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rf68811\Documents\remuneração eps\bkp-validador-06-09-2023\In\excel\"/>
    </mc:Choice>
  </mc:AlternateContent>
  <xr:revisionPtr revIDLastSave="0" documentId="13_ncr:1_{305EF164-370E-43F7-91EA-373B4D448138}" xr6:coauthVersionLast="47" xr6:coauthVersionMax="47" xr10:uidLastSave="{00000000-0000-0000-0000-000000000000}"/>
  <bookViews>
    <workbookView xWindow="-110" yWindow="-110" windowWidth="19420" windowHeight="10420" firstSheet="26" activeTab="35" xr2:uid="{8ECDEF0E-4AFC-41BE-A420-AAF1D0E21CF4}"/>
  </bookViews>
  <sheets>
    <sheet name="Resumo" sheetId="4" r:id="rId1"/>
    <sheet name="Ago_22" sheetId="9" state="hidden" r:id="rId2"/>
    <sheet name="Out_22" sheetId="1" state="hidden" r:id="rId3"/>
    <sheet name="Nov_22" sheetId="12" state="hidden" r:id="rId4"/>
    <sheet name="Dez_22" sheetId="14" state="hidden" r:id="rId5"/>
    <sheet name="Jan_23" sheetId="17" state="hidden" r:id="rId6"/>
    <sheet name="Fev_23" sheetId="21" state="hidden" r:id="rId7"/>
    <sheet name="01_2023" sheetId="2" state="hidden" r:id="rId8"/>
    <sheet name="Controle_HC_8_2022" sheetId="7" state="hidden" r:id="rId9"/>
    <sheet name="Controle_HC_9_2022" sheetId="8" state="hidden" r:id="rId10"/>
    <sheet name="Controle_HC_10_2022" sheetId="5" state="hidden" r:id="rId11"/>
    <sheet name="Controle_HC_11_2022" sheetId="13" state="hidden" r:id="rId12"/>
    <sheet name="02_2023" sheetId="23" state="hidden" r:id="rId13"/>
    <sheet name="Mar_23" sheetId="26" state="hidden" r:id="rId14"/>
    <sheet name="03_2023" sheetId="25" state="hidden" r:id="rId15"/>
    <sheet name="Abr_23" sheetId="31" state="hidden" r:id="rId16"/>
    <sheet name="Mai_23" sheetId="33" r:id="rId17"/>
    <sheet name="04_2023" sheetId="29" state="hidden" r:id="rId18"/>
    <sheet name="Controle_HC_12_2022" sheetId="15" state="hidden" r:id="rId19"/>
    <sheet name="Controle_HC_1_2023" sheetId="18" state="hidden" r:id="rId20"/>
    <sheet name="Controle_HC_2_2023" sheetId="22" state="hidden" r:id="rId21"/>
    <sheet name="Controle_HC_3_2023" sheetId="27" state="hidden" r:id="rId22"/>
    <sheet name="Jun_23" sheetId="38" r:id="rId23"/>
    <sheet name="05_2023" sheetId="34" state="hidden" r:id="rId24"/>
    <sheet name="Jul_23" sheetId="41" r:id="rId25"/>
    <sheet name="06_2023" sheetId="36" r:id="rId26"/>
    <sheet name="07_2023" sheetId="39" r:id="rId27"/>
    <sheet name="Controle_HC_5_2023" sheetId="35" state="hidden" r:id="rId28"/>
    <sheet name="Controle_HC_4_2023" sheetId="30" state="hidden" r:id="rId29"/>
    <sheet name="08_2023" sheetId="42" r:id="rId30"/>
    <sheet name="Controle_HC_6_2023" sheetId="37" r:id="rId31"/>
    <sheet name="Controle_HC_7_2023" sheetId="40" r:id="rId32"/>
    <sheet name="Expansao_janeiro2023" sheetId="20" state="hidden" r:id="rId33"/>
    <sheet name="Expansao_fevereiro2023" sheetId="24" state="hidden" r:id="rId34"/>
    <sheet name="Expansao_marco2023" sheetId="28" state="hidden" r:id="rId35"/>
    <sheet name="Controle_HC_8_2023" sheetId="43" r:id="rId36"/>
    <sheet name="Alavanca" sheetId="6" r:id="rId37"/>
    <sheet name="Remuneracao_Variavel" sheetId="3" r:id="rId38"/>
    <sheet name="Base_Rebate" sheetId="11" r:id="rId39"/>
    <sheet name="New_Alavanca" sheetId="32" r:id="rId40"/>
  </sheets>
  <externalReferences>
    <externalReference r:id="rId41"/>
  </externalReferences>
  <definedNames>
    <definedName name="_xlnm._FilterDatabase" localSheetId="7" hidden="1">'01_2023'!$A$1:$Z$1120</definedName>
    <definedName name="_xlnm._FilterDatabase" localSheetId="12" hidden="1">'02_2023'!$A$1:$Z$1486</definedName>
    <definedName name="_xlnm._FilterDatabase" localSheetId="14" hidden="1">'03_2023'!$A$1:$Z$1984</definedName>
    <definedName name="_xlnm._FilterDatabase" localSheetId="17" hidden="1">'04_2023'!$A$1:$Z$1903</definedName>
    <definedName name="_xlnm._FilterDatabase" localSheetId="23" hidden="1">'05_2023'!$A$1:$Z$1903</definedName>
    <definedName name="_xlnm._FilterDatabase" localSheetId="25" hidden="1">'06_2023'!$A$1:$Z$1903</definedName>
    <definedName name="_xlnm._FilterDatabase" localSheetId="26" hidden="1">'07_2023'!$A$1:$Z$1903</definedName>
    <definedName name="_xlnm._FilterDatabase" localSheetId="29" hidden="1">'08_2023'!$A$1:$Z$1903</definedName>
    <definedName name="_xlnm._FilterDatabase" localSheetId="15" hidden="1">Abr_23!$A$11:$X$103</definedName>
    <definedName name="_xlnm._FilterDatabase" localSheetId="1" hidden="1">Ago_22!$A$10:$V$54</definedName>
    <definedName name="_xlnm._FilterDatabase" localSheetId="19" hidden="1">Controle_HC_1_2023!$A$1:$W$115</definedName>
    <definedName name="_xlnm._FilterDatabase" localSheetId="10" hidden="1">Controle_HC_10_2022!$A$1:$W$69</definedName>
    <definedName name="_xlnm._FilterDatabase" localSheetId="11" hidden="1">Controle_HC_11_2022!$A$1:$W$70</definedName>
    <definedName name="_xlnm._FilterDatabase" localSheetId="18" hidden="1">Controle_HC_12_2022!$A$1:$W$70</definedName>
    <definedName name="_xlnm._FilterDatabase" localSheetId="20" hidden="1">Controle_HC_2_2023!$A$1:$W$126</definedName>
    <definedName name="_xlnm._FilterDatabase" localSheetId="21" hidden="1">Controle_HC_3_2023!$A$1:$W$134</definedName>
    <definedName name="_xlnm._FilterDatabase" localSheetId="28" hidden="1">Controle_HC_4_2023!$A$1:$W$134</definedName>
    <definedName name="_xlnm._FilterDatabase" localSheetId="27" hidden="1">Controle_HC_5_2023!$A$1:$W$134</definedName>
    <definedName name="_xlnm._FilterDatabase" localSheetId="30" hidden="1">Controle_HC_6_2023!$A$1:$W$133</definedName>
    <definedName name="_xlnm._FilterDatabase" localSheetId="31" hidden="1">Controle_HC_7_2023!$A$1:$W$134</definedName>
    <definedName name="_xlnm._FilterDatabase" localSheetId="8" hidden="1">Controle_HC_8_2022!$F$1:$W$62</definedName>
    <definedName name="_xlnm._FilterDatabase" localSheetId="35" hidden="1">Controle_HC_8_2023!$A$1:$W$133</definedName>
    <definedName name="_xlnm._FilterDatabase" localSheetId="9" hidden="1">Controle_HC_9_2022!$F$1:$W$76</definedName>
    <definedName name="_xlnm._FilterDatabase" localSheetId="4" hidden="1">Dez_22!$A$10:$V$76</definedName>
    <definedName name="_xlnm._FilterDatabase" localSheetId="33" hidden="1">Expansao_fevereiro2023!$A$4:$L$53</definedName>
    <definedName name="_xlnm._FilterDatabase" localSheetId="32" hidden="1">Expansao_janeiro2023!$A$4:$L$4</definedName>
    <definedName name="_xlnm._FilterDatabase" localSheetId="34" hidden="1">Expansao_marco2023!$A$4:$J$28</definedName>
    <definedName name="_xlnm._FilterDatabase" localSheetId="6" hidden="1">Fev_23!$A$11:$W$132</definedName>
    <definedName name="_xlnm._FilterDatabase" localSheetId="5" hidden="1">Jan_23!$A$11:$W$123</definedName>
    <definedName name="_xlnm._FilterDatabase" localSheetId="24" hidden="1">Jul_23!$A$11:$X$88</definedName>
    <definedName name="_xlnm._FilterDatabase" localSheetId="22" hidden="1">Jun_23!$A$11:$X$88</definedName>
    <definedName name="_xlnm._FilterDatabase" localSheetId="16" hidden="1">Mai_23!$A$11:$X$91</definedName>
    <definedName name="_xlnm._FilterDatabase" localSheetId="13" hidden="1">Mar_23!$A$11:$W$136</definedName>
    <definedName name="_xlnm._FilterDatabase" localSheetId="3" hidden="1">Nov_22!$A$10:$V$79</definedName>
    <definedName name="_xlnm._FilterDatabase" localSheetId="2" hidden="1">Out_22!$A$10:$V$76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8" i="3" l="1"/>
  <c r="N6" i="3"/>
  <c r="N4" i="3"/>
  <c r="I1" i="43"/>
  <c r="Z1903" i="42"/>
  <c r="Z1902" i="42"/>
  <c r="Z1901" i="42"/>
  <c r="Z1900" i="42"/>
  <c r="Z1899" i="42"/>
  <c r="Z1898" i="42"/>
  <c r="Z1897" i="42"/>
  <c r="Z1896" i="42"/>
  <c r="Z1895" i="42"/>
  <c r="Z1894" i="42"/>
  <c r="Z1893" i="42"/>
  <c r="Z1892" i="42"/>
  <c r="Z1891" i="42"/>
  <c r="Z1890" i="42"/>
  <c r="Z1889" i="42"/>
  <c r="Z1888" i="42"/>
  <c r="Z1887" i="42"/>
  <c r="Z1886" i="42"/>
  <c r="Z1885" i="42"/>
  <c r="Z1884" i="42"/>
  <c r="Z1883" i="42"/>
  <c r="Z1882" i="42"/>
  <c r="Z1881" i="42"/>
  <c r="Z1880" i="42"/>
  <c r="Z1879" i="42"/>
  <c r="Z1878" i="42"/>
  <c r="Z1877" i="42"/>
  <c r="Z1876" i="42"/>
  <c r="Z1875" i="42"/>
  <c r="Z1874" i="42"/>
  <c r="Z1873" i="42"/>
  <c r="Z1872" i="42"/>
  <c r="Z1871" i="42"/>
  <c r="Z1870" i="42"/>
  <c r="Z1869" i="42"/>
  <c r="Z1868" i="42"/>
  <c r="Z1867" i="42"/>
  <c r="Z1866" i="42"/>
  <c r="Z1865" i="42"/>
  <c r="Z1864" i="42"/>
  <c r="Z1863" i="42"/>
  <c r="Z1862" i="42"/>
  <c r="Z1861" i="42"/>
  <c r="Z1860" i="42"/>
  <c r="Z1859" i="42"/>
  <c r="Z1858" i="42"/>
  <c r="Z1857" i="42"/>
  <c r="Z1856" i="42"/>
  <c r="Z1855" i="42"/>
  <c r="Z1854" i="42"/>
  <c r="Z1853" i="42"/>
  <c r="Z1852" i="42"/>
  <c r="Z1851" i="42"/>
  <c r="Z1850" i="42"/>
  <c r="Z1849" i="42"/>
  <c r="Z1848" i="42"/>
  <c r="Z1847" i="42"/>
  <c r="Z1846" i="42"/>
  <c r="Z1845" i="42"/>
  <c r="Z1844" i="42"/>
  <c r="Z1843" i="42"/>
  <c r="Z1842" i="42"/>
  <c r="Z1841" i="42"/>
  <c r="Z1840" i="42"/>
  <c r="Z1839" i="42"/>
  <c r="Z1838" i="42"/>
  <c r="Z1837" i="42"/>
  <c r="Z1836" i="42"/>
  <c r="Z1835" i="42"/>
  <c r="Z1834" i="42"/>
  <c r="Z1833" i="42"/>
  <c r="Z1832" i="42"/>
  <c r="Z1831" i="42"/>
  <c r="Z1830" i="42"/>
  <c r="Z1829" i="42"/>
  <c r="Z1828" i="42"/>
  <c r="Z1827" i="42"/>
  <c r="Z1826" i="42"/>
  <c r="Z1825" i="42"/>
  <c r="Z1824" i="42"/>
  <c r="Z1823" i="42"/>
  <c r="Z1822" i="42"/>
  <c r="Z1821" i="42"/>
  <c r="Z1820" i="42"/>
  <c r="Z1819" i="42"/>
  <c r="Z1818" i="42"/>
  <c r="Z1817" i="42"/>
  <c r="Z1816" i="42"/>
  <c r="Z1815" i="42"/>
  <c r="Z1814" i="42"/>
  <c r="Z1813" i="42"/>
  <c r="Z1812" i="42"/>
  <c r="Z1811" i="42"/>
  <c r="Z1810" i="42"/>
  <c r="Z1809" i="42"/>
  <c r="Z1808" i="42"/>
  <c r="Z1807" i="42"/>
  <c r="Z1806" i="42"/>
  <c r="Z1805" i="42"/>
  <c r="Z1804" i="42"/>
  <c r="Z1803" i="42"/>
  <c r="Z1802" i="42"/>
  <c r="Z1801" i="42"/>
  <c r="Z1800" i="42"/>
  <c r="Z1799" i="42"/>
  <c r="Z1798" i="42"/>
  <c r="Z1797" i="42"/>
  <c r="Z1796" i="42"/>
  <c r="Z1795" i="42"/>
  <c r="Z1794" i="42"/>
  <c r="Z1793" i="42"/>
  <c r="Z1792" i="42"/>
  <c r="Z1791" i="42"/>
  <c r="Z1790" i="42"/>
  <c r="Z1789" i="42"/>
  <c r="Z1788" i="42"/>
  <c r="Z1787" i="42"/>
  <c r="Z1786" i="42"/>
  <c r="Z1785" i="42"/>
  <c r="Z1784" i="42"/>
  <c r="Z1783" i="42"/>
  <c r="Z1782" i="42"/>
  <c r="Z1781" i="42"/>
  <c r="Z1780" i="42"/>
  <c r="Z1779" i="42"/>
  <c r="Z1778" i="42"/>
  <c r="Z1777" i="42"/>
  <c r="Z1776" i="42"/>
  <c r="Z1775" i="42"/>
  <c r="Z1774" i="42"/>
  <c r="Z1773" i="42"/>
  <c r="Z1772" i="42"/>
  <c r="Z1771" i="42"/>
  <c r="Z1770" i="42"/>
  <c r="Z1769" i="42"/>
  <c r="Z1768" i="42"/>
  <c r="Z1767" i="42"/>
  <c r="Z1766" i="42"/>
  <c r="Z1765" i="42"/>
  <c r="Z1764" i="42"/>
  <c r="Z1763" i="42"/>
  <c r="Z1762" i="42"/>
  <c r="Z1761" i="42"/>
  <c r="Z1760" i="42"/>
  <c r="Z1759" i="42"/>
  <c r="Z1758" i="42"/>
  <c r="Z1757" i="42"/>
  <c r="Z1756" i="42"/>
  <c r="Z1755" i="42"/>
  <c r="Z1754" i="42"/>
  <c r="Z1753" i="42"/>
  <c r="Z1752" i="42"/>
  <c r="Z1751" i="42"/>
  <c r="Z1750" i="42"/>
  <c r="Z1749" i="42"/>
  <c r="Z1748" i="42"/>
  <c r="Z1747" i="42"/>
  <c r="Z1746" i="42"/>
  <c r="Z1745" i="42"/>
  <c r="Z1744" i="42"/>
  <c r="Z1743" i="42"/>
  <c r="Z1742" i="42"/>
  <c r="Z1741" i="42"/>
  <c r="Z1740" i="42"/>
  <c r="Z1739" i="42"/>
  <c r="Z1738" i="42"/>
  <c r="Z1737" i="42"/>
  <c r="Z1736" i="42"/>
  <c r="Z1735" i="42"/>
  <c r="Z1734" i="42"/>
  <c r="Z1733" i="42"/>
  <c r="Z1732" i="42"/>
  <c r="Z1731" i="42"/>
  <c r="Z1730" i="42"/>
  <c r="Z1729" i="42"/>
  <c r="Z1728" i="42"/>
  <c r="Z1727" i="42"/>
  <c r="Z1726" i="42"/>
  <c r="Z1725" i="42"/>
  <c r="Z1724" i="42"/>
  <c r="Z1723" i="42"/>
  <c r="Z1722" i="42"/>
  <c r="Z1721" i="42"/>
  <c r="Z1720" i="42"/>
  <c r="Z1719" i="42"/>
  <c r="Z1718" i="42"/>
  <c r="Z1717" i="42"/>
  <c r="Z1716" i="42"/>
  <c r="Z1715" i="42"/>
  <c r="Z1714" i="42"/>
  <c r="Z1713" i="42"/>
  <c r="Z1712" i="42"/>
  <c r="Z1711" i="42"/>
  <c r="Z1710" i="42"/>
  <c r="Z1709" i="42"/>
  <c r="Z1708" i="42"/>
  <c r="Z1707" i="42"/>
  <c r="Z1706" i="42"/>
  <c r="Z1705" i="42"/>
  <c r="Z1704" i="42"/>
  <c r="Z1703" i="42"/>
  <c r="Z1702" i="42"/>
  <c r="Z1701" i="42"/>
  <c r="Z1700" i="42"/>
  <c r="Z1699" i="42"/>
  <c r="Z1698" i="42"/>
  <c r="Z1697" i="42"/>
  <c r="Z1696" i="42"/>
  <c r="Z1695" i="42"/>
  <c r="Z1694" i="42"/>
  <c r="Z1693" i="42"/>
  <c r="Z1692" i="42"/>
  <c r="Z1691" i="42"/>
  <c r="Z1690" i="42"/>
  <c r="Z1689" i="42"/>
  <c r="Z1688" i="42"/>
  <c r="Z1687" i="42"/>
  <c r="Z1686" i="42"/>
  <c r="Z1685" i="42"/>
  <c r="Z1684" i="42"/>
  <c r="Z1683" i="42"/>
  <c r="Z1682" i="42"/>
  <c r="Z1681" i="42"/>
  <c r="Z1680" i="42"/>
  <c r="Z1679" i="42"/>
  <c r="Z1678" i="42"/>
  <c r="Z1677" i="42"/>
  <c r="Z1676" i="42"/>
  <c r="Z1675" i="42"/>
  <c r="Z1674" i="42"/>
  <c r="Z1673" i="42"/>
  <c r="Z1672" i="42"/>
  <c r="Z1671" i="42"/>
  <c r="Z1670" i="42"/>
  <c r="Z1669" i="42"/>
  <c r="Z1668" i="42"/>
  <c r="Z1667" i="42"/>
  <c r="Z1666" i="42"/>
  <c r="Z1665" i="42"/>
  <c r="Z1664" i="42"/>
  <c r="Z1663" i="42"/>
  <c r="Z1662" i="42"/>
  <c r="Z1661" i="42"/>
  <c r="Z1660" i="42"/>
  <c r="Z1659" i="42"/>
  <c r="Z1658" i="42"/>
  <c r="Z1657" i="42"/>
  <c r="Z1656" i="42"/>
  <c r="Z1655" i="42"/>
  <c r="Z1654" i="42"/>
  <c r="Z1653" i="42"/>
  <c r="Z1652" i="42"/>
  <c r="Z1651" i="42"/>
  <c r="Z1650" i="42"/>
  <c r="Z1649" i="42"/>
  <c r="Z1648" i="42"/>
  <c r="Z1647" i="42"/>
  <c r="Z1646" i="42"/>
  <c r="Z1645" i="42"/>
  <c r="Z1644" i="42"/>
  <c r="Z1643" i="42"/>
  <c r="Z1642" i="42"/>
  <c r="Z1641" i="42"/>
  <c r="Z1640" i="42"/>
  <c r="Z1639" i="42"/>
  <c r="Z1638" i="42"/>
  <c r="Z1637" i="42"/>
  <c r="Z1636" i="42"/>
  <c r="Z1635" i="42"/>
  <c r="Z1634" i="42"/>
  <c r="Z1633" i="42"/>
  <c r="Z1632" i="42"/>
  <c r="Z1631" i="42"/>
  <c r="Z1630" i="42"/>
  <c r="Z1629" i="42"/>
  <c r="Z1628" i="42"/>
  <c r="Z1627" i="42"/>
  <c r="Z1626" i="42"/>
  <c r="Z1625" i="42"/>
  <c r="Z1624" i="42"/>
  <c r="Z1623" i="42"/>
  <c r="Z1622" i="42"/>
  <c r="Z1621" i="42"/>
  <c r="Z1620" i="42"/>
  <c r="Z1619" i="42"/>
  <c r="Z1618" i="42"/>
  <c r="Z1617" i="42"/>
  <c r="Z1616" i="42"/>
  <c r="Z1615" i="42"/>
  <c r="Z1614" i="42"/>
  <c r="Z1613" i="42"/>
  <c r="Z1612" i="42"/>
  <c r="Z1611" i="42"/>
  <c r="Z1610" i="42"/>
  <c r="Z1609" i="42"/>
  <c r="Z1608" i="42"/>
  <c r="Z1607" i="42"/>
  <c r="Z1606" i="42"/>
  <c r="Z1605" i="42"/>
  <c r="Z1604" i="42"/>
  <c r="Z1603" i="42"/>
  <c r="Z1602" i="42"/>
  <c r="Z1601" i="42"/>
  <c r="Z1600" i="42"/>
  <c r="Z1599" i="42"/>
  <c r="Z1598" i="42"/>
  <c r="Z1597" i="42"/>
  <c r="Z1596" i="42"/>
  <c r="Z1595" i="42"/>
  <c r="Z1594" i="42"/>
  <c r="Z1593" i="42"/>
  <c r="Z1592" i="42"/>
  <c r="Z1591" i="42"/>
  <c r="Z1590" i="42"/>
  <c r="Z1589" i="42"/>
  <c r="Z1588" i="42"/>
  <c r="Z1587" i="42"/>
  <c r="Z1586" i="42"/>
  <c r="Z1585" i="42"/>
  <c r="Z1584" i="42"/>
  <c r="Z1583" i="42"/>
  <c r="Z1582" i="42"/>
  <c r="Z1581" i="42"/>
  <c r="Z1580" i="42"/>
  <c r="Z1579" i="42"/>
  <c r="Z1578" i="42"/>
  <c r="Z1577" i="42"/>
  <c r="Z1576" i="42"/>
  <c r="Z1575" i="42"/>
  <c r="Z1574" i="42"/>
  <c r="Z1573" i="42"/>
  <c r="Z1572" i="42"/>
  <c r="Z1571" i="42"/>
  <c r="Z1570" i="42"/>
  <c r="Z1569" i="42"/>
  <c r="Z1568" i="42"/>
  <c r="Z1567" i="42"/>
  <c r="Z1566" i="42"/>
  <c r="Z1565" i="42"/>
  <c r="Z1564" i="42"/>
  <c r="Z1563" i="42"/>
  <c r="Z1562" i="42"/>
  <c r="Z1561" i="42"/>
  <c r="Z1560" i="42"/>
  <c r="Z1559" i="42"/>
  <c r="Z1558" i="42"/>
  <c r="Z1557" i="42"/>
  <c r="Z1556" i="42"/>
  <c r="Z1555" i="42"/>
  <c r="Z1554" i="42"/>
  <c r="Z1553" i="42"/>
  <c r="Z1552" i="42"/>
  <c r="Z1551" i="42"/>
  <c r="Z1550" i="42"/>
  <c r="Z1549" i="42"/>
  <c r="Z1548" i="42"/>
  <c r="Z1547" i="42"/>
  <c r="Z1546" i="42"/>
  <c r="Z1545" i="42"/>
  <c r="Z1544" i="42"/>
  <c r="Z1543" i="42"/>
  <c r="Z1542" i="42"/>
  <c r="Z1541" i="42"/>
  <c r="Z1540" i="42"/>
  <c r="Z1539" i="42"/>
  <c r="Z1538" i="42"/>
  <c r="Z1537" i="42"/>
  <c r="Z1536" i="42"/>
  <c r="Z1535" i="42"/>
  <c r="Z1534" i="42"/>
  <c r="Z1533" i="42"/>
  <c r="Z1532" i="42"/>
  <c r="Z1531" i="42"/>
  <c r="Z1530" i="42"/>
  <c r="Z1529" i="42"/>
  <c r="Z1528" i="42"/>
  <c r="Z1527" i="42"/>
  <c r="Z1526" i="42"/>
  <c r="Z1525" i="42"/>
  <c r="Z1524" i="42"/>
  <c r="Z1523" i="42"/>
  <c r="Z1522" i="42"/>
  <c r="Z1521" i="42"/>
  <c r="Z1520" i="42"/>
  <c r="Z1519" i="42"/>
  <c r="Z1518" i="42"/>
  <c r="Z1517" i="42"/>
  <c r="Z1516" i="42"/>
  <c r="Z1515" i="42"/>
  <c r="Z1514" i="42"/>
  <c r="Z1513" i="42"/>
  <c r="Z1512" i="42"/>
  <c r="Z1511" i="42"/>
  <c r="Z1510" i="42"/>
  <c r="Z1509" i="42"/>
  <c r="Z1508" i="42"/>
  <c r="Z1507" i="42"/>
  <c r="Z1506" i="42"/>
  <c r="Z1505" i="42"/>
  <c r="Z1504" i="42"/>
  <c r="Z1503" i="42"/>
  <c r="Z1502" i="42"/>
  <c r="Z1501" i="42"/>
  <c r="Z1500" i="42"/>
  <c r="Z1499" i="42"/>
  <c r="Z1498" i="42"/>
  <c r="Z1497" i="42"/>
  <c r="Z1496" i="42"/>
  <c r="Z1495" i="42"/>
  <c r="Z1494" i="42"/>
  <c r="Z1493" i="42"/>
  <c r="Z1492" i="42"/>
  <c r="Z1491" i="42"/>
  <c r="Z1490" i="42"/>
  <c r="Z1489" i="42"/>
  <c r="Z1488" i="42"/>
  <c r="Z1487" i="42"/>
  <c r="Z1486" i="42"/>
  <c r="Z1485" i="42"/>
  <c r="Z1484" i="42"/>
  <c r="Z1483" i="42"/>
  <c r="Z1482" i="42"/>
  <c r="Z1481" i="42"/>
  <c r="Z1480" i="42"/>
  <c r="Z1479" i="42"/>
  <c r="Z1478" i="42"/>
  <c r="Z1477" i="42"/>
  <c r="Z1476" i="42"/>
  <c r="Z1475" i="42"/>
  <c r="Z1474" i="42"/>
  <c r="Z1473" i="42"/>
  <c r="Z1472" i="42"/>
  <c r="Z1471" i="42"/>
  <c r="Z1470" i="42"/>
  <c r="Z1469" i="42"/>
  <c r="Z1468" i="42"/>
  <c r="Z1467" i="42"/>
  <c r="Z1466" i="42"/>
  <c r="Z1465" i="42"/>
  <c r="Z1464" i="42"/>
  <c r="Z1463" i="42"/>
  <c r="Z1462" i="42"/>
  <c r="Z1461" i="42"/>
  <c r="Z1460" i="42"/>
  <c r="Z1459" i="42"/>
  <c r="Z1458" i="42"/>
  <c r="Z1457" i="42"/>
  <c r="Z1456" i="42"/>
  <c r="Z1455" i="42"/>
  <c r="Z1454" i="42"/>
  <c r="Z1453" i="42"/>
  <c r="Z1452" i="42"/>
  <c r="Z1451" i="42"/>
  <c r="Z1450" i="42"/>
  <c r="Z1449" i="42"/>
  <c r="Z1448" i="42"/>
  <c r="Z1447" i="42"/>
  <c r="Z1446" i="42"/>
  <c r="Z1445" i="42"/>
  <c r="Z1444" i="42"/>
  <c r="Z1443" i="42"/>
  <c r="Z1442" i="42"/>
  <c r="Z1441" i="42"/>
  <c r="Z1440" i="42"/>
  <c r="Z1439" i="42"/>
  <c r="Z1438" i="42"/>
  <c r="Z1437" i="42"/>
  <c r="Z1436" i="42"/>
  <c r="Z1435" i="42"/>
  <c r="Z1434" i="42"/>
  <c r="Z1433" i="42"/>
  <c r="Z1432" i="42"/>
  <c r="Z1431" i="42"/>
  <c r="Z1430" i="42"/>
  <c r="Z1429" i="42"/>
  <c r="Z1428" i="42"/>
  <c r="Z1427" i="42"/>
  <c r="Z1426" i="42"/>
  <c r="Z1425" i="42"/>
  <c r="Z1424" i="42"/>
  <c r="Z1423" i="42"/>
  <c r="Z1422" i="42"/>
  <c r="Z1421" i="42"/>
  <c r="Z1420" i="42"/>
  <c r="Z1419" i="42"/>
  <c r="Z1418" i="42"/>
  <c r="Z1417" i="42"/>
  <c r="Z1416" i="42"/>
  <c r="Z1415" i="42"/>
  <c r="Z1414" i="42"/>
  <c r="Z1413" i="42"/>
  <c r="Z1412" i="42"/>
  <c r="Z1411" i="42"/>
  <c r="Z1410" i="42"/>
  <c r="Z1409" i="42"/>
  <c r="Z1408" i="42"/>
  <c r="Z1407" i="42"/>
  <c r="Z1406" i="42"/>
  <c r="Z1405" i="42"/>
  <c r="Z1404" i="42"/>
  <c r="Z1403" i="42"/>
  <c r="Z1402" i="42"/>
  <c r="Z1401" i="42"/>
  <c r="Z1400" i="42"/>
  <c r="Z1399" i="42"/>
  <c r="Z1398" i="42"/>
  <c r="Z1397" i="42"/>
  <c r="Z1396" i="42"/>
  <c r="Z1395" i="42"/>
  <c r="Z1394" i="42"/>
  <c r="Z1393" i="42"/>
  <c r="Z1392" i="42"/>
  <c r="Z1391" i="42"/>
  <c r="Z1390" i="42"/>
  <c r="Z1389" i="42"/>
  <c r="Z1388" i="42"/>
  <c r="Z1387" i="42"/>
  <c r="Z1386" i="42"/>
  <c r="Z1385" i="42"/>
  <c r="Z1384" i="42"/>
  <c r="Z1383" i="42"/>
  <c r="Z1382" i="42"/>
  <c r="Z1381" i="42"/>
  <c r="Z1380" i="42"/>
  <c r="Z1379" i="42"/>
  <c r="Z1378" i="42"/>
  <c r="Z1377" i="42"/>
  <c r="Z1376" i="42"/>
  <c r="Z1375" i="42"/>
  <c r="Z1374" i="42"/>
  <c r="Z1373" i="42"/>
  <c r="Z1372" i="42"/>
  <c r="Z1371" i="42"/>
  <c r="Z1370" i="42"/>
  <c r="Z1369" i="42"/>
  <c r="Z1368" i="42"/>
  <c r="Z1367" i="42"/>
  <c r="Z1366" i="42"/>
  <c r="Z1365" i="42"/>
  <c r="Z1364" i="42"/>
  <c r="Z1363" i="42"/>
  <c r="Z1362" i="42"/>
  <c r="Z1361" i="42"/>
  <c r="Z1360" i="42"/>
  <c r="Z1359" i="42"/>
  <c r="Z1358" i="42"/>
  <c r="Z1357" i="42"/>
  <c r="Z1356" i="42"/>
  <c r="Z1355" i="42"/>
  <c r="Z1354" i="42"/>
  <c r="Z1353" i="42"/>
  <c r="Z1352" i="42"/>
  <c r="Z1351" i="42"/>
  <c r="Z1350" i="42"/>
  <c r="Z1349" i="42"/>
  <c r="Z1348" i="42"/>
  <c r="Z1347" i="42"/>
  <c r="Z1346" i="42"/>
  <c r="Z1345" i="42"/>
  <c r="Z1344" i="42"/>
  <c r="Z1343" i="42"/>
  <c r="Z1342" i="42"/>
  <c r="Z1341" i="42"/>
  <c r="Z1340" i="42"/>
  <c r="Z1339" i="42"/>
  <c r="Z1338" i="42"/>
  <c r="Z1337" i="42"/>
  <c r="Z1336" i="42"/>
  <c r="Z1335" i="42"/>
  <c r="Z1334" i="42"/>
  <c r="Z1333" i="42"/>
  <c r="Z1332" i="42"/>
  <c r="Z1331" i="42"/>
  <c r="Z1330" i="42"/>
  <c r="Z1329" i="42"/>
  <c r="Z1328" i="42"/>
  <c r="Z1327" i="42"/>
  <c r="Z1326" i="42"/>
  <c r="Z1325" i="42"/>
  <c r="Z1324" i="42"/>
  <c r="Z1323" i="42"/>
  <c r="Z1322" i="42"/>
  <c r="Z1321" i="42"/>
  <c r="Z1320" i="42"/>
  <c r="Z1319" i="42"/>
  <c r="Z1318" i="42"/>
  <c r="Z1317" i="42"/>
  <c r="Z1316" i="42"/>
  <c r="Z1315" i="42"/>
  <c r="Z1314" i="42"/>
  <c r="Z1313" i="42"/>
  <c r="Z1312" i="42"/>
  <c r="Z1311" i="42"/>
  <c r="Z1310" i="42"/>
  <c r="Z1309" i="42"/>
  <c r="Z1308" i="42"/>
  <c r="Z1307" i="42"/>
  <c r="Z1306" i="42"/>
  <c r="Z1305" i="42"/>
  <c r="Z1304" i="42"/>
  <c r="Z1303" i="42"/>
  <c r="Z1302" i="42"/>
  <c r="Z1301" i="42"/>
  <c r="Z1300" i="42"/>
  <c r="Z1299" i="42"/>
  <c r="Z1298" i="42"/>
  <c r="Z1297" i="42"/>
  <c r="Z1296" i="42"/>
  <c r="Z1295" i="42"/>
  <c r="Z1294" i="42"/>
  <c r="Z1293" i="42"/>
  <c r="Z1292" i="42"/>
  <c r="Z1291" i="42"/>
  <c r="Z1290" i="42"/>
  <c r="Z1289" i="42"/>
  <c r="Z1288" i="42"/>
  <c r="Z1287" i="42"/>
  <c r="Z1286" i="42"/>
  <c r="Z1285" i="42"/>
  <c r="Z1284" i="42"/>
  <c r="Z1283" i="42"/>
  <c r="Z1282" i="42"/>
  <c r="Z1281" i="42"/>
  <c r="Z1280" i="42"/>
  <c r="Z1279" i="42"/>
  <c r="Z1278" i="42"/>
  <c r="Z1277" i="42"/>
  <c r="Z1276" i="42"/>
  <c r="Z1275" i="42"/>
  <c r="Z1274" i="42"/>
  <c r="Z1273" i="42"/>
  <c r="Z1272" i="42"/>
  <c r="Z1271" i="42"/>
  <c r="Z1270" i="42"/>
  <c r="Z1269" i="42"/>
  <c r="Z1268" i="42"/>
  <c r="Z1267" i="42"/>
  <c r="Z1266" i="42"/>
  <c r="Z1265" i="42"/>
  <c r="Z1264" i="42"/>
  <c r="Z1263" i="42"/>
  <c r="Z1262" i="42"/>
  <c r="Z1261" i="42"/>
  <c r="Z1260" i="42"/>
  <c r="Z1259" i="42"/>
  <c r="Z1258" i="42"/>
  <c r="Z1257" i="42"/>
  <c r="Z1256" i="42"/>
  <c r="Z1255" i="42"/>
  <c r="Z1254" i="42"/>
  <c r="Z1253" i="42"/>
  <c r="Z1252" i="42"/>
  <c r="Z1251" i="42"/>
  <c r="Z1250" i="42"/>
  <c r="Z1249" i="42"/>
  <c r="Z1248" i="42"/>
  <c r="Z1247" i="42"/>
  <c r="Z1246" i="42"/>
  <c r="Z1245" i="42"/>
  <c r="Z1244" i="42"/>
  <c r="Z1243" i="42"/>
  <c r="Z1242" i="42"/>
  <c r="Z1241" i="42"/>
  <c r="Z1240" i="42"/>
  <c r="Z1239" i="42"/>
  <c r="Z1238" i="42"/>
  <c r="Z1237" i="42"/>
  <c r="Z1236" i="42"/>
  <c r="Z1235" i="42"/>
  <c r="Z1234" i="42"/>
  <c r="Z1233" i="42"/>
  <c r="Z1232" i="42"/>
  <c r="Z1231" i="42"/>
  <c r="Z1230" i="42"/>
  <c r="Z1229" i="42"/>
  <c r="Z1228" i="42"/>
  <c r="Z1227" i="42"/>
  <c r="Z1226" i="42"/>
  <c r="Z1225" i="42"/>
  <c r="Z1224" i="42"/>
  <c r="Z1223" i="42"/>
  <c r="Z1222" i="42"/>
  <c r="Z1221" i="42"/>
  <c r="Z1220" i="42"/>
  <c r="Z1219" i="42"/>
  <c r="Z1218" i="42"/>
  <c r="Z1217" i="42"/>
  <c r="Z1216" i="42"/>
  <c r="Z1215" i="42"/>
  <c r="Z1214" i="42"/>
  <c r="Z1213" i="42"/>
  <c r="Z1212" i="42"/>
  <c r="Z1211" i="42"/>
  <c r="Z1210" i="42"/>
  <c r="Z1209" i="42"/>
  <c r="Z1208" i="42"/>
  <c r="Z1207" i="42"/>
  <c r="Z1206" i="42"/>
  <c r="Z1205" i="42"/>
  <c r="Z1204" i="42"/>
  <c r="Z1203" i="42"/>
  <c r="Z1202" i="42"/>
  <c r="Z1201" i="42"/>
  <c r="Z1200" i="42"/>
  <c r="Z1199" i="42"/>
  <c r="Z1198" i="42"/>
  <c r="Z1197" i="42"/>
  <c r="Z1196" i="42"/>
  <c r="Z1195" i="42"/>
  <c r="Z1194" i="42"/>
  <c r="Z1193" i="42"/>
  <c r="Z1192" i="42"/>
  <c r="Z1191" i="42"/>
  <c r="Z1190" i="42"/>
  <c r="Z1189" i="42"/>
  <c r="Z1188" i="42"/>
  <c r="Z1187" i="42"/>
  <c r="Z1186" i="42"/>
  <c r="Z1185" i="42"/>
  <c r="Z1184" i="42"/>
  <c r="Z1183" i="42"/>
  <c r="Z1182" i="42"/>
  <c r="Z1181" i="42"/>
  <c r="Z1180" i="42"/>
  <c r="Z1179" i="42"/>
  <c r="Z1178" i="42"/>
  <c r="Z1177" i="42"/>
  <c r="Z1176" i="42"/>
  <c r="Z1175" i="42"/>
  <c r="Z1174" i="42"/>
  <c r="Z1173" i="42"/>
  <c r="Z1172" i="42"/>
  <c r="Z1171" i="42"/>
  <c r="Z1170" i="42"/>
  <c r="Z1169" i="42"/>
  <c r="Z1168" i="42"/>
  <c r="Z1167" i="42"/>
  <c r="Z1166" i="42"/>
  <c r="Z1165" i="42"/>
  <c r="Z1164" i="42"/>
  <c r="Z1163" i="42"/>
  <c r="Z1162" i="42"/>
  <c r="Z1161" i="42"/>
  <c r="Z1160" i="42"/>
  <c r="Z1159" i="42"/>
  <c r="Z1158" i="42"/>
  <c r="Z1157" i="42"/>
  <c r="Z1156" i="42"/>
  <c r="Z1155" i="42"/>
  <c r="Z1154" i="42"/>
  <c r="Z1153" i="42"/>
  <c r="Z1152" i="42"/>
  <c r="Z1151" i="42"/>
  <c r="Z1150" i="42"/>
  <c r="Z1149" i="42"/>
  <c r="Z1148" i="42"/>
  <c r="Z1147" i="42"/>
  <c r="Z1146" i="42"/>
  <c r="Z1145" i="42"/>
  <c r="Z1144" i="42"/>
  <c r="Z1143" i="42"/>
  <c r="Z1142" i="42"/>
  <c r="Z1141" i="42"/>
  <c r="Z1140" i="42"/>
  <c r="Z1139" i="42"/>
  <c r="Z1138" i="42"/>
  <c r="Z1137" i="42"/>
  <c r="Z1136" i="42"/>
  <c r="Z1135" i="42"/>
  <c r="Z1134" i="42"/>
  <c r="Z1133" i="42"/>
  <c r="Z1132" i="42"/>
  <c r="Z1131" i="42"/>
  <c r="Z1130" i="42"/>
  <c r="Z1129" i="42"/>
  <c r="Z1128" i="42"/>
  <c r="Z1127" i="42"/>
  <c r="Z1126" i="42"/>
  <c r="Z1125" i="42"/>
  <c r="Z1124" i="42"/>
  <c r="Z1123" i="42"/>
  <c r="Z1122" i="42"/>
  <c r="Z1121" i="42"/>
  <c r="Z1120" i="42"/>
  <c r="Z1119" i="42"/>
  <c r="Z1118" i="42"/>
  <c r="Z1117" i="42"/>
  <c r="Z1116" i="42"/>
  <c r="Z1115" i="42"/>
  <c r="Z1114" i="42"/>
  <c r="Z1113" i="42"/>
  <c r="Z1112" i="42"/>
  <c r="Z1111" i="42"/>
  <c r="Z1110" i="42"/>
  <c r="Z1109" i="42"/>
  <c r="Z1108" i="42"/>
  <c r="Z1107" i="42"/>
  <c r="Z1106" i="42"/>
  <c r="Z1105" i="42"/>
  <c r="Z1104" i="42"/>
  <c r="Z1103" i="42"/>
  <c r="Z1102" i="42"/>
  <c r="Z1101" i="42"/>
  <c r="Z1100" i="42"/>
  <c r="Z1099" i="42"/>
  <c r="Z1098" i="42"/>
  <c r="Z1097" i="42"/>
  <c r="Z1096" i="42"/>
  <c r="Z1095" i="42"/>
  <c r="Z1094" i="42"/>
  <c r="Z1093" i="42"/>
  <c r="Z1092" i="42"/>
  <c r="Z1091" i="42"/>
  <c r="Z1090" i="42"/>
  <c r="Z1089" i="42"/>
  <c r="Z1088" i="42"/>
  <c r="Z1087" i="42"/>
  <c r="Z1086" i="42"/>
  <c r="Z1085" i="42"/>
  <c r="Z1084" i="42"/>
  <c r="Z1083" i="42"/>
  <c r="Z1082" i="42"/>
  <c r="Z1081" i="42"/>
  <c r="Z1080" i="42"/>
  <c r="Z1079" i="42"/>
  <c r="Z1078" i="42"/>
  <c r="Z1077" i="42"/>
  <c r="Z1076" i="42"/>
  <c r="Z1075" i="42"/>
  <c r="Z1074" i="42"/>
  <c r="Z1073" i="42"/>
  <c r="Z1072" i="42"/>
  <c r="Z1071" i="42"/>
  <c r="Z1070" i="42"/>
  <c r="Z1069" i="42"/>
  <c r="Z1068" i="42"/>
  <c r="Z1067" i="42"/>
  <c r="Z1066" i="42"/>
  <c r="Z1065" i="42"/>
  <c r="Z1064" i="42"/>
  <c r="Z1063" i="42"/>
  <c r="Z1062" i="42"/>
  <c r="Z1061" i="42"/>
  <c r="Z1060" i="42"/>
  <c r="Z1059" i="42"/>
  <c r="Z1058" i="42"/>
  <c r="Z1057" i="42"/>
  <c r="Z1056" i="42"/>
  <c r="Z1055" i="42"/>
  <c r="Z1054" i="42"/>
  <c r="Z1053" i="42"/>
  <c r="Z1052" i="42"/>
  <c r="Z1051" i="42"/>
  <c r="Z1050" i="42"/>
  <c r="Z1049" i="42"/>
  <c r="Z1048" i="42"/>
  <c r="Z1047" i="42"/>
  <c r="Z1046" i="42"/>
  <c r="Z1045" i="42"/>
  <c r="Z1044" i="42"/>
  <c r="Z1043" i="42"/>
  <c r="Z1042" i="42"/>
  <c r="Z1041" i="42"/>
  <c r="Z1040" i="42"/>
  <c r="Z1039" i="42"/>
  <c r="Z1038" i="42"/>
  <c r="Z1037" i="42"/>
  <c r="Z1036" i="42"/>
  <c r="Z1035" i="42"/>
  <c r="Z1034" i="42"/>
  <c r="Z1033" i="42"/>
  <c r="Z1032" i="42"/>
  <c r="Z1031" i="42"/>
  <c r="Z1030" i="42"/>
  <c r="Z1029" i="42"/>
  <c r="Z1028" i="42"/>
  <c r="Z1027" i="42"/>
  <c r="Z1026" i="42"/>
  <c r="Z1025" i="42"/>
  <c r="Z1024" i="42"/>
  <c r="Z1023" i="42"/>
  <c r="Z1022" i="42"/>
  <c r="Z1021" i="42"/>
  <c r="Z1020" i="42"/>
  <c r="Z1019" i="42"/>
  <c r="Z1018" i="42"/>
  <c r="Z1017" i="42"/>
  <c r="Z1016" i="42"/>
  <c r="Z1015" i="42"/>
  <c r="Z1014" i="42"/>
  <c r="Z1013" i="42"/>
  <c r="Z1012" i="42"/>
  <c r="Z1011" i="42"/>
  <c r="Z1010" i="42"/>
  <c r="Z1009" i="42"/>
  <c r="Z1008" i="42"/>
  <c r="Z1007" i="42"/>
  <c r="Z1006" i="42"/>
  <c r="Z1005" i="42"/>
  <c r="Z1004" i="42"/>
  <c r="Z1003" i="42"/>
  <c r="Z1002" i="42"/>
  <c r="Z1001" i="42"/>
  <c r="Z1000" i="42"/>
  <c r="Z999" i="42"/>
  <c r="Z998" i="42"/>
  <c r="Z997" i="42"/>
  <c r="Z996" i="42"/>
  <c r="Z995" i="42"/>
  <c r="Z994" i="42"/>
  <c r="Z993" i="42"/>
  <c r="Z992" i="42"/>
  <c r="Z991" i="42"/>
  <c r="Z990" i="42"/>
  <c r="Z989" i="42"/>
  <c r="Z988" i="42"/>
  <c r="Z987" i="42"/>
  <c r="Z986" i="42"/>
  <c r="Z985" i="42"/>
  <c r="Z984" i="42"/>
  <c r="Z983" i="42"/>
  <c r="Z982" i="42"/>
  <c r="Z981" i="42"/>
  <c r="Z980" i="42"/>
  <c r="Z979" i="42"/>
  <c r="Z978" i="42"/>
  <c r="Z977" i="42"/>
  <c r="Z976" i="42"/>
  <c r="Z975" i="42"/>
  <c r="Z974" i="42"/>
  <c r="Z973" i="42"/>
  <c r="Z972" i="42"/>
  <c r="Z971" i="42"/>
  <c r="Z970" i="42"/>
  <c r="Z969" i="42"/>
  <c r="Z968" i="42"/>
  <c r="Z967" i="42"/>
  <c r="Z966" i="42"/>
  <c r="Z965" i="42"/>
  <c r="Z964" i="42"/>
  <c r="Z963" i="42"/>
  <c r="Z962" i="42"/>
  <c r="Z961" i="42"/>
  <c r="Z960" i="42"/>
  <c r="Z959" i="42"/>
  <c r="Z958" i="42"/>
  <c r="Z957" i="42"/>
  <c r="Z956" i="42"/>
  <c r="Z955" i="42"/>
  <c r="Z954" i="42"/>
  <c r="Z953" i="42"/>
  <c r="Z952" i="42"/>
  <c r="Z951" i="42"/>
  <c r="Z950" i="42"/>
  <c r="Z949" i="42"/>
  <c r="Z948" i="42"/>
  <c r="Z947" i="42"/>
  <c r="Z946" i="42"/>
  <c r="Z945" i="42"/>
  <c r="Z944" i="42"/>
  <c r="Z943" i="42"/>
  <c r="Z942" i="42"/>
  <c r="Z941" i="42"/>
  <c r="Z940" i="42"/>
  <c r="Z939" i="42"/>
  <c r="Z938" i="42"/>
  <c r="Z937" i="42"/>
  <c r="Z936" i="42"/>
  <c r="Z935" i="42"/>
  <c r="Z934" i="42"/>
  <c r="Z933" i="42"/>
  <c r="Z932" i="42"/>
  <c r="Z931" i="42"/>
  <c r="Z930" i="42"/>
  <c r="Z929" i="42"/>
  <c r="Z928" i="42"/>
  <c r="Z927" i="42"/>
  <c r="Z926" i="42"/>
  <c r="Z925" i="42"/>
  <c r="Z924" i="42"/>
  <c r="Z923" i="42"/>
  <c r="Z922" i="42"/>
  <c r="Z921" i="42"/>
  <c r="Z920" i="42"/>
  <c r="Z919" i="42"/>
  <c r="Z918" i="42"/>
  <c r="Z917" i="42"/>
  <c r="Z916" i="42"/>
  <c r="Z915" i="42"/>
  <c r="Z914" i="42"/>
  <c r="Z913" i="42"/>
  <c r="Z912" i="42"/>
  <c r="Z911" i="42"/>
  <c r="Z910" i="42"/>
  <c r="Z909" i="42"/>
  <c r="Z908" i="42"/>
  <c r="Z907" i="42"/>
  <c r="Z906" i="42"/>
  <c r="Z905" i="42"/>
  <c r="Z904" i="42"/>
  <c r="Z903" i="42"/>
  <c r="Z902" i="42"/>
  <c r="Z901" i="42"/>
  <c r="Z900" i="42"/>
  <c r="Z899" i="42"/>
  <c r="Z898" i="42"/>
  <c r="Z897" i="42"/>
  <c r="Z896" i="42"/>
  <c r="Z895" i="42"/>
  <c r="Z894" i="42"/>
  <c r="Z893" i="42"/>
  <c r="Z892" i="42"/>
  <c r="Z891" i="42"/>
  <c r="Z890" i="42"/>
  <c r="Z889" i="42"/>
  <c r="Z888" i="42"/>
  <c r="Z887" i="42"/>
  <c r="Z886" i="42"/>
  <c r="Z885" i="42"/>
  <c r="Z884" i="42"/>
  <c r="Z883" i="42"/>
  <c r="Z882" i="42"/>
  <c r="Z881" i="42"/>
  <c r="Z880" i="42"/>
  <c r="Z879" i="42"/>
  <c r="Z878" i="42"/>
  <c r="Z877" i="42"/>
  <c r="Z876" i="42"/>
  <c r="Z875" i="42"/>
  <c r="Z874" i="42"/>
  <c r="Z873" i="42"/>
  <c r="Z872" i="42"/>
  <c r="Z871" i="42"/>
  <c r="Z870" i="42"/>
  <c r="Z869" i="42"/>
  <c r="Z868" i="42"/>
  <c r="Z867" i="42"/>
  <c r="Z866" i="42"/>
  <c r="Z865" i="42"/>
  <c r="Z864" i="42"/>
  <c r="Z863" i="42"/>
  <c r="Z862" i="42"/>
  <c r="Z861" i="42"/>
  <c r="Z860" i="42"/>
  <c r="Z859" i="42"/>
  <c r="Z858" i="42"/>
  <c r="Z857" i="42"/>
  <c r="Z856" i="42"/>
  <c r="Z855" i="42"/>
  <c r="Z854" i="42"/>
  <c r="Z853" i="42"/>
  <c r="Z852" i="42"/>
  <c r="Z851" i="42"/>
  <c r="Z850" i="42"/>
  <c r="Z849" i="42"/>
  <c r="Z848" i="42"/>
  <c r="Z847" i="42"/>
  <c r="Z846" i="42"/>
  <c r="Z845" i="42"/>
  <c r="Z844" i="42"/>
  <c r="Z843" i="42"/>
  <c r="Z842" i="42"/>
  <c r="Z841" i="42"/>
  <c r="Z840" i="42"/>
  <c r="Z839" i="42"/>
  <c r="Z838" i="42"/>
  <c r="Z837" i="42"/>
  <c r="Z836" i="42"/>
  <c r="Z835" i="42"/>
  <c r="Z834" i="42"/>
  <c r="Z833" i="42"/>
  <c r="Z832" i="42"/>
  <c r="Z831" i="42"/>
  <c r="Z830" i="42"/>
  <c r="Z829" i="42"/>
  <c r="Z828" i="42"/>
  <c r="Z827" i="42"/>
  <c r="Z826" i="42"/>
  <c r="Z825" i="42"/>
  <c r="Z824" i="42"/>
  <c r="Z823" i="42"/>
  <c r="Z822" i="42"/>
  <c r="Z821" i="42"/>
  <c r="Z820" i="42"/>
  <c r="Z819" i="42"/>
  <c r="Z818" i="42"/>
  <c r="Z817" i="42"/>
  <c r="Z816" i="42"/>
  <c r="Z815" i="42"/>
  <c r="Z814" i="42"/>
  <c r="Z813" i="42"/>
  <c r="Z812" i="42"/>
  <c r="Z811" i="42"/>
  <c r="Z810" i="42"/>
  <c r="Z809" i="42"/>
  <c r="Z808" i="42"/>
  <c r="Z807" i="42"/>
  <c r="Z806" i="42"/>
  <c r="Z805" i="42"/>
  <c r="Z804" i="42"/>
  <c r="Z803" i="42"/>
  <c r="Z802" i="42"/>
  <c r="Z801" i="42"/>
  <c r="Z800" i="42"/>
  <c r="Z799" i="42"/>
  <c r="Z798" i="42"/>
  <c r="Z797" i="42"/>
  <c r="Z796" i="42"/>
  <c r="Z795" i="42"/>
  <c r="Z794" i="42"/>
  <c r="Z793" i="42"/>
  <c r="Z792" i="42"/>
  <c r="Z791" i="42"/>
  <c r="Z790" i="42"/>
  <c r="Z789" i="42"/>
  <c r="Z788" i="42"/>
  <c r="Z787" i="42"/>
  <c r="Z786" i="42"/>
  <c r="Z785" i="42"/>
  <c r="Z784" i="42"/>
  <c r="Z783" i="42"/>
  <c r="Z782" i="42"/>
  <c r="Z781" i="42"/>
  <c r="Z780" i="42"/>
  <c r="Z779" i="42"/>
  <c r="Z778" i="42"/>
  <c r="Z777" i="42"/>
  <c r="Z776" i="42"/>
  <c r="Z775" i="42"/>
  <c r="Z774" i="42"/>
  <c r="Z773" i="42"/>
  <c r="Z772" i="42"/>
  <c r="Z771" i="42"/>
  <c r="Z770" i="42"/>
  <c r="Z769" i="42"/>
  <c r="Z768" i="42"/>
  <c r="Z767" i="42"/>
  <c r="Z766" i="42"/>
  <c r="Z765" i="42"/>
  <c r="Z764" i="42"/>
  <c r="Z763" i="42"/>
  <c r="Z762" i="42"/>
  <c r="Z761" i="42"/>
  <c r="Z760" i="42"/>
  <c r="Z759" i="42"/>
  <c r="Z758" i="42"/>
  <c r="Z757" i="42"/>
  <c r="Z756" i="42"/>
  <c r="Z755" i="42"/>
  <c r="Z754" i="42"/>
  <c r="Z753" i="42"/>
  <c r="Z752" i="42"/>
  <c r="Z751" i="42"/>
  <c r="Z750" i="42"/>
  <c r="Z749" i="42"/>
  <c r="Z748" i="42"/>
  <c r="Z747" i="42"/>
  <c r="Z746" i="42"/>
  <c r="Z745" i="42"/>
  <c r="Z744" i="42"/>
  <c r="Z743" i="42"/>
  <c r="Z742" i="42"/>
  <c r="Z741" i="42"/>
  <c r="Z740" i="42"/>
  <c r="Z739" i="42"/>
  <c r="Z738" i="42"/>
  <c r="Z737" i="42"/>
  <c r="Z736" i="42"/>
  <c r="Z735" i="42"/>
  <c r="Z734" i="42"/>
  <c r="Z733" i="42"/>
  <c r="Z732" i="42"/>
  <c r="Z731" i="42"/>
  <c r="Z730" i="42"/>
  <c r="Z729" i="42"/>
  <c r="Z728" i="42"/>
  <c r="Z727" i="42"/>
  <c r="Z726" i="42"/>
  <c r="Z725" i="42"/>
  <c r="Z724" i="42"/>
  <c r="Z723" i="42"/>
  <c r="Z722" i="42"/>
  <c r="Z721" i="42"/>
  <c r="Z720" i="42"/>
  <c r="Z719" i="42"/>
  <c r="Z718" i="42"/>
  <c r="Z717" i="42"/>
  <c r="Z716" i="42"/>
  <c r="Z715" i="42"/>
  <c r="Z714" i="42"/>
  <c r="Z713" i="42"/>
  <c r="Z712" i="42"/>
  <c r="Z711" i="42"/>
  <c r="Z710" i="42"/>
  <c r="Z709" i="42"/>
  <c r="Z708" i="42"/>
  <c r="Z707" i="42"/>
  <c r="Z706" i="42"/>
  <c r="Z705" i="42"/>
  <c r="Z704" i="42"/>
  <c r="Z703" i="42"/>
  <c r="Z702" i="42"/>
  <c r="Z701" i="42"/>
  <c r="Z700" i="42"/>
  <c r="Z699" i="42"/>
  <c r="Z698" i="42"/>
  <c r="Z697" i="42"/>
  <c r="Z696" i="42"/>
  <c r="Z695" i="42"/>
  <c r="Z694" i="42"/>
  <c r="Z693" i="42"/>
  <c r="Z692" i="42"/>
  <c r="Z691" i="42"/>
  <c r="Z690" i="42"/>
  <c r="Z689" i="42"/>
  <c r="Z688" i="42"/>
  <c r="Z687" i="42"/>
  <c r="Z686" i="42"/>
  <c r="Z685" i="42"/>
  <c r="Z684" i="42"/>
  <c r="Z683" i="42"/>
  <c r="Z682" i="42"/>
  <c r="Z681" i="42"/>
  <c r="Z680" i="42"/>
  <c r="Z679" i="42"/>
  <c r="Z678" i="42"/>
  <c r="Z677" i="42"/>
  <c r="Z676" i="42"/>
  <c r="Z675" i="42"/>
  <c r="Z674" i="42"/>
  <c r="Z673" i="42"/>
  <c r="Z672" i="42"/>
  <c r="Z671" i="42"/>
  <c r="Z670" i="42"/>
  <c r="Z669" i="42"/>
  <c r="Z668" i="42"/>
  <c r="Z667" i="42"/>
  <c r="Z666" i="42"/>
  <c r="Z665" i="42"/>
  <c r="Z664" i="42"/>
  <c r="Z663" i="42"/>
  <c r="Z662" i="42"/>
  <c r="Z661" i="42"/>
  <c r="Z660" i="42"/>
  <c r="Z659" i="42"/>
  <c r="Z658" i="42"/>
  <c r="Z657" i="42"/>
  <c r="Z656" i="42"/>
  <c r="Z655" i="42"/>
  <c r="Z654" i="42"/>
  <c r="Z653" i="42"/>
  <c r="Z652" i="42"/>
  <c r="Z651" i="42"/>
  <c r="Z650" i="42"/>
  <c r="Z649" i="42"/>
  <c r="Z648" i="42"/>
  <c r="Z647" i="42"/>
  <c r="Z646" i="42"/>
  <c r="Z645" i="42"/>
  <c r="Z644" i="42"/>
  <c r="Z643" i="42"/>
  <c r="Z642" i="42"/>
  <c r="Z641" i="42"/>
  <c r="Z640" i="42"/>
  <c r="Z639" i="42"/>
  <c r="Z638" i="42"/>
  <c r="Z637" i="42"/>
  <c r="Z636" i="42"/>
  <c r="Z635" i="42"/>
  <c r="Z634" i="42"/>
  <c r="Z633" i="42"/>
  <c r="Z632" i="42"/>
  <c r="Z631" i="42"/>
  <c r="Z630" i="42"/>
  <c r="Z629" i="42"/>
  <c r="Z628" i="42"/>
  <c r="Z627" i="42"/>
  <c r="Z626" i="42"/>
  <c r="Z625" i="42"/>
  <c r="Z624" i="42"/>
  <c r="Z623" i="42"/>
  <c r="Z622" i="42"/>
  <c r="Z621" i="42"/>
  <c r="Z620" i="42"/>
  <c r="Z619" i="42"/>
  <c r="Z618" i="42"/>
  <c r="Z617" i="42"/>
  <c r="Z616" i="42"/>
  <c r="Z615" i="42"/>
  <c r="Z614" i="42"/>
  <c r="Z613" i="42"/>
  <c r="Z612" i="42"/>
  <c r="Z611" i="42"/>
  <c r="Z610" i="42"/>
  <c r="Z609" i="42"/>
  <c r="Z608" i="42"/>
  <c r="Z607" i="42"/>
  <c r="Z606" i="42"/>
  <c r="Z605" i="42"/>
  <c r="Z604" i="42"/>
  <c r="Z603" i="42"/>
  <c r="Z602" i="42"/>
  <c r="Z601" i="42"/>
  <c r="Z600" i="42"/>
  <c r="Z599" i="42"/>
  <c r="Z598" i="42"/>
  <c r="Z597" i="42"/>
  <c r="Z596" i="42"/>
  <c r="Z595" i="42"/>
  <c r="Z594" i="42"/>
  <c r="Z593" i="42"/>
  <c r="Z592" i="42"/>
  <c r="Z591" i="42"/>
  <c r="Z590" i="42"/>
  <c r="Z589" i="42"/>
  <c r="Z588" i="42"/>
  <c r="Z587" i="42"/>
  <c r="Z586" i="42"/>
  <c r="Z585" i="42"/>
  <c r="Z584" i="42"/>
  <c r="Z583" i="42"/>
  <c r="Z582" i="42"/>
  <c r="Z581" i="42"/>
  <c r="Z580" i="42"/>
  <c r="Z579" i="42"/>
  <c r="Z578" i="42"/>
  <c r="Z577" i="42"/>
  <c r="Z576" i="42"/>
  <c r="Z575" i="42"/>
  <c r="Z574" i="42"/>
  <c r="Z573" i="42"/>
  <c r="Z572" i="42"/>
  <c r="Z571" i="42"/>
  <c r="Z570" i="42"/>
  <c r="Z569" i="42"/>
  <c r="Z568" i="42"/>
  <c r="Z567" i="42"/>
  <c r="Z566" i="42"/>
  <c r="Z565" i="42"/>
  <c r="Z564" i="42"/>
  <c r="Z563" i="42"/>
  <c r="Z562" i="42"/>
  <c r="Z561" i="42"/>
  <c r="Z560" i="42"/>
  <c r="Z559" i="42"/>
  <c r="Z558" i="42"/>
  <c r="Z557" i="42"/>
  <c r="Z556" i="42"/>
  <c r="Z555" i="42"/>
  <c r="Z554" i="42"/>
  <c r="Z553" i="42"/>
  <c r="Z552" i="42"/>
  <c r="Z551" i="42"/>
  <c r="Z550" i="42"/>
  <c r="Z549" i="42"/>
  <c r="Z548" i="42"/>
  <c r="Z547" i="42"/>
  <c r="Z546" i="42"/>
  <c r="Z545" i="42"/>
  <c r="Z544" i="42"/>
  <c r="Z543" i="42"/>
  <c r="Z542" i="42"/>
  <c r="Z541" i="42"/>
  <c r="Z540" i="42"/>
  <c r="Z539" i="42"/>
  <c r="Z538" i="42"/>
  <c r="Z537" i="42"/>
  <c r="Z536" i="42"/>
  <c r="Z535" i="42"/>
  <c r="Z534" i="42"/>
  <c r="Z533" i="42"/>
  <c r="Z532" i="42"/>
  <c r="Z531" i="42"/>
  <c r="Z530" i="42"/>
  <c r="Z529" i="42"/>
  <c r="Z528" i="42"/>
  <c r="Z527" i="42"/>
  <c r="Z526" i="42"/>
  <c r="Z525" i="42"/>
  <c r="Z524" i="42"/>
  <c r="Z523" i="42"/>
  <c r="Z522" i="42"/>
  <c r="Z521" i="42"/>
  <c r="Z520" i="42"/>
  <c r="Z519" i="42"/>
  <c r="Z518" i="42"/>
  <c r="Z517" i="42"/>
  <c r="Z516" i="42"/>
  <c r="Z515" i="42"/>
  <c r="Z514" i="42"/>
  <c r="Z513" i="42"/>
  <c r="Z512" i="42"/>
  <c r="Z511" i="42"/>
  <c r="Z510" i="42"/>
  <c r="Z509" i="42"/>
  <c r="Z508" i="42"/>
  <c r="Z507" i="42"/>
  <c r="Z506" i="42"/>
  <c r="Z505" i="42"/>
  <c r="Z504" i="42"/>
  <c r="Z503" i="42"/>
  <c r="Z502" i="42"/>
  <c r="Z501" i="42"/>
  <c r="Z500" i="42"/>
  <c r="Z499" i="42"/>
  <c r="Z498" i="42"/>
  <c r="Z497" i="42"/>
  <c r="Z496" i="42"/>
  <c r="Z495" i="42"/>
  <c r="Z494" i="42"/>
  <c r="Z493" i="42"/>
  <c r="Z492" i="42"/>
  <c r="Z491" i="42"/>
  <c r="Z490" i="42"/>
  <c r="Z489" i="42"/>
  <c r="Z488" i="42"/>
  <c r="Z487" i="42"/>
  <c r="Z486" i="42"/>
  <c r="Z485" i="42"/>
  <c r="Z484" i="42"/>
  <c r="Z483" i="42"/>
  <c r="Z482" i="42"/>
  <c r="Z481" i="42"/>
  <c r="Z480" i="42"/>
  <c r="Z479" i="42"/>
  <c r="Z478" i="42"/>
  <c r="Z477" i="42"/>
  <c r="Z476" i="42"/>
  <c r="Z475" i="42"/>
  <c r="Z474" i="42"/>
  <c r="Z473" i="42"/>
  <c r="Z472" i="42"/>
  <c r="Z471" i="42"/>
  <c r="Z470" i="42"/>
  <c r="Z469" i="42"/>
  <c r="Z468" i="42"/>
  <c r="Z467" i="42"/>
  <c r="Z466" i="42"/>
  <c r="Z465" i="42"/>
  <c r="Z464" i="42"/>
  <c r="Z463" i="42"/>
  <c r="Z462" i="42"/>
  <c r="Z461" i="42"/>
  <c r="Z460" i="42"/>
  <c r="Z459" i="42"/>
  <c r="Z458" i="42"/>
  <c r="Z457" i="42"/>
  <c r="Z456" i="42"/>
  <c r="Z455" i="42"/>
  <c r="Z454" i="42"/>
  <c r="Z453" i="42"/>
  <c r="Z452" i="42"/>
  <c r="Z451" i="42"/>
  <c r="Z450" i="42"/>
  <c r="Z449" i="42"/>
  <c r="Z448" i="42"/>
  <c r="Z447" i="42"/>
  <c r="Z446" i="42"/>
  <c r="Z445" i="42"/>
  <c r="Z444" i="42"/>
  <c r="Z443" i="42"/>
  <c r="Z442" i="42"/>
  <c r="Z441" i="42"/>
  <c r="Z440" i="42"/>
  <c r="Z439" i="42"/>
  <c r="Z438" i="42"/>
  <c r="Z437" i="42"/>
  <c r="Z436" i="42"/>
  <c r="Z435" i="42"/>
  <c r="Z434" i="42"/>
  <c r="Z433" i="42"/>
  <c r="Z432" i="42"/>
  <c r="Z431" i="42"/>
  <c r="Z430" i="42"/>
  <c r="Z429" i="42"/>
  <c r="Z428" i="42"/>
  <c r="Z427" i="42"/>
  <c r="Z426" i="42"/>
  <c r="Z425" i="42"/>
  <c r="Z424" i="42"/>
  <c r="Z423" i="42"/>
  <c r="Z422" i="42"/>
  <c r="Z421" i="42"/>
  <c r="Z420" i="42"/>
  <c r="Z419" i="42"/>
  <c r="Z418" i="42"/>
  <c r="Z417" i="42"/>
  <c r="Z416" i="42"/>
  <c r="Z415" i="42"/>
  <c r="Z414" i="42"/>
  <c r="Z413" i="42"/>
  <c r="Z412" i="42"/>
  <c r="Z411" i="42"/>
  <c r="Z410" i="42"/>
  <c r="Z409" i="42"/>
  <c r="Z408" i="42"/>
  <c r="Z407" i="42"/>
  <c r="Z406" i="42"/>
  <c r="Z405" i="42"/>
  <c r="Z404" i="42"/>
  <c r="Z403" i="42"/>
  <c r="Z402" i="42"/>
  <c r="Z401" i="42"/>
  <c r="Z400" i="42"/>
  <c r="Z399" i="42"/>
  <c r="Z398" i="42"/>
  <c r="Z397" i="42"/>
  <c r="Z396" i="42"/>
  <c r="Z395" i="42"/>
  <c r="Z394" i="42"/>
  <c r="Z393" i="42"/>
  <c r="Z392" i="42"/>
  <c r="Z391" i="42"/>
  <c r="Z390" i="42"/>
  <c r="Z389" i="42"/>
  <c r="Z388" i="42"/>
  <c r="Z387" i="42"/>
  <c r="Z386" i="42"/>
  <c r="Z385" i="42"/>
  <c r="Z384" i="42"/>
  <c r="Z383" i="42"/>
  <c r="Z382" i="42"/>
  <c r="Z381" i="42"/>
  <c r="Z380" i="42"/>
  <c r="Z379" i="42"/>
  <c r="Z378" i="42"/>
  <c r="Z377" i="42"/>
  <c r="Z376" i="42"/>
  <c r="Z375" i="42"/>
  <c r="Z374" i="42"/>
  <c r="Z373" i="42"/>
  <c r="Z372" i="42"/>
  <c r="Z371" i="42"/>
  <c r="Z370" i="42"/>
  <c r="Z369" i="42"/>
  <c r="Z368" i="42"/>
  <c r="Z367" i="42"/>
  <c r="Z366" i="42"/>
  <c r="Z365" i="42"/>
  <c r="Z364" i="42"/>
  <c r="Z363" i="42"/>
  <c r="Z362" i="42"/>
  <c r="Z361" i="42"/>
  <c r="Z360" i="42"/>
  <c r="Z359" i="42"/>
  <c r="Z358" i="42"/>
  <c r="Z357" i="42"/>
  <c r="Z356" i="42"/>
  <c r="Z355" i="42"/>
  <c r="Z354" i="42"/>
  <c r="Z353" i="42"/>
  <c r="Z352" i="42"/>
  <c r="Z351" i="42"/>
  <c r="Z350" i="42"/>
  <c r="Z349" i="42"/>
  <c r="Z348" i="42"/>
  <c r="Z347" i="42"/>
  <c r="Z346" i="42"/>
  <c r="Z345" i="42"/>
  <c r="Z344" i="42"/>
  <c r="Z343" i="42"/>
  <c r="Z342" i="42"/>
  <c r="Z341" i="42"/>
  <c r="Z340" i="42"/>
  <c r="Z339" i="42"/>
  <c r="Z338" i="42"/>
  <c r="Z337" i="42"/>
  <c r="Z336" i="42"/>
  <c r="Z335" i="42"/>
  <c r="Z334" i="42"/>
  <c r="Z333" i="42"/>
  <c r="Z332" i="42"/>
  <c r="Z331" i="42"/>
  <c r="Z330" i="42"/>
  <c r="Z329" i="42"/>
  <c r="Z328" i="42"/>
  <c r="Z327" i="42"/>
  <c r="Z326" i="42"/>
  <c r="Z325" i="42"/>
  <c r="Z324" i="42"/>
  <c r="Z323" i="42"/>
  <c r="Z322" i="42"/>
  <c r="Z321" i="42"/>
  <c r="Z320" i="42"/>
  <c r="Z319" i="42"/>
  <c r="Z318" i="42"/>
  <c r="Z317" i="42"/>
  <c r="Z316" i="42"/>
  <c r="Z315" i="42"/>
  <c r="Z314" i="42"/>
  <c r="Z313" i="42"/>
  <c r="Z312" i="42"/>
  <c r="Z311" i="42"/>
  <c r="Z310" i="42"/>
  <c r="Z309" i="42"/>
  <c r="Z308" i="42"/>
  <c r="Z307" i="42"/>
  <c r="Z306" i="42"/>
  <c r="Z305" i="42"/>
  <c r="Z304" i="42"/>
  <c r="Z303" i="42"/>
  <c r="Z302" i="42"/>
  <c r="Z301" i="42"/>
  <c r="Z300" i="42"/>
  <c r="Z299" i="42"/>
  <c r="Z298" i="42"/>
  <c r="Z297" i="42"/>
  <c r="Z296" i="42"/>
  <c r="Z295" i="42"/>
  <c r="Z294" i="42"/>
  <c r="Z293" i="42"/>
  <c r="Z292" i="42"/>
  <c r="Z291" i="42"/>
  <c r="Z290" i="42"/>
  <c r="Z289" i="42"/>
  <c r="Z288" i="42"/>
  <c r="Z287" i="42"/>
  <c r="Z286" i="42"/>
  <c r="Z285" i="42"/>
  <c r="Z284" i="42"/>
  <c r="Z283" i="42"/>
  <c r="Z282" i="42"/>
  <c r="Z281" i="42"/>
  <c r="Z280" i="42"/>
  <c r="Z279" i="42"/>
  <c r="Z278" i="42"/>
  <c r="Z277" i="42"/>
  <c r="Z276" i="42"/>
  <c r="Z275" i="42"/>
  <c r="Z274" i="42"/>
  <c r="Z273" i="42"/>
  <c r="Z272" i="42"/>
  <c r="Z271" i="42"/>
  <c r="Z270" i="42"/>
  <c r="Z269" i="42"/>
  <c r="Z268" i="42"/>
  <c r="Z267" i="42"/>
  <c r="Z266" i="42"/>
  <c r="Z265" i="42"/>
  <c r="Z264" i="42"/>
  <c r="Z263" i="42"/>
  <c r="Z262" i="42"/>
  <c r="Z261" i="42"/>
  <c r="Z260" i="42"/>
  <c r="Z259" i="42"/>
  <c r="Z258" i="42"/>
  <c r="Z257" i="42"/>
  <c r="Z256" i="42"/>
  <c r="Z255" i="42"/>
  <c r="Z254" i="42"/>
  <c r="Z253" i="42"/>
  <c r="Z252" i="42"/>
  <c r="Z251" i="42"/>
  <c r="Z250" i="42"/>
  <c r="Z249" i="42"/>
  <c r="Z248" i="42"/>
  <c r="Z247" i="42"/>
  <c r="Z246" i="42"/>
  <c r="Z245" i="42"/>
  <c r="Z244" i="42"/>
  <c r="Z243" i="42"/>
  <c r="Z242" i="42"/>
  <c r="Z241" i="42"/>
  <c r="Z240" i="42"/>
  <c r="Z239" i="42"/>
  <c r="Z238" i="42"/>
  <c r="Z237" i="42"/>
  <c r="Z236" i="42"/>
  <c r="Z235" i="42"/>
  <c r="Z234" i="42"/>
  <c r="Z233" i="42"/>
  <c r="Z232" i="42"/>
  <c r="Z231" i="42"/>
  <c r="Z230" i="42"/>
  <c r="Z229" i="42"/>
  <c r="Z228" i="42"/>
  <c r="Z227" i="42"/>
  <c r="Z226" i="42"/>
  <c r="Z225" i="42"/>
  <c r="Z224" i="42"/>
  <c r="Z223" i="42"/>
  <c r="Z222" i="42"/>
  <c r="Z221" i="42"/>
  <c r="Z220" i="42"/>
  <c r="Z219" i="42"/>
  <c r="Z218" i="42"/>
  <c r="Z217" i="42"/>
  <c r="Z216" i="42"/>
  <c r="Z215" i="42"/>
  <c r="Z214" i="42"/>
  <c r="Z213" i="42"/>
  <c r="Z212" i="42"/>
  <c r="Z211" i="42"/>
  <c r="Z210" i="42"/>
  <c r="Z209" i="42"/>
  <c r="Z208" i="42"/>
  <c r="Z207" i="42"/>
  <c r="Z206" i="42"/>
  <c r="Z205" i="42"/>
  <c r="Z204" i="42"/>
  <c r="Z203" i="42"/>
  <c r="Z202" i="42"/>
  <c r="Z201" i="42"/>
  <c r="Z200" i="42"/>
  <c r="Z199" i="42"/>
  <c r="Z198" i="42"/>
  <c r="Z197" i="42"/>
  <c r="Z196" i="42"/>
  <c r="Z195" i="42"/>
  <c r="Z194" i="42"/>
  <c r="Z193" i="42"/>
  <c r="Z192" i="42"/>
  <c r="Z191" i="42"/>
  <c r="Z190" i="42"/>
  <c r="Z189" i="42"/>
  <c r="Z188" i="42"/>
  <c r="Z187" i="42"/>
  <c r="Z186" i="42"/>
  <c r="Z185" i="42"/>
  <c r="Z184" i="42"/>
  <c r="Z183" i="42"/>
  <c r="Z182" i="42"/>
  <c r="Z181" i="42"/>
  <c r="Z180" i="42"/>
  <c r="Z179" i="42"/>
  <c r="Z178" i="42"/>
  <c r="Z177" i="42"/>
  <c r="Z176" i="42"/>
  <c r="Z175" i="42"/>
  <c r="Z174" i="42"/>
  <c r="Z173" i="42"/>
  <c r="Z172" i="42"/>
  <c r="Z171" i="42"/>
  <c r="Z170" i="42"/>
  <c r="Z169" i="42"/>
  <c r="Z168" i="42"/>
  <c r="Z167" i="42"/>
  <c r="Z166" i="42"/>
  <c r="Z165" i="42"/>
  <c r="Z164" i="42"/>
  <c r="Z163" i="42"/>
  <c r="Z162" i="42"/>
  <c r="Z161" i="42"/>
  <c r="Z160" i="42"/>
  <c r="Z159" i="42"/>
  <c r="Z158" i="42"/>
  <c r="Z157" i="42"/>
  <c r="Z156" i="42"/>
  <c r="Z155" i="42"/>
  <c r="Z154" i="42"/>
  <c r="Z153" i="42"/>
  <c r="Z152" i="42"/>
  <c r="Z151" i="42"/>
  <c r="Z150" i="42"/>
  <c r="Z149" i="42"/>
  <c r="Z148" i="42"/>
  <c r="Z147" i="42"/>
  <c r="Z146" i="42"/>
  <c r="Z145" i="42"/>
  <c r="Z144" i="42"/>
  <c r="Z143" i="42"/>
  <c r="Z142" i="42"/>
  <c r="Z141" i="42"/>
  <c r="Z140" i="42"/>
  <c r="Z139" i="42"/>
  <c r="Z138" i="42"/>
  <c r="Z137" i="42"/>
  <c r="Z136" i="42"/>
  <c r="Z135" i="42"/>
  <c r="Z134" i="42"/>
  <c r="Z133" i="42"/>
  <c r="Z132" i="42"/>
  <c r="Z131" i="42"/>
  <c r="Z130" i="42"/>
  <c r="Z129" i="42"/>
  <c r="Z128" i="42"/>
  <c r="Z127" i="42"/>
  <c r="Z126" i="42"/>
  <c r="Z125" i="42"/>
  <c r="Z124" i="42"/>
  <c r="Z123" i="42"/>
  <c r="Z122" i="42"/>
  <c r="Z121" i="42"/>
  <c r="Z120" i="42"/>
  <c r="Z119" i="42"/>
  <c r="Z118" i="42"/>
  <c r="Z117" i="42"/>
  <c r="Z116" i="42"/>
  <c r="Z115" i="42"/>
  <c r="Z114" i="42"/>
  <c r="Z113" i="42"/>
  <c r="Z112" i="42"/>
  <c r="Z111" i="42"/>
  <c r="Z110" i="42"/>
  <c r="Z109" i="42"/>
  <c r="Z108" i="42"/>
  <c r="Z107" i="42"/>
  <c r="Z106" i="42"/>
  <c r="Z105" i="42"/>
  <c r="Z104" i="42"/>
  <c r="Z103" i="42"/>
  <c r="Z102" i="42"/>
  <c r="Z101" i="42"/>
  <c r="Z100" i="42"/>
  <c r="Z99" i="42"/>
  <c r="Z98" i="42"/>
  <c r="Z97" i="42"/>
  <c r="Z96" i="42"/>
  <c r="Z95" i="42"/>
  <c r="Z94" i="42"/>
  <c r="Z93" i="42"/>
  <c r="Z92" i="42"/>
  <c r="Z91" i="42"/>
  <c r="Z90" i="42"/>
  <c r="Z89" i="42"/>
  <c r="Z88" i="42"/>
  <c r="Z87" i="42"/>
  <c r="Z86" i="42"/>
  <c r="Z85" i="42"/>
  <c r="Z84" i="42"/>
  <c r="Z83" i="42"/>
  <c r="Z82" i="42"/>
  <c r="Z81" i="42"/>
  <c r="Z80" i="42"/>
  <c r="Z79" i="42"/>
  <c r="Z78" i="42"/>
  <c r="Z77" i="42"/>
  <c r="Z76" i="42"/>
  <c r="Z75" i="42"/>
  <c r="Z74" i="42"/>
  <c r="Z73" i="42"/>
  <c r="Z72" i="42"/>
  <c r="Z71" i="42"/>
  <c r="Z70" i="42"/>
  <c r="Z69" i="42"/>
  <c r="Z68" i="42"/>
  <c r="Z67" i="42"/>
  <c r="Z66" i="42"/>
  <c r="Z65" i="42"/>
  <c r="Z64" i="42"/>
  <c r="Z63" i="42"/>
  <c r="Z62" i="42"/>
  <c r="Z61" i="42"/>
  <c r="Z60" i="42"/>
  <c r="Z59" i="42"/>
  <c r="Z58" i="42"/>
  <c r="Z57" i="42"/>
  <c r="Z56" i="42"/>
  <c r="Z55" i="42"/>
  <c r="Z54" i="42"/>
  <c r="Z53" i="42"/>
  <c r="Z52" i="42"/>
  <c r="Z51" i="42"/>
  <c r="Z50" i="42"/>
  <c r="Z49" i="42"/>
  <c r="Z48" i="42"/>
  <c r="Z47" i="42"/>
  <c r="Z46" i="42"/>
  <c r="Z45" i="42"/>
  <c r="Z44" i="42"/>
  <c r="Z43" i="42"/>
  <c r="Z42" i="42"/>
  <c r="Z41" i="42"/>
  <c r="Z40" i="42"/>
  <c r="Z39" i="42"/>
  <c r="Z38" i="42"/>
  <c r="Z37" i="42"/>
  <c r="Z36" i="42"/>
  <c r="Z35" i="42"/>
  <c r="Z34" i="42"/>
  <c r="Z33" i="42"/>
  <c r="Z32" i="42"/>
  <c r="Z31" i="42"/>
  <c r="Z30" i="42"/>
  <c r="Z29" i="42"/>
  <c r="Z28" i="42"/>
  <c r="Z27" i="42"/>
  <c r="Z26" i="42"/>
  <c r="Z25" i="42"/>
  <c r="Z24" i="42"/>
  <c r="Z23" i="42"/>
  <c r="Z22" i="42"/>
  <c r="Z21" i="42"/>
  <c r="Z20" i="42"/>
  <c r="Z19" i="42"/>
  <c r="Z18" i="42"/>
  <c r="Z17" i="42"/>
  <c r="Z16" i="42"/>
  <c r="Z15" i="42"/>
  <c r="Z14" i="42"/>
  <c r="Z13" i="42"/>
  <c r="Z12" i="42"/>
  <c r="Z11" i="42"/>
  <c r="Z10" i="42"/>
  <c r="Z9" i="42"/>
  <c r="Z8" i="42"/>
  <c r="Z7" i="42"/>
  <c r="Z6" i="42"/>
  <c r="Z5" i="42"/>
  <c r="Z4" i="42"/>
  <c r="Z3" i="42"/>
  <c r="Z2" i="42"/>
  <c r="H14" i="4" l="1"/>
  <c r="F14" i="4" l="1"/>
  <c r="J14" i="4"/>
  <c r="J18" i="4" s="1"/>
  <c r="E12" i="4"/>
  <c r="C14" i="4"/>
  <c r="V13" i="38"/>
  <c r="V14" i="38"/>
  <c r="V15" i="38"/>
  <c r="V16" i="38"/>
  <c r="V17" i="38"/>
  <c r="V18" i="38"/>
  <c r="V19" i="38"/>
  <c r="V20" i="38"/>
  <c r="V21" i="38"/>
  <c r="V22" i="38"/>
  <c r="V23" i="38"/>
  <c r="V24" i="38"/>
  <c r="V25" i="38"/>
  <c r="V26" i="38"/>
  <c r="V27" i="38"/>
  <c r="V28" i="38"/>
  <c r="V29" i="38"/>
  <c r="V30" i="38"/>
  <c r="V31" i="38"/>
  <c r="V32" i="38"/>
  <c r="V33" i="38"/>
  <c r="V34" i="38"/>
  <c r="V35" i="38"/>
  <c r="V36" i="38"/>
  <c r="V37" i="38"/>
  <c r="V38" i="38"/>
  <c r="V39" i="38"/>
  <c r="V40" i="38"/>
  <c r="V41" i="38"/>
  <c r="V42" i="38"/>
  <c r="V43" i="38"/>
  <c r="V44" i="38"/>
  <c r="V45" i="38"/>
  <c r="V46" i="38"/>
  <c r="V47" i="38"/>
  <c r="V48" i="38"/>
  <c r="V49" i="38"/>
  <c r="V50" i="38"/>
  <c r="V51" i="38"/>
  <c r="V52" i="38"/>
  <c r="V53" i="38"/>
  <c r="V54" i="38"/>
  <c r="V55" i="38"/>
  <c r="V56" i="38"/>
  <c r="V57" i="38"/>
  <c r="V58" i="38"/>
  <c r="V59" i="38"/>
  <c r="V60" i="38"/>
  <c r="V61" i="38"/>
  <c r="V62" i="38"/>
  <c r="V63" i="38"/>
  <c r="V64" i="38"/>
  <c r="V65" i="38"/>
  <c r="V66" i="38"/>
  <c r="V67" i="38"/>
  <c r="V68" i="38"/>
  <c r="V69" i="38"/>
  <c r="V70" i="38"/>
  <c r="V71" i="38"/>
  <c r="V72" i="38"/>
  <c r="V73" i="38"/>
  <c r="V74" i="38"/>
  <c r="V75" i="38"/>
  <c r="V76" i="38"/>
  <c r="V77" i="38"/>
  <c r="V78" i="38"/>
  <c r="V79" i="38"/>
  <c r="V80" i="38"/>
  <c r="V81" i="38"/>
  <c r="V82" i="38"/>
  <c r="V83" i="38"/>
  <c r="V84" i="38"/>
  <c r="V85" i="38"/>
  <c r="V86" i="38"/>
  <c r="V87" i="38"/>
  <c r="V88" i="38"/>
  <c r="V12" i="38"/>
  <c r="O3" i="41"/>
  <c r="I1" i="40"/>
  <c r="Z1903" i="39"/>
  <c r="Z1902" i="39"/>
  <c r="Z1901" i="39"/>
  <c r="Z1900" i="39"/>
  <c r="Z1899" i="39"/>
  <c r="Z1898" i="39"/>
  <c r="Z1897" i="39"/>
  <c r="Z1896" i="39"/>
  <c r="Z1895" i="39"/>
  <c r="Z1894" i="39"/>
  <c r="Z1893" i="39"/>
  <c r="Z1892" i="39"/>
  <c r="Z1891" i="39"/>
  <c r="Z1890" i="39"/>
  <c r="Z1889" i="39"/>
  <c r="Z1888" i="39"/>
  <c r="Z1887" i="39"/>
  <c r="Z1886" i="39"/>
  <c r="Z1885" i="39"/>
  <c r="Z1884" i="39"/>
  <c r="Z1883" i="39"/>
  <c r="Z1882" i="39"/>
  <c r="Z1881" i="39"/>
  <c r="Z1880" i="39"/>
  <c r="Z1879" i="39"/>
  <c r="Z1878" i="39"/>
  <c r="Z1877" i="39"/>
  <c r="Z1876" i="39"/>
  <c r="Z1875" i="39"/>
  <c r="Z1874" i="39"/>
  <c r="Z1873" i="39"/>
  <c r="Z1872" i="39"/>
  <c r="Z1871" i="39"/>
  <c r="Z1870" i="39"/>
  <c r="Z1869" i="39"/>
  <c r="Z1868" i="39"/>
  <c r="Z1867" i="39"/>
  <c r="Z1866" i="39"/>
  <c r="Z1865" i="39"/>
  <c r="Z1864" i="39"/>
  <c r="Z1863" i="39"/>
  <c r="Z1862" i="39"/>
  <c r="Z1861" i="39"/>
  <c r="Z1860" i="39"/>
  <c r="Z1859" i="39"/>
  <c r="Z1858" i="39"/>
  <c r="Z1857" i="39"/>
  <c r="Z1856" i="39"/>
  <c r="Z1855" i="39"/>
  <c r="Z1854" i="39"/>
  <c r="Z1853" i="39"/>
  <c r="Z1852" i="39"/>
  <c r="Z1851" i="39"/>
  <c r="Z1850" i="39"/>
  <c r="Z1849" i="39"/>
  <c r="Z1848" i="39"/>
  <c r="Z1847" i="39"/>
  <c r="Z1846" i="39"/>
  <c r="Z1845" i="39"/>
  <c r="Z1844" i="39"/>
  <c r="Z1843" i="39"/>
  <c r="Z1842" i="39"/>
  <c r="Z1841" i="39"/>
  <c r="Z1840" i="39"/>
  <c r="Z1839" i="39"/>
  <c r="Z1838" i="39"/>
  <c r="Z1837" i="39"/>
  <c r="Z1836" i="39"/>
  <c r="Z1835" i="39"/>
  <c r="Z1834" i="39"/>
  <c r="Z1833" i="39"/>
  <c r="Z1832" i="39"/>
  <c r="Z1831" i="39"/>
  <c r="Z1830" i="39"/>
  <c r="Z1829" i="39"/>
  <c r="Z1828" i="39"/>
  <c r="Z1827" i="39"/>
  <c r="Z1826" i="39"/>
  <c r="Z1825" i="39"/>
  <c r="Z1824" i="39"/>
  <c r="Z1823" i="39"/>
  <c r="Z1822" i="39"/>
  <c r="Z1821" i="39"/>
  <c r="Z1820" i="39"/>
  <c r="Z1819" i="39"/>
  <c r="Z1818" i="39"/>
  <c r="Z1817" i="39"/>
  <c r="Z1816" i="39"/>
  <c r="Z1815" i="39"/>
  <c r="Z1814" i="39"/>
  <c r="Z1813" i="39"/>
  <c r="Z1812" i="39"/>
  <c r="Z1811" i="39"/>
  <c r="Z1810" i="39"/>
  <c r="Z1809" i="39"/>
  <c r="Z1808" i="39"/>
  <c r="Z1807" i="39"/>
  <c r="Z1806" i="39"/>
  <c r="Z1805" i="39"/>
  <c r="Z1804" i="39"/>
  <c r="Z1803" i="39"/>
  <c r="Z1802" i="39"/>
  <c r="Z1801" i="39"/>
  <c r="Z1800" i="39"/>
  <c r="Z1799" i="39"/>
  <c r="Z1798" i="39"/>
  <c r="Z1797" i="39"/>
  <c r="Z1796" i="39"/>
  <c r="Z1795" i="39"/>
  <c r="Z1794" i="39"/>
  <c r="Z1793" i="39"/>
  <c r="Z1792" i="39"/>
  <c r="Z1791" i="39"/>
  <c r="Z1790" i="39"/>
  <c r="Z1789" i="39"/>
  <c r="Z1788" i="39"/>
  <c r="Z1787" i="39"/>
  <c r="Z1786" i="39"/>
  <c r="Z1785" i="39"/>
  <c r="Z1784" i="39"/>
  <c r="Z1783" i="39"/>
  <c r="Z1782" i="39"/>
  <c r="Z1781" i="39"/>
  <c r="Z1780" i="39"/>
  <c r="Z1779" i="39"/>
  <c r="Z1778" i="39"/>
  <c r="Z1777" i="39"/>
  <c r="Z1776" i="39"/>
  <c r="Z1775" i="39"/>
  <c r="Z1774" i="39"/>
  <c r="Z1773" i="39"/>
  <c r="Z1772" i="39"/>
  <c r="Z1771" i="39"/>
  <c r="Z1770" i="39"/>
  <c r="Z1769" i="39"/>
  <c r="Z1768" i="39"/>
  <c r="Z1767" i="39"/>
  <c r="Z1766" i="39"/>
  <c r="Z1765" i="39"/>
  <c r="Z1764" i="39"/>
  <c r="Z1763" i="39"/>
  <c r="Z1762" i="39"/>
  <c r="Z1761" i="39"/>
  <c r="Z1760" i="39"/>
  <c r="Z1759" i="39"/>
  <c r="Z1758" i="39"/>
  <c r="Z1757" i="39"/>
  <c r="Z1756" i="39"/>
  <c r="Z1755" i="39"/>
  <c r="Z1754" i="39"/>
  <c r="Z1753" i="39"/>
  <c r="Z1752" i="39"/>
  <c r="Z1751" i="39"/>
  <c r="Z1750" i="39"/>
  <c r="Z1749" i="39"/>
  <c r="Z1748" i="39"/>
  <c r="Z1747" i="39"/>
  <c r="Z1746" i="39"/>
  <c r="Z1745" i="39"/>
  <c r="Z1744" i="39"/>
  <c r="Z1743" i="39"/>
  <c r="Z1742" i="39"/>
  <c r="Z1741" i="39"/>
  <c r="Z1740" i="39"/>
  <c r="Z1739" i="39"/>
  <c r="Z1738" i="39"/>
  <c r="Z1737" i="39"/>
  <c r="Z1736" i="39"/>
  <c r="Z1735" i="39"/>
  <c r="Z1734" i="39"/>
  <c r="Z1733" i="39"/>
  <c r="Z1732" i="39"/>
  <c r="Z1731" i="39"/>
  <c r="Z1730" i="39"/>
  <c r="Z1729" i="39"/>
  <c r="Z1728" i="39"/>
  <c r="Z1727" i="39"/>
  <c r="Z1726" i="39"/>
  <c r="Z1725" i="39"/>
  <c r="Z1724" i="39"/>
  <c r="Z1723" i="39"/>
  <c r="Z1722" i="39"/>
  <c r="Z1721" i="39"/>
  <c r="Z1720" i="39"/>
  <c r="Z1719" i="39"/>
  <c r="Z1718" i="39"/>
  <c r="Z1717" i="39"/>
  <c r="Z1716" i="39"/>
  <c r="Z1715" i="39"/>
  <c r="Z1714" i="39"/>
  <c r="Z1713" i="39"/>
  <c r="Z1712" i="39"/>
  <c r="Z1711" i="39"/>
  <c r="Z1710" i="39"/>
  <c r="Z1709" i="39"/>
  <c r="Z1708" i="39"/>
  <c r="Z1707" i="39"/>
  <c r="Z1706" i="39"/>
  <c r="Z1705" i="39"/>
  <c r="Z1704" i="39"/>
  <c r="Z1703" i="39"/>
  <c r="Z1702" i="39"/>
  <c r="Z1701" i="39"/>
  <c r="Z1700" i="39"/>
  <c r="Z1699" i="39"/>
  <c r="Z1698" i="39"/>
  <c r="Z1697" i="39"/>
  <c r="Z1696" i="39"/>
  <c r="Z1695" i="39"/>
  <c r="Z1694" i="39"/>
  <c r="Z1693" i="39"/>
  <c r="Z1692" i="39"/>
  <c r="Z1691" i="39"/>
  <c r="Z1690" i="39"/>
  <c r="Z1689" i="39"/>
  <c r="Z1688" i="39"/>
  <c r="Z1687" i="39"/>
  <c r="Z1686" i="39"/>
  <c r="Z1685" i="39"/>
  <c r="Z1684" i="39"/>
  <c r="Z1683" i="39"/>
  <c r="Z1682" i="39"/>
  <c r="Z1681" i="39"/>
  <c r="Z1680" i="39"/>
  <c r="Z1679" i="39"/>
  <c r="Z1678" i="39"/>
  <c r="Z1677" i="39"/>
  <c r="Z1676" i="39"/>
  <c r="Z1675" i="39"/>
  <c r="Z1674" i="39"/>
  <c r="Z1673" i="39"/>
  <c r="Z1672" i="39"/>
  <c r="Z1671" i="39"/>
  <c r="Z1670" i="39"/>
  <c r="Z1669" i="39"/>
  <c r="Z1668" i="39"/>
  <c r="Z1667" i="39"/>
  <c r="Z1666" i="39"/>
  <c r="Z1665" i="39"/>
  <c r="Z1664" i="39"/>
  <c r="Z1663" i="39"/>
  <c r="Z1662" i="39"/>
  <c r="Z1661" i="39"/>
  <c r="Z1660" i="39"/>
  <c r="Z1659" i="39"/>
  <c r="Z1658" i="39"/>
  <c r="Z1657" i="39"/>
  <c r="Z1656" i="39"/>
  <c r="Z1655" i="39"/>
  <c r="Z1654" i="39"/>
  <c r="Z1653" i="39"/>
  <c r="Z1652" i="39"/>
  <c r="Z1651" i="39"/>
  <c r="Z1650" i="39"/>
  <c r="Z1649" i="39"/>
  <c r="Z1648" i="39"/>
  <c r="Z1647" i="39"/>
  <c r="Z1646" i="39"/>
  <c r="Z1645" i="39"/>
  <c r="Z1644" i="39"/>
  <c r="Z1643" i="39"/>
  <c r="Z1642" i="39"/>
  <c r="Z1641" i="39"/>
  <c r="Z1640" i="39"/>
  <c r="Z1639" i="39"/>
  <c r="Z1638" i="39"/>
  <c r="Z1637" i="39"/>
  <c r="Z1636" i="39"/>
  <c r="Z1635" i="39"/>
  <c r="Z1634" i="39"/>
  <c r="Z1633" i="39"/>
  <c r="Z1632" i="39"/>
  <c r="Z1631" i="39"/>
  <c r="Z1630" i="39"/>
  <c r="Z1629" i="39"/>
  <c r="Z1628" i="39"/>
  <c r="Z1627" i="39"/>
  <c r="Z1626" i="39"/>
  <c r="Z1625" i="39"/>
  <c r="Z1624" i="39"/>
  <c r="Z1623" i="39"/>
  <c r="Z1622" i="39"/>
  <c r="Z1621" i="39"/>
  <c r="Z1620" i="39"/>
  <c r="Z1619" i="39"/>
  <c r="Z1618" i="39"/>
  <c r="Z1617" i="39"/>
  <c r="Z1616" i="39"/>
  <c r="Z1615" i="39"/>
  <c r="Z1614" i="39"/>
  <c r="Z1613" i="39"/>
  <c r="Z1612" i="39"/>
  <c r="Z1611" i="39"/>
  <c r="Z1610" i="39"/>
  <c r="Z1609" i="39"/>
  <c r="Z1608" i="39"/>
  <c r="Z1607" i="39"/>
  <c r="Z1606" i="39"/>
  <c r="Z1605" i="39"/>
  <c r="Z1604" i="39"/>
  <c r="Z1603" i="39"/>
  <c r="Z1602" i="39"/>
  <c r="Z1601" i="39"/>
  <c r="Z1600" i="39"/>
  <c r="Z1599" i="39"/>
  <c r="Z1598" i="39"/>
  <c r="Z1597" i="39"/>
  <c r="Z1596" i="39"/>
  <c r="Z1595" i="39"/>
  <c r="Z1594" i="39"/>
  <c r="Z1593" i="39"/>
  <c r="Z1592" i="39"/>
  <c r="Z1591" i="39"/>
  <c r="Z1590" i="39"/>
  <c r="Z1589" i="39"/>
  <c r="Z1588" i="39"/>
  <c r="Z1587" i="39"/>
  <c r="Z1586" i="39"/>
  <c r="Z1585" i="39"/>
  <c r="Z1584" i="39"/>
  <c r="Z1583" i="39"/>
  <c r="Z1582" i="39"/>
  <c r="Z1581" i="39"/>
  <c r="Z1580" i="39"/>
  <c r="Z1579" i="39"/>
  <c r="Z1578" i="39"/>
  <c r="Z1577" i="39"/>
  <c r="Z1576" i="39"/>
  <c r="Z1575" i="39"/>
  <c r="Z1574" i="39"/>
  <c r="Z1573" i="39"/>
  <c r="Z1572" i="39"/>
  <c r="Z1571" i="39"/>
  <c r="Z1570" i="39"/>
  <c r="Z1569" i="39"/>
  <c r="Z1568" i="39"/>
  <c r="Z1567" i="39"/>
  <c r="Z1566" i="39"/>
  <c r="Z1565" i="39"/>
  <c r="Z1564" i="39"/>
  <c r="Z1563" i="39"/>
  <c r="Z1562" i="39"/>
  <c r="Z1561" i="39"/>
  <c r="Z1560" i="39"/>
  <c r="Z1559" i="39"/>
  <c r="Z1558" i="39"/>
  <c r="Z1557" i="39"/>
  <c r="Z1556" i="39"/>
  <c r="Z1555" i="39"/>
  <c r="Z1554" i="39"/>
  <c r="Z1553" i="39"/>
  <c r="Z1552" i="39"/>
  <c r="Z1551" i="39"/>
  <c r="Z1550" i="39"/>
  <c r="Z1549" i="39"/>
  <c r="Z1548" i="39"/>
  <c r="Z1547" i="39"/>
  <c r="Z1546" i="39"/>
  <c r="Z1545" i="39"/>
  <c r="Z1544" i="39"/>
  <c r="Z1543" i="39"/>
  <c r="Z1542" i="39"/>
  <c r="Z1541" i="39"/>
  <c r="Z1540" i="39"/>
  <c r="Z1539" i="39"/>
  <c r="Z1538" i="39"/>
  <c r="Z1537" i="39"/>
  <c r="Z1536" i="39"/>
  <c r="Z1535" i="39"/>
  <c r="Z1534" i="39"/>
  <c r="Z1533" i="39"/>
  <c r="Z1532" i="39"/>
  <c r="Z1531" i="39"/>
  <c r="Z1530" i="39"/>
  <c r="Z1529" i="39"/>
  <c r="Z1528" i="39"/>
  <c r="Z1527" i="39"/>
  <c r="Z1526" i="39"/>
  <c r="Z1525" i="39"/>
  <c r="Z1524" i="39"/>
  <c r="Z1523" i="39"/>
  <c r="Z1522" i="39"/>
  <c r="Z1521" i="39"/>
  <c r="Z1520" i="39"/>
  <c r="Z1519" i="39"/>
  <c r="Z1518" i="39"/>
  <c r="Z1517" i="39"/>
  <c r="Z1516" i="39"/>
  <c r="Z1515" i="39"/>
  <c r="Z1514" i="39"/>
  <c r="Z1513" i="39"/>
  <c r="Z1512" i="39"/>
  <c r="Z1511" i="39"/>
  <c r="Z1510" i="39"/>
  <c r="Z1509" i="39"/>
  <c r="Z1508" i="39"/>
  <c r="Z1507" i="39"/>
  <c r="Z1506" i="39"/>
  <c r="Z1505" i="39"/>
  <c r="Z1504" i="39"/>
  <c r="Z1503" i="39"/>
  <c r="Z1502" i="39"/>
  <c r="Z1501" i="39"/>
  <c r="Z1500" i="39"/>
  <c r="Z1499" i="39"/>
  <c r="Z1498" i="39"/>
  <c r="Z1497" i="39"/>
  <c r="Z1496" i="39"/>
  <c r="Z1495" i="39"/>
  <c r="Z1494" i="39"/>
  <c r="Z1493" i="39"/>
  <c r="Z1492" i="39"/>
  <c r="Z1491" i="39"/>
  <c r="Z1490" i="39"/>
  <c r="Z1489" i="39"/>
  <c r="Z1488" i="39"/>
  <c r="Z1487" i="39"/>
  <c r="Z1486" i="39"/>
  <c r="Z1485" i="39"/>
  <c r="Z1484" i="39"/>
  <c r="Z1483" i="39"/>
  <c r="Z1482" i="39"/>
  <c r="Z1481" i="39"/>
  <c r="Z1480" i="39"/>
  <c r="Z1479" i="39"/>
  <c r="Z1478" i="39"/>
  <c r="Z1477" i="39"/>
  <c r="Z1476" i="39"/>
  <c r="Z1475" i="39"/>
  <c r="Z1474" i="39"/>
  <c r="Z1473" i="39"/>
  <c r="Z1472" i="39"/>
  <c r="Z1471" i="39"/>
  <c r="Z1470" i="39"/>
  <c r="Z1469" i="39"/>
  <c r="Z1468" i="39"/>
  <c r="Z1467" i="39"/>
  <c r="Z1466" i="39"/>
  <c r="Z1465" i="39"/>
  <c r="Z1464" i="39"/>
  <c r="Z1463" i="39"/>
  <c r="Z1462" i="39"/>
  <c r="Z1461" i="39"/>
  <c r="Z1460" i="39"/>
  <c r="Z1459" i="39"/>
  <c r="Z1458" i="39"/>
  <c r="Z1457" i="39"/>
  <c r="Z1456" i="39"/>
  <c r="Z1455" i="39"/>
  <c r="Z1454" i="39"/>
  <c r="Z1453" i="39"/>
  <c r="Z1452" i="39"/>
  <c r="Z1451" i="39"/>
  <c r="Z1450" i="39"/>
  <c r="Z1449" i="39"/>
  <c r="Z1448" i="39"/>
  <c r="Z1447" i="39"/>
  <c r="Z1446" i="39"/>
  <c r="Z1445" i="39"/>
  <c r="Z1444" i="39"/>
  <c r="Z1443" i="39"/>
  <c r="Z1442" i="39"/>
  <c r="Z1441" i="39"/>
  <c r="Z1440" i="39"/>
  <c r="Z1439" i="39"/>
  <c r="Z1438" i="39"/>
  <c r="Z1437" i="39"/>
  <c r="Z1436" i="39"/>
  <c r="Z1435" i="39"/>
  <c r="Z1434" i="39"/>
  <c r="Z1433" i="39"/>
  <c r="Z1432" i="39"/>
  <c r="Z1431" i="39"/>
  <c r="Z1430" i="39"/>
  <c r="Z1429" i="39"/>
  <c r="Z1428" i="39"/>
  <c r="Z1427" i="39"/>
  <c r="Z1426" i="39"/>
  <c r="Z1425" i="39"/>
  <c r="Z1424" i="39"/>
  <c r="Z1423" i="39"/>
  <c r="Z1422" i="39"/>
  <c r="Z1421" i="39"/>
  <c r="Z1420" i="39"/>
  <c r="Z1419" i="39"/>
  <c r="Z1418" i="39"/>
  <c r="Z1417" i="39"/>
  <c r="Z1416" i="39"/>
  <c r="Z1415" i="39"/>
  <c r="Z1414" i="39"/>
  <c r="Z1413" i="39"/>
  <c r="Z1412" i="39"/>
  <c r="Z1411" i="39"/>
  <c r="Z1410" i="39"/>
  <c r="Z1409" i="39"/>
  <c r="Z1408" i="39"/>
  <c r="Z1407" i="39"/>
  <c r="Z1406" i="39"/>
  <c r="Z1405" i="39"/>
  <c r="Z1404" i="39"/>
  <c r="Z1403" i="39"/>
  <c r="Z1402" i="39"/>
  <c r="Z1401" i="39"/>
  <c r="Z1400" i="39"/>
  <c r="Z1399" i="39"/>
  <c r="Z1398" i="39"/>
  <c r="Z1397" i="39"/>
  <c r="Z1396" i="39"/>
  <c r="Z1395" i="39"/>
  <c r="Z1394" i="39"/>
  <c r="Z1393" i="39"/>
  <c r="Z1392" i="39"/>
  <c r="Z1391" i="39"/>
  <c r="Z1390" i="39"/>
  <c r="Z1389" i="39"/>
  <c r="Z1388" i="39"/>
  <c r="Z1387" i="39"/>
  <c r="Z1386" i="39"/>
  <c r="Z1385" i="39"/>
  <c r="Z1384" i="39"/>
  <c r="Z1383" i="39"/>
  <c r="Z1382" i="39"/>
  <c r="Z1381" i="39"/>
  <c r="Z1380" i="39"/>
  <c r="Z1379" i="39"/>
  <c r="Z1378" i="39"/>
  <c r="Z1377" i="39"/>
  <c r="Z1376" i="39"/>
  <c r="Z1375" i="39"/>
  <c r="Z1374" i="39"/>
  <c r="Z1373" i="39"/>
  <c r="Z1372" i="39"/>
  <c r="Z1371" i="39"/>
  <c r="Z1370" i="39"/>
  <c r="Z1369" i="39"/>
  <c r="Z1368" i="39"/>
  <c r="Z1367" i="39"/>
  <c r="Z1366" i="39"/>
  <c r="Z1365" i="39"/>
  <c r="Z1364" i="39"/>
  <c r="Z1363" i="39"/>
  <c r="Z1362" i="39"/>
  <c r="Z1361" i="39"/>
  <c r="Z1360" i="39"/>
  <c r="Z1359" i="39"/>
  <c r="Z1358" i="39"/>
  <c r="Z1357" i="39"/>
  <c r="Z1356" i="39"/>
  <c r="Z1355" i="39"/>
  <c r="Z1354" i="39"/>
  <c r="Z1353" i="39"/>
  <c r="Z1352" i="39"/>
  <c r="Z1351" i="39"/>
  <c r="Z1350" i="39"/>
  <c r="Z1349" i="39"/>
  <c r="Z1348" i="39"/>
  <c r="Z1347" i="39"/>
  <c r="Z1346" i="39"/>
  <c r="Z1345" i="39"/>
  <c r="Z1344" i="39"/>
  <c r="Z1343" i="39"/>
  <c r="Z1342" i="39"/>
  <c r="Z1341" i="39"/>
  <c r="Z1340" i="39"/>
  <c r="Z1339" i="39"/>
  <c r="Z1338" i="39"/>
  <c r="Z1337" i="39"/>
  <c r="Z1336" i="39"/>
  <c r="Z1335" i="39"/>
  <c r="Z1334" i="39"/>
  <c r="Z1333" i="39"/>
  <c r="Z1332" i="39"/>
  <c r="Z1331" i="39"/>
  <c r="Z1330" i="39"/>
  <c r="Z1329" i="39"/>
  <c r="Z1328" i="39"/>
  <c r="Z1327" i="39"/>
  <c r="Z1326" i="39"/>
  <c r="Z1325" i="39"/>
  <c r="Z1324" i="39"/>
  <c r="Z1323" i="39"/>
  <c r="Z1322" i="39"/>
  <c r="Z1321" i="39"/>
  <c r="Z1320" i="39"/>
  <c r="Z1319" i="39"/>
  <c r="Z1318" i="39"/>
  <c r="Z1317" i="39"/>
  <c r="Z1316" i="39"/>
  <c r="Z1315" i="39"/>
  <c r="Z1314" i="39"/>
  <c r="Z1313" i="39"/>
  <c r="Z1312" i="39"/>
  <c r="Z1311" i="39"/>
  <c r="Z1310" i="39"/>
  <c r="Z1309" i="39"/>
  <c r="Z1308" i="39"/>
  <c r="Z1307" i="39"/>
  <c r="Z1306" i="39"/>
  <c r="Z1305" i="39"/>
  <c r="Z1304" i="39"/>
  <c r="Z1303" i="39"/>
  <c r="Z1302" i="39"/>
  <c r="Z1301" i="39"/>
  <c r="Z1300" i="39"/>
  <c r="Z1299" i="39"/>
  <c r="Z1298" i="39"/>
  <c r="Z1297" i="39"/>
  <c r="Z1296" i="39"/>
  <c r="Z1295" i="39"/>
  <c r="Z1294" i="39"/>
  <c r="Z1293" i="39"/>
  <c r="Z1292" i="39"/>
  <c r="Z1291" i="39"/>
  <c r="Z1290" i="39"/>
  <c r="Z1289" i="39"/>
  <c r="Z1288" i="39"/>
  <c r="Z1287" i="39"/>
  <c r="Z1286" i="39"/>
  <c r="Z1285" i="39"/>
  <c r="Z1284" i="39"/>
  <c r="Z1283" i="39"/>
  <c r="Z1282" i="39"/>
  <c r="Z1281" i="39"/>
  <c r="Z1280" i="39"/>
  <c r="Z1279" i="39"/>
  <c r="Z1278" i="39"/>
  <c r="Z1277" i="39"/>
  <c r="Z1276" i="39"/>
  <c r="Z1275" i="39"/>
  <c r="Z1274" i="39"/>
  <c r="Z1273" i="39"/>
  <c r="Z1272" i="39"/>
  <c r="Z1271" i="39"/>
  <c r="Z1270" i="39"/>
  <c r="Z1269" i="39"/>
  <c r="Z1268" i="39"/>
  <c r="Z1267" i="39"/>
  <c r="Z1266" i="39"/>
  <c r="Z1265" i="39"/>
  <c r="Z1264" i="39"/>
  <c r="Z1263" i="39"/>
  <c r="Z1262" i="39"/>
  <c r="Z1261" i="39"/>
  <c r="Z1260" i="39"/>
  <c r="Z1259" i="39"/>
  <c r="Z1258" i="39"/>
  <c r="Z1257" i="39"/>
  <c r="Z1256" i="39"/>
  <c r="Z1255" i="39"/>
  <c r="Z1254" i="39"/>
  <c r="Z1253" i="39"/>
  <c r="Z1252" i="39"/>
  <c r="Z1251" i="39"/>
  <c r="Z1250" i="39"/>
  <c r="Z1249" i="39"/>
  <c r="Z1248" i="39"/>
  <c r="Z1247" i="39"/>
  <c r="Z1246" i="39"/>
  <c r="Z1245" i="39"/>
  <c r="Z1244" i="39"/>
  <c r="Z1243" i="39"/>
  <c r="Z1242" i="39"/>
  <c r="Z1241" i="39"/>
  <c r="Z1240" i="39"/>
  <c r="Z1239" i="39"/>
  <c r="Z1238" i="39"/>
  <c r="Z1237" i="39"/>
  <c r="Z1236" i="39"/>
  <c r="Z1235" i="39"/>
  <c r="Z1234" i="39"/>
  <c r="Z1233" i="39"/>
  <c r="Z1232" i="39"/>
  <c r="Z1231" i="39"/>
  <c r="Z1230" i="39"/>
  <c r="Z1229" i="39"/>
  <c r="Z1228" i="39"/>
  <c r="Z1227" i="39"/>
  <c r="Z1226" i="39"/>
  <c r="Z1225" i="39"/>
  <c r="Z1224" i="39"/>
  <c r="Z1223" i="39"/>
  <c r="Z1222" i="39"/>
  <c r="Z1221" i="39"/>
  <c r="Z1220" i="39"/>
  <c r="Z1219" i="39"/>
  <c r="Z1218" i="39"/>
  <c r="Z1217" i="39"/>
  <c r="Z1216" i="39"/>
  <c r="Z1215" i="39"/>
  <c r="Z1214" i="39"/>
  <c r="Z1213" i="39"/>
  <c r="Z1212" i="39"/>
  <c r="Z1211" i="39"/>
  <c r="Z1210" i="39"/>
  <c r="Z1209" i="39"/>
  <c r="Z1208" i="39"/>
  <c r="Z1207" i="39"/>
  <c r="Z1206" i="39"/>
  <c r="Z1205" i="39"/>
  <c r="Z1204" i="39"/>
  <c r="Z1203" i="39"/>
  <c r="Z1202" i="39"/>
  <c r="Z1201" i="39"/>
  <c r="Z1200" i="39"/>
  <c r="Z1199" i="39"/>
  <c r="Z1198" i="39"/>
  <c r="Z1197" i="39"/>
  <c r="Z1196" i="39"/>
  <c r="Z1195" i="39"/>
  <c r="Z1194" i="39"/>
  <c r="Z1193" i="39"/>
  <c r="Z1192" i="39"/>
  <c r="Z1191" i="39"/>
  <c r="Z1190" i="39"/>
  <c r="Z1189" i="39"/>
  <c r="Z1188" i="39"/>
  <c r="Z1187" i="39"/>
  <c r="Z1186" i="39"/>
  <c r="Z1185" i="39"/>
  <c r="Z1184" i="39"/>
  <c r="Z1183" i="39"/>
  <c r="Z1182" i="39"/>
  <c r="Z1181" i="39"/>
  <c r="Z1180" i="39"/>
  <c r="Z1179" i="39"/>
  <c r="Z1178" i="39"/>
  <c r="Z1177" i="39"/>
  <c r="Z1176" i="39"/>
  <c r="Z1175" i="39"/>
  <c r="Z1174" i="39"/>
  <c r="Z1173" i="39"/>
  <c r="Z1172" i="39"/>
  <c r="Z1171" i="39"/>
  <c r="Z1170" i="39"/>
  <c r="Z1169" i="39"/>
  <c r="Z1168" i="39"/>
  <c r="Z1167" i="39"/>
  <c r="Z1166" i="39"/>
  <c r="Z1165" i="39"/>
  <c r="Z1164" i="39"/>
  <c r="Z1163" i="39"/>
  <c r="Z1162" i="39"/>
  <c r="Z1161" i="39"/>
  <c r="Z1160" i="39"/>
  <c r="Z1159" i="39"/>
  <c r="Z1158" i="39"/>
  <c r="Z1157" i="39"/>
  <c r="Z1156" i="39"/>
  <c r="Z1155" i="39"/>
  <c r="Z1154" i="39"/>
  <c r="Z1153" i="39"/>
  <c r="Z1152" i="39"/>
  <c r="Z1151" i="39"/>
  <c r="Z1150" i="39"/>
  <c r="Z1149" i="39"/>
  <c r="Z1148" i="39"/>
  <c r="Z1147" i="39"/>
  <c r="Z1146" i="39"/>
  <c r="Z1145" i="39"/>
  <c r="Z1144" i="39"/>
  <c r="Z1143" i="39"/>
  <c r="Z1142" i="39"/>
  <c r="Z1141" i="39"/>
  <c r="Z1140" i="39"/>
  <c r="Z1139" i="39"/>
  <c r="Z1138" i="39"/>
  <c r="Z1137" i="39"/>
  <c r="Z1136" i="39"/>
  <c r="Z1135" i="39"/>
  <c r="Z1134" i="39"/>
  <c r="Z1133" i="39"/>
  <c r="Z1132" i="39"/>
  <c r="Z1131" i="39"/>
  <c r="Z1130" i="39"/>
  <c r="Z1129" i="39"/>
  <c r="Z1128" i="39"/>
  <c r="Z1127" i="39"/>
  <c r="Z1126" i="39"/>
  <c r="Z1125" i="39"/>
  <c r="Z1124" i="39"/>
  <c r="Z1123" i="39"/>
  <c r="Z1122" i="39"/>
  <c r="Z1121" i="39"/>
  <c r="Z1120" i="39"/>
  <c r="Z1119" i="39"/>
  <c r="Z1118" i="39"/>
  <c r="Z1117" i="39"/>
  <c r="Z1116" i="39"/>
  <c r="Z1115" i="39"/>
  <c r="Z1114" i="39"/>
  <c r="Z1113" i="39"/>
  <c r="Z1112" i="39"/>
  <c r="Z1111" i="39"/>
  <c r="Z1110" i="39"/>
  <c r="Z1109" i="39"/>
  <c r="Z1108" i="39"/>
  <c r="Z1107" i="39"/>
  <c r="Z1106" i="39"/>
  <c r="Z1105" i="39"/>
  <c r="Z1104" i="39"/>
  <c r="Z1103" i="39"/>
  <c r="Z1102" i="39"/>
  <c r="Z1101" i="39"/>
  <c r="Z1100" i="39"/>
  <c r="Z1099" i="39"/>
  <c r="Z1098" i="39"/>
  <c r="Z1097" i="39"/>
  <c r="Z1096" i="39"/>
  <c r="Z1095" i="39"/>
  <c r="Z1094" i="39"/>
  <c r="Z1093" i="39"/>
  <c r="Z1092" i="39"/>
  <c r="Z1091" i="39"/>
  <c r="Z1090" i="39"/>
  <c r="Z1089" i="39"/>
  <c r="Z1088" i="39"/>
  <c r="Z1087" i="39"/>
  <c r="Z1086" i="39"/>
  <c r="Z1085" i="39"/>
  <c r="Z1084" i="39"/>
  <c r="Z1083" i="39"/>
  <c r="Z1082" i="39"/>
  <c r="Z1081" i="39"/>
  <c r="Z1080" i="39"/>
  <c r="Z1079" i="39"/>
  <c r="Z1078" i="39"/>
  <c r="Z1077" i="39"/>
  <c r="Z1076" i="39"/>
  <c r="Z1075" i="39"/>
  <c r="Z1074" i="39"/>
  <c r="Z1073" i="39"/>
  <c r="Z1072" i="39"/>
  <c r="Z1071" i="39"/>
  <c r="Z1070" i="39"/>
  <c r="Z1069" i="39"/>
  <c r="Z1068" i="39"/>
  <c r="Z1067" i="39"/>
  <c r="Z1066" i="39"/>
  <c r="Z1065" i="39"/>
  <c r="Z1064" i="39"/>
  <c r="Z1063" i="39"/>
  <c r="Z1062" i="39"/>
  <c r="Z1061" i="39"/>
  <c r="Z1060" i="39"/>
  <c r="Z1059" i="39"/>
  <c r="Z1058" i="39"/>
  <c r="Z1057" i="39"/>
  <c r="Z1056" i="39"/>
  <c r="Z1055" i="39"/>
  <c r="Z1054" i="39"/>
  <c r="Z1053" i="39"/>
  <c r="Z1052" i="39"/>
  <c r="Z1051" i="39"/>
  <c r="Z1050" i="39"/>
  <c r="Z1049" i="39"/>
  <c r="Z1048" i="39"/>
  <c r="Z1047" i="39"/>
  <c r="Z1046" i="39"/>
  <c r="Z1045" i="39"/>
  <c r="Z1044" i="39"/>
  <c r="Z1043" i="39"/>
  <c r="Z1042" i="39"/>
  <c r="Z1041" i="39"/>
  <c r="Z1040" i="39"/>
  <c r="Z1039" i="39"/>
  <c r="Z1038" i="39"/>
  <c r="Z1037" i="39"/>
  <c r="Z1036" i="39"/>
  <c r="Z1035" i="39"/>
  <c r="Z1034" i="39"/>
  <c r="Z1033" i="39"/>
  <c r="Z1032" i="39"/>
  <c r="Z1031" i="39"/>
  <c r="Z1030" i="39"/>
  <c r="Z1029" i="39"/>
  <c r="Z1028" i="39"/>
  <c r="Z1027" i="39"/>
  <c r="Z1026" i="39"/>
  <c r="Z1025" i="39"/>
  <c r="Z1024" i="39"/>
  <c r="Z1023" i="39"/>
  <c r="Z1022" i="39"/>
  <c r="Z1021" i="39"/>
  <c r="Z1020" i="39"/>
  <c r="Z1019" i="39"/>
  <c r="Z1018" i="39"/>
  <c r="Z1017" i="39"/>
  <c r="Z1016" i="39"/>
  <c r="Z1015" i="39"/>
  <c r="Z1014" i="39"/>
  <c r="Z1013" i="39"/>
  <c r="Z1012" i="39"/>
  <c r="Z1011" i="39"/>
  <c r="Z1010" i="39"/>
  <c r="Z1009" i="39"/>
  <c r="Z1008" i="39"/>
  <c r="Z1007" i="39"/>
  <c r="Z1006" i="39"/>
  <c r="Z1005" i="39"/>
  <c r="Z1004" i="39"/>
  <c r="Z1003" i="39"/>
  <c r="Z1002" i="39"/>
  <c r="Z1001" i="39"/>
  <c r="Z1000" i="39"/>
  <c r="Z999" i="39"/>
  <c r="Z998" i="39"/>
  <c r="Z997" i="39"/>
  <c r="Z996" i="39"/>
  <c r="Z995" i="39"/>
  <c r="Z994" i="39"/>
  <c r="Z993" i="39"/>
  <c r="Z992" i="39"/>
  <c r="Z991" i="39"/>
  <c r="Z990" i="39"/>
  <c r="Z989" i="39"/>
  <c r="Z988" i="39"/>
  <c r="Z987" i="39"/>
  <c r="Z986" i="39"/>
  <c r="Z985" i="39"/>
  <c r="Z984" i="39"/>
  <c r="Z983" i="39"/>
  <c r="Z982" i="39"/>
  <c r="Z981" i="39"/>
  <c r="Z980" i="39"/>
  <c r="Z979" i="39"/>
  <c r="Z978" i="39"/>
  <c r="Z977" i="39"/>
  <c r="Z976" i="39"/>
  <c r="Z975" i="39"/>
  <c r="Z974" i="39"/>
  <c r="Z973" i="39"/>
  <c r="Z972" i="39"/>
  <c r="Z971" i="39"/>
  <c r="Z970" i="39"/>
  <c r="Z969" i="39"/>
  <c r="Z968" i="39"/>
  <c r="Z967" i="39"/>
  <c r="Z966" i="39"/>
  <c r="Z965" i="39"/>
  <c r="Z964" i="39"/>
  <c r="Z963" i="39"/>
  <c r="Z962" i="39"/>
  <c r="Z961" i="39"/>
  <c r="Z960" i="39"/>
  <c r="Z959" i="39"/>
  <c r="Z958" i="39"/>
  <c r="Z957" i="39"/>
  <c r="Z956" i="39"/>
  <c r="Z955" i="39"/>
  <c r="Z954" i="39"/>
  <c r="Z953" i="39"/>
  <c r="Z952" i="39"/>
  <c r="Z951" i="39"/>
  <c r="Z950" i="39"/>
  <c r="Z949" i="39"/>
  <c r="Z948" i="39"/>
  <c r="Z947" i="39"/>
  <c r="Z946" i="39"/>
  <c r="Z945" i="39"/>
  <c r="Z944" i="39"/>
  <c r="Z943" i="39"/>
  <c r="Z942" i="39"/>
  <c r="Z941" i="39"/>
  <c r="Z940" i="39"/>
  <c r="Z939" i="39"/>
  <c r="Z938" i="39"/>
  <c r="Z937" i="39"/>
  <c r="Z936" i="39"/>
  <c r="Z935" i="39"/>
  <c r="Z934" i="39"/>
  <c r="Z933" i="39"/>
  <c r="Z932" i="39"/>
  <c r="Z931" i="39"/>
  <c r="Z930" i="39"/>
  <c r="Z929" i="39"/>
  <c r="Z928" i="39"/>
  <c r="Z927" i="39"/>
  <c r="Z926" i="39"/>
  <c r="Z925" i="39"/>
  <c r="Z924" i="39"/>
  <c r="Z923" i="39"/>
  <c r="Z922" i="39"/>
  <c r="Z921" i="39"/>
  <c r="Z920" i="39"/>
  <c r="Z919" i="39"/>
  <c r="Z918" i="39"/>
  <c r="Z917" i="39"/>
  <c r="Z916" i="39"/>
  <c r="Z915" i="39"/>
  <c r="Z914" i="39"/>
  <c r="Z913" i="39"/>
  <c r="Z912" i="39"/>
  <c r="Z911" i="39"/>
  <c r="Z910" i="39"/>
  <c r="Z909" i="39"/>
  <c r="Z908" i="39"/>
  <c r="Z907" i="39"/>
  <c r="Z906" i="39"/>
  <c r="Z905" i="39"/>
  <c r="Z904" i="39"/>
  <c r="Z903" i="39"/>
  <c r="Z902" i="39"/>
  <c r="Z901" i="39"/>
  <c r="Z900" i="39"/>
  <c r="Z899" i="39"/>
  <c r="Z898" i="39"/>
  <c r="Z897" i="39"/>
  <c r="Z896" i="39"/>
  <c r="Z895" i="39"/>
  <c r="Z894" i="39"/>
  <c r="Z893" i="39"/>
  <c r="Z892" i="39"/>
  <c r="Z891" i="39"/>
  <c r="Z890" i="39"/>
  <c r="Z889" i="39"/>
  <c r="Z888" i="39"/>
  <c r="Z887" i="39"/>
  <c r="Z886" i="39"/>
  <c r="Z885" i="39"/>
  <c r="Z884" i="39"/>
  <c r="Z883" i="39"/>
  <c r="Z882" i="39"/>
  <c r="Z881" i="39"/>
  <c r="Z880" i="39"/>
  <c r="Z879" i="39"/>
  <c r="Z878" i="39"/>
  <c r="Z877" i="39"/>
  <c r="Z876" i="39"/>
  <c r="Z875" i="39"/>
  <c r="Z874" i="39"/>
  <c r="Z873" i="39"/>
  <c r="Z872" i="39"/>
  <c r="Z871" i="39"/>
  <c r="Z870" i="39"/>
  <c r="Z869" i="39"/>
  <c r="Z868" i="39"/>
  <c r="Z867" i="39"/>
  <c r="Z866" i="39"/>
  <c r="Z865" i="39"/>
  <c r="Z864" i="39"/>
  <c r="Z863" i="39"/>
  <c r="Z862" i="39"/>
  <c r="Z861" i="39"/>
  <c r="Z860" i="39"/>
  <c r="Z859" i="39"/>
  <c r="Z858" i="39"/>
  <c r="Z857" i="39"/>
  <c r="Z856" i="39"/>
  <c r="Z855" i="39"/>
  <c r="Z854" i="39"/>
  <c r="Z853" i="39"/>
  <c r="Z852" i="39"/>
  <c r="Z851" i="39"/>
  <c r="Z850" i="39"/>
  <c r="Z849" i="39"/>
  <c r="Z848" i="39"/>
  <c r="Z847" i="39"/>
  <c r="Z846" i="39"/>
  <c r="Z845" i="39"/>
  <c r="Z844" i="39"/>
  <c r="Z843" i="39"/>
  <c r="Z842" i="39"/>
  <c r="Z841" i="39"/>
  <c r="Z840" i="39"/>
  <c r="Z839" i="39"/>
  <c r="Z838" i="39"/>
  <c r="Z837" i="39"/>
  <c r="Z836" i="39"/>
  <c r="Z835" i="39"/>
  <c r="Z834" i="39"/>
  <c r="Z833" i="39"/>
  <c r="Z832" i="39"/>
  <c r="Z831" i="39"/>
  <c r="Z830" i="39"/>
  <c r="Z829" i="39"/>
  <c r="Z828" i="39"/>
  <c r="Z827" i="39"/>
  <c r="Z826" i="39"/>
  <c r="Z825" i="39"/>
  <c r="Z824" i="39"/>
  <c r="Z823" i="39"/>
  <c r="Z822" i="39"/>
  <c r="Z821" i="39"/>
  <c r="Z820" i="39"/>
  <c r="Z819" i="39"/>
  <c r="Z818" i="39"/>
  <c r="Z817" i="39"/>
  <c r="Z816" i="39"/>
  <c r="Z815" i="39"/>
  <c r="Z814" i="39"/>
  <c r="Z813" i="39"/>
  <c r="Z812" i="39"/>
  <c r="Z811" i="39"/>
  <c r="Z810" i="39"/>
  <c r="Z809" i="39"/>
  <c r="Z808" i="39"/>
  <c r="Z807" i="39"/>
  <c r="Z806" i="39"/>
  <c r="Z805" i="39"/>
  <c r="Z804" i="39"/>
  <c r="Z803" i="39"/>
  <c r="Z802" i="39"/>
  <c r="Z801" i="39"/>
  <c r="Z800" i="39"/>
  <c r="Z799" i="39"/>
  <c r="Z798" i="39"/>
  <c r="Z797" i="39"/>
  <c r="Z796" i="39"/>
  <c r="Z795" i="39"/>
  <c r="Z794" i="39"/>
  <c r="Z793" i="39"/>
  <c r="Z792" i="39"/>
  <c r="Z791" i="39"/>
  <c r="Z790" i="39"/>
  <c r="Z789" i="39"/>
  <c r="Z788" i="39"/>
  <c r="Z787" i="39"/>
  <c r="Z786" i="39"/>
  <c r="Z785" i="39"/>
  <c r="Z784" i="39"/>
  <c r="Z783" i="39"/>
  <c r="Z782" i="39"/>
  <c r="Z781" i="39"/>
  <c r="Z780" i="39"/>
  <c r="Z779" i="39"/>
  <c r="Z778" i="39"/>
  <c r="Z777" i="39"/>
  <c r="Z776" i="39"/>
  <c r="Z775" i="39"/>
  <c r="Z774" i="39"/>
  <c r="Z773" i="39"/>
  <c r="Z772" i="39"/>
  <c r="Z771" i="39"/>
  <c r="Z770" i="39"/>
  <c r="Z769" i="39"/>
  <c r="Z768" i="39"/>
  <c r="Z767" i="39"/>
  <c r="Z766" i="39"/>
  <c r="Z765" i="39"/>
  <c r="Z764" i="39"/>
  <c r="Z763" i="39"/>
  <c r="Z762" i="39"/>
  <c r="Z761" i="39"/>
  <c r="Z760" i="39"/>
  <c r="Z759" i="39"/>
  <c r="Z758" i="39"/>
  <c r="Z757" i="39"/>
  <c r="Z756" i="39"/>
  <c r="Z755" i="39"/>
  <c r="Z754" i="39"/>
  <c r="Z753" i="39"/>
  <c r="Z752" i="39"/>
  <c r="Z751" i="39"/>
  <c r="Z750" i="39"/>
  <c r="Z749" i="39"/>
  <c r="Z748" i="39"/>
  <c r="Z747" i="39"/>
  <c r="Z746" i="39"/>
  <c r="Z745" i="39"/>
  <c r="Z744" i="39"/>
  <c r="Z743" i="39"/>
  <c r="Z742" i="39"/>
  <c r="Z741" i="39"/>
  <c r="Z740" i="39"/>
  <c r="Z739" i="39"/>
  <c r="Z738" i="39"/>
  <c r="Z737" i="39"/>
  <c r="Z736" i="39"/>
  <c r="Z735" i="39"/>
  <c r="Z734" i="39"/>
  <c r="Z733" i="39"/>
  <c r="Z732" i="39"/>
  <c r="Z731" i="39"/>
  <c r="Z730" i="39"/>
  <c r="Z729" i="39"/>
  <c r="Z728" i="39"/>
  <c r="Z727" i="39"/>
  <c r="Z726" i="39"/>
  <c r="Z725" i="39"/>
  <c r="Z724" i="39"/>
  <c r="Z723" i="39"/>
  <c r="Z722" i="39"/>
  <c r="Z721" i="39"/>
  <c r="Z720" i="39"/>
  <c r="Z719" i="39"/>
  <c r="Z718" i="39"/>
  <c r="Z717" i="39"/>
  <c r="Z716" i="39"/>
  <c r="Z715" i="39"/>
  <c r="Z714" i="39"/>
  <c r="Z713" i="39"/>
  <c r="Z712" i="39"/>
  <c r="Z711" i="39"/>
  <c r="Z710" i="39"/>
  <c r="Z709" i="39"/>
  <c r="Z708" i="39"/>
  <c r="Z707" i="39"/>
  <c r="Z706" i="39"/>
  <c r="Z705" i="39"/>
  <c r="Z704" i="39"/>
  <c r="Z703" i="39"/>
  <c r="Z702" i="39"/>
  <c r="Z701" i="39"/>
  <c r="Z700" i="39"/>
  <c r="Z699" i="39"/>
  <c r="Z698" i="39"/>
  <c r="Z697" i="39"/>
  <c r="Z696" i="39"/>
  <c r="Z695" i="39"/>
  <c r="Z694" i="39"/>
  <c r="Z693" i="39"/>
  <c r="Z692" i="39"/>
  <c r="Z691" i="39"/>
  <c r="Z690" i="39"/>
  <c r="Z689" i="39"/>
  <c r="Z688" i="39"/>
  <c r="Z687" i="39"/>
  <c r="Z686" i="39"/>
  <c r="Z685" i="39"/>
  <c r="Z684" i="39"/>
  <c r="Z683" i="39"/>
  <c r="Z682" i="39"/>
  <c r="Z681" i="39"/>
  <c r="Z680" i="39"/>
  <c r="Z679" i="39"/>
  <c r="Z678" i="39"/>
  <c r="Z677" i="39"/>
  <c r="Z676" i="39"/>
  <c r="Z675" i="39"/>
  <c r="Z674" i="39"/>
  <c r="Z673" i="39"/>
  <c r="Z672" i="39"/>
  <c r="Z671" i="39"/>
  <c r="Z670" i="39"/>
  <c r="Z669" i="39"/>
  <c r="Z668" i="39"/>
  <c r="Z667" i="39"/>
  <c r="Z666" i="39"/>
  <c r="Z665" i="39"/>
  <c r="Z664" i="39"/>
  <c r="Z663" i="39"/>
  <c r="Z662" i="39"/>
  <c r="Z661" i="39"/>
  <c r="Z660" i="39"/>
  <c r="Z659" i="39"/>
  <c r="Z658" i="39"/>
  <c r="Z657" i="39"/>
  <c r="Z656" i="39"/>
  <c r="Z655" i="39"/>
  <c r="Z654" i="39"/>
  <c r="Z653" i="39"/>
  <c r="Z652" i="39"/>
  <c r="Z651" i="39"/>
  <c r="Z650" i="39"/>
  <c r="Z649" i="39"/>
  <c r="Z648" i="39"/>
  <c r="Z647" i="39"/>
  <c r="Z646" i="39"/>
  <c r="Z645" i="39"/>
  <c r="Z644" i="39"/>
  <c r="Z643" i="39"/>
  <c r="Z642" i="39"/>
  <c r="Z641" i="39"/>
  <c r="Z640" i="39"/>
  <c r="Z639" i="39"/>
  <c r="Z638" i="39"/>
  <c r="Z637" i="39"/>
  <c r="Z636" i="39"/>
  <c r="Z635" i="39"/>
  <c r="Z634" i="39"/>
  <c r="Z633" i="39"/>
  <c r="Z632" i="39"/>
  <c r="Z631" i="39"/>
  <c r="Z630" i="39"/>
  <c r="Z629" i="39"/>
  <c r="Z628" i="39"/>
  <c r="Z627" i="39"/>
  <c r="Z626" i="39"/>
  <c r="Z625" i="39"/>
  <c r="Z624" i="39"/>
  <c r="Z623" i="39"/>
  <c r="Z622" i="39"/>
  <c r="Z621" i="39"/>
  <c r="Z620" i="39"/>
  <c r="Z619" i="39"/>
  <c r="Z618" i="39"/>
  <c r="Z617" i="39"/>
  <c r="Z616" i="39"/>
  <c r="Z615" i="39"/>
  <c r="Z614" i="39"/>
  <c r="Z613" i="39"/>
  <c r="Z612" i="39"/>
  <c r="Z611" i="39"/>
  <c r="Z610" i="39"/>
  <c r="Z609" i="39"/>
  <c r="Z608" i="39"/>
  <c r="Z607" i="39"/>
  <c r="Z606" i="39"/>
  <c r="Z605" i="39"/>
  <c r="Z604" i="39"/>
  <c r="Z603" i="39"/>
  <c r="Z602" i="39"/>
  <c r="Z601" i="39"/>
  <c r="Z600" i="39"/>
  <c r="Z599" i="39"/>
  <c r="Z598" i="39"/>
  <c r="Z597" i="39"/>
  <c r="Z596" i="39"/>
  <c r="Z595" i="39"/>
  <c r="Z594" i="39"/>
  <c r="Z593" i="39"/>
  <c r="Z592" i="39"/>
  <c r="Z591" i="39"/>
  <c r="Z590" i="39"/>
  <c r="Z589" i="39"/>
  <c r="Z588" i="39"/>
  <c r="Z587" i="39"/>
  <c r="Z586" i="39"/>
  <c r="Z585" i="39"/>
  <c r="Z584" i="39"/>
  <c r="Z583" i="39"/>
  <c r="Z582" i="39"/>
  <c r="Z581" i="39"/>
  <c r="Z580" i="39"/>
  <c r="Z579" i="39"/>
  <c r="Z578" i="39"/>
  <c r="Z577" i="39"/>
  <c r="Z576" i="39"/>
  <c r="Z575" i="39"/>
  <c r="Z574" i="39"/>
  <c r="Z573" i="39"/>
  <c r="Z572" i="39"/>
  <c r="Z571" i="39"/>
  <c r="Z570" i="39"/>
  <c r="Z569" i="39"/>
  <c r="Z568" i="39"/>
  <c r="Z567" i="39"/>
  <c r="Z566" i="39"/>
  <c r="Z565" i="39"/>
  <c r="Z564" i="39"/>
  <c r="Z563" i="39"/>
  <c r="Z562" i="39"/>
  <c r="Z561" i="39"/>
  <c r="Z560" i="39"/>
  <c r="Z559" i="39"/>
  <c r="Z558" i="39"/>
  <c r="Z557" i="39"/>
  <c r="Z556" i="39"/>
  <c r="Z555" i="39"/>
  <c r="Z554" i="39"/>
  <c r="Z553" i="39"/>
  <c r="Z552" i="39"/>
  <c r="Z551" i="39"/>
  <c r="Z550" i="39"/>
  <c r="Z549" i="39"/>
  <c r="Z548" i="39"/>
  <c r="Z547" i="39"/>
  <c r="Z546" i="39"/>
  <c r="Z545" i="39"/>
  <c r="Z544" i="39"/>
  <c r="Z543" i="39"/>
  <c r="Z542" i="39"/>
  <c r="Z541" i="39"/>
  <c r="Z540" i="39"/>
  <c r="Z539" i="39"/>
  <c r="Z538" i="39"/>
  <c r="Z537" i="39"/>
  <c r="Z536" i="39"/>
  <c r="Z535" i="39"/>
  <c r="Z534" i="39"/>
  <c r="Z533" i="39"/>
  <c r="Z532" i="39"/>
  <c r="Z531" i="39"/>
  <c r="Z530" i="39"/>
  <c r="Z529" i="39"/>
  <c r="Z528" i="39"/>
  <c r="Z527" i="39"/>
  <c r="Z526" i="39"/>
  <c r="Z525" i="39"/>
  <c r="Z524" i="39"/>
  <c r="Z523" i="39"/>
  <c r="Z522" i="39"/>
  <c r="Z521" i="39"/>
  <c r="Z520" i="39"/>
  <c r="Z519" i="39"/>
  <c r="Z518" i="39"/>
  <c r="Z517" i="39"/>
  <c r="Z516" i="39"/>
  <c r="Z515" i="39"/>
  <c r="Z514" i="39"/>
  <c r="Z513" i="39"/>
  <c r="Z512" i="39"/>
  <c r="Z511" i="39"/>
  <c r="Z510" i="39"/>
  <c r="Z509" i="39"/>
  <c r="Z508" i="39"/>
  <c r="Z507" i="39"/>
  <c r="Z506" i="39"/>
  <c r="Z505" i="39"/>
  <c r="Z504" i="39"/>
  <c r="Z503" i="39"/>
  <c r="Z502" i="39"/>
  <c r="Z501" i="39"/>
  <c r="Z500" i="39"/>
  <c r="Z499" i="39"/>
  <c r="Z498" i="39"/>
  <c r="Z497" i="39"/>
  <c r="Z496" i="39"/>
  <c r="Z495" i="39"/>
  <c r="Z494" i="39"/>
  <c r="Z493" i="39"/>
  <c r="Z492" i="39"/>
  <c r="Z491" i="39"/>
  <c r="Z490" i="39"/>
  <c r="Z489" i="39"/>
  <c r="Z488" i="39"/>
  <c r="Z487" i="39"/>
  <c r="Z486" i="39"/>
  <c r="Z485" i="39"/>
  <c r="Z484" i="39"/>
  <c r="Z483" i="39"/>
  <c r="Z482" i="39"/>
  <c r="Z481" i="39"/>
  <c r="Z480" i="39"/>
  <c r="Z479" i="39"/>
  <c r="Z478" i="39"/>
  <c r="Z477" i="39"/>
  <c r="Z476" i="39"/>
  <c r="Z475" i="39"/>
  <c r="Z474" i="39"/>
  <c r="Z473" i="39"/>
  <c r="Z472" i="39"/>
  <c r="Z471" i="39"/>
  <c r="Z470" i="39"/>
  <c r="Z469" i="39"/>
  <c r="Z468" i="39"/>
  <c r="Z467" i="39"/>
  <c r="Z466" i="39"/>
  <c r="Z465" i="39"/>
  <c r="Z464" i="39"/>
  <c r="Z463" i="39"/>
  <c r="Z462" i="39"/>
  <c r="Z461" i="39"/>
  <c r="Z460" i="39"/>
  <c r="Z459" i="39"/>
  <c r="Z458" i="39"/>
  <c r="Z457" i="39"/>
  <c r="Z456" i="39"/>
  <c r="Z455" i="39"/>
  <c r="Z454" i="39"/>
  <c r="Z453" i="39"/>
  <c r="Z452" i="39"/>
  <c r="Z451" i="39"/>
  <c r="Z450" i="39"/>
  <c r="Z449" i="39"/>
  <c r="Z448" i="39"/>
  <c r="Z447" i="39"/>
  <c r="Z446" i="39"/>
  <c r="Z445" i="39"/>
  <c r="Z444" i="39"/>
  <c r="Z443" i="39"/>
  <c r="Z442" i="39"/>
  <c r="Z441" i="39"/>
  <c r="Z440" i="39"/>
  <c r="Z439" i="39"/>
  <c r="Z438" i="39"/>
  <c r="Z437" i="39"/>
  <c r="Z436" i="39"/>
  <c r="Z435" i="39"/>
  <c r="Z434" i="39"/>
  <c r="Z433" i="39"/>
  <c r="Z432" i="39"/>
  <c r="Z431" i="39"/>
  <c r="Z430" i="39"/>
  <c r="Z429" i="39"/>
  <c r="Z428" i="39"/>
  <c r="Z427" i="39"/>
  <c r="Z426" i="39"/>
  <c r="Z425" i="39"/>
  <c r="Z424" i="39"/>
  <c r="Z423" i="39"/>
  <c r="Z422" i="39"/>
  <c r="Z421" i="39"/>
  <c r="Z420" i="39"/>
  <c r="Z419" i="39"/>
  <c r="Z418" i="39"/>
  <c r="Z417" i="39"/>
  <c r="Z416" i="39"/>
  <c r="Z415" i="39"/>
  <c r="Z414" i="39"/>
  <c r="Z413" i="39"/>
  <c r="Z412" i="39"/>
  <c r="Z411" i="39"/>
  <c r="Z410" i="39"/>
  <c r="Z409" i="39"/>
  <c r="Z408" i="39"/>
  <c r="Z407" i="39"/>
  <c r="Z406" i="39"/>
  <c r="Z405" i="39"/>
  <c r="Z404" i="39"/>
  <c r="Z403" i="39"/>
  <c r="Z402" i="39"/>
  <c r="Z401" i="39"/>
  <c r="Z400" i="39"/>
  <c r="Z399" i="39"/>
  <c r="Z398" i="39"/>
  <c r="Z397" i="39"/>
  <c r="Z396" i="39"/>
  <c r="Z395" i="39"/>
  <c r="Z394" i="39"/>
  <c r="Z393" i="39"/>
  <c r="Z392" i="39"/>
  <c r="Z391" i="39"/>
  <c r="Z390" i="39"/>
  <c r="Z389" i="39"/>
  <c r="Z388" i="39"/>
  <c r="Z387" i="39"/>
  <c r="Z386" i="39"/>
  <c r="Z385" i="39"/>
  <c r="Z384" i="39"/>
  <c r="Z383" i="39"/>
  <c r="Z382" i="39"/>
  <c r="Z381" i="39"/>
  <c r="Z380" i="39"/>
  <c r="Z379" i="39"/>
  <c r="Z378" i="39"/>
  <c r="Z377" i="39"/>
  <c r="Z376" i="39"/>
  <c r="Z375" i="39"/>
  <c r="Z374" i="39"/>
  <c r="Z373" i="39"/>
  <c r="Z372" i="39"/>
  <c r="Z371" i="39"/>
  <c r="Z370" i="39"/>
  <c r="Z369" i="39"/>
  <c r="Z368" i="39"/>
  <c r="Z367" i="39"/>
  <c r="Z366" i="39"/>
  <c r="Z365" i="39"/>
  <c r="Z364" i="39"/>
  <c r="Z363" i="39"/>
  <c r="Z362" i="39"/>
  <c r="Z361" i="39"/>
  <c r="Z360" i="39"/>
  <c r="Z359" i="39"/>
  <c r="Z358" i="39"/>
  <c r="Z357" i="39"/>
  <c r="Z356" i="39"/>
  <c r="Z355" i="39"/>
  <c r="Z354" i="39"/>
  <c r="Z353" i="39"/>
  <c r="Z352" i="39"/>
  <c r="Z351" i="39"/>
  <c r="Z350" i="39"/>
  <c r="Z349" i="39"/>
  <c r="Z348" i="39"/>
  <c r="Z347" i="39"/>
  <c r="Z346" i="39"/>
  <c r="Z345" i="39"/>
  <c r="Z344" i="39"/>
  <c r="Z343" i="39"/>
  <c r="Z342" i="39"/>
  <c r="Z341" i="39"/>
  <c r="Z340" i="39"/>
  <c r="Z339" i="39"/>
  <c r="Z338" i="39"/>
  <c r="Z337" i="39"/>
  <c r="Z336" i="39"/>
  <c r="Z335" i="39"/>
  <c r="Z334" i="39"/>
  <c r="Z333" i="39"/>
  <c r="Z332" i="39"/>
  <c r="Z331" i="39"/>
  <c r="Z330" i="39"/>
  <c r="Z329" i="39"/>
  <c r="Z328" i="39"/>
  <c r="Z327" i="39"/>
  <c r="Z326" i="39"/>
  <c r="Z325" i="39"/>
  <c r="Z324" i="39"/>
  <c r="Z323" i="39"/>
  <c r="Z322" i="39"/>
  <c r="Z321" i="39"/>
  <c r="Z320" i="39"/>
  <c r="Z319" i="39"/>
  <c r="Z318" i="39"/>
  <c r="Z317" i="39"/>
  <c r="Z316" i="39"/>
  <c r="Z315" i="39"/>
  <c r="Z314" i="39"/>
  <c r="Z313" i="39"/>
  <c r="Z312" i="39"/>
  <c r="Z311" i="39"/>
  <c r="Z310" i="39"/>
  <c r="Z309" i="39"/>
  <c r="Z308" i="39"/>
  <c r="Z307" i="39"/>
  <c r="Z306" i="39"/>
  <c r="Z305" i="39"/>
  <c r="Z304" i="39"/>
  <c r="Z303" i="39"/>
  <c r="Z302" i="39"/>
  <c r="Z301" i="39"/>
  <c r="Z300" i="39"/>
  <c r="Z299" i="39"/>
  <c r="Z298" i="39"/>
  <c r="Z297" i="39"/>
  <c r="Z296" i="39"/>
  <c r="Z295" i="39"/>
  <c r="Z294" i="39"/>
  <c r="Z293" i="39"/>
  <c r="Z292" i="39"/>
  <c r="Z291" i="39"/>
  <c r="Z290" i="39"/>
  <c r="Z289" i="39"/>
  <c r="Z288" i="39"/>
  <c r="Z287" i="39"/>
  <c r="Z286" i="39"/>
  <c r="Z285" i="39"/>
  <c r="Z284" i="39"/>
  <c r="Z283" i="39"/>
  <c r="Z282" i="39"/>
  <c r="Z281" i="39"/>
  <c r="Z280" i="39"/>
  <c r="Z279" i="39"/>
  <c r="Z278" i="39"/>
  <c r="Z277" i="39"/>
  <c r="Z276" i="39"/>
  <c r="Z275" i="39"/>
  <c r="Z274" i="39"/>
  <c r="Z273" i="39"/>
  <c r="Z272" i="39"/>
  <c r="Z271" i="39"/>
  <c r="Z270" i="39"/>
  <c r="Z269" i="39"/>
  <c r="Z268" i="39"/>
  <c r="Z267" i="39"/>
  <c r="Z266" i="39"/>
  <c r="Z265" i="39"/>
  <c r="Z264" i="39"/>
  <c r="Z263" i="39"/>
  <c r="Z262" i="39"/>
  <c r="Z261" i="39"/>
  <c r="Z260" i="39"/>
  <c r="Z259" i="39"/>
  <c r="Z258" i="39"/>
  <c r="Z257" i="39"/>
  <c r="Z256" i="39"/>
  <c r="Z255" i="39"/>
  <c r="Z254" i="39"/>
  <c r="Z253" i="39"/>
  <c r="Z252" i="39"/>
  <c r="Z251" i="39"/>
  <c r="Z250" i="39"/>
  <c r="Z249" i="39"/>
  <c r="Z248" i="39"/>
  <c r="Z247" i="39"/>
  <c r="Z246" i="39"/>
  <c r="Z245" i="39"/>
  <c r="Z244" i="39"/>
  <c r="Z243" i="39"/>
  <c r="Z242" i="39"/>
  <c r="Z241" i="39"/>
  <c r="Z240" i="39"/>
  <c r="Z239" i="39"/>
  <c r="Z238" i="39"/>
  <c r="Z237" i="39"/>
  <c r="Z236" i="39"/>
  <c r="Z235" i="39"/>
  <c r="Z234" i="39"/>
  <c r="Z233" i="39"/>
  <c r="Z232" i="39"/>
  <c r="Z231" i="39"/>
  <c r="Z230" i="39"/>
  <c r="Z229" i="39"/>
  <c r="Z228" i="39"/>
  <c r="Z227" i="39"/>
  <c r="Z226" i="39"/>
  <c r="Z225" i="39"/>
  <c r="Z224" i="39"/>
  <c r="Z223" i="39"/>
  <c r="Z222" i="39"/>
  <c r="Z221" i="39"/>
  <c r="Z220" i="39"/>
  <c r="Z219" i="39"/>
  <c r="Z218" i="39"/>
  <c r="Z217" i="39"/>
  <c r="Z216" i="39"/>
  <c r="Z215" i="39"/>
  <c r="Z214" i="39"/>
  <c r="Z213" i="39"/>
  <c r="Z212" i="39"/>
  <c r="Z211" i="39"/>
  <c r="Z210" i="39"/>
  <c r="Z209" i="39"/>
  <c r="Z208" i="39"/>
  <c r="Z207" i="39"/>
  <c r="Z206" i="39"/>
  <c r="Z205" i="39"/>
  <c r="Z204" i="39"/>
  <c r="Z203" i="39"/>
  <c r="Z202" i="39"/>
  <c r="Z201" i="39"/>
  <c r="Z200" i="39"/>
  <c r="Z199" i="39"/>
  <c r="Z198" i="39"/>
  <c r="Z197" i="39"/>
  <c r="Z196" i="39"/>
  <c r="Z195" i="39"/>
  <c r="Z194" i="39"/>
  <c r="Z193" i="39"/>
  <c r="Z192" i="39"/>
  <c r="Z191" i="39"/>
  <c r="Z190" i="39"/>
  <c r="Z189" i="39"/>
  <c r="Z188" i="39"/>
  <c r="Z187" i="39"/>
  <c r="Z186" i="39"/>
  <c r="Z185" i="39"/>
  <c r="Z184" i="39"/>
  <c r="Z183" i="39"/>
  <c r="Z182" i="39"/>
  <c r="Z181" i="39"/>
  <c r="Z180" i="39"/>
  <c r="Z179" i="39"/>
  <c r="Z178" i="39"/>
  <c r="Z177" i="39"/>
  <c r="Z176" i="39"/>
  <c r="Z175" i="39"/>
  <c r="Z174" i="39"/>
  <c r="Z173" i="39"/>
  <c r="Z172" i="39"/>
  <c r="Z171" i="39"/>
  <c r="Z170" i="39"/>
  <c r="Z169" i="39"/>
  <c r="Z168" i="39"/>
  <c r="Z167" i="39"/>
  <c r="Z166" i="39"/>
  <c r="Z165" i="39"/>
  <c r="Z164" i="39"/>
  <c r="Z163" i="39"/>
  <c r="Z162" i="39"/>
  <c r="Z161" i="39"/>
  <c r="Z160" i="39"/>
  <c r="Z159" i="39"/>
  <c r="Z158" i="39"/>
  <c r="Z157" i="39"/>
  <c r="Z156" i="39"/>
  <c r="Z155" i="39"/>
  <c r="Z154" i="39"/>
  <c r="Z153" i="39"/>
  <c r="Z152" i="39"/>
  <c r="Z151" i="39"/>
  <c r="Z150" i="39"/>
  <c r="Z149" i="39"/>
  <c r="Z148" i="39"/>
  <c r="Z147" i="39"/>
  <c r="Z146" i="39"/>
  <c r="Z145" i="39"/>
  <c r="Z144" i="39"/>
  <c r="Z143" i="39"/>
  <c r="Z142" i="39"/>
  <c r="Z141" i="39"/>
  <c r="Z140" i="39"/>
  <c r="Z139" i="39"/>
  <c r="Z138" i="39"/>
  <c r="Z137" i="39"/>
  <c r="Z136" i="39"/>
  <c r="Z135" i="39"/>
  <c r="Z134" i="39"/>
  <c r="Z133" i="39"/>
  <c r="Z132" i="39"/>
  <c r="Z131" i="39"/>
  <c r="Z130" i="39"/>
  <c r="Z129" i="39"/>
  <c r="Z128" i="39"/>
  <c r="Z127" i="39"/>
  <c r="Z126" i="39"/>
  <c r="Z125" i="39"/>
  <c r="Z124" i="39"/>
  <c r="Z123" i="39"/>
  <c r="Z122" i="39"/>
  <c r="Z121" i="39"/>
  <c r="Z120" i="39"/>
  <c r="Z119" i="39"/>
  <c r="Z118" i="39"/>
  <c r="Z117" i="39"/>
  <c r="Z116" i="39"/>
  <c r="Z115" i="39"/>
  <c r="Z114" i="39"/>
  <c r="Z113" i="39"/>
  <c r="Z112" i="39"/>
  <c r="Z111" i="39"/>
  <c r="Z110" i="39"/>
  <c r="Z109" i="39"/>
  <c r="Z108" i="39"/>
  <c r="Z107" i="39"/>
  <c r="Z106" i="39"/>
  <c r="Z105" i="39"/>
  <c r="Z104" i="39"/>
  <c r="Z103" i="39"/>
  <c r="Z102" i="39"/>
  <c r="Z101" i="39"/>
  <c r="Z100" i="39"/>
  <c r="Z99" i="39"/>
  <c r="Z98" i="39"/>
  <c r="Z97" i="39"/>
  <c r="Z96" i="39"/>
  <c r="Z95" i="39"/>
  <c r="Z94" i="39"/>
  <c r="Z93" i="39"/>
  <c r="Z92" i="39"/>
  <c r="Z91" i="39"/>
  <c r="Z90" i="39"/>
  <c r="Z89" i="39"/>
  <c r="Z88" i="39"/>
  <c r="Z87" i="39"/>
  <c r="Z86" i="39"/>
  <c r="Z85" i="39"/>
  <c r="Z84" i="39"/>
  <c r="Z83" i="39"/>
  <c r="Z82" i="39"/>
  <c r="Z81" i="39"/>
  <c r="Z80" i="39"/>
  <c r="Z79" i="39"/>
  <c r="Z78" i="39"/>
  <c r="Z77" i="39"/>
  <c r="Z76" i="39"/>
  <c r="Z75" i="39"/>
  <c r="Z74" i="39"/>
  <c r="Z73" i="39"/>
  <c r="Z72" i="39"/>
  <c r="Z71" i="39"/>
  <c r="Z70" i="39"/>
  <c r="Z69" i="39"/>
  <c r="Z68" i="39"/>
  <c r="Z67" i="39"/>
  <c r="Z66" i="39"/>
  <c r="Z65" i="39"/>
  <c r="Z64" i="39"/>
  <c r="Z63" i="39"/>
  <c r="Z62" i="39"/>
  <c r="Z61" i="39"/>
  <c r="Z60" i="39"/>
  <c r="Z59" i="39"/>
  <c r="Z58" i="39"/>
  <c r="Z57" i="39"/>
  <c r="Z56" i="39"/>
  <c r="Z55" i="39"/>
  <c r="Z54" i="39"/>
  <c r="Z53" i="39"/>
  <c r="Z52" i="39"/>
  <c r="Z51" i="39"/>
  <c r="Z50" i="39"/>
  <c r="Z49" i="39"/>
  <c r="Z48" i="39"/>
  <c r="Z47" i="39"/>
  <c r="Z46" i="39"/>
  <c r="Z45" i="39"/>
  <c r="Z44" i="39"/>
  <c r="Z43" i="39"/>
  <c r="Z42" i="39"/>
  <c r="Z41" i="39"/>
  <c r="Z40" i="39"/>
  <c r="Z39" i="39"/>
  <c r="Z38" i="39"/>
  <c r="Z37" i="39"/>
  <c r="Z36" i="39"/>
  <c r="Z35" i="39"/>
  <c r="Z34" i="39"/>
  <c r="Z33" i="39"/>
  <c r="Z32" i="39"/>
  <c r="Z31" i="39"/>
  <c r="Z30" i="39"/>
  <c r="Z29" i="39"/>
  <c r="Z28" i="39"/>
  <c r="Z27" i="39"/>
  <c r="Z26" i="39"/>
  <c r="Z25" i="39"/>
  <c r="Z24" i="39"/>
  <c r="Z23" i="39"/>
  <c r="Z22" i="39"/>
  <c r="Z21" i="39"/>
  <c r="Z20" i="39"/>
  <c r="Z19" i="39"/>
  <c r="Z18" i="39"/>
  <c r="Z17" i="39"/>
  <c r="Z16" i="39"/>
  <c r="Z15" i="39"/>
  <c r="Z14" i="39"/>
  <c r="Z13" i="39"/>
  <c r="Z12" i="39"/>
  <c r="Z11" i="39"/>
  <c r="Z10" i="39"/>
  <c r="Z9" i="39"/>
  <c r="Z8" i="39"/>
  <c r="Z7" i="39"/>
  <c r="Z6" i="39"/>
  <c r="Z5" i="39"/>
  <c r="Z4" i="39"/>
  <c r="Z3" i="39"/>
  <c r="Z2" i="39"/>
  <c r="I1" i="35"/>
  <c r="I1" i="37"/>
  <c r="F13" i="4"/>
  <c r="O3" i="38"/>
  <c r="Z1903" i="36"/>
  <c r="Z1902" i="36"/>
  <c r="Z1901" i="36"/>
  <c r="Z1900" i="36"/>
  <c r="Z1899" i="36"/>
  <c r="Z1898" i="36"/>
  <c r="Z1897" i="36"/>
  <c r="Z1896" i="36"/>
  <c r="Z1895" i="36"/>
  <c r="Z1894" i="36"/>
  <c r="Z1893" i="36"/>
  <c r="Z1892" i="36"/>
  <c r="Z1891" i="36"/>
  <c r="Z1890" i="36"/>
  <c r="Z1889" i="36"/>
  <c r="Z1888" i="36"/>
  <c r="Z1887" i="36"/>
  <c r="Z1886" i="36"/>
  <c r="Z1885" i="36"/>
  <c r="Z1884" i="36"/>
  <c r="Z1883" i="36"/>
  <c r="Z1882" i="36"/>
  <c r="Z1881" i="36"/>
  <c r="Z1880" i="36"/>
  <c r="Z1879" i="36"/>
  <c r="Z1878" i="36"/>
  <c r="Z1877" i="36"/>
  <c r="Z1876" i="36"/>
  <c r="Z1875" i="36"/>
  <c r="Z1874" i="36"/>
  <c r="Z1873" i="36"/>
  <c r="Z1872" i="36"/>
  <c r="Z1871" i="36"/>
  <c r="Z1870" i="36"/>
  <c r="Z1869" i="36"/>
  <c r="Z1868" i="36"/>
  <c r="Z1867" i="36"/>
  <c r="Z1866" i="36"/>
  <c r="Z1865" i="36"/>
  <c r="Z1864" i="36"/>
  <c r="Z1863" i="36"/>
  <c r="Z1862" i="36"/>
  <c r="Z1861" i="36"/>
  <c r="Z1860" i="36"/>
  <c r="Z1859" i="36"/>
  <c r="Z1858" i="36"/>
  <c r="Z1857" i="36"/>
  <c r="Z1856" i="36"/>
  <c r="Z1855" i="36"/>
  <c r="Z1854" i="36"/>
  <c r="Z1853" i="36"/>
  <c r="Z1852" i="36"/>
  <c r="Z1851" i="36"/>
  <c r="Z1850" i="36"/>
  <c r="Z1849" i="36"/>
  <c r="Z1848" i="36"/>
  <c r="Z1847" i="36"/>
  <c r="Z1846" i="36"/>
  <c r="Z1845" i="36"/>
  <c r="Z1844" i="36"/>
  <c r="Z1843" i="36"/>
  <c r="Z1842" i="36"/>
  <c r="Z1841" i="36"/>
  <c r="Z1840" i="36"/>
  <c r="Z1839" i="36"/>
  <c r="Z1838" i="36"/>
  <c r="Z1837" i="36"/>
  <c r="Z1836" i="36"/>
  <c r="Z1835" i="36"/>
  <c r="Z1834" i="36"/>
  <c r="Z1833" i="36"/>
  <c r="Z1832" i="36"/>
  <c r="Z1831" i="36"/>
  <c r="Z1830" i="36"/>
  <c r="Z1829" i="36"/>
  <c r="Z1828" i="36"/>
  <c r="Z1827" i="36"/>
  <c r="Z1826" i="36"/>
  <c r="Z1825" i="36"/>
  <c r="Z1824" i="36"/>
  <c r="Z1823" i="36"/>
  <c r="Z1822" i="36"/>
  <c r="Z1821" i="36"/>
  <c r="Z1820" i="36"/>
  <c r="Z1819" i="36"/>
  <c r="Z1818" i="36"/>
  <c r="Z1817" i="36"/>
  <c r="Z1816" i="36"/>
  <c r="Z1815" i="36"/>
  <c r="Z1814" i="36"/>
  <c r="Z1813" i="36"/>
  <c r="Z1812" i="36"/>
  <c r="Z1811" i="36"/>
  <c r="Z1810" i="36"/>
  <c r="Z1809" i="36"/>
  <c r="Z1808" i="36"/>
  <c r="Z1807" i="36"/>
  <c r="Z1806" i="36"/>
  <c r="Z1805" i="36"/>
  <c r="Z1804" i="36"/>
  <c r="Z1803" i="36"/>
  <c r="Z1802" i="36"/>
  <c r="Z1801" i="36"/>
  <c r="Z1800" i="36"/>
  <c r="Z1799" i="36"/>
  <c r="Z1798" i="36"/>
  <c r="Z1797" i="36"/>
  <c r="Z1796" i="36"/>
  <c r="Z1795" i="36"/>
  <c r="Z1794" i="36"/>
  <c r="Z1793" i="36"/>
  <c r="Z1792" i="36"/>
  <c r="Z1791" i="36"/>
  <c r="Z1790" i="36"/>
  <c r="Z1789" i="36"/>
  <c r="Z1788" i="36"/>
  <c r="Z1787" i="36"/>
  <c r="Z1786" i="36"/>
  <c r="Z1785" i="36"/>
  <c r="Z1784" i="36"/>
  <c r="Z1783" i="36"/>
  <c r="Z1782" i="36"/>
  <c r="Z1781" i="36"/>
  <c r="Z1780" i="36"/>
  <c r="Z1779" i="36"/>
  <c r="Z1778" i="36"/>
  <c r="Z1777" i="36"/>
  <c r="Z1776" i="36"/>
  <c r="Z1775" i="36"/>
  <c r="Z1774" i="36"/>
  <c r="Z1773" i="36"/>
  <c r="Z1772" i="36"/>
  <c r="Z1771" i="36"/>
  <c r="Z1770" i="36"/>
  <c r="Z1769" i="36"/>
  <c r="Z1768" i="36"/>
  <c r="Z1767" i="36"/>
  <c r="Z1766" i="36"/>
  <c r="Z1765" i="36"/>
  <c r="Z1764" i="36"/>
  <c r="Z1763" i="36"/>
  <c r="Z1762" i="36"/>
  <c r="Z1761" i="36"/>
  <c r="Z1760" i="36"/>
  <c r="Z1759" i="36"/>
  <c r="Z1758" i="36"/>
  <c r="Z1757" i="36"/>
  <c r="Z1756" i="36"/>
  <c r="Z1755" i="36"/>
  <c r="Z1754" i="36"/>
  <c r="Z1753" i="36"/>
  <c r="Z1752" i="36"/>
  <c r="Z1751" i="36"/>
  <c r="Z1750" i="36"/>
  <c r="Z1749" i="36"/>
  <c r="Z1748" i="36"/>
  <c r="Z1747" i="36"/>
  <c r="Z1746" i="36"/>
  <c r="Z1745" i="36"/>
  <c r="Z1744" i="36"/>
  <c r="Z1743" i="36"/>
  <c r="Z1742" i="36"/>
  <c r="Z1741" i="36"/>
  <c r="Z1740" i="36"/>
  <c r="Z1739" i="36"/>
  <c r="Z1738" i="36"/>
  <c r="Z1737" i="36"/>
  <c r="Z1736" i="36"/>
  <c r="Z1735" i="36"/>
  <c r="Z1734" i="36"/>
  <c r="Z1733" i="36"/>
  <c r="Z1732" i="36"/>
  <c r="Z1731" i="36"/>
  <c r="Z1730" i="36"/>
  <c r="Z1729" i="36"/>
  <c r="Z1728" i="36"/>
  <c r="Z1727" i="36"/>
  <c r="Z1726" i="36"/>
  <c r="Z1725" i="36"/>
  <c r="Z1724" i="36"/>
  <c r="Z1723" i="36"/>
  <c r="Z1722" i="36"/>
  <c r="Z1721" i="36"/>
  <c r="Z1720" i="36"/>
  <c r="Z1719" i="36"/>
  <c r="Z1718" i="36"/>
  <c r="Z1717" i="36"/>
  <c r="Z1716" i="36"/>
  <c r="Z1715" i="36"/>
  <c r="Z1714" i="36"/>
  <c r="Z1713" i="36"/>
  <c r="Z1712" i="36"/>
  <c r="Z1711" i="36"/>
  <c r="Z1710" i="36"/>
  <c r="Z1709" i="36"/>
  <c r="Z1708" i="36"/>
  <c r="Z1707" i="36"/>
  <c r="Z1706" i="36"/>
  <c r="Z1705" i="36"/>
  <c r="Z1704" i="36"/>
  <c r="Z1703" i="36"/>
  <c r="Z1702" i="36"/>
  <c r="Z1701" i="36"/>
  <c r="Z1700" i="36"/>
  <c r="Z1699" i="36"/>
  <c r="Z1698" i="36"/>
  <c r="Z1697" i="36"/>
  <c r="Z1696" i="36"/>
  <c r="Z1695" i="36"/>
  <c r="Z1694" i="36"/>
  <c r="Z1693" i="36"/>
  <c r="Z1692" i="36"/>
  <c r="Z1691" i="36"/>
  <c r="Z1690" i="36"/>
  <c r="Z1689" i="36"/>
  <c r="Z1688" i="36"/>
  <c r="Z1687" i="36"/>
  <c r="Z1686" i="36"/>
  <c r="Z1685" i="36"/>
  <c r="Z1684" i="36"/>
  <c r="Z1683" i="36"/>
  <c r="Z1682" i="36"/>
  <c r="Z1681" i="36"/>
  <c r="Z1680" i="36"/>
  <c r="Z1679" i="36"/>
  <c r="Z1678" i="36"/>
  <c r="Z1677" i="36"/>
  <c r="Z1676" i="36"/>
  <c r="Z1675" i="36"/>
  <c r="Z1674" i="36"/>
  <c r="Z1673" i="36"/>
  <c r="Z1672" i="36"/>
  <c r="Z1671" i="36"/>
  <c r="Z1670" i="36"/>
  <c r="Z1669" i="36"/>
  <c r="Z1668" i="36"/>
  <c r="Z1667" i="36"/>
  <c r="Z1666" i="36"/>
  <c r="Z1665" i="36"/>
  <c r="Z1664" i="36"/>
  <c r="Z1663" i="36"/>
  <c r="Z1662" i="36"/>
  <c r="Z1661" i="36"/>
  <c r="Z1660" i="36"/>
  <c r="Z1659" i="36"/>
  <c r="Z1658" i="36"/>
  <c r="Z1657" i="36"/>
  <c r="Z1656" i="36"/>
  <c r="Z1655" i="36"/>
  <c r="Z1654" i="36"/>
  <c r="Z1653" i="36"/>
  <c r="Z1652" i="36"/>
  <c r="Z1651" i="36"/>
  <c r="Z1650" i="36"/>
  <c r="Z1649" i="36"/>
  <c r="Z1648" i="36"/>
  <c r="Z1647" i="36"/>
  <c r="Z1646" i="36"/>
  <c r="Z1645" i="36"/>
  <c r="Z1644" i="36"/>
  <c r="Z1643" i="36"/>
  <c r="Z1642" i="36"/>
  <c r="Z1641" i="36"/>
  <c r="Z1640" i="36"/>
  <c r="Z1639" i="36"/>
  <c r="Z1638" i="36"/>
  <c r="Z1637" i="36"/>
  <c r="Z1636" i="36"/>
  <c r="Z1635" i="36"/>
  <c r="Z1634" i="36"/>
  <c r="Z1633" i="36"/>
  <c r="Z1632" i="36"/>
  <c r="Z1631" i="36"/>
  <c r="Z1630" i="36"/>
  <c r="Z1629" i="36"/>
  <c r="Z1628" i="36"/>
  <c r="Z1627" i="36"/>
  <c r="Z1626" i="36"/>
  <c r="Z1625" i="36"/>
  <c r="Z1624" i="36"/>
  <c r="Z1623" i="36"/>
  <c r="Z1622" i="36"/>
  <c r="Z1621" i="36"/>
  <c r="Z1620" i="36"/>
  <c r="Z1619" i="36"/>
  <c r="Z1618" i="36"/>
  <c r="Z1617" i="36"/>
  <c r="Z1616" i="36"/>
  <c r="Z1615" i="36"/>
  <c r="Z1614" i="36"/>
  <c r="Z1613" i="36"/>
  <c r="Z1612" i="36"/>
  <c r="Z1611" i="36"/>
  <c r="Z1610" i="36"/>
  <c r="Z1609" i="36"/>
  <c r="Z1608" i="36"/>
  <c r="Z1607" i="36"/>
  <c r="Z1606" i="36"/>
  <c r="Z1605" i="36"/>
  <c r="Z1604" i="36"/>
  <c r="Z1603" i="36"/>
  <c r="Z1602" i="36"/>
  <c r="Z1601" i="36"/>
  <c r="Z1600" i="36"/>
  <c r="Z1599" i="36"/>
  <c r="Z1598" i="36"/>
  <c r="Z1597" i="36"/>
  <c r="Z1596" i="36"/>
  <c r="Z1595" i="36"/>
  <c r="Z1594" i="36"/>
  <c r="Z1593" i="36"/>
  <c r="Z1592" i="36"/>
  <c r="Z1591" i="36"/>
  <c r="Z1590" i="36"/>
  <c r="Z1589" i="36"/>
  <c r="Z1588" i="36"/>
  <c r="Z1587" i="36"/>
  <c r="Z1586" i="36"/>
  <c r="Z1585" i="36"/>
  <c r="Z1584" i="36"/>
  <c r="Z1583" i="36"/>
  <c r="Z1582" i="36"/>
  <c r="Z1581" i="36"/>
  <c r="Z1580" i="36"/>
  <c r="Z1579" i="36"/>
  <c r="Z1578" i="36"/>
  <c r="Z1577" i="36"/>
  <c r="Z1576" i="36"/>
  <c r="Z1575" i="36"/>
  <c r="Z1574" i="36"/>
  <c r="Z1573" i="36"/>
  <c r="Z1572" i="36"/>
  <c r="Z1571" i="36"/>
  <c r="Z1570" i="36"/>
  <c r="Z1569" i="36"/>
  <c r="Z1568" i="36"/>
  <c r="Z1567" i="36"/>
  <c r="Z1566" i="36"/>
  <c r="Z1565" i="36"/>
  <c r="Z1564" i="36"/>
  <c r="Z1563" i="36"/>
  <c r="Z1562" i="36"/>
  <c r="Z1561" i="36"/>
  <c r="Z1560" i="36"/>
  <c r="Z1559" i="36"/>
  <c r="Z1558" i="36"/>
  <c r="Z1557" i="36"/>
  <c r="Z1556" i="36"/>
  <c r="Z1555" i="36"/>
  <c r="Z1554" i="36"/>
  <c r="Z1553" i="36"/>
  <c r="Z1552" i="36"/>
  <c r="Z1551" i="36"/>
  <c r="Z1550" i="36"/>
  <c r="Z1549" i="36"/>
  <c r="Z1548" i="36"/>
  <c r="Z1547" i="36"/>
  <c r="Z1546" i="36"/>
  <c r="Z1545" i="36"/>
  <c r="Z1544" i="36"/>
  <c r="Z1543" i="36"/>
  <c r="Z1542" i="36"/>
  <c r="Z1541" i="36"/>
  <c r="Z1540" i="36"/>
  <c r="Z1539" i="36"/>
  <c r="Z1538" i="36"/>
  <c r="Z1537" i="36"/>
  <c r="Z1536" i="36"/>
  <c r="Z1535" i="36"/>
  <c r="Z1534" i="36"/>
  <c r="Z1533" i="36"/>
  <c r="Z1532" i="36"/>
  <c r="Z1531" i="36"/>
  <c r="Z1530" i="36"/>
  <c r="Z1529" i="36"/>
  <c r="Z1528" i="36"/>
  <c r="Z1527" i="36"/>
  <c r="Z1526" i="36"/>
  <c r="Z1525" i="36"/>
  <c r="Z1524" i="36"/>
  <c r="Z1523" i="36"/>
  <c r="Z1522" i="36"/>
  <c r="Z1521" i="36"/>
  <c r="Z1520" i="36"/>
  <c r="Z1519" i="36"/>
  <c r="Z1518" i="36"/>
  <c r="Z1517" i="36"/>
  <c r="Z1516" i="36"/>
  <c r="Z1515" i="36"/>
  <c r="Z1514" i="36"/>
  <c r="Z1513" i="36"/>
  <c r="Z1512" i="36"/>
  <c r="Z1511" i="36"/>
  <c r="Z1510" i="36"/>
  <c r="Z1509" i="36"/>
  <c r="Z1508" i="36"/>
  <c r="Z1507" i="36"/>
  <c r="Z1506" i="36"/>
  <c r="Z1505" i="36"/>
  <c r="Z1504" i="36"/>
  <c r="Z1503" i="36"/>
  <c r="Z1502" i="36"/>
  <c r="Z1501" i="36"/>
  <c r="Z1500" i="36"/>
  <c r="Z1499" i="36"/>
  <c r="Z1498" i="36"/>
  <c r="Z1497" i="36"/>
  <c r="Z1496" i="36"/>
  <c r="Z1495" i="36"/>
  <c r="Z1494" i="36"/>
  <c r="Z1493" i="36"/>
  <c r="Z1492" i="36"/>
  <c r="Z1491" i="36"/>
  <c r="Z1490" i="36"/>
  <c r="Z1489" i="36"/>
  <c r="Z1488" i="36"/>
  <c r="Z1487" i="36"/>
  <c r="Z1486" i="36"/>
  <c r="Z1485" i="36"/>
  <c r="Z1484" i="36"/>
  <c r="Z1483" i="36"/>
  <c r="Z1482" i="36"/>
  <c r="Z1481" i="36"/>
  <c r="Z1480" i="36"/>
  <c r="Z1479" i="36"/>
  <c r="Z1478" i="36"/>
  <c r="Z1477" i="36"/>
  <c r="Z1476" i="36"/>
  <c r="Z1475" i="36"/>
  <c r="Z1474" i="36"/>
  <c r="Z1473" i="36"/>
  <c r="Z1472" i="36"/>
  <c r="Z1471" i="36"/>
  <c r="Z1470" i="36"/>
  <c r="Z1469" i="36"/>
  <c r="Z1468" i="36"/>
  <c r="Z1467" i="36"/>
  <c r="Z1466" i="36"/>
  <c r="Z1465" i="36"/>
  <c r="Z1464" i="36"/>
  <c r="Z1463" i="36"/>
  <c r="Z1462" i="36"/>
  <c r="Z1461" i="36"/>
  <c r="Z1460" i="36"/>
  <c r="Z1459" i="36"/>
  <c r="Z1458" i="36"/>
  <c r="Z1457" i="36"/>
  <c r="Z1456" i="36"/>
  <c r="Z1455" i="36"/>
  <c r="Z1454" i="36"/>
  <c r="Z1453" i="36"/>
  <c r="Z1452" i="36"/>
  <c r="Z1451" i="36"/>
  <c r="Z1450" i="36"/>
  <c r="Z1449" i="36"/>
  <c r="Z1448" i="36"/>
  <c r="Z1447" i="36"/>
  <c r="Z1446" i="36"/>
  <c r="Z1445" i="36"/>
  <c r="Z1444" i="36"/>
  <c r="Z1443" i="36"/>
  <c r="Z1442" i="36"/>
  <c r="Z1441" i="36"/>
  <c r="Z1440" i="36"/>
  <c r="Z1439" i="36"/>
  <c r="Z1438" i="36"/>
  <c r="Z1437" i="36"/>
  <c r="Z1436" i="36"/>
  <c r="Z1435" i="36"/>
  <c r="Z1434" i="36"/>
  <c r="Z1433" i="36"/>
  <c r="Z1432" i="36"/>
  <c r="Z1431" i="36"/>
  <c r="Z1430" i="36"/>
  <c r="Z1429" i="36"/>
  <c r="Z1428" i="36"/>
  <c r="Z1427" i="36"/>
  <c r="Z1426" i="36"/>
  <c r="Z1425" i="36"/>
  <c r="Z1424" i="36"/>
  <c r="Z1423" i="36"/>
  <c r="Z1422" i="36"/>
  <c r="Z1421" i="36"/>
  <c r="Z1420" i="36"/>
  <c r="Z1419" i="36"/>
  <c r="Z1418" i="36"/>
  <c r="Z1417" i="36"/>
  <c r="Z1416" i="36"/>
  <c r="Z1415" i="36"/>
  <c r="Z1414" i="36"/>
  <c r="Z1413" i="36"/>
  <c r="Z1412" i="36"/>
  <c r="Z1411" i="36"/>
  <c r="Z1410" i="36"/>
  <c r="Z1409" i="36"/>
  <c r="Z1408" i="36"/>
  <c r="Z1407" i="36"/>
  <c r="Z1406" i="36"/>
  <c r="Z1405" i="36"/>
  <c r="Z1404" i="36"/>
  <c r="Z1403" i="36"/>
  <c r="Z1402" i="36"/>
  <c r="Z1401" i="36"/>
  <c r="Z1400" i="36"/>
  <c r="Z1399" i="36"/>
  <c r="Z1398" i="36"/>
  <c r="Z1397" i="36"/>
  <c r="Z1396" i="36"/>
  <c r="Z1395" i="36"/>
  <c r="Z1394" i="36"/>
  <c r="Z1393" i="36"/>
  <c r="Z1392" i="36"/>
  <c r="Z1391" i="36"/>
  <c r="Z1390" i="36"/>
  <c r="Z1389" i="36"/>
  <c r="Z1388" i="36"/>
  <c r="Z1387" i="36"/>
  <c r="Z1386" i="36"/>
  <c r="Z1385" i="36"/>
  <c r="Z1384" i="36"/>
  <c r="Z1383" i="36"/>
  <c r="Z1382" i="36"/>
  <c r="Z1381" i="36"/>
  <c r="Z1380" i="36"/>
  <c r="Z1379" i="36"/>
  <c r="Z1378" i="36"/>
  <c r="Z1377" i="36"/>
  <c r="Z1376" i="36"/>
  <c r="Z1375" i="36"/>
  <c r="Z1374" i="36"/>
  <c r="Z1373" i="36"/>
  <c r="Z1372" i="36"/>
  <c r="Z1371" i="36"/>
  <c r="Z1370" i="36"/>
  <c r="Z1369" i="36"/>
  <c r="Z1368" i="36"/>
  <c r="Z1367" i="36"/>
  <c r="Z1366" i="36"/>
  <c r="Z1365" i="36"/>
  <c r="Z1364" i="36"/>
  <c r="Z1363" i="36"/>
  <c r="Z1362" i="36"/>
  <c r="Z1361" i="36"/>
  <c r="Z1360" i="36"/>
  <c r="Z1359" i="36"/>
  <c r="Z1358" i="36"/>
  <c r="Z1357" i="36"/>
  <c r="Z1356" i="36"/>
  <c r="Z1355" i="36"/>
  <c r="Z1354" i="36"/>
  <c r="Z1353" i="36"/>
  <c r="Z1352" i="36"/>
  <c r="Z1351" i="36"/>
  <c r="Z1350" i="36"/>
  <c r="Z1349" i="36"/>
  <c r="Z1348" i="36"/>
  <c r="Z1347" i="36"/>
  <c r="Z1346" i="36"/>
  <c r="Z1345" i="36"/>
  <c r="Z1344" i="36"/>
  <c r="Z1343" i="36"/>
  <c r="Z1342" i="36"/>
  <c r="Z1341" i="36"/>
  <c r="Z1340" i="36"/>
  <c r="Z1339" i="36"/>
  <c r="Z1338" i="36"/>
  <c r="Z1337" i="36"/>
  <c r="Z1336" i="36"/>
  <c r="Z1335" i="36"/>
  <c r="Z1334" i="36"/>
  <c r="Z1333" i="36"/>
  <c r="Z1332" i="36"/>
  <c r="Z1331" i="36"/>
  <c r="Z1330" i="36"/>
  <c r="Z1329" i="36"/>
  <c r="Z1328" i="36"/>
  <c r="Z1327" i="36"/>
  <c r="Z1326" i="36"/>
  <c r="Z1325" i="36"/>
  <c r="Z1324" i="36"/>
  <c r="Z1323" i="36"/>
  <c r="Z1322" i="36"/>
  <c r="Z1321" i="36"/>
  <c r="Z1320" i="36"/>
  <c r="Z1319" i="36"/>
  <c r="Z1318" i="36"/>
  <c r="Z1317" i="36"/>
  <c r="Z1316" i="36"/>
  <c r="Z1315" i="36"/>
  <c r="Z1314" i="36"/>
  <c r="Z1313" i="36"/>
  <c r="Z1312" i="36"/>
  <c r="Z1311" i="36"/>
  <c r="Z1310" i="36"/>
  <c r="Z1309" i="36"/>
  <c r="Z1308" i="36"/>
  <c r="Z1307" i="36"/>
  <c r="Z1306" i="36"/>
  <c r="Z1305" i="36"/>
  <c r="Z1304" i="36"/>
  <c r="Z1303" i="36"/>
  <c r="Z1302" i="36"/>
  <c r="Z1301" i="36"/>
  <c r="Z1300" i="36"/>
  <c r="Z1299" i="36"/>
  <c r="Z1298" i="36"/>
  <c r="Z1297" i="36"/>
  <c r="Z1296" i="36"/>
  <c r="Z1295" i="36"/>
  <c r="Z1294" i="36"/>
  <c r="Z1293" i="36"/>
  <c r="Z1292" i="36"/>
  <c r="Z1291" i="36"/>
  <c r="Z1290" i="36"/>
  <c r="Z1289" i="36"/>
  <c r="Z1288" i="36"/>
  <c r="Z1287" i="36"/>
  <c r="Z1286" i="36"/>
  <c r="Z1285" i="36"/>
  <c r="Z1284" i="36"/>
  <c r="Z1283" i="36"/>
  <c r="Z1282" i="36"/>
  <c r="Z1281" i="36"/>
  <c r="Z1280" i="36"/>
  <c r="Z1279" i="36"/>
  <c r="Z1278" i="36"/>
  <c r="Z1277" i="36"/>
  <c r="Z1276" i="36"/>
  <c r="Z1275" i="36"/>
  <c r="Z1274" i="36"/>
  <c r="Z1273" i="36"/>
  <c r="Z1272" i="36"/>
  <c r="Z1271" i="36"/>
  <c r="Z1270" i="36"/>
  <c r="Z1269" i="36"/>
  <c r="Z1268" i="36"/>
  <c r="Z1267" i="36"/>
  <c r="Z1266" i="36"/>
  <c r="Z1265" i="36"/>
  <c r="Z1264" i="36"/>
  <c r="Z1263" i="36"/>
  <c r="Z1262" i="36"/>
  <c r="Z1261" i="36"/>
  <c r="Z1260" i="36"/>
  <c r="Z1259" i="36"/>
  <c r="Z1258" i="36"/>
  <c r="Z1257" i="36"/>
  <c r="Z1256" i="36"/>
  <c r="Z1255" i="36"/>
  <c r="Z1254" i="36"/>
  <c r="Z1253" i="36"/>
  <c r="Z1252" i="36"/>
  <c r="Z1251" i="36"/>
  <c r="Z1250" i="36"/>
  <c r="Z1249" i="36"/>
  <c r="Z1248" i="36"/>
  <c r="Z1247" i="36"/>
  <c r="Z1246" i="36"/>
  <c r="Z1245" i="36"/>
  <c r="Z1244" i="36"/>
  <c r="Z1243" i="36"/>
  <c r="Z1242" i="36"/>
  <c r="Z1241" i="36"/>
  <c r="Z1240" i="36"/>
  <c r="Z1239" i="36"/>
  <c r="Z1238" i="36"/>
  <c r="Z1237" i="36"/>
  <c r="Z1236" i="36"/>
  <c r="Z1235" i="36"/>
  <c r="Z1234" i="36"/>
  <c r="Z1233" i="36"/>
  <c r="Z1232" i="36"/>
  <c r="Z1231" i="36"/>
  <c r="Z1230" i="36"/>
  <c r="Z1229" i="36"/>
  <c r="Z1228" i="36"/>
  <c r="Z1227" i="36"/>
  <c r="Z1226" i="36"/>
  <c r="Z1225" i="36"/>
  <c r="Z1224" i="36"/>
  <c r="Z1223" i="36"/>
  <c r="Z1222" i="36"/>
  <c r="Z1221" i="36"/>
  <c r="Z1220" i="36"/>
  <c r="Z1219" i="36"/>
  <c r="Z1218" i="36"/>
  <c r="Z1217" i="36"/>
  <c r="Z1216" i="36"/>
  <c r="Z1215" i="36"/>
  <c r="Z1214" i="36"/>
  <c r="Z1213" i="36"/>
  <c r="Z1212" i="36"/>
  <c r="Z1211" i="36"/>
  <c r="Z1210" i="36"/>
  <c r="Z1209" i="36"/>
  <c r="Z1208" i="36"/>
  <c r="Z1207" i="36"/>
  <c r="Z1206" i="36"/>
  <c r="Z1205" i="36"/>
  <c r="Z1204" i="36"/>
  <c r="Z1203" i="36"/>
  <c r="Z1202" i="36"/>
  <c r="Z1201" i="36"/>
  <c r="Z1200" i="36"/>
  <c r="Z1199" i="36"/>
  <c r="Z1198" i="36"/>
  <c r="Z1197" i="36"/>
  <c r="Z1196" i="36"/>
  <c r="Z1195" i="36"/>
  <c r="Z1194" i="36"/>
  <c r="Z1193" i="36"/>
  <c r="Z1192" i="36"/>
  <c r="Z1191" i="36"/>
  <c r="Z1190" i="36"/>
  <c r="Z1189" i="36"/>
  <c r="Z1188" i="36"/>
  <c r="Z1187" i="36"/>
  <c r="Z1186" i="36"/>
  <c r="Z1185" i="36"/>
  <c r="Z1184" i="36"/>
  <c r="Z1183" i="36"/>
  <c r="Z1182" i="36"/>
  <c r="Z1181" i="36"/>
  <c r="Z1180" i="36"/>
  <c r="Z1179" i="36"/>
  <c r="Z1178" i="36"/>
  <c r="Z1177" i="36"/>
  <c r="Z1176" i="36"/>
  <c r="Z1175" i="36"/>
  <c r="Z1174" i="36"/>
  <c r="Z1173" i="36"/>
  <c r="Z1172" i="36"/>
  <c r="Z1171" i="36"/>
  <c r="Z1170" i="36"/>
  <c r="Z1169" i="36"/>
  <c r="Z1168" i="36"/>
  <c r="Z1167" i="36"/>
  <c r="Z1166" i="36"/>
  <c r="Z1165" i="36"/>
  <c r="Z1164" i="36"/>
  <c r="Z1163" i="36"/>
  <c r="Z1162" i="36"/>
  <c r="Z1161" i="36"/>
  <c r="Z1160" i="36"/>
  <c r="Z1159" i="36"/>
  <c r="Z1158" i="36"/>
  <c r="Z1157" i="36"/>
  <c r="Z1156" i="36"/>
  <c r="Z1155" i="36"/>
  <c r="Z1154" i="36"/>
  <c r="Z1153" i="36"/>
  <c r="Z1152" i="36"/>
  <c r="Z1151" i="36"/>
  <c r="Z1150" i="36"/>
  <c r="Z1149" i="36"/>
  <c r="Z1148" i="36"/>
  <c r="Z1147" i="36"/>
  <c r="Z1146" i="36"/>
  <c r="Z1145" i="36"/>
  <c r="Z1144" i="36"/>
  <c r="Z1143" i="36"/>
  <c r="Z1142" i="36"/>
  <c r="Z1141" i="36"/>
  <c r="Z1140" i="36"/>
  <c r="Z1139" i="36"/>
  <c r="Z1138" i="36"/>
  <c r="Z1137" i="36"/>
  <c r="Z1136" i="36"/>
  <c r="Z1135" i="36"/>
  <c r="Z1134" i="36"/>
  <c r="Z1133" i="36"/>
  <c r="Z1132" i="36"/>
  <c r="Z1131" i="36"/>
  <c r="Z1130" i="36"/>
  <c r="Z1129" i="36"/>
  <c r="Z1128" i="36"/>
  <c r="Z1127" i="36"/>
  <c r="Z1126" i="36"/>
  <c r="Z1125" i="36"/>
  <c r="Z1124" i="36"/>
  <c r="Z1123" i="36"/>
  <c r="Z1122" i="36"/>
  <c r="Z1121" i="36"/>
  <c r="Z1120" i="36"/>
  <c r="Z1119" i="36"/>
  <c r="Z1118" i="36"/>
  <c r="Z1117" i="36"/>
  <c r="Z1116" i="36"/>
  <c r="Z1115" i="36"/>
  <c r="Z1114" i="36"/>
  <c r="Z1113" i="36"/>
  <c r="Z1112" i="36"/>
  <c r="Z1111" i="36"/>
  <c r="Z1110" i="36"/>
  <c r="Z1109" i="36"/>
  <c r="Z1108" i="36"/>
  <c r="Z1107" i="36"/>
  <c r="Z1106" i="36"/>
  <c r="Z1105" i="36"/>
  <c r="Z1104" i="36"/>
  <c r="Z1103" i="36"/>
  <c r="Z1102" i="36"/>
  <c r="Z1101" i="36"/>
  <c r="Z1100" i="36"/>
  <c r="Z1099" i="36"/>
  <c r="Z1098" i="36"/>
  <c r="Z1097" i="36"/>
  <c r="Z1096" i="36"/>
  <c r="Z1095" i="36"/>
  <c r="Z1094" i="36"/>
  <c r="Z1093" i="36"/>
  <c r="Z1092" i="36"/>
  <c r="Z1091" i="36"/>
  <c r="Z1090" i="36"/>
  <c r="Z1089" i="36"/>
  <c r="Z1088" i="36"/>
  <c r="Z1087" i="36"/>
  <c r="Z1086" i="36"/>
  <c r="Z1085" i="36"/>
  <c r="Z1084" i="36"/>
  <c r="Z1083" i="36"/>
  <c r="Z1082" i="36"/>
  <c r="Z1081" i="36"/>
  <c r="Z1080" i="36"/>
  <c r="Z1079" i="36"/>
  <c r="Z1078" i="36"/>
  <c r="Z1077" i="36"/>
  <c r="Z1076" i="36"/>
  <c r="Z1075" i="36"/>
  <c r="Z1074" i="36"/>
  <c r="Z1073" i="36"/>
  <c r="Z1072" i="36"/>
  <c r="Z1071" i="36"/>
  <c r="Z1070" i="36"/>
  <c r="Z1069" i="36"/>
  <c r="Z1068" i="36"/>
  <c r="Z1067" i="36"/>
  <c r="Z1066" i="36"/>
  <c r="Z1065" i="36"/>
  <c r="Z1064" i="36"/>
  <c r="Z1063" i="36"/>
  <c r="Z1062" i="36"/>
  <c r="Z1061" i="36"/>
  <c r="Z1060" i="36"/>
  <c r="Z1059" i="36"/>
  <c r="Z1058" i="36"/>
  <c r="Z1057" i="36"/>
  <c r="Z1056" i="36"/>
  <c r="Z1055" i="36"/>
  <c r="Z1054" i="36"/>
  <c r="Z1053" i="36"/>
  <c r="Z1052" i="36"/>
  <c r="Z1051" i="36"/>
  <c r="Z1050" i="36"/>
  <c r="Z1049" i="36"/>
  <c r="Z1048" i="36"/>
  <c r="Z1047" i="36"/>
  <c r="Z1046" i="36"/>
  <c r="Z1045" i="36"/>
  <c r="Z1044" i="36"/>
  <c r="Z1043" i="36"/>
  <c r="Z1042" i="36"/>
  <c r="Z1041" i="36"/>
  <c r="Z1040" i="36"/>
  <c r="Z1039" i="36"/>
  <c r="Z1038" i="36"/>
  <c r="Z1037" i="36"/>
  <c r="Z1036" i="36"/>
  <c r="Z1035" i="36"/>
  <c r="Z1034" i="36"/>
  <c r="Z1033" i="36"/>
  <c r="Z1032" i="36"/>
  <c r="Z1031" i="36"/>
  <c r="Z1030" i="36"/>
  <c r="Z1029" i="36"/>
  <c r="Z1028" i="36"/>
  <c r="Z1027" i="36"/>
  <c r="Z1026" i="36"/>
  <c r="Z1025" i="36"/>
  <c r="Z1024" i="36"/>
  <c r="Z1023" i="36"/>
  <c r="Z1022" i="36"/>
  <c r="Z1021" i="36"/>
  <c r="Z1020" i="36"/>
  <c r="Z1019" i="36"/>
  <c r="Z1018" i="36"/>
  <c r="Z1017" i="36"/>
  <c r="Z1016" i="36"/>
  <c r="Z1015" i="36"/>
  <c r="Z1014" i="36"/>
  <c r="Z1013" i="36"/>
  <c r="Z1012" i="36"/>
  <c r="Z1011" i="36"/>
  <c r="Z1010" i="36"/>
  <c r="Z1009" i="36"/>
  <c r="Z1008" i="36"/>
  <c r="Z1007" i="36"/>
  <c r="Z1006" i="36"/>
  <c r="Z1005" i="36"/>
  <c r="Z1004" i="36"/>
  <c r="Z1003" i="36"/>
  <c r="Z1002" i="36"/>
  <c r="Z1001" i="36"/>
  <c r="Z1000" i="36"/>
  <c r="Z999" i="36"/>
  <c r="Z998" i="36"/>
  <c r="Z997" i="36"/>
  <c r="Z996" i="36"/>
  <c r="Z995" i="36"/>
  <c r="Z994" i="36"/>
  <c r="Z993" i="36"/>
  <c r="Z992" i="36"/>
  <c r="Z991" i="36"/>
  <c r="Z990" i="36"/>
  <c r="Z989" i="36"/>
  <c r="Z988" i="36"/>
  <c r="Z987" i="36"/>
  <c r="Z986" i="36"/>
  <c r="Z985" i="36"/>
  <c r="Z984" i="36"/>
  <c r="Z983" i="36"/>
  <c r="Z982" i="36"/>
  <c r="Z981" i="36"/>
  <c r="Z980" i="36"/>
  <c r="Z979" i="36"/>
  <c r="Z978" i="36"/>
  <c r="Z977" i="36"/>
  <c r="Z976" i="36"/>
  <c r="Z975" i="36"/>
  <c r="Z974" i="36"/>
  <c r="Z973" i="36"/>
  <c r="Z972" i="36"/>
  <c r="Z971" i="36"/>
  <c r="Z970" i="36"/>
  <c r="Z969" i="36"/>
  <c r="Z968" i="36"/>
  <c r="Z967" i="36"/>
  <c r="Z966" i="36"/>
  <c r="Z965" i="36"/>
  <c r="Z964" i="36"/>
  <c r="Z963" i="36"/>
  <c r="Z962" i="36"/>
  <c r="Z961" i="36"/>
  <c r="Z960" i="36"/>
  <c r="Z959" i="36"/>
  <c r="Z958" i="36"/>
  <c r="Z957" i="36"/>
  <c r="Z956" i="36"/>
  <c r="Z955" i="36"/>
  <c r="Z954" i="36"/>
  <c r="Z953" i="36"/>
  <c r="Z952" i="36"/>
  <c r="Z951" i="36"/>
  <c r="Z950" i="36"/>
  <c r="Z949" i="36"/>
  <c r="Z948" i="36"/>
  <c r="Z947" i="36"/>
  <c r="Z946" i="36"/>
  <c r="Z945" i="36"/>
  <c r="Z944" i="36"/>
  <c r="Z943" i="36"/>
  <c r="Z942" i="36"/>
  <c r="Z941" i="36"/>
  <c r="Z940" i="36"/>
  <c r="Z939" i="36"/>
  <c r="Z938" i="36"/>
  <c r="Z937" i="36"/>
  <c r="Z936" i="36"/>
  <c r="Z935" i="36"/>
  <c r="Z934" i="36"/>
  <c r="Z933" i="36"/>
  <c r="Z932" i="36"/>
  <c r="Z931" i="36"/>
  <c r="Z930" i="36"/>
  <c r="Z929" i="36"/>
  <c r="Z928" i="36"/>
  <c r="Z927" i="36"/>
  <c r="Z926" i="36"/>
  <c r="Z925" i="36"/>
  <c r="Z924" i="36"/>
  <c r="Z923" i="36"/>
  <c r="Z922" i="36"/>
  <c r="Z921" i="36"/>
  <c r="Z920" i="36"/>
  <c r="Z919" i="36"/>
  <c r="Z918" i="36"/>
  <c r="Z917" i="36"/>
  <c r="Z916" i="36"/>
  <c r="Z915" i="36"/>
  <c r="Z914" i="36"/>
  <c r="Z913" i="36"/>
  <c r="Z912" i="36"/>
  <c r="Z911" i="36"/>
  <c r="Z910" i="36"/>
  <c r="Z909" i="36"/>
  <c r="Z908" i="36"/>
  <c r="Z907" i="36"/>
  <c r="Z906" i="36"/>
  <c r="Z905" i="36"/>
  <c r="Z904" i="36"/>
  <c r="Z903" i="36"/>
  <c r="Z902" i="36"/>
  <c r="Z901" i="36"/>
  <c r="Z900" i="36"/>
  <c r="Z899" i="36"/>
  <c r="Z898" i="36"/>
  <c r="Z897" i="36"/>
  <c r="Z896" i="36"/>
  <c r="Z895" i="36"/>
  <c r="Z894" i="36"/>
  <c r="Z893" i="36"/>
  <c r="Z892" i="36"/>
  <c r="Z891" i="36"/>
  <c r="Z890" i="36"/>
  <c r="Z889" i="36"/>
  <c r="Z888" i="36"/>
  <c r="Z887" i="36"/>
  <c r="Z886" i="36"/>
  <c r="Z885" i="36"/>
  <c r="Z884" i="36"/>
  <c r="Z883" i="36"/>
  <c r="Z882" i="36"/>
  <c r="Z881" i="36"/>
  <c r="Z880" i="36"/>
  <c r="Z879" i="36"/>
  <c r="Z878" i="36"/>
  <c r="Z877" i="36"/>
  <c r="Z876" i="36"/>
  <c r="Z875" i="36"/>
  <c r="Z874" i="36"/>
  <c r="Z873" i="36"/>
  <c r="Z872" i="36"/>
  <c r="Z871" i="36"/>
  <c r="Z870" i="36"/>
  <c r="Z869" i="36"/>
  <c r="Z868" i="36"/>
  <c r="Z867" i="36"/>
  <c r="Z866" i="36"/>
  <c r="Z865" i="36"/>
  <c r="Z864" i="36"/>
  <c r="Z863" i="36"/>
  <c r="Z862" i="36"/>
  <c r="Z861" i="36"/>
  <c r="Z860" i="36"/>
  <c r="Z859" i="36"/>
  <c r="Z858" i="36"/>
  <c r="Z857" i="36"/>
  <c r="Z856" i="36"/>
  <c r="Z855" i="36"/>
  <c r="Z854" i="36"/>
  <c r="Z853" i="36"/>
  <c r="Z852" i="36"/>
  <c r="Z851" i="36"/>
  <c r="Z850" i="36"/>
  <c r="Z849" i="36"/>
  <c r="Z848" i="36"/>
  <c r="Z847" i="36"/>
  <c r="Z846" i="36"/>
  <c r="Z845" i="36"/>
  <c r="Z844" i="36"/>
  <c r="Z843" i="36"/>
  <c r="Z842" i="36"/>
  <c r="Z841" i="36"/>
  <c r="Z840" i="36"/>
  <c r="Z839" i="36"/>
  <c r="Z838" i="36"/>
  <c r="Z837" i="36"/>
  <c r="Z836" i="36"/>
  <c r="Z835" i="36"/>
  <c r="Z834" i="36"/>
  <c r="Z833" i="36"/>
  <c r="Z832" i="36"/>
  <c r="Z831" i="36"/>
  <c r="Z830" i="36"/>
  <c r="Z829" i="36"/>
  <c r="Z828" i="36"/>
  <c r="Z827" i="36"/>
  <c r="Z826" i="36"/>
  <c r="Z825" i="36"/>
  <c r="Z824" i="36"/>
  <c r="Z823" i="36"/>
  <c r="Z822" i="36"/>
  <c r="Z821" i="36"/>
  <c r="Z820" i="36"/>
  <c r="Z819" i="36"/>
  <c r="Z818" i="36"/>
  <c r="Z817" i="36"/>
  <c r="Z816" i="36"/>
  <c r="Z815" i="36"/>
  <c r="Z814" i="36"/>
  <c r="Z813" i="36"/>
  <c r="Z812" i="36"/>
  <c r="Z811" i="36"/>
  <c r="Z810" i="36"/>
  <c r="Z809" i="36"/>
  <c r="Z808" i="36"/>
  <c r="Z807" i="36"/>
  <c r="Z806" i="36"/>
  <c r="Z805" i="36"/>
  <c r="Z804" i="36"/>
  <c r="Z803" i="36"/>
  <c r="Z802" i="36"/>
  <c r="Z801" i="36"/>
  <c r="Z800" i="36"/>
  <c r="Z799" i="36"/>
  <c r="Z798" i="36"/>
  <c r="Z797" i="36"/>
  <c r="Z796" i="36"/>
  <c r="Z795" i="36"/>
  <c r="Z794" i="36"/>
  <c r="Z793" i="36"/>
  <c r="Z792" i="36"/>
  <c r="Z791" i="36"/>
  <c r="Z790" i="36"/>
  <c r="Z789" i="36"/>
  <c r="Z788" i="36"/>
  <c r="Z787" i="36"/>
  <c r="Z786" i="36"/>
  <c r="Z785" i="36"/>
  <c r="Z784" i="36"/>
  <c r="Z783" i="36"/>
  <c r="Z782" i="36"/>
  <c r="Z781" i="36"/>
  <c r="Z780" i="36"/>
  <c r="Z779" i="36"/>
  <c r="Z778" i="36"/>
  <c r="Z777" i="36"/>
  <c r="Z776" i="36"/>
  <c r="Z775" i="36"/>
  <c r="Z774" i="36"/>
  <c r="Z773" i="36"/>
  <c r="Z772" i="36"/>
  <c r="Z771" i="36"/>
  <c r="Z770" i="36"/>
  <c r="Z769" i="36"/>
  <c r="Z768" i="36"/>
  <c r="Z767" i="36"/>
  <c r="Z766" i="36"/>
  <c r="Z765" i="36"/>
  <c r="Z764" i="36"/>
  <c r="Z763" i="36"/>
  <c r="Z762" i="36"/>
  <c r="Z761" i="36"/>
  <c r="Z760" i="36"/>
  <c r="Z759" i="36"/>
  <c r="Z758" i="36"/>
  <c r="Z757" i="36"/>
  <c r="Z756" i="36"/>
  <c r="Z755" i="36"/>
  <c r="Z754" i="36"/>
  <c r="Z753" i="36"/>
  <c r="Z752" i="36"/>
  <c r="Z751" i="36"/>
  <c r="Z750" i="36"/>
  <c r="Z749" i="36"/>
  <c r="Z748" i="36"/>
  <c r="Z747" i="36"/>
  <c r="Z746" i="36"/>
  <c r="Z745" i="36"/>
  <c r="Z744" i="36"/>
  <c r="Z743" i="36"/>
  <c r="Z742" i="36"/>
  <c r="Z741" i="36"/>
  <c r="Z740" i="36"/>
  <c r="Z739" i="36"/>
  <c r="Z738" i="36"/>
  <c r="Z737" i="36"/>
  <c r="Z736" i="36"/>
  <c r="Z735" i="36"/>
  <c r="Z734" i="36"/>
  <c r="Z733" i="36"/>
  <c r="Z732" i="36"/>
  <c r="Z731" i="36"/>
  <c r="Z730" i="36"/>
  <c r="Z729" i="36"/>
  <c r="Z728" i="36"/>
  <c r="Z727" i="36"/>
  <c r="Z726" i="36"/>
  <c r="Z725" i="36"/>
  <c r="Z724" i="36"/>
  <c r="Z723" i="36"/>
  <c r="Z722" i="36"/>
  <c r="Z721" i="36"/>
  <c r="Z720" i="36"/>
  <c r="Z719" i="36"/>
  <c r="Z718" i="36"/>
  <c r="Z717" i="36"/>
  <c r="Z716" i="36"/>
  <c r="Z715" i="36"/>
  <c r="Z714" i="36"/>
  <c r="Z713" i="36"/>
  <c r="Z712" i="36"/>
  <c r="Z711" i="36"/>
  <c r="Z710" i="36"/>
  <c r="Z709" i="36"/>
  <c r="Z708" i="36"/>
  <c r="Z707" i="36"/>
  <c r="Z706" i="36"/>
  <c r="Z705" i="36"/>
  <c r="Z704" i="36"/>
  <c r="Z703" i="36"/>
  <c r="Z702" i="36"/>
  <c r="Z701" i="36"/>
  <c r="Z700" i="36"/>
  <c r="Z699" i="36"/>
  <c r="Z698" i="36"/>
  <c r="Z697" i="36"/>
  <c r="Z696" i="36"/>
  <c r="Z695" i="36"/>
  <c r="Z694" i="36"/>
  <c r="Z693" i="36"/>
  <c r="Z692" i="36"/>
  <c r="Z691" i="36"/>
  <c r="Z690" i="36"/>
  <c r="Z689" i="36"/>
  <c r="Z688" i="36"/>
  <c r="Z687" i="36"/>
  <c r="Z686" i="36"/>
  <c r="Z685" i="36"/>
  <c r="Z684" i="36"/>
  <c r="Z683" i="36"/>
  <c r="Z682" i="36"/>
  <c r="Z681" i="36"/>
  <c r="Z680" i="36"/>
  <c r="Z679" i="36"/>
  <c r="Z678" i="36"/>
  <c r="Z677" i="36"/>
  <c r="Z676" i="36"/>
  <c r="Z675" i="36"/>
  <c r="Z674" i="36"/>
  <c r="Z673" i="36"/>
  <c r="Z672" i="36"/>
  <c r="Z671" i="36"/>
  <c r="Z670" i="36"/>
  <c r="Z669" i="36"/>
  <c r="Z668" i="36"/>
  <c r="Z667" i="36"/>
  <c r="Z666" i="36"/>
  <c r="Z665" i="36"/>
  <c r="Z664" i="36"/>
  <c r="Z663" i="36"/>
  <c r="Z662" i="36"/>
  <c r="Z661" i="36"/>
  <c r="Z660" i="36"/>
  <c r="Z659" i="36"/>
  <c r="Z658" i="36"/>
  <c r="Z657" i="36"/>
  <c r="Z656" i="36"/>
  <c r="Z655" i="36"/>
  <c r="Z654" i="36"/>
  <c r="Z653" i="36"/>
  <c r="Z652" i="36"/>
  <c r="Z651" i="36"/>
  <c r="Z650" i="36"/>
  <c r="Z649" i="36"/>
  <c r="Z648" i="36"/>
  <c r="Z647" i="36"/>
  <c r="Z646" i="36"/>
  <c r="Z645" i="36"/>
  <c r="Z644" i="36"/>
  <c r="Z643" i="36"/>
  <c r="Z642" i="36"/>
  <c r="Z641" i="36"/>
  <c r="Z640" i="36"/>
  <c r="Z639" i="36"/>
  <c r="Z638" i="36"/>
  <c r="Z637" i="36"/>
  <c r="Z636" i="36"/>
  <c r="Z635" i="36"/>
  <c r="Z634" i="36"/>
  <c r="Z633" i="36"/>
  <c r="Z632" i="36"/>
  <c r="Z631" i="36"/>
  <c r="Z630" i="36"/>
  <c r="Z629" i="36"/>
  <c r="Z628" i="36"/>
  <c r="Z627" i="36"/>
  <c r="Z626" i="36"/>
  <c r="Z625" i="36"/>
  <c r="Z624" i="36"/>
  <c r="Z623" i="36"/>
  <c r="Z622" i="36"/>
  <c r="Z621" i="36"/>
  <c r="Z620" i="36"/>
  <c r="Z619" i="36"/>
  <c r="Z618" i="36"/>
  <c r="Z617" i="36"/>
  <c r="Z616" i="36"/>
  <c r="Z615" i="36"/>
  <c r="Z614" i="36"/>
  <c r="Z613" i="36"/>
  <c r="Z612" i="36"/>
  <c r="Z611" i="36"/>
  <c r="Z610" i="36"/>
  <c r="Z609" i="36"/>
  <c r="Z608" i="36"/>
  <c r="Z607" i="36"/>
  <c r="Z606" i="36"/>
  <c r="Z605" i="36"/>
  <c r="Z604" i="36"/>
  <c r="Z603" i="36"/>
  <c r="Z602" i="36"/>
  <c r="Z601" i="36"/>
  <c r="Z600" i="36"/>
  <c r="Z599" i="36"/>
  <c r="Z598" i="36"/>
  <c r="Z597" i="36"/>
  <c r="Z596" i="36"/>
  <c r="Z595" i="36"/>
  <c r="Z594" i="36"/>
  <c r="Z593" i="36"/>
  <c r="Z592" i="36"/>
  <c r="Z591" i="36"/>
  <c r="Z590" i="36"/>
  <c r="Z589" i="36"/>
  <c r="Z588" i="36"/>
  <c r="Z587" i="36"/>
  <c r="Z586" i="36"/>
  <c r="Z585" i="36"/>
  <c r="Z584" i="36"/>
  <c r="Z583" i="36"/>
  <c r="Z582" i="36"/>
  <c r="Z581" i="36"/>
  <c r="Z580" i="36"/>
  <c r="Z579" i="36"/>
  <c r="Z578" i="36"/>
  <c r="Z577" i="36"/>
  <c r="Z576" i="36"/>
  <c r="Z575" i="36"/>
  <c r="Z574" i="36"/>
  <c r="Z573" i="36"/>
  <c r="Z572" i="36"/>
  <c r="Z571" i="36"/>
  <c r="Z570" i="36"/>
  <c r="Z569" i="36"/>
  <c r="Z568" i="36"/>
  <c r="Z567" i="36"/>
  <c r="Z566" i="36"/>
  <c r="Z565" i="36"/>
  <c r="Z564" i="36"/>
  <c r="Z563" i="36"/>
  <c r="Z562" i="36"/>
  <c r="Z561" i="36"/>
  <c r="Z560" i="36"/>
  <c r="Z559" i="36"/>
  <c r="Z558" i="36"/>
  <c r="Z557" i="36"/>
  <c r="Z556" i="36"/>
  <c r="Z555" i="36"/>
  <c r="Z554" i="36"/>
  <c r="Z553" i="36"/>
  <c r="Z552" i="36"/>
  <c r="Z551" i="36"/>
  <c r="Z550" i="36"/>
  <c r="Z549" i="36"/>
  <c r="Z548" i="36"/>
  <c r="Z547" i="36"/>
  <c r="Z546" i="36"/>
  <c r="Z545" i="36"/>
  <c r="Z544" i="36"/>
  <c r="Z543" i="36"/>
  <c r="Z542" i="36"/>
  <c r="Z541" i="36"/>
  <c r="Z540" i="36"/>
  <c r="Z539" i="36"/>
  <c r="Z538" i="36"/>
  <c r="Z537" i="36"/>
  <c r="Z536" i="36"/>
  <c r="Z535" i="36"/>
  <c r="Z534" i="36"/>
  <c r="Z533" i="36"/>
  <c r="Z532" i="36"/>
  <c r="Z531" i="36"/>
  <c r="Z530" i="36"/>
  <c r="Z529" i="36"/>
  <c r="Z528" i="36"/>
  <c r="Z527" i="36"/>
  <c r="Z526" i="36"/>
  <c r="Z525" i="36"/>
  <c r="Z524" i="36"/>
  <c r="Z523" i="36"/>
  <c r="Z522" i="36"/>
  <c r="Z521" i="36"/>
  <c r="Z520" i="36"/>
  <c r="Z519" i="36"/>
  <c r="Z518" i="36"/>
  <c r="Z517" i="36"/>
  <c r="Z516" i="36"/>
  <c r="Z515" i="36"/>
  <c r="Z514" i="36"/>
  <c r="Z513" i="36"/>
  <c r="Z512" i="36"/>
  <c r="Z511" i="36"/>
  <c r="Z510" i="36"/>
  <c r="Z509" i="36"/>
  <c r="Z508" i="36"/>
  <c r="Z507" i="36"/>
  <c r="Z506" i="36"/>
  <c r="Z505" i="36"/>
  <c r="Z504" i="36"/>
  <c r="Z503" i="36"/>
  <c r="Z502" i="36"/>
  <c r="Z501" i="36"/>
  <c r="Z500" i="36"/>
  <c r="Z499" i="36"/>
  <c r="Z498" i="36"/>
  <c r="Z497" i="36"/>
  <c r="Z496" i="36"/>
  <c r="Z495" i="36"/>
  <c r="Z494" i="36"/>
  <c r="Z493" i="36"/>
  <c r="Z492" i="36"/>
  <c r="Z491" i="36"/>
  <c r="Z490" i="36"/>
  <c r="Z489" i="36"/>
  <c r="Z488" i="36"/>
  <c r="Z487" i="36"/>
  <c r="Z486" i="36"/>
  <c r="Z485" i="36"/>
  <c r="Z484" i="36"/>
  <c r="Z483" i="36"/>
  <c r="Z482" i="36"/>
  <c r="Z481" i="36"/>
  <c r="Z480" i="36"/>
  <c r="Z479" i="36"/>
  <c r="Z478" i="36"/>
  <c r="Z477" i="36"/>
  <c r="Z476" i="36"/>
  <c r="Z475" i="36"/>
  <c r="Z474" i="36"/>
  <c r="Z473" i="36"/>
  <c r="Z472" i="36"/>
  <c r="Z471" i="36"/>
  <c r="Z470" i="36"/>
  <c r="Z469" i="36"/>
  <c r="Z468" i="36"/>
  <c r="Z467" i="36"/>
  <c r="Z466" i="36"/>
  <c r="Z465" i="36"/>
  <c r="Z464" i="36"/>
  <c r="Z463" i="36"/>
  <c r="Z462" i="36"/>
  <c r="Z461" i="36"/>
  <c r="Z460" i="36"/>
  <c r="Z459" i="36"/>
  <c r="Z458" i="36"/>
  <c r="Z457" i="36"/>
  <c r="Z456" i="36"/>
  <c r="Z455" i="36"/>
  <c r="Z454" i="36"/>
  <c r="Z453" i="36"/>
  <c r="Z452" i="36"/>
  <c r="Z451" i="36"/>
  <c r="Z450" i="36"/>
  <c r="Z449" i="36"/>
  <c r="Z448" i="36"/>
  <c r="Z447" i="36"/>
  <c r="Z446" i="36"/>
  <c r="Z445" i="36"/>
  <c r="Z444" i="36"/>
  <c r="Z443" i="36"/>
  <c r="Z442" i="36"/>
  <c r="Z441" i="36"/>
  <c r="Z440" i="36"/>
  <c r="Z439" i="36"/>
  <c r="Z438" i="36"/>
  <c r="Z437" i="36"/>
  <c r="Z436" i="36"/>
  <c r="Z435" i="36"/>
  <c r="Z434" i="36"/>
  <c r="Z433" i="36"/>
  <c r="Z432" i="36"/>
  <c r="Z431" i="36"/>
  <c r="Z430" i="36"/>
  <c r="Z429" i="36"/>
  <c r="Z428" i="36"/>
  <c r="Z427" i="36"/>
  <c r="Z426" i="36"/>
  <c r="Z425" i="36"/>
  <c r="Z424" i="36"/>
  <c r="Z423" i="36"/>
  <c r="Z422" i="36"/>
  <c r="Z421" i="36"/>
  <c r="Z420" i="36"/>
  <c r="Z419" i="36"/>
  <c r="Z418" i="36"/>
  <c r="Z417" i="36"/>
  <c r="Z416" i="36"/>
  <c r="Z415" i="36"/>
  <c r="Z414" i="36"/>
  <c r="Z413" i="36"/>
  <c r="Z412" i="36"/>
  <c r="Z411" i="36"/>
  <c r="Z410" i="36"/>
  <c r="Z409" i="36"/>
  <c r="Z408" i="36"/>
  <c r="Z407" i="36"/>
  <c r="Z406" i="36"/>
  <c r="Z405" i="36"/>
  <c r="Z404" i="36"/>
  <c r="Z403" i="36"/>
  <c r="Z402" i="36"/>
  <c r="Z401" i="36"/>
  <c r="Z400" i="36"/>
  <c r="Z399" i="36"/>
  <c r="Z398" i="36"/>
  <c r="Z397" i="36"/>
  <c r="Z396" i="36"/>
  <c r="Z395" i="36"/>
  <c r="Z394" i="36"/>
  <c r="Z393" i="36"/>
  <c r="Z392" i="36"/>
  <c r="Z391" i="36"/>
  <c r="Z390" i="36"/>
  <c r="Z389" i="36"/>
  <c r="Z388" i="36"/>
  <c r="Z387" i="36"/>
  <c r="Z386" i="36"/>
  <c r="Z385" i="36"/>
  <c r="Z384" i="36"/>
  <c r="Z383" i="36"/>
  <c r="Z382" i="36"/>
  <c r="Z381" i="36"/>
  <c r="Z380" i="36"/>
  <c r="Z379" i="36"/>
  <c r="Z378" i="36"/>
  <c r="Z377" i="36"/>
  <c r="Z376" i="36"/>
  <c r="Z375" i="36"/>
  <c r="Z374" i="36"/>
  <c r="Z373" i="36"/>
  <c r="Z372" i="36"/>
  <c r="Z371" i="36"/>
  <c r="Z370" i="36"/>
  <c r="Z369" i="36"/>
  <c r="Z368" i="36"/>
  <c r="Z367" i="36"/>
  <c r="Z366" i="36"/>
  <c r="Z365" i="36"/>
  <c r="Z364" i="36"/>
  <c r="Z363" i="36"/>
  <c r="Z362" i="36"/>
  <c r="Z361" i="36"/>
  <c r="Z360" i="36"/>
  <c r="Z359" i="36"/>
  <c r="Z358" i="36"/>
  <c r="Z357" i="36"/>
  <c r="Z356" i="36"/>
  <c r="Z355" i="36"/>
  <c r="Z354" i="36"/>
  <c r="Z353" i="36"/>
  <c r="Z352" i="36"/>
  <c r="Z351" i="36"/>
  <c r="Z350" i="36"/>
  <c r="Z349" i="36"/>
  <c r="Z348" i="36"/>
  <c r="Z347" i="36"/>
  <c r="Z346" i="36"/>
  <c r="Z345" i="36"/>
  <c r="Z344" i="36"/>
  <c r="Z343" i="36"/>
  <c r="Z342" i="36"/>
  <c r="Z341" i="36"/>
  <c r="Z340" i="36"/>
  <c r="Z339" i="36"/>
  <c r="Z338" i="36"/>
  <c r="Z337" i="36"/>
  <c r="Z336" i="36"/>
  <c r="Z335" i="36"/>
  <c r="Z334" i="36"/>
  <c r="Z333" i="36"/>
  <c r="Z332" i="36"/>
  <c r="Z331" i="36"/>
  <c r="Z330" i="36"/>
  <c r="Z329" i="36"/>
  <c r="Z328" i="36"/>
  <c r="Z327" i="36"/>
  <c r="Z326" i="36"/>
  <c r="Z325" i="36"/>
  <c r="Z324" i="36"/>
  <c r="Z323" i="36"/>
  <c r="Z322" i="36"/>
  <c r="Z321" i="36"/>
  <c r="Z320" i="36"/>
  <c r="Z319" i="36"/>
  <c r="Z318" i="36"/>
  <c r="Z317" i="36"/>
  <c r="Z316" i="36"/>
  <c r="Z315" i="36"/>
  <c r="Z314" i="36"/>
  <c r="Z313" i="36"/>
  <c r="Z312" i="36"/>
  <c r="Z311" i="36"/>
  <c r="Z310" i="36"/>
  <c r="Z309" i="36"/>
  <c r="Z308" i="36"/>
  <c r="Z307" i="36"/>
  <c r="Z306" i="36"/>
  <c r="Z305" i="36"/>
  <c r="Z304" i="36"/>
  <c r="Z303" i="36"/>
  <c r="Z302" i="36"/>
  <c r="Z301" i="36"/>
  <c r="Z300" i="36"/>
  <c r="Z299" i="36"/>
  <c r="Z298" i="36"/>
  <c r="Z297" i="36"/>
  <c r="Z296" i="36"/>
  <c r="Z295" i="36"/>
  <c r="Z294" i="36"/>
  <c r="Z293" i="36"/>
  <c r="Z292" i="36"/>
  <c r="Z291" i="36"/>
  <c r="Z290" i="36"/>
  <c r="Z289" i="36"/>
  <c r="Z288" i="36"/>
  <c r="Z287" i="36"/>
  <c r="Z286" i="36"/>
  <c r="Z285" i="36"/>
  <c r="Z284" i="36"/>
  <c r="Z283" i="36"/>
  <c r="Z282" i="36"/>
  <c r="Z281" i="36"/>
  <c r="Z280" i="36"/>
  <c r="Z279" i="36"/>
  <c r="Z278" i="36"/>
  <c r="Z277" i="36"/>
  <c r="Z276" i="36"/>
  <c r="Z275" i="36"/>
  <c r="Z274" i="36"/>
  <c r="Z273" i="36"/>
  <c r="Z272" i="36"/>
  <c r="Z271" i="36"/>
  <c r="Z270" i="36"/>
  <c r="Z269" i="36"/>
  <c r="Z268" i="36"/>
  <c r="Z267" i="36"/>
  <c r="Z266" i="36"/>
  <c r="Z265" i="36"/>
  <c r="Z264" i="36"/>
  <c r="Z263" i="36"/>
  <c r="Z262" i="36"/>
  <c r="Z261" i="36"/>
  <c r="Z260" i="36"/>
  <c r="Z259" i="36"/>
  <c r="Z258" i="36"/>
  <c r="Z257" i="36"/>
  <c r="Z256" i="36"/>
  <c r="Z255" i="36"/>
  <c r="Z254" i="36"/>
  <c r="Z253" i="36"/>
  <c r="Z252" i="36"/>
  <c r="Z251" i="36"/>
  <c r="Z250" i="36"/>
  <c r="Z249" i="36"/>
  <c r="Z248" i="36"/>
  <c r="Z247" i="36"/>
  <c r="Z246" i="36"/>
  <c r="Z245" i="36"/>
  <c r="Z244" i="36"/>
  <c r="Z243" i="36"/>
  <c r="Z242" i="36"/>
  <c r="Z241" i="36"/>
  <c r="Z240" i="36"/>
  <c r="Z239" i="36"/>
  <c r="Z238" i="36"/>
  <c r="Z237" i="36"/>
  <c r="Z236" i="36"/>
  <c r="Z235" i="36"/>
  <c r="Z234" i="36"/>
  <c r="Z233" i="36"/>
  <c r="Z232" i="36"/>
  <c r="Z231" i="36"/>
  <c r="Z230" i="36"/>
  <c r="Z229" i="36"/>
  <c r="Z228" i="36"/>
  <c r="Z227" i="36"/>
  <c r="Z226" i="36"/>
  <c r="Z225" i="36"/>
  <c r="Z224" i="36"/>
  <c r="Z223" i="36"/>
  <c r="Z222" i="36"/>
  <c r="Z221" i="36"/>
  <c r="Z220" i="36"/>
  <c r="Z219" i="36"/>
  <c r="Z218" i="36"/>
  <c r="Z217" i="36"/>
  <c r="Z216" i="36"/>
  <c r="Z215" i="36"/>
  <c r="Z214" i="36"/>
  <c r="Z213" i="36"/>
  <c r="Z212" i="36"/>
  <c r="Z211" i="36"/>
  <c r="Z210" i="36"/>
  <c r="Z209" i="36"/>
  <c r="Z208" i="36"/>
  <c r="Z207" i="36"/>
  <c r="Z206" i="36"/>
  <c r="Z205" i="36"/>
  <c r="Z204" i="36"/>
  <c r="Z203" i="36"/>
  <c r="Z202" i="36"/>
  <c r="Z201" i="36"/>
  <c r="Z200" i="36"/>
  <c r="Z199" i="36"/>
  <c r="Z198" i="36"/>
  <c r="Z197" i="36"/>
  <c r="Z196" i="36"/>
  <c r="Z195" i="36"/>
  <c r="Z194" i="36"/>
  <c r="Z193" i="36"/>
  <c r="Z192" i="36"/>
  <c r="Z191" i="36"/>
  <c r="Z190" i="36"/>
  <c r="Z189" i="36"/>
  <c r="Z188" i="36"/>
  <c r="Z187" i="36"/>
  <c r="Z186" i="36"/>
  <c r="Z185" i="36"/>
  <c r="Z184" i="36"/>
  <c r="Z183" i="36"/>
  <c r="Z182" i="36"/>
  <c r="Z181" i="36"/>
  <c r="Z180" i="36"/>
  <c r="Z179" i="36"/>
  <c r="Z178" i="36"/>
  <c r="Z177" i="36"/>
  <c r="Z176" i="36"/>
  <c r="Z175" i="36"/>
  <c r="Z174" i="36"/>
  <c r="Z173" i="36"/>
  <c r="Z172" i="36"/>
  <c r="Z171" i="36"/>
  <c r="Z170" i="36"/>
  <c r="Z169" i="36"/>
  <c r="Z168" i="36"/>
  <c r="Z167" i="36"/>
  <c r="Z166" i="36"/>
  <c r="Z165" i="36"/>
  <c r="Z164" i="36"/>
  <c r="Z163" i="36"/>
  <c r="Z162" i="36"/>
  <c r="Z161" i="36"/>
  <c r="Z160" i="36"/>
  <c r="Z159" i="36"/>
  <c r="Z158" i="36"/>
  <c r="Z157" i="36"/>
  <c r="Z156" i="36"/>
  <c r="Z155" i="36"/>
  <c r="Z154" i="36"/>
  <c r="Z153" i="36"/>
  <c r="Z152" i="36"/>
  <c r="Z151" i="36"/>
  <c r="Z150" i="36"/>
  <c r="Z149" i="36"/>
  <c r="Z148" i="36"/>
  <c r="Z147" i="36"/>
  <c r="Z146" i="36"/>
  <c r="Z145" i="36"/>
  <c r="Z144" i="36"/>
  <c r="Z143" i="36"/>
  <c r="Z142" i="36"/>
  <c r="Z141" i="36"/>
  <c r="Z140" i="36"/>
  <c r="Z139" i="36"/>
  <c r="Z138" i="36"/>
  <c r="Z137" i="36"/>
  <c r="Z136" i="36"/>
  <c r="Z135" i="36"/>
  <c r="Z134" i="36"/>
  <c r="Z133" i="36"/>
  <c r="Z132" i="36"/>
  <c r="Z131" i="36"/>
  <c r="Z130" i="36"/>
  <c r="Z129" i="36"/>
  <c r="Z128" i="36"/>
  <c r="Z127" i="36"/>
  <c r="Z126" i="36"/>
  <c r="Z125" i="36"/>
  <c r="Z124" i="36"/>
  <c r="Z123" i="36"/>
  <c r="Z122" i="36"/>
  <c r="Z121" i="36"/>
  <c r="Z120" i="36"/>
  <c r="Z119" i="36"/>
  <c r="Z118" i="36"/>
  <c r="Z117" i="36"/>
  <c r="Z116" i="36"/>
  <c r="Z115" i="36"/>
  <c r="Z114" i="36"/>
  <c r="Z113" i="36"/>
  <c r="Z112" i="36"/>
  <c r="Z111" i="36"/>
  <c r="Z110" i="36"/>
  <c r="Z109" i="36"/>
  <c r="Z108" i="36"/>
  <c r="Z107" i="36"/>
  <c r="Z106" i="36"/>
  <c r="Z105" i="36"/>
  <c r="Z104" i="36"/>
  <c r="Z103" i="36"/>
  <c r="Z102" i="36"/>
  <c r="Z101" i="36"/>
  <c r="Z100" i="36"/>
  <c r="Z99" i="36"/>
  <c r="Z98" i="36"/>
  <c r="Z97" i="36"/>
  <c r="Z96" i="36"/>
  <c r="Z95" i="36"/>
  <c r="Z94" i="36"/>
  <c r="Z93" i="36"/>
  <c r="Z92" i="36"/>
  <c r="Z91" i="36"/>
  <c r="Z90" i="36"/>
  <c r="Z89" i="36"/>
  <c r="Z88" i="36"/>
  <c r="Z87" i="36"/>
  <c r="Z86" i="36"/>
  <c r="Z85" i="36"/>
  <c r="Z84" i="36"/>
  <c r="Z83" i="36"/>
  <c r="Z82" i="36"/>
  <c r="Z81" i="36"/>
  <c r="Z80" i="36"/>
  <c r="Z79" i="36"/>
  <c r="Z78" i="36"/>
  <c r="Z77" i="36"/>
  <c r="Z76" i="36"/>
  <c r="Z75" i="36"/>
  <c r="Z74" i="36"/>
  <c r="Z73" i="36"/>
  <c r="Z72" i="36"/>
  <c r="Z71" i="36"/>
  <c r="Z70" i="36"/>
  <c r="Z69" i="36"/>
  <c r="Z68" i="36"/>
  <c r="Z67" i="36"/>
  <c r="Z66" i="36"/>
  <c r="Z65" i="36"/>
  <c r="Z64" i="36"/>
  <c r="Z63" i="36"/>
  <c r="Z62" i="36"/>
  <c r="Z61" i="36"/>
  <c r="Z60" i="36"/>
  <c r="Z59" i="36"/>
  <c r="Z58" i="36"/>
  <c r="Z57" i="36"/>
  <c r="Z56" i="36"/>
  <c r="Z55" i="36"/>
  <c r="Z54" i="36"/>
  <c r="Z53" i="36"/>
  <c r="Z52" i="36"/>
  <c r="Z51" i="36"/>
  <c r="Z50" i="36"/>
  <c r="Z49" i="36"/>
  <c r="Z48" i="36"/>
  <c r="Z47" i="36"/>
  <c r="Z46" i="36"/>
  <c r="Z45" i="36"/>
  <c r="Z44" i="36"/>
  <c r="Z43" i="36"/>
  <c r="Z42" i="36"/>
  <c r="Z41" i="36"/>
  <c r="Z40" i="36"/>
  <c r="Z39" i="36"/>
  <c r="Z38" i="36"/>
  <c r="Z37" i="36"/>
  <c r="Z36" i="36"/>
  <c r="Z35" i="36"/>
  <c r="Z34" i="36"/>
  <c r="Z33" i="36"/>
  <c r="Z32" i="36"/>
  <c r="Z31" i="36"/>
  <c r="Z30" i="36"/>
  <c r="Z29" i="36"/>
  <c r="Z28" i="36"/>
  <c r="Z27" i="36"/>
  <c r="Z26" i="36"/>
  <c r="Z25" i="36"/>
  <c r="Z24" i="36"/>
  <c r="Z23" i="36"/>
  <c r="Z22" i="36"/>
  <c r="Z21" i="36"/>
  <c r="Z20" i="36"/>
  <c r="Z19" i="36"/>
  <c r="Z18" i="36"/>
  <c r="Z17" i="36"/>
  <c r="Z16" i="36"/>
  <c r="Z15" i="36"/>
  <c r="Z14" i="36"/>
  <c r="Z13" i="36"/>
  <c r="Z12" i="36"/>
  <c r="Z11" i="36"/>
  <c r="Z10" i="36"/>
  <c r="Z9" i="36"/>
  <c r="Z8" i="36"/>
  <c r="Z7" i="36"/>
  <c r="Z6" i="36"/>
  <c r="Z5" i="36"/>
  <c r="Z4" i="36"/>
  <c r="Z3" i="36"/>
  <c r="Z2" i="36"/>
  <c r="J15" i="4"/>
  <c r="F15" i="4"/>
  <c r="E15" i="4"/>
  <c r="D15" i="4"/>
  <c r="C15" i="4"/>
  <c r="G15" i="4"/>
  <c r="H15" i="4"/>
  <c r="M51" i="38"/>
  <c r="M27" i="38"/>
  <c r="M80" i="38"/>
  <c r="M86" i="38"/>
  <c r="O95" i="41"/>
  <c r="M15" i="38"/>
  <c r="M41" i="38"/>
  <c r="D21" i="38"/>
  <c r="M68" i="38"/>
  <c r="O105" i="41"/>
  <c r="G33" i="38"/>
  <c r="M56" i="38"/>
  <c r="M22" i="38"/>
  <c r="F20" i="38"/>
  <c r="M74" i="38"/>
  <c r="M44" i="38"/>
  <c r="C15" i="38"/>
  <c r="M82" i="38"/>
  <c r="M73" i="38"/>
  <c r="O102" i="41"/>
  <c r="D85" i="38"/>
  <c r="M49" i="38"/>
  <c r="M18" i="38"/>
  <c r="P27" i="38"/>
  <c r="E36" i="38"/>
  <c r="M71" i="38"/>
  <c r="M25" i="38"/>
  <c r="F28" i="38"/>
  <c r="M37" i="38"/>
  <c r="M47" i="38"/>
  <c r="M55" i="38"/>
  <c r="C16" i="38"/>
  <c r="D88" i="38"/>
  <c r="M77" i="38"/>
  <c r="O89" i="41"/>
  <c r="O107" i="41"/>
  <c r="O99" i="41"/>
  <c r="M81" i="38"/>
  <c r="P87" i="38"/>
  <c r="O112" i="41"/>
  <c r="M64" i="38"/>
  <c r="D86" i="38"/>
  <c r="M59" i="38"/>
  <c r="O110" i="41"/>
  <c r="M32" i="38"/>
  <c r="O106" i="41"/>
  <c r="O113" i="41"/>
  <c r="E23" i="38"/>
  <c r="M24" i="38"/>
  <c r="E19" i="38"/>
  <c r="F16" i="38"/>
  <c r="M62" i="38"/>
  <c r="M38" i="38"/>
  <c r="P85" i="38"/>
  <c r="O101" i="41"/>
  <c r="O93" i="41"/>
  <c r="M29" i="38"/>
  <c r="M65" i="38"/>
  <c r="F86" i="38"/>
  <c r="O91" i="41"/>
  <c r="M28" i="38"/>
  <c r="M60" i="38"/>
  <c r="M57" i="38"/>
  <c r="M31" i="38"/>
  <c r="M36" i="38"/>
  <c r="O114" i="41"/>
  <c r="M42" i="38"/>
  <c r="M75" i="38"/>
  <c r="F14" i="33"/>
  <c r="M72" i="38"/>
  <c r="P86" i="38"/>
  <c r="M66" i="38"/>
  <c r="D17" i="38"/>
  <c r="O97" i="41"/>
  <c r="F88" i="38"/>
  <c r="M69" i="38"/>
  <c r="M54" i="38"/>
  <c r="M48" i="38"/>
  <c r="M43" i="38"/>
  <c r="M17" i="38"/>
  <c r="M50" i="38"/>
  <c r="M35" i="38"/>
  <c r="M76" i="38"/>
  <c r="O94" i="41"/>
  <c r="T5" i="41"/>
  <c r="G32" i="38"/>
  <c r="P23" i="38"/>
  <c r="O96" i="41"/>
  <c r="M19" i="38"/>
  <c r="M46" i="38"/>
  <c r="C87" i="38"/>
  <c r="D14" i="38"/>
  <c r="E22" i="38"/>
  <c r="M23" i="38"/>
  <c r="E14" i="38"/>
  <c r="D69" i="38"/>
  <c r="F87" i="38"/>
  <c r="O103" i="41"/>
  <c r="E88" i="38"/>
  <c r="M53" i="38"/>
  <c r="M30" i="38"/>
  <c r="M78" i="38"/>
  <c r="O90" i="41"/>
  <c r="C85" i="38"/>
  <c r="E31" i="38"/>
  <c r="F32" i="38"/>
  <c r="M61" i="38"/>
  <c r="M88" i="38"/>
  <c r="G85" i="38"/>
  <c r="M83" i="38"/>
  <c r="M14" i="38"/>
  <c r="C86" i="38"/>
  <c r="O108" i="41"/>
  <c r="G86" i="38"/>
  <c r="M79" i="38"/>
  <c r="M34" i="38"/>
  <c r="O109" i="41"/>
  <c r="D87" i="38"/>
  <c r="M63" i="38"/>
  <c r="D18" i="38"/>
  <c r="D20" i="38"/>
  <c r="T5" i="38"/>
  <c r="G36" i="38"/>
  <c r="E86" i="38"/>
  <c r="O111" i="41"/>
  <c r="C13" i="38"/>
  <c r="M45" i="38"/>
  <c r="C88" i="38"/>
  <c r="C12" i="38"/>
  <c r="E27" i="38"/>
  <c r="O100" i="41"/>
  <c r="E18" i="38"/>
  <c r="M12" i="38"/>
  <c r="M21" i="38"/>
  <c r="G87" i="38"/>
  <c r="M85" i="38"/>
  <c r="G88" i="38"/>
  <c r="M58" i="38"/>
  <c r="M16" i="38"/>
  <c r="D12" i="38"/>
  <c r="M87" i="38"/>
  <c r="E85" i="38"/>
  <c r="E87" i="38"/>
  <c r="M67" i="38"/>
  <c r="D30" i="38"/>
  <c r="M40" i="38"/>
  <c r="M52" i="38"/>
  <c r="M70" i="38"/>
  <c r="M26" i="38"/>
  <c r="M33" i="38"/>
  <c r="M20" i="38"/>
  <c r="M84" i="38"/>
  <c r="O98" i="41"/>
  <c r="M13" i="38"/>
  <c r="F85" i="38"/>
  <c r="P88" i="38"/>
  <c r="O104" i="41"/>
  <c r="M39" i="38"/>
  <c r="F22" i="38"/>
  <c r="D50" i="38"/>
  <c r="O92" i="41"/>
  <c r="N10" i="41" l="1"/>
  <c r="M10" i="41"/>
  <c r="S52" i="41"/>
  <c r="J88" i="38"/>
  <c r="Q88" i="38"/>
  <c r="R88" i="38" s="1"/>
  <c r="K88" i="38"/>
  <c r="J86" i="38"/>
  <c r="K86" i="38"/>
  <c r="Q86" i="38"/>
  <c r="R86" i="38" s="1"/>
  <c r="Q85" i="38"/>
  <c r="R85" i="38" s="1"/>
  <c r="J85" i="38"/>
  <c r="K85" i="38"/>
  <c r="Q87" i="38"/>
  <c r="R87" i="38" s="1"/>
  <c r="J87" i="38"/>
  <c r="K87" i="38"/>
  <c r="Q28" i="38"/>
  <c r="R28" i="38" s="1"/>
  <c r="M10" i="38"/>
  <c r="N10" i="38"/>
  <c r="J32" i="38"/>
  <c r="K32" i="38"/>
  <c r="Q32" i="38"/>
  <c r="R32" i="38" s="1"/>
  <c r="Q16" i="38"/>
  <c r="R16" i="38" s="1"/>
  <c r="Q20" i="38"/>
  <c r="R20" i="38" s="1"/>
  <c r="Q22" i="38"/>
  <c r="R22" i="38" s="1"/>
  <c r="Z1903" i="34"/>
  <c r="Z1902" i="34"/>
  <c r="Z1901" i="34"/>
  <c r="Z1900" i="34"/>
  <c r="Z1899" i="34"/>
  <c r="Z1898" i="34"/>
  <c r="Z1897" i="34"/>
  <c r="Z1896" i="34"/>
  <c r="Z1895" i="34"/>
  <c r="Z1894" i="34"/>
  <c r="Z1893" i="34"/>
  <c r="Z1892" i="34"/>
  <c r="Z1891" i="34"/>
  <c r="Z1890" i="34"/>
  <c r="Z1889" i="34"/>
  <c r="Z1888" i="34"/>
  <c r="Z1887" i="34"/>
  <c r="Z1886" i="34"/>
  <c r="Z1885" i="34"/>
  <c r="Z1884" i="34"/>
  <c r="Z1883" i="34"/>
  <c r="Z1882" i="34"/>
  <c r="Z1881" i="34"/>
  <c r="Z1880" i="34"/>
  <c r="Z1879" i="34"/>
  <c r="Z1878" i="34"/>
  <c r="Z1877" i="34"/>
  <c r="Z1876" i="34"/>
  <c r="Z1875" i="34"/>
  <c r="Z1874" i="34"/>
  <c r="Z1873" i="34"/>
  <c r="Z1872" i="34"/>
  <c r="Z1871" i="34"/>
  <c r="Z1870" i="34"/>
  <c r="Z1869" i="34"/>
  <c r="Z1868" i="34"/>
  <c r="Z1867" i="34"/>
  <c r="Z1866" i="34"/>
  <c r="Z1865" i="34"/>
  <c r="Z1864" i="34"/>
  <c r="Z1863" i="34"/>
  <c r="Z1862" i="34"/>
  <c r="Z1861" i="34"/>
  <c r="Z1860" i="34"/>
  <c r="Z1859" i="34"/>
  <c r="Z1858" i="34"/>
  <c r="Z1857" i="34"/>
  <c r="Z1856" i="34"/>
  <c r="Z1855" i="34"/>
  <c r="Z1854" i="34"/>
  <c r="Z1853" i="34"/>
  <c r="Z1852" i="34"/>
  <c r="Z1851" i="34"/>
  <c r="Z1850" i="34"/>
  <c r="Z1849" i="34"/>
  <c r="Z1848" i="34"/>
  <c r="Z1847" i="34"/>
  <c r="Z1846" i="34"/>
  <c r="Z1845" i="34"/>
  <c r="Z1844" i="34"/>
  <c r="Z1843" i="34"/>
  <c r="Z1842" i="34"/>
  <c r="Z1841" i="34"/>
  <c r="Z1840" i="34"/>
  <c r="Z1839" i="34"/>
  <c r="Z1838" i="34"/>
  <c r="Z1837" i="34"/>
  <c r="Z1836" i="34"/>
  <c r="Z1835" i="34"/>
  <c r="Z1834" i="34"/>
  <c r="Z1833" i="34"/>
  <c r="Z1832" i="34"/>
  <c r="Z1831" i="34"/>
  <c r="Z1830" i="34"/>
  <c r="Z1829" i="34"/>
  <c r="Z1828" i="34"/>
  <c r="Z1827" i="34"/>
  <c r="Z1826" i="34"/>
  <c r="Z1825" i="34"/>
  <c r="Z1824" i="34"/>
  <c r="Z1823" i="34"/>
  <c r="Z1822" i="34"/>
  <c r="Z1821" i="34"/>
  <c r="Z1820" i="34"/>
  <c r="Z1819" i="34"/>
  <c r="Z1818" i="34"/>
  <c r="Z1817" i="34"/>
  <c r="Z1816" i="34"/>
  <c r="Z1815" i="34"/>
  <c r="Z1814" i="34"/>
  <c r="Z1813" i="34"/>
  <c r="Z1812" i="34"/>
  <c r="Z1811" i="34"/>
  <c r="Z1810" i="34"/>
  <c r="Z1809" i="34"/>
  <c r="Z1808" i="34"/>
  <c r="Z1807" i="34"/>
  <c r="Z1806" i="34"/>
  <c r="Z1805" i="34"/>
  <c r="Z1804" i="34"/>
  <c r="Z1803" i="34"/>
  <c r="Z1802" i="34"/>
  <c r="Z1801" i="34"/>
  <c r="Z1800" i="34"/>
  <c r="Z1799" i="34"/>
  <c r="Z1798" i="34"/>
  <c r="Z1797" i="34"/>
  <c r="Z1796" i="34"/>
  <c r="Z1795" i="34"/>
  <c r="Z1794" i="34"/>
  <c r="Z1793" i="34"/>
  <c r="Z1792" i="34"/>
  <c r="Z1791" i="34"/>
  <c r="Z1790" i="34"/>
  <c r="Z1789" i="34"/>
  <c r="Z1788" i="34"/>
  <c r="Z1787" i="34"/>
  <c r="Z1786" i="34"/>
  <c r="Z1785" i="34"/>
  <c r="Z1784" i="34"/>
  <c r="Z1783" i="34"/>
  <c r="Z1782" i="34"/>
  <c r="Z1781" i="34"/>
  <c r="Z1780" i="34"/>
  <c r="Z1779" i="34"/>
  <c r="Z1778" i="34"/>
  <c r="Z1777" i="34"/>
  <c r="Z1776" i="34"/>
  <c r="Z1775" i="34"/>
  <c r="Z1774" i="34"/>
  <c r="Z1773" i="34"/>
  <c r="Z1772" i="34"/>
  <c r="Z1771" i="34"/>
  <c r="Z1770" i="34"/>
  <c r="Z1769" i="34"/>
  <c r="Z1768" i="34"/>
  <c r="Z1767" i="34"/>
  <c r="Z1766" i="34"/>
  <c r="Z1765" i="34"/>
  <c r="Z1764" i="34"/>
  <c r="Z1763" i="34"/>
  <c r="Z1762" i="34"/>
  <c r="Z1761" i="34"/>
  <c r="Z1760" i="34"/>
  <c r="Z1759" i="34"/>
  <c r="Z1758" i="34"/>
  <c r="Z1757" i="34"/>
  <c r="Z1756" i="34"/>
  <c r="Z1755" i="34"/>
  <c r="Z1754" i="34"/>
  <c r="Z1753" i="34"/>
  <c r="Z1752" i="34"/>
  <c r="Z1751" i="34"/>
  <c r="Z1750" i="34"/>
  <c r="Z1749" i="34"/>
  <c r="Z1748" i="34"/>
  <c r="Z1747" i="34"/>
  <c r="Z1746" i="34"/>
  <c r="Z1745" i="34"/>
  <c r="Z1744" i="34"/>
  <c r="Z1743" i="34"/>
  <c r="Z1742" i="34"/>
  <c r="Z1741" i="34"/>
  <c r="Z1740" i="34"/>
  <c r="Z1739" i="34"/>
  <c r="Z1738" i="34"/>
  <c r="Z1737" i="34"/>
  <c r="Z1736" i="34"/>
  <c r="Z1735" i="34"/>
  <c r="Z1734" i="34"/>
  <c r="Z1733" i="34"/>
  <c r="Z1732" i="34"/>
  <c r="Z1731" i="34"/>
  <c r="Z1730" i="34"/>
  <c r="Z1729" i="34"/>
  <c r="Z1728" i="34"/>
  <c r="Z1727" i="34"/>
  <c r="Z1726" i="34"/>
  <c r="Z1725" i="34"/>
  <c r="Z1724" i="34"/>
  <c r="Z1723" i="34"/>
  <c r="Z1722" i="34"/>
  <c r="Z1721" i="34"/>
  <c r="Z1720" i="34"/>
  <c r="Z1719" i="34"/>
  <c r="Z1718" i="34"/>
  <c r="Z1717" i="34"/>
  <c r="Z1716" i="34"/>
  <c r="Z1715" i="34"/>
  <c r="Z1714" i="34"/>
  <c r="Z1713" i="34"/>
  <c r="Z1712" i="34"/>
  <c r="Z1711" i="34"/>
  <c r="Z1710" i="34"/>
  <c r="Z1709" i="34"/>
  <c r="Z1708" i="34"/>
  <c r="Z1707" i="34"/>
  <c r="Z1706" i="34"/>
  <c r="Z1705" i="34"/>
  <c r="Z1704" i="34"/>
  <c r="Z1703" i="34"/>
  <c r="Z1702" i="34"/>
  <c r="Z1701" i="34"/>
  <c r="Z1700" i="34"/>
  <c r="Z1699" i="34"/>
  <c r="Z1698" i="34"/>
  <c r="Z1697" i="34"/>
  <c r="Z1696" i="34"/>
  <c r="Z1695" i="34"/>
  <c r="Z1694" i="34"/>
  <c r="Z1693" i="34"/>
  <c r="Z1692" i="34"/>
  <c r="Z1691" i="34"/>
  <c r="Z1690" i="34"/>
  <c r="Z1689" i="34"/>
  <c r="Z1688" i="34"/>
  <c r="Z1687" i="34"/>
  <c r="Z1686" i="34"/>
  <c r="Z1685" i="34"/>
  <c r="Z1684" i="34"/>
  <c r="Z1683" i="34"/>
  <c r="Z1682" i="34"/>
  <c r="Z1681" i="34"/>
  <c r="Z1680" i="34"/>
  <c r="Z1679" i="34"/>
  <c r="Z1678" i="34"/>
  <c r="Z1677" i="34"/>
  <c r="Z1676" i="34"/>
  <c r="Z1675" i="34"/>
  <c r="Z1674" i="34"/>
  <c r="Z1673" i="34"/>
  <c r="Z1672" i="34"/>
  <c r="Z1671" i="34"/>
  <c r="Z1670" i="34"/>
  <c r="Z1669" i="34"/>
  <c r="Z1668" i="34"/>
  <c r="Z1667" i="34"/>
  <c r="Z1666" i="34"/>
  <c r="Z1665" i="34"/>
  <c r="Z1664" i="34"/>
  <c r="Z1663" i="34"/>
  <c r="Z1662" i="34"/>
  <c r="Z1661" i="34"/>
  <c r="Z1660" i="34"/>
  <c r="Z1659" i="34"/>
  <c r="Z1658" i="34"/>
  <c r="Z1657" i="34"/>
  <c r="Z1656" i="34"/>
  <c r="Z1655" i="34"/>
  <c r="Z1654" i="34"/>
  <c r="Z1653" i="34"/>
  <c r="Z1652" i="34"/>
  <c r="Z1651" i="34"/>
  <c r="Z1650" i="34"/>
  <c r="Z1649" i="34"/>
  <c r="Z1648" i="34"/>
  <c r="Z1647" i="34"/>
  <c r="Z1646" i="34"/>
  <c r="Z1645" i="34"/>
  <c r="Z1644" i="34"/>
  <c r="Z1643" i="34"/>
  <c r="Z1642" i="34"/>
  <c r="Z1641" i="34"/>
  <c r="Z1640" i="34"/>
  <c r="Z1639" i="34"/>
  <c r="Z1638" i="34"/>
  <c r="Z1637" i="34"/>
  <c r="Z1636" i="34"/>
  <c r="Z1635" i="34"/>
  <c r="Z1634" i="34"/>
  <c r="Z1633" i="34"/>
  <c r="Z1632" i="34"/>
  <c r="Z1631" i="34"/>
  <c r="Z1630" i="34"/>
  <c r="Z1629" i="34"/>
  <c r="Z1628" i="34"/>
  <c r="Z1627" i="34"/>
  <c r="Z1626" i="34"/>
  <c r="Z1625" i="34"/>
  <c r="Z1624" i="34"/>
  <c r="Z1623" i="34"/>
  <c r="Z1622" i="34"/>
  <c r="Z1621" i="34"/>
  <c r="Z1620" i="34"/>
  <c r="Z1619" i="34"/>
  <c r="Z1618" i="34"/>
  <c r="Z1617" i="34"/>
  <c r="Z1616" i="34"/>
  <c r="Z1615" i="34"/>
  <c r="Z1614" i="34"/>
  <c r="Z1613" i="34"/>
  <c r="Z1612" i="34"/>
  <c r="Z1611" i="34"/>
  <c r="Z1610" i="34"/>
  <c r="Z1609" i="34"/>
  <c r="Z1608" i="34"/>
  <c r="Z1607" i="34"/>
  <c r="Z1606" i="34"/>
  <c r="Z1605" i="34"/>
  <c r="Z1604" i="34"/>
  <c r="Z1603" i="34"/>
  <c r="Z1602" i="34"/>
  <c r="Z1601" i="34"/>
  <c r="Z1600" i="34"/>
  <c r="Z1599" i="34"/>
  <c r="Z1598" i="34"/>
  <c r="Z1597" i="34"/>
  <c r="Z1596" i="34"/>
  <c r="Z1595" i="34"/>
  <c r="Z1594" i="34"/>
  <c r="Z1593" i="34"/>
  <c r="Z1592" i="34"/>
  <c r="Z1591" i="34"/>
  <c r="Z1590" i="34"/>
  <c r="Z1589" i="34"/>
  <c r="Z1588" i="34"/>
  <c r="Z1587" i="34"/>
  <c r="Z1586" i="34"/>
  <c r="Z1585" i="34"/>
  <c r="Z1584" i="34"/>
  <c r="Z1583" i="34"/>
  <c r="Z1582" i="34"/>
  <c r="Z1581" i="34"/>
  <c r="Z1580" i="34"/>
  <c r="Z1579" i="34"/>
  <c r="Z1578" i="34"/>
  <c r="Z1577" i="34"/>
  <c r="Z1576" i="34"/>
  <c r="Z1575" i="34"/>
  <c r="Z1574" i="34"/>
  <c r="Z1573" i="34"/>
  <c r="Z1572" i="34"/>
  <c r="Z1571" i="34"/>
  <c r="Z1570" i="34"/>
  <c r="Z1569" i="34"/>
  <c r="Z1568" i="34"/>
  <c r="Z1567" i="34"/>
  <c r="Z1566" i="34"/>
  <c r="Z1565" i="34"/>
  <c r="Z1564" i="34"/>
  <c r="Z1563" i="34"/>
  <c r="Z1562" i="34"/>
  <c r="Z1561" i="34"/>
  <c r="Z1560" i="34"/>
  <c r="Z1559" i="34"/>
  <c r="Z1558" i="34"/>
  <c r="Z1557" i="34"/>
  <c r="Z1556" i="34"/>
  <c r="Z1555" i="34"/>
  <c r="Z1554" i="34"/>
  <c r="Z1553" i="34"/>
  <c r="Z1552" i="34"/>
  <c r="Z1551" i="34"/>
  <c r="Z1550" i="34"/>
  <c r="Z1549" i="34"/>
  <c r="Z1548" i="34"/>
  <c r="Z1547" i="34"/>
  <c r="Z1546" i="34"/>
  <c r="Z1545" i="34"/>
  <c r="Z1544" i="34"/>
  <c r="Z1543" i="34"/>
  <c r="Z1542" i="34"/>
  <c r="Z1541" i="34"/>
  <c r="Z1540" i="34"/>
  <c r="Z1539" i="34"/>
  <c r="Z1538" i="34"/>
  <c r="Z1537" i="34"/>
  <c r="Z1536" i="34"/>
  <c r="Z1535" i="34"/>
  <c r="Z1534" i="34"/>
  <c r="Z1533" i="34"/>
  <c r="Z1532" i="34"/>
  <c r="Z1531" i="34"/>
  <c r="Z1530" i="34"/>
  <c r="Z1529" i="34"/>
  <c r="Z1528" i="34"/>
  <c r="Z1527" i="34"/>
  <c r="Z1526" i="34"/>
  <c r="Z1525" i="34"/>
  <c r="Z1524" i="34"/>
  <c r="Z1523" i="34"/>
  <c r="Z1522" i="34"/>
  <c r="Z1521" i="34"/>
  <c r="Z1520" i="34"/>
  <c r="Z1519" i="34"/>
  <c r="Z1518" i="34"/>
  <c r="Z1517" i="34"/>
  <c r="Z1516" i="34"/>
  <c r="Z1515" i="34"/>
  <c r="Z1514" i="34"/>
  <c r="Z1513" i="34"/>
  <c r="Z1512" i="34"/>
  <c r="Z1511" i="34"/>
  <c r="Z1510" i="34"/>
  <c r="Z1509" i="34"/>
  <c r="Z1508" i="34"/>
  <c r="Z1507" i="34"/>
  <c r="Z1506" i="34"/>
  <c r="Z1505" i="34"/>
  <c r="Z1504" i="34"/>
  <c r="Z1503" i="34"/>
  <c r="Z1502" i="34"/>
  <c r="Z1501" i="34"/>
  <c r="Z1500" i="34"/>
  <c r="Z1499" i="34"/>
  <c r="Z1498" i="34"/>
  <c r="Z1497" i="34"/>
  <c r="Z1496" i="34"/>
  <c r="Z1495" i="34"/>
  <c r="Z1494" i="34"/>
  <c r="Z1493" i="34"/>
  <c r="Z1492" i="34"/>
  <c r="Z1491" i="34"/>
  <c r="Z1490" i="34"/>
  <c r="Z1489" i="34"/>
  <c r="Z1488" i="34"/>
  <c r="Z1487" i="34"/>
  <c r="Z1486" i="34"/>
  <c r="Z1485" i="34"/>
  <c r="Z1484" i="34"/>
  <c r="Z1483" i="34"/>
  <c r="Z1482" i="34"/>
  <c r="Z1481" i="34"/>
  <c r="Z1480" i="34"/>
  <c r="Z1479" i="34"/>
  <c r="Z1478" i="34"/>
  <c r="Z1477" i="34"/>
  <c r="Z1476" i="34"/>
  <c r="Z1475" i="34"/>
  <c r="Z1474" i="34"/>
  <c r="Z1473" i="34"/>
  <c r="Z1472" i="34"/>
  <c r="Z1471" i="34"/>
  <c r="Z1470" i="34"/>
  <c r="Z1469" i="34"/>
  <c r="Z1468" i="34"/>
  <c r="Z1467" i="34"/>
  <c r="Z1466" i="34"/>
  <c r="Z1465" i="34"/>
  <c r="Z1464" i="34"/>
  <c r="Z1463" i="34"/>
  <c r="Z1462" i="34"/>
  <c r="Z1461" i="34"/>
  <c r="Z1460" i="34"/>
  <c r="Z1459" i="34"/>
  <c r="Z1458" i="34"/>
  <c r="Z1457" i="34"/>
  <c r="Z1456" i="34"/>
  <c r="Z1455" i="34"/>
  <c r="Z1454" i="34"/>
  <c r="Z1453" i="34"/>
  <c r="Z1452" i="34"/>
  <c r="Z1451" i="34"/>
  <c r="Z1450" i="34"/>
  <c r="Z1449" i="34"/>
  <c r="Z1448" i="34"/>
  <c r="Z1447" i="34"/>
  <c r="Z1446" i="34"/>
  <c r="Z1445" i="34"/>
  <c r="Z1444" i="34"/>
  <c r="Z1443" i="34"/>
  <c r="Z1442" i="34"/>
  <c r="Z1441" i="34"/>
  <c r="Z1440" i="34"/>
  <c r="Z1439" i="34"/>
  <c r="Z1438" i="34"/>
  <c r="Z1437" i="34"/>
  <c r="Z1436" i="34"/>
  <c r="Z1435" i="34"/>
  <c r="Z1434" i="34"/>
  <c r="Z1433" i="34"/>
  <c r="Z1432" i="34"/>
  <c r="Z1431" i="34"/>
  <c r="Z1430" i="34"/>
  <c r="Z1429" i="34"/>
  <c r="Z1428" i="34"/>
  <c r="Z1427" i="34"/>
  <c r="Z1426" i="34"/>
  <c r="Z1425" i="34"/>
  <c r="Z1424" i="34"/>
  <c r="Z1423" i="34"/>
  <c r="Z1422" i="34"/>
  <c r="Z1421" i="34"/>
  <c r="Z1420" i="34"/>
  <c r="Z1419" i="34"/>
  <c r="Z1418" i="34"/>
  <c r="Z1417" i="34"/>
  <c r="Z1416" i="34"/>
  <c r="Z1415" i="34"/>
  <c r="Z1414" i="34"/>
  <c r="Z1413" i="34"/>
  <c r="Z1412" i="34"/>
  <c r="Z1411" i="34"/>
  <c r="Z1410" i="34"/>
  <c r="Z1409" i="34"/>
  <c r="Z1408" i="34"/>
  <c r="Z1407" i="34"/>
  <c r="Z1406" i="34"/>
  <c r="Z1405" i="34"/>
  <c r="Z1404" i="34"/>
  <c r="Z1403" i="34"/>
  <c r="Z1402" i="34"/>
  <c r="Z1401" i="34"/>
  <c r="Z1400" i="34"/>
  <c r="Z1399" i="34"/>
  <c r="Z1398" i="34"/>
  <c r="Z1397" i="34"/>
  <c r="Z1396" i="34"/>
  <c r="Z1395" i="34"/>
  <c r="Z1394" i="34"/>
  <c r="Z1393" i="34"/>
  <c r="Z1392" i="34"/>
  <c r="Z1391" i="34"/>
  <c r="Z1390" i="34"/>
  <c r="Z1389" i="34"/>
  <c r="Z1388" i="34"/>
  <c r="Z1387" i="34"/>
  <c r="Z1386" i="34"/>
  <c r="Z1385" i="34"/>
  <c r="Z1384" i="34"/>
  <c r="Z1383" i="34"/>
  <c r="Z1382" i="34"/>
  <c r="Z1381" i="34"/>
  <c r="Z1380" i="34"/>
  <c r="Z1379" i="34"/>
  <c r="Z1378" i="34"/>
  <c r="Z1377" i="34"/>
  <c r="Z1376" i="34"/>
  <c r="Z1375" i="34"/>
  <c r="Z1374" i="34"/>
  <c r="Z1373" i="34"/>
  <c r="Z1372" i="34"/>
  <c r="Z1371" i="34"/>
  <c r="Z1370" i="34"/>
  <c r="Z1369" i="34"/>
  <c r="Z1368" i="34"/>
  <c r="Z1367" i="34"/>
  <c r="Z1366" i="34"/>
  <c r="Z1365" i="34"/>
  <c r="Z1364" i="34"/>
  <c r="Z1363" i="34"/>
  <c r="Z1362" i="34"/>
  <c r="Z1361" i="34"/>
  <c r="Z1360" i="34"/>
  <c r="Z1359" i="34"/>
  <c r="Z1358" i="34"/>
  <c r="Z1357" i="34"/>
  <c r="Z1356" i="34"/>
  <c r="Z1355" i="34"/>
  <c r="Z1354" i="34"/>
  <c r="Z1353" i="34"/>
  <c r="Z1352" i="34"/>
  <c r="Z1351" i="34"/>
  <c r="Z1350" i="34"/>
  <c r="Z1349" i="34"/>
  <c r="Z1348" i="34"/>
  <c r="Z1347" i="34"/>
  <c r="Z1346" i="34"/>
  <c r="Z1345" i="34"/>
  <c r="Z1344" i="34"/>
  <c r="Z1343" i="34"/>
  <c r="Z1342" i="34"/>
  <c r="Z1341" i="34"/>
  <c r="Z1340" i="34"/>
  <c r="Z1339" i="34"/>
  <c r="Z1338" i="34"/>
  <c r="Z1337" i="34"/>
  <c r="Z1336" i="34"/>
  <c r="Z1335" i="34"/>
  <c r="Z1334" i="34"/>
  <c r="Z1333" i="34"/>
  <c r="Z1332" i="34"/>
  <c r="Z1331" i="34"/>
  <c r="Z1330" i="34"/>
  <c r="Z1329" i="34"/>
  <c r="Z1328" i="34"/>
  <c r="Z1327" i="34"/>
  <c r="Z1326" i="34"/>
  <c r="Z1325" i="34"/>
  <c r="Z1324" i="34"/>
  <c r="Z1323" i="34"/>
  <c r="Z1322" i="34"/>
  <c r="Z1321" i="34"/>
  <c r="Z1320" i="34"/>
  <c r="Z1319" i="34"/>
  <c r="Z1318" i="34"/>
  <c r="Z1317" i="34"/>
  <c r="Z1316" i="34"/>
  <c r="Z1315" i="34"/>
  <c r="Z1314" i="34"/>
  <c r="Z1313" i="34"/>
  <c r="Z1312" i="34"/>
  <c r="Z1311" i="34"/>
  <c r="Z1310" i="34"/>
  <c r="Z1309" i="34"/>
  <c r="Z1308" i="34"/>
  <c r="Z1307" i="34"/>
  <c r="Z1306" i="34"/>
  <c r="Z1305" i="34"/>
  <c r="Z1304" i="34"/>
  <c r="Z1303" i="34"/>
  <c r="Z1302" i="34"/>
  <c r="Z1301" i="34"/>
  <c r="Z1300" i="34"/>
  <c r="Z1299" i="34"/>
  <c r="Z1298" i="34"/>
  <c r="Z1297" i="34"/>
  <c r="Z1296" i="34"/>
  <c r="Z1295" i="34"/>
  <c r="Z1294" i="34"/>
  <c r="Z1293" i="34"/>
  <c r="Z1292" i="34"/>
  <c r="Z1291" i="34"/>
  <c r="Z1290" i="34"/>
  <c r="Z1289" i="34"/>
  <c r="Z1288" i="34"/>
  <c r="Z1287" i="34"/>
  <c r="Z1286" i="34"/>
  <c r="Z1285" i="34"/>
  <c r="Z1284" i="34"/>
  <c r="Z1283" i="34"/>
  <c r="Z1282" i="34"/>
  <c r="Z1281" i="34"/>
  <c r="Z1280" i="34"/>
  <c r="Z1279" i="34"/>
  <c r="Z1278" i="34"/>
  <c r="Z1277" i="34"/>
  <c r="Z1276" i="34"/>
  <c r="Z1275" i="34"/>
  <c r="Z1274" i="34"/>
  <c r="Z1273" i="34"/>
  <c r="Z1272" i="34"/>
  <c r="Z1271" i="34"/>
  <c r="Z1270" i="34"/>
  <c r="Z1269" i="34"/>
  <c r="Z1268" i="34"/>
  <c r="Z1267" i="34"/>
  <c r="Z1266" i="34"/>
  <c r="Z1265" i="34"/>
  <c r="Z1264" i="34"/>
  <c r="Z1263" i="34"/>
  <c r="Z1262" i="34"/>
  <c r="Z1261" i="34"/>
  <c r="Z1260" i="34"/>
  <c r="Z1259" i="34"/>
  <c r="Z1258" i="34"/>
  <c r="Z1257" i="34"/>
  <c r="Z1256" i="34"/>
  <c r="Z1255" i="34"/>
  <c r="Z1254" i="34"/>
  <c r="Z1253" i="34"/>
  <c r="Z1252" i="34"/>
  <c r="Z1251" i="34"/>
  <c r="Z1250" i="34"/>
  <c r="Z1249" i="34"/>
  <c r="Z1248" i="34"/>
  <c r="Z1247" i="34"/>
  <c r="Z1246" i="34"/>
  <c r="Z1245" i="34"/>
  <c r="Z1244" i="34"/>
  <c r="Z1243" i="34"/>
  <c r="Z1242" i="34"/>
  <c r="Z1241" i="34"/>
  <c r="Z1240" i="34"/>
  <c r="Z1239" i="34"/>
  <c r="Z1238" i="34"/>
  <c r="Z1237" i="34"/>
  <c r="Z1236" i="34"/>
  <c r="Z1235" i="34"/>
  <c r="Z1234" i="34"/>
  <c r="Z1233" i="34"/>
  <c r="Z1232" i="34"/>
  <c r="Z1231" i="34"/>
  <c r="Z1230" i="34"/>
  <c r="Z1229" i="34"/>
  <c r="Z1228" i="34"/>
  <c r="Z1227" i="34"/>
  <c r="Z1226" i="34"/>
  <c r="Z1225" i="34"/>
  <c r="Z1224" i="34"/>
  <c r="Z1223" i="34"/>
  <c r="Z1222" i="34"/>
  <c r="Z1221" i="34"/>
  <c r="Z1220" i="34"/>
  <c r="Z1219" i="34"/>
  <c r="Z1218" i="34"/>
  <c r="Z1217" i="34"/>
  <c r="Z1216" i="34"/>
  <c r="Z1215" i="34"/>
  <c r="Z1214" i="34"/>
  <c r="Z1213" i="34"/>
  <c r="Z1212" i="34"/>
  <c r="Z1211" i="34"/>
  <c r="Z1210" i="34"/>
  <c r="Z1209" i="34"/>
  <c r="Z1208" i="34"/>
  <c r="Z1207" i="34"/>
  <c r="Z1206" i="34"/>
  <c r="Z1205" i="34"/>
  <c r="Z1204" i="34"/>
  <c r="Z1203" i="34"/>
  <c r="Z1202" i="34"/>
  <c r="Z1201" i="34"/>
  <c r="Z1200" i="34"/>
  <c r="Z1199" i="34"/>
  <c r="Z1198" i="34"/>
  <c r="Z1197" i="34"/>
  <c r="Z1196" i="34"/>
  <c r="Z1195" i="34"/>
  <c r="Z1194" i="34"/>
  <c r="Z1193" i="34"/>
  <c r="Z1192" i="34"/>
  <c r="Z1191" i="34"/>
  <c r="Z1190" i="34"/>
  <c r="Z1189" i="34"/>
  <c r="Z1188" i="34"/>
  <c r="Z1187" i="34"/>
  <c r="Z1186" i="34"/>
  <c r="Z1185" i="34"/>
  <c r="Z1184" i="34"/>
  <c r="Z1183" i="34"/>
  <c r="Z1182" i="34"/>
  <c r="Z1181" i="34"/>
  <c r="Z1180" i="34"/>
  <c r="Z1179" i="34"/>
  <c r="Z1178" i="34"/>
  <c r="Z1177" i="34"/>
  <c r="Z1176" i="34"/>
  <c r="Z1175" i="34"/>
  <c r="Z1174" i="34"/>
  <c r="Z1173" i="34"/>
  <c r="Z1172" i="34"/>
  <c r="Z1171" i="34"/>
  <c r="Z1170" i="34"/>
  <c r="Z1169" i="34"/>
  <c r="Z1168" i="34"/>
  <c r="Z1167" i="34"/>
  <c r="Z1166" i="34"/>
  <c r="Z1165" i="34"/>
  <c r="Z1164" i="34"/>
  <c r="Z1163" i="34"/>
  <c r="Z1162" i="34"/>
  <c r="Z1161" i="34"/>
  <c r="Z1160" i="34"/>
  <c r="Z1159" i="34"/>
  <c r="Z1158" i="34"/>
  <c r="Z1157" i="34"/>
  <c r="Z1156" i="34"/>
  <c r="Z1155" i="34"/>
  <c r="Z1154" i="34"/>
  <c r="Z1153" i="34"/>
  <c r="Z1152" i="34"/>
  <c r="Z1151" i="34"/>
  <c r="Z1150" i="34"/>
  <c r="Z1149" i="34"/>
  <c r="Z1148" i="34"/>
  <c r="Z1147" i="34"/>
  <c r="Z1146" i="34"/>
  <c r="Z1145" i="34"/>
  <c r="Z1144" i="34"/>
  <c r="Z1143" i="34"/>
  <c r="Z1142" i="34"/>
  <c r="Z1141" i="34"/>
  <c r="Z1140" i="34"/>
  <c r="Z1139" i="34"/>
  <c r="Z1138" i="34"/>
  <c r="Z1137" i="34"/>
  <c r="Z1136" i="34"/>
  <c r="Z1135" i="34"/>
  <c r="Z1134" i="34"/>
  <c r="Z1133" i="34"/>
  <c r="Z1132" i="34"/>
  <c r="Z1131" i="34"/>
  <c r="Z1130" i="34"/>
  <c r="Z1129" i="34"/>
  <c r="Z1128" i="34"/>
  <c r="Z1127" i="34"/>
  <c r="Z1126" i="34"/>
  <c r="Z1125" i="34"/>
  <c r="Z1124" i="34"/>
  <c r="Z1123" i="34"/>
  <c r="Z1122" i="34"/>
  <c r="Z1121" i="34"/>
  <c r="Z1120" i="34"/>
  <c r="Z1119" i="34"/>
  <c r="Z1118" i="34"/>
  <c r="Z1117" i="34"/>
  <c r="Z1116" i="34"/>
  <c r="Z1115" i="34"/>
  <c r="Z1114" i="34"/>
  <c r="Z1113" i="34"/>
  <c r="Z1112" i="34"/>
  <c r="Z1111" i="34"/>
  <c r="Z1110" i="34"/>
  <c r="Z1109" i="34"/>
  <c r="Z1108" i="34"/>
  <c r="Z1107" i="34"/>
  <c r="Z1106" i="34"/>
  <c r="Z1105" i="34"/>
  <c r="Z1104" i="34"/>
  <c r="Z1103" i="34"/>
  <c r="Z1102" i="34"/>
  <c r="Z1101" i="34"/>
  <c r="Z1100" i="34"/>
  <c r="Z1099" i="34"/>
  <c r="Z1098" i="34"/>
  <c r="Z1097" i="34"/>
  <c r="Z1096" i="34"/>
  <c r="Z1095" i="34"/>
  <c r="Z1094" i="34"/>
  <c r="Z1093" i="34"/>
  <c r="Z1092" i="34"/>
  <c r="Z1091" i="34"/>
  <c r="Z1090" i="34"/>
  <c r="Z1089" i="34"/>
  <c r="Z1088" i="34"/>
  <c r="Z1087" i="34"/>
  <c r="Z1086" i="34"/>
  <c r="Z1085" i="34"/>
  <c r="Z1084" i="34"/>
  <c r="Z1083" i="34"/>
  <c r="Z1082" i="34"/>
  <c r="Z1081" i="34"/>
  <c r="Z1080" i="34"/>
  <c r="Z1079" i="34"/>
  <c r="Z1078" i="34"/>
  <c r="Z1077" i="34"/>
  <c r="Z1076" i="34"/>
  <c r="Z1075" i="34"/>
  <c r="Z1074" i="34"/>
  <c r="Z1073" i="34"/>
  <c r="Z1072" i="34"/>
  <c r="Z1071" i="34"/>
  <c r="Z1070" i="34"/>
  <c r="Z1069" i="34"/>
  <c r="Z1068" i="34"/>
  <c r="Z1067" i="34"/>
  <c r="Z1066" i="34"/>
  <c r="Z1065" i="34"/>
  <c r="Z1064" i="34"/>
  <c r="Z1063" i="34"/>
  <c r="Z1062" i="34"/>
  <c r="Z1061" i="34"/>
  <c r="Z1060" i="34"/>
  <c r="Z1059" i="34"/>
  <c r="Z1058" i="34"/>
  <c r="Z1057" i="34"/>
  <c r="Z1056" i="34"/>
  <c r="Z1055" i="34"/>
  <c r="Z1054" i="34"/>
  <c r="Z1053" i="34"/>
  <c r="Z1052" i="34"/>
  <c r="Z1051" i="34"/>
  <c r="Z1050" i="34"/>
  <c r="Z1049" i="34"/>
  <c r="Z1048" i="34"/>
  <c r="Z1047" i="34"/>
  <c r="Z1046" i="34"/>
  <c r="Z1045" i="34"/>
  <c r="Z1044" i="34"/>
  <c r="Z1043" i="34"/>
  <c r="Z1042" i="34"/>
  <c r="Z1041" i="34"/>
  <c r="Z1040" i="34"/>
  <c r="Z1039" i="34"/>
  <c r="Z1038" i="34"/>
  <c r="Z1037" i="34"/>
  <c r="Z1036" i="34"/>
  <c r="Z1035" i="34"/>
  <c r="Z1034" i="34"/>
  <c r="Z1033" i="34"/>
  <c r="Z1032" i="34"/>
  <c r="Z1031" i="34"/>
  <c r="Z1030" i="34"/>
  <c r="Z1029" i="34"/>
  <c r="Z1028" i="34"/>
  <c r="Z1027" i="34"/>
  <c r="Z1026" i="34"/>
  <c r="Z1025" i="34"/>
  <c r="Z1024" i="34"/>
  <c r="Z1023" i="34"/>
  <c r="Z1022" i="34"/>
  <c r="Z1021" i="34"/>
  <c r="Z1020" i="34"/>
  <c r="Z1019" i="34"/>
  <c r="Z1018" i="34"/>
  <c r="Z1017" i="34"/>
  <c r="Z1016" i="34"/>
  <c r="Z1015" i="34"/>
  <c r="Z1014" i="34"/>
  <c r="Z1013" i="34"/>
  <c r="Z1012" i="34"/>
  <c r="Z1011" i="34"/>
  <c r="Z1010" i="34"/>
  <c r="Z1009" i="34"/>
  <c r="Z1008" i="34"/>
  <c r="Z1007" i="34"/>
  <c r="Z1006" i="34"/>
  <c r="Z1005" i="34"/>
  <c r="Z1004" i="34"/>
  <c r="Z1003" i="34"/>
  <c r="Z1002" i="34"/>
  <c r="Z1001" i="34"/>
  <c r="Z1000" i="34"/>
  <c r="Z999" i="34"/>
  <c r="Z998" i="34"/>
  <c r="Z997" i="34"/>
  <c r="Z996" i="34"/>
  <c r="Z995" i="34"/>
  <c r="Z994" i="34"/>
  <c r="Z993" i="34"/>
  <c r="Z992" i="34"/>
  <c r="Z991" i="34"/>
  <c r="Z990" i="34"/>
  <c r="Z989" i="34"/>
  <c r="Z988" i="34"/>
  <c r="Z987" i="34"/>
  <c r="Z986" i="34"/>
  <c r="Z985" i="34"/>
  <c r="Z984" i="34"/>
  <c r="Z983" i="34"/>
  <c r="Z982" i="34"/>
  <c r="Z981" i="34"/>
  <c r="Z980" i="34"/>
  <c r="Z979" i="34"/>
  <c r="Z978" i="34"/>
  <c r="Z977" i="34"/>
  <c r="Z976" i="34"/>
  <c r="Z975" i="34"/>
  <c r="Z974" i="34"/>
  <c r="Z973" i="34"/>
  <c r="Z972" i="34"/>
  <c r="Z971" i="34"/>
  <c r="Z970" i="34"/>
  <c r="Z969" i="34"/>
  <c r="Z968" i="34"/>
  <c r="Z967" i="34"/>
  <c r="Z966" i="34"/>
  <c r="Z965" i="34"/>
  <c r="Z964" i="34"/>
  <c r="Z963" i="34"/>
  <c r="Z962" i="34"/>
  <c r="Z961" i="34"/>
  <c r="Z960" i="34"/>
  <c r="Z959" i="34"/>
  <c r="Z958" i="34"/>
  <c r="Z957" i="34"/>
  <c r="Z956" i="34"/>
  <c r="Z955" i="34"/>
  <c r="Z954" i="34"/>
  <c r="Z953" i="34"/>
  <c r="Z952" i="34"/>
  <c r="Z951" i="34"/>
  <c r="Z950" i="34"/>
  <c r="Z949" i="34"/>
  <c r="Z948" i="34"/>
  <c r="Z947" i="34"/>
  <c r="Z946" i="34"/>
  <c r="Z945" i="34"/>
  <c r="Z944" i="34"/>
  <c r="Z943" i="34"/>
  <c r="Z942" i="34"/>
  <c r="Z941" i="34"/>
  <c r="Z940" i="34"/>
  <c r="Z939" i="34"/>
  <c r="Z938" i="34"/>
  <c r="Z937" i="34"/>
  <c r="Z936" i="34"/>
  <c r="Z935" i="34"/>
  <c r="Z934" i="34"/>
  <c r="Z933" i="34"/>
  <c r="Z932" i="34"/>
  <c r="Z931" i="34"/>
  <c r="Z930" i="34"/>
  <c r="Z929" i="34"/>
  <c r="Z928" i="34"/>
  <c r="Z927" i="34"/>
  <c r="Z926" i="34"/>
  <c r="Z925" i="34"/>
  <c r="Z924" i="34"/>
  <c r="Z923" i="34"/>
  <c r="Z922" i="34"/>
  <c r="Z921" i="34"/>
  <c r="Z920" i="34"/>
  <c r="Z919" i="34"/>
  <c r="Z918" i="34"/>
  <c r="Z917" i="34"/>
  <c r="Z916" i="34"/>
  <c r="Z915" i="34"/>
  <c r="Z914" i="34"/>
  <c r="Z913" i="34"/>
  <c r="Z912" i="34"/>
  <c r="Z911" i="34"/>
  <c r="Z910" i="34"/>
  <c r="Z909" i="34"/>
  <c r="Z908" i="34"/>
  <c r="Z907" i="34"/>
  <c r="Z906" i="34"/>
  <c r="Z905" i="34"/>
  <c r="Z904" i="34"/>
  <c r="Z903" i="34"/>
  <c r="Z902" i="34"/>
  <c r="Z901" i="34"/>
  <c r="Z900" i="34"/>
  <c r="Z899" i="34"/>
  <c r="Z898" i="34"/>
  <c r="Z897" i="34"/>
  <c r="Z896" i="34"/>
  <c r="Z895" i="34"/>
  <c r="Z894" i="34"/>
  <c r="Z893" i="34"/>
  <c r="Z892" i="34"/>
  <c r="Z891" i="34"/>
  <c r="Z890" i="34"/>
  <c r="Z889" i="34"/>
  <c r="Z888" i="34"/>
  <c r="Z887" i="34"/>
  <c r="Z886" i="34"/>
  <c r="Z885" i="34"/>
  <c r="Z884" i="34"/>
  <c r="Z883" i="34"/>
  <c r="Z882" i="34"/>
  <c r="Z881" i="34"/>
  <c r="Z880" i="34"/>
  <c r="Z879" i="34"/>
  <c r="Z878" i="34"/>
  <c r="Z877" i="34"/>
  <c r="Z876" i="34"/>
  <c r="Z875" i="34"/>
  <c r="Z874" i="34"/>
  <c r="Z873" i="34"/>
  <c r="Z872" i="34"/>
  <c r="Z871" i="34"/>
  <c r="Z870" i="34"/>
  <c r="Z869" i="34"/>
  <c r="Z868" i="34"/>
  <c r="Z867" i="34"/>
  <c r="Z866" i="34"/>
  <c r="Z865" i="34"/>
  <c r="Z864" i="34"/>
  <c r="Z863" i="34"/>
  <c r="Z862" i="34"/>
  <c r="Z861" i="34"/>
  <c r="Z860" i="34"/>
  <c r="Z859" i="34"/>
  <c r="Z858" i="34"/>
  <c r="Z857" i="34"/>
  <c r="Z856" i="34"/>
  <c r="Z855" i="34"/>
  <c r="Z854" i="34"/>
  <c r="Z853" i="34"/>
  <c r="Z852" i="34"/>
  <c r="Z851" i="34"/>
  <c r="Z850" i="34"/>
  <c r="Z849" i="34"/>
  <c r="Z848" i="34"/>
  <c r="Z847" i="34"/>
  <c r="Z846" i="34"/>
  <c r="Z845" i="34"/>
  <c r="Z844" i="34"/>
  <c r="Z843" i="34"/>
  <c r="Z842" i="34"/>
  <c r="Z841" i="34"/>
  <c r="Z840" i="34"/>
  <c r="Z839" i="34"/>
  <c r="Z838" i="34"/>
  <c r="Z837" i="34"/>
  <c r="Z836" i="34"/>
  <c r="Z835" i="34"/>
  <c r="Z834" i="34"/>
  <c r="Z833" i="34"/>
  <c r="Z832" i="34"/>
  <c r="Z831" i="34"/>
  <c r="Z830" i="34"/>
  <c r="Z829" i="34"/>
  <c r="Z828" i="34"/>
  <c r="Z827" i="34"/>
  <c r="Z826" i="34"/>
  <c r="Z825" i="34"/>
  <c r="Z824" i="34"/>
  <c r="Z823" i="34"/>
  <c r="Z822" i="34"/>
  <c r="Z821" i="34"/>
  <c r="Z820" i="34"/>
  <c r="Z819" i="34"/>
  <c r="Z818" i="34"/>
  <c r="Z817" i="34"/>
  <c r="Z816" i="34"/>
  <c r="Z815" i="34"/>
  <c r="Z814" i="34"/>
  <c r="Z813" i="34"/>
  <c r="Z812" i="34"/>
  <c r="Z811" i="34"/>
  <c r="Z810" i="34"/>
  <c r="Z809" i="34"/>
  <c r="Z808" i="34"/>
  <c r="Z807" i="34"/>
  <c r="Z806" i="34"/>
  <c r="Z805" i="34"/>
  <c r="Z804" i="34"/>
  <c r="Z803" i="34"/>
  <c r="Z802" i="34"/>
  <c r="Z801" i="34"/>
  <c r="Z800" i="34"/>
  <c r="Z799" i="34"/>
  <c r="Z798" i="34"/>
  <c r="Z797" i="34"/>
  <c r="Z796" i="34"/>
  <c r="Z795" i="34"/>
  <c r="Z794" i="34"/>
  <c r="Z793" i="34"/>
  <c r="Z792" i="34"/>
  <c r="Z791" i="34"/>
  <c r="Z790" i="34"/>
  <c r="Z789" i="34"/>
  <c r="Z788" i="34"/>
  <c r="Z787" i="34"/>
  <c r="Z786" i="34"/>
  <c r="Z785" i="34"/>
  <c r="Z784" i="34"/>
  <c r="Z783" i="34"/>
  <c r="Z782" i="34"/>
  <c r="Z781" i="34"/>
  <c r="Z780" i="34"/>
  <c r="Z779" i="34"/>
  <c r="Z778" i="34"/>
  <c r="Z777" i="34"/>
  <c r="Z776" i="34"/>
  <c r="Z775" i="34"/>
  <c r="Z774" i="34"/>
  <c r="Z773" i="34"/>
  <c r="Z772" i="34"/>
  <c r="Z771" i="34"/>
  <c r="Z770" i="34"/>
  <c r="Z769" i="34"/>
  <c r="Z768" i="34"/>
  <c r="Z767" i="34"/>
  <c r="Z766" i="34"/>
  <c r="Z765" i="34"/>
  <c r="Z764" i="34"/>
  <c r="Z763" i="34"/>
  <c r="Z762" i="34"/>
  <c r="Z761" i="34"/>
  <c r="Z760" i="34"/>
  <c r="Z759" i="34"/>
  <c r="Z758" i="34"/>
  <c r="Z757" i="34"/>
  <c r="Z756" i="34"/>
  <c r="Z755" i="34"/>
  <c r="Z754" i="34"/>
  <c r="Z753" i="34"/>
  <c r="Z752" i="34"/>
  <c r="Z751" i="34"/>
  <c r="Z750" i="34"/>
  <c r="Z749" i="34"/>
  <c r="Z748" i="34"/>
  <c r="Z747" i="34"/>
  <c r="Z746" i="34"/>
  <c r="Z745" i="34"/>
  <c r="Z744" i="34"/>
  <c r="Z743" i="34"/>
  <c r="Z742" i="34"/>
  <c r="Z741" i="34"/>
  <c r="Z740" i="34"/>
  <c r="Z739" i="34"/>
  <c r="Z738" i="34"/>
  <c r="Z737" i="34"/>
  <c r="Z736" i="34"/>
  <c r="Z735" i="34"/>
  <c r="Z734" i="34"/>
  <c r="Z733" i="34"/>
  <c r="Z732" i="34"/>
  <c r="Z731" i="34"/>
  <c r="Z730" i="34"/>
  <c r="Z729" i="34"/>
  <c r="Z728" i="34"/>
  <c r="Z727" i="34"/>
  <c r="Z726" i="34"/>
  <c r="Z725" i="34"/>
  <c r="Z724" i="34"/>
  <c r="Z723" i="34"/>
  <c r="Z722" i="34"/>
  <c r="Z721" i="34"/>
  <c r="Z720" i="34"/>
  <c r="Z719" i="34"/>
  <c r="Z718" i="34"/>
  <c r="Z717" i="34"/>
  <c r="Z716" i="34"/>
  <c r="Z715" i="34"/>
  <c r="Z714" i="34"/>
  <c r="Z713" i="34"/>
  <c r="Z712" i="34"/>
  <c r="Z711" i="34"/>
  <c r="Z710" i="34"/>
  <c r="Z709" i="34"/>
  <c r="Z708" i="34"/>
  <c r="Z707" i="34"/>
  <c r="Z706" i="34"/>
  <c r="Z705" i="34"/>
  <c r="Z704" i="34"/>
  <c r="Z703" i="34"/>
  <c r="Z702" i="34"/>
  <c r="Z701" i="34"/>
  <c r="Z700" i="34"/>
  <c r="Z699" i="34"/>
  <c r="Z698" i="34"/>
  <c r="Z697" i="34"/>
  <c r="Z696" i="34"/>
  <c r="Z695" i="34"/>
  <c r="Z694" i="34"/>
  <c r="Z693" i="34"/>
  <c r="Z692" i="34"/>
  <c r="Z691" i="34"/>
  <c r="Z690" i="34"/>
  <c r="Z689" i="34"/>
  <c r="Z688" i="34"/>
  <c r="Z687" i="34"/>
  <c r="Z686" i="34"/>
  <c r="Z685" i="34"/>
  <c r="Z684" i="34"/>
  <c r="Z683" i="34"/>
  <c r="Z682" i="34"/>
  <c r="Z681" i="34"/>
  <c r="Z680" i="34"/>
  <c r="Z679" i="34"/>
  <c r="Z678" i="34"/>
  <c r="Z677" i="34"/>
  <c r="Z676" i="34"/>
  <c r="Z675" i="34"/>
  <c r="Z674" i="34"/>
  <c r="Z673" i="34"/>
  <c r="Z672" i="34"/>
  <c r="Z671" i="34"/>
  <c r="Z670" i="34"/>
  <c r="Z669" i="34"/>
  <c r="Z668" i="34"/>
  <c r="Z667" i="34"/>
  <c r="Z666" i="34"/>
  <c r="Z665" i="34"/>
  <c r="Z664" i="34"/>
  <c r="Z663" i="34"/>
  <c r="Z662" i="34"/>
  <c r="Z661" i="34"/>
  <c r="Z660" i="34"/>
  <c r="Z659" i="34"/>
  <c r="Z658" i="34"/>
  <c r="Z657" i="34"/>
  <c r="Z656" i="34"/>
  <c r="Z655" i="34"/>
  <c r="Z654" i="34"/>
  <c r="Z653" i="34"/>
  <c r="Z652" i="34"/>
  <c r="Z651" i="34"/>
  <c r="Z650" i="34"/>
  <c r="Z649" i="34"/>
  <c r="Z648" i="34"/>
  <c r="Z647" i="34"/>
  <c r="Z646" i="34"/>
  <c r="Z645" i="34"/>
  <c r="Z644" i="34"/>
  <c r="Z643" i="34"/>
  <c r="Z642" i="34"/>
  <c r="Z641" i="34"/>
  <c r="Z640" i="34"/>
  <c r="Z639" i="34"/>
  <c r="Z638" i="34"/>
  <c r="Z637" i="34"/>
  <c r="Z636" i="34"/>
  <c r="Z635" i="34"/>
  <c r="Z634" i="34"/>
  <c r="Z633" i="34"/>
  <c r="Z632" i="34"/>
  <c r="Z631" i="34"/>
  <c r="Z630" i="34"/>
  <c r="Z629" i="34"/>
  <c r="Z628" i="34"/>
  <c r="Z627" i="34"/>
  <c r="Z626" i="34"/>
  <c r="Z625" i="34"/>
  <c r="Z624" i="34"/>
  <c r="Z623" i="34"/>
  <c r="Z622" i="34"/>
  <c r="Z621" i="34"/>
  <c r="Z620" i="34"/>
  <c r="Z619" i="34"/>
  <c r="Z618" i="34"/>
  <c r="Z617" i="34"/>
  <c r="Z616" i="34"/>
  <c r="Z615" i="34"/>
  <c r="Z614" i="34"/>
  <c r="Z613" i="34"/>
  <c r="Z612" i="34"/>
  <c r="Z611" i="34"/>
  <c r="Z610" i="34"/>
  <c r="Z609" i="34"/>
  <c r="Z608" i="34"/>
  <c r="Z607" i="34"/>
  <c r="Z606" i="34"/>
  <c r="Z605" i="34"/>
  <c r="Z604" i="34"/>
  <c r="Z603" i="34"/>
  <c r="Z602" i="34"/>
  <c r="Z601" i="34"/>
  <c r="Z600" i="34"/>
  <c r="Z599" i="34"/>
  <c r="Z598" i="34"/>
  <c r="Z597" i="34"/>
  <c r="Z596" i="34"/>
  <c r="Z595" i="34"/>
  <c r="Z594" i="34"/>
  <c r="Z593" i="34"/>
  <c r="Z592" i="34"/>
  <c r="Z591" i="34"/>
  <c r="Z590" i="34"/>
  <c r="Z589" i="34"/>
  <c r="Z588" i="34"/>
  <c r="Z587" i="34"/>
  <c r="Z586" i="34"/>
  <c r="Z585" i="34"/>
  <c r="Z584" i="34"/>
  <c r="Z583" i="34"/>
  <c r="Z582" i="34"/>
  <c r="Z581" i="34"/>
  <c r="Z580" i="34"/>
  <c r="Z579" i="34"/>
  <c r="Z578" i="34"/>
  <c r="Z577" i="34"/>
  <c r="Z576" i="34"/>
  <c r="Z575" i="34"/>
  <c r="Z574" i="34"/>
  <c r="Z573" i="34"/>
  <c r="Z572" i="34"/>
  <c r="Z571" i="34"/>
  <c r="Z570" i="34"/>
  <c r="Z569" i="34"/>
  <c r="Z568" i="34"/>
  <c r="Z567" i="34"/>
  <c r="Z566" i="34"/>
  <c r="Z565" i="34"/>
  <c r="Z564" i="34"/>
  <c r="Z563" i="34"/>
  <c r="Z562" i="34"/>
  <c r="Z561" i="34"/>
  <c r="Z560" i="34"/>
  <c r="Z559" i="34"/>
  <c r="Z558" i="34"/>
  <c r="Z557" i="34"/>
  <c r="Z556" i="34"/>
  <c r="Z555" i="34"/>
  <c r="Z554" i="34"/>
  <c r="Z553" i="34"/>
  <c r="Z552" i="34"/>
  <c r="Z551" i="34"/>
  <c r="Z550" i="34"/>
  <c r="Z549" i="34"/>
  <c r="Z548" i="34"/>
  <c r="Z547" i="34"/>
  <c r="Z546" i="34"/>
  <c r="Z545" i="34"/>
  <c r="Z544" i="34"/>
  <c r="Z543" i="34"/>
  <c r="Z542" i="34"/>
  <c r="Z541" i="34"/>
  <c r="Z540" i="34"/>
  <c r="Z539" i="34"/>
  <c r="Z538" i="34"/>
  <c r="Z537" i="34"/>
  <c r="Z536" i="34"/>
  <c r="Z535" i="34"/>
  <c r="Z534" i="34"/>
  <c r="Z533" i="34"/>
  <c r="Z532" i="34"/>
  <c r="Z531" i="34"/>
  <c r="Z530" i="34"/>
  <c r="Z529" i="34"/>
  <c r="Z528" i="34"/>
  <c r="Z527" i="34"/>
  <c r="Z526" i="34"/>
  <c r="Z525" i="34"/>
  <c r="Z524" i="34"/>
  <c r="Z523" i="34"/>
  <c r="Z522" i="34"/>
  <c r="Z521" i="34"/>
  <c r="Z520" i="34"/>
  <c r="Z519" i="34"/>
  <c r="Z518" i="34"/>
  <c r="Z517" i="34"/>
  <c r="Z516" i="34"/>
  <c r="Z515" i="34"/>
  <c r="Z514" i="34"/>
  <c r="Z513" i="34"/>
  <c r="Z512" i="34"/>
  <c r="Z511" i="34"/>
  <c r="Z510" i="34"/>
  <c r="Z509" i="34"/>
  <c r="Z508" i="34"/>
  <c r="Z507" i="34"/>
  <c r="Z506" i="34"/>
  <c r="Z505" i="34"/>
  <c r="Z504" i="34"/>
  <c r="Z503" i="34"/>
  <c r="Z502" i="34"/>
  <c r="Z501" i="34"/>
  <c r="Z500" i="34"/>
  <c r="Z499" i="34"/>
  <c r="Z498" i="34"/>
  <c r="Z497" i="34"/>
  <c r="Z496" i="34"/>
  <c r="Z495" i="34"/>
  <c r="Z494" i="34"/>
  <c r="Z493" i="34"/>
  <c r="Z492" i="34"/>
  <c r="Z491" i="34"/>
  <c r="Z490" i="34"/>
  <c r="Z489" i="34"/>
  <c r="Z488" i="34"/>
  <c r="Z487" i="34"/>
  <c r="Z486" i="34"/>
  <c r="Z485" i="34"/>
  <c r="Z484" i="34"/>
  <c r="Z483" i="34"/>
  <c r="Z482" i="34"/>
  <c r="Z481" i="34"/>
  <c r="Z480" i="34"/>
  <c r="Z479" i="34"/>
  <c r="Z478" i="34"/>
  <c r="Z477" i="34"/>
  <c r="Z476" i="34"/>
  <c r="Z475" i="34"/>
  <c r="Z474" i="34"/>
  <c r="Z473" i="34"/>
  <c r="Z472" i="34"/>
  <c r="Z471" i="34"/>
  <c r="Z470" i="34"/>
  <c r="Z469" i="34"/>
  <c r="Z468" i="34"/>
  <c r="Z467" i="34"/>
  <c r="Z466" i="34"/>
  <c r="Z465" i="34"/>
  <c r="Z464" i="34"/>
  <c r="Z463" i="34"/>
  <c r="Z462" i="34"/>
  <c r="Z461" i="34"/>
  <c r="Z460" i="34"/>
  <c r="Z459" i="34"/>
  <c r="Z458" i="34"/>
  <c r="Z457" i="34"/>
  <c r="Z456" i="34"/>
  <c r="Z455" i="34"/>
  <c r="Z454" i="34"/>
  <c r="Z453" i="34"/>
  <c r="Z452" i="34"/>
  <c r="Z451" i="34"/>
  <c r="Z450" i="34"/>
  <c r="Z449" i="34"/>
  <c r="Z448" i="34"/>
  <c r="Z447" i="34"/>
  <c r="Z446" i="34"/>
  <c r="Z445" i="34"/>
  <c r="Z444" i="34"/>
  <c r="Z443" i="34"/>
  <c r="Z442" i="34"/>
  <c r="Z441" i="34"/>
  <c r="Z440" i="34"/>
  <c r="Z439" i="34"/>
  <c r="Z438" i="34"/>
  <c r="Z437" i="34"/>
  <c r="Z436" i="34"/>
  <c r="Z435" i="34"/>
  <c r="Z434" i="34"/>
  <c r="Z433" i="34"/>
  <c r="Z432" i="34"/>
  <c r="Z431" i="34"/>
  <c r="Z430" i="34"/>
  <c r="Z429" i="34"/>
  <c r="Z428" i="34"/>
  <c r="Z427" i="34"/>
  <c r="Z426" i="34"/>
  <c r="Z425" i="34"/>
  <c r="Z424" i="34"/>
  <c r="Z423" i="34"/>
  <c r="Z422" i="34"/>
  <c r="Z421" i="34"/>
  <c r="Z420" i="34"/>
  <c r="Z419" i="34"/>
  <c r="Z418" i="34"/>
  <c r="Z417" i="34"/>
  <c r="Z416" i="34"/>
  <c r="Z415" i="34"/>
  <c r="Z414" i="34"/>
  <c r="Z413" i="34"/>
  <c r="Z412" i="34"/>
  <c r="Z411" i="34"/>
  <c r="Z410" i="34"/>
  <c r="Z409" i="34"/>
  <c r="Z408" i="34"/>
  <c r="Z407" i="34"/>
  <c r="Z406" i="34"/>
  <c r="Z405" i="34"/>
  <c r="Z404" i="34"/>
  <c r="Z403" i="34"/>
  <c r="Z402" i="34"/>
  <c r="Z401" i="34"/>
  <c r="Z400" i="34"/>
  <c r="Z399" i="34"/>
  <c r="Z398" i="34"/>
  <c r="Z397" i="34"/>
  <c r="Z396" i="34"/>
  <c r="Z395" i="34"/>
  <c r="Z394" i="34"/>
  <c r="Z393" i="34"/>
  <c r="Z392" i="34"/>
  <c r="Z391" i="34"/>
  <c r="Z390" i="34"/>
  <c r="Z389" i="34"/>
  <c r="Z388" i="34"/>
  <c r="Z387" i="34"/>
  <c r="Z386" i="34"/>
  <c r="Z385" i="34"/>
  <c r="Z384" i="34"/>
  <c r="Z383" i="34"/>
  <c r="Z382" i="34"/>
  <c r="Z381" i="34"/>
  <c r="Z380" i="34"/>
  <c r="Z379" i="34"/>
  <c r="Z378" i="34"/>
  <c r="Z377" i="34"/>
  <c r="Z376" i="34"/>
  <c r="Z375" i="34"/>
  <c r="Z374" i="34"/>
  <c r="Z373" i="34"/>
  <c r="Z372" i="34"/>
  <c r="Z371" i="34"/>
  <c r="Z370" i="34"/>
  <c r="Z369" i="34"/>
  <c r="Z368" i="34"/>
  <c r="Z367" i="34"/>
  <c r="Z366" i="34"/>
  <c r="Z365" i="34"/>
  <c r="Z364" i="34"/>
  <c r="Z363" i="34"/>
  <c r="Z362" i="34"/>
  <c r="Z361" i="34"/>
  <c r="Z360" i="34"/>
  <c r="Z359" i="34"/>
  <c r="Z358" i="34"/>
  <c r="Z357" i="34"/>
  <c r="Z356" i="34"/>
  <c r="Z355" i="34"/>
  <c r="Z354" i="34"/>
  <c r="Z353" i="34"/>
  <c r="Z352" i="34"/>
  <c r="Z351" i="34"/>
  <c r="Z350" i="34"/>
  <c r="Z349" i="34"/>
  <c r="Z348" i="34"/>
  <c r="Z347" i="34"/>
  <c r="Z346" i="34"/>
  <c r="Z345" i="34"/>
  <c r="Z344" i="34"/>
  <c r="Z343" i="34"/>
  <c r="Z342" i="34"/>
  <c r="Z341" i="34"/>
  <c r="Z340" i="34"/>
  <c r="Z339" i="34"/>
  <c r="Z338" i="34"/>
  <c r="Z337" i="34"/>
  <c r="Z336" i="34"/>
  <c r="Z335" i="34"/>
  <c r="Z334" i="34"/>
  <c r="Z333" i="34"/>
  <c r="Z332" i="34"/>
  <c r="Z331" i="34"/>
  <c r="Z330" i="34"/>
  <c r="Z329" i="34"/>
  <c r="Z328" i="34"/>
  <c r="Z327" i="34"/>
  <c r="Z326" i="34"/>
  <c r="Z325" i="34"/>
  <c r="Z324" i="34"/>
  <c r="Z323" i="34"/>
  <c r="Z322" i="34"/>
  <c r="Z321" i="34"/>
  <c r="Z320" i="34"/>
  <c r="Z319" i="34"/>
  <c r="Z318" i="34"/>
  <c r="Z317" i="34"/>
  <c r="Z316" i="34"/>
  <c r="Z315" i="34"/>
  <c r="Z314" i="34"/>
  <c r="Z313" i="34"/>
  <c r="Z312" i="34"/>
  <c r="Z311" i="34"/>
  <c r="Z310" i="34"/>
  <c r="Z309" i="34"/>
  <c r="Z308" i="34"/>
  <c r="Z307" i="34"/>
  <c r="Z306" i="34"/>
  <c r="Z305" i="34"/>
  <c r="Z304" i="34"/>
  <c r="Z303" i="34"/>
  <c r="Z302" i="34"/>
  <c r="Z301" i="34"/>
  <c r="Z300" i="34"/>
  <c r="Z299" i="34"/>
  <c r="Z298" i="34"/>
  <c r="Z297" i="34"/>
  <c r="Z296" i="34"/>
  <c r="Z295" i="34"/>
  <c r="Z294" i="34"/>
  <c r="Z293" i="34"/>
  <c r="Z292" i="34"/>
  <c r="Z291" i="34"/>
  <c r="Z290" i="34"/>
  <c r="Z289" i="34"/>
  <c r="Z288" i="34"/>
  <c r="Z287" i="34"/>
  <c r="Z286" i="34"/>
  <c r="Z285" i="34"/>
  <c r="Z284" i="34"/>
  <c r="Z283" i="34"/>
  <c r="Z282" i="34"/>
  <c r="Z281" i="34"/>
  <c r="Z280" i="34"/>
  <c r="Z279" i="34"/>
  <c r="Z278" i="34"/>
  <c r="Z277" i="34"/>
  <c r="Z276" i="34"/>
  <c r="Z275" i="34"/>
  <c r="Z274" i="34"/>
  <c r="Z273" i="34"/>
  <c r="Z272" i="34"/>
  <c r="Z271" i="34"/>
  <c r="Z270" i="34"/>
  <c r="Z269" i="34"/>
  <c r="Z268" i="34"/>
  <c r="Z267" i="34"/>
  <c r="Z266" i="34"/>
  <c r="Z265" i="34"/>
  <c r="Z264" i="34"/>
  <c r="Z263" i="34"/>
  <c r="Z262" i="34"/>
  <c r="Z261" i="34"/>
  <c r="Z260" i="34"/>
  <c r="Z259" i="34"/>
  <c r="Z258" i="34"/>
  <c r="Z257" i="34"/>
  <c r="Z256" i="34"/>
  <c r="Z255" i="34"/>
  <c r="Z254" i="34"/>
  <c r="Z253" i="34"/>
  <c r="Z252" i="34"/>
  <c r="Z251" i="34"/>
  <c r="Z250" i="34"/>
  <c r="Z249" i="34"/>
  <c r="Z248" i="34"/>
  <c r="Z247" i="34"/>
  <c r="Z246" i="34"/>
  <c r="Z245" i="34"/>
  <c r="Z244" i="34"/>
  <c r="Z243" i="34"/>
  <c r="Z242" i="34"/>
  <c r="Z241" i="34"/>
  <c r="Z240" i="34"/>
  <c r="Z239" i="34"/>
  <c r="Z238" i="34"/>
  <c r="Z237" i="34"/>
  <c r="Z236" i="34"/>
  <c r="Z235" i="34"/>
  <c r="Z234" i="34"/>
  <c r="Z233" i="34"/>
  <c r="Z232" i="34"/>
  <c r="Z231" i="34"/>
  <c r="Z230" i="34"/>
  <c r="Z229" i="34"/>
  <c r="Z228" i="34"/>
  <c r="Z227" i="34"/>
  <c r="Z226" i="34"/>
  <c r="Z225" i="34"/>
  <c r="Z224" i="34"/>
  <c r="Z223" i="34"/>
  <c r="Z222" i="34"/>
  <c r="Z221" i="34"/>
  <c r="Z220" i="34"/>
  <c r="Z219" i="34"/>
  <c r="Z218" i="34"/>
  <c r="Z217" i="34"/>
  <c r="Z216" i="34"/>
  <c r="Z215" i="34"/>
  <c r="Z214" i="34"/>
  <c r="Z213" i="34"/>
  <c r="Z212" i="34"/>
  <c r="Z211" i="34"/>
  <c r="Z210" i="34"/>
  <c r="Z209" i="34"/>
  <c r="Z208" i="34"/>
  <c r="Z207" i="34"/>
  <c r="Z206" i="34"/>
  <c r="Z205" i="34"/>
  <c r="Z204" i="34"/>
  <c r="Z203" i="34"/>
  <c r="Z202" i="34"/>
  <c r="Z201" i="34"/>
  <c r="Z200" i="34"/>
  <c r="Z199" i="34"/>
  <c r="Z198" i="34"/>
  <c r="Z197" i="34"/>
  <c r="Z196" i="34"/>
  <c r="Z195" i="34"/>
  <c r="Z194" i="34"/>
  <c r="Z193" i="34"/>
  <c r="Z192" i="34"/>
  <c r="Z191" i="34"/>
  <c r="Z190" i="34"/>
  <c r="Z189" i="34"/>
  <c r="Z188" i="34"/>
  <c r="Z187" i="34"/>
  <c r="Z186" i="34"/>
  <c r="Z185" i="34"/>
  <c r="Z184" i="34"/>
  <c r="Z183" i="34"/>
  <c r="Z182" i="34"/>
  <c r="Z181" i="34"/>
  <c r="Z180" i="34"/>
  <c r="Z179" i="34"/>
  <c r="Z178" i="34"/>
  <c r="Z177" i="34"/>
  <c r="Z176" i="34"/>
  <c r="Z175" i="34"/>
  <c r="Z174" i="34"/>
  <c r="Z173" i="34"/>
  <c r="Z172" i="34"/>
  <c r="Z171" i="34"/>
  <c r="Z170" i="34"/>
  <c r="Z169" i="34"/>
  <c r="Z168" i="34"/>
  <c r="Z167" i="34"/>
  <c r="Z166" i="34"/>
  <c r="Z165" i="34"/>
  <c r="Z164" i="34"/>
  <c r="Z163" i="34"/>
  <c r="Z162" i="34"/>
  <c r="Z161" i="34"/>
  <c r="Z160" i="34"/>
  <c r="Z159" i="34"/>
  <c r="Z158" i="34"/>
  <c r="Z157" i="34"/>
  <c r="Z156" i="34"/>
  <c r="Z155" i="34"/>
  <c r="Z154" i="34"/>
  <c r="Z153" i="34"/>
  <c r="Z152" i="34"/>
  <c r="Z151" i="34"/>
  <c r="Z150" i="34"/>
  <c r="Z149" i="34"/>
  <c r="Z148" i="34"/>
  <c r="Z147" i="34"/>
  <c r="Z146" i="34"/>
  <c r="Z145" i="34"/>
  <c r="Z144" i="34"/>
  <c r="Z143" i="34"/>
  <c r="Z142" i="34"/>
  <c r="Z141" i="34"/>
  <c r="Z140" i="34"/>
  <c r="Z139" i="34"/>
  <c r="Z138" i="34"/>
  <c r="Z137" i="34"/>
  <c r="Z136" i="34"/>
  <c r="Z135" i="34"/>
  <c r="Z134" i="34"/>
  <c r="Z133" i="34"/>
  <c r="Z132" i="34"/>
  <c r="Z131" i="34"/>
  <c r="Z130" i="34"/>
  <c r="Z129" i="34"/>
  <c r="Z128" i="34"/>
  <c r="Z127" i="34"/>
  <c r="Z126" i="34"/>
  <c r="Z125" i="34"/>
  <c r="Z124" i="34"/>
  <c r="Z123" i="34"/>
  <c r="Z122" i="34"/>
  <c r="Z121" i="34"/>
  <c r="Z120" i="34"/>
  <c r="Z119" i="34"/>
  <c r="Z118" i="34"/>
  <c r="Z117" i="34"/>
  <c r="Z116" i="34"/>
  <c r="Z115" i="34"/>
  <c r="Z114" i="34"/>
  <c r="Z113" i="34"/>
  <c r="Z112" i="34"/>
  <c r="Z111" i="34"/>
  <c r="Z110" i="34"/>
  <c r="Z109" i="34"/>
  <c r="Z108" i="34"/>
  <c r="Z107" i="34"/>
  <c r="Z106" i="34"/>
  <c r="Z105" i="34"/>
  <c r="Z104" i="34"/>
  <c r="Z103" i="34"/>
  <c r="Z102" i="34"/>
  <c r="Z101" i="34"/>
  <c r="Z100" i="34"/>
  <c r="Z99" i="34"/>
  <c r="Z98" i="34"/>
  <c r="Z97" i="34"/>
  <c r="Z96" i="34"/>
  <c r="Z95" i="34"/>
  <c r="Z94" i="34"/>
  <c r="Z93" i="34"/>
  <c r="Z92" i="34"/>
  <c r="Z91" i="34"/>
  <c r="Z90" i="34"/>
  <c r="Z89" i="34"/>
  <c r="Z88" i="34"/>
  <c r="Z87" i="34"/>
  <c r="Z86" i="34"/>
  <c r="Z85" i="34"/>
  <c r="Z84" i="34"/>
  <c r="Z83" i="34"/>
  <c r="Z82" i="34"/>
  <c r="Z81" i="34"/>
  <c r="Z80" i="34"/>
  <c r="Z79" i="34"/>
  <c r="Z78" i="34"/>
  <c r="Z77" i="34"/>
  <c r="Z76" i="34"/>
  <c r="Z75" i="34"/>
  <c r="Z74" i="34"/>
  <c r="Z73" i="34"/>
  <c r="Z72" i="34"/>
  <c r="Z71" i="34"/>
  <c r="Z70" i="34"/>
  <c r="Z69" i="34"/>
  <c r="Z68" i="34"/>
  <c r="Z67" i="34"/>
  <c r="Z66" i="34"/>
  <c r="Z65" i="34"/>
  <c r="Z64" i="34"/>
  <c r="Z63" i="34"/>
  <c r="Z62" i="34"/>
  <c r="Z61" i="34"/>
  <c r="Z60" i="34"/>
  <c r="Z59" i="34"/>
  <c r="Z58" i="34"/>
  <c r="Z57" i="34"/>
  <c r="Z56" i="34"/>
  <c r="Z55" i="34"/>
  <c r="Z54" i="34"/>
  <c r="Z53" i="34"/>
  <c r="Z52" i="34"/>
  <c r="Z51" i="34"/>
  <c r="Z50" i="34"/>
  <c r="Z49" i="34"/>
  <c r="Z48" i="34"/>
  <c r="Z47" i="34"/>
  <c r="Z46" i="34"/>
  <c r="Z45" i="34"/>
  <c r="Z44" i="34"/>
  <c r="Z43" i="34"/>
  <c r="Z42" i="34"/>
  <c r="Z41" i="34"/>
  <c r="Z40" i="34"/>
  <c r="Z39" i="34"/>
  <c r="Z38" i="34"/>
  <c r="Z37" i="34"/>
  <c r="Z36" i="34"/>
  <c r="Z35" i="34"/>
  <c r="Z34" i="34"/>
  <c r="Z33" i="34"/>
  <c r="Z32" i="34"/>
  <c r="Z31" i="34"/>
  <c r="Z30" i="34"/>
  <c r="Z29" i="34"/>
  <c r="Z28" i="34"/>
  <c r="Z27" i="34"/>
  <c r="Z26" i="34"/>
  <c r="Z25" i="34"/>
  <c r="Z24" i="34"/>
  <c r="Z23" i="34"/>
  <c r="Z22" i="34"/>
  <c r="Z21" i="34"/>
  <c r="Z20" i="34"/>
  <c r="Z19" i="34"/>
  <c r="Z18" i="34"/>
  <c r="Z17" i="34"/>
  <c r="Z16" i="34"/>
  <c r="Z15" i="34"/>
  <c r="Z14" i="34"/>
  <c r="Z13" i="34"/>
  <c r="Z12" i="34"/>
  <c r="Z11" i="34"/>
  <c r="Z10" i="34"/>
  <c r="Z9" i="34"/>
  <c r="Z8" i="34"/>
  <c r="Z7" i="34"/>
  <c r="Z6" i="34"/>
  <c r="Z5" i="34"/>
  <c r="Z4" i="34"/>
  <c r="Z3" i="34"/>
  <c r="Z2" i="34"/>
  <c r="D10" i="32"/>
  <c r="O3" i="33"/>
  <c r="O83" i="41"/>
  <c r="O52" i="41"/>
  <c r="O41" i="41"/>
  <c r="O19" i="41"/>
  <c r="O14" i="41"/>
  <c r="O38" i="41"/>
  <c r="O65" i="41"/>
  <c r="O80" i="41"/>
  <c r="O15" i="41"/>
  <c r="O13" i="41"/>
  <c r="O17" i="41"/>
  <c r="O31" i="41"/>
  <c r="O39" i="41"/>
  <c r="O88" i="41"/>
  <c r="O12" i="41"/>
  <c r="O57" i="41"/>
  <c r="V13" i="41" l="1"/>
  <c r="W13" i="41"/>
  <c r="W12" i="41"/>
  <c r="V12" i="41"/>
  <c r="W14" i="41"/>
  <c r="V14" i="41"/>
  <c r="V41" i="41"/>
  <c r="W41" i="41"/>
  <c r="W31" i="41"/>
  <c r="V31" i="41"/>
  <c r="S15" i="41"/>
  <c r="V38" i="41"/>
  <c r="W38" i="41"/>
  <c r="W57" i="41"/>
  <c r="V57" i="41"/>
  <c r="V80" i="41"/>
  <c r="W80" i="41"/>
  <c r="W39" i="41"/>
  <c r="V39" i="41"/>
  <c r="S19" i="41"/>
  <c r="J13" i="4"/>
  <c r="L85" i="38"/>
  <c r="L88" i="38"/>
  <c r="L87" i="38"/>
  <c r="L86" i="38"/>
  <c r="L32" i="38"/>
  <c r="Q14" i="33"/>
  <c r="R14" i="33" s="1"/>
  <c r="O3" i="31"/>
  <c r="I1" i="30"/>
  <c r="O88" i="38"/>
  <c r="O22" i="41"/>
  <c r="S88" i="38" l="1"/>
  <c r="S83" i="41"/>
  <c r="S78" i="41"/>
  <c r="S79" i="41"/>
  <c r="S87" i="41"/>
  <c r="S61" i="41"/>
  <c r="S34" i="41"/>
  <c r="S33" i="41"/>
  <c r="S14" i="41"/>
  <c r="S17" i="41"/>
  <c r="S55" i="41"/>
  <c r="S70" i="41"/>
  <c r="S30" i="41"/>
  <c r="S38" i="41"/>
  <c r="S67" i="41"/>
  <c r="S31" i="41"/>
  <c r="S59" i="41"/>
  <c r="S50" i="41"/>
  <c r="S32" i="41"/>
  <c r="S57" i="41"/>
  <c r="S85" i="41"/>
  <c r="S37" i="41"/>
  <c r="S35" i="41"/>
  <c r="S43" i="41"/>
  <c r="S74" i="41"/>
  <c r="S45" i="41"/>
  <c r="S24" i="41"/>
  <c r="S65" i="41"/>
  <c r="S39" i="41"/>
  <c r="T2" i="41"/>
  <c r="S41" i="41"/>
  <c r="S88" i="41"/>
  <c r="S13" i="41"/>
  <c r="S22" i="41"/>
  <c r="S80" i="41"/>
  <c r="S86" i="38"/>
  <c r="S87" i="38"/>
  <c r="S85" i="38"/>
  <c r="S32" i="38"/>
  <c r="Z3" i="29"/>
  <c r="Z4" i="29"/>
  <c r="Z5" i="29"/>
  <c r="Z6" i="29"/>
  <c r="Z7" i="29"/>
  <c r="Z8" i="29"/>
  <c r="Z9" i="29"/>
  <c r="Z10" i="29"/>
  <c r="Z11" i="29"/>
  <c r="Z12" i="29"/>
  <c r="Z13" i="29"/>
  <c r="Z14" i="29"/>
  <c r="Z15" i="29"/>
  <c r="Z16" i="29"/>
  <c r="Z17" i="29"/>
  <c r="Z18" i="29"/>
  <c r="Z19" i="29"/>
  <c r="Z20" i="29"/>
  <c r="Z21" i="29"/>
  <c r="Z22" i="29"/>
  <c r="Z23" i="29"/>
  <c r="Z24" i="29"/>
  <c r="Z25" i="29"/>
  <c r="Z26" i="29"/>
  <c r="Z27" i="29"/>
  <c r="Z28" i="29"/>
  <c r="Z29" i="29"/>
  <c r="Z30" i="29"/>
  <c r="Z31" i="29"/>
  <c r="Z32" i="29"/>
  <c r="Z33" i="29"/>
  <c r="Z34" i="29"/>
  <c r="Z35" i="29"/>
  <c r="Z36" i="29"/>
  <c r="Z37" i="29"/>
  <c r="Z38" i="29"/>
  <c r="Z39" i="29"/>
  <c r="Z40" i="29"/>
  <c r="Z41" i="29"/>
  <c r="Z42" i="29"/>
  <c r="Z43" i="29"/>
  <c r="Z44" i="29"/>
  <c r="Z45" i="29"/>
  <c r="Z46" i="29"/>
  <c r="Z47" i="29"/>
  <c r="Z48" i="29"/>
  <c r="Z49" i="29"/>
  <c r="Z50" i="29"/>
  <c r="Z51" i="29"/>
  <c r="Z52" i="29"/>
  <c r="Z53" i="29"/>
  <c r="Z54" i="29"/>
  <c r="Z55" i="29"/>
  <c r="Z56" i="29"/>
  <c r="Z57" i="29"/>
  <c r="Z58" i="29"/>
  <c r="Z59" i="29"/>
  <c r="Z60" i="29"/>
  <c r="Z61" i="29"/>
  <c r="Z62" i="29"/>
  <c r="Z63" i="29"/>
  <c r="Z64" i="29"/>
  <c r="Z65" i="29"/>
  <c r="Z66" i="29"/>
  <c r="Z67" i="29"/>
  <c r="Z68" i="29"/>
  <c r="Z69" i="29"/>
  <c r="Z70" i="29"/>
  <c r="Z71" i="29"/>
  <c r="Z72" i="29"/>
  <c r="Z73" i="29"/>
  <c r="Z74" i="29"/>
  <c r="Z75" i="29"/>
  <c r="Z76" i="29"/>
  <c r="Z77" i="29"/>
  <c r="Z78" i="29"/>
  <c r="Z79" i="29"/>
  <c r="Z80" i="29"/>
  <c r="Z81" i="29"/>
  <c r="Z82" i="29"/>
  <c r="Z83" i="29"/>
  <c r="Z84" i="29"/>
  <c r="Z85" i="29"/>
  <c r="Z86" i="29"/>
  <c r="Z87" i="29"/>
  <c r="Z88" i="29"/>
  <c r="Z89" i="29"/>
  <c r="Z90" i="29"/>
  <c r="Z91" i="29"/>
  <c r="Z92" i="29"/>
  <c r="Z93" i="29"/>
  <c r="Z94" i="29"/>
  <c r="Z95" i="29"/>
  <c r="Z96" i="29"/>
  <c r="Z97" i="29"/>
  <c r="Z98" i="29"/>
  <c r="Z99" i="29"/>
  <c r="Z100" i="29"/>
  <c r="Z101" i="29"/>
  <c r="Z102" i="29"/>
  <c r="Z103" i="29"/>
  <c r="Z104" i="29"/>
  <c r="Z105" i="29"/>
  <c r="Z106" i="29"/>
  <c r="Z107" i="29"/>
  <c r="Z108" i="29"/>
  <c r="Z109" i="29"/>
  <c r="Z110" i="29"/>
  <c r="Z111" i="29"/>
  <c r="Z112" i="29"/>
  <c r="Z113" i="29"/>
  <c r="Z114" i="29"/>
  <c r="Z115" i="29"/>
  <c r="Z116" i="29"/>
  <c r="Z117" i="29"/>
  <c r="Z118" i="29"/>
  <c r="Z119" i="29"/>
  <c r="Z120" i="29"/>
  <c r="Z121" i="29"/>
  <c r="Z122" i="29"/>
  <c r="Z123" i="29"/>
  <c r="Z124" i="29"/>
  <c r="Z125" i="29"/>
  <c r="Z126" i="29"/>
  <c r="Z127" i="29"/>
  <c r="Z128" i="29"/>
  <c r="Z129" i="29"/>
  <c r="Z130" i="29"/>
  <c r="Z131" i="29"/>
  <c r="Z132" i="29"/>
  <c r="Z133" i="29"/>
  <c r="Z134" i="29"/>
  <c r="Z135" i="29"/>
  <c r="Z136" i="29"/>
  <c r="Z137" i="29"/>
  <c r="Z138" i="29"/>
  <c r="Z139" i="29"/>
  <c r="Z140" i="29"/>
  <c r="Z141" i="29"/>
  <c r="Z142" i="29"/>
  <c r="Z143" i="29"/>
  <c r="Z144" i="29"/>
  <c r="Z145" i="29"/>
  <c r="Z146" i="29"/>
  <c r="Z147" i="29"/>
  <c r="Z148" i="29"/>
  <c r="Z149" i="29"/>
  <c r="Z150" i="29"/>
  <c r="Z151" i="29"/>
  <c r="Z152" i="29"/>
  <c r="Z153" i="29"/>
  <c r="Z154" i="29"/>
  <c r="Z155" i="29"/>
  <c r="Z156" i="29"/>
  <c r="Z157" i="29"/>
  <c r="Z158" i="29"/>
  <c r="Z159" i="29"/>
  <c r="Z160" i="29"/>
  <c r="Z161" i="29"/>
  <c r="Z162" i="29"/>
  <c r="Z163" i="29"/>
  <c r="Z164" i="29"/>
  <c r="Z165" i="29"/>
  <c r="Z166" i="29"/>
  <c r="Z167" i="29"/>
  <c r="Z168" i="29"/>
  <c r="Z169" i="29"/>
  <c r="Z170" i="29"/>
  <c r="Z171" i="29"/>
  <c r="Z172" i="29"/>
  <c r="Z173" i="29"/>
  <c r="Z174" i="29"/>
  <c r="Z175" i="29"/>
  <c r="Z176" i="29"/>
  <c r="Z177" i="29"/>
  <c r="Z178" i="29"/>
  <c r="Z179" i="29"/>
  <c r="Z180" i="29"/>
  <c r="Z181" i="29"/>
  <c r="Z182" i="29"/>
  <c r="Z183" i="29"/>
  <c r="Z184" i="29"/>
  <c r="Z185" i="29"/>
  <c r="Z186" i="29"/>
  <c r="Z187" i="29"/>
  <c r="Z188" i="29"/>
  <c r="Z189" i="29"/>
  <c r="Z190" i="29"/>
  <c r="Z191" i="29"/>
  <c r="Z192" i="29"/>
  <c r="Z193" i="29"/>
  <c r="Z194" i="29"/>
  <c r="Z195" i="29"/>
  <c r="Z196" i="29"/>
  <c r="Z197" i="29"/>
  <c r="Z198" i="29"/>
  <c r="Z199" i="29"/>
  <c r="Z200" i="29"/>
  <c r="Z201" i="29"/>
  <c r="Z202" i="29"/>
  <c r="Z203" i="29"/>
  <c r="Z204" i="29"/>
  <c r="Z205" i="29"/>
  <c r="Z206" i="29"/>
  <c r="Z207" i="29"/>
  <c r="Z208" i="29"/>
  <c r="Z209" i="29"/>
  <c r="Z210" i="29"/>
  <c r="Z211" i="29"/>
  <c r="Z212" i="29"/>
  <c r="Z213" i="29"/>
  <c r="Z214" i="29"/>
  <c r="Z215" i="29"/>
  <c r="Z216" i="29"/>
  <c r="Z217" i="29"/>
  <c r="Z218" i="29"/>
  <c r="Z219" i="29"/>
  <c r="Z220" i="29"/>
  <c r="Z221" i="29"/>
  <c r="Z222" i="29"/>
  <c r="Z223" i="29"/>
  <c r="Z224" i="29"/>
  <c r="Z225" i="29"/>
  <c r="Z226" i="29"/>
  <c r="Z227" i="29"/>
  <c r="Z228" i="29"/>
  <c r="Z229" i="29"/>
  <c r="Z230" i="29"/>
  <c r="Z231" i="29"/>
  <c r="Z232" i="29"/>
  <c r="Z233" i="29"/>
  <c r="Z234" i="29"/>
  <c r="Z235" i="29"/>
  <c r="Z236" i="29"/>
  <c r="Z237" i="29"/>
  <c r="Z238" i="29"/>
  <c r="Z239" i="29"/>
  <c r="Z240" i="29"/>
  <c r="Z241" i="29"/>
  <c r="Z242" i="29"/>
  <c r="Z243" i="29"/>
  <c r="Z244" i="29"/>
  <c r="Z245" i="29"/>
  <c r="Z246" i="29"/>
  <c r="Z247" i="29"/>
  <c r="Z248" i="29"/>
  <c r="Z249" i="29"/>
  <c r="Z250" i="29"/>
  <c r="Z251" i="29"/>
  <c r="Z252" i="29"/>
  <c r="Z253" i="29"/>
  <c r="Z254" i="29"/>
  <c r="Z255" i="29"/>
  <c r="Z256" i="29"/>
  <c r="Z257" i="29"/>
  <c r="Z258" i="29"/>
  <c r="Z259" i="29"/>
  <c r="Z260" i="29"/>
  <c r="Z261" i="29"/>
  <c r="Z262" i="29"/>
  <c r="Z263" i="29"/>
  <c r="Z264" i="29"/>
  <c r="Z265" i="29"/>
  <c r="Z266" i="29"/>
  <c r="Z267" i="29"/>
  <c r="Z268" i="29"/>
  <c r="Z269" i="29"/>
  <c r="Z270" i="29"/>
  <c r="Z271" i="29"/>
  <c r="Z272" i="29"/>
  <c r="Z273" i="29"/>
  <c r="Z274" i="29"/>
  <c r="Z275" i="29"/>
  <c r="Z276" i="29"/>
  <c r="Z277" i="29"/>
  <c r="Z278" i="29"/>
  <c r="Z279" i="29"/>
  <c r="Z280" i="29"/>
  <c r="Z281" i="29"/>
  <c r="Z282" i="29"/>
  <c r="Z283" i="29"/>
  <c r="Z284" i="29"/>
  <c r="Z285" i="29"/>
  <c r="Z286" i="29"/>
  <c r="Z287" i="29"/>
  <c r="Z288" i="29"/>
  <c r="Z289" i="29"/>
  <c r="Z290" i="29"/>
  <c r="Z291" i="29"/>
  <c r="Z292" i="29"/>
  <c r="Z293" i="29"/>
  <c r="Z294" i="29"/>
  <c r="Z295" i="29"/>
  <c r="Z296" i="29"/>
  <c r="Z297" i="29"/>
  <c r="Z298" i="29"/>
  <c r="Z299" i="29"/>
  <c r="Z300" i="29"/>
  <c r="Z301" i="29"/>
  <c r="Z302" i="29"/>
  <c r="Z303" i="29"/>
  <c r="Z304" i="29"/>
  <c r="Z305" i="29"/>
  <c r="Z306" i="29"/>
  <c r="Z307" i="29"/>
  <c r="Z308" i="29"/>
  <c r="Z309" i="29"/>
  <c r="Z310" i="29"/>
  <c r="Z311" i="29"/>
  <c r="Z312" i="29"/>
  <c r="Z313" i="29"/>
  <c r="Z314" i="29"/>
  <c r="Z315" i="29"/>
  <c r="Z316" i="29"/>
  <c r="Z317" i="29"/>
  <c r="Z318" i="29"/>
  <c r="Z319" i="29"/>
  <c r="Z320" i="29"/>
  <c r="Z321" i="29"/>
  <c r="Z322" i="29"/>
  <c r="Z323" i="29"/>
  <c r="Z324" i="29"/>
  <c r="Z325" i="29"/>
  <c r="Z326" i="29"/>
  <c r="Z327" i="29"/>
  <c r="Z328" i="29"/>
  <c r="Z329" i="29"/>
  <c r="Z330" i="29"/>
  <c r="Z331" i="29"/>
  <c r="Z332" i="29"/>
  <c r="Z333" i="29"/>
  <c r="Z334" i="29"/>
  <c r="Z335" i="29"/>
  <c r="Z336" i="29"/>
  <c r="Z337" i="29"/>
  <c r="Z338" i="29"/>
  <c r="Z339" i="29"/>
  <c r="Z340" i="29"/>
  <c r="Z341" i="29"/>
  <c r="Z342" i="29"/>
  <c r="Z343" i="29"/>
  <c r="Z344" i="29"/>
  <c r="Z345" i="29"/>
  <c r="Z346" i="29"/>
  <c r="Z347" i="29"/>
  <c r="Z348" i="29"/>
  <c r="Z349" i="29"/>
  <c r="Z350" i="29"/>
  <c r="Z351" i="29"/>
  <c r="Z352" i="29"/>
  <c r="Z353" i="29"/>
  <c r="Z354" i="29"/>
  <c r="Z355" i="29"/>
  <c r="Z356" i="29"/>
  <c r="Z357" i="29"/>
  <c r="Z358" i="29"/>
  <c r="Z359" i="29"/>
  <c r="Z360" i="29"/>
  <c r="Z361" i="29"/>
  <c r="Z362" i="29"/>
  <c r="Z363" i="29"/>
  <c r="Z364" i="29"/>
  <c r="Z365" i="29"/>
  <c r="Z366" i="29"/>
  <c r="Z367" i="29"/>
  <c r="Z368" i="29"/>
  <c r="Z369" i="29"/>
  <c r="Z370" i="29"/>
  <c r="Z371" i="29"/>
  <c r="Z372" i="29"/>
  <c r="Z373" i="29"/>
  <c r="Z374" i="29"/>
  <c r="Z375" i="29"/>
  <c r="Z376" i="29"/>
  <c r="Z377" i="29"/>
  <c r="Z378" i="29"/>
  <c r="Z379" i="29"/>
  <c r="Z380" i="29"/>
  <c r="Z381" i="29"/>
  <c r="Z382" i="29"/>
  <c r="Z383" i="29"/>
  <c r="Z384" i="29"/>
  <c r="Z385" i="29"/>
  <c r="Z386" i="29"/>
  <c r="Z387" i="29"/>
  <c r="Z388" i="29"/>
  <c r="Z389" i="29"/>
  <c r="Z390" i="29"/>
  <c r="Z391" i="29"/>
  <c r="Z392" i="29"/>
  <c r="Z393" i="29"/>
  <c r="Z394" i="29"/>
  <c r="Z395" i="29"/>
  <c r="Z396" i="29"/>
  <c r="Z397" i="29"/>
  <c r="Z398" i="29"/>
  <c r="Z399" i="29"/>
  <c r="Z400" i="29"/>
  <c r="Z401" i="29"/>
  <c r="Z402" i="29"/>
  <c r="Z403" i="29"/>
  <c r="Z404" i="29"/>
  <c r="Z405" i="29"/>
  <c r="Z406" i="29"/>
  <c r="Z407" i="29"/>
  <c r="Z408" i="29"/>
  <c r="Z409" i="29"/>
  <c r="Z410" i="29"/>
  <c r="Z411" i="29"/>
  <c r="Z412" i="29"/>
  <c r="Z413" i="29"/>
  <c r="Z414" i="29"/>
  <c r="Z415" i="29"/>
  <c r="Z416" i="29"/>
  <c r="Z417" i="29"/>
  <c r="Z418" i="29"/>
  <c r="Z419" i="29"/>
  <c r="Z420" i="29"/>
  <c r="Z421" i="29"/>
  <c r="Z422" i="29"/>
  <c r="Z423" i="29"/>
  <c r="Z424" i="29"/>
  <c r="Z425" i="29"/>
  <c r="Z426" i="29"/>
  <c r="Z427" i="29"/>
  <c r="Z428" i="29"/>
  <c r="Z429" i="29"/>
  <c r="Z430" i="29"/>
  <c r="Z431" i="29"/>
  <c r="Z432" i="29"/>
  <c r="Z433" i="29"/>
  <c r="Z434" i="29"/>
  <c r="Z435" i="29"/>
  <c r="Z436" i="29"/>
  <c r="Z437" i="29"/>
  <c r="Z438" i="29"/>
  <c r="Z439" i="29"/>
  <c r="Z440" i="29"/>
  <c r="Z441" i="29"/>
  <c r="Z442" i="29"/>
  <c r="Z443" i="29"/>
  <c r="Z444" i="29"/>
  <c r="Z445" i="29"/>
  <c r="Z446" i="29"/>
  <c r="Z447" i="29"/>
  <c r="Z448" i="29"/>
  <c r="Z449" i="29"/>
  <c r="Z450" i="29"/>
  <c r="Z451" i="29"/>
  <c r="Z452" i="29"/>
  <c r="Z453" i="29"/>
  <c r="Z454" i="29"/>
  <c r="Z455" i="29"/>
  <c r="Z456" i="29"/>
  <c r="Z457" i="29"/>
  <c r="Z458" i="29"/>
  <c r="Z459" i="29"/>
  <c r="Z460" i="29"/>
  <c r="Z461" i="29"/>
  <c r="Z462" i="29"/>
  <c r="Z463" i="29"/>
  <c r="Z464" i="29"/>
  <c r="Z465" i="29"/>
  <c r="Z466" i="29"/>
  <c r="Z467" i="29"/>
  <c r="Z468" i="29"/>
  <c r="Z469" i="29"/>
  <c r="Z470" i="29"/>
  <c r="Z471" i="29"/>
  <c r="Z472" i="29"/>
  <c r="Z473" i="29"/>
  <c r="Z474" i="29"/>
  <c r="Z475" i="29"/>
  <c r="Z476" i="29"/>
  <c r="Z477" i="29"/>
  <c r="Z478" i="29"/>
  <c r="Z479" i="29"/>
  <c r="Z480" i="29"/>
  <c r="Z481" i="29"/>
  <c r="Z482" i="29"/>
  <c r="Z483" i="29"/>
  <c r="Z484" i="29"/>
  <c r="Z485" i="29"/>
  <c r="Z486" i="29"/>
  <c r="Z487" i="29"/>
  <c r="Z488" i="29"/>
  <c r="Z489" i="29"/>
  <c r="Z490" i="29"/>
  <c r="Z491" i="29"/>
  <c r="Z492" i="29"/>
  <c r="Z493" i="29"/>
  <c r="Z494" i="29"/>
  <c r="Z495" i="29"/>
  <c r="Z496" i="29"/>
  <c r="Z497" i="29"/>
  <c r="Z498" i="29"/>
  <c r="Z499" i="29"/>
  <c r="Z500" i="29"/>
  <c r="Z501" i="29"/>
  <c r="Z502" i="29"/>
  <c r="Z503" i="29"/>
  <c r="Z504" i="29"/>
  <c r="Z505" i="29"/>
  <c r="Z506" i="29"/>
  <c r="Z507" i="29"/>
  <c r="Z508" i="29"/>
  <c r="Z509" i="29"/>
  <c r="Z510" i="29"/>
  <c r="Z511" i="29"/>
  <c r="Z512" i="29"/>
  <c r="Z513" i="29"/>
  <c r="Z514" i="29"/>
  <c r="Z515" i="29"/>
  <c r="Z516" i="29"/>
  <c r="Z517" i="29"/>
  <c r="Z518" i="29"/>
  <c r="Z519" i="29"/>
  <c r="Z520" i="29"/>
  <c r="Z521" i="29"/>
  <c r="Z522" i="29"/>
  <c r="Z523" i="29"/>
  <c r="Z524" i="29"/>
  <c r="Z525" i="29"/>
  <c r="Z526" i="29"/>
  <c r="Z527" i="29"/>
  <c r="Z528" i="29"/>
  <c r="Z529" i="29"/>
  <c r="Z530" i="29"/>
  <c r="Z531" i="29"/>
  <c r="Z532" i="29"/>
  <c r="Z533" i="29"/>
  <c r="Z534" i="29"/>
  <c r="Z535" i="29"/>
  <c r="Z536" i="29"/>
  <c r="Z537" i="29"/>
  <c r="Z538" i="29"/>
  <c r="Z539" i="29"/>
  <c r="Z540" i="29"/>
  <c r="Z541" i="29"/>
  <c r="Z542" i="29"/>
  <c r="Z543" i="29"/>
  <c r="Z544" i="29"/>
  <c r="Z545" i="29"/>
  <c r="Z546" i="29"/>
  <c r="Z547" i="29"/>
  <c r="Z548" i="29"/>
  <c r="Z549" i="29"/>
  <c r="Z550" i="29"/>
  <c r="Z551" i="29"/>
  <c r="Z552" i="29"/>
  <c r="Z553" i="29"/>
  <c r="Z554" i="29"/>
  <c r="Z555" i="29"/>
  <c r="Z556" i="29"/>
  <c r="Z557" i="29"/>
  <c r="Z558" i="29"/>
  <c r="Z559" i="29"/>
  <c r="Z560" i="29"/>
  <c r="Z561" i="29"/>
  <c r="Z562" i="29"/>
  <c r="Z563" i="29"/>
  <c r="Z564" i="29"/>
  <c r="Z565" i="29"/>
  <c r="Z566" i="29"/>
  <c r="Z567" i="29"/>
  <c r="Z568" i="29"/>
  <c r="Z569" i="29"/>
  <c r="Z570" i="29"/>
  <c r="Z571" i="29"/>
  <c r="Z572" i="29"/>
  <c r="Z573" i="29"/>
  <c r="Z574" i="29"/>
  <c r="Z575" i="29"/>
  <c r="Z576" i="29"/>
  <c r="Z577" i="29"/>
  <c r="Z578" i="29"/>
  <c r="Z579" i="29"/>
  <c r="Z580" i="29"/>
  <c r="Z581" i="29"/>
  <c r="Z582" i="29"/>
  <c r="Z583" i="29"/>
  <c r="Z584" i="29"/>
  <c r="Z585" i="29"/>
  <c r="Z586" i="29"/>
  <c r="Z587" i="29"/>
  <c r="Z588" i="29"/>
  <c r="Z589" i="29"/>
  <c r="Z590" i="29"/>
  <c r="Z591" i="29"/>
  <c r="Z592" i="29"/>
  <c r="Z593" i="29"/>
  <c r="Z594" i="29"/>
  <c r="Z595" i="29"/>
  <c r="Z596" i="29"/>
  <c r="Z597" i="29"/>
  <c r="Z598" i="29"/>
  <c r="Z599" i="29"/>
  <c r="Z600" i="29"/>
  <c r="Z601" i="29"/>
  <c r="Z602" i="29"/>
  <c r="Z603" i="29"/>
  <c r="Z604" i="29"/>
  <c r="Z605" i="29"/>
  <c r="Z606" i="29"/>
  <c r="Z607" i="29"/>
  <c r="Z608" i="29"/>
  <c r="Z609" i="29"/>
  <c r="Z610" i="29"/>
  <c r="Z611" i="29"/>
  <c r="Z612" i="29"/>
  <c r="Z613" i="29"/>
  <c r="Z614" i="29"/>
  <c r="Z615" i="29"/>
  <c r="Z616" i="29"/>
  <c r="Z617" i="29"/>
  <c r="Z618" i="29"/>
  <c r="Z619" i="29"/>
  <c r="Z620" i="29"/>
  <c r="Z621" i="29"/>
  <c r="Z622" i="29"/>
  <c r="Z623" i="29"/>
  <c r="Z624" i="29"/>
  <c r="Z625" i="29"/>
  <c r="Z626" i="29"/>
  <c r="Z627" i="29"/>
  <c r="Z628" i="29"/>
  <c r="Z629" i="29"/>
  <c r="Z630" i="29"/>
  <c r="Z631" i="29"/>
  <c r="Z632" i="29"/>
  <c r="Z633" i="29"/>
  <c r="Z634" i="29"/>
  <c r="Z635" i="29"/>
  <c r="Z636" i="29"/>
  <c r="Z637" i="29"/>
  <c r="Z638" i="29"/>
  <c r="Z639" i="29"/>
  <c r="Z640" i="29"/>
  <c r="Z641" i="29"/>
  <c r="Z642" i="29"/>
  <c r="Z643" i="29"/>
  <c r="Z644" i="29"/>
  <c r="Z645" i="29"/>
  <c r="Z646" i="29"/>
  <c r="Z647" i="29"/>
  <c r="Z648" i="29"/>
  <c r="Z649" i="29"/>
  <c r="Z650" i="29"/>
  <c r="Z651" i="29"/>
  <c r="Z652" i="29"/>
  <c r="Z653" i="29"/>
  <c r="Z654" i="29"/>
  <c r="Z655" i="29"/>
  <c r="Z656" i="29"/>
  <c r="Z657" i="29"/>
  <c r="Z658" i="29"/>
  <c r="Z659" i="29"/>
  <c r="Z660" i="29"/>
  <c r="Z661" i="29"/>
  <c r="Z662" i="29"/>
  <c r="Z663" i="29"/>
  <c r="Z664" i="29"/>
  <c r="Z665" i="29"/>
  <c r="Z666" i="29"/>
  <c r="Z667" i="29"/>
  <c r="Z668" i="29"/>
  <c r="Z669" i="29"/>
  <c r="Z670" i="29"/>
  <c r="Z671" i="29"/>
  <c r="Z672" i="29"/>
  <c r="Z673" i="29"/>
  <c r="Z674" i="29"/>
  <c r="Z675" i="29"/>
  <c r="Z676" i="29"/>
  <c r="Z677" i="29"/>
  <c r="Z678" i="29"/>
  <c r="Z679" i="29"/>
  <c r="Z680" i="29"/>
  <c r="Z681" i="29"/>
  <c r="Z682" i="29"/>
  <c r="Z683" i="29"/>
  <c r="Z684" i="29"/>
  <c r="Z685" i="29"/>
  <c r="Z686" i="29"/>
  <c r="Z687" i="29"/>
  <c r="Z688" i="29"/>
  <c r="Z689" i="29"/>
  <c r="Z690" i="29"/>
  <c r="Z691" i="29"/>
  <c r="Z692" i="29"/>
  <c r="Z693" i="29"/>
  <c r="Z694" i="29"/>
  <c r="Z695" i="29"/>
  <c r="Z696" i="29"/>
  <c r="Z697" i="29"/>
  <c r="Z698" i="29"/>
  <c r="Z699" i="29"/>
  <c r="Z700" i="29"/>
  <c r="Z701" i="29"/>
  <c r="Z702" i="29"/>
  <c r="Z703" i="29"/>
  <c r="Z704" i="29"/>
  <c r="Z705" i="29"/>
  <c r="Z706" i="29"/>
  <c r="Z707" i="29"/>
  <c r="Z708" i="29"/>
  <c r="Z709" i="29"/>
  <c r="Z710" i="29"/>
  <c r="Z711" i="29"/>
  <c r="Z712" i="29"/>
  <c r="Z713" i="29"/>
  <c r="Z714" i="29"/>
  <c r="Z715" i="29"/>
  <c r="Z716" i="29"/>
  <c r="Z717" i="29"/>
  <c r="Z718" i="29"/>
  <c r="Z719" i="29"/>
  <c r="Z720" i="29"/>
  <c r="Z721" i="29"/>
  <c r="Z722" i="29"/>
  <c r="Z723" i="29"/>
  <c r="Z724" i="29"/>
  <c r="Z725" i="29"/>
  <c r="Z726" i="29"/>
  <c r="Z727" i="29"/>
  <c r="Z728" i="29"/>
  <c r="Z729" i="29"/>
  <c r="Z730" i="29"/>
  <c r="Z731" i="29"/>
  <c r="Z732" i="29"/>
  <c r="Z733" i="29"/>
  <c r="Z734" i="29"/>
  <c r="Z735" i="29"/>
  <c r="Z736" i="29"/>
  <c r="Z737" i="29"/>
  <c r="Z738" i="29"/>
  <c r="Z739" i="29"/>
  <c r="Z740" i="29"/>
  <c r="Z741" i="29"/>
  <c r="Z742" i="29"/>
  <c r="Z743" i="29"/>
  <c r="Z744" i="29"/>
  <c r="Z745" i="29"/>
  <c r="Z746" i="29"/>
  <c r="Z747" i="29"/>
  <c r="Z748" i="29"/>
  <c r="Z749" i="29"/>
  <c r="Z750" i="29"/>
  <c r="Z751" i="29"/>
  <c r="Z752" i="29"/>
  <c r="Z753" i="29"/>
  <c r="Z754" i="29"/>
  <c r="Z755" i="29"/>
  <c r="Z756" i="29"/>
  <c r="Z757" i="29"/>
  <c r="Z758" i="29"/>
  <c r="Z759" i="29"/>
  <c r="Z760" i="29"/>
  <c r="Z761" i="29"/>
  <c r="Z762" i="29"/>
  <c r="Z763" i="29"/>
  <c r="Z764" i="29"/>
  <c r="Z765" i="29"/>
  <c r="Z766" i="29"/>
  <c r="Z767" i="29"/>
  <c r="Z768" i="29"/>
  <c r="Z769" i="29"/>
  <c r="Z770" i="29"/>
  <c r="Z771" i="29"/>
  <c r="Z772" i="29"/>
  <c r="Z773" i="29"/>
  <c r="Z774" i="29"/>
  <c r="Z775" i="29"/>
  <c r="Z776" i="29"/>
  <c r="Z777" i="29"/>
  <c r="Z778" i="29"/>
  <c r="Z779" i="29"/>
  <c r="Z780" i="29"/>
  <c r="Z781" i="29"/>
  <c r="Z782" i="29"/>
  <c r="Z783" i="29"/>
  <c r="Z784" i="29"/>
  <c r="Z785" i="29"/>
  <c r="Z786" i="29"/>
  <c r="Z787" i="29"/>
  <c r="Z788" i="29"/>
  <c r="Z789" i="29"/>
  <c r="Z790" i="29"/>
  <c r="Z791" i="29"/>
  <c r="Z792" i="29"/>
  <c r="Z793" i="29"/>
  <c r="Z794" i="29"/>
  <c r="Z795" i="29"/>
  <c r="Z796" i="29"/>
  <c r="Z797" i="29"/>
  <c r="Z798" i="29"/>
  <c r="Z799" i="29"/>
  <c r="Z800" i="29"/>
  <c r="Z801" i="29"/>
  <c r="Z802" i="29"/>
  <c r="Z803" i="29"/>
  <c r="Z804" i="29"/>
  <c r="Z805" i="29"/>
  <c r="Z806" i="29"/>
  <c r="Z807" i="29"/>
  <c r="Z808" i="29"/>
  <c r="Z809" i="29"/>
  <c r="Z810" i="29"/>
  <c r="Z811" i="29"/>
  <c r="Z812" i="29"/>
  <c r="Z813" i="29"/>
  <c r="Z814" i="29"/>
  <c r="Z815" i="29"/>
  <c r="Z816" i="29"/>
  <c r="Z817" i="29"/>
  <c r="Z818" i="29"/>
  <c r="Z819" i="29"/>
  <c r="Z820" i="29"/>
  <c r="Z821" i="29"/>
  <c r="Z822" i="29"/>
  <c r="Z823" i="29"/>
  <c r="Z824" i="29"/>
  <c r="Z825" i="29"/>
  <c r="Z826" i="29"/>
  <c r="Z827" i="29"/>
  <c r="Z828" i="29"/>
  <c r="Z829" i="29"/>
  <c r="Z830" i="29"/>
  <c r="Z831" i="29"/>
  <c r="Z832" i="29"/>
  <c r="Z833" i="29"/>
  <c r="Z834" i="29"/>
  <c r="Z835" i="29"/>
  <c r="Z836" i="29"/>
  <c r="Z837" i="29"/>
  <c r="Z838" i="29"/>
  <c r="Z839" i="29"/>
  <c r="Z840" i="29"/>
  <c r="Z841" i="29"/>
  <c r="Z842" i="29"/>
  <c r="Z843" i="29"/>
  <c r="Z844" i="29"/>
  <c r="Z845" i="29"/>
  <c r="Z846" i="29"/>
  <c r="Z847" i="29"/>
  <c r="Z848" i="29"/>
  <c r="Z849" i="29"/>
  <c r="Z850" i="29"/>
  <c r="Z851" i="29"/>
  <c r="Z852" i="29"/>
  <c r="Z853" i="29"/>
  <c r="Z854" i="29"/>
  <c r="Z855" i="29"/>
  <c r="Z856" i="29"/>
  <c r="Z857" i="29"/>
  <c r="Z858" i="29"/>
  <c r="Z859" i="29"/>
  <c r="Z860" i="29"/>
  <c r="Z861" i="29"/>
  <c r="Z862" i="29"/>
  <c r="Z863" i="29"/>
  <c r="Z864" i="29"/>
  <c r="Z865" i="29"/>
  <c r="Z866" i="29"/>
  <c r="Z867" i="29"/>
  <c r="Z868" i="29"/>
  <c r="Z869" i="29"/>
  <c r="Z870" i="29"/>
  <c r="Z871" i="29"/>
  <c r="Z872" i="29"/>
  <c r="Z873" i="29"/>
  <c r="Z874" i="29"/>
  <c r="Z875" i="29"/>
  <c r="Z876" i="29"/>
  <c r="Z877" i="29"/>
  <c r="Z878" i="29"/>
  <c r="Z879" i="29"/>
  <c r="Z880" i="29"/>
  <c r="Z881" i="29"/>
  <c r="Z882" i="29"/>
  <c r="Z883" i="29"/>
  <c r="Z884" i="29"/>
  <c r="Z885" i="29"/>
  <c r="Z886" i="29"/>
  <c r="Z887" i="29"/>
  <c r="Z888" i="29"/>
  <c r="Z889" i="29"/>
  <c r="Z890" i="29"/>
  <c r="Z891" i="29"/>
  <c r="Z892" i="29"/>
  <c r="Z893" i="29"/>
  <c r="Z894" i="29"/>
  <c r="Z895" i="29"/>
  <c r="Z896" i="29"/>
  <c r="Z897" i="29"/>
  <c r="Z898" i="29"/>
  <c r="Z899" i="29"/>
  <c r="Z900" i="29"/>
  <c r="Z901" i="29"/>
  <c r="Z902" i="29"/>
  <c r="Z903" i="29"/>
  <c r="Z904" i="29"/>
  <c r="Z905" i="29"/>
  <c r="Z906" i="29"/>
  <c r="Z907" i="29"/>
  <c r="Z908" i="29"/>
  <c r="Z909" i="29"/>
  <c r="Z910" i="29"/>
  <c r="Z911" i="29"/>
  <c r="Z912" i="29"/>
  <c r="Z913" i="29"/>
  <c r="Z914" i="29"/>
  <c r="Z915" i="29"/>
  <c r="Z916" i="29"/>
  <c r="Z917" i="29"/>
  <c r="Z918" i="29"/>
  <c r="Z919" i="29"/>
  <c r="Z920" i="29"/>
  <c r="Z921" i="29"/>
  <c r="Z922" i="29"/>
  <c r="Z923" i="29"/>
  <c r="Z924" i="29"/>
  <c r="Z925" i="29"/>
  <c r="Z926" i="29"/>
  <c r="Z927" i="29"/>
  <c r="Z928" i="29"/>
  <c r="Z929" i="29"/>
  <c r="Z930" i="29"/>
  <c r="Z931" i="29"/>
  <c r="Z932" i="29"/>
  <c r="Z933" i="29"/>
  <c r="Z934" i="29"/>
  <c r="Z935" i="29"/>
  <c r="Z936" i="29"/>
  <c r="Z937" i="29"/>
  <c r="Z938" i="29"/>
  <c r="Z939" i="29"/>
  <c r="Z940" i="29"/>
  <c r="Z941" i="29"/>
  <c r="Z942" i="29"/>
  <c r="Z943" i="29"/>
  <c r="Z944" i="29"/>
  <c r="Z945" i="29"/>
  <c r="Z946" i="29"/>
  <c r="Z947" i="29"/>
  <c r="Z948" i="29"/>
  <c r="Z949" i="29"/>
  <c r="Z950" i="29"/>
  <c r="Z951" i="29"/>
  <c r="Z952" i="29"/>
  <c r="Z953" i="29"/>
  <c r="Z954" i="29"/>
  <c r="Z955" i="29"/>
  <c r="Z956" i="29"/>
  <c r="Z957" i="29"/>
  <c r="Z958" i="29"/>
  <c r="Z959" i="29"/>
  <c r="Z960" i="29"/>
  <c r="Z961" i="29"/>
  <c r="Z962" i="29"/>
  <c r="Z963" i="29"/>
  <c r="Z964" i="29"/>
  <c r="Z965" i="29"/>
  <c r="Z966" i="29"/>
  <c r="Z967" i="29"/>
  <c r="Z968" i="29"/>
  <c r="Z969" i="29"/>
  <c r="Z970" i="29"/>
  <c r="Z971" i="29"/>
  <c r="Z972" i="29"/>
  <c r="Z973" i="29"/>
  <c r="Z974" i="29"/>
  <c r="Z975" i="29"/>
  <c r="Z976" i="29"/>
  <c r="Z977" i="29"/>
  <c r="Z978" i="29"/>
  <c r="Z979" i="29"/>
  <c r="Z980" i="29"/>
  <c r="Z981" i="29"/>
  <c r="Z982" i="29"/>
  <c r="Z983" i="29"/>
  <c r="Z984" i="29"/>
  <c r="Z985" i="29"/>
  <c r="Z986" i="29"/>
  <c r="Z987" i="29"/>
  <c r="Z988" i="29"/>
  <c r="Z989" i="29"/>
  <c r="Z990" i="29"/>
  <c r="Z991" i="29"/>
  <c r="Z992" i="29"/>
  <c r="Z993" i="29"/>
  <c r="Z994" i="29"/>
  <c r="Z995" i="29"/>
  <c r="Z996" i="29"/>
  <c r="Z997" i="29"/>
  <c r="Z998" i="29"/>
  <c r="Z999" i="29"/>
  <c r="Z1000" i="29"/>
  <c r="Z1001" i="29"/>
  <c r="Z1002" i="29"/>
  <c r="Z1003" i="29"/>
  <c r="Z1004" i="29"/>
  <c r="Z1005" i="29"/>
  <c r="Z1006" i="29"/>
  <c r="Z1007" i="29"/>
  <c r="Z1008" i="29"/>
  <c r="Z1009" i="29"/>
  <c r="Z1010" i="29"/>
  <c r="Z1011" i="29"/>
  <c r="Z1012" i="29"/>
  <c r="Z1013" i="29"/>
  <c r="Z1014" i="29"/>
  <c r="Z1015" i="29"/>
  <c r="Z1016" i="29"/>
  <c r="Z1017" i="29"/>
  <c r="Z1018" i="29"/>
  <c r="Z1019" i="29"/>
  <c r="Z1020" i="29"/>
  <c r="Z1021" i="29"/>
  <c r="Z1022" i="29"/>
  <c r="Z1023" i="29"/>
  <c r="Z1024" i="29"/>
  <c r="Z1025" i="29"/>
  <c r="Z1026" i="29"/>
  <c r="Z1027" i="29"/>
  <c r="Z1028" i="29"/>
  <c r="Z1029" i="29"/>
  <c r="Z1030" i="29"/>
  <c r="Z1031" i="29"/>
  <c r="Z1032" i="29"/>
  <c r="Z1033" i="29"/>
  <c r="Z1034" i="29"/>
  <c r="Z1035" i="29"/>
  <c r="Z1036" i="29"/>
  <c r="Z1037" i="29"/>
  <c r="Z1038" i="29"/>
  <c r="Z1039" i="29"/>
  <c r="Z1040" i="29"/>
  <c r="Z1041" i="29"/>
  <c r="Z1042" i="29"/>
  <c r="Z1043" i="29"/>
  <c r="Z1044" i="29"/>
  <c r="Z1045" i="29"/>
  <c r="Z1046" i="29"/>
  <c r="Z1047" i="29"/>
  <c r="Z1048" i="29"/>
  <c r="Z1049" i="29"/>
  <c r="Z1050" i="29"/>
  <c r="Z1051" i="29"/>
  <c r="Z1052" i="29"/>
  <c r="Z1053" i="29"/>
  <c r="Z1054" i="29"/>
  <c r="Z1055" i="29"/>
  <c r="Z1056" i="29"/>
  <c r="Z1057" i="29"/>
  <c r="Z1058" i="29"/>
  <c r="Z1059" i="29"/>
  <c r="Z1060" i="29"/>
  <c r="Z1061" i="29"/>
  <c r="Z1062" i="29"/>
  <c r="Z1063" i="29"/>
  <c r="Z1064" i="29"/>
  <c r="Z1065" i="29"/>
  <c r="Z1066" i="29"/>
  <c r="Z1067" i="29"/>
  <c r="Z1068" i="29"/>
  <c r="Z1069" i="29"/>
  <c r="Z1070" i="29"/>
  <c r="Z1071" i="29"/>
  <c r="Z1072" i="29"/>
  <c r="Z1073" i="29"/>
  <c r="Z1074" i="29"/>
  <c r="Z1075" i="29"/>
  <c r="Z1076" i="29"/>
  <c r="Z1077" i="29"/>
  <c r="Z1078" i="29"/>
  <c r="Z1079" i="29"/>
  <c r="Z1080" i="29"/>
  <c r="Z1081" i="29"/>
  <c r="Z1082" i="29"/>
  <c r="Z1083" i="29"/>
  <c r="Z1084" i="29"/>
  <c r="Z1085" i="29"/>
  <c r="Z1086" i="29"/>
  <c r="Z1087" i="29"/>
  <c r="Z1088" i="29"/>
  <c r="Z1089" i="29"/>
  <c r="Z1090" i="29"/>
  <c r="Z1091" i="29"/>
  <c r="Z1092" i="29"/>
  <c r="Z1093" i="29"/>
  <c r="Z1094" i="29"/>
  <c r="Z1095" i="29"/>
  <c r="Z1096" i="29"/>
  <c r="Z1097" i="29"/>
  <c r="Z1098" i="29"/>
  <c r="Z1099" i="29"/>
  <c r="Z1100" i="29"/>
  <c r="Z1101" i="29"/>
  <c r="Z1102" i="29"/>
  <c r="Z1103" i="29"/>
  <c r="Z1104" i="29"/>
  <c r="Z1105" i="29"/>
  <c r="Z1106" i="29"/>
  <c r="Z1107" i="29"/>
  <c r="Z1108" i="29"/>
  <c r="Z1109" i="29"/>
  <c r="Z1110" i="29"/>
  <c r="Z1111" i="29"/>
  <c r="Z1112" i="29"/>
  <c r="Z1113" i="29"/>
  <c r="Z1114" i="29"/>
  <c r="Z1115" i="29"/>
  <c r="Z1116" i="29"/>
  <c r="Z1117" i="29"/>
  <c r="Z1118" i="29"/>
  <c r="Z1119" i="29"/>
  <c r="Z1120" i="29"/>
  <c r="Z1121" i="29"/>
  <c r="Z1122" i="29"/>
  <c r="Z1123" i="29"/>
  <c r="Z1124" i="29"/>
  <c r="Z1125" i="29"/>
  <c r="Z1126" i="29"/>
  <c r="Z1127" i="29"/>
  <c r="Z1128" i="29"/>
  <c r="Z1129" i="29"/>
  <c r="Z1130" i="29"/>
  <c r="Z1131" i="29"/>
  <c r="Z1132" i="29"/>
  <c r="Z1133" i="29"/>
  <c r="Z1134" i="29"/>
  <c r="Z1135" i="29"/>
  <c r="Z1136" i="29"/>
  <c r="Z1137" i="29"/>
  <c r="Z1138" i="29"/>
  <c r="Z1139" i="29"/>
  <c r="Z1140" i="29"/>
  <c r="Z1141" i="29"/>
  <c r="Z1142" i="29"/>
  <c r="Z1143" i="29"/>
  <c r="Z1144" i="29"/>
  <c r="Z1145" i="29"/>
  <c r="Z1146" i="29"/>
  <c r="Z1147" i="29"/>
  <c r="Z1148" i="29"/>
  <c r="Z1149" i="29"/>
  <c r="Z1150" i="29"/>
  <c r="Z1151" i="29"/>
  <c r="Z1152" i="29"/>
  <c r="Z1153" i="29"/>
  <c r="Z1154" i="29"/>
  <c r="Z1155" i="29"/>
  <c r="Z1156" i="29"/>
  <c r="Z1157" i="29"/>
  <c r="Z1158" i="29"/>
  <c r="Z1159" i="29"/>
  <c r="Z1160" i="29"/>
  <c r="Z1161" i="29"/>
  <c r="Z1162" i="29"/>
  <c r="Z1163" i="29"/>
  <c r="Z1164" i="29"/>
  <c r="Z1165" i="29"/>
  <c r="Z1166" i="29"/>
  <c r="Z1167" i="29"/>
  <c r="Z1168" i="29"/>
  <c r="Z1169" i="29"/>
  <c r="Z1170" i="29"/>
  <c r="Z1171" i="29"/>
  <c r="Z1172" i="29"/>
  <c r="Z1173" i="29"/>
  <c r="Z1174" i="29"/>
  <c r="Z1175" i="29"/>
  <c r="Z1176" i="29"/>
  <c r="Z1177" i="29"/>
  <c r="Z1178" i="29"/>
  <c r="Z1179" i="29"/>
  <c r="Z1180" i="29"/>
  <c r="Z1181" i="29"/>
  <c r="Z1182" i="29"/>
  <c r="Z1183" i="29"/>
  <c r="Z1184" i="29"/>
  <c r="Z1185" i="29"/>
  <c r="Z1186" i="29"/>
  <c r="Z1187" i="29"/>
  <c r="Z1188" i="29"/>
  <c r="Z1189" i="29"/>
  <c r="Z1190" i="29"/>
  <c r="Z1191" i="29"/>
  <c r="Z1192" i="29"/>
  <c r="Z1193" i="29"/>
  <c r="Z1194" i="29"/>
  <c r="Z1195" i="29"/>
  <c r="Z1196" i="29"/>
  <c r="Z1197" i="29"/>
  <c r="Z1198" i="29"/>
  <c r="Z1199" i="29"/>
  <c r="Z1200" i="29"/>
  <c r="Z1201" i="29"/>
  <c r="Z1202" i="29"/>
  <c r="Z1203" i="29"/>
  <c r="Z1204" i="29"/>
  <c r="Z1205" i="29"/>
  <c r="Z1206" i="29"/>
  <c r="Z1207" i="29"/>
  <c r="Z1208" i="29"/>
  <c r="Z1209" i="29"/>
  <c r="Z1210" i="29"/>
  <c r="Z1211" i="29"/>
  <c r="Z1212" i="29"/>
  <c r="Z1213" i="29"/>
  <c r="Z1214" i="29"/>
  <c r="Z1215" i="29"/>
  <c r="Z1216" i="29"/>
  <c r="Z1217" i="29"/>
  <c r="Z1218" i="29"/>
  <c r="Z1219" i="29"/>
  <c r="Z1220" i="29"/>
  <c r="Z1221" i="29"/>
  <c r="Z1222" i="29"/>
  <c r="Z1223" i="29"/>
  <c r="Z1224" i="29"/>
  <c r="Z1225" i="29"/>
  <c r="Z1226" i="29"/>
  <c r="Z1227" i="29"/>
  <c r="Z1228" i="29"/>
  <c r="Z1229" i="29"/>
  <c r="Z1230" i="29"/>
  <c r="Z1231" i="29"/>
  <c r="Z1232" i="29"/>
  <c r="Z1233" i="29"/>
  <c r="Z1234" i="29"/>
  <c r="Z1235" i="29"/>
  <c r="Z1236" i="29"/>
  <c r="Z1237" i="29"/>
  <c r="Z1238" i="29"/>
  <c r="Z1239" i="29"/>
  <c r="Z1240" i="29"/>
  <c r="Z1241" i="29"/>
  <c r="Z1242" i="29"/>
  <c r="Z1243" i="29"/>
  <c r="Z1244" i="29"/>
  <c r="Z1245" i="29"/>
  <c r="Z1246" i="29"/>
  <c r="Z1247" i="29"/>
  <c r="Z1248" i="29"/>
  <c r="Z1249" i="29"/>
  <c r="Z1250" i="29"/>
  <c r="Z1251" i="29"/>
  <c r="Z1252" i="29"/>
  <c r="Z1253" i="29"/>
  <c r="Z1254" i="29"/>
  <c r="Z1255" i="29"/>
  <c r="Z1256" i="29"/>
  <c r="Z1257" i="29"/>
  <c r="Z1258" i="29"/>
  <c r="Z1259" i="29"/>
  <c r="Z1260" i="29"/>
  <c r="Z1261" i="29"/>
  <c r="Z1262" i="29"/>
  <c r="Z1263" i="29"/>
  <c r="Z1264" i="29"/>
  <c r="Z1265" i="29"/>
  <c r="Z1266" i="29"/>
  <c r="Z1267" i="29"/>
  <c r="Z1268" i="29"/>
  <c r="Z1269" i="29"/>
  <c r="Z1270" i="29"/>
  <c r="Z1271" i="29"/>
  <c r="Z1272" i="29"/>
  <c r="Z1273" i="29"/>
  <c r="Z1274" i="29"/>
  <c r="Z1275" i="29"/>
  <c r="Z1276" i="29"/>
  <c r="Z1277" i="29"/>
  <c r="Z1278" i="29"/>
  <c r="Z1279" i="29"/>
  <c r="Z1280" i="29"/>
  <c r="Z1281" i="29"/>
  <c r="Z1282" i="29"/>
  <c r="Z1283" i="29"/>
  <c r="Z1284" i="29"/>
  <c r="Z1285" i="29"/>
  <c r="Z1286" i="29"/>
  <c r="Z1287" i="29"/>
  <c r="Z1288" i="29"/>
  <c r="Z1289" i="29"/>
  <c r="Z1290" i="29"/>
  <c r="Z1291" i="29"/>
  <c r="Z1292" i="29"/>
  <c r="Z1293" i="29"/>
  <c r="Z1294" i="29"/>
  <c r="Z1295" i="29"/>
  <c r="Z1296" i="29"/>
  <c r="Z1297" i="29"/>
  <c r="Z1298" i="29"/>
  <c r="Z1299" i="29"/>
  <c r="Z1300" i="29"/>
  <c r="Z1301" i="29"/>
  <c r="Z1302" i="29"/>
  <c r="Z1303" i="29"/>
  <c r="Z1304" i="29"/>
  <c r="Z1305" i="29"/>
  <c r="Z1306" i="29"/>
  <c r="Z1307" i="29"/>
  <c r="Z1308" i="29"/>
  <c r="Z1309" i="29"/>
  <c r="Z1310" i="29"/>
  <c r="Z1311" i="29"/>
  <c r="Z1312" i="29"/>
  <c r="Z1313" i="29"/>
  <c r="Z1314" i="29"/>
  <c r="Z1315" i="29"/>
  <c r="Z1316" i="29"/>
  <c r="Z1317" i="29"/>
  <c r="Z1318" i="29"/>
  <c r="Z1319" i="29"/>
  <c r="Z1320" i="29"/>
  <c r="Z1321" i="29"/>
  <c r="Z1322" i="29"/>
  <c r="Z1323" i="29"/>
  <c r="Z1324" i="29"/>
  <c r="Z1325" i="29"/>
  <c r="Z1326" i="29"/>
  <c r="Z1327" i="29"/>
  <c r="Z1328" i="29"/>
  <c r="Z1329" i="29"/>
  <c r="Z1330" i="29"/>
  <c r="Z1331" i="29"/>
  <c r="Z1332" i="29"/>
  <c r="Z1333" i="29"/>
  <c r="Z1334" i="29"/>
  <c r="Z1335" i="29"/>
  <c r="Z1336" i="29"/>
  <c r="Z1337" i="29"/>
  <c r="Z1338" i="29"/>
  <c r="Z1339" i="29"/>
  <c r="Z1340" i="29"/>
  <c r="Z1341" i="29"/>
  <c r="Z1342" i="29"/>
  <c r="Z1343" i="29"/>
  <c r="Z1344" i="29"/>
  <c r="Z1345" i="29"/>
  <c r="Z1346" i="29"/>
  <c r="Z1347" i="29"/>
  <c r="Z1348" i="29"/>
  <c r="Z1349" i="29"/>
  <c r="Z1350" i="29"/>
  <c r="Z1351" i="29"/>
  <c r="Z1352" i="29"/>
  <c r="Z1353" i="29"/>
  <c r="Z1354" i="29"/>
  <c r="Z1355" i="29"/>
  <c r="Z1356" i="29"/>
  <c r="Z1357" i="29"/>
  <c r="Z1358" i="29"/>
  <c r="Z1359" i="29"/>
  <c r="Z1360" i="29"/>
  <c r="Z1361" i="29"/>
  <c r="Z1362" i="29"/>
  <c r="Z1363" i="29"/>
  <c r="Z1364" i="29"/>
  <c r="Z1365" i="29"/>
  <c r="Z1366" i="29"/>
  <c r="Z1367" i="29"/>
  <c r="Z1368" i="29"/>
  <c r="Z1369" i="29"/>
  <c r="Z1370" i="29"/>
  <c r="Z1371" i="29"/>
  <c r="Z1372" i="29"/>
  <c r="Z1373" i="29"/>
  <c r="Z1374" i="29"/>
  <c r="Z1375" i="29"/>
  <c r="Z1376" i="29"/>
  <c r="Z1377" i="29"/>
  <c r="Z1378" i="29"/>
  <c r="Z1379" i="29"/>
  <c r="Z1380" i="29"/>
  <c r="Z1381" i="29"/>
  <c r="Z1382" i="29"/>
  <c r="Z1383" i="29"/>
  <c r="Z1384" i="29"/>
  <c r="Z1385" i="29"/>
  <c r="Z1386" i="29"/>
  <c r="Z1387" i="29"/>
  <c r="Z1388" i="29"/>
  <c r="Z1389" i="29"/>
  <c r="Z1390" i="29"/>
  <c r="Z1391" i="29"/>
  <c r="Z1392" i="29"/>
  <c r="Z1393" i="29"/>
  <c r="Z1394" i="29"/>
  <c r="Z1395" i="29"/>
  <c r="Z1396" i="29"/>
  <c r="Z1397" i="29"/>
  <c r="Z1398" i="29"/>
  <c r="Z1399" i="29"/>
  <c r="Z1400" i="29"/>
  <c r="Z1401" i="29"/>
  <c r="Z1402" i="29"/>
  <c r="Z1403" i="29"/>
  <c r="Z1404" i="29"/>
  <c r="Z1405" i="29"/>
  <c r="Z1406" i="29"/>
  <c r="Z1407" i="29"/>
  <c r="Z1408" i="29"/>
  <c r="Z1409" i="29"/>
  <c r="Z1410" i="29"/>
  <c r="Z1411" i="29"/>
  <c r="Z1412" i="29"/>
  <c r="Z1413" i="29"/>
  <c r="Z1414" i="29"/>
  <c r="Z1415" i="29"/>
  <c r="Z1416" i="29"/>
  <c r="Z1417" i="29"/>
  <c r="Z1418" i="29"/>
  <c r="Z1419" i="29"/>
  <c r="Z1420" i="29"/>
  <c r="Z1421" i="29"/>
  <c r="Z1422" i="29"/>
  <c r="Z1423" i="29"/>
  <c r="Z1424" i="29"/>
  <c r="Z1425" i="29"/>
  <c r="Z1426" i="29"/>
  <c r="Z1427" i="29"/>
  <c r="Z1428" i="29"/>
  <c r="Z1429" i="29"/>
  <c r="Z1430" i="29"/>
  <c r="Z1431" i="29"/>
  <c r="Z1432" i="29"/>
  <c r="Z1433" i="29"/>
  <c r="Z1434" i="29"/>
  <c r="Z1435" i="29"/>
  <c r="Z1436" i="29"/>
  <c r="Z1437" i="29"/>
  <c r="Z1438" i="29"/>
  <c r="Z1439" i="29"/>
  <c r="Z1440" i="29"/>
  <c r="Z1441" i="29"/>
  <c r="Z1442" i="29"/>
  <c r="Z1443" i="29"/>
  <c r="Z1444" i="29"/>
  <c r="Z1445" i="29"/>
  <c r="Z1446" i="29"/>
  <c r="Z1447" i="29"/>
  <c r="Z1448" i="29"/>
  <c r="Z1449" i="29"/>
  <c r="Z1450" i="29"/>
  <c r="Z1451" i="29"/>
  <c r="Z1452" i="29"/>
  <c r="Z1453" i="29"/>
  <c r="Z1454" i="29"/>
  <c r="Z1455" i="29"/>
  <c r="Z1456" i="29"/>
  <c r="Z1457" i="29"/>
  <c r="Z1458" i="29"/>
  <c r="Z1459" i="29"/>
  <c r="Z1460" i="29"/>
  <c r="Z1461" i="29"/>
  <c r="Z1462" i="29"/>
  <c r="Z1463" i="29"/>
  <c r="Z1464" i="29"/>
  <c r="Z1465" i="29"/>
  <c r="Z1466" i="29"/>
  <c r="Z1467" i="29"/>
  <c r="Z1468" i="29"/>
  <c r="Z1469" i="29"/>
  <c r="Z1470" i="29"/>
  <c r="Z1471" i="29"/>
  <c r="Z1472" i="29"/>
  <c r="Z1473" i="29"/>
  <c r="Z1474" i="29"/>
  <c r="Z1475" i="29"/>
  <c r="Z1476" i="29"/>
  <c r="Z1477" i="29"/>
  <c r="Z1478" i="29"/>
  <c r="Z1479" i="29"/>
  <c r="Z1480" i="29"/>
  <c r="Z1481" i="29"/>
  <c r="Z1482" i="29"/>
  <c r="Z1483" i="29"/>
  <c r="Z1484" i="29"/>
  <c r="Z1485" i="29"/>
  <c r="Z1486" i="29"/>
  <c r="Z1487" i="29"/>
  <c r="Z1488" i="29"/>
  <c r="Z1489" i="29"/>
  <c r="Z1490" i="29"/>
  <c r="Z1491" i="29"/>
  <c r="Z1492" i="29"/>
  <c r="Z1493" i="29"/>
  <c r="Z1494" i="29"/>
  <c r="Z1495" i="29"/>
  <c r="Z1496" i="29"/>
  <c r="Z1497" i="29"/>
  <c r="Z1498" i="29"/>
  <c r="Z1499" i="29"/>
  <c r="Z1500" i="29"/>
  <c r="Z1501" i="29"/>
  <c r="Z1502" i="29"/>
  <c r="Z1503" i="29"/>
  <c r="Z1504" i="29"/>
  <c r="Z1505" i="29"/>
  <c r="Z1506" i="29"/>
  <c r="Z1507" i="29"/>
  <c r="Z1508" i="29"/>
  <c r="Z1509" i="29"/>
  <c r="Z1510" i="29"/>
  <c r="Z1511" i="29"/>
  <c r="Z1512" i="29"/>
  <c r="Z1513" i="29"/>
  <c r="Z1514" i="29"/>
  <c r="Z1515" i="29"/>
  <c r="Z1516" i="29"/>
  <c r="Z1517" i="29"/>
  <c r="Z1518" i="29"/>
  <c r="Z1519" i="29"/>
  <c r="Z1520" i="29"/>
  <c r="Z1521" i="29"/>
  <c r="Z1522" i="29"/>
  <c r="Z1523" i="29"/>
  <c r="Z1524" i="29"/>
  <c r="Z1525" i="29"/>
  <c r="Z1526" i="29"/>
  <c r="Z1527" i="29"/>
  <c r="Z1528" i="29"/>
  <c r="Z1529" i="29"/>
  <c r="Z1530" i="29"/>
  <c r="Z1531" i="29"/>
  <c r="Z1532" i="29"/>
  <c r="Z1533" i="29"/>
  <c r="Z1534" i="29"/>
  <c r="Z1535" i="29"/>
  <c r="Z1536" i="29"/>
  <c r="Z1537" i="29"/>
  <c r="Z1538" i="29"/>
  <c r="Z1539" i="29"/>
  <c r="Z1540" i="29"/>
  <c r="Z1541" i="29"/>
  <c r="Z1542" i="29"/>
  <c r="Z1543" i="29"/>
  <c r="Z1544" i="29"/>
  <c r="Z1545" i="29"/>
  <c r="Z1546" i="29"/>
  <c r="Z1547" i="29"/>
  <c r="Z1548" i="29"/>
  <c r="Z1549" i="29"/>
  <c r="Z1550" i="29"/>
  <c r="Z1551" i="29"/>
  <c r="Z1552" i="29"/>
  <c r="Z1553" i="29"/>
  <c r="Z1554" i="29"/>
  <c r="Z1555" i="29"/>
  <c r="Z1556" i="29"/>
  <c r="Z1557" i="29"/>
  <c r="Z1558" i="29"/>
  <c r="Z1559" i="29"/>
  <c r="Z1560" i="29"/>
  <c r="Z1561" i="29"/>
  <c r="Z1562" i="29"/>
  <c r="Z1563" i="29"/>
  <c r="Z1564" i="29"/>
  <c r="Z1565" i="29"/>
  <c r="Z1566" i="29"/>
  <c r="Z1567" i="29"/>
  <c r="Z1568" i="29"/>
  <c r="Z1569" i="29"/>
  <c r="Z1570" i="29"/>
  <c r="Z1571" i="29"/>
  <c r="Z1572" i="29"/>
  <c r="Z1573" i="29"/>
  <c r="Z1574" i="29"/>
  <c r="Z1575" i="29"/>
  <c r="Z1576" i="29"/>
  <c r="Z1577" i="29"/>
  <c r="Z1578" i="29"/>
  <c r="Z1579" i="29"/>
  <c r="Z1580" i="29"/>
  <c r="Z1581" i="29"/>
  <c r="Z1582" i="29"/>
  <c r="Z1583" i="29"/>
  <c r="Z1584" i="29"/>
  <c r="Z1585" i="29"/>
  <c r="Z1586" i="29"/>
  <c r="Z1587" i="29"/>
  <c r="Z1588" i="29"/>
  <c r="Z1589" i="29"/>
  <c r="Z1590" i="29"/>
  <c r="Z1591" i="29"/>
  <c r="Z1592" i="29"/>
  <c r="Z1593" i="29"/>
  <c r="Z1594" i="29"/>
  <c r="Z1595" i="29"/>
  <c r="Z1596" i="29"/>
  <c r="Z1597" i="29"/>
  <c r="Z1598" i="29"/>
  <c r="Z1599" i="29"/>
  <c r="Z1600" i="29"/>
  <c r="Z1601" i="29"/>
  <c r="Z1602" i="29"/>
  <c r="Z1603" i="29"/>
  <c r="Z1604" i="29"/>
  <c r="Z1605" i="29"/>
  <c r="Z1606" i="29"/>
  <c r="Z1607" i="29"/>
  <c r="Z1608" i="29"/>
  <c r="Z1609" i="29"/>
  <c r="Z1610" i="29"/>
  <c r="Z1611" i="29"/>
  <c r="Z1612" i="29"/>
  <c r="Z1613" i="29"/>
  <c r="Z1614" i="29"/>
  <c r="Z1615" i="29"/>
  <c r="Z1616" i="29"/>
  <c r="Z1617" i="29"/>
  <c r="Z1618" i="29"/>
  <c r="Z1619" i="29"/>
  <c r="Z1620" i="29"/>
  <c r="Z1621" i="29"/>
  <c r="Z1622" i="29"/>
  <c r="Z1623" i="29"/>
  <c r="Z1624" i="29"/>
  <c r="Z1625" i="29"/>
  <c r="Z1626" i="29"/>
  <c r="Z1627" i="29"/>
  <c r="Z1628" i="29"/>
  <c r="Z1629" i="29"/>
  <c r="Z1630" i="29"/>
  <c r="Z1631" i="29"/>
  <c r="Z1632" i="29"/>
  <c r="Z1633" i="29"/>
  <c r="Z1634" i="29"/>
  <c r="Z1635" i="29"/>
  <c r="Z1636" i="29"/>
  <c r="Z1637" i="29"/>
  <c r="Z1638" i="29"/>
  <c r="Z1639" i="29"/>
  <c r="Z1640" i="29"/>
  <c r="Z1641" i="29"/>
  <c r="Z1642" i="29"/>
  <c r="Z1643" i="29"/>
  <c r="Z1644" i="29"/>
  <c r="Z1645" i="29"/>
  <c r="Z1646" i="29"/>
  <c r="Z1647" i="29"/>
  <c r="Z1648" i="29"/>
  <c r="Z1649" i="29"/>
  <c r="Z1650" i="29"/>
  <c r="Z1651" i="29"/>
  <c r="Z1652" i="29"/>
  <c r="Z1653" i="29"/>
  <c r="Z1654" i="29"/>
  <c r="Z1655" i="29"/>
  <c r="Z1656" i="29"/>
  <c r="Z1657" i="29"/>
  <c r="Z1658" i="29"/>
  <c r="Z1659" i="29"/>
  <c r="Z1660" i="29"/>
  <c r="Z1661" i="29"/>
  <c r="Z1662" i="29"/>
  <c r="Z1663" i="29"/>
  <c r="Z1664" i="29"/>
  <c r="Z1665" i="29"/>
  <c r="Z1666" i="29"/>
  <c r="Z1667" i="29"/>
  <c r="Z1668" i="29"/>
  <c r="Z1669" i="29"/>
  <c r="Z1670" i="29"/>
  <c r="Z1671" i="29"/>
  <c r="Z1672" i="29"/>
  <c r="Z1673" i="29"/>
  <c r="Z1674" i="29"/>
  <c r="Z1675" i="29"/>
  <c r="Z1676" i="29"/>
  <c r="Z1677" i="29"/>
  <c r="Z1678" i="29"/>
  <c r="Z1679" i="29"/>
  <c r="Z1680" i="29"/>
  <c r="Z1681" i="29"/>
  <c r="Z1682" i="29"/>
  <c r="Z1683" i="29"/>
  <c r="Z1684" i="29"/>
  <c r="Z1685" i="29"/>
  <c r="Z1686" i="29"/>
  <c r="Z1687" i="29"/>
  <c r="Z1688" i="29"/>
  <c r="Z1689" i="29"/>
  <c r="Z1690" i="29"/>
  <c r="Z1691" i="29"/>
  <c r="Z1692" i="29"/>
  <c r="Z1693" i="29"/>
  <c r="Z1694" i="29"/>
  <c r="Z1695" i="29"/>
  <c r="Z1696" i="29"/>
  <c r="Z1697" i="29"/>
  <c r="Z1698" i="29"/>
  <c r="Z1699" i="29"/>
  <c r="Z1700" i="29"/>
  <c r="Z1701" i="29"/>
  <c r="Z1702" i="29"/>
  <c r="Z1703" i="29"/>
  <c r="Z1704" i="29"/>
  <c r="Z1705" i="29"/>
  <c r="Z1706" i="29"/>
  <c r="Z1707" i="29"/>
  <c r="Z1708" i="29"/>
  <c r="Z1709" i="29"/>
  <c r="Z1710" i="29"/>
  <c r="Z1711" i="29"/>
  <c r="Z1712" i="29"/>
  <c r="Z1713" i="29"/>
  <c r="Z1714" i="29"/>
  <c r="Z1715" i="29"/>
  <c r="Z1716" i="29"/>
  <c r="Z1717" i="29"/>
  <c r="Z1718" i="29"/>
  <c r="Z1719" i="29"/>
  <c r="Z1720" i="29"/>
  <c r="Z1721" i="29"/>
  <c r="Z1722" i="29"/>
  <c r="Z1723" i="29"/>
  <c r="Z1724" i="29"/>
  <c r="Z1725" i="29"/>
  <c r="Z1726" i="29"/>
  <c r="Z1727" i="29"/>
  <c r="Z1728" i="29"/>
  <c r="Z1729" i="29"/>
  <c r="Z1730" i="29"/>
  <c r="Z1731" i="29"/>
  <c r="Z1732" i="29"/>
  <c r="Z1733" i="29"/>
  <c r="Z1734" i="29"/>
  <c r="Z1735" i="29"/>
  <c r="Z1736" i="29"/>
  <c r="Z1737" i="29"/>
  <c r="Z1738" i="29"/>
  <c r="Z1739" i="29"/>
  <c r="Z1740" i="29"/>
  <c r="Z1741" i="29"/>
  <c r="Z1742" i="29"/>
  <c r="Z1743" i="29"/>
  <c r="Z1744" i="29"/>
  <c r="Z1745" i="29"/>
  <c r="Z1746" i="29"/>
  <c r="Z1747" i="29"/>
  <c r="Z1748" i="29"/>
  <c r="Z1749" i="29"/>
  <c r="Z1750" i="29"/>
  <c r="Z1751" i="29"/>
  <c r="Z1752" i="29"/>
  <c r="Z1753" i="29"/>
  <c r="Z1754" i="29"/>
  <c r="Z1755" i="29"/>
  <c r="Z1756" i="29"/>
  <c r="Z1757" i="29"/>
  <c r="Z1758" i="29"/>
  <c r="Z1759" i="29"/>
  <c r="Z1760" i="29"/>
  <c r="Z1761" i="29"/>
  <c r="Z1762" i="29"/>
  <c r="Z1763" i="29"/>
  <c r="Z1764" i="29"/>
  <c r="Z1765" i="29"/>
  <c r="Z1766" i="29"/>
  <c r="Z1767" i="29"/>
  <c r="Z1768" i="29"/>
  <c r="Z1769" i="29"/>
  <c r="Z1770" i="29"/>
  <c r="Z1771" i="29"/>
  <c r="Z1772" i="29"/>
  <c r="Z1773" i="29"/>
  <c r="Z1774" i="29"/>
  <c r="Z1775" i="29"/>
  <c r="Z1776" i="29"/>
  <c r="Z1777" i="29"/>
  <c r="Z1778" i="29"/>
  <c r="Z1779" i="29"/>
  <c r="Z1780" i="29"/>
  <c r="Z1781" i="29"/>
  <c r="Z1782" i="29"/>
  <c r="Z1783" i="29"/>
  <c r="Z1784" i="29"/>
  <c r="Z1785" i="29"/>
  <c r="Z1786" i="29"/>
  <c r="Z1787" i="29"/>
  <c r="Z1788" i="29"/>
  <c r="Z1789" i="29"/>
  <c r="Z1790" i="29"/>
  <c r="Z1791" i="29"/>
  <c r="Z1792" i="29"/>
  <c r="Z1793" i="29"/>
  <c r="Z1794" i="29"/>
  <c r="Z1795" i="29"/>
  <c r="Z1796" i="29"/>
  <c r="Z1797" i="29"/>
  <c r="Z1798" i="29"/>
  <c r="Z1799" i="29"/>
  <c r="Z1800" i="29"/>
  <c r="Z1801" i="29"/>
  <c r="Z1802" i="29"/>
  <c r="Z1803" i="29"/>
  <c r="Z1804" i="29"/>
  <c r="Z1805" i="29"/>
  <c r="Z1806" i="29"/>
  <c r="Z1807" i="29"/>
  <c r="Z1808" i="29"/>
  <c r="Z1809" i="29"/>
  <c r="Z1810" i="29"/>
  <c r="Z1811" i="29"/>
  <c r="Z1812" i="29"/>
  <c r="Z1813" i="29"/>
  <c r="Z1814" i="29"/>
  <c r="Z1815" i="29"/>
  <c r="Z1816" i="29"/>
  <c r="Z1817" i="29"/>
  <c r="Z1818" i="29"/>
  <c r="Z1819" i="29"/>
  <c r="Z1820" i="29"/>
  <c r="Z1821" i="29"/>
  <c r="Z1822" i="29"/>
  <c r="Z1823" i="29"/>
  <c r="Z1824" i="29"/>
  <c r="Z1825" i="29"/>
  <c r="Z1826" i="29"/>
  <c r="Z1827" i="29"/>
  <c r="Z1828" i="29"/>
  <c r="Z1829" i="29"/>
  <c r="Z1830" i="29"/>
  <c r="Z1831" i="29"/>
  <c r="Z1832" i="29"/>
  <c r="Z1833" i="29"/>
  <c r="Z1834" i="29"/>
  <c r="Z1835" i="29"/>
  <c r="Z1836" i="29"/>
  <c r="Z1837" i="29"/>
  <c r="Z1838" i="29"/>
  <c r="Z1839" i="29"/>
  <c r="Z1840" i="29"/>
  <c r="Z1841" i="29"/>
  <c r="Z1842" i="29"/>
  <c r="Z1843" i="29"/>
  <c r="Z1844" i="29"/>
  <c r="Z1845" i="29"/>
  <c r="Z1846" i="29"/>
  <c r="Z1847" i="29"/>
  <c r="Z1848" i="29"/>
  <c r="Z1849" i="29"/>
  <c r="Z1850" i="29"/>
  <c r="Z1851" i="29"/>
  <c r="Z1852" i="29"/>
  <c r="Z1853" i="29"/>
  <c r="Z1854" i="29"/>
  <c r="Z1855" i="29"/>
  <c r="Z1856" i="29"/>
  <c r="Z1857" i="29"/>
  <c r="Z1858" i="29"/>
  <c r="Z1859" i="29"/>
  <c r="Z1860" i="29"/>
  <c r="Z1861" i="29"/>
  <c r="Z1862" i="29"/>
  <c r="Z1863" i="29"/>
  <c r="Z1864" i="29"/>
  <c r="Z1865" i="29"/>
  <c r="Z1866" i="29"/>
  <c r="Z1867" i="29"/>
  <c r="Z1868" i="29"/>
  <c r="Z1869" i="29"/>
  <c r="Z1870" i="29"/>
  <c r="Z1871" i="29"/>
  <c r="Z1872" i="29"/>
  <c r="Z1873" i="29"/>
  <c r="Z1874" i="29"/>
  <c r="Z1875" i="29"/>
  <c r="Z1876" i="29"/>
  <c r="Z1877" i="29"/>
  <c r="Z1878" i="29"/>
  <c r="Z1879" i="29"/>
  <c r="Z1880" i="29"/>
  <c r="Z1881" i="29"/>
  <c r="Z1882" i="29"/>
  <c r="Z1883" i="29"/>
  <c r="Z1884" i="29"/>
  <c r="Z1885" i="29"/>
  <c r="Z1886" i="29"/>
  <c r="Z1887" i="29"/>
  <c r="Z1888" i="29"/>
  <c r="Z1889" i="29"/>
  <c r="Z1890" i="29"/>
  <c r="Z1891" i="29"/>
  <c r="Z1892" i="29"/>
  <c r="Z1893" i="29"/>
  <c r="Z1894" i="29"/>
  <c r="Z1895" i="29"/>
  <c r="Z1896" i="29"/>
  <c r="Z1897" i="29"/>
  <c r="Z1898" i="29"/>
  <c r="Z1899" i="29"/>
  <c r="Z1900" i="29"/>
  <c r="Z1901" i="29"/>
  <c r="Z1902" i="29"/>
  <c r="Z1903" i="29"/>
  <c r="Z2" i="29"/>
  <c r="W137" i="26"/>
  <c r="W136" i="26"/>
  <c r="W135" i="26"/>
  <c r="W134" i="26"/>
  <c r="W133" i="26"/>
  <c r="W132" i="26"/>
  <c r="O35" i="41"/>
  <c r="O55" i="41"/>
  <c r="O45" i="41"/>
  <c r="O70" i="41"/>
  <c r="O50" i="41"/>
  <c r="O33" i="41"/>
  <c r="O42" i="41"/>
  <c r="O27" i="41"/>
  <c r="O86" i="41"/>
  <c r="O54" i="41"/>
  <c r="O24" i="41"/>
  <c r="O85" i="41"/>
  <c r="O44" i="41"/>
  <c r="O29" i="41"/>
  <c r="O48" i="41"/>
  <c r="O69" i="41"/>
  <c r="O51" i="41"/>
  <c r="O28" i="41"/>
  <c r="O49" i="41"/>
  <c r="O56" i="41"/>
  <c r="O77" i="41"/>
  <c r="O34" i="41"/>
  <c r="O58" i="41"/>
  <c r="O37" i="41"/>
  <c r="O36" i="41"/>
  <c r="O75" i="41"/>
  <c r="O79" i="41"/>
  <c r="O21" i="41"/>
  <c r="O74" i="41"/>
  <c r="O87" i="41"/>
  <c r="O16" i="41"/>
  <c r="O60" i="41"/>
  <c r="O72" i="41"/>
  <c r="O25" i="41"/>
  <c r="O71" i="41"/>
  <c r="O43" i="41"/>
  <c r="O46" i="41"/>
  <c r="O76" i="41"/>
  <c r="O66" i="41"/>
  <c r="O81" i="41"/>
  <c r="O84" i="41"/>
  <c r="O59" i="41"/>
  <c r="O18" i="41"/>
  <c r="O63" i="41"/>
  <c r="O64" i="41"/>
  <c r="O20" i="41"/>
  <c r="O62" i="41"/>
  <c r="O30" i="41"/>
  <c r="O67" i="41"/>
  <c r="O68" i="41"/>
  <c r="O61" i="41"/>
  <c r="O73" i="41"/>
  <c r="O82" i="41"/>
  <c r="O47" i="41"/>
  <c r="O26" i="41"/>
  <c r="O78" i="41"/>
  <c r="O32" i="41"/>
  <c r="O53" i="41"/>
  <c r="O40" i="41"/>
  <c r="O23" i="41"/>
  <c r="S68" i="41" l="1"/>
  <c r="S28" i="41"/>
  <c r="S69" i="41"/>
  <c r="S51" i="41"/>
  <c r="S63" i="41"/>
  <c r="S27" i="41"/>
  <c r="S29" i="41"/>
  <c r="S72" i="41"/>
  <c r="S49" i="41"/>
  <c r="S60" i="41"/>
  <c r="S75" i="41"/>
  <c r="S76" i="41"/>
  <c r="V67" i="41"/>
  <c r="V22" i="41"/>
  <c r="V24" i="41"/>
  <c r="V37" i="41"/>
  <c r="W37" i="41" s="1"/>
  <c r="V33" i="41"/>
  <c r="W33" i="41" s="1"/>
  <c r="V50" i="41"/>
  <c r="S82" i="41"/>
  <c r="S26" i="41"/>
  <c r="S66" i="41"/>
  <c r="S86" i="41"/>
  <c r="S44" i="41"/>
  <c r="S18" i="41"/>
  <c r="S40" i="41"/>
  <c r="S53" i="41"/>
  <c r="S46" i="41"/>
  <c r="S21" i="41"/>
  <c r="S77" i="41"/>
  <c r="S62" i="41"/>
  <c r="S54" i="41"/>
  <c r="S36" i="41"/>
  <c r="S20" i="41"/>
  <c r="S81" i="41"/>
  <c r="S56" i="41"/>
  <c r="L10" i="41"/>
  <c r="S12" i="41"/>
  <c r="S47" i="41"/>
  <c r="S42" i="41"/>
  <c r="S16" i="41"/>
  <c r="S23" i="41"/>
  <c r="S84" i="41"/>
  <c r="S48" i="41"/>
  <c r="S25" i="41"/>
  <c r="S71" i="41"/>
  <c r="S64" i="41"/>
  <c r="S58" i="41"/>
  <c r="S73" i="41"/>
  <c r="S52" i="38"/>
  <c r="K137" i="26"/>
  <c r="J137" i="26"/>
  <c r="Q137" i="26"/>
  <c r="R137" i="26" s="1"/>
  <c r="V83" i="41" l="1"/>
  <c r="W83" i="41" s="1"/>
  <c r="V19" i="41"/>
  <c r="V65" i="41"/>
  <c r="V68" i="41"/>
  <c r="W68" i="41" s="1"/>
  <c r="V34" i="41"/>
  <c r="W34" i="41" s="1"/>
  <c r="V78" i="41"/>
  <c r="W78" i="41" s="1"/>
  <c r="V70" i="41"/>
  <c r="W70" i="41" s="1"/>
  <c r="V43" i="41"/>
  <c r="W43" i="41" s="1"/>
  <c r="V35" i="41"/>
  <c r="W35" i="41" s="1"/>
  <c r="V30" i="41"/>
  <c r="V56" i="41"/>
  <c r="W56" i="41" s="1"/>
  <c r="V84" i="41"/>
  <c r="V46" i="41"/>
  <c r="V74" i="41"/>
  <c r="W74" i="41" s="1"/>
  <c r="V73" i="41"/>
  <c r="V23" i="41"/>
  <c r="W23" i="41" s="1"/>
  <c r="W24" i="41"/>
  <c r="V26" i="41"/>
  <c r="V75" i="41"/>
  <c r="W75" i="41" s="1"/>
  <c r="W50" i="41"/>
  <c r="V16" i="41"/>
  <c r="V61" i="41"/>
  <c r="W22" i="41"/>
  <c r="V82" i="41"/>
  <c r="V27" i="41"/>
  <c r="V45" i="41"/>
  <c r="V42" i="41"/>
  <c r="V28" i="41"/>
  <c r="V36" i="41"/>
  <c r="V49" i="41"/>
  <c r="V63" i="41"/>
  <c r="W63" i="41" s="1"/>
  <c r="V20" i="41"/>
  <c r="V21" i="41"/>
  <c r="V25" i="41"/>
  <c r="W25" i="41" s="1"/>
  <c r="V44" i="41"/>
  <c r="V66" i="41"/>
  <c r="W66" i="41" s="1"/>
  <c r="V51" i="41"/>
  <c r="W51" i="41" s="1"/>
  <c r="V47" i="41"/>
  <c r="V54" i="41"/>
  <c r="W54" i="41" s="1"/>
  <c r="V59" i="41"/>
  <c r="W59" i="41" s="1"/>
  <c r="V52" i="41"/>
  <c r="V87" i="41"/>
  <c r="W87" i="41" s="1"/>
  <c r="V53" i="41"/>
  <c r="W53" i="41" s="1"/>
  <c r="V85" i="41"/>
  <c r="V72" i="41"/>
  <c r="V55" i="41"/>
  <c r="V79" i="41"/>
  <c r="W79" i="41" s="1"/>
  <c r="W67" i="41"/>
  <c r="V64" i="41"/>
  <c r="V77" i="41"/>
  <c r="W77" i="41" s="1"/>
  <c r="V40" i="41"/>
  <c r="W40" i="41" s="1"/>
  <c r="V29" i="41"/>
  <c r="L137" i="26"/>
  <c r="W19" i="41" l="1"/>
  <c r="V88" i="41"/>
  <c r="W88" i="41" s="1"/>
  <c r="V15" i="41"/>
  <c r="W15" i="41" s="1"/>
  <c r="V17" i="41"/>
  <c r="W17" i="41" s="1"/>
  <c r="W65" i="41"/>
  <c r="W20" i="41"/>
  <c r="W16" i="41"/>
  <c r="W47" i="41"/>
  <c r="W36" i="41"/>
  <c r="W49" i="41"/>
  <c r="W26" i="41"/>
  <c r="W29" i="41"/>
  <c r="W30" i="41"/>
  <c r="V76" i="41"/>
  <c r="W76" i="41" s="1"/>
  <c r="W72" i="41"/>
  <c r="V86" i="41"/>
  <c r="W86" i="41" s="1"/>
  <c r="W46" i="41"/>
  <c r="W52" i="41"/>
  <c r="U10" i="41"/>
  <c r="V71" i="41"/>
  <c r="W71" i="41" s="1"/>
  <c r="W42" i="41"/>
  <c r="V69" i="41"/>
  <c r="W69" i="41" s="1"/>
  <c r="W55" i="41"/>
  <c r="V81" i="41"/>
  <c r="W81" i="41" s="1"/>
  <c r="V62" i="41"/>
  <c r="W62" i="41" s="1"/>
  <c r="V48" i="41"/>
  <c r="W48" i="41" s="1"/>
  <c r="V60" i="41"/>
  <c r="W60" i="41" s="1"/>
  <c r="W73" i="41"/>
  <c r="V32" i="41"/>
  <c r="W32" i="41" s="1"/>
  <c r="V18" i="41"/>
  <c r="W18" i="41" s="1"/>
  <c r="W64" i="41"/>
  <c r="W84" i="41"/>
  <c r="W61" i="41"/>
  <c r="W85" i="41"/>
  <c r="W45" i="41"/>
  <c r="W21" i="41"/>
  <c r="W27" i="41"/>
  <c r="W82" i="41"/>
  <c r="V58" i="41"/>
  <c r="W58" i="41" s="1"/>
  <c r="W44" i="41"/>
  <c r="W28" i="41"/>
  <c r="J3" i="28"/>
  <c r="H34" i="28"/>
  <c r="J34" i="28" s="1"/>
  <c r="H32" i="28"/>
  <c r="J32" i="28" s="1"/>
  <c r="H31" i="28"/>
  <c r="J31" i="28" s="1"/>
  <c r="E30" i="28"/>
  <c r="H33" i="28"/>
  <c r="J33" i="28" s="1"/>
  <c r="H29" i="28"/>
  <c r="J29" i="28" s="1"/>
  <c r="K53" i="24"/>
  <c r="K52" i="24"/>
  <c r="K51" i="24"/>
  <c r="K50" i="24"/>
  <c r="K48" i="24"/>
  <c r="K47" i="24"/>
  <c r="K46" i="24"/>
  <c r="K45" i="24"/>
  <c r="K44" i="24"/>
  <c r="K43" i="24"/>
  <c r="K42" i="24"/>
  <c r="K41" i="24"/>
  <c r="K40" i="24"/>
  <c r="K39" i="24"/>
  <c r="K38" i="24"/>
  <c r="K37" i="24"/>
  <c r="K34" i="24"/>
  <c r="K33" i="24"/>
  <c r="K32" i="24"/>
  <c r="K31" i="24"/>
  <c r="K30" i="24"/>
  <c r="K29" i="24"/>
  <c r="K26" i="24"/>
  <c r="K24" i="24"/>
  <c r="K23" i="24"/>
  <c r="K20" i="24"/>
  <c r="K19" i="24"/>
  <c r="K18" i="24"/>
  <c r="K16" i="24"/>
  <c r="K15" i="24"/>
  <c r="K13" i="24"/>
  <c r="K11" i="24"/>
  <c r="K10" i="24"/>
  <c r="K9" i="24"/>
  <c r="K8" i="24"/>
  <c r="K6" i="24"/>
  <c r="K5" i="24"/>
  <c r="W131" i="26"/>
  <c r="W130" i="26"/>
  <c r="W129" i="26"/>
  <c r="W128" i="26"/>
  <c r="W127" i="26"/>
  <c r="W126" i="26"/>
  <c r="W125" i="26"/>
  <c r="W124" i="26"/>
  <c r="W123" i="26"/>
  <c r="W122" i="26"/>
  <c r="W121" i="26"/>
  <c r="W120" i="26"/>
  <c r="W119" i="26"/>
  <c r="W118" i="26"/>
  <c r="W117" i="26"/>
  <c r="W116" i="26"/>
  <c r="W115" i="26"/>
  <c r="W114" i="26"/>
  <c r="W113" i="26"/>
  <c r="W112" i="26"/>
  <c r="W111" i="26"/>
  <c r="W110" i="26"/>
  <c r="W109" i="26"/>
  <c r="W108" i="26"/>
  <c r="W107" i="26"/>
  <c r="W106" i="26"/>
  <c r="W105" i="26"/>
  <c r="W104" i="26"/>
  <c r="W103" i="26"/>
  <c r="W102" i="26"/>
  <c r="W101" i="26"/>
  <c r="W100" i="26"/>
  <c r="W99" i="26"/>
  <c r="W98" i="26"/>
  <c r="W97" i="26"/>
  <c r="W96" i="26"/>
  <c r="W95" i="26"/>
  <c r="W94" i="26"/>
  <c r="W93" i="26"/>
  <c r="W92" i="26"/>
  <c r="W91" i="26"/>
  <c r="W90" i="26"/>
  <c r="W89" i="26"/>
  <c r="W88" i="26"/>
  <c r="W87" i="26"/>
  <c r="W86" i="26"/>
  <c r="W85" i="26"/>
  <c r="W84" i="26"/>
  <c r="W83" i="26"/>
  <c r="W82" i="26"/>
  <c r="W81" i="26"/>
  <c r="W80" i="26"/>
  <c r="W79" i="26"/>
  <c r="W78" i="26"/>
  <c r="W77" i="26"/>
  <c r="W76" i="26"/>
  <c r="W75" i="26"/>
  <c r="W74" i="26"/>
  <c r="W73" i="26"/>
  <c r="W72" i="26"/>
  <c r="W71" i="26"/>
  <c r="W70" i="26"/>
  <c r="W69" i="26"/>
  <c r="W68" i="26"/>
  <c r="W67" i="26"/>
  <c r="W66" i="26"/>
  <c r="W65" i="26"/>
  <c r="W64" i="26"/>
  <c r="W63" i="26"/>
  <c r="W62" i="26"/>
  <c r="W61" i="26"/>
  <c r="W60" i="26"/>
  <c r="W59" i="26"/>
  <c r="W58" i="26"/>
  <c r="W57" i="26"/>
  <c r="W56" i="26"/>
  <c r="W55" i="26"/>
  <c r="W54" i="26"/>
  <c r="W53" i="26"/>
  <c r="W52" i="26"/>
  <c r="W51" i="26"/>
  <c r="W50" i="26"/>
  <c r="W49" i="26"/>
  <c r="W48" i="26"/>
  <c r="W47" i="26"/>
  <c r="W46" i="26"/>
  <c r="W45" i="26"/>
  <c r="W44" i="26"/>
  <c r="W43" i="26"/>
  <c r="W42" i="26"/>
  <c r="W41" i="26"/>
  <c r="W40" i="26"/>
  <c r="W39" i="26"/>
  <c r="W38" i="26"/>
  <c r="W37" i="26"/>
  <c r="W36" i="26"/>
  <c r="W35" i="26"/>
  <c r="W34" i="26"/>
  <c r="W33" i="26"/>
  <c r="W32" i="26"/>
  <c r="W31" i="26"/>
  <c r="W30" i="26"/>
  <c r="W29" i="26"/>
  <c r="W10" i="41" l="1"/>
  <c r="V10" i="41"/>
  <c r="U10" i="33"/>
  <c r="J30" i="28"/>
  <c r="W28" i="26" l="1"/>
  <c r="W27" i="26"/>
  <c r="W26" i="26"/>
  <c r="W25" i="26"/>
  <c r="W24" i="26"/>
  <c r="W22" i="26"/>
  <c r="W21" i="26"/>
  <c r="W20" i="26"/>
  <c r="W19" i="26"/>
  <c r="W18" i="26"/>
  <c r="W17" i="26"/>
  <c r="W16" i="26"/>
  <c r="W15" i="26"/>
  <c r="W14" i="26"/>
  <c r="W13" i="26"/>
  <c r="W12" i="26"/>
  <c r="H5" i="28"/>
  <c r="J5" i="28" s="1"/>
  <c r="H26" i="28"/>
  <c r="J26" i="28" s="1"/>
  <c r="H25" i="28"/>
  <c r="J25" i="28" s="1"/>
  <c r="H24" i="28"/>
  <c r="J24" i="28" s="1"/>
  <c r="H21" i="28"/>
  <c r="J21" i="28" s="1"/>
  <c r="H19" i="28"/>
  <c r="J19" i="28" s="1"/>
  <c r="H13" i="28"/>
  <c r="J13" i="28" s="1"/>
  <c r="H9" i="28"/>
  <c r="J9" i="28" s="1"/>
  <c r="H28" i="28"/>
  <c r="J28" i="28" s="1"/>
  <c r="L28" i="28"/>
  <c r="B28" i="28"/>
  <c r="L27" i="28"/>
  <c r="H27" i="28"/>
  <c r="J27" i="28" s="1"/>
  <c r="B27" i="28"/>
  <c r="L26" i="28"/>
  <c r="B26" i="28"/>
  <c r="L25" i="28"/>
  <c r="B25" i="28"/>
  <c r="L24" i="28"/>
  <c r="B24" i="28"/>
  <c r="L23" i="28"/>
  <c r="H23" i="28"/>
  <c r="J23" i="28" s="1"/>
  <c r="B23" i="28"/>
  <c r="L22" i="28"/>
  <c r="H22" i="28"/>
  <c r="J22" i="28" s="1"/>
  <c r="B22" i="28"/>
  <c r="L21" i="28"/>
  <c r="B21" i="28"/>
  <c r="L20" i="28"/>
  <c r="H20" i="28"/>
  <c r="J20" i="28" s="1"/>
  <c r="B20" i="28"/>
  <c r="L19" i="28"/>
  <c r="B19" i="28"/>
  <c r="L18" i="28"/>
  <c r="H18" i="28"/>
  <c r="J18" i="28" s="1"/>
  <c r="L17" i="28"/>
  <c r="H17" i="28"/>
  <c r="J17" i="28" s="1"/>
  <c r="L16" i="28"/>
  <c r="H16" i="28"/>
  <c r="J16" i="28" s="1"/>
  <c r="L15" i="28"/>
  <c r="H15" i="28"/>
  <c r="J15" i="28" s="1"/>
  <c r="L14" i="28"/>
  <c r="H14" i="28"/>
  <c r="J14" i="28" s="1"/>
  <c r="L13" i="28"/>
  <c r="L12" i="28"/>
  <c r="H12" i="28"/>
  <c r="J12" i="28" s="1"/>
  <c r="L11" i="28"/>
  <c r="H11" i="28"/>
  <c r="J11" i="28" s="1"/>
  <c r="L10" i="28"/>
  <c r="H10" i="28"/>
  <c r="J10" i="28" s="1"/>
  <c r="L9" i="28"/>
  <c r="L8" i="28"/>
  <c r="H8" i="28"/>
  <c r="J8" i="28" s="1"/>
  <c r="L7" i="28"/>
  <c r="H7" i="28"/>
  <c r="J7" i="28" s="1"/>
  <c r="L6" i="28"/>
  <c r="H6" i="28"/>
  <c r="J6" i="28" s="1"/>
  <c r="L5" i="28"/>
  <c r="I1" i="27" l="1"/>
  <c r="O3" i="26"/>
  <c r="Z1487" i="25"/>
  <c r="Z1488" i="25"/>
  <c r="Z1489" i="25"/>
  <c r="Z1490" i="25"/>
  <c r="Z1491" i="25"/>
  <c r="Z1492" i="25"/>
  <c r="Z1493" i="25"/>
  <c r="Z1494" i="25"/>
  <c r="Z1495" i="25"/>
  <c r="Z1496" i="25"/>
  <c r="Z1497" i="25"/>
  <c r="Z1498" i="25"/>
  <c r="Z1499" i="25"/>
  <c r="Z1500" i="25"/>
  <c r="Z1501" i="25"/>
  <c r="Z1502" i="25"/>
  <c r="Z1503" i="25"/>
  <c r="Z1504" i="25"/>
  <c r="Z1505" i="25"/>
  <c r="Z1506" i="25"/>
  <c r="Z1507" i="25"/>
  <c r="Z1508" i="25"/>
  <c r="Z1509" i="25"/>
  <c r="Z1510" i="25"/>
  <c r="Z1511" i="25"/>
  <c r="Z1512" i="25"/>
  <c r="Z1513" i="25"/>
  <c r="Z1514" i="25"/>
  <c r="Z1515" i="25"/>
  <c r="Z1516" i="25"/>
  <c r="Z1517" i="25"/>
  <c r="Z1518" i="25"/>
  <c r="Z1519" i="25"/>
  <c r="Z1520" i="25"/>
  <c r="Z1521" i="25"/>
  <c r="Z1522" i="25"/>
  <c r="Z1523" i="25"/>
  <c r="Z1524" i="25"/>
  <c r="Z1525" i="25"/>
  <c r="Z1526" i="25"/>
  <c r="Z1527" i="25"/>
  <c r="Z1528" i="25"/>
  <c r="Z1529" i="25"/>
  <c r="Z1530" i="25"/>
  <c r="Z1531" i="25"/>
  <c r="Z1532" i="25"/>
  <c r="Z1533" i="25"/>
  <c r="Z1534" i="25"/>
  <c r="Z1535" i="25"/>
  <c r="Z1536" i="25"/>
  <c r="Z1537" i="25"/>
  <c r="Z1538" i="25"/>
  <c r="Z1539" i="25"/>
  <c r="Z1540" i="25"/>
  <c r="Z1541" i="25"/>
  <c r="Z1542" i="25"/>
  <c r="Z1543" i="25"/>
  <c r="Z1544" i="25"/>
  <c r="Z1545" i="25"/>
  <c r="Z1546" i="25"/>
  <c r="Z1547" i="25"/>
  <c r="Z1548" i="25"/>
  <c r="Z1549" i="25"/>
  <c r="Z1550" i="25"/>
  <c r="Z1551" i="25"/>
  <c r="Z1552" i="25"/>
  <c r="Z1553" i="25"/>
  <c r="Z1554" i="25"/>
  <c r="Z1555" i="25"/>
  <c r="Z1556" i="25"/>
  <c r="Z1557" i="25"/>
  <c r="Z1558" i="25"/>
  <c r="Z1559" i="25"/>
  <c r="Z1560" i="25"/>
  <c r="Z1561" i="25"/>
  <c r="Z1562" i="25"/>
  <c r="Z1563" i="25"/>
  <c r="Z1564" i="25"/>
  <c r="Z1565" i="25"/>
  <c r="Z1566" i="25"/>
  <c r="Z1567" i="25"/>
  <c r="Z1568" i="25"/>
  <c r="Z1569" i="25"/>
  <c r="Z1570" i="25"/>
  <c r="Z1571" i="25"/>
  <c r="Z1572" i="25"/>
  <c r="Z1573" i="25"/>
  <c r="Z1574" i="25"/>
  <c r="Z1575" i="25"/>
  <c r="Z1576" i="25"/>
  <c r="Z1577" i="25"/>
  <c r="Z1578" i="25"/>
  <c r="Z1579" i="25"/>
  <c r="Z1580" i="25"/>
  <c r="Z1581" i="25"/>
  <c r="Z1582" i="25"/>
  <c r="Z1583" i="25"/>
  <c r="Z1584" i="25"/>
  <c r="Z1585" i="25"/>
  <c r="Z1586" i="25"/>
  <c r="Z1587" i="25"/>
  <c r="Z1588" i="25"/>
  <c r="Z1589" i="25"/>
  <c r="Z1590" i="25"/>
  <c r="Z1591" i="25"/>
  <c r="Z1592" i="25"/>
  <c r="Z1593" i="25"/>
  <c r="Z1594" i="25"/>
  <c r="Z1595" i="25"/>
  <c r="Z1596" i="25"/>
  <c r="Z1597" i="25"/>
  <c r="Z1598" i="25"/>
  <c r="Z1599" i="25"/>
  <c r="Z1600" i="25"/>
  <c r="Z1601" i="25"/>
  <c r="Z1602" i="25"/>
  <c r="Z1603" i="25"/>
  <c r="Z1604" i="25"/>
  <c r="Z1605" i="25"/>
  <c r="Z1606" i="25"/>
  <c r="Z1607" i="25"/>
  <c r="Z1608" i="25"/>
  <c r="Z1609" i="25"/>
  <c r="Z1610" i="25"/>
  <c r="Z1611" i="25"/>
  <c r="Z1612" i="25"/>
  <c r="Z1613" i="25"/>
  <c r="Z1614" i="25"/>
  <c r="Z1615" i="25"/>
  <c r="Z1616" i="25"/>
  <c r="Z1617" i="25"/>
  <c r="Z1618" i="25"/>
  <c r="Z1619" i="25"/>
  <c r="Z1620" i="25"/>
  <c r="Z1621" i="25"/>
  <c r="Z1622" i="25"/>
  <c r="Z1623" i="25"/>
  <c r="Z1624" i="25"/>
  <c r="Z1625" i="25"/>
  <c r="Z1626" i="25"/>
  <c r="Z1627" i="25"/>
  <c r="Z1628" i="25"/>
  <c r="Z1629" i="25"/>
  <c r="Z1630" i="25"/>
  <c r="Z1631" i="25"/>
  <c r="Z1632" i="25"/>
  <c r="Z1633" i="25"/>
  <c r="Z1634" i="25"/>
  <c r="Z1635" i="25"/>
  <c r="Z1636" i="25"/>
  <c r="Z1637" i="25"/>
  <c r="Z1638" i="25"/>
  <c r="Z1639" i="25"/>
  <c r="Z1640" i="25"/>
  <c r="Z1641" i="25"/>
  <c r="Z1642" i="25"/>
  <c r="Z1643" i="25"/>
  <c r="Z1644" i="25"/>
  <c r="Z1645" i="25"/>
  <c r="Z1646" i="25"/>
  <c r="Z1647" i="25"/>
  <c r="Z1648" i="25"/>
  <c r="Z1649" i="25"/>
  <c r="Z1650" i="25"/>
  <c r="Z1651" i="25"/>
  <c r="Z1652" i="25"/>
  <c r="Z1653" i="25"/>
  <c r="Z1654" i="25"/>
  <c r="Z1655" i="25"/>
  <c r="Z1656" i="25"/>
  <c r="Z1657" i="25"/>
  <c r="Z1658" i="25"/>
  <c r="Z1659" i="25"/>
  <c r="Z1660" i="25"/>
  <c r="Z1661" i="25"/>
  <c r="Z1662" i="25"/>
  <c r="Z1663" i="25"/>
  <c r="Z1664" i="25"/>
  <c r="Z1665" i="25"/>
  <c r="Z1666" i="25"/>
  <c r="Z1667" i="25"/>
  <c r="Z1668" i="25"/>
  <c r="Z1669" i="25"/>
  <c r="Z1670" i="25"/>
  <c r="Z1671" i="25"/>
  <c r="Z1672" i="25"/>
  <c r="Z1673" i="25"/>
  <c r="Z1674" i="25"/>
  <c r="Z1675" i="25"/>
  <c r="Z1676" i="25"/>
  <c r="Z1677" i="25"/>
  <c r="Z1678" i="25"/>
  <c r="Z1679" i="25"/>
  <c r="Z1680" i="25"/>
  <c r="Z1681" i="25"/>
  <c r="Z1682" i="25"/>
  <c r="Z1683" i="25"/>
  <c r="Z1684" i="25"/>
  <c r="Z1685" i="25"/>
  <c r="Z1686" i="25"/>
  <c r="Z1687" i="25"/>
  <c r="Z1688" i="25"/>
  <c r="Z1689" i="25"/>
  <c r="Z1690" i="25"/>
  <c r="Z1691" i="25"/>
  <c r="Z1692" i="25"/>
  <c r="Z1693" i="25"/>
  <c r="Z1694" i="25"/>
  <c r="Z1695" i="25"/>
  <c r="Z1696" i="25"/>
  <c r="Z1697" i="25"/>
  <c r="Z1698" i="25"/>
  <c r="Z1699" i="25"/>
  <c r="Z1700" i="25"/>
  <c r="Z1701" i="25"/>
  <c r="Z1702" i="25"/>
  <c r="Z1703" i="25"/>
  <c r="Z1704" i="25"/>
  <c r="Z1705" i="25"/>
  <c r="Z1706" i="25"/>
  <c r="Z1707" i="25"/>
  <c r="Z1708" i="25"/>
  <c r="Z1709" i="25"/>
  <c r="Z1710" i="25"/>
  <c r="Z1711" i="25"/>
  <c r="Z1712" i="25"/>
  <c r="Z1713" i="25"/>
  <c r="Z1714" i="25"/>
  <c r="Z1715" i="25"/>
  <c r="Z1716" i="25"/>
  <c r="Z1717" i="25"/>
  <c r="Z1718" i="25"/>
  <c r="Z1719" i="25"/>
  <c r="Z1720" i="25"/>
  <c r="Z1721" i="25"/>
  <c r="Z1722" i="25"/>
  <c r="Z1723" i="25"/>
  <c r="Z1724" i="25"/>
  <c r="Z1725" i="25"/>
  <c r="Z1726" i="25"/>
  <c r="Z1727" i="25"/>
  <c r="Z1728" i="25"/>
  <c r="Z1729" i="25"/>
  <c r="Z1730" i="25"/>
  <c r="Z1731" i="25"/>
  <c r="Z1732" i="25"/>
  <c r="Z1733" i="25"/>
  <c r="Z1734" i="25"/>
  <c r="Z1735" i="25"/>
  <c r="Z1736" i="25"/>
  <c r="Z1737" i="25"/>
  <c r="Z1738" i="25"/>
  <c r="Z1739" i="25"/>
  <c r="Z1740" i="25"/>
  <c r="Z1741" i="25"/>
  <c r="Z1742" i="25"/>
  <c r="Z1743" i="25"/>
  <c r="Z1744" i="25"/>
  <c r="Z1745" i="25"/>
  <c r="Z1746" i="25"/>
  <c r="Z1747" i="25"/>
  <c r="Z1748" i="25"/>
  <c r="Z1749" i="25"/>
  <c r="Z1750" i="25"/>
  <c r="Z1751" i="25"/>
  <c r="Z1752" i="25"/>
  <c r="Z1753" i="25"/>
  <c r="Z1754" i="25"/>
  <c r="Z1755" i="25"/>
  <c r="Z1756" i="25"/>
  <c r="Z1757" i="25"/>
  <c r="Z1758" i="25"/>
  <c r="Z1759" i="25"/>
  <c r="Z1760" i="25"/>
  <c r="Z1761" i="25"/>
  <c r="Z1762" i="25"/>
  <c r="Z1763" i="25"/>
  <c r="Z1764" i="25"/>
  <c r="Z1765" i="25"/>
  <c r="Z1766" i="25"/>
  <c r="Z1767" i="25"/>
  <c r="Z1768" i="25"/>
  <c r="Z1769" i="25"/>
  <c r="Z1770" i="25"/>
  <c r="Z1771" i="25"/>
  <c r="Z1772" i="25"/>
  <c r="Z1773" i="25"/>
  <c r="Z1774" i="25"/>
  <c r="Z1775" i="25"/>
  <c r="Z1776" i="25"/>
  <c r="Z1777" i="25"/>
  <c r="Z1778" i="25"/>
  <c r="Z1779" i="25"/>
  <c r="Z1780" i="25"/>
  <c r="Z1781" i="25"/>
  <c r="Z1782" i="25"/>
  <c r="Z1783" i="25"/>
  <c r="Z1784" i="25"/>
  <c r="Z1785" i="25"/>
  <c r="Z1786" i="25"/>
  <c r="Z1787" i="25"/>
  <c r="Z1788" i="25"/>
  <c r="Z1789" i="25"/>
  <c r="Z1790" i="25"/>
  <c r="Z1791" i="25"/>
  <c r="Z1792" i="25"/>
  <c r="Z1793" i="25"/>
  <c r="Z1794" i="25"/>
  <c r="Z1795" i="25"/>
  <c r="Z1796" i="25"/>
  <c r="Z1797" i="25"/>
  <c r="Z1798" i="25"/>
  <c r="Z1799" i="25"/>
  <c r="Z1800" i="25"/>
  <c r="Z1801" i="25"/>
  <c r="Z1802" i="25"/>
  <c r="Z1803" i="25"/>
  <c r="Z1804" i="25"/>
  <c r="Z1805" i="25"/>
  <c r="Z1806" i="25"/>
  <c r="Z1807" i="25"/>
  <c r="Z1808" i="25"/>
  <c r="Z1809" i="25"/>
  <c r="Z1810" i="25"/>
  <c r="Z1811" i="25"/>
  <c r="Z1812" i="25"/>
  <c r="Z1813" i="25"/>
  <c r="Z1814" i="25"/>
  <c r="Z1815" i="25"/>
  <c r="Z1816" i="25"/>
  <c r="Z1817" i="25"/>
  <c r="Z1818" i="25"/>
  <c r="Z1819" i="25"/>
  <c r="Z1820" i="25"/>
  <c r="Z1821" i="25"/>
  <c r="Z1822" i="25"/>
  <c r="Z1823" i="25"/>
  <c r="Z1824" i="25"/>
  <c r="Z1825" i="25"/>
  <c r="Z1826" i="25"/>
  <c r="Z1827" i="25"/>
  <c r="Z1828" i="25"/>
  <c r="Z1829" i="25"/>
  <c r="Z1830" i="25"/>
  <c r="Z1831" i="25"/>
  <c r="Z1832" i="25"/>
  <c r="Z1833" i="25"/>
  <c r="Z1834" i="25"/>
  <c r="Z1835" i="25"/>
  <c r="Z1836" i="25"/>
  <c r="Z1837" i="25"/>
  <c r="Z1838" i="25"/>
  <c r="Z1839" i="25"/>
  <c r="Z1840" i="25"/>
  <c r="Z1841" i="25"/>
  <c r="Z1842" i="25"/>
  <c r="Z1843" i="25"/>
  <c r="Z1844" i="25"/>
  <c r="Z1845" i="25"/>
  <c r="Z1846" i="25"/>
  <c r="Z1847" i="25"/>
  <c r="Z1848" i="25"/>
  <c r="Z1849" i="25"/>
  <c r="Z1850" i="25"/>
  <c r="Z1851" i="25"/>
  <c r="Z1852" i="25"/>
  <c r="Z1853" i="25"/>
  <c r="Z1854" i="25"/>
  <c r="Z1855" i="25"/>
  <c r="Z1856" i="25"/>
  <c r="Z1857" i="25"/>
  <c r="Z1858" i="25"/>
  <c r="Z1859" i="25"/>
  <c r="Z1860" i="25"/>
  <c r="Z1861" i="25"/>
  <c r="Z1862" i="25"/>
  <c r="Z1863" i="25"/>
  <c r="Z1864" i="25"/>
  <c r="Z1865" i="25"/>
  <c r="Z1866" i="25"/>
  <c r="Z1867" i="25"/>
  <c r="Z1868" i="25"/>
  <c r="Z1869" i="25"/>
  <c r="Z1870" i="25"/>
  <c r="Z1871" i="25"/>
  <c r="Z1872" i="25"/>
  <c r="Z1873" i="25"/>
  <c r="Z1874" i="25"/>
  <c r="Z1875" i="25"/>
  <c r="Z1876" i="25"/>
  <c r="Z1877" i="25"/>
  <c r="Z1878" i="25"/>
  <c r="Z1879" i="25"/>
  <c r="Z1880" i="25"/>
  <c r="Z1881" i="25"/>
  <c r="Z1882" i="25"/>
  <c r="Z1883" i="25"/>
  <c r="Z1884" i="25"/>
  <c r="Z1885" i="25"/>
  <c r="Z1886" i="25"/>
  <c r="Z1887" i="25"/>
  <c r="Z1888" i="25"/>
  <c r="Z1889" i="25"/>
  <c r="Z1890" i="25"/>
  <c r="Z1891" i="25"/>
  <c r="Z1892" i="25"/>
  <c r="Z1893" i="25"/>
  <c r="Z1894" i="25"/>
  <c r="Z1895" i="25"/>
  <c r="Z1896" i="25"/>
  <c r="Z1897" i="25"/>
  <c r="Z1898" i="25"/>
  <c r="Z1899" i="25"/>
  <c r="Z1900" i="25"/>
  <c r="Z1901" i="25"/>
  <c r="Z1902" i="25"/>
  <c r="Z1903" i="25"/>
  <c r="Z1904" i="25"/>
  <c r="Z1905" i="25"/>
  <c r="Z1906" i="25"/>
  <c r="Z1907" i="25"/>
  <c r="Z1908" i="25"/>
  <c r="Z1909" i="25"/>
  <c r="Z1910" i="25"/>
  <c r="Z1911" i="25"/>
  <c r="Z1912" i="25"/>
  <c r="Z1913" i="25"/>
  <c r="Z1914" i="25"/>
  <c r="Z1915" i="25"/>
  <c r="Z1916" i="25"/>
  <c r="Z1917" i="25"/>
  <c r="Z1918" i="25"/>
  <c r="Z1919" i="25"/>
  <c r="Z1920" i="25"/>
  <c r="Z1921" i="25"/>
  <c r="Z1922" i="25"/>
  <c r="Z1923" i="25"/>
  <c r="Z1924" i="25"/>
  <c r="Z1925" i="25"/>
  <c r="Z1926" i="25"/>
  <c r="Z1927" i="25"/>
  <c r="Z1928" i="25"/>
  <c r="Z1929" i="25"/>
  <c r="Z1930" i="25"/>
  <c r="Z1931" i="25"/>
  <c r="Z1932" i="25"/>
  <c r="Z1933" i="25"/>
  <c r="Z1934" i="25"/>
  <c r="Z1935" i="25"/>
  <c r="Z1936" i="25"/>
  <c r="Z1937" i="25"/>
  <c r="Z1938" i="25"/>
  <c r="Z1939" i="25"/>
  <c r="Z1940" i="25"/>
  <c r="Z1941" i="25"/>
  <c r="Z1942" i="25"/>
  <c r="Z1943" i="25"/>
  <c r="Z1944" i="25"/>
  <c r="Z1945" i="25"/>
  <c r="Z1946" i="25"/>
  <c r="Z1947" i="25"/>
  <c r="Z1948" i="25"/>
  <c r="Z1949" i="25"/>
  <c r="Z1950" i="25"/>
  <c r="Z1951" i="25"/>
  <c r="Z1952" i="25"/>
  <c r="Z1953" i="25"/>
  <c r="Z1954" i="25"/>
  <c r="Z1955" i="25"/>
  <c r="Z1956" i="25"/>
  <c r="Z1957" i="25"/>
  <c r="Z1958" i="25"/>
  <c r="Z1959" i="25"/>
  <c r="Z1960" i="25"/>
  <c r="Z1961" i="25"/>
  <c r="Z1962" i="25"/>
  <c r="Z1963" i="25"/>
  <c r="Z1964" i="25"/>
  <c r="Z1965" i="25"/>
  <c r="Z1966" i="25"/>
  <c r="Z1967" i="25"/>
  <c r="Z1968" i="25"/>
  <c r="Z1969" i="25"/>
  <c r="Z1970" i="25"/>
  <c r="Z1971" i="25"/>
  <c r="Z1972" i="25"/>
  <c r="Z1973" i="25"/>
  <c r="Z1974" i="25"/>
  <c r="Z1975" i="25"/>
  <c r="Z1976" i="25"/>
  <c r="Z1977" i="25"/>
  <c r="Z1978" i="25"/>
  <c r="Z1979" i="25"/>
  <c r="Z1980" i="25"/>
  <c r="Z1981" i="25"/>
  <c r="Z1982" i="25"/>
  <c r="Z1983" i="25"/>
  <c r="Z1984" i="25"/>
  <c r="Z1486" i="25"/>
  <c r="Z1485" i="25"/>
  <c r="Z1484" i="25"/>
  <c r="Z1483" i="25"/>
  <c r="Z1482" i="25"/>
  <c r="Z1481" i="25"/>
  <c r="Z1480" i="25"/>
  <c r="Z1479" i="25"/>
  <c r="Z1478" i="25"/>
  <c r="Z1477" i="25"/>
  <c r="Z1476" i="25"/>
  <c r="Z1475" i="25"/>
  <c r="Z1474" i="25"/>
  <c r="Z1473" i="25"/>
  <c r="Z1472" i="25"/>
  <c r="Z1471" i="25"/>
  <c r="Z1470" i="25"/>
  <c r="Z1469" i="25"/>
  <c r="Z1468" i="25"/>
  <c r="Z1467" i="25"/>
  <c r="Z1466" i="25"/>
  <c r="Z1465" i="25"/>
  <c r="Z1464" i="25"/>
  <c r="Z1463" i="25"/>
  <c r="Z1462" i="25"/>
  <c r="Z1461" i="25"/>
  <c r="Z1460" i="25"/>
  <c r="Z1459" i="25"/>
  <c r="Z1458" i="25"/>
  <c r="Z1457" i="25"/>
  <c r="Z1456" i="25"/>
  <c r="Z1455" i="25"/>
  <c r="Z1454" i="25"/>
  <c r="Z1453" i="25"/>
  <c r="Z1452" i="25"/>
  <c r="Z1451" i="25"/>
  <c r="Z1450" i="25"/>
  <c r="Z1449" i="25"/>
  <c r="Z1448" i="25"/>
  <c r="Z1447" i="25"/>
  <c r="Z1446" i="25"/>
  <c r="Z1445" i="25"/>
  <c r="Z1444" i="25"/>
  <c r="Z1443" i="25"/>
  <c r="Z1442" i="25"/>
  <c r="Z1441" i="25"/>
  <c r="Z1440" i="25"/>
  <c r="Z1439" i="25"/>
  <c r="Z1438" i="25"/>
  <c r="Z1437" i="25"/>
  <c r="Z1436" i="25"/>
  <c r="Z1435" i="25"/>
  <c r="Z1434" i="25"/>
  <c r="Z1433" i="25"/>
  <c r="Z1432" i="25"/>
  <c r="Z1431" i="25"/>
  <c r="Z1430" i="25"/>
  <c r="Z1429" i="25"/>
  <c r="Z1428" i="25"/>
  <c r="Z1427" i="25"/>
  <c r="Z1426" i="25"/>
  <c r="Z1425" i="25"/>
  <c r="Z1424" i="25"/>
  <c r="Z1423" i="25"/>
  <c r="Z1422" i="25"/>
  <c r="Z1421" i="25"/>
  <c r="Z1420" i="25"/>
  <c r="Z1419" i="25"/>
  <c r="Z1418" i="25"/>
  <c r="Z1417" i="25"/>
  <c r="Z1416" i="25"/>
  <c r="Z1415" i="25"/>
  <c r="Z1414" i="25"/>
  <c r="Z1413" i="25"/>
  <c r="Z1412" i="25"/>
  <c r="Z1411" i="25"/>
  <c r="Z1410" i="25"/>
  <c r="Z1409" i="25"/>
  <c r="Z1408" i="25"/>
  <c r="Z1407" i="25"/>
  <c r="Z1406" i="25"/>
  <c r="Z1405" i="25"/>
  <c r="Z1404" i="25"/>
  <c r="Z1403" i="25"/>
  <c r="Z1402" i="25"/>
  <c r="Z1401" i="25"/>
  <c r="Z1400" i="25"/>
  <c r="Z1399" i="25"/>
  <c r="Z1398" i="25"/>
  <c r="Z1397" i="25"/>
  <c r="Z1396" i="25"/>
  <c r="Z1395" i="25"/>
  <c r="Z1394" i="25"/>
  <c r="Z1393" i="25"/>
  <c r="Z1392" i="25"/>
  <c r="Z1391" i="25"/>
  <c r="Z1390" i="25"/>
  <c r="Z1389" i="25"/>
  <c r="Z1388" i="25"/>
  <c r="Z1387" i="25"/>
  <c r="Z1386" i="25"/>
  <c r="Z1385" i="25"/>
  <c r="Z1384" i="25"/>
  <c r="Z1383" i="25"/>
  <c r="Z1382" i="25"/>
  <c r="Z1381" i="25"/>
  <c r="Z1380" i="25"/>
  <c r="Z1379" i="25"/>
  <c r="Z1378" i="25"/>
  <c r="Z1377" i="25"/>
  <c r="Z1376" i="25"/>
  <c r="Z1375" i="25"/>
  <c r="Z1374" i="25"/>
  <c r="Z1373" i="25"/>
  <c r="Z1372" i="25"/>
  <c r="Z1371" i="25"/>
  <c r="Z1370" i="25"/>
  <c r="Z1369" i="25"/>
  <c r="Z1368" i="25"/>
  <c r="Z1367" i="25"/>
  <c r="Z1366" i="25"/>
  <c r="Z1365" i="25"/>
  <c r="Z1364" i="25"/>
  <c r="Z1363" i="25"/>
  <c r="Z1362" i="25"/>
  <c r="Z1361" i="25"/>
  <c r="Z1360" i="25"/>
  <c r="Z1359" i="25"/>
  <c r="Z1358" i="25"/>
  <c r="Z1357" i="25"/>
  <c r="Z1356" i="25"/>
  <c r="Z1355" i="25"/>
  <c r="Z1354" i="25"/>
  <c r="Z1353" i="25"/>
  <c r="Z1352" i="25"/>
  <c r="Z1351" i="25"/>
  <c r="Z1350" i="25"/>
  <c r="Z1349" i="25"/>
  <c r="Z1348" i="25"/>
  <c r="Z1347" i="25"/>
  <c r="Z1346" i="25"/>
  <c r="Z1345" i="25"/>
  <c r="Z1344" i="25"/>
  <c r="Z1343" i="25"/>
  <c r="Z1342" i="25"/>
  <c r="Z1341" i="25"/>
  <c r="Z1340" i="25"/>
  <c r="Z1339" i="25"/>
  <c r="Z1338" i="25"/>
  <c r="Z1337" i="25"/>
  <c r="Z1336" i="25"/>
  <c r="Z1335" i="25"/>
  <c r="Z1334" i="25"/>
  <c r="Z1333" i="25"/>
  <c r="Z1332" i="25"/>
  <c r="Z1331" i="25"/>
  <c r="Z1330" i="25"/>
  <c r="Z1329" i="25"/>
  <c r="Z1328" i="25"/>
  <c r="Z1327" i="25"/>
  <c r="Z1326" i="25"/>
  <c r="Z1325" i="25"/>
  <c r="Z1324" i="25"/>
  <c r="Z1323" i="25"/>
  <c r="Z1322" i="25"/>
  <c r="Z1321" i="25"/>
  <c r="Z1320" i="25"/>
  <c r="Z1319" i="25"/>
  <c r="Z1318" i="25"/>
  <c r="Z1317" i="25"/>
  <c r="Z1316" i="25"/>
  <c r="Z1315" i="25"/>
  <c r="Z1314" i="25"/>
  <c r="Z1313" i="25"/>
  <c r="Z1312" i="25"/>
  <c r="Z1311" i="25"/>
  <c r="Z1310" i="25"/>
  <c r="Z1309" i="25"/>
  <c r="Z1308" i="25"/>
  <c r="Z1307" i="25"/>
  <c r="Z1306" i="25"/>
  <c r="Z1305" i="25"/>
  <c r="Z1304" i="25"/>
  <c r="Z1303" i="25"/>
  <c r="Z1302" i="25"/>
  <c r="Z1301" i="25"/>
  <c r="Z1300" i="25"/>
  <c r="Z1299" i="25"/>
  <c r="Z1298" i="25"/>
  <c r="Z1297" i="25"/>
  <c r="Z1296" i="25"/>
  <c r="Z1295" i="25"/>
  <c r="Z1294" i="25"/>
  <c r="Z1293" i="25"/>
  <c r="Z1292" i="25"/>
  <c r="Z1291" i="25"/>
  <c r="Z1290" i="25"/>
  <c r="Z1289" i="25"/>
  <c r="Z1288" i="25"/>
  <c r="Z1287" i="25"/>
  <c r="Z1286" i="25"/>
  <c r="Z1285" i="25"/>
  <c r="Z1284" i="25"/>
  <c r="Z1283" i="25"/>
  <c r="Z1282" i="25"/>
  <c r="Z1281" i="25"/>
  <c r="Z1280" i="25"/>
  <c r="Z1279" i="25"/>
  <c r="Z1278" i="25"/>
  <c r="Z1277" i="25"/>
  <c r="Z1276" i="25"/>
  <c r="Z1275" i="25"/>
  <c r="Z1274" i="25"/>
  <c r="Z1273" i="25"/>
  <c r="Z1272" i="25"/>
  <c r="Z1271" i="25"/>
  <c r="Z1270" i="25"/>
  <c r="Z1269" i="25"/>
  <c r="Z1268" i="25"/>
  <c r="Z1267" i="25"/>
  <c r="Z1266" i="25"/>
  <c r="Z1265" i="25"/>
  <c r="Z1264" i="25"/>
  <c r="Z1263" i="25"/>
  <c r="Z1262" i="25"/>
  <c r="Z1261" i="25"/>
  <c r="Z1260" i="25"/>
  <c r="Z1259" i="25"/>
  <c r="Z1258" i="25"/>
  <c r="Z1257" i="25"/>
  <c r="Z1256" i="25"/>
  <c r="Z1255" i="25"/>
  <c r="Z1254" i="25"/>
  <c r="Z1253" i="25"/>
  <c r="Z1252" i="25"/>
  <c r="Z1251" i="25"/>
  <c r="Z1250" i="25"/>
  <c r="Z1249" i="25"/>
  <c r="Z1248" i="25"/>
  <c r="Z1247" i="25"/>
  <c r="Z1246" i="25"/>
  <c r="Z1245" i="25"/>
  <c r="Z1244" i="25"/>
  <c r="Z1243" i="25"/>
  <c r="Z1242" i="25"/>
  <c r="Z1241" i="25"/>
  <c r="Z1240" i="25"/>
  <c r="Z1239" i="25"/>
  <c r="Z1238" i="25"/>
  <c r="Z1237" i="25"/>
  <c r="Z1236" i="25"/>
  <c r="Z1235" i="25"/>
  <c r="Z1234" i="25"/>
  <c r="Z1233" i="25"/>
  <c r="Z1232" i="25"/>
  <c r="Z1231" i="25"/>
  <c r="Z1230" i="25"/>
  <c r="Z1229" i="25"/>
  <c r="Z1228" i="25"/>
  <c r="Z1227" i="25"/>
  <c r="Z1226" i="25"/>
  <c r="Z1225" i="25"/>
  <c r="Z1224" i="25"/>
  <c r="Z1223" i="25"/>
  <c r="Z1222" i="25"/>
  <c r="Z1221" i="25"/>
  <c r="Z1220" i="25"/>
  <c r="Z1219" i="25"/>
  <c r="Z1218" i="25"/>
  <c r="Z1217" i="25"/>
  <c r="Z1216" i="25"/>
  <c r="Z1215" i="25"/>
  <c r="Z1214" i="25"/>
  <c r="Z1213" i="25"/>
  <c r="Z1212" i="25"/>
  <c r="Z1211" i="25"/>
  <c r="Z1210" i="25"/>
  <c r="Z1209" i="25"/>
  <c r="Z1208" i="25"/>
  <c r="Z1207" i="25"/>
  <c r="Z1206" i="25"/>
  <c r="Z1205" i="25"/>
  <c r="Z1204" i="25"/>
  <c r="Z1203" i="25"/>
  <c r="Z1202" i="25"/>
  <c r="Z1201" i="25"/>
  <c r="Z1200" i="25"/>
  <c r="Z1199" i="25"/>
  <c r="Z1198" i="25"/>
  <c r="Z1197" i="25"/>
  <c r="Z1196" i="25"/>
  <c r="Z1195" i="25"/>
  <c r="Z1194" i="25"/>
  <c r="Z1193" i="25"/>
  <c r="Z1192" i="25"/>
  <c r="Z1191" i="25"/>
  <c r="Z1190" i="25"/>
  <c r="Z1189" i="25"/>
  <c r="Z1188" i="25"/>
  <c r="Z1187" i="25"/>
  <c r="Z1186" i="25"/>
  <c r="Z1185" i="25"/>
  <c r="Z1184" i="25"/>
  <c r="Z1183" i="25"/>
  <c r="Z1182" i="25"/>
  <c r="Z1181" i="25"/>
  <c r="Z1180" i="25"/>
  <c r="Z1179" i="25"/>
  <c r="Z1178" i="25"/>
  <c r="Z1177" i="25"/>
  <c r="Z1176" i="25"/>
  <c r="Z1175" i="25"/>
  <c r="Z1174" i="25"/>
  <c r="Z1173" i="25"/>
  <c r="Z1172" i="25"/>
  <c r="Z1171" i="25"/>
  <c r="Z1170" i="25"/>
  <c r="Z1169" i="25"/>
  <c r="Z1168" i="25"/>
  <c r="Z1167" i="25"/>
  <c r="Z1166" i="25"/>
  <c r="Z1165" i="25"/>
  <c r="Z1164" i="25"/>
  <c r="Z1163" i="25"/>
  <c r="Z1162" i="25"/>
  <c r="Z1161" i="25"/>
  <c r="Z1160" i="25"/>
  <c r="Z1159" i="25"/>
  <c r="Z1158" i="25"/>
  <c r="Z1157" i="25"/>
  <c r="Z1156" i="25"/>
  <c r="Z1155" i="25"/>
  <c r="Z1154" i="25"/>
  <c r="Z1153" i="25"/>
  <c r="Z1152" i="25"/>
  <c r="Z1151" i="25"/>
  <c r="Z1150" i="25"/>
  <c r="Z1149" i="25"/>
  <c r="Z1148" i="25"/>
  <c r="Z1147" i="25"/>
  <c r="Z1146" i="25"/>
  <c r="Z1145" i="25"/>
  <c r="Z1144" i="25"/>
  <c r="Z1143" i="25"/>
  <c r="Z1142" i="25"/>
  <c r="Z1141" i="25"/>
  <c r="Z1140" i="25"/>
  <c r="Z1139" i="25"/>
  <c r="Z1138" i="25"/>
  <c r="Z1137" i="25"/>
  <c r="Z1136" i="25"/>
  <c r="Z1135" i="25"/>
  <c r="Z1134" i="25"/>
  <c r="Z1133" i="25"/>
  <c r="Z1132" i="25"/>
  <c r="Z1131" i="25"/>
  <c r="Z1130" i="25"/>
  <c r="Z1129" i="25"/>
  <c r="Z1128" i="25"/>
  <c r="Z1127" i="25"/>
  <c r="Z1126" i="25"/>
  <c r="Z1125" i="25"/>
  <c r="Z1124" i="25"/>
  <c r="Z1123" i="25"/>
  <c r="Z1122" i="25"/>
  <c r="Z1121" i="25"/>
  <c r="Z1120" i="25"/>
  <c r="Z1119" i="25"/>
  <c r="Z1118" i="25"/>
  <c r="Z1117" i="25"/>
  <c r="Z1116" i="25"/>
  <c r="Z1115" i="25"/>
  <c r="Z1114" i="25"/>
  <c r="Z1113" i="25"/>
  <c r="Z1112" i="25"/>
  <c r="Z1111" i="25"/>
  <c r="Z1110" i="25"/>
  <c r="Z1109" i="25"/>
  <c r="Z1108" i="25"/>
  <c r="Z1107" i="25"/>
  <c r="Z1106" i="25"/>
  <c r="Z1105" i="25"/>
  <c r="Z1104" i="25"/>
  <c r="Z1103" i="25"/>
  <c r="Z1102" i="25"/>
  <c r="Z1101" i="25"/>
  <c r="Z1100" i="25"/>
  <c r="Z1099" i="25"/>
  <c r="Z1098" i="25"/>
  <c r="Z1097" i="25"/>
  <c r="Z1096" i="25"/>
  <c r="Z1095" i="25"/>
  <c r="Z1094" i="25"/>
  <c r="Z1093" i="25"/>
  <c r="Z1092" i="25"/>
  <c r="Z1091" i="25"/>
  <c r="Z1090" i="25"/>
  <c r="Z1089" i="25"/>
  <c r="Z1088" i="25"/>
  <c r="Z1087" i="25"/>
  <c r="Z1086" i="25"/>
  <c r="Z1085" i="25"/>
  <c r="Z1084" i="25"/>
  <c r="Z1083" i="25"/>
  <c r="Z1082" i="25"/>
  <c r="Z1081" i="25"/>
  <c r="Z1080" i="25"/>
  <c r="Z1079" i="25"/>
  <c r="Z1078" i="25"/>
  <c r="Z1077" i="25"/>
  <c r="Z1076" i="25"/>
  <c r="Z1075" i="25"/>
  <c r="Z1074" i="25"/>
  <c r="Z1073" i="25"/>
  <c r="Z1072" i="25"/>
  <c r="Z1071" i="25"/>
  <c r="Z1070" i="25"/>
  <c r="Z1069" i="25"/>
  <c r="Z1068" i="25"/>
  <c r="Z1067" i="25"/>
  <c r="Z1066" i="25"/>
  <c r="Z1065" i="25"/>
  <c r="Z1064" i="25"/>
  <c r="Z1063" i="25"/>
  <c r="Z1062" i="25"/>
  <c r="Z1061" i="25"/>
  <c r="Z1060" i="25"/>
  <c r="Z1059" i="25"/>
  <c r="Z1058" i="25"/>
  <c r="Z1057" i="25"/>
  <c r="Z1056" i="25"/>
  <c r="Z1055" i="25"/>
  <c r="Z1054" i="25"/>
  <c r="Z1053" i="25"/>
  <c r="Z1052" i="25"/>
  <c r="Z1051" i="25"/>
  <c r="Z1050" i="25"/>
  <c r="Z1049" i="25"/>
  <c r="Z1048" i="25"/>
  <c r="Z1047" i="25"/>
  <c r="Z1046" i="25"/>
  <c r="Z1045" i="25"/>
  <c r="Z1044" i="25"/>
  <c r="Z1043" i="25"/>
  <c r="Z1042" i="25"/>
  <c r="Z1041" i="25"/>
  <c r="Z1040" i="25"/>
  <c r="Z1039" i="25"/>
  <c r="Z1038" i="25"/>
  <c r="Z1037" i="25"/>
  <c r="Z1036" i="25"/>
  <c r="Z1035" i="25"/>
  <c r="Z1034" i="25"/>
  <c r="Z1033" i="25"/>
  <c r="Z1032" i="25"/>
  <c r="Z1031" i="25"/>
  <c r="Z1030" i="25"/>
  <c r="Z1029" i="25"/>
  <c r="Z1028" i="25"/>
  <c r="Z1027" i="25"/>
  <c r="Z1026" i="25"/>
  <c r="Z1025" i="25"/>
  <c r="Z1024" i="25"/>
  <c r="Z1023" i="25"/>
  <c r="Z1022" i="25"/>
  <c r="Z1021" i="25"/>
  <c r="Z1020" i="25"/>
  <c r="Z1019" i="25"/>
  <c r="Z1018" i="25"/>
  <c r="Z1017" i="25"/>
  <c r="Z1016" i="25"/>
  <c r="Z1015" i="25"/>
  <c r="Z1014" i="25"/>
  <c r="Z1013" i="25"/>
  <c r="Z1012" i="25"/>
  <c r="Z1011" i="25"/>
  <c r="Z1010" i="25"/>
  <c r="Z1009" i="25"/>
  <c r="Z1008" i="25"/>
  <c r="Z1007" i="25"/>
  <c r="Z1006" i="25"/>
  <c r="Z1005" i="25"/>
  <c r="Z1004" i="25"/>
  <c r="Z1003" i="25"/>
  <c r="Z1002" i="25"/>
  <c r="Z1001" i="25"/>
  <c r="Z1000" i="25"/>
  <c r="Z999" i="25"/>
  <c r="Z998" i="25"/>
  <c r="Z997" i="25"/>
  <c r="Z996" i="25"/>
  <c r="Z995" i="25"/>
  <c r="Z994" i="25"/>
  <c r="Z993" i="25"/>
  <c r="Z992" i="25"/>
  <c r="Z991" i="25"/>
  <c r="Z990" i="25"/>
  <c r="Z989" i="25"/>
  <c r="Z988" i="25"/>
  <c r="Z987" i="25"/>
  <c r="Z986" i="25"/>
  <c r="Z985" i="25"/>
  <c r="Z984" i="25"/>
  <c r="Z983" i="25"/>
  <c r="Z982" i="25"/>
  <c r="Z981" i="25"/>
  <c r="Z980" i="25"/>
  <c r="Z979" i="25"/>
  <c r="Z978" i="25"/>
  <c r="Z977" i="25"/>
  <c r="Z976" i="25"/>
  <c r="Z975" i="25"/>
  <c r="Z974" i="25"/>
  <c r="Z973" i="25"/>
  <c r="Z972" i="25"/>
  <c r="Z971" i="25"/>
  <c r="Z970" i="25"/>
  <c r="Z969" i="25"/>
  <c r="Z968" i="25"/>
  <c r="Z967" i="25"/>
  <c r="Z966" i="25"/>
  <c r="Z965" i="25"/>
  <c r="Z964" i="25"/>
  <c r="Z963" i="25"/>
  <c r="Z962" i="25"/>
  <c r="Z961" i="25"/>
  <c r="Z960" i="25"/>
  <c r="Z959" i="25"/>
  <c r="Z958" i="25"/>
  <c r="Z957" i="25"/>
  <c r="Z956" i="25"/>
  <c r="Z955" i="25"/>
  <c r="Z954" i="25"/>
  <c r="Z953" i="25"/>
  <c r="Z952" i="25"/>
  <c r="Z951" i="25"/>
  <c r="Z950" i="25"/>
  <c r="Z949" i="25"/>
  <c r="Z948" i="25"/>
  <c r="Z947" i="25"/>
  <c r="Z946" i="25"/>
  <c r="Z945" i="25"/>
  <c r="Z944" i="25"/>
  <c r="Z943" i="25"/>
  <c r="Z942" i="25"/>
  <c r="Z941" i="25"/>
  <c r="Z940" i="25"/>
  <c r="Z939" i="25"/>
  <c r="Z938" i="25"/>
  <c r="Z937" i="25"/>
  <c r="Z936" i="25"/>
  <c r="Z935" i="25"/>
  <c r="Z934" i="25"/>
  <c r="Z933" i="25"/>
  <c r="Z932" i="25"/>
  <c r="Z931" i="25"/>
  <c r="Z930" i="25"/>
  <c r="Z929" i="25"/>
  <c r="Z928" i="25"/>
  <c r="Z927" i="25"/>
  <c r="Z926" i="25"/>
  <c r="Z925" i="25"/>
  <c r="Z924" i="25"/>
  <c r="Z923" i="25"/>
  <c r="Z922" i="25"/>
  <c r="Z921" i="25"/>
  <c r="Z920" i="25"/>
  <c r="Z919" i="25"/>
  <c r="Z918" i="25"/>
  <c r="Z917" i="25"/>
  <c r="Z916" i="25"/>
  <c r="Z915" i="25"/>
  <c r="Z914" i="25"/>
  <c r="Z913" i="25"/>
  <c r="Z912" i="25"/>
  <c r="Z911" i="25"/>
  <c r="Z910" i="25"/>
  <c r="Z909" i="25"/>
  <c r="Z908" i="25"/>
  <c r="Z907" i="25"/>
  <c r="Z906" i="25"/>
  <c r="Z905" i="25"/>
  <c r="Z904" i="25"/>
  <c r="Z903" i="25"/>
  <c r="Z902" i="25"/>
  <c r="Z901" i="25"/>
  <c r="Z900" i="25"/>
  <c r="Z899" i="25"/>
  <c r="Z898" i="25"/>
  <c r="Z897" i="25"/>
  <c r="Z896" i="25"/>
  <c r="Z895" i="25"/>
  <c r="Z894" i="25"/>
  <c r="Z893" i="25"/>
  <c r="Z892" i="25"/>
  <c r="Z891" i="25"/>
  <c r="Z890" i="25"/>
  <c r="Z889" i="25"/>
  <c r="Z888" i="25"/>
  <c r="Z887" i="25"/>
  <c r="Z886" i="25"/>
  <c r="Z885" i="25"/>
  <c r="Z884" i="25"/>
  <c r="Z883" i="25"/>
  <c r="Z882" i="25"/>
  <c r="Z881" i="25"/>
  <c r="Z880" i="25"/>
  <c r="Z879" i="25"/>
  <c r="Z878" i="25"/>
  <c r="Z877" i="25"/>
  <c r="Z876" i="25"/>
  <c r="Z875" i="25"/>
  <c r="Z874" i="25"/>
  <c r="Z873" i="25"/>
  <c r="Z872" i="25"/>
  <c r="Z871" i="25"/>
  <c r="Z870" i="25"/>
  <c r="Z869" i="25"/>
  <c r="Z868" i="25"/>
  <c r="Z867" i="25"/>
  <c r="Z866" i="25"/>
  <c r="Z865" i="25"/>
  <c r="Z864" i="25"/>
  <c r="Z863" i="25"/>
  <c r="Z862" i="25"/>
  <c r="Z861" i="25"/>
  <c r="Z860" i="25"/>
  <c r="Z859" i="25"/>
  <c r="Z858" i="25"/>
  <c r="Z857" i="25"/>
  <c r="Z856" i="25"/>
  <c r="Z855" i="25"/>
  <c r="Z854" i="25"/>
  <c r="Z853" i="25"/>
  <c r="Z852" i="25"/>
  <c r="Z851" i="25"/>
  <c r="Z850" i="25"/>
  <c r="Z849" i="25"/>
  <c r="Z848" i="25"/>
  <c r="Z847" i="25"/>
  <c r="Z846" i="25"/>
  <c r="Z845" i="25"/>
  <c r="Z844" i="25"/>
  <c r="Z843" i="25"/>
  <c r="Z842" i="25"/>
  <c r="Z841" i="25"/>
  <c r="Z840" i="25"/>
  <c r="Z839" i="25"/>
  <c r="Z838" i="25"/>
  <c r="Z837" i="25"/>
  <c r="Z836" i="25"/>
  <c r="Z835" i="25"/>
  <c r="Z834" i="25"/>
  <c r="Z833" i="25"/>
  <c r="Z832" i="25"/>
  <c r="Z831" i="25"/>
  <c r="Z830" i="25"/>
  <c r="Z829" i="25"/>
  <c r="Z828" i="25"/>
  <c r="Z827" i="25"/>
  <c r="Z826" i="25"/>
  <c r="Z825" i="25"/>
  <c r="Z824" i="25"/>
  <c r="Z823" i="25"/>
  <c r="Z822" i="25"/>
  <c r="Z821" i="25"/>
  <c r="Z820" i="25"/>
  <c r="Z819" i="25"/>
  <c r="Z818" i="25"/>
  <c r="Z817" i="25"/>
  <c r="Z816" i="25"/>
  <c r="Z815" i="25"/>
  <c r="Z814" i="25"/>
  <c r="Z813" i="25"/>
  <c r="Z812" i="25"/>
  <c r="Z811" i="25"/>
  <c r="Z810" i="25"/>
  <c r="Z809" i="25"/>
  <c r="Z808" i="25"/>
  <c r="Z807" i="25"/>
  <c r="Z806" i="25"/>
  <c r="Z805" i="25"/>
  <c r="Z804" i="25"/>
  <c r="Z803" i="25"/>
  <c r="Z802" i="25"/>
  <c r="Z801" i="25"/>
  <c r="Z800" i="25"/>
  <c r="Z799" i="25"/>
  <c r="Z798" i="25"/>
  <c r="Z797" i="25"/>
  <c r="Z796" i="25"/>
  <c r="Z795" i="25"/>
  <c r="Z794" i="25"/>
  <c r="Z793" i="25"/>
  <c r="Z792" i="25"/>
  <c r="Z791" i="25"/>
  <c r="Z790" i="25"/>
  <c r="Z789" i="25"/>
  <c r="Z788" i="25"/>
  <c r="Z787" i="25"/>
  <c r="Z786" i="25"/>
  <c r="Z785" i="25"/>
  <c r="Z784" i="25"/>
  <c r="Z783" i="25"/>
  <c r="Z782" i="25"/>
  <c r="Z781" i="25"/>
  <c r="Z780" i="25"/>
  <c r="Z779" i="25"/>
  <c r="Z778" i="25"/>
  <c r="Z777" i="25"/>
  <c r="Z776" i="25"/>
  <c r="Z775" i="25"/>
  <c r="Z774" i="25"/>
  <c r="Z773" i="25"/>
  <c r="Z772" i="25"/>
  <c r="Z771" i="25"/>
  <c r="Z770" i="25"/>
  <c r="Z769" i="25"/>
  <c r="Z768" i="25"/>
  <c r="Z767" i="25"/>
  <c r="Z766" i="25"/>
  <c r="Z765" i="25"/>
  <c r="Z764" i="25"/>
  <c r="Z763" i="25"/>
  <c r="Z762" i="25"/>
  <c r="Z761" i="25"/>
  <c r="Z760" i="25"/>
  <c r="Z759" i="25"/>
  <c r="Z758" i="25"/>
  <c r="Z757" i="25"/>
  <c r="Z756" i="25"/>
  <c r="Z755" i="25"/>
  <c r="Z754" i="25"/>
  <c r="Z753" i="25"/>
  <c r="Z752" i="25"/>
  <c r="Z751" i="25"/>
  <c r="Z750" i="25"/>
  <c r="Z749" i="25"/>
  <c r="Z748" i="25"/>
  <c r="Z747" i="25"/>
  <c r="Z746" i="25"/>
  <c r="Z745" i="25"/>
  <c r="Z744" i="25"/>
  <c r="Z743" i="25"/>
  <c r="Z742" i="25"/>
  <c r="Z741" i="25"/>
  <c r="Z740" i="25"/>
  <c r="Z739" i="25"/>
  <c r="Z738" i="25"/>
  <c r="Z737" i="25"/>
  <c r="Z736" i="25"/>
  <c r="Z735" i="25"/>
  <c r="Z734" i="25"/>
  <c r="Z733" i="25"/>
  <c r="Z732" i="25"/>
  <c r="Z731" i="25"/>
  <c r="Z730" i="25"/>
  <c r="Z729" i="25"/>
  <c r="Z728" i="25"/>
  <c r="Z727" i="25"/>
  <c r="Z726" i="25"/>
  <c r="Z725" i="25"/>
  <c r="Z724" i="25"/>
  <c r="Z723" i="25"/>
  <c r="Z722" i="25"/>
  <c r="Z721" i="25"/>
  <c r="Z720" i="25"/>
  <c r="Z719" i="25"/>
  <c r="Z718" i="25"/>
  <c r="Z717" i="25"/>
  <c r="Z716" i="25"/>
  <c r="Z715" i="25"/>
  <c r="Z714" i="25"/>
  <c r="Z713" i="25"/>
  <c r="Z712" i="25"/>
  <c r="Z711" i="25"/>
  <c r="Z710" i="25"/>
  <c r="Z709" i="25"/>
  <c r="Z708" i="25"/>
  <c r="Z707" i="25"/>
  <c r="Z706" i="25"/>
  <c r="Z705" i="25"/>
  <c r="Z704" i="25"/>
  <c r="Z703" i="25"/>
  <c r="Z702" i="25"/>
  <c r="Z701" i="25"/>
  <c r="Z700" i="25"/>
  <c r="Z699" i="25"/>
  <c r="Z698" i="25"/>
  <c r="Z697" i="25"/>
  <c r="Z696" i="25"/>
  <c r="Z695" i="25"/>
  <c r="Z694" i="25"/>
  <c r="Z693" i="25"/>
  <c r="Z692" i="25"/>
  <c r="Z691" i="25"/>
  <c r="Z690" i="25"/>
  <c r="Z689" i="25"/>
  <c r="Z688" i="25"/>
  <c r="Z687" i="25"/>
  <c r="Z686" i="25"/>
  <c r="Z685" i="25"/>
  <c r="Z684" i="25"/>
  <c r="Z683" i="25"/>
  <c r="Z682" i="25"/>
  <c r="Z681" i="25"/>
  <c r="Z680" i="25"/>
  <c r="Z679" i="25"/>
  <c r="Z678" i="25"/>
  <c r="Z677" i="25"/>
  <c r="Z676" i="25"/>
  <c r="Z675" i="25"/>
  <c r="Z674" i="25"/>
  <c r="Z673" i="25"/>
  <c r="Z672" i="25"/>
  <c r="Z671" i="25"/>
  <c r="Z670" i="25"/>
  <c r="Z669" i="25"/>
  <c r="Z668" i="25"/>
  <c r="Z667" i="25"/>
  <c r="Z666" i="25"/>
  <c r="Z665" i="25"/>
  <c r="Z664" i="25"/>
  <c r="Z663" i="25"/>
  <c r="Z662" i="25"/>
  <c r="Z661" i="25"/>
  <c r="Z660" i="25"/>
  <c r="Z659" i="25"/>
  <c r="Z658" i="25"/>
  <c r="Z657" i="25"/>
  <c r="Z656" i="25"/>
  <c r="Z655" i="25"/>
  <c r="Z654" i="25"/>
  <c r="Z653" i="25"/>
  <c r="Z652" i="25"/>
  <c r="Z651" i="25"/>
  <c r="Z650" i="25"/>
  <c r="Z649" i="25"/>
  <c r="Z648" i="25"/>
  <c r="Z647" i="25"/>
  <c r="Z646" i="25"/>
  <c r="Z645" i="25"/>
  <c r="Z644" i="25"/>
  <c r="Z643" i="25"/>
  <c r="Z642" i="25"/>
  <c r="Z641" i="25"/>
  <c r="Z640" i="25"/>
  <c r="Z639" i="25"/>
  <c r="Z638" i="25"/>
  <c r="Z637" i="25"/>
  <c r="Z636" i="25"/>
  <c r="Z635" i="25"/>
  <c r="Z634" i="25"/>
  <c r="Z633" i="25"/>
  <c r="Z632" i="25"/>
  <c r="Z631" i="25"/>
  <c r="Z630" i="25"/>
  <c r="Z629" i="25"/>
  <c r="Z628" i="25"/>
  <c r="Z627" i="25"/>
  <c r="Z626" i="25"/>
  <c r="Z625" i="25"/>
  <c r="Z624" i="25"/>
  <c r="Z623" i="25"/>
  <c r="Z622" i="25"/>
  <c r="Z621" i="25"/>
  <c r="Z620" i="25"/>
  <c r="Z619" i="25"/>
  <c r="Z618" i="25"/>
  <c r="Z617" i="25"/>
  <c r="Z616" i="25"/>
  <c r="Z615" i="25"/>
  <c r="Z614" i="25"/>
  <c r="Z613" i="25"/>
  <c r="Z612" i="25"/>
  <c r="Z611" i="25"/>
  <c r="Z610" i="25"/>
  <c r="Z609" i="25"/>
  <c r="Z608" i="25"/>
  <c r="Z607" i="25"/>
  <c r="Z606" i="25"/>
  <c r="Z605" i="25"/>
  <c r="Z604" i="25"/>
  <c r="Z603" i="25"/>
  <c r="Z602" i="25"/>
  <c r="Z601" i="25"/>
  <c r="Z600" i="25"/>
  <c r="Z599" i="25"/>
  <c r="Z598" i="25"/>
  <c r="Z597" i="25"/>
  <c r="Z596" i="25"/>
  <c r="Z595" i="25"/>
  <c r="Z594" i="25"/>
  <c r="Z593" i="25"/>
  <c r="Z592" i="25"/>
  <c r="Z591" i="25"/>
  <c r="Z590" i="25"/>
  <c r="Z589" i="25"/>
  <c r="Z588" i="25"/>
  <c r="Z587" i="25"/>
  <c r="Z586" i="25"/>
  <c r="Z585" i="25"/>
  <c r="Z584" i="25"/>
  <c r="Z583" i="25"/>
  <c r="Z582" i="25"/>
  <c r="Z581" i="25"/>
  <c r="Z580" i="25"/>
  <c r="Z579" i="25"/>
  <c r="Z578" i="25"/>
  <c r="Z577" i="25"/>
  <c r="Z576" i="25"/>
  <c r="Z575" i="25"/>
  <c r="Z574" i="25"/>
  <c r="Z573" i="25"/>
  <c r="Z572" i="25"/>
  <c r="Z571" i="25"/>
  <c r="Z570" i="25"/>
  <c r="Z569" i="25"/>
  <c r="Z568" i="25"/>
  <c r="Z567" i="25"/>
  <c r="Z566" i="25"/>
  <c r="Z565" i="25"/>
  <c r="Z564" i="25"/>
  <c r="Z563" i="25"/>
  <c r="Z562" i="25"/>
  <c r="Z561" i="25"/>
  <c r="Z560" i="25"/>
  <c r="Z559" i="25"/>
  <c r="Z558" i="25"/>
  <c r="Z557" i="25"/>
  <c r="Z556" i="25"/>
  <c r="Z555" i="25"/>
  <c r="Z554" i="25"/>
  <c r="Z553" i="25"/>
  <c r="Z552" i="25"/>
  <c r="Z551" i="25"/>
  <c r="Z550" i="25"/>
  <c r="Z549" i="25"/>
  <c r="Z548" i="25"/>
  <c r="Z547" i="25"/>
  <c r="Z546" i="25"/>
  <c r="Z545" i="25"/>
  <c r="Z544" i="25"/>
  <c r="Z543" i="25"/>
  <c r="Z542" i="25"/>
  <c r="Z541" i="25"/>
  <c r="Z540" i="25"/>
  <c r="Z539" i="25"/>
  <c r="Z538" i="25"/>
  <c r="Z537" i="25"/>
  <c r="Z536" i="25"/>
  <c r="Z535" i="25"/>
  <c r="Z534" i="25"/>
  <c r="Z533" i="25"/>
  <c r="Z532" i="25"/>
  <c r="Z531" i="25"/>
  <c r="Z530" i="25"/>
  <c r="Z529" i="25"/>
  <c r="Z528" i="25"/>
  <c r="Z527" i="25"/>
  <c r="Z526" i="25"/>
  <c r="Z525" i="25"/>
  <c r="Z524" i="25"/>
  <c r="Z523" i="25"/>
  <c r="Z522" i="25"/>
  <c r="Z521" i="25"/>
  <c r="Z520" i="25"/>
  <c r="Z519" i="25"/>
  <c r="Z518" i="25"/>
  <c r="Z517" i="25"/>
  <c r="Z516" i="25"/>
  <c r="Z515" i="25"/>
  <c r="Z514" i="25"/>
  <c r="Z513" i="25"/>
  <c r="Z512" i="25"/>
  <c r="Z511" i="25"/>
  <c r="Z510" i="25"/>
  <c r="Z509" i="25"/>
  <c r="Z508" i="25"/>
  <c r="Z507" i="25"/>
  <c r="Z506" i="25"/>
  <c r="Z505" i="25"/>
  <c r="Z504" i="25"/>
  <c r="Z503" i="25"/>
  <c r="Z502" i="25"/>
  <c r="Z501" i="25"/>
  <c r="Z500" i="25"/>
  <c r="Z499" i="25"/>
  <c r="Z498" i="25"/>
  <c r="Z497" i="25"/>
  <c r="Z496" i="25"/>
  <c r="Z495" i="25"/>
  <c r="Z494" i="25"/>
  <c r="Z493" i="25"/>
  <c r="Z492" i="25"/>
  <c r="Z491" i="25"/>
  <c r="Z490" i="25"/>
  <c r="Z489" i="25"/>
  <c r="Z488" i="25"/>
  <c r="Z487" i="25"/>
  <c r="Z486" i="25"/>
  <c r="Z485" i="25"/>
  <c r="Z484" i="25"/>
  <c r="Z483" i="25"/>
  <c r="Z482" i="25"/>
  <c r="Z481" i="25"/>
  <c r="Z480" i="25"/>
  <c r="Z479" i="25"/>
  <c r="Z478" i="25"/>
  <c r="Z477" i="25"/>
  <c r="Z476" i="25"/>
  <c r="Z475" i="25"/>
  <c r="Z474" i="25"/>
  <c r="Z473" i="25"/>
  <c r="Z472" i="25"/>
  <c r="Z471" i="25"/>
  <c r="Z470" i="25"/>
  <c r="Z469" i="25"/>
  <c r="Z468" i="25"/>
  <c r="Z467" i="25"/>
  <c r="Z466" i="25"/>
  <c r="Z465" i="25"/>
  <c r="Z464" i="25"/>
  <c r="Z463" i="25"/>
  <c r="Z462" i="25"/>
  <c r="Z461" i="25"/>
  <c r="Z460" i="25"/>
  <c r="Z459" i="25"/>
  <c r="Z458" i="25"/>
  <c r="Z457" i="25"/>
  <c r="Z456" i="25"/>
  <c r="Z455" i="25"/>
  <c r="Z454" i="25"/>
  <c r="Z453" i="25"/>
  <c r="Z452" i="25"/>
  <c r="Z451" i="25"/>
  <c r="Z450" i="25"/>
  <c r="Z449" i="25"/>
  <c r="Z448" i="25"/>
  <c r="Z447" i="25"/>
  <c r="Z446" i="25"/>
  <c r="Z445" i="25"/>
  <c r="Z444" i="25"/>
  <c r="Z443" i="25"/>
  <c r="Z442" i="25"/>
  <c r="Z441" i="25"/>
  <c r="Z440" i="25"/>
  <c r="Z439" i="25"/>
  <c r="Z438" i="25"/>
  <c r="Z437" i="25"/>
  <c r="Z436" i="25"/>
  <c r="Z435" i="25"/>
  <c r="Z434" i="25"/>
  <c r="Z433" i="25"/>
  <c r="Z432" i="25"/>
  <c r="Z431" i="25"/>
  <c r="Z430" i="25"/>
  <c r="Z429" i="25"/>
  <c r="Z428" i="25"/>
  <c r="Z427" i="25"/>
  <c r="Z426" i="25"/>
  <c r="Z425" i="25"/>
  <c r="Z424" i="25"/>
  <c r="Z423" i="25"/>
  <c r="Z422" i="25"/>
  <c r="Z421" i="25"/>
  <c r="Z420" i="25"/>
  <c r="Z419" i="25"/>
  <c r="Z418" i="25"/>
  <c r="Z417" i="25"/>
  <c r="Z416" i="25"/>
  <c r="Z415" i="25"/>
  <c r="Z414" i="25"/>
  <c r="Z413" i="25"/>
  <c r="Z412" i="25"/>
  <c r="Z411" i="25"/>
  <c r="Z410" i="25"/>
  <c r="Z409" i="25"/>
  <c r="Z408" i="25"/>
  <c r="Z407" i="25"/>
  <c r="Z406" i="25"/>
  <c r="Z405" i="25"/>
  <c r="Z404" i="25"/>
  <c r="Z403" i="25"/>
  <c r="Z402" i="25"/>
  <c r="Z401" i="25"/>
  <c r="Z400" i="25"/>
  <c r="Z399" i="25"/>
  <c r="Z398" i="25"/>
  <c r="Z397" i="25"/>
  <c r="Z396" i="25"/>
  <c r="Z395" i="25"/>
  <c r="Z394" i="25"/>
  <c r="Z393" i="25"/>
  <c r="Z392" i="25"/>
  <c r="Z391" i="25"/>
  <c r="Z390" i="25"/>
  <c r="Z389" i="25"/>
  <c r="Z388" i="25"/>
  <c r="Z387" i="25"/>
  <c r="Z386" i="25"/>
  <c r="Z385" i="25"/>
  <c r="Z384" i="25"/>
  <c r="Z383" i="25"/>
  <c r="Z382" i="25"/>
  <c r="Z381" i="25"/>
  <c r="Z380" i="25"/>
  <c r="Z379" i="25"/>
  <c r="Z378" i="25"/>
  <c r="Z377" i="25"/>
  <c r="Z376" i="25"/>
  <c r="Z375" i="25"/>
  <c r="Z374" i="25"/>
  <c r="Z373" i="25"/>
  <c r="Z372" i="25"/>
  <c r="Z371" i="25"/>
  <c r="Z370" i="25"/>
  <c r="Z369" i="25"/>
  <c r="Z368" i="25"/>
  <c r="Z367" i="25"/>
  <c r="Z366" i="25"/>
  <c r="Z365" i="25"/>
  <c r="Z364" i="25"/>
  <c r="Z363" i="25"/>
  <c r="Z362" i="25"/>
  <c r="Z361" i="25"/>
  <c r="Z360" i="25"/>
  <c r="Z359" i="25"/>
  <c r="Z358" i="25"/>
  <c r="Z357" i="25"/>
  <c r="Z356" i="25"/>
  <c r="Z355" i="25"/>
  <c r="Z354" i="25"/>
  <c r="Z353" i="25"/>
  <c r="Z352" i="25"/>
  <c r="Z351" i="25"/>
  <c r="Z350" i="25"/>
  <c r="Z349" i="25"/>
  <c r="Z348" i="25"/>
  <c r="Z347" i="25"/>
  <c r="Z346" i="25"/>
  <c r="Z345" i="25"/>
  <c r="Z344" i="25"/>
  <c r="Z343" i="25"/>
  <c r="Z342" i="25"/>
  <c r="Z341" i="25"/>
  <c r="Z340" i="25"/>
  <c r="Z339" i="25"/>
  <c r="Z338" i="25"/>
  <c r="Z337" i="25"/>
  <c r="Z336" i="25"/>
  <c r="Z335" i="25"/>
  <c r="Z334" i="25"/>
  <c r="Z333" i="25"/>
  <c r="Z332" i="25"/>
  <c r="Z331" i="25"/>
  <c r="Z330" i="25"/>
  <c r="Z329" i="25"/>
  <c r="Z328" i="25"/>
  <c r="Z327" i="25"/>
  <c r="Z326" i="25"/>
  <c r="Z325" i="25"/>
  <c r="Z324" i="25"/>
  <c r="Z323" i="25"/>
  <c r="Z322" i="25"/>
  <c r="Z321" i="25"/>
  <c r="Z320" i="25"/>
  <c r="Z319" i="25"/>
  <c r="Z318" i="25"/>
  <c r="Z317" i="25"/>
  <c r="Z316" i="25"/>
  <c r="Z315" i="25"/>
  <c r="Z314" i="25"/>
  <c r="Z313" i="25"/>
  <c r="Z312" i="25"/>
  <c r="Z311" i="25"/>
  <c r="Z310" i="25"/>
  <c r="Z309" i="25"/>
  <c r="Z308" i="25"/>
  <c r="Z307" i="25"/>
  <c r="Z306" i="25"/>
  <c r="Z305" i="25"/>
  <c r="Z304" i="25"/>
  <c r="Z303" i="25"/>
  <c r="Z302" i="25"/>
  <c r="Z301" i="25"/>
  <c r="Z300" i="25"/>
  <c r="Z299" i="25"/>
  <c r="Z298" i="25"/>
  <c r="Z297" i="25"/>
  <c r="Z296" i="25"/>
  <c r="Z295" i="25"/>
  <c r="Z294" i="25"/>
  <c r="Z293" i="25"/>
  <c r="Z292" i="25"/>
  <c r="Z291" i="25"/>
  <c r="Z290" i="25"/>
  <c r="Z289" i="25"/>
  <c r="Z288" i="25"/>
  <c r="Z287" i="25"/>
  <c r="Z286" i="25"/>
  <c r="Z285" i="25"/>
  <c r="Z284" i="25"/>
  <c r="Z283" i="25"/>
  <c r="Z282" i="25"/>
  <c r="Z281" i="25"/>
  <c r="Z280" i="25"/>
  <c r="Z279" i="25"/>
  <c r="Z278" i="25"/>
  <c r="Z277" i="25"/>
  <c r="Z276" i="25"/>
  <c r="Z275" i="25"/>
  <c r="Z274" i="25"/>
  <c r="Z273" i="25"/>
  <c r="Z272" i="25"/>
  <c r="Z271" i="25"/>
  <c r="Z270" i="25"/>
  <c r="Z269" i="25"/>
  <c r="Z268" i="25"/>
  <c r="Z267" i="25"/>
  <c r="Z266" i="25"/>
  <c r="Z265" i="25"/>
  <c r="Z264" i="25"/>
  <c r="Z263" i="25"/>
  <c r="Z262" i="25"/>
  <c r="Z261" i="25"/>
  <c r="Z260" i="25"/>
  <c r="Z259" i="25"/>
  <c r="Z258" i="25"/>
  <c r="Z257" i="25"/>
  <c r="Z256" i="25"/>
  <c r="Z255" i="25"/>
  <c r="Z254" i="25"/>
  <c r="Z253" i="25"/>
  <c r="Z252" i="25"/>
  <c r="Z251" i="25"/>
  <c r="Z250" i="25"/>
  <c r="Z249" i="25"/>
  <c r="Z248" i="25"/>
  <c r="Z247" i="25"/>
  <c r="Z246" i="25"/>
  <c r="Z245" i="25"/>
  <c r="Z244" i="25"/>
  <c r="Z243" i="25"/>
  <c r="Z242" i="25"/>
  <c r="Z241" i="25"/>
  <c r="Z240" i="25"/>
  <c r="Z239" i="25"/>
  <c r="Z238" i="25"/>
  <c r="Z237" i="25"/>
  <c r="Z236" i="25"/>
  <c r="Z235" i="25"/>
  <c r="Z234" i="25"/>
  <c r="Z233" i="25"/>
  <c r="Z232" i="25"/>
  <c r="Z231" i="25"/>
  <c r="Z230" i="25"/>
  <c r="Z229" i="25"/>
  <c r="Z228" i="25"/>
  <c r="Z227" i="25"/>
  <c r="Z226" i="25"/>
  <c r="Z225" i="25"/>
  <c r="Z224" i="25"/>
  <c r="Z223" i="25"/>
  <c r="Z222" i="25"/>
  <c r="Z221" i="25"/>
  <c r="Z220" i="25"/>
  <c r="Z219" i="25"/>
  <c r="Z218" i="25"/>
  <c r="Z217" i="25"/>
  <c r="Z216" i="25"/>
  <c r="Z215" i="25"/>
  <c r="Z214" i="25"/>
  <c r="Z213" i="25"/>
  <c r="Z212" i="25"/>
  <c r="Z211" i="25"/>
  <c r="Z210" i="25"/>
  <c r="Z209" i="25"/>
  <c r="Z208" i="25"/>
  <c r="Z207" i="25"/>
  <c r="Z206" i="25"/>
  <c r="Z205" i="25"/>
  <c r="Z204" i="25"/>
  <c r="Z203" i="25"/>
  <c r="Z202" i="25"/>
  <c r="Z201" i="25"/>
  <c r="Z200" i="25"/>
  <c r="Z199" i="25"/>
  <c r="Z198" i="25"/>
  <c r="Z197" i="25"/>
  <c r="Z196" i="25"/>
  <c r="Z195" i="25"/>
  <c r="Z194" i="25"/>
  <c r="Z193" i="25"/>
  <c r="Z192" i="25"/>
  <c r="Z191" i="25"/>
  <c r="Z190" i="25"/>
  <c r="Z189" i="25"/>
  <c r="Z188" i="25"/>
  <c r="Z187" i="25"/>
  <c r="Z186" i="25"/>
  <c r="Z185" i="25"/>
  <c r="Z184" i="25"/>
  <c r="Z183" i="25"/>
  <c r="Z182" i="25"/>
  <c r="Z181" i="25"/>
  <c r="Z180" i="25"/>
  <c r="Z179" i="25"/>
  <c r="Z178" i="25"/>
  <c r="Z177" i="25"/>
  <c r="Z176" i="25"/>
  <c r="Z175" i="25"/>
  <c r="Z174" i="25"/>
  <c r="Z173" i="25"/>
  <c r="Z172" i="25"/>
  <c r="Z171" i="25"/>
  <c r="Z170" i="25"/>
  <c r="Z169" i="25"/>
  <c r="Z168" i="25"/>
  <c r="Z167" i="25"/>
  <c r="Z166" i="25"/>
  <c r="Z165" i="25"/>
  <c r="Z164" i="25"/>
  <c r="Z163" i="25"/>
  <c r="Z162" i="25"/>
  <c r="Z161" i="25"/>
  <c r="Z160" i="25"/>
  <c r="Z159" i="25"/>
  <c r="Z158" i="25"/>
  <c r="Z157" i="25"/>
  <c r="Z156" i="25"/>
  <c r="Z155" i="25"/>
  <c r="Z154" i="25"/>
  <c r="Z153" i="25"/>
  <c r="Z152" i="25"/>
  <c r="Z151" i="25"/>
  <c r="Z150" i="25"/>
  <c r="Z149" i="25"/>
  <c r="Z148" i="25"/>
  <c r="Z147" i="25"/>
  <c r="Z146" i="25"/>
  <c r="Z145" i="25"/>
  <c r="Z144" i="25"/>
  <c r="Z143" i="25"/>
  <c r="Z142" i="25"/>
  <c r="Z141" i="25"/>
  <c r="Z140" i="25"/>
  <c r="Z139" i="25"/>
  <c r="Z138" i="25"/>
  <c r="Z137" i="25"/>
  <c r="Z136" i="25"/>
  <c r="Z135" i="25"/>
  <c r="Z134" i="25"/>
  <c r="Z133" i="25"/>
  <c r="Z132" i="25"/>
  <c r="Z131" i="25"/>
  <c r="Z130" i="25"/>
  <c r="Z129" i="25"/>
  <c r="Z128" i="25"/>
  <c r="Z127" i="25"/>
  <c r="Z126" i="25"/>
  <c r="Z125" i="25"/>
  <c r="Z124" i="25"/>
  <c r="Z123" i="25"/>
  <c r="Z122" i="25"/>
  <c r="Z121" i="25"/>
  <c r="Z120" i="25"/>
  <c r="Z119" i="25"/>
  <c r="Z118" i="25"/>
  <c r="Z117" i="25"/>
  <c r="Z116" i="25"/>
  <c r="Z115" i="25"/>
  <c r="Z114" i="25"/>
  <c r="Z113" i="25"/>
  <c r="Z112" i="25"/>
  <c r="Z111" i="25"/>
  <c r="Z110" i="25"/>
  <c r="Z109" i="25"/>
  <c r="Z108" i="25"/>
  <c r="Z107" i="25"/>
  <c r="Z106" i="25"/>
  <c r="Z105" i="25"/>
  <c r="Z104" i="25"/>
  <c r="Z103" i="25"/>
  <c r="Z102" i="25"/>
  <c r="Z101" i="25"/>
  <c r="Z100" i="25"/>
  <c r="Z99" i="25"/>
  <c r="Z98" i="25"/>
  <c r="Z97" i="25"/>
  <c r="Z96" i="25"/>
  <c r="Z95" i="25"/>
  <c r="Z94" i="25"/>
  <c r="Z93" i="25"/>
  <c r="Z92" i="25"/>
  <c r="Z91" i="25"/>
  <c r="Z90" i="25"/>
  <c r="Z89" i="25"/>
  <c r="Z88" i="25"/>
  <c r="Z87" i="25"/>
  <c r="Z86" i="25"/>
  <c r="Z85" i="25"/>
  <c r="Z84" i="25"/>
  <c r="Z83" i="25"/>
  <c r="Z82" i="25"/>
  <c r="Z81" i="25"/>
  <c r="Z80" i="25"/>
  <c r="Z79" i="25"/>
  <c r="Z78" i="25"/>
  <c r="Z77" i="25"/>
  <c r="Z76" i="25"/>
  <c r="Z75" i="25"/>
  <c r="Z74" i="25"/>
  <c r="Z73" i="25"/>
  <c r="Z72" i="25"/>
  <c r="Z71" i="25"/>
  <c r="Z70" i="25"/>
  <c r="Z69" i="25"/>
  <c r="Z68" i="25"/>
  <c r="Z67" i="25"/>
  <c r="Z66" i="25"/>
  <c r="Z65" i="25"/>
  <c r="Z64" i="25"/>
  <c r="Z63" i="25"/>
  <c r="Z62" i="25"/>
  <c r="Z61" i="25"/>
  <c r="Z60" i="25"/>
  <c r="Z59" i="25"/>
  <c r="Z58" i="25"/>
  <c r="Z57" i="25"/>
  <c r="Z56" i="25"/>
  <c r="Z55" i="25"/>
  <c r="Z54" i="25"/>
  <c r="Z53" i="25"/>
  <c r="Z52" i="25"/>
  <c r="Z51" i="25"/>
  <c r="Z50" i="25"/>
  <c r="Z49" i="25"/>
  <c r="Z48" i="25"/>
  <c r="Z47" i="25"/>
  <c r="Z46" i="25"/>
  <c r="Z45" i="25"/>
  <c r="Z44" i="25"/>
  <c r="Z43" i="25"/>
  <c r="Z42" i="25"/>
  <c r="Z41" i="25"/>
  <c r="Z40" i="25"/>
  <c r="Z39" i="25"/>
  <c r="Z38" i="25"/>
  <c r="Z37" i="25"/>
  <c r="Z36" i="25"/>
  <c r="Z35" i="25"/>
  <c r="Z34" i="25"/>
  <c r="Z33" i="25"/>
  <c r="Z32" i="25"/>
  <c r="Z31" i="25"/>
  <c r="Z30" i="25"/>
  <c r="Z29" i="25"/>
  <c r="Z28" i="25"/>
  <c r="Z27" i="25"/>
  <c r="Z26" i="25"/>
  <c r="Z25" i="25"/>
  <c r="Z24" i="25"/>
  <c r="Z23" i="25"/>
  <c r="Z22" i="25"/>
  <c r="Z21" i="25"/>
  <c r="Z20" i="25"/>
  <c r="Z19" i="25"/>
  <c r="Z18" i="25"/>
  <c r="Z17" i="25"/>
  <c r="Z16" i="25"/>
  <c r="Z15" i="25"/>
  <c r="Z14" i="25"/>
  <c r="Z13" i="25"/>
  <c r="Z12" i="25"/>
  <c r="Z11" i="25"/>
  <c r="Z10" i="25"/>
  <c r="Z9" i="25"/>
  <c r="Z8" i="25"/>
  <c r="Z7" i="25"/>
  <c r="Z6" i="25"/>
  <c r="Z5" i="25"/>
  <c r="Z4" i="25"/>
  <c r="Z3" i="25"/>
  <c r="Z2" i="25"/>
  <c r="H5" i="24"/>
  <c r="H7" i="24"/>
  <c r="H6" i="24"/>
  <c r="L6" i="24" l="1"/>
  <c r="L7" i="24"/>
  <c r="L8" i="24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" i="24"/>
  <c r="J35" i="24"/>
  <c r="H51" i="24"/>
  <c r="J51" i="24" s="1"/>
  <c r="H50" i="24"/>
  <c r="J50" i="24" s="1"/>
  <c r="H43" i="24"/>
  <c r="J43" i="24" s="1"/>
  <c r="H42" i="24"/>
  <c r="J42" i="24" s="1"/>
  <c r="J36" i="24"/>
  <c r="H53" i="24"/>
  <c r="J53" i="24" s="1"/>
  <c r="H52" i="24"/>
  <c r="J52" i="24" s="1"/>
  <c r="J49" i="24"/>
  <c r="H48" i="24"/>
  <c r="J48" i="24" s="1"/>
  <c r="H47" i="24"/>
  <c r="J47" i="24" s="1"/>
  <c r="H46" i="24"/>
  <c r="J46" i="24" s="1"/>
  <c r="H45" i="24"/>
  <c r="J45" i="24" s="1"/>
  <c r="H44" i="24"/>
  <c r="J44" i="24" s="1"/>
  <c r="H41" i="24"/>
  <c r="J41" i="24" s="1"/>
  <c r="H40" i="24"/>
  <c r="J40" i="24" s="1"/>
  <c r="H39" i="24"/>
  <c r="J39" i="24" s="1"/>
  <c r="H38" i="24"/>
  <c r="J38" i="24" s="1"/>
  <c r="H37" i="24"/>
  <c r="J37" i="24" s="1"/>
  <c r="W104" i="21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40" i="24"/>
  <c r="B39" i="24"/>
  <c r="B38" i="24"/>
  <c r="B37" i="24"/>
  <c r="B36" i="24"/>
  <c r="B35" i="24"/>
  <c r="W132" i="21"/>
  <c r="W131" i="21"/>
  <c r="W130" i="21"/>
  <c r="W129" i="21"/>
  <c r="W128" i="21"/>
  <c r="W127" i="21"/>
  <c r="W126" i="21"/>
  <c r="W125" i="21"/>
  <c r="W124" i="21"/>
  <c r="W123" i="21"/>
  <c r="W122" i="21"/>
  <c r="W121" i="21"/>
  <c r="W120" i="21"/>
  <c r="W119" i="21"/>
  <c r="W118" i="21"/>
  <c r="W117" i="21"/>
  <c r="W116" i="21"/>
  <c r="W115" i="21"/>
  <c r="W114" i="21"/>
  <c r="W113" i="21"/>
  <c r="W112" i="21"/>
  <c r="W111" i="21"/>
  <c r="W110" i="21"/>
  <c r="W109" i="21"/>
  <c r="W108" i="21"/>
  <c r="W107" i="21"/>
  <c r="W106" i="21"/>
  <c r="W105" i="21"/>
  <c r="W103" i="21"/>
  <c r="W102" i="21"/>
  <c r="W101" i="21"/>
  <c r="W100" i="21"/>
  <c r="W99" i="21"/>
  <c r="W98" i="21"/>
  <c r="W97" i="21"/>
  <c r="W96" i="21"/>
  <c r="W95" i="21"/>
  <c r="W94" i="21"/>
  <c r="W93" i="21"/>
  <c r="W92" i="21"/>
  <c r="W91" i="21"/>
  <c r="W90" i="21"/>
  <c r="W89" i="21"/>
  <c r="W88" i="21"/>
  <c r="W87" i="21"/>
  <c r="W86" i="21"/>
  <c r="W85" i="21"/>
  <c r="W84" i="21"/>
  <c r="W83" i="21"/>
  <c r="W82" i="21"/>
  <c r="W81" i="21"/>
  <c r="W80" i="21"/>
  <c r="W79" i="21"/>
  <c r="W78" i="21"/>
  <c r="W77" i="21"/>
  <c r="W76" i="21"/>
  <c r="W75" i="21"/>
  <c r="W74" i="21"/>
  <c r="W73" i="21"/>
  <c r="W72" i="21"/>
  <c r="W71" i="21"/>
  <c r="W70" i="21"/>
  <c r="W69" i="21"/>
  <c r="W68" i="21"/>
  <c r="W67" i="21"/>
  <c r="W66" i="21"/>
  <c r="W65" i="21"/>
  <c r="W64" i="21"/>
  <c r="W63" i="21"/>
  <c r="W62" i="21"/>
  <c r="W61" i="21"/>
  <c r="W60" i="21"/>
  <c r="W59" i="21"/>
  <c r="W58" i="21"/>
  <c r="W57" i="21"/>
  <c r="W56" i="21"/>
  <c r="W55" i="21"/>
  <c r="W54" i="21"/>
  <c r="W53" i="21"/>
  <c r="W52" i="21"/>
  <c r="W51" i="21"/>
  <c r="W50" i="21"/>
  <c r="W49" i="21"/>
  <c r="W48" i="21"/>
  <c r="W47" i="21"/>
  <c r="W46" i="21"/>
  <c r="W45" i="21"/>
  <c r="W44" i="21"/>
  <c r="W43" i="21"/>
  <c r="W42" i="21"/>
  <c r="W41" i="21"/>
  <c r="W40" i="21"/>
  <c r="W39" i="21"/>
  <c r="W38" i="21"/>
  <c r="W37" i="21"/>
  <c r="W36" i="21"/>
  <c r="W35" i="21"/>
  <c r="W34" i="21"/>
  <c r="W33" i="21"/>
  <c r="W32" i="21"/>
  <c r="W31" i="21"/>
  <c r="W30" i="21"/>
  <c r="W29" i="21"/>
  <c r="W28" i="21"/>
  <c r="W27" i="21"/>
  <c r="W26" i="21"/>
  <c r="W25" i="21"/>
  <c r="W24" i="21"/>
  <c r="W23" i="21"/>
  <c r="W22" i="21"/>
  <c r="W21" i="21"/>
  <c r="W20" i="21"/>
  <c r="W19" i="21"/>
  <c r="W18" i="21"/>
  <c r="W17" i="21"/>
  <c r="W16" i="21"/>
  <c r="W15" i="21"/>
  <c r="W14" i="21"/>
  <c r="W13" i="21"/>
  <c r="W12" i="21"/>
  <c r="W10" i="33" l="1"/>
  <c r="V10" i="33"/>
  <c r="V10" i="38"/>
  <c r="D13" i="4" s="1"/>
  <c r="H18" i="4" s="1"/>
  <c r="U10" i="38"/>
  <c r="H34" i="24"/>
  <c r="J34" i="24" s="1"/>
  <c r="H33" i="24"/>
  <c r="J33" i="24" s="1"/>
  <c r="H32" i="24"/>
  <c r="J32" i="24" s="1"/>
  <c r="H31" i="24"/>
  <c r="J31" i="24" s="1"/>
  <c r="H30" i="24"/>
  <c r="J30" i="24" s="1"/>
  <c r="H29" i="24"/>
  <c r="J29" i="24" s="1"/>
  <c r="H28" i="24"/>
  <c r="J28" i="24" s="1"/>
  <c r="H27" i="24"/>
  <c r="J27" i="24" s="1"/>
  <c r="H26" i="24"/>
  <c r="J26" i="24" s="1"/>
  <c r="H25" i="24"/>
  <c r="J25" i="24" s="1"/>
  <c r="H24" i="24"/>
  <c r="J24" i="24" s="1"/>
  <c r="H23" i="24"/>
  <c r="J23" i="24" s="1"/>
  <c r="H22" i="24"/>
  <c r="J22" i="24" s="1"/>
  <c r="H21" i="24"/>
  <c r="J21" i="24" s="1"/>
  <c r="H20" i="24"/>
  <c r="J20" i="24" s="1"/>
  <c r="H19" i="24"/>
  <c r="J19" i="24" s="1"/>
  <c r="H18" i="24"/>
  <c r="J18" i="24" s="1"/>
  <c r="H17" i="24"/>
  <c r="J17" i="24" s="1"/>
  <c r="H16" i="24"/>
  <c r="J16" i="24" s="1"/>
  <c r="H15" i="24"/>
  <c r="J15" i="24" s="1"/>
  <c r="H14" i="24"/>
  <c r="J14" i="24" s="1"/>
  <c r="H13" i="24"/>
  <c r="J13" i="24" s="1"/>
  <c r="H12" i="24"/>
  <c r="J12" i="24" s="1"/>
  <c r="H11" i="24"/>
  <c r="J11" i="24" s="1"/>
  <c r="H10" i="24"/>
  <c r="J10" i="24" s="1"/>
  <c r="H9" i="24"/>
  <c r="J9" i="24" s="1"/>
  <c r="H8" i="24"/>
  <c r="J8" i="24" s="1"/>
  <c r="J7" i="24"/>
  <c r="J6" i="24"/>
  <c r="J5" i="24"/>
  <c r="Z1486" i="23"/>
  <c r="Z1485" i="23"/>
  <c r="Z1484" i="23"/>
  <c r="Z1483" i="23"/>
  <c r="Z1482" i="23"/>
  <c r="Z1481" i="23"/>
  <c r="Z1480" i="23"/>
  <c r="Z1479" i="23"/>
  <c r="Z1478" i="23"/>
  <c r="Z1477" i="23"/>
  <c r="Z1476" i="23"/>
  <c r="Z1475" i="23"/>
  <c r="Z1474" i="23"/>
  <c r="Z1473" i="23"/>
  <c r="Z1472" i="23"/>
  <c r="Z1471" i="23"/>
  <c r="Z1470" i="23"/>
  <c r="Z1469" i="23"/>
  <c r="Z1468" i="23"/>
  <c r="Z1467" i="23"/>
  <c r="Z1466" i="23"/>
  <c r="Z1465" i="23"/>
  <c r="Z1464" i="23"/>
  <c r="Z1463" i="23"/>
  <c r="Z1462" i="23"/>
  <c r="Z1461" i="23"/>
  <c r="Z1460" i="23"/>
  <c r="Z1459" i="23"/>
  <c r="Z1458" i="23"/>
  <c r="Z1457" i="23"/>
  <c r="Z1456" i="23"/>
  <c r="Z1455" i="23"/>
  <c r="Z1454" i="23"/>
  <c r="Z1453" i="23"/>
  <c r="Z1452" i="23"/>
  <c r="Z1451" i="23"/>
  <c r="Z1450" i="23"/>
  <c r="Z1449" i="23"/>
  <c r="Z1448" i="23"/>
  <c r="Z1447" i="23"/>
  <c r="Z1446" i="23"/>
  <c r="Z1445" i="23"/>
  <c r="Z1444" i="23"/>
  <c r="Z1443" i="23"/>
  <c r="Z1442" i="23"/>
  <c r="Z1441" i="23"/>
  <c r="Z1440" i="23"/>
  <c r="Z1439" i="23"/>
  <c r="Z1438" i="23"/>
  <c r="Z1437" i="23"/>
  <c r="Z1436" i="23"/>
  <c r="Z1435" i="23"/>
  <c r="Z1434" i="23"/>
  <c r="Z1433" i="23"/>
  <c r="Z1432" i="23"/>
  <c r="Z1431" i="23"/>
  <c r="Z1430" i="23"/>
  <c r="Z1429" i="23"/>
  <c r="Z1428" i="23"/>
  <c r="Z1427" i="23"/>
  <c r="Z1426" i="23"/>
  <c r="Z1425" i="23"/>
  <c r="Z1424" i="23"/>
  <c r="Z1423" i="23"/>
  <c r="Z1422" i="23"/>
  <c r="Z1421" i="23"/>
  <c r="Z1420" i="23"/>
  <c r="Z1419" i="23"/>
  <c r="Z1418" i="23"/>
  <c r="Z1417" i="23"/>
  <c r="Z1416" i="23"/>
  <c r="Z1415" i="23"/>
  <c r="Z1414" i="23"/>
  <c r="Z1413" i="23"/>
  <c r="Z1412" i="23"/>
  <c r="Z1411" i="23"/>
  <c r="Z1410" i="23"/>
  <c r="Z1409" i="23"/>
  <c r="Z1408" i="23"/>
  <c r="Z1407" i="23"/>
  <c r="Z1406" i="23"/>
  <c r="Z1405" i="23"/>
  <c r="Z1404" i="23"/>
  <c r="Z1403" i="23"/>
  <c r="Z1402" i="23"/>
  <c r="Z1401" i="23"/>
  <c r="Z1400" i="23"/>
  <c r="Z1399" i="23"/>
  <c r="Z1398" i="23"/>
  <c r="Z1397" i="23"/>
  <c r="Z1396" i="23"/>
  <c r="Z1395" i="23"/>
  <c r="Z1394" i="23"/>
  <c r="Z1393" i="23"/>
  <c r="Z1392" i="23"/>
  <c r="Z1391" i="23"/>
  <c r="Z1390" i="23"/>
  <c r="Z1389" i="23"/>
  <c r="Z1388" i="23"/>
  <c r="Z1387" i="23"/>
  <c r="Z1386" i="23"/>
  <c r="Z1385" i="23"/>
  <c r="Z1384" i="23"/>
  <c r="Z1383" i="23"/>
  <c r="Z1382" i="23"/>
  <c r="Z1381" i="23"/>
  <c r="Z1380" i="23"/>
  <c r="Z1379" i="23"/>
  <c r="Z1378" i="23"/>
  <c r="Z1377" i="23"/>
  <c r="Z1376" i="23"/>
  <c r="Z1375" i="23"/>
  <c r="Z1374" i="23"/>
  <c r="Z1373" i="23"/>
  <c r="Z1372" i="23"/>
  <c r="Z1371" i="23"/>
  <c r="Z1370" i="23"/>
  <c r="Z1369" i="23"/>
  <c r="Z1368" i="23"/>
  <c r="Z1367" i="23"/>
  <c r="Z1366" i="23"/>
  <c r="Z1365" i="23"/>
  <c r="Z1364" i="23"/>
  <c r="Z1363" i="23"/>
  <c r="Z1362" i="23"/>
  <c r="Z1361" i="23"/>
  <c r="Z1360" i="23"/>
  <c r="Z1359" i="23"/>
  <c r="Z1358" i="23"/>
  <c r="Z1357" i="23"/>
  <c r="Z1356" i="23"/>
  <c r="Z1355" i="23"/>
  <c r="Z1354" i="23"/>
  <c r="Z1353" i="23"/>
  <c r="Z1352" i="23"/>
  <c r="Z1351" i="23"/>
  <c r="Z1350" i="23"/>
  <c r="Z1349" i="23"/>
  <c r="Z1348" i="23"/>
  <c r="Z1347" i="23"/>
  <c r="Z1346" i="23"/>
  <c r="Z1345" i="23"/>
  <c r="Z1344" i="23"/>
  <c r="Z1343" i="23"/>
  <c r="Z1342" i="23"/>
  <c r="Z1341" i="23"/>
  <c r="Z1340" i="23"/>
  <c r="Z1339" i="23"/>
  <c r="Z1338" i="23"/>
  <c r="Z1337" i="23"/>
  <c r="Z1336" i="23"/>
  <c r="Z1335" i="23"/>
  <c r="Z1334" i="23"/>
  <c r="Z1333" i="23"/>
  <c r="Z1332" i="23"/>
  <c r="Z1331" i="23"/>
  <c r="Z1330" i="23"/>
  <c r="Z1329" i="23"/>
  <c r="Z1328" i="23"/>
  <c r="Z1327" i="23"/>
  <c r="Z1326" i="23"/>
  <c r="Z1325" i="23"/>
  <c r="Z1324" i="23"/>
  <c r="Z1323" i="23"/>
  <c r="Z1322" i="23"/>
  <c r="Z1321" i="23"/>
  <c r="Z1320" i="23"/>
  <c r="Z1319" i="23"/>
  <c r="Z1318" i="23"/>
  <c r="Z1317" i="23"/>
  <c r="Z1316" i="23"/>
  <c r="Z1315" i="23"/>
  <c r="Z1314" i="23"/>
  <c r="Z1313" i="23"/>
  <c r="Z1312" i="23"/>
  <c r="Z1311" i="23"/>
  <c r="Z1310" i="23"/>
  <c r="Z1309" i="23"/>
  <c r="Z1308" i="23"/>
  <c r="Z1307" i="23"/>
  <c r="Z1306" i="23"/>
  <c r="Z1305" i="23"/>
  <c r="Z1304" i="23"/>
  <c r="Z1303" i="23"/>
  <c r="Z1302" i="23"/>
  <c r="Z1301" i="23"/>
  <c r="Z1300" i="23"/>
  <c r="Z1299" i="23"/>
  <c r="Z1298" i="23"/>
  <c r="Z1297" i="23"/>
  <c r="Z1296" i="23"/>
  <c r="Z1295" i="23"/>
  <c r="Z1294" i="23"/>
  <c r="Z1293" i="23"/>
  <c r="Z1292" i="23"/>
  <c r="Z1291" i="23"/>
  <c r="Z1290" i="23"/>
  <c r="Z1289" i="23"/>
  <c r="Z1288" i="23"/>
  <c r="Z1287" i="23"/>
  <c r="Z1286" i="23"/>
  <c r="Z1285" i="23"/>
  <c r="Z1284" i="23"/>
  <c r="Z1283" i="23"/>
  <c r="Z1282" i="23"/>
  <c r="Z1281" i="23"/>
  <c r="Z1280" i="23"/>
  <c r="Z1279" i="23"/>
  <c r="Z1278" i="23"/>
  <c r="Z1277" i="23"/>
  <c r="Z1276" i="23"/>
  <c r="Z1275" i="23"/>
  <c r="Z1274" i="23"/>
  <c r="Z1273" i="23"/>
  <c r="Z1272" i="23"/>
  <c r="Z1271" i="23"/>
  <c r="Z1270" i="23"/>
  <c r="Z1269" i="23"/>
  <c r="Z1268" i="23"/>
  <c r="Z1267" i="23"/>
  <c r="Z1266" i="23"/>
  <c r="Z1265" i="23"/>
  <c r="Z1264" i="23"/>
  <c r="Z1263" i="23"/>
  <c r="Z1262" i="23"/>
  <c r="Z1261" i="23"/>
  <c r="Z1260" i="23"/>
  <c r="Z1259" i="23"/>
  <c r="Z1258" i="23"/>
  <c r="Z1257" i="23"/>
  <c r="Z1256" i="23"/>
  <c r="Z1255" i="23"/>
  <c r="Z1254" i="23"/>
  <c r="Z1253" i="23"/>
  <c r="Z1252" i="23"/>
  <c r="Z1251" i="23"/>
  <c r="Z1250" i="23"/>
  <c r="Z1249" i="23"/>
  <c r="Z1248" i="23"/>
  <c r="Z1247" i="23"/>
  <c r="Z1246" i="23"/>
  <c r="Z1245" i="23"/>
  <c r="Z1244" i="23"/>
  <c r="Z1243" i="23"/>
  <c r="Z1242" i="23"/>
  <c r="Z1241" i="23"/>
  <c r="Z1240" i="23"/>
  <c r="Z1239" i="23"/>
  <c r="Z1238" i="23"/>
  <c r="Z1237" i="23"/>
  <c r="Z1236" i="23"/>
  <c r="Z1235" i="23"/>
  <c r="Z1234" i="23"/>
  <c r="Z1233" i="23"/>
  <c r="Z1232" i="23"/>
  <c r="Z1231" i="23"/>
  <c r="Z1230" i="23"/>
  <c r="Z1229" i="23"/>
  <c r="Z1228" i="23"/>
  <c r="Z1227" i="23"/>
  <c r="Z1226" i="23"/>
  <c r="Z1225" i="23"/>
  <c r="Z1224" i="23"/>
  <c r="Z1223" i="23"/>
  <c r="Z1222" i="23"/>
  <c r="Z1221" i="23"/>
  <c r="Z1220" i="23"/>
  <c r="Z1219" i="23"/>
  <c r="Z1218" i="23"/>
  <c r="Z1217" i="23"/>
  <c r="Z1216" i="23"/>
  <c r="Z1215" i="23"/>
  <c r="Z1214" i="23"/>
  <c r="Z1213" i="23"/>
  <c r="Z1212" i="23"/>
  <c r="Z1211" i="23"/>
  <c r="Z1210" i="23"/>
  <c r="Z1209" i="23"/>
  <c r="Z1208" i="23"/>
  <c r="Z1207" i="23"/>
  <c r="Z1206" i="23"/>
  <c r="Z1205" i="23"/>
  <c r="Z1204" i="23"/>
  <c r="Z1203" i="23"/>
  <c r="Z1202" i="23"/>
  <c r="Z1201" i="23"/>
  <c r="Z1200" i="23"/>
  <c r="Z1199" i="23"/>
  <c r="Z1198" i="23"/>
  <c r="Z1197" i="23"/>
  <c r="Z1196" i="23"/>
  <c r="Z1195" i="23"/>
  <c r="Z1194" i="23"/>
  <c r="Z1193" i="23"/>
  <c r="Z1192" i="23"/>
  <c r="Z1191" i="23"/>
  <c r="Z1190" i="23"/>
  <c r="Z1189" i="23"/>
  <c r="Z1188" i="23"/>
  <c r="Z1187" i="23"/>
  <c r="Z1186" i="23"/>
  <c r="Z1185" i="23"/>
  <c r="Z1184" i="23"/>
  <c r="Z1183" i="23"/>
  <c r="Z1182" i="23"/>
  <c r="Z1181" i="23"/>
  <c r="Z1180" i="23"/>
  <c r="Z1179" i="23"/>
  <c r="Z1178" i="23"/>
  <c r="Z1177" i="23"/>
  <c r="Z1176" i="23"/>
  <c r="Z1175" i="23"/>
  <c r="Z1174" i="23"/>
  <c r="Z1173" i="23"/>
  <c r="Z1172" i="23"/>
  <c r="Z1171" i="23"/>
  <c r="Z1170" i="23"/>
  <c r="Z1169" i="23"/>
  <c r="Z1168" i="23"/>
  <c r="Z1167" i="23"/>
  <c r="Z1166" i="23"/>
  <c r="Z1165" i="23"/>
  <c r="Z1164" i="23"/>
  <c r="Z1163" i="23"/>
  <c r="Z1162" i="23"/>
  <c r="Z1161" i="23"/>
  <c r="Z1160" i="23"/>
  <c r="Z1159" i="23"/>
  <c r="Z1158" i="23"/>
  <c r="Z1157" i="23"/>
  <c r="Z1156" i="23"/>
  <c r="Z1155" i="23"/>
  <c r="Z1154" i="23"/>
  <c r="Z1153" i="23"/>
  <c r="Z1152" i="23"/>
  <c r="Z1151" i="23"/>
  <c r="Z1150" i="23"/>
  <c r="Z1149" i="23"/>
  <c r="Z1148" i="23"/>
  <c r="Z1147" i="23"/>
  <c r="Z1146" i="23"/>
  <c r="Z1145" i="23"/>
  <c r="Z1144" i="23"/>
  <c r="Z1143" i="23"/>
  <c r="Z1142" i="23"/>
  <c r="Z1141" i="23"/>
  <c r="Z1140" i="23"/>
  <c r="Z1139" i="23"/>
  <c r="Z1138" i="23"/>
  <c r="Z1137" i="23"/>
  <c r="Z1136" i="23"/>
  <c r="Z1135" i="23"/>
  <c r="Z1134" i="23"/>
  <c r="Z1133" i="23"/>
  <c r="Z1132" i="23"/>
  <c r="Z1131" i="23"/>
  <c r="Z1130" i="23"/>
  <c r="Z1129" i="23"/>
  <c r="Z1128" i="23"/>
  <c r="Z1127" i="23"/>
  <c r="Z1126" i="23"/>
  <c r="Z1125" i="23"/>
  <c r="Z1124" i="23"/>
  <c r="Z1123" i="23"/>
  <c r="Z1122" i="23"/>
  <c r="Z1121" i="23"/>
  <c r="Z1120" i="23"/>
  <c r="Z1119" i="23"/>
  <c r="Z1118" i="23"/>
  <c r="Z1117" i="23"/>
  <c r="Z1116" i="23"/>
  <c r="Z1115" i="23"/>
  <c r="Z1114" i="23"/>
  <c r="Z1113" i="23"/>
  <c r="Z1112" i="23"/>
  <c r="Z1111" i="23"/>
  <c r="Z1110" i="23"/>
  <c r="Z1109" i="23"/>
  <c r="Z1108" i="23"/>
  <c r="Z1107" i="23"/>
  <c r="Z1106" i="23"/>
  <c r="Z1105" i="23"/>
  <c r="Z1104" i="23"/>
  <c r="Z1103" i="23"/>
  <c r="Z1102" i="23"/>
  <c r="Z1101" i="23"/>
  <c r="Z1100" i="23"/>
  <c r="Z1099" i="23"/>
  <c r="Z1098" i="23"/>
  <c r="Z1097" i="23"/>
  <c r="Z1096" i="23"/>
  <c r="Z1095" i="23"/>
  <c r="Z1094" i="23"/>
  <c r="Z1093" i="23"/>
  <c r="Z1092" i="23"/>
  <c r="Z1091" i="23"/>
  <c r="Z1090" i="23"/>
  <c r="Z1089" i="23"/>
  <c r="Z1088" i="23"/>
  <c r="Z1087" i="23"/>
  <c r="Z1086" i="23"/>
  <c r="Z1085" i="23"/>
  <c r="Z1084" i="23"/>
  <c r="Z1083" i="23"/>
  <c r="Z1082" i="23"/>
  <c r="Z1081" i="23"/>
  <c r="Z1080" i="23"/>
  <c r="Z1079" i="23"/>
  <c r="Z1078" i="23"/>
  <c r="Z1077" i="23"/>
  <c r="Z1076" i="23"/>
  <c r="Z1075" i="23"/>
  <c r="Z1074" i="23"/>
  <c r="Z1073" i="23"/>
  <c r="Z1072" i="23"/>
  <c r="Z1071" i="23"/>
  <c r="Z1070" i="23"/>
  <c r="Z1069" i="23"/>
  <c r="Z1068" i="23"/>
  <c r="Z1067" i="23"/>
  <c r="Z1066" i="23"/>
  <c r="Z1065" i="23"/>
  <c r="Z1064" i="23"/>
  <c r="Z1063" i="23"/>
  <c r="Z1062" i="23"/>
  <c r="Z1061" i="23"/>
  <c r="Z1060" i="23"/>
  <c r="Z1059" i="23"/>
  <c r="Z1058" i="23"/>
  <c r="Z1057" i="23"/>
  <c r="Z1056" i="23"/>
  <c r="Z1055" i="23"/>
  <c r="Z1054" i="23"/>
  <c r="Z1053" i="23"/>
  <c r="Z1052" i="23"/>
  <c r="Z1051" i="23"/>
  <c r="Z1050" i="23"/>
  <c r="Z1049" i="23"/>
  <c r="Z1048" i="23"/>
  <c r="Z1047" i="23"/>
  <c r="Z1046" i="23"/>
  <c r="Z1045" i="23"/>
  <c r="Z1044" i="23"/>
  <c r="Z1043" i="23"/>
  <c r="Z1042" i="23"/>
  <c r="Z1041" i="23"/>
  <c r="Z1040" i="23"/>
  <c r="Z1039" i="23"/>
  <c r="Z1038" i="23"/>
  <c r="Z1037" i="23"/>
  <c r="Z1036" i="23"/>
  <c r="Z1035" i="23"/>
  <c r="Z1034" i="23"/>
  <c r="Z1033" i="23"/>
  <c r="Z1032" i="23"/>
  <c r="Z1031" i="23"/>
  <c r="Z1030" i="23"/>
  <c r="Z1029" i="23"/>
  <c r="Z1028" i="23"/>
  <c r="Z1027" i="23"/>
  <c r="Z1026" i="23"/>
  <c r="Z1025" i="23"/>
  <c r="Z1024" i="23"/>
  <c r="Z1023" i="23"/>
  <c r="Z1022" i="23"/>
  <c r="Z1021" i="23"/>
  <c r="Z1020" i="23"/>
  <c r="Z1019" i="23"/>
  <c r="Z1018" i="23"/>
  <c r="Z1017" i="23"/>
  <c r="Z1016" i="23"/>
  <c r="Z1015" i="23"/>
  <c r="Z1014" i="23"/>
  <c r="Z1013" i="23"/>
  <c r="Z1012" i="23"/>
  <c r="Z1011" i="23"/>
  <c r="Z1010" i="23"/>
  <c r="Z1009" i="23"/>
  <c r="Z1008" i="23"/>
  <c r="Z1007" i="23"/>
  <c r="Z1006" i="23"/>
  <c r="Z1005" i="23"/>
  <c r="Z1004" i="23"/>
  <c r="Z1003" i="23"/>
  <c r="Z1002" i="23"/>
  <c r="Z1001" i="23"/>
  <c r="Z1000" i="23"/>
  <c r="Z999" i="23"/>
  <c r="Z998" i="23"/>
  <c r="Z997" i="23"/>
  <c r="Z996" i="23"/>
  <c r="Z995" i="23"/>
  <c r="Z994" i="23"/>
  <c r="Z993" i="23"/>
  <c r="Z992" i="23"/>
  <c r="Z991" i="23"/>
  <c r="Z990" i="23"/>
  <c r="Z989" i="23"/>
  <c r="Z988" i="23"/>
  <c r="Z987" i="23"/>
  <c r="Z986" i="23"/>
  <c r="Z985" i="23"/>
  <c r="Z984" i="23"/>
  <c r="Z983" i="23"/>
  <c r="Z982" i="23"/>
  <c r="Z981" i="23"/>
  <c r="Z980" i="23"/>
  <c r="Z979" i="23"/>
  <c r="Z978" i="23"/>
  <c r="Z977" i="23"/>
  <c r="Z976" i="23"/>
  <c r="Z975" i="23"/>
  <c r="Z974" i="23"/>
  <c r="Z973" i="23"/>
  <c r="Z972" i="23"/>
  <c r="Z971" i="23"/>
  <c r="Z970" i="23"/>
  <c r="Z969" i="23"/>
  <c r="Z968" i="23"/>
  <c r="Z967" i="23"/>
  <c r="Z966" i="23"/>
  <c r="Z965" i="23"/>
  <c r="Z964" i="23"/>
  <c r="Z963" i="23"/>
  <c r="Z962" i="23"/>
  <c r="Z961" i="23"/>
  <c r="Z960" i="23"/>
  <c r="Z959" i="23"/>
  <c r="Z958" i="23"/>
  <c r="Z957" i="23"/>
  <c r="Z956" i="23"/>
  <c r="Z955" i="23"/>
  <c r="Z954" i="23"/>
  <c r="Z953" i="23"/>
  <c r="Z952" i="23"/>
  <c r="Z951" i="23"/>
  <c r="Z950" i="23"/>
  <c r="Z949" i="23"/>
  <c r="Z948" i="23"/>
  <c r="Z947" i="23"/>
  <c r="Z946" i="23"/>
  <c r="Z945" i="23"/>
  <c r="Z944" i="23"/>
  <c r="Z943" i="23"/>
  <c r="Z942" i="23"/>
  <c r="Z941" i="23"/>
  <c r="Z940" i="23"/>
  <c r="Z939" i="23"/>
  <c r="Z938" i="23"/>
  <c r="Z937" i="23"/>
  <c r="Z936" i="23"/>
  <c r="Z935" i="23"/>
  <c r="Z934" i="23"/>
  <c r="Z933" i="23"/>
  <c r="Z932" i="23"/>
  <c r="Z931" i="23"/>
  <c r="Z930" i="23"/>
  <c r="Z929" i="23"/>
  <c r="Z928" i="23"/>
  <c r="Z927" i="23"/>
  <c r="Z926" i="23"/>
  <c r="Z925" i="23"/>
  <c r="Z924" i="23"/>
  <c r="Z923" i="23"/>
  <c r="Z922" i="23"/>
  <c r="Z921" i="23"/>
  <c r="Z920" i="23"/>
  <c r="Z919" i="23"/>
  <c r="Z918" i="23"/>
  <c r="Z917" i="23"/>
  <c r="Z916" i="23"/>
  <c r="Z915" i="23"/>
  <c r="Z914" i="23"/>
  <c r="Z913" i="23"/>
  <c r="Z912" i="23"/>
  <c r="Z911" i="23"/>
  <c r="Z910" i="23"/>
  <c r="Z909" i="23"/>
  <c r="Z908" i="23"/>
  <c r="Z907" i="23"/>
  <c r="Z906" i="23"/>
  <c r="Z905" i="23"/>
  <c r="Z904" i="23"/>
  <c r="Z903" i="23"/>
  <c r="Z902" i="23"/>
  <c r="Z901" i="23"/>
  <c r="Z900" i="23"/>
  <c r="Z899" i="23"/>
  <c r="Z898" i="23"/>
  <c r="Z897" i="23"/>
  <c r="Z896" i="23"/>
  <c r="Z895" i="23"/>
  <c r="Z894" i="23"/>
  <c r="Z893" i="23"/>
  <c r="Z892" i="23"/>
  <c r="Z891" i="23"/>
  <c r="Z890" i="23"/>
  <c r="Z889" i="23"/>
  <c r="Z888" i="23"/>
  <c r="Z887" i="23"/>
  <c r="Z886" i="23"/>
  <c r="Z885" i="23"/>
  <c r="Z884" i="23"/>
  <c r="Z883" i="23"/>
  <c r="Z882" i="23"/>
  <c r="Z881" i="23"/>
  <c r="Z880" i="23"/>
  <c r="Z879" i="23"/>
  <c r="Z878" i="23"/>
  <c r="Z877" i="23"/>
  <c r="Z876" i="23"/>
  <c r="Z875" i="23"/>
  <c r="Z874" i="23"/>
  <c r="Z873" i="23"/>
  <c r="Z872" i="23"/>
  <c r="Z871" i="23"/>
  <c r="Z870" i="23"/>
  <c r="Z869" i="23"/>
  <c r="Z868" i="23"/>
  <c r="Z867" i="23"/>
  <c r="Z866" i="23"/>
  <c r="Z865" i="23"/>
  <c r="Z864" i="23"/>
  <c r="Z863" i="23"/>
  <c r="Z862" i="23"/>
  <c r="Z861" i="23"/>
  <c r="Z860" i="23"/>
  <c r="Z859" i="23"/>
  <c r="Z858" i="23"/>
  <c r="Z857" i="23"/>
  <c r="Z856" i="23"/>
  <c r="Z855" i="23"/>
  <c r="Z854" i="23"/>
  <c r="Z853" i="23"/>
  <c r="Z852" i="23"/>
  <c r="Z851" i="23"/>
  <c r="Z850" i="23"/>
  <c r="Z849" i="23"/>
  <c r="Z848" i="23"/>
  <c r="Z847" i="23"/>
  <c r="Z846" i="23"/>
  <c r="Z845" i="23"/>
  <c r="Z844" i="23"/>
  <c r="Z843" i="23"/>
  <c r="Z842" i="23"/>
  <c r="Z841" i="23"/>
  <c r="Z840" i="23"/>
  <c r="Z839" i="23"/>
  <c r="Z838" i="23"/>
  <c r="Z837" i="23"/>
  <c r="Z836" i="23"/>
  <c r="Z835" i="23"/>
  <c r="Z834" i="23"/>
  <c r="Z833" i="23"/>
  <c r="Z832" i="23"/>
  <c r="Z831" i="23"/>
  <c r="Z830" i="23"/>
  <c r="Z829" i="23"/>
  <c r="Z828" i="23"/>
  <c r="Z827" i="23"/>
  <c r="Z826" i="23"/>
  <c r="Z825" i="23"/>
  <c r="Z824" i="23"/>
  <c r="Z823" i="23"/>
  <c r="Z822" i="23"/>
  <c r="Z821" i="23"/>
  <c r="Z820" i="23"/>
  <c r="Z819" i="23"/>
  <c r="Z818" i="23"/>
  <c r="Z817" i="23"/>
  <c r="Z816" i="23"/>
  <c r="Z815" i="23"/>
  <c r="Z814" i="23"/>
  <c r="Z813" i="23"/>
  <c r="Z812" i="23"/>
  <c r="Z811" i="23"/>
  <c r="Z810" i="23"/>
  <c r="Z809" i="23"/>
  <c r="Z808" i="23"/>
  <c r="Z807" i="23"/>
  <c r="Z806" i="23"/>
  <c r="Z805" i="23"/>
  <c r="Z804" i="23"/>
  <c r="Z803" i="23"/>
  <c r="Z802" i="23"/>
  <c r="Z801" i="23"/>
  <c r="Z800" i="23"/>
  <c r="Z799" i="23"/>
  <c r="Z798" i="23"/>
  <c r="Z797" i="23"/>
  <c r="Z796" i="23"/>
  <c r="Z795" i="23"/>
  <c r="Z794" i="23"/>
  <c r="Z793" i="23"/>
  <c r="Z792" i="23"/>
  <c r="Z791" i="23"/>
  <c r="Z790" i="23"/>
  <c r="Z789" i="23"/>
  <c r="Z788" i="23"/>
  <c r="Z787" i="23"/>
  <c r="Z786" i="23"/>
  <c r="Z785" i="23"/>
  <c r="Z784" i="23"/>
  <c r="Z783" i="23"/>
  <c r="Z782" i="23"/>
  <c r="Z781" i="23"/>
  <c r="Z780" i="23"/>
  <c r="Z779" i="23"/>
  <c r="Z778" i="23"/>
  <c r="Z777" i="23"/>
  <c r="Z776" i="23"/>
  <c r="Z775" i="23"/>
  <c r="Z774" i="23"/>
  <c r="Z773" i="23"/>
  <c r="Z772" i="23"/>
  <c r="Z771" i="23"/>
  <c r="Z770" i="23"/>
  <c r="Z769" i="23"/>
  <c r="Z768" i="23"/>
  <c r="Z767" i="23"/>
  <c r="Z766" i="23"/>
  <c r="Z765" i="23"/>
  <c r="Z764" i="23"/>
  <c r="Z763" i="23"/>
  <c r="Z762" i="23"/>
  <c r="Z761" i="23"/>
  <c r="Z760" i="23"/>
  <c r="Z759" i="23"/>
  <c r="Z758" i="23"/>
  <c r="Z757" i="23"/>
  <c r="Z756" i="23"/>
  <c r="Z755" i="23"/>
  <c r="Z754" i="23"/>
  <c r="Z753" i="23"/>
  <c r="Z752" i="23"/>
  <c r="Z751" i="23"/>
  <c r="Z750" i="23"/>
  <c r="Z749" i="23"/>
  <c r="Z748" i="23"/>
  <c r="Z747" i="23"/>
  <c r="Z746" i="23"/>
  <c r="Z745" i="23"/>
  <c r="Z744" i="23"/>
  <c r="Z743" i="23"/>
  <c r="Z742" i="23"/>
  <c r="Z741" i="23"/>
  <c r="Z740" i="23"/>
  <c r="Z739" i="23"/>
  <c r="Z738" i="23"/>
  <c r="Z737" i="23"/>
  <c r="Z736" i="23"/>
  <c r="Z735" i="23"/>
  <c r="Z734" i="23"/>
  <c r="Z733" i="23"/>
  <c r="Z732" i="23"/>
  <c r="Z731" i="23"/>
  <c r="Z730" i="23"/>
  <c r="Z729" i="23"/>
  <c r="Z728" i="23"/>
  <c r="Z727" i="23"/>
  <c r="Z726" i="23"/>
  <c r="Z725" i="23"/>
  <c r="Z724" i="23"/>
  <c r="Z723" i="23"/>
  <c r="Z722" i="23"/>
  <c r="Z721" i="23"/>
  <c r="Z720" i="23"/>
  <c r="Z719" i="23"/>
  <c r="Z718" i="23"/>
  <c r="Z717" i="23"/>
  <c r="Z716" i="23"/>
  <c r="Z715" i="23"/>
  <c r="Z714" i="23"/>
  <c r="Z713" i="23"/>
  <c r="Z712" i="23"/>
  <c r="Z711" i="23"/>
  <c r="Z710" i="23"/>
  <c r="Z709" i="23"/>
  <c r="Z708" i="23"/>
  <c r="Z707" i="23"/>
  <c r="Z706" i="23"/>
  <c r="Z705" i="23"/>
  <c r="Z704" i="23"/>
  <c r="Z703" i="23"/>
  <c r="Z702" i="23"/>
  <c r="Z701" i="23"/>
  <c r="Z700" i="23"/>
  <c r="Z699" i="23"/>
  <c r="Z698" i="23"/>
  <c r="Z697" i="23"/>
  <c r="Z696" i="23"/>
  <c r="Z695" i="23"/>
  <c r="Z694" i="23"/>
  <c r="Z693" i="23"/>
  <c r="Z692" i="23"/>
  <c r="Z691" i="23"/>
  <c r="Z690" i="23"/>
  <c r="Z689" i="23"/>
  <c r="Z688" i="23"/>
  <c r="Z687" i="23"/>
  <c r="Z686" i="23"/>
  <c r="Z685" i="23"/>
  <c r="Z684" i="23"/>
  <c r="Z683" i="23"/>
  <c r="Z682" i="23"/>
  <c r="Z681" i="23"/>
  <c r="Z680" i="23"/>
  <c r="Z679" i="23"/>
  <c r="Z678" i="23"/>
  <c r="Z677" i="23"/>
  <c r="Z676" i="23"/>
  <c r="Z675" i="23"/>
  <c r="Z674" i="23"/>
  <c r="Z673" i="23"/>
  <c r="Z672" i="23"/>
  <c r="Z671" i="23"/>
  <c r="Z670" i="23"/>
  <c r="Z669" i="23"/>
  <c r="Z668" i="23"/>
  <c r="Z667" i="23"/>
  <c r="Z666" i="23"/>
  <c r="Z665" i="23"/>
  <c r="Z664" i="23"/>
  <c r="Z663" i="23"/>
  <c r="Z662" i="23"/>
  <c r="Z661" i="23"/>
  <c r="Z660" i="23"/>
  <c r="Z659" i="23"/>
  <c r="Z658" i="23"/>
  <c r="Z657" i="23"/>
  <c r="Z656" i="23"/>
  <c r="Z655" i="23"/>
  <c r="Z654" i="23"/>
  <c r="Z653" i="23"/>
  <c r="Z652" i="23"/>
  <c r="Z651" i="23"/>
  <c r="Z650" i="23"/>
  <c r="Z649" i="23"/>
  <c r="Z648" i="23"/>
  <c r="Z647" i="23"/>
  <c r="Z646" i="23"/>
  <c r="Z645" i="23"/>
  <c r="Z644" i="23"/>
  <c r="Z643" i="23"/>
  <c r="Z642" i="23"/>
  <c r="Z641" i="23"/>
  <c r="Z640" i="23"/>
  <c r="Z639" i="23"/>
  <c r="Z638" i="23"/>
  <c r="Z637" i="23"/>
  <c r="Z636" i="23"/>
  <c r="Z635" i="23"/>
  <c r="Z634" i="23"/>
  <c r="Z633" i="23"/>
  <c r="Z632" i="23"/>
  <c r="Z631" i="23"/>
  <c r="Z630" i="23"/>
  <c r="Z629" i="23"/>
  <c r="Z628" i="23"/>
  <c r="Z627" i="23"/>
  <c r="Z626" i="23"/>
  <c r="Z625" i="23"/>
  <c r="Z624" i="23"/>
  <c r="Z623" i="23"/>
  <c r="Z622" i="23"/>
  <c r="Z621" i="23"/>
  <c r="Z620" i="23"/>
  <c r="Z619" i="23"/>
  <c r="Z618" i="23"/>
  <c r="Z617" i="23"/>
  <c r="Z616" i="23"/>
  <c r="Z615" i="23"/>
  <c r="Z614" i="23"/>
  <c r="Z613" i="23"/>
  <c r="Z612" i="23"/>
  <c r="Z611" i="23"/>
  <c r="Z610" i="23"/>
  <c r="Z609" i="23"/>
  <c r="Z608" i="23"/>
  <c r="Z607" i="23"/>
  <c r="Z606" i="23"/>
  <c r="Z605" i="23"/>
  <c r="Z604" i="23"/>
  <c r="Z603" i="23"/>
  <c r="Z602" i="23"/>
  <c r="Z601" i="23"/>
  <c r="Z600" i="23"/>
  <c r="Z599" i="23"/>
  <c r="Z598" i="23"/>
  <c r="Z597" i="23"/>
  <c r="Z596" i="23"/>
  <c r="Z595" i="23"/>
  <c r="Z594" i="23"/>
  <c r="Z593" i="23"/>
  <c r="Z592" i="23"/>
  <c r="Z591" i="23"/>
  <c r="Z590" i="23"/>
  <c r="Z589" i="23"/>
  <c r="Z588" i="23"/>
  <c r="Z587" i="23"/>
  <c r="Z586" i="23"/>
  <c r="Z585" i="23"/>
  <c r="Z584" i="23"/>
  <c r="Z583" i="23"/>
  <c r="Z582" i="23"/>
  <c r="Z581" i="23"/>
  <c r="Z580" i="23"/>
  <c r="Z579" i="23"/>
  <c r="Z578" i="23"/>
  <c r="Z577" i="23"/>
  <c r="Z576" i="23"/>
  <c r="Z575" i="23"/>
  <c r="Z574" i="23"/>
  <c r="Z573" i="23"/>
  <c r="Z572" i="23"/>
  <c r="Z571" i="23"/>
  <c r="Z570" i="23"/>
  <c r="Z569" i="23"/>
  <c r="Z568" i="23"/>
  <c r="Z567" i="23"/>
  <c r="Z566" i="23"/>
  <c r="Z565" i="23"/>
  <c r="Z564" i="23"/>
  <c r="Z563" i="23"/>
  <c r="Z562" i="23"/>
  <c r="Z561" i="23"/>
  <c r="Z560" i="23"/>
  <c r="Z559" i="23"/>
  <c r="Z558" i="23"/>
  <c r="Z557" i="23"/>
  <c r="Z556" i="23"/>
  <c r="Z555" i="23"/>
  <c r="Z554" i="23"/>
  <c r="Z553" i="23"/>
  <c r="Z552" i="23"/>
  <c r="Z551" i="23"/>
  <c r="Z550" i="23"/>
  <c r="Z549" i="23"/>
  <c r="Z548" i="23"/>
  <c r="Z547" i="23"/>
  <c r="Z546" i="23"/>
  <c r="Z545" i="23"/>
  <c r="Z544" i="23"/>
  <c r="Z543" i="23"/>
  <c r="Z542" i="23"/>
  <c r="Z541" i="23"/>
  <c r="Z540" i="23"/>
  <c r="Z539" i="23"/>
  <c r="Z538" i="23"/>
  <c r="Z537" i="23"/>
  <c r="Z536" i="23"/>
  <c r="Z535" i="23"/>
  <c r="Z534" i="23"/>
  <c r="Z533" i="23"/>
  <c r="Z532" i="23"/>
  <c r="Z531" i="23"/>
  <c r="Z530" i="23"/>
  <c r="Z529" i="23"/>
  <c r="Z528" i="23"/>
  <c r="Z527" i="23"/>
  <c r="Z526" i="23"/>
  <c r="Z525" i="23"/>
  <c r="Z524" i="23"/>
  <c r="Z523" i="23"/>
  <c r="Z522" i="23"/>
  <c r="Z521" i="23"/>
  <c r="Z520" i="23"/>
  <c r="Z519" i="23"/>
  <c r="Z518" i="23"/>
  <c r="Z517" i="23"/>
  <c r="Z516" i="23"/>
  <c r="Z515" i="23"/>
  <c r="Z514" i="23"/>
  <c r="Z513" i="23"/>
  <c r="Z512" i="23"/>
  <c r="Z511" i="23"/>
  <c r="Z510" i="23"/>
  <c r="Z509" i="23"/>
  <c r="Z508" i="23"/>
  <c r="Z507" i="23"/>
  <c r="Z506" i="23"/>
  <c r="Z505" i="23"/>
  <c r="Z504" i="23"/>
  <c r="Z503" i="23"/>
  <c r="Z502" i="23"/>
  <c r="Z501" i="23"/>
  <c r="Z500" i="23"/>
  <c r="Z499" i="23"/>
  <c r="Z498" i="23"/>
  <c r="Z497" i="23"/>
  <c r="Z496" i="23"/>
  <c r="Z495" i="23"/>
  <c r="Z494" i="23"/>
  <c r="Z493" i="23"/>
  <c r="Z492" i="23"/>
  <c r="Z491" i="23"/>
  <c r="Z490" i="23"/>
  <c r="Z489" i="23"/>
  <c r="Z488" i="23"/>
  <c r="Z487" i="23"/>
  <c r="Z486" i="23"/>
  <c r="Z485" i="23"/>
  <c r="Z484" i="23"/>
  <c r="Z483" i="23"/>
  <c r="Z482" i="23"/>
  <c r="Z481" i="23"/>
  <c r="Z480" i="23"/>
  <c r="Z479" i="23"/>
  <c r="Z478" i="23"/>
  <c r="Z477" i="23"/>
  <c r="Z476" i="23"/>
  <c r="Z475" i="23"/>
  <c r="Z474" i="23"/>
  <c r="Z473" i="23"/>
  <c r="Z472" i="23"/>
  <c r="Z471" i="23"/>
  <c r="Z470" i="23"/>
  <c r="Z469" i="23"/>
  <c r="Z468" i="23"/>
  <c r="Z467" i="23"/>
  <c r="Z466" i="23"/>
  <c r="Z465" i="23"/>
  <c r="Z464" i="23"/>
  <c r="Z463" i="23"/>
  <c r="Z462" i="23"/>
  <c r="Z461" i="23"/>
  <c r="Z460" i="23"/>
  <c r="Z459" i="23"/>
  <c r="Z458" i="23"/>
  <c r="Z457" i="23"/>
  <c r="Z456" i="23"/>
  <c r="Z455" i="23"/>
  <c r="Z454" i="23"/>
  <c r="Z453" i="23"/>
  <c r="Z452" i="23"/>
  <c r="Z451" i="23"/>
  <c r="Z450" i="23"/>
  <c r="Z449" i="23"/>
  <c r="Z448" i="23"/>
  <c r="Z447" i="23"/>
  <c r="Z446" i="23"/>
  <c r="Z445" i="23"/>
  <c r="Z444" i="23"/>
  <c r="Z443" i="23"/>
  <c r="Z442" i="23"/>
  <c r="Z441" i="23"/>
  <c r="Z440" i="23"/>
  <c r="Z439" i="23"/>
  <c r="Z438" i="23"/>
  <c r="Z437" i="23"/>
  <c r="Z436" i="23"/>
  <c r="Z435" i="23"/>
  <c r="Z434" i="23"/>
  <c r="Z433" i="23"/>
  <c r="Z432" i="23"/>
  <c r="Z431" i="23"/>
  <c r="Z430" i="23"/>
  <c r="Z429" i="23"/>
  <c r="Z428" i="23"/>
  <c r="Z427" i="23"/>
  <c r="Z426" i="23"/>
  <c r="Z425" i="23"/>
  <c r="Z424" i="23"/>
  <c r="Z423" i="23"/>
  <c r="Z422" i="23"/>
  <c r="Z421" i="23"/>
  <c r="Z420" i="23"/>
  <c r="Z419" i="23"/>
  <c r="Z418" i="23"/>
  <c r="Z417" i="23"/>
  <c r="Z416" i="23"/>
  <c r="Z415" i="23"/>
  <c r="Z414" i="23"/>
  <c r="Z413" i="23"/>
  <c r="Z412" i="23"/>
  <c r="Z411" i="23"/>
  <c r="Z410" i="23"/>
  <c r="Z409" i="23"/>
  <c r="Z408" i="23"/>
  <c r="Z407" i="23"/>
  <c r="Z406" i="23"/>
  <c r="Z405" i="23"/>
  <c r="Z404" i="23"/>
  <c r="Z403" i="23"/>
  <c r="Z402" i="23"/>
  <c r="Z401" i="23"/>
  <c r="Z400" i="23"/>
  <c r="Z399" i="23"/>
  <c r="Z398" i="23"/>
  <c r="Z397" i="23"/>
  <c r="Z396" i="23"/>
  <c r="Z395" i="23"/>
  <c r="Z394" i="23"/>
  <c r="Z393" i="23"/>
  <c r="Z392" i="23"/>
  <c r="Z391" i="23"/>
  <c r="Z390" i="23"/>
  <c r="Z389" i="23"/>
  <c r="Z388" i="23"/>
  <c r="Z387" i="23"/>
  <c r="Z386" i="23"/>
  <c r="Z385" i="23"/>
  <c r="Z384" i="23"/>
  <c r="Z383" i="23"/>
  <c r="Z382" i="23"/>
  <c r="Z381" i="23"/>
  <c r="Z380" i="23"/>
  <c r="Z379" i="23"/>
  <c r="Z378" i="23"/>
  <c r="Z377" i="23"/>
  <c r="Z376" i="23"/>
  <c r="Z375" i="23"/>
  <c r="Z374" i="23"/>
  <c r="Z373" i="23"/>
  <c r="Z372" i="23"/>
  <c r="Z371" i="23"/>
  <c r="Z370" i="23"/>
  <c r="Z369" i="23"/>
  <c r="Z368" i="23"/>
  <c r="Z367" i="23"/>
  <c r="Z366" i="23"/>
  <c r="Z365" i="23"/>
  <c r="Z364" i="23"/>
  <c r="Z363" i="23"/>
  <c r="Z362" i="23"/>
  <c r="Z361" i="23"/>
  <c r="Z360" i="23"/>
  <c r="Z359" i="23"/>
  <c r="Z358" i="23"/>
  <c r="Z357" i="23"/>
  <c r="Z356" i="23"/>
  <c r="Z355" i="23"/>
  <c r="Z354" i="23"/>
  <c r="Z353" i="23"/>
  <c r="Z352" i="23"/>
  <c r="Z351" i="23"/>
  <c r="Z350" i="23"/>
  <c r="Z349" i="23"/>
  <c r="Z348" i="23"/>
  <c r="Z347" i="23"/>
  <c r="Z346" i="23"/>
  <c r="Z345" i="23"/>
  <c r="Z344" i="23"/>
  <c r="Z343" i="23"/>
  <c r="Z342" i="23"/>
  <c r="Z341" i="23"/>
  <c r="Z340" i="23"/>
  <c r="Z339" i="23"/>
  <c r="Z338" i="23"/>
  <c r="Z337" i="23"/>
  <c r="Z336" i="23"/>
  <c r="Z335" i="23"/>
  <c r="Z334" i="23"/>
  <c r="Z333" i="23"/>
  <c r="Z332" i="23"/>
  <c r="Z331" i="23"/>
  <c r="Z330" i="23"/>
  <c r="Z329" i="23"/>
  <c r="Z328" i="23"/>
  <c r="Z327" i="23"/>
  <c r="Z326" i="23"/>
  <c r="Z325" i="23"/>
  <c r="Z324" i="23"/>
  <c r="Z323" i="23"/>
  <c r="Z322" i="23"/>
  <c r="Z321" i="23"/>
  <c r="Z320" i="23"/>
  <c r="Z319" i="23"/>
  <c r="Z318" i="23"/>
  <c r="Z317" i="23"/>
  <c r="Z316" i="23"/>
  <c r="Z315" i="23"/>
  <c r="Z314" i="23"/>
  <c r="Z313" i="23"/>
  <c r="Z312" i="23"/>
  <c r="Z311" i="23"/>
  <c r="Z310" i="23"/>
  <c r="Z309" i="23"/>
  <c r="Z308" i="23"/>
  <c r="Z307" i="23"/>
  <c r="Z306" i="23"/>
  <c r="Z305" i="23"/>
  <c r="Z304" i="23"/>
  <c r="Z303" i="23"/>
  <c r="Z302" i="23"/>
  <c r="Z301" i="23"/>
  <c r="Z300" i="23"/>
  <c r="Z299" i="23"/>
  <c r="Z298" i="23"/>
  <c r="Z297" i="23"/>
  <c r="Z296" i="23"/>
  <c r="Z295" i="23"/>
  <c r="Z294" i="23"/>
  <c r="Z293" i="23"/>
  <c r="Z292" i="23"/>
  <c r="Z291" i="23"/>
  <c r="Z290" i="23"/>
  <c r="Z289" i="23"/>
  <c r="Z288" i="23"/>
  <c r="Z287" i="23"/>
  <c r="Z286" i="23"/>
  <c r="Z285" i="23"/>
  <c r="Z284" i="23"/>
  <c r="Z283" i="23"/>
  <c r="Z282" i="23"/>
  <c r="Z281" i="23"/>
  <c r="Z280" i="23"/>
  <c r="Z279" i="23"/>
  <c r="Z278" i="23"/>
  <c r="Z277" i="23"/>
  <c r="Z276" i="23"/>
  <c r="Z275" i="23"/>
  <c r="Z274" i="23"/>
  <c r="Z273" i="23"/>
  <c r="Z272" i="23"/>
  <c r="Z271" i="23"/>
  <c r="Z270" i="23"/>
  <c r="Z269" i="23"/>
  <c r="Z268" i="23"/>
  <c r="Z267" i="23"/>
  <c r="Z266" i="23"/>
  <c r="Z265" i="23"/>
  <c r="Z264" i="23"/>
  <c r="Z263" i="23"/>
  <c r="Z262" i="23"/>
  <c r="Z261" i="23"/>
  <c r="Z260" i="23"/>
  <c r="Z259" i="23"/>
  <c r="Z258" i="23"/>
  <c r="Z257" i="23"/>
  <c r="Z256" i="23"/>
  <c r="Z255" i="23"/>
  <c r="Z254" i="23"/>
  <c r="Z253" i="23"/>
  <c r="Z252" i="23"/>
  <c r="Z251" i="23"/>
  <c r="Z250" i="23"/>
  <c r="Z249" i="23"/>
  <c r="Z248" i="23"/>
  <c r="Z247" i="23"/>
  <c r="Z246" i="23"/>
  <c r="Z245" i="23"/>
  <c r="Z244" i="23"/>
  <c r="Z243" i="23"/>
  <c r="Z242" i="23"/>
  <c r="Z241" i="23"/>
  <c r="Z240" i="23"/>
  <c r="Z239" i="23"/>
  <c r="Z238" i="23"/>
  <c r="Z237" i="23"/>
  <c r="Z236" i="23"/>
  <c r="Z235" i="23"/>
  <c r="Z234" i="23"/>
  <c r="Z233" i="23"/>
  <c r="Z232" i="23"/>
  <c r="Z231" i="23"/>
  <c r="Z230" i="23"/>
  <c r="Z229" i="23"/>
  <c r="Z228" i="23"/>
  <c r="Z227" i="23"/>
  <c r="Z226" i="23"/>
  <c r="Z225" i="23"/>
  <c r="Z224" i="23"/>
  <c r="Z223" i="23"/>
  <c r="Z222" i="23"/>
  <c r="Z221" i="23"/>
  <c r="Z220" i="23"/>
  <c r="Z219" i="23"/>
  <c r="Z218" i="23"/>
  <c r="Z217" i="23"/>
  <c r="Z216" i="23"/>
  <c r="Z215" i="23"/>
  <c r="Z214" i="23"/>
  <c r="Z213" i="23"/>
  <c r="Z212" i="23"/>
  <c r="Z211" i="23"/>
  <c r="Z210" i="23"/>
  <c r="Z209" i="23"/>
  <c r="Z208" i="23"/>
  <c r="Z207" i="23"/>
  <c r="Z206" i="23"/>
  <c r="Z205" i="23"/>
  <c r="Z204" i="23"/>
  <c r="Z203" i="23"/>
  <c r="Z202" i="23"/>
  <c r="Z201" i="23"/>
  <c r="Z200" i="23"/>
  <c r="Z199" i="23"/>
  <c r="Z198" i="23"/>
  <c r="Z197" i="23"/>
  <c r="Z196" i="23"/>
  <c r="Z195" i="23"/>
  <c r="Z194" i="23"/>
  <c r="Z193" i="23"/>
  <c r="Z192" i="23"/>
  <c r="Z191" i="23"/>
  <c r="Z190" i="23"/>
  <c r="Z189" i="23"/>
  <c r="Z188" i="23"/>
  <c r="Z187" i="23"/>
  <c r="Z186" i="23"/>
  <c r="Z185" i="23"/>
  <c r="Z184" i="23"/>
  <c r="Z183" i="23"/>
  <c r="Z182" i="23"/>
  <c r="Z181" i="23"/>
  <c r="Z180" i="23"/>
  <c r="Z179" i="23"/>
  <c r="Z178" i="23"/>
  <c r="Z177" i="23"/>
  <c r="Z176" i="23"/>
  <c r="Z175" i="23"/>
  <c r="Z174" i="23"/>
  <c r="Z173" i="23"/>
  <c r="Z172" i="23"/>
  <c r="Z171" i="23"/>
  <c r="Z170" i="23"/>
  <c r="Z169" i="23"/>
  <c r="Z168" i="23"/>
  <c r="Z167" i="23"/>
  <c r="Z166" i="23"/>
  <c r="Z165" i="23"/>
  <c r="Z164" i="23"/>
  <c r="Z163" i="23"/>
  <c r="Z162" i="23"/>
  <c r="Z161" i="23"/>
  <c r="Z160" i="23"/>
  <c r="Z159" i="23"/>
  <c r="Z158" i="23"/>
  <c r="Z157" i="23"/>
  <c r="Z156" i="23"/>
  <c r="Z155" i="23"/>
  <c r="Z154" i="23"/>
  <c r="Z153" i="23"/>
  <c r="Z152" i="23"/>
  <c r="Z151" i="23"/>
  <c r="Z150" i="23"/>
  <c r="Z149" i="23"/>
  <c r="Z148" i="23"/>
  <c r="Z147" i="23"/>
  <c r="Z146" i="23"/>
  <c r="Z145" i="23"/>
  <c r="Z144" i="23"/>
  <c r="Z143" i="23"/>
  <c r="Z142" i="23"/>
  <c r="Z141" i="23"/>
  <c r="Z140" i="23"/>
  <c r="Z139" i="23"/>
  <c r="Z138" i="23"/>
  <c r="Z137" i="23"/>
  <c r="Z136" i="23"/>
  <c r="Z135" i="23"/>
  <c r="Z134" i="23"/>
  <c r="Z133" i="23"/>
  <c r="Z132" i="23"/>
  <c r="Z131" i="23"/>
  <c r="Z130" i="23"/>
  <c r="Z129" i="23"/>
  <c r="Z128" i="23"/>
  <c r="Z127" i="23"/>
  <c r="Z126" i="23"/>
  <c r="Z125" i="23"/>
  <c r="Z124" i="23"/>
  <c r="Z123" i="23"/>
  <c r="Z122" i="23"/>
  <c r="Z121" i="23"/>
  <c r="Z120" i="23"/>
  <c r="Z119" i="23"/>
  <c r="Z118" i="23"/>
  <c r="Z117" i="23"/>
  <c r="Z116" i="23"/>
  <c r="Z115" i="23"/>
  <c r="Z114" i="23"/>
  <c r="Z113" i="23"/>
  <c r="Z112" i="23"/>
  <c r="Z111" i="23"/>
  <c r="Z110" i="23"/>
  <c r="Z109" i="23"/>
  <c r="Z108" i="23"/>
  <c r="Z107" i="23"/>
  <c r="Z106" i="23"/>
  <c r="Z105" i="23"/>
  <c r="Z104" i="23"/>
  <c r="Z103" i="23"/>
  <c r="Z102" i="23"/>
  <c r="Z101" i="23"/>
  <c r="Z100" i="23"/>
  <c r="Z99" i="23"/>
  <c r="Z98" i="23"/>
  <c r="Z97" i="23"/>
  <c r="Z96" i="23"/>
  <c r="Z95" i="23"/>
  <c r="Z94" i="23"/>
  <c r="Z93" i="23"/>
  <c r="Z92" i="23"/>
  <c r="Z91" i="23"/>
  <c r="Z90" i="23"/>
  <c r="Z89" i="23"/>
  <c r="Z88" i="23"/>
  <c r="Z87" i="23"/>
  <c r="Z86" i="23"/>
  <c r="Z85" i="23"/>
  <c r="Z84" i="23"/>
  <c r="Z83" i="23"/>
  <c r="Z82" i="23"/>
  <c r="Z81" i="23"/>
  <c r="Z80" i="23"/>
  <c r="Z79" i="23"/>
  <c r="Z78" i="23"/>
  <c r="Z77" i="23"/>
  <c r="Z76" i="23"/>
  <c r="Z75" i="23"/>
  <c r="Z74" i="23"/>
  <c r="Z73" i="23"/>
  <c r="Z72" i="23"/>
  <c r="Z71" i="23"/>
  <c r="Z70" i="23"/>
  <c r="Z69" i="23"/>
  <c r="Z68" i="23"/>
  <c r="Z67" i="23"/>
  <c r="Z66" i="23"/>
  <c r="Z65" i="23"/>
  <c r="Z64" i="23"/>
  <c r="Z63" i="23"/>
  <c r="Z62" i="23"/>
  <c r="Z61" i="23"/>
  <c r="Z60" i="23"/>
  <c r="Z59" i="23"/>
  <c r="Z58" i="23"/>
  <c r="Z57" i="23"/>
  <c r="Z56" i="23"/>
  <c r="Z55" i="23"/>
  <c r="Z54" i="23"/>
  <c r="Z53" i="23"/>
  <c r="Z52" i="23"/>
  <c r="Z51" i="23"/>
  <c r="Z50" i="23"/>
  <c r="Z49" i="23"/>
  <c r="Z48" i="23"/>
  <c r="Z47" i="23"/>
  <c r="Z46" i="23"/>
  <c r="Z45" i="23"/>
  <c r="Z44" i="23"/>
  <c r="Z43" i="23"/>
  <c r="Z42" i="23"/>
  <c r="Z41" i="23"/>
  <c r="Z40" i="23"/>
  <c r="Z39" i="23"/>
  <c r="Z38" i="23"/>
  <c r="Z37" i="23"/>
  <c r="Z36" i="23"/>
  <c r="Z35" i="23"/>
  <c r="Z34" i="23"/>
  <c r="Z33" i="23"/>
  <c r="Z32" i="23"/>
  <c r="Z31" i="23"/>
  <c r="Z30" i="23"/>
  <c r="Z29" i="23"/>
  <c r="Z28" i="23"/>
  <c r="Z27" i="23"/>
  <c r="Z26" i="23"/>
  <c r="Z25" i="23"/>
  <c r="Z24" i="23"/>
  <c r="Z23" i="23"/>
  <c r="Z22" i="23"/>
  <c r="Z21" i="23"/>
  <c r="Z20" i="23"/>
  <c r="Z19" i="23"/>
  <c r="Z18" i="23"/>
  <c r="Z17" i="23"/>
  <c r="Z16" i="23"/>
  <c r="Z15" i="23"/>
  <c r="Z14" i="23"/>
  <c r="Z13" i="23"/>
  <c r="Z12" i="23"/>
  <c r="Z11" i="23"/>
  <c r="Z10" i="23"/>
  <c r="Z9" i="23"/>
  <c r="Z8" i="23"/>
  <c r="Z7" i="23"/>
  <c r="Z6" i="23"/>
  <c r="Z5" i="23"/>
  <c r="Z4" i="23"/>
  <c r="Z3" i="23"/>
  <c r="Z2" i="23"/>
  <c r="I1" i="22"/>
  <c r="F18" i="33"/>
  <c r="E57" i="38"/>
  <c r="M89" i="31"/>
  <c r="E17" i="31"/>
  <c r="N119" i="26"/>
  <c r="M74" i="31"/>
  <c r="P31" i="33"/>
  <c r="M69" i="33"/>
  <c r="G81" i="38"/>
  <c r="F12" i="38"/>
  <c r="G20" i="33"/>
  <c r="D66" i="31"/>
  <c r="F19" i="38"/>
  <c r="P64" i="38"/>
  <c r="C50" i="31"/>
  <c r="E78" i="38"/>
  <c r="C22" i="38"/>
  <c r="C73" i="33"/>
  <c r="M82" i="33"/>
  <c r="N48" i="31"/>
  <c r="N128" i="26"/>
  <c r="P57" i="33"/>
  <c r="D64" i="33"/>
  <c r="P75" i="38"/>
  <c r="M81" i="33"/>
  <c r="P29" i="31"/>
  <c r="D28" i="33"/>
  <c r="M44" i="26"/>
  <c r="F72" i="31"/>
  <c r="N43" i="33"/>
  <c r="N23" i="31"/>
  <c r="C64" i="38"/>
  <c r="M27" i="31"/>
  <c r="C56" i="33"/>
  <c r="D54" i="38"/>
  <c r="P89" i="31"/>
  <c r="E48" i="38"/>
  <c r="N98" i="31"/>
  <c r="N79" i="31"/>
  <c r="M46" i="31"/>
  <c r="N51" i="26"/>
  <c r="N54" i="33"/>
  <c r="D99" i="31"/>
  <c r="P19" i="38"/>
  <c r="M40" i="33"/>
  <c r="D16" i="33"/>
  <c r="N14" i="31"/>
  <c r="E13" i="33"/>
  <c r="P57" i="38"/>
  <c r="G16" i="31"/>
  <c r="M78" i="33"/>
  <c r="C47" i="33"/>
  <c r="G84" i="33"/>
  <c r="E28" i="33"/>
  <c r="F36" i="31"/>
  <c r="M74" i="33"/>
  <c r="M43" i="33"/>
  <c r="P56" i="38"/>
  <c r="N36" i="33"/>
  <c r="D22" i="33"/>
  <c r="M121" i="26"/>
  <c r="G43" i="31"/>
  <c r="F59" i="31"/>
  <c r="F39" i="33"/>
  <c r="P36" i="33"/>
  <c r="N127" i="26"/>
  <c r="M63" i="26"/>
  <c r="N57" i="26"/>
  <c r="G29" i="33"/>
  <c r="D71" i="33"/>
  <c r="M42" i="33"/>
  <c r="F70" i="31"/>
  <c r="C74" i="33"/>
  <c r="N64" i="31"/>
  <c r="P65" i="31"/>
  <c r="N130" i="26"/>
  <c r="M41" i="31"/>
  <c r="F17" i="31"/>
  <c r="M110" i="26"/>
  <c r="M17" i="33"/>
  <c r="N77" i="33"/>
  <c r="O18" i="31"/>
  <c r="N85" i="33"/>
  <c r="C49" i="38"/>
  <c r="E14" i="31"/>
  <c r="E53" i="33"/>
  <c r="N32" i="31"/>
  <c r="N67" i="31"/>
  <c r="M119" i="26"/>
  <c r="P84" i="31"/>
  <c r="P74" i="33"/>
  <c r="N46" i="33"/>
  <c r="O14" i="33"/>
  <c r="C30" i="33"/>
  <c r="N80" i="31"/>
  <c r="F51" i="33"/>
  <c r="C49" i="33"/>
  <c r="E100" i="31"/>
  <c r="F81" i="31"/>
  <c r="P16" i="33"/>
  <c r="G50" i="31"/>
  <c r="C24" i="33"/>
  <c r="E25" i="38"/>
  <c r="G81" i="31"/>
  <c r="D33" i="38"/>
  <c r="E30" i="31"/>
  <c r="P41" i="33"/>
  <c r="N87" i="33"/>
  <c r="C62" i="31"/>
  <c r="F57" i="38"/>
  <c r="M109" i="26"/>
  <c r="G85" i="31"/>
  <c r="P80" i="33"/>
  <c r="C101" i="31"/>
  <c r="G54" i="38"/>
  <c r="D17" i="33"/>
  <c r="E57" i="33"/>
  <c r="M113" i="26"/>
  <c r="O32" i="38"/>
  <c r="F69" i="33"/>
  <c r="M67" i="31"/>
  <c r="D83" i="33"/>
  <c r="M29" i="31"/>
  <c r="G78" i="31"/>
  <c r="N75" i="26"/>
  <c r="D102" i="31"/>
  <c r="N91" i="31"/>
  <c r="N97" i="31"/>
  <c r="P69" i="38"/>
  <c r="N51" i="31"/>
  <c r="G22" i="38"/>
  <c r="M102" i="26"/>
  <c r="D83" i="38"/>
  <c r="G61" i="33"/>
  <c r="M60" i="26"/>
  <c r="P86" i="31"/>
  <c r="G88" i="33"/>
  <c r="G56" i="31"/>
  <c r="G63" i="31"/>
  <c r="C82" i="33"/>
  <c r="F41" i="31"/>
  <c r="M32" i="31"/>
  <c r="N87" i="26"/>
  <c r="E59" i="38"/>
  <c r="D88" i="33"/>
  <c r="G48" i="33"/>
  <c r="F77" i="33"/>
  <c r="E60" i="33"/>
  <c r="F80" i="31"/>
  <c r="N34" i="31"/>
  <c r="C57" i="38"/>
  <c r="D60" i="33"/>
  <c r="E34" i="31"/>
  <c r="N49" i="26"/>
  <c r="D36" i="38"/>
  <c r="C84" i="31"/>
  <c r="C74" i="31"/>
  <c r="O13" i="31"/>
  <c r="P45" i="31"/>
  <c r="N30" i="31"/>
  <c r="M18" i="33"/>
  <c r="M79" i="33"/>
  <c r="P43" i="38"/>
  <c r="N47" i="31"/>
  <c r="N54" i="26"/>
  <c r="C60" i="33"/>
  <c r="G14" i="33"/>
  <c r="G66" i="31"/>
  <c r="D27" i="31"/>
  <c r="N70" i="26"/>
  <c r="C89" i="33"/>
  <c r="G71" i="38"/>
  <c r="M22" i="31"/>
  <c r="C25" i="31"/>
  <c r="D59" i="33"/>
  <c r="N18" i="31"/>
  <c r="P52" i="31"/>
  <c r="N19" i="31"/>
  <c r="P62" i="38"/>
  <c r="F40" i="33"/>
  <c r="E46" i="38"/>
  <c r="F98" i="31"/>
  <c r="G13" i="33"/>
  <c r="P69" i="31"/>
  <c r="G70" i="31"/>
  <c r="D69" i="31"/>
  <c r="E75" i="33"/>
  <c r="P45" i="38"/>
  <c r="E51" i="31"/>
  <c r="P12" i="33"/>
  <c r="M63" i="33"/>
  <c r="G92" i="31"/>
  <c r="C79" i="33"/>
  <c r="C57" i="33"/>
  <c r="M94" i="31"/>
  <c r="N54" i="31"/>
  <c r="E65" i="38"/>
  <c r="M21" i="31"/>
  <c r="F24" i="33"/>
  <c r="N55" i="31"/>
  <c r="P48" i="33"/>
  <c r="N117" i="26"/>
  <c r="M92" i="31"/>
  <c r="P42" i="31"/>
  <c r="D42" i="33"/>
  <c r="N27" i="31"/>
  <c r="N44" i="31"/>
  <c r="C58" i="31"/>
  <c r="C97" i="31"/>
  <c r="O12" i="31"/>
  <c r="C30" i="38"/>
  <c r="P47" i="31"/>
  <c r="C33" i="31"/>
  <c r="G61" i="38"/>
  <c r="M90" i="31"/>
  <c r="C16" i="33"/>
  <c r="C14" i="38"/>
  <c r="E80" i="33"/>
  <c r="E37" i="33"/>
  <c r="P15" i="33"/>
  <c r="N84" i="26"/>
  <c r="M39" i="26"/>
  <c r="C31" i="31"/>
  <c r="E51" i="38"/>
  <c r="E51" i="33"/>
  <c r="D98" i="31"/>
  <c r="F34" i="33"/>
  <c r="G64" i="31"/>
  <c r="C59" i="31"/>
  <c r="M51" i="26"/>
  <c r="M19" i="31"/>
  <c r="D52" i="33"/>
  <c r="C25" i="38"/>
  <c r="P39" i="38"/>
  <c r="N116" i="26"/>
  <c r="E37" i="31"/>
  <c r="P35" i="33"/>
  <c r="N64" i="33"/>
  <c r="T5" i="31"/>
  <c r="P86" i="33"/>
  <c r="D71" i="38"/>
  <c r="F40" i="38"/>
  <c r="E56" i="31"/>
  <c r="F15" i="38"/>
  <c r="N74" i="33"/>
  <c r="E74" i="33"/>
  <c r="D17" i="31"/>
  <c r="E54" i="38"/>
  <c r="M36" i="31"/>
  <c r="G53" i="38"/>
  <c r="G28" i="33"/>
  <c r="G48" i="31"/>
  <c r="O52" i="38"/>
  <c r="D31" i="33"/>
  <c r="D77" i="31"/>
  <c r="F46" i="38"/>
  <c r="D80" i="38"/>
  <c r="F26" i="38"/>
  <c r="D23" i="33"/>
  <c r="D67" i="38"/>
  <c r="G64" i="38"/>
  <c r="F103" i="31"/>
  <c r="G41" i="38"/>
  <c r="N134" i="26"/>
  <c r="C102" i="31"/>
  <c r="M83" i="31"/>
  <c r="F27" i="38"/>
  <c r="N31" i="31"/>
  <c r="C45" i="33"/>
  <c r="G51" i="31"/>
  <c r="C27" i="33"/>
  <c r="C13" i="31"/>
  <c r="D34" i="33"/>
  <c r="F56" i="38"/>
  <c r="E73" i="33"/>
  <c r="P31" i="38"/>
  <c r="N87" i="31"/>
  <c r="F79" i="38"/>
  <c r="M64" i="33"/>
  <c r="C17" i="38"/>
  <c r="P78" i="31"/>
  <c r="N66" i="26"/>
  <c r="F37" i="38"/>
  <c r="N79" i="33"/>
  <c r="E79" i="38"/>
  <c r="C39" i="31"/>
  <c r="P25" i="31"/>
  <c r="G95" i="31"/>
  <c r="M59" i="31"/>
  <c r="M53" i="26"/>
  <c r="F23" i="33"/>
  <c r="G56" i="38"/>
  <c r="P79" i="31"/>
  <c r="M85" i="26"/>
  <c r="G39" i="38"/>
  <c r="P72" i="38"/>
  <c r="O17" i="31"/>
  <c r="M62" i="31"/>
  <c r="C71" i="33"/>
  <c r="P88" i="31"/>
  <c r="P70" i="33"/>
  <c r="M12" i="26"/>
  <c r="F14" i="31"/>
  <c r="P56" i="33"/>
  <c r="E12" i="33"/>
  <c r="C26" i="33"/>
  <c r="D64" i="38"/>
  <c r="G24" i="33"/>
  <c r="F31" i="33"/>
  <c r="G82" i="33"/>
  <c r="C50" i="33"/>
  <c r="C79" i="31"/>
  <c r="C41" i="38"/>
  <c r="C66" i="31"/>
  <c r="N34" i="33"/>
  <c r="P65" i="33"/>
  <c r="E30" i="33"/>
  <c r="E75" i="31"/>
  <c r="O38" i="33"/>
  <c r="D97" i="31"/>
  <c r="D68" i="38"/>
  <c r="P14" i="38"/>
  <c r="N65" i="33"/>
  <c r="D28" i="38"/>
  <c r="E17" i="33"/>
  <c r="E27" i="33"/>
  <c r="M85" i="31"/>
  <c r="E70" i="33"/>
  <c r="P13" i="33"/>
  <c r="C60" i="38"/>
  <c r="P29" i="38"/>
  <c r="F82" i="33"/>
  <c r="D74" i="33"/>
  <c r="N31" i="26"/>
  <c r="G94" i="31"/>
  <c r="N73" i="33"/>
  <c r="M72" i="31"/>
  <c r="N69" i="31"/>
  <c r="G46" i="33"/>
  <c r="G87" i="33"/>
  <c r="P80" i="38"/>
  <c r="G19" i="33"/>
  <c r="D73" i="31"/>
  <c r="P67" i="38"/>
  <c r="N38" i="31"/>
  <c r="F88" i="33"/>
  <c r="C83" i="38"/>
  <c r="N13" i="33"/>
  <c r="E75" i="38"/>
  <c r="D77" i="33"/>
  <c r="M96" i="31"/>
  <c r="C59" i="33"/>
  <c r="G52" i="38"/>
  <c r="E20" i="38"/>
  <c r="G71" i="33"/>
  <c r="C137" i="26"/>
  <c r="P46" i="33"/>
  <c r="P42" i="33"/>
  <c r="F25" i="33"/>
  <c r="F55" i="38"/>
  <c r="P84" i="38"/>
  <c r="M75" i="33"/>
  <c r="D27" i="38"/>
  <c r="F15" i="33"/>
  <c r="E101" i="31"/>
  <c r="C36" i="33"/>
  <c r="G97" i="31"/>
  <c r="M76" i="33"/>
  <c r="F49" i="31"/>
  <c r="N66" i="31"/>
  <c r="P13" i="38"/>
  <c r="F59" i="33"/>
  <c r="F50" i="38"/>
  <c r="M98" i="31"/>
  <c r="C14" i="31"/>
  <c r="P22" i="33"/>
  <c r="F85" i="33"/>
  <c r="N92" i="31"/>
  <c r="D26" i="38"/>
  <c r="G72" i="38"/>
  <c r="M39" i="33"/>
  <c r="C54" i="33"/>
  <c r="M42" i="26"/>
  <c r="N84" i="31"/>
  <c r="E33" i="38"/>
  <c r="C84" i="33"/>
  <c r="M55" i="26"/>
  <c r="D44" i="31"/>
  <c r="P14" i="33"/>
  <c r="C48" i="38"/>
  <c r="P96" i="31"/>
  <c r="D64" i="31"/>
  <c r="M54" i="26"/>
  <c r="N135" i="26"/>
  <c r="E89" i="33"/>
  <c r="F84" i="31"/>
  <c r="N52" i="33"/>
  <c r="G53" i="31"/>
  <c r="P55" i="31"/>
  <c r="G100" i="31"/>
  <c r="C43" i="31"/>
  <c r="D23" i="31"/>
  <c r="N74" i="26"/>
  <c r="E26" i="38"/>
  <c r="P32" i="31"/>
  <c r="G23" i="33"/>
  <c r="P40" i="38"/>
  <c r="F30" i="31"/>
  <c r="N23" i="33"/>
  <c r="E50" i="33"/>
  <c r="D56" i="31"/>
  <c r="P81" i="33"/>
  <c r="D32" i="31"/>
  <c r="D47" i="31"/>
  <c r="M129" i="26"/>
  <c r="P99" i="31"/>
  <c r="M105" i="26"/>
  <c r="N53" i="31"/>
  <c r="M87" i="31"/>
  <c r="F70" i="38"/>
  <c r="D61" i="38"/>
  <c r="D27" i="33"/>
  <c r="M25" i="31"/>
  <c r="G57" i="33"/>
  <c r="G60" i="33"/>
  <c r="D37" i="38"/>
  <c r="G31" i="33"/>
  <c r="C81" i="38"/>
  <c r="M64" i="31"/>
  <c r="M23" i="31"/>
  <c r="D24" i="38"/>
  <c r="C38" i="31"/>
  <c r="M71" i="26"/>
  <c r="D35" i="38"/>
  <c r="D41" i="31"/>
  <c r="N90" i="26"/>
  <c r="M84" i="31"/>
  <c r="N20" i="33"/>
  <c r="P33" i="38"/>
  <c r="E16" i="31"/>
  <c r="P30" i="33"/>
  <c r="N108" i="26"/>
  <c r="E15" i="31"/>
  <c r="N29" i="31"/>
  <c r="G46" i="38"/>
  <c r="F17" i="38"/>
  <c r="G17" i="33"/>
  <c r="P23" i="33"/>
  <c r="G21" i="38"/>
  <c r="E72" i="31"/>
  <c r="G89" i="33"/>
  <c r="M38" i="33"/>
  <c r="F24" i="38"/>
  <c r="G67" i="31"/>
  <c r="P38" i="38"/>
  <c r="N95" i="26"/>
  <c r="E35" i="31"/>
  <c r="F49" i="38"/>
  <c r="M43" i="31"/>
  <c r="D81" i="38"/>
  <c r="C39" i="38"/>
  <c r="C80" i="38"/>
  <c r="M28" i="31"/>
  <c r="E32" i="33"/>
  <c r="F65" i="33"/>
  <c r="F62" i="38"/>
  <c r="M47" i="26"/>
  <c r="E83" i="38"/>
  <c r="N35" i="33"/>
  <c r="P79" i="38"/>
  <c r="M44" i="33"/>
  <c r="D56" i="33"/>
  <c r="N18" i="33"/>
  <c r="C72" i="33"/>
  <c r="E80" i="38"/>
  <c r="E92" i="31"/>
  <c r="E27" i="31"/>
  <c r="G46" i="31"/>
  <c r="M54" i="33"/>
  <c r="E22" i="33"/>
  <c r="P25" i="33"/>
  <c r="N120" i="26"/>
  <c r="D15" i="31"/>
  <c r="C17" i="33"/>
  <c r="P23" i="31"/>
  <c r="M28" i="33"/>
  <c r="P66" i="33"/>
  <c r="G33" i="33"/>
  <c r="E71" i="38"/>
  <c r="C12" i="33"/>
  <c r="F35" i="31"/>
  <c r="N114" i="26"/>
  <c r="M112" i="26"/>
  <c r="E15" i="38"/>
  <c r="E87" i="33"/>
  <c r="C34" i="31"/>
  <c r="N56" i="26"/>
  <c r="M116" i="26"/>
  <c r="D65" i="31"/>
  <c r="G12" i="38"/>
  <c r="D32" i="33"/>
  <c r="M47" i="33"/>
  <c r="D15" i="33"/>
  <c r="N43" i="31"/>
  <c r="D31" i="31"/>
  <c r="E70" i="31"/>
  <c r="F61" i="31"/>
  <c r="C86" i="31"/>
  <c r="M51" i="31"/>
  <c r="F76" i="38"/>
  <c r="G36" i="33"/>
  <c r="G72" i="31"/>
  <c r="P59" i="38"/>
  <c r="F75" i="31"/>
  <c r="P31" i="31"/>
  <c r="M100" i="26"/>
  <c r="G35" i="31"/>
  <c r="P14" i="31"/>
  <c r="N89" i="26"/>
  <c r="M20" i="31"/>
  <c r="M72" i="33"/>
  <c r="D35" i="33"/>
  <c r="F83" i="33"/>
  <c r="P26" i="38"/>
  <c r="G63" i="33"/>
  <c r="E45" i="33"/>
  <c r="N12" i="33"/>
  <c r="M30" i="26"/>
  <c r="G85" i="33"/>
  <c r="C82" i="38"/>
  <c r="C46" i="38"/>
  <c r="E94" i="31"/>
  <c r="G66" i="33"/>
  <c r="D85" i="33"/>
  <c r="C61" i="33"/>
  <c r="G30" i="33"/>
  <c r="C71" i="31"/>
  <c r="M32" i="26"/>
  <c r="M73" i="33"/>
  <c r="E19" i="33"/>
  <c r="N39" i="31"/>
  <c r="M62" i="26"/>
  <c r="M55" i="33"/>
  <c r="C68" i="33"/>
  <c r="N76" i="31"/>
  <c r="F25" i="31"/>
  <c r="D25" i="38"/>
  <c r="C68" i="38"/>
  <c r="M52" i="33"/>
  <c r="P76" i="31"/>
  <c r="N36" i="26"/>
  <c r="C29" i="38"/>
  <c r="F67" i="31"/>
  <c r="F22" i="31"/>
  <c r="D78" i="38"/>
  <c r="F28" i="31"/>
  <c r="M95" i="26"/>
  <c r="N49" i="33"/>
  <c r="G69" i="31"/>
  <c r="N65" i="31"/>
  <c r="M71" i="33"/>
  <c r="P51" i="33"/>
  <c r="M59" i="33"/>
  <c r="C35" i="33"/>
  <c r="N40" i="31"/>
  <c r="D13" i="33"/>
  <c r="F60" i="33"/>
  <c r="E42" i="31"/>
  <c r="E40" i="31"/>
  <c r="G88" i="31"/>
  <c r="P95" i="31"/>
  <c r="C44" i="38"/>
  <c r="C62" i="38"/>
  <c r="D51" i="38"/>
  <c r="E95" i="31"/>
  <c r="P34" i="38"/>
  <c r="N69" i="26"/>
  <c r="F33" i="33"/>
  <c r="D89" i="33"/>
  <c r="C73" i="38"/>
  <c r="D46" i="31"/>
  <c r="P21" i="33"/>
  <c r="M34" i="26"/>
  <c r="D45" i="38"/>
  <c r="P60" i="31"/>
  <c r="E46" i="31"/>
  <c r="N101" i="31"/>
  <c r="P58" i="33"/>
  <c r="P20" i="33"/>
  <c r="D68" i="33"/>
  <c r="M107" i="26"/>
  <c r="C61" i="38"/>
  <c r="G52" i="31"/>
  <c r="M46" i="33"/>
  <c r="C15" i="31"/>
  <c r="M68" i="26"/>
  <c r="N42" i="26"/>
  <c r="F89" i="31"/>
  <c r="N42" i="33"/>
  <c r="G27" i="33"/>
  <c r="G28" i="38"/>
  <c r="F20" i="31"/>
  <c r="N45" i="31"/>
  <c r="M31" i="26"/>
  <c r="G25" i="33"/>
  <c r="F80" i="38"/>
  <c r="F44" i="38"/>
  <c r="C37" i="38"/>
  <c r="F20" i="33"/>
  <c r="G27" i="38"/>
  <c r="G67" i="38"/>
  <c r="C67" i="31"/>
  <c r="P77" i="33"/>
  <c r="N60" i="31"/>
  <c r="M33" i="33"/>
  <c r="C28" i="33"/>
  <c r="F42" i="38"/>
  <c r="M80" i="33"/>
  <c r="E41" i="33"/>
  <c r="C88" i="33"/>
  <c r="F58" i="38"/>
  <c r="G30" i="38"/>
  <c r="O26" i="33"/>
  <c r="C70" i="33"/>
  <c r="P48" i="38"/>
  <c r="G67" i="33"/>
  <c r="E80" i="31"/>
  <c r="N53" i="33"/>
  <c r="F79" i="31"/>
  <c r="M36" i="33"/>
  <c r="C38" i="38"/>
  <c r="N50" i="31"/>
  <c r="E82" i="38"/>
  <c r="M27" i="33"/>
  <c r="F73" i="38"/>
  <c r="E13" i="38"/>
  <c r="N105" i="26"/>
  <c r="M34" i="31"/>
  <c r="E76" i="33"/>
  <c r="F81" i="38"/>
  <c r="M79" i="31"/>
  <c r="F38" i="31"/>
  <c r="P20" i="38"/>
  <c r="G68" i="33"/>
  <c r="N98" i="26"/>
  <c r="O137" i="26"/>
  <c r="N99" i="31"/>
  <c r="P28" i="31"/>
  <c r="N19" i="33"/>
  <c r="G35" i="38"/>
  <c r="D36" i="31"/>
  <c r="E37" i="38"/>
  <c r="M60" i="31"/>
  <c r="D75" i="33"/>
  <c r="F47" i="33"/>
  <c r="N86" i="33"/>
  <c r="M47" i="31"/>
  <c r="D66" i="38"/>
  <c r="M120" i="26"/>
  <c r="E55" i="31"/>
  <c r="G20" i="31"/>
  <c r="G83" i="31"/>
  <c r="P19" i="31"/>
  <c r="N88" i="33"/>
  <c r="N95" i="31"/>
  <c r="C40" i="33"/>
  <c r="C30" i="31"/>
  <c r="P97" i="31"/>
  <c r="E23" i="33"/>
  <c r="O15" i="33"/>
  <c r="P15" i="38"/>
  <c r="G70" i="38"/>
  <c r="M76" i="31"/>
  <c r="O12" i="33"/>
  <c r="O18" i="33"/>
  <c r="E24" i="31"/>
  <c r="F51" i="31"/>
  <c r="M50" i="33"/>
  <c r="P78" i="33"/>
  <c r="N74" i="31"/>
  <c r="M117" i="26"/>
  <c r="C72" i="31"/>
  <c r="E47" i="31"/>
  <c r="D39" i="31"/>
  <c r="N100" i="26"/>
  <c r="N44" i="26"/>
  <c r="D29" i="38"/>
  <c r="E20" i="31"/>
  <c r="P39" i="33"/>
  <c r="O13" i="33"/>
  <c r="D62" i="33"/>
  <c r="D53" i="38"/>
  <c r="P91" i="31"/>
  <c r="E32" i="31"/>
  <c r="E50" i="38"/>
  <c r="O83" i="33"/>
  <c r="F26" i="31"/>
  <c r="D88" i="31"/>
  <c r="M70" i="31"/>
  <c r="F35" i="38"/>
  <c r="G62" i="33"/>
  <c r="N133" i="26"/>
  <c r="P17" i="38"/>
  <c r="T5" i="33"/>
  <c r="M48" i="33"/>
  <c r="N123" i="26"/>
  <c r="N35" i="31"/>
  <c r="C33" i="38"/>
  <c r="P83" i="31"/>
  <c r="M37" i="33"/>
  <c r="D90" i="31"/>
  <c r="E58" i="38"/>
  <c r="N126" i="26"/>
  <c r="C96" i="31"/>
  <c r="G22" i="33"/>
  <c r="G20" i="38"/>
  <c r="N91" i="26"/>
  <c r="M85" i="33"/>
  <c r="E72" i="33"/>
  <c r="E76" i="38"/>
  <c r="G15" i="31"/>
  <c r="M56" i="31"/>
  <c r="F70" i="33"/>
  <c r="M84" i="33"/>
  <c r="D22" i="38"/>
  <c r="F23" i="31"/>
  <c r="D76" i="31"/>
  <c r="M12" i="33"/>
  <c r="F43" i="31"/>
  <c r="G84" i="38"/>
  <c r="C16" i="31"/>
  <c r="P51" i="31"/>
  <c r="E21" i="33"/>
  <c r="D38" i="38"/>
  <c r="D70" i="33"/>
  <c r="C42" i="31"/>
  <c r="P33" i="33"/>
  <c r="P64" i="33"/>
  <c r="M13" i="31"/>
  <c r="F59" i="38"/>
  <c r="P83" i="33"/>
  <c r="C70" i="38"/>
  <c r="E33" i="33"/>
  <c r="E137" i="26"/>
  <c r="N59" i="33"/>
  <c r="M65" i="33"/>
  <c r="M125" i="26"/>
  <c r="P89" i="33"/>
  <c r="E32" i="38"/>
  <c r="C90" i="31"/>
  <c r="E81" i="38"/>
  <c r="D30" i="33"/>
  <c r="C35" i="38"/>
  <c r="F61" i="38"/>
  <c r="N24" i="33"/>
  <c r="C41" i="31"/>
  <c r="C23" i="31"/>
  <c r="M88" i="26"/>
  <c r="P16" i="31"/>
  <c r="M101" i="26"/>
  <c r="E69" i="31"/>
  <c r="D49" i="31"/>
  <c r="G22" i="31"/>
  <c r="E89" i="31"/>
  <c r="P50" i="38"/>
  <c r="M37" i="26"/>
  <c r="F82" i="38"/>
  <c r="E59" i="33"/>
  <c r="P63" i="31"/>
  <c r="C29" i="31"/>
  <c r="N25" i="31"/>
  <c r="M16" i="33"/>
  <c r="F57" i="33"/>
  <c r="C15" i="33"/>
  <c r="G51" i="33"/>
  <c r="F86" i="33"/>
  <c r="M55" i="31"/>
  <c r="D16" i="31"/>
  <c r="M97" i="31"/>
  <c r="G73" i="33"/>
  <c r="P77" i="38"/>
  <c r="N37" i="33"/>
  <c r="N82" i="33"/>
  <c r="E54" i="31"/>
  <c r="E64" i="33"/>
  <c r="D57" i="38"/>
  <c r="P56" i="31"/>
  <c r="P75" i="31"/>
  <c r="C63" i="33"/>
  <c r="M75" i="31"/>
  <c r="M96" i="26"/>
  <c r="N21" i="31"/>
  <c r="N22" i="33"/>
  <c r="G28" i="31"/>
  <c r="C65" i="38"/>
  <c r="N76" i="33"/>
  <c r="M108" i="26"/>
  <c r="P72" i="31"/>
  <c r="E28" i="38"/>
  <c r="G77" i="31"/>
  <c r="F57" i="31"/>
  <c r="F38" i="38"/>
  <c r="C85" i="31"/>
  <c r="P15" i="31"/>
  <c r="F36" i="38"/>
  <c r="N58" i="31"/>
  <c r="N59" i="26"/>
  <c r="F48" i="31"/>
  <c r="M104" i="26"/>
  <c r="M80" i="31"/>
  <c r="D53" i="31"/>
  <c r="D89" i="31"/>
  <c r="N55" i="33"/>
  <c r="N57" i="31"/>
  <c r="N52" i="31"/>
  <c r="N68" i="33"/>
  <c r="M26" i="33"/>
  <c r="C40" i="38"/>
  <c r="M45" i="33"/>
  <c r="N49" i="31"/>
  <c r="M58" i="31"/>
  <c r="P71" i="33"/>
  <c r="E64" i="38"/>
  <c r="M22" i="33"/>
  <c r="E34" i="38"/>
  <c r="D95" i="31"/>
  <c r="M53" i="31"/>
  <c r="N80" i="33"/>
  <c r="M73" i="31"/>
  <c r="D45" i="33"/>
  <c r="F55" i="31"/>
  <c r="D78" i="33"/>
  <c r="G57" i="31"/>
  <c r="N124" i="26"/>
  <c r="P36" i="38"/>
  <c r="C76" i="31"/>
  <c r="N70" i="31"/>
  <c r="M49" i="33"/>
  <c r="C76" i="33"/>
  <c r="F30" i="33"/>
  <c r="G47" i="33"/>
  <c r="F42" i="31"/>
  <c r="E19" i="31"/>
  <c r="C48" i="33"/>
  <c r="E39" i="38"/>
  <c r="G34" i="38"/>
  <c r="E49" i="38"/>
  <c r="G102" i="31"/>
  <c r="C51" i="31"/>
  <c r="M69" i="31"/>
  <c r="E68" i="31"/>
  <c r="D25" i="33"/>
  <c r="G90" i="31"/>
  <c r="D44" i="38"/>
  <c r="G42" i="31"/>
  <c r="F74" i="33"/>
  <c r="G29" i="31"/>
  <c r="M24" i="33"/>
  <c r="G13" i="31"/>
  <c r="E61" i="31"/>
  <c r="G52" i="33"/>
  <c r="C81" i="31"/>
  <c r="N89" i="31"/>
  <c r="P21" i="31"/>
  <c r="F16" i="33"/>
  <c r="N38" i="33"/>
  <c r="E56" i="38"/>
  <c r="N78" i="31"/>
  <c r="M50" i="31"/>
  <c r="E34" i="33"/>
  <c r="C35" i="31"/>
  <c r="M56" i="26"/>
  <c r="F41" i="33"/>
  <c r="D92" i="31"/>
  <c r="M58" i="26"/>
  <c r="P64" i="31"/>
  <c r="D60" i="31"/>
  <c r="G16" i="38"/>
  <c r="P19" i="33"/>
  <c r="E52" i="38"/>
  <c r="E66" i="31"/>
  <c r="G58" i="38"/>
  <c r="D70" i="38"/>
  <c r="E84" i="31"/>
  <c r="M32" i="33"/>
  <c r="E82" i="31"/>
  <c r="M35" i="31"/>
  <c r="P71" i="31"/>
  <c r="G70" i="33"/>
  <c r="N56" i="31"/>
  <c r="N30" i="33"/>
  <c r="G38" i="38"/>
  <c r="E36" i="31"/>
  <c r="C54" i="38"/>
  <c r="D80" i="33"/>
  <c r="M134" i="26"/>
  <c r="M82" i="26"/>
  <c r="C33" i="33"/>
  <c r="F34" i="31"/>
  <c r="C17" i="31"/>
  <c r="N96" i="31"/>
  <c r="E29" i="38"/>
  <c r="C79" i="38"/>
  <c r="C64" i="33"/>
  <c r="G26" i="31"/>
  <c r="C82" i="31"/>
  <c r="F79" i="33"/>
  <c r="F64" i="38"/>
  <c r="D86" i="33"/>
  <c r="D58" i="38"/>
  <c r="G37" i="38"/>
  <c r="E56" i="33"/>
  <c r="F68" i="31"/>
  <c r="C19" i="31"/>
  <c r="P32" i="38"/>
  <c r="E12" i="38"/>
  <c r="M30" i="33"/>
  <c r="D24" i="33"/>
  <c r="P42" i="38"/>
  <c r="F97" i="31"/>
  <c r="F17" i="33"/>
  <c r="C63" i="38"/>
  <c r="N58" i="26"/>
  <c r="G59" i="31"/>
  <c r="F32" i="33"/>
  <c r="G75" i="31"/>
  <c r="E67" i="33"/>
  <c r="G45" i="33"/>
  <c r="E55" i="33"/>
  <c r="M115" i="26"/>
  <c r="D30" i="31"/>
  <c r="F86" i="31"/>
  <c r="F26" i="33"/>
  <c r="E63" i="33"/>
  <c r="N33" i="31"/>
  <c r="F66" i="33"/>
  <c r="C61" i="31"/>
  <c r="C40" i="31"/>
  <c r="C67" i="38"/>
  <c r="E42" i="38"/>
  <c r="E58" i="31"/>
  <c r="M35" i="26"/>
  <c r="P90" i="31"/>
  <c r="G15" i="38"/>
  <c r="G66" i="38"/>
  <c r="C78" i="33"/>
  <c r="P44" i="38"/>
  <c r="P30" i="38"/>
  <c r="G45" i="31"/>
  <c r="G40" i="31"/>
  <c r="P24" i="31"/>
  <c r="M124" i="26"/>
  <c r="F46" i="31"/>
  <c r="F19" i="31"/>
  <c r="G74" i="31"/>
  <c r="N34" i="26"/>
  <c r="C50" i="38"/>
  <c r="E43" i="38"/>
  <c r="C31" i="33"/>
  <c r="N102" i="26"/>
  <c r="G79" i="31"/>
  <c r="F38" i="33"/>
  <c r="C26" i="38"/>
  <c r="G59" i="38"/>
  <c r="E58" i="33"/>
  <c r="N83" i="33"/>
  <c r="G80" i="31"/>
  <c r="E40" i="38"/>
  <c r="G40" i="38"/>
  <c r="N21" i="33"/>
  <c r="F32" i="31"/>
  <c r="D85" i="31"/>
  <c r="G47" i="38"/>
  <c r="M12" i="31"/>
  <c r="N13" i="31"/>
  <c r="P59" i="31"/>
  <c r="M127" i="26"/>
  <c r="F27" i="31"/>
  <c r="M91" i="26"/>
  <c r="M72" i="26"/>
  <c r="N67" i="26"/>
  <c r="C94" i="31"/>
  <c r="D57" i="31"/>
  <c r="F54" i="31"/>
  <c r="D35" i="31"/>
  <c r="C46" i="33"/>
  <c r="F87" i="33"/>
  <c r="C64" i="31"/>
  <c r="P73" i="38"/>
  <c r="N37" i="31"/>
  <c r="P38" i="31"/>
  <c r="E30" i="38"/>
  <c r="M136" i="26"/>
  <c r="N26" i="33"/>
  <c r="D84" i="38"/>
  <c r="P38" i="33"/>
  <c r="G73" i="31"/>
  <c r="N99" i="26"/>
  <c r="M91" i="31"/>
  <c r="D39" i="33"/>
  <c r="M86" i="26"/>
  <c r="E14" i="33"/>
  <c r="D19" i="31"/>
  <c r="N77" i="26"/>
  <c r="E47" i="38"/>
  <c r="N137" i="26"/>
  <c r="F72" i="33"/>
  <c r="D48" i="33"/>
  <c r="P61" i="33"/>
  <c r="N88" i="26"/>
  <c r="D81" i="33"/>
  <c r="D63" i="31"/>
  <c r="P81" i="31"/>
  <c r="E66" i="38"/>
  <c r="C53" i="31"/>
  <c r="N61" i="26"/>
  <c r="M60" i="33"/>
  <c r="C54" i="31"/>
  <c r="D20" i="31"/>
  <c r="M45" i="31"/>
  <c r="M58" i="33"/>
  <c r="M102" i="31"/>
  <c r="P46" i="38"/>
  <c r="D33" i="33"/>
  <c r="D101" i="31"/>
  <c r="C93" i="31"/>
  <c r="N72" i="26"/>
  <c r="D61" i="31"/>
  <c r="D55" i="38"/>
  <c r="C20" i="38"/>
  <c r="N73" i="26"/>
  <c r="G34" i="31"/>
  <c r="D34" i="31"/>
  <c r="G63" i="38"/>
  <c r="E81" i="33"/>
  <c r="M20" i="33"/>
  <c r="M79" i="26"/>
  <c r="C38" i="33"/>
  <c r="C14" i="33"/>
  <c r="D79" i="31"/>
  <c r="P60" i="33"/>
  <c r="E62" i="33"/>
  <c r="G86" i="33"/>
  <c r="E65" i="31"/>
  <c r="D23" i="38"/>
  <c r="F83" i="31"/>
  <c r="E82" i="33"/>
  <c r="G18" i="38"/>
  <c r="G49" i="38"/>
  <c r="D79" i="33"/>
  <c r="G79" i="38"/>
  <c r="G27" i="31"/>
  <c r="M52" i="26"/>
  <c r="C73" i="31"/>
  <c r="F12" i="31"/>
  <c r="M35" i="33"/>
  <c r="E90" i="31"/>
  <c r="M89" i="33"/>
  <c r="P60" i="38"/>
  <c r="M14" i="31"/>
  <c r="N29" i="33"/>
  <c r="G79" i="33"/>
  <c r="D41" i="33"/>
  <c r="N39" i="26"/>
  <c r="M50" i="26"/>
  <c r="D48" i="38"/>
  <c r="N40" i="33"/>
  <c r="E38" i="31"/>
  <c r="G64" i="33"/>
  <c r="F76" i="33"/>
  <c r="C78" i="38"/>
  <c r="C45" i="38"/>
  <c r="C72" i="38"/>
  <c r="N46" i="26"/>
  <c r="E50" i="31"/>
  <c r="M80" i="26"/>
  <c r="N104" i="26"/>
  <c r="E38" i="38"/>
  <c r="N14" i="33"/>
  <c r="F16" i="31"/>
  <c r="P82" i="38"/>
  <c r="D49" i="38"/>
  <c r="P62" i="31"/>
  <c r="E39" i="33"/>
  <c r="E13" i="31"/>
  <c r="G36" i="31"/>
  <c r="D82" i="33"/>
  <c r="G101" i="31"/>
  <c r="D50" i="31"/>
  <c r="M87" i="33"/>
  <c r="N63" i="26"/>
  <c r="P53" i="38"/>
  <c r="N17" i="33"/>
  <c r="C60" i="31"/>
  <c r="N27" i="33"/>
  <c r="M37" i="31"/>
  <c r="N84" i="33"/>
  <c r="N37" i="26"/>
  <c r="P85" i="33"/>
  <c r="C18" i="38"/>
  <c r="M38" i="26"/>
  <c r="F81" i="33"/>
  <c r="P25" i="38"/>
  <c r="D19" i="33"/>
  <c r="N35" i="26"/>
  <c r="G23" i="31"/>
  <c r="C74" i="38"/>
  <c r="E85" i="33"/>
  <c r="F71" i="38"/>
  <c r="D29" i="33"/>
  <c r="E40" i="33"/>
  <c r="P50" i="33"/>
  <c r="C27" i="38"/>
  <c r="G40" i="33"/>
  <c r="E71" i="31"/>
  <c r="E64" i="31"/>
  <c r="P72" i="33"/>
  <c r="F93" i="31"/>
  <c r="F37" i="31"/>
  <c r="C81" i="33"/>
  <c r="N28" i="33"/>
  <c r="N50" i="26"/>
  <c r="P80" i="31"/>
  <c r="D37" i="33"/>
  <c r="C43" i="38"/>
  <c r="C95" i="31"/>
  <c r="G83" i="33"/>
  <c r="E61" i="33"/>
  <c r="N90" i="31"/>
  <c r="E78" i="31"/>
  <c r="D46" i="33"/>
  <c r="D39" i="38"/>
  <c r="G23" i="38"/>
  <c r="N83" i="31"/>
  <c r="M100" i="31"/>
  <c r="N51" i="33"/>
  <c r="C63" i="31"/>
  <c r="N100" i="31"/>
  <c r="F28" i="33"/>
  <c r="N71" i="26"/>
  <c r="P32" i="33"/>
  <c r="N77" i="31"/>
  <c r="E53" i="38"/>
  <c r="N85" i="26"/>
  <c r="F60" i="31"/>
  <c r="F67" i="33"/>
  <c r="M40" i="26"/>
  <c r="D71" i="31"/>
  <c r="M87" i="26"/>
  <c r="N121" i="26"/>
  <c r="D82" i="38"/>
  <c r="G41" i="33"/>
  <c r="P68" i="33"/>
  <c r="M13" i="33"/>
  <c r="M70" i="33"/>
  <c r="O42" i="33"/>
  <c r="P26" i="31"/>
  <c r="F69" i="31"/>
  <c r="N101" i="26"/>
  <c r="F43" i="33"/>
  <c r="C55" i="38"/>
  <c r="E25" i="31"/>
  <c r="G43" i="33"/>
  <c r="G76" i="33"/>
  <c r="C46" i="31"/>
  <c r="G77" i="38"/>
  <c r="P40" i="33"/>
  <c r="G103" i="31"/>
  <c r="N15" i="33"/>
  <c r="E55" i="38"/>
  <c r="F47" i="31"/>
  <c r="D34" i="38"/>
  <c r="E26" i="33"/>
  <c r="G45" i="38"/>
  <c r="P39" i="31"/>
  <c r="D14" i="31"/>
  <c r="E53" i="31"/>
  <c r="F45" i="33"/>
  <c r="M84" i="26"/>
  <c r="F63" i="38"/>
  <c r="F53" i="31"/>
  <c r="N55" i="26"/>
  <c r="N81" i="31"/>
  <c r="E29" i="33"/>
  <c r="P44" i="31"/>
  <c r="G29" i="38"/>
  <c r="G19" i="38"/>
  <c r="M133" i="26"/>
  <c r="D52" i="31"/>
  <c r="F14" i="38"/>
  <c r="P22" i="38"/>
  <c r="D78" i="31"/>
  <c r="M49" i="31"/>
  <c r="F90" i="31"/>
  <c r="D72" i="33"/>
  <c r="M73" i="26"/>
  <c r="C69" i="33"/>
  <c r="E99" i="31"/>
  <c r="G24" i="31"/>
  <c r="F78" i="33"/>
  <c r="P73" i="31"/>
  <c r="M61" i="31"/>
  <c r="G50" i="33"/>
  <c r="N32" i="26"/>
  <c r="F62" i="31"/>
  <c r="G76" i="38"/>
  <c r="O37" i="33"/>
  <c r="D55" i="33"/>
  <c r="E43" i="33"/>
  <c r="E36" i="33"/>
  <c r="G49" i="33"/>
  <c r="C70" i="31"/>
  <c r="N43" i="26"/>
  <c r="C25" i="33"/>
  <c r="D41" i="38"/>
  <c r="F102" i="31"/>
  <c r="M68" i="31"/>
  <c r="N94" i="31"/>
  <c r="C58" i="33"/>
  <c r="D13" i="38"/>
  <c r="F21" i="31"/>
  <c r="G48" i="38"/>
  <c r="F82" i="31"/>
  <c r="F80" i="33"/>
  <c r="M118" i="26"/>
  <c r="D84" i="31"/>
  <c r="D65" i="33"/>
  <c r="F71" i="31"/>
  <c r="N28" i="31"/>
  <c r="G30" i="31"/>
  <c r="G76" i="31"/>
  <c r="D137" i="26"/>
  <c r="F41" i="38"/>
  <c r="F85" i="31"/>
  <c r="F64" i="31"/>
  <c r="N60" i="33"/>
  <c r="G44" i="31"/>
  <c r="E69" i="38"/>
  <c r="D40" i="31"/>
  <c r="N86" i="31"/>
  <c r="C78" i="31"/>
  <c r="P83" i="38"/>
  <c r="E41" i="31"/>
  <c r="E68" i="33"/>
  <c r="D45" i="31"/>
  <c r="C48" i="31"/>
  <c r="E28" i="31"/>
  <c r="F91" i="31"/>
  <c r="C27" i="31"/>
  <c r="P35" i="38"/>
  <c r="D25" i="31"/>
  <c r="C32" i="31"/>
  <c r="D43" i="33"/>
  <c r="D43" i="38"/>
  <c r="F65" i="38"/>
  <c r="G59" i="33"/>
  <c r="E16" i="38"/>
  <c r="G17" i="31"/>
  <c r="D20" i="33"/>
  <c r="N47" i="26"/>
  <c r="C55" i="31"/>
  <c r="C103" i="31"/>
  <c r="C77" i="33"/>
  <c r="E78" i="33"/>
  <c r="P75" i="33"/>
  <c r="E52" i="31"/>
  <c r="M34" i="33"/>
  <c r="G73" i="38"/>
  <c r="C68" i="31"/>
  <c r="P47" i="33"/>
  <c r="M77" i="31"/>
  <c r="M26" i="31"/>
  <c r="C36" i="31"/>
  <c r="F29" i="31"/>
  <c r="N68" i="26"/>
  <c r="F23" i="38"/>
  <c r="P54" i="31"/>
  <c r="F75" i="33"/>
  <c r="E63" i="38"/>
  <c r="G54" i="33"/>
  <c r="D103" i="31"/>
  <c r="G55" i="31"/>
  <c r="N16" i="31"/>
  <c r="M128" i="26"/>
  <c r="E86" i="31"/>
  <c r="C85" i="33"/>
  <c r="O85" i="38"/>
  <c r="C92" i="31"/>
  <c r="F62" i="33"/>
  <c r="E84" i="33"/>
  <c r="M57" i="33"/>
  <c r="O86" i="38"/>
  <c r="G14" i="38"/>
  <c r="E96" i="31"/>
  <c r="N58" i="33"/>
  <c r="P30" i="31"/>
  <c r="N62" i="26"/>
  <c r="G17" i="38"/>
  <c r="O50" i="31"/>
  <c r="N26" i="31"/>
  <c r="M67" i="26"/>
  <c r="D51" i="31"/>
  <c r="P12" i="31"/>
  <c r="M65" i="31"/>
  <c r="D81" i="31"/>
  <c r="F56" i="33"/>
  <c r="M95" i="31"/>
  <c r="E72" i="38"/>
  <c r="M17" i="31"/>
  <c r="F66" i="31"/>
  <c r="D74" i="31"/>
  <c r="G96" i="31"/>
  <c r="E48" i="33"/>
  <c r="F33" i="38"/>
  <c r="N12" i="31"/>
  <c r="G54" i="31"/>
  <c r="E61" i="38"/>
  <c r="E45" i="31"/>
  <c r="D55" i="31"/>
  <c r="P41" i="31"/>
  <c r="D48" i="31"/>
  <c r="P62" i="33"/>
  <c r="N16" i="33"/>
  <c r="E98" i="31"/>
  <c r="M74" i="26"/>
  <c r="C67" i="33"/>
  <c r="F55" i="33"/>
  <c r="N57" i="33"/>
  <c r="M42" i="31"/>
  <c r="D86" i="31"/>
  <c r="M103" i="26"/>
  <c r="M23" i="33"/>
  <c r="E29" i="31"/>
  <c r="C53" i="38"/>
  <c r="N103" i="31"/>
  <c r="G58" i="31"/>
  <c r="E73" i="31"/>
  <c r="M76" i="26"/>
  <c r="G32" i="33"/>
  <c r="E24" i="33"/>
  <c r="P85" i="31"/>
  <c r="M88" i="31"/>
  <c r="F53" i="33"/>
  <c r="G33" i="31"/>
  <c r="E63" i="31"/>
  <c r="G15" i="33"/>
  <c r="M99" i="26"/>
  <c r="E84" i="38"/>
  <c r="P69" i="33"/>
  <c r="C88" i="31"/>
  <c r="P63" i="33"/>
  <c r="N118" i="26"/>
  <c r="M99" i="31"/>
  <c r="P82" i="33"/>
  <c r="M131" i="26"/>
  <c r="C59" i="38"/>
  <c r="C57" i="31"/>
  <c r="G80" i="38"/>
  <c r="F36" i="33"/>
  <c r="F74" i="31"/>
  <c r="D51" i="33"/>
  <c r="P37" i="31"/>
  <c r="P46" i="31"/>
  <c r="N106" i="26"/>
  <c r="C83" i="33"/>
  <c r="E65" i="33"/>
  <c r="F52" i="38"/>
  <c r="E49" i="31"/>
  <c r="E79" i="33"/>
  <c r="M52" i="31"/>
  <c r="F64" i="33"/>
  <c r="G32" i="31"/>
  <c r="M57" i="31"/>
  <c r="D59" i="31"/>
  <c r="D54" i="33"/>
  <c r="N24" i="31"/>
  <c r="P43" i="33"/>
  <c r="M83" i="26"/>
  <c r="D47" i="33"/>
  <c r="G16" i="33"/>
  <c r="C47" i="31"/>
  <c r="E52" i="33"/>
  <c r="E45" i="38"/>
  <c r="M51" i="33"/>
  <c r="E81" i="31"/>
  <c r="M40" i="31"/>
  <c r="F78" i="31"/>
  <c r="E91" i="31"/>
  <c r="P18" i="33"/>
  <c r="C86" i="33"/>
  <c r="F35" i="33"/>
  <c r="G74" i="38"/>
  <c r="N83" i="26"/>
  <c r="M86" i="31"/>
  <c r="G80" i="33"/>
  <c r="N56" i="33"/>
  <c r="M64" i="26"/>
  <c r="D60" i="38"/>
  <c r="D40" i="38"/>
  <c r="P21" i="38"/>
  <c r="D58" i="31"/>
  <c r="C44" i="33"/>
  <c r="M78" i="26"/>
  <c r="F34" i="38"/>
  <c r="P76" i="38"/>
  <c r="D46" i="38"/>
  <c r="E31" i="31"/>
  <c r="G26" i="38"/>
  <c r="G38" i="31"/>
  <c r="M93" i="26"/>
  <c r="E21" i="31"/>
  <c r="P61" i="31"/>
  <c r="F77" i="38"/>
  <c r="E74" i="38"/>
  <c r="M66" i="26"/>
  <c r="C87" i="33"/>
  <c r="N20" i="31"/>
  <c r="C43" i="33"/>
  <c r="N67" i="33"/>
  <c r="M68" i="33"/>
  <c r="C20" i="33"/>
  <c r="F63" i="33"/>
  <c r="F44" i="33"/>
  <c r="M54" i="31"/>
  <c r="N41" i="26"/>
  <c r="G21" i="31"/>
  <c r="M132" i="26"/>
  <c r="E35" i="38"/>
  <c r="E83" i="31"/>
  <c r="E77" i="38"/>
  <c r="D52" i="38"/>
  <c r="N33" i="26"/>
  <c r="P36" i="31"/>
  <c r="G75" i="33"/>
  <c r="M106" i="26"/>
  <c r="D59" i="38"/>
  <c r="N88" i="31"/>
  <c r="M31" i="33"/>
  <c r="G18" i="33"/>
  <c r="M69" i="26"/>
  <c r="N107" i="26"/>
  <c r="P58" i="31"/>
  <c r="E44" i="31"/>
  <c r="P94" i="31"/>
  <c r="N44" i="33"/>
  <c r="P65" i="38"/>
  <c r="F52" i="33"/>
  <c r="M126" i="26"/>
  <c r="N52" i="26"/>
  <c r="P18" i="31"/>
  <c r="M71" i="31"/>
  <c r="M81" i="26"/>
  <c r="F44" i="31"/>
  <c r="F21" i="33"/>
  <c r="G78" i="38"/>
  <c r="M65" i="26"/>
  <c r="G91" i="31"/>
  <c r="C100" i="31"/>
  <c r="D42" i="31"/>
  <c r="F75" i="38"/>
  <c r="E71" i="33"/>
  <c r="C29" i="33"/>
  <c r="N61" i="31"/>
  <c r="N63" i="33"/>
  <c r="D38" i="31"/>
  <c r="P52" i="33"/>
  <c r="C56" i="31"/>
  <c r="N94" i="26"/>
  <c r="M41" i="26"/>
  <c r="N36" i="31"/>
  <c r="G53" i="33"/>
  <c r="D65" i="38"/>
  <c r="F71" i="33"/>
  <c r="E77" i="31"/>
  <c r="G74" i="33"/>
  <c r="C98" i="31"/>
  <c r="M78" i="31"/>
  <c r="C12" i="31"/>
  <c r="P18" i="38"/>
  <c r="G98" i="31"/>
  <c r="N61" i="33"/>
  <c r="D68" i="31"/>
  <c r="G26" i="33"/>
  <c r="M53" i="33"/>
  <c r="D21" i="33"/>
  <c r="M67" i="33"/>
  <c r="P44" i="33"/>
  <c r="N60" i="26"/>
  <c r="F24" i="31"/>
  <c r="D18" i="33"/>
  <c r="C71" i="38"/>
  <c r="N79" i="26"/>
  <c r="G43" i="38"/>
  <c r="G31" i="31"/>
  <c r="M29" i="33"/>
  <c r="P27" i="33"/>
  <c r="O49" i="31"/>
  <c r="M86" i="33"/>
  <c r="P78" i="38"/>
  <c r="D56" i="38"/>
  <c r="N93" i="31"/>
  <c r="F83" i="38"/>
  <c r="M94" i="26"/>
  <c r="G56" i="33"/>
  <c r="F27" i="33"/>
  <c r="E87" i="31"/>
  <c r="N125" i="26"/>
  <c r="C76" i="38"/>
  <c r="P102" i="31"/>
  <c r="M114" i="26"/>
  <c r="N32" i="33"/>
  <c r="D94" i="31"/>
  <c r="G69" i="38"/>
  <c r="O22" i="31"/>
  <c r="M92" i="26"/>
  <c r="F63" i="31"/>
  <c r="E69" i="33"/>
  <c r="F52" i="31"/>
  <c r="P45" i="33"/>
  <c r="C52" i="33"/>
  <c r="C26" i="31"/>
  <c r="C28" i="38"/>
  <c r="D84" i="33"/>
  <c r="E24" i="38"/>
  <c r="C62" i="33"/>
  <c r="N15" i="31"/>
  <c r="F21" i="38"/>
  <c r="C22" i="33"/>
  <c r="F40" i="31"/>
  <c r="C18" i="31"/>
  <c r="G86" i="31"/>
  <c r="C28" i="31"/>
  <c r="E73" i="38"/>
  <c r="C13" i="33"/>
  <c r="D18" i="31"/>
  <c r="N31" i="33"/>
  <c r="G13" i="38"/>
  <c r="M39" i="31"/>
  <c r="F50" i="31"/>
  <c r="E42" i="33"/>
  <c r="P17" i="33"/>
  <c r="F31" i="38"/>
  <c r="G12" i="31"/>
  <c r="G42" i="38"/>
  <c r="F45" i="31"/>
  <c r="N72" i="33"/>
  <c r="N72" i="31"/>
  <c r="N71" i="31"/>
  <c r="C52" i="38"/>
  <c r="G49" i="31"/>
  <c r="M45" i="26"/>
  <c r="N80" i="26"/>
  <c r="G25" i="31"/>
  <c r="P100" i="31"/>
  <c r="D66" i="33"/>
  <c r="N33" i="33"/>
  <c r="F73" i="33"/>
  <c r="P41" i="38"/>
  <c r="G42" i="33"/>
  <c r="C89" i="31"/>
  <c r="D62" i="31"/>
  <c r="E83" i="33"/>
  <c r="N131" i="26"/>
  <c r="D87" i="31"/>
  <c r="E60" i="38"/>
  <c r="P87" i="33"/>
  <c r="F101" i="31"/>
  <c r="C34" i="38"/>
  <c r="M33" i="26"/>
  <c r="P50" i="31"/>
  <c r="E26" i="31"/>
  <c r="N86" i="26"/>
  <c r="D42" i="38"/>
  <c r="C18" i="33"/>
  <c r="E17" i="38"/>
  <c r="F100" i="31"/>
  <c r="E47" i="33"/>
  <c r="E70" i="38"/>
  <c r="M56" i="33"/>
  <c r="C47" i="38"/>
  <c r="C80" i="31"/>
  <c r="E59" i="31"/>
  <c r="F54" i="38"/>
  <c r="E18" i="33"/>
  <c r="N97" i="26"/>
  <c r="E74" i="31"/>
  <c r="G93" i="31"/>
  <c r="N30" i="26"/>
  <c r="O103" i="31"/>
  <c r="P74" i="38"/>
  <c r="F54" i="33"/>
  <c r="G41" i="31"/>
  <c r="M103" i="31"/>
  <c r="P73" i="33"/>
  <c r="M61" i="26"/>
  <c r="F92" i="31"/>
  <c r="D36" i="33"/>
  <c r="E23" i="31"/>
  <c r="N129" i="26"/>
  <c r="P34" i="31"/>
  <c r="G84" i="31"/>
  <c r="M36" i="26"/>
  <c r="C49" i="31"/>
  <c r="P98" i="31"/>
  <c r="E68" i="38"/>
  <c r="G83" i="38"/>
  <c r="D69" i="33"/>
  <c r="F29" i="33"/>
  <c r="F39" i="31"/>
  <c r="M90" i="26"/>
  <c r="M48" i="31"/>
  <c r="O33" i="31"/>
  <c r="P26" i="33"/>
  <c r="M97" i="26"/>
  <c r="M25" i="33"/>
  <c r="P35" i="31"/>
  <c r="M66" i="33"/>
  <c r="N103" i="26"/>
  <c r="F45" i="38"/>
  <c r="G89" i="31"/>
  <c r="C65" i="33"/>
  <c r="G62" i="38"/>
  <c r="F49" i="33"/>
  <c r="E79" i="31"/>
  <c r="C37" i="31"/>
  <c r="N62" i="33"/>
  <c r="P17" i="31"/>
  <c r="P55" i="38"/>
  <c r="G55" i="33"/>
  <c r="E97" i="31"/>
  <c r="D75" i="31"/>
  <c r="G39" i="33"/>
  <c r="P81" i="38"/>
  <c r="D79" i="38"/>
  <c r="P55" i="33"/>
  <c r="D100" i="31"/>
  <c r="N45" i="26"/>
  <c r="M135" i="26"/>
  <c r="E15" i="33"/>
  <c r="F30" i="38"/>
  <c r="C51" i="38"/>
  <c r="C21" i="38"/>
  <c r="C66" i="38"/>
  <c r="M29" i="26"/>
  <c r="G82" i="31"/>
  <c r="D73" i="33"/>
  <c r="O87" i="38"/>
  <c r="N122" i="26"/>
  <c r="C77" i="31"/>
  <c r="P66" i="31"/>
  <c r="G62" i="31"/>
  <c r="G47" i="31"/>
  <c r="F60" i="38"/>
  <c r="C19" i="33"/>
  <c r="F12" i="33"/>
  <c r="M101" i="31"/>
  <c r="C21" i="31"/>
  <c r="F61" i="33"/>
  <c r="N48" i="26"/>
  <c r="F65" i="31"/>
  <c r="M33" i="31"/>
  <c r="C45" i="31"/>
  <c r="D73" i="38"/>
  <c r="E76" i="31"/>
  <c r="D29" i="31"/>
  <c r="C52" i="31"/>
  <c r="F96" i="31"/>
  <c r="D16" i="38"/>
  <c r="E46" i="33"/>
  <c r="N81" i="26"/>
  <c r="N53" i="26"/>
  <c r="C77" i="38"/>
  <c r="N102" i="31"/>
  <c r="E85" i="31"/>
  <c r="M66" i="31"/>
  <c r="C42" i="38"/>
  <c r="C36" i="38"/>
  <c r="P24" i="38"/>
  <c r="D76" i="38"/>
  <c r="C69" i="38"/>
  <c r="N41" i="33"/>
  <c r="C56" i="38"/>
  <c r="N40" i="26"/>
  <c r="D67" i="31"/>
  <c r="G55" i="38"/>
  <c r="C34" i="33"/>
  <c r="F43" i="38"/>
  <c r="C19" i="38"/>
  <c r="E66" i="33"/>
  <c r="N69" i="33"/>
  <c r="C53" i="33"/>
  <c r="G72" i="33"/>
  <c r="P53" i="33"/>
  <c r="P54" i="33"/>
  <c r="P13" i="31"/>
  <c r="E25" i="33"/>
  <c r="N71" i="33"/>
  <c r="F58" i="33"/>
  <c r="M130" i="26"/>
  <c r="C24" i="38"/>
  <c r="F77" i="31"/>
  <c r="C75" i="33"/>
  <c r="F29" i="38"/>
  <c r="E48" i="31"/>
  <c r="P67" i="31"/>
  <c r="M16" i="31"/>
  <c r="C44" i="31"/>
  <c r="M75" i="26"/>
  <c r="F13" i="38"/>
  <c r="E39" i="31"/>
  <c r="F67" i="38"/>
  <c r="N39" i="33"/>
  <c r="P57" i="31"/>
  <c r="M21" i="33"/>
  <c r="F74" i="38"/>
  <c r="E54" i="33"/>
  <c r="N17" i="31"/>
  <c r="E103" i="31"/>
  <c r="C55" i="33"/>
  <c r="M24" i="31"/>
  <c r="E35" i="33"/>
  <c r="N85" i="31"/>
  <c r="P58" i="38"/>
  <c r="P49" i="38"/>
  <c r="C31" i="38"/>
  <c r="G50" i="38"/>
  <c r="C83" i="31"/>
  <c r="M43" i="26"/>
  <c r="M111" i="26"/>
  <c r="F66" i="38"/>
  <c r="D50" i="33"/>
  <c r="P16" i="38"/>
  <c r="M61" i="33"/>
  <c r="D83" i="31"/>
  <c r="M46" i="26"/>
  <c r="F69" i="38"/>
  <c r="G65" i="38"/>
  <c r="M15" i="31"/>
  <c r="N42" i="31"/>
  <c r="C20" i="31"/>
  <c r="E38" i="33"/>
  <c r="D61" i="33"/>
  <c r="C24" i="31"/>
  <c r="N82" i="31"/>
  <c r="M93" i="31"/>
  <c r="M31" i="31"/>
  <c r="N62" i="31"/>
  <c r="N75" i="33"/>
  <c r="E31" i="33"/>
  <c r="G60" i="38"/>
  <c r="N92" i="26"/>
  <c r="F72" i="38"/>
  <c r="C37" i="33"/>
  <c r="F33" i="31"/>
  <c r="P63" i="38"/>
  <c r="N111" i="26"/>
  <c r="F46" i="33"/>
  <c r="F13" i="33"/>
  <c r="D13" i="31"/>
  <c r="C41" i="33"/>
  <c r="P77" i="31"/>
  <c r="G65" i="33"/>
  <c r="C21" i="33"/>
  <c r="M19" i="33"/>
  <c r="C23" i="38"/>
  <c r="M49" i="26"/>
  <c r="N136" i="26"/>
  <c r="N66" i="33"/>
  <c r="D47" i="38"/>
  <c r="G18" i="31"/>
  <c r="N25" i="33"/>
  <c r="M44" i="31"/>
  <c r="F87" i="31"/>
  <c r="G68" i="38"/>
  <c r="M123" i="26"/>
  <c r="G65" i="31"/>
  <c r="M122" i="26"/>
  <c r="C66" i="33"/>
  <c r="F15" i="31"/>
  <c r="D28" i="31"/>
  <c r="P66" i="38"/>
  <c r="D80" i="31"/>
  <c r="F47" i="38"/>
  <c r="P71" i="38"/>
  <c r="N113" i="26"/>
  <c r="P61" i="38"/>
  <c r="N22" i="31"/>
  <c r="N70" i="33"/>
  <c r="E57" i="31"/>
  <c r="M59" i="26"/>
  <c r="D14" i="33"/>
  <c r="E22" i="31"/>
  <c r="D72" i="38"/>
  <c r="E33" i="31"/>
  <c r="P70" i="38"/>
  <c r="O56" i="31"/>
  <c r="P29" i="33"/>
  <c r="N59" i="31"/>
  <c r="P74" i="31"/>
  <c r="P68" i="31"/>
  <c r="D19" i="38"/>
  <c r="D22" i="31"/>
  <c r="G38" i="33"/>
  <c r="F94" i="31"/>
  <c r="G87" i="31"/>
  <c r="M89" i="26"/>
  <c r="M62" i="33"/>
  <c r="C91" i="31"/>
  <c r="D49" i="33"/>
  <c r="G14" i="31"/>
  <c r="N64" i="26"/>
  <c r="N65" i="26"/>
  <c r="N47" i="33"/>
  <c r="P27" i="31"/>
  <c r="G21" i="33"/>
  <c r="E20" i="33"/>
  <c r="G34" i="33"/>
  <c r="P34" i="33"/>
  <c r="D87" i="33"/>
  <c r="P79" i="33"/>
  <c r="O69" i="33"/>
  <c r="D77" i="38"/>
  <c r="E49" i="33"/>
  <c r="P87" i="31"/>
  <c r="E102" i="31"/>
  <c r="F48" i="38"/>
  <c r="G25" i="38"/>
  <c r="C87" i="31"/>
  <c r="E60" i="31"/>
  <c r="D72" i="31"/>
  <c r="D26" i="33"/>
  <c r="E67" i="38"/>
  <c r="D32" i="38"/>
  <c r="N73" i="31"/>
  <c r="D70" i="31"/>
  <c r="P28" i="33"/>
  <c r="G78" i="33"/>
  <c r="E12" i="31"/>
  <c r="D74" i="38"/>
  <c r="N110" i="26"/>
  <c r="P51" i="38"/>
  <c r="M70" i="26"/>
  <c r="P37" i="38"/>
  <c r="F88" i="31"/>
  <c r="P68" i="38"/>
  <c r="C58" i="38"/>
  <c r="G57" i="38"/>
  <c r="M77" i="33"/>
  <c r="P93" i="31"/>
  <c r="M81" i="31"/>
  <c r="G35" i="33"/>
  <c r="N115" i="26"/>
  <c r="C75" i="38"/>
  <c r="P37" i="33"/>
  <c r="F58" i="31"/>
  <c r="G44" i="33"/>
  <c r="C32" i="33"/>
  <c r="F78" i="38"/>
  <c r="E77" i="33"/>
  <c r="M15" i="33"/>
  <c r="C65" i="31"/>
  <c r="D43" i="31"/>
  <c r="G81" i="33"/>
  <c r="C32" i="38"/>
  <c r="F99" i="31"/>
  <c r="N45" i="33"/>
  <c r="G99" i="31"/>
  <c r="P70" i="31"/>
  <c r="P82" i="31"/>
  <c r="D58" i="33"/>
  <c r="E88" i="33"/>
  <c r="M83" i="33"/>
  <c r="P76" i="33"/>
  <c r="P88" i="33"/>
  <c r="F18" i="31"/>
  <c r="E93" i="31"/>
  <c r="P84" i="33"/>
  <c r="N81" i="33"/>
  <c r="E86" i="33"/>
  <c r="P28" i="38"/>
  <c r="P59" i="33"/>
  <c r="E44" i="33"/>
  <c r="D82" i="31"/>
  <c r="M63" i="31"/>
  <c r="P24" i="33"/>
  <c r="E44" i="38"/>
  <c r="N109" i="26"/>
  <c r="M41" i="33"/>
  <c r="N89" i="33"/>
  <c r="N112" i="26"/>
  <c r="D12" i="33"/>
  <c r="N93" i="26"/>
  <c r="D91" i="31"/>
  <c r="C80" i="33"/>
  <c r="D63" i="38"/>
  <c r="D21" i="31"/>
  <c r="P47" i="38"/>
  <c r="P33" i="31"/>
  <c r="N46" i="31"/>
  <c r="E88" i="31"/>
  <c r="F22" i="33"/>
  <c r="P67" i="33"/>
  <c r="F89" i="33"/>
  <c r="D54" i="31"/>
  <c r="D37" i="31"/>
  <c r="M38" i="31"/>
  <c r="N68" i="31"/>
  <c r="N96" i="26"/>
  <c r="E21" i="38"/>
  <c r="F25" i="38"/>
  <c r="G37" i="31"/>
  <c r="G82" i="38"/>
  <c r="F84" i="38"/>
  <c r="F84" i="33"/>
  <c r="G12" i="33"/>
  <c r="P20" i="31"/>
  <c r="G51" i="38"/>
  <c r="F56" i="31"/>
  <c r="F37" i="33"/>
  <c r="P12" i="38"/>
  <c r="G77" i="33"/>
  <c r="E18" i="31"/>
  <c r="N82" i="26"/>
  <c r="G31" i="38"/>
  <c r="D96" i="31"/>
  <c r="E62" i="38"/>
  <c r="F53" i="38"/>
  <c r="G75" i="38"/>
  <c r="C75" i="31"/>
  <c r="O68" i="33"/>
  <c r="G71" i="31"/>
  <c r="N78" i="33"/>
  <c r="D67" i="33"/>
  <c r="D24" i="31"/>
  <c r="P22" i="31"/>
  <c r="N76" i="26"/>
  <c r="D33" i="31"/>
  <c r="G19" i="31"/>
  <c r="F48" i="33"/>
  <c r="P54" i="38"/>
  <c r="D63" i="33"/>
  <c r="C22" i="31"/>
  <c r="P103" i="31"/>
  <c r="N75" i="31"/>
  <c r="M57" i="26"/>
  <c r="N41" i="31"/>
  <c r="D76" i="33"/>
  <c r="E67" i="31"/>
  <c r="G69" i="33"/>
  <c r="G58" i="33"/>
  <c r="F13" i="31"/>
  <c r="P49" i="31"/>
  <c r="D26" i="31"/>
  <c r="P92" i="31"/>
  <c r="D31" i="38"/>
  <c r="D93" i="31"/>
  <c r="G37" i="33"/>
  <c r="F68" i="38"/>
  <c r="P52" i="38"/>
  <c r="N78" i="26"/>
  <c r="G68" i="31"/>
  <c r="F39" i="38"/>
  <c r="P101" i="31"/>
  <c r="M88" i="33"/>
  <c r="D40" i="33"/>
  <c r="D53" i="33"/>
  <c r="E62" i="31"/>
  <c r="F19" i="33"/>
  <c r="P43" i="31"/>
  <c r="F31" i="31"/>
  <c r="D15" i="38"/>
  <c r="G61" i="31"/>
  <c r="N132" i="26"/>
  <c r="M98" i="26"/>
  <c r="E41" i="38"/>
  <c r="F51" i="38"/>
  <c r="D75" i="38"/>
  <c r="M82" i="31"/>
  <c r="N29" i="26"/>
  <c r="M30" i="31"/>
  <c r="C84" i="38"/>
  <c r="C99" i="31"/>
  <c r="C51" i="33"/>
  <c r="F95" i="31"/>
  <c r="G39" i="31"/>
  <c r="N50" i="33"/>
  <c r="G44" i="38"/>
  <c r="F73" i="31"/>
  <c r="P49" i="33"/>
  <c r="F42" i="33"/>
  <c r="E16" i="33"/>
  <c r="N38" i="26"/>
  <c r="P53" i="31"/>
  <c r="C69" i="31"/>
  <c r="F18" i="38"/>
  <c r="M14" i="33"/>
  <c r="F68" i="33"/>
  <c r="P40" i="31"/>
  <c r="M77" i="26"/>
  <c r="D57" i="33"/>
  <c r="C23" i="33"/>
  <c r="D62" i="38"/>
  <c r="N48" i="33"/>
  <c r="D12" i="31"/>
  <c r="E43" i="31"/>
  <c r="M18" i="31"/>
  <c r="M48" i="26"/>
  <c r="F50" i="33"/>
  <c r="G60" i="31"/>
  <c r="P48" i="31"/>
  <c r="N63" i="31"/>
  <c r="M137" i="26"/>
  <c r="F76" i="31"/>
  <c r="D44" i="33"/>
  <c r="G24" i="38"/>
  <c r="D38" i="33"/>
  <c r="C39" i="33"/>
  <c r="C42" i="33"/>
  <c r="K76" i="31" l="1"/>
  <c r="Q76" i="31"/>
  <c r="R76" i="31" s="1"/>
  <c r="J76" i="31"/>
  <c r="Q50" i="33"/>
  <c r="R50" i="33" s="1"/>
  <c r="J50" i="33"/>
  <c r="K50" i="33"/>
  <c r="K68" i="33"/>
  <c r="Q68" i="33"/>
  <c r="R68" i="33" s="1"/>
  <c r="J68" i="33"/>
  <c r="J18" i="38"/>
  <c r="Q18" i="38"/>
  <c r="R18" i="38" s="1"/>
  <c r="K18" i="38"/>
  <c r="Q42" i="33"/>
  <c r="R42" i="33" s="1"/>
  <c r="J42" i="33"/>
  <c r="K42" i="33"/>
  <c r="K73" i="31"/>
  <c r="J73" i="31"/>
  <c r="Q73" i="31"/>
  <c r="R73" i="31" s="1"/>
  <c r="L73" i="31" s="1"/>
  <c r="J95" i="31"/>
  <c r="K95" i="31"/>
  <c r="Q95" i="31"/>
  <c r="R95" i="31" s="1"/>
  <c r="K51" i="38"/>
  <c r="Q51" i="38"/>
  <c r="R51" i="38" s="1"/>
  <c r="J51" i="38"/>
  <c r="Q31" i="31"/>
  <c r="R31" i="31" s="1"/>
  <c r="K31" i="31"/>
  <c r="J31" i="31"/>
  <c r="Q19" i="33"/>
  <c r="R19" i="33" s="1"/>
  <c r="J19" i="33"/>
  <c r="K19" i="33"/>
  <c r="Q39" i="38"/>
  <c r="R39" i="38" s="1"/>
  <c r="J39" i="38"/>
  <c r="K39" i="38"/>
  <c r="Q68" i="38"/>
  <c r="R68" i="38" s="1"/>
  <c r="K68" i="38"/>
  <c r="J68" i="38"/>
  <c r="W49" i="31"/>
  <c r="J13" i="31"/>
  <c r="K13" i="31"/>
  <c r="Q13" i="31"/>
  <c r="R13" i="31" s="1"/>
  <c r="W103" i="31"/>
  <c r="K48" i="33"/>
  <c r="Q48" i="33"/>
  <c r="R48" i="33" s="1"/>
  <c r="J48" i="33"/>
  <c r="W22" i="31"/>
  <c r="J53" i="38"/>
  <c r="Q53" i="38"/>
  <c r="R53" i="38" s="1"/>
  <c r="K53" i="38"/>
  <c r="K37" i="33"/>
  <c r="J37" i="33"/>
  <c r="L37" i="33" s="1"/>
  <c r="S37" i="33" s="1"/>
  <c r="Q37" i="33"/>
  <c r="R37" i="33" s="1"/>
  <c r="J56" i="31"/>
  <c r="Q56" i="31"/>
  <c r="R56" i="31" s="1"/>
  <c r="K56" i="31"/>
  <c r="K84" i="33"/>
  <c r="Q84" i="33"/>
  <c r="R84" i="33" s="1"/>
  <c r="J84" i="33"/>
  <c r="K84" i="38"/>
  <c r="Q84" i="38"/>
  <c r="R84" i="38" s="1"/>
  <c r="J84" i="38"/>
  <c r="J25" i="38"/>
  <c r="Q25" i="38"/>
  <c r="R25" i="38" s="1"/>
  <c r="K25" i="38"/>
  <c r="J89" i="33"/>
  <c r="Q89" i="33"/>
  <c r="R89" i="33" s="1"/>
  <c r="K89" i="33"/>
  <c r="Q22" i="33"/>
  <c r="R22" i="33" s="1"/>
  <c r="J22" i="33"/>
  <c r="K22" i="33"/>
  <c r="W33" i="31"/>
  <c r="V93" i="26"/>
  <c r="J18" i="31"/>
  <c r="Q18" i="31"/>
  <c r="R18" i="31" s="1"/>
  <c r="K18" i="31"/>
  <c r="J99" i="31"/>
  <c r="K99" i="31"/>
  <c r="Q99" i="31"/>
  <c r="R99" i="31" s="1"/>
  <c r="Q78" i="38"/>
  <c r="R78" i="38" s="1"/>
  <c r="K78" i="38"/>
  <c r="J78" i="38"/>
  <c r="K58" i="31"/>
  <c r="J58" i="31"/>
  <c r="Q58" i="31"/>
  <c r="R58" i="31" s="1"/>
  <c r="Q88" i="31"/>
  <c r="R88" i="31" s="1"/>
  <c r="K88" i="31"/>
  <c r="J88" i="31"/>
  <c r="K48" i="38"/>
  <c r="J48" i="38"/>
  <c r="Q48" i="38"/>
  <c r="R48" i="38" s="1"/>
  <c r="J94" i="31"/>
  <c r="L94" i="31" s="1"/>
  <c r="Q94" i="31"/>
  <c r="R94" i="31" s="1"/>
  <c r="K94" i="31"/>
  <c r="J47" i="38"/>
  <c r="K47" i="38"/>
  <c r="Q47" i="38"/>
  <c r="R47" i="38" s="1"/>
  <c r="K15" i="31"/>
  <c r="J15" i="31"/>
  <c r="Q15" i="31"/>
  <c r="R15" i="31" s="1"/>
  <c r="L15" i="31" s="1"/>
  <c r="Q87" i="31"/>
  <c r="R87" i="31" s="1"/>
  <c r="J87" i="31"/>
  <c r="K87" i="31"/>
  <c r="J13" i="33"/>
  <c r="K13" i="33"/>
  <c r="Q13" i="33"/>
  <c r="R13" i="33" s="1"/>
  <c r="Q46" i="33"/>
  <c r="R46" i="33" s="1"/>
  <c r="J46" i="33"/>
  <c r="K46" i="33"/>
  <c r="Q33" i="31"/>
  <c r="R33" i="31" s="1"/>
  <c r="J33" i="31"/>
  <c r="K33" i="31"/>
  <c r="K72" i="38"/>
  <c r="Q72" i="38"/>
  <c r="R72" i="38" s="1"/>
  <c r="J72" i="38"/>
  <c r="J69" i="38"/>
  <c r="K69" i="38"/>
  <c r="Q69" i="38"/>
  <c r="R69" i="38" s="1"/>
  <c r="J66" i="38"/>
  <c r="K66" i="38"/>
  <c r="Q66" i="38"/>
  <c r="R66" i="38" s="1"/>
  <c r="Q74" i="38"/>
  <c r="R74" i="38" s="1"/>
  <c r="J74" i="38"/>
  <c r="K74" i="38"/>
  <c r="K67" i="38"/>
  <c r="Q67" i="38"/>
  <c r="R67" i="38" s="1"/>
  <c r="J67" i="38"/>
  <c r="J13" i="38"/>
  <c r="K13" i="38"/>
  <c r="Q13" i="38"/>
  <c r="R13" i="38" s="1"/>
  <c r="K29" i="38"/>
  <c r="J29" i="38"/>
  <c r="L29" i="38" s="1"/>
  <c r="S29" i="38" s="1"/>
  <c r="Q29" i="38"/>
  <c r="R29" i="38" s="1"/>
  <c r="K77" i="31"/>
  <c r="Q77" i="31"/>
  <c r="R77" i="31" s="1"/>
  <c r="J77" i="31"/>
  <c r="Q58" i="33"/>
  <c r="R58" i="33" s="1"/>
  <c r="J58" i="33"/>
  <c r="K58" i="33"/>
  <c r="W13" i="31"/>
  <c r="Q43" i="38"/>
  <c r="R43" i="38" s="1"/>
  <c r="J43" i="38"/>
  <c r="K43" i="38"/>
  <c r="K96" i="31"/>
  <c r="J96" i="31"/>
  <c r="Q96" i="31"/>
  <c r="R96" i="31" s="1"/>
  <c r="K65" i="31"/>
  <c r="J65" i="31"/>
  <c r="Q65" i="31"/>
  <c r="R65" i="31" s="1"/>
  <c r="J61" i="33"/>
  <c r="K61" i="33"/>
  <c r="Q61" i="33"/>
  <c r="R61" i="33" s="1"/>
  <c r="J12" i="33"/>
  <c r="K12" i="33"/>
  <c r="Q12" i="33"/>
  <c r="R12" i="33" s="1"/>
  <c r="K60" i="38"/>
  <c r="J60" i="38"/>
  <c r="Q60" i="38"/>
  <c r="R60" i="38" s="1"/>
  <c r="K30" i="38"/>
  <c r="Q30" i="38"/>
  <c r="R30" i="38" s="1"/>
  <c r="J30" i="38"/>
  <c r="W17" i="31"/>
  <c r="K49" i="33"/>
  <c r="Q49" i="33"/>
  <c r="R49" i="33" s="1"/>
  <c r="J49" i="33"/>
  <c r="K45" i="38"/>
  <c r="J45" i="38"/>
  <c r="Q45" i="38"/>
  <c r="R45" i="38" s="1"/>
  <c r="V103" i="26"/>
  <c r="Q39" i="31"/>
  <c r="R39" i="31" s="1"/>
  <c r="K39" i="31"/>
  <c r="J39" i="31"/>
  <c r="J29" i="33"/>
  <c r="K29" i="33"/>
  <c r="Q29" i="33"/>
  <c r="R29" i="33" s="1"/>
  <c r="V129" i="26"/>
  <c r="K92" i="31"/>
  <c r="J92" i="31"/>
  <c r="Q92" i="31"/>
  <c r="R92" i="31" s="1"/>
  <c r="K54" i="33"/>
  <c r="J54" i="33"/>
  <c r="Q54" i="33"/>
  <c r="R54" i="33" s="1"/>
  <c r="J54" i="38"/>
  <c r="K54" i="38"/>
  <c r="Q54" i="38"/>
  <c r="R54" i="38" s="1"/>
  <c r="Q100" i="31"/>
  <c r="R100" i="31" s="1"/>
  <c r="K100" i="31"/>
  <c r="J100" i="31"/>
  <c r="V86" i="26"/>
  <c r="W50" i="31"/>
  <c r="J101" i="31"/>
  <c r="Q101" i="31"/>
  <c r="R101" i="31" s="1"/>
  <c r="K101" i="31"/>
  <c r="V131" i="26"/>
  <c r="J73" i="33"/>
  <c r="Q73" i="33"/>
  <c r="R73" i="33" s="1"/>
  <c r="K73" i="33"/>
  <c r="K45" i="31"/>
  <c r="J45" i="31"/>
  <c r="Q45" i="31"/>
  <c r="R45" i="31" s="1"/>
  <c r="K31" i="38"/>
  <c r="Q31" i="38"/>
  <c r="R31" i="38" s="1"/>
  <c r="J31" i="38"/>
  <c r="K50" i="31"/>
  <c r="Q50" i="31"/>
  <c r="R50" i="31" s="1"/>
  <c r="J50" i="31"/>
  <c r="Q40" i="31"/>
  <c r="R40" i="31" s="1"/>
  <c r="K40" i="31"/>
  <c r="J40" i="31"/>
  <c r="K21" i="38"/>
  <c r="J21" i="38"/>
  <c r="Q21" i="38"/>
  <c r="R21" i="38" s="1"/>
  <c r="L21" i="38" s="1"/>
  <c r="K52" i="31"/>
  <c r="Q52" i="31"/>
  <c r="R52" i="31" s="1"/>
  <c r="J52" i="31"/>
  <c r="K63" i="31"/>
  <c r="Q63" i="31"/>
  <c r="R63" i="31" s="1"/>
  <c r="J63" i="31"/>
  <c r="V125" i="26"/>
  <c r="J27" i="33"/>
  <c r="Q27" i="33"/>
  <c r="R27" i="33" s="1"/>
  <c r="K27" i="33"/>
  <c r="K83" i="38"/>
  <c r="Q83" i="38"/>
  <c r="R83" i="38" s="1"/>
  <c r="J83" i="38"/>
  <c r="K24" i="31"/>
  <c r="J24" i="31"/>
  <c r="Q24" i="31"/>
  <c r="R24" i="31" s="1"/>
  <c r="L24" i="31" s="1"/>
  <c r="K71" i="33"/>
  <c r="Q71" i="33"/>
  <c r="R71" i="33" s="1"/>
  <c r="J71" i="33"/>
  <c r="Q75" i="38"/>
  <c r="R75" i="38" s="1"/>
  <c r="J75" i="38"/>
  <c r="K75" i="38"/>
  <c r="Q21" i="33"/>
  <c r="R21" i="33" s="1"/>
  <c r="K21" i="33"/>
  <c r="J21" i="33"/>
  <c r="J44" i="31"/>
  <c r="K44" i="31"/>
  <c r="Q44" i="31"/>
  <c r="R44" i="31" s="1"/>
  <c r="W18" i="31"/>
  <c r="K52" i="33"/>
  <c r="J52" i="33"/>
  <c r="Q52" i="33"/>
  <c r="R52" i="33" s="1"/>
  <c r="L52" i="33" s="1"/>
  <c r="Q44" i="33"/>
  <c r="R44" i="33" s="1"/>
  <c r="J44" i="33"/>
  <c r="K44" i="33"/>
  <c r="J63" i="33"/>
  <c r="Q63" i="33"/>
  <c r="R63" i="33" s="1"/>
  <c r="K63" i="33"/>
  <c r="K77" i="38"/>
  <c r="J77" i="38"/>
  <c r="Q77" i="38"/>
  <c r="R77" i="38" s="1"/>
  <c r="K34" i="38"/>
  <c r="Q34" i="38"/>
  <c r="R34" i="38" s="1"/>
  <c r="J34" i="38"/>
  <c r="V83" i="26"/>
  <c r="K35" i="33"/>
  <c r="Q35" i="33"/>
  <c r="R35" i="33" s="1"/>
  <c r="J35" i="33"/>
  <c r="L35" i="33" s="1"/>
  <c r="J78" i="31"/>
  <c r="Q78" i="31"/>
  <c r="R78" i="31" s="1"/>
  <c r="K78" i="31"/>
  <c r="J64" i="33"/>
  <c r="Q64" i="33"/>
  <c r="R64" i="33" s="1"/>
  <c r="K64" i="33"/>
  <c r="K52" i="38"/>
  <c r="J52" i="38"/>
  <c r="Q52" i="38"/>
  <c r="R52" i="38" s="1"/>
  <c r="J74" i="31"/>
  <c r="Q74" i="31"/>
  <c r="R74" i="31" s="1"/>
  <c r="K74" i="31"/>
  <c r="Q36" i="33"/>
  <c r="R36" i="33" s="1"/>
  <c r="J36" i="33"/>
  <c r="K36" i="33"/>
  <c r="K53" i="33"/>
  <c r="J53" i="33"/>
  <c r="Q53" i="33"/>
  <c r="R53" i="33" s="1"/>
  <c r="Q55" i="33"/>
  <c r="R55" i="33" s="1"/>
  <c r="J55" i="33"/>
  <c r="K55" i="33"/>
  <c r="N10" i="31"/>
  <c r="Q33" i="38"/>
  <c r="R33" i="38" s="1"/>
  <c r="K33" i="38"/>
  <c r="J33" i="38"/>
  <c r="J66" i="31"/>
  <c r="K66" i="31"/>
  <c r="Q66" i="31"/>
  <c r="R66" i="31" s="1"/>
  <c r="J56" i="33"/>
  <c r="K56" i="33"/>
  <c r="Q56" i="33"/>
  <c r="R56" i="33" s="1"/>
  <c r="W12" i="31"/>
  <c r="K62" i="33"/>
  <c r="Q62" i="33"/>
  <c r="R62" i="33" s="1"/>
  <c r="J62" i="33"/>
  <c r="Q75" i="33"/>
  <c r="R75" i="33" s="1"/>
  <c r="K75" i="33"/>
  <c r="J75" i="33"/>
  <c r="K23" i="38"/>
  <c r="J23" i="38"/>
  <c r="Q23" i="38"/>
  <c r="R23" i="38" s="1"/>
  <c r="Q29" i="31"/>
  <c r="R29" i="31" s="1"/>
  <c r="J29" i="31"/>
  <c r="K29" i="31"/>
  <c r="Q65" i="38"/>
  <c r="R65" i="38" s="1"/>
  <c r="K65" i="38"/>
  <c r="J65" i="38"/>
  <c r="K91" i="31"/>
  <c r="J91" i="31"/>
  <c r="Q91" i="31"/>
  <c r="R91" i="31" s="1"/>
  <c r="Q64" i="31"/>
  <c r="R64" i="31" s="1"/>
  <c r="K64" i="31"/>
  <c r="J64" i="31"/>
  <c r="Q85" i="31"/>
  <c r="R85" i="31" s="1"/>
  <c r="K85" i="31"/>
  <c r="J85" i="31"/>
  <c r="Q41" i="38"/>
  <c r="R41" i="38" s="1"/>
  <c r="K41" i="38"/>
  <c r="J41" i="38"/>
  <c r="K71" i="31"/>
  <c r="J71" i="31"/>
  <c r="Q71" i="31"/>
  <c r="R71" i="31" s="1"/>
  <c r="Q80" i="33"/>
  <c r="R80" i="33" s="1"/>
  <c r="J80" i="33"/>
  <c r="L80" i="33" s="1"/>
  <c r="K80" i="33"/>
  <c r="K82" i="31"/>
  <c r="Q82" i="31"/>
  <c r="R82" i="31" s="1"/>
  <c r="J82" i="31"/>
  <c r="K21" i="31"/>
  <c r="Q21" i="31"/>
  <c r="R21" i="31" s="1"/>
  <c r="J21" i="31"/>
  <c r="Q102" i="31"/>
  <c r="R102" i="31" s="1"/>
  <c r="J102" i="31"/>
  <c r="K102" i="31"/>
  <c r="K62" i="31"/>
  <c r="Q62" i="31"/>
  <c r="R62" i="31" s="1"/>
  <c r="J62" i="31"/>
  <c r="Q78" i="33"/>
  <c r="R78" i="33" s="1"/>
  <c r="J78" i="33"/>
  <c r="K78" i="33"/>
  <c r="Q90" i="31"/>
  <c r="R90" i="31" s="1"/>
  <c r="K90" i="31"/>
  <c r="J90" i="31"/>
  <c r="Q14" i="38"/>
  <c r="R14" i="38" s="1"/>
  <c r="K14" i="38"/>
  <c r="J14" i="38"/>
  <c r="Q53" i="31"/>
  <c r="R53" i="31" s="1"/>
  <c r="J53" i="31"/>
  <c r="K53" i="31"/>
  <c r="Q63" i="38"/>
  <c r="R63" i="38" s="1"/>
  <c r="J63" i="38"/>
  <c r="K63" i="38"/>
  <c r="Q45" i="33"/>
  <c r="R45" i="33" s="1"/>
  <c r="J45" i="33"/>
  <c r="Q47" i="31"/>
  <c r="R47" i="31" s="1"/>
  <c r="J47" i="31"/>
  <c r="K47" i="31"/>
  <c r="J43" i="33"/>
  <c r="Q43" i="33"/>
  <c r="R43" i="33" s="1"/>
  <c r="K43" i="33"/>
  <c r="K69" i="31"/>
  <c r="Q69" i="31"/>
  <c r="R69" i="31" s="1"/>
  <c r="J69" i="31"/>
  <c r="V121" i="26"/>
  <c r="J67" i="33"/>
  <c r="Q67" i="33"/>
  <c r="R67" i="33" s="1"/>
  <c r="K67" i="33"/>
  <c r="K60" i="31"/>
  <c r="Q60" i="31"/>
  <c r="R60" i="31" s="1"/>
  <c r="J60" i="31"/>
  <c r="V85" i="26"/>
  <c r="J28" i="33"/>
  <c r="Q28" i="33"/>
  <c r="R28" i="33" s="1"/>
  <c r="K28" i="33"/>
  <c r="K37" i="31"/>
  <c r="J37" i="31"/>
  <c r="Q37" i="31"/>
  <c r="R37" i="31" s="1"/>
  <c r="K93" i="31"/>
  <c r="Q93" i="31"/>
  <c r="R93" i="31" s="1"/>
  <c r="J93" i="31"/>
  <c r="K71" i="38"/>
  <c r="J71" i="38"/>
  <c r="Q71" i="38"/>
  <c r="R71" i="38" s="1"/>
  <c r="V35" i="26"/>
  <c r="J81" i="33"/>
  <c r="K81" i="33"/>
  <c r="Q81" i="33"/>
  <c r="R81" i="33" s="1"/>
  <c r="Q16" i="31"/>
  <c r="R16" i="31" s="1"/>
  <c r="K16" i="31"/>
  <c r="J16" i="31"/>
  <c r="K76" i="33"/>
  <c r="Q76" i="33"/>
  <c r="R76" i="33" s="1"/>
  <c r="J76" i="33"/>
  <c r="K12" i="31"/>
  <c r="Q12" i="31"/>
  <c r="R12" i="31" s="1"/>
  <c r="J12" i="31"/>
  <c r="J83" i="31"/>
  <c r="K83" i="31"/>
  <c r="Q83" i="31"/>
  <c r="R83" i="31" s="1"/>
  <c r="J72" i="33"/>
  <c r="K72" i="33"/>
  <c r="Q72" i="33"/>
  <c r="R72" i="33" s="1"/>
  <c r="Q87" i="33"/>
  <c r="R87" i="33" s="1"/>
  <c r="K87" i="33"/>
  <c r="J87" i="33"/>
  <c r="J54" i="31"/>
  <c r="Q54" i="31"/>
  <c r="R54" i="31" s="1"/>
  <c r="K54" i="31"/>
  <c r="V67" i="26"/>
  <c r="K27" i="31"/>
  <c r="J27" i="31"/>
  <c r="Q27" i="31"/>
  <c r="R27" i="31" s="1"/>
  <c r="L27" i="31" s="1"/>
  <c r="M10" i="31"/>
  <c r="Q32" i="31"/>
  <c r="R32" i="31" s="1"/>
  <c r="J32" i="31"/>
  <c r="K32" i="31"/>
  <c r="J38" i="33"/>
  <c r="K38" i="33"/>
  <c r="Q38" i="33"/>
  <c r="R38" i="33" s="1"/>
  <c r="Q19" i="31"/>
  <c r="R19" i="31" s="1"/>
  <c r="J19" i="31"/>
  <c r="K19" i="31"/>
  <c r="Q46" i="31"/>
  <c r="R46" i="31" s="1"/>
  <c r="L46" i="31" s="1"/>
  <c r="J66" i="33"/>
  <c r="Q66" i="33"/>
  <c r="R66" i="33" s="1"/>
  <c r="K66" i="33"/>
  <c r="K26" i="33"/>
  <c r="J26" i="33"/>
  <c r="Q26" i="33"/>
  <c r="R26" i="33" s="1"/>
  <c r="K86" i="31"/>
  <c r="Q86" i="31"/>
  <c r="R86" i="31" s="1"/>
  <c r="J86" i="31"/>
  <c r="J32" i="33"/>
  <c r="Q32" i="33"/>
  <c r="R32" i="33" s="1"/>
  <c r="K32" i="33"/>
  <c r="Q17" i="33"/>
  <c r="R17" i="33" s="1"/>
  <c r="J17" i="33"/>
  <c r="K17" i="33"/>
  <c r="Q97" i="31"/>
  <c r="R97" i="31" s="1"/>
  <c r="J97" i="31"/>
  <c r="K97" i="31"/>
  <c r="K68" i="31"/>
  <c r="Q68" i="31"/>
  <c r="R68" i="31" s="1"/>
  <c r="J68" i="31"/>
  <c r="Q64" i="38"/>
  <c r="R64" i="38" s="1"/>
  <c r="K64" i="38"/>
  <c r="J64" i="38"/>
  <c r="Q79" i="33"/>
  <c r="R79" i="33" s="1"/>
  <c r="K79" i="33"/>
  <c r="J79" i="33"/>
  <c r="J34" i="31"/>
  <c r="K34" i="31"/>
  <c r="Q34" i="31"/>
  <c r="R34" i="31" s="1"/>
  <c r="K16" i="38"/>
  <c r="J16" i="38"/>
  <c r="L16" i="38" s="1"/>
  <c r="J41" i="33"/>
  <c r="Q41" i="33"/>
  <c r="R41" i="33" s="1"/>
  <c r="K41" i="33"/>
  <c r="Q16" i="33"/>
  <c r="R16" i="33" s="1"/>
  <c r="J16" i="33"/>
  <c r="L16" i="33" s="1"/>
  <c r="K16" i="33"/>
  <c r="J74" i="33"/>
  <c r="Q74" i="33"/>
  <c r="R74" i="33" s="1"/>
  <c r="K74" i="33"/>
  <c r="J42" i="31"/>
  <c r="K42" i="31"/>
  <c r="Q42" i="31"/>
  <c r="R42" i="31" s="1"/>
  <c r="K30" i="33"/>
  <c r="Q30" i="33"/>
  <c r="R30" i="33" s="1"/>
  <c r="J30" i="33"/>
  <c r="J55" i="31"/>
  <c r="Q55" i="31"/>
  <c r="R55" i="31" s="1"/>
  <c r="K55" i="31"/>
  <c r="Q48" i="31"/>
  <c r="R48" i="31" s="1"/>
  <c r="K48" i="31"/>
  <c r="J48" i="31"/>
  <c r="J36" i="38"/>
  <c r="Q36" i="38"/>
  <c r="R36" i="38" s="1"/>
  <c r="K36" i="38"/>
  <c r="Q38" i="38"/>
  <c r="R38" i="38" s="1"/>
  <c r="J38" i="38"/>
  <c r="K38" i="38"/>
  <c r="Q57" i="31"/>
  <c r="R57" i="31" s="1"/>
  <c r="K57" i="31"/>
  <c r="J57" i="31"/>
  <c r="W56" i="31"/>
  <c r="Q86" i="33"/>
  <c r="R86" i="33" s="1"/>
  <c r="J86" i="33"/>
  <c r="K86" i="33"/>
  <c r="Q57" i="33"/>
  <c r="R57" i="33" s="1"/>
  <c r="J57" i="33"/>
  <c r="K57" i="33"/>
  <c r="J82" i="38"/>
  <c r="Q82" i="38"/>
  <c r="R82" i="38" s="1"/>
  <c r="K82" i="38"/>
  <c r="Q61" i="38"/>
  <c r="R61" i="38" s="1"/>
  <c r="J61" i="38"/>
  <c r="K61" i="38"/>
  <c r="J59" i="38"/>
  <c r="Q59" i="38"/>
  <c r="R59" i="38" s="1"/>
  <c r="K59" i="38"/>
  <c r="Q43" i="31"/>
  <c r="R43" i="31" s="1"/>
  <c r="K43" i="31"/>
  <c r="J43" i="31"/>
  <c r="M10" i="33"/>
  <c r="K23" i="31"/>
  <c r="Q23" i="31"/>
  <c r="R23" i="31" s="1"/>
  <c r="J23" i="31"/>
  <c r="Q70" i="33"/>
  <c r="R70" i="33" s="1"/>
  <c r="K70" i="33"/>
  <c r="J70" i="33"/>
  <c r="J20" i="38"/>
  <c r="L20" i="38" s="1"/>
  <c r="S20" i="38" s="1"/>
  <c r="K20" i="38"/>
  <c r="V123" i="26"/>
  <c r="V133" i="26"/>
  <c r="Q35" i="38"/>
  <c r="R35" i="38" s="1"/>
  <c r="J35" i="38"/>
  <c r="K35" i="38"/>
  <c r="K26" i="31"/>
  <c r="Q26" i="31"/>
  <c r="R26" i="31" s="1"/>
  <c r="J26" i="31"/>
  <c r="J51" i="31"/>
  <c r="K51" i="31"/>
  <c r="Q51" i="31"/>
  <c r="R51" i="31" s="1"/>
  <c r="J47" i="33"/>
  <c r="K47" i="33"/>
  <c r="Q47" i="33"/>
  <c r="R47" i="33" s="1"/>
  <c r="K38" i="31"/>
  <c r="J38" i="31"/>
  <c r="Q38" i="31"/>
  <c r="R38" i="31" s="1"/>
  <c r="Q81" i="38"/>
  <c r="R81" i="38" s="1"/>
  <c r="K81" i="38"/>
  <c r="J81" i="38"/>
  <c r="Q73" i="38"/>
  <c r="R73" i="38" s="1"/>
  <c r="J73" i="38"/>
  <c r="K73" i="38"/>
  <c r="J79" i="31"/>
  <c r="Q79" i="31"/>
  <c r="R79" i="31" s="1"/>
  <c r="K79" i="31"/>
  <c r="Q58" i="38"/>
  <c r="R58" i="38" s="1"/>
  <c r="J58" i="38"/>
  <c r="K58" i="38"/>
  <c r="K42" i="38"/>
  <c r="J42" i="38"/>
  <c r="Q42" i="38"/>
  <c r="R42" i="38" s="1"/>
  <c r="Q20" i="33"/>
  <c r="R20" i="33" s="1"/>
  <c r="J20" i="33"/>
  <c r="K20" i="33"/>
  <c r="J44" i="38"/>
  <c r="Q44" i="38"/>
  <c r="R44" i="38" s="1"/>
  <c r="K44" i="38"/>
  <c r="J80" i="38"/>
  <c r="K80" i="38"/>
  <c r="Q80" i="38"/>
  <c r="R80" i="38" s="1"/>
  <c r="K20" i="31"/>
  <c r="J20" i="31"/>
  <c r="Q20" i="31"/>
  <c r="R20" i="31" s="1"/>
  <c r="J28" i="38"/>
  <c r="L28" i="38" s="1"/>
  <c r="S28" i="38" s="1"/>
  <c r="K28" i="38"/>
  <c r="J89" i="31"/>
  <c r="K89" i="31"/>
  <c r="Q89" i="31"/>
  <c r="R89" i="31" s="1"/>
  <c r="J33" i="33"/>
  <c r="Q33" i="33"/>
  <c r="R33" i="33" s="1"/>
  <c r="K33" i="33"/>
  <c r="Q60" i="33"/>
  <c r="R60" i="33" s="1"/>
  <c r="K60" i="33"/>
  <c r="J60" i="33"/>
  <c r="K28" i="31"/>
  <c r="Q28" i="31"/>
  <c r="R28" i="31" s="1"/>
  <c r="J28" i="31"/>
  <c r="K22" i="31"/>
  <c r="Q22" i="31"/>
  <c r="R22" i="31" s="1"/>
  <c r="J22" i="31"/>
  <c r="J67" i="31"/>
  <c r="K67" i="31"/>
  <c r="Q67" i="31"/>
  <c r="R67" i="31" s="1"/>
  <c r="J25" i="31"/>
  <c r="K25" i="31"/>
  <c r="Q25" i="31"/>
  <c r="R25" i="31" s="1"/>
  <c r="N10" i="33"/>
  <c r="J83" i="33"/>
  <c r="K83" i="33"/>
  <c r="Q83" i="33"/>
  <c r="R83" i="33" s="1"/>
  <c r="V89" i="26"/>
  <c r="J75" i="31"/>
  <c r="K75" i="31"/>
  <c r="Q75" i="31"/>
  <c r="R75" i="31" s="1"/>
  <c r="J76" i="38"/>
  <c r="Q76" i="38"/>
  <c r="R76" i="38" s="1"/>
  <c r="K76" i="38"/>
  <c r="Q61" i="31"/>
  <c r="R61" i="31" s="1"/>
  <c r="K61" i="31"/>
  <c r="J61" i="31"/>
  <c r="Q35" i="31"/>
  <c r="R35" i="31" s="1"/>
  <c r="J35" i="31"/>
  <c r="K35" i="31"/>
  <c r="K62" i="38"/>
  <c r="Q62" i="38"/>
  <c r="R62" i="38" s="1"/>
  <c r="J62" i="38"/>
  <c r="K65" i="33"/>
  <c r="J65" i="33"/>
  <c r="Q65" i="33"/>
  <c r="R65" i="33" s="1"/>
  <c r="K49" i="38"/>
  <c r="J49" i="38"/>
  <c r="Q49" i="38"/>
  <c r="R49" i="38" s="1"/>
  <c r="J24" i="38"/>
  <c r="K24" i="38"/>
  <c r="Q24" i="38"/>
  <c r="R24" i="38" s="1"/>
  <c r="J17" i="38"/>
  <c r="K17" i="38"/>
  <c r="Q17" i="38"/>
  <c r="R17" i="38" s="1"/>
  <c r="K70" i="38"/>
  <c r="J70" i="38"/>
  <c r="Q70" i="38"/>
  <c r="R70" i="38" s="1"/>
  <c r="K30" i="31"/>
  <c r="J30" i="31"/>
  <c r="Q30" i="31"/>
  <c r="R30" i="31" s="1"/>
  <c r="K84" i="31"/>
  <c r="J84" i="31"/>
  <c r="Q84" i="31"/>
  <c r="R84" i="31" s="1"/>
  <c r="V135" i="26"/>
  <c r="J85" i="33"/>
  <c r="Q85" i="33"/>
  <c r="R85" i="33" s="1"/>
  <c r="K85" i="33"/>
  <c r="J50" i="38"/>
  <c r="Q50" i="38"/>
  <c r="R50" i="38" s="1"/>
  <c r="K50" i="38"/>
  <c r="K59" i="33"/>
  <c r="J59" i="33"/>
  <c r="Q59" i="33"/>
  <c r="R59" i="33" s="1"/>
  <c r="K49" i="31"/>
  <c r="Q49" i="31"/>
  <c r="R49" i="31" s="1"/>
  <c r="J49" i="31"/>
  <c r="Q15" i="33"/>
  <c r="R15" i="33" s="1"/>
  <c r="K15" i="33"/>
  <c r="J15" i="33"/>
  <c r="Q55" i="38"/>
  <c r="R55" i="38" s="1"/>
  <c r="J55" i="38"/>
  <c r="K55" i="38"/>
  <c r="K25" i="33"/>
  <c r="Q25" i="33"/>
  <c r="R25" i="33" s="1"/>
  <c r="J25" i="33"/>
  <c r="J88" i="33"/>
  <c r="K88" i="33"/>
  <c r="Q88" i="33"/>
  <c r="R88" i="33" s="1"/>
  <c r="K82" i="33"/>
  <c r="Q82" i="33"/>
  <c r="R82" i="33" s="1"/>
  <c r="J82" i="33"/>
  <c r="K31" i="33"/>
  <c r="Q31" i="33"/>
  <c r="R31" i="33" s="1"/>
  <c r="J31" i="33"/>
  <c r="Q14" i="31"/>
  <c r="R14" i="31" s="1"/>
  <c r="J14" i="31"/>
  <c r="K14" i="31"/>
  <c r="Q23" i="33"/>
  <c r="R23" i="33" s="1"/>
  <c r="J23" i="33"/>
  <c r="K23" i="33"/>
  <c r="J37" i="38"/>
  <c r="K37" i="38"/>
  <c r="Q37" i="38"/>
  <c r="R37" i="38" s="1"/>
  <c r="V66" i="26"/>
  <c r="Q79" i="38"/>
  <c r="R79" i="38" s="1"/>
  <c r="K79" i="38"/>
  <c r="J79" i="38"/>
  <c r="Q56" i="38"/>
  <c r="R56" i="38" s="1"/>
  <c r="K56" i="38"/>
  <c r="J56" i="38"/>
  <c r="J27" i="38"/>
  <c r="K27" i="38"/>
  <c r="Q27" i="38"/>
  <c r="R27" i="38" s="1"/>
  <c r="J103" i="31"/>
  <c r="Q103" i="31"/>
  <c r="R103" i="31" s="1"/>
  <c r="K103" i="31"/>
  <c r="Q26" i="38"/>
  <c r="R26" i="38" s="1"/>
  <c r="K26" i="38"/>
  <c r="J26" i="38"/>
  <c r="Q46" i="38"/>
  <c r="R46" i="38" s="1"/>
  <c r="J46" i="38"/>
  <c r="K46" i="38"/>
  <c r="J15" i="38"/>
  <c r="Q15" i="38"/>
  <c r="R15" i="38" s="1"/>
  <c r="K15" i="38"/>
  <c r="Q40" i="38"/>
  <c r="R40" i="38" s="1"/>
  <c r="J40" i="38"/>
  <c r="K40" i="38"/>
  <c r="Q2" i="32"/>
  <c r="K34" i="33"/>
  <c r="J34" i="33"/>
  <c r="Q34" i="33"/>
  <c r="R34" i="33" s="1"/>
  <c r="V117" i="26"/>
  <c r="J24" i="33"/>
  <c r="K24" i="33"/>
  <c r="Q24" i="33"/>
  <c r="R24" i="33" s="1"/>
  <c r="Q98" i="31"/>
  <c r="R98" i="31" s="1"/>
  <c r="J98" i="31"/>
  <c r="K98" i="31"/>
  <c r="K40" i="33"/>
  <c r="J40" i="33"/>
  <c r="Q40" i="33"/>
  <c r="R40" i="33" s="1"/>
  <c r="K14" i="33"/>
  <c r="J14" i="33"/>
  <c r="L14" i="33" s="1"/>
  <c r="S14" i="33" s="1"/>
  <c r="J80" i="31"/>
  <c r="K80" i="31"/>
  <c r="Q80" i="31"/>
  <c r="R80" i="31" s="1"/>
  <c r="K77" i="33"/>
  <c r="Q77" i="33"/>
  <c r="R77" i="33" s="1"/>
  <c r="J77" i="33"/>
  <c r="K41" i="31"/>
  <c r="Q41" i="31"/>
  <c r="R41" i="31" s="1"/>
  <c r="J41" i="31"/>
  <c r="K22" i="38"/>
  <c r="J22" i="38"/>
  <c r="L22" i="38" s="1"/>
  <c r="Q69" i="33"/>
  <c r="R69" i="33" s="1"/>
  <c r="J69" i="33"/>
  <c r="K69" i="33"/>
  <c r="Q57" i="38"/>
  <c r="R57" i="38" s="1"/>
  <c r="K57" i="38"/>
  <c r="J57" i="38"/>
  <c r="K81" i="31"/>
  <c r="J81" i="31"/>
  <c r="Q81" i="31"/>
  <c r="R81" i="31" s="1"/>
  <c r="K51" i="33"/>
  <c r="J51" i="33"/>
  <c r="Q51" i="33"/>
  <c r="R51" i="33" s="1"/>
  <c r="K17" i="31"/>
  <c r="Q17" i="31"/>
  <c r="R17" i="31" s="1"/>
  <c r="J17" i="31"/>
  <c r="V130" i="26"/>
  <c r="K70" i="31"/>
  <c r="Q70" i="31"/>
  <c r="R70" i="31" s="1"/>
  <c r="J70" i="31"/>
  <c r="J39" i="33"/>
  <c r="K39" i="33"/>
  <c r="Q39" i="33"/>
  <c r="R39" i="33" s="1"/>
  <c r="Q59" i="31"/>
  <c r="R59" i="31" s="1"/>
  <c r="J59" i="31"/>
  <c r="K59" i="31"/>
  <c r="K36" i="31"/>
  <c r="Q36" i="31"/>
  <c r="R36" i="31" s="1"/>
  <c r="J36" i="31"/>
  <c r="J72" i="31"/>
  <c r="K72" i="31"/>
  <c r="Q72" i="31"/>
  <c r="R72" i="31" s="1"/>
  <c r="Q19" i="38"/>
  <c r="R19" i="38" s="1"/>
  <c r="K19" i="38"/>
  <c r="J19" i="38"/>
  <c r="K12" i="38"/>
  <c r="Q12" i="38"/>
  <c r="R12" i="38" s="1"/>
  <c r="J12" i="38"/>
  <c r="Q18" i="33"/>
  <c r="R18" i="33" s="1"/>
  <c r="J18" i="33"/>
  <c r="K18" i="33"/>
  <c r="L85" i="33"/>
  <c r="S85" i="33" s="1"/>
  <c r="L67" i="38"/>
  <c r="L62" i="33"/>
  <c r="L83" i="31"/>
  <c r="L61" i="33"/>
  <c r="L52" i="31"/>
  <c r="L101" i="31"/>
  <c r="L87" i="31"/>
  <c r="S87" i="31" s="1"/>
  <c r="L56" i="31"/>
  <c r="S56" i="31" s="1"/>
  <c r="L19" i="33"/>
  <c r="S19" i="33" s="1"/>
  <c r="L82" i="31"/>
  <c r="L74" i="33"/>
  <c r="L99" i="31"/>
  <c r="W10" i="38"/>
  <c r="J3" i="24"/>
  <c r="O41" i="38"/>
  <c r="O29" i="38"/>
  <c r="O21" i="38"/>
  <c r="O15" i="31"/>
  <c r="O73" i="38"/>
  <c r="O67" i="38"/>
  <c r="O52" i="31"/>
  <c r="O27" i="31"/>
  <c r="O87" i="31"/>
  <c r="O99" i="31"/>
  <c r="O85" i="33"/>
  <c r="O79" i="38"/>
  <c r="O16" i="33"/>
  <c r="O82" i="31"/>
  <c r="O101" i="31"/>
  <c r="O24" i="31"/>
  <c r="O74" i="33"/>
  <c r="O28" i="38"/>
  <c r="O52" i="33"/>
  <c r="O83" i="31"/>
  <c r="O19" i="33"/>
  <c r="O80" i="33"/>
  <c r="O46" i="31"/>
  <c r="O16" i="38"/>
  <c r="O61" i="33"/>
  <c r="O35" i="33"/>
  <c r="O20" i="38"/>
  <c r="O94" i="31"/>
  <c r="O44" i="38"/>
  <c r="O62" i="33"/>
  <c r="O22" i="38"/>
  <c r="O73" i="31"/>
  <c r="O47" i="38"/>
  <c r="L60" i="33" l="1"/>
  <c r="L59" i="33"/>
  <c r="L79" i="38"/>
  <c r="S79" i="38" s="1"/>
  <c r="L67" i="31"/>
  <c r="L81" i="33"/>
  <c r="S81" i="33" s="1"/>
  <c r="L64" i="31"/>
  <c r="S64" i="31" s="1"/>
  <c r="L40" i="31"/>
  <c r="S40" i="31" s="1"/>
  <c r="L66" i="38"/>
  <c r="L47" i="38"/>
  <c r="S47" i="38" s="1"/>
  <c r="L45" i="31"/>
  <c r="S45" i="31" s="1"/>
  <c r="L15" i="33"/>
  <c r="S15" i="33" s="1"/>
  <c r="L47" i="33"/>
  <c r="L70" i="33"/>
  <c r="S70" i="33" s="1"/>
  <c r="L82" i="38"/>
  <c r="L57" i="31"/>
  <c r="L87" i="33"/>
  <c r="L41" i="38"/>
  <c r="S41" i="38" s="1"/>
  <c r="L91" i="31"/>
  <c r="S91" i="31" s="1"/>
  <c r="L53" i="33"/>
  <c r="S53" i="33" s="1"/>
  <c r="L21" i="33"/>
  <c r="S21" i="33" s="1"/>
  <c r="L50" i="31"/>
  <c r="S50" i="31" s="1"/>
  <c r="L44" i="38"/>
  <c r="L49" i="38"/>
  <c r="S49" i="38" s="1"/>
  <c r="L32" i="31"/>
  <c r="L71" i="38"/>
  <c r="L43" i="33"/>
  <c r="S43" i="33" s="1"/>
  <c r="L20" i="31"/>
  <c r="S20" i="31" s="1"/>
  <c r="L26" i="33"/>
  <c r="S26" i="33" s="1"/>
  <c r="L77" i="38"/>
  <c r="S77" i="38" s="1"/>
  <c r="L26" i="31"/>
  <c r="S26" i="31" s="1"/>
  <c r="L41" i="33"/>
  <c r="L76" i="33"/>
  <c r="L93" i="31"/>
  <c r="L56" i="33"/>
  <c r="S56" i="33" s="1"/>
  <c r="L73" i="38"/>
  <c r="S73" i="38" s="1"/>
  <c r="L79" i="33"/>
  <c r="L38" i="31"/>
  <c r="L15" i="38"/>
  <c r="S15" i="38" s="1"/>
  <c r="L32" i="33"/>
  <c r="S32" i="33" s="1"/>
  <c r="L39" i="33"/>
  <c r="S39" i="33" s="1"/>
  <c r="L59" i="31"/>
  <c r="S59" i="31" s="1"/>
  <c r="L80" i="31"/>
  <c r="S80" i="31" s="1"/>
  <c r="L34" i="33"/>
  <c r="L42" i="31"/>
  <c r="S42" i="31" s="1"/>
  <c r="L64" i="33"/>
  <c r="S64" i="33" s="1"/>
  <c r="L83" i="38"/>
  <c r="S83" i="38" s="1"/>
  <c r="L64" i="38"/>
  <c r="L14" i="31"/>
  <c r="S14" i="31" s="1"/>
  <c r="L70" i="38"/>
  <c r="L43" i="31"/>
  <c r="S43" i="31" s="1"/>
  <c r="L54" i="31"/>
  <c r="L74" i="31"/>
  <c r="S74" i="31" s="1"/>
  <c r="L70" i="31"/>
  <c r="L77" i="33"/>
  <c r="L31" i="33"/>
  <c r="S31" i="33" s="1"/>
  <c r="L35" i="31"/>
  <c r="S35" i="31" s="1"/>
  <c r="L34" i="31"/>
  <c r="S34" i="31" s="1"/>
  <c r="L36" i="31"/>
  <c r="L51" i="33"/>
  <c r="L24" i="33"/>
  <c r="S24" i="33" s="1"/>
  <c r="L84" i="31"/>
  <c r="T2" i="33"/>
  <c r="T31" i="33" s="1"/>
  <c r="L46" i="38"/>
  <c r="S46" i="38" s="1"/>
  <c r="L24" i="38"/>
  <c r="L76" i="38"/>
  <c r="S76" i="38" s="1"/>
  <c r="L22" i="31"/>
  <c r="S22" i="31" s="1"/>
  <c r="L88" i="33"/>
  <c r="S88" i="33" s="1"/>
  <c r="L28" i="33"/>
  <c r="S28" i="33" s="1"/>
  <c r="L23" i="38"/>
  <c r="S23" i="38" s="1"/>
  <c r="L27" i="33"/>
  <c r="S27" i="33" s="1"/>
  <c r="L40" i="38"/>
  <c r="L81" i="31"/>
  <c r="S81" i="31" s="1"/>
  <c r="L69" i="33"/>
  <c r="S69" i="33" s="1"/>
  <c r="L25" i="33"/>
  <c r="S25" i="33" s="1"/>
  <c r="L49" i="31"/>
  <c r="S49" i="31" s="1"/>
  <c r="L30" i="31"/>
  <c r="S30" i="31" s="1"/>
  <c r="L17" i="38"/>
  <c r="L65" i="33"/>
  <c r="L61" i="31"/>
  <c r="S61" i="31" s="1"/>
  <c r="L75" i="31"/>
  <c r="S75" i="31" s="1"/>
  <c r="L25" i="31"/>
  <c r="S25" i="31" s="1"/>
  <c r="L28" i="31"/>
  <c r="S28" i="31" s="1"/>
  <c r="L80" i="38"/>
  <c r="L20" i="33"/>
  <c r="S20" i="33" s="1"/>
  <c r="L79" i="31"/>
  <c r="L51" i="31"/>
  <c r="L48" i="31"/>
  <c r="L60" i="31"/>
  <c r="S60" i="31" s="1"/>
  <c r="L69" i="31"/>
  <c r="S69" i="31" s="1"/>
  <c r="L45" i="33"/>
  <c r="S45" i="33" s="1"/>
  <c r="L14" i="38"/>
  <c r="L85" i="31"/>
  <c r="S85" i="31" s="1"/>
  <c r="L75" i="33"/>
  <c r="S75" i="33" s="1"/>
  <c r="L36" i="33"/>
  <c r="S36" i="33" s="1"/>
  <c r="L63" i="31"/>
  <c r="S63" i="31" s="1"/>
  <c r="L31" i="38"/>
  <c r="L92" i="31"/>
  <c r="L39" i="31"/>
  <c r="S39" i="31" s="1"/>
  <c r="L58" i="33"/>
  <c r="S58" i="33" s="1"/>
  <c r="L13" i="38"/>
  <c r="L74" i="38"/>
  <c r="S74" i="38" s="1"/>
  <c r="L72" i="38"/>
  <c r="S72" i="38" s="1"/>
  <c r="L48" i="38"/>
  <c r="S48" i="38" s="1"/>
  <c r="L78" i="38"/>
  <c r="L18" i="31"/>
  <c r="S18" i="31" s="1"/>
  <c r="L89" i="33"/>
  <c r="S89" i="33" s="1"/>
  <c r="L84" i="33"/>
  <c r="S84" i="33" s="1"/>
  <c r="L13" i="31"/>
  <c r="S13" i="31" s="1"/>
  <c r="L39" i="38"/>
  <c r="L18" i="33"/>
  <c r="S18" i="33" s="1"/>
  <c r="L72" i="31"/>
  <c r="L17" i="31"/>
  <c r="S17" i="31" s="1"/>
  <c r="L98" i="31"/>
  <c r="S98" i="31" s="1"/>
  <c r="L103" i="31"/>
  <c r="S103" i="31" s="1"/>
  <c r="L62" i="38"/>
  <c r="L83" i="33"/>
  <c r="S83" i="33" s="1"/>
  <c r="L42" i="38"/>
  <c r="L86" i="33"/>
  <c r="S86" i="33" s="1"/>
  <c r="L97" i="31"/>
  <c r="L86" i="31"/>
  <c r="L37" i="31"/>
  <c r="S37" i="31" s="1"/>
  <c r="L66" i="31"/>
  <c r="L55" i="33"/>
  <c r="S55" i="33" s="1"/>
  <c r="L34" i="38"/>
  <c r="L77" i="31"/>
  <c r="L88" i="31"/>
  <c r="L53" i="38"/>
  <c r="S53" i="38" s="1"/>
  <c r="L23" i="33"/>
  <c r="S23" i="33" s="1"/>
  <c r="L41" i="31"/>
  <c r="L57" i="38"/>
  <c r="L27" i="38"/>
  <c r="S27" i="38" s="1"/>
  <c r="L58" i="38"/>
  <c r="L81" i="38"/>
  <c r="S81" i="38" s="1"/>
  <c r="L35" i="38"/>
  <c r="S35" i="38" s="1"/>
  <c r="L76" i="31"/>
  <c r="S76" i="31" s="1"/>
  <c r="L33" i="33"/>
  <c r="L23" i="31"/>
  <c r="S23" i="31" s="1"/>
  <c r="L59" i="38"/>
  <c r="L68" i="31"/>
  <c r="S68" i="31" s="1"/>
  <c r="L12" i="31"/>
  <c r="S12" i="31" s="1"/>
  <c r="L47" i="31"/>
  <c r="L53" i="31"/>
  <c r="S53" i="31" s="1"/>
  <c r="L46" i="33"/>
  <c r="S46" i="33" s="1"/>
  <c r="L82" i="33"/>
  <c r="S82" i="33" s="1"/>
  <c r="L61" i="38"/>
  <c r="L66" i="33"/>
  <c r="S66" i="33" s="1"/>
  <c r="L55" i="38"/>
  <c r="S55" i="38" s="1"/>
  <c r="L90" i="31"/>
  <c r="S90" i="31" s="1"/>
  <c r="L54" i="38"/>
  <c r="L25" i="38"/>
  <c r="S25" i="38" s="1"/>
  <c r="L50" i="33"/>
  <c r="S50" i="33" s="1"/>
  <c r="L63" i="33"/>
  <c r="S63" i="33" s="1"/>
  <c r="T2" i="31"/>
  <c r="T89" i="31" s="1"/>
  <c r="L12" i="38"/>
  <c r="L30" i="33"/>
  <c r="L16" i="31"/>
  <c r="S16" i="31" s="1"/>
  <c r="L44" i="33"/>
  <c r="S44" i="33" s="1"/>
  <c r="L43" i="38"/>
  <c r="S43" i="38" s="1"/>
  <c r="L89" i="31"/>
  <c r="S89" i="31" s="1"/>
  <c r="T2" i="38"/>
  <c r="T61" i="38" s="1"/>
  <c r="L65" i="31"/>
  <c r="L58" i="31"/>
  <c r="S58" i="31" s="1"/>
  <c r="L56" i="38"/>
  <c r="L19" i="38"/>
  <c r="L40" i="33"/>
  <c r="S40" i="33" s="1"/>
  <c r="L26" i="38"/>
  <c r="L37" i="38"/>
  <c r="S37" i="38" s="1"/>
  <c r="L65" i="38"/>
  <c r="L68" i="33"/>
  <c r="S68" i="33" s="1"/>
  <c r="S22" i="38"/>
  <c r="L38" i="38"/>
  <c r="L38" i="33"/>
  <c r="S38" i="33" s="1"/>
  <c r="L62" i="31"/>
  <c r="L71" i="31"/>
  <c r="L75" i="38"/>
  <c r="L30" i="38"/>
  <c r="L12" i="33"/>
  <c r="S12" i="33" s="1"/>
  <c r="L96" i="31"/>
  <c r="L51" i="38"/>
  <c r="L72" i="33"/>
  <c r="L13" i="33"/>
  <c r="S13" i="33" s="1"/>
  <c r="L55" i="31"/>
  <c r="S16" i="38"/>
  <c r="L63" i="38"/>
  <c r="L29" i="31"/>
  <c r="L71" i="33"/>
  <c r="L45" i="38"/>
  <c r="L33" i="31"/>
  <c r="S33" i="31" s="1"/>
  <c r="S46" i="31"/>
  <c r="L42" i="33"/>
  <c r="S42" i="33" s="1"/>
  <c r="L44" i="31"/>
  <c r="L36" i="38"/>
  <c r="L17" i="33"/>
  <c r="L19" i="31"/>
  <c r="L67" i="33"/>
  <c r="L102" i="31"/>
  <c r="L33" i="38"/>
  <c r="L78" i="31"/>
  <c r="L54" i="33"/>
  <c r="L29" i="33"/>
  <c r="L49" i="33"/>
  <c r="L60" i="38"/>
  <c r="L22" i="33"/>
  <c r="L84" i="38"/>
  <c r="L48" i="33"/>
  <c r="L68" i="38"/>
  <c r="L100" i="31"/>
  <c r="L69" i="38"/>
  <c r="L31" i="31"/>
  <c r="L95" i="31"/>
  <c r="L50" i="38"/>
  <c r="L57" i="33"/>
  <c r="L78" i="33"/>
  <c r="L21" i="31"/>
  <c r="L73" i="33"/>
  <c r="L18" i="38"/>
  <c r="S38" i="31"/>
  <c r="S67" i="31"/>
  <c r="S94" i="31"/>
  <c r="S82" i="38"/>
  <c r="S52" i="33"/>
  <c r="S62" i="33"/>
  <c r="S67" i="38"/>
  <c r="S24" i="31"/>
  <c r="S61" i="33"/>
  <c r="S44" i="38"/>
  <c r="S83" i="31"/>
  <c r="S21" i="38"/>
  <c r="S47" i="33"/>
  <c r="S52" i="31"/>
  <c r="S74" i="33"/>
  <c r="S80" i="33"/>
  <c r="S82" i="31"/>
  <c r="S35" i="33"/>
  <c r="S16" i="33"/>
  <c r="S57" i="31"/>
  <c r="S15" i="31"/>
  <c r="S101" i="31"/>
  <c r="S27" i="31"/>
  <c r="S99" i="31"/>
  <c r="S66" i="38"/>
  <c r="S73" i="31"/>
  <c r="T10" i="26"/>
  <c r="V72" i="26"/>
  <c r="V90" i="26"/>
  <c r="V91" i="26"/>
  <c r="V108" i="26"/>
  <c r="V75" i="26"/>
  <c r="V101" i="26"/>
  <c r="V82" i="26"/>
  <c r="V92" i="26"/>
  <c r="V81" i="26"/>
  <c r="V95" i="26"/>
  <c r="V94" i="26"/>
  <c r="V69" i="26"/>
  <c r="V74" i="26"/>
  <c r="V68" i="26"/>
  <c r="V112" i="26"/>
  <c r="V87" i="26"/>
  <c r="V107" i="26"/>
  <c r="V110" i="26"/>
  <c r="V77" i="26"/>
  <c r="V102" i="26"/>
  <c r="V79" i="26"/>
  <c r="V96" i="26"/>
  <c r="O3" i="21"/>
  <c r="J3" i="20"/>
  <c r="H40" i="20"/>
  <c r="J40" i="20" s="1"/>
  <c r="H39" i="20"/>
  <c r="J39" i="20" s="1"/>
  <c r="H38" i="20"/>
  <c r="J38" i="20" s="1"/>
  <c r="H37" i="20"/>
  <c r="J37" i="20" s="1"/>
  <c r="H36" i="20"/>
  <c r="J36" i="20" s="1"/>
  <c r="H35" i="20"/>
  <c r="J35" i="20" s="1"/>
  <c r="H34" i="20"/>
  <c r="J34" i="20" s="1"/>
  <c r="H33" i="20"/>
  <c r="J33" i="20" s="1"/>
  <c r="H32" i="20"/>
  <c r="J32" i="20" s="1"/>
  <c r="O60" i="33"/>
  <c r="O59" i="33"/>
  <c r="O53" i="33"/>
  <c r="O67" i="31"/>
  <c r="O47" i="33"/>
  <c r="O21" i="33"/>
  <c r="O81" i="33"/>
  <c r="O70" i="33"/>
  <c r="O64" i="31"/>
  <c r="O82" i="38"/>
  <c r="O40" i="31"/>
  <c r="O57" i="31"/>
  <c r="O66" i="38"/>
  <c r="O87" i="33"/>
  <c r="O45" i="31"/>
  <c r="O91" i="31"/>
  <c r="O49" i="38"/>
  <c r="O71" i="38"/>
  <c r="O43" i="33"/>
  <c r="O20" i="31"/>
  <c r="O77" i="38"/>
  <c r="O32" i="31"/>
  <c r="O26" i="31"/>
  <c r="O41" i="33"/>
  <c r="O76" i="33"/>
  <c r="O93" i="31"/>
  <c r="O56" i="33"/>
  <c r="O79" i="33"/>
  <c r="O15" i="38"/>
  <c r="O32" i="33"/>
  <c r="O39" i="33"/>
  <c r="O38" i="31"/>
  <c r="O42" i="31"/>
  <c r="O74" i="31"/>
  <c r="O64" i="33"/>
  <c r="O70" i="31"/>
  <c r="O83" i="38"/>
  <c r="O77" i="33"/>
  <c r="O64" i="38"/>
  <c r="O31" i="33"/>
  <c r="O14" i="31"/>
  <c r="O35" i="31"/>
  <c r="O59" i="31"/>
  <c r="O70" i="38"/>
  <c r="O34" i="31"/>
  <c r="O80" i="31"/>
  <c r="O43" i="31"/>
  <c r="O34" i="33"/>
  <c r="O54" i="31"/>
  <c r="O51" i="33"/>
  <c r="O88" i="33"/>
  <c r="O24" i="33"/>
  <c r="O28" i="33"/>
  <c r="O84" i="31"/>
  <c r="O23" i="38"/>
  <c r="O27" i="33"/>
  <c r="O46" i="38"/>
  <c r="O40" i="38"/>
  <c r="O24" i="38"/>
  <c r="O76" i="38"/>
  <c r="O36" i="31"/>
  <c r="O81" i="31"/>
  <c r="O75" i="31"/>
  <c r="O60" i="31"/>
  <c r="O31" i="38"/>
  <c r="O78" i="38"/>
  <c r="O86" i="31"/>
  <c r="O23" i="33"/>
  <c r="O33" i="33"/>
  <c r="O25" i="31"/>
  <c r="O69" i="31"/>
  <c r="O92" i="31"/>
  <c r="O98" i="31"/>
  <c r="O37" i="31"/>
  <c r="O41" i="31"/>
  <c r="O23" i="31"/>
  <c r="O65" i="38"/>
  <c r="O25" i="33"/>
  <c r="O28" i="31"/>
  <c r="O45" i="33"/>
  <c r="O39" i="31"/>
  <c r="O89" i="33"/>
  <c r="O66" i="31"/>
  <c r="O57" i="38"/>
  <c r="O59" i="38"/>
  <c r="O80" i="38"/>
  <c r="O58" i="33"/>
  <c r="O84" i="33"/>
  <c r="O62" i="38"/>
  <c r="O55" i="33"/>
  <c r="O27" i="38"/>
  <c r="O68" i="31"/>
  <c r="O12" i="38"/>
  <c r="O30" i="31"/>
  <c r="O13" i="38"/>
  <c r="O58" i="38"/>
  <c r="O14" i="38"/>
  <c r="O85" i="31"/>
  <c r="O20" i="33"/>
  <c r="O34" i="38"/>
  <c r="O38" i="38"/>
  <c r="O17" i="38"/>
  <c r="O79" i="31"/>
  <c r="O75" i="33"/>
  <c r="O74" i="38"/>
  <c r="O39" i="38"/>
  <c r="O42" i="38"/>
  <c r="O77" i="31"/>
  <c r="O81" i="38"/>
  <c r="O47" i="31"/>
  <c r="O19" i="38"/>
  <c r="O65" i="33"/>
  <c r="O51" i="31"/>
  <c r="O36" i="33"/>
  <c r="O72" i="38"/>
  <c r="O86" i="33"/>
  <c r="O88" i="31"/>
  <c r="O35" i="38"/>
  <c r="O53" i="31"/>
  <c r="O61" i="31"/>
  <c r="O48" i="31"/>
  <c r="O63" i="31"/>
  <c r="O48" i="38"/>
  <c r="O72" i="31"/>
  <c r="O97" i="31"/>
  <c r="O53" i="38"/>
  <c r="O76" i="31"/>
  <c r="O46" i="33"/>
  <c r="O61" i="38"/>
  <c r="O66" i="33"/>
  <c r="O58" i="31"/>
  <c r="O55" i="38"/>
  <c r="O30" i="33"/>
  <c r="O56" i="38"/>
  <c r="O90" i="31"/>
  <c r="O16" i="31"/>
  <c r="O43" i="38"/>
  <c r="O26" i="38"/>
  <c r="O65" i="31"/>
  <c r="O54" i="38"/>
  <c r="O44" i="33"/>
  <c r="O40" i="33"/>
  <c r="O25" i="38"/>
  <c r="O50" i="33"/>
  <c r="O89" i="31"/>
  <c r="O37" i="38"/>
  <c r="O82" i="33"/>
  <c r="O63" i="33"/>
  <c r="O51" i="38"/>
  <c r="O36" i="38"/>
  <c r="O29" i="33"/>
  <c r="O95" i="31"/>
  <c r="O63" i="38"/>
  <c r="O17" i="33"/>
  <c r="O49" i="33"/>
  <c r="O62" i="31"/>
  <c r="O19" i="31"/>
  <c r="O60" i="38"/>
  <c r="O50" i="38"/>
  <c r="O71" i="31"/>
  <c r="O72" i="33"/>
  <c r="O29" i="31"/>
  <c r="O67" i="33"/>
  <c r="O22" i="33"/>
  <c r="O100" i="31"/>
  <c r="O57" i="33"/>
  <c r="O75" i="38"/>
  <c r="O71" i="33"/>
  <c r="O44" i="31"/>
  <c r="O102" i="31"/>
  <c r="O84" i="38"/>
  <c r="O69" i="38"/>
  <c r="O78" i="33"/>
  <c r="O30" i="38"/>
  <c r="O45" i="38"/>
  <c r="O33" i="38"/>
  <c r="O48" i="33"/>
  <c r="O21" i="31"/>
  <c r="O78" i="31"/>
  <c r="O68" i="38"/>
  <c r="O73" i="33"/>
  <c r="O96" i="31"/>
  <c r="O55" i="31"/>
  <c r="O54" i="33"/>
  <c r="O31" i="31"/>
  <c r="O18" i="38"/>
  <c r="S60" i="33" l="1"/>
  <c r="S59" i="33"/>
  <c r="S87" i="33"/>
  <c r="S32" i="31"/>
  <c r="T57" i="33"/>
  <c r="S71" i="38"/>
  <c r="S41" i="33"/>
  <c r="S93" i="31"/>
  <c r="S76" i="33"/>
  <c r="T84" i="33"/>
  <c r="T38" i="33"/>
  <c r="T64" i="33"/>
  <c r="T82" i="33"/>
  <c r="T22" i="33"/>
  <c r="T81" i="33"/>
  <c r="S79" i="33"/>
  <c r="T62" i="33"/>
  <c r="T58" i="33"/>
  <c r="T27" i="31"/>
  <c r="W27" i="31" s="1"/>
  <c r="T26" i="31"/>
  <c r="W26" i="31" s="1"/>
  <c r="T67" i="33"/>
  <c r="T16" i="33"/>
  <c r="T79" i="33"/>
  <c r="T44" i="33"/>
  <c r="T50" i="31"/>
  <c r="T70" i="31"/>
  <c r="T33" i="31"/>
  <c r="T78" i="31"/>
  <c r="T42" i="31"/>
  <c r="W42" i="31" s="1"/>
  <c r="T14" i="33"/>
  <c r="T36" i="31"/>
  <c r="T49" i="31"/>
  <c r="T88" i="31"/>
  <c r="T55" i="33"/>
  <c r="T83" i="33"/>
  <c r="T38" i="31"/>
  <c r="W38" i="31" s="1"/>
  <c r="T19" i="33"/>
  <c r="T98" i="31"/>
  <c r="W98" i="31" s="1"/>
  <c r="T63" i="33"/>
  <c r="T50" i="33"/>
  <c r="T71" i="33"/>
  <c r="T59" i="33"/>
  <c r="T65" i="33"/>
  <c r="T15" i="33"/>
  <c r="T48" i="33"/>
  <c r="T34" i="33"/>
  <c r="T89" i="33"/>
  <c r="T72" i="33"/>
  <c r="T35" i="33"/>
  <c r="T87" i="33"/>
  <c r="S54" i="31"/>
  <c r="S34" i="33"/>
  <c r="T44" i="31"/>
  <c r="T13" i="33"/>
  <c r="T37" i="33"/>
  <c r="T17" i="31"/>
  <c r="T47" i="33"/>
  <c r="T25" i="33"/>
  <c r="T39" i="33"/>
  <c r="T40" i="33"/>
  <c r="T18" i="33"/>
  <c r="T32" i="33"/>
  <c r="T80" i="33"/>
  <c r="T73" i="33"/>
  <c r="T51" i="31"/>
  <c r="T57" i="31"/>
  <c r="W57" i="31" s="1"/>
  <c r="T52" i="33"/>
  <c r="T77" i="33"/>
  <c r="T76" i="31"/>
  <c r="W76" i="31" s="1"/>
  <c r="T17" i="33"/>
  <c r="T76" i="33"/>
  <c r="T88" i="33"/>
  <c r="T85" i="33"/>
  <c r="T29" i="33"/>
  <c r="T28" i="33"/>
  <c r="T61" i="33"/>
  <c r="T27" i="33"/>
  <c r="S70" i="38"/>
  <c r="T97" i="31"/>
  <c r="T48" i="31"/>
  <c r="T26" i="33"/>
  <c r="T46" i="33"/>
  <c r="T41" i="33"/>
  <c r="T39" i="31"/>
  <c r="W39" i="31" s="1"/>
  <c r="T20" i="33"/>
  <c r="T68" i="33"/>
  <c r="T75" i="33"/>
  <c r="T49" i="33"/>
  <c r="T66" i="33"/>
  <c r="T21" i="33"/>
  <c r="T60" i="33"/>
  <c r="S77" i="33"/>
  <c r="T86" i="33"/>
  <c r="T78" i="33"/>
  <c r="S70" i="31"/>
  <c r="T74" i="33"/>
  <c r="T24" i="33"/>
  <c r="T30" i="33"/>
  <c r="T54" i="33"/>
  <c r="T23" i="33"/>
  <c r="T43" i="33"/>
  <c r="T69" i="33"/>
  <c r="T56" i="33"/>
  <c r="T45" i="33"/>
  <c r="T42" i="33"/>
  <c r="T51" i="33"/>
  <c r="T33" i="33"/>
  <c r="S64" i="38"/>
  <c r="T70" i="33"/>
  <c r="T36" i="33"/>
  <c r="T12" i="33"/>
  <c r="AB12" i="33" s="1"/>
  <c r="T53" i="33"/>
  <c r="T12" i="38"/>
  <c r="S36" i="31"/>
  <c r="T95" i="31"/>
  <c r="T16" i="31"/>
  <c r="W16" i="31" s="1"/>
  <c r="T36" i="38"/>
  <c r="T103" i="31"/>
  <c r="T66" i="31"/>
  <c r="T59" i="31"/>
  <c r="W59" i="31" s="1"/>
  <c r="S24" i="38"/>
  <c r="T72" i="31"/>
  <c r="T32" i="38"/>
  <c r="T46" i="38"/>
  <c r="T71" i="31"/>
  <c r="S40" i="38"/>
  <c r="S84" i="31"/>
  <c r="T67" i="38"/>
  <c r="S51" i="33"/>
  <c r="T86" i="38"/>
  <c r="T60" i="38"/>
  <c r="S72" i="31"/>
  <c r="T40" i="38"/>
  <c r="T24" i="38"/>
  <c r="T51" i="38"/>
  <c r="S88" i="31"/>
  <c r="S51" i="31"/>
  <c r="S65" i="33"/>
  <c r="T77" i="38"/>
  <c r="T87" i="38"/>
  <c r="T62" i="38"/>
  <c r="S97" i="31"/>
  <c r="S19" i="38"/>
  <c r="S47" i="31"/>
  <c r="S77" i="31"/>
  <c r="S42" i="38"/>
  <c r="S39" i="38"/>
  <c r="S79" i="31"/>
  <c r="S17" i="38"/>
  <c r="T41" i="38"/>
  <c r="T75" i="38"/>
  <c r="S38" i="38"/>
  <c r="S34" i="38"/>
  <c r="S48" i="31"/>
  <c r="S14" i="38"/>
  <c r="S13" i="38"/>
  <c r="T56" i="38"/>
  <c r="T71" i="38"/>
  <c r="S12" i="38"/>
  <c r="S62" i="38"/>
  <c r="S80" i="38"/>
  <c r="T69" i="38"/>
  <c r="T70" i="38"/>
  <c r="T55" i="38"/>
  <c r="T84" i="38"/>
  <c r="S58" i="38"/>
  <c r="T82" i="38"/>
  <c r="S59" i="38"/>
  <c r="S57" i="38"/>
  <c r="S66" i="31"/>
  <c r="S65" i="38"/>
  <c r="S41" i="31"/>
  <c r="S92" i="31"/>
  <c r="S33" i="33"/>
  <c r="S86" i="31"/>
  <c r="S78" i="38"/>
  <c r="S31" i="38"/>
  <c r="T49" i="38"/>
  <c r="T53" i="38"/>
  <c r="T58" i="38"/>
  <c r="T35" i="31"/>
  <c r="W35" i="31" s="1"/>
  <c r="T67" i="31"/>
  <c r="W67" i="31" s="1"/>
  <c r="T14" i="31"/>
  <c r="W14" i="31" s="1"/>
  <c r="T63" i="31"/>
  <c r="W63" i="31" s="1"/>
  <c r="T68" i="38"/>
  <c r="T13" i="31"/>
  <c r="T47" i="38"/>
  <c r="T45" i="38"/>
  <c r="T25" i="38"/>
  <c r="T65" i="38"/>
  <c r="T32" i="31"/>
  <c r="T37" i="31"/>
  <c r="W37" i="31" s="1"/>
  <c r="T59" i="38"/>
  <c r="T17" i="38"/>
  <c r="T31" i="38"/>
  <c r="T43" i="31"/>
  <c r="W43" i="31" s="1"/>
  <c r="T100" i="31"/>
  <c r="T54" i="38"/>
  <c r="T44" i="38"/>
  <c r="T73" i="31"/>
  <c r="W73" i="31" s="1"/>
  <c r="T39" i="38"/>
  <c r="T40" i="31"/>
  <c r="W40" i="31" s="1"/>
  <c r="T21" i="38"/>
  <c r="T16" i="38"/>
  <c r="T101" i="31"/>
  <c r="W101" i="31" s="1"/>
  <c r="T61" i="31"/>
  <c r="W61" i="31" s="1"/>
  <c r="T29" i="31"/>
  <c r="T93" i="31"/>
  <c r="W93" i="31" s="1"/>
  <c r="T96" i="31"/>
  <c r="T29" i="38"/>
  <c r="T102" i="31"/>
  <c r="T57" i="38"/>
  <c r="T87" i="31"/>
  <c r="W87" i="31" s="1"/>
  <c r="T79" i="31"/>
  <c r="T34" i="38"/>
  <c r="T19" i="31"/>
  <c r="T64" i="31"/>
  <c r="W64" i="31" s="1"/>
  <c r="T31" i="31"/>
  <c r="T64" i="38"/>
  <c r="T21" i="31"/>
  <c r="T56" i="31"/>
  <c r="T92" i="31"/>
  <c r="T24" i="31"/>
  <c r="W24" i="31" s="1"/>
  <c r="T88" i="38"/>
  <c r="T82" i="31"/>
  <c r="W82" i="31" s="1"/>
  <c r="T73" i="38"/>
  <c r="T35" i="38"/>
  <c r="T77" i="31"/>
  <c r="T52" i="38"/>
  <c r="T80" i="31"/>
  <c r="W80" i="31" s="1"/>
  <c r="T84" i="31"/>
  <c r="T15" i="38"/>
  <c r="T68" i="31"/>
  <c r="W68" i="31" s="1"/>
  <c r="L10" i="33"/>
  <c r="T66" i="38"/>
  <c r="T37" i="38"/>
  <c r="T75" i="31"/>
  <c r="W75" i="31" s="1"/>
  <c r="T12" i="31"/>
  <c r="T60" i="31"/>
  <c r="W60" i="31" s="1"/>
  <c r="T22" i="31"/>
  <c r="T48" i="38"/>
  <c r="T25" i="31"/>
  <c r="W25" i="31" s="1"/>
  <c r="T81" i="38"/>
  <c r="T18" i="38"/>
  <c r="T99" i="31"/>
  <c r="W99" i="31" s="1"/>
  <c r="W89" i="31"/>
  <c r="T79" i="38"/>
  <c r="T22" i="38"/>
  <c r="T54" i="31"/>
  <c r="T34" i="31"/>
  <c r="W34" i="31" s="1"/>
  <c r="S54" i="38"/>
  <c r="T65" i="31"/>
  <c r="T94" i="31"/>
  <c r="W94" i="31" s="1"/>
  <c r="P2" i="32"/>
  <c r="Q14" i="32" s="1"/>
  <c r="T91" i="31"/>
  <c r="W91" i="31" s="1"/>
  <c r="S65" i="31"/>
  <c r="T47" i="31"/>
  <c r="T76" i="38"/>
  <c r="T28" i="38"/>
  <c r="T26" i="38"/>
  <c r="T74" i="31"/>
  <c r="W74" i="31" s="1"/>
  <c r="T58" i="31"/>
  <c r="W58" i="31" s="1"/>
  <c r="T50" i="38"/>
  <c r="T72" i="38"/>
  <c r="T78" i="38"/>
  <c r="T14" i="38"/>
  <c r="T30" i="38"/>
  <c r="T19" i="38"/>
  <c r="T53" i="31"/>
  <c r="W53" i="31" s="1"/>
  <c r="T41" i="31"/>
  <c r="T69" i="31"/>
  <c r="W69" i="31" s="1"/>
  <c r="T74" i="38"/>
  <c r="T63" i="38"/>
  <c r="T52" i="31"/>
  <c r="W52" i="31" s="1"/>
  <c r="T23" i="31"/>
  <c r="W23" i="31" s="1"/>
  <c r="T15" i="31"/>
  <c r="W15" i="31" s="1"/>
  <c r="T86" i="31"/>
  <c r="T81" i="31"/>
  <c r="W81" i="31" s="1"/>
  <c r="S26" i="38"/>
  <c r="T45" i="31"/>
  <c r="W45" i="31" s="1"/>
  <c r="T85" i="38"/>
  <c r="T83" i="31"/>
  <c r="W83" i="31" s="1"/>
  <c r="T46" i="31"/>
  <c r="W46" i="31" s="1"/>
  <c r="T42" i="38"/>
  <c r="T18" i="31"/>
  <c r="T13" i="38"/>
  <c r="T62" i="31"/>
  <c r="T28" i="31"/>
  <c r="W28" i="31" s="1"/>
  <c r="T20" i="31"/>
  <c r="W20" i="31" s="1"/>
  <c r="T33" i="38"/>
  <c r="T38" i="38"/>
  <c r="T83" i="38"/>
  <c r="T20" i="38"/>
  <c r="T43" i="38"/>
  <c r="T80" i="38"/>
  <c r="T23" i="38"/>
  <c r="T27" i="38"/>
  <c r="T30" i="31"/>
  <c r="W30" i="31" s="1"/>
  <c r="S56" i="38"/>
  <c r="S30" i="33"/>
  <c r="T55" i="31"/>
  <c r="S61" i="38"/>
  <c r="T90" i="31"/>
  <c r="W90" i="31" s="1"/>
  <c r="T85" i="31"/>
  <c r="W85" i="31" s="1"/>
  <c r="S18" i="38"/>
  <c r="S31" i="31"/>
  <c r="W31" i="31" s="1"/>
  <c r="S54" i="33"/>
  <c r="S55" i="31"/>
  <c r="S96" i="31"/>
  <c r="L10" i="38"/>
  <c r="S73" i="33"/>
  <c r="S68" i="38"/>
  <c r="S78" i="31"/>
  <c r="S21" i="31"/>
  <c r="S48" i="33"/>
  <c r="S33" i="38"/>
  <c r="S45" i="38"/>
  <c r="S30" i="38"/>
  <c r="S78" i="33"/>
  <c r="S69" i="38"/>
  <c r="S84" i="38"/>
  <c r="S102" i="31"/>
  <c r="S44" i="31"/>
  <c r="S71" i="33"/>
  <c r="S75" i="38"/>
  <c r="S57" i="33"/>
  <c r="S100" i="31"/>
  <c r="S22" i="33"/>
  <c r="S67" i="33"/>
  <c r="S29" i="31"/>
  <c r="S72" i="33"/>
  <c r="S71" i="31"/>
  <c r="L10" i="31"/>
  <c r="S50" i="38"/>
  <c r="S60" i="38"/>
  <c r="S19" i="31"/>
  <c r="S62" i="31"/>
  <c r="S49" i="33"/>
  <c r="S17" i="33"/>
  <c r="S63" i="38"/>
  <c r="S95" i="31"/>
  <c r="S29" i="33"/>
  <c r="S36" i="38"/>
  <c r="S51" i="38"/>
  <c r="W123" i="17"/>
  <c r="W122" i="17"/>
  <c r="W121" i="17"/>
  <c r="O115" i="18"/>
  <c r="M115" i="18"/>
  <c r="K115" i="18"/>
  <c r="I115" i="18"/>
  <c r="O114" i="18"/>
  <c r="M114" i="18"/>
  <c r="K114" i="18"/>
  <c r="I114" i="18"/>
  <c r="O113" i="18"/>
  <c r="K113" i="18"/>
  <c r="I113" i="18"/>
  <c r="W120" i="17"/>
  <c r="W119" i="17"/>
  <c r="W118" i="17"/>
  <c r="W117" i="17"/>
  <c r="W116" i="17"/>
  <c r="W115" i="17"/>
  <c r="W114" i="17"/>
  <c r="W113" i="17"/>
  <c r="W112" i="17"/>
  <c r="W111" i="17"/>
  <c r="W110" i="17"/>
  <c r="W109" i="17"/>
  <c r="W108" i="17"/>
  <c r="W107" i="17"/>
  <c r="W106" i="17"/>
  <c r="W105" i="17"/>
  <c r="W104" i="17"/>
  <c r="W103" i="17"/>
  <c r="W102" i="17"/>
  <c r="W101" i="17"/>
  <c r="W100" i="17"/>
  <c r="W99" i="17"/>
  <c r="W98" i="17"/>
  <c r="W97" i="17"/>
  <c r="W96" i="17"/>
  <c r="W95" i="17"/>
  <c r="W94" i="17"/>
  <c r="W93" i="17"/>
  <c r="W92" i="17"/>
  <c r="W91" i="17"/>
  <c r="W90" i="17"/>
  <c r="W89" i="17"/>
  <c r="W88" i="17"/>
  <c r="W87" i="17"/>
  <c r="W86" i="17"/>
  <c r="W85" i="17"/>
  <c r="W84" i="17"/>
  <c r="W83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W33" i="17"/>
  <c r="W32" i="17"/>
  <c r="W31" i="17"/>
  <c r="W30" i="17"/>
  <c r="W29" i="17"/>
  <c r="W28" i="17"/>
  <c r="W27" i="17"/>
  <c r="W26" i="17"/>
  <c r="W25" i="17"/>
  <c r="W24" i="17"/>
  <c r="W23" i="17"/>
  <c r="W22" i="17"/>
  <c r="W21" i="17"/>
  <c r="W20" i="17"/>
  <c r="W19" i="17"/>
  <c r="W18" i="17"/>
  <c r="W17" i="17"/>
  <c r="W16" i="17"/>
  <c r="W15" i="17"/>
  <c r="W14" i="17"/>
  <c r="W13" i="17"/>
  <c r="W12" i="17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J5" i="20"/>
  <c r="H31" i="20"/>
  <c r="J31" i="20" s="1"/>
  <c r="H30" i="20"/>
  <c r="H29" i="20"/>
  <c r="H28" i="20"/>
  <c r="H27" i="20"/>
  <c r="H26" i="20"/>
  <c r="H25" i="20"/>
  <c r="H24" i="20"/>
  <c r="H23" i="20"/>
  <c r="H22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7" i="20"/>
  <c r="H6" i="20"/>
  <c r="H5" i="20"/>
  <c r="W32" i="31" l="1"/>
  <c r="W44" i="31"/>
  <c r="W54" i="31"/>
  <c r="W95" i="31"/>
  <c r="W41" i="31"/>
  <c r="W36" i="31"/>
  <c r="W84" i="31"/>
  <c r="W97" i="31"/>
  <c r="W96" i="31"/>
  <c r="W70" i="31"/>
  <c r="W19" i="31"/>
  <c r="W78" i="31"/>
  <c r="W51" i="31"/>
  <c r="W88" i="31"/>
  <c r="W86" i="31"/>
  <c r="W62" i="31"/>
  <c r="W66" i="31"/>
  <c r="W55" i="31"/>
  <c r="W77" i="31"/>
  <c r="W72" i="31"/>
  <c r="W71" i="31"/>
  <c r="W48" i="31"/>
  <c r="W100" i="31"/>
  <c r="W79" i="31"/>
  <c r="W21" i="31"/>
  <c r="W102" i="31"/>
  <c r="W47" i="31"/>
  <c r="W29" i="31"/>
  <c r="W92" i="31"/>
  <c r="W65" i="31"/>
  <c r="L3" i="20"/>
  <c r="Z1120" i="2"/>
  <c r="Z1119" i="2"/>
  <c r="Z1118" i="2"/>
  <c r="Z1117" i="2"/>
  <c r="Z1116" i="2"/>
  <c r="Z1115" i="2"/>
  <c r="Z1114" i="2"/>
  <c r="Z1113" i="2"/>
  <c r="Z1112" i="2"/>
  <c r="Z1111" i="2"/>
  <c r="Z1110" i="2"/>
  <c r="Z1109" i="2"/>
  <c r="Z1108" i="2"/>
  <c r="Z1107" i="2"/>
  <c r="Z1106" i="2"/>
  <c r="Z1105" i="2"/>
  <c r="Z1104" i="2"/>
  <c r="Z1103" i="2"/>
  <c r="Z1102" i="2"/>
  <c r="Z1101" i="2"/>
  <c r="Z1100" i="2"/>
  <c r="Z1099" i="2"/>
  <c r="Z1098" i="2"/>
  <c r="Z1097" i="2"/>
  <c r="Z1096" i="2"/>
  <c r="Z1095" i="2"/>
  <c r="Z1094" i="2"/>
  <c r="Z1093" i="2"/>
  <c r="Z1092" i="2"/>
  <c r="Z1091" i="2"/>
  <c r="Z1090" i="2"/>
  <c r="Z1089" i="2"/>
  <c r="Z1088" i="2"/>
  <c r="Z1087" i="2"/>
  <c r="Z1086" i="2"/>
  <c r="Z1085" i="2"/>
  <c r="Z1084" i="2"/>
  <c r="Z1083" i="2"/>
  <c r="Z1082" i="2"/>
  <c r="Z1081" i="2"/>
  <c r="Z1080" i="2"/>
  <c r="Z1079" i="2"/>
  <c r="Z1078" i="2"/>
  <c r="Z1077" i="2"/>
  <c r="Z1076" i="2"/>
  <c r="Z1075" i="2"/>
  <c r="Z1074" i="2"/>
  <c r="Z1073" i="2"/>
  <c r="Z1072" i="2"/>
  <c r="Z1071" i="2"/>
  <c r="Z1070" i="2"/>
  <c r="Z1069" i="2"/>
  <c r="Z1068" i="2"/>
  <c r="Z1067" i="2"/>
  <c r="Z1066" i="2"/>
  <c r="Z1065" i="2"/>
  <c r="Z1064" i="2"/>
  <c r="Z1063" i="2"/>
  <c r="Z1062" i="2"/>
  <c r="Z1061" i="2"/>
  <c r="Z1060" i="2"/>
  <c r="Z1059" i="2"/>
  <c r="Z1058" i="2"/>
  <c r="Z1057" i="2"/>
  <c r="Z1056" i="2"/>
  <c r="Z1055" i="2"/>
  <c r="Z1054" i="2"/>
  <c r="Z1053" i="2"/>
  <c r="Z1052" i="2"/>
  <c r="Z1051" i="2"/>
  <c r="Z1050" i="2"/>
  <c r="Z1049" i="2"/>
  <c r="Z1048" i="2"/>
  <c r="Z1047" i="2"/>
  <c r="Z1046" i="2"/>
  <c r="Z1045" i="2"/>
  <c r="Z1044" i="2"/>
  <c r="Z1043" i="2"/>
  <c r="Z1042" i="2"/>
  <c r="Z1041" i="2"/>
  <c r="Z1040" i="2"/>
  <c r="Z1039" i="2"/>
  <c r="Z1038" i="2"/>
  <c r="Z1037" i="2"/>
  <c r="Z1036" i="2"/>
  <c r="Z1035" i="2"/>
  <c r="Z1034" i="2"/>
  <c r="Z1033" i="2"/>
  <c r="Z1032" i="2"/>
  <c r="Z1031" i="2"/>
  <c r="Z1030" i="2"/>
  <c r="Z1029" i="2"/>
  <c r="Z1028" i="2"/>
  <c r="Z1027" i="2"/>
  <c r="Z1026" i="2"/>
  <c r="Z1025" i="2"/>
  <c r="Z1024" i="2"/>
  <c r="Z1023" i="2"/>
  <c r="Z1022" i="2"/>
  <c r="Z1021" i="2"/>
  <c r="Z1020" i="2"/>
  <c r="Z1019" i="2"/>
  <c r="Z1018" i="2"/>
  <c r="Z1017" i="2"/>
  <c r="Z1016" i="2"/>
  <c r="Z1015" i="2"/>
  <c r="Z1014" i="2"/>
  <c r="Z1013" i="2"/>
  <c r="Z1012" i="2"/>
  <c r="Z1011" i="2"/>
  <c r="Z1010" i="2"/>
  <c r="Z1009" i="2"/>
  <c r="Z1008" i="2"/>
  <c r="Z1007" i="2"/>
  <c r="Z1006" i="2"/>
  <c r="Z1005" i="2"/>
  <c r="Z1004" i="2"/>
  <c r="Z1003" i="2"/>
  <c r="Z1002" i="2"/>
  <c r="Z1001" i="2"/>
  <c r="Z1000" i="2"/>
  <c r="Z999" i="2"/>
  <c r="Z998" i="2"/>
  <c r="Z997" i="2"/>
  <c r="Z996" i="2"/>
  <c r="Z995" i="2"/>
  <c r="Z994" i="2"/>
  <c r="Z993" i="2"/>
  <c r="Z992" i="2"/>
  <c r="Z991" i="2"/>
  <c r="Z990" i="2"/>
  <c r="Z989" i="2"/>
  <c r="Z988" i="2"/>
  <c r="Z987" i="2"/>
  <c r="Z986" i="2"/>
  <c r="Z985" i="2"/>
  <c r="Z984" i="2"/>
  <c r="Z983" i="2"/>
  <c r="Z982" i="2"/>
  <c r="Z981" i="2"/>
  <c r="Z980" i="2"/>
  <c r="Z979" i="2"/>
  <c r="Z978" i="2"/>
  <c r="Z977" i="2"/>
  <c r="Z976" i="2"/>
  <c r="Z975" i="2"/>
  <c r="Z974" i="2"/>
  <c r="Z973" i="2"/>
  <c r="Z972" i="2"/>
  <c r="Z971" i="2"/>
  <c r="Z970" i="2"/>
  <c r="Z969" i="2"/>
  <c r="Z968" i="2"/>
  <c r="Z967" i="2"/>
  <c r="Z966" i="2"/>
  <c r="Z965" i="2"/>
  <c r="Z964" i="2"/>
  <c r="Z963" i="2"/>
  <c r="Z962" i="2"/>
  <c r="Z961" i="2"/>
  <c r="Z960" i="2"/>
  <c r="Z959" i="2"/>
  <c r="Z958" i="2"/>
  <c r="Z957" i="2"/>
  <c r="Z956" i="2"/>
  <c r="Z955" i="2"/>
  <c r="Z954" i="2"/>
  <c r="Z953" i="2"/>
  <c r="Z952" i="2"/>
  <c r="Z951" i="2"/>
  <c r="Z950" i="2"/>
  <c r="Z949" i="2"/>
  <c r="Z948" i="2"/>
  <c r="Z947" i="2"/>
  <c r="Z946" i="2"/>
  <c r="Z945" i="2"/>
  <c r="Z944" i="2"/>
  <c r="Z943" i="2"/>
  <c r="Z942" i="2"/>
  <c r="Z941" i="2"/>
  <c r="Z940" i="2"/>
  <c r="Z939" i="2"/>
  <c r="Z938" i="2"/>
  <c r="Z937" i="2"/>
  <c r="Z936" i="2"/>
  <c r="Z935" i="2"/>
  <c r="Z934" i="2"/>
  <c r="Z933" i="2"/>
  <c r="Z932" i="2"/>
  <c r="Z931" i="2"/>
  <c r="Z930" i="2"/>
  <c r="Z929" i="2"/>
  <c r="Z928" i="2"/>
  <c r="Z927" i="2"/>
  <c r="Z926" i="2"/>
  <c r="Z925" i="2"/>
  <c r="Z924" i="2"/>
  <c r="Z923" i="2"/>
  <c r="Z922" i="2"/>
  <c r="Z921" i="2"/>
  <c r="Z920" i="2"/>
  <c r="Z919" i="2"/>
  <c r="Z918" i="2"/>
  <c r="Z917" i="2"/>
  <c r="Z916" i="2"/>
  <c r="Z915" i="2"/>
  <c r="Z914" i="2"/>
  <c r="Z913" i="2"/>
  <c r="Z912" i="2"/>
  <c r="Z911" i="2"/>
  <c r="Z910" i="2"/>
  <c r="Z909" i="2"/>
  <c r="Z908" i="2"/>
  <c r="Z907" i="2"/>
  <c r="Z906" i="2"/>
  <c r="Z905" i="2"/>
  <c r="Z904" i="2"/>
  <c r="Z903" i="2"/>
  <c r="Z902" i="2"/>
  <c r="Z901" i="2"/>
  <c r="Z900" i="2"/>
  <c r="Z899" i="2"/>
  <c r="Z898" i="2"/>
  <c r="Z897" i="2"/>
  <c r="Z896" i="2"/>
  <c r="Z895" i="2"/>
  <c r="Z894" i="2"/>
  <c r="Z893" i="2"/>
  <c r="Z892" i="2"/>
  <c r="Z891" i="2"/>
  <c r="Z890" i="2"/>
  <c r="Z889" i="2"/>
  <c r="Z888" i="2"/>
  <c r="Z887" i="2"/>
  <c r="Z886" i="2"/>
  <c r="Z885" i="2"/>
  <c r="Z884" i="2"/>
  <c r="Z883" i="2"/>
  <c r="Z882" i="2"/>
  <c r="Z881" i="2"/>
  <c r="Z880" i="2"/>
  <c r="Z879" i="2"/>
  <c r="Z878" i="2"/>
  <c r="Z877" i="2"/>
  <c r="Z876" i="2"/>
  <c r="Z875" i="2"/>
  <c r="Z874" i="2"/>
  <c r="Z873" i="2"/>
  <c r="Z872" i="2"/>
  <c r="Z871" i="2"/>
  <c r="Z870" i="2"/>
  <c r="Z869" i="2"/>
  <c r="Z868" i="2"/>
  <c r="Z867" i="2"/>
  <c r="Z866" i="2"/>
  <c r="Z865" i="2"/>
  <c r="Z864" i="2"/>
  <c r="Z863" i="2"/>
  <c r="Z862" i="2"/>
  <c r="Z861" i="2"/>
  <c r="Z860" i="2"/>
  <c r="Z859" i="2"/>
  <c r="Z858" i="2"/>
  <c r="Z857" i="2"/>
  <c r="Z856" i="2"/>
  <c r="Z855" i="2"/>
  <c r="Z854" i="2"/>
  <c r="Z853" i="2"/>
  <c r="Z852" i="2"/>
  <c r="Z851" i="2"/>
  <c r="Z850" i="2"/>
  <c r="Z849" i="2"/>
  <c r="Z848" i="2"/>
  <c r="Z847" i="2"/>
  <c r="Z846" i="2"/>
  <c r="Z845" i="2"/>
  <c r="Z844" i="2"/>
  <c r="Z843" i="2"/>
  <c r="Z842" i="2"/>
  <c r="Z841" i="2"/>
  <c r="Z840" i="2"/>
  <c r="Z839" i="2"/>
  <c r="Z838" i="2"/>
  <c r="Z837" i="2"/>
  <c r="Z836" i="2"/>
  <c r="Z835" i="2"/>
  <c r="Z834" i="2"/>
  <c r="Z833" i="2"/>
  <c r="Z832" i="2"/>
  <c r="Z831" i="2"/>
  <c r="Z830" i="2"/>
  <c r="Z829" i="2"/>
  <c r="Z828" i="2"/>
  <c r="Z827" i="2"/>
  <c r="Z826" i="2"/>
  <c r="Z825" i="2"/>
  <c r="Z824" i="2"/>
  <c r="Z823" i="2"/>
  <c r="Z822" i="2"/>
  <c r="Z821" i="2"/>
  <c r="Z820" i="2"/>
  <c r="Z819" i="2"/>
  <c r="Z818" i="2"/>
  <c r="Z817" i="2"/>
  <c r="Z816" i="2"/>
  <c r="Z815" i="2"/>
  <c r="Z814" i="2"/>
  <c r="Z813" i="2"/>
  <c r="Z812" i="2"/>
  <c r="Z811" i="2"/>
  <c r="Z810" i="2"/>
  <c r="Z809" i="2"/>
  <c r="Z808" i="2"/>
  <c r="Z807" i="2"/>
  <c r="Z806" i="2"/>
  <c r="Z805" i="2"/>
  <c r="Z804" i="2"/>
  <c r="Z803" i="2"/>
  <c r="Z802" i="2"/>
  <c r="Z801" i="2"/>
  <c r="Z800" i="2"/>
  <c r="Z799" i="2"/>
  <c r="Z798" i="2"/>
  <c r="Z797" i="2"/>
  <c r="Z796" i="2"/>
  <c r="Z795" i="2"/>
  <c r="Z794" i="2"/>
  <c r="Z793" i="2"/>
  <c r="Z792" i="2"/>
  <c r="Z791" i="2"/>
  <c r="Z790" i="2"/>
  <c r="Z789" i="2"/>
  <c r="Z788" i="2"/>
  <c r="Z787" i="2"/>
  <c r="Z786" i="2"/>
  <c r="Z785" i="2"/>
  <c r="Z784" i="2"/>
  <c r="Z783" i="2"/>
  <c r="Z782" i="2"/>
  <c r="Z781" i="2"/>
  <c r="Z780" i="2"/>
  <c r="Z779" i="2"/>
  <c r="Z778" i="2"/>
  <c r="Z777" i="2"/>
  <c r="Z776" i="2"/>
  <c r="Z775" i="2"/>
  <c r="Z774" i="2"/>
  <c r="Z773" i="2"/>
  <c r="Z772" i="2"/>
  <c r="Z771" i="2"/>
  <c r="Z770" i="2"/>
  <c r="Z769" i="2"/>
  <c r="Z768" i="2"/>
  <c r="Z767" i="2"/>
  <c r="Z766" i="2"/>
  <c r="Z765" i="2"/>
  <c r="Z764" i="2"/>
  <c r="Z763" i="2"/>
  <c r="Z762" i="2"/>
  <c r="Z761" i="2"/>
  <c r="Z760" i="2"/>
  <c r="Z759" i="2"/>
  <c r="Z758" i="2"/>
  <c r="Z757" i="2"/>
  <c r="Z756" i="2"/>
  <c r="Z755" i="2"/>
  <c r="Z754" i="2"/>
  <c r="Z753" i="2"/>
  <c r="Z752" i="2"/>
  <c r="Z751" i="2"/>
  <c r="Z750" i="2"/>
  <c r="Z749" i="2"/>
  <c r="Z748" i="2"/>
  <c r="Z747" i="2"/>
  <c r="Z746" i="2"/>
  <c r="Z745" i="2"/>
  <c r="Z744" i="2"/>
  <c r="Z743" i="2"/>
  <c r="Z742" i="2"/>
  <c r="Z741" i="2"/>
  <c r="Z740" i="2"/>
  <c r="Z739" i="2"/>
  <c r="Z738" i="2"/>
  <c r="Z737" i="2"/>
  <c r="Z736" i="2"/>
  <c r="Z735" i="2"/>
  <c r="Z734" i="2"/>
  <c r="Z733" i="2"/>
  <c r="Z732" i="2"/>
  <c r="Z731" i="2"/>
  <c r="Z730" i="2"/>
  <c r="Z729" i="2"/>
  <c r="Z728" i="2"/>
  <c r="Z727" i="2"/>
  <c r="Z726" i="2"/>
  <c r="Z725" i="2"/>
  <c r="Z724" i="2"/>
  <c r="Z723" i="2"/>
  <c r="Z722" i="2"/>
  <c r="Z721" i="2"/>
  <c r="Z720" i="2"/>
  <c r="Z719" i="2"/>
  <c r="Z718" i="2"/>
  <c r="Z717" i="2"/>
  <c r="Z716" i="2"/>
  <c r="Z715" i="2"/>
  <c r="Z714" i="2"/>
  <c r="Z713" i="2"/>
  <c r="Z712" i="2"/>
  <c r="Z711" i="2"/>
  <c r="Z710" i="2"/>
  <c r="Z709" i="2"/>
  <c r="Z708" i="2"/>
  <c r="Z707" i="2"/>
  <c r="Z706" i="2"/>
  <c r="Z705" i="2"/>
  <c r="Z704" i="2"/>
  <c r="Z703" i="2"/>
  <c r="Z702" i="2"/>
  <c r="Z701" i="2"/>
  <c r="Z700" i="2"/>
  <c r="Z699" i="2"/>
  <c r="Z698" i="2"/>
  <c r="Z697" i="2"/>
  <c r="Z696" i="2"/>
  <c r="Z695" i="2"/>
  <c r="Z694" i="2"/>
  <c r="Z693" i="2"/>
  <c r="Z692" i="2"/>
  <c r="Z691" i="2"/>
  <c r="Z690" i="2"/>
  <c r="Z689" i="2"/>
  <c r="Z688" i="2"/>
  <c r="Z687" i="2"/>
  <c r="Z686" i="2"/>
  <c r="Z685" i="2"/>
  <c r="Z684" i="2"/>
  <c r="Z683" i="2"/>
  <c r="Z682" i="2"/>
  <c r="Z681" i="2"/>
  <c r="Z680" i="2"/>
  <c r="Z679" i="2"/>
  <c r="Z678" i="2"/>
  <c r="Z677" i="2"/>
  <c r="Z676" i="2"/>
  <c r="Z675" i="2"/>
  <c r="Z674" i="2"/>
  <c r="Z673" i="2"/>
  <c r="Z672" i="2"/>
  <c r="Z671" i="2"/>
  <c r="Z670" i="2"/>
  <c r="Z669" i="2"/>
  <c r="Z668" i="2"/>
  <c r="Z667" i="2"/>
  <c r="Z666" i="2"/>
  <c r="Z665" i="2"/>
  <c r="Z664" i="2"/>
  <c r="Z663" i="2"/>
  <c r="Z662" i="2"/>
  <c r="Z661" i="2"/>
  <c r="Z660" i="2"/>
  <c r="Z659" i="2"/>
  <c r="Z658" i="2"/>
  <c r="Z657" i="2"/>
  <c r="Z656" i="2"/>
  <c r="Z655" i="2"/>
  <c r="Z654" i="2"/>
  <c r="Z653" i="2"/>
  <c r="Z652" i="2"/>
  <c r="Z651" i="2"/>
  <c r="Z650" i="2"/>
  <c r="Z649" i="2"/>
  <c r="Z648" i="2"/>
  <c r="Z647" i="2"/>
  <c r="Z646" i="2"/>
  <c r="Z645" i="2"/>
  <c r="Z644" i="2"/>
  <c r="Z643" i="2"/>
  <c r="Z642" i="2"/>
  <c r="Z641" i="2"/>
  <c r="Z640" i="2"/>
  <c r="Z639" i="2"/>
  <c r="Z638" i="2"/>
  <c r="Z637" i="2"/>
  <c r="Z636" i="2"/>
  <c r="Z635" i="2"/>
  <c r="Z634" i="2"/>
  <c r="Z633" i="2"/>
  <c r="Z632" i="2"/>
  <c r="Z631" i="2"/>
  <c r="Z630" i="2"/>
  <c r="Z629" i="2"/>
  <c r="Z628" i="2"/>
  <c r="Z627" i="2"/>
  <c r="Z626" i="2"/>
  <c r="Z625" i="2"/>
  <c r="Z624" i="2"/>
  <c r="Z623" i="2"/>
  <c r="Z622" i="2"/>
  <c r="Z621" i="2"/>
  <c r="Z620" i="2"/>
  <c r="Z619" i="2"/>
  <c r="Z618" i="2"/>
  <c r="Z617" i="2"/>
  <c r="Z616" i="2"/>
  <c r="Z615" i="2"/>
  <c r="Z614" i="2"/>
  <c r="Z613" i="2"/>
  <c r="Z612" i="2"/>
  <c r="Z611" i="2"/>
  <c r="Z610" i="2"/>
  <c r="Z609" i="2"/>
  <c r="Z608" i="2"/>
  <c r="Z607" i="2"/>
  <c r="Z606" i="2"/>
  <c r="Z605" i="2"/>
  <c r="Z604" i="2"/>
  <c r="Z603" i="2"/>
  <c r="Z602" i="2"/>
  <c r="Z601" i="2"/>
  <c r="Z600" i="2"/>
  <c r="Z599" i="2"/>
  <c r="Z598" i="2"/>
  <c r="Z597" i="2"/>
  <c r="Z596" i="2"/>
  <c r="Z595" i="2"/>
  <c r="Z594" i="2"/>
  <c r="Z593" i="2"/>
  <c r="Z592" i="2"/>
  <c r="Z591" i="2"/>
  <c r="Z590" i="2"/>
  <c r="Z589" i="2"/>
  <c r="Z588" i="2"/>
  <c r="Z587" i="2"/>
  <c r="Z586" i="2"/>
  <c r="Z585" i="2"/>
  <c r="Z584" i="2"/>
  <c r="Z583" i="2"/>
  <c r="Z582" i="2"/>
  <c r="Z581" i="2"/>
  <c r="Z580" i="2"/>
  <c r="Z579" i="2"/>
  <c r="Z578" i="2"/>
  <c r="Z577" i="2"/>
  <c r="Z576" i="2"/>
  <c r="Z575" i="2"/>
  <c r="Z574" i="2"/>
  <c r="Z573" i="2"/>
  <c r="Z572" i="2"/>
  <c r="Z571" i="2"/>
  <c r="Z570" i="2"/>
  <c r="Z569" i="2"/>
  <c r="Z568" i="2"/>
  <c r="Z567" i="2"/>
  <c r="Z566" i="2"/>
  <c r="Z565" i="2"/>
  <c r="Z564" i="2"/>
  <c r="Z563" i="2"/>
  <c r="Z562" i="2"/>
  <c r="Z561" i="2"/>
  <c r="Z560" i="2"/>
  <c r="Z559" i="2"/>
  <c r="Z558" i="2"/>
  <c r="Z557" i="2"/>
  <c r="Z556" i="2"/>
  <c r="Z555" i="2"/>
  <c r="Z554" i="2"/>
  <c r="Z553" i="2"/>
  <c r="Z552" i="2"/>
  <c r="Z551" i="2"/>
  <c r="Z550" i="2"/>
  <c r="Z549" i="2"/>
  <c r="Z548" i="2"/>
  <c r="Z547" i="2"/>
  <c r="Z546" i="2"/>
  <c r="Z545" i="2"/>
  <c r="Z544" i="2"/>
  <c r="Z543" i="2"/>
  <c r="Z542" i="2"/>
  <c r="Z541" i="2"/>
  <c r="Z540" i="2"/>
  <c r="Z539" i="2"/>
  <c r="Z538" i="2"/>
  <c r="Z537" i="2"/>
  <c r="Z536" i="2"/>
  <c r="Z535" i="2"/>
  <c r="Z534" i="2"/>
  <c r="Z533" i="2"/>
  <c r="Z532" i="2"/>
  <c r="Z531" i="2"/>
  <c r="Z530" i="2"/>
  <c r="Z529" i="2"/>
  <c r="Z528" i="2"/>
  <c r="Z527" i="2"/>
  <c r="Z526" i="2"/>
  <c r="Z525" i="2"/>
  <c r="Z524" i="2"/>
  <c r="Z523" i="2"/>
  <c r="Z522" i="2"/>
  <c r="Z521" i="2"/>
  <c r="Z520" i="2"/>
  <c r="Z519" i="2"/>
  <c r="Z518" i="2"/>
  <c r="Z517" i="2"/>
  <c r="Z516" i="2"/>
  <c r="Z515" i="2"/>
  <c r="Z514" i="2"/>
  <c r="Z513" i="2"/>
  <c r="Z512" i="2"/>
  <c r="Z511" i="2"/>
  <c r="Z510" i="2"/>
  <c r="Z509" i="2"/>
  <c r="Z508" i="2"/>
  <c r="Z507" i="2"/>
  <c r="Z506" i="2"/>
  <c r="Z505" i="2"/>
  <c r="Z504" i="2"/>
  <c r="Z503" i="2"/>
  <c r="Z502" i="2"/>
  <c r="Z501" i="2"/>
  <c r="Z500" i="2"/>
  <c r="Z499" i="2"/>
  <c r="Z498" i="2"/>
  <c r="Z497" i="2"/>
  <c r="Z496" i="2"/>
  <c r="Z495" i="2"/>
  <c r="Z494" i="2"/>
  <c r="Z493" i="2"/>
  <c r="Z492" i="2"/>
  <c r="Z491" i="2"/>
  <c r="Z490" i="2"/>
  <c r="Z489" i="2"/>
  <c r="Z488" i="2"/>
  <c r="Z487" i="2"/>
  <c r="Z486" i="2"/>
  <c r="Z485" i="2"/>
  <c r="Z484" i="2"/>
  <c r="Z483" i="2"/>
  <c r="Z482" i="2"/>
  <c r="Z481" i="2"/>
  <c r="Z480" i="2"/>
  <c r="Z479" i="2"/>
  <c r="Z478" i="2"/>
  <c r="Z477" i="2"/>
  <c r="Z476" i="2"/>
  <c r="Z475" i="2"/>
  <c r="Z474" i="2"/>
  <c r="Z473" i="2"/>
  <c r="Z472" i="2"/>
  <c r="Z471" i="2"/>
  <c r="Z470" i="2"/>
  <c r="Z469" i="2"/>
  <c r="Z468" i="2"/>
  <c r="Z467" i="2"/>
  <c r="Z466" i="2"/>
  <c r="Z465" i="2"/>
  <c r="Z464" i="2"/>
  <c r="Z463" i="2"/>
  <c r="Z462" i="2"/>
  <c r="Z461" i="2"/>
  <c r="Z460" i="2"/>
  <c r="Z459" i="2"/>
  <c r="Z458" i="2"/>
  <c r="Z457" i="2"/>
  <c r="Z456" i="2"/>
  <c r="Z455" i="2"/>
  <c r="Z454" i="2"/>
  <c r="Z453" i="2"/>
  <c r="Z452" i="2"/>
  <c r="Z451" i="2"/>
  <c r="Z450" i="2"/>
  <c r="Z449" i="2"/>
  <c r="Z448" i="2"/>
  <c r="Z447" i="2"/>
  <c r="Z446" i="2"/>
  <c r="Z445" i="2"/>
  <c r="Z444" i="2"/>
  <c r="Z443" i="2"/>
  <c r="Z442" i="2"/>
  <c r="Z441" i="2"/>
  <c r="Z440" i="2"/>
  <c r="Z439" i="2"/>
  <c r="Z438" i="2"/>
  <c r="Z437" i="2"/>
  <c r="Z436" i="2"/>
  <c r="Z435" i="2"/>
  <c r="Z434" i="2"/>
  <c r="Z433" i="2"/>
  <c r="Z432" i="2"/>
  <c r="Z431" i="2"/>
  <c r="Z430" i="2"/>
  <c r="Z429" i="2"/>
  <c r="Z428" i="2"/>
  <c r="Z427" i="2"/>
  <c r="Z426" i="2"/>
  <c r="Z425" i="2"/>
  <c r="Z424" i="2"/>
  <c r="Z423" i="2"/>
  <c r="Z422" i="2"/>
  <c r="Z421" i="2"/>
  <c r="Z420" i="2"/>
  <c r="Z419" i="2"/>
  <c r="Z418" i="2"/>
  <c r="Z417" i="2"/>
  <c r="Z416" i="2"/>
  <c r="Z415" i="2"/>
  <c r="Z414" i="2"/>
  <c r="Z413" i="2"/>
  <c r="Z412" i="2"/>
  <c r="Z411" i="2"/>
  <c r="Z410" i="2"/>
  <c r="Z409" i="2"/>
  <c r="Z408" i="2"/>
  <c r="Z407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Z392" i="2"/>
  <c r="Z391" i="2"/>
  <c r="Z390" i="2"/>
  <c r="Z389" i="2"/>
  <c r="Z388" i="2"/>
  <c r="Z387" i="2"/>
  <c r="Z386" i="2"/>
  <c r="Z385" i="2"/>
  <c r="Z384" i="2"/>
  <c r="Z383" i="2"/>
  <c r="Z382" i="2"/>
  <c r="Z381" i="2"/>
  <c r="Z380" i="2"/>
  <c r="Z379" i="2"/>
  <c r="Z378" i="2"/>
  <c r="Z377" i="2"/>
  <c r="Z376" i="2"/>
  <c r="Z375" i="2"/>
  <c r="Z374" i="2"/>
  <c r="Z373" i="2"/>
  <c r="Z372" i="2"/>
  <c r="Z371" i="2"/>
  <c r="Z370" i="2"/>
  <c r="Z369" i="2"/>
  <c r="Z368" i="2"/>
  <c r="Z367" i="2"/>
  <c r="Z366" i="2"/>
  <c r="Z365" i="2"/>
  <c r="Z364" i="2"/>
  <c r="Z363" i="2"/>
  <c r="Z362" i="2"/>
  <c r="Z361" i="2"/>
  <c r="Z360" i="2"/>
  <c r="Z359" i="2"/>
  <c r="Z358" i="2"/>
  <c r="Z357" i="2"/>
  <c r="Z356" i="2"/>
  <c r="Z355" i="2"/>
  <c r="Z354" i="2"/>
  <c r="Z353" i="2"/>
  <c r="Z352" i="2"/>
  <c r="Z351" i="2"/>
  <c r="Z350" i="2"/>
  <c r="Z349" i="2"/>
  <c r="Z348" i="2"/>
  <c r="Z347" i="2"/>
  <c r="Z346" i="2"/>
  <c r="Z345" i="2"/>
  <c r="Z344" i="2"/>
  <c r="Z343" i="2"/>
  <c r="Z342" i="2"/>
  <c r="Z341" i="2"/>
  <c r="Z340" i="2"/>
  <c r="Z339" i="2"/>
  <c r="Z338" i="2"/>
  <c r="Z337" i="2"/>
  <c r="Z336" i="2"/>
  <c r="Z335" i="2"/>
  <c r="Z334" i="2"/>
  <c r="Z333" i="2"/>
  <c r="Z332" i="2"/>
  <c r="Z331" i="2"/>
  <c r="Z330" i="2"/>
  <c r="Z329" i="2"/>
  <c r="Z328" i="2"/>
  <c r="Z327" i="2"/>
  <c r="Z326" i="2"/>
  <c r="Z325" i="2"/>
  <c r="Z324" i="2"/>
  <c r="Z323" i="2"/>
  <c r="Z322" i="2"/>
  <c r="Z321" i="2"/>
  <c r="Z320" i="2"/>
  <c r="Z319" i="2"/>
  <c r="Z318" i="2"/>
  <c r="Z317" i="2"/>
  <c r="Z316" i="2"/>
  <c r="Z315" i="2"/>
  <c r="Z314" i="2"/>
  <c r="Z313" i="2"/>
  <c r="Z312" i="2"/>
  <c r="Z311" i="2"/>
  <c r="Z310" i="2"/>
  <c r="Z309" i="2"/>
  <c r="Z308" i="2"/>
  <c r="Z307" i="2"/>
  <c r="Z306" i="2"/>
  <c r="Z305" i="2"/>
  <c r="Z304" i="2"/>
  <c r="Z303" i="2"/>
  <c r="Z302" i="2"/>
  <c r="Z301" i="2"/>
  <c r="Z300" i="2"/>
  <c r="Z299" i="2"/>
  <c r="Z298" i="2"/>
  <c r="Z297" i="2"/>
  <c r="Z296" i="2"/>
  <c r="Z295" i="2"/>
  <c r="Z294" i="2"/>
  <c r="Z293" i="2"/>
  <c r="Z292" i="2"/>
  <c r="Z291" i="2"/>
  <c r="Z290" i="2"/>
  <c r="Z289" i="2"/>
  <c r="Z288" i="2"/>
  <c r="Z287" i="2"/>
  <c r="Z286" i="2"/>
  <c r="Z285" i="2"/>
  <c r="Z284" i="2"/>
  <c r="Z283" i="2"/>
  <c r="Z282" i="2"/>
  <c r="Z281" i="2"/>
  <c r="Z280" i="2"/>
  <c r="Z279" i="2"/>
  <c r="Z278" i="2"/>
  <c r="Z277" i="2"/>
  <c r="Z276" i="2"/>
  <c r="Z275" i="2"/>
  <c r="Z274" i="2"/>
  <c r="Z273" i="2"/>
  <c r="Z272" i="2"/>
  <c r="Z271" i="2"/>
  <c r="Z270" i="2"/>
  <c r="Z269" i="2"/>
  <c r="Z268" i="2"/>
  <c r="Z267" i="2"/>
  <c r="Z266" i="2"/>
  <c r="Z265" i="2"/>
  <c r="Z264" i="2"/>
  <c r="Z263" i="2"/>
  <c r="Z262" i="2"/>
  <c r="Z261" i="2"/>
  <c r="Z260" i="2"/>
  <c r="Z259" i="2"/>
  <c r="Z258" i="2"/>
  <c r="Z257" i="2"/>
  <c r="Z256" i="2"/>
  <c r="Z255" i="2"/>
  <c r="Z254" i="2"/>
  <c r="Z253" i="2"/>
  <c r="Z252" i="2"/>
  <c r="Z251" i="2"/>
  <c r="Z250" i="2"/>
  <c r="Z249" i="2"/>
  <c r="Z248" i="2"/>
  <c r="Z247" i="2"/>
  <c r="Z246" i="2"/>
  <c r="Z245" i="2"/>
  <c r="Z244" i="2"/>
  <c r="Z243" i="2"/>
  <c r="Z242" i="2"/>
  <c r="Z241" i="2"/>
  <c r="Z240" i="2"/>
  <c r="Z239" i="2"/>
  <c r="Z238" i="2"/>
  <c r="Z237" i="2"/>
  <c r="Z236" i="2"/>
  <c r="Z235" i="2"/>
  <c r="Z234" i="2"/>
  <c r="Z233" i="2"/>
  <c r="Z232" i="2"/>
  <c r="Z231" i="2"/>
  <c r="Z230" i="2"/>
  <c r="Z229" i="2"/>
  <c r="Z228" i="2"/>
  <c r="Z227" i="2"/>
  <c r="Z226" i="2"/>
  <c r="Z225" i="2"/>
  <c r="Z224" i="2"/>
  <c r="Z223" i="2"/>
  <c r="Z222" i="2"/>
  <c r="Z221" i="2"/>
  <c r="Z220" i="2"/>
  <c r="Z219" i="2"/>
  <c r="Z218" i="2"/>
  <c r="Z217" i="2"/>
  <c r="Z216" i="2"/>
  <c r="Z215" i="2"/>
  <c r="Z214" i="2"/>
  <c r="Z213" i="2"/>
  <c r="Z212" i="2"/>
  <c r="Z211" i="2"/>
  <c r="Z210" i="2"/>
  <c r="Z209" i="2"/>
  <c r="Z208" i="2"/>
  <c r="Z207" i="2"/>
  <c r="Z206" i="2"/>
  <c r="Z205" i="2"/>
  <c r="Z204" i="2"/>
  <c r="Z203" i="2"/>
  <c r="Z202" i="2"/>
  <c r="Z201" i="2"/>
  <c r="Z200" i="2"/>
  <c r="Z199" i="2"/>
  <c r="Z198" i="2"/>
  <c r="Z197" i="2"/>
  <c r="Z196" i="2"/>
  <c r="Z195" i="2"/>
  <c r="Z194" i="2"/>
  <c r="Z193" i="2"/>
  <c r="Z192" i="2"/>
  <c r="Z191" i="2"/>
  <c r="Z190" i="2"/>
  <c r="Z189" i="2"/>
  <c r="Z188" i="2"/>
  <c r="Z187" i="2"/>
  <c r="Z186" i="2"/>
  <c r="Z185" i="2"/>
  <c r="Z184" i="2"/>
  <c r="Z183" i="2"/>
  <c r="Z182" i="2"/>
  <c r="Z181" i="2"/>
  <c r="Z180" i="2"/>
  <c r="Z179" i="2"/>
  <c r="Z178" i="2"/>
  <c r="Z177" i="2"/>
  <c r="Z176" i="2"/>
  <c r="Z175" i="2"/>
  <c r="Z174" i="2"/>
  <c r="Z173" i="2"/>
  <c r="Z172" i="2"/>
  <c r="Z171" i="2"/>
  <c r="Z170" i="2"/>
  <c r="Z169" i="2"/>
  <c r="Z168" i="2"/>
  <c r="Z167" i="2"/>
  <c r="Z166" i="2"/>
  <c r="Z165" i="2"/>
  <c r="Z164" i="2"/>
  <c r="Z163" i="2"/>
  <c r="Z162" i="2"/>
  <c r="Z161" i="2"/>
  <c r="Z160" i="2"/>
  <c r="Z159" i="2"/>
  <c r="Z158" i="2"/>
  <c r="Z157" i="2"/>
  <c r="Z156" i="2"/>
  <c r="Z155" i="2"/>
  <c r="Z154" i="2"/>
  <c r="Z153" i="2"/>
  <c r="Z152" i="2"/>
  <c r="Z151" i="2"/>
  <c r="Z150" i="2"/>
  <c r="Z149" i="2"/>
  <c r="Z148" i="2"/>
  <c r="Z147" i="2"/>
  <c r="Z146" i="2"/>
  <c r="Z145" i="2"/>
  <c r="Z144" i="2"/>
  <c r="Z143" i="2"/>
  <c r="Z142" i="2"/>
  <c r="Z141" i="2"/>
  <c r="Z140" i="2"/>
  <c r="Z139" i="2"/>
  <c r="Z138" i="2"/>
  <c r="Z137" i="2"/>
  <c r="Z136" i="2"/>
  <c r="Z135" i="2"/>
  <c r="Z134" i="2"/>
  <c r="Z133" i="2"/>
  <c r="Z132" i="2"/>
  <c r="Z131" i="2"/>
  <c r="Z130" i="2"/>
  <c r="Z129" i="2"/>
  <c r="Z128" i="2"/>
  <c r="Z127" i="2"/>
  <c r="Z126" i="2"/>
  <c r="Z125" i="2"/>
  <c r="Z124" i="2"/>
  <c r="Z123" i="2"/>
  <c r="Z122" i="2"/>
  <c r="Z121" i="2"/>
  <c r="Z120" i="2"/>
  <c r="Z119" i="2"/>
  <c r="Z118" i="2"/>
  <c r="Z117" i="2"/>
  <c r="Z116" i="2"/>
  <c r="Z115" i="2"/>
  <c r="Z114" i="2"/>
  <c r="Z113" i="2"/>
  <c r="Z112" i="2"/>
  <c r="Z111" i="2"/>
  <c r="Z110" i="2"/>
  <c r="Z109" i="2"/>
  <c r="Z108" i="2"/>
  <c r="Z107" i="2"/>
  <c r="Z106" i="2"/>
  <c r="Z105" i="2"/>
  <c r="Z104" i="2"/>
  <c r="Z103" i="2"/>
  <c r="Z102" i="2"/>
  <c r="Z101" i="2"/>
  <c r="Z100" i="2"/>
  <c r="Z99" i="2"/>
  <c r="Z98" i="2"/>
  <c r="Z97" i="2"/>
  <c r="Z96" i="2"/>
  <c r="Z95" i="2"/>
  <c r="Z94" i="2"/>
  <c r="Z93" i="2"/>
  <c r="Z92" i="2"/>
  <c r="Z91" i="2"/>
  <c r="Z90" i="2"/>
  <c r="Z89" i="2"/>
  <c r="Z88" i="2"/>
  <c r="Z87" i="2"/>
  <c r="Z86" i="2"/>
  <c r="Z85" i="2"/>
  <c r="Z84" i="2"/>
  <c r="Z83" i="2"/>
  <c r="Z82" i="2"/>
  <c r="Z81" i="2"/>
  <c r="Z80" i="2"/>
  <c r="Z79" i="2"/>
  <c r="Z78" i="2"/>
  <c r="Z77" i="2"/>
  <c r="Z76" i="2"/>
  <c r="Z75" i="2"/>
  <c r="Z74" i="2"/>
  <c r="Z73" i="2"/>
  <c r="Z72" i="2"/>
  <c r="Z71" i="2"/>
  <c r="Z70" i="2"/>
  <c r="Z69" i="2"/>
  <c r="Z68" i="2"/>
  <c r="Z67" i="2"/>
  <c r="Z66" i="2"/>
  <c r="Z65" i="2"/>
  <c r="Z64" i="2"/>
  <c r="Z63" i="2"/>
  <c r="Z62" i="2"/>
  <c r="Z61" i="2"/>
  <c r="Z60" i="2"/>
  <c r="Z59" i="2"/>
  <c r="Z58" i="2"/>
  <c r="Z57" i="2"/>
  <c r="Z56" i="2"/>
  <c r="Z55" i="2"/>
  <c r="Z54" i="2"/>
  <c r="Z53" i="2"/>
  <c r="Z52" i="2"/>
  <c r="Z51" i="2"/>
  <c r="Z50" i="2"/>
  <c r="Z49" i="2"/>
  <c r="Z48" i="2"/>
  <c r="Z47" i="2"/>
  <c r="Z46" i="2"/>
  <c r="Z45" i="2"/>
  <c r="Z44" i="2"/>
  <c r="Z43" i="2"/>
  <c r="Z42" i="2"/>
  <c r="Z41" i="2"/>
  <c r="Z40" i="2"/>
  <c r="Z39" i="2"/>
  <c r="Z38" i="2"/>
  <c r="Z37" i="2"/>
  <c r="Z36" i="2"/>
  <c r="Z35" i="2"/>
  <c r="Z34" i="2"/>
  <c r="Z33" i="2"/>
  <c r="Z32" i="2"/>
  <c r="Z31" i="2"/>
  <c r="Z30" i="2"/>
  <c r="Z29" i="2"/>
  <c r="Z28" i="2"/>
  <c r="Z27" i="2"/>
  <c r="Z26" i="2"/>
  <c r="Z25" i="2"/>
  <c r="Z24" i="2"/>
  <c r="Z23" i="2"/>
  <c r="Z22" i="2"/>
  <c r="Z21" i="2"/>
  <c r="Z20" i="2"/>
  <c r="Z19" i="2"/>
  <c r="Z18" i="2"/>
  <c r="Z17" i="2"/>
  <c r="Z16" i="2"/>
  <c r="Z15" i="2"/>
  <c r="Z14" i="2"/>
  <c r="Z13" i="2"/>
  <c r="Z12" i="2"/>
  <c r="Z11" i="2"/>
  <c r="Z10" i="2"/>
  <c r="Z9" i="2"/>
  <c r="Z8" i="2"/>
  <c r="Z7" i="2"/>
  <c r="Z6" i="2"/>
  <c r="Z5" i="2"/>
  <c r="Z4" i="2"/>
  <c r="Z3" i="2"/>
  <c r="Z2" i="2"/>
  <c r="I1" i="18"/>
  <c r="O3" i="17"/>
  <c r="F9" i="3"/>
  <c r="U10" i="26" l="1"/>
  <c r="T10" i="21" l="1"/>
  <c r="T10" i="17" l="1"/>
  <c r="U10" i="17" l="1"/>
  <c r="U10" i="21" l="1"/>
  <c r="M69" i="15"/>
  <c r="K69" i="15"/>
  <c r="O68" i="15"/>
  <c r="M68" i="15"/>
  <c r="I67" i="15"/>
  <c r="I66" i="15"/>
  <c r="I65" i="15"/>
  <c r="I64" i="15"/>
  <c r="I63" i="15"/>
  <c r="I62" i="15"/>
  <c r="I61" i="15"/>
  <c r="I60" i="15"/>
  <c r="I59" i="15"/>
  <c r="I58" i="15"/>
  <c r="I57" i="15"/>
  <c r="I56" i="15"/>
  <c r="I55" i="15"/>
  <c r="I54" i="15"/>
  <c r="I53" i="15"/>
  <c r="I52" i="15"/>
  <c r="I51" i="15"/>
  <c r="I50" i="15"/>
  <c r="I49" i="15"/>
  <c r="I48" i="15"/>
  <c r="I47" i="15"/>
  <c r="I46" i="15"/>
  <c r="I45" i="15"/>
  <c r="I44" i="15"/>
  <c r="I43" i="15"/>
  <c r="I42" i="15"/>
  <c r="I41" i="15"/>
  <c r="I40" i="15"/>
  <c r="I39" i="15"/>
  <c r="I38" i="15"/>
  <c r="I37" i="15"/>
  <c r="I36" i="15"/>
  <c r="I35" i="15"/>
  <c r="I34" i="15"/>
  <c r="I33" i="15"/>
  <c r="I32" i="15"/>
  <c r="I31" i="15"/>
  <c r="K30" i="15"/>
  <c r="I30" i="15"/>
  <c r="K47" i="15" s="1"/>
  <c r="I29" i="15"/>
  <c r="I28" i="15"/>
  <c r="K27" i="15"/>
  <c r="I27" i="15"/>
  <c r="K26" i="15"/>
  <c r="I26" i="15"/>
  <c r="K25" i="15"/>
  <c r="I25" i="15"/>
  <c r="K62" i="15" s="1"/>
  <c r="O24" i="15"/>
  <c r="M24" i="15"/>
  <c r="K24" i="15"/>
  <c r="I24" i="15"/>
  <c r="I23" i="15"/>
  <c r="I22" i="15"/>
  <c r="I21" i="15"/>
  <c r="O70" i="15" s="1"/>
  <c r="I20" i="15"/>
  <c r="I19" i="15"/>
  <c r="I18" i="15"/>
  <c r="I17" i="15"/>
  <c r="O16" i="15"/>
  <c r="M16" i="15"/>
  <c r="K16" i="15"/>
  <c r="I16" i="15"/>
  <c r="M15" i="15"/>
  <c r="K15" i="15"/>
  <c r="I15" i="15"/>
  <c r="O58" i="15" s="1"/>
  <c r="I14" i="15"/>
  <c r="I13" i="15"/>
  <c r="I12" i="15"/>
  <c r="I11" i="15"/>
  <c r="I10" i="15"/>
  <c r="I9" i="15"/>
  <c r="I8" i="15"/>
  <c r="K7" i="15"/>
  <c r="I7" i="15"/>
  <c r="I6" i="15"/>
  <c r="I5" i="15"/>
  <c r="K68" i="15" s="1"/>
  <c r="I4" i="15"/>
  <c r="K3" i="15"/>
  <c r="I3" i="15"/>
  <c r="K28" i="15" s="1"/>
  <c r="M2" i="15"/>
  <c r="K2" i="15"/>
  <c r="I2" i="15"/>
  <c r="M70" i="15" s="1"/>
  <c r="I1" i="15"/>
  <c r="O3" i="14"/>
  <c r="K35" i="15" l="1"/>
  <c r="M5" i="15"/>
  <c r="K56" i="15"/>
  <c r="K53" i="15"/>
  <c r="O10" i="15"/>
  <c r="K65" i="15"/>
  <c r="M8" i="15"/>
  <c r="K4" i="15"/>
  <c r="O8" i="15"/>
  <c r="K14" i="15"/>
  <c r="O30" i="15"/>
  <c r="O48" i="15"/>
  <c r="O4" i="15"/>
  <c r="K11" i="15"/>
  <c r="O14" i="15"/>
  <c r="O42" i="15"/>
  <c r="O66" i="15"/>
  <c r="O36" i="15"/>
  <c r="O50" i="15"/>
  <c r="O2" i="15"/>
  <c r="O12" i="15"/>
  <c r="O56" i="15"/>
  <c r="O62" i="15"/>
  <c r="K6" i="15"/>
  <c r="K9" i="15"/>
  <c r="K63" i="15"/>
  <c r="K12" i="15"/>
  <c r="O18" i="15"/>
  <c r="O32" i="15"/>
  <c r="O6" i="15"/>
  <c r="K13" i="15"/>
  <c r="O20" i="15"/>
  <c r="O34" i="15"/>
  <c r="M11" i="15"/>
  <c r="M18" i="15"/>
  <c r="M27" i="15"/>
  <c r="K32" i="15"/>
  <c r="M34" i="15"/>
  <c r="M39" i="15"/>
  <c r="K42" i="15"/>
  <c r="M50" i="15"/>
  <c r="M62" i="15"/>
  <c r="K23" i="15"/>
  <c r="M25" i="15"/>
  <c r="M32" i="15"/>
  <c r="M42" i="15"/>
  <c r="K45" i="15"/>
  <c r="K48" i="15"/>
  <c r="M56" i="15"/>
  <c r="M66" i="15"/>
  <c r="M14" i="15"/>
  <c r="K21" i="15"/>
  <c r="M23" i="15"/>
  <c r="M30" i="15"/>
  <c r="M37" i="15"/>
  <c r="K40" i="15"/>
  <c r="M48" i="15"/>
  <c r="K54" i="15"/>
  <c r="K60" i="15"/>
  <c r="K10" i="15"/>
  <c r="M12" i="15"/>
  <c r="K19" i="15"/>
  <c r="M21" i="15"/>
  <c r="M28" i="15"/>
  <c r="M40" i="15"/>
  <c r="K46" i="15"/>
  <c r="M54" i="15"/>
  <c r="M60" i="15"/>
  <c r="M6" i="15"/>
  <c r="M4" i="15"/>
  <c r="M9" i="15"/>
  <c r="K43" i="15"/>
  <c r="K5" i="15"/>
  <c r="M7" i="15"/>
  <c r="M3" i="15"/>
  <c r="K8" i="15"/>
  <c r="M10" i="15"/>
  <c r="K17" i="15"/>
  <c r="M19" i="15"/>
  <c r="M26" i="15"/>
  <c r="O28" i="15"/>
  <c r="K33" i="15"/>
  <c r="M35" i="15"/>
  <c r="K38" i="15"/>
  <c r="O40" i="15"/>
  <c r="M46" i="15"/>
  <c r="K52" i="15"/>
  <c r="O54" i="15"/>
  <c r="O60" i="15"/>
  <c r="M17" i="15"/>
  <c r="K22" i="15"/>
  <c r="O26" i="15"/>
  <c r="K31" i="15"/>
  <c r="M33" i="15"/>
  <c r="M38" i="15"/>
  <c r="K44" i="15"/>
  <c r="O46" i="15"/>
  <c r="K49" i="15"/>
  <c r="M52" i="15"/>
  <c r="K58" i="15"/>
  <c r="M64" i="15"/>
  <c r="K20" i="15"/>
  <c r="M22" i="15"/>
  <c r="K29" i="15"/>
  <c r="M31" i="15"/>
  <c r="K36" i="15"/>
  <c r="O38" i="15"/>
  <c r="K41" i="15"/>
  <c r="M44" i="15"/>
  <c r="O52" i="15"/>
  <c r="K55" i="15"/>
  <c r="M58" i="15"/>
  <c r="O64" i="15"/>
  <c r="M13" i="15"/>
  <c r="K18" i="15"/>
  <c r="M20" i="15"/>
  <c r="O22" i="15"/>
  <c r="M29" i="15"/>
  <c r="K34" i="15"/>
  <c r="M36" i="15"/>
  <c r="O44" i="15"/>
  <c r="K50" i="15"/>
  <c r="K67" i="15"/>
  <c r="K64" i="15"/>
  <c r="K66" i="15"/>
  <c r="K37" i="15"/>
  <c r="K39" i="15"/>
  <c r="K51" i="15"/>
  <c r="K57" i="15"/>
  <c r="K61" i="15"/>
  <c r="O69" i="15"/>
  <c r="M41" i="15"/>
  <c r="M43" i="15"/>
  <c r="M45" i="15"/>
  <c r="M47" i="15"/>
  <c r="M49" i="15"/>
  <c r="M51" i="15"/>
  <c r="M53" i="15"/>
  <c r="M55" i="15"/>
  <c r="M57" i="15"/>
  <c r="M59" i="15"/>
  <c r="M61" i="15"/>
  <c r="M63" i="15"/>
  <c r="M65" i="15"/>
  <c r="M67" i="15"/>
  <c r="K70" i="15"/>
  <c r="K59" i="15"/>
  <c r="O5" i="15"/>
  <c r="O7" i="15"/>
  <c r="O11" i="15"/>
  <c r="O15" i="15"/>
  <c r="O19" i="15"/>
  <c r="O23" i="15"/>
  <c r="O27" i="15"/>
  <c r="O31" i="15"/>
  <c r="O33" i="15"/>
  <c r="O37" i="15"/>
  <c r="O41" i="15"/>
  <c r="O43" i="15"/>
  <c r="O47" i="15"/>
  <c r="O49" i="15"/>
  <c r="O51" i="15"/>
  <c r="O53" i="15"/>
  <c r="O55" i="15"/>
  <c r="O57" i="15"/>
  <c r="O59" i="15"/>
  <c r="O61" i="15"/>
  <c r="O63" i="15"/>
  <c r="O65" i="15"/>
  <c r="O67" i="15"/>
  <c r="O3" i="15"/>
  <c r="O9" i="15"/>
  <c r="O13" i="15"/>
  <c r="O17" i="15"/>
  <c r="O21" i="15"/>
  <c r="O25" i="15"/>
  <c r="O29" i="15"/>
  <c r="O35" i="15"/>
  <c r="O39" i="15"/>
  <c r="O45" i="15"/>
  <c r="O70" i="13"/>
  <c r="O69" i="13"/>
  <c r="O68" i="13"/>
  <c r="M70" i="13"/>
  <c r="M69" i="13"/>
  <c r="M68" i="13"/>
  <c r="K70" i="13"/>
  <c r="K69" i="13"/>
  <c r="K68" i="13"/>
  <c r="I53" i="13"/>
  <c r="K67" i="13" s="1"/>
  <c r="K53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2" i="13"/>
  <c r="I51" i="13"/>
  <c r="K50" i="13"/>
  <c r="I50" i="13"/>
  <c r="I49" i="13"/>
  <c r="I48" i="13"/>
  <c r="I47" i="13"/>
  <c r="I46" i="13"/>
  <c r="I45" i="13"/>
  <c r="I44" i="13"/>
  <c r="I43" i="13"/>
  <c r="I42" i="13"/>
  <c r="I41" i="13"/>
  <c r="K40" i="13"/>
  <c r="I40" i="13"/>
  <c r="K41" i="13" s="1"/>
  <c r="I39" i="13"/>
  <c r="I38" i="13"/>
  <c r="I37" i="13"/>
  <c r="I36" i="13"/>
  <c r="K35" i="13"/>
  <c r="I35" i="13"/>
  <c r="I34" i="13"/>
  <c r="I33" i="13"/>
  <c r="I32" i="13"/>
  <c r="I31" i="13"/>
  <c r="I30" i="13"/>
  <c r="K29" i="13"/>
  <c r="I29" i="13"/>
  <c r="I28" i="13"/>
  <c r="I27" i="13"/>
  <c r="K26" i="13"/>
  <c r="I26" i="13"/>
  <c r="I25" i="13"/>
  <c r="K24" i="13"/>
  <c r="I24" i="13"/>
  <c r="I23" i="13"/>
  <c r="K22" i="13"/>
  <c r="I22" i="13"/>
  <c r="K21" i="13"/>
  <c r="I21" i="13"/>
  <c r="O64" i="13" s="1"/>
  <c r="I20" i="13"/>
  <c r="K19" i="13"/>
  <c r="I19" i="13"/>
  <c r="I18" i="13"/>
  <c r="I17" i="13"/>
  <c r="I16" i="13"/>
  <c r="I15" i="13"/>
  <c r="I14" i="13"/>
  <c r="K13" i="13"/>
  <c r="I13" i="13"/>
  <c r="I12" i="13"/>
  <c r="I11" i="13"/>
  <c r="I10" i="13"/>
  <c r="I9" i="13"/>
  <c r="I8" i="13"/>
  <c r="K7" i="13"/>
  <c r="I7" i="13"/>
  <c r="K14" i="13" s="1"/>
  <c r="I6" i="13"/>
  <c r="K5" i="13"/>
  <c r="I5" i="13"/>
  <c r="K37" i="13" s="1"/>
  <c r="I4" i="13"/>
  <c r="K3" i="13"/>
  <c r="I3" i="13"/>
  <c r="K27" i="13" s="1"/>
  <c r="K2" i="13"/>
  <c r="I2" i="13"/>
  <c r="M55" i="13" s="1"/>
  <c r="I1" i="13"/>
  <c r="O3" i="12"/>
  <c r="Q76" i="1"/>
  <c r="R76" i="1" s="1"/>
  <c r="K76" i="1"/>
  <c r="J76" i="1"/>
  <c r="F8" i="3" l="1"/>
  <c r="K33" i="13"/>
  <c r="K31" i="13"/>
  <c r="K64" i="13"/>
  <c r="K58" i="13"/>
  <c r="K15" i="13"/>
  <c r="K32" i="13"/>
  <c r="K51" i="13"/>
  <c r="K17" i="13"/>
  <c r="K18" i="13"/>
  <c r="K65" i="13"/>
  <c r="K56" i="13"/>
  <c r="K61" i="13"/>
  <c r="K66" i="13"/>
  <c r="K57" i="13"/>
  <c r="K55" i="13"/>
  <c r="K49" i="13"/>
  <c r="K28" i="13"/>
  <c r="K45" i="13"/>
  <c r="K46" i="13"/>
  <c r="K47" i="13"/>
  <c r="K62" i="13"/>
  <c r="K52" i="13"/>
  <c r="K44" i="13"/>
  <c r="K63" i="13"/>
  <c r="K4" i="13"/>
  <c r="K59" i="13"/>
  <c r="K6" i="13"/>
  <c r="K10" i="13"/>
  <c r="K23" i="13"/>
  <c r="K20" i="13"/>
  <c r="K38" i="13"/>
  <c r="K12" i="13"/>
  <c r="K43" i="13"/>
  <c r="K34" i="13"/>
  <c r="K39" i="13"/>
  <c r="K8" i="13"/>
  <c r="K54" i="13"/>
  <c r="K9" i="13"/>
  <c r="K42" i="13"/>
  <c r="K25" i="13"/>
  <c r="K30" i="13"/>
  <c r="K11" i="13"/>
  <c r="K16" i="13"/>
  <c r="K36" i="13"/>
  <c r="K60" i="13"/>
  <c r="K48" i="13"/>
  <c r="O53" i="13"/>
  <c r="M53" i="13"/>
  <c r="M4" i="13"/>
  <c r="M8" i="13"/>
  <c r="M12" i="13"/>
  <c r="M14" i="13"/>
  <c r="M18" i="13"/>
  <c r="M20" i="13"/>
  <c r="M22" i="13"/>
  <c r="M26" i="13"/>
  <c r="M28" i="13"/>
  <c r="M30" i="13"/>
  <c r="M32" i="13"/>
  <c r="M34" i="13"/>
  <c r="M37" i="13"/>
  <c r="M39" i="13"/>
  <c r="M41" i="13"/>
  <c r="M43" i="13"/>
  <c r="M45" i="13"/>
  <c r="M47" i="13"/>
  <c r="M49" i="13"/>
  <c r="M51" i="13"/>
  <c r="M57" i="13"/>
  <c r="M59" i="13"/>
  <c r="M61" i="13"/>
  <c r="M63" i="13"/>
  <c r="M65" i="13"/>
  <c r="M67" i="13"/>
  <c r="O3" i="13"/>
  <c r="O4" i="13"/>
  <c r="O6" i="13"/>
  <c r="O8" i="13"/>
  <c r="O10" i="13"/>
  <c r="O12" i="13"/>
  <c r="O14" i="13"/>
  <c r="O16" i="13"/>
  <c r="O18" i="13"/>
  <c r="O20" i="13"/>
  <c r="O22" i="13"/>
  <c r="O24" i="13"/>
  <c r="O26" i="13"/>
  <c r="O28" i="13"/>
  <c r="O30" i="13"/>
  <c r="O32" i="13"/>
  <c r="O34" i="13"/>
  <c r="O37" i="13"/>
  <c r="O39" i="13"/>
  <c r="O41" i="13"/>
  <c r="O43" i="13"/>
  <c r="O45" i="13"/>
  <c r="O47" i="13"/>
  <c r="O49" i="13"/>
  <c r="O51" i="13"/>
  <c r="O55" i="13"/>
  <c r="O57" i="13"/>
  <c r="O59" i="13"/>
  <c r="O61" i="13"/>
  <c r="O63" i="13"/>
  <c r="O65" i="13"/>
  <c r="O67" i="13"/>
  <c r="M2" i="13"/>
  <c r="M5" i="13"/>
  <c r="M9" i="13"/>
  <c r="M13" i="13"/>
  <c r="M17" i="13"/>
  <c r="M21" i="13"/>
  <c r="M25" i="13"/>
  <c r="M29" i="13"/>
  <c r="M33" i="13"/>
  <c r="M36" i="13"/>
  <c r="M40" i="13"/>
  <c r="M44" i="13"/>
  <c r="M48" i="13"/>
  <c r="M52" i="13"/>
  <c r="M56" i="13"/>
  <c r="M60" i="13"/>
  <c r="M64" i="13"/>
  <c r="O7" i="13"/>
  <c r="O11" i="13"/>
  <c r="O15" i="13"/>
  <c r="O19" i="13"/>
  <c r="O23" i="13"/>
  <c r="O27" i="13"/>
  <c r="O31" i="13"/>
  <c r="O35" i="13"/>
  <c r="O40" i="13"/>
  <c r="O44" i="13"/>
  <c r="O48" i="13"/>
  <c r="O52" i="13"/>
  <c r="O56" i="13"/>
  <c r="O60" i="13"/>
  <c r="O62" i="13"/>
  <c r="O66" i="13"/>
  <c r="M7" i="13"/>
  <c r="M11" i="13"/>
  <c r="M15" i="13"/>
  <c r="M19" i="13"/>
  <c r="M23" i="13"/>
  <c r="M27" i="13"/>
  <c r="M31" i="13"/>
  <c r="M35" i="13"/>
  <c r="M38" i="13"/>
  <c r="M42" i="13"/>
  <c r="M46" i="13"/>
  <c r="M50" i="13"/>
  <c r="M54" i="13"/>
  <c r="M58" i="13"/>
  <c r="M62" i="13"/>
  <c r="M66" i="13"/>
  <c r="O2" i="13"/>
  <c r="O5" i="13"/>
  <c r="O9" i="13"/>
  <c r="O13" i="13"/>
  <c r="O17" i="13"/>
  <c r="O21" i="13"/>
  <c r="O25" i="13"/>
  <c r="O29" i="13"/>
  <c r="O33" i="13"/>
  <c r="O36" i="13"/>
  <c r="O38" i="13"/>
  <c r="O42" i="13"/>
  <c r="O46" i="13"/>
  <c r="O50" i="13"/>
  <c r="O54" i="13"/>
  <c r="O58" i="13"/>
  <c r="M3" i="13"/>
  <c r="M6" i="13"/>
  <c r="M10" i="13"/>
  <c r="M16" i="13"/>
  <c r="M24" i="13"/>
  <c r="L76" i="1"/>
  <c r="Q5" i="32" l="1"/>
  <c r="I57" i="5"/>
  <c r="I56" i="5"/>
  <c r="I55" i="5"/>
  <c r="I54" i="5"/>
  <c r="I53" i="5"/>
  <c r="I52" i="5"/>
  <c r="I51" i="5"/>
  <c r="O3" i="1" l="1"/>
  <c r="P5" i="32" l="1"/>
  <c r="P8" i="32" s="1"/>
  <c r="O52" i="7"/>
  <c r="M52" i="7"/>
  <c r="K52" i="7"/>
  <c r="I52" i="7"/>
  <c r="O51" i="7" s="1"/>
  <c r="O48" i="7"/>
  <c r="O47" i="7"/>
  <c r="O46" i="7"/>
  <c r="O22" i="7"/>
  <c r="O21" i="7"/>
  <c r="K40" i="7"/>
  <c r="K39" i="7"/>
  <c r="K23" i="7"/>
  <c r="K22" i="7"/>
  <c r="K21" i="7"/>
  <c r="K20" i="7"/>
  <c r="K16" i="7"/>
  <c r="K4" i="7"/>
  <c r="K3" i="7"/>
  <c r="I51" i="7"/>
  <c r="I50" i="7"/>
  <c r="I49" i="7"/>
  <c r="I48" i="7"/>
  <c r="I47" i="7"/>
  <c r="I46" i="7"/>
  <c r="I45" i="7"/>
  <c r="I44" i="7"/>
  <c r="I43" i="7"/>
  <c r="I42" i="7"/>
  <c r="I41" i="7"/>
  <c r="I40" i="7"/>
  <c r="K45" i="7" s="1"/>
  <c r="I39" i="7"/>
  <c r="K46" i="7" s="1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K38" i="7" s="1"/>
  <c r="I21" i="7"/>
  <c r="I20" i="7"/>
  <c r="K28" i="7" s="1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K19" i="7" s="1"/>
  <c r="K54" i="8"/>
  <c r="K53" i="8"/>
  <c r="K50" i="8"/>
  <c r="K49" i="8"/>
  <c r="K47" i="8"/>
  <c r="K46" i="8"/>
  <c r="K45" i="8"/>
  <c r="K42" i="8"/>
  <c r="K34" i="8"/>
  <c r="K32" i="8"/>
  <c r="K28" i="8"/>
  <c r="K25" i="8"/>
  <c r="K19" i="8"/>
  <c r="K7" i="8"/>
  <c r="K6" i="8"/>
  <c r="K5" i="8"/>
  <c r="K4" i="8"/>
  <c r="K3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O75" i="8" s="1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K15" i="8" s="1"/>
  <c r="I6" i="8"/>
  <c r="K8" i="8" s="1"/>
  <c r="I5" i="8"/>
  <c r="I4" i="8"/>
  <c r="K10" i="8" s="1"/>
  <c r="I3" i="8"/>
  <c r="K9" i="8" s="1"/>
  <c r="O3" i="9"/>
  <c r="M2" i="8"/>
  <c r="K2" i="8"/>
  <c r="I2" i="8"/>
  <c r="M68" i="8" s="1"/>
  <c r="I1" i="8"/>
  <c r="K2" i="7"/>
  <c r="I2" i="7"/>
  <c r="M45" i="7" s="1"/>
  <c r="I1" i="7"/>
  <c r="C13" i="4" l="1"/>
  <c r="D12" i="4"/>
  <c r="O12" i="7"/>
  <c r="O13" i="7"/>
  <c r="O23" i="7"/>
  <c r="O24" i="7"/>
  <c r="O37" i="7"/>
  <c r="O38" i="7"/>
  <c r="K9" i="7"/>
  <c r="K14" i="7"/>
  <c r="O7" i="7"/>
  <c r="O32" i="7"/>
  <c r="K12" i="7"/>
  <c r="O8" i="7"/>
  <c r="O36" i="7"/>
  <c r="K13" i="7"/>
  <c r="K15" i="7"/>
  <c r="K47" i="7"/>
  <c r="O14" i="7"/>
  <c r="O28" i="7"/>
  <c r="O39" i="7"/>
  <c r="O4" i="7"/>
  <c r="O15" i="7"/>
  <c r="O29" i="7"/>
  <c r="O40" i="7"/>
  <c r="O5" i="7"/>
  <c r="O16" i="7"/>
  <c r="O30" i="7"/>
  <c r="O44" i="7"/>
  <c r="K5" i="7"/>
  <c r="O6" i="7"/>
  <c r="O20" i="7"/>
  <c r="O31" i="7"/>
  <c r="O45" i="7"/>
  <c r="K6" i="7"/>
  <c r="K7" i="7"/>
  <c r="K31" i="7"/>
  <c r="M6" i="7"/>
  <c r="M14" i="7"/>
  <c r="M22" i="7"/>
  <c r="M30" i="7"/>
  <c r="M38" i="7"/>
  <c r="M46" i="7"/>
  <c r="M2" i="7"/>
  <c r="K8" i="7"/>
  <c r="K24" i="7"/>
  <c r="K32" i="7"/>
  <c r="K48" i="7"/>
  <c r="M7" i="7"/>
  <c r="M15" i="7"/>
  <c r="M23" i="7"/>
  <c r="M31" i="7"/>
  <c r="M39" i="7"/>
  <c r="M47" i="7"/>
  <c r="K17" i="7"/>
  <c r="K25" i="7"/>
  <c r="K33" i="7"/>
  <c r="K41" i="7"/>
  <c r="K49" i="7"/>
  <c r="M8" i="7"/>
  <c r="M16" i="7"/>
  <c r="M24" i="7"/>
  <c r="M32" i="7"/>
  <c r="M40" i="7"/>
  <c r="M48" i="7"/>
  <c r="K10" i="7"/>
  <c r="K18" i="7"/>
  <c r="K26" i="7"/>
  <c r="K34" i="7"/>
  <c r="K42" i="7"/>
  <c r="K50" i="7"/>
  <c r="M9" i="7"/>
  <c r="M17" i="7"/>
  <c r="M25" i="7"/>
  <c r="M33" i="7"/>
  <c r="M41" i="7"/>
  <c r="M49" i="7"/>
  <c r="K11" i="7"/>
  <c r="K27" i="7"/>
  <c r="K35" i="7"/>
  <c r="K43" i="7"/>
  <c r="K51" i="7"/>
  <c r="M10" i="7"/>
  <c r="M18" i="7"/>
  <c r="M26" i="7"/>
  <c r="M34" i="7"/>
  <c r="M42" i="7"/>
  <c r="M50" i="7"/>
  <c r="K36" i="7"/>
  <c r="K44" i="7"/>
  <c r="M3" i="7"/>
  <c r="M11" i="7"/>
  <c r="M19" i="7"/>
  <c r="M27" i="7"/>
  <c r="M35" i="7"/>
  <c r="M43" i="7"/>
  <c r="M51" i="7"/>
  <c r="K29" i="7"/>
  <c r="K37" i="7"/>
  <c r="M4" i="7"/>
  <c r="M12" i="7"/>
  <c r="M20" i="7"/>
  <c r="M28" i="7"/>
  <c r="M36" i="7"/>
  <c r="M44" i="7"/>
  <c r="K30" i="7"/>
  <c r="M5" i="7"/>
  <c r="M13" i="7"/>
  <c r="M21" i="7"/>
  <c r="M29" i="7"/>
  <c r="M37" i="7"/>
  <c r="O9" i="7"/>
  <c r="O17" i="7"/>
  <c r="O25" i="7"/>
  <c r="O33" i="7"/>
  <c r="O41" i="7"/>
  <c r="O49" i="7"/>
  <c r="O10" i="7"/>
  <c r="O18" i="7"/>
  <c r="O26" i="7"/>
  <c r="O34" i="7"/>
  <c r="O42" i="7"/>
  <c r="O50" i="7"/>
  <c r="O3" i="7"/>
  <c r="O11" i="7"/>
  <c r="O19" i="7"/>
  <c r="O27" i="7"/>
  <c r="O35" i="7"/>
  <c r="O43" i="7"/>
  <c r="K35" i="8"/>
  <c r="K40" i="8"/>
  <c r="K13" i="8"/>
  <c r="K56" i="8"/>
  <c r="K20" i="8"/>
  <c r="K41" i="8"/>
  <c r="K57" i="8"/>
  <c r="K29" i="8"/>
  <c r="K61" i="8"/>
  <c r="K65" i="8"/>
  <c r="K11" i="8"/>
  <c r="K72" i="8"/>
  <c r="K73" i="8"/>
  <c r="K43" i="8"/>
  <c r="K18" i="8"/>
  <c r="K68" i="8"/>
  <c r="K44" i="8"/>
  <c r="K55" i="8"/>
  <c r="K69" i="8"/>
  <c r="K70" i="8"/>
  <c r="K22" i="8"/>
  <c r="K36" i="8"/>
  <c r="K71" i="8"/>
  <c r="K37" i="8"/>
  <c r="K60" i="8"/>
  <c r="K16" i="8"/>
  <c r="K63" i="8"/>
  <c r="K74" i="8"/>
  <c r="K17" i="8"/>
  <c r="K31" i="8"/>
  <c r="K75" i="8"/>
  <c r="K58" i="8"/>
  <c r="K30" i="8"/>
  <c r="K52" i="8"/>
  <c r="K21" i="8"/>
  <c r="K59" i="8"/>
  <c r="K14" i="8"/>
  <c r="K23" i="8"/>
  <c r="K24" i="8"/>
  <c r="K64" i="8"/>
  <c r="K48" i="8"/>
  <c r="K67" i="8"/>
  <c r="K27" i="8"/>
  <c r="K12" i="8"/>
  <c r="K38" i="8"/>
  <c r="K62" i="8"/>
  <c r="K39" i="8"/>
  <c r="K33" i="8"/>
  <c r="K26" i="8"/>
  <c r="K66" i="8"/>
  <c r="K51" i="8"/>
  <c r="O12" i="8"/>
  <c r="O20" i="8"/>
  <c r="O28" i="8"/>
  <c r="O36" i="8"/>
  <c r="O44" i="8"/>
  <c r="O52" i="8"/>
  <c r="O60" i="8"/>
  <c r="O4" i="8"/>
  <c r="O68" i="8"/>
  <c r="M6" i="8"/>
  <c r="M14" i="8"/>
  <c r="M22" i="8"/>
  <c r="M30" i="8"/>
  <c r="M38" i="8"/>
  <c r="M46" i="8"/>
  <c r="M54" i="8"/>
  <c r="M62" i="8"/>
  <c r="M70" i="8"/>
  <c r="O5" i="8"/>
  <c r="O13" i="8"/>
  <c r="O21" i="8"/>
  <c r="O29" i="8"/>
  <c r="O37" i="8"/>
  <c r="O45" i="8"/>
  <c r="O53" i="8"/>
  <c r="O61" i="8"/>
  <c r="O69" i="8"/>
  <c r="M7" i="8"/>
  <c r="M15" i="8"/>
  <c r="M23" i="8"/>
  <c r="M31" i="8"/>
  <c r="M39" i="8"/>
  <c r="M47" i="8"/>
  <c r="M55" i="8"/>
  <c r="M63" i="8"/>
  <c r="M71" i="8"/>
  <c r="O6" i="8"/>
  <c r="O14" i="8"/>
  <c r="O22" i="8"/>
  <c r="O30" i="8"/>
  <c r="O38" i="8"/>
  <c r="O46" i="8"/>
  <c r="O54" i="8"/>
  <c r="O62" i="8"/>
  <c r="O70" i="8"/>
  <c r="M8" i="8"/>
  <c r="M16" i="8"/>
  <c r="M24" i="8"/>
  <c r="M32" i="8"/>
  <c r="M40" i="8"/>
  <c r="M48" i="8"/>
  <c r="M56" i="8"/>
  <c r="M64" i="8"/>
  <c r="M72" i="8"/>
  <c r="O7" i="8"/>
  <c r="O15" i="8"/>
  <c r="O23" i="8"/>
  <c r="O31" i="8"/>
  <c r="O39" i="8"/>
  <c r="O47" i="8"/>
  <c r="O55" i="8"/>
  <c r="O63" i="8"/>
  <c r="O71" i="8"/>
  <c r="M5" i="8"/>
  <c r="M13" i="8"/>
  <c r="M21" i="8"/>
  <c r="M29" i="8"/>
  <c r="M37" i="8"/>
  <c r="M45" i="8"/>
  <c r="M53" i="8"/>
  <c r="M61" i="8"/>
  <c r="M69" i="8"/>
  <c r="M9" i="8"/>
  <c r="M17" i="8"/>
  <c r="M25" i="8"/>
  <c r="M33" i="8"/>
  <c r="M41" i="8"/>
  <c r="M49" i="8"/>
  <c r="M57" i="8"/>
  <c r="M65" i="8"/>
  <c r="M73" i="8"/>
  <c r="O8" i="8"/>
  <c r="O16" i="8"/>
  <c r="O24" i="8"/>
  <c r="O32" i="8"/>
  <c r="O40" i="8"/>
  <c r="O48" i="8"/>
  <c r="O56" i="8"/>
  <c r="O64" i="8"/>
  <c r="O72" i="8"/>
  <c r="M10" i="8"/>
  <c r="M18" i="8"/>
  <c r="M26" i="8"/>
  <c r="M34" i="8"/>
  <c r="M42" i="8"/>
  <c r="M50" i="8"/>
  <c r="M58" i="8"/>
  <c r="M66" i="8"/>
  <c r="M74" i="8"/>
  <c r="O9" i="8"/>
  <c r="O17" i="8"/>
  <c r="O25" i="8"/>
  <c r="O33" i="8"/>
  <c r="O41" i="8"/>
  <c r="O49" i="8"/>
  <c r="O57" i="8"/>
  <c r="O65" i="8"/>
  <c r="O73" i="8"/>
  <c r="M3" i="8"/>
  <c r="M11" i="8"/>
  <c r="M19" i="8"/>
  <c r="M27" i="8"/>
  <c r="M35" i="8"/>
  <c r="M43" i="8"/>
  <c r="M51" i="8"/>
  <c r="M59" i="8"/>
  <c r="M67" i="8"/>
  <c r="M75" i="8"/>
  <c r="O10" i="8"/>
  <c r="O18" i="8"/>
  <c r="O26" i="8"/>
  <c r="O34" i="8"/>
  <c r="O42" i="8"/>
  <c r="O50" i="8"/>
  <c r="O58" i="8"/>
  <c r="O66" i="8"/>
  <c r="O74" i="8"/>
  <c r="M4" i="8"/>
  <c r="M12" i="8"/>
  <c r="M20" i="8"/>
  <c r="M28" i="8"/>
  <c r="M36" i="8"/>
  <c r="M44" i="8"/>
  <c r="M52" i="8"/>
  <c r="M60" i="8"/>
  <c r="O3" i="8"/>
  <c r="O11" i="8"/>
  <c r="O19" i="8"/>
  <c r="O27" i="8"/>
  <c r="O35" i="8"/>
  <c r="O43" i="8"/>
  <c r="O51" i="8"/>
  <c r="O59" i="8"/>
  <c r="O67" i="8"/>
  <c r="O2" i="8"/>
  <c r="O2" i="7"/>
  <c r="K24" i="5"/>
  <c r="K67" i="5"/>
  <c r="K66" i="5"/>
  <c r="K48" i="5"/>
  <c r="K47" i="5"/>
  <c r="K65" i="5"/>
  <c r="K69" i="5"/>
  <c r="K39" i="5"/>
  <c r="K33" i="5"/>
  <c r="K28" i="5"/>
  <c r="K2" i="5"/>
  <c r="K68" i="5"/>
  <c r="K20" i="5"/>
  <c r="K19" i="5"/>
  <c r="K6" i="5"/>
  <c r="K63" i="5"/>
  <c r="K61" i="5"/>
  <c r="K60" i="5"/>
  <c r="K58" i="5"/>
  <c r="I67" i="5"/>
  <c r="I66" i="5"/>
  <c r="I50" i="5"/>
  <c r="I49" i="5"/>
  <c r="I48" i="5"/>
  <c r="I47" i="5"/>
  <c r="I65" i="5"/>
  <c r="I69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" i="5"/>
  <c r="I68" i="5"/>
  <c r="I26" i="5"/>
  <c r="I59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64" i="5"/>
  <c r="K64" i="5" s="1"/>
  <c r="I5" i="5"/>
  <c r="I4" i="5"/>
  <c r="I63" i="5"/>
  <c r="I3" i="5"/>
  <c r="I62" i="5"/>
  <c r="K62" i="5" s="1"/>
  <c r="I61" i="5"/>
  <c r="I60" i="5"/>
  <c r="I58" i="5"/>
  <c r="I1" i="5"/>
  <c r="C58" i="26"/>
  <c r="P86" i="26"/>
  <c r="E38" i="26"/>
  <c r="M86" i="21"/>
  <c r="C130" i="26"/>
  <c r="F95" i="26"/>
  <c r="E89" i="26"/>
  <c r="M31" i="21"/>
  <c r="E12" i="26"/>
  <c r="E93" i="26"/>
  <c r="F126" i="26"/>
  <c r="D134" i="26"/>
  <c r="D116" i="26"/>
  <c r="P64" i="26"/>
  <c r="C35" i="21"/>
  <c r="D65" i="26"/>
  <c r="C26" i="21"/>
  <c r="E71" i="26"/>
  <c r="C76" i="21"/>
  <c r="D19" i="26"/>
  <c r="P19" i="26"/>
  <c r="N21" i="21"/>
  <c r="D89" i="26"/>
  <c r="M53" i="21"/>
  <c r="F41" i="26"/>
  <c r="C90" i="21"/>
  <c r="M22" i="21"/>
  <c r="D18" i="26"/>
  <c r="G45" i="26"/>
  <c r="C93" i="26"/>
  <c r="F128" i="26"/>
  <c r="M14" i="26"/>
  <c r="C87" i="26"/>
  <c r="F97" i="26"/>
  <c r="E95" i="26"/>
  <c r="D103" i="26"/>
  <c r="F82" i="26"/>
  <c r="D36" i="26"/>
  <c r="C105" i="21"/>
  <c r="P58" i="26"/>
  <c r="E125" i="26"/>
  <c r="P80" i="26"/>
  <c r="N25" i="21"/>
  <c r="F50" i="26"/>
  <c r="N45" i="21"/>
  <c r="O12" i="26"/>
  <c r="N90" i="21"/>
  <c r="E129" i="26"/>
  <c r="C53" i="26"/>
  <c r="D113" i="26"/>
  <c r="G86" i="26"/>
  <c r="C107" i="26"/>
  <c r="C67" i="21"/>
  <c r="E106" i="26"/>
  <c r="G14" i="26"/>
  <c r="N102" i="21"/>
  <c r="D68" i="26"/>
  <c r="D23" i="26"/>
  <c r="G22" i="26"/>
  <c r="C82" i="21"/>
  <c r="N20" i="21"/>
  <c r="P54" i="26"/>
  <c r="E88" i="26"/>
  <c r="C80" i="26"/>
  <c r="C20" i="26"/>
  <c r="M83" i="21"/>
  <c r="F19" i="26"/>
  <c r="P126" i="21"/>
  <c r="C26" i="26"/>
  <c r="G82" i="26"/>
  <c r="G91" i="26"/>
  <c r="N83" i="21"/>
  <c r="D69" i="26"/>
  <c r="G62" i="26"/>
  <c r="M75" i="21"/>
  <c r="D53" i="26"/>
  <c r="F123" i="26"/>
  <c r="G58" i="26"/>
  <c r="E135" i="26"/>
  <c r="G21" i="26"/>
  <c r="E44" i="26"/>
  <c r="E67" i="26"/>
  <c r="M12" i="21"/>
  <c r="C115" i="26"/>
  <c r="G51" i="26"/>
  <c r="M25" i="26"/>
  <c r="C74" i="21"/>
  <c r="C30" i="21"/>
  <c r="C135" i="26"/>
  <c r="C80" i="21"/>
  <c r="D105" i="26"/>
  <c r="E97" i="26"/>
  <c r="P121" i="21"/>
  <c r="C98" i="26"/>
  <c r="P70" i="26"/>
  <c r="G36" i="26"/>
  <c r="F47" i="26"/>
  <c r="P132" i="21"/>
  <c r="D80" i="26"/>
  <c r="P34" i="26"/>
  <c r="M14" i="21"/>
  <c r="P118" i="26"/>
  <c r="N43" i="21"/>
  <c r="M37" i="21"/>
  <c r="G128" i="26"/>
  <c r="N118" i="21"/>
  <c r="M54" i="21"/>
  <c r="E62" i="26"/>
  <c r="G13" i="26"/>
  <c r="C38" i="21"/>
  <c r="P128" i="26"/>
  <c r="M102" i="21"/>
  <c r="M123" i="21"/>
  <c r="M108" i="21"/>
  <c r="G97" i="26"/>
  <c r="P23" i="26"/>
  <c r="G131" i="26"/>
  <c r="C104" i="26"/>
  <c r="C68" i="26"/>
  <c r="C128" i="21"/>
  <c r="D136" i="26"/>
  <c r="G118" i="26"/>
  <c r="P52" i="26"/>
  <c r="E57" i="26"/>
  <c r="D21" i="26"/>
  <c r="E129" i="21"/>
  <c r="G83" i="26"/>
  <c r="N31" i="21"/>
  <c r="D107" i="26"/>
  <c r="C22" i="26"/>
  <c r="F21" i="26"/>
  <c r="P56" i="26"/>
  <c r="N24" i="26"/>
  <c r="C30" i="26"/>
  <c r="N41" i="21"/>
  <c r="C25" i="21"/>
  <c r="C29" i="26"/>
  <c r="M71" i="21"/>
  <c r="E127" i="21"/>
  <c r="M92" i="21"/>
  <c r="D99" i="26"/>
  <c r="D59" i="26"/>
  <c r="M45" i="21"/>
  <c r="F27" i="26"/>
  <c r="D26" i="26"/>
  <c r="P72" i="26"/>
  <c r="C71" i="26"/>
  <c r="C41" i="21"/>
  <c r="D133" i="26"/>
  <c r="C113" i="21"/>
  <c r="P129" i="26"/>
  <c r="E16" i="26"/>
  <c r="M19" i="26"/>
  <c r="E124" i="21"/>
  <c r="N14" i="26"/>
  <c r="M15" i="26"/>
  <c r="G54" i="26"/>
  <c r="G47" i="26"/>
  <c r="M62" i="21"/>
  <c r="G98" i="26"/>
  <c r="E58" i="26"/>
  <c r="D104" i="26"/>
  <c r="M81" i="21"/>
  <c r="D109" i="26"/>
  <c r="G87" i="26"/>
  <c r="F125" i="21"/>
  <c r="E130" i="26"/>
  <c r="G125" i="21"/>
  <c r="G55" i="26"/>
  <c r="P115" i="26"/>
  <c r="M80" i="21"/>
  <c r="F60" i="26"/>
  <c r="N124" i="21"/>
  <c r="F93" i="26"/>
  <c r="M32" i="21"/>
  <c r="M35" i="21"/>
  <c r="G124" i="21"/>
  <c r="E83" i="26"/>
  <c r="P95" i="26"/>
  <c r="P39" i="26"/>
  <c r="M30" i="21"/>
  <c r="N87" i="21"/>
  <c r="F43" i="26"/>
  <c r="P36" i="26"/>
  <c r="P33" i="26"/>
  <c r="G92" i="26"/>
  <c r="C77" i="21"/>
  <c r="P81" i="26"/>
  <c r="M117" i="21"/>
  <c r="C52" i="26"/>
  <c r="P91" i="26"/>
  <c r="N65" i="21"/>
  <c r="C117" i="21"/>
  <c r="M122" i="21"/>
  <c r="N80" i="21"/>
  <c r="N24" i="21"/>
  <c r="P69" i="26"/>
  <c r="D33" i="26"/>
  <c r="F20" i="26"/>
  <c r="F116" i="26"/>
  <c r="G40" i="26"/>
  <c r="C75" i="21"/>
  <c r="D92" i="26"/>
  <c r="D54" i="26"/>
  <c r="E77" i="26"/>
  <c r="C36" i="21"/>
  <c r="C86" i="26"/>
  <c r="G109" i="26"/>
  <c r="P98" i="26"/>
  <c r="G102" i="26"/>
  <c r="P92" i="26"/>
  <c r="P55" i="26"/>
  <c r="G74" i="26"/>
  <c r="G77" i="26"/>
  <c r="P102" i="26"/>
  <c r="E39" i="26"/>
  <c r="N94" i="21"/>
  <c r="D51" i="26"/>
  <c r="F125" i="26"/>
  <c r="N21" i="26"/>
  <c r="N111" i="21"/>
  <c r="G68" i="26"/>
  <c r="C51" i="21"/>
  <c r="P67" i="26"/>
  <c r="N69" i="21"/>
  <c r="O24" i="26"/>
  <c r="F15" i="26"/>
  <c r="D48" i="26"/>
  <c r="F77" i="26"/>
  <c r="D61" i="26"/>
  <c r="C96" i="21"/>
  <c r="C44" i="21"/>
  <c r="C39" i="26"/>
  <c r="E123" i="26"/>
  <c r="N59" i="21"/>
  <c r="N23" i="26"/>
  <c r="F17" i="26"/>
  <c r="E64" i="26"/>
  <c r="P96" i="26"/>
  <c r="M96" i="21"/>
  <c r="E65" i="26"/>
  <c r="N96" i="21"/>
  <c r="N28" i="21"/>
  <c r="M57" i="21"/>
  <c r="E78" i="26"/>
  <c r="F59" i="26"/>
  <c r="F96" i="26"/>
  <c r="D122" i="21"/>
  <c r="D73" i="26"/>
  <c r="D45" i="26"/>
  <c r="D100" i="26"/>
  <c r="E122" i="26"/>
  <c r="C43" i="26"/>
  <c r="C45" i="21"/>
  <c r="G90" i="26"/>
  <c r="C24" i="21"/>
  <c r="F107" i="26"/>
  <c r="C21" i="21"/>
  <c r="M27" i="21"/>
  <c r="G73" i="26"/>
  <c r="C107" i="21"/>
  <c r="F91" i="26"/>
  <c r="N91" i="21"/>
  <c r="C89" i="26"/>
  <c r="C42" i="26"/>
  <c r="C25" i="26"/>
  <c r="C72" i="26"/>
  <c r="F74" i="26"/>
  <c r="P63" i="26"/>
  <c r="E40" i="26"/>
  <c r="C60" i="26"/>
  <c r="C101" i="21"/>
  <c r="G79" i="26"/>
  <c r="N60" i="21"/>
  <c r="M84" i="21"/>
  <c r="P124" i="26"/>
  <c r="F68" i="26"/>
  <c r="G89" i="26"/>
  <c r="C16" i="21"/>
  <c r="C123" i="21"/>
  <c r="D41" i="26"/>
  <c r="D75" i="26"/>
  <c r="G130" i="21"/>
  <c r="E84" i="26"/>
  <c r="F58" i="26"/>
  <c r="P22" i="26"/>
  <c r="C78" i="26"/>
  <c r="M103" i="21"/>
  <c r="N97" i="21"/>
  <c r="N122" i="21"/>
  <c r="E46" i="26"/>
  <c r="G108" i="26"/>
  <c r="N63" i="21"/>
  <c r="M94" i="21"/>
  <c r="F13" i="26"/>
  <c r="D40" i="26"/>
  <c r="G19" i="26"/>
  <c r="M26" i="21"/>
  <c r="C124" i="21"/>
  <c r="F36" i="26"/>
  <c r="G130" i="26"/>
  <c r="C33" i="26"/>
  <c r="E125" i="21"/>
  <c r="P61" i="26"/>
  <c r="P44" i="26"/>
  <c r="D95" i="26"/>
  <c r="N55" i="21"/>
  <c r="F129" i="21"/>
  <c r="C86" i="21"/>
  <c r="P26" i="26"/>
  <c r="N66" i="21"/>
  <c r="M100" i="21"/>
  <c r="C84" i="21"/>
  <c r="M24" i="21"/>
  <c r="C37" i="21"/>
  <c r="P31" i="26"/>
  <c r="C88" i="26"/>
  <c r="M46" i="21"/>
  <c r="C89" i="21"/>
  <c r="E79" i="26"/>
  <c r="P17" i="26"/>
  <c r="G63" i="26"/>
  <c r="M59" i="21"/>
  <c r="P103" i="26"/>
  <c r="C97" i="21"/>
  <c r="D78" i="26"/>
  <c r="E103" i="26"/>
  <c r="G131" i="21"/>
  <c r="C132" i="26"/>
  <c r="N25" i="26"/>
  <c r="E29" i="26"/>
  <c r="F121" i="21"/>
  <c r="P121" i="26"/>
  <c r="N40" i="21"/>
  <c r="D50" i="26"/>
  <c r="F113" i="26"/>
  <c r="D131" i="21"/>
  <c r="C68" i="21"/>
  <c r="C118" i="21"/>
  <c r="O21" i="26"/>
  <c r="G104" i="26"/>
  <c r="P123" i="21"/>
  <c r="N72" i="21"/>
  <c r="C38" i="26"/>
  <c r="N37" i="21"/>
  <c r="C23" i="21"/>
  <c r="D121" i="26"/>
  <c r="E115" i="26"/>
  <c r="P24" i="26"/>
  <c r="F69" i="26"/>
  <c r="C55" i="21"/>
  <c r="D29" i="26"/>
  <c r="E110" i="26"/>
  <c r="C48" i="21"/>
  <c r="P82" i="26"/>
  <c r="E119" i="26"/>
  <c r="E96" i="26"/>
  <c r="D60" i="26"/>
  <c r="N19" i="26"/>
  <c r="P57" i="26"/>
  <c r="P83" i="26"/>
  <c r="C70" i="26"/>
  <c r="C59" i="26"/>
  <c r="P32" i="26"/>
  <c r="C112" i="21"/>
  <c r="F110" i="26"/>
  <c r="C129" i="21"/>
  <c r="D74" i="26"/>
  <c r="C64" i="21"/>
  <c r="M48" i="21"/>
  <c r="P135" i="26"/>
  <c r="N54" i="21"/>
  <c r="N15" i="21"/>
  <c r="M40" i="21"/>
  <c r="C82" i="26"/>
  <c r="E35" i="26"/>
  <c r="F71" i="26"/>
  <c r="F38" i="26"/>
  <c r="F76" i="26"/>
  <c r="F55" i="26"/>
  <c r="G117" i="26"/>
  <c r="C15" i="26"/>
  <c r="D118" i="26"/>
  <c r="E60" i="26"/>
  <c r="P89" i="26"/>
  <c r="E100" i="26"/>
  <c r="C28" i="26"/>
  <c r="D130" i="21"/>
  <c r="F53" i="26"/>
  <c r="P51" i="26"/>
  <c r="C37" i="26"/>
  <c r="P15" i="26"/>
  <c r="M43" i="21"/>
  <c r="F92" i="26"/>
  <c r="D30" i="26"/>
  <c r="P125" i="26"/>
  <c r="D82" i="26"/>
  <c r="G123" i="26"/>
  <c r="G25" i="26"/>
  <c r="C81" i="26"/>
  <c r="G126" i="26"/>
  <c r="C60" i="21"/>
  <c r="C79" i="26"/>
  <c r="C100" i="21"/>
  <c r="C14" i="21"/>
  <c r="C19" i="21"/>
  <c r="M104" i="21"/>
  <c r="C56" i="21"/>
  <c r="F87" i="26"/>
  <c r="P37" i="26"/>
  <c r="M116" i="21"/>
  <c r="N74" i="21"/>
  <c r="E122" i="21"/>
  <c r="E48" i="26"/>
  <c r="N57" i="21"/>
  <c r="E55" i="26"/>
  <c r="N126" i="21"/>
  <c r="C65" i="21"/>
  <c r="D24" i="26"/>
  <c r="E82" i="26"/>
  <c r="G31" i="26"/>
  <c r="G119" i="26"/>
  <c r="D83" i="26"/>
  <c r="F127" i="26"/>
  <c r="C109" i="21"/>
  <c r="F70" i="26"/>
  <c r="P134" i="26"/>
  <c r="D49" i="26"/>
  <c r="P76" i="26"/>
  <c r="E73" i="26"/>
  <c r="C106" i="26"/>
  <c r="M21" i="26"/>
  <c r="E126" i="21"/>
  <c r="M88" i="21"/>
  <c r="P71" i="26"/>
  <c r="N101" i="21"/>
  <c r="C120" i="21"/>
  <c r="P111" i="26"/>
  <c r="C56" i="26"/>
  <c r="C98" i="21"/>
  <c r="N32" i="21"/>
  <c r="M118" i="21"/>
  <c r="D129" i="26"/>
  <c r="E121" i="26"/>
  <c r="N130" i="21"/>
  <c r="E61" i="26"/>
  <c r="P18" i="26"/>
  <c r="D117" i="26"/>
  <c r="F134" i="26"/>
  <c r="C13" i="26"/>
  <c r="D132" i="26"/>
  <c r="D43" i="26"/>
  <c r="C117" i="26"/>
  <c r="C118" i="26"/>
  <c r="C66" i="21"/>
  <c r="M127" i="21"/>
  <c r="P123" i="26"/>
  <c r="G85" i="26"/>
  <c r="G44" i="26"/>
  <c r="G57" i="26"/>
  <c r="C108" i="26"/>
  <c r="P46" i="26"/>
  <c r="P127" i="26"/>
  <c r="C74" i="26"/>
  <c r="F52" i="26"/>
  <c r="M23" i="26"/>
  <c r="D126" i="21"/>
  <c r="G95" i="26"/>
  <c r="C54" i="26"/>
  <c r="C34" i="26"/>
  <c r="C112" i="26"/>
  <c r="D132" i="21"/>
  <c r="F86" i="26"/>
  <c r="C131" i="26"/>
  <c r="F28" i="26"/>
  <c r="C132" i="21"/>
  <c r="O26" i="26"/>
  <c r="N23" i="21"/>
  <c r="N84" i="21"/>
  <c r="M60" i="21"/>
  <c r="N113" i="21"/>
  <c r="F90" i="26"/>
  <c r="C121" i="21"/>
  <c r="O13" i="26"/>
  <c r="D42" i="26"/>
  <c r="F48" i="26"/>
  <c r="M74" i="21"/>
  <c r="E92" i="26"/>
  <c r="E134" i="26"/>
  <c r="N46" i="21"/>
  <c r="N56" i="21"/>
  <c r="C85" i="21"/>
  <c r="M128" i="21"/>
  <c r="P14" i="26"/>
  <c r="C67" i="26"/>
  <c r="P94" i="26"/>
  <c r="C95" i="21"/>
  <c r="C121" i="26"/>
  <c r="E108" i="26"/>
  <c r="N114" i="21"/>
  <c r="E86" i="26"/>
  <c r="N82" i="21"/>
  <c r="F135" i="26"/>
  <c r="G71" i="26"/>
  <c r="C22" i="21"/>
  <c r="P113" i="26"/>
  <c r="N18" i="21"/>
  <c r="C91" i="21"/>
  <c r="E52" i="26"/>
  <c r="D120" i="26"/>
  <c r="D58" i="26"/>
  <c r="E34" i="26"/>
  <c r="P77" i="26"/>
  <c r="M132" i="21"/>
  <c r="P85" i="26"/>
  <c r="D76" i="26"/>
  <c r="M58" i="21"/>
  <c r="D124" i="26"/>
  <c r="F79" i="26"/>
  <c r="D135" i="26"/>
  <c r="E81" i="26"/>
  <c r="E128" i="21"/>
  <c r="D93" i="26"/>
  <c r="C79" i="21"/>
  <c r="E99" i="26"/>
  <c r="F62" i="26"/>
  <c r="F65" i="26"/>
  <c r="D52" i="26"/>
  <c r="D106" i="26"/>
  <c r="E49" i="26"/>
  <c r="G24" i="26"/>
  <c r="P45" i="26"/>
  <c r="P105" i="26"/>
  <c r="S5" i="26"/>
  <c r="C27" i="21"/>
  <c r="E69" i="26"/>
  <c r="O28" i="26"/>
  <c r="C119" i="21"/>
  <c r="G12" i="26"/>
  <c r="G111" i="26"/>
  <c r="G46" i="26"/>
  <c r="G128" i="21"/>
  <c r="E131" i="21"/>
  <c r="P43" i="26"/>
  <c r="D22" i="26"/>
  <c r="C40" i="21"/>
  <c r="E133" i="26"/>
  <c r="F127" i="21"/>
  <c r="G107" i="26"/>
  <c r="C29" i="21"/>
  <c r="P120" i="26"/>
  <c r="C17" i="26"/>
  <c r="M24" i="26"/>
  <c r="F132" i="26"/>
  <c r="C63" i="26"/>
  <c r="D125" i="26"/>
  <c r="P129" i="21"/>
  <c r="C66" i="26"/>
  <c r="E113" i="26"/>
  <c r="P104" i="26"/>
  <c r="E85" i="26"/>
  <c r="N121" i="21"/>
  <c r="C49" i="21"/>
  <c r="D130" i="26"/>
  <c r="C102" i="21"/>
  <c r="F117" i="26"/>
  <c r="F124" i="26"/>
  <c r="M107" i="21"/>
  <c r="G52" i="26"/>
  <c r="O16" i="26"/>
  <c r="C90" i="26"/>
  <c r="F51" i="26"/>
  <c r="C93" i="21"/>
  <c r="G100" i="26"/>
  <c r="M27" i="26"/>
  <c r="C129" i="26"/>
  <c r="C92" i="21"/>
  <c r="F39" i="26"/>
  <c r="D20" i="26"/>
  <c r="N77" i="21"/>
  <c r="F63" i="26"/>
  <c r="D56" i="26"/>
  <c r="F42" i="26"/>
  <c r="M72" i="21"/>
  <c r="F85" i="26"/>
  <c r="P88" i="26"/>
  <c r="C94" i="21"/>
  <c r="C110" i="21"/>
  <c r="G29" i="26"/>
  <c r="C43" i="21"/>
  <c r="G114" i="26"/>
  <c r="F99" i="26"/>
  <c r="P136" i="26"/>
  <c r="E45" i="26"/>
  <c r="D55" i="26"/>
  <c r="P21" i="26"/>
  <c r="O135" i="26"/>
  <c r="E126" i="26"/>
  <c r="D97" i="26"/>
  <c r="F109" i="26"/>
  <c r="C52" i="21"/>
  <c r="O136" i="26"/>
  <c r="F64" i="26"/>
  <c r="G135" i="26"/>
  <c r="M39" i="21"/>
  <c r="C20" i="21"/>
  <c r="N12" i="26"/>
  <c r="E15" i="26"/>
  <c r="C105" i="26"/>
  <c r="E51" i="26"/>
  <c r="N92" i="21"/>
  <c r="C99" i="21"/>
  <c r="F14" i="26"/>
  <c r="D122" i="26"/>
  <c r="D110" i="26"/>
  <c r="P78" i="26"/>
  <c r="P93" i="26"/>
  <c r="F131" i="26"/>
  <c r="F118" i="26"/>
  <c r="M28" i="26"/>
  <c r="E75" i="26"/>
  <c r="N107" i="21"/>
  <c r="M33" i="21"/>
  <c r="E136" i="26"/>
  <c r="F22" i="26"/>
  <c r="G121" i="26"/>
  <c r="M52" i="21"/>
  <c r="P20" i="26"/>
  <c r="M113" i="21"/>
  <c r="G70" i="26"/>
  <c r="C50" i="26"/>
  <c r="G136" i="26"/>
  <c r="C127" i="21"/>
  <c r="E41" i="26"/>
  <c r="F56" i="26"/>
  <c r="N104" i="21"/>
  <c r="G116" i="26"/>
  <c r="N76" i="21"/>
  <c r="D66" i="26"/>
  <c r="N29" i="21"/>
  <c r="M76" i="21"/>
  <c r="F123" i="21"/>
  <c r="F23" i="26"/>
  <c r="M126" i="21"/>
  <c r="F106" i="26"/>
  <c r="P131" i="21"/>
  <c r="F102" i="26"/>
  <c r="F98" i="26"/>
  <c r="C69" i="21"/>
  <c r="D63" i="26"/>
  <c r="N120" i="21"/>
  <c r="D119" i="26"/>
  <c r="M95" i="21"/>
  <c r="M109" i="21"/>
  <c r="C32" i="26"/>
  <c r="F26" i="26"/>
  <c r="C96" i="26"/>
  <c r="G81" i="26"/>
  <c r="P62" i="26"/>
  <c r="P119" i="26"/>
  <c r="G56" i="26"/>
  <c r="F72" i="26"/>
  <c r="M120" i="21"/>
  <c r="M23" i="21"/>
  <c r="C122" i="26"/>
  <c r="E27" i="26"/>
  <c r="N14" i="21"/>
  <c r="E87" i="26"/>
  <c r="M99" i="21"/>
  <c r="G122" i="26"/>
  <c r="D38" i="26"/>
  <c r="M49" i="21"/>
  <c r="G33" i="26"/>
  <c r="N27" i="21"/>
  <c r="F81" i="26"/>
  <c r="C122" i="21"/>
  <c r="E56" i="26"/>
  <c r="O19" i="26"/>
  <c r="D90" i="26"/>
  <c r="M112" i="21"/>
  <c r="G32" i="26"/>
  <c r="E59" i="26"/>
  <c r="F12" i="26"/>
  <c r="D85" i="26"/>
  <c r="P79" i="26"/>
  <c r="N16" i="26"/>
  <c r="F31" i="26"/>
  <c r="P41" i="26"/>
  <c r="C73" i="26"/>
  <c r="C72" i="21"/>
  <c r="P110" i="26"/>
  <c r="G134" i="26"/>
  <c r="C75" i="26"/>
  <c r="E132" i="26"/>
  <c r="C130" i="21"/>
  <c r="E30" i="26"/>
  <c r="F122" i="21"/>
  <c r="M111" i="21"/>
  <c r="N15" i="26"/>
  <c r="G127" i="26"/>
  <c r="G112" i="26"/>
  <c r="C24" i="26"/>
  <c r="P122" i="21"/>
  <c r="C16" i="26"/>
  <c r="N12" i="21"/>
  <c r="C128" i="26"/>
  <c r="C61" i="21"/>
  <c r="F80" i="26"/>
  <c r="G105" i="26"/>
  <c r="D57" i="26"/>
  <c r="G59" i="26"/>
  <c r="D115" i="26"/>
  <c r="N62" i="21"/>
  <c r="G18" i="26"/>
  <c r="M19" i="21"/>
  <c r="C111" i="21"/>
  <c r="C109" i="26"/>
  <c r="M63" i="21"/>
  <c r="N58" i="21"/>
  <c r="G132" i="26"/>
  <c r="E116" i="26"/>
  <c r="N112" i="21"/>
  <c r="C17" i="21"/>
  <c r="G106" i="26"/>
  <c r="G43" i="26"/>
  <c r="E114" i="26"/>
  <c r="G67" i="26"/>
  <c r="F34" i="26"/>
  <c r="F136" i="26"/>
  <c r="C36" i="26"/>
  <c r="M90" i="21"/>
  <c r="C34" i="21"/>
  <c r="F75" i="26"/>
  <c r="M125" i="21"/>
  <c r="O22" i="26"/>
  <c r="E31" i="26"/>
  <c r="F126" i="21"/>
  <c r="G39" i="26"/>
  <c r="C85" i="26"/>
  <c r="G37" i="26"/>
  <c r="C41" i="26"/>
  <c r="G110" i="26"/>
  <c r="C15" i="21"/>
  <c r="P68" i="26"/>
  <c r="D86" i="26"/>
  <c r="N88" i="21"/>
  <c r="D128" i="26"/>
  <c r="P38" i="26"/>
  <c r="C115" i="21"/>
  <c r="C62" i="21"/>
  <c r="C114" i="26"/>
  <c r="M29" i="21"/>
  <c r="D46" i="26"/>
  <c r="M105" i="21"/>
  <c r="F89" i="26"/>
  <c r="P124" i="21"/>
  <c r="M64" i="21"/>
  <c r="C126" i="21"/>
  <c r="D128" i="21"/>
  <c r="E118" i="26"/>
  <c r="C104" i="21"/>
  <c r="F40" i="26"/>
  <c r="N115" i="21"/>
  <c r="F45" i="26"/>
  <c r="C92" i="26"/>
  <c r="C99" i="26"/>
  <c r="C97" i="26"/>
  <c r="D37" i="26"/>
  <c r="E94" i="26"/>
  <c r="C13" i="21"/>
  <c r="E90" i="26"/>
  <c r="N18" i="26"/>
  <c r="D35" i="26"/>
  <c r="N22" i="26"/>
  <c r="N33" i="21"/>
  <c r="G69" i="26"/>
  <c r="E124" i="26"/>
  <c r="F100" i="26"/>
  <c r="C87" i="21"/>
  <c r="M56" i="21"/>
  <c r="P90" i="26"/>
  <c r="P53" i="26"/>
  <c r="E76" i="26"/>
  <c r="F78" i="26"/>
  <c r="M129" i="21"/>
  <c r="C12" i="21"/>
  <c r="E36" i="26"/>
  <c r="C125" i="21"/>
  <c r="C103" i="21"/>
  <c r="M87" i="21"/>
  <c r="G64" i="26"/>
  <c r="P112" i="26"/>
  <c r="N109" i="21"/>
  <c r="N116" i="21"/>
  <c r="F130" i="26"/>
  <c r="F120" i="26"/>
  <c r="P109" i="26"/>
  <c r="N108" i="21"/>
  <c r="E66" i="26"/>
  <c r="G41" i="26"/>
  <c r="F84" i="26"/>
  <c r="F18" i="26"/>
  <c r="P73" i="26"/>
  <c r="E33" i="26"/>
  <c r="D71" i="26"/>
  <c r="C70" i="21"/>
  <c r="E32" i="26"/>
  <c r="C116" i="21"/>
  <c r="F104" i="26"/>
  <c r="N117" i="21"/>
  <c r="E21" i="26"/>
  <c r="E127" i="26"/>
  <c r="E109" i="26"/>
  <c r="E72" i="26"/>
  <c r="E80" i="26"/>
  <c r="C88" i="21"/>
  <c r="C58" i="21"/>
  <c r="E26" i="26"/>
  <c r="C95" i="26"/>
  <c r="C48" i="26"/>
  <c r="G28" i="26"/>
  <c r="C119" i="26"/>
  <c r="P106" i="26"/>
  <c r="G61" i="26"/>
  <c r="D126" i="26"/>
  <c r="F103" i="26"/>
  <c r="P122" i="26"/>
  <c r="C77" i="26"/>
  <c r="D127" i="26"/>
  <c r="C40" i="26"/>
  <c r="D124" i="21"/>
  <c r="C35" i="26"/>
  <c r="F16" i="26"/>
  <c r="M16" i="21"/>
  <c r="D17" i="26"/>
  <c r="C49" i="26"/>
  <c r="G35" i="26"/>
  <c r="P87" i="26"/>
  <c r="C55" i="26"/>
  <c r="P59" i="26"/>
  <c r="N70" i="21"/>
  <c r="N26" i="26"/>
  <c r="M121" i="21"/>
  <c r="N89" i="21"/>
  <c r="N64" i="21"/>
  <c r="E104" i="26"/>
  <c r="M79" i="21"/>
  <c r="C76" i="26"/>
  <c r="P50" i="26"/>
  <c r="M98" i="21"/>
  <c r="F122" i="26"/>
  <c r="P107" i="26"/>
  <c r="M91" i="21"/>
  <c r="C127" i="26"/>
  <c r="C91" i="26"/>
  <c r="N99" i="21"/>
  <c r="G120" i="26"/>
  <c r="N34" i="21"/>
  <c r="G66" i="26"/>
  <c r="F30" i="26"/>
  <c r="M42" i="21"/>
  <c r="E50" i="26"/>
  <c r="P126" i="26"/>
  <c r="D125" i="21"/>
  <c r="P108" i="26"/>
  <c r="P66" i="26"/>
  <c r="C61" i="26"/>
  <c r="D12" i="26"/>
  <c r="N20" i="26"/>
  <c r="C120" i="26"/>
  <c r="F73" i="26"/>
  <c r="C84" i="26"/>
  <c r="C42" i="21"/>
  <c r="M73" i="21"/>
  <c r="C100" i="26"/>
  <c r="C19" i="26"/>
  <c r="E47" i="26"/>
  <c r="G20" i="26"/>
  <c r="C18" i="21"/>
  <c r="N26" i="21"/>
  <c r="F61" i="26"/>
  <c r="N132" i="21"/>
  <c r="E107" i="26"/>
  <c r="E42" i="26"/>
  <c r="D101" i="26"/>
  <c r="N67" i="21"/>
  <c r="N17" i="26"/>
  <c r="C63" i="21"/>
  <c r="N17" i="21"/>
  <c r="F25" i="26"/>
  <c r="C71" i="21"/>
  <c r="G129" i="21"/>
  <c r="P47" i="26"/>
  <c r="M101" i="21"/>
  <c r="F94" i="26"/>
  <c r="N27" i="26"/>
  <c r="P131" i="26"/>
  <c r="G76" i="26"/>
  <c r="G115" i="26"/>
  <c r="C39" i="21"/>
  <c r="N49" i="21"/>
  <c r="O23" i="26"/>
  <c r="D47" i="26"/>
  <c r="C51" i="26"/>
  <c r="E25" i="26"/>
  <c r="D129" i="21"/>
  <c r="E20" i="26"/>
  <c r="M34" i="21"/>
  <c r="P101" i="26"/>
  <c r="M97" i="21"/>
  <c r="F24" i="26"/>
  <c r="D16" i="26"/>
  <c r="P99" i="26"/>
  <c r="M26" i="26"/>
  <c r="E14" i="26"/>
  <c r="N78" i="21"/>
  <c r="P130" i="21"/>
  <c r="M115" i="21"/>
  <c r="C69" i="26"/>
  <c r="P16" i="26"/>
  <c r="D72" i="26"/>
  <c r="G78" i="26"/>
  <c r="D31" i="26"/>
  <c r="F101" i="26"/>
  <c r="M66" i="21"/>
  <c r="E24" i="26"/>
  <c r="N71" i="21"/>
  <c r="N85" i="21"/>
  <c r="N95" i="21"/>
  <c r="E101" i="26"/>
  <c r="N48" i="21"/>
  <c r="E28" i="26"/>
  <c r="C47" i="26"/>
  <c r="F57" i="26"/>
  <c r="G15" i="26"/>
  <c r="C106" i="21"/>
  <c r="C101" i="26"/>
  <c r="G96" i="26"/>
  <c r="M93" i="21"/>
  <c r="N79" i="21"/>
  <c r="O134" i="26"/>
  <c r="P130" i="26"/>
  <c r="G94" i="26"/>
  <c r="N30" i="21"/>
  <c r="M41" i="21"/>
  <c r="D32" i="26"/>
  <c r="C81" i="21"/>
  <c r="F29" i="26"/>
  <c r="E19" i="26"/>
  <c r="G16" i="26"/>
  <c r="P35" i="26"/>
  <c r="F121" i="26"/>
  <c r="C108" i="21"/>
  <c r="G129" i="26"/>
  <c r="C54" i="21"/>
  <c r="E123" i="21"/>
  <c r="G53" i="26"/>
  <c r="G101" i="26"/>
  <c r="N129" i="21"/>
  <c r="C110" i="26"/>
  <c r="D70" i="26"/>
  <c r="C47" i="21"/>
  <c r="C59" i="21"/>
  <c r="P29" i="26"/>
  <c r="F83" i="26"/>
  <c r="M77" i="21"/>
  <c r="C83" i="21"/>
  <c r="F32" i="26"/>
  <c r="F124" i="21"/>
  <c r="F44" i="26"/>
  <c r="G125" i="26"/>
  <c r="F54" i="26"/>
  <c r="G23" i="26"/>
  <c r="G72" i="26"/>
  <c r="M28" i="21"/>
  <c r="D94" i="26"/>
  <c r="D28" i="26"/>
  <c r="F115" i="26"/>
  <c r="N42" i="21"/>
  <c r="F131" i="21"/>
  <c r="F105" i="26"/>
  <c r="M124" i="21"/>
  <c r="C65" i="26"/>
  <c r="E131" i="26"/>
  <c r="M110" i="21"/>
  <c r="M15" i="21"/>
  <c r="G123" i="21"/>
  <c r="C114" i="21"/>
  <c r="N98" i="21"/>
  <c r="M13" i="21"/>
  <c r="E117" i="26"/>
  <c r="O14" i="26"/>
  <c r="C94" i="26"/>
  <c r="G30" i="26"/>
  <c r="P60" i="26"/>
  <c r="G48" i="26"/>
  <c r="F128" i="21"/>
  <c r="N36" i="21"/>
  <c r="E23" i="26"/>
  <c r="D123" i="21"/>
  <c r="C31" i="21"/>
  <c r="M21" i="21"/>
  <c r="D25" i="26"/>
  <c r="P42" i="26"/>
  <c r="N125" i="21"/>
  <c r="C62" i="26"/>
  <c r="G124" i="26"/>
  <c r="D84" i="26"/>
  <c r="N103" i="21"/>
  <c r="P97" i="26"/>
  <c r="C53" i="21"/>
  <c r="P30" i="26"/>
  <c r="F114" i="26"/>
  <c r="D91" i="26"/>
  <c r="D111" i="26"/>
  <c r="G121" i="21"/>
  <c r="E70" i="26"/>
  <c r="P49" i="26"/>
  <c r="P128" i="21"/>
  <c r="P65" i="26"/>
  <c r="M114" i="21"/>
  <c r="C126" i="26"/>
  <c r="N86" i="21"/>
  <c r="E98" i="26"/>
  <c r="D114" i="26"/>
  <c r="P25" i="26"/>
  <c r="G27" i="26"/>
  <c r="C32" i="21"/>
  <c r="D131" i="26"/>
  <c r="G88" i="26"/>
  <c r="N73" i="21"/>
  <c r="F130" i="21"/>
  <c r="M131" i="21"/>
  <c r="S5" i="21"/>
  <c r="O20" i="26"/>
  <c r="N53" i="21"/>
  <c r="M89" i="21"/>
  <c r="G84" i="26"/>
  <c r="N119" i="21"/>
  <c r="D13" i="26"/>
  <c r="M20" i="21"/>
  <c r="C134" i="26"/>
  <c r="M82" i="21"/>
  <c r="C45" i="26"/>
  <c r="C27" i="26"/>
  <c r="E112" i="26"/>
  <c r="C116" i="26"/>
  <c r="E63" i="26"/>
  <c r="E121" i="21"/>
  <c r="F129" i="26"/>
  <c r="M50" i="21"/>
  <c r="C123" i="26"/>
  <c r="D44" i="26"/>
  <c r="E130" i="21"/>
  <c r="M65" i="21"/>
  <c r="D15" i="26"/>
  <c r="P84" i="26"/>
  <c r="G127" i="21"/>
  <c r="O15" i="26"/>
  <c r="C57" i="21"/>
  <c r="P117" i="26"/>
  <c r="P127" i="21"/>
  <c r="E105" i="26"/>
  <c r="P116" i="26"/>
  <c r="N35" i="21"/>
  <c r="C46" i="21"/>
  <c r="M18" i="26"/>
  <c r="N75" i="21"/>
  <c r="F111" i="26"/>
  <c r="D102" i="26"/>
  <c r="C83" i="26"/>
  <c r="C31" i="26"/>
  <c r="N13" i="21"/>
  <c r="F49" i="26"/>
  <c r="C111" i="26"/>
  <c r="G17" i="26"/>
  <c r="G65" i="26"/>
  <c r="F119" i="26"/>
  <c r="D79" i="26"/>
  <c r="F66" i="26"/>
  <c r="G42" i="26"/>
  <c r="D108" i="26"/>
  <c r="D67" i="26"/>
  <c r="P132" i="26"/>
  <c r="E22" i="26"/>
  <c r="N68" i="21"/>
  <c r="G49" i="26"/>
  <c r="M47" i="21"/>
  <c r="C18" i="26"/>
  <c r="E18" i="26"/>
  <c r="G122" i="21"/>
  <c r="D87" i="26"/>
  <c r="M55" i="21"/>
  <c r="E74" i="26"/>
  <c r="N100" i="21"/>
  <c r="E37" i="26"/>
  <c r="F112" i="26"/>
  <c r="G99" i="26"/>
  <c r="M78" i="21"/>
  <c r="C33" i="21"/>
  <c r="F33" i="26"/>
  <c r="C44" i="26"/>
  <c r="G126" i="21"/>
  <c r="N93" i="21"/>
  <c r="F67" i="26"/>
  <c r="F35" i="26"/>
  <c r="N81" i="21"/>
  <c r="M51" i="21"/>
  <c r="N47" i="21"/>
  <c r="G34" i="26"/>
  <c r="N50" i="21"/>
  <c r="E54" i="26"/>
  <c r="G103" i="26"/>
  <c r="D14" i="26"/>
  <c r="P133" i="26"/>
  <c r="E91" i="26"/>
  <c r="M130" i="21"/>
  <c r="E132" i="21"/>
  <c r="E120" i="26"/>
  <c r="C133" i="26"/>
  <c r="M106" i="21"/>
  <c r="E128" i="26"/>
  <c r="M67" i="21"/>
  <c r="N16" i="21"/>
  <c r="D64" i="26"/>
  <c r="E68" i="26"/>
  <c r="N44" i="21"/>
  <c r="M68" i="21"/>
  <c r="C136" i="26"/>
  <c r="E111" i="26"/>
  <c r="F88" i="26"/>
  <c r="E53" i="26"/>
  <c r="M25" i="21"/>
  <c r="P40" i="26"/>
  <c r="N61" i="21"/>
  <c r="C124" i="26"/>
  <c r="N127" i="21"/>
  <c r="E43" i="26"/>
  <c r="C23" i="26"/>
  <c r="G133" i="26"/>
  <c r="C103" i="26"/>
  <c r="N106" i="21"/>
  <c r="D98" i="26"/>
  <c r="N19" i="21"/>
  <c r="C113" i="26"/>
  <c r="F132" i="21"/>
  <c r="M17" i="26"/>
  <c r="M36" i="21"/>
  <c r="N128" i="21"/>
  <c r="F46" i="26"/>
  <c r="M22" i="26"/>
  <c r="O25" i="26"/>
  <c r="N123" i="21"/>
  <c r="G93" i="26"/>
  <c r="G50" i="26"/>
  <c r="G60" i="26"/>
  <c r="P114" i="26"/>
  <c r="C50" i="21"/>
  <c r="D121" i="21"/>
  <c r="M38" i="21"/>
  <c r="F108" i="26"/>
  <c r="F133" i="26"/>
  <c r="E17" i="26"/>
  <c r="M61" i="21"/>
  <c r="G132" i="21"/>
  <c r="M13" i="26"/>
  <c r="G38" i="26"/>
  <c r="M18" i="21"/>
  <c r="C125" i="26"/>
  <c r="M69" i="21"/>
  <c r="N13" i="26"/>
  <c r="E102" i="26"/>
  <c r="N38" i="21"/>
  <c r="C14" i="26"/>
  <c r="D112" i="26"/>
  <c r="M16" i="26"/>
  <c r="C102" i="26"/>
  <c r="D96" i="26"/>
  <c r="O27" i="26"/>
  <c r="N22" i="21"/>
  <c r="C64" i="26"/>
  <c r="C28" i="21"/>
  <c r="P13" i="26"/>
  <c r="C73" i="21"/>
  <c r="C21" i="26"/>
  <c r="D39" i="26"/>
  <c r="G26" i="26"/>
  <c r="P48" i="26"/>
  <c r="M70" i="21"/>
  <c r="M85" i="21"/>
  <c r="N110" i="21"/>
  <c r="C57" i="26"/>
  <c r="M17" i="21"/>
  <c r="D81" i="26"/>
  <c r="P125" i="21"/>
  <c r="D77" i="26"/>
  <c r="E13" i="26"/>
  <c r="P100" i="26"/>
  <c r="P27" i="26"/>
  <c r="N51" i="21"/>
  <c r="D88" i="26"/>
  <c r="O17" i="26"/>
  <c r="N131" i="21"/>
  <c r="D62" i="26"/>
  <c r="N39" i="21"/>
  <c r="C46" i="26"/>
  <c r="G113" i="26"/>
  <c r="P12" i="26"/>
  <c r="C131" i="21"/>
  <c r="N105" i="21"/>
  <c r="G75" i="26"/>
  <c r="N28" i="26"/>
  <c r="D34" i="26"/>
  <c r="F37" i="26"/>
  <c r="D123" i="26"/>
  <c r="M44" i="21"/>
  <c r="P28" i="26"/>
  <c r="M20" i="26"/>
  <c r="G80" i="26"/>
  <c r="D127" i="21"/>
  <c r="N52" i="21"/>
  <c r="O18" i="26"/>
  <c r="M119" i="21"/>
  <c r="C12" i="26"/>
  <c r="P75" i="26"/>
  <c r="D27" i="26"/>
  <c r="P74" i="26"/>
  <c r="C78" i="21"/>
  <c r="K37" i="26" l="1"/>
  <c r="J37" i="26"/>
  <c r="Q37" i="26"/>
  <c r="R37" i="26" s="1"/>
  <c r="V28" i="26"/>
  <c r="V39" i="21"/>
  <c r="V131" i="21"/>
  <c r="V22" i="21"/>
  <c r="V13" i="26"/>
  <c r="M10" i="26"/>
  <c r="K133" i="26"/>
  <c r="J133" i="26"/>
  <c r="Q133" i="26"/>
  <c r="R133" i="26" s="1"/>
  <c r="K108" i="26"/>
  <c r="J108" i="26"/>
  <c r="Q108" i="26"/>
  <c r="R108" i="26" s="1"/>
  <c r="Q46" i="26"/>
  <c r="R46" i="26" s="1"/>
  <c r="L46" i="26" s="1"/>
  <c r="J46" i="26"/>
  <c r="K46" i="26"/>
  <c r="Q132" i="21"/>
  <c r="R132" i="21" s="1"/>
  <c r="J132" i="21"/>
  <c r="K132" i="21"/>
  <c r="V19" i="21"/>
  <c r="J88" i="26"/>
  <c r="Q88" i="26"/>
  <c r="R88" i="26" s="1"/>
  <c r="K88" i="26"/>
  <c r="V81" i="21"/>
  <c r="K35" i="26"/>
  <c r="Q35" i="26"/>
  <c r="R35" i="26" s="1"/>
  <c r="J35" i="26"/>
  <c r="J67" i="26"/>
  <c r="K67" i="26"/>
  <c r="Q67" i="26"/>
  <c r="R67" i="26" s="1"/>
  <c r="L67" i="26" s="1"/>
  <c r="K33" i="26"/>
  <c r="Q33" i="26"/>
  <c r="R33" i="26" s="1"/>
  <c r="J33" i="26"/>
  <c r="L33" i="26" s="1"/>
  <c r="Q112" i="26"/>
  <c r="R112" i="26" s="1"/>
  <c r="K112" i="26"/>
  <c r="J112" i="26"/>
  <c r="Q66" i="26"/>
  <c r="R66" i="26" s="1"/>
  <c r="J66" i="26"/>
  <c r="K66" i="26"/>
  <c r="Q119" i="26"/>
  <c r="R119" i="26" s="1"/>
  <c r="K119" i="26"/>
  <c r="J119" i="26"/>
  <c r="K49" i="26"/>
  <c r="Q49" i="26"/>
  <c r="R49" i="26" s="1"/>
  <c r="J49" i="26"/>
  <c r="V13" i="21"/>
  <c r="J111" i="26"/>
  <c r="K111" i="26"/>
  <c r="Q111" i="26"/>
  <c r="R111" i="26" s="1"/>
  <c r="L111" i="26" s="1"/>
  <c r="V75" i="21"/>
  <c r="Q129" i="26"/>
  <c r="R129" i="26" s="1"/>
  <c r="K129" i="26"/>
  <c r="J129" i="26"/>
  <c r="M2" i="6"/>
  <c r="Q130" i="21"/>
  <c r="R130" i="21" s="1"/>
  <c r="J130" i="21"/>
  <c r="K130" i="21"/>
  <c r="V86" i="21"/>
  <c r="J114" i="26"/>
  <c r="K114" i="26"/>
  <c r="Q114" i="26"/>
  <c r="R114" i="26" s="1"/>
  <c r="V103" i="21"/>
  <c r="V36" i="21"/>
  <c r="J128" i="21"/>
  <c r="Q128" i="21"/>
  <c r="R128" i="21" s="1"/>
  <c r="K128" i="21"/>
  <c r="Q105" i="26"/>
  <c r="R105" i="26" s="1"/>
  <c r="K105" i="26"/>
  <c r="J105" i="26"/>
  <c r="J131" i="21"/>
  <c r="K131" i="21"/>
  <c r="Q131" i="21"/>
  <c r="R131" i="21" s="1"/>
  <c r="J115" i="26"/>
  <c r="L115" i="26" s="1"/>
  <c r="Q115" i="26"/>
  <c r="R115" i="26" s="1"/>
  <c r="K115" i="26"/>
  <c r="Q54" i="26"/>
  <c r="R54" i="26" s="1"/>
  <c r="J54" i="26"/>
  <c r="K54" i="26"/>
  <c r="J44" i="26"/>
  <c r="Q44" i="26"/>
  <c r="R44" i="26" s="1"/>
  <c r="K44" i="26"/>
  <c r="Q124" i="21"/>
  <c r="R124" i="21" s="1"/>
  <c r="K124" i="21"/>
  <c r="J124" i="21"/>
  <c r="K32" i="26"/>
  <c r="J32" i="26"/>
  <c r="Q32" i="26"/>
  <c r="R32" i="26" s="1"/>
  <c r="K83" i="26"/>
  <c r="Q83" i="26"/>
  <c r="R83" i="26" s="1"/>
  <c r="L83" i="26" s="1"/>
  <c r="J83" i="26"/>
  <c r="K121" i="26"/>
  <c r="J121" i="26"/>
  <c r="Q121" i="26"/>
  <c r="R121" i="26" s="1"/>
  <c r="J29" i="26"/>
  <c r="Q29" i="26"/>
  <c r="R29" i="26" s="1"/>
  <c r="K29" i="26"/>
  <c r="J57" i="26"/>
  <c r="K57" i="26"/>
  <c r="Q57" i="26"/>
  <c r="R57" i="26" s="1"/>
  <c r="Q101" i="26"/>
  <c r="R101" i="26" s="1"/>
  <c r="K101" i="26"/>
  <c r="J101" i="26"/>
  <c r="K24" i="26"/>
  <c r="Q24" i="26"/>
  <c r="R24" i="26" s="1"/>
  <c r="J24" i="26"/>
  <c r="V27" i="26"/>
  <c r="Q94" i="26"/>
  <c r="R94" i="26" s="1"/>
  <c r="K94" i="26"/>
  <c r="J94" i="26"/>
  <c r="J25" i="26"/>
  <c r="K25" i="26"/>
  <c r="Q25" i="26"/>
  <c r="R25" i="26" s="1"/>
  <c r="V17" i="21"/>
  <c r="V17" i="26"/>
  <c r="V67" i="21"/>
  <c r="K61" i="26"/>
  <c r="Q61" i="26"/>
  <c r="R61" i="26" s="1"/>
  <c r="J61" i="26"/>
  <c r="V26" i="21"/>
  <c r="Q73" i="26"/>
  <c r="R73" i="26" s="1"/>
  <c r="K73" i="26"/>
  <c r="J73" i="26"/>
  <c r="K30" i="26"/>
  <c r="J30" i="26"/>
  <c r="Q30" i="26"/>
  <c r="R30" i="26" s="1"/>
  <c r="V34" i="21"/>
  <c r="V99" i="21"/>
  <c r="K122" i="26"/>
  <c r="J122" i="26"/>
  <c r="L122" i="26" s="1"/>
  <c r="Q122" i="26"/>
  <c r="R122" i="26" s="1"/>
  <c r="V89" i="21"/>
  <c r="V26" i="26"/>
  <c r="Q16" i="26"/>
  <c r="R16" i="26" s="1"/>
  <c r="K16" i="26"/>
  <c r="J16" i="26"/>
  <c r="Q103" i="26"/>
  <c r="R103" i="26" s="1"/>
  <c r="K103" i="26"/>
  <c r="J103" i="26"/>
  <c r="V117" i="21"/>
  <c r="J104" i="26"/>
  <c r="Q104" i="26"/>
  <c r="R104" i="26" s="1"/>
  <c r="K104" i="26"/>
  <c r="J18" i="26"/>
  <c r="K18" i="26"/>
  <c r="Q18" i="26"/>
  <c r="R18" i="26" s="1"/>
  <c r="L18" i="26" s="1"/>
  <c r="Q84" i="26"/>
  <c r="R84" i="26" s="1"/>
  <c r="K84" i="26"/>
  <c r="J84" i="26"/>
  <c r="Q120" i="26"/>
  <c r="R120" i="26" s="1"/>
  <c r="K120" i="26"/>
  <c r="J120" i="26"/>
  <c r="J130" i="26"/>
  <c r="Q130" i="26"/>
  <c r="R130" i="26" s="1"/>
  <c r="K130" i="26"/>
  <c r="Q78" i="26"/>
  <c r="R78" i="26" s="1"/>
  <c r="J78" i="26"/>
  <c r="K78" i="26"/>
  <c r="Q100" i="26"/>
  <c r="R100" i="26" s="1"/>
  <c r="K100" i="26"/>
  <c r="J100" i="26"/>
  <c r="V18" i="26"/>
  <c r="K45" i="26"/>
  <c r="J45" i="26"/>
  <c r="Q45" i="26"/>
  <c r="R45" i="26" s="1"/>
  <c r="K40" i="26"/>
  <c r="Q40" i="26"/>
  <c r="R40" i="26" s="1"/>
  <c r="J40" i="26"/>
  <c r="J89" i="26"/>
  <c r="Q89" i="26"/>
  <c r="R89" i="26" s="1"/>
  <c r="K89" i="26"/>
  <c r="Q126" i="21"/>
  <c r="R126" i="21" s="1"/>
  <c r="J126" i="21"/>
  <c r="K126" i="21"/>
  <c r="Q75" i="26"/>
  <c r="R75" i="26" s="1"/>
  <c r="J75" i="26"/>
  <c r="K75" i="26"/>
  <c r="Q136" i="26"/>
  <c r="R136" i="26" s="1"/>
  <c r="K136" i="26"/>
  <c r="J136" i="26"/>
  <c r="K34" i="26"/>
  <c r="J34" i="26"/>
  <c r="Q34" i="26"/>
  <c r="R34" i="26" s="1"/>
  <c r="V112" i="21"/>
  <c r="J80" i="26"/>
  <c r="K80" i="26"/>
  <c r="Q80" i="26"/>
  <c r="R80" i="26" s="1"/>
  <c r="V12" i="21"/>
  <c r="N10" i="21"/>
  <c r="V15" i="26"/>
  <c r="K122" i="21"/>
  <c r="J122" i="21"/>
  <c r="Q122" i="21"/>
  <c r="R122" i="21" s="1"/>
  <c r="L122" i="21" s="1"/>
  <c r="J31" i="26"/>
  <c r="Q31" i="26"/>
  <c r="R31" i="26" s="1"/>
  <c r="K31" i="26"/>
  <c r="V16" i="26"/>
  <c r="Q12" i="26"/>
  <c r="R12" i="26" s="1"/>
  <c r="K12" i="26"/>
  <c r="J12" i="26"/>
  <c r="K81" i="26"/>
  <c r="Q81" i="26"/>
  <c r="R81" i="26" s="1"/>
  <c r="J81" i="26"/>
  <c r="Q72" i="26"/>
  <c r="R72" i="26" s="1"/>
  <c r="J72" i="26"/>
  <c r="K72" i="26"/>
  <c r="K26" i="26"/>
  <c r="J26" i="26"/>
  <c r="Q26" i="26"/>
  <c r="R26" i="26" s="1"/>
  <c r="L26" i="26" s="1"/>
  <c r="V120" i="21"/>
  <c r="K98" i="26"/>
  <c r="J98" i="26"/>
  <c r="Q98" i="26"/>
  <c r="R98" i="26" s="1"/>
  <c r="K102" i="26"/>
  <c r="Q102" i="26"/>
  <c r="R102" i="26" s="1"/>
  <c r="J102" i="26"/>
  <c r="K106" i="26"/>
  <c r="Q106" i="26"/>
  <c r="R106" i="26" s="1"/>
  <c r="J106" i="26"/>
  <c r="J23" i="26"/>
  <c r="Q23" i="26"/>
  <c r="R23" i="26" s="1"/>
  <c r="K23" i="26"/>
  <c r="J123" i="21"/>
  <c r="Q123" i="21"/>
  <c r="R123" i="21" s="1"/>
  <c r="K123" i="21"/>
  <c r="V104" i="21"/>
  <c r="Q56" i="26"/>
  <c r="R56" i="26" s="1"/>
  <c r="K56" i="26"/>
  <c r="J56" i="26"/>
  <c r="Q22" i="26"/>
  <c r="R22" i="26" s="1"/>
  <c r="K22" i="26"/>
  <c r="J22" i="26"/>
  <c r="K118" i="26"/>
  <c r="Q118" i="26"/>
  <c r="R118" i="26" s="1"/>
  <c r="J118" i="26"/>
  <c r="J131" i="26"/>
  <c r="Q131" i="26"/>
  <c r="R131" i="26" s="1"/>
  <c r="K131" i="26"/>
  <c r="Q14" i="26"/>
  <c r="R14" i="26" s="1"/>
  <c r="J14" i="26"/>
  <c r="K14" i="26"/>
  <c r="V92" i="21"/>
  <c r="N10" i="26"/>
  <c r="V12" i="26"/>
  <c r="K64" i="26"/>
  <c r="Q64" i="26"/>
  <c r="R64" i="26" s="1"/>
  <c r="J64" i="26"/>
  <c r="Q109" i="26"/>
  <c r="R109" i="26" s="1"/>
  <c r="K109" i="26"/>
  <c r="J109" i="26"/>
  <c r="J99" i="26"/>
  <c r="K99" i="26"/>
  <c r="Q99" i="26"/>
  <c r="R99" i="26" s="1"/>
  <c r="K85" i="26"/>
  <c r="J85" i="26"/>
  <c r="Q85" i="26"/>
  <c r="R85" i="26" s="1"/>
  <c r="J42" i="26"/>
  <c r="K42" i="26"/>
  <c r="Q42" i="26"/>
  <c r="R42" i="26" s="1"/>
  <c r="J63" i="26"/>
  <c r="Q63" i="26"/>
  <c r="R63" i="26" s="1"/>
  <c r="K63" i="26"/>
  <c r="V77" i="21"/>
  <c r="K39" i="26"/>
  <c r="J39" i="26"/>
  <c r="Q39" i="26"/>
  <c r="R39" i="26" s="1"/>
  <c r="K51" i="26"/>
  <c r="Q51" i="26"/>
  <c r="R51" i="26" s="1"/>
  <c r="J51" i="26"/>
  <c r="K124" i="26"/>
  <c r="Q124" i="26"/>
  <c r="R124" i="26" s="1"/>
  <c r="J124" i="26"/>
  <c r="J117" i="26"/>
  <c r="Q117" i="26"/>
  <c r="R117" i="26" s="1"/>
  <c r="K117" i="26"/>
  <c r="J132" i="26"/>
  <c r="K132" i="26"/>
  <c r="Q132" i="26"/>
  <c r="R132" i="26" s="1"/>
  <c r="J127" i="21"/>
  <c r="Q127" i="21"/>
  <c r="R127" i="21" s="1"/>
  <c r="K127" i="21"/>
  <c r="Q65" i="26"/>
  <c r="R65" i="26" s="1"/>
  <c r="J65" i="26"/>
  <c r="K65" i="26"/>
  <c r="Q62" i="26"/>
  <c r="R62" i="26" s="1"/>
  <c r="J62" i="26"/>
  <c r="K62" i="26"/>
  <c r="Q79" i="26"/>
  <c r="R79" i="26" s="1"/>
  <c r="K79" i="26"/>
  <c r="J79" i="26"/>
  <c r="Q135" i="26"/>
  <c r="R135" i="26" s="1"/>
  <c r="J135" i="26"/>
  <c r="K135" i="26"/>
  <c r="Q48" i="26"/>
  <c r="R48" i="26" s="1"/>
  <c r="J48" i="26"/>
  <c r="K48" i="26"/>
  <c r="K90" i="26"/>
  <c r="Q90" i="26"/>
  <c r="R90" i="26" s="1"/>
  <c r="J90" i="26"/>
  <c r="Q28" i="26"/>
  <c r="R28" i="26" s="1"/>
  <c r="K28" i="26"/>
  <c r="J28" i="26"/>
  <c r="Q86" i="26"/>
  <c r="R86" i="26" s="1"/>
  <c r="J86" i="26"/>
  <c r="K86" i="26"/>
  <c r="K52" i="26"/>
  <c r="J52" i="26"/>
  <c r="Q52" i="26"/>
  <c r="R52" i="26" s="1"/>
  <c r="Q134" i="26"/>
  <c r="R134" i="26" s="1"/>
  <c r="J134" i="26"/>
  <c r="K134" i="26"/>
  <c r="V101" i="21"/>
  <c r="J70" i="26"/>
  <c r="Q70" i="26"/>
  <c r="R70" i="26" s="1"/>
  <c r="K70" i="26"/>
  <c r="J127" i="26"/>
  <c r="Q127" i="26"/>
  <c r="R127" i="26" s="1"/>
  <c r="K127" i="26"/>
  <c r="V126" i="21"/>
  <c r="V74" i="21"/>
  <c r="Q87" i="26"/>
  <c r="R87" i="26" s="1"/>
  <c r="K87" i="26"/>
  <c r="J87" i="26"/>
  <c r="K92" i="26"/>
  <c r="J92" i="26"/>
  <c r="Q92" i="26"/>
  <c r="R92" i="26" s="1"/>
  <c r="J53" i="26"/>
  <c r="K53" i="26"/>
  <c r="Q53" i="26"/>
  <c r="R53" i="26" s="1"/>
  <c r="J55" i="26"/>
  <c r="Q55" i="26"/>
  <c r="R55" i="26" s="1"/>
  <c r="K55" i="26"/>
  <c r="J76" i="26"/>
  <c r="K76" i="26"/>
  <c r="Q76" i="26"/>
  <c r="R76" i="26" s="1"/>
  <c r="Q38" i="26"/>
  <c r="R38" i="26" s="1"/>
  <c r="K38" i="26"/>
  <c r="J38" i="26"/>
  <c r="J71" i="26"/>
  <c r="Q71" i="26"/>
  <c r="R71" i="26" s="1"/>
  <c r="K71" i="26"/>
  <c r="V15" i="21"/>
  <c r="V54" i="21"/>
  <c r="K110" i="26"/>
  <c r="J110" i="26"/>
  <c r="Q110" i="26"/>
  <c r="R110" i="26" s="1"/>
  <c r="Q69" i="26"/>
  <c r="R69" i="26" s="1"/>
  <c r="K69" i="26"/>
  <c r="J69" i="26"/>
  <c r="K113" i="26"/>
  <c r="J113" i="26"/>
  <c r="Q113" i="26"/>
  <c r="R113" i="26" s="1"/>
  <c r="Q121" i="21"/>
  <c r="R121" i="21" s="1"/>
  <c r="J121" i="21"/>
  <c r="K121" i="21"/>
  <c r="V25" i="26"/>
  <c r="J129" i="21"/>
  <c r="K129" i="21"/>
  <c r="Q129" i="21"/>
  <c r="R129" i="21" s="1"/>
  <c r="Q36" i="26"/>
  <c r="R36" i="26" s="1"/>
  <c r="K36" i="26"/>
  <c r="J36" i="26"/>
  <c r="K13" i="26"/>
  <c r="J13" i="26"/>
  <c r="Q13" i="26"/>
  <c r="R13" i="26" s="1"/>
  <c r="V122" i="21"/>
  <c r="Q58" i="26"/>
  <c r="R58" i="26" s="1"/>
  <c r="J58" i="26"/>
  <c r="K58" i="26"/>
  <c r="Q68" i="26"/>
  <c r="R68" i="26" s="1"/>
  <c r="J68" i="26"/>
  <c r="K68" i="26"/>
  <c r="V60" i="21"/>
  <c r="Q74" i="26"/>
  <c r="R74" i="26" s="1"/>
  <c r="K74" i="26"/>
  <c r="J74" i="26"/>
  <c r="Q91" i="26"/>
  <c r="R91" i="26" s="1"/>
  <c r="J91" i="26"/>
  <c r="K91" i="26"/>
  <c r="K107" i="26"/>
  <c r="Q107" i="26"/>
  <c r="R107" i="26" s="1"/>
  <c r="J107" i="26"/>
  <c r="Q96" i="26"/>
  <c r="R96" i="26" s="1"/>
  <c r="J96" i="26"/>
  <c r="K96" i="26"/>
  <c r="K59" i="26"/>
  <c r="J59" i="26"/>
  <c r="Q59" i="26"/>
  <c r="R59" i="26" s="1"/>
  <c r="Q17" i="26"/>
  <c r="R17" i="26" s="1"/>
  <c r="K17" i="26"/>
  <c r="J17" i="26"/>
  <c r="V23" i="26"/>
  <c r="K77" i="26"/>
  <c r="Q77" i="26"/>
  <c r="R77" i="26" s="1"/>
  <c r="J77" i="26"/>
  <c r="K15" i="26"/>
  <c r="J15" i="26"/>
  <c r="Q15" i="26"/>
  <c r="R15" i="26" s="1"/>
  <c r="V69" i="21"/>
  <c r="V21" i="26"/>
  <c r="K125" i="26"/>
  <c r="Q125" i="26"/>
  <c r="R125" i="26" s="1"/>
  <c r="J125" i="26"/>
  <c r="K116" i="26"/>
  <c r="J116" i="26"/>
  <c r="Q116" i="26"/>
  <c r="R116" i="26" s="1"/>
  <c r="K20" i="26"/>
  <c r="J20" i="26"/>
  <c r="Q20" i="26"/>
  <c r="R20" i="26" s="1"/>
  <c r="V65" i="21"/>
  <c r="Q43" i="26"/>
  <c r="R43" i="26" s="1"/>
  <c r="K43" i="26"/>
  <c r="J43" i="26"/>
  <c r="J93" i="26"/>
  <c r="K93" i="26"/>
  <c r="Q93" i="26"/>
  <c r="R93" i="26" s="1"/>
  <c r="V124" i="21"/>
  <c r="J60" i="26"/>
  <c r="K60" i="26"/>
  <c r="Q60" i="26"/>
  <c r="R60" i="26" s="1"/>
  <c r="J125" i="21"/>
  <c r="Q125" i="21"/>
  <c r="R125" i="21" s="1"/>
  <c r="K125" i="21"/>
  <c r="J27" i="26"/>
  <c r="Q27" i="26"/>
  <c r="R27" i="26" s="1"/>
  <c r="L27" i="26" s="1"/>
  <c r="K27" i="26"/>
  <c r="V24" i="26"/>
  <c r="J21" i="26"/>
  <c r="Q21" i="26"/>
  <c r="R21" i="26" s="1"/>
  <c r="K21" i="26"/>
  <c r="V118" i="21"/>
  <c r="K47" i="26"/>
  <c r="Q47" i="26"/>
  <c r="R47" i="26" s="1"/>
  <c r="J47" i="26"/>
  <c r="M10" i="21"/>
  <c r="J123" i="26"/>
  <c r="K123" i="26"/>
  <c r="Q123" i="26"/>
  <c r="R123" i="26" s="1"/>
  <c r="V83" i="21"/>
  <c r="Q19" i="26"/>
  <c r="R19" i="26" s="1"/>
  <c r="K19" i="26"/>
  <c r="J19" i="26"/>
  <c r="V20" i="21"/>
  <c r="Q50" i="26"/>
  <c r="R50" i="26" s="1"/>
  <c r="K50" i="26"/>
  <c r="J50" i="26"/>
  <c r="J82" i="26"/>
  <c r="Q82" i="26"/>
  <c r="R82" i="26" s="1"/>
  <c r="K82" i="26"/>
  <c r="J97" i="26"/>
  <c r="Q97" i="26"/>
  <c r="R97" i="26" s="1"/>
  <c r="K97" i="26"/>
  <c r="J128" i="26"/>
  <c r="Q128" i="26"/>
  <c r="R128" i="26" s="1"/>
  <c r="K128" i="26"/>
  <c r="Q41" i="26"/>
  <c r="R41" i="26" s="1"/>
  <c r="K41" i="26"/>
  <c r="J41" i="26"/>
  <c r="K126" i="26"/>
  <c r="Q126" i="26"/>
  <c r="R126" i="26" s="1"/>
  <c r="J126" i="26"/>
  <c r="J95" i="26"/>
  <c r="K95" i="26"/>
  <c r="Q95" i="26"/>
  <c r="R95" i="26" s="1"/>
  <c r="L29" i="26"/>
  <c r="L57" i="26"/>
  <c r="L37" i="26"/>
  <c r="L35" i="26"/>
  <c r="L119" i="26"/>
  <c r="L133" i="26"/>
  <c r="L132" i="21"/>
  <c r="L88" i="26"/>
  <c r="T9" i="12"/>
  <c r="K56" i="5"/>
  <c r="K54" i="5"/>
  <c r="K51" i="5"/>
  <c r="K55" i="5"/>
  <c r="K57" i="5"/>
  <c r="K3" i="5"/>
  <c r="K52" i="5"/>
  <c r="K50" i="5"/>
  <c r="K53" i="5"/>
  <c r="O2" i="5"/>
  <c r="O57" i="5"/>
  <c r="O56" i="5"/>
  <c r="O53" i="5"/>
  <c r="O55" i="5"/>
  <c r="O52" i="5"/>
  <c r="O54" i="5"/>
  <c r="O51" i="5"/>
  <c r="M2" i="5"/>
  <c r="M54" i="5"/>
  <c r="M51" i="5"/>
  <c r="M57" i="5"/>
  <c r="M56" i="5"/>
  <c r="M53" i="5"/>
  <c r="M52" i="5"/>
  <c r="M55" i="5"/>
  <c r="K59" i="5"/>
  <c r="K34" i="5"/>
  <c r="K27" i="5"/>
  <c r="K37" i="5"/>
  <c r="K38" i="5"/>
  <c r="K32" i="5"/>
  <c r="K45" i="5"/>
  <c r="K41" i="5"/>
  <c r="K14" i="5"/>
  <c r="K30" i="5"/>
  <c r="K42" i="5"/>
  <c r="K4" i="5"/>
  <c r="K11" i="5"/>
  <c r="K12" i="5"/>
  <c r="K18" i="5"/>
  <c r="K40" i="5"/>
  <c r="K31" i="5"/>
  <c r="O3" i="5"/>
  <c r="M6" i="5"/>
  <c r="M10" i="5"/>
  <c r="M14" i="5"/>
  <c r="M18" i="5"/>
  <c r="M22" i="5"/>
  <c r="M26" i="5"/>
  <c r="M30" i="5"/>
  <c r="M34" i="5"/>
  <c r="M38" i="5"/>
  <c r="M42" i="5"/>
  <c r="M46" i="5"/>
  <c r="M49" i="5"/>
  <c r="M60" i="5"/>
  <c r="M63" i="5"/>
  <c r="O6" i="5"/>
  <c r="O10" i="5"/>
  <c r="O14" i="5"/>
  <c r="O18" i="5"/>
  <c r="O22" i="5"/>
  <c r="O26" i="5"/>
  <c r="O30" i="5"/>
  <c r="O34" i="5"/>
  <c r="O38" i="5"/>
  <c r="O42" i="5"/>
  <c r="O46" i="5"/>
  <c r="O49" i="5"/>
  <c r="O60" i="5"/>
  <c r="O63" i="5"/>
  <c r="M7" i="5"/>
  <c r="M11" i="5"/>
  <c r="M15" i="5"/>
  <c r="M19" i="5"/>
  <c r="M23" i="5"/>
  <c r="M27" i="5"/>
  <c r="M31" i="5"/>
  <c r="M35" i="5"/>
  <c r="M39" i="5"/>
  <c r="M43" i="5"/>
  <c r="M65" i="5"/>
  <c r="M50" i="5"/>
  <c r="M61" i="5"/>
  <c r="M4" i="5"/>
  <c r="O7" i="5"/>
  <c r="O11" i="5"/>
  <c r="O15" i="5"/>
  <c r="O19" i="5"/>
  <c r="O23" i="5"/>
  <c r="O27" i="5"/>
  <c r="O31" i="5"/>
  <c r="O35" i="5"/>
  <c r="O39" i="5"/>
  <c r="O43" i="5"/>
  <c r="O65" i="5"/>
  <c r="O50" i="5"/>
  <c r="O61" i="5"/>
  <c r="O4" i="5"/>
  <c r="M8" i="5"/>
  <c r="M12" i="5"/>
  <c r="M16" i="5"/>
  <c r="M20" i="5"/>
  <c r="M24" i="5"/>
  <c r="M28" i="5"/>
  <c r="M32" i="5"/>
  <c r="M36" i="5"/>
  <c r="M40" i="5"/>
  <c r="M44" i="5"/>
  <c r="M47" i="5"/>
  <c r="M66" i="5"/>
  <c r="M62" i="5"/>
  <c r="M5" i="5"/>
  <c r="O8" i="5"/>
  <c r="O12" i="5"/>
  <c r="O16" i="5"/>
  <c r="O20" i="5"/>
  <c r="O24" i="5"/>
  <c r="O28" i="5"/>
  <c r="O32" i="5"/>
  <c r="O36" i="5"/>
  <c r="O40" i="5"/>
  <c r="O44" i="5"/>
  <c r="O47" i="5"/>
  <c r="O66" i="5"/>
  <c r="O62" i="5"/>
  <c r="O5" i="5"/>
  <c r="M9" i="5"/>
  <c r="M13" i="5"/>
  <c r="M17" i="5"/>
  <c r="M21" i="5"/>
  <c r="M25" i="5"/>
  <c r="M29" i="5"/>
  <c r="M33" i="5"/>
  <c r="M37" i="5"/>
  <c r="M41" i="5"/>
  <c r="M45" i="5"/>
  <c r="M48" i="5"/>
  <c r="M67" i="5"/>
  <c r="M3" i="5"/>
  <c r="O64" i="5"/>
  <c r="O9" i="5"/>
  <c r="O13" i="5"/>
  <c r="O17" i="5"/>
  <c r="O21" i="5"/>
  <c r="O25" i="5"/>
  <c r="O29" i="5"/>
  <c r="O33" i="5"/>
  <c r="O37" i="5"/>
  <c r="O41" i="5"/>
  <c r="O45" i="5"/>
  <c r="O48" i="5"/>
  <c r="O67" i="5"/>
  <c r="K21" i="5"/>
  <c r="K10" i="5"/>
  <c r="K22" i="5"/>
  <c r="K15" i="5"/>
  <c r="K23" i="5"/>
  <c r="K16" i="5"/>
  <c r="K17" i="5"/>
  <c r="K43" i="5"/>
  <c r="M64" i="5"/>
  <c r="K49" i="5"/>
  <c r="M58" i="5"/>
  <c r="M59" i="5"/>
  <c r="M69" i="5"/>
  <c r="O59" i="5"/>
  <c r="O69" i="5"/>
  <c r="M68" i="5"/>
  <c r="O68" i="5"/>
  <c r="O58" i="5"/>
  <c r="K29" i="5"/>
  <c r="K8" i="5"/>
  <c r="K9" i="5"/>
  <c r="K25" i="5"/>
  <c r="K46" i="5"/>
  <c r="K26" i="5"/>
  <c r="K5" i="5"/>
  <c r="K13" i="5"/>
  <c r="K35" i="5"/>
  <c r="K7" i="5"/>
  <c r="K36" i="5"/>
  <c r="K44" i="5"/>
  <c r="O46" i="26"/>
  <c r="O35" i="26"/>
  <c r="O29" i="26"/>
  <c r="O133" i="26"/>
  <c r="O57" i="26"/>
  <c r="O33" i="26"/>
  <c r="O37" i="26"/>
  <c r="O88" i="26"/>
  <c r="O111" i="26"/>
  <c r="O122" i="26"/>
  <c r="O83" i="26"/>
  <c r="O119" i="26"/>
  <c r="O115" i="26"/>
  <c r="O67" i="26"/>
  <c r="L71" i="26" l="1"/>
  <c r="L136" i="26"/>
  <c r="L44" i="26"/>
  <c r="L130" i="21"/>
  <c r="L84" i="26"/>
  <c r="L112" i="26"/>
  <c r="L103" i="26"/>
  <c r="L73" i="26"/>
  <c r="L126" i="26"/>
  <c r="L127" i="26"/>
  <c r="L51" i="26"/>
  <c r="L126" i="21"/>
  <c r="L45" i="26"/>
  <c r="L78" i="26"/>
  <c r="L80" i="26"/>
  <c r="L121" i="26"/>
  <c r="L87" i="26"/>
  <c r="L42" i="26"/>
  <c r="L75" i="26"/>
  <c r="L40" i="26"/>
  <c r="L101" i="26"/>
  <c r="L32" i="26"/>
  <c r="L131" i="21"/>
  <c r="L70" i="26"/>
  <c r="L89" i="26"/>
  <c r="L130" i="26"/>
  <c r="L24" i="26"/>
  <c r="L53" i="26"/>
  <c r="L100" i="26"/>
  <c r="L25" i="26"/>
  <c r="L50" i="26"/>
  <c r="L123" i="26"/>
  <c r="L132" i="26"/>
  <c r="L64" i="26"/>
  <c r="L61" i="26"/>
  <c r="L105" i="26"/>
  <c r="L114" i="26"/>
  <c r="L129" i="26"/>
  <c r="L66" i="26"/>
  <c r="L17" i="26"/>
  <c r="L129" i="21"/>
  <c r="L76" i="26"/>
  <c r="L23" i="26"/>
  <c r="L98" i="26"/>
  <c r="L72" i="26"/>
  <c r="L90" i="26"/>
  <c r="L135" i="26"/>
  <c r="L60" i="26"/>
  <c r="L113" i="26"/>
  <c r="L86" i="26"/>
  <c r="L123" i="21"/>
  <c r="L102" i="26"/>
  <c r="L95" i="26"/>
  <c r="L93" i="26"/>
  <c r="L116" i="26"/>
  <c r="L15" i="26"/>
  <c r="L134" i="26"/>
  <c r="L22" i="26"/>
  <c r="L12" i="26"/>
  <c r="L120" i="26"/>
  <c r="L104" i="26"/>
  <c r="L16" i="26"/>
  <c r="L30" i="26"/>
  <c r="L49" i="26"/>
  <c r="L108" i="26"/>
  <c r="L43" i="26"/>
  <c r="L69" i="26"/>
  <c r="L99" i="26"/>
  <c r="L56" i="26"/>
  <c r="L124" i="21"/>
  <c r="L21" i="26"/>
  <c r="L19" i="26"/>
  <c r="L125" i="26"/>
  <c r="L77" i="26"/>
  <c r="L68" i="26"/>
  <c r="L55" i="26"/>
  <c r="L79" i="26"/>
  <c r="L65" i="26"/>
  <c r="L109" i="26"/>
  <c r="L118" i="26"/>
  <c r="L106" i="26"/>
  <c r="L81" i="26"/>
  <c r="L31" i="26"/>
  <c r="L121" i="21"/>
  <c r="L117" i="26"/>
  <c r="L39" i="26"/>
  <c r="L20" i="26"/>
  <c r="L74" i="26"/>
  <c r="L38" i="26"/>
  <c r="S2" i="26"/>
  <c r="S115" i="26" s="1"/>
  <c r="V115" i="26" s="1"/>
  <c r="L94" i="26"/>
  <c r="L54" i="26"/>
  <c r="L47" i="26"/>
  <c r="L91" i="26"/>
  <c r="L110" i="26"/>
  <c r="L128" i="21"/>
  <c r="L41" i="26"/>
  <c r="L36" i="26"/>
  <c r="L82" i="26"/>
  <c r="L96" i="26"/>
  <c r="L58" i="26"/>
  <c r="L48" i="26"/>
  <c r="L127" i="21"/>
  <c r="L124" i="26"/>
  <c r="L85" i="26"/>
  <c r="L14" i="26"/>
  <c r="L34" i="26"/>
  <c r="L125" i="21"/>
  <c r="L92" i="26"/>
  <c r="L62" i="26"/>
  <c r="L59" i="26"/>
  <c r="L13" i="26"/>
  <c r="L52" i="26"/>
  <c r="L28" i="26"/>
  <c r="L63" i="26"/>
  <c r="L131" i="26"/>
  <c r="L107" i="26"/>
  <c r="L128" i="26"/>
  <c r="L97" i="26"/>
  <c r="T9" i="9"/>
  <c r="O44" i="26"/>
  <c r="O71" i="26"/>
  <c r="O112" i="26"/>
  <c r="O84" i="26"/>
  <c r="O103" i="26"/>
  <c r="O73" i="26"/>
  <c r="O127" i="26"/>
  <c r="O51" i="26"/>
  <c r="O45" i="26"/>
  <c r="O78" i="26"/>
  <c r="O126" i="26"/>
  <c r="O80" i="26"/>
  <c r="O121" i="26"/>
  <c r="O87" i="26"/>
  <c r="O42" i="26"/>
  <c r="O75" i="26"/>
  <c r="O40" i="26"/>
  <c r="O101" i="26"/>
  <c r="O32" i="26"/>
  <c r="O70" i="26"/>
  <c r="O89" i="26"/>
  <c r="O130" i="26"/>
  <c r="O53" i="26"/>
  <c r="O100" i="26"/>
  <c r="O50" i="26"/>
  <c r="O66" i="26"/>
  <c r="O123" i="26"/>
  <c r="O60" i="26"/>
  <c r="O132" i="26"/>
  <c r="O113" i="26"/>
  <c r="O64" i="26"/>
  <c r="O76" i="26"/>
  <c r="O86" i="26"/>
  <c r="O61" i="26"/>
  <c r="O105" i="26"/>
  <c r="O98" i="26"/>
  <c r="O102" i="26"/>
  <c r="O114" i="26"/>
  <c r="O72" i="26"/>
  <c r="O129" i="26"/>
  <c r="O90" i="26"/>
  <c r="O95" i="26"/>
  <c r="O104" i="26"/>
  <c r="O56" i="26"/>
  <c r="O79" i="26"/>
  <c r="O93" i="26"/>
  <c r="O65" i="26"/>
  <c r="O116" i="26"/>
  <c r="O30" i="26"/>
  <c r="O109" i="26"/>
  <c r="O49" i="26"/>
  <c r="O118" i="26"/>
  <c r="O108" i="26"/>
  <c r="O125" i="26"/>
  <c r="O106" i="26"/>
  <c r="O43" i="26"/>
  <c r="O77" i="26"/>
  <c r="O81" i="26"/>
  <c r="O69" i="26"/>
  <c r="O68" i="26"/>
  <c r="O31" i="26"/>
  <c r="O120" i="26"/>
  <c r="O99" i="26"/>
  <c r="O55" i="26"/>
  <c r="O39" i="26"/>
  <c r="O91" i="26"/>
  <c r="O110" i="26"/>
  <c r="O74" i="26"/>
  <c r="O38" i="26"/>
  <c r="O41" i="26"/>
  <c r="O117" i="26"/>
  <c r="O47" i="26"/>
  <c r="O36" i="26"/>
  <c r="O54" i="26"/>
  <c r="O94" i="26"/>
  <c r="O96" i="26"/>
  <c r="O131" i="26"/>
  <c r="O48" i="26"/>
  <c r="O62" i="26"/>
  <c r="O58" i="26"/>
  <c r="O92" i="26"/>
  <c r="O107" i="26"/>
  <c r="O128" i="26"/>
  <c r="O59" i="26"/>
  <c r="O97" i="26"/>
  <c r="O124" i="26"/>
  <c r="O85" i="26"/>
  <c r="O52" i="26"/>
  <c r="O82" i="26"/>
  <c r="O34" i="26"/>
  <c r="O63" i="26"/>
  <c r="S80" i="26" l="1"/>
  <c r="V80" i="26" s="1"/>
  <c r="S137" i="26"/>
  <c r="V137" i="26" s="1"/>
  <c r="S66" i="26"/>
  <c r="S39" i="26"/>
  <c r="V39" i="26" s="1"/>
  <c r="S70" i="26"/>
  <c r="V70" i="26" s="1"/>
  <c r="S71" i="26"/>
  <c r="V71" i="26" s="1"/>
  <c r="S76" i="26"/>
  <c r="V76" i="26" s="1"/>
  <c r="S125" i="26"/>
  <c r="S60" i="26"/>
  <c r="V60" i="26" s="1"/>
  <c r="S51" i="26"/>
  <c r="V51" i="26" s="1"/>
  <c r="S48" i="26"/>
  <c r="V48" i="26" s="1"/>
  <c r="S33" i="26"/>
  <c r="V33" i="26" s="1"/>
  <c r="S106" i="26"/>
  <c r="V106" i="26" s="1"/>
  <c r="S37" i="26"/>
  <c r="V37" i="26" s="1"/>
  <c r="S21" i="26"/>
  <c r="S133" i="26"/>
  <c r="S16" i="26"/>
  <c r="S53" i="26"/>
  <c r="V53" i="26" s="1"/>
  <c r="S47" i="26"/>
  <c r="V47" i="26" s="1"/>
  <c r="S56" i="26"/>
  <c r="V56" i="26" s="1"/>
  <c r="S43" i="26"/>
  <c r="V43" i="26" s="1"/>
  <c r="S135" i="26"/>
  <c r="S84" i="26"/>
  <c r="V84" i="26" s="1"/>
  <c r="S25" i="26"/>
  <c r="S120" i="26"/>
  <c r="V120" i="26" s="1"/>
  <c r="S132" i="26"/>
  <c r="V132" i="26" s="1"/>
  <c r="S23" i="26"/>
  <c r="S124" i="26"/>
  <c r="V124" i="26" s="1"/>
  <c r="S22" i="26"/>
  <c r="V22" i="26" s="1"/>
  <c r="S28" i="26"/>
  <c r="S114" i="26"/>
  <c r="V114" i="26" s="1"/>
  <c r="S49" i="26"/>
  <c r="V49" i="26" s="1"/>
  <c r="S121" i="26"/>
  <c r="S50" i="26"/>
  <c r="V50" i="26" s="1"/>
  <c r="S24" i="26"/>
  <c r="S62" i="26"/>
  <c r="V62" i="26" s="1"/>
  <c r="S99" i="26"/>
  <c r="V99" i="26" s="1"/>
  <c r="S34" i="26"/>
  <c r="V34" i="26" s="1"/>
  <c r="S73" i="26"/>
  <c r="V73" i="26" s="1"/>
  <c r="S130" i="26"/>
  <c r="S109" i="26"/>
  <c r="V109" i="26" s="1"/>
  <c r="S116" i="26"/>
  <c r="V116" i="26" s="1"/>
  <c r="S119" i="26"/>
  <c r="V119" i="26" s="1"/>
  <c r="S44" i="26"/>
  <c r="V44" i="26" s="1"/>
  <c r="S40" i="26"/>
  <c r="V40" i="26" s="1"/>
  <c r="S55" i="26"/>
  <c r="V55" i="26" s="1"/>
  <c r="S17" i="26"/>
  <c r="S30" i="26"/>
  <c r="V30" i="26" s="1"/>
  <c r="S61" i="26"/>
  <c r="V61" i="26" s="1"/>
  <c r="S19" i="26"/>
  <c r="V19" i="26" s="1"/>
  <c r="S18" i="26"/>
  <c r="S13" i="26"/>
  <c r="S26" i="26"/>
  <c r="S14" i="26"/>
  <c r="V14" i="26" s="1"/>
  <c r="S41" i="26"/>
  <c r="V41" i="26" s="1"/>
  <c r="S42" i="26"/>
  <c r="V42" i="26" s="1"/>
  <c r="S98" i="26"/>
  <c r="V98" i="26" s="1"/>
  <c r="S46" i="26"/>
  <c r="V46" i="26" s="1"/>
  <c r="S54" i="26"/>
  <c r="V54" i="26" s="1"/>
  <c r="S36" i="26"/>
  <c r="V36" i="26" s="1"/>
  <c r="S15" i="26"/>
  <c r="S63" i="26"/>
  <c r="V63" i="26" s="1"/>
  <c r="S111" i="26"/>
  <c r="V111" i="26" s="1"/>
  <c r="S127" i="26"/>
  <c r="V127" i="26" s="1"/>
  <c r="S113" i="26"/>
  <c r="V113" i="26" s="1"/>
  <c r="S20" i="26"/>
  <c r="V20" i="26" s="1"/>
  <c r="S122" i="26"/>
  <c r="V122" i="26" s="1"/>
  <c r="S105" i="26"/>
  <c r="V105" i="26" s="1"/>
  <c r="S27" i="26"/>
  <c r="S35" i="26"/>
  <c r="S58" i="26"/>
  <c r="V58" i="26" s="1"/>
  <c r="S129" i="26"/>
  <c r="S100" i="26"/>
  <c r="V100" i="26" s="1"/>
  <c r="S52" i="26"/>
  <c r="V52" i="26" s="1"/>
  <c r="S104" i="26"/>
  <c r="V104" i="26" s="1"/>
  <c r="S88" i="26"/>
  <c r="V88" i="26" s="1"/>
  <c r="S38" i="26"/>
  <c r="V38" i="26" s="1"/>
  <c r="S131" i="26"/>
  <c r="S32" i="26"/>
  <c r="V32" i="26" s="1"/>
  <c r="S78" i="26"/>
  <c r="V78" i="26" s="1"/>
  <c r="S57" i="26"/>
  <c r="V57" i="26" s="1"/>
  <c r="S29" i="26"/>
  <c r="V29" i="26" s="1"/>
  <c r="S134" i="26"/>
  <c r="V134" i="26" s="1"/>
  <c r="S123" i="26"/>
  <c r="S31" i="26"/>
  <c r="V31" i="26" s="1"/>
  <c r="S45" i="26"/>
  <c r="V45" i="26" s="1"/>
  <c r="S117" i="26"/>
  <c r="S65" i="26"/>
  <c r="V65" i="26" s="1"/>
  <c r="S12" i="26"/>
  <c r="S126" i="26"/>
  <c r="V126" i="26" s="1"/>
  <c r="S128" i="26"/>
  <c r="V128" i="26" s="1"/>
  <c r="S64" i="26"/>
  <c r="V64" i="26" s="1"/>
  <c r="S59" i="26"/>
  <c r="V59" i="26" s="1"/>
  <c r="S136" i="26"/>
  <c r="V136" i="26" s="1"/>
  <c r="S118" i="26"/>
  <c r="V118" i="26" s="1"/>
  <c r="S97" i="26"/>
  <c r="V97" i="26" s="1"/>
  <c r="L10" i="26"/>
  <c r="U9" i="9"/>
  <c r="Y11" i="26" l="1"/>
  <c r="V10" i="26"/>
  <c r="U9" i="12"/>
  <c r="T9" i="1"/>
  <c r="T9" i="14" l="1"/>
  <c r="U9" i="1"/>
  <c r="U9" i="14" l="1"/>
  <c r="M5" i="6" l="1"/>
  <c r="U10" i="31" l="1"/>
  <c r="Z11" i="31"/>
  <c r="G51" i="21"/>
  <c r="N38" i="14"/>
  <c r="E107" i="17"/>
  <c r="C101" i="17"/>
  <c r="F58" i="21"/>
  <c r="N68" i="14"/>
  <c r="E80" i="17"/>
  <c r="E93" i="17"/>
  <c r="N49" i="17"/>
  <c r="D100" i="17"/>
  <c r="D84" i="17"/>
  <c r="M24" i="14"/>
  <c r="D15" i="21"/>
  <c r="D47" i="21"/>
  <c r="G61" i="21"/>
  <c r="C119" i="17"/>
  <c r="M61" i="14"/>
  <c r="C47" i="17"/>
  <c r="P103" i="21"/>
  <c r="M20" i="14"/>
  <c r="G56" i="17"/>
  <c r="E58" i="21"/>
  <c r="F92" i="17"/>
  <c r="D104" i="17"/>
  <c r="M112" i="17"/>
  <c r="G24" i="17"/>
  <c r="N123" i="17"/>
  <c r="G41" i="21"/>
  <c r="P108" i="21"/>
  <c r="G83" i="17"/>
  <c r="O121" i="17"/>
  <c r="E79" i="17"/>
  <c r="D116" i="21"/>
  <c r="N13" i="14"/>
  <c r="M62" i="14"/>
  <c r="P38" i="21"/>
  <c r="G94" i="17"/>
  <c r="P51" i="21"/>
  <c r="E54" i="21"/>
  <c r="P117" i="17"/>
  <c r="D52" i="17"/>
  <c r="P27" i="21"/>
  <c r="G16" i="17"/>
  <c r="G31" i="17"/>
  <c r="D17" i="17"/>
  <c r="F64" i="17"/>
  <c r="E57" i="21"/>
  <c r="D118" i="21"/>
  <c r="D30" i="14"/>
  <c r="P24" i="21"/>
  <c r="G100" i="21"/>
  <c r="E31" i="21"/>
  <c r="F23" i="17"/>
  <c r="G101" i="21"/>
  <c r="P26" i="17"/>
  <c r="F61" i="21"/>
  <c r="G92" i="21"/>
  <c r="D21" i="17"/>
  <c r="G111" i="17"/>
  <c r="N14" i="17"/>
  <c r="G99" i="17"/>
  <c r="F37" i="17"/>
  <c r="G50" i="21"/>
  <c r="O16" i="14"/>
  <c r="P35" i="21"/>
  <c r="D78" i="17"/>
  <c r="F93" i="21"/>
  <c r="C69" i="17"/>
  <c r="P110" i="21"/>
  <c r="P63" i="21"/>
  <c r="D45" i="17"/>
  <c r="P104" i="21"/>
  <c r="D72" i="17"/>
  <c r="G20" i="21"/>
  <c r="E35" i="17"/>
  <c r="C14" i="17"/>
  <c r="P51" i="17"/>
  <c r="M69" i="14"/>
  <c r="P46" i="17"/>
  <c r="N19" i="14"/>
  <c r="F56" i="17"/>
  <c r="N44" i="17"/>
  <c r="F102" i="17"/>
  <c r="P111" i="17"/>
  <c r="F28" i="21"/>
  <c r="N21" i="17"/>
  <c r="G69" i="17"/>
  <c r="D101" i="17"/>
  <c r="P46" i="21"/>
  <c r="M41" i="14"/>
  <c r="P105" i="17"/>
  <c r="D26" i="17"/>
  <c r="N12" i="17"/>
  <c r="G34" i="17"/>
  <c r="P66" i="17"/>
  <c r="G18" i="21"/>
  <c r="G21" i="17"/>
  <c r="D60" i="17"/>
  <c r="N83" i="17"/>
  <c r="G93" i="17"/>
  <c r="F42" i="17"/>
  <c r="P24" i="14"/>
  <c r="G42" i="21"/>
  <c r="G73" i="17"/>
  <c r="D46" i="17"/>
  <c r="D38" i="21"/>
  <c r="C30" i="17"/>
  <c r="F40" i="21"/>
  <c r="G47" i="17"/>
  <c r="P12" i="21"/>
  <c r="E88" i="17"/>
  <c r="N35" i="14"/>
  <c r="P33" i="21"/>
  <c r="D92" i="21"/>
  <c r="N91" i="17"/>
  <c r="C18" i="14"/>
  <c r="D59" i="21"/>
  <c r="C84" i="17"/>
  <c r="N77" i="17"/>
  <c r="M55" i="14"/>
  <c r="M21" i="17"/>
  <c r="F91" i="21"/>
  <c r="E104" i="21"/>
  <c r="G46" i="21"/>
  <c r="C15" i="17"/>
  <c r="G96" i="21"/>
  <c r="G58" i="17"/>
  <c r="N30" i="17"/>
  <c r="D62" i="21"/>
  <c r="G120" i="21"/>
  <c r="M57" i="17"/>
  <c r="F70" i="17"/>
  <c r="G94" i="21"/>
  <c r="E89" i="21"/>
  <c r="C55" i="17"/>
  <c r="F67" i="17"/>
  <c r="N76" i="17"/>
  <c r="N74" i="14"/>
  <c r="D37" i="17"/>
  <c r="G98" i="21"/>
  <c r="C17" i="14"/>
  <c r="F60" i="17"/>
  <c r="G119" i="21"/>
  <c r="N73" i="17"/>
  <c r="M45" i="17"/>
  <c r="C16" i="14"/>
  <c r="P19" i="17"/>
  <c r="C71" i="17"/>
  <c r="D59" i="17"/>
  <c r="G19" i="21"/>
  <c r="M107" i="17"/>
  <c r="C28" i="17"/>
  <c r="D42" i="21"/>
  <c r="G59" i="21"/>
  <c r="M60" i="14"/>
  <c r="M73" i="17"/>
  <c r="P50" i="21"/>
  <c r="M28" i="14"/>
  <c r="G56" i="21"/>
  <c r="P41" i="21"/>
  <c r="N120" i="17"/>
  <c r="M97" i="17"/>
  <c r="D117" i="17"/>
  <c r="P13" i="17"/>
  <c r="M71" i="17"/>
  <c r="E14" i="14"/>
  <c r="D53" i="21"/>
  <c r="D57" i="14"/>
  <c r="O122" i="21"/>
  <c r="N96" i="17"/>
  <c r="M123" i="17"/>
  <c r="C18" i="17"/>
  <c r="E32" i="17"/>
  <c r="G34" i="21"/>
  <c r="F105" i="17"/>
  <c r="G51" i="17"/>
  <c r="G73" i="21"/>
  <c r="E51" i="21"/>
  <c r="N69" i="14"/>
  <c r="M38" i="17"/>
  <c r="P37" i="21"/>
  <c r="G90" i="17"/>
  <c r="M120" i="17"/>
  <c r="E79" i="21"/>
  <c r="F85" i="21"/>
  <c r="G36" i="17"/>
  <c r="E96" i="21"/>
  <c r="P23" i="14"/>
  <c r="G87" i="21"/>
  <c r="E16" i="17"/>
  <c r="C82" i="17"/>
  <c r="N28" i="17"/>
  <c r="P82" i="21"/>
  <c r="F86" i="17"/>
  <c r="D65" i="17"/>
  <c r="P50" i="17"/>
  <c r="F95" i="17"/>
  <c r="P44" i="17"/>
  <c r="E66" i="17"/>
  <c r="M34" i="17"/>
  <c r="C50" i="17"/>
  <c r="F43" i="17"/>
  <c r="P116" i="17"/>
  <c r="M26" i="17"/>
  <c r="P74" i="17"/>
  <c r="M65" i="14"/>
  <c r="P20" i="17"/>
  <c r="M16" i="17"/>
  <c r="G67" i="17"/>
  <c r="M58" i="17"/>
  <c r="E30" i="21"/>
  <c r="N64" i="17"/>
  <c r="P18" i="21"/>
  <c r="F81" i="17"/>
  <c r="F116" i="17"/>
  <c r="C16" i="17"/>
  <c r="N86" i="17"/>
  <c r="P90" i="17"/>
  <c r="G92" i="17"/>
  <c r="F65" i="21"/>
  <c r="M17" i="17"/>
  <c r="C61" i="17"/>
  <c r="F35" i="17"/>
  <c r="N108" i="17"/>
  <c r="N56" i="14"/>
  <c r="P39" i="21"/>
  <c r="P92" i="17"/>
  <c r="F73" i="17"/>
  <c r="G48" i="21"/>
  <c r="D93" i="21"/>
  <c r="E53" i="17"/>
  <c r="N51" i="17"/>
  <c r="F103" i="21"/>
  <c r="G72" i="21"/>
  <c r="F73" i="21"/>
  <c r="D46" i="21"/>
  <c r="F69" i="17"/>
  <c r="C39" i="17"/>
  <c r="G81" i="17"/>
  <c r="G40" i="21"/>
  <c r="P36" i="21"/>
  <c r="D109" i="17"/>
  <c r="E23" i="17"/>
  <c r="P34" i="17"/>
  <c r="G37" i="21"/>
  <c r="E18" i="17"/>
  <c r="O38" i="21"/>
  <c r="D101" i="21"/>
  <c r="N78" i="17"/>
  <c r="N119" i="17"/>
  <c r="P92" i="21"/>
  <c r="D68" i="17"/>
  <c r="O17" i="21"/>
  <c r="P25" i="17"/>
  <c r="N42" i="17"/>
  <c r="N101" i="17"/>
  <c r="E102" i="17"/>
  <c r="F30" i="21"/>
  <c r="G44" i="17"/>
  <c r="C23" i="17"/>
  <c r="G77" i="17"/>
  <c r="M50" i="14"/>
  <c r="G72" i="17"/>
  <c r="D60" i="21"/>
  <c r="C79" i="17"/>
  <c r="P35" i="14"/>
  <c r="P119" i="21"/>
  <c r="D24" i="21"/>
  <c r="M14" i="17"/>
  <c r="M28" i="17"/>
  <c r="D102" i="21"/>
  <c r="N106" i="17"/>
  <c r="F42" i="14"/>
  <c r="G64" i="17"/>
  <c r="G68" i="17"/>
  <c r="D45" i="21"/>
  <c r="G55" i="14"/>
  <c r="G104" i="21"/>
  <c r="D19" i="21"/>
  <c r="N22" i="14"/>
  <c r="E19" i="17"/>
  <c r="N42" i="14"/>
  <c r="D54" i="21"/>
  <c r="F63" i="17"/>
  <c r="P119" i="17"/>
  <c r="N53" i="14"/>
  <c r="P91" i="21"/>
  <c r="D55" i="21"/>
  <c r="F99" i="17"/>
  <c r="D61" i="21"/>
  <c r="E33" i="21"/>
  <c r="E84" i="21"/>
  <c r="D31" i="17"/>
  <c r="N47" i="14"/>
  <c r="C53" i="17"/>
  <c r="O12" i="21"/>
  <c r="N116" i="17"/>
  <c r="E82" i="17"/>
  <c r="M82" i="17"/>
  <c r="N122" i="17"/>
  <c r="N76" i="14"/>
  <c r="F60" i="21"/>
  <c r="F37" i="21"/>
  <c r="M53" i="17"/>
  <c r="N43" i="14"/>
  <c r="E16" i="14"/>
  <c r="M55" i="17"/>
  <c r="D32" i="21"/>
  <c r="M121" i="17"/>
  <c r="F95" i="21"/>
  <c r="M64" i="17"/>
  <c r="E67" i="21"/>
  <c r="N13" i="17"/>
  <c r="P84" i="17"/>
  <c r="E48" i="21"/>
  <c r="E86" i="17"/>
  <c r="G108" i="21"/>
  <c r="D12" i="21"/>
  <c r="P77" i="21"/>
  <c r="G76" i="21"/>
  <c r="E92" i="21"/>
  <c r="N63" i="17"/>
  <c r="E82" i="21"/>
  <c r="P64" i="17"/>
  <c r="F32" i="17"/>
  <c r="G42" i="17"/>
  <c r="M96" i="17"/>
  <c r="G91" i="17"/>
  <c r="M47" i="14"/>
  <c r="N93" i="17"/>
  <c r="M42" i="17"/>
  <c r="F44" i="17"/>
  <c r="P57" i="21"/>
  <c r="G78" i="17"/>
  <c r="P87" i="17"/>
  <c r="E117" i="21"/>
  <c r="M14" i="14"/>
  <c r="P47" i="17"/>
  <c r="P29" i="17"/>
  <c r="G49" i="21"/>
  <c r="E116" i="17"/>
  <c r="M20" i="17"/>
  <c r="G30" i="17"/>
  <c r="E29" i="21"/>
  <c r="G19" i="17"/>
  <c r="P83" i="21"/>
  <c r="D105" i="21"/>
  <c r="F53" i="21"/>
  <c r="D68" i="21"/>
  <c r="N12" i="14"/>
  <c r="P71" i="17"/>
  <c r="P76" i="17"/>
  <c r="M94" i="17"/>
  <c r="G66" i="17"/>
  <c r="P120" i="17"/>
  <c r="F101" i="21"/>
  <c r="E77" i="17"/>
  <c r="F57" i="17"/>
  <c r="D123" i="17"/>
  <c r="F29" i="17"/>
  <c r="M91" i="17"/>
  <c r="M108" i="17"/>
  <c r="M118" i="17"/>
  <c r="E113" i="17"/>
  <c r="M116" i="17"/>
  <c r="M19" i="17"/>
  <c r="P34" i="21"/>
  <c r="D88" i="17"/>
  <c r="M104" i="17"/>
  <c r="F97" i="21"/>
  <c r="E69" i="17"/>
  <c r="F117" i="17"/>
  <c r="C93" i="17"/>
  <c r="P96" i="17"/>
  <c r="D25" i="21"/>
  <c r="F98" i="21"/>
  <c r="O15" i="21"/>
  <c r="D23" i="17"/>
  <c r="G47" i="21"/>
  <c r="O101" i="17"/>
  <c r="P108" i="17"/>
  <c r="M33" i="14"/>
  <c r="C29" i="17"/>
  <c r="F38" i="17"/>
  <c r="F123" i="17"/>
  <c r="C56" i="17"/>
  <c r="O123" i="17"/>
  <c r="D69" i="21"/>
  <c r="F106" i="17"/>
  <c r="N36" i="17"/>
  <c r="D44" i="14"/>
  <c r="C32" i="17"/>
  <c r="G17" i="17"/>
  <c r="P53" i="17"/>
  <c r="C24" i="17"/>
  <c r="C17" i="17"/>
  <c r="F53" i="17"/>
  <c r="C87" i="17"/>
  <c r="F115" i="21"/>
  <c r="P81" i="21"/>
  <c r="D29" i="17"/>
  <c r="M39" i="17"/>
  <c r="N84" i="17"/>
  <c r="E54" i="17"/>
  <c r="M60" i="17"/>
  <c r="M54" i="17"/>
  <c r="F115" i="17"/>
  <c r="N85" i="17"/>
  <c r="F112" i="17"/>
  <c r="M72" i="14"/>
  <c r="G58" i="21"/>
  <c r="D115" i="21"/>
  <c r="C57" i="17"/>
  <c r="M67" i="17"/>
  <c r="P17" i="17"/>
  <c r="C67" i="17"/>
  <c r="D40" i="21"/>
  <c r="E37" i="17"/>
  <c r="F41" i="21"/>
  <c r="E88" i="21"/>
  <c r="C33" i="17"/>
  <c r="E13" i="21"/>
  <c r="E78" i="21"/>
  <c r="E20" i="21"/>
  <c r="F58" i="17"/>
  <c r="G107" i="17"/>
  <c r="C118" i="17"/>
  <c r="F102" i="21"/>
  <c r="P37" i="14"/>
  <c r="N46" i="17"/>
  <c r="E43" i="21"/>
  <c r="D85" i="21"/>
  <c r="O20" i="17"/>
  <c r="M95" i="17"/>
  <c r="E119" i="17"/>
  <c r="C103" i="17"/>
  <c r="E45" i="21"/>
  <c r="O83" i="21"/>
  <c r="G99" i="21"/>
  <c r="N44" i="14"/>
  <c r="C66" i="17"/>
  <c r="C120" i="17"/>
  <c r="P71" i="21"/>
  <c r="E15" i="14"/>
  <c r="G63" i="17"/>
  <c r="P81" i="17"/>
  <c r="F121" i="17"/>
  <c r="M46" i="17"/>
  <c r="E117" i="17"/>
  <c r="G15" i="17"/>
  <c r="E115" i="21"/>
  <c r="E59" i="17"/>
  <c r="P62" i="21"/>
  <c r="P94" i="17"/>
  <c r="N65" i="17"/>
  <c r="E40" i="17"/>
  <c r="F122" i="17"/>
  <c r="M36" i="14"/>
  <c r="O12" i="17"/>
  <c r="G121" i="17"/>
  <c r="G87" i="17"/>
  <c r="C41" i="17"/>
  <c r="F54" i="21"/>
  <c r="F50" i="21"/>
  <c r="D62" i="17"/>
  <c r="D30" i="21"/>
  <c r="E90" i="17"/>
  <c r="G44" i="21"/>
  <c r="M38" i="14"/>
  <c r="M50" i="17"/>
  <c r="P37" i="17"/>
  <c r="E97" i="17"/>
  <c r="M47" i="17"/>
  <c r="M27" i="17"/>
  <c r="M43" i="17"/>
  <c r="G95" i="17"/>
  <c r="M115" i="17"/>
  <c r="E62" i="17"/>
  <c r="M63" i="17"/>
  <c r="P52" i="17"/>
  <c r="G45" i="17"/>
  <c r="N104" i="17"/>
  <c r="G39" i="21"/>
  <c r="G119" i="17"/>
  <c r="F107" i="17"/>
  <c r="D35" i="17"/>
  <c r="M113" i="17"/>
  <c r="N58" i="17"/>
  <c r="P43" i="17"/>
  <c r="D20" i="17"/>
  <c r="D21" i="21"/>
  <c r="G106" i="21"/>
  <c r="E105" i="17"/>
  <c r="E26" i="21"/>
  <c r="M27" i="14"/>
  <c r="P101" i="17"/>
  <c r="E24" i="17"/>
  <c r="C20" i="17"/>
  <c r="D111" i="21"/>
  <c r="G15" i="21"/>
  <c r="D42" i="17"/>
  <c r="N54" i="17"/>
  <c r="P61" i="17"/>
  <c r="E49" i="21"/>
  <c r="E118" i="21"/>
  <c r="P118" i="21"/>
  <c r="N15" i="14"/>
  <c r="M41" i="17"/>
  <c r="G42" i="14"/>
  <c r="P109" i="17"/>
  <c r="F111" i="21"/>
  <c r="G33" i="17"/>
  <c r="P17" i="21"/>
  <c r="N72" i="17"/>
  <c r="M23" i="17"/>
  <c r="G43" i="17"/>
  <c r="F77" i="21"/>
  <c r="E123" i="17"/>
  <c r="E60" i="17"/>
  <c r="P57" i="17"/>
  <c r="O27" i="21"/>
  <c r="D74" i="17"/>
  <c r="M13" i="14"/>
  <c r="M109" i="17"/>
  <c r="D95" i="17"/>
  <c r="E84" i="17"/>
  <c r="P18" i="17"/>
  <c r="F112" i="21"/>
  <c r="M39" i="14"/>
  <c r="F31" i="17"/>
  <c r="M17" i="14"/>
  <c r="G16" i="21"/>
  <c r="E61" i="21"/>
  <c r="E28" i="17"/>
  <c r="D64" i="21"/>
  <c r="O22" i="21"/>
  <c r="G61" i="17"/>
  <c r="F79" i="17"/>
  <c r="E34" i="21"/>
  <c r="P97" i="17"/>
  <c r="E81" i="21"/>
  <c r="E87" i="21"/>
  <c r="D96" i="17"/>
  <c r="G109" i="17"/>
  <c r="E46" i="21"/>
  <c r="P114" i="21"/>
  <c r="F96" i="21"/>
  <c r="M40" i="17"/>
  <c r="F64" i="21"/>
  <c r="M74" i="17"/>
  <c r="E42" i="17"/>
  <c r="E71" i="21"/>
  <c r="P74" i="21"/>
  <c r="C76" i="17"/>
  <c r="M52" i="17"/>
  <c r="D77" i="17"/>
  <c r="F118" i="21"/>
  <c r="M18" i="14"/>
  <c r="F57" i="21"/>
  <c r="D88" i="21"/>
  <c r="G29" i="21"/>
  <c r="G48" i="17"/>
  <c r="G13" i="17"/>
  <c r="G108" i="17"/>
  <c r="M37" i="17"/>
  <c r="D110" i="21"/>
  <c r="C88" i="17"/>
  <c r="G77" i="21"/>
  <c r="C90" i="17"/>
  <c r="F111" i="17"/>
  <c r="G21" i="21"/>
  <c r="D39" i="21"/>
  <c r="M44" i="14"/>
  <c r="G41" i="17"/>
  <c r="G23" i="21"/>
  <c r="E49" i="17"/>
  <c r="G35" i="17"/>
  <c r="D110" i="17"/>
  <c r="P112" i="21"/>
  <c r="F25" i="17"/>
  <c r="M111" i="17"/>
  <c r="D48" i="17"/>
  <c r="O26" i="21"/>
  <c r="N71" i="17"/>
  <c r="E14" i="17"/>
  <c r="F36" i="17"/>
  <c r="E98" i="17"/>
  <c r="G25" i="21"/>
  <c r="C63" i="17"/>
  <c r="P65" i="21"/>
  <c r="F52" i="21"/>
  <c r="D19" i="17"/>
  <c r="P113" i="21"/>
  <c r="M40" i="14"/>
  <c r="N26" i="14"/>
  <c r="G86" i="17"/>
  <c r="M90" i="17"/>
  <c r="E97" i="21"/>
  <c r="N15" i="17"/>
  <c r="F80" i="17"/>
  <c r="N35" i="17"/>
  <c r="F103" i="17"/>
  <c r="G96" i="17"/>
  <c r="F31" i="21"/>
  <c r="F88" i="17"/>
  <c r="G103" i="21"/>
  <c r="P58" i="17"/>
  <c r="P24" i="17"/>
  <c r="C113" i="17"/>
  <c r="D15" i="17"/>
  <c r="F40" i="17"/>
  <c r="E62" i="21"/>
  <c r="G22" i="17"/>
  <c r="P107" i="21"/>
  <c r="N40" i="14"/>
  <c r="O92" i="17"/>
  <c r="F13" i="14"/>
  <c r="E115" i="17"/>
  <c r="M88" i="17"/>
  <c r="G35" i="21"/>
  <c r="F54" i="17"/>
  <c r="N103" i="17"/>
  <c r="M11" i="14"/>
  <c r="F66" i="17"/>
  <c r="P23" i="21"/>
  <c r="N55" i="14"/>
  <c r="P22" i="17"/>
  <c r="P76" i="14"/>
  <c r="N98" i="17"/>
  <c r="P12" i="17"/>
  <c r="N37" i="17"/>
  <c r="F71" i="21"/>
  <c r="G74" i="17"/>
  <c r="D73" i="21"/>
  <c r="N48" i="17"/>
  <c r="F59" i="17"/>
  <c r="E22" i="21"/>
  <c r="F92" i="21"/>
  <c r="N45" i="14"/>
  <c r="G45" i="21"/>
  <c r="N22" i="17"/>
  <c r="N23" i="17"/>
  <c r="D56" i="17"/>
  <c r="O124" i="21"/>
  <c r="N81" i="17"/>
  <c r="C109" i="17"/>
  <c r="F79" i="21"/>
  <c r="C89" i="17"/>
  <c r="E29" i="14"/>
  <c r="P85" i="17"/>
  <c r="P121" i="17"/>
  <c r="E118" i="17"/>
  <c r="F110" i="17"/>
  <c r="M16" i="14"/>
  <c r="O64" i="17"/>
  <c r="M106" i="17"/>
  <c r="N27" i="17"/>
  <c r="M114" i="17"/>
  <c r="P102" i="17"/>
  <c r="E32" i="21"/>
  <c r="P33" i="17"/>
  <c r="P90" i="21"/>
  <c r="E70" i="17"/>
  <c r="F109" i="17"/>
  <c r="P36" i="17"/>
  <c r="E69" i="21"/>
  <c r="D80" i="21"/>
  <c r="C100" i="17"/>
  <c r="N94" i="17"/>
  <c r="E37" i="21"/>
  <c r="P105" i="21"/>
  <c r="N16" i="14"/>
  <c r="N75" i="17"/>
  <c r="F104" i="17"/>
  <c r="O123" i="21"/>
  <c r="M68" i="14"/>
  <c r="E109" i="17"/>
  <c r="C57" i="14"/>
  <c r="F119" i="21"/>
  <c r="F18" i="17"/>
  <c r="G13" i="21"/>
  <c r="N59" i="17"/>
  <c r="D51" i="17"/>
  <c r="P115" i="21"/>
  <c r="M99" i="17"/>
  <c r="D86" i="21"/>
  <c r="N112" i="17"/>
  <c r="D117" i="21"/>
  <c r="D72" i="21"/>
  <c r="E44" i="17"/>
  <c r="P63" i="17"/>
  <c r="F82" i="21"/>
  <c r="P120" i="21"/>
  <c r="G53" i="21"/>
  <c r="P66" i="21"/>
  <c r="C44" i="14"/>
  <c r="C65" i="17"/>
  <c r="D84" i="21"/>
  <c r="G28" i="14"/>
  <c r="F16" i="17"/>
  <c r="G95" i="21"/>
  <c r="F51" i="17"/>
  <c r="N48" i="14"/>
  <c r="E91" i="21"/>
  <c r="E28" i="14"/>
  <c r="G91" i="21"/>
  <c r="E113" i="21"/>
  <c r="D114" i="17"/>
  <c r="M18" i="17"/>
  <c r="G80" i="21"/>
  <c r="F13" i="21"/>
  <c r="F49" i="21"/>
  <c r="D95" i="21"/>
  <c r="P113" i="17"/>
  <c r="C60" i="17"/>
  <c r="M59" i="14"/>
  <c r="M77" i="17"/>
  <c r="D15" i="14"/>
  <c r="N34" i="17"/>
  <c r="F113" i="17"/>
  <c r="C40" i="17"/>
  <c r="C111" i="17"/>
  <c r="P98" i="21"/>
  <c r="P56" i="17"/>
  <c r="D47" i="17"/>
  <c r="F46" i="21"/>
  <c r="P47" i="21"/>
  <c r="O14" i="17"/>
  <c r="G117" i="17"/>
  <c r="N82" i="17"/>
  <c r="G106" i="17"/>
  <c r="G55" i="21"/>
  <c r="P78" i="17"/>
  <c r="E23" i="21"/>
  <c r="E36" i="21"/>
  <c r="C92" i="17"/>
  <c r="P118" i="17"/>
  <c r="F14" i="17"/>
  <c r="P32" i="21"/>
  <c r="N115" i="17"/>
  <c r="C24" i="14"/>
  <c r="O122" i="17"/>
  <c r="S5" i="17"/>
  <c r="G75" i="21"/>
  <c r="C19" i="17"/>
  <c r="F21" i="17"/>
  <c r="G84" i="17"/>
  <c r="E101" i="21"/>
  <c r="D79" i="17"/>
  <c r="G103" i="17"/>
  <c r="O82" i="17"/>
  <c r="M51" i="17"/>
  <c r="E47" i="21"/>
  <c r="E60" i="21"/>
  <c r="P72" i="17"/>
  <c r="G115" i="17"/>
  <c r="E52" i="17"/>
  <c r="F114" i="21"/>
  <c r="P14" i="17"/>
  <c r="D63" i="17"/>
  <c r="E75" i="17"/>
  <c r="N34" i="14"/>
  <c r="M78" i="17"/>
  <c r="F26" i="21"/>
  <c r="E77" i="21"/>
  <c r="D69" i="17"/>
  <c r="G26" i="17"/>
  <c r="F32" i="21"/>
  <c r="F17" i="17"/>
  <c r="N20" i="14"/>
  <c r="P100" i="17"/>
  <c r="F24" i="17"/>
  <c r="P42" i="21"/>
  <c r="M119" i="17"/>
  <c r="D70" i="21"/>
  <c r="E48" i="17"/>
  <c r="N62" i="17"/>
  <c r="G68" i="21"/>
  <c r="P40" i="21"/>
  <c r="D116" i="17"/>
  <c r="E41" i="17"/>
  <c r="D87" i="21"/>
  <c r="N41" i="14"/>
  <c r="F76" i="17"/>
  <c r="M21" i="14"/>
  <c r="E111" i="21"/>
  <c r="M56" i="17"/>
  <c r="M81" i="17"/>
  <c r="D50" i="21"/>
  <c r="E68" i="21"/>
  <c r="G113" i="21"/>
  <c r="E109" i="21"/>
  <c r="F20" i="21"/>
  <c r="F120" i="21"/>
  <c r="G114" i="17"/>
  <c r="M23" i="14"/>
  <c r="F21" i="21"/>
  <c r="C44" i="17"/>
  <c r="D79" i="21"/>
  <c r="G12" i="14"/>
  <c r="F28" i="17"/>
  <c r="P100" i="21"/>
  <c r="N109" i="17"/>
  <c r="E51" i="17"/>
  <c r="M71" i="14"/>
  <c r="F77" i="17"/>
  <c r="N24" i="14"/>
  <c r="E81" i="17"/>
  <c r="M76" i="14"/>
  <c r="P80" i="17"/>
  <c r="M93" i="17"/>
  <c r="O13" i="21"/>
  <c r="O32" i="21"/>
  <c r="C26" i="17"/>
  <c r="D108" i="17"/>
  <c r="F108" i="17"/>
  <c r="G79" i="17"/>
  <c r="C66" i="14"/>
  <c r="G17" i="21"/>
  <c r="P31" i="21"/>
  <c r="G63" i="21"/>
  <c r="D97" i="21"/>
  <c r="O103" i="21"/>
  <c r="G88" i="17"/>
  <c r="F74" i="17"/>
  <c r="N18" i="17"/>
  <c r="N32" i="17"/>
  <c r="M30" i="17"/>
  <c r="G25" i="17"/>
  <c r="P15" i="21"/>
  <c r="C52" i="17"/>
  <c r="D49" i="17"/>
  <c r="P115" i="17"/>
  <c r="N33" i="14"/>
  <c r="M92" i="17"/>
  <c r="D22" i="17"/>
  <c r="D91" i="21"/>
  <c r="M84" i="17"/>
  <c r="C12" i="17"/>
  <c r="F68" i="17"/>
  <c r="D41" i="21"/>
  <c r="F64" i="14"/>
  <c r="D34" i="17"/>
  <c r="D94" i="17"/>
  <c r="N66" i="14"/>
  <c r="F72" i="21"/>
  <c r="D115" i="17"/>
  <c r="E17" i="21"/>
  <c r="E73" i="17"/>
  <c r="M49" i="17"/>
  <c r="P89" i="17"/>
  <c r="E67" i="17"/>
  <c r="O126" i="21"/>
  <c r="D29" i="21"/>
  <c r="F119" i="17"/>
  <c r="F39" i="17"/>
  <c r="F16" i="21"/>
  <c r="G60" i="21"/>
  <c r="D120" i="21"/>
  <c r="N47" i="17"/>
  <c r="D55" i="17"/>
  <c r="P122" i="17"/>
  <c r="N28" i="14"/>
  <c r="M52" i="14"/>
  <c r="F42" i="21"/>
  <c r="N90" i="17"/>
  <c r="F22" i="17"/>
  <c r="E44" i="21"/>
  <c r="D99" i="17"/>
  <c r="E22" i="17"/>
  <c r="E35" i="21"/>
  <c r="C45" i="17"/>
  <c r="C20" i="14"/>
  <c r="N18" i="14"/>
  <c r="E15" i="21"/>
  <c r="C30" i="14"/>
  <c r="G54" i="21"/>
  <c r="D52" i="21"/>
  <c r="G86" i="21"/>
  <c r="E73" i="14"/>
  <c r="N100" i="17"/>
  <c r="N37" i="14"/>
  <c r="F33" i="17"/>
  <c r="N60" i="17"/>
  <c r="G64" i="21"/>
  <c r="E89" i="17"/>
  <c r="D24" i="17"/>
  <c r="E58" i="17"/>
  <c r="P55" i="21"/>
  <c r="G57" i="17"/>
  <c r="G53" i="17"/>
  <c r="D54" i="17"/>
  <c r="D104" i="21"/>
  <c r="C123" i="17"/>
  <c r="F45" i="17"/>
  <c r="G27" i="21"/>
  <c r="N24" i="17"/>
  <c r="D39" i="17"/>
  <c r="F34" i="21"/>
  <c r="G28" i="17"/>
  <c r="N67" i="14"/>
  <c r="N61" i="17"/>
  <c r="E80" i="21"/>
  <c r="M29" i="17"/>
  <c r="F27" i="17"/>
  <c r="D73" i="17"/>
  <c r="P31" i="17"/>
  <c r="D93" i="17"/>
  <c r="G111" i="21"/>
  <c r="G123" i="17"/>
  <c r="E114" i="21"/>
  <c r="P53" i="21"/>
  <c r="N57" i="14"/>
  <c r="G71" i="17"/>
  <c r="E95" i="21"/>
  <c r="F78" i="17"/>
  <c r="P89" i="21"/>
  <c r="D41" i="17"/>
  <c r="G39" i="17"/>
  <c r="N19" i="17"/>
  <c r="E64" i="21"/>
  <c r="N40" i="17"/>
  <c r="C81" i="17"/>
  <c r="M101" i="17"/>
  <c r="E63" i="17"/>
  <c r="F117" i="21"/>
  <c r="N54" i="14"/>
  <c r="D43" i="21"/>
  <c r="G114" i="21"/>
  <c r="N31" i="14"/>
  <c r="E85" i="17"/>
  <c r="P67" i="17"/>
  <c r="N121" i="17"/>
  <c r="F62" i="21"/>
  <c r="G97" i="17"/>
  <c r="N50" i="14"/>
  <c r="G74" i="21"/>
  <c r="E59" i="21"/>
  <c r="G98" i="17"/>
  <c r="P84" i="21"/>
  <c r="M13" i="17"/>
  <c r="D121" i="17"/>
  <c r="P39" i="17"/>
  <c r="C29" i="14"/>
  <c r="C25" i="17"/>
  <c r="C114" i="17"/>
  <c r="G112" i="21"/>
  <c r="D38" i="17"/>
  <c r="P117" i="21"/>
  <c r="N53" i="17"/>
  <c r="P75" i="17"/>
  <c r="O132" i="21"/>
  <c r="F50" i="17"/>
  <c r="M65" i="17"/>
  <c r="E52" i="21"/>
  <c r="G69" i="21"/>
  <c r="P38" i="17"/>
  <c r="E34" i="17"/>
  <c r="F101" i="17"/>
  <c r="E18" i="21"/>
  <c r="D53" i="17"/>
  <c r="P16" i="17"/>
  <c r="P123" i="17"/>
  <c r="P14" i="21"/>
  <c r="N26" i="17"/>
  <c r="C115" i="17"/>
  <c r="G66" i="21"/>
  <c r="N58" i="14"/>
  <c r="C116" i="17"/>
  <c r="C31" i="17"/>
  <c r="P91" i="17"/>
  <c r="E16" i="21"/>
  <c r="N29" i="17"/>
  <c r="E55" i="21"/>
  <c r="O121" i="21"/>
  <c r="M46" i="14"/>
  <c r="P77" i="17"/>
  <c r="G20" i="17"/>
  <c r="O75" i="21"/>
  <c r="F43" i="21"/>
  <c r="C106" i="17"/>
  <c r="E87" i="17"/>
  <c r="N117" i="17"/>
  <c r="G84" i="21"/>
  <c r="F97" i="17"/>
  <c r="E85" i="21"/>
  <c r="P68" i="21"/>
  <c r="G122" i="17"/>
  <c r="D16" i="21"/>
  <c r="G93" i="21"/>
  <c r="C46" i="17"/>
  <c r="P68" i="17"/>
  <c r="O131" i="21"/>
  <c r="D33" i="17"/>
  <c r="P29" i="21"/>
  <c r="E36" i="17"/>
  <c r="P109" i="21"/>
  <c r="D16" i="14"/>
  <c r="G14" i="17"/>
  <c r="F89" i="17"/>
  <c r="G88" i="21"/>
  <c r="C59" i="17"/>
  <c r="G109" i="21"/>
  <c r="C22" i="17"/>
  <c r="F81" i="21"/>
  <c r="P107" i="17"/>
  <c r="N105" i="17"/>
  <c r="D67" i="21"/>
  <c r="F65" i="17"/>
  <c r="D17" i="14"/>
  <c r="P88" i="21"/>
  <c r="E98" i="21"/>
  <c r="F83" i="17"/>
  <c r="E110" i="17"/>
  <c r="N52" i="14"/>
  <c r="D91" i="17"/>
  <c r="O125" i="21"/>
  <c r="G89" i="17"/>
  <c r="M48" i="14"/>
  <c r="N43" i="17"/>
  <c r="O27" i="17"/>
  <c r="C121" i="17"/>
  <c r="E119" i="21"/>
  <c r="G27" i="17"/>
  <c r="G81" i="21"/>
  <c r="C73" i="17"/>
  <c r="N74" i="17"/>
  <c r="M25" i="14"/>
  <c r="P27" i="17"/>
  <c r="G104" i="17"/>
  <c r="P60" i="14"/>
  <c r="D112" i="17"/>
  <c r="F33" i="21"/>
  <c r="G115" i="21"/>
  <c r="F56" i="21"/>
  <c r="P21" i="21"/>
  <c r="F39" i="21"/>
  <c r="M87" i="17"/>
  <c r="N97" i="17"/>
  <c r="N59" i="14"/>
  <c r="P36" i="14"/>
  <c r="D76" i="17"/>
  <c r="G83" i="21"/>
  <c r="E76" i="21"/>
  <c r="C54" i="17"/>
  <c r="F13" i="17"/>
  <c r="M62" i="17"/>
  <c r="E30" i="17"/>
  <c r="F98" i="17"/>
  <c r="M64" i="14"/>
  <c r="E13" i="17"/>
  <c r="M69" i="17"/>
  <c r="C31" i="14"/>
  <c r="F74" i="21"/>
  <c r="G13" i="14"/>
  <c r="P82" i="17"/>
  <c r="G105" i="17"/>
  <c r="G57" i="21"/>
  <c r="G107" i="21"/>
  <c r="P45" i="21"/>
  <c r="C13" i="17"/>
  <c r="M76" i="17"/>
  <c r="F41" i="17"/>
  <c r="D114" i="21"/>
  <c r="C21" i="17"/>
  <c r="P49" i="17"/>
  <c r="F14" i="21"/>
  <c r="M68" i="17"/>
  <c r="E55" i="17"/>
  <c r="F47" i="17"/>
  <c r="E95" i="17"/>
  <c r="P43" i="21"/>
  <c r="E39" i="21"/>
  <c r="E42" i="21"/>
  <c r="G23" i="17"/>
  <c r="N16" i="17"/>
  <c r="C43" i="17"/>
  <c r="E90" i="21"/>
  <c r="F19" i="21"/>
  <c r="D106" i="21"/>
  <c r="M53" i="14"/>
  <c r="G24" i="21"/>
  <c r="C104" i="17"/>
  <c r="P79" i="17"/>
  <c r="F55" i="14"/>
  <c r="M85" i="17"/>
  <c r="D13" i="17"/>
  <c r="D105" i="17"/>
  <c r="E66" i="21"/>
  <c r="G64" i="14"/>
  <c r="G28" i="21"/>
  <c r="N14" i="14"/>
  <c r="G52" i="21"/>
  <c r="N27" i="14"/>
  <c r="C42" i="17"/>
  <c r="N41" i="17"/>
  <c r="E57" i="17"/>
  <c r="M66" i="14"/>
  <c r="F69" i="21"/>
  <c r="M80" i="17"/>
  <c r="D43" i="17"/>
  <c r="D44" i="21"/>
  <c r="E26" i="17"/>
  <c r="P67" i="21"/>
  <c r="D34" i="21"/>
  <c r="M79" i="17"/>
  <c r="P80" i="21"/>
  <c r="P64" i="21"/>
  <c r="F70" i="21"/>
  <c r="P13" i="21"/>
  <c r="M59" i="17"/>
  <c r="D18" i="17"/>
  <c r="F52" i="17"/>
  <c r="G46" i="14"/>
  <c r="D33" i="21"/>
  <c r="F82" i="17"/>
  <c r="N67" i="17"/>
  <c r="F25" i="21"/>
  <c r="D13" i="21"/>
  <c r="O67" i="21"/>
  <c r="E92" i="17"/>
  <c r="E31" i="17"/>
  <c r="N56" i="17"/>
  <c r="P28" i="21"/>
  <c r="F19" i="17"/>
  <c r="D71" i="17"/>
  <c r="E71" i="17"/>
  <c r="C108" i="17"/>
  <c r="G78" i="21"/>
  <c r="N25" i="17"/>
  <c r="E83" i="21"/>
  <c r="M25" i="17"/>
  <c r="E24" i="21"/>
  <c r="P69" i="21"/>
  <c r="N39" i="14"/>
  <c r="G120" i="17"/>
  <c r="F75" i="17"/>
  <c r="M36" i="17"/>
  <c r="N17" i="14"/>
  <c r="F35" i="21"/>
  <c r="E72" i="21"/>
  <c r="G65" i="17"/>
  <c r="P93" i="17"/>
  <c r="G32" i="17"/>
  <c r="O20" i="21"/>
  <c r="D80" i="17"/>
  <c r="N25" i="14"/>
  <c r="D36" i="17"/>
  <c r="C86" i="17"/>
  <c r="P88" i="17"/>
  <c r="P102" i="21"/>
  <c r="F71" i="17"/>
  <c r="N32" i="14"/>
  <c r="E12" i="21"/>
  <c r="E56" i="17"/>
  <c r="E100" i="17"/>
  <c r="O28" i="17"/>
  <c r="P114" i="17"/>
  <c r="G117" i="21"/>
  <c r="C58" i="17"/>
  <c r="D35" i="21"/>
  <c r="F89" i="21"/>
  <c r="F49" i="17"/>
  <c r="N118" i="17"/>
  <c r="M98" i="17"/>
  <c r="N60" i="14"/>
  <c r="P111" i="21"/>
  <c r="E17" i="17"/>
  <c r="G30" i="21"/>
  <c r="D31" i="21"/>
  <c r="P65" i="17"/>
  <c r="N80" i="17"/>
  <c r="F17" i="21"/>
  <c r="G116" i="21"/>
  <c r="E101" i="17"/>
  <c r="D82" i="21"/>
  <c r="F83" i="21"/>
  <c r="C91" i="17"/>
  <c r="F84" i="17"/>
  <c r="F48" i="17"/>
  <c r="E94" i="17"/>
  <c r="P54" i="21"/>
  <c r="G75" i="17"/>
  <c r="N55" i="17"/>
  <c r="C62" i="17"/>
  <c r="P95" i="21"/>
  <c r="G62" i="17"/>
  <c r="M42" i="14"/>
  <c r="F100" i="17"/>
  <c r="D97" i="17"/>
  <c r="G55" i="17"/>
  <c r="P99" i="17"/>
  <c r="D90" i="17"/>
  <c r="D66" i="17"/>
  <c r="E38" i="21"/>
  <c r="D109" i="21"/>
  <c r="F15" i="17"/>
  <c r="M66" i="17"/>
  <c r="D71" i="21"/>
  <c r="P32" i="17"/>
  <c r="D74" i="21"/>
  <c r="F27" i="21"/>
  <c r="M51" i="14"/>
  <c r="D73" i="14"/>
  <c r="D108" i="21"/>
  <c r="G105" i="21"/>
  <c r="F120" i="17"/>
  <c r="D65" i="21"/>
  <c r="E111" i="17"/>
  <c r="D17" i="21"/>
  <c r="N11" i="14"/>
  <c r="D20" i="21"/>
  <c r="G52" i="17"/>
  <c r="M22" i="17"/>
  <c r="G62" i="21"/>
  <c r="N111" i="17"/>
  <c r="N36" i="14"/>
  <c r="C74" i="17"/>
  <c r="D100" i="21"/>
  <c r="F113" i="21"/>
  <c r="F104" i="21"/>
  <c r="G67" i="21"/>
  <c r="C99" i="17"/>
  <c r="N49" i="14"/>
  <c r="D14" i="21"/>
  <c r="D94" i="21"/>
  <c r="M110" i="17"/>
  <c r="E76" i="17"/>
  <c r="E74" i="17"/>
  <c r="N92" i="17"/>
  <c r="N65" i="14"/>
  <c r="E74" i="21"/>
  <c r="N31" i="17"/>
  <c r="P96" i="21"/>
  <c r="G80" i="17"/>
  <c r="F93" i="17"/>
  <c r="G50" i="17"/>
  <c r="G37" i="17"/>
  <c r="D29" i="14"/>
  <c r="F18" i="21"/>
  <c r="E112" i="17"/>
  <c r="P76" i="21"/>
  <c r="G89" i="21"/>
  <c r="P86" i="17"/>
  <c r="D122" i="17"/>
  <c r="M48" i="17"/>
  <c r="P52" i="21"/>
  <c r="M117" i="17"/>
  <c r="P45" i="17"/>
  <c r="E53" i="21"/>
  <c r="F20" i="17"/>
  <c r="M29" i="14"/>
  <c r="P103" i="17"/>
  <c r="D92" i="17"/>
  <c r="N70" i="14"/>
  <c r="G82" i="17"/>
  <c r="M74" i="14"/>
  <c r="G54" i="17"/>
  <c r="E47" i="17"/>
  <c r="F15" i="21"/>
  <c r="N89" i="17"/>
  <c r="D49" i="21"/>
  <c r="E65" i="21"/>
  <c r="D58" i="17"/>
  <c r="G85" i="17"/>
  <c r="F72" i="17"/>
  <c r="F68" i="21"/>
  <c r="N113" i="17"/>
  <c r="E25" i="21"/>
  <c r="E103" i="21"/>
  <c r="M103" i="17"/>
  <c r="P19" i="21"/>
  <c r="D30" i="17"/>
  <c r="D28" i="17"/>
  <c r="G76" i="17"/>
  <c r="D27" i="21"/>
  <c r="D27" i="17"/>
  <c r="N68" i="17"/>
  <c r="D22" i="21"/>
  <c r="P94" i="21"/>
  <c r="G97" i="21"/>
  <c r="D23" i="21"/>
  <c r="M12" i="14"/>
  <c r="C112" i="17"/>
  <c r="F108" i="21"/>
  <c r="P44" i="21"/>
  <c r="P101" i="21"/>
  <c r="D99" i="21"/>
  <c r="P48" i="21"/>
  <c r="M37" i="14"/>
  <c r="G71" i="21"/>
  <c r="C36" i="17"/>
  <c r="F30" i="17"/>
  <c r="F62" i="17"/>
  <c r="N46" i="14"/>
  <c r="P55" i="17"/>
  <c r="E12" i="17"/>
  <c r="D51" i="21"/>
  <c r="E27" i="21"/>
  <c r="E122" i="17"/>
  <c r="P106" i="17"/>
  <c r="G116" i="17"/>
  <c r="D16" i="17"/>
  <c r="E108" i="21"/>
  <c r="D82" i="17"/>
  <c r="P60" i="17"/>
  <c r="P41" i="17"/>
  <c r="G12" i="21"/>
  <c r="P78" i="21"/>
  <c r="F55" i="21"/>
  <c r="P59" i="17"/>
  <c r="F107" i="21"/>
  <c r="D75" i="21"/>
  <c r="F14" i="14"/>
  <c r="G46" i="17"/>
  <c r="D78" i="21"/>
  <c r="G70" i="21"/>
  <c r="C70" i="17"/>
  <c r="E21" i="17"/>
  <c r="E25" i="17"/>
  <c r="F59" i="21"/>
  <c r="D57" i="21"/>
  <c r="D81" i="21"/>
  <c r="F90" i="17"/>
  <c r="C122" i="17"/>
  <c r="N45" i="17"/>
  <c r="E28" i="21"/>
  <c r="F12" i="17"/>
  <c r="F99" i="21"/>
  <c r="E112" i="21"/>
  <c r="D81" i="17"/>
  <c r="F84" i="21"/>
  <c r="N38" i="17"/>
  <c r="F28" i="14"/>
  <c r="E106" i="17"/>
  <c r="E38" i="17"/>
  <c r="E104" i="17"/>
  <c r="F91" i="17"/>
  <c r="D37" i="21"/>
  <c r="N17" i="17"/>
  <c r="E116" i="21"/>
  <c r="M35" i="14"/>
  <c r="C35" i="17"/>
  <c r="D102" i="17"/>
  <c r="E39" i="17"/>
  <c r="E83" i="17"/>
  <c r="F36" i="21"/>
  <c r="F76" i="21"/>
  <c r="E29" i="17"/>
  <c r="E61" i="17"/>
  <c r="N73" i="14"/>
  <c r="E68" i="17"/>
  <c r="O129" i="21"/>
  <c r="D26" i="21"/>
  <c r="G49" i="17"/>
  <c r="P16" i="21"/>
  <c r="M86" i="17"/>
  <c r="N39" i="17"/>
  <c r="E33" i="17"/>
  <c r="P21" i="17"/>
  <c r="E120" i="17"/>
  <c r="N62" i="14"/>
  <c r="D119" i="21"/>
  <c r="M72" i="17"/>
  <c r="O127" i="21"/>
  <c r="G43" i="21"/>
  <c r="N29" i="14"/>
  <c r="P86" i="21"/>
  <c r="D86" i="17"/>
  <c r="M12" i="17"/>
  <c r="F88" i="21"/>
  <c r="P58" i="21"/>
  <c r="G118" i="21"/>
  <c r="O54" i="21"/>
  <c r="D77" i="21"/>
  <c r="M57" i="14"/>
  <c r="D118" i="17"/>
  <c r="M32" i="17"/>
  <c r="D63" i="21"/>
  <c r="D87" i="17"/>
  <c r="N107" i="17"/>
  <c r="E103" i="17"/>
  <c r="P48" i="17"/>
  <c r="D48" i="21"/>
  <c r="E110" i="21"/>
  <c r="E70" i="21"/>
  <c r="M19" i="14"/>
  <c r="F55" i="17"/>
  <c r="N102" i="17"/>
  <c r="P73" i="21"/>
  <c r="D98" i="17"/>
  <c r="P22" i="21"/>
  <c r="F44" i="21"/>
  <c r="M75" i="14"/>
  <c r="E78" i="17"/>
  <c r="P79" i="21"/>
  <c r="N64" i="14"/>
  <c r="C51" i="17"/>
  <c r="C95" i="17"/>
  <c r="F87" i="17"/>
  <c r="G82" i="21"/>
  <c r="P26" i="21"/>
  <c r="M45" i="14"/>
  <c r="M70" i="14"/>
  <c r="E56" i="21"/>
  <c r="D96" i="21"/>
  <c r="P97" i="21"/>
  <c r="P70" i="21"/>
  <c r="P61" i="21"/>
  <c r="G36" i="21"/>
  <c r="D66" i="21"/>
  <c r="N61" i="14"/>
  <c r="N87" i="17"/>
  <c r="F87" i="21"/>
  <c r="G40" i="17"/>
  <c r="N75" i="14"/>
  <c r="M122" i="17"/>
  <c r="F96" i="17"/>
  <c r="D36" i="21"/>
  <c r="G79" i="21"/>
  <c r="M24" i="17"/>
  <c r="P87" i="21"/>
  <c r="D113" i="21"/>
  <c r="M54" i="14"/>
  <c r="F100" i="21"/>
  <c r="C75" i="17"/>
  <c r="E72" i="17"/>
  <c r="D12" i="17"/>
  <c r="E75" i="21"/>
  <c r="M56" i="14"/>
  <c r="G102" i="21"/>
  <c r="F94" i="21"/>
  <c r="F75" i="21"/>
  <c r="E65" i="17"/>
  <c r="E96" i="17"/>
  <c r="M26" i="14"/>
  <c r="C80" i="17"/>
  <c r="P69" i="17"/>
  <c r="F66" i="21"/>
  <c r="F116" i="21"/>
  <c r="D112" i="21"/>
  <c r="G12" i="17"/>
  <c r="C49" i="17"/>
  <c r="E106" i="21"/>
  <c r="C34" i="17"/>
  <c r="P15" i="14"/>
  <c r="D107" i="17"/>
  <c r="P23" i="17"/>
  <c r="F80" i="21"/>
  <c r="O16" i="17"/>
  <c r="P98" i="17"/>
  <c r="O21" i="17"/>
  <c r="F38" i="21"/>
  <c r="D56" i="21"/>
  <c r="E121" i="17"/>
  <c r="P116" i="21"/>
  <c r="P59" i="21"/>
  <c r="C72" i="17"/>
  <c r="G14" i="21"/>
  <c r="F110" i="21"/>
  <c r="C27" i="17"/>
  <c r="D113" i="17"/>
  <c r="G31" i="21"/>
  <c r="E64" i="17"/>
  <c r="F78" i="21"/>
  <c r="E120" i="21"/>
  <c r="G26" i="21"/>
  <c r="N20" i="17"/>
  <c r="G32" i="21"/>
  <c r="M67" i="14"/>
  <c r="E100" i="21"/>
  <c r="C64" i="17"/>
  <c r="F67" i="21"/>
  <c r="G100" i="17"/>
  <c r="O128" i="21"/>
  <c r="C77" i="17"/>
  <c r="C102" i="17"/>
  <c r="E20" i="17"/>
  <c r="E40" i="21"/>
  <c r="D89" i="17"/>
  <c r="M43" i="14"/>
  <c r="P95" i="17"/>
  <c r="E50" i="21"/>
  <c r="E41" i="21"/>
  <c r="G85" i="21"/>
  <c r="M73" i="14"/>
  <c r="D32" i="17"/>
  <c r="F26" i="17"/>
  <c r="E50" i="17"/>
  <c r="M44" i="17"/>
  <c r="N71" i="14"/>
  <c r="M15" i="14"/>
  <c r="G65" i="21"/>
  <c r="M102" i="17"/>
  <c r="F90" i="21"/>
  <c r="G18" i="17"/>
  <c r="P85" i="21"/>
  <c r="P56" i="21"/>
  <c r="D106" i="17"/>
  <c r="E27" i="17"/>
  <c r="N21" i="14"/>
  <c r="F48" i="21"/>
  <c r="E105" i="21"/>
  <c r="G38" i="17"/>
  <c r="G110" i="21"/>
  <c r="D90" i="21"/>
  <c r="F24" i="21"/>
  <c r="P72" i="21"/>
  <c r="F118" i="17"/>
  <c r="F47" i="21"/>
  <c r="G113" i="17"/>
  <c r="F45" i="21"/>
  <c r="N51" i="14"/>
  <c r="E107" i="21"/>
  <c r="P54" i="17"/>
  <c r="M105" i="17"/>
  <c r="G22" i="21"/>
  <c r="G33" i="21"/>
  <c r="P104" i="17"/>
  <c r="E99" i="21"/>
  <c r="D119" i="17"/>
  <c r="C105" i="17"/>
  <c r="O130" i="21"/>
  <c r="D83" i="21"/>
  <c r="P60" i="21"/>
  <c r="F15" i="14"/>
  <c r="P20" i="21"/>
  <c r="D61" i="17"/>
  <c r="G38" i="21"/>
  <c r="P75" i="21"/>
  <c r="F114" i="17"/>
  <c r="N50" i="17"/>
  <c r="D85" i="17"/>
  <c r="E21" i="21"/>
  <c r="F51" i="21"/>
  <c r="E19" i="21"/>
  <c r="G102" i="17"/>
  <c r="P40" i="17"/>
  <c r="N30" i="14"/>
  <c r="F109" i="21"/>
  <c r="M70" i="17"/>
  <c r="E14" i="21"/>
  <c r="C38" i="17"/>
  <c r="P73" i="17"/>
  <c r="D18" i="21"/>
  <c r="F34" i="17"/>
  <c r="D89" i="21"/>
  <c r="P30" i="21"/>
  <c r="M22" i="14"/>
  <c r="C68" i="17"/>
  <c r="E114" i="17"/>
  <c r="E43" i="17"/>
  <c r="N95" i="17"/>
  <c r="C110" i="17"/>
  <c r="E93" i="21"/>
  <c r="D64" i="17"/>
  <c r="N88" i="17"/>
  <c r="N110" i="17"/>
  <c r="E86" i="21"/>
  <c r="D70" i="17"/>
  <c r="G90" i="21"/>
  <c r="P106" i="21"/>
  <c r="P14" i="14"/>
  <c r="E108" i="17"/>
  <c r="G112" i="17"/>
  <c r="D28" i="21"/>
  <c r="P30" i="17"/>
  <c r="F106" i="21"/>
  <c r="F86" i="21"/>
  <c r="G70" i="17"/>
  <c r="C96" i="17"/>
  <c r="G101" i="17"/>
  <c r="M34" i="14"/>
  <c r="F105" i="21"/>
  <c r="D44" i="17"/>
  <c r="E45" i="17"/>
  <c r="N70" i="17"/>
  <c r="D83" i="17"/>
  <c r="P112" i="17"/>
  <c r="E63" i="21"/>
  <c r="N79" i="17"/>
  <c r="F85" i="17"/>
  <c r="E73" i="21"/>
  <c r="N69" i="17"/>
  <c r="D120" i="17"/>
  <c r="N114" i="17"/>
  <c r="M31" i="17"/>
  <c r="F63" i="21"/>
  <c r="E91" i="17"/>
  <c r="F61" i="17"/>
  <c r="M75" i="17"/>
  <c r="G118" i="17"/>
  <c r="G14" i="14"/>
  <c r="P16" i="14"/>
  <c r="P35" i="17"/>
  <c r="P110" i="17"/>
  <c r="M89" i="17"/>
  <c r="D58" i="21"/>
  <c r="D107" i="21"/>
  <c r="D98" i="21"/>
  <c r="M33" i="17"/>
  <c r="O19" i="21"/>
  <c r="P93" i="21"/>
  <c r="D111" i="17"/>
  <c r="P70" i="17"/>
  <c r="M32" i="14"/>
  <c r="M63" i="14"/>
  <c r="P99" i="21"/>
  <c r="M100" i="17"/>
  <c r="E46" i="17"/>
  <c r="M30" i="14"/>
  <c r="E94" i="21"/>
  <c r="D75" i="17"/>
  <c r="O33" i="17"/>
  <c r="D40" i="17"/>
  <c r="N99" i="17"/>
  <c r="C107" i="17"/>
  <c r="D67" i="17"/>
  <c r="E15" i="17"/>
  <c r="S5" i="14"/>
  <c r="O118" i="21"/>
  <c r="C78" i="17"/>
  <c r="E99" i="17"/>
  <c r="M58" i="14"/>
  <c r="N72" i="14"/>
  <c r="P83" i="17"/>
  <c r="P62" i="17"/>
  <c r="M49" i="14"/>
  <c r="N52" i="17"/>
  <c r="C98" i="17"/>
  <c r="M83" i="17"/>
  <c r="N57" i="17"/>
  <c r="N63" i="14"/>
  <c r="C37" i="17"/>
  <c r="F22" i="21"/>
  <c r="F12" i="21"/>
  <c r="P25" i="21"/>
  <c r="M35" i="17"/>
  <c r="C97" i="17"/>
  <c r="M61" i="17"/>
  <c r="F23" i="21"/>
  <c r="M31" i="14"/>
  <c r="D25" i="17"/>
  <c r="C85" i="17"/>
  <c r="D14" i="17"/>
  <c r="D103" i="21"/>
  <c r="N66" i="17"/>
  <c r="C94" i="17"/>
  <c r="P28" i="17"/>
  <c r="N33" i="17"/>
  <c r="D50" i="17"/>
  <c r="P49" i="21"/>
  <c r="G59" i="17"/>
  <c r="G60" i="17"/>
  <c r="D76" i="21"/>
  <c r="F46" i="17"/>
  <c r="D57" i="17"/>
  <c r="P15" i="17"/>
  <c r="D103" i="17"/>
  <c r="C117" i="17"/>
  <c r="G29" i="17"/>
  <c r="N23" i="14"/>
  <c r="C83" i="17"/>
  <c r="F94" i="17"/>
  <c r="G110" i="17"/>
  <c r="F29" i="21"/>
  <c r="M15" i="17"/>
  <c r="E102" i="21"/>
  <c r="G27" i="14"/>
  <c r="P42" i="17"/>
  <c r="C48" i="17"/>
  <c r="Q116" i="21" l="1"/>
  <c r="R116" i="21" s="1"/>
  <c r="K116" i="21"/>
  <c r="J116" i="21"/>
  <c r="K89" i="17"/>
  <c r="Q89" i="17"/>
  <c r="R89" i="17" s="1"/>
  <c r="J89" i="17"/>
  <c r="K66" i="21"/>
  <c r="J66" i="21"/>
  <c r="Q66" i="21"/>
  <c r="R66" i="21" s="1"/>
  <c r="Q52" i="21"/>
  <c r="R52" i="21" s="1"/>
  <c r="J52" i="21"/>
  <c r="K52" i="21"/>
  <c r="V111" i="17"/>
  <c r="K46" i="17"/>
  <c r="J46" i="17"/>
  <c r="Q46" i="17"/>
  <c r="R46" i="17" s="1"/>
  <c r="K36" i="17"/>
  <c r="J36" i="17"/>
  <c r="Q36" i="17"/>
  <c r="R36" i="17" s="1"/>
  <c r="Q43" i="17"/>
  <c r="R43" i="17" s="1"/>
  <c r="K43" i="17"/>
  <c r="J43" i="17"/>
  <c r="J75" i="21"/>
  <c r="K75" i="21"/>
  <c r="Q75" i="21"/>
  <c r="R75" i="21" s="1"/>
  <c r="Q65" i="21"/>
  <c r="R65" i="21" s="1"/>
  <c r="J65" i="21"/>
  <c r="K65" i="21"/>
  <c r="Q80" i="21"/>
  <c r="R80" i="21" s="1"/>
  <c r="J80" i="21"/>
  <c r="K80" i="21"/>
  <c r="Q94" i="21"/>
  <c r="R94" i="21" s="1"/>
  <c r="J94" i="21"/>
  <c r="K94" i="21"/>
  <c r="N9" i="14"/>
  <c r="V105" i="17"/>
  <c r="V92" i="17"/>
  <c r="Q95" i="17"/>
  <c r="R95" i="17" s="1"/>
  <c r="J95" i="17"/>
  <c r="K95" i="17"/>
  <c r="K120" i="17"/>
  <c r="J120" i="17"/>
  <c r="Q120" i="17"/>
  <c r="R120" i="17" s="1"/>
  <c r="K65" i="17"/>
  <c r="Q65" i="17"/>
  <c r="R65" i="17" s="1"/>
  <c r="J65" i="17"/>
  <c r="J25" i="17"/>
  <c r="Q25" i="17"/>
  <c r="R25" i="17" s="1"/>
  <c r="K25" i="17"/>
  <c r="V86" i="17"/>
  <c r="J86" i="17"/>
  <c r="Q86" i="17"/>
  <c r="R86" i="17" s="1"/>
  <c r="K86" i="17"/>
  <c r="J100" i="21"/>
  <c r="K100" i="21"/>
  <c r="Q100" i="21"/>
  <c r="R100" i="21" s="1"/>
  <c r="J97" i="17"/>
  <c r="Q97" i="17"/>
  <c r="R97" i="17" s="1"/>
  <c r="K97" i="17"/>
  <c r="Q88" i="17"/>
  <c r="R88" i="17" s="1"/>
  <c r="K88" i="17"/>
  <c r="J88" i="17"/>
  <c r="K27" i="21"/>
  <c r="Q27" i="21"/>
  <c r="R27" i="21" s="1"/>
  <c r="J27" i="21"/>
  <c r="V117" i="17"/>
  <c r="K31" i="21"/>
  <c r="J31" i="21"/>
  <c r="Q31" i="21"/>
  <c r="R31" i="21" s="1"/>
  <c r="Q23" i="21"/>
  <c r="R23" i="21" s="1"/>
  <c r="K23" i="21"/>
  <c r="J23" i="21"/>
  <c r="Q43" i="21"/>
  <c r="R43" i="21" s="1"/>
  <c r="J43" i="21"/>
  <c r="K43" i="21"/>
  <c r="K81" i="21"/>
  <c r="J81" i="21"/>
  <c r="Q81" i="21"/>
  <c r="R81" i="21" s="1"/>
  <c r="K96" i="17"/>
  <c r="Q96" i="17"/>
  <c r="R96" i="17" s="1"/>
  <c r="J96" i="17"/>
  <c r="K15" i="17"/>
  <c r="Q15" i="17"/>
  <c r="R15" i="17" s="1"/>
  <c r="J15" i="17"/>
  <c r="K103" i="17"/>
  <c r="J103" i="17"/>
  <c r="Q103" i="17"/>
  <c r="R103" i="17" s="1"/>
  <c r="Q111" i="17"/>
  <c r="R111" i="17" s="1"/>
  <c r="K111" i="17"/>
  <c r="J111" i="17"/>
  <c r="J29" i="21"/>
  <c r="K29" i="21"/>
  <c r="Q29" i="21"/>
  <c r="R29" i="21" s="1"/>
  <c r="Q85" i="21"/>
  <c r="R85" i="21" s="1"/>
  <c r="J85" i="21"/>
  <c r="K85" i="21"/>
  <c r="J12" i="21"/>
  <c r="Q12" i="21"/>
  <c r="R12" i="21" s="1"/>
  <c r="K12" i="21"/>
  <c r="J80" i="17"/>
  <c r="K80" i="17"/>
  <c r="Q80" i="17"/>
  <c r="R80" i="17" s="1"/>
  <c r="K116" i="17"/>
  <c r="Q116" i="17"/>
  <c r="R116" i="17" s="1"/>
  <c r="J116" i="17"/>
  <c r="Q22" i="21"/>
  <c r="R22" i="21" s="1"/>
  <c r="J22" i="21"/>
  <c r="K22" i="21"/>
  <c r="K87" i="21"/>
  <c r="Q87" i="21"/>
  <c r="R87" i="21" s="1"/>
  <c r="J87" i="21"/>
  <c r="Q76" i="17"/>
  <c r="R76" i="17" s="1"/>
  <c r="K76" i="17"/>
  <c r="J76" i="17"/>
  <c r="V87" i="17"/>
  <c r="V57" i="17"/>
  <c r="V69" i="14"/>
  <c r="K100" i="17"/>
  <c r="Q100" i="17"/>
  <c r="R100" i="17" s="1"/>
  <c r="J100" i="17"/>
  <c r="Q81" i="17"/>
  <c r="R81" i="17" s="1"/>
  <c r="J81" i="17"/>
  <c r="K81" i="17"/>
  <c r="K57" i="21"/>
  <c r="Q57" i="21"/>
  <c r="R57" i="21" s="1"/>
  <c r="J57" i="21"/>
  <c r="J105" i="17"/>
  <c r="K105" i="17"/>
  <c r="Q105" i="17"/>
  <c r="R105" i="17" s="1"/>
  <c r="K94" i="17"/>
  <c r="J94" i="17"/>
  <c r="Q94" i="17"/>
  <c r="R94" i="17" s="1"/>
  <c r="K118" i="21"/>
  <c r="J118" i="21"/>
  <c r="Q118" i="21"/>
  <c r="R118" i="21" s="1"/>
  <c r="V96" i="17"/>
  <c r="J48" i="17"/>
  <c r="K48" i="17"/>
  <c r="Q48" i="17"/>
  <c r="R48" i="17" s="1"/>
  <c r="Q87" i="17"/>
  <c r="R87" i="17" s="1"/>
  <c r="K87" i="17"/>
  <c r="J87" i="17"/>
  <c r="J84" i="17"/>
  <c r="K84" i="17"/>
  <c r="Q84" i="17"/>
  <c r="R84" i="17" s="1"/>
  <c r="K101" i="17"/>
  <c r="J101" i="17"/>
  <c r="Q101" i="17"/>
  <c r="R101" i="17" s="1"/>
  <c r="K83" i="21"/>
  <c r="Q83" i="21"/>
  <c r="R83" i="21" s="1"/>
  <c r="J83" i="21"/>
  <c r="V64" i="17"/>
  <c r="K64" i="21"/>
  <c r="J64" i="21"/>
  <c r="Q64" i="21"/>
  <c r="R64" i="21" s="1"/>
  <c r="K104" i="21"/>
  <c r="J104" i="21"/>
  <c r="Q104" i="21"/>
  <c r="R104" i="21" s="1"/>
  <c r="Q24" i="17"/>
  <c r="R24" i="17" s="1"/>
  <c r="J24" i="17"/>
  <c r="K24" i="17"/>
  <c r="K96" i="21"/>
  <c r="J96" i="21"/>
  <c r="Q96" i="21"/>
  <c r="R96" i="21" s="1"/>
  <c r="J17" i="21"/>
  <c r="K17" i="21"/>
  <c r="Q17" i="21"/>
  <c r="R17" i="21" s="1"/>
  <c r="Q44" i="21"/>
  <c r="R44" i="21" s="1"/>
  <c r="J44" i="21"/>
  <c r="K44" i="21"/>
  <c r="V80" i="17"/>
  <c r="K50" i="17"/>
  <c r="J50" i="17"/>
  <c r="Q50" i="17"/>
  <c r="R50" i="17" s="1"/>
  <c r="V120" i="17"/>
  <c r="Q17" i="17"/>
  <c r="R17" i="17" s="1"/>
  <c r="K17" i="17"/>
  <c r="J17" i="17"/>
  <c r="J98" i="21"/>
  <c r="K98" i="21"/>
  <c r="Q98" i="21"/>
  <c r="R98" i="21" s="1"/>
  <c r="K32" i="21"/>
  <c r="Q32" i="21"/>
  <c r="R32" i="21" s="1"/>
  <c r="J32" i="21"/>
  <c r="V53" i="17"/>
  <c r="V102" i="17"/>
  <c r="Q55" i="17"/>
  <c r="R55" i="17" s="1"/>
  <c r="K55" i="17"/>
  <c r="J55" i="17"/>
  <c r="K26" i="21"/>
  <c r="Q26" i="21"/>
  <c r="R26" i="21" s="1"/>
  <c r="J26" i="21"/>
  <c r="J113" i="21"/>
  <c r="K113" i="21"/>
  <c r="Q113" i="21"/>
  <c r="R113" i="21" s="1"/>
  <c r="K79" i="17"/>
  <c r="J79" i="17"/>
  <c r="Q79" i="17"/>
  <c r="R79" i="17" s="1"/>
  <c r="V118" i="17"/>
  <c r="V34" i="14"/>
  <c r="Q117" i="17"/>
  <c r="R117" i="17" s="1"/>
  <c r="K117" i="17"/>
  <c r="J117" i="17"/>
  <c r="K49" i="17"/>
  <c r="J49" i="17"/>
  <c r="Q49" i="17"/>
  <c r="R49" i="17" s="1"/>
  <c r="J89" i="21"/>
  <c r="K89" i="21"/>
  <c r="Q89" i="21"/>
  <c r="R89" i="21" s="1"/>
  <c r="V107" i="17"/>
  <c r="Q114" i="21"/>
  <c r="R114" i="21" s="1"/>
  <c r="J114" i="21"/>
  <c r="K114" i="21"/>
  <c r="K97" i="21"/>
  <c r="Q97" i="21"/>
  <c r="R97" i="21" s="1"/>
  <c r="J97" i="21"/>
  <c r="Q31" i="17"/>
  <c r="R31" i="17" s="1"/>
  <c r="J31" i="17"/>
  <c r="K31" i="17"/>
  <c r="J112" i="21"/>
  <c r="Q112" i="21"/>
  <c r="R112" i="21" s="1"/>
  <c r="K112" i="21"/>
  <c r="Q62" i="21"/>
  <c r="R62" i="21" s="1"/>
  <c r="K62" i="21"/>
  <c r="J62" i="21"/>
  <c r="K60" i="17"/>
  <c r="J60" i="17"/>
  <c r="Q60" i="17"/>
  <c r="R60" i="17" s="1"/>
  <c r="K71" i="17"/>
  <c r="J71" i="17"/>
  <c r="Q71" i="17"/>
  <c r="R71" i="17" s="1"/>
  <c r="V121" i="17"/>
  <c r="Q88" i="21"/>
  <c r="R88" i="21" s="1"/>
  <c r="K88" i="21"/>
  <c r="J88" i="21"/>
  <c r="Q29" i="17"/>
  <c r="R29" i="17" s="1"/>
  <c r="K29" i="17"/>
  <c r="J29" i="17"/>
  <c r="M10" i="17"/>
  <c r="J61" i="17"/>
  <c r="K61" i="17"/>
  <c r="Q61" i="17"/>
  <c r="R61" i="17" s="1"/>
  <c r="J21" i="17"/>
  <c r="Q21" i="17"/>
  <c r="R21" i="17" s="1"/>
  <c r="K21" i="17"/>
  <c r="J57" i="17"/>
  <c r="Q57" i="17"/>
  <c r="R57" i="17" s="1"/>
  <c r="K57" i="17"/>
  <c r="V25" i="14"/>
  <c r="Q67" i="17"/>
  <c r="R67" i="17" s="1"/>
  <c r="J67" i="17"/>
  <c r="K67" i="17"/>
  <c r="K63" i="21"/>
  <c r="J63" i="21"/>
  <c r="Q63" i="21"/>
  <c r="R63" i="21" s="1"/>
  <c r="V29" i="14"/>
  <c r="J101" i="21"/>
  <c r="K101" i="21"/>
  <c r="Q101" i="21"/>
  <c r="R101" i="21" s="1"/>
  <c r="J117" i="21"/>
  <c r="K117" i="21"/>
  <c r="Q117" i="21"/>
  <c r="R117" i="21" s="1"/>
  <c r="V114" i="17"/>
  <c r="J77" i="21"/>
  <c r="K77" i="21"/>
  <c r="Q77" i="21"/>
  <c r="R77" i="21" s="1"/>
  <c r="J70" i="17"/>
  <c r="K70" i="17"/>
  <c r="Q70" i="17"/>
  <c r="R70" i="17" s="1"/>
  <c r="V69" i="17"/>
  <c r="V115" i="17"/>
  <c r="V62" i="14"/>
  <c r="V72" i="17"/>
  <c r="Q85" i="17"/>
  <c r="R85" i="17" s="1"/>
  <c r="J85" i="17"/>
  <c r="K85" i="17"/>
  <c r="K35" i="21"/>
  <c r="Q35" i="21"/>
  <c r="R35" i="21" s="1"/>
  <c r="J35" i="21"/>
  <c r="Q14" i="17"/>
  <c r="R14" i="17" s="1"/>
  <c r="K14" i="17"/>
  <c r="J14" i="17"/>
  <c r="V79" i="17"/>
  <c r="V17" i="14"/>
  <c r="Q111" i="21"/>
  <c r="R111" i="21" s="1"/>
  <c r="J111" i="21"/>
  <c r="K111" i="21"/>
  <c r="K53" i="21"/>
  <c r="Q53" i="21"/>
  <c r="R53" i="21" s="1"/>
  <c r="J53" i="21"/>
  <c r="K75" i="17"/>
  <c r="Q75" i="17"/>
  <c r="R75" i="17" s="1"/>
  <c r="J75" i="17"/>
  <c r="J78" i="17"/>
  <c r="Q78" i="17"/>
  <c r="R78" i="17" s="1"/>
  <c r="K78" i="17"/>
  <c r="Q91" i="21"/>
  <c r="R91" i="21" s="1"/>
  <c r="J91" i="21"/>
  <c r="K91" i="21"/>
  <c r="K105" i="21"/>
  <c r="J105" i="21"/>
  <c r="Q105" i="21"/>
  <c r="R105" i="21" s="1"/>
  <c r="V57" i="14"/>
  <c r="V82" i="17"/>
  <c r="V73" i="14"/>
  <c r="V77" i="17"/>
  <c r="Q46" i="21"/>
  <c r="R46" i="21" s="1"/>
  <c r="K46" i="21"/>
  <c r="J46" i="21"/>
  <c r="J86" i="21"/>
  <c r="Q86" i="21"/>
  <c r="R86" i="21" s="1"/>
  <c r="K86" i="21"/>
  <c r="Q76" i="21"/>
  <c r="R76" i="21" s="1"/>
  <c r="K76" i="21"/>
  <c r="J76" i="21"/>
  <c r="Q106" i="21"/>
  <c r="R106" i="21" s="1"/>
  <c r="K106" i="21"/>
  <c r="J106" i="21"/>
  <c r="J36" i="21"/>
  <c r="Q36" i="21"/>
  <c r="R36" i="21" s="1"/>
  <c r="K36" i="21"/>
  <c r="V91" i="17"/>
  <c r="Q19" i="17"/>
  <c r="R19" i="17" s="1"/>
  <c r="K19" i="17"/>
  <c r="J19" i="17"/>
  <c r="Q27" i="17"/>
  <c r="R27" i="17" s="1"/>
  <c r="J27" i="17"/>
  <c r="K27" i="17"/>
  <c r="J113" i="17"/>
  <c r="Q113" i="17"/>
  <c r="R113" i="17" s="1"/>
  <c r="K113" i="17"/>
  <c r="K44" i="17"/>
  <c r="Q44" i="17"/>
  <c r="R44" i="17" s="1"/>
  <c r="J44" i="17"/>
  <c r="Q40" i="21"/>
  <c r="R40" i="21" s="1"/>
  <c r="J40" i="21"/>
  <c r="K40" i="21"/>
  <c r="K25" i="21"/>
  <c r="Q25" i="21"/>
  <c r="R25" i="21" s="1"/>
  <c r="J25" i="21"/>
  <c r="J34" i="21"/>
  <c r="Q34" i="21"/>
  <c r="R34" i="21" s="1"/>
  <c r="K34" i="21"/>
  <c r="K91" i="17"/>
  <c r="Q91" i="17"/>
  <c r="R91" i="17" s="1"/>
  <c r="J91" i="17"/>
  <c r="V110" i="17"/>
  <c r="K82" i="17"/>
  <c r="Q82" i="17"/>
  <c r="R82" i="17" s="1"/>
  <c r="J82" i="17"/>
  <c r="V88" i="17"/>
  <c r="V58" i="17"/>
  <c r="J32" i="17"/>
  <c r="K32" i="17"/>
  <c r="Q32" i="17"/>
  <c r="R32" i="17" s="1"/>
  <c r="K45" i="17"/>
  <c r="Q45" i="17"/>
  <c r="R45" i="17" s="1"/>
  <c r="J45" i="17"/>
  <c r="K49" i="21"/>
  <c r="Q49" i="21"/>
  <c r="R49" i="21" s="1"/>
  <c r="J49" i="21"/>
  <c r="J28" i="14"/>
  <c r="Q28" i="14"/>
  <c r="R28" i="14" s="1"/>
  <c r="K28" i="14"/>
  <c r="J52" i="17"/>
  <c r="K52" i="17"/>
  <c r="Q52" i="17"/>
  <c r="R52" i="17" s="1"/>
  <c r="J13" i="21"/>
  <c r="K13" i="21"/>
  <c r="Q13" i="21"/>
  <c r="R13" i="21" s="1"/>
  <c r="J107" i="17"/>
  <c r="Q107" i="17"/>
  <c r="R107" i="17" s="1"/>
  <c r="K107" i="17"/>
  <c r="V63" i="17"/>
  <c r="J42" i="17"/>
  <c r="K42" i="17"/>
  <c r="Q42" i="17"/>
  <c r="R42" i="17" s="1"/>
  <c r="V95" i="17"/>
  <c r="K84" i="21"/>
  <c r="J84" i="21"/>
  <c r="Q84" i="21"/>
  <c r="R84" i="21" s="1"/>
  <c r="J70" i="21"/>
  <c r="Q70" i="21"/>
  <c r="R70" i="21" s="1"/>
  <c r="K70" i="21"/>
  <c r="V104" i="17"/>
  <c r="K99" i="21"/>
  <c r="Q99" i="21"/>
  <c r="R99" i="21" s="1"/>
  <c r="J99" i="21"/>
  <c r="K12" i="17"/>
  <c r="J12" i="17"/>
  <c r="Q12" i="17"/>
  <c r="R12" i="17" s="1"/>
  <c r="V45" i="17"/>
  <c r="V48" i="14"/>
  <c r="K34" i="17"/>
  <c r="Q34" i="17"/>
  <c r="R34" i="17" s="1"/>
  <c r="J34" i="17"/>
  <c r="K51" i="17"/>
  <c r="Q51" i="17"/>
  <c r="R51" i="17" s="1"/>
  <c r="J51" i="17"/>
  <c r="N10" i="17"/>
  <c r="J90" i="17"/>
  <c r="Q90" i="17"/>
  <c r="R90" i="17" s="1"/>
  <c r="K90" i="17"/>
  <c r="V60" i="17"/>
  <c r="V13" i="17"/>
  <c r="Q33" i="17"/>
  <c r="R33" i="17" s="1"/>
  <c r="J33" i="17"/>
  <c r="K33" i="17"/>
  <c r="Q16" i="17"/>
  <c r="R16" i="17" s="1"/>
  <c r="J16" i="17"/>
  <c r="K16" i="17"/>
  <c r="Q59" i="21"/>
  <c r="R59" i="21" s="1"/>
  <c r="K59" i="21"/>
  <c r="J59" i="21"/>
  <c r="V100" i="17"/>
  <c r="Q95" i="21"/>
  <c r="R95" i="21" s="1"/>
  <c r="J95" i="21"/>
  <c r="K95" i="21"/>
  <c r="K69" i="21"/>
  <c r="J69" i="21"/>
  <c r="Q69" i="21"/>
  <c r="R69" i="21" s="1"/>
  <c r="K109" i="21"/>
  <c r="Q109" i="21"/>
  <c r="R109" i="21" s="1"/>
  <c r="J109" i="21"/>
  <c r="V21" i="17"/>
  <c r="J28" i="21"/>
  <c r="Q28" i="21"/>
  <c r="R28" i="21" s="1"/>
  <c r="K28" i="21"/>
  <c r="V27" i="14"/>
  <c r="Q82" i="21"/>
  <c r="R82" i="21" s="1"/>
  <c r="J82" i="21"/>
  <c r="K82" i="21"/>
  <c r="Q102" i="17"/>
  <c r="R102" i="17" s="1"/>
  <c r="K102" i="17"/>
  <c r="J102" i="17"/>
  <c r="K51" i="21"/>
  <c r="Q51" i="21"/>
  <c r="R51" i="21" s="1"/>
  <c r="J51" i="21"/>
  <c r="Q14" i="14"/>
  <c r="R14" i="14" s="1"/>
  <c r="K14" i="14"/>
  <c r="J14" i="14"/>
  <c r="V18" i="14"/>
  <c r="Q37" i="21"/>
  <c r="R37" i="21" s="1"/>
  <c r="K37" i="21"/>
  <c r="J37" i="21"/>
  <c r="V44" i="17"/>
  <c r="J60" i="21"/>
  <c r="K60" i="21"/>
  <c r="Q60" i="21"/>
  <c r="R60" i="21" s="1"/>
  <c r="J56" i="17"/>
  <c r="Q56" i="17"/>
  <c r="R56" i="17" s="1"/>
  <c r="K56" i="17"/>
  <c r="Q107" i="21"/>
  <c r="R107" i="21" s="1"/>
  <c r="J107" i="21"/>
  <c r="K107" i="21"/>
  <c r="J50" i="21"/>
  <c r="Q50" i="21"/>
  <c r="R50" i="21" s="1"/>
  <c r="K50" i="21"/>
  <c r="V76" i="14"/>
  <c r="Q54" i="21"/>
  <c r="R54" i="21" s="1"/>
  <c r="K54" i="21"/>
  <c r="J54" i="21"/>
  <c r="V122" i="17"/>
  <c r="Q114" i="17"/>
  <c r="R114" i="17" s="1"/>
  <c r="J114" i="17"/>
  <c r="K114" i="17"/>
  <c r="J55" i="21"/>
  <c r="Q55" i="21"/>
  <c r="R55" i="21" s="1"/>
  <c r="K55" i="21"/>
  <c r="V112" i="17"/>
  <c r="V116" i="17"/>
  <c r="K22" i="17"/>
  <c r="Q22" i="17"/>
  <c r="R22" i="17" s="1"/>
  <c r="J22" i="17"/>
  <c r="Q55" i="14"/>
  <c r="R55" i="14" s="1"/>
  <c r="K55" i="14"/>
  <c r="J55" i="14"/>
  <c r="Q15" i="14"/>
  <c r="R15" i="14" s="1"/>
  <c r="Q42" i="21"/>
  <c r="R42" i="21" s="1"/>
  <c r="K42" i="21"/>
  <c r="J42" i="21"/>
  <c r="V59" i="17"/>
  <c r="K122" i="17"/>
  <c r="J122" i="17"/>
  <c r="Q122" i="17"/>
  <c r="R122" i="17" s="1"/>
  <c r="K18" i="17"/>
  <c r="Q18" i="17"/>
  <c r="R18" i="17" s="1"/>
  <c r="J18" i="17"/>
  <c r="Q119" i="21"/>
  <c r="R119" i="21" s="1"/>
  <c r="K119" i="21"/>
  <c r="J119" i="21"/>
  <c r="Q19" i="21"/>
  <c r="R19" i="21" s="1"/>
  <c r="J19" i="21"/>
  <c r="K19" i="21"/>
  <c r="Q99" i="17"/>
  <c r="R99" i="17" s="1"/>
  <c r="J99" i="17"/>
  <c r="K99" i="17"/>
  <c r="Q93" i="21"/>
  <c r="R93" i="21" s="1"/>
  <c r="K93" i="21"/>
  <c r="J93" i="21"/>
  <c r="K16" i="21"/>
  <c r="Q16" i="21"/>
  <c r="R16" i="21" s="1"/>
  <c r="J16" i="21"/>
  <c r="K104" i="17"/>
  <c r="Q104" i="17"/>
  <c r="R104" i="17" s="1"/>
  <c r="J104" i="17"/>
  <c r="V53" i="14"/>
  <c r="J39" i="17"/>
  <c r="K39" i="17"/>
  <c r="Q39" i="17"/>
  <c r="R39" i="17" s="1"/>
  <c r="V75" i="17"/>
  <c r="Q119" i="17"/>
  <c r="R119" i="17" s="1"/>
  <c r="K119" i="17"/>
  <c r="J119" i="17"/>
  <c r="J121" i="17"/>
  <c r="K121" i="17"/>
  <c r="Q121" i="17"/>
  <c r="R121" i="17" s="1"/>
  <c r="Q63" i="17"/>
  <c r="R63" i="17" s="1"/>
  <c r="J63" i="17"/>
  <c r="K63" i="17"/>
  <c r="K62" i="17"/>
  <c r="Q62" i="17"/>
  <c r="R62" i="17" s="1"/>
  <c r="J62" i="17"/>
  <c r="K37" i="17"/>
  <c r="Q37" i="17"/>
  <c r="R37" i="17" s="1"/>
  <c r="J37" i="17"/>
  <c r="Q30" i="17"/>
  <c r="R30" i="17" s="1"/>
  <c r="K30" i="17"/>
  <c r="J30" i="17"/>
  <c r="V42" i="14"/>
  <c r="V51" i="14"/>
  <c r="V94" i="17"/>
  <c r="V14" i="17"/>
  <c r="J45" i="21"/>
  <c r="K45" i="21"/>
  <c r="Q45" i="21"/>
  <c r="R45" i="21" s="1"/>
  <c r="Q47" i="17"/>
  <c r="R47" i="17" s="1"/>
  <c r="K47" i="17"/>
  <c r="J47" i="17"/>
  <c r="Q47" i="21"/>
  <c r="R47" i="21" s="1"/>
  <c r="K47" i="21"/>
  <c r="J47" i="21"/>
  <c r="K118" i="17"/>
  <c r="J118" i="17"/>
  <c r="Q118" i="17"/>
  <c r="R118" i="17" s="1"/>
  <c r="Q14" i="21"/>
  <c r="R14" i="21" s="1"/>
  <c r="K14" i="21"/>
  <c r="J14" i="21"/>
  <c r="Q61" i="21"/>
  <c r="R61" i="21" s="1"/>
  <c r="K61" i="21"/>
  <c r="J61" i="21"/>
  <c r="K109" i="17"/>
  <c r="J109" i="17"/>
  <c r="Q109" i="17"/>
  <c r="R109" i="17" s="1"/>
  <c r="Q24" i="21"/>
  <c r="R24" i="21" s="1"/>
  <c r="J24" i="21"/>
  <c r="K24" i="21"/>
  <c r="J72" i="21"/>
  <c r="K72" i="21"/>
  <c r="Q72" i="21"/>
  <c r="R72" i="21" s="1"/>
  <c r="J108" i="21"/>
  <c r="K108" i="21"/>
  <c r="Q108" i="21"/>
  <c r="R108" i="21" s="1"/>
  <c r="Q23" i="17"/>
  <c r="R23" i="17" s="1"/>
  <c r="J23" i="17"/>
  <c r="K23" i="17"/>
  <c r="Q41" i="17"/>
  <c r="R41" i="17" s="1"/>
  <c r="J41" i="17"/>
  <c r="K41" i="17"/>
  <c r="Q42" i="14"/>
  <c r="R42" i="14" s="1"/>
  <c r="K42" i="14"/>
  <c r="J42" i="14"/>
  <c r="V106" i="17"/>
  <c r="K64" i="14"/>
  <c r="J64" i="14"/>
  <c r="Q64" i="14"/>
  <c r="R64" i="14" s="1"/>
  <c r="Q48" i="21"/>
  <c r="R48" i="21" s="1"/>
  <c r="K48" i="21"/>
  <c r="J48" i="21"/>
  <c r="V21" i="14"/>
  <c r="Q68" i="17"/>
  <c r="R68" i="17" s="1"/>
  <c r="J68" i="17"/>
  <c r="K68" i="17"/>
  <c r="V27" i="17"/>
  <c r="V68" i="17"/>
  <c r="J64" i="17"/>
  <c r="Q64" i="17"/>
  <c r="R64" i="17" s="1"/>
  <c r="K64" i="17"/>
  <c r="K110" i="17"/>
  <c r="Q110" i="17"/>
  <c r="R110" i="17" s="1"/>
  <c r="J110" i="17"/>
  <c r="K102" i="21"/>
  <c r="J102" i="21"/>
  <c r="Q102" i="21"/>
  <c r="R102" i="21" s="1"/>
  <c r="J74" i="21"/>
  <c r="Q74" i="21"/>
  <c r="R74" i="21" s="1"/>
  <c r="K74" i="21"/>
  <c r="J90" i="21"/>
  <c r="Q90" i="21"/>
  <c r="R90" i="21" s="1"/>
  <c r="K90" i="21"/>
  <c r="V33" i="14"/>
  <c r="K58" i="17"/>
  <c r="J58" i="17"/>
  <c r="Q58" i="17"/>
  <c r="R58" i="17" s="1"/>
  <c r="V71" i="14"/>
  <c r="J98" i="17"/>
  <c r="K98" i="17"/>
  <c r="Q98" i="17"/>
  <c r="R98" i="17" s="1"/>
  <c r="J79" i="21"/>
  <c r="K79" i="21"/>
  <c r="Q79" i="21"/>
  <c r="R79" i="21" s="1"/>
  <c r="K30" i="21"/>
  <c r="Q30" i="21"/>
  <c r="R30" i="21" s="1"/>
  <c r="J30" i="21"/>
  <c r="V113" i="17"/>
  <c r="K26" i="17"/>
  <c r="Q26" i="17"/>
  <c r="R26" i="17" s="1"/>
  <c r="J26" i="17"/>
  <c r="J68" i="21"/>
  <c r="Q68" i="21"/>
  <c r="R68" i="21" s="1"/>
  <c r="K68" i="21"/>
  <c r="J13" i="17"/>
  <c r="Q13" i="17"/>
  <c r="R13" i="17" s="1"/>
  <c r="K13" i="17"/>
  <c r="K41" i="21"/>
  <c r="Q41" i="21"/>
  <c r="R41" i="21" s="1"/>
  <c r="J41" i="21"/>
  <c r="V101" i="17"/>
  <c r="J72" i="17"/>
  <c r="K72" i="17"/>
  <c r="Q72" i="17"/>
  <c r="R72" i="17" s="1"/>
  <c r="V18" i="17"/>
  <c r="J74" i="17"/>
  <c r="K74" i="17"/>
  <c r="Q74" i="17"/>
  <c r="R74" i="17" s="1"/>
  <c r="V23" i="17"/>
  <c r="V89" i="17"/>
  <c r="J92" i="21"/>
  <c r="K92" i="21"/>
  <c r="Q92" i="21"/>
  <c r="R92" i="21" s="1"/>
  <c r="V119" i="17"/>
  <c r="K15" i="21"/>
  <c r="J15" i="21"/>
  <c r="Q15" i="21"/>
  <c r="R15" i="21" s="1"/>
  <c r="V97" i="17"/>
  <c r="J59" i="17"/>
  <c r="K59" i="17"/>
  <c r="Q59" i="17"/>
  <c r="R59" i="17" s="1"/>
  <c r="V123" i="17"/>
  <c r="K39" i="21"/>
  <c r="Q39" i="21"/>
  <c r="R39" i="21" s="1"/>
  <c r="J39" i="21"/>
  <c r="J112" i="17"/>
  <c r="Q112" i="17"/>
  <c r="R112" i="17" s="1"/>
  <c r="K112" i="17"/>
  <c r="J56" i="21"/>
  <c r="K56" i="21"/>
  <c r="Q56" i="21"/>
  <c r="R56" i="21" s="1"/>
  <c r="K108" i="17"/>
  <c r="Q108" i="17"/>
  <c r="R108" i="17" s="1"/>
  <c r="J108" i="17"/>
  <c r="J71" i="21"/>
  <c r="K71" i="21"/>
  <c r="Q71" i="21"/>
  <c r="R71" i="21" s="1"/>
  <c r="J115" i="17"/>
  <c r="Q115" i="17"/>
  <c r="R115" i="17" s="1"/>
  <c r="K115" i="17"/>
  <c r="K92" i="17"/>
  <c r="Q92" i="17"/>
  <c r="R92" i="17" s="1"/>
  <c r="J92" i="17"/>
  <c r="K33" i="21"/>
  <c r="J33" i="21"/>
  <c r="Q33" i="21"/>
  <c r="R33" i="21" s="1"/>
  <c r="Q67" i="21"/>
  <c r="R67" i="21" s="1"/>
  <c r="K67" i="21"/>
  <c r="J67" i="21"/>
  <c r="K20" i="17"/>
  <c r="Q20" i="17"/>
  <c r="R20" i="17" s="1"/>
  <c r="J20" i="17"/>
  <c r="V84" i="17"/>
  <c r="V55" i="14"/>
  <c r="V74" i="17"/>
  <c r="Q69" i="17"/>
  <c r="R69" i="17" s="1"/>
  <c r="J69" i="17"/>
  <c r="K69" i="17"/>
  <c r="V20" i="17"/>
  <c r="V24" i="14"/>
  <c r="J66" i="17"/>
  <c r="Q66" i="17"/>
  <c r="R66" i="17" s="1"/>
  <c r="K66" i="17"/>
  <c r="Q115" i="21"/>
  <c r="R115" i="21" s="1"/>
  <c r="J115" i="21"/>
  <c r="K115" i="21"/>
  <c r="K77" i="17"/>
  <c r="J77" i="17"/>
  <c r="Q77" i="17"/>
  <c r="R77" i="17" s="1"/>
  <c r="M9" i="14"/>
  <c r="Q73" i="21"/>
  <c r="R73" i="21" s="1"/>
  <c r="K73" i="21"/>
  <c r="J73" i="21"/>
  <c r="V103" i="17"/>
  <c r="Q53" i="17"/>
  <c r="R53" i="17" s="1"/>
  <c r="K53" i="17"/>
  <c r="J53" i="17"/>
  <c r="Q78" i="21"/>
  <c r="R78" i="21" s="1"/>
  <c r="J78" i="21"/>
  <c r="K78" i="21"/>
  <c r="J54" i="17"/>
  <c r="K54" i="17"/>
  <c r="Q54" i="17"/>
  <c r="R54" i="17" s="1"/>
  <c r="J103" i="21"/>
  <c r="Q103" i="21"/>
  <c r="R103" i="21" s="1"/>
  <c r="K103" i="21"/>
  <c r="V109" i="17"/>
  <c r="Q28" i="17"/>
  <c r="R28" i="17" s="1"/>
  <c r="K28" i="17"/>
  <c r="J28" i="17"/>
  <c r="Q18" i="21"/>
  <c r="R18" i="21" s="1"/>
  <c r="J18" i="21"/>
  <c r="K18" i="21"/>
  <c r="Q13" i="14"/>
  <c r="R13" i="14" s="1"/>
  <c r="K13" i="14"/>
  <c r="J13" i="14"/>
  <c r="Q110" i="21"/>
  <c r="R110" i="21" s="1"/>
  <c r="J110" i="21"/>
  <c r="K110" i="21"/>
  <c r="K73" i="17"/>
  <c r="Q73" i="17"/>
  <c r="R73" i="17" s="1"/>
  <c r="J73" i="17"/>
  <c r="J21" i="21"/>
  <c r="Q21" i="21"/>
  <c r="R21" i="21" s="1"/>
  <c r="K21" i="21"/>
  <c r="K106" i="17"/>
  <c r="J106" i="17"/>
  <c r="Q106" i="17"/>
  <c r="R106" i="17" s="1"/>
  <c r="K58" i="21"/>
  <c r="Q58" i="21"/>
  <c r="R58" i="21" s="1"/>
  <c r="J58" i="21"/>
  <c r="K93" i="17"/>
  <c r="Q93" i="17"/>
  <c r="R93" i="17" s="1"/>
  <c r="J93" i="17"/>
  <c r="V56" i="14"/>
  <c r="V108" i="17"/>
  <c r="K83" i="17"/>
  <c r="Q83" i="17"/>
  <c r="R83" i="17" s="1"/>
  <c r="J83" i="17"/>
  <c r="K120" i="21"/>
  <c r="J120" i="21"/>
  <c r="Q120" i="21"/>
  <c r="R120" i="21" s="1"/>
  <c r="J40" i="17"/>
  <c r="K40" i="17"/>
  <c r="Q40" i="17"/>
  <c r="R40" i="17" s="1"/>
  <c r="K35" i="17"/>
  <c r="Q35" i="17"/>
  <c r="R35" i="17" s="1"/>
  <c r="J35" i="17"/>
  <c r="J20" i="21"/>
  <c r="Q20" i="21"/>
  <c r="R20" i="21" s="1"/>
  <c r="K20" i="21"/>
  <c r="J123" i="17"/>
  <c r="Q123" i="17"/>
  <c r="R123" i="17" s="1"/>
  <c r="K123" i="17"/>
  <c r="K38" i="21"/>
  <c r="Q38" i="21"/>
  <c r="R38" i="21" s="1"/>
  <c r="J38" i="21"/>
  <c r="Q38" i="17"/>
  <c r="R38" i="17" s="1"/>
  <c r="K38" i="17"/>
  <c r="J38" i="17"/>
  <c r="W10" i="31"/>
  <c r="V10" i="31"/>
  <c r="L70" i="21" l="1"/>
  <c r="L118" i="21"/>
  <c r="L103" i="17"/>
  <c r="L12" i="17"/>
  <c r="L78" i="17"/>
  <c r="L35" i="17"/>
  <c r="L13" i="14"/>
  <c r="L48" i="21"/>
  <c r="L47" i="17"/>
  <c r="L62" i="17"/>
  <c r="L119" i="21"/>
  <c r="L60" i="17"/>
  <c r="L96" i="21"/>
  <c r="L101" i="17"/>
  <c r="L94" i="17"/>
  <c r="L86" i="17"/>
  <c r="L86" i="21"/>
  <c r="L71" i="17"/>
  <c r="L41" i="21"/>
  <c r="L14" i="17"/>
  <c r="L17" i="17"/>
  <c r="L76" i="17"/>
  <c r="L111" i="17"/>
  <c r="L49" i="21"/>
  <c r="L44" i="21"/>
  <c r="L116" i="17"/>
  <c r="L96" i="17"/>
  <c r="L27" i="21"/>
  <c r="L94" i="21"/>
  <c r="L106" i="21"/>
  <c r="L63" i="21"/>
  <c r="L57" i="17"/>
  <c r="L29" i="17"/>
  <c r="L87" i="17"/>
  <c r="L88" i="17"/>
  <c r="L100" i="21"/>
  <c r="L43" i="17"/>
  <c r="L93" i="17"/>
  <c r="L110" i="21"/>
  <c r="L108" i="17"/>
  <c r="L23" i="17"/>
  <c r="L75" i="17"/>
  <c r="L102" i="17"/>
  <c r="L21" i="17"/>
  <c r="L42" i="21"/>
  <c r="L41" i="17"/>
  <c r="L99" i="17"/>
  <c r="L18" i="17"/>
  <c r="L109" i="21"/>
  <c r="L40" i="21"/>
  <c r="L72" i="17"/>
  <c r="L52" i="17"/>
  <c r="L19" i="17"/>
  <c r="L46" i="21"/>
  <c r="L49" i="17"/>
  <c r="L79" i="17"/>
  <c r="L55" i="17"/>
  <c r="L17" i="21"/>
  <c r="L104" i="21"/>
  <c r="L81" i="21"/>
  <c r="L64" i="21"/>
  <c r="L115" i="17"/>
  <c r="L102" i="21"/>
  <c r="L109" i="17"/>
  <c r="L30" i="17"/>
  <c r="L14" i="14"/>
  <c r="L90" i="17"/>
  <c r="L32" i="17"/>
  <c r="L97" i="17"/>
  <c r="L118" i="17"/>
  <c r="L53" i="17"/>
  <c r="L66" i="17"/>
  <c r="L33" i="21"/>
  <c r="L56" i="21"/>
  <c r="L50" i="21"/>
  <c r="L18" i="21"/>
  <c r="L20" i="17"/>
  <c r="L110" i="17"/>
  <c r="L63" i="17"/>
  <c r="L16" i="21"/>
  <c r="L82" i="21"/>
  <c r="L33" i="17"/>
  <c r="L36" i="21"/>
  <c r="L89" i="21"/>
  <c r="L25" i="17"/>
  <c r="L46" i="17"/>
  <c r="L82" i="17"/>
  <c r="L44" i="17"/>
  <c r="L111" i="21"/>
  <c r="L112" i="17"/>
  <c r="L28" i="17"/>
  <c r="L55" i="14"/>
  <c r="L37" i="21"/>
  <c r="L38" i="21"/>
  <c r="L54" i="17"/>
  <c r="L73" i="21"/>
  <c r="L115" i="21"/>
  <c r="L69" i="17"/>
  <c r="L67" i="21"/>
  <c r="L39" i="21"/>
  <c r="L42" i="14"/>
  <c r="L24" i="21"/>
  <c r="L14" i="21"/>
  <c r="L39" i="17"/>
  <c r="L93" i="21"/>
  <c r="L122" i="17"/>
  <c r="L69" i="21"/>
  <c r="L34" i="17"/>
  <c r="L99" i="21"/>
  <c r="L25" i="21"/>
  <c r="L76" i="21"/>
  <c r="L117" i="17"/>
  <c r="L48" i="17"/>
  <c r="L65" i="21"/>
  <c r="L52" i="21"/>
  <c r="L28" i="14"/>
  <c r="L91" i="21"/>
  <c r="L53" i="21"/>
  <c r="L31" i="17"/>
  <c r="L81" i="17"/>
  <c r="L123" i="17"/>
  <c r="L103" i="21"/>
  <c r="L77" i="17"/>
  <c r="L40" i="17"/>
  <c r="L106" i="17"/>
  <c r="L92" i="17"/>
  <c r="L71" i="21"/>
  <c r="L59" i="17"/>
  <c r="L92" i="21"/>
  <c r="L13" i="17"/>
  <c r="L30" i="21"/>
  <c r="L98" i="17"/>
  <c r="L90" i="21"/>
  <c r="L68" i="17"/>
  <c r="L72" i="21"/>
  <c r="L47" i="21"/>
  <c r="L45" i="21"/>
  <c r="L37" i="17"/>
  <c r="L54" i="21"/>
  <c r="L107" i="21"/>
  <c r="L51" i="21"/>
  <c r="L59" i="21"/>
  <c r="L51" i="17"/>
  <c r="L42" i="17"/>
  <c r="L77" i="21"/>
  <c r="L61" i="17"/>
  <c r="L97" i="21"/>
  <c r="L26" i="21"/>
  <c r="L32" i="21"/>
  <c r="L24" i="17"/>
  <c r="L100" i="17"/>
  <c r="L23" i="21"/>
  <c r="L66" i="21"/>
  <c r="L19" i="21"/>
  <c r="L45" i="17"/>
  <c r="S2" i="21"/>
  <c r="L27" i="17"/>
  <c r="L35" i="21"/>
  <c r="L83" i="21"/>
  <c r="L84" i="17"/>
  <c r="L105" i="17"/>
  <c r="L87" i="21"/>
  <c r="L85" i="21"/>
  <c r="L95" i="17"/>
  <c r="L75" i="21"/>
  <c r="L34" i="21"/>
  <c r="L57" i="21"/>
  <c r="L65" i="17"/>
  <c r="L80" i="21"/>
  <c r="L89" i="17"/>
  <c r="L105" i="21"/>
  <c r="L50" i="17"/>
  <c r="L120" i="21"/>
  <c r="L15" i="21"/>
  <c r="L68" i="21"/>
  <c r="L58" i="17"/>
  <c r="L74" i="21"/>
  <c r="L121" i="17"/>
  <c r="L55" i="21"/>
  <c r="L84" i="21"/>
  <c r="L83" i="17"/>
  <c r="L58" i="21"/>
  <c r="L21" i="21"/>
  <c r="L78" i="21"/>
  <c r="L26" i="17"/>
  <c r="L64" i="17"/>
  <c r="L119" i="17"/>
  <c r="L104" i="17"/>
  <c r="L22" i="17"/>
  <c r="L56" i="17"/>
  <c r="L28" i="21"/>
  <c r="L16" i="17"/>
  <c r="L107" i="17"/>
  <c r="L117" i="21"/>
  <c r="L112" i="21"/>
  <c r="L114" i="21"/>
  <c r="L80" i="17"/>
  <c r="L15" i="17"/>
  <c r="L31" i="21"/>
  <c r="L20" i="21"/>
  <c r="L73" i="17"/>
  <c r="L74" i="17"/>
  <c r="L79" i="21"/>
  <c r="L108" i="21"/>
  <c r="L114" i="17"/>
  <c r="L95" i="21"/>
  <c r="L91" i="17"/>
  <c r="L85" i="17"/>
  <c r="L70" i="17"/>
  <c r="L67" i="17"/>
  <c r="L88" i="21"/>
  <c r="L98" i="21"/>
  <c r="L22" i="21"/>
  <c r="L29" i="21"/>
  <c r="L116" i="21"/>
  <c r="S2" i="17"/>
  <c r="L43" i="21"/>
  <c r="L120" i="17"/>
  <c r="L36" i="17"/>
  <c r="L38" i="17"/>
  <c r="L64" i="14"/>
  <c r="L61" i="21"/>
  <c r="L60" i="21"/>
  <c r="L13" i="21"/>
  <c r="L113" i="17"/>
  <c r="L101" i="21"/>
  <c r="L62" i="21"/>
  <c r="L113" i="21"/>
  <c r="L12" i="21"/>
  <c r="E11" i="4"/>
  <c r="O78" i="17"/>
  <c r="O94" i="17"/>
  <c r="O111" i="17"/>
  <c r="O29" i="17"/>
  <c r="O93" i="17"/>
  <c r="O104" i="21"/>
  <c r="O102" i="21"/>
  <c r="O18" i="17"/>
  <c r="O81" i="17"/>
  <c r="O50" i="21"/>
  <c r="O118" i="17"/>
  <c r="O54" i="17"/>
  <c r="O34" i="17"/>
  <c r="O65" i="17"/>
  <c r="C62" i="1"/>
  <c r="D30" i="12"/>
  <c r="F73" i="1"/>
  <c r="D31" i="1"/>
  <c r="F63" i="12"/>
  <c r="C52" i="1"/>
  <c r="P36" i="9"/>
  <c r="P67" i="1"/>
  <c r="P74" i="14"/>
  <c r="F34" i="1"/>
  <c r="E19" i="9"/>
  <c r="D61" i="12"/>
  <c r="G73" i="14"/>
  <c r="G71" i="12"/>
  <c r="G30" i="1"/>
  <c r="P35" i="9"/>
  <c r="N21" i="1"/>
  <c r="P31" i="1"/>
  <c r="N65" i="12"/>
  <c r="O66" i="21"/>
  <c r="O43" i="21"/>
  <c r="N77" i="12"/>
  <c r="N37" i="9"/>
  <c r="F37" i="1"/>
  <c r="G28" i="12"/>
  <c r="M44" i="1"/>
  <c r="G41" i="9"/>
  <c r="M59" i="12"/>
  <c r="N51" i="1"/>
  <c r="N67" i="12"/>
  <c r="F76" i="14"/>
  <c r="M17" i="1"/>
  <c r="N60" i="1"/>
  <c r="M76" i="12"/>
  <c r="M17" i="12"/>
  <c r="F36" i="12"/>
  <c r="P68" i="12"/>
  <c r="O13" i="17"/>
  <c r="O120" i="17"/>
  <c r="P18" i="12"/>
  <c r="P27" i="12"/>
  <c r="E66" i="14"/>
  <c r="M49" i="9"/>
  <c r="M25" i="12"/>
  <c r="F14" i="12"/>
  <c r="E58" i="14"/>
  <c r="N14" i="9"/>
  <c r="E41" i="14"/>
  <c r="P19" i="1"/>
  <c r="N17" i="9"/>
  <c r="P69" i="14"/>
  <c r="M43" i="12"/>
  <c r="G19" i="9"/>
  <c r="C45" i="14"/>
  <c r="P18" i="9"/>
  <c r="C66" i="1"/>
  <c r="N28" i="9"/>
  <c r="G32" i="9"/>
  <c r="N18" i="1"/>
  <c r="O85" i="21"/>
  <c r="O62" i="21"/>
  <c r="P55" i="1"/>
  <c r="P16" i="1"/>
  <c r="E47" i="1"/>
  <c r="G30" i="14"/>
  <c r="P38" i="9"/>
  <c r="G24" i="14"/>
  <c r="N75" i="1"/>
  <c r="F44" i="1"/>
  <c r="D72" i="14"/>
  <c r="P60" i="1"/>
  <c r="D11" i="12"/>
  <c r="P56" i="12"/>
  <c r="P54" i="14"/>
  <c r="D48" i="9"/>
  <c r="D45" i="12"/>
  <c r="P47" i="9"/>
  <c r="C11" i="12"/>
  <c r="M74" i="1"/>
  <c r="E25" i="12"/>
  <c r="E33" i="12"/>
  <c r="G49" i="1"/>
  <c r="F11" i="1"/>
  <c r="C36" i="14"/>
  <c r="F75" i="1"/>
  <c r="G11" i="9"/>
  <c r="D52" i="12"/>
  <c r="D41" i="9"/>
  <c r="F12" i="14"/>
  <c r="M25" i="1"/>
  <c r="O98" i="17"/>
  <c r="O98" i="21"/>
  <c r="C21" i="14"/>
  <c r="C73" i="12"/>
  <c r="F31" i="14"/>
  <c r="N62" i="12"/>
  <c r="N58" i="1"/>
  <c r="E72" i="1"/>
  <c r="P64" i="1"/>
  <c r="M28" i="1"/>
  <c r="C15" i="14"/>
  <c r="D12" i="9"/>
  <c r="P23" i="9"/>
  <c r="C65" i="1"/>
  <c r="C58" i="12"/>
  <c r="C54" i="14"/>
  <c r="F49" i="9"/>
  <c r="C46" i="9"/>
  <c r="F26" i="14"/>
  <c r="F42" i="1"/>
  <c r="E33" i="9"/>
  <c r="D36" i="9"/>
  <c r="F11" i="14"/>
  <c r="O39" i="14"/>
  <c r="N31" i="9"/>
  <c r="D26" i="1"/>
  <c r="E45" i="14"/>
  <c r="D20" i="12"/>
  <c r="E30" i="1"/>
  <c r="C59" i="12"/>
  <c r="G77" i="12"/>
  <c r="M27" i="9"/>
  <c r="O51" i="21"/>
  <c r="N17" i="12"/>
  <c r="P74" i="1"/>
  <c r="F15" i="1"/>
  <c r="N31" i="12"/>
  <c r="G57" i="12"/>
  <c r="E72" i="12"/>
  <c r="O12" i="12"/>
  <c r="P61" i="14"/>
  <c r="G13" i="1"/>
  <c r="D50" i="12"/>
  <c r="P14" i="9"/>
  <c r="G37" i="9"/>
  <c r="F67" i="14"/>
  <c r="C45" i="12"/>
  <c r="E67" i="1"/>
  <c r="G57" i="14"/>
  <c r="G30" i="12"/>
  <c r="M46" i="9"/>
  <c r="N39" i="9"/>
  <c r="F27" i="12"/>
  <c r="D35" i="14"/>
  <c r="G24" i="1"/>
  <c r="N40" i="12"/>
  <c r="C21" i="9"/>
  <c r="N50" i="9"/>
  <c r="D64" i="12"/>
  <c r="E61" i="12"/>
  <c r="C48" i="9"/>
  <c r="F24" i="9"/>
  <c r="E20" i="12"/>
  <c r="O56" i="17"/>
  <c r="F54" i="14"/>
  <c r="M66" i="12"/>
  <c r="M11" i="12"/>
  <c r="O75" i="1"/>
  <c r="F36" i="1"/>
  <c r="N74" i="12"/>
  <c r="F40" i="9"/>
  <c r="M39" i="1"/>
  <c r="E32" i="1"/>
  <c r="M64" i="1"/>
  <c r="D21" i="1"/>
  <c r="C57" i="12"/>
  <c r="D25" i="14"/>
  <c r="M31" i="9"/>
  <c r="G27" i="1"/>
  <c r="C27" i="9"/>
  <c r="O100" i="17"/>
  <c r="O60" i="21"/>
  <c r="C74" i="14"/>
  <c r="E40" i="14"/>
  <c r="P16" i="9"/>
  <c r="E60" i="1"/>
  <c r="P12" i="12"/>
  <c r="D41" i="14"/>
  <c r="E34" i="9"/>
  <c r="G51" i="9"/>
  <c r="E39" i="1"/>
  <c r="G69" i="14"/>
  <c r="P34" i="12"/>
  <c r="P53" i="12"/>
  <c r="G51" i="1"/>
  <c r="E58" i="12"/>
  <c r="M44" i="9"/>
  <c r="C13" i="9"/>
  <c r="M24" i="1"/>
  <c r="M34" i="12"/>
  <c r="F53" i="12"/>
  <c r="F73" i="12"/>
  <c r="N14" i="12"/>
  <c r="F43" i="1"/>
  <c r="E52" i="9"/>
  <c r="F36" i="14"/>
  <c r="D43" i="9"/>
  <c r="M15" i="12"/>
  <c r="P28" i="12"/>
  <c r="G17" i="9"/>
  <c r="P35" i="1"/>
  <c r="G27" i="9"/>
  <c r="C52" i="9"/>
  <c r="M72" i="1"/>
  <c r="E44" i="1"/>
  <c r="E19" i="1"/>
  <c r="M29" i="12"/>
  <c r="C44" i="9"/>
  <c r="N32" i="1"/>
  <c r="O14" i="12"/>
  <c r="F64" i="12"/>
  <c r="D25" i="9"/>
  <c r="C38" i="9"/>
  <c r="E18" i="12"/>
  <c r="D38" i="12"/>
  <c r="N61" i="1"/>
  <c r="N72" i="1"/>
  <c r="N21" i="9"/>
  <c r="D21" i="14"/>
  <c r="E23" i="1"/>
  <c r="C47" i="9"/>
  <c r="S5" i="1"/>
  <c r="D52" i="14"/>
  <c r="E44" i="12"/>
  <c r="G73" i="12"/>
  <c r="F57" i="14"/>
  <c r="E42" i="1"/>
  <c r="E74" i="1"/>
  <c r="P76" i="12"/>
  <c r="D16" i="12"/>
  <c r="D61" i="14"/>
  <c r="E69" i="1"/>
  <c r="O62" i="17"/>
  <c r="O86" i="17"/>
  <c r="O86" i="21"/>
  <c r="O23" i="17"/>
  <c r="O63" i="21"/>
  <c r="O90" i="17"/>
  <c r="O79" i="17"/>
  <c r="O109" i="17"/>
  <c r="O33" i="21"/>
  <c r="O36" i="21"/>
  <c r="O110" i="17"/>
  <c r="O14" i="21"/>
  <c r="O56" i="21"/>
  <c r="O58" i="17"/>
  <c r="G37" i="12"/>
  <c r="C49" i="9"/>
  <c r="G15" i="14"/>
  <c r="F70" i="12"/>
  <c r="F70" i="1"/>
  <c r="E16" i="1"/>
  <c r="G34" i="14"/>
  <c r="E39" i="14"/>
  <c r="P15" i="1"/>
  <c r="P66" i="1"/>
  <c r="C12" i="9"/>
  <c r="C32" i="9"/>
  <c r="F70" i="14"/>
  <c r="S5" i="9"/>
  <c r="D28" i="1"/>
  <c r="C51" i="1"/>
  <c r="D72" i="1"/>
  <c r="D69" i="12"/>
  <c r="F45" i="12"/>
  <c r="O105" i="17"/>
  <c r="O113" i="17"/>
  <c r="E75" i="1"/>
  <c r="C19" i="1"/>
  <c r="G43" i="1"/>
  <c r="G38" i="1"/>
  <c r="M51" i="12"/>
  <c r="N47" i="12"/>
  <c r="F43" i="14"/>
  <c r="G17" i="1"/>
  <c r="M46" i="1"/>
  <c r="E74" i="12"/>
  <c r="G60" i="1"/>
  <c r="F47" i="9"/>
  <c r="P32" i="12"/>
  <c r="N64" i="1"/>
  <c r="C50" i="12"/>
  <c r="M64" i="12"/>
  <c r="O37" i="17"/>
  <c r="O101" i="21"/>
  <c r="G65" i="1"/>
  <c r="G75" i="1"/>
  <c r="C44" i="1"/>
  <c r="G60" i="12"/>
  <c r="P34" i="9"/>
  <c r="E31" i="14"/>
  <c r="G17" i="14"/>
  <c r="G63" i="12"/>
  <c r="N15" i="9"/>
  <c r="C17" i="9"/>
  <c r="N43" i="12"/>
  <c r="E41" i="12"/>
  <c r="N52" i="12"/>
  <c r="E32" i="14"/>
  <c r="D14" i="12"/>
  <c r="P27" i="9"/>
  <c r="F22" i="1"/>
  <c r="F71" i="12"/>
  <c r="C45" i="1"/>
  <c r="N38" i="12"/>
  <c r="O105" i="21"/>
  <c r="G70" i="14"/>
  <c r="M32" i="1"/>
  <c r="E22" i="14"/>
  <c r="N33" i="1"/>
  <c r="C69" i="1"/>
  <c r="G76" i="14"/>
  <c r="D68" i="14"/>
  <c r="F47" i="1"/>
  <c r="G35" i="9"/>
  <c r="D67" i="14"/>
  <c r="E67" i="14"/>
  <c r="G34" i="1"/>
  <c r="F48" i="1"/>
  <c r="C40" i="14"/>
  <c r="F53" i="14"/>
  <c r="P50" i="9"/>
  <c r="C33" i="12"/>
  <c r="N23" i="9"/>
  <c r="N16" i="9"/>
  <c r="E35" i="9"/>
  <c r="E79" i="12"/>
  <c r="P24" i="9"/>
  <c r="D25" i="1"/>
  <c r="E75" i="14"/>
  <c r="C20" i="1"/>
  <c r="F65" i="12"/>
  <c r="G39" i="14"/>
  <c r="N45" i="1"/>
  <c r="P40" i="14"/>
  <c r="N22" i="12"/>
  <c r="O107" i="21"/>
  <c r="O38" i="17"/>
  <c r="C14" i="12"/>
  <c r="N21" i="12"/>
  <c r="D44" i="12"/>
  <c r="F34" i="12"/>
  <c r="P64" i="12"/>
  <c r="E37" i="14"/>
  <c r="C58" i="14"/>
  <c r="C17" i="12"/>
  <c r="E65" i="1"/>
  <c r="D49" i="1"/>
  <c r="C52" i="12"/>
  <c r="C30" i="1"/>
  <c r="E20" i="1"/>
  <c r="E13" i="14"/>
  <c r="P57" i="12"/>
  <c r="C59" i="1"/>
  <c r="D47" i="9"/>
  <c r="D53" i="12"/>
  <c r="F49" i="1"/>
  <c r="G50" i="1"/>
  <c r="M62" i="1"/>
  <c r="P68" i="14"/>
  <c r="D51" i="9"/>
  <c r="N30" i="1"/>
  <c r="G66" i="1"/>
  <c r="N19" i="1"/>
  <c r="F18" i="12"/>
  <c r="D15" i="12"/>
  <c r="C38" i="14"/>
  <c r="C22" i="9"/>
  <c r="O120" i="21"/>
  <c r="F35" i="1"/>
  <c r="E56" i="12"/>
  <c r="D29" i="12"/>
  <c r="G32" i="14"/>
  <c r="D63" i="14"/>
  <c r="D11" i="1"/>
  <c r="C55" i="12"/>
  <c r="G62" i="12"/>
  <c r="D67" i="1"/>
  <c r="M21" i="12"/>
  <c r="N64" i="12"/>
  <c r="P72" i="12"/>
  <c r="C13" i="1"/>
  <c r="D22" i="9"/>
  <c r="G57" i="1"/>
  <c r="G48" i="1"/>
  <c r="N38" i="9"/>
  <c r="C45" i="9"/>
  <c r="D38" i="1"/>
  <c r="M68" i="12"/>
  <c r="G64" i="1"/>
  <c r="D66" i="1"/>
  <c r="P34" i="14"/>
  <c r="N53" i="12"/>
  <c r="P49" i="9"/>
  <c r="M72" i="12"/>
  <c r="C21" i="12"/>
  <c r="E31" i="9"/>
  <c r="F62" i="14"/>
  <c r="G43" i="14"/>
  <c r="O15" i="17"/>
  <c r="D71" i="1"/>
  <c r="N19" i="9"/>
  <c r="C72" i="14"/>
  <c r="C24" i="9"/>
  <c r="N76" i="1"/>
  <c r="M67" i="12"/>
  <c r="E37" i="12"/>
  <c r="M18" i="9"/>
  <c r="M62" i="12"/>
  <c r="D63" i="1"/>
  <c r="C18" i="12"/>
  <c r="D50" i="14"/>
  <c r="P48" i="9"/>
  <c r="C67" i="12"/>
  <c r="D66" i="14"/>
  <c r="G39" i="12"/>
  <c r="O57" i="21"/>
  <c r="D56" i="1"/>
  <c r="C50" i="9"/>
  <c r="D26" i="12"/>
  <c r="D20" i="14"/>
  <c r="D37" i="14"/>
  <c r="C30" i="12"/>
  <c r="M45" i="9"/>
  <c r="P47" i="1"/>
  <c r="E27" i="12"/>
  <c r="C56" i="14"/>
  <c r="O13" i="14"/>
  <c r="G14" i="9"/>
  <c r="E11" i="9"/>
  <c r="N11" i="1"/>
  <c r="P52" i="12"/>
  <c r="G19" i="1"/>
  <c r="G56" i="12"/>
  <c r="F32" i="14"/>
  <c r="G40" i="12"/>
  <c r="P37" i="9"/>
  <c r="M14" i="9"/>
  <c r="C36" i="1"/>
  <c r="P75" i="12"/>
  <c r="D34" i="9"/>
  <c r="N34" i="1"/>
  <c r="E21" i="12"/>
  <c r="M14" i="1"/>
  <c r="G44" i="12"/>
  <c r="F13" i="9"/>
  <c r="P44" i="14"/>
  <c r="N73" i="1"/>
  <c r="C65" i="12"/>
  <c r="C65" i="14"/>
  <c r="P30" i="12"/>
  <c r="F39" i="1"/>
  <c r="C37" i="9"/>
  <c r="C42" i="9"/>
  <c r="C15" i="9"/>
  <c r="C62" i="12"/>
  <c r="E54" i="12"/>
  <c r="F57" i="12"/>
  <c r="E47" i="12"/>
  <c r="F43" i="12"/>
  <c r="F41" i="12"/>
  <c r="C64" i="14"/>
  <c r="N41" i="1"/>
  <c r="F57" i="1"/>
  <c r="C79" i="12"/>
  <c r="E13" i="9"/>
  <c r="M37" i="12"/>
  <c r="D32" i="14"/>
  <c r="M41" i="12"/>
  <c r="P50" i="12"/>
  <c r="F46" i="1"/>
  <c r="C55" i="14"/>
  <c r="F33" i="14"/>
  <c r="C78" i="12"/>
  <c r="N20" i="9"/>
  <c r="N15" i="12"/>
  <c r="E50" i="9"/>
  <c r="P48" i="14"/>
  <c r="O119" i="21"/>
  <c r="O44" i="21"/>
  <c r="O71" i="17"/>
  <c r="O87" i="17"/>
  <c r="O110" i="21"/>
  <c r="O42" i="21"/>
  <c r="O52" i="17"/>
  <c r="O66" i="17"/>
  <c r="O82" i="21"/>
  <c r="O69" i="21"/>
  <c r="O46" i="17"/>
  <c r="O76" i="21"/>
  <c r="O69" i="17"/>
  <c r="O78" i="21"/>
  <c r="E48" i="9"/>
  <c r="N26" i="9"/>
  <c r="D59" i="1"/>
  <c r="N59" i="12"/>
  <c r="N32" i="12"/>
  <c r="N36" i="9"/>
  <c r="D35" i="12"/>
  <c r="C73" i="1"/>
  <c r="E40" i="1"/>
  <c r="P56" i="14"/>
  <c r="G26" i="9"/>
  <c r="D19" i="14"/>
  <c r="D36" i="12"/>
  <c r="P46" i="9"/>
  <c r="D15" i="1"/>
  <c r="C23" i="14"/>
  <c r="E55" i="14"/>
  <c r="E18" i="9"/>
  <c r="F13" i="12"/>
  <c r="O80" i="21"/>
  <c r="E35" i="14"/>
  <c r="M13" i="9"/>
  <c r="D39" i="12"/>
  <c r="F50" i="12"/>
  <c r="G74" i="1"/>
  <c r="E22" i="12"/>
  <c r="F46" i="12"/>
  <c r="F15" i="12"/>
  <c r="C33" i="1"/>
  <c r="G65" i="14"/>
  <c r="E64" i="12"/>
  <c r="D59" i="12"/>
  <c r="F32" i="1"/>
  <c r="M39" i="9"/>
  <c r="M34" i="1"/>
  <c r="N33" i="12"/>
  <c r="G11" i="14"/>
  <c r="O61" i="17"/>
  <c r="P13" i="1"/>
  <c r="G45" i="1"/>
  <c r="E28" i="12"/>
  <c r="G58" i="1"/>
  <c r="D38" i="14"/>
  <c r="E51" i="12"/>
  <c r="F42" i="12"/>
  <c r="F17" i="14"/>
  <c r="C75" i="12"/>
  <c r="O30" i="12"/>
  <c r="D50" i="1"/>
  <c r="E41" i="1"/>
  <c r="F33" i="1"/>
  <c r="F48" i="14"/>
  <c r="D40" i="12"/>
  <c r="C72" i="1"/>
  <c r="N20" i="1"/>
  <c r="G52" i="9"/>
  <c r="N69" i="1"/>
  <c r="N43" i="9"/>
  <c r="P72" i="14"/>
  <c r="O55" i="21"/>
  <c r="E12" i="12"/>
  <c r="P57" i="14"/>
  <c r="F20" i="14"/>
  <c r="G39" i="9"/>
  <c r="F68" i="14"/>
  <c r="G37" i="14"/>
  <c r="C64" i="12"/>
  <c r="M35" i="9"/>
  <c r="E68" i="1"/>
  <c r="N43" i="1"/>
  <c r="D30" i="1"/>
  <c r="D55" i="12"/>
  <c r="G63" i="14"/>
  <c r="P67" i="14"/>
  <c r="D26" i="9"/>
  <c r="E70" i="1"/>
  <c r="C25" i="1"/>
  <c r="M27" i="12"/>
  <c r="S5" i="12"/>
  <c r="C57" i="1"/>
  <c r="M76" i="1"/>
  <c r="N18" i="9"/>
  <c r="F35" i="9"/>
  <c r="N28" i="12"/>
  <c r="C47" i="14"/>
  <c r="M42" i="1"/>
  <c r="M78" i="12"/>
  <c r="E71" i="12"/>
  <c r="P54" i="12"/>
  <c r="E12" i="1"/>
  <c r="O95" i="17"/>
  <c r="O113" i="21"/>
  <c r="M32" i="9"/>
  <c r="M19" i="1"/>
  <c r="E33" i="1"/>
  <c r="D42" i="9"/>
  <c r="P51" i="12"/>
  <c r="G40" i="9"/>
  <c r="G28" i="1"/>
  <c r="O44" i="12"/>
  <c r="N20" i="12"/>
  <c r="O13" i="9"/>
  <c r="P46" i="12"/>
  <c r="C56" i="12"/>
  <c r="N38" i="1"/>
  <c r="G32" i="1"/>
  <c r="E23" i="9"/>
  <c r="F14" i="9"/>
  <c r="P38" i="12"/>
  <c r="G74" i="12"/>
  <c r="P30" i="9"/>
  <c r="P65" i="1"/>
  <c r="F30" i="1"/>
  <c r="P21" i="14"/>
  <c r="F72" i="12"/>
  <c r="P31" i="9"/>
  <c r="E38" i="14"/>
  <c r="P51" i="1"/>
  <c r="E38" i="12"/>
  <c r="G67" i="14"/>
  <c r="C76" i="12"/>
  <c r="M46" i="12"/>
  <c r="O83" i="17"/>
  <c r="D43" i="12"/>
  <c r="N26" i="1"/>
  <c r="E23" i="14"/>
  <c r="F68" i="1"/>
  <c r="G31" i="12"/>
  <c r="M24" i="12"/>
  <c r="E35" i="1"/>
  <c r="F45" i="1"/>
  <c r="N46" i="1"/>
  <c r="D48" i="12"/>
  <c r="F50" i="9"/>
  <c r="G21" i="12"/>
  <c r="E29" i="9"/>
  <c r="C39" i="14"/>
  <c r="E24" i="12"/>
  <c r="E40" i="9"/>
  <c r="N12" i="1"/>
  <c r="F40" i="12"/>
  <c r="C70" i="14"/>
  <c r="D37" i="1"/>
  <c r="N46" i="12"/>
  <c r="E36" i="1"/>
  <c r="N70" i="1"/>
  <c r="G22" i="1"/>
  <c r="D13" i="14"/>
  <c r="M54" i="12"/>
  <c r="N47" i="9"/>
  <c r="C46" i="14"/>
  <c r="M50" i="12"/>
  <c r="O68" i="17"/>
  <c r="O95" i="21"/>
  <c r="C27" i="14"/>
  <c r="N57" i="12"/>
  <c r="P11" i="14"/>
  <c r="P22" i="14"/>
  <c r="C61" i="14"/>
  <c r="F54" i="12"/>
  <c r="M53" i="9"/>
  <c r="O68" i="1"/>
  <c r="G29" i="14"/>
  <c r="F45" i="14"/>
  <c r="C34" i="1"/>
  <c r="N56" i="12"/>
  <c r="F58" i="1"/>
  <c r="E16" i="9"/>
  <c r="C23" i="1"/>
  <c r="M35" i="1"/>
  <c r="O68" i="21"/>
  <c r="D70" i="14"/>
  <c r="M73" i="12"/>
  <c r="O34" i="14"/>
  <c r="N14" i="1"/>
  <c r="N66" i="12"/>
  <c r="G45" i="9"/>
  <c r="D35" i="1"/>
  <c r="F20" i="9"/>
  <c r="C33" i="9"/>
  <c r="C42" i="14"/>
  <c r="D22" i="12"/>
  <c r="C25" i="14"/>
  <c r="P19" i="12"/>
  <c r="D51" i="12"/>
  <c r="P55" i="12"/>
  <c r="C63" i="1"/>
  <c r="F55" i="12"/>
  <c r="D65" i="12"/>
  <c r="D43" i="1"/>
  <c r="O73" i="1"/>
  <c r="P42" i="12"/>
  <c r="F53" i="1"/>
  <c r="F31" i="9"/>
  <c r="P13" i="9"/>
  <c r="P52" i="9"/>
  <c r="C24" i="1"/>
  <c r="P35" i="12"/>
  <c r="F63" i="1"/>
  <c r="D28" i="12"/>
  <c r="C37" i="12"/>
  <c r="E53" i="1"/>
  <c r="G54" i="12"/>
  <c r="P36" i="12"/>
  <c r="P11" i="9"/>
  <c r="D75" i="12"/>
  <c r="M52" i="9"/>
  <c r="D60" i="1"/>
  <c r="G36" i="12"/>
  <c r="D11" i="9"/>
  <c r="D13" i="1"/>
  <c r="O25" i="14"/>
  <c r="M33" i="9"/>
  <c r="F58" i="12"/>
  <c r="P47" i="12"/>
  <c r="G59" i="12"/>
  <c r="D24" i="1"/>
  <c r="E45" i="1"/>
  <c r="C14" i="9"/>
  <c r="M22" i="12"/>
  <c r="E68" i="12"/>
  <c r="F64" i="1"/>
  <c r="D45" i="9"/>
  <c r="E76" i="14"/>
  <c r="D21" i="9"/>
  <c r="E43" i="1"/>
  <c r="F71" i="14"/>
  <c r="D49" i="9"/>
  <c r="G40" i="1"/>
  <c r="D17" i="12"/>
  <c r="P75" i="1"/>
  <c r="G29" i="12"/>
  <c r="O60" i="17"/>
  <c r="O17" i="17"/>
  <c r="O41" i="21"/>
  <c r="O75" i="17"/>
  <c r="O109" i="21"/>
  <c r="O64" i="21"/>
  <c r="O81" i="21"/>
  <c r="O16" i="21"/>
  <c r="O111" i="21"/>
  <c r="O52" i="21"/>
  <c r="O24" i="21"/>
  <c r="O31" i="17"/>
  <c r="O59" i="17"/>
  <c r="O85" i="17"/>
  <c r="C69" i="14"/>
  <c r="G48" i="9"/>
  <c r="D34" i="1"/>
  <c r="G33" i="9"/>
  <c r="E59" i="12"/>
  <c r="E34" i="14"/>
  <c r="G49" i="9"/>
  <c r="C53" i="1"/>
  <c r="P23" i="1"/>
  <c r="G21" i="1"/>
  <c r="C38" i="1"/>
  <c r="P56" i="1"/>
  <c r="D59" i="14"/>
  <c r="P59" i="1"/>
  <c r="E52" i="1"/>
  <c r="O55" i="14"/>
  <c r="P46" i="14"/>
  <c r="C33" i="14"/>
  <c r="F38" i="1"/>
  <c r="O74" i="21"/>
  <c r="F42" i="9"/>
  <c r="C28" i="12"/>
  <c r="G22" i="14"/>
  <c r="D29" i="9"/>
  <c r="F26" i="1"/>
  <c r="M47" i="12"/>
  <c r="M55" i="12"/>
  <c r="G46" i="12"/>
  <c r="C48" i="12"/>
  <c r="P58" i="1"/>
  <c r="G26" i="14"/>
  <c r="M36" i="1"/>
  <c r="D31" i="14"/>
  <c r="G59" i="1"/>
  <c r="E17" i="9"/>
  <c r="N13" i="1"/>
  <c r="C54" i="12"/>
  <c r="O87" i="21"/>
  <c r="G24" i="9"/>
  <c r="G54" i="1"/>
  <c r="G46" i="1"/>
  <c r="C67" i="14"/>
  <c r="E25" i="1"/>
  <c r="D13" i="12"/>
  <c r="E76" i="12"/>
  <c r="P24" i="12"/>
  <c r="F25" i="14"/>
  <c r="P17" i="14"/>
  <c r="G72" i="1"/>
  <c r="P39" i="14"/>
  <c r="D16" i="9"/>
  <c r="D54" i="1"/>
  <c r="P22" i="1"/>
  <c r="N56" i="1"/>
  <c r="N47" i="1"/>
  <c r="M29" i="1"/>
  <c r="P67" i="12"/>
  <c r="M71" i="12"/>
  <c r="G66" i="12"/>
  <c r="O119" i="17"/>
  <c r="P30" i="14"/>
  <c r="D77" i="12"/>
  <c r="M77" i="12"/>
  <c r="M35" i="12"/>
  <c r="M22" i="1"/>
  <c r="F77" i="12"/>
  <c r="F59" i="1"/>
  <c r="C26" i="12"/>
  <c r="F25" i="9"/>
  <c r="D74" i="14"/>
  <c r="M70" i="1"/>
  <c r="F21" i="14"/>
  <c r="M33" i="1"/>
  <c r="P50" i="14"/>
  <c r="D19" i="1"/>
  <c r="P59" i="12"/>
  <c r="F38" i="14"/>
  <c r="M26" i="9"/>
  <c r="M20" i="1"/>
  <c r="F30" i="12"/>
  <c r="G64" i="12"/>
  <c r="M37" i="9"/>
  <c r="F22" i="12"/>
  <c r="M30" i="12"/>
  <c r="G49" i="14"/>
  <c r="D23" i="14"/>
  <c r="P25" i="12"/>
  <c r="E11" i="14"/>
  <c r="F50" i="1"/>
  <c r="G38" i="14"/>
  <c r="O50" i="17"/>
  <c r="F21" i="9"/>
  <c r="D31" i="9"/>
  <c r="G63" i="1"/>
  <c r="D23" i="1"/>
  <c r="G12" i="9"/>
  <c r="N11" i="9"/>
  <c r="D71" i="14"/>
  <c r="C25" i="12"/>
  <c r="F40" i="1"/>
  <c r="E30" i="9"/>
  <c r="N35" i="12"/>
  <c r="P66" i="14"/>
  <c r="F67" i="1"/>
  <c r="F56" i="1"/>
  <c r="D69" i="14"/>
  <c r="E46" i="1"/>
  <c r="F19" i="12"/>
  <c r="D33" i="14"/>
  <c r="F51" i="12"/>
  <c r="D55" i="14"/>
  <c r="G17" i="12"/>
  <c r="G31" i="9"/>
  <c r="M23" i="9"/>
  <c r="G53" i="14"/>
  <c r="M57" i="12"/>
  <c r="F45" i="9"/>
  <c r="N53" i="9"/>
  <c r="C28" i="1"/>
  <c r="G45" i="12"/>
  <c r="F51" i="14"/>
  <c r="O71" i="1"/>
  <c r="O22" i="17"/>
  <c r="N63" i="12"/>
  <c r="N24" i="12"/>
  <c r="G47" i="14"/>
  <c r="C15" i="12"/>
  <c r="D32" i="1"/>
  <c r="C18" i="9"/>
  <c r="E30" i="14"/>
  <c r="G11" i="12"/>
  <c r="E75" i="12"/>
  <c r="G79" i="12"/>
  <c r="E69" i="12"/>
  <c r="M61" i="12"/>
  <c r="F35" i="14"/>
  <c r="G53" i="12"/>
  <c r="M57" i="1"/>
  <c r="P33" i="14"/>
  <c r="F16" i="1"/>
  <c r="F24" i="12"/>
  <c r="D30" i="9"/>
  <c r="N70" i="12"/>
  <c r="D46" i="1"/>
  <c r="N26" i="12"/>
  <c r="G11" i="1"/>
  <c r="N55" i="12"/>
  <c r="O11" i="1"/>
  <c r="F20" i="1"/>
  <c r="M32" i="12"/>
  <c r="M25" i="9"/>
  <c r="P49" i="14"/>
  <c r="O59" i="21"/>
  <c r="O29" i="21"/>
  <c r="F69" i="12"/>
  <c r="P71" i="14"/>
  <c r="E53" i="9"/>
  <c r="M48" i="12"/>
  <c r="N12" i="12"/>
  <c r="E59" i="1"/>
  <c r="N73" i="12"/>
  <c r="P29" i="1"/>
  <c r="M19" i="9"/>
  <c r="D51" i="14"/>
  <c r="F29" i="12"/>
  <c r="G44" i="14"/>
  <c r="N62" i="1"/>
  <c r="F19" i="9"/>
  <c r="F12" i="9"/>
  <c r="P48" i="12"/>
  <c r="O21" i="21"/>
  <c r="G59" i="14"/>
  <c r="C72" i="12"/>
  <c r="P74" i="12"/>
  <c r="G70" i="12"/>
  <c r="D46" i="12"/>
  <c r="C53" i="9"/>
  <c r="D48" i="1"/>
  <c r="E13" i="12"/>
  <c r="O24" i="14"/>
  <c r="G58" i="12"/>
  <c r="C63" i="12"/>
  <c r="N25" i="12"/>
  <c r="M27" i="1"/>
  <c r="F30" i="14"/>
  <c r="E31" i="1"/>
  <c r="D21" i="12"/>
  <c r="G48" i="12"/>
  <c r="F35" i="12"/>
  <c r="M36" i="12"/>
  <c r="D58" i="1"/>
  <c r="P75" i="14"/>
  <c r="D20" i="9"/>
  <c r="N46" i="9"/>
  <c r="P31" i="12"/>
  <c r="G15" i="9"/>
  <c r="C60" i="1"/>
  <c r="M49" i="12"/>
  <c r="D42" i="1"/>
  <c r="E37" i="1"/>
  <c r="F76" i="12"/>
  <c r="P45" i="9"/>
  <c r="C43" i="1"/>
  <c r="P52" i="14"/>
  <c r="N42" i="1"/>
  <c r="E42" i="12"/>
  <c r="D41" i="1"/>
  <c r="E55" i="1"/>
  <c r="N23" i="1"/>
  <c r="P43" i="9"/>
  <c r="F34" i="14"/>
  <c r="E18" i="14"/>
  <c r="D53" i="1"/>
  <c r="M16" i="12"/>
  <c r="M53" i="1"/>
  <c r="G14" i="1"/>
  <c r="E53" i="14"/>
  <c r="F44" i="12"/>
  <c r="P40" i="12"/>
  <c r="E29" i="1"/>
  <c r="P31" i="14"/>
  <c r="D19" i="9"/>
  <c r="D39" i="1"/>
  <c r="F16" i="9"/>
  <c r="E20" i="14"/>
  <c r="P61" i="1"/>
  <c r="E78" i="12"/>
  <c r="G62" i="14"/>
  <c r="D73" i="1"/>
  <c r="M11" i="1"/>
  <c r="F58" i="14"/>
  <c r="D25" i="12"/>
  <c r="M40" i="9"/>
  <c r="O48" i="21"/>
  <c r="O94" i="21"/>
  <c r="O49" i="21"/>
  <c r="O88" i="17"/>
  <c r="O55" i="17"/>
  <c r="O46" i="21"/>
  <c r="O32" i="17"/>
  <c r="O44" i="17"/>
  <c r="O115" i="21"/>
  <c r="O25" i="17"/>
  <c r="O25" i="21"/>
  <c r="O112" i="17"/>
  <c r="O47" i="21"/>
  <c r="C19" i="12"/>
  <c r="D37" i="12"/>
  <c r="D14" i="14"/>
  <c r="C23" i="9"/>
  <c r="P68" i="1"/>
  <c r="N60" i="12"/>
  <c r="C35" i="1"/>
  <c r="F60" i="1"/>
  <c r="G56" i="1"/>
  <c r="M13" i="1"/>
  <c r="E17" i="14"/>
  <c r="M17" i="9"/>
  <c r="G22" i="12"/>
  <c r="E70" i="12"/>
  <c r="N42" i="9"/>
  <c r="D70" i="12"/>
  <c r="M43" i="1"/>
  <c r="E50" i="1"/>
  <c r="M54" i="1"/>
  <c r="G74" i="14"/>
  <c r="O26" i="17"/>
  <c r="F29" i="14"/>
  <c r="N48" i="9"/>
  <c r="P28" i="14"/>
  <c r="C69" i="12"/>
  <c r="M42" i="12"/>
  <c r="M69" i="12"/>
  <c r="G18" i="14"/>
  <c r="D50" i="9"/>
  <c r="P23" i="12"/>
  <c r="P42" i="1"/>
  <c r="M26" i="12"/>
  <c r="F27" i="9"/>
  <c r="P63" i="12"/>
  <c r="F43" i="9"/>
  <c r="G43" i="9"/>
  <c r="E44" i="9"/>
  <c r="D17" i="9"/>
  <c r="O89" i="17"/>
  <c r="E43" i="9"/>
  <c r="E23" i="12"/>
  <c r="F48" i="12"/>
  <c r="P71" i="1"/>
  <c r="M65" i="1"/>
  <c r="M56" i="1"/>
  <c r="D62" i="1"/>
  <c r="C22" i="14"/>
  <c r="P46" i="1"/>
  <c r="F61" i="1"/>
  <c r="G69" i="1"/>
  <c r="C27" i="12"/>
  <c r="G12" i="12"/>
  <c r="F46" i="9"/>
  <c r="E11" i="12"/>
  <c r="F44" i="14"/>
  <c r="N29" i="9"/>
  <c r="C26" i="14"/>
  <c r="P33" i="9"/>
  <c r="O33" i="14"/>
  <c r="O77" i="17"/>
  <c r="O112" i="21"/>
  <c r="F65" i="14"/>
  <c r="C46" i="1"/>
  <c r="G47" i="1"/>
  <c r="G15" i="12"/>
  <c r="P20" i="12"/>
  <c r="D27" i="9"/>
  <c r="O53" i="9"/>
  <c r="N69" i="12"/>
  <c r="G36" i="1"/>
  <c r="C49" i="12"/>
  <c r="N35" i="9"/>
  <c r="F74" i="12"/>
  <c r="P45" i="12"/>
  <c r="D24" i="12"/>
  <c r="G75" i="14"/>
  <c r="D52" i="9"/>
  <c r="C25" i="9"/>
  <c r="C74" i="12"/>
  <c r="C13" i="14"/>
  <c r="C31" i="1"/>
  <c r="D14" i="1"/>
  <c r="N44" i="9"/>
  <c r="O14" i="9"/>
  <c r="C37" i="1"/>
  <c r="C68" i="14"/>
  <c r="P17" i="9"/>
  <c r="C39" i="9"/>
  <c r="C32" i="12"/>
  <c r="D78" i="12"/>
  <c r="P18" i="14"/>
  <c r="O84" i="21"/>
  <c r="G47" i="12"/>
  <c r="G75" i="12"/>
  <c r="D42" i="14"/>
  <c r="D34" i="12"/>
  <c r="M37" i="1"/>
  <c r="G50" i="14"/>
  <c r="P39" i="12"/>
  <c r="G21" i="14"/>
  <c r="E50" i="12"/>
  <c r="C56" i="1"/>
  <c r="N11" i="12"/>
  <c r="M48" i="1"/>
  <c r="P58" i="14"/>
  <c r="E51" i="1"/>
  <c r="E59" i="14"/>
  <c r="C49" i="14"/>
  <c r="C12" i="14"/>
  <c r="F72" i="1"/>
  <c r="F66" i="12"/>
  <c r="P12" i="9"/>
  <c r="M20" i="9"/>
  <c r="G71" i="1"/>
  <c r="D58" i="12"/>
  <c r="D33" i="12"/>
  <c r="E35" i="12"/>
  <c r="D56" i="12"/>
  <c r="C51" i="12"/>
  <c r="F20" i="12"/>
  <c r="C68" i="1"/>
  <c r="P42" i="14"/>
  <c r="D39" i="14"/>
  <c r="O80" i="17"/>
  <c r="O11" i="14"/>
  <c r="P27" i="1"/>
  <c r="F29" i="1"/>
  <c r="M11" i="9"/>
  <c r="G41" i="1"/>
  <c r="P59" i="14"/>
  <c r="F69" i="14"/>
  <c r="P34" i="1"/>
  <c r="C34" i="14"/>
  <c r="N54" i="12"/>
  <c r="D68" i="1"/>
  <c r="G24" i="12"/>
  <c r="M68" i="1"/>
  <c r="D47" i="14"/>
  <c r="N50" i="12"/>
  <c r="M56" i="12"/>
  <c r="M31" i="12"/>
  <c r="P51" i="9"/>
  <c r="E40" i="12"/>
  <c r="M58" i="12"/>
  <c r="G18" i="9"/>
  <c r="M49" i="1"/>
  <c r="G50" i="12"/>
  <c r="D35" i="9"/>
  <c r="F27" i="1"/>
  <c r="D76" i="12"/>
  <c r="N25" i="9"/>
  <c r="M16" i="9"/>
  <c r="D32" i="12"/>
  <c r="O24" i="17"/>
  <c r="O61" i="21"/>
  <c r="E72" i="14"/>
  <c r="C48" i="1"/>
  <c r="M70" i="12"/>
  <c r="G31" i="14"/>
  <c r="G51" i="12"/>
  <c r="O11" i="9"/>
  <c r="E45" i="12"/>
  <c r="G29" i="1"/>
  <c r="G61" i="14"/>
  <c r="M13" i="12"/>
  <c r="M58" i="1"/>
  <c r="C48" i="14"/>
  <c r="G22" i="9"/>
  <c r="G46" i="9"/>
  <c r="P53" i="9"/>
  <c r="N68" i="1"/>
  <c r="O28" i="21"/>
  <c r="M41" i="1"/>
  <c r="C47" i="1"/>
  <c r="E61" i="1"/>
  <c r="N28" i="1"/>
  <c r="P26" i="14"/>
  <c r="C42" i="1"/>
  <c r="E55" i="12"/>
  <c r="P20" i="14"/>
  <c r="C22" i="12"/>
  <c r="F25" i="12"/>
  <c r="D20" i="1"/>
  <c r="E50" i="14"/>
  <c r="E57" i="14"/>
  <c r="E63" i="12"/>
  <c r="P44" i="1"/>
  <c r="E66" i="1"/>
  <c r="E17" i="1"/>
  <c r="P30" i="1"/>
  <c r="N50" i="1"/>
  <c r="M33" i="12"/>
  <c r="C14" i="1"/>
  <c r="N41" i="12"/>
  <c r="F62" i="12"/>
  <c r="F23" i="12"/>
  <c r="F59" i="14"/>
  <c r="D18" i="12"/>
  <c r="N55" i="1"/>
  <c r="E45" i="9"/>
  <c r="G55" i="1"/>
  <c r="G54" i="14"/>
  <c r="G60" i="14"/>
  <c r="M19" i="12"/>
  <c r="D27" i="14"/>
  <c r="E63" i="1"/>
  <c r="E73" i="1"/>
  <c r="G31" i="1"/>
  <c r="E37" i="9"/>
  <c r="C26" i="1"/>
  <c r="E26" i="12"/>
  <c r="N63" i="1"/>
  <c r="G76" i="12"/>
  <c r="F38" i="9"/>
  <c r="G27" i="12"/>
  <c r="G52" i="12"/>
  <c r="F73" i="14"/>
  <c r="N34" i="9"/>
  <c r="G33" i="12"/>
  <c r="G16" i="9"/>
  <c r="D62" i="12"/>
  <c r="N58" i="12"/>
  <c r="F37" i="12"/>
  <c r="P26" i="1"/>
  <c r="P73" i="1"/>
  <c r="E51" i="9"/>
  <c r="E65" i="14"/>
  <c r="D18" i="14"/>
  <c r="D57" i="1"/>
  <c r="G73" i="1"/>
  <c r="F14" i="1"/>
  <c r="D55" i="1"/>
  <c r="F68" i="12"/>
  <c r="D74" i="1"/>
  <c r="E20" i="9"/>
  <c r="D33" i="1"/>
  <c r="M28" i="9"/>
  <c r="C16" i="12"/>
  <c r="O47" i="17"/>
  <c r="O76" i="17"/>
  <c r="O57" i="17"/>
  <c r="O102" i="17"/>
  <c r="O30" i="17"/>
  <c r="O115" i="17"/>
  <c r="O19" i="17"/>
  <c r="O73" i="21"/>
  <c r="O93" i="21"/>
  <c r="O37" i="21"/>
  <c r="O53" i="21"/>
  <c r="O18" i="21"/>
  <c r="O42" i="17"/>
  <c r="D46" i="14"/>
  <c r="C13" i="12"/>
  <c r="P43" i="12"/>
  <c r="D70" i="1"/>
  <c r="C12" i="12"/>
  <c r="D48" i="14"/>
  <c r="F40" i="14"/>
  <c r="N79" i="12"/>
  <c r="G53" i="9"/>
  <c r="C54" i="1"/>
  <c r="P20" i="1"/>
  <c r="E26" i="9"/>
  <c r="P57" i="1"/>
  <c r="E24" i="14"/>
  <c r="E19" i="14"/>
  <c r="E31" i="12"/>
  <c r="F12" i="1"/>
  <c r="C31" i="9"/>
  <c r="E32" i="12"/>
  <c r="O92" i="21"/>
  <c r="O107" i="17"/>
  <c r="N45" i="12"/>
  <c r="C36" i="9"/>
  <c r="N12" i="9"/>
  <c r="D65" i="14"/>
  <c r="G38" i="9"/>
  <c r="F44" i="9"/>
  <c r="G52" i="14"/>
  <c r="D24" i="9"/>
  <c r="M51" i="1"/>
  <c r="N75" i="12"/>
  <c r="E56" i="1"/>
  <c r="D51" i="1"/>
  <c r="M26" i="1"/>
  <c r="D16" i="1"/>
  <c r="D40" i="1"/>
  <c r="M23" i="1"/>
  <c r="G41" i="12"/>
  <c r="O117" i="21"/>
  <c r="E57" i="1"/>
  <c r="M30" i="9"/>
  <c r="G13" i="12"/>
  <c r="N51" i="9"/>
  <c r="D12" i="1"/>
  <c r="G33" i="14"/>
  <c r="E62" i="14"/>
  <c r="P27" i="14"/>
  <c r="P32" i="9"/>
  <c r="G20" i="12"/>
  <c r="E58" i="1"/>
  <c r="P20" i="9"/>
  <c r="E71" i="14"/>
  <c r="P65" i="12"/>
  <c r="C71" i="12"/>
  <c r="P77" i="12"/>
  <c r="E54" i="1"/>
  <c r="G51" i="14"/>
  <c r="E30" i="12"/>
  <c r="P19" i="9"/>
  <c r="O30" i="21"/>
  <c r="O79" i="21"/>
  <c r="G50" i="9"/>
  <c r="N25" i="1"/>
  <c r="N29" i="12"/>
  <c r="E46" i="9"/>
  <c r="G47" i="9"/>
  <c r="C63" i="14"/>
  <c r="G71" i="14"/>
  <c r="F17" i="1"/>
  <c r="D61" i="1"/>
  <c r="E73" i="12"/>
  <c r="E12" i="9"/>
  <c r="F26" i="12"/>
  <c r="G20" i="1"/>
  <c r="E19" i="12"/>
  <c r="F60" i="14"/>
  <c r="F39" i="14"/>
  <c r="P21" i="9"/>
  <c r="C19" i="14"/>
  <c r="G42" i="12"/>
  <c r="D43" i="14"/>
  <c r="F60" i="12"/>
  <c r="D63" i="12"/>
  <c r="D53" i="14"/>
  <c r="N52" i="1"/>
  <c r="D74" i="12"/>
  <c r="C20" i="9"/>
  <c r="C44" i="12"/>
  <c r="P53" i="14"/>
  <c r="N16" i="12"/>
  <c r="F62" i="1"/>
  <c r="O104" i="17"/>
  <c r="G45" i="14"/>
  <c r="F27" i="14"/>
  <c r="C50" i="14"/>
  <c r="N24" i="9"/>
  <c r="G68" i="1"/>
  <c r="G28" i="9"/>
  <c r="P12" i="14"/>
  <c r="E52" i="12"/>
  <c r="C16" i="1"/>
  <c r="P24" i="1"/>
  <c r="P37" i="12"/>
  <c r="D54" i="12"/>
  <c r="D32" i="9"/>
  <c r="D33" i="9"/>
  <c r="M36" i="9"/>
  <c r="O11" i="12"/>
  <c r="D60" i="12"/>
  <c r="P73" i="14"/>
  <c r="E49" i="12"/>
  <c r="D62" i="14"/>
  <c r="D36" i="1"/>
  <c r="C41" i="1"/>
  <c r="E24" i="1"/>
  <c r="F19" i="1"/>
  <c r="N24" i="1"/>
  <c r="G18" i="1"/>
  <c r="O49" i="12"/>
  <c r="G16" i="12"/>
  <c r="M38" i="9"/>
  <c r="N49" i="9"/>
  <c r="D42" i="12"/>
  <c r="O114" i="17"/>
  <c r="G13" i="9"/>
  <c r="C11" i="9"/>
  <c r="E26" i="1"/>
  <c r="N51" i="12"/>
  <c r="M73" i="1"/>
  <c r="P29" i="14"/>
  <c r="E60" i="12"/>
  <c r="E70" i="14"/>
  <c r="F33" i="12"/>
  <c r="M39" i="12"/>
  <c r="M22" i="9"/>
  <c r="P45" i="14"/>
  <c r="P19" i="14"/>
  <c r="E15" i="9"/>
  <c r="D45" i="14"/>
  <c r="E49" i="9"/>
  <c r="D49" i="12"/>
  <c r="D68" i="12"/>
  <c r="N76" i="12"/>
  <c r="G20" i="9"/>
  <c r="C74" i="1"/>
  <c r="C71" i="1"/>
  <c r="M75" i="1"/>
  <c r="M34" i="9"/>
  <c r="D12" i="14"/>
  <c r="E43" i="14"/>
  <c r="N71" i="1"/>
  <c r="D34" i="14"/>
  <c r="O28" i="14"/>
  <c r="O35" i="21"/>
  <c r="E39" i="9"/>
  <c r="F31" i="1"/>
  <c r="D46" i="9"/>
  <c r="D60" i="14"/>
  <c r="N49" i="12"/>
  <c r="M42" i="9"/>
  <c r="C11" i="1"/>
  <c r="P62" i="14"/>
  <c r="C35" i="9"/>
  <c r="M75" i="12"/>
  <c r="F52" i="12"/>
  <c r="F61" i="12"/>
  <c r="C43" i="12"/>
  <c r="O74" i="1"/>
  <c r="M53" i="12"/>
  <c r="N37" i="12"/>
  <c r="O71" i="21"/>
  <c r="O31" i="21"/>
  <c r="P33" i="12"/>
  <c r="D13" i="9"/>
  <c r="E67" i="12"/>
  <c r="C39" i="12"/>
  <c r="F13" i="1"/>
  <c r="C35" i="12"/>
  <c r="F75" i="14"/>
  <c r="P54" i="1"/>
  <c r="F51" i="1"/>
  <c r="G41" i="14"/>
  <c r="C60" i="12"/>
  <c r="C51" i="9"/>
  <c r="P29" i="12"/>
  <c r="E18" i="1"/>
  <c r="P13" i="12"/>
  <c r="N13" i="9"/>
  <c r="P48" i="1"/>
  <c r="E38" i="1"/>
  <c r="P43" i="14"/>
  <c r="M15" i="9"/>
  <c r="M43" i="9"/>
  <c r="O76" i="1"/>
  <c r="P21" i="12"/>
  <c r="G72" i="12"/>
  <c r="M24" i="9"/>
  <c r="E42" i="14"/>
  <c r="F52" i="9"/>
  <c r="F75" i="12"/>
  <c r="C61" i="12"/>
  <c r="D41" i="12"/>
  <c r="P69" i="1"/>
  <c r="E43" i="12"/>
  <c r="O62" i="12"/>
  <c r="C32" i="1"/>
  <c r="C16" i="9"/>
  <c r="E24" i="9"/>
  <c r="D79" i="12"/>
  <c r="D52" i="1"/>
  <c r="F39" i="9"/>
  <c r="F22" i="9"/>
  <c r="O72" i="1"/>
  <c r="F25" i="1"/>
  <c r="N42" i="12"/>
  <c r="C70" i="1"/>
  <c r="D56" i="14"/>
  <c r="E15" i="1"/>
  <c r="C28" i="14"/>
  <c r="G65" i="12"/>
  <c r="E60" i="14"/>
  <c r="G14" i="12"/>
  <c r="F33" i="9"/>
  <c r="D37" i="9"/>
  <c r="F49" i="14"/>
  <c r="G42" i="9"/>
  <c r="E12" i="14"/>
  <c r="C53" i="12"/>
  <c r="G48" i="14"/>
  <c r="G25" i="9"/>
  <c r="E68" i="14"/>
  <c r="O16" i="12"/>
  <c r="E22" i="1"/>
  <c r="E64" i="1"/>
  <c r="N53" i="1"/>
  <c r="M61" i="1"/>
  <c r="C28" i="9"/>
  <c r="M52" i="12"/>
  <c r="G40" i="14"/>
  <c r="O103" i="17"/>
  <c r="O96" i="21"/>
  <c r="O116" i="17"/>
  <c r="O108" i="17"/>
  <c r="O43" i="17"/>
  <c r="O40" i="21"/>
  <c r="O99" i="17"/>
  <c r="O97" i="17"/>
  <c r="O39" i="17"/>
  <c r="O48" i="17"/>
  <c r="O99" i="21"/>
  <c r="O53" i="17"/>
  <c r="O89" i="21"/>
  <c r="O23" i="21"/>
  <c r="E14" i="9"/>
  <c r="M23" i="12"/>
  <c r="M44" i="12"/>
  <c r="F30" i="9"/>
  <c r="E25" i="14"/>
  <c r="P61" i="12"/>
  <c r="G37" i="1"/>
  <c r="P37" i="1"/>
  <c r="D23" i="12"/>
  <c r="M51" i="9"/>
  <c r="D27" i="12"/>
  <c r="C29" i="1"/>
  <c r="M18" i="12"/>
  <c r="G32" i="12"/>
  <c r="P41" i="14"/>
  <c r="F46" i="14"/>
  <c r="M15" i="1"/>
  <c r="F66" i="1"/>
  <c r="E34" i="12"/>
  <c r="O45" i="21"/>
  <c r="O73" i="17"/>
  <c r="E36" i="12"/>
  <c r="M55" i="1"/>
  <c r="E69" i="14"/>
  <c r="D17" i="1"/>
  <c r="N78" i="12"/>
  <c r="C77" i="12"/>
  <c r="F41" i="14"/>
  <c r="O12" i="14"/>
  <c r="P47" i="14"/>
  <c r="M48" i="9"/>
  <c r="P64" i="14"/>
  <c r="C60" i="14"/>
  <c r="G18" i="12"/>
  <c r="G15" i="1"/>
  <c r="O14" i="14"/>
  <c r="P65" i="14"/>
  <c r="O42" i="14"/>
  <c r="O74" i="17"/>
  <c r="F71" i="1"/>
  <c r="E56" i="14"/>
  <c r="D38" i="9"/>
  <c r="O69" i="1"/>
  <c r="F32" i="12"/>
  <c r="D45" i="1"/>
  <c r="C73" i="14"/>
  <c r="D28" i="14"/>
  <c r="M79" i="12"/>
  <c r="M45" i="12"/>
  <c r="G34" i="12"/>
  <c r="N18" i="12"/>
  <c r="D44" i="1"/>
  <c r="M40" i="1"/>
  <c r="E48" i="14"/>
  <c r="D12" i="12"/>
  <c r="D22" i="14"/>
  <c r="M18" i="1"/>
  <c r="N48" i="12"/>
  <c r="M50" i="9"/>
  <c r="O97" i="21"/>
  <c r="O88" i="21"/>
  <c r="N39" i="1"/>
  <c r="G58" i="14"/>
  <c r="P28" i="1"/>
  <c r="P52" i="1"/>
  <c r="F26" i="9"/>
  <c r="G35" i="1"/>
  <c r="P49" i="1"/>
  <c r="F48" i="9"/>
  <c r="D18" i="9"/>
  <c r="C21" i="1"/>
  <c r="P45" i="1"/>
  <c r="E46" i="14"/>
  <c r="G16" i="14"/>
  <c r="D28" i="9"/>
  <c r="C32" i="14"/>
  <c r="G68" i="14"/>
  <c r="F28" i="1"/>
  <c r="C68" i="12"/>
  <c r="E71" i="1"/>
  <c r="P39" i="1"/>
  <c r="P29" i="9"/>
  <c r="E17" i="12"/>
  <c r="E48" i="12"/>
  <c r="D24" i="14"/>
  <c r="F53" i="9"/>
  <c r="P43" i="1"/>
  <c r="C18" i="1"/>
  <c r="N45" i="9"/>
  <c r="G53" i="1"/>
  <c r="P14" i="12"/>
  <c r="O114" i="21"/>
  <c r="D75" i="1"/>
  <c r="M65" i="12"/>
  <c r="C35" i="14"/>
  <c r="E65" i="12"/>
  <c r="F63" i="14"/>
  <c r="C23" i="12"/>
  <c r="D64" i="1"/>
  <c r="E13" i="1"/>
  <c r="E16" i="12"/>
  <c r="N27" i="12"/>
  <c r="G34" i="9"/>
  <c r="C61" i="1"/>
  <c r="N31" i="1"/>
  <c r="P16" i="12"/>
  <c r="E34" i="1"/>
  <c r="F74" i="14"/>
  <c r="E41" i="9"/>
  <c r="F16" i="12"/>
  <c r="D66" i="12"/>
  <c r="D44" i="9"/>
  <c r="P72" i="1"/>
  <c r="O31" i="12"/>
  <c r="P11" i="12"/>
  <c r="E64" i="14"/>
  <c r="E48" i="1"/>
  <c r="F17" i="12"/>
  <c r="M12" i="12"/>
  <c r="N30" i="12"/>
  <c r="G26" i="12"/>
  <c r="N32" i="9"/>
  <c r="O106" i="17"/>
  <c r="D67" i="12"/>
  <c r="N48" i="1"/>
  <c r="C41" i="9"/>
  <c r="P62" i="12"/>
  <c r="F34" i="9"/>
  <c r="F72" i="14"/>
  <c r="P22" i="9"/>
  <c r="E25" i="9"/>
  <c r="C14" i="14"/>
  <c r="N67" i="1"/>
  <c r="C50" i="1"/>
  <c r="F52" i="14"/>
  <c r="G62" i="1"/>
  <c r="M66" i="1"/>
  <c r="F23" i="1"/>
  <c r="M59" i="1"/>
  <c r="P42" i="9"/>
  <c r="P44" i="9"/>
  <c r="F12" i="12"/>
  <c r="D57" i="12"/>
  <c r="F18" i="1"/>
  <c r="C40" i="1"/>
  <c r="N27" i="1"/>
  <c r="C37" i="14"/>
  <c r="C70" i="12"/>
  <c r="N13" i="12"/>
  <c r="D58" i="14"/>
  <c r="E77" i="12"/>
  <c r="C26" i="9"/>
  <c r="C62" i="14"/>
  <c r="O34" i="21"/>
  <c r="C15" i="1"/>
  <c r="N61" i="12"/>
  <c r="M16" i="1"/>
  <c r="G19" i="12"/>
  <c r="E62" i="1"/>
  <c r="P71" i="12"/>
  <c r="C20" i="12"/>
  <c r="G44" i="1"/>
  <c r="G29" i="9"/>
  <c r="P17" i="1"/>
  <c r="F37" i="9"/>
  <c r="P60" i="12"/>
  <c r="P15" i="9"/>
  <c r="N44" i="12"/>
  <c r="C31" i="12"/>
  <c r="C19" i="9"/>
  <c r="O72" i="21"/>
  <c r="O91" i="17"/>
  <c r="P40" i="1"/>
  <c r="P22" i="12"/>
  <c r="C66" i="12"/>
  <c r="C27" i="1"/>
  <c r="G20" i="14"/>
  <c r="E32" i="9"/>
  <c r="E47" i="14"/>
  <c r="N49" i="1"/>
  <c r="G25" i="12"/>
  <c r="P12" i="1"/>
  <c r="G38" i="12"/>
  <c r="F39" i="12"/>
  <c r="O70" i="1"/>
  <c r="N23" i="12"/>
  <c r="P15" i="12"/>
  <c r="D36" i="14"/>
  <c r="C55" i="1"/>
  <c r="N36" i="1"/>
  <c r="G55" i="12"/>
  <c r="G26" i="1"/>
  <c r="F32" i="9"/>
  <c r="E62" i="12"/>
  <c r="N41" i="9"/>
  <c r="C53" i="14"/>
  <c r="P25" i="9"/>
  <c r="N22" i="1"/>
  <c r="E52" i="14"/>
  <c r="G66" i="14"/>
  <c r="G68" i="12"/>
  <c r="P26" i="9"/>
  <c r="F65" i="1"/>
  <c r="E42" i="9"/>
  <c r="G72" i="14"/>
  <c r="N68" i="12"/>
  <c r="N33" i="9"/>
  <c r="M12" i="1"/>
  <c r="G16" i="1"/>
  <c r="D11" i="14"/>
  <c r="C40" i="9"/>
  <c r="M30" i="1"/>
  <c r="N37" i="1"/>
  <c r="N52" i="9"/>
  <c r="P70" i="14"/>
  <c r="F41" i="9"/>
  <c r="D72" i="12"/>
  <c r="D47" i="12"/>
  <c r="N74" i="1"/>
  <c r="G52" i="1"/>
  <c r="D76" i="14"/>
  <c r="M21" i="1"/>
  <c r="F74" i="1"/>
  <c r="G23" i="12"/>
  <c r="F38" i="12"/>
  <c r="F22" i="14"/>
  <c r="P78" i="12"/>
  <c r="D49" i="14"/>
  <c r="E74" i="14"/>
  <c r="E54" i="14"/>
  <c r="F61" i="14"/>
  <c r="C40" i="12"/>
  <c r="D73" i="12"/>
  <c r="G21" i="9"/>
  <c r="P32" i="1"/>
  <c r="O12" i="9"/>
  <c r="P73" i="12"/>
  <c r="D65" i="1"/>
  <c r="F11" i="9"/>
  <c r="O70" i="21"/>
  <c r="O35" i="17"/>
  <c r="O96" i="17"/>
  <c r="O100" i="21"/>
  <c r="O106" i="21"/>
  <c r="O72" i="17"/>
  <c r="O49" i="17"/>
  <c r="O41" i="17"/>
  <c r="O117" i="17"/>
  <c r="O65" i="21"/>
  <c r="O91" i="21"/>
  <c r="O63" i="17"/>
  <c r="O39" i="21"/>
  <c r="O84" i="17"/>
  <c r="C12" i="1"/>
  <c r="E28" i="9"/>
  <c r="C52" i="14"/>
  <c r="E27" i="9"/>
  <c r="M60" i="12"/>
  <c r="E27" i="14"/>
  <c r="P21" i="1"/>
  <c r="C36" i="12"/>
  <c r="P13" i="14"/>
  <c r="F29" i="9"/>
  <c r="G23" i="14"/>
  <c r="N16" i="1"/>
  <c r="F28" i="12"/>
  <c r="E14" i="1"/>
  <c r="F19" i="14"/>
  <c r="F18" i="14"/>
  <c r="M40" i="12"/>
  <c r="E21" i="9"/>
  <c r="F69" i="1"/>
  <c r="O77" i="21"/>
  <c r="O70" i="17"/>
  <c r="C34" i="12"/>
  <c r="D27" i="1"/>
  <c r="M20" i="12"/>
  <c r="P38" i="1"/>
  <c r="M31" i="1"/>
  <c r="P17" i="12"/>
  <c r="E57" i="12"/>
  <c r="E49" i="14"/>
  <c r="D71" i="12"/>
  <c r="P70" i="12"/>
  <c r="D31" i="12"/>
  <c r="E66" i="12"/>
  <c r="G42" i="1"/>
  <c r="P44" i="12"/>
  <c r="F24" i="14"/>
  <c r="F54" i="1"/>
  <c r="E29" i="12"/>
  <c r="O67" i="17"/>
  <c r="N65" i="1"/>
  <c r="N40" i="1"/>
  <c r="N39" i="12"/>
  <c r="F36" i="9"/>
  <c r="C41" i="14"/>
  <c r="E22" i="9"/>
  <c r="D39" i="9"/>
  <c r="F59" i="12"/>
  <c r="C30" i="9"/>
  <c r="F11" i="12"/>
  <c r="E15" i="12"/>
  <c r="E53" i="12"/>
  <c r="N17" i="1"/>
  <c r="D18" i="1"/>
  <c r="D19" i="12"/>
  <c r="C76" i="14"/>
  <c r="F55" i="1"/>
  <c r="D53" i="9"/>
  <c r="F23" i="9"/>
  <c r="F37" i="14"/>
  <c r="O45" i="17"/>
  <c r="O36" i="17"/>
  <c r="F51" i="9"/>
  <c r="N59" i="1"/>
  <c r="M52" i="1"/>
  <c r="P58" i="12"/>
  <c r="C42" i="12"/>
  <c r="D54" i="14"/>
  <c r="O64" i="14"/>
  <c r="F24" i="1"/>
  <c r="C41" i="12"/>
  <c r="N36" i="12"/>
  <c r="C58" i="1"/>
  <c r="F47" i="12"/>
  <c r="N71" i="12"/>
  <c r="G36" i="9"/>
  <c r="G25" i="14"/>
  <c r="G30" i="9"/>
  <c r="G78" i="12"/>
  <c r="C75" i="1"/>
  <c r="E27" i="1"/>
  <c r="M29" i="9"/>
  <c r="P49" i="12"/>
  <c r="E47" i="9"/>
  <c r="P36" i="1"/>
  <c r="N15" i="1"/>
  <c r="C11" i="14"/>
  <c r="G36" i="14"/>
  <c r="E39" i="12"/>
  <c r="C71" i="14"/>
  <c r="M74" i="12"/>
  <c r="O40" i="17"/>
  <c r="O108" i="21"/>
  <c r="E36" i="9"/>
  <c r="M12" i="9"/>
  <c r="P14" i="1"/>
  <c r="D64" i="14"/>
  <c r="M47" i="1"/>
  <c r="D15" i="9"/>
  <c r="P63" i="1"/>
  <c r="G67" i="12"/>
  <c r="P51" i="14"/>
  <c r="G43" i="12"/>
  <c r="D69" i="1"/>
  <c r="P76" i="1"/>
  <c r="P41" i="1"/>
  <c r="F21" i="1"/>
  <c r="F79" i="12"/>
  <c r="P41" i="9"/>
  <c r="M69" i="1"/>
  <c r="P50" i="1"/>
  <c r="N29" i="1"/>
  <c r="N72" i="12"/>
  <c r="M14" i="12"/>
  <c r="F78" i="12"/>
  <c r="F31" i="12"/>
  <c r="M63" i="1"/>
  <c r="G61" i="12"/>
  <c r="M67" i="1"/>
  <c r="G23" i="1"/>
  <c r="D29" i="1"/>
  <c r="F17" i="9"/>
  <c r="N44" i="1"/>
  <c r="O90" i="21"/>
  <c r="E61" i="14"/>
  <c r="P55" i="14"/>
  <c r="E33" i="14"/>
  <c r="E14" i="12"/>
  <c r="E51" i="14"/>
  <c r="E63" i="14"/>
  <c r="P32" i="14"/>
  <c r="F15" i="9"/>
  <c r="C34" i="9"/>
  <c r="C43" i="14"/>
  <c r="P39" i="9"/>
  <c r="E38" i="9"/>
  <c r="C17" i="1"/>
  <c r="F47" i="14"/>
  <c r="M71" i="1"/>
  <c r="E44" i="14"/>
  <c r="G35" i="12"/>
  <c r="G12" i="1"/>
  <c r="G70" i="1"/>
  <c r="D23" i="9"/>
  <c r="G67" i="1"/>
  <c r="N19" i="12"/>
  <c r="E11" i="1"/>
  <c r="D22" i="1"/>
  <c r="P63" i="14"/>
  <c r="C29" i="12"/>
  <c r="F56" i="12"/>
  <c r="N54" i="1"/>
  <c r="N57" i="1"/>
  <c r="P69" i="12"/>
  <c r="O58" i="21"/>
  <c r="C47" i="12"/>
  <c r="M63" i="12"/>
  <c r="M21" i="9"/>
  <c r="D14" i="9"/>
  <c r="F50" i="14"/>
  <c r="G35" i="14"/>
  <c r="G19" i="14"/>
  <c r="G49" i="12"/>
  <c r="G44" i="9"/>
  <c r="D75" i="14"/>
  <c r="G61" i="1"/>
  <c r="P18" i="1"/>
  <c r="G33" i="1"/>
  <c r="M38" i="1"/>
  <c r="D26" i="14"/>
  <c r="G23" i="9"/>
  <c r="O51" i="17"/>
  <c r="O116" i="21"/>
  <c r="C39" i="1"/>
  <c r="M41" i="9"/>
  <c r="E28" i="1"/>
  <c r="D40" i="14"/>
  <c r="P28" i="9"/>
  <c r="G25" i="1"/>
  <c r="P11" i="1"/>
  <c r="P25" i="1"/>
  <c r="N66" i="1"/>
  <c r="C75" i="14"/>
  <c r="M38" i="12"/>
  <c r="F16" i="14"/>
  <c r="N34" i="12"/>
  <c r="E26" i="14"/>
  <c r="C59" i="14"/>
  <c r="F49" i="12"/>
  <c r="N30" i="9"/>
  <c r="M60" i="1"/>
  <c r="P53" i="1"/>
  <c r="P38" i="14"/>
  <c r="M50" i="1"/>
  <c r="P25" i="14"/>
  <c r="M47" i="9"/>
  <c r="G69" i="12"/>
  <c r="P41" i="12"/>
  <c r="C43" i="9"/>
  <c r="F41" i="1"/>
  <c r="P70" i="1"/>
  <c r="F28" i="9"/>
  <c r="F67" i="12"/>
  <c r="F23" i="14"/>
  <c r="C24" i="12"/>
  <c r="C67" i="1"/>
  <c r="N35" i="1"/>
  <c r="N40" i="9"/>
  <c r="C51" i="14"/>
  <c r="C38" i="12"/>
  <c r="C49" i="1"/>
  <c r="N27" i="9"/>
  <c r="F52" i="1"/>
  <c r="F21" i="12"/>
  <c r="M45" i="1"/>
  <c r="P79" i="12"/>
  <c r="D47" i="1"/>
  <c r="M28" i="12"/>
  <c r="C29" i="9"/>
  <c r="P62" i="1"/>
  <c r="E21" i="14"/>
  <c r="C22" i="1"/>
  <c r="P66" i="12"/>
  <c r="F18" i="9"/>
  <c r="P26" i="12"/>
  <c r="G56" i="14"/>
  <c r="F56" i="14"/>
  <c r="N22" i="9"/>
  <c r="O67" i="1"/>
  <c r="E49" i="1"/>
  <c r="C46" i="12"/>
  <c r="P33" i="1"/>
  <c r="E21" i="1"/>
  <c r="G39" i="1"/>
  <c r="C64" i="1"/>
  <c r="E36" i="14"/>
  <c r="E46" i="12"/>
  <c r="D40" i="9"/>
  <c r="P40" i="9"/>
  <c r="F66" i="14"/>
  <c r="L10" i="21" l="1"/>
  <c r="L2" i="6"/>
  <c r="L5" i="6" s="1"/>
  <c r="L8" i="6" s="1"/>
  <c r="S58" i="21"/>
  <c r="V58" i="21" s="1"/>
  <c r="S72" i="21"/>
  <c r="V72" i="21" s="1"/>
  <c r="S98" i="21"/>
  <c r="V98" i="21" s="1"/>
  <c r="S65" i="21"/>
  <c r="S128" i="21"/>
  <c r="V128" i="21" s="1"/>
  <c r="S113" i="21"/>
  <c r="V113" i="21" s="1"/>
  <c r="S39" i="21"/>
  <c r="S51" i="21"/>
  <c r="V51" i="21" s="1"/>
  <c r="S103" i="21"/>
  <c r="S85" i="21"/>
  <c r="V85" i="21" s="1"/>
  <c r="S45" i="21"/>
  <c r="V45" i="21" s="1"/>
  <c r="S19" i="21"/>
  <c r="S115" i="21"/>
  <c r="V115" i="21" s="1"/>
  <c r="S31" i="21"/>
  <c r="V31" i="21" s="1"/>
  <c r="S118" i="21"/>
  <c r="S35" i="21"/>
  <c r="V35" i="21" s="1"/>
  <c r="S89" i="21"/>
  <c r="S22" i="21"/>
  <c r="S121" i="21"/>
  <c r="V121" i="21" s="1"/>
  <c r="S106" i="21"/>
  <c r="V106" i="21" s="1"/>
  <c r="S66" i="21"/>
  <c r="V66" i="21" s="1"/>
  <c r="S90" i="21"/>
  <c r="V90" i="21" s="1"/>
  <c r="S50" i="21"/>
  <c r="V50" i="21" s="1"/>
  <c r="S62" i="21"/>
  <c r="V62" i="21" s="1"/>
  <c r="S80" i="21"/>
  <c r="V80" i="21" s="1"/>
  <c r="S24" i="21"/>
  <c r="V24" i="21" s="1"/>
  <c r="S95" i="21"/>
  <c r="V95" i="21" s="1"/>
  <c r="S79" i="21"/>
  <c r="V79" i="21" s="1"/>
  <c r="S105" i="21"/>
  <c r="V105" i="21" s="1"/>
  <c r="S82" i="21"/>
  <c r="V82" i="21" s="1"/>
  <c r="S14" i="21"/>
  <c r="V14" i="21" s="1"/>
  <c r="S97" i="21"/>
  <c r="V97" i="21" s="1"/>
  <c r="S53" i="21"/>
  <c r="V53" i="21" s="1"/>
  <c r="S29" i="21"/>
  <c r="V29" i="21" s="1"/>
  <c r="S15" i="21"/>
  <c r="S94" i="21"/>
  <c r="V94" i="21" s="1"/>
  <c r="S61" i="21"/>
  <c r="V61" i="21" s="1"/>
  <c r="S86" i="21"/>
  <c r="S25" i="21"/>
  <c r="V25" i="21" s="1"/>
  <c r="S67" i="21"/>
  <c r="S102" i="21"/>
  <c r="V102" i="21" s="1"/>
  <c r="S84" i="21"/>
  <c r="V84" i="21" s="1"/>
  <c r="S52" i="21"/>
  <c r="V52" i="21" s="1"/>
  <c r="S108" i="21"/>
  <c r="V108" i="21" s="1"/>
  <c r="S55" i="21"/>
  <c r="V55" i="21" s="1"/>
  <c r="S73" i="21"/>
  <c r="V73" i="21" s="1"/>
  <c r="S46" i="21"/>
  <c r="V46" i="21" s="1"/>
  <c r="S123" i="21"/>
  <c r="V123" i="21" s="1"/>
  <c r="S16" i="21"/>
  <c r="V16" i="21" s="1"/>
  <c r="S68" i="21"/>
  <c r="V68" i="21" s="1"/>
  <c r="S127" i="21"/>
  <c r="V127" i="21" s="1"/>
  <c r="S111" i="21"/>
  <c r="V111" i="21" s="1"/>
  <c r="S12" i="21"/>
  <c r="S33" i="21"/>
  <c r="V33" i="21" s="1"/>
  <c r="S116" i="21"/>
  <c r="V116" i="21" s="1"/>
  <c r="S78" i="21"/>
  <c r="V78" i="21" s="1"/>
  <c r="S13" i="21"/>
  <c r="S76" i="21"/>
  <c r="V76" i="21" s="1"/>
  <c r="S60" i="21"/>
  <c r="S96" i="21"/>
  <c r="V96" i="21" s="1"/>
  <c r="S64" i="21"/>
  <c r="V64" i="21" s="1"/>
  <c r="S126" i="21"/>
  <c r="S93" i="21"/>
  <c r="V93" i="21" s="1"/>
  <c r="S21" i="21"/>
  <c r="V21" i="21" s="1"/>
  <c r="S104" i="21"/>
  <c r="S71" i="21"/>
  <c r="V71" i="21" s="1"/>
  <c r="S131" i="21"/>
  <c r="S107" i="21"/>
  <c r="V107" i="21" s="1"/>
  <c r="S23" i="21"/>
  <c r="V23" i="21" s="1"/>
  <c r="S20" i="21"/>
  <c r="S120" i="21"/>
  <c r="S48" i="21"/>
  <c r="V48" i="21" s="1"/>
  <c r="S130" i="21"/>
  <c r="V130" i="21" s="1"/>
  <c r="S40" i="21"/>
  <c r="V40" i="21" s="1"/>
  <c r="S32" i="21"/>
  <c r="V32" i="21" s="1"/>
  <c r="S26" i="21"/>
  <c r="S109" i="21"/>
  <c r="V109" i="21" s="1"/>
  <c r="S87" i="21"/>
  <c r="V87" i="21" s="1"/>
  <c r="S125" i="21"/>
  <c r="V125" i="21" s="1"/>
  <c r="S63" i="21"/>
  <c r="V63" i="21" s="1"/>
  <c r="S117" i="21"/>
  <c r="S100" i="21"/>
  <c r="V100" i="21" s="1"/>
  <c r="S37" i="21"/>
  <c r="V37" i="21" s="1"/>
  <c r="S110" i="21"/>
  <c r="V110" i="21" s="1"/>
  <c r="S75" i="21"/>
  <c r="S112" i="21"/>
  <c r="S47" i="21"/>
  <c r="V47" i="21" s="1"/>
  <c r="S28" i="21"/>
  <c r="V28" i="21" s="1"/>
  <c r="S49" i="21"/>
  <c r="V49" i="21" s="1"/>
  <c r="S129" i="21"/>
  <c r="V129" i="21" s="1"/>
  <c r="S122" i="21"/>
  <c r="S70" i="21"/>
  <c r="V70" i="21" s="1"/>
  <c r="S42" i="21"/>
  <c r="V42" i="21" s="1"/>
  <c r="S56" i="21"/>
  <c r="V56" i="21" s="1"/>
  <c r="S88" i="21"/>
  <c r="V88" i="21" s="1"/>
  <c r="S114" i="21"/>
  <c r="V114" i="21" s="1"/>
  <c r="S38" i="21"/>
  <c r="V38" i="21" s="1"/>
  <c r="S27" i="21"/>
  <c r="V27" i="21" s="1"/>
  <c r="S30" i="21"/>
  <c r="V30" i="21" s="1"/>
  <c r="S101" i="21"/>
  <c r="S91" i="21"/>
  <c r="V91" i="21" s="1"/>
  <c r="S43" i="21"/>
  <c r="V43" i="21" s="1"/>
  <c r="S17" i="21"/>
  <c r="S57" i="21"/>
  <c r="V57" i="21" s="1"/>
  <c r="S132" i="21"/>
  <c r="V132" i="21" s="1"/>
  <c r="S119" i="21"/>
  <c r="V119" i="21" s="1"/>
  <c r="S34" i="21"/>
  <c r="S36" i="21"/>
  <c r="S83" i="21"/>
  <c r="S54" i="21"/>
  <c r="S41" i="21"/>
  <c r="V41" i="21" s="1"/>
  <c r="S59" i="21"/>
  <c r="V59" i="21" s="1"/>
  <c r="S18" i="21"/>
  <c r="V18" i="21" s="1"/>
  <c r="S44" i="21"/>
  <c r="V44" i="21" s="1"/>
  <c r="S66" i="17"/>
  <c r="V66" i="17" s="1"/>
  <c r="S83" i="17"/>
  <c r="V83" i="17" s="1"/>
  <c r="S69" i="17"/>
  <c r="S18" i="17"/>
  <c r="S52" i="17"/>
  <c r="V52" i="17" s="1"/>
  <c r="S17" i="17"/>
  <c r="V17" i="17" s="1"/>
  <c r="S50" i="17"/>
  <c r="V50" i="17" s="1"/>
  <c r="S61" i="17"/>
  <c r="V61" i="17" s="1"/>
  <c r="S64" i="17"/>
  <c r="S119" i="17"/>
  <c r="S72" i="17"/>
  <c r="S102" i="17"/>
  <c r="S70" i="17"/>
  <c r="V70" i="17" s="1"/>
  <c r="S112" i="17"/>
  <c r="S27" i="17"/>
  <c r="S87" i="17"/>
  <c r="S37" i="17"/>
  <c r="V37" i="17" s="1"/>
  <c r="S25" i="17"/>
  <c r="V25" i="17" s="1"/>
  <c r="S89" i="17"/>
  <c r="S75" i="17"/>
  <c r="S31" i="17"/>
  <c r="V31" i="17" s="1"/>
  <c r="S19" i="17"/>
  <c r="V19" i="17" s="1"/>
  <c r="S101" i="17"/>
  <c r="S99" i="17"/>
  <c r="V99" i="17" s="1"/>
  <c r="S20" i="17"/>
  <c r="S34" i="17"/>
  <c r="V34" i="17" s="1"/>
  <c r="S46" i="17"/>
  <c r="V46" i="17" s="1"/>
  <c r="S100" i="17"/>
  <c r="S77" i="17"/>
  <c r="S120" i="17"/>
  <c r="S73" i="17"/>
  <c r="V73" i="17" s="1"/>
  <c r="S82" i="17"/>
  <c r="S78" i="17"/>
  <c r="V78" i="17" s="1"/>
  <c r="S57" i="17"/>
  <c r="S88" i="17"/>
  <c r="S90" i="17"/>
  <c r="V90" i="17" s="1"/>
  <c r="S28" i="17"/>
  <c r="V28" i="17" s="1"/>
  <c r="S63" i="17"/>
  <c r="S84" i="17"/>
  <c r="S51" i="17"/>
  <c r="V51" i="17" s="1"/>
  <c r="S115" i="17"/>
  <c r="S98" i="17"/>
  <c r="V98" i="17" s="1"/>
  <c r="S95" i="17"/>
  <c r="S103" i="17"/>
  <c r="S93" i="17"/>
  <c r="V93" i="17" s="1"/>
  <c r="S30" i="17"/>
  <c r="V30" i="17" s="1"/>
  <c r="S111" i="17"/>
  <c r="S42" i="17"/>
  <c r="V42" i="17" s="1"/>
  <c r="S118" i="17"/>
  <c r="S23" i="17"/>
  <c r="S53" i="17"/>
  <c r="S29" i="17"/>
  <c r="V29" i="17" s="1"/>
  <c r="S92" i="17"/>
  <c r="S96" i="17"/>
  <c r="S85" i="17"/>
  <c r="V85" i="17" s="1"/>
  <c r="S39" i="17"/>
  <c r="V39" i="17" s="1"/>
  <c r="S48" i="17"/>
  <c r="V48" i="17" s="1"/>
  <c r="S54" i="17"/>
  <c r="V54" i="17" s="1"/>
  <c r="S26" i="17"/>
  <c r="V26" i="17" s="1"/>
  <c r="S35" i="17"/>
  <c r="V35" i="17" s="1"/>
  <c r="S40" i="17"/>
  <c r="V40" i="17" s="1"/>
  <c r="S81" i="17"/>
  <c r="V81" i="17" s="1"/>
  <c r="S122" i="17"/>
  <c r="S97" i="17"/>
  <c r="S76" i="17"/>
  <c r="V76" i="17" s="1"/>
  <c r="S22" i="17"/>
  <c r="V22" i="17" s="1"/>
  <c r="S114" i="17"/>
  <c r="S62" i="17"/>
  <c r="V62" i="17" s="1"/>
  <c r="S45" i="17"/>
  <c r="S43" i="17"/>
  <c r="V43" i="17" s="1"/>
  <c r="S15" i="17"/>
  <c r="V15" i="17" s="1"/>
  <c r="S16" i="17"/>
  <c r="V16" i="17" s="1"/>
  <c r="S79" i="17"/>
  <c r="S68" i="17"/>
  <c r="S59" i="17"/>
  <c r="S21" i="17"/>
  <c r="S80" i="17"/>
  <c r="S86" i="17"/>
  <c r="S38" i="17"/>
  <c r="V38" i="17" s="1"/>
  <c r="S36" i="17"/>
  <c r="V36" i="17" s="1"/>
  <c r="S13" i="17"/>
  <c r="S24" i="17"/>
  <c r="V24" i="17" s="1"/>
  <c r="S121" i="17"/>
  <c r="S49" i="17"/>
  <c r="V49" i="17" s="1"/>
  <c r="S104" i="17"/>
  <c r="S55" i="17"/>
  <c r="V55" i="17" s="1"/>
  <c r="S56" i="17"/>
  <c r="V56" i="17" s="1"/>
  <c r="S12" i="17"/>
  <c r="V12" i="17" s="1"/>
  <c r="S117" i="17"/>
  <c r="S109" i="17"/>
  <c r="S91" i="17"/>
  <c r="S65" i="17"/>
  <c r="V65" i="17" s="1"/>
  <c r="S60" i="17"/>
  <c r="S67" i="17"/>
  <c r="V67" i="17" s="1"/>
  <c r="S123" i="17"/>
  <c r="S58" i="17"/>
  <c r="S41" i="17"/>
  <c r="V41" i="17" s="1"/>
  <c r="S14" i="17"/>
  <c r="S110" i="17"/>
  <c r="S32" i="17"/>
  <c r="V32" i="17" s="1"/>
  <c r="S71" i="17"/>
  <c r="V71" i="17" s="1"/>
  <c r="S116" i="17"/>
  <c r="S107" i="17"/>
  <c r="S105" i="17"/>
  <c r="S47" i="17"/>
  <c r="V47" i="17" s="1"/>
  <c r="S113" i="17"/>
  <c r="S33" i="17"/>
  <c r="V33" i="17" s="1"/>
  <c r="S106" i="17"/>
  <c r="S74" i="17"/>
  <c r="S108" i="17"/>
  <c r="S44" i="17"/>
  <c r="S94" i="17"/>
  <c r="L10" i="17"/>
  <c r="J17" i="9"/>
  <c r="K17" i="9"/>
  <c r="S17" i="9" s="1"/>
  <c r="Q17" i="9"/>
  <c r="R17" i="9" s="1"/>
  <c r="Q13" i="9"/>
  <c r="R13" i="9" s="1"/>
  <c r="J13" i="9"/>
  <c r="K13" i="9"/>
  <c r="S13" i="9" s="1"/>
  <c r="Q74" i="1"/>
  <c r="R74" i="1" s="1"/>
  <c r="K74" i="1"/>
  <c r="J74" i="1"/>
  <c r="Q12" i="14"/>
  <c r="R12" i="14" s="1"/>
  <c r="J12" i="14"/>
  <c r="K12" i="14"/>
  <c r="Q71" i="14"/>
  <c r="R71" i="14" s="1"/>
  <c r="K71" i="14"/>
  <c r="J71" i="14"/>
  <c r="V74" i="1"/>
  <c r="Q75" i="12"/>
  <c r="R75" i="12" s="1"/>
  <c r="K75" i="12"/>
  <c r="J75" i="12"/>
  <c r="J33" i="14"/>
  <c r="K33" i="14"/>
  <c r="Q33" i="14"/>
  <c r="R33" i="14" s="1"/>
  <c r="V41" i="1"/>
  <c r="K21" i="12"/>
  <c r="Q21" i="12"/>
  <c r="R21" i="12" s="1"/>
  <c r="L21" i="12" s="1"/>
  <c r="V30" i="12"/>
  <c r="V23" i="1"/>
  <c r="V72" i="1"/>
  <c r="J63" i="1"/>
  <c r="K63" i="1"/>
  <c r="Q63" i="1"/>
  <c r="R63" i="1" s="1"/>
  <c r="V54" i="1"/>
  <c r="K20" i="12"/>
  <c r="Q20" i="12"/>
  <c r="R20" i="12" s="1"/>
  <c r="L20" i="12" s="1"/>
  <c r="J33" i="9"/>
  <c r="Q33" i="9"/>
  <c r="R33" i="9" s="1"/>
  <c r="K33" i="9"/>
  <c r="S33" i="9" s="1"/>
  <c r="K41" i="1"/>
  <c r="J41" i="1"/>
  <c r="Q41" i="1"/>
  <c r="R41" i="1" s="1"/>
  <c r="Q18" i="12"/>
  <c r="R18" i="12" s="1"/>
  <c r="L18" i="12" s="1"/>
  <c r="K18" i="12"/>
  <c r="Q44" i="12"/>
  <c r="R44" i="12" s="1"/>
  <c r="L44" i="12" s="1"/>
  <c r="K44" i="12"/>
  <c r="Q52" i="9"/>
  <c r="R52" i="9" s="1"/>
  <c r="K52" i="9"/>
  <c r="S52" i="9" s="1"/>
  <c r="J52" i="9"/>
  <c r="V37" i="1"/>
  <c r="K37" i="12"/>
  <c r="Q37" i="12"/>
  <c r="R37" i="12" s="1"/>
  <c r="L37" i="12" s="1"/>
  <c r="Q73" i="14"/>
  <c r="R73" i="14" s="1"/>
  <c r="J73" i="14"/>
  <c r="K73" i="14"/>
  <c r="J56" i="12"/>
  <c r="Q56" i="12"/>
  <c r="R56" i="12" s="1"/>
  <c r="K56" i="12"/>
  <c r="K68" i="12"/>
  <c r="J68" i="12"/>
  <c r="Q68" i="12"/>
  <c r="R68" i="12" s="1"/>
  <c r="K57" i="1"/>
  <c r="Q57" i="1"/>
  <c r="R57" i="1" s="1"/>
  <c r="J57" i="1"/>
  <c r="V19" i="1"/>
  <c r="J20" i="1"/>
  <c r="K20" i="1"/>
  <c r="Q20" i="1"/>
  <c r="R20" i="1" s="1"/>
  <c r="K11" i="9"/>
  <c r="S11" i="9" s="1"/>
  <c r="J11" i="9"/>
  <c r="Q11" i="9"/>
  <c r="R11" i="9" s="1"/>
  <c r="K17" i="12"/>
  <c r="Q17" i="12"/>
  <c r="R17" i="12" s="1"/>
  <c r="L17" i="12" s="1"/>
  <c r="Q57" i="14"/>
  <c r="R57" i="14" s="1"/>
  <c r="K57" i="14"/>
  <c r="J57" i="14"/>
  <c r="V61" i="1"/>
  <c r="J45" i="9"/>
  <c r="K45" i="9"/>
  <c r="S45" i="9" s="1"/>
  <c r="Q45" i="9"/>
  <c r="R45" i="9" s="1"/>
  <c r="K65" i="12"/>
  <c r="J65" i="12"/>
  <c r="Q65" i="12"/>
  <c r="R65" i="12" s="1"/>
  <c r="Q56" i="14"/>
  <c r="R56" i="14" s="1"/>
  <c r="K56" i="14"/>
  <c r="J56" i="14"/>
  <c r="J66" i="14"/>
  <c r="K66" i="14"/>
  <c r="Q66" i="14"/>
  <c r="R66" i="14" s="1"/>
  <c r="J27" i="1"/>
  <c r="Q27" i="1"/>
  <c r="R27" i="1" s="1"/>
  <c r="K27" i="1"/>
  <c r="K22" i="14"/>
  <c r="Q22" i="14"/>
  <c r="R22" i="14" s="1"/>
  <c r="J22" i="14"/>
  <c r="K41" i="9"/>
  <c r="S41" i="9" s="1"/>
  <c r="J41" i="9"/>
  <c r="Q41" i="9"/>
  <c r="R41" i="9" s="1"/>
  <c r="K57" i="12"/>
  <c r="Q57" i="12"/>
  <c r="R57" i="12" s="1"/>
  <c r="L57" i="12" s="1"/>
  <c r="J53" i="9"/>
  <c r="Q53" i="9"/>
  <c r="R53" i="9" s="1"/>
  <c r="K53" i="9"/>
  <c r="S53" i="9" s="1"/>
  <c r="K64" i="1"/>
  <c r="J64" i="1"/>
  <c r="Q64" i="1"/>
  <c r="R64" i="1" s="1"/>
  <c r="Q59" i="14"/>
  <c r="R59" i="14" s="1"/>
  <c r="K59" i="14"/>
  <c r="J59" i="14"/>
  <c r="K52" i="1"/>
  <c r="Q52" i="1"/>
  <c r="R52" i="1" s="1"/>
  <c r="J52" i="1"/>
  <c r="J36" i="14"/>
  <c r="Q36" i="14"/>
  <c r="R36" i="14" s="1"/>
  <c r="K36" i="14"/>
  <c r="Q75" i="1"/>
  <c r="R75" i="1" s="1"/>
  <c r="J75" i="1"/>
  <c r="K75" i="1"/>
  <c r="J58" i="14"/>
  <c r="Q58" i="14"/>
  <c r="R58" i="14" s="1"/>
  <c r="K58" i="14"/>
  <c r="Q22" i="9"/>
  <c r="R22" i="9" s="1"/>
  <c r="J22" i="9"/>
  <c r="K22" i="9"/>
  <c r="S22" i="9" s="1"/>
  <c r="V52" i="1"/>
  <c r="K46" i="1"/>
  <c r="J46" i="1"/>
  <c r="Q46" i="1"/>
  <c r="R46" i="1" s="1"/>
  <c r="Q41" i="12"/>
  <c r="R41" i="12" s="1"/>
  <c r="K41" i="12"/>
  <c r="J41" i="12"/>
  <c r="Q23" i="12"/>
  <c r="R23" i="12" s="1"/>
  <c r="K23" i="12"/>
  <c r="J23" i="12"/>
  <c r="V63" i="1"/>
  <c r="K19" i="1"/>
  <c r="J19" i="1"/>
  <c r="Q19" i="1"/>
  <c r="R19" i="1" s="1"/>
  <c r="J34" i="14"/>
  <c r="K34" i="14"/>
  <c r="Q34" i="14"/>
  <c r="R34" i="14" s="1"/>
  <c r="V28" i="12"/>
  <c r="K72" i="12"/>
  <c r="J72" i="12"/>
  <c r="Q72" i="12"/>
  <c r="R72" i="12" s="1"/>
  <c r="Q38" i="12"/>
  <c r="R38" i="12" s="1"/>
  <c r="L38" i="12" s="1"/>
  <c r="K38" i="12"/>
  <c r="K61" i="14"/>
  <c r="J61" i="14"/>
  <c r="Q61" i="14"/>
  <c r="R61" i="14" s="1"/>
  <c r="Q31" i="12"/>
  <c r="R31" i="12" s="1"/>
  <c r="L31" i="12" s="1"/>
  <c r="K31" i="12"/>
  <c r="J49" i="14"/>
  <c r="K49" i="14"/>
  <c r="Q49" i="14"/>
  <c r="R49" i="14" s="1"/>
  <c r="V42" i="12"/>
  <c r="J62" i="12"/>
  <c r="Q62" i="12"/>
  <c r="R62" i="12" s="1"/>
  <c r="K62" i="12"/>
  <c r="V40" i="12"/>
  <c r="K22" i="12"/>
  <c r="Q22" i="12"/>
  <c r="R22" i="12" s="1"/>
  <c r="L22" i="12" s="1"/>
  <c r="Q31" i="9"/>
  <c r="R31" i="9" s="1"/>
  <c r="J31" i="9"/>
  <c r="K31" i="9"/>
  <c r="S31" i="9" s="1"/>
  <c r="K64" i="12"/>
  <c r="Q64" i="12"/>
  <c r="R64" i="12" s="1"/>
  <c r="J64" i="12"/>
  <c r="J35" i="9"/>
  <c r="Q35" i="9"/>
  <c r="R35" i="9" s="1"/>
  <c r="K35" i="9"/>
  <c r="S35" i="9" s="1"/>
  <c r="Q14" i="1"/>
  <c r="R14" i="1" s="1"/>
  <c r="J14" i="1"/>
  <c r="K14" i="1"/>
  <c r="K16" i="9"/>
  <c r="S16" i="9" s="1"/>
  <c r="Q16" i="9"/>
  <c r="R16" i="9" s="1"/>
  <c r="J16" i="9"/>
  <c r="J43" i="1"/>
  <c r="K43" i="1"/>
  <c r="Q43" i="1"/>
  <c r="R43" i="1" s="1"/>
  <c r="K11" i="1"/>
  <c r="J11" i="1"/>
  <c r="Q11" i="1"/>
  <c r="R11" i="1" s="1"/>
  <c r="M9" i="1"/>
  <c r="J58" i="12"/>
  <c r="Q58" i="12"/>
  <c r="R58" i="12" s="1"/>
  <c r="K58" i="12"/>
  <c r="V26" i="12"/>
  <c r="J78" i="12"/>
  <c r="Q78" i="12"/>
  <c r="R78" i="12" s="1"/>
  <c r="K78" i="12"/>
  <c r="Q43" i="12"/>
  <c r="R43" i="12" s="1"/>
  <c r="L43" i="12" s="1"/>
  <c r="K43" i="12"/>
  <c r="V41" i="12"/>
  <c r="J39" i="9"/>
  <c r="K39" i="9"/>
  <c r="S39" i="9" s="1"/>
  <c r="Q39" i="9"/>
  <c r="R39" i="9" s="1"/>
  <c r="J18" i="9"/>
  <c r="Q18" i="9"/>
  <c r="R18" i="9" s="1"/>
  <c r="K18" i="9"/>
  <c r="S18" i="9" s="1"/>
  <c r="J53" i="1"/>
  <c r="K53" i="1"/>
  <c r="Q53" i="1"/>
  <c r="R53" i="1" s="1"/>
  <c r="V19" i="12"/>
  <c r="V73" i="1"/>
  <c r="V14" i="12"/>
  <c r="K30" i="1"/>
  <c r="Q30" i="1"/>
  <c r="R30" i="1" s="1"/>
  <c r="J30" i="1"/>
  <c r="Q38" i="1"/>
  <c r="R38" i="1" s="1"/>
  <c r="J38" i="1"/>
  <c r="K38" i="1"/>
  <c r="J32" i="9"/>
  <c r="K32" i="9"/>
  <c r="S32" i="9" s="1"/>
  <c r="Q32" i="9"/>
  <c r="R32" i="9" s="1"/>
  <c r="J11" i="14"/>
  <c r="K11" i="14"/>
  <c r="Q11" i="14"/>
  <c r="R11" i="14" s="1"/>
  <c r="K39" i="1"/>
  <c r="J39" i="1"/>
  <c r="Q39" i="1"/>
  <c r="R39" i="1" s="1"/>
  <c r="Q13" i="12"/>
  <c r="R13" i="12" s="1"/>
  <c r="L13" i="12" s="1"/>
  <c r="K13" i="12"/>
  <c r="K60" i="12"/>
  <c r="J60" i="12"/>
  <c r="Q60" i="12"/>
  <c r="R60" i="12" s="1"/>
  <c r="J23" i="14"/>
  <c r="Q23" i="14"/>
  <c r="R23" i="14" s="1"/>
  <c r="K23" i="14"/>
  <c r="J67" i="12"/>
  <c r="K67" i="12"/>
  <c r="Q67" i="12"/>
  <c r="R67" i="12" s="1"/>
  <c r="Q45" i="12"/>
  <c r="R45" i="12" s="1"/>
  <c r="L45" i="12" s="1"/>
  <c r="K45" i="12"/>
  <c r="V53" i="1"/>
  <c r="J62" i="1"/>
  <c r="Q62" i="1"/>
  <c r="R62" i="1" s="1"/>
  <c r="K62" i="1"/>
  <c r="K18" i="1"/>
  <c r="Q18" i="1"/>
  <c r="R18" i="1" s="1"/>
  <c r="J18" i="1"/>
  <c r="J65" i="1"/>
  <c r="K65" i="1"/>
  <c r="Q65" i="1"/>
  <c r="R65" i="1" s="1"/>
  <c r="V65" i="12"/>
  <c r="J73" i="12"/>
  <c r="K73" i="12"/>
  <c r="Q73" i="12"/>
  <c r="R73" i="12" s="1"/>
  <c r="V38" i="12"/>
  <c r="K76" i="12"/>
  <c r="J76" i="12"/>
  <c r="Q76" i="12"/>
  <c r="R76" i="12" s="1"/>
  <c r="V70" i="12"/>
  <c r="Q37" i="14"/>
  <c r="R37" i="14" s="1"/>
  <c r="K37" i="14"/>
  <c r="J37" i="14"/>
  <c r="K69" i="1"/>
  <c r="Q69" i="1"/>
  <c r="R69" i="1" s="1"/>
  <c r="J69" i="1"/>
  <c r="V72" i="12"/>
  <c r="J25" i="1"/>
  <c r="K25" i="1"/>
  <c r="Q25" i="1"/>
  <c r="R25" i="1" s="1"/>
  <c r="K27" i="12"/>
  <c r="J27" i="12"/>
  <c r="Q27" i="12"/>
  <c r="R27" i="12" s="1"/>
  <c r="K30" i="12"/>
  <c r="Q30" i="12"/>
  <c r="R30" i="12" s="1"/>
  <c r="L30" i="12" s="1"/>
  <c r="V35" i="1"/>
  <c r="V42" i="1"/>
  <c r="Q53" i="12"/>
  <c r="R53" i="12" s="1"/>
  <c r="L53" i="12" s="1"/>
  <c r="K53" i="12"/>
  <c r="V76" i="12"/>
  <c r="K28" i="9"/>
  <c r="S28" i="9" s="1"/>
  <c r="Q28" i="9"/>
  <c r="R28" i="9" s="1"/>
  <c r="J28" i="9"/>
  <c r="K49" i="1"/>
  <c r="Q49" i="1"/>
  <c r="R49" i="1" s="1"/>
  <c r="J49" i="1"/>
  <c r="Q23" i="9"/>
  <c r="R23" i="9" s="1"/>
  <c r="K23" i="9"/>
  <c r="S23" i="9" s="1"/>
  <c r="J23" i="9"/>
  <c r="V22" i="12"/>
  <c r="K38" i="9"/>
  <c r="S38" i="9" s="1"/>
  <c r="J38" i="9"/>
  <c r="Q38" i="9"/>
  <c r="R38" i="9" s="1"/>
  <c r="V50" i="1"/>
  <c r="V44" i="1"/>
  <c r="V68" i="1"/>
  <c r="V68" i="12"/>
  <c r="Q66" i="12"/>
  <c r="R66" i="12" s="1"/>
  <c r="K66" i="12"/>
  <c r="J66" i="12"/>
  <c r="Q12" i="12"/>
  <c r="R12" i="12" s="1"/>
  <c r="L12" i="12" s="1"/>
  <c r="K12" i="12"/>
  <c r="J51" i="12"/>
  <c r="Q51" i="12"/>
  <c r="R51" i="12" s="1"/>
  <c r="K51" i="12"/>
  <c r="V69" i="1"/>
  <c r="J71" i="12"/>
  <c r="K71" i="12"/>
  <c r="Q71" i="12"/>
  <c r="R71" i="12" s="1"/>
  <c r="J62" i="14"/>
  <c r="Q62" i="14"/>
  <c r="R62" i="14" s="1"/>
  <c r="K62" i="14"/>
  <c r="V36" i="1"/>
  <c r="K24" i="12"/>
  <c r="Q24" i="12"/>
  <c r="R24" i="12" s="1"/>
  <c r="L24" i="12" s="1"/>
  <c r="K42" i="1"/>
  <c r="J42" i="1"/>
  <c r="Q42" i="1"/>
  <c r="R42" i="1" s="1"/>
  <c r="K40" i="12"/>
  <c r="J40" i="12"/>
  <c r="Q40" i="12"/>
  <c r="R40" i="12" s="1"/>
  <c r="Q66" i="1"/>
  <c r="R66" i="1" s="1"/>
  <c r="K66" i="1"/>
  <c r="J66" i="1"/>
  <c r="K16" i="12"/>
  <c r="Q16" i="12"/>
  <c r="R16" i="12" s="1"/>
  <c r="L16" i="12" s="1"/>
  <c r="Q35" i="12"/>
  <c r="R35" i="12" s="1"/>
  <c r="L35" i="12" s="1"/>
  <c r="K35" i="12"/>
  <c r="K24" i="9"/>
  <c r="S24" i="9" s="1"/>
  <c r="J24" i="9"/>
  <c r="Q24" i="9"/>
  <c r="R24" i="9" s="1"/>
  <c r="J72" i="1"/>
  <c r="Q72" i="1"/>
  <c r="R72" i="1" s="1"/>
  <c r="K72" i="1"/>
  <c r="Q32" i="14"/>
  <c r="R32" i="14" s="1"/>
  <c r="K32" i="14"/>
  <c r="J32" i="14"/>
  <c r="K51" i="14"/>
  <c r="Q51" i="14"/>
  <c r="R51" i="14" s="1"/>
  <c r="J51" i="14"/>
  <c r="J22" i="1"/>
  <c r="Q22" i="1"/>
  <c r="R22" i="1" s="1"/>
  <c r="K22" i="1"/>
  <c r="K16" i="1"/>
  <c r="J16" i="1"/>
  <c r="Q16" i="1"/>
  <c r="R16" i="1" s="1"/>
  <c r="K26" i="14"/>
  <c r="Q26" i="14"/>
  <c r="R26" i="14" s="1"/>
  <c r="J26" i="14"/>
  <c r="K28" i="1"/>
  <c r="Q28" i="1"/>
  <c r="R28" i="1" s="1"/>
  <c r="J28" i="1"/>
  <c r="K55" i="1"/>
  <c r="Q55" i="1"/>
  <c r="R55" i="1" s="1"/>
  <c r="J55" i="1"/>
  <c r="Q12" i="1"/>
  <c r="R12" i="1" s="1"/>
  <c r="K12" i="1"/>
  <c r="J12" i="1"/>
  <c r="K38" i="14"/>
  <c r="Q38" i="14"/>
  <c r="R38" i="14" s="1"/>
  <c r="J38" i="14"/>
  <c r="Q55" i="12"/>
  <c r="R55" i="12" s="1"/>
  <c r="L55" i="12" s="1"/>
  <c r="K55" i="12"/>
  <c r="Q19" i="12"/>
  <c r="R19" i="12" s="1"/>
  <c r="K19" i="12"/>
  <c r="J19" i="12"/>
  <c r="K14" i="9"/>
  <c r="S14" i="9" s="1"/>
  <c r="Q14" i="9"/>
  <c r="R14" i="9" s="1"/>
  <c r="J14" i="9"/>
  <c r="K49" i="12"/>
  <c r="Q49" i="12"/>
  <c r="R49" i="12" s="1"/>
  <c r="L49" i="12" s="1"/>
  <c r="Q50" i="1"/>
  <c r="R50" i="1" s="1"/>
  <c r="J50" i="1"/>
  <c r="K50" i="1"/>
  <c r="K54" i="1"/>
  <c r="Q54" i="1"/>
  <c r="R54" i="1" s="1"/>
  <c r="J54" i="1"/>
  <c r="Q39" i="14"/>
  <c r="R39" i="14" s="1"/>
  <c r="J39" i="14"/>
  <c r="K39" i="14"/>
  <c r="Q18" i="14"/>
  <c r="R18" i="14" s="1"/>
  <c r="K18" i="14"/>
  <c r="J18" i="14"/>
  <c r="Q74" i="14"/>
  <c r="R74" i="14" s="1"/>
  <c r="J74" i="14"/>
  <c r="K74" i="14"/>
  <c r="Q46" i="14"/>
  <c r="R46" i="14" s="1"/>
  <c r="J46" i="14"/>
  <c r="K46" i="14"/>
  <c r="K44" i="14"/>
  <c r="J44" i="14"/>
  <c r="Q44" i="14"/>
  <c r="R44" i="14" s="1"/>
  <c r="V13" i="1"/>
  <c r="V33" i="12"/>
  <c r="J12" i="9"/>
  <c r="Q12" i="9"/>
  <c r="R12" i="9" s="1"/>
  <c r="K12" i="9"/>
  <c r="S12" i="9" s="1"/>
  <c r="V50" i="12"/>
  <c r="K36" i="12"/>
  <c r="Q36" i="12"/>
  <c r="R36" i="12" s="1"/>
  <c r="L36" i="12" s="1"/>
  <c r="K49" i="9"/>
  <c r="S49" i="9" s="1"/>
  <c r="Q49" i="9"/>
  <c r="R49" i="9" s="1"/>
  <c r="J49" i="9"/>
  <c r="K24" i="14"/>
  <c r="J24" i="14"/>
  <c r="Q24" i="14"/>
  <c r="R24" i="14" s="1"/>
  <c r="K79" i="12"/>
  <c r="J79" i="12"/>
  <c r="Q79" i="12"/>
  <c r="R79" i="12" s="1"/>
  <c r="J60" i="14"/>
  <c r="Q60" i="14"/>
  <c r="R60" i="14" s="1"/>
  <c r="K60" i="14"/>
  <c r="K19" i="14"/>
  <c r="Q19" i="14"/>
  <c r="R19" i="14" s="1"/>
  <c r="J19" i="14"/>
  <c r="J23" i="1"/>
  <c r="Q23" i="1"/>
  <c r="R23" i="1" s="1"/>
  <c r="K23" i="1"/>
  <c r="Q53" i="14"/>
  <c r="R53" i="14" s="1"/>
  <c r="J53" i="14"/>
  <c r="K53" i="14"/>
  <c r="V64" i="1"/>
  <c r="K19" i="9"/>
  <c r="S19" i="9" s="1"/>
  <c r="Q19" i="9"/>
  <c r="R19" i="9" s="1"/>
  <c r="J19" i="9"/>
  <c r="K21" i="1"/>
  <c r="J21" i="1"/>
  <c r="Q21" i="1"/>
  <c r="R21" i="1" s="1"/>
  <c r="K30" i="14"/>
  <c r="J30" i="14"/>
  <c r="Q30" i="14"/>
  <c r="R30" i="14" s="1"/>
  <c r="K46" i="9"/>
  <c r="S46" i="9" s="1"/>
  <c r="J46" i="9"/>
  <c r="Q46" i="9"/>
  <c r="R46" i="9" s="1"/>
  <c r="K43" i="9"/>
  <c r="S43" i="9" s="1"/>
  <c r="J43" i="9"/>
  <c r="Q43" i="9"/>
  <c r="R43" i="9" s="1"/>
  <c r="V44" i="12"/>
  <c r="Q47" i="14"/>
  <c r="R47" i="14" s="1"/>
  <c r="J47" i="14"/>
  <c r="K47" i="14"/>
  <c r="V11" i="1"/>
  <c r="V9" i="1" s="1"/>
  <c r="N9" i="1"/>
  <c r="Q56" i="1"/>
  <c r="R56" i="1" s="1"/>
  <c r="J56" i="1"/>
  <c r="K56" i="1"/>
  <c r="Q48" i="14"/>
  <c r="R48" i="14" s="1"/>
  <c r="K48" i="14"/>
  <c r="J48" i="14"/>
  <c r="V52" i="12"/>
  <c r="V62" i="1"/>
  <c r="V71" i="12"/>
  <c r="Q70" i="14"/>
  <c r="R70" i="14" s="1"/>
  <c r="J70" i="14"/>
  <c r="K70" i="14"/>
  <c r="Q58" i="1"/>
  <c r="R58" i="1" s="1"/>
  <c r="J58" i="1"/>
  <c r="K58" i="1"/>
  <c r="K35" i="14"/>
  <c r="J35" i="14"/>
  <c r="Q35" i="14"/>
  <c r="R35" i="14" s="1"/>
  <c r="Q28" i="12"/>
  <c r="R28" i="12" s="1"/>
  <c r="K28" i="12"/>
  <c r="J28" i="12"/>
  <c r="Q67" i="14"/>
  <c r="R67" i="14" s="1"/>
  <c r="K67" i="14"/>
  <c r="J67" i="14"/>
  <c r="K67" i="1"/>
  <c r="Q67" i="1"/>
  <c r="R67" i="1" s="1"/>
  <c r="J67" i="1"/>
  <c r="Q48" i="1"/>
  <c r="R48" i="1" s="1"/>
  <c r="J48" i="1"/>
  <c r="K48" i="1"/>
  <c r="Q33" i="1"/>
  <c r="R33" i="1" s="1"/>
  <c r="K33" i="1"/>
  <c r="J33" i="1"/>
  <c r="Q32" i="1"/>
  <c r="R32" i="1" s="1"/>
  <c r="K32" i="1"/>
  <c r="J32" i="1"/>
  <c r="Q47" i="9"/>
  <c r="R47" i="9" s="1"/>
  <c r="K47" i="9"/>
  <c r="S47" i="9" s="1"/>
  <c r="J47" i="9"/>
  <c r="K16" i="14"/>
  <c r="Q16" i="14"/>
  <c r="R16" i="14" s="1"/>
  <c r="J16" i="14"/>
  <c r="Q47" i="12"/>
  <c r="R47" i="12" s="1"/>
  <c r="L47" i="12" s="1"/>
  <c r="K47" i="12"/>
  <c r="V60" i="1"/>
  <c r="Q39" i="12"/>
  <c r="R39" i="12" s="1"/>
  <c r="L39" i="12" s="1"/>
  <c r="K39" i="12"/>
  <c r="V56" i="12"/>
  <c r="J26" i="12"/>
  <c r="Q26" i="12"/>
  <c r="R26" i="12" s="1"/>
  <c r="K26" i="12"/>
  <c r="Q74" i="12"/>
  <c r="R74" i="12" s="1"/>
  <c r="J74" i="12"/>
  <c r="K74" i="12"/>
  <c r="V25" i="12"/>
  <c r="Q21" i="14"/>
  <c r="R21" i="14" s="1"/>
  <c r="K21" i="14"/>
  <c r="J21" i="14"/>
  <c r="K27" i="9"/>
  <c r="S27" i="9" s="1"/>
  <c r="J27" i="9"/>
  <c r="Q27" i="9"/>
  <c r="R27" i="9" s="1"/>
  <c r="J61" i="12"/>
  <c r="Q61" i="12"/>
  <c r="R61" i="12" s="1"/>
  <c r="K61" i="12"/>
  <c r="J52" i="14"/>
  <c r="Q52" i="14"/>
  <c r="R52" i="14" s="1"/>
  <c r="K52" i="14"/>
  <c r="K29" i="12"/>
  <c r="Q29" i="12"/>
  <c r="R29" i="12" s="1"/>
  <c r="L29" i="12" s="1"/>
  <c r="J50" i="9"/>
  <c r="K50" i="9"/>
  <c r="S50" i="9" s="1"/>
  <c r="Q50" i="9"/>
  <c r="R50" i="9" s="1"/>
  <c r="V64" i="12"/>
  <c r="Q37" i="9"/>
  <c r="R37" i="9" s="1"/>
  <c r="K37" i="9"/>
  <c r="S37" i="9" s="1"/>
  <c r="J37" i="9"/>
  <c r="V11" i="12"/>
  <c r="N9" i="12"/>
  <c r="Q52" i="12"/>
  <c r="R52" i="12" s="1"/>
  <c r="L52" i="12" s="1"/>
  <c r="K52" i="12"/>
  <c r="V35" i="12"/>
  <c r="V54" i="12"/>
  <c r="K76" i="14"/>
  <c r="Q76" i="14"/>
  <c r="R76" i="14" s="1"/>
  <c r="J76" i="14"/>
  <c r="Q45" i="14"/>
  <c r="R45" i="14" s="1"/>
  <c r="J45" i="14"/>
  <c r="K45" i="14"/>
  <c r="K11" i="12"/>
  <c r="Q11" i="12"/>
  <c r="R11" i="12" s="1"/>
  <c r="L11" i="12" s="1"/>
  <c r="K34" i="1"/>
  <c r="Q34" i="1"/>
  <c r="R34" i="1" s="1"/>
  <c r="J34" i="1"/>
  <c r="K29" i="9"/>
  <c r="S29" i="9" s="1"/>
  <c r="Q29" i="9"/>
  <c r="R29" i="9" s="1"/>
  <c r="J29" i="9"/>
  <c r="J25" i="12"/>
  <c r="K25" i="12"/>
  <c r="Q25" i="12"/>
  <c r="R25" i="12" s="1"/>
  <c r="V27" i="12"/>
  <c r="V75" i="12"/>
  <c r="K61" i="1"/>
  <c r="Q61" i="1"/>
  <c r="R61" i="1" s="1"/>
  <c r="J61" i="1"/>
  <c r="V43" i="1"/>
  <c r="Q33" i="12"/>
  <c r="R33" i="12" s="1"/>
  <c r="L33" i="12" s="1"/>
  <c r="K33" i="12"/>
  <c r="V66" i="1"/>
  <c r="V67" i="12"/>
  <c r="K51" i="1"/>
  <c r="Q51" i="1"/>
  <c r="R51" i="1" s="1"/>
  <c r="J51" i="1"/>
  <c r="V46" i="1"/>
  <c r="Q25" i="9"/>
  <c r="R25" i="9" s="1"/>
  <c r="J25" i="9"/>
  <c r="K25" i="9"/>
  <c r="S25" i="9" s="1"/>
  <c r="Q25" i="14"/>
  <c r="R25" i="14" s="1"/>
  <c r="J25" i="14"/>
  <c r="K25" i="14"/>
  <c r="K40" i="1"/>
  <c r="Q40" i="1"/>
  <c r="R40" i="1" s="1"/>
  <c r="J40" i="1"/>
  <c r="Q44" i="1"/>
  <c r="R44" i="1" s="1"/>
  <c r="J44" i="1"/>
  <c r="K44" i="1"/>
  <c r="K24" i="1"/>
  <c r="J24" i="1"/>
  <c r="Q24" i="1"/>
  <c r="R24" i="1" s="1"/>
  <c r="K48" i="9"/>
  <c r="S48" i="9" s="1"/>
  <c r="J48" i="9"/>
  <c r="Q48" i="9"/>
  <c r="R48" i="9" s="1"/>
  <c r="K59" i="12"/>
  <c r="J59" i="12"/>
  <c r="Q59" i="12"/>
  <c r="R59" i="12" s="1"/>
  <c r="J45" i="1"/>
  <c r="Q45" i="1"/>
  <c r="R45" i="1" s="1"/>
  <c r="K45" i="1"/>
  <c r="Q17" i="1"/>
  <c r="R17" i="1" s="1"/>
  <c r="J17" i="1"/>
  <c r="K17" i="1"/>
  <c r="V69" i="12"/>
  <c r="V79" i="12"/>
  <c r="K20" i="9"/>
  <c r="S20" i="9" s="1"/>
  <c r="J20" i="9"/>
  <c r="Q20" i="9"/>
  <c r="R20" i="9" s="1"/>
  <c r="K15" i="9"/>
  <c r="S15" i="9" s="1"/>
  <c r="J15" i="9"/>
  <c r="Q15" i="9"/>
  <c r="R15" i="9" s="1"/>
  <c r="Q60" i="1"/>
  <c r="R60" i="1" s="1"/>
  <c r="J60" i="1"/>
  <c r="K60" i="1"/>
  <c r="J47" i="1"/>
  <c r="Q47" i="1"/>
  <c r="R47" i="1" s="1"/>
  <c r="K47" i="1"/>
  <c r="J17" i="14"/>
  <c r="K17" i="14"/>
  <c r="Q17" i="14"/>
  <c r="R17" i="14" s="1"/>
  <c r="Q15" i="12"/>
  <c r="R15" i="12" s="1"/>
  <c r="L15" i="12" s="1"/>
  <c r="K15" i="12"/>
  <c r="V75" i="1"/>
  <c r="K43" i="14"/>
  <c r="J43" i="14"/>
  <c r="Q43" i="14"/>
  <c r="R43" i="14" s="1"/>
  <c r="V73" i="12"/>
  <c r="Q69" i="14"/>
  <c r="R69" i="14" s="1"/>
  <c r="K69" i="14"/>
  <c r="J69" i="14"/>
  <c r="Q75" i="14"/>
  <c r="R75" i="14" s="1"/>
  <c r="J75" i="14"/>
  <c r="K75" i="14"/>
  <c r="J41" i="14"/>
  <c r="Q41" i="14"/>
  <c r="R41" i="14" s="1"/>
  <c r="K41" i="14"/>
  <c r="Q40" i="9"/>
  <c r="R40" i="9" s="1"/>
  <c r="J40" i="9"/>
  <c r="K40" i="9"/>
  <c r="S40" i="9" s="1"/>
  <c r="K59" i="1"/>
  <c r="Q59" i="1"/>
  <c r="R59" i="1" s="1"/>
  <c r="J59" i="1"/>
  <c r="J40" i="14"/>
  <c r="Q40" i="14"/>
  <c r="R40" i="14" s="1"/>
  <c r="K40" i="14"/>
  <c r="K42" i="12"/>
  <c r="J42" i="12"/>
  <c r="Q42" i="12"/>
  <c r="R42" i="12" s="1"/>
  <c r="K46" i="12"/>
  <c r="Q46" i="12"/>
  <c r="R46" i="12" s="1"/>
  <c r="L46" i="12" s="1"/>
  <c r="K14" i="12"/>
  <c r="Q14" i="12"/>
  <c r="R14" i="12" s="1"/>
  <c r="L14" i="12" s="1"/>
  <c r="K54" i="12"/>
  <c r="Q54" i="12"/>
  <c r="R54" i="12" s="1"/>
  <c r="L54" i="12" s="1"/>
  <c r="V74" i="12"/>
  <c r="K44" i="9"/>
  <c r="S44" i="9" s="1"/>
  <c r="J44" i="9"/>
  <c r="Q44" i="9"/>
  <c r="R44" i="9" s="1"/>
  <c r="J77" i="12"/>
  <c r="Q77" i="12"/>
  <c r="R77" i="12" s="1"/>
  <c r="K77" i="12"/>
  <c r="V60" i="12"/>
  <c r="K72" i="14"/>
  <c r="J72" i="14"/>
  <c r="Q72" i="14"/>
  <c r="R72" i="14" s="1"/>
  <c r="N9" i="9"/>
  <c r="K70" i="1"/>
  <c r="Q70" i="1"/>
  <c r="R70" i="1" s="1"/>
  <c r="J70" i="1"/>
  <c r="Q26" i="9"/>
  <c r="R26" i="9" s="1"/>
  <c r="K26" i="9"/>
  <c r="S26" i="9" s="1"/>
  <c r="J26" i="9"/>
  <c r="K63" i="12"/>
  <c r="Q63" i="12"/>
  <c r="R63" i="12" s="1"/>
  <c r="J63" i="12"/>
  <c r="K13" i="1"/>
  <c r="J13" i="1"/>
  <c r="Q13" i="1"/>
  <c r="R13" i="1" s="1"/>
  <c r="V76" i="1"/>
  <c r="K32" i="12"/>
  <c r="Q32" i="12"/>
  <c r="R32" i="12" s="1"/>
  <c r="L32" i="12" s="1"/>
  <c r="V78" i="12"/>
  <c r="Q36" i="1"/>
  <c r="R36" i="1" s="1"/>
  <c r="J36" i="1"/>
  <c r="K36" i="1"/>
  <c r="J63" i="14"/>
  <c r="K63" i="14"/>
  <c r="Q63" i="14"/>
  <c r="R63" i="14" s="1"/>
  <c r="Q50" i="14"/>
  <c r="R50" i="14" s="1"/>
  <c r="K50" i="14"/>
  <c r="J50" i="14"/>
  <c r="V66" i="12"/>
  <c r="J68" i="14"/>
  <c r="Q68" i="14"/>
  <c r="R68" i="14" s="1"/>
  <c r="K68" i="14"/>
  <c r="Q26" i="1"/>
  <c r="R26" i="1" s="1"/>
  <c r="J26" i="1"/>
  <c r="K26" i="1"/>
  <c r="Q34" i="9"/>
  <c r="R34" i="9" s="1"/>
  <c r="K34" i="9"/>
  <c r="S34" i="9" s="1"/>
  <c r="J34" i="9"/>
  <c r="V51" i="12"/>
  <c r="M9" i="9"/>
  <c r="Q34" i="12"/>
  <c r="R34" i="12" s="1"/>
  <c r="L34" i="12" s="1"/>
  <c r="K34" i="12"/>
  <c r="K70" i="12"/>
  <c r="Q70" i="12"/>
  <c r="R70" i="12" s="1"/>
  <c r="J70" i="12"/>
  <c r="V62" i="12"/>
  <c r="J36" i="9"/>
  <c r="K36" i="9"/>
  <c r="S36" i="9" s="1"/>
  <c r="Q36" i="9"/>
  <c r="R36" i="9" s="1"/>
  <c r="Q68" i="1"/>
  <c r="R68" i="1" s="1"/>
  <c r="K68" i="1"/>
  <c r="J68" i="1"/>
  <c r="V28" i="1"/>
  <c r="K30" i="9"/>
  <c r="S30" i="9" s="1"/>
  <c r="J30" i="9"/>
  <c r="Q30" i="9"/>
  <c r="R30" i="9" s="1"/>
  <c r="V31" i="12"/>
  <c r="Q50" i="12"/>
  <c r="R50" i="12" s="1"/>
  <c r="J50" i="12"/>
  <c r="K50" i="12"/>
  <c r="Q29" i="1"/>
  <c r="R29" i="1" s="1"/>
  <c r="K29" i="1"/>
  <c r="J29" i="1"/>
  <c r="Q37" i="1"/>
  <c r="R37" i="1" s="1"/>
  <c r="J37" i="1"/>
  <c r="K37" i="1"/>
  <c r="J15" i="14"/>
  <c r="L15" i="14" s="1"/>
  <c r="K15" i="14"/>
  <c r="J31" i="14"/>
  <c r="Q31" i="14"/>
  <c r="R31" i="14" s="1"/>
  <c r="K31" i="14"/>
  <c r="K73" i="1"/>
  <c r="J73" i="1"/>
  <c r="Q73" i="1"/>
  <c r="R73" i="1" s="1"/>
  <c r="M9" i="12"/>
  <c r="J15" i="1"/>
  <c r="Q15" i="1"/>
  <c r="R15" i="1" s="1"/>
  <c r="K15" i="1"/>
  <c r="Q48" i="12"/>
  <c r="R48" i="12" s="1"/>
  <c r="L48" i="12" s="1"/>
  <c r="K48" i="12"/>
  <c r="J20" i="14"/>
  <c r="K20" i="14"/>
  <c r="Q20" i="14"/>
  <c r="R20" i="14" s="1"/>
  <c r="V24" i="12"/>
  <c r="J27" i="14"/>
  <c r="K27" i="14"/>
  <c r="Q27" i="14"/>
  <c r="R27" i="14" s="1"/>
  <c r="K31" i="1"/>
  <c r="J31" i="1"/>
  <c r="Q31" i="1"/>
  <c r="R31" i="1" s="1"/>
  <c r="V48" i="1"/>
  <c r="Q69" i="12"/>
  <c r="R69" i="12" s="1"/>
  <c r="K69" i="12"/>
  <c r="J69" i="12"/>
  <c r="K51" i="9"/>
  <c r="S51" i="9" s="1"/>
  <c r="J51" i="9"/>
  <c r="Q51" i="9"/>
  <c r="R51" i="9" s="1"/>
  <c r="V77" i="12"/>
  <c r="V63" i="12"/>
  <c r="V39" i="1"/>
  <c r="V65" i="1"/>
  <c r="K71" i="1"/>
  <c r="Q71" i="1"/>
  <c r="R71" i="1" s="1"/>
  <c r="J71" i="1"/>
  <c r="K54" i="14"/>
  <c r="Q54" i="14"/>
  <c r="R54" i="14" s="1"/>
  <c r="J54" i="14"/>
  <c r="Q35" i="1"/>
  <c r="R35" i="1" s="1"/>
  <c r="K35" i="1"/>
  <c r="J35" i="1"/>
  <c r="J65" i="14"/>
  <c r="K65" i="14"/>
  <c r="Q65" i="14"/>
  <c r="R65" i="14" s="1"/>
  <c r="J29" i="14"/>
  <c r="K29" i="14"/>
  <c r="Q29" i="14"/>
  <c r="R29" i="14" s="1"/>
  <c r="K42" i="9"/>
  <c r="S42" i="9" s="1"/>
  <c r="J42" i="9"/>
  <c r="Q42" i="9"/>
  <c r="R42" i="9" s="1"/>
  <c r="Q21" i="9"/>
  <c r="R21" i="9" s="1"/>
  <c r="J21" i="9"/>
  <c r="K21" i="9"/>
  <c r="S21" i="9" s="1"/>
  <c r="O34" i="12"/>
  <c r="O18" i="12"/>
  <c r="O45" i="12"/>
  <c r="O13" i="12"/>
  <c r="O17" i="12"/>
  <c r="O38" i="12"/>
  <c r="O37" i="12"/>
  <c r="O32" i="12"/>
  <c r="O33" i="12"/>
  <c r="O35" i="12"/>
  <c r="O48" i="12"/>
  <c r="O15" i="14"/>
  <c r="O22" i="12"/>
  <c r="O15" i="12"/>
  <c r="O20" i="12"/>
  <c r="O54" i="12"/>
  <c r="O24" i="12"/>
  <c r="O46" i="12"/>
  <c r="O53" i="12"/>
  <c r="O43" i="12"/>
  <c r="O52" i="12"/>
  <c r="O47" i="12"/>
  <c r="O39" i="12"/>
  <c r="O55" i="12"/>
  <c r="O36" i="12"/>
  <c r="O21" i="12"/>
  <c r="O57" i="12"/>
  <c r="O29" i="12"/>
  <c r="L48" i="14" l="1"/>
  <c r="L32" i="14"/>
  <c r="L23" i="9"/>
  <c r="L60" i="1"/>
  <c r="L25" i="14"/>
  <c r="L61" i="12"/>
  <c r="L46" i="9"/>
  <c r="V46" i="9" s="1"/>
  <c r="L19" i="9"/>
  <c r="V19" i="9" s="1"/>
  <c r="L74" i="14"/>
  <c r="L54" i="1"/>
  <c r="L14" i="9"/>
  <c r="V14" i="9" s="1"/>
  <c r="L38" i="14"/>
  <c r="L16" i="1"/>
  <c r="L27" i="1"/>
  <c r="L65" i="12"/>
  <c r="V10" i="17"/>
  <c r="V10" i="21"/>
  <c r="L18" i="14"/>
  <c r="L62" i="1"/>
  <c r="L37" i="14"/>
  <c r="L33" i="9"/>
  <c r="V33" i="9" s="1"/>
  <c r="L49" i="1"/>
  <c r="L22" i="14"/>
  <c r="L13" i="9"/>
  <c r="V13" i="9" s="1"/>
  <c r="L65" i="1"/>
  <c r="L43" i="1"/>
  <c r="L20" i="1"/>
  <c r="L51" i="9"/>
  <c r="V51" i="9" s="1"/>
  <c r="L19" i="12"/>
  <c r="L12" i="1"/>
  <c r="L63" i="1"/>
  <c r="L46" i="1"/>
  <c r="L58" i="14"/>
  <c r="L66" i="14"/>
  <c r="L62" i="14"/>
  <c r="L16" i="14"/>
  <c r="L26" i="14"/>
  <c r="L30" i="14"/>
  <c r="L68" i="12"/>
  <c r="L65" i="14"/>
  <c r="L39" i="9"/>
  <c r="L34" i="14"/>
  <c r="L17" i="9"/>
  <c r="L68" i="1"/>
  <c r="L50" i="14"/>
  <c r="L50" i="12"/>
  <c r="L77" i="12"/>
  <c r="L40" i="14"/>
  <c r="L44" i="14"/>
  <c r="L51" i="12"/>
  <c r="L72" i="12"/>
  <c r="L56" i="12"/>
  <c r="L31" i="14"/>
  <c r="L74" i="12"/>
  <c r="L48" i="1"/>
  <c r="L28" i="12"/>
  <c r="L63" i="12"/>
  <c r="L44" i="1"/>
  <c r="L44" i="9"/>
  <c r="V44" i="9" s="1"/>
  <c r="L43" i="14"/>
  <c r="L48" i="9"/>
  <c r="V48" i="9" s="1"/>
  <c r="L21" i="14"/>
  <c r="L56" i="1"/>
  <c r="L50" i="1"/>
  <c r="L29" i="14"/>
  <c r="L26" i="9"/>
  <c r="L72" i="14"/>
  <c r="L75" i="14"/>
  <c r="L25" i="12"/>
  <c r="L33" i="1"/>
  <c r="L53" i="14"/>
  <c r="L46" i="14"/>
  <c r="L67" i="14"/>
  <c r="L40" i="9"/>
  <c r="V40" i="9" s="1"/>
  <c r="L69" i="14"/>
  <c r="L45" i="1"/>
  <c r="L24" i="1"/>
  <c r="L45" i="14"/>
  <c r="L60" i="14"/>
  <c r="L24" i="9"/>
  <c r="L76" i="12"/>
  <c r="L23" i="14"/>
  <c r="L41" i="12"/>
  <c r="L74" i="1"/>
  <c r="L21" i="9"/>
  <c r="L31" i="1"/>
  <c r="L20" i="14"/>
  <c r="L73" i="1"/>
  <c r="L59" i="1"/>
  <c r="L41" i="14"/>
  <c r="L17" i="14"/>
  <c r="L15" i="9"/>
  <c r="L17" i="1"/>
  <c r="L25" i="9"/>
  <c r="L37" i="9"/>
  <c r="L27" i="9"/>
  <c r="L32" i="1"/>
  <c r="L47" i="14"/>
  <c r="L23" i="1"/>
  <c r="L79" i="12"/>
  <c r="L28" i="1"/>
  <c r="L40" i="12"/>
  <c r="L27" i="12"/>
  <c r="L18" i="1"/>
  <c r="L60" i="12"/>
  <c r="L30" i="1"/>
  <c r="L53" i="1"/>
  <c r="L58" i="12"/>
  <c r="L16" i="9"/>
  <c r="L35" i="9"/>
  <c r="V35" i="9" s="1"/>
  <c r="L49" i="14"/>
  <c r="L19" i="1"/>
  <c r="L36" i="14"/>
  <c r="L64" i="1"/>
  <c r="L41" i="9"/>
  <c r="L52" i="9"/>
  <c r="L41" i="1"/>
  <c r="L71" i="14"/>
  <c r="L71" i="1"/>
  <c r="L37" i="1"/>
  <c r="L26" i="1"/>
  <c r="L40" i="1"/>
  <c r="L67" i="1"/>
  <c r="L70" i="14"/>
  <c r="L19" i="14"/>
  <c r="L11" i="14"/>
  <c r="L64" i="12"/>
  <c r="L52" i="1"/>
  <c r="L57" i="1"/>
  <c r="L42" i="9"/>
  <c r="L35" i="1"/>
  <c r="L69" i="12"/>
  <c r="L29" i="1"/>
  <c r="L30" i="9"/>
  <c r="V30" i="9" s="1"/>
  <c r="L36" i="9"/>
  <c r="L42" i="12"/>
  <c r="L47" i="1"/>
  <c r="L20" i="9"/>
  <c r="L51" i="1"/>
  <c r="L61" i="1"/>
  <c r="L29" i="9"/>
  <c r="V29" i="9" s="1"/>
  <c r="L52" i="14"/>
  <c r="L26" i="12"/>
  <c r="L35" i="14"/>
  <c r="L24" i="14"/>
  <c r="L22" i="1"/>
  <c r="L42" i="1"/>
  <c r="L73" i="12"/>
  <c r="L67" i="12"/>
  <c r="L18" i="9"/>
  <c r="L11" i="1"/>
  <c r="L23" i="12"/>
  <c r="L56" i="14"/>
  <c r="L45" i="9"/>
  <c r="L11" i="9"/>
  <c r="L73" i="14"/>
  <c r="L33" i="14"/>
  <c r="L63" i="14"/>
  <c r="S2" i="1"/>
  <c r="L43" i="9"/>
  <c r="L51" i="14"/>
  <c r="L72" i="1"/>
  <c r="L66" i="1"/>
  <c r="L66" i="12"/>
  <c r="L38" i="9"/>
  <c r="L25" i="1"/>
  <c r="L32" i="9"/>
  <c r="L78" i="12"/>
  <c r="L14" i="1"/>
  <c r="L62" i="12"/>
  <c r="L61" i="14"/>
  <c r="L75" i="1"/>
  <c r="L59" i="14"/>
  <c r="L53" i="9"/>
  <c r="V53" i="9" s="1"/>
  <c r="L75" i="12"/>
  <c r="L12" i="14"/>
  <c r="L27" i="14"/>
  <c r="L15" i="1"/>
  <c r="S2" i="14"/>
  <c r="L70" i="12"/>
  <c r="L34" i="9"/>
  <c r="L68" i="14"/>
  <c r="L13" i="1"/>
  <c r="L70" i="1"/>
  <c r="S2" i="12"/>
  <c r="L47" i="9"/>
  <c r="L21" i="1"/>
  <c r="L49" i="9"/>
  <c r="V49" i="9" s="1"/>
  <c r="L12" i="9"/>
  <c r="V12" i="9" s="1"/>
  <c r="L39" i="14"/>
  <c r="L55" i="1"/>
  <c r="L71" i="12"/>
  <c r="L28" i="9"/>
  <c r="L39" i="1"/>
  <c r="L31" i="9"/>
  <c r="V31" i="9" s="1"/>
  <c r="L57" i="14"/>
  <c r="S2" i="9"/>
  <c r="L54" i="14"/>
  <c r="L36" i="1"/>
  <c r="L59" i="12"/>
  <c r="L34" i="1"/>
  <c r="L76" i="14"/>
  <c r="L50" i="9"/>
  <c r="V50" i="9" s="1"/>
  <c r="L58" i="1"/>
  <c r="L69" i="1"/>
  <c r="L38" i="1"/>
  <c r="L22" i="9"/>
  <c r="O48" i="14"/>
  <c r="O30" i="1"/>
  <c r="O51" i="12"/>
  <c r="O61" i="14"/>
  <c r="O23" i="9"/>
  <c r="O48" i="1"/>
  <c r="O57" i="14"/>
  <c r="O79" i="12"/>
  <c r="O34" i="1"/>
  <c r="O27" i="14"/>
  <c r="O24" i="9"/>
  <c r="O70" i="12"/>
  <c r="O71" i="12"/>
  <c r="O27" i="1"/>
  <c r="O72" i="14"/>
  <c r="O16" i="9"/>
  <c r="O38" i="9"/>
  <c r="O41" i="1"/>
  <c r="O17" i="9"/>
  <c r="O67" i="12"/>
  <c r="O66" i="12"/>
  <c r="O30" i="14"/>
  <c r="O52" i="14"/>
  <c r="O44" i="1"/>
  <c r="O19" i="1"/>
  <c r="O37" i="9"/>
  <c r="O18" i="1"/>
  <c r="O37" i="14"/>
  <c r="O22" i="1"/>
  <c r="O38" i="14"/>
  <c r="O53" i="14"/>
  <c r="O25" i="9"/>
  <c r="O42" i="9"/>
  <c r="O28" i="9"/>
  <c r="O62" i="1"/>
  <c r="O37" i="1"/>
  <c r="O36" i="1"/>
  <c r="O41" i="14"/>
  <c r="O12" i="1"/>
  <c r="O31" i="9"/>
  <c r="O42" i="12"/>
  <c r="O46" i="14"/>
  <c r="O41" i="12"/>
  <c r="O74" i="12"/>
  <c r="O40" i="1"/>
  <c r="O70" i="14"/>
  <c r="O63" i="12"/>
  <c r="O74" i="14"/>
  <c r="O76" i="12"/>
  <c r="O58" i="14"/>
  <c r="O29" i="14"/>
  <c r="O54" i="14"/>
  <c r="O47" i="1"/>
  <c r="O73" i="12"/>
  <c r="O21" i="9"/>
  <c r="O73" i="14"/>
  <c r="O43" i="14"/>
  <c r="O28" i="12"/>
  <c r="O65" i="1"/>
  <c r="O60" i="14"/>
  <c r="O35" i="1"/>
  <c r="O20" i="9"/>
  <c r="O42" i="1"/>
  <c r="O69" i="14"/>
  <c r="O18" i="14"/>
  <c r="O64" i="1"/>
  <c r="O55" i="1"/>
  <c r="O71" i="14"/>
  <c r="O22" i="9"/>
  <c r="O19" i="12"/>
  <c r="O49" i="9"/>
  <c r="O21" i="1"/>
  <c r="O51" i="1"/>
  <c r="O62" i="14"/>
  <c r="O30" i="9"/>
  <c r="O51" i="9"/>
  <c r="O31" i="1"/>
  <c r="O45" i="1"/>
  <c r="O27" i="12"/>
  <c r="O43" i="9"/>
  <c r="O22" i="14"/>
  <c r="O56" i="12"/>
  <c r="O19" i="14"/>
  <c r="O54" i="1"/>
  <c r="O17" i="1"/>
  <c r="O56" i="1"/>
  <c r="O61" i="12"/>
  <c r="O27" i="9"/>
  <c r="O59" i="12"/>
  <c r="O47" i="14"/>
  <c r="O45" i="14"/>
  <c r="O64" i="12"/>
  <c r="O49" i="14"/>
  <c r="O43" i="1"/>
  <c r="O20" i="1"/>
  <c r="O68" i="14"/>
  <c r="O25" i="1"/>
  <c r="O34" i="9"/>
  <c r="O66" i="1"/>
  <c r="O66" i="14"/>
  <c r="O52" i="1"/>
  <c r="O33" i="9"/>
  <c r="O31" i="14"/>
  <c r="O40" i="14"/>
  <c r="O76" i="14"/>
  <c r="O44" i="9"/>
  <c r="O46" i="9"/>
  <c r="O45" i="9"/>
  <c r="O33" i="1"/>
  <c r="O39" i="1"/>
  <c r="O18" i="9"/>
  <c r="O51" i="14"/>
  <c r="O46" i="1"/>
  <c r="O23" i="1"/>
  <c r="O26" i="9"/>
  <c r="O40" i="12"/>
  <c r="O39" i="9"/>
  <c r="O35" i="9"/>
  <c r="O47" i="9"/>
  <c r="O77" i="12"/>
  <c r="O44" i="14"/>
  <c r="O40" i="9"/>
  <c r="O29" i="1"/>
  <c r="O19" i="9"/>
  <c r="O26" i="12"/>
  <c r="O26" i="14"/>
  <c r="O26" i="1"/>
  <c r="O15" i="1"/>
  <c r="O13" i="1"/>
  <c r="O14" i="1"/>
  <c r="O58" i="12"/>
  <c r="O65" i="12"/>
  <c r="O67" i="14"/>
  <c r="O20" i="14"/>
  <c r="O17" i="14"/>
  <c r="O32" i="9"/>
  <c r="O28" i="1"/>
  <c r="O56" i="14"/>
  <c r="O63" i="1"/>
  <c r="O21" i="14"/>
  <c r="O60" i="1"/>
  <c r="O52" i="9"/>
  <c r="O60" i="12"/>
  <c r="O63" i="14"/>
  <c r="O24" i="1"/>
  <c r="O32" i="14"/>
  <c r="O50" i="12"/>
  <c r="O75" i="12"/>
  <c r="O32" i="1"/>
  <c r="O23" i="14"/>
  <c r="O50" i="14"/>
  <c r="O75" i="14"/>
  <c r="O50" i="9"/>
  <c r="O50" i="1"/>
  <c r="O38" i="1"/>
  <c r="O25" i="12"/>
  <c r="O58" i="1"/>
  <c r="O59" i="14"/>
  <c r="O68" i="12"/>
  <c r="O49" i="1"/>
  <c r="O61" i="1"/>
  <c r="O59" i="1"/>
  <c r="O69" i="12"/>
  <c r="O65" i="14"/>
  <c r="O72" i="12"/>
  <c r="O57" i="1"/>
  <c r="O53" i="1"/>
  <c r="O78" i="12"/>
  <c r="O48" i="9"/>
  <c r="O41" i="9"/>
  <c r="O29" i="9"/>
  <c r="O35" i="14"/>
  <c r="O15" i="9"/>
  <c r="O36" i="9"/>
  <c r="O16" i="1"/>
  <c r="O23" i="12"/>
  <c r="O36" i="14"/>
  <c r="V23" i="9" l="1"/>
  <c r="V39" i="9"/>
  <c r="V17" i="9"/>
  <c r="L9" i="14"/>
  <c r="V24" i="9"/>
  <c r="V26" i="9"/>
  <c r="V34" i="9"/>
  <c r="V47" i="9"/>
  <c r="V20" i="9"/>
  <c r="S46" i="12"/>
  <c r="V46" i="12" s="1"/>
  <c r="S76" i="12"/>
  <c r="S65" i="12"/>
  <c r="S63" i="12"/>
  <c r="S31" i="12"/>
  <c r="S35" i="12"/>
  <c r="S41" i="12"/>
  <c r="S22" i="12"/>
  <c r="S72" i="12"/>
  <c r="S16" i="12"/>
  <c r="V16" i="12" s="1"/>
  <c r="S68" i="12"/>
  <c r="S45" i="12"/>
  <c r="V45" i="12" s="1"/>
  <c r="S40" i="12"/>
  <c r="S59" i="12"/>
  <c r="V59" i="12" s="1"/>
  <c r="S42" i="12"/>
  <c r="S71" i="12"/>
  <c r="S79" i="12"/>
  <c r="S24" i="12"/>
  <c r="S12" i="12"/>
  <c r="V12" i="12" s="1"/>
  <c r="S23" i="12"/>
  <c r="V23" i="12" s="1"/>
  <c r="S32" i="12"/>
  <c r="V32" i="12" s="1"/>
  <c r="S28" i="12"/>
  <c r="S48" i="12"/>
  <c r="V48" i="12" s="1"/>
  <c r="S26" i="12"/>
  <c r="S29" i="12"/>
  <c r="V29" i="12" s="1"/>
  <c r="S57" i="12"/>
  <c r="V57" i="12" s="1"/>
  <c r="S44" i="12"/>
  <c r="S47" i="12"/>
  <c r="V47" i="12" s="1"/>
  <c r="S25" i="12"/>
  <c r="S34" i="12"/>
  <c r="V34" i="12" s="1"/>
  <c r="S11" i="12"/>
  <c r="S66" i="12"/>
  <c r="S61" i="12"/>
  <c r="V61" i="12" s="1"/>
  <c r="S33" i="12"/>
  <c r="S21" i="12"/>
  <c r="V21" i="12" s="1"/>
  <c r="S62" i="12"/>
  <c r="S69" i="12"/>
  <c r="S60" i="12"/>
  <c r="S50" i="12"/>
  <c r="S70" i="12"/>
  <c r="S14" i="12"/>
  <c r="S52" i="12"/>
  <c r="S67" i="12"/>
  <c r="S56" i="12"/>
  <c r="S74" i="12"/>
  <c r="S30" i="12"/>
  <c r="S38" i="12"/>
  <c r="S58" i="12"/>
  <c r="V58" i="12" s="1"/>
  <c r="S17" i="12"/>
  <c r="V17" i="12" s="1"/>
  <c r="S49" i="12"/>
  <c r="V49" i="12" s="1"/>
  <c r="S73" i="12"/>
  <c r="S77" i="12"/>
  <c r="S19" i="12"/>
  <c r="S53" i="12"/>
  <c r="V53" i="12" s="1"/>
  <c r="S15" i="12"/>
  <c r="V15" i="12" s="1"/>
  <c r="S36" i="12"/>
  <c r="V36" i="12" s="1"/>
  <c r="S37" i="12"/>
  <c r="V37" i="12" s="1"/>
  <c r="S55" i="12"/>
  <c r="V55" i="12" s="1"/>
  <c r="S13" i="12"/>
  <c r="V13" i="12" s="1"/>
  <c r="S18" i="12"/>
  <c r="V18" i="12" s="1"/>
  <c r="S64" i="12"/>
  <c r="S78" i="12"/>
  <c r="S27" i="12"/>
  <c r="S39" i="12"/>
  <c r="V39" i="12" s="1"/>
  <c r="S75" i="12"/>
  <c r="S20" i="12"/>
  <c r="V20" i="12" s="1"/>
  <c r="S43" i="12"/>
  <c r="V43" i="12" s="1"/>
  <c r="S51" i="12"/>
  <c r="S54" i="12"/>
  <c r="L9" i="1"/>
  <c r="V37" i="9"/>
  <c r="V28" i="9"/>
  <c r="V18" i="9"/>
  <c r="V45" i="9"/>
  <c r="L9" i="12"/>
  <c r="V16" i="9"/>
  <c r="V25" i="9"/>
  <c r="S75" i="1"/>
  <c r="S76" i="1"/>
  <c r="S16" i="1"/>
  <c r="V16" i="1" s="1"/>
  <c r="S73" i="1"/>
  <c r="S57" i="1"/>
  <c r="V57" i="1" s="1"/>
  <c r="S72" i="1"/>
  <c r="S24" i="1"/>
  <c r="V24" i="1" s="1"/>
  <c r="S59" i="1"/>
  <c r="V59" i="1" s="1"/>
  <c r="S32" i="1"/>
  <c r="V32" i="1" s="1"/>
  <c r="S33" i="1"/>
  <c r="V33" i="1" s="1"/>
  <c r="S30" i="1"/>
  <c r="V30" i="1" s="1"/>
  <c r="S70" i="1"/>
  <c r="V70" i="1" s="1"/>
  <c r="S37" i="1"/>
  <c r="S31" i="1"/>
  <c r="V31" i="1" s="1"/>
  <c r="S26" i="1"/>
  <c r="V26" i="1" s="1"/>
  <c r="S12" i="1"/>
  <c r="V12" i="1" s="1"/>
  <c r="S53" i="1"/>
  <c r="S35" i="1"/>
  <c r="S46" i="1"/>
  <c r="S68" i="1"/>
  <c r="S54" i="1"/>
  <c r="S36" i="1"/>
  <c r="S34" i="1"/>
  <c r="V34" i="1" s="1"/>
  <c r="S39" i="1"/>
  <c r="S44" i="1"/>
  <c r="S11" i="1"/>
  <c r="S65" i="1"/>
  <c r="S58" i="1"/>
  <c r="V58" i="1" s="1"/>
  <c r="S47" i="1"/>
  <c r="V47" i="1" s="1"/>
  <c r="S15" i="1"/>
  <c r="V15" i="1" s="1"/>
  <c r="S55" i="1"/>
  <c r="V55" i="1" s="1"/>
  <c r="S23" i="1"/>
  <c r="S42" i="1"/>
  <c r="S64" i="1"/>
  <c r="S49" i="1"/>
  <c r="V49" i="1" s="1"/>
  <c r="S29" i="1"/>
  <c r="V29" i="1" s="1"/>
  <c r="S38" i="1"/>
  <c r="V38" i="1" s="1"/>
  <c r="S17" i="1"/>
  <c r="V17" i="1" s="1"/>
  <c r="S14" i="1"/>
  <c r="V14" i="1" s="1"/>
  <c r="S13" i="1"/>
  <c r="S41" i="1"/>
  <c r="S52" i="1"/>
  <c r="S20" i="1"/>
  <c r="V20" i="1" s="1"/>
  <c r="S19" i="1"/>
  <c r="S63" i="1"/>
  <c r="S56" i="1"/>
  <c r="V56" i="1" s="1"/>
  <c r="S51" i="1"/>
  <c r="V51" i="1" s="1"/>
  <c r="S71" i="1"/>
  <c r="V71" i="1" s="1"/>
  <c r="S66" i="1"/>
  <c r="S28" i="1"/>
  <c r="S21" i="1"/>
  <c r="V21" i="1" s="1"/>
  <c r="S74" i="1"/>
  <c r="S60" i="1"/>
  <c r="S69" i="1"/>
  <c r="S22" i="1"/>
  <c r="V22" i="1" s="1"/>
  <c r="S50" i="1"/>
  <c r="S67" i="1"/>
  <c r="V67" i="1" s="1"/>
  <c r="S25" i="1"/>
  <c r="V25" i="1" s="1"/>
  <c r="S40" i="1"/>
  <c r="V40" i="1" s="1"/>
  <c r="S48" i="1"/>
  <c r="S61" i="1"/>
  <c r="S62" i="1"/>
  <c r="S45" i="1"/>
  <c r="V45" i="1" s="1"/>
  <c r="S27" i="1"/>
  <c r="V27" i="1" s="1"/>
  <c r="S18" i="1"/>
  <c r="V18" i="1" s="1"/>
  <c r="S43" i="1"/>
  <c r="V38" i="9"/>
  <c r="V42" i="9"/>
  <c r="V32" i="9"/>
  <c r="V36" i="9"/>
  <c r="V52" i="9"/>
  <c r="S35" i="14"/>
  <c r="V35" i="14" s="1"/>
  <c r="S23" i="14"/>
  <c r="V23" i="14" s="1"/>
  <c r="S32" i="14"/>
  <c r="V32" i="14" s="1"/>
  <c r="S54" i="14"/>
  <c r="V54" i="14" s="1"/>
  <c r="S49" i="14"/>
  <c r="V49" i="14" s="1"/>
  <c r="S45" i="14"/>
  <c r="V45" i="14" s="1"/>
  <c r="S27" i="14"/>
  <c r="S36" i="14"/>
  <c r="V36" i="14" s="1"/>
  <c r="S60" i="14"/>
  <c r="V60" i="14" s="1"/>
  <c r="S46" i="14"/>
  <c r="V46" i="14" s="1"/>
  <c r="S37" i="14"/>
  <c r="V37" i="14" s="1"/>
  <c r="S72" i="14"/>
  <c r="V72" i="14" s="1"/>
  <c r="S29" i="14"/>
  <c r="S26" i="14"/>
  <c r="V26" i="14" s="1"/>
  <c r="S41" i="14"/>
  <c r="V41" i="14" s="1"/>
  <c r="S71" i="14"/>
  <c r="S14" i="14"/>
  <c r="V14" i="14" s="1"/>
  <c r="S76" i="14"/>
  <c r="S28" i="14"/>
  <c r="V28" i="14" s="1"/>
  <c r="S62" i="14"/>
  <c r="S57" i="14"/>
  <c r="S59" i="14"/>
  <c r="V59" i="14" s="1"/>
  <c r="S64" i="14"/>
  <c r="V64" i="14" s="1"/>
  <c r="S33" i="14"/>
  <c r="S21" i="14"/>
  <c r="S20" i="14"/>
  <c r="V20" i="14" s="1"/>
  <c r="S63" i="14"/>
  <c r="V63" i="14" s="1"/>
  <c r="S50" i="14"/>
  <c r="V50" i="14" s="1"/>
  <c r="S13" i="14"/>
  <c r="V13" i="14" s="1"/>
  <c r="S19" i="14"/>
  <c r="V19" i="14" s="1"/>
  <c r="S48" i="14"/>
  <c r="S42" i="14"/>
  <c r="S31" i="14"/>
  <c r="V31" i="14" s="1"/>
  <c r="S43" i="14"/>
  <c r="V43" i="14" s="1"/>
  <c r="S56" i="14"/>
  <c r="S16" i="14"/>
  <c r="V16" i="14" s="1"/>
  <c r="S34" i="14"/>
  <c r="S15" i="14"/>
  <c r="V15" i="14" s="1"/>
  <c r="S22" i="14"/>
  <c r="V22" i="14" s="1"/>
  <c r="S25" i="14"/>
  <c r="S47" i="14"/>
  <c r="V47" i="14" s="1"/>
  <c r="S40" i="14"/>
  <c r="V40" i="14" s="1"/>
  <c r="S12" i="14"/>
  <c r="V12" i="14" s="1"/>
  <c r="S65" i="14"/>
  <c r="V65" i="14" s="1"/>
  <c r="S24" i="14"/>
  <c r="S67" i="14"/>
  <c r="V67" i="14" s="1"/>
  <c r="S52" i="14"/>
  <c r="V52" i="14" s="1"/>
  <c r="S11" i="14"/>
  <c r="V11" i="14" s="1"/>
  <c r="S70" i="14"/>
  <c r="V70" i="14" s="1"/>
  <c r="S73" i="14"/>
  <c r="S69" i="14"/>
  <c r="S66" i="14"/>
  <c r="V66" i="14" s="1"/>
  <c r="S51" i="14"/>
  <c r="S30" i="14"/>
  <c r="V30" i="14" s="1"/>
  <c r="S55" i="14"/>
  <c r="S38" i="14"/>
  <c r="V38" i="14" s="1"/>
  <c r="S58" i="14"/>
  <c r="V58" i="14" s="1"/>
  <c r="S39" i="14"/>
  <c r="V39" i="14" s="1"/>
  <c r="S61" i="14"/>
  <c r="V61" i="14" s="1"/>
  <c r="S75" i="14"/>
  <c r="V75" i="14" s="1"/>
  <c r="S17" i="14"/>
  <c r="S74" i="14"/>
  <c r="V74" i="14" s="1"/>
  <c r="S53" i="14"/>
  <c r="S68" i="14"/>
  <c r="V68" i="14" s="1"/>
  <c r="S44" i="14"/>
  <c r="V44" i="14" s="1"/>
  <c r="S18" i="14"/>
  <c r="V27" i="9"/>
  <c r="V22" i="9"/>
  <c r="V41" i="9"/>
  <c r="V15" i="9"/>
  <c r="V43" i="9"/>
  <c r="V11" i="9"/>
  <c r="V9" i="9" s="1"/>
  <c r="L9" i="9"/>
  <c r="V21" i="9"/>
  <c r="V9" i="14" l="1"/>
  <c r="V9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tc={9888D92D-92A6-40FB-BA28-C826FF748186}</author>
  </authors>
  <commentList>
    <comment ref="G8" authorId="0" shapeId="0" xr:uid="{9888D92D-92A6-40FB-BA28-C826FF74818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Adicionado Delta de R$6240,64, devido a ajuste necessário na apuração da competência de dez/22</t>
      </text>
    </comment>
  </commentList>
</comments>
</file>

<file path=xl/sharedStrings.xml><?xml version="1.0" encoding="utf-8"?>
<sst xmlns="http://schemas.openxmlformats.org/spreadsheetml/2006/main" count="227753" uniqueCount="6582">
  <si>
    <t>INVEST. Performa</t>
  </si>
  <si>
    <t>Fixo</t>
  </si>
  <si>
    <t>Fixo+1</t>
  </si>
  <si>
    <t>Escritórios</t>
  </si>
  <si>
    <t>Campanha 
Motivacional</t>
  </si>
  <si>
    <t>-</t>
  </si>
  <si>
    <t>ACUMULADO</t>
  </si>
  <si>
    <t>Total</t>
  </si>
  <si>
    <t>Fixo+2</t>
  </si>
  <si>
    <t>Remuneração Variável</t>
  </si>
  <si>
    <t>Variável</t>
  </si>
  <si>
    <t>Consultor</t>
  </si>
  <si>
    <t>Supervisor</t>
  </si>
  <si>
    <t>Coordenador</t>
  </si>
  <si>
    <t>Gerente</t>
  </si>
  <si>
    <t>Data Admissao</t>
  </si>
  <si>
    <t>Data Desligamento</t>
  </si>
  <si>
    <t>Dias úteis 
Meta Cred.</t>
  </si>
  <si>
    <t>Dias corridos 
Calculo Fixo</t>
  </si>
  <si>
    <t>Cred. Meta
QTDE</t>
  </si>
  <si>
    <t>Cred. Realizado
QTDE</t>
  </si>
  <si>
    <t>ECs Atingiram Faturamento 
R$1.000,00</t>
  </si>
  <si>
    <t>Status Elegibilidade Fixo</t>
  </si>
  <si>
    <t>Cargo</t>
  </si>
  <si>
    <t>Potencial</t>
  </si>
  <si>
    <t>Valor a faturar M0</t>
  </si>
  <si>
    <t>Valor a faturar M2</t>
  </si>
  <si>
    <t>Valor a faturar M1</t>
  </si>
  <si>
    <t>Estrutura</t>
  </si>
  <si>
    <t>Diferimento</t>
  </si>
  <si>
    <t>CNPJ do Parceiro</t>
  </si>
  <si>
    <t>CPF do Promotor</t>
  </si>
  <si>
    <t>Nome Completo</t>
  </si>
  <si>
    <t>E-mail</t>
  </si>
  <si>
    <t>Data Nascimento</t>
  </si>
  <si>
    <t>Data de Admissão</t>
  </si>
  <si>
    <t>Data de Desligamento</t>
  </si>
  <si>
    <t>Celular</t>
  </si>
  <si>
    <t xml:space="preserve">CIDADE </t>
  </si>
  <si>
    <t>ESTADO</t>
  </si>
  <si>
    <t>031252427000100</t>
  </si>
  <si>
    <t>09966884637</t>
  </si>
  <si>
    <t>RODRIGO DIAS DOS SANTOS</t>
  </si>
  <si>
    <t>rodrigo.santos@conceitovendas.com</t>
  </si>
  <si>
    <t>COORDENADOR</t>
  </si>
  <si>
    <t>JUIZ DE FORA</t>
  </si>
  <si>
    <t>MG</t>
  </si>
  <si>
    <t>04970600600</t>
  </si>
  <si>
    <t>JOSE GOMES DE MELLO</t>
  </si>
  <si>
    <t>jose.mello@conceitovendas.com</t>
  </si>
  <si>
    <t>SUPERVISOR</t>
  </si>
  <si>
    <t>THIAGO MARTINS MEDEIROS</t>
  </si>
  <si>
    <t>thiago.martins@conceitovendas.com</t>
  </si>
  <si>
    <t>GOIANIA</t>
  </si>
  <si>
    <t>GO</t>
  </si>
  <si>
    <t>MURILO SANTOS BARBOSA</t>
  </si>
  <si>
    <t>murilo.barbosa@conceitovendas.com</t>
  </si>
  <si>
    <t>BRASILIA</t>
  </si>
  <si>
    <t>DF</t>
  </si>
  <si>
    <t>HELIPHAS MODESTO BATISTA</t>
  </si>
  <si>
    <t>heliphas.batista@performafacil.com</t>
  </si>
  <si>
    <t>CONSULTOR</t>
  </si>
  <si>
    <t>TIAGO PEREIRA FURTADO</t>
  </si>
  <si>
    <t>tiago.furtado@performafacil.com</t>
  </si>
  <si>
    <t>DOUGLAS JUNIOR PEREIRA DOS SANTOS</t>
  </si>
  <si>
    <t>douglas.santos@performafacil.com</t>
  </si>
  <si>
    <t>CRISTINA MARIA MACHADO  BAETA DE CASTRO SOUZA</t>
  </si>
  <si>
    <t>cristina.souza@performafacil.com</t>
  </si>
  <si>
    <t>MAURICIO NASCIMENTO DA SILVA FERREIRA</t>
  </si>
  <si>
    <t>mauricio.ferreira@performafacil.com</t>
  </si>
  <si>
    <t>LAULIKI GODIM DE SOUZA</t>
  </si>
  <si>
    <t>lauliki.souza@performafacil.com</t>
  </si>
  <si>
    <t>FILIPE LAERTE CAMPOS BENONY</t>
  </si>
  <si>
    <t>filipe.benony@performafacil.com</t>
  </si>
  <si>
    <t>MILA CASTEGLIANI MOZZATO CAMPOS</t>
  </si>
  <si>
    <t>mila.campos@performafacil.com</t>
  </si>
  <si>
    <t>MARCOS ANTONIO CESARIO MOREIRA JUNIOR</t>
  </si>
  <si>
    <t>marcos.junior@performafacil.com</t>
  </si>
  <si>
    <t>MICHEL DOS SANTOS RICARDO</t>
  </si>
  <si>
    <t>michel.ricardo@performafacil.com</t>
  </si>
  <si>
    <t>INGRID FERNANDES DA SILVA</t>
  </si>
  <si>
    <t>ingrid.silva@performafacil.com</t>
  </si>
  <si>
    <t>BRUNO VALLESE PINHEIRO</t>
  </si>
  <si>
    <t>bruno.pinheiro@performafacil.com</t>
  </si>
  <si>
    <t>UALACE GUEDINE DO NASCIMENTO</t>
  </si>
  <si>
    <t>ualace.nascimento@performafacil.com</t>
  </si>
  <si>
    <t>WALTER ALVES MOREIRA JUNIOR</t>
  </si>
  <si>
    <t>walter.moreira@performafacil.com</t>
  </si>
  <si>
    <t>05520106185</t>
  </si>
  <si>
    <t>CARLOS HENRIQUE DANTAS DA SILVA</t>
  </si>
  <si>
    <t>carlos.silva@performafacil.com</t>
  </si>
  <si>
    <t>12773114639</t>
  </si>
  <si>
    <t>VICTOR HUGO JOSE REZENDE BRITO</t>
  </si>
  <si>
    <t>victor.hugo@performafacil.com</t>
  </si>
  <si>
    <t>01750788152</t>
  </si>
  <si>
    <t>NAYARA STEFHANY RIBEIRO DOS SANTOS</t>
  </si>
  <si>
    <t>nayara.santos@performafacil.com</t>
  </si>
  <si>
    <t>60573097313</t>
  </si>
  <si>
    <t>ATALISSON SERRA</t>
  </si>
  <si>
    <t>atalisson.serra@performafacil.com</t>
  </si>
  <si>
    <t>75182300115</t>
  </si>
  <si>
    <t>CRISTIANO PEREIRA DE OLIVEIRA</t>
  </si>
  <si>
    <t>cristiano.pereira@performafacil.com</t>
  </si>
  <si>
    <t>71974199134</t>
  </si>
  <si>
    <t>AEGITON ALVES LEITE</t>
  </si>
  <si>
    <t>aegiton.leite@performafacil.com</t>
  </si>
  <si>
    <t>35210460100</t>
  </si>
  <si>
    <t>CICERO BARBOSA DOS SANTOS</t>
  </si>
  <si>
    <t>cicero.santos@performafacil.com</t>
  </si>
  <si>
    <t>42803208881</t>
  </si>
  <si>
    <t>DANIEL DENIS PINHEIRO</t>
  </si>
  <si>
    <t>daniel.pinheiro@performafacil.com</t>
  </si>
  <si>
    <t>70040809196</t>
  </si>
  <si>
    <t>JESSICA KARINE FERREIRA LEITAO</t>
  </si>
  <si>
    <t>jessica.leitao@performafacil.com</t>
  </si>
  <si>
    <t>04069155120</t>
  </si>
  <si>
    <t>ROBERT AURELIO DOS SANTOS CARDOSO</t>
  </si>
  <si>
    <t>robert.cardoso@performafacil.com</t>
  </si>
  <si>
    <t>35426491801</t>
  </si>
  <si>
    <t>WESTEMBERG SANTOS MARTINS</t>
  </si>
  <si>
    <t>westemberg.martins@performafacil.com</t>
  </si>
  <si>
    <t>00365921610</t>
  </si>
  <si>
    <t>GIOVANE BORGES DA SILVA</t>
  </si>
  <si>
    <t>giovane.borges@conceitovendas.com</t>
  </si>
  <si>
    <t>GERENTE</t>
  </si>
  <si>
    <t>05950056671</t>
  </si>
  <si>
    <t>RODRIGO CASTILHO SIMOES</t>
  </si>
  <si>
    <t>rodrigo.simoes@performafacil.com</t>
  </si>
  <si>
    <t>05827439665</t>
  </si>
  <si>
    <t>MARIANGELA DE PADUA MENEZES</t>
  </si>
  <si>
    <t>mariangela.menezes@conceitovendas.com</t>
  </si>
  <si>
    <t>03146814188</t>
  </si>
  <si>
    <t>RAFAELA ROCHA</t>
  </si>
  <si>
    <t>rafaela.rocha@performafacil.com</t>
  </si>
  <si>
    <t>ANALISTA</t>
  </si>
  <si>
    <t>02778089101</t>
  </si>
  <si>
    <t xml:space="preserve">JAQUELINE SOARES DE SOUSA </t>
  </si>
  <si>
    <t>jaqueline.sousa@performafacil.com</t>
  </si>
  <si>
    <t xml:space="preserve">SARAH CRISTINA MARTINS AGUIAR </t>
  </si>
  <si>
    <t>sarah.aguiar@performafacil.com</t>
  </si>
  <si>
    <t>00576199648</t>
  </si>
  <si>
    <t xml:space="preserve">RODRIGO DUTRA PINTO </t>
  </si>
  <si>
    <t>rodrigo.pinto@performafacil.com</t>
  </si>
  <si>
    <t>06577348103</t>
  </si>
  <si>
    <t xml:space="preserve">PATRICIA AYRES DO ESPIRITO SANTO </t>
  </si>
  <si>
    <t>patricia.santo@performafacil.com</t>
  </si>
  <si>
    <t xml:space="preserve">EMIVAL DE SOUSA ALVES JUNIOR </t>
  </si>
  <si>
    <t>emival.junior@performafacil.com</t>
  </si>
  <si>
    <t xml:space="preserve">CRISLAYNE MORAIS DA SILVA </t>
  </si>
  <si>
    <t>crislayne.silva@performafacil.com</t>
  </si>
  <si>
    <t>DIEGO BORGES SILVA</t>
  </si>
  <si>
    <t>diego.borges@performafacil.com</t>
  </si>
  <si>
    <t xml:space="preserve">LUCAS LENIN SANTOS CARDOSO </t>
  </si>
  <si>
    <t>lucas.cardoso@performafacil.com</t>
  </si>
  <si>
    <t xml:space="preserve">HELEN CRISTINA RODRIGUES ALVES </t>
  </si>
  <si>
    <t>helen.alves@performafacil.com</t>
  </si>
  <si>
    <t>MARCIO EDER REIS DA SILVA</t>
  </si>
  <si>
    <t>marcio.eder@performafacil.com</t>
  </si>
  <si>
    <t>PABLO LORRAN OLIVEIRA TEIXEIRA</t>
  </si>
  <si>
    <t>pablo.lorran@performafacil.com</t>
  </si>
  <si>
    <t xml:space="preserve">PAULO ROBERTO PINTO DA SILVA </t>
  </si>
  <si>
    <t>paulo.roberto@performafacil.com</t>
  </si>
  <si>
    <t xml:space="preserve">BRUNO GOUVEIA LEAO DOS SANTOS </t>
  </si>
  <si>
    <t>bruno.gouveia@performafacil.com</t>
  </si>
  <si>
    <t>04288358132</t>
  </si>
  <si>
    <t>RYAN DO NASCIMENTO CAPELETI</t>
  </si>
  <si>
    <t>ryan.nascimento@performafacil.com</t>
  </si>
  <si>
    <t xml:space="preserve">PRISCILA DE SOUSA FERREIRA </t>
  </si>
  <si>
    <t>priscila.ferreira@performafacil.com</t>
  </si>
  <si>
    <t>05318635148</t>
  </si>
  <si>
    <t xml:space="preserve">JHONES MARQUES SOARES </t>
  </si>
  <si>
    <t>jhones.soares@performafacil.com</t>
  </si>
  <si>
    <t>MATHEUS VICENTE LIMA</t>
  </si>
  <si>
    <t>matheus.lima@performafacil.com</t>
  </si>
  <si>
    <t>CESAR  ROBERTO PINHEIRO JUNIOR</t>
  </si>
  <si>
    <t>cesar.junior@performafacil.com</t>
  </si>
  <si>
    <t>THIAGO ALMEIDA DE SOUZA</t>
  </si>
  <si>
    <t>thiago.souza@performafacil.com</t>
  </si>
  <si>
    <t>FERNANDA NAVARRO TEIXEIRA</t>
  </si>
  <si>
    <t>fernanda.navarro@performafacil.com</t>
  </si>
  <si>
    <t xml:space="preserve">FELIPE RACHID POLASTRI NARCISO </t>
  </si>
  <si>
    <t>felipe.narciso@conceitovendas.com</t>
  </si>
  <si>
    <t>NEANDER FALEIRO FONSECA</t>
  </si>
  <si>
    <t>neander.fonseca@conceitovendas.com</t>
  </si>
  <si>
    <t xml:space="preserve">JEOVANNA MARIA GRACIANA MELGAÇO TORRES </t>
  </si>
  <si>
    <t>jeovanna.torres@performafacil.com</t>
  </si>
  <si>
    <t xml:space="preserve">FELIPE FERNANDES GUIMARAES </t>
  </si>
  <si>
    <t>fellipe.guimaraes@performafacil.com</t>
  </si>
  <si>
    <t xml:space="preserve"> BRUNA MEIRELLES SILVINO DA SILVA</t>
  </si>
  <si>
    <t>bruna.silva@performafacil.com</t>
  </si>
  <si>
    <t>KASSIA IMACULADA COSTA GARCIA</t>
  </si>
  <si>
    <t>kassia.garcia@performafacil.com</t>
  </si>
  <si>
    <t>32 999615104</t>
  </si>
  <si>
    <t>GUSTAVO MACHADO VIOTTI</t>
  </si>
  <si>
    <t>gustavo.viotti@conceitovendas.com</t>
  </si>
  <si>
    <t>JULIANA TAVARES DE ARAUJO</t>
  </si>
  <si>
    <t>juliana.araujo@conceitovendas.com</t>
  </si>
  <si>
    <t>Alavanca</t>
  </si>
  <si>
    <t>Salários</t>
  </si>
  <si>
    <t>CONSULTOR 2</t>
  </si>
  <si>
    <t>SUPERVISOR DE TREINAMENTO</t>
  </si>
  <si>
    <t>CPF GERENTE</t>
  </si>
  <si>
    <t>CPF COORDENADOR</t>
  </si>
  <si>
    <t>CPF SUPERVISOR</t>
  </si>
  <si>
    <t>ID Carteira EPS</t>
  </si>
  <si>
    <t>ID Carteira Gerência</t>
  </si>
  <si>
    <t>ID Carteira Coordenacao</t>
  </si>
  <si>
    <t>ID Carteira Supervisão</t>
  </si>
  <si>
    <t>ID Posição</t>
  </si>
  <si>
    <t>Controle</t>
  </si>
  <si>
    <t>Base</t>
  </si>
  <si>
    <t>Safra</t>
  </si>
  <si>
    <t>Início</t>
  </si>
  <si>
    <t>Témino</t>
  </si>
  <si>
    <t>Controle HCs</t>
  </si>
  <si>
    <t>10_2022</t>
  </si>
  <si>
    <t>D.U.</t>
  </si>
  <si>
    <t>Feriados</t>
  </si>
  <si>
    <t>M Contratação</t>
  </si>
  <si>
    <t>M1</t>
  </si>
  <si>
    <t>M2</t>
  </si>
  <si>
    <t>M3</t>
  </si>
  <si>
    <t>M4</t>
  </si>
  <si>
    <t>&gt;=M5</t>
  </si>
  <si>
    <t>Prod Meta</t>
  </si>
  <si>
    <t>DESC_NOME_FANTASIA</t>
  </si>
  <si>
    <t>DESC_NOME_PROMOTOR</t>
  </si>
  <si>
    <t>DESC_CIDADE</t>
  </si>
  <si>
    <t>DESC_UF</t>
  </si>
  <si>
    <t>COD_ESTABELECIMENTO</t>
  </si>
  <si>
    <t>DT_PEDIDO</t>
  </si>
  <si>
    <t>NUM_PEDIDO</t>
  </si>
  <si>
    <t>DESC_STATUS_PEDIDO</t>
  </si>
  <si>
    <t>DESC_STATUS_PEND</t>
  </si>
  <si>
    <t>COD_TIPO_PENDENCIA</t>
  </si>
  <si>
    <t>DESC_MODALIDADE_CREDENCIAMENTO</t>
  </si>
  <si>
    <t>DESC_STATUS_PAGAMENTO</t>
  </si>
  <si>
    <t>DESC_FORMA_PAGAMENTO</t>
  </si>
  <si>
    <t>DT_CREDENCIAMENTO</t>
  </si>
  <si>
    <t>FLAG_CREDENCIAMENTO</t>
  </si>
  <si>
    <t>DESC_STATUS</t>
  </si>
  <si>
    <t>DT_ATIVACAO</t>
  </si>
  <si>
    <t>FLAG_GETPAY</t>
  </si>
  <si>
    <t>FLAG_LOJA_DIGITAL</t>
  </si>
  <si>
    <t>FL_PEDIDO_CARTAO_PRE_PAGO</t>
  </si>
  <si>
    <t>FLAG_PRE_PAGO</t>
  </si>
  <si>
    <t xml:space="preserve">PERFORMA FACIL SERVICOS DE INT, </t>
  </si>
  <si>
    <t>AGUAS LINDAS DE GOIAS</t>
  </si>
  <si>
    <t>FULFILLMENT_PENDING</t>
  </si>
  <si>
    <t>PENDING</t>
  </si>
  <si>
    <t>LETTER_OF_ATTORNEY_UPLOAD</t>
  </si>
  <si>
    <t>ALUGUEL</t>
  </si>
  <si>
    <t>S</t>
  </si>
  <si>
    <t>03 - ATIVO</t>
  </si>
  <si>
    <t>N</t>
  </si>
  <si>
    <t>CLOSED</t>
  </si>
  <si>
    <t>APPROVED</t>
  </si>
  <si>
    <t>02 - SEM 1o. USO</t>
  </si>
  <si>
    <t>L8SVJ7ZI13</t>
  </si>
  <si>
    <t>CREATED</t>
  </si>
  <si>
    <t>CANCELED</t>
  </si>
  <si>
    <t>AMANDA TELES BOMFIM</t>
  </si>
  <si>
    <t>ANDERSON DE MORAES LINO</t>
  </si>
  <si>
    <t>05 - CANCELADO</t>
  </si>
  <si>
    <t>APARECIDA DE GOIANIA</t>
  </si>
  <si>
    <t>SENADOR CANEDO</t>
  </si>
  <si>
    <t>L820QVYKA5</t>
  </si>
  <si>
    <t>L8AHUII5CD</t>
  </si>
  <si>
    <t>SOCIAL_CONTRACT_UPLOAD/LETTER_OF_ATTORNEY_UPLOAD</t>
  </si>
  <si>
    <t>L8K8NZI053</t>
  </si>
  <si>
    <t>L8VV9XMN9A</t>
  </si>
  <si>
    <t>CANCEL_TIME</t>
  </si>
  <si>
    <t>BRUNA MEIRELLES SILVINO DA SILVA</t>
  </si>
  <si>
    <t>L9IQ60AOBC</t>
  </si>
  <si>
    <t>L8IVQFTP0B</t>
  </si>
  <si>
    <t>L949ULW60A</t>
  </si>
  <si>
    <t>L84HUS1PC6</t>
  </si>
  <si>
    <t>GOIANIRA</t>
  </si>
  <si>
    <t>L97E3CXC75</t>
  </si>
  <si>
    <t>Carlos Henrique Dantas da Silva</t>
  </si>
  <si>
    <t>L9FZJE1813</t>
  </si>
  <si>
    <t>L8LNKXP7BD</t>
  </si>
  <si>
    <t>04 - INATIVO</t>
  </si>
  <si>
    <t>L98UNB0827</t>
  </si>
  <si>
    <t>L7QGH60B5E</t>
  </si>
  <si>
    <t>L97I2Y6F22</t>
  </si>
  <si>
    <t>L8NIOUQS8A</t>
  </si>
  <si>
    <t>L8NLD958F7</t>
  </si>
  <si>
    <t>L8OYMFMD7B</t>
  </si>
  <si>
    <t>L8XBDIDL78</t>
  </si>
  <si>
    <t>L97BPEFV5D</t>
  </si>
  <si>
    <t>L8YT0GHKB6</t>
  </si>
  <si>
    <t>L7LY4AAXC5</t>
  </si>
  <si>
    <t>L8G0A2QA33</t>
  </si>
  <si>
    <t>CLAUDIO GONZAGA ALMEIDA</t>
  </si>
  <si>
    <t>CRISLAYNE MORAIS DA SILVA</t>
  </si>
  <si>
    <t>L8NJ555K02</t>
  </si>
  <si>
    <t>L8LR5PR380</t>
  </si>
  <si>
    <t>CRISTINA MARIA MACHADO BAETA DE CASTRO SOUZA</t>
  </si>
  <si>
    <t>L7TB9NFQ73</t>
  </si>
  <si>
    <t>L8X8G34BE4</t>
  </si>
  <si>
    <t>L8D6B0I4BA</t>
  </si>
  <si>
    <t>DAVID RODRIGUES DE LIMA</t>
  </si>
  <si>
    <t>DOUGLAS FERNANDO AMARAL DA COSTA</t>
  </si>
  <si>
    <t>L7AUUKI39F</t>
  </si>
  <si>
    <t>L7J9PDCR9B</t>
  </si>
  <si>
    <t>EMIVAL DE SOUSA ALVES JUNIOR</t>
  </si>
  <si>
    <t>L8KJET6B4D</t>
  </si>
  <si>
    <t>L8N38XHK93</t>
  </si>
  <si>
    <t>L9CVWAIL07</t>
  </si>
  <si>
    <t>L9CZGIDH91</t>
  </si>
  <si>
    <t>L9HNVGSJC3</t>
  </si>
  <si>
    <t>FELIPE FERNANDES GUIMARAES</t>
  </si>
  <si>
    <t>L9H2AHKB13</t>
  </si>
  <si>
    <t>L9HATNLO27</t>
  </si>
  <si>
    <t>L94BZKYW75</t>
  </si>
  <si>
    <t>L9HDFUDU8A</t>
  </si>
  <si>
    <t>Filipe Laerte Campos Benony</t>
  </si>
  <si>
    <t>L8VUXN5HE5</t>
  </si>
  <si>
    <t>L9480GS436</t>
  </si>
  <si>
    <t>L8D31JJG50</t>
  </si>
  <si>
    <t>L76EZTV3AC</t>
  </si>
  <si>
    <t>L7AN6UKOB2</t>
  </si>
  <si>
    <t>L7AL8YMSF4</t>
  </si>
  <si>
    <t>L7AVFOGDA9</t>
  </si>
  <si>
    <t>L7EVR2W9B6</t>
  </si>
  <si>
    <t>L7F17SHQ3B</t>
  </si>
  <si>
    <t>L8EFR0VJ8E</t>
  </si>
  <si>
    <t>L9CVAH5C34</t>
  </si>
  <si>
    <t>L8UMG8FH2F</t>
  </si>
  <si>
    <t>L8UA245A72</t>
  </si>
  <si>
    <t>CELL_PHONE_VALIDATION/LETTER_OF_ATTORNEY_UPLOAD</t>
  </si>
  <si>
    <t>FRANCIELLY DIAS DE CARVALHO</t>
  </si>
  <si>
    <t>FREDERICO DA SILVA</t>
  </si>
  <si>
    <t>L9HEENLPAF</t>
  </si>
  <si>
    <t>Ingrid Fernandes da Silva</t>
  </si>
  <si>
    <t>L9774QU52B</t>
  </si>
  <si>
    <t>L8X5KQ3I51</t>
  </si>
  <si>
    <t>JAQUELINE SOARES DE SOUSA</t>
  </si>
  <si>
    <t>JEOVANNA MARIA GRACIANA MELGACO TORRES</t>
  </si>
  <si>
    <t>L8YTX4GNB3</t>
  </si>
  <si>
    <t>L8N8UG0485</t>
  </si>
  <si>
    <t>JHONES MARQUES SOARES</t>
  </si>
  <si>
    <t>LUZIANIA</t>
  </si>
  <si>
    <t>NOVO GAMA</t>
  </si>
  <si>
    <t>JUAN TORRES HERNANDEZ</t>
  </si>
  <si>
    <t>KAROLLINY ALMEIDA PAULINO</t>
  </si>
  <si>
    <t>L9ITECNKE4</t>
  </si>
  <si>
    <t>L9H743HBC9</t>
  </si>
  <si>
    <t>L9II57ON19</t>
  </si>
  <si>
    <t>LIDIANE RODRIGUES LEITE</t>
  </si>
  <si>
    <t>LUCAS LENIN SANTOS CARDOSO</t>
  </si>
  <si>
    <t>L9HBOGNJ80</t>
  </si>
  <si>
    <t>L9ECVYT1E0</t>
  </si>
  <si>
    <t>L84J68QHAD</t>
  </si>
  <si>
    <t>L9490CL9D8</t>
  </si>
  <si>
    <t>L8T2GYQ662</t>
  </si>
  <si>
    <t>L80C96W115</t>
  </si>
  <si>
    <t>L8F090ZZ7F</t>
  </si>
  <si>
    <t>L98UH6QHC1</t>
  </si>
  <si>
    <t>MATIAS BARBOSA</t>
  </si>
  <si>
    <t>L81ZXMDE26</t>
  </si>
  <si>
    <t>MARCOS WYLLYAM DE SOUSA CAVALCANTE</t>
  </si>
  <si>
    <t>L84JG0087E</t>
  </si>
  <si>
    <t xml:space="preserve"> Mauricio Nascimento da Silva Ferreira</t>
  </si>
  <si>
    <t>L7KK1PVE6B</t>
  </si>
  <si>
    <t>L8BOGJRJF9</t>
  </si>
  <si>
    <t>L8BPY7Q3F2</t>
  </si>
  <si>
    <t>Michel dos Santos Ricardo</t>
  </si>
  <si>
    <t>L8ERMOGDB4</t>
  </si>
  <si>
    <t>Mila Castegliani Mozzato Campos</t>
  </si>
  <si>
    <t>L88V97IM36</t>
  </si>
  <si>
    <t>L7QKJGZD41</t>
  </si>
  <si>
    <t>L7AJVG60FF</t>
  </si>
  <si>
    <t>L8A76CZB2F</t>
  </si>
  <si>
    <t>Nayara Stefhany Ribeiro dos Santos</t>
  </si>
  <si>
    <t>L7OV4WX9AD</t>
  </si>
  <si>
    <t>L7YTFBMD85</t>
  </si>
  <si>
    <t>L8D3K9W178</t>
  </si>
  <si>
    <t>L8NG547D73</t>
  </si>
  <si>
    <t>L9CTI8TZB5</t>
  </si>
  <si>
    <t>ORLANDO TEODORO FERREIRA GOMES</t>
  </si>
  <si>
    <t>PATRICIA AYRES DO ESPIRITO SANTO</t>
  </si>
  <si>
    <t>PAULO ROBERTO PINTO DA SILVA</t>
  </si>
  <si>
    <t>L8T5CR6C4D</t>
  </si>
  <si>
    <t>L8UGQB5018</t>
  </si>
  <si>
    <t>RAPHAEL ALEXANDRE DE MELO CAVALCANTE</t>
  </si>
  <si>
    <t>L84R0QO5C7</t>
  </si>
  <si>
    <t>L8X61W7Z25</t>
  </si>
  <si>
    <t>L84HHPM637</t>
  </si>
  <si>
    <t>L8KM0J1ECD</t>
  </si>
  <si>
    <t>L8W0M2FO34</t>
  </si>
  <si>
    <t>L931EZ5J0C</t>
  </si>
  <si>
    <t>L81V8KCHE3</t>
  </si>
  <si>
    <t>L83G10UIBE</t>
  </si>
  <si>
    <t>L8M2Y7190E</t>
  </si>
  <si>
    <t>RODRIGO DUTRA PINTO</t>
  </si>
  <si>
    <t>L8N8TYNA14</t>
  </si>
  <si>
    <t>L8T6UZ1D8B</t>
  </si>
  <si>
    <t>L9330RUGBF</t>
  </si>
  <si>
    <t>L94HXAIH62</t>
  </si>
  <si>
    <t>L9HBKQN5E0</t>
  </si>
  <si>
    <t>L898ELO64C</t>
  </si>
  <si>
    <t>L8900FWG73</t>
  </si>
  <si>
    <t>L8D6WSVS60</t>
  </si>
  <si>
    <t>L8OIWMTS87</t>
  </si>
  <si>
    <t>L8OMZ9QY67</t>
  </si>
  <si>
    <t>L8X4ZRB9C5</t>
  </si>
  <si>
    <t>TRINDADE</t>
  </si>
  <si>
    <t>L8NCYMZ86F</t>
  </si>
  <si>
    <t>THIAGO CUNHA DA SILVA</t>
  </si>
  <si>
    <t>L7HW6YLH76</t>
  </si>
  <si>
    <t>L7UT1GPKB4</t>
  </si>
  <si>
    <t>L83C16RDCD</t>
  </si>
  <si>
    <t>L8BSDKOOF1</t>
  </si>
  <si>
    <t>L8T4RGXH04</t>
  </si>
  <si>
    <t>L8UI2LP423</t>
  </si>
  <si>
    <t>Ualace Guedine do Nascimento</t>
  </si>
  <si>
    <t>L8UFGMR35D</t>
  </si>
  <si>
    <t>L98TPX6L89</t>
  </si>
  <si>
    <t>L7TB2RR45C</t>
  </si>
  <si>
    <t>L8YQNC3993</t>
  </si>
  <si>
    <t>L8VZGJVIF9</t>
  </si>
  <si>
    <t>L7I0MU6953</t>
  </si>
  <si>
    <t>L7TST6BV7F</t>
  </si>
  <si>
    <t>L7TIAZ5K26</t>
  </si>
  <si>
    <t>L7V38AUHC8</t>
  </si>
  <si>
    <t>L8ET59LG37</t>
  </si>
  <si>
    <t>L8J8CQ8U4F</t>
  </si>
  <si>
    <t>L8SXJA0U04</t>
  </si>
  <si>
    <t>L9361F6OEA</t>
  </si>
  <si>
    <t>L94BWW07A4</t>
  </si>
  <si>
    <t>L81WCT3I9E</t>
  </si>
  <si>
    <t>L899FZQT3C</t>
  </si>
  <si>
    <t>RIO POMBA</t>
  </si>
  <si>
    <t>L79CWXG066</t>
  </si>
  <si>
    <t>L8X7K8WK44</t>
  </si>
  <si>
    <t>TIRADENTES</t>
  </si>
  <si>
    <t>L9CZGFZT59</t>
  </si>
  <si>
    <t>L9D3S18B69</t>
  </si>
  <si>
    <t>L9FNHVV8AC</t>
  </si>
  <si>
    <t>L9FLH0FT81</t>
  </si>
  <si>
    <t>L9FNSVAX16</t>
  </si>
  <si>
    <t>L9H6MJZF13</t>
  </si>
  <si>
    <t>L9H4E0KPD7</t>
  </si>
  <si>
    <t>L9H4DUG868</t>
  </si>
  <si>
    <t>L9H9N2BW36</t>
  </si>
  <si>
    <t>L9HHC6DW5A</t>
  </si>
  <si>
    <t>Victor Hugo Jose Rezende Brito</t>
  </si>
  <si>
    <t>L935MNSFAB</t>
  </si>
  <si>
    <t>L8VW2L9NAB</t>
  </si>
  <si>
    <t>L7CAKHMS0F</t>
  </si>
  <si>
    <t>L8OUZBM9CC</t>
  </si>
  <si>
    <t>L7GR7V5864</t>
  </si>
  <si>
    <t>L7GS6L8301</t>
  </si>
  <si>
    <t>L7UNIMZU2E</t>
  </si>
  <si>
    <t>L7Z4OYW19D</t>
  </si>
  <si>
    <t>L80KBRWKCD</t>
  </si>
  <si>
    <t>L83FXN8V17</t>
  </si>
  <si>
    <t>L8BPW7LRCE</t>
  </si>
  <si>
    <t>L8D7R5309B</t>
  </si>
  <si>
    <t>L8YIEURG25</t>
  </si>
  <si>
    <t>L9797BAL2E</t>
  </si>
  <si>
    <t>L9HFKPI69A</t>
  </si>
  <si>
    <t>L9EQZZBRC5</t>
  </si>
  <si>
    <t>Walter Alves Moreira Junior</t>
  </si>
  <si>
    <t>L7SY8IEUED</t>
  </si>
  <si>
    <t>L7G5LLMRF9</t>
  </si>
  <si>
    <t>L7GGGTSSD7</t>
  </si>
  <si>
    <t>L82ZPJTVD9</t>
  </si>
  <si>
    <t>L7QE6FI52F</t>
  </si>
  <si>
    <t>L8BT55RH17</t>
  </si>
  <si>
    <t>L8DDAHXU76</t>
  </si>
  <si>
    <t>L9H3HPC6A6</t>
  </si>
  <si>
    <t>L993M1Y1C9</t>
  </si>
  <si>
    <t>YOUSEF BABOS JOMAA</t>
  </si>
  <si>
    <t>Trimestre</t>
  </si>
  <si>
    <t>D.T.</t>
  </si>
  <si>
    <t>MARIA APARECIDA HENRIQUE</t>
  </si>
  <si>
    <t>BRUNO AMARAL BERNARDES</t>
  </si>
  <si>
    <t>OSIAS NEVES DE SOUZA</t>
  </si>
  <si>
    <t>HENRY KLEICE CARLOS DA SILVA</t>
  </si>
  <si>
    <t>MARCO ANTONIO DURAES MARCAL</t>
  </si>
  <si>
    <t>THAIS SOUZA ALMEIDA</t>
  </si>
  <si>
    <t>RICARDO GERALDO CANCIO</t>
  </si>
  <si>
    <t>DANIELLY RIBEIRO DE SA</t>
  </si>
  <si>
    <t>MATHEUS ARAUJO CRUZ SOUSA</t>
  </si>
  <si>
    <t>GUSTAVO HENRIQUE SOARES LOPES</t>
  </si>
  <si>
    <t>ALEX DE JESUS DIAS</t>
  </si>
  <si>
    <t xml:space="preserve">MARCIUS BARBOSA GOMES </t>
  </si>
  <si>
    <t xml:space="preserve">FELIPE DA SILVA CASTILHO </t>
  </si>
  <si>
    <t xml:space="preserve">ERONILDES MARTINS </t>
  </si>
  <si>
    <t xml:space="preserve">FELIPE CANABARRO  DO VALLE </t>
  </si>
  <si>
    <t>DELIANE COIMBRA CALDAS BRAGA</t>
  </si>
  <si>
    <t>10265188733</t>
  </si>
  <si>
    <t>02757994174</t>
  </si>
  <si>
    <t>72257300106</t>
  </si>
  <si>
    <t>70234110112</t>
  </si>
  <si>
    <t>70071814140</t>
  </si>
  <si>
    <t>01400062144</t>
  </si>
  <si>
    <t>10668216662</t>
  </si>
  <si>
    <t>66108780134</t>
  </si>
  <si>
    <t>maria.henrique@conceitovendas.com</t>
  </si>
  <si>
    <t>bruno.bernardes@conceitovendas.com</t>
  </si>
  <si>
    <t>douglas.costa@performafacil.com</t>
  </si>
  <si>
    <t>henry.silva@performafacil.com</t>
  </si>
  <si>
    <t>juan.hernandez@performafacil.com</t>
  </si>
  <si>
    <t>david.lima@performafacil.com</t>
  </si>
  <si>
    <t>orlando.gomes@performafacil.com</t>
  </si>
  <si>
    <t>marcos.cavalcante@performafacil.com</t>
  </si>
  <si>
    <t>frederico.silva@performafacil.com</t>
  </si>
  <si>
    <t>lidiane.leite@performafacil.com</t>
  </si>
  <si>
    <t>thais.almeida@performafacil.com</t>
  </si>
  <si>
    <t>danielly.sa@performafacil.com</t>
  </si>
  <si>
    <t>thiago.silva@performafacil.com</t>
  </si>
  <si>
    <t>francielly.carvalho@performafacil.com</t>
  </si>
  <si>
    <t>amanda.teles@performafacil.com</t>
  </si>
  <si>
    <t>matheus.araujo@performafacil.com</t>
  </si>
  <si>
    <t>anderson.lino@performafacil.com</t>
  </si>
  <si>
    <t>raphael.calvalcante@performafacil.com</t>
  </si>
  <si>
    <t>yousef.jomaa@performafacil.com</t>
  </si>
  <si>
    <t>karolliny.paulino@performafacil.com</t>
  </si>
  <si>
    <t>marcius.barbosa@performafacil.com</t>
  </si>
  <si>
    <t>eronilde.martins@performafacil.com</t>
  </si>
  <si>
    <t>felipe.canabarro@performafacil.com</t>
  </si>
  <si>
    <t>deliane.coimbra@performafacil.com</t>
  </si>
  <si>
    <t>SAMELLA AFONSO DOS SANTOS MACHADO</t>
  </si>
  <si>
    <t>ALEXANDRE DE OLIVEIRA</t>
  </si>
  <si>
    <t>FHABIO SCHETTINI BRAGA</t>
  </si>
  <si>
    <t>312524270001-00</t>
  </si>
  <si>
    <t>MARINA SOLMUCCI</t>
  </si>
  <si>
    <t>BRUNO AMARAL BERNARDES BERNARDES</t>
  </si>
  <si>
    <t>marco.marcal@performafacil.com</t>
  </si>
  <si>
    <t>samella.machado@performafacil.com</t>
  </si>
  <si>
    <t>alex.dias@performafacil.com</t>
  </si>
  <si>
    <t>gustavo.henrique@performafacil.com</t>
  </si>
  <si>
    <t>claudio.gonzaga@conceitovendas.com</t>
  </si>
  <si>
    <t>osias.souza@performafacil.com</t>
  </si>
  <si>
    <t>alexandre.oliveira@performafacil.com</t>
  </si>
  <si>
    <t>fhabio.braga@performafacil.com</t>
  </si>
  <si>
    <t>ricardo.cancio@performafacil.com</t>
  </si>
  <si>
    <t>TOTAL FATURAMENTO</t>
  </si>
  <si>
    <t>DESC_STATUS_CICLO</t>
  </si>
  <si>
    <t>PROMOCODE</t>
  </si>
  <si>
    <t>DESC_SUB_SEGMENTO</t>
  </si>
  <si>
    <t>DESC_MEIO_CAPTURA</t>
  </si>
  <si>
    <t>DESC_OFERTA_SIEBEL</t>
  </si>
  <si>
    <t>DESC_MCC</t>
  </si>
  <si>
    <t>FLAG_TIPO_PESSOA</t>
  </si>
  <si>
    <t>FLAG_MEI</t>
  </si>
  <si>
    <t>DESC_STATUS_ALAVANCA_30</t>
  </si>
  <si>
    <t>DESC_STATUS_ALAVANCA_MOVEL</t>
  </si>
  <si>
    <t>DESC_STATUS_ALAVANCA_90</t>
  </si>
  <si>
    <t>TPV_PROMETIDO</t>
  </si>
  <si>
    <t>QTD_PRAZO_MEDIO</t>
  </si>
  <si>
    <t>VLR_ANTECIPADO</t>
  </si>
  <si>
    <t>VLR_FATURAMENTO</t>
  </si>
  <si>
    <t>*META MIN MENSAL R$ 5.000,00</t>
  </si>
  <si>
    <t>TOTAL ANTECIPAÇÃO</t>
  </si>
  <si>
    <t>TAXA APLICADA ANTECIPAÇÃO</t>
  </si>
  <si>
    <t>TOTAL A PAGAR</t>
  </si>
  <si>
    <t>TAXA APLICADA FATURAMENTO</t>
  </si>
  <si>
    <t>DESC_LOGIN_PROMOTOR</t>
  </si>
  <si>
    <t>Bônus Performance</t>
  </si>
  <si>
    <t>Prod</t>
  </si>
  <si>
    <t>Prod (M0)</t>
  </si>
  <si>
    <t>%</t>
  </si>
  <si>
    <t>Faturamento</t>
  </si>
  <si>
    <t>Bônus de Performance</t>
  </si>
  <si>
    <t>Fat Médio M2</t>
  </si>
  <si>
    <t>TPV (M2)</t>
  </si>
  <si>
    <t>Coluna</t>
  </si>
  <si>
    <t>Linha</t>
  </si>
  <si>
    <t xml:space="preserve">Coluna </t>
  </si>
  <si>
    <t>Multiplicador Bonus</t>
  </si>
  <si>
    <t>AE</t>
  </si>
  <si>
    <t>AF</t>
  </si>
  <si>
    <t>AG</t>
  </si>
  <si>
    <t>AH</t>
  </si>
  <si>
    <t>BE</t>
  </si>
  <si>
    <t>BF</t>
  </si>
  <si>
    <t>BG</t>
  </si>
  <si>
    <t>BH</t>
  </si>
  <si>
    <t>CE</t>
  </si>
  <si>
    <t>CF</t>
  </si>
  <si>
    <t>CG</t>
  </si>
  <si>
    <t>CH</t>
  </si>
  <si>
    <t>DE</t>
  </si>
  <si>
    <t>DG</t>
  </si>
  <si>
    <t>DH</t>
  </si>
  <si>
    <t>L9OU9MC38A</t>
  </si>
  <si>
    <t>L9OKEGXEB0</t>
  </si>
  <si>
    <t>L9SS4Z5MF7</t>
  </si>
  <si>
    <t>L9OI743YE4</t>
  </si>
  <si>
    <t>L9RC1X0G13</t>
  </si>
  <si>
    <t>L9OAV12Y00</t>
  </si>
  <si>
    <t>L9PY8DAP8B</t>
  </si>
  <si>
    <t>L9PTL53539</t>
  </si>
  <si>
    <t>L9OBFB7JF0</t>
  </si>
  <si>
    <t>L9OI7EAC7F</t>
  </si>
  <si>
    <t>L9N1B7JRF1</t>
  </si>
  <si>
    <t>L9YCCZ2R75</t>
  </si>
  <si>
    <t>L9PW27M801</t>
  </si>
  <si>
    <t>L9R5KKBL6F</t>
  </si>
  <si>
    <t>L9RLBMCE3D</t>
  </si>
  <si>
    <t>L9WX7UU1C6</t>
  </si>
  <si>
    <t>L9X24O4ZA1</t>
  </si>
  <si>
    <t>L9N7W78L12</t>
  </si>
  <si>
    <t>L9OAC1JQ61</t>
  </si>
  <si>
    <t>L9OCG6Z8BE</t>
  </si>
  <si>
    <t>L9OMUFA46A</t>
  </si>
  <si>
    <t>BELO HORIZONTE</t>
  </si>
  <si>
    <t>L9U1DSWLE7</t>
  </si>
  <si>
    <t>L9YGHKNKE0</t>
  </si>
  <si>
    <t>L9OU1STB7D</t>
  </si>
  <si>
    <t>L9WYEJ2P0B</t>
  </si>
  <si>
    <t>L9YC5VF289</t>
  </si>
  <si>
    <t>L9PVAHPG40</t>
  </si>
  <si>
    <t>L9SWIQHTA8</t>
  </si>
  <si>
    <t>L9X37CCG23</t>
  </si>
  <si>
    <t>L9N4PYNR2E</t>
  </si>
  <si>
    <t>L9PNX92CCB</t>
  </si>
  <si>
    <t>L9RHB4WY99</t>
  </si>
  <si>
    <t>L9WSQZT42B</t>
  </si>
  <si>
    <t>THAIS SILVANIA VIEIRA</t>
  </si>
  <si>
    <t>L9PNIU5B13</t>
  </si>
  <si>
    <t>07882895512</t>
  </si>
  <si>
    <t>TIAGO SANTIAGO NASCIMENTO</t>
  </si>
  <si>
    <t>IVANILDO PEREIRA DA MOTA</t>
  </si>
  <si>
    <t>DOUGLAS CARVALHO</t>
  </si>
  <si>
    <t>PAULO CESAR ALVES FERREIRA FERNANDES</t>
  </si>
  <si>
    <t xml:space="preserve">DANIELA MARQUES FORTALEZA </t>
  </si>
  <si>
    <t>PAULO HENRIQUE  LOPES  DA SILVA</t>
  </si>
  <si>
    <t>tiago.nascimento@performafacil.com</t>
  </si>
  <si>
    <t>ivanildo.mota@performafacil.com</t>
  </si>
  <si>
    <t>thais.vieira@performafacil.com</t>
  </si>
  <si>
    <t>douglas.carvalho@performafacil.com</t>
  </si>
  <si>
    <t>paulo.fernandes@performafacil.com</t>
  </si>
  <si>
    <t>daniela.fortaleza@performafacil.com</t>
  </si>
  <si>
    <t>paulo.silva@performafacil.com</t>
  </si>
  <si>
    <t>Sábado trabalhado</t>
  </si>
  <si>
    <t>LA1BQNW152</t>
  </si>
  <si>
    <t>LASOOOK45D</t>
  </si>
  <si>
    <t>LALBIBEU2F</t>
  </si>
  <si>
    <t>L9YMDP6112</t>
  </si>
  <si>
    <t>LAQWZ7D186</t>
  </si>
  <si>
    <t>LA2RHRMAD1</t>
  </si>
  <si>
    <t>LA746OEH3A</t>
  </si>
  <si>
    <t>LA8C8OV689</t>
  </si>
  <si>
    <t>LA9Z6NI9B0</t>
  </si>
  <si>
    <t>LABJEV998B</t>
  </si>
  <si>
    <t>LACQRN7W09</t>
  </si>
  <si>
    <t>LAGUQZWLC7</t>
  </si>
  <si>
    <t>LAJP38YN55</t>
  </si>
  <si>
    <t>LAMVW9L674</t>
  </si>
  <si>
    <t>LATZMIRP50</t>
  </si>
  <si>
    <t>LAWJAJBC16</t>
  </si>
  <si>
    <t>LA2XQYITA3</t>
  </si>
  <si>
    <t>LAGVZJ9Y1D</t>
  </si>
  <si>
    <t>LALFQJ1GC0</t>
  </si>
  <si>
    <t>LA12H4UD50</t>
  </si>
  <si>
    <t>LA2INPTYE2</t>
  </si>
  <si>
    <t>LA9RQ76K49</t>
  </si>
  <si>
    <t>LAB9EIBL3E</t>
  </si>
  <si>
    <t>LAR809P2D3</t>
  </si>
  <si>
    <t>LAWO4U0A29</t>
  </si>
  <si>
    <t>DANIELA MARQUES FORTALEZA</t>
  </si>
  <si>
    <t>LAB9TKA8CD</t>
  </si>
  <si>
    <t>LACPWHP3E7</t>
  </si>
  <si>
    <t>LASDPCCVBD</t>
  </si>
  <si>
    <t>LAJR8I5AF3</t>
  </si>
  <si>
    <t>LAL8RDED45</t>
  </si>
  <si>
    <t>LAL3EYLND1</t>
  </si>
  <si>
    <t>LB0UFK8957</t>
  </si>
  <si>
    <t>DERIVALDO DOS SANTOS COSTA</t>
  </si>
  <si>
    <t>LAV4DC99C1</t>
  </si>
  <si>
    <t>LB2MSHVO2F</t>
  </si>
  <si>
    <t>LA2VRIFA12</t>
  </si>
  <si>
    <t>LA2NWZJ348</t>
  </si>
  <si>
    <t>LA7843X448</t>
  </si>
  <si>
    <t>LALD5MZDBB</t>
  </si>
  <si>
    <t>LABIU94163</t>
  </si>
  <si>
    <t>LACQ4VHE2E</t>
  </si>
  <si>
    <t>LAH0BSBYDB</t>
  </si>
  <si>
    <t>LAJUREFF3D</t>
  </si>
  <si>
    <t>LAL5ST3X0B</t>
  </si>
  <si>
    <t>LA8IKX4KD1</t>
  </si>
  <si>
    <t>LAR8H7NTE8</t>
  </si>
  <si>
    <t>LAU80BM20A</t>
  </si>
  <si>
    <t>LA2KGX6U9B</t>
  </si>
  <si>
    <t>LA3X2U6P8D</t>
  </si>
  <si>
    <t>LA9RMUF1DC</t>
  </si>
  <si>
    <t>LAB7PEL7D3</t>
  </si>
  <si>
    <t>LABBX081BE</t>
  </si>
  <si>
    <t>LACPFSV76B</t>
  </si>
  <si>
    <t>LALBR3GK66</t>
  </si>
  <si>
    <t>TEREZOPOLIS DE GOIAS</t>
  </si>
  <si>
    <t>LACP9JFD87</t>
  </si>
  <si>
    <t>LAMS1WU78B</t>
  </si>
  <si>
    <t>LAL4X1TTDA</t>
  </si>
  <si>
    <t>L9YIF38Z4B</t>
  </si>
  <si>
    <t>LACRKSK390</t>
  </si>
  <si>
    <t>LAMWSDD1B2</t>
  </si>
  <si>
    <t>LACP9FLR1A</t>
  </si>
  <si>
    <t>LA9XF9Q15A</t>
  </si>
  <si>
    <t>EMAIL_VALIDATION/LETTER_OF_ATTORNEY_UPLOAD</t>
  </si>
  <si>
    <t>L9R4N5MZC6</t>
  </si>
  <si>
    <t>VENDA</t>
  </si>
  <si>
    <t>LAJZN2LJ2F</t>
  </si>
  <si>
    <t>L9VEBRQB22</t>
  </si>
  <si>
    <t>LA2KBW1Q40</t>
  </si>
  <si>
    <t>LA6WJD7RD8</t>
  </si>
  <si>
    <t>LAA74XRFD7</t>
  </si>
  <si>
    <t>LACYZ1HS0C</t>
  </si>
  <si>
    <t>LAL69QDYCC</t>
  </si>
  <si>
    <t>LAL3I9JZ22</t>
  </si>
  <si>
    <t>LASMVX4OB3</t>
  </si>
  <si>
    <t>LATNHQF582</t>
  </si>
  <si>
    <t>LA9OJEIP0B</t>
  </si>
  <si>
    <t>LAE5QE3RDA</t>
  </si>
  <si>
    <t>LA8HICUBC5</t>
  </si>
  <si>
    <t>LAGU8FOZD7</t>
  </si>
  <si>
    <t>LAL6DW4S4B</t>
  </si>
  <si>
    <t>LAMKX7HP09</t>
  </si>
  <si>
    <t>LAMZYDWV8D</t>
  </si>
  <si>
    <t>LAWYPDMR17</t>
  </si>
  <si>
    <t>LASGOY4W05</t>
  </si>
  <si>
    <t>LAK4IGMU26</t>
  </si>
  <si>
    <t>LAV1ZZVNA6</t>
  </si>
  <si>
    <t>LB2KCKY8B6</t>
  </si>
  <si>
    <t>L9Y8KQPBF0</t>
  </si>
  <si>
    <t>LAJQFBHJ28</t>
  </si>
  <si>
    <t>LABF64D577</t>
  </si>
  <si>
    <t>LAJX0XJV1F</t>
  </si>
  <si>
    <t>LALG227H16</t>
  </si>
  <si>
    <t>LAWLB42Y39</t>
  </si>
  <si>
    <t>LB0SS47ABF</t>
  </si>
  <si>
    <t>LB3R079NA4</t>
  </si>
  <si>
    <t>LA2MZMS2DD</t>
  </si>
  <si>
    <t>LAMMK9SN78</t>
  </si>
  <si>
    <t>LAMNWICN06</t>
  </si>
  <si>
    <t>BICAS</t>
  </si>
  <si>
    <t>LB3YEDR6E1</t>
  </si>
  <si>
    <t>LAWHHLRLEE</t>
  </si>
  <si>
    <t>LB2LWIMWF7</t>
  </si>
  <si>
    <t>LA13UPE64E</t>
  </si>
  <si>
    <t>LA2MZB4O46</t>
  </si>
  <si>
    <t>LAMPGKOGBE</t>
  </si>
  <si>
    <t>LA8SPQ9503</t>
  </si>
  <si>
    <t>LA9TV3MU22</t>
  </si>
  <si>
    <t>LAA401VR30</t>
  </si>
  <si>
    <t>LACKLQ2P82</t>
  </si>
  <si>
    <t>LAH37RDW16</t>
  </si>
  <si>
    <t>LAK29R8WD0</t>
  </si>
  <si>
    <t>LAQRAED126</t>
  </si>
  <si>
    <t>LAR6KWZR5B</t>
  </si>
  <si>
    <t>LATYJGB55D</t>
  </si>
  <si>
    <t>LA74EHXFFB</t>
  </si>
  <si>
    <t>LA6U3MDP2F</t>
  </si>
  <si>
    <t>L9YI0HLUB1</t>
  </si>
  <si>
    <t>L9YAM3W154</t>
  </si>
  <si>
    <t>LACL7Z2B21</t>
  </si>
  <si>
    <t>LA2TFI0Q7F</t>
  </si>
  <si>
    <t>LAA0CUQN8F</t>
  </si>
  <si>
    <t>LA6Z73TD41</t>
  </si>
  <si>
    <t>LAJSL0LE54</t>
  </si>
  <si>
    <t>LAWWEGM76F</t>
  </si>
  <si>
    <t>LATUXFC6A9</t>
  </si>
  <si>
    <t>LAR2NS6O1E</t>
  </si>
  <si>
    <t>LATNNGXW10</t>
  </si>
  <si>
    <t>LASLLAQ140</t>
  </si>
  <si>
    <t>LB2CEFTFBC</t>
  </si>
  <si>
    <t>LAU0KL1SE4</t>
  </si>
  <si>
    <t>LAU5BGA676</t>
  </si>
  <si>
    <t>LAVSDMPGFE</t>
  </si>
  <si>
    <t>LAVRVLB643</t>
  </si>
  <si>
    <t>LB0UW2K66D</t>
  </si>
  <si>
    <t>LB2HCWRV70</t>
  </si>
  <si>
    <t>LB2LJRALD1</t>
  </si>
  <si>
    <t>LATWRTD57D</t>
  </si>
  <si>
    <t>LAGW43SIC5</t>
  </si>
  <si>
    <t>LAJZ9TLCF4</t>
  </si>
  <si>
    <t>LASDFZKN3C</t>
  </si>
  <si>
    <t>LALGJ3LZCB</t>
  </si>
  <si>
    <t>LASLT8KBBB</t>
  </si>
  <si>
    <t>LAR0FD5QB1</t>
  </si>
  <si>
    <t>LAGTY76B35</t>
  </si>
  <si>
    <t>L9YD16928F</t>
  </si>
  <si>
    <t>LA8CJLUU39</t>
  </si>
  <si>
    <t>LA9PA3CQ41</t>
  </si>
  <si>
    <t>L9YL49UBC7</t>
  </si>
  <si>
    <t>LA15GKKB97</t>
  </si>
  <si>
    <t>LA2VJW6AB5</t>
  </si>
  <si>
    <t>LA6Y2RO066</t>
  </si>
  <si>
    <t>LAA09TM977</t>
  </si>
  <si>
    <t>LAB5OEXX98</t>
  </si>
  <si>
    <t>LACUTN1X97</t>
  </si>
  <si>
    <t>LACWTMIVEB</t>
  </si>
  <si>
    <t>LAH7S270CC</t>
  </si>
  <si>
    <t>LAJP7MQWE9</t>
  </si>
  <si>
    <t>LAJV7RBR87</t>
  </si>
  <si>
    <t>LAL3C4O9FB</t>
  </si>
  <si>
    <t>LASHR2OIE5</t>
  </si>
  <si>
    <t>LACR89BS3D</t>
  </si>
  <si>
    <t>LABD2GHI42</t>
  </si>
  <si>
    <t>DATA_GRID/LETTER_OF_ATTORNEY_UPLOAD</t>
  </si>
  <si>
    <t>L9WZMASCED</t>
  </si>
  <si>
    <t>L9Q1WSX095</t>
  </si>
  <si>
    <t>LA76H5ZR4E</t>
  </si>
  <si>
    <t>L9YNCJ6S39</t>
  </si>
  <si>
    <t>LA2R91PM42</t>
  </si>
  <si>
    <t>LA2TGZ541D</t>
  </si>
  <si>
    <t>LAMRJMLO12</t>
  </si>
  <si>
    <t>LA9N0SG1BB</t>
  </si>
  <si>
    <t>LAA0BWSUDB</t>
  </si>
  <si>
    <t>LAGXXP0C75</t>
  </si>
  <si>
    <t>LAJN76W330</t>
  </si>
  <si>
    <t>LAWQDYUK4D</t>
  </si>
  <si>
    <t>LASJ1JIY5B</t>
  </si>
  <si>
    <t>L9YIMKUW81</t>
  </si>
  <si>
    <t>LA16X0M1B9</t>
  </si>
  <si>
    <t>LAH733A321</t>
  </si>
  <si>
    <t>LA2SX67M38</t>
  </si>
  <si>
    <t>LA8JHMM894</t>
  </si>
  <si>
    <t>LB3PJM3M55</t>
  </si>
  <si>
    <t>LAB23XS85A</t>
  </si>
  <si>
    <t>LABKSB60B6</t>
  </si>
  <si>
    <t>LAU1QULI22</t>
  </si>
  <si>
    <t>LAB4ZSMZB2</t>
  </si>
  <si>
    <t>LA8HII2JDE</t>
  </si>
  <si>
    <t>LAMK65AH43</t>
  </si>
  <si>
    <t>LAV4JRFBDE</t>
  </si>
  <si>
    <t>DATA_GRID/SOCIAL_CONTRACT_UPLOAD/LETTER_OF_ATTORNEY_UPLOAD</t>
  </si>
  <si>
    <t>LA2KQIBP3B</t>
  </si>
  <si>
    <t>L9X1RVRS63</t>
  </si>
  <si>
    <t>LABC011YB1</t>
  </si>
  <si>
    <t>LAK0VCDL83</t>
  </si>
  <si>
    <t>LALIX0ZXC3</t>
  </si>
  <si>
    <t>LATPOPT841</t>
  </si>
  <si>
    <t>LAU44YDU6B</t>
  </si>
  <si>
    <t>LAV5MANDAC</t>
  </si>
  <si>
    <t>LB0QJM8V38</t>
  </si>
  <si>
    <t>LB0T43V97C</t>
  </si>
  <si>
    <t>LB0XCB2P39</t>
  </si>
  <si>
    <t>LB18SWCI41</t>
  </si>
  <si>
    <t>LB25Z9CYE9</t>
  </si>
  <si>
    <t>LA1310P83A</t>
  </si>
  <si>
    <t>LA6SVCLE57</t>
  </si>
  <si>
    <t>LAV60RYC9F</t>
  </si>
  <si>
    <t>LA8DYJVG69</t>
  </si>
  <si>
    <t>LA8JLCLGF4</t>
  </si>
  <si>
    <t>LA8NPL5C9A</t>
  </si>
  <si>
    <t>LAA2CKG29D</t>
  </si>
  <si>
    <t>LB27082S99</t>
  </si>
  <si>
    <t>RAIMUNDO MOTA DE FREITAS</t>
  </si>
  <si>
    <t>LA9PID6Q84</t>
  </si>
  <si>
    <t>LAJPNNPU59</t>
  </si>
  <si>
    <t>LAV2SFOCBA</t>
  </si>
  <si>
    <t>LAWPEBEV7E</t>
  </si>
  <si>
    <t>L97CWKDP36</t>
  </si>
  <si>
    <t>LA1E4XFW53</t>
  </si>
  <si>
    <t>LA6T5646AC</t>
  </si>
  <si>
    <t>LA9YFY5HF7</t>
  </si>
  <si>
    <t>LABMLVE6F2</t>
  </si>
  <si>
    <t>LAH0VMIQ2F</t>
  </si>
  <si>
    <t>LAQVF1I4CE</t>
  </si>
  <si>
    <t>LASAM5O271</t>
  </si>
  <si>
    <t>LA2PYEE277</t>
  </si>
  <si>
    <t>LAV4IS9Q44</t>
  </si>
  <si>
    <t>LAA1NDWAEC</t>
  </si>
  <si>
    <t>LABFSC9ME1</t>
  </si>
  <si>
    <t>LASJ9CO730</t>
  </si>
  <si>
    <t>LAU168XD04</t>
  </si>
  <si>
    <t>LAWKM8OJ20</t>
  </si>
  <si>
    <t>LAWVJY5V09</t>
  </si>
  <si>
    <t>LB29CL21A0</t>
  </si>
  <si>
    <t>LB3NLDJSEE</t>
  </si>
  <si>
    <t>LB3S216JB6</t>
  </si>
  <si>
    <t>LA8ME1MC2A</t>
  </si>
  <si>
    <t>LA8QAASI28</t>
  </si>
  <si>
    <t>TAIRONE LIMA FERREI</t>
  </si>
  <si>
    <t>LB2DD51XE7</t>
  </si>
  <si>
    <t>LB24UO7D94</t>
  </si>
  <si>
    <t>LB2BUH3X1B</t>
  </si>
  <si>
    <t>LB0YEYGL51</t>
  </si>
  <si>
    <t>LB3PNJ2QB8</t>
  </si>
  <si>
    <t>THAIS GONCALVES DA SILVA</t>
  </si>
  <si>
    <t>LB0TAA2C73</t>
  </si>
  <si>
    <t>LAWMBG7GB2</t>
  </si>
  <si>
    <t>LA2SNNE7BB</t>
  </si>
  <si>
    <t>LAL6007177</t>
  </si>
  <si>
    <t>LA13N8OZ4F</t>
  </si>
  <si>
    <t>LA9QBFSH92</t>
  </si>
  <si>
    <t>L9YB0S3BB8</t>
  </si>
  <si>
    <t>LA1EAMSG3C</t>
  </si>
  <si>
    <t>LAA5E5IR07</t>
  </si>
  <si>
    <t>LABKMBZ20F</t>
  </si>
  <si>
    <t>LAGT9U297E</t>
  </si>
  <si>
    <t>LAJMZDIEA4</t>
  </si>
  <si>
    <t>LASOZB4TE2</t>
  </si>
  <si>
    <t>LAN5KKXFF3</t>
  </si>
  <si>
    <t>LAWJ1XTL62</t>
  </si>
  <si>
    <t>LAX0ZDWOA5</t>
  </si>
  <si>
    <t>LAX1S5USB9</t>
  </si>
  <si>
    <t>PRADOS</t>
  </si>
  <si>
    <t>L9Y7R6HV1F</t>
  </si>
  <si>
    <t>LA2P0KCUCE</t>
  </si>
  <si>
    <t>LA7015TU4A</t>
  </si>
  <si>
    <t>CHACARA</t>
  </si>
  <si>
    <t>LAR7OFPO10</t>
  </si>
  <si>
    <t>LA1F09IA43</t>
  </si>
  <si>
    <t>LAA6C4PN5B</t>
  </si>
  <si>
    <t>L9OHPFEC89</t>
  </si>
  <si>
    <t>LA9WQPEQ48</t>
  </si>
  <si>
    <t>LAA2VVMN68</t>
  </si>
  <si>
    <t>LALD4I682A</t>
  </si>
  <si>
    <t>LAJQK15RDA</t>
  </si>
  <si>
    <t>LATQ3W9W5E</t>
  </si>
  <si>
    <t>NATALIA CRISTINA MELLO SEABRA</t>
  </si>
  <si>
    <t>NEI PEREIRA DE MATOS FILHO</t>
  </si>
  <si>
    <t xml:space="preserve">DERIVALDO DOS SANTOS COSTA </t>
  </si>
  <si>
    <t xml:space="preserve">CIDINEIA APARECIDA DE SOUZA </t>
  </si>
  <si>
    <t>STEFANY TEIXEIRA NUNES</t>
  </si>
  <si>
    <t>FERNANDO MONTEIRO CARDOSO</t>
  </si>
  <si>
    <t xml:space="preserve">PAULO ROBERTO RIBEIRO DE OLIVEIRA </t>
  </si>
  <si>
    <t xml:space="preserve">ELCIANO PEREIRA DA SILVA </t>
  </si>
  <si>
    <t xml:space="preserve">BRUNO PEREIRA DA SILVA </t>
  </si>
  <si>
    <t>LETICIA CAMELO DE SOUZA SILVA</t>
  </si>
  <si>
    <t xml:space="preserve">ERIC KENNEDY BARBOSA DE LACERDA </t>
  </si>
  <si>
    <t xml:space="preserve">PHELLIPE ROCHA DA SILVA </t>
  </si>
  <si>
    <t>GILSON MATEUS DE OLIVEIRA VIEIRA</t>
  </si>
  <si>
    <t>FRANCEWAYNE SILVEIRA</t>
  </si>
  <si>
    <t xml:space="preserve">MARCOS VINICIUS RODRIGUES DE SOUSA </t>
  </si>
  <si>
    <t>FRANCISCO NARZIRLAN BARBOSA DA SILVA</t>
  </si>
  <si>
    <t>DEIANE MONTEIRO WESCESLAU</t>
  </si>
  <si>
    <t>PEDRO BARBOSA LINO</t>
  </si>
  <si>
    <t>GLEDSON LUCIO BORGES SOUZA</t>
  </si>
  <si>
    <t>RODRIGO AUGUSTO DE MATOS DIAS</t>
  </si>
  <si>
    <t>12_2022</t>
  </si>
  <si>
    <t>FELIPE RACHID POLASTRI NARCISO</t>
  </si>
  <si>
    <t>TAIRONE LIMA FERREIRA</t>
  </si>
  <si>
    <t>CIDINEIA APARECIDA DE SOUZA</t>
  </si>
  <si>
    <t>PAULO ROBERTO RIBEIRO DE OLIVEIRA</t>
  </si>
  <si>
    <t>ELCIANO PEREIRA DA SILVA</t>
  </si>
  <si>
    <t>BRUNO PEREIRA DA SILVA</t>
  </si>
  <si>
    <t>ERIC KENNEDY BARBOSA DE LACERDA</t>
  </si>
  <si>
    <t>PHELLIPE ROCHA DA SILVA</t>
  </si>
  <si>
    <t>MARCOS VINICIUS RODRIGUES DE SOUSA</t>
  </si>
  <si>
    <t>WILLIAM TORRES DA SILVA FERREIRA</t>
  </si>
  <si>
    <t>HUGO LOPES FRANKLIN DUTRA</t>
  </si>
  <si>
    <t>RAFAEL FLOR AMORIM</t>
  </si>
  <si>
    <t>SILVIO MACHADO LUCENA DIAS</t>
  </si>
  <si>
    <t>GUSTAVO ALVES VIEIRA</t>
  </si>
  <si>
    <t>KATIA PEREIRA DOS SANTOS</t>
  </si>
  <si>
    <t>HENRIQUE RODRIGUES REIS</t>
  </si>
  <si>
    <t>FILIPE LUCIANO RODRIGUES SANTOS</t>
  </si>
  <si>
    <t xml:space="preserve">MARIA FERNANDA MENDANHA ATAIDES </t>
  </si>
  <si>
    <t>RANDEL MARQUES</t>
  </si>
  <si>
    <t xml:space="preserve">DIEGO RODRIGUES DA SILVA </t>
  </si>
  <si>
    <t xml:space="preserve">GLEISSON MARTINS DOS PASSOS </t>
  </si>
  <si>
    <t xml:space="preserve">JESSICA DE SOUZA SANTOS </t>
  </si>
  <si>
    <t>CLAUDIO MOURA DE AZEVEDO</t>
  </si>
  <si>
    <t xml:space="preserve">RODRIGO DIAS DOS SANTOS </t>
  </si>
  <si>
    <t>raimundo.freitas@performafacil.com</t>
  </si>
  <si>
    <t>thais.silva@performafacil.com</t>
  </si>
  <si>
    <t>nei.filho@performafacil.com</t>
  </si>
  <si>
    <t>tairone.ferreira@performafacil.com</t>
  </si>
  <si>
    <t>cidineia.souza@performafacil.com</t>
  </si>
  <si>
    <t>stefany.nunes@performafacil.com</t>
  </si>
  <si>
    <t>fernando.cardoso@performafacil.com</t>
  </si>
  <si>
    <t>paulo.oliveira@performafacil.com</t>
  </si>
  <si>
    <t>elciano.pereira@performafacil.com</t>
  </si>
  <si>
    <t>bruno.silva@performafacil.com</t>
  </si>
  <si>
    <t>eric-lacerda@performafacil.com</t>
  </si>
  <si>
    <t>phellipe.silva@performafacil.com</t>
  </si>
  <si>
    <t>gilson.vieira@performafacil.com</t>
  </si>
  <si>
    <t>marcos.sousa@performafacil.com</t>
  </si>
  <si>
    <t>francisco.silva@performafacil.com</t>
  </si>
  <si>
    <t>deiane.wenceslau@performafacil.com</t>
  </si>
  <si>
    <t>pedro.lino@performafacil.com</t>
  </si>
  <si>
    <t>gledson.souza@performafacil.com</t>
  </si>
  <si>
    <t>rodrigo.dias@performafacil.com</t>
  </si>
  <si>
    <t>william.ferreira@performafacil.com</t>
  </si>
  <si>
    <t>6199425 8550</t>
  </si>
  <si>
    <t>hugo.dutra@performafacil.com</t>
  </si>
  <si>
    <t>rafael.amorim@performafacil.com</t>
  </si>
  <si>
    <t>silvio.dias@performafacil.com</t>
  </si>
  <si>
    <t>gustavo.vieira@performafacil.com</t>
  </si>
  <si>
    <t>katia.santos@performafacil.com</t>
  </si>
  <si>
    <t>henrique.reis@performafacil.com</t>
  </si>
  <si>
    <t>6199948-9407</t>
  </si>
  <si>
    <t>filipe.santos@performafacil.com</t>
  </si>
  <si>
    <t>maria.ataides@performafacil.com</t>
  </si>
  <si>
    <t>randal.marques@performafacil.com</t>
  </si>
  <si>
    <t>diego-silva@performafacil.com</t>
  </si>
  <si>
    <t>gleisson.passos@performafacil.com</t>
  </si>
  <si>
    <t>jessica.santos@performafacil.com</t>
  </si>
  <si>
    <t>claudio.moura@performafacil.com</t>
  </si>
  <si>
    <t>6298483-7089</t>
  </si>
  <si>
    <t>LB5L8LYR86</t>
  </si>
  <si>
    <t>LBFB378148</t>
  </si>
  <si>
    <t>LBO3CCZB77</t>
  </si>
  <si>
    <t>LBPMI57UC1</t>
  </si>
  <si>
    <t>GUARARA</t>
  </si>
  <si>
    <t>LB6IBVWM7A</t>
  </si>
  <si>
    <t>SAO JOAO NEPOMUCENO</t>
  </si>
  <si>
    <t>LBPIRTN276</t>
  </si>
  <si>
    <t>LBC91C597A</t>
  </si>
  <si>
    <t>LBF571BUE4</t>
  </si>
  <si>
    <t>LBFBC5CP91</t>
  </si>
  <si>
    <t>LBO15OTHFD</t>
  </si>
  <si>
    <t>BELMIRO BRAGA</t>
  </si>
  <si>
    <t>LC6CPMTO2E</t>
  </si>
  <si>
    <t>LBMJTQHS6B</t>
  </si>
  <si>
    <t>LBMNB7P4B7</t>
  </si>
  <si>
    <t>CORONEL PACHECO</t>
  </si>
  <si>
    <t>LBPDOFICAE</t>
  </si>
  <si>
    <t>LBXRSLIT88</t>
  </si>
  <si>
    <t>LBFCME5779</t>
  </si>
  <si>
    <t>LBPO43MDDC</t>
  </si>
  <si>
    <t>TIMOTEO</t>
  </si>
  <si>
    <t>LB5C0YJWD1</t>
  </si>
  <si>
    <t>LBKYQ1WR60</t>
  </si>
  <si>
    <t>LBDVQH1P29</t>
  </si>
  <si>
    <t>LBCHRIH004</t>
  </si>
  <si>
    <t>LBM74WU053</t>
  </si>
  <si>
    <t>LBNY4QI31B</t>
  </si>
  <si>
    <t>LBL55W8LE3</t>
  </si>
  <si>
    <t>SANTO ANTONIO DO DESCOBERTO</t>
  </si>
  <si>
    <t>LBDTR8OSCE</t>
  </si>
  <si>
    <t>LBVGCFWL80</t>
  </si>
  <si>
    <t>LBQMUL2082</t>
  </si>
  <si>
    <t>LBWPD8ZK27</t>
  </si>
  <si>
    <t>NOVA AMERICA</t>
  </si>
  <si>
    <t>LC0HS86K2E</t>
  </si>
  <si>
    <t>LB5DZ9XC9E</t>
  </si>
  <si>
    <t>LBQM3WDZ8B</t>
  </si>
  <si>
    <t>LBGHVMVC46</t>
  </si>
  <si>
    <t>LBAY2DE8FC</t>
  </si>
  <si>
    <t>LBCA8QI981</t>
  </si>
  <si>
    <t>LBDVX9CR4B</t>
  </si>
  <si>
    <t>LBMDNGZRFF</t>
  </si>
  <si>
    <t>LBCD0FAW2D</t>
  </si>
  <si>
    <t>LBCG542K84</t>
  </si>
  <si>
    <t>LBWSVWUV15</t>
  </si>
  <si>
    <t>LBNXVP8K78</t>
  </si>
  <si>
    <t>LBP7JM3M23</t>
  </si>
  <si>
    <t>LBQUALDSA8</t>
  </si>
  <si>
    <t>LC58EGMNEA</t>
  </si>
  <si>
    <t>LBWK22QI3A</t>
  </si>
  <si>
    <t>LBZ4B8LE67</t>
  </si>
  <si>
    <t>LC0MYOXCFE</t>
  </si>
  <si>
    <t>LC7XSCIX14</t>
  </si>
  <si>
    <t>VALPARAISO DE GOIAS</t>
  </si>
  <si>
    <t>LBF3F7OD31</t>
  </si>
  <si>
    <t>LC6GQT4Z4A</t>
  </si>
  <si>
    <t>LB41FQDB8E</t>
  </si>
  <si>
    <t>LBZ6L4IJ6D</t>
  </si>
  <si>
    <t>LBWJKZNJC6</t>
  </si>
  <si>
    <t>LBNSRULM34</t>
  </si>
  <si>
    <t>LBDZEIR768</t>
  </si>
  <si>
    <t>LBE2ZMK98E</t>
  </si>
  <si>
    <t>LBM6R7DPB1</t>
  </si>
  <si>
    <t>LBQOT8L164</t>
  </si>
  <si>
    <t>LBQIWZCN11</t>
  </si>
  <si>
    <t>LBCGMARF64</t>
  </si>
  <si>
    <t>LBE5UMVQ94</t>
  </si>
  <si>
    <t>LB6KJNR55A</t>
  </si>
  <si>
    <t>LBCE1GSCF3</t>
  </si>
  <si>
    <t>LBGFZVZHBE</t>
  </si>
  <si>
    <t>LBL6EYYN61</t>
  </si>
  <si>
    <t>LAJQ2IGB50</t>
  </si>
  <si>
    <t>LAV6WRYP08</t>
  </si>
  <si>
    <t>LBDS8XY2F3</t>
  </si>
  <si>
    <t>LBNZQEUJ20</t>
  </si>
  <si>
    <t>LBUX76LR72</t>
  </si>
  <si>
    <t>LBCR659S40</t>
  </si>
  <si>
    <t>LB59X9DK2E</t>
  </si>
  <si>
    <t>LB5D7JGPC4</t>
  </si>
  <si>
    <t>LBCOWTFZ16</t>
  </si>
  <si>
    <t>LBI7OQKG53</t>
  </si>
  <si>
    <t>LBO6DHL6D1</t>
  </si>
  <si>
    <t>LBPDZN4MC1</t>
  </si>
  <si>
    <t>LBPL8FIR5E</t>
  </si>
  <si>
    <t>LBF3ONNM72</t>
  </si>
  <si>
    <t>LBCLBNIK03</t>
  </si>
  <si>
    <t>LBMAED9197</t>
  </si>
  <si>
    <t>LBPK7KQIDE</t>
  </si>
  <si>
    <t>LC7T662010</t>
  </si>
  <si>
    <t>LBDYQW85E9</t>
  </si>
  <si>
    <t>LBW4ZMDW5E</t>
  </si>
  <si>
    <t>LBMMWTNYD0</t>
  </si>
  <si>
    <t>LBZ466DV5D</t>
  </si>
  <si>
    <t>LC0N1NVS77</t>
  </si>
  <si>
    <t>LBZ7QCDIBB</t>
  </si>
  <si>
    <t>LBWJHOFM64</t>
  </si>
  <si>
    <t>LBQQEDQH1A</t>
  </si>
  <si>
    <t>LBL34YC12A</t>
  </si>
  <si>
    <t>LBMI7BRVE5</t>
  </si>
  <si>
    <t>LBNYTHUB36</t>
  </si>
  <si>
    <t>LBP9XJLVF0</t>
  </si>
  <si>
    <t>LC7YZA4O65</t>
  </si>
  <si>
    <t>LBQT1H5ZA1</t>
  </si>
  <si>
    <t>GLEISSON MARTINS DOS PASSOS</t>
  </si>
  <si>
    <t>LBWNDCUB90</t>
  </si>
  <si>
    <t>LC6D660X6E</t>
  </si>
  <si>
    <t>LBXRHZNU08</t>
  </si>
  <si>
    <t>CIDADE OCIDENTAL</t>
  </si>
  <si>
    <t>LBQV0VPMB1</t>
  </si>
  <si>
    <t>LBQPBYL832</t>
  </si>
  <si>
    <t>LBQXKWIW1A</t>
  </si>
  <si>
    <t>LBR023GQE2</t>
  </si>
  <si>
    <t>LC6KBLFF24</t>
  </si>
  <si>
    <t>LBVEL7QYC3</t>
  </si>
  <si>
    <t>LBATH2YR2F</t>
  </si>
  <si>
    <t>LBATR9O4A0</t>
  </si>
  <si>
    <t>LBCI57P142</t>
  </si>
  <si>
    <t>LBL4VQLDE4</t>
  </si>
  <si>
    <t>LBMIQ8W389</t>
  </si>
  <si>
    <t>LBPIBC0EDB</t>
  </si>
  <si>
    <t>LBV4X6JHB6</t>
  </si>
  <si>
    <t>LBMFL31EFE</t>
  </si>
  <si>
    <t>LBRV3BG409</t>
  </si>
  <si>
    <t>LBL7HAUV06</t>
  </si>
  <si>
    <t>LBP48UVZ19</t>
  </si>
  <si>
    <t>LBPD5BQN72</t>
  </si>
  <si>
    <t>LBZ2XK4032</t>
  </si>
  <si>
    <t>LBY0FOCV8F</t>
  </si>
  <si>
    <t>LBWCMT8I19</t>
  </si>
  <si>
    <t>LBWP114AD3</t>
  </si>
  <si>
    <t>LB6LUA1324</t>
  </si>
  <si>
    <t>LBCBV817A0</t>
  </si>
  <si>
    <t>LBGEUA2N55</t>
  </si>
  <si>
    <t>LBL4BLTG6A</t>
  </si>
  <si>
    <t>LC4ZH9HX99</t>
  </si>
  <si>
    <t>JESSICA DE SOUZA SANTOS</t>
  </si>
  <si>
    <t>LBWNJWLAAD</t>
  </si>
  <si>
    <t>LBY3ZJKT8B</t>
  </si>
  <si>
    <t>LC0W16BS58</t>
  </si>
  <si>
    <t>LC96CXWP42</t>
  </si>
  <si>
    <t>LC9ESQRS7D</t>
  </si>
  <si>
    <t>LB5CD36FAB</t>
  </si>
  <si>
    <t>LBCOQC2DAF</t>
  </si>
  <si>
    <t>LB6LDHZP54</t>
  </si>
  <si>
    <t>LBE3H9NH63</t>
  </si>
  <si>
    <t>LBFAMIO11C</t>
  </si>
  <si>
    <t>LBGIDTB441</t>
  </si>
  <si>
    <t>LBPG3VS5B5</t>
  </si>
  <si>
    <t>LBQGQLS9D9</t>
  </si>
  <si>
    <t>LBXWTXJ316</t>
  </si>
  <si>
    <t>LC0RA1308C</t>
  </si>
  <si>
    <t>LC0N14ECD2</t>
  </si>
  <si>
    <t>LC0UY68UD2</t>
  </si>
  <si>
    <t>LBCHXQ8A7C</t>
  </si>
  <si>
    <t>LBB10XPTC8</t>
  </si>
  <si>
    <t>LBF6SBXFBE</t>
  </si>
  <si>
    <t>LBCKRB5S80</t>
  </si>
  <si>
    <t>LBGKIQNK24</t>
  </si>
  <si>
    <t>LBWGYDP38B</t>
  </si>
  <si>
    <t>LBO3NDCU6B</t>
  </si>
  <si>
    <t>LC11KSWBB8</t>
  </si>
  <si>
    <t>LC7ZLYH979</t>
  </si>
  <si>
    <t>LC7XO74CAF</t>
  </si>
  <si>
    <t>LBV6HVD974</t>
  </si>
  <si>
    <t>LBW9QW8IF6</t>
  </si>
  <si>
    <t>LC0XPCJEFC</t>
  </si>
  <si>
    <t>LC7Q0DQ5F1</t>
  </si>
  <si>
    <t>LBGNUAAE86</t>
  </si>
  <si>
    <t>EMAIL_VALIDATION/DATA_GRID/SOCIAL_CONTRACT_UPLOAD/LETTER_OF_ATTORNEY_UPLOAD</t>
  </si>
  <si>
    <t>LC7MHB0U0A</t>
  </si>
  <si>
    <t>LC7R9RIHA3</t>
  </si>
  <si>
    <t>LBL3EHIEED</t>
  </si>
  <si>
    <t>LBCCQ0G186</t>
  </si>
  <si>
    <t>LBDWSIQ846</t>
  </si>
  <si>
    <t>LBPFAGB8BE</t>
  </si>
  <si>
    <t>LBXQ3KZ5AE</t>
  </si>
  <si>
    <t>LIMA DUARTE</t>
  </si>
  <si>
    <t>LBGM8H6289</t>
  </si>
  <si>
    <t>LBGHDKJGAB</t>
  </si>
  <si>
    <t>LC6QJOA2B3</t>
  </si>
  <si>
    <t>LBUYJFOV49</t>
  </si>
  <si>
    <t>LBWA4TG6C2</t>
  </si>
  <si>
    <t>LC8907RB09</t>
  </si>
  <si>
    <t>LB6HZSAO45</t>
  </si>
  <si>
    <t>LBNZUDPMB8</t>
  </si>
  <si>
    <t>LB5EP3AFB3</t>
  </si>
  <si>
    <t>LB5BNPBX46</t>
  </si>
  <si>
    <t>LB5FQHJN96</t>
  </si>
  <si>
    <t>LBAY1TI19F</t>
  </si>
  <si>
    <t>LBDU8IJ58C</t>
  </si>
  <si>
    <t>LBCEZ7UJ2D</t>
  </si>
  <si>
    <t>LBGHR2RI8A</t>
  </si>
  <si>
    <t>LBF6GJX71A</t>
  </si>
  <si>
    <t>LBGL7GPT52</t>
  </si>
  <si>
    <t>LBUSYGOXAE</t>
  </si>
  <si>
    <t>LC9CZSNRFE</t>
  </si>
  <si>
    <t>LBPA04AI98</t>
  </si>
  <si>
    <t>LBUVI7NHBE</t>
  </si>
  <si>
    <t>LC6DUK5Z1F</t>
  </si>
  <si>
    <t>LC9D0FEH9C</t>
  </si>
  <si>
    <t>LB6KIWOD80</t>
  </si>
  <si>
    <t>LC7W31HP2E</t>
  </si>
  <si>
    <t>LC93CZAO2E</t>
  </si>
  <si>
    <t>LBCA4S5WD1</t>
  </si>
  <si>
    <t>LBCEKQ82BC</t>
  </si>
  <si>
    <t>LBO58BK6E7</t>
  </si>
  <si>
    <t>LBWMWG9LDE</t>
  </si>
  <si>
    <t>LBPDYIKU98</t>
  </si>
  <si>
    <t>LC4Z2F55A2</t>
  </si>
  <si>
    <t>LC5HBO0BB2</t>
  </si>
  <si>
    <t>LC80OZ2443</t>
  </si>
  <si>
    <t>LASK1RZOB9</t>
  </si>
  <si>
    <t>LBDM4Q5B5C</t>
  </si>
  <si>
    <t>LBE211W9C1</t>
  </si>
  <si>
    <t>LBPEKQ6T8A</t>
  </si>
  <si>
    <t>LBY2VIV4A0</t>
  </si>
  <si>
    <t>LBZGROJZ5E</t>
  </si>
  <si>
    <t>LBMMKP0698</t>
  </si>
  <si>
    <t>LBPCK8WS69</t>
  </si>
  <si>
    <t>LBPJRZVYB7</t>
  </si>
  <si>
    <t>LBQOPXE6E9</t>
  </si>
  <si>
    <t>LBQY4LKAFF</t>
  </si>
  <si>
    <t>LBWXL9DF35</t>
  </si>
  <si>
    <t>LBKY0YX7C0</t>
  </si>
  <si>
    <t>LBMAA7C931</t>
  </si>
  <si>
    <t>LBUT6YGNAE</t>
  </si>
  <si>
    <t>LBQWBZD474</t>
  </si>
  <si>
    <t>LBV3T7JI60</t>
  </si>
  <si>
    <t>LC4WNDII39</t>
  </si>
  <si>
    <t>LBFC1H0HC8</t>
  </si>
  <si>
    <t>LBE1OMAD11</t>
  </si>
  <si>
    <t>LBF46JS6C5</t>
  </si>
  <si>
    <t>LBXY29L683</t>
  </si>
  <si>
    <t>LBZ9RDZEBE</t>
  </si>
  <si>
    <t>LC0ME5Q900</t>
  </si>
  <si>
    <t>LASPE0HRF7</t>
  </si>
  <si>
    <t>LBAT1OF848</t>
  </si>
  <si>
    <t>LBDWIZT765</t>
  </si>
  <si>
    <t>LBDZBJJYBA</t>
  </si>
  <si>
    <t>LBF2GGFMCB</t>
  </si>
  <si>
    <t>LBFA626V3E</t>
  </si>
  <si>
    <t>LBFHF90P0A</t>
  </si>
  <si>
    <t>LBCKD63RFA</t>
  </si>
  <si>
    <t>LBF7PTNL53</t>
  </si>
  <si>
    <t>LBDVN5VQDA</t>
  </si>
  <si>
    <t>LBF3DFOXFD</t>
  </si>
  <si>
    <t>LBGHJCXR9E</t>
  </si>
  <si>
    <t>LBMO3B1XF7</t>
  </si>
  <si>
    <t>LBFFCWOU94</t>
  </si>
  <si>
    <t>LC0V15AV4C</t>
  </si>
  <si>
    <t>MAR DE ESPANHA</t>
  </si>
  <si>
    <t>LBS2T9IW5E</t>
  </si>
  <si>
    <t>LBCGZBXT4C</t>
  </si>
  <si>
    <t>LBMKJLYH44</t>
  </si>
  <si>
    <t>LBGJKDS0B1</t>
  </si>
  <si>
    <t>LBQRFXQTB6</t>
  </si>
  <si>
    <t>LBQW7W9Y7E</t>
  </si>
  <si>
    <t>LB59XPE9DF</t>
  </si>
  <si>
    <t>LBFJVXMM9D</t>
  </si>
  <si>
    <t>LBL8VJ481E</t>
  </si>
  <si>
    <t>LBPL0TFS47</t>
  </si>
  <si>
    <t>LBPEGZ39D0</t>
  </si>
  <si>
    <t>LBZFORPM5E</t>
  </si>
  <si>
    <t>LC7TVFU7AA</t>
  </si>
  <si>
    <t>LBO2ONH220</t>
  </si>
  <si>
    <t>LBP3T9G8CB</t>
  </si>
  <si>
    <t>LBPHF9QR36</t>
  </si>
  <si>
    <t>LBVAK8YU74</t>
  </si>
  <si>
    <t>LBXQPEUA7A</t>
  </si>
  <si>
    <t>LC6AYTFC28</t>
  </si>
  <si>
    <t>LBPIZ7ZNB9</t>
  </si>
  <si>
    <t>LBNXB1RX7F</t>
  </si>
  <si>
    <t>LBNQRTZO8A</t>
  </si>
  <si>
    <t>LBPOIL1D99</t>
  </si>
  <si>
    <t>LBY7VEPS0F</t>
  </si>
  <si>
    <t>LC3Z7LL1B8</t>
  </si>
  <si>
    <t>LBCBH0R8A4</t>
  </si>
  <si>
    <t>LBFARQUZ32</t>
  </si>
  <si>
    <t>LBZLM6QW74</t>
  </si>
  <si>
    <t>LBL247KP74</t>
  </si>
  <si>
    <t>LBMG58CWD2</t>
  </si>
  <si>
    <t>LBNXMV3RAC</t>
  </si>
  <si>
    <t>LBO1B2L8A2</t>
  </si>
  <si>
    <t>LC56VG3F80</t>
  </si>
  <si>
    <t>LC6GVWNQ8F</t>
  </si>
  <si>
    <t>LC7XU7IT46</t>
  </si>
  <si>
    <t>LB5DU00T28</t>
  </si>
  <si>
    <t>LB6HUONBE1</t>
  </si>
  <si>
    <t>LBCLLBB3EE</t>
  </si>
  <si>
    <t>LBV932BPE0</t>
  </si>
  <si>
    <t>LBGH9UVL38</t>
  </si>
  <si>
    <t>LBPFT22HA2</t>
  </si>
  <si>
    <t>LBUOAU8V20</t>
  </si>
  <si>
    <t>LBV6NV1708</t>
  </si>
  <si>
    <t>LBZCIYVF0A</t>
  </si>
  <si>
    <t>LC0UHPKE8E</t>
  </si>
  <si>
    <t>LC0YE7UV4D</t>
  </si>
  <si>
    <t>LC4SPBRT02</t>
  </si>
  <si>
    <t>LC6RUA7Z81</t>
  </si>
  <si>
    <t>LBP2LW85E0</t>
  </si>
  <si>
    <t>LB501V8127</t>
  </si>
  <si>
    <t>LBQY4S0O6E</t>
  </si>
  <si>
    <t>LBAVIBLZAC</t>
  </si>
  <si>
    <t>LC9D6SDG7D</t>
  </si>
  <si>
    <t>LC9F5AK065</t>
  </si>
  <si>
    <t>LBM9WRNQ91</t>
  </si>
  <si>
    <t>LC0R45QBE5</t>
  </si>
  <si>
    <t>LC6J8CL197</t>
  </si>
  <si>
    <t>LC52EOLAAF</t>
  </si>
  <si>
    <t>LBFG0Z4L27</t>
  </si>
  <si>
    <t>LBB3YRGQ35</t>
  </si>
  <si>
    <t>LBMMH8CRC7</t>
  </si>
  <si>
    <t>LBNU1ON24A</t>
  </si>
  <si>
    <t>LBNZ7IHIB4</t>
  </si>
  <si>
    <t>LBO0D3GZ69</t>
  </si>
  <si>
    <t>LBCITQP8F7</t>
  </si>
  <si>
    <t>LBXSFXX91C</t>
  </si>
  <si>
    <t>LC66NZTN67</t>
  </si>
  <si>
    <t>LC6FWGLP9F</t>
  </si>
  <si>
    <t>LC6B1AL414</t>
  </si>
  <si>
    <t>LB6LL838EE</t>
  </si>
  <si>
    <t>LBGH9MCP66</t>
  </si>
  <si>
    <t>LBGQ38O619</t>
  </si>
  <si>
    <t>LBNSGYNQ20</t>
  </si>
  <si>
    <t>LBP8A9IN30</t>
  </si>
  <si>
    <t>LBUV8DW589</t>
  </si>
  <si>
    <t>LBWD85IU90</t>
  </si>
  <si>
    <t>LBXUXM8G05</t>
  </si>
  <si>
    <t>LBY2OR0PFF</t>
  </si>
  <si>
    <t>LC69GQVC35</t>
  </si>
  <si>
    <t>LC6TK7691C</t>
  </si>
  <si>
    <t>LC7R1HKED4</t>
  </si>
  <si>
    <t>LBNPPFM88F</t>
  </si>
  <si>
    <t>LC80U9GA1C</t>
  </si>
  <si>
    <t>LC950Y785A</t>
  </si>
  <si>
    <t>LC9H5TUJ46</t>
  </si>
  <si>
    <t>LC9AXV2CBA</t>
  </si>
  <si>
    <t>LBQLISGW4D</t>
  </si>
  <si>
    <t>LBQOC6628C</t>
  </si>
  <si>
    <t>LBXW9XWE31</t>
  </si>
  <si>
    <t>LC7RJWDX93</t>
  </si>
  <si>
    <t>LBP42LEAFE</t>
  </si>
  <si>
    <t>LBQU175405</t>
  </si>
  <si>
    <t>LBPIUEBT7D</t>
  </si>
  <si>
    <t>LC6JGFAK7A</t>
  </si>
  <si>
    <t>LC6KM4ZHDD</t>
  </si>
  <si>
    <t>LC6KW7SDA8</t>
  </si>
  <si>
    <t>LC6N0NID0C</t>
  </si>
  <si>
    <t>LC6JIH2W10</t>
  </si>
  <si>
    <t>LC6N3DUI16</t>
  </si>
  <si>
    <t>LC989F8A2E</t>
  </si>
  <si>
    <t>LC4UTZHD5E</t>
  </si>
  <si>
    <t>LC7XWUFC2A</t>
  </si>
  <si>
    <t>LC52B1TO1C</t>
  </si>
  <si>
    <t>LC6HK4QJBE</t>
  </si>
  <si>
    <t>LC9KEYQ700</t>
  </si>
  <si>
    <t>LBP7X4IX08</t>
  </si>
  <si>
    <t>LBUXLHA935</t>
  </si>
  <si>
    <t>LBZ675A3FD</t>
  </si>
  <si>
    <t>LBL1X5OWB9</t>
  </si>
  <si>
    <t>LC550RIJ05</t>
  </si>
  <si>
    <t>LC7NFPF59E</t>
  </si>
  <si>
    <t>LC7VYZE627</t>
  </si>
  <si>
    <t>LBV2OR4K29</t>
  </si>
  <si>
    <t>LCAXWVCGBE</t>
  </si>
  <si>
    <t>LCAMQD9X73</t>
  </si>
  <si>
    <t>LC6M8ACJE5</t>
  </si>
  <si>
    <t>LCAKFVXN7C</t>
  </si>
  <si>
    <t>LBF3PCQMD7</t>
  </si>
  <si>
    <t>LBCDRVEUC0</t>
  </si>
  <si>
    <t>LBF2WUYZ0C</t>
  </si>
  <si>
    <t>LCAH67LB72</t>
  </si>
  <si>
    <t>LBQO2EKX8A</t>
  </si>
  <si>
    <t>LCAUFW7310</t>
  </si>
  <si>
    <t>LBM9UY80B6</t>
  </si>
  <si>
    <t>LBV5G9IL7F</t>
  </si>
  <si>
    <t>LBWDOQQJ73</t>
  </si>
  <si>
    <t>LBZB7ILA36</t>
  </si>
  <si>
    <t>LC7NZQIB6A</t>
  </si>
  <si>
    <t>LC68RBHA18</t>
  </si>
  <si>
    <t>LC85ZFAF22</t>
  </si>
  <si>
    <t>LC7RP8EP14</t>
  </si>
  <si>
    <t>LC9CDZXE75</t>
  </si>
  <si>
    <t>LBVC8TPYBF</t>
  </si>
  <si>
    <t>LC67ENA702</t>
  </si>
  <si>
    <t>LBF50D3P1A</t>
  </si>
  <si>
    <t>LC99IBNK2B</t>
  </si>
  <si>
    <t>LC91RCPS45</t>
  </si>
  <si>
    <t>LBPGKNW02C</t>
  </si>
  <si>
    <t>LBYZYSY74B</t>
  </si>
  <si>
    <t>LBWTU25A91</t>
  </si>
  <si>
    <t>LBZINYS6CC</t>
  </si>
  <si>
    <t>LBWJPL0U07</t>
  </si>
  <si>
    <t>LC6DVYAEE4</t>
  </si>
  <si>
    <t>LC6LUDBO2F</t>
  </si>
  <si>
    <t>LC7W1PHGE6</t>
  </si>
  <si>
    <t>LC7YWP785B</t>
  </si>
  <si>
    <t>LBY4IX2L23</t>
  </si>
  <si>
    <t>LC9MZD9R10</t>
  </si>
  <si>
    <t>LBWLNB7A66</t>
  </si>
  <si>
    <t>LC813CMB94</t>
  </si>
  <si>
    <t>LBNPJY5C52</t>
  </si>
  <si>
    <t>LCAK7M3HFB</t>
  </si>
  <si>
    <t>L84CANZM24</t>
  </si>
  <si>
    <t>Fat 11/2022</t>
  </si>
  <si>
    <t>Fat 12/2022</t>
  </si>
  <si>
    <t>01 - SEM MDC</t>
  </si>
  <si>
    <t>Prod M2</t>
  </si>
  <si>
    <t>11 - OUTROS</t>
  </si>
  <si>
    <t>POS</t>
  </si>
  <si>
    <t>Bakeries</t>
  </si>
  <si>
    <t>J</t>
  </si>
  <si>
    <t>ATIVO</t>
  </si>
  <si>
    <t>Pet Shops-Pet Food and Supplies</t>
  </si>
  <si>
    <t>INATIVAÇÃO</t>
  </si>
  <si>
    <t>ATIVAÇÃO</t>
  </si>
  <si>
    <t>Tire Retreading and Repair Shops</t>
  </si>
  <si>
    <t>Electronic Sales</t>
  </si>
  <si>
    <t>02 - EMPRESAS I</t>
  </si>
  <si>
    <t>Motorcycle Shops and Dealers</t>
  </si>
  <si>
    <t>Package Stores, Beer, Wine, and Liquor</t>
  </si>
  <si>
    <t>Miscellaneous Food Stores-Convenience Stores, Markets, Specialty Stores, and Vending Machines</t>
  </si>
  <si>
    <t>Discount Stores</t>
  </si>
  <si>
    <t>Hardware Stores</t>
  </si>
  <si>
    <t>Furniture Repair, Refinishing</t>
  </si>
  <si>
    <t>Eating Places, Restaurants</t>
  </si>
  <si>
    <t>Automotive Parts, Accessories Stores</t>
  </si>
  <si>
    <t>Equipment, Furniture, and Home Furnishings Stores (except Appliances)</t>
  </si>
  <si>
    <t>Shoe Stores</t>
  </si>
  <si>
    <t>REATIVAÇÃO</t>
  </si>
  <si>
    <t>20 - EMPRESAS MEI</t>
  </si>
  <si>
    <t>Mens and Womens Clothing Stores</t>
  </si>
  <si>
    <t>Bars, Cocktail Lounges, Discotheques, Nightclubs, and Taverns-Drinking Places (Alcoholic Beverages)</t>
  </si>
  <si>
    <t>Fast Food Restaurants</t>
  </si>
  <si>
    <t>Automotive Service Shops</t>
  </si>
  <si>
    <t>Other Services - not elsewhere classified</t>
  </si>
  <si>
    <t>Courier Services</t>
  </si>
  <si>
    <t>Telecommunication Equipment Including Telephone Sales</t>
  </si>
  <si>
    <t>E-COMMERCE</t>
  </si>
  <si>
    <t>Barber and Beauty Shops</t>
  </si>
  <si>
    <t>Fabric, Needlework, Piece Goods, and Sewing Stores</t>
  </si>
  <si>
    <t>Cosmetic Stores</t>
  </si>
  <si>
    <t>Household Appliance Stores</t>
  </si>
  <si>
    <t>Dairy Products Stores</t>
  </si>
  <si>
    <t>Grocery Stores, Supermarkets</t>
  </si>
  <si>
    <t>Opticians, Optical Goods, and Eyeglasses</t>
  </si>
  <si>
    <t>Office, School Supply, and Stationery Stores</t>
  </si>
  <si>
    <t>Building Materials, Lumber Stores</t>
  </si>
  <si>
    <t>Drapery, Window Covering, and Upholstery Stores</t>
  </si>
  <si>
    <t>Variety Stores</t>
  </si>
  <si>
    <t>Recreation Services-not elsewhere classified</t>
  </si>
  <si>
    <t>Caterers</t>
  </si>
  <si>
    <t>Special Trade Contractors</t>
  </si>
  <si>
    <t>Freezer, Locker Meat Provisioners</t>
  </si>
  <si>
    <t>Electronics Repair Shops</t>
  </si>
  <si>
    <t>Clock, Jewelry, Watch, and Silverware Store</t>
  </si>
  <si>
    <t>Durable Goods (Not Elsewhere Classified)</t>
  </si>
  <si>
    <t>Glass, Paint, Wallpaper Stores</t>
  </si>
  <si>
    <t>Office and Commercial Furniture</t>
  </si>
  <si>
    <t>Construction Materials</t>
  </si>
  <si>
    <t>Automotive Body Repair Shops</t>
  </si>
  <si>
    <t>03 - EMPRESAS II</t>
  </si>
  <si>
    <t>Computer Repair</t>
  </si>
  <si>
    <t>Piece Goods, Notions, and Other Dry Goods</t>
  </si>
  <si>
    <t>Carpentry Contractors</t>
  </si>
  <si>
    <t>Men's, Women's, and Children's Uniforms and Commercial Clothing</t>
  </si>
  <si>
    <t>Advertising Services</t>
  </si>
  <si>
    <t>Fuel Dealers-Coal, Fuel Oil, Liquefied Petroleum, Wood</t>
  </si>
  <si>
    <t>Candy, Nut, and Confectionery Stores</t>
  </si>
  <si>
    <t>Masonry, Stonework, and Plaster</t>
  </si>
  <si>
    <t>Bicycle Shops-Sales and Service</t>
  </si>
  <si>
    <t>Dental and Medical Laboratories</t>
  </si>
  <si>
    <t>Dry Cleaners</t>
  </si>
  <si>
    <t>Car Washes</t>
  </si>
  <si>
    <t>Drug Stores, Pharmacies</t>
  </si>
  <si>
    <t>Health and Beauty Spas</t>
  </si>
  <si>
    <t>Electrical Contractors</t>
  </si>
  <si>
    <t>Business Services-not elsewhere classified</t>
  </si>
  <si>
    <t>Limousines and Taxicabs</t>
  </si>
  <si>
    <t>Cleaning and Maintenance</t>
  </si>
  <si>
    <t>Equipment Rental and Leasing Services Furniture Rental Tool Rental</t>
  </si>
  <si>
    <t>Miscellaneous Publishing and Printing</t>
  </si>
  <si>
    <t>News Dealers and Newsstands</t>
  </si>
  <si>
    <t>Florists</t>
  </si>
  <si>
    <t>Motor Freight Carriers, Trucking-Local/Long Distance, Moving and Storage Companies, Local Delivery</t>
  </si>
  <si>
    <t>Nondurable Goods (Not Elsewhere Classified)</t>
  </si>
  <si>
    <t>Computer Software Stores</t>
  </si>
  <si>
    <t>Quick Copy, Reproduction, and Blueprinting Services</t>
  </si>
  <si>
    <t>ELECTRICAL AND SMALL APPLIANCE REPAIR SHOPS</t>
  </si>
  <si>
    <t>Card Gift Novelty and Souvenir Shops</t>
  </si>
  <si>
    <t>Landscaping Services</t>
  </si>
  <si>
    <t>Automotive Tire Stores</t>
  </si>
  <si>
    <t>Dentists, Orthodontists</t>
  </si>
  <si>
    <t>Used Merchandise and Secondhand Stores</t>
  </si>
  <si>
    <t>Schools and Educational Services-not elsewhere classified</t>
  </si>
  <si>
    <t>Miscellaneous and Specialty Retail Stores</t>
  </si>
  <si>
    <t>General contractors - residential and commercial</t>
  </si>
  <si>
    <t>Miscellaneous Repair Shops and Related Services</t>
  </si>
  <si>
    <t>Clothing Rental-Costumes, Uniforms, and Formal Wear</t>
  </si>
  <si>
    <t>Athletic Fields, Commercial Sports, Professional Sports Clubs, Sports Promoters</t>
  </si>
  <si>
    <t>Hardware Equipment and Supplies</t>
  </si>
  <si>
    <t>Game, Toy, and Hobby Shops</t>
  </si>
  <si>
    <t>Lodging-Hotels, Motels, Resorts-not elsewhere classified</t>
  </si>
  <si>
    <t>Bus Lines</t>
  </si>
  <si>
    <t>TEF Dedicado</t>
  </si>
  <si>
    <t>Photographic Studios</t>
  </si>
  <si>
    <t>Towing Services</t>
  </si>
  <si>
    <t>Expansão</t>
  </si>
  <si>
    <t>Valor</t>
  </si>
  <si>
    <t>Delta Dezembro/22</t>
  </si>
  <si>
    <t>Valor Pago Dez/22</t>
  </si>
  <si>
    <t>Valor Apurado em conformidade com contrato Dez/22</t>
  </si>
  <si>
    <t>Wholesale Clubs</t>
  </si>
  <si>
    <t>Sporting Goods Stores</t>
  </si>
  <si>
    <t>LABHKJ0V94</t>
  </si>
  <si>
    <t>Paints, Varnishes, and Supplies</t>
  </si>
  <si>
    <t>LAQXJ61MB8</t>
  </si>
  <si>
    <t>LBUSS0CIC6</t>
  </si>
  <si>
    <t>Cigar Stores and Stands</t>
  </si>
  <si>
    <t>L9U5YYQ49F</t>
  </si>
  <si>
    <t>Bands, Orchestras, and Miscellaneous Entertainers-not elsewhere classified</t>
  </si>
  <si>
    <t>Tourist Attractions and Exhibits</t>
  </si>
  <si>
    <t>LBKVLZ6VCD</t>
  </si>
  <si>
    <t>LAR7M05CAE</t>
  </si>
  <si>
    <t>L8NGDVZ530</t>
  </si>
  <si>
    <t>01_2023</t>
  </si>
  <si>
    <t>AMANDA DA SILVA SANTOS</t>
  </si>
  <si>
    <t>CAMPINA GRANDE</t>
  </si>
  <si>
    <t>PB</t>
  </si>
  <si>
    <t>LDDIO3JU02</t>
  </si>
  <si>
    <t>LDJ154WQ47</t>
  </si>
  <si>
    <t>ARQUIMEDES TELES DE SOUZA FERNANDES</t>
  </si>
  <si>
    <t>LDKCXT9E11</t>
  </si>
  <si>
    <t>LD4WD8U8A0</t>
  </si>
  <si>
    <t>LDEHA62312</t>
  </si>
  <si>
    <t>LDEK46VZ46</t>
  </si>
  <si>
    <t>LDK90KJF7C</t>
  </si>
  <si>
    <t>LACTVO6B82</t>
  </si>
  <si>
    <t>LAMLVLE243</t>
  </si>
  <si>
    <t>LD1TGV239F</t>
  </si>
  <si>
    <t>LCI45RP8DC</t>
  </si>
  <si>
    <t>LCKP1HB50F</t>
  </si>
  <si>
    <t>LCP2WLGF8F</t>
  </si>
  <si>
    <t>LCQNWX7FE1</t>
  </si>
  <si>
    <t>LDBV5TFAAF</t>
  </si>
  <si>
    <t>LCGKF43Z06</t>
  </si>
  <si>
    <t>LCGHTKHQ08</t>
  </si>
  <si>
    <t>LCGP392U81</t>
  </si>
  <si>
    <t>LCJBN9J8E0</t>
  </si>
  <si>
    <t>LCUQZGJD4D</t>
  </si>
  <si>
    <t>LDEIIMOA3D</t>
  </si>
  <si>
    <t>LD8T60CEA9</t>
  </si>
  <si>
    <t>LCJGUZ0O63</t>
  </si>
  <si>
    <t>LCQEBN7I50</t>
  </si>
  <si>
    <t>LCUUS2AF7D</t>
  </si>
  <si>
    <t>LCHPWROY04</t>
  </si>
  <si>
    <t>LCP78YS6DE</t>
  </si>
  <si>
    <t>LDKOL4F84D</t>
  </si>
  <si>
    <t>LDKHZTFQC7</t>
  </si>
  <si>
    <t>LDKS71MA34</t>
  </si>
  <si>
    <t>LAVAKISI6D</t>
  </si>
  <si>
    <t>LCQKYOF6D5</t>
  </si>
  <si>
    <t>LCZ4LJWRCA</t>
  </si>
  <si>
    <t>LDETG71RE4</t>
  </si>
  <si>
    <t>LDHPYSFV31</t>
  </si>
  <si>
    <t>NOVA LIMA</t>
  </si>
  <si>
    <t>LDFY6IA410</t>
  </si>
  <si>
    <t>LB11W4Z366</t>
  </si>
  <si>
    <t>LCQFEP9ZAB</t>
  </si>
  <si>
    <t>LCGDO6D35E</t>
  </si>
  <si>
    <t>LCGJORO886</t>
  </si>
  <si>
    <t>LCHS3EOY68</t>
  </si>
  <si>
    <t>LCJC8LSE48</t>
  </si>
  <si>
    <t>LCP9BLBO63</t>
  </si>
  <si>
    <t>LCRR8GIWF1</t>
  </si>
  <si>
    <t>LCTBQNNF85</t>
  </si>
  <si>
    <t>LCUQJFVZE1</t>
  </si>
  <si>
    <t>LD8X0N46A9</t>
  </si>
  <si>
    <t>LD9C8996A2</t>
  </si>
  <si>
    <t>CELL_PHONE_VALIDATION/DATA_GRID/SOCIAL_CONTRACT_UPLOAD/LETTER_OF_ATTORNEY_UPLOAD</t>
  </si>
  <si>
    <t>LCAQ2CRT5D</t>
  </si>
  <si>
    <t>LCUXYH4PAA</t>
  </si>
  <si>
    <t>LCYX71T797</t>
  </si>
  <si>
    <t>LD0MEL4JBB</t>
  </si>
  <si>
    <t>LCKFO9JWAD</t>
  </si>
  <si>
    <t>LCMC5IS861</t>
  </si>
  <si>
    <t>LCQEO6P428</t>
  </si>
  <si>
    <t>LCRXYEL02D</t>
  </si>
  <si>
    <t>LD0R07BB11</t>
  </si>
  <si>
    <t>LD93SJ5AEA</t>
  </si>
  <si>
    <t>LD3N3OE782</t>
  </si>
  <si>
    <t>LDC7KLXCAC</t>
  </si>
  <si>
    <t>LDARGTHQC9</t>
  </si>
  <si>
    <t>LD4V6YL1BC</t>
  </si>
  <si>
    <t>LD0R6O1E04</t>
  </si>
  <si>
    <t>LD4UK1IL04</t>
  </si>
  <si>
    <t>LCHR55CW17</t>
  </si>
  <si>
    <t>LCJ3AHW98C</t>
  </si>
  <si>
    <t>LCOSI3MRE5</t>
  </si>
  <si>
    <t>LCOTMZL216</t>
  </si>
  <si>
    <t>LD8V57UME4</t>
  </si>
  <si>
    <t>LCUN78B64B</t>
  </si>
  <si>
    <t>LCG97BT8D4</t>
  </si>
  <si>
    <t>CELL_PHONE_VALIDATION/SOCIAL_CONTRACT_UPLOAD/LETTER_OF_ATTORNEY_UPLOAD</t>
  </si>
  <si>
    <t>LCKXO8DMA5</t>
  </si>
  <si>
    <t>LCGNXUST06</t>
  </si>
  <si>
    <t>LCUXJXYS5B</t>
  </si>
  <si>
    <t>LCHVS88LEA</t>
  </si>
  <si>
    <t>LCJLFESM08</t>
  </si>
  <si>
    <t>LD7QM1SW27</t>
  </si>
  <si>
    <t>LCUGXI33F6</t>
  </si>
  <si>
    <t>LD9FVKOP89</t>
  </si>
  <si>
    <t>LDEK4YJ76D</t>
  </si>
  <si>
    <t>LDEX0UTNB9</t>
  </si>
  <si>
    <t>LDAB6K9EA2</t>
  </si>
  <si>
    <t>LCHX11JIFC</t>
  </si>
  <si>
    <t>ELISA RAQUEL COUTO DA SILVA</t>
  </si>
  <si>
    <t>LDIX0VH61E</t>
  </si>
  <si>
    <t>LCRT6UXFDE</t>
  </si>
  <si>
    <t>L9YPK8D165</t>
  </si>
  <si>
    <t>LCJF03WBB9</t>
  </si>
  <si>
    <t>LD97EKC6B3</t>
  </si>
  <si>
    <t>INHUMAS</t>
  </si>
  <si>
    <t>LD9AJCGTB9</t>
  </si>
  <si>
    <t>LD0PAKS788</t>
  </si>
  <si>
    <t>LDDBR7OO02</t>
  </si>
  <si>
    <t>LDC5NOMWF3</t>
  </si>
  <si>
    <t>LA8PNU1JD4</t>
  </si>
  <si>
    <t>LDEM8U2GE8</t>
  </si>
  <si>
    <t>LCI0EG4O67</t>
  </si>
  <si>
    <t>LCJE6YYP08</t>
  </si>
  <si>
    <t>LD4YQFNY37</t>
  </si>
  <si>
    <t>LDAN0CQ5A6</t>
  </si>
  <si>
    <t>LDDGCWL92A</t>
  </si>
  <si>
    <t>LDDR2MA71B</t>
  </si>
  <si>
    <t>LDIYEUYB32</t>
  </si>
  <si>
    <t>LDG0QOZU8D</t>
  </si>
  <si>
    <t>LDG4HV2U39</t>
  </si>
  <si>
    <t>LCJJ5IR4C4</t>
  </si>
  <si>
    <t>LD1PTA5LB7</t>
  </si>
  <si>
    <t>LCRYX9ME5A</t>
  </si>
  <si>
    <t>LDENR7E5EB</t>
  </si>
  <si>
    <t>LCQI30ES66</t>
  </si>
  <si>
    <t>LCHRIHMF05</t>
  </si>
  <si>
    <t>LCOTG2V5EA</t>
  </si>
  <si>
    <t>LCGC9GGF57</t>
  </si>
  <si>
    <t>LCS2HVBX7B</t>
  </si>
  <si>
    <t>LCZ22GL84D</t>
  </si>
  <si>
    <t>LD1NE1A47D</t>
  </si>
  <si>
    <t>LD8W4N7GCA</t>
  </si>
  <si>
    <t>LDFYKVY61C</t>
  </si>
  <si>
    <t>LCGIIXXU96</t>
  </si>
  <si>
    <t>LAWS7MCDBB</t>
  </si>
  <si>
    <t>LCP3F278FD</t>
  </si>
  <si>
    <t>LCJA91KR89</t>
  </si>
  <si>
    <t>LCURMSN47A</t>
  </si>
  <si>
    <t>SANTOS DUMONT</t>
  </si>
  <si>
    <t>LD0AWPDDB2</t>
  </si>
  <si>
    <t>FERNANDO AUGUSTO SOARES DE OLIVEIRA</t>
  </si>
  <si>
    <t>LDG46E0M0F</t>
  </si>
  <si>
    <t>LCQJY91IA1</t>
  </si>
  <si>
    <t>LD25S0AYD5</t>
  </si>
  <si>
    <t>LCTD45BYF5</t>
  </si>
  <si>
    <t>LCTGQKHE70</t>
  </si>
  <si>
    <t>LD07XB7FB4</t>
  </si>
  <si>
    <t>LD1WAFKF99</t>
  </si>
  <si>
    <t>LD3KTTVP64</t>
  </si>
  <si>
    <t>LDBKYHV4ED</t>
  </si>
  <si>
    <t>LDBQXA61FB</t>
  </si>
  <si>
    <t>LDF21X4I7C</t>
  </si>
  <si>
    <t>LDG0UDO628</t>
  </si>
  <si>
    <t>LDKCGNCMCC</t>
  </si>
  <si>
    <t>LCT6KAD663</t>
  </si>
  <si>
    <t>LD0ALAJ25E</t>
  </si>
  <si>
    <t>LDEOUSK4C3</t>
  </si>
  <si>
    <t>LCHTC75RDA</t>
  </si>
  <si>
    <t>LCI1C2YMFB</t>
  </si>
  <si>
    <t>LA152WMU54</t>
  </si>
  <si>
    <t>LCEWFLXFDA</t>
  </si>
  <si>
    <t>LBNUIJ5OB5</t>
  </si>
  <si>
    <t>LCBZT8ROF6</t>
  </si>
  <si>
    <t>LCHVDA8X8D</t>
  </si>
  <si>
    <t>LCJ6YEC3B4</t>
  </si>
  <si>
    <t>LCOX6FHT81</t>
  </si>
  <si>
    <t>LCS7QG6080</t>
  </si>
  <si>
    <t>LD0QIDLZCF</t>
  </si>
  <si>
    <t>LCT9VRF853</t>
  </si>
  <si>
    <t>LD8RNU9Z75</t>
  </si>
  <si>
    <t>LDAS98PX64</t>
  </si>
  <si>
    <t>LCGA88MQ3A</t>
  </si>
  <si>
    <t>GABRIEL FERNANDO NEVES DO NASCIMENTO</t>
  </si>
  <si>
    <t>JOAO PESSOA</t>
  </si>
  <si>
    <t>LDDIZZ2A57</t>
  </si>
  <si>
    <t>LDJ48IZY5C</t>
  </si>
  <si>
    <t>LCTFBCMIA1</t>
  </si>
  <si>
    <t>LCJ9F18ODD</t>
  </si>
  <si>
    <t>LCI0XFFQ9E</t>
  </si>
  <si>
    <t>LCKP44WCC6</t>
  </si>
  <si>
    <t>LCOU94A789</t>
  </si>
  <si>
    <t>LCQM7N739F</t>
  </si>
  <si>
    <t>LDER0YYB79</t>
  </si>
  <si>
    <t>LCUIU4WK69</t>
  </si>
  <si>
    <t>LD1QJEKN9E</t>
  </si>
  <si>
    <t>LDDCUGKP3C</t>
  </si>
  <si>
    <t>LD99ZAKV4B</t>
  </si>
  <si>
    <t>LCJGFBYN80</t>
  </si>
  <si>
    <t>LDD0RVQ764</t>
  </si>
  <si>
    <t>LDEX2XH291</t>
  </si>
  <si>
    <t>LD0B6JRX01</t>
  </si>
  <si>
    <t>LD0IN9VW39</t>
  </si>
  <si>
    <t>LDC03V7LA5</t>
  </si>
  <si>
    <t>LDC2F4HL40</t>
  </si>
  <si>
    <t>LCKMZCSG33</t>
  </si>
  <si>
    <t>LCEUSY0BF1</t>
  </si>
  <si>
    <t>LCGDNXUB4D</t>
  </si>
  <si>
    <t>LCGGYJHJAB</t>
  </si>
  <si>
    <t>LCGLAXZM38</t>
  </si>
  <si>
    <t>LCGPISNK35</t>
  </si>
  <si>
    <t>LCHRFUIQCF</t>
  </si>
  <si>
    <t>LCJ4I0I6E7</t>
  </si>
  <si>
    <t>LCKV39G2DF</t>
  </si>
  <si>
    <t>LCKYB9SOC0</t>
  </si>
  <si>
    <t>LDAA47DG1B</t>
  </si>
  <si>
    <t>LCUHJYCB47</t>
  </si>
  <si>
    <t>LCT7BN14B6</t>
  </si>
  <si>
    <t>LCT84PQYA5</t>
  </si>
  <si>
    <t>LD0BK4RP35</t>
  </si>
  <si>
    <t>LD0DXBWN15</t>
  </si>
  <si>
    <t>LD0FWC7A07</t>
  </si>
  <si>
    <t>LDFZIPXY64</t>
  </si>
  <si>
    <t>LDBWRWPK2F</t>
  </si>
  <si>
    <t>GUSTAVO CAVALCANTI SILVA</t>
  </si>
  <si>
    <t>LDETLITOF1</t>
  </si>
  <si>
    <t>LCZ40SE402</t>
  </si>
  <si>
    <t>LCJ7HE8CCF</t>
  </si>
  <si>
    <t>LDEXL5CG0D</t>
  </si>
  <si>
    <t>LD984ZPBB0</t>
  </si>
  <si>
    <t>LCGN4UUEE4</t>
  </si>
  <si>
    <t>LCGQYX1ZB5</t>
  </si>
  <si>
    <t>LDDQ4AZ34F</t>
  </si>
  <si>
    <t>LCQAZG4W36</t>
  </si>
  <si>
    <t>LDBO767O17</t>
  </si>
  <si>
    <t>IGOR RENATO JACOME BATISTA</t>
  </si>
  <si>
    <t>LDAM6JK7FE</t>
  </si>
  <si>
    <t>LDC0N51FBA</t>
  </si>
  <si>
    <t>LDDF11LK6D</t>
  </si>
  <si>
    <t>LDEU132A4D</t>
  </si>
  <si>
    <t>LDK9KGFG08</t>
  </si>
  <si>
    <t>PLANALTINA</t>
  </si>
  <si>
    <t>LD95PQ8Q8D</t>
  </si>
  <si>
    <t>INGRID RIBEIRO DANTAS</t>
  </si>
  <si>
    <t>LCRPP1JP37</t>
  </si>
  <si>
    <t>LCTDEFQG94</t>
  </si>
  <si>
    <t>LD1RB1XMF2</t>
  </si>
  <si>
    <t>LDEKZFA624</t>
  </si>
  <si>
    <t>LD8XLDEOB9</t>
  </si>
  <si>
    <t>LCP62WKWE1</t>
  </si>
  <si>
    <t>LDEOJ7R58C</t>
  </si>
  <si>
    <t>LD1QLVWA57</t>
  </si>
  <si>
    <t>LA1D2EEU0D</t>
  </si>
  <si>
    <t>LCI1842EF5</t>
  </si>
  <si>
    <t>LCQODPMLB4</t>
  </si>
  <si>
    <t>LCSZW4JZ16</t>
  </si>
  <si>
    <t>LCUUJEUNE8</t>
  </si>
  <si>
    <t>LD8ZVXREA8</t>
  </si>
  <si>
    <t>LCF7GAOIA0</t>
  </si>
  <si>
    <t>LDAOUN4V36</t>
  </si>
  <si>
    <t>LDKQIZ3WDD</t>
  </si>
  <si>
    <t>LCF820WN61</t>
  </si>
  <si>
    <t>LD1QHUXV71</t>
  </si>
  <si>
    <t>CELL_PHONE_VALIDATION/EMAIL_VALIDATION/DATA_GRID/SELFIE_UPLOAD/IDENTIFICATION_DOCUMENT_UPLOAD/ORDER_SUMMARY/LETTER_OF_ATTORNEY_UPLOAD</t>
  </si>
  <si>
    <t>LCQEQFUKFC</t>
  </si>
  <si>
    <t>LDDBPJVC2A</t>
  </si>
  <si>
    <t>LDKE45HX70</t>
  </si>
  <si>
    <t>LDKCXNLM5B</t>
  </si>
  <si>
    <t>LDD7DY3Z4C</t>
  </si>
  <si>
    <t>LA8K5AIG93</t>
  </si>
  <si>
    <t>LCJ6F2T7F4</t>
  </si>
  <si>
    <t>TABULEIRO</t>
  </si>
  <si>
    <t>LCHXO63I20</t>
  </si>
  <si>
    <t>LAU95DFB5D</t>
  </si>
  <si>
    <t>LB2JHV4U95</t>
  </si>
  <si>
    <t>LCKWXY5CEA</t>
  </si>
  <si>
    <t>LCHNPS4586</t>
  </si>
  <si>
    <t>LCTFJXW647</t>
  </si>
  <si>
    <t>LCKL011L7D</t>
  </si>
  <si>
    <t>LCI1VPH3AD</t>
  </si>
  <si>
    <t>LCKHPQHY40</t>
  </si>
  <si>
    <t>LCKR85371C</t>
  </si>
  <si>
    <t>LCKWLMR166</t>
  </si>
  <si>
    <t>LCRYQHLV34</t>
  </si>
  <si>
    <t>KARDUIFF MOURA TAVARES</t>
  </si>
  <si>
    <t>CABEDELO</t>
  </si>
  <si>
    <t>LDDG4YSG2A</t>
  </si>
  <si>
    <t>LCKVO8F1B2</t>
  </si>
  <si>
    <t>LA8H0MNOE7</t>
  </si>
  <si>
    <t>LAX092UA07</t>
  </si>
  <si>
    <t>LCF46T1R41</t>
  </si>
  <si>
    <t>LCT4S0YZ38</t>
  </si>
  <si>
    <t>LDBZLZL775</t>
  </si>
  <si>
    <t>LCGKHHMO3B</t>
  </si>
  <si>
    <t>LCHLC1LB4C</t>
  </si>
  <si>
    <t>MARIPA DE MINAS</t>
  </si>
  <si>
    <t>LCOXT85S7B</t>
  </si>
  <si>
    <t>LCUXTV8F36</t>
  </si>
  <si>
    <t>SIMAO PEREIRA</t>
  </si>
  <si>
    <t>LDDF81WQ24</t>
  </si>
  <si>
    <t>LCHS1FVW09</t>
  </si>
  <si>
    <t>UBA</t>
  </si>
  <si>
    <t>LDFVZZHC49</t>
  </si>
  <si>
    <t>LDEV91193E</t>
  </si>
  <si>
    <t>LCI2QNY882</t>
  </si>
  <si>
    <t>LCJCQ99135</t>
  </si>
  <si>
    <t>LCKT73V9CF</t>
  </si>
  <si>
    <t>LDG2CW8U28</t>
  </si>
  <si>
    <t>LD8PLM7XFD</t>
  </si>
  <si>
    <t>LCTHIA4G9E</t>
  </si>
  <si>
    <t>LCGICWCHB8</t>
  </si>
  <si>
    <t>LINDSEN DE OLIVEIRA</t>
  </si>
  <si>
    <t>LCS3SZDYA6</t>
  </si>
  <si>
    <t>LD1TO4OVB6</t>
  </si>
  <si>
    <t>LD1XKUZRBC</t>
  </si>
  <si>
    <t>LD6G15QO86</t>
  </si>
  <si>
    <t>LDJ4B8YJAB</t>
  </si>
  <si>
    <t>LD09RDS0C1</t>
  </si>
  <si>
    <t>LD97R7DE3D</t>
  </si>
  <si>
    <t>LAR8RCEIF5</t>
  </si>
  <si>
    <t>LAU34CZJ9D</t>
  </si>
  <si>
    <t>LASDHOW2F9</t>
  </si>
  <si>
    <t>LASAWRW10F</t>
  </si>
  <si>
    <t>MATHEUS HENRIQUE BEZERRA DE ANDRADE</t>
  </si>
  <si>
    <t>LDEWEDT762</t>
  </si>
  <si>
    <t>LD94XA309E</t>
  </si>
  <si>
    <t>LDIX3YFS2E</t>
  </si>
  <si>
    <t>LCKW2J0B50</t>
  </si>
  <si>
    <t>LAX1SMRN12</t>
  </si>
  <si>
    <t>LCHOKY4D15</t>
  </si>
  <si>
    <t>LCHYQOC2BC</t>
  </si>
  <si>
    <t>LCIAIYWJ09</t>
  </si>
  <si>
    <t>LCJF3LVW99</t>
  </si>
  <si>
    <t>LCJH5Z9KC5</t>
  </si>
  <si>
    <t>LCKNJJXYA9</t>
  </si>
  <si>
    <t>LCKQEHD0B0</t>
  </si>
  <si>
    <t>LCTCU73RA9</t>
  </si>
  <si>
    <t>NÃO IDENTIFICADO</t>
  </si>
  <si>
    <t>LDEMB9ZUF2</t>
  </si>
  <si>
    <t>LDKGAFSG6C</t>
  </si>
  <si>
    <t>LDKMQI20FC</t>
  </si>
  <si>
    <t>LCI13290BE</t>
  </si>
  <si>
    <t>LCJ6U1YRB5</t>
  </si>
  <si>
    <t>LCKJVJHQ72</t>
  </si>
  <si>
    <t>LDC24K3VF1</t>
  </si>
  <si>
    <t>LCQKR9RX9E</t>
  </si>
  <si>
    <t>LDAOPYIE08</t>
  </si>
  <si>
    <t>LDIXX31RA4</t>
  </si>
  <si>
    <t>LCT578LXF4</t>
  </si>
  <si>
    <t>LCTCEBFP40</t>
  </si>
  <si>
    <t>LCTFW85556</t>
  </si>
  <si>
    <t>LD09UXFD99</t>
  </si>
  <si>
    <t>LCGAX92VFD</t>
  </si>
  <si>
    <t>LCGH1JEJ26</t>
  </si>
  <si>
    <t>LDKB5CEJCB</t>
  </si>
  <si>
    <t>LDKLGVWY2A</t>
  </si>
  <si>
    <t>LCHR1M755B</t>
  </si>
  <si>
    <t>PAULO CESAR ALVES FERREIRA</t>
  </si>
  <si>
    <t>LD4EGP9G87</t>
  </si>
  <si>
    <t>LDFY7H1U59</t>
  </si>
  <si>
    <t>LCGBXQWSF2</t>
  </si>
  <si>
    <t>L9Y9MVHD3C</t>
  </si>
  <si>
    <t>LCHYNKO1A1</t>
  </si>
  <si>
    <t>L9X2OG9KDB</t>
  </si>
  <si>
    <t>LAL6EI4I34</t>
  </si>
  <si>
    <t>LAU3MSOKBE</t>
  </si>
  <si>
    <t>LCGDK7V4AD</t>
  </si>
  <si>
    <t>LCJ5E70PB1</t>
  </si>
  <si>
    <t>LDFU5X3341</t>
  </si>
  <si>
    <t>LCRWV40N8D</t>
  </si>
  <si>
    <t>LCYT58RY60</t>
  </si>
  <si>
    <t>LCKI7MW6E8</t>
  </si>
  <si>
    <t>LCQC8IWKBD</t>
  </si>
  <si>
    <t>LD8U1LME49</t>
  </si>
  <si>
    <t>LDG6C4PKE4</t>
  </si>
  <si>
    <t>LDDGKMAXBA</t>
  </si>
  <si>
    <t>PHELIPPE DE LIMA SILVA RIBEIRO</t>
  </si>
  <si>
    <t>LDJ3KPHTD7</t>
  </si>
  <si>
    <t>LCYZ15X50B</t>
  </si>
  <si>
    <t>LDBLU9FH52</t>
  </si>
  <si>
    <t>LD8UEGB3A4</t>
  </si>
  <si>
    <t>LCQ73X7Z27</t>
  </si>
  <si>
    <t>LCFJ5TLL5D</t>
  </si>
  <si>
    <t>LASRP1YG5B</t>
  </si>
  <si>
    <t>LCQEDAUZA1</t>
  </si>
  <si>
    <t>LDJ8QE9G0D</t>
  </si>
  <si>
    <t>LDKMRZ1J00</t>
  </si>
  <si>
    <t>LCG9KAYXD0</t>
  </si>
  <si>
    <t>LD8T50O610</t>
  </si>
  <si>
    <t>LDKUO899CF</t>
  </si>
  <si>
    <t>LCJDMP1DD0</t>
  </si>
  <si>
    <t>LCT6NVDTFF</t>
  </si>
  <si>
    <t>LD1LLFHJ32</t>
  </si>
  <si>
    <t>LCGBMZMO11</t>
  </si>
  <si>
    <t>LCQMR4J3E9</t>
  </si>
  <si>
    <t>LD929ZDG1D</t>
  </si>
  <si>
    <t>LCQQ167C36</t>
  </si>
  <si>
    <t>LD8RLLCV54</t>
  </si>
  <si>
    <t>LDKL7ITS17</t>
  </si>
  <si>
    <t>LDKOLBNT24</t>
  </si>
  <si>
    <t>LDBQZQ0G2D</t>
  </si>
  <si>
    <t>LDEFQUQ57A</t>
  </si>
  <si>
    <t>LDJ242WT46</t>
  </si>
  <si>
    <t>RYLTON HENRIQUE MACEDO DA SILVA</t>
  </si>
  <si>
    <t>LDETGMEHB8</t>
  </si>
  <si>
    <t>SIDNEY YPIRANGA DE ARAUJO JUNIOR</t>
  </si>
  <si>
    <t>LDKC8ZDQ9B</t>
  </si>
  <si>
    <t>LDIZK6RCDB</t>
  </si>
  <si>
    <t>LDJ5FHED4D</t>
  </si>
  <si>
    <t>LDKJ0YZ8FC</t>
  </si>
  <si>
    <t>LCPC8L9DDD</t>
  </si>
  <si>
    <t>LDAR2TGM27</t>
  </si>
  <si>
    <t>LCGC5BSKD0</t>
  </si>
  <si>
    <t>LCI6G1RW2D</t>
  </si>
  <si>
    <t>LCRPWRBKD2</t>
  </si>
  <si>
    <t>LCT9YA1VDF</t>
  </si>
  <si>
    <t>LCZ7EKCM12</t>
  </si>
  <si>
    <t>LD0LZGH0B0</t>
  </si>
  <si>
    <t>LD0AIRGT3D</t>
  </si>
  <si>
    <t>LCGHFGTCD2</t>
  </si>
  <si>
    <t>LCTBSGF0A2</t>
  </si>
  <si>
    <t>LCJ60083B7</t>
  </si>
  <si>
    <t>LCKUOD0W34</t>
  </si>
  <si>
    <t>LCP59D7B3D</t>
  </si>
  <si>
    <t>LCP7M5CRE6</t>
  </si>
  <si>
    <t>LD2558VMAD</t>
  </si>
  <si>
    <t>LCTHPJFX13</t>
  </si>
  <si>
    <t>LD0VDOWK9F</t>
  </si>
  <si>
    <t>LD0GJ35S63</t>
  </si>
  <si>
    <t>LDJ3A0BR16</t>
  </si>
  <si>
    <t>LDATLBLO84</t>
  </si>
  <si>
    <t>LCQ9C39VB5</t>
  </si>
  <si>
    <t>LDD0DG18D6</t>
  </si>
  <si>
    <t>LD0GE4CF48</t>
  </si>
  <si>
    <t>LDA7NK9Q89</t>
  </si>
  <si>
    <t>LD98D3KM35</t>
  </si>
  <si>
    <t>LCUV1MKB3F</t>
  </si>
  <si>
    <t>LCS1SM7U4C</t>
  </si>
  <si>
    <t>LCUWYPBT40</t>
  </si>
  <si>
    <t>LD4UNKD25B</t>
  </si>
  <si>
    <t>LCUM3SZXD7</t>
  </si>
  <si>
    <t>LCZ0L4Y90B</t>
  </si>
  <si>
    <t>LCOWBHGK52</t>
  </si>
  <si>
    <t>LCEY3SPZA7</t>
  </si>
  <si>
    <t>LCGNMDAP0B</t>
  </si>
  <si>
    <t>LD1NDKXQ24</t>
  </si>
  <si>
    <t>LCP3V4WEF6</t>
  </si>
  <si>
    <t>LCT88N1P24</t>
  </si>
  <si>
    <t>LCHPAE1O36</t>
  </si>
  <si>
    <t>LCHTB89L8C</t>
  </si>
  <si>
    <t>LCHXO6RNC1</t>
  </si>
  <si>
    <t>LCKV2XR5B0</t>
  </si>
  <si>
    <t>LCMAFKEBB1</t>
  </si>
  <si>
    <t>LD0MMYW84A</t>
  </si>
  <si>
    <t>LCROF2PQCF</t>
  </si>
  <si>
    <t>LCUL7H6B8D</t>
  </si>
  <si>
    <t>LCGF0HCJ30</t>
  </si>
  <si>
    <t>LCRMUTSB4A</t>
  </si>
  <si>
    <t>LCQBLU754B</t>
  </si>
  <si>
    <t>LCRN6LY05A</t>
  </si>
  <si>
    <t>LCQKYLTU61</t>
  </si>
  <si>
    <t>LCYWF00P87</t>
  </si>
  <si>
    <t>LDKNPV9Q8A</t>
  </si>
  <si>
    <t>LDDMMAS21C</t>
  </si>
  <si>
    <t>LCKR7GA310</t>
  </si>
  <si>
    <t>LCOZE8E8ED</t>
  </si>
  <si>
    <t>LA2U7W4ECD</t>
  </si>
  <si>
    <t>LB3PB70PF0</t>
  </si>
  <si>
    <t>LDC33WM2D4</t>
  </si>
  <si>
    <t>LCGDICUPF5</t>
  </si>
  <si>
    <t>LCGX8GRL3C</t>
  </si>
  <si>
    <t>LCGQ9QS703</t>
  </si>
  <si>
    <t>PIAU</t>
  </si>
  <si>
    <t>LCZ1JYC411</t>
  </si>
  <si>
    <t>LCRYMV3845</t>
  </si>
  <si>
    <t>LCUXW26764</t>
  </si>
  <si>
    <t>LD1TBV5D1E</t>
  </si>
  <si>
    <t>LCHWKXHK2C</t>
  </si>
  <si>
    <t>LCQ8OS5A3C</t>
  </si>
  <si>
    <t>LCQ8G9AC84</t>
  </si>
  <si>
    <t>VINICIUS DE BASTOS FERNANDES DA SILVA</t>
  </si>
  <si>
    <t>LDBT6OFDE4</t>
  </si>
  <si>
    <t>WAGNER DANIEL LIMA DA SILVA</t>
  </si>
  <si>
    <t>LD8UUFRV83</t>
  </si>
  <si>
    <t>LDJ5DDPI78</t>
  </si>
  <si>
    <t>LCULX3XGF5</t>
  </si>
  <si>
    <t>LDBWSWYIB1</t>
  </si>
  <si>
    <t>LCS0A0ZEF1</t>
  </si>
  <si>
    <t>LCTG1IOHFD</t>
  </si>
  <si>
    <t>LD0IG9PZ56</t>
  </si>
  <si>
    <t>WALDENIO REIS EVANGELISTA</t>
  </si>
  <si>
    <t>LCQO8S3WC3</t>
  </si>
  <si>
    <t>LCQ7HTNP6B</t>
  </si>
  <si>
    <t>LCRZNIRC73</t>
  </si>
  <si>
    <t>LA2T7BAR05</t>
  </si>
  <si>
    <t>WILKERSON MARCIO DOS SANTOS</t>
  </si>
  <si>
    <t>LCRP4QEU93</t>
  </si>
  <si>
    <t>LDIX46HPD7</t>
  </si>
  <si>
    <t>LCP0KL8HD4</t>
  </si>
  <si>
    <t>LCUV9TRS1D</t>
  </si>
  <si>
    <t>LD1X1FE7F7</t>
  </si>
  <si>
    <t>LDDDNOV271</t>
  </si>
  <si>
    <t>LDEPHO2LD0</t>
  </si>
  <si>
    <t>LDBP2LLX17</t>
  </si>
  <si>
    <t>LDKAMYJ0D0</t>
  </si>
  <si>
    <t>LD8VJCLX9D</t>
  </si>
  <si>
    <t>LD96QFYTA3</t>
  </si>
  <si>
    <t>LDDJG24J2F</t>
  </si>
  <si>
    <t>LDEWAQEC53</t>
  </si>
  <si>
    <t>Fat 01/2023</t>
  </si>
  <si>
    <t>46214_E1</t>
  </si>
  <si>
    <t>46214_E1_01</t>
  </si>
  <si>
    <t>46214_E1_01_01</t>
  </si>
  <si>
    <t>46214_E1_01_01_00</t>
  </si>
  <si>
    <t>46214_E1_01_01_00_00</t>
  </si>
  <si>
    <t>31252427000100</t>
  </si>
  <si>
    <t>LUIS GERALDO COSTA PINTO</t>
  </si>
  <si>
    <t>46214_E1_01_01_05</t>
  </si>
  <si>
    <t>46214_E1_01_01_05_00</t>
  </si>
  <si>
    <t>46214_E1_01_01_01</t>
  </si>
  <si>
    <t>46214_E1_01_01_01_01</t>
  </si>
  <si>
    <t>46214_E1_01_01_01_00</t>
  </si>
  <si>
    <t>46214_E1_01_01_05_01</t>
  </si>
  <si>
    <t>46214_E1_01_01_03</t>
  </si>
  <si>
    <t>46214_E1_01_01_03_00</t>
  </si>
  <si>
    <t>46214_E1_01_01_05_02</t>
  </si>
  <si>
    <t>46214_E1_01_01_04</t>
  </si>
  <si>
    <t>46214_E1_01_01_04_01</t>
  </si>
  <si>
    <t>46214_E1_01_01_03_01</t>
  </si>
  <si>
    <t>46214_E1_01_00_00</t>
  </si>
  <si>
    <t>46214_E1_01_00_00_00</t>
  </si>
  <si>
    <t>46214_E1_01_00</t>
  </si>
  <si>
    <t>46214_E1_01_01_05_03</t>
  </si>
  <si>
    <t>46214_E1_01_01_04_02</t>
  </si>
  <si>
    <t>46214_E1_01_01_01_04</t>
  </si>
  <si>
    <t>46214_E1_01_01_05_04</t>
  </si>
  <si>
    <t>46214_E1_01_01_02</t>
  </si>
  <si>
    <t>46214_E1_01_01_02_00</t>
  </si>
  <si>
    <t>46214_E1_01_01_01_08</t>
  </si>
  <si>
    <t>46214_E1_01_01_02_02</t>
  </si>
  <si>
    <t>46214_E1_01_01_05_05</t>
  </si>
  <si>
    <t>46214_E1_01_01_05_06</t>
  </si>
  <si>
    <t>46214_E1_01_01_04_00</t>
  </si>
  <si>
    <t>46214_E1_01_01_05_07</t>
  </si>
  <si>
    <t>df</t>
  </si>
  <si>
    <t>46214_E1_01_01_04_03</t>
  </si>
  <si>
    <t>46214_E1_01_01_04_04</t>
  </si>
  <si>
    <t>46214_E1_01_01_02_03</t>
  </si>
  <si>
    <t>46214_E1_01_01_02_04</t>
  </si>
  <si>
    <t>46214_E1_01_01_03_02</t>
  </si>
  <si>
    <t>46214_E1_01_01_04_05</t>
  </si>
  <si>
    <t>derivaldo.junior@conceitovendas.com</t>
  </si>
  <si>
    <t>46214_E1_01_01_05_08</t>
  </si>
  <si>
    <t>46214_E1_01_01_04_06</t>
  </si>
  <si>
    <t>46214_E1_01_01_03_03</t>
  </si>
  <si>
    <t>46214_E1_01_01_03_04</t>
  </si>
  <si>
    <t>46214_E1_01_01_03_05</t>
  </si>
  <si>
    <t>46214_E1_01_01_03_06</t>
  </si>
  <si>
    <t>46214_E1_01_01_02_05</t>
  </si>
  <si>
    <t>46214_E1_01_01_01_02</t>
  </si>
  <si>
    <t>46214_E1_01_01_02_06</t>
  </si>
  <si>
    <t>46214_E1_01_01_04_07</t>
  </si>
  <si>
    <t>46214_E1_01_01_01_03</t>
  </si>
  <si>
    <t>46214_E1_01_01_02_12</t>
  </si>
  <si>
    <t>46214_E1_01_01_01_07</t>
  </si>
  <si>
    <t>46214_E1_01_01_03_07</t>
  </si>
  <si>
    <t>46214_E1_01_01_03_08</t>
  </si>
  <si>
    <t>46214_E1_01_01_02_07</t>
  </si>
  <si>
    <t>46214_E1_01_01_02_08</t>
  </si>
  <si>
    <t>46214_E1_01_01_02_10</t>
  </si>
  <si>
    <t>46214_E1_01_01_01_05</t>
  </si>
  <si>
    <t>46214_E1_01_01_01_06</t>
  </si>
  <si>
    <t>luis.geraldo@conceitovendas.com</t>
  </si>
  <si>
    <t>46214_E1_01_01_04_08</t>
  </si>
  <si>
    <t>wagner.silva@performafacil.com</t>
  </si>
  <si>
    <t>46214_E1_01_01_04_09</t>
  </si>
  <si>
    <t>lindsen.oliveira@performafacil.com</t>
  </si>
  <si>
    <t>46214_E1_01_01_04_10</t>
  </si>
  <si>
    <t>ingrid.dantas@performafacil.com</t>
  </si>
  <si>
    <t>LUIS GUSTAVO SANTOS RODRIGUES</t>
  </si>
  <si>
    <t>luis.rodrigues@performafacil.com</t>
  </si>
  <si>
    <t>46214_E1_01_01_03_09</t>
  </si>
  <si>
    <t>vinicius.silva@performafacil.com</t>
  </si>
  <si>
    <t>46214_E1_01_01_05_09</t>
  </si>
  <si>
    <t>wilkerson.santos@performafacil.com</t>
  </si>
  <si>
    <t>46214_E1_01_01_03_10</t>
  </si>
  <si>
    <t>fernando.oliveira@performafacil.com</t>
  </si>
  <si>
    <t>ALVARO LEONARDO DA CUNHA SILVA</t>
  </si>
  <si>
    <t>alvaro.silva@performafacil.com</t>
  </si>
  <si>
    <t>46214_E1_01_01_05_10</t>
  </si>
  <si>
    <t>waldenio.evangelista@performafacil.com</t>
  </si>
  <si>
    <t>ALANA RIBEIRO DA SILVA</t>
  </si>
  <si>
    <t>alana.silva@performafacil.com</t>
  </si>
  <si>
    <t>LEONARDO RAMOS BUTTERBY</t>
  </si>
  <si>
    <t>leonardo.butterby@performafacil.com</t>
  </si>
  <si>
    <t>46214_E1_01_01_04_11</t>
  </si>
  <si>
    <t>igor.batista@performafacil.com</t>
  </si>
  <si>
    <t>LUIZ GUSTAVO NASCIMENTO SILVA</t>
  </si>
  <si>
    <t>luiz.silva@performafacil.com</t>
  </si>
  <si>
    <t>arquimedes.fernandes@performafacil.com</t>
  </si>
  <si>
    <t>46214_E1_01_01_05_11</t>
  </si>
  <si>
    <t>WELLINGTON CAMILO CASTRO SILVA</t>
  </si>
  <si>
    <t>wellington.silva@performafacil.com</t>
  </si>
  <si>
    <t>VINICIUS CHAVES LINO</t>
  </si>
  <si>
    <t>vinicius.lino@performafacil.com</t>
  </si>
  <si>
    <t>46214_E1_01_01_02_11</t>
  </si>
  <si>
    <t>matheus.andrade@performafacil.com</t>
  </si>
  <si>
    <t>46214_E1_01_01_06</t>
  </si>
  <si>
    <t>46214_E1_01_01_06_00</t>
  </si>
  <si>
    <t>ALEXANDRE ARAUJO BEZERRIL</t>
  </si>
  <si>
    <t>bezerril.alexandre@gmail.com</t>
  </si>
  <si>
    <t>46214_E1_01_01_07</t>
  </si>
  <si>
    <t>46214_E1_01_01_07_01</t>
  </si>
  <si>
    <t>IRACY DE SOUZA GOUVEIA</t>
  </si>
  <si>
    <t>amanda.santos@performafacil.com</t>
  </si>
  <si>
    <t>46214_E1_01_01_07_02</t>
  </si>
  <si>
    <t>CARLOS RENATO CASTRO DO AMARAL</t>
  </si>
  <si>
    <t>carlos.castro@performafacil.com</t>
  </si>
  <si>
    <t>46214_E1_01_01_07_03</t>
  </si>
  <si>
    <t>CLAUDEMIR DO NASCIMENTO LIMA</t>
  </si>
  <si>
    <t>claudemir.nascimento@performafacil.com</t>
  </si>
  <si>
    <t>46214_E1_01_01_06_01</t>
  </si>
  <si>
    <t>DANIEL MENDES DE QUERIOZ</t>
  </si>
  <si>
    <t xml:space="preserve">ALEXANDRE ARAUJO BEZERRIL </t>
  </si>
  <si>
    <t>daniel.queiroz@performafacil.com</t>
  </si>
  <si>
    <t>46214_E1_01_01_06_02</t>
  </si>
  <si>
    <t>DANILLO MARINHO MARQUES</t>
  </si>
  <si>
    <t>dannilo.marques@performafacil.com</t>
  </si>
  <si>
    <t>46214_E1_01_01_06_03</t>
  </si>
  <si>
    <t>ELANY KELLY FERREIRA SOARES</t>
  </si>
  <si>
    <t>elany.soares@performafacil.com</t>
  </si>
  <si>
    <t>46214_E1_01_01_07_04</t>
  </si>
  <si>
    <t>elisa.couto@performafacil.com</t>
  </si>
  <si>
    <t>46214_E1_01_01_06_04</t>
  </si>
  <si>
    <t>gabriel.neves@performafacil.com</t>
  </si>
  <si>
    <t>46214_E1_01_01_07_05</t>
  </si>
  <si>
    <t>gustavo.silva@performafacil.com</t>
  </si>
  <si>
    <t>46214_E1_01_01_07_00</t>
  </si>
  <si>
    <t>iracy.sousa@conceitovendas.com</t>
  </si>
  <si>
    <t>46214_E1_01_01_06_05</t>
  </si>
  <si>
    <t>karduiff.tavares@performafacil.com</t>
  </si>
  <si>
    <t>46214_E1_01_01_06_06</t>
  </si>
  <si>
    <t>LUCAS LIMA ANDRADE</t>
  </si>
  <si>
    <t>lucas.andrade@performafacil.com</t>
  </si>
  <si>
    <t>46214_E1_01_01_07_06</t>
  </si>
  <si>
    <t>MARIVANE BARBOSA DA SILVA</t>
  </si>
  <si>
    <t>marivane.silva@performafacil.com</t>
  </si>
  <si>
    <t>46214_E1_01_01_06_07</t>
  </si>
  <si>
    <t>NICK ALVES CARNEIRO DA CUNHA</t>
  </si>
  <si>
    <t>nick.cunha@performafacil.com</t>
  </si>
  <si>
    <t>46214_E1_01_01_07_07</t>
  </si>
  <si>
    <t>phelippe.ribeiro@performafacil.com</t>
  </si>
  <si>
    <t>46214_E1_01_01_06_08</t>
  </si>
  <si>
    <t>rylthon.silva@performafacil.com</t>
  </si>
  <si>
    <t>46214_E1_01_01_06_09</t>
  </si>
  <si>
    <t>sidney.junior@performafacil.com</t>
  </si>
  <si>
    <t>46214_E1_01_01_07_08</t>
  </si>
  <si>
    <t>THARDELLY SOUSA HOLANDA</t>
  </si>
  <si>
    <t>thardelly.holanda@performafacil.com</t>
  </si>
  <si>
    <t>46214_E1_01_01_08</t>
  </si>
  <si>
    <t>46214_E1_01_01_08_00</t>
  </si>
  <si>
    <t>79659691149</t>
  </si>
  <si>
    <t>ANTONIO CARLOS FIGUEIREDO CARAN</t>
  </si>
  <si>
    <t>acfcij@gmail.com</t>
  </si>
  <si>
    <t>ANAPOLIS</t>
  </si>
  <si>
    <t>46214_E1_01_01_08_01</t>
  </si>
  <si>
    <t>05220244167</t>
  </si>
  <si>
    <t>JAMILTON CAETANO DOS SANTOS JUNIOR</t>
  </si>
  <si>
    <t>jamiltonajunior@gmail.com</t>
  </si>
  <si>
    <t>46214_E1_01_01_08_02</t>
  </si>
  <si>
    <t>00696116103</t>
  </si>
  <si>
    <t>LORENA AUGUSTA CARDOSO DA SILVA</t>
  </si>
  <si>
    <t>lorena.crds@gmail.com</t>
  </si>
  <si>
    <t>46214_E1_01_01_09</t>
  </si>
  <si>
    <t>46214_E1_01_01_09_01</t>
  </si>
  <si>
    <t>02295837170</t>
  </si>
  <si>
    <t xml:space="preserve">ALESSANDRO ALVES LIMA </t>
  </si>
  <si>
    <t>alessandro.imobi@gmail.com</t>
  </si>
  <si>
    <t>46214_E1_01_01_09_02</t>
  </si>
  <si>
    <t>04931188109</t>
  </si>
  <si>
    <t>AMANDA CRISTINA SANT ANNA</t>
  </si>
  <si>
    <t>santanag1303@gmail.com</t>
  </si>
  <si>
    <t>46214_E1_01_01_08_03</t>
  </si>
  <si>
    <t>03986213147</t>
  </si>
  <si>
    <t>CAMILA MONIQUE DA SILVA</t>
  </si>
  <si>
    <t>camilamonique42@gmail.com</t>
  </si>
  <si>
    <t>46214_E1_01_01_08_04</t>
  </si>
  <si>
    <t>04309038123</t>
  </si>
  <si>
    <t>MARCIO LUIS DE JESUS JUNIOR</t>
  </si>
  <si>
    <t>marcioluisdejesusjunior@gmail.com</t>
  </si>
  <si>
    <t>46214_E1_01_01_08_05</t>
  </si>
  <si>
    <t>03542836184</t>
  </si>
  <si>
    <t>EWERTON LIMA RIBEIRO CARVALHO</t>
  </si>
  <si>
    <t>ewertonlrc91@gmail.com</t>
  </si>
  <si>
    <t>46214_E1_01_01_06_10</t>
  </si>
  <si>
    <t>05537004720</t>
  </si>
  <si>
    <t>MARCOS EDUARDO DE ARAUJO MOTA</t>
  </si>
  <si>
    <t>e.mota@hotmail.com</t>
  </si>
  <si>
    <t>46214_E1_01_01_07_09</t>
  </si>
  <si>
    <t>10973098430</t>
  </si>
  <si>
    <t>BRENO EMANUEL LIMA SANTOS</t>
  </si>
  <si>
    <t>IRACY DE SOUSA GOUVEIA</t>
  </si>
  <si>
    <t>brenoemanuellima94@gmail.com</t>
  </si>
  <si>
    <t>46214_E1_01_01_07_10</t>
  </si>
  <si>
    <t>08507778445</t>
  </si>
  <si>
    <t>ALINE CARDOSO DA SILVA</t>
  </si>
  <si>
    <t>aline.c.silva.ac@gmail.com</t>
  </si>
  <si>
    <t xml:space="preserve">	83987606604</t>
  </si>
  <si>
    <t>46214_E1_01_01_09_03</t>
  </si>
  <si>
    <t>01528198603</t>
  </si>
  <si>
    <t>THAINARA PEREIRA SILVA</t>
  </si>
  <si>
    <t>thaynara.61@hotmail.com</t>
  </si>
  <si>
    <t>46214_E1_01_01_09_04</t>
  </si>
  <si>
    <t>00222923148</t>
  </si>
  <si>
    <t>DIVINO SOLOMAR MOREIRA DA SILVA</t>
  </si>
  <si>
    <t>dsmoreiradasilva81@gmail.com</t>
  </si>
  <si>
    <t>46214_E1_01_01_09_05</t>
  </si>
  <si>
    <t>05423426189</t>
  </si>
  <si>
    <t>WALLISON DA SILVA LIMA</t>
  </si>
  <si>
    <t>wallisonlpq@gmail.com</t>
  </si>
  <si>
    <t>46214_E1_01_01_09_06</t>
  </si>
  <si>
    <t>70386784183</t>
  </si>
  <si>
    <t>BRYAN BRUNO RIBEIRO REINALDO</t>
  </si>
  <si>
    <t>bhryanbruno001@gmail.com</t>
  </si>
  <si>
    <t>46214_E1_01_01_09_07</t>
  </si>
  <si>
    <t>02974149251</t>
  </si>
  <si>
    <t>EFRAIM DA SILVA SILVA</t>
  </si>
  <si>
    <t>efraimsql@gmail.com</t>
  </si>
  <si>
    <t>46214_E1_01_01_08_06</t>
  </si>
  <si>
    <t>04338382139</t>
  </si>
  <si>
    <t>JULIANA SILVA SANTOS</t>
  </si>
  <si>
    <t>juhsilva15@hotmail.com</t>
  </si>
  <si>
    <t>46214_E1_01_01_08_07</t>
  </si>
  <si>
    <t>01096581167</t>
  </si>
  <si>
    <t>RAFAEL JUSCELINO RAMOS DE SIQUEIRA</t>
  </si>
  <si>
    <t>Rafael_garra003@hotmail.com</t>
  </si>
  <si>
    <t>46214_E1_01_01_09_08</t>
  </si>
  <si>
    <t>75223589149</t>
  </si>
  <si>
    <t>YAN MOURA DE MELO</t>
  </si>
  <si>
    <t>1996.yan@gmail.com</t>
  </si>
  <si>
    <t>46214_E1_01_01_09_09</t>
  </si>
  <si>
    <t>04933473137</t>
  </si>
  <si>
    <t>GUSTAVO DE ALMEIDA FERREIRA</t>
  </si>
  <si>
    <t>gustavoalmeidaferreira21@gmail.com</t>
  </si>
  <si>
    <t>Mês Início</t>
  </si>
  <si>
    <t xml:space="preserve">Fim mês </t>
  </si>
  <si>
    <t>Fixo Garantido Expansão</t>
  </si>
  <si>
    <t>Início Expansão</t>
  </si>
  <si>
    <t>Fim Expansão</t>
  </si>
  <si>
    <t>Dias corridos</t>
  </si>
  <si>
    <t>marcação</t>
  </si>
  <si>
    <t>Valor Janeiro-23</t>
  </si>
  <si>
    <t>Flag_expansao</t>
  </si>
  <si>
    <t>samella.machado@conceitovendas.com</t>
  </si>
  <si>
    <t>THAYANE VELOSO LEMES</t>
  </si>
  <si>
    <t>gente.campinas2@conceitovendas.com</t>
  </si>
  <si>
    <t>ISABEL MOREIRA DE SOUZA ALVES</t>
  </si>
  <si>
    <t>Isabel.alves@conceitovendas.com</t>
  </si>
  <si>
    <t>|</t>
  </si>
  <si>
    <t>02_2023</t>
  </si>
  <si>
    <t>CLAYTON LUIZ DE OLIVEIRA</t>
  </si>
  <si>
    <t>NICOLAS PINHEIRO DA ROCHA PUPO</t>
  </si>
  <si>
    <t>06/08/1993</t>
  </si>
  <si>
    <t>nicolas.pupo@conceitovendas.com</t>
  </si>
  <si>
    <t>WISLIA COSTA PEREIRA</t>
  </si>
  <si>
    <t>23/01/1986</t>
  </si>
  <si>
    <t>wislia.pereira@performafacil.com</t>
  </si>
  <si>
    <t>6199208-0335</t>
  </si>
  <si>
    <t>GUILHERME HENRIQUE BARBOSA GONCALVES</t>
  </si>
  <si>
    <t>17/11/1988</t>
  </si>
  <si>
    <t>guilherme.goncalves@performafacil.com</t>
  </si>
  <si>
    <t>MONIQUE ALVES CARNEIRO DA CUNHA</t>
  </si>
  <si>
    <t>ALESSANDRO ALVES LIMA</t>
  </si>
  <si>
    <t>BHRYAN BRUNO RIBEIRO REINALDO</t>
  </si>
  <si>
    <t>Rafael.siqueira@performafacil.com</t>
  </si>
  <si>
    <t>BRUNA VERONICA ALBERTIM SOARES</t>
  </si>
  <si>
    <t>14/09/1983</t>
  </si>
  <si>
    <t>bruna.soares@conceitovendas.com</t>
  </si>
  <si>
    <t>ALISSON DA SILVA SOUSA</t>
  </si>
  <si>
    <t>03/10/1974</t>
  </si>
  <si>
    <t>alisson.sousa@performafacil.com</t>
  </si>
  <si>
    <t>DAVI MIRANDA ALVES</t>
  </si>
  <si>
    <t>14/05/1997</t>
  </si>
  <si>
    <t>davi.alves@performafacil.com</t>
  </si>
  <si>
    <t>JAIRO LIMA DE IGREJA</t>
  </si>
  <si>
    <t>04/04/1994</t>
  </si>
  <si>
    <t>jairo.igreja@performafacil.com</t>
  </si>
  <si>
    <t>KESLEY ANDRE DA SILVA ALMEIDA</t>
  </si>
  <si>
    <t>09/06/1993</t>
  </si>
  <si>
    <t>kesley.almeida@performafacil.com</t>
  </si>
  <si>
    <t>LUIZA PEREIRA DA SILVA</t>
  </si>
  <si>
    <t>luiza.silva@performafacil.com</t>
  </si>
  <si>
    <t>RAFAEL SILVA AQUINO</t>
  </si>
  <si>
    <t>18/05/1984</t>
  </si>
  <si>
    <t>rafael.aquino@performafacil.com</t>
  </si>
  <si>
    <t>RAYMOND SANTOS RODRIGUES</t>
  </si>
  <si>
    <t>15/08/1987</t>
  </si>
  <si>
    <t>raymond.rodrigues@performafacil.com</t>
  </si>
  <si>
    <t>RODRIGO DOS SANTOS DE LIMA</t>
  </si>
  <si>
    <t>05/04/1990</t>
  </si>
  <si>
    <t>rodrigo.lima@performafacil.com</t>
  </si>
  <si>
    <t>WANDER AUGUSTO DA SILVA DE ARAUJO</t>
  </si>
  <si>
    <t>12/03/1982</t>
  </si>
  <si>
    <t>wander.araujo@performafacil.com</t>
  </si>
  <si>
    <t>WANIA MARCIA TAVARES</t>
  </si>
  <si>
    <t>22/03/1984</t>
  </si>
  <si>
    <t>wania.tavares@performafacil.com</t>
  </si>
  <si>
    <t>MATHEUS JODA SILVA DE OLIVEIRA</t>
  </si>
  <si>
    <t>01/03/1998</t>
  </si>
  <si>
    <t>matheus.oliveira@performafacil.com</t>
  </si>
  <si>
    <t>WILLIAN NASCIMENTO MARTINS</t>
  </si>
  <si>
    <t>22/12/1998</t>
  </si>
  <si>
    <t>willian.martins@performafacil.com</t>
  </si>
  <si>
    <t>02/02/1979</t>
  </si>
  <si>
    <t>clayton.oliveira@conceitovendas.com</t>
  </si>
  <si>
    <t>ALEXSANDRO FERRAZ</t>
  </si>
  <si>
    <t>25/11/1995</t>
  </si>
  <si>
    <t>alexsandro.ferraz@performafacil.com</t>
  </si>
  <si>
    <t>ALISSON THIAGO SOARES SILVA</t>
  </si>
  <si>
    <t>13/09/1992</t>
  </si>
  <si>
    <t>alisson.silva@performafacil.com</t>
  </si>
  <si>
    <t>ANGERLANIA MARTINS DO NASCIMENTO</t>
  </si>
  <si>
    <t>24/04/1996</t>
  </si>
  <si>
    <t>angerlandia.nascimento@performafacil.com</t>
  </si>
  <si>
    <t>CAUA LOPES DA SILVA</t>
  </si>
  <si>
    <t>23/11/2002</t>
  </si>
  <si>
    <t>caua.silva@performafacil.com</t>
  </si>
  <si>
    <t>ITAMAR MACEDO DE SOUSA</t>
  </si>
  <si>
    <t>18/04/1978</t>
  </si>
  <si>
    <t>itamar.sousa@performafacil.com</t>
  </si>
  <si>
    <t>WASHINGTON ROCHA DE OLIVEIRA</t>
  </si>
  <si>
    <t>24/07/1970</t>
  </si>
  <si>
    <t>washington.oliveira@performafacil.com</t>
  </si>
  <si>
    <t>MARIA GABRIELA SALVADOR ARAUJO DA SILVA</t>
  </si>
  <si>
    <t>02/11/1999</t>
  </si>
  <si>
    <t>maria.silva@performafacil.com</t>
  </si>
  <si>
    <t>MAURICIO AMORIM JUNIOR</t>
  </si>
  <si>
    <t>04/08/1976</t>
  </si>
  <si>
    <t>mauricio.junior@performafacil.com</t>
  </si>
  <si>
    <t>6198644 5105</t>
  </si>
  <si>
    <t>REGIANE MARIANO PEREIRA</t>
  </si>
  <si>
    <t>19/05/1988</t>
  </si>
  <si>
    <t>regiane.pereira@performafacil.com</t>
  </si>
  <si>
    <t>SABRINA NUNES OLIVEIRA</t>
  </si>
  <si>
    <t>07/07/1998</t>
  </si>
  <si>
    <t>sabrina.oliveira@performafacil.com</t>
  </si>
  <si>
    <t>THIAGO ALVES DA CRUZ</t>
  </si>
  <si>
    <t>15/03/1986</t>
  </si>
  <si>
    <t>thiago.cruz@performafacil.com</t>
  </si>
  <si>
    <t>WANDSON ALVES PEREIRA</t>
  </si>
  <si>
    <t>01/03/1990</t>
  </si>
  <si>
    <t>wandson.pereira@performafacil.com</t>
  </si>
  <si>
    <t>JOSE RENATO JORGE NETO</t>
  </si>
  <si>
    <t>05/07/1992</t>
  </si>
  <si>
    <t>jose.neto@performafacil.com</t>
  </si>
  <si>
    <t>WELSON FERREIRA DA SILVA</t>
  </si>
  <si>
    <t>07/07/1974</t>
  </si>
  <si>
    <t>welson.silva@performafacil.com</t>
  </si>
  <si>
    <t>03082668159</t>
  </si>
  <si>
    <t>LDVZ9K7O1B</t>
  </si>
  <si>
    <t>09408588436</t>
  </si>
  <si>
    <t>LE73WD2D3D</t>
  </si>
  <si>
    <t>LDKEUDF229</t>
  </si>
  <si>
    <t>LDNIMVNQD8</t>
  </si>
  <si>
    <t>LDM3LZVCD9</t>
  </si>
  <si>
    <t>LDOK65KC09</t>
  </si>
  <si>
    <t>LDQ0CMYM4B</t>
  </si>
  <si>
    <t>LDX3TC5821</t>
  </si>
  <si>
    <t>LDYXJJWTA8</t>
  </si>
  <si>
    <t>LE62O2J3C4</t>
  </si>
  <si>
    <t>LE4M43C9C7</t>
  </si>
  <si>
    <t>LEHETCCZ72</t>
  </si>
  <si>
    <t>LEK13OHL71</t>
  </si>
  <si>
    <t>ESPERANCA</t>
  </si>
  <si>
    <t>LDUBFEQ0C9</t>
  </si>
  <si>
    <t>LAGOA SECA</t>
  </si>
  <si>
    <t>LE4BNSVP6E</t>
  </si>
  <si>
    <t>MASSARANDUBA</t>
  </si>
  <si>
    <t>LDW1B61T73</t>
  </si>
  <si>
    <t>63270064349</t>
  </si>
  <si>
    <t>LDLY9UGN42</t>
  </si>
  <si>
    <t>LDU9V8R0C2</t>
  </si>
  <si>
    <t>LE8MEVNP0D</t>
  </si>
  <si>
    <t>LEOCQQ2C8C</t>
  </si>
  <si>
    <t>LD52QKQC3C</t>
  </si>
  <si>
    <t>LDON6VPPCB</t>
  </si>
  <si>
    <t>LE4DA4OD2E</t>
  </si>
  <si>
    <t>LDXG2KPW3C</t>
  </si>
  <si>
    <t>LDZXXC161F</t>
  </si>
  <si>
    <t>LE4FP8UOE7</t>
  </si>
  <si>
    <t>LE5W22NQ2D</t>
  </si>
  <si>
    <t>LEIQ7OZ53E</t>
  </si>
  <si>
    <t>06054831674</t>
  </si>
  <si>
    <t>ITAMARATI DE MINAS</t>
  </si>
  <si>
    <t>LE79XZ1383</t>
  </si>
  <si>
    <t>LDOTTK9J68</t>
  </si>
  <si>
    <t>04713993026</t>
  </si>
  <si>
    <t>LEOPOLDINA</t>
  </si>
  <si>
    <t>LE8R2KKH05</t>
  </si>
  <si>
    <t>LDVZ9CYUCB</t>
  </si>
  <si>
    <t>LDXH8ICIC0</t>
  </si>
  <si>
    <t>LE470NMX14</t>
  </si>
  <si>
    <t>LEJ4NY2VBC</t>
  </si>
  <si>
    <t>RECREIO</t>
  </si>
  <si>
    <t>LE4OJ50V5F</t>
  </si>
  <si>
    <t>ROCHEDO DE MINAS</t>
  </si>
  <si>
    <t>LEHC7X9969</t>
  </si>
  <si>
    <t>LEOMOR8801</t>
  </si>
  <si>
    <t>36483336829</t>
  </si>
  <si>
    <t>06246388477</t>
  </si>
  <si>
    <t>LDW0RYVJ25</t>
  </si>
  <si>
    <t>07978836657</t>
  </si>
  <si>
    <t>00397689292</t>
  </si>
  <si>
    <t>63870606649</t>
  </si>
  <si>
    <t>LDYI5RU764</t>
  </si>
  <si>
    <t>BOM JARDIM DE MINAS</t>
  </si>
  <si>
    <t>LEIUZDJ5BE</t>
  </si>
  <si>
    <t>LE7FUK3U7A</t>
  </si>
  <si>
    <t>LEN5XQN684</t>
  </si>
  <si>
    <t>04012328085</t>
  </si>
  <si>
    <t>LDT0CYBD39</t>
  </si>
  <si>
    <t>LEOK0QMQ61</t>
  </si>
  <si>
    <t>LDW3VHXNC1</t>
  </si>
  <si>
    <t>LE4I7ANJ6C</t>
  </si>
  <si>
    <t>93178298134</t>
  </si>
  <si>
    <t>72073926134</t>
  </si>
  <si>
    <t>01268641343</t>
  </si>
  <si>
    <t>LE7G7LHO3B</t>
  </si>
  <si>
    <t>01740445180</t>
  </si>
  <si>
    <t>LCKQHI28B1</t>
  </si>
  <si>
    <t>SUBMITTED</t>
  </si>
  <si>
    <t>IDENTIFICATION_DOCUMENT_UPLOAD/SOCIAL_CONTRACT_UPLOAD/ORDER_SUMMARY/LETTER_OF_ATTORNEY_UPLOAD</t>
  </si>
  <si>
    <t>LDNEEW5FA5</t>
  </si>
  <si>
    <t>LDORVN6XAC</t>
  </si>
  <si>
    <t>LE79JCJN7B</t>
  </si>
  <si>
    <t>LDYSHAUX26</t>
  </si>
  <si>
    <t>LE4CC6025B</t>
  </si>
  <si>
    <t>LE4JM2Q690</t>
  </si>
  <si>
    <t>LE7J1H17BA</t>
  </si>
  <si>
    <t>LEG1QFDYEC</t>
  </si>
  <si>
    <t>LEG36YRK43</t>
  </si>
  <si>
    <t>LEH9WKEP81</t>
  </si>
  <si>
    <t>70325321108</t>
  </si>
  <si>
    <t>LDP10K0N03</t>
  </si>
  <si>
    <t>LDKOV2TQEA</t>
  </si>
  <si>
    <t>LDKP8Z72C1</t>
  </si>
  <si>
    <t>LDSTK9LVC5</t>
  </si>
  <si>
    <t>LEHCLAVM29</t>
  </si>
  <si>
    <t>LDKPM6IP14</t>
  </si>
  <si>
    <t>LDLNXKXZ8E</t>
  </si>
  <si>
    <t>LDUMI6C1C0</t>
  </si>
  <si>
    <t>LDT5DSWC4D</t>
  </si>
  <si>
    <t>LEMSL51KB2</t>
  </si>
  <si>
    <t>LEN4WG5T01</t>
  </si>
  <si>
    <t>03804044190</t>
  </si>
  <si>
    <t>LDN8ZF9I2C</t>
  </si>
  <si>
    <t>05029234152</t>
  </si>
  <si>
    <t>LE38VOSV42</t>
  </si>
  <si>
    <t>LE2WGMZF9A</t>
  </si>
  <si>
    <t>LE613H9CB0</t>
  </si>
  <si>
    <t>LE5S7VLDBF</t>
  </si>
  <si>
    <t>LE5TGGJVB2</t>
  </si>
  <si>
    <t>LE7I9NTOC9</t>
  </si>
  <si>
    <t>LE8VBHS9BF</t>
  </si>
  <si>
    <t>LDX3OY6A0B</t>
  </si>
  <si>
    <t>LDYNLWN6BB</t>
  </si>
  <si>
    <t>02585917142</t>
  </si>
  <si>
    <t>09479290456</t>
  </si>
  <si>
    <t>LDSTE39047</t>
  </si>
  <si>
    <t>LDVSFTR63E</t>
  </si>
  <si>
    <t>QUEIMADAS</t>
  </si>
  <si>
    <t>LE763DWY6B</t>
  </si>
  <si>
    <t>SAO JOSE DA MATA</t>
  </si>
  <si>
    <t>LE3E7FIA52</t>
  </si>
  <si>
    <t>03491168147</t>
  </si>
  <si>
    <t>LE4GB8YZ3A</t>
  </si>
  <si>
    <t>LE7FXJFB07</t>
  </si>
  <si>
    <t>LEH8GOV9A5</t>
  </si>
  <si>
    <t>LEHEXROW72</t>
  </si>
  <si>
    <t>LDU9RLA8B7</t>
  </si>
  <si>
    <t>LE5WOYCKD5</t>
  </si>
  <si>
    <t>LDKFPC2U29</t>
  </si>
  <si>
    <t>LDLRR2HY55</t>
  </si>
  <si>
    <t>01451674104</t>
  </si>
  <si>
    <t>02433224101</t>
  </si>
  <si>
    <t>LE2W3S7693</t>
  </si>
  <si>
    <t>LE5S0IP13D</t>
  </si>
  <si>
    <t>LDN6ZK619F</t>
  </si>
  <si>
    <t>LDLREVAU3D</t>
  </si>
  <si>
    <t>LDN21MKL69</t>
  </si>
  <si>
    <t>LDOKWRDO2C</t>
  </si>
  <si>
    <t>LDPY0PTH85</t>
  </si>
  <si>
    <t>LDU9JSGBD8</t>
  </si>
  <si>
    <t>LDW8PO4ZF1</t>
  </si>
  <si>
    <t>LDXLLKSK78</t>
  </si>
  <si>
    <t>LDYQR7PBFD</t>
  </si>
  <si>
    <t>LE06W49W16</t>
  </si>
  <si>
    <t>LEOCV8ECCE</t>
  </si>
  <si>
    <t>LEODQYEG3D</t>
  </si>
  <si>
    <t>LE71Z7PYD4</t>
  </si>
  <si>
    <t>07677292186</t>
  </si>
  <si>
    <t>LDVO7KI495</t>
  </si>
  <si>
    <t>LE774E8I03</t>
  </si>
  <si>
    <t>03137667618</t>
  </si>
  <si>
    <t>LDLWUZIU11</t>
  </si>
  <si>
    <t>LDOJPAK271</t>
  </si>
  <si>
    <t>LE4BK4WE28</t>
  </si>
  <si>
    <t>LEFMI8HM4F</t>
  </si>
  <si>
    <t>06906193678</t>
  </si>
  <si>
    <t>LDSZMRR0DA</t>
  </si>
  <si>
    <t>LE0313LECA</t>
  </si>
  <si>
    <t>83033157068</t>
  </si>
  <si>
    <t>LDYJY9NQ41</t>
  </si>
  <si>
    <t>LE63HOOH1C</t>
  </si>
  <si>
    <t>LDVWUOCL51</t>
  </si>
  <si>
    <t>LE47VKF565</t>
  </si>
  <si>
    <t>LE729EVM80</t>
  </si>
  <si>
    <t>LE4G9KRU2C</t>
  </si>
  <si>
    <t>LE7CXSME27</t>
  </si>
  <si>
    <t>LE7EOXX49E</t>
  </si>
  <si>
    <t>LE8S20WCA5</t>
  </si>
  <si>
    <t>02946919102</t>
  </si>
  <si>
    <t>LEITJCX039</t>
  </si>
  <si>
    <t>LDSWCNLME9</t>
  </si>
  <si>
    <t>LEMXNA5W1B</t>
  </si>
  <si>
    <t>LDLQHSGK0F</t>
  </si>
  <si>
    <t>LDYQ720PAC</t>
  </si>
  <si>
    <t>LDNRK8NSD9</t>
  </si>
  <si>
    <t>LDOK5B0R10</t>
  </si>
  <si>
    <t>LDUE52P846</t>
  </si>
  <si>
    <t>LDUOE5W18E</t>
  </si>
  <si>
    <t>LE4DWIBC87</t>
  </si>
  <si>
    <t>LE4G6A3A42</t>
  </si>
  <si>
    <t>LEFWDF4126</t>
  </si>
  <si>
    <t>LEIK3NEC41</t>
  </si>
  <si>
    <t>LEJV5YHH1C</t>
  </si>
  <si>
    <t>LEOA9GLC88</t>
  </si>
  <si>
    <t>LDYIHCN987</t>
  </si>
  <si>
    <t>LDX4O9HU27</t>
  </si>
  <si>
    <t>LDX70PZ02F</t>
  </si>
  <si>
    <t>LE9AHEBB7D</t>
  </si>
  <si>
    <t>LDYN5BEZA1</t>
  </si>
  <si>
    <t>LE5PDEFJ77</t>
  </si>
  <si>
    <t>LE5PYOGB0E</t>
  </si>
  <si>
    <t>LE5RZG6C54</t>
  </si>
  <si>
    <t>01811153100</t>
  </si>
  <si>
    <t>09452609621</t>
  </si>
  <si>
    <t>06663200550</t>
  </si>
  <si>
    <t>LEHB6Z2GAA</t>
  </si>
  <si>
    <t>LDLTDRA77F</t>
  </si>
  <si>
    <t>LDU929K562</t>
  </si>
  <si>
    <t>LDUAHZSB57</t>
  </si>
  <si>
    <t>LE8KUMQ7A2</t>
  </si>
  <si>
    <t>LE8LZ4URA8</t>
  </si>
  <si>
    <t>08849120435</t>
  </si>
  <si>
    <t>LEN482FW80</t>
  </si>
  <si>
    <t>00213620959</t>
  </si>
  <si>
    <t>LDG10OZK68</t>
  </si>
  <si>
    <t>LDUA3RJRFA</t>
  </si>
  <si>
    <t>LEOJ9TN35A</t>
  </si>
  <si>
    <t>LDPYPWZU02</t>
  </si>
  <si>
    <t>LDOMJXAN8C</t>
  </si>
  <si>
    <t>LDVPWAL0DA</t>
  </si>
  <si>
    <t>LDSXPKXSC4</t>
  </si>
  <si>
    <t>LDXBYLFFF4</t>
  </si>
  <si>
    <t>LE60F6385B</t>
  </si>
  <si>
    <t>LE8L5OAQ29</t>
  </si>
  <si>
    <t>LEII9JFIAB</t>
  </si>
  <si>
    <t>76204022334</t>
  </si>
  <si>
    <t>LDG1TPKL51</t>
  </si>
  <si>
    <t>LDNC28CI59</t>
  </si>
  <si>
    <t>LDQ7F6HL68</t>
  </si>
  <si>
    <t>LDQ0AODP26</t>
  </si>
  <si>
    <t>LDQA0SBLCE</t>
  </si>
  <si>
    <t>LE8N5ZZY7F</t>
  </si>
  <si>
    <t>LDUA2PCK79</t>
  </si>
  <si>
    <t>LDX4QG3O8B</t>
  </si>
  <si>
    <t>LE30HQ1LEA</t>
  </si>
  <si>
    <t>LE5WCZTZC9</t>
  </si>
  <si>
    <t>LE3A9CMEB9</t>
  </si>
  <si>
    <t>LDVNI3JC70</t>
  </si>
  <si>
    <t>02720210161</t>
  </si>
  <si>
    <t>LDUL7F57AB</t>
  </si>
  <si>
    <t>LDM38V3718</t>
  </si>
  <si>
    <t>LDXDXGO62F</t>
  </si>
  <si>
    <t>14876583706</t>
  </si>
  <si>
    <t>13130660607</t>
  </si>
  <si>
    <t>LEMW11T956</t>
  </si>
  <si>
    <t>LE7DKEK056</t>
  </si>
  <si>
    <t>LE4N0DDOE6</t>
  </si>
  <si>
    <t>LDBRB5CUC3</t>
  </si>
  <si>
    <t>LDLSW0HA66</t>
  </si>
  <si>
    <t>LE8SWMMTB6</t>
  </si>
  <si>
    <t>LDX590O7EA</t>
  </si>
  <si>
    <t>LDX7H9L44C</t>
  </si>
  <si>
    <t>LDXF56NRF7</t>
  </si>
  <si>
    <t>LE4E1K6V80</t>
  </si>
  <si>
    <t>LE4GV0NNF3</t>
  </si>
  <si>
    <t>LE4KFTX5ED</t>
  </si>
  <si>
    <t>LDOK6COA63</t>
  </si>
  <si>
    <t>LDOMECGMF1</t>
  </si>
  <si>
    <t>LDOS1OL638</t>
  </si>
  <si>
    <t>LE5YI9RD60</t>
  </si>
  <si>
    <t>06354390428</t>
  </si>
  <si>
    <t>LDME45CUC7</t>
  </si>
  <si>
    <t>71704965187</t>
  </si>
  <si>
    <t>LE2UB45F6F</t>
  </si>
  <si>
    <t>LDLT4LRH77</t>
  </si>
  <si>
    <t>LDLSHFX920</t>
  </si>
  <si>
    <t>LEH6AU9ICD</t>
  </si>
  <si>
    <t>LEK3G7AMA5</t>
  </si>
  <si>
    <t>LE3AFN0JBB</t>
  </si>
  <si>
    <t>EMAIL_VALIDATION/DATA_GRID/LETTER_OF_ATTORNEY_UPLOAD</t>
  </si>
  <si>
    <t>LEFZ1ZKID3</t>
  </si>
  <si>
    <t>LE8PIQQG29</t>
  </si>
  <si>
    <t>LDURZNL8FE</t>
  </si>
  <si>
    <t>LE03WBLOD6</t>
  </si>
  <si>
    <t>LE4MFBCI2A</t>
  </si>
  <si>
    <t>LE5YYMG1DA</t>
  </si>
  <si>
    <t>LDN50M7298</t>
  </si>
  <si>
    <t>LDONA4YZ5C</t>
  </si>
  <si>
    <t>LEA2C1TPA8</t>
  </si>
  <si>
    <t>05942056110</t>
  </si>
  <si>
    <t>LDW2HHQO6E</t>
  </si>
  <si>
    <t>LE5QVI1Y59</t>
  </si>
  <si>
    <t>LDNKA5UF5A</t>
  </si>
  <si>
    <t>LDOV5RITF9</t>
  </si>
  <si>
    <t>LDW53XZ509</t>
  </si>
  <si>
    <t>LDUMTZ1DC5</t>
  </si>
  <si>
    <t>LE5VL23PCB</t>
  </si>
  <si>
    <t>LE38IU3R1A</t>
  </si>
  <si>
    <t>LDZYHAGBF3</t>
  </si>
  <si>
    <t>LEG2G0DI3B</t>
  </si>
  <si>
    <t>LE5SC6PJB2</t>
  </si>
  <si>
    <t>LE66GIRLD8</t>
  </si>
  <si>
    <t>LEFVGGPS86</t>
  </si>
  <si>
    <t>LEG0LBVCF9</t>
  </si>
  <si>
    <t>LEH7MEXU0E</t>
  </si>
  <si>
    <t>LEIVT8IX8D</t>
  </si>
  <si>
    <t>LEKAS5V4E3</t>
  </si>
  <si>
    <t>LEK0YWAZF6</t>
  </si>
  <si>
    <t>LEK2GNE0F5</t>
  </si>
  <si>
    <t>LEN11IIO32</t>
  </si>
  <si>
    <t>06486863102</t>
  </si>
  <si>
    <t>LDNDP2I489</t>
  </si>
  <si>
    <t>LE5OUEJE9B</t>
  </si>
  <si>
    <t>LDUA8BYV86</t>
  </si>
  <si>
    <t>LDYJUWQ85E</t>
  </si>
  <si>
    <t>LE357M2W73</t>
  </si>
  <si>
    <t>LEIUNAYQ6D</t>
  </si>
  <si>
    <t>LEJ04BK204</t>
  </si>
  <si>
    <t>LEMX6TZJ3B</t>
  </si>
  <si>
    <t>LDOMG320FE</t>
  </si>
  <si>
    <t>LE469YZX3B</t>
  </si>
  <si>
    <t>LE4LLS0M20</t>
  </si>
  <si>
    <t>LE5Z4QLI87</t>
  </si>
  <si>
    <t>LEHN161WA7</t>
  </si>
  <si>
    <t>LENGXMTH0E</t>
  </si>
  <si>
    <t>70677211139</t>
  </si>
  <si>
    <t>LEOT6F6O57</t>
  </si>
  <si>
    <t>LDU9CS492A</t>
  </si>
  <si>
    <t>LE33CQ2Z77</t>
  </si>
  <si>
    <t>LE8Z0S0P7A</t>
  </si>
  <si>
    <t>LDNLN60U66</t>
  </si>
  <si>
    <t>LDUL1VHA05</t>
  </si>
  <si>
    <t>LDVTYRSA2E</t>
  </si>
  <si>
    <t>LEHAFP3T5F</t>
  </si>
  <si>
    <t>03325095160</t>
  </si>
  <si>
    <t>LE76OIM0FD</t>
  </si>
  <si>
    <t>LEH48T9AB2</t>
  </si>
  <si>
    <t>LE7OTKVK58</t>
  </si>
  <si>
    <t>LEOMBUR983</t>
  </si>
  <si>
    <t>LDT9XYYA37</t>
  </si>
  <si>
    <t>LDYLRZON72</t>
  </si>
  <si>
    <t>LE4LX15G32</t>
  </si>
  <si>
    <t>LEG21JN11B</t>
  </si>
  <si>
    <t>LENBX40C6B</t>
  </si>
  <si>
    <t>LDYVJOS118</t>
  </si>
  <si>
    <t>01825873127</t>
  </si>
  <si>
    <t>08145581435</t>
  </si>
  <si>
    <t>LDYVSXC392</t>
  </si>
  <si>
    <t>LDKRW4HWC2</t>
  </si>
  <si>
    <t>LDPVWP67C6</t>
  </si>
  <si>
    <t>LDPZ03YZ75</t>
  </si>
  <si>
    <t>LDQ0KSMNEC</t>
  </si>
  <si>
    <t>LDT2ADTI6C</t>
  </si>
  <si>
    <t>LDT59GY20B</t>
  </si>
  <si>
    <t>LDUF1AM801</t>
  </si>
  <si>
    <t>LDX76OM743</t>
  </si>
  <si>
    <t>LE5PK8C5C9</t>
  </si>
  <si>
    <t>LEH6R0JD03</t>
  </si>
  <si>
    <t>08251327628</t>
  </si>
  <si>
    <t>CATAGUASES</t>
  </si>
  <si>
    <t>LE7GB70N5F</t>
  </si>
  <si>
    <t>LDVVB51N86</t>
  </si>
  <si>
    <t>LE4HHRD005</t>
  </si>
  <si>
    <t>LE4MC9LC02</t>
  </si>
  <si>
    <t>LEO6B8SS0E</t>
  </si>
  <si>
    <t>LEMXD4L193</t>
  </si>
  <si>
    <t>SENADOR CORTES</t>
  </si>
  <si>
    <t>LEINH5P90C</t>
  </si>
  <si>
    <t>LDUST69W58</t>
  </si>
  <si>
    <t>06423690111</t>
  </si>
  <si>
    <t>LE018E6W8D</t>
  </si>
  <si>
    <t>LE8TI4CR05</t>
  </si>
  <si>
    <t>LEN69X3V9B</t>
  </si>
  <si>
    <t>LE32HM4O30</t>
  </si>
  <si>
    <t>LDUOLC6I6D</t>
  </si>
  <si>
    <t>LDYNF0YUE3</t>
  </si>
  <si>
    <t>72637005149</t>
  </si>
  <si>
    <t>LDNEOQKC20</t>
  </si>
  <si>
    <t>LE8JRK2M0C</t>
  </si>
  <si>
    <t>LE75D9KU8E</t>
  </si>
  <si>
    <t>LDVXG1KB40</t>
  </si>
  <si>
    <t>LDW23OH262</t>
  </si>
  <si>
    <t>LDX8G5MI8B</t>
  </si>
  <si>
    <t>LE02NCJY44</t>
  </si>
  <si>
    <t>LE7DIAJ921</t>
  </si>
  <si>
    <t>LE8RNJV63A</t>
  </si>
  <si>
    <t>LEH73HIU8F</t>
  </si>
  <si>
    <t>LEHI5KXP85</t>
  </si>
  <si>
    <t>LEIM5WO3E9</t>
  </si>
  <si>
    <t>LEIXDI1NEB</t>
  </si>
  <si>
    <t>00049164503</t>
  </si>
  <si>
    <t>LDONAWHHA5</t>
  </si>
  <si>
    <t>LDX2JHZX04</t>
  </si>
  <si>
    <t>08098322750</t>
  </si>
  <si>
    <t>13113308607</t>
  </si>
  <si>
    <t>06146623113</t>
  </si>
  <si>
    <t>LDM2W1GF06</t>
  </si>
  <si>
    <t>LE7H1YY466</t>
  </si>
  <si>
    <t>LDZZ56Q81D</t>
  </si>
  <si>
    <t>LE4DCBW301</t>
  </si>
  <si>
    <t>LEMUW6UI68</t>
  </si>
  <si>
    <t>ABADIA DE GOIAS</t>
  </si>
  <si>
    <t>LEHJP9Z68C</t>
  </si>
  <si>
    <t>LDXGVOPG77</t>
  </si>
  <si>
    <t>LE34KDB24A</t>
  </si>
  <si>
    <t>LEN2YQG142</t>
  </si>
  <si>
    <t>LEODILO31F</t>
  </si>
  <si>
    <t>LEFYCGJ57C</t>
  </si>
  <si>
    <t>LDW9VXSE5D</t>
  </si>
  <si>
    <t>LE4GKLO050</t>
  </si>
  <si>
    <t>LE5THKWJ52</t>
  </si>
  <si>
    <t>LE788R6F63</t>
  </si>
  <si>
    <t>LEOFG7L9E6</t>
  </si>
  <si>
    <t>LEOGLJTO07</t>
  </si>
  <si>
    <t>LDLP0J0I18</t>
  </si>
  <si>
    <t>LDSVVKHA9B</t>
  </si>
  <si>
    <t>LDN5PVS784</t>
  </si>
  <si>
    <t>LE62341255</t>
  </si>
  <si>
    <t>LEHHQ0XS33</t>
  </si>
  <si>
    <t>LDQ4F003C3</t>
  </si>
  <si>
    <t>LDPZYMVRB8</t>
  </si>
  <si>
    <t>LDST0K6P9E</t>
  </si>
  <si>
    <t>LDSVC9H1E4</t>
  </si>
  <si>
    <t>LDVPKHBW9C</t>
  </si>
  <si>
    <t>LDVOK6O65B</t>
  </si>
  <si>
    <t>LDW2JHW102</t>
  </si>
  <si>
    <t>LDX4FGAQ11</t>
  </si>
  <si>
    <t>LDXHHN6328</t>
  </si>
  <si>
    <t>LDYJ2C7D2E</t>
  </si>
  <si>
    <t>LDYMKMM7C8</t>
  </si>
  <si>
    <t>LDZYT1H5C5</t>
  </si>
  <si>
    <t>LE4AF4403A</t>
  </si>
  <si>
    <t>LE0DROCTC1</t>
  </si>
  <si>
    <t>LE0GQMAZ95</t>
  </si>
  <si>
    <t>LEO9U4PT24</t>
  </si>
  <si>
    <t>LE2VWJ0DF1</t>
  </si>
  <si>
    <t>LE2XNTWW54</t>
  </si>
  <si>
    <t>LE35ZBQI45</t>
  </si>
  <si>
    <t>LE4H3UBS11</t>
  </si>
  <si>
    <t>LE4B9OW3C7</t>
  </si>
  <si>
    <t>LE4O78WU39</t>
  </si>
  <si>
    <t>LE5XF7NY85</t>
  </si>
  <si>
    <t>LE73JY9OA6</t>
  </si>
  <si>
    <t>LE7J1UFM5C</t>
  </si>
  <si>
    <t>LEHE521WE2</t>
  </si>
  <si>
    <t>LEK9MDV0A9</t>
  </si>
  <si>
    <t>LEIL4HXO6F</t>
  </si>
  <si>
    <t>LDVSV97T52</t>
  </si>
  <si>
    <t>LDNN7H6X2B</t>
  </si>
  <si>
    <t>LEOESRKK22</t>
  </si>
  <si>
    <t>BARAO DE MELGACO</t>
  </si>
  <si>
    <t>MT</t>
  </si>
  <si>
    <t>LEH5LK9BD6</t>
  </si>
  <si>
    <t>BELFORD ROXO</t>
  </si>
  <si>
    <t>RJ</t>
  </si>
  <si>
    <t>LE4A8OXJ99</t>
  </si>
  <si>
    <t>LECW0N3N78</t>
  </si>
  <si>
    <t>LE370MXJ2D</t>
  </si>
  <si>
    <t>LE0C8Z6G57</t>
  </si>
  <si>
    <t>LEJWIE600B</t>
  </si>
  <si>
    <t>LE8SWZOY5D</t>
  </si>
  <si>
    <t>LE5T3FEVF6</t>
  </si>
  <si>
    <t>LE2WAC7IAC</t>
  </si>
  <si>
    <t>LDX5IC2P92</t>
  </si>
  <si>
    <t>LE2WR10F0E</t>
  </si>
  <si>
    <t>LE325YX8AB</t>
  </si>
  <si>
    <t>LE5OPIUK91</t>
  </si>
  <si>
    <t>LE5OE1CB85</t>
  </si>
  <si>
    <t>LE5QJFSR51</t>
  </si>
  <si>
    <t>LE5XN4TCF3</t>
  </si>
  <si>
    <t>LEH64R3WFB</t>
  </si>
  <si>
    <t>LE7C6WG083</t>
  </si>
  <si>
    <t>LEA37U9WDA</t>
  </si>
  <si>
    <t>LEAE7FJG2C</t>
  </si>
  <si>
    <t>LEH4UW8O53</t>
  </si>
  <si>
    <t>LEIS00887B</t>
  </si>
  <si>
    <t>LEIOZZ0S2B</t>
  </si>
  <si>
    <t>LEILESRV30</t>
  </si>
  <si>
    <t>LEILMO111C</t>
  </si>
  <si>
    <t>LEIN8HEL28</t>
  </si>
  <si>
    <t>LEIO50Y312</t>
  </si>
  <si>
    <t>LEK2DI3T40</t>
  </si>
  <si>
    <t>LEK48T8K69</t>
  </si>
  <si>
    <t>LEO93EUR1B</t>
  </si>
  <si>
    <t>LEOKOXGV07</t>
  </si>
  <si>
    <t>LEOKM9KB9F</t>
  </si>
  <si>
    <t>LEOMSP6D30</t>
  </si>
  <si>
    <t>LEOMUU7W2B</t>
  </si>
  <si>
    <t>LEOTUKXY11</t>
  </si>
  <si>
    <t>LDSWD7EF0D</t>
  </si>
  <si>
    <t>CACADOR</t>
  </si>
  <si>
    <t>SC</t>
  </si>
  <si>
    <t>LDNBH5A84F</t>
  </si>
  <si>
    <t>CALDAZINHA</t>
  </si>
  <si>
    <t>LDX6QHTJ62</t>
  </si>
  <si>
    <t>LDXBB0QRDC</t>
  </si>
  <si>
    <t>LEHIUGU397</t>
  </si>
  <si>
    <t>LDXLZK6RE0</t>
  </si>
  <si>
    <t>LE4MSRE6DE</t>
  </si>
  <si>
    <t>LEK8B4S655</t>
  </si>
  <si>
    <t>LEH7Q84L11</t>
  </si>
  <si>
    <t>LEOC1SFS56</t>
  </si>
  <si>
    <t>LEK9J1YBF2</t>
  </si>
  <si>
    <t>LDUSH2YIBC</t>
  </si>
  <si>
    <t>LDPZ5S5Q85</t>
  </si>
  <si>
    <t>LDT8OWEK79</t>
  </si>
  <si>
    <t>LDPZ285K70</t>
  </si>
  <si>
    <t>LDVXBIHKF9</t>
  </si>
  <si>
    <t>LDVXXFH3E5</t>
  </si>
  <si>
    <t>LDX6C0QOED</t>
  </si>
  <si>
    <t>LDX8BIWO7F</t>
  </si>
  <si>
    <t>LDXHLNPH93</t>
  </si>
  <si>
    <t>LDYURMHMF3</t>
  </si>
  <si>
    <t>LE2VUOBR32</t>
  </si>
  <si>
    <t>LE379QRW61</t>
  </si>
  <si>
    <t>LE6HYUK6FE</t>
  </si>
  <si>
    <t>LE77062T61</t>
  </si>
  <si>
    <t>LEH4SXLW2D</t>
  </si>
  <si>
    <t>LEHFHIYW01</t>
  </si>
  <si>
    <t>LEIJ8UUGE8</t>
  </si>
  <si>
    <t>LEINPBWUAE</t>
  </si>
  <si>
    <t>LEIWZ4VR71</t>
  </si>
  <si>
    <t>LEK46XDOF1</t>
  </si>
  <si>
    <t>LEOKVXPX08</t>
  </si>
  <si>
    <t>LEOJIVP65D</t>
  </si>
  <si>
    <t>LEOKKW4W66</t>
  </si>
  <si>
    <t>CAMPINAS</t>
  </si>
  <si>
    <t>SP</t>
  </si>
  <si>
    <t>LE5JIPBA81</t>
  </si>
  <si>
    <t>LE312FGCB6</t>
  </si>
  <si>
    <t>LENFWH9F29</t>
  </si>
  <si>
    <t>LE06UFHX6F</t>
  </si>
  <si>
    <t>LE4OUJV3EF</t>
  </si>
  <si>
    <t>LE48LBLEB5</t>
  </si>
  <si>
    <t>LE5PM7AS2E</t>
  </si>
  <si>
    <t>LE5WNQ9NEC</t>
  </si>
  <si>
    <t>LE644JT300</t>
  </si>
  <si>
    <t>LE7H6LZM12</t>
  </si>
  <si>
    <t>LE7DX2YP26</t>
  </si>
  <si>
    <t>LEFPZX1IA9</t>
  </si>
  <si>
    <t>LEH8IQRI03</t>
  </si>
  <si>
    <t>LEHP0G6VE2</t>
  </si>
  <si>
    <t>LEIOVBHLFC</t>
  </si>
  <si>
    <t>LEIUMA3J99</t>
  </si>
  <si>
    <t>LENBP7IZ66</t>
  </si>
  <si>
    <t>LEO9JJM4C3</t>
  </si>
  <si>
    <t>LEOCLFVY8A</t>
  </si>
  <si>
    <t>LEOHFDD432</t>
  </si>
  <si>
    <t>CROMINIA</t>
  </si>
  <si>
    <t>LE7IG9ESBC</t>
  </si>
  <si>
    <t>LDUBHWVSA4</t>
  </si>
  <si>
    <t>LEH7WCOD1B</t>
  </si>
  <si>
    <t>02372948180</t>
  </si>
  <si>
    <t>LDLV8ZUQE9</t>
  </si>
  <si>
    <t>LDLWQPHD66</t>
  </si>
  <si>
    <t>LE4NLLAAD6</t>
  </si>
  <si>
    <t>LDUHGKR917</t>
  </si>
  <si>
    <t>LE5RWYLUD3</t>
  </si>
  <si>
    <t>LDOQ7CZB88</t>
  </si>
  <si>
    <t>LDOVHOLO7A</t>
  </si>
  <si>
    <t>LDOYOHLF0E</t>
  </si>
  <si>
    <t>LDVXRRMT7F</t>
  </si>
  <si>
    <t>LDU7MP2P34</t>
  </si>
  <si>
    <t>LDVS6P8E92</t>
  </si>
  <si>
    <t>LEH99V4A7F</t>
  </si>
  <si>
    <t>LE367VWE32</t>
  </si>
  <si>
    <t>LE623NSFCF</t>
  </si>
  <si>
    <t>LE7G4XKJ03</t>
  </si>
  <si>
    <t>LE8PQRJA99</t>
  </si>
  <si>
    <t>LEG27E8G82</t>
  </si>
  <si>
    <t>LEHAKKQO9D</t>
  </si>
  <si>
    <t>LDPVOY0PC2</t>
  </si>
  <si>
    <t>LE35GBTF5B</t>
  </si>
  <si>
    <t>LDOOOKNK28</t>
  </si>
  <si>
    <t>LDQ2HT6C0E</t>
  </si>
  <si>
    <t>LDX63Y8M4F</t>
  </si>
  <si>
    <t>LDW6D6BTA7</t>
  </si>
  <si>
    <t>LEOGB8BI71</t>
  </si>
  <si>
    <t>LDYLAM35B7</t>
  </si>
  <si>
    <t>LE48XOQWD4</t>
  </si>
  <si>
    <t>LE761TFI18</t>
  </si>
  <si>
    <t>LE05N6TN6E</t>
  </si>
  <si>
    <t>LE49R7RCFC</t>
  </si>
  <si>
    <t>LE7BH1U89F</t>
  </si>
  <si>
    <t>LEIMOMAR92</t>
  </si>
  <si>
    <t>LEO96BXXC1</t>
  </si>
  <si>
    <t>LE48JP8M24</t>
  </si>
  <si>
    <t>LE5I6JFIF1</t>
  </si>
  <si>
    <t>LE8RIEZMF0</t>
  </si>
  <si>
    <t>LEHLMNPA78</t>
  </si>
  <si>
    <t>LEOMQSXLEC</t>
  </si>
  <si>
    <t>SANTA BARBARA DE GOIAS</t>
  </si>
  <si>
    <t>LDT5LC89AC</t>
  </si>
  <si>
    <t>LDT0Z1PX74</t>
  </si>
  <si>
    <t>LDT4CMW764</t>
  </si>
  <si>
    <t>SANTA ROSA DE VITERBO</t>
  </si>
  <si>
    <t>LDW3Y8RVED</t>
  </si>
  <si>
    <t>SAO LUIS DE MONTES BELOS</t>
  </si>
  <si>
    <t>LE5WB2HIAE</t>
  </si>
  <si>
    <t>LE6ABWH106</t>
  </si>
  <si>
    <t>LE7F1IK6F7</t>
  </si>
  <si>
    <t>LE4J1NLP6C</t>
  </si>
  <si>
    <t>LE5XUKK4CD</t>
  </si>
  <si>
    <t>LE5OW5IFA4</t>
  </si>
  <si>
    <t>LEMZZZEWE3</t>
  </si>
  <si>
    <t>VARJAO</t>
  </si>
  <si>
    <t>LE79E04G9B</t>
  </si>
  <si>
    <t>LEN4Z4NPC8</t>
  </si>
  <si>
    <t>LE03GRGJ70</t>
  </si>
  <si>
    <t>LE06PXB031</t>
  </si>
  <si>
    <t>LE2V8UDT9E</t>
  </si>
  <si>
    <t>LE2YALMS9D</t>
  </si>
  <si>
    <t>LE4B690PA9</t>
  </si>
  <si>
    <t>LE8RESQGAC</t>
  </si>
  <si>
    <t>LDLTZSOM77</t>
  </si>
  <si>
    <t>LDT4V3FRB1</t>
  </si>
  <si>
    <t>LEILX0UTB0</t>
  </si>
  <si>
    <t>LEOLI1QO51</t>
  </si>
  <si>
    <t>LE5X1Z688F</t>
  </si>
  <si>
    <t>LDM8QR6HA8</t>
  </si>
  <si>
    <t>69228299134</t>
  </si>
  <si>
    <t>00532359160</t>
  </si>
  <si>
    <t>LDLUEPV5C7</t>
  </si>
  <si>
    <t>LE2XJBKZE3</t>
  </si>
  <si>
    <t>LDYQUWSC57</t>
  </si>
  <si>
    <t>00135164184</t>
  </si>
  <si>
    <t>02553749171</t>
  </si>
  <si>
    <t>L9CWXZZA6E</t>
  </si>
  <si>
    <t>CELL_PHONE_VALIDATION/EMAIL_VALIDATION/SELFIE_UPLOAD/IDENTIFICATION_DOCUMENT_UPLOAD/SOCIAL_CONTRACT_UPLOAD/ORDER_SUMMARY/LETTER_OF_ATTORNEY_UPLOAD</t>
  </si>
  <si>
    <t>LEIPKVLR41</t>
  </si>
  <si>
    <t>LEM0LGMD34</t>
  </si>
  <si>
    <t>03743680657</t>
  </si>
  <si>
    <t>LEOURS7YA4</t>
  </si>
  <si>
    <t>LDW1RBX18E</t>
  </si>
  <si>
    <t>LDYR2CH518</t>
  </si>
  <si>
    <t>LE656MB010</t>
  </si>
  <si>
    <t>LDM4FU6OFF</t>
  </si>
  <si>
    <t>LDXBJMAPF5</t>
  </si>
  <si>
    <t>LDNEHKDSB4</t>
  </si>
  <si>
    <t>LDOVF3NE9A</t>
  </si>
  <si>
    <t>01413771432</t>
  </si>
  <si>
    <t>LDOY8UFEFD</t>
  </si>
  <si>
    <t>LE2XBDEB18</t>
  </si>
  <si>
    <t>LDXFVR085F</t>
  </si>
  <si>
    <t>LE8KBUL3DF</t>
  </si>
  <si>
    <t>00182458202</t>
  </si>
  <si>
    <t>15972500230</t>
  </si>
  <si>
    <t>22283560187</t>
  </si>
  <si>
    <t>LEOP2I7X1E</t>
  </si>
  <si>
    <t>LE8JDJYUC8</t>
  </si>
  <si>
    <t>LDXAESZ8DF</t>
  </si>
  <si>
    <t>LEK2HSGNB9</t>
  </si>
  <si>
    <t>LE4D9JKH11</t>
  </si>
  <si>
    <t>11158354754</t>
  </si>
  <si>
    <t>LEOFC6Z58B</t>
  </si>
  <si>
    <t>LDUEDGFZ76</t>
  </si>
  <si>
    <t>LDWD8HL3DD</t>
  </si>
  <si>
    <t>LE34KRQG4F</t>
  </si>
  <si>
    <t>LE7J57AL32</t>
  </si>
  <si>
    <t>LE7LTR0Z7A</t>
  </si>
  <si>
    <t>LDZ43AOVCA</t>
  </si>
  <si>
    <t>LDM3PBYV23</t>
  </si>
  <si>
    <t>LDN5TYHDFC</t>
  </si>
  <si>
    <t>LDOLEWGTF3</t>
  </si>
  <si>
    <t>LDXFMIS846</t>
  </si>
  <si>
    <t>LEOS1B0E65</t>
  </si>
  <si>
    <t>09761120430</t>
  </si>
  <si>
    <t>LDN57KH4B3</t>
  </si>
  <si>
    <t>LDLXKBK6D7</t>
  </si>
  <si>
    <t>LDW1RMT958</t>
  </si>
  <si>
    <t>LDYLQVVDED</t>
  </si>
  <si>
    <t>06041756474</t>
  </si>
  <si>
    <t>CONDE</t>
  </si>
  <si>
    <t>LDU743HP9D</t>
  </si>
  <si>
    <t>LE8S8SNBEC</t>
  </si>
  <si>
    <t>LDN97J4GA8</t>
  </si>
  <si>
    <t>LDSVVRHZ22</t>
  </si>
  <si>
    <t>LDUNDROK00</t>
  </si>
  <si>
    <t>LDX48MAJ27</t>
  </si>
  <si>
    <t>LDYURG1U90</t>
  </si>
  <si>
    <t>LE4KR9BRE5</t>
  </si>
  <si>
    <t>LE5RH34S55</t>
  </si>
  <si>
    <t>LE5TH9ZT16</t>
  </si>
  <si>
    <t>LE7GKL9C53</t>
  </si>
  <si>
    <t>LEH3GF1Y54</t>
  </si>
  <si>
    <t>LEK6QYWQ28</t>
  </si>
  <si>
    <t>LEO8A5QI6A</t>
  </si>
  <si>
    <t>02359458116</t>
  </si>
  <si>
    <t>LEJYSWSQ90</t>
  </si>
  <si>
    <t>LE7MSHL122</t>
  </si>
  <si>
    <t>LDM5ET3065</t>
  </si>
  <si>
    <t>LEIN0ABL56</t>
  </si>
  <si>
    <t>LEFOMEG62B</t>
  </si>
  <si>
    <t>LEFMFYOCF8</t>
  </si>
  <si>
    <t>EMAIL_VALIDATION/SELFIE_UPLOAD/IDENTIFICATION_DOCUMENT_UPLOAD/LETTER_OF_ATTORNEY_UPLOAD</t>
  </si>
  <si>
    <t>LEOH2Z8N0C</t>
  </si>
  <si>
    <t>LDM5OXBT75</t>
  </si>
  <si>
    <t>LDSUIX5874</t>
  </si>
  <si>
    <t>LDUPS58ME0</t>
  </si>
  <si>
    <t>LE33DPX3A4</t>
  </si>
  <si>
    <t>LE8TSD41B6</t>
  </si>
  <si>
    <t>LED7YMWFCB</t>
  </si>
  <si>
    <t>LEO9WLK2B6</t>
  </si>
  <si>
    <t>07063218123</t>
  </si>
  <si>
    <t>LE2TM8EB82</t>
  </si>
  <si>
    <t>LDXCQ4CLE4</t>
  </si>
  <si>
    <t>LE4GE7GC4B</t>
  </si>
  <si>
    <t>LDSXDK9G9E</t>
  </si>
  <si>
    <t>LDU9FC1S61</t>
  </si>
  <si>
    <t>LDXF8X2P4A</t>
  </si>
  <si>
    <t>LE5YHBM892</t>
  </si>
  <si>
    <t>LEH7L5NSB8</t>
  </si>
  <si>
    <t>LEHVEG8NB2</t>
  </si>
  <si>
    <t>LEN3ZXNKB4</t>
  </si>
  <si>
    <t>LEN80NLBBE</t>
  </si>
  <si>
    <t>LEN9DAW14D</t>
  </si>
  <si>
    <t>LDQFDE321D</t>
  </si>
  <si>
    <t>LE2W0PM942</t>
  </si>
  <si>
    <t>LDYOKZV6EF</t>
  </si>
  <si>
    <t>CRISTALINA</t>
  </si>
  <si>
    <t>LDX7SUC5E0</t>
  </si>
  <si>
    <t>LDXDTQ6V60</t>
  </si>
  <si>
    <t>LE7FA4Q2C4</t>
  </si>
  <si>
    <t>LE8SVMJ059</t>
  </si>
  <si>
    <t>LEISY6ZB87</t>
  </si>
  <si>
    <t>LDLXLMEVE7</t>
  </si>
  <si>
    <t>LDOTGCJV0C</t>
  </si>
  <si>
    <t>LE34CO5E08</t>
  </si>
  <si>
    <t>LDYLM8FZD1</t>
  </si>
  <si>
    <t>LDN5NDXA83</t>
  </si>
  <si>
    <t>LE4NBCZ8C0</t>
  </si>
  <si>
    <t>LDYSMLQW7E</t>
  </si>
  <si>
    <t>01997931150</t>
  </si>
  <si>
    <t>16794853779</t>
  </si>
  <si>
    <t>LE8JDG3X58</t>
  </si>
  <si>
    <t>12094658686</t>
  </si>
  <si>
    <t>LDN6I8KT17</t>
  </si>
  <si>
    <t>LEK8ZCWMAA</t>
  </si>
  <si>
    <t>LENI25UXE5</t>
  </si>
  <si>
    <t>LEOI25YW90</t>
  </si>
  <si>
    <t>LEOJA38X37</t>
  </si>
  <si>
    <t>LE49QNQK13</t>
  </si>
  <si>
    <t>LE4FVET4E1</t>
  </si>
  <si>
    <t>LE60SA7R07</t>
  </si>
  <si>
    <t>LDM6SSHIC2</t>
  </si>
  <si>
    <t>LEOX1QYYFE</t>
  </si>
  <si>
    <t>LDW1G2GV03</t>
  </si>
  <si>
    <t>LE4H76W7CD</t>
  </si>
  <si>
    <t>LE4LVG33E8</t>
  </si>
  <si>
    <t>LEHDPYHP55</t>
  </si>
  <si>
    <t>LEIP0T017D</t>
  </si>
  <si>
    <t>LEIXBZ4189</t>
  </si>
  <si>
    <t>LE35CEPF3C</t>
  </si>
  <si>
    <t>LDUL0G9KFF</t>
  </si>
  <si>
    <t>00066375150</t>
  </si>
  <si>
    <t>86552406134</t>
  </si>
  <si>
    <t>LDQ4IY338B</t>
  </si>
  <si>
    <t>LDUA6ITP13</t>
  </si>
  <si>
    <t>LE7ITEXJA3</t>
  </si>
  <si>
    <t>LE02MG4Y42</t>
  </si>
  <si>
    <t>LE3BHG7PC5</t>
  </si>
  <si>
    <t>LE3FK4180D</t>
  </si>
  <si>
    <t>LE7MR68S8C</t>
  </si>
  <si>
    <t>LEHE8KNOB3</t>
  </si>
  <si>
    <t>LEOAUFKX31</t>
  </si>
  <si>
    <t>LEOH77BC35</t>
  </si>
  <si>
    <t>LEOOWWBN44</t>
  </si>
  <si>
    <t>LDP0T1R6B5</t>
  </si>
  <si>
    <t>LDT5QCPJA1</t>
  </si>
  <si>
    <t>LDVZ3WGWCD</t>
  </si>
  <si>
    <t>LE90TJ2B61</t>
  </si>
  <si>
    <t>06198022609</t>
  </si>
  <si>
    <t>01671060660</t>
  </si>
  <si>
    <t>LE7EMPST82</t>
  </si>
  <si>
    <t>LDN9RDA173</t>
  </si>
  <si>
    <t>LDOXF3A6F3</t>
  </si>
  <si>
    <t>LE8VUIFJ0C</t>
  </si>
  <si>
    <t>LEMT8W7OFA</t>
  </si>
  <si>
    <t>LEN2RKX4DA</t>
  </si>
  <si>
    <t>LDW2T342AA</t>
  </si>
  <si>
    <t>LE49MCI0D3</t>
  </si>
  <si>
    <t>LEOLHZ19EC</t>
  </si>
  <si>
    <t>LEOO9RQU5A</t>
  </si>
  <si>
    <t>LALMD8P412</t>
  </si>
  <si>
    <t>CELL_PHONE_VALIDATION/EMAIL_VALIDATION/SELFIE_UPLOAD/IDENTIFICATION_DOCUMENT_UPLOAD/ORDER_SUMMARY/LETTER_OF_ATTORNEY_UPLOAD</t>
  </si>
  <si>
    <t>09755062696</t>
  </si>
  <si>
    <t>LE7IO7JJBA</t>
  </si>
  <si>
    <t>LE46HOOYDA</t>
  </si>
  <si>
    <t>LE4KMQFK38</t>
  </si>
  <si>
    <t>LEITQ8UL85</t>
  </si>
  <si>
    <t>02716718156</t>
  </si>
  <si>
    <t>LDLQ6PM509</t>
  </si>
  <si>
    <t>LDNLSH1K31</t>
  </si>
  <si>
    <t>LDNKO25E4A</t>
  </si>
  <si>
    <t>LEIKX946EA</t>
  </si>
  <si>
    <t>LE7CNAY669</t>
  </si>
  <si>
    <t>LEOB2VQJ5E</t>
  </si>
  <si>
    <t>LE76VKAP1B</t>
  </si>
  <si>
    <t>LE77UCL518</t>
  </si>
  <si>
    <t>LEHI5RP493</t>
  </si>
  <si>
    <t>Motor Vehicle Supplies and New Parts</t>
  </si>
  <si>
    <t>Metal Service Centers</t>
  </si>
  <si>
    <t>Clubs-Country Clubs, Membership (Athletic, Recreation, Sports), Private Golf Courses</t>
  </si>
  <si>
    <t>Billiard/Pool Establishments</t>
  </si>
  <si>
    <t>Alterations, Mending, Seamstresses, Tailors</t>
  </si>
  <si>
    <t>Detective Agencies</t>
  </si>
  <si>
    <t>Electrical Parts and Equipment</t>
  </si>
  <si>
    <t>Stationery, Office Supplies, Printing and Writing Paper</t>
  </si>
  <si>
    <t>Health Practitioners, Medical Services-not elsewhere classified</t>
  </si>
  <si>
    <t>Child Care Services</t>
  </si>
  <si>
    <t>Valor Fevereiro-23</t>
  </si>
  <si>
    <t>Raymond Santos Rodrigues</t>
  </si>
  <si>
    <t>DANNILO MARINHO MARQUES</t>
  </si>
  <si>
    <t>Eyemobile</t>
  </si>
  <si>
    <t/>
  </si>
  <si>
    <t>PERFORMA FACIL SERVICOS DE INT,</t>
  </si>
  <si>
    <t>LEWV86C1E5</t>
  </si>
  <si>
    <t>LFIQ031E05</t>
  </si>
  <si>
    <t>LF16PK3J61</t>
  </si>
  <si>
    <t>LF87HXKA8C</t>
  </si>
  <si>
    <t>LF1474WQ13</t>
  </si>
  <si>
    <t>LEYKNTIGDF</t>
  </si>
  <si>
    <t>LEZZV764A8</t>
  </si>
  <si>
    <t>LF03Z3DI6F</t>
  </si>
  <si>
    <t>LF40Z3X091</t>
  </si>
  <si>
    <t>LEOHDZSR10</t>
  </si>
  <si>
    <t>LDVL0E4C14</t>
  </si>
  <si>
    <t>LF6Y7BHG76</t>
  </si>
  <si>
    <t>LFCO29VO5A</t>
  </si>
  <si>
    <t>LFMV9CGRF6</t>
  </si>
  <si>
    <t>LFO68H130E</t>
  </si>
  <si>
    <t>LFVCS3LU58</t>
  </si>
  <si>
    <t>LER4T3Y4BF</t>
  </si>
  <si>
    <t>LE2UKEPDB6</t>
  </si>
  <si>
    <t>LEPPLK2B5A</t>
  </si>
  <si>
    <t>LER9MR4T94</t>
  </si>
  <si>
    <t>LEYCHBMQ4A</t>
  </si>
  <si>
    <t>LEYIKDHKAC</t>
  </si>
  <si>
    <t>LF2TW4PI62</t>
  </si>
  <si>
    <t>LF8BGQK862</t>
  </si>
  <si>
    <t>LFGYKKR0BE</t>
  </si>
  <si>
    <t>LFV4YJ3C34</t>
  </si>
  <si>
    <t>BARBACENA</t>
  </si>
  <si>
    <t>LFA3I3GG30</t>
  </si>
  <si>
    <t>LEYG24VB17</t>
  </si>
  <si>
    <t>LFIBO5MC98</t>
  </si>
  <si>
    <t>LFMM4L5AED</t>
  </si>
  <si>
    <t>LFN37KSZ4B</t>
  </si>
  <si>
    <t>LFO1WS7CE1</t>
  </si>
  <si>
    <t>PETROPOLIS</t>
  </si>
  <si>
    <t>LF1PLFZRFF</t>
  </si>
  <si>
    <t>LF76RUHEAE</t>
  </si>
  <si>
    <t>LERGE6MT33</t>
  </si>
  <si>
    <t>TRES RIOS</t>
  </si>
  <si>
    <t>LF1JB80E3E</t>
  </si>
  <si>
    <t>LF8KFK3681</t>
  </si>
  <si>
    <t>25695624835</t>
  </si>
  <si>
    <t>LFR3SXJ555</t>
  </si>
  <si>
    <t>LF7AHIDX8B</t>
  </si>
  <si>
    <t>LFBEVF7872</t>
  </si>
  <si>
    <t>DESCOBERTO</t>
  </si>
  <si>
    <t>LF04J4QC91</t>
  </si>
  <si>
    <t>LF1C5ID55A</t>
  </si>
  <si>
    <t>LFJORHMZ4B</t>
  </si>
  <si>
    <t>LFHAA4YH44</t>
  </si>
  <si>
    <t>LFMWBQD5E1</t>
  </si>
  <si>
    <t>LFVIJZ8551</t>
  </si>
  <si>
    <t>LFWSTZOQCD</t>
  </si>
  <si>
    <t>LDUAVRR201</t>
  </si>
  <si>
    <t>LEOLMSBC92</t>
  </si>
  <si>
    <t>LEQ94Q7F2A</t>
  </si>
  <si>
    <t>LF754T9N9B</t>
  </si>
  <si>
    <t>LF9RGO3P5A</t>
  </si>
  <si>
    <t>LFA0S0NQ58</t>
  </si>
  <si>
    <t>LEX7D3D89C</t>
  </si>
  <si>
    <t>LF8FE4H1CA</t>
  </si>
  <si>
    <t>LEYE6GN312</t>
  </si>
  <si>
    <t>LEX7BYOG95</t>
  </si>
  <si>
    <t>LF2VSVXX30</t>
  </si>
  <si>
    <t>LEOBTC8TB0</t>
  </si>
  <si>
    <t>LF14WTROE6</t>
  </si>
  <si>
    <t>LEQ1BVOKC4</t>
  </si>
  <si>
    <t>LEYC6ISTD9</t>
  </si>
  <si>
    <t>LEZOK39CB8</t>
  </si>
  <si>
    <t>LFMUG96U86</t>
  </si>
  <si>
    <t>LF9R1CDU4A</t>
  </si>
  <si>
    <t>MONTADAS</t>
  </si>
  <si>
    <t>LEOJVHW73E</t>
  </si>
  <si>
    <t>LF6XPM29E1</t>
  </si>
  <si>
    <t>LER6LHFSDA</t>
  </si>
  <si>
    <t>LEOLS5MY05</t>
  </si>
  <si>
    <t>LF9VEZTFC4</t>
  </si>
  <si>
    <t>LFLFQKVG7C</t>
  </si>
  <si>
    <t>LFO82OVEC7</t>
  </si>
  <si>
    <t>LEPZ9MIKA8</t>
  </si>
  <si>
    <t>LEOQCOUE9F</t>
  </si>
  <si>
    <t>LEZZ93XPD1</t>
  </si>
  <si>
    <t>LF313RPL71</t>
  </si>
  <si>
    <t>LF72BLRTE0</t>
  </si>
  <si>
    <t>LFICC34I0B</t>
  </si>
  <si>
    <t>LEOH0RFXE5</t>
  </si>
  <si>
    <t>LF170JY233</t>
  </si>
  <si>
    <t>LF1AI4PT52</t>
  </si>
  <si>
    <t>LFBAZZXK26</t>
  </si>
  <si>
    <t>LET04C2UC4</t>
  </si>
  <si>
    <t>LEX1T2SN4B</t>
  </si>
  <si>
    <t>LEX7VR0349</t>
  </si>
  <si>
    <t>LF4GRN5T0D</t>
  </si>
  <si>
    <t>LF78XBEV03</t>
  </si>
  <si>
    <t>LFA0ZSZB49</t>
  </si>
  <si>
    <t>LFMQVCLT5D</t>
  </si>
  <si>
    <t>LFLBQTCTD6</t>
  </si>
  <si>
    <t>LFLGR33E8A</t>
  </si>
  <si>
    <t>LESLLW0Y5C</t>
  </si>
  <si>
    <t>LF10F3PU52</t>
  </si>
  <si>
    <t>LFABZD82EE</t>
  </si>
  <si>
    <t>LEPUIOVG14</t>
  </si>
  <si>
    <t>LF89MY8P56</t>
  </si>
  <si>
    <t>LF14IZTR30</t>
  </si>
  <si>
    <t>LF15VT9X90</t>
  </si>
  <si>
    <t>LF1CI12I5A</t>
  </si>
  <si>
    <t>LF70AKZGF1</t>
  </si>
  <si>
    <t>LFL5U7690B</t>
  </si>
  <si>
    <t>LFIAHFFE61</t>
  </si>
  <si>
    <t>LF9TRPEF43</t>
  </si>
  <si>
    <t>LEOT032TCF</t>
  </si>
  <si>
    <t>LEYC2FH990</t>
  </si>
  <si>
    <t>LF89WYLZD3</t>
  </si>
  <si>
    <t>LF8AQYNC13</t>
  </si>
  <si>
    <t>LFB649LMD9</t>
  </si>
  <si>
    <t>LFIPX2W92E</t>
  </si>
  <si>
    <t>LFJRVUOE13</t>
  </si>
  <si>
    <t>LFSUHYIF48</t>
  </si>
  <si>
    <t>LFR3LYDI86</t>
  </si>
  <si>
    <t>LFS9Z5987C</t>
  </si>
  <si>
    <t>LFSI0IQ0A9</t>
  </si>
  <si>
    <t>LFTWP5IH84</t>
  </si>
  <si>
    <t>LESS1XM3BE</t>
  </si>
  <si>
    <t>LESUAMI3B2</t>
  </si>
  <si>
    <t>LET270PX4A</t>
  </si>
  <si>
    <t>LEZO62W213</t>
  </si>
  <si>
    <t>LF16FFDF0A</t>
  </si>
  <si>
    <t>LF6WFH5VD6</t>
  </si>
  <si>
    <t>LF8980XKC3</t>
  </si>
  <si>
    <t>LEPWNY0L5A</t>
  </si>
  <si>
    <t>LEQ1UE0U06</t>
  </si>
  <si>
    <t>LESKLACQC6</t>
  </si>
  <si>
    <t>LEY8IWRLB7</t>
  </si>
  <si>
    <t>LEZSWK0P41</t>
  </si>
  <si>
    <t>LF2MA39E09</t>
  </si>
  <si>
    <t>LFCVCBPOC2</t>
  </si>
  <si>
    <t>LF9X1QAW9F</t>
  </si>
  <si>
    <t>LFBGD07855</t>
  </si>
  <si>
    <t>DANIELE RIBEIRO DA SILVA</t>
  </si>
  <si>
    <t>LFO0LRXK4B</t>
  </si>
  <si>
    <t>LFH33S9E7A</t>
  </si>
  <si>
    <t>LFK0U8ECD2</t>
  </si>
  <si>
    <t>LFLIZMYX0A</t>
  </si>
  <si>
    <t>CELL_PHONE_VALIDATION/EMAIL_VALIDATION/DATA_GRID/IDENTIFICATION_DOCUMENT_UPLOAD</t>
  </si>
  <si>
    <t>LFCTTAB5DB</t>
  </si>
  <si>
    <t>LFCV41HY7B</t>
  </si>
  <si>
    <t>LESY2CWKA6</t>
  </si>
  <si>
    <t>00929670114</t>
  </si>
  <si>
    <t>LEQ1SID271</t>
  </si>
  <si>
    <t>LEREZGBS2B</t>
  </si>
  <si>
    <t>LFWWYTL2DB</t>
  </si>
  <si>
    <t>LF9RDG8060</t>
  </si>
  <si>
    <t>LFV4XE1375</t>
  </si>
  <si>
    <t>LFVJRA1NDF</t>
  </si>
  <si>
    <t>LEYDKYSBE7</t>
  </si>
  <si>
    <t>LEZU9MYJ7F</t>
  </si>
  <si>
    <t>LEU4X4UW6A</t>
  </si>
  <si>
    <t>LFIBHINU40</t>
  </si>
  <si>
    <t>LFCSREIA41</t>
  </si>
  <si>
    <t>LFR8IS1Q31</t>
  </si>
  <si>
    <t>LER90H1FF4</t>
  </si>
  <si>
    <t>LER80URX5B</t>
  </si>
  <si>
    <t>LER7OR96DE</t>
  </si>
  <si>
    <t>LERE6VPI5B</t>
  </si>
  <si>
    <t>LFTUO5DZE8</t>
  </si>
  <si>
    <t>LESK58CXD3</t>
  </si>
  <si>
    <t>LEYHDJ1M18</t>
  </si>
  <si>
    <t>LEYJ9JZPC9</t>
  </si>
  <si>
    <t>LEYM6P9TF5</t>
  </si>
  <si>
    <t>LEYT5I5L81</t>
  </si>
  <si>
    <t>LF1HW89WD9</t>
  </si>
  <si>
    <t>LFJP3QJ2DE</t>
  </si>
  <si>
    <t>LFB5P7XMCE</t>
  </si>
  <si>
    <t>LFBAL2Y62D</t>
  </si>
  <si>
    <t>LFCV0XNAB0</t>
  </si>
  <si>
    <t>LFCXM1H407</t>
  </si>
  <si>
    <t>LFE6UJX10B</t>
  </si>
  <si>
    <t>LFE8SYT8B1</t>
  </si>
  <si>
    <t>LFTQ8SQQAD</t>
  </si>
  <si>
    <t>LFTXUHKCC4</t>
  </si>
  <si>
    <t>LFWVRH1VFD</t>
  </si>
  <si>
    <t>LEX3YC5X7C</t>
  </si>
  <si>
    <t>LE4I8A7V5B</t>
  </si>
  <si>
    <t>LEZTHRZL1D</t>
  </si>
  <si>
    <t>LEPQ4O0I94</t>
  </si>
  <si>
    <t>LERE4MV57A</t>
  </si>
  <si>
    <t>LEYP4X9K9C</t>
  </si>
  <si>
    <t>LF44KGSQ22</t>
  </si>
  <si>
    <t>LF44358691</t>
  </si>
  <si>
    <t>LEOPW13W2B</t>
  </si>
  <si>
    <t>LFJQN308E7</t>
  </si>
  <si>
    <t>LF8SKGZA6A</t>
  </si>
  <si>
    <t>LFH6XFBN81</t>
  </si>
  <si>
    <t>LFJOE4CY5F</t>
  </si>
  <si>
    <t>LFK3K1RV35</t>
  </si>
  <si>
    <t>LFBJYG9B3B</t>
  </si>
  <si>
    <t>LEPSUN5M10</t>
  </si>
  <si>
    <t>LEWWHKV01F</t>
  </si>
  <si>
    <t>LEX01ZPR6C</t>
  </si>
  <si>
    <t>LER7R80U43</t>
  </si>
  <si>
    <t>LER3MTMI29</t>
  </si>
  <si>
    <t>LESNO8HNF0</t>
  </si>
  <si>
    <t>LESQ5MJWC6</t>
  </si>
  <si>
    <t>LEYELQBDCA</t>
  </si>
  <si>
    <t>LFMUTST51B</t>
  </si>
  <si>
    <t>LF1K0QF560</t>
  </si>
  <si>
    <t>LF2MRMZPBA</t>
  </si>
  <si>
    <t>LF4BVFTT55</t>
  </si>
  <si>
    <t>LF6VYN5P46</t>
  </si>
  <si>
    <t>LFCZD7I01A</t>
  </si>
  <si>
    <t>LFQYLLV1D9</t>
  </si>
  <si>
    <t>LFSJRW2I0B</t>
  </si>
  <si>
    <t>LFSUAUPYF2</t>
  </si>
  <si>
    <t>LFTQ07M8FE</t>
  </si>
  <si>
    <t>LFU0MYQO2D</t>
  </si>
  <si>
    <t>LERI6I9Q55</t>
  </si>
  <si>
    <t>LEWV4MGX89</t>
  </si>
  <si>
    <t>LEPT6VFVE0</t>
  </si>
  <si>
    <t>LESIB8D3E2</t>
  </si>
  <si>
    <t>LF8E2LTY39</t>
  </si>
  <si>
    <t>LFLF55IN07</t>
  </si>
  <si>
    <t>LFMOYOSUDF</t>
  </si>
  <si>
    <t>LFO8I2Z0BF</t>
  </si>
  <si>
    <t>LFTURKEO4D</t>
  </si>
  <si>
    <t>LF1H7I7R68</t>
  </si>
  <si>
    <t>LF9YAWRY92</t>
  </si>
  <si>
    <t>LFIKZCDK02</t>
  </si>
  <si>
    <t>LFBPE9Q417</t>
  </si>
  <si>
    <t>03348710890</t>
  </si>
  <si>
    <t>LEOQ3EBAC2</t>
  </si>
  <si>
    <t>LFO8HU4T1A</t>
  </si>
  <si>
    <t>LFMK662Q47</t>
  </si>
  <si>
    <t>LERH05GJ5F</t>
  </si>
  <si>
    <t>LET6FRVGF2</t>
  </si>
  <si>
    <t>LF3ZZF39AA</t>
  </si>
  <si>
    <t>LFVID8UQ7F</t>
  </si>
  <si>
    <t>LF8MG6O457</t>
  </si>
  <si>
    <t>LFAEJBM680</t>
  </si>
  <si>
    <t>LF0CBN5O01</t>
  </si>
  <si>
    <t>LF9R2NBHE1</t>
  </si>
  <si>
    <t>LFQX440443</t>
  </si>
  <si>
    <t>LFSLM3WZA9</t>
  </si>
  <si>
    <t>LFOJ6RP0DA</t>
  </si>
  <si>
    <t>LEN8KMVOE9</t>
  </si>
  <si>
    <t>LEPZXPY7DA</t>
  </si>
  <si>
    <t>LER6JW6F5B</t>
  </si>
  <si>
    <t>LF768UC93F</t>
  </si>
  <si>
    <t>LF8A8URP7B</t>
  </si>
  <si>
    <t>LF8O34AWEE</t>
  </si>
  <si>
    <t>LF9X48WF82</t>
  </si>
  <si>
    <t>LFB6PHRW99</t>
  </si>
  <si>
    <t>LFH81E1DC1</t>
  </si>
  <si>
    <t>LFMUYFRW71</t>
  </si>
  <si>
    <t>LFMM3JM352</t>
  </si>
  <si>
    <t>LFR2PK6X4D</t>
  </si>
  <si>
    <t>LFR4U5FR4A</t>
  </si>
  <si>
    <t>LFSKGPB550</t>
  </si>
  <si>
    <t>LF13SDRDB7</t>
  </si>
  <si>
    <t>LF3ZNOE056</t>
  </si>
  <si>
    <t>LFLH08NW0B</t>
  </si>
  <si>
    <t>LEPZZ58VE1</t>
  </si>
  <si>
    <t>LFSES5RMD7</t>
  </si>
  <si>
    <t>LEWVN78421</t>
  </si>
  <si>
    <t>LEY9NJIF5F</t>
  </si>
  <si>
    <t>LFNZNKOO67</t>
  </si>
  <si>
    <t>LF2YJOY0C2</t>
  </si>
  <si>
    <t>LER86FXH7D</t>
  </si>
  <si>
    <t>SAPUCAIA</t>
  </si>
  <si>
    <t>LFWMGZRI41</t>
  </si>
  <si>
    <t>LEZYCVT75F</t>
  </si>
  <si>
    <t>LF1811LXBF</t>
  </si>
  <si>
    <t>LF71R77N8B</t>
  </si>
  <si>
    <t>LER9C8ZRB5</t>
  </si>
  <si>
    <t>LFJUCHQQ37</t>
  </si>
  <si>
    <t>LFB97AOW1A</t>
  </si>
  <si>
    <t>LEPXKIBT5B</t>
  </si>
  <si>
    <t>LEYO2HTAF5</t>
  </si>
  <si>
    <t>LESS0O4P41</t>
  </si>
  <si>
    <t>LF12ZJFW63</t>
  </si>
  <si>
    <t>LF45551758</t>
  </si>
  <si>
    <t>LF6ZFMSZ4C</t>
  </si>
  <si>
    <t>LFBFTBJJ7A</t>
  </si>
  <si>
    <t>LFCMIE4JFF</t>
  </si>
  <si>
    <t>LFCPN2NR03</t>
  </si>
  <si>
    <t>LFSFHEUTC9</t>
  </si>
  <si>
    <t>LFSKVVLACA</t>
  </si>
  <si>
    <t>LFSMWVS53E</t>
  </si>
  <si>
    <t>LFTSDUQMB4</t>
  </si>
  <si>
    <t>LASGMXDD09</t>
  </si>
  <si>
    <t>00169456030</t>
  </si>
  <si>
    <t>LFX04HPZ07</t>
  </si>
  <si>
    <t>LEPS9HEV7D</t>
  </si>
  <si>
    <t>LF7CR56A62</t>
  </si>
  <si>
    <t>LF89RZF19D</t>
  </si>
  <si>
    <t>LF9LEW23D9</t>
  </si>
  <si>
    <t>LFSMFONH54</t>
  </si>
  <si>
    <t>LFTPHI6WEF</t>
  </si>
  <si>
    <t>LFU42THA3D</t>
  </si>
  <si>
    <t>PENHA</t>
  </si>
  <si>
    <t>LF1H2PBO6A</t>
  </si>
  <si>
    <t>LUIZA PEREIRA SILVA</t>
  </si>
  <si>
    <t>80777481049</t>
  </si>
  <si>
    <t>LFU6B3KWA9</t>
  </si>
  <si>
    <t>LF798JO8B9</t>
  </si>
  <si>
    <t>LEQ0D2JKDB</t>
  </si>
  <si>
    <t>LF8CEH92E8</t>
  </si>
  <si>
    <t>LER7S994F1</t>
  </si>
  <si>
    <t>LF1HLPZ127</t>
  </si>
  <si>
    <t>LF164ZAVFC</t>
  </si>
  <si>
    <t>LF16EWX936</t>
  </si>
  <si>
    <t>LF170VNQ52</t>
  </si>
  <si>
    <t>LF18OUTH1F</t>
  </si>
  <si>
    <t>LF1LT2DDB8</t>
  </si>
  <si>
    <t>LF2V2F5R4E</t>
  </si>
  <si>
    <t>LFCPQUS5F2</t>
  </si>
  <si>
    <t>LF71LVBO9D</t>
  </si>
  <si>
    <t>LF8CVW8XE2</t>
  </si>
  <si>
    <t>LFLQGY0LDC</t>
  </si>
  <si>
    <t>LFMR8TMFD8</t>
  </si>
  <si>
    <t>ALAGOA NOVA</t>
  </si>
  <si>
    <t>LF86Y4IR06</t>
  </si>
  <si>
    <t>LF9QZPA723</t>
  </si>
  <si>
    <t>LF9PKJLZB7</t>
  </si>
  <si>
    <t>LFL8LAW180</t>
  </si>
  <si>
    <t>LF9TRV3E01</t>
  </si>
  <si>
    <t>LF9SNCUH7A</t>
  </si>
  <si>
    <t>LF9UN3O194</t>
  </si>
  <si>
    <t>LFCJVE299C</t>
  </si>
  <si>
    <t>LFCLHMXU32</t>
  </si>
  <si>
    <t>LFL8Z0WEA5</t>
  </si>
  <si>
    <t>LFNYHAZVBB</t>
  </si>
  <si>
    <t>LFO15YHP14</t>
  </si>
  <si>
    <t>LFO04ZI9A6</t>
  </si>
  <si>
    <t>LFSHXATI5C</t>
  </si>
  <si>
    <t>LFSB49W59B</t>
  </si>
  <si>
    <t>LFWOEXI845</t>
  </si>
  <si>
    <t>LEPW9LDD2C</t>
  </si>
  <si>
    <t>LF12SL9W0F</t>
  </si>
  <si>
    <t>CAMILA ALVES PESSOA</t>
  </si>
  <si>
    <t>LFOAARQXE9</t>
  </si>
  <si>
    <t>00966728014</t>
  </si>
  <si>
    <t>LFSAWTRA23</t>
  </si>
  <si>
    <t>LEXJKHPD36</t>
  </si>
  <si>
    <t>LFIKTOH340</t>
  </si>
  <si>
    <t>LEYU17S53B</t>
  </si>
  <si>
    <t>LE4OLZPI2F</t>
  </si>
  <si>
    <t>LFK239SW6E</t>
  </si>
  <si>
    <t>LF8E0JLA82</t>
  </si>
  <si>
    <t>LERI2CDH3E</t>
  </si>
  <si>
    <t>LF89QR4K93</t>
  </si>
  <si>
    <t>LEPNP88REA</t>
  </si>
  <si>
    <t>LESUEAMT09</t>
  </si>
  <si>
    <t>LEXHI0YAB9</t>
  </si>
  <si>
    <t>LEYICUVQ34</t>
  </si>
  <si>
    <t>LF2RWM53DE</t>
  </si>
  <si>
    <t>LEZPV4TL34</t>
  </si>
  <si>
    <t>LEZP5VQVAF</t>
  </si>
  <si>
    <t>LF0447MH81</t>
  </si>
  <si>
    <t>LF1A4P8ZB5</t>
  </si>
  <si>
    <t>LF1DHMU924</t>
  </si>
  <si>
    <t>LF2RHVPNF3</t>
  </si>
  <si>
    <t>LF4ADX2BA7</t>
  </si>
  <si>
    <t>LF7D4Z5O26</t>
  </si>
  <si>
    <t>LF8JYKXD2F</t>
  </si>
  <si>
    <t>LFCU1Z8V98</t>
  </si>
  <si>
    <t>LFINPDT47E</t>
  </si>
  <si>
    <t>LFLG3P3S2F</t>
  </si>
  <si>
    <t>LFK0HF83E9</t>
  </si>
  <si>
    <t>LFMLL2WJ51</t>
  </si>
  <si>
    <t>LFLKZIEQ6B</t>
  </si>
  <si>
    <t>LFO3VF9AD0</t>
  </si>
  <si>
    <t>LFOHC05TE8</t>
  </si>
  <si>
    <t>LFQW518FB6</t>
  </si>
  <si>
    <t>LFR6JYNYD9</t>
  </si>
  <si>
    <t>ANDERSON GUTIERI GALVAO</t>
  </si>
  <si>
    <t>LFTMTPQG51</t>
  </si>
  <si>
    <t>LFSYJH0KFD</t>
  </si>
  <si>
    <t>LFTQS6L85D</t>
  </si>
  <si>
    <t>LFVEKBO4D1</t>
  </si>
  <si>
    <t>LFVIVCY96F</t>
  </si>
  <si>
    <t>LFWM302W45</t>
  </si>
  <si>
    <t>LFWTN8J1AD</t>
  </si>
  <si>
    <t>LEYCQNCY20</t>
  </si>
  <si>
    <t>LF2ZVE315B</t>
  </si>
  <si>
    <t>DERIVALDO DOS SANTOS COSTA JUNIOR</t>
  </si>
  <si>
    <t>LF7IV1JIAB</t>
  </si>
  <si>
    <t>LEX9HH8F2C</t>
  </si>
  <si>
    <t>LEZRASDR13</t>
  </si>
  <si>
    <t>HRYAN BRUNO RIBEIRO REINALDO</t>
  </si>
  <si>
    <t>LF2V1P9B24</t>
  </si>
  <si>
    <t>ANDRE LUIZ MARQUES OTTO</t>
  </si>
  <si>
    <t>LF8C5KML83</t>
  </si>
  <si>
    <t>IAGO AMARAL MARINHO</t>
  </si>
  <si>
    <t>LF8KE01S7B</t>
  </si>
  <si>
    <t>LFIDKPQED5</t>
  </si>
  <si>
    <t>LFL6KN6V40</t>
  </si>
  <si>
    <t>LFSFM2H0E6</t>
  </si>
  <si>
    <t>LFTXY7NGDF</t>
  </si>
  <si>
    <t>WILLEM MONTEIRO TOME</t>
  </si>
  <si>
    <t>LFVHD4SKB6</t>
  </si>
  <si>
    <t>LFWUMSFCCC</t>
  </si>
  <si>
    <t>LFWXZETE5B</t>
  </si>
  <si>
    <t>LF17VA9FF8</t>
  </si>
  <si>
    <t>LFLEYOT58A</t>
  </si>
  <si>
    <t>LFITCHRSDC</t>
  </si>
  <si>
    <t>LESN1JFYF4</t>
  </si>
  <si>
    <t>LFQWTOL0DC</t>
  </si>
  <si>
    <t>LF75OH0JB7</t>
  </si>
  <si>
    <t>LFIBT9PQ12</t>
  </si>
  <si>
    <t>03219691591</t>
  </si>
  <si>
    <t>LFSLFUGZEB</t>
  </si>
  <si>
    <t>70658480006</t>
  </si>
  <si>
    <t>LEPPEA6F75</t>
  </si>
  <si>
    <t>LERAE39H19</t>
  </si>
  <si>
    <t>LEQ0XGY788</t>
  </si>
  <si>
    <t>LF8JQPTW65</t>
  </si>
  <si>
    <t>LFBK47F00F</t>
  </si>
  <si>
    <t>LER94C2A63</t>
  </si>
  <si>
    <t>WISLIA COSTA FERREIRA</t>
  </si>
  <si>
    <t>LEY95OOJ3B</t>
  </si>
  <si>
    <t>LEFXARBC56</t>
  </si>
  <si>
    <t>LF5SZRQDEE</t>
  </si>
  <si>
    <t>LFOMKRJGCB</t>
  </si>
  <si>
    <t>LESOLTOFA7</t>
  </si>
  <si>
    <t>LEY9U6ZO93</t>
  </si>
  <si>
    <t>LEQ03JH44A</t>
  </si>
  <si>
    <t>LERECXQ56B</t>
  </si>
  <si>
    <t>LFR6Z09M98</t>
  </si>
  <si>
    <t>LEYSYKWG06</t>
  </si>
  <si>
    <t>LEPQYPNI3E</t>
  </si>
  <si>
    <t>LEX40MH2EF</t>
  </si>
  <si>
    <t>LFMT2H7ZDC</t>
  </si>
  <si>
    <t>LEPSDRL465</t>
  </si>
  <si>
    <t>LEPSG6CH3F</t>
  </si>
  <si>
    <t>LEQ971LH1A</t>
  </si>
  <si>
    <t>LEX5LA5Q4A</t>
  </si>
  <si>
    <t>LER3WP1568</t>
  </si>
  <si>
    <t>LESKJ8KA5B</t>
  </si>
  <si>
    <t>LER5EFYWD3</t>
  </si>
  <si>
    <t>LESRO5UN2E</t>
  </si>
  <si>
    <t>LER8ICCIA4</t>
  </si>
  <si>
    <t>LERAXP2H08</t>
  </si>
  <si>
    <t>LERERPZBD2</t>
  </si>
  <si>
    <t>LERDJYCTD3</t>
  </si>
  <si>
    <t>LERDR5E90F</t>
  </si>
  <si>
    <t>LERH25PN32</t>
  </si>
  <si>
    <t>LESRM48185</t>
  </si>
  <si>
    <t>LESKZIC2D5</t>
  </si>
  <si>
    <t>LEYD02Q7DF</t>
  </si>
  <si>
    <t>LESS4VC682</t>
  </si>
  <si>
    <t>LF2QLWY7B0</t>
  </si>
  <si>
    <t>LEX6GTQC7D</t>
  </si>
  <si>
    <t>LEWYC01I91</t>
  </si>
  <si>
    <t>LFDW419Z0B</t>
  </si>
  <si>
    <t>LEX395BXD4</t>
  </si>
  <si>
    <t>LEYB9TWG82</t>
  </si>
  <si>
    <t>LFMIWG8AA3</t>
  </si>
  <si>
    <t>LF189A4WD9</t>
  </si>
  <si>
    <t>LEYI2MQCF8</t>
  </si>
  <si>
    <t>LEYLJXV4D1</t>
  </si>
  <si>
    <t>LF8L6YWQ5C</t>
  </si>
  <si>
    <t>LEYKDUYH5B</t>
  </si>
  <si>
    <t>YURI BARBOSA DOS SANTOS</t>
  </si>
  <si>
    <t>LFB5FPPB14</t>
  </si>
  <si>
    <t>LEZQ5IK9A5</t>
  </si>
  <si>
    <t>LF6WHXASC3</t>
  </si>
  <si>
    <t>LEZQM40473</t>
  </si>
  <si>
    <t>LEZZBA2514</t>
  </si>
  <si>
    <t>LF00GYIP2B</t>
  </si>
  <si>
    <t>LF14VT02D9</t>
  </si>
  <si>
    <t>LF8OVDFZ07</t>
  </si>
  <si>
    <t>LF1H2OHL69</t>
  </si>
  <si>
    <t>LFB6VYFT26</t>
  </si>
  <si>
    <t>LF2R4LRO58</t>
  </si>
  <si>
    <t>LF2TWRXG57</t>
  </si>
  <si>
    <t>LF3XJUQ9BB</t>
  </si>
  <si>
    <t>LF79Q21U88</t>
  </si>
  <si>
    <t>LF43BCW029</t>
  </si>
  <si>
    <t>LF43OW0J68</t>
  </si>
  <si>
    <t>LF6TYBT8A9</t>
  </si>
  <si>
    <t>LF88YJFP71</t>
  </si>
  <si>
    <t>LFA34Y7J93</t>
  </si>
  <si>
    <t>LF89U1P8C3</t>
  </si>
  <si>
    <t>LF89N55U5F</t>
  </si>
  <si>
    <t>LF8AH6DB62</t>
  </si>
  <si>
    <t>LF8B23MTEF</t>
  </si>
  <si>
    <t>LFB5S5WA08</t>
  </si>
  <si>
    <t>LF8BP0HJFC</t>
  </si>
  <si>
    <t>RUBENILDA DE LIMA MOLIQUINHO</t>
  </si>
  <si>
    <t>LF8EKU4M9A</t>
  </si>
  <si>
    <t>LF8OGG1EB7</t>
  </si>
  <si>
    <t>LF8PKJIZ82</t>
  </si>
  <si>
    <t>LF8QK121F9</t>
  </si>
  <si>
    <t>LFRDT9CJ6A</t>
  </si>
  <si>
    <t>LF9X9A8OCF</t>
  </si>
  <si>
    <t>LFCW2BPL24</t>
  </si>
  <si>
    <t>LFBGYRKD2F</t>
  </si>
  <si>
    <t>LFIDGNBP77</t>
  </si>
  <si>
    <t>LFCVZTBH36</t>
  </si>
  <si>
    <t>LFH6SGL02B</t>
  </si>
  <si>
    <t>LFLA6FOUC4</t>
  </si>
  <si>
    <t>LFIHUWPT76</t>
  </si>
  <si>
    <t>LFINK83QF6</t>
  </si>
  <si>
    <t>LFJYJ3DD61</t>
  </si>
  <si>
    <t>LFJWHJ7U12</t>
  </si>
  <si>
    <t>LFK2UC832E</t>
  </si>
  <si>
    <t>LFLLCZOAFB</t>
  </si>
  <si>
    <t>LFL74OERFD</t>
  </si>
  <si>
    <t>LFL6LA7602</t>
  </si>
  <si>
    <t>LFQVQTPFAF</t>
  </si>
  <si>
    <t>LFLCRWJ68E</t>
  </si>
  <si>
    <t>LFLHLVXSF2</t>
  </si>
  <si>
    <t>LFLIZZRJD8</t>
  </si>
  <si>
    <t>LFTZ59JL7B</t>
  </si>
  <si>
    <t>LFLN3WV2F7</t>
  </si>
  <si>
    <t>LFMNBYFJ8E</t>
  </si>
  <si>
    <t>LFMP1V8O0F</t>
  </si>
  <si>
    <t>LFO88CUS36</t>
  </si>
  <si>
    <t>LFQV9J5B97</t>
  </si>
  <si>
    <t>LFO1RPXW2B</t>
  </si>
  <si>
    <t>LFO9WVMLC8</t>
  </si>
  <si>
    <t>LFR6IZAW31</t>
  </si>
  <si>
    <t>LFS6FAF703</t>
  </si>
  <si>
    <t>LFTWVNOFAB</t>
  </si>
  <si>
    <t>LFSBAWAT7A</t>
  </si>
  <si>
    <t>LFSB5VR5C3</t>
  </si>
  <si>
    <t>LFTX4HJJ27</t>
  </si>
  <si>
    <t>LFSFFGDJ09</t>
  </si>
  <si>
    <t>LFSJM5BUE2</t>
  </si>
  <si>
    <t>LFSKCJS116</t>
  </si>
  <si>
    <t>LFSQNAEH71</t>
  </si>
  <si>
    <t>LFVB0WCT68</t>
  </si>
  <si>
    <t>LFU5KFD1F6</t>
  </si>
  <si>
    <t>LFVLP1JI8D</t>
  </si>
  <si>
    <t>LFWJFGQVB7</t>
  </si>
  <si>
    <t>LF9OO35W1F</t>
  </si>
  <si>
    <t>LFTOU4S62D</t>
  </si>
  <si>
    <t>LESLZFCZ2D</t>
  </si>
  <si>
    <t>LFMUCGOC8C</t>
  </si>
  <si>
    <t>LFR7V04T18</t>
  </si>
  <si>
    <t>LER7LH748D</t>
  </si>
  <si>
    <t>10768146461</t>
  </si>
  <si>
    <t>LERGARBYA8</t>
  </si>
  <si>
    <t>LFIM4CYE22</t>
  </si>
  <si>
    <t>09222248465</t>
  </si>
  <si>
    <t>LF6WU0HZ98</t>
  </si>
  <si>
    <t>LEQ04MCODB</t>
  </si>
  <si>
    <t>LFCST5A97B</t>
  </si>
  <si>
    <t>LEO7ZIIBC1</t>
  </si>
  <si>
    <t>LFLDBRIPF5</t>
  </si>
  <si>
    <t>LEPYDIPB88</t>
  </si>
  <si>
    <t>LEPRNJZW07</t>
  </si>
  <si>
    <t>LER6LS5C1C</t>
  </si>
  <si>
    <t>LESMMVBL97</t>
  </si>
  <si>
    <t>LESN2W446F</t>
  </si>
  <si>
    <t>LEX40IO5E2</t>
  </si>
  <si>
    <t>LEWZ78B5B1</t>
  </si>
  <si>
    <t>LEX676E6EF</t>
  </si>
  <si>
    <t>LEYD2LGGB3</t>
  </si>
  <si>
    <t>LEYM29RU0A</t>
  </si>
  <si>
    <t>LFB3657Q55</t>
  </si>
  <si>
    <t>LF9X4BAG4A</t>
  </si>
  <si>
    <t>LF2MX5RBA6</t>
  </si>
  <si>
    <t>LF43C3PL3F</t>
  </si>
  <si>
    <t>LF6TFK8069</t>
  </si>
  <si>
    <t>LFD0SX6YAC</t>
  </si>
  <si>
    <t>LFB4GXNIA1</t>
  </si>
  <si>
    <t>LF9Z2HJKDF</t>
  </si>
  <si>
    <t>LFB6HOOJA8</t>
  </si>
  <si>
    <t>LFCLHSGGF8</t>
  </si>
  <si>
    <t>LFVI2N82F1</t>
  </si>
  <si>
    <t>LFJQ9I7487</t>
  </si>
  <si>
    <t>LFIO189X5F</t>
  </si>
  <si>
    <t>LFIPK0RJ60</t>
  </si>
  <si>
    <t>LFJSBW5E08</t>
  </si>
  <si>
    <t>LFL7IKYIC0</t>
  </si>
  <si>
    <t>LFMW0EA6B7</t>
  </si>
  <si>
    <t>LFMXO2TE6B</t>
  </si>
  <si>
    <t>LFNYYCDA58</t>
  </si>
  <si>
    <t>LFV6EPA609</t>
  </si>
  <si>
    <t>LFSBIF61F1</t>
  </si>
  <si>
    <t>LFSRTPEYAF</t>
  </si>
  <si>
    <t>CAMPO LIMPO DE GOIAS</t>
  </si>
  <si>
    <t>LER6G23X00</t>
  </si>
  <si>
    <t>CATURAI</t>
  </si>
  <si>
    <t>LFH4FGTY7D</t>
  </si>
  <si>
    <t>CELL_PHONE_VALIDATION/EMAIL_VALIDATION/IDENTIFICATION_DOCUMENT_UPLOAD</t>
  </si>
  <si>
    <t>LEPRW7M90E</t>
  </si>
  <si>
    <t>LEX5MJEO6F</t>
  </si>
  <si>
    <t>LEQ6DDGE76</t>
  </si>
  <si>
    <t>LEWXR76U3C</t>
  </si>
  <si>
    <t>LEX6RIPA4F</t>
  </si>
  <si>
    <t>LEX83Q6JC1</t>
  </si>
  <si>
    <t>LEYLWQJJFB</t>
  </si>
  <si>
    <t>LEZO5YY3AF</t>
  </si>
  <si>
    <t>LEZQCXIADA</t>
  </si>
  <si>
    <t>LFA296N485</t>
  </si>
  <si>
    <t>LF1IY7213D</t>
  </si>
  <si>
    <t>LF2PM48VF3</t>
  </si>
  <si>
    <t>LF2SE1JR88</t>
  </si>
  <si>
    <t>LF8HOER799</t>
  </si>
  <si>
    <t>LFABXJMX98</t>
  </si>
  <si>
    <t>LFCX41GW49</t>
  </si>
  <si>
    <t>LFEJ9KPL39</t>
  </si>
  <si>
    <t>LFLIGGM856</t>
  </si>
  <si>
    <t>LFLK7XCRCD</t>
  </si>
  <si>
    <t>LFLLTPN451</t>
  </si>
  <si>
    <t>CIDELANDIA</t>
  </si>
  <si>
    <t>MA</t>
  </si>
  <si>
    <t>LEX6TM4G1E</t>
  </si>
  <si>
    <t>LEODEGUOBC</t>
  </si>
  <si>
    <t>LEST379T04</t>
  </si>
  <si>
    <t>FAGUNDES</t>
  </si>
  <si>
    <t>LFWNFIC10E</t>
  </si>
  <si>
    <t>GALANTE</t>
  </si>
  <si>
    <t>LFTOW228DB</t>
  </si>
  <si>
    <t>LFTRHROJ3A</t>
  </si>
  <si>
    <t>LFQUUI1B65</t>
  </si>
  <si>
    <t>LF1JV8QAFC</t>
  </si>
  <si>
    <t>LF1G458Q80</t>
  </si>
  <si>
    <t>CARLOS EDUARDO DA SILVA GOES</t>
  </si>
  <si>
    <t>LFU1Z9UQ57</t>
  </si>
  <si>
    <t>LESW9XZN7B</t>
  </si>
  <si>
    <t>LFBFOZS4CB</t>
  </si>
  <si>
    <t>LF76TYPP27</t>
  </si>
  <si>
    <t>LFWQPTWW50</t>
  </si>
  <si>
    <t>LEY9PVWJ18</t>
  </si>
  <si>
    <t>LE8VDAF66D</t>
  </si>
  <si>
    <t>LEPVY2VI91</t>
  </si>
  <si>
    <t>LEPVFJHJ7E</t>
  </si>
  <si>
    <t>LEYKR9OU3C</t>
  </si>
  <si>
    <t>LESUYFPGCA</t>
  </si>
  <si>
    <t>LEYD0YHF4A</t>
  </si>
  <si>
    <t>LF75FFW59A</t>
  </si>
  <si>
    <t>LF1K3ER1AC</t>
  </si>
  <si>
    <t>LF2ZFMZU90</t>
  </si>
  <si>
    <t>LFHC3UA0E5</t>
  </si>
  <si>
    <t>LFI9NPS2D7</t>
  </si>
  <si>
    <t>LF6XMRIJ82</t>
  </si>
  <si>
    <t>LF9RGMHF0E</t>
  </si>
  <si>
    <t>LFB0TV2737</t>
  </si>
  <si>
    <t>LFBSV6IU60</t>
  </si>
  <si>
    <t>LFSDQQTQ26</t>
  </si>
  <si>
    <t>LFH3HVG5DD</t>
  </si>
  <si>
    <t>ESMAEL FERREIRA MARREIRO</t>
  </si>
  <si>
    <t>LFH6CK6OF9</t>
  </si>
  <si>
    <t>LFVFBOMMF0</t>
  </si>
  <si>
    <t>LFJWW7FEAB</t>
  </si>
  <si>
    <t>LFU0STU947</t>
  </si>
  <si>
    <t>LFMZJTKHA7</t>
  </si>
  <si>
    <t>LFO92GXP90</t>
  </si>
  <si>
    <t>LFR45K3P85</t>
  </si>
  <si>
    <t>LFSD58BO79</t>
  </si>
  <si>
    <t>LFSD7A3A38</t>
  </si>
  <si>
    <t>LFSJALW301</t>
  </si>
  <si>
    <t>LFSKGHBY60</t>
  </si>
  <si>
    <t>LFV48VNE12</t>
  </si>
  <si>
    <t>LFTYUO53A9</t>
  </si>
  <si>
    <t>LFU1CZOU67</t>
  </si>
  <si>
    <t>LFU3CL6G73</t>
  </si>
  <si>
    <t>LFU5DSMQ4F</t>
  </si>
  <si>
    <t>LFV60T1C5E</t>
  </si>
  <si>
    <t>LFV9WH2Y4D</t>
  </si>
  <si>
    <t>LFWLL6Z847</t>
  </si>
  <si>
    <t>LF416MPY06</t>
  </si>
  <si>
    <t>LF5KY5T6BC</t>
  </si>
  <si>
    <t>LF9VF98N9D</t>
  </si>
  <si>
    <t>ITUMBIARA</t>
  </si>
  <si>
    <t>LFICBWOZE9</t>
  </si>
  <si>
    <t>LFTR9L5W40</t>
  </si>
  <si>
    <t>LFJYL9AS28</t>
  </si>
  <si>
    <t>LF72PO1862</t>
  </si>
  <si>
    <t>ISRAEL RAULINO ROQUE TAVARES</t>
  </si>
  <si>
    <t>LDVOCQNG75</t>
  </si>
  <si>
    <t>LDEUHCRKC3</t>
  </si>
  <si>
    <t>LFSE8KUP13</t>
  </si>
  <si>
    <t>LF2JMVWDFF</t>
  </si>
  <si>
    <t>LERGAB4661</t>
  </si>
  <si>
    <t>LESU1L8V77</t>
  </si>
  <si>
    <t>LF2RH8N2D6</t>
  </si>
  <si>
    <t>LF12WHX152</t>
  </si>
  <si>
    <t>LF2WEUC848</t>
  </si>
  <si>
    <t>LFA911SJ67</t>
  </si>
  <si>
    <t>CHRISTOPHE ONOFRE DE OLIVEIRA</t>
  </si>
  <si>
    <t>LF2UPHOM00</t>
  </si>
  <si>
    <t>LF877J1B10</t>
  </si>
  <si>
    <t>LF6XC2GI66</t>
  </si>
  <si>
    <t>LF8FFEXT42</t>
  </si>
  <si>
    <t>LF8NM32M64</t>
  </si>
  <si>
    <t>PAULO EMANUEL BOTELHO MOREIRA</t>
  </si>
  <si>
    <t>LFTXKOL1D6</t>
  </si>
  <si>
    <t>MARIANA SILVEIRA SIMPLICIO</t>
  </si>
  <si>
    <t>LFH6LI9D62</t>
  </si>
  <si>
    <t>LFIBNKJ1E0</t>
  </si>
  <si>
    <t>LFIMUPRC25</t>
  </si>
  <si>
    <t>LFIKBR7031</t>
  </si>
  <si>
    <t>LFLJ60YMB2</t>
  </si>
  <si>
    <t>LFTU4BXV63</t>
  </si>
  <si>
    <t>LFTYSCZL33</t>
  </si>
  <si>
    <t>LFTYWLDZ61</t>
  </si>
  <si>
    <t>FABIO LUCIO DA SILVEIRA</t>
  </si>
  <si>
    <t>LFU5OS2A5B</t>
  </si>
  <si>
    <t>LFVHVDQYCD</t>
  </si>
  <si>
    <t>LFVEF1VR63</t>
  </si>
  <si>
    <t>LFVHX0YE45</t>
  </si>
  <si>
    <t>LFWL40R5FE</t>
  </si>
  <si>
    <t>NATHALIA VICTORIA SILVA FELIZARDO</t>
  </si>
  <si>
    <t>LFR8HWEC43</t>
  </si>
  <si>
    <t>ANTONIO AGILDO CAVALCANTE NETO</t>
  </si>
  <si>
    <t>LFMZSHW1F8</t>
  </si>
  <si>
    <t>LFMRI1QM46</t>
  </si>
  <si>
    <t>LFMNKWFF5E</t>
  </si>
  <si>
    <t>LFWSBHFS51</t>
  </si>
  <si>
    <t>LFTW0WE1EA</t>
  </si>
  <si>
    <t>LEWV5ND14E</t>
  </si>
  <si>
    <t>LEWY0HXA56</t>
  </si>
  <si>
    <t>LF87VYW9BC</t>
  </si>
  <si>
    <t>LEY93DL96F</t>
  </si>
  <si>
    <t>LEY9CHQV42</t>
  </si>
  <si>
    <t>LEZOKVE005</t>
  </si>
  <si>
    <t>LEZPVHRT58</t>
  </si>
  <si>
    <t>LF15D2607C</t>
  </si>
  <si>
    <t>LF14PMP0D3</t>
  </si>
  <si>
    <t>LF178T73A5</t>
  </si>
  <si>
    <t>LF2IP4KR6C</t>
  </si>
  <si>
    <t>LF2KDG1O10</t>
  </si>
  <si>
    <t>LF2NHJPX4A</t>
  </si>
  <si>
    <t>LF88W37T7F</t>
  </si>
  <si>
    <t>LF45AOGDF8</t>
  </si>
  <si>
    <t>LFLH2XEO67</t>
  </si>
  <si>
    <t>NEROPOLIS</t>
  </si>
  <si>
    <t>LFBKCL1EA9</t>
  </si>
  <si>
    <t>NILOPOLIS</t>
  </si>
  <si>
    <t>LFMMXORJ1B</t>
  </si>
  <si>
    <t>NOVA VENEZA</t>
  </si>
  <si>
    <t>LF122JTU84</t>
  </si>
  <si>
    <t>LFCRC4CP73</t>
  </si>
  <si>
    <t>LFCSBMFAF4</t>
  </si>
  <si>
    <t>LFCXDMAVC2</t>
  </si>
  <si>
    <t>LFQW7QNL48</t>
  </si>
  <si>
    <t>PALMINOPOLIS</t>
  </si>
  <si>
    <t>LFLDSUE983</t>
  </si>
  <si>
    <t>LFLH2BY884</t>
  </si>
  <si>
    <t>LFLI9AJU7F</t>
  </si>
  <si>
    <t>LFVHOCOR5E</t>
  </si>
  <si>
    <t>LFJW3UUO4A</t>
  </si>
  <si>
    <t>POCINHOS</t>
  </si>
  <si>
    <t>LFWLC3NXB2</t>
  </si>
  <si>
    <t>LFWNJ9ZW08</t>
  </si>
  <si>
    <t>LFWVISZF20</t>
  </si>
  <si>
    <t>PONTALINA</t>
  </si>
  <si>
    <t>LF8H99SF04</t>
  </si>
  <si>
    <t>LF8J6XD6B1</t>
  </si>
  <si>
    <t>LF8KVRBD97</t>
  </si>
  <si>
    <t>LF8NG3JT14</t>
  </si>
  <si>
    <t>REMIGIO</t>
  </si>
  <si>
    <t>LFWMQP4932</t>
  </si>
  <si>
    <t>RIO VERDE</t>
  </si>
  <si>
    <t>LFO1LYVG2E</t>
  </si>
  <si>
    <t>SANTA RITA</t>
  </si>
  <si>
    <t>LFNYQCGX1E</t>
  </si>
  <si>
    <t>LFNYSONO3F</t>
  </si>
  <si>
    <t>LFO2OZIH0D</t>
  </si>
  <si>
    <t>LF5O0Y7N30</t>
  </si>
  <si>
    <t>LFLD86MN71</t>
  </si>
  <si>
    <t>LFLHS1A4AC</t>
  </si>
  <si>
    <t>LFMVZDWA42</t>
  </si>
  <si>
    <t>SAO JOAO DA BALIZA</t>
  </si>
  <si>
    <t>RR</t>
  </si>
  <si>
    <t>LEX5QYEB31</t>
  </si>
  <si>
    <t>LF2MML8619</t>
  </si>
  <si>
    <t>PATRICIA LEITE FERREIRA</t>
  </si>
  <si>
    <t>LEYMIAS49F</t>
  </si>
  <si>
    <t>LFTPE062EC</t>
  </si>
  <si>
    <t>LEWWZABMB7</t>
  </si>
  <si>
    <t>LEPZ68GJ4B</t>
  </si>
  <si>
    <t>LERATKSYCC</t>
  </si>
  <si>
    <t>LEWW707460</t>
  </si>
  <si>
    <t>LF047DY9B0</t>
  </si>
  <si>
    <t>LF75PGNH02</t>
  </si>
  <si>
    <t>LFH2BEDLBD</t>
  </si>
  <si>
    <t>IDENTIFICATION_DOCUMENT_UPLOAD</t>
  </si>
  <si>
    <t>LESU60E822</t>
  </si>
  <si>
    <t>LF155PQ65A</t>
  </si>
  <si>
    <t>LF1I9WU434</t>
  </si>
  <si>
    <t>LF733APAF9</t>
  </si>
  <si>
    <t>LFCQBDAG9A</t>
  </si>
  <si>
    <t>LFCK476PC5</t>
  </si>
  <si>
    <t>LFCMLIAB46</t>
  </si>
  <si>
    <t>LFCYYDBB4A</t>
  </si>
  <si>
    <t>LFS98IEI04</t>
  </si>
  <si>
    <t>LFBA05XWA1</t>
  </si>
  <si>
    <t>LEYSZMD26D</t>
  </si>
  <si>
    <t>LEZUGRE0A6</t>
  </si>
  <si>
    <t>LF188IWI88</t>
  </si>
  <si>
    <t>LF6XKM2U87</t>
  </si>
  <si>
    <t>LF8R2FFY0D</t>
  </si>
  <si>
    <t>LFJUTO2ZD9</t>
  </si>
  <si>
    <t>LFQXJESI18</t>
  </si>
  <si>
    <t>LEX5KLXD5E</t>
  </si>
  <si>
    <t>LF2TYGVZ81</t>
  </si>
  <si>
    <t>LFV60SX82A</t>
  </si>
  <si>
    <t>LEZTETOH60</t>
  </si>
  <si>
    <t>LFH6L2QO2C</t>
  </si>
  <si>
    <t>LESYLLLL45</t>
  </si>
  <si>
    <t>LFA8IT0KA3</t>
  </si>
  <si>
    <t>LF0702YJ9E</t>
  </si>
  <si>
    <t>LF2ZCY2Z99</t>
  </si>
  <si>
    <t>LFMTGE95A4</t>
  </si>
  <si>
    <t>LFU0SHZN38</t>
  </si>
  <si>
    <t>LFX349JG30</t>
  </si>
  <si>
    <t>LFSBN3HH98</t>
  </si>
  <si>
    <t>LE4AYMH6A1</t>
  </si>
  <si>
    <t>LFU04OPMCC</t>
  </si>
  <si>
    <t>LEOLDFYX0B</t>
  </si>
  <si>
    <t>LESTUC856D</t>
  </si>
  <si>
    <t>LEYC1GYF22</t>
  </si>
  <si>
    <t>LF1HMALG5E</t>
  </si>
  <si>
    <t>LF6UWWUX6D</t>
  </si>
  <si>
    <t>LFA391I8AD</t>
  </si>
  <si>
    <t>LFB661434C</t>
  </si>
  <si>
    <t>LFQXI1W50C</t>
  </si>
  <si>
    <t>LFBT0E1L3E</t>
  </si>
  <si>
    <t>LFA0Q4IL6D</t>
  </si>
  <si>
    <t>LESK6L3K4B</t>
  </si>
  <si>
    <t>LFWT7JPPEF</t>
  </si>
  <si>
    <t>LF2U36U703</t>
  </si>
  <si>
    <t>LFR4AVP02D</t>
  </si>
  <si>
    <t>LFVCGR3812</t>
  </si>
  <si>
    <t>LER80L5MC7</t>
  </si>
  <si>
    <t>LEYB37Y74D</t>
  </si>
  <si>
    <t>LF1F90V4F2</t>
  </si>
  <si>
    <t>LFLD2VHLD2</t>
  </si>
  <si>
    <t>LEX4KH9X75</t>
  </si>
  <si>
    <t>LF2T2X3V25</t>
  </si>
  <si>
    <t>LF8F6D2WA6</t>
  </si>
  <si>
    <t>LEQ38XC1D1</t>
  </si>
  <si>
    <t>LF72ZK5HF7</t>
  </si>
  <si>
    <t>LEZXR05FE2</t>
  </si>
  <si>
    <t>LER5TF1BB9</t>
  </si>
  <si>
    <t>LEPOS0ID13</t>
  </si>
  <si>
    <t>LF2TX1XB4C</t>
  </si>
  <si>
    <t>LESL564Q55</t>
  </si>
  <si>
    <t>LEYHZDUL00</t>
  </si>
  <si>
    <t>LF13LOQG32</t>
  </si>
  <si>
    <t>LF6UPD5A22</t>
  </si>
  <si>
    <t>LFLKPQC4D0</t>
  </si>
  <si>
    <t>00971715867</t>
  </si>
  <si>
    <t>LF1435P2F2</t>
  </si>
  <si>
    <t>LFBIFAZQ46</t>
  </si>
  <si>
    <t>LEU1OS1GDF</t>
  </si>
  <si>
    <t>LET0N7RQFD</t>
  </si>
  <si>
    <t>LFSL1WBX6F</t>
  </si>
  <si>
    <t>LFTWA048F7</t>
  </si>
  <si>
    <t>LFVFDI9IC6</t>
  </si>
  <si>
    <t>LFSPIG0F43</t>
  </si>
  <si>
    <t>LEPYDAS8A3</t>
  </si>
  <si>
    <t>LF8XCXHJF1</t>
  </si>
  <si>
    <t>LERCR7G82E</t>
  </si>
  <si>
    <t>LET6IKJH85</t>
  </si>
  <si>
    <t>LEYJ6PMK49</t>
  </si>
  <si>
    <t>LF1JATG893</t>
  </si>
  <si>
    <t>LF487SH5CD</t>
  </si>
  <si>
    <t>LF6VWSOU63</t>
  </si>
  <si>
    <t>LFA3ZRHMB3</t>
  </si>
  <si>
    <t>LFCY2XC6F7</t>
  </si>
  <si>
    <t>LFK0JU8E53</t>
  </si>
  <si>
    <t>LFTRPY58F0</t>
  </si>
  <si>
    <t>LFSD8US1FA</t>
  </si>
  <si>
    <t>LFSLC64D14</t>
  </si>
  <si>
    <t>LFU1M1LK43</t>
  </si>
  <si>
    <t>LERG7ABV49</t>
  </si>
  <si>
    <t>LF2RNFKDAD</t>
  </si>
  <si>
    <t>LEY7UYYT53</t>
  </si>
  <si>
    <t>LFBIARXJ65</t>
  </si>
  <si>
    <t>LFININ9S92</t>
  </si>
  <si>
    <t>LFLG58BFF1</t>
  </si>
  <si>
    <t>LF2MB8VBA5</t>
  </si>
  <si>
    <t>LERC0L0XD3</t>
  </si>
  <si>
    <t>LFMWONPR65</t>
  </si>
  <si>
    <t>LFSL64OZ6A</t>
  </si>
  <si>
    <t>LEQ054CLA4</t>
  </si>
  <si>
    <t>LERC2H8YD7</t>
  </si>
  <si>
    <t>LF1SR5JP6C</t>
  </si>
  <si>
    <t>LF41FNB83C</t>
  </si>
  <si>
    <t>LFIHIRBR66</t>
  </si>
  <si>
    <t>LFMT6IOX76</t>
  </si>
  <si>
    <t>LFWLT44O2C</t>
  </si>
  <si>
    <t>LFB8ZW3597</t>
  </si>
  <si>
    <t>LF2S9KUK96</t>
  </si>
  <si>
    <t>LF1DVSQC2D</t>
  </si>
  <si>
    <t>LFA0QH9GF4</t>
  </si>
  <si>
    <t>LEQ66OB19E</t>
  </si>
  <si>
    <t>LEYDU3E16D</t>
  </si>
  <si>
    <t>LFK149PS43</t>
  </si>
  <si>
    <t>LFV4A47KAF</t>
  </si>
  <si>
    <t>LF1H61AMA9</t>
  </si>
  <si>
    <t>LERIGUWV2F</t>
  </si>
  <si>
    <t>LFWM3D6C71</t>
  </si>
  <si>
    <t>LEYKOCPX0C</t>
  </si>
  <si>
    <t>LF13OFTR4C</t>
  </si>
  <si>
    <t>LF1OFVHC81</t>
  </si>
  <si>
    <t>LF48BM0472</t>
  </si>
  <si>
    <t>LF4AOC8YB8</t>
  </si>
  <si>
    <t>LFH5V6A5B7</t>
  </si>
  <si>
    <t>LFOCJGI603</t>
  </si>
  <si>
    <t>LFMVTHYG9E</t>
  </si>
  <si>
    <t>LFR11HMTFA</t>
  </si>
  <si>
    <t>LFUABS1O2D</t>
  </si>
  <si>
    <t>LF6ZSJ90DF</t>
  </si>
  <si>
    <t>SAO JOAO DEL REI</t>
  </si>
  <si>
    <t>LFHDJACSA5</t>
  </si>
  <si>
    <t>LFBJNAB81C</t>
  </si>
  <si>
    <t>LERD2G9591</t>
  </si>
  <si>
    <t>LFX5TT366F</t>
  </si>
  <si>
    <t>LFWX87S40C</t>
  </si>
  <si>
    <t>LF1GEKHIE2</t>
  </si>
  <si>
    <t>LERGXE2X1A</t>
  </si>
  <si>
    <t>LF2R2JG030</t>
  </si>
  <si>
    <t>LF41DOP66C</t>
  </si>
  <si>
    <t>LFCWNBMO1C</t>
  </si>
  <si>
    <t>LFJZ2Z0164</t>
  </si>
  <si>
    <t>JARDIM ABC DE GOIAS</t>
  </si>
  <si>
    <t>LFMWC5S40A</t>
  </si>
  <si>
    <t>LFTUW29057</t>
  </si>
  <si>
    <t>LEX6OPF974</t>
  </si>
  <si>
    <t>LFGYAY4577</t>
  </si>
  <si>
    <t>LERAR84ZDA</t>
  </si>
  <si>
    <t>LEX6ZYU30A</t>
  </si>
  <si>
    <t>LFBLYUTZ7C</t>
  </si>
  <si>
    <t>LFLMO65Q82</t>
  </si>
  <si>
    <t>LFO8JMDH9A</t>
  </si>
  <si>
    <t>LFTKEJ23A0</t>
  </si>
  <si>
    <t>LF1MXZG482</t>
  </si>
  <si>
    <t>LFBHWWD3CF</t>
  </si>
  <si>
    <t>LFMYAN0G99</t>
  </si>
  <si>
    <t>LFVDLQTA59</t>
  </si>
  <si>
    <t>LER5EA8RD2</t>
  </si>
  <si>
    <t>LF8LUBS3DB</t>
  </si>
  <si>
    <t>ANTA</t>
  </si>
  <si>
    <t>LFWJ92ZO56</t>
  </si>
  <si>
    <t>LF14RB6OFF</t>
  </si>
  <si>
    <t>LEX6H53H5A</t>
  </si>
  <si>
    <t>LER1DV1SE0</t>
  </si>
  <si>
    <t>LEX53SH9E9</t>
  </si>
  <si>
    <t>LFL6ICTICC</t>
  </si>
  <si>
    <t>LER9X9T722</t>
  </si>
  <si>
    <t>LEPTCUHG14</t>
  </si>
  <si>
    <t>LF8A6GG308</t>
  </si>
  <si>
    <t>LFSQ4XS078</t>
  </si>
  <si>
    <t>LFMUXP8S49</t>
  </si>
  <si>
    <t>LFMWM9YMD0</t>
  </si>
  <si>
    <t>LFSEQPATC9</t>
  </si>
  <si>
    <t>LERGW4FL23</t>
  </si>
  <si>
    <t>LER5I97VF3</t>
  </si>
  <si>
    <t>LFA0RYHMC9</t>
  </si>
  <si>
    <t>LFA2HPL4A0</t>
  </si>
  <si>
    <t>LFOCIS6Q4C</t>
  </si>
  <si>
    <t>MARCELO BATISTA CARVALHAIS</t>
  </si>
  <si>
    <t>TONY OLIVEIRA SIMOES</t>
  </si>
  <si>
    <t>andre.otto@performafacil.com</t>
  </si>
  <si>
    <t>rubenilda.moliquinho@performafacil.com</t>
  </si>
  <si>
    <t>yuri.santos@performafacil.com</t>
  </si>
  <si>
    <t>daniele.silva@performafacil.com</t>
  </si>
  <si>
    <t>christophe.oliveira@performafacil.com</t>
  </si>
  <si>
    <t>NUBIA RAFAELA QUEIROZ DE OLIVEIRA SILVA</t>
  </si>
  <si>
    <t>nubia-silva@performafacil.com</t>
  </si>
  <si>
    <t>iago.marinho@performafacil.com</t>
  </si>
  <si>
    <t>camila.pessoa@performafacil.com</t>
  </si>
  <si>
    <t>willem.tome@performafacil.com</t>
  </si>
  <si>
    <t>MARILUCIA SILVA DE OLIVEIRA</t>
  </si>
  <si>
    <t>marilucia.oliveira@performafacil.com</t>
  </si>
  <si>
    <t>mariana.simplicio@performafacil.com</t>
  </si>
  <si>
    <t>paulo.moreira@performafacil.com</t>
  </si>
  <si>
    <t>esmael.marreiro@performafacil.com</t>
  </si>
  <si>
    <t>fabio.silveira@performafacil.com</t>
  </si>
  <si>
    <t>antonio.neto@performafacil.com</t>
  </si>
  <si>
    <t>anderson.galvao@performafacil.com</t>
  </si>
  <si>
    <t>nathalia.felizardo@performafacil.com</t>
  </si>
  <si>
    <t>JOSE KAUAN LIMA DE SOUZA</t>
  </si>
  <si>
    <t>jose.souza@performafacil.com</t>
  </si>
  <si>
    <t>WACLELIA FABIOLA RIBEIRO DE BARROS</t>
  </si>
  <si>
    <t>waclelia.barros@performafacil.com</t>
  </si>
  <si>
    <t>carlos.goes@performafacil.com</t>
  </si>
  <si>
    <t>JONHNNYSON ROSEMBERG SOARES DOS SANTOS</t>
  </si>
  <si>
    <t>jonhnnyson.santos@performafacil.com</t>
  </si>
  <si>
    <t>marcelo.carvalhais@performabrasil.com.br</t>
  </si>
  <si>
    <t>POLLYANNA VILELA FILETO LEOPOLDINO</t>
  </si>
  <si>
    <t>ASSISTENTE POS VENDA</t>
  </si>
  <si>
    <t>pollyanna.leopoldino@conceitovendas.com</t>
  </si>
  <si>
    <t>GLAUBER EZEQUIEL</t>
  </si>
  <si>
    <t>glauber.santos@conceitovendas.com</t>
  </si>
  <si>
    <t xml:space="preserve">GISLENE THAIS BARBOSA DE SOUZA                          </t>
  </si>
  <si>
    <t>gislene.souza@conceitovendas.com</t>
  </si>
  <si>
    <t xml:space="preserve">GUSTAVO CARVALHO DE OLIVEIRA                                                                                                                  </t>
  </si>
  <si>
    <t>gustavo.carvalho@conceitovendas.com</t>
  </si>
  <si>
    <t>tony.simoes@conceitovendas.com</t>
  </si>
  <si>
    <t>03_2023</t>
  </si>
  <si>
    <t>Heating, Plumbing, A/C</t>
  </si>
  <si>
    <t>Watch/Jewelry Repair</t>
  </si>
  <si>
    <t>Membership Organizations</t>
  </si>
  <si>
    <t>Travel Agencies and Tour Operators</t>
  </si>
  <si>
    <t>Commercial Equipment (Not Elsewhere Classified)</t>
  </si>
  <si>
    <t>Industrial Supplies (Not Elsewhere Classified)</t>
  </si>
  <si>
    <t>Miscellaneous House Furnishing Specialty Shops</t>
  </si>
  <si>
    <t>Drugs, Drug Proprietaries, and Druggist Sundries</t>
  </si>
  <si>
    <t>Veterinary Services</t>
  </si>
  <si>
    <t>Roofing/Siding, Sheet Metal</t>
  </si>
  <si>
    <t>Valor Marco-23</t>
  </si>
  <si>
    <t>Fat 03/2023</t>
  </si>
  <si>
    <t>Fat 02/2023</t>
  </si>
  <si>
    <t>46214_E1_01_02</t>
  </si>
  <si>
    <t>46214_E1_01_02_03</t>
  </si>
  <si>
    <t>46214_E1_01_02_03_01</t>
  </si>
  <si>
    <t>46214_E1_01_03</t>
  </si>
  <si>
    <t>46214_E1_01_03_01</t>
  </si>
  <si>
    <t>46214_E1_01_03_01_01</t>
  </si>
  <si>
    <t>46214_E1_01_03_01_04</t>
  </si>
  <si>
    <t>46214_E1_01_03_01_08</t>
  </si>
  <si>
    <t>46214_E1_01_03_02</t>
  </si>
  <si>
    <t>46214_E1_01_03_02_02</t>
  </si>
  <si>
    <t>46214_E1_01_02_01</t>
  </si>
  <si>
    <t>46214_E1_01_02_01_03</t>
  </si>
  <si>
    <t>46214_E1_01_02_01_04</t>
  </si>
  <si>
    <t>46214_E1_01_02_03_05</t>
  </si>
  <si>
    <t>46214_E1_01_02_03_06</t>
  </si>
  <si>
    <t>46214_E1_01_03_02_05</t>
  </si>
  <si>
    <t>46214_E1_01_03_01_02</t>
  </si>
  <si>
    <t>46214_E1_01_03_02_06</t>
  </si>
  <si>
    <t>46214_E1_01_02_01_05</t>
  </si>
  <si>
    <t>46214_E1_01_03_01_03</t>
  </si>
  <si>
    <t>46214_E1_01_03_01_07</t>
  </si>
  <si>
    <t>46214_E1_01_02_03_07</t>
  </si>
  <si>
    <t>46214_E1_01_02_03_08</t>
  </si>
  <si>
    <t>46214_E1_01_03_02_07</t>
  </si>
  <si>
    <t>46214_E1_01_03_01_05</t>
  </si>
  <si>
    <t>46214_E1_01_03_01_06</t>
  </si>
  <si>
    <t>46214_E1_01_02_01_06</t>
  </si>
  <si>
    <t>46214_E1_01_02_01_07</t>
  </si>
  <si>
    <t>46214_E1_01_02_01_08</t>
  </si>
  <si>
    <t>46214_E1_01_02_03_10</t>
  </si>
  <si>
    <t>46214_E1_01_02_01_09</t>
  </si>
  <si>
    <t>46214_E1_01_02_03_04</t>
  </si>
  <si>
    <t>46214_E1_01_01_01_09</t>
  </si>
  <si>
    <t>46214_E1_01_03_02_01</t>
  </si>
  <si>
    <t>46214_E1_01_03_02_03</t>
  </si>
  <si>
    <t>46214_E1_01_03_04</t>
  </si>
  <si>
    <t>46214_E1_01_03_04_01</t>
  </si>
  <si>
    <t>46214_E1_01_03_04_02</t>
  </si>
  <si>
    <t>46214_E1_01_03_03</t>
  </si>
  <si>
    <t>46214_E1_01_03_03_02</t>
  </si>
  <si>
    <t>46214_E1_01_03_04_03</t>
  </si>
  <si>
    <t>46214_E1_01_03_04_05</t>
  </si>
  <si>
    <t>46214_E1_01_03_03_03</t>
  </si>
  <si>
    <t>46214_E1_01_03_03_04</t>
  </si>
  <si>
    <t>46214_E1_01_03_03_05</t>
  </si>
  <si>
    <t>46214_E1_01_03_03_06</t>
  </si>
  <si>
    <t>46214_E1_01_03_03_07</t>
  </si>
  <si>
    <t>46214_E1_01_03_03_08</t>
  </si>
  <si>
    <t>46214_E1_01_03_03_09</t>
  </si>
  <si>
    <t>46214_E1_01_02_02</t>
  </si>
  <si>
    <t>46214_E1_01_02_02_02</t>
  </si>
  <si>
    <t>46214_E1_01_02_02_03</t>
  </si>
  <si>
    <t>46214_E1_01_02_02_04</t>
  </si>
  <si>
    <t>46214_E1_01_02_02_05</t>
  </si>
  <si>
    <t>46214_E1_01_02_02_06</t>
  </si>
  <si>
    <t>46214_E1_01_02_02_07</t>
  </si>
  <si>
    <t>46214_E1_01_02_02_08</t>
  </si>
  <si>
    <t>46214_E1_01_02_02_09</t>
  </si>
  <si>
    <t>46214_E1_01_02_02_10</t>
  </si>
  <si>
    <t>46214_E1_01_02_03_11</t>
  </si>
  <si>
    <t>46214_E1_01_02_01_10</t>
  </si>
  <si>
    <t>46214_E1_01_02_01_11</t>
  </si>
  <si>
    <t>46214_E1_01_02_01_13</t>
  </si>
  <si>
    <t>46214_E1_01_01_03_11</t>
  </si>
  <si>
    <t>46214_E1_01_02_03_09</t>
  </si>
  <si>
    <t>46214_E1_01_02_01_14</t>
  </si>
  <si>
    <t>46214_E1_01_02_02_12</t>
  </si>
  <si>
    <t>46214_E1_01_03_04_04</t>
  </si>
  <si>
    <t>46214_E1_01_02_03_12</t>
  </si>
  <si>
    <t>46214_E1_01_02_01_15</t>
  </si>
  <si>
    <t>46214_E1_01_03_04_08</t>
  </si>
  <si>
    <t>46214_E1_01_03_01_09</t>
  </si>
  <si>
    <t>20/05/1978</t>
  </si>
  <si>
    <t>46214_E1_01_02_02_01</t>
  </si>
  <si>
    <t>02238534105</t>
  </si>
  <si>
    <t>02/02/1987</t>
  </si>
  <si>
    <t>07689581137</t>
  </si>
  <si>
    <t>04/08/2000</t>
  </si>
  <si>
    <t>46214_E1_01_01_02_01</t>
  </si>
  <si>
    <t>09245279782</t>
  </si>
  <si>
    <t>06629179447</t>
  </si>
  <si>
    <t>14/01/1986</t>
  </si>
  <si>
    <t>46214_E1_01_03_03_10</t>
  </si>
  <si>
    <t>17/03/1993</t>
  </si>
  <si>
    <t>46214_E1_01_03_04_06</t>
  </si>
  <si>
    <t>08773219142</t>
  </si>
  <si>
    <t>24/12/2001</t>
  </si>
  <si>
    <t>46214_E1_01_03_02_08</t>
  </si>
  <si>
    <t>17/04/1997</t>
  </si>
  <si>
    <t>46214_E1_01_03_04_07</t>
  </si>
  <si>
    <t>15/10/1995</t>
  </si>
  <si>
    <t>28/11/1987</t>
  </si>
  <si>
    <t>00434677175</t>
  </si>
  <si>
    <t>22/11/1984</t>
  </si>
  <si>
    <t>46214_E1_01_03_03_11</t>
  </si>
  <si>
    <t>10/01/1983</t>
  </si>
  <si>
    <t>27/05/1970</t>
  </si>
  <si>
    <t>03662740150</t>
  </si>
  <si>
    <t>21/09/1989</t>
  </si>
  <si>
    <t>46214_E1_01_03_04_09</t>
  </si>
  <si>
    <t>04346565182</t>
  </si>
  <si>
    <t>30/11/1991</t>
  </si>
  <si>
    <t>46214_E1_01_01_01_10</t>
  </si>
  <si>
    <t>30/01/2001</t>
  </si>
  <si>
    <t>25/07/2002</t>
  </si>
  <si>
    <t>08962840421</t>
  </si>
  <si>
    <t>24/05/1989</t>
  </si>
  <si>
    <t>46214_E1_01_01_02_09</t>
  </si>
  <si>
    <t>LAURA ALBUQUERQUE</t>
  </si>
  <si>
    <t>laura.albuquerque@performafacil.com</t>
  </si>
  <si>
    <t>46214_E1_01_03_01_10</t>
  </si>
  <si>
    <t>04591919188</t>
  </si>
  <si>
    <t>00963734407</t>
  </si>
  <si>
    <t>Juiz de fora</t>
  </si>
  <si>
    <t>Brasilia</t>
  </si>
  <si>
    <t>Anapolis</t>
  </si>
  <si>
    <t>Campina Grande</t>
  </si>
  <si>
    <t>Goiania</t>
  </si>
  <si>
    <t>Joao Pessoa</t>
  </si>
  <si>
    <t>Juiz de Fora</t>
  </si>
  <si>
    <t>Fat 04/2023</t>
  </si>
  <si>
    <t>LG2OMZ80F0</t>
  </si>
  <si>
    <t>BOQUEIRAO</t>
  </si>
  <si>
    <t>LGDSEU2611</t>
  </si>
  <si>
    <t>LGMI3OCV43</t>
  </si>
  <si>
    <t>LGZ4M2B29B</t>
  </si>
  <si>
    <t>LGZ6NABWED</t>
  </si>
  <si>
    <t>LFWQCH1ZCD</t>
  </si>
  <si>
    <t>LGXR8RG72B</t>
  </si>
  <si>
    <t>LGZKET5M94</t>
  </si>
  <si>
    <t>LH0KVG8713</t>
  </si>
  <si>
    <t>LH0MUOFL86</t>
  </si>
  <si>
    <t>LG3ZO9Q792</t>
  </si>
  <si>
    <t>LGCL0ZKX42</t>
  </si>
  <si>
    <t>LGL3PQI119</t>
  </si>
  <si>
    <t>LGWAKKMODA</t>
  </si>
  <si>
    <t>LGWL3ROG56</t>
  </si>
  <si>
    <t>LH0NIKPS9C</t>
  </si>
  <si>
    <t>HIDROLANDIA</t>
  </si>
  <si>
    <t>LGFG4TJ3DA</t>
  </si>
  <si>
    <t>LG18VAOT71</t>
  </si>
  <si>
    <t>LGAYJQ2L8B</t>
  </si>
  <si>
    <t>LG40PHEF4F</t>
  </si>
  <si>
    <t>LGCO6026B9</t>
  </si>
  <si>
    <t>LGL931DJ7E</t>
  </si>
  <si>
    <t>LG3ZIUVH7A</t>
  </si>
  <si>
    <t>LGGGER4CF0</t>
  </si>
  <si>
    <t>LGKRQZ92DE</t>
  </si>
  <si>
    <t>LG120N7TD1</t>
  </si>
  <si>
    <t>LG14I6JE76</t>
  </si>
  <si>
    <t>LG3SCASDE3</t>
  </si>
  <si>
    <t>LG3Y6KLXFB</t>
  </si>
  <si>
    <t>LGAXJDUW82</t>
  </si>
  <si>
    <t>LGB4DZWR94</t>
  </si>
  <si>
    <t>LGDY7TQX5B</t>
  </si>
  <si>
    <t>LGL8MDMODB</t>
  </si>
  <si>
    <t>LGM8NZZ09E</t>
  </si>
  <si>
    <t>LGUX823E56</t>
  </si>
  <si>
    <t>LH0QR92WBF</t>
  </si>
  <si>
    <t>LH23GOKFBE</t>
  </si>
  <si>
    <t>LGWG4Z7E2B</t>
  </si>
  <si>
    <t>LG2I00SPE1</t>
  </si>
  <si>
    <t>LFXSWCG40B</t>
  </si>
  <si>
    <t>LFXT2MX9D5</t>
  </si>
  <si>
    <t>LG2OQTHU19</t>
  </si>
  <si>
    <t>LG2TALSJF1</t>
  </si>
  <si>
    <t>LG3OPWP0BD</t>
  </si>
  <si>
    <t>LG41JC1PC0</t>
  </si>
  <si>
    <t>LGAZ91ETD7</t>
  </si>
  <si>
    <t>LGCDU49128</t>
  </si>
  <si>
    <t>LGE2SWO087</t>
  </si>
  <si>
    <t>LGFBCJQSB7</t>
  </si>
  <si>
    <t>LGMJ9NX224</t>
  </si>
  <si>
    <t>LGP74NV40C</t>
  </si>
  <si>
    <t>LGUY6ULTFA</t>
  </si>
  <si>
    <t>LG467DAL95</t>
  </si>
  <si>
    <t>LGCHQI0B77</t>
  </si>
  <si>
    <t>LGL2WJ9RCF</t>
  </si>
  <si>
    <t>LGUUAQ8K42</t>
  </si>
  <si>
    <t>LH0NH2HJFD</t>
  </si>
  <si>
    <t>LGI1SOQO68</t>
  </si>
  <si>
    <t>LGCNTZZ021</t>
  </si>
  <si>
    <t>LGB83JPOCB</t>
  </si>
  <si>
    <t>LGXRW4K9D0</t>
  </si>
  <si>
    <t>LGXUC0BP4D</t>
  </si>
  <si>
    <t>LGXZLVR748</t>
  </si>
  <si>
    <t>LGGP19YD95</t>
  </si>
  <si>
    <t>LFV1S57384</t>
  </si>
  <si>
    <t>LGUVHQNO16</t>
  </si>
  <si>
    <t>LGXOIOJ5AA</t>
  </si>
  <si>
    <t>ALEXANIA</t>
  </si>
  <si>
    <t>LGNZBKZXEF</t>
  </si>
  <si>
    <t>LGP4L6HZA4</t>
  </si>
  <si>
    <t>LGPFNO6501</t>
  </si>
  <si>
    <t>LG3ZQ93IF9</t>
  </si>
  <si>
    <t>LGB63W3D05</t>
  </si>
  <si>
    <t>LGMIJOHK15</t>
  </si>
  <si>
    <t>LGUYX5H912</t>
  </si>
  <si>
    <t>FORMOSA</t>
  </si>
  <si>
    <t>LGDSW0AL40</t>
  </si>
  <si>
    <t>LGKXCZDF73</t>
  </si>
  <si>
    <t>LGL70ZO1C5</t>
  </si>
  <si>
    <t>LGCCC8RDC2</t>
  </si>
  <si>
    <t>LGWHOA2I1E</t>
  </si>
  <si>
    <t>LGEC44ZK97</t>
  </si>
  <si>
    <t>LH1ZZDHQ61</t>
  </si>
  <si>
    <t>LG2PVWUQ18</t>
  </si>
  <si>
    <t>LG41WJAPBA</t>
  </si>
  <si>
    <t>LGCFFW8I8D</t>
  </si>
  <si>
    <t>LGWK5ZEK80</t>
  </si>
  <si>
    <t>LGY5XJRC61</t>
  </si>
  <si>
    <t>LGZ8XISWDA</t>
  </si>
  <si>
    <t>LG3Q4RIK92</t>
  </si>
  <si>
    <t>LGCIZQCP3A</t>
  </si>
  <si>
    <t>LGGRSZMIF2</t>
  </si>
  <si>
    <t>LGO2TMUM8B</t>
  </si>
  <si>
    <t>LGPJ1Y64B5</t>
  </si>
  <si>
    <t>LG5MKNOU16</t>
  </si>
  <si>
    <t>LGAYC90MD5</t>
  </si>
  <si>
    <t>LGB45RJ515</t>
  </si>
  <si>
    <t>LGF4AHVF39</t>
  </si>
  <si>
    <t>LGMKHVEQB0</t>
  </si>
  <si>
    <t>LGVBKG5YD4</t>
  </si>
  <si>
    <t>LGVBXGT900</t>
  </si>
  <si>
    <t>LGDYGVIQ5C</t>
  </si>
  <si>
    <t>LGNUJ1TXA1</t>
  </si>
  <si>
    <t>LG2ASI6D7E</t>
  </si>
  <si>
    <t>LG2OKONIA8</t>
  </si>
  <si>
    <t>LGB5XW7810</t>
  </si>
  <si>
    <t>LGCJV8IZ45</t>
  </si>
  <si>
    <t>LGI1KLPOE4</t>
  </si>
  <si>
    <t>LGV0DVE291</t>
  </si>
  <si>
    <t>LGZHPCSQEA</t>
  </si>
  <si>
    <t>BAYEUX</t>
  </si>
  <si>
    <t>LG2GVZHD31</t>
  </si>
  <si>
    <t>LGB08PLR6C</t>
  </si>
  <si>
    <t>LGDQTL1749</t>
  </si>
  <si>
    <t>LG0YXXA9AF</t>
  </si>
  <si>
    <t>LG42PHDUD1</t>
  </si>
  <si>
    <t>LGCO8PR7AE</t>
  </si>
  <si>
    <t>LGGUC86HDB</t>
  </si>
  <si>
    <t>LGL4ZCNU86</t>
  </si>
  <si>
    <t>LGNUZ19Q00</t>
  </si>
  <si>
    <t>LGV0DKQV86</t>
  </si>
  <si>
    <t>LGWMBGY0B3</t>
  </si>
  <si>
    <t>LGZLUNZ6B3</t>
  </si>
  <si>
    <t>LH0LA9LG8C</t>
  </si>
  <si>
    <t>LGZEHF9N01</t>
  </si>
  <si>
    <t>LFV7CXGS75</t>
  </si>
  <si>
    <t>LG2EWMD91E</t>
  </si>
  <si>
    <t>LGGKVUAJE9</t>
  </si>
  <si>
    <t>LGKWNICTB2</t>
  </si>
  <si>
    <t>LGP50TBJ1B</t>
  </si>
  <si>
    <t>LGXPRS6P89</t>
  </si>
  <si>
    <t>LH0LT2A81F</t>
  </si>
  <si>
    <t>LGNPRXFBB1</t>
  </si>
  <si>
    <t>LGWAQB0C33</t>
  </si>
  <si>
    <t>ALEM PARAIBA</t>
  </si>
  <si>
    <t>LGNQR1F031</t>
  </si>
  <si>
    <t>LGNY20Y703</t>
  </si>
  <si>
    <t>LGO3JXTNEA</t>
  </si>
  <si>
    <t>LG48XB7HD8</t>
  </si>
  <si>
    <t>LG5J6GM652</t>
  </si>
  <si>
    <t>LGGXTDC293</t>
  </si>
  <si>
    <t>LGXOCW1PD5</t>
  </si>
  <si>
    <t>LGZ5F9638B</t>
  </si>
  <si>
    <t>LG2SRSLG55</t>
  </si>
  <si>
    <t>LG47YFHG3A</t>
  </si>
  <si>
    <t>LGCPWCUQ96</t>
  </si>
  <si>
    <t>LG1035Q10C</t>
  </si>
  <si>
    <t>LG121XMX55</t>
  </si>
  <si>
    <t>LG13ADHJ14</t>
  </si>
  <si>
    <t>LG3TY87N83</t>
  </si>
  <si>
    <t>LG3WCRBH0D</t>
  </si>
  <si>
    <t>LG3ZJMX7C7</t>
  </si>
  <si>
    <t>LG59LORPC3</t>
  </si>
  <si>
    <t>LGCFH3L730</t>
  </si>
  <si>
    <t>LGDQLBQC06</t>
  </si>
  <si>
    <t>LGFICXXAB1</t>
  </si>
  <si>
    <t>LGHWNU688C</t>
  </si>
  <si>
    <t>LGHY9TJB6D</t>
  </si>
  <si>
    <t>LGHZELY820</t>
  </si>
  <si>
    <t>LGKXWSWU31</t>
  </si>
  <si>
    <t>LGKZY4VG73</t>
  </si>
  <si>
    <t>LGLC723K2A</t>
  </si>
  <si>
    <t>LGO6O940AC</t>
  </si>
  <si>
    <t>LGP6MXWV72</t>
  </si>
  <si>
    <t>LGP89DK4EE</t>
  </si>
  <si>
    <t>LGCML5GB53</t>
  </si>
  <si>
    <t>LGNS6QU8A2</t>
  </si>
  <si>
    <t>LGNYVOOU56</t>
  </si>
  <si>
    <t>LG49XZ0O97</t>
  </si>
  <si>
    <t>LGDUD7NNE7</t>
  </si>
  <si>
    <t>LGXTSDW183</t>
  </si>
  <si>
    <t>PIRAUBA</t>
  </si>
  <si>
    <t>LH0SG32C34</t>
  </si>
  <si>
    <t>LH0UZWED77</t>
  </si>
  <si>
    <t>LH245UG3AA</t>
  </si>
  <si>
    <t>LGWPVPKV16</t>
  </si>
  <si>
    <t>VARGINHA</t>
  </si>
  <si>
    <t>LGFJ79LCE8</t>
  </si>
  <si>
    <t>LGB3J5C6B9</t>
  </si>
  <si>
    <t>LGBDGJ5X0C</t>
  </si>
  <si>
    <t>LGCA095CDC</t>
  </si>
  <si>
    <t>LFWZV4G02E</t>
  </si>
  <si>
    <t>LG18FOEA65</t>
  </si>
  <si>
    <t>LG15ND15F2</t>
  </si>
  <si>
    <t>LG2AKJUEA1</t>
  </si>
  <si>
    <t>LGP79SO5EA</t>
  </si>
  <si>
    <t>LG0W49KA14</t>
  </si>
  <si>
    <t>LG2W0UI0CC</t>
  </si>
  <si>
    <t>LG3OTF2D4D</t>
  </si>
  <si>
    <t>LG3TUSB73E</t>
  </si>
  <si>
    <t>LGB0QU0FBB</t>
  </si>
  <si>
    <t>LGMFJTSV44</t>
  </si>
  <si>
    <t>LGML9KDC51</t>
  </si>
  <si>
    <t>LGNQOTH716</t>
  </si>
  <si>
    <t>LGNTZ3KL6E</t>
  </si>
  <si>
    <t>LGWBKS2Q0E</t>
  </si>
  <si>
    <t>LGWH6HGW0D</t>
  </si>
  <si>
    <t>LGWLERIZ75</t>
  </si>
  <si>
    <t>LGZLOH7BB0</t>
  </si>
  <si>
    <t>LGCKEHH08B</t>
  </si>
  <si>
    <t>LGMMUWUQ4E</t>
  </si>
  <si>
    <t>LGMOJLLLAA</t>
  </si>
  <si>
    <t>LGPA09DWC5</t>
  </si>
  <si>
    <t>LGY1X21OE4</t>
  </si>
  <si>
    <t>LGCMU6RL71</t>
  </si>
  <si>
    <t>LGO3OR4N78</t>
  </si>
  <si>
    <t>LH140BJGB0</t>
  </si>
  <si>
    <t>LG40ZCVNEE</t>
  </si>
  <si>
    <t>LGB7T43R79</t>
  </si>
  <si>
    <t>LGQMIXVVB8</t>
  </si>
  <si>
    <t>LGPBG3CL08</t>
  </si>
  <si>
    <t>LG0YZ3QH78</t>
  </si>
  <si>
    <t>LG13KC4I09</t>
  </si>
  <si>
    <t>LG443CXGD3</t>
  </si>
  <si>
    <t>LG57PXVSFF</t>
  </si>
  <si>
    <t>LG5IDK8RA7</t>
  </si>
  <si>
    <t>LGAXBVSC35</t>
  </si>
  <si>
    <t>LGCBHD8C27</t>
  </si>
  <si>
    <t>LGCBK331E8</t>
  </si>
  <si>
    <t>LGCJYBD14A</t>
  </si>
  <si>
    <t>LGDOVBHKA9</t>
  </si>
  <si>
    <t>LGDP4YDS03</t>
  </si>
  <si>
    <t>LGDRPNDX98</t>
  </si>
  <si>
    <t>LGDSEZXS38</t>
  </si>
  <si>
    <t>LGDZSVTZC2</t>
  </si>
  <si>
    <t>LGE43GGHA0</t>
  </si>
  <si>
    <t>LGE48KY335</t>
  </si>
  <si>
    <t>LGF56CGNE4</t>
  </si>
  <si>
    <t>LGFCWFVXD8</t>
  </si>
  <si>
    <t>LGFIOBMOC6</t>
  </si>
  <si>
    <t>LGGKZ9GN17</t>
  </si>
  <si>
    <t>LGGNJ60B45</t>
  </si>
  <si>
    <t>LGHZPYGO9F</t>
  </si>
  <si>
    <t>LGL69W3A7F</t>
  </si>
  <si>
    <t>LGL8A71623</t>
  </si>
  <si>
    <t>LGLAKB4IC4</t>
  </si>
  <si>
    <t>LGNOUSGD8B</t>
  </si>
  <si>
    <t>LGNSTXHW24</t>
  </si>
  <si>
    <t>LGNZZ9JM82</t>
  </si>
  <si>
    <t>LGO3X4XS6D</t>
  </si>
  <si>
    <t>LGO4WVC1E2</t>
  </si>
  <si>
    <t>LGPN7E8ZC4</t>
  </si>
  <si>
    <t>LGWD3SXLA9</t>
  </si>
  <si>
    <t>LGXYREEID9</t>
  </si>
  <si>
    <t>LGZ5FNVW25</t>
  </si>
  <si>
    <t>LGZJLMK32A</t>
  </si>
  <si>
    <t>LH0LTEZM26</t>
  </si>
  <si>
    <t>LH0VIWWP0F</t>
  </si>
  <si>
    <t>LG3S5JKBCB</t>
  </si>
  <si>
    <t>BARRA DE SANTA ROSA</t>
  </si>
  <si>
    <t>LGXSWFC37E</t>
  </si>
  <si>
    <t>LGAWZDCI60</t>
  </si>
  <si>
    <t>LGB3TD7BB7</t>
  </si>
  <si>
    <t>LGE3URTR0C</t>
  </si>
  <si>
    <t>LGDQH2ZO62</t>
  </si>
  <si>
    <t>LGDUNYEDB6</t>
  </si>
  <si>
    <t>LGMI4UL5B8</t>
  </si>
  <si>
    <t>LGMID445B8</t>
  </si>
  <si>
    <t>LGMK0BD6B0</t>
  </si>
  <si>
    <t>LGZ7ZVDMD1</t>
  </si>
  <si>
    <t>LG0YZ59508</t>
  </si>
  <si>
    <t>LG1AFYZ418</t>
  </si>
  <si>
    <t>LG2AN5SNBA</t>
  </si>
  <si>
    <t>LG2BBF3Q9A</t>
  </si>
  <si>
    <t>LG2DQGCR05</t>
  </si>
  <si>
    <t>LG2HVRRM5F</t>
  </si>
  <si>
    <t>LG2LINEE1E</t>
  </si>
  <si>
    <t>LG3RN1D2DB</t>
  </si>
  <si>
    <t>LG3TP3FTD6</t>
  </si>
  <si>
    <t>LG3UFBNI83</t>
  </si>
  <si>
    <t>LG3YRLVL63</t>
  </si>
  <si>
    <t>LG5C5XOKCD</t>
  </si>
  <si>
    <t>LG9O3QDKFF</t>
  </si>
  <si>
    <t>LGAWHQP5A8</t>
  </si>
  <si>
    <t>LGAYFDVA54</t>
  </si>
  <si>
    <t>LGB0MM41F2</t>
  </si>
  <si>
    <t>LGB19N2L19</t>
  </si>
  <si>
    <t>LGB2NFRV04</t>
  </si>
  <si>
    <t>LGB3S2TY1A</t>
  </si>
  <si>
    <t>LGBAKPWGB8</t>
  </si>
  <si>
    <t>LGCG9Y4H57</t>
  </si>
  <si>
    <t>LGCIS0KW85</t>
  </si>
  <si>
    <t>LGCK7U9ECE</t>
  </si>
  <si>
    <t>LGDXR852CA</t>
  </si>
  <si>
    <t>LGDY77BKBD</t>
  </si>
  <si>
    <t>LGE12AIOAF</t>
  </si>
  <si>
    <t>LGEBRCWVAC</t>
  </si>
  <si>
    <t>LGEF1V4E52</t>
  </si>
  <si>
    <t>LGF7FUI4AE</t>
  </si>
  <si>
    <t>LGF8K4FYB6</t>
  </si>
  <si>
    <t>LGFEXUEW69</t>
  </si>
  <si>
    <t>LGFFJBB346</t>
  </si>
  <si>
    <t>LGFHH13W24</t>
  </si>
  <si>
    <t>LGGGTWQ4AC</t>
  </si>
  <si>
    <t>LGGMON5DAD</t>
  </si>
  <si>
    <t>LGGP8ZEL23</t>
  </si>
  <si>
    <t>LGGTE3JJ12</t>
  </si>
  <si>
    <t>LGGVPNQEA5</t>
  </si>
  <si>
    <t>LGGVUCP0B7</t>
  </si>
  <si>
    <t>LGIAV9D79F</t>
  </si>
  <si>
    <t>LGL01Z8YC6</t>
  </si>
  <si>
    <t>LGL6N0T1FF</t>
  </si>
  <si>
    <t>LGLANO388E</t>
  </si>
  <si>
    <t>LGMAK8RK10</t>
  </si>
  <si>
    <t>LGMB2KZ18D</t>
  </si>
  <si>
    <t>LGMDR8QDCA</t>
  </si>
  <si>
    <t>LGMLJPUVBB</t>
  </si>
  <si>
    <t>LGMRG68974</t>
  </si>
  <si>
    <t>LGNYPDAD14</t>
  </si>
  <si>
    <t>LGP7D2X53C</t>
  </si>
  <si>
    <t>LGPDM27671</t>
  </si>
  <si>
    <t>LGPNQ72B14</t>
  </si>
  <si>
    <t>LGS1YOQ22B</t>
  </si>
  <si>
    <t>LGUYEST33D</t>
  </si>
  <si>
    <t>LGWAINWC6D</t>
  </si>
  <si>
    <t>LGWDH5S10D</t>
  </si>
  <si>
    <t>LGWIPR531F</t>
  </si>
  <si>
    <t>LGWKHAUP35</t>
  </si>
  <si>
    <t>LGWLLYTVD5</t>
  </si>
  <si>
    <t>LGXWW01VFA</t>
  </si>
  <si>
    <t>LGY1URLXE5</t>
  </si>
  <si>
    <t>LGY3KO059E</t>
  </si>
  <si>
    <t>LGY3LXQT4B</t>
  </si>
  <si>
    <t>LGZ587V702</t>
  </si>
  <si>
    <t>LGZ9KL1GD7</t>
  </si>
  <si>
    <t>LGZI31IT72</t>
  </si>
  <si>
    <t>LGZLXL7C31</t>
  </si>
  <si>
    <t>LGZNCKN95B</t>
  </si>
  <si>
    <t>LH0QO2DYB1</t>
  </si>
  <si>
    <t>LH0VWR8WE2</t>
  </si>
  <si>
    <t>LH1ZF7NJA2</t>
  </si>
  <si>
    <t>LH298J9R51</t>
  </si>
  <si>
    <t>CABACEIRAS</t>
  </si>
  <si>
    <t>LGMAC90D5D</t>
  </si>
  <si>
    <t>LGUVS3PI2B</t>
  </si>
  <si>
    <t>LG144930BC</t>
  </si>
  <si>
    <t>LG2O4C2NB7</t>
  </si>
  <si>
    <t>LG3OAXC6B7</t>
  </si>
  <si>
    <t>LGFEBAJKE9</t>
  </si>
  <si>
    <t>LGFF7NJ078</t>
  </si>
  <si>
    <t>LGGYUYQY02</t>
  </si>
  <si>
    <t>LGKW5LEHE9</t>
  </si>
  <si>
    <t>LGL5OHKY19</t>
  </si>
  <si>
    <t>LGP5LQ3Y0B</t>
  </si>
  <si>
    <t>LGPGGPRB4F</t>
  </si>
  <si>
    <t>LGUVX2BXBB</t>
  </si>
  <si>
    <t>LGUXXNCSFD</t>
  </si>
  <si>
    <t>LGW9LUVE6F</t>
  </si>
  <si>
    <t>LGXSL5YJB6</t>
  </si>
  <si>
    <t>LGZ10PUX20</t>
  </si>
  <si>
    <t>LGZNR8SXB0</t>
  </si>
  <si>
    <t>LH0KPI5A7B</t>
  </si>
  <si>
    <t>LH0VJCYZ0A</t>
  </si>
  <si>
    <t>LH16UDM8CC</t>
  </si>
  <si>
    <t>LH1Z2R2Y90</t>
  </si>
  <si>
    <t>LH1ZXOY793</t>
  </si>
  <si>
    <t>LGCERSTW63</t>
  </si>
  <si>
    <t>GIRASSOL</t>
  </si>
  <si>
    <t>LGP78ZI966</t>
  </si>
  <si>
    <t>LG0Y651K96</t>
  </si>
  <si>
    <t>LG14R6AQC6</t>
  </si>
  <si>
    <t>LG2HF1NW12</t>
  </si>
  <si>
    <t>LG2MLS1NC9</t>
  </si>
  <si>
    <t>LG2ORNF250</t>
  </si>
  <si>
    <t>LG5KPWHRE2</t>
  </si>
  <si>
    <t>LGAYZBOP0F</t>
  </si>
  <si>
    <t>LGB4H83S20</t>
  </si>
  <si>
    <t>LGC5WEF96C</t>
  </si>
  <si>
    <t>LGCHSV7PB3</t>
  </si>
  <si>
    <t>LGCJSAT30A</t>
  </si>
  <si>
    <t>LGI1ZKKB16</t>
  </si>
  <si>
    <t>LGL05NBABC</t>
  </si>
  <si>
    <t>LGPG76UW6B</t>
  </si>
  <si>
    <t>LGWCZM0Y9B</t>
  </si>
  <si>
    <t>LGY6XCUBC1</t>
  </si>
  <si>
    <t>LGY85K8B4C</t>
  </si>
  <si>
    <t>LH20ON8Q02</t>
  </si>
  <si>
    <t>LG0UTMWU7E</t>
  </si>
  <si>
    <t>LG13MWXV48</t>
  </si>
  <si>
    <t>LG2KTIQED5</t>
  </si>
  <si>
    <t>LG5ELED4F2</t>
  </si>
  <si>
    <t>LGAYEI1L72</t>
  </si>
  <si>
    <t>LGB4G6W680</t>
  </si>
  <si>
    <t>LGB7DWP6C6</t>
  </si>
  <si>
    <t>LGCB34OKD1</t>
  </si>
  <si>
    <t>LGCRNH54DF</t>
  </si>
  <si>
    <t>LGDYMHLSD4</t>
  </si>
  <si>
    <t>LGFGTAEX42</t>
  </si>
  <si>
    <t>LGMMOX5SAA</t>
  </si>
  <si>
    <t>LGNNDS2VE4</t>
  </si>
  <si>
    <t>LGNQI5AA08</t>
  </si>
  <si>
    <t>LGNZC4Q2CC</t>
  </si>
  <si>
    <t>LGO11ZV8A1</t>
  </si>
  <si>
    <t>LGY13IXR6C</t>
  </si>
  <si>
    <t>LGY3N041EB</t>
  </si>
  <si>
    <t>LH0VCR1W37</t>
  </si>
  <si>
    <t>LG3ZQE4S92</t>
  </si>
  <si>
    <t>LGCF9L3YCD</t>
  </si>
  <si>
    <t>LGCL3A9LA5</t>
  </si>
  <si>
    <t>LGF7ZUQZ36</t>
  </si>
  <si>
    <t>LGI3YH7KCC</t>
  </si>
  <si>
    <t>LGMJD7SJC4</t>
  </si>
  <si>
    <t>LGGW4JT023</t>
  </si>
  <si>
    <t>OLIVEDOS</t>
  </si>
  <si>
    <t>LGNP0ECCC9</t>
  </si>
  <si>
    <t>PERUIBE</t>
  </si>
  <si>
    <t>LGF2TWW3D8</t>
  </si>
  <si>
    <t>LG0YU77P42</t>
  </si>
  <si>
    <t>LGAZ6I1W11</t>
  </si>
  <si>
    <t>LGF5T09D1A</t>
  </si>
  <si>
    <t>LGGJ4O53E7</t>
  </si>
  <si>
    <t>LGHZGCG6C7</t>
  </si>
  <si>
    <t>LG1NGVHB3C</t>
  </si>
  <si>
    <t>LG2W0EUOC1</t>
  </si>
  <si>
    <t>LGZI00RE83</t>
  </si>
  <si>
    <t>LH0LQ58B0D</t>
  </si>
  <si>
    <t>LG16MG26D1</t>
  </si>
  <si>
    <t>LGBAGETPD7</t>
  </si>
  <si>
    <t>LGFHWTH1F4</t>
  </si>
  <si>
    <t>LGL7VIDK8D</t>
  </si>
  <si>
    <t>LGMFRKZH71</t>
  </si>
  <si>
    <t>LGMJK715CC</t>
  </si>
  <si>
    <t>LGPED24CC1</t>
  </si>
  <si>
    <t>VARZEA NOVA</t>
  </si>
  <si>
    <t>LG28GRX1B8</t>
  </si>
  <si>
    <t>CELL_PHONE_VALIDATION/IDENTIFICATION_DOCUMENT_UPLOAD</t>
  </si>
  <si>
    <t>CELL_PHONE_VALIDATION/EMAIL_VALIDATION/DATA_GRID/IDENTIFICATION_DOCUMENT_UPLOAD/PRIVACY_POLICY</t>
  </si>
  <si>
    <t>CELL_PHONE_VALIDATION/EMAIL_VALIDATION/IDENTIFICATION_DOCUMENT_UPLOAD/IDENTIFICATION_DOCUMENT_UPLOAD</t>
  </si>
  <si>
    <t>LETTER_OF_ATTORNEY_UPLOAD/PRIVACY_POLICY</t>
  </si>
  <si>
    <t>81257996134</t>
  </si>
  <si>
    <t>hugo.dutra@conceitovendas.com</t>
  </si>
  <si>
    <t xml:space="preserve"> 05/04/2023</t>
  </si>
  <si>
    <t>07093493602</t>
  </si>
  <si>
    <t>31988217964</t>
  </si>
  <si>
    <t>01679413643</t>
  </si>
  <si>
    <t>21/03/1989</t>
  </si>
  <si>
    <t>10726960616</t>
  </si>
  <si>
    <t xml:space="preserve">10/05/2000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</si>
  <si>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11948891857</t>
  </si>
  <si>
    <t>08501368652</t>
  </si>
  <si>
    <t xml:space="preserve">08/09/1988                                                                                                                                                      </t>
  </si>
  <si>
    <t>11985711328</t>
  </si>
  <si>
    <t>15/09/1978</t>
  </si>
  <si>
    <t>04_2023</t>
  </si>
  <si>
    <t>&lt;20</t>
  </si>
  <si>
    <t>&gt;=20 a &lt;40</t>
  </si>
  <si>
    <t>&gt;=40 &lt;70</t>
  </si>
  <si>
    <t>&gt;=70 &lt;100</t>
  </si>
  <si>
    <t>&gt;=100 &lt; 120</t>
  </si>
  <si>
    <t>&gt;=120 &lt; 140</t>
  </si>
  <si>
    <t>&gt;=140</t>
  </si>
  <si>
    <t>Consulting, Public Relations</t>
  </si>
  <si>
    <t>Funeral Service and Crematories</t>
  </si>
  <si>
    <t>Schools, Elementary and Secondary</t>
  </si>
  <si>
    <t>Typesetting, Plate Making, and Related Services</t>
  </si>
  <si>
    <t>Automobile Parking Lots and Garages</t>
  </si>
  <si>
    <t>Aquariums</t>
  </si>
  <si>
    <t>Dental/Laboratory/Medical/Ophthalmic Hospital Equipment and Supplies</t>
  </si>
  <si>
    <t>Miscellaneous Auto Dealers</t>
  </si>
  <si>
    <t>Music Stores-Musical Instruments, Pianos, Sheet Music</t>
  </si>
  <si>
    <t>Chemicals and Allied Products (Not Elsewhere Classified)</t>
  </si>
  <si>
    <t>Doctors-not elsewhere classified</t>
  </si>
  <si>
    <t>Computer Network/Information Services</t>
  </si>
  <si>
    <t>Commercial Footwear</t>
  </si>
  <si>
    <t>Transportation Services-not elsewhere classified</t>
  </si>
  <si>
    <t>Hospitals</t>
  </si>
  <si>
    <t>Prod Alavanca</t>
  </si>
  <si>
    <t>Fat 05/2023</t>
  </si>
  <si>
    <t>LH97C7CD6D</t>
  </si>
  <si>
    <t>LHAMEMZS50</t>
  </si>
  <si>
    <t>LHEW9O6161</t>
  </si>
  <si>
    <t>LHQCI0QE8E</t>
  </si>
  <si>
    <t>LHVZL5DE9D</t>
  </si>
  <si>
    <t>LHW1H6SW0C</t>
  </si>
  <si>
    <t>LI36FGR15B</t>
  </si>
  <si>
    <t>LIABFS7D7B</t>
  </si>
  <si>
    <t>LIBOLGNH93</t>
  </si>
  <si>
    <t>ITABAIANA</t>
  </si>
  <si>
    <t>LI0MD3XZ4D</t>
  </si>
  <si>
    <t>BELA VISTA DE GOIAS</t>
  </si>
  <si>
    <t>LHHW5BQU68</t>
  </si>
  <si>
    <t>LHF8JQU7D5</t>
  </si>
  <si>
    <t>LHKVPQQI0C</t>
  </si>
  <si>
    <t>LHSDALWN57</t>
  </si>
  <si>
    <t>LHUQURXX4D</t>
  </si>
  <si>
    <t>LI0IVWT75B</t>
  </si>
  <si>
    <t>LI95GT4H25</t>
  </si>
  <si>
    <t>LIAKAMNB65</t>
  </si>
  <si>
    <t>GUAPO</t>
  </si>
  <si>
    <t>LH97NOEUE8</t>
  </si>
  <si>
    <t>LHZH3KX58C</t>
  </si>
  <si>
    <t>LHTFXFVZE7</t>
  </si>
  <si>
    <t>LHUO2NYT35</t>
  </si>
  <si>
    <t>LHUV5V5TB7</t>
  </si>
  <si>
    <t>LI3N5SVS7A</t>
  </si>
  <si>
    <t>EMAIL_VALIDATION/SELFIE_UPLOAD/IDENTIFICATION_DOCUMENT_UPLOAD/ORDER_SUMMARY/LETTER_OF_ATTORNEY_UPLOAD</t>
  </si>
  <si>
    <t>LHGMH2S96D</t>
  </si>
  <si>
    <t>LHGPI26X23</t>
  </si>
  <si>
    <t>LHHTKZZF99</t>
  </si>
  <si>
    <t>LHJQF0RU21</t>
  </si>
  <si>
    <t>LHOX8O629F</t>
  </si>
  <si>
    <t>LHQGBH648C</t>
  </si>
  <si>
    <t>LHSJ4U8XB3</t>
  </si>
  <si>
    <t>LHT8PVTEBE</t>
  </si>
  <si>
    <t>LHZFGIDD3F</t>
  </si>
  <si>
    <t>LI0F2CDMCF</t>
  </si>
  <si>
    <t>LI21OZEI7A</t>
  </si>
  <si>
    <t>LGWDDPFYE7</t>
  </si>
  <si>
    <t>LH6E645P9B</t>
  </si>
  <si>
    <t>LH9HAS2OD2</t>
  </si>
  <si>
    <t>LHGDALAT04</t>
  </si>
  <si>
    <t>LHGK32FO59</t>
  </si>
  <si>
    <t>LHGOR50P3E</t>
  </si>
  <si>
    <t>LHHX24UBA8</t>
  </si>
  <si>
    <t>LHKN9FFY70</t>
  </si>
  <si>
    <t>LHKNXI1I76</t>
  </si>
  <si>
    <t>LHP1IOWOA8</t>
  </si>
  <si>
    <t>LHP8B4V9CE</t>
  </si>
  <si>
    <t>LHRZN2TD2F</t>
  </si>
  <si>
    <t>LHS88NE3E1</t>
  </si>
  <si>
    <t>LHEY9F74A7</t>
  </si>
  <si>
    <t>LHF9J1AV23</t>
  </si>
  <si>
    <t>LHJCJGALEF</t>
  </si>
  <si>
    <t>LHOXINSS42</t>
  </si>
  <si>
    <t>LHV2GYLG52</t>
  </si>
  <si>
    <t>LHYYPVEM01</t>
  </si>
  <si>
    <t>LH97H7LO53</t>
  </si>
  <si>
    <t>LH9EPRTNBD</t>
  </si>
  <si>
    <t>LHAIO6N472</t>
  </si>
  <si>
    <t>LH9FCXD9BB</t>
  </si>
  <si>
    <t>LHHVICF42C</t>
  </si>
  <si>
    <t>LHI2WC178E</t>
  </si>
  <si>
    <t>LGWQ6SEIAA</t>
  </si>
  <si>
    <t>LH6KL34YD6</t>
  </si>
  <si>
    <t>LHHY3JBG15</t>
  </si>
  <si>
    <t>LH9HGKUQD7</t>
  </si>
  <si>
    <t>LEONARDO ANDRADE SOUSA DA COSTA</t>
  </si>
  <si>
    <t>LHZ7NKU895</t>
  </si>
  <si>
    <t>LI0BCAQ93A</t>
  </si>
  <si>
    <t>LI97YTK397</t>
  </si>
  <si>
    <t>LIANEBESF4</t>
  </si>
  <si>
    <t>LHF3WSZAF3</t>
  </si>
  <si>
    <t>LHF4XM13F4</t>
  </si>
  <si>
    <t>LHL2D2N3CB</t>
  </si>
  <si>
    <t>LHOZBBQE7A</t>
  </si>
  <si>
    <t>LH7UHEUH3C</t>
  </si>
  <si>
    <t>LH9DRNUAE5</t>
  </si>
  <si>
    <t>LGWAOLSP4B</t>
  </si>
  <si>
    <t>LH94BRH3AF</t>
  </si>
  <si>
    <t>LHAXZWCZC5</t>
  </si>
  <si>
    <t>LHFGM7PGF9</t>
  </si>
  <si>
    <t>LHP6V08B6D</t>
  </si>
  <si>
    <t>LHQQ8D2LD6</t>
  </si>
  <si>
    <t>LHRT0VB9D0</t>
  </si>
  <si>
    <t>LHW43OLM07</t>
  </si>
  <si>
    <t>LHZ0Q4Y904</t>
  </si>
  <si>
    <t>LI0EA7SME0</t>
  </si>
  <si>
    <t>LIBTAOIIA2</t>
  </si>
  <si>
    <t>LH6TKL96FE</t>
  </si>
  <si>
    <t>LHF34T7T80</t>
  </si>
  <si>
    <t>LHH1U44A8B</t>
  </si>
  <si>
    <t>LHJEH7MQBF</t>
  </si>
  <si>
    <t>LHQHS5VE81</t>
  </si>
  <si>
    <t>LHTSWV4S0B</t>
  </si>
  <si>
    <t>LHZ5UF4005</t>
  </si>
  <si>
    <t>LI0X096083</t>
  </si>
  <si>
    <t>LI1UYVCC2F</t>
  </si>
  <si>
    <t>LI37039079</t>
  </si>
  <si>
    <t>LI8Z7LRVE2</t>
  </si>
  <si>
    <t>LI9CRBQOB7</t>
  </si>
  <si>
    <t>LH0MU2Z255</t>
  </si>
  <si>
    <t>LH6AOKJ10F</t>
  </si>
  <si>
    <t>LH6D37QP09</t>
  </si>
  <si>
    <t>LHC2MAVZFF</t>
  </si>
  <si>
    <t>LHG9UTQO1B</t>
  </si>
  <si>
    <t>LHQA20MQ14</t>
  </si>
  <si>
    <t>LI1QB8VY5A</t>
  </si>
  <si>
    <t>LI1YURSJFF</t>
  </si>
  <si>
    <t>LIADWUPZ26</t>
  </si>
  <si>
    <t>LIC0S4NC19</t>
  </si>
  <si>
    <t>LH982VJJCA</t>
  </si>
  <si>
    <t>LHALZUZAAB</t>
  </si>
  <si>
    <t>LHF6IOV96B</t>
  </si>
  <si>
    <t>LHKNQLSJ2D</t>
  </si>
  <si>
    <t>LHP3W1PCC6</t>
  </si>
  <si>
    <t>LHUU7ZG32B</t>
  </si>
  <si>
    <t>LI1O9KOU7F</t>
  </si>
  <si>
    <t>LHT5DJRN41</t>
  </si>
  <si>
    <t>LI3GV28Y60</t>
  </si>
  <si>
    <t>LIAAYG5X21</t>
  </si>
  <si>
    <t>LHKK40X227</t>
  </si>
  <si>
    <t>LH81X9OD94</t>
  </si>
  <si>
    <t>LHAKW2R1A3</t>
  </si>
  <si>
    <t>LHF1VEM2C5</t>
  </si>
  <si>
    <t>LHGC7BWUA8</t>
  </si>
  <si>
    <t>LHQF1CKDD0</t>
  </si>
  <si>
    <t>LHRXHLL4C3</t>
  </si>
  <si>
    <t>LH6NAJMN46</t>
  </si>
  <si>
    <t>LI0A6JSW3A</t>
  </si>
  <si>
    <t>LI0JJELSA1</t>
  </si>
  <si>
    <t>LI0LDMAD22</t>
  </si>
  <si>
    <t>LI4LJJP69B</t>
  </si>
  <si>
    <t>LHJR75EYAA</t>
  </si>
  <si>
    <t>LHRZRZ4R9E</t>
  </si>
  <si>
    <t>LI1QLPJDC2</t>
  </si>
  <si>
    <t>PEQUERI</t>
  </si>
  <si>
    <t>LH9C0E7F76</t>
  </si>
  <si>
    <t>LH0XWAVBFB</t>
  </si>
  <si>
    <t>LHHYRDS0E9</t>
  </si>
  <si>
    <t>LH6MA24421</t>
  </si>
  <si>
    <t>LH7UH78594</t>
  </si>
  <si>
    <t>LH9AHN5675</t>
  </si>
  <si>
    <t>LH9HM54IBE</t>
  </si>
  <si>
    <t>LHGCCZD9BA</t>
  </si>
  <si>
    <t>LHGEE15A65</t>
  </si>
  <si>
    <t>LHGGTLI110</t>
  </si>
  <si>
    <t>LHHSO4RQB1</t>
  </si>
  <si>
    <t>LHL1NT9YE2</t>
  </si>
  <si>
    <t>LHL5Y33Y92</t>
  </si>
  <si>
    <t>LHP4PU5H4B</t>
  </si>
  <si>
    <t>LHQLFBPM59</t>
  </si>
  <si>
    <t>LH6P6N0GC9</t>
  </si>
  <si>
    <t>LHEX0C8FE6</t>
  </si>
  <si>
    <t>DATA_GRID/SELFIE_UPLOAD/LETTER_OF_ATTORNEY_UPLOAD</t>
  </si>
  <si>
    <t>LHJMK88K43</t>
  </si>
  <si>
    <t>LHQV4L387C</t>
  </si>
  <si>
    <t>LHTGK4US88</t>
  </si>
  <si>
    <t>LI1SV4AY7C</t>
  </si>
  <si>
    <t>LI96CVHV25</t>
  </si>
  <si>
    <t>LIBSPJ2O65</t>
  </si>
  <si>
    <t>SANTANA DO DESERTO</t>
  </si>
  <si>
    <t>LHQLVD8L2D</t>
  </si>
  <si>
    <t>LIAHC7Z8EE</t>
  </si>
  <si>
    <t>LHHVDNJC03</t>
  </si>
  <si>
    <t>LHI15N45DB</t>
  </si>
  <si>
    <t>LHOYWKGZFE</t>
  </si>
  <si>
    <t>LI0IT3B165</t>
  </si>
  <si>
    <t>LI8YQERM80</t>
  </si>
  <si>
    <t>LIARV4KOD6</t>
  </si>
  <si>
    <t>LH6I17NA2C</t>
  </si>
  <si>
    <t>LH9ETYYNC4</t>
  </si>
  <si>
    <t>LHKR19D944</t>
  </si>
  <si>
    <t>LHANG4AND6</t>
  </si>
  <si>
    <t>LHGLDJM463</t>
  </si>
  <si>
    <t>LHIA1EG803</t>
  </si>
  <si>
    <t>LHJGNUI3D9</t>
  </si>
  <si>
    <t>LHUKT25EED</t>
  </si>
  <si>
    <t>LHUPKUCEF4</t>
  </si>
  <si>
    <t>LIBP46XQC2</t>
  </si>
  <si>
    <t>LHT5ZBQS69</t>
  </si>
  <si>
    <t>LIAMCJ16EA</t>
  </si>
  <si>
    <t>LHS0MVAC11</t>
  </si>
  <si>
    <t>LH6QAE9E4D</t>
  </si>
  <si>
    <t>LH931GTBB2</t>
  </si>
  <si>
    <t>LHF26FSSCC</t>
  </si>
  <si>
    <t>LHFA48J9B6</t>
  </si>
  <si>
    <t>LHGDU6X7F6</t>
  </si>
  <si>
    <t>LHHZRT1C61</t>
  </si>
  <si>
    <t>LHJ38KMI6B</t>
  </si>
  <si>
    <t>LHJ4TVZQA5</t>
  </si>
  <si>
    <t>LHOXWBVS23</t>
  </si>
  <si>
    <t>LHP65R8G9F</t>
  </si>
  <si>
    <t>PATRICIA SOUZA PETERS</t>
  </si>
  <si>
    <t>LHT6SK30E2</t>
  </si>
  <si>
    <t>LHVYXDJ9DF</t>
  </si>
  <si>
    <t>LI0MVXI41C</t>
  </si>
  <si>
    <t>LI20LU4NE3</t>
  </si>
  <si>
    <t>LI22UZVEC8</t>
  </si>
  <si>
    <t>LI3DYZN023</t>
  </si>
  <si>
    <t>LI4MIHQ0E2</t>
  </si>
  <si>
    <t>LIAOD93GBB</t>
  </si>
  <si>
    <t>LHP1D12WA9</t>
  </si>
  <si>
    <t>LHRVQWO668</t>
  </si>
  <si>
    <t>79753426100</t>
  </si>
  <si>
    <t>ALESSANDRO SARMENTO DE ALCANTARA</t>
  </si>
  <si>
    <t>LHW2N8IT7A</t>
  </si>
  <si>
    <t>LI0CG7488A</t>
  </si>
  <si>
    <t>LI3APOG958</t>
  </si>
  <si>
    <t>LI3EDWJDBA</t>
  </si>
  <si>
    <t>LI3ID1WBBC</t>
  </si>
  <si>
    <t>LI910MAL6C</t>
  </si>
  <si>
    <t>LI92FEOC1F</t>
  </si>
  <si>
    <t>07528062464</t>
  </si>
  <si>
    <t>LUIZ HENRIQUE DA SILVA CRUZ</t>
  </si>
  <si>
    <t>LIAC7V8TE5</t>
  </si>
  <si>
    <t>03455787673</t>
  </si>
  <si>
    <t>BRUNO DE MATTOS CROCE</t>
  </si>
  <si>
    <t>LI3C92JHC7</t>
  </si>
  <si>
    <t>LH6BQOQA7F</t>
  </si>
  <si>
    <t>LH6HKL5OFA</t>
  </si>
  <si>
    <t>LH6LPFL97D</t>
  </si>
  <si>
    <t>LH6PK57U76</t>
  </si>
  <si>
    <t>LH7S919QD3</t>
  </si>
  <si>
    <t>LH7SDWVZ79</t>
  </si>
  <si>
    <t>LH7WAHJ015</t>
  </si>
  <si>
    <t>LH97SLOHF2</t>
  </si>
  <si>
    <t>LH9C6ZG1F6</t>
  </si>
  <si>
    <t>LH9FWHKG84</t>
  </si>
  <si>
    <t>LHAKB1T7A6</t>
  </si>
  <si>
    <t>LHAUVYWQB1</t>
  </si>
  <si>
    <t>LHAW64W29B</t>
  </si>
  <si>
    <t>LHCAMVHJ4F</t>
  </si>
  <si>
    <t>LHCC32I82F</t>
  </si>
  <si>
    <t>LHCGMSUA30</t>
  </si>
  <si>
    <t>LHF3VNQC6E</t>
  </si>
  <si>
    <t>LHF4W71C67</t>
  </si>
  <si>
    <t>LHFBNZCZFD</t>
  </si>
  <si>
    <t>LHFBWYDBA1</t>
  </si>
  <si>
    <t>LHGDVU4241</t>
  </si>
  <si>
    <t>LHGGR7UZ0D</t>
  </si>
  <si>
    <t>LHGIPBBU17</t>
  </si>
  <si>
    <t>LHGKWWKX63</t>
  </si>
  <si>
    <t>LHGLBKQSD7</t>
  </si>
  <si>
    <t>LHGOVKCQ35</t>
  </si>
  <si>
    <t>LHHPWO5TD2</t>
  </si>
  <si>
    <t>07396513154</t>
  </si>
  <si>
    <t>PEDRO HENRIQUE FERREIRA FELIX</t>
  </si>
  <si>
    <t>LHJBLGQC7F</t>
  </si>
  <si>
    <t>LHKOIHZUF8</t>
  </si>
  <si>
    <t>FERNANDO PEDREIRA DOS SANTOS</t>
  </si>
  <si>
    <t>LHKP09OP15</t>
  </si>
  <si>
    <t>LHKRNGD407</t>
  </si>
  <si>
    <t>WELLISON DIAS FERREIRA</t>
  </si>
  <si>
    <t>LHKU968X91</t>
  </si>
  <si>
    <t>LHOW0766A7</t>
  </si>
  <si>
    <t>LHOXPGHY44</t>
  </si>
  <si>
    <t>LHQDP1SH89</t>
  </si>
  <si>
    <t>LHQF1VBQDA</t>
  </si>
  <si>
    <t>LHQHA6C77E</t>
  </si>
  <si>
    <t>LHQNIKR898</t>
  </si>
  <si>
    <t>LHRPGKBMAC</t>
  </si>
  <si>
    <t>LHRPWNRE91</t>
  </si>
  <si>
    <t>LHRRCM9L9C</t>
  </si>
  <si>
    <t>LHRSKBW414</t>
  </si>
  <si>
    <t>LHRZEF1O49</t>
  </si>
  <si>
    <t>LHS1CI0D4B</t>
  </si>
  <si>
    <t>LHTFBMCF35</t>
  </si>
  <si>
    <t>LHTGTIHF83</t>
  </si>
  <si>
    <t>LHTJB6OY88</t>
  </si>
  <si>
    <t>LHUPCZQ25D</t>
  </si>
  <si>
    <t>LHUQLJGE12</t>
  </si>
  <si>
    <t>LHUVGXT810</t>
  </si>
  <si>
    <t>LHUZK6S4D3</t>
  </si>
  <si>
    <t>LHVZ68PM45</t>
  </si>
  <si>
    <t>LHW8IEUCDA</t>
  </si>
  <si>
    <t>LHYWVRQ33E</t>
  </si>
  <si>
    <t>LHYYF1JCDE</t>
  </si>
  <si>
    <t>LHZGMB8KE3</t>
  </si>
  <si>
    <t>LI0EFNZ015</t>
  </si>
  <si>
    <t>LI0HC83LC7</t>
  </si>
  <si>
    <t>LI1TKG76B7</t>
  </si>
  <si>
    <t>LI36AYAZA9</t>
  </si>
  <si>
    <t>LI37OZUGD9</t>
  </si>
  <si>
    <t>LI3FWN9G17</t>
  </si>
  <si>
    <t>LI3GJG8L6C</t>
  </si>
  <si>
    <t>LI3GKPOU40</t>
  </si>
  <si>
    <t>LI3KE7F7C2</t>
  </si>
  <si>
    <t>LI4Q0MBZA3</t>
  </si>
  <si>
    <t>LI933QAAAA</t>
  </si>
  <si>
    <t>LIAEC64A4D</t>
  </si>
  <si>
    <t>LIAEWNBBDE</t>
  </si>
  <si>
    <t>LIAIOAJI7D</t>
  </si>
  <si>
    <t>LIAIT6CYA2</t>
  </si>
  <si>
    <t>LIANBAOAA5</t>
  </si>
  <si>
    <t>LIANZBW97C</t>
  </si>
  <si>
    <t>LIAPZHWN5F</t>
  </si>
  <si>
    <t>LIBSVEIVC9</t>
  </si>
  <si>
    <t>LIBV3ABU91</t>
  </si>
  <si>
    <t>LGNT4QSVC9</t>
  </si>
  <si>
    <t>LH80ESM50A</t>
  </si>
  <si>
    <t>LH94QK8A92</t>
  </si>
  <si>
    <t>LH95QA1ZE9</t>
  </si>
  <si>
    <t>LH9DZOMTDC</t>
  </si>
  <si>
    <t>LHAIE5HA6E</t>
  </si>
  <si>
    <t>LHAISGKT82</t>
  </si>
  <si>
    <t>ROBERIO GUEDES DA SILVA</t>
  </si>
  <si>
    <t>LHBX5J8YB1</t>
  </si>
  <si>
    <t>LHBZM0H717</t>
  </si>
  <si>
    <t>LHEW0LQUFB</t>
  </si>
  <si>
    <t>LHG8CKJX06</t>
  </si>
  <si>
    <t>LHGMLPNUC8</t>
  </si>
  <si>
    <t>LHJE78G423</t>
  </si>
  <si>
    <t>LHP0GJH3EF</t>
  </si>
  <si>
    <t>LHP8M7MS31</t>
  </si>
  <si>
    <t>LHQ9GTVDA6</t>
  </si>
  <si>
    <t>LHQ9K364BF</t>
  </si>
  <si>
    <t>LHRRM01D87</t>
  </si>
  <si>
    <t>LHT647HCF2</t>
  </si>
  <si>
    <t>LHTER2T8C5</t>
  </si>
  <si>
    <t>LHTGZMQS14</t>
  </si>
  <si>
    <t>LHUMVJWV9B</t>
  </si>
  <si>
    <t>LHUSE3S17B</t>
  </si>
  <si>
    <t>LHYWAYKH88</t>
  </si>
  <si>
    <t>LHZ6W1HE6C</t>
  </si>
  <si>
    <t>LHZ75U3O20</t>
  </si>
  <si>
    <t>LI1S9016D6</t>
  </si>
  <si>
    <t>LI8VFYH2F6</t>
  </si>
  <si>
    <t>LI98O07CF7</t>
  </si>
  <si>
    <t>ADEMI PEREIRA DOS SANTOS</t>
  </si>
  <si>
    <t>LHTK06266F</t>
  </si>
  <si>
    <t>LHXFVEGAEF</t>
  </si>
  <si>
    <t>LI24AVNRA3</t>
  </si>
  <si>
    <t>LI3JCCX88B</t>
  </si>
  <si>
    <t>LH0XMG639A</t>
  </si>
  <si>
    <t>LH6MIXR4D2</t>
  </si>
  <si>
    <t>LH7SKWVYCB</t>
  </si>
  <si>
    <t>LH7VMQB09E</t>
  </si>
  <si>
    <t>LH965CR0BF</t>
  </si>
  <si>
    <t>LH9IYUJ231</t>
  </si>
  <si>
    <t>LH9JNT8U14</t>
  </si>
  <si>
    <t>LHAYVTDMCC</t>
  </si>
  <si>
    <t>LHEVJLPR82</t>
  </si>
  <si>
    <t>LHEWGEX400</t>
  </si>
  <si>
    <t>LHF0QRZF7F</t>
  </si>
  <si>
    <t>LHF1HSCHE8</t>
  </si>
  <si>
    <t>LHF866HN2B</t>
  </si>
  <si>
    <t>LHI46376C7</t>
  </si>
  <si>
    <t>LHJIFWXI4A</t>
  </si>
  <si>
    <t>LHOYVEG4CA</t>
  </si>
  <si>
    <t>LHP3LMRNF3</t>
  </si>
  <si>
    <t>LHQCVC5PB8</t>
  </si>
  <si>
    <t>LHQEG3601A</t>
  </si>
  <si>
    <t>LHQN5SJT6A</t>
  </si>
  <si>
    <t>LHRS7Z5V0B</t>
  </si>
  <si>
    <t>LHT6ZY0N77</t>
  </si>
  <si>
    <t>00751708178</t>
  </si>
  <si>
    <t>DIOGO PEREIRA DA SILVA</t>
  </si>
  <si>
    <t>LHT9HCOB9F</t>
  </si>
  <si>
    <t>LHTIV1RT8B</t>
  </si>
  <si>
    <t>LHTKOHGL1D</t>
  </si>
  <si>
    <t>LHUWTLZIF0</t>
  </si>
  <si>
    <t>LHW690UTF1</t>
  </si>
  <si>
    <t>04955915132</t>
  </si>
  <si>
    <t>JONATHAN NUNES BASTOS</t>
  </si>
  <si>
    <t>LHZ9VFAREA</t>
  </si>
  <si>
    <t>LHZD8H7Q81</t>
  </si>
  <si>
    <t>LHZOLL8J3B</t>
  </si>
  <si>
    <t>LI0CKEGE02</t>
  </si>
  <si>
    <t>LI0EVAC652</t>
  </si>
  <si>
    <t>LI34VPTZ13</t>
  </si>
  <si>
    <t>LI3701JJE6</t>
  </si>
  <si>
    <t>LI4MMYWH41</t>
  </si>
  <si>
    <t>LI4W283HE0</t>
  </si>
  <si>
    <t>LI941P23EC</t>
  </si>
  <si>
    <t>LIADELSO28</t>
  </si>
  <si>
    <t>LI0BNZ73F1</t>
  </si>
  <si>
    <t>LI0BULE65C</t>
  </si>
  <si>
    <t>LI0E8WD907</t>
  </si>
  <si>
    <t>LI0KOZLS3B</t>
  </si>
  <si>
    <t>LI0MU2WIC1</t>
  </si>
  <si>
    <t>LI0O6MPWD7</t>
  </si>
  <si>
    <t>LH83YCNSCD</t>
  </si>
  <si>
    <t>LHEVW2BK4C</t>
  </si>
  <si>
    <t>05684001432</t>
  </si>
  <si>
    <t>CHARLINE COSTA DOS SANTOS</t>
  </si>
  <si>
    <t>LHF4RJHR3C</t>
  </si>
  <si>
    <t>LHGMA8FQ37</t>
  </si>
  <si>
    <t>LHHYHY9L0B</t>
  </si>
  <si>
    <t>LHJ6DAH04C</t>
  </si>
  <si>
    <t>LHJI423C29</t>
  </si>
  <si>
    <t>LHKLHGVM68</t>
  </si>
  <si>
    <t>JOSE BONIFACIO NETO</t>
  </si>
  <si>
    <t>LHKODWNUDA</t>
  </si>
  <si>
    <t>LHKPLKZN5A</t>
  </si>
  <si>
    <t>LHOUTZ9866</t>
  </si>
  <si>
    <t>LHQQGF554F</t>
  </si>
  <si>
    <t>LHS4RYNIBC</t>
  </si>
  <si>
    <t>LHT9FBXX88</t>
  </si>
  <si>
    <t>LHUQ99Q568</t>
  </si>
  <si>
    <t>07016471403</t>
  </si>
  <si>
    <t>WILLIAN JOSE GOMES MACHADO</t>
  </si>
  <si>
    <t>LHUTCE7V86</t>
  </si>
  <si>
    <t>LHUTETA7E4</t>
  </si>
  <si>
    <t>LHUWE6G493</t>
  </si>
  <si>
    <t>LHVY7E1694</t>
  </si>
  <si>
    <t>LHW4IL8V67</t>
  </si>
  <si>
    <t>LHW9E48QF0</t>
  </si>
  <si>
    <t>LHZ5YXBU7C</t>
  </si>
  <si>
    <t>LHZAPBTGE4</t>
  </si>
  <si>
    <t>LI27H9KC97</t>
  </si>
  <si>
    <t>LI380G3A7B</t>
  </si>
  <si>
    <t>LI3AHLZ04F</t>
  </si>
  <si>
    <t>LI8XOKNS77</t>
  </si>
  <si>
    <t>LIAOKS1P9A</t>
  </si>
  <si>
    <t>LIBRJAFCE8</t>
  </si>
  <si>
    <t>LIBS3F6TBC</t>
  </si>
  <si>
    <t>LIC0W8520A</t>
  </si>
  <si>
    <t>LH6GVM6PBB</t>
  </si>
  <si>
    <t>LH7TP6B501</t>
  </si>
  <si>
    <t>LHC0VNJPAF</t>
  </si>
  <si>
    <t>LHC4I6C9E5</t>
  </si>
  <si>
    <t>LHC58EID77</t>
  </si>
  <si>
    <t>LHGAQEX39B</t>
  </si>
  <si>
    <t>LHHUS7MA9D</t>
  </si>
  <si>
    <t>LHQWVJEM10</t>
  </si>
  <si>
    <t>LHQZO6MK80</t>
  </si>
  <si>
    <t>LHTLK75736</t>
  </si>
  <si>
    <t>LHUSW9GC13</t>
  </si>
  <si>
    <t>LHWBO1M0DE</t>
  </si>
  <si>
    <t>LI1XOMOZ3B</t>
  </si>
  <si>
    <t>LI3HUKDJ66</t>
  </si>
  <si>
    <t>LIAH79KS90</t>
  </si>
  <si>
    <t>LIC8DMSPEB</t>
  </si>
  <si>
    <t>LHJ94YWUE4</t>
  </si>
  <si>
    <t>MOGEIRO</t>
  </si>
  <si>
    <t>LI0DRTZIDF</t>
  </si>
  <si>
    <t>LH80J1QKC5</t>
  </si>
  <si>
    <t>LHBZT1O8CF</t>
  </si>
  <si>
    <t>LI37VDS209</t>
  </si>
  <si>
    <t>PUXINANA</t>
  </si>
  <si>
    <t>LHI1SM0I80</t>
  </si>
  <si>
    <t>SALGADO DE SAO FELIX</t>
  </si>
  <si>
    <t>LI0CVOB2A3</t>
  </si>
  <si>
    <t>SANTA LUZIA</t>
  </si>
  <si>
    <t>LI99UH1E6D</t>
  </si>
  <si>
    <t>LI0E0GHP1C</t>
  </si>
  <si>
    <t>LI1O8ISP77</t>
  </si>
  <si>
    <t>LI21FTHF60</t>
  </si>
  <si>
    <t>LI375F59BA</t>
  </si>
  <si>
    <t>LI3CTFK1B5</t>
  </si>
  <si>
    <t>LIAJBSGXA0</t>
  </si>
  <si>
    <t>LHI3YI3I71</t>
  </si>
  <si>
    <t>LHKOH8VY27</t>
  </si>
  <si>
    <t>LH0Y479BAC</t>
  </si>
  <si>
    <t>LH87HNCLE6</t>
  </si>
  <si>
    <t>LHG9X5LD54</t>
  </si>
  <si>
    <t>LHHYDDHXF8</t>
  </si>
  <si>
    <t>LHI113CT2A</t>
  </si>
  <si>
    <t>LHI278UH1A</t>
  </si>
  <si>
    <t>LHJF2GFQ58</t>
  </si>
  <si>
    <t>LHP8AS2C9A</t>
  </si>
  <si>
    <t>LHZ4R24G31</t>
  </si>
  <si>
    <t>LI3C44EKD5</t>
  </si>
  <si>
    <t>LI0LLAI223</t>
  </si>
  <si>
    <t>LHAIYMKH6E</t>
  </si>
  <si>
    <t>LHANCYUA9D</t>
  </si>
  <si>
    <t>LHGIB1C3DD</t>
  </si>
  <si>
    <t>LHP4MNHJB1</t>
  </si>
  <si>
    <t>LI4O18QGCF</t>
  </si>
  <si>
    <t>LI4VILENC9</t>
  </si>
  <si>
    <t>46214_E1_01_03_01_00</t>
  </si>
  <si>
    <t>46214_E1_01_02_00</t>
  </si>
  <si>
    <t>46214_E1_01_02_00_00</t>
  </si>
  <si>
    <t>46214_E1_01_02_01_01</t>
  </si>
  <si>
    <t>79677495100</t>
  </si>
  <si>
    <t>IVANILDO FRANCISCO CAMPOS</t>
  </si>
  <si>
    <t>46214_E1_01_03_02_00</t>
  </si>
  <si>
    <t>46214_E1_01_02_03_02</t>
  </si>
  <si>
    <t>46214_E1_01_02_01_02</t>
  </si>
  <si>
    <t>46214_E1_01_02_03_03</t>
  </si>
  <si>
    <t>46214_E1_01_03_04_00</t>
  </si>
  <si>
    <t>46214_E1_01_03_03_01</t>
  </si>
  <si>
    <t>46214_E1_01_02_02_00</t>
  </si>
  <si>
    <t>46214_E1_01_03_00</t>
  </si>
  <si>
    <t>46214_E1_01_03_00_00</t>
  </si>
  <si>
    <t>welson.silva@conceitovendas.com</t>
  </si>
  <si>
    <t>46214_E1_01_03_02_04</t>
  </si>
  <si>
    <t>46214_E1_01_02_03_00</t>
  </si>
  <si>
    <t>04/12/1985</t>
  </si>
  <si>
    <t>charline.santos@performafacil.com</t>
  </si>
  <si>
    <t>16/02/1989</t>
  </si>
  <si>
    <t>jose.bonifacio@performafacil.com</t>
  </si>
  <si>
    <t>18/06/1972</t>
  </si>
  <si>
    <t>roberio.silva@performafacil.com</t>
  </si>
  <si>
    <t>16/03/1965</t>
  </si>
  <si>
    <t>patricia.peters@performafacil.com</t>
  </si>
  <si>
    <t>07/08/1971</t>
  </si>
  <si>
    <t>fernando.santos@performafacil.com</t>
  </si>
  <si>
    <t>01685885527</t>
  </si>
  <si>
    <t>JOAO BATISTA GOMES DE JESUS</t>
  </si>
  <si>
    <t>23/06/1986</t>
  </si>
  <si>
    <t>joao.jesus@performafacil.com</t>
  </si>
  <si>
    <t>18/07/2001</t>
  </si>
  <si>
    <t>pedro.felix@performafacil.com</t>
  </si>
  <si>
    <t>19/12/1984</t>
  </si>
  <si>
    <t>wellison.ferreira@performafacil.com</t>
  </si>
  <si>
    <t>03/08/1959</t>
  </si>
  <si>
    <t>ademi.santos@performafacil.com</t>
  </si>
  <si>
    <t>AMIRANTA SATURNINO MERENCIO</t>
  </si>
  <si>
    <t>30/08/1980</t>
  </si>
  <si>
    <t>amiranta.merencio@performafacil.com</t>
  </si>
  <si>
    <t>01995334154</t>
  </si>
  <si>
    <t>DIOGO HUMBERTO PIRES</t>
  </si>
  <si>
    <t>21/11/1985</t>
  </si>
  <si>
    <t>diogo.pires@performafacil.com</t>
  </si>
  <si>
    <t>PATRICK DE PAULE GUTIERREZ SIMAO</t>
  </si>
  <si>
    <t>23/12/1986</t>
  </si>
  <si>
    <t>patrick.simao@performafacil.com</t>
  </si>
  <si>
    <t>GABRIELLE BARRA DE OLIVEIRA VITORIO</t>
  </si>
  <si>
    <t>14/06/1983</t>
  </si>
  <si>
    <t>diogo.silva@performafacil.com</t>
  </si>
  <si>
    <t>46214_E1_01_02_01_00</t>
  </si>
  <si>
    <t>15/12/1977</t>
  </si>
  <si>
    <t>ivanildo.campos@conceitovendas.com</t>
  </si>
  <si>
    <t>09/05/1979</t>
  </si>
  <si>
    <t>bruno.croce@performafacil.com</t>
  </si>
  <si>
    <t>15/04/1975</t>
  </si>
  <si>
    <t>alessandro.alcantara@performafacil.com</t>
  </si>
  <si>
    <t>21/06/1996</t>
  </si>
  <si>
    <t>jonathan.bastos@performafacil.com</t>
  </si>
  <si>
    <t>04857731126</t>
  </si>
  <si>
    <t>28/08/1997</t>
  </si>
  <si>
    <t>leonardo.costa@performafacil.com</t>
  </si>
  <si>
    <t>03/06/1990</t>
  </si>
  <si>
    <t>luiz.cruz@performafacil.com</t>
  </si>
  <si>
    <t>10/09/1987</t>
  </si>
  <si>
    <t>willian.machado@performafacil.com</t>
  </si>
  <si>
    <t>05_2023</t>
  </si>
  <si>
    <t>VERMELHINHA</t>
  </si>
  <si>
    <t>Public Warehousing and Storage - Farm Products, Refrigerated Goods, Household Goods, and Storage</t>
  </si>
  <si>
    <t>ORGANIZATIONS, RELIGIOUS</t>
  </si>
  <si>
    <t>Professional Services-not elsewhere classified</t>
  </si>
  <si>
    <t>Campanha Maio</t>
  </si>
  <si>
    <t>Automobile and Truck Dealers - (Used Only) - Sales</t>
  </si>
  <si>
    <t>Financial Institutions</t>
  </si>
  <si>
    <t>L7URD6GK8F</t>
  </si>
  <si>
    <t>m2</t>
  </si>
  <si>
    <t>m1</t>
  </si>
  <si>
    <t>m0</t>
  </si>
  <si>
    <t>LID9Y9AS50</t>
  </si>
  <si>
    <t>LIDGU54G77</t>
  </si>
  <si>
    <t>LIJ05F7QAD</t>
  </si>
  <si>
    <t>LIKJOH9PA3</t>
  </si>
  <si>
    <t>LIKN2FWH26</t>
  </si>
  <si>
    <t>LIEL0Y0X47</t>
  </si>
  <si>
    <t>LIKGX99W79</t>
  </si>
  <si>
    <t>LILU0LO8AD</t>
  </si>
  <si>
    <t>LIDHGJWXDD</t>
  </si>
  <si>
    <t>LIDR8Y9PBB</t>
  </si>
  <si>
    <t>LIJ5HT2T40</t>
  </si>
  <si>
    <t>LILSXJ1VCD</t>
  </si>
  <si>
    <t>LILVHGIY68</t>
  </si>
  <si>
    <t>LIM4U7CVC9</t>
  </si>
  <si>
    <t>LIOUGDEP3C</t>
  </si>
  <si>
    <t>LIP1AINAAD</t>
  </si>
  <si>
    <t>LIUL4FWM37</t>
  </si>
  <si>
    <t>LIUC95D00C</t>
  </si>
  <si>
    <t>LIULLLC4B4</t>
  </si>
  <si>
    <t>LIUB8L0YDB</t>
  </si>
  <si>
    <t>LIVQN8G13D</t>
  </si>
  <si>
    <t>LIW0DXGR2E</t>
  </si>
  <si>
    <t>LIX5W0D311</t>
  </si>
  <si>
    <t>LIX9T20Q18</t>
  </si>
  <si>
    <t>09245289400</t>
  </si>
  <si>
    <t>MATHEUS VINICIUS DA SILVA NOGUEIRA</t>
  </si>
  <si>
    <t>LIXHCXVGCC</t>
  </si>
  <si>
    <t>LIYMMWZIDF</t>
  </si>
  <si>
    <t>LIYQD5G85C</t>
  </si>
  <si>
    <t>LJ31CHQS9F</t>
  </si>
  <si>
    <t>LJ37B3CZEF</t>
  </si>
  <si>
    <t>FABIO DOS SANTOS FABIANO</t>
  </si>
  <si>
    <t>LIX5DMDEB6</t>
  </si>
  <si>
    <t>LJ3GWO6404</t>
  </si>
  <si>
    <t>LJ4I9I1O74</t>
  </si>
  <si>
    <t>LJ5T2DF887</t>
  </si>
  <si>
    <t>LJ5X3FAC2E</t>
  </si>
  <si>
    <t>LJ5RQPXD77</t>
  </si>
  <si>
    <t>LJ8OZHW820</t>
  </si>
  <si>
    <t>LJ8RFSMXF4</t>
  </si>
  <si>
    <t>LID6L110EC</t>
  </si>
  <si>
    <t>LIDEZ8IWC6</t>
  </si>
  <si>
    <t>LIDIS6YO4C</t>
  </si>
  <si>
    <t>LIDCVETI5B</t>
  </si>
  <si>
    <t>LIDOWLRP50</t>
  </si>
  <si>
    <t>LIEZHES72F</t>
  </si>
  <si>
    <t>LIJ84YLQ26</t>
  </si>
  <si>
    <t>LIKEC42H11</t>
  </si>
  <si>
    <t>LI8XXSKW79</t>
  </si>
  <si>
    <t>LIEV3XL3D7</t>
  </si>
  <si>
    <t>LIKL5IR4C8</t>
  </si>
  <si>
    <t>LIDIREGA48</t>
  </si>
  <si>
    <t>LIJ1213X5B</t>
  </si>
  <si>
    <t>LIJE5VN520</t>
  </si>
  <si>
    <t>LIKMPW4X4F</t>
  </si>
  <si>
    <t>LILZALTKEB</t>
  </si>
  <si>
    <t>LIKQPXKF9E</t>
  </si>
  <si>
    <t>LIUMH8YF4F</t>
  </si>
  <si>
    <t>LIUK9TQX78</t>
  </si>
  <si>
    <t>LIVS0IB3CD</t>
  </si>
  <si>
    <t>LIVSTCP3C2</t>
  </si>
  <si>
    <t>LIXIX1MR59</t>
  </si>
  <si>
    <t>LIXE1Q3D72</t>
  </si>
  <si>
    <t>LIXI8JHYF9</t>
  </si>
  <si>
    <t>LIXK2BMDA4</t>
  </si>
  <si>
    <t>LIW5BY4JDB</t>
  </si>
  <si>
    <t>LIXL88A2B1</t>
  </si>
  <si>
    <t>LIYUJUEIEB</t>
  </si>
  <si>
    <t>LIYU67QT59</t>
  </si>
  <si>
    <t>LIW2A6YABD</t>
  </si>
  <si>
    <t>LJ4CET8HA9</t>
  </si>
  <si>
    <t>LJ4DUCC8F1</t>
  </si>
  <si>
    <t>EVANILTON JOSE DE OLIVEIRA</t>
  </si>
  <si>
    <t>LJ4DY1TP92</t>
  </si>
  <si>
    <t>LJ4NEC2EF8</t>
  </si>
  <si>
    <t>LITAE2433C</t>
  </si>
  <si>
    <t>LJ4JLAGX28</t>
  </si>
  <si>
    <t>LUANA THALITA FERNANDES</t>
  </si>
  <si>
    <t>LJ5Z2HO18F</t>
  </si>
  <si>
    <t>LJ637O8H18</t>
  </si>
  <si>
    <t>LJ5SZDTZ4E</t>
  </si>
  <si>
    <t>LJ5T4E3B83</t>
  </si>
  <si>
    <t>LJ5U0Z0E3E</t>
  </si>
  <si>
    <t>LJ7E4OXADC</t>
  </si>
  <si>
    <t>LJ76EDQ062</t>
  </si>
  <si>
    <t>04311087144</t>
  </si>
  <si>
    <t>BRUNO OLIVAR SANTANA DE MENEZES GOULART</t>
  </si>
  <si>
    <t>LJ79QK595E</t>
  </si>
  <si>
    <t>LJ7KC20L55</t>
  </si>
  <si>
    <t>LID9ENFS1C</t>
  </si>
  <si>
    <t>LIDC1M0U69</t>
  </si>
  <si>
    <t>LIEMJSKIC9</t>
  </si>
  <si>
    <t>LIEOL7R938</t>
  </si>
  <si>
    <t>LIEQOGOE76</t>
  </si>
  <si>
    <t>LIJ4H1YSD4</t>
  </si>
  <si>
    <t>LIJEBOZZA5</t>
  </si>
  <si>
    <t>LIK9GJV629</t>
  </si>
  <si>
    <t>LIKE4LQQ70</t>
  </si>
  <si>
    <t>LIKF2KRVA8</t>
  </si>
  <si>
    <t>LILRTEDB7A</t>
  </si>
  <si>
    <t>LILXPFKGFC</t>
  </si>
  <si>
    <t>LILYC2VJ4E</t>
  </si>
  <si>
    <t>LIP7R4D10F</t>
  </si>
  <si>
    <t>LISSO8VS15</t>
  </si>
  <si>
    <t>LIT1MJ55E9</t>
  </si>
  <si>
    <t>LIT2FIE801</t>
  </si>
  <si>
    <t>LIT3FI0ECC</t>
  </si>
  <si>
    <t>LITCVVQG09</t>
  </si>
  <si>
    <t>LIUBUBTN4F</t>
  </si>
  <si>
    <t>LIUEHRETE1</t>
  </si>
  <si>
    <t>LIUFG4EQD2</t>
  </si>
  <si>
    <t>LIUNG0CY66</t>
  </si>
  <si>
    <t>LIU9S3T64E</t>
  </si>
  <si>
    <t>LIW2UMSI1F</t>
  </si>
  <si>
    <t>LIW6033I6C</t>
  </si>
  <si>
    <t>LIK89B77D7</t>
  </si>
  <si>
    <t>LIX7YCQ7F2</t>
  </si>
  <si>
    <t>LIXD62VB56</t>
  </si>
  <si>
    <t>LIXFVBL400</t>
  </si>
  <si>
    <t>LIXPWW0UD9</t>
  </si>
  <si>
    <t>LJ2X0IDRA9</t>
  </si>
  <si>
    <t>LJ362QPH8D</t>
  </si>
  <si>
    <t>LJ4CECXF71</t>
  </si>
  <si>
    <t>LJ4U7JNDD2</t>
  </si>
  <si>
    <t>LJ60H1CS1D</t>
  </si>
  <si>
    <t>LJ60XHA760</t>
  </si>
  <si>
    <t>LILSU0T707</t>
  </si>
  <si>
    <t>LIT5SF8E59</t>
  </si>
  <si>
    <t>LIXAQPLT7D</t>
  </si>
  <si>
    <t>LJ4EILGK04</t>
  </si>
  <si>
    <t>LJ66CG6ADC</t>
  </si>
  <si>
    <t>LIEWB7OC2E</t>
  </si>
  <si>
    <t>LISWO2D75B</t>
  </si>
  <si>
    <t>LIUMNOD767</t>
  </si>
  <si>
    <t>00485662175</t>
  </si>
  <si>
    <t>HUGO LEONARDO SANTOS NASCIMENTO</t>
  </si>
  <si>
    <t>LJ4A5TBFD1</t>
  </si>
  <si>
    <t>LJ7ICD2N1A</t>
  </si>
  <si>
    <t>LJG14KC625</t>
  </si>
  <si>
    <t>GOIANESIA</t>
  </si>
  <si>
    <t>LIYN0AA67C</t>
  </si>
  <si>
    <t>LJ7ETKIG3F</t>
  </si>
  <si>
    <t>LJ7FGMYSE9</t>
  </si>
  <si>
    <t>LJ8Q2D2P31</t>
  </si>
  <si>
    <t>LJCU4I3N44</t>
  </si>
  <si>
    <t>LJD0DMM889</t>
  </si>
  <si>
    <t>LJEEZGR2C8</t>
  </si>
  <si>
    <t>LJ8QNXMBAB</t>
  </si>
  <si>
    <t>LJELTNRJ7D</t>
  </si>
  <si>
    <t>LJD3FTNV98</t>
  </si>
  <si>
    <t>LJFYX2JH23</t>
  </si>
  <si>
    <t>LIDQ6N6Y3D</t>
  </si>
  <si>
    <t>LIT4UHDZBB</t>
  </si>
  <si>
    <t>LIUD2S5U74</t>
  </si>
  <si>
    <t>LJ4O1FCL3C</t>
  </si>
  <si>
    <t>LJ62I2LK29</t>
  </si>
  <si>
    <t>LJ5Q24MR36</t>
  </si>
  <si>
    <t>LJ78695M6F</t>
  </si>
  <si>
    <t>LJ7D2OA3EF</t>
  </si>
  <si>
    <t>LJ8Z20WO28</t>
  </si>
  <si>
    <t>LJ8QIBZ92F</t>
  </si>
  <si>
    <t>LJ908LUAE8</t>
  </si>
  <si>
    <t>LJ8X8N0IAE</t>
  </si>
  <si>
    <t>LJCYKCMHFE</t>
  </si>
  <si>
    <t>LJD588P021</t>
  </si>
  <si>
    <t>LJEBNLMS8B</t>
  </si>
  <si>
    <t>LJECQ1PW9B</t>
  </si>
  <si>
    <t>LJEDOCF625</t>
  </si>
  <si>
    <t>LJEB2KE3DC</t>
  </si>
  <si>
    <t>LJEM22OS43</t>
  </si>
  <si>
    <t>LJEGA4LC84</t>
  </si>
  <si>
    <t>LJEHA7SR58</t>
  </si>
  <si>
    <t>LJEDB54W8B</t>
  </si>
  <si>
    <t>LJE6QX3R2F</t>
  </si>
  <si>
    <t>LJEHF592E9</t>
  </si>
  <si>
    <t>LJFUHNALBD</t>
  </si>
  <si>
    <t>LJFR5PS69C</t>
  </si>
  <si>
    <t>LJFX7XZ452</t>
  </si>
  <si>
    <t>LJG48FZT6B</t>
  </si>
  <si>
    <t>LJAGA10V28</t>
  </si>
  <si>
    <t>LJFSNK5PEA</t>
  </si>
  <si>
    <t>LJH4VYBM24</t>
  </si>
  <si>
    <t>LJHKUQ4I12</t>
  </si>
  <si>
    <t>LIX5ZMH6CD</t>
  </si>
  <si>
    <t>LJ7LZUZID2</t>
  </si>
  <si>
    <t>LJED70D7A2</t>
  </si>
  <si>
    <t>LIUL9BAEE3</t>
  </si>
  <si>
    <t>LJ7835A0FC</t>
  </si>
  <si>
    <t>LJ8VVG1P3B</t>
  </si>
  <si>
    <t>LJFZ118D61</t>
  </si>
  <si>
    <t>LJD4PVNYC0</t>
  </si>
  <si>
    <t>LJ5ZWH810B</t>
  </si>
  <si>
    <t>LJFVI27Z51</t>
  </si>
  <si>
    <t>LISY11PWC2</t>
  </si>
  <si>
    <t>LIL0ABNSD6</t>
  </si>
  <si>
    <t>LIETDMJQD3</t>
  </si>
  <si>
    <t>LIVWR4C063</t>
  </si>
  <si>
    <t>LIJGC41J29</t>
  </si>
  <si>
    <t>LIXA43BD79</t>
  </si>
  <si>
    <t>LIM63LNG1D</t>
  </si>
  <si>
    <t>LIKPFB4LE2</t>
  </si>
  <si>
    <t>LJ5RW9OA92</t>
  </si>
  <si>
    <t>LJ30L45R3C</t>
  </si>
  <si>
    <t>LJ7JMDBFA2</t>
  </si>
  <si>
    <t>LID7ROBN28</t>
  </si>
  <si>
    <t>LIDDIPOFD7</t>
  </si>
  <si>
    <t>LJ5ZSPS5EC</t>
  </si>
  <si>
    <t>LIBZVJOY1D</t>
  </si>
  <si>
    <t>LISUQVGK2C</t>
  </si>
  <si>
    <t>LIXGVTVF9F</t>
  </si>
  <si>
    <t>LJ4FC5PVD3</t>
  </si>
  <si>
    <t>LIM9UDKLDD</t>
  </si>
  <si>
    <t>LIYSKOGFC3</t>
  </si>
  <si>
    <t>PADRE BERNARDO</t>
  </si>
  <si>
    <t>LIM5K3T336</t>
  </si>
  <si>
    <t>LIW31FBL92</t>
  </si>
  <si>
    <t>LIW56BNA1A</t>
  </si>
  <si>
    <t>LJ692KM09F</t>
  </si>
  <si>
    <t>LIVRQEGOD7</t>
  </si>
  <si>
    <t>LIX6EGF978</t>
  </si>
  <si>
    <t>LIVVK3PBB4</t>
  </si>
  <si>
    <t>LIW4XFL75C</t>
  </si>
  <si>
    <t>LJ7542VQ02</t>
  </si>
  <si>
    <t>LIUBWHJJC3</t>
  </si>
  <si>
    <t>LIUISXQG81</t>
  </si>
  <si>
    <t>LIDE9FIV03</t>
  </si>
  <si>
    <t>LIDFP7LDA9</t>
  </si>
  <si>
    <t>LIKKWZCF9D</t>
  </si>
  <si>
    <t>LIYYI7KP38</t>
  </si>
  <si>
    <t>LISWYJS46C</t>
  </si>
  <si>
    <t>LJ49WL7R15</t>
  </si>
  <si>
    <t>LIKC8EOQ71</t>
  </si>
  <si>
    <t>LIKKSUSV30</t>
  </si>
  <si>
    <t>LIUE3FAG75</t>
  </si>
  <si>
    <t>LID719PF14</t>
  </si>
  <si>
    <t>LIJ0QAMW60</t>
  </si>
  <si>
    <t>LIKKAVII4F</t>
  </si>
  <si>
    <t>LIP2WODG44</t>
  </si>
  <si>
    <t>LIXKP94743</t>
  </si>
  <si>
    <t>LI8VR7WT8E</t>
  </si>
  <si>
    <t>LID7XDEJB9</t>
  </si>
  <si>
    <t>LIIZRQ5Z89</t>
  </si>
  <si>
    <t>LIYWRYGRE7</t>
  </si>
  <si>
    <t>LJ00D4HXB5</t>
  </si>
  <si>
    <t>LIEO11ZP9B</t>
  </si>
  <si>
    <t>LJHCY8GR59</t>
  </si>
  <si>
    <t>SINOP</t>
  </si>
  <si>
    <t>LJ71XHCPF4</t>
  </si>
  <si>
    <t>LJEJG2PX34</t>
  </si>
  <si>
    <t>LIVQG3COFB</t>
  </si>
  <si>
    <t>LJHIWWO868</t>
  </si>
  <si>
    <t>LJIZPP9431</t>
  </si>
  <si>
    <t>LIX73UNU96</t>
  </si>
  <si>
    <t>LJHBYTNV03</t>
  </si>
  <si>
    <t>LJGDEAOO72</t>
  </si>
  <si>
    <t>LJIW5ZCF2B</t>
  </si>
  <si>
    <t>LJIXYS4E52</t>
  </si>
  <si>
    <t>LJ66OBU6BD</t>
  </si>
  <si>
    <t>LJFWT1CX89</t>
  </si>
  <si>
    <t>LIXKAV7W8D</t>
  </si>
  <si>
    <t>LJG4OEZM5C</t>
  </si>
  <si>
    <t>LJHKIBKXE8</t>
  </si>
  <si>
    <t>LIW4SXTCB6</t>
  </si>
  <si>
    <t>LIW08XAGFA</t>
  </si>
  <si>
    <t>LIW3QHIKF3</t>
  </si>
  <si>
    <t>LIVTJUNS27</t>
  </si>
  <si>
    <t>LJ4JNG2782</t>
  </si>
  <si>
    <t>LJ5TDORCB4</t>
  </si>
  <si>
    <t>LJ5VZ3O59B</t>
  </si>
  <si>
    <t>LJEQFFPPB7</t>
  </si>
  <si>
    <t>LJH9KFOGD9</t>
  </si>
  <si>
    <t>LJHLWG2Y48</t>
  </si>
  <si>
    <t>LJHJCKWKF9</t>
  </si>
  <si>
    <t>LEOBERTO LAZARI PERES</t>
  </si>
  <si>
    <t>LJHH2EU706</t>
  </si>
  <si>
    <t>LJIZJ9Q6BE</t>
  </si>
  <si>
    <t>LJH4VBJEBD</t>
  </si>
  <si>
    <t>LJIP2JDFAE</t>
  </si>
  <si>
    <t>LJHDHBSN84</t>
  </si>
  <si>
    <t>LJJ16BFP1F</t>
  </si>
  <si>
    <t>LID5O8BV95</t>
  </si>
  <si>
    <t>LIJ6M3HR57</t>
  </si>
  <si>
    <t>LJ5SYXSG89</t>
  </si>
  <si>
    <t>LIKQZNXEFF</t>
  </si>
  <si>
    <t>LJFRBUBI3D</t>
  </si>
  <si>
    <t>LID8VK5P47</t>
  </si>
  <si>
    <t>LJ625WTG42</t>
  </si>
  <si>
    <t>LJ6684RZE5</t>
  </si>
  <si>
    <t>CURITIBA</t>
  </si>
  <si>
    <t>PR</t>
  </si>
  <si>
    <t>LJHHACXM21</t>
  </si>
  <si>
    <t>PEDRO ALVARES GUIMARAES NETO</t>
  </si>
  <si>
    <t>LJEOQNK0B5</t>
  </si>
  <si>
    <t>LJ8NDTEEA3</t>
  </si>
  <si>
    <t>LJIOAWXQ4F</t>
  </si>
  <si>
    <t>LJ7JTVIA45</t>
  </si>
  <si>
    <t>LJ77RW56F1</t>
  </si>
  <si>
    <t>LJAI1Q2U6C</t>
  </si>
  <si>
    <t>LIGD1VNY92</t>
  </si>
  <si>
    <t>LIVTJNVU1B</t>
  </si>
  <si>
    <t>LIDGQ0JJ4F</t>
  </si>
  <si>
    <t>LIM0EKDY85</t>
  </si>
  <si>
    <t>LIOKL4QB16</t>
  </si>
  <si>
    <t>ITAPORANGA</t>
  </si>
  <si>
    <t>LJ3BU1XN2F</t>
  </si>
  <si>
    <t>LIDBSZ4WD4</t>
  </si>
  <si>
    <t>LIOL3JUFE5</t>
  </si>
  <si>
    <t>LIVYJUDO0F</t>
  </si>
  <si>
    <t>LJ46UPF6A8</t>
  </si>
  <si>
    <t>LJ76284B50</t>
  </si>
  <si>
    <t>L81OJ9JDAB</t>
  </si>
  <si>
    <t>LIUJV4LJ85</t>
  </si>
  <si>
    <t>LJ7JBNM8A4</t>
  </si>
  <si>
    <t>LJH8LA2JA8</t>
  </si>
  <si>
    <t>LIJ7788V10</t>
  </si>
  <si>
    <t>LIKJG72O6C</t>
  </si>
  <si>
    <t>LJHIPNXVE1</t>
  </si>
  <si>
    <t>LJ5ZLK5U18</t>
  </si>
  <si>
    <t>LJ60QC5W65</t>
  </si>
  <si>
    <t>LJ4N9AV83E</t>
  </si>
  <si>
    <t>LJ8O4WTU33</t>
  </si>
  <si>
    <t>LJEVFRMN47</t>
  </si>
  <si>
    <t>LJIJZQF96A</t>
  </si>
  <si>
    <t>LJIWDGDW0D</t>
  </si>
  <si>
    <t>LJFTVGCT73</t>
  </si>
  <si>
    <t>LJ8WC7Q1CD</t>
  </si>
  <si>
    <t>LIW3ACF380</t>
  </si>
  <si>
    <t>LIKIR3UV1B</t>
  </si>
  <si>
    <t>LIYNWOACC3</t>
  </si>
  <si>
    <t>LJEQEIOY35</t>
  </si>
  <si>
    <t>CELL_PHONE_VALIDATION/EMAIL_VALIDATION/SELFIE_UPLOAD/IDENTIFICATION_DOCUMENT_UPLOAD/LETTER_OF_ATTORNEY_UPLOAD</t>
  </si>
  <si>
    <t>LHEZ4APC8F</t>
  </si>
  <si>
    <t>SELFIE_UPLOAD/SOCIAL_CONTRACT_UPLOAD/LETTER_OF_ATTORNEY_UPLOAD</t>
  </si>
  <si>
    <t>LIKO99UE31</t>
  </si>
  <si>
    <t>SELFIE_UPLOAD/IDENTIFICATION_DOCUMENT_UPLOAD/LETTER_OF_ATTORNEY_UPLOAD</t>
  </si>
  <si>
    <t>LJ30X2U679</t>
  </si>
  <si>
    <t>LGV1DDASCD</t>
  </si>
  <si>
    <t>IDENTIFICATION_DOCUMENT_UPLOAD/LETTER_OF_ATTORNEY_UPLOAD</t>
  </si>
  <si>
    <t>LISYG052A4</t>
  </si>
  <si>
    <t>LIX1XY0P3D</t>
  </si>
  <si>
    <t>LJ4FOCPBA6</t>
  </si>
  <si>
    <t>LIUPA1W8E1</t>
  </si>
  <si>
    <t>LIKD3CLP11</t>
  </si>
  <si>
    <t>LID9XT0F0A</t>
  </si>
  <si>
    <t>LIKIGDXF98</t>
  </si>
  <si>
    <t>LIQCQ75234</t>
  </si>
  <si>
    <t>LIJ5TKDSB7</t>
  </si>
  <si>
    <t>LJ1Y1WJ40C</t>
  </si>
  <si>
    <t>LIUE69WG35</t>
  </si>
  <si>
    <t>LIVXUUPQA3</t>
  </si>
  <si>
    <t>LIDF2SQ97B</t>
  </si>
  <si>
    <t>LIU8ECQB3F</t>
  </si>
  <si>
    <t>LIUOCMZM2F</t>
  </si>
  <si>
    <t>LIUISG8026</t>
  </si>
  <si>
    <t>LIVW1827BF</t>
  </si>
  <si>
    <t>LIELZENEED</t>
  </si>
  <si>
    <t>LIJ96ST229</t>
  </si>
  <si>
    <t>LIEXSVVZ82</t>
  </si>
  <si>
    <t>LILSC7H275</t>
  </si>
  <si>
    <t>LJD56A5BBC</t>
  </si>
  <si>
    <t>LJEHQEHD44</t>
  </si>
  <si>
    <t>LISVSJU6D3</t>
  </si>
  <si>
    <t>LIBZ4BUM26</t>
  </si>
  <si>
    <t>LIBXTYITFA</t>
  </si>
  <si>
    <t>LJ8OO2C35D</t>
  </si>
  <si>
    <t>LJH6ZFPZEC</t>
  </si>
  <si>
    <t>LJ4H3O7Y99</t>
  </si>
  <si>
    <t>LIDDMSJU09</t>
  </si>
  <si>
    <t>LILYF8X5FF</t>
  </si>
  <si>
    <t>LIYP8U2N1E</t>
  </si>
  <si>
    <t>LIIY035H08</t>
  </si>
  <si>
    <t>LIKKQRVWF8</t>
  </si>
  <si>
    <t>LIXEI3IIE0</t>
  </si>
  <si>
    <t>LIKBQIFV46</t>
  </si>
  <si>
    <t>LIIYWM7DF5</t>
  </si>
  <si>
    <t>LIEVM5ZP1E</t>
  </si>
  <si>
    <t>LIUQ8KZL91</t>
  </si>
  <si>
    <t>LIELG3TT42</t>
  </si>
  <si>
    <t>LIVYXAG174</t>
  </si>
  <si>
    <t>EDGARDO RONALD BORGES FRAZAO</t>
  </si>
  <si>
    <t>LJ33VN1ODE</t>
  </si>
  <si>
    <t>LJ2Y2UCW1B</t>
  </si>
  <si>
    <t>LIT5MNDI48</t>
  </si>
  <si>
    <t>LIKDM22G01</t>
  </si>
  <si>
    <t>LIKCB0SR3E</t>
  </si>
  <si>
    <t>LIOMAHL008</t>
  </si>
  <si>
    <t>LIU9T6QWE6</t>
  </si>
  <si>
    <t>LIT5SUE74B</t>
  </si>
  <si>
    <t>LIUCJN3EE1</t>
  </si>
  <si>
    <t>LJ4KG06Z20</t>
  </si>
  <si>
    <t>03580668595</t>
  </si>
  <si>
    <t>CLEVERSON SILVA DOS SANTOS</t>
  </si>
  <si>
    <t>05596138495</t>
  </si>
  <si>
    <t>JOSÉ DOS SANTOS RODRIGUES JUNIOR</t>
  </si>
  <si>
    <t>MURILO RODRIGUES</t>
  </si>
  <si>
    <t>06926392684</t>
  </si>
  <si>
    <t>WESLEY FERNANDES CRESPO</t>
  </si>
  <si>
    <t>ANDRE DE OLIVEIRA BARBOSA AFONSO</t>
  </si>
  <si>
    <t>89117999120</t>
  </si>
  <si>
    <t>FREDERICO SILVA MORAIS</t>
  </si>
  <si>
    <t>01093236108</t>
  </si>
  <si>
    <t>PEDRO ALVES GUIMARAES NETO</t>
  </si>
  <si>
    <t>04785605162</t>
  </si>
  <si>
    <t>GUILHERME FEITOZA NASCIMENTO</t>
  </si>
  <si>
    <t>SYLVIA FERNANDES LIMA</t>
  </si>
  <si>
    <t>11633691446</t>
  </si>
  <si>
    <t>DANIEL MENDES DE QUEIROZ</t>
  </si>
  <si>
    <t>cleverson.santos@performafacil.com</t>
  </si>
  <si>
    <t>edgardo.frazao@performafacil.com</t>
  </si>
  <si>
    <t>evanilton.oliveira@performafacil.com</t>
  </si>
  <si>
    <t>hugo.nascimento@performafacil.com</t>
  </si>
  <si>
    <t>fabio.fabiano@performafacil.com</t>
  </si>
  <si>
    <t>matheus.nogueira@performafacil.com</t>
  </si>
  <si>
    <t>jose.junior@performafacil.com</t>
  </si>
  <si>
    <t>luana.fernandes@performafacil.com</t>
  </si>
  <si>
    <t>murilo.rodrigues@conceitovendas.com</t>
  </si>
  <si>
    <t>leoberto.peres@performafacil.com</t>
  </si>
  <si>
    <t>wesley.crespo@performafacil.com</t>
  </si>
  <si>
    <t>andre.afonso@conceitovendas.com</t>
  </si>
  <si>
    <t>628403-9181</t>
  </si>
  <si>
    <t>bruno.goulart@performafacil.com</t>
  </si>
  <si>
    <t>frederico.morais@performafacil.com</t>
  </si>
  <si>
    <t>pedro.neto@performafacil.com</t>
  </si>
  <si>
    <t>sylvia.lima@conceitovendas.com</t>
  </si>
  <si>
    <t>06_2023</t>
  </si>
  <si>
    <t>Precious Stones and Metals, Watches and Jewelry</t>
  </si>
  <si>
    <t>Consumer Credit Reporting Agencies</t>
  </si>
  <si>
    <t>CNPJ_PARCEIRO</t>
  </si>
  <si>
    <t>CPF_PROMOTOR</t>
  </si>
  <si>
    <t>NOME_COMPLETO</t>
  </si>
  <si>
    <t>CARGO</t>
  </si>
  <si>
    <t>CPF_SUPERVISOR</t>
  </si>
  <si>
    <t>CPF_COORDENADOR</t>
  </si>
  <si>
    <t>CPF_GERENTE</t>
  </si>
  <si>
    <t>DATA_NASCIMENTO</t>
  </si>
  <si>
    <t>EMAIL</t>
  </si>
  <si>
    <t>DATA_ADMISSAO</t>
  </si>
  <si>
    <t>DATA_DESLIGAMENTO</t>
  </si>
  <si>
    <t>CELULAR</t>
  </si>
  <si>
    <t>PROJETO</t>
  </si>
  <si>
    <t>FLAG_EXPANSAO</t>
  </si>
  <si>
    <t>INICIO_EXPANSAO</t>
  </si>
  <si>
    <t>FIM_EXPANSAO</t>
  </si>
  <si>
    <t>00496547135</t>
  </si>
  <si>
    <t>ITABERAI</t>
  </si>
  <si>
    <t>SAO PAULO</t>
  </si>
  <si>
    <t>PEDRALVA</t>
  </si>
  <si>
    <t>10439312604</t>
  </si>
  <si>
    <t>27184870204</t>
  </si>
  <si>
    <t>02042645109</t>
  </si>
  <si>
    <t>80047106115</t>
  </si>
  <si>
    <t>10446757802</t>
  </si>
  <si>
    <t>70533341124</t>
  </si>
  <si>
    <t>70106572113</t>
  </si>
  <si>
    <t>MARCO AURELIO DE SOUZA OLIVEIRA</t>
  </si>
  <si>
    <t>00888248105</t>
  </si>
  <si>
    <t>79544533672</t>
  </si>
  <si>
    <t>MARCIO DIAS DE LACERDA</t>
  </si>
  <si>
    <t>70759487170</t>
  </si>
  <si>
    <t>MATHEUS ARANTES GAMA ROTONDANO</t>
  </si>
  <si>
    <t>01768766185</t>
  </si>
  <si>
    <t>02100917110</t>
  </si>
  <si>
    <t>ANDRE BUENO DE OLIVEIRA</t>
  </si>
  <si>
    <t>70474806170</t>
  </si>
  <si>
    <t>GUILHERME DE FREITAS OLIVEIRA</t>
  </si>
  <si>
    <t>70526237147</t>
  </si>
  <si>
    <t>02063520690</t>
  </si>
  <si>
    <t>BRENO AZEVEDO LOPES</t>
  </si>
  <si>
    <t>01291972110</t>
  </si>
  <si>
    <t>11664232630</t>
  </si>
  <si>
    <t>61022616153</t>
  </si>
  <si>
    <t>04312367124</t>
  </si>
  <si>
    <t>00664097138</t>
  </si>
  <si>
    <t>69008264153</t>
  </si>
  <si>
    <t>72914815115</t>
  </si>
  <si>
    <t>02828705129</t>
  </si>
  <si>
    <t>21430420197</t>
  </si>
  <si>
    <t>81615434100</t>
  </si>
  <si>
    <t>69066205172</t>
  </si>
  <si>
    <t>61772771368</t>
  </si>
  <si>
    <t>JOAO ATILA LOURENCO OLIVEIRA</t>
  </si>
  <si>
    <t>70828997187</t>
  </si>
  <si>
    <t>ROBERTO CLEMENTE DA SILVA BASTOS</t>
  </si>
  <si>
    <t>06232335171</t>
  </si>
  <si>
    <t>MARCOS ANTONIO LEAL DA SILVA</t>
  </si>
  <si>
    <t>80617492468</t>
  </si>
  <si>
    <t>71439012458</t>
  </si>
  <si>
    <t>09900269497</t>
  </si>
  <si>
    <t>88426360459</t>
  </si>
  <si>
    <t>43431585434</t>
  </si>
  <si>
    <t>37606673845</t>
  </si>
  <si>
    <t>13712635745</t>
  </si>
  <si>
    <t>70134029666</t>
  </si>
  <si>
    <t>61257753720</t>
  </si>
  <si>
    <t>05429774600</t>
  </si>
  <si>
    <t>ADMA BENTO BONARIO DOS SANTOS</t>
  </si>
  <si>
    <t>13786283656</t>
  </si>
  <si>
    <t>LUIZ GUSTAVO FERNANDES MARQUES</t>
  </si>
  <si>
    <t>LJN0K2L44B</t>
  </si>
  <si>
    <t>LJSVVM3D01</t>
  </si>
  <si>
    <t>LJZTK3N62A</t>
  </si>
  <si>
    <t>LKLBMDDU60</t>
  </si>
  <si>
    <t>LKMLQAZU3E</t>
  </si>
  <si>
    <t>LJR9GS23D1</t>
  </si>
  <si>
    <t>LKB6SWUS54</t>
  </si>
  <si>
    <t>LKJTU2M4EE</t>
  </si>
  <si>
    <t>LJSNBAP5AD</t>
  </si>
  <si>
    <t>LK2NT477E7</t>
  </si>
  <si>
    <t>LKR74HECE7</t>
  </si>
  <si>
    <t>LJPPHM04C1</t>
  </si>
  <si>
    <t>LKB7BU5OFA</t>
  </si>
  <si>
    <t>LKIAVXG686</t>
  </si>
  <si>
    <t>LKLF4CLPA0</t>
  </si>
  <si>
    <t>LKCZZLBT64</t>
  </si>
  <si>
    <t>LJZRZB88D1</t>
  </si>
  <si>
    <t>LK9ZHH8B12</t>
  </si>
  <si>
    <t>LJN063AY30</t>
  </si>
  <si>
    <t>LJN6VRGI68</t>
  </si>
  <si>
    <t>LKH0GOZE72</t>
  </si>
  <si>
    <t>LKIAQHRB16</t>
  </si>
  <si>
    <t>LKJOTDWLC2</t>
  </si>
  <si>
    <t>LHHRCYJZ02</t>
  </si>
  <si>
    <t>LK17E8TXA9</t>
  </si>
  <si>
    <t>LK6Z9T3YF9</t>
  </si>
  <si>
    <t>LK77UAO4C2</t>
  </si>
  <si>
    <t>LK8L45UQ83</t>
  </si>
  <si>
    <t>LK9UHEQV12</t>
  </si>
  <si>
    <t>LKH1KT6N7D</t>
  </si>
  <si>
    <t>LKH83JAE0D</t>
  </si>
  <si>
    <t>LKIMD2ES41</t>
  </si>
  <si>
    <t>LJMZNBLP5E</t>
  </si>
  <si>
    <t>LJODOK0U02</t>
  </si>
  <si>
    <t>LJPRXV4QCA</t>
  </si>
  <si>
    <t>LJX6SHAC6B</t>
  </si>
  <si>
    <t>LJYT8NXW54</t>
  </si>
  <si>
    <t>LJZXSC2GB1</t>
  </si>
  <si>
    <t>L9OLJ1I0B9</t>
  </si>
  <si>
    <t>REJECTED</t>
  </si>
  <si>
    <t>LKLA1JIVA0</t>
  </si>
  <si>
    <t>LJ49Y6OVB0</t>
  </si>
  <si>
    <t>LKMPPJT901</t>
  </si>
  <si>
    <t>LK03K20AAB</t>
  </si>
  <si>
    <t>LK9SPBRFE6</t>
  </si>
  <si>
    <t>L8YWO4UA02</t>
  </si>
  <si>
    <t>LJMZJRK336</t>
  </si>
  <si>
    <t>LJQHS50DD0</t>
  </si>
  <si>
    <t>LJRKPIKH63</t>
  </si>
  <si>
    <t>LJU9T14L71</t>
  </si>
  <si>
    <t>LJOC7S6WF3</t>
  </si>
  <si>
    <t>LJOGYW4IF2</t>
  </si>
  <si>
    <t>LJOJK6F9C6</t>
  </si>
  <si>
    <t>LJSNYE9J1F</t>
  </si>
  <si>
    <t>LJZZJHBK38</t>
  </si>
  <si>
    <t>LK17C3BBB7</t>
  </si>
  <si>
    <t>LKA43DBD28</t>
  </si>
  <si>
    <t>LKCKX4ZD3B</t>
  </si>
  <si>
    <t>LIUCJZ9C8D</t>
  </si>
  <si>
    <t>LJ3ETU8W40</t>
  </si>
  <si>
    <t>LKGTJ32LEA</t>
  </si>
  <si>
    <t>LKADBK3XA9</t>
  </si>
  <si>
    <t>LK09ONNR7E</t>
  </si>
  <si>
    <t>LKA0NEMZFD</t>
  </si>
  <si>
    <t>LKIPBXUP51</t>
  </si>
  <si>
    <t>LKE99NH511</t>
  </si>
  <si>
    <t>LJOFL9C23C</t>
  </si>
  <si>
    <t>LJRBDBYJ7A</t>
  </si>
  <si>
    <t>LJTYIFH4DA</t>
  </si>
  <si>
    <t>LK17C9CL32</t>
  </si>
  <si>
    <t>LKBLL85SFC</t>
  </si>
  <si>
    <t>LKR7GX6R2D</t>
  </si>
  <si>
    <t>LJSYCN3UAA</t>
  </si>
  <si>
    <t>LK2WEUG583</t>
  </si>
  <si>
    <t>LKL5VGL766</t>
  </si>
  <si>
    <t>LKL6ASA7B6</t>
  </si>
  <si>
    <t>LKMVPDETA2</t>
  </si>
  <si>
    <t>LC80U8A336</t>
  </si>
  <si>
    <t>LJMWVCVX15</t>
  </si>
  <si>
    <t>LJN44C01BB</t>
  </si>
  <si>
    <t>LJSU2DJM3A</t>
  </si>
  <si>
    <t>LJX7DKZQ2B</t>
  </si>
  <si>
    <t>LK054H6715</t>
  </si>
  <si>
    <t>LK1943NT80</t>
  </si>
  <si>
    <t>LK8KFELD33</t>
  </si>
  <si>
    <t>LKLH7VH0C8</t>
  </si>
  <si>
    <t>LKMO6VF9A0</t>
  </si>
  <si>
    <t>LJN4R5IQE3</t>
  </si>
  <si>
    <t>LJSULZLV9A</t>
  </si>
  <si>
    <t>LEPZHKZC19</t>
  </si>
  <si>
    <t>LJOMO2045E</t>
  </si>
  <si>
    <t>LJR737OH3E</t>
  </si>
  <si>
    <t>LJRA8DTU6E</t>
  </si>
  <si>
    <t>LJRDF5GA3E</t>
  </si>
  <si>
    <t>LJRDOXUVCA</t>
  </si>
  <si>
    <t>LJRHXLQK07</t>
  </si>
  <si>
    <t>LJSPBN7A36</t>
  </si>
  <si>
    <t>LJWUA50L86</t>
  </si>
  <si>
    <t>LJWWBD0K95</t>
  </si>
  <si>
    <t>LJX59MLMD8</t>
  </si>
  <si>
    <t>LJXCOAAKB7</t>
  </si>
  <si>
    <t>LJYECSQXD5</t>
  </si>
  <si>
    <t>LJYFH608E5</t>
  </si>
  <si>
    <t>LJYL2GR62B</t>
  </si>
  <si>
    <t>LJYO005U5B</t>
  </si>
  <si>
    <t>LJYSX8R60A</t>
  </si>
  <si>
    <t>LJZSCWXA6E</t>
  </si>
  <si>
    <t>LK2JAB9E4F</t>
  </si>
  <si>
    <t>LK2UAL5JC4</t>
  </si>
  <si>
    <t>LK78L7TN60</t>
  </si>
  <si>
    <t>LK7EGILLCF</t>
  </si>
  <si>
    <t>LK8L6R4749</t>
  </si>
  <si>
    <t>LKCOYNDU41</t>
  </si>
  <si>
    <t>LKD0UROVD9</t>
  </si>
  <si>
    <t>LKDZH0YL60</t>
  </si>
  <si>
    <t>LKL50CVM10</t>
  </si>
  <si>
    <t>LKLH9J4Q0C</t>
  </si>
  <si>
    <t>LKMQ33OX4A</t>
  </si>
  <si>
    <t>LKO0G2PV8E</t>
  </si>
  <si>
    <t>LJSPNCER82</t>
  </si>
  <si>
    <t>LJYKN0GW8C</t>
  </si>
  <si>
    <t>LK2Q435MB2</t>
  </si>
  <si>
    <t>LK6WXELZA0</t>
  </si>
  <si>
    <t>LK8CYTFI6E</t>
  </si>
  <si>
    <t>LK8LLR9L25</t>
  </si>
  <si>
    <t>LK9TANKY32</t>
  </si>
  <si>
    <t>LKIPB6PJ58</t>
  </si>
  <si>
    <t>LKLBG1SSCB</t>
  </si>
  <si>
    <t>LKMRLLRW10</t>
  </si>
  <si>
    <t>LKQWP8SV8F</t>
  </si>
  <si>
    <t>LKRDZBHV7F</t>
  </si>
  <si>
    <t>LKLGZLM38F</t>
  </si>
  <si>
    <t>LIEVMN3K69</t>
  </si>
  <si>
    <t>LJ37P1G66C</t>
  </si>
  <si>
    <t>LJFHLUNX62</t>
  </si>
  <si>
    <t>LJFRJAD345</t>
  </si>
  <si>
    <t>LJIWE9P056</t>
  </si>
  <si>
    <t>LJMXF23S3A</t>
  </si>
  <si>
    <t>LJN2WUGWA4</t>
  </si>
  <si>
    <t>LJOCR6F0FB</t>
  </si>
  <si>
    <t>LJOJYKGPA6</t>
  </si>
  <si>
    <t>LJOL2UKK9F</t>
  </si>
  <si>
    <t>LJOLZJ2E64</t>
  </si>
  <si>
    <t>LJPTNZ3SDF</t>
  </si>
  <si>
    <t>LJPUR877D4</t>
  </si>
  <si>
    <t>LJPZARV615</t>
  </si>
  <si>
    <t>LJPZU0L516</t>
  </si>
  <si>
    <t>LJRFL2ZAD8</t>
  </si>
  <si>
    <t>LJRK9RSMAF</t>
  </si>
  <si>
    <t>LJRMCBVI0C</t>
  </si>
  <si>
    <t>LJWVM7DE26</t>
  </si>
  <si>
    <t>LJWVYR3S12</t>
  </si>
  <si>
    <t>LJX211CWE4</t>
  </si>
  <si>
    <t>LJYBGQB632</t>
  </si>
  <si>
    <t>LJYELAAW10</t>
  </si>
  <si>
    <t>LJYJN0UC17</t>
  </si>
  <si>
    <t>LJYO8LKW82</t>
  </si>
  <si>
    <t>LJZWAVJX9D</t>
  </si>
  <si>
    <t>LK00YLPN8E</t>
  </si>
  <si>
    <t>LK03BX4T74</t>
  </si>
  <si>
    <t>LK16UT6X93</t>
  </si>
  <si>
    <t>LK1AYNKMF5</t>
  </si>
  <si>
    <t>LK1C6Q4H37</t>
  </si>
  <si>
    <t>LK1EDKHI2D</t>
  </si>
  <si>
    <t>LK1FJP22C5</t>
  </si>
  <si>
    <t>LK1FM7FZBB</t>
  </si>
  <si>
    <t>LK1JV4CRFF</t>
  </si>
  <si>
    <t>LK2V1ZDMFF</t>
  </si>
  <si>
    <t>LK2ZBEN462</t>
  </si>
  <si>
    <t>LK7A0JTB0A</t>
  </si>
  <si>
    <t>LK8GUBKZ99</t>
  </si>
  <si>
    <t>LK8K38PEAA</t>
  </si>
  <si>
    <t>LK8P2EZ857</t>
  </si>
  <si>
    <t>LK8PWBV0C5</t>
  </si>
  <si>
    <t>LK9ZR91IDD</t>
  </si>
  <si>
    <t>LKB6A7JX1F</t>
  </si>
  <si>
    <t>LKB8VMJT6E</t>
  </si>
  <si>
    <t>LKBCBN6L51</t>
  </si>
  <si>
    <t>LKBJGNTCC9</t>
  </si>
  <si>
    <t>LKBKSDE0A1</t>
  </si>
  <si>
    <t>LKBM99C147</t>
  </si>
  <si>
    <t>LKCP867WB0</t>
  </si>
  <si>
    <t>LKCV7P5ECC</t>
  </si>
  <si>
    <t>LKCVNESIE5</t>
  </si>
  <si>
    <t>LKE5ZBFICB</t>
  </si>
  <si>
    <t>LKGWIRRO3C</t>
  </si>
  <si>
    <t>LKIDMTWCA9</t>
  </si>
  <si>
    <t>LKIKDDCCC4</t>
  </si>
  <si>
    <t>LKILCITABB</t>
  </si>
  <si>
    <t>LKINMY8M66</t>
  </si>
  <si>
    <t>LKIQQO3T4B</t>
  </si>
  <si>
    <t>LKLL02N1F7</t>
  </si>
  <si>
    <t>LKMOI0TKBB</t>
  </si>
  <si>
    <t>LKMU0LB3B5</t>
  </si>
  <si>
    <t>LKMWA0S9AF</t>
  </si>
  <si>
    <t>LJ474SIFA5</t>
  </si>
  <si>
    <t>LJPXCZL728</t>
  </si>
  <si>
    <t>LJR7X9FA94</t>
  </si>
  <si>
    <t>LJX1NX4P7E</t>
  </si>
  <si>
    <t>LJZME0KEA9</t>
  </si>
  <si>
    <t>LJZNQB4K66</t>
  </si>
  <si>
    <t>LK03KT8B5B</t>
  </si>
  <si>
    <t>LK6WOLV1BD</t>
  </si>
  <si>
    <t>LK76ODV450</t>
  </si>
  <si>
    <t>LK8C9KAGA5</t>
  </si>
  <si>
    <t>LKA3TOY799</t>
  </si>
  <si>
    <t>LKJS06JMB5</t>
  </si>
  <si>
    <t>LKJUY43KD0</t>
  </si>
  <si>
    <t>LKMP1V9TDA</t>
  </si>
  <si>
    <t>LJSMAN3R29</t>
  </si>
  <si>
    <t>LK8PB03F36</t>
  </si>
  <si>
    <t>LJMVVPWW43</t>
  </si>
  <si>
    <t>LJQ1XRHA53</t>
  </si>
  <si>
    <t>LJQA4CW3AC</t>
  </si>
  <si>
    <t>LJR30WZ151</t>
  </si>
  <si>
    <t>LJWZZWRA4B</t>
  </si>
  <si>
    <t>LJYF7JMI3D</t>
  </si>
  <si>
    <t>LK1672WKB9</t>
  </si>
  <si>
    <t>LKA7EYFU9F</t>
  </si>
  <si>
    <t>LKB8OVFL3A</t>
  </si>
  <si>
    <t>LKBEJBS593</t>
  </si>
  <si>
    <t>LKBGWW77D4</t>
  </si>
  <si>
    <t>LKCM5CBFFD</t>
  </si>
  <si>
    <t>LKHJ274428</t>
  </si>
  <si>
    <t>LKIPVX6OD6</t>
  </si>
  <si>
    <t>LKJT5XNTFB</t>
  </si>
  <si>
    <t>LKJTOEY6C0</t>
  </si>
  <si>
    <t>LKJY7RCN4D</t>
  </si>
  <si>
    <t>LKMN7XGMDB</t>
  </si>
  <si>
    <t>LKR3TXQ93C</t>
  </si>
  <si>
    <t>LKR4ZZZGE4</t>
  </si>
  <si>
    <t>LKQV436195</t>
  </si>
  <si>
    <t>LJN6JMZ0A6</t>
  </si>
  <si>
    <t>LJOCMCNM0E</t>
  </si>
  <si>
    <t>LJPRMK616D</t>
  </si>
  <si>
    <t>LJRCWHWGE9</t>
  </si>
  <si>
    <t>LJRH2HX93B</t>
  </si>
  <si>
    <t>LJSLB2BHB4</t>
  </si>
  <si>
    <t>LJSLY7HPA5</t>
  </si>
  <si>
    <t>LJWWF65R62</t>
  </si>
  <si>
    <t>LJWXT2R94F</t>
  </si>
  <si>
    <t>LJX78BCT69</t>
  </si>
  <si>
    <t>LJYAWKXZB4</t>
  </si>
  <si>
    <t>LJYDR4YHD1</t>
  </si>
  <si>
    <t>LJYKQRB6E4</t>
  </si>
  <si>
    <t>LJZR1AC9B4</t>
  </si>
  <si>
    <t>LK04SZDB7A</t>
  </si>
  <si>
    <t>LK8BDCMZ51</t>
  </si>
  <si>
    <t>LK9U6BZUC5</t>
  </si>
  <si>
    <t>LK9Z50WF3F</t>
  </si>
  <si>
    <t>LKA08DMSD0</t>
  </si>
  <si>
    <t>LKCRXD9KF3</t>
  </si>
  <si>
    <t>LKE3M7T49F</t>
  </si>
  <si>
    <t>LKGXQ0BH29</t>
  </si>
  <si>
    <t>LKJTT9XVED</t>
  </si>
  <si>
    <t>LKJZJTG2A3</t>
  </si>
  <si>
    <t>LKK02OREAA</t>
  </si>
  <si>
    <t>LKMPMCBN29</t>
  </si>
  <si>
    <t>LKR5G4QA17</t>
  </si>
  <si>
    <t>LKCXZS4PA4</t>
  </si>
  <si>
    <t>LKIP6E8N98</t>
  </si>
  <si>
    <t>LKQZCAQ5AA</t>
  </si>
  <si>
    <t>LKA24QZB0A</t>
  </si>
  <si>
    <t>LKILAJ21D2</t>
  </si>
  <si>
    <t>LKIMHUL30B</t>
  </si>
  <si>
    <t>LKIMW7YH8D</t>
  </si>
  <si>
    <t>LKJU1SOR9D</t>
  </si>
  <si>
    <t>LKK625S3DB</t>
  </si>
  <si>
    <t>LKL92OBAB0</t>
  </si>
  <si>
    <t>LKLBCV8882</t>
  </si>
  <si>
    <t>LKMLRNUQD7</t>
  </si>
  <si>
    <t>LKMOUL583A</t>
  </si>
  <si>
    <t>LKL626GYD0</t>
  </si>
  <si>
    <t>LKMQEUXU81</t>
  </si>
  <si>
    <t>LK01YU3DCC</t>
  </si>
  <si>
    <t>LK02IM2A70</t>
  </si>
  <si>
    <t>LK05CG0QDC</t>
  </si>
  <si>
    <t>LK05VU6N95</t>
  </si>
  <si>
    <t>LK1C9NX258</t>
  </si>
  <si>
    <t>LKA2UDG966</t>
  </si>
  <si>
    <t>LKA5OPN3CB</t>
  </si>
  <si>
    <t>LKIBY8W1FD</t>
  </si>
  <si>
    <t>SELFIE_UPLOAD/IDENTIFICATION_DOCUMENT_UPLOAD/SOCIAL_CONTRACT_UPLOAD/LETTER_OF_ATTORNEY_UPLOAD</t>
  </si>
  <si>
    <t>86936476104</t>
  </si>
  <si>
    <t>81217188134</t>
  </si>
  <si>
    <t>12099359610</t>
  </si>
  <si>
    <t>02463791110</t>
  </si>
  <si>
    <t>HUGO BARBOSA BORGES</t>
  </si>
  <si>
    <t>01394995474</t>
  </si>
  <si>
    <t>00102432163</t>
  </si>
  <si>
    <t>71195084153</t>
  </si>
  <si>
    <t>47451524850</t>
  </si>
  <si>
    <t>07470504656</t>
  </si>
  <si>
    <t>73989444620</t>
  </si>
  <si>
    <t>14222349674</t>
  </si>
  <si>
    <t>daniel.queiroz@conceitovendas.com</t>
  </si>
  <si>
    <t>andre.bueno@performafacil.com</t>
  </si>
  <si>
    <t>guilherme.oliveira@performafacil.com</t>
  </si>
  <si>
    <t>marcio.lacerda@performafacil.com</t>
  </si>
  <si>
    <t>marco.oliveira@performafacil.com</t>
  </si>
  <si>
    <t>marcos.silva@performafacil.com</t>
  </si>
  <si>
    <t>matheus.rotondano@performafacil.com</t>
  </si>
  <si>
    <t>roberto.bastos@performafacil.com</t>
  </si>
  <si>
    <t>01771463112</t>
  </si>
  <si>
    <t>ULYSSES DE OLIVEIRA DAVID DA SILVA</t>
  </si>
  <si>
    <t>ulysses.silva@performafacil.com</t>
  </si>
  <si>
    <t>luiz.marques@performafacil.com</t>
  </si>
  <si>
    <t>adma.santos@performafacil.com</t>
  </si>
  <si>
    <t>breno.lopes@performafacil.com</t>
  </si>
  <si>
    <t>94716196100</t>
  </si>
  <si>
    <t>ABSON PEREIRA DIAS</t>
  </si>
  <si>
    <t>abson.dias@performafacil.com</t>
  </si>
  <si>
    <t>hugo.borges@conceitovendas.com</t>
  </si>
  <si>
    <t>99238322104</t>
  </si>
  <si>
    <t>JOSILENE INACIO DE BASTOS</t>
  </si>
  <si>
    <t>josilene.silva@performafacil.com</t>
  </si>
  <si>
    <t>98374303115</t>
  </si>
  <si>
    <t>ELI BATISTA DA SILVA</t>
  </si>
  <si>
    <t>eli.silva@performafacil.com</t>
  </si>
  <si>
    <t>51621878104</t>
  </si>
  <si>
    <t>NILSON SILVA DE ANDRADE</t>
  </si>
  <si>
    <t>nilson.andrade@performafacil.com</t>
  </si>
  <si>
    <t>04346455166</t>
  </si>
  <si>
    <t>GEOVANNE VIEIRA MARTINS</t>
  </si>
  <si>
    <t>geovanne.martins@performafacil.com</t>
  </si>
  <si>
    <t>83649662191</t>
  </si>
  <si>
    <t>ERANDY TABOSA DE MESQUITA</t>
  </si>
  <si>
    <t>erandy.mesquita@performafacil.com</t>
  </si>
  <si>
    <t>69823626120</t>
  </si>
  <si>
    <t>LUCIANA RODRIGUES VELOSO</t>
  </si>
  <si>
    <t>luciana.veloso@performafacil.com</t>
  </si>
  <si>
    <t>11532258674</t>
  </si>
  <si>
    <t>YURI DE SOUZA SCHUERY</t>
  </si>
  <si>
    <t>yuri.schuery@performafacil.com</t>
  </si>
  <si>
    <t>03161008626</t>
  </si>
  <si>
    <t>RODRIGO LAENDER BRITO</t>
  </si>
  <si>
    <t>rodrigo.brito@performafacil.com</t>
  </si>
  <si>
    <t>06351179670</t>
  </si>
  <si>
    <t>ISRAEL BALBINO JUNIOR</t>
  </si>
  <si>
    <t>israel.junior@performafacil.com</t>
  </si>
  <si>
    <t>33248966149</t>
  </si>
  <si>
    <t>JUSCEMAR ALEXANDRE DA SILVA</t>
  </si>
  <si>
    <t>juscemar.silva@performafacil.com</t>
  </si>
  <si>
    <t>00828059110</t>
  </si>
  <si>
    <t>HUGO ALESSANDRO GALDINO DA SILVA</t>
  </si>
  <si>
    <t>hugo.silva@performafacil.com</t>
  </si>
  <si>
    <t>03067368452</t>
  </si>
  <si>
    <t>FLAVIO RICARDO ARAUJO</t>
  </si>
  <si>
    <t>flavio.araujo@performafacil.com</t>
  </si>
  <si>
    <t>44849202802</t>
  </si>
  <si>
    <t>GUSTAVO NASCIMENTO DA CRUZ</t>
  </si>
  <si>
    <t>gustavo.cruz@performafacil.com</t>
  </si>
  <si>
    <t>70513329455</t>
  </si>
  <si>
    <t>RAIANE BEZERRA DA SILVA</t>
  </si>
  <si>
    <t>raiane.silva@performafacil.com</t>
  </si>
  <si>
    <t>10633429457</t>
  </si>
  <si>
    <t>MIKAELA BRENDA SILVA FARIAS</t>
  </si>
  <si>
    <t>mikaela.farias@performafacil.com</t>
  </si>
  <si>
    <t>00 - INDEFINIDO</t>
  </si>
  <si>
    <t>17 - CORPORATE E4</t>
  </si>
  <si>
    <t>Miscellaneous General Merchandise</t>
  </si>
  <si>
    <t>Commuter Transport, Ferries</t>
  </si>
  <si>
    <t>07_2023</t>
  </si>
  <si>
    <t>2022-08-22 00:00:00</t>
  </si>
  <si>
    <t>2022-08-29 00:00:00</t>
  </si>
  <si>
    <t>2022-09-12 00:00:00</t>
  </si>
  <si>
    <t>2022-10-10 00:00:00</t>
  </si>
  <si>
    <t>2022-10-13 00:00:00</t>
  </si>
  <si>
    <t>2022-10-25 00:00:00</t>
  </si>
  <si>
    <t>2023-02-02 00:00:00</t>
  </si>
  <si>
    <t>2023-07-03 00:00:00</t>
  </si>
  <si>
    <t>2022-11-25 00:00:00</t>
  </si>
  <si>
    <t>2022-12-01 00:00:00</t>
  </si>
  <si>
    <t>2023-07-07 00:00:00</t>
  </si>
  <si>
    <t>2022-11-16 00:00:00</t>
  </si>
  <si>
    <t>2023-01-02 00:00:00</t>
  </si>
  <si>
    <t>2023-07-26 00:00:00</t>
  </si>
  <si>
    <t>2023-01-16 00:00:00</t>
  </si>
  <si>
    <t>2023-01-23 00:00:00</t>
  </si>
  <si>
    <t>2023-01-30 00:00:00</t>
  </si>
  <si>
    <t>2023-07-04 00:00:00</t>
  </si>
  <si>
    <t>2023-02-15 00:00:00</t>
  </si>
  <si>
    <t>2023-03-15 00:00:00</t>
  </si>
  <si>
    <t>2023-03-01 00:00:00</t>
  </si>
  <si>
    <t>2023-07-10 00:00:00</t>
  </si>
  <si>
    <t>2023-03-24 00:00:00</t>
  </si>
  <si>
    <t>2023-07-12 00:00:00</t>
  </si>
  <si>
    <t>2023-03-30 00:00:00</t>
  </si>
  <si>
    <t>2023-04-03 00:00:00</t>
  </si>
  <si>
    <t>2023-05-02 00:00:00</t>
  </si>
  <si>
    <t>2023-05-08 00:00:00</t>
  </si>
  <si>
    <t>2023-05-15 00:00:00</t>
  </si>
  <si>
    <t>2023-07-18 00:00:00</t>
  </si>
  <si>
    <t>2023-06-05 00:00:00</t>
  </si>
  <si>
    <t>2023-07-17 00:00:00</t>
  </si>
  <si>
    <t>2023-06-12 00:00:00</t>
  </si>
  <si>
    <t>2023-07-21 00:00:00</t>
  </si>
  <si>
    <t>2023-06-19 00:00:00</t>
  </si>
  <si>
    <t>2023-06-26 00:00:00</t>
  </si>
  <si>
    <t>2023-07-05 00:00:00</t>
  </si>
  <si>
    <t>2023-08-01 00:00:00</t>
  </si>
  <si>
    <t>m5</t>
  </si>
  <si>
    <t>m4</t>
  </si>
  <si>
    <t>m3</t>
  </si>
  <si>
    <t>0.5</t>
  </si>
  <si>
    <t>0.4</t>
  </si>
  <si>
    <t>0.35</t>
  </si>
  <si>
    <t>0.3</t>
  </si>
  <si>
    <t>0.25</t>
  </si>
  <si>
    <t>Campanha Junho</t>
  </si>
  <si>
    <t>Delta Apuração Junho</t>
  </si>
  <si>
    <t>Campanha Sabadaço</t>
  </si>
  <si>
    <t>LKSAHNS1E5</t>
  </si>
  <si>
    <t>LKTTMXMMC8</t>
  </si>
  <si>
    <t>LL15MJYIE9</t>
  </si>
  <si>
    <t>LL3TFKWFBD</t>
  </si>
  <si>
    <t>LLL4NRGI2B</t>
  </si>
  <si>
    <t>LLMQTADIBE</t>
  </si>
  <si>
    <t>LLPEWEUNF4</t>
  </si>
  <si>
    <t>LLWCV3ZD1E</t>
  </si>
  <si>
    <t>LL2EVJ5I88</t>
  </si>
  <si>
    <t>LKVI0OWO0C</t>
  </si>
  <si>
    <t>LLWQTLKI1A</t>
  </si>
  <si>
    <t>LKSI4G7R75</t>
  </si>
  <si>
    <t>LKY76VGLB8</t>
  </si>
  <si>
    <t>LKYACKW9DB</t>
  </si>
  <si>
    <t>LL0ZO5WR3C</t>
  </si>
  <si>
    <t>LL2H5CGG38</t>
  </si>
  <si>
    <t>LL2TW4HFFA</t>
  </si>
  <si>
    <t>LL41KCKIA5</t>
  </si>
  <si>
    <t>LL4BEUJX75</t>
  </si>
  <si>
    <t>LLAXG5BJ76</t>
  </si>
  <si>
    <t>LLFAEMLBDB</t>
  </si>
  <si>
    <t>LLMCBAL871</t>
  </si>
  <si>
    <t>LLQQH9EN9E</t>
  </si>
  <si>
    <t>LLXWT9VL00</t>
  </si>
  <si>
    <t>LONDRINA</t>
  </si>
  <si>
    <t>LKWX30LO3D</t>
  </si>
  <si>
    <t>LKSMW9DW02</t>
  </si>
  <si>
    <t>LKTX5JIO9F</t>
  </si>
  <si>
    <t>LL0Y3PD71E</t>
  </si>
  <si>
    <t>LL0ZGZ8AC3</t>
  </si>
  <si>
    <t>LL42ZJYC6A</t>
  </si>
  <si>
    <t>LL6WH99962</t>
  </si>
  <si>
    <t>LLE0SLZRE3</t>
  </si>
  <si>
    <t>LLEAAUB0B0</t>
  </si>
  <si>
    <t>LLGWNA4DC9</t>
  </si>
  <si>
    <t>LLMHHGM2FE</t>
  </si>
  <si>
    <t>LLP55YY870</t>
  </si>
  <si>
    <t>LLP6HGD458</t>
  </si>
  <si>
    <t>LLPC3PLY97</t>
  </si>
  <si>
    <t>LLY23BZ3FE</t>
  </si>
  <si>
    <t>LLZ828Z1D7</t>
  </si>
  <si>
    <t>ARAGOIANIA</t>
  </si>
  <si>
    <t>LLMDM43A9F</t>
  </si>
  <si>
    <t>LKV8LSV95F</t>
  </si>
  <si>
    <t>LLDPSZO5EA</t>
  </si>
  <si>
    <t>LLFCIWTB58</t>
  </si>
  <si>
    <t>LKTZHRP916</t>
  </si>
  <si>
    <t>LKU2WTTO4E</t>
  </si>
  <si>
    <t>LCT9L05687</t>
  </si>
  <si>
    <t>LKSF9N6O59</t>
  </si>
  <si>
    <t>LKTYA77FDE</t>
  </si>
  <si>
    <t>SOCIAL_CONTRACT_UPLOAD</t>
  </si>
  <si>
    <t>LKSFRUFDCE</t>
  </si>
  <si>
    <t>LKWLD7VZ4B</t>
  </si>
  <si>
    <t>LL3XEJ0RFA</t>
  </si>
  <si>
    <t>LL6RDUQN9B</t>
  </si>
  <si>
    <t>LLDNPD9DD1</t>
  </si>
  <si>
    <t>LLKYI9VXF9</t>
  </si>
  <si>
    <t>LLQS7Q8Q4F</t>
  </si>
  <si>
    <t>01294062441</t>
  </si>
  <si>
    <t>LKSPNIVWE4</t>
  </si>
  <si>
    <t>LL3OCD5S98</t>
  </si>
  <si>
    <t>GUARANI</t>
  </si>
  <si>
    <t>LLCIVIVWB7</t>
  </si>
  <si>
    <t>LKTU9UPVD0</t>
  </si>
  <si>
    <t>LL3ZNVS19E</t>
  </si>
  <si>
    <t>LLKWYUYJEF</t>
  </si>
  <si>
    <t>LLV5ZUY864</t>
  </si>
  <si>
    <t>LLAU714X12</t>
  </si>
  <si>
    <t>LL5FQ8ZR4A</t>
  </si>
  <si>
    <t>LKSOU1AM56</t>
  </si>
  <si>
    <t>LKTXG3VC23</t>
  </si>
  <si>
    <t>LKWU3J2IFF</t>
  </si>
  <si>
    <t>LL2BT087C6</t>
  </si>
  <si>
    <t>LL2LQ4G226</t>
  </si>
  <si>
    <t>LL3WH4S826</t>
  </si>
  <si>
    <t>LLE15CBI1F</t>
  </si>
  <si>
    <t>LLGUM0HEC8</t>
  </si>
  <si>
    <t>LLP8XJY74B</t>
  </si>
  <si>
    <t>LLWNTWWN91</t>
  </si>
  <si>
    <t>LKVIPBQOB2</t>
  </si>
  <si>
    <t>LKSQF2CQ0C</t>
  </si>
  <si>
    <t>LKWK7BN86D</t>
  </si>
  <si>
    <t>LKWWXSBBB0</t>
  </si>
  <si>
    <t>LKWXV73N50</t>
  </si>
  <si>
    <t>ORDER_SUMMARY/LETTER_OF_ATTORNEY_UPLOAD</t>
  </si>
  <si>
    <t>LL0WJQ1DB9</t>
  </si>
  <si>
    <t>LL15F4W810</t>
  </si>
  <si>
    <t>LL2DAPSI4D</t>
  </si>
  <si>
    <t>LL2QHTWFF6</t>
  </si>
  <si>
    <t>LL430EJTAD</t>
  </si>
  <si>
    <t>LL45H0NDC4</t>
  </si>
  <si>
    <t>LL45M5UUEF</t>
  </si>
  <si>
    <t>LL57M6SC0A</t>
  </si>
  <si>
    <t>LL6ZP6IA7C</t>
  </si>
  <si>
    <t>LL72HQEIE4</t>
  </si>
  <si>
    <t>LLAXUVGB69</t>
  </si>
  <si>
    <t>LLCAO45AD7</t>
  </si>
  <si>
    <t>LLCKUPTOCB</t>
  </si>
  <si>
    <t>LLCNGI3I7D</t>
  </si>
  <si>
    <t>LLDSX0IX99</t>
  </si>
  <si>
    <t>LLE7L78JA3</t>
  </si>
  <si>
    <t>70618377131</t>
  </si>
  <si>
    <t>JOAO GABRIEL MELO VILLARREAL</t>
  </si>
  <si>
    <t>LLKYOKMB15</t>
  </si>
  <si>
    <t>LLL6O284E4</t>
  </si>
  <si>
    <t>LLML5BY832</t>
  </si>
  <si>
    <t>LLMNBVD596</t>
  </si>
  <si>
    <t>LLMOW69C28</t>
  </si>
  <si>
    <t>00373088159</t>
  </si>
  <si>
    <t>LUCIANA ROSA PEREIRA CAMPOS</t>
  </si>
  <si>
    <t>LLNYJXUY92</t>
  </si>
  <si>
    <t>02347135180</t>
  </si>
  <si>
    <t>RENATA DOS SANTOS CARDOSO</t>
  </si>
  <si>
    <t>LLO0LXO7A2</t>
  </si>
  <si>
    <t>LLPA9TI2E5</t>
  </si>
  <si>
    <t>LLQVF66LA9</t>
  </si>
  <si>
    <t>LLUVZM1C86</t>
  </si>
  <si>
    <t>LLUWA5CQ8E</t>
  </si>
  <si>
    <t>LLUZ1WVQD1</t>
  </si>
  <si>
    <t>LLV0169J67</t>
  </si>
  <si>
    <t>LLV0DOFD09</t>
  </si>
  <si>
    <t>LLVAFS7Y04</t>
  </si>
  <si>
    <t>LLWPSJ190B</t>
  </si>
  <si>
    <t>LLXV62K962</t>
  </si>
  <si>
    <t>LLZ61GUY24</t>
  </si>
  <si>
    <t>LLZ638RGB8</t>
  </si>
  <si>
    <t>LLZ7KAG7F1</t>
  </si>
  <si>
    <t>LLZOZWKG03</t>
  </si>
  <si>
    <t>LL0ZYES178</t>
  </si>
  <si>
    <t>LL6NMYCY6D</t>
  </si>
  <si>
    <t>LLBCRV3738</t>
  </si>
  <si>
    <t>LLE2OF4U80</t>
  </si>
  <si>
    <t>LLE9GK044F</t>
  </si>
  <si>
    <t>LLF2NYF9BF</t>
  </si>
  <si>
    <t>LLFAAJCH3A</t>
  </si>
  <si>
    <t>LLFHKL1D02</t>
  </si>
  <si>
    <t>LLGRESYP3E</t>
  </si>
  <si>
    <t>LLHZSG342C</t>
  </si>
  <si>
    <t>LLI2BXQLB5</t>
  </si>
  <si>
    <t>LLI2Y8IA62</t>
  </si>
  <si>
    <t>LLKXS0L313</t>
  </si>
  <si>
    <t>LLLAAW3C4D</t>
  </si>
  <si>
    <t>LLLBJGOO95</t>
  </si>
  <si>
    <t>LLMLKDEP9C</t>
  </si>
  <si>
    <t>LLMT30RS56</t>
  </si>
  <si>
    <t>LLNRK6HF84</t>
  </si>
  <si>
    <t>LLNSL55L88</t>
  </si>
  <si>
    <t>LLNUOSIU1F</t>
  </si>
  <si>
    <t>LLNWCCUODE</t>
  </si>
  <si>
    <t>LLNXF77S4E</t>
  </si>
  <si>
    <t>LLO14R99D4</t>
  </si>
  <si>
    <t>LLP80EU41D</t>
  </si>
  <si>
    <t>LLPAMWOX32</t>
  </si>
  <si>
    <t>18410295806</t>
  </si>
  <si>
    <t>LUIS HENRIQUE SARTIN SANDRIN</t>
  </si>
  <si>
    <t>LLPBCGZR6C</t>
  </si>
  <si>
    <t>LLPCRMOR83</t>
  </si>
  <si>
    <t>LLPEWH1I52</t>
  </si>
  <si>
    <t>LLQM9TM32C</t>
  </si>
  <si>
    <t>LLQMKKCT98</t>
  </si>
  <si>
    <t>LLQNQDZB11</t>
  </si>
  <si>
    <t>LLQOTCN1DB</t>
  </si>
  <si>
    <t>LLQPHMUG5B</t>
  </si>
  <si>
    <t>LLQQQ6NR2B</t>
  </si>
  <si>
    <t>LLQS7KKZF7</t>
  </si>
  <si>
    <t>LLQUUVAB07</t>
  </si>
  <si>
    <t>LLQWDM9KA7</t>
  </si>
  <si>
    <t>LLUWNSBE06</t>
  </si>
  <si>
    <t>LLUYRG874F</t>
  </si>
  <si>
    <t>LLWDHDZL8C</t>
  </si>
  <si>
    <t>LLWMPKA16B</t>
  </si>
  <si>
    <t>LLY669N5E2</t>
  </si>
  <si>
    <t>LKVFDLJMD3</t>
  </si>
  <si>
    <t>LLMF6TO129</t>
  </si>
  <si>
    <t>LLCFXN1ID7</t>
  </si>
  <si>
    <t>CELL_PHONE_VALIDATION/EMAIL_VALIDATION/LETTER_OF_ATTORNEY_UPLOAD</t>
  </si>
  <si>
    <t>LKA1XCY4D2</t>
  </si>
  <si>
    <t>LKSOP4HX6A</t>
  </si>
  <si>
    <t>LKTTF4AAC1</t>
  </si>
  <si>
    <t>LKTWE6LM2D</t>
  </si>
  <si>
    <t>LKU20I1E78</t>
  </si>
  <si>
    <t>LKU2D67BB2</t>
  </si>
  <si>
    <t>LKU3NFG755</t>
  </si>
  <si>
    <t>LKU5GO1GB1</t>
  </si>
  <si>
    <t>LKWSF6BA50</t>
  </si>
  <si>
    <t>LL2DPEAW51</t>
  </si>
  <si>
    <t>LL2LX3YXF3</t>
  </si>
  <si>
    <t>LL58GXG127</t>
  </si>
  <si>
    <t>LL5BIZRM48</t>
  </si>
  <si>
    <t>LL5CVK5RDA</t>
  </si>
  <si>
    <t>LL5D3Y3UD7</t>
  </si>
  <si>
    <t>LL6WJKZK87</t>
  </si>
  <si>
    <t>LLB1GFGB3D</t>
  </si>
  <si>
    <t>LLB9AH9Q73</t>
  </si>
  <si>
    <t>LLDQDJHTD7</t>
  </si>
  <si>
    <t>LLE1RSJNCE</t>
  </si>
  <si>
    <t>LLE3860452</t>
  </si>
  <si>
    <t>LLF89C8R05</t>
  </si>
  <si>
    <t>LLGRM8U21E</t>
  </si>
  <si>
    <t>LLGYEXKX8E</t>
  </si>
  <si>
    <t>LLI5CRZ362</t>
  </si>
  <si>
    <t>LLKY1E5642</t>
  </si>
  <si>
    <t>LLL05UBC6F</t>
  </si>
  <si>
    <t>LLL0UA9R7C</t>
  </si>
  <si>
    <t>LLL8BI3B9E</t>
  </si>
  <si>
    <t>LLMAL5BTC5</t>
  </si>
  <si>
    <t>LLMI0UZ794</t>
  </si>
  <si>
    <t>LLNUSXQCBF</t>
  </si>
  <si>
    <t>LLO6J63F25</t>
  </si>
  <si>
    <t>LLPCCCH632</t>
  </si>
  <si>
    <t>LLPJHUFO3C</t>
  </si>
  <si>
    <t>LLQLU7444D</t>
  </si>
  <si>
    <t>LLQNWGJUD7</t>
  </si>
  <si>
    <t>LLQPRYM9EF</t>
  </si>
  <si>
    <t>LLV54DWJ66</t>
  </si>
  <si>
    <t>LLWQCB7L89</t>
  </si>
  <si>
    <t>LLXUX3SW72</t>
  </si>
  <si>
    <t>LLXVJ0RK87</t>
  </si>
  <si>
    <t>LLO6AYRAB2</t>
  </si>
  <si>
    <t>LLPK87ZE56</t>
  </si>
  <si>
    <t>LKSD1TBU90</t>
  </si>
  <si>
    <t>LKTYUPRAFE</t>
  </si>
  <si>
    <t>LKV8E68Q82</t>
  </si>
  <si>
    <t>LL0X4AZLCB</t>
  </si>
  <si>
    <t>LL13LVRCA9</t>
  </si>
  <si>
    <t>LL16RHOF5E</t>
  </si>
  <si>
    <t>LL3RVNVV32</t>
  </si>
  <si>
    <t>LL3SBBDHA3</t>
  </si>
  <si>
    <t>LL3V4RKS7C</t>
  </si>
  <si>
    <t>LL3XJKZECC</t>
  </si>
  <si>
    <t>LL3YCHWI3F</t>
  </si>
  <si>
    <t>LL56PXTBBB</t>
  </si>
  <si>
    <t>LL5928MO69</t>
  </si>
  <si>
    <t>LL5E0VAM6A</t>
  </si>
  <si>
    <t>LL6KWY162A</t>
  </si>
  <si>
    <t>LL6N8TSP26</t>
  </si>
  <si>
    <t>LL6ORTEDE9</t>
  </si>
  <si>
    <t>LL6OUG84C6</t>
  </si>
  <si>
    <t>LL6YI6VCDC</t>
  </si>
  <si>
    <t>LLB8YS0D35</t>
  </si>
  <si>
    <t>LLCKGPAT11</t>
  </si>
  <si>
    <t>LLDT8SKFD4</t>
  </si>
  <si>
    <t>LLF6JIM3B8</t>
  </si>
  <si>
    <t>LLF7Y42S2B</t>
  </si>
  <si>
    <t>LLF9PCYM2C</t>
  </si>
  <si>
    <t>LLFP57RV3C</t>
  </si>
  <si>
    <t>LLGL2C11A0</t>
  </si>
  <si>
    <t>LLGME1U155</t>
  </si>
  <si>
    <t>LLGV91CY84</t>
  </si>
  <si>
    <t>LLGWCSM9D9</t>
  </si>
  <si>
    <t>LLH33EBY5C</t>
  </si>
  <si>
    <t>LLI2TSLU1E</t>
  </si>
  <si>
    <t>LLKZ9A5O6B</t>
  </si>
  <si>
    <t>00604479158</t>
  </si>
  <si>
    <t>EUDILENE DIAS DA COSTA</t>
  </si>
  <si>
    <t>LLM9Z9BVB9</t>
  </si>
  <si>
    <t>LLMAG6YE81</t>
  </si>
  <si>
    <t>LLMBUYDIA3</t>
  </si>
  <si>
    <t>LLMCAOOB81</t>
  </si>
  <si>
    <t>LLME31SV54</t>
  </si>
  <si>
    <t>LLO5B4AOCD</t>
  </si>
  <si>
    <t>LLODUKOY31</t>
  </si>
  <si>
    <t>LLP6OCL32B</t>
  </si>
  <si>
    <t>LLPEACX8AA</t>
  </si>
  <si>
    <t>LLQKVEYP07</t>
  </si>
  <si>
    <t>LLQYEIIWEA</t>
  </si>
  <si>
    <t>LLV2U60PDB</t>
  </si>
  <si>
    <t>LLVDAZCE7A</t>
  </si>
  <si>
    <t>LLVFFDED09</t>
  </si>
  <si>
    <t>LLW7M5XV43</t>
  </si>
  <si>
    <t>LLWOTS6R94</t>
  </si>
  <si>
    <t>LLXRBDN19D</t>
  </si>
  <si>
    <t>LLXT2B1513</t>
  </si>
  <si>
    <t>LLZ7GJ0600</t>
  </si>
  <si>
    <t>LKU02EE75A</t>
  </si>
  <si>
    <t>LKU1QKGR11</t>
  </si>
  <si>
    <t>LKU2TYAG51</t>
  </si>
  <si>
    <t>LKU3CWG5FD</t>
  </si>
  <si>
    <t>LKVEHH9V53</t>
  </si>
  <si>
    <t>LLQSJ3P646</t>
  </si>
  <si>
    <t>LKSCUOUIDA</t>
  </si>
  <si>
    <t>LKTRF17W56</t>
  </si>
  <si>
    <t>LKVD5V0J49</t>
  </si>
  <si>
    <t>LKWNKMLB1A</t>
  </si>
  <si>
    <t>LL17ZEH6D7</t>
  </si>
  <si>
    <t>LL48B9O27D</t>
  </si>
  <si>
    <t>LL6QH3AXE5</t>
  </si>
  <si>
    <t>LLB1SWBC39</t>
  </si>
  <si>
    <t>LLGS8K7Z57</t>
  </si>
  <si>
    <t>LKWP2QR825</t>
  </si>
  <si>
    <t>LKY9LUGZ21</t>
  </si>
  <si>
    <t>LL3YL28041</t>
  </si>
  <si>
    <t>LL574OTP61</t>
  </si>
  <si>
    <t>LLB3LW7GA8</t>
  </si>
  <si>
    <t>LLFEQ2KS2D</t>
  </si>
  <si>
    <t>LLGK72LB19</t>
  </si>
  <si>
    <t>LLGW1J24F1</t>
  </si>
  <si>
    <t>LLGYUBMS1D</t>
  </si>
  <si>
    <t>LLI2BFEA05</t>
  </si>
  <si>
    <t>LLL17KDCCA</t>
  </si>
  <si>
    <t>LLL28SZW8E</t>
  </si>
  <si>
    <t>LLL6WA551A</t>
  </si>
  <si>
    <t>05251211619</t>
  </si>
  <si>
    <t>JANAINA AMARAL DAMASCENO</t>
  </si>
  <si>
    <t>LLMDOZIV52</t>
  </si>
  <si>
    <t>LLMOZZSX5D</t>
  </si>
  <si>
    <t>LLNSWGZEEF</t>
  </si>
  <si>
    <t>96490411768</t>
  </si>
  <si>
    <t>HEVERALDO LUYDI LAVORATO</t>
  </si>
  <si>
    <t>LLNV730G8E</t>
  </si>
  <si>
    <t>LLO1OJBQ5C</t>
  </si>
  <si>
    <t>LLO7K0SB01</t>
  </si>
  <si>
    <t>LLOIET5D53</t>
  </si>
  <si>
    <t>LLP7RJNU19</t>
  </si>
  <si>
    <t>LLPDLWJC6E</t>
  </si>
  <si>
    <t>LLPDPL58DD</t>
  </si>
  <si>
    <t>LLPHEIFXB6</t>
  </si>
  <si>
    <t>LLV315MD5F</t>
  </si>
  <si>
    <t>LLV4U4GZ1A</t>
  </si>
  <si>
    <t>LLW92MBYFB</t>
  </si>
  <si>
    <t>LLXQUIG376</t>
  </si>
  <si>
    <t>LLXUGKG4A6</t>
  </si>
  <si>
    <t>LLMQ0E2H28</t>
  </si>
  <si>
    <t>LLPHBTQ6C5</t>
  </si>
  <si>
    <t>MARI</t>
  </si>
  <si>
    <t>LLMQUJ9549</t>
  </si>
  <si>
    <t>LKWU1Y2B9D</t>
  </si>
  <si>
    <t>LLB0MNBN9C</t>
  </si>
  <si>
    <t>LLE3820I45</t>
  </si>
  <si>
    <t>LKWT0TOX43</t>
  </si>
  <si>
    <t>LKWVUV0WE7</t>
  </si>
  <si>
    <t>LL3U2587E1</t>
  </si>
  <si>
    <t>LL3UTADMBB</t>
  </si>
  <si>
    <t>LL41B29C32</t>
  </si>
  <si>
    <t>LL5GQRWCEB</t>
  </si>
  <si>
    <t>SAPE</t>
  </si>
  <si>
    <t>LLL2ZSNU64</t>
  </si>
  <si>
    <t>LLFHZ586BD</t>
  </si>
  <si>
    <t>LLME5P9JD8</t>
  </si>
  <si>
    <t>86924842100</t>
  </si>
  <si>
    <t>THIAGO FARIA MACHADO DE MIRANDA</t>
  </si>
  <si>
    <t>37025675857</t>
  </si>
  <si>
    <t>ANTONIO FELIPE JOSE CAMILO</t>
  </si>
  <si>
    <t>GISLENE THAIS BARBOSA DE SOUZA</t>
  </si>
  <si>
    <t>GUSTAVO CARVALHO DE OLIVEIRA</t>
  </si>
  <si>
    <t>02218680629</t>
  </si>
  <si>
    <t>LETICIA SILVA SOBRINHO</t>
  </si>
  <si>
    <t>leticia.sobrinho@performafacil.com</t>
  </si>
  <si>
    <t>79618472787</t>
  </si>
  <si>
    <t>ALEXANDRE RODRIGUES MIRANDA</t>
  </si>
  <si>
    <t>alexandre.miranda@performafacil.com</t>
  </si>
  <si>
    <t>janaina.damasceno@performafacil.com</t>
  </si>
  <si>
    <t>heveraldo.lavorato@performafacil.com</t>
  </si>
  <si>
    <t>01989108199</t>
  </si>
  <si>
    <t>EMERSON ANDRADE</t>
  </si>
  <si>
    <t>emerson.andrade@performafacil.com</t>
  </si>
  <si>
    <t>luis.sandrin@performafacil.com</t>
  </si>
  <si>
    <t>eudilene.costa@performafacil.com</t>
  </si>
  <si>
    <t>luciana.campos@performafacil.com</t>
  </si>
  <si>
    <t>joao.villarreal@performafacil.com</t>
  </si>
  <si>
    <t>renata.cardoso@performafacil.com</t>
  </si>
  <si>
    <t>FERIADO</t>
  </si>
  <si>
    <t>Agricultural Cooperative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</si>
</sst>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&quot;R$&quot;\ #,##0;\-&quot;R$&quot;\ #,##0"/>
    <numFmt numFmtId="44" formatCode="_-&quot;R$&quot;\ * #,##0.00_-;\-&quot;R$&quot;\ * #,##0.00_-;_-&quot;R$&quot;\ * &quot;-&quot;??_-;_-@_-"/>
    <numFmt numFmtId="164" formatCode="&quot;R$&quot;\ #,##0.00"/>
    <numFmt numFmtId="165" formatCode="00000000000"/>
    <numFmt numFmtId="166" formatCode="000000000\-00"/>
    <numFmt numFmtId="167" formatCode="d/m/yyyy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name val="Arial MT"/>
    </font>
    <font>
      <sz val="11"/>
      <color rgb="FF000000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9"/>
      <name val="Arial MT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Calibri"/>
      <family val="2"/>
    </font>
    <font>
      <sz val="12"/>
      <color theme="1"/>
      <name val="Calibri"/>
      <family val="2"/>
    </font>
    <font>
      <sz val="11"/>
      <color rgb="FF000000"/>
      <name val="Calibri"/>
      <family val="2"/>
    </font>
    <font>
      <u/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theme="1"/>
      <name val="Arial"/>
      <family val="2"/>
    </font>
    <font>
      <sz val="9"/>
      <color theme="1"/>
      <name val="Arial"/>
      <family val="2"/>
    </font>
    <font>
      <sz val="10"/>
      <color rgb="FF202124"/>
      <name val="Roboto"/>
    </font>
    <font>
      <u/>
      <sz val="12"/>
      <color theme="1"/>
      <name val="Calibri"/>
      <family val="2"/>
    </font>
    <font>
      <sz val="9"/>
      <color rgb="FF000000"/>
      <name val="Verdana"/>
      <family val="2"/>
    </font>
    <font>
      <sz val="9"/>
      <color theme="1"/>
      <name val="Verdana"/>
      <family val="2"/>
    </font>
    <font>
      <u/>
      <sz val="9"/>
      <color theme="1"/>
      <name val="Verdana"/>
      <family val="2"/>
    </font>
    <font>
      <sz val="10"/>
      <color rgb="FF00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C2029"/>
        <bgColor indexed="64"/>
      </patternFill>
    </fill>
    <fill>
      <patternFill patternType="solid">
        <fgColor rgb="FFEC2029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294">
    <xf numFmtId="0" fontId="0" fillId="0" borderId="0" xfId="0"/>
    <xf numFmtId="17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7" fontId="3" fillId="0" borderId="7" xfId="0" applyNumberFormat="1" applyFont="1" applyBorder="1" applyAlignment="1">
      <alignment horizontal="center"/>
    </xf>
    <xf numFmtId="17" fontId="0" fillId="0" borderId="1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3" fillId="0" borderId="8" xfId="0" applyNumberFormat="1" applyFont="1" applyBorder="1" applyAlignment="1">
      <alignment horizontal="center"/>
    </xf>
    <xf numFmtId="5" fontId="0" fillId="0" borderId="0" xfId="0" applyNumberFormat="1"/>
    <xf numFmtId="0" fontId="0" fillId="0" borderId="0" xfId="0" applyAlignment="1">
      <alignment horizontal="center"/>
    </xf>
    <xf numFmtId="44" fontId="5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6" borderId="9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/>
    </xf>
    <xf numFmtId="165" fontId="6" fillId="6" borderId="9" xfId="0" applyNumberFormat="1" applyFont="1" applyFill="1" applyBorder="1"/>
    <xf numFmtId="0" fontId="6" fillId="6" borderId="9" xfId="0" applyFont="1" applyFill="1" applyBorder="1"/>
    <xf numFmtId="0" fontId="6" fillId="6" borderId="9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/>
    </xf>
    <xf numFmtId="14" fontId="6" fillId="6" borderId="9" xfId="0" applyNumberFormat="1" applyFont="1" applyFill="1" applyBorder="1" applyAlignment="1">
      <alignment horizontal="center"/>
    </xf>
    <xf numFmtId="14" fontId="6" fillId="6" borderId="9" xfId="0" applyNumberFormat="1" applyFont="1" applyFill="1" applyBorder="1" applyAlignment="1">
      <alignment horizontal="center" vertical="center"/>
    </xf>
    <xf numFmtId="49" fontId="8" fillId="0" borderId="3" xfId="3" applyNumberFormat="1" applyFont="1" applyBorder="1" applyAlignment="1">
      <alignment horizontal="center"/>
    </xf>
    <xf numFmtId="49" fontId="0" fillId="0" borderId="9" xfId="0" applyNumberFormat="1" applyBorder="1" applyAlignment="1">
      <alignment horizontal="left"/>
    </xf>
    <xf numFmtId="165" fontId="9" fillId="0" borderId="9" xfId="0" applyNumberFormat="1" applyFont="1" applyBorder="1" applyAlignment="1">
      <alignment horizontal="left"/>
    </xf>
    <xf numFmtId="0" fontId="0" fillId="0" borderId="9" xfId="0" applyBorder="1"/>
    <xf numFmtId="14" fontId="0" fillId="0" borderId="9" xfId="0" applyNumberFormat="1" applyBorder="1"/>
    <xf numFmtId="165" fontId="0" fillId="0" borderId="9" xfId="0" applyNumberFormat="1" applyBorder="1" applyAlignment="1">
      <alignment horizontal="center"/>
    </xf>
    <xf numFmtId="14" fontId="10" fillId="0" borderId="9" xfId="0" applyNumberFormat="1" applyFont="1" applyBorder="1" applyAlignment="1">
      <alignment horizontal="center" wrapText="1"/>
    </xf>
    <xf numFmtId="14" fontId="11" fillId="0" borderId="3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0" fontId="10" fillId="8" borderId="9" xfId="0" applyFont="1" applyFill="1" applyBorder="1" applyAlignment="1">
      <alignment horizontal="center" wrapText="1"/>
    </xf>
    <xf numFmtId="165" fontId="0" fillId="0" borderId="9" xfId="0" applyNumberFormat="1" applyBorder="1" applyAlignment="1">
      <alignment horizontal="left"/>
    </xf>
    <xf numFmtId="0" fontId="12" fillId="0" borderId="9" xfId="0" applyFont="1" applyBorder="1"/>
    <xf numFmtId="14" fontId="11" fillId="0" borderId="2" xfId="0" applyNumberFormat="1" applyFont="1" applyBorder="1" applyAlignment="1">
      <alignment horizontal="center" vertical="center"/>
    </xf>
    <xf numFmtId="165" fontId="0" fillId="2" borderId="9" xfId="0" applyNumberFormat="1" applyFill="1" applyBorder="1" applyAlignment="1">
      <alignment horizontal="left"/>
    </xf>
    <xf numFmtId="49" fontId="11" fillId="0" borderId="9" xfId="0" applyNumberFormat="1" applyFont="1" applyBorder="1" applyAlignment="1">
      <alignment horizontal="left"/>
    </xf>
    <xf numFmtId="49" fontId="13" fillId="0" borderId="9" xfId="0" applyNumberFormat="1" applyFont="1" applyBorder="1" applyAlignment="1">
      <alignment horizontal="left" vertical="top" wrapText="1"/>
    </xf>
    <xf numFmtId="49" fontId="13" fillId="2" borderId="9" xfId="0" applyNumberFormat="1" applyFont="1" applyFill="1" applyBorder="1" applyAlignment="1">
      <alignment horizontal="left" vertical="top" wrapText="1"/>
    </xf>
    <xf numFmtId="14" fontId="11" fillId="0" borderId="9" xfId="0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center"/>
    </xf>
    <xf numFmtId="14" fontId="11" fillId="0" borderId="9" xfId="0" applyNumberFormat="1" applyFont="1" applyBorder="1" applyAlignment="1">
      <alignment horizontal="center"/>
    </xf>
    <xf numFmtId="165" fontId="11" fillId="0" borderId="9" xfId="0" applyNumberFormat="1" applyFont="1" applyBorder="1" applyAlignment="1">
      <alignment horizontal="left"/>
    </xf>
    <xf numFmtId="0" fontId="14" fillId="0" borderId="9" xfId="0" applyFont="1" applyBorder="1"/>
    <xf numFmtId="0" fontId="11" fillId="0" borderId="9" xfId="0" applyFont="1" applyBorder="1" applyAlignment="1">
      <alignment horizontal="center"/>
    </xf>
    <xf numFmtId="14" fontId="11" fillId="0" borderId="16" xfId="0" applyNumberFormat="1" applyFont="1" applyBorder="1" applyAlignment="1">
      <alignment horizontal="center" vertical="center"/>
    </xf>
    <xf numFmtId="165" fontId="11" fillId="0" borderId="17" xfId="0" applyNumberFormat="1" applyFont="1" applyBorder="1" applyAlignment="1">
      <alignment horizontal="left"/>
    </xf>
    <xf numFmtId="0" fontId="12" fillId="0" borderId="0" xfId="0" applyFont="1"/>
    <xf numFmtId="0" fontId="11" fillId="0" borderId="14" xfId="0" applyFont="1" applyBorder="1" applyAlignment="1">
      <alignment horizontal="center"/>
    </xf>
    <xf numFmtId="164" fontId="0" fillId="0" borderId="9" xfId="0" applyNumberFormat="1" applyBorder="1"/>
    <xf numFmtId="0" fontId="6" fillId="7" borderId="9" xfId="0" applyFont="1" applyFill="1" applyBorder="1"/>
    <xf numFmtId="165" fontId="0" fillId="7" borderId="9" xfId="0" applyNumberFormat="1" applyFill="1" applyBorder="1"/>
    <xf numFmtId="0" fontId="0" fillId="7" borderId="0" xfId="0" applyFill="1"/>
    <xf numFmtId="14" fontId="6" fillId="7" borderId="9" xfId="0" applyNumberFormat="1" applyFont="1" applyFill="1" applyBorder="1" applyAlignment="1">
      <alignment horizontal="center" vertical="center"/>
    </xf>
    <xf numFmtId="165" fontId="0" fillId="7" borderId="9" xfId="0" applyNumberFormat="1" applyFill="1" applyBorder="1" applyAlignment="1">
      <alignment horizontal="center"/>
    </xf>
    <xf numFmtId="0" fontId="0" fillId="9" borderId="0" xfId="0" applyFill="1"/>
    <xf numFmtId="0" fontId="16" fillId="0" borderId="0" xfId="0" applyFont="1"/>
    <xf numFmtId="14" fontId="16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0" fillId="10" borderId="0" xfId="0" applyFill="1"/>
    <xf numFmtId="14" fontId="0" fillId="9" borderId="0" xfId="0" applyNumberFormat="1" applyFill="1" applyAlignment="1">
      <alignment horizontal="center" vertical="center"/>
    </xf>
    <xf numFmtId="0" fontId="0" fillId="10" borderId="0" xfId="0" applyFill="1" applyAlignment="1">
      <alignment vertical="center"/>
    </xf>
    <xf numFmtId="14" fontId="0" fillId="10" borderId="0" xfId="0" applyNumberFormat="1" applyFill="1" applyAlignment="1">
      <alignment horizontal="center" vertical="center"/>
    </xf>
    <xf numFmtId="17" fontId="2" fillId="10" borderId="0" xfId="0" applyNumberFormat="1" applyFont="1" applyFill="1" applyAlignment="1">
      <alignment horizontal="center" vertical="center"/>
    </xf>
    <xf numFmtId="1" fontId="0" fillId="9" borderId="0" xfId="0" applyNumberFormat="1" applyFill="1" applyAlignment="1">
      <alignment horizontal="center" vertical="center"/>
    </xf>
    <xf numFmtId="0" fontId="0" fillId="2" borderId="0" xfId="0" applyFill="1"/>
    <xf numFmtId="2" fontId="17" fillId="4" borderId="17" xfId="0" applyNumberFormat="1" applyFont="1" applyFill="1" applyBorder="1" applyAlignment="1">
      <alignment horizontal="center" vertical="top"/>
    </xf>
    <xf numFmtId="2" fontId="17" fillId="11" borderId="17" xfId="0" applyNumberFormat="1" applyFont="1" applyFill="1" applyBorder="1" applyAlignment="1">
      <alignment horizontal="center" vertical="top"/>
    </xf>
    <xf numFmtId="164" fontId="16" fillId="0" borderId="0" xfId="0" applyNumberFormat="1" applyFont="1"/>
    <xf numFmtId="164" fontId="3" fillId="12" borderId="9" xfId="0" applyNumberFormat="1" applyFont="1" applyFill="1" applyBorder="1" applyAlignment="1">
      <alignment horizontal="center"/>
    </xf>
    <xf numFmtId="49" fontId="18" fillId="0" borderId="0" xfId="0" applyNumberFormat="1" applyFont="1" applyAlignment="1">
      <alignment horizontal="left" vertical="top" wrapText="1"/>
    </xf>
    <xf numFmtId="165" fontId="19" fillId="0" borderId="18" xfId="0" applyNumberFormat="1" applyFont="1" applyBorder="1" applyAlignment="1">
      <alignment horizontal="left"/>
    </xf>
    <xf numFmtId="165" fontId="19" fillId="0" borderId="18" xfId="0" applyNumberFormat="1" applyFont="1" applyBorder="1" applyAlignment="1">
      <alignment horizontal="center"/>
    </xf>
    <xf numFmtId="14" fontId="10" fillId="0" borderId="18" xfId="0" applyNumberFormat="1" applyFont="1" applyBorder="1" applyAlignment="1">
      <alignment horizontal="center" wrapText="1"/>
    </xf>
    <xf numFmtId="14" fontId="20" fillId="0" borderId="19" xfId="0" applyNumberFormat="1" applyFont="1" applyBorder="1" applyAlignment="1">
      <alignment horizontal="center" vertical="center"/>
    </xf>
    <xf numFmtId="0" fontId="10" fillId="13" borderId="18" xfId="0" applyFont="1" applyFill="1" applyBorder="1" applyAlignment="1">
      <alignment horizontal="center"/>
    </xf>
    <xf numFmtId="1" fontId="20" fillId="0" borderId="20" xfId="0" applyNumberFormat="1" applyFont="1" applyBorder="1" applyAlignment="1">
      <alignment horizontal="center"/>
    </xf>
    <xf numFmtId="14" fontId="20" fillId="0" borderId="21" xfId="0" applyNumberFormat="1" applyFont="1" applyBorder="1" applyAlignment="1">
      <alignment horizontal="center" vertical="center"/>
    </xf>
    <xf numFmtId="0" fontId="10" fillId="13" borderId="18" xfId="0" applyFont="1" applyFill="1" applyBorder="1" applyAlignment="1">
      <alignment horizontal="center" wrapText="1"/>
    </xf>
    <xf numFmtId="0" fontId="8" fillId="0" borderId="9" xfId="3" applyFont="1" applyBorder="1" applyAlignment="1">
      <alignment horizontal="center" vertical="center"/>
    </xf>
    <xf numFmtId="14" fontId="19" fillId="0" borderId="18" xfId="0" applyNumberFormat="1" applyFont="1" applyBorder="1"/>
    <xf numFmtId="14" fontId="20" fillId="0" borderId="18" xfId="0" applyNumberFormat="1" applyFont="1" applyBorder="1" applyAlignment="1">
      <alignment horizontal="center"/>
    </xf>
    <xf numFmtId="0" fontId="0" fillId="2" borderId="0" xfId="0" applyFill="1" applyAlignment="1">
      <alignment vertical="center"/>
    </xf>
    <xf numFmtId="1" fontId="2" fillId="14" borderId="9" xfId="0" applyNumberFormat="1" applyFont="1" applyFill="1" applyBorder="1" applyAlignment="1">
      <alignment horizontal="center"/>
    </xf>
    <xf numFmtId="0" fontId="15" fillId="15" borderId="0" xfId="0" applyFont="1" applyFill="1"/>
    <xf numFmtId="44" fontId="15" fillId="0" borderId="9" xfId="4" applyFont="1" applyBorder="1"/>
    <xf numFmtId="10" fontId="22" fillId="0" borderId="9" xfId="2" applyNumberFormat="1" applyFont="1" applyBorder="1" applyAlignment="1">
      <alignment horizontal="center" vertical="center"/>
    </xf>
    <xf numFmtId="44" fontId="22" fillId="0" borderId="9" xfId="1" applyFont="1" applyBorder="1" applyAlignment="1">
      <alignment horizontal="center" vertical="center"/>
    </xf>
    <xf numFmtId="166" fontId="16" fillId="0" borderId="0" xfId="0" applyNumberFormat="1" applyFont="1"/>
    <xf numFmtId="0" fontId="2" fillId="17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18" borderId="0" xfId="0" applyFill="1"/>
    <xf numFmtId="0" fontId="2" fillId="18" borderId="0" xfId="0" applyFont="1" applyFill="1" applyAlignment="1">
      <alignment horizontal="center"/>
    </xf>
    <xf numFmtId="2" fontId="0" fillId="9" borderId="0" xfId="0" applyNumberFormat="1" applyFill="1" applyAlignment="1">
      <alignment horizontal="center" vertical="center"/>
    </xf>
    <xf numFmtId="164" fontId="0" fillId="9" borderId="0" xfId="0" applyNumberFormat="1" applyFill="1"/>
    <xf numFmtId="0" fontId="2" fillId="4" borderId="9" xfId="0" applyFont="1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4" fontId="0" fillId="0" borderId="9" xfId="0" applyNumberFormat="1" applyBorder="1" applyAlignment="1">
      <alignment horizontal="center"/>
    </xf>
    <xf numFmtId="14" fontId="10" fillId="0" borderId="3" xfId="0" applyNumberFormat="1" applyFont="1" applyBorder="1" applyAlignment="1">
      <alignment horizontal="center" wrapText="1"/>
    </xf>
    <xf numFmtId="14" fontId="11" fillId="0" borderId="0" xfId="0" applyNumberFormat="1" applyFont="1" applyAlignment="1">
      <alignment horizontal="center" vertical="center"/>
    </xf>
    <xf numFmtId="0" fontId="10" fillId="8" borderId="17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23" fillId="15" borderId="0" xfId="0" applyFont="1" applyFill="1" applyAlignment="1">
      <alignment horizontal="center" vertical="center"/>
    </xf>
    <xf numFmtId="0" fontId="17" fillId="4" borderId="14" xfId="0" applyFont="1" applyFill="1" applyBorder="1" applyAlignment="1">
      <alignment horizontal="center" vertical="top"/>
    </xf>
    <xf numFmtId="14" fontId="0" fillId="0" borderId="0" xfId="0" applyNumberFormat="1"/>
    <xf numFmtId="44" fontId="0" fillId="0" borderId="0" xfId="0" applyNumberFormat="1"/>
    <xf numFmtId="44" fontId="24" fillId="2" borderId="6" xfId="0" applyNumberFormat="1" applyFont="1" applyFill="1" applyBorder="1" applyAlignment="1">
      <alignment horizontal="center"/>
    </xf>
    <xf numFmtId="44" fontId="24" fillId="2" borderId="11" xfId="0" applyNumberFormat="1" applyFont="1" applyFill="1" applyBorder="1" applyAlignment="1">
      <alignment horizontal="center"/>
    </xf>
    <xf numFmtId="5" fontId="24" fillId="2" borderId="6" xfId="0" applyNumberFormat="1" applyFont="1" applyFill="1" applyBorder="1" applyAlignment="1">
      <alignment horizontal="center"/>
    </xf>
    <xf numFmtId="5" fontId="24" fillId="2" borderId="13" xfId="0" applyNumberFormat="1" applyFont="1" applyFill="1" applyBorder="1" applyAlignment="1">
      <alignment horizontal="center"/>
    </xf>
    <xf numFmtId="0" fontId="24" fillId="2" borderId="0" xfId="0" applyFont="1" applyFill="1"/>
    <xf numFmtId="44" fontId="24" fillId="2" borderId="15" xfId="0" applyNumberFormat="1" applyFont="1" applyFill="1" applyBorder="1" applyAlignment="1">
      <alignment horizontal="center"/>
    </xf>
    <xf numFmtId="0" fontId="0" fillId="0" borderId="3" xfId="0" applyBorder="1"/>
    <xf numFmtId="0" fontId="12" fillId="0" borderId="3" xfId="0" applyFont="1" applyBorder="1"/>
    <xf numFmtId="0" fontId="14" fillId="0" borderId="3" xfId="0" applyFont="1" applyBorder="1"/>
    <xf numFmtId="14" fontId="11" fillId="0" borderId="1" xfId="0" applyNumberFormat="1" applyFont="1" applyBorder="1" applyAlignment="1">
      <alignment horizontal="center" vertical="center"/>
    </xf>
    <xf numFmtId="14" fontId="11" fillId="0" borderId="14" xfId="0" applyNumberFormat="1" applyFont="1" applyBorder="1" applyAlignment="1">
      <alignment horizontal="center" vertical="center"/>
    </xf>
    <xf numFmtId="17" fontId="21" fillId="16" borderId="9" xfId="1" applyNumberFormat="1" applyFont="1" applyFill="1" applyBorder="1" applyAlignment="1">
      <alignment horizontal="center" vertical="center"/>
    </xf>
    <xf numFmtId="3" fontId="0" fillId="0" borderId="0" xfId="0" applyNumberFormat="1"/>
    <xf numFmtId="0" fontId="19" fillId="19" borderId="18" xfId="0" applyFont="1" applyFill="1" applyBorder="1"/>
    <xf numFmtId="49" fontId="25" fillId="0" borderId="18" xfId="0" applyNumberFormat="1" applyFont="1" applyBorder="1" applyAlignment="1">
      <alignment horizontal="center"/>
    </xf>
    <xf numFmtId="165" fontId="26" fillId="0" borderId="18" xfId="0" applyNumberFormat="1" applyFont="1" applyBorder="1" applyAlignment="1">
      <alignment horizontal="left"/>
    </xf>
    <xf numFmtId="165" fontId="19" fillId="20" borderId="18" xfId="0" applyNumberFormat="1" applyFont="1" applyFill="1" applyBorder="1" applyAlignment="1">
      <alignment horizontal="center"/>
    </xf>
    <xf numFmtId="165" fontId="26" fillId="0" borderId="18" xfId="0" applyNumberFormat="1" applyFont="1" applyBorder="1" applyAlignment="1">
      <alignment horizontal="center"/>
    </xf>
    <xf numFmtId="0" fontId="19" fillId="0" borderId="18" xfId="0" applyFont="1" applyBorder="1"/>
    <xf numFmtId="14" fontId="20" fillId="0" borderId="18" xfId="0" applyNumberFormat="1" applyFont="1" applyBorder="1" applyAlignment="1">
      <alignment horizontal="center" vertical="center"/>
    </xf>
    <xf numFmtId="1" fontId="20" fillId="0" borderId="18" xfId="0" applyNumberFormat="1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7" fillId="0" borderId="18" xfId="0" applyFont="1" applyBorder="1"/>
    <xf numFmtId="0" fontId="28" fillId="0" borderId="18" xfId="0" applyFont="1" applyBorder="1"/>
    <xf numFmtId="0" fontId="19" fillId="0" borderId="19" xfId="0" applyFont="1" applyBorder="1"/>
    <xf numFmtId="0" fontId="14" fillId="0" borderId="19" xfId="0" applyFont="1" applyBorder="1"/>
    <xf numFmtId="0" fontId="27" fillId="0" borderId="19" xfId="0" applyFont="1" applyBorder="1"/>
    <xf numFmtId="14" fontId="19" fillId="0" borderId="18" xfId="0" applyNumberFormat="1" applyFont="1" applyBorder="1" applyAlignment="1">
      <alignment horizontal="center"/>
    </xf>
    <xf numFmtId="14" fontId="10" fillId="0" borderId="0" xfId="0" applyNumberFormat="1" applyFont="1"/>
    <xf numFmtId="0" fontId="10" fillId="0" borderId="0" xfId="0" applyFont="1"/>
    <xf numFmtId="165" fontId="20" fillId="0" borderId="18" xfId="0" applyNumberFormat="1" applyFont="1" applyBorder="1" applyAlignment="1">
      <alignment horizontal="left"/>
    </xf>
    <xf numFmtId="0" fontId="29" fillId="0" borderId="19" xfId="5" applyBorder="1"/>
    <xf numFmtId="0" fontId="28" fillId="0" borderId="19" xfId="0" applyFont="1" applyBorder="1"/>
    <xf numFmtId="0" fontId="10" fillId="0" borderId="18" xfId="0" applyFont="1" applyBorder="1"/>
    <xf numFmtId="0" fontId="30" fillId="0" borderId="18" xfId="0" applyFont="1" applyBorder="1"/>
    <xf numFmtId="0" fontId="1" fillId="0" borderId="0" xfId="0" applyFont="1"/>
    <xf numFmtId="165" fontId="31" fillId="20" borderId="18" xfId="0" applyNumberFormat="1" applyFont="1" applyFill="1" applyBorder="1" applyAlignment="1">
      <alignment horizontal="center"/>
    </xf>
    <xf numFmtId="49" fontId="19" fillId="20" borderId="18" xfId="0" applyNumberFormat="1" applyFont="1" applyFill="1" applyBorder="1" applyAlignment="1">
      <alignment horizontal="center"/>
    </xf>
    <xf numFmtId="0" fontId="19" fillId="0" borderId="18" xfId="0" applyFont="1" applyBorder="1" applyAlignment="1">
      <alignment horizontal="center"/>
    </xf>
    <xf numFmtId="0" fontId="19" fillId="0" borderId="18" xfId="0" applyFont="1" applyBorder="1" applyAlignment="1">
      <alignment horizontal="left"/>
    </xf>
    <xf numFmtId="0" fontId="19" fillId="13" borderId="18" xfId="0" applyFont="1" applyFill="1" applyBorder="1" applyAlignment="1">
      <alignment horizontal="left"/>
    </xf>
    <xf numFmtId="0" fontId="27" fillId="13" borderId="18" xfId="0" applyFont="1" applyFill="1" applyBorder="1" applyAlignment="1">
      <alignment horizontal="left"/>
    </xf>
    <xf numFmtId="167" fontId="19" fillId="0" borderId="18" xfId="0" applyNumberFormat="1" applyFont="1" applyBorder="1" applyAlignment="1">
      <alignment horizontal="center"/>
    </xf>
    <xf numFmtId="0" fontId="3" fillId="21" borderId="0" xfId="0" applyFont="1" applyFill="1"/>
    <xf numFmtId="14" fontId="3" fillId="21" borderId="0" xfId="0" applyNumberFormat="1" applyFont="1" applyFill="1"/>
    <xf numFmtId="0" fontId="2" fillId="6" borderId="9" xfId="0" applyFont="1" applyFill="1" applyBorder="1"/>
    <xf numFmtId="164" fontId="3" fillId="22" borderId="14" xfId="0" applyNumberFormat="1" applyFont="1" applyFill="1" applyBorder="1"/>
    <xf numFmtId="164" fontId="0" fillId="0" borderId="0" xfId="0" applyNumberFormat="1"/>
    <xf numFmtId="0" fontId="6" fillId="6" borderId="14" xfId="0" applyFont="1" applyFill="1" applyBorder="1" applyAlignment="1">
      <alignment horizontal="center"/>
    </xf>
    <xf numFmtId="0" fontId="6" fillId="6" borderId="14" xfId="0" applyFont="1" applyFill="1" applyBorder="1" applyAlignment="1">
      <alignment horizontal="center" vertical="center"/>
    </xf>
    <xf numFmtId="17" fontId="6" fillId="6" borderId="14" xfId="0" applyNumberFormat="1" applyFont="1" applyFill="1" applyBorder="1" applyAlignment="1">
      <alignment horizontal="center" vertical="center"/>
    </xf>
    <xf numFmtId="0" fontId="11" fillId="0" borderId="9" xfId="0" applyFont="1" applyBorder="1" applyAlignment="1">
      <alignment horizontal="left" vertical="top"/>
    </xf>
    <xf numFmtId="0" fontId="11" fillId="0" borderId="9" xfId="0" applyFont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0" fillId="9" borderId="0" xfId="0" applyNumberFormat="1" applyFill="1"/>
    <xf numFmtId="0" fontId="0" fillId="9" borderId="9" xfId="0" applyFill="1" applyBorder="1"/>
    <xf numFmtId="49" fontId="25" fillId="0" borderId="9" xfId="0" applyNumberFormat="1" applyFont="1" applyBorder="1" applyAlignment="1">
      <alignment horizontal="center"/>
    </xf>
    <xf numFmtId="0" fontId="32" fillId="0" borderId="0" xfId="0" applyFont="1"/>
    <xf numFmtId="0" fontId="19" fillId="0" borderId="0" xfId="0" applyFont="1" applyAlignment="1">
      <alignment horizontal="center"/>
    </xf>
    <xf numFmtId="165" fontId="19" fillId="20" borderId="9" xfId="0" applyNumberFormat="1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/>
    <xf numFmtId="14" fontId="19" fillId="0" borderId="0" xfId="0" applyNumberFormat="1" applyFont="1" applyAlignment="1">
      <alignment horizontal="left"/>
    </xf>
    <xf numFmtId="14" fontId="19" fillId="0" borderId="0" xfId="0" applyNumberFormat="1" applyFont="1" applyAlignment="1">
      <alignment horizontal="center"/>
    </xf>
    <xf numFmtId="1" fontId="19" fillId="0" borderId="0" xfId="0" applyNumberFormat="1" applyFont="1" applyAlignment="1">
      <alignment horizontal="center"/>
    </xf>
    <xf numFmtId="14" fontId="20" fillId="0" borderId="0" xfId="0" applyNumberFormat="1" applyFont="1" applyAlignment="1">
      <alignment horizontal="center"/>
    </xf>
    <xf numFmtId="0" fontId="19" fillId="19" borderId="25" xfId="0" applyFont="1" applyFill="1" applyBorder="1"/>
    <xf numFmtId="49" fontId="25" fillId="0" borderId="25" xfId="0" applyNumberFormat="1" applyFont="1" applyBorder="1" applyAlignment="1">
      <alignment horizontal="center"/>
    </xf>
    <xf numFmtId="165" fontId="19" fillId="0" borderId="25" xfId="0" applyNumberFormat="1" applyFont="1" applyBorder="1" applyAlignment="1">
      <alignment horizontal="left"/>
    </xf>
    <xf numFmtId="165" fontId="26" fillId="0" borderId="25" xfId="0" applyNumberFormat="1" applyFont="1" applyBorder="1" applyAlignment="1">
      <alignment horizontal="left"/>
    </xf>
    <xf numFmtId="165" fontId="19" fillId="20" borderId="25" xfId="0" applyNumberFormat="1" applyFont="1" applyFill="1" applyBorder="1" applyAlignment="1">
      <alignment horizontal="center"/>
    </xf>
    <xf numFmtId="14" fontId="20" fillId="0" borderId="25" xfId="0" applyNumberFormat="1" applyFont="1" applyBorder="1" applyAlignment="1">
      <alignment horizontal="center"/>
    </xf>
    <xf numFmtId="165" fontId="26" fillId="0" borderId="25" xfId="0" applyNumberFormat="1" applyFont="1" applyBorder="1" applyAlignment="1">
      <alignment horizontal="center"/>
    </xf>
    <xf numFmtId="0" fontId="27" fillId="0" borderId="26" xfId="0" applyFont="1" applyBorder="1"/>
    <xf numFmtId="14" fontId="20" fillId="0" borderId="25" xfId="0" applyNumberFormat="1" applyFont="1" applyBorder="1" applyAlignment="1">
      <alignment horizontal="center" vertical="center"/>
    </xf>
    <xf numFmtId="1" fontId="20" fillId="0" borderId="25" xfId="0" applyNumberFormat="1" applyFont="1" applyBorder="1" applyAlignment="1">
      <alignment horizontal="center"/>
    </xf>
    <xf numFmtId="0" fontId="20" fillId="0" borderId="25" xfId="0" applyFont="1" applyBorder="1" applyAlignment="1">
      <alignment horizontal="center"/>
    </xf>
    <xf numFmtId="0" fontId="19" fillId="19" borderId="9" xfId="0" applyFont="1" applyFill="1" applyBorder="1"/>
    <xf numFmtId="165" fontId="19" fillId="0" borderId="9" xfId="0" applyNumberFormat="1" applyFont="1" applyBorder="1" applyAlignment="1">
      <alignment horizontal="left"/>
    </xf>
    <xf numFmtId="165" fontId="26" fillId="0" borderId="9" xfId="0" applyNumberFormat="1" applyFont="1" applyBorder="1" applyAlignment="1">
      <alignment horizontal="left"/>
    </xf>
    <xf numFmtId="14" fontId="20" fillId="0" borderId="9" xfId="0" applyNumberFormat="1" applyFont="1" applyBorder="1" applyAlignment="1">
      <alignment horizontal="center"/>
    </xf>
    <xf numFmtId="165" fontId="26" fillId="0" borderId="9" xfId="0" applyNumberFormat="1" applyFont="1" applyBorder="1" applyAlignment="1">
      <alignment horizontal="center"/>
    </xf>
    <xf numFmtId="0" fontId="27" fillId="0" borderId="9" xfId="0" applyFont="1" applyBorder="1"/>
    <xf numFmtId="14" fontId="20" fillId="0" borderId="9" xfId="0" applyNumberFormat="1" applyFont="1" applyBorder="1" applyAlignment="1">
      <alignment horizontal="center" vertical="center"/>
    </xf>
    <xf numFmtId="1" fontId="20" fillId="0" borderId="9" xfId="0" applyNumberFormat="1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14" fontId="10" fillId="0" borderId="9" xfId="0" applyNumberFormat="1" applyFont="1" applyBorder="1"/>
    <xf numFmtId="0" fontId="19" fillId="0" borderId="9" xfId="0" applyFont="1" applyBorder="1"/>
    <xf numFmtId="0" fontId="10" fillId="0" borderId="9" xfId="0" applyFont="1" applyBorder="1"/>
    <xf numFmtId="165" fontId="20" fillId="0" borderId="9" xfId="0" applyNumberFormat="1" applyFont="1" applyBorder="1" applyAlignment="1">
      <alignment horizontal="left"/>
    </xf>
    <xf numFmtId="0" fontId="29" fillId="0" borderId="9" xfId="5" applyBorder="1"/>
    <xf numFmtId="0" fontId="28" fillId="0" borderId="9" xfId="0" applyFont="1" applyBorder="1"/>
    <xf numFmtId="165" fontId="19" fillId="0" borderId="9" xfId="0" applyNumberFormat="1" applyFont="1" applyBorder="1" applyAlignment="1">
      <alignment horizontal="center"/>
    </xf>
    <xf numFmtId="14" fontId="19" fillId="0" borderId="9" xfId="0" applyNumberFormat="1" applyFont="1" applyBorder="1"/>
    <xf numFmtId="0" fontId="30" fillId="0" borderId="9" xfId="0" applyFont="1" applyBorder="1"/>
    <xf numFmtId="0" fontId="1" fillId="0" borderId="9" xfId="0" applyFont="1" applyBorder="1"/>
    <xf numFmtId="165" fontId="31" fillId="20" borderId="9" xfId="0" applyNumberFormat="1" applyFont="1" applyFill="1" applyBorder="1" applyAlignment="1">
      <alignment horizontal="center"/>
    </xf>
    <xf numFmtId="49" fontId="19" fillId="20" borderId="9" xfId="0" applyNumberFormat="1" applyFont="1" applyFill="1" applyBorder="1" applyAlignment="1">
      <alignment horizontal="center"/>
    </xf>
    <xf numFmtId="0" fontId="19" fillId="0" borderId="9" xfId="0" applyFont="1" applyBorder="1" applyAlignment="1">
      <alignment horizontal="center"/>
    </xf>
    <xf numFmtId="14" fontId="19" fillId="0" borderId="9" xfId="0" applyNumberFormat="1" applyFont="1" applyBorder="1" applyAlignment="1">
      <alignment horizontal="center"/>
    </xf>
    <xf numFmtId="0" fontId="19" fillId="0" borderId="9" xfId="0" applyFont="1" applyBorder="1" applyAlignment="1">
      <alignment horizontal="left"/>
    </xf>
    <xf numFmtId="0" fontId="19" fillId="13" borderId="9" xfId="0" applyFont="1" applyFill="1" applyBorder="1" applyAlignment="1">
      <alignment horizontal="left"/>
    </xf>
    <xf numFmtId="0" fontId="27" fillId="13" borderId="9" xfId="0" applyFont="1" applyFill="1" applyBorder="1" applyAlignment="1">
      <alignment horizontal="left"/>
    </xf>
    <xf numFmtId="167" fontId="19" fillId="0" borderId="9" xfId="0" applyNumberFormat="1" applyFont="1" applyBorder="1" applyAlignment="1">
      <alignment horizontal="center"/>
    </xf>
    <xf numFmtId="14" fontId="19" fillId="0" borderId="9" xfId="0" applyNumberFormat="1" applyFont="1" applyBorder="1" applyAlignment="1">
      <alignment horizontal="left"/>
    </xf>
    <xf numFmtId="0" fontId="32" fillId="0" borderId="9" xfId="0" applyFont="1" applyBorder="1"/>
    <xf numFmtId="1" fontId="19" fillId="0" borderId="9" xfId="0" applyNumberFormat="1" applyFont="1" applyBorder="1" applyAlignment="1">
      <alignment horizontal="center"/>
    </xf>
    <xf numFmtId="0" fontId="0" fillId="7" borderId="9" xfId="0" applyFill="1" applyBorder="1"/>
    <xf numFmtId="0" fontId="16" fillId="0" borderId="0" xfId="0" applyFont="1" applyAlignment="1">
      <alignment horizontal="center"/>
    </xf>
    <xf numFmtId="0" fontId="10" fillId="13" borderId="9" xfId="0" applyFont="1" applyFill="1" applyBorder="1" applyAlignment="1">
      <alignment horizontal="center" wrapText="1"/>
    </xf>
    <xf numFmtId="14" fontId="20" fillId="0" borderId="9" xfId="0" applyNumberFormat="1" applyFont="1" applyBorder="1" applyAlignment="1">
      <alignment horizontal="left"/>
    </xf>
    <xf numFmtId="0" fontId="0" fillId="0" borderId="9" xfId="0" applyBorder="1" applyAlignment="1">
      <alignment horizontal="left"/>
    </xf>
    <xf numFmtId="0" fontId="7" fillId="0" borderId="9" xfId="3" applyBorder="1" applyAlignment="1"/>
    <xf numFmtId="0" fontId="27" fillId="0" borderId="9" xfId="0" applyFont="1" applyBorder="1" applyAlignment="1">
      <alignment horizontal="left"/>
    </xf>
    <xf numFmtId="165" fontId="33" fillId="0" borderId="9" xfId="0" applyNumberFormat="1" applyFont="1" applyBorder="1" applyAlignment="1">
      <alignment horizontal="left"/>
    </xf>
    <xf numFmtId="167" fontId="19" fillId="0" borderId="9" xfId="0" applyNumberFormat="1" applyFont="1" applyBorder="1" applyAlignment="1">
      <alignment horizontal="left"/>
    </xf>
    <xf numFmtId="14" fontId="0" fillId="0" borderId="9" xfId="0" applyNumberFormat="1" applyBorder="1" applyAlignment="1">
      <alignment horizontal="left"/>
    </xf>
    <xf numFmtId="0" fontId="19" fillId="13" borderId="9" xfId="0" applyFont="1" applyFill="1" applyBorder="1"/>
    <xf numFmtId="0" fontId="19" fillId="19" borderId="14" xfId="0" applyFont="1" applyFill="1" applyBorder="1"/>
    <xf numFmtId="0" fontId="19" fillId="19" borderId="0" xfId="0" applyFont="1" applyFill="1"/>
    <xf numFmtId="49" fontId="25" fillId="0" borderId="14" xfId="0" applyNumberFormat="1" applyFont="1" applyBorder="1" applyAlignment="1">
      <alignment horizontal="center"/>
    </xf>
    <xf numFmtId="14" fontId="20" fillId="0" borderId="14" xfId="0" applyNumberFormat="1" applyFont="1" applyBorder="1" applyAlignment="1">
      <alignment horizontal="center"/>
    </xf>
    <xf numFmtId="165" fontId="19" fillId="20" borderId="14" xfId="0" applyNumberFormat="1" applyFont="1" applyFill="1" applyBorder="1" applyAlignment="1">
      <alignment horizontal="center"/>
    </xf>
    <xf numFmtId="165" fontId="26" fillId="0" borderId="14" xfId="0" applyNumberFormat="1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34" fillId="8" borderId="14" xfId="0" applyFont="1" applyFill="1" applyBorder="1"/>
    <xf numFmtId="0" fontId="27" fillId="0" borderId="14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35" fillId="0" borderId="0" xfId="0" applyFont="1"/>
    <xf numFmtId="0" fontId="36" fillId="0" borderId="0" xfId="0" applyFont="1"/>
    <xf numFmtId="0" fontId="34" fillId="8" borderId="9" xfId="0" applyFont="1" applyFill="1" applyBorder="1"/>
    <xf numFmtId="0" fontId="34" fillId="0" borderId="9" xfId="0" applyFont="1" applyBorder="1"/>
    <xf numFmtId="0" fontId="14" fillId="0" borderId="9" xfId="0" applyFont="1" applyBorder="1" applyAlignment="1">
      <alignment horizontal="left"/>
    </xf>
    <xf numFmtId="0" fontId="37" fillId="0" borderId="9" xfId="0" applyFont="1" applyBorder="1" applyAlignment="1">
      <alignment horizontal="left"/>
    </xf>
    <xf numFmtId="14" fontId="14" fillId="0" borderId="9" xfId="0" applyNumberFormat="1" applyFont="1" applyBorder="1" applyAlignment="1">
      <alignment horizontal="left"/>
    </xf>
    <xf numFmtId="0" fontId="34" fillId="8" borderId="9" xfId="0" applyFont="1" applyFill="1" applyBorder="1" applyAlignment="1">
      <alignment wrapText="1"/>
    </xf>
    <xf numFmtId="9" fontId="16" fillId="0" borderId="0" xfId="0" applyNumberFormat="1" applyFont="1"/>
    <xf numFmtId="9" fontId="0" fillId="0" borderId="0" xfId="0" applyNumberFormat="1"/>
    <xf numFmtId="0" fontId="4" fillId="2" borderId="0" xfId="0" applyFont="1" applyFill="1" applyAlignment="1">
      <alignment horizontal="center"/>
    </xf>
    <xf numFmtId="9" fontId="0" fillId="2" borderId="0" xfId="0" applyNumberFormat="1" applyFill="1"/>
    <xf numFmtId="0" fontId="0" fillId="4" borderId="9" xfId="0" applyFill="1" applyBorder="1" applyAlignment="1">
      <alignment horizontal="center"/>
    </xf>
    <xf numFmtId="0" fontId="0" fillId="4" borderId="9" xfId="0" applyFill="1" applyBorder="1"/>
    <xf numFmtId="9" fontId="0" fillId="4" borderId="9" xfId="0" applyNumberFormat="1" applyFill="1" applyBorder="1"/>
    <xf numFmtId="9" fontId="0" fillId="4" borderId="9" xfId="0" applyNumberFormat="1" applyFill="1" applyBorder="1" applyAlignment="1">
      <alignment horizontal="center"/>
    </xf>
    <xf numFmtId="164" fontId="3" fillId="0" borderId="27" xfId="0" applyNumberFormat="1" applyFont="1" applyBorder="1" applyAlignment="1">
      <alignment horizontal="center"/>
    </xf>
    <xf numFmtId="17" fontId="0" fillId="0" borderId="4" xfId="0" applyNumberFormat="1" applyBorder="1" applyAlignment="1">
      <alignment horizontal="center"/>
    </xf>
    <xf numFmtId="44" fontId="4" fillId="3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center"/>
    </xf>
    <xf numFmtId="5" fontId="4" fillId="3" borderId="0" xfId="0" applyNumberFormat="1" applyFont="1" applyFill="1" applyAlignment="1">
      <alignment horizontal="center"/>
    </xf>
    <xf numFmtId="17" fontId="0" fillId="0" borderId="28" xfId="0" applyNumberFormat="1" applyBorder="1" applyAlignment="1">
      <alignment horizontal="center"/>
    </xf>
    <xf numFmtId="44" fontId="24" fillId="2" borderId="29" xfId="0" applyNumberFormat="1" applyFont="1" applyFill="1" applyBorder="1" applyAlignment="1">
      <alignment horizontal="center"/>
    </xf>
    <xf numFmtId="5" fontId="24" fillId="2" borderId="29" xfId="0" applyNumberFormat="1" applyFont="1" applyFill="1" applyBorder="1" applyAlignment="1">
      <alignment horizontal="center"/>
    </xf>
    <xf numFmtId="5" fontId="24" fillId="2" borderId="30" xfId="0" applyNumberFormat="1" applyFont="1" applyFill="1" applyBorder="1" applyAlignment="1">
      <alignment horizontal="center"/>
    </xf>
    <xf numFmtId="4" fontId="0" fillId="0" borderId="0" xfId="0" applyNumberFormat="1"/>
    <xf numFmtId="44" fontId="4" fillId="3" borderId="6" xfId="0" applyNumberFormat="1" applyFont="1" applyFill="1" applyBorder="1" applyAlignment="1">
      <alignment horizontal="center"/>
    </xf>
    <xf numFmtId="0" fontId="17" fillId="4" borderId="10" xfId="0" applyFont="1" applyFill="1" applyBorder="1" applyAlignment="1">
      <alignment horizontal="center" vertical="center"/>
    </xf>
    <xf numFmtId="0" fontId="17" fillId="4" borderId="14" xfId="0" applyFont="1" applyFill="1" applyBorder="1" applyAlignment="1">
      <alignment horizontal="center" vertical="center"/>
    </xf>
    <xf numFmtId="9" fontId="16" fillId="0" borderId="0" xfId="2" applyFont="1"/>
    <xf numFmtId="16" fontId="16" fillId="0" borderId="0" xfId="0" applyNumberFormat="1" applyFont="1"/>
    <xf numFmtId="14" fontId="6" fillId="6" borderId="17" xfId="0" applyNumberFormat="1" applyFont="1" applyFill="1" applyBorder="1" applyAlignment="1">
      <alignment horizontal="center"/>
    </xf>
    <xf numFmtId="0" fontId="17" fillId="4" borderId="10" xfId="0" applyFont="1" applyFill="1" applyBorder="1"/>
    <xf numFmtId="0" fontId="17" fillId="4" borderId="11" xfId="0" applyFont="1" applyFill="1" applyBorder="1"/>
    <xf numFmtId="0" fontId="2" fillId="3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2" fillId="18" borderId="0" xfId="0" applyFont="1" applyFill="1" applyAlignment="1">
      <alignment horizontal="center" vertical="center"/>
    </xf>
    <xf numFmtId="0" fontId="2" fillId="4" borderId="9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4" borderId="0" xfId="0" applyFont="1" applyFill="1" applyAlignment="1">
      <alignment horizontal="center"/>
    </xf>
    <xf numFmtId="44" fontId="23" fillId="15" borderId="4" xfId="1" applyFont="1" applyFill="1" applyBorder="1" applyAlignment="1">
      <alignment horizontal="left"/>
    </xf>
    <xf numFmtId="44" fontId="23" fillId="15" borderId="0" xfId="1" applyFont="1" applyFill="1" applyBorder="1" applyAlignment="1">
      <alignment horizontal="left"/>
    </xf>
    <xf numFmtId="0" fontId="23" fillId="15" borderId="0" xfId="0" applyFont="1" applyFill="1" applyAlignment="1">
      <alignment horizontal="left" vertical="center"/>
    </xf>
    <xf numFmtId="0" fontId="23" fillId="15" borderId="23" xfId="0" applyFont="1" applyFill="1" applyBorder="1" applyAlignment="1">
      <alignment horizontal="left" vertical="center"/>
    </xf>
    <xf numFmtId="44" fontId="23" fillId="15" borderId="24" xfId="1" applyFont="1" applyFill="1" applyBorder="1" applyAlignment="1">
      <alignment horizontal="left"/>
    </xf>
    <xf numFmtId="44" fontId="23" fillId="15" borderId="22" xfId="1" applyFont="1" applyFill="1" applyBorder="1" applyAlignment="1">
      <alignment horizontal="left"/>
    </xf>
    <xf numFmtId="0" fontId="4" fillId="4" borderId="14" xfId="0" applyFont="1" applyFill="1" applyBorder="1" applyAlignment="1">
      <alignment horizontal="center"/>
    </xf>
  </cellXfs>
  <cellStyles count="6">
    <cellStyle name="Hiperlink" xfId="3" builtinId="8"/>
    <cellStyle name="Hyperlink" xfId="5" xr:uid="{39A6CCC1-8717-440E-A60F-01D904232392}"/>
    <cellStyle name="Moeda" xfId="1" builtinId="4"/>
    <cellStyle name="Moeda 2" xfId="4" xr:uid="{193B5538-F11E-4B08-9219-0A37DC6BD358}"/>
    <cellStyle name="Normal" xfId="0" builtinId="0"/>
    <cellStyle name="Porcentagem" xfId="2" builtinId="5"/>
  </cellStyles>
  <dxfs count="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LANEJAMENTO%20CANAL%20EXTERNO\PLANEJAMENTO%20FINANCEIRO\7%20Pagamentos%20M.%20de%20Calculo\Performa\12.Jul23\performa.xlsx" TargetMode="External"/><Relationship Id="rId1" Type="http://schemas.openxmlformats.org/officeDocument/2006/relationships/externalLinkPath" Target="file:///\\gnfsspo02\DADOSSPO\CANAL%20EXTERNO\PLANEJAMENTO%20CANAL%20EXTERNO\PLANEJAMENTO%20FINANCEIRO\7%20Pagamentos%20M.%20de%20Calculo\Performa\12.Jul23\perform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trole_HC_7_2023"/>
      <sheetName val="07_2023"/>
      <sheetName val="Jul_23"/>
      <sheetName val="Controle_HC_6_2023"/>
      <sheetName val="06_2023"/>
      <sheetName val="Jun_23"/>
      <sheetName val="Controle_HC_5_2023"/>
      <sheetName val="05_2023"/>
      <sheetName val="Mai_23"/>
      <sheetName val="Remuneracao_Variavel"/>
      <sheetName val="Base_Rebate"/>
    </sheetNames>
    <sheetDataSet>
      <sheetData sheetId="0"/>
      <sheetData sheetId="1"/>
      <sheetData sheetId="2"/>
      <sheetData sheetId="3"/>
      <sheetData sheetId="4"/>
      <sheetData sheetId="5">
        <row r="1">
          <cell r="I1" t="str">
            <v>nome_completo</v>
          </cell>
          <cell r="J1" t="str">
            <v>CPF_PROMOTOR.1</v>
          </cell>
          <cell r="K1" t="str">
            <v>cargo</v>
          </cell>
          <cell r="L1" t="str">
            <v>cpf_supervisor</v>
          </cell>
          <cell r="M1" t="str">
            <v>supervisor</v>
          </cell>
          <cell r="N1" t="str">
            <v>cpf_coordenador</v>
          </cell>
          <cell r="O1" t="str">
            <v>coordenador</v>
          </cell>
          <cell r="P1" t="str">
            <v>cpf_gerente</v>
          </cell>
          <cell r="Q1" t="str">
            <v>gerente</v>
          </cell>
          <cell r="R1" t="str">
            <v>data_nascimento</v>
          </cell>
          <cell r="S1" t="str">
            <v>email</v>
          </cell>
          <cell r="T1" t="str">
            <v>data_admissao</v>
          </cell>
          <cell r="U1" t="str">
            <v>data_desligamento</v>
          </cell>
          <cell r="V1" t="str">
            <v>celular</v>
          </cell>
          <cell r="W1" t="str">
            <v>cidade</v>
          </cell>
          <cell r="X1" t="str">
            <v>estado</v>
          </cell>
          <cell r="Y1" t="str">
            <v>projeto</v>
          </cell>
          <cell r="Z1" t="str">
            <v>flag_expansao</v>
          </cell>
          <cell r="AA1" t="str">
            <v>inicio_expansao</v>
          </cell>
          <cell r="AB1" t="str">
            <v>fim_expansao</v>
          </cell>
          <cell r="AC1" t="str">
            <v>feriado</v>
          </cell>
          <cell r="AD1" t="str">
            <v>dias_uteis</v>
          </cell>
          <cell r="AE1" t="str">
            <v>dias_safra_mes</v>
          </cell>
          <cell r="AF1" t="str">
            <v>dias_corridos</v>
          </cell>
          <cell r="AG1" t="str">
            <v>dias_expansao</v>
          </cell>
          <cell r="AH1" t="str">
            <v>cred_meta</v>
          </cell>
          <cell r="AI1" t="str">
            <v>cred_realizado</v>
          </cell>
          <cell r="AJ1" t="str">
            <v>ecs_ativos_m0</v>
          </cell>
          <cell r="AK1" t="str">
            <v>ecs_ativos_m1</v>
          </cell>
          <cell r="AL1" t="str">
            <v>ecs_ativos_m2</v>
          </cell>
          <cell r="AM1" t="str">
            <v>prm_produt_credenciados</v>
          </cell>
          <cell r="AN1" t="str">
            <v>prm_produt_ativos_m0</v>
          </cell>
          <cell r="AO1" t="str">
            <v>prm_produt_ativos_m1</v>
          </cell>
          <cell r="AP1" t="str">
            <v>prm_produt_ativos_m2</v>
          </cell>
          <cell r="AQ1" t="str">
            <v>performa_m0</v>
          </cell>
          <cell r="AR1" t="str">
            <v>performa_m1</v>
          </cell>
          <cell r="AS1" t="str">
            <v>performa_m2</v>
          </cell>
          <cell r="AT1" t="str">
            <v>status_elegibilidade</v>
          </cell>
          <cell r="AU1" t="str">
            <v>m_contratacao</v>
          </cell>
          <cell r="AV1" t="str">
            <v>prod_meta</v>
          </cell>
          <cell r="AW1" t="str">
            <v>potencial</v>
          </cell>
          <cell r="AX1" t="str">
            <v>potencial_expansao</v>
          </cell>
          <cell r="AY1" t="str">
            <v>expansao_ativo</v>
          </cell>
          <cell r="AZ1" t="str">
            <v>salario</v>
          </cell>
          <cell r="BA1" t="str">
            <v>faturar_m0</v>
          </cell>
          <cell r="BB1" t="str">
            <v>faturar_m1</v>
          </cell>
        </row>
        <row r="2">
          <cell r="I2" t="str">
            <v>JOSE GOMES DE MELLO</v>
          </cell>
          <cell r="K2" t="str">
            <v>SUPERVISOR</v>
          </cell>
          <cell r="L2" t="str">
            <v>-</v>
          </cell>
          <cell r="M2" t="str">
            <v>-</v>
          </cell>
          <cell r="N2" t="str">
            <v>00365921610</v>
          </cell>
          <cell r="O2" t="str">
            <v>GIOVANE BORGES DA SILVA</v>
          </cell>
          <cell r="P2">
            <v>73989444620</v>
          </cell>
          <cell r="Q2" t="str">
            <v>MARCELO BATISTA CARVALHAIS</v>
          </cell>
          <cell r="R2" t="str">
            <v>1980-08-28 00:00:00</v>
          </cell>
          <cell r="S2" t="str">
            <v>jose.mello@conceitovendas.com</v>
          </cell>
          <cell r="T2" t="str">
            <v>2022-08-22 00:00:00</v>
          </cell>
          <cell r="V2">
            <v>32999281314</v>
          </cell>
          <cell r="W2" t="str">
            <v>JUIZ DE FORA</v>
          </cell>
          <cell r="X2" t="str">
            <v>MG</v>
          </cell>
          <cell r="AD2">
            <v>21</v>
          </cell>
          <cell r="AE2">
            <v>0</v>
          </cell>
          <cell r="AF2">
            <v>30</v>
          </cell>
          <cell r="AG2">
            <v>0</v>
          </cell>
          <cell r="AH2">
            <v>11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 t="str">
            <v>m5</v>
          </cell>
          <cell r="AV2" t="str">
            <v>0.5</v>
          </cell>
          <cell r="AW2">
            <v>7750.33</v>
          </cell>
          <cell r="AX2">
            <v>0</v>
          </cell>
          <cell r="AY2" t="str">
            <v>N</v>
          </cell>
          <cell r="AZ2">
            <v>7750.33</v>
          </cell>
          <cell r="BA2">
            <v>7750.33</v>
          </cell>
          <cell r="BB2">
            <v>0</v>
          </cell>
        </row>
        <row r="3">
          <cell r="I3" t="str">
            <v>TIAGO PEREIRA FURTADO</v>
          </cell>
          <cell r="K3" t="str">
            <v>SUPERVISOR</v>
          </cell>
          <cell r="L3" t="str">
            <v>-</v>
          </cell>
          <cell r="M3" t="str">
            <v>-</v>
          </cell>
          <cell r="N3">
            <v>86936476104</v>
          </cell>
          <cell r="O3" t="str">
            <v>MURILO RODRIGUES</v>
          </cell>
          <cell r="P3">
            <v>73989444620</v>
          </cell>
          <cell r="Q3" t="str">
            <v>MARCELO BATISTA CARVALHAIS</v>
          </cell>
          <cell r="R3" t="str">
            <v>1993-01-11 00:00:00</v>
          </cell>
          <cell r="S3" t="str">
            <v>tiago.furtado@performafacil.com</v>
          </cell>
          <cell r="T3" t="str">
            <v>2022-08-29 00:00:00</v>
          </cell>
          <cell r="V3">
            <v>62982220139</v>
          </cell>
          <cell r="W3" t="str">
            <v>GOIANIA</v>
          </cell>
          <cell r="X3" t="str">
            <v>GO</v>
          </cell>
          <cell r="AD3">
            <v>21</v>
          </cell>
          <cell r="AE3">
            <v>0</v>
          </cell>
          <cell r="AF3">
            <v>30</v>
          </cell>
          <cell r="AG3">
            <v>0</v>
          </cell>
          <cell r="AH3">
            <v>11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 t="str">
            <v>m5</v>
          </cell>
          <cell r="AV3" t="str">
            <v>0.5</v>
          </cell>
          <cell r="AW3">
            <v>7750.33</v>
          </cell>
          <cell r="AX3">
            <v>0</v>
          </cell>
          <cell r="AY3" t="str">
            <v>N</v>
          </cell>
          <cell r="AZ3">
            <v>7750.33</v>
          </cell>
          <cell r="BA3">
            <v>7750.33</v>
          </cell>
          <cell r="BB3">
            <v>0</v>
          </cell>
        </row>
        <row r="4">
          <cell r="I4" t="str">
            <v>GIOVANE BORGES DA SILVA</v>
          </cell>
          <cell r="K4" t="str">
            <v>COORDENADOR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>
            <v>73989444620</v>
          </cell>
          <cell r="Q4" t="str">
            <v>MARCELO BATISTA CARVALHAIS</v>
          </cell>
          <cell r="R4" t="str">
            <v>1978-03-21 00:00:00</v>
          </cell>
          <cell r="S4" t="str">
            <v>giovane.borges@conceitovendas.com</v>
          </cell>
          <cell r="T4" t="str">
            <v>2022-01-02 00:00:00</v>
          </cell>
          <cell r="V4">
            <v>11985712049</v>
          </cell>
          <cell r="W4" t="str">
            <v>JUIZ DE FORA</v>
          </cell>
          <cell r="X4" t="str">
            <v>MG</v>
          </cell>
          <cell r="AD4">
            <v>21</v>
          </cell>
          <cell r="AE4">
            <v>0</v>
          </cell>
          <cell r="AF4">
            <v>30</v>
          </cell>
          <cell r="AG4">
            <v>0</v>
          </cell>
          <cell r="AH4">
            <v>11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 t="str">
            <v>m5</v>
          </cell>
          <cell r="AV4" t="str">
            <v>0.5</v>
          </cell>
          <cell r="AW4">
            <v>14055.88</v>
          </cell>
          <cell r="AX4">
            <v>0</v>
          </cell>
          <cell r="AY4" t="str">
            <v>N</v>
          </cell>
          <cell r="AZ4">
            <v>14055.88</v>
          </cell>
          <cell r="BA4">
            <v>14055.88</v>
          </cell>
          <cell r="BB4">
            <v>0</v>
          </cell>
        </row>
        <row r="5">
          <cell r="I5" t="str">
            <v>RAFAELA ROCHA</v>
          </cell>
          <cell r="K5" t="str">
            <v>ANALISTA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>
            <v>73989444620</v>
          </cell>
          <cell r="Q5" t="str">
            <v>MARCELO BATISTA CARVALHAIS</v>
          </cell>
          <cell r="R5" t="str">
            <v>1989-09-16 00:00:00</v>
          </cell>
          <cell r="S5" t="str">
            <v>rafaela.rocha@performafacil.com</v>
          </cell>
          <cell r="T5" t="str">
            <v>2022-08-22 00:00:00</v>
          </cell>
          <cell r="V5">
            <v>62982545323</v>
          </cell>
          <cell r="W5" t="str">
            <v>JUIZ DE FORA</v>
          </cell>
          <cell r="X5" t="str">
            <v>MG</v>
          </cell>
          <cell r="AD5">
            <v>21</v>
          </cell>
          <cell r="AE5">
            <v>0</v>
          </cell>
          <cell r="AF5">
            <v>30</v>
          </cell>
          <cell r="AG5">
            <v>0</v>
          </cell>
          <cell r="AH5">
            <v>11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 t="str">
            <v>m5</v>
          </cell>
          <cell r="AV5" t="str">
            <v>0.5</v>
          </cell>
          <cell r="AW5">
            <v>3823.99</v>
          </cell>
          <cell r="AX5">
            <v>0</v>
          </cell>
          <cell r="AY5" t="str">
            <v>N</v>
          </cell>
          <cell r="AZ5">
            <v>3823.99</v>
          </cell>
          <cell r="BA5">
            <v>3823.99</v>
          </cell>
          <cell r="BB5">
            <v>0</v>
          </cell>
        </row>
        <row r="6">
          <cell r="I6" t="str">
            <v>EMIVAL DE SOUSA ALVES JUNIOR</v>
          </cell>
          <cell r="K6" t="str">
            <v>CONSULTOR</v>
          </cell>
          <cell r="L6">
            <v>397689292</v>
          </cell>
          <cell r="M6" t="str">
            <v>TIAGO PEREIRA FURTADO</v>
          </cell>
          <cell r="N6">
            <v>86936476104</v>
          </cell>
          <cell r="O6" t="str">
            <v>MURILO RODRIGUES</v>
          </cell>
          <cell r="P6">
            <v>73989444620</v>
          </cell>
          <cell r="Q6" t="str">
            <v>MARCELO BATISTA CARVALHAIS</v>
          </cell>
          <cell r="R6" t="str">
            <v>1988-12-07 00:00:00</v>
          </cell>
          <cell r="S6" t="str">
            <v>emival.junior@performafacil.com</v>
          </cell>
          <cell r="T6" t="str">
            <v>2022-09-12 00:00:00</v>
          </cell>
          <cell r="V6">
            <v>62982220138</v>
          </cell>
          <cell r="W6" t="str">
            <v>GOIANIA</v>
          </cell>
          <cell r="X6" t="str">
            <v>GO</v>
          </cell>
          <cell r="AD6">
            <v>21</v>
          </cell>
          <cell r="AE6">
            <v>0</v>
          </cell>
          <cell r="AF6">
            <v>30</v>
          </cell>
          <cell r="AG6">
            <v>0</v>
          </cell>
          <cell r="AH6">
            <v>11</v>
          </cell>
          <cell r="AI6">
            <v>7</v>
          </cell>
          <cell r="AJ6">
            <v>2</v>
          </cell>
          <cell r="AK6">
            <v>6</v>
          </cell>
          <cell r="AL6">
            <v>0</v>
          </cell>
          <cell r="AM6">
            <v>0.33</v>
          </cell>
          <cell r="AN6">
            <v>0.1</v>
          </cell>
          <cell r="AO6">
            <v>0.28999999999999998</v>
          </cell>
          <cell r="AP6">
            <v>0</v>
          </cell>
          <cell r="AQ6">
            <v>0</v>
          </cell>
          <cell r="AR6">
            <v>0.4</v>
          </cell>
          <cell r="AS6">
            <v>0</v>
          </cell>
          <cell r="AT6">
            <v>0</v>
          </cell>
          <cell r="AU6" t="str">
            <v>m5</v>
          </cell>
          <cell r="AV6" t="str">
            <v>0.5</v>
          </cell>
          <cell r="AW6">
            <v>5524.33</v>
          </cell>
          <cell r="AX6">
            <v>0</v>
          </cell>
          <cell r="AY6" t="str">
            <v>N</v>
          </cell>
          <cell r="AZ6">
            <v>5524.33</v>
          </cell>
          <cell r="BA6">
            <v>0</v>
          </cell>
          <cell r="BB6">
            <v>2209.73</v>
          </cell>
        </row>
        <row r="7">
          <cell r="I7" t="str">
            <v>FELIPE RACHID POLASTRI NARCISO</v>
          </cell>
          <cell r="K7" t="str">
            <v>SUPERVISOR DE TREINAMENTO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>
            <v>73989444620</v>
          </cell>
          <cell r="Q7" t="str">
            <v>MARCELO BATISTA CARVALHAIS</v>
          </cell>
          <cell r="R7" t="str">
            <v>1994-08-22 00:00:00</v>
          </cell>
          <cell r="S7" t="str">
            <v>felipe.narciso@conceitovendas.com</v>
          </cell>
          <cell r="T7" t="str">
            <v>2022-10-10 00:00:00</v>
          </cell>
          <cell r="V7">
            <v>11949730214</v>
          </cell>
          <cell r="W7" t="str">
            <v>JUIZ DE FORA</v>
          </cell>
          <cell r="X7" t="str">
            <v>MG</v>
          </cell>
          <cell r="AD7">
            <v>21</v>
          </cell>
          <cell r="AE7">
            <v>0</v>
          </cell>
          <cell r="AF7">
            <v>30</v>
          </cell>
          <cell r="AG7">
            <v>0</v>
          </cell>
          <cell r="AH7">
            <v>11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 t="str">
            <v>m5</v>
          </cell>
          <cell r="AV7" t="str">
            <v>0.5</v>
          </cell>
          <cell r="AW7">
            <v>6699.4</v>
          </cell>
          <cell r="AX7">
            <v>0</v>
          </cell>
          <cell r="AY7" t="str">
            <v>N</v>
          </cell>
          <cell r="AZ7">
            <v>6699.4</v>
          </cell>
          <cell r="BA7">
            <v>6699.4</v>
          </cell>
          <cell r="BB7">
            <v>0</v>
          </cell>
        </row>
        <row r="8">
          <cell r="I8" t="str">
            <v>KASSIA IMACULADA COSTA GARCIA</v>
          </cell>
          <cell r="K8" t="str">
            <v>CONSULTOR</v>
          </cell>
          <cell r="L8" t="str">
            <v>04970600600</v>
          </cell>
          <cell r="M8" t="str">
            <v>JOSE GOMES DE MELLO</v>
          </cell>
          <cell r="N8" t="str">
            <v>00365921610</v>
          </cell>
          <cell r="O8" t="str">
            <v>GIOVANE BORGES DA SILVA</v>
          </cell>
          <cell r="P8">
            <v>73989444620</v>
          </cell>
          <cell r="Q8" t="str">
            <v>MARCELO BATISTA CARVALHAIS</v>
          </cell>
          <cell r="R8" t="str">
            <v>1986-01-06 00:00:00</v>
          </cell>
          <cell r="S8" t="str">
            <v>kassia.garcia@performafacil.com</v>
          </cell>
          <cell r="T8" t="str">
            <v>2022-10-13 00:00:00</v>
          </cell>
          <cell r="V8">
            <v>32999615104</v>
          </cell>
          <cell r="W8" t="str">
            <v>JUIZ DE FORA</v>
          </cell>
          <cell r="X8" t="str">
            <v>MG</v>
          </cell>
          <cell r="AD8">
            <v>21</v>
          </cell>
          <cell r="AE8">
            <v>0</v>
          </cell>
          <cell r="AF8">
            <v>30</v>
          </cell>
          <cell r="AG8">
            <v>0</v>
          </cell>
          <cell r="AH8">
            <v>11</v>
          </cell>
          <cell r="AI8">
            <v>8</v>
          </cell>
          <cell r="AJ8">
            <v>2</v>
          </cell>
          <cell r="AK8">
            <v>4</v>
          </cell>
          <cell r="AL8">
            <v>0</v>
          </cell>
          <cell r="AM8">
            <v>0.38</v>
          </cell>
          <cell r="AN8">
            <v>0.1</v>
          </cell>
          <cell r="AO8">
            <v>0.19</v>
          </cell>
          <cell r="AP8">
            <v>0</v>
          </cell>
          <cell r="AQ8">
            <v>0</v>
          </cell>
          <cell r="AR8">
            <v>0.2</v>
          </cell>
          <cell r="AS8">
            <v>0</v>
          </cell>
          <cell r="AT8">
            <v>0</v>
          </cell>
          <cell r="AU8" t="str">
            <v>m5</v>
          </cell>
          <cell r="AV8" t="str">
            <v>0.5</v>
          </cell>
          <cell r="AW8">
            <v>5524.33</v>
          </cell>
          <cell r="AX8">
            <v>0</v>
          </cell>
          <cell r="AY8" t="str">
            <v>N</v>
          </cell>
          <cell r="AZ8">
            <v>5524.33</v>
          </cell>
          <cell r="BA8">
            <v>0</v>
          </cell>
          <cell r="BB8">
            <v>1104.8699999999999</v>
          </cell>
        </row>
        <row r="9">
          <cell r="I9" t="str">
            <v>JULIANA TAVARES DE ARAUJO</v>
          </cell>
          <cell r="K9" t="str">
            <v>COORDENADOR</v>
          </cell>
          <cell r="L9" t="str">
            <v>-</v>
          </cell>
          <cell r="M9" t="str">
            <v>-</v>
          </cell>
          <cell r="N9" t="str">
            <v>00365921610</v>
          </cell>
          <cell r="O9" t="str">
            <v>GIOVANE BORGES DA SILVA</v>
          </cell>
          <cell r="P9">
            <v>73989444620</v>
          </cell>
          <cell r="Q9" t="str">
            <v>MARCELO BATISTA CARVALHAIS</v>
          </cell>
          <cell r="R9" t="str">
            <v>1983-10-07 00:00:00</v>
          </cell>
          <cell r="S9" t="str">
            <v>juliana.araujo@conceitovendas.com</v>
          </cell>
          <cell r="T9" t="str">
            <v>2022-10-13 00:00:00</v>
          </cell>
          <cell r="V9">
            <v>61982048346</v>
          </cell>
          <cell r="W9" t="str">
            <v>BRASILIA</v>
          </cell>
          <cell r="X9" t="str">
            <v>DF</v>
          </cell>
          <cell r="AD9">
            <v>21</v>
          </cell>
          <cell r="AE9">
            <v>0</v>
          </cell>
          <cell r="AF9">
            <v>30</v>
          </cell>
          <cell r="AG9">
            <v>0</v>
          </cell>
          <cell r="AH9">
            <v>11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 t="str">
            <v>m5</v>
          </cell>
          <cell r="AV9" t="str">
            <v>0.5</v>
          </cell>
          <cell r="AW9">
            <v>14055.88</v>
          </cell>
          <cell r="AX9">
            <v>0</v>
          </cell>
          <cell r="AY9" t="str">
            <v>N</v>
          </cell>
          <cell r="AZ9">
            <v>14055.88</v>
          </cell>
          <cell r="BA9">
            <v>14055.88</v>
          </cell>
          <cell r="BB9">
            <v>0</v>
          </cell>
        </row>
        <row r="10">
          <cell r="I10" t="str">
            <v>THAIS SILVANIA VIEIRA</v>
          </cell>
          <cell r="K10" t="str">
            <v>CONSULTOR</v>
          </cell>
          <cell r="L10" t="str">
            <v>04970600600</v>
          </cell>
          <cell r="M10" t="str">
            <v>JOSE GOMES DE MELLO</v>
          </cell>
          <cell r="N10" t="str">
            <v>00365921610</v>
          </cell>
          <cell r="O10" t="str">
            <v>GIOVANE BORGES DA SILVA</v>
          </cell>
          <cell r="P10">
            <v>73989444620</v>
          </cell>
          <cell r="Q10" t="str">
            <v>MARCELO BATISTA CARVALHAIS</v>
          </cell>
          <cell r="R10" t="str">
            <v>1996-06-13 00:00:00</v>
          </cell>
          <cell r="S10" t="str">
            <v>thais.vieira@performafacil.com</v>
          </cell>
          <cell r="T10" t="str">
            <v>2022-10-25 00:00:00</v>
          </cell>
          <cell r="V10">
            <v>32998057228</v>
          </cell>
          <cell r="W10" t="str">
            <v>BRASILIA</v>
          </cell>
          <cell r="X10" t="str">
            <v>df</v>
          </cell>
          <cell r="AD10">
            <v>21</v>
          </cell>
          <cell r="AE10">
            <v>0</v>
          </cell>
          <cell r="AF10">
            <v>30</v>
          </cell>
          <cell r="AG10">
            <v>0</v>
          </cell>
          <cell r="AH10">
            <v>11</v>
          </cell>
          <cell r="AI10">
            <v>9</v>
          </cell>
          <cell r="AJ10">
            <v>5</v>
          </cell>
          <cell r="AK10">
            <v>7</v>
          </cell>
          <cell r="AL10">
            <v>0</v>
          </cell>
          <cell r="AM10">
            <v>0.43</v>
          </cell>
          <cell r="AN10">
            <v>0.24</v>
          </cell>
          <cell r="AO10">
            <v>0.33</v>
          </cell>
          <cell r="AP10">
            <v>0</v>
          </cell>
          <cell r="AQ10">
            <v>0.4</v>
          </cell>
          <cell r="AR10">
            <v>0.4</v>
          </cell>
          <cell r="AS10">
            <v>0</v>
          </cell>
          <cell r="AT10">
            <v>0</v>
          </cell>
          <cell r="AU10" t="str">
            <v>m5</v>
          </cell>
          <cell r="AV10" t="str">
            <v>0.5</v>
          </cell>
          <cell r="AW10">
            <v>5524.33</v>
          </cell>
          <cell r="AX10">
            <v>0</v>
          </cell>
          <cell r="AY10" t="str">
            <v>N</v>
          </cell>
          <cell r="AZ10">
            <v>5524.33</v>
          </cell>
          <cell r="BA10">
            <v>2209.73</v>
          </cell>
          <cell r="BB10">
            <v>0</v>
          </cell>
        </row>
        <row r="11">
          <cell r="I11" t="str">
            <v>GUILHERME HENRIQUE BARBOSA GONCALVES</v>
          </cell>
          <cell r="K11" t="str">
            <v>CONSULTOR</v>
          </cell>
          <cell r="L11" t="str">
            <v>79677495100</v>
          </cell>
          <cell r="M11" t="str">
            <v>IVANILDO FRANCISCO CAMPOS</v>
          </cell>
          <cell r="N11">
            <v>72073926134</v>
          </cell>
          <cell r="O11" t="str">
            <v>JULIANA TAVARES DE ARAUJO</v>
          </cell>
          <cell r="P11">
            <v>73989444620</v>
          </cell>
          <cell r="Q11" t="str">
            <v>MARCELO BATISTA CARVALHAIS</v>
          </cell>
          <cell r="R11" t="str">
            <v>1988-11-17 00:00:00</v>
          </cell>
          <cell r="S11" t="str">
            <v>guilherme.goncalves@performafacil.com</v>
          </cell>
          <cell r="T11" t="str">
            <v>2023-02-02 00:00:00</v>
          </cell>
          <cell r="V11">
            <v>61995809889</v>
          </cell>
          <cell r="W11" t="str">
            <v>BRASILIA</v>
          </cell>
          <cell r="X11" t="str">
            <v>DF</v>
          </cell>
          <cell r="AD11">
            <v>21</v>
          </cell>
          <cell r="AE11">
            <v>0</v>
          </cell>
          <cell r="AF11">
            <v>30</v>
          </cell>
          <cell r="AG11">
            <v>0</v>
          </cell>
          <cell r="AH11">
            <v>11</v>
          </cell>
          <cell r="AI11">
            <v>9</v>
          </cell>
          <cell r="AJ11">
            <v>2</v>
          </cell>
          <cell r="AK11">
            <v>5</v>
          </cell>
          <cell r="AL11">
            <v>0</v>
          </cell>
          <cell r="AM11">
            <v>0.43</v>
          </cell>
          <cell r="AN11">
            <v>0.1</v>
          </cell>
          <cell r="AO11">
            <v>0.24</v>
          </cell>
          <cell r="AP11">
            <v>0</v>
          </cell>
          <cell r="AQ11">
            <v>0</v>
          </cell>
          <cell r="AR11">
            <v>0.4</v>
          </cell>
          <cell r="AS11">
            <v>0</v>
          </cell>
          <cell r="AT11">
            <v>0</v>
          </cell>
          <cell r="AU11" t="str">
            <v>m5</v>
          </cell>
          <cell r="AV11" t="str">
            <v>0.5</v>
          </cell>
          <cell r="AW11">
            <v>5524.33</v>
          </cell>
          <cell r="AX11">
            <v>0</v>
          </cell>
          <cell r="AY11" t="str">
            <v>N</v>
          </cell>
          <cell r="AZ11">
            <v>5524.33</v>
          </cell>
          <cell r="BA11">
            <v>0</v>
          </cell>
          <cell r="BB11">
            <v>2209.73</v>
          </cell>
        </row>
        <row r="12">
          <cell r="I12" t="str">
            <v>PEDRO BARBOSA LINO</v>
          </cell>
          <cell r="K12" t="str">
            <v>CONSULTOR</v>
          </cell>
          <cell r="L12">
            <v>397689292</v>
          </cell>
          <cell r="M12" t="str">
            <v>TIAGO PEREIRA FURTADO</v>
          </cell>
          <cell r="N12">
            <v>86936476104</v>
          </cell>
          <cell r="O12" t="str">
            <v>MURILO RODRIGUES</v>
          </cell>
          <cell r="P12">
            <v>73989444620</v>
          </cell>
          <cell r="Q12" t="str">
            <v>MARCELO BATISTA CARVALHAIS</v>
          </cell>
          <cell r="R12" t="str">
            <v>1987-07-15 00:00:00</v>
          </cell>
          <cell r="S12" t="str">
            <v>pedro.lino@performafacil.com</v>
          </cell>
          <cell r="T12" t="str">
            <v>2022-11-25 00:00:00</v>
          </cell>
          <cell r="V12">
            <v>62982220028</v>
          </cell>
          <cell r="W12" t="str">
            <v>GOIANIA</v>
          </cell>
          <cell r="X12" t="str">
            <v>GO</v>
          </cell>
          <cell r="AD12">
            <v>21</v>
          </cell>
          <cell r="AE12">
            <v>0</v>
          </cell>
          <cell r="AF12">
            <v>30</v>
          </cell>
          <cell r="AG12">
            <v>0</v>
          </cell>
          <cell r="AH12">
            <v>11</v>
          </cell>
          <cell r="AI12">
            <v>3</v>
          </cell>
          <cell r="AJ12">
            <v>1</v>
          </cell>
          <cell r="AK12">
            <v>3</v>
          </cell>
          <cell r="AL12">
            <v>0</v>
          </cell>
          <cell r="AM12">
            <v>0.14000000000000001</v>
          </cell>
          <cell r="AN12">
            <v>0.05</v>
          </cell>
          <cell r="AO12">
            <v>0.14000000000000001</v>
          </cell>
          <cell r="AP12">
            <v>0</v>
          </cell>
          <cell r="AQ12">
            <v>0</v>
          </cell>
          <cell r="AR12">
            <v>0.2</v>
          </cell>
          <cell r="AS12">
            <v>0</v>
          </cell>
          <cell r="AT12">
            <v>0</v>
          </cell>
          <cell r="AU12" t="str">
            <v>m5</v>
          </cell>
          <cell r="AV12" t="str">
            <v>0.5</v>
          </cell>
          <cell r="AW12">
            <v>5524.33</v>
          </cell>
          <cell r="AX12">
            <v>0</v>
          </cell>
          <cell r="AY12" t="str">
            <v>N</v>
          </cell>
          <cell r="AZ12">
            <v>5524.33</v>
          </cell>
          <cell r="BA12">
            <v>0</v>
          </cell>
          <cell r="BB12">
            <v>1104.8699999999999</v>
          </cell>
        </row>
        <row r="13">
          <cell r="I13" t="str">
            <v>SILVIO MACHADO LUCENA DIAS</v>
          </cell>
          <cell r="K13" t="str">
            <v>CONSULTOR</v>
          </cell>
          <cell r="L13">
            <v>397689292</v>
          </cell>
          <cell r="M13" t="str">
            <v>TIAGO PEREIRA FURTADO</v>
          </cell>
          <cell r="N13">
            <v>86936476104</v>
          </cell>
          <cell r="O13" t="str">
            <v>MURILO RODRIGUES</v>
          </cell>
          <cell r="P13">
            <v>73989444620</v>
          </cell>
          <cell r="Q13" t="str">
            <v>MARCELO BATISTA CARVALHAIS</v>
          </cell>
          <cell r="R13" t="str">
            <v>1990-04-05 00:00:00</v>
          </cell>
          <cell r="S13" t="str">
            <v>silvio.dias@performafacil.com</v>
          </cell>
          <cell r="T13" t="str">
            <v>2022-12-01 00:00:00</v>
          </cell>
          <cell r="V13">
            <v>62982220026</v>
          </cell>
          <cell r="W13" t="str">
            <v>GOIANIA</v>
          </cell>
          <cell r="X13" t="str">
            <v>GO</v>
          </cell>
          <cell r="AD13">
            <v>21</v>
          </cell>
          <cell r="AE13">
            <v>0</v>
          </cell>
          <cell r="AF13">
            <v>30</v>
          </cell>
          <cell r="AG13">
            <v>0</v>
          </cell>
          <cell r="AH13">
            <v>11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 t="str">
            <v>m5</v>
          </cell>
          <cell r="AV13" t="str">
            <v>0.5</v>
          </cell>
          <cell r="AW13">
            <v>5524.33</v>
          </cell>
          <cell r="AX13">
            <v>0</v>
          </cell>
          <cell r="AY13" t="str">
            <v>N</v>
          </cell>
          <cell r="AZ13">
            <v>5524.33</v>
          </cell>
          <cell r="BA13">
            <v>0</v>
          </cell>
          <cell r="BB13">
            <v>0</v>
          </cell>
        </row>
        <row r="14">
          <cell r="I14" t="str">
            <v>GUSTAVO ALVES VIEIRA</v>
          </cell>
          <cell r="K14" t="str">
            <v>CONSULTOR</v>
          </cell>
          <cell r="L14" t="str">
            <v>81257996134</v>
          </cell>
          <cell r="M14" t="str">
            <v>TONY OLIVEIRA SIMOES</v>
          </cell>
          <cell r="N14">
            <v>72073926134</v>
          </cell>
          <cell r="O14" t="str">
            <v>JULIANA TAVARES DE ARAUJO</v>
          </cell>
          <cell r="P14">
            <v>73989444620</v>
          </cell>
          <cell r="Q14" t="str">
            <v>MARCELO BATISTA CARVALHAIS</v>
          </cell>
          <cell r="R14" t="str">
            <v>1997-08-10 00:00:00</v>
          </cell>
          <cell r="S14" t="str">
            <v>gustavo.vieira@performafacil.com</v>
          </cell>
          <cell r="T14" t="str">
            <v>2022-12-01 00:00:00</v>
          </cell>
          <cell r="V14">
            <v>61982741243</v>
          </cell>
          <cell r="W14" t="str">
            <v>BRASILIA</v>
          </cell>
          <cell r="X14" t="str">
            <v>DF</v>
          </cell>
          <cell r="AD14">
            <v>21</v>
          </cell>
          <cell r="AE14">
            <v>0</v>
          </cell>
          <cell r="AF14">
            <v>30</v>
          </cell>
          <cell r="AG14">
            <v>0</v>
          </cell>
          <cell r="AH14">
            <v>11</v>
          </cell>
          <cell r="AI14">
            <v>12</v>
          </cell>
          <cell r="AJ14">
            <v>4</v>
          </cell>
          <cell r="AK14">
            <v>6</v>
          </cell>
          <cell r="AL14">
            <v>0</v>
          </cell>
          <cell r="AM14">
            <v>0.56999999999999995</v>
          </cell>
          <cell r="AN14">
            <v>0.19</v>
          </cell>
          <cell r="AO14">
            <v>0.28999999999999998</v>
          </cell>
          <cell r="AP14">
            <v>0</v>
          </cell>
          <cell r="AQ14">
            <v>0.2</v>
          </cell>
          <cell r="AR14">
            <v>0.4</v>
          </cell>
          <cell r="AS14">
            <v>0</v>
          </cell>
          <cell r="AT14">
            <v>0</v>
          </cell>
          <cell r="AU14" t="str">
            <v>m5</v>
          </cell>
          <cell r="AV14" t="str">
            <v>0.5</v>
          </cell>
          <cell r="AW14">
            <v>5524.33</v>
          </cell>
          <cell r="AX14">
            <v>0</v>
          </cell>
          <cell r="AY14" t="str">
            <v>N</v>
          </cell>
          <cell r="AZ14">
            <v>5524.33</v>
          </cell>
          <cell r="BA14">
            <v>1104.8699999999999</v>
          </cell>
          <cell r="BB14">
            <v>1104.8599999999999</v>
          </cell>
        </row>
        <row r="15">
          <cell r="I15" t="str">
            <v>STEFANY TEIXEIRA NUNES</v>
          </cell>
          <cell r="K15" t="str">
            <v>CONSULTOR</v>
          </cell>
          <cell r="L15" t="str">
            <v>79677495100</v>
          </cell>
          <cell r="M15" t="str">
            <v>IVANILDO FRANCISCO CAMPOS</v>
          </cell>
          <cell r="N15">
            <v>72073926134</v>
          </cell>
          <cell r="O15" t="str">
            <v>JULIANA TAVARES DE ARAUJO</v>
          </cell>
          <cell r="P15">
            <v>73989444620</v>
          </cell>
          <cell r="Q15" t="str">
            <v>MARCELO BATISTA CARVALHAIS</v>
          </cell>
          <cell r="R15" t="str">
            <v>2000-09-25 00:00:00</v>
          </cell>
          <cell r="S15" t="str">
            <v>stefany.nunes@performafacil.com</v>
          </cell>
          <cell r="T15" t="str">
            <v>2022-11-16 00:00:00</v>
          </cell>
          <cell r="V15">
            <v>61993201765</v>
          </cell>
          <cell r="W15" t="str">
            <v>BRASILIA</v>
          </cell>
          <cell r="X15" t="str">
            <v>DF</v>
          </cell>
          <cell r="AD15">
            <v>21</v>
          </cell>
          <cell r="AE15">
            <v>0</v>
          </cell>
          <cell r="AF15">
            <v>30</v>
          </cell>
          <cell r="AG15">
            <v>0</v>
          </cell>
          <cell r="AH15">
            <v>11</v>
          </cell>
          <cell r="AI15">
            <v>10</v>
          </cell>
          <cell r="AJ15">
            <v>5</v>
          </cell>
          <cell r="AK15">
            <v>7</v>
          </cell>
          <cell r="AL15">
            <v>0</v>
          </cell>
          <cell r="AM15">
            <v>0.48</v>
          </cell>
          <cell r="AN15">
            <v>0.24</v>
          </cell>
          <cell r="AO15">
            <v>0.33</v>
          </cell>
          <cell r="AP15">
            <v>0</v>
          </cell>
          <cell r="AQ15">
            <v>0.4</v>
          </cell>
          <cell r="AR15">
            <v>0.4</v>
          </cell>
          <cell r="AS15">
            <v>0</v>
          </cell>
          <cell r="AT15">
            <v>0</v>
          </cell>
          <cell r="AU15" t="str">
            <v>m5</v>
          </cell>
          <cell r="AV15" t="str">
            <v>0.5</v>
          </cell>
          <cell r="AW15">
            <v>5524.33</v>
          </cell>
          <cell r="AX15">
            <v>0</v>
          </cell>
          <cell r="AY15" t="str">
            <v>N</v>
          </cell>
          <cell r="AZ15">
            <v>5524.33</v>
          </cell>
          <cell r="BA15">
            <v>2209.73</v>
          </cell>
          <cell r="BB15">
            <v>0</v>
          </cell>
        </row>
        <row r="16">
          <cell r="I16" t="str">
            <v>WAGNER DANIEL LIMA DA SILVA</v>
          </cell>
          <cell r="K16" t="str">
            <v>CONSULTOR</v>
          </cell>
          <cell r="L16" t="str">
            <v>79677495100</v>
          </cell>
          <cell r="M16" t="str">
            <v>IVANILDO FRANCISCO CAMPOS</v>
          </cell>
          <cell r="N16">
            <v>72073926134</v>
          </cell>
          <cell r="O16" t="str">
            <v>JULIANA TAVARES DE ARAUJO</v>
          </cell>
          <cell r="P16">
            <v>73989444620</v>
          </cell>
          <cell r="Q16" t="str">
            <v>MARCELO BATISTA CARVALHAIS</v>
          </cell>
          <cell r="R16" t="str">
            <v>1979-04-16 00:00:00</v>
          </cell>
          <cell r="S16" t="str">
            <v>wagner.silva@performafacil.com</v>
          </cell>
          <cell r="T16" t="str">
            <v>2023-01-02 00:00:00</v>
          </cell>
          <cell r="V16">
            <v>61982373934</v>
          </cell>
          <cell r="W16" t="str">
            <v>BRASILIA</v>
          </cell>
          <cell r="X16" t="str">
            <v>DF</v>
          </cell>
          <cell r="AD16">
            <v>21</v>
          </cell>
          <cell r="AE16">
            <v>0</v>
          </cell>
          <cell r="AF16">
            <v>30</v>
          </cell>
          <cell r="AG16">
            <v>0</v>
          </cell>
          <cell r="AH16">
            <v>11</v>
          </cell>
          <cell r="AI16">
            <v>10</v>
          </cell>
          <cell r="AJ16">
            <v>5</v>
          </cell>
          <cell r="AK16">
            <v>6</v>
          </cell>
          <cell r="AL16">
            <v>0</v>
          </cell>
          <cell r="AM16">
            <v>0.48</v>
          </cell>
          <cell r="AN16">
            <v>0.24</v>
          </cell>
          <cell r="AO16">
            <v>0.28999999999999998</v>
          </cell>
          <cell r="AP16">
            <v>0</v>
          </cell>
          <cell r="AQ16">
            <v>0.4</v>
          </cell>
          <cell r="AR16">
            <v>0.4</v>
          </cell>
          <cell r="AS16">
            <v>0</v>
          </cell>
          <cell r="AT16">
            <v>0</v>
          </cell>
          <cell r="AU16" t="str">
            <v>m5</v>
          </cell>
          <cell r="AV16" t="str">
            <v>0.5</v>
          </cell>
          <cell r="AW16">
            <v>5524.33</v>
          </cell>
          <cell r="AX16">
            <v>0</v>
          </cell>
          <cell r="AY16" t="str">
            <v>N</v>
          </cell>
          <cell r="AZ16">
            <v>5524.33</v>
          </cell>
          <cell r="BA16">
            <v>2209.73</v>
          </cell>
          <cell r="BB16">
            <v>0</v>
          </cell>
        </row>
        <row r="17">
          <cell r="I17" t="str">
            <v>FERNANDO AUGUSTO SOARES DE OLIVEIRA</v>
          </cell>
          <cell r="K17" t="str">
            <v>CONSULTOR</v>
          </cell>
          <cell r="L17" t="str">
            <v>81257996134</v>
          </cell>
          <cell r="M17" t="str">
            <v>TONY OLIVEIRA SIMOES</v>
          </cell>
          <cell r="N17">
            <v>72073926134</v>
          </cell>
          <cell r="O17" t="str">
            <v>JULIANA TAVARES DE ARAUJO</v>
          </cell>
          <cell r="P17">
            <v>73989444620</v>
          </cell>
          <cell r="Q17" t="str">
            <v>MARCELO BATISTA CARVALHAIS</v>
          </cell>
          <cell r="R17" t="str">
            <v>1989-10-23 00:00:00</v>
          </cell>
          <cell r="S17" t="str">
            <v>fernando.oliveira@performafacil.com</v>
          </cell>
          <cell r="T17" t="str">
            <v>2023-01-02 00:00:00</v>
          </cell>
          <cell r="V17">
            <v>61998696617</v>
          </cell>
          <cell r="W17" t="str">
            <v>BRASILIA</v>
          </cell>
          <cell r="X17" t="str">
            <v>DF</v>
          </cell>
          <cell r="AD17">
            <v>21</v>
          </cell>
          <cell r="AE17">
            <v>0</v>
          </cell>
          <cell r="AF17">
            <v>30</v>
          </cell>
          <cell r="AG17">
            <v>0</v>
          </cell>
          <cell r="AH17">
            <v>11</v>
          </cell>
          <cell r="AI17">
            <v>14</v>
          </cell>
          <cell r="AJ17">
            <v>5</v>
          </cell>
          <cell r="AK17">
            <v>7</v>
          </cell>
          <cell r="AL17">
            <v>0</v>
          </cell>
          <cell r="AM17">
            <v>0.67</v>
          </cell>
          <cell r="AN17">
            <v>0.24</v>
          </cell>
          <cell r="AO17">
            <v>0.33</v>
          </cell>
          <cell r="AP17">
            <v>0</v>
          </cell>
          <cell r="AQ17">
            <v>0.4</v>
          </cell>
          <cell r="AR17">
            <v>0.4</v>
          </cell>
          <cell r="AS17">
            <v>0</v>
          </cell>
          <cell r="AT17">
            <v>0</v>
          </cell>
          <cell r="AU17" t="str">
            <v>m5</v>
          </cell>
          <cell r="AV17" t="str">
            <v>0.5</v>
          </cell>
          <cell r="AW17">
            <v>5524.33</v>
          </cell>
          <cell r="AX17">
            <v>0</v>
          </cell>
          <cell r="AY17" t="str">
            <v>N</v>
          </cell>
          <cell r="AZ17">
            <v>5524.33</v>
          </cell>
          <cell r="BA17">
            <v>2209.73</v>
          </cell>
          <cell r="BB17">
            <v>0</v>
          </cell>
        </row>
        <row r="18">
          <cell r="I18" t="str">
            <v>LINDSEN DE OLIVEIRA</v>
          </cell>
          <cell r="K18" t="str">
            <v>CONSULTOR</v>
          </cell>
          <cell r="L18" t="str">
            <v>79677495100</v>
          </cell>
          <cell r="M18" t="str">
            <v>IVANILDO FRANCISCO CAMPOS</v>
          </cell>
          <cell r="N18">
            <v>72073926134</v>
          </cell>
          <cell r="O18" t="str">
            <v>JULIANA TAVARES DE ARAUJO</v>
          </cell>
          <cell r="P18">
            <v>73989444620</v>
          </cell>
          <cell r="Q18" t="str">
            <v>MARCELO BATISTA CARVALHAIS</v>
          </cell>
          <cell r="R18" t="str">
            <v>1982-02-08 00:00:00</v>
          </cell>
          <cell r="S18" t="str">
            <v>lindsen.oliveira@performafacil.com</v>
          </cell>
          <cell r="T18" t="str">
            <v>2023-01-02 00:00:00</v>
          </cell>
          <cell r="V18">
            <v>61994062467</v>
          </cell>
          <cell r="W18" t="str">
            <v>BRASILIA</v>
          </cell>
          <cell r="X18" t="str">
            <v>DF</v>
          </cell>
          <cell r="AD18">
            <v>21</v>
          </cell>
          <cell r="AE18">
            <v>0</v>
          </cell>
          <cell r="AF18">
            <v>30</v>
          </cell>
          <cell r="AG18">
            <v>0</v>
          </cell>
          <cell r="AH18">
            <v>11</v>
          </cell>
          <cell r="AI18">
            <v>12</v>
          </cell>
          <cell r="AJ18">
            <v>2</v>
          </cell>
          <cell r="AK18">
            <v>3</v>
          </cell>
          <cell r="AL18">
            <v>0</v>
          </cell>
          <cell r="AM18">
            <v>0.56999999999999995</v>
          </cell>
          <cell r="AN18">
            <v>0.1</v>
          </cell>
          <cell r="AO18">
            <v>0.14000000000000001</v>
          </cell>
          <cell r="AP18">
            <v>0</v>
          </cell>
          <cell r="AQ18">
            <v>0</v>
          </cell>
          <cell r="AR18">
            <v>0.2</v>
          </cell>
          <cell r="AS18">
            <v>0</v>
          </cell>
          <cell r="AT18">
            <v>0</v>
          </cell>
          <cell r="AU18" t="str">
            <v>m5</v>
          </cell>
          <cell r="AV18" t="str">
            <v>0.5</v>
          </cell>
          <cell r="AW18">
            <v>5524.33</v>
          </cell>
          <cell r="AX18">
            <v>0</v>
          </cell>
          <cell r="AY18" t="str">
            <v>N</v>
          </cell>
          <cell r="AZ18">
            <v>5524.33</v>
          </cell>
          <cell r="BA18">
            <v>0</v>
          </cell>
          <cell r="BB18">
            <v>1104.8699999999999</v>
          </cell>
        </row>
        <row r="19">
          <cell r="I19" t="str">
            <v>VINICIUS CHAVES LINO</v>
          </cell>
          <cell r="K19" t="str">
            <v>CONSULTOR</v>
          </cell>
          <cell r="L19">
            <v>14876583706</v>
          </cell>
          <cell r="M19" t="str">
            <v>HUGO LOPES FRANKLIN DUTRA</v>
          </cell>
          <cell r="N19">
            <v>86936476104</v>
          </cell>
          <cell r="O19" t="str">
            <v>MURILO RODRIGUES</v>
          </cell>
          <cell r="P19">
            <v>73989444620</v>
          </cell>
          <cell r="Q19" t="str">
            <v>MARCELO BATISTA CARVALHAIS</v>
          </cell>
          <cell r="R19" t="str">
            <v>1989-03-30 00:00:00</v>
          </cell>
          <cell r="S19" t="str">
            <v>vinicius.lino@performafacil.com</v>
          </cell>
          <cell r="T19" t="str">
            <v>2023-01-16 00:00:00</v>
          </cell>
          <cell r="V19">
            <v>62993779176</v>
          </cell>
          <cell r="W19" t="str">
            <v>GOIANIA</v>
          </cell>
          <cell r="X19" t="str">
            <v>GO</v>
          </cell>
          <cell r="AD19">
            <v>21</v>
          </cell>
          <cell r="AE19">
            <v>0</v>
          </cell>
          <cell r="AF19">
            <v>30</v>
          </cell>
          <cell r="AG19">
            <v>0</v>
          </cell>
          <cell r="AH19">
            <v>11</v>
          </cell>
          <cell r="AI19">
            <v>10</v>
          </cell>
          <cell r="AJ19">
            <v>7</v>
          </cell>
          <cell r="AK19">
            <v>8</v>
          </cell>
          <cell r="AL19">
            <v>0</v>
          </cell>
          <cell r="AM19">
            <v>0.48</v>
          </cell>
          <cell r="AN19">
            <v>0.33</v>
          </cell>
          <cell r="AO19">
            <v>0.38</v>
          </cell>
          <cell r="AP19">
            <v>0</v>
          </cell>
          <cell r="AQ19">
            <v>0.4</v>
          </cell>
          <cell r="AR19">
            <v>0.7</v>
          </cell>
          <cell r="AS19">
            <v>0</v>
          </cell>
          <cell r="AT19">
            <v>0</v>
          </cell>
          <cell r="AU19" t="str">
            <v>m5</v>
          </cell>
          <cell r="AV19" t="str">
            <v>0.5</v>
          </cell>
          <cell r="AW19">
            <v>5524.33</v>
          </cell>
          <cell r="AX19">
            <v>0</v>
          </cell>
          <cell r="AY19" t="str">
            <v>N</v>
          </cell>
          <cell r="AZ19">
            <v>5524.33</v>
          </cell>
          <cell r="BA19">
            <v>2209.73</v>
          </cell>
          <cell r="BB19">
            <v>1657.3</v>
          </cell>
        </row>
        <row r="20">
          <cell r="I20" t="str">
            <v>MATHEUS HENRIQUE BEZERRA DE ANDRADE</v>
          </cell>
          <cell r="K20" t="str">
            <v>CONSULTOR</v>
          </cell>
          <cell r="L20">
            <v>14876583706</v>
          </cell>
          <cell r="M20" t="str">
            <v>HUGO LOPES FRANKLIN DUTRA</v>
          </cell>
          <cell r="N20">
            <v>86936476104</v>
          </cell>
          <cell r="O20" t="str">
            <v>MURILO RODRIGUES</v>
          </cell>
          <cell r="P20">
            <v>73989444620</v>
          </cell>
          <cell r="Q20" t="str">
            <v>MARCELO BATISTA CARVALHAIS</v>
          </cell>
          <cell r="R20" t="str">
            <v>2000-10-31 00:00:00</v>
          </cell>
          <cell r="S20" t="str">
            <v>matheus.andrade@performafacil.com</v>
          </cell>
          <cell r="T20" t="str">
            <v>2023-01-16 00:00:00</v>
          </cell>
          <cell r="V20">
            <v>62986021339</v>
          </cell>
          <cell r="W20" t="str">
            <v>GOIANIA</v>
          </cell>
          <cell r="X20" t="str">
            <v>GO</v>
          </cell>
          <cell r="AD20">
            <v>21</v>
          </cell>
          <cell r="AE20">
            <v>0</v>
          </cell>
          <cell r="AF20">
            <v>30</v>
          </cell>
          <cell r="AG20">
            <v>0</v>
          </cell>
          <cell r="AH20">
            <v>11</v>
          </cell>
          <cell r="AI20">
            <v>7</v>
          </cell>
          <cell r="AJ20">
            <v>2</v>
          </cell>
          <cell r="AK20">
            <v>5</v>
          </cell>
          <cell r="AL20">
            <v>0</v>
          </cell>
          <cell r="AM20">
            <v>0.33</v>
          </cell>
          <cell r="AN20">
            <v>0.1</v>
          </cell>
          <cell r="AO20">
            <v>0.24</v>
          </cell>
          <cell r="AP20">
            <v>0</v>
          </cell>
          <cell r="AQ20">
            <v>0</v>
          </cell>
          <cell r="AR20">
            <v>0.4</v>
          </cell>
          <cell r="AS20">
            <v>0</v>
          </cell>
          <cell r="AT20">
            <v>0</v>
          </cell>
          <cell r="AU20" t="str">
            <v>m5</v>
          </cell>
          <cell r="AV20" t="str">
            <v>0.5</v>
          </cell>
          <cell r="AW20">
            <v>5524.33</v>
          </cell>
          <cell r="AX20">
            <v>0</v>
          </cell>
          <cell r="AY20" t="str">
            <v>N</v>
          </cell>
          <cell r="AZ20">
            <v>5524.33</v>
          </cell>
          <cell r="BA20">
            <v>0</v>
          </cell>
          <cell r="BB20">
            <v>2209.73</v>
          </cell>
        </row>
        <row r="21">
          <cell r="I21" t="str">
            <v>ALEXANDRE ARAUJO BEZERRIL</v>
          </cell>
          <cell r="K21" t="str">
            <v>SUPERVISOR</v>
          </cell>
          <cell r="L21" t="str">
            <v>-</v>
          </cell>
          <cell r="N21" t="str">
            <v>00365921610</v>
          </cell>
          <cell r="O21" t="str">
            <v>GIOVANE BORGES DA SILVA</v>
          </cell>
          <cell r="P21">
            <v>73989444620</v>
          </cell>
          <cell r="Q21" t="str">
            <v>MARCELO BATISTA CARVALHAIS</v>
          </cell>
          <cell r="R21" t="str">
            <v>1986-12-30 00:00:00</v>
          </cell>
          <cell r="S21" t="str">
            <v>bezerril.alexandre@gmail.com</v>
          </cell>
          <cell r="T21" t="str">
            <v>2023-01-23 00:00:00</v>
          </cell>
          <cell r="V21">
            <v>83988694085</v>
          </cell>
          <cell r="W21" t="str">
            <v>JOAO PESSOA</v>
          </cell>
          <cell r="X21" t="str">
            <v>PB</v>
          </cell>
          <cell r="AD21">
            <v>21</v>
          </cell>
          <cell r="AE21">
            <v>0</v>
          </cell>
          <cell r="AF21">
            <v>30</v>
          </cell>
          <cell r="AG21">
            <v>0</v>
          </cell>
          <cell r="AH21">
            <v>11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 t="str">
            <v>m5</v>
          </cell>
          <cell r="AV21" t="str">
            <v>0.5</v>
          </cell>
          <cell r="AW21">
            <v>7750.33</v>
          </cell>
          <cell r="AX21">
            <v>0</v>
          </cell>
          <cell r="AY21" t="str">
            <v>N</v>
          </cell>
          <cell r="AZ21">
            <v>7750.33</v>
          </cell>
          <cell r="BA21">
            <v>7750.33</v>
          </cell>
          <cell r="BB21">
            <v>0</v>
          </cell>
        </row>
        <row r="22">
          <cell r="I22" t="str">
            <v>AMANDA DA SILVA SANTOS</v>
          </cell>
          <cell r="K22" t="str">
            <v>CONSULTOR</v>
          </cell>
          <cell r="L22" t="str">
            <v>11633691446</v>
          </cell>
          <cell r="M22" t="str">
            <v>DANIEL MENDES DE QUEIROZ</v>
          </cell>
          <cell r="N22" t="str">
            <v>00365921610</v>
          </cell>
          <cell r="O22" t="str">
            <v>GIOVANE BORGES DA SILVA</v>
          </cell>
          <cell r="P22">
            <v>73989444620</v>
          </cell>
          <cell r="Q22" t="str">
            <v>MARCELO BATISTA CARVALHAIS</v>
          </cell>
          <cell r="R22" t="str">
            <v>1991-03-24 00:00:00</v>
          </cell>
          <cell r="S22" t="str">
            <v>amanda.santos@performafacil.com</v>
          </cell>
          <cell r="T22" t="str">
            <v>2023-01-23 00:00:00</v>
          </cell>
          <cell r="V22">
            <v>83996446428</v>
          </cell>
          <cell r="W22" t="str">
            <v>JOAO PESSOA</v>
          </cell>
          <cell r="X22" t="str">
            <v>PB</v>
          </cell>
          <cell r="AD22">
            <v>21</v>
          </cell>
          <cell r="AE22">
            <v>0</v>
          </cell>
          <cell r="AF22">
            <v>30</v>
          </cell>
          <cell r="AG22">
            <v>0</v>
          </cell>
          <cell r="AH22">
            <v>11</v>
          </cell>
          <cell r="AI22">
            <v>3</v>
          </cell>
          <cell r="AJ22">
            <v>0</v>
          </cell>
          <cell r="AK22">
            <v>1</v>
          </cell>
          <cell r="AL22">
            <v>0</v>
          </cell>
          <cell r="AM22">
            <v>0.14000000000000001</v>
          </cell>
          <cell r="AN22">
            <v>0</v>
          </cell>
          <cell r="AO22">
            <v>0.05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 t="str">
            <v>m5</v>
          </cell>
          <cell r="AV22" t="str">
            <v>0.5</v>
          </cell>
          <cell r="AW22">
            <v>5524.33</v>
          </cell>
          <cell r="AX22">
            <v>0</v>
          </cell>
          <cell r="AY22" t="str">
            <v>N</v>
          </cell>
          <cell r="AZ22">
            <v>5524.33</v>
          </cell>
          <cell r="BA22">
            <v>0</v>
          </cell>
          <cell r="BB22">
            <v>0</v>
          </cell>
        </row>
        <row r="23">
          <cell r="I23" t="str">
            <v>ELISA RAQUEL COUTO DA SILVA</v>
          </cell>
          <cell r="K23" t="str">
            <v>CONSULTOR</v>
          </cell>
          <cell r="L23" t="str">
            <v>11633691446</v>
          </cell>
          <cell r="M23" t="str">
            <v>DANIEL MENDES DE QUEIROZ</v>
          </cell>
          <cell r="N23" t="str">
            <v>00365921610</v>
          </cell>
          <cell r="O23" t="str">
            <v>GIOVANE BORGES DA SILVA</v>
          </cell>
          <cell r="P23">
            <v>73989444620</v>
          </cell>
          <cell r="Q23" t="str">
            <v>MARCELO BATISTA CARVALHAIS</v>
          </cell>
          <cell r="R23" t="str">
            <v>1990-04-26 00:00:00</v>
          </cell>
          <cell r="S23" t="str">
            <v>elisa.couto@performafacil.com</v>
          </cell>
          <cell r="T23" t="str">
            <v>2023-01-23 00:00:00</v>
          </cell>
          <cell r="V23">
            <v>83998633574</v>
          </cell>
          <cell r="W23" t="str">
            <v>CAMPINA GRANDE</v>
          </cell>
          <cell r="X23" t="str">
            <v>PB</v>
          </cell>
          <cell r="AD23">
            <v>21</v>
          </cell>
          <cell r="AE23">
            <v>0</v>
          </cell>
          <cell r="AF23">
            <v>30</v>
          </cell>
          <cell r="AG23">
            <v>0</v>
          </cell>
          <cell r="AH23">
            <v>11</v>
          </cell>
          <cell r="AI23">
            <v>6</v>
          </cell>
          <cell r="AJ23">
            <v>2</v>
          </cell>
          <cell r="AK23">
            <v>6</v>
          </cell>
          <cell r="AL23">
            <v>0</v>
          </cell>
          <cell r="AM23">
            <v>0.28999999999999998</v>
          </cell>
          <cell r="AN23">
            <v>0.1</v>
          </cell>
          <cell r="AO23">
            <v>0.28999999999999998</v>
          </cell>
          <cell r="AP23">
            <v>0</v>
          </cell>
          <cell r="AQ23">
            <v>0</v>
          </cell>
          <cell r="AR23">
            <v>0.4</v>
          </cell>
          <cell r="AS23">
            <v>0</v>
          </cell>
          <cell r="AT23">
            <v>0</v>
          </cell>
          <cell r="AU23" t="str">
            <v>m5</v>
          </cell>
          <cell r="AV23" t="str">
            <v>0.5</v>
          </cell>
          <cell r="AW23">
            <v>5524.33</v>
          </cell>
          <cell r="AX23">
            <v>0</v>
          </cell>
          <cell r="AY23" t="str">
            <v>N</v>
          </cell>
          <cell r="AZ23">
            <v>5524.33</v>
          </cell>
          <cell r="BA23">
            <v>0</v>
          </cell>
          <cell r="BB23">
            <v>2209.73</v>
          </cell>
        </row>
        <row r="24">
          <cell r="I24" t="str">
            <v>PHELIPPE DE LIMA SILVA RIBEIRO</v>
          </cell>
          <cell r="K24" t="str">
            <v>CONSULTOR</v>
          </cell>
          <cell r="L24" t="str">
            <v>11633691446</v>
          </cell>
          <cell r="M24" t="str">
            <v>DANIEL MENDES DE QUEIROZ</v>
          </cell>
          <cell r="N24" t="str">
            <v>00365921610</v>
          </cell>
          <cell r="O24" t="str">
            <v>GIOVANE BORGES DA SILVA</v>
          </cell>
          <cell r="P24">
            <v>73989444620</v>
          </cell>
          <cell r="Q24" t="str">
            <v>MARCELO BATISTA CARVALHAIS</v>
          </cell>
          <cell r="R24" t="str">
            <v>1987-12-13 00:00:00</v>
          </cell>
          <cell r="S24" t="str">
            <v>phelippe.ribeiro@performafacil.com</v>
          </cell>
          <cell r="T24" t="str">
            <v>2023-01-23 00:00:00</v>
          </cell>
          <cell r="V24">
            <v>83981693818</v>
          </cell>
          <cell r="W24" t="str">
            <v>CAMPINA GRANDE</v>
          </cell>
          <cell r="X24" t="str">
            <v>PB</v>
          </cell>
          <cell r="AD24">
            <v>21</v>
          </cell>
          <cell r="AE24">
            <v>0</v>
          </cell>
          <cell r="AF24">
            <v>30</v>
          </cell>
          <cell r="AG24">
            <v>0</v>
          </cell>
          <cell r="AH24">
            <v>11</v>
          </cell>
          <cell r="AI24">
            <v>4</v>
          </cell>
          <cell r="AJ24">
            <v>0</v>
          </cell>
          <cell r="AK24">
            <v>2</v>
          </cell>
          <cell r="AL24">
            <v>0</v>
          </cell>
          <cell r="AM24">
            <v>0.19</v>
          </cell>
          <cell r="AN24">
            <v>0</v>
          </cell>
          <cell r="AO24">
            <v>0.1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 t="str">
            <v>m5</v>
          </cell>
          <cell r="AV24" t="str">
            <v>0.5</v>
          </cell>
          <cell r="AW24">
            <v>5524.33</v>
          </cell>
          <cell r="AX24">
            <v>0</v>
          </cell>
          <cell r="AY24" t="str">
            <v>N</v>
          </cell>
          <cell r="AZ24">
            <v>5524.33</v>
          </cell>
          <cell r="BA24">
            <v>0</v>
          </cell>
          <cell r="BB24">
            <v>0</v>
          </cell>
        </row>
        <row r="25">
          <cell r="I25" t="str">
            <v>AMANDA CRISTINA SANT ANNA</v>
          </cell>
          <cell r="K25" t="str">
            <v>CONSULTOR</v>
          </cell>
          <cell r="L25">
            <v>14876583706</v>
          </cell>
          <cell r="M25" t="str">
            <v>HUGO LOPES FRANKLIN DUTRA</v>
          </cell>
          <cell r="N25">
            <v>86936476104</v>
          </cell>
          <cell r="O25" t="str">
            <v>MURILO RODRIGUES</v>
          </cell>
          <cell r="P25">
            <v>73989444620</v>
          </cell>
          <cell r="Q25" t="str">
            <v>MARCELO BATISTA CARVALHAIS</v>
          </cell>
          <cell r="R25" t="str">
            <v>1995-03-13 00:00:00</v>
          </cell>
          <cell r="S25" t="str">
            <v>santanag1303@gmail.com</v>
          </cell>
          <cell r="T25" t="str">
            <v>2023-01-30 00:00:00</v>
          </cell>
          <cell r="V25">
            <v>16991179582</v>
          </cell>
          <cell r="W25" t="str">
            <v>GOIANIA</v>
          </cell>
          <cell r="X25" t="str">
            <v>GO</v>
          </cell>
          <cell r="AD25">
            <v>21</v>
          </cell>
          <cell r="AE25">
            <v>0</v>
          </cell>
          <cell r="AF25">
            <v>30</v>
          </cell>
          <cell r="AG25">
            <v>0</v>
          </cell>
          <cell r="AH25">
            <v>11</v>
          </cell>
          <cell r="AI25">
            <v>5</v>
          </cell>
          <cell r="AJ25">
            <v>3</v>
          </cell>
          <cell r="AK25">
            <v>3</v>
          </cell>
          <cell r="AL25">
            <v>0</v>
          </cell>
          <cell r="AM25">
            <v>0.24</v>
          </cell>
          <cell r="AN25">
            <v>0.14000000000000001</v>
          </cell>
          <cell r="AO25">
            <v>0.14000000000000001</v>
          </cell>
          <cell r="AP25">
            <v>0</v>
          </cell>
          <cell r="AQ25">
            <v>0.2</v>
          </cell>
          <cell r="AR25">
            <v>0.2</v>
          </cell>
          <cell r="AS25">
            <v>0</v>
          </cell>
          <cell r="AT25">
            <v>0</v>
          </cell>
          <cell r="AU25" t="str">
            <v>m5</v>
          </cell>
          <cell r="AV25" t="str">
            <v>0.5</v>
          </cell>
          <cell r="AW25">
            <v>5524.33</v>
          </cell>
          <cell r="AX25">
            <v>0</v>
          </cell>
          <cell r="AY25" t="str">
            <v>N</v>
          </cell>
          <cell r="AZ25">
            <v>5524.33</v>
          </cell>
          <cell r="BA25">
            <v>1104.8699999999999</v>
          </cell>
          <cell r="BB25">
            <v>0</v>
          </cell>
        </row>
        <row r="26">
          <cell r="I26" t="str">
            <v>ALINE CARDOSO DA SILVA</v>
          </cell>
          <cell r="K26" t="str">
            <v>CONSULTOR</v>
          </cell>
          <cell r="L26" t="str">
            <v>11633691446</v>
          </cell>
          <cell r="M26" t="str">
            <v>DANIEL MENDES DE QUEIROZ</v>
          </cell>
          <cell r="N26" t="str">
            <v>00365921610</v>
          </cell>
          <cell r="O26" t="str">
            <v>GIOVANE BORGES DA SILVA</v>
          </cell>
          <cell r="P26">
            <v>73989444620</v>
          </cell>
          <cell r="Q26" t="str">
            <v>MARCELO BATISTA CARVALHAIS</v>
          </cell>
          <cell r="R26" t="str">
            <v>1989-02-17 00:00:00</v>
          </cell>
          <cell r="S26" t="str">
            <v>aline.c.silva.ac@gmail.com</v>
          </cell>
          <cell r="T26" t="str">
            <v>2023-01-30 00:00:00</v>
          </cell>
          <cell r="V26" t="str">
            <v xml:space="preserve">	83987606604</v>
          </cell>
          <cell r="W26" t="str">
            <v>CAMPINA GRANDE</v>
          </cell>
          <cell r="X26" t="str">
            <v>PB</v>
          </cell>
          <cell r="AD26">
            <v>21</v>
          </cell>
          <cell r="AE26">
            <v>0</v>
          </cell>
          <cell r="AF26">
            <v>30</v>
          </cell>
          <cell r="AG26">
            <v>0</v>
          </cell>
          <cell r="AH26">
            <v>11</v>
          </cell>
          <cell r="AI26">
            <v>5</v>
          </cell>
          <cell r="AJ26">
            <v>1</v>
          </cell>
          <cell r="AK26">
            <v>2</v>
          </cell>
          <cell r="AL26">
            <v>0</v>
          </cell>
          <cell r="AM26">
            <v>0.24</v>
          </cell>
          <cell r="AN26">
            <v>0.05</v>
          </cell>
          <cell r="AO26">
            <v>0.1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 t="str">
            <v>m5</v>
          </cell>
          <cell r="AV26" t="str">
            <v>0.5</v>
          </cell>
          <cell r="AW26">
            <v>5524.33</v>
          </cell>
          <cell r="AX26">
            <v>0</v>
          </cell>
          <cell r="AY26" t="str">
            <v>N</v>
          </cell>
          <cell r="AZ26">
            <v>5524.33</v>
          </cell>
          <cell r="BA26">
            <v>0</v>
          </cell>
          <cell r="BB26">
            <v>0</v>
          </cell>
        </row>
        <row r="27">
          <cell r="I27" t="str">
            <v>DIVINO SOLOMAR MOREIRA DA SILVA</v>
          </cell>
          <cell r="K27" t="str">
            <v>CONSULTOR</v>
          </cell>
          <cell r="L27">
            <v>14876583706</v>
          </cell>
          <cell r="M27" t="str">
            <v>HUGO LOPES FRANKLIN DUTRA</v>
          </cell>
          <cell r="N27">
            <v>86936476104</v>
          </cell>
          <cell r="O27" t="str">
            <v>MURILO RODRIGUES</v>
          </cell>
          <cell r="P27">
            <v>73989444620</v>
          </cell>
          <cell r="Q27" t="str">
            <v>MARCELO BATISTA CARVALHAIS</v>
          </cell>
          <cell r="R27" t="str">
            <v>1981-09-21 00:00:00</v>
          </cell>
          <cell r="S27" t="str">
            <v>dsmoreiradasilva81@gmail.com</v>
          </cell>
          <cell r="T27" t="str">
            <v>2023-01-30 00:00:00</v>
          </cell>
          <cell r="V27">
            <v>62994653375</v>
          </cell>
          <cell r="W27" t="str">
            <v>GOIANIA</v>
          </cell>
          <cell r="X27" t="str">
            <v>GO</v>
          </cell>
          <cell r="AD27">
            <v>21</v>
          </cell>
          <cell r="AE27">
            <v>0</v>
          </cell>
          <cell r="AF27">
            <v>30</v>
          </cell>
          <cell r="AG27">
            <v>0</v>
          </cell>
          <cell r="AH27">
            <v>11</v>
          </cell>
          <cell r="AI27">
            <v>8</v>
          </cell>
          <cell r="AJ27">
            <v>3</v>
          </cell>
          <cell r="AK27">
            <v>5</v>
          </cell>
          <cell r="AL27">
            <v>0</v>
          </cell>
          <cell r="AM27">
            <v>0.38</v>
          </cell>
          <cell r="AN27">
            <v>0.14000000000000001</v>
          </cell>
          <cell r="AO27">
            <v>0.24</v>
          </cell>
          <cell r="AP27">
            <v>0</v>
          </cell>
          <cell r="AQ27">
            <v>0.2</v>
          </cell>
          <cell r="AR27">
            <v>0.4</v>
          </cell>
          <cell r="AS27">
            <v>0</v>
          </cell>
          <cell r="AT27">
            <v>0</v>
          </cell>
          <cell r="AU27" t="str">
            <v>m5</v>
          </cell>
          <cell r="AV27" t="str">
            <v>0.5</v>
          </cell>
          <cell r="AW27">
            <v>5524.33</v>
          </cell>
          <cell r="AX27">
            <v>0</v>
          </cell>
          <cell r="AY27" t="str">
            <v>N</v>
          </cell>
          <cell r="AZ27">
            <v>5524.33</v>
          </cell>
          <cell r="BA27">
            <v>1104.8699999999999</v>
          </cell>
          <cell r="BB27">
            <v>1104.8599999999999</v>
          </cell>
        </row>
        <row r="28">
          <cell r="I28" t="str">
            <v>BRUNA VERONICA ALBERTIM SOARES</v>
          </cell>
          <cell r="K28" t="str">
            <v>SUPERVISOR</v>
          </cell>
          <cell r="L28" t="str">
            <v>-</v>
          </cell>
          <cell r="N28">
            <v>72073926134</v>
          </cell>
          <cell r="O28" t="str">
            <v>JULIANA TAVARES DE ARAUJO</v>
          </cell>
          <cell r="P28">
            <v>73989444620</v>
          </cell>
          <cell r="Q28" t="str">
            <v>MARCELO BATISTA CARVALHAIS</v>
          </cell>
          <cell r="R28" t="str">
            <v>1983-09-14 00:00:00</v>
          </cell>
          <cell r="S28" t="str">
            <v>bruna.soares@conceitovendas.com</v>
          </cell>
          <cell r="T28" t="str">
            <v>2023-02-02 00:00:00</v>
          </cell>
          <cell r="V28">
            <v>61981386722</v>
          </cell>
          <cell r="W28" t="str">
            <v>BRASILIA</v>
          </cell>
          <cell r="X28" t="str">
            <v>DF</v>
          </cell>
          <cell r="AD28">
            <v>21</v>
          </cell>
          <cell r="AE28">
            <v>0</v>
          </cell>
          <cell r="AF28">
            <v>30</v>
          </cell>
          <cell r="AG28">
            <v>0</v>
          </cell>
          <cell r="AH28">
            <v>11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 t="str">
            <v>m5</v>
          </cell>
          <cell r="AV28" t="str">
            <v>0.5</v>
          </cell>
          <cell r="AW28">
            <v>7750.33</v>
          </cell>
          <cell r="AX28">
            <v>0</v>
          </cell>
          <cell r="AY28" t="str">
            <v>N</v>
          </cell>
          <cell r="AZ28">
            <v>7750.33</v>
          </cell>
          <cell r="BA28">
            <v>7750.33</v>
          </cell>
          <cell r="BB28">
            <v>0</v>
          </cell>
        </row>
        <row r="29">
          <cell r="I29" t="str">
            <v>DAVI MIRANDA ALVES</v>
          </cell>
          <cell r="K29" t="str">
            <v>SUPERVISOR DE TREINAMENTO</v>
          </cell>
          <cell r="L29">
            <v>102432163</v>
          </cell>
          <cell r="M29" t="str">
            <v>BRUNA VERONICA ALBERTIM SOARES</v>
          </cell>
          <cell r="N29">
            <v>72073926134</v>
          </cell>
          <cell r="O29" t="str">
            <v>JULIANA TAVARES DE ARAUJO</v>
          </cell>
          <cell r="P29">
            <v>73989444620</v>
          </cell>
          <cell r="Q29" t="str">
            <v>MARCELO BATISTA CARVALHAIS</v>
          </cell>
          <cell r="R29" t="str">
            <v>1997-05-14 00:00:00</v>
          </cell>
          <cell r="S29" t="str">
            <v>davi.alves@performafacil.com</v>
          </cell>
          <cell r="T29" t="str">
            <v>2023-02-02 00:00:00</v>
          </cell>
          <cell r="V29">
            <v>61994225520</v>
          </cell>
          <cell r="W29" t="str">
            <v>BRASILIA</v>
          </cell>
          <cell r="X29" t="str">
            <v>DF</v>
          </cell>
          <cell r="AD29">
            <v>21</v>
          </cell>
          <cell r="AE29">
            <v>0</v>
          </cell>
          <cell r="AF29">
            <v>30</v>
          </cell>
          <cell r="AG29">
            <v>0</v>
          </cell>
          <cell r="AH29">
            <v>11</v>
          </cell>
          <cell r="AI29">
            <v>2</v>
          </cell>
          <cell r="AJ29">
            <v>0</v>
          </cell>
          <cell r="AK29">
            <v>0</v>
          </cell>
          <cell r="AL29">
            <v>0</v>
          </cell>
          <cell r="AM29">
            <v>0.1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 t="str">
            <v>m5</v>
          </cell>
          <cell r="AV29" t="str">
            <v>0.5</v>
          </cell>
          <cell r="AW29">
            <v>6699.4</v>
          </cell>
          <cell r="AX29">
            <v>0</v>
          </cell>
          <cell r="AY29" t="str">
            <v>N</v>
          </cell>
          <cell r="AZ29">
            <v>6699.4</v>
          </cell>
          <cell r="BA29">
            <v>6699.4</v>
          </cell>
          <cell r="BB29">
            <v>0</v>
          </cell>
        </row>
        <row r="30">
          <cell r="I30" t="str">
            <v>RAFAEL SILVA AQUINO</v>
          </cell>
          <cell r="K30" t="str">
            <v>CONSULTOR</v>
          </cell>
          <cell r="L30">
            <v>102432163</v>
          </cell>
          <cell r="M30" t="str">
            <v>BRUNA VERONICA ALBERTIM SOARES</v>
          </cell>
          <cell r="N30">
            <v>72073926134</v>
          </cell>
          <cell r="O30" t="str">
            <v>JULIANA TAVARES DE ARAUJO</v>
          </cell>
          <cell r="P30">
            <v>73989444620</v>
          </cell>
          <cell r="Q30" t="str">
            <v>MARCELO BATISTA CARVALHAIS</v>
          </cell>
          <cell r="R30" t="str">
            <v>1984-05-18 00:00:00</v>
          </cell>
          <cell r="S30" t="str">
            <v>rafael.aquino@performafacil.com</v>
          </cell>
          <cell r="T30" t="str">
            <v>2023-02-02 00:00:00</v>
          </cell>
          <cell r="V30">
            <v>61995299916</v>
          </cell>
          <cell r="W30" t="str">
            <v>BRASILIA</v>
          </cell>
          <cell r="X30" t="str">
            <v>DF</v>
          </cell>
          <cell r="AD30">
            <v>21</v>
          </cell>
          <cell r="AE30">
            <v>0</v>
          </cell>
          <cell r="AF30">
            <v>30</v>
          </cell>
          <cell r="AG30">
            <v>0</v>
          </cell>
          <cell r="AH30">
            <v>11</v>
          </cell>
          <cell r="AI30">
            <v>7</v>
          </cell>
          <cell r="AJ30">
            <v>2</v>
          </cell>
          <cell r="AK30">
            <v>4</v>
          </cell>
          <cell r="AL30">
            <v>0</v>
          </cell>
          <cell r="AM30">
            <v>0.33</v>
          </cell>
          <cell r="AN30">
            <v>0.1</v>
          </cell>
          <cell r="AO30">
            <v>0.19</v>
          </cell>
          <cell r="AP30">
            <v>0</v>
          </cell>
          <cell r="AQ30">
            <v>0</v>
          </cell>
          <cell r="AR30">
            <v>0.2</v>
          </cell>
          <cell r="AS30">
            <v>0</v>
          </cell>
          <cell r="AT30">
            <v>0</v>
          </cell>
          <cell r="AU30" t="str">
            <v>m5</v>
          </cell>
          <cell r="AV30" t="str">
            <v>0.5</v>
          </cell>
          <cell r="AW30">
            <v>5524.33</v>
          </cell>
          <cell r="AX30">
            <v>0</v>
          </cell>
          <cell r="AY30" t="str">
            <v>N</v>
          </cell>
          <cell r="AZ30">
            <v>5524.33</v>
          </cell>
          <cell r="BA30">
            <v>0</v>
          </cell>
          <cell r="BB30">
            <v>1104.8699999999999</v>
          </cell>
        </row>
        <row r="31">
          <cell r="I31" t="str">
            <v>SAMELLA AFONSO DOS SANTOS MACHADO</v>
          </cell>
          <cell r="K31" t="str">
            <v>ANALISTA</v>
          </cell>
          <cell r="L31" t="str">
            <v>-</v>
          </cell>
          <cell r="N31" t="str">
            <v>-</v>
          </cell>
          <cell r="P31">
            <v>73989444620</v>
          </cell>
          <cell r="Q31" t="str">
            <v>MARCELO BATISTA CARVALHAIS</v>
          </cell>
          <cell r="R31" t="str">
            <v>1986-09-05 00:00:00</v>
          </cell>
          <cell r="S31" t="str">
            <v>samella.machado@conceitovendas.com</v>
          </cell>
          <cell r="T31" t="str">
            <v>2023-01-02 00:00:00</v>
          </cell>
          <cell r="V31">
            <v>6183360098</v>
          </cell>
          <cell r="W31" t="str">
            <v>BRASILIA</v>
          </cell>
          <cell r="X31" t="str">
            <v>DF</v>
          </cell>
          <cell r="AD31">
            <v>21</v>
          </cell>
          <cell r="AE31">
            <v>0</v>
          </cell>
          <cell r="AF31">
            <v>30</v>
          </cell>
          <cell r="AG31">
            <v>0</v>
          </cell>
          <cell r="AH31">
            <v>11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 t="str">
            <v>m5</v>
          </cell>
          <cell r="AV31" t="str">
            <v>0.5</v>
          </cell>
          <cell r="AW31">
            <v>3823.99</v>
          </cell>
          <cell r="AX31">
            <v>0</v>
          </cell>
          <cell r="AY31" t="str">
            <v>N</v>
          </cell>
          <cell r="AZ31">
            <v>3823.99</v>
          </cell>
          <cell r="BA31">
            <v>3823.99</v>
          </cell>
          <cell r="BB31">
            <v>0</v>
          </cell>
        </row>
        <row r="32">
          <cell r="I32" t="str">
            <v>DOUGLAS CARVALHO</v>
          </cell>
          <cell r="K32" t="str">
            <v>CONSULTOR</v>
          </cell>
          <cell r="L32" t="str">
            <v>79677495100</v>
          </cell>
          <cell r="M32" t="str">
            <v>IVANILDO FRANCISCO CAMPOS</v>
          </cell>
          <cell r="N32">
            <v>72073926134</v>
          </cell>
          <cell r="O32" t="str">
            <v>JULIANA TAVARES DE ARAUJO</v>
          </cell>
          <cell r="P32">
            <v>73989444620</v>
          </cell>
          <cell r="Q32" t="str">
            <v>MARCELO BATISTA CARVALHAIS</v>
          </cell>
          <cell r="R32" t="str">
            <v>1992-05-17 00:00:00</v>
          </cell>
          <cell r="S32" t="str">
            <v>douglas.carvalho@performafacil.com</v>
          </cell>
          <cell r="T32" t="str">
            <v>2022-10-25 00:00:00</v>
          </cell>
          <cell r="V32">
            <v>61982494477</v>
          </cell>
          <cell r="W32" t="str">
            <v>BRASILIA</v>
          </cell>
          <cell r="X32" t="str">
            <v>DF</v>
          </cell>
          <cell r="AD32">
            <v>21</v>
          </cell>
          <cell r="AE32">
            <v>0</v>
          </cell>
          <cell r="AF32">
            <v>30</v>
          </cell>
          <cell r="AG32">
            <v>0</v>
          </cell>
          <cell r="AH32">
            <v>11</v>
          </cell>
          <cell r="AI32">
            <v>5</v>
          </cell>
          <cell r="AJ32">
            <v>1</v>
          </cell>
          <cell r="AK32">
            <v>3</v>
          </cell>
          <cell r="AL32">
            <v>0</v>
          </cell>
          <cell r="AM32">
            <v>0.24</v>
          </cell>
          <cell r="AN32">
            <v>0.05</v>
          </cell>
          <cell r="AO32">
            <v>0.14000000000000001</v>
          </cell>
          <cell r="AP32">
            <v>0</v>
          </cell>
          <cell r="AQ32">
            <v>0</v>
          </cell>
          <cell r="AR32">
            <v>0.2</v>
          </cell>
          <cell r="AS32">
            <v>0</v>
          </cell>
          <cell r="AT32">
            <v>0</v>
          </cell>
          <cell r="AU32" t="str">
            <v>m5</v>
          </cell>
          <cell r="AV32" t="str">
            <v>0.5</v>
          </cell>
          <cell r="AW32">
            <v>5524.33</v>
          </cell>
          <cell r="AX32">
            <v>0</v>
          </cell>
          <cell r="AY32" t="str">
            <v>N</v>
          </cell>
          <cell r="AZ32">
            <v>5524.33</v>
          </cell>
          <cell r="BA32">
            <v>0</v>
          </cell>
          <cell r="BB32">
            <v>1104.8699999999999</v>
          </cell>
        </row>
        <row r="33">
          <cell r="I33" t="str">
            <v>ALISSON THIAGO SOARES SILVA</v>
          </cell>
          <cell r="K33" t="str">
            <v>CONSULTOR</v>
          </cell>
          <cell r="L33" t="str">
            <v>11633691446</v>
          </cell>
          <cell r="M33" t="str">
            <v>DANIEL MENDES DE QUEIROZ</v>
          </cell>
          <cell r="N33" t="str">
            <v>00365921610</v>
          </cell>
          <cell r="O33" t="str">
            <v>GIOVANE BORGES DA SILVA</v>
          </cell>
          <cell r="P33">
            <v>73989444620</v>
          </cell>
          <cell r="Q33" t="str">
            <v>MARCELO BATISTA CARVALHAIS</v>
          </cell>
          <cell r="R33" t="str">
            <v>1992-09-13 00:00:00</v>
          </cell>
          <cell r="S33" t="str">
            <v>alisson.silva@performafacil.com</v>
          </cell>
          <cell r="T33" t="str">
            <v>2023-02-15 00:00:00</v>
          </cell>
          <cell r="V33">
            <v>83999242204</v>
          </cell>
          <cell r="W33" t="str">
            <v>CAMPINA GRANDE</v>
          </cell>
          <cell r="X33" t="str">
            <v>PB</v>
          </cell>
          <cell r="AD33">
            <v>21</v>
          </cell>
          <cell r="AE33">
            <v>0</v>
          </cell>
          <cell r="AF33">
            <v>30</v>
          </cell>
          <cell r="AG33">
            <v>0</v>
          </cell>
          <cell r="AH33">
            <v>11</v>
          </cell>
          <cell r="AI33">
            <v>10</v>
          </cell>
          <cell r="AJ33">
            <v>2</v>
          </cell>
          <cell r="AK33">
            <v>6</v>
          </cell>
          <cell r="AL33">
            <v>0</v>
          </cell>
          <cell r="AM33">
            <v>0.48</v>
          </cell>
          <cell r="AN33">
            <v>0.1</v>
          </cell>
          <cell r="AO33">
            <v>0.28999999999999998</v>
          </cell>
          <cell r="AP33">
            <v>0</v>
          </cell>
          <cell r="AQ33">
            <v>0</v>
          </cell>
          <cell r="AR33">
            <v>0.4</v>
          </cell>
          <cell r="AS33">
            <v>0</v>
          </cell>
          <cell r="AT33">
            <v>0</v>
          </cell>
          <cell r="AU33" t="str">
            <v>m5</v>
          </cell>
          <cell r="AV33" t="str">
            <v>0.5</v>
          </cell>
          <cell r="AW33">
            <v>5524.33</v>
          </cell>
          <cell r="AX33">
            <v>0</v>
          </cell>
          <cell r="AY33" t="str">
            <v>N</v>
          </cell>
          <cell r="AZ33">
            <v>5524.33</v>
          </cell>
          <cell r="BA33">
            <v>0</v>
          </cell>
          <cell r="BB33">
            <v>2209.73</v>
          </cell>
        </row>
        <row r="34">
          <cell r="I34" t="str">
            <v>WASHINGTON ROCHA DE OLIVEIRA</v>
          </cell>
          <cell r="K34" t="str">
            <v>CONSULTOR</v>
          </cell>
          <cell r="L34" t="str">
            <v>79677495100</v>
          </cell>
          <cell r="M34" t="str">
            <v>IVANILDO FRANCISCO CAMPOS</v>
          </cell>
          <cell r="N34">
            <v>72073926134</v>
          </cell>
          <cell r="O34" t="str">
            <v>JULIANA TAVARES DE ARAUJO</v>
          </cell>
          <cell r="P34">
            <v>73989444620</v>
          </cell>
          <cell r="Q34" t="str">
            <v>MARCELO BATISTA CARVALHAIS</v>
          </cell>
          <cell r="R34" t="str">
            <v>1970-07-24 00:00:00</v>
          </cell>
          <cell r="S34" t="str">
            <v>washington.oliveira@performafacil.com</v>
          </cell>
          <cell r="T34" t="str">
            <v>2023-02-15 00:00:00</v>
          </cell>
          <cell r="V34">
            <v>61992277614</v>
          </cell>
          <cell r="W34" t="str">
            <v>BRASILIA</v>
          </cell>
          <cell r="X34" t="str">
            <v>DF</v>
          </cell>
          <cell r="AD34">
            <v>21</v>
          </cell>
          <cell r="AE34">
            <v>0</v>
          </cell>
          <cell r="AF34">
            <v>30</v>
          </cell>
          <cell r="AG34">
            <v>0</v>
          </cell>
          <cell r="AH34">
            <v>11</v>
          </cell>
          <cell r="AI34">
            <v>7</v>
          </cell>
          <cell r="AJ34">
            <v>2</v>
          </cell>
          <cell r="AK34">
            <v>5</v>
          </cell>
          <cell r="AL34">
            <v>0</v>
          </cell>
          <cell r="AM34">
            <v>0.33</v>
          </cell>
          <cell r="AN34">
            <v>0.1</v>
          </cell>
          <cell r="AO34">
            <v>0.24</v>
          </cell>
          <cell r="AP34">
            <v>0</v>
          </cell>
          <cell r="AQ34">
            <v>0</v>
          </cell>
          <cell r="AR34">
            <v>0.4</v>
          </cell>
          <cell r="AS34">
            <v>0</v>
          </cell>
          <cell r="AT34">
            <v>0</v>
          </cell>
          <cell r="AU34" t="str">
            <v>m5</v>
          </cell>
          <cell r="AV34" t="str">
            <v>0.5</v>
          </cell>
          <cell r="AW34">
            <v>5524.33</v>
          </cell>
          <cell r="AX34">
            <v>0</v>
          </cell>
          <cell r="AY34" t="str">
            <v>N</v>
          </cell>
          <cell r="AZ34">
            <v>5524.33</v>
          </cell>
          <cell r="BA34">
            <v>0</v>
          </cell>
          <cell r="BB34">
            <v>2209.73</v>
          </cell>
        </row>
        <row r="35">
          <cell r="I35" t="str">
            <v>MAURICIO AMORIM JUNIOR</v>
          </cell>
          <cell r="K35" t="str">
            <v>CONSULTOR</v>
          </cell>
          <cell r="L35">
            <v>102432163</v>
          </cell>
          <cell r="M35" t="str">
            <v>BRUNA VERONICA ALBERTIM SOARES</v>
          </cell>
          <cell r="N35">
            <v>72073926134</v>
          </cell>
          <cell r="O35" t="str">
            <v>JULIANA TAVARES DE ARAUJO</v>
          </cell>
          <cell r="P35">
            <v>73989444620</v>
          </cell>
          <cell r="Q35" t="str">
            <v>MARCELO BATISTA CARVALHAIS</v>
          </cell>
          <cell r="R35" t="str">
            <v>1976-08-04 00:00:00</v>
          </cell>
          <cell r="S35" t="str">
            <v>mauricio.junior@performafacil.com</v>
          </cell>
          <cell r="T35" t="str">
            <v>2023-02-15 00:00:00</v>
          </cell>
          <cell r="V35" t="str">
            <v>6198644 5105</v>
          </cell>
          <cell r="W35" t="str">
            <v>BRASILIA</v>
          </cell>
          <cell r="X35" t="str">
            <v>DF</v>
          </cell>
          <cell r="AD35">
            <v>21</v>
          </cell>
          <cell r="AE35">
            <v>0</v>
          </cell>
          <cell r="AF35">
            <v>30</v>
          </cell>
          <cell r="AG35">
            <v>0</v>
          </cell>
          <cell r="AH35">
            <v>11</v>
          </cell>
          <cell r="AI35">
            <v>14</v>
          </cell>
          <cell r="AJ35">
            <v>5</v>
          </cell>
          <cell r="AK35">
            <v>9</v>
          </cell>
          <cell r="AL35">
            <v>0</v>
          </cell>
          <cell r="AM35">
            <v>0.67</v>
          </cell>
          <cell r="AN35">
            <v>0.24</v>
          </cell>
          <cell r="AO35">
            <v>0.43</v>
          </cell>
          <cell r="AP35">
            <v>0</v>
          </cell>
          <cell r="AQ35">
            <v>0.4</v>
          </cell>
          <cell r="AR35">
            <v>0.7</v>
          </cell>
          <cell r="AS35">
            <v>0</v>
          </cell>
          <cell r="AT35">
            <v>0</v>
          </cell>
          <cell r="AU35" t="str">
            <v>m5</v>
          </cell>
          <cell r="AV35" t="str">
            <v>0.5</v>
          </cell>
          <cell r="AW35">
            <v>5524.33</v>
          </cell>
          <cell r="AX35">
            <v>0</v>
          </cell>
          <cell r="AY35" t="str">
            <v>N</v>
          </cell>
          <cell r="AZ35">
            <v>5524.33</v>
          </cell>
          <cell r="BA35">
            <v>2209.73</v>
          </cell>
          <cell r="BB35">
            <v>1657.3</v>
          </cell>
        </row>
        <row r="36">
          <cell r="I36" t="str">
            <v>JOSE RENATO JORGE NETO</v>
          </cell>
          <cell r="K36" t="str">
            <v>CONSULTOR</v>
          </cell>
          <cell r="L36" t="str">
            <v>79677495100</v>
          </cell>
          <cell r="M36" t="str">
            <v>IVANILDO FRANCISCO CAMPOS</v>
          </cell>
          <cell r="N36">
            <v>72073926134</v>
          </cell>
          <cell r="O36" t="str">
            <v>JULIANA TAVARES DE ARAUJO</v>
          </cell>
          <cell r="P36">
            <v>73989444620</v>
          </cell>
          <cell r="Q36" t="str">
            <v>MARCELO BATISTA CARVALHAIS</v>
          </cell>
          <cell r="R36" t="str">
            <v>1992-07-05 00:00:00</v>
          </cell>
          <cell r="S36" t="str">
            <v>jose.neto@performafacil.com</v>
          </cell>
          <cell r="T36" t="str">
            <v>2023-02-15 00:00:00</v>
          </cell>
          <cell r="V36">
            <v>6181588189</v>
          </cell>
          <cell r="W36" t="str">
            <v>BRASILIA</v>
          </cell>
          <cell r="X36" t="str">
            <v>DF</v>
          </cell>
          <cell r="AD36">
            <v>21</v>
          </cell>
          <cell r="AE36">
            <v>0</v>
          </cell>
          <cell r="AF36">
            <v>30</v>
          </cell>
          <cell r="AG36">
            <v>0</v>
          </cell>
          <cell r="AH36">
            <v>11</v>
          </cell>
          <cell r="AI36">
            <v>7</v>
          </cell>
          <cell r="AJ36">
            <v>4</v>
          </cell>
          <cell r="AK36">
            <v>6</v>
          </cell>
          <cell r="AL36">
            <v>0</v>
          </cell>
          <cell r="AM36">
            <v>0.33</v>
          </cell>
          <cell r="AN36">
            <v>0.19</v>
          </cell>
          <cell r="AO36">
            <v>0.28999999999999998</v>
          </cell>
          <cell r="AP36">
            <v>0</v>
          </cell>
          <cell r="AQ36">
            <v>0.2</v>
          </cell>
          <cell r="AR36">
            <v>0.4</v>
          </cell>
          <cell r="AS36">
            <v>0</v>
          </cell>
          <cell r="AT36">
            <v>0</v>
          </cell>
          <cell r="AU36" t="str">
            <v>m5</v>
          </cell>
          <cell r="AV36" t="str">
            <v>0.5</v>
          </cell>
          <cell r="AW36">
            <v>5524.33</v>
          </cell>
          <cell r="AX36">
            <v>0</v>
          </cell>
          <cell r="AY36" t="str">
            <v>N</v>
          </cell>
          <cell r="AZ36">
            <v>5524.33</v>
          </cell>
          <cell r="BA36">
            <v>1104.8699999999999</v>
          </cell>
          <cell r="BB36">
            <v>1104.8599999999999</v>
          </cell>
        </row>
        <row r="37">
          <cell r="I37" t="str">
            <v>WELSON FERREIRA DA SILVA</v>
          </cell>
          <cell r="K37" t="str">
            <v>CONSULTOR</v>
          </cell>
          <cell r="L37">
            <v>888248105</v>
          </cell>
          <cell r="M37" t="str">
            <v>SYLVIA FERNANDES LIMA</v>
          </cell>
          <cell r="N37">
            <v>86936476104</v>
          </cell>
          <cell r="O37" t="str">
            <v>MURILO RODRIGUES</v>
          </cell>
          <cell r="P37">
            <v>73989444620</v>
          </cell>
          <cell r="Q37" t="str">
            <v>MARCELO BATISTA CARVALHAIS</v>
          </cell>
          <cell r="R37" t="str">
            <v>1974-07-07 00:00:00</v>
          </cell>
          <cell r="S37" t="str">
            <v>welson.silva@conceitovendas.com</v>
          </cell>
          <cell r="T37" t="str">
            <v>2023-02-15 00:00:00</v>
          </cell>
          <cell r="V37">
            <v>62984700067</v>
          </cell>
          <cell r="W37" t="str">
            <v>ANAPOLIS</v>
          </cell>
          <cell r="X37" t="str">
            <v>GO</v>
          </cell>
          <cell r="AD37">
            <v>21</v>
          </cell>
          <cell r="AE37">
            <v>0</v>
          </cell>
          <cell r="AF37">
            <v>30</v>
          </cell>
          <cell r="AG37">
            <v>0</v>
          </cell>
          <cell r="AH37">
            <v>11</v>
          </cell>
          <cell r="AI37">
            <v>9</v>
          </cell>
          <cell r="AJ37">
            <v>6</v>
          </cell>
          <cell r="AK37">
            <v>9</v>
          </cell>
          <cell r="AL37">
            <v>0</v>
          </cell>
          <cell r="AM37">
            <v>0.43</v>
          </cell>
          <cell r="AN37">
            <v>0.28999999999999998</v>
          </cell>
          <cell r="AO37">
            <v>0.43</v>
          </cell>
          <cell r="AP37">
            <v>0</v>
          </cell>
          <cell r="AQ37">
            <v>0.4</v>
          </cell>
          <cell r="AR37">
            <v>0.7</v>
          </cell>
          <cell r="AS37">
            <v>0</v>
          </cell>
          <cell r="AT37">
            <v>0</v>
          </cell>
          <cell r="AU37" t="str">
            <v>m5</v>
          </cell>
          <cell r="AV37" t="str">
            <v>0.5</v>
          </cell>
          <cell r="AW37">
            <v>5524.33</v>
          </cell>
          <cell r="AX37">
            <v>0</v>
          </cell>
          <cell r="AY37" t="str">
            <v>N</v>
          </cell>
          <cell r="AZ37">
            <v>5524.33</v>
          </cell>
          <cell r="BA37">
            <v>2209.73</v>
          </cell>
          <cell r="BB37">
            <v>1657.3</v>
          </cell>
        </row>
        <row r="38">
          <cell r="I38" t="str">
            <v>YURI BARBOSA DOS SANTOS</v>
          </cell>
          <cell r="K38" t="str">
            <v>CONSULTOR</v>
          </cell>
          <cell r="L38">
            <v>102432163</v>
          </cell>
          <cell r="M38" t="str">
            <v>BRUNA VERONICA ALBERTIM SOARES</v>
          </cell>
          <cell r="N38">
            <v>72073926134</v>
          </cell>
          <cell r="O38" t="str">
            <v>JULIANA TAVARES DE ARAUJO</v>
          </cell>
          <cell r="P38">
            <v>73989444620</v>
          </cell>
          <cell r="Q38" t="str">
            <v>MARCELO BATISTA CARVALHAIS</v>
          </cell>
          <cell r="R38" t="str">
            <v>2000-08-04 00:00:00</v>
          </cell>
          <cell r="S38" t="str">
            <v>yuri.santos@performafacil.com</v>
          </cell>
          <cell r="T38" t="str">
            <v>2023-03-15 00:00:00</v>
          </cell>
          <cell r="V38">
            <v>61982974821</v>
          </cell>
          <cell r="W38" t="str">
            <v>BRASILIA</v>
          </cell>
          <cell r="X38" t="str">
            <v>DF</v>
          </cell>
          <cell r="AD38">
            <v>21</v>
          </cell>
          <cell r="AE38">
            <v>0</v>
          </cell>
          <cell r="AF38">
            <v>30</v>
          </cell>
          <cell r="AG38">
            <v>0</v>
          </cell>
          <cell r="AH38">
            <v>8</v>
          </cell>
          <cell r="AI38">
            <v>5</v>
          </cell>
          <cell r="AJ38">
            <v>1</v>
          </cell>
          <cell r="AK38">
            <v>3</v>
          </cell>
          <cell r="AL38">
            <v>0</v>
          </cell>
          <cell r="AM38">
            <v>0.24</v>
          </cell>
          <cell r="AN38">
            <v>0.05</v>
          </cell>
          <cell r="AO38">
            <v>0.14000000000000001</v>
          </cell>
          <cell r="AP38">
            <v>0</v>
          </cell>
          <cell r="AQ38">
            <v>0</v>
          </cell>
          <cell r="AR38">
            <v>0.2</v>
          </cell>
          <cell r="AS38">
            <v>0</v>
          </cell>
          <cell r="AT38">
            <v>0</v>
          </cell>
          <cell r="AU38" t="str">
            <v>m4</v>
          </cell>
          <cell r="AV38" t="str">
            <v>0.4</v>
          </cell>
          <cell r="AW38">
            <v>5524.33</v>
          </cell>
          <cell r="AX38">
            <v>0</v>
          </cell>
          <cell r="AY38" t="str">
            <v>N</v>
          </cell>
          <cell r="AZ38">
            <v>5524.33</v>
          </cell>
          <cell r="BA38">
            <v>0</v>
          </cell>
          <cell r="BB38">
            <v>1104.8699999999999</v>
          </cell>
        </row>
        <row r="39">
          <cell r="I39" t="str">
            <v>DANIELE RIBEIRO DA SILVA</v>
          </cell>
          <cell r="K39" t="str">
            <v>CONSULTOR</v>
          </cell>
          <cell r="L39">
            <v>1394995474</v>
          </cell>
          <cell r="M39" t="str">
            <v>ALEXANDRE ARAUJO BEZERRIL</v>
          </cell>
          <cell r="N39" t="str">
            <v>00365921610</v>
          </cell>
          <cell r="O39" t="str">
            <v>GIOVANE BORGES DA SILVA</v>
          </cell>
          <cell r="P39">
            <v>73989444620</v>
          </cell>
          <cell r="Q39" t="str">
            <v>MARCELO BATISTA CARVALHAIS</v>
          </cell>
          <cell r="R39" t="str">
            <v>1979-04-21 00:00:00</v>
          </cell>
          <cell r="S39" t="str">
            <v>daniele.silva@performafacil.com</v>
          </cell>
          <cell r="T39" t="str">
            <v>2023-03-01 00:00:00</v>
          </cell>
          <cell r="V39">
            <v>83998849749</v>
          </cell>
          <cell r="W39" t="str">
            <v>JOAO PESSOA</v>
          </cell>
          <cell r="X39" t="str">
            <v>PB</v>
          </cell>
          <cell r="AD39">
            <v>21</v>
          </cell>
          <cell r="AE39">
            <v>0</v>
          </cell>
          <cell r="AF39">
            <v>30</v>
          </cell>
          <cell r="AG39">
            <v>0</v>
          </cell>
          <cell r="AH39">
            <v>8</v>
          </cell>
          <cell r="AI39">
            <v>9</v>
          </cell>
          <cell r="AJ39">
            <v>3</v>
          </cell>
          <cell r="AK39">
            <v>6</v>
          </cell>
          <cell r="AL39">
            <v>0</v>
          </cell>
          <cell r="AM39">
            <v>0.43</v>
          </cell>
          <cell r="AN39">
            <v>0.14000000000000001</v>
          </cell>
          <cell r="AO39">
            <v>0.28999999999999998</v>
          </cell>
          <cell r="AP39">
            <v>0</v>
          </cell>
          <cell r="AQ39">
            <v>0.2</v>
          </cell>
          <cell r="AR39">
            <v>0.7</v>
          </cell>
          <cell r="AS39">
            <v>0</v>
          </cell>
          <cell r="AT39">
            <v>0</v>
          </cell>
          <cell r="AU39" t="str">
            <v>m4</v>
          </cell>
          <cell r="AV39" t="str">
            <v>0.4</v>
          </cell>
          <cell r="AW39">
            <v>5524.33</v>
          </cell>
          <cell r="AX39">
            <v>0</v>
          </cell>
          <cell r="AY39" t="str">
            <v>N</v>
          </cell>
          <cell r="AZ39">
            <v>5524.33</v>
          </cell>
          <cell r="BA39">
            <v>1104.8699999999999</v>
          </cell>
          <cell r="BB39">
            <v>2762.16</v>
          </cell>
        </row>
        <row r="40">
          <cell r="I40" t="str">
            <v>CAMILA ALVES PESSOA</v>
          </cell>
          <cell r="K40" t="str">
            <v>CONSULTOR</v>
          </cell>
          <cell r="L40">
            <v>888248105</v>
          </cell>
          <cell r="M40" t="str">
            <v>SYLVIA FERNANDES LIMA</v>
          </cell>
          <cell r="N40">
            <v>86936476104</v>
          </cell>
          <cell r="O40" t="str">
            <v>MURILO RODRIGUES</v>
          </cell>
          <cell r="P40">
            <v>73989444620</v>
          </cell>
          <cell r="Q40" t="str">
            <v>MARCELO BATISTA CARVALHAIS</v>
          </cell>
          <cell r="R40" t="str">
            <v>2001-12-24 00:00:00</v>
          </cell>
          <cell r="S40" t="str">
            <v>camila.pessoa@performafacil.com</v>
          </cell>
          <cell r="T40" t="str">
            <v>2023-03-15 00:00:00</v>
          </cell>
          <cell r="U40" t="str">
            <v>2023-06-12 00:00:00</v>
          </cell>
          <cell r="V40">
            <v>6291992868</v>
          </cell>
          <cell r="W40" t="str">
            <v>ANAPOLIS</v>
          </cell>
          <cell r="X40" t="str">
            <v>GO</v>
          </cell>
          <cell r="AD40">
            <v>7</v>
          </cell>
          <cell r="AE40">
            <v>0</v>
          </cell>
          <cell r="AF40">
            <v>12</v>
          </cell>
          <cell r="AG40">
            <v>0</v>
          </cell>
          <cell r="AH40">
            <v>3</v>
          </cell>
          <cell r="AI40">
            <v>2</v>
          </cell>
          <cell r="AJ40">
            <v>2</v>
          </cell>
          <cell r="AK40">
            <v>2</v>
          </cell>
          <cell r="AL40">
            <v>0</v>
          </cell>
          <cell r="AM40">
            <v>0.28999999999999998</v>
          </cell>
          <cell r="AN40">
            <v>0.28999999999999998</v>
          </cell>
          <cell r="AO40">
            <v>0.28999999999999998</v>
          </cell>
          <cell r="AP40">
            <v>0</v>
          </cell>
          <cell r="AQ40">
            <v>0.4</v>
          </cell>
          <cell r="AR40">
            <v>0.4</v>
          </cell>
          <cell r="AS40">
            <v>0</v>
          </cell>
          <cell r="AT40">
            <v>0</v>
          </cell>
          <cell r="AU40" t="str">
            <v>m4</v>
          </cell>
          <cell r="AV40" t="str">
            <v>0.4</v>
          </cell>
          <cell r="AW40">
            <v>2209.73</v>
          </cell>
          <cell r="AX40">
            <v>0</v>
          </cell>
          <cell r="AY40" t="str">
            <v>N</v>
          </cell>
          <cell r="AZ40">
            <v>5524.33</v>
          </cell>
          <cell r="BA40">
            <v>883.89</v>
          </cell>
          <cell r="BB40">
            <v>0</v>
          </cell>
        </row>
        <row r="41">
          <cell r="I41" t="str">
            <v>WILLEM MONTEIRO TOME</v>
          </cell>
          <cell r="K41" t="str">
            <v>CONSULTOR</v>
          </cell>
          <cell r="L41">
            <v>14876583706</v>
          </cell>
          <cell r="M41" t="str">
            <v>HUGO LOPES FRANKLIN DUTRA</v>
          </cell>
          <cell r="N41">
            <v>86936476104</v>
          </cell>
          <cell r="O41" t="str">
            <v>MURILO RODRIGUES</v>
          </cell>
          <cell r="P41">
            <v>73989444620</v>
          </cell>
          <cell r="Q41" t="str">
            <v>MARCELO BATISTA CARVALHAIS</v>
          </cell>
          <cell r="R41" t="str">
            <v>1997-04-17 00:00:00</v>
          </cell>
          <cell r="S41" t="str">
            <v>willem.tome@performafacil.com</v>
          </cell>
          <cell r="T41" t="str">
            <v>2023-03-15 00:00:00</v>
          </cell>
          <cell r="V41">
            <v>6283424151</v>
          </cell>
          <cell r="W41" t="str">
            <v>GOIANIA</v>
          </cell>
          <cell r="X41" t="str">
            <v>GO</v>
          </cell>
          <cell r="AD41">
            <v>21</v>
          </cell>
          <cell r="AE41">
            <v>0</v>
          </cell>
          <cell r="AF41">
            <v>30</v>
          </cell>
          <cell r="AG41">
            <v>0</v>
          </cell>
          <cell r="AH41">
            <v>8</v>
          </cell>
          <cell r="AI41">
            <v>8</v>
          </cell>
          <cell r="AJ41">
            <v>4</v>
          </cell>
          <cell r="AK41">
            <v>6</v>
          </cell>
          <cell r="AL41">
            <v>0</v>
          </cell>
          <cell r="AM41">
            <v>0.38</v>
          </cell>
          <cell r="AN41">
            <v>0.19</v>
          </cell>
          <cell r="AO41">
            <v>0.28999999999999998</v>
          </cell>
          <cell r="AP41">
            <v>0</v>
          </cell>
          <cell r="AQ41">
            <v>0.4</v>
          </cell>
          <cell r="AR41">
            <v>0.7</v>
          </cell>
          <cell r="AS41">
            <v>0</v>
          </cell>
          <cell r="AT41">
            <v>0</v>
          </cell>
          <cell r="AU41" t="str">
            <v>m4</v>
          </cell>
          <cell r="AV41" t="str">
            <v>0.4</v>
          </cell>
          <cell r="AW41">
            <v>5524.33</v>
          </cell>
          <cell r="AX41">
            <v>0</v>
          </cell>
          <cell r="AY41" t="str">
            <v>N</v>
          </cell>
          <cell r="AZ41">
            <v>5524.33</v>
          </cell>
          <cell r="BA41">
            <v>2209.73</v>
          </cell>
          <cell r="BB41">
            <v>1657.3</v>
          </cell>
        </row>
        <row r="42">
          <cell r="I42" t="str">
            <v>ANTONIO AGILDO CAVALCANTE NETO</v>
          </cell>
          <cell r="K42" t="str">
            <v>CONSULTOR</v>
          </cell>
          <cell r="L42" t="str">
            <v>04970600600</v>
          </cell>
          <cell r="M42" t="str">
            <v>JOSE GOMES DE MELLO</v>
          </cell>
          <cell r="N42" t="str">
            <v>00365921610</v>
          </cell>
          <cell r="O42" t="str">
            <v>GIOVANE BORGES DA SILVA</v>
          </cell>
          <cell r="P42">
            <v>73989444620</v>
          </cell>
          <cell r="Q42" t="str">
            <v>MARCELO BATISTA CARVALHAIS</v>
          </cell>
          <cell r="R42" t="str">
            <v>1989-09-21 00:00:00</v>
          </cell>
          <cell r="S42" t="str">
            <v>antonio.neto@performafacil.com</v>
          </cell>
          <cell r="T42" t="str">
            <v>2023-03-15 00:00:00</v>
          </cell>
          <cell r="U42" t="str">
            <v>2023-06-01 00:00:00</v>
          </cell>
          <cell r="V42">
            <v>32991367129</v>
          </cell>
          <cell r="W42" t="str">
            <v>JUIZ DE FORA</v>
          </cell>
          <cell r="X42" t="str">
            <v>DF</v>
          </cell>
          <cell r="AD42">
            <v>1</v>
          </cell>
          <cell r="AE42">
            <v>0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1</v>
          </cell>
          <cell r="AK42">
            <v>2</v>
          </cell>
          <cell r="AL42">
            <v>0</v>
          </cell>
          <cell r="AM42">
            <v>2</v>
          </cell>
          <cell r="AN42">
            <v>1</v>
          </cell>
          <cell r="AO42">
            <v>2</v>
          </cell>
          <cell r="AP42">
            <v>0</v>
          </cell>
          <cell r="AQ42">
            <v>1</v>
          </cell>
          <cell r="AR42">
            <v>1.5</v>
          </cell>
          <cell r="AS42">
            <v>0</v>
          </cell>
          <cell r="AT42">
            <v>0</v>
          </cell>
          <cell r="AU42" t="str">
            <v>m4</v>
          </cell>
          <cell r="AV42" t="str">
            <v>0.4</v>
          </cell>
          <cell r="AW42">
            <v>184.14</v>
          </cell>
          <cell r="AX42">
            <v>0</v>
          </cell>
          <cell r="AY42" t="str">
            <v>N</v>
          </cell>
          <cell r="AZ42">
            <v>5524.33</v>
          </cell>
          <cell r="BA42">
            <v>184.14</v>
          </cell>
          <cell r="BB42">
            <v>92.07</v>
          </cell>
        </row>
        <row r="43">
          <cell r="I43" t="str">
            <v>ANDERSON GUTIERI GALVAO</v>
          </cell>
          <cell r="K43" t="str">
            <v>CONSULTOR</v>
          </cell>
          <cell r="L43">
            <v>888248105</v>
          </cell>
          <cell r="M43" t="str">
            <v>SYLVIA FERNANDES LIMA</v>
          </cell>
          <cell r="N43">
            <v>86936476104</v>
          </cell>
          <cell r="O43" t="str">
            <v>MURILO RODRIGUES</v>
          </cell>
          <cell r="P43">
            <v>73989444620</v>
          </cell>
          <cell r="Q43" t="str">
            <v>MARCELO BATISTA CARVALHAIS</v>
          </cell>
          <cell r="R43" t="str">
            <v>1991-11-30 00:00:00</v>
          </cell>
          <cell r="S43" t="str">
            <v>anderson.galvao@performafacil.com</v>
          </cell>
          <cell r="T43" t="str">
            <v>2023-03-15 00:00:00</v>
          </cell>
          <cell r="U43" t="str">
            <v>2023-06-01 00:00:00</v>
          </cell>
          <cell r="V43">
            <v>6292620883</v>
          </cell>
          <cell r="W43" t="str">
            <v>ANAPOLIS</v>
          </cell>
          <cell r="X43" t="str">
            <v>GO</v>
          </cell>
          <cell r="AD43">
            <v>1</v>
          </cell>
          <cell r="AE43">
            <v>0</v>
          </cell>
          <cell r="AF43">
            <v>1</v>
          </cell>
          <cell r="AG43">
            <v>0</v>
          </cell>
          <cell r="AH43">
            <v>1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 t="str">
            <v>m4</v>
          </cell>
          <cell r="AV43" t="str">
            <v>0.4</v>
          </cell>
          <cell r="AW43">
            <v>184.14</v>
          </cell>
          <cell r="AX43">
            <v>0</v>
          </cell>
          <cell r="AY43" t="str">
            <v>N</v>
          </cell>
          <cell r="AZ43">
            <v>5524.33</v>
          </cell>
          <cell r="BA43">
            <v>0</v>
          </cell>
          <cell r="BB43">
            <v>0</v>
          </cell>
        </row>
        <row r="44">
          <cell r="I44" t="str">
            <v>NATHALIA VICTORIA SILVA FELIZARDO</v>
          </cell>
          <cell r="K44" t="str">
            <v>CONSULTOR</v>
          </cell>
          <cell r="L44" t="str">
            <v>04970600600</v>
          </cell>
          <cell r="M44" t="str">
            <v>JOSE GOMES DE MELLO</v>
          </cell>
          <cell r="N44" t="str">
            <v>00365921610</v>
          </cell>
          <cell r="O44" t="str">
            <v>GIOVANE BORGES DA SILVA</v>
          </cell>
          <cell r="P44">
            <v>73989444620</v>
          </cell>
          <cell r="Q44" t="str">
            <v>MARCELO BATISTA CARVALHAIS</v>
          </cell>
          <cell r="R44" t="str">
            <v>2001-01-30 00:00:00</v>
          </cell>
          <cell r="S44" t="str">
            <v>nathalia.felizardo@performafacil.com</v>
          </cell>
          <cell r="T44" t="str">
            <v>2023-03-15 00:00:00</v>
          </cell>
          <cell r="V44">
            <v>3291274500</v>
          </cell>
          <cell r="W44" t="str">
            <v>JUIZ DE FORA</v>
          </cell>
          <cell r="X44" t="str">
            <v>DF</v>
          </cell>
          <cell r="AD44">
            <v>21</v>
          </cell>
          <cell r="AE44">
            <v>0</v>
          </cell>
          <cell r="AF44">
            <v>30</v>
          </cell>
          <cell r="AG44">
            <v>0</v>
          </cell>
          <cell r="AH44">
            <v>8</v>
          </cell>
          <cell r="AI44">
            <v>1</v>
          </cell>
          <cell r="AJ44">
            <v>0</v>
          </cell>
          <cell r="AK44">
            <v>0</v>
          </cell>
          <cell r="AL44">
            <v>0</v>
          </cell>
          <cell r="AM44">
            <v>0.05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 t="str">
            <v>m4</v>
          </cell>
          <cell r="AV44" t="str">
            <v>0.4</v>
          </cell>
          <cell r="AW44">
            <v>5524.33</v>
          </cell>
          <cell r="AX44">
            <v>0</v>
          </cell>
          <cell r="AY44" t="str">
            <v>N</v>
          </cell>
          <cell r="AZ44">
            <v>5524.33</v>
          </cell>
          <cell r="BA44">
            <v>0</v>
          </cell>
          <cell r="BB44">
            <v>0</v>
          </cell>
        </row>
        <row r="45">
          <cell r="I45" t="str">
            <v>JOSE KAUAN LIMA DE SOUZA</v>
          </cell>
          <cell r="K45" t="str">
            <v>CONSULTOR</v>
          </cell>
          <cell r="L45" t="str">
            <v>11633691446</v>
          </cell>
          <cell r="M45" t="str">
            <v>DANIEL MENDES DE QUEIROZ</v>
          </cell>
          <cell r="N45" t="str">
            <v>00365921610</v>
          </cell>
          <cell r="O45" t="str">
            <v>GIOVANE BORGES DA SILVA</v>
          </cell>
          <cell r="P45">
            <v>73989444620</v>
          </cell>
          <cell r="Q45" t="str">
            <v>MARCELO BATISTA CARVALHAIS</v>
          </cell>
          <cell r="R45" t="str">
            <v>2002-07-25 00:00:00</v>
          </cell>
          <cell r="S45" t="str">
            <v>jose.souza@performafacil.com</v>
          </cell>
          <cell r="T45" t="str">
            <v>2023-03-15 00:00:00</v>
          </cell>
          <cell r="V45">
            <v>83996084729</v>
          </cell>
          <cell r="W45" t="str">
            <v>CAMPINA GRANDE</v>
          </cell>
          <cell r="X45" t="str">
            <v>PB</v>
          </cell>
          <cell r="AD45">
            <v>21</v>
          </cell>
          <cell r="AE45">
            <v>0</v>
          </cell>
          <cell r="AF45">
            <v>30</v>
          </cell>
          <cell r="AG45">
            <v>0</v>
          </cell>
          <cell r="AH45">
            <v>8</v>
          </cell>
          <cell r="AI45">
            <v>2</v>
          </cell>
          <cell r="AJ45">
            <v>0</v>
          </cell>
          <cell r="AK45">
            <v>1</v>
          </cell>
          <cell r="AL45">
            <v>0</v>
          </cell>
          <cell r="AM45">
            <v>0.1</v>
          </cell>
          <cell r="AN45">
            <v>0</v>
          </cell>
          <cell r="AO45">
            <v>0.05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 t="str">
            <v>m4</v>
          </cell>
          <cell r="AV45" t="str">
            <v>0.4</v>
          </cell>
          <cell r="AW45">
            <v>5524.33</v>
          </cell>
          <cell r="AX45">
            <v>0</v>
          </cell>
          <cell r="AY45" t="str">
            <v>N</v>
          </cell>
          <cell r="AZ45">
            <v>5524.33</v>
          </cell>
          <cell r="BA45">
            <v>0</v>
          </cell>
          <cell r="BB45">
            <v>0</v>
          </cell>
        </row>
        <row r="46">
          <cell r="I46" t="str">
            <v>CARLOS EDUARDO DA SILVA GOES</v>
          </cell>
          <cell r="K46" t="str">
            <v>CONSULTOR</v>
          </cell>
          <cell r="L46">
            <v>397689292</v>
          </cell>
          <cell r="M46" t="str">
            <v>TIAGO PEREIRA FURTADO</v>
          </cell>
          <cell r="N46">
            <v>86936476104</v>
          </cell>
          <cell r="O46" t="str">
            <v>MURILO RODRIGUES</v>
          </cell>
          <cell r="P46">
            <v>73989444620</v>
          </cell>
          <cell r="Q46" t="str">
            <v>MARCELO BATISTA CARVALHAIS</v>
          </cell>
          <cell r="R46" t="str">
            <v>1991-04-30 00:00:00</v>
          </cell>
          <cell r="S46" t="str">
            <v>carlos.goes@performafacil.com</v>
          </cell>
          <cell r="T46" t="str">
            <v>2023-03-15 00:00:00</v>
          </cell>
          <cell r="U46" t="str">
            <v>2023-06-12 00:00:00</v>
          </cell>
          <cell r="V46">
            <v>62981891023</v>
          </cell>
          <cell r="W46" t="str">
            <v>GOIANIA</v>
          </cell>
          <cell r="X46" t="str">
            <v>GO</v>
          </cell>
          <cell r="AD46">
            <v>7</v>
          </cell>
          <cell r="AE46">
            <v>0</v>
          </cell>
          <cell r="AF46">
            <v>12</v>
          </cell>
          <cell r="AG46">
            <v>0</v>
          </cell>
          <cell r="AH46">
            <v>3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 t="str">
            <v>m4</v>
          </cell>
          <cell r="AV46" t="str">
            <v>0.4</v>
          </cell>
          <cell r="AW46">
            <v>2209.73</v>
          </cell>
          <cell r="AX46">
            <v>0</v>
          </cell>
          <cell r="AY46" t="str">
            <v>N</v>
          </cell>
          <cell r="AZ46">
            <v>5524.33</v>
          </cell>
          <cell r="BA46">
            <v>0</v>
          </cell>
          <cell r="BB46">
            <v>0</v>
          </cell>
        </row>
        <row r="47">
          <cell r="I47" t="str">
            <v>MARCELO BATISTA CARVALHAIS</v>
          </cell>
          <cell r="K47" t="str">
            <v>GERENTE</v>
          </cell>
          <cell r="L47" t="str">
            <v>-</v>
          </cell>
          <cell r="M47" t="str">
            <v>-</v>
          </cell>
          <cell r="N47" t="str">
            <v>-</v>
          </cell>
          <cell r="O47" t="str">
            <v>-</v>
          </cell>
          <cell r="P47">
            <v>73989444620</v>
          </cell>
          <cell r="Q47" t="str">
            <v>MARCELO BATISTA CARVALHAIS</v>
          </cell>
          <cell r="R47" t="str">
            <v>1996-11-13 00:00:00</v>
          </cell>
          <cell r="S47" t="str">
            <v>marcelo.carvalhais@performabrasil.com.br</v>
          </cell>
          <cell r="T47" t="str">
            <v>2023-03-24 00:00:00</v>
          </cell>
          <cell r="V47">
            <v>31975721619</v>
          </cell>
          <cell r="AD47">
            <v>21</v>
          </cell>
          <cell r="AE47">
            <v>0</v>
          </cell>
          <cell r="AF47">
            <v>30</v>
          </cell>
          <cell r="AG47">
            <v>0</v>
          </cell>
          <cell r="AH47">
            <v>8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 t="str">
            <v>m4</v>
          </cell>
          <cell r="AV47" t="str">
            <v>0.4</v>
          </cell>
          <cell r="AW47">
            <v>19907.52</v>
          </cell>
          <cell r="AX47">
            <v>0</v>
          </cell>
          <cell r="AY47" t="str">
            <v>N</v>
          </cell>
          <cell r="AZ47">
            <v>19907.52</v>
          </cell>
          <cell r="BA47">
            <v>19907.52</v>
          </cell>
          <cell r="BB47">
            <v>0</v>
          </cell>
        </row>
        <row r="48">
          <cell r="I48" t="str">
            <v>POLLYANNA VILELA FILETO LEOPOLDINO</v>
          </cell>
          <cell r="K48" t="str">
            <v>ASSISTENTE POS VENDA</v>
          </cell>
          <cell r="L48" t="str">
            <v>-</v>
          </cell>
          <cell r="N48" t="str">
            <v>-</v>
          </cell>
          <cell r="P48">
            <v>73989444620</v>
          </cell>
          <cell r="Q48" t="str">
            <v>MARCELO BATISTA CARVALHAIS</v>
          </cell>
          <cell r="R48" t="str">
            <v>1983-08-22 00:00:00</v>
          </cell>
          <cell r="S48" t="str">
            <v>pollyanna.leopoldino@conceitovendas.com</v>
          </cell>
          <cell r="T48" t="str">
            <v>2023-03-30 00:00:00</v>
          </cell>
          <cell r="V48" t="str">
            <v>31988217964</v>
          </cell>
          <cell r="AD48">
            <v>21</v>
          </cell>
          <cell r="AE48">
            <v>0</v>
          </cell>
          <cell r="AF48">
            <v>30</v>
          </cell>
          <cell r="AG48">
            <v>0</v>
          </cell>
          <cell r="AH48">
            <v>8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 t="str">
            <v>m4</v>
          </cell>
          <cell r="AV48" t="str">
            <v>0.4</v>
          </cell>
          <cell r="AW48">
            <v>0</v>
          </cell>
          <cell r="AX48">
            <v>0</v>
          </cell>
          <cell r="AY48" t="str">
            <v>N</v>
          </cell>
          <cell r="AZ48">
            <v>0</v>
          </cell>
          <cell r="BA48">
            <v>0</v>
          </cell>
          <cell r="BB48">
            <v>0</v>
          </cell>
        </row>
        <row r="49">
          <cell r="I49" t="str">
            <v>GLAUBER EZEQUIEL</v>
          </cell>
          <cell r="K49" t="str">
            <v>ASSISTENTE POS VENDA</v>
          </cell>
          <cell r="L49" t="str">
            <v>-</v>
          </cell>
          <cell r="N49" t="str">
            <v>-</v>
          </cell>
          <cell r="P49">
            <v>73989444620</v>
          </cell>
          <cell r="Q49" t="str">
            <v>MARCELO BATISTA CARVALHAIS</v>
          </cell>
          <cell r="R49" t="str">
            <v>1989-03-21 00:00:00</v>
          </cell>
          <cell r="S49" t="str">
            <v>glauber.santos@conceitovendas.com</v>
          </cell>
          <cell r="T49" t="str">
            <v>2023-03-30 00:00:00</v>
          </cell>
          <cell r="V49">
            <v>19982510387</v>
          </cell>
          <cell r="AD49">
            <v>21</v>
          </cell>
          <cell r="AE49">
            <v>0</v>
          </cell>
          <cell r="AF49">
            <v>30</v>
          </cell>
          <cell r="AG49">
            <v>0</v>
          </cell>
          <cell r="AH49">
            <v>8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 t="str">
            <v>m4</v>
          </cell>
          <cell r="AV49" t="str">
            <v>0.4</v>
          </cell>
          <cell r="AW49">
            <v>0</v>
          </cell>
          <cell r="AX49">
            <v>0</v>
          </cell>
          <cell r="AY49" t="str">
            <v>N</v>
          </cell>
          <cell r="AZ49">
            <v>0</v>
          </cell>
          <cell r="BA49">
            <v>0</v>
          </cell>
          <cell r="BB49">
            <v>0</v>
          </cell>
        </row>
        <row r="50">
          <cell r="I50" t="str">
            <v xml:space="preserve">GISLENE THAIS BARBOSA DE SOUZA                          </v>
          </cell>
          <cell r="K50" t="str">
            <v>ASSISTENTE POS VENDA</v>
          </cell>
          <cell r="L50" t="str">
            <v>-</v>
          </cell>
          <cell r="N50" t="str">
            <v>-</v>
          </cell>
          <cell r="P50">
            <v>73989444620</v>
          </cell>
          <cell r="Q50" t="str">
            <v>MARCELO BATISTA CARVALHAIS</v>
          </cell>
          <cell r="R50" t="str">
            <v>2000-05-10 00:00:00</v>
          </cell>
          <cell r="S50" t="str">
            <v>gislene.souza@conceitovendas.com</v>
          </cell>
          <cell r="T50" t="str">
            <v>2023-03-30 00:00:00</v>
          </cell>
          <cell r="V50" t="str">
            <v>11948891857</v>
          </cell>
          <cell r="AD50">
            <v>21</v>
          </cell>
          <cell r="AE50">
            <v>0</v>
          </cell>
          <cell r="AF50">
            <v>30</v>
          </cell>
          <cell r="AG50">
            <v>0</v>
          </cell>
          <cell r="AH50">
            <v>8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 t="str">
            <v>m4</v>
          </cell>
          <cell r="AV50" t="str">
            <v>0.4</v>
          </cell>
          <cell r="AW50">
            <v>0</v>
          </cell>
          <cell r="AX50">
            <v>0</v>
          </cell>
          <cell r="AY50" t="str">
            <v>N</v>
          </cell>
          <cell r="AZ50">
            <v>0</v>
          </cell>
          <cell r="BA50">
            <v>0</v>
          </cell>
          <cell r="BB50">
            <v>0</v>
          </cell>
        </row>
        <row r="51">
          <cell r="I51" t="str">
            <v xml:space="preserve">GUSTAVO CARVALHO DE OLIVEIRA                                                                                                                  </v>
          </cell>
          <cell r="K51" t="str">
            <v>ASSISTENTE POS VENDA</v>
          </cell>
          <cell r="L51" t="str">
            <v>-</v>
          </cell>
          <cell r="N51" t="str">
            <v>-</v>
          </cell>
          <cell r="P51">
            <v>73989444620</v>
          </cell>
          <cell r="Q51" t="str">
            <v>MARCELO BATISTA CARVALHAIS</v>
          </cell>
          <cell r="R51" t="str">
            <v>1988-09-08 00:00:00</v>
          </cell>
          <cell r="S51" t="str">
            <v>gustavo.carvalho@conceitovendas.com</v>
          </cell>
          <cell r="T51" t="str">
            <v>2023-03-30 00:00:00</v>
          </cell>
          <cell r="V51" t="str">
            <v>11985711328</v>
          </cell>
          <cell r="AD51">
            <v>21</v>
          </cell>
          <cell r="AE51">
            <v>0</v>
          </cell>
          <cell r="AF51">
            <v>30</v>
          </cell>
          <cell r="AG51">
            <v>0</v>
          </cell>
          <cell r="AH51">
            <v>8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 t="str">
            <v>m4</v>
          </cell>
          <cell r="AV51" t="str">
            <v>0.4</v>
          </cell>
          <cell r="AW51">
            <v>0</v>
          </cell>
          <cell r="AX51">
            <v>0</v>
          </cell>
          <cell r="AY51" t="str">
            <v>N</v>
          </cell>
          <cell r="AZ51">
            <v>0</v>
          </cell>
          <cell r="BA51">
            <v>0</v>
          </cell>
          <cell r="BB51">
            <v>0</v>
          </cell>
        </row>
        <row r="52">
          <cell r="I52" t="str">
            <v>CHARLINE COSTA DOS SANTOS</v>
          </cell>
          <cell r="K52" t="str">
            <v>CONSULTOR</v>
          </cell>
          <cell r="L52">
            <v>1394995474</v>
          </cell>
          <cell r="M52" t="str">
            <v>ALEXANDRE ARAUJO BEZERRIL</v>
          </cell>
          <cell r="N52" t="str">
            <v>00365921610</v>
          </cell>
          <cell r="O52" t="str">
            <v>GIOVANE BORGES DA SILVA</v>
          </cell>
          <cell r="P52">
            <v>73989444620</v>
          </cell>
          <cell r="Q52" t="str">
            <v>MARCELO BATISTA CARVALHAIS</v>
          </cell>
          <cell r="R52" t="str">
            <v>1985-12-04 00:00:00</v>
          </cell>
          <cell r="S52" t="str">
            <v>charline.santos@performafacil.com</v>
          </cell>
          <cell r="T52" t="str">
            <v>2023-05-02 00:00:00</v>
          </cell>
          <cell r="V52">
            <v>83986578669</v>
          </cell>
          <cell r="W52" t="str">
            <v>JOAO PESSOA</v>
          </cell>
          <cell r="X52" t="str">
            <v>PB</v>
          </cell>
          <cell r="AD52">
            <v>21</v>
          </cell>
          <cell r="AE52">
            <v>0</v>
          </cell>
          <cell r="AF52">
            <v>30</v>
          </cell>
          <cell r="AG52">
            <v>0</v>
          </cell>
          <cell r="AH52">
            <v>6</v>
          </cell>
          <cell r="AI52">
            <v>9</v>
          </cell>
          <cell r="AJ52">
            <v>4</v>
          </cell>
          <cell r="AK52">
            <v>6</v>
          </cell>
          <cell r="AL52">
            <v>0</v>
          </cell>
          <cell r="AM52">
            <v>0.43</v>
          </cell>
          <cell r="AN52">
            <v>0.19</v>
          </cell>
          <cell r="AO52">
            <v>0.28999999999999998</v>
          </cell>
          <cell r="AP52">
            <v>0</v>
          </cell>
          <cell r="AQ52">
            <v>0.4</v>
          </cell>
          <cell r="AR52">
            <v>1</v>
          </cell>
          <cell r="AS52">
            <v>0</v>
          </cell>
          <cell r="AT52">
            <v>0</v>
          </cell>
          <cell r="AU52" t="str">
            <v>m2</v>
          </cell>
          <cell r="AV52" t="str">
            <v>0.3</v>
          </cell>
          <cell r="AW52">
            <v>5524.33</v>
          </cell>
          <cell r="AX52">
            <v>0</v>
          </cell>
          <cell r="AY52" t="str">
            <v>N</v>
          </cell>
          <cell r="AZ52">
            <v>5524.33</v>
          </cell>
          <cell r="BA52">
            <v>2209.73</v>
          </cell>
          <cell r="BB52">
            <v>3314.6</v>
          </cell>
        </row>
        <row r="53">
          <cell r="I53" t="str">
            <v>ROBERIO GUEDES DA SILVA</v>
          </cell>
          <cell r="K53" t="str">
            <v>CONSULTOR</v>
          </cell>
          <cell r="L53" t="str">
            <v>11633691446</v>
          </cell>
          <cell r="M53" t="str">
            <v>DANIEL MENDES DE QUEIROZ</v>
          </cell>
          <cell r="N53" t="str">
            <v>00365921610</v>
          </cell>
          <cell r="O53" t="str">
            <v>GIOVANE BORGES DA SILVA</v>
          </cell>
          <cell r="P53">
            <v>73989444620</v>
          </cell>
          <cell r="Q53" t="str">
            <v>MARCELO BATISTA CARVALHAIS</v>
          </cell>
          <cell r="R53" t="str">
            <v>1972-06-18 00:00:00</v>
          </cell>
          <cell r="S53" t="str">
            <v>roberio.silva@performafacil.com</v>
          </cell>
          <cell r="T53" t="str">
            <v>2023-05-02 00:00:00</v>
          </cell>
          <cell r="V53">
            <v>83988350088</v>
          </cell>
          <cell r="W53" t="str">
            <v>CAMPINA GRANDE</v>
          </cell>
          <cell r="X53" t="str">
            <v>PB</v>
          </cell>
          <cell r="AD53">
            <v>21</v>
          </cell>
          <cell r="AE53">
            <v>0</v>
          </cell>
          <cell r="AF53">
            <v>30</v>
          </cell>
          <cell r="AG53">
            <v>0</v>
          </cell>
          <cell r="AH53">
            <v>6</v>
          </cell>
          <cell r="AI53">
            <v>4</v>
          </cell>
          <cell r="AJ53">
            <v>1</v>
          </cell>
          <cell r="AK53">
            <v>4</v>
          </cell>
          <cell r="AL53">
            <v>0</v>
          </cell>
          <cell r="AM53">
            <v>0.19</v>
          </cell>
          <cell r="AN53">
            <v>0.05</v>
          </cell>
          <cell r="AO53">
            <v>0.19</v>
          </cell>
          <cell r="AP53">
            <v>0</v>
          </cell>
          <cell r="AQ53">
            <v>0</v>
          </cell>
          <cell r="AR53">
            <v>0.4</v>
          </cell>
          <cell r="AS53">
            <v>0</v>
          </cell>
          <cell r="AT53">
            <v>0</v>
          </cell>
          <cell r="AU53" t="str">
            <v>m2</v>
          </cell>
          <cell r="AV53" t="str">
            <v>0.3</v>
          </cell>
          <cell r="AW53">
            <v>5524.33</v>
          </cell>
          <cell r="AX53">
            <v>0</v>
          </cell>
          <cell r="AY53" t="str">
            <v>N</v>
          </cell>
          <cell r="AZ53">
            <v>5524.33</v>
          </cell>
          <cell r="BA53">
            <v>0</v>
          </cell>
          <cell r="BB53">
            <v>2209.73</v>
          </cell>
        </row>
        <row r="54">
          <cell r="I54" t="str">
            <v>FERNANDO PEDREIRA DOS SANTOS</v>
          </cell>
          <cell r="K54" t="str">
            <v>CONSULTOR</v>
          </cell>
          <cell r="L54" t="str">
            <v>81257996134</v>
          </cell>
          <cell r="M54" t="str">
            <v>TONY OLIVEIRA SIMOES</v>
          </cell>
          <cell r="N54">
            <v>72073926134</v>
          </cell>
          <cell r="O54" t="str">
            <v>JULIANA TAVARES DE ARAUJO</v>
          </cell>
          <cell r="P54">
            <v>73989444620</v>
          </cell>
          <cell r="Q54" t="str">
            <v>MARCELO BATISTA CARVALHAIS</v>
          </cell>
          <cell r="R54" t="str">
            <v>1971-08-07 00:00:00</v>
          </cell>
          <cell r="S54" t="str">
            <v>fernando.santos@performafacil.com</v>
          </cell>
          <cell r="T54" t="str">
            <v>2023-05-02 00:00:00</v>
          </cell>
          <cell r="V54">
            <v>61993189049</v>
          </cell>
          <cell r="W54" t="str">
            <v>BRASILIA</v>
          </cell>
          <cell r="X54" t="str">
            <v>DF</v>
          </cell>
          <cell r="AD54">
            <v>21</v>
          </cell>
          <cell r="AE54">
            <v>0</v>
          </cell>
          <cell r="AF54">
            <v>30</v>
          </cell>
          <cell r="AG54">
            <v>0</v>
          </cell>
          <cell r="AH54">
            <v>6</v>
          </cell>
          <cell r="AI54">
            <v>10</v>
          </cell>
          <cell r="AJ54">
            <v>0</v>
          </cell>
          <cell r="AK54">
            <v>5</v>
          </cell>
          <cell r="AL54">
            <v>0</v>
          </cell>
          <cell r="AM54">
            <v>0.48</v>
          </cell>
          <cell r="AN54">
            <v>0</v>
          </cell>
          <cell r="AO54">
            <v>0.24</v>
          </cell>
          <cell r="AP54">
            <v>0</v>
          </cell>
          <cell r="AQ54">
            <v>0</v>
          </cell>
          <cell r="AR54">
            <v>0.7</v>
          </cell>
          <cell r="AS54">
            <v>0</v>
          </cell>
          <cell r="AT54">
            <v>0</v>
          </cell>
          <cell r="AU54" t="str">
            <v>m2</v>
          </cell>
          <cell r="AV54" t="str">
            <v>0.3</v>
          </cell>
          <cell r="AW54">
            <v>5524.33</v>
          </cell>
          <cell r="AX54">
            <v>0</v>
          </cell>
          <cell r="AY54" t="str">
            <v>N</v>
          </cell>
          <cell r="AZ54">
            <v>5524.33</v>
          </cell>
          <cell r="BA54">
            <v>0</v>
          </cell>
          <cell r="BB54">
            <v>3867.03</v>
          </cell>
        </row>
        <row r="55">
          <cell r="I55" t="str">
            <v>PEDRO HENRIQUE FERREIRA FELIX</v>
          </cell>
          <cell r="K55" t="str">
            <v>CONSULTOR</v>
          </cell>
          <cell r="L55" t="str">
            <v>81257996134</v>
          </cell>
          <cell r="M55" t="str">
            <v>TONY OLIVEIRA SIMOES</v>
          </cell>
          <cell r="N55">
            <v>72073926134</v>
          </cell>
          <cell r="O55" t="str">
            <v>JULIANA TAVARES DE ARAUJO</v>
          </cell>
          <cell r="P55">
            <v>73989444620</v>
          </cell>
          <cell r="Q55" t="str">
            <v>MARCELO BATISTA CARVALHAIS</v>
          </cell>
          <cell r="R55" t="str">
            <v>2001-07-18 00:00:00</v>
          </cell>
          <cell r="S55" t="str">
            <v>pedro.felix@performafacil.com</v>
          </cell>
          <cell r="T55" t="str">
            <v>2023-05-02 00:00:00</v>
          </cell>
          <cell r="V55">
            <v>61981634480</v>
          </cell>
          <cell r="W55" t="str">
            <v>BRASILIA</v>
          </cell>
          <cell r="X55" t="str">
            <v>DF</v>
          </cell>
          <cell r="AD55">
            <v>21</v>
          </cell>
          <cell r="AE55">
            <v>0</v>
          </cell>
          <cell r="AF55">
            <v>30</v>
          </cell>
          <cell r="AG55">
            <v>0</v>
          </cell>
          <cell r="AH55">
            <v>6</v>
          </cell>
          <cell r="AI55">
            <v>10</v>
          </cell>
          <cell r="AJ55">
            <v>2</v>
          </cell>
          <cell r="AK55">
            <v>4</v>
          </cell>
          <cell r="AL55">
            <v>0</v>
          </cell>
          <cell r="AM55">
            <v>0.48</v>
          </cell>
          <cell r="AN55">
            <v>0.1</v>
          </cell>
          <cell r="AO55">
            <v>0.19</v>
          </cell>
          <cell r="AP55">
            <v>0</v>
          </cell>
          <cell r="AQ55">
            <v>0.2</v>
          </cell>
          <cell r="AR55">
            <v>0.4</v>
          </cell>
          <cell r="AS55">
            <v>0</v>
          </cell>
          <cell r="AT55">
            <v>0</v>
          </cell>
          <cell r="AU55" t="str">
            <v>m2</v>
          </cell>
          <cell r="AV55" t="str">
            <v>0.3</v>
          </cell>
          <cell r="AW55">
            <v>5524.33</v>
          </cell>
          <cell r="AX55">
            <v>0</v>
          </cell>
          <cell r="AY55" t="str">
            <v>N</v>
          </cell>
          <cell r="AZ55">
            <v>5524.33</v>
          </cell>
          <cell r="BA55">
            <v>1104.8699999999999</v>
          </cell>
          <cell r="BB55">
            <v>1104.8599999999999</v>
          </cell>
        </row>
        <row r="56">
          <cell r="I56" t="str">
            <v>WELLISON DIAS FERREIRA</v>
          </cell>
          <cell r="K56" t="str">
            <v>CONSULTOR</v>
          </cell>
          <cell r="L56" t="str">
            <v>81257996134</v>
          </cell>
          <cell r="M56" t="str">
            <v>TONY OLIVEIRA SIMOES</v>
          </cell>
          <cell r="N56">
            <v>72073926134</v>
          </cell>
          <cell r="O56" t="str">
            <v>JULIANA TAVARES DE ARAUJO</v>
          </cell>
          <cell r="P56">
            <v>73989444620</v>
          </cell>
          <cell r="Q56" t="str">
            <v>MARCELO BATISTA CARVALHAIS</v>
          </cell>
          <cell r="R56" t="str">
            <v>1984-12-19 00:00:00</v>
          </cell>
          <cell r="S56" t="str">
            <v>wellison.ferreira@performafacil.com</v>
          </cell>
          <cell r="T56" t="str">
            <v>2023-05-02 00:00:00</v>
          </cell>
          <cell r="V56">
            <v>61991169981</v>
          </cell>
          <cell r="W56" t="str">
            <v>BRASILIA</v>
          </cell>
          <cell r="X56" t="str">
            <v>DF</v>
          </cell>
          <cell r="AD56">
            <v>21</v>
          </cell>
          <cell r="AE56">
            <v>0</v>
          </cell>
          <cell r="AF56">
            <v>30</v>
          </cell>
          <cell r="AG56">
            <v>0</v>
          </cell>
          <cell r="AH56">
            <v>6</v>
          </cell>
          <cell r="AI56">
            <v>10</v>
          </cell>
          <cell r="AJ56">
            <v>2</v>
          </cell>
          <cell r="AK56">
            <v>2</v>
          </cell>
          <cell r="AL56">
            <v>0</v>
          </cell>
          <cell r="AM56">
            <v>0.48</v>
          </cell>
          <cell r="AN56">
            <v>0.1</v>
          </cell>
          <cell r="AO56">
            <v>0.1</v>
          </cell>
          <cell r="AP56">
            <v>0</v>
          </cell>
          <cell r="AQ56">
            <v>0.2</v>
          </cell>
          <cell r="AR56">
            <v>0.2</v>
          </cell>
          <cell r="AS56">
            <v>0</v>
          </cell>
          <cell r="AT56">
            <v>0</v>
          </cell>
          <cell r="AU56" t="str">
            <v>m2</v>
          </cell>
          <cell r="AV56" t="str">
            <v>0.3</v>
          </cell>
          <cell r="AW56">
            <v>5524.33</v>
          </cell>
          <cell r="AX56">
            <v>0</v>
          </cell>
          <cell r="AY56" t="str">
            <v>N</v>
          </cell>
          <cell r="AZ56">
            <v>5524.33</v>
          </cell>
          <cell r="BA56">
            <v>1104.8699999999999</v>
          </cell>
          <cell r="BB56">
            <v>0</v>
          </cell>
        </row>
        <row r="57">
          <cell r="I57" t="str">
            <v>ADEMI PEREIRA DOS SANTOS</v>
          </cell>
          <cell r="K57" t="str">
            <v>CONSULTOR</v>
          </cell>
          <cell r="L57" t="str">
            <v>81257996134</v>
          </cell>
          <cell r="M57" t="str">
            <v>TONY OLIVEIRA SIMOES</v>
          </cell>
          <cell r="N57">
            <v>72073926134</v>
          </cell>
          <cell r="O57" t="str">
            <v>JULIANA TAVARES DE ARAUJO</v>
          </cell>
          <cell r="P57">
            <v>73989444620</v>
          </cell>
          <cell r="Q57" t="str">
            <v>MARCELO BATISTA CARVALHAIS</v>
          </cell>
          <cell r="R57" t="str">
            <v>1959-08-03 00:00:00</v>
          </cell>
          <cell r="S57" t="str">
            <v>ademi.santos@performafacil.com</v>
          </cell>
          <cell r="T57" t="str">
            <v>2023-05-02 00:00:00</v>
          </cell>
          <cell r="V57">
            <v>61994617647</v>
          </cell>
          <cell r="W57" t="str">
            <v>BRASILIA</v>
          </cell>
          <cell r="X57" t="str">
            <v>DF</v>
          </cell>
          <cell r="AD57">
            <v>21</v>
          </cell>
          <cell r="AE57">
            <v>0</v>
          </cell>
          <cell r="AF57">
            <v>30</v>
          </cell>
          <cell r="AG57">
            <v>0</v>
          </cell>
          <cell r="AH57">
            <v>6</v>
          </cell>
          <cell r="AI57">
            <v>13</v>
          </cell>
          <cell r="AJ57">
            <v>7</v>
          </cell>
          <cell r="AK57">
            <v>8</v>
          </cell>
          <cell r="AL57">
            <v>0</v>
          </cell>
          <cell r="AM57">
            <v>0.62</v>
          </cell>
          <cell r="AN57">
            <v>0.33</v>
          </cell>
          <cell r="AO57">
            <v>0.38</v>
          </cell>
          <cell r="AP57">
            <v>0</v>
          </cell>
          <cell r="AQ57">
            <v>1</v>
          </cell>
          <cell r="AR57">
            <v>1.3</v>
          </cell>
          <cell r="AS57">
            <v>0</v>
          </cell>
          <cell r="AT57">
            <v>0</v>
          </cell>
          <cell r="AU57" t="str">
            <v>m2</v>
          </cell>
          <cell r="AV57" t="str">
            <v>0.3</v>
          </cell>
          <cell r="AW57">
            <v>5524.33</v>
          </cell>
          <cell r="AX57">
            <v>0</v>
          </cell>
          <cell r="AY57" t="str">
            <v>N</v>
          </cell>
          <cell r="AZ57">
            <v>5524.33</v>
          </cell>
          <cell r="BA57">
            <v>5524.33</v>
          </cell>
          <cell r="BB57">
            <v>1657.3</v>
          </cell>
        </row>
        <row r="58">
          <cell r="I58" t="str">
            <v>GABRIELLE BARRA DE OLIVEIRA VITORIO</v>
          </cell>
          <cell r="K58" t="str">
            <v>ASSISTENTE POS VENDA</v>
          </cell>
          <cell r="L58" t="str">
            <v>-</v>
          </cell>
          <cell r="N58" t="str">
            <v>-</v>
          </cell>
          <cell r="P58" t="str">
            <v>-</v>
          </cell>
          <cell r="R58" t="str">
            <v>1998-07-16 00:00:00</v>
          </cell>
          <cell r="T58" t="str">
            <v>2023-05-08 00:00:00</v>
          </cell>
          <cell r="V58">
            <v>11948893675</v>
          </cell>
          <cell r="AD58">
            <v>21</v>
          </cell>
          <cell r="AE58">
            <v>0</v>
          </cell>
          <cell r="AF58">
            <v>30</v>
          </cell>
          <cell r="AG58">
            <v>0</v>
          </cell>
          <cell r="AH58">
            <v>6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 t="str">
            <v>m2</v>
          </cell>
          <cell r="AV58" t="str">
            <v>0.3</v>
          </cell>
          <cell r="AW58">
            <v>0</v>
          </cell>
          <cell r="AX58">
            <v>0</v>
          </cell>
          <cell r="AY58" t="str">
            <v>N</v>
          </cell>
          <cell r="AZ58">
            <v>0</v>
          </cell>
          <cell r="BA58">
            <v>0</v>
          </cell>
          <cell r="BB58">
            <v>0</v>
          </cell>
        </row>
        <row r="59">
          <cell r="I59" t="str">
            <v>DIOGO PEREIRA DA SILVA</v>
          </cell>
          <cell r="K59" t="str">
            <v>CONSULTOR</v>
          </cell>
          <cell r="L59">
            <v>397689292</v>
          </cell>
          <cell r="M59" t="str">
            <v>TIAGO PEREIRA FURTADO</v>
          </cell>
          <cell r="N59">
            <v>86936476104</v>
          </cell>
          <cell r="O59" t="str">
            <v>MURILO RODRIGUES</v>
          </cell>
          <cell r="P59">
            <v>73989444620</v>
          </cell>
          <cell r="Q59" t="str">
            <v>MARCELO BATISTA CARVALHAIS</v>
          </cell>
          <cell r="R59" t="str">
            <v>1983-06-14 00:00:00</v>
          </cell>
          <cell r="S59" t="str">
            <v>diogo.silva@performafacil.com</v>
          </cell>
          <cell r="T59" t="str">
            <v>2023-05-15 00:00:00</v>
          </cell>
          <cell r="V59">
            <v>62981692908</v>
          </cell>
          <cell r="W59" t="str">
            <v>GOIANIA</v>
          </cell>
          <cell r="X59" t="str">
            <v>GO</v>
          </cell>
          <cell r="AD59">
            <v>21</v>
          </cell>
          <cell r="AE59">
            <v>0</v>
          </cell>
          <cell r="AF59">
            <v>30</v>
          </cell>
          <cell r="AG59">
            <v>0</v>
          </cell>
          <cell r="AH59">
            <v>6</v>
          </cell>
          <cell r="AI59">
            <v>6</v>
          </cell>
          <cell r="AJ59">
            <v>1</v>
          </cell>
          <cell r="AK59">
            <v>1</v>
          </cell>
          <cell r="AL59">
            <v>0</v>
          </cell>
          <cell r="AM59">
            <v>0.28999999999999998</v>
          </cell>
          <cell r="AN59">
            <v>0.05</v>
          </cell>
          <cell r="AO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 t="str">
            <v>m2</v>
          </cell>
          <cell r="AV59" t="str">
            <v>0.3</v>
          </cell>
          <cell r="AW59">
            <v>5524.33</v>
          </cell>
          <cell r="AX59">
            <v>0</v>
          </cell>
          <cell r="AY59" t="str">
            <v>N</v>
          </cell>
          <cell r="AZ59">
            <v>5524.33</v>
          </cell>
          <cell r="BA59">
            <v>0</v>
          </cell>
          <cell r="BB59">
            <v>0</v>
          </cell>
        </row>
        <row r="60">
          <cell r="I60" t="str">
            <v>IVANILDO FRANCISCO CAMPOS</v>
          </cell>
          <cell r="K60" t="str">
            <v>SUPERVISOR</v>
          </cell>
          <cell r="L60" t="str">
            <v>-</v>
          </cell>
          <cell r="N60">
            <v>72073926134</v>
          </cell>
          <cell r="O60" t="str">
            <v>JULIANA TAVARES DE ARAUJO</v>
          </cell>
          <cell r="P60">
            <v>73989444620</v>
          </cell>
          <cell r="Q60" t="str">
            <v>MARCELO BATISTA CARVALHAIS</v>
          </cell>
          <cell r="R60" t="str">
            <v>1977-12-15 00:00:00</v>
          </cell>
          <cell r="S60" t="str">
            <v>ivanildo.campos@conceitovendas.com</v>
          </cell>
          <cell r="T60" t="str">
            <v>2023-05-15 00:00:00</v>
          </cell>
          <cell r="V60">
            <v>61984492849</v>
          </cell>
          <cell r="W60" t="str">
            <v>BRASILIA</v>
          </cell>
          <cell r="X60" t="str">
            <v>DF</v>
          </cell>
          <cell r="AD60">
            <v>21</v>
          </cell>
          <cell r="AE60">
            <v>0</v>
          </cell>
          <cell r="AF60">
            <v>30</v>
          </cell>
          <cell r="AG60">
            <v>0</v>
          </cell>
          <cell r="AH60">
            <v>6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 t="str">
            <v>m2</v>
          </cell>
          <cell r="AV60" t="str">
            <v>0.3</v>
          </cell>
          <cell r="AW60">
            <v>7750.33</v>
          </cell>
          <cell r="AX60">
            <v>0</v>
          </cell>
          <cell r="AY60" t="str">
            <v>N</v>
          </cell>
          <cell r="AZ60">
            <v>7750.33</v>
          </cell>
          <cell r="BA60">
            <v>7750.33</v>
          </cell>
          <cell r="BB60">
            <v>0</v>
          </cell>
        </row>
        <row r="61">
          <cell r="I61" t="str">
            <v>BRUNO DE MATTOS CROCE</v>
          </cell>
          <cell r="K61" t="str">
            <v>CONSULTOR</v>
          </cell>
          <cell r="L61" t="str">
            <v>04970600600</v>
          </cell>
          <cell r="M61" t="str">
            <v>JOSE GOMES DE MELLO</v>
          </cell>
          <cell r="N61" t="str">
            <v>00365921610</v>
          </cell>
          <cell r="O61" t="str">
            <v>GIOVANE BORGES DA SILVA</v>
          </cell>
          <cell r="P61">
            <v>73989444620</v>
          </cell>
          <cell r="Q61" t="str">
            <v>MARCELO BATISTA CARVALHAIS</v>
          </cell>
          <cell r="R61" t="str">
            <v>1979-05-09 00:00:00</v>
          </cell>
          <cell r="S61" t="str">
            <v>bruno.croce@performafacil.com</v>
          </cell>
          <cell r="T61" t="str">
            <v>2023-05-15 00:00:00</v>
          </cell>
          <cell r="V61">
            <v>32984035667</v>
          </cell>
          <cell r="W61" t="str">
            <v>JUIZ DE FORA</v>
          </cell>
          <cell r="X61" t="str">
            <v>DF</v>
          </cell>
          <cell r="AD61">
            <v>21</v>
          </cell>
          <cell r="AE61">
            <v>0</v>
          </cell>
          <cell r="AF61">
            <v>30</v>
          </cell>
          <cell r="AG61">
            <v>0</v>
          </cell>
          <cell r="AH61">
            <v>6</v>
          </cell>
          <cell r="AI61">
            <v>5</v>
          </cell>
          <cell r="AJ61">
            <v>4</v>
          </cell>
          <cell r="AK61">
            <v>4</v>
          </cell>
          <cell r="AL61">
            <v>0</v>
          </cell>
          <cell r="AM61">
            <v>0.24</v>
          </cell>
          <cell r="AN61">
            <v>0.19</v>
          </cell>
          <cell r="AO61">
            <v>0.19</v>
          </cell>
          <cell r="AP61">
            <v>0</v>
          </cell>
          <cell r="AQ61">
            <v>0.4</v>
          </cell>
          <cell r="AR61">
            <v>0.4</v>
          </cell>
          <cell r="AS61">
            <v>0</v>
          </cell>
          <cell r="AT61">
            <v>0</v>
          </cell>
          <cell r="AU61" t="str">
            <v>m2</v>
          </cell>
          <cell r="AV61" t="str">
            <v>0.3</v>
          </cell>
          <cell r="AW61">
            <v>5524.33</v>
          </cell>
          <cell r="AX61">
            <v>0</v>
          </cell>
          <cell r="AY61" t="str">
            <v>N</v>
          </cell>
          <cell r="AZ61">
            <v>5524.33</v>
          </cell>
          <cell r="BA61">
            <v>2209.73</v>
          </cell>
          <cell r="BB61">
            <v>0</v>
          </cell>
        </row>
        <row r="62">
          <cell r="I62" t="str">
            <v>ALESSANDRO SARMENTO DE ALCANTARA</v>
          </cell>
          <cell r="K62" t="str">
            <v>CONSULTOR</v>
          </cell>
          <cell r="L62">
            <v>14876583706</v>
          </cell>
          <cell r="M62" t="str">
            <v>HUGO LOPES FRANKLIN DUTRA</v>
          </cell>
          <cell r="N62">
            <v>86936476104</v>
          </cell>
          <cell r="O62" t="str">
            <v>MURILO RODRIGUES</v>
          </cell>
          <cell r="P62">
            <v>73989444620</v>
          </cell>
          <cell r="Q62" t="str">
            <v>MARCELO BATISTA CARVALHAIS</v>
          </cell>
          <cell r="R62" t="str">
            <v>1975-04-15 00:00:00</v>
          </cell>
          <cell r="S62" t="str">
            <v>alessandro.alcantara@performafacil.com</v>
          </cell>
          <cell r="T62" t="str">
            <v>2023-05-15 00:00:00</v>
          </cell>
          <cell r="V62">
            <v>62991532913</v>
          </cell>
          <cell r="W62" t="str">
            <v>GOIANIA</v>
          </cell>
          <cell r="X62" t="str">
            <v>GO</v>
          </cell>
          <cell r="AD62">
            <v>21</v>
          </cell>
          <cell r="AE62">
            <v>0</v>
          </cell>
          <cell r="AF62">
            <v>30</v>
          </cell>
          <cell r="AG62">
            <v>0</v>
          </cell>
          <cell r="AH62">
            <v>6</v>
          </cell>
          <cell r="AI62">
            <v>6</v>
          </cell>
          <cell r="AJ62">
            <v>2</v>
          </cell>
          <cell r="AK62">
            <v>4</v>
          </cell>
          <cell r="AL62">
            <v>0</v>
          </cell>
          <cell r="AM62">
            <v>0.28999999999999998</v>
          </cell>
          <cell r="AN62">
            <v>0.1</v>
          </cell>
          <cell r="AO62">
            <v>0.19</v>
          </cell>
          <cell r="AP62">
            <v>0</v>
          </cell>
          <cell r="AQ62">
            <v>0.2</v>
          </cell>
          <cell r="AR62">
            <v>0.4</v>
          </cell>
          <cell r="AS62">
            <v>0</v>
          </cell>
          <cell r="AT62">
            <v>0</v>
          </cell>
          <cell r="AU62" t="str">
            <v>m2</v>
          </cell>
          <cell r="AV62" t="str">
            <v>0.3</v>
          </cell>
          <cell r="AW62">
            <v>5524.33</v>
          </cell>
          <cell r="AX62">
            <v>0</v>
          </cell>
          <cell r="AY62" t="str">
            <v>N</v>
          </cell>
          <cell r="AZ62">
            <v>5524.33</v>
          </cell>
          <cell r="BA62">
            <v>1104.8699999999999</v>
          </cell>
          <cell r="BB62">
            <v>1104.8599999999999</v>
          </cell>
        </row>
        <row r="63">
          <cell r="I63" t="str">
            <v>JONATHAN NUNES BASTOS</v>
          </cell>
          <cell r="K63" t="str">
            <v>CONSULTOR</v>
          </cell>
          <cell r="L63">
            <v>14876583706</v>
          </cell>
          <cell r="M63" t="str">
            <v>HUGO LOPES FRANKLIN DUTRA</v>
          </cell>
          <cell r="N63">
            <v>86936476104</v>
          </cell>
          <cell r="O63" t="str">
            <v>MURILO RODRIGUES</v>
          </cell>
          <cell r="P63">
            <v>73989444620</v>
          </cell>
          <cell r="Q63" t="str">
            <v>MARCELO BATISTA CARVALHAIS</v>
          </cell>
          <cell r="R63" t="str">
            <v>1996-06-21 00:00:00</v>
          </cell>
          <cell r="S63" t="str">
            <v>jonathan.bastos@performafacil.com</v>
          </cell>
          <cell r="T63" t="str">
            <v>2023-05-15 00:00:00</v>
          </cell>
          <cell r="V63">
            <v>67984095564</v>
          </cell>
          <cell r="W63" t="str">
            <v>GOIANIA</v>
          </cell>
          <cell r="X63" t="str">
            <v>GO</v>
          </cell>
          <cell r="AD63">
            <v>21</v>
          </cell>
          <cell r="AE63">
            <v>0</v>
          </cell>
          <cell r="AF63">
            <v>30</v>
          </cell>
          <cell r="AG63">
            <v>0</v>
          </cell>
          <cell r="AH63">
            <v>6</v>
          </cell>
          <cell r="AI63">
            <v>1</v>
          </cell>
          <cell r="AJ63">
            <v>1</v>
          </cell>
          <cell r="AK63">
            <v>1</v>
          </cell>
          <cell r="AL63">
            <v>0</v>
          </cell>
          <cell r="AM63">
            <v>0.05</v>
          </cell>
          <cell r="AN63">
            <v>0.05</v>
          </cell>
          <cell r="AO63">
            <v>0.05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 t="str">
            <v>m2</v>
          </cell>
          <cell r="AV63" t="str">
            <v>0.3</v>
          </cell>
          <cell r="AW63">
            <v>5524.33</v>
          </cell>
          <cell r="AX63">
            <v>0</v>
          </cell>
          <cell r="AY63" t="str">
            <v>N</v>
          </cell>
          <cell r="AZ63">
            <v>5524.33</v>
          </cell>
          <cell r="BA63">
            <v>0</v>
          </cell>
          <cell r="BB63">
            <v>0</v>
          </cell>
        </row>
        <row r="64">
          <cell r="I64" t="str">
            <v>LEONARDO ANDRADE SOUSA DA COSTA</v>
          </cell>
          <cell r="K64" t="str">
            <v>CONSULTOR</v>
          </cell>
          <cell r="L64">
            <v>102432163</v>
          </cell>
          <cell r="M64" t="str">
            <v>BRUNA VERONICA ALBERTIM SOARES</v>
          </cell>
          <cell r="N64">
            <v>72073926134</v>
          </cell>
          <cell r="O64" t="str">
            <v>JULIANA TAVARES DE ARAUJO</v>
          </cell>
          <cell r="P64">
            <v>73989444620</v>
          </cell>
          <cell r="Q64" t="str">
            <v>MARCELO BATISTA CARVALHAIS</v>
          </cell>
          <cell r="R64" t="str">
            <v>1997-08-28 00:00:00</v>
          </cell>
          <cell r="S64" t="str">
            <v>leonardo.costa@performafacil.com</v>
          </cell>
          <cell r="T64" t="str">
            <v>2023-05-15 00:00:00</v>
          </cell>
          <cell r="V64">
            <v>61982371935</v>
          </cell>
          <cell r="W64" t="str">
            <v>BRASILIA</v>
          </cell>
          <cell r="X64" t="str">
            <v>DF</v>
          </cell>
          <cell r="AD64">
            <v>21</v>
          </cell>
          <cell r="AE64">
            <v>0</v>
          </cell>
          <cell r="AF64">
            <v>30</v>
          </cell>
          <cell r="AG64">
            <v>0</v>
          </cell>
          <cell r="AH64">
            <v>6</v>
          </cell>
          <cell r="AI64">
            <v>6</v>
          </cell>
          <cell r="AJ64">
            <v>5</v>
          </cell>
          <cell r="AK64">
            <v>5</v>
          </cell>
          <cell r="AL64">
            <v>0</v>
          </cell>
          <cell r="AM64">
            <v>0.28999999999999998</v>
          </cell>
          <cell r="AN64">
            <v>0.24</v>
          </cell>
          <cell r="AO64">
            <v>0.24</v>
          </cell>
          <cell r="AP64">
            <v>0</v>
          </cell>
          <cell r="AQ64">
            <v>0.7</v>
          </cell>
          <cell r="AR64">
            <v>0.7</v>
          </cell>
          <cell r="AS64">
            <v>0</v>
          </cell>
          <cell r="AT64">
            <v>0</v>
          </cell>
          <cell r="AU64" t="str">
            <v>m2</v>
          </cell>
          <cell r="AV64" t="str">
            <v>0.3</v>
          </cell>
          <cell r="AW64">
            <v>5524.33</v>
          </cell>
          <cell r="AX64">
            <v>0</v>
          </cell>
          <cell r="AY64" t="str">
            <v>N</v>
          </cell>
          <cell r="AZ64">
            <v>5524.33</v>
          </cell>
          <cell r="BA64">
            <v>3867.03</v>
          </cell>
          <cell r="BB64">
            <v>0</v>
          </cell>
        </row>
        <row r="65">
          <cell r="I65" t="str">
            <v>LUIZ HENRIQUE DA SILVA CRUZ</v>
          </cell>
          <cell r="K65" t="str">
            <v>CONSULTOR</v>
          </cell>
          <cell r="L65">
            <v>1394995474</v>
          </cell>
          <cell r="M65" t="str">
            <v>ALEXANDRE ARAUJO BEZERRIL</v>
          </cell>
          <cell r="N65" t="str">
            <v>00365921610</v>
          </cell>
          <cell r="O65" t="str">
            <v>GIOVANE BORGES DA SILVA</v>
          </cell>
          <cell r="P65">
            <v>73989444620</v>
          </cell>
          <cell r="Q65" t="str">
            <v>MARCELO BATISTA CARVALHAIS</v>
          </cell>
          <cell r="R65" t="str">
            <v>1990-06-03 00:00:00</v>
          </cell>
          <cell r="S65" t="str">
            <v>luiz.cruz@performafacil.com</v>
          </cell>
          <cell r="T65" t="str">
            <v>2023-05-15 00:00:00</v>
          </cell>
          <cell r="V65">
            <v>83996127701</v>
          </cell>
          <cell r="W65" t="str">
            <v>JOAO PESSOA</v>
          </cell>
          <cell r="X65" t="str">
            <v>PB</v>
          </cell>
          <cell r="AD65">
            <v>21</v>
          </cell>
          <cell r="AE65">
            <v>0</v>
          </cell>
          <cell r="AF65">
            <v>30</v>
          </cell>
          <cell r="AG65">
            <v>0</v>
          </cell>
          <cell r="AH65">
            <v>6</v>
          </cell>
          <cell r="AI65">
            <v>10</v>
          </cell>
          <cell r="AJ65">
            <v>5</v>
          </cell>
          <cell r="AK65">
            <v>7</v>
          </cell>
          <cell r="AL65">
            <v>0</v>
          </cell>
          <cell r="AM65">
            <v>0.48</v>
          </cell>
          <cell r="AN65">
            <v>0.24</v>
          </cell>
          <cell r="AO65">
            <v>0.33</v>
          </cell>
          <cell r="AP65">
            <v>0</v>
          </cell>
          <cell r="AQ65">
            <v>0.7</v>
          </cell>
          <cell r="AR65">
            <v>1</v>
          </cell>
          <cell r="AS65">
            <v>0</v>
          </cell>
          <cell r="AT65">
            <v>0</v>
          </cell>
          <cell r="AU65" t="str">
            <v>m2</v>
          </cell>
          <cell r="AV65" t="str">
            <v>0.3</v>
          </cell>
          <cell r="AW65">
            <v>5524.33</v>
          </cell>
          <cell r="AX65">
            <v>0</v>
          </cell>
          <cell r="AY65" t="str">
            <v>N</v>
          </cell>
          <cell r="AZ65">
            <v>5524.33</v>
          </cell>
          <cell r="BA65">
            <v>3867.03</v>
          </cell>
          <cell r="BB65">
            <v>1657.3</v>
          </cell>
        </row>
        <row r="66">
          <cell r="I66" t="str">
            <v>WILLIAN JOSE GOMES MACHADO</v>
          </cell>
          <cell r="K66" t="str">
            <v>CONSULTOR</v>
          </cell>
          <cell r="L66">
            <v>1394995474</v>
          </cell>
          <cell r="M66" t="str">
            <v>ALEXANDRE ARAUJO BEZERRIL</v>
          </cell>
          <cell r="N66" t="str">
            <v>00365921610</v>
          </cell>
          <cell r="O66" t="str">
            <v>GIOVANE BORGES DA SILVA</v>
          </cell>
          <cell r="P66">
            <v>73989444620</v>
          </cell>
          <cell r="Q66" t="str">
            <v>MARCELO BATISTA CARVALHAIS</v>
          </cell>
          <cell r="R66" t="str">
            <v>1987-09-10 00:00:00</v>
          </cell>
          <cell r="S66" t="str">
            <v>willian.machado@performafacil.com</v>
          </cell>
          <cell r="T66" t="str">
            <v>2023-05-15 00:00:00</v>
          </cell>
          <cell r="U66" t="str">
            <v>2023-06-15 00:00:00</v>
          </cell>
          <cell r="V66">
            <v>83989011095</v>
          </cell>
          <cell r="W66" t="str">
            <v>JOAO PESSOA</v>
          </cell>
          <cell r="X66" t="str">
            <v>PB</v>
          </cell>
          <cell r="AD66">
            <v>10</v>
          </cell>
          <cell r="AE66">
            <v>0</v>
          </cell>
          <cell r="AF66">
            <v>15</v>
          </cell>
          <cell r="AG66">
            <v>0</v>
          </cell>
          <cell r="AH66">
            <v>3</v>
          </cell>
          <cell r="AI66">
            <v>1</v>
          </cell>
          <cell r="AJ66">
            <v>0</v>
          </cell>
          <cell r="AK66">
            <v>0</v>
          </cell>
          <cell r="AL66">
            <v>0</v>
          </cell>
          <cell r="AM66">
            <v>0.1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 t="str">
            <v>m2</v>
          </cell>
          <cell r="AV66" t="str">
            <v>0.3</v>
          </cell>
          <cell r="AW66">
            <v>2762.16</v>
          </cell>
          <cell r="AX66">
            <v>0</v>
          </cell>
          <cell r="AY66" t="str">
            <v>N</v>
          </cell>
          <cell r="AZ66">
            <v>5524.33</v>
          </cell>
          <cell r="BA66">
            <v>0</v>
          </cell>
          <cell r="BB66">
            <v>0</v>
          </cell>
        </row>
        <row r="67">
          <cell r="I67" t="str">
            <v>CLEVERSON SILVA DOS SANTOS</v>
          </cell>
          <cell r="K67" t="str">
            <v>CONSULTOR</v>
          </cell>
          <cell r="L67">
            <v>102432163</v>
          </cell>
          <cell r="M67" t="str">
            <v>BRUNA VERONICA ALBERTIM SOARES</v>
          </cell>
          <cell r="N67">
            <v>72073926134</v>
          </cell>
          <cell r="O67" t="str">
            <v>JULIANA TAVARES DE ARAUJO</v>
          </cell>
          <cell r="P67">
            <v>73989444620</v>
          </cell>
          <cell r="Q67" t="str">
            <v>MARCELO BATISTA CARVALHAIS</v>
          </cell>
          <cell r="R67" t="str">
            <v>1988-03-07 00:00:00</v>
          </cell>
          <cell r="S67" t="str">
            <v>cleverson.santos@performafacil.com</v>
          </cell>
          <cell r="T67" t="str">
            <v>2023-06-05 00:00:00</v>
          </cell>
          <cell r="V67">
            <v>61985779521</v>
          </cell>
          <cell r="W67" t="str">
            <v>BRASILIA</v>
          </cell>
          <cell r="X67" t="str">
            <v>DF</v>
          </cell>
          <cell r="AD67">
            <v>17</v>
          </cell>
          <cell r="AE67">
            <v>0</v>
          </cell>
          <cell r="AF67">
            <v>26</v>
          </cell>
          <cell r="AG67">
            <v>0</v>
          </cell>
          <cell r="AH67">
            <v>4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 t="str">
            <v>m1</v>
          </cell>
          <cell r="AV67" t="str">
            <v>0.25</v>
          </cell>
          <cell r="AW67">
            <v>4787.75</v>
          </cell>
          <cell r="AX67">
            <v>0</v>
          </cell>
          <cell r="AY67" t="str">
            <v>N</v>
          </cell>
          <cell r="AZ67">
            <v>5524.33</v>
          </cell>
          <cell r="BA67">
            <v>0</v>
          </cell>
          <cell r="BB67">
            <v>0</v>
          </cell>
        </row>
        <row r="68">
          <cell r="I68" t="str">
            <v>EDGARDO RONALD BORGES FRAZAO</v>
          </cell>
          <cell r="K68" t="str">
            <v>CONSULTOR</v>
          </cell>
          <cell r="L68">
            <v>102432163</v>
          </cell>
          <cell r="M68" t="str">
            <v>BRUNA VERONICA ALBERTIM SOARES</v>
          </cell>
          <cell r="N68">
            <v>72073926134</v>
          </cell>
          <cell r="O68" t="str">
            <v>JULIANA TAVARES DE ARAUJO</v>
          </cell>
          <cell r="P68">
            <v>73989444620</v>
          </cell>
          <cell r="Q68" t="str">
            <v>MARCELO BATISTA CARVALHAIS</v>
          </cell>
          <cell r="R68" t="str">
            <v>1976-12-13 00:00:00</v>
          </cell>
          <cell r="S68" t="str">
            <v>edgardo.frazao@performafacil.com</v>
          </cell>
          <cell r="T68" t="str">
            <v>2023-06-05 00:00:00</v>
          </cell>
          <cell r="V68">
            <v>61986648311</v>
          </cell>
          <cell r="W68" t="str">
            <v>BRASILIA</v>
          </cell>
          <cell r="X68" t="str">
            <v>DF</v>
          </cell>
          <cell r="AD68">
            <v>17</v>
          </cell>
          <cell r="AE68">
            <v>0</v>
          </cell>
          <cell r="AF68">
            <v>26</v>
          </cell>
          <cell r="AG68">
            <v>0</v>
          </cell>
          <cell r="AH68">
            <v>4</v>
          </cell>
          <cell r="AI68">
            <v>1</v>
          </cell>
          <cell r="AJ68">
            <v>1</v>
          </cell>
          <cell r="AK68">
            <v>1</v>
          </cell>
          <cell r="AL68">
            <v>0</v>
          </cell>
          <cell r="AM68">
            <v>0.06</v>
          </cell>
          <cell r="AN68">
            <v>0.06</v>
          </cell>
          <cell r="AO68">
            <v>0.06</v>
          </cell>
          <cell r="AP68">
            <v>0</v>
          </cell>
          <cell r="AQ68">
            <v>0.2</v>
          </cell>
          <cell r="AR68">
            <v>0.2</v>
          </cell>
          <cell r="AS68">
            <v>0</v>
          </cell>
          <cell r="AT68">
            <v>0</v>
          </cell>
          <cell r="AU68" t="str">
            <v>m1</v>
          </cell>
          <cell r="AV68" t="str">
            <v>0.25</v>
          </cell>
          <cell r="AW68">
            <v>4787.75</v>
          </cell>
          <cell r="AX68">
            <v>0</v>
          </cell>
          <cell r="AY68" t="str">
            <v>N</v>
          </cell>
          <cell r="AZ68">
            <v>5524.33</v>
          </cell>
          <cell r="BA68">
            <v>957.55</v>
          </cell>
          <cell r="BB68">
            <v>0</v>
          </cell>
        </row>
        <row r="69">
          <cell r="I69" t="str">
            <v>EVANILTON JOSE DE OLIVEIRA</v>
          </cell>
          <cell r="K69" t="str">
            <v>CONSULTOR</v>
          </cell>
          <cell r="L69" t="str">
            <v>79677495100</v>
          </cell>
          <cell r="M69" t="str">
            <v>IVANILDO FRANCISCO CAMPOS</v>
          </cell>
          <cell r="N69">
            <v>72073926134</v>
          </cell>
          <cell r="O69" t="str">
            <v>JULIANA TAVARES DE ARAUJO</v>
          </cell>
          <cell r="P69">
            <v>73989444620</v>
          </cell>
          <cell r="Q69" t="str">
            <v>MARCELO BATISTA CARVALHAIS</v>
          </cell>
          <cell r="R69" t="str">
            <v>1977-12-01 00:00:00</v>
          </cell>
          <cell r="S69" t="str">
            <v>evanilton.oliveira@performafacil.com</v>
          </cell>
          <cell r="T69" t="str">
            <v>2023-06-05 00:00:00</v>
          </cell>
          <cell r="V69">
            <v>61981821484</v>
          </cell>
          <cell r="W69" t="str">
            <v>BRASILIA</v>
          </cell>
          <cell r="X69" t="str">
            <v>DF</v>
          </cell>
          <cell r="AD69">
            <v>17</v>
          </cell>
          <cell r="AE69">
            <v>0</v>
          </cell>
          <cell r="AF69">
            <v>26</v>
          </cell>
          <cell r="AG69">
            <v>0</v>
          </cell>
          <cell r="AH69">
            <v>4</v>
          </cell>
          <cell r="AI69">
            <v>9</v>
          </cell>
          <cell r="AJ69">
            <v>1</v>
          </cell>
          <cell r="AK69">
            <v>2</v>
          </cell>
          <cell r="AL69">
            <v>0</v>
          </cell>
          <cell r="AM69">
            <v>0.53</v>
          </cell>
          <cell r="AN69">
            <v>0.06</v>
          </cell>
          <cell r="AO69">
            <v>0.12</v>
          </cell>
          <cell r="AP69">
            <v>0</v>
          </cell>
          <cell r="AQ69">
            <v>0.2</v>
          </cell>
          <cell r="AR69">
            <v>0.4</v>
          </cell>
          <cell r="AS69">
            <v>0</v>
          </cell>
          <cell r="AT69">
            <v>0</v>
          </cell>
          <cell r="AU69" t="str">
            <v>m1</v>
          </cell>
          <cell r="AV69" t="str">
            <v>0.25</v>
          </cell>
          <cell r="AW69">
            <v>4787.75</v>
          </cell>
          <cell r="AX69">
            <v>0</v>
          </cell>
          <cell r="AY69" t="str">
            <v>N</v>
          </cell>
          <cell r="AZ69">
            <v>5524.33</v>
          </cell>
          <cell r="BA69">
            <v>957.55</v>
          </cell>
          <cell r="BB69">
            <v>957.55</v>
          </cell>
        </row>
        <row r="70">
          <cell r="I70" t="str">
            <v>HUGO LEONARDO SANTOS NASCIMENTO</v>
          </cell>
          <cell r="K70" t="str">
            <v>CONSULTOR</v>
          </cell>
          <cell r="L70" t="str">
            <v>81257996134</v>
          </cell>
          <cell r="M70" t="str">
            <v>TONY OLIVEIRA SIMOES</v>
          </cell>
          <cell r="N70">
            <v>72073926134</v>
          </cell>
          <cell r="O70" t="str">
            <v>JULIANA TAVARES DE ARAUJO</v>
          </cell>
          <cell r="P70">
            <v>73989444620</v>
          </cell>
          <cell r="Q70" t="str">
            <v>MARCELO BATISTA CARVALHAIS</v>
          </cell>
          <cell r="R70" t="str">
            <v>1983-11-23 00:00:00</v>
          </cell>
          <cell r="S70" t="str">
            <v>hugo.nascimento@performafacil.com</v>
          </cell>
          <cell r="T70" t="str">
            <v>2023-06-05 00:00:00</v>
          </cell>
          <cell r="V70">
            <v>61998840634</v>
          </cell>
          <cell r="W70" t="str">
            <v>BRASILIA</v>
          </cell>
          <cell r="X70" t="str">
            <v>DF</v>
          </cell>
          <cell r="AD70">
            <v>17</v>
          </cell>
          <cell r="AE70">
            <v>0</v>
          </cell>
          <cell r="AF70">
            <v>26</v>
          </cell>
          <cell r="AG70">
            <v>0</v>
          </cell>
          <cell r="AH70">
            <v>4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0.06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 t="str">
            <v>m1</v>
          </cell>
          <cell r="AV70" t="str">
            <v>0.25</v>
          </cell>
          <cell r="AW70">
            <v>4787.75</v>
          </cell>
          <cell r="AX70">
            <v>0</v>
          </cell>
          <cell r="AY70" t="str">
            <v>N</v>
          </cell>
          <cell r="AZ70">
            <v>5524.33</v>
          </cell>
          <cell r="BA70">
            <v>0</v>
          </cell>
          <cell r="BB70">
            <v>0</v>
          </cell>
        </row>
        <row r="71">
          <cell r="I71" t="str">
            <v>FABIO DOS SANTOS FABIANO</v>
          </cell>
          <cell r="K71" t="str">
            <v>CONSULTOR</v>
          </cell>
          <cell r="L71">
            <v>1394995474</v>
          </cell>
          <cell r="M71" t="str">
            <v>ALEXANDRE ARAUJO BEZERRIL</v>
          </cell>
          <cell r="N71" t="str">
            <v>00365921610</v>
          </cell>
          <cell r="O71" t="str">
            <v>GIOVANE BORGES DA SILVA</v>
          </cell>
          <cell r="P71">
            <v>73989444620</v>
          </cell>
          <cell r="Q71" t="str">
            <v>MARCELO BATISTA CARVALHAIS</v>
          </cell>
          <cell r="R71" t="str">
            <v>1989-07-06 00:00:00</v>
          </cell>
          <cell r="S71" t="str">
            <v>fabio.fabiano@performafacil.com</v>
          </cell>
          <cell r="T71" t="str">
            <v>2023-06-05 00:00:00</v>
          </cell>
          <cell r="V71">
            <v>83991002027</v>
          </cell>
          <cell r="W71" t="str">
            <v>JOAO PESSOA</v>
          </cell>
          <cell r="X71" t="str">
            <v>PB</v>
          </cell>
          <cell r="AD71">
            <v>17</v>
          </cell>
          <cell r="AE71">
            <v>0</v>
          </cell>
          <cell r="AF71">
            <v>26</v>
          </cell>
          <cell r="AG71">
            <v>0</v>
          </cell>
          <cell r="AH71">
            <v>4</v>
          </cell>
          <cell r="AI71">
            <v>4</v>
          </cell>
          <cell r="AJ71">
            <v>1</v>
          </cell>
          <cell r="AK71">
            <v>3</v>
          </cell>
          <cell r="AL71">
            <v>0</v>
          </cell>
          <cell r="AM71">
            <v>0.24</v>
          </cell>
          <cell r="AN71">
            <v>0.06</v>
          </cell>
          <cell r="AO71">
            <v>0.18</v>
          </cell>
          <cell r="AP71">
            <v>0</v>
          </cell>
          <cell r="AQ71">
            <v>0.2</v>
          </cell>
          <cell r="AR71">
            <v>0.7</v>
          </cell>
          <cell r="AS71">
            <v>0</v>
          </cell>
          <cell r="AT71">
            <v>0</v>
          </cell>
          <cell r="AU71" t="str">
            <v>m1</v>
          </cell>
          <cell r="AV71" t="str">
            <v>0.25</v>
          </cell>
          <cell r="AW71">
            <v>4787.75</v>
          </cell>
          <cell r="AX71">
            <v>0</v>
          </cell>
          <cell r="AY71" t="str">
            <v>N</v>
          </cell>
          <cell r="AZ71">
            <v>5524.33</v>
          </cell>
          <cell r="BA71">
            <v>957.55</v>
          </cell>
          <cell r="BB71">
            <v>2393.87</v>
          </cell>
        </row>
        <row r="72">
          <cell r="I72" t="str">
            <v>MATHEUS VINICIUS DA SILVA NOGUEIRA</v>
          </cell>
          <cell r="K72" t="str">
            <v>CONSULTOR</v>
          </cell>
          <cell r="L72">
            <v>1394995474</v>
          </cell>
          <cell r="M72" t="str">
            <v>ALEXANDRE ARAUJO BEZERRIL</v>
          </cell>
          <cell r="N72" t="str">
            <v>00365921610</v>
          </cell>
          <cell r="O72" t="str">
            <v>GIOVANE BORGES DA SILVA</v>
          </cell>
          <cell r="P72">
            <v>73989444620</v>
          </cell>
          <cell r="Q72" t="str">
            <v>MARCELO BATISTA CARVALHAIS</v>
          </cell>
          <cell r="R72" t="str">
            <v>2003-01-17 00:00:00</v>
          </cell>
          <cell r="S72" t="str">
            <v>matheus.nogueira@performafacil.com</v>
          </cell>
          <cell r="T72" t="str">
            <v>2023-06-05 00:00:00</v>
          </cell>
          <cell r="V72">
            <v>83998046014</v>
          </cell>
          <cell r="W72" t="str">
            <v>JOAO PESSOA</v>
          </cell>
          <cell r="X72" t="str">
            <v>PB</v>
          </cell>
          <cell r="AD72">
            <v>17</v>
          </cell>
          <cell r="AE72">
            <v>0</v>
          </cell>
          <cell r="AF72">
            <v>26</v>
          </cell>
          <cell r="AG72">
            <v>0</v>
          </cell>
          <cell r="AH72">
            <v>4</v>
          </cell>
          <cell r="AI72">
            <v>4</v>
          </cell>
          <cell r="AJ72">
            <v>1</v>
          </cell>
          <cell r="AK72">
            <v>3</v>
          </cell>
          <cell r="AL72">
            <v>0</v>
          </cell>
          <cell r="AM72">
            <v>0.24</v>
          </cell>
          <cell r="AN72">
            <v>0.06</v>
          </cell>
          <cell r="AO72">
            <v>0.18</v>
          </cell>
          <cell r="AP72">
            <v>0</v>
          </cell>
          <cell r="AQ72">
            <v>0.2</v>
          </cell>
          <cell r="AR72">
            <v>0.7</v>
          </cell>
          <cell r="AS72">
            <v>0</v>
          </cell>
          <cell r="AT72">
            <v>0</v>
          </cell>
          <cell r="AU72" t="str">
            <v>m1</v>
          </cell>
          <cell r="AV72" t="str">
            <v>0.25</v>
          </cell>
          <cell r="AW72">
            <v>4787.75</v>
          </cell>
          <cell r="AX72">
            <v>0</v>
          </cell>
          <cell r="AY72" t="str">
            <v>N</v>
          </cell>
          <cell r="AZ72">
            <v>5524.33</v>
          </cell>
          <cell r="BA72">
            <v>957.55</v>
          </cell>
          <cell r="BB72">
            <v>2393.87</v>
          </cell>
        </row>
        <row r="73">
          <cell r="I73" t="str">
            <v>JOSÉ DOS SANTOS RODRIGUES JUNIOR</v>
          </cell>
          <cell r="K73" t="str">
            <v>CONSULTOR</v>
          </cell>
          <cell r="L73">
            <v>1394995474</v>
          </cell>
          <cell r="M73" t="str">
            <v>ALEXANDRE ARAUJO BEZERRIL</v>
          </cell>
          <cell r="N73" t="str">
            <v>00365921610</v>
          </cell>
          <cell r="O73" t="str">
            <v>GIOVANE BORGES DA SILVA</v>
          </cell>
          <cell r="P73">
            <v>73989444620</v>
          </cell>
          <cell r="Q73" t="str">
            <v>MARCELO BATISTA CARVALHAIS</v>
          </cell>
          <cell r="R73" t="str">
            <v>1984-06-25 00:00:00</v>
          </cell>
          <cell r="S73" t="str">
            <v>jose.junior@performafacil.com</v>
          </cell>
          <cell r="T73" t="str">
            <v>2023-06-05 00:00:00</v>
          </cell>
          <cell r="V73">
            <v>83987559994</v>
          </cell>
          <cell r="W73" t="str">
            <v>JOAO PESSOA</v>
          </cell>
          <cell r="X73" t="str">
            <v>PB</v>
          </cell>
          <cell r="AD73">
            <v>17</v>
          </cell>
          <cell r="AE73">
            <v>0</v>
          </cell>
          <cell r="AF73">
            <v>26</v>
          </cell>
          <cell r="AG73">
            <v>0</v>
          </cell>
          <cell r="AH73">
            <v>4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 t="str">
            <v>m1</v>
          </cell>
          <cell r="AV73" t="str">
            <v>0.25</v>
          </cell>
          <cell r="AW73">
            <v>4787.75</v>
          </cell>
          <cell r="AX73">
            <v>0</v>
          </cell>
          <cell r="AY73" t="str">
            <v>N</v>
          </cell>
          <cell r="AZ73">
            <v>5524.33</v>
          </cell>
          <cell r="BA73">
            <v>0</v>
          </cell>
          <cell r="BB73">
            <v>0</v>
          </cell>
        </row>
        <row r="74">
          <cell r="I74" t="str">
            <v>LUANA THALITA FERNANDES</v>
          </cell>
          <cell r="K74" t="str">
            <v>CONSULTOR</v>
          </cell>
          <cell r="L74">
            <v>888248105</v>
          </cell>
          <cell r="M74" t="str">
            <v>SYLVIA FERNANDES LIMA</v>
          </cell>
          <cell r="N74">
            <v>86936476104</v>
          </cell>
          <cell r="O74" t="str">
            <v>MURILO RODRIGUES</v>
          </cell>
          <cell r="P74">
            <v>73989444620</v>
          </cell>
          <cell r="Q74" t="str">
            <v>MARCELO BATISTA CARVALHAIS</v>
          </cell>
          <cell r="R74" t="str">
            <v>1997-06-18 00:00:00</v>
          </cell>
          <cell r="S74" t="str">
            <v>luana.fernandes@performafacil.com</v>
          </cell>
          <cell r="T74" t="str">
            <v>2023-06-05 00:00:00</v>
          </cell>
          <cell r="V74">
            <v>6293099685</v>
          </cell>
          <cell r="W74" t="str">
            <v>ANAPOLIS</v>
          </cell>
          <cell r="X74" t="str">
            <v>GO</v>
          </cell>
          <cell r="AD74">
            <v>17</v>
          </cell>
          <cell r="AE74">
            <v>0</v>
          </cell>
          <cell r="AF74">
            <v>26</v>
          </cell>
          <cell r="AG74">
            <v>0</v>
          </cell>
          <cell r="AH74">
            <v>4</v>
          </cell>
          <cell r="AI74">
            <v>4</v>
          </cell>
          <cell r="AJ74">
            <v>2</v>
          </cell>
          <cell r="AK74">
            <v>4</v>
          </cell>
          <cell r="AL74">
            <v>0</v>
          </cell>
          <cell r="AM74">
            <v>0.24</v>
          </cell>
          <cell r="AN74">
            <v>0.12</v>
          </cell>
          <cell r="AO74">
            <v>0.24</v>
          </cell>
          <cell r="AP74">
            <v>0</v>
          </cell>
          <cell r="AQ74">
            <v>0.4</v>
          </cell>
          <cell r="AR74">
            <v>1</v>
          </cell>
          <cell r="AS74">
            <v>0</v>
          </cell>
          <cell r="AT74">
            <v>0</v>
          </cell>
          <cell r="AU74" t="str">
            <v>m1</v>
          </cell>
          <cell r="AV74" t="str">
            <v>0.25</v>
          </cell>
          <cell r="AW74">
            <v>4787.75</v>
          </cell>
          <cell r="AX74">
            <v>0</v>
          </cell>
          <cell r="AY74" t="str">
            <v>N</v>
          </cell>
          <cell r="AZ74">
            <v>5524.33</v>
          </cell>
          <cell r="BA74">
            <v>1915.1</v>
          </cell>
          <cell r="BB74">
            <v>2872.65</v>
          </cell>
        </row>
        <row r="75">
          <cell r="I75" t="str">
            <v>MURILO RODRIGUES</v>
          </cell>
          <cell r="K75" t="str">
            <v>COORDENADOR</v>
          </cell>
          <cell r="L75" t="str">
            <v>-</v>
          </cell>
          <cell r="N75" t="str">
            <v>-</v>
          </cell>
          <cell r="P75">
            <v>73989444620</v>
          </cell>
          <cell r="Q75" t="str">
            <v>MARCELO BATISTA CARVALHAIS</v>
          </cell>
          <cell r="R75" t="str">
            <v>1980-04-22 00:00:00</v>
          </cell>
          <cell r="S75" t="str">
            <v>murilo.rodrigues@conceitovendas.com</v>
          </cell>
          <cell r="T75" t="str">
            <v>2023-06-05 00:00:00</v>
          </cell>
          <cell r="V75">
            <v>61983360115</v>
          </cell>
          <cell r="W75" t="str">
            <v>GOIANIA</v>
          </cell>
          <cell r="X75" t="str">
            <v>GO</v>
          </cell>
          <cell r="AD75">
            <v>17</v>
          </cell>
          <cell r="AE75">
            <v>0</v>
          </cell>
          <cell r="AF75">
            <v>26</v>
          </cell>
          <cell r="AG75">
            <v>0</v>
          </cell>
          <cell r="AH75">
            <v>4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 t="str">
            <v>m1</v>
          </cell>
          <cell r="AV75" t="str">
            <v>0.25</v>
          </cell>
          <cell r="AW75">
            <v>12181.76</v>
          </cell>
          <cell r="AX75">
            <v>0</v>
          </cell>
          <cell r="AY75" t="str">
            <v>N</v>
          </cell>
          <cell r="AZ75">
            <v>14055.88</v>
          </cell>
          <cell r="BA75">
            <v>12181.76</v>
          </cell>
          <cell r="BB75">
            <v>0</v>
          </cell>
        </row>
        <row r="76">
          <cell r="I76" t="str">
            <v>LEOBERTO LAZARI PERES</v>
          </cell>
          <cell r="K76" t="str">
            <v>CONSULTOR</v>
          </cell>
          <cell r="L76" t="str">
            <v>04970600600</v>
          </cell>
          <cell r="M76" t="str">
            <v>JOSE GOMES DE MELLO</v>
          </cell>
          <cell r="N76" t="str">
            <v>00365921610</v>
          </cell>
          <cell r="O76" t="str">
            <v>GIOVANE BORGES DA SILVA</v>
          </cell>
          <cell r="P76">
            <v>73989444620</v>
          </cell>
          <cell r="Q76" t="str">
            <v>MARCELO BATISTA CARVALHAIS</v>
          </cell>
          <cell r="R76" t="str">
            <v>1958-02-12 00:00:00</v>
          </cell>
          <cell r="S76" t="str">
            <v>leoberto.peres@performafacil.com</v>
          </cell>
          <cell r="T76" t="str">
            <v>2023-06-05 00:00:00</v>
          </cell>
          <cell r="V76">
            <v>32998244525</v>
          </cell>
          <cell r="W76" t="str">
            <v>JUIZ DE FORA</v>
          </cell>
          <cell r="X76" t="str">
            <v>DF</v>
          </cell>
          <cell r="AD76">
            <v>17</v>
          </cell>
          <cell r="AE76">
            <v>0</v>
          </cell>
          <cell r="AF76">
            <v>26</v>
          </cell>
          <cell r="AG76">
            <v>0</v>
          </cell>
          <cell r="AH76">
            <v>4</v>
          </cell>
          <cell r="AI76">
            <v>1</v>
          </cell>
          <cell r="AJ76">
            <v>0</v>
          </cell>
          <cell r="AK76">
            <v>0</v>
          </cell>
          <cell r="AL76">
            <v>0</v>
          </cell>
          <cell r="AM76">
            <v>0.06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 t="str">
            <v>m1</v>
          </cell>
          <cell r="AV76" t="str">
            <v>0.25</v>
          </cell>
          <cell r="AW76">
            <v>4787.75</v>
          </cell>
          <cell r="AX76">
            <v>0</v>
          </cell>
          <cell r="AY76" t="str">
            <v>N</v>
          </cell>
          <cell r="AZ76">
            <v>5524.33</v>
          </cell>
          <cell r="BA76">
            <v>0</v>
          </cell>
          <cell r="BB76">
            <v>0</v>
          </cell>
        </row>
        <row r="77">
          <cell r="I77" t="str">
            <v>WESLEY FERNANDES CRESPO</v>
          </cell>
          <cell r="K77" t="str">
            <v>CONSULTOR</v>
          </cell>
          <cell r="L77" t="str">
            <v>04970600600</v>
          </cell>
          <cell r="M77" t="str">
            <v>JOSE GOMES DE MELLO</v>
          </cell>
          <cell r="N77" t="str">
            <v>00365921610</v>
          </cell>
          <cell r="O77" t="str">
            <v>GIOVANE BORGES DA SILVA</v>
          </cell>
          <cell r="P77">
            <v>73989444620</v>
          </cell>
          <cell r="Q77" t="str">
            <v>MARCELO BATISTA CARVALHAIS</v>
          </cell>
          <cell r="R77" t="str">
            <v>1986-01-24 00:00:00</v>
          </cell>
          <cell r="S77" t="str">
            <v>wesley.crespo@performafacil.com</v>
          </cell>
          <cell r="T77" t="str">
            <v>2023-06-05 00:00:00</v>
          </cell>
          <cell r="U77" t="str">
            <v>2023-06-16 00:00:00</v>
          </cell>
          <cell r="V77">
            <v>32999475920</v>
          </cell>
          <cell r="W77" t="str">
            <v>JUIZ DE FORA</v>
          </cell>
          <cell r="X77" t="str">
            <v>DF</v>
          </cell>
          <cell r="AD77">
            <v>7</v>
          </cell>
          <cell r="AE77">
            <v>0</v>
          </cell>
          <cell r="AF77">
            <v>12</v>
          </cell>
          <cell r="AG77">
            <v>0</v>
          </cell>
          <cell r="AH77">
            <v>2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 t="str">
            <v>m1</v>
          </cell>
          <cell r="AV77" t="str">
            <v>0.25</v>
          </cell>
          <cell r="AW77">
            <v>2209.73</v>
          </cell>
          <cell r="AX77">
            <v>0</v>
          </cell>
          <cell r="AY77" t="str">
            <v>N</v>
          </cell>
          <cell r="AZ77">
            <v>5524.33</v>
          </cell>
          <cell r="BA77">
            <v>0</v>
          </cell>
          <cell r="BB77">
            <v>0</v>
          </cell>
        </row>
        <row r="78">
          <cell r="I78" t="str">
            <v>ANDRE DE OLIVEIRA BARBOSA AFONSO</v>
          </cell>
          <cell r="K78" t="str">
            <v>GERENTE</v>
          </cell>
          <cell r="L78" t="str">
            <v>-</v>
          </cell>
          <cell r="N78" t="str">
            <v>-</v>
          </cell>
          <cell r="P78" t="str">
            <v>-</v>
          </cell>
          <cell r="R78" t="str">
            <v>1975-05-18 00:00:00</v>
          </cell>
          <cell r="S78" t="str">
            <v>andre.afonso@conceitovendas.com</v>
          </cell>
          <cell r="T78" t="str">
            <v>2023-06-12 00:00:00</v>
          </cell>
          <cell r="V78" t="str">
            <v>628403-9181</v>
          </cell>
          <cell r="AD78">
            <v>13</v>
          </cell>
          <cell r="AE78">
            <v>0</v>
          </cell>
          <cell r="AF78">
            <v>19</v>
          </cell>
          <cell r="AG78">
            <v>0</v>
          </cell>
          <cell r="AH78">
            <v>3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 t="str">
            <v>m1</v>
          </cell>
          <cell r="AV78" t="str">
            <v>0.25</v>
          </cell>
          <cell r="AW78">
            <v>12608.1</v>
          </cell>
          <cell r="AX78">
            <v>0</v>
          </cell>
          <cell r="AY78" t="str">
            <v>N</v>
          </cell>
          <cell r="AZ78">
            <v>19907.52</v>
          </cell>
          <cell r="BA78">
            <v>12608.1</v>
          </cell>
          <cell r="BB78">
            <v>0</v>
          </cell>
        </row>
        <row r="79">
          <cell r="I79" t="str">
            <v>BRUNO OLIVAR SANTANA DE MENEZES GOULART</v>
          </cell>
          <cell r="K79" t="str">
            <v>CONSULTOR</v>
          </cell>
          <cell r="L79">
            <v>397689292</v>
          </cell>
          <cell r="M79" t="str">
            <v>TIAGO PEREIRA FURTADO</v>
          </cell>
          <cell r="N79">
            <v>86936476104</v>
          </cell>
          <cell r="O79" t="str">
            <v>MURILO RODRIGUES</v>
          </cell>
          <cell r="P79">
            <v>73989444620</v>
          </cell>
          <cell r="Q79" t="str">
            <v>MARCELO BATISTA CARVALHAIS</v>
          </cell>
          <cell r="R79" t="str">
            <v>1992-08-31 00:00:00</v>
          </cell>
          <cell r="S79" t="str">
            <v>bruno.goulart@performafacil.com</v>
          </cell>
          <cell r="T79" t="str">
            <v>2023-06-19 00:00:00</v>
          </cell>
          <cell r="V79">
            <v>62982642122</v>
          </cell>
          <cell r="W79" t="str">
            <v>GOIANIA</v>
          </cell>
          <cell r="X79" t="str">
            <v>GO</v>
          </cell>
          <cell r="AD79">
            <v>8</v>
          </cell>
          <cell r="AE79">
            <v>0</v>
          </cell>
          <cell r="AF79">
            <v>12</v>
          </cell>
          <cell r="AG79">
            <v>0</v>
          </cell>
          <cell r="AH79">
            <v>2</v>
          </cell>
          <cell r="AI79">
            <v>3</v>
          </cell>
          <cell r="AJ79">
            <v>0</v>
          </cell>
          <cell r="AK79">
            <v>2</v>
          </cell>
          <cell r="AL79">
            <v>0</v>
          </cell>
          <cell r="AM79">
            <v>0.38</v>
          </cell>
          <cell r="AN79">
            <v>0</v>
          </cell>
          <cell r="AO79">
            <v>0.25</v>
          </cell>
          <cell r="AP79">
            <v>0</v>
          </cell>
          <cell r="AQ79">
            <v>0</v>
          </cell>
          <cell r="AR79">
            <v>1</v>
          </cell>
          <cell r="AS79">
            <v>0</v>
          </cell>
          <cell r="AT79">
            <v>0</v>
          </cell>
          <cell r="AU79" t="str">
            <v>m1</v>
          </cell>
          <cell r="AV79" t="str">
            <v>0.25</v>
          </cell>
          <cell r="AW79">
            <v>2209.73</v>
          </cell>
          <cell r="AX79">
            <v>0</v>
          </cell>
          <cell r="AY79" t="str">
            <v>N</v>
          </cell>
          <cell r="AZ79">
            <v>5524.33</v>
          </cell>
          <cell r="BA79">
            <v>0</v>
          </cell>
          <cell r="BB79">
            <v>2209.73</v>
          </cell>
        </row>
        <row r="80">
          <cell r="I80" t="str">
            <v>FREDERICO SILVA MORAIS</v>
          </cell>
          <cell r="K80" t="str">
            <v>CONSULTOR</v>
          </cell>
          <cell r="L80">
            <v>888248105</v>
          </cell>
          <cell r="M80" t="str">
            <v>SYLVIA FERNANDES LIMA</v>
          </cell>
          <cell r="N80">
            <v>86936476104</v>
          </cell>
          <cell r="O80" t="str">
            <v>MURILO RODRIGUES</v>
          </cell>
          <cell r="P80">
            <v>73989444620</v>
          </cell>
          <cell r="Q80" t="str">
            <v>MARCELO BATISTA CARVALHAIS</v>
          </cell>
          <cell r="R80" t="str">
            <v>1979-10-28 00:00:00</v>
          </cell>
          <cell r="S80" t="str">
            <v>frederico.morais@performafacil.com</v>
          </cell>
          <cell r="T80" t="str">
            <v>2023-06-19 00:00:00</v>
          </cell>
          <cell r="V80">
            <v>62991339202</v>
          </cell>
          <cell r="W80" t="str">
            <v>ANAPOLIS</v>
          </cell>
          <cell r="X80" t="str">
            <v>GO</v>
          </cell>
          <cell r="AD80">
            <v>8</v>
          </cell>
          <cell r="AE80">
            <v>0</v>
          </cell>
          <cell r="AF80">
            <v>12</v>
          </cell>
          <cell r="AG80">
            <v>0</v>
          </cell>
          <cell r="AH80">
            <v>2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 t="str">
            <v>m1</v>
          </cell>
          <cell r="AV80" t="str">
            <v>0.25</v>
          </cell>
          <cell r="AW80">
            <v>2209.73</v>
          </cell>
          <cell r="AX80">
            <v>0</v>
          </cell>
          <cell r="AY80" t="str">
            <v>N</v>
          </cell>
          <cell r="AZ80">
            <v>5524.33</v>
          </cell>
          <cell r="BA80">
            <v>0</v>
          </cell>
          <cell r="BB80">
            <v>0</v>
          </cell>
        </row>
        <row r="81">
          <cell r="I81" t="str">
            <v>PEDRO ALVES GUIMARAES NETO</v>
          </cell>
          <cell r="K81" t="str">
            <v>CONSULTOR</v>
          </cell>
          <cell r="L81">
            <v>102432163</v>
          </cell>
          <cell r="M81" t="str">
            <v>BRUNA VERONICA ALBERTIM SOARES</v>
          </cell>
          <cell r="N81">
            <v>72073926134</v>
          </cell>
          <cell r="O81" t="str">
            <v>JULIANA TAVARES DE ARAUJO</v>
          </cell>
          <cell r="P81">
            <v>73989444620</v>
          </cell>
          <cell r="Q81" t="str">
            <v>MARCELO BATISTA CARVALHAIS</v>
          </cell>
          <cell r="R81" t="str">
            <v>1982-12-21 00:00:00</v>
          </cell>
          <cell r="S81" t="str">
            <v>pedro.neto@performafacil.com</v>
          </cell>
          <cell r="T81" t="str">
            <v>2023-06-19 00:00:00</v>
          </cell>
          <cell r="V81">
            <v>61991036683</v>
          </cell>
          <cell r="W81" t="str">
            <v>BRASILIA</v>
          </cell>
          <cell r="X81" t="str">
            <v>DF</v>
          </cell>
          <cell r="AD81">
            <v>8</v>
          </cell>
          <cell r="AE81">
            <v>0</v>
          </cell>
          <cell r="AF81">
            <v>12</v>
          </cell>
          <cell r="AG81">
            <v>0</v>
          </cell>
          <cell r="AH81">
            <v>2</v>
          </cell>
          <cell r="AI81">
            <v>2</v>
          </cell>
          <cell r="AJ81">
            <v>0</v>
          </cell>
          <cell r="AK81">
            <v>1</v>
          </cell>
          <cell r="AL81">
            <v>0</v>
          </cell>
          <cell r="AM81">
            <v>0.25</v>
          </cell>
          <cell r="AN81">
            <v>0</v>
          </cell>
          <cell r="AO81">
            <v>0.12</v>
          </cell>
          <cell r="AP81">
            <v>0</v>
          </cell>
          <cell r="AQ81">
            <v>0</v>
          </cell>
          <cell r="AR81">
            <v>0.4</v>
          </cell>
          <cell r="AS81">
            <v>0</v>
          </cell>
          <cell r="AT81">
            <v>0</v>
          </cell>
          <cell r="AU81" t="str">
            <v>m1</v>
          </cell>
          <cell r="AV81" t="str">
            <v>0.25</v>
          </cell>
          <cell r="AW81">
            <v>2209.73</v>
          </cell>
          <cell r="AX81">
            <v>0</v>
          </cell>
          <cell r="AY81" t="str">
            <v>N</v>
          </cell>
          <cell r="AZ81">
            <v>5524.33</v>
          </cell>
          <cell r="BA81">
            <v>0</v>
          </cell>
          <cell r="BB81">
            <v>883.89</v>
          </cell>
        </row>
        <row r="82">
          <cell r="I82" t="str">
            <v>GUILHERME FEITOZA NASCIMENTO</v>
          </cell>
          <cell r="K82" t="str">
            <v>CONSULTOR</v>
          </cell>
          <cell r="L82" t="str">
            <v>81257996134</v>
          </cell>
          <cell r="M82" t="str">
            <v>TONY OLIVEIRA SIMOES</v>
          </cell>
          <cell r="N82">
            <v>72073926134</v>
          </cell>
          <cell r="O82" t="str">
            <v>JULIANA TAVARES DE ARAUJO</v>
          </cell>
          <cell r="P82">
            <v>73989444620</v>
          </cell>
          <cell r="Q82" t="str">
            <v>MARCELO BATISTA CARVALHAIS</v>
          </cell>
          <cell r="R82" t="str">
            <v>1995-09-24 00:00:00</v>
          </cell>
          <cell r="S82" t="str">
            <v>guilherme.nascimento@performafacil.com</v>
          </cell>
          <cell r="T82" t="str">
            <v>2023-06-19 00:00:00</v>
          </cell>
          <cell r="U82" t="str">
            <v>2023-06-19 00:00:00</v>
          </cell>
          <cell r="V82">
            <v>6181756637</v>
          </cell>
          <cell r="W82" t="str">
            <v>BRASILIA</v>
          </cell>
          <cell r="X82" t="str">
            <v>DF</v>
          </cell>
          <cell r="AD82">
            <v>-1</v>
          </cell>
          <cell r="AE82">
            <v>0</v>
          </cell>
          <cell r="AF82">
            <v>1</v>
          </cell>
          <cell r="AG82">
            <v>0</v>
          </cell>
          <cell r="AH82">
            <v>1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 t="str">
            <v>m1</v>
          </cell>
          <cell r="AV82" t="str">
            <v>0.25</v>
          </cell>
          <cell r="AW82">
            <v>184.14</v>
          </cell>
          <cell r="AX82">
            <v>0</v>
          </cell>
          <cell r="AY82" t="str">
            <v>N</v>
          </cell>
          <cell r="AZ82">
            <v>5524.33</v>
          </cell>
          <cell r="BA82">
            <v>0</v>
          </cell>
          <cell r="BB82">
            <v>0</v>
          </cell>
        </row>
        <row r="83">
          <cell r="I83" t="str">
            <v>SYLVIA FERNANDES LIMA</v>
          </cell>
          <cell r="K83" t="str">
            <v>SUPERVISOR</v>
          </cell>
          <cell r="L83" t="str">
            <v>-</v>
          </cell>
          <cell r="N83">
            <v>86936476104</v>
          </cell>
          <cell r="O83" t="str">
            <v>MURILO RODRIGUES</v>
          </cell>
          <cell r="P83">
            <v>73989444620</v>
          </cell>
          <cell r="Q83" t="str">
            <v>MARCELO BATISTA CARVALHAIS</v>
          </cell>
          <cell r="R83" t="str">
            <v>1986-01-18 00:00:00</v>
          </cell>
          <cell r="S83" t="str">
            <v>sylvia.lima@conceitovendas.com</v>
          </cell>
          <cell r="T83" t="str">
            <v>2023-06-26 00:00:00</v>
          </cell>
          <cell r="V83">
            <v>62982308882</v>
          </cell>
          <cell r="W83" t="str">
            <v>ANAPOLIS</v>
          </cell>
          <cell r="X83" t="str">
            <v>GO</v>
          </cell>
          <cell r="AD83">
            <v>3</v>
          </cell>
          <cell r="AE83">
            <v>0</v>
          </cell>
          <cell r="AF83">
            <v>5</v>
          </cell>
          <cell r="AG83">
            <v>0</v>
          </cell>
          <cell r="AH83">
            <v>1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 t="str">
            <v>m1</v>
          </cell>
          <cell r="AV83" t="str">
            <v>0.25</v>
          </cell>
          <cell r="AW83">
            <v>1291.72</v>
          </cell>
          <cell r="AX83">
            <v>0</v>
          </cell>
          <cell r="AY83" t="str">
            <v>N</v>
          </cell>
          <cell r="AZ83">
            <v>7750.33</v>
          </cell>
          <cell r="BA83">
            <v>1291.72</v>
          </cell>
          <cell r="BB83">
            <v>0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rcelo Augusto Correa Morais" id="{48DAFE35-6105-41DE-B987-0587867B233B}" userId="S::marcelo.morais@getnet.com.br::00464219-9a63-412e-b937-e96e538b10b3" providerId="AD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8" dT="2023-02-02T15:21:56.58" personId="{48DAFE35-6105-41DE-B987-0587867B233B}" id="{9888D92D-92A6-40FB-BA28-C826FF748186}">
    <text>Adicionado Delta de R$6240,64, devido a ajuste necessário na apuração da competência de dez/22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rodrigo.simoes@performafacil.com" TargetMode="External"/><Relationship Id="rId2" Type="http://schemas.openxmlformats.org/officeDocument/2006/relationships/hyperlink" Target="mailto:karolliny.paulino@performafacil.com" TargetMode="External"/><Relationship Id="rId1" Type="http://schemas.openxmlformats.org/officeDocument/2006/relationships/hyperlink" Target="mailto:giovane.borges@conceitovendas.com" TargetMode="External"/><Relationship Id="rId6" Type="http://schemas.openxmlformats.org/officeDocument/2006/relationships/printerSettings" Target="../printerSettings/printerSettings10.bin"/><Relationship Id="rId5" Type="http://schemas.openxmlformats.org/officeDocument/2006/relationships/hyperlink" Target="mailto:rafaela.rocha@performafacil.com" TargetMode="External"/><Relationship Id="rId4" Type="http://schemas.openxmlformats.org/officeDocument/2006/relationships/hyperlink" Target="mailto:mariangela.menezes@conceitovendas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mariangela.menezes@conceitovendas.com" TargetMode="External"/><Relationship Id="rId2" Type="http://schemas.openxmlformats.org/officeDocument/2006/relationships/hyperlink" Target="mailto:rodrigo.simoes@performafacil.com" TargetMode="External"/><Relationship Id="rId1" Type="http://schemas.openxmlformats.org/officeDocument/2006/relationships/hyperlink" Target="mailto:giovane.borges@conceitovendas.com" TargetMode="Externa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mailto:rafaela.rocha@performafacil.com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mailto:rafaela.rocha@performafacil.com" TargetMode="External"/><Relationship Id="rId1" Type="http://schemas.openxmlformats.org/officeDocument/2006/relationships/hyperlink" Target="mailto:giovane.borges@conceitovendas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mailto:wellington.silva@performafacil.com" TargetMode="External"/><Relationship Id="rId2" Type="http://schemas.openxmlformats.org/officeDocument/2006/relationships/hyperlink" Target="mailto:rafaela.rocha@performafacil.com" TargetMode="External"/><Relationship Id="rId1" Type="http://schemas.openxmlformats.org/officeDocument/2006/relationships/hyperlink" Target="mailto:giovane.borges@conceitovendas.com" TargetMode="External"/><Relationship Id="rId6" Type="http://schemas.openxmlformats.org/officeDocument/2006/relationships/printerSettings" Target="../printerSettings/printerSettings20.bin"/><Relationship Id="rId5" Type="http://schemas.openxmlformats.org/officeDocument/2006/relationships/hyperlink" Target="mailto:luiz.silva@performafacil.com" TargetMode="External"/><Relationship Id="rId4" Type="http://schemas.openxmlformats.org/officeDocument/2006/relationships/hyperlink" Target="mailto:elany.soares@performafacil.com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mailto:wellington.silva@performafacil.com" TargetMode="External"/><Relationship Id="rId7" Type="http://schemas.openxmlformats.org/officeDocument/2006/relationships/printerSettings" Target="../printerSettings/printerSettings22.bin"/><Relationship Id="rId2" Type="http://schemas.openxmlformats.org/officeDocument/2006/relationships/hyperlink" Target="mailto:guilherme.goncalves@performafacil.com" TargetMode="External"/><Relationship Id="rId1" Type="http://schemas.openxmlformats.org/officeDocument/2006/relationships/hyperlink" Target="mailto:wislia.pereira@performafacil.com" TargetMode="External"/><Relationship Id="rId6" Type="http://schemas.openxmlformats.org/officeDocument/2006/relationships/hyperlink" Target="mailto:luiz.silva@performafacil.com" TargetMode="External"/><Relationship Id="rId5" Type="http://schemas.openxmlformats.org/officeDocument/2006/relationships/hyperlink" Target="mailto:davi.alves@performafacil.com" TargetMode="External"/><Relationship Id="rId4" Type="http://schemas.openxmlformats.org/officeDocument/2006/relationships/hyperlink" Target="mailto:luiza.silva@performafacil.com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8.bin"/><Relationship Id="rId4" Type="http://schemas.microsoft.com/office/2017/10/relationships/threadedComment" Target="../threadedComments/threadedComment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giovane.borges@conceitovendas.com" TargetMode="External"/><Relationship Id="rId1" Type="http://schemas.openxmlformats.org/officeDocument/2006/relationships/hyperlink" Target="mailto:heliphas.batista@performafac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419A9-626A-4C41-8A99-BA6C1165277B}">
  <sheetPr codeName="Planilha1">
    <tabColor rgb="FFFF0000"/>
  </sheetPr>
  <dimension ref="B2:Q39"/>
  <sheetViews>
    <sheetView showGridLines="0" topLeftCell="A2" zoomScale="85" zoomScaleNormal="85" workbookViewId="0">
      <selection activeCell="H17" sqref="H17"/>
    </sheetView>
  </sheetViews>
  <sheetFormatPr defaultRowHeight="14.5"/>
  <cols>
    <col min="2" max="2" width="12.453125" bestFit="1" customWidth="1"/>
    <col min="3" max="3" width="15" bestFit="1" customWidth="1"/>
    <col min="4" max="5" width="13.36328125" bestFit="1" customWidth="1"/>
    <col min="6" max="6" width="13.36328125" customWidth="1"/>
    <col min="7" max="7" width="13.1796875" bestFit="1" customWidth="1"/>
    <col min="8" max="8" width="18.81640625" bestFit="1" customWidth="1"/>
    <col min="9" max="9" width="2.36328125" customWidth="1"/>
    <col min="10" max="10" width="16.6328125" bestFit="1" customWidth="1"/>
    <col min="11" max="11" width="3.1796875" customWidth="1"/>
    <col min="12" max="16" width="15.08984375" customWidth="1"/>
    <col min="17" max="17" width="19.36328125" hidden="1" customWidth="1"/>
  </cols>
  <sheetData>
    <row r="2" spans="2:17" ht="53" customHeight="1">
      <c r="B2" s="105" t="s">
        <v>0</v>
      </c>
      <c r="C2" s="107" t="s">
        <v>1</v>
      </c>
      <c r="D2" s="107" t="s">
        <v>2</v>
      </c>
      <c r="E2" s="107" t="s">
        <v>8</v>
      </c>
      <c r="F2" s="107" t="s">
        <v>3</v>
      </c>
      <c r="G2" s="107" t="s">
        <v>1507</v>
      </c>
      <c r="H2" s="106" t="s">
        <v>4</v>
      </c>
      <c r="J2" s="106" t="s">
        <v>9</v>
      </c>
      <c r="L2" s="106" t="s">
        <v>640</v>
      </c>
      <c r="M2" s="106" t="s">
        <v>6216</v>
      </c>
      <c r="N2" s="106" t="s">
        <v>6215</v>
      </c>
      <c r="O2" s="106" t="s">
        <v>6217</v>
      </c>
      <c r="P2" s="106" t="s">
        <v>3153</v>
      </c>
      <c r="Q2" s="106" t="s">
        <v>5301</v>
      </c>
    </row>
    <row r="3" spans="2:17">
      <c r="B3" s="4">
        <v>44774</v>
      </c>
      <c r="C3" s="5">
        <v>51951.219391304374</v>
      </c>
      <c r="D3" s="5">
        <v>4059.1816086956524</v>
      </c>
      <c r="E3" s="5">
        <v>929.76100981767172</v>
      </c>
      <c r="F3" s="5" t="s">
        <v>5</v>
      </c>
      <c r="G3" s="5"/>
      <c r="H3" s="6">
        <v>0</v>
      </c>
      <c r="J3" s="8"/>
      <c r="L3" s="100">
        <v>16310.280000000002</v>
      </c>
      <c r="M3" s="100">
        <v>-4493.12</v>
      </c>
      <c r="N3" s="100">
        <v>1262.5</v>
      </c>
      <c r="O3" s="100">
        <v>50</v>
      </c>
      <c r="P3" s="100">
        <v>500</v>
      </c>
      <c r="Q3" s="100"/>
    </row>
    <row r="4" spans="2:17">
      <c r="B4" s="1">
        <v>44805</v>
      </c>
      <c r="C4" s="2">
        <v>184149.53466666656</v>
      </c>
      <c r="D4" s="113">
        <v>18414.433333333334</v>
      </c>
      <c r="E4" s="114">
        <v>2117.6598333333341</v>
      </c>
      <c r="F4" s="2">
        <v>5900</v>
      </c>
      <c r="G4" s="2"/>
      <c r="H4" s="7">
        <v>0</v>
      </c>
      <c r="J4" s="9"/>
    </row>
    <row r="5" spans="2:17">
      <c r="B5" s="1">
        <v>44835</v>
      </c>
      <c r="C5" s="2">
        <v>169757.79106451615</v>
      </c>
      <c r="D5" s="113">
        <v>25946.530580645165</v>
      </c>
      <c r="E5" s="114">
        <v>0</v>
      </c>
      <c r="F5" s="2">
        <v>5900</v>
      </c>
      <c r="G5" s="2"/>
      <c r="H5" s="7">
        <v>8250</v>
      </c>
      <c r="J5" s="9">
        <v>4796.9191249999985</v>
      </c>
    </row>
    <row r="6" spans="2:17">
      <c r="B6" s="1">
        <v>44866</v>
      </c>
      <c r="C6" s="113">
        <v>179643.95211666657</v>
      </c>
      <c r="D6" s="113">
        <v>28008.3531</v>
      </c>
      <c r="E6" s="114">
        <v>0</v>
      </c>
      <c r="F6" s="115">
        <v>6018.84</v>
      </c>
      <c r="G6" s="115"/>
      <c r="H6" s="116">
        <v>8250</v>
      </c>
      <c r="I6" s="117"/>
      <c r="J6" s="118">
        <v>7454.0816450000002</v>
      </c>
    </row>
    <row r="7" spans="2:17">
      <c r="B7" s="1">
        <v>44896</v>
      </c>
      <c r="C7" s="113">
        <v>201592.75514516133</v>
      </c>
      <c r="D7" s="113">
        <v>21660.719725806452</v>
      </c>
      <c r="E7" s="114">
        <v>7181.6290000000008</v>
      </c>
      <c r="F7" s="115">
        <v>6073.3600000000006</v>
      </c>
      <c r="G7" s="115"/>
      <c r="H7" s="116">
        <v>15770</v>
      </c>
      <c r="J7" s="118">
        <v>14444.307280000005</v>
      </c>
    </row>
    <row r="8" spans="2:17">
      <c r="B8" s="1">
        <v>44927</v>
      </c>
      <c r="C8" s="113">
        <v>233907.15843548387</v>
      </c>
      <c r="D8" s="113">
        <v>28842.348725806456</v>
      </c>
      <c r="E8" s="114">
        <v>7181.6290000000008</v>
      </c>
      <c r="F8" s="115">
        <v>6427.0800000000008</v>
      </c>
      <c r="G8" s="115">
        <v>32076.754838709665</v>
      </c>
      <c r="H8" s="116">
        <v>0</v>
      </c>
      <c r="J8" s="118">
        <v>27727.927400000004</v>
      </c>
    </row>
    <row r="9" spans="2:17">
      <c r="B9" s="1">
        <v>44958</v>
      </c>
      <c r="C9" s="113">
        <v>260282.92399999997</v>
      </c>
      <c r="D9" s="113">
        <v>40524.906500000012</v>
      </c>
      <c r="E9" s="114">
        <v>5257.9783750000006</v>
      </c>
      <c r="F9" s="115">
        <v>9707.08</v>
      </c>
      <c r="G9" s="115">
        <v>219000.22500000003</v>
      </c>
      <c r="H9" s="116">
        <v>49424.98</v>
      </c>
      <c r="J9" s="118">
        <v>28112.461315000015</v>
      </c>
    </row>
    <row r="10" spans="2:17">
      <c r="B10" s="1">
        <v>44986</v>
      </c>
      <c r="C10" s="113">
        <v>290822.63517741975</v>
      </c>
      <c r="D10" s="113">
        <v>54209.71567741935</v>
      </c>
      <c r="E10" s="263">
        <v>18301.570677419357</v>
      </c>
      <c r="F10" s="115">
        <v>12099.76</v>
      </c>
      <c r="G10" s="115">
        <v>131514.69483870972</v>
      </c>
      <c r="H10" s="116">
        <v>75658.320000000022</v>
      </c>
      <c r="J10" s="118">
        <v>40997.812179999994</v>
      </c>
    </row>
    <row r="11" spans="2:17">
      <c r="B11" s="262">
        <v>45017</v>
      </c>
      <c r="C11" s="263">
        <v>205526.5453333332</v>
      </c>
      <c r="D11" s="263">
        <v>96638.946133333317</v>
      </c>
      <c r="E11" s="263">
        <f ca="1">Abr_23!W10*New_Alavanca!P8</f>
        <v>7807.7197333333306</v>
      </c>
      <c r="F11" s="264">
        <v>13747.58</v>
      </c>
      <c r="G11" s="264"/>
      <c r="H11" s="265">
        <v>27722.709999999995</v>
      </c>
      <c r="J11" s="118">
        <v>54271.71768500004</v>
      </c>
    </row>
    <row r="12" spans="2:17">
      <c r="B12" s="258">
        <v>45047</v>
      </c>
      <c r="C12" s="263">
        <v>166168.94296774184</v>
      </c>
      <c r="D12" s="263">
        <f ca="1">Mai_23!V10*New_Alavanca!P8</f>
        <v>48988.33280645161</v>
      </c>
      <c r="E12" s="259">
        <f>Mai_23!W10</f>
        <v>3867.0199999999995</v>
      </c>
      <c r="F12" s="263">
        <v>11283.11</v>
      </c>
      <c r="G12" s="260"/>
      <c r="H12" s="265">
        <v>23263.269999999986</v>
      </c>
      <c r="J12" s="118">
        <v>64475.67240499999</v>
      </c>
    </row>
    <row r="13" spans="2:17">
      <c r="B13" s="258">
        <v>45078</v>
      </c>
      <c r="C13" s="263">
        <f ca="1">Jun_23!U10*New_Alavanca!P8</f>
        <v>188221.86866666659</v>
      </c>
      <c r="D13" s="259">
        <f>Jun_23!V10</f>
        <v>59312.850000000013</v>
      </c>
      <c r="E13" s="260"/>
      <c r="F13" s="263">
        <f>880+1500+1000+750+727.07+1500+1500+1400+526.15+412.92+219.87+339.16+435.62+37.45+310.62+73.31</f>
        <v>11612.170000000002</v>
      </c>
      <c r="G13" s="260"/>
      <c r="H13" s="265">
        <v>6053</v>
      </c>
      <c r="J13" s="118">
        <f>Remuneracao_Variavel!L8</f>
        <v>66485.627655000033</v>
      </c>
    </row>
    <row r="14" spans="2:17">
      <c r="B14" s="258">
        <v>45108</v>
      </c>
      <c r="C14" s="259">
        <f>Jul_23!U10</f>
        <v>192257.19</v>
      </c>
      <c r="D14" s="260"/>
      <c r="E14" s="260"/>
      <c r="F14" s="261">
        <f>880+1500+1000+750+727.07+1500+1500+1400+526.15+420.96+214.24+380.47+295.83+213.54+72.83</f>
        <v>11381.089999999998</v>
      </c>
      <c r="G14" s="260"/>
      <c r="H14" s="261">
        <f>SUM(L3:P3)</f>
        <v>13629.660000000003</v>
      </c>
      <c r="J14" s="267">
        <f>Remuneracao_Variavel!M8</f>
        <v>70951.807864999908</v>
      </c>
    </row>
    <row r="15" spans="2:17">
      <c r="B15" s="3" t="s">
        <v>6</v>
      </c>
      <c r="C15" s="10">
        <f t="shared" ref="C15:H15" si="0">SUM(C3:C12)</f>
        <v>1943803.4582982934</v>
      </c>
      <c r="D15" s="10">
        <f>SUM(D3:D11)</f>
        <v>318305.13538503973</v>
      </c>
      <c r="E15" s="10">
        <f>SUM(E3:E10)</f>
        <v>40970.227895570366</v>
      </c>
      <c r="F15" s="10">
        <f>SUM(F3:F12)</f>
        <v>77156.81</v>
      </c>
      <c r="G15" s="10">
        <f t="shared" si="0"/>
        <v>382591.67467741942</v>
      </c>
      <c r="H15" s="257">
        <f t="shared" si="0"/>
        <v>208339.28000000003</v>
      </c>
      <c r="J15" s="257">
        <f>SUM(J3:J12)</f>
        <v>242280.89903500004</v>
      </c>
    </row>
    <row r="17" spans="5:10">
      <c r="G17" s="11"/>
      <c r="H17" s="14" t="s">
        <v>1</v>
      </c>
      <c r="J17" s="14" t="s">
        <v>10</v>
      </c>
    </row>
    <row r="18" spans="5:10" ht="18.5">
      <c r="E18" s="11"/>
      <c r="F18" s="12" t="s">
        <v>7</v>
      </c>
      <c r="G18" s="12"/>
      <c r="H18" s="13">
        <f>C14+D13+E12+F14+H14</f>
        <v>280447.81000000006</v>
      </c>
      <c r="J18" s="13">
        <f>J14</f>
        <v>70951.807864999908</v>
      </c>
    </row>
    <row r="20" spans="5:10" hidden="1">
      <c r="H20" s="112"/>
    </row>
    <row r="21" spans="5:10" hidden="1">
      <c r="F21">
        <v>1400</v>
      </c>
      <c r="G21" s="11" t="s">
        <v>4279</v>
      </c>
      <c r="H21" s="112"/>
    </row>
    <row r="22" spans="5:10" hidden="1">
      <c r="F22">
        <v>1386.29</v>
      </c>
      <c r="G22" t="s">
        <v>4280</v>
      </c>
      <c r="H22" s="112"/>
    </row>
    <row r="23" spans="5:10" hidden="1">
      <c r="F23">
        <v>880</v>
      </c>
      <c r="G23" t="s">
        <v>4281</v>
      </c>
    </row>
    <row r="24" spans="5:10" hidden="1">
      <c r="F24">
        <v>1402.28</v>
      </c>
      <c r="G24" t="s">
        <v>4280</v>
      </c>
    </row>
    <row r="25" spans="5:10" hidden="1">
      <c r="F25">
        <v>1500</v>
      </c>
      <c r="G25" t="s">
        <v>4280</v>
      </c>
      <c r="H25" s="112"/>
    </row>
    <row r="26" spans="5:10" hidden="1">
      <c r="F26">
        <v>750</v>
      </c>
      <c r="G26" t="s">
        <v>4282</v>
      </c>
    </row>
    <row r="27" spans="5:10" hidden="1">
      <c r="F27">
        <v>727.07</v>
      </c>
      <c r="G27" t="s">
        <v>4283</v>
      </c>
    </row>
    <row r="28" spans="5:10" hidden="1">
      <c r="F28">
        <v>1500</v>
      </c>
      <c r="G28" t="s">
        <v>4283</v>
      </c>
    </row>
    <row r="29" spans="5:10" hidden="1">
      <c r="F29">
        <v>1500</v>
      </c>
      <c r="G29" t="s">
        <v>4284</v>
      </c>
    </row>
    <row r="30" spans="5:10" hidden="1">
      <c r="F30">
        <v>407.84</v>
      </c>
      <c r="G30" t="s">
        <v>4285</v>
      </c>
      <c r="H30" s="112"/>
    </row>
    <row r="31" spans="5:10" hidden="1">
      <c r="F31">
        <v>1500</v>
      </c>
      <c r="G31" t="s">
        <v>4280</v>
      </c>
    </row>
    <row r="32" spans="5:10" hidden="1">
      <c r="F32">
        <v>213.54</v>
      </c>
      <c r="G32" t="s">
        <v>4285</v>
      </c>
    </row>
    <row r="33" spans="4:7" hidden="1">
      <c r="F33">
        <v>211.22</v>
      </c>
      <c r="G33" t="s">
        <v>4283</v>
      </c>
    </row>
    <row r="39" spans="4:7">
      <c r="D39" s="266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1AE93-A9CD-406E-A4A9-BCF40BFB1636}">
  <sheetPr codeName="Planilha7">
    <tabColor theme="9" tint="-0.249977111117893"/>
  </sheetPr>
  <dimension ref="A1:W75"/>
  <sheetViews>
    <sheetView showGridLines="0" topLeftCell="I1" workbookViewId="0">
      <selection activeCell="L1" sqref="L1"/>
    </sheetView>
  </sheetViews>
  <sheetFormatPr defaultRowHeight="14.5"/>
  <cols>
    <col min="1" max="1" width="13.1796875" style="57" bestFit="1" customWidth="1"/>
    <col min="2" max="2" width="17.81640625" style="57" bestFit="1" customWidth="1"/>
    <col min="3" max="3" width="21.54296875" style="57" bestFit="1" customWidth="1"/>
    <col min="4" max="4" width="19.453125" style="57" bestFit="1" customWidth="1"/>
    <col min="5" max="5" width="21.08984375" style="57" bestFit="1" customWidth="1"/>
    <col min="6" max="6" width="14.54296875" bestFit="1" customWidth="1"/>
    <col min="7" max="7" width="14" bestFit="1" customWidth="1"/>
    <col min="8" max="8" width="50.81640625" bestFit="1" customWidth="1"/>
    <col min="9" max="9" width="11.6328125" style="54" customWidth="1"/>
    <col min="10" max="10" width="14.1796875" bestFit="1" customWidth="1"/>
    <col min="11" max="11" width="18.1796875" style="54" customWidth="1"/>
    <col min="12" max="12" width="18.1796875" customWidth="1"/>
    <col min="13" max="13" width="18.1796875" style="54" customWidth="1"/>
    <col min="14" max="14" width="18.1796875" customWidth="1"/>
    <col min="15" max="15" width="18.1796875" style="54" customWidth="1"/>
    <col min="16" max="18" width="18.1796875" customWidth="1"/>
    <col min="19" max="19" width="14.81640625" bestFit="1" customWidth="1"/>
    <col min="20" max="20" width="17.90625" bestFit="1" customWidth="1"/>
    <col min="21" max="21" width="11.1796875" bestFit="1" customWidth="1"/>
    <col min="22" max="22" width="10.81640625" bestFit="1" customWidth="1"/>
    <col min="23" max="23" width="7" bestFit="1" customWidth="1"/>
  </cols>
  <sheetData>
    <row r="1" spans="1:23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1" t="s">
        <v>34</v>
      </c>
      <c r="R1" s="20" t="s">
        <v>33</v>
      </c>
      <c r="S1" s="20" t="s">
        <v>35</v>
      </c>
      <c r="T1" s="20" t="s">
        <v>36</v>
      </c>
      <c r="U1" s="22" t="s">
        <v>37</v>
      </c>
      <c r="V1" s="22" t="s">
        <v>38</v>
      </c>
      <c r="W1" s="22" t="s">
        <v>39</v>
      </c>
    </row>
    <row r="2" spans="1:23" ht="26">
      <c r="A2" s="57" t="e">
        <v>#N/A</v>
      </c>
      <c r="B2" s="57" t="e">
        <v>#N/A</v>
      </c>
      <c r="C2" s="57" t="e">
        <v>#N/A</v>
      </c>
      <c r="D2" s="57" t="e">
        <v>#N/A</v>
      </c>
      <c r="E2" s="57" t="e">
        <v>#N/A</v>
      </c>
      <c r="F2" s="24" t="s">
        <v>40</v>
      </c>
      <c r="G2" s="25" t="s">
        <v>41</v>
      </c>
      <c r="H2" s="26" t="s">
        <v>42</v>
      </c>
      <c r="I2" s="53" t="str">
        <f t="shared" ref="I2:I65" si="0">G2</f>
        <v>09966884637</v>
      </c>
      <c r="J2" s="29" t="s">
        <v>44</v>
      </c>
      <c r="K2" s="56" t="str">
        <f>IFERROR(VLOOKUP(L2,H:I,2,0),"-")</f>
        <v>-</v>
      </c>
      <c r="L2" s="29" t="s">
        <v>5</v>
      </c>
      <c r="M2" s="56" t="str">
        <f>IFERROR(VLOOKUP(N2,H:I,2,0),"-")</f>
        <v>-</v>
      </c>
      <c r="N2" s="26" t="s">
        <v>5</v>
      </c>
      <c r="O2" s="56" t="str">
        <f>IFERROR(VLOOKUP(P2,H:I,2,0),"-")</f>
        <v>00365921610</v>
      </c>
      <c r="P2" s="26" t="s">
        <v>122</v>
      </c>
      <c r="Q2" s="28">
        <v>34818</v>
      </c>
      <c r="R2" s="27" t="s">
        <v>43</v>
      </c>
      <c r="S2" s="30">
        <v>44795</v>
      </c>
      <c r="T2" s="31"/>
      <c r="U2" s="32">
        <v>38998244137</v>
      </c>
      <c r="V2" s="33" t="s">
        <v>45</v>
      </c>
      <c r="W2" s="33" t="s">
        <v>46</v>
      </c>
    </row>
    <row r="3" spans="1:23" ht="26">
      <c r="F3" s="24" t="s">
        <v>40</v>
      </c>
      <c r="G3" s="25" t="s">
        <v>47</v>
      </c>
      <c r="H3" s="26" t="s">
        <v>48</v>
      </c>
      <c r="I3" s="53" t="str">
        <f t="shared" si="0"/>
        <v>04970600600</v>
      </c>
      <c r="J3" s="29" t="s">
        <v>50</v>
      </c>
      <c r="K3" s="56" t="str">
        <f t="shared" ref="K3:K66" si="1">IFERROR(VLOOKUP(L3,H:I,2,0),"-")</f>
        <v>-</v>
      </c>
      <c r="L3" s="29" t="s">
        <v>5</v>
      </c>
      <c r="M3" s="56" t="str">
        <f t="shared" ref="M3:M66" si="2">IFERROR(VLOOKUP(N3,H:I,2,0),"-")</f>
        <v>09966884637</v>
      </c>
      <c r="N3" s="26" t="s">
        <v>42</v>
      </c>
      <c r="O3" s="56" t="str">
        <f t="shared" ref="O3:O66" si="3">IFERROR(VLOOKUP(P3,H:I,2,0),"-")</f>
        <v>00365921610</v>
      </c>
      <c r="P3" s="26" t="s">
        <v>122</v>
      </c>
      <c r="Q3" s="28">
        <v>29461</v>
      </c>
      <c r="R3" s="27" t="s">
        <v>49</v>
      </c>
      <c r="S3" s="30">
        <v>44795</v>
      </c>
      <c r="T3" s="31"/>
      <c r="U3" s="32">
        <v>32999281314</v>
      </c>
      <c r="V3" s="33" t="s">
        <v>45</v>
      </c>
      <c r="W3" s="33" t="s">
        <v>46</v>
      </c>
    </row>
    <row r="4" spans="1:23" ht="15.5">
      <c r="F4" s="24" t="s">
        <v>40</v>
      </c>
      <c r="G4" s="34">
        <v>92514804191</v>
      </c>
      <c r="H4" s="26" t="s">
        <v>51</v>
      </c>
      <c r="I4" s="53">
        <f t="shared" si="0"/>
        <v>92514804191</v>
      </c>
      <c r="J4" s="29" t="s">
        <v>50</v>
      </c>
      <c r="K4" s="56" t="str">
        <f t="shared" si="1"/>
        <v>-</v>
      </c>
      <c r="L4" s="29" t="s">
        <v>5</v>
      </c>
      <c r="M4" s="56" t="str">
        <f t="shared" si="2"/>
        <v>09966884637</v>
      </c>
      <c r="N4" s="26" t="s">
        <v>42</v>
      </c>
      <c r="O4" s="56" t="str">
        <f t="shared" si="3"/>
        <v>00365921610</v>
      </c>
      <c r="P4" s="26" t="s">
        <v>122</v>
      </c>
      <c r="Q4" s="28">
        <v>29491</v>
      </c>
      <c r="R4" s="27" t="s">
        <v>52</v>
      </c>
      <c r="S4" s="30">
        <v>44802</v>
      </c>
      <c r="T4" s="31"/>
      <c r="U4" s="32">
        <v>62985627838</v>
      </c>
      <c r="V4" s="33" t="s">
        <v>53</v>
      </c>
      <c r="W4" s="33" t="s">
        <v>54</v>
      </c>
    </row>
    <row r="5" spans="1:23" ht="15.5">
      <c r="F5" s="24" t="s">
        <v>40</v>
      </c>
      <c r="G5" s="34">
        <v>90242904653</v>
      </c>
      <c r="H5" s="26" t="s">
        <v>478</v>
      </c>
      <c r="I5" s="53">
        <f t="shared" si="0"/>
        <v>90242904653</v>
      </c>
      <c r="J5" s="29" t="s">
        <v>50</v>
      </c>
      <c r="K5" s="56" t="str">
        <f t="shared" si="1"/>
        <v>-</v>
      </c>
      <c r="L5" s="29" t="s">
        <v>5</v>
      </c>
      <c r="M5" s="56" t="str">
        <f t="shared" si="2"/>
        <v>09966884637</v>
      </c>
      <c r="N5" s="26" t="s">
        <v>42</v>
      </c>
      <c r="O5" s="56" t="str">
        <f t="shared" si="3"/>
        <v>00365921610</v>
      </c>
      <c r="P5" s="26" t="s">
        <v>122</v>
      </c>
      <c r="Q5" s="28">
        <v>26602</v>
      </c>
      <c r="R5" s="35" t="s">
        <v>502</v>
      </c>
      <c r="S5" s="30">
        <v>44798</v>
      </c>
      <c r="T5" s="31">
        <v>44816</v>
      </c>
      <c r="U5" s="32">
        <v>61982652349</v>
      </c>
      <c r="V5" s="33" t="s">
        <v>57</v>
      </c>
      <c r="W5" s="33" t="s">
        <v>58</v>
      </c>
    </row>
    <row r="6" spans="1:23" ht="15.5">
      <c r="F6" s="24" t="s">
        <v>40</v>
      </c>
      <c r="G6" s="34">
        <v>1127079123</v>
      </c>
      <c r="H6" s="26" t="s">
        <v>479</v>
      </c>
      <c r="I6" s="53">
        <f t="shared" si="0"/>
        <v>1127079123</v>
      </c>
      <c r="J6" s="29" t="s">
        <v>50</v>
      </c>
      <c r="K6" s="56" t="str">
        <f t="shared" si="1"/>
        <v>-</v>
      </c>
      <c r="L6" s="29" t="s">
        <v>5</v>
      </c>
      <c r="M6" s="56" t="str">
        <f t="shared" si="2"/>
        <v>09966884637</v>
      </c>
      <c r="N6" s="26" t="s">
        <v>42</v>
      </c>
      <c r="O6" s="56" t="str">
        <f t="shared" si="3"/>
        <v>00365921610</v>
      </c>
      <c r="P6" s="26" t="s">
        <v>122</v>
      </c>
      <c r="Q6" s="28">
        <v>31065</v>
      </c>
      <c r="R6" s="27" t="s">
        <v>503</v>
      </c>
      <c r="S6" s="30">
        <v>44802</v>
      </c>
      <c r="T6" s="31">
        <v>44830</v>
      </c>
      <c r="U6" s="32">
        <v>62984804777</v>
      </c>
      <c r="V6" s="33" t="s">
        <v>53</v>
      </c>
      <c r="W6" s="33" t="s">
        <v>54</v>
      </c>
    </row>
    <row r="7" spans="1:23" ht="15.5">
      <c r="F7" s="24" t="s">
        <v>40</v>
      </c>
      <c r="G7" s="34">
        <v>3185033108</v>
      </c>
      <c r="H7" s="26" t="s">
        <v>55</v>
      </c>
      <c r="I7" s="53">
        <f t="shared" si="0"/>
        <v>3185033108</v>
      </c>
      <c r="J7" s="29" t="s">
        <v>50</v>
      </c>
      <c r="K7" s="56" t="str">
        <f t="shared" si="1"/>
        <v>-</v>
      </c>
      <c r="L7" s="29" t="s">
        <v>5</v>
      </c>
      <c r="M7" s="56" t="str">
        <f t="shared" si="2"/>
        <v>09966884637</v>
      </c>
      <c r="N7" s="26" t="s">
        <v>42</v>
      </c>
      <c r="O7" s="56" t="str">
        <f t="shared" si="3"/>
        <v>00365921610</v>
      </c>
      <c r="P7" s="26" t="s">
        <v>122</v>
      </c>
      <c r="Q7" s="28">
        <v>32891</v>
      </c>
      <c r="R7" t="s">
        <v>56</v>
      </c>
      <c r="S7" s="30">
        <v>44798</v>
      </c>
      <c r="T7" s="31"/>
      <c r="U7" s="32">
        <v>61985759127</v>
      </c>
      <c r="V7" s="33" t="s">
        <v>57</v>
      </c>
      <c r="W7" s="33" t="s">
        <v>58</v>
      </c>
    </row>
    <row r="8" spans="1:23" ht="15.5">
      <c r="F8" s="24" t="s">
        <v>40</v>
      </c>
      <c r="G8" s="34">
        <v>71704965187</v>
      </c>
      <c r="H8" s="26" t="s">
        <v>59</v>
      </c>
      <c r="I8" s="53">
        <f t="shared" si="0"/>
        <v>71704965187</v>
      </c>
      <c r="J8" s="29" t="s">
        <v>61</v>
      </c>
      <c r="K8" s="56">
        <f t="shared" si="1"/>
        <v>1127079123</v>
      </c>
      <c r="L8" s="26" t="s">
        <v>479</v>
      </c>
      <c r="M8" s="56" t="str">
        <f t="shared" si="2"/>
        <v>09966884637</v>
      </c>
      <c r="N8" s="26" t="s">
        <v>42</v>
      </c>
      <c r="O8" s="56" t="str">
        <f t="shared" si="3"/>
        <v>00365921610</v>
      </c>
      <c r="P8" s="26" t="s">
        <v>122</v>
      </c>
      <c r="Q8" s="28">
        <v>29776</v>
      </c>
      <c r="R8" s="27" t="s">
        <v>60</v>
      </c>
      <c r="S8" s="30">
        <v>44802</v>
      </c>
      <c r="T8" s="31"/>
      <c r="U8" s="32">
        <v>62998367034</v>
      </c>
      <c r="V8" s="33" t="s">
        <v>53</v>
      </c>
      <c r="W8" s="33" t="s">
        <v>54</v>
      </c>
    </row>
    <row r="9" spans="1:23" ht="26">
      <c r="F9" s="24" t="s">
        <v>40</v>
      </c>
      <c r="G9" s="34">
        <v>12094658686</v>
      </c>
      <c r="H9" s="26" t="s">
        <v>303</v>
      </c>
      <c r="I9" s="53">
        <f t="shared" si="0"/>
        <v>12094658686</v>
      </c>
      <c r="J9" s="29" t="s">
        <v>61</v>
      </c>
      <c r="K9" s="56" t="str">
        <f t="shared" si="1"/>
        <v>04970600600</v>
      </c>
      <c r="L9" s="26" t="s">
        <v>48</v>
      </c>
      <c r="M9" s="56" t="str">
        <f t="shared" si="2"/>
        <v>09966884637</v>
      </c>
      <c r="N9" s="26" t="s">
        <v>42</v>
      </c>
      <c r="O9" s="56" t="str">
        <f t="shared" si="3"/>
        <v>00365921610</v>
      </c>
      <c r="P9" s="26" t="s">
        <v>122</v>
      </c>
      <c r="Q9" s="28">
        <v>33688</v>
      </c>
      <c r="R9" s="35" t="s">
        <v>504</v>
      </c>
      <c r="S9" s="30">
        <v>44795</v>
      </c>
      <c r="T9" s="31">
        <v>44818</v>
      </c>
      <c r="U9" s="32">
        <v>32991475138</v>
      </c>
      <c r="V9" s="33" t="s">
        <v>45</v>
      </c>
      <c r="W9" s="33" t="s">
        <v>46</v>
      </c>
    </row>
    <row r="10" spans="1:23" ht="15.5">
      <c r="F10" s="24" t="s">
        <v>40</v>
      </c>
      <c r="G10" s="34">
        <v>88159256191</v>
      </c>
      <c r="H10" s="26" t="s">
        <v>481</v>
      </c>
      <c r="I10" s="53">
        <f t="shared" si="0"/>
        <v>88159256191</v>
      </c>
      <c r="J10" s="29" t="s">
        <v>61</v>
      </c>
      <c r="K10" s="56">
        <f t="shared" si="1"/>
        <v>92514804191</v>
      </c>
      <c r="L10" s="26" t="s">
        <v>51</v>
      </c>
      <c r="M10" s="56" t="str">
        <f t="shared" si="2"/>
        <v>09966884637</v>
      </c>
      <c r="N10" s="26" t="s">
        <v>42</v>
      </c>
      <c r="O10" s="56" t="str">
        <f t="shared" si="3"/>
        <v>00365921610</v>
      </c>
      <c r="P10" s="26" t="s">
        <v>122</v>
      </c>
      <c r="Q10" s="28">
        <v>29177</v>
      </c>
      <c r="R10" s="35" t="s">
        <v>505</v>
      </c>
      <c r="S10" s="30">
        <v>44802</v>
      </c>
      <c r="T10" s="31">
        <v>44809</v>
      </c>
      <c r="U10" s="32">
        <v>62996951436</v>
      </c>
      <c r="V10" s="33" t="s">
        <v>53</v>
      </c>
      <c r="W10" s="33" t="s">
        <v>54</v>
      </c>
    </row>
    <row r="11" spans="1:23" ht="15.5">
      <c r="F11" s="24" t="s">
        <v>40</v>
      </c>
      <c r="G11" s="34">
        <v>397689292</v>
      </c>
      <c r="H11" s="26" t="s">
        <v>62</v>
      </c>
      <c r="I11" s="53">
        <f t="shared" si="0"/>
        <v>397689292</v>
      </c>
      <c r="J11" s="29" t="s">
        <v>61</v>
      </c>
      <c r="K11" s="56">
        <f t="shared" si="1"/>
        <v>92514804191</v>
      </c>
      <c r="L11" s="29" t="s">
        <v>51</v>
      </c>
      <c r="M11" s="56" t="str">
        <f t="shared" si="2"/>
        <v>09966884637</v>
      </c>
      <c r="N11" s="26" t="s">
        <v>42</v>
      </c>
      <c r="O11" s="56" t="str">
        <f t="shared" si="3"/>
        <v>00365921610</v>
      </c>
      <c r="P11" s="26" t="s">
        <v>122</v>
      </c>
      <c r="Q11" s="28">
        <v>33980</v>
      </c>
      <c r="R11" s="27" t="s">
        <v>63</v>
      </c>
      <c r="S11" s="30">
        <v>44802</v>
      </c>
      <c r="T11" s="31"/>
      <c r="U11" s="32">
        <v>62983164625</v>
      </c>
      <c r="V11" s="33" t="s">
        <v>53</v>
      </c>
      <c r="W11" s="33" t="s">
        <v>54</v>
      </c>
    </row>
    <row r="12" spans="1:23" ht="15.5">
      <c r="F12" s="24" t="s">
        <v>40</v>
      </c>
      <c r="G12" s="34">
        <v>71128952190</v>
      </c>
      <c r="H12" s="26" t="s">
        <v>345</v>
      </c>
      <c r="I12" s="53">
        <f t="shared" si="0"/>
        <v>71128952190</v>
      </c>
      <c r="J12" s="29" t="s">
        <v>61</v>
      </c>
      <c r="K12" s="56">
        <f t="shared" si="1"/>
        <v>1127079123</v>
      </c>
      <c r="L12" s="26" t="s">
        <v>479</v>
      </c>
      <c r="M12" s="56" t="str">
        <f t="shared" si="2"/>
        <v>09966884637</v>
      </c>
      <c r="N12" s="26" t="s">
        <v>42</v>
      </c>
      <c r="O12" s="56" t="str">
        <f t="shared" si="3"/>
        <v>00365921610</v>
      </c>
      <c r="P12" s="26" t="s">
        <v>122</v>
      </c>
      <c r="Q12" s="28">
        <v>22574</v>
      </c>
      <c r="R12" s="27" t="s">
        <v>506</v>
      </c>
      <c r="S12" s="30">
        <v>44802</v>
      </c>
      <c r="T12" s="31">
        <v>44820</v>
      </c>
      <c r="U12" s="32">
        <v>62983164625</v>
      </c>
      <c r="V12" s="33" t="s">
        <v>53</v>
      </c>
      <c r="W12" s="33" t="s">
        <v>54</v>
      </c>
    </row>
    <row r="13" spans="1:23" ht="15.5">
      <c r="F13" s="24" t="s">
        <v>40</v>
      </c>
      <c r="G13" s="34">
        <v>70121994155</v>
      </c>
      <c r="H13" s="26" t="s">
        <v>64</v>
      </c>
      <c r="I13" s="53">
        <f t="shared" si="0"/>
        <v>70121994155</v>
      </c>
      <c r="J13" s="29" t="s">
        <v>61</v>
      </c>
      <c r="K13" s="56">
        <f t="shared" si="1"/>
        <v>92514804191</v>
      </c>
      <c r="L13" s="29" t="s">
        <v>51</v>
      </c>
      <c r="M13" s="56" t="str">
        <f t="shared" si="2"/>
        <v>09966884637</v>
      </c>
      <c r="N13" s="26" t="s">
        <v>42</v>
      </c>
      <c r="O13" s="56" t="str">
        <f t="shared" si="3"/>
        <v>00365921610</v>
      </c>
      <c r="P13" s="26" t="s">
        <v>122</v>
      </c>
      <c r="Q13" s="28">
        <v>33997</v>
      </c>
      <c r="R13" s="35" t="s">
        <v>65</v>
      </c>
      <c r="S13" s="30">
        <v>44802</v>
      </c>
      <c r="T13" s="31"/>
      <c r="U13" s="32">
        <v>62992665251</v>
      </c>
      <c r="V13" s="33" t="s">
        <v>53</v>
      </c>
      <c r="W13" s="33" t="s">
        <v>54</v>
      </c>
    </row>
    <row r="14" spans="1:23" ht="26">
      <c r="F14" s="24" t="s">
        <v>40</v>
      </c>
      <c r="G14" s="34">
        <v>63870606649</v>
      </c>
      <c r="H14" s="26" t="s">
        <v>298</v>
      </c>
      <c r="I14" s="53">
        <f t="shared" si="0"/>
        <v>63870606649</v>
      </c>
      <c r="J14" s="29" t="s">
        <v>61</v>
      </c>
      <c r="K14" s="56" t="str">
        <f t="shared" si="1"/>
        <v>04970600600</v>
      </c>
      <c r="L14" s="29" t="s">
        <v>48</v>
      </c>
      <c r="M14" s="56" t="str">
        <f t="shared" si="2"/>
        <v>09966884637</v>
      </c>
      <c r="N14" s="26" t="s">
        <v>42</v>
      </c>
      <c r="O14" s="56" t="str">
        <f t="shared" si="3"/>
        <v>00365921610</v>
      </c>
      <c r="P14" s="26" t="s">
        <v>122</v>
      </c>
      <c r="Q14" s="28">
        <v>23683</v>
      </c>
      <c r="R14" s="27" t="s">
        <v>67</v>
      </c>
      <c r="S14" s="30">
        <v>44795</v>
      </c>
      <c r="T14" s="31"/>
      <c r="U14" s="32">
        <v>31984580153</v>
      </c>
      <c r="V14" s="33" t="s">
        <v>45</v>
      </c>
      <c r="W14" s="33" t="s">
        <v>46</v>
      </c>
    </row>
    <row r="15" spans="1:23" ht="15.5">
      <c r="F15" s="24" t="s">
        <v>40</v>
      </c>
      <c r="G15" s="34">
        <v>72462418172</v>
      </c>
      <c r="H15" s="26" t="s">
        <v>302</v>
      </c>
      <c r="I15" s="53">
        <f t="shared" si="0"/>
        <v>72462418172</v>
      </c>
      <c r="J15" s="29" t="s">
        <v>61</v>
      </c>
      <c r="K15" s="56">
        <f t="shared" si="1"/>
        <v>3185033108</v>
      </c>
      <c r="L15" s="26" t="s">
        <v>55</v>
      </c>
      <c r="M15" s="56" t="str">
        <f t="shared" si="2"/>
        <v>09966884637</v>
      </c>
      <c r="N15" s="26" t="s">
        <v>42</v>
      </c>
      <c r="O15" s="56" t="str">
        <f t="shared" si="3"/>
        <v>00365921610</v>
      </c>
      <c r="P15" s="26" t="s">
        <v>122</v>
      </c>
      <c r="Q15" s="28">
        <v>30623</v>
      </c>
      <c r="R15" s="27" t="s">
        <v>507</v>
      </c>
      <c r="S15" s="30">
        <v>44798</v>
      </c>
      <c r="T15" s="31">
        <v>44818</v>
      </c>
      <c r="U15" s="32">
        <v>61999258976</v>
      </c>
      <c r="V15" s="33" t="s">
        <v>57</v>
      </c>
      <c r="W15" s="33" t="s">
        <v>58</v>
      </c>
    </row>
    <row r="16" spans="1:23" ht="15.5">
      <c r="F16" s="24" t="s">
        <v>40</v>
      </c>
      <c r="G16" s="34">
        <v>63631237120</v>
      </c>
      <c r="H16" s="26" t="s">
        <v>381</v>
      </c>
      <c r="I16" s="53">
        <f t="shared" si="0"/>
        <v>63631237120</v>
      </c>
      <c r="J16" s="29" t="s">
        <v>61</v>
      </c>
      <c r="K16" s="56">
        <f t="shared" si="1"/>
        <v>3185033108</v>
      </c>
      <c r="L16" s="29" t="s">
        <v>55</v>
      </c>
      <c r="M16" s="56" t="str">
        <f t="shared" si="2"/>
        <v>09966884637</v>
      </c>
      <c r="N16" s="26" t="s">
        <v>42</v>
      </c>
      <c r="O16" s="56" t="str">
        <f t="shared" si="3"/>
        <v>00365921610</v>
      </c>
      <c r="P16" s="26" t="s">
        <v>122</v>
      </c>
      <c r="Q16" s="28">
        <v>27346</v>
      </c>
      <c r="R16" s="35" t="s">
        <v>508</v>
      </c>
      <c r="S16" s="30">
        <v>44798</v>
      </c>
      <c r="T16" s="31">
        <v>44830</v>
      </c>
      <c r="U16" s="32">
        <v>61999971574</v>
      </c>
      <c r="V16" s="33" t="s">
        <v>57</v>
      </c>
      <c r="W16" s="33" t="s">
        <v>58</v>
      </c>
    </row>
    <row r="17" spans="6:23" ht="15.5">
      <c r="F17" s="24" t="s">
        <v>40</v>
      </c>
      <c r="G17" s="34">
        <v>2553749171</v>
      </c>
      <c r="H17" s="26" t="s">
        <v>362</v>
      </c>
      <c r="I17" s="53">
        <f t="shared" si="0"/>
        <v>2553749171</v>
      </c>
      <c r="J17" s="29" t="s">
        <v>61</v>
      </c>
      <c r="K17" s="56">
        <f t="shared" si="1"/>
        <v>3185033108</v>
      </c>
      <c r="L17" s="29" t="s">
        <v>55</v>
      </c>
      <c r="M17" s="56" t="str">
        <f t="shared" si="2"/>
        <v>09966884637</v>
      </c>
      <c r="N17" s="26" t="s">
        <v>42</v>
      </c>
      <c r="O17" s="56" t="str">
        <f t="shared" si="3"/>
        <v>00365921610</v>
      </c>
      <c r="P17" s="26" t="s">
        <v>122</v>
      </c>
      <c r="Q17" s="28">
        <v>33239</v>
      </c>
      <c r="R17" s="27" t="s">
        <v>509</v>
      </c>
      <c r="S17" s="30">
        <v>44798</v>
      </c>
      <c r="T17" s="31">
        <v>44824</v>
      </c>
      <c r="U17" s="32">
        <v>61992594676</v>
      </c>
      <c r="V17" s="33" t="s">
        <v>57</v>
      </c>
      <c r="W17" s="33" t="s">
        <v>58</v>
      </c>
    </row>
    <row r="18" spans="6:23" ht="15.5">
      <c r="F18" s="24" t="s">
        <v>40</v>
      </c>
      <c r="G18" s="34">
        <v>5029234152</v>
      </c>
      <c r="H18" s="26" t="s">
        <v>68</v>
      </c>
      <c r="I18" s="53">
        <f t="shared" si="0"/>
        <v>5029234152</v>
      </c>
      <c r="J18" s="29" t="s">
        <v>61</v>
      </c>
      <c r="K18" s="56">
        <f t="shared" si="1"/>
        <v>3185033108</v>
      </c>
      <c r="L18" s="29" t="s">
        <v>55</v>
      </c>
      <c r="M18" s="56" t="str">
        <f t="shared" si="2"/>
        <v>09966884637</v>
      </c>
      <c r="N18" s="26" t="s">
        <v>42</v>
      </c>
      <c r="O18" s="56" t="str">
        <f t="shared" si="3"/>
        <v>00365921610</v>
      </c>
      <c r="P18" s="26" t="s">
        <v>122</v>
      </c>
      <c r="Q18" s="28">
        <v>34134</v>
      </c>
      <c r="R18" s="35" t="s">
        <v>69</v>
      </c>
      <c r="S18" s="30">
        <v>44798</v>
      </c>
      <c r="T18" s="31"/>
      <c r="U18" s="32">
        <v>61998801407</v>
      </c>
      <c r="V18" s="33" t="s">
        <v>57</v>
      </c>
      <c r="W18" s="33" t="s">
        <v>58</v>
      </c>
    </row>
    <row r="19" spans="6:23" ht="15.5">
      <c r="F19" s="24" t="s">
        <v>40</v>
      </c>
      <c r="G19" s="34">
        <v>1987295102</v>
      </c>
      <c r="H19" s="58" t="s">
        <v>70</v>
      </c>
      <c r="I19" s="53">
        <f t="shared" si="0"/>
        <v>1987295102</v>
      </c>
      <c r="J19" s="29" t="s">
        <v>61</v>
      </c>
      <c r="K19" s="56" t="str">
        <f t="shared" si="1"/>
        <v>-</v>
      </c>
      <c r="L19" s="29" t="s">
        <v>5</v>
      </c>
      <c r="M19" s="56" t="str">
        <f t="shared" si="2"/>
        <v>09966884637</v>
      </c>
      <c r="N19" s="26" t="s">
        <v>42</v>
      </c>
      <c r="O19" s="56" t="str">
        <f t="shared" si="3"/>
        <v>00365921610</v>
      </c>
      <c r="P19" s="26" t="s">
        <v>122</v>
      </c>
      <c r="Q19" s="28">
        <v>32132</v>
      </c>
      <c r="R19" s="27" t="s">
        <v>71</v>
      </c>
      <c r="S19" s="30">
        <v>44798</v>
      </c>
      <c r="T19" s="31"/>
      <c r="U19" s="32">
        <v>61992694142</v>
      </c>
      <c r="V19" s="33" t="s">
        <v>57</v>
      </c>
      <c r="W19" s="33" t="s">
        <v>58</v>
      </c>
    </row>
    <row r="20" spans="6:23" ht="15.5">
      <c r="F20" s="24" t="s">
        <v>40</v>
      </c>
      <c r="G20" s="34">
        <v>1560952113</v>
      </c>
      <c r="H20" s="26" t="s">
        <v>333</v>
      </c>
      <c r="I20" s="53">
        <f t="shared" si="0"/>
        <v>1560952113</v>
      </c>
      <c r="J20" s="29" t="s">
        <v>61</v>
      </c>
      <c r="K20" s="56">
        <f t="shared" si="1"/>
        <v>92514804191</v>
      </c>
      <c r="L20" s="29" t="s">
        <v>51</v>
      </c>
      <c r="M20" s="56" t="str">
        <f t="shared" si="2"/>
        <v>09966884637</v>
      </c>
      <c r="N20" s="26" t="s">
        <v>42</v>
      </c>
      <c r="O20" s="56" t="str">
        <f t="shared" si="3"/>
        <v>00365921610</v>
      </c>
      <c r="P20" s="26" t="s">
        <v>122</v>
      </c>
      <c r="Q20" s="28">
        <v>31985</v>
      </c>
      <c r="R20" s="27" t="s">
        <v>510</v>
      </c>
      <c r="S20" s="30">
        <v>44802</v>
      </c>
      <c r="T20" s="31"/>
      <c r="U20" s="32">
        <v>62998158950</v>
      </c>
      <c r="V20" s="33" t="s">
        <v>53</v>
      </c>
      <c r="W20" s="33" t="s">
        <v>54</v>
      </c>
    </row>
    <row r="21" spans="6:23" ht="26">
      <c r="F21" s="24" t="s">
        <v>40</v>
      </c>
      <c r="G21" s="34">
        <v>9452609621</v>
      </c>
      <c r="H21" s="26" t="s">
        <v>72</v>
      </c>
      <c r="I21" s="53">
        <f t="shared" si="0"/>
        <v>9452609621</v>
      </c>
      <c r="J21" s="29" t="s">
        <v>61</v>
      </c>
      <c r="K21" s="56" t="str">
        <f t="shared" si="1"/>
        <v>04970600600</v>
      </c>
      <c r="L21" s="29" t="s">
        <v>48</v>
      </c>
      <c r="M21" s="56" t="str">
        <f t="shared" si="2"/>
        <v>09966884637</v>
      </c>
      <c r="N21" s="26" t="s">
        <v>42</v>
      </c>
      <c r="O21" s="56" t="str">
        <f t="shared" si="3"/>
        <v>00365921610</v>
      </c>
      <c r="P21" s="26" t="s">
        <v>122</v>
      </c>
      <c r="Q21" s="28">
        <v>33176</v>
      </c>
      <c r="R21" s="27" t="s">
        <v>73</v>
      </c>
      <c r="S21" s="30">
        <v>44795</v>
      </c>
      <c r="T21" s="31"/>
      <c r="U21" s="32">
        <v>62998158950</v>
      </c>
      <c r="V21" s="33" t="s">
        <v>45</v>
      </c>
      <c r="W21" s="33" t="s">
        <v>46</v>
      </c>
    </row>
    <row r="22" spans="6:23" ht="26">
      <c r="F22" s="24" t="s">
        <v>40</v>
      </c>
      <c r="G22" s="34">
        <v>11206703652</v>
      </c>
      <c r="H22" s="26" t="s">
        <v>350</v>
      </c>
      <c r="I22" s="53">
        <f t="shared" si="0"/>
        <v>11206703652</v>
      </c>
      <c r="J22" s="29" t="s">
        <v>61</v>
      </c>
      <c r="K22" s="56" t="str">
        <f t="shared" si="1"/>
        <v>04970600600</v>
      </c>
      <c r="L22" s="29" t="s">
        <v>48</v>
      </c>
      <c r="M22" s="56" t="str">
        <f t="shared" si="2"/>
        <v>09966884637</v>
      </c>
      <c r="N22" s="26" t="s">
        <v>42</v>
      </c>
      <c r="O22" s="56" t="str">
        <f t="shared" si="3"/>
        <v>00365921610</v>
      </c>
      <c r="P22" s="26" t="s">
        <v>122</v>
      </c>
      <c r="Q22" s="28">
        <v>33252</v>
      </c>
      <c r="R22" s="27" t="s">
        <v>511</v>
      </c>
      <c r="S22" s="30">
        <v>44795</v>
      </c>
      <c r="T22" s="31"/>
      <c r="U22" s="32">
        <v>32999987970</v>
      </c>
      <c r="V22" s="33" t="s">
        <v>45</v>
      </c>
      <c r="W22" s="33" t="s">
        <v>46</v>
      </c>
    </row>
    <row r="23" spans="6:23" ht="26">
      <c r="F23" s="24" t="s">
        <v>40</v>
      </c>
      <c r="G23" s="34">
        <v>2838009680</v>
      </c>
      <c r="H23" s="26" t="s">
        <v>74</v>
      </c>
      <c r="I23" s="53">
        <f t="shared" si="0"/>
        <v>2838009680</v>
      </c>
      <c r="J23" s="29" t="s">
        <v>61</v>
      </c>
      <c r="K23" s="56" t="str">
        <f t="shared" si="1"/>
        <v>04970600600</v>
      </c>
      <c r="L23" s="29" t="s">
        <v>48</v>
      </c>
      <c r="M23" s="56" t="str">
        <f t="shared" si="2"/>
        <v>09966884637</v>
      </c>
      <c r="N23" s="26" t="s">
        <v>42</v>
      </c>
      <c r="O23" s="56" t="str">
        <f t="shared" si="3"/>
        <v>00365921610</v>
      </c>
      <c r="P23" s="26" t="s">
        <v>122</v>
      </c>
      <c r="Q23" s="28">
        <v>27907</v>
      </c>
      <c r="R23" s="27" t="s">
        <v>75</v>
      </c>
      <c r="S23" s="30">
        <v>44795</v>
      </c>
      <c r="T23" s="36"/>
      <c r="U23" s="32">
        <v>32988716364</v>
      </c>
      <c r="V23" s="33" t="s">
        <v>45</v>
      </c>
      <c r="W23" s="33" t="s">
        <v>46</v>
      </c>
    </row>
    <row r="24" spans="6:23" ht="26">
      <c r="F24" s="24" t="s">
        <v>40</v>
      </c>
      <c r="G24" s="37">
        <v>13113308607</v>
      </c>
      <c r="H24" s="26" t="s">
        <v>76</v>
      </c>
      <c r="I24" s="53">
        <f t="shared" si="0"/>
        <v>13113308607</v>
      </c>
      <c r="J24" s="29" t="s">
        <v>61</v>
      </c>
      <c r="K24" s="56" t="str">
        <f t="shared" si="1"/>
        <v>04970600600</v>
      </c>
      <c r="L24" s="29" t="s">
        <v>48</v>
      </c>
      <c r="M24" s="56" t="str">
        <f t="shared" si="2"/>
        <v>09966884637</v>
      </c>
      <c r="N24" s="26" t="s">
        <v>42</v>
      </c>
      <c r="O24" s="56" t="str">
        <f t="shared" si="3"/>
        <v>00365921610</v>
      </c>
      <c r="P24" s="26" t="s">
        <v>122</v>
      </c>
      <c r="Q24" s="28">
        <v>34962</v>
      </c>
      <c r="R24" s="27" t="s">
        <v>77</v>
      </c>
      <c r="S24" s="30">
        <v>44795</v>
      </c>
      <c r="T24" s="36"/>
      <c r="U24" s="32">
        <v>32988998992</v>
      </c>
      <c r="V24" s="33" t="s">
        <v>45</v>
      </c>
      <c r="W24" s="33" t="s">
        <v>46</v>
      </c>
    </row>
    <row r="25" spans="6:23" ht="15.5">
      <c r="F25" s="24" t="s">
        <v>40</v>
      </c>
      <c r="G25" s="34">
        <v>496547135</v>
      </c>
      <c r="H25" s="26" t="s">
        <v>78</v>
      </c>
      <c r="I25" s="53">
        <f t="shared" si="0"/>
        <v>496547135</v>
      </c>
      <c r="J25" s="29" t="s">
        <v>61</v>
      </c>
      <c r="K25" s="56" t="str">
        <f t="shared" si="1"/>
        <v>-</v>
      </c>
      <c r="L25" s="29" t="s">
        <v>5</v>
      </c>
      <c r="M25" s="56" t="str">
        <f t="shared" si="2"/>
        <v>09966884637</v>
      </c>
      <c r="N25" s="26" t="s">
        <v>42</v>
      </c>
      <c r="O25" s="56" t="str">
        <f t="shared" si="3"/>
        <v>00365921610</v>
      </c>
      <c r="P25" s="26" t="s">
        <v>122</v>
      </c>
      <c r="Q25" s="28">
        <v>31001</v>
      </c>
      <c r="R25" s="27" t="s">
        <v>79</v>
      </c>
      <c r="S25" s="30">
        <v>44798</v>
      </c>
      <c r="T25" s="31"/>
      <c r="U25" s="32">
        <v>61991243504</v>
      </c>
      <c r="V25" s="33" t="s">
        <v>57</v>
      </c>
      <c r="W25" s="33" t="s">
        <v>58</v>
      </c>
    </row>
    <row r="26" spans="6:23" ht="15.5">
      <c r="F26" s="24" t="s">
        <v>40</v>
      </c>
      <c r="G26" s="34">
        <v>1907744100</v>
      </c>
      <c r="H26" s="26" t="s">
        <v>80</v>
      </c>
      <c r="I26" s="53">
        <f t="shared" si="0"/>
        <v>1907744100</v>
      </c>
      <c r="J26" s="29" t="s">
        <v>61</v>
      </c>
      <c r="K26" s="56">
        <f t="shared" si="1"/>
        <v>1127079123</v>
      </c>
      <c r="L26" s="26" t="s">
        <v>479</v>
      </c>
      <c r="M26" s="56" t="str">
        <f t="shared" si="2"/>
        <v>09966884637</v>
      </c>
      <c r="N26" s="26" t="s">
        <v>42</v>
      </c>
      <c r="O26" s="56" t="str">
        <f t="shared" si="3"/>
        <v>00365921610</v>
      </c>
      <c r="P26" s="26" t="s">
        <v>122</v>
      </c>
      <c r="Q26" s="28">
        <v>33078</v>
      </c>
      <c r="R26" s="27" t="s">
        <v>81</v>
      </c>
      <c r="S26" s="30">
        <v>44802</v>
      </c>
      <c r="T26" s="31"/>
      <c r="U26" s="32">
        <v>62999027542</v>
      </c>
      <c r="V26" s="33" t="s">
        <v>53</v>
      </c>
      <c r="W26" s="33" t="s">
        <v>54</v>
      </c>
    </row>
    <row r="27" spans="6:23" ht="15.5">
      <c r="F27" s="24" t="s">
        <v>40</v>
      </c>
      <c r="G27" s="34">
        <v>4327526177</v>
      </c>
      <c r="H27" s="26" t="s">
        <v>483</v>
      </c>
      <c r="I27" s="53">
        <f t="shared" si="0"/>
        <v>4327526177</v>
      </c>
      <c r="J27" s="29" t="s">
        <v>61</v>
      </c>
      <c r="K27" s="56">
        <f t="shared" si="1"/>
        <v>1127079123</v>
      </c>
      <c r="L27" s="26" t="s">
        <v>479</v>
      </c>
      <c r="M27" s="56" t="str">
        <f t="shared" si="2"/>
        <v>09966884637</v>
      </c>
      <c r="N27" s="26" t="s">
        <v>42</v>
      </c>
      <c r="O27" s="56" t="str">
        <f t="shared" si="3"/>
        <v>00365921610</v>
      </c>
      <c r="P27" s="26" t="s">
        <v>122</v>
      </c>
      <c r="Q27" s="28">
        <v>34614</v>
      </c>
      <c r="R27" s="27" t="s">
        <v>512</v>
      </c>
      <c r="S27" s="30">
        <v>44802</v>
      </c>
      <c r="T27" s="31">
        <v>44818</v>
      </c>
      <c r="U27" s="32">
        <v>62995495912</v>
      </c>
      <c r="V27" s="33" t="s">
        <v>53</v>
      </c>
      <c r="W27" s="33" t="s">
        <v>54</v>
      </c>
    </row>
    <row r="28" spans="6:23" ht="15.5">
      <c r="F28" s="24" t="s">
        <v>40</v>
      </c>
      <c r="G28" s="34">
        <v>4246430145</v>
      </c>
      <c r="H28" s="26" t="s">
        <v>485</v>
      </c>
      <c r="I28" s="53">
        <f t="shared" si="0"/>
        <v>4246430145</v>
      </c>
      <c r="J28" s="29" t="s">
        <v>61</v>
      </c>
      <c r="K28" s="56" t="str">
        <f t="shared" si="1"/>
        <v>-</v>
      </c>
      <c r="L28" s="29" t="s">
        <v>5</v>
      </c>
      <c r="M28" s="56" t="str">
        <f t="shared" si="2"/>
        <v>09966884637</v>
      </c>
      <c r="N28" s="26" t="s">
        <v>42</v>
      </c>
      <c r="O28" s="56" t="str">
        <f t="shared" si="3"/>
        <v>00365921610</v>
      </c>
      <c r="P28" s="26" t="s">
        <v>122</v>
      </c>
      <c r="Q28" s="28">
        <v>34057</v>
      </c>
      <c r="R28" s="27" t="s">
        <v>513</v>
      </c>
      <c r="S28" s="30">
        <v>44798</v>
      </c>
      <c r="T28" s="36">
        <v>44824</v>
      </c>
      <c r="U28" s="32">
        <v>61993975917</v>
      </c>
      <c r="V28" s="33" t="s">
        <v>57</v>
      </c>
      <c r="W28" s="33" t="s">
        <v>58</v>
      </c>
    </row>
    <row r="29" spans="6:23" ht="15.5">
      <c r="F29" s="24" t="s">
        <v>40</v>
      </c>
      <c r="G29" s="34">
        <v>36483336829</v>
      </c>
      <c r="H29" s="26" t="s">
        <v>82</v>
      </c>
      <c r="I29" s="53">
        <f t="shared" si="0"/>
        <v>36483336829</v>
      </c>
      <c r="J29" s="29" t="s">
        <v>61</v>
      </c>
      <c r="K29" s="56">
        <f t="shared" si="1"/>
        <v>92514804191</v>
      </c>
      <c r="L29" s="29" t="s">
        <v>51</v>
      </c>
      <c r="M29" s="56" t="str">
        <f t="shared" si="2"/>
        <v>09966884637</v>
      </c>
      <c r="N29" s="26" t="s">
        <v>42</v>
      </c>
      <c r="O29" s="56" t="str">
        <f t="shared" si="3"/>
        <v>00365921610</v>
      </c>
      <c r="P29" s="26" t="s">
        <v>122</v>
      </c>
      <c r="Q29" s="28">
        <v>31810</v>
      </c>
      <c r="R29" s="27" t="s">
        <v>83</v>
      </c>
      <c r="S29" s="30">
        <v>44802</v>
      </c>
      <c r="T29" s="36"/>
      <c r="U29" s="32">
        <v>62981423405</v>
      </c>
      <c r="V29" s="33" t="s">
        <v>53</v>
      </c>
      <c r="W29" s="33" t="s">
        <v>54</v>
      </c>
    </row>
    <row r="30" spans="6:23" ht="26">
      <c r="F30" s="24" t="s">
        <v>40</v>
      </c>
      <c r="G30" s="34">
        <v>11158354754</v>
      </c>
      <c r="H30" s="26" t="s">
        <v>84</v>
      </c>
      <c r="I30" s="53">
        <f t="shared" si="0"/>
        <v>11158354754</v>
      </c>
      <c r="J30" s="29" t="s">
        <v>61</v>
      </c>
      <c r="K30" s="56" t="str">
        <f t="shared" si="1"/>
        <v>04970600600</v>
      </c>
      <c r="L30" s="29" t="s">
        <v>48</v>
      </c>
      <c r="M30" s="56" t="str">
        <f t="shared" si="2"/>
        <v>09966884637</v>
      </c>
      <c r="N30" s="26" t="s">
        <v>42</v>
      </c>
      <c r="O30" s="56" t="str">
        <f t="shared" si="3"/>
        <v>00365921610</v>
      </c>
      <c r="P30" s="26" t="s">
        <v>122</v>
      </c>
      <c r="Q30" s="28">
        <v>31857</v>
      </c>
      <c r="R30" s="27" t="s">
        <v>85</v>
      </c>
      <c r="S30" s="30">
        <v>44795</v>
      </c>
      <c r="T30" s="36"/>
      <c r="U30" s="32">
        <v>24988435066</v>
      </c>
      <c r="V30" s="33" t="s">
        <v>45</v>
      </c>
      <c r="W30" s="33" t="s">
        <v>46</v>
      </c>
    </row>
    <row r="31" spans="6:23" ht="15.5">
      <c r="F31" s="24" t="s">
        <v>40</v>
      </c>
      <c r="G31" s="34">
        <v>4578519619</v>
      </c>
      <c r="H31" s="26" t="s">
        <v>86</v>
      </c>
      <c r="I31" s="53">
        <f t="shared" si="0"/>
        <v>4578519619</v>
      </c>
      <c r="J31" s="29" t="s">
        <v>61</v>
      </c>
      <c r="K31" s="56">
        <f t="shared" si="1"/>
        <v>3185033108</v>
      </c>
      <c r="L31" s="29" t="s">
        <v>55</v>
      </c>
      <c r="M31" s="56" t="str">
        <f t="shared" si="2"/>
        <v>09966884637</v>
      </c>
      <c r="N31" s="26" t="s">
        <v>42</v>
      </c>
      <c r="O31" s="56" t="str">
        <f t="shared" si="3"/>
        <v>00365921610</v>
      </c>
      <c r="P31" s="26" t="s">
        <v>122</v>
      </c>
      <c r="Q31" s="28">
        <v>29230</v>
      </c>
      <c r="R31" s="27" t="s">
        <v>87</v>
      </c>
      <c r="S31" s="30">
        <v>44798</v>
      </c>
      <c r="T31" s="36"/>
      <c r="U31" s="32">
        <v>61992807407</v>
      </c>
      <c r="V31" s="33" t="s">
        <v>57</v>
      </c>
      <c r="W31" s="33" t="s">
        <v>58</v>
      </c>
    </row>
    <row r="32" spans="6:23" ht="15.5">
      <c r="F32" s="24" t="s">
        <v>40</v>
      </c>
      <c r="G32" s="38" t="s">
        <v>88</v>
      </c>
      <c r="H32" s="26" t="s">
        <v>89</v>
      </c>
      <c r="I32" s="53" t="str">
        <f t="shared" si="0"/>
        <v>05520106185</v>
      </c>
      <c r="J32" s="29" t="s">
        <v>61</v>
      </c>
      <c r="K32" s="56" t="str">
        <f t="shared" si="1"/>
        <v>-</v>
      </c>
      <c r="L32" s="29" t="s">
        <v>5</v>
      </c>
      <c r="M32" s="56" t="str">
        <f t="shared" si="2"/>
        <v>09966884637</v>
      </c>
      <c r="N32" s="26" t="s">
        <v>42</v>
      </c>
      <c r="O32" s="56" t="str">
        <f t="shared" si="3"/>
        <v>00365921610</v>
      </c>
      <c r="P32" s="26" t="s">
        <v>122</v>
      </c>
      <c r="Q32" s="28">
        <v>36235</v>
      </c>
      <c r="R32" s="27" t="s">
        <v>90</v>
      </c>
      <c r="S32" s="30">
        <v>44798</v>
      </c>
      <c r="T32" s="36"/>
      <c r="U32" s="32">
        <v>61981491714</v>
      </c>
      <c r="V32" s="33" t="s">
        <v>57</v>
      </c>
      <c r="W32" s="33" t="s">
        <v>58</v>
      </c>
    </row>
    <row r="33" spans="6:23" ht="15.5">
      <c r="F33" s="24" t="s">
        <v>40</v>
      </c>
      <c r="G33" s="39" t="s">
        <v>494</v>
      </c>
      <c r="H33" s="26" t="s">
        <v>410</v>
      </c>
      <c r="I33" s="53" t="str">
        <f t="shared" si="0"/>
        <v>10265188733</v>
      </c>
      <c r="J33" s="29" t="s">
        <v>61</v>
      </c>
      <c r="K33" s="56">
        <f t="shared" si="1"/>
        <v>1127079123</v>
      </c>
      <c r="L33" s="26" t="s">
        <v>479</v>
      </c>
      <c r="M33" s="56" t="str">
        <f t="shared" si="2"/>
        <v>09966884637</v>
      </c>
      <c r="N33" s="26" t="s">
        <v>42</v>
      </c>
      <c r="O33" s="56" t="str">
        <f t="shared" si="3"/>
        <v>00365921610</v>
      </c>
      <c r="P33" s="26" t="s">
        <v>122</v>
      </c>
      <c r="Q33" s="28">
        <v>30741</v>
      </c>
      <c r="R33" s="27" t="s">
        <v>514</v>
      </c>
      <c r="S33" s="30">
        <v>44802</v>
      </c>
      <c r="T33" s="36"/>
      <c r="U33" s="32">
        <v>21970182203</v>
      </c>
      <c r="V33" s="33" t="s">
        <v>53</v>
      </c>
      <c r="W33" s="33" t="s">
        <v>54</v>
      </c>
    </row>
    <row r="34" spans="6:23" ht="15.5">
      <c r="F34" s="24" t="s">
        <v>40</v>
      </c>
      <c r="G34" s="39" t="s">
        <v>91</v>
      </c>
      <c r="H34" s="26" t="s">
        <v>92</v>
      </c>
      <c r="I34" s="53" t="str">
        <f t="shared" si="0"/>
        <v>12773114639</v>
      </c>
      <c r="J34" s="29" t="s">
        <v>61</v>
      </c>
      <c r="K34" s="56" t="str">
        <f t="shared" si="1"/>
        <v>-</v>
      </c>
      <c r="L34" s="29" t="s">
        <v>5</v>
      </c>
      <c r="M34" s="56" t="str">
        <f t="shared" si="2"/>
        <v>09966884637</v>
      </c>
      <c r="N34" s="26" t="s">
        <v>42</v>
      </c>
      <c r="O34" s="56" t="str">
        <f t="shared" si="3"/>
        <v>00365921610</v>
      </c>
      <c r="P34" s="26" t="s">
        <v>122</v>
      </c>
      <c r="Q34" s="28">
        <v>34854</v>
      </c>
      <c r="R34" s="27" t="s">
        <v>93</v>
      </c>
      <c r="S34" s="30">
        <v>44798</v>
      </c>
      <c r="T34" s="36"/>
      <c r="U34" s="32">
        <v>38998864091</v>
      </c>
      <c r="V34" s="33" t="s">
        <v>57</v>
      </c>
      <c r="W34" s="33" t="s">
        <v>58</v>
      </c>
    </row>
    <row r="35" spans="6:23" ht="15.5">
      <c r="F35" s="24" t="s">
        <v>40</v>
      </c>
      <c r="G35" s="38" t="s">
        <v>495</v>
      </c>
      <c r="H35" s="26" t="s">
        <v>332</v>
      </c>
      <c r="I35" s="53" t="str">
        <f t="shared" si="0"/>
        <v>02757994174</v>
      </c>
      <c r="J35" s="29" t="s">
        <v>61</v>
      </c>
      <c r="K35" s="56">
        <f t="shared" si="1"/>
        <v>92514804191</v>
      </c>
      <c r="L35" s="29" t="s">
        <v>51</v>
      </c>
      <c r="M35" s="56" t="str">
        <f t="shared" si="2"/>
        <v>09966884637</v>
      </c>
      <c r="N35" s="26" t="s">
        <v>42</v>
      </c>
      <c r="O35" s="56" t="str">
        <f t="shared" si="3"/>
        <v>00365921610</v>
      </c>
      <c r="P35" s="26" t="s">
        <v>122</v>
      </c>
      <c r="Q35" s="28">
        <v>33202</v>
      </c>
      <c r="R35" s="27" t="s">
        <v>515</v>
      </c>
      <c r="S35" s="30">
        <v>44802</v>
      </c>
      <c r="T35" s="31">
        <v>44818</v>
      </c>
      <c r="U35" s="32">
        <v>62985089988</v>
      </c>
      <c r="V35" s="33" t="s">
        <v>53</v>
      </c>
      <c r="W35" s="33" t="s">
        <v>54</v>
      </c>
    </row>
    <row r="36" spans="6:23" ht="15.5">
      <c r="F36" s="24" t="s">
        <v>40</v>
      </c>
      <c r="G36" s="38" t="s">
        <v>94</v>
      </c>
      <c r="H36" s="26" t="s">
        <v>95</v>
      </c>
      <c r="I36" s="53" t="str">
        <f t="shared" si="0"/>
        <v>01750788152</v>
      </c>
      <c r="J36" s="29" t="s">
        <v>61</v>
      </c>
      <c r="K36" s="56">
        <f t="shared" si="1"/>
        <v>3185033108</v>
      </c>
      <c r="L36" s="29" t="s">
        <v>55</v>
      </c>
      <c r="M36" s="56" t="str">
        <f t="shared" si="2"/>
        <v>09966884637</v>
      </c>
      <c r="N36" s="26" t="s">
        <v>42</v>
      </c>
      <c r="O36" s="56" t="str">
        <f t="shared" si="3"/>
        <v>00365921610</v>
      </c>
      <c r="P36" s="26" t="s">
        <v>122</v>
      </c>
      <c r="Q36" s="28">
        <v>32508</v>
      </c>
      <c r="R36" s="27" t="s">
        <v>96</v>
      </c>
      <c r="S36" s="30">
        <v>44798</v>
      </c>
      <c r="T36" s="31"/>
      <c r="U36" s="32">
        <v>61991458145</v>
      </c>
      <c r="V36" s="33" t="s">
        <v>57</v>
      </c>
      <c r="W36" s="33" t="s">
        <v>58</v>
      </c>
    </row>
    <row r="37" spans="6:23" ht="15.5">
      <c r="F37" s="24" t="s">
        <v>40</v>
      </c>
      <c r="G37" s="38" t="s">
        <v>496</v>
      </c>
      <c r="H37" s="26" t="s">
        <v>261</v>
      </c>
      <c r="I37" s="53" t="str">
        <f t="shared" si="0"/>
        <v>72257300106</v>
      </c>
      <c r="J37" s="29" t="s">
        <v>61</v>
      </c>
      <c r="K37" s="56">
        <f t="shared" si="1"/>
        <v>3185033108</v>
      </c>
      <c r="L37" s="29" t="s">
        <v>55</v>
      </c>
      <c r="M37" s="56" t="str">
        <f t="shared" si="2"/>
        <v>09966884637</v>
      </c>
      <c r="N37" s="26" t="s">
        <v>42</v>
      </c>
      <c r="O37" s="56" t="str">
        <f t="shared" si="3"/>
        <v>00365921610</v>
      </c>
      <c r="P37" s="26" t="s">
        <v>122</v>
      </c>
      <c r="Q37" s="28">
        <v>30443</v>
      </c>
      <c r="R37" s="27" t="s">
        <v>516</v>
      </c>
      <c r="S37" s="30">
        <v>44798</v>
      </c>
      <c r="T37" s="31">
        <v>44805</v>
      </c>
      <c r="U37" s="32">
        <v>61995167127</v>
      </c>
      <c r="V37" s="33" t="s">
        <v>57</v>
      </c>
      <c r="W37" s="33" t="s">
        <v>58</v>
      </c>
    </row>
    <row r="38" spans="6:23" ht="15.5">
      <c r="F38" s="24" t="s">
        <v>40</v>
      </c>
      <c r="G38" s="38" t="s">
        <v>97</v>
      </c>
      <c r="H38" s="26" t="s">
        <v>98</v>
      </c>
      <c r="I38" s="53" t="str">
        <f t="shared" si="0"/>
        <v>60573097313</v>
      </c>
      <c r="J38" s="29" t="s">
        <v>61</v>
      </c>
      <c r="K38" s="56">
        <f t="shared" si="1"/>
        <v>1127079123</v>
      </c>
      <c r="L38" s="26" t="s">
        <v>479</v>
      </c>
      <c r="M38" s="56" t="str">
        <f t="shared" si="2"/>
        <v>09966884637</v>
      </c>
      <c r="N38" s="26" t="s">
        <v>42</v>
      </c>
      <c r="O38" s="56" t="str">
        <f t="shared" si="3"/>
        <v>00365921610</v>
      </c>
      <c r="P38" s="26" t="s">
        <v>122</v>
      </c>
      <c r="Q38" s="28">
        <v>35063</v>
      </c>
      <c r="R38" s="27" t="s">
        <v>99</v>
      </c>
      <c r="S38" s="30">
        <v>44802</v>
      </c>
      <c r="T38" s="31"/>
      <c r="U38" s="32">
        <v>62993630424</v>
      </c>
      <c r="V38" s="33" t="s">
        <v>53</v>
      </c>
      <c r="W38" s="33" t="s">
        <v>54</v>
      </c>
    </row>
    <row r="39" spans="6:23" ht="15.5">
      <c r="F39" s="24" t="s">
        <v>40</v>
      </c>
      <c r="G39" s="73" t="s">
        <v>497</v>
      </c>
      <c r="H39" s="26" t="s">
        <v>486</v>
      </c>
      <c r="I39" s="53" t="str">
        <f t="shared" si="0"/>
        <v>70234110112</v>
      </c>
      <c r="J39" s="29" t="s">
        <v>61</v>
      </c>
      <c r="K39" s="56">
        <f t="shared" si="1"/>
        <v>1127079123</v>
      </c>
      <c r="L39" s="26" t="s">
        <v>479</v>
      </c>
      <c r="M39" s="56" t="str">
        <f t="shared" si="2"/>
        <v>09966884637</v>
      </c>
      <c r="N39" s="26" t="s">
        <v>42</v>
      </c>
      <c r="O39" s="56" t="str">
        <f t="shared" si="3"/>
        <v>00365921610</v>
      </c>
      <c r="P39" s="26" t="s">
        <v>122</v>
      </c>
      <c r="Q39" s="28">
        <v>35086</v>
      </c>
      <c r="R39" s="27" t="s">
        <v>517</v>
      </c>
      <c r="S39" s="30">
        <v>44802</v>
      </c>
      <c r="T39" s="31">
        <v>44806</v>
      </c>
      <c r="U39" s="32">
        <v>62992523462</v>
      </c>
      <c r="V39" s="33" t="s">
        <v>53</v>
      </c>
      <c r="W39" s="33" t="s">
        <v>54</v>
      </c>
    </row>
    <row r="40" spans="6:23" ht="15.5">
      <c r="F40" s="24" t="s">
        <v>40</v>
      </c>
      <c r="G40" s="38" t="s">
        <v>498</v>
      </c>
      <c r="H40" s="26" t="s">
        <v>262</v>
      </c>
      <c r="I40" s="53" t="str">
        <f t="shared" si="0"/>
        <v>70071814140</v>
      </c>
      <c r="J40" s="29" t="s">
        <v>61</v>
      </c>
      <c r="K40" s="56">
        <f t="shared" si="1"/>
        <v>92514804191</v>
      </c>
      <c r="L40" s="29" t="s">
        <v>51</v>
      </c>
      <c r="M40" s="56" t="str">
        <f t="shared" si="2"/>
        <v>09966884637</v>
      </c>
      <c r="N40" s="26" t="s">
        <v>42</v>
      </c>
      <c r="O40" s="56" t="str">
        <f t="shared" si="3"/>
        <v>00365921610</v>
      </c>
      <c r="P40" s="26" t="s">
        <v>122</v>
      </c>
      <c r="Q40" s="28">
        <v>35627</v>
      </c>
      <c r="R40" s="27" t="s">
        <v>518</v>
      </c>
      <c r="S40" s="30">
        <v>44802</v>
      </c>
      <c r="T40" s="31">
        <v>44826</v>
      </c>
      <c r="U40" s="32">
        <v>62992802944</v>
      </c>
      <c r="V40" s="33" t="s">
        <v>53</v>
      </c>
      <c r="W40" s="33" t="s">
        <v>54</v>
      </c>
    </row>
    <row r="41" spans="6:23" ht="15.5">
      <c r="F41" s="24" t="s">
        <v>40</v>
      </c>
      <c r="G41" s="38" t="s">
        <v>100</v>
      </c>
      <c r="H41" s="26" t="s">
        <v>101</v>
      </c>
      <c r="I41" s="53" t="str">
        <f t="shared" si="0"/>
        <v>75182300115</v>
      </c>
      <c r="J41" s="29" t="s">
        <v>61</v>
      </c>
      <c r="K41" s="56">
        <f t="shared" si="1"/>
        <v>92514804191</v>
      </c>
      <c r="L41" s="29" t="s">
        <v>51</v>
      </c>
      <c r="M41" s="56" t="str">
        <f t="shared" si="2"/>
        <v>09966884637</v>
      </c>
      <c r="N41" s="26" t="s">
        <v>42</v>
      </c>
      <c r="O41" s="56" t="str">
        <f t="shared" si="3"/>
        <v>00365921610</v>
      </c>
      <c r="P41" s="26" t="s">
        <v>122</v>
      </c>
      <c r="Q41" s="28">
        <v>34070</v>
      </c>
      <c r="R41" s="27" t="s">
        <v>102</v>
      </c>
      <c r="S41" s="30">
        <v>44802</v>
      </c>
      <c r="T41" s="31"/>
      <c r="U41" s="32">
        <v>62996186249</v>
      </c>
      <c r="V41" s="33" t="s">
        <v>53</v>
      </c>
      <c r="W41" s="33" t="s">
        <v>54</v>
      </c>
    </row>
    <row r="42" spans="6:23" ht="15.5">
      <c r="F42" s="24" t="s">
        <v>40</v>
      </c>
      <c r="G42" s="40" t="s">
        <v>103</v>
      </c>
      <c r="H42" s="26" t="s">
        <v>104</v>
      </c>
      <c r="I42" s="53" t="str">
        <f t="shared" si="0"/>
        <v>71974199134</v>
      </c>
      <c r="J42" s="29" t="s">
        <v>61</v>
      </c>
      <c r="K42" s="56" t="str">
        <f t="shared" si="1"/>
        <v>-</v>
      </c>
      <c r="L42" s="29" t="s">
        <v>5</v>
      </c>
      <c r="M42" s="56" t="str">
        <f t="shared" si="2"/>
        <v>09966884637</v>
      </c>
      <c r="N42" s="26" t="s">
        <v>42</v>
      </c>
      <c r="O42" s="56" t="str">
        <f t="shared" si="3"/>
        <v>00365921610</v>
      </c>
      <c r="P42" s="26" t="s">
        <v>122</v>
      </c>
      <c r="Q42" s="28">
        <v>29863</v>
      </c>
      <c r="R42" s="35" t="s">
        <v>105</v>
      </c>
      <c r="S42" s="30">
        <v>44798</v>
      </c>
      <c r="T42" s="41"/>
      <c r="U42" s="32">
        <v>61986648071</v>
      </c>
      <c r="V42" s="33" t="s">
        <v>57</v>
      </c>
      <c r="W42" s="33" t="s">
        <v>58</v>
      </c>
    </row>
    <row r="43" spans="6:23" ht="15.5">
      <c r="F43" s="24" t="s">
        <v>40</v>
      </c>
      <c r="G43" s="40" t="s">
        <v>106</v>
      </c>
      <c r="H43" s="26" t="s">
        <v>107</v>
      </c>
      <c r="I43" s="53" t="str">
        <f t="shared" si="0"/>
        <v>35210460100</v>
      </c>
      <c r="J43" s="29" t="s">
        <v>61</v>
      </c>
      <c r="K43" s="56">
        <f t="shared" si="1"/>
        <v>3185033108</v>
      </c>
      <c r="L43" s="29" t="s">
        <v>55</v>
      </c>
      <c r="M43" s="56" t="str">
        <f t="shared" si="2"/>
        <v>09966884637</v>
      </c>
      <c r="N43" s="26" t="s">
        <v>42</v>
      </c>
      <c r="O43" s="56" t="str">
        <f t="shared" si="3"/>
        <v>00365921610</v>
      </c>
      <c r="P43" s="26" t="s">
        <v>122</v>
      </c>
      <c r="Q43" s="28">
        <v>25644</v>
      </c>
      <c r="R43" s="35" t="s">
        <v>108</v>
      </c>
      <c r="S43" s="30">
        <v>44798</v>
      </c>
      <c r="T43" s="41"/>
      <c r="U43" s="32">
        <v>61981945060</v>
      </c>
      <c r="V43" s="33" t="s">
        <v>57</v>
      </c>
      <c r="W43" s="33" t="s">
        <v>58</v>
      </c>
    </row>
    <row r="44" spans="6:23" ht="15.5">
      <c r="F44" s="24" t="s">
        <v>40</v>
      </c>
      <c r="G44" s="40" t="s">
        <v>109</v>
      </c>
      <c r="H44" s="26" t="s">
        <v>110</v>
      </c>
      <c r="I44" s="53" t="str">
        <f t="shared" si="0"/>
        <v>42803208881</v>
      </c>
      <c r="J44" s="29" t="s">
        <v>61</v>
      </c>
      <c r="K44" s="56">
        <f t="shared" si="1"/>
        <v>3185033108</v>
      </c>
      <c r="L44" s="29" t="s">
        <v>55</v>
      </c>
      <c r="M44" s="56" t="str">
        <f t="shared" si="2"/>
        <v>09966884637</v>
      </c>
      <c r="N44" s="26" t="s">
        <v>42</v>
      </c>
      <c r="O44" s="56" t="str">
        <f t="shared" si="3"/>
        <v>00365921610</v>
      </c>
      <c r="P44" s="26" t="s">
        <v>122</v>
      </c>
      <c r="Q44" s="28">
        <v>33742</v>
      </c>
      <c r="R44" s="35" t="s">
        <v>111</v>
      </c>
      <c r="S44" s="30">
        <v>44798</v>
      </c>
      <c r="T44" s="41"/>
      <c r="U44" s="32">
        <v>61992578813</v>
      </c>
      <c r="V44" s="33" t="s">
        <v>57</v>
      </c>
      <c r="W44" s="33" t="s">
        <v>58</v>
      </c>
    </row>
    <row r="45" spans="6:23" ht="15.5">
      <c r="F45" s="24" t="s">
        <v>40</v>
      </c>
      <c r="G45" s="40" t="s">
        <v>112</v>
      </c>
      <c r="H45" s="26" t="s">
        <v>113</v>
      </c>
      <c r="I45" s="53" t="str">
        <f t="shared" si="0"/>
        <v>70040809196</v>
      </c>
      <c r="J45" s="29" t="s">
        <v>61</v>
      </c>
      <c r="K45" s="56" t="str">
        <f t="shared" si="1"/>
        <v>-</v>
      </c>
      <c r="L45" s="29" t="s">
        <v>5</v>
      </c>
      <c r="M45" s="56" t="str">
        <f t="shared" si="2"/>
        <v>09966884637</v>
      </c>
      <c r="N45" s="26" t="s">
        <v>42</v>
      </c>
      <c r="O45" s="56" t="str">
        <f t="shared" si="3"/>
        <v>00365921610</v>
      </c>
      <c r="P45" s="26" t="s">
        <v>122</v>
      </c>
      <c r="Q45" s="28">
        <v>34302</v>
      </c>
      <c r="R45" s="27" t="s">
        <v>114</v>
      </c>
      <c r="S45" s="30">
        <v>44798</v>
      </c>
      <c r="T45" s="41"/>
      <c r="U45" s="32">
        <v>61983177144</v>
      </c>
      <c r="V45" s="33" t="s">
        <v>57</v>
      </c>
      <c r="W45" s="33" t="s">
        <v>58</v>
      </c>
    </row>
    <row r="46" spans="6:23" ht="15.5">
      <c r="F46" s="24" t="s">
        <v>40</v>
      </c>
      <c r="G46" s="39" t="s">
        <v>499</v>
      </c>
      <c r="H46" s="58" t="s">
        <v>386</v>
      </c>
      <c r="I46" s="53" t="str">
        <f t="shared" si="0"/>
        <v>01400062144</v>
      </c>
      <c r="J46" s="29" t="s">
        <v>61</v>
      </c>
      <c r="K46" s="56" t="str">
        <f t="shared" si="1"/>
        <v>-</v>
      </c>
      <c r="L46" s="29" t="s">
        <v>5</v>
      </c>
      <c r="M46" s="56" t="str">
        <f t="shared" si="2"/>
        <v>09966884637</v>
      </c>
      <c r="N46" s="26" t="s">
        <v>42</v>
      </c>
      <c r="O46" s="56" t="str">
        <f t="shared" si="3"/>
        <v>00365921610</v>
      </c>
      <c r="P46" s="26" t="s">
        <v>122</v>
      </c>
      <c r="Q46" s="28">
        <v>36308</v>
      </c>
      <c r="R46" s="35" t="s">
        <v>519</v>
      </c>
      <c r="S46" s="30">
        <v>44798</v>
      </c>
      <c r="T46" s="41"/>
      <c r="U46" s="32">
        <v>61996396142</v>
      </c>
      <c r="V46" s="33" t="s">
        <v>57</v>
      </c>
      <c r="W46" s="33" t="s">
        <v>58</v>
      </c>
    </row>
    <row r="47" spans="6:23" ht="15.5">
      <c r="F47" s="24" t="s">
        <v>40</v>
      </c>
      <c r="G47" s="39" t="s">
        <v>115</v>
      </c>
      <c r="H47" s="26" t="s">
        <v>116</v>
      </c>
      <c r="I47" s="53" t="str">
        <f t="shared" si="0"/>
        <v>04069155120</v>
      </c>
      <c r="J47" s="29" t="s">
        <v>61</v>
      </c>
      <c r="K47" s="56" t="str">
        <f t="shared" si="1"/>
        <v>-</v>
      </c>
      <c r="L47" s="29" t="s">
        <v>5</v>
      </c>
      <c r="M47" s="56" t="str">
        <f t="shared" si="2"/>
        <v>09966884637</v>
      </c>
      <c r="N47" s="26" t="s">
        <v>42</v>
      </c>
      <c r="O47" s="56" t="str">
        <f t="shared" si="3"/>
        <v>00365921610</v>
      </c>
      <c r="P47" s="26" t="s">
        <v>122</v>
      </c>
      <c r="Q47" s="28">
        <v>33509</v>
      </c>
      <c r="R47" t="s">
        <v>117</v>
      </c>
      <c r="S47" s="30">
        <v>44798</v>
      </c>
      <c r="T47" s="41"/>
      <c r="U47" s="32">
        <v>61998401999</v>
      </c>
      <c r="V47" s="33" t="s">
        <v>57</v>
      </c>
      <c r="W47" s="33" t="s">
        <v>58</v>
      </c>
    </row>
    <row r="48" spans="6:23" ht="26">
      <c r="F48" s="24" t="s">
        <v>40</v>
      </c>
      <c r="G48" s="40" t="s">
        <v>118</v>
      </c>
      <c r="H48" s="26" t="s">
        <v>119</v>
      </c>
      <c r="I48" s="53" t="str">
        <f t="shared" si="0"/>
        <v>35426491801</v>
      </c>
      <c r="J48" s="29" t="s">
        <v>61</v>
      </c>
      <c r="K48" s="56" t="str">
        <f t="shared" si="1"/>
        <v>04970600600</v>
      </c>
      <c r="L48" s="29" t="s">
        <v>48</v>
      </c>
      <c r="M48" s="56" t="str">
        <f t="shared" si="2"/>
        <v>09966884637</v>
      </c>
      <c r="N48" s="26" t="s">
        <v>42</v>
      </c>
      <c r="O48" s="56" t="str">
        <f t="shared" si="3"/>
        <v>00365921610</v>
      </c>
      <c r="P48" s="26" t="s">
        <v>122</v>
      </c>
      <c r="Q48" s="28">
        <v>32108</v>
      </c>
      <c r="R48" s="35" t="s">
        <v>120</v>
      </c>
      <c r="S48" s="30">
        <v>44795</v>
      </c>
      <c r="T48" s="41"/>
      <c r="U48" s="32">
        <v>32991465198</v>
      </c>
      <c r="V48" s="33" t="s">
        <v>45</v>
      </c>
      <c r="W48" s="33" t="s">
        <v>46</v>
      </c>
    </row>
    <row r="49" spans="6:23" ht="15.5">
      <c r="F49" s="24" t="s">
        <v>40</v>
      </c>
      <c r="G49" s="39" t="s">
        <v>500</v>
      </c>
      <c r="H49" s="26" t="s">
        <v>475</v>
      </c>
      <c r="I49" s="53" t="str">
        <f t="shared" si="0"/>
        <v>10668216662</v>
      </c>
      <c r="J49" s="29" t="s">
        <v>61</v>
      </c>
      <c r="K49" s="56" t="str">
        <f t="shared" si="1"/>
        <v>-</v>
      </c>
      <c r="L49" s="29" t="s">
        <v>5</v>
      </c>
      <c r="M49" s="56" t="str">
        <f t="shared" si="2"/>
        <v>09966884637</v>
      </c>
      <c r="N49" s="26" t="s">
        <v>42</v>
      </c>
      <c r="O49" s="56" t="str">
        <f t="shared" si="3"/>
        <v>00365921610</v>
      </c>
      <c r="P49" s="26" t="s">
        <v>122</v>
      </c>
      <c r="Q49" s="28">
        <v>33109</v>
      </c>
      <c r="R49" s="35" t="s">
        <v>520</v>
      </c>
      <c r="S49" s="30">
        <v>44798</v>
      </c>
      <c r="T49" s="41">
        <v>44814</v>
      </c>
      <c r="U49" s="32">
        <v>61999565245</v>
      </c>
      <c r="V49" s="33" t="s">
        <v>57</v>
      </c>
      <c r="W49" s="33" t="s">
        <v>58</v>
      </c>
    </row>
    <row r="50" spans="6:23" ht="26">
      <c r="F50" s="24" t="s">
        <v>40</v>
      </c>
      <c r="G50" s="39" t="s">
        <v>121</v>
      </c>
      <c r="H50" s="26" t="s">
        <v>122</v>
      </c>
      <c r="I50" s="53" t="str">
        <f t="shared" si="0"/>
        <v>00365921610</v>
      </c>
      <c r="J50" s="29" t="s">
        <v>124</v>
      </c>
      <c r="K50" s="56" t="str">
        <f t="shared" si="1"/>
        <v>-</v>
      </c>
      <c r="L50" s="29" t="s">
        <v>5</v>
      </c>
      <c r="M50" s="56" t="str">
        <f t="shared" si="2"/>
        <v>-</v>
      </c>
      <c r="N50" s="26" t="s">
        <v>5</v>
      </c>
      <c r="O50" s="56" t="str">
        <f t="shared" si="3"/>
        <v>-</v>
      </c>
      <c r="P50" s="26" t="s">
        <v>5</v>
      </c>
      <c r="Q50" s="28">
        <v>28570</v>
      </c>
      <c r="R50" s="35" t="s">
        <v>123</v>
      </c>
      <c r="S50" s="41">
        <v>44795</v>
      </c>
      <c r="T50" s="41"/>
      <c r="U50" s="42">
        <v>11985712049</v>
      </c>
      <c r="V50" s="33" t="s">
        <v>45</v>
      </c>
      <c r="W50" s="33" t="s">
        <v>46</v>
      </c>
    </row>
    <row r="51" spans="6:23" ht="15.5">
      <c r="F51" s="24" t="s">
        <v>40</v>
      </c>
      <c r="G51" s="40">
        <v>47742670828</v>
      </c>
      <c r="H51" s="26" t="s">
        <v>346</v>
      </c>
      <c r="I51" s="53">
        <f t="shared" si="0"/>
        <v>47742670828</v>
      </c>
      <c r="J51" s="29" t="s">
        <v>61</v>
      </c>
      <c r="K51" s="56">
        <f t="shared" si="1"/>
        <v>1127079123</v>
      </c>
      <c r="L51" s="26" t="s">
        <v>479</v>
      </c>
      <c r="M51" s="56" t="str">
        <f t="shared" si="2"/>
        <v>09966884637</v>
      </c>
      <c r="N51" s="26" t="s">
        <v>42</v>
      </c>
      <c r="O51" s="56" t="str">
        <f t="shared" si="3"/>
        <v>00365921610</v>
      </c>
      <c r="P51" s="26" t="s">
        <v>122</v>
      </c>
      <c r="Q51" s="28">
        <v>37449</v>
      </c>
      <c r="R51" s="35" t="s">
        <v>521</v>
      </c>
      <c r="S51" s="41">
        <v>44803</v>
      </c>
      <c r="T51" s="41">
        <v>44830</v>
      </c>
      <c r="U51" s="42">
        <v>19982561647</v>
      </c>
      <c r="V51" s="33" t="s">
        <v>53</v>
      </c>
      <c r="W51" s="33" t="s">
        <v>54</v>
      </c>
    </row>
    <row r="52" spans="6:23" ht="26">
      <c r="F52" s="24" t="s">
        <v>40</v>
      </c>
      <c r="G52" s="40" t="s">
        <v>125</v>
      </c>
      <c r="H52" s="26" t="s">
        <v>126</v>
      </c>
      <c r="I52" s="53" t="str">
        <f t="shared" si="0"/>
        <v>05950056671</v>
      </c>
      <c r="J52" s="29" t="s">
        <v>61</v>
      </c>
      <c r="K52" s="56" t="str">
        <f t="shared" si="1"/>
        <v>04970600600</v>
      </c>
      <c r="L52" s="29" t="s">
        <v>48</v>
      </c>
      <c r="M52" s="56" t="str">
        <f t="shared" si="2"/>
        <v>09966884637</v>
      </c>
      <c r="N52" s="26" t="s">
        <v>42</v>
      </c>
      <c r="O52" s="56" t="str">
        <f t="shared" si="3"/>
        <v>00365921610</v>
      </c>
      <c r="P52" s="26" t="s">
        <v>122</v>
      </c>
      <c r="Q52" s="28">
        <v>29903</v>
      </c>
      <c r="R52" s="35" t="s">
        <v>127</v>
      </c>
      <c r="S52" s="41">
        <v>44803</v>
      </c>
      <c r="T52" s="41"/>
      <c r="U52" s="42">
        <v>32999778822</v>
      </c>
      <c r="V52" s="33" t="s">
        <v>45</v>
      </c>
      <c r="W52" s="33" t="s">
        <v>46</v>
      </c>
    </row>
    <row r="53" spans="6:23" ht="26">
      <c r="F53" s="24" t="s">
        <v>40</v>
      </c>
      <c r="G53" s="39" t="s">
        <v>128</v>
      </c>
      <c r="H53" s="58" t="s">
        <v>129</v>
      </c>
      <c r="I53" s="53" t="str">
        <f t="shared" si="0"/>
        <v>05827439665</v>
      </c>
      <c r="J53" s="29" t="s">
        <v>200</v>
      </c>
      <c r="K53" s="56" t="str">
        <f t="shared" si="1"/>
        <v>-</v>
      </c>
      <c r="L53" s="29" t="s">
        <v>5</v>
      </c>
      <c r="M53" s="56" t="str">
        <f t="shared" si="2"/>
        <v>-</v>
      </c>
      <c r="N53" s="26" t="s">
        <v>5</v>
      </c>
      <c r="O53" s="56" t="str">
        <f t="shared" si="3"/>
        <v>00365921610</v>
      </c>
      <c r="P53" s="26" t="s">
        <v>122</v>
      </c>
      <c r="Q53" s="28">
        <v>30483</v>
      </c>
      <c r="R53" s="35" t="s">
        <v>130</v>
      </c>
      <c r="S53" s="41">
        <v>44795</v>
      </c>
      <c r="T53" s="41"/>
      <c r="U53" s="42">
        <v>19981720673</v>
      </c>
      <c r="V53" s="33" t="s">
        <v>45</v>
      </c>
      <c r="W53" s="33" t="s">
        <v>46</v>
      </c>
    </row>
    <row r="54" spans="6:23" ht="26">
      <c r="F54" s="24" t="s">
        <v>40</v>
      </c>
      <c r="G54" s="39" t="s">
        <v>131</v>
      </c>
      <c r="H54" s="58" t="s">
        <v>132</v>
      </c>
      <c r="I54" s="53" t="str">
        <f t="shared" si="0"/>
        <v>03146814188</v>
      </c>
      <c r="J54" s="29" t="s">
        <v>134</v>
      </c>
      <c r="K54" s="56" t="str">
        <f t="shared" si="1"/>
        <v>-</v>
      </c>
      <c r="L54" s="29" t="s">
        <v>5</v>
      </c>
      <c r="M54" s="56" t="str">
        <f t="shared" si="2"/>
        <v>-</v>
      </c>
      <c r="N54" s="26" t="s">
        <v>5</v>
      </c>
      <c r="O54" s="56" t="str">
        <f t="shared" si="3"/>
        <v>00365921610</v>
      </c>
      <c r="P54" s="26" t="s">
        <v>122</v>
      </c>
      <c r="Q54" s="28">
        <v>32767</v>
      </c>
      <c r="R54" s="35" t="s">
        <v>133</v>
      </c>
      <c r="S54" s="41">
        <v>44795</v>
      </c>
      <c r="T54" s="41"/>
      <c r="U54" s="42">
        <v>62982545323</v>
      </c>
      <c r="V54" s="33" t="s">
        <v>45</v>
      </c>
      <c r="W54" s="33" t="s">
        <v>46</v>
      </c>
    </row>
    <row r="55" spans="6:23" ht="15.5">
      <c r="F55" s="24" t="s">
        <v>40</v>
      </c>
      <c r="G55" s="39" t="s">
        <v>135</v>
      </c>
      <c r="H55" s="58" t="s">
        <v>338</v>
      </c>
      <c r="I55" s="53" t="str">
        <f t="shared" si="0"/>
        <v>02778089101</v>
      </c>
      <c r="J55" s="43" t="s">
        <v>61</v>
      </c>
      <c r="K55" s="56">
        <f t="shared" si="1"/>
        <v>3185033108</v>
      </c>
      <c r="L55" s="29" t="s">
        <v>55</v>
      </c>
      <c r="M55" s="56" t="str">
        <f t="shared" si="2"/>
        <v>09966884637</v>
      </c>
      <c r="N55" s="26" t="s">
        <v>42</v>
      </c>
      <c r="O55" s="56" t="str">
        <f t="shared" si="3"/>
        <v>00365921610</v>
      </c>
      <c r="P55" s="26" t="s">
        <v>122</v>
      </c>
      <c r="Q55" s="43">
        <v>31963</v>
      </c>
      <c r="R55" s="27" t="s">
        <v>137</v>
      </c>
      <c r="S55" s="41">
        <v>44809</v>
      </c>
      <c r="T55" s="41"/>
      <c r="U55" s="42">
        <v>61993811591</v>
      </c>
      <c r="V55" s="33" t="s">
        <v>57</v>
      </c>
      <c r="W55" s="33" t="s">
        <v>58</v>
      </c>
    </row>
    <row r="56" spans="6:23" ht="15.5">
      <c r="F56" s="24" t="s">
        <v>40</v>
      </c>
      <c r="G56" s="39">
        <v>70644235101</v>
      </c>
      <c r="H56" s="26" t="s">
        <v>138</v>
      </c>
      <c r="I56" s="53">
        <f t="shared" si="0"/>
        <v>70644235101</v>
      </c>
      <c r="J56" s="43" t="s">
        <v>61</v>
      </c>
      <c r="K56" s="56">
        <f t="shared" si="1"/>
        <v>92514804191</v>
      </c>
      <c r="L56" s="29" t="s">
        <v>51</v>
      </c>
      <c r="M56" s="56" t="str">
        <f t="shared" si="2"/>
        <v>09966884637</v>
      </c>
      <c r="N56" s="26" t="s">
        <v>42</v>
      </c>
      <c r="O56" s="56" t="str">
        <f t="shared" si="3"/>
        <v>00365921610</v>
      </c>
      <c r="P56" s="26" t="s">
        <v>122</v>
      </c>
      <c r="Q56" s="43">
        <v>36169</v>
      </c>
      <c r="R56" s="27" t="s">
        <v>139</v>
      </c>
      <c r="S56" s="41">
        <v>44809</v>
      </c>
      <c r="T56" s="41"/>
      <c r="U56" s="42">
        <v>62984732588</v>
      </c>
      <c r="V56" s="33" t="s">
        <v>53</v>
      </c>
      <c r="W56" s="33" t="s">
        <v>54</v>
      </c>
    </row>
    <row r="57" spans="6:23" ht="15.5">
      <c r="F57" s="24" t="s">
        <v>40</v>
      </c>
      <c r="G57" s="39" t="s">
        <v>501</v>
      </c>
      <c r="H57" s="26" t="s">
        <v>489</v>
      </c>
      <c r="I57" s="53" t="str">
        <f t="shared" si="0"/>
        <v>66108780134</v>
      </c>
      <c r="J57" s="43" t="s">
        <v>61</v>
      </c>
      <c r="K57" s="56">
        <f t="shared" si="1"/>
        <v>92514804191</v>
      </c>
      <c r="L57" s="29" t="s">
        <v>51</v>
      </c>
      <c r="M57" s="56" t="str">
        <f t="shared" si="2"/>
        <v>09966884637</v>
      </c>
      <c r="N57" s="26" t="s">
        <v>42</v>
      </c>
      <c r="O57" s="56" t="str">
        <f t="shared" si="3"/>
        <v>00365921610</v>
      </c>
      <c r="P57" s="26" t="s">
        <v>122</v>
      </c>
      <c r="Q57" s="43">
        <v>27343</v>
      </c>
      <c r="R57" s="27" t="s">
        <v>522</v>
      </c>
      <c r="S57" s="41">
        <v>44809</v>
      </c>
      <c r="T57" s="41">
        <v>44817</v>
      </c>
      <c r="U57" s="42">
        <v>62991291022</v>
      </c>
      <c r="V57" s="33" t="s">
        <v>53</v>
      </c>
      <c r="W57" s="33" t="s">
        <v>54</v>
      </c>
    </row>
    <row r="58" spans="6:23" ht="26">
      <c r="F58" s="24" t="s">
        <v>40</v>
      </c>
      <c r="G58" s="39" t="s">
        <v>140</v>
      </c>
      <c r="H58" s="58" t="s">
        <v>396</v>
      </c>
      <c r="I58" s="53" t="str">
        <f t="shared" si="0"/>
        <v>00576199648</v>
      </c>
      <c r="J58" s="43" t="s">
        <v>61</v>
      </c>
      <c r="K58" s="56" t="str">
        <f t="shared" si="1"/>
        <v>04970600600</v>
      </c>
      <c r="L58" s="29" t="s">
        <v>48</v>
      </c>
      <c r="M58" s="56" t="str">
        <f t="shared" si="2"/>
        <v>09966884637</v>
      </c>
      <c r="N58" s="26" t="s">
        <v>42</v>
      </c>
      <c r="O58" s="56" t="str">
        <f t="shared" si="3"/>
        <v>00365921610</v>
      </c>
      <c r="P58" s="26" t="s">
        <v>122</v>
      </c>
      <c r="Q58" s="43">
        <v>26576</v>
      </c>
      <c r="R58" s="27" t="s">
        <v>142</v>
      </c>
      <c r="S58" s="41">
        <v>44809</v>
      </c>
      <c r="T58" s="41"/>
      <c r="U58" s="42">
        <v>32998234803</v>
      </c>
      <c r="V58" s="33" t="s">
        <v>45</v>
      </c>
      <c r="W58" s="33" t="s">
        <v>46</v>
      </c>
    </row>
    <row r="59" spans="6:23" ht="26">
      <c r="F59" s="24" t="s">
        <v>40</v>
      </c>
      <c r="G59" s="39">
        <v>10172916674</v>
      </c>
      <c r="H59" s="26" t="s">
        <v>490</v>
      </c>
      <c r="I59" s="53">
        <f t="shared" si="0"/>
        <v>10172916674</v>
      </c>
      <c r="J59" s="43" t="s">
        <v>61</v>
      </c>
      <c r="K59" s="56" t="str">
        <f t="shared" si="1"/>
        <v>04970600600</v>
      </c>
      <c r="L59" s="29" t="s">
        <v>48</v>
      </c>
      <c r="M59" s="56" t="str">
        <f t="shared" si="2"/>
        <v>09966884637</v>
      </c>
      <c r="N59" s="26" t="s">
        <v>42</v>
      </c>
      <c r="O59" s="56" t="str">
        <f t="shared" si="3"/>
        <v>00365921610</v>
      </c>
      <c r="P59" s="26" t="s">
        <v>122</v>
      </c>
      <c r="Q59" s="43">
        <v>33276</v>
      </c>
      <c r="R59" s="45"/>
      <c r="S59" s="41">
        <v>44809</v>
      </c>
      <c r="T59" s="41">
        <v>44810</v>
      </c>
      <c r="U59" s="42">
        <v>32988350102</v>
      </c>
      <c r="V59" s="33" t="s">
        <v>45</v>
      </c>
      <c r="W59" s="33" t="s">
        <v>46</v>
      </c>
    </row>
    <row r="60" spans="6:23" ht="15.5">
      <c r="F60" s="24" t="s">
        <v>40</v>
      </c>
      <c r="G60" s="39" t="s">
        <v>143</v>
      </c>
      <c r="H60" s="58" t="s">
        <v>382</v>
      </c>
      <c r="I60" s="53" t="str">
        <f t="shared" si="0"/>
        <v>06577348103</v>
      </c>
      <c r="J60" s="43" t="s">
        <v>61</v>
      </c>
      <c r="K60" s="56">
        <f t="shared" si="1"/>
        <v>3185033108</v>
      </c>
      <c r="L60" s="29" t="s">
        <v>55</v>
      </c>
      <c r="M60" s="56" t="str">
        <f t="shared" si="2"/>
        <v>09966884637</v>
      </c>
      <c r="N60" s="26" t="s">
        <v>42</v>
      </c>
      <c r="O60" s="56" t="str">
        <f t="shared" si="3"/>
        <v>00365921610</v>
      </c>
      <c r="P60" s="26" t="s">
        <v>122</v>
      </c>
      <c r="Q60" s="43">
        <v>36422</v>
      </c>
      <c r="R60" s="27" t="s">
        <v>145</v>
      </c>
      <c r="S60" s="41">
        <v>44809</v>
      </c>
      <c r="T60" s="41"/>
      <c r="U60" s="42">
        <v>61982294394</v>
      </c>
      <c r="V60" s="33" t="s">
        <v>57</v>
      </c>
      <c r="W60" s="33" t="s">
        <v>58</v>
      </c>
    </row>
    <row r="61" spans="6:23" ht="15.5">
      <c r="F61" s="24" t="s">
        <v>40</v>
      </c>
      <c r="G61" s="44">
        <v>88773132187</v>
      </c>
      <c r="H61" s="26" t="s">
        <v>491</v>
      </c>
      <c r="I61" s="53">
        <f t="shared" si="0"/>
        <v>88773132187</v>
      </c>
      <c r="J61" s="43" t="s">
        <v>61</v>
      </c>
      <c r="K61" s="56">
        <f t="shared" si="1"/>
        <v>92514804191</v>
      </c>
      <c r="L61" s="29" t="s">
        <v>51</v>
      </c>
      <c r="M61" s="56" t="str">
        <f t="shared" si="2"/>
        <v>09966884637</v>
      </c>
      <c r="N61" s="26" t="s">
        <v>42</v>
      </c>
      <c r="O61" s="56" t="str">
        <f t="shared" si="3"/>
        <v>00365921610</v>
      </c>
      <c r="P61" s="26" t="s">
        <v>122</v>
      </c>
      <c r="Q61" s="43">
        <v>29062</v>
      </c>
      <c r="R61" s="45" t="s">
        <v>523</v>
      </c>
      <c r="S61" s="41">
        <v>44816</v>
      </c>
      <c r="T61" s="41">
        <v>44820</v>
      </c>
      <c r="U61" s="42">
        <v>62984471871</v>
      </c>
      <c r="V61" s="33" t="s">
        <v>53</v>
      </c>
      <c r="W61" s="46" t="s">
        <v>54</v>
      </c>
    </row>
    <row r="62" spans="6:23" ht="15.5">
      <c r="F62" s="24" t="s">
        <v>40</v>
      </c>
      <c r="G62" s="44">
        <v>3491168147</v>
      </c>
      <c r="H62" s="58" t="s">
        <v>306</v>
      </c>
      <c r="I62" s="53">
        <f t="shared" si="0"/>
        <v>3491168147</v>
      </c>
      <c r="J62" s="43" t="s">
        <v>61</v>
      </c>
      <c r="K62" s="56">
        <f t="shared" si="1"/>
        <v>1127079123</v>
      </c>
      <c r="L62" s="26" t="s">
        <v>479</v>
      </c>
      <c r="M62" s="56" t="str">
        <f t="shared" si="2"/>
        <v>09966884637</v>
      </c>
      <c r="N62" s="26" t="s">
        <v>42</v>
      </c>
      <c r="O62" s="56" t="str">
        <f t="shared" si="3"/>
        <v>00365921610</v>
      </c>
      <c r="P62" s="26" t="s">
        <v>122</v>
      </c>
      <c r="Q62" s="43">
        <v>32484</v>
      </c>
      <c r="R62" s="45" t="s">
        <v>147</v>
      </c>
      <c r="S62" s="41">
        <v>44816</v>
      </c>
      <c r="T62" s="41"/>
      <c r="U62" s="42">
        <v>61996914796</v>
      </c>
      <c r="V62" s="33" t="s">
        <v>53</v>
      </c>
      <c r="W62" s="46" t="s">
        <v>54</v>
      </c>
    </row>
    <row r="63" spans="6:23" ht="15.5">
      <c r="F63" s="24" t="s">
        <v>40</v>
      </c>
      <c r="G63" s="44">
        <v>4878435178</v>
      </c>
      <c r="H63" s="58" t="s">
        <v>295</v>
      </c>
      <c r="I63" s="53">
        <f t="shared" si="0"/>
        <v>4878435178</v>
      </c>
      <c r="J63" s="43" t="s">
        <v>61</v>
      </c>
      <c r="K63" s="56">
        <f t="shared" si="1"/>
        <v>3185033108</v>
      </c>
      <c r="L63" s="29" t="s">
        <v>55</v>
      </c>
      <c r="M63" s="56" t="str">
        <f t="shared" si="2"/>
        <v>09966884637</v>
      </c>
      <c r="N63" s="26" t="s">
        <v>42</v>
      </c>
      <c r="O63" s="56" t="str">
        <f t="shared" si="3"/>
        <v>00365921610</v>
      </c>
      <c r="P63" s="26" t="s">
        <v>122</v>
      </c>
      <c r="Q63" s="43">
        <v>34507</v>
      </c>
      <c r="R63" s="45" t="s">
        <v>149</v>
      </c>
      <c r="S63" s="41">
        <v>44816</v>
      </c>
      <c r="T63" s="41"/>
      <c r="U63" s="42">
        <v>6199482922</v>
      </c>
      <c r="V63" s="33" t="s">
        <v>57</v>
      </c>
      <c r="W63" s="46" t="s">
        <v>58</v>
      </c>
    </row>
    <row r="64" spans="6:23" ht="26">
      <c r="F64" s="24" t="s">
        <v>40</v>
      </c>
      <c r="G64" s="44">
        <v>10252103602</v>
      </c>
      <c r="H64" s="26" t="s">
        <v>492</v>
      </c>
      <c r="I64" s="53">
        <f t="shared" si="0"/>
        <v>10252103602</v>
      </c>
      <c r="J64" s="43" t="s">
        <v>61</v>
      </c>
      <c r="K64" s="56" t="str">
        <f t="shared" si="1"/>
        <v>04970600600</v>
      </c>
      <c r="L64" s="33" t="s">
        <v>48</v>
      </c>
      <c r="M64" s="56" t="str">
        <f t="shared" si="2"/>
        <v>09966884637</v>
      </c>
      <c r="N64" s="26" t="s">
        <v>42</v>
      </c>
      <c r="O64" s="56" t="str">
        <f t="shared" si="3"/>
        <v>00365921610</v>
      </c>
      <c r="P64" s="26" t="s">
        <v>122</v>
      </c>
      <c r="Q64" s="43">
        <v>33842</v>
      </c>
      <c r="R64" s="45" t="s">
        <v>524</v>
      </c>
      <c r="S64" s="41">
        <v>44816</v>
      </c>
      <c r="T64" s="41"/>
      <c r="U64" s="42">
        <v>32998100775</v>
      </c>
      <c r="V64" s="33" t="s">
        <v>45</v>
      </c>
      <c r="W64" s="46" t="s">
        <v>46</v>
      </c>
    </row>
    <row r="65" spans="6:23" ht="15.5">
      <c r="F65" s="24" t="s">
        <v>40</v>
      </c>
      <c r="G65" s="44">
        <v>7565469661</v>
      </c>
      <c r="H65" s="26" t="s">
        <v>150</v>
      </c>
      <c r="I65" s="53">
        <f t="shared" si="0"/>
        <v>7565469661</v>
      </c>
      <c r="J65" s="43" t="s">
        <v>61</v>
      </c>
      <c r="K65" s="56">
        <f t="shared" si="1"/>
        <v>92514804191</v>
      </c>
      <c r="L65" s="29" t="s">
        <v>51</v>
      </c>
      <c r="M65" s="56" t="str">
        <f t="shared" si="2"/>
        <v>09966884637</v>
      </c>
      <c r="N65" s="26" t="s">
        <v>42</v>
      </c>
      <c r="O65" s="56" t="str">
        <f t="shared" si="3"/>
        <v>00365921610</v>
      </c>
      <c r="P65" s="26" t="s">
        <v>122</v>
      </c>
      <c r="Q65" s="43">
        <v>31348</v>
      </c>
      <c r="R65" s="45" t="s">
        <v>151</v>
      </c>
      <c r="S65" s="41">
        <v>44816</v>
      </c>
      <c r="T65" s="41"/>
      <c r="U65" s="42">
        <v>62981075888</v>
      </c>
      <c r="V65" s="33" t="s">
        <v>53</v>
      </c>
      <c r="W65" s="46" t="s">
        <v>54</v>
      </c>
    </row>
    <row r="66" spans="6:23" ht="15.5">
      <c r="F66" s="24" t="s">
        <v>40</v>
      </c>
      <c r="G66" s="44">
        <v>5363964180</v>
      </c>
      <c r="H66" s="58" t="s">
        <v>351</v>
      </c>
      <c r="I66" s="53">
        <f t="shared" ref="I66:I75" si="4">G66</f>
        <v>5363964180</v>
      </c>
      <c r="J66" s="43" t="s">
        <v>61</v>
      </c>
      <c r="K66" s="56">
        <f t="shared" si="1"/>
        <v>1127079123</v>
      </c>
      <c r="L66" s="26" t="s">
        <v>479</v>
      </c>
      <c r="M66" s="56" t="str">
        <f t="shared" si="2"/>
        <v>09966884637</v>
      </c>
      <c r="N66" s="26" t="s">
        <v>42</v>
      </c>
      <c r="O66" s="56" t="str">
        <f t="shared" si="3"/>
        <v>00365921610</v>
      </c>
      <c r="P66" s="26" t="s">
        <v>122</v>
      </c>
      <c r="Q66" s="43">
        <v>35841</v>
      </c>
      <c r="R66" s="45" t="s">
        <v>153</v>
      </c>
      <c r="S66" s="41">
        <v>44816</v>
      </c>
      <c r="T66" s="41"/>
      <c r="U66" s="42">
        <v>62982445128</v>
      </c>
      <c r="V66" s="33" t="s">
        <v>53</v>
      </c>
      <c r="W66" s="46" t="s">
        <v>54</v>
      </c>
    </row>
    <row r="67" spans="6:23" ht="26">
      <c r="F67" s="24" t="s">
        <v>40</v>
      </c>
      <c r="G67" s="44">
        <v>9200615678</v>
      </c>
      <c r="H67" s="26" t="s">
        <v>154</v>
      </c>
      <c r="I67" s="53">
        <f t="shared" si="4"/>
        <v>9200615678</v>
      </c>
      <c r="J67" s="43" t="s">
        <v>61</v>
      </c>
      <c r="K67" s="56" t="str">
        <f t="shared" ref="K67:K75" si="5">IFERROR(VLOOKUP(L67,H:I,2,0),"-")</f>
        <v>04970600600</v>
      </c>
      <c r="L67" s="33" t="s">
        <v>48</v>
      </c>
      <c r="M67" s="56" t="str">
        <f t="shared" ref="M67:M75" si="6">IFERROR(VLOOKUP(N67,H:I,2,0),"-")</f>
        <v>09966884637</v>
      </c>
      <c r="N67" s="26" t="s">
        <v>42</v>
      </c>
      <c r="O67" s="56" t="str">
        <f t="shared" ref="O67:O75" si="7">IFERROR(VLOOKUP(P67,H:I,2,0),"-")</f>
        <v>00365921610</v>
      </c>
      <c r="P67" s="26" t="s">
        <v>122</v>
      </c>
      <c r="Q67" s="43">
        <v>32219</v>
      </c>
      <c r="R67" s="27" t="s">
        <v>155</v>
      </c>
      <c r="S67" s="41">
        <v>44816</v>
      </c>
      <c r="T67" s="41"/>
      <c r="U67" s="42">
        <v>31991738854</v>
      </c>
      <c r="V67" s="33" t="s">
        <v>45</v>
      </c>
      <c r="W67" s="46" t="s">
        <v>46</v>
      </c>
    </row>
    <row r="68" spans="6:23" ht="26">
      <c r="F68" s="24" t="s">
        <v>40</v>
      </c>
      <c r="G68" s="44">
        <v>8098322750</v>
      </c>
      <c r="H68" s="26" t="s">
        <v>156</v>
      </c>
      <c r="I68" s="53">
        <f t="shared" si="4"/>
        <v>8098322750</v>
      </c>
      <c r="J68" s="43" t="s">
        <v>61</v>
      </c>
      <c r="K68" s="56" t="str">
        <f t="shared" si="5"/>
        <v>04970600600</v>
      </c>
      <c r="L68" s="33" t="s">
        <v>48</v>
      </c>
      <c r="M68" s="56" t="str">
        <f t="shared" si="6"/>
        <v>09966884637</v>
      </c>
      <c r="N68" s="26" t="s">
        <v>42</v>
      </c>
      <c r="O68" s="56" t="str">
        <f t="shared" si="7"/>
        <v>00365921610</v>
      </c>
      <c r="P68" s="26" t="s">
        <v>122</v>
      </c>
      <c r="Q68" s="43">
        <v>28642</v>
      </c>
      <c r="R68" s="35" t="s">
        <v>157</v>
      </c>
      <c r="S68" s="41">
        <v>44823</v>
      </c>
      <c r="T68" s="47"/>
      <c r="U68" s="42">
        <v>32985072572</v>
      </c>
      <c r="V68" s="33" t="s">
        <v>45</v>
      </c>
      <c r="W68" s="46" t="s">
        <v>46</v>
      </c>
    </row>
    <row r="69" spans="6:23" ht="15.5">
      <c r="F69" s="24" t="s">
        <v>40</v>
      </c>
      <c r="G69" s="44">
        <v>1119722136</v>
      </c>
      <c r="H69" s="26" t="s">
        <v>493</v>
      </c>
      <c r="I69" s="53">
        <f t="shared" si="4"/>
        <v>1119722136</v>
      </c>
      <c r="J69" s="43" t="s">
        <v>61</v>
      </c>
      <c r="K69" s="56">
        <f t="shared" si="5"/>
        <v>3185033108</v>
      </c>
      <c r="L69" s="29" t="s">
        <v>55</v>
      </c>
      <c r="M69" s="56" t="str">
        <f t="shared" si="6"/>
        <v>09966884637</v>
      </c>
      <c r="N69" s="26" t="s">
        <v>42</v>
      </c>
      <c r="O69" s="56" t="str">
        <f t="shared" si="7"/>
        <v>00365921610</v>
      </c>
      <c r="P69" s="26" t="s">
        <v>122</v>
      </c>
      <c r="Q69" s="43">
        <v>31037</v>
      </c>
      <c r="R69" s="35" t="s">
        <v>525</v>
      </c>
      <c r="S69" s="41">
        <v>44823</v>
      </c>
      <c r="T69" s="41">
        <v>44826</v>
      </c>
      <c r="U69" s="42">
        <v>61981890577</v>
      </c>
      <c r="V69" s="33" t="s">
        <v>57</v>
      </c>
      <c r="W69" s="46" t="s">
        <v>58</v>
      </c>
    </row>
    <row r="70" spans="6:23" ht="15.5">
      <c r="F70" s="24" t="s">
        <v>40</v>
      </c>
      <c r="G70" s="44">
        <v>6953329106</v>
      </c>
      <c r="H70" s="26" t="s">
        <v>158</v>
      </c>
      <c r="I70" s="53">
        <f t="shared" si="4"/>
        <v>6953329106</v>
      </c>
      <c r="J70" s="43" t="s">
        <v>61</v>
      </c>
      <c r="K70" s="56">
        <f t="shared" si="5"/>
        <v>3185033108</v>
      </c>
      <c r="L70" s="29" t="s">
        <v>55</v>
      </c>
      <c r="M70" s="56" t="str">
        <f t="shared" si="6"/>
        <v>09966884637</v>
      </c>
      <c r="N70" s="26" t="s">
        <v>42</v>
      </c>
      <c r="O70" s="56" t="str">
        <f t="shared" si="7"/>
        <v>00365921610</v>
      </c>
      <c r="P70" s="26" t="s">
        <v>122</v>
      </c>
      <c r="Q70" s="43">
        <v>36261</v>
      </c>
      <c r="R70" s="35" t="s">
        <v>159</v>
      </c>
      <c r="S70" s="41">
        <v>44823</v>
      </c>
      <c r="T70" s="41"/>
      <c r="U70" s="42">
        <v>61981365266</v>
      </c>
      <c r="V70" s="33" t="s">
        <v>57</v>
      </c>
      <c r="W70" s="46" t="s">
        <v>58</v>
      </c>
    </row>
    <row r="71" spans="6:23" ht="15.5">
      <c r="F71" s="24" t="s">
        <v>40</v>
      </c>
      <c r="G71" s="44">
        <v>135164184</v>
      </c>
      <c r="H71" s="58" t="s">
        <v>383</v>
      </c>
      <c r="I71" s="53">
        <f t="shared" si="4"/>
        <v>135164184</v>
      </c>
      <c r="J71" s="43" t="s">
        <v>61</v>
      </c>
      <c r="K71" s="56">
        <f t="shared" si="5"/>
        <v>3185033108</v>
      </c>
      <c r="L71" s="29" t="s">
        <v>55</v>
      </c>
      <c r="M71" s="56" t="str">
        <f t="shared" si="6"/>
        <v>09966884637</v>
      </c>
      <c r="N71" s="26" t="s">
        <v>42</v>
      </c>
      <c r="O71" s="56" t="str">
        <f t="shared" si="7"/>
        <v>00365921610</v>
      </c>
      <c r="P71" s="26" t="s">
        <v>122</v>
      </c>
      <c r="Q71" s="43">
        <v>30764</v>
      </c>
      <c r="R71" s="35" t="s">
        <v>161</v>
      </c>
      <c r="S71" s="41">
        <v>44823</v>
      </c>
      <c r="T71" s="41"/>
      <c r="U71" s="42">
        <v>61985548364</v>
      </c>
      <c r="V71" s="33" t="s">
        <v>57</v>
      </c>
      <c r="W71" s="46" t="s">
        <v>58</v>
      </c>
    </row>
    <row r="72" spans="6:23" ht="15.5">
      <c r="F72" s="24" t="s">
        <v>40</v>
      </c>
      <c r="G72" s="48">
        <v>2375343123</v>
      </c>
      <c r="H72" s="26" t="s">
        <v>162</v>
      </c>
      <c r="I72" s="53">
        <f t="shared" si="4"/>
        <v>2375343123</v>
      </c>
      <c r="J72" s="43" t="s">
        <v>61</v>
      </c>
      <c r="K72" s="56">
        <f t="shared" si="5"/>
        <v>92514804191</v>
      </c>
      <c r="L72" s="29" t="s">
        <v>51</v>
      </c>
      <c r="M72" s="56" t="str">
        <f t="shared" si="6"/>
        <v>09966884637</v>
      </c>
      <c r="N72" s="26" t="s">
        <v>42</v>
      </c>
      <c r="O72" s="56" t="str">
        <f t="shared" si="7"/>
        <v>00365921610</v>
      </c>
      <c r="P72" s="26" t="s">
        <v>122</v>
      </c>
      <c r="Q72" s="43">
        <v>32736</v>
      </c>
      <c r="R72" s="49" t="s">
        <v>163</v>
      </c>
      <c r="S72" s="41">
        <v>44830</v>
      </c>
      <c r="T72" s="41"/>
      <c r="U72" s="42">
        <v>62993018184</v>
      </c>
      <c r="V72" s="33" t="s">
        <v>53</v>
      </c>
      <c r="W72" s="46" t="s">
        <v>54</v>
      </c>
    </row>
    <row r="73" spans="6:23" ht="15.5">
      <c r="F73" s="24" t="s">
        <v>40</v>
      </c>
      <c r="G73" s="38" t="s">
        <v>164</v>
      </c>
      <c r="H73" s="26" t="s">
        <v>165</v>
      </c>
      <c r="I73" s="53" t="str">
        <f t="shared" si="4"/>
        <v>04288358132</v>
      </c>
      <c r="J73" s="43" t="s">
        <v>61</v>
      </c>
      <c r="K73" s="56">
        <f t="shared" si="5"/>
        <v>92514804191</v>
      </c>
      <c r="L73" s="29" t="s">
        <v>51</v>
      </c>
      <c r="M73" s="56" t="str">
        <f t="shared" si="6"/>
        <v>09966884637</v>
      </c>
      <c r="N73" s="26" t="s">
        <v>42</v>
      </c>
      <c r="O73" s="56" t="str">
        <f t="shared" si="7"/>
        <v>00365921610</v>
      </c>
      <c r="P73" s="26" t="s">
        <v>122</v>
      </c>
      <c r="Q73" s="43">
        <v>37646</v>
      </c>
      <c r="R73" s="35" t="s">
        <v>166</v>
      </c>
      <c r="S73" s="41">
        <v>44830</v>
      </c>
      <c r="T73" s="41"/>
      <c r="U73" s="42">
        <v>62983177838</v>
      </c>
      <c r="V73" s="33" t="s">
        <v>53</v>
      </c>
      <c r="W73" s="46" t="s">
        <v>54</v>
      </c>
    </row>
    <row r="74" spans="6:23" ht="15.5">
      <c r="F74" s="24" t="s">
        <v>40</v>
      </c>
      <c r="G74" s="44">
        <v>6199990129</v>
      </c>
      <c r="H74" s="26" t="s">
        <v>167</v>
      </c>
      <c r="I74" s="53">
        <f t="shared" si="4"/>
        <v>6199990129</v>
      </c>
      <c r="J74" s="43" t="s">
        <v>61</v>
      </c>
      <c r="K74" s="56">
        <f t="shared" si="5"/>
        <v>3185033108</v>
      </c>
      <c r="L74" s="29" t="s">
        <v>55</v>
      </c>
      <c r="M74" s="56" t="str">
        <f t="shared" si="6"/>
        <v>09966884637</v>
      </c>
      <c r="N74" s="26" t="s">
        <v>42</v>
      </c>
      <c r="O74" s="56" t="str">
        <f t="shared" si="7"/>
        <v>00365921610</v>
      </c>
      <c r="P74" s="26" t="s">
        <v>122</v>
      </c>
      <c r="Q74" s="43">
        <v>34918</v>
      </c>
      <c r="R74" s="35" t="s">
        <v>168</v>
      </c>
      <c r="S74" s="41">
        <v>44830</v>
      </c>
      <c r="T74" s="41"/>
      <c r="U74" s="42">
        <v>61985690360</v>
      </c>
      <c r="V74" s="33" t="s">
        <v>57</v>
      </c>
      <c r="W74" s="46" t="s">
        <v>58</v>
      </c>
    </row>
    <row r="75" spans="6:23" ht="15.5">
      <c r="F75" s="24" t="s">
        <v>40</v>
      </c>
      <c r="G75" s="44" t="s">
        <v>169</v>
      </c>
      <c r="H75" s="26" t="s">
        <v>170</v>
      </c>
      <c r="I75" s="53" t="str">
        <f t="shared" si="4"/>
        <v>05318635148</v>
      </c>
      <c r="J75" s="43" t="s">
        <v>61</v>
      </c>
      <c r="K75" s="56">
        <f t="shared" si="5"/>
        <v>3185033108</v>
      </c>
      <c r="L75" s="29" t="s">
        <v>55</v>
      </c>
      <c r="M75" s="56" t="str">
        <f t="shared" si="6"/>
        <v>09966884637</v>
      </c>
      <c r="N75" s="26" t="s">
        <v>42</v>
      </c>
      <c r="O75" s="56" t="str">
        <f t="shared" si="7"/>
        <v>00365921610</v>
      </c>
      <c r="P75" s="26" t="s">
        <v>122</v>
      </c>
      <c r="Q75" s="43">
        <v>34167</v>
      </c>
      <c r="R75" s="35" t="s">
        <v>171</v>
      </c>
      <c r="S75" s="41">
        <v>44830</v>
      </c>
      <c r="T75" s="41"/>
      <c r="U75" s="42">
        <v>61992127407</v>
      </c>
      <c r="V75" s="33" t="s">
        <v>57</v>
      </c>
      <c r="W75" s="46" t="s">
        <v>58</v>
      </c>
    </row>
  </sheetData>
  <autoFilter ref="F1:W76" xr:uid="{CAE74E96-0D4F-4B06-8330-3401B9042681}"/>
  <conditionalFormatting sqref="H1:I1">
    <cfRule type="duplicateValues" dxfId="57" priority="1"/>
    <cfRule type="duplicateValues" dxfId="56" priority="2"/>
    <cfRule type="duplicateValues" dxfId="55" priority="3"/>
  </conditionalFormatting>
  <dataValidations count="3">
    <dataValidation allowBlank="1" showInputMessage="1" showErrorMessage="1" promptTitle="Data de Nascimento" prompt="Informar data no formato DD/MM/YYYY._x000a__x000a_INFORMAÇÃO OBRIGATÓRIA PARA CRIAÇÃO E EDIÇÃO." sqref="Q7:Q10 Q12:Q19 Q39:Q43 Q71:Q72" xr:uid="{58D31723-B115-4560-9E42-C87F7023C8D7}"/>
    <dataValidation allowBlank="1" showInputMessage="1" showErrorMessage="1" promptTitle="Informe o CPF do Promotor" prompt="Informe o CPF do promotor sem formatação e máscara._x000a_Deve ser único na plataforma._x000a__x000a_INFORMAÇÃO OBRIGATÓRIA." sqref="G12:G19 G7:G10 G39:G43" xr:uid="{857812DB-B5C9-4325-B421-953B1DABCE69}"/>
    <dataValidation allowBlank="1" showInputMessage="1" showErrorMessage="1" promptTitle="CNPJ da Empresa Parceira" prompt="Informar o CNPJ da empresa parceira sem formatação e sem máscara._x000a__x000a_INFORMAÇÃO OBRIGATÓRIA." sqref="F2:F75" xr:uid="{330F1224-1E8E-4531-A786-24565C46E62D}"/>
  </dataValidations>
  <hyperlinks>
    <hyperlink ref="R50" r:id="rId1" xr:uid="{3D1C8609-4CCA-4635-9BB9-5F22DED6C034}"/>
    <hyperlink ref="R51" r:id="rId2" xr:uid="{DEF21293-1C89-427B-AA1E-0214707D9D6E}"/>
    <hyperlink ref="R52" r:id="rId3" xr:uid="{1547A4A1-9DDA-4832-B6B3-EFD334BCCEE5}"/>
    <hyperlink ref="R53" r:id="rId4" xr:uid="{495CDDC1-1278-4EF1-9BBD-11408C00318F}"/>
    <hyperlink ref="R54" r:id="rId5" xr:uid="{2323AFC8-A746-4F31-9789-FC6E3A7304EC}"/>
  </hyperlinks>
  <pageMargins left="0.511811024" right="0.511811024" top="0.78740157499999996" bottom="0.78740157499999996" header="0.31496062000000002" footer="0.31496062000000002"/>
  <pageSetup paperSize="9" orientation="portrait" verticalDpi="0" r:id="rId6"/>
  <headerFooter>
    <oddFooter>&amp;C&amp;1#&amp;"Calibri"&amp;12&amp;K000000Classificação da Informação: Interno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74E96-0D4F-4B06-8330-3401B9042681}">
  <sheetPr codeName="Planilha8">
    <tabColor theme="9" tint="-0.249977111117893"/>
  </sheetPr>
  <dimension ref="A1:W69"/>
  <sheetViews>
    <sheetView showGridLines="0" topLeftCell="N1" workbookViewId="0">
      <selection activeCell="N69" sqref="N69"/>
    </sheetView>
  </sheetViews>
  <sheetFormatPr defaultRowHeight="14.5"/>
  <cols>
    <col min="1" max="1" width="13.1796875" style="57" bestFit="1" customWidth="1"/>
    <col min="2" max="2" width="17.81640625" style="57" bestFit="1" customWidth="1"/>
    <col min="3" max="3" width="21.54296875" style="57" bestFit="1" customWidth="1"/>
    <col min="4" max="4" width="19.453125" style="57" bestFit="1" customWidth="1"/>
    <col min="5" max="5" width="21.08984375" style="57" bestFit="1" customWidth="1"/>
    <col min="6" max="6" width="14.54296875" bestFit="1" customWidth="1"/>
    <col min="7" max="7" width="14" bestFit="1" customWidth="1"/>
    <col min="8" max="8" width="50.81640625" bestFit="1" customWidth="1"/>
    <col min="9" max="9" width="11.6328125" style="54" customWidth="1"/>
    <col min="10" max="10" width="14.1796875" bestFit="1" customWidth="1"/>
    <col min="11" max="11" width="18.1796875" style="54" customWidth="1"/>
    <col min="12" max="12" width="18.1796875" customWidth="1"/>
    <col min="13" max="13" width="18.1796875" style="54" customWidth="1"/>
    <col min="14" max="14" width="18.1796875" customWidth="1"/>
    <col min="15" max="15" width="18.1796875" style="54" customWidth="1"/>
    <col min="16" max="18" width="18.1796875" customWidth="1"/>
    <col min="19" max="19" width="14.81640625" bestFit="1" customWidth="1"/>
    <col min="20" max="20" width="17.90625" bestFit="1" customWidth="1"/>
    <col min="21" max="21" width="11.1796875" bestFit="1" customWidth="1"/>
    <col min="22" max="22" width="10.81640625" bestFit="1" customWidth="1"/>
    <col min="23" max="23" width="7" bestFit="1" customWidth="1"/>
  </cols>
  <sheetData>
    <row r="1" spans="1:23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 t="shared" ref="I1:I32" si="0"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1" t="s">
        <v>34</v>
      </c>
      <c r="R1" s="20" t="s">
        <v>33</v>
      </c>
      <c r="S1" s="20" t="s">
        <v>35</v>
      </c>
      <c r="T1" s="20" t="s">
        <v>36</v>
      </c>
      <c r="U1" s="22" t="s">
        <v>37</v>
      </c>
      <c r="V1" s="22" t="s">
        <v>38</v>
      </c>
      <c r="W1" s="22" t="s">
        <v>39</v>
      </c>
    </row>
    <row r="2" spans="1:23" ht="26">
      <c r="F2" s="24" t="s">
        <v>40</v>
      </c>
      <c r="G2" s="39" t="s">
        <v>131</v>
      </c>
      <c r="H2" s="26" t="s">
        <v>132</v>
      </c>
      <c r="I2" s="53" t="str">
        <f t="shared" si="0"/>
        <v>03146814188</v>
      </c>
      <c r="J2" s="29" t="s">
        <v>134</v>
      </c>
      <c r="K2" s="56" t="str">
        <f t="shared" ref="K2:K33" si="1">IFERROR(VLOOKUP(L2,H:I,2,0),"-")</f>
        <v>-</v>
      </c>
      <c r="L2" s="29" t="s">
        <v>5</v>
      </c>
      <c r="M2" s="56" t="str">
        <f t="shared" ref="M2:M33" si="2">IFERROR(VLOOKUP(N2,H:I,2,0),"-")</f>
        <v>09966884637</v>
      </c>
      <c r="N2" s="26" t="s">
        <v>42</v>
      </c>
      <c r="O2" s="56" t="str">
        <f t="shared" ref="O2:O33" si="3">IFERROR(VLOOKUP(P2,H:I,2,0),"-")</f>
        <v>00365921610</v>
      </c>
      <c r="P2" s="26" t="s">
        <v>122</v>
      </c>
      <c r="Q2" s="28">
        <v>32767</v>
      </c>
      <c r="R2" s="35" t="s">
        <v>133</v>
      </c>
      <c r="S2" s="41">
        <v>44795</v>
      </c>
      <c r="T2" s="31"/>
      <c r="U2" s="32">
        <v>62982545323</v>
      </c>
      <c r="V2" s="33" t="s">
        <v>45</v>
      </c>
      <c r="W2" s="33" t="s">
        <v>46</v>
      </c>
    </row>
    <row r="3" spans="1:23" ht="15.5">
      <c r="F3" s="24" t="s">
        <v>40</v>
      </c>
      <c r="G3" s="34">
        <v>71704965187</v>
      </c>
      <c r="H3" s="26" t="s">
        <v>59</v>
      </c>
      <c r="I3" s="53">
        <f t="shared" si="0"/>
        <v>71704965187</v>
      </c>
      <c r="J3" s="29" t="s">
        <v>61</v>
      </c>
      <c r="K3" s="56">
        <f t="shared" si="1"/>
        <v>397689292</v>
      </c>
      <c r="L3" s="26" t="s">
        <v>62</v>
      </c>
      <c r="M3" s="56" t="str">
        <f t="shared" si="2"/>
        <v>09966884637</v>
      </c>
      <c r="N3" s="26" t="s">
        <v>42</v>
      </c>
      <c r="O3" s="56" t="str">
        <f t="shared" si="3"/>
        <v>00365921610</v>
      </c>
      <c r="P3" s="26" t="s">
        <v>122</v>
      </c>
      <c r="Q3" s="28">
        <v>29776</v>
      </c>
      <c r="R3" s="27" t="s">
        <v>60</v>
      </c>
      <c r="S3" s="30">
        <v>44802</v>
      </c>
      <c r="T3" s="31"/>
      <c r="U3" s="32">
        <v>62998367034</v>
      </c>
      <c r="V3" s="33" t="s">
        <v>53</v>
      </c>
      <c r="W3" s="33" t="s">
        <v>54</v>
      </c>
    </row>
    <row r="4" spans="1:23" ht="15.5">
      <c r="F4" s="24" t="s">
        <v>40</v>
      </c>
      <c r="G4" s="34">
        <v>70121994155</v>
      </c>
      <c r="H4" s="26" t="s">
        <v>64</v>
      </c>
      <c r="I4" s="53">
        <f t="shared" si="0"/>
        <v>70121994155</v>
      </c>
      <c r="J4" s="29" t="s">
        <v>61</v>
      </c>
      <c r="K4" s="56">
        <f t="shared" si="1"/>
        <v>397689292</v>
      </c>
      <c r="L4" s="26" t="s">
        <v>62</v>
      </c>
      <c r="M4" s="56" t="str">
        <f t="shared" si="2"/>
        <v>09966884637</v>
      </c>
      <c r="N4" s="26" t="s">
        <v>42</v>
      </c>
      <c r="O4" s="56" t="str">
        <f t="shared" si="3"/>
        <v>00365921610</v>
      </c>
      <c r="P4" s="26" t="s">
        <v>122</v>
      </c>
      <c r="Q4" s="28">
        <v>33997</v>
      </c>
      <c r="R4" s="35" t="s">
        <v>65</v>
      </c>
      <c r="S4" s="30">
        <v>44802</v>
      </c>
      <c r="T4" s="31">
        <v>44845</v>
      </c>
      <c r="U4" s="32">
        <v>62992665251</v>
      </c>
      <c r="V4" s="33" t="s">
        <v>53</v>
      </c>
      <c r="W4" s="33" t="s">
        <v>54</v>
      </c>
    </row>
    <row r="5" spans="1:23" ht="26">
      <c r="F5" s="24" t="s">
        <v>40</v>
      </c>
      <c r="G5" s="34">
        <v>63870606649</v>
      </c>
      <c r="H5" s="26" t="s">
        <v>66</v>
      </c>
      <c r="I5" s="53">
        <f t="shared" si="0"/>
        <v>63870606649</v>
      </c>
      <c r="J5" s="29" t="s">
        <v>61</v>
      </c>
      <c r="K5" s="56" t="str">
        <f t="shared" si="1"/>
        <v>04970600600</v>
      </c>
      <c r="L5" s="26" t="s">
        <v>48</v>
      </c>
      <c r="M5" s="56" t="str">
        <f t="shared" si="2"/>
        <v>09966884637</v>
      </c>
      <c r="N5" s="26" t="s">
        <v>42</v>
      </c>
      <c r="O5" s="56" t="str">
        <f t="shared" si="3"/>
        <v>00365921610</v>
      </c>
      <c r="P5" s="26" t="s">
        <v>122</v>
      </c>
      <c r="Q5" s="28">
        <v>23683</v>
      </c>
      <c r="R5" t="s">
        <v>67</v>
      </c>
      <c r="S5" s="30">
        <v>44795</v>
      </c>
      <c r="T5" s="31"/>
      <c r="U5" s="32">
        <v>31984580153</v>
      </c>
      <c r="V5" s="33" t="s">
        <v>45</v>
      </c>
      <c r="W5" s="33" t="s">
        <v>46</v>
      </c>
    </row>
    <row r="6" spans="1:23" ht="15.5">
      <c r="F6" s="24" t="s">
        <v>40</v>
      </c>
      <c r="G6" s="34">
        <v>1987295102</v>
      </c>
      <c r="H6" s="26" t="s">
        <v>70</v>
      </c>
      <c r="I6" s="53">
        <f t="shared" si="0"/>
        <v>1987295102</v>
      </c>
      <c r="J6" s="29" t="s">
        <v>61</v>
      </c>
      <c r="K6" s="56" t="str">
        <f t="shared" si="1"/>
        <v>-</v>
      </c>
      <c r="L6" s="29" t="s">
        <v>5</v>
      </c>
      <c r="M6" s="56" t="str">
        <f t="shared" si="2"/>
        <v>09966884637</v>
      </c>
      <c r="N6" s="26" t="s">
        <v>42</v>
      </c>
      <c r="O6" s="56" t="str">
        <f t="shared" si="3"/>
        <v>00365921610</v>
      </c>
      <c r="P6" s="26" t="s">
        <v>122</v>
      </c>
      <c r="Q6" s="28">
        <v>32132</v>
      </c>
      <c r="R6" s="27" t="s">
        <v>71</v>
      </c>
      <c r="S6" s="30">
        <v>44798</v>
      </c>
      <c r="T6" s="31">
        <v>44844</v>
      </c>
      <c r="U6" s="32">
        <v>61992694142</v>
      </c>
      <c r="V6" s="33" t="s">
        <v>57</v>
      </c>
      <c r="W6" s="33" t="s">
        <v>58</v>
      </c>
    </row>
    <row r="7" spans="1:23" ht="26">
      <c r="F7" s="24" t="s">
        <v>40</v>
      </c>
      <c r="G7" s="34">
        <v>9452609621</v>
      </c>
      <c r="H7" s="26" t="s">
        <v>72</v>
      </c>
      <c r="I7" s="53">
        <f t="shared" si="0"/>
        <v>9452609621</v>
      </c>
      <c r="J7" s="29" t="s">
        <v>61</v>
      </c>
      <c r="K7" s="56" t="str">
        <f t="shared" si="1"/>
        <v>04970600600</v>
      </c>
      <c r="L7" s="26" t="s">
        <v>48</v>
      </c>
      <c r="M7" s="56" t="str">
        <f t="shared" si="2"/>
        <v>09966884637</v>
      </c>
      <c r="N7" s="26" t="s">
        <v>42</v>
      </c>
      <c r="O7" s="56" t="str">
        <f t="shared" si="3"/>
        <v>00365921610</v>
      </c>
      <c r="P7" s="26" t="s">
        <v>122</v>
      </c>
      <c r="Q7" s="28">
        <v>33176</v>
      </c>
      <c r="R7" s="27" t="s">
        <v>73</v>
      </c>
      <c r="S7" s="30">
        <v>44795</v>
      </c>
      <c r="T7" s="31"/>
      <c r="U7" s="32">
        <v>62998158950</v>
      </c>
      <c r="V7" s="33" t="s">
        <v>45</v>
      </c>
      <c r="W7" s="33" t="s">
        <v>46</v>
      </c>
    </row>
    <row r="8" spans="1:23" ht="26">
      <c r="F8" s="24" t="s">
        <v>40</v>
      </c>
      <c r="G8" s="34">
        <v>2838009680</v>
      </c>
      <c r="H8" s="26" t="s">
        <v>74</v>
      </c>
      <c r="I8" s="53">
        <f t="shared" si="0"/>
        <v>2838009680</v>
      </c>
      <c r="J8" s="29" t="s">
        <v>61</v>
      </c>
      <c r="K8" s="56" t="str">
        <f t="shared" si="1"/>
        <v>04970600600</v>
      </c>
      <c r="L8" s="26" t="s">
        <v>48</v>
      </c>
      <c r="M8" s="56" t="str">
        <f t="shared" si="2"/>
        <v>09966884637</v>
      </c>
      <c r="N8" s="26" t="s">
        <v>42</v>
      </c>
      <c r="O8" s="56" t="str">
        <f t="shared" si="3"/>
        <v>00365921610</v>
      </c>
      <c r="P8" s="26" t="s">
        <v>122</v>
      </c>
      <c r="Q8" s="28">
        <v>27907</v>
      </c>
      <c r="R8" s="27" t="s">
        <v>75</v>
      </c>
      <c r="S8" s="30">
        <v>44795</v>
      </c>
      <c r="T8" s="31">
        <v>44839</v>
      </c>
      <c r="U8" s="32">
        <v>32988716364</v>
      </c>
      <c r="V8" s="33" t="s">
        <v>45</v>
      </c>
      <c r="W8" s="33" t="s">
        <v>46</v>
      </c>
    </row>
    <row r="9" spans="1:23" ht="26">
      <c r="F9" s="24" t="s">
        <v>40</v>
      </c>
      <c r="G9" s="37">
        <v>13113308607</v>
      </c>
      <c r="H9" s="26" t="s">
        <v>76</v>
      </c>
      <c r="I9" s="53">
        <f t="shared" si="0"/>
        <v>13113308607</v>
      </c>
      <c r="J9" s="29" t="s">
        <v>61</v>
      </c>
      <c r="K9" s="56" t="str">
        <f t="shared" si="1"/>
        <v>04970600600</v>
      </c>
      <c r="L9" s="26" t="s">
        <v>48</v>
      </c>
      <c r="M9" s="56" t="str">
        <f t="shared" si="2"/>
        <v>09966884637</v>
      </c>
      <c r="N9" s="26" t="s">
        <v>42</v>
      </c>
      <c r="O9" s="56" t="str">
        <f t="shared" si="3"/>
        <v>00365921610</v>
      </c>
      <c r="P9" s="26" t="s">
        <v>122</v>
      </c>
      <c r="Q9" s="28">
        <v>34962</v>
      </c>
      <c r="R9" s="27" t="s">
        <v>77</v>
      </c>
      <c r="S9" s="30">
        <v>44795</v>
      </c>
      <c r="T9" s="31"/>
      <c r="U9" s="32">
        <v>32988998992</v>
      </c>
      <c r="V9" s="33" t="s">
        <v>45</v>
      </c>
      <c r="W9" s="33" t="s">
        <v>46</v>
      </c>
    </row>
    <row r="10" spans="1:23" ht="15.5">
      <c r="F10" s="24" t="s">
        <v>40</v>
      </c>
      <c r="G10" s="34">
        <v>496547135</v>
      </c>
      <c r="H10" s="26" t="s">
        <v>78</v>
      </c>
      <c r="I10" s="53">
        <f t="shared" si="0"/>
        <v>496547135</v>
      </c>
      <c r="J10" s="29" t="s">
        <v>61</v>
      </c>
      <c r="K10" s="56">
        <f t="shared" si="1"/>
        <v>5029234152</v>
      </c>
      <c r="L10" s="26" t="s">
        <v>68</v>
      </c>
      <c r="M10" s="56" t="str">
        <f t="shared" si="2"/>
        <v>09966884637</v>
      </c>
      <c r="N10" s="26" t="s">
        <v>42</v>
      </c>
      <c r="O10" s="56" t="str">
        <f t="shared" si="3"/>
        <v>00365921610</v>
      </c>
      <c r="P10" s="26" t="s">
        <v>122</v>
      </c>
      <c r="Q10" s="28">
        <v>31001</v>
      </c>
      <c r="R10" s="27" t="s">
        <v>79</v>
      </c>
      <c r="S10" s="30">
        <v>44798</v>
      </c>
      <c r="T10" s="31">
        <v>44848</v>
      </c>
      <c r="U10" s="32">
        <v>61991243504</v>
      </c>
      <c r="V10" s="33" t="s">
        <v>57</v>
      </c>
      <c r="W10" s="33" t="s">
        <v>58</v>
      </c>
    </row>
    <row r="11" spans="1:23" ht="15.5">
      <c r="F11" s="24" t="s">
        <v>40</v>
      </c>
      <c r="G11" s="34">
        <v>1907744100</v>
      </c>
      <c r="H11" s="26" t="s">
        <v>80</v>
      </c>
      <c r="I11" s="53">
        <f t="shared" si="0"/>
        <v>1907744100</v>
      </c>
      <c r="J11" s="29" t="s">
        <v>61</v>
      </c>
      <c r="K11" s="56">
        <f t="shared" si="1"/>
        <v>397689292</v>
      </c>
      <c r="L11" s="26" t="s">
        <v>62</v>
      </c>
      <c r="M11" s="56" t="str">
        <f t="shared" si="2"/>
        <v>09966884637</v>
      </c>
      <c r="N11" s="26" t="s">
        <v>42</v>
      </c>
      <c r="O11" s="56" t="str">
        <f t="shared" si="3"/>
        <v>00365921610</v>
      </c>
      <c r="P11" s="26" t="s">
        <v>122</v>
      </c>
      <c r="Q11" s="28">
        <v>33078</v>
      </c>
      <c r="R11" s="27" t="s">
        <v>81</v>
      </c>
      <c r="S11" s="30">
        <v>44802</v>
      </c>
      <c r="T11" s="31"/>
      <c r="U11" s="32">
        <v>62999027542</v>
      </c>
      <c r="V11" s="33" t="s">
        <v>53</v>
      </c>
      <c r="W11" s="33" t="s">
        <v>54</v>
      </c>
    </row>
    <row r="12" spans="1:23" ht="15.5">
      <c r="F12" s="24" t="s">
        <v>40</v>
      </c>
      <c r="G12" s="34">
        <v>36483336829</v>
      </c>
      <c r="H12" s="26" t="s">
        <v>82</v>
      </c>
      <c r="I12" s="53">
        <f t="shared" si="0"/>
        <v>36483336829</v>
      </c>
      <c r="J12" s="29" t="s">
        <v>61</v>
      </c>
      <c r="K12" s="56">
        <f t="shared" si="1"/>
        <v>397689292</v>
      </c>
      <c r="L12" s="26" t="s">
        <v>62</v>
      </c>
      <c r="M12" s="56" t="str">
        <f t="shared" si="2"/>
        <v>09966884637</v>
      </c>
      <c r="N12" s="26" t="s">
        <v>42</v>
      </c>
      <c r="O12" s="56" t="str">
        <f t="shared" si="3"/>
        <v>00365921610</v>
      </c>
      <c r="P12" s="26" t="s">
        <v>122</v>
      </c>
      <c r="Q12" s="28">
        <v>31810</v>
      </c>
      <c r="R12" s="27" t="s">
        <v>83</v>
      </c>
      <c r="S12" s="30">
        <v>44802</v>
      </c>
      <c r="T12" s="31"/>
      <c r="U12" s="32">
        <v>62981423405</v>
      </c>
      <c r="V12" s="33" t="s">
        <v>53</v>
      </c>
      <c r="W12" s="33" t="s">
        <v>54</v>
      </c>
    </row>
    <row r="13" spans="1:23" ht="26">
      <c r="F13" s="24" t="s">
        <v>40</v>
      </c>
      <c r="G13" s="34">
        <v>11158354754</v>
      </c>
      <c r="H13" s="26" t="s">
        <v>84</v>
      </c>
      <c r="I13" s="53">
        <f t="shared" si="0"/>
        <v>11158354754</v>
      </c>
      <c r="J13" s="29" t="s">
        <v>61</v>
      </c>
      <c r="K13" s="56" t="str">
        <f t="shared" si="1"/>
        <v>04970600600</v>
      </c>
      <c r="L13" s="26" t="s">
        <v>48</v>
      </c>
      <c r="M13" s="56" t="str">
        <f t="shared" si="2"/>
        <v>09966884637</v>
      </c>
      <c r="N13" s="26" t="s">
        <v>42</v>
      </c>
      <c r="O13" s="56" t="str">
        <f t="shared" si="3"/>
        <v>00365921610</v>
      </c>
      <c r="P13" s="26" t="s">
        <v>122</v>
      </c>
      <c r="Q13" s="28">
        <v>31857</v>
      </c>
      <c r="R13" s="27" t="s">
        <v>85</v>
      </c>
      <c r="S13" s="30">
        <v>44795</v>
      </c>
      <c r="T13" s="36"/>
      <c r="U13" s="32">
        <v>24988435066</v>
      </c>
      <c r="V13" s="33" t="s">
        <v>45</v>
      </c>
      <c r="W13" s="33" t="s">
        <v>46</v>
      </c>
    </row>
    <row r="14" spans="1:23" ht="15.5">
      <c r="F14" s="24" t="s">
        <v>40</v>
      </c>
      <c r="G14" s="34">
        <v>4578519619</v>
      </c>
      <c r="H14" s="26" t="s">
        <v>86</v>
      </c>
      <c r="I14" s="53">
        <f t="shared" si="0"/>
        <v>4578519619</v>
      </c>
      <c r="J14" s="29" t="s">
        <v>61</v>
      </c>
      <c r="K14" s="56">
        <f t="shared" si="1"/>
        <v>3185033108</v>
      </c>
      <c r="L14" s="26" t="s">
        <v>55</v>
      </c>
      <c r="M14" s="56" t="str">
        <f t="shared" si="2"/>
        <v>09966884637</v>
      </c>
      <c r="N14" s="26" t="s">
        <v>42</v>
      </c>
      <c r="O14" s="56" t="str">
        <f t="shared" si="3"/>
        <v>00365921610</v>
      </c>
      <c r="P14" s="26" t="s">
        <v>122</v>
      </c>
      <c r="Q14" s="28">
        <v>29230</v>
      </c>
      <c r="R14" s="27" t="s">
        <v>87</v>
      </c>
      <c r="S14" s="30">
        <v>44798</v>
      </c>
      <c r="T14" s="36"/>
      <c r="U14" s="32">
        <v>61992807407</v>
      </c>
      <c r="V14" s="33" t="s">
        <v>57</v>
      </c>
      <c r="W14" s="33" t="s">
        <v>58</v>
      </c>
    </row>
    <row r="15" spans="1:23" ht="15.5">
      <c r="F15" s="24" t="s">
        <v>40</v>
      </c>
      <c r="G15" s="38" t="s">
        <v>88</v>
      </c>
      <c r="H15" s="26" t="s">
        <v>89</v>
      </c>
      <c r="I15" s="53" t="str">
        <f t="shared" si="0"/>
        <v>05520106185</v>
      </c>
      <c r="J15" s="29" t="s">
        <v>61</v>
      </c>
      <c r="K15" s="56">
        <f t="shared" si="1"/>
        <v>5029234152</v>
      </c>
      <c r="L15" s="26" t="s">
        <v>68</v>
      </c>
      <c r="M15" s="56" t="str">
        <f t="shared" si="2"/>
        <v>09966884637</v>
      </c>
      <c r="N15" s="26" t="s">
        <v>42</v>
      </c>
      <c r="O15" s="56" t="str">
        <f t="shared" si="3"/>
        <v>00365921610</v>
      </c>
      <c r="P15" s="26" t="s">
        <v>122</v>
      </c>
      <c r="Q15" s="28">
        <v>36235</v>
      </c>
      <c r="R15" s="27" t="s">
        <v>90</v>
      </c>
      <c r="S15" s="30">
        <v>44798</v>
      </c>
      <c r="T15" s="31"/>
      <c r="U15" s="32">
        <v>61981491714</v>
      </c>
      <c r="V15" s="33" t="s">
        <v>57</v>
      </c>
      <c r="W15" s="33" t="s">
        <v>58</v>
      </c>
    </row>
    <row r="16" spans="1:23" ht="15.5">
      <c r="F16" s="24" t="s">
        <v>40</v>
      </c>
      <c r="G16" s="39" t="s">
        <v>91</v>
      </c>
      <c r="H16" s="26" t="s">
        <v>92</v>
      </c>
      <c r="I16" s="53" t="str">
        <f t="shared" si="0"/>
        <v>12773114639</v>
      </c>
      <c r="J16" s="29" t="s">
        <v>61</v>
      </c>
      <c r="K16" s="56">
        <f t="shared" si="1"/>
        <v>5029234152</v>
      </c>
      <c r="L16" s="26" t="s">
        <v>68</v>
      </c>
      <c r="M16" s="56" t="str">
        <f t="shared" si="2"/>
        <v>09966884637</v>
      </c>
      <c r="N16" s="26" t="s">
        <v>42</v>
      </c>
      <c r="O16" s="56" t="str">
        <f t="shared" si="3"/>
        <v>00365921610</v>
      </c>
      <c r="P16" s="26" t="s">
        <v>122</v>
      </c>
      <c r="Q16" s="28">
        <v>34854</v>
      </c>
      <c r="R16" s="27" t="s">
        <v>93</v>
      </c>
      <c r="S16" s="30">
        <v>44798</v>
      </c>
      <c r="T16" s="31">
        <v>44858</v>
      </c>
      <c r="U16" s="32">
        <v>38998864091</v>
      </c>
      <c r="V16" s="33" t="s">
        <v>57</v>
      </c>
      <c r="W16" s="33" t="s">
        <v>58</v>
      </c>
    </row>
    <row r="17" spans="6:23" ht="15.5">
      <c r="F17" s="24" t="s">
        <v>40</v>
      </c>
      <c r="G17" s="38" t="s">
        <v>94</v>
      </c>
      <c r="H17" s="26" t="s">
        <v>95</v>
      </c>
      <c r="I17" s="53" t="str">
        <f t="shared" si="0"/>
        <v>01750788152</v>
      </c>
      <c r="J17" s="29" t="s">
        <v>61</v>
      </c>
      <c r="K17" s="56">
        <f t="shared" si="1"/>
        <v>5029234152</v>
      </c>
      <c r="L17" s="26" t="s">
        <v>68</v>
      </c>
      <c r="M17" s="56" t="str">
        <f t="shared" si="2"/>
        <v>09966884637</v>
      </c>
      <c r="N17" s="26" t="s">
        <v>42</v>
      </c>
      <c r="O17" s="56" t="str">
        <f t="shared" si="3"/>
        <v>00365921610</v>
      </c>
      <c r="P17" s="26" t="s">
        <v>122</v>
      </c>
      <c r="Q17" s="28">
        <v>32508</v>
      </c>
      <c r="R17" s="27" t="s">
        <v>96</v>
      </c>
      <c r="S17" s="30">
        <v>44798</v>
      </c>
      <c r="T17" s="36"/>
      <c r="U17" s="32">
        <v>61991458145</v>
      </c>
      <c r="V17" s="33" t="s">
        <v>57</v>
      </c>
      <c r="W17" s="33" t="s">
        <v>58</v>
      </c>
    </row>
    <row r="18" spans="6:23" ht="15.5">
      <c r="F18" s="24" t="s">
        <v>40</v>
      </c>
      <c r="G18" s="38" t="s">
        <v>97</v>
      </c>
      <c r="H18" s="26" t="s">
        <v>98</v>
      </c>
      <c r="I18" s="53" t="str">
        <f t="shared" si="0"/>
        <v>60573097313</v>
      </c>
      <c r="J18" s="29" t="s">
        <v>61</v>
      </c>
      <c r="K18" s="56">
        <f t="shared" si="1"/>
        <v>397689292</v>
      </c>
      <c r="L18" s="26" t="s">
        <v>62</v>
      </c>
      <c r="M18" s="56" t="str">
        <f t="shared" si="2"/>
        <v>09966884637</v>
      </c>
      <c r="N18" s="26" t="s">
        <v>42</v>
      </c>
      <c r="O18" s="56" t="str">
        <f t="shared" si="3"/>
        <v>00365921610</v>
      </c>
      <c r="P18" s="26" t="s">
        <v>122</v>
      </c>
      <c r="Q18" s="28">
        <v>35063</v>
      </c>
      <c r="R18" s="27" t="s">
        <v>99</v>
      </c>
      <c r="S18" s="30">
        <v>44802</v>
      </c>
      <c r="T18" s="36"/>
      <c r="U18" s="32">
        <v>62993630424</v>
      </c>
      <c r="V18" s="33" t="s">
        <v>53</v>
      </c>
      <c r="W18" s="33" t="s">
        <v>54</v>
      </c>
    </row>
    <row r="19" spans="6:23" ht="15.5">
      <c r="F19" s="24" t="s">
        <v>40</v>
      </c>
      <c r="G19" s="38" t="s">
        <v>100</v>
      </c>
      <c r="H19" s="26" t="s">
        <v>101</v>
      </c>
      <c r="I19" s="53" t="str">
        <f t="shared" si="0"/>
        <v>75182300115</v>
      </c>
      <c r="J19" s="29" t="s">
        <v>61</v>
      </c>
      <c r="K19" s="56" t="str">
        <f t="shared" si="1"/>
        <v>-</v>
      </c>
      <c r="L19" s="29" t="s">
        <v>5</v>
      </c>
      <c r="M19" s="56" t="str">
        <f t="shared" si="2"/>
        <v>09966884637</v>
      </c>
      <c r="N19" s="26" t="s">
        <v>42</v>
      </c>
      <c r="O19" s="56" t="str">
        <f t="shared" si="3"/>
        <v>00365921610</v>
      </c>
      <c r="P19" s="26" t="s">
        <v>122</v>
      </c>
      <c r="Q19" s="28">
        <v>34070</v>
      </c>
      <c r="R19" s="27" t="s">
        <v>102</v>
      </c>
      <c r="S19" s="30">
        <v>44802</v>
      </c>
      <c r="T19" s="36">
        <v>44838</v>
      </c>
      <c r="U19" s="32">
        <v>62996186249</v>
      </c>
      <c r="V19" s="33" t="s">
        <v>53</v>
      </c>
      <c r="W19" s="33" t="s">
        <v>54</v>
      </c>
    </row>
    <row r="20" spans="6:23" ht="15.5">
      <c r="F20" s="24" t="s">
        <v>40</v>
      </c>
      <c r="G20" s="40" t="s">
        <v>103</v>
      </c>
      <c r="H20" s="26" t="s">
        <v>104</v>
      </c>
      <c r="I20" s="53" t="str">
        <f t="shared" si="0"/>
        <v>71974199134</v>
      </c>
      <c r="J20" s="29" t="s">
        <v>61</v>
      </c>
      <c r="K20" s="56" t="str">
        <f t="shared" si="1"/>
        <v>-</v>
      </c>
      <c r="L20" s="29" t="s">
        <v>5</v>
      </c>
      <c r="M20" s="56" t="str">
        <f t="shared" si="2"/>
        <v>09966884637</v>
      </c>
      <c r="N20" s="26" t="s">
        <v>42</v>
      </c>
      <c r="O20" s="56" t="str">
        <f t="shared" si="3"/>
        <v>00365921610</v>
      </c>
      <c r="P20" s="26" t="s">
        <v>122</v>
      </c>
      <c r="Q20" s="28">
        <v>29863</v>
      </c>
      <c r="R20" s="35" t="s">
        <v>105</v>
      </c>
      <c r="S20" s="30">
        <v>44798</v>
      </c>
      <c r="T20" s="36">
        <v>44838</v>
      </c>
      <c r="U20" s="32">
        <v>61986648071</v>
      </c>
      <c r="V20" s="33" t="s">
        <v>57</v>
      </c>
      <c r="W20" s="33" t="s">
        <v>58</v>
      </c>
    </row>
    <row r="21" spans="6:23" ht="15.5">
      <c r="F21" s="24" t="s">
        <v>40</v>
      </c>
      <c r="G21" s="40" t="s">
        <v>106</v>
      </c>
      <c r="H21" s="26" t="s">
        <v>107</v>
      </c>
      <c r="I21" s="53" t="str">
        <f t="shared" si="0"/>
        <v>35210460100</v>
      </c>
      <c r="J21" s="29" t="s">
        <v>61</v>
      </c>
      <c r="K21" s="56">
        <f t="shared" si="1"/>
        <v>5029234152</v>
      </c>
      <c r="L21" s="26" t="s">
        <v>68</v>
      </c>
      <c r="M21" s="56" t="str">
        <f t="shared" si="2"/>
        <v>09966884637</v>
      </c>
      <c r="N21" s="26" t="s">
        <v>42</v>
      </c>
      <c r="O21" s="56" t="str">
        <f t="shared" si="3"/>
        <v>00365921610</v>
      </c>
      <c r="P21" s="26" t="s">
        <v>122</v>
      </c>
      <c r="Q21" s="28">
        <v>25644</v>
      </c>
      <c r="R21" s="35" t="s">
        <v>108</v>
      </c>
      <c r="S21" s="30">
        <v>44798</v>
      </c>
      <c r="T21" s="36"/>
      <c r="U21" s="32">
        <v>61981945060</v>
      </c>
      <c r="V21" s="33" t="s">
        <v>57</v>
      </c>
      <c r="W21" s="33" t="s">
        <v>58</v>
      </c>
    </row>
    <row r="22" spans="6:23" ht="15.5">
      <c r="F22" s="24" t="s">
        <v>40</v>
      </c>
      <c r="G22" s="40" t="s">
        <v>109</v>
      </c>
      <c r="H22" s="26" t="s">
        <v>110</v>
      </c>
      <c r="I22" s="53" t="str">
        <f t="shared" si="0"/>
        <v>42803208881</v>
      </c>
      <c r="J22" s="29" t="s">
        <v>61</v>
      </c>
      <c r="K22" s="56">
        <f t="shared" si="1"/>
        <v>5029234152</v>
      </c>
      <c r="L22" s="26" t="s">
        <v>68</v>
      </c>
      <c r="M22" s="56" t="str">
        <f t="shared" si="2"/>
        <v>09966884637</v>
      </c>
      <c r="N22" s="26" t="s">
        <v>42</v>
      </c>
      <c r="O22" s="56" t="str">
        <f t="shared" si="3"/>
        <v>00365921610</v>
      </c>
      <c r="P22" s="26" t="s">
        <v>122</v>
      </c>
      <c r="Q22" s="28">
        <v>33742</v>
      </c>
      <c r="R22" s="35" t="s">
        <v>111</v>
      </c>
      <c r="S22" s="30">
        <v>44798</v>
      </c>
      <c r="T22" s="31">
        <v>44852</v>
      </c>
      <c r="U22" s="32">
        <v>61992578813</v>
      </c>
      <c r="V22" s="33" t="s">
        <v>57</v>
      </c>
      <c r="W22" s="33" t="s">
        <v>58</v>
      </c>
    </row>
    <row r="23" spans="6:23" ht="15.5">
      <c r="F23" s="24" t="s">
        <v>40</v>
      </c>
      <c r="G23" s="40" t="s">
        <v>112</v>
      </c>
      <c r="H23" s="26" t="s">
        <v>113</v>
      </c>
      <c r="I23" s="53" t="str">
        <f t="shared" si="0"/>
        <v>70040809196</v>
      </c>
      <c r="J23" s="29" t="s">
        <v>61</v>
      </c>
      <c r="K23" s="56">
        <f t="shared" si="1"/>
        <v>5029234152</v>
      </c>
      <c r="L23" s="26" t="s">
        <v>68</v>
      </c>
      <c r="M23" s="56" t="str">
        <f t="shared" si="2"/>
        <v>09966884637</v>
      </c>
      <c r="N23" s="26" t="s">
        <v>42</v>
      </c>
      <c r="O23" s="56" t="str">
        <f t="shared" si="3"/>
        <v>00365921610</v>
      </c>
      <c r="P23" s="26" t="s">
        <v>122</v>
      </c>
      <c r="Q23" s="28">
        <v>34302</v>
      </c>
      <c r="R23" s="27" t="s">
        <v>114</v>
      </c>
      <c r="S23" s="30">
        <v>44798</v>
      </c>
      <c r="T23" s="31"/>
      <c r="U23" s="32">
        <v>61983177144</v>
      </c>
      <c r="V23" s="33" t="s">
        <v>57</v>
      </c>
      <c r="W23" s="33" t="s">
        <v>58</v>
      </c>
    </row>
    <row r="24" spans="6:23" ht="15.5">
      <c r="F24" s="24" t="s">
        <v>40</v>
      </c>
      <c r="G24" s="39" t="s">
        <v>115</v>
      </c>
      <c r="H24" s="26" t="s">
        <v>116</v>
      </c>
      <c r="I24" s="53" t="str">
        <f t="shared" si="0"/>
        <v>04069155120</v>
      </c>
      <c r="J24" s="29" t="s">
        <v>61</v>
      </c>
      <c r="K24" s="56" t="str">
        <f t="shared" si="1"/>
        <v>-</v>
      </c>
      <c r="L24" s="29" t="s">
        <v>5</v>
      </c>
      <c r="M24" s="56" t="str">
        <f t="shared" si="2"/>
        <v>09966884637</v>
      </c>
      <c r="N24" s="26" t="s">
        <v>42</v>
      </c>
      <c r="O24" s="56" t="str">
        <f t="shared" si="3"/>
        <v>00365921610</v>
      </c>
      <c r="P24" s="26" t="s">
        <v>122</v>
      </c>
      <c r="Q24" s="28">
        <v>33509</v>
      </c>
      <c r="R24" s="27" t="s">
        <v>117</v>
      </c>
      <c r="S24" s="30">
        <v>44798</v>
      </c>
      <c r="T24" s="31"/>
      <c r="U24" s="32">
        <v>61998401999</v>
      </c>
      <c r="V24" s="33" t="s">
        <v>57</v>
      </c>
      <c r="W24" s="33" t="s">
        <v>58</v>
      </c>
    </row>
    <row r="25" spans="6:23" ht="26">
      <c r="F25" s="24" t="s">
        <v>40</v>
      </c>
      <c r="G25" s="40" t="s">
        <v>118</v>
      </c>
      <c r="H25" s="26" t="s">
        <v>119</v>
      </c>
      <c r="I25" s="53" t="str">
        <f t="shared" si="0"/>
        <v>35426491801</v>
      </c>
      <c r="J25" s="29" t="s">
        <v>61</v>
      </c>
      <c r="K25" s="56" t="str">
        <f t="shared" si="1"/>
        <v>04970600600</v>
      </c>
      <c r="L25" s="26" t="s">
        <v>48</v>
      </c>
      <c r="M25" s="56" t="str">
        <f t="shared" si="2"/>
        <v>09966884637</v>
      </c>
      <c r="N25" s="26" t="s">
        <v>42</v>
      </c>
      <c r="O25" s="56" t="str">
        <f t="shared" si="3"/>
        <v>00365921610</v>
      </c>
      <c r="P25" s="26" t="s">
        <v>122</v>
      </c>
      <c r="Q25" s="28">
        <v>32108</v>
      </c>
      <c r="R25" s="35" t="s">
        <v>120</v>
      </c>
      <c r="S25" s="30">
        <v>44795</v>
      </c>
      <c r="T25" s="41"/>
      <c r="U25" s="32">
        <v>32991465198</v>
      </c>
      <c r="V25" s="33" t="s">
        <v>45</v>
      </c>
      <c r="W25" s="33" t="s">
        <v>46</v>
      </c>
    </row>
    <row r="26" spans="6:23" ht="26">
      <c r="F26" s="24" t="s">
        <v>40</v>
      </c>
      <c r="G26" s="40" t="s">
        <v>125</v>
      </c>
      <c r="H26" s="26" t="s">
        <v>126</v>
      </c>
      <c r="I26" s="53" t="str">
        <f t="shared" si="0"/>
        <v>05950056671</v>
      </c>
      <c r="J26" s="29" t="s">
        <v>61</v>
      </c>
      <c r="K26" s="56" t="str">
        <f t="shared" si="1"/>
        <v>04970600600</v>
      </c>
      <c r="L26" s="26" t="s">
        <v>48</v>
      </c>
      <c r="M26" s="56" t="str">
        <f t="shared" si="2"/>
        <v>09966884637</v>
      </c>
      <c r="N26" s="26" t="s">
        <v>42</v>
      </c>
      <c r="O26" s="56" t="str">
        <f t="shared" si="3"/>
        <v>00365921610</v>
      </c>
      <c r="P26" s="26" t="s">
        <v>122</v>
      </c>
      <c r="Q26" s="28">
        <v>29903</v>
      </c>
      <c r="R26" s="35" t="s">
        <v>127</v>
      </c>
      <c r="S26" s="41">
        <v>44803</v>
      </c>
      <c r="T26" s="41">
        <v>44839</v>
      </c>
      <c r="U26" s="32">
        <v>32999778822</v>
      </c>
      <c r="V26" s="33" t="s">
        <v>45</v>
      </c>
      <c r="W26" s="33" t="s">
        <v>46</v>
      </c>
    </row>
    <row r="27" spans="6:23" ht="15.5">
      <c r="F27" s="24" t="s">
        <v>40</v>
      </c>
      <c r="G27" s="39" t="s">
        <v>135</v>
      </c>
      <c r="H27" s="26" t="s">
        <v>136</v>
      </c>
      <c r="I27" s="53" t="str">
        <f t="shared" si="0"/>
        <v>02778089101</v>
      </c>
      <c r="J27" s="43" t="s">
        <v>61</v>
      </c>
      <c r="K27" s="56">
        <f t="shared" si="1"/>
        <v>3185033108</v>
      </c>
      <c r="L27" s="26" t="s">
        <v>55</v>
      </c>
      <c r="M27" s="56" t="str">
        <f t="shared" si="2"/>
        <v>09966884637</v>
      </c>
      <c r="N27" s="26" t="s">
        <v>42</v>
      </c>
      <c r="O27" s="56" t="str">
        <f t="shared" si="3"/>
        <v>00365921610</v>
      </c>
      <c r="P27" s="26" t="s">
        <v>122</v>
      </c>
      <c r="Q27" s="43">
        <v>31963</v>
      </c>
      <c r="R27" s="27" t="s">
        <v>137</v>
      </c>
      <c r="S27" s="41">
        <v>44809</v>
      </c>
      <c r="T27" s="41">
        <v>44852</v>
      </c>
      <c r="U27" s="32">
        <v>61993811591</v>
      </c>
      <c r="V27" s="33" t="s">
        <v>57</v>
      </c>
      <c r="W27" s="33" t="s">
        <v>58</v>
      </c>
    </row>
    <row r="28" spans="6:23" ht="15.5">
      <c r="F28" s="24" t="s">
        <v>40</v>
      </c>
      <c r="G28" s="39">
        <v>70644235101</v>
      </c>
      <c r="H28" s="26" t="s">
        <v>138</v>
      </c>
      <c r="I28" s="53">
        <f t="shared" si="0"/>
        <v>70644235101</v>
      </c>
      <c r="J28" s="43" t="s">
        <v>61</v>
      </c>
      <c r="K28" s="56" t="str">
        <f t="shared" si="1"/>
        <v>-</v>
      </c>
      <c r="L28" s="29" t="s">
        <v>5</v>
      </c>
      <c r="M28" s="56" t="str">
        <f t="shared" si="2"/>
        <v>09966884637</v>
      </c>
      <c r="N28" s="26" t="s">
        <v>42</v>
      </c>
      <c r="O28" s="56" t="str">
        <f t="shared" si="3"/>
        <v>00365921610</v>
      </c>
      <c r="P28" s="26" t="s">
        <v>122</v>
      </c>
      <c r="Q28" s="43">
        <v>36169</v>
      </c>
      <c r="R28" s="27" t="s">
        <v>139</v>
      </c>
      <c r="S28" s="41">
        <v>44809</v>
      </c>
      <c r="T28" s="41">
        <v>44835</v>
      </c>
      <c r="U28" s="32">
        <v>62984732588</v>
      </c>
      <c r="V28" s="33" t="s">
        <v>53</v>
      </c>
      <c r="W28" s="33" t="s">
        <v>54</v>
      </c>
    </row>
    <row r="29" spans="6:23" ht="26">
      <c r="F29" s="24" t="s">
        <v>40</v>
      </c>
      <c r="G29" s="39" t="s">
        <v>140</v>
      </c>
      <c r="H29" s="26" t="s">
        <v>141</v>
      </c>
      <c r="I29" s="53" t="str">
        <f t="shared" si="0"/>
        <v>00576199648</v>
      </c>
      <c r="J29" s="43" t="s">
        <v>61</v>
      </c>
      <c r="K29" s="56" t="str">
        <f t="shared" si="1"/>
        <v>04970600600</v>
      </c>
      <c r="L29" s="26" t="s">
        <v>48</v>
      </c>
      <c r="M29" s="56" t="str">
        <f t="shared" si="2"/>
        <v>09966884637</v>
      </c>
      <c r="N29" s="26" t="s">
        <v>42</v>
      </c>
      <c r="O29" s="56" t="str">
        <f t="shared" si="3"/>
        <v>00365921610</v>
      </c>
      <c r="P29" s="26" t="s">
        <v>122</v>
      </c>
      <c r="Q29" s="43">
        <v>26576</v>
      </c>
      <c r="R29" t="s">
        <v>142</v>
      </c>
      <c r="S29" s="41">
        <v>44809</v>
      </c>
      <c r="T29" s="41"/>
      <c r="U29" s="32">
        <v>32998234803</v>
      </c>
      <c r="V29" s="33" t="s">
        <v>45</v>
      </c>
      <c r="W29" s="33" t="s">
        <v>46</v>
      </c>
    </row>
    <row r="30" spans="6:23" ht="15.5">
      <c r="F30" s="24" t="s">
        <v>40</v>
      </c>
      <c r="G30" s="39" t="s">
        <v>143</v>
      </c>
      <c r="H30" s="26" t="s">
        <v>144</v>
      </c>
      <c r="I30" s="53" t="str">
        <f t="shared" si="0"/>
        <v>06577348103</v>
      </c>
      <c r="J30" s="43" t="s">
        <v>61</v>
      </c>
      <c r="K30" s="56">
        <f t="shared" si="1"/>
        <v>3185033108</v>
      </c>
      <c r="L30" s="26" t="s">
        <v>55</v>
      </c>
      <c r="M30" s="56" t="str">
        <f t="shared" si="2"/>
        <v>09966884637</v>
      </c>
      <c r="N30" s="26" t="s">
        <v>42</v>
      </c>
      <c r="O30" s="56" t="str">
        <f t="shared" si="3"/>
        <v>00365921610</v>
      </c>
      <c r="P30" s="26" t="s">
        <v>122</v>
      </c>
      <c r="Q30" s="43">
        <v>36422</v>
      </c>
      <c r="R30" s="27" t="s">
        <v>145</v>
      </c>
      <c r="S30" s="41">
        <v>44809</v>
      </c>
      <c r="T30" s="41"/>
      <c r="U30" s="32">
        <v>61982294394</v>
      </c>
      <c r="V30" s="33" t="s">
        <v>57</v>
      </c>
      <c r="W30" s="33" t="s">
        <v>58</v>
      </c>
    </row>
    <row r="31" spans="6:23" ht="15.5">
      <c r="F31" s="24" t="s">
        <v>40</v>
      </c>
      <c r="G31" s="44">
        <v>3491168147</v>
      </c>
      <c r="H31" s="26" t="s">
        <v>146</v>
      </c>
      <c r="I31" s="53">
        <f t="shared" si="0"/>
        <v>3491168147</v>
      </c>
      <c r="J31" s="43" t="s">
        <v>61</v>
      </c>
      <c r="K31" s="56">
        <f t="shared" si="1"/>
        <v>397689292</v>
      </c>
      <c r="L31" s="26" t="s">
        <v>62</v>
      </c>
      <c r="M31" s="56" t="str">
        <f t="shared" si="2"/>
        <v>09966884637</v>
      </c>
      <c r="N31" s="26" t="s">
        <v>42</v>
      </c>
      <c r="O31" s="56" t="str">
        <f t="shared" si="3"/>
        <v>00365921610</v>
      </c>
      <c r="P31" s="26" t="s">
        <v>122</v>
      </c>
      <c r="Q31" s="43">
        <v>32484</v>
      </c>
      <c r="R31" s="45" t="s">
        <v>147</v>
      </c>
      <c r="S31" s="41">
        <v>44816</v>
      </c>
      <c r="T31" s="41"/>
      <c r="U31" s="42">
        <v>61996914796</v>
      </c>
      <c r="V31" s="33" t="s">
        <v>53</v>
      </c>
      <c r="W31" s="46" t="s">
        <v>54</v>
      </c>
    </row>
    <row r="32" spans="6:23" ht="15.5">
      <c r="F32" s="24" t="s">
        <v>40</v>
      </c>
      <c r="G32" s="44">
        <v>4878435178</v>
      </c>
      <c r="H32" s="26" t="s">
        <v>148</v>
      </c>
      <c r="I32" s="53">
        <f t="shared" si="0"/>
        <v>4878435178</v>
      </c>
      <c r="J32" s="43" t="s">
        <v>61</v>
      </c>
      <c r="K32" s="56">
        <f t="shared" si="1"/>
        <v>3185033108</v>
      </c>
      <c r="L32" s="26" t="s">
        <v>55</v>
      </c>
      <c r="M32" s="56" t="str">
        <f t="shared" si="2"/>
        <v>09966884637</v>
      </c>
      <c r="N32" s="26" t="s">
        <v>42</v>
      </c>
      <c r="O32" s="56" t="str">
        <f t="shared" si="3"/>
        <v>00365921610</v>
      </c>
      <c r="P32" s="26" t="s">
        <v>122</v>
      </c>
      <c r="Q32" s="43">
        <v>34507</v>
      </c>
      <c r="R32" s="45" t="s">
        <v>149</v>
      </c>
      <c r="S32" s="41">
        <v>44816</v>
      </c>
      <c r="T32" s="41">
        <v>44852</v>
      </c>
      <c r="U32" s="42">
        <v>6199482922</v>
      </c>
      <c r="V32" s="33" t="s">
        <v>57</v>
      </c>
      <c r="W32" s="46" t="s">
        <v>58</v>
      </c>
    </row>
    <row r="33" spans="6:23" ht="15.5">
      <c r="F33" s="24" t="s">
        <v>40</v>
      </c>
      <c r="G33" s="44">
        <v>7565469661</v>
      </c>
      <c r="H33" s="26" t="s">
        <v>150</v>
      </c>
      <c r="I33" s="53">
        <f t="shared" ref="I33:I69" si="4">G33</f>
        <v>7565469661</v>
      </c>
      <c r="J33" s="43" t="s">
        <v>61</v>
      </c>
      <c r="K33" s="56" t="str">
        <f t="shared" si="1"/>
        <v>-</v>
      </c>
      <c r="L33" s="29" t="s">
        <v>5</v>
      </c>
      <c r="M33" s="56" t="str">
        <f t="shared" si="2"/>
        <v>09966884637</v>
      </c>
      <c r="N33" s="26" t="s">
        <v>42</v>
      </c>
      <c r="O33" s="56" t="str">
        <f t="shared" si="3"/>
        <v>00365921610</v>
      </c>
      <c r="P33" s="26" t="s">
        <v>122</v>
      </c>
      <c r="Q33" s="43">
        <v>31348</v>
      </c>
      <c r="R33" s="45" t="s">
        <v>151</v>
      </c>
      <c r="S33" s="41">
        <v>44816</v>
      </c>
      <c r="T33" s="41"/>
      <c r="U33" s="42">
        <v>62981075888</v>
      </c>
      <c r="V33" s="33" t="s">
        <v>53</v>
      </c>
      <c r="W33" s="46" t="s">
        <v>54</v>
      </c>
    </row>
    <row r="34" spans="6:23" ht="15.5">
      <c r="F34" s="24" t="s">
        <v>40</v>
      </c>
      <c r="G34" s="44">
        <v>5363964180</v>
      </c>
      <c r="H34" s="26" t="s">
        <v>152</v>
      </c>
      <c r="I34" s="53">
        <f t="shared" si="4"/>
        <v>5363964180</v>
      </c>
      <c r="J34" s="43" t="s">
        <v>61</v>
      </c>
      <c r="K34" s="56">
        <f t="shared" ref="K34:K65" si="5">IFERROR(VLOOKUP(L34,H:I,2,0),"-")</f>
        <v>72073926134</v>
      </c>
      <c r="L34" s="26" t="s">
        <v>195</v>
      </c>
      <c r="M34" s="56" t="str">
        <f t="shared" ref="M34:M65" si="6">IFERROR(VLOOKUP(N34,H:I,2,0),"-")</f>
        <v>09966884637</v>
      </c>
      <c r="N34" s="26" t="s">
        <v>42</v>
      </c>
      <c r="O34" s="56" t="str">
        <f t="shared" ref="O34:O65" si="7">IFERROR(VLOOKUP(P34,H:I,2,0),"-")</f>
        <v>00365921610</v>
      </c>
      <c r="P34" s="26" t="s">
        <v>122</v>
      </c>
      <c r="Q34" s="43">
        <v>35841</v>
      </c>
      <c r="R34" s="45" t="s">
        <v>153</v>
      </c>
      <c r="S34" s="41">
        <v>44816</v>
      </c>
      <c r="T34" s="41">
        <v>44838</v>
      </c>
      <c r="U34" s="42">
        <v>62982445128</v>
      </c>
      <c r="V34" s="33" t="s">
        <v>53</v>
      </c>
      <c r="W34" s="46" t="s">
        <v>54</v>
      </c>
    </row>
    <row r="35" spans="6:23" ht="26">
      <c r="F35" s="24" t="s">
        <v>40</v>
      </c>
      <c r="G35" s="44">
        <v>9200615678</v>
      </c>
      <c r="H35" s="26" t="s">
        <v>154</v>
      </c>
      <c r="I35" s="53">
        <f t="shared" si="4"/>
        <v>9200615678</v>
      </c>
      <c r="J35" s="43" t="s">
        <v>61</v>
      </c>
      <c r="K35" s="56" t="str">
        <f t="shared" si="5"/>
        <v>04970600600</v>
      </c>
      <c r="L35" s="26" t="s">
        <v>48</v>
      </c>
      <c r="M35" s="56" t="str">
        <f t="shared" si="6"/>
        <v>09966884637</v>
      </c>
      <c r="N35" s="26" t="s">
        <v>42</v>
      </c>
      <c r="O35" s="56" t="str">
        <f t="shared" si="7"/>
        <v>00365921610</v>
      </c>
      <c r="P35" s="26" t="s">
        <v>122</v>
      </c>
      <c r="Q35" s="43">
        <v>32219</v>
      </c>
      <c r="R35" s="27" t="s">
        <v>155</v>
      </c>
      <c r="S35" s="41">
        <v>44816</v>
      </c>
      <c r="T35" s="41">
        <v>44837</v>
      </c>
      <c r="U35" s="42">
        <v>31991738854</v>
      </c>
      <c r="V35" s="33" t="s">
        <v>45</v>
      </c>
      <c r="W35" s="46" t="s">
        <v>46</v>
      </c>
    </row>
    <row r="36" spans="6:23" ht="26">
      <c r="F36" s="24" t="s">
        <v>40</v>
      </c>
      <c r="G36" s="44">
        <v>8098322750</v>
      </c>
      <c r="H36" s="26" t="s">
        <v>156</v>
      </c>
      <c r="I36" s="53">
        <f t="shared" si="4"/>
        <v>8098322750</v>
      </c>
      <c r="J36" s="43" t="s">
        <v>61</v>
      </c>
      <c r="K36" s="56" t="str">
        <f t="shared" si="5"/>
        <v>04970600600</v>
      </c>
      <c r="L36" s="26" t="s">
        <v>48</v>
      </c>
      <c r="M36" s="56" t="str">
        <f t="shared" si="6"/>
        <v>09966884637</v>
      </c>
      <c r="N36" s="26" t="s">
        <v>42</v>
      </c>
      <c r="O36" s="56" t="str">
        <f t="shared" si="7"/>
        <v>00365921610</v>
      </c>
      <c r="P36" s="26" t="s">
        <v>122</v>
      </c>
      <c r="Q36" s="43">
        <v>28642</v>
      </c>
      <c r="R36" s="35" t="s">
        <v>157</v>
      </c>
      <c r="S36" s="41">
        <v>44823</v>
      </c>
      <c r="T36" s="41"/>
      <c r="U36" s="42">
        <v>32985072572</v>
      </c>
      <c r="V36" s="33" t="s">
        <v>45</v>
      </c>
      <c r="W36" s="46" t="s">
        <v>46</v>
      </c>
    </row>
    <row r="37" spans="6:23" ht="15.5">
      <c r="F37" s="24" t="s">
        <v>40</v>
      </c>
      <c r="G37" s="44">
        <v>6953329106</v>
      </c>
      <c r="H37" s="26" t="s">
        <v>158</v>
      </c>
      <c r="I37" s="53">
        <f t="shared" si="4"/>
        <v>6953329106</v>
      </c>
      <c r="J37" s="43" t="s">
        <v>61</v>
      </c>
      <c r="K37" s="56">
        <f t="shared" si="5"/>
        <v>3185033108</v>
      </c>
      <c r="L37" s="26" t="s">
        <v>55</v>
      </c>
      <c r="M37" s="56" t="str">
        <f t="shared" si="6"/>
        <v>09966884637</v>
      </c>
      <c r="N37" s="26" t="s">
        <v>42</v>
      </c>
      <c r="O37" s="56" t="str">
        <f t="shared" si="7"/>
        <v>00365921610</v>
      </c>
      <c r="P37" s="26" t="s">
        <v>122</v>
      </c>
      <c r="Q37" s="43">
        <v>36261</v>
      </c>
      <c r="R37" s="35" t="s">
        <v>159</v>
      </c>
      <c r="S37" s="41">
        <v>44823</v>
      </c>
      <c r="T37" s="41">
        <v>44860</v>
      </c>
      <c r="U37" s="42">
        <v>61981365266</v>
      </c>
      <c r="V37" s="33" t="s">
        <v>57</v>
      </c>
      <c r="W37" s="46" t="s">
        <v>58</v>
      </c>
    </row>
    <row r="38" spans="6:23" ht="15.5">
      <c r="F38" s="24" t="s">
        <v>40</v>
      </c>
      <c r="G38" s="44">
        <v>135164184</v>
      </c>
      <c r="H38" s="26" t="s">
        <v>160</v>
      </c>
      <c r="I38" s="53">
        <f t="shared" si="4"/>
        <v>135164184</v>
      </c>
      <c r="J38" s="43" t="s">
        <v>61</v>
      </c>
      <c r="K38" s="56">
        <f t="shared" si="5"/>
        <v>3185033108</v>
      </c>
      <c r="L38" s="26" t="s">
        <v>55</v>
      </c>
      <c r="M38" s="56" t="str">
        <f t="shared" si="6"/>
        <v>09966884637</v>
      </c>
      <c r="N38" s="26" t="s">
        <v>42</v>
      </c>
      <c r="O38" s="56" t="str">
        <f t="shared" si="7"/>
        <v>00365921610</v>
      </c>
      <c r="P38" s="26" t="s">
        <v>122</v>
      </c>
      <c r="Q38" s="43">
        <v>30764</v>
      </c>
      <c r="R38" s="35" t="s">
        <v>161</v>
      </c>
      <c r="S38" s="41">
        <v>44823</v>
      </c>
      <c r="T38" s="41"/>
      <c r="U38" s="42">
        <v>61985548364</v>
      </c>
      <c r="V38" s="33" t="s">
        <v>57</v>
      </c>
      <c r="W38" s="46" t="s">
        <v>58</v>
      </c>
    </row>
    <row r="39" spans="6:23" ht="15.5">
      <c r="F39" s="24" t="s">
        <v>40</v>
      </c>
      <c r="G39" s="44">
        <v>2375343123</v>
      </c>
      <c r="H39" s="26" t="s">
        <v>162</v>
      </c>
      <c r="I39" s="53">
        <f t="shared" si="4"/>
        <v>2375343123</v>
      </c>
      <c r="J39" s="43" t="s">
        <v>61</v>
      </c>
      <c r="K39" s="56" t="str">
        <f t="shared" si="5"/>
        <v>-</v>
      </c>
      <c r="L39" s="29" t="s">
        <v>5</v>
      </c>
      <c r="M39" s="56" t="str">
        <f t="shared" si="6"/>
        <v>09966884637</v>
      </c>
      <c r="N39" s="26" t="s">
        <v>42</v>
      </c>
      <c r="O39" s="56" t="str">
        <f t="shared" si="7"/>
        <v>00365921610</v>
      </c>
      <c r="P39" s="26" t="s">
        <v>122</v>
      </c>
      <c r="Q39" s="43">
        <v>32736</v>
      </c>
      <c r="R39" s="35" t="s">
        <v>163</v>
      </c>
      <c r="S39" s="41">
        <v>44830</v>
      </c>
      <c r="T39" s="41"/>
      <c r="U39" s="42">
        <v>62993018184</v>
      </c>
      <c r="V39" s="33" t="s">
        <v>53</v>
      </c>
      <c r="W39" s="46" t="s">
        <v>54</v>
      </c>
    </row>
    <row r="40" spans="6:23" ht="15.5">
      <c r="F40" s="24" t="s">
        <v>40</v>
      </c>
      <c r="G40" s="38" t="s">
        <v>164</v>
      </c>
      <c r="H40" s="26" t="s">
        <v>165</v>
      </c>
      <c r="I40" s="53" t="str">
        <f t="shared" si="4"/>
        <v>04288358132</v>
      </c>
      <c r="J40" s="43" t="s">
        <v>61</v>
      </c>
      <c r="K40" s="56">
        <f t="shared" si="5"/>
        <v>397689292</v>
      </c>
      <c r="L40" s="26" t="s">
        <v>62</v>
      </c>
      <c r="M40" s="56" t="str">
        <f t="shared" si="6"/>
        <v>09966884637</v>
      </c>
      <c r="N40" s="26" t="s">
        <v>42</v>
      </c>
      <c r="O40" s="56" t="str">
        <f t="shared" si="7"/>
        <v>00365921610</v>
      </c>
      <c r="P40" s="26" t="s">
        <v>122</v>
      </c>
      <c r="Q40" s="43">
        <v>37646</v>
      </c>
      <c r="R40" s="35" t="s">
        <v>166</v>
      </c>
      <c r="S40" s="41">
        <v>44830</v>
      </c>
      <c r="T40" s="41"/>
      <c r="U40" s="42">
        <v>62983177838</v>
      </c>
      <c r="V40" s="33" t="s">
        <v>53</v>
      </c>
      <c r="W40" s="46" t="s">
        <v>54</v>
      </c>
    </row>
    <row r="41" spans="6:23" ht="15.5">
      <c r="F41" s="24" t="s">
        <v>40</v>
      </c>
      <c r="G41" s="44">
        <v>6199990129</v>
      </c>
      <c r="H41" s="26" t="s">
        <v>167</v>
      </c>
      <c r="I41" s="53">
        <f t="shared" si="4"/>
        <v>6199990129</v>
      </c>
      <c r="J41" s="43" t="s">
        <v>61</v>
      </c>
      <c r="K41" s="56">
        <f t="shared" si="5"/>
        <v>3185033108</v>
      </c>
      <c r="L41" s="26" t="s">
        <v>55</v>
      </c>
      <c r="M41" s="56" t="str">
        <f t="shared" si="6"/>
        <v>09966884637</v>
      </c>
      <c r="N41" s="26" t="s">
        <v>42</v>
      </c>
      <c r="O41" s="56" t="str">
        <f t="shared" si="7"/>
        <v>00365921610</v>
      </c>
      <c r="P41" s="26" t="s">
        <v>122</v>
      </c>
      <c r="Q41" s="43">
        <v>34918</v>
      </c>
      <c r="R41" s="35" t="s">
        <v>168</v>
      </c>
      <c r="S41" s="41">
        <v>44830</v>
      </c>
      <c r="T41" s="41">
        <v>44859</v>
      </c>
      <c r="U41" s="42">
        <v>61985690360</v>
      </c>
      <c r="V41" s="33" t="s">
        <v>57</v>
      </c>
      <c r="W41" s="46" t="s">
        <v>58</v>
      </c>
    </row>
    <row r="42" spans="6:23" ht="15.5">
      <c r="F42" s="24" t="s">
        <v>40</v>
      </c>
      <c r="G42" s="44" t="s">
        <v>169</v>
      </c>
      <c r="H42" s="26" t="s">
        <v>170</v>
      </c>
      <c r="I42" s="53" t="str">
        <f t="shared" si="4"/>
        <v>05318635148</v>
      </c>
      <c r="J42" s="43" t="s">
        <v>61</v>
      </c>
      <c r="K42" s="56">
        <f t="shared" si="5"/>
        <v>3185033108</v>
      </c>
      <c r="L42" s="26" t="s">
        <v>55</v>
      </c>
      <c r="M42" s="56" t="str">
        <f t="shared" si="6"/>
        <v>09966884637</v>
      </c>
      <c r="N42" s="26" t="s">
        <v>42</v>
      </c>
      <c r="O42" s="56" t="str">
        <f t="shared" si="7"/>
        <v>00365921610</v>
      </c>
      <c r="P42" s="26" t="s">
        <v>122</v>
      </c>
      <c r="Q42" s="43">
        <v>34167</v>
      </c>
      <c r="R42" s="35" t="s">
        <v>171</v>
      </c>
      <c r="S42" s="41">
        <v>44830</v>
      </c>
      <c r="T42" s="41"/>
      <c r="U42" s="42">
        <v>61992127407</v>
      </c>
      <c r="V42" s="33" t="s">
        <v>57</v>
      </c>
      <c r="W42" s="46" t="s">
        <v>58</v>
      </c>
    </row>
    <row r="43" spans="6:23" ht="15.5">
      <c r="F43" s="24" t="s">
        <v>40</v>
      </c>
      <c r="G43" s="44">
        <v>12512047679</v>
      </c>
      <c r="H43" s="26" t="s">
        <v>172</v>
      </c>
      <c r="I43" s="53">
        <f t="shared" si="4"/>
        <v>12512047679</v>
      </c>
      <c r="J43" s="43" t="s">
        <v>61</v>
      </c>
      <c r="K43" s="56">
        <f t="shared" si="5"/>
        <v>5029234152</v>
      </c>
      <c r="L43" s="26" t="s">
        <v>68</v>
      </c>
      <c r="M43" s="56" t="str">
        <f t="shared" si="6"/>
        <v>09966884637</v>
      </c>
      <c r="N43" s="26" t="s">
        <v>42</v>
      </c>
      <c r="O43" s="56" t="str">
        <f t="shared" si="7"/>
        <v>00365921610</v>
      </c>
      <c r="P43" s="26" t="s">
        <v>122</v>
      </c>
      <c r="Q43" s="43">
        <v>35178</v>
      </c>
      <c r="R43" s="35" t="s">
        <v>173</v>
      </c>
      <c r="S43" s="41">
        <v>44837</v>
      </c>
      <c r="T43" s="41"/>
      <c r="U43" s="42">
        <v>38999557434</v>
      </c>
      <c r="V43" s="46" t="s">
        <v>57</v>
      </c>
      <c r="W43" s="46" t="s">
        <v>58</v>
      </c>
    </row>
    <row r="44" spans="6:23" ht="15.5">
      <c r="F44" s="24" t="s">
        <v>40</v>
      </c>
      <c r="G44" s="44">
        <v>1393990622</v>
      </c>
      <c r="H44" s="26" t="s">
        <v>174</v>
      </c>
      <c r="I44" s="53">
        <f t="shared" si="4"/>
        <v>1393990622</v>
      </c>
      <c r="J44" s="43" t="s">
        <v>61</v>
      </c>
      <c r="K44" s="56" t="str">
        <f t="shared" si="5"/>
        <v>04970600600</v>
      </c>
      <c r="L44" s="26" t="s">
        <v>48</v>
      </c>
      <c r="M44" s="56" t="str">
        <f t="shared" si="6"/>
        <v>09966884637</v>
      </c>
      <c r="N44" s="26" t="s">
        <v>42</v>
      </c>
      <c r="O44" s="56" t="str">
        <f t="shared" si="7"/>
        <v>00365921610</v>
      </c>
      <c r="P44" s="26" t="s">
        <v>122</v>
      </c>
      <c r="Q44" s="43">
        <v>29783</v>
      </c>
      <c r="R44" s="35" t="s">
        <v>175</v>
      </c>
      <c r="S44" s="41">
        <v>44837</v>
      </c>
      <c r="T44" s="47">
        <v>44844</v>
      </c>
      <c r="U44" s="42">
        <v>32984860078</v>
      </c>
      <c r="V44" s="46" t="s">
        <v>45</v>
      </c>
      <c r="W44" s="46" t="s">
        <v>46</v>
      </c>
    </row>
    <row r="45" spans="6:23" ht="15.5">
      <c r="F45" s="24" t="s">
        <v>40</v>
      </c>
      <c r="G45" s="44">
        <v>1884297196</v>
      </c>
      <c r="H45" s="26" t="s">
        <v>176</v>
      </c>
      <c r="I45" s="53">
        <f t="shared" si="4"/>
        <v>1884297196</v>
      </c>
      <c r="J45" s="43" t="s">
        <v>61</v>
      </c>
      <c r="K45" s="56">
        <f t="shared" si="5"/>
        <v>3185033108</v>
      </c>
      <c r="L45" s="26" t="s">
        <v>55</v>
      </c>
      <c r="M45" s="56" t="str">
        <f t="shared" si="6"/>
        <v>09966884637</v>
      </c>
      <c r="N45" s="26" t="s">
        <v>42</v>
      </c>
      <c r="O45" s="56" t="str">
        <f t="shared" si="7"/>
        <v>00365921610</v>
      </c>
      <c r="P45" s="26" t="s">
        <v>122</v>
      </c>
      <c r="Q45" s="43">
        <v>31994</v>
      </c>
      <c r="R45" s="35" t="s">
        <v>177</v>
      </c>
      <c r="S45" s="41">
        <v>44837</v>
      </c>
      <c r="T45" s="41"/>
      <c r="U45" s="42">
        <v>61991808690</v>
      </c>
      <c r="V45" s="46" t="s">
        <v>57</v>
      </c>
      <c r="W45" s="46" t="s">
        <v>58</v>
      </c>
    </row>
    <row r="46" spans="6:23" ht="15.5">
      <c r="F46" s="24" t="s">
        <v>40</v>
      </c>
      <c r="G46" s="44">
        <v>6906193678</v>
      </c>
      <c r="H46" s="26" t="s">
        <v>178</v>
      </c>
      <c r="I46" s="53">
        <f t="shared" si="4"/>
        <v>6906193678</v>
      </c>
      <c r="J46" s="43" t="s">
        <v>61</v>
      </c>
      <c r="K46" s="56" t="str">
        <f t="shared" si="5"/>
        <v>04970600600</v>
      </c>
      <c r="L46" s="26" t="s">
        <v>48</v>
      </c>
      <c r="M46" s="56" t="str">
        <f t="shared" si="6"/>
        <v>09966884637</v>
      </c>
      <c r="N46" s="26" t="s">
        <v>42</v>
      </c>
      <c r="O46" s="56" t="str">
        <f t="shared" si="7"/>
        <v>00365921610</v>
      </c>
      <c r="P46" s="26" t="s">
        <v>122</v>
      </c>
      <c r="Q46" s="43">
        <v>34799</v>
      </c>
      <c r="R46" s="35" t="s">
        <v>179</v>
      </c>
      <c r="S46" s="41">
        <v>44837</v>
      </c>
      <c r="T46" s="41"/>
      <c r="U46" s="42">
        <v>32988582867</v>
      </c>
      <c r="V46" s="46" t="s">
        <v>45</v>
      </c>
      <c r="W46" s="46" t="s">
        <v>46</v>
      </c>
    </row>
    <row r="47" spans="6:23" ht="15.5">
      <c r="F47" s="24" t="s">
        <v>40</v>
      </c>
      <c r="G47" s="48">
        <v>70677211139</v>
      </c>
      <c r="H47" s="26" t="s">
        <v>184</v>
      </c>
      <c r="I47" s="53">
        <f t="shared" si="4"/>
        <v>70677211139</v>
      </c>
      <c r="J47" s="43" t="s">
        <v>61</v>
      </c>
      <c r="K47" s="56" t="str">
        <f t="shared" si="5"/>
        <v>-</v>
      </c>
      <c r="L47" s="29" t="s">
        <v>5</v>
      </c>
      <c r="M47" s="56" t="str">
        <f t="shared" si="6"/>
        <v>09966884637</v>
      </c>
      <c r="N47" s="26" t="s">
        <v>42</v>
      </c>
      <c r="O47" s="56" t="str">
        <f t="shared" si="7"/>
        <v>00365921610</v>
      </c>
      <c r="P47" s="26" t="s">
        <v>122</v>
      </c>
      <c r="Q47" s="43">
        <v>38097</v>
      </c>
      <c r="R47" s="49" t="s">
        <v>185</v>
      </c>
      <c r="S47" s="41">
        <v>44847</v>
      </c>
      <c r="T47" s="41"/>
      <c r="U47" s="42">
        <v>62981788480</v>
      </c>
      <c r="V47" s="46" t="s">
        <v>53</v>
      </c>
      <c r="W47" s="46" t="s">
        <v>54</v>
      </c>
    </row>
    <row r="48" spans="6:23" ht="15.5">
      <c r="F48" s="24" t="s">
        <v>40</v>
      </c>
      <c r="G48" s="44">
        <v>7677292186</v>
      </c>
      <c r="H48" s="26" t="s">
        <v>186</v>
      </c>
      <c r="I48" s="53">
        <f t="shared" si="4"/>
        <v>7677292186</v>
      </c>
      <c r="J48" s="43" t="s">
        <v>61</v>
      </c>
      <c r="K48" s="56" t="str">
        <f t="shared" si="5"/>
        <v>-</v>
      </c>
      <c r="L48" s="29" t="s">
        <v>5</v>
      </c>
      <c r="M48" s="56" t="str">
        <f t="shared" si="6"/>
        <v>09966884637</v>
      </c>
      <c r="N48" s="26" t="s">
        <v>42</v>
      </c>
      <c r="O48" s="56" t="str">
        <f t="shared" si="7"/>
        <v>00365921610</v>
      </c>
      <c r="P48" s="26" t="s">
        <v>122</v>
      </c>
      <c r="Q48" s="43">
        <v>36840</v>
      </c>
      <c r="R48" s="35" t="s">
        <v>187</v>
      </c>
      <c r="S48" s="41">
        <v>44847</v>
      </c>
      <c r="T48" s="41"/>
      <c r="U48" s="42">
        <v>62994901605</v>
      </c>
      <c r="V48" s="46" t="s">
        <v>53</v>
      </c>
      <c r="W48" s="46" t="s">
        <v>54</v>
      </c>
    </row>
    <row r="49" spans="6:23" ht="15.5">
      <c r="F49" s="24" t="s">
        <v>40</v>
      </c>
      <c r="G49" s="44">
        <v>6054831674</v>
      </c>
      <c r="H49" s="26" t="s">
        <v>188</v>
      </c>
      <c r="I49" s="53">
        <f t="shared" si="4"/>
        <v>6054831674</v>
      </c>
      <c r="J49" s="43" t="s">
        <v>61</v>
      </c>
      <c r="K49" s="56" t="str">
        <f t="shared" si="5"/>
        <v>04970600600</v>
      </c>
      <c r="L49" s="26" t="s">
        <v>48</v>
      </c>
      <c r="M49" s="56" t="str">
        <f t="shared" si="6"/>
        <v>09966884637</v>
      </c>
      <c r="N49" s="26" t="s">
        <v>42</v>
      </c>
      <c r="O49" s="56" t="str">
        <f t="shared" si="7"/>
        <v>00365921610</v>
      </c>
      <c r="P49" s="26" t="s">
        <v>122</v>
      </c>
      <c r="Q49" s="43">
        <v>30622</v>
      </c>
      <c r="R49" s="35" t="s">
        <v>189</v>
      </c>
      <c r="S49" s="41">
        <v>44847</v>
      </c>
      <c r="T49" s="41"/>
      <c r="U49" s="42">
        <v>32988451531</v>
      </c>
      <c r="V49" s="46" t="s">
        <v>45</v>
      </c>
      <c r="W49" s="46" t="s">
        <v>46</v>
      </c>
    </row>
    <row r="50" spans="6:23" ht="15.5">
      <c r="F50" s="24" t="s">
        <v>40</v>
      </c>
      <c r="G50" s="44">
        <v>8251327628</v>
      </c>
      <c r="H50" s="26" t="s">
        <v>190</v>
      </c>
      <c r="I50" s="53">
        <f t="shared" si="4"/>
        <v>8251327628</v>
      </c>
      <c r="J50" s="43" t="s">
        <v>61</v>
      </c>
      <c r="K50" s="56" t="str">
        <f t="shared" si="5"/>
        <v>04970600600</v>
      </c>
      <c r="L50" s="26" t="s">
        <v>48</v>
      </c>
      <c r="M50" s="56" t="str">
        <f t="shared" si="6"/>
        <v>09966884637</v>
      </c>
      <c r="N50" s="26" t="s">
        <v>42</v>
      </c>
      <c r="O50" s="56" t="str">
        <f t="shared" si="7"/>
        <v>00365921610</v>
      </c>
      <c r="P50" s="26" t="s">
        <v>122</v>
      </c>
      <c r="Q50" s="43">
        <v>31418</v>
      </c>
      <c r="R50" s="35" t="s">
        <v>191</v>
      </c>
      <c r="S50" s="41">
        <v>44847</v>
      </c>
      <c r="T50" s="41"/>
      <c r="U50" s="42" t="s">
        <v>192</v>
      </c>
      <c r="V50" s="46" t="s">
        <v>45</v>
      </c>
      <c r="W50" s="46" t="s">
        <v>46</v>
      </c>
    </row>
    <row r="51" spans="6:23" ht="15.5">
      <c r="F51" s="24" t="s">
        <v>40</v>
      </c>
      <c r="G51" s="25" t="s">
        <v>626</v>
      </c>
      <c r="H51" s="26" t="s">
        <v>627</v>
      </c>
      <c r="I51" s="53" t="str">
        <f t="shared" si="4"/>
        <v>07882895512</v>
      </c>
      <c r="J51" s="43" t="s">
        <v>61</v>
      </c>
      <c r="K51" s="56">
        <f t="shared" si="5"/>
        <v>72073926134</v>
      </c>
      <c r="L51" s="26" t="s">
        <v>195</v>
      </c>
      <c r="M51" s="56" t="str">
        <f t="shared" si="6"/>
        <v>09966884637</v>
      </c>
      <c r="N51" s="26" t="s">
        <v>42</v>
      </c>
      <c r="O51" s="56" t="str">
        <f t="shared" si="7"/>
        <v>00365921610</v>
      </c>
      <c r="P51" s="26" t="s">
        <v>122</v>
      </c>
      <c r="Q51" s="43">
        <v>35809</v>
      </c>
      <c r="R51" s="35" t="s">
        <v>633</v>
      </c>
      <c r="S51" s="101">
        <v>44859</v>
      </c>
      <c r="T51" s="27"/>
      <c r="U51" s="42">
        <v>77999647757</v>
      </c>
      <c r="V51" s="46" t="s">
        <v>57</v>
      </c>
      <c r="W51" s="46" t="s">
        <v>58</v>
      </c>
    </row>
    <row r="52" spans="6:23" ht="15.5">
      <c r="F52" s="24" t="s">
        <v>40</v>
      </c>
      <c r="G52" s="44">
        <v>85823236115</v>
      </c>
      <c r="H52" s="26" t="s">
        <v>628</v>
      </c>
      <c r="I52" s="53">
        <f t="shared" si="4"/>
        <v>85823236115</v>
      </c>
      <c r="J52" s="43" t="s">
        <v>61</v>
      </c>
      <c r="K52" s="56">
        <f t="shared" si="5"/>
        <v>397689292</v>
      </c>
      <c r="L52" s="26" t="s">
        <v>62</v>
      </c>
      <c r="M52" s="56" t="str">
        <f t="shared" si="6"/>
        <v>09966884637</v>
      </c>
      <c r="N52" s="26" t="s">
        <v>42</v>
      </c>
      <c r="O52" s="56" t="str">
        <f t="shared" si="7"/>
        <v>00365921610</v>
      </c>
      <c r="P52" s="26" t="s">
        <v>122</v>
      </c>
      <c r="Q52" s="43">
        <v>28509</v>
      </c>
      <c r="R52" s="35" t="s">
        <v>634</v>
      </c>
      <c r="S52" s="101">
        <v>44859</v>
      </c>
      <c r="T52" s="41"/>
      <c r="U52" s="42">
        <v>62993916800</v>
      </c>
      <c r="V52" s="46" t="s">
        <v>53</v>
      </c>
      <c r="W52" s="46" t="s">
        <v>54</v>
      </c>
    </row>
    <row r="53" spans="6:23" ht="15.5">
      <c r="F53" s="24" t="s">
        <v>40</v>
      </c>
      <c r="G53" s="44">
        <v>16794853779</v>
      </c>
      <c r="H53" s="26" t="s">
        <v>624</v>
      </c>
      <c r="I53" s="53">
        <f t="shared" si="4"/>
        <v>16794853779</v>
      </c>
      <c r="J53" s="43" t="s">
        <v>61</v>
      </c>
      <c r="K53" s="56" t="str">
        <f t="shared" si="5"/>
        <v>04970600600</v>
      </c>
      <c r="L53" s="26" t="s">
        <v>48</v>
      </c>
      <c r="M53" s="56" t="str">
        <f t="shared" si="6"/>
        <v>09966884637</v>
      </c>
      <c r="N53" s="26" t="s">
        <v>42</v>
      </c>
      <c r="O53" s="56" t="str">
        <f t="shared" si="7"/>
        <v>00365921610</v>
      </c>
      <c r="P53" s="26" t="s">
        <v>122</v>
      </c>
      <c r="Q53" s="43">
        <v>35229</v>
      </c>
      <c r="R53" s="35" t="s">
        <v>635</v>
      </c>
      <c r="S53" s="101">
        <v>44859</v>
      </c>
      <c r="T53" s="41"/>
      <c r="U53" s="42">
        <v>32998057228</v>
      </c>
      <c r="V53" s="46" t="s">
        <v>57</v>
      </c>
      <c r="W53" s="46" t="s">
        <v>54</v>
      </c>
    </row>
    <row r="54" spans="6:23" ht="15.5">
      <c r="F54" s="24" t="s">
        <v>40</v>
      </c>
      <c r="G54" s="44">
        <v>3804044190</v>
      </c>
      <c r="H54" s="26" t="s">
        <v>629</v>
      </c>
      <c r="I54" s="53">
        <f t="shared" si="4"/>
        <v>3804044190</v>
      </c>
      <c r="J54" s="43" t="s">
        <v>61</v>
      </c>
      <c r="K54" s="56">
        <f t="shared" si="5"/>
        <v>72073926134</v>
      </c>
      <c r="L54" s="26" t="s">
        <v>195</v>
      </c>
      <c r="M54" s="56" t="str">
        <f t="shared" si="6"/>
        <v>09966884637</v>
      </c>
      <c r="N54" s="26" t="s">
        <v>42</v>
      </c>
      <c r="O54" s="56" t="str">
        <f t="shared" si="7"/>
        <v>00365921610</v>
      </c>
      <c r="P54" s="26" t="s">
        <v>122</v>
      </c>
      <c r="Q54" s="43">
        <v>33741</v>
      </c>
      <c r="R54" s="35" t="s">
        <v>636</v>
      </c>
      <c r="S54" s="101">
        <v>44859</v>
      </c>
      <c r="T54" s="41"/>
      <c r="U54" s="42">
        <v>61982494477</v>
      </c>
      <c r="V54" s="46" t="s">
        <v>57</v>
      </c>
      <c r="W54" s="46" t="s">
        <v>54</v>
      </c>
    </row>
    <row r="55" spans="6:23" ht="15.5">
      <c r="F55" s="24" t="s">
        <v>40</v>
      </c>
      <c r="G55" s="44">
        <v>532359160</v>
      </c>
      <c r="H55" s="26" t="s">
        <v>630</v>
      </c>
      <c r="I55" s="53">
        <f t="shared" si="4"/>
        <v>532359160</v>
      </c>
      <c r="J55" s="43" t="s">
        <v>61</v>
      </c>
      <c r="K55" s="56">
        <f t="shared" si="5"/>
        <v>72073926134</v>
      </c>
      <c r="L55" s="26" t="s">
        <v>195</v>
      </c>
      <c r="M55" s="56" t="str">
        <f t="shared" si="6"/>
        <v>09966884637</v>
      </c>
      <c r="N55" s="26" t="s">
        <v>42</v>
      </c>
      <c r="O55" s="56" t="str">
        <f t="shared" si="7"/>
        <v>00365921610</v>
      </c>
      <c r="P55" s="26" t="s">
        <v>122</v>
      </c>
      <c r="Q55" s="43">
        <v>30942</v>
      </c>
      <c r="R55" s="35" t="s">
        <v>637</v>
      </c>
      <c r="S55" s="101">
        <v>44859</v>
      </c>
      <c r="T55" s="41"/>
      <c r="U55" s="42">
        <v>61983635864</v>
      </c>
      <c r="V55" s="46" t="s">
        <v>57</v>
      </c>
      <c r="W55" s="46" t="s">
        <v>54</v>
      </c>
    </row>
    <row r="56" spans="6:23" ht="15.5">
      <c r="F56" s="24" t="s">
        <v>40</v>
      </c>
      <c r="G56" s="44">
        <v>93178298134</v>
      </c>
      <c r="H56" s="26" t="s">
        <v>631</v>
      </c>
      <c r="I56" s="53">
        <f t="shared" si="4"/>
        <v>93178298134</v>
      </c>
      <c r="J56" s="43" t="s">
        <v>61</v>
      </c>
      <c r="K56" s="56">
        <f t="shared" si="5"/>
        <v>72073926134</v>
      </c>
      <c r="L56" s="26" t="s">
        <v>195</v>
      </c>
      <c r="M56" s="56" t="str">
        <f t="shared" si="6"/>
        <v>09966884637</v>
      </c>
      <c r="N56" s="26" t="s">
        <v>42</v>
      </c>
      <c r="O56" s="56" t="str">
        <f t="shared" si="7"/>
        <v>00365921610</v>
      </c>
      <c r="P56" s="26" t="s">
        <v>122</v>
      </c>
      <c r="Q56" s="43">
        <v>29415</v>
      </c>
      <c r="R56" s="35" t="s">
        <v>638</v>
      </c>
      <c r="S56" s="101">
        <v>44859</v>
      </c>
      <c r="T56" s="41"/>
      <c r="U56" s="42">
        <v>61995950351</v>
      </c>
      <c r="V56" s="46" t="s">
        <v>57</v>
      </c>
      <c r="W56" s="46" t="s">
        <v>54</v>
      </c>
    </row>
    <row r="57" spans="6:23" ht="15.5">
      <c r="F57" s="24" t="s">
        <v>40</v>
      </c>
      <c r="G57" s="44">
        <v>61991686153</v>
      </c>
      <c r="H57" s="26" t="s">
        <v>632</v>
      </c>
      <c r="I57" s="53">
        <f t="shared" si="4"/>
        <v>61991686153</v>
      </c>
      <c r="J57" s="43" t="s">
        <v>61</v>
      </c>
      <c r="K57" s="56">
        <f t="shared" si="5"/>
        <v>72073926134</v>
      </c>
      <c r="L57" s="26" t="s">
        <v>195</v>
      </c>
      <c r="M57" s="56" t="str">
        <f t="shared" si="6"/>
        <v>09966884637</v>
      </c>
      <c r="N57" s="26" t="s">
        <v>42</v>
      </c>
      <c r="O57" s="56" t="str">
        <f t="shared" si="7"/>
        <v>00365921610</v>
      </c>
      <c r="P57" s="26" t="s">
        <v>122</v>
      </c>
      <c r="Q57" s="43">
        <v>27011</v>
      </c>
      <c r="R57" s="35" t="s">
        <v>639</v>
      </c>
      <c r="S57" s="101">
        <v>44859</v>
      </c>
      <c r="T57" s="41"/>
      <c r="U57" s="42">
        <v>61983219430</v>
      </c>
      <c r="V57" s="46" t="s">
        <v>57</v>
      </c>
      <c r="W57" s="46" t="s">
        <v>54</v>
      </c>
    </row>
    <row r="58" spans="6:23" ht="26">
      <c r="F58" s="24" t="s">
        <v>40</v>
      </c>
      <c r="G58" s="25" t="s">
        <v>41</v>
      </c>
      <c r="H58" s="26" t="s">
        <v>42</v>
      </c>
      <c r="I58" s="53" t="str">
        <f t="shared" si="4"/>
        <v>09966884637</v>
      </c>
      <c r="J58" s="29" t="s">
        <v>44</v>
      </c>
      <c r="K58" s="56" t="str">
        <f t="shared" si="5"/>
        <v>-</v>
      </c>
      <c r="L58" s="29" t="s">
        <v>5</v>
      </c>
      <c r="M58" s="56" t="str">
        <f t="shared" si="6"/>
        <v>09966884637</v>
      </c>
      <c r="N58" s="26" t="s">
        <v>42</v>
      </c>
      <c r="O58" s="56" t="str">
        <f t="shared" si="7"/>
        <v>00365921610</v>
      </c>
      <c r="P58" s="26" t="s">
        <v>122</v>
      </c>
      <c r="Q58" s="28">
        <v>34818</v>
      </c>
      <c r="R58" s="27" t="s">
        <v>43</v>
      </c>
      <c r="S58" s="30">
        <v>44795</v>
      </c>
      <c r="T58" s="41"/>
      <c r="U58" s="42">
        <v>38998244137</v>
      </c>
      <c r="V58" s="33" t="s">
        <v>45</v>
      </c>
      <c r="W58" s="33" t="s">
        <v>46</v>
      </c>
    </row>
    <row r="59" spans="6:23" ht="26">
      <c r="F59" s="24" t="s">
        <v>40</v>
      </c>
      <c r="G59" s="39" t="s">
        <v>121</v>
      </c>
      <c r="H59" s="26" t="s">
        <v>122</v>
      </c>
      <c r="I59" s="53" t="str">
        <f t="shared" si="4"/>
        <v>00365921610</v>
      </c>
      <c r="J59" s="29" t="s">
        <v>124</v>
      </c>
      <c r="K59" s="56" t="str">
        <f t="shared" si="5"/>
        <v>-</v>
      </c>
      <c r="L59" s="26" t="s">
        <v>5</v>
      </c>
      <c r="M59" s="56" t="str">
        <f t="shared" si="6"/>
        <v>09966884637</v>
      </c>
      <c r="N59" s="26" t="s">
        <v>42</v>
      </c>
      <c r="O59" s="56" t="str">
        <f t="shared" si="7"/>
        <v>-</v>
      </c>
      <c r="P59" s="26" t="s">
        <v>5</v>
      </c>
      <c r="Q59" s="28">
        <v>28570</v>
      </c>
      <c r="R59" s="35" t="s">
        <v>123</v>
      </c>
      <c r="S59" s="41">
        <v>44795</v>
      </c>
      <c r="T59" s="41"/>
      <c r="U59" s="42">
        <v>11985712049</v>
      </c>
      <c r="V59" s="33" t="s">
        <v>45</v>
      </c>
      <c r="W59" s="33" t="s">
        <v>46</v>
      </c>
    </row>
    <row r="60" spans="6:23" ht="26">
      <c r="F60" s="24" t="s">
        <v>40</v>
      </c>
      <c r="G60" s="25" t="s">
        <v>47</v>
      </c>
      <c r="H60" s="26" t="s">
        <v>48</v>
      </c>
      <c r="I60" s="53" t="str">
        <f t="shared" si="4"/>
        <v>04970600600</v>
      </c>
      <c r="J60" s="29" t="s">
        <v>50</v>
      </c>
      <c r="K60" s="56" t="str">
        <f t="shared" si="5"/>
        <v>-</v>
      </c>
      <c r="L60" s="29" t="s">
        <v>5</v>
      </c>
      <c r="M60" s="56" t="str">
        <f t="shared" si="6"/>
        <v>09966884637</v>
      </c>
      <c r="N60" s="26" t="s">
        <v>42</v>
      </c>
      <c r="O60" s="56" t="str">
        <f t="shared" si="7"/>
        <v>00365921610</v>
      </c>
      <c r="P60" s="26" t="s">
        <v>122</v>
      </c>
      <c r="Q60" s="28">
        <v>29461</v>
      </c>
      <c r="R60" s="27" t="s">
        <v>49</v>
      </c>
      <c r="S60" s="30">
        <v>44795</v>
      </c>
      <c r="T60" s="41"/>
      <c r="U60" s="42">
        <v>32999281314</v>
      </c>
      <c r="V60" s="33" t="s">
        <v>45</v>
      </c>
      <c r="W60" s="33" t="s">
        <v>46</v>
      </c>
    </row>
    <row r="61" spans="6:23" ht="15.5">
      <c r="F61" s="24" t="s">
        <v>40</v>
      </c>
      <c r="G61" s="34">
        <v>92514804191</v>
      </c>
      <c r="H61" s="26" t="s">
        <v>51</v>
      </c>
      <c r="I61" s="53">
        <f t="shared" si="4"/>
        <v>92514804191</v>
      </c>
      <c r="J61" s="29" t="s">
        <v>50</v>
      </c>
      <c r="K61" s="56" t="str">
        <f t="shared" si="5"/>
        <v>-</v>
      </c>
      <c r="L61" s="29" t="s">
        <v>5</v>
      </c>
      <c r="M61" s="56" t="str">
        <f t="shared" si="6"/>
        <v>09966884637</v>
      </c>
      <c r="N61" s="26" t="s">
        <v>42</v>
      </c>
      <c r="O61" s="56" t="str">
        <f t="shared" si="7"/>
        <v>00365921610</v>
      </c>
      <c r="P61" s="26" t="s">
        <v>122</v>
      </c>
      <c r="Q61" s="28">
        <v>29491</v>
      </c>
      <c r="R61" s="27" t="s">
        <v>52</v>
      </c>
      <c r="S61" s="30">
        <v>44802</v>
      </c>
      <c r="T61" s="41">
        <v>44840</v>
      </c>
      <c r="U61" s="42">
        <v>62985627838</v>
      </c>
      <c r="V61" s="33" t="s">
        <v>53</v>
      </c>
      <c r="W61" s="33" t="s">
        <v>54</v>
      </c>
    </row>
    <row r="62" spans="6:23" ht="15.5">
      <c r="F62" s="24" t="s">
        <v>40</v>
      </c>
      <c r="G62" s="34">
        <v>3185033108</v>
      </c>
      <c r="H62" s="26" t="s">
        <v>55</v>
      </c>
      <c r="I62" s="53">
        <f t="shared" si="4"/>
        <v>3185033108</v>
      </c>
      <c r="J62" s="29" t="s">
        <v>50</v>
      </c>
      <c r="K62" s="56" t="str">
        <f t="shared" si="5"/>
        <v>-</v>
      </c>
      <c r="L62" s="26" t="s">
        <v>5</v>
      </c>
      <c r="M62" s="56" t="str">
        <f t="shared" si="6"/>
        <v>09966884637</v>
      </c>
      <c r="N62" s="26" t="s">
        <v>42</v>
      </c>
      <c r="O62" s="56" t="str">
        <f t="shared" si="7"/>
        <v>00365921610</v>
      </c>
      <c r="P62" s="26" t="s">
        <v>122</v>
      </c>
      <c r="Q62" s="28">
        <v>32891</v>
      </c>
      <c r="R62" s="27" t="s">
        <v>56</v>
      </c>
      <c r="S62" s="102">
        <v>44798</v>
      </c>
      <c r="T62" s="41"/>
      <c r="U62" s="42">
        <v>61985759127</v>
      </c>
      <c r="V62" s="33" t="s">
        <v>57</v>
      </c>
      <c r="W62" s="33" t="s">
        <v>58</v>
      </c>
    </row>
    <row r="63" spans="6:23" ht="15.5">
      <c r="F63" s="24" t="s">
        <v>40</v>
      </c>
      <c r="G63" s="34">
        <v>397689292</v>
      </c>
      <c r="H63" s="26" t="s">
        <v>62</v>
      </c>
      <c r="I63" s="53">
        <f t="shared" si="4"/>
        <v>397689292</v>
      </c>
      <c r="J63" s="29" t="s">
        <v>50</v>
      </c>
      <c r="K63" s="56" t="str">
        <f t="shared" si="5"/>
        <v>-</v>
      </c>
      <c r="L63" s="29" t="s">
        <v>5</v>
      </c>
      <c r="M63" s="56" t="str">
        <f t="shared" si="6"/>
        <v>09966884637</v>
      </c>
      <c r="N63" s="26" t="s">
        <v>42</v>
      </c>
      <c r="O63" s="56" t="str">
        <f t="shared" si="7"/>
        <v>00365921610</v>
      </c>
      <c r="P63" s="26" t="s">
        <v>122</v>
      </c>
      <c r="Q63" s="28">
        <v>33980</v>
      </c>
      <c r="R63" s="27" t="s">
        <v>63</v>
      </c>
      <c r="S63" s="30">
        <v>44802</v>
      </c>
      <c r="T63" s="103"/>
      <c r="U63" s="42">
        <v>62983164625</v>
      </c>
      <c r="V63" s="104" t="s">
        <v>53</v>
      </c>
      <c r="W63" s="104" t="s">
        <v>54</v>
      </c>
    </row>
    <row r="64" spans="6:23" ht="15.5">
      <c r="F64" s="24" t="s">
        <v>40</v>
      </c>
      <c r="G64" s="34">
        <v>5029234152</v>
      </c>
      <c r="H64" s="26" t="s">
        <v>68</v>
      </c>
      <c r="I64" s="53">
        <f t="shared" si="4"/>
        <v>5029234152</v>
      </c>
      <c r="J64" s="29" t="s">
        <v>50</v>
      </c>
      <c r="K64" s="56" t="str">
        <f t="shared" si="5"/>
        <v>-</v>
      </c>
      <c r="L64" s="29" t="s">
        <v>5</v>
      </c>
      <c r="M64" s="56" t="str">
        <f t="shared" si="6"/>
        <v>09966884637</v>
      </c>
      <c r="N64" s="26" t="s">
        <v>42</v>
      </c>
      <c r="O64" s="56" t="str">
        <f t="shared" si="7"/>
        <v>00365921610</v>
      </c>
      <c r="P64" s="26" t="s">
        <v>122</v>
      </c>
      <c r="Q64" s="28">
        <v>34134</v>
      </c>
      <c r="R64" s="35" t="s">
        <v>69</v>
      </c>
      <c r="S64" s="30">
        <v>44798</v>
      </c>
      <c r="T64" s="31"/>
      <c r="U64" s="42">
        <v>61998801407</v>
      </c>
      <c r="V64" s="33" t="s">
        <v>57</v>
      </c>
      <c r="W64" s="33" t="s">
        <v>58</v>
      </c>
    </row>
    <row r="65" spans="6:23" ht="15.5">
      <c r="F65" s="24" t="s">
        <v>40</v>
      </c>
      <c r="G65" s="44">
        <v>2372948180</v>
      </c>
      <c r="H65" s="26" t="s">
        <v>182</v>
      </c>
      <c r="I65" s="53">
        <f t="shared" si="4"/>
        <v>2372948180</v>
      </c>
      <c r="J65" s="29" t="s">
        <v>50</v>
      </c>
      <c r="K65" s="56" t="str">
        <f t="shared" si="5"/>
        <v>-</v>
      </c>
      <c r="L65" s="29" t="s">
        <v>5</v>
      </c>
      <c r="M65" s="56" t="str">
        <f t="shared" si="6"/>
        <v>09966884637</v>
      </c>
      <c r="N65" s="26" t="s">
        <v>42</v>
      </c>
      <c r="O65" s="56" t="str">
        <f t="shared" si="7"/>
        <v>00365921610</v>
      </c>
      <c r="P65" s="26" t="s">
        <v>122</v>
      </c>
      <c r="Q65" s="43">
        <v>31809</v>
      </c>
      <c r="R65" s="35" t="s">
        <v>183</v>
      </c>
      <c r="S65" s="41">
        <v>44847</v>
      </c>
      <c r="T65" s="31"/>
      <c r="U65" s="42">
        <v>62981133935</v>
      </c>
      <c r="V65" s="46" t="s">
        <v>53</v>
      </c>
      <c r="W65" s="46" t="s">
        <v>54</v>
      </c>
    </row>
    <row r="66" spans="6:23" ht="15.5">
      <c r="F66" s="24" t="s">
        <v>40</v>
      </c>
      <c r="G66" s="44">
        <v>39797104168</v>
      </c>
      <c r="H66" s="26" t="s">
        <v>193</v>
      </c>
      <c r="I66" s="53">
        <f t="shared" si="4"/>
        <v>39797104168</v>
      </c>
      <c r="J66" s="29" t="s">
        <v>50</v>
      </c>
      <c r="K66" s="56" t="str">
        <f t="shared" ref="K66:K69" si="8">IFERROR(VLOOKUP(L66,H:I,2,0),"-")</f>
        <v>-</v>
      </c>
      <c r="L66" s="29" t="s">
        <v>5</v>
      </c>
      <c r="M66" s="56" t="str">
        <f t="shared" ref="M66:M69" si="9">IFERROR(VLOOKUP(N66,H:I,2,0),"-")</f>
        <v>09966884637</v>
      </c>
      <c r="N66" s="26" t="s">
        <v>42</v>
      </c>
      <c r="O66" s="56" t="str">
        <f t="shared" ref="O66:O69" si="10">IFERROR(VLOOKUP(P66,H:I,2,0),"-")</f>
        <v>00365921610</v>
      </c>
      <c r="P66" s="26" t="s">
        <v>122</v>
      </c>
      <c r="Q66" s="43">
        <v>24585</v>
      </c>
      <c r="R66" s="35" t="s">
        <v>194</v>
      </c>
      <c r="S66" s="41">
        <v>44847</v>
      </c>
      <c r="T66" s="36">
        <v>44858</v>
      </c>
      <c r="U66" s="42">
        <v>61991150689</v>
      </c>
      <c r="V66" s="46" t="s">
        <v>57</v>
      </c>
      <c r="W66" s="46" t="s">
        <v>58</v>
      </c>
    </row>
    <row r="67" spans="6:23" ht="15.5">
      <c r="F67" s="24" t="s">
        <v>40</v>
      </c>
      <c r="G67" s="44">
        <v>72073926134</v>
      </c>
      <c r="H67" s="26" t="s">
        <v>195</v>
      </c>
      <c r="I67" s="53">
        <f t="shared" si="4"/>
        <v>72073926134</v>
      </c>
      <c r="J67" s="29" t="s">
        <v>50</v>
      </c>
      <c r="K67" s="56" t="str">
        <f t="shared" si="8"/>
        <v>-</v>
      </c>
      <c r="L67" s="26" t="s">
        <v>5</v>
      </c>
      <c r="M67" s="56" t="str">
        <f t="shared" si="9"/>
        <v>09966884637</v>
      </c>
      <c r="N67" s="26" t="s">
        <v>42</v>
      </c>
      <c r="O67" s="56" t="str">
        <f t="shared" si="10"/>
        <v>00365921610</v>
      </c>
      <c r="P67" s="26" t="s">
        <v>122</v>
      </c>
      <c r="Q67" s="43">
        <v>30596</v>
      </c>
      <c r="R67" s="35" t="s">
        <v>196</v>
      </c>
      <c r="S67" s="41">
        <v>44847</v>
      </c>
      <c r="T67" s="31"/>
      <c r="U67" s="42">
        <v>61982048346</v>
      </c>
      <c r="V67" s="46" t="s">
        <v>57</v>
      </c>
      <c r="W67" s="46" t="s">
        <v>58</v>
      </c>
    </row>
    <row r="68" spans="6:23" ht="26">
      <c r="F68" s="24" t="s">
        <v>40</v>
      </c>
      <c r="G68" s="39" t="s">
        <v>128</v>
      </c>
      <c r="H68" s="26" t="s">
        <v>129</v>
      </c>
      <c r="I68" s="53" t="str">
        <f t="shared" si="4"/>
        <v>05827439665</v>
      </c>
      <c r="J68" s="29" t="s">
        <v>200</v>
      </c>
      <c r="K68" s="56" t="str">
        <f t="shared" si="8"/>
        <v>-</v>
      </c>
      <c r="L68" s="29" t="s">
        <v>5</v>
      </c>
      <c r="M68" s="56" t="str">
        <f t="shared" si="9"/>
        <v>09966884637</v>
      </c>
      <c r="N68" s="26" t="s">
        <v>42</v>
      </c>
      <c r="O68" s="56" t="str">
        <f t="shared" si="10"/>
        <v>00365921610</v>
      </c>
      <c r="P68" s="26" t="s">
        <v>122</v>
      </c>
      <c r="Q68" s="28">
        <v>30483</v>
      </c>
      <c r="R68" s="35" t="s">
        <v>130</v>
      </c>
      <c r="S68" s="41">
        <v>44795</v>
      </c>
      <c r="T68" s="31">
        <v>44844</v>
      </c>
      <c r="U68" s="42">
        <v>19981720673</v>
      </c>
      <c r="V68" s="33" t="s">
        <v>45</v>
      </c>
      <c r="W68" s="33" t="s">
        <v>46</v>
      </c>
    </row>
    <row r="69" spans="6:23" ht="15.5">
      <c r="F69" s="24" t="s">
        <v>40</v>
      </c>
      <c r="G69" s="44">
        <v>12099359610</v>
      </c>
      <c r="H69" s="26" t="s">
        <v>180</v>
      </c>
      <c r="I69" s="53">
        <f t="shared" si="4"/>
        <v>12099359610</v>
      </c>
      <c r="J69" s="29" t="s">
        <v>200</v>
      </c>
      <c r="K69" s="56" t="str">
        <f t="shared" si="8"/>
        <v>-</v>
      </c>
      <c r="L69" s="29" t="s">
        <v>5</v>
      </c>
      <c r="M69" s="56" t="str">
        <f t="shared" si="9"/>
        <v>09966884637</v>
      </c>
      <c r="N69" s="26" t="s">
        <v>42</v>
      </c>
      <c r="O69" s="56" t="str">
        <f t="shared" si="10"/>
        <v>00365921610</v>
      </c>
      <c r="P69" s="26" t="s">
        <v>122</v>
      </c>
      <c r="Q69" s="43">
        <v>34568</v>
      </c>
      <c r="R69" s="35" t="s">
        <v>181</v>
      </c>
      <c r="S69" s="41">
        <v>44844</v>
      </c>
      <c r="T69" s="31"/>
      <c r="U69" s="42">
        <v>11949730214</v>
      </c>
      <c r="V69" s="46" t="s">
        <v>45</v>
      </c>
      <c r="W69" s="46" t="s">
        <v>46</v>
      </c>
    </row>
  </sheetData>
  <autoFilter ref="A1:W69" xr:uid="{CAE74E96-0D4F-4B06-8330-3401B9042681}"/>
  <conditionalFormatting sqref="H1:I1">
    <cfRule type="duplicateValues" dxfId="54" priority="1"/>
    <cfRule type="duplicateValues" dxfId="53" priority="2"/>
    <cfRule type="duplicateValues" dxfId="52" priority="3"/>
  </conditionalFormatting>
  <dataValidations count="3">
    <dataValidation allowBlank="1" showInputMessage="1" showErrorMessage="1" promptTitle="CNPJ da Empresa Parceira" prompt="Informar o CNPJ da empresa parceira sem formatação e sem máscara._x000a__x000a_INFORMAÇÃO OBRIGATÓRIA." sqref="F2:F69" xr:uid="{AF4D788B-76D5-424D-BC91-CABE09AD0D08}"/>
    <dataValidation allowBlank="1" showInputMessage="1" showErrorMessage="1" promptTitle="Informe o CPF do Promotor" prompt="Informe o CPF do promotor sem formatação e máscara._x000a_Deve ser único na plataforma._x000a__x000a_INFORMAÇÃO OBRIGATÓRIA." sqref="G8:G11 G5:G6 G24:G26" xr:uid="{5473D6FD-B6D2-4CFE-ABF5-BC497EF0AC04}"/>
    <dataValidation allowBlank="1" showInputMessage="1" showErrorMessage="1" promptTitle="Data de Nascimento" prompt="Informar data no formato DD/MM/YYYY._x000a__x000a_INFORMAÇÃO OBRIGATÓRIA PARA CRIAÇÃO E EDIÇÃO." sqref="Q24:Q26 Q5:Q6 Q8:Q11 Q46:Q47" xr:uid="{18ED257E-5077-4085-A4AF-A81D28ADA5C9}"/>
  </dataValidations>
  <hyperlinks>
    <hyperlink ref="R59" r:id="rId1" xr:uid="{5DABE825-549C-49A7-BF8B-A1895EDEC790}"/>
    <hyperlink ref="R26" r:id="rId2" xr:uid="{81947529-DEAA-4F49-951C-8505BD8F9BBF}"/>
    <hyperlink ref="R68" r:id="rId3" xr:uid="{45B704E8-21A4-4046-B16A-970A799297B6}"/>
    <hyperlink ref="R2" r:id="rId4" xr:uid="{12ED801A-3E01-4E6E-BF7E-D5635559ECFB}"/>
  </hyperlinks>
  <pageMargins left="0.511811024" right="0.511811024" top="0.78740157499999996" bottom="0.78740157499999996" header="0.31496062000000002" footer="0.31496062000000002"/>
  <pageSetup paperSize="9" orientation="portrait" verticalDpi="0" r:id="rId5"/>
  <headerFooter>
    <oddFooter>&amp;C&amp;1#&amp;"Calibri"&amp;12&amp;K000000Classificação da Informação: Interno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9C609-2CF8-49A6-BC4C-E2608A547F8D}">
  <sheetPr>
    <tabColor theme="9" tint="-0.249977111117893"/>
  </sheetPr>
  <dimension ref="A1:W70"/>
  <sheetViews>
    <sheetView showGridLines="0" topLeftCell="F1" workbookViewId="0">
      <selection activeCell="H6" sqref="H6"/>
    </sheetView>
  </sheetViews>
  <sheetFormatPr defaultRowHeight="14.5"/>
  <cols>
    <col min="1" max="1" width="13.1796875" style="57" bestFit="1" customWidth="1"/>
    <col min="2" max="2" width="17.81640625" style="57" bestFit="1" customWidth="1"/>
    <col min="3" max="3" width="21.54296875" style="57" bestFit="1" customWidth="1"/>
    <col min="4" max="4" width="19.453125" style="57" bestFit="1" customWidth="1"/>
    <col min="5" max="5" width="21.08984375" style="57" bestFit="1" customWidth="1"/>
    <col min="6" max="6" width="14.54296875" bestFit="1" customWidth="1"/>
    <col min="7" max="7" width="14" bestFit="1" customWidth="1"/>
    <col min="8" max="8" width="50.81640625" bestFit="1" customWidth="1"/>
    <col min="9" max="9" width="11.6328125" style="54" customWidth="1"/>
    <col min="10" max="10" width="14.1796875" bestFit="1" customWidth="1"/>
    <col min="11" max="11" width="18.1796875" style="54" customWidth="1"/>
    <col min="12" max="12" width="18.1796875" customWidth="1"/>
    <col min="13" max="13" width="18.1796875" style="54" customWidth="1"/>
    <col min="14" max="14" width="18.1796875" customWidth="1"/>
    <col min="15" max="15" width="18.1796875" style="54" customWidth="1"/>
    <col min="16" max="18" width="18.1796875" customWidth="1"/>
    <col min="19" max="19" width="14.81640625" bestFit="1" customWidth="1"/>
    <col min="20" max="20" width="17.90625" bestFit="1" customWidth="1"/>
    <col min="21" max="21" width="11.1796875" bestFit="1" customWidth="1"/>
    <col min="22" max="22" width="10.81640625" bestFit="1" customWidth="1"/>
    <col min="23" max="23" width="7" bestFit="1" customWidth="1"/>
  </cols>
  <sheetData>
    <row r="1" spans="1:23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 t="shared" ref="I1:I62" si="0"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1" t="s">
        <v>34</v>
      </c>
      <c r="R1" s="20" t="s">
        <v>33</v>
      </c>
      <c r="S1" s="20" t="s">
        <v>35</v>
      </c>
      <c r="T1" s="20" t="s">
        <v>36</v>
      </c>
      <c r="U1" s="22" t="s">
        <v>37</v>
      </c>
      <c r="V1" s="22" t="s">
        <v>38</v>
      </c>
      <c r="W1" s="22" t="s">
        <v>39</v>
      </c>
    </row>
    <row r="2" spans="1:23" ht="26">
      <c r="F2" s="24" t="s">
        <v>40</v>
      </c>
      <c r="G2" s="39" t="s">
        <v>41</v>
      </c>
      <c r="H2" s="26" t="s">
        <v>42</v>
      </c>
      <c r="I2" s="53" t="str">
        <f t="shared" si="0"/>
        <v>09966884637</v>
      </c>
      <c r="J2" s="29" t="s">
        <v>44</v>
      </c>
      <c r="K2" s="56" t="str">
        <f t="shared" ref="K2:K33" si="1">IFERROR(VLOOKUP(L2,H:I,2,0),"-")</f>
        <v>-</v>
      </c>
      <c r="L2" s="29" t="s">
        <v>5</v>
      </c>
      <c r="M2" s="56" t="str">
        <f t="shared" ref="M2:M33" si="2">IFERROR(VLOOKUP(N2,H:I,2,0),"-")</f>
        <v>-</v>
      </c>
      <c r="N2" s="26" t="s">
        <v>5</v>
      </c>
      <c r="O2" s="56" t="str">
        <f t="shared" ref="O2:O33" si="3">IFERROR(VLOOKUP(P2,H:I,2,0),"-")</f>
        <v>00365921610</v>
      </c>
      <c r="P2" s="29" t="s">
        <v>122</v>
      </c>
      <c r="Q2" s="28"/>
      <c r="R2" s="35"/>
      <c r="S2" s="41">
        <v>44795</v>
      </c>
      <c r="T2" s="31"/>
      <c r="U2" s="32">
        <v>38998244137</v>
      </c>
      <c r="V2" s="33" t="s">
        <v>45</v>
      </c>
      <c r="W2" s="33" t="s">
        <v>46</v>
      </c>
    </row>
    <row r="3" spans="1:23" ht="26">
      <c r="F3" s="24" t="s">
        <v>40</v>
      </c>
      <c r="G3" s="34" t="s">
        <v>47</v>
      </c>
      <c r="H3" s="26" t="s">
        <v>48</v>
      </c>
      <c r="I3" s="53" t="str">
        <f t="shared" si="0"/>
        <v>04970600600</v>
      </c>
      <c r="J3" s="29" t="s">
        <v>50</v>
      </c>
      <c r="K3" s="56" t="str">
        <f t="shared" si="1"/>
        <v>-</v>
      </c>
      <c r="L3" s="26" t="s">
        <v>5</v>
      </c>
      <c r="M3" s="56" t="str">
        <f t="shared" si="2"/>
        <v>09966884637</v>
      </c>
      <c r="N3" s="26" t="s">
        <v>42</v>
      </c>
      <c r="O3" s="56" t="str">
        <f t="shared" si="3"/>
        <v>00365921610</v>
      </c>
      <c r="P3" s="29" t="s">
        <v>122</v>
      </c>
      <c r="Q3" s="28"/>
      <c r="R3" s="27"/>
      <c r="S3" s="30">
        <v>44795</v>
      </c>
      <c r="T3" s="31"/>
      <c r="U3" s="32">
        <v>32999281314</v>
      </c>
      <c r="V3" s="33" t="s">
        <v>45</v>
      </c>
      <c r="W3" s="33" t="s">
        <v>46</v>
      </c>
    </row>
    <row r="4" spans="1:23" ht="15.5">
      <c r="F4" s="24" t="s">
        <v>40</v>
      </c>
      <c r="G4" s="34">
        <v>71704965187</v>
      </c>
      <c r="H4" s="26" t="s">
        <v>59</v>
      </c>
      <c r="I4" s="53">
        <f t="shared" si="0"/>
        <v>71704965187</v>
      </c>
      <c r="J4" s="29" t="s">
        <v>61</v>
      </c>
      <c r="K4" s="56">
        <f t="shared" si="1"/>
        <v>397689292</v>
      </c>
      <c r="L4" s="26" t="s">
        <v>62</v>
      </c>
      <c r="M4" s="56" t="str">
        <f t="shared" si="2"/>
        <v>09966884637</v>
      </c>
      <c r="N4" s="26" t="s">
        <v>42</v>
      </c>
      <c r="O4" s="56" t="str">
        <f t="shared" si="3"/>
        <v>00365921610</v>
      </c>
      <c r="P4" s="29" t="s">
        <v>122</v>
      </c>
      <c r="Q4" s="28"/>
      <c r="S4" s="30">
        <v>44802</v>
      </c>
      <c r="T4" s="31"/>
      <c r="U4" s="32">
        <v>62998367034</v>
      </c>
      <c r="V4" s="33" t="s">
        <v>53</v>
      </c>
      <c r="W4" s="33" t="s">
        <v>54</v>
      </c>
    </row>
    <row r="5" spans="1:23" ht="15.5">
      <c r="F5" s="24" t="s">
        <v>40</v>
      </c>
      <c r="G5" s="34">
        <v>397689292</v>
      </c>
      <c r="H5" s="26" t="s">
        <v>62</v>
      </c>
      <c r="I5" s="53">
        <f t="shared" si="0"/>
        <v>397689292</v>
      </c>
      <c r="J5" s="29" t="s">
        <v>50</v>
      </c>
      <c r="K5" s="56" t="str">
        <f t="shared" si="1"/>
        <v>-</v>
      </c>
      <c r="L5" s="29" t="s">
        <v>5</v>
      </c>
      <c r="M5" s="56" t="str">
        <f t="shared" si="2"/>
        <v>09966884637</v>
      </c>
      <c r="N5" s="26" t="s">
        <v>42</v>
      </c>
      <c r="O5" s="56" t="str">
        <f t="shared" si="3"/>
        <v>00365921610</v>
      </c>
      <c r="P5" s="29" t="s">
        <v>122</v>
      </c>
      <c r="Q5" s="28"/>
      <c r="R5" s="27"/>
      <c r="S5" s="30">
        <v>44802</v>
      </c>
      <c r="T5" s="31"/>
      <c r="U5" s="32">
        <v>62983164625</v>
      </c>
      <c r="V5" s="33" t="s">
        <v>53</v>
      </c>
      <c r="W5" s="33" t="s">
        <v>54</v>
      </c>
    </row>
    <row r="6" spans="1:23" ht="26">
      <c r="F6" s="24" t="s">
        <v>40</v>
      </c>
      <c r="G6" s="34">
        <v>63870606649</v>
      </c>
      <c r="H6" s="26" t="s">
        <v>66</v>
      </c>
      <c r="I6" s="53">
        <f t="shared" si="0"/>
        <v>63870606649</v>
      </c>
      <c r="J6" s="29" t="s">
        <v>61</v>
      </c>
      <c r="K6" s="56" t="str">
        <f t="shared" si="1"/>
        <v>04970600600</v>
      </c>
      <c r="L6" s="26" t="s">
        <v>48</v>
      </c>
      <c r="M6" s="56" t="str">
        <f t="shared" si="2"/>
        <v>09966884637</v>
      </c>
      <c r="N6" s="26" t="s">
        <v>42</v>
      </c>
      <c r="O6" s="56" t="str">
        <f t="shared" si="3"/>
        <v>00365921610</v>
      </c>
      <c r="P6" s="29" t="s">
        <v>122</v>
      </c>
      <c r="Q6" s="28"/>
      <c r="R6" s="27"/>
      <c r="S6" s="30">
        <v>44795</v>
      </c>
      <c r="T6" s="31"/>
      <c r="U6" s="32">
        <v>31984580153</v>
      </c>
      <c r="V6" s="33" t="s">
        <v>45</v>
      </c>
      <c r="W6" s="33" t="s">
        <v>46</v>
      </c>
    </row>
    <row r="7" spans="1:23" ht="15.5">
      <c r="F7" s="24" t="s">
        <v>40</v>
      </c>
      <c r="G7" s="34">
        <v>5029234152</v>
      </c>
      <c r="H7" s="26" t="s">
        <v>68</v>
      </c>
      <c r="I7" s="53">
        <f t="shared" si="0"/>
        <v>5029234152</v>
      </c>
      <c r="J7" s="29" t="s">
        <v>50</v>
      </c>
      <c r="K7" s="56" t="str">
        <f t="shared" si="1"/>
        <v>-</v>
      </c>
      <c r="L7" s="26" t="s">
        <v>5</v>
      </c>
      <c r="M7" s="56" t="str">
        <f t="shared" si="2"/>
        <v>09966884637</v>
      </c>
      <c r="N7" s="26" t="s">
        <v>42</v>
      </c>
      <c r="O7" s="56" t="str">
        <f t="shared" si="3"/>
        <v>00365921610</v>
      </c>
      <c r="P7" s="29" t="s">
        <v>122</v>
      </c>
      <c r="Q7" s="28"/>
      <c r="R7" s="27"/>
      <c r="S7" s="30">
        <v>44798</v>
      </c>
      <c r="T7" s="31"/>
      <c r="U7" s="32">
        <v>61998801407</v>
      </c>
      <c r="V7" s="33" t="s">
        <v>57</v>
      </c>
      <c r="W7" s="33" t="s">
        <v>58</v>
      </c>
    </row>
    <row r="8" spans="1:23" ht="26">
      <c r="F8" s="24" t="s">
        <v>40</v>
      </c>
      <c r="G8" s="37">
        <v>9452609621</v>
      </c>
      <c r="H8" s="26" t="s">
        <v>72</v>
      </c>
      <c r="I8" s="53">
        <f t="shared" si="0"/>
        <v>9452609621</v>
      </c>
      <c r="J8" s="29" t="s">
        <v>61</v>
      </c>
      <c r="K8" s="56" t="str">
        <f t="shared" si="1"/>
        <v>04970600600</v>
      </c>
      <c r="L8" s="26" t="s">
        <v>48</v>
      </c>
      <c r="M8" s="56" t="str">
        <f t="shared" si="2"/>
        <v>09966884637</v>
      </c>
      <c r="N8" s="26" t="s">
        <v>42</v>
      </c>
      <c r="O8" s="56" t="str">
        <f t="shared" si="3"/>
        <v>00365921610</v>
      </c>
      <c r="P8" s="29" t="s">
        <v>122</v>
      </c>
      <c r="Q8" s="28"/>
      <c r="R8" s="27"/>
      <c r="S8" s="30">
        <v>44795</v>
      </c>
      <c r="T8" s="31"/>
      <c r="U8" s="32">
        <v>62998158950</v>
      </c>
      <c r="V8" s="33" t="s">
        <v>45</v>
      </c>
      <c r="W8" s="33" t="s">
        <v>46</v>
      </c>
    </row>
    <row r="9" spans="1:23" ht="26">
      <c r="F9" s="24" t="s">
        <v>40</v>
      </c>
      <c r="G9" s="34">
        <v>13113308607</v>
      </c>
      <c r="H9" s="26" t="s">
        <v>76</v>
      </c>
      <c r="I9" s="53">
        <f t="shared" si="0"/>
        <v>13113308607</v>
      </c>
      <c r="J9" s="29" t="s">
        <v>61</v>
      </c>
      <c r="K9" s="56" t="str">
        <f t="shared" si="1"/>
        <v>04970600600</v>
      </c>
      <c r="L9" s="26" t="s">
        <v>48</v>
      </c>
      <c r="M9" s="56" t="str">
        <f t="shared" si="2"/>
        <v>09966884637</v>
      </c>
      <c r="N9" s="26" t="s">
        <v>42</v>
      </c>
      <c r="O9" s="56" t="str">
        <f t="shared" si="3"/>
        <v>00365921610</v>
      </c>
      <c r="P9" s="29" t="s">
        <v>122</v>
      </c>
      <c r="Q9" s="28"/>
      <c r="R9" s="27"/>
      <c r="S9" s="30">
        <v>44795</v>
      </c>
      <c r="T9" s="31"/>
      <c r="U9" s="32">
        <v>32988998992</v>
      </c>
      <c r="V9" s="33" t="s">
        <v>45</v>
      </c>
      <c r="W9" s="33" t="s">
        <v>46</v>
      </c>
    </row>
    <row r="10" spans="1:23" ht="15.5">
      <c r="F10" s="24" t="s">
        <v>40</v>
      </c>
      <c r="G10" s="34">
        <v>1907744100</v>
      </c>
      <c r="H10" s="26" t="s">
        <v>80</v>
      </c>
      <c r="I10" s="53">
        <f t="shared" si="0"/>
        <v>1907744100</v>
      </c>
      <c r="J10" s="29" t="s">
        <v>61</v>
      </c>
      <c r="K10" s="56">
        <f t="shared" si="1"/>
        <v>397689292</v>
      </c>
      <c r="L10" s="26" t="s">
        <v>62</v>
      </c>
      <c r="M10" s="56" t="str">
        <f t="shared" si="2"/>
        <v>09966884637</v>
      </c>
      <c r="N10" s="26" t="s">
        <v>42</v>
      </c>
      <c r="O10" s="56" t="str">
        <f t="shared" si="3"/>
        <v>00365921610</v>
      </c>
      <c r="P10" s="29" t="s">
        <v>122</v>
      </c>
      <c r="Q10" s="28"/>
      <c r="R10" s="27"/>
      <c r="S10" s="30">
        <v>44802</v>
      </c>
      <c r="T10" s="31">
        <v>44869</v>
      </c>
      <c r="U10" s="32">
        <v>62999027542</v>
      </c>
      <c r="V10" s="33" t="s">
        <v>53</v>
      </c>
      <c r="W10" s="33" t="s">
        <v>54</v>
      </c>
    </row>
    <row r="11" spans="1:23" ht="15.5">
      <c r="F11" s="24" t="s">
        <v>40</v>
      </c>
      <c r="G11" s="34">
        <v>36483336829</v>
      </c>
      <c r="H11" s="26" t="s">
        <v>82</v>
      </c>
      <c r="I11" s="53">
        <f t="shared" si="0"/>
        <v>36483336829</v>
      </c>
      <c r="J11" s="29" t="s">
        <v>61</v>
      </c>
      <c r="K11" s="56">
        <f t="shared" si="1"/>
        <v>397689292</v>
      </c>
      <c r="L11" s="26" t="s">
        <v>62</v>
      </c>
      <c r="M11" s="56" t="str">
        <f t="shared" si="2"/>
        <v>09966884637</v>
      </c>
      <c r="N11" s="26" t="s">
        <v>42</v>
      </c>
      <c r="O11" s="56" t="str">
        <f t="shared" si="3"/>
        <v>00365921610</v>
      </c>
      <c r="P11" s="29" t="s">
        <v>122</v>
      </c>
      <c r="Q11" s="28"/>
      <c r="R11" s="27"/>
      <c r="S11" s="30">
        <v>44802</v>
      </c>
      <c r="T11" s="31"/>
      <c r="U11" s="32">
        <v>62981423405</v>
      </c>
      <c r="V11" s="33" t="s">
        <v>53</v>
      </c>
      <c r="W11" s="33" t="s">
        <v>54</v>
      </c>
    </row>
    <row r="12" spans="1:23" ht="26">
      <c r="F12" s="24" t="s">
        <v>40</v>
      </c>
      <c r="G12" s="34">
        <v>11158354754</v>
      </c>
      <c r="H12" s="26" t="s">
        <v>84</v>
      </c>
      <c r="I12" s="53">
        <f t="shared" si="0"/>
        <v>11158354754</v>
      </c>
      <c r="J12" s="29" t="s">
        <v>61</v>
      </c>
      <c r="K12" s="56" t="str">
        <f t="shared" si="1"/>
        <v>04970600600</v>
      </c>
      <c r="L12" s="26" t="s">
        <v>48</v>
      </c>
      <c r="M12" s="56" t="str">
        <f t="shared" si="2"/>
        <v>09966884637</v>
      </c>
      <c r="N12" s="26" t="s">
        <v>42</v>
      </c>
      <c r="O12" s="56" t="str">
        <f t="shared" si="3"/>
        <v>00365921610</v>
      </c>
      <c r="P12" s="29" t="s">
        <v>122</v>
      </c>
      <c r="Q12" s="28"/>
      <c r="R12" s="27"/>
      <c r="S12" s="30">
        <v>44795</v>
      </c>
      <c r="T12" s="36"/>
      <c r="U12" s="32">
        <v>24988435066</v>
      </c>
      <c r="V12" s="33" t="s">
        <v>45</v>
      </c>
      <c r="W12" s="33" t="s">
        <v>46</v>
      </c>
    </row>
    <row r="13" spans="1:23" ht="15.5">
      <c r="F13" s="24" t="s">
        <v>40</v>
      </c>
      <c r="G13" s="34">
        <v>4578519619</v>
      </c>
      <c r="H13" s="26" t="s">
        <v>86</v>
      </c>
      <c r="I13" s="53">
        <f t="shared" si="0"/>
        <v>4578519619</v>
      </c>
      <c r="J13" s="29" t="s">
        <v>61</v>
      </c>
      <c r="K13" s="56">
        <f t="shared" si="1"/>
        <v>5029234152</v>
      </c>
      <c r="L13" s="26" t="s">
        <v>68</v>
      </c>
      <c r="M13" s="56" t="str">
        <f t="shared" si="2"/>
        <v>09966884637</v>
      </c>
      <c r="N13" s="26" t="s">
        <v>42</v>
      </c>
      <c r="O13" s="56" t="str">
        <f t="shared" si="3"/>
        <v>00365921610</v>
      </c>
      <c r="P13" s="29" t="s">
        <v>122</v>
      </c>
      <c r="Q13" s="28"/>
      <c r="R13" s="27"/>
      <c r="S13" s="30">
        <v>44798</v>
      </c>
      <c r="T13" s="36"/>
      <c r="U13" s="32">
        <v>61992807407</v>
      </c>
      <c r="V13" s="33" t="s">
        <v>57</v>
      </c>
      <c r="W13" s="33" t="s">
        <v>58</v>
      </c>
    </row>
    <row r="14" spans="1:23" ht="15.5">
      <c r="F14" s="24" t="s">
        <v>40</v>
      </c>
      <c r="G14" s="38" t="s">
        <v>88</v>
      </c>
      <c r="H14" s="26" t="s">
        <v>89</v>
      </c>
      <c r="I14" s="53" t="str">
        <f t="shared" si="0"/>
        <v>05520106185</v>
      </c>
      <c r="J14" s="29" t="s">
        <v>61</v>
      </c>
      <c r="K14" s="56">
        <f t="shared" si="1"/>
        <v>5029234152</v>
      </c>
      <c r="L14" s="26" t="s">
        <v>68</v>
      </c>
      <c r="M14" s="56" t="str">
        <f t="shared" si="2"/>
        <v>09966884637</v>
      </c>
      <c r="N14" s="26" t="s">
        <v>42</v>
      </c>
      <c r="O14" s="56" t="str">
        <f t="shared" si="3"/>
        <v>00365921610</v>
      </c>
      <c r="P14" s="29" t="s">
        <v>122</v>
      </c>
      <c r="Q14" s="28"/>
      <c r="R14" s="27"/>
      <c r="S14" s="30">
        <v>44798</v>
      </c>
      <c r="T14" s="31">
        <v>44869</v>
      </c>
      <c r="U14" s="32">
        <v>61981491714</v>
      </c>
      <c r="V14" s="33" t="s">
        <v>57</v>
      </c>
      <c r="W14" s="33" t="s">
        <v>58</v>
      </c>
    </row>
    <row r="15" spans="1:23" ht="15.5">
      <c r="F15" s="24" t="s">
        <v>40</v>
      </c>
      <c r="G15" s="39" t="s">
        <v>94</v>
      </c>
      <c r="H15" s="26" t="s">
        <v>95</v>
      </c>
      <c r="I15" s="53" t="str">
        <f t="shared" si="0"/>
        <v>01750788152</v>
      </c>
      <c r="J15" s="29" t="s">
        <v>61</v>
      </c>
      <c r="K15" s="56">
        <f t="shared" si="1"/>
        <v>5029234152</v>
      </c>
      <c r="L15" s="26" t="s">
        <v>68</v>
      </c>
      <c r="M15" s="56" t="str">
        <f t="shared" si="2"/>
        <v>09966884637</v>
      </c>
      <c r="N15" s="26" t="s">
        <v>42</v>
      </c>
      <c r="O15" s="56" t="str">
        <f t="shared" si="3"/>
        <v>00365921610</v>
      </c>
      <c r="P15" s="29" t="s">
        <v>122</v>
      </c>
      <c r="Q15" s="28"/>
      <c r="R15" s="27"/>
      <c r="S15" s="30">
        <v>44798</v>
      </c>
      <c r="T15" s="31"/>
      <c r="U15" s="32">
        <v>61991458145</v>
      </c>
      <c r="V15" s="33" t="s">
        <v>57</v>
      </c>
      <c r="W15" s="33" t="s">
        <v>58</v>
      </c>
    </row>
    <row r="16" spans="1:23" ht="15.5">
      <c r="F16" s="24" t="s">
        <v>40</v>
      </c>
      <c r="G16" s="38" t="s">
        <v>97</v>
      </c>
      <c r="H16" s="26" t="s">
        <v>98</v>
      </c>
      <c r="I16" s="53" t="str">
        <f t="shared" si="0"/>
        <v>60573097313</v>
      </c>
      <c r="J16" s="29" t="s">
        <v>61</v>
      </c>
      <c r="K16" s="56">
        <f t="shared" si="1"/>
        <v>397689292</v>
      </c>
      <c r="L16" s="26" t="s">
        <v>62</v>
      </c>
      <c r="M16" s="56" t="str">
        <f t="shared" si="2"/>
        <v>09966884637</v>
      </c>
      <c r="N16" s="26" t="s">
        <v>42</v>
      </c>
      <c r="O16" s="56" t="str">
        <f t="shared" si="3"/>
        <v>00365921610</v>
      </c>
      <c r="P16" s="29" t="s">
        <v>122</v>
      </c>
      <c r="Q16" s="28"/>
      <c r="R16" s="27"/>
      <c r="S16" s="30">
        <v>44802</v>
      </c>
      <c r="T16" s="36">
        <v>44883</v>
      </c>
      <c r="U16" s="32">
        <v>62993630424</v>
      </c>
      <c r="V16" s="33" t="s">
        <v>53</v>
      </c>
      <c r="W16" s="33" t="s">
        <v>54</v>
      </c>
    </row>
    <row r="17" spans="6:23" ht="15.5">
      <c r="F17" s="24" t="s">
        <v>40</v>
      </c>
      <c r="G17" s="38" t="s">
        <v>106</v>
      </c>
      <c r="H17" s="26" t="s">
        <v>107</v>
      </c>
      <c r="I17" s="53" t="str">
        <f t="shared" si="0"/>
        <v>35210460100</v>
      </c>
      <c r="J17" s="29" t="s">
        <v>61</v>
      </c>
      <c r="K17" s="56">
        <f t="shared" si="1"/>
        <v>5029234152</v>
      </c>
      <c r="L17" s="26" t="s">
        <v>68</v>
      </c>
      <c r="M17" s="56" t="str">
        <f t="shared" si="2"/>
        <v>09966884637</v>
      </c>
      <c r="N17" s="26" t="s">
        <v>42</v>
      </c>
      <c r="O17" s="56" t="str">
        <f t="shared" si="3"/>
        <v>00365921610</v>
      </c>
      <c r="P17" s="29" t="s">
        <v>122</v>
      </c>
      <c r="Q17" s="28"/>
      <c r="R17" s="27"/>
      <c r="S17" s="30">
        <v>44798</v>
      </c>
      <c r="T17" s="36">
        <v>44868</v>
      </c>
      <c r="U17" s="32">
        <v>61981945060</v>
      </c>
      <c r="V17" s="33" t="s">
        <v>57</v>
      </c>
      <c r="W17" s="33" t="s">
        <v>58</v>
      </c>
    </row>
    <row r="18" spans="6:23" ht="15.5">
      <c r="F18" s="24" t="s">
        <v>40</v>
      </c>
      <c r="G18" s="38" t="s">
        <v>112</v>
      </c>
      <c r="H18" s="26" t="s">
        <v>113</v>
      </c>
      <c r="I18" s="53" t="str">
        <f t="shared" si="0"/>
        <v>70040809196</v>
      </c>
      <c r="J18" s="29" t="s">
        <v>61</v>
      </c>
      <c r="K18" s="56">
        <f t="shared" si="1"/>
        <v>5029234152</v>
      </c>
      <c r="L18" s="26" t="s">
        <v>68</v>
      </c>
      <c r="M18" s="56" t="str">
        <f t="shared" si="2"/>
        <v>09966884637</v>
      </c>
      <c r="N18" s="26" t="s">
        <v>42</v>
      </c>
      <c r="O18" s="56" t="str">
        <f t="shared" si="3"/>
        <v>00365921610</v>
      </c>
      <c r="P18" s="29" t="s">
        <v>122</v>
      </c>
      <c r="Q18" s="28"/>
      <c r="R18" s="27"/>
      <c r="S18" s="30">
        <v>44798</v>
      </c>
      <c r="T18" s="36">
        <v>44875</v>
      </c>
      <c r="U18" s="32">
        <v>61983177144</v>
      </c>
      <c r="V18" s="33" t="s">
        <v>57</v>
      </c>
      <c r="W18" s="33" t="s">
        <v>58</v>
      </c>
    </row>
    <row r="19" spans="6:23" ht="15.5">
      <c r="F19" s="24" t="s">
        <v>40</v>
      </c>
      <c r="G19" s="40" t="s">
        <v>115</v>
      </c>
      <c r="H19" s="26" t="s">
        <v>116</v>
      </c>
      <c r="I19" s="53" t="str">
        <f t="shared" si="0"/>
        <v>04069155120</v>
      </c>
      <c r="J19" s="29" t="s">
        <v>61</v>
      </c>
      <c r="K19" s="56">
        <f t="shared" si="1"/>
        <v>70325321108</v>
      </c>
      <c r="L19" s="29" t="s">
        <v>920</v>
      </c>
      <c r="M19" s="56" t="str">
        <f t="shared" si="2"/>
        <v>09966884637</v>
      </c>
      <c r="N19" s="26" t="s">
        <v>42</v>
      </c>
      <c r="O19" s="56" t="str">
        <f t="shared" si="3"/>
        <v>00365921610</v>
      </c>
      <c r="P19" s="29" t="s">
        <v>122</v>
      </c>
      <c r="Q19" s="28"/>
      <c r="R19" s="35"/>
      <c r="S19" s="30">
        <v>44798</v>
      </c>
      <c r="T19" s="36">
        <v>44866</v>
      </c>
      <c r="U19" s="32">
        <v>61998401999</v>
      </c>
      <c r="V19" s="33" t="s">
        <v>57</v>
      </c>
      <c r="W19" s="33" t="s">
        <v>58</v>
      </c>
    </row>
    <row r="20" spans="6:23" ht="26">
      <c r="F20" s="24" t="s">
        <v>40</v>
      </c>
      <c r="G20" s="40" t="s">
        <v>118</v>
      </c>
      <c r="H20" s="26" t="s">
        <v>119</v>
      </c>
      <c r="I20" s="53" t="str">
        <f t="shared" si="0"/>
        <v>35426491801</v>
      </c>
      <c r="J20" s="29" t="s">
        <v>61</v>
      </c>
      <c r="K20" s="56" t="str">
        <f t="shared" si="1"/>
        <v>04970600600</v>
      </c>
      <c r="L20" s="26" t="s">
        <v>48</v>
      </c>
      <c r="M20" s="56" t="str">
        <f t="shared" si="2"/>
        <v>09966884637</v>
      </c>
      <c r="N20" s="26" t="s">
        <v>42</v>
      </c>
      <c r="O20" s="56" t="str">
        <f t="shared" si="3"/>
        <v>00365921610</v>
      </c>
      <c r="P20" s="29" t="s">
        <v>122</v>
      </c>
      <c r="Q20" s="28"/>
      <c r="R20" s="35"/>
      <c r="S20" s="30">
        <v>44795</v>
      </c>
      <c r="T20" s="36"/>
      <c r="U20" s="32">
        <v>32991465198</v>
      </c>
      <c r="V20" s="33" t="s">
        <v>45</v>
      </c>
      <c r="W20" s="33" t="s">
        <v>46</v>
      </c>
    </row>
    <row r="21" spans="6:23" ht="26">
      <c r="F21" s="24" t="s">
        <v>40</v>
      </c>
      <c r="G21" s="40" t="s">
        <v>121</v>
      </c>
      <c r="H21" s="26" t="s">
        <v>122</v>
      </c>
      <c r="I21" s="53" t="str">
        <f t="shared" si="0"/>
        <v>00365921610</v>
      </c>
      <c r="J21" s="29" t="s">
        <v>124</v>
      </c>
      <c r="K21" s="56" t="str">
        <f t="shared" si="1"/>
        <v>-</v>
      </c>
      <c r="L21" s="26" t="s">
        <v>5</v>
      </c>
      <c r="M21" s="56" t="str">
        <f t="shared" si="2"/>
        <v>-</v>
      </c>
      <c r="N21" s="26" t="s">
        <v>5</v>
      </c>
      <c r="O21" s="56" t="str">
        <f t="shared" si="3"/>
        <v>00365921610</v>
      </c>
      <c r="P21" s="29" t="s">
        <v>122</v>
      </c>
      <c r="Q21" s="28"/>
      <c r="R21" s="35"/>
      <c r="S21" s="30">
        <v>44795</v>
      </c>
      <c r="T21" s="31"/>
      <c r="U21" s="32">
        <v>11985712049</v>
      </c>
      <c r="V21" s="33" t="s">
        <v>45</v>
      </c>
      <c r="W21" s="33" t="s">
        <v>46</v>
      </c>
    </row>
    <row r="22" spans="6:23" ht="26">
      <c r="F22" s="24" t="s">
        <v>40</v>
      </c>
      <c r="G22" s="40" t="s">
        <v>131</v>
      </c>
      <c r="H22" s="26" t="s">
        <v>132</v>
      </c>
      <c r="I22" s="53" t="str">
        <f t="shared" si="0"/>
        <v>03146814188</v>
      </c>
      <c r="J22" s="29" t="s">
        <v>134</v>
      </c>
      <c r="K22" s="56" t="str">
        <f t="shared" si="1"/>
        <v>-</v>
      </c>
      <c r="L22" s="26" t="s">
        <v>5</v>
      </c>
      <c r="M22" s="56" t="str">
        <f t="shared" si="2"/>
        <v>-</v>
      </c>
      <c r="N22" s="26" t="s">
        <v>5</v>
      </c>
      <c r="O22" s="56" t="str">
        <f t="shared" si="3"/>
        <v>00365921610</v>
      </c>
      <c r="P22" s="29" t="s">
        <v>122</v>
      </c>
      <c r="Q22" s="28"/>
      <c r="R22" s="27"/>
      <c r="S22" s="30">
        <v>44795</v>
      </c>
      <c r="T22" s="31"/>
      <c r="U22" s="32">
        <v>62982545323</v>
      </c>
      <c r="V22" s="33" t="s">
        <v>45</v>
      </c>
      <c r="W22" s="33" t="s">
        <v>46</v>
      </c>
    </row>
    <row r="23" spans="6:23" ht="26">
      <c r="F23" s="24" t="s">
        <v>40</v>
      </c>
      <c r="G23" s="39" t="s">
        <v>140</v>
      </c>
      <c r="H23" s="26" t="s">
        <v>141</v>
      </c>
      <c r="I23" s="53" t="str">
        <f t="shared" si="0"/>
        <v>00576199648</v>
      </c>
      <c r="J23" s="29" t="s">
        <v>61</v>
      </c>
      <c r="K23" s="56" t="str">
        <f t="shared" si="1"/>
        <v>04970600600</v>
      </c>
      <c r="L23" s="26" t="s">
        <v>48</v>
      </c>
      <c r="M23" s="56" t="str">
        <f t="shared" si="2"/>
        <v>09966884637</v>
      </c>
      <c r="N23" s="26" t="s">
        <v>42</v>
      </c>
      <c r="O23" s="56" t="str">
        <f t="shared" si="3"/>
        <v>00365921610</v>
      </c>
      <c r="P23" s="29" t="s">
        <v>122</v>
      </c>
      <c r="Q23" s="28"/>
      <c r="R23" s="27"/>
      <c r="S23" s="30">
        <v>44809</v>
      </c>
      <c r="T23" s="31"/>
      <c r="U23" s="32">
        <v>32998234803</v>
      </c>
      <c r="V23" s="33" t="s">
        <v>45</v>
      </c>
      <c r="W23" s="33" t="s">
        <v>46</v>
      </c>
    </row>
    <row r="24" spans="6:23" ht="15.5">
      <c r="F24" s="24" t="s">
        <v>40</v>
      </c>
      <c r="G24" s="40" t="s">
        <v>143</v>
      </c>
      <c r="H24" s="26" t="s">
        <v>144</v>
      </c>
      <c r="I24" s="53" t="str">
        <f t="shared" si="0"/>
        <v>06577348103</v>
      </c>
      <c r="J24" s="29" t="s">
        <v>61</v>
      </c>
      <c r="K24" s="56">
        <f t="shared" si="1"/>
        <v>72073926134</v>
      </c>
      <c r="L24" s="26" t="s">
        <v>195</v>
      </c>
      <c r="M24" s="56" t="str">
        <f t="shared" si="2"/>
        <v>09966884637</v>
      </c>
      <c r="N24" s="26" t="s">
        <v>42</v>
      </c>
      <c r="O24" s="56" t="str">
        <f t="shared" si="3"/>
        <v>00365921610</v>
      </c>
      <c r="P24" s="29" t="s">
        <v>122</v>
      </c>
      <c r="Q24" s="28"/>
      <c r="R24" s="35"/>
      <c r="S24" s="30">
        <v>44809</v>
      </c>
      <c r="T24" s="41"/>
      <c r="U24" s="32">
        <v>61982294394</v>
      </c>
      <c r="V24" s="33" t="s">
        <v>57</v>
      </c>
      <c r="W24" s="33" t="s">
        <v>58</v>
      </c>
    </row>
    <row r="25" spans="6:23" ht="15.5">
      <c r="F25" s="24" t="s">
        <v>40</v>
      </c>
      <c r="G25" s="40">
        <v>3491168147</v>
      </c>
      <c r="H25" s="26" t="s">
        <v>146</v>
      </c>
      <c r="I25" s="53">
        <f t="shared" si="0"/>
        <v>3491168147</v>
      </c>
      <c r="J25" s="29" t="s">
        <v>61</v>
      </c>
      <c r="K25" s="56">
        <f t="shared" si="1"/>
        <v>397689292</v>
      </c>
      <c r="L25" s="26" t="s">
        <v>62</v>
      </c>
      <c r="M25" s="56" t="str">
        <f t="shared" si="2"/>
        <v>09966884637</v>
      </c>
      <c r="N25" s="26" t="s">
        <v>42</v>
      </c>
      <c r="O25" s="56" t="str">
        <f t="shared" si="3"/>
        <v>00365921610</v>
      </c>
      <c r="P25" s="29" t="s">
        <v>122</v>
      </c>
      <c r="Q25" s="28"/>
      <c r="R25" s="35"/>
      <c r="S25" s="41">
        <v>44816</v>
      </c>
      <c r="T25" s="41"/>
      <c r="U25" s="32">
        <v>61996914796</v>
      </c>
      <c r="V25" s="33" t="s">
        <v>53</v>
      </c>
      <c r="W25" s="33" t="s">
        <v>54</v>
      </c>
    </row>
    <row r="26" spans="6:23" ht="15.5">
      <c r="F26" s="24" t="s">
        <v>40</v>
      </c>
      <c r="G26" s="39">
        <v>7565469661</v>
      </c>
      <c r="H26" s="26" t="s">
        <v>150</v>
      </c>
      <c r="I26" s="53">
        <f t="shared" si="0"/>
        <v>7565469661</v>
      </c>
      <c r="J26" s="43" t="s">
        <v>61</v>
      </c>
      <c r="K26" s="56">
        <f t="shared" si="1"/>
        <v>70325321108</v>
      </c>
      <c r="L26" s="26" t="s">
        <v>920</v>
      </c>
      <c r="M26" s="56" t="str">
        <f t="shared" si="2"/>
        <v>09966884637</v>
      </c>
      <c r="N26" s="26" t="s">
        <v>42</v>
      </c>
      <c r="O26" s="56" t="str">
        <f t="shared" si="3"/>
        <v>00365921610</v>
      </c>
      <c r="P26" s="29" t="s">
        <v>122</v>
      </c>
      <c r="Q26" s="43"/>
      <c r="R26" s="27"/>
      <c r="S26" s="41">
        <v>44816</v>
      </c>
      <c r="T26" s="41"/>
      <c r="U26" s="32">
        <v>62981075888</v>
      </c>
      <c r="V26" s="33" t="s">
        <v>53</v>
      </c>
      <c r="W26" s="33" t="s">
        <v>54</v>
      </c>
    </row>
    <row r="27" spans="6:23" ht="26">
      <c r="F27" s="24" t="s">
        <v>40</v>
      </c>
      <c r="G27" s="39">
        <v>8098322750</v>
      </c>
      <c r="H27" s="26" t="s">
        <v>156</v>
      </c>
      <c r="I27" s="53">
        <f t="shared" si="0"/>
        <v>8098322750</v>
      </c>
      <c r="J27" s="43" t="s">
        <v>61</v>
      </c>
      <c r="K27" s="56" t="str">
        <f t="shared" si="1"/>
        <v>04970600600</v>
      </c>
      <c r="L27" s="26" t="s">
        <v>48</v>
      </c>
      <c r="M27" s="56" t="str">
        <f t="shared" si="2"/>
        <v>09966884637</v>
      </c>
      <c r="N27" s="26" t="s">
        <v>42</v>
      </c>
      <c r="O27" s="56" t="str">
        <f t="shared" si="3"/>
        <v>00365921610</v>
      </c>
      <c r="P27" s="29" t="s">
        <v>122</v>
      </c>
      <c r="Q27" s="43"/>
      <c r="R27" s="27"/>
      <c r="S27" s="41">
        <v>44823</v>
      </c>
      <c r="T27" s="41"/>
      <c r="U27" s="32">
        <v>32985072572</v>
      </c>
      <c r="V27" s="33" t="s">
        <v>45</v>
      </c>
      <c r="W27" s="33" t="s">
        <v>46</v>
      </c>
    </row>
    <row r="28" spans="6:23" ht="15.5">
      <c r="F28" s="24" t="s">
        <v>40</v>
      </c>
      <c r="G28" s="39">
        <v>135164184</v>
      </c>
      <c r="H28" s="26" t="s">
        <v>160</v>
      </c>
      <c r="I28" s="53">
        <f t="shared" si="0"/>
        <v>135164184</v>
      </c>
      <c r="J28" s="43" t="s">
        <v>61</v>
      </c>
      <c r="K28" s="56">
        <f t="shared" si="1"/>
        <v>72073926134</v>
      </c>
      <c r="L28" s="26" t="s">
        <v>195</v>
      </c>
      <c r="M28" s="56" t="str">
        <f t="shared" si="2"/>
        <v>09966884637</v>
      </c>
      <c r="N28" s="26" t="s">
        <v>42</v>
      </c>
      <c r="O28" s="56" t="str">
        <f t="shared" si="3"/>
        <v>00365921610</v>
      </c>
      <c r="P28" s="29" t="s">
        <v>122</v>
      </c>
      <c r="Q28" s="43"/>
      <c r="S28" s="41">
        <v>44823</v>
      </c>
      <c r="T28" s="41"/>
      <c r="U28" s="32">
        <v>61985548364</v>
      </c>
      <c r="V28" s="33" t="s">
        <v>57</v>
      </c>
      <c r="W28" s="33" t="s">
        <v>58</v>
      </c>
    </row>
    <row r="29" spans="6:23" ht="15.5">
      <c r="F29" s="24" t="s">
        <v>40</v>
      </c>
      <c r="G29" s="39">
        <v>2375343123</v>
      </c>
      <c r="H29" s="26" t="s">
        <v>162</v>
      </c>
      <c r="I29" s="53">
        <f t="shared" si="0"/>
        <v>2375343123</v>
      </c>
      <c r="J29" s="43" t="s">
        <v>61</v>
      </c>
      <c r="K29" s="56">
        <f t="shared" si="1"/>
        <v>70325321108</v>
      </c>
      <c r="L29" s="26" t="s">
        <v>920</v>
      </c>
      <c r="M29" s="56" t="str">
        <f t="shared" si="2"/>
        <v>09966884637</v>
      </c>
      <c r="N29" s="26" t="s">
        <v>42</v>
      </c>
      <c r="O29" s="56" t="str">
        <f t="shared" si="3"/>
        <v>00365921610</v>
      </c>
      <c r="P29" s="29" t="s">
        <v>122</v>
      </c>
      <c r="Q29" s="43"/>
      <c r="R29" s="27"/>
      <c r="S29" s="41">
        <v>44830</v>
      </c>
      <c r="T29" s="41"/>
      <c r="U29" s="32">
        <v>62993018184</v>
      </c>
      <c r="V29" s="33" t="s">
        <v>53</v>
      </c>
      <c r="W29" s="33" t="s">
        <v>54</v>
      </c>
    </row>
    <row r="30" spans="6:23" ht="15.5">
      <c r="F30" s="24" t="s">
        <v>40</v>
      </c>
      <c r="G30" s="44" t="s">
        <v>164</v>
      </c>
      <c r="H30" s="26" t="s">
        <v>165</v>
      </c>
      <c r="I30" s="53" t="str">
        <f t="shared" si="0"/>
        <v>04288358132</v>
      </c>
      <c r="J30" s="43" t="s">
        <v>61</v>
      </c>
      <c r="K30" s="56">
        <f t="shared" si="1"/>
        <v>397689292</v>
      </c>
      <c r="L30" s="26" t="s">
        <v>62</v>
      </c>
      <c r="M30" s="56" t="str">
        <f t="shared" si="2"/>
        <v>09966884637</v>
      </c>
      <c r="N30" s="26" t="s">
        <v>42</v>
      </c>
      <c r="O30" s="56" t="str">
        <f t="shared" si="3"/>
        <v>00365921610</v>
      </c>
      <c r="P30" s="29" t="s">
        <v>122</v>
      </c>
      <c r="Q30" s="43"/>
      <c r="R30" s="45"/>
      <c r="S30" s="41">
        <v>44830</v>
      </c>
      <c r="T30" s="41"/>
      <c r="U30" s="42">
        <v>62983177838</v>
      </c>
      <c r="V30" s="33" t="s">
        <v>53</v>
      </c>
      <c r="W30" s="46" t="s">
        <v>54</v>
      </c>
    </row>
    <row r="31" spans="6:23" ht="15.5">
      <c r="F31" s="24" t="s">
        <v>40</v>
      </c>
      <c r="G31" s="44" t="s">
        <v>169</v>
      </c>
      <c r="H31" s="26" t="s">
        <v>170</v>
      </c>
      <c r="I31" s="53" t="str">
        <f t="shared" si="0"/>
        <v>05318635148</v>
      </c>
      <c r="J31" s="43" t="s">
        <v>61</v>
      </c>
      <c r="K31" s="56">
        <f t="shared" si="1"/>
        <v>5029234152</v>
      </c>
      <c r="L31" s="26" t="s">
        <v>68</v>
      </c>
      <c r="M31" s="56" t="str">
        <f t="shared" si="2"/>
        <v>09966884637</v>
      </c>
      <c r="N31" s="26" t="s">
        <v>42</v>
      </c>
      <c r="O31" s="56" t="str">
        <f t="shared" si="3"/>
        <v>00365921610</v>
      </c>
      <c r="P31" s="29" t="s">
        <v>122</v>
      </c>
      <c r="Q31" s="43"/>
      <c r="R31" s="45"/>
      <c r="S31" s="41">
        <v>44830</v>
      </c>
      <c r="T31" s="41">
        <v>44866</v>
      </c>
      <c r="U31" s="42">
        <v>61992127407</v>
      </c>
      <c r="V31" s="33" t="s">
        <v>57</v>
      </c>
      <c r="W31" s="46" t="s">
        <v>58</v>
      </c>
    </row>
    <row r="32" spans="6:23" ht="15.5">
      <c r="F32" s="24" t="s">
        <v>40</v>
      </c>
      <c r="G32" s="44">
        <v>12512047679</v>
      </c>
      <c r="H32" s="26" t="s">
        <v>172</v>
      </c>
      <c r="I32" s="53">
        <f t="shared" si="0"/>
        <v>12512047679</v>
      </c>
      <c r="J32" s="43" t="s">
        <v>61</v>
      </c>
      <c r="K32" s="56">
        <f t="shared" si="1"/>
        <v>5029234152</v>
      </c>
      <c r="L32" s="26" t="s">
        <v>68</v>
      </c>
      <c r="M32" s="56" t="str">
        <f t="shared" si="2"/>
        <v>09966884637</v>
      </c>
      <c r="N32" s="26" t="s">
        <v>42</v>
      </c>
      <c r="O32" s="56" t="str">
        <f t="shared" si="3"/>
        <v>00365921610</v>
      </c>
      <c r="P32" s="29" t="s">
        <v>122</v>
      </c>
      <c r="Q32" s="43"/>
      <c r="R32" s="45"/>
      <c r="S32" s="41">
        <v>44837</v>
      </c>
      <c r="T32" s="41">
        <v>44866</v>
      </c>
      <c r="U32" s="42">
        <v>38999557434</v>
      </c>
      <c r="V32" s="33" t="s">
        <v>57</v>
      </c>
      <c r="W32" s="46" t="s">
        <v>58</v>
      </c>
    </row>
    <row r="33" spans="6:23" ht="15.5">
      <c r="F33" s="24" t="s">
        <v>40</v>
      </c>
      <c r="G33" s="44">
        <v>1884297196</v>
      </c>
      <c r="H33" s="26" t="s">
        <v>176</v>
      </c>
      <c r="I33" s="53">
        <f t="shared" si="0"/>
        <v>1884297196</v>
      </c>
      <c r="J33" s="43" t="s">
        <v>61</v>
      </c>
      <c r="K33" s="56">
        <f t="shared" si="1"/>
        <v>5029234152</v>
      </c>
      <c r="L33" s="26" t="s">
        <v>68</v>
      </c>
      <c r="M33" s="56" t="str">
        <f t="shared" si="2"/>
        <v>09966884637</v>
      </c>
      <c r="N33" s="26" t="s">
        <v>42</v>
      </c>
      <c r="O33" s="56" t="str">
        <f t="shared" si="3"/>
        <v>00365921610</v>
      </c>
      <c r="P33" s="29" t="s">
        <v>122</v>
      </c>
      <c r="Q33" s="43"/>
      <c r="R33" s="45"/>
      <c r="S33" s="41">
        <v>44837</v>
      </c>
      <c r="T33" s="41">
        <v>44866</v>
      </c>
      <c r="U33" s="42">
        <v>61991808690</v>
      </c>
      <c r="V33" s="33" t="s">
        <v>57</v>
      </c>
      <c r="W33" s="46" t="s">
        <v>58</v>
      </c>
    </row>
    <row r="34" spans="6:23" ht="26">
      <c r="F34" s="24" t="s">
        <v>40</v>
      </c>
      <c r="G34" s="44">
        <v>6906193678</v>
      </c>
      <c r="H34" s="26" t="s">
        <v>178</v>
      </c>
      <c r="I34" s="53">
        <f t="shared" si="0"/>
        <v>6906193678</v>
      </c>
      <c r="J34" s="43" t="s">
        <v>61</v>
      </c>
      <c r="K34" s="56" t="str">
        <f t="shared" ref="K34:K65" si="4">IFERROR(VLOOKUP(L34,H:I,2,0),"-")</f>
        <v>04970600600</v>
      </c>
      <c r="L34" s="26" t="s">
        <v>48</v>
      </c>
      <c r="M34" s="56" t="str">
        <f t="shared" ref="M34:M65" si="5">IFERROR(VLOOKUP(N34,H:I,2,0),"-")</f>
        <v>09966884637</v>
      </c>
      <c r="N34" s="26" t="s">
        <v>42</v>
      </c>
      <c r="O34" s="56" t="str">
        <f t="shared" ref="O34:O65" si="6">IFERROR(VLOOKUP(P34,H:I,2,0),"-")</f>
        <v>00365921610</v>
      </c>
      <c r="P34" s="29" t="s">
        <v>122</v>
      </c>
      <c r="Q34" s="43"/>
      <c r="R34" s="27"/>
      <c r="S34" s="41">
        <v>44837</v>
      </c>
      <c r="T34" s="41"/>
      <c r="U34" s="42">
        <v>32988582867</v>
      </c>
      <c r="V34" s="33" t="s">
        <v>45</v>
      </c>
      <c r="W34" s="46" t="s">
        <v>46</v>
      </c>
    </row>
    <row r="35" spans="6:23" ht="26">
      <c r="F35" s="24" t="s">
        <v>40</v>
      </c>
      <c r="G35" s="44">
        <v>12099359610</v>
      </c>
      <c r="H35" s="26" t="s">
        <v>180</v>
      </c>
      <c r="I35" s="53">
        <f t="shared" si="0"/>
        <v>12099359610</v>
      </c>
      <c r="J35" s="43" t="s">
        <v>200</v>
      </c>
      <c r="K35" s="56" t="str">
        <f t="shared" si="4"/>
        <v>-</v>
      </c>
      <c r="L35" s="26" t="s">
        <v>5</v>
      </c>
      <c r="M35" s="56" t="str">
        <f t="shared" si="5"/>
        <v>-</v>
      </c>
      <c r="N35" s="26" t="s">
        <v>5</v>
      </c>
      <c r="O35" s="56" t="str">
        <f t="shared" si="6"/>
        <v>00365921610</v>
      </c>
      <c r="P35" s="29" t="s">
        <v>122</v>
      </c>
      <c r="Q35" s="43"/>
      <c r="R35" s="35"/>
      <c r="S35" s="41">
        <v>44844</v>
      </c>
      <c r="T35" s="41"/>
      <c r="U35" s="42">
        <v>11949730214</v>
      </c>
      <c r="V35" s="33" t="s">
        <v>45</v>
      </c>
      <c r="W35" s="46" t="s">
        <v>46</v>
      </c>
    </row>
    <row r="36" spans="6:23" ht="15.5">
      <c r="F36" s="24" t="s">
        <v>40</v>
      </c>
      <c r="G36" s="44">
        <v>70677211139</v>
      </c>
      <c r="H36" s="26" t="s">
        <v>184</v>
      </c>
      <c r="I36" s="53">
        <f t="shared" si="0"/>
        <v>70677211139</v>
      </c>
      <c r="J36" s="43" t="s">
        <v>61</v>
      </c>
      <c r="K36" s="56">
        <f t="shared" si="4"/>
        <v>397689292</v>
      </c>
      <c r="L36" s="26" t="s">
        <v>62</v>
      </c>
      <c r="M36" s="56" t="str">
        <f t="shared" si="5"/>
        <v>09966884637</v>
      </c>
      <c r="N36" s="26" t="s">
        <v>42</v>
      </c>
      <c r="O36" s="56" t="str">
        <f t="shared" si="6"/>
        <v>00365921610</v>
      </c>
      <c r="P36" s="29" t="s">
        <v>122</v>
      </c>
      <c r="Q36" s="43"/>
      <c r="R36" s="35"/>
      <c r="S36" s="41">
        <v>44847</v>
      </c>
      <c r="T36" s="41"/>
      <c r="U36" s="42">
        <v>62981788480</v>
      </c>
      <c r="V36" s="33" t="s">
        <v>53</v>
      </c>
      <c r="W36" s="46" t="s">
        <v>54</v>
      </c>
    </row>
    <row r="37" spans="6:23" ht="15.5">
      <c r="F37" s="24" t="s">
        <v>40</v>
      </c>
      <c r="G37" s="44">
        <v>7677292186</v>
      </c>
      <c r="H37" s="26" t="s">
        <v>186</v>
      </c>
      <c r="I37" s="53">
        <f t="shared" si="0"/>
        <v>7677292186</v>
      </c>
      <c r="J37" s="43" t="s">
        <v>61</v>
      </c>
      <c r="K37" s="56">
        <f t="shared" si="4"/>
        <v>397689292</v>
      </c>
      <c r="L37" s="29" t="s">
        <v>62</v>
      </c>
      <c r="M37" s="56" t="str">
        <f t="shared" si="5"/>
        <v>09966884637</v>
      </c>
      <c r="N37" s="26" t="s">
        <v>42</v>
      </c>
      <c r="O37" s="56" t="str">
        <f t="shared" si="6"/>
        <v>00365921610</v>
      </c>
      <c r="P37" s="29" t="s">
        <v>122</v>
      </c>
      <c r="Q37" s="43"/>
      <c r="R37" s="35"/>
      <c r="S37" s="41">
        <v>44847</v>
      </c>
      <c r="T37" s="41"/>
      <c r="U37" s="42">
        <v>62994901605</v>
      </c>
      <c r="V37" s="33" t="s">
        <v>53</v>
      </c>
      <c r="W37" s="46" t="s">
        <v>54</v>
      </c>
    </row>
    <row r="38" spans="6:23" ht="26">
      <c r="F38" s="24" t="s">
        <v>40</v>
      </c>
      <c r="G38" s="38">
        <v>6054831674</v>
      </c>
      <c r="H38" s="26" t="s">
        <v>188</v>
      </c>
      <c r="I38" s="53">
        <f t="shared" si="0"/>
        <v>6054831674</v>
      </c>
      <c r="J38" s="43" t="s">
        <v>61</v>
      </c>
      <c r="K38" s="56" t="str">
        <f t="shared" si="4"/>
        <v>04970600600</v>
      </c>
      <c r="L38" s="26" t="s">
        <v>48</v>
      </c>
      <c r="M38" s="56" t="str">
        <f t="shared" si="5"/>
        <v>09966884637</v>
      </c>
      <c r="N38" s="26" t="s">
        <v>42</v>
      </c>
      <c r="O38" s="56" t="str">
        <f t="shared" si="6"/>
        <v>00365921610</v>
      </c>
      <c r="P38" s="29" t="s">
        <v>122</v>
      </c>
      <c r="Q38" s="43"/>
      <c r="R38" s="35"/>
      <c r="S38" s="41">
        <v>44847</v>
      </c>
      <c r="T38" s="41"/>
      <c r="U38" s="42">
        <v>32988451531</v>
      </c>
      <c r="V38" s="33" t="s">
        <v>45</v>
      </c>
      <c r="W38" s="46" t="s">
        <v>46</v>
      </c>
    </row>
    <row r="39" spans="6:23" ht="26">
      <c r="F39" s="24" t="s">
        <v>40</v>
      </c>
      <c r="G39" s="44">
        <v>8251327628</v>
      </c>
      <c r="H39" s="26" t="s">
        <v>190</v>
      </c>
      <c r="I39" s="53">
        <f t="shared" si="0"/>
        <v>8251327628</v>
      </c>
      <c r="J39" s="43" t="s">
        <v>61</v>
      </c>
      <c r="K39" s="56" t="str">
        <f t="shared" si="4"/>
        <v>04970600600</v>
      </c>
      <c r="L39" s="26" t="s">
        <v>48</v>
      </c>
      <c r="M39" s="56" t="str">
        <f t="shared" si="5"/>
        <v>09966884637</v>
      </c>
      <c r="N39" s="26" t="s">
        <v>42</v>
      </c>
      <c r="O39" s="56" t="str">
        <f t="shared" si="6"/>
        <v>00365921610</v>
      </c>
      <c r="P39" s="29" t="s">
        <v>122</v>
      </c>
      <c r="Q39" s="43"/>
      <c r="R39" s="35"/>
      <c r="S39" s="41">
        <v>44847</v>
      </c>
      <c r="T39" s="41"/>
      <c r="U39" s="42" t="s">
        <v>192</v>
      </c>
      <c r="V39" s="33" t="s">
        <v>45</v>
      </c>
      <c r="W39" s="46" t="s">
        <v>46</v>
      </c>
    </row>
    <row r="40" spans="6:23" ht="15.5">
      <c r="F40" s="24" t="s">
        <v>40</v>
      </c>
      <c r="G40" s="44">
        <v>72073926134</v>
      </c>
      <c r="H40" s="26" t="s">
        <v>195</v>
      </c>
      <c r="I40" s="53">
        <f t="shared" si="0"/>
        <v>72073926134</v>
      </c>
      <c r="J40" s="43" t="s">
        <v>50</v>
      </c>
      <c r="K40" s="56" t="str">
        <f t="shared" si="4"/>
        <v>-</v>
      </c>
      <c r="L40" s="26" t="s">
        <v>5</v>
      </c>
      <c r="M40" s="56" t="str">
        <f t="shared" si="5"/>
        <v>09966884637</v>
      </c>
      <c r="N40" s="26" t="s">
        <v>42</v>
      </c>
      <c r="O40" s="56" t="str">
        <f t="shared" si="6"/>
        <v>00365921610</v>
      </c>
      <c r="P40" s="29" t="s">
        <v>122</v>
      </c>
      <c r="Q40" s="43"/>
      <c r="R40" s="35"/>
      <c r="S40" s="41">
        <v>44847</v>
      </c>
      <c r="T40" s="41"/>
      <c r="U40" s="42">
        <v>61982048346</v>
      </c>
      <c r="V40" s="33" t="s">
        <v>57</v>
      </c>
      <c r="W40" s="46" t="s">
        <v>58</v>
      </c>
    </row>
    <row r="41" spans="6:23" ht="15.5">
      <c r="F41" s="24" t="s">
        <v>40</v>
      </c>
      <c r="G41" s="44" t="s">
        <v>626</v>
      </c>
      <c r="H41" s="26" t="s">
        <v>627</v>
      </c>
      <c r="I41" s="53" t="str">
        <f t="shared" si="0"/>
        <v>07882895512</v>
      </c>
      <c r="J41" s="43" t="s">
        <v>61</v>
      </c>
      <c r="K41" s="56">
        <f t="shared" si="4"/>
        <v>72073926134</v>
      </c>
      <c r="L41" s="26" t="s">
        <v>195</v>
      </c>
      <c r="M41" s="56" t="str">
        <f t="shared" si="5"/>
        <v>09966884637</v>
      </c>
      <c r="N41" s="26" t="s">
        <v>42</v>
      </c>
      <c r="O41" s="56" t="str">
        <f t="shared" si="6"/>
        <v>00365921610</v>
      </c>
      <c r="P41" s="29" t="s">
        <v>122</v>
      </c>
      <c r="Q41" s="43"/>
      <c r="R41" s="35"/>
      <c r="S41" s="41">
        <v>44859</v>
      </c>
      <c r="T41" s="41">
        <v>44879</v>
      </c>
      <c r="U41" s="42">
        <v>77999647757</v>
      </c>
      <c r="V41" s="46" t="s">
        <v>57</v>
      </c>
      <c r="W41" s="46" t="s">
        <v>58</v>
      </c>
    </row>
    <row r="42" spans="6:23" ht="15.5">
      <c r="F42" s="24" t="s">
        <v>40</v>
      </c>
      <c r="G42" s="44">
        <v>85823236115</v>
      </c>
      <c r="H42" s="26" t="s">
        <v>628</v>
      </c>
      <c r="I42" s="53">
        <f t="shared" si="0"/>
        <v>85823236115</v>
      </c>
      <c r="J42" s="43" t="s">
        <v>61</v>
      </c>
      <c r="K42" s="56">
        <f t="shared" si="4"/>
        <v>397689292</v>
      </c>
      <c r="L42" s="26" t="s">
        <v>62</v>
      </c>
      <c r="M42" s="56" t="str">
        <f t="shared" si="5"/>
        <v>09966884637</v>
      </c>
      <c r="N42" s="26" t="s">
        <v>42</v>
      </c>
      <c r="O42" s="56" t="str">
        <f t="shared" si="6"/>
        <v>00365921610</v>
      </c>
      <c r="P42" s="29" t="s">
        <v>122</v>
      </c>
      <c r="Q42" s="43"/>
      <c r="R42" s="35"/>
      <c r="S42" s="41">
        <v>44859</v>
      </c>
      <c r="T42" s="47">
        <v>44866</v>
      </c>
      <c r="U42" s="42">
        <v>62993916800</v>
      </c>
      <c r="V42" s="46" t="s">
        <v>53</v>
      </c>
      <c r="W42" s="46" t="s">
        <v>54</v>
      </c>
    </row>
    <row r="43" spans="6:23" ht="15.5">
      <c r="F43" s="24" t="s">
        <v>40</v>
      </c>
      <c r="G43" s="44">
        <v>16794853779</v>
      </c>
      <c r="H43" s="26" t="s">
        <v>624</v>
      </c>
      <c r="I43" s="53">
        <f t="shared" si="0"/>
        <v>16794853779</v>
      </c>
      <c r="J43" s="43" t="s">
        <v>61</v>
      </c>
      <c r="K43" s="56" t="str">
        <f t="shared" si="4"/>
        <v>04970600600</v>
      </c>
      <c r="L43" s="26" t="s">
        <v>48</v>
      </c>
      <c r="M43" s="56" t="str">
        <f t="shared" si="5"/>
        <v>09966884637</v>
      </c>
      <c r="N43" s="26" t="s">
        <v>42</v>
      </c>
      <c r="O43" s="56" t="str">
        <f t="shared" si="6"/>
        <v>00365921610</v>
      </c>
      <c r="P43" s="29" t="s">
        <v>122</v>
      </c>
      <c r="Q43" s="43"/>
      <c r="R43" s="35"/>
      <c r="S43" s="41">
        <v>44859</v>
      </c>
      <c r="T43" s="41"/>
      <c r="U43" s="42">
        <v>32998057228</v>
      </c>
      <c r="V43" s="46" t="s">
        <v>57</v>
      </c>
      <c r="W43" s="46" t="s">
        <v>54</v>
      </c>
    </row>
    <row r="44" spans="6:23" ht="15.5">
      <c r="F44" s="24" t="s">
        <v>40</v>
      </c>
      <c r="G44" s="44">
        <v>3804044190</v>
      </c>
      <c r="H44" s="26" t="s">
        <v>629</v>
      </c>
      <c r="I44" s="53">
        <f t="shared" si="0"/>
        <v>3804044190</v>
      </c>
      <c r="J44" s="43" t="s">
        <v>61</v>
      </c>
      <c r="K44" s="56">
        <f t="shared" si="4"/>
        <v>72073926134</v>
      </c>
      <c r="L44" s="26" t="s">
        <v>195</v>
      </c>
      <c r="M44" s="56" t="str">
        <f t="shared" si="5"/>
        <v>09966884637</v>
      </c>
      <c r="N44" s="26" t="s">
        <v>42</v>
      </c>
      <c r="O44" s="56" t="str">
        <f t="shared" si="6"/>
        <v>00365921610</v>
      </c>
      <c r="P44" s="29" t="s">
        <v>122</v>
      </c>
      <c r="Q44" s="43"/>
      <c r="R44" s="35"/>
      <c r="S44" s="41">
        <v>44859</v>
      </c>
      <c r="T44" s="41"/>
      <c r="U44" s="42">
        <v>61982494477</v>
      </c>
      <c r="V44" s="46" t="s">
        <v>57</v>
      </c>
      <c r="W44" s="46" t="s">
        <v>54</v>
      </c>
    </row>
    <row r="45" spans="6:23" ht="15.5">
      <c r="F45" s="24" t="s">
        <v>40</v>
      </c>
      <c r="G45" s="48">
        <v>532359160</v>
      </c>
      <c r="H45" s="26" t="s">
        <v>630</v>
      </c>
      <c r="I45" s="53">
        <f t="shared" si="0"/>
        <v>532359160</v>
      </c>
      <c r="J45" s="43" t="s">
        <v>61</v>
      </c>
      <c r="K45" s="56">
        <f t="shared" si="4"/>
        <v>72073926134</v>
      </c>
      <c r="L45" s="26" t="s">
        <v>195</v>
      </c>
      <c r="M45" s="56" t="str">
        <f t="shared" si="5"/>
        <v>09966884637</v>
      </c>
      <c r="N45" s="26" t="s">
        <v>42</v>
      </c>
      <c r="O45" s="56" t="str">
        <f t="shared" si="6"/>
        <v>00365921610</v>
      </c>
      <c r="P45" s="29" t="s">
        <v>122</v>
      </c>
      <c r="Q45" s="43"/>
      <c r="R45" s="49"/>
      <c r="S45" s="41">
        <v>44859</v>
      </c>
      <c r="T45" s="41"/>
      <c r="U45" s="42">
        <v>61983635864</v>
      </c>
      <c r="V45" s="46" t="s">
        <v>57</v>
      </c>
      <c r="W45" s="46" t="s">
        <v>54</v>
      </c>
    </row>
    <row r="46" spans="6:23" ht="15.5">
      <c r="F46" s="24" t="s">
        <v>40</v>
      </c>
      <c r="G46" s="44">
        <v>93178298134</v>
      </c>
      <c r="H46" s="26" t="s">
        <v>631</v>
      </c>
      <c r="I46" s="53">
        <f t="shared" si="0"/>
        <v>93178298134</v>
      </c>
      <c r="J46" s="43" t="s">
        <v>61</v>
      </c>
      <c r="K46" s="56">
        <f t="shared" si="4"/>
        <v>72073926134</v>
      </c>
      <c r="L46" s="26" t="s">
        <v>195</v>
      </c>
      <c r="M46" s="56" t="str">
        <f t="shared" si="5"/>
        <v>09966884637</v>
      </c>
      <c r="N46" s="26" t="s">
        <v>42</v>
      </c>
      <c r="O46" s="56" t="str">
        <f t="shared" si="6"/>
        <v>00365921610</v>
      </c>
      <c r="P46" s="29" t="s">
        <v>122</v>
      </c>
      <c r="Q46" s="43"/>
      <c r="R46" s="35"/>
      <c r="S46" s="41">
        <v>44859</v>
      </c>
      <c r="T46" s="41"/>
      <c r="U46" s="42">
        <v>61995950351</v>
      </c>
      <c r="V46" s="46" t="s">
        <v>57</v>
      </c>
      <c r="W46" s="46" t="s">
        <v>54</v>
      </c>
    </row>
    <row r="47" spans="6:23" ht="15.5">
      <c r="F47" s="24" t="s">
        <v>40</v>
      </c>
      <c r="G47" s="44">
        <v>61991686153</v>
      </c>
      <c r="H47" s="26" t="s">
        <v>632</v>
      </c>
      <c r="I47" s="53">
        <f t="shared" si="0"/>
        <v>61991686153</v>
      </c>
      <c r="J47" s="43" t="s">
        <v>61</v>
      </c>
      <c r="K47" s="56">
        <f t="shared" si="4"/>
        <v>72073926134</v>
      </c>
      <c r="L47" s="26" t="s">
        <v>195</v>
      </c>
      <c r="M47" s="56" t="str">
        <f t="shared" si="5"/>
        <v>09966884637</v>
      </c>
      <c r="N47" s="26" t="s">
        <v>42</v>
      </c>
      <c r="O47" s="56" t="str">
        <f t="shared" si="6"/>
        <v>00365921610</v>
      </c>
      <c r="P47" s="29" t="s">
        <v>122</v>
      </c>
      <c r="Q47" s="43"/>
      <c r="R47" s="35"/>
      <c r="S47" s="41">
        <v>44859</v>
      </c>
      <c r="T47" s="41">
        <v>44883</v>
      </c>
      <c r="U47" s="42">
        <v>61983219430</v>
      </c>
      <c r="V47" s="46" t="s">
        <v>57</v>
      </c>
      <c r="W47" s="46" t="s">
        <v>54</v>
      </c>
    </row>
    <row r="48" spans="6:23" ht="15.5">
      <c r="F48" s="24" t="s">
        <v>40</v>
      </c>
      <c r="G48" s="44">
        <v>15972500230</v>
      </c>
      <c r="H48" s="26" t="s">
        <v>854</v>
      </c>
      <c r="I48" s="53">
        <f t="shared" si="0"/>
        <v>15972500230</v>
      </c>
      <c r="J48" s="43" t="s">
        <v>61</v>
      </c>
      <c r="K48" s="56">
        <f t="shared" si="4"/>
        <v>70325321108</v>
      </c>
      <c r="L48" s="26" t="s">
        <v>920</v>
      </c>
      <c r="M48" s="56" t="str">
        <f t="shared" si="5"/>
        <v>09966884637</v>
      </c>
      <c r="N48" s="26" t="s">
        <v>42</v>
      </c>
      <c r="O48" s="56" t="str">
        <f t="shared" si="6"/>
        <v>00365921610</v>
      </c>
      <c r="P48" s="29" t="s">
        <v>122</v>
      </c>
      <c r="Q48" s="43"/>
      <c r="R48" s="35"/>
      <c r="S48" s="41">
        <v>44866</v>
      </c>
      <c r="T48" s="41"/>
      <c r="U48" s="42">
        <v>6298447734</v>
      </c>
      <c r="V48" s="46" t="s">
        <v>53</v>
      </c>
      <c r="W48" s="46" t="s">
        <v>54</v>
      </c>
    </row>
    <row r="49" spans="6:23" ht="15.5">
      <c r="F49" s="24" t="s">
        <v>40</v>
      </c>
      <c r="G49" s="25">
        <v>2866304195</v>
      </c>
      <c r="H49" s="26" t="s">
        <v>918</v>
      </c>
      <c r="I49" s="53">
        <f t="shared" si="0"/>
        <v>2866304195</v>
      </c>
      <c r="J49" s="43" t="s">
        <v>61</v>
      </c>
      <c r="K49" s="56">
        <f t="shared" si="4"/>
        <v>72073926134</v>
      </c>
      <c r="L49" s="26" t="s">
        <v>195</v>
      </c>
      <c r="M49" s="56" t="str">
        <f t="shared" si="5"/>
        <v>09966884637</v>
      </c>
      <c r="N49" s="26" t="s">
        <v>42</v>
      </c>
      <c r="O49" s="56" t="str">
        <f t="shared" si="6"/>
        <v>00365921610</v>
      </c>
      <c r="P49" s="29" t="s">
        <v>122</v>
      </c>
      <c r="Q49" s="43"/>
      <c r="R49" s="35"/>
      <c r="S49" s="101">
        <v>44866</v>
      </c>
      <c r="T49" s="28">
        <v>44887</v>
      </c>
      <c r="U49" s="42">
        <v>61983714424</v>
      </c>
      <c r="V49" s="46" t="s">
        <v>57</v>
      </c>
      <c r="W49" s="46" t="s">
        <v>58</v>
      </c>
    </row>
    <row r="50" spans="6:23" ht="15.5">
      <c r="F50" s="24" t="s">
        <v>40</v>
      </c>
      <c r="G50" s="44">
        <v>1997931150</v>
      </c>
      <c r="H50" s="26" t="s">
        <v>886</v>
      </c>
      <c r="I50" s="53">
        <f t="shared" si="0"/>
        <v>1997931150</v>
      </c>
      <c r="J50" s="43" t="s">
        <v>61</v>
      </c>
      <c r="K50" s="56">
        <f t="shared" si="4"/>
        <v>70325321108</v>
      </c>
      <c r="L50" s="26" t="s">
        <v>920</v>
      </c>
      <c r="M50" s="56" t="str">
        <f t="shared" si="5"/>
        <v>09966884637</v>
      </c>
      <c r="N50" s="26" t="s">
        <v>42</v>
      </c>
      <c r="O50" s="56" t="str">
        <f t="shared" si="6"/>
        <v>00365921610</v>
      </c>
      <c r="P50" s="29" t="s">
        <v>122</v>
      </c>
      <c r="Q50" s="43"/>
      <c r="R50" s="35"/>
      <c r="S50" s="101">
        <v>44872</v>
      </c>
      <c r="T50" s="41"/>
      <c r="U50" s="42">
        <v>62984484776</v>
      </c>
      <c r="V50" s="46" t="s">
        <v>53</v>
      </c>
      <c r="W50" s="46" t="s">
        <v>54</v>
      </c>
    </row>
    <row r="51" spans="6:23" ht="15.5">
      <c r="F51" s="24" t="s">
        <v>40</v>
      </c>
      <c r="G51" s="44">
        <v>69228299134</v>
      </c>
      <c r="H51" s="26" t="s">
        <v>919</v>
      </c>
      <c r="I51" s="53">
        <f t="shared" si="0"/>
        <v>69228299134</v>
      </c>
      <c r="J51" s="43" t="s">
        <v>61</v>
      </c>
      <c r="K51" s="56">
        <f t="shared" si="4"/>
        <v>5029234152</v>
      </c>
      <c r="L51" s="26" t="s">
        <v>68</v>
      </c>
      <c r="M51" s="56" t="str">
        <f t="shared" si="5"/>
        <v>09966884637</v>
      </c>
      <c r="N51" s="26" t="s">
        <v>42</v>
      </c>
      <c r="O51" s="56" t="str">
        <f t="shared" si="6"/>
        <v>00365921610</v>
      </c>
      <c r="P51" s="29" t="s">
        <v>122</v>
      </c>
      <c r="Q51" s="43"/>
      <c r="R51" s="35"/>
      <c r="S51" s="101">
        <v>44872</v>
      </c>
      <c r="T51" s="41"/>
      <c r="U51" s="42">
        <v>61993535351</v>
      </c>
      <c r="V51" s="46" t="s">
        <v>57</v>
      </c>
      <c r="W51" s="46" t="s">
        <v>58</v>
      </c>
    </row>
    <row r="52" spans="6:23" ht="15.5">
      <c r="F52" s="24" t="s">
        <v>40</v>
      </c>
      <c r="G52" s="44">
        <v>1825873127</v>
      </c>
      <c r="H52" s="26" t="s">
        <v>880</v>
      </c>
      <c r="I52" s="53">
        <f t="shared" si="0"/>
        <v>1825873127</v>
      </c>
      <c r="J52" s="43" t="s">
        <v>61</v>
      </c>
      <c r="K52" s="56">
        <f t="shared" si="4"/>
        <v>72073926134</v>
      </c>
      <c r="L52" s="26" t="s">
        <v>195</v>
      </c>
      <c r="M52" s="56" t="str">
        <f t="shared" si="5"/>
        <v>09966884637</v>
      </c>
      <c r="N52" s="26" t="s">
        <v>42</v>
      </c>
      <c r="O52" s="56" t="str">
        <f t="shared" si="6"/>
        <v>00365921610</v>
      </c>
      <c r="P52" s="29" t="s">
        <v>122</v>
      </c>
      <c r="Q52" s="43"/>
      <c r="R52" s="35"/>
      <c r="S52" s="101">
        <v>44872</v>
      </c>
      <c r="T52" s="41"/>
      <c r="U52" s="42">
        <v>61981300001</v>
      </c>
      <c r="V52" s="46" t="s">
        <v>57</v>
      </c>
      <c r="W52" s="46" t="s">
        <v>58</v>
      </c>
    </row>
    <row r="53" spans="6:23" ht="15.5">
      <c r="F53" s="24" t="s">
        <v>40</v>
      </c>
      <c r="G53" s="44">
        <v>70325321108</v>
      </c>
      <c r="H53" s="26" t="s">
        <v>920</v>
      </c>
      <c r="I53" s="53">
        <f t="shared" si="0"/>
        <v>70325321108</v>
      </c>
      <c r="J53" s="43" t="s">
        <v>50</v>
      </c>
      <c r="K53" s="56" t="str">
        <f t="shared" si="4"/>
        <v>-</v>
      </c>
      <c r="L53" s="26" t="s">
        <v>5</v>
      </c>
      <c r="M53" s="56" t="str">
        <f t="shared" si="5"/>
        <v>09966884637</v>
      </c>
      <c r="N53" s="26" t="s">
        <v>42</v>
      </c>
      <c r="O53" s="56" t="str">
        <f t="shared" si="6"/>
        <v>00365921610</v>
      </c>
      <c r="P53" s="29" t="s">
        <v>122</v>
      </c>
      <c r="Q53" s="43"/>
      <c r="R53" s="35"/>
      <c r="S53" s="101">
        <v>44872</v>
      </c>
      <c r="T53" s="41"/>
      <c r="U53" s="42">
        <v>62998503766</v>
      </c>
      <c r="V53" s="46" t="s">
        <v>53</v>
      </c>
      <c r="W53" s="46" t="s">
        <v>54</v>
      </c>
    </row>
    <row r="54" spans="6:23" ht="15.5">
      <c r="F54" s="24" t="s">
        <v>40</v>
      </c>
      <c r="G54" s="44">
        <v>7978836657</v>
      </c>
      <c r="H54" s="26" t="s">
        <v>921</v>
      </c>
      <c r="I54" s="53">
        <f t="shared" si="0"/>
        <v>7978836657</v>
      </c>
      <c r="J54" s="43" t="s">
        <v>61</v>
      </c>
      <c r="K54" s="56" t="str">
        <f t="shared" si="4"/>
        <v>04970600600</v>
      </c>
      <c r="L54" s="26" t="s">
        <v>48</v>
      </c>
      <c r="M54" s="56" t="str">
        <f t="shared" si="5"/>
        <v>09966884637</v>
      </c>
      <c r="N54" s="26" t="s">
        <v>42</v>
      </c>
      <c r="O54" s="56" t="str">
        <f t="shared" si="6"/>
        <v>00365921610</v>
      </c>
      <c r="P54" s="29" t="s">
        <v>122</v>
      </c>
      <c r="Q54" s="43"/>
      <c r="R54" s="35"/>
      <c r="S54" s="101">
        <v>44881</v>
      </c>
      <c r="T54" s="41"/>
      <c r="U54" s="42">
        <v>32991153906</v>
      </c>
      <c r="V54" s="46" t="s">
        <v>45</v>
      </c>
      <c r="W54" s="46" t="s">
        <v>46</v>
      </c>
    </row>
    <row r="55" spans="6:23" ht="15.5">
      <c r="F55" s="24" t="s">
        <v>40</v>
      </c>
      <c r="G55" s="44">
        <v>7063218123</v>
      </c>
      <c r="H55" s="26" t="s">
        <v>922</v>
      </c>
      <c r="I55" s="53">
        <f t="shared" si="0"/>
        <v>7063218123</v>
      </c>
      <c r="J55" s="43" t="s">
        <v>61</v>
      </c>
      <c r="K55" s="56">
        <f t="shared" si="4"/>
        <v>72073926134</v>
      </c>
      <c r="L55" s="26" t="s">
        <v>195</v>
      </c>
      <c r="M55" s="56" t="str">
        <f t="shared" si="5"/>
        <v>09966884637</v>
      </c>
      <c r="N55" s="26" t="s">
        <v>42</v>
      </c>
      <c r="O55" s="56" t="str">
        <f t="shared" si="6"/>
        <v>00365921610</v>
      </c>
      <c r="P55" s="29" t="s">
        <v>122</v>
      </c>
      <c r="Q55" s="43"/>
      <c r="R55" s="35"/>
      <c r="S55" s="101">
        <v>44881</v>
      </c>
      <c r="T55" s="41"/>
      <c r="U55" s="42">
        <v>61993201765</v>
      </c>
      <c r="V55" s="46" t="s">
        <v>57</v>
      </c>
      <c r="W55" s="46" t="s">
        <v>58</v>
      </c>
    </row>
    <row r="56" spans="6:23" ht="15.5">
      <c r="F56" s="24" t="s">
        <v>40</v>
      </c>
      <c r="G56" s="25">
        <v>1811153100</v>
      </c>
      <c r="H56" s="26" t="s">
        <v>923</v>
      </c>
      <c r="I56" s="53">
        <f t="shared" si="0"/>
        <v>1811153100</v>
      </c>
      <c r="J56" s="29" t="s">
        <v>61</v>
      </c>
      <c r="K56" s="56">
        <f t="shared" si="4"/>
        <v>5029234152</v>
      </c>
      <c r="L56" s="26" t="s">
        <v>68</v>
      </c>
      <c r="M56" s="56" t="str">
        <f t="shared" si="5"/>
        <v>09966884637</v>
      </c>
      <c r="N56" s="26" t="s">
        <v>42</v>
      </c>
      <c r="O56" s="56" t="str">
        <f t="shared" si="6"/>
        <v>00365921610</v>
      </c>
      <c r="P56" s="29" t="s">
        <v>122</v>
      </c>
      <c r="Q56" s="28"/>
      <c r="R56" s="27"/>
      <c r="S56" s="30">
        <v>44881</v>
      </c>
      <c r="T56" s="41"/>
      <c r="U56" s="42">
        <v>61986683186</v>
      </c>
      <c r="V56" s="33" t="s">
        <v>57</v>
      </c>
      <c r="W56" s="33" t="s">
        <v>58</v>
      </c>
    </row>
    <row r="57" spans="6:23" ht="15.5">
      <c r="F57" s="24" t="s">
        <v>40</v>
      </c>
      <c r="G57" s="39">
        <v>70430691149</v>
      </c>
      <c r="H57" s="26" t="s">
        <v>924</v>
      </c>
      <c r="I57" s="53">
        <f t="shared" si="0"/>
        <v>70430691149</v>
      </c>
      <c r="J57" s="29" t="s">
        <v>61</v>
      </c>
      <c r="K57" s="56">
        <f t="shared" si="4"/>
        <v>5029234152</v>
      </c>
      <c r="L57" s="26" t="s">
        <v>68</v>
      </c>
      <c r="M57" s="56" t="str">
        <f t="shared" si="5"/>
        <v>09966884637</v>
      </c>
      <c r="N57" s="26" t="s">
        <v>42</v>
      </c>
      <c r="O57" s="56" t="str">
        <f t="shared" si="6"/>
        <v>00365921610</v>
      </c>
      <c r="P57" s="29" t="s">
        <v>122</v>
      </c>
      <c r="Q57" s="28"/>
      <c r="R57" s="35"/>
      <c r="S57" s="41">
        <v>44881</v>
      </c>
      <c r="T57" s="41"/>
      <c r="U57" s="42">
        <v>61993390405</v>
      </c>
      <c r="V57" s="33" t="s">
        <v>57</v>
      </c>
      <c r="W57" s="33" t="s">
        <v>58</v>
      </c>
    </row>
    <row r="58" spans="6:23" ht="15.5">
      <c r="F58" s="24" t="s">
        <v>40</v>
      </c>
      <c r="G58" s="25">
        <v>2585917142</v>
      </c>
      <c r="H58" s="26" t="s">
        <v>925</v>
      </c>
      <c r="I58" s="53">
        <f t="shared" si="0"/>
        <v>2585917142</v>
      </c>
      <c r="J58" s="29" t="s">
        <v>61</v>
      </c>
      <c r="K58" s="56">
        <f t="shared" si="4"/>
        <v>5029234152</v>
      </c>
      <c r="L58" s="26" t="s">
        <v>68</v>
      </c>
      <c r="M58" s="56" t="str">
        <f t="shared" si="5"/>
        <v>09966884637</v>
      </c>
      <c r="N58" s="26" t="s">
        <v>42</v>
      </c>
      <c r="O58" s="56" t="str">
        <f t="shared" si="6"/>
        <v>00365921610</v>
      </c>
      <c r="P58" s="29" t="s">
        <v>122</v>
      </c>
      <c r="Q58" s="28"/>
      <c r="R58" s="27"/>
      <c r="S58" s="30">
        <v>44881</v>
      </c>
      <c r="T58" s="41"/>
      <c r="U58" s="42">
        <v>61995121953</v>
      </c>
      <c r="V58" s="33" t="s">
        <v>57</v>
      </c>
      <c r="W58" s="33" t="s">
        <v>58</v>
      </c>
    </row>
    <row r="59" spans="6:23" ht="15.5">
      <c r="F59" s="24" t="s">
        <v>40</v>
      </c>
      <c r="G59" s="34">
        <v>70813627109</v>
      </c>
      <c r="H59" s="26" t="s">
        <v>926</v>
      </c>
      <c r="I59" s="53">
        <f t="shared" si="0"/>
        <v>70813627109</v>
      </c>
      <c r="J59" s="29" t="s">
        <v>61</v>
      </c>
      <c r="K59" s="56">
        <f t="shared" si="4"/>
        <v>70325321108</v>
      </c>
      <c r="L59" s="26" t="s">
        <v>920</v>
      </c>
      <c r="M59" s="56" t="str">
        <f t="shared" si="5"/>
        <v>09966884637</v>
      </c>
      <c r="N59" s="26" t="s">
        <v>42</v>
      </c>
      <c r="O59" s="56" t="str">
        <f t="shared" si="6"/>
        <v>00365921610</v>
      </c>
      <c r="P59" s="29" t="s">
        <v>122</v>
      </c>
      <c r="Q59" s="28"/>
      <c r="R59" s="27"/>
      <c r="S59" s="30">
        <v>44881</v>
      </c>
      <c r="T59" s="41"/>
      <c r="U59" s="42">
        <v>62994985303</v>
      </c>
      <c r="V59" s="33" t="s">
        <v>53</v>
      </c>
      <c r="W59" s="33" t="s">
        <v>54</v>
      </c>
    </row>
    <row r="60" spans="6:23" ht="15.5">
      <c r="F60" s="24" t="s">
        <v>40</v>
      </c>
      <c r="G60" s="34">
        <v>61134990308</v>
      </c>
      <c r="H60" s="26" t="s">
        <v>927</v>
      </c>
      <c r="I60" s="53">
        <f t="shared" si="0"/>
        <v>61134990308</v>
      </c>
      <c r="J60" s="29" t="s">
        <v>61</v>
      </c>
      <c r="K60" s="56">
        <f t="shared" si="4"/>
        <v>70325321108</v>
      </c>
      <c r="L60" s="26" t="s">
        <v>920</v>
      </c>
      <c r="M60" s="56" t="str">
        <f t="shared" si="5"/>
        <v>09966884637</v>
      </c>
      <c r="N60" s="26" t="s">
        <v>42</v>
      </c>
      <c r="O60" s="56" t="str">
        <f t="shared" si="6"/>
        <v>00365921610</v>
      </c>
      <c r="P60" s="29" t="s">
        <v>122</v>
      </c>
      <c r="Q60" s="28"/>
      <c r="R60" s="27"/>
      <c r="S60" s="102">
        <v>44881</v>
      </c>
      <c r="T60" s="41">
        <v>44881</v>
      </c>
      <c r="U60" s="42">
        <v>62992659555</v>
      </c>
      <c r="V60" s="33" t="s">
        <v>53</v>
      </c>
      <c r="W60" s="33" t="s">
        <v>54</v>
      </c>
    </row>
    <row r="61" spans="6:23" ht="15.5">
      <c r="F61" s="24" t="s">
        <v>40</v>
      </c>
      <c r="G61" s="34">
        <v>2433224101</v>
      </c>
      <c r="H61" s="26" t="s">
        <v>928</v>
      </c>
      <c r="I61" s="53">
        <f t="shared" si="0"/>
        <v>2433224101</v>
      </c>
      <c r="J61" s="29" t="s">
        <v>61</v>
      </c>
      <c r="K61" s="56">
        <f t="shared" si="4"/>
        <v>5029234152</v>
      </c>
      <c r="L61" s="26" t="s">
        <v>68</v>
      </c>
      <c r="M61" s="56" t="str">
        <f t="shared" si="5"/>
        <v>09966884637</v>
      </c>
      <c r="N61" s="26" t="s">
        <v>42</v>
      </c>
      <c r="O61" s="56" t="str">
        <f t="shared" si="6"/>
        <v>00365921610</v>
      </c>
      <c r="P61" s="29" t="s">
        <v>122</v>
      </c>
      <c r="Q61" s="28"/>
      <c r="R61" s="27"/>
      <c r="S61" s="30">
        <v>44881</v>
      </c>
      <c r="T61" s="103"/>
      <c r="U61" s="42">
        <v>61998078609</v>
      </c>
      <c r="V61" s="104" t="s">
        <v>57</v>
      </c>
      <c r="W61" s="104" t="s">
        <v>58</v>
      </c>
    </row>
    <row r="62" spans="6:23" ht="15.5">
      <c r="F62" s="24" t="s">
        <v>40</v>
      </c>
      <c r="G62" s="34">
        <v>1549810103</v>
      </c>
      <c r="H62" s="26" t="s">
        <v>929</v>
      </c>
      <c r="I62" s="53">
        <f t="shared" si="0"/>
        <v>1549810103</v>
      </c>
      <c r="J62" s="29" t="s">
        <v>61</v>
      </c>
      <c r="K62" s="56">
        <f t="shared" si="4"/>
        <v>72073926134</v>
      </c>
      <c r="L62" s="26" t="s">
        <v>195</v>
      </c>
      <c r="M62" s="56" t="str">
        <f t="shared" si="5"/>
        <v>09966884637</v>
      </c>
      <c r="N62" s="26" t="s">
        <v>42</v>
      </c>
      <c r="O62" s="56" t="str">
        <f t="shared" si="6"/>
        <v>00365921610</v>
      </c>
      <c r="P62" s="29" t="s">
        <v>122</v>
      </c>
      <c r="Q62" s="28"/>
      <c r="R62" s="35"/>
      <c r="S62" s="30">
        <v>44881</v>
      </c>
      <c r="T62" s="31"/>
      <c r="U62" s="42">
        <v>61995098375</v>
      </c>
      <c r="V62" s="33" t="s">
        <v>57</v>
      </c>
      <c r="W62" s="33" t="s">
        <v>58</v>
      </c>
    </row>
    <row r="63" spans="6:23" ht="15.5">
      <c r="F63" s="24" t="s">
        <v>40</v>
      </c>
      <c r="G63" s="44">
        <v>69015295115</v>
      </c>
      <c r="H63" s="26" t="s">
        <v>930</v>
      </c>
      <c r="I63" s="53">
        <f t="shared" ref="I63:I67" si="7">G63</f>
        <v>69015295115</v>
      </c>
      <c r="J63" s="29" t="s">
        <v>61</v>
      </c>
      <c r="K63" s="56">
        <f t="shared" si="4"/>
        <v>72073926134</v>
      </c>
      <c r="L63" s="26" t="s">
        <v>195</v>
      </c>
      <c r="M63" s="56" t="str">
        <f t="shared" si="5"/>
        <v>09966884637</v>
      </c>
      <c r="N63" s="26" t="s">
        <v>42</v>
      </c>
      <c r="O63" s="56" t="str">
        <f t="shared" si="6"/>
        <v>00365921610</v>
      </c>
      <c r="P63" s="29" t="s">
        <v>122</v>
      </c>
      <c r="Q63" s="43"/>
      <c r="R63" s="35"/>
      <c r="S63" s="41">
        <v>44881</v>
      </c>
      <c r="T63" s="31"/>
      <c r="U63" s="42">
        <v>61996500118</v>
      </c>
      <c r="V63" s="46" t="s">
        <v>57</v>
      </c>
      <c r="W63" s="46" t="s">
        <v>58</v>
      </c>
    </row>
    <row r="64" spans="6:23" ht="15.5">
      <c r="F64" s="24" t="s">
        <v>40</v>
      </c>
      <c r="G64" s="44">
        <v>78273757153</v>
      </c>
      <c r="H64" s="26" t="s">
        <v>931</v>
      </c>
      <c r="I64" s="53">
        <f t="shared" si="7"/>
        <v>78273757153</v>
      </c>
      <c r="J64" s="29" t="s">
        <v>61</v>
      </c>
      <c r="K64" s="56">
        <f t="shared" si="4"/>
        <v>5029234152</v>
      </c>
      <c r="L64" s="26" t="s">
        <v>68</v>
      </c>
      <c r="M64" s="56" t="str">
        <f t="shared" si="5"/>
        <v>09966884637</v>
      </c>
      <c r="N64" s="26" t="s">
        <v>42</v>
      </c>
      <c r="O64" s="56" t="str">
        <f t="shared" si="6"/>
        <v>00365921610</v>
      </c>
      <c r="P64" s="29" t="s">
        <v>122</v>
      </c>
      <c r="Q64" s="43"/>
      <c r="R64" s="35"/>
      <c r="S64" s="41">
        <v>44881</v>
      </c>
      <c r="T64" s="36"/>
      <c r="U64" s="42">
        <v>61996727438</v>
      </c>
      <c r="V64" s="46" t="s">
        <v>57</v>
      </c>
      <c r="W64" s="46" t="s">
        <v>58</v>
      </c>
    </row>
    <row r="65" spans="6:23" ht="15.5">
      <c r="F65" s="24" t="s">
        <v>40</v>
      </c>
      <c r="G65" s="44">
        <v>2676340131</v>
      </c>
      <c r="H65" s="26" t="s">
        <v>932</v>
      </c>
      <c r="I65" s="53">
        <f t="shared" si="7"/>
        <v>2676340131</v>
      </c>
      <c r="J65" s="29" t="s">
        <v>61</v>
      </c>
      <c r="K65" s="56">
        <f t="shared" si="4"/>
        <v>5029234152</v>
      </c>
      <c r="L65" s="26" t="s">
        <v>68</v>
      </c>
      <c r="M65" s="56" t="str">
        <f t="shared" si="5"/>
        <v>09966884637</v>
      </c>
      <c r="N65" s="26" t="s">
        <v>42</v>
      </c>
      <c r="O65" s="56" t="str">
        <f t="shared" si="6"/>
        <v>00365921610</v>
      </c>
      <c r="P65" s="29" t="s">
        <v>122</v>
      </c>
      <c r="Q65" s="43"/>
      <c r="R65" s="35"/>
      <c r="S65" s="41">
        <v>44890</v>
      </c>
      <c r="T65" s="31"/>
      <c r="U65" s="42">
        <v>61999313710</v>
      </c>
      <c r="V65" s="46" t="s">
        <v>57</v>
      </c>
      <c r="W65" s="46" t="s">
        <v>58</v>
      </c>
    </row>
    <row r="66" spans="6:23" ht="15.5">
      <c r="F66" s="24" t="s">
        <v>40</v>
      </c>
      <c r="G66" s="39">
        <v>6663200550</v>
      </c>
      <c r="H66" s="26" t="s">
        <v>933</v>
      </c>
      <c r="I66" s="53">
        <f t="shared" si="7"/>
        <v>6663200550</v>
      </c>
      <c r="J66" s="29" t="s">
        <v>61</v>
      </c>
      <c r="K66" s="56">
        <f t="shared" ref="K66:K67" si="8">IFERROR(VLOOKUP(L66,H:I,2,0),"-")</f>
        <v>5029234152</v>
      </c>
      <c r="L66" s="26" t="s">
        <v>68</v>
      </c>
      <c r="M66" s="56" t="str">
        <f t="shared" ref="M66:M67" si="9">IFERROR(VLOOKUP(N66,H:I,2,0),"-")</f>
        <v>09966884637</v>
      </c>
      <c r="N66" s="26" t="s">
        <v>42</v>
      </c>
      <c r="O66" s="56" t="str">
        <f t="shared" ref="O66:O67" si="10">IFERROR(VLOOKUP(P66,H:I,2,0),"-")</f>
        <v>00365921610</v>
      </c>
      <c r="P66" s="29" t="s">
        <v>122</v>
      </c>
      <c r="Q66" s="28"/>
      <c r="R66" s="35"/>
      <c r="S66" s="41">
        <v>44890</v>
      </c>
      <c r="T66" s="31"/>
      <c r="U66" s="42">
        <v>61986786816</v>
      </c>
      <c r="V66" s="33" t="s">
        <v>57</v>
      </c>
      <c r="W66" s="33" t="s">
        <v>58</v>
      </c>
    </row>
    <row r="67" spans="6:23" ht="15.5">
      <c r="F67" s="24" t="s">
        <v>40</v>
      </c>
      <c r="G67" s="44">
        <v>1740445180</v>
      </c>
      <c r="H67" s="26" t="s">
        <v>934</v>
      </c>
      <c r="I67" s="53">
        <f t="shared" si="7"/>
        <v>1740445180</v>
      </c>
      <c r="J67" s="29" t="s">
        <v>61</v>
      </c>
      <c r="K67" s="56">
        <f t="shared" si="8"/>
        <v>70325321108</v>
      </c>
      <c r="L67" s="26" t="s">
        <v>920</v>
      </c>
      <c r="M67" s="56" t="str">
        <f t="shared" si="9"/>
        <v>09966884637</v>
      </c>
      <c r="N67" s="26" t="s">
        <v>42</v>
      </c>
      <c r="O67" s="56" t="str">
        <f t="shared" si="10"/>
        <v>00365921610</v>
      </c>
      <c r="P67" s="29" t="s">
        <v>122</v>
      </c>
      <c r="Q67" s="43"/>
      <c r="R67" s="35"/>
      <c r="S67" s="41">
        <v>44890</v>
      </c>
      <c r="T67" s="31"/>
      <c r="U67" s="42">
        <v>62995029439</v>
      </c>
      <c r="V67" s="46" t="s">
        <v>53</v>
      </c>
      <c r="W67" s="46" t="s">
        <v>54</v>
      </c>
    </row>
    <row r="68" spans="6:23" ht="15.5">
      <c r="F68" t="s">
        <v>40</v>
      </c>
      <c r="G68">
        <v>1451674104</v>
      </c>
      <c r="H68" t="s">
        <v>935</v>
      </c>
      <c r="J68" t="s">
        <v>61</v>
      </c>
      <c r="K68" s="56">
        <f t="shared" ref="K68:K70" si="11">IFERROR(VLOOKUP(L68,H:I,2,0),"-")</f>
        <v>397689292</v>
      </c>
      <c r="L68" s="26" t="s">
        <v>62</v>
      </c>
      <c r="M68" s="56" t="str">
        <f t="shared" ref="M68:M70" si="12">IFERROR(VLOOKUP(N68,H:I,2,0),"-")</f>
        <v>09966884637</v>
      </c>
      <c r="N68" s="26" t="s">
        <v>42</v>
      </c>
      <c r="O68" s="56" t="str">
        <f t="shared" ref="O68:O70" si="13">IFERROR(VLOOKUP(P68,H:I,2,0),"-")</f>
        <v>00365921610</v>
      </c>
      <c r="P68" s="29" t="s">
        <v>122</v>
      </c>
      <c r="S68" s="111">
        <v>44890</v>
      </c>
      <c r="T68" s="111"/>
      <c r="U68">
        <v>62982100368</v>
      </c>
      <c r="V68" t="s">
        <v>53</v>
      </c>
      <c r="W68" t="s">
        <v>54</v>
      </c>
    </row>
    <row r="69" spans="6:23" ht="15.5">
      <c r="F69" t="s">
        <v>40</v>
      </c>
      <c r="G69">
        <v>76204022334</v>
      </c>
      <c r="H69" t="s">
        <v>936</v>
      </c>
      <c r="J69" t="s">
        <v>61</v>
      </c>
      <c r="K69" s="56">
        <f t="shared" si="11"/>
        <v>70325321108</v>
      </c>
      <c r="L69" s="26" t="s">
        <v>920</v>
      </c>
      <c r="M69" s="56" t="str">
        <f t="shared" si="12"/>
        <v>09966884637</v>
      </c>
      <c r="N69" s="26" t="s">
        <v>42</v>
      </c>
      <c r="O69" s="56" t="str">
        <f t="shared" si="13"/>
        <v>00365921610</v>
      </c>
      <c r="P69" s="29" t="s">
        <v>122</v>
      </c>
      <c r="S69" s="111">
        <v>44890</v>
      </c>
      <c r="T69" s="111"/>
      <c r="U69">
        <v>62984227167</v>
      </c>
      <c r="V69" t="s">
        <v>53</v>
      </c>
      <c r="W69" t="s">
        <v>54</v>
      </c>
    </row>
    <row r="70" spans="6:23" ht="15.5">
      <c r="F70" t="s">
        <v>40</v>
      </c>
      <c r="G70">
        <v>72427671134</v>
      </c>
      <c r="H70" t="s">
        <v>937</v>
      </c>
      <c r="J70" t="s">
        <v>61</v>
      </c>
      <c r="K70" s="56">
        <f t="shared" si="11"/>
        <v>70325321108</v>
      </c>
      <c r="L70" s="26" t="s">
        <v>920</v>
      </c>
      <c r="M70" s="56" t="str">
        <f t="shared" si="12"/>
        <v>09966884637</v>
      </c>
      <c r="N70" s="26" t="s">
        <v>42</v>
      </c>
      <c r="O70" s="56" t="str">
        <f t="shared" si="13"/>
        <v>00365921610</v>
      </c>
      <c r="P70" s="29" t="s">
        <v>122</v>
      </c>
      <c r="S70" s="111">
        <v>44890</v>
      </c>
      <c r="T70" s="111"/>
      <c r="U70">
        <v>62994033991</v>
      </c>
      <c r="V70" t="s">
        <v>53</v>
      </c>
      <c r="W70" t="s">
        <v>54</v>
      </c>
    </row>
  </sheetData>
  <autoFilter ref="A1:W70" xr:uid="{DEE9C609-2CF8-49A6-BC4C-E2608A547F8D}"/>
  <conditionalFormatting sqref="H1:I1">
    <cfRule type="duplicateValues" dxfId="51" priority="1"/>
    <cfRule type="duplicateValues" dxfId="50" priority="2"/>
    <cfRule type="duplicateValues" dxfId="49" priority="3"/>
  </conditionalFormatting>
  <dataValidations count="3">
    <dataValidation allowBlank="1" showInputMessage="1" showErrorMessage="1" promptTitle="Data de Nascimento" prompt="Informar data no formato DD/MM/YYYY._x000a__x000a_INFORMAÇÃO OBRIGATÓRIA PARA CRIAÇÃO E EDIÇÃO." sqref="Q23:Q25 Q4:Q5 Q7:Q10 Q44:Q45" xr:uid="{33DCD735-9918-49AB-BEF0-23527E50FC2C}"/>
    <dataValidation allowBlank="1" showInputMessage="1" showErrorMessage="1" promptTitle="Informe o CPF do Promotor" prompt="Informe o CPF do promotor sem formatação e máscara._x000a_Deve ser único na plataforma._x000a__x000a_INFORMAÇÃO OBRIGATÓRIA." sqref="G7:G10 G4:G5 G23:G25" xr:uid="{8CF4F76B-FBB9-48EB-B85B-C573C3985080}"/>
    <dataValidation allowBlank="1" showInputMessage="1" showErrorMessage="1" promptTitle="CNPJ da Empresa Parceira" prompt="Informar o CNPJ da empresa parceira sem formatação e sem máscara._x000a__x000a_INFORMAÇÃO OBRIGATÓRIA." sqref="F2:F67" xr:uid="{35378347-8B7E-4F45-B4B2-0EF20C0636A3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0B1B1-4D85-4071-A7CF-53CC4604DBB2}">
  <sheetPr>
    <tabColor theme="4" tint="-0.499984740745262"/>
  </sheetPr>
  <dimension ref="A1:Z1486"/>
  <sheetViews>
    <sheetView showGridLines="0" zoomScale="70" zoomScaleNormal="70" workbookViewId="0"/>
  </sheetViews>
  <sheetFormatPr defaultRowHeight="14.5"/>
  <cols>
    <col min="1" max="1" width="31" bestFit="1" customWidth="1"/>
    <col min="2" max="2" width="31" customWidth="1"/>
    <col min="3" max="3" width="46.81640625" bestFit="1" customWidth="1"/>
    <col min="4" max="4" width="12.453125" customWidth="1"/>
    <col min="5" max="5" width="3.453125" customWidth="1"/>
    <col min="6" max="6" width="14.1796875" customWidth="1"/>
    <col min="7" max="7" width="10.6328125" bestFit="1" customWidth="1"/>
    <col min="8" max="8" width="12.81640625" bestFit="1" customWidth="1"/>
    <col min="9" max="9" width="20.81640625" bestFit="1" customWidth="1"/>
    <col min="10" max="10" width="18.1796875" bestFit="1" customWidth="1"/>
    <col min="11" max="11" width="145.1796875" bestFit="1" customWidth="1"/>
    <col min="12" max="12" width="35.1796875" bestFit="1" customWidth="1"/>
    <col min="13" max="14" width="24.81640625" bestFit="1" customWidth="1"/>
    <col min="15" max="15" width="20.1796875" bestFit="1" customWidth="1"/>
    <col min="16" max="16" width="28" customWidth="1"/>
    <col min="17" max="17" width="23.08984375" customWidth="1"/>
    <col min="18" max="18" width="12.90625" bestFit="1" customWidth="1"/>
    <col min="19" max="19" width="12.54296875" bestFit="1" customWidth="1"/>
    <col min="20" max="20" width="17.81640625" bestFit="1" customWidth="1"/>
    <col min="21" max="21" width="28.453125" bestFit="1" customWidth="1"/>
    <col min="22" max="22" width="15.1796875" bestFit="1" customWidth="1"/>
    <col min="23" max="25" width="10.81640625" bestFit="1" customWidth="1"/>
    <col min="26" max="26" width="8.90625" bestFit="1" customWidth="1"/>
  </cols>
  <sheetData>
    <row r="1" spans="1:26">
      <c r="A1" s="110" t="s">
        <v>225</v>
      </c>
      <c r="B1" s="110" t="s">
        <v>562</v>
      </c>
      <c r="C1" s="110" t="s">
        <v>226</v>
      </c>
      <c r="D1" s="110" t="s">
        <v>227</v>
      </c>
      <c r="E1" s="110" t="s">
        <v>228</v>
      </c>
      <c r="F1" s="110" t="s">
        <v>229</v>
      </c>
      <c r="G1" s="110" t="s">
        <v>230</v>
      </c>
      <c r="H1" s="110" t="s">
        <v>231</v>
      </c>
      <c r="I1" s="110" t="s">
        <v>232</v>
      </c>
      <c r="J1" s="110" t="s">
        <v>233</v>
      </c>
      <c r="K1" s="110" t="s">
        <v>234</v>
      </c>
      <c r="L1" s="110" t="s">
        <v>235</v>
      </c>
      <c r="M1" s="110" t="s">
        <v>236</v>
      </c>
      <c r="N1" s="110" t="s">
        <v>237</v>
      </c>
      <c r="O1" s="110" t="s">
        <v>238</v>
      </c>
      <c r="P1" s="110" t="s">
        <v>239</v>
      </c>
      <c r="Q1" s="110" t="s">
        <v>240</v>
      </c>
      <c r="R1" s="110" t="s">
        <v>241</v>
      </c>
      <c r="S1" s="110" t="s">
        <v>242</v>
      </c>
      <c r="T1" s="110" t="s">
        <v>243</v>
      </c>
      <c r="U1" s="110" t="s">
        <v>244</v>
      </c>
      <c r="V1" s="110" t="s">
        <v>245</v>
      </c>
      <c r="W1" s="69" t="s">
        <v>1404</v>
      </c>
      <c r="X1" s="69" t="s">
        <v>1405</v>
      </c>
      <c r="Y1" s="69" t="s">
        <v>2016</v>
      </c>
      <c r="Z1" s="70" t="s">
        <v>476</v>
      </c>
    </row>
    <row r="2" spans="1:26">
      <c r="A2" t="s">
        <v>246</v>
      </c>
      <c r="B2" t="s">
        <v>2365</v>
      </c>
      <c r="C2" t="s">
        <v>1526</v>
      </c>
      <c r="D2" t="s">
        <v>1527</v>
      </c>
      <c r="E2" t="s">
        <v>1528</v>
      </c>
      <c r="F2">
        <v>430085</v>
      </c>
      <c r="G2" s="111">
        <v>44965</v>
      </c>
      <c r="H2" t="s">
        <v>2366</v>
      </c>
      <c r="I2" t="s">
        <v>248</v>
      </c>
      <c r="J2" t="s">
        <v>249</v>
      </c>
      <c r="K2" t="s">
        <v>268</v>
      </c>
      <c r="L2" t="s">
        <v>251</v>
      </c>
      <c r="O2" s="111">
        <v>44972</v>
      </c>
      <c r="P2" t="s">
        <v>252</v>
      </c>
      <c r="Q2" t="s">
        <v>1406</v>
      </c>
      <c r="S2" t="s">
        <v>254</v>
      </c>
      <c r="T2" t="s">
        <v>254</v>
      </c>
      <c r="U2" t="s">
        <v>254</v>
      </c>
      <c r="V2" t="s">
        <v>254</v>
      </c>
      <c r="W2">
        <v>0</v>
      </c>
      <c r="X2">
        <v>0</v>
      </c>
      <c r="Y2">
        <v>0</v>
      </c>
      <c r="Z2" s="27">
        <f>SUM(W2:Y2)</f>
        <v>0</v>
      </c>
    </row>
    <row r="3" spans="1:26">
      <c r="A3" t="s">
        <v>246</v>
      </c>
      <c r="B3" t="s">
        <v>2367</v>
      </c>
      <c r="C3" t="s">
        <v>1526</v>
      </c>
      <c r="D3" t="s">
        <v>1527</v>
      </c>
      <c r="E3" t="s">
        <v>1528</v>
      </c>
      <c r="F3">
        <v>10970289</v>
      </c>
      <c r="G3" s="111">
        <v>44973</v>
      </c>
      <c r="H3" t="s">
        <v>2368</v>
      </c>
      <c r="I3" t="s">
        <v>248</v>
      </c>
      <c r="J3" t="s">
        <v>249</v>
      </c>
      <c r="K3" t="s">
        <v>250</v>
      </c>
      <c r="L3" t="s">
        <v>251</v>
      </c>
      <c r="O3" s="111">
        <v>44977</v>
      </c>
      <c r="P3" t="s">
        <v>252</v>
      </c>
      <c r="Q3" t="s">
        <v>1406</v>
      </c>
      <c r="S3" t="s">
        <v>254</v>
      </c>
      <c r="T3" t="s">
        <v>254</v>
      </c>
      <c r="U3" t="s">
        <v>254</v>
      </c>
      <c r="V3" t="s">
        <v>254</v>
      </c>
      <c r="W3">
        <v>0</v>
      </c>
      <c r="X3">
        <v>0</v>
      </c>
      <c r="Y3">
        <v>0</v>
      </c>
      <c r="Z3" s="27">
        <f t="shared" ref="Z3:Z66" si="0">SUM(W3:Y3)</f>
        <v>0</v>
      </c>
    </row>
    <row r="4" spans="1:26">
      <c r="A4" t="s">
        <v>246</v>
      </c>
      <c r="B4" t="s">
        <v>2367</v>
      </c>
      <c r="C4" t="s">
        <v>1526</v>
      </c>
      <c r="D4" t="s">
        <v>1527</v>
      </c>
      <c r="E4" t="s">
        <v>1528</v>
      </c>
      <c r="F4">
        <v>12043532</v>
      </c>
      <c r="G4" s="111">
        <v>44952</v>
      </c>
      <c r="H4" t="s">
        <v>1529</v>
      </c>
      <c r="I4" t="s">
        <v>248</v>
      </c>
      <c r="J4" t="s">
        <v>249</v>
      </c>
      <c r="K4" t="s">
        <v>268</v>
      </c>
      <c r="L4" t="s">
        <v>251</v>
      </c>
      <c r="O4" s="111">
        <v>44953</v>
      </c>
      <c r="P4" t="s">
        <v>252</v>
      </c>
      <c r="Q4" t="s">
        <v>253</v>
      </c>
      <c r="R4">
        <v>44979</v>
      </c>
      <c r="S4" t="s">
        <v>254</v>
      </c>
      <c r="T4" t="s">
        <v>254</v>
      </c>
      <c r="U4" t="s">
        <v>254</v>
      </c>
      <c r="V4" t="s">
        <v>254</v>
      </c>
      <c r="W4">
        <v>0</v>
      </c>
      <c r="X4">
        <v>0</v>
      </c>
      <c r="Y4">
        <v>425.6</v>
      </c>
      <c r="Z4" s="27">
        <f t="shared" si="0"/>
        <v>425.6</v>
      </c>
    </row>
    <row r="5" spans="1:26">
      <c r="A5" t="s">
        <v>246</v>
      </c>
      <c r="B5" t="s">
        <v>2367</v>
      </c>
      <c r="C5" t="s">
        <v>1526</v>
      </c>
      <c r="D5" t="s">
        <v>1527</v>
      </c>
      <c r="E5" t="s">
        <v>1528</v>
      </c>
      <c r="F5">
        <v>12060551</v>
      </c>
      <c r="G5" s="111">
        <v>44956</v>
      </c>
      <c r="H5" t="s">
        <v>1530</v>
      </c>
      <c r="I5" t="s">
        <v>271</v>
      </c>
      <c r="J5" t="s">
        <v>249</v>
      </c>
      <c r="K5" t="s">
        <v>250</v>
      </c>
      <c r="L5" t="s">
        <v>251</v>
      </c>
      <c r="O5" s="111">
        <v>44957</v>
      </c>
      <c r="P5" t="s">
        <v>252</v>
      </c>
      <c r="Q5" t="s">
        <v>253</v>
      </c>
      <c r="R5" s="111">
        <v>44980</v>
      </c>
      <c r="S5" t="s">
        <v>254</v>
      </c>
      <c r="T5" t="s">
        <v>254</v>
      </c>
      <c r="U5" t="s">
        <v>254</v>
      </c>
      <c r="V5" t="s">
        <v>254</v>
      </c>
      <c r="W5">
        <v>0</v>
      </c>
      <c r="X5">
        <v>0</v>
      </c>
      <c r="Y5">
        <v>49.5</v>
      </c>
      <c r="Z5" s="27">
        <f t="shared" si="0"/>
        <v>49.5</v>
      </c>
    </row>
    <row r="6" spans="1:26">
      <c r="A6" t="s">
        <v>246</v>
      </c>
      <c r="B6" t="s">
        <v>2367</v>
      </c>
      <c r="C6" t="s">
        <v>1526</v>
      </c>
      <c r="D6" t="s">
        <v>1527</v>
      </c>
      <c r="E6" t="s">
        <v>1528</v>
      </c>
      <c r="F6">
        <v>12060764</v>
      </c>
      <c r="G6" s="111">
        <v>44957</v>
      </c>
      <c r="H6" t="s">
        <v>2369</v>
      </c>
      <c r="I6" t="s">
        <v>248</v>
      </c>
      <c r="J6" t="s">
        <v>249</v>
      </c>
      <c r="K6" t="s">
        <v>250</v>
      </c>
      <c r="L6" t="s">
        <v>251</v>
      </c>
      <c r="O6" s="111">
        <v>44958</v>
      </c>
      <c r="P6" t="s">
        <v>252</v>
      </c>
      <c r="Q6" t="s">
        <v>257</v>
      </c>
      <c r="R6" s="111"/>
      <c r="S6" t="s">
        <v>254</v>
      </c>
      <c r="T6" t="s">
        <v>254</v>
      </c>
      <c r="U6" t="s">
        <v>254</v>
      </c>
      <c r="V6" t="s">
        <v>254</v>
      </c>
      <c r="W6">
        <v>0</v>
      </c>
      <c r="X6">
        <v>0</v>
      </c>
      <c r="Y6">
        <v>0</v>
      </c>
      <c r="Z6" s="27">
        <f t="shared" si="0"/>
        <v>0</v>
      </c>
    </row>
    <row r="7" spans="1:26">
      <c r="A7" t="s">
        <v>246</v>
      </c>
      <c r="B7" t="s">
        <v>2367</v>
      </c>
      <c r="C7" t="s">
        <v>1526</v>
      </c>
      <c r="D7" t="s">
        <v>1527</v>
      </c>
      <c r="E7" t="s">
        <v>1528</v>
      </c>
      <c r="F7">
        <v>12079169</v>
      </c>
      <c r="G7" s="111">
        <v>44959</v>
      </c>
      <c r="H7" t="s">
        <v>2370</v>
      </c>
      <c r="I7" t="s">
        <v>248</v>
      </c>
      <c r="J7" t="s">
        <v>249</v>
      </c>
      <c r="K7" t="s">
        <v>250</v>
      </c>
      <c r="L7" t="s">
        <v>251</v>
      </c>
      <c r="O7" s="111">
        <v>44960</v>
      </c>
      <c r="P7" t="s">
        <v>252</v>
      </c>
      <c r="Q7" t="s">
        <v>257</v>
      </c>
      <c r="R7" s="111"/>
      <c r="S7" t="s">
        <v>254</v>
      </c>
      <c r="T7" t="s">
        <v>254</v>
      </c>
      <c r="U7" t="s">
        <v>254</v>
      </c>
      <c r="V7" t="s">
        <v>254</v>
      </c>
      <c r="W7">
        <v>0</v>
      </c>
      <c r="X7">
        <v>0</v>
      </c>
      <c r="Y7">
        <v>0</v>
      </c>
      <c r="Z7" s="27">
        <f t="shared" si="0"/>
        <v>0</v>
      </c>
    </row>
    <row r="8" spans="1:26">
      <c r="A8" t="s">
        <v>246</v>
      </c>
      <c r="B8" t="s">
        <v>2367</v>
      </c>
      <c r="C8" t="s">
        <v>1526</v>
      </c>
      <c r="D8" t="s">
        <v>1527</v>
      </c>
      <c r="E8" t="s">
        <v>1528</v>
      </c>
      <c r="F8">
        <v>12079461</v>
      </c>
      <c r="G8" s="111">
        <v>44958</v>
      </c>
      <c r="H8" t="s">
        <v>2371</v>
      </c>
      <c r="I8" t="s">
        <v>271</v>
      </c>
      <c r="J8" t="s">
        <v>249</v>
      </c>
      <c r="K8" t="s">
        <v>250</v>
      </c>
      <c r="L8" t="s">
        <v>251</v>
      </c>
      <c r="O8" s="111">
        <v>44960</v>
      </c>
      <c r="P8" t="s">
        <v>252</v>
      </c>
      <c r="Q8" t="s">
        <v>253</v>
      </c>
      <c r="R8" s="111">
        <v>44980</v>
      </c>
      <c r="S8" t="s">
        <v>254</v>
      </c>
      <c r="T8" t="s">
        <v>254</v>
      </c>
      <c r="U8" t="s">
        <v>254</v>
      </c>
      <c r="V8" t="s">
        <v>254</v>
      </c>
      <c r="W8">
        <v>0</v>
      </c>
      <c r="X8">
        <v>0</v>
      </c>
      <c r="Y8">
        <v>60</v>
      </c>
      <c r="Z8" s="27">
        <f t="shared" si="0"/>
        <v>60</v>
      </c>
    </row>
    <row r="9" spans="1:26">
      <c r="A9" t="s">
        <v>246</v>
      </c>
      <c r="B9" t="s">
        <v>2367</v>
      </c>
      <c r="C9" t="s">
        <v>1526</v>
      </c>
      <c r="D9" t="s">
        <v>1527</v>
      </c>
      <c r="E9" t="s">
        <v>1528</v>
      </c>
      <c r="F9">
        <v>12090881</v>
      </c>
      <c r="G9" s="111">
        <v>44960</v>
      </c>
      <c r="H9" t="s">
        <v>2372</v>
      </c>
      <c r="I9" t="s">
        <v>271</v>
      </c>
      <c r="J9" t="s">
        <v>249</v>
      </c>
      <c r="K9" t="s">
        <v>268</v>
      </c>
      <c r="L9" t="s">
        <v>251</v>
      </c>
      <c r="O9" s="111">
        <v>44963</v>
      </c>
      <c r="P9" t="s">
        <v>252</v>
      </c>
      <c r="Q9" t="s">
        <v>257</v>
      </c>
      <c r="R9">
        <v>44980</v>
      </c>
      <c r="S9" t="s">
        <v>254</v>
      </c>
      <c r="T9" t="s">
        <v>254</v>
      </c>
      <c r="U9" t="s">
        <v>254</v>
      </c>
      <c r="V9" t="s">
        <v>254</v>
      </c>
      <c r="W9">
        <v>0</v>
      </c>
      <c r="X9">
        <v>0</v>
      </c>
      <c r="Y9">
        <v>0</v>
      </c>
      <c r="Z9" s="27">
        <f t="shared" si="0"/>
        <v>0</v>
      </c>
    </row>
    <row r="10" spans="1:26">
      <c r="A10" t="s">
        <v>246</v>
      </c>
      <c r="B10" t="s">
        <v>2367</v>
      </c>
      <c r="C10" t="s">
        <v>1526</v>
      </c>
      <c r="D10" t="s">
        <v>1527</v>
      </c>
      <c r="E10" t="s">
        <v>1528</v>
      </c>
      <c r="F10">
        <v>12095513</v>
      </c>
      <c r="G10" s="111">
        <v>44961</v>
      </c>
      <c r="H10" t="s">
        <v>2373</v>
      </c>
      <c r="I10" t="s">
        <v>271</v>
      </c>
      <c r="J10" t="s">
        <v>249</v>
      </c>
      <c r="K10" t="s">
        <v>250</v>
      </c>
      <c r="L10" t="s">
        <v>251</v>
      </c>
      <c r="O10" s="111">
        <v>44963</v>
      </c>
      <c r="P10" t="s">
        <v>252</v>
      </c>
      <c r="Q10" t="s">
        <v>253</v>
      </c>
      <c r="R10" s="111">
        <v>44980</v>
      </c>
      <c r="S10" t="s">
        <v>254</v>
      </c>
      <c r="T10" t="s">
        <v>254</v>
      </c>
      <c r="U10" t="s">
        <v>254</v>
      </c>
      <c r="V10" t="s">
        <v>254</v>
      </c>
      <c r="W10">
        <v>0</v>
      </c>
      <c r="X10">
        <v>0</v>
      </c>
      <c r="Y10">
        <v>485</v>
      </c>
      <c r="Z10" s="27">
        <f t="shared" si="0"/>
        <v>485</v>
      </c>
    </row>
    <row r="11" spans="1:26">
      <c r="A11" t="s">
        <v>246</v>
      </c>
      <c r="B11" t="s">
        <v>2367</v>
      </c>
      <c r="C11" t="s">
        <v>1526</v>
      </c>
      <c r="D11" t="s">
        <v>1527</v>
      </c>
      <c r="E11" t="s">
        <v>1528</v>
      </c>
      <c r="F11">
        <v>12110314</v>
      </c>
      <c r="G11" s="111">
        <v>44966</v>
      </c>
      <c r="H11" t="s">
        <v>2374</v>
      </c>
      <c r="I11" t="s">
        <v>248</v>
      </c>
      <c r="J11" t="s">
        <v>259</v>
      </c>
      <c r="K11" t="s">
        <v>250</v>
      </c>
      <c r="L11" t="s">
        <v>251</v>
      </c>
      <c r="O11" s="111">
        <v>44966</v>
      </c>
      <c r="P11" t="s">
        <v>254</v>
      </c>
      <c r="Q11" t="s">
        <v>253</v>
      </c>
      <c r="R11" s="111">
        <v>44968</v>
      </c>
      <c r="S11" t="s">
        <v>254</v>
      </c>
      <c r="T11" t="s">
        <v>254</v>
      </c>
      <c r="U11" t="s">
        <v>254</v>
      </c>
      <c r="V11" t="s">
        <v>254</v>
      </c>
      <c r="W11">
        <v>0</v>
      </c>
      <c r="X11">
        <v>0</v>
      </c>
      <c r="Y11">
        <v>535.42999267578125</v>
      </c>
      <c r="Z11" s="27">
        <f t="shared" si="0"/>
        <v>535.42999267578125</v>
      </c>
    </row>
    <row r="12" spans="1:26">
      <c r="A12" t="s">
        <v>246</v>
      </c>
      <c r="B12" t="s">
        <v>2367</v>
      </c>
      <c r="C12" t="s">
        <v>1526</v>
      </c>
      <c r="D12" t="s">
        <v>1527</v>
      </c>
      <c r="E12" t="s">
        <v>1528</v>
      </c>
      <c r="F12">
        <v>12116735</v>
      </c>
      <c r="G12" s="111">
        <v>44967</v>
      </c>
      <c r="H12" t="s">
        <v>2375</v>
      </c>
      <c r="I12" t="s">
        <v>248</v>
      </c>
      <c r="J12" t="s">
        <v>259</v>
      </c>
      <c r="K12" t="s">
        <v>250</v>
      </c>
      <c r="L12" t="s">
        <v>251</v>
      </c>
      <c r="O12" s="111">
        <v>44972</v>
      </c>
      <c r="P12" t="s">
        <v>254</v>
      </c>
      <c r="Q12" t="s">
        <v>1406</v>
      </c>
      <c r="R12" s="111"/>
      <c r="S12" t="s">
        <v>254</v>
      </c>
      <c r="T12" t="s">
        <v>254</v>
      </c>
      <c r="U12" t="s">
        <v>254</v>
      </c>
      <c r="V12" t="s">
        <v>254</v>
      </c>
      <c r="W12">
        <v>0</v>
      </c>
      <c r="X12">
        <v>0</v>
      </c>
      <c r="Y12">
        <v>0</v>
      </c>
      <c r="Z12" s="27">
        <f t="shared" si="0"/>
        <v>0</v>
      </c>
    </row>
    <row r="13" spans="1:26">
      <c r="A13" t="s">
        <v>246</v>
      </c>
      <c r="B13" t="s">
        <v>2367</v>
      </c>
      <c r="C13" t="s">
        <v>1526</v>
      </c>
      <c r="D13" t="s">
        <v>1527</v>
      </c>
      <c r="E13" t="s">
        <v>1528</v>
      </c>
      <c r="F13">
        <v>12120762</v>
      </c>
      <c r="G13" s="111">
        <v>44972</v>
      </c>
      <c r="H13" t="s">
        <v>2376</v>
      </c>
      <c r="I13" t="s">
        <v>248</v>
      </c>
      <c r="J13" t="s">
        <v>249</v>
      </c>
      <c r="K13" t="s">
        <v>250</v>
      </c>
      <c r="L13" t="s">
        <v>251</v>
      </c>
      <c r="O13" s="111">
        <v>44973</v>
      </c>
      <c r="P13" t="s">
        <v>252</v>
      </c>
      <c r="Q13" t="s">
        <v>1406</v>
      </c>
      <c r="R13" s="111"/>
      <c r="S13" t="s">
        <v>254</v>
      </c>
      <c r="T13" t="s">
        <v>254</v>
      </c>
      <c r="U13" t="s">
        <v>254</v>
      </c>
      <c r="V13" t="s">
        <v>254</v>
      </c>
      <c r="W13">
        <v>0</v>
      </c>
      <c r="X13">
        <v>0</v>
      </c>
      <c r="Y13">
        <v>0</v>
      </c>
      <c r="Z13" s="27">
        <f t="shared" si="0"/>
        <v>0</v>
      </c>
    </row>
    <row r="14" spans="1:26">
      <c r="A14" t="s">
        <v>246</v>
      </c>
      <c r="B14" t="s">
        <v>2367</v>
      </c>
      <c r="C14" t="s">
        <v>1526</v>
      </c>
      <c r="D14" t="s">
        <v>1527</v>
      </c>
      <c r="E14" t="s">
        <v>1528</v>
      </c>
      <c r="F14">
        <v>12126652</v>
      </c>
      <c r="G14" s="111">
        <v>44971</v>
      </c>
      <c r="H14" t="s">
        <v>2377</v>
      </c>
      <c r="I14" t="s">
        <v>248</v>
      </c>
      <c r="J14" t="s">
        <v>259</v>
      </c>
      <c r="K14" t="s">
        <v>250</v>
      </c>
      <c r="L14" t="s">
        <v>251</v>
      </c>
      <c r="O14" s="111">
        <v>44972</v>
      </c>
      <c r="P14" t="s">
        <v>254</v>
      </c>
      <c r="Q14" t="s">
        <v>257</v>
      </c>
      <c r="R14" s="111"/>
      <c r="S14" t="s">
        <v>254</v>
      </c>
      <c r="T14" t="s">
        <v>254</v>
      </c>
      <c r="U14" t="s">
        <v>254</v>
      </c>
      <c r="V14" t="s">
        <v>254</v>
      </c>
      <c r="W14">
        <v>0</v>
      </c>
      <c r="X14">
        <v>0</v>
      </c>
      <c r="Y14">
        <v>0</v>
      </c>
      <c r="Z14" s="27">
        <f t="shared" si="0"/>
        <v>0</v>
      </c>
    </row>
    <row r="15" spans="1:26">
      <c r="A15" t="s">
        <v>246</v>
      </c>
      <c r="B15" t="s">
        <v>2367</v>
      </c>
      <c r="C15" t="s">
        <v>1526</v>
      </c>
      <c r="D15" t="s">
        <v>1527</v>
      </c>
      <c r="E15" t="s">
        <v>1528</v>
      </c>
      <c r="F15">
        <v>12148771</v>
      </c>
      <c r="G15" s="111">
        <v>44980</v>
      </c>
      <c r="H15" t="s">
        <v>2378</v>
      </c>
      <c r="I15" t="s">
        <v>248</v>
      </c>
      <c r="J15" t="s">
        <v>249</v>
      </c>
      <c r="K15" t="s">
        <v>250</v>
      </c>
      <c r="L15" t="s">
        <v>251</v>
      </c>
      <c r="O15" s="111">
        <v>44981</v>
      </c>
      <c r="P15" t="s">
        <v>252</v>
      </c>
      <c r="Q15" t="s">
        <v>257</v>
      </c>
      <c r="R15" s="111"/>
      <c r="S15" t="s">
        <v>254</v>
      </c>
      <c r="T15" t="s">
        <v>254</v>
      </c>
      <c r="U15" t="s">
        <v>254</v>
      </c>
      <c r="V15" t="s">
        <v>254</v>
      </c>
      <c r="W15">
        <v>0</v>
      </c>
      <c r="X15">
        <v>0</v>
      </c>
      <c r="Y15">
        <v>0</v>
      </c>
      <c r="Z15" s="27">
        <f t="shared" si="0"/>
        <v>0</v>
      </c>
    </row>
    <row r="16" spans="1:26">
      <c r="A16" t="s">
        <v>246</v>
      </c>
      <c r="B16" t="s">
        <v>2367</v>
      </c>
      <c r="C16" t="s">
        <v>1526</v>
      </c>
      <c r="D16" t="s">
        <v>1527</v>
      </c>
      <c r="E16" t="s">
        <v>1528</v>
      </c>
      <c r="F16">
        <v>12162943</v>
      </c>
      <c r="G16" s="111">
        <v>44982</v>
      </c>
      <c r="H16" t="s">
        <v>2379</v>
      </c>
      <c r="I16" t="s">
        <v>248</v>
      </c>
      <c r="J16" t="s">
        <v>249</v>
      </c>
      <c r="K16" t="s">
        <v>250</v>
      </c>
      <c r="L16" t="s">
        <v>251</v>
      </c>
      <c r="O16" s="111">
        <v>44984</v>
      </c>
      <c r="P16" t="s">
        <v>252</v>
      </c>
      <c r="Q16" t="s">
        <v>1406</v>
      </c>
      <c r="S16" t="s">
        <v>254</v>
      </c>
      <c r="T16" t="s">
        <v>254</v>
      </c>
      <c r="U16" t="s">
        <v>254</v>
      </c>
      <c r="V16" t="s">
        <v>254</v>
      </c>
      <c r="W16">
        <v>0</v>
      </c>
      <c r="X16">
        <v>0</v>
      </c>
      <c r="Y16">
        <v>0</v>
      </c>
      <c r="Z16" s="27">
        <f t="shared" si="0"/>
        <v>0</v>
      </c>
    </row>
    <row r="17" spans="1:26">
      <c r="A17" t="s">
        <v>246</v>
      </c>
      <c r="B17" t="s">
        <v>2367</v>
      </c>
      <c r="C17" t="s">
        <v>1526</v>
      </c>
      <c r="D17" t="s">
        <v>2380</v>
      </c>
      <c r="E17" t="s">
        <v>1528</v>
      </c>
      <c r="F17">
        <v>12100953</v>
      </c>
      <c r="G17" s="111">
        <v>44964</v>
      </c>
      <c r="H17" t="s">
        <v>2381</v>
      </c>
      <c r="I17" t="s">
        <v>255</v>
      </c>
      <c r="L17" t="s">
        <v>251</v>
      </c>
      <c r="O17" s="111">
        <v>44964</v>
      </c>
      <c r="P17" t="s">
        <v>252</v>
      </c>
      <c r="Q17" t="s">
        <v>253</v>
      </c>
      <c r="R17" s="111">
        <v>44966</v>
      </c>
      <c r="S17" t="s">
        <v>254</v>
      </c>
      <c r="T17" t="s">
        <v>254</v>
      </c>
      <c r="U17" t="s">
        <v>254</v>
      </c>
      <c r="V17" t="s">
        <v>254</v>
      </c>
      <c r="W17">
        <v>0</v>
      </c>
      <c r="X17">
        <v>0</v>
      </c>
      <c r="Y17">
        <v>555.5</v>
      </c>
      <c r="Z17" s="27">
        <f t="shared" si="0"/>
        <v>555.5</v>
      </c>
    </row>
    <row r="18" spans="1:26">
      <c r="A18" t="s">
        <v>246</v>
      </c>
      <c r="B18" t="s">
        <v>2367</v>
      </c>
      <c r="C18" t="s">
        <v>1526</v>
      </c>
      <c r="D18" t="s">
        <v>2382</v>
      </c>
      <c r="E18" t="s">
        <v>1528</v>
      </c>
      <c r="F18">
        <v>12125935</v>
      </c>
      <c r="G18" s="111">
        <v>44971</v>
      </c>
      <c r="H18" t="s">
        <v>2383</v>
      </c>
      <c r="I18" t="s">
        <v>248</v>
      </c>
      <c r="J18" t="s">
        <v>259</v>
      </c>
      <c r="K18" t="s">
        <v>250</v>
      </c>
      <c r="L18" t="s">
        <v>251</v>
      </c>
      <c r="O18" s="111">
        <v>44972</v>
      </c>
      <c r="P18" t="s">
        <v>254</v>
      </c>
      <c r="Q18" t="s">
        <v>257</v>
      </c>
      <c r="R18" s="111"/>
      <c r="S18" t="s">
        <v>254</v>
      </c>
      <c r="T18" t="s">
        <v>254</v>
      </c>
      <c r="U18" t="s">
        <v>254</v>
      </c>
      <c r="V18" t="s">
        <v>254</v>
      </c>
      <c r="W18">
        <v>0</v>
      </c>
      <c r="X18">
        <v>0</v>
      </c>
      <c r="Y18">
        <v>0</v>
      </c>
      <c r="Z18" s="27">
        <f t="shared" si="0"/>
        <v>0</v>
      </c>
    </row>
    <row r="19" spans="1:26">
      <c r="A19" t="s">
        <v>246</v>
      </c>
      <c r="B19" t="s">
        <v>2367</v>
      </c>
      <c r="C19" t="s">
        <v>1526</v>
      </c>
      <c r="D19" t="s">
        <v>2384</v>
      </c>
      <c r="E19" t="s">
        <v>1528</v>
      </c>
      <c r="F19">
        <v>12107010</v>
      </c>
      <c r="G19" s="111">
        <v>44965</v>
      </c>
      <c r="H19" t="s">
        <v>2385</v>
      </c>
      <c r="I19" t="s">
        <v>248</v>
      </c>
      <c r="J19" t="s">
        <v>259</v>
      </c>
      <c r="K19" t="s">
        <v>250</v>
      </c>
      <c r="L19" t="s">
        <v>251</v>
      </c>
      <c r="O19" s="111">
        <v>44966</v>
      </c>
      <c r="P19" t="s">
        <v>254</v>
      </c>
      <c r="Q19" t="s">
        <v>257</v>
      </c>
      <c r="R19" s="111">
        <v>44972</v>
      </c>
      <c r="S19" t="s">
        <v>254</v>
      </c>
      <c r="T19" t="s">
        <v>254</v>
      </c>
      <c r="U19" t="s">
        <v>254</v>
      </c>
      <c r="V19" t="s">
        <v>254</v>
      </c>
      <c r="W19">
        <v>0</v>
      </c>
      <c r="X19">
        <v>0</v>
      </c>
      <c r="Y19">
        <v>0</v>
      </c>
      <c r="Z19" s="27">
        <f t="shared" si="0"/>
        <v>0</v>
      </c>
    </row>
    <row r="20" spans="1:26">
      <c r="A20" t="s">
        <v>246</v>
      </c>
      <c r="B20" t="s">
        <v>2386</v>
      </c>
      <c r="C20" t="s">
        <v>1531</v>
      </c>
      <c r="D20" t="s">
        <v>247</v>
      </c>
      <c r="E20" t="s">
        <v>54</v>
      </c>
      <c r="F20">
        <v>12067681</v>
      </c>
      <c r="G20" s="111">
        <v>44957</v>
      </c>
      <c r="H20" t="s">
        <v>1532</v>
      </c>
      <c r="I20" t="s">
        <v>255</v>
      </c>
      <c r="J20" t="s">
        <v>249</v>
      </c>
      <c r="K20" t="s">
        <v>250</v>
      </c>
      <c r="L20" t="s">
        <v>251</v>
      </c>
      <c r="O20" s="111">
        <v>44957</v>
      </c>
      <c r="P20" t="s">
        <v>252</v>
      </c>
      <c r="Q20" t="s">
        <v>253</v>
      </c>
      <c r="R20" s="111">
        <v>44958</v>
      </c>
      <c r="S20" t="s">
        <v>254</v>
      </c>
      <c r="T20" t="s">
        <v>254</v>
      </c>
      <c r="U20" t="s">
        <v>254</v>
      </c>
      <c r="V20" t="s">
        <v>254</v>
      </c>
      <c r="W20">
        <v>0</v>
      </c>
      <c r="X20">
        <v>0</v>
      </c>
      <c r="Y20">
        <v>831</v>
      </c>
      <c r="Z20" s="27">
        <f t="shared" si="0"/>
        <v>831</v>
      </c>
    </row>
    <row r="21" spans="1:26">
      <c r="A21" t="s">
        <v>246</v>
      </c>
      <c r="B21" t="s">
        <v>2386</v>
      </c>
      <c r="C21" t="s">
        <v>1531</v>
      </c>
      <c r="D21" t="s">
        <v>247</v>
      </c>
      <c r="E21" t="s">
        <v>54</v>
      </c>
      <c r="F21">
        <v>12078527</v>
      </c>
      <c r="G21" s="111">
        <v>44958</v>
      </c>
      <c r="H21" t="s">
        <v>2387</v>
      </c>
      <c r="I21" t="s">
        <v>255</v>
      </c>
      <c r="J21" t="s">
        <v>249</v>
      </c>
      <c r="K21" t="s">
        <v>250</v>
      </c>
      <c r="L21" t="s">
        <v>251</v>
      </c>
      <c r="O21" s="111">
        <v>44958</v>
      </c>
      <c r="P21" t="s">
        <v>252</v>
      </c>
      <c r="Q21" t="s">
        <v>1406</v>
      </c>
      <c r="R21" s="111"/>
      <c r="S21" t="s">
        <v>254</v>
      </c>
      <c r="T21" t="s">
        <v>254</v>
      </c>
      <c r="U21" t="s">
        <v>254</v>
      </c>
      <c r="V21" t="s">
        <v>254</v>
      </c>
      <c r="W21">
        <v>0</v>
      </c>
      <c r="X21">
        <v>0</v>
      </c>
      <c r="Y21">
        <v>0</v>
      </c>
      <c r="Z21" s="27">
        <f t="shared" si="0"/>
        <v>0</v>
      </c>
    </row>
    <row r="22" spans="1:26">
      <c r="A22" t="s">
        <v>246</v>
      </c>
      <c r="B22" t="s">
        <v>2386</v>
      </c>
      <c r="C22" t="s">
        <v>1531</v>
      </c>
      <c r="D22" t="s">
        <v>247</v>
      </c>
      <c r="E22" t="s">
        <v>54</v>
      </c>
      <c r="F22">
        <v>12100617</v>
      </c>
      <c r="G22" s="111">
        <v>44964</v>
      </c>
      <c r="H22" t="s">
        <v>2388</v>
      </c>
      <c r="I22" t="s">
        <v>248</v>
      </c>
      <c r="J22" t="s">
        <v>259</v>
      </c>
      <c r="K22" t="s">
        <v>250</v>
      </c>
      <c r="L22" t="s">
        <v>251</v>
      </c>
      <c r="O22" s="111">
        <v>44966</v>
      </c>
      <c r="P22" t="s">
        <v>254</v>
      </c>
      <c r="Q22" t="s">
        <v>253</v>
      </c>
      <c r="R22" s="111">
        <v>44971</v>
      </c>
      <c r="S22" t="s">
        <v>254</v>
      </c>
      <c r="T22" t="s">
        <v>254</v>
      </c>
      <c r="U22" t="s">
        <v>254</v>
      </c>
      <c r="V22" t="s">
        <v>254</v>
      </c>
      <c r="W22">
        <v>0</v>
      </c>
      <c r="X22">
        <v>0</v>
      </c>
      <c r="Y22">
        <v>710.97998809814453</v>
      </c>
      <c r="Z22" s="27">
        <f t="shared" si="0"/>
        <v>710.97998809814453</v>
      </c>
    </row>
    <row r="23" spans="1:26">
      <c r="A23" t="s">
        <v>246</v>
      </c>
      <c r="B23" t="s">
        <v>2386</v>
      </c>
      <c r="C23" t="s">
        <v>1531</v>
      </c>
      <c r="D23" t="s">
        <v>247</v>
      </c>
      <c r="E23" t="s">
        <v>54</v>
      </c>
      <c r="F23">
        <v>12141863</v>
      </c>
      <c r="G23" s="111">
        <v>44974</v>
      </c>
      <c r="H23" t="s">
        <v>2389</v>
      </c>
      <c r="I23" t="s">
        <v>271</v>
      </c>
      <c r="J23" t="s">
        <v>249</v>
      </c>
      <c r="K23" t="s">
        <v>250</v>
      </c>
      <c r="L23" t="s">
        <v>251</v>
      </c>
      <c r="O23" s="111">
        <v>44974</v>
      </c>
      <c r="P23" t="s">
        <v>252</v>
      </c>
      <c r="Q23" t="s">
        <v>253</v>
      </c>
      <c r="R23">
        <v>44980</v>
      </c>
      <c r="S23" t="s">
        <v>254</v>
      </c>
      <c r="T23" t="s">
        <v>254</v>
      </c>
      <c r="U23" t="s">
        <v>254</v>
      </c>
      <c r="V23" t="s">
        <v>254</v>
      </c>
      <c r="W23">
        <v>0</v>
      </c>
      <c r="X23">
        <v>0</v>
      </c>
      <c r="Y23">
        <v>340</v>
      </c>
      <c r="Z23" s="27">
        <f t="shared" si="0"/>
        <v>340</v>
      </c>
    </row>
    <row r="24" spans="1:26">
      <c r="A24" t="s">
        <v>246</v>
      </c>
      <c r="B24" t="s">
        <v>2386</v>
      </c>
      <c r="C24" t="s">
        <v>1531</v>
      </c>
      <c r="D24" t="s">
        <v>57</v>
      </c>
      <c r="E24" t="s">
        <v>58</v>
      </c>
      <c r="F24">
        <v>476727</v>
      </c>
      <c r="G24" s="111">
        <v>44985</v>
      </c>
      <c r="H24" t="s">
        <v>2390</v>
      </c>
      <c r="I24" t="s">
        <v>248</v>
      </c>
      <c r="J24" t="s">
        <v>249</v>
      </c>
      <c r="K24" t="s">
        <v>268</v>
      </c>
      <c r="L24" t="s">
        <v>251</v>
      </c>
      <c r="O24" s="111">
        <v>44985</v>
      </c>
      <c r="P24" t="s">
        <v>252</v>
      </c>
      <c r="Q24" t="s">
        <v>1406</v>
      </c>
      <c r="R24" s="111"/>
      <c r="S24" t="s">
        <v>254</v>
      </c>
      <c r="T24" t="s">
        <v>254</v>
      </c>
      <c r="U24" t="s">
        <v>254</v>
      </c>
      <c r="V24" t="s">
        <v>254</v>
      </c>
      <c r="W24">
        <v>0</v>
      </c>
      <c r="X24">
        <v>0</v>
      </c>
      <c r="Y24">
        <v>0</v>
      </c>
      <c r="Z24" s="27">
        <f t="shared" si="0"/>
        <v>0</v>
      </c>
    </row>
    <row r="25" spans="1:26">
      <c r="A25" t="s">
        <v>246</v>
      </c>
      <c r="B25" t="s">
        <v>2386</v>
      </c>
      <c r="C25" t="s">
        <v>1531</v>
      </c>
      <c r="D25" t="s">
        <v>57</v>
      </c>
      <c r="E25" t="s">
        <v>58</v>
      </c>
      <c r="F25">
        <v>12026821</v>
      </c>
      <c r="G25" s="111">
        <v>44946</v>
      </c>
      <c r="H25" t="s">
        <v>1533</v>
      </c>
      <c r="I25" t="s">
        <v>255</v>
      </c>
      <c r="L25" t="s">
        <v>251</v>
      </c>
      <c r="O25" s="111">
        <v>44947</v>
      </c>
      <c r="P25" t="s">
        <v>252</v>
      </c>
      <c r="Q25" t="s">
        <v>263</v>
      </c>
      <c r="R25" s="111">
        <v>44949</v>
      </c>
      <c r="S25" t="s">
        <v>254</v>
      </c>
      <c r="T25" t="s">
        <v>254</v>
      </c>
      <c r="U25" t="s">
        <v>254</v>
      </c>
      <c r="V25" t="s">
        <v>254</v>
      </c>
      <c r="W25">
        <v>0</v>
      </c>
      <c r="X25">
        <v>59</v>
      </c>
      <c r="Y25">
        <v>0</v>
      </c>
      <c r="Z25" s="27">
        <f t="shared" si="0"/>
        <v>59</v>
      </c>
    </row>
    <row r="26" spans="1:26">
      <c r="A26" t="s">
        <v>246</v>
      </c>
      <c r="B26" t="s">
        <v>2386</v>
      </c>
      <c r="C26" t="s">
        <v>1531</v>
      </c>
      <c r="D26" t="s">
        <v>57</v>
      </c>
      <c r="E26" t="s">
        <v>58</v>
      </c>
      <c r="F26">
        <v>12028903</v>
      </c>
      <c r="G26" s="111">
        <v>44946</v>
      </c>
      <c r="H26" t="s">
        <v>2391</v>
      </c>
      <c r="I26" t="s">
        <v>248</v>
      </c>
      <c r="J26" t="s">
        <v>259</v>
      </c>
      <c r="K26" t="s">
        <v>268</v>
      </c>
      <c r="L26" t="s">
        <v>251</v>
      </c>
      <c r="O26" s="111">
        <v>44970</v>
      </c>
      <c r="P26" t="s">
        <v>254</v>
      </c>
      <c r="Q26" t="s">
        <v>253</v>
      </c>
      <c r="R26" s="111">
        <v>44973</v>
      </c>
      <c r="S26" t="s">
        <v>254</v>
      </c>
      <c r="T26" t="s">
        <v>254</v>
      </c>
      <c r="U26" t="s">
        <v>254</v>
      </c>
      <c r="V26" t="s">
        <v>254</v>
      </c>
      <c r="W26">
        <v>0</v>
      </c>
      <c r="X26">
        <v>0</v>
      </c>
      <c r="Y26">
        <v>6691.97998046875</v>
      </c>
      <c r="Z26" s="27">
        <f t="shared" si="0"/>
        <v>6691.97998046875</v>
      </c>
    </row>
    <row r="27" spans="1:26">
      <c r="A27" t="s">
        <v>246</v>
      </c>
      <c r="B27" t="s">
        <v>2386</v>
      </c>
      <c r="C27" t="s">
        <v>1531</v>
      </c>
      <c r="D27" t="s">
        <v>57</v>
      </c>
      <c r="E27" t="s">
        <v>58</v>
      </c>
      <c r="F27">
        <v>12053687</v>
      </c>
      <c r="G27" s="111">
        <v>44953</v>
      </c>
      <c r="H27" t="s">
        <v>1534</v>
      </c>
      <c r="I27" t="s">
        <v>255</v>
      </c>
      <c r="J27" t="s">
        <v>249</v>
      </c>
      <c r="K27" t="s">
        <v>268</v>
      </c>
      <c r="L27" t="s">
        <v>251</v>
      </c>
      <c r="O27" s="111">
        <v>44953</v>
      </c>
      <c r="P27" t="s">
        <v>252</v>
      </c>
      <c r="Q27" t="s">
        <v>253</v>
      </c>
      <c r="R27" s="111">
        <v>44956</v>
      </c>
      <c r="S27" t="s">
        <v>254</v>
      </c>
      <c r="T27" t="s">
        <v>254</v>
      </c>
      <c r="U27" t="s">
        <v>254</v>
      </c>
      <c r="V27" t="s">
        <v>254</v>
      </c>
      <c r="W27">
        <v>0</v>
      </c>
      <c r="X27">
        <v>948.54</v>
      </c>
      <c r="Y27">
        <v>49010.44</v>
      </c>
      <c r="Z27" s="27">
        <f t="shared" si="0"/>
        <v>49958.98</v>
      </c>
    </row>
    <row r="28" spans="1:26">
      <c r="A28" t="s">
        <v>246</v>
      </c>
      <c r="B28" t="s">
        <v>2386</v>
      </c>
      <c r="C28" t="s">
        <v>1531</v>
      </c>
      <c r="D28" t="s">
        <v>57</v>
      </c>
      <c r="E28" t="s">
        <v>58</v>
      </c>
      <c r="F28">
        <v>12053974</v>
      </c>
      <c r="G28" s="111">
        <v>44953</v>
      </c>
      <c r="H28" t="s">
        <v>1535</v>
      </c>
      <c r="I28" t="s">
        <v>255</v>
      </c>
      <c r="L28" t="s">
        <v>251</v>
      </c>
      <c r="O28" s="111">
        <v>44954</v>
      </c>
      <c r="P28" t="s">
        <v>252</v>
      </c>
      <c r="Q28" t="s">
        <v>263</v>
      </c>
      <c r="R28" s="111">
        <v>44956</v>
      </c>
      <c r="S28" t="s">
        <v>254</v>
      </c>
      <c r="T28" t="s">
        <v>254</v>
      </c>
      <c r="U28" t="s">
        <v>254</v>
      </c>
      <c r="V28" t="s">
        <v>254</v>
      </c>
      <c r="W28">
        <v>0</v>
      </c>
      <c r="X28">
        <v>2</v>
      </c>
      <c r="Y28">
        <v>0</v>
      </c>
      <c r="Z28" s="27">
        <f t="shared" si="0"/>
        <v>2</v>
      </c>
    </row>
    <row r="29" spans="1:26">
      <c r="A29" t="s">
        <v>246</v>
      </c>
      <c r="B29" t="s">
        <v>2386</v>
      </c>
      <c r="C29" t="s">
        <v>1531</v>
      </c>
      <c r="D29" t="s">
        <v>57</v>
      </c>
      <c r="E29" t="s">
        <v>58</v>
      </c>
      <c r="F29">
        <v>12066983</v>
      </c>
      <c r="G29" s="111">
        <v>44957</v>
      </c>
      <c r="H29" t="s">
        <v>1536</v>
      </c>
      <c r="I29" t="s">
        <v>255</v>
      </c>
      <c r="J29" t="s">
        <v>249</v>
      </c>
      <c r="K29" t="s">
        <v>250</v>
      </c>
      <c r="L29" t="s">
        <v>251</v>
      </c>
      <c r="O29" s="111">
        <v>44957</v>
      </c>
      <c r="P29" t="s">
        <v>252</v>
      </c>
      <c r="Q29" t="s">
        <v>253</v>
      </c>
      <c r="R29" s="111">
        <v>44957</v>
      </c>
      <c r="S29" t="s">
        <v>254</v>
      </c>
      <c r="T29" t="s">
        <v>254</v>
      </c>
      <c r="U29" t="s">
        <v>254</v>
      </c>
      <c r="V29" t="s">
        <v>254</v>
      </c>
      <c r="W29">
        <v>0</v>
      </c>
      <c r="X29">
        <v>34</v>
      </c>
      <c r="Y29">
        <v>1766.5</v>
      </c>
      <c r="Z29" s="27">
        <f t="shared" si="0"/>
        <v>1800.5</v>
      </c>
    </row>
    <row r="30" spans="1:26">
      <c r="A30" t="s">
        <v>246</v>
      </c>
      <c r="B30" t="s">
        <v>2386</v>
      </c>
      <c r="C30" t="s">
        <v>1531</v>
      </c>
      <c r="D30" t="s">
        <v>57</v>
      </c>
      <c r="E30" t="s">
        <v>58</v>
      </c>
      <c r="F30">
        <v>12090960</v>
      </c>
      <c r="G30" s="111">
        <v>44960</v>
      </c>
      <c r="H30" t="s">
        <v>2392</v>
      </c>
      <c r="I30" t="s">
        <v>255</v>
      </c>
      <c r="J30" t="s">
        <v>249</v>
      </c>
      <c r="K30" t="s">
        <v>250</v>
      </c>
      <c r="L30" t="s">
        <v>251</v>
      </c>
      <c r="O30" s="111">
        <v>44972</v>
      </c>
      <c r="P30" t="s">
        <v>252</v>
      </c>
      <c r="Q30" t="s">
        <v>253</v>
      </c>
      <c r="R30" s="111">
        <v>44973</v>
      </c>
      <c r="S30" t="s">
        <v>254</v>
      </c>
      <c r="T30" t="s">
        <v>254</v>
      </c>
      <c r="U30" t="s">
        <v>254</v>
      </c>
      <c r="V30" t="s">
        <v>254</v>
      </c>
      <c r="W30">
        <v>0</v>
      </c>
      <c r="X30">
        <v>0</v>
      </c>
      <c r="Y30">
        <v>173.75</v>
      </c>
      <c r="Z30" s="27">
        <f t="shared" si="0"/>
        <v>173.75</v>
      </c>
    </row>
    <row r="31" spans="1:26">
      <c r="A31" t="s">
        <v>246</v>
      </c>
      <c r="B31" t="s">
        <v>2386</v>
      </c>
      <c r="C31" t="s">
        <v>1531</v>
      </c>
      <c r="D31" t="s">
        <v>57</v>
      </c>
      <c r="E31" t="s">
        <v>58</v>
      </c>
      <c r="F31">
        <v>12111250</v>
      </c>
      <c r="G31" s="111">
        <v>44971</v>
      </c>
      <c r="H31" t="s">
        <v>2393</v>
      </c>
      <c r="I31" t="s">
        <v>255</v>
      </c>
      <c r="J31" t="s">
        <v>249</v>
      </c>
      <c r="K31" t="s">
        <v>250</v>
      </c>
      <c r="L31" t="s">
        <v>251</v>
      </c>
      <c r="O31" s="111">
        <v>44973</v>
      </c>
      <c r="P31" t="s">
        <v>252</v>
      </c>
      <c r="Q31" t="s">
        <v>253</v>
      </c>
      <c r="R31" s="111">
        <v>44974</v>
      </c>
      <c r="S31" t="s">
        <v>254</v>
      </c>
      <c r="T31" t="s">
        <v>254</v>
      </c>
      <c r="U31" t="s">
        <v>254</v>
      </c>
      <c r="V31" t="s">
        <v>254</v>
      </c>
      <c r="W31">
        <v>0</v>
      </c>
      <c r="X31">
        <v>0</v>
      </c>
      <c r="Y31">
        <v>10</v>
      </c>
      <c r="Z31" s="27">
        <f t="shared" si="0"/>
        <v>10</v>
      </c>
    </row>
    <row r="32" spans="1:26">
      <c r="A32" t="s">
        <v>246</v>
      </c>
      <c r="B32" t="s">
        <v>2386</v>
      </c>
      <c r="C32" t="s">
        <v>1531</v>
      </c>
      <c r="D32" t="s">
        <v>57</v>
      </c>
      <c r="E32" t="s">
        <v>58</v>
      </c>
      <c r="F32">
        <v>12111728</v>
      </c>
      <c r="G32" s="111">
        <v>44966</v>
      </c>
      <c r="H32" t="s">
        <v>2394</v>
      </c>
      <c r="I32" t="s">
        <v>248</v>
      </c>
      <c r="J32" t="s">
        <v>259</v>
      </c>
      <c r="K32" t="s">
        <v>268</v>
      </c>
      <c r="L32" t="s">
        <v>251</v>
      </c>
      <c r="O32" s="111">
        <v>44972</v>
      </c>
      <c r="P32" t="s">
        <v>254</v>
      </c>
      <c r="Q32" t="s">
        <v>1406</v>
      </c>
      <c r="R32" s="111"/>
      <c r="S32" t="s">
        <v>254</v>
      </c>
      <c r="T32" t="s">
        <v>254</v>
      </c>
      <c r="U32" t="s">
        <v>254</v>
      </c>
      <c r="V32" t="s">
        <v>254</v>
      </c>
      <c r="W32">
        <v>0</v>
      </c>
      <c r="X32">
        <v>0</v>
      </c>
      <c r="Y32">
        <v>0</v>
      </c>
      <c r="Z32" s="27">
        <f t="shared" si="0"/>
        <v>0</v>
      </c>
    </row>
    <row r="33" spans="1:26">
      <c r="A33" t="s">
        <v>246</v>
      </c>
      <c r="B33" t="s">
        <v>2386</v>
      </c>
      <c r="C33" t="s">
        <v>1531</v>
      </c>
      <c r="D33" t="s">
        <v>57</v>
      </c>
      <c r="E33" t="s">
        <v>58</v>
      </c>
      <c r="F33">
        <v>12119539</v>
      </c>
      <c r="G33" s="111">
        <v>44968</v>
      </c>
      <c r="H33" t="s">
        <v>2395</v>
      </c>
      <c r="I33" t="s">
        <v>255</v>
      </c>
      <c r="O33" s="111">
        <v>44968</v>
      </c>
      <c r="P33" t="s">
        <v>254</v>
      </c>
      <c r="Q33" t="s">
        <v>263</v>
      </c>
      <c r="R33" s="111"/>
      <c r="S33" t="s">
        <v>254</v>
      </c>
      <c r="T33" t="s">
        <v>254</v>
      </c>
      <c r="U33" t="s">
        <v>254</v>
      </c>
      <c r="V33" t="s">
        <v>254</v>
      </c>
      <c r="W33">
        <v>0</v>
      </c>
      <c r="X33">
        <v>0</v>
      </c>
      <c r="Y33">
        <v>0</v>
      </c>
      <c r="Z33" s="27">
        <f t="shared" si="0"/>
        <v>0</v>
      </c>
    </row>
    <row r="34" spans="1:26">
      <c r="A34" t="s">
        <v>246</v>
      </c>
      <c r="B34" t="s">
        <v>2386</v>
      </c>
      <c r="C34" t="s">
        <v>1531</v>
      </c>
      <c r="D34" t="s">
        <v>57</v>
      </c>
      <c r="E34" t="s">
        <v>58</v>
      </c>
      <c r="F34">
        <v>12126424</v>
      </c>
      <c r="G34" s="111">
        <v>44971</v>
      </c>
      <c r="H34" t="s">
        <v>2396</v>
      </c>
      <c r="I34" t="s">
        <v>248</v>
      </c>
      <c r="J34" t="s">
        <v>259</v>
      </c>
      <c r="K34" t="s">
        <v>250</v>
      </c>
      <c r="L34" t="s">
        <v>251</v>
      </c>
      <c r="O34" s="111">
        <v>44971</v>
      </c>
      <c r="P34" t="s">
        <v>254</v>
      </c>
      <c r="Q34" t="s">
        <v>253</v>
      </c>
      <c r="R34" s="111">
        <v>44973</v>
      </c>
      <c r="S34" t="s">
        <v>254</v>
      </c>
      <c r="T34" t="s">
        <v>254</v>
      </c>
      <c r="U34" t="s">
        <v>254</v>
      </c>
      <c r="V34" t="s">
        <v>254</v>
      </c>
      <c r="W34">
        <v>0</v>
      </c>
      <c r="X34">
        <v>0</v>
      </c>
      <c r="Y34">
        <v>791</v>
      </c>
      <c r="Z34" s="27">
        <f t="shared" si="0"/>
        <v>791</v>
      </c>
    </row>
    <row r="35" spans="1:26">
      <c r="A35" t="s">
        <v>246</v>
      </c>
      <c r="B35" t="s">
        <v>2386</v>
      </c>
      <c r="C35" t="s">
        <v>1531</v>
      </c>
      <c r="D35" t="s">
        <v>57</v>
      </c>
      <c r="E35" t="s">
        <v>58</v>
      </c>
      <c r="F35">
        <v>12129325</v>
      </c>
      <c r="G35" s="111">
        <v>44972</v>
      </c>
      <c r="H35" t="s">
        <v>2397</v>
      </c>
      <c r="I35" t="s">
        <v>255</v>
      </c>
      <c r="J35" t="s">
        <v>249</v>
      </c>
      <c r="K35" t="s">
        <v>268</v>
      </c>
      <c r="L35" t="s">
        <v>251</v>
      </c>
      <c r="O35" s="111">
        <v>44973</v>
      </c>
      <c r="P35" t="s">
        <v>252</v>
      </c>
      <c r="Q35" t="s">
        <v>253</v>
      </c>
      <c r="R35" s="111">
        <v>44973</v>
      </c>
      <c r="S35" t="s">
        <v>254</v>
      </c>
      <c r="T35" t="s">
        <v>254</v>
      </c>
      <c r="U35" t="s">
        <v>254</v>
      </c>
      <c r="V35" t="s">
        <v>254</v>
      </c>
      <c r="W35">
        <v>0</v>
      </c>
      <c r="X35">
        <v>0</v>
      </c>
      <c r="Y35">
        <v>7533.64</v>
      </c>
      <c r="Z35" s="27">
        <f t="shared" si="0"/>
        <v>7533.64</v>
      </c>
    </row>
    <row r="36" spans="1:26">
      <c r="A36" t="s">
        <v>246</v>
      </c>
      <c r="B36" t="s">
        <v>2386</v>
      </c>
      <c r="C36" t="s">
        <v>1531</v>
      </c>
      <c r="D36" t="s">
        <v>57</v>
      </c>
      <c r="E36" t="s">
        <v>58</v>
      </c>
      <c r="F36">
        <v>12157720</v>
      </c>
      <c r="G36" s="111">
        <v>44981</v>
      </c>
      <c r="H36" t="s">
        <v>2398</v>
      </c>
      <c r="I36" t="s">
        <v>248</v>
      </c>
      <c r="J36" t="s">
        <v>249</v>
      </c>
      <c r="K36" t="s">
        <v>250</v>
      </c>
      <c r="L36" t="s">
        <v>251</v>
      </c>
      <c r="O36" s="111">
        <v>44984</v>
      </c>
      <c r="P36" t="s">
        <v>252</v>
      </c>
      <c r="Q36" t="s">
        <v>257</v>
      </c>
      <c r="R36" s="111"/>
      <c r="S36" t="s">
        <v>254</v>
      </c>
      <c r="T36" t="s">
        <v>254</v>
      </c>
      <c r="U36" t="s">
        <v>254</v>
      </c>
      <c r="V36" t="s">
        <v>254</v>
      </c>
      <c r="W36">
        <v>0</v>
      </c>
      <c r="X36">
        <v>0</v>
      </c>
      <c r="Y36">
        <v>0</v>
      </c>
      <c r="Z36" s="27">
        <f t="shared" si="0"/>
        <v>0</v>
      </c>
    </row>
    <row r="37" spans="1:26">
      <c r="A37" t="s">
        <v>246</v>
      </c>
      <c r="B37" t="s">
        <v>2399</v>
      </c>
      <c r="C37" t="s">
        <v>272</v>
      </c>
      <c r="D37" t="s">
        <v>741</v>
      </c>
      <c r="E37" t="s">
        <v>46</v>
      </c>
      <c r="F37">
        <v>11846515</v>
      </c>
      <c r="G37" s="111">
        <v>44909</v>
      </c>
      <c r="H37" t="s">
        <v>1313</v>
      </c>
      <c r="I37" t="s">
        <v>255</v>
      </c>
      <c r="J37" t="s">
        <v>249</v>
      </c>
      <c r="K37" t="s">
        <v>250</v>
      </c>
      <c r="L37" t="s">
        <v>251</v>
      </c>
      <c r="O37" s="111">
        <v>44915</v>
      </c>
      <c r="P37" t="s">
        <v>252</v>
      </c>
      <c r="Q37" t="s">
        <v>253</v>
      </c>
      <c r="R37" s="111">
        <v>44917</v>
      </c>
      <c r="S37" t="s">
        <v>254</v>
      </c>
      <c r="T37" t="s">
        <v>254</v>
      </c>
      <c r="U37" t="s">
        <v>254</v>
      </c>
      <c r="V37" t="s">
        <v>254</v>
      </c>
      <c r="W37">
        <v>0</v>
      </c>
      <c r="X37">
        <v>456</v>
      </c>
      <c r="Y37">
        <v>669</v>
      </c>
      <c r="Z37" s="27">
        <f t="shared" si="0"/>
        <v>1125</v>
      </c>
    </row>
    <row r="38" spans="1:26">
      <c r="A38" t="s">
        <v>246</v>
      </c>
      <c r="B38" t="s">
        <v>2399</v>
      </c>
      <c r="C38" t="s">
        <v>272</v>
      </c>
      <c r="D38" t="s">
        <v>741</v>
      </c>
      <c r="E38" t="s">
        <v>46</v>
      </c>
      <c r="F38">
        <v>11847893</v>
      </c>
      <c r="G38" s="111">
        <v>44896</v>
      </c>
      <c r="H38" t="s">
        <v>999</v>
      </c>
      <c r="I38" t="s">
        <v>255</v>
      </c>
      <c r="J38" t="s">
        <v>249</v>
      </c>
      <c r="K38" t="s">
        <v>250</v>
      </c>
      <c r="L38" t="s">
        <v>251</v>
      </c>
      <c r="O38" s="111">
        <v>44896</v>
      </c>
      <c r="P38" t="s">
        <v>252</v>
      </c>
      <c r="Q38" t="s">
        <v>253</v>
      </c>
      <c r="R38" s="111">
        <v>44907</v>
      </c>
      <c r="S38" t="s">
        <v>254</v>
      </c>
      <c r="T38" t="s">
        <v>254</v>
      </c>
      <c r="U38" t="s">
        <v>254</v>
      </c>
      <c r="V38" t="s">
        <v>254</v>
      </c>
      <c r="W38">
        <v>861</v>
      </c>
      <c r="X38">
        <v>1866</v>
      </c>
      <c r="Y38">
        <v>2340.5</v>
      </c>
      <c r="Z38" s="27">
        <f t="shared" si="0"/>
        <v>5067.5</v>
      </c>
    </row>
    <row r="39" spans="1:26">
      <c r="A39" t="s">
        <v>246</v>
      </c>
      <c r="B39" t="s">
        <v>2399</v>
      </c>
      <c r="C39" t="s">
        <v>272</v>
      </c>
      <c r="D39" t="s">
        <v>741</v>
      </c>
      <c r="E39" t="s">
        <v>46</v>
      </c>
      <c r="F39">
        <v>11870069</v>
      </c>
      <c r="G39" s="111">
        <v>44903</v>
      </c>
      <c r="H39" t="s">
        <v>1000</v>
      </c>
      <c r="I39" t="s">
        <v>255</v>
      </c>
      <c r="J39" t="s">
        <v>249</v>
      </c>
      <c r="K39" t="s">
        <v>250</v>
      </c>
      <c r="L39" t="s">
        <v>251</v>
      </c>
      <c r="O39" s="111">
        <v>44903</v>
      </c>
      <c r="P39" t="s">
        <v>252</v>
      </c>
      <c r="Q39" t="s">
        <v>253</v>
      </c>
      <c r="R39" s="111">
        <v>44907</v>
      </c>
      <c r="S39" t="s">
        <v>254</v>
      </c>
      <c r="T39" t="s">
        <v>254</v>
      </c>
      <c r="U39" t="s">
        <v>254</v>
      </c>
      <c r="V39" t="s">
        <v>254</v>
      </c>
      <c r="W39">
        <v>24635.63</v>
      </c>
      <c r="X39">
        <v>29413.06</v>
      </c>
      <c r="Y39">
        <v>25554.69</v>
      </c>
      <c r="Z39" s="27">
        <f t="shared" si="0"/>
        <v>79603.38</v>
      </c>
    </row>
    <row r="40" spans="1:26">
      <c r="A40" t="s">
        <v>246</v>
      </c>
      <c r="B40" t="s">
        <v>2399</v>
      </c>
      <c r="C40" t="s">
        <v>272</v>
      </c>
      <c r="D40" t="s">
        <v>741</v>
      </c>
      <c r="E40" t="s">
        <v>46</v>
      </c>
      <c r="F40">
        <v>11889146</v>
      </c>
      <c r="G40" s="111">
        <v>44909</v>
      </c>
      <c r="H40" t="s">
        <v>1314</v>
      </c>
      <c r="I40" t="s">
        <v>255</v>
      </c>
      <c r="L40" t="s">
        <v>251</v>
      </c>
      <c r="O40" s="111">
        <v>44909</v>
      </c>
      <c r="P40" t="s">
        <v>252</v>
      </c>
      <c r="Q40" t="s">
        <v>263</v>
      </c>
      <c r="R40" s="111">
        <v>44911</v>
      </c>
      <c r="S40" t="s">
        <v>254</v>
      </c>
      <c r="T40" t="s">
        <v>254</v>
      </c>
      <c r="U40" t="s">
        <v>254</v>
      </c>
      <c r="V40" t="s">
        <v>254</v>
      </c>
      <c r="W40">
        <v>0</v>
      </c>
      <c r="X40">
        <v>0</v>
      </c>
      <c r="Y40">
        <v>0</v>
      </c>
      <c r="Z40" s="27">
        <f t="shared" si="0"/>
        <v>0</v>
      </c>
    </row>
    <row r="41" spans="1:26">
      <c r="A41" t="s">
        <v>246</v>
      </c>
      <c r="B41" t="s">
        <v>2399</v>
      </c>
      <c r="C41" t="s">
        <v>272</v>
      </c>
      <c r="D41" t="s">
        <v>741</v>
      </c>
      <c r="E41" t="s">
        <v>46</v>
      </c>
      <c r="F41">
        <v>11889990</v>
      </c>
      <c r="G41" s="111">
        <v>44909</v>
      </c>
      <c r="H41" t="s">
        <v>1001</v>
      </c>
      <c r="I41" t="s">
        <v>255</v>
      </c>
      <c r="J41" t="s">
        <v>249</v>
      </c>
      <c r="K41" t="s">
        <v>250</v>
      </c>
      <c r="L41" t="s">
        <v>251</v>
      </c>
      <c r="O41" s="111">
        <v>44909</v>
      </c>
      <c r="P41" t="s">
        <v>252</v>
      </c>
      <c r="Q41" t="s">
        <v>253</v>
      </c>
      <c r="R41" s="111">
        <v>44911</v>
      </c>
      <c r="S41" t="s">
        <v>254</v>
      </c>
      <c r="T41" t="s">
        <v>254</v>
      </c>
      <c r="U41" t="s">
        <v>254</v>
      </c>
      <c r="V41" t="s">
        <v>254</v>
      </c>
      <c r="W41">
        <v>2569.6</v>
      </c>
      <c r="X41">
        <v>523.37</v>
      </c>
      <c r="Y41">
        <v>3238.53</v>
      </c>
      <c r="Z41" s="27">
        <f t="shared" si="0"/>
        <v>6331.5</v>
      </c>
    </row>
    <row r="42" spans="1:26">
      <c r="A42" t="s">
        <v>246</v>
      </c>
      <c r="B42" t="s">
        <v>2399</v>
      </c>
      <c r="C42" t="s">
        <v>272</v>
      </c>
      <c r="D42" t="s">
        <v>741</v>
      </c>
      <c r="E42" t="s">
        <v>46</v>
      </c>
      <c r="F42">
        <v>11895368</v>
      </c>
      <c r="G42" s="111">
        <v>44910</v>
      </c>
      <c r="H42" t="s">
        <v>1002</v>
      </c>
      <c r="I42" t="s">
        <v>248</v>
      </c>
      <c r="J42" t="s">
        <v>249</v>
      </c>
      <c r="K42" t="s">
        <v>250</v>
      </c>
      <c r="L42" t="s">
        <v>251</v>
      </c>
      <c r="O42" s="111">
        <v>44910</v>
      </c>
      <c r="P42" t="s">
        <v>252</v>
      </c>
      <c r="Q42" t="s">
        <v>253</v>
      </c>
      <c r="R42" s="111">
        <v>44911</v>
      </c>
      <c r="S42" t="s">
        <v>254</v>
      </c>
      <c r="T42" t="s">
        <v>254</v>
      </c>
      <c r="U42" t="s">
        <v>254</v>
      </c>
      <c r="V42" t="s">
        <v>254</v>
      </c>
      <c r="W42">
        <v>3855.4</v>
      </c>
      <c r="X42">
        <v>1426.6</v>
      </c>
      <c r="Y42">
        <v>4123.3999999999996</v>
      </c>
      <c r="Z42" s="27">
        <f t="shared" si="0"/>
        <v>9405.4</v>
      </c>
    </row>
    <row r="43" spans="1:26">
      <c r="A43" t="s">
        <v>246</v>
      </c>
      <c r="B43" t="s">
        <v>2399</v>
      </c>
      <c r="C43" t="s">
        <v>272</v>
      </c>
      <c r="D43" t="s">
        <v>1003</v>
      </c>
      <c r="E43" t="s">
        <v>46</v>
      </c>
      <c r="F43">
        <v>11861124</v>
      </c>
      <c r="G43" s="111">
        <v>44901</v>
      </c>
      <c r="H43" t="s">
        <v>1315</v>
      </c>
      <c r="I43" t="s">
        <v>255</v>
      </c>
      <c r="J43" t="s">
        <v>249</v>
      </c>
      <c r="K43" t="s">
        <v>250</v>
      </c>
      <c r="L43" t="s">
        <v>251</v>
      </c>
      <c r="O43" s="111">
        <v>44901</v>
      </c>
      <c r="P43" t="s">
        <v>252</v>
      </c>
      <c r="Q43" t="s">
        <v>257</v>
      </c>
      <c r="R43" s="111"/>
      <c r="S43" t="s">
        <v>254</v>
      </c>
      <c r="T43" t="s">
        <v>254</v>
      </c>
      <c r="U43" t="s">
        <v>254</v>
      </c>
      <c r="V43" t="s">
        <v>254</v>
      </c>
      <c r="W43">
        <v>0</v>
      </c>
      <c r="X43">
        <v>0</v>
      </c>
      <c r="Y43">
        <v>0</v>
      </c>
      <c r="Z43" s="27">
        <f t="shared" si="0"/>
        <v>0</v>
      </c>
    </row>
    <row r="44" spans="1:26">
      <c r="A44" t="s">
        <v>246</v>
      </c>
      <c r="B44" t="s">
        <v>2399</v>
      </c>
      <c r="C44" t="s">
        <v>272</v>
      </c>
      <c r="D44" t="s">
        <v>2400</v>
      </c>
      <c r="E44" t="s">
        <v>46</v>
      </c>
      <c r="F44">
        <v>12136895</v>
      </c>
      <c r="G44" s="111">
        <v>44973</v>
      </c>
      <c r="H44" t="s">
        <v>2401</v>
      </c>
      <c r="I44" t="s">
        <v>255</v>
      </c>
      <c r="J44" t="s">
        <v>249</v>
      </c>
      <c r="K44" t="s">
        <v>250</v>
      </c>
      <c r="L44" t="s">
        <v>251</v>
      </c>
      <c r="O44" s="111">
        <v>44973</v>
      </c>
      <c r="P44" t="s">
        <v>252</v>
      </c>
      <c r="Q44" t="s">
        <v>253</v>
      </c>
      <c r="R44" s="111">
        <v>44974</v>
      </c>
      <c r="S44" t="s">
        <v>254</v>
      </c>
      <c r="T44" t="s">
        <v>254</v>
      </c>
      <c r="U44" t="s">
        <v>254</v>
      </c>
      <c r="V44" t="s">
        <v>254</v>
      </c>
      <c r="W44">
        <v>0</v>
      </c>
      <c r="X44">
        <v>0</v>
      </c>
      <c r="Y44">
        <v>2298.02</v>
      </c>
      <c r="Z44" s="27">
        <f t="shared" si="0"/>
        <v>2298.02</v>
      </c>
    </row>
    <row r="45" spans="1:26">
      <c r="A45" t="s">
        <v>246</v>
      </c>
      <c r="B45" t="s">
        <v>2399</v>
      </c>
      <c r="C45" t="s">
        <v>272</v>
      </c>
      <c r="D45" t="s">
        <v>45</v>
      </c>
      <c r="E45" t="s">
        <v>46</v>
      </c>
      <c r="F45">
        <v>1254326</v>
      </c>
      <c r="G45" s="111">
        <v>44897</v>
      </c>
      <c r="H45" t="s">
        <v>1004</v>
      </c>
      <c r="I45" t="s">
        <v>255</v>
      </c>
      <c r="J45" t="s">
        <v>249</v>
      </c>
      <c r="K45" t="s">
        <v>832</v>
      </c>
      <c r="L45" t="s">
        <v>251</v>
      </c>
      <c r="O45" s="111">
        <v>44897</v>
      </c>
      <c r="P45" t="s">
        <v>252</v>
      </c>
      <c r="Q45" t="s">
        <v>253</v>
      </c>
      <c r="R45" s="111">
        <v>44898</v>
      </c>
      <c r="S45" t="s">
        <v>254</v>
      </c>
      <c r="T45" t="s">
        <v>254</v>
      </c>
      <c r="U45" t="s">
        <v>254</v>
      </c>
      <c r="V45" t="s">
        <v>254</v>
      </c>
      <c r="W45">
        <v>6842.6</v>
      </c>
      <c r="X45">
        <v>323.7</v>
      </c>
      <c r="Y45">
        <v>28.9</v>
      </c>
      <c r="Z45" s="27">
        <f t="shared" si="0"/>
        <v>7195.2</v>
      </c>
    </row>
    <row r="46" spans="1:26">
      <c r="A46" t="s">
        <v>246</v>
      </c>
      <c r="B46" t="s">
        <v>2399</v>
      </c>
      <c r="C46" t="s">
        <v>272</v>
      </c>
      <c r="D46" t="s">
        <v>45</v>
      </c>
      <c r="E46" t="s">
        <v>46</v>
      </c>
      <c r="F46">
        <v>11520028</v>
      </c>
      <c r="G46" s="111">
        <v>44944</v>
      </c>
      <c r="H46" t="s">
        <v>1539</v>
      </c>
      <c r="I46" t="s">
        <v>255</v>
      </c>
      <c r="J46" t="s">
        <v>249</v>
      </c>
      <c r="K46" t="s">
        <v>250</v>
      </c>
      <c r="L46" t="s">
        <v>251</v>
      </c>
      <c r="O46" s="111">
        <v>44944</v>
      </c>
      <c r="P46" t="s">
        <v>252</v>
      </c>
      <c r="Q46" t="s">
        <v>1406</v>
      </c>
      <c r="R46" s="111"/>
      <c r="S46" t="s">
        <v>254</v>
      </c>
      <c r="T46" t="s">
        <v>254</v>
      </c>
      <c r="U46" t="s">
        <v>254</v>
      </c>
      <c r="V46" t="s">
        <v>254</v>
      </c>
      <c r="W46">
        <v>0</v>
      </c>
      <c r="X46">
        <v>0</v>
      </c>
      <c r="Y46">
        <v>0</v>
      </c>
      <c r="Z46" s="27">
        <f t="shared" si="0"/>
        <v>0</v>
      </c>
    </row>
    <row r="47" spans="1:26">
      <c r="A47" t="s">
        <v>246</v>
      </c>
      <c r="B47" t="s">
        <v>2399</v>
      </c>
      <c r="C47" t="s">
        <v>272</v>
      </c>
      <c r="D47" t="s">
        <v>45</v>
      </c>
      <c r="E47" t="s">
        <v>46</v>
      </c>
      <c r="F47">
        <v>11916772</v>
      </c>
      <c r="G47" s="111">
        <v>44916</v>
      </c>
      <c r="H47" t="s">
        <v>1316</v>
      </c>
      <c r="I47" t="s">
        <v>255</v>
      </c>
      <c r="L47" t="s">
        <v>251</v>
      </c>
      <c r="O47" s="111">
        <v>44916</v>
      </c>
      <c r="P47" t="s">
        <v>252</v>
      </c>
      <c r="Q47" t="s">
        <v>263</v>
      </c>
      <c r="R47" s="111">
        <v>44917</v>
      </c>
      <c r="S47" t="s">
        <v>254</v>
      </c>
      <c r="T47" t="s">
        <v>254</v>
      </c>
      <c r="U47" t="s">
        <v>254</v>
      </c>
      <c r="V47" t="s">
        <v>254</v>
      </c>
      <c r="W47">
        <v>0</v>
      </c>
      <c r="X47">
        <v>0</v>
      </c>
      <c r="Y47">
        <v>0</v>
      </c>
      <c r="Z47" s="27">
        <f t="shared" si="0"/>
        <v>0</v>
      </c>
    </row>
    <row r="48" spans="1:26">
      <c r="A48" t="s">
        <v>246</v>
      </c>
      <c r="B48" t="s">
        <v>2399</v>
      </c>
      <c r="C48" t="s">
        <v>272</v>
      </c>
      <c r="D48" t="s">
        <v>45</v>
      </c>
      <c r="E48" t="s">
        <v>46</v>
      </c>
      <c r="F48">
        <v>11970419</v>
      </c>
      <c r="G48" s="111">
        <v>44930</v>
      </c>
      <c r="H48" t="s">
        <v>1540</v>
      </c>
      <c r="I48" t="s">
        <v>255</v>
      </c>
      <c r="J48" t="s">
        <v>249</v>
      </c>
      <c r="K48" t="s">
        <v>250</v>
      </c>
      <c r="L48" t="s">
        <v>251</v>
      </c>
      <c r="O48" s="111">
        <v>44930</v>
      </c>
      <c r="P48" t="s">
        <v>252</v>
      </c>
      <c r="Q48" t="s">
        <v>253</v>
      </c>
      <c r="R48" s="111">
        <v>44936</v>
      </c>
      <c r="S48" t="s">
        <v>254</v>
      </c>
      <c r="T48" t="s">
        <v>254</v>
      </c>
      <c r="U48" t="s">
        <v>254</v>
      </c>
      <c r="V48" t="s">
        <v>254</v>
      </c>
      <c r="W48">
        <v>0</v>
      </c>
      <c r="X48">
        <v>3538.6</v>
      </c>
      <c r="Y48">
        <v>2023.1</v>
      </c>
      <c r="Z48" s="27">
        <f t="shared" si="0"/>
        <v>5561.7</v>
      </c>
    </row>
    <row r="49" spans="1:26">
      <c r="A49" t="s">
        <v>246</v>
      </c>
      <c r="B49" t="s">
        <v>2399</v>
      </c>
      <c r="C49" t="s">
        <v>272</v>
      </c>
      <c r="D49" t="s">
        <v>45</v>
      </c>
      <c r="E49" t="s">
        <v>46</v>
      </c>
      <c r="F49">
        <v>11977294</v>
      </c>
      <c r="G49" s="111">
        <v>44932</v>
      </c>
      <c r="H49" t="s">
        <v>1541</v>
      </c>
      <c r="I49" t="s">
        <v>255</v>
      </c>
      <c r="J49" t="s">
        <v>249</v>
      </c>
      <c r="K49" t="s">
        <v>268</v>
      </c>
      <c r="L49" t="s">
        <v>251</v>
      </c>
      <c r="O49" s="111">
        <v>44932</v>
      </c>
      <c r="P49" t="s">
        <v>252</v>
      </c>
      <c r="Q49" t="s">
        <v>253</v>
      </c>
      <c r="R49" s="111">
        <v>44938</v>
      </c>
      <c r="S49" t="s">
        <v>254</v>
      </c>
      <c r="T49" t="s">
        <v>254</v>
      </c>
      <c r="U49" t="s">
        <v>254</v>
      </c>
      <c r="V49" t="s">
        <v>254</v>
      </c>
      <c r="W49">
        <v>0</v>
      </c>
      <c r="X49">
        <v>1744</v>
      </c>
      <c r="Y49">
        <v>1215</v>
      </c>
      <c r="Z49" s="27">
        <f t="shared" si="0"/>
        <v>2959</v>
      </c>
    </row>
    <row r="50" spans="1:26">
      <c r="A50" t="s">
        <v>246</v>
      </c>
      <c r="B50" t="s">
        <v>2399</v>
      </c>
      <c r="C50" t="s">
        <v>272</v>
      </c>
      <c r="D50" t="s">
        <v>45</v>
      </c>
      <c r="E50" t="s">
        <v>46</v>
      </c>
      <c r="F50">
        <v>11981969</v>
      </c>
      <c r="G50" s="111">
        <v>44935</v>
      </c>
      <c r="H50" t="s">
        <v>1542</v>
      </c>
      <c r="I50" t="s">
        <v>255</v>
      </c>
      <c r="J50" t="s">
        <v>249</v>
      </c>
      <c r="K50" t="s">
        <v>250</v>
      </c>
      <c r="L50" t="s">
        <v>251</v>
      </c>
      <c r="O50" s="111">
        <v>44935</v>
      </c>
      <c r="P50" t="s">
        <v>252</v>
      </c>
      <c r="Q50" t="s">
        <v>253</v>
      </c>
      <c r="R50" s="111">
        <v>44936</v>
      </c>
      <c r="S50" t="s">
        <v>254</v>
      </c>
      <c r="T50" t="s">
        <v>254</v>
      </c>
      <c r="U50" t="s">
        <v>254</v>
      </c>
      <c r="V50" t="s">
        <v>254</v>
      </c>
      <c r="W50">
        <v>0</v>
      </c>
      <c r="X50">
        <v>5062.5</v>
      </c>
      <c r="Y50">
        <v>6026.25</v>
      </c>
      <c r="Z50" s="27">
        <f t="shared" si="0"/>
        <v>11088.75</v>
      </c>
    </row>
    <row r="51" spans="1:26">
      <c r="A51" t="s">
        <v>246</v>
      </c>
      <c r="B51" t="s">
        <v>2399</v>
      </c>
      <c r="C51" t="s">
        <v>272</v>
      </c>
      <c r="D51" t="s">
        <v>45</v>
      </c>
      <c r="E51" t="s">
        <v>46</v>
      </c>
      <c r="F51">
        <v>11987587</v>
      </c>
      <c r="G51" s="111">
        <v>44936</v>
      </c>
      <c r="H51" t="s">
        <v>1543</v>
      </c>
      <c r="I51" t="s">
        <v>255</v>
      </c>
      <c r="J51" t="s">
        <v>249</v>
      </c>
      <c r="K51" t="s">
        <v>268</v>
      </c>
      <c r="L51" t="s">
        <v>251</v>
      </c>
      <c r="O51" s="111">
        <v>44936</v>
      </c>
      <c r="P51" t="s">
        <v>252</v>
      </c>
      <c r="Q51" t="s">
        <v>282</v>
      </c>
      <c r="R51" s="111">
        <v>44938</v>
      </c>
      <c r="S51" t="s">
        <v>254</v>
      </c>
      <c r="T51" t="s">
        <v>254</v>
      </c>
      <c r="U51" t="s">
        <v>254</v>
      </c>
      <c r="V51" t="s">
        <v>254</v>
      </c>
      <c r="W51">
        <v>0</v>
      </c>
      <c r="X51">
        <v>4795.6400000000003</v>
      </c>
      <c r="Y51">
        <v>0</v>
      </c>
      <c r="Z51" s="27">
        <f t="shared" si="0"/>
        <v>4795.6400000000003</v>
      </c>
    </row>
    <row r="52" spans="1:26">
      <c r="A52" t="s">
        <v>246</v>
      </c>
      <c r="B52" t="s">
        <v>2399</v>
      </c>
      <c r="C52" t="s">
        <v>272</v>
      </c>
      <c r="D52" t="s">
        <v>45</v>
      </c>
      <c r="E52" t="s">
        <v>46</v>
      </c>
      <c r="F52">
        <v>12010700</v>
      </c>
      <c r="G52" s="111">
        <v>44951</v>
      </c>
      <c r="H52" t="s">
        <v>1544</v>
      </c>
      <c r="I52" t="s">
        <v>255</v>
      </c>
      <c r="J52" t="s">
        <v>249</v>
      </c>
      <c r="K52" t="s">
        <v>268</v>
      </c>
      <c r="L52" t="s">
        <v>251</v>
      </c>
      <c r="O52" s="111">
        <v>44951</v>
      </c>
      <c r="P52" t="s">
        <v>252</v>
      </c>
      <c r="Q52" t="s">
        <v>253</v>
      </c>
      <c r="R52">
        <v>44951</v>
      </c>
      <c r="S52" t="s">
        <v>254</v>
      </c>
      <c r="T52" t="s">
        <v>254</v>
      </c>
      <c r="U52" t="s">
        <v>254</v>
      </c>
      <c r="V52" t="s">
        <v>254</v>
      </c>
      <c r="W52">
        <v>0</v>
      </c>
      <c r="X52">
        <v>4500.1000000000004</v>
      </c>
      <c r="Y52">
        <v>30289.399999999998</v>
      </c>
      <c r="Z52" s="27">
        <f t="shared" si="0"/>
        <v>34789.5</v>
      </c>
    </row>
    <row r="53" spans="1:26">
      <c r="A53" t="s">
        <v>246</v>
      </c>
      <c r="B53" t="s">
        <v>2399</v>
      </c>
      <c r="C53" t="s">
        <v>272</v>
      </c>
      <c r="D53" t="s">
        <v>45</v>
      </c>
      <c r="E53" t="s">
        <v>46</v>
      </c>
      <c r="F53">
        <v>12091930</v>
      </c>
      <c r="G53" s="111">
        <v>44960</v>
      </c>
      <c r="H53" t="s">
        <v>2402</v>
      </c>
      <c r="I53" t="s">
        <v>255</v>
      </c>
      <c r="J53" t="s">
        <v>249</v>
      </c>
      <c r="K53" t="s">
        <v>250</v>
      </c>
      <c r="L53" t="s">
        <v>251</v>
      </c>
      <c r="O53" s="111">
        <v>44960</v>
      </c>
      <c r="P53" t="s">
        <v>252</v>
      </c>
      <c r="Q53" t="s">
        <v>257</v>
      </c>
      <c r="R53" s="111">
        <v>44963</v>
      </c>
      <c r="S53" t="s">
        <v>254</v>
      </c>
      <c r="T53" t="s">
        <v>254</v>
      </c>
      <c r="U53" t="s">
        <v>254</v>
      </c>
      <c r="V53" t="s">
        <v>254</v>
      </c>
      <c r="W53">
        <v>0</v>
      </c>
      <c r="X53">
        <v>0</v>
      </c>
      <c r="Y53">
        <v>0</v>
      </c>
      <c r="Z53" s="27">
        <f t="shared" si="0"/>
        <v>0</v>
      </c>
    </row>
    <row r="54" spans="1:26">
      <c r="A54" t="s">
        <v>246</v>
      </c>
      <c r="B54" t="s">
        <v>2403</v>
      </c>
      <c r="C54" t="s">
        <v>272</v>
      </c>
      <c r="D54" t="s">
        <v>2404</v>
      </c>
      <c r="E54" t="s">
        <v>46</v>
      </c>
      <c r="F54">
        <v>9842964</v>
      </c>
      <c r="G54" s="111">
        <v>44974</v>
      </c>
      <c r="H54" t="s">
        <v>2405</v>
      </c>
      <c r="I54" t="s">
        <v>255</v>
      </c>
      <c r="J54" t="s">
        <v>249</v>
      </c>
      <c r="K54" t="s">
        <v>250</v>
      </c>
      <c r="O54" s="111">
        <v>44974</v>
      </c>
      <c r="P54" t="s">
        <v>252</v>
      </c>
      <c r="Q54" t="s">
        <v>253</v>
      </c>
      <c r="R54" s="111">
        <v>44978</v>
      </c>
      <c r="S54" t="s">
        <v>254</v>
      </c>
      <c r="T54" t="s">
        <v>254</v>
      </c>
      <c r="U54" t="s">
        <v>254</v>
      </c>
      <c r="V54" t="s">
        <v>254</v>
      </c>
      <c r="W54">
        <v>0</v>
      </c>
      <c r="X54">
        <v>0</v>
      </c>
      <c r="Y54">
        <v>1423.99</v>
      </c>
      <c r="Z54" s="27">
        <f t="shared" si="0"/>
        <v>1423.99</v>
      </c>
    </row>
    <row r="55" spans="1:26">
      <c r="A55" t="s">
        <v>246</v>
      </c>
      <c r="B55" t="s">
        <v>2399</v>
      </c>
      <c r="C55" t="s">
        <v>272</v>
      </c>
      <c r="D55" t="s">
        <v>2404</v>
      </c>
      <c r="E55" t="s">
        <v>46</v>
      </c>
      <c r="F55">
        <v>12106470</v>
      </c>
      <c r="G55" s="111">
        <v>44965</v>
      </c>
      <c r="H55" t="s">
        <v>2406</v>
      </c>
      <c r="I55" t="s">
        <v>248</v>
      </c>
      <c r="J55" t="s">
        <v>259</v>
      </c>
      <c r="K55" t="s">
        <v>250</v>
      </c>
      <c r="L55" t="s">
        <v>251</v>
      </c>
      <c r="O55" s="111">
        <v>44965</v>
      </c>
      <c r="P55" t="s">
        <v>254</v>
      </c>
      <c r="Q55" t="s">
        <v>257</v>
      </c>
      <c r="R55" s="111">
        <v>44971</v>
      </c>
      <c r="S55" t="s">
        <v>254</v>
      </c>
      <c r="T55" t="s">
        <v>254</v>
      </c>
      <c r="U55" t="s">
        <v>254</v>
      </c>
      <c r="V55" t="s">
        <v>254</v>
      </c>
      <c r="W55">
        <v>0</v>
      </c>
      <c r="X55">
        <v>0</v>
      </c>
      <c r="Y55">
        <v>0</v>
      </c>
      <c r="Z55" s="27">
        <f t="shared" si="0"/>
        <v>0</v>
      </c>
    </row>
    <row r="56" spans="1:26">
      <c r="A56" t="s">
        <v>246</v>
      </c>
      <c r="B56" t="s">
        <v>2399</v>
      </c>
      <c r="C56" t="s">
        <v>272</v>
      </c>
      <c r="D56" t="s">
        <v>2404</v>
      </c>
      <c r="E56" t="s">
        <v>46</v>
      </c>
      <c r="F56">
        <v>12111986</v>
      </c>
      <c r="G56" s="111">
        <v>44966</v>
      </c>
      <c r="H56" t="s">
        <v>2407</v>
      </c>
      <c r="I56" t="s">
        <v>248</v>
      </c>
      <c r="J56" t="s">
        <v>259</v>
      </c>
      <c r="K56" t="s">
        <v>250</v>
      </c>
      <c r="L56" t="s">
        <v>251</v>
      </c>
      <c r="O56" s="111">
        <v>44966</v>
      </c>
      <c r="P56" t="s">
        <v>254</v>
      </c>
      <c r="Q56" t="s">
        <v>253</v>
      </c>
      <c r="R56" s="111">
        <v>44970</v>
      </c>
      <c r="S56" t="s">
        <v>254</v>
      </c>
      <c r="T56" t="s">
        <v>254</v>
      </c>
      <c r="U56" t="s">
        <v>254</v>
      </c>
      <c r="V56" t="s">
        <v>254</v>
      </c>
      <c r="W56">
        <v>0</v>
      </c>
      <c r="X56">
        <v>0</v>
      </c>
      <c r="Y56">
        <v>750</v>
      </c>
      <c r="Z56" s="27">
        <f t="shared" si="0"/>
        <v>750</v>
      </c>
    </row>
    <row r="57" spans="1:26">
      <c r="A57" t="s">
        <v>246</v>
      </c>
      <c r="B57" t="s">
        <v>2399</v>
      </c>
      <c r="C57" t="s">
        <v>272</v>
      </c>
      <c r="D57" t="s">
        <v>2404</v>
      </c>
      <c r="E57" t="s">
        <v>46</v>
      </c>
      <c r="F57">
        <v>12125375</v>
      </c>
      <c r="G57" s="111">
        <v>44971</v>
      </c>
      <c r="H57" t="s">
        <v>2408</v>
      </c>
      <c r="I57" t="s">
        <v>248</v>
      </c>
      <c r="J57" t="s">
        <v>259</v>
      </c>
      <c r="K57" t="s">
        <v>250</v>
      </c>
      <c r="L57" t="s">
        <v>251</v>
      </c>
      <c r="O57" s="111">
        <v>44971</v>
      </c>
      <c r="P57" t="s">
        <v>254</v>
      </c>
      <c r="Q57" t="s">
        <v>257</v>
      </c>
      <c r="R57" s="111">
        <v>44973</v>
      </c>
      <c r="S57" t="s">
        <v>254</v>
      </c>
      <c r="T57" t="s">
        <v>254</v>
      </c>
      <c r="U57" t="s">
        <v>254</v>
      </c>
      <c r="V57" t="s">
        <v>254</v>
      </c>
      <c r="W57">
        <v>0</v>
      </c>
      <c r="X57">
        <v>0</v>
      </c>
      <c r="Y57">
        <v>0</v>
      </c>
      <c r="Z57" s="27">
        <f t="shared" si="0"/>
        <v>0</v>
      </c>
    </row>
    <row r="58" spans="1:26">
      <c r="A58" t="s">
        <v>246</v>
      </c>
      <c r="B58" t="s">
        <v>2399</v>
      </c>
      <c r="C58" t="s">
        <v>272</v>
      </c>
      <c r="D58" t="s">
        <v>1176</v>
      </c>
      <c r="E58" t="s">
        <v>46</v>
      </c>
      <c r="F58">
        <v>11964700</v>
      </c>
      <c r="G58" s="111">
        <v>44929</v>
      </c>
      <c r="H58" t="s">
        <v>1545</v>
      </c>
      <c r="I58" t="s">
        <v>255</v>
      </c>
      <c r="J58" t="s">
        <v>249</v>
      </c>
      <c r="K58" t="s">
        <v>268</v>
      </c>
      <c r="L58" t="s">
        <v>251</v>
      </c>
      <c r="O58" s="111">
        <v>44929</v>
      </c>
      <c r="P58" t="s">
        <v>252</v>
      </c>
      <c r="Q58" t="s">
        <v>253</v>
      </c>
      <c r="R58" s="111">
        <v>44931</v>
      </c>
      <c r="S58" t="s">
        <v>254</v>
      </c>
      <c r="T58" t="s">
        <v>254</v>
      </c>
      <c r="U58" t="s">
        <v>254</v>
      </c>
      <c r="V58" t="s">
        <v>254</v>
      </c>
      <c r="W58">
        <v>0</v>
      </c>
      <c r="X58">
        <v>11924.4</v>
      </c>
      <c r="Y58">
        <v>12508.8</v>
      </c>
      <c r="Z58" s="27">
        <f t="shared" si="0"/>
        <v>24433.199999999997</v>
      </c>
    </row>
    <row r="59" spans="1:26">
      <c r="A59" t="s">
        <v>246</v>
      </c>
      <c r="B59" t="s">
        <v>2399</v>
      </c>
      <c r="C59" t="s">
        <v>272</v>
      </c>
      <c r="D59" t="s">
        <v>1176</v>
      </c>
      <c r="E59" t="s">
        <v>46</v>
      </c>
      <c r="F59">
        <v>11964911</v>
      </c>
      <c r="G59" s="111">
        <v>44929</v>
      </c>
      <c r="H59" t="s">
        <v>1546</v>
      </c>
      <c r="I59" t="s">
        <v>255</v>
      </c>
      <c r="J59" t="s">
        <v>249</v>
      </c>
      <c r="K59" t="s">
        <v>250</v>
      </c>
      <c r="L59" t="s">
        <v>251</v>
      </c>
      <c r="O59" s="111">
        <v>44929</v>
      </c>
      <c r="P59" t="s">
        <v>252</v>
      </c>
      <c r="Q59" t="s">
        <v>253</v>
      </c>
      <c r="R59" s="111">
        <v>44931</v>
      </c>
      <c r="S59" t="s">
        <v>254</v>
      </c>
      <c r="T59" t="s">
        <v>254</v>
      </c>
      <c r="U59" t="s">
        <v>254</v>
      </c>
      <c r="V59" t="s">
        <v>254</v>
      </c>
      <c r="W59">
        <v>0</v>
      </c>
      <c r="X59">
        <v>1228.33</v>
      </c>
      <c r="Y59">
        <v>337</v>
      </c>
      <c r="Z59" s="27">
        <f t="shared" si="0"/>
        <v>1565.33</v>
      </c>
    </row>
    <row r="60" spans="1:26">
      <c r="A60" t="s">
        <v>246</v>
      </c>
      <c r="B60" t="s">
        <v>2399</v>
      </c>
      <c r="C60" t="s">
        <v>272</v>
      </c>
      <c r="D60" t="s">
        <v>1176</v>
      </c>
      <c r="E60" t="s">
        <v>46</v>
      </c>
      <c r="F60">
        <v>11965664</v>
      </c>
      <c r="G60" s="111">
        <v>44929</v>
      </c>
      <c r="H60" t="s">
        <v>1547</v>
      </c>
      <c r="I60" t="s">
        <v>255</v>
      </c>
      <c r="L60" t="s">
        <v>251</v>
      </c>
      <c r="O60" s="111">
        <v>44929</v>
      </c>
      <c r="P60" t="s">
        <v>252</v>
      </c>
      <c r="Q60" t="s">
        <v>263</v>
      </c>
      <c r="R60" s="111">
        <v>44931</v>
      </c>
      <c r="S60" t="s">
        <v>254</v>
      </c>
      <c r="T60" t="s">
        <v>254</v>
      </c>
      <c r="U60" t="s">
        <v>254</v>
      </c>
      <c r="V60" t="s">
        <v>254</v>
      </c>
      <c r="W60">
        <v>0</v>
      </c>
      <c r="X60">
        <v>1.1000000000000001</v>
      </c>
      <c r="Y60">
        <v>0</v>
      </c>
      <c r="Z60" s="27">
        <f t="shared" si="0"/>
        <v>1.1000000000000001</v>
      </c>
    </row>
    <row r="61" spans="1:26">
      <c r="A61" t="s">
        <v>246</v>
      </c>
      <c r="B61" t="s">
        <v>2399</v>
      </c>
      <c r="C61" t="s">
        <v>272</v>
      </c>
      <c r="D61" t="s">
        <v>1176</v>
      </c>
      <c r="E61" t="s">
        <v>46</v>
      </c>
      <c r="F61">
        <v>12159214</v>
      </c>
      <c r="G61" s="111">
        <v>44981</v>
      </c>
      <c r="H61" t="s">
        <v>2409</v>
      </c>
      <c r="I61" t="s">
        <v>271</v>
      </c>
      <c r="J61" t="s">
        <v>249</v>
      </c>
      <c r="K61" t="s">
        <v>250</v>
      </c>
      <c r="L61" t="s">
        <v>251</v>
      </c>
      <c r="O61" s="111">
        <v>44981</v>
      </c>
      <c r="P61" t="s">
        <v>252</v>
      </c>
      <c r="Q61" t="s">
        <v>257</v>
      </c>
      <c r="R61" s="111">
        <v>44985</v>
      </c>
      <c r="S61" t="s">
        <v>254</v>
      </c>
      <c r="T61" t="s">
        <v>254</v>
      </c>
      <c r="U61" t="s">
        <v>254</v>
      </c>
      <c r="V61" t="s">
        <v>254</v>
      </c>
      <c r="W61">
        <v>0</v>
      </c>
      <c r="X61">
        <v>0</v>
      </c>
      <c r="Y61">
        <v>0</v>
      </c>
      <c r="Z61" s="27">
        <f t="shared" si="0"/>
        <v>0</v>
      </c>
    </row>
    <row r="62" spans="1:26">
      <c r="A62" t="s">
        <v>246</v>
      </c>
      <c r="B62" t="s">
        <v>2399</v>
      </c>
      <c r="C62" t="s">
        <v>272</v>
      </c>
      <c r="D62" t="s">
        <v>1250</v>
      </c>
      <c r="E62" t="s">
        <v>46</v>
      </c>
      <c r="F62">
        <v>11973934</v>
      </c>
      <c r="G62" s="111">
        <v>44931</v>
      </c>
      <c r="H62" t="s">
        <v>1548</v>
      </c>
      <c r="I62" t="s">
        <v>255</v>
      </c>
      <c r="J62" t="s">
        <v>249</v>
      </c>
      <c r="K62" t="s">
        <v>268</v>
      </c>
      <c r="L62" t="s">
        <v>251</v>
      </c>
      <c r="O62" s="111">
        <v>44931</v>
      </c>
      <c r="P62" t="s">
        <v>252</v>
      </c>
      <c r="Q62" t="s">
        <v>253</v>
      </c>
      <c r="R62" s="111">
        <v>44932</v>
      </c>
      <c r="S62" t="s">
        <v>254</v>
      </c>
      <c r="T62" t="s">
        <v>254</v>
      </c>
      <c r="U62" t="s">
        <v>254</v>
      </c>
      <c r="V62" t="s">
        <v>254</v>
      </c>
      <c r="W62">
        <v>0</v>
      </c>
      <c r="X62">
        <v>5626.9</v>
      </c>
      <c r="Y62">
        <v>9521.4500000000007</v>
      </c>
      <c r="Z62" s="27">
        <f t="shared" si="0"/>
        <v>15148.35</v>
      </c>
    </row>
    <row r="63" spans="1:26">
      <c r="A63" t="s">
        <v>246</v>
      </c>
      <c r="B63" t="s">
        <v>2399</v>
      </c>
      <c r="C63" t="s">
        <v>272</v>
      </c>
      <c r="D63" t="s">
        <v>1250</v>
      </c>
      <c r="E63" t="s">
        <v>46</v>
      </c>
      <c r="F63">
        <v>12001202</v>
      </c>
      <c r="G63" s="111">
        <v>44939</v>
      </c>
      <c r="H63" t="s">
        <v>1549</v>
      </c>
      <c r="I63" t="s">
        <v>255</v>
      </c>
      <c r="J63" t="s">
        <v>249</v>
      </c>
      <c r="K63" t="s">
        <v>250</v>
      </c>
      <c r="L63" t="s">
        <v>251</v>
      </c>
      <c r="O63" s="111">
        <v>44942</v>
      </c>
      <c r="P63" t="s">
        <v>252</v>
      </c>
      <c r="Q63" t="s">
        <v>257</v>
      </c>
      <c r="R63" s="111">
        <v>44946</v>
      </c>
      <c r="S63" t="s">
        <v>254</v>
      </c>
      <c r="T63" t="s">
        <v>254</v>
      </c>
      <c r="U63" t="s">
        <v>254</v>
      </c>
      <c r="V63" t="s">
        <v>254</v>
      </c>
      <c r="W63">
        <v>0</v>
      </c>
      <c r="X63">
        <v>0</v>
      </c>
      <c r="Y63">
        <v>0</v>
      </c>
      <c r="Z63" s="27">
        <f t="shared" si="0"/>
        <v>0</v>
      </c>
    </row>
    <row r="64" spans="1:26">
      <c r="A64" t="s">
        <v>246</v>
      </c>
      <c r="B64" t="s">
        <v>2399</v>
      </c>
      <c r="C64" t="s">
        <v>272</v>
      </c>
      <c r="D64" t="s">
        <v>2410</v>
      </c>
      <c r="E64" t="s">
        <v>46</v>
      </c>
      <c r="F64">
        <v>12127640</v>
      </c>
      <c r="G64" s="111">
        <v>44971</v>
      </c>
      <c r="H64" t="s">
        <v>2411</v>
      </c>
      <c r="I64" t="s">
        <v>248</v>
      </c>
      <c r="J64" t="s">
        <v>259</v>
      </c>
      <c r="K64" t="s">
        <v>250</v>
      </c>
      <c r="L64" t="s">
        <v>251</v>
      </c>
      <c r="O64" s="111">
        <v>44971</v>
      </c>
      <c r="P64" t="s">
        <v>254</v>
      </c>
      <c r="Q64" t="s">
        <v>257</v>
      </c>
      <c r="R64" s="111"/>
      <c r="S64" t="s">
        <v>254</v>
      </c>
      <c r="T64" t="s">
        <v>254</v>
      </c>
      <c r="U64" t="s">
        <v>254</v>
      </c>
      <c r="V64" t="s">
        <v>254</v>
      </c>
      <c r="W64">
        <v>0</v>
      </c>
      <c r="X64">
        <v>0</v>
      </c>
      <c r="Y64">
        <v>0</v>
      </c>
      <c r="Z64" s="27">
        <f t="shared" si="0"/>
        <v>0</v>
      </c>
    </row>
    <row r="65" spans="1:26">
      <c r="A65" t="s">
        <v>246</v>
      </c>
      <c r="B65" t="s">
        <v>2399</v>
      </c>
      <c r="C65" t="s">
        <v>272</v>
      </c>
      <c r="D65" t="s">
        <v>2412</v>
      </c>
      <c r="E65" t="s">
        <v>46</v>
      </c>
      <c r="F65">
        <v>12151834</v>
      </c>
      <c r="G65" s="111">
        <v>44980</v>
      </c>
      <c r="H65" t="s">
        <v>2413</v>
      </c>
      <c r="I65" t="s">
        <v>271</v>
      </c>
      <c r="J65" t="s">
        <v>249</v>
      </c>
      <c r="K65" t="s">
        <v>250</v>
      </c>
      <c r="L65" t="s">
        <v>251</v>
      </c>
      <c r="O65" s="111">
        <v>44980</v>
      </c>
      <c r="P65" t="s">
        <v>252</v>
      </c>
      <c r="Q65" t="s">
        <v>257</v>
      </c>
      <c r="R65" s="111">
        <v>44984</v>
      </c>
      <c r="S65" t="s">
        <v>254</v>
      </c>
      <c r="T65" t="s">
        <v>254</v>
      </c>
      <c r="U65" t="s">
        <v>254</v>
      </c>
      <c r="V65" t="s">
        <v>254</v>
      </c>
      <c r="W65">
        <v>0</v>
      </c>
      <c r="X65">
        <v>0</v>
      </c>
      <c r="Y65">
        <v>0</v>
      </c>
      <c r="Z65" s="27">
        <f t="shared" si="0"/>
        <v>0</v>
      </c>
    </row>
    <row r="66" spans="1:26">
      <c r="A66" t="s">
        <v>246</v>
      </c>
      <c r="B66" t="s">
        <v>2399</v>
      </c>
      <c r="C66" t="s">
        <v>272</v>
      </c>
      <c r="D66" t="s">
        <v>1005</v>
      </c>
      <c r="E66" t="s">
        <v>46</v>
      </c>
      <c r="F66">
        <v>11895083</v>
      </c>
      <c r="G66" s="111">
        <v>44910</v>
      </c>
      <c r="H66" t="s">
        <v>1006</v>
      </c>
      <c r="I66" t="s">
        <v>255</v>
      </c>
      <c r="L66" t="s">
        <v>251</v>
      </c>
      <c r="O66" s="111">
        <v>44910</v>
      </c>
      <c r="P66" t="s">
        <v>252</v>
      </c>
      <c r="Q66" t="s">
        <v>263</v>
      </c>
      <c r="R66" s="111">
        <v>44915</v>
      </c>
      <c r="S66" t="s">
        <v>254</v>
      </c>
      <c r="T66" t="s">
        <v>254</v>
      </c>
      <c r="U66" t="s">
        <v>254</v>
      </c>
      <c r="V66" t="s">
        <v>254</v>
      </c>
      <c r="W66">
        <v>242</v>
      </c>
      <c r="X66">
        <v>197</v>
      </c>
      <c r="Y66">
        <v>0</v>
      </c>
      <c r="Z66" s="27">
        <f t="shared" si="0"/>
        <v>439</v>
      </c>
    </row>
    <row r="67" spans="1:26">
      <c r="A67" t="s">
        <v>246</v>
      </c>
      <c r="B67" t="s">
        <v>2399</v>
      </c>
      <c r="C67" t="s">
        <v>272</v>
      </c>
      <c r="D67" t="s">
        <v>1005</v>
      </c>
      <c r="E67" t="s">
        <v>46</v>
      </c>
      <c r="F67">
        <v>12173580</v>
      </c>
      <c r="G67" s="111">
        <v>44985</v>
      </c>
      <c r="H67" t="s">
        <v>2414</v>
      </c>
      <c r="I67" t="s">
        <v>248</v>
      </c>
      <c r="J67" t="s">
        <v>249</v>
      </c>
      <c r="K67" t="s">
        <v>250</v>
      </c>
      <c r="L67" t="s">
        <v>251</v>
      </c>
      <c r="O67" s="111">
        <v>44985</v>
      </c>
      <c r="P67" t="s">
        <v>252</v>
      </c>
      <c r="Q67" t="s">
        <v>1406</v>
      </c>
      <c r="R67" s="111"/>
      <c r="S67" t="s">
        <v>254</v>
      </c>
      <c r="T67" t="s">
        <v>254</v>
      </c>
      <c r="U67" t="s">
        <v>254</v>
      </c>
      <c r="V67" t="s">
        <v>254</v>
      </c>
      <c r="W67">
        <v>0</v>
      </c>
      <c r="X67">
        <v>0</v>
      </c>
      <c r="Y67">
        <v>0</v>
      </c>
      <c r="Z67" s="27">
        <f t="shared" ref="Z67:Z130" si="1">SUM(W67:Y67)</f>
        <v>0</v>
      </c>
    </row>
    <row r="68" spans="1:26">
      <c r="A68" t="s">
        <v>246</v>
      </c>
      <c r="B68" t="s">
        <v>2415</v>
      </c>
      <c r="C68" t="s">
        <v>82</v>
      </c>
      <c r="D68" t="s">
        <v>264</v>
      </c>
      <c r="E68" t="s">
        <v>54</v>
      </c>
      <c r="F68">
        <v>11859898</v>
      </c>
      <c r="G68" s="111">
        <v>44901</v>
      </c>
      <c r="H68" t="s">
        <v>1007</v>
      </c>
      <c r="I68" t="s">
        <v>255</v>
      </c>
      <c r="J68" t="s">
        <v>249</v>
      </c>
      <c r="K68" t="s">
        <v>250</v>
      </c>
      <c r="L68" t="s">
        <v>251</v>
      </c>
      <c r="O68" s="111">
        <v>44901</v>
      </c>
      <c r="P68" t="s">
        <v>252</v>
      </c>
      <c r="Q68" t="s">
        <v>253</v>
      </c>
      <c r="R68" s="111">
        <v>44902</v>
      </c>
      <c r="S68" t="s">
        <v>254</v>
      </c>
      <c r="T68" t="s">
        <v>254</v>
      </c>
      <c r="U68" t="s">
        <v>254</v>
      </c>
      <c r="V68" t="s">
        <v>254</v>
      </c>
      <c r="W68">
        <v>812.5</v>
      </c>
      <c r="X68">
        <v>118</v>
      </c>
      <c r="Y68">
        <v>476</v>
      </c>
      <c r="Z68" s="27">
        <f t="shared" si="1"/>
        <v>1406.5</v>
      </c>
    </row>
    <row r="69" spans="1:26">
      <c r="A69" t="s">
        <v>246</v>
      </c>
      <c r="B69" t="s">
        <v>2415</v>
      </c>
      <c r="C69" t="s">
        <v>82</v>
      </c>
      <c r="D69" t="s">
        <v>264</v>
      </c>
      <c r="E69" t="s">
        <v>54</v>
      </c>
      <c r="F69">
        <v>11869420</v>
      </c>
      <c r="G69" s="111">
        <v>44903</v>
      </c>
      <c r="H69" t="s">
        <v>1008</v>
      </c>
      <c r="I69" t="s">
        <v>255</v>
      </c>
      <c r="J69" t="s">
        <v>249</v>
      </c>
      <c r="K69" t="s">
        <v>250</v>
      </c>
      <c r="L69" t="s">
        <v>251</v>
      </c>
      <c r="O69" s="111">
        <v>44903</v>
      </c>
      <c r="P69" t="s">
        <v>252</v>
      </c>
      <c r="Q69" t="s">
        <v>253</v>
      </c>
      <c r="R69" s="111">
        <v>44907</v>
      </c>
      <c r="S69" t="s">
        <v>254</v>
      </c>
      <c r="T69" t="s">
        <v>254</v>
      </c>
      <c r="U69" t="s">
        <v>254</v>
      </c>
      <c r="V69" t="s">
        <v>254</v>
      </c>
      <c r="W69">
        <v>18188.8</v>
      </c>
      <c r="X69">
        <v>8514</v>
      </c>
      <c r="Y69">
        <v>42528.639999999999</v>
      </c>
      <c r="Z69" s="27">
        <f t="shared" si="1"/>
        <v>69231.44</v>
      </c>
    </row>
    <row r="70" spans="1:26">
      <c r="A70" t="s">
        <v>246</v>
      </c>
      <c r="B70" t="s">
        <v>2415</v>
      </c>
      <c r="C70" t="s">
        <v>82</v>
      </c>
      <c r="D70" t="s">
        <v>53</v>
      </c>
      <c r="E70" t="s">
        <v>54</v>
      </c>
      <c r="F70">
        <v>11870089</v>
      </c>
      <c r="G70" s="111">
        <v>44903</v>
      </c>
      <c r="H70" t="s">
        <v>1009</v>
      </c>
      <c r="I70" t="s">
        <v>255</v>
      </c>
      <c r="J70" t="s">
        <v>249</v>
      </c>
      <c r="K70" t="s">
        <v>250</v>
      </c>
      <c r="L70" t="s">
        <v>251</v>
      </c>
      <c r="O70" s="111">
        <v>44903</v>
      </c>
      <c r="P70" t="s">
        <v>252</v>
      </c>
      <c r="Q70" t="s">
        <v>253</v>
      </c>
      <c r="R70">
        <v>44904</v>
      </c>
      <c r="S70" t="s">
        <v>254</v>
      </c>
      <c r="T70" t="s">
        <v>254</v>
      </c>
      <c r="U70" t="s">
        <v>254</v>
      </c>
      <c r="V70" t="s">
        <v>254</v>
      </c>
      <c r="W70">
        <v>1776.91</v>
      </c>
      <c r="X70">
        <v>4516.6000000000004</v>
      </c>
      <c r="Y70">
        <v>7602.34</v>
      </c>
      <c r="Z70" s="27">
        <f t="shared" si="1"/>
        <v>13895.85</v>
      </c>
    </row>
    <row r="71" spans="1:26">
      <c r="A71" t="s">
        <v>246</v>
      </c>
      <c r="B71" t="s">
        <v>2416</v>
      </c>
      <c r="C71" t="s">
        <v>2123</v>
      </c>
      <c r="D71" t="s">
        <v>1527</v>
      </c>
      <c r="E71" t="s">
        <v>1528</v>
      </c>
      <c r="F71">
        <v>12106744</v>
      </c>
      <c r="G71" s="111">
        <v>44965</v>
      </c>
      <c r="H71" t="s">
        <v>2417</v>
      </c>
      <c r="I71" t="s">
        <v>248</v>
      </c>
      <c r="J71" t="s">
        <v>259</v>
      </c>
      <c r="K71" t="s">
        <v>250</v>
      </c>
      <c r="L71" t="s">
        <v>251</v>
      </c>
      <c r="O71" s="111">
        <v>44968</v>
      </c>
      <c r="P71" t="s">
        <v>254</v>
      </c>
      <c r="Q71" t="s">
        <v>257</v>
      </c>
      <c r="R71" s="111"/>
      <c r="S71" t="s">
        <v>254</v>
      </c>
      <c r="T71" t="s">
        <v>254</v>
      </c>
      <c r="U71" t="s">
        <v>254</v>
      </c>
      <c r="V71" t="s">
        <v>254</v>
      </c>
      <c r="W71">
        <v>0</v>
      </c>
      <c r="X71">
        <v>0</v>
      </c>
      <c r="Y71">
        <v>0</v>
      </c>
      <c r="Z71" s="27">
        <f t="shared" si="1"/>
        <v>0</v>
      </c>
    </row>
    <row r="72" spans="1:26">
      <c r="A72" t="s">
        <v>246</v>
      </c>
      <c r="B72" t="s">
        <v>2418</v>
      </c>
      <c r="C72" t="s">
        <v>941</v>
      </c>
      <c r="D72" t="s">
        <v>741</v>
      </c>
      <c r="E72" t="s">
        <v>46</v>
      </c>
      <c r="F72">
        <v>1556278</v>
      </c>
      <c r="G72" s="111">
        <v>44909</v>
      </c>
      <c r="H72" t="s">
        <v>1010</v>
      </c>
      <c r="I72" t="s">
        <v>255</v>
      </c>
      <c r="J72" t="s">
        <v>249</v>
      </c>
      <c r="K72" t="s">
        <v>268</v>
      </c>
      <c r="O72" s="111">
        <v>44909</v>
      </c>
      <c r="P72" t="s">
        <v>252</v>
      </c>
      <c r="Q72" t="s">
        <v>282</v>
      </c>
      <c r="R72" s="111"/>
      <c r="S72" t="s">
        <v>254</v>
      </c>
      <c r="T72" t="s">
        <v>254</v>
      </c>
      <c r="U72" t="s">
        <v>254</v>
      </c>
      <c r="V72" t="s">
        <v>254</v>
      </c>
      <c r="W72">
        <v>0</v>
      </c>
      <c r="X72">
        <v>0</v>
      </c>
      <c r="Y72">
        <v>0</v>
      </c>
      <c r="Z72" s="27">
        <f t="shared" si="1"/>
        <v>0</v>
      </c>
    </row>
    <row r="73" spans="1:26">
      <c r="A73" t="s">
        <v>246</v>
      </c>
      <c r="B73" t="s">
        <v>47</v>
      </c>
      <c r="C73" t="s">
        <v>941</v>
      </c>
      <c r="D73" t="s">
        <v>741</v>
      </c>
      <c r="E73" t="s">
        <v>46</v>
      </c>
      <c r="F73">
        <v>11861146</v>
      </c>
      <c r="G73" s="111">
        <v>44922</v>
      </c>
      <c r="H73" t="s">
        <v>1317</v>
      </c>
      <c r="I73" t="s">
        <v>255</v>
      </c>
      <c r="L73" t="s">
        <v>251</v>
      </c>
      <c r="O73" s="111">
        <v>44922</v>
      </c>
      <c r="P73" t="s">
        <v>252</v>
      </c>
      <c r="Q73" t="s">
        <v>253</v>
      </c>
      <c r="R73">
        <v>44930</v>
      </c>
      <c r="S73" t="s">
        <v>254</v>
      </c>
      <c r="T73" t="s">
        <v>254</v>
      </c>
      <c r="U73" t="s">
        <v>254</v>
      </c>
      <c r="V73" t="s">
        <v>254</v>
      </c>
      <c r="W73">
        <v>0</v>
      </c>
      <c r="X73">
        <v>902.4</v>
      </c>
      <c r="Y73">
        <v>224.7</v>
      </c>
      <c r="Z73" s="27">
        <f t="shared" si="1"/>
        <v>1127.0999999999999</v>
      </c>
    </row>
    <row r="74" spans="1:26">
      <c r="A74" t="s">
        <v>246</v>
      </c>
      <c r="B74" t="s">
        <v>2418</v>
      </c>
      <c r="C74" t="s">
        <v>941</v>
      </c>
      <c r="D74" t="s">
        <v>45</v>
      </c>
      <c r="E74" t="s">
        <v>46</v>
      </c>
      <c r="F74">
        <v>1674599</v>
      </c>
      <c r="G74" s="111">
        <v>44922</v>
      </c>
      <c r="H74" t="s">
        <v>1318</v>
      </c>
      <c r="I74" t="s">
        <v>255</v>
      </c>
      <c r="J74" t="s">
        <v>249</v>
      </c>
      <c r="K74" t="s">
        <v>250</v>
      </c>
      <c r="L74" t="s">
        <v>251</v>
      </c>
      <c r="O74" s="111">
        <v>44922</v>
      </c>
      <c r="P74" t="s">
        <v>252</v>
      </c>
      <c r="Q74" t="s">
        <v>282</v>
      </c>
      <c r="R74" s="111">
        <v>44923</v>
      </c>
      <c r="S74" t="s">
        <v>254</v>
      </c>
      <c r="T74" t="s">
        <v>254</v>
      </c>
      <c r="U74" t="s">
        <v>254</v>
      </c>
      <c r="V74" t="s">
        <v>254</v>
      </c>
      <c r="W74">
        <v>0</v>
      </c>
      <c r="X74">
        <v>404.9</v>
      </c>
      <c r="Y74">
        <v>0</v>
      </c>
      <c r="Z74" s="27">
        <f t="shared" si="1"/>
        <v>404.9</v>
      </c>
    </row>
    <row r="75" spans="1:26">
      <c r="A75" t="s">
        <v>246</v>
      </c>
      <c r="B75" t="s">
        <v>2418</v>
      </c>
      <c r="C75" t="s">
        <v>941</v>
      </c>
      <c r="D75" t="s">
        <v>45</v>
      </c>
      <c r="E75" t="s">
        <v>46</v>
      </c>
      <c r="F75">
        <v>11373604</v>
      </c>
      <c r="G75" s="111">
        <v>44953</v>
      </c>
      <c r="H75" t="s">
        <v>1550</v>
      </c>
      <c r="I75" t="s">
        <v>255</v>
      </c>
      <c r="J75" t="s">
        <v>249</v>
      </c>
      <c r="K75" t="s">
        <v>250</v>
      </c>
      <c r="L75" t="s">
        <v>251</v>
      </c>
      <c r="O75" s="111">
        <v>44956</v>
      </c>
      <c r="P75" t="s">
        <v>252</v>
      </c>
      <c r="Q75" t="s">
        <v>253</v>
      </c>
      <c r="R75" s="111">
        <v>44957</v>
      </c>
      <c r="S75" t="s">
        <v>254</v>
      </c>
      <c r="T75" t="s">
        <v>254</v>
      </c>
      <c r="U75" t="s">
        <v>254</v>
      </c>
      <c r="V75" t="s">
        <v>254</v>
      </c>
      <c r="W75">
        <v>0</v>
      </c>
      <c r="X75">
        <v>0</v>
      </c>
      <c r="Y75">
        <v>961.1</v>
      </c>
      <c r="Z75" s="27">
        <f t="shared" si="1"/>
        <v>961.1</v>
      </c>
    </row>
    <row r="76" spans="1:26">
      <c r="A76" t="s">
        <v>246</v>
      </c>
      <c r="B76" t="s">
        <v>2418</v>
      </c>
      <c r="C76" t="s">
        <v>941</v>
      </c>
      <c r="D76" t="s">
        <v>45</v>
      </c>
      <c r="E76" t="s">
        <v>46</v>
      </c>
      <c r="F76">
        <v>11969101</v>
      </c>
      <c r="G76" s="111">
        <v>44949</v>
      </c>
      <c r="H76" t="s">
        <v>1551</v>
      </c>
      <c r="I76" t="s">
        <v>255</v>
      </c>
      <c r="J76" t="s">
        <v>249</v>
      </c>
      <c r="K76" t="s">
        <v>250</v>
      </c>
      <c r="L76" t="s">
        <v>251</v>
      </c>
      <c r="O76" s="111">
        <v>44949</v>
      </c>
      <c r="P76" t="s">
        <v>252</v>
      </c>
      <c r="Q76" t="s">
        <v>253</v>
      </c>
      <c r="R76">
        <v>44950</v>
      </c>
      <c r="S76" t="s">
        <v>254</v>
      </c>
      <c r="T76" t="s">
        <v>254</v>
      </c>
      <c r="U76" t="s">
        <v>254</v>
      </c>
      <c r="V76" t="s">
        <v>254</v>
      </c>
      <c r="W76">
        <v>0</v>
      </c>
      <c r="X76">
        <v>129</v>
      </c>
      <c r="Y76">
        <v>120</v>
      </c>
      <c r="Z76" s="27">
        <f t="shared" si="1"/>
        <v>249</v>
      </c>
    </row>
    <row r="77" spans="1:26">
      <c r="A77" t="s">
        <v>246</v>
      </c>
      <c r="B77" t="s">
        <v>2418</v>
      </c>
      <c r="C77" t="s">
        <v>941</v>
      </c>
      <c r="D77" t="s">
        <v>45</v>
      </c>
      <c r="E77" t="s">
        <v>46</v>
      </c>
      <c r="F77">
        <v>11973859</v>
      </c>
      <c r="G77" s="111">
        <v>44931</v>
      </c>
      <c r="H77" t="s">
        <v>1552</v>
      </c>
      <c r="I77" t="s">
        <v>255</v>
      </c>
      <c r="J77" t="s">
        <v>249</v>
      </c>
      <c r="K77" t="s">
        <v>250</v>
      </c>
      <c r="L77" t="s">
        <v>251</v>
      </c>
      <c r="O77" s="111">
        <v>44931</v>
      </c>
      <c r="P77" t="s">
        <v>252</v>
      </c>
      <c r="Q77" t="s">
        <v>253</v>
      </c>
      <c r="R77" s="111">
        <v>44932</v>
      </c>
      <c r="S77" t="s">
        <v>254</v>
      </c>
      <c r="T77" t="s">
        <v>254</v>
      </c>
      <c r="U77" t="s">
        <v>254</v>
      </c>
      <c r="V77" t="s">
        <v>254</v>
      </c>
      <c r="W77">
        <v>0</v>
      </c>
      <c r="X77">
        <v>7559.89</v>
      </c>
      <c r="Y77">
        <v>11569.61</v>
      </c>
      <c r="Z77" s="27">
        <f t="shared" si="1"/>
        <v>19129.5</v>
      </c>
    </row>
    <row r="78" spans="1:26">
      <c r="A78" t="s">
        <v>246</v>
      </c>
      <c r="B78" t="s">
        <v>2418</v>
      </c>
      <c r="C78" t="s">
        <v>941</v>
      </c>
      <c r="D78" t="s">
        <v>45</v>
      </c>
      <c r="E78" t="s">
        <v>46</v>
      </c>
      <c r="F78">
        <v>11985922</v>
      </c>
      <c r="G78" s="111">
        <v>44936</v>
      </c>
      <c r="H78" t="s">
        <v>1553</v>
      </c>
      <c r="I78" t="s">
        <v>255</v>
      </c>
      <c r="J78" t="s">
        <v>249</v>
      </c>
      <c r="K78" t="s">
        <v>250</v>
      </c>
      <c r="L78" t="s">
        <v>251</v>
      </c>
      <c r="O78" s="111">
        <v>44936</v>
      </c>
      <c r="P78" t="s">
        <v>252</v>
      </c>
      <c r="Q78" t="s">
        <v>253</v>
      </c>
      <c r="R78" s="111">
        <v>44938</v>
      </c>
      <c r="S78" t="s">
        <v>254</v>
      </c>
      <c r="T78" t="s">
        <v>254</v>
      </c>
      <c r="U78" t="s">
        <v>254</v>
      </c>
      <c r="V78" t="s">
        <v>254</v>
      </c>
      <c r="W78">
        <v>0</v>
      </c>
      <c r="X78">
        <v>5889.86</v>
      </c>
      <c r="Y78">
        <v>8356.09</v>
      </c>
      <c r="Z78" s="27">
        <f t="shared" si="1"/>
        <v>14245.95</v>
      </c>
    </row>
    <row r="79" spans="1:26">
      <c r="A79" t="s">
        <v>246</v>
      </c>
      <c r="B79" t="s">
        <v>2418</v>
      </c>
      <c r="C79" t="s">
        <v>941</v>
      </c>
      <c r="D79" t="s">
        <v>45</v>
      </c>
      <c r="E79" t="s">
        <v>46</v>
      </c>
      <c r="F79">
        <v>12001235</v>
      </c>
      <c r="G79" s="111">
        <v>44939</v>
      </c>
      <c r="H79" t="s">
        <v>1554</v>
      </c>
      <c r="I79" t="s">
        <v>255</v>
      </c>
      <c r="J79" t="s">
        <v>249</v>
      </c>
      <c r="K79" t="s">
        <v>250</v>
      </c>
      <c r="L79" t="s">
        <v>251</v>
      </c>
      <c r="O79" s="111">
        <v>44942</v>
      </c>
      <c r="P79" t="s">
        <v>252</v>
      </c>
      <c r="Q79" t="s">
        <v>253</v>
      </c>
      <c r="R79" s="111">
        <v>44943</v>
      </c>
      <c r="S79" t="s">
        <v>254</v>
      </c>
      <c r="T79" t="s">
        <v>254</v>
      </c>
      <c r="U79" t="s">
        <v>254</v>
      </c>
      <c r="V79" t="s">
        <v>254</v>
      </c>
      <c r="W79">
        <v>0</v>
      </c>
      <c r="X79">
        <v>615.01</v>
      </c>
      <c r="Y79">
        <v>768</v>
      </c>
      <c r="Z79" s="27">
        <f t="shared" si="1"/>
        <v>1383.01</v>
      </c>
    </row>
    <row r="80" spans="1:26">
      <c r="A80" t="s">
        <v>246</v>
      </c>
      <c r="B80" t="s">
        <v>2419</v>
      </c>
      <c r="C80" t="s">
        <v>101</v>
      </c>
      <c r="D80" t="s">
        <v>53</v>
      </c>
      <c r="E80" t="s">
        <v>54</v>
      </c>
      <c r="F80">
        <v>11529732</v>
      </c>
      <c r="G80" s="111">
        <v>44832</v>
      </c>
      <c r="H80" t="s">
        <v>297</v>
      </c>
      <c r="I80" t="s">
        <v>255</v>
      </c>
      <c r="L80" t="s">
        <v>251</v>
      </c>
      <c r="O80" s="111">
        <v>44908</v>
      </c>
      <c r="P80" t="s">
        <v>252</v>
      </c>
      <c r="Q80" t="s">
        <v>282</v>
      </c>
      <c r="R80">
        <v>44916</v>
      </c>
      <c r="S80" t="s">
        <v>254</v>
      </c>
      <c r="T80" t="s">
        <v>254</v>
      </c>
      <c r="U80" t="s">
        <v>254</v>
      </c>
      <c r="V80" t="s">
        <v>254</v>
      </c>
      <c r="W80">
        <v>5110</v>
      </c>
      <c r="X80">
        <v>4175.5</v>
      </c>
      <c r="Y80">
        <v>0</v>
      </c>
      <c r="Z80" s="27">
        <f t="shared" si="1"/>
        <v>9285.5</v>
      </c>
    </row>
    <row r="81" spans="1:26">
      <c r="A81" t="s">
        <v>246</v>
      </c>
      <c r="B81" t="s">
        <v>2420</v>
      </c>
      <c r="C81" t="s">
        <v>298</v>
      </c>
      <c r="D81" t="s">
        <v>1011</v>
      </c>
      <c r="E81" t="s">
        <v>46</v>
      </c>
      <c r="F81">
        <v>11937619</v>
      </c>
      <c r="G81" s="111">
        <v>44922</v>
      </c>
      <c r="H81" t="s">
        <v>1319</v>
      </c>
      <c r="I81" t="s">
        <v>255</v>
      </c>
      <c r="J81" t="s">
        <v>249</v>
      </c>
      <c r="K81" t="s">
        <v>250</v>
      </c>
      <c r="L81" t="s">
        <v>251</v>
      </c>
      <c r="O81" s="111">
        <v>44922</v>
      </c>
      <c r="P81" t="s">
        <v>252</v>
      </c>
      <c r="Q81" t="s">
        <v>253</v>
      </c>
      <c r="R81" s="111">
        <v>44925</v>
      </c>
      <c r="S81" t="s">
        <v>254</v>
      </c>
      <c r="T81" t="s">
        <v>254</v>
      </c>
      <c r="U81" t="s">
        <v>254</v>
      </c>
      <c r="V81" t="s">
        <v>254</v>
      </c>
      <c r="W81">
        <v>0</v>
      </c>
      <c r="X81">
        <v>5000.7</v>
      </c>
      <c r="Y81">
        <v>6241</v>
      </c>
      <c r="Z81" s="27">
        <f t="shared" si="1"/>
        <v>11241.7</v>
      </c>
    </row>
    <row r="82" spans="1:26">
      <c r="A82" t="s">
        <v>246</v>
      </c>
      <c r="B82" t="s">
        <v>2420</v>
      </c>
      <c r="C82" t="s">
        <v>298</v>
      </c>
      <c r="D82" t="s">
        <v>1011</v>
      </c>
      <c r="E82" t="s">
        <v>46</v>
      </c>
      <c r="F82">
        <v>11937823</v>
      </c>
      <c r="G82" s="111">
        <v>44922</v>
      </c>
      <c r="H82" t="s">
        <v>1012</v>
      </c>
      <c r="I82" t="s">
        <v>255</v>
      </c>
      <c r="J82" t="s">
        <v>249</v>
      </c>
      <c r="K82" t="s">
        <v>268</v>
      </c>
      <c r="L82" t="s">
        <v>251</v>
      </c>
      <c r="O82" s="111">
        <v>44922</v>
      </c>
      <c r="P82" t="s">
        <v>252</v>
      </c>
      <c r="Q82" t="s">
        <v>253</v>
      </c>
      <c r="R82" s="111">
        <v>44925</v>
      </c>
      <c r="S82" t="s">
        <v>254</v>
      </c>
      <c r="T82" t="s">
        <v>254</v>
      </c>
      <c r="U82" t="s">
        <v>254</v>
      </c>
      <c r="V82" t="s">
        <v>254</v>
      </c>
      <c r="W82">
        <v>353.1</v>
      </c>
      <c r="X82">
        <v>4898.55</v>
      </c>
      <c r="Y82">
        <v>6204.04</v>
      </c>
      <c r="Z82" s="27">
        <f t="shared" si="1"/>
        <v>11455.69</v>
      </c>
    </row>
    <row r="83" spans="1:26">
      <c r="A83" t="s">
        <v>246</v>
      </c>
      <c r="B83" t="s">
        <v>2420</v>
      </c>
      <c r="C83" t="s">
        <v>298</v>
      </c>
      <c r="D83" t="s">
        <v>1011</v>
      </c>
      <c r="E83" t="s">
        <v>46</v>
      </c>
      <c r="F83">
        <v>11945700</v>
      </c>
      <c r="G83" s="111">
        <v>44930</v>
      </c>
      <c r="H83" t="s">
        <v>1555</v>
      </c>
      <c r="I83" t="s">
        <v>255</v>
      </c>
      <c r="J83" t="s">
        <v>249</v>
      </c>
      <c r="K83" t="s">
        <v>268</v>
      </c>
      <c r="L83" t="s">
        <v>251</v>
      </c>
      <c r="O83" s="111">
        <v>44930</v>
      </c>
      <c r="P83" t="s">
        <v>252</v>
      </c>
      <c r="Q83" t="s">
        <v>253</v>
      </c>
      <c r="R83" s="111">
        <v>44938</v>
      </c>
      <c r="S83" t="s">
        <v>254</v>
      </c>
      <c r="T83" t="s">
        <v>254</v>
      </c>
      <c r="U83" t="s">
        <v>254</v>
      </c>
      <c r="V83" t="s">
        <v>254</v>
      </c>
      <c r="W83">
        <v>0</v>
      </c>
      <c r="X83">
        <v>701.6</v>
      </c>
      <c r="Y83">
        <v>510.4</v>
      </c>
      <c r="Z83" s="27">
        <f t="shared" si="1"/>
        <v>1212</v>
      </c>
    </row>
    <row r="84" spans="1:26">
      <c r="A84" t="s">
        <v>246</v>
      </c>
      <c r="B84" t="s">
        <v>2420</v>
      </c>
      <c r="C84" t="s">
        <v>298</v>
      </c>
      <c r="D84" t="s">
        <v>611</v>
      </c>
      <c r="E84" t="s">
        <v>46</v>
      </c>
      <c r="F84">
        <v>1722211</v>
      </c>
      <c r="G84" s="111">
        <v>44908</v>
      </c>
      <c r="H84" t="s">
        <v>1013</v>
      </c>
      <c r="I84" t="s">
        <v>255</v>
      </c>
      <c r="J84" t="s">
        <v>249</v>
      </c>
      <c r="K84" t="s">
        <v>268</v>
      </c>
      <c r="L84" t="s">
        <v>251</v>
      </c>
      <c r="O84" s="111">
        <v>44908</v>
      </c>
      <c r="P84" t="s">
        <v>252</v>
      </c>
      <c r="Q84" t="s">
        <v>253</v>
      </c>
      <c r="R84" s="111">
        <v>44909</v>
      </c>
      <c r="S84" t="s">
        <v>254</v>
      </c>
      <c r="T84" t="s">
        <v>254</v>
      </c>
      <c r="U84" t="s">
        <v>254</v>
      </c>
      <c r="V84" t="s">
        <v>254</v>
      </c>
      <c r="W84">
        <v>10339.25</v>
      </c>
      <c r="X84">
        <v>59532.23</v>
      </c>
      <c r="Y84">
        <v>52059.22</v>
      </c>
      <c r="Z84" s="27">
        <f t="shared" si="1"/>
        <v>121930.70000000001</v>
      </c>
    </row>
    <row r="85" spans="1:26">
      <c r="A85" t="s">
        <v>246</v>
      </c>
      <c r="B85" t="s">
        <v>2420</v>
      </c>
      <c r="C85" t="s">
        <v>298</v>
      </c>
      <c r="D85" t="s">
        <v>611</v>
      </c>
      <c r="E85" t="s">
        <v>46</v>
      </c>
      <c r="F85">
        <v>11883891</v>
      </c>
      <c r="G85" s="111">
        <v>44908</v>
      </c>
      <c r="H85" t="s">
        <v>1014</v>
      </c>
      <c r="I85" t="s">
        <v>248</v>
      </c>
      <c r="J85" t="s">
        <v>249</v>
      </c>
      <c r="K85" t="s">
        <v>268</v>
      </c>
      <c r="L85" t="s">
        <v>251</v>
      </c>
      <c r="O85" s="111">
        <v>44908</v>
      </c>
      <c r="P85" t="s">
        <v>252</v>
      </c>
      <c r="Q85" t="s">
        <v>253</v>
      </c>
      <c r="R85">
        <v>44909</v>
      </c>
      <c r="S85" t="s">
        <v>254</v>
      </c>
      <c r="T85" t="s">
        <v>254</v>
      </c>
      <c r="U85" t="s">
        <v>254</v>
      </c>
      <c r="V85" t="s">
        <v>254</v>
      </c>
      <c r="W85">
        <v>2745.2</v>
      </c>
      <c r="X85">
        <v>20836.400000000001</v>
      </c>
      <c r="Y85">
        <v>15719.19</v>
      </c>
      <c r="Z85" s="27">
        <f t="shared" si="1"/>
        <v>39300.79</v>
      </c>
    </row>
    <row r="86" spans="1:26">
      <c r="A86" t="s">
        <v>246</v>
      </c>
      <c r="B86" t="s">
        <v>2420</v>
      </c>
      <c r="C86" t="s">
        <v>298</v>
      </c>
      <c r="D86" t="s">
        <v>611</v>
      </c>
      <c r="E86" t="s">
        <v>46</v>
      </c>
      <c r="F86">
        <v>11982891</v>
      </c>
      <c r="G86" s="111">
        <v>44935</v>
      </c>
      <c r="H86" t="s">
        <v>1556</v>
      </c>
      <c r="I86" t="s">
        <v>255</v>
      </c>
      <c r="J86" t="s">
        <v>249</v>
      </c>
      <c r="K86" t="s">
        <v>250</v>
      </c>
      <c r="L86" t="s">
        <v>251</v>
      </c>
      <c r="O86" s="111">
        <v>44935</v>
      </c>
      <c r="P86" t="s">
        <v>252</v>
      </c>
      <c r="Q86" t="s">
        <v>253</v>
      </c>
      <c r="R86" s="111">
        <v>44936</v>
      </c>
      <c r="S86" t="s">
        <v>254</v>
      </c>
      <c r="T86" t="s">
        <v>254</v>
      </c>
      <c r="U86" t="s">
        <v>254</v>
      </c>
      <c r="V86" t="s">
        <v>254</v>
      </c>
      <c r="W86">
        <v>0</v>
      </c>
      <c r="X86">
        <v>0.1</v>
      </c>
      <c r="Y86">
        <v>3764.6</v>
      </c>
      <c r="Z86" s="27">
        <f t="shared" si="1"/>
        <v>3764.7</v>
      </c>
    </row>
    <row r="87" spans="1:26">
      <c r="A87" t="s">
        <v>246</v>
      </c>
      <c r="B87" t="s">
        <v>2420</v>
      </c>
      <c r="C87" t="s">
        <v>298</v>
      </c>
      <c r="D87" t="s">
        <v>611</v>
      </c>
      <c r="E87" t="s">
        <v>46</v>
      </c>
      <c r="F87">
        <v>12111844</v>
      </c>
      <c r="G87" s="111">
        <v>44967</v>
      </c>
      <c r="H87" t="s">
        <v>2421</v>
      </c>
      <c r="I87" t="s">
        <v>248</v>
      </c>
      <c r="J87" t="s">
        <v>259</v>
      </c>
      <c r="K87" t="s">
        <v>250</v>
      </c>
      <c r="L87" t="s">
        <v>251</v>
      </c>
      <c r="O87" s="111">
        <v>44967</v>
      </c>
      <c r="P87" t="s">
        <v>254</v>
      </c>
      <c r="Q87" t="s">
        <v>257</v>
      </c>
      <c r="R87" s="111">
        <v>44968</v>
      </c>
      <c r="S87" t="s">
        <v>254</v>
      </c>
      <c r="T87" t="s">
        <v>254</v>
      </c>
      <c r="U87" t="s">
        <v>254</v>
      </c>
      <c r="V87" t="s">
        <v>254</v>
      </c>
      <c r="W87">
        <v>0</v>
      </c>
      <c r="X87">
        <v>0</v>
      </c>
      <c r="Y87">
        <v>0</v>
      </c>
      <c r="Z87" s="27">
        <f t="shared" si="1"/>
        <v>0</v>
      </c>
    </row>
    <row r="88" spans="1:26">
      <c r="A88" t="s">
        <v>246</v>
      </c>
      <c r="B88" t="s">
        <v>2420</v>
      </c>
      <c r="C88" t="s">
        <v>298</v>
      </c>
      <c r="D88" t="s">
        <v>2422</v>
      </c>
      <c r="E88" t="s">
        <v>46</v>
      </c>
      <c r="F88">
        <v>12158159</v>
      </c>
      <c r="G88" s="111">
        <v>44981</v>
      </c>
      <c r="H88" t="s">
        <v>2423</v>
      </c>
      <c r="I88" t="s">
        <v>248</v>
      </c>
      <c r="J88" t="s">
        <v>249</v>
      </c>
      <c r="K88" t="s">
        <v>268</v>
      </c>
      <c r="L88" t="s">
        <v>251</v>
      </c>
      <c r="O88" s="111">
        <v>44981</v>
      </c>
      <c r="P88" t="s">
        <v>252</v>
      </c>
      <c r="Q88" t="s">
        <v>257</v>
      </c>
      <c r="R88" s="111"/>
      <c r="S88" t="s">
        <v>254</v>
      </c>
      <c r="T88" t="s">
        <v>254</v>
      </c>
      <c r="U88" t="s">
        <v>254</v>
      </c>
      <c r="V88" t="s">
        <v>254</v>
      </c>
      <c r="W88">
        <v>0</v>
      </c>
      <c r="X88">
        <v>0</v>
      </c>
      <c r="Y88">
        <v>0</v>
      </c>
      <c r="Z88" s="27">
        <f t="shared" si="1"/>
        <v>0</v>
      </c>
    </row>
    <row r="89" spans="1:26">
      <c r="A89" t="s">
        <v>246</v>
      </c>
      <c r="B89" t="s">
        <v>2420</v>
      </c>
      <c r="C89" t="s">
        <v>298</v>
      </c>
      <c r="D89" t="s">
        <v>1015</v>
      </c>
      <c r="E89" t="s">
        <v>46</v>
      </c>
      <c r="F89">
        <v>11894147</v>
      </c>
      <c r="G89" s="111">
        <v>44910</v>
      </c>
      <c r="H89" t="s">
        <v>1016</v>
      </c>
      <c r="I89" t="s">
        <v>255</v>
      </c>
      <c r="L89" t="s">
        <v>251</v>
      </c>
      <c r="O89" s="111">
        <v>44910</v>
      </c>
      <c r="P89" t="s">
        <v>252</v>
      </c>
      <c r="Q89" t="s">
        <v>263</v>
      </c>
      <c r="R89" s="111">
        <v>44915</v>
      </c>
      <c r="S89" t="s">
        <v>254</v>
      </c>
      <c r="T89" t="s">
        <v>254</v>
      </c>
      <c r="U89" t="s">
        <v>254</v>
      </c>
      <c r="V89" t="s">
        <v>254</v>
      </c>
      <c r="W89">
        <v>3323.7</v>
      </c>
      <c r="X89">
        <v>712.8</v>
      </c>
      <c r="Y89">
        <v>0</v>
      </c>
      <c r="Z89" s="27">
        <f t="shared" si="1"/>
        <v>4036.5</v>
      </c>
    </row>
    <row r="90" spans="1:26">
      <c r="A90" t="s">
        <v>246</v>
      </c>
      <c r="B90" t="s">
        <v>2420</v>
      </c>
      <c r="C90" t="s">
        <v>298</v>
      </c>
      <c r="D90" t="s">
        <v>2400</v>
      </c>
      <c r="E90" t="s">
        <v>46</v>
      </c>
      <c r="F90">
        <v>12137577</v>
      </c>
      <c r="G90" s="111">
        <v>44973</v>
      </c>
      <c r="H90" t="s">
        <v>2424</v>
      </c>
      <c r="I90" t="s">
        <v>255</v>
      </c>
      <c r="J90" t="s">
        <v>249</v>
      </c>
      <c r="K90" t="s">
        <v>250</v>
      </c>
      <c r="L90" t="s">
        <v>251</v>
      </c>
      <c r="O90" s="111">
        <v>44973</v>
      </c>
      <c r="P90" t="s">
        <v>252</v>
      </c>
      <c r="Q90" t="s">
        <v>257</v>
      </c>
      <c r="R90" s="111">
        <v>44974</v>
      </c>
      <c r="S90" t="s">
        <v>254</v>
      </c>
      <c r="T90" t="s">
        <v>254</v>
      </c>
      <c r="U90" t="s">
        <v>254</v>
      </c>
      <c r="V90" t="s">
        <v>254</v>
      </c>
      <c r="W90">
        <v>0</v>
      </c>
      <c r="X90">
        <v>0</v>
      </c>
      <c r="Y90">
        <v>0</v>
      </c>
      <c r="Z90" s="27">
        <f t="shared" si="1"/>
        <v>0</v>
      </c>
    </row>
    <row r="91" spans="1:26">
      <c r="A91" t="s">
        <v>246</v>
      </c>
      <c r="B91" t="s">
        <v>2420</v>
      </c>
      <c r="C91" t="s">
        <v>298</v>
      </c>
      <c r="D91" t="s">
        <v>45</v>
      </c>
      <c r="E91" t="s">
        <v>46</v>
      </c>
      <c r="F91">
        <v>319862</v>
      </c>
      <c r="G91" s="111">
        <v>44916</v>
      </c>
      <c r="H91" t="s">
        <v>1017</v>
      </c>
      <c r="I91" t="s">
        <v>255</v>
      </c>
      <c r="J91" t="s">
        <v>249</v>
      </c>
      <c r="K91" t="s">
        <v>832</v>
      </c>
      <c r="L91" t="s">
        <v>251</v>
      </c>
      <c r="O91" s="111">
        <v>44916</v>
      </c>
      <c r="P91" t="s">
        <v>252</v>
      </c>
      <c r="Q91" t="s">
        <v>282</v>
      </c>
      <c r="R91" s="111">
        <v>44917</v>
      </c>
      <c r="S91" t="s">
        <v>254</v>
      </c>
      <c r="T91" t="s">
        <v>254</v>
      </c>
      <c r="U91" t="s">
        <v>254</v>
      </c>
      <c r="V91" t="s">
        <v>254</v>
      </c>
      <c r="W91">
        <v>350</v>
      </c>
      <c r="X91">
        <v>0</v>
      </c>
      <c r="Y91">
        <v>0</v>
      </c>
      <c r="Z91" s="27">
        <f t="shared" si="1"/>
        <v>350</v>
      </c>
    </row>
    <row r="92" spans="1:26">
      <c r="A92" t="s">
        <v>246</v>
      </c>
      <c r="B92" t="s">
        <v>2420</v>
      </c>
      <c r="C92" t="s">
        <v>298</v>
      </c>
      <c r="D92" t="s">
        <v>45</v>
      </c>
      <c r="E92" t="s">
        <v>46</v>
      </c>
      <c r="F92">
        <v>1244222</v>
      </c>
      <c r="G92" s="111">
        <v>44903</v>
      </c>
      <c r="H92" t="s">
        <v>1018</v>
      </c>
      <c r="I92" t="s">
        <v>255</v>
      </c>
      <c r="J92" t="s">
        <v>249</v>
      </c>
      <c r="K92" t="s">
        <v>805</v>
      </c>
      <c r="L92" t="s">
        <v>251</v>
      </c>
      <c r="O92" s="111">
        <v>44903</v>
      </c>
      <c r="P92" t="s">
        <v>252</v>
      </c>
      <c r="Q92" t="s">
        <v>253</v>
      </c>
      <c r="R92" s="111">
        <v>44907</v>
      </c>
      <c r="S92" t="s">
        <v>254</v>
      </c>
      <c r="T92" t="s">
        <v>254</v>
      </c>
      <c r="U92" t="s">
        <v>254</v>
      </c>
      <c r="V92" t="s">
        <v>254</v>
      </c>
      <c r="W92">
        <v>36773.629999999997</v>
      </c>
      <c r="X92">
        <v>13384.55</v>
      </c>
      <c r="Y92">
        <v>11391</v>
      </c>
      <c r="Z92" s="27">
        <f t="shared" si="1"/>
        <v>61549.179999999993</v>
      </c>
    </row>
    <row r="93" spans="1:26">
      <c r="A93" t="s">
        <v>246</v>
      </c>
      <c r="B93" t="s">
        <v>2420</v>
      </c>
      <c r="C93" t="s">
        <v>298</v>
      </c>
      <c r="D93" t="s">
        <v>45</v>
      </c>
      <c r="E93" t="s">
        <v>46</v>
      </c>
      <c r="F93">
        <v>4389146</v>
      </c>
      <c r="G93" s="111">
        <v>44957</v>
      </c>
      <c r="H93" t="s">
        <v>1557</v>
      </c>
      <c r="I93" t="s">
        <v>255</v>
      </c>
      <c r="J93" t="s">
        <v>249</v>
      </c>
      <c r="K93" t="s">
        <v>250</v>
      </c>
      <c r="L93" t="s">
        <v>707</v>
      </c>
      <c r="O93" s="111">
        <v>44957</v>
      </c>
      <c r="P93" t="s">
        <v>252</v>
      </c>
      <c r="Q93" t="s">
        <v>282</v>
      </c>
      <c r="R93" s="111">
        <v>44960</v>
      </c>
      <c r="S93" t="s">
        <v>254</v>
      </c>
      <c r="T93" t="s">
        <v>254</v>
      </c>
      <c r="U93" t="s">
        <v>254</v>
      </c>
      <c r="V93" t="s">
        <v>254</v>
      </c>
      <c r="W93">
        <v>0</v>
      </c>
      <c r="X93">
        <v>0</v>
      </c>
      <c r="Y93">
        <v>0</v>
      </c>
      <c r="Z93" s="27">
        <f t="shared" si="1"/>
        <v>0</v>
      </c>
    </row>
    <row r="94" spans="1:26">
      <c r="A94" t="s">
        <v>246</v>
      </c>
      <c r="B94" t="s">
        <v>2420</v>
      </c>
      <c r="C94" t="s">
        <v>298</v>
      </c>
      <c r="D94" t="s">
        <v>45</v>
      </c>
      <c r="E94" t="s">
        <v>46</v>
      </c>
      <c r="F94">
        <v>8668865</v>
      </c>
      <c r="G94" s="111">
        <v>44957</v>
      </c>
      <c r="H94" t="s">
        <v>1558</v>
      </c>
      <c r="I94" t="s">
        <v>255</v>
      </c>
      <c r="L94" t="s">
        <v>251</v>
      </c>
      <c r="O94" s="111">
        <v>44957</v>
      </c>
      <c r="P94" t="s">
        <v>252</v>
      </c>
      <c r="Q94" t="s">
        <v>263</v>
      </c>
      <c r="R94" s="111">
        <v>44958</v>
      </c>
      <c r="S94" t="s">
        <v>254</v>
      </c>
      <c r="T94" t="s">
        <v>254</v>
      </c>
      <c r="U94" t="s">
        <v>254</v>
      </c>
      <c r="V94" t="s">
        <v>254</v>
      </c>
      <c r="W94">
        <v>0</v>
      </c>
      <c r="X94">
        <v>0</v>
      </c>
      <c r="Y94">
        <v>0</v>
      </c>
      <c r="Z94" s="27">
        <f t="shared" si="1"/>
        <v>0</v>
      </c>
    </row>
    <row r="95" spans="1:26">
      <c r="A95" t="s">
        <v>246</v>
      </c>
      <c r="B95" t="s">
        <v>2420</v>
      </c>
      <c r="C95" t="s">
        <v>298</v>
      </c>
      <c r="D95" t="s">
        <v>45</v>
      </c>
      <c r="E95" t="s">
        <v>46</v>
      </c>
      <c r="F95">
        <v>11420866</v>
      </c>
      <c r="G95" s="111">
        <v>44984</v>
      </c>
      <c r="H95" t="s">
        <v>2425</v>
      </c>
      <c r="I95" t="s">
        <v>271</v>
      </c>
      <c r="J95" t="s">
        <v>249</v>
      </c>
      <c r="K95" t="s">
        <v>250</v>
      </c>
      <c r="L95" t="s">
        <v>251</v>
      </c>
      <c r="O95" s="111">
        <v>44984</v>
      </c>
      <c r="P95" t="s">
        <v>252</v>
      </c>
      <c r="Q95" t="s">
        <v>253</v>
      </c>
      <c r="R95" s="111">
        <v>44985</v>
      </c>
      <c r="S95" t="s">
        <v>254</v>
      </c>
      <c r="T95" t="s">
        <v>254</v>
      </c>
      <c r="U95" t="s">
        <v>254</v>
      </c>
      <c r="V95" t="s">
        <v>254</v>
      </c>
      <c r="W95">
        <v>0</v>
      </c>
      <c r="X95">
        <v>0</v>
      </c>
      <c r="Y95">
        <v>212.1</v>
      </c>
      <c r="Z95" s="27">
        <f t="shared" si="1"/>
        <v>212.1</v>
      </c>
    </row>
    <row r="96" spans="1:26">
      <c r="A96" t="s">
        <v>246</v>
      </c>
      <c r="B96" t="s">
        <v>2420</v>
      </c>
      <c r="C96" t="s">
        <v>298</v>
      </c>
      <c r="D96" t="s">
        <v>45</v>
      </c>
      <c r="E96" t="s">
        <v>46</v>
      </c>
      <c r="F96">
        <v>11742898</v>
      </c>
      <c r="G96" s="111">
        <v>44957</v>
      </c>
      <c r="H96" t="s">
        <v>1559</v>
      </c>
      <c r="I96" t="s">
        <v>255</v>
      </c>
      <c r="J96" t="s">
        <v>249</v>
      </c>
      <c r="K96" t="s">
        <v>250</v>
      </c>
      <c r="L96" t="s">
        <v>251</v>
      </c>
      <c r="O96" s="111">
        <v>44957</v>
      </c>
      <c r="P96" t="s">
        <v>252</v>
      </c>
      <c r="Q96" t="s">
        <v>253</v>
      </c>
      <c r="R96" s="111">
        <v>44958</v>
      </c>
      <c r="S96" t="s">
        <v>254</v>
      </c>
      <c r="T96" t="s">
        <v>254</v>
      </c>
      <c r="U96" t="s">
        <v>254</v>
      </c>
      <c r="V96" t="s">
        <v>254</v>
      </c>
      <c r="W96">
        <v>0</v>
      </c>
      <c r="X96">
        <v>0</v>
      </c>
      <c r="Y96">
        <v>3776.79</v>
      </c>
      <c r="Z96" s="27">
        <f t="shared" si="1"/>
        <v>3776.79</v>
      </c>
    </row>
    <row r="97" spans="1:26">
      <c r="A97" t="s">
        <v>246</v>
      </c>
      <c r="B97" t="s">
        <v>2420</v>
      </c>
      <c r="C97" t="s">
        <v>298</v>
      </c>
      <c r="D97" t="s">
        <v>45</v>
      </c>
      <c r="E97" t="s">
        <v>46</v>
      </c>
      <c r="F97">
        <v>11895391</v>
      </c>
      <c r="G97" s="111">
        <v>44910</v>
      </c>
      <c r="H97" t="s">
        <v>1019</v>
      </c>
      <c r="I97" t="s">
        <v>255</v>
      </c>
      <c r="L97" t="s">
        <v>251</v>
      </c>
      <c r="O97" s="111">
        <v>44910</v>
      </c>
      <c r="P97" t="s">
        <v>252</v>
      </c>
      <c r="Q97" t="s">
        <v>263</v>
      </c>
      <c r="R97" s="111">
        <v>44911</v>
      </c>
      <c r="S97" t="s">
        <v>254</v>
      </c>
      <c r="T97" t="s">
        <v>254</v>
      </c>
      <c r="U97" t="s">
        <v>254</v>
      </c>
      <c r="V97" t="s">
        <v>254</v>
      </c>
      <c r="W97">
        <v>727</v>
      </c>
      <c r="X97">
        <v>45</v>
      </c>
      <c r="Y97">
        <v>0</v>
      </c>
      <c r="Z97" s="27">
        <f t="shared" si="1"/>
        <v>772</v>
      </c>
    </row>
    <row r="98" spans="1:26">
      <c r="A98" t="s">
        <v>246</v>
      </c>
      <c r="B98" t="s">
        <v>2420</v>
      </c>
      <c r="C98" t="s">
        <v>298</v>
      </c>
      <c r="D98" t="s">
        <v>45</v>
      </c>
      <c r="E98" t="s">
        <v>46</v>
      </c>
      <c r="F98">
        <v>11987026</v>
      </c>
      <c r="G98" s="111">
        <v>44936</v>
      </c>
      <c r="H98" t="s">
        <v>1561</v>
      </c>
      <c r="I98" t="s">
        <v>255</v>
      </c>
      <c r="J98" t="s">
        <v>249</v>
      </c>
      <c r="K98" t="s">
        <v>250</v>
      </c>
      <c r="L98" t="s">
        <v>251</v>
      </c>
      <c r="O98" s="111">
        <v>44936</v>
      </c>
      <c r="P98" t="s">
        <v>252</v>
      </c>
      <c r="Q98" t="s">
        <v>253</v>
      </c>
      <c r="R98" s="111">
        <v>44938</v>
      </c>
      <c r="S98" t="s">
        <v>254</v>
      </c>
      <c r="T98" t="s">
        <v>254</v>
      </c>
      <c r="U98" t="s">
        <v>254</v>
      </c>
      <c r="V98" t="s">
        <v>254</v>
      </c>
      <c r="W98">
        <v>0</v>
      </c>
      <c r="X98">
        <v>7251.55</v>
      </c>
      <c r="Y98">
        <v>7663</v>
      </c>
      <c r="Z98" s="27">
        <f t="shared" si="1"/>
        <v>14914.55</v>
      </c>
    </row>
    <row r="99" spans="1:26">
      <c r="A99" t="s">
        <v>246</v>
      </c>
      <c r="B99" t="s">
        <v>2420</v>
      </c>
      <c r="C99" t="s">
        <v>298</v>
      </c>
      <c r="D99" t="s">
        <v>45</v>
      </c>
      <c r="E99" t="s">
        <v>46</v>
      </c>
      <c r="F99">
        <v>12006681</v>
      </c>
      <c r="G99" s="111">
        <v>44942</v>
      </c>
      <c r="H99" t="s">
        <v>1562</v>
      </c>
      <c r="I99" t="s">
        <v>255</v>
      </c>
      <c r="J99" t="s">
        <v>249</v>
      </c>
      <c r="K99" t="s">
        <v>268</v>
      </c>
      <c r="L99" t="s">
        <v>251</v>
      </c>
      <c r="O99" s="111">
        <v>44942</v>
      </c>
      <c r="P99" t="s">
        <v>252</v>
      </c>
      <c r="Q99" t="s">
        <v>253</v>
      </c>
      <c r="R99" s="111">
        <v>44943</v>
      </c>
      <c r="S99" t="s">
        <v>254</v>
      </c>
      <c r="T99" t="s">
        <v>254</v>
      </c>
      <c r="U99" t="s">
        <v>254</v>
      </c>
      <c r="V99" t="s">
        <v>254</v>
      </c>
      <c r="W99">
        <v>0</v>
      </c>
      <c r="X99">
        <v>500.43</v>
      </c>
      <c r="Y99">
        <v>313.56</v>
      </c>
      <c r="Z99" s="27">
        <f t="shared" si="1"/>
        <v>813.99</v>
      </c>
    </row>
    <row r="100" spans="1:26">
      <c r="A100" t="s">
        <v>246</v>
      </c>
      <c r="B100" t="s">
        <v>2426</v>
      </c>
      <c r="C100" t="s">
        <v>298</v>
      </c>
      <c r="D100" t="s">
        <v>45</v>
      </c>
      <c r="E100" t="s">
        <v>46</v>
      </c>
      <c r="F100">
        <v>12007723</v>
      </c>
      <c r="G100" s="111">
        <v>44953</v>
      </c>
      <c r="H100" t="s">
        <v>1563</v>
      </c>
      <c r="I100" t="s">
        <v>255</v>
      </c>
      <c r="J100" t="s">
        <v>249</v>
      </c>
      <c r="K100" t="s">
        <v>250</v>
      </c>
      <c r="O100" s="111">
        <v>44953</v>
      </c>
      <c r="P100" t="s">
        <v>252</v>
      </c>
      <c r="Q100" t="s">
        <v>253</v>
      </c>
      <c r="R100">
        <v>44958</v>
      </c>
      <c r="S100" t="s">
        <v>254</v>
      </c>
      <c r="T100" t="s">
        <v>254</v>
      </c>
      <c r="U100" t="s">
        <v>254</v>
      </c>
      <c r="V100" t="s">
        <v>254</v>
      </c>
      <c r="W100">
        <v>0</v>
      </c>
      <c r="X100">
        <v>0</v>
      </c>
      <c r="Y100">
        <v>1608.9</v>
      </c>
      <c r="Z100" s="27">
        <f t="shared" si="1"/>
        <v>1608.9</v>
      </c>
    </row>
    <row r="101" spans="1:26">
      <c r="A101" t="s">
        <v>246</v>
      </c>
      <c r="B101" t="s">
        <v>2420</v>
      </c>
      <c r="C101" t="s">
        <v>298</v>
      </c>
      <c r="D101" t="s">
        <v>45</v>
      </c>
      <c r="E101" t="s">
        <v>46</v>
      </c>
      <c r="F101">
        <v>12059378</v>
      </c>
      <c r="G101" s="111">
        <v>44955</v>
      </c>
      <c r="H101" t="s">
        <v>1564</v>
      </c>
      <c r="I101" t="s">
        <v>255</v>
      </c>
      <c r="L101" t="s">
        <v>251</v>
      </c>
      <c r="O101" s="111">
        <v>44956</v>
      </c>
      <c r="P101" t="s">
        <v>252</v>
      </c>
      <c r="Q101" t="s">
        <v>263</v>
      </c>
      <c r="R101" s="111">
        <v>44957</v>
      </c>
      <c r="S101" t="s">
        <v>254</v>
      </c>
      <c r="T101" t="s">
        <v>254</v>
      </c>
      <c r="U101" t="s">
        <v>254</v>
      </c>
      <c r="V101" t="s">
        <v>254</v>
      </c>
      <c r="W101">
        <v>0</v>
      </c>
      <c r="X101">
        <v>0</v>
      </c>
      <c r="Y101">
        <v>0</v>
      </c>
      <c r="Z101" s="27">
        <f t="shared" si="1"/>
        <v>0</v>
      </c>
    </row>
    <row r="102" spans="1:26">
      <c r="A102" t="s">
        <v>246</v>
      </c>
      <c r="B102" t="s">
        <v>2420</v>
      </c>
      <c r="C102" t="s">
        <v>298</v>
      </c>
      <c r="D102" t="s">
        <v>45</v>
      </c>
      <c r="E102" t="s">
        <v>46</v>
      </c>
      <c r="F102">
        <v>12085993</v>
      </c>
      <c r="G102" s="111">
        <v>44963</v>
      </c>
      <c r="H102" t="s">
        <v>2427</v>
      </c>
      <c r="I102" t="s">
        <v>255</v>
      </c>
      <c r="J102" t="s">
        <v>249</v>
      </c>
      <c r="K102" t="s">
        <v>268</v>
      </c>
      <c r="L102" t="s">
        <v>251</v>
      </c>
      <c r="O102" s="111">
        <v>44963</v>
      </c>
      <c r="P102" t="s">
        <v>252</v>
      </c>
      <c r="Q102" t="s">
        <v>253</v>
      </c>
      <c r="R102" s="111">
        <v>44966</v>
      </c>
      <c r="S102" t="s">
        <v>254</v>
      </c>
      <c r="T102" t="s">
        <v>254</v>
      </c>
      <c r="U102" t="s">
        <v>254</v>
      </c>
      <c r="V102" t="s">
        <v>254</v>
      </c>
      <c r="W102">
        <v>0</v>
      </c>
      <c r="X102">
        <v>0</v>
      </c>
      <c r="Y102">
        <v>1082</v>
      </c>
      <c r="Z102" s="27">
        <f t="shared" si="1"/>
        <v>1082</v>
      </c>
    </row>
    <row r="103" spans="1:26">
      <c r="A103" t="s">
        <v>246</v>
      </c>
      <c r="B103" t="s">
        <v>2420</v>
      </c>
      <c r="C103" t="s">
        <v>298</v>
      </c>
      <c r="D103" t="s">
        <v>45</v>
      </c>
      <c r="E103" t="s">
        <v>46</v>
      </c>
      <c r="F103">
        <v>12173259</v>
      </c>
      <c r="G103" s="111">
        <v>44985</v>
      </c>
      <c r="H103" t="s">
        <v>2428</v>
      </c>
      <c r="I103" t="s">
        <v>248</v>
      </c>
      <c r="J103" t="s">
        <v>249</v>
      </c>
      <c r="K103" t="s">
        <v>268</v>
      </c>
      <c r="L103" t="s">
        <v>251</v>
      </c>
      <c r="O103" s="111">
        <v>44985</v>
      </c>
      <c r="P103" t="s">
        <v>252</v>
      </c>
      <c r="Q103" t="s">
        <v>1406</v>
      </c>
      <c r="R103" s="111"/>
      <c r="S103" t="s">
        <v>254</v>
      </c>
      <c r="T103" t="s">
        <v>254</v>
      </c>
      <c r="U103" t="s">
        <v>254</v>
      </c>
      <c r="V103" t="s">
        <v>254</v>
      </c>
      <c r="W103">
        <v>0</v>
      </c>
      <c r="X103">
        <v>0</v>
      </c>
      <c r="Y103">
        <v>0</v>
      </c>
      <c r="Z103" s="27">
        <f t="shared" si="1"/>
        <v>0</v>
      </c>
    </row>
    <row r="104" spans="1:26">
      <c r="A104" t="s">
        <v>246</v>
      </c>
      <c r="B104" t="s">
        <v>2420</v>
      </c>
      <c r="C104" t="s">
        <v>298</v>
      </c>
      <c r="D104" t="s">
        <v>2404</v>
      </c>
      <c r="E104" t="s">
        <v>46</v>
      </c>
      <c r="F104">
        <v>12106520</v>
      </c>
      <c r="G104" s="111">
        <v>44965</v>
      </c>
      <c r="H104" t="s">
        <v>2429</v>
      </c>
      <c r="I104" t="s">
        <v>248</v>
      </c>
      <c r="J104" t="s">
        <v>259</v>
      </c>
      <c r="K104" t="s">
        <v>250</v>
      </c>
      <c r="L104" t="s">
        <v>251</v>
      </c>
      <c r="O104" s="111">
        <v>44966</v>
      </c>
      <c r="P104" t="s">
        <v>254</v>
      </c>
      <c r="Q104" t="s">
        <v>253</v>
      </c>
      <c r="R104" s="111">
        <v>44970</v>
      </c>
      <c r="S104" t="s">
        <v>254</v>
      </c>
      <c r="T104" t="s">
        <v>254</v>
      </c>
      <c r="U104" t="s">
        <v>254</v>
      </c>
      <c r="V104" t="s">
        <v>254</v>
      </c>
      <c r="W104">
        <v>0</v>
      </c>
      <c r="X104">
        <v>0</v>
      </c>
      <c r="Y104">
        <v>1956</v>
      </c>
      <c r="Z104" s="27">
        <f t="shared" si="1"/>
        <v>1956</v>
      </c>
    </row>
    <row r="105" spans="1:26">
      <c r="A105" t="s">
        <v>246</v>
      </c>
      <c r="B105" t="s">
        <v>2420</v>
      </c>
      <c r="C105" t="s">
        <v>298</v>
      </c>
      <c r="D105" t="s">
        <v>2404</v>
      </c>
      <c r="E105" t="s">
        <v>46</v>
      </c>
      <c r="F105">
        <v>12126719</v>
      </c>
      <c r="G105" s="111">
        <v>44971</v>
      </c>
      <c r="H105" t="s">
        <v>2430</v>
      </c>
      <c r="I105" t="s">
        <v>248</v>
      </c>
      <c r="J105" t="s">
        <v>259</v>
      </c>
      <c r="K105" t="s">
        <v>250</v>
      </c>
      <c r="L105" t="s">
        <v>251</v>
      </c>
      <c r="O105" s="111">
        <v>44971</v>
      </c>
      <c r="P105" t="s">
        <v>254</v>
      </c>
      <c r="Q105" t="s">
        <v>253</v>
      </c>
      <c r="R105" s="111">
        <v>44973</v>
      </c>
      <c r="S105" t="s">
        <v>254</v>
      </c>
      <c r="T105" t="s">
        <v>254</v>
      </c>
      <c r="U105" t="s">
        <v>254</v>
      </c>
      <c r="V105" t="s">
        <v>254</v>
      </c>
      <c r="W105">
        <v>0</v>
      </c>
      <c r="X105">
        <v>0</v>
      </c>
      <c r="Y105">
        <v>1</v>
      </c>
      <c r="Z105" s="27">
        <f t="shared" si="1"/>
        <v>1</v>
      </c>
    </row>
    <row r="106" spans="1:26">
      <c r="A106" t="s">
        <v>246</v>
      </c>
      <c r="B106" t="s">
        <v>2420</v>
      </c>
      <c r="C106" t="s">
        <v>298</v>
      </c>
      <c r="D106" t="s">
        <v>360</v>
      </c>
      <c r="E106" t="s">
        <v>46</v>
      </c>
      <c r="F106">
        <v>11437164</v>
      </c>
      <c r="G106" s="111">
        <v>44897</v>
      </c>
      <c r="H106" t="s">
        <v>1320</v>
      </c>
      <c r="I106" t="s">
        <v>255</v>
      </c>
      <c r="J106" t="s">
        <v>249</v>
      </c>
      <c r="K106" t="s">
        <v>250</v>
      </c>
      <c r="L106" t="s">
        <v>251</v>
      </c>
      <c r="O106" s="111">
        <v>44897</v>
      </c>
      <c r="P106" t="s">
        <v>252</v>
      </c>
      <c r="Q106" t="s">
        <v>253</v>
      </c>
      <c r="R106">
        <v>44901</v>
      </c>
      <c r="S106" t="s">
        <v>254</v>
      </c>
      <c r="T106" t="s">
        <v>254</v>
      </c>
      <c r="U106" t="s">
        <v>254</v>
      </c>
      <c r="V106" t="s">
        <v>254</v>
      </c>
      <c r="W106">
        <v>0</v>
      </c>
      <c r="X106">
        <v>3132.65</v>
      </c>
      <c r="Y106">
        <v>3205.15</v>
      </c>
      <c r="Z106" s="27">
        <f t="shared" si="1"/>
        <v>6337.8</v>
      </c>
    </row>
    <row r="107" spans="1:26">
      <c r="A107" t="s">
        <v>246</v>
      </c>
      <c r="B107" t="s">
        <v>2420</v>
      </c>
      <c r="C107" t="s">
        <v>298</v>
      </c>
      <c r="D107" t="s">
        <v>1565</v>
      </c>
      <c r="E107" t="s">
        <v>46</v>
      </c>
      <c r="F107">
        <v>12058810</v>
      </c>
      <c r="G107" s="111">
        <v>44954</v>
      </c>
      <c r="H107" t="s">
        <v>1566</v>
      </c>
      <c r="I107" t="s">
        <v>255</v>
      </c>
      <c r="J107" t="s">
        <v>249</v>
      </c>
      <c r="K107" t="s">
        <v>250</v>
      </c>
      <c r="L107" t="s">
        <v>251</v>
      </c>
      <c r="O107" s="111">
        <v>44954</v>
      </c>
      <c r="P107" t="s">
        <v>252</v>
      </c>
      <c r="Q107" t="s">
        <v>253</v>
      </c>
      <c r="R107" s="111">
        <v>44956</v>
      </c>
      <c r="S107" t="s">
        <v>254</v>
      </c>
      <c r="T107" t="s">
        <v>254</v>
      </c>
      <c r="U107" t="s">
        <v>254</v>
      </c>
      <c r="V107" t="s">
        <v>254</v>
      </c>
      <c r="W107">
        <v>0</v>
      </c>
      <c r="X107">
        <v>0</v>
      </c>
      <c r="Y107">
        <v>1291.5</v>
      </c>
      <c r="Z107" s="27">
        <f t="shared" si="1"/>
        <v>1291.5</v>
      </c>
    </row>
    <row r="108" spans="1:26">
      <c r="A108" t="s">
        <v>246</v>
      </c>
      <c r="B108" t="s">
        <v>2420</v>
      </c>
      <c r="C108" t="s">
        <v>298</v>
      </c>
      <c r="D108" t="s">
        <v>1020</v>
      </c>
      <c r="E108" t="s">
        <v>46</v>
      </c>
      <c r="F108">
        <v>11846945</v>
      </c>
      <c r="G108" s="111">
        <v>44896</v>
      </c>
      <c r="H108" t="s">
        <v>1021</v>
      </c>
      <c r="I108" t="s">
        <v>255</v>
      </c>
      <c r="J108" t="s">
        <v>249</v>
      </c>
      <c r="K108" t="s">
        <v>268</v>
      </c>
      <c r="L108" t="s">
        <v>251</v>
      </c>
      <c r="O108" s="111">
        <v>44896</v>
      </c>
      <c r="P108" t="s">
        <v>252</v>
      </c>
      <c r="Q108" t="s">
        <v>253</v>
      </c>
      <c r="R108">
        <v>44897</v>
      </c>
      <c r="S108" t="s">
        <v>254</v>
      </c>
      <c r="T108" t="s">
        <v>254</v>
      </c>
      <c r="U108" t="s">
        <v>254</v>
      </c>
      <c r="V108" t="s">
        <v>254</v>
      </c>
      <c r="W108">
        <v>66864.039999999994</v>
      </c>
      <c r="X108">
        <v>69755.990000000005</v>
      </c>
      <c r="Y108">
        <v>60327.81</v>
      </c>
      <c r="Z108" s="27">
        <f t="shared" si="1"/>
        <v>196947.84</v>
      </c>
    </row>
    <row r="109" spans="1:26">
      <c r="A109" t="s">
        <v>246</v>
      </c>
      <c r="B109" t="s">
        <v>2431</v>
      </c>
      <c r="C109" t="s">
        <v>666</v>
      </c>
      <c r="D109" t="s">
        <v>57</v>
      </c>
      <c r="E109" t="s">
        <v>58</v>
      </c>
      <c r="F109">
        <v>157680</v>
      </c>
      <c r="G109" s="111">
        <v>44907</v>
      </c>
      <c r="H109" t="s">
        <v>1022</v>
      </c>
      <c r="I109" t="s">
        <v>255</v>
      </c>
      <c r="J109" t="s">
        <v>249</v>
      </c>
      <c r="K109" t="s">
        <v>268</v>
      </c>
      <c r="L109" t="s">
        <v>251</v>
      </c>
      <c r="O109" s="111">
        <v>44915</v>
      </c>
      <c r="P109" t="s">
        <v>252</v>
      </c>
      <c r="Q109" t="s">
        <v>253</v>
      </c>
      <c r="R109">
        <v>44923</v>
      </c>
      <c r="S109" t="s">
        <v>254</v>
      </c>
      <c r="T109" t="s">
        <v>254</v>
      </c>
      <c r="U109" t="s">
        <v>254</v>
      </c>
      <c r="V109" t="s">
        <v>254</v>
      </c>
      <c r="W109">
        <v>713.67</v>
      </c>
      <c r="X109">
        <v>18212.400000000001</v>
      </c>
      <c r="Y109">
        <v>3112.15</v>
      </c>
      <c r="Z109" s="27">
        <f t="shared" si="1"/>
        <v>22038.22</v>
      </c>
    </row>
    <row r="110" spans="1:26">
      <c r="A110" t="s">
        <v>246</v>
      </c>
      <c r="B110" t="s">
        <v>2431</v>
      </c>
      <c r="C110" t="s">
        <v>666</v>
      </c>
      <c r="D110" t="s">
        <v>57</v>
      </c>
      <c r="E110" t="s">
        <v>58</v>
      </c>
      <c r="F110">
        <v>5465991</v>
      </c>
      <c r="G110" s="111">
        <v>44904</v>
      </c>
      <c r="H110" t="s">
        <v>1321</v>
      </c>
      <c r="I110" t="s">
        <v>248</v>
      </c>
      <c r="J110" t="s">
        <v>249</v>
      </c>
      <c r="K110" t="s">
        <v>268</v>
      </c>
      <c r="L110" t="s">
        <v>251</v>
      </c>
      <c r="O110" s="111">
        <v>44915</v>
      </c>
      <c r="P110" t="s">
        <v>252</v>
      </c>
      <c r="Q110" t="s">
        <v>282</v>
      </c>
      <c r="R110">
        <v>44917</v>
      </c>
      <c r="S110" t="s">
        <v>254</v>
      </c>
      <c r="T110" t="s">
        <v>254</v>
      </c>
      <c r="U110" t="s">
        <v>254</v>
      </c>
      <c r="V110" t="s">
        <v>254</v>
      </c>
      <c r="W110">
        <v>0</v>
      </c>
      <c r="X110">
        <v>0</v>
      </c>
      <c r="Y110">
        <v>0</v>
      </c>
      <c r="Z110" s="27">
        <f t="shared" si="1"/>
        <v>0</v>
      </c>
    </row>
    <row r="111" spans="1:26">
      <c r="A111" t="s">
        <v>246</v>
      </c>
      <c r="B111" t="s">
        <v>2432</v>
      </c>
      <c r="C111" t="s">
        <v>666</v>
      </c>
      <c r="D111" t="s">
        <v>57</v>
      </c>
      <c r="E111" t="s">
        <v>58</v>
      </c>
      <c r="F111">
        <v>11811356</v>
      </c>
      <c r="G111" s="111">
        <v>44902</v>
      </c>
      <c r="H111" t="s">
        <v>1023</v>
      </c>
      <c r="I111" t="s">
        <v>255</v>
      </c>
      <c r="L111" t="s">
        <v>251</v>
      </c>
      <c r="O111" s="111">
        <v>44903</v>
      </c>
      <c r="P111" t="s">
        <v>252</v>
      </c>
      <c r="Q111" t="s">
        <v>263</v>
      </c>
      <c r="R111" s="111">
        <v>44907</v>
      </c>
      <c r="S111" t="s">
        <v>254</v>
      </c>
      <c r="T111" t="s">
        <v>254</v>
      </c>
      <c r="U111" t="s">
        <v>254</v>
      </c>
      <c r="V111" t="s">
        <v>254</v>
      </c>
      <c r="W111">
        <v>2</v>
      </c>
      <c r="X111">
        <v>0.8</v>
      </c>
      <c r="Y111">
        <v>0</v>
      </c>
      <c r="Z111" s="27">
        <f t="shared" si="1"/>
        <v>2.8</v>
      </c>
    </row>
    <row r="112" spans="1:26">
      <c r="A112" t="s">
        <v>246</v>
      </c>
      <c r="B112" t="s">
        <v>2431</v>
      </c>
      <c r="C112" t="s">
        <v>666</v>
      </c>
      <c r="D112" t="s">
        <v>57</v>
      </c>
      <c r="E112" t="s">
        <v>58</v>
      </c>
      <c r="F112">
        <v>11860968</v>
      </c>
      <c r="G112" s="111">
        <v>44901</v>
      </c>
      <c r="H112" t="s">
        <v>1024</v>
      </c>
      <c r="I112" t="s">
        <v>255</v>
      </c>
      <c r="J112" t="s">
        <v>249</v>
      </c>
      <c r="K112" t="s">
        <v>250</v>
      </c>
      <c r="L112" t="s">
        <v>251</v>
      </c>
      <c r="O112" s="111">
        <v>44903</v>
      </c>
      <c r="P112" t="s">
        <v>252</v>
      </c>
      <c r="Q112" t="s">
        <v>253</v>
      </c>
      <c r="R112">
        <v>44903</v>
      </c>
      <c r="S112" t="s">
        <v>254</v>
      </c>
      <c r="T112" t="s">
        <v>254</v>
      </c>
      <c r="U112" t="s">
        <v>254</v>
      </c>
      <c r="V112" t="s">
        <v>254</v>
      </c>
      <c r="W112">
        <v>1688</v>
      </c>
      <c r="X112">
        <v>1730</v>
      </c>
      <c r="Y112">
        <v>2335</v>
      </c>
      <c r="Z112" s="27">
        <f t="shared" si="1"/>
        <v>5753</v>
      </c>
    </row>
    <row r="113" spans="1:26">
      <c r="A113" t="s">
        <v>246</v>
      </c>
      <c r="B113" t="s">
        <v>2431</v>
      </c>
      <c r="C113" t="s">
        <v>666</v>
      </c>
      <c r="D113" t="s">
        <v>57</v>
      </c>
      <c r="E113" t="s">
        <v>58</v>
      </c>
      <c r="F113">
        <v>11861247</v>
      </c>
      <c r="G113" s="111">
        <v>44904</v>
      </c>
      <c r="H113" t="s">
        <v>1322</v>
      </c>
      <c r="I113" t="s">
        <v>255</v>
      </c>
      <c r="J113" t="s">
        <v>249</v>
      </c>
      <c r="K113" t="s">
        <v>250</v>
      </c>
      <c r="L113" t="s">
        <v>251</v>
      </c>
      <c r="O113" s="111">
        <v>44915</v>
      </c>
      <c r="P113" t="s">
        <v>252</v>
      </c>
      <c r="Q113" t="s">
        <v>257</v>
      </c>
      <c r="R113">
        <v>44923</v>
      </c>
      <c r="S113" t="s">
        <v>254</v>
      </c>
      <c r="T113" t="s">
        <v>254</v>
      </c>
      <c r="U113" t="s">
        <v>254</v>
      </c>
      <c r="V113" t="s">
        <v>254</v>
      </c>
      <c r="W113">
        <v>0</v>
      </c>
      <c r="X113">
        <v>0</v>
      </c>
      <c r="Y113">
        <v>0</v>
      </c>
      <c r="Z113" s="27">
        <f t="shared" si="1"/>
        <v>0</v>
      </c>
    </row>
    <row r="114" spans="1:26">
      <c r="A114" t="s">
        <v>246</v>
      </c>
      <c r="B114" t="s">
        <v>2431</v>
      </c>
      <c r="C114" t="s">
        <v>666</v>
      </c>
      <c r="D114" t="s">
        <v>57</v>
      </c>
      <c r="E114" t="s">
        <v>58</v>
      </c>
      <c r="F114">
        <v>11882068</v>
      </c>
      <c r="G114" s="111">
        <v>44908</v>
      </c>
      <c r="H114" t="s">
        <v>1025</v>
      </c>
      <c r="I114" t="s">
        <v>255</v>
      </c>
      <c r="J114" t="s">
        <v>249</v>
      </c>
      <c r="K114" t="s">
        <v>250</v>
      </c>
      <c r="L114" t="s">
        <v>251</v>
      </c>
      <c r="O114" s="111">
        <v>44915</v>
      </c>
      <c r="P114" t="s">
        <v>252</v>
      </c>
      <c r="Q114" t="s">
        <v>253</v>
      </c>
      <c r="R114" s="111">
        <v>44923</v>
      </c>
      <c r="S114" t="s">
        <v>254</v>
      </c>
      <c r="T114" t="s">
        <v>254</v>
      </c>
      <c r="U114" t="s">
        <v>254</v>
      </c>
      <c r="V114" t="s">
        <v>254</v>
      </c>
      <c r="W114">
        <v>15.5</v>
      </c>
      <c r="X114">
        <v>317.89999999999998</v>
      </c>
      <c r="Y114">
        <v>347.55</v>
      </c>
      <c r="Z114" s="27">
        <f t="shared" si="1"/>
        <v>680.95</v>
      </c>
    </row>
    <row r="115" spans="1:26">
      <c r="A115" t="s">
        <v>246</v>
      </c>
      <c r="B115" t="s">
        <v>2431</v>
      </c>
      <c r="C115" t="s">
        <v>666</v>
      </c>
      <c r="D115" t="s">
        <v>57</v>
      </c>
      <c r="E115" t="s">
        <v>58</v>
      </c>
      <c r="F115">
        <v>11888524</v>
      </c>
      <c r="G115" s="111">
        <v>44909</v>
      </c>
      <c r="H115" t="s">
        <v>1323</v>
      </c>
      <c r="I115" t="s">
        <v>255</v>
      </c>
      <c r="L115" t="s">
        <v>251</v>
      </c>
      <c r="O115" s="111">
        <v>44915</v>
      </c>
      <c r="P115" t="s">
        <v>252</v>
      </c>
      <c r="Q115" t="s">
        <v>263</v>
      </c>
      <c r="R115" s="111">
        <v>44926</v>
      </c>
      <c r="S115" t="s">
        <v>254</v>
      </c>
      <c r="T115" t="s">
        <v>254</v>
      </c>
      <c r="U115" t="s">
        <v>254</v>
      </c>
      <c r="V115" t="s">
        <v>254</v>
      </c>
      <c r="W115">
        <v>0</v>
      </c>
      <c r="X115">
        <v>1</v>
      </c>
      <c r="Y115">
        <v>0</v>
      </c>
      <c r="Z115" s="27">
        <f t="shared" si="1"/>
        <v>1</v>
      </c>
    </row>
    <row r="116" spans="1:26">
      <c r="A116" t="s">
        <v>246</v>
      </c>
      <c r="B116" t="s">
        <v>2431</v>
      </c>
      <c r="C116" t="s">
        <v>666</v>
      </c>
      <c r="D116" t="s">
        <v>57</v>
      </c>
      <c r="E116" t="s">
        <v>58</v>
      </c>
      <c r="F116">
        <v>11889241</v>
      </c>
      <c r="G116" s="111">
        <v>44909</v>
      </c>
      <c r="H116" t="s">
        <v>1026</v>
      </c>
      <c r="I116" t="s">
        <v>255</v>
      </c>
      <c r="J116" t="s">
        <v>249</v>
      </c>
      <c r="K116" t="s">
        <v>250</v>
      </c>
      <c r="L116" t="s">
        <v>251</v>
      </c>
      <c r="O116" s="111">
        <v>44915</v>
      </c>
      <c r="P116" t="s">
        <v>252</v>
      </c>
      <c r="Q116" t="s">
        <v>253</v>
      </c>
      <c r="R116">
        <v>44923</v>
      </c>
      <c r="S116" t="s">
        <v>254</v>
      </c>
      <c r="T116" t="s">
        <v>254</v>
      </c>
      <c r="U116" t="s">
        <v>254</v>
      </c>
      <c r="V116" t="s">
        <v>254</v>
      </c>
      <c r="W116">
        <v>5</v>
      </c>
      <c r="X116">
        <v>3361.5</v>
      </c>
      <c r="Y116">
        <v>2155.5</v>
      </c>
      <c r="Z116" s="27">
        <f t="shared" si="1"/>
        <v>5522</v>
      </c>
    </row>
    <row r="117" spans="1:26">
      <c r="A117" t="s">
        <v>246</v>
      </c>
      <c r="B117" t="s">
        <v>2431</v>
      </c>
      <c r="C117" t="s">
        <v>666</v>
      </c>
      <c r="D117" t="s">
        <v>57</v>
      </c>
      <c r="E117" t="s">
        <v>58</v>
      </c>
      <c r="F117">
        <v>11893788</v>
      </c>
      <c r="G117" s="111">
        <v>44910</v>
      </c>
      <c r="H117" t="s">
        <v>1324</v>
      </c>
      <c r="I117" t="s">
        <v>255</v>
      </c>
      <c r="J117" t="s">
        <v>249</v>
      </c>
      <c r="K117" t="s">
        <v>250</v>
      </c>
      <c r="L117" t="s">
        <v>251</v>
      </c>
      <c r="O117" s="111">
        <v>44915</v>
      </c>
      <c r="P117" t="s">
        <v>252</v>
      </c>
      <c r="Q117" t="s">
        <v>1406</v>
      </c>
      <c r="R117" s="111"/>
      <c r="S117" t="s">
        <v>254</v>
      </c>
      <c r="T117" t="s">
        <v>254</v>
      </c>
      <c r="U117" t="s">
        <v>254</v>
      </c>
      <c r="V117" t="s">
        <v>254</v>
      </c>
      <c r="W117">
        <v>0</v>
      </c>
      <c r="X117">
        <v>0</v>
      </c>
      <c r="Y117">
        <v>0</v>
      </c>
      <c r="Z117" s="27">
        <f t="shared" si="1"/>
        <v>0</v>
      </c>
    </row>
    <row r="118" spans="1:26">
      <c r="A118" t="s">
        <v>246</v>
      </c>
      <c r="B118" t="s">
        <v>2431</v>
      </c>
      <c r="C118" t="s">
        <v>666</v>
      </c>
      <c r="D118" t="s">
        <v>57</v>
      </c>
      <c r="E118" t="s">
        <v>58</v>
      </c>
      <c r="F118">
        <v>11905370</v>
      </c>
      <c r="G118" s="111">
        <v>44914</v>
      </c>
      <c r="H118" t="s">
        <v>1325</v>
      </c>
      <c r="I118" t="s">
        <v>255</v>
      </c>
      <c r="L118" t="s">
        <v>251</v>
      </c>
      <c r="O118" s="111">
        <v>44915</v>
      </c>
      <c r="P118" t="s">
        <v>252</v>
      </c>
      <c r="Q118" t="s">
        <v>263</v>
      </c>
      <c r="R118" s="111">
        <v>44923</v>
      </c>
      <c r="S118" t="s">
        <v>254</v>
      </c>
      <c r="T118" t="s">
        <v>254</v>
      </c>
      <c r="U118" t="s">
        <v>254</v>
      </c>
      <c r="V118" t="s">
        <v>254</v>
      </c>
      <c r="W118">
        <v>0</v>
      </c>
      <c r="X118">
        <v>0</v>
      </c>
      <c r="Y118">
        <v>0</v>
      </c>
      <c r="Z118" s="27">
        <f t="shared" si="1"/>
        <v>0</v>
      </c>
    </row>
    <row r="119" spans="1:26">
      <c r="A119" t="s">
        <v>246</v>
      </c>
      <c r="B119" t="s">
        <v>2431</v>
      </c>
      <c r="C119" t="s">
        <v>666</v>
      </c>
      <c r="D119" t="s">
        <v>57</v>
      </c>
      <c r="E119" t="s">
        <v>58</v>
      </c>
      <c r="F119">
        <v>11911397</v>
      </c>
      <c r="G119" s="111">
        <v>44915</v>
      </c>
      <c r="H119" t="s">
        <v>1326</v>
      </c>
      <c r="I119" t="s">
        <v>248</v>
      </c>
      <c r="J119" t="s">
        <v>249</v>
      </c>
      <c r="K119" t="s">
        <v>250</v>
      </c>
      <c r="L119" t="s">
        <v>251</v>
      </c>
      <c r="O119" s="111">
        <v>44915</v>
      </c>
      <c r="P119" t="s">
        <v>252</v>
      </c>
      <c r="Q119" t="s">
        <v>257</v>
      </c>
      <c r="S119" t="s">
        <v>254</v>
      </c>
      <c r="T119" t="s">
        <v>254</v>
      </c>
      <c r="U119" t="s">
        <v>254</v>
      </c>
      <c r="V119" t="s">
        <v>254</v>
      </c>
      <c r="W119">
        <v>0</v>
      </c>
      <c r="X119">
        <v>0</v>
      </c>
      <c r="Y119">
        <v>0</v>
      </c>
      <c r="Z119" s="27">
        <f t="shared" si="1"/>
        <v>0</v>
      </c>
    </row>
    <row r="120" spans="1:26">
      <c r="A120" t="s">
        <v>246</v>
      </c>
      <c r="B120" t="s">
        <v>2431</v>
      </c>
      <c r="C120" t="s">
        <v>666</v>
      </c>
      <c r="D120" t="s">
        <v>57</v>
      </c>
      <c r="E120" t="s">
        <v>58</v>
      </c>
      <c r="F120">
        <v>11917024</v>
      </c>
      <c r="G120" s="111">
        <v>44916</v>
      </c>
      <c r="H120" t="s">
        <v>1327</v>
      </c>
      <c r="I120" t="s">
        <v>260</v>
      </c>
      <c r="J120" t="s">
        <v>249</v>
      </c>
      <c r="K120" t="s">
        <v>250</v>
      </c>
      <c r="L120" t="s">
        <v>251</v>
      </c>
      <c r="O120" s="111">
        <v>44917</v>
      </c>
      <c r="P120" t="s">
        <v>252</v>
      </c>
      <c r="Q120" t="s">
        <v>1406</v>
      </c>
      <c r="R120" s="111"/>
      <c r="S120" t="s">
        <v>254</v>
      </c>
      <c r="T120" t="s">
        <v>254</v>
      </c>
      <c r="U120" t="s">
        <v>254</v>
      </c>
      <c r="V120" t="s">
        <v>254</v>
      </c>
      <c r="W120">
        <v>0</v>
      </c>
      <c r="X120">
        <v>0</v>
      </c>
      <c r="Y120">
        <v>0</v>
      </c>
      <c r="Z120" s="27">
        <f t="shared" si="1"/>
        <v>0</v>
      </c>
    </row>
    <row r="121" spans="1:26">
      <c r="A121" t="s">
        <v>246</v>
      </c>
      <c r="B121" t="s">
        <v>2431</v>
      </c>
      <c r="C121" t="s">
        <v>666</v>
      </c>
      <c r="D121" t="s">
        <v>57</v>
      </c>
      <c r="E121" t="s">
        <v>58</v>
      </c>
      <c r="F121">
        <v>11918031</v>
      </c>
      <c r="G121" s="111">
        <v>44916</v>
      </c>
      <c r="H121" t="s">
        <v>1328</v>
      </c>
      <c r="I121" t="s">
        <v>271</v>
      </c>
      <c r="J121" t="s">
        <v>249</v>
      </c>
      <c r="K121" t="s">
        <v>268</v>
      </c>
      <c r="L121" t="s">
        <v>251</v>
      </c>
      <c r="O121" s="111">
        <v>44917</v>
      </c>
      <c r="P121" t="s">
        <v>252</v>
      </c>
      <c r="Q121" t="s">
        <v>1406</v>
      </c>
      <c r="R121" s="111"/>
      <c r="S121" t="s">
        <v>254</v>
      </c>
      <c r="T121" t="s">
        <v>254</v>
      </c>
      <c r="U121" t="s">
        <v>254</v>
      </c>
      <c r="V121" t="s">
        <v>254</v>
      </c>
      <c r="W121">
        <v>0</v>
      </c>
      <c r="X121">
        <v>0</v>
      </c>
      <c r="Y121">
        <v>0</v>
      </c>
      <c r="Z121" s="27">
        <f t="shared" si="1"/>
        <v>0</v>
      </c>
    </row>
    <row r="122" spans="1:26">
      <c r="A122" t="s">
        <v>246</v>
      </c>
      <c r="B122" t="s">
        <v>2431</v>
      </c>
      <c r="C122" t="s">
        <v>666</v>
      </c>
      <c r="D122" t="s">
        <v>57</v>
      </c>
      <c r="E122" t="s">
        <v>58</v>
      </c>
      <c r="F122">
        <v>11937356</v>
      </c>
      <c r="G122" s="111">
        <v>44922</v>
      </c>
      <c r="H122" t="s">
        <v>1329</v>
      </c>
      <c r="I122" t="s">
        <v>255</v>
      </c>
      <c r="J122" t="s">
        <v>249</v>
      </c>
      <c r="K122" t="s">
        <v>250</v>
      </c>
      <c r="L122" t="s">
        <v>251</v>
      </c>
      <c r="O122" s="111">
        <v>44922</v>
      </c>
      <c r="P122" t="s">
        <v>252</v>
      </c>
      <c r="Q122" t="s">
        <v>253</v>
      </c>
      <c r="R122" s="111">
        <v>44957</v>
      </c>
      <c r="S122" t="s">
        <v>254</v>
      </c>
      <c r="T122" t="s">
        <v>254</v>
      </c>
      <c r="U122" t="s">
        <v>254</v>
      </c>
      <c r="V122" t="s">
        <v>254</v>
      </c>
      <c r="W122">
        <v>0</v>
      </c>
      <c r="X122">
        <v>0</v>
      </c>
      <c r="Y122">
        <v>21653.8</v>
      </c>
      <c r="Z122" s="27">
        <f t="shared" si="1"/>
        <v>21653.8</v>
      </c>
    </row>
    <row r="123" spans="1:26">
      <c r="A123" t="s">
        <v>246</v>
      </c>
      <c r="B123" t="s">
        <v>2431</v>
      </c>
      <c r="C123" t="s">
        <v>666</v>
      </c>
      <c r="D123" t="s">
        <v>57</v>
      </c>
      <c r="E123" t="s">
        <v>58</v>
      </c>
      <c r="F123">
        <v>11939640</v>
      </c>
      <c r="G123" s="111">
        <v>44922</v>
      </c>
      <c r="H123" t="s">
        <v>1330</v>
      </c>
      <c r="I123" t="s">
        <v>248</v>
      </c>
      <c r="J123" t="s">
        <v>249</v>
      </c>
      <c r="K123" t="s">
        <v>250</v>
      </c>
      <c r="L123" t="s">
        <v>251</v>
      </c>
      <c r="O123" s="111">
        <v>44923</v>
      </c>
      <c r="P123" t="s">
        <v>252</v>
      </c>
      <c r="Q123" t="s">
        <v>257</v>
      </c>
      <c r="S123" t="s">
        <v>254</v>
      </c>
      <c r="T123" t="s">
        <v>254</v>
      </c>
      <c r="U123" t="s">
        <v>254</v>
      </c>
      <c r="V123" t="s">
        <v>254</v>
      </c>
      <c r="W123">
        <v>0</v>
      </c>
      <c r="X123">
        <v>0</v>
      </c>
      <c r="Y123">
        <v>0</v>
      </c>
      <c r="Z123" s="27">
        <f t="shared" si="1"/>
        <v>0</v>
      </c>
    </row>
    <row r="124" spans="1:26">
      <c r="A124" t="s">
        <v>246</v>
      </c>
      <c r="B124" t="s">
        <v>2431</v>
      </c>
      <c r="C124" t="s">
        <v>666</v>
      </c>
      <c r="D124" t="s">
        <v>57</v>
      </c>
      <c r="E124" t="s">
        <v>58</v>
      </c>
      <c r="F124">
        <v>11944087</v>
      </c>
      <c r="G124" s="111">
        <v>44923</v>
      </c>
      <c r="H124" t="s">
        <v>1331</v>
      </c>
      <c r="I124" t="s">
        <v>271</v>
      </c>
      <c r="J124" t="s">
        <v>249</v>
      </c>
      <c r="K124" t="s">
        <v>250</v>
      </c>
      <c r="L124" t="s">
        <v>251</v>
      </c>
      <c r="O124" s="111">
        <v>44924</v>
      </c>
      <c r="P124" t="s">
        <v>252</v>
      </c>
      <c r="Q124" t="s">
        <v>253</v>
      </c>
      <c r="R124" s="111">
        <v>44980</v>
      </c>
      <c r="S124" t="s">
        <v>254</v>
      </c>
      <c r="T124" t="s">
        <v>254</v>
      </c>
      <c r="U124" t="s">
        <v>254</v>
      </c>
      <c r="V124" t="s">
        <v>254</v>
      </c>
      <c r="W124">
        <v>0</v>
      </c>
      <c r="X124">
        <v>0</v>
      </c>
      <c r="Y124">
        <v>170</v>
      </c>
      <c r="Z124" s="27">
        <f t="shared" si="1"/>
        <v>170</v>
      </c>
    </row>
    <row r="125" spans="1:26">
      <c r="A125" t="s">
        <v>246</v>
      </c>
      <c r="B125" t="s">
        <v>2431</v>
      </c>
      <c r="C125" t="s">
        <v>666</v>
      </c>
      <c r="D125" t="s">
        <v>57</v>
      </c>
      <c r="E125" t="s">
        <v>58</v>
      </c>
      <c r="F125">
        <v>11960827</v>
      </c>
      <c r="G125" s="111">
        <v>44936</v>
      </c>
      <c r="H125" t="s">
        <v>1568</v>
      </c>
      <c r="I125" t="s">
        <v>248</v>
      </c>
      <c r="J125" t="s">
        <v>249</v>
      </c>
      <c r="K125" t="s">
        <v>268</v>
      </c>
      <c r="L125" t="s">
        <v>251</v>
      </c>
      <c r="O125" s="111">
        <v>44939</v>
      </c>
      <c r="P125" t="s">
        <v>252</v>
      </c>
      <c r="Q125" t="s">
        <v>253</v>
      </c>
      <c r="R125" s="111">
        <v>44949</v>
      </c>
      <c r="S125" t="s">
        <v>254</v>
      </c>
      <c r="T125" t="s">
        <v>254</v>
      </c>
      <c r="U125" t="s">
        <v>254</v>
      </c>
      <c r="V125" t="s">
        <v>254</v>
      </c>
      <c r="W125">
        <v>0</v>
      </c>
      <c r="X125">
        <v>1</v>
      </c>
      <c r="Y125">
        <v>6621.21</v>
      </c>
      <c r="Z125" s="27">
        <f t="shared" si="1"/>
        <v>6622.21</v>
      </c>
    </row>
    <row r="126" spans="1:26">
      <c r="A126" t="s">
        <v>246</v>
      </c>
      <c r="B126" t="s">
        <v>2431</v>
      </c>
      <c r="C126" t="s">
        <v>666</v>
      </c>
      <c r="D126" t="s">
        <v>57</v>
      </c>
      <c r="E126" t="s">
        <v>58</v>
      </c>
      <c r="F126">
        <v>11964282</v>
      </c>
      <c r="G126" s="111">
        <v>44929</v>
      </c>
      <c r="H126" t="s">
        <v>1569</v>
      </c>
      <c r="I126" t="s">
        <v>248</v>
      </c>
      <c r="J126" t="s">
        <v>249</v>
      </c>
      <c r="K126" t="s">
        <v>250</v>
      </c>
      <c r="L126" t="s">
        <v>251</v>
      </c>
      <c r="O126" s="111">
        <v>44929</v>
      </c>
      <c r="P126" t="s">
        <v>252</v>
      </c>
      <c r="Q126" t="s">
        <v>282</v>
      </c>
      <c r="R126" s="111">
        <v>44946</v>
      </c>
      <c r="S126" t="s">
        <v>254</v>
      </c>
      <c r="T126" t="s">
        <v>254</v>
      </c>
      <c r="U126" t="s">
        <v>254</v>
      </c>
      <c r="V126" t="s">
        <v>254</v>
      </c>
      <c r="W126">
        <v>0</v>
      </c>
      <c r="X126">
        <v>91</v>
      </c>
      <c r="Y126">
        <v>0</v>
      </c>
      <c r="Z126" s="27">
        <f t="shared" si="1"/>
        <v>91</v>
      </c>
    </row>
    <row r="127" spans="1:26">
      <c r="A127" t="s">
        <v>246</v>
      </c>
      <c r="B127" t="s">
        <v>2431</v>
      </c>
      <c r="C127" t="s">
        <v>666</v>
      </c>
      <c r="D127" t="s">
        <v>57</v>
      </c>
      <c r="E127" t="s">
        <v>58</v>
      </c>
      <c r="F127">
        <v>11965140</v>
      </c>
      <c r="G127" s="111">
        <v>44929</v>
      </c>
      <c r="H127" t="s">
        <v>1570</v>
      </c>
      <c r="I127" t="s">
        <v>248</v>
      </c>
      <c r="J127" t="s">
        <v>249</v>
      </c>
      <c r="K127" t="s">
        <v>250</v>
      </c>
      <c r="L127" t="s">
        <v>251</v>
      </c>
      <c r="O127" s="111">
        <v>44930</v>
      </c>
      <c r="P127" t="s">
        <v>252</v>
      </c>
      <c r="Q127" t="s">
        <v>257</v>
      </c>
      <c r="S127" t="s">
        <v>254</v>
      </c>
      <c r="T127" t="s">
        <v>254</v>
      </c>
      <c r="U127" t="s">
        <v>254</v>
      </c>
      <c r="V127" t="s">
        <v>254</v>
      </c>
      <c r="W127">
        <v>0</v>
      </c>
      <c r="X127">
        <v>0</v>
      </c>
      <c r="Y127">
        <v>0</v>
      </c>
      <c r="Z127" s="27">
        <f t="shared" si="1"/>
        <v>0</v>
      </c>
    </row>
    <row r="128" spans="1:26">
      <c r="A128" t="s">
        <v>246</v>
      </c>
      <c r="B128" t="s">
        <v>2431</v>
      </c>
      <c r="C128" t="s">
        <v>666</v>
      </c>
      <c r="D128" t="s">
        <v>57</v>
      </c>
      <c r="E128" t="s">
        <v>58</v>
      </c>
      <c r="F128">
        <v>11969077</v>
      </c>
      <c r="G128" s="111">
        <v>44930</v>
      </c>
      <c r="H128" t="s">
        <v>1571</v>
      </c>
      <c r="I128" t="s">
        <v>248</v>
      </c>
      <c r="J128" t="s">
        <v>249</v>
      </c>
      <c r="K128" t="s">
        <v>250</v>
      </c>
      <c r="L128" t="s">
        <v>251</v>
      </c>
      <c r="O128" s="111">
        <v>44930</v>
      </c>
      <c r="P128" t="s">
        <v>252</v>
      </c>
      <c r="Q128" t="s">
        <v>253</v>
      </c>
      <c r="R128" s="111">
        <v>44953</v>
      </c>
      <c r="S128" t="s">
        <v>254</v>
      </c>
      <c r="T128" t="s">
        <v>254</v>
      </c>
      <c r="U128" t="s">
        <v>254</v>
      </c>
      <c r="V128" t="s">
        <v>254</v>
      </c>
      <c r="W128">
        <v>0</v>
      </c>
      <c r="X128">
        <v>641</v>
      </c>
      <c r="Y128">
        <v>5861</v>
      </c>
      <c r="Z128" s="27">
        <f t="shared" si="1"/>
        <v>6502</v>
      </c>
    </row>
    <row r="129" spans="1:26">
      <c r="A129" t="s">
        <v>246</v>
      </c>
      <c r="B129" t="s">
        <v>2431</v>
      </c>
      <c r="C129" t="s">
        <v>666</v>
      </c>
      <c r="D129" t="s">
        <v>57</v>
      </c>
      <c r="E129" t="s">
        <v>58</v>
      </c>
      <c r="F129">
        <v>11973861</v>
      </c>
      <c r="G129" s="111">
        <v>44931</v>
      </c>
      <c r="H129" t="s">
        <v>1572</v>
      </c>
      <c r="I129" t="s">
        <v>255</v>
      </c>
      <c r="J129" t="s">
        <v>249</v>
      </c>
      <c r="K129" t="s">
        <v>250</v>
      </c>
      <c r="L129" t="s">
        <v>251</v>
      </c>
      <c r="O129" s="111">
        <v>44931</v>
      </c>
      <c r="P129" t="s">
        <v>252</v>
      </c>
      <c r="Q129" t="s">
        <v>253</v>
      </c>
      <c r="R129">
        <v>44949</v>
      </c>
      <c r="S129" t="s">
        <v>254</v>
      </c>
      <c r="T129" t="s">
        <v>254</v>
      </c>
      <c r="U129" t="s">
        <v>254</v>
      </c>
      <c r="V129" t="s">
        <v>254</v>
      </c>
      <c r="W129">
        <v>0</v>
      </c>
      <c r="X129">
        <v>2630.73</v>
      </c>
      <c r="Y129">
        <v>14614.05</v>
      </c>
      <c r="Z129" s="27">
        <f t="shared" si="1"/>
        <v>17244.78</v>
      </c>
    </row>
    <row r="130" spans="1:26">
      <c r="A130" t="s">
        <v>246</v>
      </c>
      <c r="B130" t="s">
        <v>2431</v>
      </c>
      <c r="C130" t="s">
        <v>666</v>
      </c>
      <c r="D130" t="s">
        <v>57</v>
      </c>
      <c r="E130" t="s">
        <v>58</v>
      </c>
      <c r="F130">
        <v>11983204</v>
      </c>
      <c r="G130" s="111">
        <v>44935</v>
      </c>
      <c r="H130" t="s">
        <v>1573</v>
      </c>
      <c r="I130" t="s">
        <v>255</v>
      </c>
      <c r="J130" t="s">
        <v>249</v>
      </c>
      <c r="K130" t="s">
        <v>250</v>
      </c>
      <c r="L130" t="s">
        <v>251</v>
      </c>
      <c r="O130" s="111">
        <v>44937</v>
      </c>
      <c r="P130" t="s">
        <v>252</v>
      </c>
      <c r="Q130" t="s">
        <v>1406</v>
      </c>
      <c r="S130" t="s">
        <v>254</v>
      </c>
      <c r="T130" t="s">
        <v>254</v>
      </c>
      <c r="U130" t="s">
        <v>254</v>
      </c>
      <c r="V130" t="s">
        <v>254</v>
      </c>
      <c r="W130">
        <v>0</v>
      </c>
      <c r="X130">
        <v>0</v>
      </c>
      <c r="Y130">
        <v>0</v>
      </c>
      <c r="Z130" s="27">
        <f t="shared" si="1"/>
        <v>0</v>
      </c>
    </row>
    <row r="131" spans="1:26">
      <c r="A131" t="s">
        <v>246</v>
      </c>
      <c r="B131" t="s">
        <v>2431</v>
      </c>
      <c r="C131" t="s">
        <v>666</v>
      </c>
      <c r="D131" t="s">
        <v>57</v>
      </c>
      <c r="E131" t="s">
        <v>58</v>
      </c>
      <c r="F131">
        <v>11991033</v>
      </c>
      <c r="G131" s="111">
        <v>44937</v>
      </c>
      <c r="H131" t="s">
        <v>1574</v>
      </c>
      <c r="I131" t="s">
        <v>248</v>
      </c>
      <c r="J131" t="s">
        <v>249</v>
      </c>
      <c r="K131" t="s">
        <v>250</v>
      </c>
      <c r="L131" t="s">
        <v>251</v>
      </c>
      <c r="O131" s="111">
        <v>44942</v>
      </c>
      <c r="P131" t="s">
        <v>252</v>
      </c>
      <c r="Q131" t="s">
        <v>282</v>
      </c>
      <c r="R131">
        <v>44945</v>
      </c>
      <c r="S131" t="s">
        <v>254</v>
      </c>
      <c r="T131" t="s">
        <v>254</v>
      </c>
      <c r="U131" t="s">
        <v>254</v>
      </c>
      <c r="V131" t="s">
        <v>254</v>
      </c>
      <c r="W131">
        <v>0</v>
      </c>
      <c r="X131">
        <v>1</v>
      </c>
      <c r="Y131">
        <v>0</v>
      </c>
      <c r="Z131" s="27">
        <f t="shared" ref="Z131:Z194" si="2">SUM(W131:Y131)</f>
        <v>1</v>
      </c>
    </row>
    <row r="132" spans="1:26">
      <c r="A132" t="s">
        <v>246</v>
      </c>
      <c r="B132" t="s">
        <v>2431</v>
      </c>
      <c r="C132" t="s">
        <v>666</v>
      </c>
      <c r="D132" t="s">
        <v>57</v>
      </c>
      <c r="E132" t="s">
        <v>58</v>
      </c>
      <c r="F132">
        <v>11996472</v>
      </c>
      <c r="G132" s="111">
        <v>44938</v>
      </c>
      <c r="H132" t="s">
        <v>1575</v>
      </c>
      <c r="I132" t="s">
        <v>248</v>
      </c>
      <c r="J132" t="s">
        <v>249</v>
      </c>
      <c r="K132" t="s">
        <v>250</v>
      </c>
      <c r="L132" t="s">
        <v>251</v>
      </c>
      <c r="O132" s="111">
        <v>44942</v>
      </c>
      <c r="P132" t="s">
        <v>252</v>
      </c>
      <c r="Q132" t="s">
        <v>253</v>
      </c>
      <c r="R132" s="111">
        <v>44949</v>
      </c>
      <c r="S132" t="s">
        <v>254</v>
      </c>
      <c r="T132" t="s">
        <v>254</v>
      </c>
      <c r="U132" t="s">
        <v>254</v>
      </c>
      <c r="V132" t="s">
        <v>254</v>
      </c>
      <c r="W132">
        <v>0</v>
      </c>
      <c r="X132">
        <v>748</v>
      </c>
      <c r="Y132">
        <v>849</v>
      </c>
      <c r="Z132" s="27">
        <f t="shared" si="2"/>
        <v>1597</v>
      </c>
    </row>
    <row r="133" spans="1:26">
      <c r="A133" t="s">
        <v>246</v>
      </c>
      <c r="B133" t="s">
        <v>2431</v>
      </c>
      <c r="C133" t="s">
        <v>666</v>
      </c>
      <c r="D133" t="s">
        <v>57</v>
      </c>
      <c r="E133" t="s">
        <v>58</v>
      </c>
      <c r="F133">
        <v>12001398</v>
      </c>
      <c r="G133" s="111">
        <v>44939</v>
      </c>
      <c r="H133" t="s">
        <v>1576</v>
      </c>
      <c r="I133" t="s">
        <v>248</v>
      </c>
      <c r="J133" t="s">
        <v>249</v>
      </c>
      <c r="K133" t="s">
        <v>250</v>
      </c>
      <c r="L133" t="s">
        <v>251</v>
      </c>
      <c r="O133" s="111">
        <v>44942</v>
      </c>
      <c r="P133" t="s">
        <v>252</v>
      </c>
      <c r="Q133" t="s">
        <v>253</v>
      </c>
      <c r="R133">
        <v>44952</v>
      </c>
      <c r="S133" t="s">
        <v>254</v>
      </c>
      <c r="T133" t="s">
        <v>254</v>
      </c>
      <c r="U133" t="s">
        <v>254</v>
      </c>
      <c r="V133" t="s">
        <v>254</v>
      </c>
      <c r="W133">
        <v>0</v>
      </c>
      <c r="X133">
        <v>288.89999999999998</v>
      </c>
      <c r="Y133">
        <v>20143.95</v>
      </c>
      <c r="Z133" s="27">
        <f t="shared" si="2"/>
        <v>20432.850000000002</v>
      </c>
    </row>
    <row r="134" spans="1:26">
      <c r="A134" t="s">
        <v>246</v>
      </c>
      <c r="B134" t="s">
        <v>2431</v>
      </c>
      <c r="C134" t="s">
        <v>666</v>
      </c>
      <c r="D134" t="s">
        <v>57</v>
      </c>
      <c r="E134" t="s">
        <v>58</v>
      </c>
      <c r="F134">
        <v>12021973</v>
      </c>
      <c r="G134" s="111">
        <v>44949</v>
      </c>
      <c r="H134" t="s">
        <v>1577</v>
      </c>
      <c r="I134" t="s">
        <v>248</v>
      </c>
      <c r="J134" t="s">
        <v>249</v>
      </c>
      <c r="K134" t="s">
        <v>250</v>
      </c>
      <c r="L134" t="s">
        <v>251</v>
      </c>
      <c r="O134" s="111">
        <v>44950</v>
      </c>
      <c r="P134" t="s">
        <v>252</v>
      </c>
      <c r="Q134" t="s">
        <v>253</v>
      </c>
      <c r="R134" s="111">
        <v>44965</v>
      </c>
      <c r="S134" t="s">
        <v>254</v>
      </c>
      <c r="T134" t="s">
        <v>254</v>
      </c>
      <c r="U134" t="s">
        <v>254</v>
      </c>
      <c r="V134" t="s">
        <v>254</v>
      </c>
      <c r="W134">
        <v>0</v>
      </c>
      <c r="X134">
        <v>0</v>
      </c>
      <c r="Y134">
        <v>650</v>
      </c>
      <c r="Z134" s="27">
        <f t="shared" si="2"/>
        <v>650</v>
      </c>
    </row>
    <row r="135" spans="1:26">
      <c r="A135" t="s">
        <v>246</v>
      </c>
      <c r="B135" t="s">
        <v>2431</v>
      </c>
      <c r="C135" t="s">
        <v>666</v>
      </c>
      <c r="D135" t="s">
        <v>57</v>
      </c>
      <c r="E135" t="s">
        <v>58</v>
      </c>
      <c r="F135">
        <v>12034361</v>
      </c>
      <c r="G135" s="111">
        <v>44949</v>
      </c>
      <c r="H135" t="s">
        <v>1578</v>
      </c>
      <c r="I135" t="s">
        <v>255</v>
      </c>
      <c r="J135" t="s">
        <v>249</v>
      </c>
      <c r="K135" t="s">
        <v>250</v>
      </c>
      <c r="L135" t="s">
        <v>251</v>
      </c>
      <c r="O135" s="111">
        <v>44950</v>
      </c>
      <c r="P135" t="s">
        <v>252</v>
      </c>
      <c r="Q135" t="s">
        <v>253</v>
      </c>
      <c r="R135" s="111">
        <v>44956</v>
      </c>
      <c r="S135" t="s">
        <v>254</v>
      </c>
      <c r="T135" t="s">
        <v>254</v>
      </c>
      <c r="U135" t="s">
        <v>254</v>
      </c>
      <c r="V135" t="s">
        <v>254</v>
      </c>
      <c r="W135">
        <v>0</v>
      </c>
      <c r="X135">
        <v>808</v>
      </c>
      <c r="Y135">
        <v>13060</v>
      </c>
      <c r="Z135" s="27">
        <f t="shared" si="2"/>
        <v>13868</v>
      </c>
    </row>
    <row r="136" spans="1:26">
      <c r="A136" t="s">
        <v>246</v>
      </c>
      <c r="B136" t="s">
        <v>2431</v>
      </c>
      <c r="C136" t="s">
        <v>666</v>
      </c>
      <c r="D136" t="s">
        <v>343</v>
      </c>
      <c r="E136" t="s">
        <v>54</v>
      </c>
      <c r="F136">
        <v>11887813</v>
      </c>
      <c r="G136" s="111">
        <v>44909</v>
      </c>
      <c r="H136" t="s">
        <v>1332</v>
      </c>
      <c r="I136" t="s">
        <v>248</v>
      </c>
      <c r="J136" t="s">
        <v>249</v>
      </c>
      <c r="K136" t="s">
        <v>250</v>
      </c>
      <c r="L136" t="s">
        <v>251</v>
      </c>
      <c r="O136" s="111">
        <v>44915</v>
      </c>
      <c r="P136" t="s">
        <v>252</v>
      </c>
      <c r="Q136" t="s">
        <v>253</v>
      </c>
      <c r="R136" s="111">
        <v>44928</v>
      </c>
      <c r="S136" t="s">
        <v>254</v>
      </c>
      <c r="T136" t="s">
        <v>254</v>
      </c>
      <c r="U136" t="s">
        <v>254</v>
      </c>
      <c r="V136" t="s">
        <v>254</v>
      </c>
      <c r="W136">
        <v>0</v>
      </c>
      <c r="X136">
        <v>1042</v>
      </c>
      <c r="Y136">
        <v>1732.5</v>
      </c>
      <c r="Z136" s="27">
        <f t="shared" si="2"/>
        <v>2774.5</v>
      </c>
    </row>
    <row r="137" spans="1:26">
      <c r="A137" t="s">
        <v>246</v>
      </c>
      <c r="B137" t="s">
        <v>2431</v>
      </c>
      <c r="C137" t="s">
        <v>666</v>
      </c>
      <c r="D137" t="s">
        <v>344</v>
      </c>
      <c r="E137" t="s">
        <v>54</v>
      </c>
      <c r="F137">
        <v>11877254</v>
      </c>
      <c r="G137" s="111">
        <v>44907</v>
      </c>
      <c r="H137" t="s">
        <v>1027</v>
      </c>
      <c r="I137" t="s">
        <v>255</v>
      </c>
      <c r="J137" t="s">
        <v>249</v>
      </c>
      <c r="K137" t="s">
        <v>331</v>
      </c>
      <c r="L137" t="s">
        <v>251</v>
      </c>
      <c r="O137" s="111">
        <v>44915</v>
      </c>
      <c r="P137" t="s">
        <v>252</v>
      </c>
      <c r="Q137" t="s">
        <v>253</v>
      </c>
      <c r="R137" s="111">
        <v>44923</v>
      </c>
      <c r="S137" t="s">
        <v>254</v>
      </c>
      <c r="T137" t="s">
        <v>254</v>
      </c>
      <c r="U137" t="s">
        <v>254</v>
      </c>
      <c r="V137" t="s">
        <v>254</v>
      </c>
      <c r="W137">
        <v>197</v>
      </c>
      <c r="X137">
        <v>6152.54</v>
      </c>
      <c r="Y137">
        <v>12958.65</v>
      </c>
      <c r="Z137" s="27">
        <f t="shared" si="2"/>
        <v>19308.189999999999</v>
      </c>
    </row>
    <row r="138" spans="1:26">
      <c r="A138" t="s">
        <v>246</v>
      </c>
      <c r="B138" t="s">
        <v>2431</v>
      </c>
      <c r="C138" t="s">
        <v>666</v>
      </c>
      <c r="D138" t="s">
        <v>344</v>
      </c>
      <c r="E138" t="s">
        <v>54</v>
      </c>
      <c r="F138">
        <v>11945511</v>
      </c>
      <c r="G138" s="111">
        <v>44923</v>
      </c>
      <c r="H138" t="s">
        <v>1333</v>
      </c>
      <c r="I138" t="s">
        <v>271</v>
      </c>
      <c r="J138" t="s">
        <v>249</v>
      </c>
      <c r="K138" t="s">
        <v>268</v>
      </c>
      <c r="L138" t="s">
        <v>251</v>
      </c>
      <c r="O138" s="111">
        <v>44924</v>
      </c>
      <c r="P138" t="s">
        <v>252</v>
      </c>
      <c r="Q138" t="s">
        <v>257</v>
      </c>
      <c r="R138" s="111">
        <v>44980</v>
      </c>
      <c r="S138" t="s">
        <v>254</v>
      </c>
      <c r="T138" t="s">
        <v>254</v>
      </c>
      <c r="U138" t="s">
        <v>254</v>
      </c>
      <c r="V138" t="s">
        <v>254</v>
      </c>
      <c r="W138">
        <v>0</v>
      </c>
      <c r="X138">
        <v>0</v>
      </c>
      <c r="Y138">
        <v>0</v>
      </c>
      <c r="Z138" s="27">
        <f t="shared" si="2"/>
        <v>0</v>
      </c>
    </row>
    <row r="139" spans="1:26">
      <c r="A139" t="s">
        <v>246</v>
      </c>
      <c r="B139" t="s">
        <v>2431</v>
      </c>
      <c r="C139" t="s">
        <v>666</v>
      </c>
      <c r="D139" t="s">
        <v>344</v>
      </c>
      <c r="E139" t="s">
        <v>54</v>
      </c>
      <c r="F139">
        <v>11951158</v>
      </c>
      <c r="G139" s="111">
        <v>44924</v>
      </c>
      <c r="H139" t="s">
        <v>1334</v>
      </c>
      <c r="I139" t="s">
        <v>248</v>
      </c>
      <c r="J139" t="s">
        <v>249</v>
      </c>
      <c r="K139" t="s">
        <v>1579</v>
      </c>
      <c r="L139" t="s">
        <v>251</v>
      </c>
      <c r="O139" s="111">
        <v>44924</v>
      </c>
      <c r="P139" t="s">
        <v>252</v>
      </c>
      <c r="Q139" t="s">
        <v>253</v>
      </c>
      <c r="R139" s="111">
        <v>44925</v>
      </c>
      <c r="S139" t="s">
        <v>254</v>
      </c>
      <c r="T139" t="s">
        <v>254</v>
      </c>
      <c r="U139" t="s">
        <v>254</v>
      </c>
      <c r="V139" t="s">
        <v>254</v>
      </c>
      <c r="W139">
        <v>0</v>
      </c>
      <c r="X139">
        <v>5099</v>
      </c>
      <c r="Y139">
        <v>6473.6</v>
      </c>
      <c r="Z139" s="27">
        <f t="shared" si="2"/>
        <v>11572.6</v>
      </c>
    </row>
    <row r="140" spans="1:26">
      <c r="A140" t="s">
        <v>246</v>
      </c>
      <c r="B140" t="s">
        <v>2431</v>
      </c>
      <c r="C140" t="s">
        <v>666</v>
      </c>
      <c r="D140" t="s">
        <v>344</v>
      </c>
      <c r="E140" t="s">
        <v>54</v>
      </c>
      <c r="F140">
        <v>11958704</v>
      </c>
      <c r="G140" s="111">
        <v>44925</v>
      </c>
      <c r="H140" t="s">
        <v>1580</v>
      </c>
      <c r="I140" t="s">
        <v>271</v>
      </c>
      <c r="J140" t="s">
        <v>249</v>
      </c>
      <c r="K140" t="s">
        <v>268</v>
      </c>
      <c r="L140" t="s">
        <v>251</v>
      </c>
      <c r="O140" s="111">
        <v>44928</v>
      </c>
      <c r="P140" t="s">
        <v>252</v>
      </c>
      <c r="Q140" t="s">
        <v>1406</v>
      </c>
      <c r="R140" s="111"/>
      <c r="S140" t="s">
        <v>254</v>
      </c>
      <c r="T140" t="s">
        <v>254</v>
      </c>
      <c r="U140" t="s">
        <v>254</v>
      </c>
      <c r="V140" t="s">
        <v>254</v>
      </c>
      <c r="W140">
        <v>0</v>
      </c>
      <c r="X140">
        <v>0</v>
      </c>
      <c r="Y140">
        <v>0</v>
      </c>
      <c r="Z140" s="27">
        <f t="shared" si="2"/>
        <v>0</v>
      </c>
    </row>
    <row r="141" spans="1:26">
      <c r="A141" t="s">
        <v>246</v>
      </c>
      <c r="B141" t="s">
        <v>2431</v>
      </c>
      <c r="C141" t="s">
        <v>666</v>
      </c>
      <c r="D141" t="s">
        <v>344</v>
      </c>
      <c r="E141" t="s">
        <v>54</v>
      </c>
      <c r="F141">
        <v>12002022</v>
      </c>
      <c r="G141" s="111">
        <v>44939</v>
      </c>
      <c r="H141" t="s">
        <v>1581</v>
      </c>
      <c r="I141" t="s">
        <v>271</v>
      </c>
      <c r="J141" t="s">
        <v>249</v>
      </c>
      <c r="K141" t="s">
        <v>250</v>
      </c>
      <c r="L141" t="s">
        <v>251</v>
      </c>
      <c r="O141" s="111">
        <v>44942</v>
      </c>
      <c r="P141" t="s">
        <v>252</v>
      </c>
      <c r="Q141" t="s">
        <v>253</v>
      </c>
      <c r="R141" s="111">
        <v>44980</v>
      </c>
      <c r="S141" t="s">
        <v>254</v>
      </c>
      <c r="T141" t="s">
        <v>254</v>
      </c>
      <c r="U141" t="s">
        <v>254</v>
      </c>
      <c r="V141" t="s">
        <v>254</v>
      </c>
      <c r="W141">
        <v>0</v>
      </c>
      <c r="X141">
        <v>0</v>
      </c>
      <c r="Y141">
        <v>23.75</v>
      </c>
      <c r="Z141" s="27">
        <f t="shared" si="2"/>
        <v>23.75</v>
      </c>
    </row>
    <row r="142" spans="1:26">
      <c r="A142" t="s">
        <v>246</v>
      </c>
      <c r="B142" t="s">
        <v>2431</v>
      </c>
      <c r="C142" t="s">
        <v>666</v>
      </c>
      <c r="D142" t="s">
        <v>344</v>
      </c>
      <c r="E142" t="s">
        <v>54</v>
      </c>
      <c r="F142">
        <v>12006001</v>
      </c>
      <c r="G142" s="111">
        <v>44942</v>
      </c>
      <c r="H142" t="s">
        <v>1582</v>
      </c>
      <c r="I142" t="s">
        <v>255</v>
      </c>
      <c r="J142" t="s">
        <v>249</v>
      </c>
      <c r="K142" t="s">
        <v>250</v>
      </c>
      <c r="L142" t="s">
        <v>251</v>
      </c>
      <c r="O142" s="111">
        <v>44943</v>
      </c>
      <c r="P142" t="s">
        <v>252</v>
      </c>
      <c r="Q142" t="s">
        <v>253</v>
      </c>
      <c r="R142" s="111">
        <v>44973</v>
      </c>
      <c r="S142" t="s">
        <v>254</v>
      </c>
      <c r="T142" t="s">
        <v>254</v>
      </c>
      <c r="U142" t="s">
        <v>254</v>
      </c>
      <c r="V142" t="s">
        <v>254</v>
      </c>
      <c r="W142">
        <v>0</v>
      </c>
      <c r="X142">
        <v>0</v>
      </c>
      <c r="Y142">
        <v>913.2</v>
      </c>
      <c r="Z142" s="27">
        <f t="shared" si="2"/>
        <v>913.2</v>
      </c>
    </row>
    <row r="143" spans="1:26">
      <c r="A143" t="s">
        <v>246</v>
      </c>
      <c r="B143" t="s">
        <v>2431</v>
      </c>
      <c r="C143" t="s">
        <v>666</v>
      </c>
      <c r="D143" t="s">
        <v>1028</v>
      </c>
      <c r="E143" t="s">
        <v>54</v>
      </c>
      <c r="F143">
        <v>11861918</v>
      </c>
      <c r="G143" s="111">
        <v>44902</v>
      </c>
      <c r="H143" t="s">
        <v>1029</v>
      </c>
      <c r="I143" t="s">
        <v>255</v>
      </c>
      <c r="J143" t="s">
        <v>249</v>
      </c>
      <c r="K143" t="s">
        <v>250</v>
      </c>
      <c r="L143" t="s">
        <v>251</v>
      </c>
      <c r="O143" s="111">
        <v>44904</v>
      </c>
      <c r="P143" t="s">
        <v>252</v>
      </c>
      <c r="Q143" t="s">
        <v>253</v>
      </c>
      <c r="R143" s="111">
        <v>44905</v>
      </c>
      <c r="S143" t="s">
        <v>254</v>
      </c>
      <c r="T143" t="s">
        <v>254</v>
      </c>
      <c r="U143" t="s">
        <v>254</v>
      </c>
      <c r="V143" t="s">
        <v>254</v>
      </c>
      <c r="W143">
        <v>1.5</v>
      </c>
      <c r="X143">
        <v>60</v>
      </c>
      <c r="Y143">
        <v>530</v>
      </c>
      <c r="Z143" s="27">
        <f t="shared" si="2"/>
        <v>591.5</v>
      </c>
    </row>
    <row r="144" spans="1:26">
      <c r="A144" t="s">
        <v>246</v>
      </c>
      <c r="B144" t="s">
        <v>2431</v>
      </c>
      <c r="C144" t="s">
        <v>666</v>
      </c>
      <c r="D144" t="s">
        <v>1053</v>
      </c>
      <c r="E144" t="s">
        <v>54</v>
      </c>
      <c r="F144">
        <v>12011764</v>
      </c>
      <c r="G144" s="111">
        <v>44943</v>
      </c>
      <c r="H144" t="s">
        <v>1583</v>
      </c>
      <c r="I144" t="s">
        <v>271</v>
      </c>
      <c r="J144" t="s">
        <v>249</v>
      </c>
      <c r="K144" t="s">
        <v>250</v>
      </c>
      <c r="L144" t="s">
        <v>251</v>
      </c>
      <c r="O144" s="111">
        <v>44946</v>
      </c>
      <c r="P144" t="s">
        <v>252</v>
      </c>
      <c r="Q144" t="s">
        <v>253</v>
      </c>
      <c r="R144" s="111">
        <v>44980</v>
      </c>
      <c r="S144" t="s">
        <v>254</v>
      </c>
      <c r="T144" t="s">
        <v>254</v>
      </c>
      <c r="U144" t="s">
        <v>254</v>
      </c>
      <c r="V144" t="s">
        <v>254</v>
      </c>
      <c r="W144">
        <v>0</v>
      </c>
      <c r="X144">
        <v>0</v>
      </c>
      <c r="Y144">
        <v>64.3</v>
      </c>
      <c r="Z144" s="27">
        <f t="shared" si="2"/>
        <v>64.3</v>
      </c>
    </row>
    <row r="145" spans="1:26">
      <c r="A145" t="s">
        <v>246</v>
      </c>
      <c r="B145" t="s">
        <v>2433</v>
      </c>
      <c r="C145" t="s">
        <v>934</v>
      </c>
      <c r="D145" t="s">
        <v>264</v>
      </c>
      <c r="E145" t="s">
        <v>54</v>
      </c>
      <c r="F145">
        <v>9048082</v>
      </c>
      <c r="G145" s="111">
        <v>44973</v>
      </c>
      <c r="H145" t="s">
        <v>2434</v>
      </c>
      <c r="I145" t="s">
        <v>256</v>
      </c>
      <c r="J145" t="s">
        <v>249</v>
      </c>
      <c r="K145" t="s">
        <v>250</v>
      </c>
      <c r="L145" t="s">
        <v>251</v>
      </c>
      <c r="O145" s="111">
        <v>44973</v>
      </c>
      <c r="P145" t="s">
        <v>252</v>
      </c>
      <c r="Q145" t="s">
        <v>253</v>
      </c>
      <c r="R145" s="111">
        <v>44979</v>
      </c>
      <c r="S145" t="s">
        <v>254</v>
      </c>
      <c r="T145" t="s">
        <v>254</v>
      </c>
      <c r="U145" t="s">
        <v>254</v>
      </c>
      <c r="V145" t="s">
        <v>254</v>
      </c>
      <c r="W145">
        <v>0</v>
      </c>
      <c r="X145">
        <v>0</v>
      </c>
      <c r="Y145">
        <v>4353</v>
      </c>
      <c r="Z145" s="27">
        <f t="shared" si="2"/>
        <v>4353</v>
      </c>
    </row>
    <row r="146" spans="1:26">
      <c r="A146" t="s">
        <v>246</v>
      </c>
      <c r="B146" t="s">
        <v>2435</v>
      </c>
      <c r="C146" t="s">
        <v>934</v>
      </c>
      <c r="D146" t="s">
        <v>264</v>
      </c>
      <c r="E146" t="s">
        <v>54</v>
      </c>
      <c r="F146">
        <v>11894058</v>
      </c>
      <c r="G146" s="111">
        <v>44932</v>
      </c>
      <c r="H146" t="s">
        <v>2436</v>
      </c>
      <c r="I146" t="s">
        <v>2437</v>
      </c>
      <c r="J146" t="s">
        <v>259</v>
      </c>
      <c r="K146" t="s">
        <v>2438</v>
      </c>
      <c r="L146" t="s">
        <v>251</v>
      </c>
      <c r="O146" s="111">
        <v>44951</v>
      </c>
      <c r="P146" t="s">
        <v>254</v>
      </c>
      <c r="Q146" t="s">
        <v>253</v>
      </c>
      <c r="R146" s="111">
        <v>44952</v>
      </c>
      <c r="S146" t="s">
        <v>254</v>
      </c>
      <c r="T146" t="s">
        <v>254</v>
      </c>
      <c r="U146" t="s">
        <v>254</v>
      </c>
      <c r="V146" t="s">
        <v>254</v>
      </c>
      <c r="W146">
        <v>0</v>
      </c>
      <c r="X146">
        <v>0</v>
      </c>
      <c r="Y146">
        <v>0</v>
      </c>
      <c r="Z146" s="27">
        <f t="shared" si="2"/>
        <v>0</v>
      </c>
    </row>
    <row r="147" spans="1:26">
      <c r="A147" t="s">
        <v>246</v>
      </c>
      <c r="B147" t="s">
        <v>2435</v>
      </c>
      <c r="C147" t="s">
        <v>934</v>
      </c>
      <c r="D147" t="s">
        <v>264</v>
      </c>
      <c r="E147" t="s">
        <v>54</v>
      </c>
      <c r="F147">
        <v>11937536</v>
      </c>
      <c r="G147" s="111">
        <v>44932</v>
      </c>
      <c r="H147" t="s">
        <v>1584</v>
      </c>
      <c r="I147" t="s">
        <v>255</v>
      </c>
      <c r="J147" t="s">
        <v>249</v>
      </c>
      <c r="K147" t="s">
        <v>250</v>
      </c>
      <c r="L147" t="s">
        <v>251</v>
      </c>
      <c r="O147" s="111">
        <v>44932</v>
      </c>
      <c r="P147" t="s">
        <v>252</v>
      </c>
      <c r="Q147" t="s">
        <v>253</v>
      </c>
      <c r="R147" s="111">
        <v>44935</v>
      </c>
      <c r="S147" t="s">
        <v>254</v>
      </c>
      <c r="T147" t="s">
        <v>254</v>
      </c>
      <c r="U147" t="s">
        <v>254</v>
      </c>
      <c r="V147" t="s">
        <v>254</v>
      </c>
      <c r="W147">
        <v>0</v>
      </c>
      <c r="X147">
        <v>2064</v>
      </c>
      <c r="Y147">
        <v>2159.5</v>
      </c>
      <c r="Z147" s="27">
        <f t="shared" si="2"/>
        <v>4223.5</v>
      </c>
    </row>
    <row r="148" spans="1:26">
      <c r="A148" t="s">
        <v>246</v>
      </c>
      <c r="B148" t="s">
        <v>2435</v>
      </c>
      <c r="C148" t="s">
        <v>934</v>
      </c>
      <c r="D148" t="s">
        <v>264</v>
      </c>
      <c r="E148" t="s">
        <v>54</v>
      </c>
      <c r="F148">
        <v>11952469</v>
      </c>
      <c r="G148" s="111">
        <v>44924</v>
      </c>
      <c r="H148" t="s">
        <v>1335</v>
      </c>
      <c r="I148" t="s">
        <v>255</v>
      </c>
      <c r="L148" t="s">
        <v>251</v>
      </c>
      <c r="O148" s="111">
        <v>44925</v>
      </c>
      <c r="P148" t="s">
        <v>252</v>
      </c>
      <c r="Q148" t="s">
        <v>263</v>
      </c>
      <c r="R148" s="111">
        <v>44928</v>
      </c>
      <c r="S148" t="s">
        <v>254</v>
      </c>
      <c r="T148" t="s">
        <v>254</v>
      </c>
      <c r="U148" t="s">
        <v>254</v>
      </c>
      <c r="V148" t="s">
        <v>254</v>
      </c>
      <c r="W148">
        <v>0</v>
      </c>
      <c r="X148">
        <v>156.5</v>
      </c>
      <c r="Y148">
        <v>0</v>
      </c>
      <c r="Z148" s="27">
        <f t="shared" si="2"/>
        <v>156.5</v>
      </c>
    </row>
    <row r="149" spans="1:26">
      <c r="A149" t="s">
        <v>246</v>
      </c>
      <c r="B149" t="s">
        <v>2435</v>
      </c>
      <c r="C149" t="s">
        <v>934</v>
      </c>
      <c r="D149" t="s">
        <v>264</v>
      </c>
      <c r="E149" t="s">
        <v>54</v>
      </c>
      <c r="F149">
        <v>11980966</v>
      </c>
      <c r="G149" s="111">
        <v>44933</v>
      </c>
      <c r="H149" t="s">
        <v>1585</v>
      </c>
      <c r="I149" t="s">
        <v>255</v>
      </c>
      <c r="J149" t="s">
        <v>249</v>
      </c>
      <c r="K149" t="s">
        <v>250</v>
      </c>
      <c r="L149" t="s">
        <v>251</v>
      </c>
      <c r="O149" s="111">
        <v>44936</v>
      </c>
      <c r="P149" t="s">
        <v>252</v>
      </c>
      <c r="Q149" t="s">
        <v>253</v>
      </c>
      <c r="R149" s="111">
        <v>44937</v>
      </c>
      <c r="S149" t="s">
        <v>254</v>
      </c>
      <c r="T149" t="s">
        <v>254</v>
      </c>
      <c r="U149" t="s">
        <v>254</v>
      </c>
      <c r="V149" t="s">
        <v>254</v>
      </c>
      <c r="W149">
        <v>0</v>
      </c>
      <c r="X149">
        <v>259.5</v>
      </c>
      <c r="Y149">
        <v>645</v>
      </c>
      <c r="Z149" s="27">
        <f t="shared" si="2"/>
        <v>904.5</v>
      </c>
    </row>
    <row r="150" spans="1:26">
      <c r="A150" t="s">
        <v>246</v>
      </c>
      <c r="B150" t="s">
        <v>2435</v>
      </c>
      <c r="C150" t="s">
        <v>934</v>
      </c>
      <c r="D150" t="s">
        <v>264</v>
      </c>
      <c r="E150" t="s">
        <v>54</v>
      </c>
      <c r="F150">
        <v>11986514</v>
      </c>
      <c r="G150" s="111">
        <v>44936</v>
      </c>
      <c r="H150" t="s">
        <v>1586</v>
      </c>
      <c r="I150" t="s">
        <v>255</v>
      </c>
      <c r="J150" t="s">
        <v>249</v>
      </c>
      <c r="K150" t="s">
        <v>250</v>
      </c>
      <c r="L150" t="s">
        <v>251</v>
      </c>
      <c r="O150" s="111">
        <v>44936</v>
      </c>
      <c r="P150" t="s">
        <v>252</v>
      </c>
      <c r="Q150" t="s">
        <v>253</v>
      </c>
      <c r="R150" s="111">
        <v>44937</v>
      </c>
      <c r="S150" t="s">
        <v>254</v>
      </c>
      <c r="T150" t="s">
        <v>254</v>
      </c>
      <c r="U150" t="s">
        <v>254</v>
      </c>
      <c r="V150" t="s">
        <v>254</v>
      </c>
      <c r="W150">
        <v>0</v>
      </c>
      <c r="X150">
        <v>5411.52</v>
      </c>
      <c r="Y150">
        <v>4164.5</v>
      </c>
      <c r="Z150" s="27">
        <f t="shared" si="2"/>
        <v>9576.02</v>
      </c>
    </row>
    <row r="151" spans="1:26" s="57" customFormat="1">
      <c r="A151" s="57" t="s">
        <v>246</v>
      </c>
      <c r="B151" s="57" t="s">
        <v>2435</v>
      </c>
      <c r="C151" s="57" t="s">
        <v>934</v>
      </c>
      <c r="D151" s="57" t="s">
        <v>264</v>
      </c>
      <c r="E151" s="57" t="s">
        <v>54</v>
      </c>
      <c r="F151" s="57">
        <v>11991625</v>
      </c>
      <c r="G151" s="167">
        <v>44937</v>
      </c>
      <c r="H151" s="57" t="s">
        <v>1587</v>
      </c>
      <c r="I151" s="57" t="s">
        <v>255</v>
      </c>
      <c r="L151" s="57" t="s">
        <v>251</v>
      </c>
      <c r="O151" s="167">
        <v>44937</v>
      </c>
      <c r="P151" s="57" t="s">
        <v>252</v>
      </c>
      <c r="Q151" s="57" t="s">
        <v>263</v>
      </c>
      <c r="R151" s="167">
        <v>44938</v>
      </c>
      <c r="S151" s="57" t="s">
        <v>254</v>
      </c>
      <c r="T151" s="57" t="s">
        <v>254</v>
      </c>
      <c r="U151" s="57" t="s">
        <v>254</v>
      </c>
      <c r="V151" s="57" t="s">
        <v>254</v>
      </c>
      <c r="W151" s="57">
        <v>0</v>
      </c>
      <c r="X151" s="57">
        <v>168.5</v>
      </c>
      <c r="Y151" s="57">
        <v>0</v>
      </c>
      <c r="Z151" s="168">
        <f t="shared" si="2"/>
        <v>168.5</v>
      </c>
    </row>
    <row r="152" spans="1:26">
      <c r="A152" t="s">
        <v>246</v>
      </c>
      <c r="B152" t="s">
        <v>2435</v>
      </c>
      <c r="C152" t="s">
        <v>934</v>
      </c>
      <c r="D152" t="s">
        <v>264</v>
      </c>
      <c r="E152" t="s">
        <v>54</v>
      </c>
      <c r="F152">
        <v>12012308</v>
      </c>
      <c r="G152" s="111">
        <v>44943</v>
      </c>
      <c r="H152" t="s">
        <v>1588</v>
      </c>
      <c r="I152" t="s">
        <v>255</v>
      </c>
      <c r="J152" t="s">
        <v>249</v>
      </c>
      <c r="K152" t="s">
        <v>250</v>
      </c>
      <c r="L152" t="s">
        <v>251</v>
      </c>
      <c r="O152" s="111">
        <v>44943</v>
      </c>
      <c r="P152" t="s">
        <v>252</v>
      </c>
      <c r="Q152" t="s">
        <v>253</v>
      </c>
      <c r="R152" s="111">
        <v>44945</v>
      </c>
      <c r="S152" t="s">
        <v>254</v>
      </c>
      <c r="T152" t="s">
        <v>254</v>
      </c>
      <c r="U152" t="s">
        <v>254</v>
      </c>
      <c r="V152" t="s">
        <v>254</v>
      </c>
      <c r="W152">
        <v>0</v>
      </c>
      <c r="X152">
        <v>3122.86</v>
      </c>
      <c r="Y152">
        <v>5933.82</v>
      </c>
      <c r="Z152" s="27">
        <f t="shared" si="2"/>
        <v>9056.68</v>
      </c>
    </row>
    <row r="153" spans="1:26">
      <c r="A153" t="s">
        <v>246</v>
      </c>
      <c r="B153" t="s">
        <v>2435</v>
      </c>
      <c r="C153" t="s">
        <v>934</v>
      </c>
      <c r="D153" t="s">
        <v>264</v>
      </c>
      <c r="E153" t="s">
        <v>54</v>
      </c>
      <c r="F153">
        <v>12015285</v>
      </c>
      <c r="G153" s="111">
        <v>44949</v>
      </c>
      <c r="H153" t="s">
        <v>1589</v>
      </c>
      <c r="I153" t="s">
        <v>255</v>
      </c>
      <c r="J153" t="s">
        <v>249</v>
      </c>
      <c r="K153" t="s">
        <v>268</v>
      </c>
      <c r="L153" t="s">
        <v>251</v>
      </c>
      <c r="O153" s="111">
        <v>44949</v>
      </c>
      <c r="P153" t="s">
        <v>252</v>
      </c>
      <c r="Q153" t="s">
        <v>253</v>
      </c>
      <c r="R153" s="111">
        <v>44950</v>
      </c>
      <c r="S153" t="s">
        <v>254</v>
      </c>
      <c r="T153" t="s">
        <v>254</v>
      </c>
      <c r="U153" t="s">
        <v>254</v>
      </c>
      <c r="V153" t="s">
        <v>254</v>
      </c>
      <c r="W153">
        <v>0</v>
      </c>
      <c r="X153">
        <v>1838</v>
      </c>
      <c r="Y153">
        <v>27913.15</v>
      </c>
      <c r="Z153" s="27">
        <f t="shared" si="2"/>
        <v>29751.15</v>
      </c>
    </row>
    <row r="154" spans="1:26">
      <c r="A154" t="s">
        <v>246</v>
      </c>
      <c r="B154" t="s">
        <v>2435</v>
      </c>
      <c r="C154" t="s">
        <v>934</v>
      </c>
      <c r="D154" t="s">
        <v>264</v>
      </c>
      <c r="E154" t="s">
        <v>54</v>
      </c>
      <c r="F154">
        <v>12022142</v>
      </c>
      <c r="G154" s="111">
        <v>44945</v>
      </c>
      <c r="H154" t="s">
        <v>1590</v>
      </c>
      <c r="I154" t="s">
        <v>255</v>
      </c>
      <c r="J154" t="s">
        <v>249</v>
      </c>
      <c r="K154" t="s">
        <v>250</v>
      </c>
      <c r="L154" t="s">
        <v>251</v>
      </c>
      <c r="O154" s="111">
        <v>44946</v>
      </c>
      <c r="P154" t="s">
        <v>252</v>
      </c>
      <c r="Q154" t="s">
        <v>282</v>
      </c>
      <c r="R154" s="111">
        <v>44949</v>
      </c>
      <c r="S154" t="s">
        <v>254</v>
      </c>
      <c r="T154" t="s">
        <v>254</v>
      </c>
      <c r="U154" t="s">
        <v>254</v>
      </c>
      <c r="V154" t="s">
        <v>254</v>
      </c>
      <c r="W154">
        <v>0</v>
      </c>
      <c r="X154">
        <v>1</v>
      </c>
      <c r="Y154">
        <v>0</v>
      </c>
      <c r="Z154" s="27">
        <f t="shared" si="2"/>
        <v>1</v>
      </c>
    </row>
    <row r="155" spans="1:26">
      <c r="A155" t="s">
        <v>246</v>
      </c>
      <c r="B155" t="s">
        <v>2435</v>
      </c>
      <c r="C155" t="s">
        <v>934</v>
      </c>
      <c r="D155" t="s">
        <v>264</v>
      </c>
      <c r="E155" t="s">
        <v>54</v>
      </c>
      <c r="F155">
        <v>12038907</v>
      </c>
      <c r="G155" s="111">
        <v>44951</v>
      </c>
      <c r="H155" t="s">
        <v>1591</v>
      </c>
      <c r="I155" t="s">
        <v>255</v>
      </c>
      <c r="J155" t="s">
        <v>249</v>
      </c>
      <c r="K155" t="s">
        <v>250</v>
      </c>
      <c r="L155" t="s">
        <v>251</v>
      </c>
      <c r="O155" s="111">
        <v>44951</v>
      </c>
      <c r="P155" t="s">
        <v>252</v>
      </c>
      <c r="Q155" t="s">
        <v>253</v>
      </c>
      <c r="R155" s="111">
        <v>44953</v>
      </c>
      <c r="S155" t="s">
        <v>254</v>
      </c>
      <c r="T155" t="s">
        <v>254</v>
      </c>
      <c r="U155" t="s">
        <v>254</v>
      </c>
      <c r="V155" t="s">
        <v>254</v>
      </c>
      <c r="W155">
        <v>0</v>
      </c>
      <c r="X155">
        <v>16.75</v>
      </c>
      <c r="Y155">
        <v>13698.5</v>
      </c>
      <c r="Z155" s="27">
        <f t="shared" si="2"/>
        <v>13715.25</v>
      </c>
    </row>
    <row r="156" spans="1:26">
      <c r="A156" t="s">
        <v>246</v>
      </c>
      <c r="B156" t="s">
        <v>2435</v>
      </c>
      <c r="C156" t="s">
        <v>934</v>
      </c>
      <c r="D156" t="s">
        <v>264</v>
      </c>
      <c r="E156" t="s">
        <v>54</v>
      </c>
      <c r="F156">
        <v>12039458</v>
      </c>
      <c r="G156" s="111">
        <v>44950</v>
      </c>
      <c r="H156" t="s">
        <v>1592</v>
      </c>
      <c r="I156" t="s">
        <v>255</v>
      </c>
      <c r="J156" t="s">
        <v>249</v>
      </c>
      <c r="K156" t="s">
        <v>250</v>
      </c>
      <c r="L156" t="s">
        <v>251</v>
      </c>
      <c r="O156" s="111">
        <v>44950</v>
      </c>
      <c r="P156" t="s">
        <v>252</v>
      </c>
      <c r="Q156" t="s">
        <v>253</v>
      </c>
      <c r="R156" s="111">
        <v>44951</v>
      </c>
      <c r="S156" t="s">
        <v>254</v>
      </c>
      <c r="T156" t="s">
        <v>254</v>
      </c>
      <c r="U156" t="s">
        <v>254</v>
      </c>
      <c r="V156" t="s">
        <v>254</v>
      </c>
      <c r="W156">
        <v>0</v>
      </c>
      <c r="X156">
        <v>6075</v>
      </c>
      <c r="Y156">
        <v>1990</v>
      </c>
      <c r="Z156" s="27">
        <f t="shared" si="2"/>
        <v>8065</v>
      </c>
    </row>
    <row r="157" spans="1:26">
      <c r="A157" t="s">
        <v>246</v>
      </c>
      <c r="B157" t="s">
        <v>2435</v>
      </c>
      <c r="C157" t="s">
        <v>934</v>
      </c>
      <c r="D157" t="s">
        <v>264</v>
      </c>
      <c r="E157" t="s">
        <v>54</v>
      </c>
      <c r="F157">
        <v>12085274</v>
      </c>
      <c r="G157" s="111">
        <v>44959</v>
      </c>
      <c r="H157" t="s">
        <v>2439</v>
      </c>
      <c r="I157" t="s">
        <v>255</v>
      </c>
      <c r="J157" t="s">
        <v>249</v>
      </c>
      <c r="K157" t="s">
        <v>250</v>
      </c>
      <c r="L157" t="s">
        <v>251</v>
      </c>
      <c r="O157" s="111">
        <v>44959</v>
      </c>
      <c r="P157" t="s">
        <v>252</v>
      </c>
      <c r="Q157" t="s">
        <v>253</v>
      </c>
      <c r="R157" s="111">
        <v>44960</v>
      </c>
      <c r="S157" t="s">
        <v>254</v>
      </c>
      <c r="T157" t="s">
        <v>254</v>
      </c>
      <c r="U157" t="s">
        <v>254</v>
      </c>
      <c r="V157" t="s">
        <v>254</v>
      </c>
      <c r="W157">
        <v>0</v>
      </c>
      <c r="X157">
        <v>0</v>
      </c>
      <c r="Y157">
        <v>4985.1499999999996</v>
      </c>
      <c r="Z157" s="27">
        <f t="shared" si="2"/>
        <v>4985.1499999999996</v>
      </c>
    </row>
    <row r="158" spans="1:26">
      <c r="A158" t="s">
        <v>246</v>
      </c>
      <c r="B158" t="s">
        <v>2435</v>
      </c>
      <c r="C158" t="s">
        <v>934</v>
      </c>
      <c r="D158" t="s">
        <v>264</v>
      </c>
      <c r="E158" t="s">
        <v>54</v>
      </c>
      <c r="F158">
        <v>12091755</v>
      </c>
      <c r="G158" s="111">
        <v>44960</v>
      </c>
      <c r="H158" t="s">
        <v>2440</v>
      </c>
      <c r="I158" t="s">
        <v>255</v>
      </c>
      <c r="J158" t="s">
        <v>249</v>
      </c>
      <c r="K158" t="s">
        <v>250</v>
      </c>
      <c r="L158" t="s">
        <v>251</v>
      </c>
      <c r="O158" s="111">
        <v>44960</v>
      </c>
      <c r="P158" t="s">
        <v>252</v>
      </c>
      <c r="Q158" t="s">
        <v>253</v>
      </c>
      <c r="R158" s="111">
        <v>44963</v>
      </c>
      <c r="S158" t="s">
        <v>254</v>
      </c>
      <c r="T158" t="s">
        <v>254</v>
      </c>
      <c r="U158" t="s">
        <v>254</v>
      </c>
      <c r="V158" t="s">
        <v>254</v>
      </c>
      <c r="W158">
        <v>0</v>
      </c>
      <c r="X158">
        <v>0</v>
      </c>
      <c r="Y158">
        <v>3627.6</v>
      </c>
      <c r="Z158" s="27">
        <f t="shared" si="2"/>
        <v>3627.6</v>
      </c>
    </row>
    <row r="159" spans="1:26">
      <c r="A159" t="s">
        <v>246</v>
      </c>
      <c r="B159" t="s">
        <v>2435</v>
      </c>
      <c r="C159" t="s">
        <v>934</v>
      </c>
      <c r="D159" t="s">
        <v>264</v>
      </c>
      <c r="E159" t="s">
        <v>54</v>
      </c>
      <c r="F159">
        <v>12105616</v>
      </c>
      <c r="G159" s="111">
        <v>44973</v>
      </c>
      <c r="H159" t="s">
        <v>2441</v>
      </c>
      <c r="I159" t="s">
        <v>255</v>
      </c>
      <c r="J159" t="s">
        <v>249</v>
      </c>
      <c r="K159" t="s">
        <v>250</v>
      </c>
      <c r="L159" t="s">
        <v>251</v>
      </c>
      <c r="O159" s="111">
        <v>44973</v>
      </c>
      <c r="P159" t="s">
        <v>252</v>
      </c>
      <c r="Q159" t="s">
        <v>253</v>
      </c>
      <c r="R159" s="111">
        <v>44974</v>
      </c>
      <c r="S159" t="s">
        <v>254</v>
      </c>
      <c r="T159" t="s">
        <v>254</v>
      </c>
      <c r="U159" t="s">
        <v>254</v>
      </c>
      <c r="V159" t="s">
        <v>254</v>
      </c>
      <c r="W159">
        <v>0</v>
      </c>
      <c r="X159">
        <v>0</v>
      </c>
      <c r="Y159">
        <v>827.8</v>
      </c>
      <c r="Z159" s="27">
        <f t="shared" si="2"/>
        <v>827.8</v>
      </c>
    </row>
    <row r="160" spans="1:26" s="57" customFormat="1">
      <c r="A160" s="57" t="s">
        <v>246</v>
      </c>
      <c r="B160" s="57" t="s">
        <v>2435</v>
      </c>
      <c r="C160" s="57" t="s">
        <v>934</v>
      </c>
      <c r="D160" s="57" t="s">
        <v>264</v>
      </c>
      <c r="E160" s="57" t="s">
        <v>54</v>
      </c>
      <c r="F160" s="57">
        <v>12116160</v>
      </c>
      <c r="G160" s="167">
        <v>44967</v>
      </c>
      <c r="H160" s="57" t="s">
        <v>2442</v>
      </c>
      <c r="I160" s="57" t="s">
        <v>248</v>
      </c>
      <c r="J160" s="57" t="s">
        <v>259</v>
      </c>
      <c r="K160" s="57" t="s">
        <v>250</v>
      </c>
      <c r="L160" s="57" t="s">
        <v>251</v>
      </c>
      <c r="O160" s="167">
        <v>44967</v>
      </c>
      <c r="P160" s="57" t="s">
        <v>254</v>
      </c>
      <c r="Q160" s="57" t="s">
        <v>253</v>
      </c>
      <c r="R160" s="167">
        <v>44973</v>
      </c>
      <c r="S160" s="57" t="s">
        <v>254</v>
      </c>
      <c r="T160" s="57" t="s">
        <v>254</v>
      </c>
      <c r="U160" s="57" t="s">
        <v>254</v>
      </c>
      <c r="V160" s="57" t="s">
        <v>254</v>
      </c>
      <c r="W160" s="57">
        <v>0</v>
      </c>
      <c r="X160" s="57">
        <v>0</v>
      </c>
      <c r="Y160" s="57">
        <v>968</v>
      </c>
      <c r="Z160" s="168">
        <f t="shared" si="2"/>
        <v>968</v>
      </c>
    </row>
    <row r="161" spans="1:26">
      <c r="A161" t="s">
        <v>246</v>
      </c>
      <c r="B161" t="s">
        <v>2435</v>
      </c>
      <c r="C161" t="s">
        <v>934</v>
      </c>
      <c r="D161" t="s">
        <v>264</v>
      </c>
      <c r="E161" t="s">
        <v>54</v>
      </c>
      <c r="F161">
        <v>12126049</v>
      </c>
      <c r="G161" s="111">
        <v>44971</v>
      </c>
      <c r="H161" t="s">
        <v>2443</v>
      </c>
      <c r="I161" t="s">
        <v>248</v>
      </c>
      <c r="J161" t="s">
        <v>259</v>
      </c>
      <c r="K161" t="s">
        <v>250</v>
      </c>
      <c r="L161" t="s">
        <v>251</v>
      </c>
      <c r="O161" s="111">
        <v>44971</v>
      </c>
      <c r="P161" t="s">
        <v>254</v>
      </c>
      <c r="Q161" t="s">
        <v>253</v>
      </c>
      <c r="R161" s="111">
        <v>44973</v>
      </c>
      <c r="S161" t="s">
        <v>254</v>
      </c>
      <c r="T161" t="s">
        <v>254</v>
      </c>
      <c r="U161" t="s">
        <v>254</v>
      </c>
      <c r="V161" t="s">
        <v>254</v>
      </c>
      <c r="W161">
        <v>0</v>
      </c>
      <c r="X161">
        <v>0</v>
      </c>
      <c r="Y161">
        <v>1788.1999816894531</v>
      </c>
      <c r="Z161" s="27">
        <f t="shared" si="2"/>
        <v>1788.1999816894531</v>
      </c>
    </row>
    <row r="162" spans="1:26">
      <c r="A162" t="s">
        <v>246</v>
      </c>
      <c r="B162" t="s">
        <v>2435</v>
      </c>
      <c r="C162" t="s">
        <v>934</v>
      </c>
      <c r="D162" t="s">
        <v>264</v>
      </c>
      <c r="E162" t="s">
        <v>54</v>
      </c>
      <c r="F162">
        <v>12126922</v>
      </c>
      <c r="G162" s="111">
        <v>44971</v>
      </c>
      <c r="H162" t="s">
        <v>2444</v>
      </c>
      <c r="I162" t="s">
        <v>248</v>
      </c>
      <c r="J162" t="s">
        <v>259</v>
      </c>
      <c r="K162" t="s">
        <v>250</v>
      </c>
      <c r="L162" t="s">
        <v>251</v>
      </c>
      <c r="O162" s="111">
        <v>44971</v>
      </c>
      <c r="P162" t="s">
        <v>254</v>
      </c>
      <c r="Q162" t="s">
        <v>1406</v>
      </c>
      <c r="R162" s="111"/>
      <c r="S162" t="s">
        <v>254</v>
      </c>
      <c r="T162" t="s">
        <v>254</v>
      </c>
      <c r="U162" t="s">
        <v>254</v>
      </c>
      <c r="V162" t="s">
        <v>254</v>
      </c>
      <c r="W162">
        <v>0</v>
      </c>
      <c r="X162">
        <v>0</v>
      </c>
      <c r="Y162">
        <v>0</v>
      </c>
      <c r="Z162" s="27">
        <f t="shared" si="2"/>
        <v>0</v>
      </c>
    </row>
    <row r="163" spans="1:26">
      <c r="A163" t="s">
        <v>246</v>
      </c>
      <c r="B163" t="s">
        <v>2435</v>
      </c>
      <c r="C163" t="s">
        <v>934</v>
      </c>
      <c r="D163" t="s">
        <v>264</v>
      </c>
      <c r="E163" t="s">
        <v>54</v>
      </c>
      <c r="F163">
        <v>12138095</v>
      </c>
      <c r="G163" s="111">
        <v>44973</v>
      </c>
      <c r="H163" t="s">
        <v>2445</v>
      </c>
      <c r="I163" t="s">
        <v>255</v>
      </c>
      <c r="J163" t="s">
        <v>249</v>
      </c>
      <c r="K163" t="s">
        <v>250</v>
      </c>
      <c r="L163" t="s">
        <v>251</v>
      </c>
      <c r="O163" s="111">
        <v>44973</v>
      </c>
      <c r="P163" t="s">
        <v>252</v>
      </c>
      <c r="Q163" t="s">
        <v>253</v>
      </c>
      <c r="R163" s="111">
        <v>44974</v>
      </c>
      <c r="S163" t="s">
        <v>254</v>
      </c>
      <c r="T163" t="s">
        <v>254</v>
      </c>
      <c r="U163" t="s">
        <v>254</v>
      </c>
      <c r="V163" t="s">
        <v>254</v>
      </c>
      <c r="W163">
        <v>0</v>
      </c>
      <c r="X163">
        <v>0</v>
      </c>
      <c r="Y163">
        <v>1257.52</v>
      </c>
      <c r="Z163" s="27">
        <f t="shared" si="2"/>
        <v>1257.52</v>
      </c>
    </row>
    <row r="164" spans="1:26">
      <c r="A164" t="s">
        <v>246</v>
      </c>
      <c r="B164" t="s">
        <v>2435</v>
      </c>
      <c r="C164" t="s">
        <v>934</v>
      </c>
      <c r="D164" t="s">
        <v>264</v>
      </c>
      <c r="E164" t="s">
        <v>54</v>
      </c>
      <c r="F164">
        <v>12148249</v>
      </c>
      <c r="G164" s="111">
        <v>44979</v>
      </c>
      <c r="H164" t="s">
        <v>2446</v>
      </c>
      <c r="I164" t="s">
        <v>271</v>
      </c>
      <c r="J164" t="s">
        <v>249</v>
      </c>
      <c r="K164" t="s">
        <v>250</v>
      </c>
      <c r="L164" t="s">
        <v>251</v>
      </c>
      <c r="O164" s="111">
        <v>44979</v>
      </c>
      <c r="P164" t="s">
        <v>252</v>
      </c>
      <c r="Q164" t="s">
        <v>257</v>
      </c>
      <c r="R164" s="111">
        <v>44980</v>
      </c>
      <c r="S164" t="s">
        <v>254</v>
      </c>
      <c r="T164" t="s">
        <v>254</v>
      </c>
      <c r="U164" t="s">
        <v>254</v>
      </c>
      <c r="V164" t="s">
        <v>254</v>
      </c>
      <c r="W164">
        <v>0</v>
      </c>
      <c r="X164">
        <v>0</v>
      </c>
      <c r="Y164">
        <v>0</v>
      </c>
      <c r="Z164" s="27">
        <f t="shared" si="2"/>
        <v>0</v>
      </c>
    </row>
    <row r="165" spans="1:26">
      <c r="A165" t="s">
        <v>246</v>
      </c>
      <c r="B165" t="s">
        <v>2435</v>
      </c>
      <c r="C165" t="s">
        <v>934</v>
      </c>
      <c r="D165" t="s">
        <v>264</v>
      </c>
      <c r="E165" t="s">
        <v>54</v>
      </c>
      <c r="F165">
        <v>12148427</v>
      </c>
      <c r="G165" s="111">
        <v>44979</v>
      </c>
      <c r="H165" t="s">
        <v>2447</v>
      </c>
      <c r="I165" t="s">
        <v>271</v>
      </c>
      <c r="J165" t="s">
        <v>249</v>
      </c>
      <c r="K165" t="s">
        <v>250</v>
      </c>
      <c r="L165" t="s">
        <v>251</v>
      </c>
      <c r="O165" s="111">
        <v>44979</v>
      </c>
      <c r="P165" t="s">
        <v>252</v>
      </c>
      <c r="Q165" t="s">
        <v>253</v>
      </c>
      <c r="R165" s="111">
        <v>44980</v>
      </c>
      <c r="S165" t="s">
        <v>254</v>
      </c>
      <c r="T165" t="s">
        <v>254</v>
      </c>
      <c r="U165" t="s">
        <v>254</v>
      </c>
      <c r="V165" t="s">
        <v>254</v>
      </c>
      <c r="W165">
        <v>0</v>
      </c>
      <c r="X165">
        <v>0</v>
      </c>
      <c r="Y165">
        <v>301</v>
      </c>
      <c r="Z165" s="27">
        <f t="shared" si="2"/>
        <v>301</v>
      </c>
    </row>
    <row r="166" spans="1:26">
      <c r="A166" t="s">
        <v>246</v>
      </c>
      <c r="B166" t="s">
        <v>2435</v>
      </c>
      <c r="C166" t="s">
        <v>934</v>
      </c>
      <c r="D166" t="s">
        <v>264</v>
      </c>
      <c r="E166" t="s">
        <v>54</v>
      </c>
      <c r="F166">
        <v>12151766</v>
      </c>
      <c r="G166" s="111">
        <v>44980</v>
      </c>
      <c r="H166" t="s">
        <v>2448</v>
      </c>
      <c r="I166" t="s">
        <v>271</v>
      </c>
      <c r="J166" t="s">
        <v>249</v>
      </c>
      <c r="K166" t="s">
        <v>250</v>
      </c>
      <c r="L166" t="s">
        <v>251</v>
      </c>
      <c r="O166" s="111">
        <v>44980</v>
      </c>
      <c r="P166" t="s">
        <v>252</v>
      </c>
      <c r="Q166" t="s">
        <v>253</v>
      </c>
      <c r="R166" s="111">
        <v>44981</v>
      </c>
      <c r="S166" t="s">
        <v>254</v>
      </c>
      <c r="T166" t="s">
        <v>254</v>
      </c>
      <c r="U166" t="s">
        <v>254</v>
      </c>
      <c r="V166" t="s">
        <v>254</v>
      </c>
      <c r="W166">
        <v>0</v>
      </c>
      <c r="X166">
        <v>0</v>
      </c>
      <c r="Y166">
        <v>20</v>
      </c>
      <c r="Z166" s="27">
        <f t="shared" si="2"/>
        <v>20</v>
      </c>
    </row>
    <row r="167" spans="1:26">
      <c r="A167" t="s">
        <v>246</v>
      </c>
      <c r="B167" t="s">
        <v>2449</v>
      </c>
      <c r="C167" t="s">
        <v>934</v>
      </c>
      <c r="D167" t="s">
        <v>53</v>
      </c>
      <c r="E167" t="s">
        <v>54</v>
      </c>
      <c r="F167">
        <v>11835012</v>
      </c>
      <c r="G167" s="111">
        <v>44946</v>
      </c>
      <c r="H167" t="s">
        <v>1593</v>
      </c>
      <c r="I167" t="s">
        <v>255</v>
      </c>
      <c r="J167" t="s">
        <v>249</v>
      </c>
      <c r="K167" t="s">
        <v>268</v>
      </c>
      <c r="L167" t="s">
        <v>251</v>
      </c>
      <c r="O167" s="111">
        <v>44956</v>
      </c>
      <c r="P167" t="s">
        <v>252</v>
      </c>
      <c r="Q167" t="s">
        <v>253</v>
      </c>
      <c r="R167" s="111">
        <v>44957</v>
      </c>
      <c r="S167" t="s">
        <v>254</v>
      </c>
      <c r="T167" t="s">
        <v>254</v>
      </c>
      <c r="U167" t="s">
        <v>254</v>
      </c>
      <c r="V167" t="s">
        <v>254</v>
      </c>
      <c r="W167">
        <v>0</v>
      </c>
      <c r="X167">
        <v>0</v>
      </c>
      <c r="Y167">
        <v>34995.42</v>
      </c>
      <c r="Z167" s="27">
        <f t="shared" si="2"/>
        <v>34995.42</v>
      </c>
    </row>
    <row r="168" spans="1:26">
      <c r="A168" t="s">
        <v>246</v>
      </c>
      <c r="B168" t="s">
        <v>2435</v>
      </c>
      <c r="C168" t="s">
        <v>934</v>
      </c>
      <c r="D168" t="s">
        <v>53</v>
      </c>
      <c r="E168" t="s">
        <v>54</v>
      </c>
      <c r="F168">
        <v>11835900</v>
      </c>
      <c r="G168" s="111">
        <v>44924</v>
      </c>
      <c r="H168" t="s">
        <v>1336</v>
      </c>
      <c r="I168" t="s">
        <v>256</v>
      </c>
      <c r="J168" t="s">
        <v>249</v>
      </c>
      <c r="K168" t="s">
        <v>250</v>
      </c>
      <c r="L168" t="s">
        <v>251</v>
      </c>
      <c r="O168" s="111">
        <v>44924</v>
      </c>
      <c r="P168" t="s">
        <v>252</v>
      </c>
      <c r="Q168" t="s">
        <v>253</v>
      </c>
      <c r="R168" s="111">
        <v>44928</v>
      </c>
      <c r="S168" t="s">
        <v>254</v>
      </c>
      <c r="T168" t="s">
        <v>254</v>
      </c>
      <c r="U168" t="s">
        <v>254</v>
      </c>
      <c r="V168" t="s">
        <v>254</v>
      </c>
      <c r="W168">
        <v>0</v>
      </c>
      <c r="X168">
        <v>10865.1</v>
      </c>
      <c r="Y168">
        <v>13234.44</v>
      </c>
      <c r="Z168" s="27">
        <f t="shared" si="2"/>
        <v>24099.54</v>
      </c>
    </row>
    <row r="169" spans="1:26">
      <c r="A169" t="s">
        <v>246</v>
      </c>
      <c r="B169" t="s">
        <v>2435</v>
      </c>
      <c r="C169" t="s">
        <v>934</v>
      </c>
      <c r="D169" t="s">
        <v>53</v>
      </c>
      <c r="E169" t="s">
        <v>54</v>
      </c>
      <c r="F169">
        <v>11845980</v>
      </c>
      <c r="G169" s="111">
        <v>44914</v>
      </c>
      <c r="H169" t="s">
        <v>1030</v>
      </c>
      <c r="I169" t="s">
        <v>255</v>
      </c>
      <c r="L169" t="s">
        <v>251</v>
      </c>
      <c r="O169" s="111">
        <v>44914</v>
      </c>
      <c r="P169" t="s">
        <v>252</v>
      </c>
      <c r="Q169" t="s">
        <v>263</v>
      </c>
      <c r="R169" s="111">
        <v>44915</v>
      </c>
      <c r="S169" t="s">
        <v>254</v>
      </c>
      <c r="T169" t="s">
        <v>254</v>
      </c>
      <c r="U169" t="s">
        <v>254</v>
      </c>
      <c r="V169" t="s">
        <v>254</v>
      </c>
      <c r="W169">
        <v>1270</v>
      </c>
      <c r="X169">
        <v>125</v>
      </c>
      <c r="Y169">
        <v>0</v>
      </c>
      <c r="Z169" s="27">
        <f t="shared" si="2"/>
        <v>1395</v>
      </c>
    </row>
    <row r="170" spans="1:26">
      <c r="A170" t="s">
        <v>246</v>
      </c>
      <c r="B170" t="s">
        <v>2435</v>
      </c>
      <c r="C170" t="s">
        <v>934</v>
      </c>
      <c r="D170" t="s">
        <v>53</v>
      </c>
      <c r="E170" t="s">
        <v>54</v>
      </c>
      <c r="F170">
        <v>11895331</v>
      </c>
      <c r="G170" s="111">
        <v>44911</v>
      </c>
      <c r="H170" t="s">
        <v>1031</v>
      </c>
      <c r="I170" t="s">
        <v>248</v>
      </c>
      <c r="J170" t="s">
        <v>249</v>
      </c>
      <c r="K170" t="s">
        <v>250</v>
      </c>
      <c r="L170" t="s">
        <v>251</v>
      </c>
      <c r="O170" s="111">
        <v>44911</v>
      </c>
      <c r="P170" t="s">
        <v>252</v>
      </c>
      <c r="Q170" t="s">
        <v>253</v>
      </c>
      <c r="R170" s="111">
        <v>44914</v>
      </c>
      <c r="S170" t="s">
        <v>254</v>
      </c>
      <c r="T170" t="s">
        <v>254</v>
      </c>
      <c r="U170" t="s">
        <v>254</v>
      </c>
      <c r="V170" t="s">
        <v>254</v>
      </c>
      <c r="W170">
        <v>8441.9599999999991</v>
      </c>
      <c r="X170">
        <v>27903.79</v>
      </c>
      <c r="Y170">
        <v>36520.76</v>
      </c>
      <c r="Z170" s="27">
        <f t="shared" si="2"/>
        <v>72866.510000000009</v>
      </c>
    </row>
    <row r="171" spans="1:26">
      <c r="A171" t="s">
        <v>246</v>
      </c>
      <c r="B171" t="s">
        <v>2435</v>
      </c>
      <c r="C171" t="s">
        <v>934</v>
      </c>
      <c r="D171" t="s">
        <v>53</v>
      </c>
      <c r="E171" t="s">
        <v>54</v>
      </c>
      <c r="F171">
        <v>11912630</v>
      </c>
      <c r="G171" s="111">
        <v>44915</v>
      </c>
      <c r="H171" t="s">
        <v>1032</v>
      </c>
      <c r="I171" t="s">
        <v>255</v>
      </c>
      <c r="J171" t="s">
        <v>249</v>
      </c>
      <c r="K171" t="s">
        <v>250</v>
      </c>
      <c r="L171" t="s">
        <v>251</v>
      </c>
      <c r="O171" s="111">
        <v>44916</v>
      </c>
      <c r="P171" t="s">
        <v>252</v>
      </c>
      <c r="Q171" t="s">
        <v>253</v>
      </c>
      <c r="R171" s="111">
        <v>44918</v>
      </c>
      <c r="S171" t="s">
        <v>254</v>
      </c>
      <c r="T171" t="s">
        <v>254</v>
      </c>
      <c r="U171" t="s">
        <v>254</v>
      </c>
      <c r="V171" t="s">
        <v>254</v>
      </c>
      <c r="W171">
        <v>87</v>
      </c>
      <c r="X171">
        <v>3282</v>
      </c>
      <c r="Y171">
        <v>949</v>
      </c>
      <c r="Z171" s="27">
        <f t="shared" si="2"/>
        <v>4318</v>
      </c>
    </row>
    <row r="172" spans="1:26">
      <c r="A172" t="s">
        <v>246</v>
      </c>
      <c r="B172" t="s">
        <v>2435</v>
      </c>
      <c r="C172" t="s">
        <v>934</v>
      </c>
      <c r="D172" t="s">
        <v>53</v>
      </c>
      <c r="E172" t="s">
        <v>54</v>
      </c>
      <c r="F172">
        <v>12092796</v>
      </c>
      <c r="G172" s="111">
        <v>44960</v>
      </c>
      <c r="H172" t="s">
        <v>2450</v>
      </c>
      <c r="I172" t="s">
        <v>255</v>
      </c>
      <c r="J172" t="s">
        <v>249</v>
      </c>
      <c r="K172" t="s">
        <v>250</v>
      </c>
      <c r="L172" t="s">
        <v>251</v>
      </c>
      <c r="O172" s="111">
        <v>44960</v>
      </c>
      <c r="P172" t="s">
        <v>252</v>
      </c>
      <c r="Q172" t="s">
        <v>253</v>
      </c>
      <c r="R172" s="111">
        <v>44963</v>
      </c>
      <c r="S172" t="s">
        <v>254</v>
      </c>
      <c r="T172" t="s">
        <v>254</v>
      </c>
      <c r="U172" t="s">
        <v>254</v>
      </c>
      <c r="V172" t="s">
        <v>254</v>
      </c>
      <c r="W172">
        <v>0</v>
      </c>
      <c r="X172">
        <v>0</v>
      </c>
      <c r="Y172">
        <v>2220</v>
      </c>
      <c r="Z172" s="27">
        <f t="shared" si="2"/>
        <v>2220</v>
      </c>
    </row>
    <row r="173" spans="1:26">
      <c r="A173" t="s">
        <v>246</v>
      </c>
      <c r="B173" t="s">
        <v>2435</v>
      </c>
      <c r="C173" t="s">
        <v>934</v>
      </c>
      <c r="D173" t="s">
        <v>1033</v>
      </c>
      <c r="E173" t="s">
        <v>54</v>
      </c>
      <c r="F173">
        <v>11923072</v>
      </c>
      <c r="G173" s="111">
        <v>44918</v>
      </c>
      <c r="H173" t="s">
        <v>1034</v>
      </c>
      <c r="I173" t="s">
        <v>255</v>
      </c>
      <c r="J173" t="s">
        <v>249</v>
      </c>
      <c r="K173" t="s">
        <v>250</v>
      </c>
      <c r="L173" t="s">
        <v>251</v>
      </c>
      <c r="O173" s="111">
        <v>44921</v>
      </c>
      <c r="P173" t="s">
        <v>252</v>
      </c>
      <c r="Q173" t="s">
        <v>282</v>
      </c>
      <c r="R173" s="111">
        <v>44922</v>
      </c>
      <c r="S173" t="s">
        <v>254</v>
      </c>
      <c r="T173" t="s">
        <v>254</v>
      </c>
      <c r="U173" t="s">
        <v>254</v>
      </c>
      <c r="V173" t="s">
        <v>254</v>
      </c>
      <c r="W173">
        <v>1</v>
      </c>
      <c r="X173">
        <v>0</v>
      </c>
      <c r="Y173">
        <v>0</v>
      </c>
      <c r="Z173" s="27">
        <f t="shared" si="2"/>
        <v>1</v>
      </c>
    </row>
    <row r="174" spans="1:26">
      <c r="A174" t="s">
        <v>246</v>
      </c>
      <c r="B174" t="s">
        <v>2449</v>
      </c>
      <c r="C174" t="s">
        <v>674</v>
      </c>
      <c r="D174" t="s">
        <v>264</v>
      </c>
      <c r="E174" t="s">
        <v>54</v>
      </c>
      <c r="F174">
        <v>11837707</v>
      </c>
      <c r="G174" s="111">
        <v>44896</v>
      </c>
      <c r="H174" t="s">
        <v>1035</v>
      </c>
      <c r="I174" t="s">
        <v>255</v>
      </c>
      <c r="J174" t="s">
        <v>249</v>
      </c>
      <c r="K174" t="s">
        <v>250</v>
      </c>
      <c r="L174" t="s">
        <v>251</v>
      </c>
      <c r="O174" s="111">
        <v>44896</v>
      </c>
      <c r="P174" t="s">
        <v>252</v>
      </c>
      <c r="Q174" t="s">
        <v>253</v>
      </c>
      <c r="R174" s="111">
        <v>44897</v>
      </c>
      <c r="S174" t="s">
        <v>254</v>
      </c>
      <c r="T174" t="s">
        <v>254</v>
      </c>
      <c r="U174" t="s">
        <v>254</v>
      </c>
      <c r="V174" t="s">
        <v>254</v>
      </c>
      <c r="W174">
        <v>5590.85</v>
      </c>
      <c r="X174">
        <v>2749.6</v>
      </c>
      <c r="Y174">
        <v>6039.37</v>
      </c>
      <c r="Z174" s="27">
        <f t="shared" si="2"/>
        <v>14379.82</v>
      </c>
    </row>
    <row r="175" spans="1:26">
      <c r="A175" t="s">
        <v>246</v>
      </c>
      <c r="B175" t="s">
        <v>2449</v>
      </c>
      <c r="C175" t="s">
        <v>674</v>
      </c>
      <c r="D175" t="s">
        <v>264</v>
      </c>
      <c r="E175" t="s">
        <v>54</v>
      </c>
      <c r="F175">
        <v>11898714</v>
      </c>
      <c r="G175" s="111">
        <v>44911</v>
      </c>
      <c r="H175" t="s">
        <v>1036</v>
      </c>
      <c r="I175" t="s">
        <v>248</v>
      </c>
      <c r="J175" t="s">
        <v>249</v>
      </c>
      <c r="K175" t="s">
        <v>268</v>
      </c>
      <c r="L175" t="s">
        <v>251</v>
      </c>
      <c r="O175" s="111">
        <v>44911</v>
      </c>
      <c r="P175" t="s">
        <v>252</v>
      </c>
      <c r="Q175" t="s">
        <v>282</v>
      </c>
      <c r="R175" s="111">
        <v>44914</v>
      </c>
      <c r="S175" t="s">
        <v>254</v>
      </c>
      <c r="T175" t="s">
        <v>254</v>
      </c>
      <c r="U175" t="s">
        <v>254</v>
      </c>
      <c r="V175" t="s">
        <v>254</v>
      </c>
      <c r="W175">
        <v>769.61</v>
      </c>
      <c r="X175">
        <v>0</v>
      </c>
      <c r="Y175">
        <v>0</v>
      </c>
      <c r="Z175" s="27">
        <f t="shared" si="2"/>
        <v>769.61</v>
      </c>
    </row>
    <row r="176" spans="1:26">
      <c r="A176" t="s">
        <v>246</v>
      </c>
      <c r="B176" t="s">
        <v>2449</v>
      </c>
      <c r="C176" t="s">
        <v>674</v>
      </c>
      <c r="D176" t="s">
        <v>264</v>
      </c>
      <c r="E176" t="s">
        <v>54</v>
      </c>
      <c r="F176">
        <v>11906948</v>
      </c>
      <c r="G176" s="111">
        <v>44957</v>
      </c>
      <c r="H176" t="s">
        <v>2451</v>
      </c>
      <c r="I176" t="s">
        <v>255</v>
      </c>
      <c r="L176" t="s">
        <v>251</v>
      </c>
      <c r="O176" s="111">
        <v>44960</v>
      </c>
      <c r="P176" t="s">
        <v>252</v>
      </c>
      <c r="Q176" t="s">
        <v>253</v>
      </c>
      <c r="R176" s="111">
        <v>44963</v>
      </c>
      <c r="S176" t="s">
        <v>254</v>
      </c>
      <c r="T176" t="s">
        <v>254</v>
      </c>
      <c r="U176" t="s">
        <v>254</v>
      </c>
      <c r="V176" t="s">
        <v>254</v>
      </c>
      <c r="W176">
        <v>0</v>
      </c>
      <c r="X176">
        <v>0</v>
      </c>
      <c r="Y176">
        <v>4961.7</v>
      </c>
      <c r="Z176" s="27">
        <f t="shared" si="2"/>
        <v>4961.7</v>
      </c>
    </row>
    <row r="177" spans="1:26">
      <c r="A177" t="s">
        <v>246</v>
      </c>
      <c r="B177" t="s">
        <v>2449</v>
      </c>
      <c r="C177" t="s">
        <v>674</v>
      </c>
      <c r="D177" t="s">
        <v>264</v>
      </c>
      <c r="E177" t="s">
        <v>54</v>
      </c>
      <c r="F177">
        <v>12012365</v>
      </c>
      <c r="G177" s="111">
        <v>44943</v>
      </c>
      <c r="H177" t="s">
        <v>1594</v>
      </c>
      <c r="I177" t="s">
        <v>260</v>
      </c>
      <c r="J177" t="s">
        <v>249</v>
      </c>
      <c r="K177" t="s">
        <v>268</v>
      </c>
      <c r="L177" t="s">
        <v>251</v>
      </c>
      <c r="O177" s="111">
        <v>44943</v>
      </c>
      <c r="P177" t="s">
        <v>252</v>
      </c>
      <c r="Q177" t="s">
        <v>257</v>
      </c>
      <c r="R177" s="111">
        <v>44945</v>
      </c>
      <c r="S177" t="s">
        <v>254</v>
      </c>
      <c r="T177" t="s">
        <v>254</v>
      </c>
      <c r="U177" t="s">
        <v>254</v>
      </c>
      <c r="V177" t="s">
        <v>254</v>
      </c>
      <c r="W177">
        <v>0</v>
      </c>
      <c r="X177">
        <v>0</v>
      </c>
      <c r="Y177">
        <v>0</v>
      </c>
      <c r="Z177" s="27">
        <f t="shared" si="2"/>
        <v>0</v>
      </c>
    </row>
    <row r="178" spans="1:26">
      <c r="A178" t="s">
        <v>246</v>
      </c>
      <c r="B178" t="s">
        <v>2449</v>
      </c>
      <c r="C178" t="s">
        <v>674</v>
      </c>
      <c r="D178" t="s">
        <v>264</v>
      </c>
      <c r="E178" t="s">
        <v>54</v>
      </c>
      <c r="F178">
        <v>12021502</v>
      </c>
      <c r="G178" s="111">
        <v>44946</v>
      </c>
      <c r="H178" t="s">
        <v>1595</v>
      </c>
      <c r="I178" t="s">
        <v>255</v>
      </c>
      <c r="L178" t="s">
        <v>251</v>
      </c>
      <c r="O178" s="111">
        <v>44946</v>
      </c>
      <c r="P178" t="s">
        <v>252</v>
      </c>
      <c r="Q178" t="s">
        <v>263</v>
      </c>
      <c r="R178" s="111">
        <v>44949</v>
      </c>
      <c r="S178" t="s">
        <v>254</v>
      </c>
      <c r="T178" t="s">
        <v>254</v>
      </c>
      <c r="U178" t="s">
        <v>254</v>
      </c>
      <c r="V178" t="s">
        <v>254</v>
      </c>
      <c r="W178">
        <v>0</v>
      </c>
      <c r="X178">
        <v>30571.599999999999</v>
      </c>
      <c r="Y178">
        <v>0</v>
      </c>
      <c r="Z178" s="27">
        <f t="shared" si="2"/>
        <v>30571.599999999999</v>
      </c>
    </row>
    <row r="179" spans="1:26">
      <c r="A179" t="s">
        <v>246</v>
      </c>
      <c r="B179" t="s">
        <v>2449</v>
      </c>
      <c r="C179" t="s">
        <v>674</v>
      </c>
      <c r="D179" t="s">
        <v>264</v>
      </c>
      <c r="E179" t="s">
        <v>54</v>
      </c>
      <c r="F179">
        <v>12069800</v>
      </c>
      <c r="G179" s="111">
        <v>44957</v>
      </c>
      <c r="H179" t="s">
        <v>2452</v>
      </c>
      <c r="I179" t="s">
        <v>255</v>
      </c>
      <c r="L179" t="s">
        <v>251</v>
      </c>
      <c r="O179" s="111">
        <v>44958</v>
      </c>
      <c r="P179" t="s">
        <v>252</v>
      </c>
      <c r="Q179" t="s">
        <v>253</v>
      </c>
      <c r="R179" s="111">
        <v>44959</v>
      </c>
      <c r="S179" t="s">
        <v>254</v>
      </c>
      <c r="T179" t="s">
        <v>254</v>
      </c>
      <c r="U179" t="s">
        <v>254</v>
      </c>
      <c r="V179" t="s">
        <v>254</v>
      </c>
      <c r="W179">
        <v>0</v>
      </c>
      <c r="X179">
        <v>0</v>
      </c>
      <c r="Y179">
        <v>11241.27</v>
      </c>
      <c r="Z179" s="27">
        <f t="shared" si="2"/>
        <v>11241.27</v>
      </c>
    </row>
    <row r="180" spans="1:26">
      <c r="A180" t="s">
        <v>246</v>
      </c>
      <c r="B180" t="s">
        <v>2449</v>
      </c>
      <c r="C180" t="s">
        <v>674</v>
      </c>
      <c r="D180" t="s">
        <v>264</v>
      </c>
      <c r="E180" t="s">
        <v>54</v>
      </c>
      <c r="F180">
        <v>12095480</v>
      </c>
      <c r="G180" s="111">
        <v>44963</v>
      </c>
      <c r="H180" t="s">
        <v>2453</v>
      </c>
      <c r="I180" t="s">
        <v>255</v>
      </c>
      <c r="J180" t="s">
        <v>249</v>
      </c>
      <c r="K180" t="s">
        <v>268</v>
      </c>
      <c r="L180" t="s">
        <v>251</v>
      </c>
      <c r="O180" s="111">
        <v>44963</v>
      </c>
      <c r="P180" t="s">
        <v>252</v>
      </c>
      <c r="Q180" t="s">
        <v>253</v>
      </c>
      <c r="R180" s="111">
        <v>44964</v>
      </c>
      <c r="S180" t="s">
        <v>254</v>
      </c>
      <c r="T180" t="s">
        <v>254</v>
      </c>
      <c r="U180" t="s">
        <v>254</v>
      </c>
      <c r="V180" t="s">
        <v>254</v>
      </c>
      <c r="W180">
        <v>0</v>
      </c>
      <c r="X180">
        <v>0</v>
      </c>
      <c r="Y180">
        <v>1385.5</v>
      </c>
      <c r="Z180" s="27">
        <f t="shared" si="2"/>
        <v>1385.5</v>
      </c>
    </row>
    <row r="181" spans="1:26">
      <c r="A181" t="s">
        <v>246</v>
      </c>
      <c r="B181" t="s">
        <v>2449</v>
      </c>
      <c r="C181" t="s">
        <v>674</v>
      </c>
      <c r="D181" t="s">
        <v>264</v>
      </c>
      <c r="E181" t="s">
        <v>54</v>
      </c>
      <c r="F181">
        <v>12151406</v>
      </c>
      <c r="G181" s="111">
        <v>44980</v>
      </c>
      <c r="H181" t="s">
        <v>2454</v>
      </c>
      <c r="I181" t="s">
        <v>271</v>
      </c>
      <c r="J181" t="s">
        <v>249</v>
      </c>
      <c r="K181" t="s">
        <v>250</v>
      </c>
      <c r="L181" t="s">
        <v>251</v>
      </c>
      <c r="O181" s="111">
        <v>44980</v>
      </c>
      <c r="P181" t="s">
        <v>252</v>
      </c>
      <c r="Q181" t="s">
        <v>253</v>
      </c>
      <c r="R181" s="111">
        <v>44981</v>
      </c>
      <c r="S181" t="s">
        <v>254</v>
      </c>
      <c r="T181" t="s">
        <v>254</v>
      </c>
      <c r="U181" t="s">
        <v>254</v>
      </c>
      <c r="V181" t="s">
        <v>254</v>
      </c>
      <c r="W181">
        <v>0</v>
      </c>
      <c r="X181">
        <v>0</v>
      </c>
      <c r="Y181">
        <v>4224.63</v>
      </c>
      <c r="Z181" s="27">
        <f t="shared" si="2"/>
        <v>4224.63</v>
      </c>
    </row>
    <row r="182" spans="1:26">
      <c r="A182" t="s">
        <v>246</v>
      </c>
      <c r="B182" t="s">
        <v>2449</v>
      </c>
      <c r="C182" t="s">
        <v>674</v>
      </c>
      <c r="D182" t="s">
        <v>53</v>
      </c>
      <c r="E182" t="s">
        <v>54</v>
      </c>
      <c r="F182">
        <v>4041969</v>
      </c>
      <c r="G182" s="111">
        <v>44904</v>
      </c>
      <c r="H182" t="s">
        <v>1037</v>
      </c>
      <c r="I182" t="s">
        <v>255</v>
      </c>
      <c r="J182" t="s">
        <v>249</v>
      </c>
      <c r="K182" t="s">
        <v>250</v>
      </c>
      <c r="L182" t="s">
        <v>251</v>
      </c>
      <c r="O182" s="111">
        <v>44904</v>
      </c>
      <c r="P182" t="s">
        <v>252</v>
      </c>
      <c r="Q182" t="s">
        <v>253</v>
      </c>
      <c r="R182" s="111">
        <v>44907</v>
      </c>
      <c r="S182" t="s">
        <v>254</v>
      </c>
      <c r="T182" t="s">
        <v>254</v>
      </c>
      <c r="U182" t="s">
        <v>254</v>
      </c>
      <c r="V182" t="s">
        <v>254</v>
      </c>
      <c r="W182">
        <v>42517.96</v>
      </c>
      <c r="X182">
        <v>56524.52</v>
      </c>
      <c r="Y182">
        <v>53350.65</v>
      </c>
      <c r="Z182" s="27">
        <f t="shared" si="2"/>
        <v>152393.13</v>
      </c>
    </row>
    <row r="183" spans="1:26">
      <c r="A183" t="s">
        <v>246</v>
      </c>
      <c r="B183" t="s">
        <v>2449</v>
      </c>
      <c r="C183" t="s">
        <v>674</v>
      </c>
      <c r="D183" t="s">
        <v>53</v>
      </c>
      <c r="E183" t="s">
        <v>54</v>
      </c>
      <c r="F183">
        <v>11835673</v>
      </c>
      <c r="G183" s="111">
        <v>44900</v>
      </c>
      <c r="H183" t="s">
        <v>1038</v>
      </c>
      <c r="I183" t="s">
        <v>255</v>
      </c>
      <c r="J183" t="s">
        <v>249</v>
      </c>
      <c r="K183" t="s">
        <v>250</v>
      </c>
      <c r="L183" t="s">
        <v>251</v>
      </c>
      <c r="O183" s="111">
        <v>44901</v>
      </c>
      <c r="P183" t="s">
        <v>252</v>
      </c>
      <c r="Q183" t="s">
        <v>253</v>
      </c>
      <c r="R183" s="111">
        <v>44902</v>
      </c>
      <c r="S183" t="s">
        <v>254</v>
      </c>
      <c r="T183" t="s">
        <v>254</v>
      </c>
      <c r="U183" t="s">
        <v>254</v>
      </c>
      <c r="V183" t="s">
        <v>254</v>
      </c>
      <c r="W183">
        <v>12493.2</v>
      </c>
      <c r="X183">
        <v>11442.28</v>
      </c>
      <c r="Y183">
        <v>8779.5</v>
      </c>
      <c r="Z183" s="27">
        <f t="shared" si="2"/>
        <v>32714.980000000003</v>
      </c>
    </row>
    <row r="184" spans="1:26">
      <c r="A184" t="s">
        <v>246</v>
      </c>
      <c r="B184" t="s">
        <v>2449</v>
      </c>
      <c r="C184" t="s">
        <v>674</v>
      </c>
      <c r="D184" t="s">
        <v>53</v>
      </c>
      <c r="E184" t="s">
        <v>54</v>
      </c>
      <c r="F184">
        <v>11845927</v>
      </c>
      <c r="G184" s="111">
        <v>44901</v>
      </c>
      <c r="H184" t="s">
        <v>1039</v>
      </c>
      <c r="I184" t="s">
        <v>255</v>
      </c>
      <c r="J184" t="s">
        <v>249</v>
      </c>
      <c r="K184" t="s">
        <v>268</v>
      </c>
      <c r="L184" t="s">
        <v>251</v>
      </c>
      <c r="O184" s="111">
        <v>44901</v>
      </c>
      <c r="P184" t="s">
        <v>252</v>
      </c>
      <c r="Q184" t="s">
        <v>253</v>
      </c>
      <c r="R184">
        <v>44902</v>
      </c>
      <c r="S184" t="s">
        <v>254</v>
      </c>
      <c r="T184" t="s">
        <v>254</v>
      </c>
      <c r="U184" t="s">
        <v>254</v>
      </c>
      <c r="V184" t="s">
        <v>254</v>
      </c>
      <c r="W184">
        <v>3298.66</v>
      </c>
      <c r="X184">
        <v>20177.259999999998</v>
      </c>
      <c r="Y184">
        <v>15584.75</v>
      </c>
      <c r="Z184" s="27">
        <f t="shared" si="2"/>
        <v>39060.67</v>
      </c>
    </row>
    <row r="185" spans="1:26">
      <c r="A185" t="s">
        <v>246</v>
      </c>
      <c r="B185" t="s">
        <v>2449</v>
      </c>
      <c r="C185" t="s">
        <v>674</v>
      </c>
      <c r="D185" t="s">
        <v>53</v>
      </c>
      <c r="E185" t="s">
        <v>54</v>
      </c>
      <c r="F185">
        <v>11865201</v>
      </c>
      <c r="G185" s="111">
        <v>44902</v>
      </c>
      <c r="H185" t="s">
        <v>1040</v>
      </c>
      <c r="I185" t="s">
        <v>255</v>
      </c>
      <c r="J185" t="s">
        <v>249</v>
      </c>
      <c r="K185" t="s">
        <v>250</v>
      </c>
      <c r="L185" t="s">
        <v>251</v>
      </c>
      <c r="O185" s="111">
        <v>44902</v>
      </c>
      <c r="P185" t="s">
        <v>252</v>
      </c>
      <c r="Q185" t="s">
        <v>253</v>
      </c>
      <c r="R185">
        <v>44903</v>
      </c>
      <c r="S185" t="s">
        <v>254</v>
      </c>
      <c r="T185" t="s">
        <v>254</v>
      </c>
      <c r="U185" t="s">
        <v>254</v>
      </c>
      <c r="V185" t="s">
        <v>254</v>
      </c>
      <c r="W185">
        <v>8629.9</v>
      </c>
      <c r="X185">
        <v>16197.5</v>
      </c>
      <c r="Y185">
        <v>15730.49</v>
      </c>
      <c r="Z185" s="27">
        <f t="shared" si="2"/>
        <v>40557.89</v>
      </c>
    </row>
    <row r="186" spans="1:26">
      <c r="A186" t="s">
        <v>246</v>
      </c>
      <c r="B186" t="s">
        <v>2449</v>
      </c>
      <c r="C186" t="s">
        <v>674</v>
      </c>
      <c r="D186" t="s">
        <v>53</v>
      </c>
      <c r="E186" t="s">
        <v>54</v>
      </c>
      <c r="F186">
        <v>11881979</v>
      </c>
      <c r="G186" s="111">
        <v>44908</v>
      </c>
      <c r="H186" t="s">
        <v>1041</v>
      </c>
      <c r="I186" t="s">
        <v>255</v>
      </c>
      <c r="J186" t="s">
        <v>249</v>
      </c>
      <c r="K186" t="s">
        <v>268</v>
      </c>
      <c r="L186" t="s">
        <v>251</v>
      </c>
      <c r="O186" s="111">
        <v>44908</v>
      </c>
      <c r="P186" t="s">
        <v>252</v>
      </c>
      <c r="Q186" t="s">
        <v>253</v>
      </c>
      <c r="R186" s="111">
        <v>44909</v>
      </c>
      <c r="S186" t="s">
        <v>254</v>
      </c>
      <c r="T186" t="s">
        <v>254</v>
      </c>
      <c r="U186" t="s">
        <v>254</v>
      </c>
      <c r="V186" t="s">
        <v>254</v>
      </c>
      <c r="W186">
        <v>21515.5</v>
      </c>
      <c r="X186">
        <v>25734.31</v>
      </c>
      <c r="Y186">
        <v>17356.810000000001</v>
      </c>
      <c r="Z186" s="27">
        <f t="shared" si="2"/>
        <v>64606.619999999995</v>
      </c>
    </row>
    <row r="187" spans="1:26">
      <c r="A187" t="s">
        <v>246</v>
      </c>
      <c r="B187" t="s">
        <v>2449</v>
      </c>
      <c r="C187" t="s">
        <v>674</v>
      </c>
      <c r="D187" t="s">
        <v>53</v>
      </c>
      <c r="E187" t="s">
        <v>54</v>
      </c>
      <c r="F187">
        <v>11968977</v>
      </c>
      <c r="G187" s="111">
        <v>44930</v>
      </c>
      <c r="H187" t="s">
        <v>1596</v>
      </c>
      <c r="I187" t="s">
        <v>255</v>
      </c>
      <c r="J187" t="s">
        <v>249</v>
      </c>
      <c r="K187" t="s">
        <v>268</v>
      </c>
      <c r="L187" t="s">
        <v>251</v>
      </c>
      <c r="O187" s="111">
        <v>44930</v>
      </c>
      <c r="P187" t="s">
        <v>252</v>
      </c>
      <c r="Q187" t="s">
        <v>253</v>
      </c>
      <c r="R187" s="111">
        <v>44931</v>
      </c>
      <c r="S187" t="s">
        <v>254</v>
      </c>
      <c r="T187" t="s">
        <v>254</v>
      </c>
      <c r="U187" t="s">
        <v>254</v>
      </c>
      <c r="V187" t="s">
        <v>254</v>
      </c>
      <c r="W187">
        <v>0</v>
      </c>
      <c r="X187">
        <v>2768</v>
      </c>
      <c r="Y187">
        <v>5579</v>
      </c>
      <c r="Z187" s="27">
        <f t="shared" si="2"/>
        <v>8347</v>
      </c>
    </row>
    <row r="188" spans="1:26">
      <c r="A188" t="s">
        <v>246</v>
      </c>
      <c r="B188" t="s">
        <v>2449</v>
      </c>
      <c r="C188" t="s">
        <v>674</v>
      </c>
      <c r="D188" t="s">
        <v>53</v>
      </c>
      <c r="E188" t="s">
        <v>54</v>
      </c>
      <c r="F188">
        <v>11972920</v>
      </c>
      <c r="G188" s="111">
        <v>44931</v>
      </c>
      <c r="H188" t="s">
        <v>1597</v>
      </c>
      <c r="I188" t="s">
        <v>255</v>
      </c>
      <c r="J188" t="s">
        <v>249</v>
      </c>
      <c r="K188" t="s">
        <v>268</v>
      </c>
      <c r="L188" t="s">
        <v>251</v>
      </c>
      <c r="O188" s="111">
        <v>44931</v>
      </c>
      <c r="P188" t="s">
        <v>252</v>
      </c>
      <c r="Q188" t="s">
        <v>282</v>
      </c>
      <c r="R188" s="111">
        <v>44932</v>
      </c>
      <c r="S188" t="s">
        <v>254</v>
      </c>
      <c r="T188" t="s">
        <v>254</v>
      </c>
      <c r="U188" t="s">
        <v>254</v>
      </c>
      <c r="V188" t="s">
        <v>254</v>
      </c>
      <c r="W188">
        <v>0</v>
      </c>
      <c r="X188">
        <v>4385.5</v>
      </c>
      <c r="Y188">
        <v>0</v>
      </c>
      <c r="Z188" s="27">
        <f t="shared" si="2"/>
        <v>4385.5</v>
      </c>
    </row>
    <row r="189" spans="1:26">
      <c r="A189" t="s">
        <v>246</v>
      </c>
      <c r="B189" t="s">
        <v>2449</v>
      </c>
      <c r="C189" t="s">
        <v>674</v>
      </c>
      <c r="D189" t="s">
        <v>53</v>
      </c>
      <c r="E189" t="s">
        <v>54</v>
      </c>
      <c r="F189">
        <v>11981396</v>
      </c>
      <c r="G189" s="111">
        <v>44935</v>
      </c>
      <c r="H189" t="s">
        <v>1598</v>
      </c>
      <c r="I189" t="s">
        <v>255</v>
      </c>
      <c r="J189" t="s">
        <v>249</v>
      </c>
      <c r="K189" t="s">
        <v>268</v>
      </c>
      <c r="L189" t="s">
        <v>251</v>
      </c>
      <c r="O189" s="111">
        <v>44935</v>
      </c>
      <c r="P189" t="s">
        <v>252</v>
      </c>
      <c r="Q189" t="s">
        <v>282</v>
      </c>
      <c r="R189" s="111">
        <v>44936</v>
      </c>
      <c r="S189" t="s">
        <v>254</v>
      </c>
      <c r="T189" t="s">
        <v>254</v>
      </c>
      <c r="U189" t="s">
        <v>254</v>
      </c>
      <c r="V189" t="s">
        <v>254</v>
      </c>
      <c r="W189">
        <v>0</v>
      </c>
      <c r="X189">
        <v>120</v>
      </c>
      <c r="Y189">
        <v>0</v>
      </c>
      <c r="Z189" s="27">
        <f t="shared" si="2"/>
        <v>120</v>
      </c>
    </row>
    <row r="190" spans="1:26">
      <c r="A190" t="s">
        <v>246</v>
      </c>
      <c r="B190" t="s">
        <v>2449</v>
      </c>
      <c r="C190" t="s">
        <v>674</v>
      </c>
      <c r="D190" t="s">
        <v>53</v>
      </c>
      <c r="E190" t="s">
        <v>54</v>
      </c>
      <c r="F190">
        <v>11981491</v>
      </c>
      <c r="G190" s="111">
        <v>44935</v>
      </c>
      <c r="H190" t="s">
        <v>1599</v>
      </c>
      <c r="I190" t="s">
        <v>255</v>
      </c>
      <c r="J190" t="s">
        <v>249</v>
      </c>
      <c r="K190" t="s">
        <v>250</v>
      </c>
      <c r="L190" t="s">
        <v>251</v>
      </c>
      <c r="O190" s="111">
        <v>44935</v>
      </c>
      <c r="P190" t="s">
        <v>252</v>
      </c>
      <c r="Q190" t="s">
        <v>282</v>
      </c>
      <c r="R190" s="111">
        <v>44936</v>
      </c>
      <c r="S190" t="s">
        <v>254</v>
      </c>
      <c r="T190" t="s">
        <v>254</v>
      </c>
      <c r="U190" t="s">
        <v>254</v>
      </c>
      <c r="V190" t="s">
        <v>254</v>
      </c>
      <c r="W190">
        <v>0</v>
      </c>
      <c r="X190">
        <v>346.56</v>
      </c>
      <c r="Y190">
        <v>0</v>
      </c>
      <c r="Z190" s="27">
        <f t="shared" si="2"/>
        <v>346.56</v>
      </c>
    </row>
    <row r="191" spans="1:26">
      <c r="A191" t="s">
        <v>246</v>
      </c>
      <c r="B191" t="s">
        <v>2449</v>
      </c>
      <c r="C191" t="s">
        <v>674</v>
      </c>
      <c r="D191" t="s">
        <v>53</v>
      </c>
      <c r="E191" t="s">
        <v>54</v>
      </c>
      <c r="F191">
        <v>12000584</v>
      </c>
      <c r="G191" s="111">
        <v>44949</v>
      </c>
      <c r="H191" t="s">
        <v>1600</v>
      </c>
      <c r="I191" t="s">
        <v>255</v>
      </c>
      <c r="J191" t="s">
        <v>249</v>
      </c>
      <c r="K191" t="s">
        <v>250</v>
      </c>
      <c r="L191" t="s">
        <v>251</v>
      </c>
      <c r="O191" s="111">
        <v>44949</v>
      </c>
      <c r="P191" t="s">
        <v>252</v>
      </c>
      <c r="Q191" t="s">
        <v>282</v>
      </c>
      <c r="R191" s="111">
        <v>44950</v>
      </c>
      <c r="S191" t="s">
        <v>254</v>
      </c>
      <c r="T191" t="s">
        <v>254</v>
      </c>
      <c r="U191" t="s">
        <v>254</v>
      </c>
      <c r="V191" t="s">
        <v>254</v>
      </c>
      <c r="W191">
        <v>0</v>
      </c>
      <c r="X191">
        <v>185</v>
      </c>
      <c r="Y191">
        <v>0</v>
      </c>
      <c r="Z191" s="27">
        <f t="shared" si="2"/>
        <v>185</v>
      </c>
    </row>
    <row r="192" spans="1:26">
      <c r="A192" t="s">
        <v>246</v>
      </c>
      <c r="B192" t="s">
        <v>2449</v>
      </c>
      <c r="C192" t="s">
        <v>674</v>
      </c>
      <c r="D192" t="s">
        <v>53</v>
      </c>
      <c r="E192" t="s">
        <v>54</v>
      </c>
      <c r="F192">
        <v>12000935</v>
      </c>
      <c r="G192" s="111">
        <v>44939</v>
      </c>
      <c r="H192" t="s">
        <v>1601</v>
      </c>
      <c r="I192" t="s">
        <v>255</v>
      </c>
      <c r="L192" t="s">
        <v>251</v>
      </c>
      <c r="O192" s="111">
        <v>44939</v>
      </c>
      <c r="P192" t="s">
        <v>252</v>
      </c>
      <c r="Q192" t="s">
        <v>263</v>
      </c>
      <c r="R192" s="111">
        <v>44942</v>
      </c>
      <c r="S192" t="s">
        <v>254</v>
      </c>
      <c r="T192" t="s">
        <v>254</v>
      </c>
      <c r="U192" t="s">
        <v>254</v>
      </c>
      <c r="V192" t="s">
        <v>254</v>
      </c>
      <c r="W192">
        <v>0</v>
      </c>
      <c r="X192">
        <v>1094</v>
      </c>
      <c r="Y192">
        <v>0</v>
      </c>
      <c r="Z192" s="27">
        <f t="shared" si="2"/>
        <v>1094</v>
      </c>
    </row>
    <row r="193" spans="1:26">
      <c r="A193" t="s">
        <v>246</v>
      </c>
      <c r="B193" t="s">
        <v>2449</v>
      </c>
      <c r="C193" t="s">
        <v>674</v>
      </c>
      <c r="D193" t="s">
        <v>53</v>
      </c>
      <c r="E193" t="s">
        <v>54</v>
      </c>
      <c r="F193">
        <v>12049552</v>
      </c>
      <c r="G193" s="111">
        <v>44957</v>
      </c>
      <c r="H193" t="s">
        <v>2455</v>
      </c>
      <c r="I193" t="s">
        <v>255</v>
      </c>
      <c r="J193" t="s">
        <v>249</v>
      </c>
      <c r="K193" t="s">
        <v>268</v>
      </c>
      <c r="L193" t="s">
        <v>251</v>
      </c>
      <c r="O193" s="111">
        <v>44958</v>
      </c>
      <c r="P193" t="s">
        <v>252</v>
      </c>
      <c r="Q193" t="s">
        <v>253</v>
      </c>
      <c r="R193" s="111">
        <v>44959</v>
      </c>
      <c r="S193" t="s">
        <v>254</v>
      </c>
      <c r="T193" t="s">
        <v>254</v>
      </c>
      <c r="U193" t="s">
        <v>254</v>
      </c>
      <c r="V193" t="s">
        <v>254</v>
      </c>
      <c r="W193">
        <v>0</v>
      </c>
      <c r="X193">
        <v>0</v>
      </c>
      <c r="Y193">
        <v>13123.74</v>
      </c>
      <c r="Z193" s="27">
        <f t="shared" si="2"/>
        <v>13123.74</v>
      </c>
    </row>
    <row r="194" spans="1:26">
      <c r="A194" t="s">
        <v>246</v>
      </c>
      <c r="B194" t="s">
        <v>2449</v>
      </c>
      <c r="C194" t="s">
        <v>674</v>
      </c>
      <c r="D194" t="s">
        <v>53</v>
      </c>
      <c r="E194" t="s">
        <v>54</v>
      </c>
      <c r="F194">
        <v>12077370</v>
      </c>
      <c r="G194" s="111">
        <v>44958</v>
      </c>
      <c r="H194" t="s">
        <v>2456</v>
      </c>
      <c r="I194" t="s">
        <v>255</v>
      </c>
      <c r="L194" t="s">
        <v>251</v>
      </c>
      <c r="O194" s="111">
        <v>44960</v>
      </c>
      <c r="P194" t="s">
        <v>252</v>
      </c>
      <c r="Q194" t="s">
        <v>253</v>
      </c>
      <c r="R194" s="111">
        <v>44963</v>
      </c>
      <c r="S194" t="s">
        <v>254</v>
      </c>
      <c r="T194" t="s">
        <v>254</v>
      </c>
      <c r="U194" t="s">
        <v>254</v>
      </c>
      <c r="V194" t="s">
        <v>254</v>
      </c>
      <c r="W194">
        <v>0</v>
      </c>
      <c r="X194">
        <v>0</v>
      </c>
      <c r="Y194">
        <v>494.5</v>
      </c>
      <c r="Z194" s="27">
        <f t="shared" si="2"/>
        <v>494.5</v>
      </c>
    </row>
    <row r="195" spans="1:26">
      <c r="A195" t="s">
        <v>246</v>
      </c>
      <c r="B195" t="s">
        <v>2449</v>
      </c>
      <c r="C195" t="s">
        <v>674</v>
      </c>
      <c r="D195" t="s">
        <v>53</v>
      </c>
      <c r="E195" t="s">
        <v>54</v>
      </c>
      <c r="F195">
        <v>12091800</v>
      </c>
      <c r="G195" s="111">
        <v>44964</v>
      </c>
      <c r="H195" t="s">
        <v>2457</v>
      </c>
      <c r="I195" t="s">
        <v>248</v>
      </c>
      <c r="J195" t="s">
        <v>259</v>
      </c>
      <c r="K195" t="s">
        <v>268</v>
      </c>
      <c r="L195" t="s">
        <v>251</v>
      </c>
      <c r="O195" s="111">
        <v>44970</v>
      </c>
      <c r="P195" t="s">
        <v>254</v>
      </c>
      <c r="Q195" t="s">
        <v>253</v>
      </c>
      <c r="R195" s="111">
        <v>44973</v>
      </c>
      <c r="S195" t="s">
        <v>254</v>
      </c>
      <c r="T195" t="s">
        <v>254</v>
      </c>
      <c r="U195" t="s">
        <v>254</v>
      </c>
      <c r="V195" t="s">
        <v>254</v>
      </c>
      <c r="W195">
        <v>0</v>
      </c>
      <c r="X195">
        <v>0</v>
      </c>
      <c r="Y195">
        <v>909.1300048828125</v>
      </c>
      <c r="Z195" s="27">
        <f t="shared" ref="Z195:Z258" si="3">SUM(W195:Y195)</f>
        <v>909.1300048828125</v>
      </c>
    </row>
    <row r="196" spans="1:26">
      <c r="A196" t="s">
        <v>246</v>
      </c>
      <c r="B196" t="s">
        <v>2449</v>
      </c>
      <c r="C196" t="s">
        <v>674</v>
      </c>
      <c r="D196" t="s">
        <v>53</v>
      </c>
      <c r="E196" t="s">
        <v>54</v>
      </c>
      <c r="F196">
        <v>12097512</v>
      </c>
      <c r="G196" s="111">
        <v>44963</v>
      </c>
      <c r="H196" t="s">
        <v>2458</v>
      </c>
      <c r="I196" t="s">
        <v>255</v>
      </c>
      <c r="J196" t="s">
        <v>249</v>
      </c>
      <c r="K196" t="s">
        <v>250</v>
      </c>
      <c r="L196" t="s">
        <v>251</v>
      </c>
      <c r="O196" s="111">
        <v>44963</v>
      </c>
      <c r="P196" t="s">
        <v>252</v>
      </c>
      <c r="Q196" t="s">
        <v>253</v>
      </c>
      <c r="R196" s="111">
        <v>44964</v>
      </c>
      <c r="S196" t="s">
        <v>254</v>
      </c>
      <c r="T196" t="s">
        <v>254</v>
      </c>
      <c r="U196" t="s">
        <v>254</v>
      </c>
      <c r="V196" t="s">
        <v>254</v>
      </c>
      <c r="W196">
        <v>0</v>
      </c>
      <c r="X196">
        <v>0</v>
      </c>
      <c r="Y196">
        <v>2303.88</v>
      </c>
      <c r="Z196" s="27">
        <f t="shared" si="3"/>
        <v>2303.88</v>
      </c>
    </row>
    <row r="197" spans="1:26">
      <c r="A197" t="s">
        <v>246</v>
      </c>
      <c r="B197" t="s">
        <v>2449</v>
      </c>
      <c r="C197" t="s">
        <v>674</v>
      </c>
      <c r="D197" t="s">
        <v>53</v>
      </c>
      <c r="E197" t="s">
        <v>54</v>
      </c>
      <c r="F197">
        <v>12147647</v>
      </c>
      <c r="G197" s="111">
        <v>44984</v>
      </c>
      <c r="H197" t="s">
        <v>2459</v>
      </c>
      <c r="I197" t="s">
        <v>271</v>
      </c>
      <c r="J197" t="s">
        <v>249</v>
      </c>
      <c r="K197" t="s">
        <v>268</v>
      </c>
      <c r="L197" t="s">
        <v>251</v>
      </c>
      <c r="O197" s="111">
        <v>44984</v>
      </c>
      <c r="P197" t="s">
        <v>252</v>
      </c>
      <c r="Q197" t="s">
        <v>257</v>
      </c>
      <c r="R197" s="111">
        <v>44985</v>
      </c>
      <c r="S197" t="s">
        <v>254</v>
      </c>
      <c r="T197" t="s">
        <v>254</v>
      </c>
      <c r="U197" t="s">
        <v>254</v>
      </c>
      <c r="V197" t="s">
        <v>254</v>
      </c>
      <c r="W197">
        <v>0</v>
      </c>
      <c r="X197">
        <v>0</v>
      </c>
      <c r="Y197">
        <v>0</v>
      </c>
      <c r="Z197" s="27">
        <f t="shared" si="3"/>
        <v>0</v>
      </c>
    </row>
    <row r="198" spans="1:26">
      <c r="A198" t="s">
        <v>246</v>
      </c>
      <c r="B198" t="s">
        <v>2449</v>
      </c>
      <c r="C198" t="s">
        <v>674</v>
      </c>
      <c r="D198" t="s">
        <v>53</v>
      </c>
      <c r="E198" t="s">
        <v>54</v>
      </c>
      <c r="F198">
        <v>12165499</v>
      </c>
      <c r="G198" s="111">
        <v>44984</v>
      </c>
      <c r="H198" t="s">
        <v>2460</v>
      </c>
      <c r="I198" t="s">
        <v>271</v>
      </c>
      <c r="J198" t="s">
        <v>249</v>
      </c>
      <c r="K198" t="s">
        <v>268</v>
      </c>
      <c r="L198" t="s">
        <v>251</v>
      </c>
      <c r="O198" s="111">
        <v>44984</v>
      </c>
      <c r="P198" t="s">
        <v>252</v>
      </c>
      <c r="Q198" t="s">
        <v>257</v>
      </c>
      <c r="R198" s="111">
        <v>44985</v>
      </c>
      <c r="S198" t="s">
        <v>254</v>
      </c>
      <c r="T198" t="s">
        <v>254</v>
      </c>
      <c r="U198" t="s">
        <v>254</v>
      </c>
      <c r="V198" t="s">
        <v>254</v>
      </c>
      <c r="W198">
        <v>0</v>
      </c>
      <c r="X198">
        <v>0</v>
      </c>
      <c r="Y198">
        <v>0</v>
      </c>
      <c r="Z198" s="27">
        <f t="shared" si="3"/>
        <v>0</v>
      </c>
    </row>
    <row r="199" spans="1:26">
      <c r="A199" t="s">
        <v>246</v>
      </c>
      <c r="B199" t="s">
        <v>2461</v>
      </c>
      <c r="C199" t="s">
        <v>629</v>
      </c>
      <c r="D199" t="s">
        <v>57</v>
      </c>
      <c r="E199" t="s">
        <v>58</v>
      </c>
      <c r="F199">
        <v>207630</v>
      </c>
      <c r="G199" s="111">
        <v>44929</v>
      </c>
      <c r="H199" t="s">
        <v>1602</v>
      </c>
      <c r="I199" t="s">
        <v>255</v>
      </c>
      <c r="L199" t="s">
        <v>251</v>
      </c>
      <c r="O199" s="111">
        <v>44929</v>
      </c>
      <c r="P199" t="s">
        <v>252</v>
      </c>
      <c r="Q199" t="s">
        <v>263</v>
      </c>
      <c r="R199" s="111">
        <v>44930</v>
      </c>
      <c r="S199" t="s">
        <v>254</v>
      </c>
      <c r="T199" t="s">
        <v>254</v>
      </c>
      <c r="U199" t="s">
        <v>254</v>
      </c>
      <c r="V199" t="s">
        <v>254</v>
      </c>
      <c r="W199">
        <v>0</v>
      </c>
      <c r="X199">
        <v>4840.55</v>
      </c>
      <c r="Y199">
        <v>0</v>
      </c>
      <c r="Z199" s="27">
        <f t="shared" si="3"/>
        <v>4840.55</v>
      </c>
    </row>
    <row r="200" spans="1:26">
      <c r="A200" t="s">
        <v>246</v>
      </c>
      <c r="B200" t="s">
        <v>2461</v>
      </c>
      <c r="C200" t="s">
        <v>629</v>
      </c>
      <c r="D200" t="s">
        <v>57</v>
      </c>
      <c r="E200" t="s">
        <v>58</v>
      </c>
      <c r="F200">
        <v>7502954</v>
      </c>
      <c r="G200" s="111">
        <v>44959</v>
      </c>
      <c r="H200" t="s">
        <v>2462</v>
      </c>
      <c r="I200" t="s">
        <v>255</v>
      </c>
      <c r="J200" t="s">
        <v>249</v>
      </c>
      <c r="K200" t="s">
        <v>250</v>
      </c>
      <c r="L200" t="s">
        <v>251</v>
      </c>
      <c r="O200" s="111">
        <v>44971</v>
      </c>
      <c r="P200" t="s">
        <v>252</v>
      </c>
      <c r="Q200" t="s">
        <v>253</v>
      </c>
      <c r="R200" s="111">
        <v>44972</v>
      </c>
      <c r="S200" t="s">
        <v>254</v>
      </c>
      <c r="T200" t="s">
        <v>254</v>
      </c>
      <c r="U200" t="s">
        <v>254</v>
      </c>
      <c r="V200" t="s">
        <v>254</v>
      </c>
      <c r="W200">
        <v>0</v>
      </c>
      <c r="X200">
        <v>0</v>
      </c>
      <c r="Y200">
        <v>34412.85</v>
      </c>
      <c r="Z200" s="27">
        <f t="shared" si="3"/>
        <v>34412.85</v>
      </c>
    </row>
    <row r="201" spans="1:26">
      <c r="A201" t="s">
        <v>246</v>
      </c>
      <c r="B201" t="s">
        <v>2463</v>
      </c>
      <c r="C201" t="s">
        <v>629</v>
      </c>
      <c r="D201" t="s">
        <v>57</v>
      </c>
      <c r="E201" t="s">
        <v>58</v>
      </c>
      <c r="F201">
        <v>11707237</v>
      </c>
      <c r="G201" s="111">
        <v>44901</v>
      </c>
      <c r="H201" t="s">
        <v>1042</v>
      </c>
      <c r="I201" t="s">
        <v>255</v>
      </c>
      <c r="J201" t="s">
        <v>249</v>
      </c>
      <c r="K201" t="s">
        <v>268</v>
      </c>
      <c r="L201" t="s">
        <v>251</v>
      </c>
      <c r="O201" s="111">
        <v>44901</v>
      </c>
      <c r="P201" t="s">
        <v>252</v>
      </c>
      <c r="Q201" t="s">
        <v>253</v>
      </c>
      <c r="R201" s="111">
        <v>44902</v>
      </c>
      <c r="S201" t="s">
        <v>254</v>
      </c>
      <c r="T201" t="s">
        <v>254</v>
      </c>
      <c r="U201" t="s">
        <v>254</v>
      </c>
      <c r="V201" t="s">
        <v>254</v>
      </c>
      <c r="W201">
        <v>12339.59</v>
      </c>
      <c r="X201">
        <v>3203.84</v>
      </c>
      <c r="Y201">
        <v>2638.45</v>
      </c>
      <c r="Z201" s="27">
        <f t="shared" si="3"/>
        <v>18181.88</v>
      </c>
    </row>
    <row r="202" spans="1:26">
      <c r="A202" t="s">
        <v>246</v>
      </c>
      <c r="B202" t="s">
        <v>2461</v>
      </c>
      <c r="C202" t="s">
        <v>629</v>
      </c>
      <c r="D202" t="s">
        <v>57</v>
      </c>
      <c r="E202" t="s">
        <v>58</v>
      </c>
      <c r="F202">
        <v>11779121</v>
      </c>
      <c r="G202" s="111">
        <v>44901</v>
      </c>
      <c r="H202" t="s">
        <v>1043</v>
      </c>
      <c r="I202" t="s">
        <v>255</v>
      </c>
      <c r="J202" t="s">
        <v>249</v>
      </c>
      <c r="K202" t="s">
        <v>250</v>
      </c>
      <c r="L202" t="s">
        <v>251</v>
      </c>
      <c r="O202" s="111">
        <v>44901</v>
      </c>
      <c r="P202" t="s">
        <v>252</v>
      </c>
      <c r="Q202" t="s">
        <v>253</v>
      </c>
      <c r="R202">
        <v>44902</v>
      </c>
      <c r="S202" t="s">
        <v>254</v>
      </c>
      <c r="T202" t="s">
        <v>254</v>
      </c>
      <c r="U202" t="s">
        <v>254</v>
      </c>
      <c r="V202" t="s">
        <v>254</v>
      </c>
      <c r="W202">
        <v>4397.4799999999996</v>
      </c>
      <c r="X202">
        <v>6796.14</v>
      </c>
      <c r="Y202">
        <v>5870.43</v>
      </c>
      <c r="Z202" s="27">
        <f t="shared" si="3"/>
        <v>17064.05</v>
      </c>
    </row>
    <row r="203" spans="1:26">
      <c r="A203" t="s">
        <v>246</v>
      </c>
      <c r="B203" t="s">
        <v>2461</v>
      </c>
      <c r="C203" t="s">
        <v>629</v>
      </c>
      <c r="D203" t="s">
        <v>57</v>
      </c>
      <c r="E203" t="s">
        <v>58</v>
      </c>
      <c r="F203">
        <v>11779173</v>
      </c>
      <c r="G203" s="111">
        <v>44915</v>
      </c>
      <c r="H203" t="s">
        <v>1044</v>
      </c>
      <c r="I203" t="s">
        <v>255</v>
      </c>
      <c r="J203" t="s">
        <v>249</v>
      </c>
      <c r="K203" t="s">
        <v>268</v>
      </c>
      <c r="L203" t="s">
        <v>251</v>
      </c>
      <c r="O203" s="111">
        <v>44915</v>
      </c>
      <c r="P203" t="s">
        <v>252</v>
      </c>
      <c r="Q203" t="s">
        <v>253</v>
      </c>
      <c r="R203" s="111">
        <v>44916</v>
      </c>
      <c r="S203" t="s">
        <v>254</v>
      </c>
      <c r="T203" t="s">
        <v>254</v>
      </c>
      <c r="U203" t="s">
        <v>254</v>
      </c>
      <c r="V203" t="s">
        <v>254</v>
      </c>
      <c r="W203">
        <v>6585.2</v>
      </c>
      <c r="X203">
        <v>15175.7</v>
      </c>
      <c r="Y203">
        <v>9555.6</v>
      </c>
      <c r="Z203" s="27">
        <f t="shared" si="3"/>
        <v>31316.5</v>
      </c>
    </row>
    <row r="204" spans="1:26">
      <c r="A204" t="s">
        <v>246</v>
      </c>
      <c r="B204" t="s">
        <v>2461</v>
      </c>
      <c r="C204" t="s">
        <v>629</v>
      </c>
      <c r="D204" t="s">
        <v>57</v>
      </c>
      <c r="E204" t="s">
        <v>58</v>
      </c>
      <c r="F204">
        <v>11861187</v>
      </c>
      <c r="G204" s="111">
        <v>44932</v>
      </c>
      <c r="H204" t="s">
        <v>1604</v>
      </c>
      <c r="I204" t="s">
        <v>255</v>
      </c>
      <c r="J204" t="s">
        <v>249</v>
      </c>
      <c r="K204" t="s">
        <v>268</v>
      </c>
      <c r="L204" t="s">
        <v>251</v>
      </c>
      <c r="O204" s="111">
        <v>44932</v>
      </c>
      <c r="P204" t="s">
        <v>252</v>
      </c>
      <c r="Q204" t="s">
        <v>282</v>
      </c>
      <c r="R204" s="111">
        <v>44935</v>
      </c>
      <c r="S204" t="s">
        <v>254</v>
      </c>
      <c r="T204" t="s">
        <v>254</v>
      </c>
      <c r="U204" t="s">
        <v>254</v>
      </c>
      <c r="V204" t="s">
        <v>254</v>
      </c>
      <c r="W204">
        <v>0</v>
      </c>
      <c r="X204">
        <v>65</v>
      </c>
      <c r="Y204">
        <v>0</v>
      </c>
      <c r="Z204" s="27">
        <f t="shared" si="3"/>
        <v>65</v>
      </c>
    </row>
    <row r="205" spans="1:26">
      <c r="A205" t="s">
        <v>246</v>
      </c>
      <c r="B205" t="s">
        <v>2461</v>
      </c>
      <c r="C205" t="s">
        <v>629</v>
      </c>
      <c r="D205" t="s">
        <v>57</v>
      </c>
      <c r="E205" t="s">
        <v>58</v>
      </c>
      <c r="F205">
        <v>11861613</v>
      </c>
      <c r="G205" s="111">
        <v>44929</v>
      </c>
      <c r="H205" t="s">
        <v>1605</v>
      </c>
      <c r="I205" t="s">
        <v>255</v>
      </c>
      <c r="J205" t="s">
        <v>249</v>
      </c>
      <c r="K205" t="s">
        <v>268</v>
      </c>
      <c r="L205" t="s">
        <v>251</v>
      </c>
      <c r="O205" s="111">
        <v>44929</v>
      </c>
      <c r="P205" t="s">
        <v>252</v>
      </c>
      <c r="Q205" t="s">
        <v>253</v>
      </c>
      <c r="R205" s="111">
        <v>44930</v>
      </c>
      <c r="S205" t="s">
        <v>254</v>
      </c>
      <c r="T205" t="s">
        <v>254</v>
      </c>
      <c r="U205" t="s">
        <v>254</v>
      </c>
      <c r="V205" t="s">
        <v>254</v>
      </c>
      <c r="W205">
        <v>0</v>
      </c>
      <c r="X205">
        <v>18826.310000000001</v>
      </c>
      <c r="Y205">
        <v>10199.27</v>
      </c>
      <c r="Z205" s="27">
        <f t="shared" si="3"/>
        <v>29025.58</v>
      </c>
    </row>
    <row r="206" spans="1:26">
      <c r="A206" t="s">
        <v>246</v>
      </c>
      <c r="B206" t="s">
        <v>2461</v>
      </c>
      <c r="C206" t="s">
        <v>629</v>
      </c>
      <c r="D206" t="s">
        <v>57</v>
      </c>
      <c r="E206" t="s">
        <v>58</v>
      </c>
      <c r="F206">
        <v>11870805</v>
      </c>
      <c r="G206" s="111">
        <v>44970</v>
      </c>
      <c r="H206" t="s">
        <v>2464</v>
      </c>
      <c r="I206" t="s">
        <v>248</v>
      </c>
      <c r="J206" t="s">
        <v>259</v>
      </c>
      <c r="K206" t="s">
        <v>268</v>
      </c>
      <c r="L206" t="s">
        <v>251</v>
      </c>
      <c r="O206" s="111">
        <v>44970</v>
      </c>
      <c r="P206" t="s">
        <v>254</v>
      </c>
      <c r="Q206" t="s">
        <v>253</v>
      </c>
      <c r="R206" s="111">
        <v>44973</v>
      </c>
      <c r="S206" t="s">
        <v>254</v>
      </c>
      <c r="T206" t="s">
        <v>254</v>
      </c>
      <c r="U206" t="s">
        <v>254</v>
      </c>
      <c r="V206" t="s">
        <v>254</v>
      </c>
      <c r="W206">
        <v>0</v>
      </c>
      <c r="X206">
        <v>0</v>
      </c>
      <c r="Y206">
        <v>457.14000511169434</v>
      </c>
      <c r="Z206" s="27">
        <f t="shared" si="3"/>
        <v>457.14000511169434</v>
      </c>
    </row>
    <row r="207" spans="1:26">
      <c r="A207" t="s">
        <v>246</v>
      </c>
      <c r="B207" t="s">
        <v>2461</v>
      </c>
      <c r="C207" t="s">
        <v>629</v>
      </c>
      <c r="D207" t="s">
        <v>57</v>
      </c>
      <c r="E207" t="s">
        <v>58</v>
      </c>
      <c r="F207">
        <v>11888976</v>
      </c>
      <c r="G207" s="111">
        <v>44909</v>
      </c>
      <c r="H207" t="s">
        <v>1045</v>
      </c>
      <c r="I207" t="s">
        <v>255</v>
      </c>
      <c r="J207" t="s">
        <v>249</v>
      </c>
      <c r="K207" t="s">
        <v>250</v>
      </c>
      <c r="L207" t="s">
        <v>251</v>
      </c>
      <c r="O207" s="111">
        <v>44909</v>
      </c>
      <c r="P207" t="s">
        <v>252</v>
      </c>
      <c r="Q207" t="s">
        <v>253</v>
      </c>
      <c r="R207">
        <v>44915</v>
      </c>
      <c r="S207" t="s">
        <v>254</v>
      </c>
      <c r="T207" t="s">
        <v>254</v>
      </c>
      <c r="U207" t="s">
        <v>254</v>
      </c>
      <c r="V207" t="s">
        <v>254</v>
      </c>
      <c r="W207">
        <v>6004</v>
      </c>
      <c r="X207">
        <v>11704.14</v>
      </c>
      <c r="Y207">
        <v>10512.8</v>
      </c>
      <c r="Z207" s="27">
        <f t="shared" si="3"/>
        <v>28220.94</v>
      </c>
    </row>
    <row r="208" spans="1:26">
      <c r="A208" t="s">
        <v>246</v>
      </c>
      <c r="B208" t="s">
        <v>2461</v>
      </c>
      <c r="C208" t="s">
        <v>629</v>
      </c>
      <c r="D208" t="s">
        <v>57</v>
      </c>
      <c r="E208" t="s">
        <v>58</v>
      </c>
      <c r="F208">
        <v>11893460</v>
      </c>
      <c r="G208" s="111">
        <v>44910</v>
      </c>
      <c r="H208" t="s">
        <v>1046</v>
      </c>
      <c r="I208" t="s">
        <v>255</v>
      </c>
      <c r="J208" t="s">
        <v>249</v>
      </c>
      <c r="K208" t="s">
        <v>250</v>
      </c>
      <c r="L208" t="s">
        <v>251</v>
      </c>
      <c r="O208" s="111">
        <v>44910</v>
      </c>
      <c r="P208" t="s">
        <v>252</v>
      </c>
      <c r="Q208" t="s">
        <v>253</v>
      </c>
      <c r="R208" s="111">
        <v>44911</v>
      </c>
      <c r="S208" t="s">
        <v>254</v>
      </c>
      <c r="T208" t="s">
        <v>254</v>
      </c>
      <c r="U208" t="s">
        <v>254</v>
      </c>
      <c r="V208" t="s">
        <v>254</v>
      </c>
      <c r="W208">
        <v>12910</v>
      </c>
      <c r="X208">
        <v>7880</v>
      </c>
      <c r="Y208">
        <v>2847</v>
      </c>
      <c r="Z208" s="27">
        <f t="shared" si="3"/>
        <v>23637</v>
      </c>
    </row>
    <row r="209" spans="1:26">
      <c r="A209" t="s">
        <v>246</v>
      </c>
      <c r="B209" t="s">
        <v>2461</v>
      </c>
      <c r="C209" t="s">
        <v>629</v>
      </c>
      <c r="D209" t="s">
        <v>57</v>
      </c>
      <c r="E209" t="s">
        <v>58</v>
      </c>
      <c r="F209">
        <v>11898905</v>
      </c>
      <c r="G209" s="111">
        <v>44911</v>
      </c>
      <c r="H209" t="s">
        <v>1337</v>
      </c>
      <c r="I209" t="s">
        <v>255</v>
      </c>
      <c r="J209" t="s">
        <v>249</v>
      </c>
      <c r="K209" t="s">
        <v>250</v>
      </c>
      <c r="L209" t="s">
        <v>251</v>
      </c>
      <c r="O209" s="111">
        <v>44911</v>
      </c>
      <c r="P209" t="s">
        <v>252</v>
      </c>
      <c r="Q209" t="s">
        <v>257</v>
      </c>
      <c r="R209" s="111"/>
      <c r="S209" t="s">
        <v>254</v>
      </c>
      <c r="T209" t="s">
        <v>254</v>
      </c>
      <c r="U209" t="s">
        <v>254</v>
      </c>
      <c r="V209" t="s">
        <v>254</v>
      </c>
      <c r="W209">
        <v>0</v>
      </c>
      <c r="X209">
        <v>0</v>
      </c>
      <c r="Y209">
        <v>0</v>
      </c>
      <c r="Z209" s="27">
        <f t="shared" si="3"/>
        <v>0</v>
      </c>
    </row>
    <row r="210" spans="1:26">
      <c r="A210" t="s">
        <v>246</v>
      </c>
      <c r="B210" t="s">
        <v>2461</v>
      </c>
      <c r="C210" t="s">
        <v>629</v>
      </c>
      <c r="D210" t="s">
        <v>57</v>
      </c>
      <c r="E210" t="s">
        <v>58</v>
      </c>
      <c r="F210">
        <v>11899621</v>
      </c>
      <c r="G210" s="111">
        <v>44911</v>
      </c>
      <c r="H210" t="s">
        <v>1338</v>
      </c>
      <c r="I210" t="s">
        <v>260</v>
      </c>
      <c r="J210" t="s">
        <v>249</v>
      </c>
      <c r="K210" t="s">
        <v>250</v>
      </c>
      <c r="L210" t="s">
        <v>251</v>
      </c>
      <c r="O210" s="111">
        <v>44911</v>
      </c>
      <c r="P210" t="s">
        <v>252</v>
      </c>
      <c r="Q210" t="s">
        <v>257</v>
      </c>
      <c r="R210" s="111"/>
      <c r="S210" t="s">
        <v>254</v>
      </c>
      <c r="T210" t="s">
        <v>254</v>
      </c>
      <c r="U210" t="s">
        <v>254</v>
      </c>
      <c r="V210" t="s">
        <v>254</v>
      </c>
      <c r="W210">
        <v>0</v>
      </c>
      <c r="X210">
        <v>0</v>
      </c>
      <c r="Y210">
        <v>0</v>
      </c>
      <c r="Z210" s="27">
        <f t="shared" si="3"/>
        <v>0</v>
      </c>
    </row>
    <row r="211" spans="1:26">
      <c r="A211" t="s">
        <v>246</v>
      </c>
      <c r="B211" t="s">
        <v>2461</v>
      </c>
      <c r="C211" t="s">
        <v>629</v>
      </c>
      <c r="D211" t="s">
        <v>57</v>
      </c>
      <c r="E211" t="s">
        <v>58</v>
      </c>
      <c r="F211">
        <v>11900279</v>
      </c>
      <c r="G211" s="111">
        <v>44911</v>
      </c>
      <c r="H211" t="s">
        <v>1047</v>
      </c>
      <c r="I211" t="s">
        <v>255</v>
      </c>
      <c r="J211" t="s">
        <v>249</v>
      </c>
      <c r="K211" t="s">
        <v>268</v>
      </c>
      <c r="L211" t="s">
        <v>251</v>
      </c>
      <c r="O211" s="111">
        <v>44911</v>
      </c>
      <c r="P211" t="s">
        <v>252</v>
      </c>
      <c r="Q211" t="s">
        <v>253</v>
      </c>
      <c r="R211" s="111">
        <v>44914</v>
      </c>
      <c r="S211" t="s">
        <v>254</v>
      </c>
      <c r="T211" t="s">
        <v>254</v>
      </c>
      <c r="U211" t="s">
        <v>254</v>
      </c>
      <c r="V211" t="s">
        <v>254</v>
      </c>
      <c r="W211">
        <v>7862</v>
      </c>
      <c r="X211">
        <v>8583</v>
      </c>
      <c r="Y211">
        <v>19561.5</v>
      </c>
      <c r="Z211" s="27">
        <f t="shared" si="3"/>
        <v>36006.5</v>
      </c>
    </row>
    <row r="212" spans="1:26">
      <c r="A212" t="s">
        <v>246</v>
      </c>
      <c r="B212" t="s">
        <v>2461</v>
      </c>
      <c r="C212" t="s">
        <v>629</v>
      </c>
      <c r="D212" t="s">
        <v>57</v>
      </c>
      <c r="E212" t="s">
        <v>58</v>
      </c>
      <c r="F212">
        <v>11900635</v>
      </c>
      <c r="G212" s="111">
        <v>44921</v>
      </c>
      <c r="H212" t="s">
        <v>1048</v>
      </c>
      <c r="I212" t="s">
        <v>255</v>
      </c>
      <c r="J212" t="s">
        <v>249</v>
      </c>
      <c r="K212" t="s">
        <v>268</v>
      </c>
      <c r="L212" t="s">
        <v>251</v>
      </c>
      <c r="O212" s="111">
        <v>44921</v>
      </c>
      <c r="P212" t="s">
        <v>252</v>
      </c>
      <c r="Q212" t="s">
        <v>253</v>
      </c>
      <c r="R212" s="111">
        <v>44922</v>
      </c>
      <c r="S212" t="s">
        <v>254</v>
      </c>
      <c r="T212" t="s">
        <v>254</v>
      </c>
      <c r="U212" t="s">
        <v>254</v>
      </c>
      <c r="V212" t="s">
        <v>254</v>
      </c>
      <c r="W212">
        <v>7971.9</v>
      </c>
      <c r="X212">
        <v>17160.55</v>
      </c>
      <c r="Y212">
        <v>84682.97</v>
      </c>
      <c r="Z212" s="27">
        <f t="shared" si="3"/>
        <v>109815.42</v>
      </c>
    </row>
    <row r="213" spans="1:26">
      <c r="A213" t="s">
        <v>246</v>
      </c>
      <c r="B213" t="s">
        <v>2461</v>
      </c>
      <c r="C213" t="s">
        <v>629</v>
      </c>
      <c r="D213" t="s">
        <v>57</v>
      </c>
      <c r="E213" t="s">
        <v>58</v>
      </c>
      <c r="F213">
        <v>11912132</v>
      </c>
      <c r="G213" s="111">
        <v>44915</v>
      </c>
      <c r="H213" t="s">
        <v>1049</v>
      </c>
      <c r="I213" t="s">
        <v>255</v>
      </c>
      <c r="J213" t="s">
        <v>249</v>
      </c>
      <c r="K213" t="s">
        <v>250</v>
      </c>
      <c r="L213" t="s">
        <v>251</v>
      </c>
      <c r="O213" s="111">
        <v>44915</v>
      </c>
      <c r="P213" t="s">
        <v>252</v>
      </c>
      <c r="Q213" t="s">
        <v>253</v>
      </c>
      <c r="R213" s="111">
        <v>44917</v>
      </c>
      <c r="S213" t="s">
        <v>254</v>
      </c>
      <c r="T213" t="s">
        <v>254</v>
      </c>
      <c r="U213" t="s">
        <v>254</v>
      </c>
      <c r="V213" t="s">
        <v>254</v>
      </c>
      <c r="W213">
        <v>9343.93</v>
      </c>
      <c r="X213">
        <v>19579.84</v>
      </c>
      <c r="Y213">
        <v>20958.22</v>
      </c>
      <c r="Z213" s="27">
        <f t="shared" si="3"/>
        <v>49881.990000000005</v>
      </c>
    </row>
    <row r="214" spans="1:26">
      <c r="A214" t="s">
        <v>246</v>
      </c>
      <c r="B214" t="s">
        <v>2461</v>
      </c>
      <c r="C214" t="s">
        <v>629</v>
      </c>
      <c r="D214" t="s">
        <v>57</v>
      </c>
      <c r="E214" t="s">
        <v>58</v>
      </c>
      <c r="F214">
        <v>11921760</v>
      </c>
      <c r="G214" s="111">
        <v>44917</v>
      </c>
      <c r="H214" t="s">
        <v>1050</v>
      </c>
      <c r="I214" t="s">
        <v>255</v>
      </c>
      <c r="J214" t="s">
        <v>249</v>
      </c>
      <c r="K214" t="s">
        <v>250</v>
      </c>
      <c r="L214" t="s">
        <v>251</v>
      </c>
      <c r="O214" s="111">
        <v>44917</v>
      </c>
      <c r="P214" t="s">
        <v>252</v>
      </c>
      <c r="Q214" t="s">
        <v>253</v>
      </c>
      <c r="R214" s="111">
        <v>44921</v>
      </c>
      <c r="S214" t="s">
        <v>254</v>
      </c>
      <c r="T214" t="s">
        <v>254</v>
      </c>
      <c r="U214" t="s">
        <v>254</v>
      </c>
      <c r="V214" t="s">
        <v>254</v>
      </c>
      <c r="W214">
        <v>423.2</v>
      </c>
      <c r="X214">
        <v>1244.5</v>
      </c>
      <c r="Y214">
        <v>553.20000000000005</v>
      </c>
      <c r="Z214" s="27">
        <f t="shared" si="3"/>
        <v>2220.9</v>
      </c>
    </row>
    <row r="215" spans="1:26">
      <c r="A215" t="s">
        <v>246</v>
      </c>
      <c r="B215" t="s">
        <v>2461</v>
      </c>
      <c r="C215" t="s">
        <v>629</v>
      </c>
      <c r="D215" t="s">
        <v>57</v>
      </c>
      <c r="E215" t="s">
        <v>58</v>
      </c>
      <c r="F215">
        <v>11927438</v>
      </c>
      <c r="G215" s="111">
        <v>44918</v>
      </c>
      <c r="H215" t="s">
        <v>1051</v>
      </c>
      <c r="I215" t="s">
        <v>255</v>
      </c>
      <c r="J215" t="s">
        <v>249</v>
      </c>
      <c r="K215" t="s">
        <v>250</v>
      </c>
      <c r="L215" t="s">
        <v>251</v>
      </c>
      <c r="O215" s="111">
        <v>44918</v>
      </c>
      <c r="P215" t="s">
        <v>252</v>
      </c>
      <c r="Q215" t="s">
        <v>253</v>
      </c>
      <c r="R215" s="111">
        <v>44922</v>
      </c>
      <c r="S215" t="s">
        <v>254</v>
      </c>
      <c r="T215" t="s">
        <v>254</v>
      </c>
      <c r="U215" t="s">
        <v>254</v>
      </c>
      <c r="V215" t="s">
        <v>254</v>
      </c>
      <c r="W215">
        <v>1905.99</v>
      </c>
      <c r="X215">
        <v>8366.82</v>
      </c>
      <c r="Y215">
        <v>10205.4</v>
      </c>
      <c r="Z215" s="27">
        <f t="shared" si="3"/>
        <v>20478.21</v>
      </c>
    </row>
    <row r="216" spans="1:26">
      <c r="A216" t="s">
        <v>246</v>
      </c>
      <c r="B216" t="s">
        <v>2461</v>
      </c>
      <c r="C216" t="s">
        <v>629</v>
      </c>
      <c r="D216" t="s">
        <v>57</v>
      </c>
      <c r="E216" t="s">
        <v>58</v>
      </c>
      <c r="F216">
        <v>11928520</v>
      </c>
      <c r="G216" s="111">
        <v>44939</v>
      </c>
      <c r="H216" t="s">
        <v>1606</v>
      </c>
      <c r="I216" t="s">
        <v>255</v>
      </c>
      <c r="J216" t="s">
        <v>249</v>
      </c>
      <c r="K216" t="s">
        <v>268</v>
      </c>
      <c r="L216" t="s">
        <v>251</v>
      </c>
      <c r="O216" s="111">
        <v>44939</v>
      </c>
      <c r="P216" t="s">
        <v>252</v>
      </c>
      <c r="Q216" t="s">
        <v>253</v>
      </c>
      <c r="R216" s="111">
        <v>44942</v>
      </c>
      <c r="S216" t="s">
        <v>254</v>
      </c>
      <c r="T216" t="s">
        <v>254</v>
      </c>
      <c r="U216" t="s">
        <v>254</v>
      </c>
      <c r="V216" t="s">
        <v>254</v>
      </c>
      <c r="W216">
        <v>0</v>
      </c>
      <c r="X216">
        <v>6395.09</v>
      </c>
      <c r="Y216">
        <v>12771.99</v>
      </c>
      <c r="Z216" s="27">
        <f t="shared" si="3"/>
        <v>19167.080000000002</v>
      </c>
    </row>
    <row r="217" spans="1:26">
      <c r="A217" t="s">
        <v>246</v>
      </c>
      <c r="B217" t="s">
        <v>2461</v>
      </c>
      <c r="C217" t="s">
        <v>629</v>
      </c>
      <c r="D217" t="s">
        <v>57</v>
      </c>
      <c r="E217" t="s">
        <v>58</v>
      </c>
      <c r="F217">
        <v>11945005</v>
      </c>
      <c r="G217" s="111">
        <v>44923</v>
      </c>
      <c r="H217" t="s">
        <v>1052</v>
      </c>
      <c r="I217" t="s">
        <v>255</v>
      </c>
      <c r="L217" t="s">
        <v>251</v>
      </c>
      <c r="O217" s="111">
        <v>44923</v>
      </c>
      <c r="P217" t="s">
        <v>252</v>
      </c>
      <c r="Q217" t="s">
        <v>263</v>
      </c>
      <c r="R217" s="111">
        <v>44924</v>
      </c>
      <c r="S217" t="s">
        <v>254</v>
      </c>
      <c r="T217" t="s">
        <v>254</v>
      </c>
      <c r="U217" t="s">
        <v>254</v>
      </c>
      <c r="V217" t="s">
        <v>254</v>
      </c>
      <c r="W217">
        <v>26.97</v>
      </c>
      <c r="X217">
        <v>0</v>
      </c>
      <c r="Y217">
        <v>0</v>
      </c>
      <c r="Z217" s="27">
        <f t="shared" si="3"/>
        <v>26.97</v>
      </c>
    </row>
    <row r="218" spans="1:26">
      <c r="A218" t="s">
        <v>246</v>
      </c>
      <c r="B218" t="s">
        <v>2461</v>
      </c>
      <c r="C218" t="s">
        <v>629</v>
      </c>
      <c r="D218" t="s">
        <v>57</v>
      </c>
      <c r="E218" t="s">
        <v>58</v>
      </c>
      <c r="F218">
        <v>11969494</v>
      </c>
      <c r="G218" s="111">
        <v>44930</v>
      </c>
      <c r="H218" t="s">
        <v>1607</v>
      </c>
      <c r="I218" t="s">
        <v>255</v>
      </c>
      <c r="J218" t="s">
        <v>249</v>
      </c>
      <c r="K218" t="s">
        <v>250</v>
      </c>
      <c r="L218" t="s">
        <v>251</v>
      </c>
      <c r="O218" s="111">
        <v>44930</v>
      </c>
      <c r="P218" t="s">
        <v>252</v>
      </c>
      <c r="Q218" t="s">
        <v>282</v>
      </c>
      <c r="R218" s="111">
        <v>44931</v>
      </c>
      <c r="S218" t="s">
        <v>254</v>
      </c>
      <c r="T218" t="s">
        <v>254</v>
      </c>
      <c r="U218" t="s">
        <v>254</v>
      </c>
      <c r="V218" t="s">
        <v>254</v>
      </c>
      <c r="W218">
        <v>0</v>
      </c>
      <c r="X218">
        <v>203</v>
      </c>
      <c r="Y218">
        <v>0</v>
      </c>
      <c r="Z218" s="27">
        <f t="shared" si="3"/>
        <v>203</v>
      </c>
    </row>
    <row r="219" spans="1:26">
      <c r="A219" t="s">
        <v>246</v>
      </c>
      <c r="B219" t="s">
        <v>2461</v>
      </c>
      <c r="C219" t="s">
        <v>629</v>
      </c>
      <c r="D219" t="s">
        <v>57</v>
      </c>
      <c r="E219" t="s">
        <v>58</v>
      </c>
      <c r="F219">
        <v>11975044</v>
      </c>
      <c r="G219" s="111">
        <v>44931</v>
      </c>
      <c r="H219" t="s">
        <v>1608</v>
      </c>
      <c r="I219" t="s">
        <v>255</v>
      </c>
      <c r="J219" t="s">
        <v>249</v>
      </c>
      <c r="K219" t="s">
        <v>268</v>
      </c>
      <c r="L219" t="s">
        <v>251</v>
      </c>
      <c r="O219" s="111">
        <v>44931</v>
      </c>
      <c r="P219" t="s">
        <v>252</v>
      </c>
      <c r="Q219" t="s">
        <v>253</v>
      </c>
      <c r="R219" s="111">
        <v>44932</v>
      </c>
      <c r="S219" t="s">
        <v>254</v>
      </c>
      <c r="T219" t="s">
        <v>254</v>
      </c>
      <c r="U219" t="s">
        <v>254</v>
      </c>
      <c r="V219" t="s">
        <v>254</v>
      </c>
      <c r="W219">
        <v>0</v>
      </c>
      <c r="X219">
        <v>21236.85</v>
      </c>
      <c r="Y219">
        <v>25070.639999999999</v>
      </c>
      <c r="Z219" s="27">
        <f t="shared" si="3"/>
        <v>46307.49</v>
      </c>
    </row>
    <row r="220" spans="1:26">
      <c r="A220" t="s">
        <v>246</v>
      </c>
      <c r="B220" t="s">
        <v>2461</v>
      </c>
      <c r="C220" t="s">
        <v>629</v>
      </c>
      <c r="D220" t="s">
        <v>57</v>
      </c>
      <c r="E220" t="s">
        <v>58</v>
      </c>
      <c r="F220">
        <v>11978650</v>
      </c>
      <c r="G220" s="111">
        <v>44948</v>
      </c>
      <c r="H220" t="s">
        <v>1609</v>
      </c>
      <c r="I220" t="s">
        <v>255</v>
      </c>
      <c r="J220" t="s">
        <v>249</v>
      </c>
      <c r="K220" t="s">
        <v>250</v>
      </c>
      <c r="L220" t="s">
        <v>251</v>
      </c>
      <c r="O220" s="111">
        <v>44948</v>
      </c>
      <c r="P220" t="s">
        <v>252</v>
      </c>
      <c r="Q220" t="s">
        <v>253</v>
      </c>
      <c r="R220" s="111">
        <v>44949</v>
      </c>
      <c r="S220" t="s">
        <v>254</v>
      </c>
      <c r="T220" t="s">
        <v>254</v>
      </c>
      <c r="U220" t="s">
        <v>254</v>
      </c>
      <c r="V220" t="s">
        <v>254</v>
      </c>
      <c r="W220">
        <v>0</v>
      </c>
      <c r="X220">
        <v>883</v>
      </c>
      <c r="Y220">
        <v>1793</v>
      </c>
      <c r="Z220" s="27">
        <f t="shared" si="3"/>
        <v>2676</v>
      </c>
    </row>
    <row r="221" spans="1:26">
      <c r="A221" t="s">
        <v>246</v>
      </c>
      <c r="B221" t="s">
        <v>2461</v>
      </c>
      <c r="C221" t="s">
        <v>629</v>
      </c>
      <c r="D221" t="s">
        <v>57</v>
      </c>
      <c r="E221" t="s">
        <v>58</v>
      </c>
      <c r="F221">
        <v>11996054</v>
      </c>
      <c r="G221" s="111">
        <v>44939</v>
      </c>
      <c r="H221" t="s">
        <v>1610</v>
      </c>
      <c r="I221" t="s">
        <v>255</v>
      </c>
      <c r="J221" t="s">
        <v>249</v>
      </c>
      <c r="K221" t="s">
        <v>268</v>
      </c>
      <c r="L221" t="s">
        <v>251</v>
      </c>
      <c r="O221" s="111">
        <v>44939</v>
      </c>
      <c r="P221" t="s">
        <v>252</v>
      </c>
      <c r="Q221" t="s">
        <v>282</v>
      </c>
      <c r="R221" s="111">
        <v>44940</v>
      </c>
      <c r="S221" t="s">
        <v>254</v>
      </c>
      <c r="T221" t="s">
        <v>254</v>
      </c>
      <c r="U221" t="s">
        <v>254</v>
      </c>
      <c r="V221" t="s">
        <v>254</v>
      </c>
      <c r="W221">
        <v>0</v>
      </c>
      <c r="X221">
        <v>10089.9</v>
      </c>
      <c r="Y221">
        <v>0</v>
      </c>
      <c r="Z221" s="27">
        <f t="shared" si="3"/>
        <v>10089.9</v>
      </c>
    </row>
    <row r="222" spans="1:26">
      <c r="A222" t="s">
        <v>246</v>
      </c>
      <c r="B222" t="s">
        <v>2461</v>
      </c>
      <c r="C222" t="s">
        <v>629</v>
      </c>
      <c r="D222" t="s">
        <v>57</v>
      </c>
      <c r="E222" t="s">
        <v>58</v>
      </c>
      <c r="F222">
        <v>12034371</v>
      </c>
      <c r="G222" s="111">
        <v>44949</v>
      </c>
      <c r="H222" t="s">
        <v>1611</v>
      </c>
      <c r="I222" t="s">
        <v>255</v>
      </c>
      <c r="J222" t="s">
        <v>249</v>
      </c>
      <c r="K222" t="s">
        <v>268</v>
      </c>
      <c r="L222" t="s">
        <v>251</v>
      </c>
      <c r="O222" s="111">
        <v>44949</v>
      </c>
      <c r="P222" t="s">
        <v>252</v>
      </c>
      <c r="Q222" t="s">
        <v>253</v>
      </c>
      <c r="R222">
        <v>44950</v>
      </c>
      <c r="S222" t="s">
        <v>254</v>
      </c>
      <c r="T222" t="s">
        <v>254</v>
      </c>
      <c r="U222" t="s">
        <v>254</v>
      </c>
      <c r="V222" t="s">
        <v>254</v>
      </c>
      <c r="W222">
        <v>0</v>
      </c>
      <c r="X222">
        <v>1639.8</v>
      </c>
      <c r="Y222">
        <v>5993.14</v>
      </c>
      <c r="Z222" s="27">
        <f t="shared" si="3"/>
        <v>7632.9400000000005</v>
      </c>
    </row>
    <row r="223" spans="1:26">
      <c r="A223" t="s">
        <v>246</v>
      </c>
      <c r="B223" t="s">
        <v>2461</v>
      </c>
      <c r="C223" t="s">
        <v>629</v>
      </c>
      <c r="D223" t="s">
        <v>57</v>
      </c>
      <c r="E223" t="s">
        <v>58</v>
      </c>
      <c r="F223">
        <v>12053888</v>
      </c>
      <c r="G223" s="111">
        <v>44953</v>
      </c>
      <c r="H223" t="s">
        <v>1612</v>
      </c>
      <c r="I223" t="s">
        <v>255</v>
      </c>
      <c r="J223" t="s">
        <v>249</v>
      </c>
      <c r="K223" t="s">
        <v>250</v>
      </c>
      <c r="L223" t="s">
        <v>251</v>
      </c>
      <c r="O223" s="111">
        <v>44953</v>
      </c>
      <c r="P223" t="s">
        <v>252</v>
      </c>
      <c r="Q223" t="s">
        <v>253</v>
      </c>
      <c r="R223" s="111">
        <v>44953</v>
      </c>
      <c r="S223" t="s">
        <v>254</v>
      </c>
      <c r="T223" t="s">
        <v>254</v>
      </c>
      <c r="U223" t="s">
        <v>254</v>
      </c>
      <c r="V223" t="s">
        <v>254</v>
      </c>
      <c r="W223">
        <v>0</v>
      </c>
      <c r="X223">
        <v>1300</v>
      </c>
      <c r="Y223">
        <v>7747</v>
      </c>
      <c r="Z223" s="27">
        <f t="shared" si="3"/>
        <v>9047</v>
      </c>
    </row>
    <row r="224" spans="1:26">
      <c r="A224" t="s">
        <v>246</v>
      </c>
      <c r="B224" t="s">
        <v>2461</v>
      </c>
      <c r="C224" t="s">
        <v>629</v>
      </c>
      <c r="D224" t="s">
        <v>57</v>
      </c>
      <c r="E224" t="s">
        <v>58</v>
      </c>
      <c r="F224">
        <v>12055318</v>
      </c>
      <c r="G224" s="111">
        <v>44953</v>
      </c>
      <c r="H224" t="s">
        <v>1613</v>
      </c>
      <c r="I224" t="s">
        <v>255</v>
      </c>
      <c r="J224" t="s">
        <v>249</v>
      </c>
      <c r="K224" t="s">
        <v>250</v>
      </c>
      <c r="L224" t="s">
        <v>251</v>
      </c>
      <c r="O224" s="111">
        <v>44953</v>
      </c>
      <c r="P224" t="s">
        <v>252</v>
      </c>
      <c r="Q224" t="s">
        <v>253</v>
      </c>
      <c r="R224">
        <v>44956</v>
      </c>
      <c r="S224" t="s">
        <v>254</v>
      </c>
      <c r="T224" t="s">
        <v>254</v>
      </c>
      <c r="U224" t="s">
        <v>254</v>
      </c>
      <c r="V224" t="s">
        <v>254</v>
      </c>
      <c r="W224">
        <v>0</v>
      </c>
      <c r="X224">
        <v>417.6</v>
      </c>
      <c r="Y224">
        <v>13653.1</v>
      </c>
      <c r="Z224" s="27">
        <f t="shared" si="3"/>
        <v>14070.7</v>
      </c>
    </row>
    <row r="225" spans="1:26">
      <c r="A225" t="s">
        <v>246</v>
      </c>
      <c r="B225" t="s">
        <v>2461</v>
      </c>
      <c r="C225" t="s">
        <v>629</v>
      </c>
      <c r="D225" t="s">
        <v>57</v>
      </c>
      <c r="E225" t="s">
        <v>58</v>
      </c>
      <c r="F225">
        <v>12120898</v>
      </c>
      <c r="G225" s="111">
        <v>44970</v>
      </c>
      <c r="H225" t="s">
        <v>2465</v>
      </c>
      <c r="I225" t="s">
        <v>248</v>
      </c>
      <c r="J225" t="s">
        <v>259</v>
      </c>
      <c r="K225" t="s">
        <v>250</v>
      </c>
      <c r="L225" t="s">
        <v>251</v>
      </c>
      <c r="O225" s="111">
        <v>44970</v>
      </c>
      <c r="P225" t="s">
        <v>254</v>
      </c>
      <c r="Q225" t="s">
        <v>253</v>
      </c>
      <c r="R225">
        <v>44973</v>
      </c>
      <c r="S225" t="s">
        <v>254</v>
      </c>
      <c r="T225" t="s">
        <v>254</v>
      </c>
      <c r="U225" t="s">
        <v>254</v>
      </c>
      <c r="V225" t="s">
        <v>254</v>
      </c>
      <c r="W225">
        <v>0</v>
      </c>
      <c r="X225">
        <v>0</v>
      </c>
      <c r="Y225">
        <v>2712</v>
      </c>
      <c r="Z225" s="27">
        <f t="shared" si="3"/>
        <v>2712</v>
      </c>
    </row>
    <row r="226" spans="1:26">
      <c r="A226" t="s">
        <v>246</v>
      </c>
      <c r="B226" t="s">
        <v>2461</v>
      </c>
      <c r="C226" t="s">
        <v>629</v>
      </c>
      <c r="D226" t="s">
        <v>57</v>
      </c>
      <c r="E226" t="s">
        <v>58</v>
      </c>
      <c r="F226">
        <v>12128127</v>
      </c>
      <c r="G226" s="111">
        <v>44972</v>
      </c>
      <c r="H226" t="s">
        <v>2466</v>
      </c>
      <c r="I226" t="s">
        <v>255</v>
      </c>
      <c r="J226" t="s">
        <v>249</v>
      </c>
      <c r="K226" t="s">
        <v>268</v>
      </c>
      <c r="L226" t="s">
        <v>251</v>
      </c>
      <c r="O226" s="111">
        <v>44972</v>
      </c>
      <c r="P226" t="s">
        <v>252</v>
      </c>
      <c r="Q226" t="s">
        <v>253</v>
      </c>
      <c r="R226" s="111">
        <v>44974</v>
      </c>
      <c r="S226" t="s">
        <v>254</v>
      </c>
      <c r="T226" t="s">
        <v>254</v>
      </c>
      <c r="U226" t="s">
        <v>254</v>
      </c>
      <c r="V226" t="s">
        <v>254</v>
      </c>
      <c r="W226">
        <v>0</v>
      </c>
      <c r="X226">
        <v>0</v>
      </c>
      <c r="Y226">
        <v>6911.68</v>
      </c>
      <c r="Z226" s="27">
        <f t="shared" si="3"/>
        <v>6911.68</v>
      </c>
    </row>
    <row r="227" spans="1:26">
      <c r="A227" t="s">
        <v>246</v>
      </c>
      <c r="B227" t="s">
        <v>2461</v>
      </c>
      <c r="C227" t="s">
        <v>629</v>
      </c>
      <c r="D227" t="s">
        <v>57</v>
      </c>
      <c r="E227" t="s">
        <v>58</v>
      </c>
      <c r="F227">
        <v>12128925</v>
      </c>
      <c r="G227" s="111">
        <v>44972</v>
      </c>
      <c r="H227" t="s">
        <v>2467</v>
      </c>
      <c r="I227" t="s">
        <v>248</v>
      </c>
      <c r="J227" t="s">
        <v>259</v>
      </c>
      <c r="K227" t="s">
        <v>250</v>
      </c>
      <c r="L227" t="s">
        <v>251</v>
      </c>
      <c r="O227" s="111">
        <v>44972</v>
      </c>
      <c r="P227" t="s">
        <v>254</v>
      </c>
      <c r="Q227" t="s">
        <v>253</v>
      </c>
      <c r="R227" s="111">
        <v>44981</v>
      </c>
      <c r="S227" t="s">
        <v>254</v>
      </c>
      <c r="T227" t="s">
        <v>254</v>
      </c>
      <c r="U227" t="s">
        <v>254</v>
      </c>
      <c r="V227" t="s">
        <v>254</v>
      </c>
      <c r="W227">
        <v>0</v>
      </c>
      <c r="X227">
        <v>0</v>
      </c>
      <c r="Y227">
        <v>18.5</v>
      </c>
      <c r="Z227" s="27">
        <f t="shared" si="3"/>
        <v>18.5</v>
      </c>
    </row>
    <row r="228" spans="1:26">
      <c r="A228" t="s">
        <v>246</v>
      </c>
      <c r="B228" t="s">
        <v>2461</v>
      </c>
      <c r="C228" t="s">
        <v>629</v>
      </c>
      <c r="D228" t="s">
        <v>57</v>
      </c>
      <c r="E228" t="s">
        <v>58</v>
      </c>
      <c r="F228">
        <v>12129060</v>
      </c>
      <c r="G228" s="111">
        <v>44972</v>
      </c>
      <c r="H228" t="s">
        <v>2468</v>
      </c>
      <c r="I228" t="s">
        <v>248</v>
      </c>
      <c r="J228" t="s">
        <v>259</v>
      </c>
      <c r="K228" t="s">
        <v>250</v>
      </c>
      <c r="L228" t="s">
        <v>251</v>
      </c>
      <c r="O228" s="111">
        <v>44972</v>
      </c>
      <c r="P228" t="s">
        <v>254</v>
      </c>
      <c r="Q228" t="s">
        <v>257</v>
      </c>
      <c r="R228" s="111">
        <v>44981</v>
      </c>
      <c r="S228" t="s">
        <v>254</v>
      </c>
      <c r="T228" t="s">
        <v>254</v>
      </c>
      <c r="U228" t="s">
        <v>254</v>
      </c>
      <c r="V228" t="s">
        <v>254</v>
      </c>
      <c r="W228">
        <v>0</v>
      </c>
      <c r="X228">
        <v>0</v>
      </c>
      <c r="Y228">
        <v>0</v>
      </c>
      <c r="Z228" s="27">
        <f t="shared" si="3"/>
        <v>0</v>
      </c>
    </row>
    <row r="229" spans="1:26">
      <c r="A229" t="s">
        <v>246</v>
      </c>
      <c r="B229" t="s">
        <v>2461</v>
      </c>
      <c r="C229" t="s">
        <v>629</v>
      </c>
      <c r="D229" t="s">
        <v>57</v>
      </c>
      <c r="E229" t="s">
        <v>58</v>
      </c>
      <c r="F229">
        <v>12137952</v>
      </c>
      <c r="G229" s="111">
        <v>44973</v>
      </c>
      <c r="H229" t="s">
        <v>2469</v>
      </c>
      <c r="I229" t="s">
        <v>255</v>
      </c>
      <c r="J229" t="s">
        <v>249</v>
      </c>
      <c r="K229" t="s">
        <v>250</v>
      </c>
      <c r="L229" t="s">
        <v>251</v>
      </c>
      <c r="O229" s="111">
        <v>44973</v>
      </c>
      <c r="P229" t="s">
        <v>252</v>
      </c>
      <c r="Q229" t="s">
        <v>253</v>
      </c>
      <c r="R229" s="111">
        <v>44974</v>
      </c>
      <c r="S229" t="s">
        <v>254</v>
      </c>
      <c r="T229" t="s">
        <v>254</v>
      </c>
      <c r="U229" t="s">
        <v>254</v>
      </c>
      <c r="V229" t="s">
        <v>254</v>
      </c>
      <c r="W229">
        <v>0</v>
      </c>
      <c r="X229">
        <v>0</v>
      </c>
      <c r="Y229">
        <v>8787</v>
      </c>
      <c r="Z229" s="27">
        <f t="shared" si="3"/>
        <v>8787</v>
      </c>
    </row>
    <row r="230" spans="1:26">
      <c r="A230" t="s">
        <v>246</v>
      </c>
      <c r="B230" t="s">
        <v>2461</v>
      </c>
      <c r="C230" t="s">
        <v>629</v>
      </c>
      <c r="D230" t="s">
        <v>57</v>
      </c>
      <c r="E230" t="s">
        <v>58</v>
      </c>
      <c r="F230">
        <v>12142638</v>
      </c>
      <c r="G230" s="111">
        <v>44974</v>
      </c>
      <c r="H230" t="s">
        <v>2470</v>
      </c>
      <c r="I230" t="s">
        <v>255</v>
      </c>
      <c r="L230" t="s">
        <v>251</v>
      </c>
      <c r="O230" s="111">
        <v>44974</v>
      </c>
      <c r="P230" t="s">
        <v>252</v>
      </c>
      <c r="Q230" t="s">
        <v>253</v>
      </c>
      <c r="R230" s="111">
        <v>44977</v>
      </c>
      <c r="S230" t="s">
        <v>254</v>
      </c>
      <c r="T230" t="s">
        <v>254</v>
      </c>
      <c r="U230" t="s">
        <v>254</v>
      </c>
      <c r="V230" t="s">
        <v>254</v>
      </c>
      <c r="W230">
        <v>0</v>
      </c>
      <c r="X230">
        <v>0</v>
      </c>
      <c r="Y230">
        <v>6</v>
      </c>
      <c r="Z230" s="27">
        <f t="shared" si="3"/>
        <v>6</v>
      </c>
    </row>
    <row r="231" spans="1:26">
      <c r="A231" t="s">
        <v>246</v>
      </c>
      <c r="B231" t="s">
        <v>2461</v>
      </c>
      <c r="C231" t="s">
        <v>629</v>
      </c>
      <c r="D231" t="s">
        <v>343</v>
      </c>
      <c r="E231" t="s">
        <v>54</v>
      </c>
      <c r="F231">
        <v>12110329</v>
      </c>
      <c r="G231" s="111">
        <v>44966</v>
      </c>
      <c r="H231" t="s">
        <v>2471</v>
      </c>
      <c r="I231" t="s">
        <v>248</v>
      </c>
      <c r="J231" t="s">
        <v>259</v>
      </c>
      <c r="K231" t="s">
        <v>268</v>
      </c>
      <c r="L231" t="s">
        <v>251</v>
      </c>
      <c r="O231" s="111">
        <v>44966</v>
      </c>
      <c r="P231" t="s">
        <v>254</v>
      </c>
      <c r="Q231" t="s">
        <v>253</v>
      </c>
      <c r="R231" s="111">
        <v>44971</v>
      </c>
      <c r="S231" t="s">
        <v>254</v>
      </c>
      <c r="T231" t="s">
        <v>254</v>
      </c>
      <c r="U231" t="s">
        <v>254</v>
      </c>
      <c r="V231" t="s">
        <v>254</v>
      </c>
      <c r="W231">
        <v>0</v>
      </c>
      <c r="X231">
        <v>0</v>
      </c>
      <c r="Y231">
        <v>87.399999618530273</v>
      </c>
      <c r="Z231" s="27">
        <f t="shared" si="3"/>
        <v>87.399999618530273</v>
      </c>
    </row>
    <row r="232" spans="1:26">
      <c r="A232" t="s">
        <v>246</v>
      </c>
      <c r="B232" t="s">
        <v>2461</v>
      </c>
      <c r="C232" t="s">
        <v>629</v>
      </c>
      <c r="D232" t="s">
        <v>344</v>
      </c>
      <c r="E232" t="s">
        <v>54</v>
      </c>
      <c r="F232">
        <v>9863407</v>
      </c>
      <c r="G232" s="111">
        <v>44950</v>
      </c>
      <c r="H232" t="s">
        <v>1614</v>
      </c>
      <c r="I232" t="s">
        <v>255</v>
      </c>
      <c r="J232" t="s">
        <v>249</v>
      </c>
      <c r="K232" t="s">
        <v>268</v>
      </c>
      <c r="L232" t="s">
        <v>251</v>
      </c>
      <c r="O232" s="111">
        <v>44950</v>
      </c>
      <c r="P232" t="s">
        <v>252</v>
      </c>
      <c r="Q232" t="s">
        <v>253</v>
      </c>
      <c r="R232" s="111">
        <v>44952</v>
      </c>
      <c r="S232" t="s">
        <v>254</v>
      </c>
      <c r="T232" t="s">
        <v>254</v>
      </c>
      <c r="U232" t="s">
        <v>254</v>
      </c>
      <c r="V232" t="s">
        <v>254</v>
      </c>
      <c r="W232">
        <v>0</v>
      </c>
      <c r="X232">
        <v>4713.22</v>
      </c>
      <c r="Y232">
        <v>41568.080000000002</v>
      </c>
      <c r="Z232" s="27">
        <f t="shared" si="3"/>
        <v>46281.3</v>
      </c>
    </row>
    <row r="233" spans="1:26">
      <c r="A233" t="s">
        <v>246</v>
      </c>
      <c r="B233" t="s">
        <v>2461</v>
      </c>
      <c r="C233" t="s">
        <v>629</v>
      </c>
      <c r="D233" t="s">
        <v>1053</v>
      </c>
      <c r="E233" t="s">
        <v>54</v>
      </c>
      <c r="F233">
        <v>11917179</v>
      </c>
      <c r="G233" s="111">
        <v>44916</v>
      </c>
      <c r="H233" t="s">
        <v>1339</v>
      </c>
      <c r="I233" t="s">
        <v>255</v>
      </c>
      <c r="J233" t="s">
        <v>249</v>
      </c>
      <c r="K233" t="s">
        <v>250</v>
      </c>
      <c r="L233" t="s">
        <v>251</v>
      </c>
      <c r="O233" s="111">
        <v>44916</v>
      </c>
      <c r="P233" t="s">
        <v>252</v>
      </c>
      <c r="Q233" t="s">
        <v>257</v>
      </c>
      <c r="R233" s="111"/>
      <c r="S233" t="s">
        <v>254</v>
      </c>
      <c r="T233" t="s">
        <v>254</v>
      </c>
      <c r="U233" t="s">
        <v>254</v>
      </c>
      <c r="V233" t="s">
        <v>254</v>
      </c>
      <c r="W233">
        <v>0</v>
      </c>
      <c r="X233">
        <v>0</v>
      </c>
      <c r="Y233">
        <v>0</v>
      </c>
      <c r="Z233" s="27">
        <f t="shared" si="3"/>
        <v>0</v>
      </c>
    </row>
    <row r="234" spans="1:26">
      <c r="A234" t="s">
        <v>246</v>
      </c>
      <c r="B234" t="s">
        <v>2461</v>
      </c>
      <c r="C234" t="s">
        <v>629</v>
      </c>
      <c r="D234" t="s">
        <v>1053</v>
      </c>
      <c r="E234" t="s">
        <v>54</v>
      </c>
      <c r="F234">
        <v>12114900</v>
      </c>
      <c r="G234" s="111">
        <v>44967</v>
      </c>
      <c r="H234" t="s">
        <v>2472</v>
      </c>
      <c r="I234" t="s">
        <v>248</v>
      </c>
      <c r="J234" t="s">
        <v>259</v>
      </c>
      <c r="K234" t="s">
        <v>250</v>
      </c>
      <c r="L234" t="s">
        <v>251</v>
      </c>
      <c r="O234" s="111">
        <v>44967</v>
      </c>
      <c r="P234" t="s">
        <v>254</v>
      </c>
      <c r="Q234" t="s">
        <v>253</v>
      </c>
      <c r="R234" s="111">
        <v>44970</v>
      </c>
      <c r="S234" t="s">
        <v>254</v>
      </c>
      <c r="T234" t="s">
        <v>254</v>
      </c>
      <c r="U234" t="s">
        <v>254</v>
      </c>
      <c r="V234" t="s">
        <v>254</v>
      </c>
      <c r="W234">
        <v>0</v>
      </c>
      <c r="X234">
        <v>0</v>
      </c>
      <c r="Y234">
        <v>506.55000305175781</v>
      </c>
      <c r="Z234" s="27">
        <f t="shared" si="3"/>
        <v>506.55000305175781</v>
      </c>
    </row>
    <row r="235" spans="1:26">
      <c r="A235" t="s">
        <v>246</v>
      </c>
      <c r="B235" t="s">
        <v>2473</v>
      </c>
      <c r="C235" t="s">
        <v>943</v>
      </c>
      <c r="D235" t="s">
        <v>57</v>
      </c>
      <c r="E235" t="s">
        <v>58</v>
      </c>
      <c r="F235">
        <v>11869227</v>
      </c>
      <c r="G235" s="111">
        <v>44903</v>
      </c>
      <c r="H235" t="s">
        <v>1054</v>
      </c>
      <c r="I235" t="s">
        <v>255</v>
      </c>
      <c r="J235" t="s">
        <v>249</v>
      </c>
      <c r="K235" t="s">
        <v>268</v>
      </c>
      <c r="L235" t="s">
        <v>251</v>
      </c>
      <c r="O235" s="111">
        <v>44903</v>
      </c>
      <c r="P235" t="s">
        <v>252</v>
      </c>
      <c r="Q235" t="s">
        <v>253</v>
      </c>
      <c r="R235">
        <v>44903</v>
      </c>
      <c r="S235" t="s">
        <v>254</v>
      </c>
      <c r="T235" t="s">
        <v>254</v>
      </c>
      <c r="U235" t="s">
        <v>254</v>
      </c>
      <c r="V235" t="s">
        <v>254</v>
      </c>
      <c r="W235">
        <v>4341.32</v>
      </c>
      <c r="X235">
        <v>1316.76</v>
      </c>
      <c r="Y235">
        <v>1612.78</v>
      </c>
      <c r="Z235" s="27">
        <f t="shared" si="3"/>
        <v>7270.86</v>
      </c>
    </row>
    <row r="236" spans="1:26">
      <c r="A236" t="s">
        <v>246</v>
      </c>
      <c r="B236" t="s">
        <v>2473</v>
      </c>
      <c r="C236" t="s">
        <v>943</v>
      </c>
      <c r="D236" t="s">
        <v>57</v>
      </c>
      <c r="E236" t="s">
        <v>58</v>
      </c>
      <c r="F236">
        <v>11937805</v>
      </c>
      <c r="G236" s="111">
        <v>44923</v>
      </c>
      <c r="H236" t="s">
        <v>1340</v>
      </c>
      <c r="I236" t="s">
        <v>255</v>
      </c>
      <c r="J236" t="s">
        <v>249</v>
      </c>
      <c r="K236" t="s">
        <v>250</v>
      </c>
      <c r="L236" t="s">
        <v>251</v>
      </c>
      <c r="O236" s="111">
        <v>44923</v>
      </c>
      <c r="P236" t="s">
        <v>252</v>
      </c>
      <c r="Q236" t="s">
        <v>257</v>
      </c>
      <c r="R236" s="111">
        <v>44924</v>
      </c>
      <c r="S236" t="s">
        <v>254</v>
      </c>
      <c r="T236" t="s">
        <v>254</v>
      </c>
      <c r="U236" t="s">
        <v>254</v>
      </c>
      <c r="V236" t="s">
        <v>254</v>
      </c>
      <c r="W236">
        <v>0</v>
      </c>
      <c r="X236">
        <v>0</v>
      </c>
      <c r="Y236">
        <v>0</v>
      </c>
      <c r="Z236" s="27">
        <f t="shared" si="3"/>
        <v>0</v>
      </c>
    </row>
    <row r="237" spans="1:26">
      <c r="A237" t="s">
        <v>246</v>
      </c>
      <c r="B237" t="s">
        <v>2473</v>
      </c>
      <c r="C237" t="s">
        <v>943</v>
      </c>
      <c r="D237" t="s">
        <v>57</v>
      </c>
      <c r="E237" t="s">
        <v>58</v>
      </c>
      <c r="F237">
        <v>11938232</v>
      </c>
      <c r="G237" s="111">
        <v>44922</v>
      </c>
      <c r="H237" t="s">
        <v>1055</v>
      </c>
      <c r="I237" t="s">
        <v>255</v>
      </c>
      <c r="J237" t="s">
        <v>249</v>
      </c>
      <c r="K237" t="s">
        <v>250</v>
      </c>
      <c r="L237" t="s">
        <v>251</v>
      </c>
      <c r="O237" s="111">
        <v>44922</v>
      </c>
      <c r="P237" t="s">
        <v>252</v>
      </c>
      <c r="Q237" t="s">
        <v>282</v>
      </c>
      <c r="R237" s="111">
        <v>44923</v>
      </c>
      <c r="S237" t="s">
        <v>254</v>
      </c>
      <c r="T237" t="s">
        <v>254</v>
      </c>
      <c r="U237" t="s">
        <v>254</v>
      </c>
      <c r="V237" t="s">
        <v>254</v>
      </c>
      <c r="W237">
        <v>675</v>
      </c>
      <c r="X237">
        <v>30411</v>
      </c>
      <c r="Y237">
        <v>0</v>
      </c>
      <c r="Z237" s="27">
        <f t="shared" si="3"/>
        <v>31086</v>
      </c>
    </row>
    <row r="238" spans="1:26">
      <c r="A238" t="s">
        <v>246</v>
      </c>
      <c r="B238" t="s">
        <v>2473</v>
      </c>
      <c r="C238" t="s">
        <v>943</v>
      </c>
      <c r="D238" t="s">
        <v>57</v>
      </c>
      <c r="E238" t="s">
        <v>58</v>
      </c>
      <c r="F238">
        <v>11969499</v>
      </c>
      <c r="G238" s="111">
        <v>44930</v>
      </c>
      <c r="H238" t="s">
        <v>1615</v>
      </c>
      <c r="I238" t="s">
        <v>255</v>
      </c>
      <c r="J238" t="s">
        <v>249</v>
      </c>
      <c r="K238" t="s">
        <v>331</v>
      </c>
      <c r="L238" t="s">
        <v>251</v>
      </c>
      <c r="O238" s="111">
        <v>44930</v>
      </c>
      <c r="P238" t="s">
        <v>252</v>
      </c>
      <c r="Q238" t="s">
        <v>282</v>
      </c>
      <c r="R238" s="111">
        <v>44936</v>
      </c>
      <c r="S238" t="s">
        <v>254</v>
      </c>
      <c r="T238" t="s">
        <v>254</v>
      </c>
      <c r="U238" t="s">
        <v>254</v>
      </c>
      <c r="V238" t="s">
        <v>254</v>
      </c>
      <c r="W238">
        <v>0</v>
      </c>
      <c r="X238">
        <v>119</v>
      </c>
      <c r="Y238">
        <v>0</v>
      </c>
      <c r="Z238" s="27">
        <f t="shared" si="3"/>
        <v>119</v>
      </c>
    </row>
    <row r="239" spans="1:26">
      <c r="A239" t="s">
        <v>246</v>
      </c>
      <c r="B239" t="s">
        <v>2474</v>
      </c>
      <c r="C239" t="s">
        <v>1616</v>
      </c>
      <c r="D239" t="s">
        <v>1527</v>
      </c>
      <c r="E239" t="s">
        <v>1528</v>
      </c>
      <c r="F239">
        <v>4298177</v>
      </c>
      <c r="G239" s="111">
        <v>44963</v>
      </c>
      <c r="H239" t="s">
        <v>2475</v>
      </c>
      <c r="I239" t="s">
        <v>271</v>
      </c>
      <c r="J239" t="s">
        <v>249</v>
      </c>
      <c r="K239" t="s">
        <v>250</v>
      </c>
      <c r="L239" t="s">
        <v>251</v>
      </c>
      <c r="O239" s="111">
        <v>44963</v>
      </c>
      <c r="P239" t="s">
        <v>252</v>
      </c>
      <c r="Q239" t="s">
        <v>253</v>
      </c>
      <c r="R239" s="111">
        <v>44980</v>
      </c>
      <c r="S239" t="s">
        <v>254</v>
      </c>
      <c r="T239" t="s">
        <v>254</v>
      </c>
      <c r="U239" t="s">
        <v>254</v>
      </c>
      <c r="V239" t="s">
        <v>254</v>
      </c>
      <c r="W239">
        <v>0</v>
      </c>
      <c r="X239">
        <v>0</v>
      </c>
      <c r="Y239">
        <v>105</v>
      </c>
      <c r="Z239" s="27">
        <f t="shared" si="3"/>
        <v>105</v>
      </c>
    </row>
    <row r="240" spans="1:26">
      <c r="A240" t="s">
        <v>246</v>
      </c>
      <c r="B240" t="s">
        <v>2474</v>
      </c>
      <c r="C240" t="s">
        <v>1616</v>
      </c>
      <c r="D240" t="s">
        <v>1527</v>
      </c>
      <c r="E240" t="s">
        <v>1528</v>
      </c>
      <c r="F240">
        <v>12049768</v>
      </c>
      <c r="G240" s="111">
        <v>44956</v>
      </c>
      <c r="H240" t="s">
        <v>1617</v>
      </c>
      <c r="I240" t="s">
        <v>271</v>
      </c>
      <c r="J240" t="s">
        <v>249</v>
      </c>
      <c r="K240" t="s">
        <v>250</v>
      </c>
      <c r="L240" t="s">
        <v>251</v>
      </c>
      <c r="O240" s="111">
        <v>44957</v>
      </c>
      <c r="P240" t="s">
        <v>252</v>
      </c>
      <c r="Q240" t="s">
        <v>253</v>
      </c>
      <c r="R240" s="111">
        <v>44980</v>
      </c>
      <c r="S240" t="s">
        <v>254</v>
      </c>
      <c r="T240" t="s">
        <v>254</v>
      </c>
      <c r="U240" t="s">
        <v>254</v>
      </c>
      <c r="V240" t="s">
        <v>254</v>
      </c>
      <c r="W240">
        <v>0</v>
      </c>
      <c r="X240">
        <v>0</v>
      </c>
      <c r="Y240">
        <v>2</v>
      </c>
      <c r="Z240" s="27">
        <f t="shared" si="3"/>
        <v>2</v>
      </c>
    </row>
    <row r="241" spans="1:26">
      <c r="A241" t="s">
        <v>246</v>
      </c>
      <c r="B241" t="s">
        <v>2474</v>
      </c>
      <c r="C241" t="s">
        <v>1616</v>
      </c>
      <c r="D241" t="s">
        <v>1527</v>
      </c>
      <c r="E241" t="s">
        <v>1528</v>
      </c>
      <c r="F241">
        <v>12105563</v>
      </c>
      <c r="G241" s="111">
        <v>44965</v>
      </c>
      <c r="H241" t="s">
        <v>2476</v>
      </c>
      <c r="I241" t="s">
        <v>248</v>
      </c>
      <c r="J241" t="s">
        <v>259</v>
      </c>
      <c r="K241" t="s">
        <v>250</v>
      </c>
      <c r="L241" t="s">
        <v>251</v>
      </c>
      <c r="O241" s="111">
        <v>44966</v>
      </c>
      <c r="P241" t="s">
        <v>254</v>
      </c>
      <c r="Q241" t="s">
        <v>253</v>
      </c>
      <c r="R241" s="111">
        <v>44970</v>
      </c>
      <c r="S241" t="s">
        <v>254</v>
      </c>
      <c r="T241" t="s">
        <v>254</v>
      </c>
      <c r="U241" t="s">
        <v>254</v>
      </c>
      <c r="V241" t="s">
        <v>254</v>
      </c>
      <c r="W241">
        <v>0</v>
      </c>
      <c r="X241">
        <v>0</v>
      </c>
      <c r="Y241">
        <v>6264.0000305175781</v>
      </c>
      <c r="Z241" s="27">
        <f t="shared" si="3"/>
        <v>6264.0000305175781</v>
      </c>
    </row>
    <row r="242" spans="1:26">
      <c r="A242" t="s">
        <v>246</v>
      </c>
      <c r="B242" t="s">
        <v>2474</v>
      </c>
      <c r="C242" t="s">
        <v>1616</v>
      </c>
      <c r="D242" t="s">
        <v>2477</v>
      </c>
      <c r="E242" t="s">
        <v>1528</v>
      </c>
      <c r="F242">
        <v>5869039</v>
      </c>
      <c r="G242" s="111">
        <v>44973</v>
      </c>
      <c r="H242" t="s">
        <v>2478</v>
      </c>
      <c r="I242" t="s">
        <v>248</v>
      </c>
      <c r="J242" t="s">
        <v>249</v>
      </c>
      <c r="K242" t="s">
        <v>250</v>
      </c>
      <c r="L242" t="s">
        <v>251</v>
      </c>
      <c r="O242" s="111">
        <v>44977</v>
      </c>
      <c r="P242" t="s">
        <v>252</v>
      </c>
      <c r="Q242" t="s">
        <v>1406</v>
      </c>
      <c r="S242" t="s">
        <v>254</v>
      </c>
      <c r="T242" t="s">
        <v>254</v>
      </c>
      <c r="U242" t="s">
        <v>254</v>
      </c>
      <c r="V242" t="s">
        <v>254</v>
      </c>
      <c r="W242">
        <v>0</v>
      </c>
      <c r="X242">
        <v>0</v>
      </c>
      <c r="Y242">
        <v>0</v>
      </c>
      <c r="Z242" s="27">
        <f t="shared" si="3"/>
        <v>0</v>
      </c>
    </row>
    <row r="243" spans="1:26">
      <c r="A243" t="s">
        <v>246</v>
      </c>
      <c r="B243" t="s">
        <v>2474</v>
      </c>
      <c r="C243" t="s">
        <v>1616</v>
      </c>
      <c r="D243" t="s">
        <v>2479</v>
      </c>
      <c r="E243" t="s">
        <v>1528</v>
      </c>
      <c r="F243">
        <v>12121306</v>
      </c>
      <c r="G243" s="111">
        <v>44970</v>
      </c>
      <c r="H243" t="s">
        <v>2480</v>
      </c>
      <c r="I243" t="s">
        <v>248</v>
      </c>
      <c r="J243" t="s">
        <v>259</v>
      </c>
      <c r="K243" t="s">
        <v>250</v>
      </c>
      <c r="L243" t="s">
        <v>251</v>
      </c>
      <c r="O243" s="111">
        <v>44972</v>
      </c>
      <c r="P243" t="s">
        <v>254</v>
      </c>
      <c r="Q243" t="s">
        <v>1406</v>
      </c>
      <c r="S243" t="s">
        <v>254</v>
      </c>
      <c r="T243" t="s">
        <v>254</v>
      </c>
      <c r="U243" t="s">
        <v>254</v>
      </c>
      <c r="V243" t="s">
        <v>254</v>
      </c>
      <c r="W243">
        <v>0</v>
      </c>
      <c r="X243">
        <v>0</v>
      </c>
      <c r="Y243">
        <v>0</v>
      </c>
      <c r="Z243" s="27">
        <f t="shared" si="3"/>
        <v>0</v>
      </c>
    </row>
    <row r="244" spans="1:26">
      <c r="A244" t="s">
        <v>246</v>
      </c>
      <c r="B244" t="s">
        <v>2481</v>
      </c>
      <c r="C244" t="s">
        <v>306</v>
      </c>
      <c r="D244" t="s">
        <v>264</v>
      </c>
      <c r="E244" t="s">
        <v>54</v>
      </c>
      <c r="F244">
        <v>11837787</v>
      </c>
      <c r="G244" s="111">
        <v>44895</v>
      </c>
      <c r="H244" t="s">
        <v>1056</v>
      </c>
      <c r="I244" t="s">
        <v>255</v>
      </c>
      <c r="J244" t="s">
        <v>249</v>
      </c>
      <c r="K244" t="s">
        <v>250</v>
      </c>
      <c r="L244" t="s">
        <v>251</v>
      </c>
      <c r="O244" s="111">
        <v>44902</v>
      </c>
      <c r="P244" t="s">
        <v>252</v>
      </c>
      <c r="Q244" t="s">
        <v>253</v>
      </c>
      <c r="R244" s="111">
        <v>44903</v>
      </c>
      <c r="S244" t="s">
        <v>254</v>
      </c>
      <c r="T244" t="s">
        <v>254</v>
      </c>
      <c r="U244" t="s">
        <v>254</v>
      </c>
      <c r="V244" t="s">
        <v>254</v>
      </c>
      <c r="W244">
        <v>7234.46</v>
      </c>
      <c r="X244">
        <v>14116.96</v>
      </c>
      <c r="Y244">
        <v>8048.6</v>
      </c>
      <c r="Z244" s="27">
        <f t="shared" si="3"/>
        <v>29400.019999999997</v>
      </c>
    </row>
    <row r="245" spans="1:26">
      <c r="A245" t="s">
        <v>246</v>
      </c>
      <c r="B245" t="s">
        <v>2481</v>
      </c>
      <c r="C245" t="s">
        <v>306</v>
      </c>
      <c r="D245" t="s">
        <v>264</v>
      </c>
      <c r="E245" t="s">
        <v>54</v>
      </c>
      <c r="F245">
        <v>12126447</v>
      </c>
      <c r="G245" s="111">
        <v>44971</v>
      </c>
      <c r="H245" t="s">
        <v>2482</v>
      </c>
      <c r="I245" t="s">
        <v>248</v>
      </c>
      <c r="J245" t="s">
        <v>259</v>
      </c>
      <c r="K245" t="s">
        <v>250</v>
      </c>
      <c r="L245" t="s">
        <v>251</v>
      </c>
      <c r="O245" s="111">
        <v>44972</v>
      </c>
      <c r="P245" t="s">
        <v>254</v>
      </c>
      <c r="Q245" t="s">
        <v>257</v>
      </c>
      <c r="R245" s="111"/>
      <c r="S245" t="s">
        <v>254</v>
      </c>
      <c r="T245" t="s">
        <v>254</v>
      </c>
      <c r="U245" t="s">
        <v>254</v>
      </c>
      <c r="V245" t="s">
        <v>254</v>
      </c>
      <c r="W245">
        <v>0</v>
      </c>
      <c r="X245">
        <v>0</v>
      </c>
      <c r="Y245">
        <v>0</v>
      </c>
      <c r="Z245" s="27">
        <f t="shared" si="3"/>
        <v>0</v>
      </c>
    </row>
    <row r="246" spans="1:26">
      <c r="A246" t="s">
        <v>246</v>
      </c>
      <c r="B246" t="s">
        <v>2481</v>
      </c>
      <c r="C246" t="s">
        <v>306</v>
      </c>
      <c r="D246" t="s">
        <v>264</v>
      </c>
      <c r="E246" t="s">
        <v>54</v>
      </c>
      <c r="F246">
        <v>12137594</v>
      </c>
      <c r="G246" s="111">
        <v>44973</v>
      </c>
      <c r="H246" t="s">
        <v>2483</v>
      </c>
      <c r="I246" t="s">
        <v>271</v>
      </c>
      <c r="J246" t="s">
        <v>249</v>
      </c>
      <c r="K246" t="s">
        <v>250</v>
      </c>
      <c r="L246" t="s">
        <v>251</v>
      </c>
      <c r="O246" s="111">
        <v>44980</v>
      </c>
      <c r="P246" t="s">
        <v>252</v>
      </c>
      <c r="Q246" t="s">
        <v>253</v>
      </c>
      <c r="R246" s="111">
        <v>44981</v>
      </c>
      <c r="S246" t="s">
        <v>254</v>
      </c>
      <c r="T246" t="s">
        <v>254</v>
      </c>
      <c r="U246" t="s">
        <v>254</v>
      </c>
      <c r="V246" t="s">
        <v>254</v>
      </c>
      <c r="W246">
        <v>0</v>
      </c>
      <c r="X246">
        <v>0</v>
      </c>
      <c r="Y246">
        <v>253</v>
      </c>
      <c r="Z246" s="27">
        <f t="shared" si="3"/>
        <v>253</v>
      </c>
    </row>
    <row r="247" spans="1:26">
      <c r="A247" t="s">
        <v>246</v>
      </c>
      <c r="B247" t="s">
        <v>2481</v>
      </c>
      <c r="C247" t="s">
        <v>306</v>
      </c>
      <c r="D247" t="s">
        <v>264</v>
      </c>
      <c r="E247" t="s">
        <v>54</v>
      </c>
      <c r="F247">
        <v>12151515</v>
      </c>
      <c r="G247" s="111">
        <v>44980</v>
      </c>
      <c r="H247" t="s">
        <v>2484</v>
      </c>
      <c r="I247" t="s">
        <v>248</v>
      </c>
      <c r="J247" t="s">
        <v>249</v>
      </c>
      <c r="K247" t="s">
        <v>268</v>
      </c>
      <c r="L247" t="s">
        <v>251</v>
      </c>
      <c r="O247" s="111">
        <v>44981</v>
      </c>
      <c r="P247" t="s">
        <v>252</v>
      </c>
      <c r="Q247" t="s">
        <v>257</v>
      </c>
      <c r="R247" s="111"/>
      <c r="S247" t="s">
        <v>254</v>
      </c>
      <c r="T247" t="s">
        <v>254</v>
      </c>
      <c r="U247" t="s">
        <v>254</v>
      </c>
      <c r="V247" t="s">
        <v>254</v>
      </c>
      <c r="W247">
        <v>0</v>
      </c>
      <c r="X247">
        <v>0</v>
      </c>
      <c r="Y247">
        <v>0</v>
      </c>
      <c r="Z247" s="27">
        <f t="shared" si="3"/>
        <v>0</v>
      </c>
    </row>
    <row r="248" spans="1:26">
      <c r="A248" t="s">
        <v>246</v>
      </c>
      <c r="B248" t="s">
        <v>2481</v>
      </c>
      <c r="C248" t="s">
        <v>306</v>
      </c>
      <c r="D248" t="s">
        <v>264</v>
      </c>
      <c r="E248" t="s">
        <v>54</v>
      </c>
      <c r="F248">
        <v>12152281</v>
      </c>
      <c r="G248" s="111">
        <v>44980</v>
      </c>
      <c r="H248" t="s">
        <v>2485</v>
      </c>
      <c r="I248" t="s">
        <v>248</v>
      </c>
      <c r="J248" t="s">
        <v>249</v>
      </c>
      <c r="K248" t="s">
        <v>250</v>
      </c>
      <c r="L248" t="s">
        <v>251</v>
      </c>
      <c r="O248" s="111">
        <v>44984</v>
      </c>
      <c r="P248" t="s">
        <v>252</v>
      </c>
      <c r="Q248" t="s">
        <v>1406</v>
      </c>
      <c r="R248" s="111"/>
      <c r="S248" t="s">
        <v>254</v>
      </c>
      <c r="T248" t="s">
        <v>254</v>
      </c>
      <c r="U248" t="s">
        <v>254</v>
      </c>
      <c r="V248" t="s">
        <v>254</v>
      </c>
      <c r="W248">
        <v>0</v>
      </c>
      <c r="X248">
        <v>0</v>
      </c>
      <c r="Y248">
        <v>0</v>
      </c>
      <c r="Z248" s="27">
        <f t="shared" si="3"/>
        <v>0</v>
      </c>
    </row>
    <row r="249" spans="1:26">
      <c r="A249" t="s">
        <v>246</v>
      </c>
      <c r="B249" t="s">
        <v>2481</v>
      </c>
      <c r="C249" t="s">
        <v>306</v>
      </c>
      <c r="D249" t="s">
        <v>57</v>
      </c>
      <c r="E249" t="s">
        <v>58</v>
      </c>
      <c r="F249">
        <v>12100727</v>
      </c>
      <c r="G249" s="111">
        <v>44964</v>
      </c>
      <c r="H249" t="s">
        <v>2486</v>
      </c>
      <c r="I249" t="s">
        <v>255</v>
      </c>
      <c r="J249" t="s">
        <v>249</v>
      </c>
      <c r="K249" t="s">
        <v>250</v>
      </c>
      <c r="L249" t="s">
        <v>251</v>
      </c>
      <c r="O249" s="111">
        <v>44964</v>
      </c>
      <c r="P249" t="s">
        <v>252</v>
      </c>
      <c r="Q249" t="s">
        <v>253</v>
      </c>
      <c r="R249" s="111">
        <v>44965</v>
      </c>
      <c r="S249" t="s">
        <v>254</v>
      </c>
      <c r="T249" t="s">
        <v>254</v>
      </c>
      <c r="U249" t="s">
        <v>254</v>
      </c>
      <c r="V249" t="s">
        <v>254</v>
      </c>
      <c r="W249">
        <v>0</v>
      </c>
      <c r="X249">
        <v>0</v>
      </c>
      <c r="Y249">
        <v>331</v>
      </c>
      <c r="Z249" s="27">
        <f t="shared" si="3"/>
        <v>331</v>
      </c>
    </row>
    <row r="250" spans="1:26">
      <c r="A250" t="s">
        <v>246</v>
      </c>
      <c r="B250" t="s">
        <v>2481</v>
      </c>
      <c r="C250" t="s">
        <v>306</v>
      </c>
      <c r="D250" t="s">
        <v>53</v>
      </c>
      <c r="E250" t="s">
        <v>54</v>
      </c>
      <c r="F250">
        <v>4310896</v>
      </c>
      <c r="G250" s="111">
        <v>44917</v>
      </c>
      <c r="H250" t="s">
        <v>1057</v>
      </c>
      <c r="I250" t="s">
        <v>248</v>
      </c>
      <c r="J250" t="s">
        <v>249</v>
      </c>
      <c r="K250" t="s">
        <v>250</v>
      </c>
      <c r="L250" t="s">
        <v>251</v>
      </c>
      <c r="O250" s="111">
        <v>44917</v>
      </c>
      <c r="P250" t="s">
        <v>252</v>
      </c>
      <c r="Q250" t="s">
        <v>253</v>
      </c>
      <c r="R250" s="111">
        <v>44922</v>
      </c>
      <c r="S250" t="s">
        <v>254</v>
      </c>
      <c r="T250" t="s">
        <v>254</v>
      </c>
      <c r="U250" t="s">
        <v>254</v>
      </c>
      <c r="V250" t="s">
        <v>254</v>
      </c>
      <c r="W250">
        <v>18</v>
      </c>
      <c r="X250">
        <v>89.4</v>
      </c>
      <c r="Y250">
        <v>1532.1</v>
      </c>
      <c r="Z250" s="27">
        <f t="shared" si="3"/>
        <v>1639.5</v>
      </c>
    </row>
    <row r="251" spans="1:26">
      <c r="A251" t="s">
        <v>246</v>
      </c>
      <c r="B251" t="s">
        <v>2481</v>
      </c>
      <c r="C251" t="s">
        <v>306</v>
      </c>
      <c r="D251" t="s">
        <v>53</v>
      </c>
      <c r="E251" t="s">
        <v>54</v>
      </c>
      <c r="F251">
        <v>5319615</v>
      </c>
      <c r="G251" s="111">
        <v>44937</v>
      </c>
      <c r="H251" t="s">
        <v>1618</v>
      </c>
      <c r="I251" t="s">
        <v>260</v>
      </c>
      <c r="J251" t="s">
        <v>249</v>
      </c>
      <c r="K251" t="s">
        <v>268</v>
      </c>
      <c r="L251" t="s">
        <v>251</v>
      </c>
      <c r="O251" s="111">
        <v>44942</v>
      </c>
      <c r="P251" t="s">
        <v>252</v>
      </c>
      <c r="Q251" t="s">
        <v>282</v>
      </c>
      <c r="R251" s="111">
        <v>44953</v>
      </c>
      <c r="S251" t="s">
        <v>254</v>
      </c>
      <c r="T251" t="s">
        <v>254</v>
      </c>
      <c r="U251" t="s">
        <v>254</v>
      </c>
      <c r="V251" t="s">
        <v>254</v>
      </c>
      <c r="W251">
        <v>0</v>
      </c>
      <c r="X251">
        <v>300.01</v>
      </c>
      <c r="Y251">
        <v>0</v>
      </c>
      <c r="Z251" s="27">
        <f t="shared" si="3"/>
        <v>300.01</v>
      </c>
    </row>
    <row r="252" spans="1:26">
      <c r="A252" t="s">
        <v>246</v>
      </c>
      <c r="B252" t="s">
        <v>2481</v>
      </c>
      <c r="C252" t="s">
        <v>306</v>
      </c>
      <c r="D252" t="s">
        <v>53</v>
      </c>
      <c r="E252" t="s">
        <v>54</v>
      </c>
      <c r="F252">
        <v>11893361</v>
      </c>
      <c r="G252" s="111">
        <v>44910</v>
      </c>
      <c r="H252" t="s">
        <v>1341</v>
      </c>
      <c r="I252" t="s">
        <v>248</v>
      </c>
      <c r="J252" t="s">
        <v>249</v>
      </c>
      <c r="K252" t="s">
        <v>250</v>
      </c>
      <c r="L252" t="s">
        <v>251</v>
      </c>
      <c r="O252" s="111">
        <v>44915</v>
      </c>
      <c r="P252" t="s">
        <v>252</v>
      </c>
      <c r="Q252" t="s">
        <v>257</v>
      </c>
      <c r="R252" s="111">
        <v>44916</v>
      </c>
      <c r="S252" t="s">
        <v>254</v>
      </c>
      <c r="T252" t="s">
        <v>254</v>
      </c>
      <c r="U252" t="s">
        <v>254</v>
      </c>
      <c r="V252" t="s">
        <v>254</v>
      </c>
      <c r="W252">
        <v>0</v>
      </c>
      <c r="X252">
        <v>0</v>
      </c>
      <c r="Y252">
        <v>0</v>
      </c>
      <c r="Z252" s="27">
        <f t="shared" si="3"/>
        <v>0</v>
      </c>
    </row>
    <row r="253" spans="1:26">
      <c r="A253" t="s">
        <v>246</v>
      </c>
      <c r="B253" t="s">
        <v>2481</v>
      </c>
      <c r="C253" t="s">
        <v>306</v>
      </c>
      <c r="D253" t="s">
        <v>53</v>
      </c>
      <c r="E253" t="s">
        <v>54</v>
      </c>
      <c r="F253">
        <v>11904978</v>
      </c>
      <c r="G253" s="111">
        <v>44915</v>
      </c>
      <c r="H253" t="s">
        <v>1058</v>
      </c>
      <c r="I253" t="s">
        <v>248</v>
      </c>
      <c r="J253" t="s">
        <v>249</v>
      </c>
      <c r="K253" t="s">
        <v>250</v>
      </c>
      <c r="L253" t="s">
        <v>251</v>
      </c>
      <c r="O253" s="111">
        <v>44917</v>
      </c>
      <c r="P253" t="s">
        <v>252</v>
      </c>
      <c r="Q253" t="s">
        <v>253</v>
      </c>
      <c r="R253" s="111">
        <v>44922</v>
      </c>
      <c r="S253" t="s">
        <v>254</v>
      </c>
      <c r="T253" t="s">
        <v>254</v>
      </c>
      <c r="U253" t="s">
        <v>254</v>
      </c>
      <c r="V253" t="s">
        <v>254</v>
      </c>
      <c r="W253">
        <v>2</v>
      </c>
      <c r="X253">
        <v>0</v>
      </c>
      <c r="Y253">
        <v>3207</v>
      </c>
      <c r="Z253" s="27">
        <f t="shared" si="3"/>
        <v>3209</v>
      </c>
    </row>
    <row r="254" spans="1:26">
      <c r="A254" t="s">
        <v>246</v>
      </c>
      <c r="B254" t="s">
        <v>2481</v>
      </c>
      <c r="C254" t="s">
        <v>306</v>
      </c>
      <c r="D254" t="s">
        <v>53</v>
      </c>
      <c r="E254" t="s">
        <v>54</v>
      </c>
      <c r="F254">
        <v>11974112</v>
      </c>
      <c r="G254" s="111">
        <v>44931</v>
      </c>
      <c r="H254" t="s">
        <v>1620</v>
      </c>
      <c r="I254" t="s">
        <v>260</v>
      </c>
      <c r="J254" t="s">
        <v>249</v>
      </c>
      <c r="K254" t="s">
        <v>250</v>
      </c>
      <c r="L254" t="s">
        <v>251</v>
      </c>
      <c r="O254" s="111">
        <v>44935</v>
      </c>
      <c r="P254" t="s">
        <v>252</v>
      </c>
      <c r="Q254" t="s">
        <v>257</v>
      </c>
      <c r="R254" s="111"/>
      <c r="S254" t="s">
        <v>254</v>
      </c>
      <c r="T254" t="s">
        <v>254</v>
      </c>
      <c r="U254" t="s">
        <v>254</v>
      </c>
      <c r="V254" t="s">
        <v>254</v>
      </c>
      <c r="W254">
        <v>0</v>
      </c>
      <c r="X254">
        <v>0</v>
      </c>
      <c r="Y254">
        <v>0</v>
      </c>
      <c r="Z254" s="27">
        <f t="shared" si="3"/>
        <v>0</v>
      </c>
    </row>
    <row r="255" spans="1:26">
      <c r="A255" t="s">
        <v>246</v>
      </c>
      <c r="B255" t="s">
        <v>164</v>
      </c>
      <c r="C255" t="s">
        <v>306</v>
      </c>
      <c r="D255" t="s">
        <v>53</v>
      </c>
      <c r="E255" t="s">
        <v>54</v>
      </c>
      <c r="F255">
        <v>12012534</v>
      </c>
      <c r="G255" s="111">
        <v>44949</v>
      </c>
      <c r="H255" t="s">
        <v>1621</v>
      </c>
      <c r="I255" t="s">
        <v>255</v>
      </c>
      <c r="J255" t="s">
        <v>249</v>
      </c>
      <c r="K255" t="s">
        <v>250</v>
      </c>
      <c r="L255" t="s">
        <v>251</v>
      </c>
      <c r="O255" s="111">
        <v>44950</v>
      </c>
      <c r="P255" t="s">
        <v>252</v>
      </c>
      <c r="Q255" t="s">
        <v>257</v>
      </c>
      <c r="R255">
        <v>44951</v>
      </c>
      <c r="S255" t="s">
        <v>254</v>
      </c>
      <c r="T255" t="s">
        <v>254</v>
      </c>
      <c r="U255" t="s">
        <v>254</v>
      </c>
      <c r="V255" t="s">
        <v>254</v>
      </c>
      <c r="W255">
        <v>0</v>
      </c>
      <c r="X255">
        <v>0</v>
      </c>
      <c r="Y255">
        <v>0</v>
      </c>
      <c r="Z255" s="27">
        <f t="shared" si="3"/>
        <v>0</v>
      </c>
    </row>
    <row r="256" spans="1:26">
      <c r="A256" t="s">
        <v>246</v>
      </c>
      <c r="B256" t="s">
        <v>2481</v>
      </c>
      <c r="C256" t="s">
        <v>306</v>
      </c>
      <c r="D256" t="s">
        <v>53</v>
      </c>
      <c r="E256" t="s">
        <v>54</v>
      </c>
      <c r="F256">
        <v>12129380</v>
      </c>
      <c r="G256" s="111">
        <v>44972</v>
      </c>
      <c r="H256" t="s">
        <v>2487</v>
      </c>
      <c r="I256" t="s">
        <v>248</v>
      </c>
      <c r="J256" t="s">
        <v>249</v>
      </c>
      <c r="K256" t="s">
        <v>268</v>
      </c>
      <c r="L256" t="s">
        <v>251</v>
      </c>
      <c r="O256" s="111">
        <v>44977</v>
      </c>
      <c r="P256" t="s">
        <v>252</v>
      </c>
      <c r="Q256" t="s">
        <v>1406</v>
      </c>
      <c r="R256" s="111"/>
      <c r="S256" t="s">
        <v>254</v>
      </c>
      <c r="T256" t="s">
        <v>254</v>
      </c>
      <c r="U256" t="s">
        <v>254</v>
      </c>
      <c r="V256" t="s">
        <v>254</v>
      </c>
      <c r="W256">
        <v>0</v>
      </c>
      <c r="X256">
        <v>0</v>
      </c>
      <c r="Y256">
        <v>0</v>
      </c>
      <c r="Z256" s="27">
        <f t="shared" si="3"/>
        <v>0</v>
      </c>
    </row>
    <row r="257" spans="1:26">
      <c r="A257" t="s">
        <v>246</v>
      </c>
      <c r="B257" t="s">
        <v>2481</v>
      </c>
      <c r="C257" t="s">
        <v>306</v>
      </c>
      <c r="D257" t="s">
        <v>277</v>
      </c>
      <c r="E257" t="s">
        <v>54</v>
      </c>
      <c r="F257">
        <v>12068043</v>
      </c>
      <c r="G257" s="111">
        <v>44957</v>
      </c>
      <c r="H257" t="s">
        <v>2488</v>
      </c>
      <c r="I257" t="s">
        <v>255</v>
      </c>
      <c r="J257" t="s">
        <v>249</v>
      </c>
      <c r="K257" t="s">
        <v>250</v>
      </c>
      <c r="L257" t="s">
        <v>251</v>
      </c>
      <c r="O257" s="111">
        <v>44958</v>
      </c>
      <c r="P257" t="s">
        <v>252</v>
      </c>
      <c r="Q257" t="s">
        <v>253</v>
      </c>
      <c r="R257" s="111">
        <v>44960</v>
      </c>
      <c r="S257" t="s">
        <v>254</v>
      </c>
      <c r="T257" t="s">
        <v>254</v>
      </c>
      <c r="U257" t="s">
        <v>254</v>
      </c>
      <c r="V257" t="s">
        <v>254</v>
      </c>
      <c r="W257">
        <v>0</v>
      </c>
      <c r="X257">
        <v>0</v>
      </c>
      <c r="Y257">
        <v>6243.51</v>
      </c>
      <c r="Z257" s="27">
        <f t="shared" si="3"/>
        <v>6243.51</v>
      </c>
    </row>
    <row r="258" spans="1:26">
      <c r="A258" t="s">
        <v>246</v>
      </c>
      <c r="B258" t="s">
        <v>2481</v>
      </c>
      <c r="C258" t="s">
        <v>306</v>
      </c>
      <c r="D258" t="s">
        <v>277</v>
      </c>
      <c r="E258" t="s">
        <v>54</v>
      </c>
      <c r="F258">
        <v>12077919</v>
      </c>
      <c r="G258" s="111">
        <v>44958</v>
      </c>
      <c r="H258" t="s">
        <v>2489</v>
      </c>
      <c r="I258" t="s">
        <v>255</v>
      </c>
      <c r="J258" t="s">
        <v>249</v>
      </c>
      <c r="K258" t="s">
        <v>250</v>
      </c>
      <c r="L258" t="s">
        <v>251</v>
      </c>
      <c r="O258" s="111">
        <v>44960</v>
      </c>
      <c r="P258" t="s">
        <v>252</v>
      </c>
      <c r="Q258" t="s">
        <v>253</v>
      </c>
      <c r="R258" s="111">
        <v>44963</v>
      </c>
      <c r="S258" t="s">
        <v>254</v>
      </c>
      <c r="T258" t="s">
        <v>254</v>
      </c>
      <c r="U258" t="s">
        <v>254</v>
      </c>
      <c r="V258" t="s">
        <v>254</v>
      </c>
      <c r="W258">
        <v>0</v>
      </c>
      <c r="X258">
        <v>0</v>
      </c>
      <c r="Y258">
        <v>927</v>
      </c>
      <c r="Z258" s="27">
        <f t="shared" si="3"/>
        <v>927</v>
      </c>
    </row>
    <row r="259" spans="1:26">
      <c r="A259" t="s">
        <v>246</v>
      </c>
      <c r="B259" t="s">
        <v>2481</v>
      </c>
      <c r="C259" t="s">
        <v>306</v>
      </c>
      <c r="D259" t="s">
        <v>1622</v>
      </c>
      <c r="E259" t="s">
        <v>54</v>
      </c>
      <c r="F259">
        <v>12010322</v>
      </c>
      <c r="G259" s="111">
        <v>44949</v>
      </c>
      <c r="H259" t="s">
        <v>1623</v>
      </c>
      <c r="I259" t="s">
        <v>255</v>
      </c>
      <c r="J259" t="s">
        <v>249</v>
      </c>
      <c r="K259" t="s">
        <v>250</v>
      </c>
      <c r="L259" t="s">
        <v>251</v>
      </c>
      <c r="O259" s="111">
        <v>44950</v>
      </c>
      <c r="P259" t="s">
        <v>252</v>
      </c>
      <c r="Q259" t="s">
        <v>257</v>
      </c>
      <c r="R259" s="111">
        <v>44980</v>
      </c>
      <c r="S259" t="s">
        <v>254</v>
      </c>
      <c r="T259" t="s">
        <v>254</v>
      </c>
      <c r="U259" t="s">
        <v>254</v>
      </c>
      <c r="V259" t="s">
        <v>254</v>
      </c>
      <c r="W259">
        <v>0</v>
      </c>
      <c r="X259">
        <v>0</v>
      </c>
      <c r="Y259">
        <v>0</v>
      </c>
      <c r="Z259" s="27">
        <f t="shared" ref="Z259:Z322" si="4">SUM(W259:Y259)</f>
        <v>0</v>
      </c>
    </row>
    <row r="260" spans="1:26">
      <c r="A260" t="s">
        <v>246</v>
      </c>
      <c r="B260" t="s">
        <v>2481</v>
      </c>
      <c r="C260" t="s">
        <v>306</v>
      </c>
      <c r="D260" t="s">
        <v>1622</v>
      </c>
      <c r="E260" t="s">
        <v>54</v>
      </c>
      <c r="F260">
        <v>12012309</v>
      </c>
      <c r="G260" s="111">
        <v>44943</v>
      </c>
      <c r="H260" t="s">
        <v>1624</v>
      </c>
      <c r="I260" t="s">
        <v>260</v>
      </c>
      <c r="J260" t="s">
        <v>249</v>
      </c>
      <c r="K260" t="s">
        <v>250</v>
      </c>
      <c r="L260" t="s">
        <v>251</v>
      </c>
      <c r="O260" s="111">
        <v>44946</v>
      </c>
      <c r="P260" t="s">
        <v>252</v>
      </c>
      <c r="Q260" t="s">
        <v>253</v>
      </c>
      <c r="R260" s="111">
        <v>44972</v>
      </c>
      <c r="S260" t="s">
        <v>254</v>
      </c>
      <c r="T260" t="s">
        <v>254</v>
      </c>
      <c r="U260" t="s">
        <v>254</v>
      </c>
      <c r="V260" t="s">
        <v>254</v>
      </c>
      <c r="W260">
        <v>0</v>
      </c>
      <c r="X260">
        <v>0</v>
      </c>
      <c r="Y260">
        <v>616</v>
      </c>
      <c r="Z260" s="27">
        <f t="shared" si="4"/>
        <v>616</v>
      </c>
    </row>
    <row r="261" spans="1:26">
      <c r="A261" t="s">
        <v>246</v>
      </c>
      <c r="B261" t="s">
        <v>2490</v>
      </c>
      <c r="C261" t="s">
        <v>306</v>
      </c>
      <c r="D261" t="s">
        <v>1622</v>
      </c>
      <c r="E261" t="s">
        <v>54</v>
      </c>
      <c r="F261">
        <v>12042876</v>
      </c>
      <c r="G261" s="111">
        <v>44952</v>
      </c>
      <c r="H261" t="s">
        <v>1625</v>
      </c>
      <c r="I261" t="s">
        <v>255</v>
      </c>
      <c r="J261" t="s">
        <v>249</v>
      </c>
      <c r="K261" t="s">
        <v>250</v>
      </c>
      <c r="L261" t="s">
        <v>251</v>
      </c>
      <c r="O261" s="111">
        <v>44952</v>
      </c>
      <c r="P261" t="s">
        <v>252</v>
      </c>
      <c r="Q261" t="s">
        <v>253</v>
      </c>
      <c r="R261" s="111">
        <v>44953</v>
      </c>
      <c r="S261" t="s">
        <v>254</v>
      </c>
      <c r="T261" t="s">
        <v>254</v>
      </c>
      <c r="U261" t="s">
        <v>254</v>
      </c>
      <c r="V261" t="s">
        <v>254</v>
      </c>
      <c r="W261">
        <v>0</v>
      </c>
      <c r="X261">
        <v>2</v>
      </c>
      <c r="Y261">
        <v>175</v>
      </c>
      <c r="Z261" s="27">
        <f t="shared" si="4"/>
        <v>177</v>
      </c>
    </row>
    <row r="262" spans="1:26">
      <c r="A262" t="s">
        <v>246</v>
      </c>
      <c r="B262" t="s">
        <v>2481</v>
      </c>
      <c r="C262" t="s">
        <v>306</v>
      </c>
      <c r="D262" t="s">
        <v>1622</v>
      </c>
      <c r="E262" t="s">
        <v>54</v>
      </c>
      <c r="F262">
        <v>12044783</v>
      </c>
      <c r="G262" s="111">
        <v>44951</v>
      </c>
      <c r="H262" t="s">
        <v>1626</v>
      </c>
      <c r="I262" t="s">
        <v>248</v>
      </c>
      <c r="J262" t="s">
        <v>249</v>
      </c>
      <c r="K262" t="s">
        <v>250</v>
      </c>
      <c r="L262" t="s">
        <v>251</v>
      </c>
      <c r="O262" s="111">
        <v>44952</v>
      </c>
      <c r="P262" t="s">
        <v>252</v>
      </c>
      <c r="Q262" t="s">
        <v>253</v>
      </c>
      <c r="R262" s="111">
        <v>44956</v>
      </c>
      <c r="S262" t="s">
        <v>254</v>
      </c>
      <c r="T262" t="s">
        <v>254</v>
      </c>
      <c r="U262" t="s">
        <v>254</v>
      </c>
      <c r="V262" t="s">
        <v>254</v>
      </c>
      <c r="W262">
        <v>0</v>
      </c>
      <c r="X262">
        <v>0</v>
      </c>
      <c r="Y262">
        <v>198.98</v>
      </c>
      <c r="Z262" s="27">
        <f t="shared" si="4"/>
        <v>198.98</v>
      </c>
    </row>
    <row r="263" spans="1:26">
      <c r="A263" t="s">
        <v>246</v>
      </c>
      <c r="B263" t="s">
        <v>2481</v>
      </c>
      <c r="C263" t="s">
        <v>306</v>
      </c>
      <c r="D263" t="s">
        <v>265</v>
      </c>
      <c r="E263" t="s">
        <v>54</v>
      </c>
      <c r="F263">
        <v>9871425</v>
      </c>
      <c r="G263" s="111">
        <v>44909</v>
      </c>
      <c r="H263" t="s">
        <v>1059</v>
      </c>
      <c r="I263" t="s">
        <v>248</v>
      </c>
      <c r="J263" t="s">
        <v>249</v>
      </c>
      <c r="K263" t="s">
        <v>250</v>
      </c>
      <c r="L263" t="s">
        <v>251</v>
      </c>
      <c r="O263" s="111">
        <v>44915</v>
      </c>
      <c r="P263" t="s">
        <v>252</v>
      </c>
      <c r="Q263" t="s">
        <v>253</v>
      </c>
      <c r="R263" s="111">
        <v>44916</v>
      </c>
      <c r="S263" t="s">
        <v>254</v>
      </c>
      <c r="T263" t="s">
        <v>254</v>
      </c>
      <c r="U263" t="s">
        <v>254</v>
      </c>
      <c r="V263" t="s">
        <v>254</v>
      </c>
      <c r="W263">
        <v>1104.45</v>
      </c>
      <c r="X263">
        <v>3531.9</v>
      </c>
      <c r="Y263">
        <v>4366.1000000000004</v>
      </c>
      <c r="Z263" s="27">
        <f t="shared" si="4"/>
        <v>9002.4500000000007</v>
      </c>
    </row>
    <row r="264" spans="1:26">
      <c r="A264" t="s">
        <v>246</v>
      </c>
      <c r="B264" t="s">
        <v>2481</v>
      </c>
      <c r="C264" t="s">
        <v>306</v>
      </c>
      <c r="D264" t="s">
        <v>265</v>
      </c>
      <c r="E264" t="s">
        <v>54</v>
      </c>
      <c r="F264">
        <v>11865617</v>
      </c>
      <c r="G264" s="111">
        <v>44902</v>
      </c>
      <c r="H264" t="s">
        <v>1060</v>
      </c>
      <c r="I264" t="s">
        <v>248</v>
      </c>
      <c r="J264" t="s">
        <v>249</v>
      </c>
      <c r="K264" t="s">
        <v>250</v>
      </c>
      <c r="L264" t="s">
        <v>251</v>
      </c>
      <c r="O264" s="111">
        <v>44915</v>
      </c>
      <c r="P264" t="s">
        <v>252</v>
      </c>
      <c r="Q264" t="s">
        <v>253</v>
      </c>
      <c r="R264" s="111">
        <v>44916</v>
      </c>
      <c r="S264" t="s">
        <v>254</v>
      </c>
      <c r="T264" t="s">
        <v>254</v>
      </c>
      <c r="U264" t="s">
        <v>254</v>
      </c>
      <c r="V264" t="s">
        <v>254</v>
      </c>
      <c r="W264">
        <v>1352</v>
      </c>
      <c r="X264">
        <v>4270.5</v>
      </c>
      <c r="Y264">
        <v>5174.8999999999996</v>
      </c>
      <c r="Z264" s="27">
        <f t="shared" si="4"/>
        <v>10797.4</v>
      </c>
    </row>
    <row r="265" spans="1:26">
      <c r="A265" t="s">
        <v>246</v>
      </c>
      <c r="B265" t="s">
        <v>2481</v>
      </c>
      <c r="C265" t="s">
        <v>306</v>
      </c>
      <c r="D265" t="s">
        <v>265</v>
      </c>
      <c r="E265" t="s">
        <v>54</v>
      </c>
      <c r="F265">
        <v>11866156</v>
      </c>
      <c r="G265" s="111">
        <v>44902</v>
      </c>
      <c r="H265" t="s">
        <v>1061</v>
      </c>
      <c r="I265" t="s">
        <v>248</v>
      </c>
      <c r="J265" t="s">
        <v>249</v>
      </c>
      <c r="K265" t="s">
        <v>250</v>
      </c>
      <c r="L265" t="s">
        <v>251</v>
      </c>
      <c r="O265" s="111">
        <v>44915</v>
      </c>
      <c r="P265" t="s">
        <v>252</v>
      </c>
      <c r="Q265" t="s">
        <v>282</v>
      </c>
      <c r="R265" s="111">
        <v>44923</v>
      </c>
      <c r="S265" t="s">
        <v>254</v>
      </c>
      <c r="T265" t="s">
        <v>254</v>
      </c>
      <c r="U265" t="s">
        <v>254</v>
      </c>
      <c r="V265" t="s">
        <v>254</v>
      </c>
      <c r="W265">
        <v>2</v>
      </c>
      <c r="X265">
        <v>0</v>
      </c>
      <c r="Y265">
        <v>0</v>
      </c>
      <c r="Z265" s="27">
        <f t="shared" si="4"/>
        <v>2</v>
      </c>
    </row>
    <row r="266" spans="1:26">
      <c r="A266" t="s">
        <v>246</v>
      </c>
      <c r="B266" t="s">
        <v>2481</v>
      </c>
      <c r="C266" t="s">
        <v>306</v>
      </c>
      <c r="D266" t="s">
        <v>265</v>
      </c>
      <c r="E266" t="s">
        <v>54</v>
      </c>
      <c r="F266">
        <v>11878928</v>
      </c>
      <c r="G266" s="111">
        <v>44908</v>
      </c>
      <c r="H266" t="s">
        <v>1062</v>
      </c>
      <c r="I266" t="s">
        <v>248</v>
      </c>
      <c r="J266" t="s">
        <v>249</v>
      </c>
      <c r="K266" t="s">
        <v>250</v>
      </c>
      <c r="L266" t="s">
        <v>251</v>
      </c>
      <c r="O266" s="111">
        <v>44915</v>
      </c>
      <c r="P266" t="s">
        <v>252</v>
      </c>
      <c r="Q266" t="s">
        <v>282</v>
      </c>
      <c r="R266" s="111">
        <v>44916</v>
      </c>
      <c r="S266" t="s">
        <v>254</v>
      </c>
      <c r="T266" t="s">
        <v>254</v>
      </c>
      <c r="U266" t="s">
        <v>254</v>
      </c>
      <c r="V266" t="s">
        <v>254</v>
      </c>
      <c r="W266">
        <v>4</v>
      </c>
      <c r="X266">
        <v>0</v>
      </c>
      <c r="Y266">
        <v>0</v>
      </c>
      <c r="Z266" s="27">
        <f t="shared" si="4"/>
        <v>4</v>
      </c>
    </row>
    <row r="267" spans="1:26">
      <c r="A267" t="s">
        <v>246</v>
      </c>
      <c r="B267" t="s">
        <v>2481</v>
      </c>
      <c r="C267" t="s">
        <v>306</v>
      </c>
      <c r="D267" t="s">
        <v>265</v>
      </c>
      <c r="E267" t="s">
        <v>54</v>
      </c>
      <c r="F267">
        <v>11882947</v>
      </c>
      <c r="G267" s="111">
        <v>44911</v>
      </c>
      <c r="H267" t="s">
        <v>1063</v>
      </c>
      <c r="I267" t="s">
        <v>248</v>
      </c>
      <c r="J267" t="s">
        <v>249</v>
      </c>
      <c r="K267" t="s">
        <v>250</v>
      </c>
      <c r="L267" t="s">
        <v>251</v>
      </c>
      <c r="O267" s="111">
        <v>44915</v>
      </c>
      <c r="P267" t="s">
        <v>252</v>
      </c>
      <c r="Q267" t="s">
        <v>282</v>
      </c>
      <c r="R267" s="111">
        <v>44916</v>
      </c>
      <c r="S267" t="s">
        <v>254</v>
      </c>
      <c r="T267" t="s">
        <v>254</v>
      </c>
      <c r="U267" t="s">
        <v>254</v>
      </c>
      <c r="V267" t="s">
        <v>254</v>
      </c>
      <c r="W267">
        <v>1</v>
      </c>
      <c r="X267">
        <v>0</v>
      </c>
      <c r="Y267">
        <v>0</v>
      </c>
      <c r="Z267" s="27">
        <f t="shared" si="4"/>
        <v>1</v>
      </c>
    </row>
    <row r="268" spans="1:26">
      <c r="A268" t="s">
        <v>246</v>
      </c>
      <c r="B268" t="s">
        <v>2481</v>
      </c>
      <c r="C268" t="s">
        <v>306</v>
      </c>
      <c r="D268" t="s">
        <v>265</v>
      </c>
      <c r="E268" t="s">
        <v>54</v>
      </c>
      <c r="F268">
        <v>11898651</v>
      </c>
      <c r="G268" s="111">
        <v>44911</v>
      </c>
      <c r="H268" t="s">
        <v>1064</v>
      </c>
      <c r="I268" t="s">
        <v>248</v>
      </c>
      <c r="J268" t="s">
        <v>249</v>
      </c>
      <c r="K268" t="s">
        <v>250</v>
      </c>
      <c r="L268" t="s">
        <v>251</v>
      </c>
      <c r="O268" s="111">
        <v>44915</v>
      </c>
      <c r="P268" t="s">
        <v>252</v>
      </c>
      <c r="Q268" t="s">
        <v>253</v>
      </c>
      <c r="R268" s="111">
        <v>44916</v>
      </c>
      <c r="S268" t="s">
        <v>254</v>
      </c>
      <c r="T268" t="s">
        <v>254</v>
      </c>
      <c r="U268" t="s">
        <v>254</v>
      </c>
      <c r="V268" t="s">
        <v>254</v>
      </c>
      <c r="W268">
        <v>453</v>
      </c>
      <c r="X268">
        <v>1038</v>
      </c>
      <c r="Y268">
        <v>1133</v>
      </c>
      <c r="Z268" s="27">
        <f t="shared" si="4"/>
        <v>2624</v>
      </c>
    </row>
    <row r="269" spans="1:26">
      <c r="A269" t="s">
        <v>246</v>
      </c>
      <c r="B269" t="s">
        <v>2491</v>
      </c>
      <c r="C269" t="s">
        <v>945</v>
      </c>
      <c r="D269" t="s">
        <v>247</v>
      </c>
      <c r="E269" t="s">
        <v>54</v>
      </c>
      <c r="F269">
        <v>12120817</v>
      </c>
      <c r="G269" s="111">
        <v>44970</v>
      </c>
      <c r="H269" t="s">
        <v>2492</v>
      </c>
      <c r="I269" t="s">
        <v>248</v>
      </c>
      <c r="J269" t="s">
        <v>259</v>
      </c>
      <c r="K269" t="s">
        <v>250</v>
      </c>
      <c r="L269" t="s">
        <v>251</v>
      </c>
      <c r="O269" s="111">
        <v>44970</v>
      </c>
      <c r="P269" t="s">
        <v>254</v>
      </c>
      <c r="Q269" t="s">
        <v>253</v>
      </c>
      <c r="R269" s="111">
        <v>44973</v>
      </c>
      <c r="S269" t="s">
        <v>254</v>
      </c>
      <c r="T269" t="s">
        <v>254</v>
      </c>
      <c r="U269" t="s">
        <v>254</v>
      </c>
      <c r="V269" t="s">
        <v>254</v>
      </c>
      <c r="W269">
        <v>0</v>
      </c>
      <c r="X269">
        <v>0</v>
      </c>
      <c r="Y269">
        <v>882</v>
      </c>
      <c r="Z269" s="27">
        <f t="shared" si="4"/>
        <v>882</v>
      </c>
    </row>
    <row r="270" spans="1:26">
      <c r="A270" t="s">
        <v>246</v>
      </c>
      <c r="B270" t="s">
        <v>2491</v>
      </c>
      <c r="C270" t="s">
        <v>945</v>
      </c>
      <c r="D270" t="s">
        <v>247</v>
      </c>
      <c r="E270" t="s">
        <v>54</v>
      </c>
      <c r="F270">
        <v>12121062</v>
      </c>
      <c r="G270" s="111">
        <v>44972</v>
      </c>
      <c r="H270" t="s">
        <v>2493</v>
      </c>
      <c r="I270" t="s">
        <v>248</v>
      </c>
      <c r="J270" t="s">
        <v>259</v>
      </c>
      <c r="K270" t="s">
        <v>268</v>
      </c>
      <c r="L270" t="s">
        <v>251</v>
      </c>
      <c r="O270" s="111">
        <v>44972</v>
      </c>
      <c r="P270" t="s">
        <v>254</v>
      </c>
      <c r="Q270" t="s">
        <v>257</v>
      </c>
      <c r="R270" s="111"/>
      <c r="S270" t="s">
        <v>254</v>
      </c>
      <c r="T270" t="s">
        <v>254</v>
      </c>
      <c r="U270" t="s">
        <v>254</v>
      </c>
      <c r="V270" t="s">
        <v>254</v>
      </c>
      <c r="W270">
        <v>0</v>
      </c>
      <c r="X270">
        <v>0</v>
      </c>
      <c r="Y270">
        <v>0</v>
      </c>
      <c r="Z270" s="27">
        <f t="shared" si="4"/>
        <v>0</v>
      </c>
    </row>
    <row r="271" spans="1:26">
      <c r="A271" t="s">
        <v>246</v>
      </c>
      <c r="B271" t="s">
        <v>2491</v>
      </c>
      <c r="C271" t="s">
        <v>945</v>
      </c>
      <c r="D271" t="s">
        <v>57</v>
      </c>
      <c r="E271" t="s">
        <v>58</v>
      </c>
      <c r="F271">
        <v>7460602</v>
      </c>
      <c r="G271" s="111">
        <v>44959</v>
      </c>
      <c r="H271" t="s">
        <v>2494</v>
      </c>
      <c r="I271" t="s">
        <v>255</v>
      </c>
      <c r="J271" t="s">
        <v>249</v>
      </c>
      <c r="K271" t="s">
        <v>268</v>
      </c>
      <c r="L271" t="s">
        <v>251</v>
      </c>
      <c r="O271" s="111">
        <v>44959</v>
      </c>
      <c r="P271" t="s">
        <v>252</v>
      </c>
      <c r="Q271" t="s">
        <v>253</v>
      </c>
      <c r="R271" s="111">
        <v>44960</v>
      </c>
      <c r="S271" t="s">
        <v>254</v>
      </c>
      <c r="T271" t="s">
        <v>254</v>
      </c>
      <c r="U271" t="s">
        <v>254</v>
      </c>
      <c r="V271" t="s">
        <v>254</v>
      </c>
      <c r="W271">
        <v>0</v>
      </c>
      <c r="X271">
        <v>0</v>
      </c>
      <c r="Y271">
        <v>16535.05</v>
      </c>
      <c r="Z271" s="27">
        <f t="shared" si="4"/>
        <v>16535.05</v>
      </c>
    </row>
    <row r="272" spans="1:26">
      <c r="A272" t="s">
        <v>246</v>
      </c>
      <c r="B272" t="s">
        <v>2491</v>
      </c>
      <c r="C272" t="s">
        <v>945</v>
      </c>
      <c r="D272" t="s">
        <v>57</v>
      </c>
      <c r="E272" t="s">
        <v>58</v>
      </c>
      <c r="F272">
        <v>9288659</v>
      </c>
      <c r="G272" s="111">
        <v>44958</v>
      </c>
      <c r="H272" t="s">
        <v>2495</v>
      </c>
      <c r="I272" t="s">
        <v>255</v>
      </c>
      <c r="J272" t="s">
        <v>249</v>
      </c>
      <c r="K272" t="s">
        <v>1603</v>
      </c>
      <c r="L272" t="s">
        <v>251</v>
      </c>
      <c r="O272" s="111">
        <v>44958</v>
      </c>
      <c r="P272" t="s">
        <v>252</v>
      </c>
      <c r="Q272" t="s">
        <v>253</v>
      </c>
      <c r="R272" s="111">
        <v>44959</v>
      </c>
      <c r="S272" t="s">
        <v>254</v>
      </c>
      <c r="T272" t="s">
        <v>254</v>
      </c>
      <c r="U272" t="s">
        <v>254</v>
      </c>
      <c r="V272" t="s">
        <v>254</v>
      </c>
      <c r="W272">
        <v>0</v>
      </c>
      <c r="X272">
        <v>0</v>
      </c>
      <c r="Y272">
        <v>2477.81</v>
      </c>
      <c r="Z272" s="27">
        <f t="shared" si="4"/>
        <v>2477.81</v>
      </c>
    </row>
    <row r="273" spans="1:26">
      <c r="A273" t="s">
        <v>246</v>
      </c>
      <c r="B273" t="s">
        <v>2491</v>
      </c>
      <c r="C273" t="s">
        <v>945</v>
      </c>
      <c r="D273" t="s">
        <v>57</v>
      </c>
      <c r="E273" t="s">
        <v>58</v>
      </c>
      <c r="F273">
        <v>10130240</v>
      </c>
      <c r="G273" s="111">
        <v>44953</v>
      </c>
      <c r="H273" t="s">
        <v>1628</v>
      </c>
      <c r="I273" t="s">
        <v>255</v>
      </c>
      <c r="J273" t="s">
        <v>249</v>
      </c>
      <c r="K273" t="s">
        <v>250</v>
      </c>
      <c r="L273" t="s">
        <v>251</v>
      </c>
      <c r="O273" s="111">
        <v>44953</v>
      </c>
      <c r="P273" t="s">
        <v>252</v>
      </c>
      <c r="Q273" t="s">
        <v>253</v>
      </c>
      <c r="R273" s="111">
        <v>44956</v>
      </c>
      <c r="S273" t="s">
        <v>254</v>
      </c>
      <c r="T273" t="s">
        <v>254</v>
      </c>
      <c r="U273" t="s">
        <v>254</v>
      </c>
      <c r="V273" t="s">
        <v>254</v>
      </c>
      <c r="W273">
        <v>0</v>
      </c>
      <c r="X273">
        <v>208</v>
      </c>
      <c r="Y273">
        <v>262</v>
      </c>
      <c r="Z273" s="27">
        <f t="shared" si="4"/>
        <v>470</v>
      </c>
    </row>
    <row r="274" spans="1:26">
      <c r="A274" t="s">
        <v>246</v>
      </c>
      <c r="B274" t="s">
        <v>2491</v>
      </c>
      <c r="C274" t="s">
        <v>945</v>
      </c>
      <c r="D274" t="s">
        <v>57</v>
      </c>
      <c r="E274" t="s">
        <v>58</v>
      </c>
      <c r="F274">
        <v>11800057</v>
      </c>
      <c r="G274" s="111">
        <v>44901</v>
      </c>
      <c r="H274" t="s">
        <v>1065</v>
      </c>
      <c r="I274" t="s">
        <v>255</v>
      </c>
      <c r="J274" t="s">
        <v>249</v>
      </c>
      <c r="K274" t="s">
        <v>250</v>
      </c>
      <c r="L274" t="s">
        <v>251</v>
      </c>
      <c r="O274" s="111">
        <v>44901</v>
      </c>
      <c r="P274" t="s">
        <v>252</v>
      </c>
      <c r="Q274" t="s">
        <v>253</v>
      </c>
      <c r="R274" s="111">
        <v>44902</v>
      </c>
      <c r="S274" t="s">
        <v>254</v>
      </c>
      <c r="T274" t="s">
        <v>254</v>
      </c>
      <c r="U274" t="s">
        <v>254</v>
      </c>
      <c r="V274" t="s">
        <v>254</v>
      </c>
      <c r="W274">
        <v>670.5</v>
      </c>
      <c r="X274">
        <v>0</v>
      </c>
      <c r="Y274">
        <v>15</v>
      </c>
      <c r="Z274" s="27">
        <f t="shared" si="4"/>
        <v>685.5</v>
      </c>
    </row>
    <row r="275" spans="1:26">
      <c r="A275" t="s">
        <v>246</v>
      </c>
      <c r="B275" t="s">
        <v>2491</v>
      </c>
      <c r="C275" t="s">
        <v>945</v>
      </c>
      <c r="D275" t="s">
        <v>57</v>
      </c>
      <c r="E275" t="s">
        <v>58</v>
      </c>
      <c r="F275">
        <v>11866401</v>
      </c>
      <c r="G275" s="111">
        <v>44902</v>
      </c>
      <c r="H275" t="s">
        <v>1066</v>
      </c>
      <c r="I275" t="s">
        <v>255</v>
      </c>
      <c r="J275" t="s">
        <v>249</v>
      </c>
      <c r="K275" t="s">
        <v>250</v>
      </c>
      <c r="L275" t="s">
        <v>251</v>
      </c>
      <c r="O275" s="111">
        <v>44902</v>
      </c>
      <c r="P275" t="s">
        <v>252</v>
      </c>
      <c r="Q275" t="s">
        <v>282</v>
      </c>
      <c r="R275" s="111">
        <v>44903</v>
      </c>
      <c r="S275" t="s">
        <v>254</v>
      </c>
      <c r="T275" t="s">
        <v>254</v>
      </c>
      <c r="U275" t="s">
        <v>254</v>
      </c>
      <c r="V275" t="s">
        <v>254</v>
      </c>
      <c r="W275">
        <v>3261.7</v>
      </c>
      <c r="X275">
        <v>302.5</v>
      </c>
      <c r="Y275">
        <v>0</v>
      </c>
      <c r="Z275" s="27">
        <f t="shared" si="4"/>
        <v>3564.2</v>
      </c>
    </row>
    <row r="276" spans="1:26">
      <c r="A276" t="s">
        <v>246</v>
      </c>
      <c r="B276" t="s">
        <v>2491</v>
      </c>
      <c r="C276" t="s">
        <v>945</v>
      </c>
      <c r="D276" t="s">
        <v>57</v>
      </c>
      <c r="E276" t="s">
        <v>58</v>
      </c>
      <c r="F276">
        <v>11969931</v>
      </c>
      <c r="G276" s="111">
        <v>44930</v>
      </c>
      <c r="H276" t="s">
        <v>1629</v>
      </c>
      <c r="I276" t="s">
        <v>255</v>
      </c>
      <c r="J276" t="s">
        <v>249</v>
      </c>
      <c r="K276" t="s">
        <v>250</v>
      </c>
      <c r="L276" t="s">
        <v>251</v>
      </c>
      <c r="O276" s="111">
        <v>44930</v>
      </c>
      <c r="P276" t="s">
        <v>252</v>
      </c>
      <c r="Q276" t="s">
        <v>282</v>
      </c>
      <c r="R276" s="111">
        <v>44931</v>
      </c>
      <c r="S276" t="s">
        <v>254</v>
      </c>
      <c r="T276" t="s">
        <v>254</v>
      </c>
      <c r="U276" t="s">
        <v>254</v>
      </c>
      <c r="V276" t="s">
        <v>254</v>
      </c>
      <c r="W276">
        <v>0</v>
      </c>
      <c r="X276">
        <v>1507.61</v>
      </c>
      <c r="Y276">
        <v>0</v>
      </c>
      <c r="Z276" s="27">
        <f t="shared" si="4"/>
        <v>1507.61</v>
      </c>
    </row>
    <row r="277" spans="1:26">
      <c r="A277" t="s">
        <v>246</v>
      </c>
      <c r="B277" t="s">
        <v>2491</v>
      </c>
      <c r="C277" t="s">
        <v>945</v>
      </c>
      <c r="D277" t="s">
        <v>57</v>
      </c>
      <c r="E277" t="s">
        <v>58</v>
      </c>
      <c r="F277">
        <v>11973257</v>
      </c>
      <c r="G277" s="111">
        <v>44931</v>
      </c>
      <c r="H277" t="s">
        <v>1630</v>
      </c>
      <c r="I277" t="s">
        <v>255</v>
      </c>
      <c r="J277" t="s">
        <v>249</v>
      </c>
      <c r="K277" t="s">
        <v>250</v>
      </c>
      <c r="L277" t="s">
        <v>251</v>
      </c>
      <c r="O277" s="111">
        <v>44931</v>
      </c>
      <c r="P277" t="s">
        <v>252</v>
      </c>
      <c r="Q277" t="s">
        <v>253</v>
      </c>
      <c r="R277" s="111">
        <v>44932</v>
      </c>
      <c r="S277" t="s">
        <v>254</v>
      </c>
      <c r="T277" t="s">
        <v>254</v>
      </c>
      <c r="U277" t="s">
        <v>254</v>
      </c>
      <c r="V277" t="s">
        <v>254</v>
      </c>
      <c r="W277">
        <v>0</v>
      </c>
      <c r="X277">
        <v>4862</v>
      </c>
      <c r="Y277">
        <v>8328.75</v>
      </c>
      <c r="Z277" s="27">
        <f t="shared" si="4"/>
        <v>13190.75</v>
      </c>
    </row>
    <row r="278" spans="1:26">
      <c r="A278" t="s">
        <v>246</v>
      </c>
      <c r="B278" t="s">
        <v>2491</v>
      </c>
      <c r="C278" t="s">
        <v>945</v>
      </c>
      <c r="D278" t="s">
        <v>57</v>
      </c>
      <c r="E278" t="s">
        <v>58</v>
      </c>
      <c r="F278">
        <v>12028623</v>
      </c>
      <c r="G278" s="111">
        <v>44946</v>
      </c>
      <c r="H278" t="s">
        <v>1631</v>
      </c>
      <c r="I278" t="s">
        <v>255</v>
      </c>
      <c r="J278" t="s">
        <v>249</v>
      </c>
      <c r="K278" t="s">
        <v>250</v>
      </c>
      <c r="L278" t="s">
        <v>251</v>
      </c>
      <c r="O278" s="111">
        <v>44949</v>
      </c>
      <c r="P278" t="s">
        <v>252</v>
      </c>
      <c r="Q278" t="s">
        <v>253</v>
      </c>
      <c r="R278" s="111">
        <v>44950</v>
      </c>
      <c r="S278" t="s">
        <v>254</v>
      </c>
      <c r="T278" t="s">
        <v>254</v>
      </c>
      <c r="U278" t="s">
        <v>254</v>
      </c>
      <c r="V278" t="s">
        <v>254</v>
      </c>
      <c r="W278">
        <v>0</v>
      </c>
      <c r="X278">
        <v>0</v>
      </c>
      <c r="Y278">
        <v>91</v>
      </c>
      <c r="Z278" s="27">
        <f t="shared" si="4"/>
        <v>91</v>
      </c>
    </row>
    <row r="279" spans="1:26">
      <c r="A279" t="s">
        <v>246</v>
      </c>
      <c r="B279" t="s">
        <v>2491</v>
      </c>
      <c r="C279" t="s">
        <v>945</v>
      </c>
      <c r="D279" t="s">
        <v>57</v>
      </c>
      <c r="E279" t="s">
        <v>58</v>
      </c>
      <c r="F279">
        <v>12037690</v>
      </c>
      <c r="G279" s="111">
        <v>44950</v>
      </c>
      <c r="H279" t="s">
        <v>1632</v>
      </c>
      <c r="I279" t="s">
        <v>255</v>
      </c>
      <c r="J279" t="s">
        <v>249</v>
      </c>
      <c r="K279" t="s">
        <v>250</v>
      </c>
      <c r="L279" t="s">
        <v>251</v>
      </c>
      <c r="O279" s="111">
        <v>44950</v>
      </c>
      <c r="P279" t="s">
        <v>252</v>
      </c>
      <c r="Q279" t="s">
        <v>1406</v>
      </c>
      <c r="R279" s="111"/>
      <c r="S279" t="s">
        <v>254</v>
      </c>
      <c r="T279" t="s">
        <v>254</v>
      </c>
      <c r="U279" t="s">
        <v>254</v>
      </c>
      <c r="V279" t="s">
        <v>254</v>
      </c>
      <c r="W279">
        <v>0</v>
      </c>
      <c r="X279">
        <v>0</v>
      </c>
      <c r="Y279">
        <v>0</v>
      </c>
      <c r="Z279" s="27">
        <f t="shared" si="4"/>
        <v>0</v>
      </c>
    </row>
    <row r="280" spans="1:26">
      <c r="A280" t="s">
        <v>246</v>
      </c>
      <c r="B280" t="s">
        <v>2491</v>
      </c>
      <c r="C280" t="s">
        <v>945</v>
      </c>
      <c r="D280" t="s">
        <v>57</v>
      </c>
      <c r="E280" t="s">
        <v>58</v>
      </c>
      <c r="F280">
        <v>12049561</v>
      </c>
      <c r="G280" s="111">
        <v>44952</v>
      </c>
      <c r="H280" t="s">
        <v>1633</v>
      </c>
      <c r="I280" t="s">
        <v>255</v>
      </c>
      <c r="J280" t="s">
        <v>249</v>
      </c>
      <c r="K280" t="s">
        <v>250</v>
      </c>
      <c r="L280" t="s">
        <v>251</v>
      </c>
      <c r="O280" s="111">
        <v>44952</v>
      </c>
      <c r="P280" t="s">
        <v>252</v>
      </c>
      <c r="Q280" t="s">
        <v>253</v>
      </c>
      <c r="R280" s="111">
        <v>44965</v>
      </c>
      <c r="S280" t="s">
        <v>254</v>
      </c>
      <c r="T280" t="s">
        <v>254</v>
      </c>
      <c r="U280" t="s">
        <v>254</v>
      </c>
      <c r="V280" t="s">
        <v>254</v>
      </c>
      <c r="W280">
        <v>0</v>
      </c>
      <c r="X280">
        <v>0</v>
      </c>
      <c r="Y280">
        <v>247.3</v>
      </c>
      <c r="Z280" s="27">
        <f t="shared" si="4"/>
        <v>247.3</v>
      </c>
    </row>
    <row r="281" spans="1:26">
      <c r="A281" t="s">
        <v>246</v>
      </c>
      <c r="B281" t="s">
        <v>2491</v>
      </c>
      <c r="C281" t="s">
        <v>945</v>
      </c>
      <c r="D281" t="s">
        <v>57</v>
      </c>
      <c r="E281" t="s">
        <v>58</v>
      </c>
      <c r="F281">
        <v>12050369</v>
      </c>
      <c r="G281" s="111">
        <v>44952</v>
      </c>
      <c r="H281" t="s">
        <v>1634</v>
      </c>
      <c r="I281" t="s">
        <v>255</v>
      </c>
      <c r="J281" t="s">
        <v>249</v>
      </c>
      <c r="K281" t="s">
        <v>250</v>
      </c>
      <c r="L281" t="s">
        <v>251</v>
      </c>
      <c r="O281" s="111">
        <v>44952</v>
      </c>
      <c r="P281" t="s">
        <v>252</v>
      </c>
      <c r="Q281" t="s">
        <v>253</v>
      </c>
      <c r="R281" s="111">
        <v>44953</v>
      </c>
      <c r="S281" t="s">
        <v>254</v>
      </c>
      <c r="T281" t="s">
        <v>254</v>
      </c>
      <c r="U281" t="s">
        <v>254</v>
      </c>
      <c r="V281" t="s">
        <v>254</v>
      </c>
      <c r="W281">
        <v>0</v>
      </c>
      <c r="X281">
        <v>555.5</v>
      </c>
      <c r="Y281">
        <v>460.5</v>
      </c>
      <c r="Z281" s="27">
        <f t="shared" si="4"/>
        <v>1016</v>
      </c>
    </row>
    <row r="282" spans="1:26">
      <c r="A282" t="s">
        <v>246</v>
      </c>
      <c r="B282" t="s">
        <v>2491</v>
      </c>
      <c r="C282" t="s">
        <v>945</v>
      </c>
      <c r="D282" t="s">
        <v>57</v>
      </c>
      <c r="E282" t="s">
        <v>58</v>
      </c>
      <c r="F282">
        <v>12058851</v>
      </c>
      <c r="G282" s="111">
        <v>44956</v>
      </c>
      <c r="H282" t="s">
        <v>1635</v>
      </c>
      <c r="I282" t="s">
        <v>255</v>
      </c>
      <c r="J282" t="s">
        <v>249</v>
      </c>
      <c r="K282" t="s">
        <v>250</v>
      </c>
      <c r="L282" t="s">
        <v>251</v>
      </c>
      <c r="O282" s="111">
        <v>44956</v>
      </c>
      <c r="P282" t="s">
        <v>252</v>
      </c>
      <c r="Q282" t="s">
        <v>253</v>
      </c>
      <c r="R282" s="111">
        <v>44957</v>
      </c>
      <c r="S282" t="s">
        <v>254</v>
      </c>
      <c r="T282" t="s">
        <v>254</v>
      </c>
      <c r="U282" t="s">
        <v>254</v>
      </c>
      <c r="V282" t="s">
        <v>254</v>
      </c>
      <c r="W282">
        <v>0</v>
      </c>
      <c r="X282">
        <v>436</v>
      </c>
      <c r="Y282">
        <v>5949.53</v>
      </c>
      <c r="Z282" s="27">
        <f t="shared" si="4"/>
        <v>6385.53</v>
      </c>
    </row>
    <row r="283" spans="1:26">
      <c r="A283" t="s">
        <v>246</v>
      </c>
      <c r="B283" t="s">
        <v>2491</v>
      </c>
      <c r="C283" t="s">
        <v>945</v>
      </c>
      <c r="D283" t="s">
        <v>57</v>
      </c>
      <c r="E283" t="s">
        <v>58</v>
      </c>
      <c r="F283">
        <v>12058936</v>
      </c>
      <c r="G283" s="111">
        <v>44954</v>
      </c>
      <c r="H283" t="s">
        <v>1636</v>
      </c>
      <c r="I283" t="s">
        <v>255</v>
      </c>
      <c r="J283" t="s">
        <v>249</v>
      </c>
      <c r="K283" t="s">
        <v>250</v>
      </c>
      <c r="L283" t="s">
        <v>251</v>
      </c>
      <c r="O283" s="111">
        <v>44954</v>
      </c>
      <c r="P283" t="s">
        <v>252</v>
      </c>
      <c r="Q283" t="s">
        <v>253</v>
      </c>
      <c r="R283" s="111">
        <v>44956</v>
      </c>
      <c r="S283" t="s">
        <v>254</v>
      </c>
      <c r="T283" t="s">
        <v>254</v>
      </c>
      <c r="U283" t="s">
        <v>254</v>
      </c>
      <c r="V283" t="s">
        <v>254</v>
      </c>
      <c r="W283">
        <v>0</v>
      </c>
      <c r="X283">
        <v>6</v>
      </c>
      <c r="Y283">
        <v>705.1</v>
      </c>
      <c r="Z283" s="27">
        <f t="shared" si="4"/>
        <v>711.1</v>
      </c>
    </row>
    <row r="284" spans="1:26">
      <c r="A284" t="s">
        <v>246</v>
      </c>
      <c r="B284" t="s">
        <v>2491</v>
      </c>
      <c r="C284" t="s">
        <v>945</v>
      </c>
      <c r="D284" t="s">
        <v>57</v>
      </c>
      <c r="E284" t="s">
        <v>58</v>
      </c>
      <c r="F284">
        <v>12059064</v>
      </c>
      <c r="G284" s="111">
        <v>44954</v>
      </c>
      <c r="H284" t="s">
        <v>1637</v>
      </c>
      <c r="I284" t="s">
        <v>255</v>
      </c>
      <c r="J284" t="s">
        <v>249</v>
      </c>
      <c r="K284" t="s">
        <v>250</v>
      </c>
      <c r="L284" t="s">
        <v>251</v>
      </c>
      <c r="O284" s="111">
        <v>44954</v>
      </c>
      <c r="P284" t="s">
        <v>252</v>
      </c>
      <c r="Q284" t="s">
        <v>253</v>
      </c>
      <c r="R284" s="111">
        <v>44956</v>
      </c>
      <c r="S284" t="s">
        <v>254</v>
      </c>
      <c r="T284" t="s">
        <v>254</v>
      </c>
      <c r="U284" t="s">
        <v>254</v>
      </c>
      <c r="V284" t="s">
        <v>254</v>
      </c>
      <c r="W284">
        <v>0</v>
      </c>
      <c r="X284">
        <v>1180</v>
      </c>
      <c r="Y284">
        <v>13499</v>
      </c>
      <c r="Z284" s="27">
        <f t="shared" si="4"/>
        <v>14679</v>
      </c>
    </row>
    <row r="285" spans="1:26">
      <c r="A285" t="s">
        <v>246</v>
      </c>
      <c r="B285" t="s">
        <v>2491</v>
      </c>
      <c r="C285" t="s">
        <v>945</v>
      </c>
      <c r="D285" t="s">
        <v>57</v>
      </c>
      <c r="E285" t="s">
        <v>58</v>
      </c>
      <c r="F285">
        <v>12060140</v>
      </c>
      <c r="G285" s="111">
        <v>44959</v>
      </c>
      <c r="H285" t="s">
        <v>2496</v>
      </c>
      <c r="I285" t="s">
        <v>248</v>
      </c>
      <c r="J285" t="s">
        <v>249</v>
      </c>
      <c r="K285" t="s">
        <v>250</v>
      </c>
      <c r="L285" t="s">
        <v>251</v>
      </c>
      <c r="O285" s="111">
        <v>44959</v>
      </c>
      <c r="P285" t="s">
        <v>252</v>
      </c>
      <c r="Q285" t="s">
        <v>257</v>
      </c>
      <c r="R285" s="111"/>
      <c r="S285" t="s">
        <v>254</v>
      </c>
      <c r="T285" t="s">
        <v>254</v>
      </c>
      <c r="U285" t="s">
        <v>254</v>
      </c>
      <c r="V285" t="s">
        <v>254</v>
      </c>
      <c r="W285">
        <v>0</v>
      </c>
      <c r="X285">
        <v>0</v>
      </c>
      <c r="Y285">
        <v>0</v>
      </c>
      <c r="Z285" s="27">
        <f t="shared" si="4"/>
        <v>0</v>
      </c>
    </row>
    <row r="286" spans="1:26">
      <c r="A286" t="s">
        <v>246</v>
      </c>
      <c r="B286" t="s">
        <v>2491</v>
      </c>
      <c r="C286" t="s">
        <v>945</v>
      </c>
      <c r="D286" t="s">
        <v>57</v>
      </c>
      <c r="E286" t="s">
        <v>58</v>
      </c>
      <c r="F286">
        <v>12090945</v>
      </c>
      <c r="G286" s="111">
        <v>44960</v>
      </c>
      <c r="H286" t="s">
        <v>2497</v>
      </c>
      <c r="I286" t="s">
        <v>255</v>
      </c>
      <c r="J286" t="s">
        <v>249</v>
      </c>
      <c r="K286" t="s">
        <v>250</v>
      </c>
      <c r="L286" t="s">
        <v>251</v>
      </c>
      <c r="O286" s="111">
        <v>44960</v>
      </c>
      <c r="P286" t="s">
        <v>252</v>
      </c>
      <c r="Q286" t="s">
        <v>253</v>
      </c>
      <c r="R286" s="111">
        <v>44963</v>
      </c>
      <c r="S286" t="s">
        <v>254</v>
      </c>
      <c r="T286" t="s">
        <v>254</v>
      </c>
      <c r="U286" t="s">
        <v>254</v>
      </c>
      <c r="V286" t="s">
        <v>254</v>
      </c>
      <c r="W286">
        <v>0</v>
      </c>
      <c r="X286">
        <v>0</v>
      </c>
      <c r="Y286">
        <v>101.1</v>
      </c>
      <c r="Z286" s="27">
        <f t="shared" si="4"/>
        <v>101.1</v>
      </c>
    </row>
    <row r="287" spans="1:26">
      <c r="A287" t="s">
        <v>246</v>
      </c>
      <c r="B287" t="s">
        <v>2491</v>
      </c>
      <c r="C287" t="s">
        <v>945</v>
      </c>
      <c r="D287" t="s">
        <v>57</v>
      </c>
      <c r="E287" t="s">
        <v>58</v>
      </c>
      <c r="F287">
        <v>12091420</v>
      </c>
      <c r="G287" s="111">
        <v>44961</v>
      </c>
      <c r="H287" t="s">
        <v>2498</v>
      </c>
      <c r="I287" t="s">
        <v>255</v>
      </c>
      <c r="J287" t="s">
        <v>249</v>
      </c>
      <c r="K287" t="s">
        <v>250</v>
      </c>
      <c r="L287" t="s">
        <v>251</v>
      </c>
      <c r="O287" s="111">
        <v>44961</v>
      </c>
      <c r="P287" t="s">
        <v>252</v>
      </c>
      <c r="Q287" t="s">
        <v>253</v>
      </c>
      <c r="R287" s="111">
        <v>44963</v>
      </c>
      <c r="S287" t="s">
        <v>254</v>
      </c>
      <c r="T287" t="s">
        <v>254</v>
      </c>
      <c r="U287" t="s">
        <v>254</v>
      </c>
      <c r="V287" t="s">
        <v>254</v>
      </c>
      <c r="W287">
        <v>0</v>
      </c>
      <c r="X287">
        <v>0</v>
      </c>
      <c r="Y287">
        <v>1160</v>
      </c>
      <c r="Z287" s="27">
        <f t="shared" si="4"/>
        <v>1160</v>
      </c>
    </row>
    <row r="288" spans="1:26">
      <c r="A288" t="s">
        <v>246</v>
      </c>
      <c r="B288" t="s">
        <v>2491</v>
      </c>
      <c r="C288" t="s">
        <v>945</v>
      </c>
      <c r="D288" t="s">
        <v>57</v>
      </c>
      <c r="E288" t="s">
        <v>58</v>
      </c>
      <c r="F288">
        <v>12091487</v>
      </c>
      <c r="G288" s="111">
        <v>44964</v>
      </c>
      <c r="H288" t="s">
        <v>2499</v>
      </c>
      <c r="I288" t="s">
        <v>255</v>
      </c>
      <c r="J288" t="s">
        <v>249</v>
      </c>
      <c r="K288" t="s">
        <v>250</v>
      </c>
      <c r="L288" t="s">
        <v>251</v>
      </c>
      <c r="O288" s="111">
        <v>44964</v>
      </c>
      <c r="P288" t="s">
        <v>252</v>
      </c>
      <c r="Q288" t="s">
        <v>253</v>
      </c>
      <c r="R288" s="111">
        <v>44965</v>
      </c>
      <c r="S288" t="s">
        <v>254</v>
      </c>
      <c r="T288" t="s">
        <v>254</v>
      </c>
      <c r="U288" t="s">
        <v>254</v>
      </c>
      <c r="V288" t="s">
        <v>254</v>
      </c>
      <c r="W288">
        <v>0</v>
      </c>
      <c r="X288">
        <v>0</v>
      </c>
      <c r="Y288">
        <v>2500</v>
      </c>
      <c r="Z288" s="27">
        <f t="shared" si="4"/>
        <v>2500</v>
      </c>
    </row>
    <row r="289" spans="1:26">
      <c r="A289" t="s">
        <v>246</v>
      </c>
      <c r="B289" t="s">
        <v>2491</v>
      </c>
      <c r="C289" t="s">
        <v>945</v>
      </c>
      <c r="D289" t="s">
        <v>57</v>
      </c>
      <c r="E289" t="s">
        <v>58</v>
      </c>
      <c r="F289">
        <v>12107655</v>
      </c>
      <c r="G289" s="111">
        <v>44965</v>
      </c>
      <c r="H289" t="s">
        <v>2500</v>
      </c>
      <c r="I289" t="s">
        <v>248</v>
      </c>
      <c r="J289" t="s">
        <v>259</v>
      </c>
      <c r="K289" t="s">
        <v>250</v>
      </c>
      <c r="O289" s="111">
        <v>44965</v>
      </c>
      <c r="P289" t="s">
        <v>254</v>
      </c>
      <c r="Q289" t="s">
        <v>253</v>
      </c>
      <c r="R289" s="111">
        <v>44970</v>
      </c>
      <c r="S289" t="s">
        <v>254</v>
      </c>
      <c r="T289" t="s">
        <v>254</v>
      </c>
      <c r="U289" t="s">
        <v>254</v>
      </c>
      <c r="V289" t="s">
        <v>254</v>
      </c>
      <c r="W289">
        <v>0</v>
      </c>
      <c r="X289">
        <v>0</v>
      </c>
      <c r="Y289">
        <v>2130</v>
      </c>
      <c r="Z289" s="27">
        <f t="shared" si="4"/>
        <v>2130</v>
      </c>
    </row>
    <row r="290" spans="1:26">
      <c r="A290" t="s">
        <v>246</v>
      </c>
      <c r="B290" t="s">
        <v>2491</v>
      </c>
      <c r="C290" t="s">
        <v>945</v>
      </c>
      <c r="D290" t="s">
        <v>57</v>
      </c>
      <c r="E290" t="s">
        <v>58</v>
      </c>
      <c r="F290">
        <v>12110300</v>
      </c>
      <c r="G290" s="111">
        <v>44966</v>
      </c>
      <c r="H290" t="s">
        <v>2501</v>
      </c>
      <c r="I290" t="s">
        <v>248</v>
      </c>
      <c r="J290" t="s">
        <v>259</v>
      </c>
      <c r="K290" t="s">
        <v>250</v>
      </c>
      <c r="L290" t="s">
        <v>251</v>
      </c>
      <c r="O290" s="111">
        <v>44966</v>
      </c>
      <c r="P290" t="s">
        <v>254</v>
      </c>
      <c r="Q290" t="s">
        <v>257</v>
      </c>
      <c r="R290" s="111">
        <v>44970</v>
      </c>
      <c r="S290" t="s">
        <v>254</v>
      </c>
      <c r="T290" t="s">
        <v>254</v>
      </c>
      <c r="U290" t="s">
        <v>254</v>
      </c>
      <c r="V290" t="s">
        <v>254</v>
      </c>
      <c r="W290">
        <v>0</v>
      </c>
      <c r="X290">
        <v>0</v>
      </c>
      <c r="Y290">
        <v>0</v>
      </c>
      <c r="Z290" s="27">
        <f t="shared" si="4"/>
        <v>0</v>
      </c>
    </row>
    <row r="291" spans="1:26">
      <c r="A291" t="s">
        <v>246</v>
      </c>
      <c r="B291" t="s">
        <v>2491</v>
      </c>
      <c r="C291" t="s">
        <v>945</v>
      </c>
      <c r="D291" t="s">
        <v>57</v>
      </c>
      <c r="E291" t="s">
        <v>58</v>
      </c>
      <c r="F291">
        <v>12115927</v>
      </c>
      <c r="G291" s="111">
        <v>44967</v>
      </c>
      <c r="H291" t="s">
        <v>2502</v>
      </c>
      <c r="I291" t="s">
        <v>248</v>
      </c>
      <c r="J291" t="s">
        <v>259</v>
      </c>
      <c r="K291" t="s">
        <v>250</v>
      </c>
      <c r="L291" t="s">
        <v>251</v>
      </c>
      <c r="O291" s="111">
        <v>44967</v>
      </c>
      <c r="P291" t="s">
        <v>254</v>
      </c>
      <c r="Q291" t="s">
        <v>253</v>
      </c>
      <c r="R291" s="111">
        <v>44970</v>
      </c>
      <c r="S291" t="s">
        <v>254</v>
      </c>
      <c r="T291" t="s">
        <v>254</v>
      </c>
      <c r="U291" t="s">
        <v>254</v>
      </c>
      <c r="V291" t="s">
        <v>254</v>
      </c>
      <c r="W291">
        <v>0</v>
      </c>
      <c r="X291">
        <v>0</v>
      </c>
      <c r="Y291">
        <v>4154.7300415039063</v>
      </c>
      <c r="Z291" s="27">
        <f t="shared" si="4"/>
        <v>4154.7300415039063</v>
      </c>
    </row>
    <row r="292" spans="1:26">
      <c r="A292" t="s">
        <v>246</v>
      </c>
      <c r="B292" t="s">
        <v>2491</v>
      </c>
      <c r="C292" t="s">
        <v>945</v>
      </c>
      <c r="D292" t="s">
        <v>57</v>
      </c>
      <c r="E292" t="s">
        <v>58</v>
      </c>
      <c r="F292">
        <v>12119864</v>
      </c>
      <c r="G292" s="111">
        <v>44968</v>
      </c>
      <c r="H292" t="s">
        <v>2503</v>
      </c>
      <c r="I292" t="s">
        <v>248</v>
      </c>
      <c r="J292" t="s">
        <v>259</v>
      </c>
      <c r="K292" t="s">
        <v>250</v>
      </c>
      <c r="L292" t="s">
        <v>251</v>
      </c>
      <c r="O292" s="111">
        <v>44968</v>
      </c>
      <c r="P292" t="s">
        <v>254</v>
      </c>
      <c r="Q292" t="s">
        <v>253</v>
      </c>
      <c r="R292" s="111">
        <v>44973</v>
      </c>
      <c r="S292" t="s">
        <v>254</v>
      </c>
      <c r="T292" t="s">
        <v>254</v>
      </c>
      <c r="U292" t="s">
        <v>254</v>
      </c>
      <c r="V292" t="s">
        <v>254</v>
      </c>
      <c r="W292">
        <v>0</v>
      </c>
      <c r="X292">
        <v>0</v>
      </c>
      <c r="Y292">
        <v>143.16999912261963</v>
      </c>
      <c r="Z292" s="27">
        <f t="shared" si="4"/>
        <v>143.16999912261963</v>
      </c>
    </row>
    <row r="293" spans="1:26">
      <c r="A293" t="s">
        <v>246</v>
      </c>
      <c r="B293" t="s">
        <v>2491</v>
      </c>
      <c r="C293" t="s">
        <v>945</v>
      </c>
      <c r="D293" t="s">
        <v>57</v>
      </c>
      <c r="E293" t="s">
        <v>58</v>
      </c>
      <c r="F293">
        <v>12172225</v>
      </c>
      <c r="G293" s="111">
        <v>44985</v>
      </c>
      <c r="H293" t="s">
        <v>2504</v>
      </c>
      <c r="I293" t="s">
        <v>248</v>
      </c>
      <c r="J293" t="s">
        <v>249</v>
      </c>
      <c r="K293" t="s">
        <v>250</v>
      </c>
      <c r="L293" t="s">
        <v>251</v>
      </c>
      <c r="O293" s="111">
        <v>44985</v>
      </c>
      <c r="P293" t="s">
        <v>252</v>
      </c>
      <c r="Q293" t="s">
        <v>1406</v>
      </c>
      <c r="R293" s="111"/>
      <c r="S293" t="s">
        <v>254</v>
      </c>
      <c r="T293" t="s">
        <v>254</v>
      </c>
      <c r="U293" t="s">
        <v>254</v>
      </c>
      <c r="V293" t="s">
        <v>254</v>
      </c>
      <c r="W293">
        <v>0</v>
      </c>
      <c r="X293">
        <v>0</v>
      </c>
      <c r="Y293">
        <v>0</v>
      </c>
      <c r="Z293" s="27">
        <f t="shared" si="4"/>
        <v>0</v>
      </c>
    </row>
    <row r="294" spans="1:26">
      <c r="A294" t="s">
        <v>246</v>
      </c>
      <c r="B294" t="s">
        <v>2491</v>
      </c>
      <c r="C294" t="s">
        <v>945</v>
      </c>
      <c r="D294" t="s">
        <v>57</v>
      </c>
      <c r="E294" t="s">
        <v>58</v>
      </c>
      <c r="F294">
        <v>12172374</v>
      </c>
      <c r="G294" s="111">
        <v>44985</v>
      </c>
      <c r="H294" t="s">
        <v>2505</v>
      </c>
      <c r="I294" t="s">
        <v>248</v>
      </c>
      <c r="J294" t="s">
        <v>249</v>
      </c>
      <c r="K294" t="s">
        <v>250</v>
      </c>
      <c r="L294" t="s">
        <v>251</v>
      </c>
      <c r="O294" s="111">
        <v>44985</v>
      </c>
      <c r="P294" t="s">
        <v>252</v>
      </c>
      <c r="Q294" t="s">
        <v>1406</v>
      </c>
      <c r="R294" s="111"/>
      <c r="S294" t="s">
        <v>254</v>
      </c>
      <c r="T294" t="s">
        <v>254</v>
      </c>
      <c r="U294" t="s">
        <v>254</v>
      </c>
      <c r="V294" t="s">
        <v>254</v>
      </c>
      <c r="W294">
        <v>0</v>
      </c>
      <c r="X294">
        <v>0</v>
      </c>
      <c r="Y294">
        <v>0</v>
      </c>
      <c r="Z294" s="27">
        <f t="shared" si="4"/>
        <v>0</v>
      </c>
    </row>
    <row r="295" spans="1:26">
      <c r="A295" t="s">
        <v>246</v>
      </c>
      <c r="B295" t="s">
        <v>2491</v>
      </c>
      <c r="C295" t="s">
        <v>945</v>
      </c>
      <c r="D295" t="s">
        <v>1107</v>
      </c>
      <c r="E295" t="s">
        <v>54</v>
      </c>
      <c r="F295">
        <v>11974579</v>
      </c>
      <c r="G295" s="111">
        <v>44931</v>
      </c>
      <c r="H295" t="s">
        <v>1638</v>
      </c>
      <c r="I295" t="s">
        <v>255</v>
      </c>
      <c r="J295" t="s">
        <v>249</v>
      </c>
      <c r="K295" t="s">
        <v>250</v>
      </c>
      <c r="L295" t="s">
        <v>251</v>
      </c>
      <c r="O295" s="111">
        <v>44931</v>
      </c>
      <c r="P295" t="s">
        <v>252</v>
      </c>
      <c r="Q295" t="s">
        <v>253</v>
      </c>
      <c r="R295" s="111">
        <v>44933</v>
      </c>
      <c r="S295" t="s">
        <v>254</v>
      </c>
      <c r="T295" t="s">
        <v>254</v>
      </c>
      <c r="U295" t="s">
        <v>254</v>
      </c>
      <c r="V295" t="s">
        <v>254</v>
      </c>
      <c r="W295">
        <v>0</v>
      </c>
      <c r="X295">
        <v>4984.41</v>
      </c>
      <c r="Y295">
        <v>9058.19</v>
      </c>
      <c r="Z295" s="27">
        <f t="shared" si="4"/>
        <v>14042.6</v>
      </c>
    </row>
    <row r="296" spans="1:26">
      <c r="A296" t="s">
        <v>246</v>
      </c>
      <c r="B296" t="s">
        <v>2491</v>
      </c>
      <c r="C296" t="s">
        <v>945</v>
      </c>
      <c r="D296" t="s">
        <v>343</v>
      </c>
      <c r="E296" t="s">
        <v>54</v>
      </c>
      <c r="F296">
        <v>12010663</v>
      </c>
      <c r="G296" s="111">
        <v>44944</v>
      </c>
      <c r="H296" t="s">
        <v>1639</v>
      </c>
      <c r="I296" t="s">
        <v>255</v>
      </c>
      <c r="L296" t="s">
        <v>251</v>
      </c>
      <c r="O296" s="111">
        <v>44944</v>
      </c>
      <c r="P296" t="s">
        <v>252</v>
      </c>
      <c r="Q296" t="s">
        <v>253</v>
      </c>
      <c r="R296" s="111">
        <v>44945</v>
      </c>
      <c r="S296" t="s">
        <v>254</v>
      </c>
      <c r="T296" t="s">
        <v>254</v>
      </c>
      <c r="U296" t="s">
        <v>254</v>
      </c>
      <c r="V296" t="s">
        <v>254</v>
      </c>
      <c r="W296">
        <v>0</v>
      </c>
      <c r="X296">
        <v>2173.1</v>
      </c>
      <c r="Y296">
        <v>1175.2</v>
      </c>
      <c r="Z296" s="27">
        <f t="shared" si="4"/>
        <v>3348.3</v>
      </c>
    </row>
    <row r="297" spans="1:26">
      <c r="A297" t="s">
        <v>246</v>
      </c>
      <c r="B297" t="s">
        <v>2491</v>
      </c>
      <c r="C297" t="s">
        <v>945</v>
      </c>
      <c r="D297" t="s">
        <v>1053</v>
      </c>
      <c r="E297" t="s">
        <v>54</v>
      </c>
      <c r="F297">
        <v>12135866</v>
      </c>
      <c r="G297" s="111">
        <v>44973</v>
      </c>
      <c r="H297" t="s">
        <v>2506</v>
      </c>
      <c r="I297" t="s">
        <v>248</v>
      </c>
      <c r="J297" t="s">
        <v>249</v>
      </c>
      <c r="K297" t="s">
        <v>250</v>
      </c>
      <c r="L297" t="s">
        <v>251</v>
      </c>
      <c r="O297" s="111">
        <v>44973</v>
      </c>
      <c r="P297" t="s">
        <v>252</v>
      </c>
      <c r="Q297" t="s">
        <v>257</v>
      </c>
      <c r="R297" s="111">
        <v>44980</v>
      </c>
      <c r="S297" t="s">
        <v>254</v>
      </c>
      <c r="T297" t="s">
        <v>254</v>
      </c>
      <c r="U297" t="s">
        <v>254</v>
      </c>
      <c r="V297" t="s">
        <v>254</v>
      </c>
      <c r="W297">
        <v>0</v>
      </c>
      <c r="X297">
        <v>0</v>
      </c>
      <c r="Y297">
        <v>0</v>
      </c>
      <c r="Z297" s="27">
        <f t="shared" si="4"/>
        <v>0</v>
      </c>
    </row>
    <row r="298" spans="1:26">
      <c r="A298" t="s">
        <v>246</v>
      </c>
      <c r="B298" t="s">
        <v>2507</v>
      </c>
      <c r="C298" t="s">
        <v>312</v>
      </c>
      <c r="D298" t="s">
        <v>264</v>
      </c>
      <c r="E298" t="s">
        <v>54</v>
      </c>
      <c r="F298">
        <v>11836595</v>
      </c>
      <c r="G298" s="111">
        <v>44897</v>
      </c>
      <c r="H298" t="s">
        <v>1067</v>
      </c>
      <c r="I298" t="s">
        <v>255</v>
      </c>
      <c r="J298" t="s">
        <v>249</v>
      </c>
      <c r="K298" t="s">
        <v>250</v>
      </c>
      <c r="L298" t="s">
        <v>251</v>
      </c>
      <c r="O298" s="111">
        <v>44897</v>
      </c>
      <c r="P298" t="s">
        <v>252</v>
      </c>
      <c r="Q298" t="s">
        <v>253</v>
      </c>
      <c r="R298" s="111">
        <v>44901</v>
      </c>
      <c r="S298" t="s">
        <v>254</v>
      </c>
      <c r="T298" t="s">
        <v>254</v>
      </c>
      <c r="U298" t="s">
        <v>254</v>
      </c>
      <c r="V298" t="s">
        <v>254</v>
      </c>
      <c r="W298">
        <v>150.02000000000001</v>
      </c>
      <c r="X298">
        <v>708.4</v>
      </c>
      <c r="Y298">
        <v>603</v>
      </c>
      <c r="Z298" s="27">
        <f t="shared" si="4"/>
        <v>1461.42</v>
      </c>
    </row>
    <row r="299" spans="1:26">
      <c r="A299" t="s">
        <v>246</v>
      </c>
      <c r="B299" t="s">
        <v>2507</v>
      </c>
      <c r="C299" t="s">
        <v>312</v>
      </c>
      <c r="D299" t="s">
        <v>264</v>
      </c>
      <c r="E299" t="s">
        <v>54</v>
      </c>
      <c r="F299">
        <v>11860664</v>
      </c>
      <c r="G299" s="111">
        <v>44901</v>
      </c>
      <c r="H299" t="s">
        <v>1068</v>
      </c>
      <c r="I299" t="s">
        <v>255</v>
      </c>
      <c r="J299" t="s">
        <v>249</v>
      </c>
      <c r="K299" t="s">
        <v>250</v>
      </c>
      <c r="L299" t="s">
        <v>251</v>
      </c>
      <c r="O299" s="111">
        <v>44901</v>
      </c>
      <c r="P299" t="s">
        <v>252</v>
      </c>
      <c r="Q299" t="s">
        <v>253</v>
      </c>
      <c r="R299" s="111">
        <v>44902</v>
      </c>
      <c r="S299" t="s">
        <v>254</v>
      </c>
      <c r="T299" t="s">
        <v>254</v>
      </c>
      <c r="U299" t="s">
        <v>254</v>
      </c>
      <c r="V299" t="s">
        <v>254</v>
      </c>
      <c r="W299">
        <v>2447</v>
      </c>
      <c r="X299">
        <v>123</v>
      </c>
      <c r="Y299">
        <v>90</v>
      </c>
      <c r="Z299" s="27">
        <f t="shared" si="4"/>
        <v>2660</v>
      </c>
    </row>
    <row r="300" spans="1:26">
      <c r="A300" t="s">
        <v>246</v>
      </c>
      <c r="B300" t="s">
        <v>2507</v>
      </c>
      <c r="C300" t="s">
        <v>312</v>
      </c>
      <c r="D300" t="s">
        <v>264</v>
      </c>
      <c r="E300" t="s">
        <v>54</v>
      </c>
      <c r="F300">
        <v>12105343</v>
      </c>
      <c r="G300" s="111">
        <v>44965</v>
      </c>
      <c r="H300" t="s">
        <v>2508</v>
      </c>
      <c r="I300" t="s">
        <v>248</v>
      </c>
      <c r="J300" t="s">
        <v>259</v>
      </c>
      <c r="K300" t="s">
        <v>250</v>
      </c>
      <c r="L300" t="s">
        <v>251</v>
      </c>
      <c r="O300" s="111">
        <v>44965</v>
      </c>
      <c r="P300" t="s">
        <v>254</v>
      </c>
      <c r="Q300" t="s">
        <v>253</v>
      </c>
      <c r="R300" s="111">
        <v>44971</v>
      </c>
      <c r="S300" t="s">
        <v>254</v>
      </c>
      <c r="T300" t="s">
        <v>254</v>
      </c>
      <c r="U300" t="s">
        <v>254</v>
      </c>
      <c r="V300" t="s">
        <v>254</v>
      </c>
      <c r="W300">
        <v>0</v>
      </c>
      <c r="X300">
        <v>0</v>
      </c>
      <c r="Y300">
        <v>1806.8900146484375</v>
      </c>
      <c r="Z300" s="27">
        <f t="shared" si="4"/>
        <v>1806.8900146484375</v>
      </c>
    </row>
    <row r="301" spans="1:26">
      <c r="A301" t="s">
        <v>246</v>
      </c>
      <c r="B301" t="s">
        <v>2507</v>
      </c>
      <c r="C301" t="s">
        <v>312</v>
      </c>
      <c r="D301" t="s">
        <v>53</v>
      </c>
      <c r="E301" t="s">
        <v>54</v>
      </c>
      <c r="F301">
        <v>1664474</v>
      </c>
      <c r="G301" s="111">
        <v>44937</v>
      </c>
      <c r="H301" t="s">
        <v>1640</v>
      </c>
      <c r="I301" t="s">
        <v>255</v>
      </c>
      <c r="J301" t="s">
        <v>249</v>
      </c>
      <c r="K301" t="s">
        <v>268</v>
      </c>
      <c r="L301" t="s">
        <v>251</v>
      </c>
      <c r="O301" s="111">
        <v>44937</v>
      </c>
      <c r="P301" t="s">
        <v>252</v>
      </c>
      <c r="Q301" t="s">
        <v>253</v>
      </c>
      <c r="R301" s="111">
        <v>44938</v>
      </c>
      <c r="S301" t="s">
        <v>254</v>
      </c>
      <c r="T301" t="s">
        <v>254</v>
      </c>
      <c r="U301" t="s">
        <v>254</v>
      </c>
      <c r="V301" t="s">
        <v>254</v>
      </c>
      <c r="W301">
        <v>0</v>
      </c>
      <c r="X301">
        <v>56959</v>
      </c>
      <c r="Y301">
        <v>50940</v>
      </c>
      <c r="Z301" s="27">
        <f t="shared" si="4"/>
        <v>107899</v>
      </c>
    </row>
    <row r="302" spans="1:26">
      <c r="A302" t="s">
        <v>246</v>
      </c>
      <c r="B302" t="s">
        <v>2507</v>
      </c>
      <c r="C302" t="s">
        <v>312</v>
      </c>
      <c r="D302" t="s">
        <v>53</v>
      </c>
      <c r="E302" t="s">
        <v>54</v>
      </c>
      <c r="F302">
        <v>5031151</v>
      </c>
      <c r="G302" s="111">
        <v>44904</v>
      </c>
      <c r="H302" t="s">
        <v>1069</v>
      </c>
      <c r="I302" t="s">
        <v>255</v>
      </c>
      <c r="J302" t="s">
        <v>249</v>
      </c>
      <c r="K302" t="s">
        <v>250</v>
      </c>
      <c r="L302" t="s">
        <v>251</v>
      </c>
      <c r="O302" s="111">
        <v>44904</v>
      </c>
      <c r="P302" t="s">
        <v>252</v>
      </c>
      <c r="Q302" t="s">
        <v>253</v>
      </c>
      <c r="R302" s="111">
        <v>44907</v>
      </c>
      <c r="S302" t="s">
        <v>254</v>
      </c>
      <c r="T302" t="s">
        <v>254</v>
      </c>
      <c r="U302" t="s">
        <v>254</v>
      </c>
      <c r="V302" t="s">
        <v>254</v>
      </c>
      <c r="W302">
        <v>36692.42</v>
      </c>
      <c r="X302">
        <v>37927.269999999997</v>
      </c>
      <c r="Y302">
        <v>66099.23</v>
      </c>
      <c r="Z302" s="27">
        <f t="shared" si="4"/>
        <v>140718.91999999998</v>
      </c>
    </row>
    <row r="303" spans="1:26">
      <c r="A303" t="s">
        <v>246</v>
      </c>
      <c r="B303" t="s">
        <v>2507</v>
      </c>
      <c r="C303" t="s">
        <v>312</v>
      </c>
      <c r="D303" t="s">
        <v>53</v>
      </c>
      <c r="E303" t="s">
        <v>54</v>
      </c>
      <c r="F303">
        <v>5853647</v>
      </c>
      <c r="G303" s="111">
        <v>44953</v>
      </c>
      <c r="H303" t="s">
        <v>1641</v>
      </c>
      <c r="I303" t="s">
        <v>255</v>
      </c>
      <c r="L303" t="s">
        <v>251</v>
      </c>
      <c r="O303" s="111">
        <v>44953</v>
      </c>
      <c r="P303" t="s">
        <v>252</v>
      </c>
      <c r="Q303" t="s">
        <v>253</v>
      </c>
      <c r="R303" s="111">
        <v>44958</v>
      </c>
      <c r="S303" t="s">
        <v>254</v>
      </c>
      <c r="T303" t="s">
        <v>254</v>
      </c>
      <c r="U303" t="s">
        <v>254</v>
      </c>
      <c r="V303" t="s">
        <v>254</v>
      </c>
      <c r="W303">
        <v>0</v>
      </c>
      <c r="X303">
        <v>0</v>
      </c>
      <c r="Y303">
        <v>3118.2</v>
      </c>
      <c r="Z303" s="27">
        <f t="shared" si="4"/>
        <v>3118.2</v>
      </c>
    </row>
    <row r="304" spans="1:26">
      <c r="A304" t="s">
        <v>246</v>
      </c>
      <c r="B304" t="s">
        <v>2507</v>
      </c>
      <c r="C304" t="s">
        <v>312</v>
      </c>
      <c r="D304" t="s">
        <v>53</v>
      </c>
      <c r="E304" t="s">
        <v>54</v>
      </c>
      <c r="F304">
        <v>6176464</v>
      </c>
      <c r="G304" s="111">
        <v>44911</v>
      </c>
      <c r="H304" t="s">
        <v>1342</v>
      </c>
      <c r="I304" t="s">
        <v>255</v>
      </c>
      <c r="J304" t="s">
        <v>249</v>
      </c>
      <c r="K304" t="s">
        <v>268</v>
      </c>
      <c r="L304" t="s">
        <v>251</v>
      </c>
      <c r="O304" s="111">
        <v>44914</v>
      </c>
      <c r="P304" t="s">
        <v>252</v>
      </c>
      <c r="Q304" t="s">
        <v>282</v>
      </c>
      <c r="R304" s="111">
        <v>44915</v>
      </c>
      <c r="S304" t="s">
        <v>254</v>
      </c>
      <c r="T304" t="s">
        <v>254</v>
      </c>
      <c r="U304" t="s">
        <v>254</v>
      </c>
      <c r="V304" t="s">
        <v>254</v>
      </c>
      <c r="W304">
        <v>0</v>
      </c>
      <c r="X304">
        <v>0</v>
      </c>
      <c r="Y304">
        <v>0</v>
      </c>
      <c r="Z304" s="27">
        <f t="shared" si="4"/>
        <v>0</v>
      </c>
    </row>
    <row r="305" spans="1:26">
      <c r="A305" t="s">
        <v>246</v>
      </c>
      <c r="B305" t="s">
        <v>2507</v>
      </c>
      <c r="C305" t="s">
        <v>312</v>
      </c>
      <c r="D305" t="s">
        <v>53</v>
      </c>
      <c r="E305" t="s">
        <v>54</v>
      </c>
      <c r="F305">
        <v>8020484</v>
      </c>
      <c r="G305" s="111">
        <v>44973</v>
      </c>
      <c r="H305" t="s">
        <v>2509</v>
      </c>
      <c r="I305" t="s">
        <v>255</v>
      </c>
      <c r="J305" t="s">
        <v>249</v>
      </c>
      <c r="K305" t="s">
        <v>250</v>
      </c>
      <c r="L305" t="s">
        <v>251</v>
      </c>
      <c r="O305" s="111">
        <v>44973</v>
      </c>
      <c r="P305" t="s">
        <v>252</v>
      </c>
      <c r="Q305" t="s">
        <v>253</v>
      </c>
      <c r="R305" s="111">
        <v>44974</v>
      </c>
      <c r="S305" t="s">
        <v>254</v>
      </c>
      <c r="T305" t="s">
        <v>254</v>
      </c>
      <c r="U305" t="s">
        <v>254</v>
      </c>
      <c r="V305" t="s">
        <v>254</v>
      </c>
      <c r="W305">
        <v>0</v>
      </c>
      <c r="X305">
        <v>0</v>
      </c>
      <c r="Y305">
        <v>734</v>
      </c>
      <c r="Z305" s="27">
        <f t="shared" si="4"/>
        <v>734</v>
      </c>
    </row>
    <row r="306" spans="1:26">
      <c r="A306" t="s">
        <v>246</v>
      </c>
      <c r="B306" t="s">
        <v>2510</v>
      </c>
      <c r="C306" t="s">
        <v>312</v>
      </c>
      <c r="D306" t="s">
        <v>53</v>
      </c>
      <c r="E306" t="s">
        <v>54</v>
      </c>
      <c r="F306">
        <v>8644740</v>
      </c>
      <c r="G306" s="111">
        <v>44936</v>
      </c>
      <c r="H306" t="s">
        <v>1642</v>
      </c>
      <c r="I306" t="s">
        <v>255</v>
      </c>
      <c r="J306" t="s">
        <v>249</v>
      </c>
      <c r="K306" t="s">
        <v>268</v>
      </c>
      <c r="L306" t="s">
        <v>251</v>
      </c>
      <c r="O306" s="111">
        <v>44936</v>
      </c>
      <c r="P306" t="s">
        <v>252</v>
      </c>
      <c r="Q306" t="s">
        <v>253</v>
      </c>
      <c r="R306" s="111">
        <v>44937</v>
      </c>
      <c r="S306" t="s">
        <v>254</v>
      </c>
      <c r="T306" t="s">
        <v>254</v>
      </c>
      <c r="U306" t="s">
        <v>254</v>
      </c>
      <c r="V306" t="s">
        <v>254</v>
      </c>
      <c r="W306">
        <v>0</v>
      </c>
      <c r="X306">
        <v>5550</v>
      </c>
      <c r="Y306">
        <v>3240</v>
      </c>
      <c r="Z306" s="27">
        <f t="shared" si="4"/>
        <v>8790</v>
      </c>
    </row>
    <row r="307" spans="1:26">
      <c r="A307" t="s">
        <v>246</v>
      </c>
      <c r="B307" t="s">
        <v>2507</v>
      </c>
      <c r="C307" t="s">
        <v>312</v>
      </c>
      <c r="D307" t="s">
        <v>53</v>
      </c>
      <c r="E307" t="s">
        <v>54</v>
      </c>
      <c r="F307">
        <v>10928108</v>
      </c>
      <c r="G307" s="111">
        <v>44907</v>
      </c>
      <c r="H307" t="s">
        <v>1070</v>
      </c>
      <c r="I307" t="s">
        <v>255</v>
      </c>
      <c r="J307" t="s">
        <v>249</v>
      </c>
      <c r="K307" t="s">
        <v>268</v>
      </c>
      <c r="L307" t="s">
        <v>251</v>
      </c>
      <c r="O307" s="111">
        <v>44907</v>
      </c>
      <c r="P307" t="s">
        <v>252</v>
      </c>
      <c r="Q307" t="s">
        <v>253</v>
      </c>
      <c r="R307" s="111">
        <v>44908</v>
      </c>
      <c r="S307" t="s">
        <v>254</v>
      </c>
      <c r="T307" t="s">
        <v>254</v>
      </c>
      <c r="U307" t="s">
        <v>254</v>
      </c>
      <c r="V307" t="s">
        <v>254</v>
      </c>
      <c r="W307">
        <v>4566.8100000000004</v>
      </c>
      <c r="X307">
        <v>6603.78</v>
      </c>
      <c r="Y307">
        <v>7301.63</v>
      </c>
      <c r="Z307" s="27">
        <f t="shared" si="4"/>
        <v>18472.22</v>
      </c>
    </row>
    <row r="308" spans="1:26">
      <c r="A308" t="s">
        <v>246</v>
      </c>
      <c r="B308" t="s">
        <v>2507</v>
      </c>
      <c r="C308" t="s">
        <v>312</v>
      </c>
      <c r="D308" t="s">
        <v>53</v>
      </c>
      <c r="E308" t="s">
        <v>54</v>
      </c>
      <c r="F308">
        <v>11420738</v>
      </c>
      <c r="G308" s="111">
        <v>44930</v>
      </c>
      <c r="H308" t="s">
        <v>1643</v>
      </c>
      <c r="I308" t="s">
        <v>255</v>
      </c>
      <c r="J308" t="s">
        <v>249</v>
      </c>
      <c r="K308" t="s">
        <v>250</v>
      </c>
      <c r="L308" t="s">
        <v>251</v>
      </c>
      <c r="O308" s="111">
        <v>44930</v>
      </c>
      <c r="P308" t="s">
        <v>252</v>
      </c>
      <c r="Q308" t="s">
        <v>253</v>
      </c>
      <c r="R308">
        <v>44931</v>
      </c>
      <c r="S308" t="s">
        <v>254</v>
      </c>
      <c r="T308" t="s">
        <v>254</v>
      </c>
      <c r="U308" t="s">
        <v>254</v>
      </c>
      <c r="V308" t="s">
        <v>254</v>
      </c>
      <c r="W308">
        <v>0</v>
      </c>
      <c r="X308">
        <v>5888.52</v>
      </c>
      <c r="Y308">
        <v>14858.8</v>
      </c>
      <c r="Z308" s="27">
        <f t="shared" si="4"/>
        <v>20747.32</v>
      </c>
    </row>
    <row r="309" spans="1:26">
      <c r="A309" t="s">
        <v>246</v>
      </c>
      <c r="B309" t="s">
        <v>2507</v>
      </c>
      <c r="C309" t="s">
        <v>312</v>
      </c>
      <c r="D309" t="s">
        <v>53</v>
      </c>
      <c r="E309" t="s">
        <v>54</v>
      </c>
      <c r="F309">
        <v>11469705</v>
      </c>
      <c r="G309" s="111">
        <v>44935</v>
      </c>
      <c r="H309" t="s">
        <v>1644</v>
      </c>
      <c r="I309" t="s">
        <v>255</v>
      </c>
      <c r="J309" t="s">
        <v>249</v>
      </c>
      <c r="K309" t="s">
        <v>268</v>
      </c>
      <c r="L309" t="s">
        <v>251</v>
      </c>
      <c r="O309" s="111">
        <v>44935</v>
      </c>
      <c r="P309" t="s">
        <v>252</v>
      </c>
      <c r="Q309" t="s">
        <v>253</v>
      </c>
      <c r="R309" s="111">
        <v>44936</v>
      </c>
      <c r="S309" t="s">
        <v>254</v>
      </c>
      <c r="T309" t="s">
        <v>254</v>
      </c>
      <c r="U309" t="s">
        <v>254</v>
      </c>
      <c r="V309" t="s">
        <v>254</v>
      </c>
      <c r="W309">
        <v>0</v>
      </c>
      <c r="X309">
        <v>4686.1400000000003</v>
      </c>
      <c r="Y309">
        <v>7056.57</v>
      </c>
      <c r="Z309" s="27">
        <f t="shared" si="4"/>
        <v>11742.71</v>
      </c>
    </row>
    <row r="310" spans="1:26">
      <c r="A310" t="s">
        <v>246</v>
      </c>
      <c r="B310" t="s">
        <v>2507</v>
      </c>
      <c r="C310" t="s">
        <v>312</v>
      </c>
      <c r="D310" t="s">
        <v>53</v>
      </c>
      <c r="E310" t="s">
        <v>54</v>
      </c>
      <c r="F310">
        <v>11771793</v>
      </c>
      <c r="G310" s="111">
        <v>44881</v>
      </c>
      <c r="H310" t="s">
        <v>1071</v>
      </c>
      <c r="I310" t="s">
        <v>255</v>
      </c>
      <c r="J310" t="s">
        <v>249</v>
      </c>
      <c r="K310" t="s">
        <v>268</v>
      </c>
      <c r="L310" t="s">
        <v>251</v>
      </c>
      <c r="O310" s="111">
        <v>44910</v>
      </c>
      <c r="P310" t="s">
        <v>252</v>
      </c>
      <c r="Q310" t="s">
        <v>253</v>
      </c>
      <c r="R310" s="111">
        <v>44911</v>
      </c>
      <c r="S310" t="s">
        <v>254</v>
      </c>
      <c r="T310" t="s">
        <v>254</v>
      </c>
      <c r="U310" t="s">
        <v>254</v>
      </c>
      <c r="V310" t="s">
        <v>254</v>
      </c>
      <c r="W310">
        <v>16878.240000000002</v>
      </c>
      <c r="X310">
        <v>14250.27</v>
      </c>
      <c r="Y310">
        <v>10850.28</v>
      </c>
      <c r="Z310" s="27">
        <f t="shared" si="4"/>
        <v>41978.79</v>
      </c>
    </row>
    <row r="311" spans="1:26">
      <c r="A311" t="s">
        <v>246</v>
      </c>
      <c r="B311" t="s">
        <v>2507</v>
      </c>
      <c r="C311" t="s">
        <v>312</v>
      </c>
      <c r="D311" t="s">
        <v>53</v>
      </c>
      <c r="E311" t="s">
        <v>54</v>
      </c>
      <c r="F311">
        <v>11812198</v>
      </c>
      <c r="G311" s="111">
        <v>44889</v>
      </c>
      <c r="H311" t="s">
        <v>1072</v>
      </c>
      <c r="I311" t="s">
        <v>255</v>
      </c>
      <c r="J311" t="s">
        <v>249</v>
      </c>
      <c r="K311" t="s">
        <v>268</v>
      </c>
      <c r="L311" t="s">
        <v>251</v>
      </c>
      <c r="O311" s="111">
        <v>44896</v>
      </c>
      <c r="P311" t="s">
        <v>252</v>
      </c>
      <c r="Q311" t="s">
        <v>282</v>
      </c>
      <c r="R311" s="111">
        <v>44897</v>
      </c>
      <c r="S311" t="s">
        <v>254</v>
      </c>
      <c r="T311" t="s">
        <v>254</v>
      </c>
      <c r="U311" t="s">
        <v>254</v>
      </c>
      <c r="V311" t="s">
        <v>254</v>
      </c>
      <c r="W311">
        <v>750</v>
      </c>
      <c r="X311">
        <v>0</v>
      </c>
      <c r="Y311">
        <v>0</v>
      </c>
      <c r="Z311" s="27">
        <f t="shared" si="4"/>
        <v>750</v>
      </c>
    </row>
    <row r="312" spans="1:26">
      <c r="A312" t="s">
        <v>246</v>
      </c>
      <c r="B312" t="s">
        <v>2507</v>
      </c>
      <c r="C312" t="s">
        <v>312</v>
      </c>
      <c r="D312" t="s">
        <v>53</v>
      </c>
      <c r="E312" t="s">
        <v>54</v>
      </c>
      <c r="F312">
        <v>11864274</v>
      </c>
      <c r="G312" s="111">
        <v>44902</v>
      </c>
      <c r="H312" t="s">
        <v>1073</v>
      </c>
      <c r="I312" t="s">
        <v>255</v>
      </c>
      <c r="J312" t="s">
        <v>249</v>
      </c>
      <c r="K312" t="s">
        <v>250</v>
      </c>
      <c r="L312" t="s">
        <v>251</v>
      </c>
      <c r="O312" s="111">
        <v>44902</v>
      </c>
      <c r="P312" t="s">
        <v>252</v>
      </c>
      <c r="Q312" t="s">
        <v>253</v>
      </c>
      <c r="R312" s="111">
        <v>44903</v>
      </c>
      <c r="S312" t="s">
        <v>254</v>
      </c>
      <c r="T312" t="s">
        <v>254</v>
      </c>
      <c r="U312" t="s">
        <v>254</v>
      </c>
      <c r="V312" t="s">
        <v>254</v>
      </c>
      <c r="W312">
        <v>35656.01</v>
      </c>
      <c r="X312">
        <v>31731.98</v>
      </c>
      <c r="Y312">
        <v>24459.66</v>
      </c>
      <c r="Z312" s="27">
        <f t="shared" si="4"/>
        <v>91847.650000000009</v>
      </c>
    </row>
    <row r="313" spans="1:26">
      <c r="A313" t="s">
        <v>246</v>
      </c>
      <c r="B313" t="s">
        <v>2507</v>
      </c>
      <c r="C313" t="s">
        <v>312</v>
      </c>
      <c r="D313" t="s">
        <v>53</v>
      </c>
      <c r="E313" t="s">
        <v>54</v>
      </c>
      <c r="F313">
        <v>11884041</v>
      </c>
      <c r="G313" s="111">
        <v>44909</v>
      </c>
      <c r="H313" t="s">
        <v>1074</v>
      </c>
      <c r="I313" t="s">
        <v>255</v>
      </c>
      <c r="J313" t="s">
        <v>249</v>
      </c>
      <c r="K313" t="s">
        <v>250</v>
      </c>
      <c r="L313" t="s">
        <v>251</v>
      </c>
      <c r="O313" s="111">
        <v>44909</v>
      </c>
      <c r="P313" t="s">
        <v>252</v>
      </c>
      <c r="Q313" t="s">
        <v>282</v>
      </c>
      <c r="R313" s="111">
        <v>44910</v>
      </c>
      <c r="S313" t="s">
        <v>254</v>
      </c>
      <c r="T313" t="s">
        <v>254</v>
      </c>
      <c r="U313" t="s">
        <v>254</v>
      </c>
      <c r="V313" t="s">
        <v>254</v>
      </c>
      <c r="W313">
        <v>2041.2</v>
      </c>
      <c r="X313">
        <v>0</v>
      </c>
      <c r="Y313">
        <v>0</v>
      </c>
      <c r="Z313" s="27">
        <f t="shared" si="4"/>
        <v>2041.2</v>
      </c>
    </row>
    <row r="314" spans="1:26">
      <c r="A314" t="s">
        <v>246</v>
      </c>
      <c r="B314" t="s">
        <v>2507</v>
      </c>
      <c r="C314" t="s">
        <v>312</v>
      </c>
      <c r="D314" t="s">
        <v>53</v>
      </c>
      <c r="E314" t="s">
        <v>54</v>
      </c>
      <c r="F314">
        <v>11905409</v>
      </c>
      <c r="G314" s="111">
        <v>44914</v>
      </c>
      <c r="H314" t="s">
        <v>1075</v>
      </c>
      <c r="I314" t="s">
        <v>255</v>
      </c>
      <c r="J314" t="s">
        <v>249</v>
      </c>
      <c r="K314" t="s">
        <v>250</v>
      </c>
      <c r="L314" t="s">
        <v>251</v>
      </c>
      <c r="O314" s="111">
        <v>44914</v>
      </c>
      <c r="P314" t="s">
        <v>252</v>
      </c>
      <c r="Q314" t="s">
        <v>282</v>
      </c>
      <c r="R314" s="111">
        <v>44915</v>
      </c>
      <c r="S314" t="s">
        <v>254</v>
      </c>
      <c r="T314" t="s">
        <v>254</v>
      </c>
      <c r="U314" t="s">
        <v>254</v>
      </c>
      <c r="V314" t="s">
        <v>254</v>
      </c>
      <c r="W314">
        <v>262.75</v>
      </c>
      <c r="X314">
        <v>3.5</v>
      </c>
      <c r="Y314">
        <v>0</v>
      </c>
      <c r="Z314" s="27">
        <f t="shared" si="4"/>
        <v>266.25</v>
      </c>
    </row>
    <row r="315" spans="1:26">
      <c r="A315" t="s">
        <v>246</v>
      </c>
      <c r="B315" t="s">
        <v>2507</v>
      </c>
      <c r="C315" t="s">
        <v>312</v>
      </c>
      <c r="D315" t="s">
        <v>53</v>
      </c>
      <c r="E315" t="s">
        <v>54</v>
      </c>
      <c r="F315">
        <v>11964243</v>
      </c>
      <c r="G315" s="111">
        <v>44929</v>
      </c>
      <c r="H315" t="s">
        <v>1645</v>
      </c>
      <c r="I315" t="s">
        <v>255</v>
      </c>
      <c r="J315" t="s">
        <v>249</v>
      </c>
      <c r="K315" t="s">
        <v>250</v>
      </c>
      <c r="L315" t="s">
        <v>251</v>
      </c>
      <c r="O315" s="111">
        <v>44929</v>
      </c>
      <c r="P315" t="s">
        <v>252</v>
      </c>
      <c r="Q315" t="s">
        <v>253</v>
      </c>
      <c r="R315" s="111">
        <v>44930</v>
      </c>
      <c r="S315" t="s">
        <v>254</v>
      </c>
      <c r="T315" t="s">
        <v>254</v>
      </c>
      <c r="U315" t="s">
        <v>254</v>
      </c>
      <c r="V315" t="s">
        <v>254</v>
      </c>
      <c r="W315">
        <v>0</v>
      </c>
      <c r="X315">
        <v>4915</v>
      </c>
      <c r="Y315">
        <v>2850</v>
      </c>
      <c r="Z315" s="27">
        <f t="shared" si="4"/>
        <v>7765</v>
      </c>
    </row>
    <row r="316" spans="1:26">
      <c r="A316" t="s">
        <v>246</v>
      </c>
      <c r="B316" t="s">
        <v>2507</v>
      </c>
      <c r="C316" t="s">
        <v>312</v>
      </c>
      <c r="D316" t="s">
        <v>53</v>
      </c>
      <c r="E316" t="s">
        <v>54</v>
      </c>
      <c r="F316">
        <v>11991543</v>
      </c>
      <c r="G316" s="111">
        <v>44937</v>
      </c>
      <c r="H316" t="s">
        <v>1646</v>
      </c>
      <c r="I316" t="s">
        <v>255</v>
      </c>
      <c r="J316" t="s">
        <v>249</v>
      </c>
      <c r="K316" t="s">
        <v>268</v>
      </c>
      <c r="L316" t="s">
        <v>251</v>
      </c>
      <c r="O316" s="111">
        <v>44937</v>
      </c>
      <c r="P316" t="s">
        <v>252</v>
      </c>
      <c r="Q316" t="s">
        <v>253</v>
      </c>
      <c r="R316" s="111">
        <v>44939</v>
      </c>
      <c r="S316" t="s">
        <v>254</v>
      </c>
      <c r="T316" t="s">
        <v>254</v>
      </c>
      <c r="U316" t="s">
        <v>254</v>
      </c>
      <c r="V316" t="s">
        <v>254</v>
      </c>
      <c r="W316">
        <v>0</v>
      </c>
      <c r="X316">
        <v>1</v>
      </c>
      <c r="Y316">
        <v>3267.83</v>
      </c>
      <c r="Z316" s="27">
        <f t="shared" si="4"/>
        <v>3268.83</v>
      </c>
    </row>
    <row r="317" spans="1:26">
      <c r="A317" t="s">
        <v>246</v>
      </c>
      <c r="B317" t="s">
        <v>2507</v>
      </c>
      <c r="C317" t="s">
        <v>312</v>
      </c>
      <c r="D317" t="s">
        <v>53</v>
      </c>
      <c r="E317" t="s">
        <v>54</v>
      </c>
      <c r="F317">
        <v>11992166</v>
      </c>
      <c r="G317" s="111">
        <v>44942</v>
      </c>
      <c r="H317" t="s">
        <v>1647</v>
      </c>
      <c r="I317" t="s">
        <v>255</v>
      </c>
      <c r="J317" t="s">
        <v>249</v>
      </c>
      <c r="K317" t="s">
        <v>268</v>
      </c>
      <c r="L317" t="s">
        <v>251</v>
      </c>
      <c r="O317" s="111">
        <v>44942</v>
      </c>
      <c r="P317" t="s">
        <v>252</v>
      </c>
      <c r="Q317" t="s">
        <v>253</v>
      </c>
      <c r="R317" s="111">
        <v>44943</v>
      </c>
      <c r="S317" t="s">
        <v>254</v>
      </c>
      <c r="T317" t="s">
        <v>254</v>
      </c>
      <c r="U317" t="s">
        <v>254</v>
      </c>
      <c r="V317" t="s">
        <v>254</v>
      </c>
      <c r="W317">
        <v>0</v>
      </c>
      <c r="X317">
        <v>8416.7900000000009</v>
      </c>
      <c r="Y317">
        <v>1395.9</v>
      </c>
      <c r="Z317" s="27">
        <f t="shared" si="4"/>
        <v>9812.69</v>
      </c>
    </row>
    <row r="318" spans="1:26">
      <c r="A318" t="s">
        <v>246</v>
      </c>
      <c r="B318" t="s">
        <v>2507</v>
      </c>
      <c r="C318" t="s">
        <v>312</v>
      </c>
      <c r="D318" t="s">
        <v>53</v>
      </c>
      <c r="E318" t="s">
        <v>54</v>
      </c>
      <c r="F318">
        <v>12014997</v>
      </c>
      <c r="G318" s="111">
        <v>44944</v>
      </c>
      <c r="H318" t="s">
        <v>1648</v>
      </c>
      <c r="I318" t="s">
        <v>255</v>
      </c>
      <c r="J318" t="s">
        <v>249</v>
      </c>
      <c r="K318" t="s">
        <v>250</v>
      </c>
      <c r="L318" t="s">
        <v>251</v>
      </c>
      <c r="O318" s="111">
        <v>44944</v>
      </c>
      <c r="P318" t="s">
        <v>252</v>
      </c>
      <c r="Q318" t="s">
        <v>253</v>
      </c>
      <c r="R318" s="111">
        <v>44945</v>
      </c>
      <c r="S318" t="s">
        <v>254</v>
      </c>
      <c r="T318" t="s">
        <v>254</v>
      </c>
      <c r="U318" t="s">
        <v>254</v>
      </c>
      <c r="V318" t="s">
        <v>254</v>
      </c>
      <c r="W318">
        <v>0</v>
      </c>
      <c r="X318">
        <v>3539</v>
      </c>
      <c r="Y318">
        <v>2670</v>
      </c>
      <c r="Z318" s="27">
        <f t="shared" si="4"/>
        <v>6209</v>
      </c>
    </row>
    <row r="319" spans="1:26">
      <c r="A319" t="s">
        <v>246</v>
      </c>
      <c r="B319" t="s">
        <v>2507</v>
      </c>
      <c r="C319" t="s">
        <v>312</v>
      </c>
      <c r="D319" t="s">
        <v>53</v>
      </c>
      <c r="E319" t="s">
        <v>54</v>
      </c>
      <c r="F319">
        <v>12032411</v>
      </c>
      <c r="G319" s="111">
        <v>44949</v>
      </c>
      <c r="H319" t="s">
        <v>1649</v>
      </c>
      <c r="I319" t="s">
        <v>255</v>
      </c>
      <c r="L319" t="s">
        <v>251</v>
      </c>
      <c r="O319" s="111">
        <v>44949</v>
      </c>
      <c r="P319" t="s">
        <v>252</v>
      </c>
      <c r="Q319" t="s">
        <v>253</v>
      </c>
      <c r="R319" s="111">
        <v>44950</v>
      </c>
      <c r="S319" t="s">
        <v>254</v>
      </c>
      <c r="T319" t="s">
        <v>254</v>
      </c>
      <c r="U319" t="s">
        <v>254</v>
      </c>
      <c r="V319" t="s">
        <v>254</v>
      </c>
      <c r="W319">
        <v>0</v>
      </c>
      <c r="X319">
        <v>1549.07</v>
      </c>
      <c r="Y319">
        <v>279.02999999999997</v>
      </c>
      <c r="Z319" s="27">
        <f t="shared" si="4"/>
        <v>1828.1</v>
      </c>
    </row>
    <row r="320" spans="1:26">
      <c r="A320" t="s">
        <v>246</v>
      </c>
      <c r="B320" t="s">
        <v>2507</v>
      </c>
      <c r="C320" t="s">
        <v>312</v>
      </c>
      <c r="D320" t="s">
        <v>53</v>
      </c>
      <c r="E320" t="s">
        <v>54</v>
      </c>
      <c r="F320">
        <v>12058863</v>
      </c>
      <c r="G320" s="111">
        <v>44954</v>
      </c>
      <c r="H320" t="s">
        <v>1650</v>
      </c>
      <c r="I320" t="s">
        <v>255</v>
      </c>
      <c r="J320" t="s">
        <v>249</v>
      </c>
      <c r="K320" t="s">
        <v>250</v>
      </c>
      <c r="L320" t="s">
        <v>251</v>
      </c>
      <c r="O320" s="111">
        <v>44954</v>
      </c>
      <c r="P320" t="s">
        <v>252</v>
      </c>
      <c r="Q320" t="s">
        <v>253</v>
      </c>
      <c r="R320">
        <v>44956</v>
      </c>
      <c r="S320" t="s">
        <v>254</v>
      </c>
      <c r="T320" t="s">
        <v>254</v>
      </c>
      <c r="U320" t="s">
        <v>254</v>
      </c>
      <c r="V320" t="s">
        <v>254</v>
      </c>
      <c r="W320">
        <v>0</v>
      </c>
      <c r="X320">
        <v>919.7</v>
      </c>
      <c r="Y320">
        <v>5944</v>
      </c>
      <c r="Z320" s="27">
        <f t="shared" si="4"/>
        <v>6863.7</v>
      </c>
    </row>
    <row r="321" spans="1:26">
      <c r="A321" t="s">
        <v>246</v>
      </c>
      <c r="B321" t="s">
        <v>2507</v>
      </c>
      <c r="C321" t="s">
        <v>312</v>
      </c>
      <c r="D321" t="s">
        <v>53</v>
      </c>
      <c r="E321" t="s">
        <v>54</v>
      </c>
      <c r="F321">
        <v>12078342</v>
      </c>
      <c r="G321" s="111">
        <v>44958</v>
      </c>
      <c r="H321" t="s">
        <v>2511</v>
      </c>
      <c r="I321" t="s">
        <v>255</v>
      </c>
      <c r="J321" t="s">
        <v>249</v>
      </c>
      <c r="K321" t="s">
        <v>250</v>
      </c>
      <c r="L321" t="s">
        <v>251</v>
      </c>
      <c r="O321" s="111">
        <v>44958</v>
      </c>
      <c r="P321" t="s">
        <v>252</v>
      </c>
      <c r="Q321" t="s">
        <v>253</v>
      </c>
      <c r="R321" s="111">
        <v>44959</v>
      </c>
      <c r="S321" t="s">
        <v>254</v>
      </c>
      <c r="T321" t="s">
        <v>254</v>
      </c>
      <c r="U321" t="s">
        <v>254</v>
      </c>
      <c r="V321" t="s">
        <v>254</v>
      </c>
      <c r="W321">
        <v>0</v>
      </c>
      <c r="X321">
        <v>0</v>
      </c>
      <c r="Y321">
        <v>3068.99</v>
      </c>
      <c r="Z321" s="27">
        <f t="shared" si="4"/>
        <v>3068.99</v>
      </c>
    </row>
    <row r="322" spans="1:26">
      <c r="A322" t="s">
        <v>246</v>
      </c>
      <c r="B322" t="s">
        <v>2507</v>
      </c>
      <c r="C322" t="s">
        <v>312</v>
      </c>
      <c r="D322" t="s">
        <v>53</v>
      </c>
      <c r="E322" t="s">
        <v>54</v>
      </c>
      <c r="F322">
        <v>12090752</v>
      </c>
      <c r="G322" s="111">
        <v>44960</v>
      </c>
      <c r="H322" t="s">
        <v>2512</v>
      </c>
      <c r="I322" t="s">
        <v>255</v>
      </c>
      <c r="J322" t="s">
        <v>249</v>
      </c>
      <c r="K322" t="s">
        <v>250</v>
      </c>
      <c r="L322" t="s">
        <v>251</v>
      </c>
      <c r="O322" s="111">
        <v>44960</v>
      </c>
      <c r="P322" t="s">
        <v>252</v>
      </c>
      <c r="Q322" t="s">
        <v>253</v>
      </c>
      <c r="R322">
        <v>44972</v>
      </c>
      <c r="S322" t="s">
        <v>254</v>
      </c>
      <c r="T322" t="s">
        <v>254</v>
      </c>
      <c r="U322" t="s">
        <v>254</v>
      </c>
      <c r="V322" t="s">
        <v>254</v>
      </c>
      <c r="W322">
        <v>0</v>
      </c>
      <c r="X322">
        <v>0</v>
      </c>
      <c r="Y322">
        <v>1017.5</v>
      </c>
      <c r="Z322" s="27">
        <f t="shared" si="4"/>
        <v>1017.5</v>
      </c>
    </row>
    <row r="323" spans="1:26">
      <c r="A323" t="s">
        <v>246</v>
      </c>
      <c r="B323" t="s">
        <v>2507</v>
      </c>
      <c r="C323" t="s">
        <v>312</v>
      </c>
      <c r="D323" t="s">
        <v>53</v>
      </c>
      <c r="E323" t="s">
        <v>54</v>
      </c>
      <c r="F323">
        <v>12125917</v>
      </c>
      <c r="G323" s="111">
        <v>44971</v>
      </c>
      <c r="H323" t="s">
        <v>2513</v>
      </c>
      <c r="I323" t="s">
        <v>248</v>
      </c>
      <c r="J323" t="s">
        <v>259</v>
      </c>
      <c r="K323" t="s">
        <v>268</v>
      </c>
      <c r="L323" t="s">
        <v>251</v>
      </c>
      <c r="O323" s="111">
        <v>44971</v>
      </c>
      <c r="P323" t="s">
        <v>254</v>
      </c>
      <c r="Q323" t="s">
        <v>253</v>
      </c>
      <c r="R323" s="111">
        <v>44973</v>
      </c>
      <c r="S323" t="s">
        <v>254</v>
      </c>
      <c r="T323" t="s">
        <v>254</v>
      </c>
      <c r="U323" t="s">
        <v>254</v>
      </c>
      <c r="V323" t="s">
        <v>254</v>
      </c>
      <c r="W323">
        <v>0</v>
      </c>
      <c r="X323">
        <v>0</v>
      </c>
      <c r="Y323">
        <v>219</v>
      </c>
      <c r="Z323" s="27">
        <f t="shared" ref="Z323:Z386" si="5">SUM(W323:Y323)</f>
        <v>219</v>
      </c>
    </row>
    <row r="324" spans="1:26">
      <c r="A324" t="s">
        <v>246</v>
      </c>
      <c r="B324" t="s">
        <v>2507</v>
      </c>
      <c r="C324" t="s">
        <v>312</v>
      </c>
      <c r="D324" t="s">
        <v>53</v>
      </c>
      <c r="E324" t="s">
        <v>54</v>
      </c>
      <c r="F324">
        <v>12142401</v>
      </c>
      <c r="G324" s="111">
        <v>44979</v>
      </c>
      <c r="H324" t="s">
        <v>2514</v>
      </c>
      <c r="I324" t="s">
        <v>248</v>
      </c>
      <c r="J324" t="s">
        <v>249</v>
      </c>
      <c r="K324" t="s">
        <v>250</v>
      </c>
      <c r="L324" t="s">
        <v>251</v>
      </c>
      <c r="O324" s="111">
        <v>44979</v>
      </c>
      <c r="P324" t="s">
        <v>252</v>
      </c>
      <c r="Q324" t="s">
        <v>257</v>
      </c>
      <c r="S324" t="s">
        <v>254</v>
      </c>
      <c r="T324" t="s">
        <v>254</v>
      </c>
      <c r="U324" t="s">
        <v>254</v>
      </c>
      <c r="V324" t="s">
        <v>254</v>
      </c>
      <c r="W324">
        <v>0</v>
      </c>
      <c r="X324">
        <v>0</v>
      </c>
      <c r="Y324">
        <v>0</v>
      </c>
      <c r="Z324" s="27">
        <f t="shared" si="5"/>
        <v>0</v>
      </c>
    </row>
    <row r="325" spans="1:26">
      <c r="A325" t="s">
        <v>246</v>
      </c>
      <c r="B325" t="s">
        <v>2515</v>
      </c>
      <c r="C325" t="s">
        <v>178</v>
      </c>
      <c r="D325" t="s">
        <v>741</v>
      </c>
      <c r="E325" t="s">
        <v>46</v>
      </c>
      <c r="F325">
        <v>4180539</v>
      </c>
      <c r="G325" s="111">
        <v>44901</v>
      </c>
      <c r="H325" t="s">
        <v>1076</v>
      </c>
      <c r="I325" t="s">
        <v>255</v>
      </c>
      <c r="J325" t="s">
        <v>249</v>
      </c>
      <c r="K325" t="s">
        <v>268</v>
      </c>
      <c r="L325" t="s">
        <v>251</v>
      </c>
      <c r="O325" s="111">
        <v>44901</v>
      </c>
      <c r="P325" t="s">
        <v>252</v>
      </c>
      <c r="Q325" t="s">
        <v>253</v>
      </c>
      <c r="R325" s="111">
        <v>44902</v>
      </c>
      <c r="S325" t="s">
        <v>254</v>
      </c>
      <c r="T325" t="s">
        <v>254</v>
      </c>
      <c r="U325" t="s">
        <v>254</v>
      </c>
      <c r="V325" t="s">
        <v>254</v>
      </c>
      <c r="W325">
        <v>10087.040000000001</v>
      </c>
      <c r="X325">
        <v>103.5</v>
      </c>
      <c r="Y325">
        <v>392.26</v>
      </c>
      <c r="Z325" s="27">
        <f t="shared" si="5"/>
        <v>10582.800000000001</v>
      </c>
    </row>
    <row r="326" spans="1:26">
      <c r="A326" t="s">
        <v>246</v>
      </c>
      <c r="B326" t="s">
        <v>2515</v>
      </c>
      <c r="C326" t="s">
        <v>178</v>
      </c>
      <c r="D326" t="s">
        <v>741</v>
      </c>
      <c r="E326" t="s">
        <v>46</v>
      </c>
      <c r="F326">
        <v>11846716</v>
      </c>
      <c r="G326" s="111">
        <v>44896</v>
      </c>
      <c r="H326" t="s">
        <v>1077</v>
      </c>
      <c r="I326" t="s">
        <v>255</v>
      </c>
      <c r="J326" t="s">
        <v>249</v>
      </c>
      <c r="K326" t="s">
        <v>268</v>
      </c>
      <c r="L326" t="s">
        <v>251</v>
      </c>
      <c r="O326" s="111">
        <v>44896</v>
      </c>
      <c r="P326" t="s">
        <v>252</v>
      </c>
      <c r="Q326" t="s">
        <v>253</v>
      </c>
      <c r="R326" s="111">
        <v>44900</v>
      </c>
      <c r="S326" t="s">
        <v>254</v>
      </c>
      <c r="T326" t="s">
        <v>254</v>
      </c>
      <c r="U326" t="s">
        <v>254</v>
      </c>
      <c r="V326" t="s">
        <v>254</v>
      </c>
      <c r="W326">
        <v>5674.54</v>
      </c>
      <c r="X326">
        <v>10671.14</v>
      </c>
      <c r="Y326">
        <v>14727.81</v>
      </c>
      <c r="Z326" s="27">
        <f t="shared" si="5"/>
        <v>31073.489999999998</v>
      </c>
    </row>
    <row r="327" spans="1:26">
      <c r="A327" t="s">
        <v>246</v>
      </c>
      <c r="B327" t="s">
        <v>2515</v>
      </c>
      <c r="C327" t="s">
        <v>178</v>
      </c>
      <c r="D327" t="s">
        <v>741</v>
      </c>
      <c r="E327" t="s">
        <v>46</v>
      </c>
      <c r="F327">
        <v>11847090</v>
      </c>
      <c r="G327" s="111">
        <v>44896</v>
      </c>
      <c r="H327" t="s">
        <v>1078</v>
      </c>
      <c r="I327" t="s">
        <v>255</v>
      </c>
      <c r="J327" t="s">
        <v>249</v>
      </c>
      <c r="K327" t="s">
        <v>250</v>
      </c>
      <c r="L327" t="s">
        <v>251</v>
      </c>
      <c r="O327" s="111">
        <v>44896</v>
      </c>
      <c r="P327" t="s">
        <v>252</v>
      </c>
      <c r="Q327" t="s">
        <v>253</v>
      </c>
      <c r="R327" s="111">
        <v>44897</v>
      </c>
      <c r="S327" t="s">
        <v>254</v>
      </c>
      <c r="T327" t="s">
        <v>254</v>
      </c>
      <c r="U327" t="s">
        <v>254</v>
      </c>
      <c r="V327" t="s">
        <v>254</v>
      </c>
      <c r="W327">
        <v>744</v>
      </c>
      <c r="X327">
        <v>1503.25</v>
      </c>
      <c r="Y327">
        <v>4323</v>
      </c>
      <c r="Z327" s="27">
        <f t="shared" si="5"/>
        <v>6570.25</v>
      </c>
    </row>
    <row r="328" spans="1:26">
      <c r="A328" t="s">
        <v>246</v>
      </c>
      <c r="B328" t="s">
        <v>2515</v>
      </c>
      <c r="C328" t="s">
        <v>178</v>
      </c>
      <c r="D328" t="s">
        <v>741</v>
      </c>
      <c r="E328" t="s">
        <v>46</v>
      </c>
      <c r="F328">
        <v>11861838</v>
      </c>
      <c r="G328" s="111">
        <v>44901</v>
      </c>
      <c r="H328" t="s">
        <v>1079</v>
      </c>
      <c r="I328" t="s">
        <v>255</v>
      </c>
      <c r="J328" t="s">
        <v>249</v>
      </c>
      <c r="K328" t="s">
        <v>250</v>
      </c>
      <c r="L328" t="s">
        <v>251</v>
      </c>
      <c r="O328" s="111">
        <v>44901</v>
      </c>
      <c r="P328" t="s">
        <v>252</v>
      </c>
      <c r="Q328" t="s">
        <v>253</v>
      </c>
      <c r="R328" s="111">
        <v>44902</v>
      </c>
      <c r="S328" t="s">
        <v>254</v>
      </c>
      <c r="T328" t="s">
        <v>254</v>
      </c>
      <c r="U328" t="s">
        <v>254</v>
      </c>
      <c r="V328" t="s">
        <v>254</v>
      </c>
      <c r="W328">
        <v>9327.1</v>
      </c>
      <c r="X328">
        <v>9053.1</v>
      </c>
      <c r="Y328">
        <v>9947</v>
      </c>
      <c r="Z328" s="27">
        <f t="shared" si="5"/>
        <v>28327.200000000001</v>
      </c>
    </row>
    <row r="329" spans="1:26">
      <c r="A329" t="s">
        <v>246</v>
      </c>
      <c r="B329" t="s">
        <v>2515</v>
      </c>
      <c r="C329" t="s">
        <v>178</v>
      </c>
      <c r="D329" t="s">
        <v>741</v>
      </c>
      <c r="E329" t="s">
        <v>46</v>
      </c>
      <c r="F329">
        <v>11870212</v>
      </c>
      <c r="G329" s="111">
        <v>44905</v>
      </c>
      <c r="H329" t="s">
        <v>1080</v>
      </c>
      <c r="I329" t="s">
        <v>255</v>
      </c>
      <c r="J329" t="s">
        <v>249</v>
      </c>
      <c r="K329" t="s">
        <v>250</v>
      </c>
      <c r="L329" t="s">
        <v>251</v>
      </c>
      <c r="O329" s="111">
        <v>44905</v>
      </c>
      <c r="P329" t="s">
        <v>252</v>
      </c>
      <c r="Q329" t="s">
        <v>253</v>
      </c>
      <c r="R329" s="111">
        <v>44907</v>
      </c>
      <c r="S329" t="s">
        <v>254</v>
      </c>
      <c r="T329" t="s">
        <v>254</v>
      </c>
      <c r="U329" t="s">
        <v>254</v>
      </c>
      <c r="V329" t="s">
        <v>254</v>
      </c>
      <c r="W329">
        <v>6614.13</v>
      </c>
      <c r="X329">
        <v>5114.22</v>
      </c>
      <c r="Y329">
        <v>7827.25</v>
      </c>
      <c r="Z329" s="27">
        <f t="shared" si="5"/>
        <v>19555.599999999999</v>
      </c>
    </row>
    <row r="330" spans="1:26">
      <c r="A330" t="s">
        <v>246</v>
      </c>
      <c r="B330" t="s">
        <v>2515</v>
      </c>
      <c r="C330" t="s">
        <v>178</v>
      </c>
      <c r="D330" t="s">
        <v>741</v>
      </c>
      <c r="E330" t="s">
        <v>46</v>
      </c>
      <c r="F330">
        <v>11890232</v>
      </c>
      <c r="G330" s="111">
        <v>44909</v>
      </c>
      <c r="H330" t="s">
        <v>1081</v>
      </c>
      <c r="I330" t="s">
        <v>255</v>
      </c>
      <c r="J330" t="s">
        <v>249</v>
      </c>
      <c r="K330" t="s">
        <v>250</v>
      </c>
      <c r="L330" t="s">
        <v>251</v>
      </c>
      <c r="O330" s="111">
        <v>44909</v>
      </c>
      <c r="P330" t="s">
        <v>252</v>
      </c>
      <c r="Q330" t="s">
        <v>253</v>
      </c>
      <c r="R330">
        <v>44911</v>
      </c>
      <c r="S330" t="s">
        <v>254</v>
      </c>
      <c r="T330" t="s">
        <v>254</v>
      </c>
      <c r="U330" t="s">
        <v>254</v>
      </c>
      <c r="V330" t="s">
        <v>254</v>
      </c>
      <c r="W330">
        <v>3815.5</v>
      </c>
      <c r="X330">
        <v>4782.5</v>
      </c>
      <c r="Y330">
        <v>7119.49</v>
      </c>
      <c r="Z330" s="27">
        <f t="shared" si="5"/>
        <v>15717.49</v>
      </c>
    </row>
    <row r="331" spans="1:26">
      <c r="A331" t="s">
        <v>246</v>
      </c>
      <c r="B331" t="s">
        <v>2515</v>
      </c>
      <c r="C331" t="s">
        <v>178</v>
      </c>
      <c r="D331" t="s">
        <v>741</v>
      </c>
      <c r="E331" t="s">
        <v>46</v>
      </c>
      <c r="F331">
        <v>11894456</v>
      </c>
      <c r="G331" s="111">
        <v>44910</v>
      </c>
      <c r="H331" t="s">
        <v>1082</v>
      </c>
      <c r="I331" t="s">
        <v>255</v>
      </c>
      <c r="L331" t="s">
        <v>251</v>
      </c>
      <c r="O331" s="111">
        <v>44910</v>
      </c>
      <c r="P331" t="s">
        <v>252</v>
      </c>
      <c r="Q331" t="s">
        <v>253</v>
      </c>
      <c r="R331" s="111">
        <v>44911</v>
      </c>
      <c r="S331" t="s">
        <v>254</v>
      </c>
      <c r="T331" t="s">
        <v>254</v>
      </c>
      <c r="U331" t="s">
        <v>254</v>
      </c>
      <c r="V331" t="s">
        <v>254</v>
      </c>
      <c r="W331">
        <v>729.4</v>
      </c>
      <c r="X331">
        <v>1871</v>
      </c>
      <c r="Y331">
        <v>486.5</v>
      </c>
      <c r="Z331" s="27">
        <f t="shared" si="5"/>
        <v>3086.9</v>
      </c>
    </row>
    <row r="332" spans="1:26">
      <c r="A332" t="s">
        <v>246</v>
      </c>
      <c r="B332" t="s">
        <v>2515</v>
      </c>
      <c r="C332" t="s">
        <v>178</v>
      </c>
      <c r="D332" t="s">
        <v>741</v>
      </c>
      <c r="E332" t="s">
        <v>46</v>
      </c>
      <c r="F332">
        <v>11895154</v>
      </c>
      <c r="G332" s="111">
        <v>44910</v>
      </c>
      <c r="H332" t="s">
        <v>1343</v>
      </c>
      <c r="I332" t="s">
        <v>248</v>
      </c>
      <c r="J332" t="s">
        <v>249</v>
      </c>
      <c r="K332" t="s">
        <v>250</v>
      </c>
      <c r="L332" t="s">
        <v>251</v>
      </c>
      <c r="O332" s="111">
        <v>44910</v>
      </c>
      <c r="P332" t="s">
        <v>252</v>
      </c>
      <c r="Q332" t="s">
        <v>257</v>
      </c>
      <c r="R332" s="111">
        <v>44911</v>
      </c>
      <c r="S332" t="s">
        <v>254</v>
      </c>
      <c r="T332" t="s">
        <v>254</v>
      </c>
      <c r="U332" t="s">
        <v>254</v>
      </c>
      <c r="V332" t="s">
        <v>254</v>
      </c>
      <c r="W332">
        <v>0</v>
      </c>
      <c r="X332">
        <v>0</v>
      </c>
      <c r="Y332">
        <v>0</v>
      </c>
      <c r="Z332" s="27">
        <f t="shared" si="5"/>
        <v>0</v>
      </c>
    </row>
    <row r="333" spans="1:26">
      <c r="A333" t="s">
        <v>246</v>
      </c>
      <c r="B333" t="s">
        <v>2515</v>
      </c>
      <c r="C333" t="s">
        <v>178</v>
      </c>
      <c r="D333" t="s">
        <v>741</v>
      </c>
      <c r="E333" t="s">
        <v>46</v>
      </c>
      <c r="F333">
        <v>11895330</v>
      </c>
      <c r="G333" s="111">
        <v>44910</v>
      </c>
      <c r="H333" t="s">
        <v>1083</v>
      </c>
      <c r="I333" t="s">
        <v>255</v>
      </c>
      <c r="J333" t="s">
        <v>249</v>
      </c>
      <c r="K333" t="s">
        <v>250</v>
      </c>
      <c r="L333" t="s">
        <v>251</v>
      </c>
      <c r="O333" s="111">
        <v>44915</v>
      </c>
      <c r="P333" t="s">
        <v>252</v>
      </c>
      <c r="Q333" t="s">
        <v>253</v>
      </c>
      <c r="R333" s="111">
        <v>44917</v>
      </c>
      <c r="S333" t="s">
        <v>254</v>
      </c>
      <c r="T333" t="s">
        <v>254</v>
      </c>
      <c r="U333" t="s">
        <v>254</v>
      </c>
      <c r="V333" t="s">
        <v>254</v>
      </c>
      <c r="W333">
        <v>1040.5899999999999</v>
      </c>
      <c r="X333">
        <v>1140</v>
      </c>
      <c r="Y333">
        <v>2650.11</v>
      </c>
      <c r="Z333" s="27">
        <f t="shared" si="5"/>
        <v>4830.7000000000007</v>
      </c>
    </row>
    <row r="334" spans="1:26">
      <c r="A334" t="s">
        <v>246</v>
      </c>
      <c r="B334" t="s">
        <v>2515</v>
      </c>
      <c r="C334" t="s">
        <v>178</v>
      </c>
      <c r="D334" t="s">
        <v>1003</v>
      </c>
      <c r="E334" t="s">
        <v>46</v>
      </c>
      <c r="F334">
        <v>11861113</v>
      </c>
      <c r="G334" s="111">
        <v>44903</v>
      </c>
      <c r="H334" t="s">
        <v>1084</v>
      </c>
      <c r="I334" t="s">
        <v>255</v>
      </c>
      <c r="J334" t="s">
        <v>249</v>
      </c>
      <c r="K334" t="s">
        <v>268</v>
      </c>
      <c r="L334" t="s">
        <v>251</v>
      </c>
      <c r="O334" s="111">
        <v>44903</v>
      </c>
      <c r="P334" t="s">
        <v>252</v>
      </c>
      <c r="Q334" t="s">
        <v>282</v>
      </c>
      <c r="R334" s="111">
        <v>44907</v>
      </c>
      <c r="S334" t="s">
        <v>254</v>
      </c>
      <c r="T334" t="s">
        <v>254</v>
      </c>
      <c r="U334" t="s">
        <v>254</v>
      </c>
      <c r="V334" t="s">
        <v>254</v>
      </c>
      <c r="W334">
        <v>707.65</v>
      </c>
      <c r="X334">
        <v>0</v>
      </c>
      <c r="Y334">
        <v>0</v>
      </c>
      <c r="Z334" s="27">
        <f t="shared" si="5"/>
        <v>707.65</v>
      </c>
    </row>
    <row r="335" spans="1:26">
      <c r="A335" t="s">
        <v>246</v>
      </c>
      <c r="B335" t="s">
        <v>2515</v>
      </c>
      <c r="C335" t="s">
        <v>178</v>
      </c>
      <c r="D335" t="s">
        <v>1003</v>
      </c>
      <c r="E335" t="s">
        <v>46</v>
      </c>
      <c r="F335">
        <v>11861448</v>
      </c>
      <c r="G335" s="111">
        <v>44901</v>
      </c>
      <c r="H335" t="s">
        <v>1085</v>
      </c>
      <c r="I335" t="s">
        <v>255</v>
      </c>
      <c r="J335" t="s">
        <v>249</v>
      </c>
      <c r="K335" t="s">
        <v>250</v>
      </c>
      <c r="L335" t="s">
        <v>251</v>
      </c>
      <c r="O335" s="111">
        <v>44901</v>
      </c>
      <c r="P335" t="s">
        <v>252</v>
      </c>
      <c r="Q335" t="s">
        <v>253</v>
      </c>
      <c r="R335" s="111">
        <v>44907</v>
      </c>
      <c r="S335" t="s">
        <v>254</v>
      </c>
      <c r="T335" t="s">
        <v>254</v>
      </c>
      <c r="U335" t="s">
        <v>254</v>
      </c>
      <c r="V335" t="s">
        <v>254</v>
      </c>
      <c r="W335">
        <v>800.9</v>
      </c>
      <c r="X335">
        <v>1066</v>
      </c>
      <c r="Y335">
        <v>1004.9</v>
      </c>
      <c r="Z335" s="27">
        <f t="shared" si="5"/>
        <v>2871.8</v>
      </c>
    </row>
    <row r="336" spans="1:26">
      <c r="A336" t="s">
        <v>246</v>
      </c>
      <c r="B336" t="s">
        <v>2515</v>
      </c>
      <c r="C336" t="s">
        <v>178</v>
      </c>
      <c r="D336" t="s">
        <v>45</v>
      </c>
      <c r="E336" t="s">
        <v>46</v>
      </c>
      <c r="F336">
        <v>1162186</v>
      </c>
      <c r="G336" s="111">
        <v>44963</v>
      </c>
      <c r="H336" t="s">
        <v>2516</v>
      </c>
      <c r="I336" t="s">
        <v>255</v>
      </c>
      <c r="J336" t="s">
        <v>249</v>
      </c>
      <c r="K336" t="s">
        <v>268</v>
      </c>
      <c r="L336" t="s">
        <v>251</v>
      </c>
      <c r="O336" s="111">
        <v>44963</v>
      </c>
      <c r="P336" t="s">
        <v>252</v>
      </c>
      <c r="Q336" t="s">
        <v>253</v>
      </c>
      <c r="R336" s="111">
        <v>44964</v>
      </c>
      <c r="S336" t="s">
        <v>254</v>
      </c>
      <c r="T336" t="s">
        <v>254</v>
      </c>
      <c r="U336" t="s">
        <v>254</v>
      </c>
      <c r="V336" t="s">
        <v>254</v>
      </c>
      <c r="W336">
        <v>0</v>
      </c>
      <c r="X336">
        <v>0</v>
      </c>
      <c r="Y336">
        <v>57107.839999999997</v>
      </c>
      <c r="Z336" s="27">
        <f t="shared" si="5"/>
        <v>57107.839999999997</v>
      </c>
    </row>
    <row r="337" spans="1:26">
      <c r="A337" t="s">
        <v>246</v>
      </c>
      <c r="B337" t="s">
        <v>2515</v>
      </c>
      <c r="C337" t="s">
        <v>178</v>
      </c>
      <c r="D337" t="s">
        <v>45</v>
      </c>
      <c r="E337" t="s">
        <v>46</v>
      </c>
      <c r="F337">
        <v>1229656</v>
      </c>
      <c r="G337" s="111">
        <v>44922</v>
      </c>
      <c r="H337" t="s">
        <v>1344</v>
      </c>
      <c r="I337" t="s">
        <v>255</v>
      </c>
      <c r="J337" t="s">
        <v>249</v>
      </c>
      <c r="K337" t="s">
        <v>268</v>
      </c>
      <c r="L337" t="s">
        <v>251</v>
      </c>
      <c r="O337" s="111">
        <v>44922</v>
      </c>
      <c r="P337" t="s">
        <v>252</v>
      </c>
      <c r="Q337" t="s">
        <v>253</v>
      </c>
      <c r="R337" s="111">
        <v>44923</v>
      </c>
      <c r="S337" t="s">
        <v>254</v>
      </c>
      <c r="T337" t="s">
        <v>254</v>
      </c>
      <c r="U337" t="s">
        <v>254</v>
      </c>
      <c r="V337" t="s">
        <v>254</v>
      </c>
      <c r="W337">
        <v>0</v>
      </c>
      <c r="X337">
        <v>52930.51</v>
      </c>
      <c r="Y337">
        <v>48510.48</v>
      </c>
      <c r="Z337" s="27">
        <f t="shared" si="5"/>
        <v>101440.99</v>
      </c>
    </row>
    <row r="338" spans="1:26">
      <c r="A338" t="s">
        <v>246</v>
      </c>
      <c r="B338" t="s">
        <v>2515</v>
      </c>
      <c r="C338" t="s">
        <v>178</v>
      </c>
      <c r="D338" t="s">
        <v>45</v>
      </c>
      <c r="E338" t="s">
        <v>46</v>
      </c>
      <c r="F338">
        <v>1426726</v>
      </c>
      <c r="G338" s="111">
        <v>44968</v>
      </c>
      <c r="H338" t="s">
        <v>2517</v>
      </c>
      <c r="I338" t="s">
        <v>248</v>
      </c>
      <c r="J338" t="s">
        <v>249</v>
      </c>
      <c r="K338" t="s">
        <v>250</v>
      </c>
      <c r="L338" t="s">
        <v>251</v>
      </c>
      <c r="O338" s="111">
        <v>44968</v>
      </c>
      <c r="P338" t="s">
        <v>252</v>
      </c>
      <c r="Q338" t="s">
        <v>253</v>
      </c>
      <c r="R338" s="111">
        <v>44970</v>
      </c>
      <c r="S338" t="s">
        <v>254</v>
      </c>
      <c r="T338" t="s">
        <v>254</v>
      </c>
      <c r="U338" t="s">
        <v>254</v>
      </c>
      <c r="V338" t="s">
        <v>254</v>
      </c>
      <c r="W338">
        <v>0</v>
      </c>
      <c r="X338">
        <v>0</v>
      </c>
      <c r="Y338">
        <v>1907.99</v>
      </c>
      <c r="Z338" s="27">
        <f t="shared" si="5"/>
        <v>1907.99</v>
      </c>
    </row>
    <row r="339" spans="1:26">
      <c r="A339" t="s">
        <v>246</v>
      </c>
      <c r="B339" t="s">
        <v>2515</v>
      </c>
      <c r="C339" t="s">
        <v>178</v>
      </c>
      <c r="D339" t="s">
        <v>45</v>
      </c>
      <c r="E339" t="s">
        <v>46</v>
      </c>
      <c r="F339">
        <v>4852405</v>
      </c>
      <c r="G339" s="111">
        <v>44922</v>
      </c>
      <c r="H339" t="s">
        <v>1345</v>
      </c>
      <c r="I339" t="s">
        <v>255</v>
      </c>
      <c r="J339" t="s">
        <v>249</v>
      </c>
      <c r="K339" t="s">
        <v>268</v>
      </c>
      <c r="L339" t="s">
        <v>251</v>
      </c>
      <c r="O339" s="111">
        <v>44922</v>
      </c>
      <c r="P339" t="s">
        <v>252</v>
      </c>
      <c r="Q339" t="s">
        <v>253</v>
      </c>
      <c r="R339" s="111">
        <v>44923</v>
      </c>
      <c r="S339" t="s">
        <v>254</v>
      </c>
      <c r="T339" t="s">
        <v>254</v>
      </c>
      <c r="U339" t="s">
        <v>254</v>
      </c>
      <c r="V339" t="s">
        <v>254</v>
      </c>
      <c r="W339">
        <v>0</v>
      </c>
      <c r="X339">
        <v>26107.9</v>
      </c>
      <c r="Y339">
        <v>22088.1</v>
      </c>
      <c r="Z339" s="27">
        <f t="shared" si="5"/>
        <v>48196</v>
      </c>
    </row>
    <row r="340" spans="1:26">
      <c r="A340" t="s">
        <v>246</v>
      </c>
      <c r="B340" t="s">
        <v>2518</v>
      </c>
      <c r="C340" t="s">
        <v>178</v>
      </c>
      <c r="D340" t="s">
        <v>45</v>
      </c>
      <c r="E340" t="s">
        <v>46</v>
      </c>
      <c r="F340">
        <v>6255120</v>
      </c>
      <c r="G340" s="111">
        <v>44929</v>
      </c>
      <c r="H340" t="s">
        <v>1651</v>
      </c>
      <c r="I340" t="s">
        <v>255</v>
      </c>
      <c r="J340" t="s">
        <v>249</v>
      </c>
      <c r="K340" t="s">
        <v>250</v>
      </c>
      <c r="L340" t="s">
        <v>251</v>
      </c>
      <c r="O340" s="111">
        <v>44929</v>
      </c>
      <c r="P340" t="s">
        <v>252</v>
      </c>
      <c r="Q340" t="s">
        <v>253</v>
      </c>
      <c r="R340" s="111">
        <v>44936</v>
      </c>
      <c r="S340" t="s">
        <v>254</v>
      </c>
      <c r="T340" t="s">
        <v>254</v>
      </c>
      <c r="U340" t="s">
        <v>254</v>
      </c>
      <c r="V340" t="s">
        <v>254</v>
      </c>
      <c r="W340">
        <v>1390.5</v>
      </c>
      <c r="X340">
        <v>994.5</v>
      </c>
      <c r="Y340">
        <v>1354</v>
      </c>
      <c r="Z340" s="27">
        <f t="shared" si="5"/>
        <v>3739</v>
      </c>
    </row>
    <row r="341" spans="1:26">
      <c r="A341" t="s">
        <v>246</v>
      </c>
      <c r="B341" t="s">
        <v>2515</v>
      </c>
      <c r="C341" t="s">
        <v>178</v>
      </c>
      <c r="D341" t="s">
        <v>45</v>
      </c>
      <c r="E341" t="s">
        <v>46</v>
      </c>
      <c r="F341">
        <v>11754967</v>
      </c>
      <c r="G341" s="111">
        <v>44935</v>
      </c>
      <c r="H341" t="s">
        <v>1653</v>
      </c>
      <c r="I341" t="s">
        <v>255</v>
      </c>
      <c r="J341" t="s">
        <v>249</v>
      </c>
      <c r="K341" t="s">
        <v>250</v>
      </c>
      <c r="L341" t="s">
        <v>251</v>
      </c>
      <c r="O341" s="111">
        <v>44935</v>
      </c>
      <c r="P341" t="s">
        <v>252</v>
      </c>
      <c r="Q341" t="s">
        <v>253</v>
      </c>
      <c r="R341" s="111">
        <v>44936</v>
      </c>
      <c r="S341" t="s">
        <v>254</v>
      </c>
      <c r="T341" t="s">
        <v>254</v>
      </c>
      <c r="U341" t="s">
        <v>254</v>
      </c>
      <c r="V341" t="s">
        <v>254</v>
      </c>
      <c r="W341">
        <v>0</v>
      </c>
      <c r="X341">
        <v>5288.95</v>
      </c>
      <c r="Y341">
        <v>8778</v>
      </c>
      <c r="Z341" s="27">
        <f t="shared" si="5"/>
        <v>14066.95</v>
      </c>
    </row>
    <row r="342" spans="1:26">
      <c r="A342" t="s">
        <v>246</v>
      </c>
      <c r="B342" t="s">
        <v>2515</v>
      </c>
      <c r="C342" t="s">
        <v>178</v>
      </c>
      <c r="D342" t="s">
        <v>45</v>
      </c>
      <c r="E342" t="s">
        <v>46</v>
      </c>
      <c r="F342">
        <v>11938888</v>
      </c>
      <c r="G342" s="111">
        <v>44922</v>
      </c>
      <c r="H342" t="s">
        <v>1346</v>
      </c>
      <c r="I342" t="s">
        <v>255</v>
      </c>
      <c r="J342" t="s">
        <v>249</v>
      </c>
      <c r="K342" t="s">
        <v>268</v>
      </c>
      <c r="L342" t="s">
        <v>251</v>
      </c>
      <c r="O342" s="111">
        <v>44922</v>
      </c>
      <c r="P342" t="s">
        <v>252</v>
      </c>
      <c r="Q342" t="s">
        <v>253</v>
      </c>
      <c r="R342" s="111">
        <v>44923</v>
      </c>
      <c r="S342" t="s">
        <v>254</v>
      </c>
      <c r="T342" t="s">
        <v>254</v>
      </c>
      <c r="U342" t="s">
        <v>254</v>
      </c>
      <c r="V342" t="s">
        <v>254</v>
      </c>
      <c r="W342">
        <v>0</v>
      </c>
      <c r="X342">
        <v>12297.67</v>
      </c>
      <c r="Y342">
        <v>13559.05</v>
      </c>
      <c r="Z342" s="27">
        <f t="shared" si="5"/>
        <v>25856.720000000001</v>
      </c>
    </row>
    <row r="343" spans="1:26">
      <c r="A343" t="s">
        <v>246</v>
      </c>
      <c r="B343" t="s">
        <v>2515</v>
      </c>
      <c r="C343" t="s">
        <v>178</v>
      </c>
      <c r="D343" t="s">
        <v>45</v>
      </c>
      <c r="E343" t="s">
        <v>46</v>
      </c>
      <c r="F343">
        <v>11939205</v>
      </c>
      <c r="G343" s="111">
        <v>44922</v>
      </c>
      <c r="H343" t="s">
        <v>1347</v>
      </c>
      <c r="I343" t="s">
        <v>248</v>
      </c>
      <c r="J343" t="s">
        <v>249</v>
      </c>
      <c r="K343" t="s">
        <v>250</v>
      </c>
      <c r="L343" t="s">
        <v>251</v>
      </c>
      <c r="O343" s="111">
        <v>44922</v>
      </c>
      <c r="P343" t="s">
        <v>252</v>
      </c>
      <c r="Q343" t="s">
        <v>1406</v>
      </c>
      <c r="R343" s="111"/>
      <c r="S343" t="s">
        <v>254</v>
      </c>
      <c r="T343" t="s">
        <v>254</v>
      </c>
      <c r="U343" t="s">
        <v>254</v>
      </c>
      <c r="V343" t="s">
        <v>254</v>
      </c>
      <c r="W343">
        <v>0</v>
      </c>
      <c r="X343">
        <v>0</v>
      </c>
      <c r="Y343">
        <v>0</v>
      </c>
      <c r="Z343" s="27">
        <f t="shared" si="5"/>
        <v>0</v>
      </c>
    </row>
    <row r="344" spans="1:26">
      <c r="A344" t="s">
        <v>246</v>
      </c>
      <c r="B344" t="s">
        <v>2515</v>
      </c>
      <c r="C344" t="s">
        <v>178</v>
      </c>
      <c r="D344" t="s">
        <v>45</v>
      </c>
      <c r="E344" t="s">
        <v>46</v>
      </c>
      <c r="F344">
        <v>12102714</v>
      </c>
      <c r="G344" s="111">
        <v>44967</v>
      </c>
      <c r="H344" t="s">
        <v>2519</v>
      </c>
      <c r="I344" t="s">
        <v>255</v>
      </c>
      <c r="L344" t="s">
        <v>251</v>
      </c>
      <c r="O344" s="111">
        <v>44967</v>
      </c>
      <c r="P344" t="s">
        <v>252</v>
      </c>
      <c r="Q344" t="s">
        <v>253</v>
      </c>
      <c r="R344" s="111">
        <v>44970</v>
      </c>
      <c r="S344" t="s">
        <v>254</v>
      </c>
      <c r="T344" t="s">
        <v>254</v>
      </c>
      <c r="U344" t="s">
        <v>254</v>
      </c>
      <c r="V344" t="s">
        <v>254</v>
      </c>
      <c r="W344">
        <v>0</v>
      </c>
      <c r="X344">
        <v>0</v>
      </c>
      <c r="Y344">
        <v>1433.4799728393555</v>
      </c>
      <c r="Z344" s="27">
        <f t="shared" si="5"/>
        <v>1433.4799728393555</v>
      </c>
    </row>
    <row r="345" spans="1:26">
      <c r="A345" t="s">
        <v>246</v>
      </c>
      <c r="B345" t="s">
        <v>2515</v>
      </c>
      <c r="C345" t="s">
        <v>178</v>
      </c>
      <c r="D345" t="s">
        <v>45</v>
      </c>
      <c r="E345" t="s">
        <v>46</v>
      </c>
      <c r="F345">
        <v>12129912</v>
      </c>
      <c r="G345" s="111">
        <v>44972</v>
      </c>
      <c r="H345" t="s">
        <v>2520</v>
      </c>
      <c r="I345" t="s">
        <v>271</v>
      </c>
      <c r="J345" t="s">
        <v>249</v>
      </c>
      <c r="K345" t="s">
        <v>250</v>
      </c>
      <c r="L345" t="s">
        <v>251</v>
      </c>
      <c r="O345" s="111">
        <v>44972</v>
      </c>
      <c r="P345" t="s">
        <v>252</v>
      </c>
      <c r="Q345" t="s">
        <v>253</v>
      </c>
      <c r="R345" s="111">
        <v>44981</v>
      </c>
      <c r="S345" t="s">
        <v>254</v>
      </c>
      <c r="T345" t="s">
        <v>254</v>
      </c>
      <c r="U345" t="s">
        <v>254</v>
      </c>
      <c r="V345" t="s">
        <v>254</v>
      </c>
      <c r="W345">
        <v>0</v>
      </c>
      <c r="X345">
        <v>0</v>
      </c>
      <c r="Y345">
        <v>664.9</v>
      </c>
      <c r="Z345" s="27">
        <f t="shared" si="5"/>
        <v>664.9</v>
      </c>
    </row>
    <row r="346" spans="1:26">
      <c r="A346" t="s">
        <v>246</v>
      </c>
      <c r="B346" t="s">
        <v>2515</v>
      </c>
      <c r="C346" t="s">
        <v>178</v>
      </c>
      <c r="D346" t="s">
        <v>2404</v>
      </c>
      <c r="E346" t="s">
        <v>46</v>
      </c>
      <c r="F346">
        <v>12106413</v>
      </c>
      <c r="G346" s="111">
        <v>44965</v>
      </c>
      <c r="H346" t="s">
        <v>2521</v>
      </c>
      <c r="I346" t="s">
        <v>248</v>
      </c>
      <c r="J346" t="s">
        <v>259</v>
      </c>
      <c r="K346" t="s">
        <v>250</v>
      </c>
      <c r="L346" t="s">
        <v>251</v>
      </c>
      <c r="O346" s="111">
        <v>44965</v>
      </c>
      <c r="P346" t="s">
        <v>254</v>
      </c>
      <c r="Q346" t="s">
        <v>253</v>
      </c>
      <c r="R346" s="111">
        <v>44971</v>
      </c>
      <c r="S346" t="s">
        <v>254</v>
      </c>
      <c r="T346" t="s">
        <v>254</v>
      </c>
      <c r="U346" t="s">
        <v>254</v>
      </c>
      <c r="V346" t="s">
        <v>254</v>
      </c>
      <c r="W346">
        <v>0</v>
      </c>
      <c r="X346">
        <v>0</v>
      </c>
      <c r="Y346">
        <v>40.5</v>
      </c>
      <c r="Z346" s="27">
        <f t="shared" si="5"/>
        <v>40.5</v>
      </c>
    </row>
    <row r="347" spans="1:26">
      <c r="A347" t="s">
        <v>246</v>
      </c>
      <c r="B347" t="s">
        <v>2515</v>
      </c>
      <c r="C347" t="s">
        <v>178</v>
      </c>
      <c r="D347" t="s">
        <v>2404</v>
      </c>
      <c r="E347" t="s">
        <v>46</v>
      </c>
      <c r="F347">
        <v>12125383</v>
      </c>
      <c r="G347" s="111">
        <v>44971</v>
      </c>
      <c r="H347" t="s">
        <v>2522</v>
      </c>
      <c r="I347" t="s">
        <v>248</v>
      </c>
      <c r="J347" t="s">
        <v>259</v>
      </c>
      <c r="K347" t="s">
        <v>250</v>
      </c>
      <c r="L347" t="s">
        <v>251</v>
      </c>
      <c r="O347" s="111">
        <v>44971</v>
      </c>
      <c r="P347" t="s">
        <v>254</v>
      </c>
      <c r="Q347" t="s">
        <v>253</v>
      </c>
      <c r="R347" s="111">
        <v>44973</v>
      </c>
      <c r="S347" t="s">
        <v>254</v>
      </c>
      <c r="T347" t="s">
        <v>254</v>
      </c>
      <c r="U347" t="s">
        <v>254</v>
      </c>
      <c r="V347" t="s">
        <v>254</v>
      </c>
      <c r="W347">
        <v>0</v>
      </c>
      <c r="X347">
        <v>0</v>
      </c>
      <c r="Y347">
        <v>48.650001525878906</v>
      </c>
      <c r="Z347" s="27">
        <f t="shared" si="5"/>
        <v>48.650001525878906</v>
      </c>
    </row>
    <row r="348" spans="1:26">
      <c r="A348" t="s">
        <v>246</v>
      </c>
      <c r="B348" t="s">
        <v>2515</v>
      </c>
      <c r="C348" t="s">
        <v>178</v>
      </c>
      <c r="D348" t="s">
        <v>2404</v>
      </c>
      <c r="E348" t="s">
        <v>46</v>
      </c>
      <c r="F348">
        <v>12125821</v>
      </c>
      <c r="G348" s="111">
        <v>44973</v>
      </c>
      <c r="H348" t="s">
        <v>2523</v>
      </c>
      <c r="I348" t="s">
        <v>255</v>
      </c>
      <c r="J348" t="s">
        <v>249</v>
      </c>
      <c r="K348" t="s">
        <v>250</v>
      </c>
      <c r="L348" t="s">
        <v>251</v>
      </c>
      <c r="O348" s="111">
        <v>44973</v>
      </c>
      <c r="P348" t="s">
        <v>252</v>
      </c>
      <c r="Q348" t="s">
        <v>253</v>
      </c>
      <c r="R348" s="111">
        <v>44975</v>
      </c>
      <c r="S348" t="s">
        <v>254</v>
      </c>
      <c r="T348" t="s">
        <v>254</v>
      </c>
      <c r="U348" t="s">
        <v>254</v>
      </c>
      <c r="V348" t="s">
        <v>254</v>
      </c>
      <c r="W348">
        <v>0</v>
      </c>
      <c r="X348">
        <v>0</v>
      </c>
      <c r="Y348">
        <v>1577.74</v>
      </c>
      <c r="Z348" s="27">
        <f t="shared" si="5"/>
        <v>1577.74</v>
      </c>
    </row>
    <row r="349" spans="1:26">
      <c r="A349" t="s">
        <v>246</v>
      </c>
      <c r="B349" t="s">
        <v>2515</v>
      </c>
      <c r="C349" t="s">
        <v>178</v>
      </c>
      <c r="D349" t="s">
        <v>2404</v>
      </c>
      <c r="E349" t="s">
        <v>46</v>
      </c>
      <c r="F349">
        <v>12126510</v>
      </c>
      <c r="G349" s="111">
        <v>44971</v>
      </c>
      <c r="H349" t="s">
        <v>2524</v>
      </c>
      <c r="I349" t="s">
        <v>248</v>
      </c>
      <c r="J349" t="s">
        <v>259</v>
      </c>
      <c r="K349" t="s">
        <v>250</v>
      </c>
      <c r="L349" t="s">
        <v>251</v>
      </c>
      <c r="O349" s="111">
        <v>44971</v>
      </c>
      <c r="P349" t="s">
        <v>254</v>
      </c>
      <c r="Q349" t="s">
        <v>253</v>
      </c>
      <c r="R349" s="111">
        <v>44973</v>
      </c>
      <c r="S349" t="s">
        <v>254</v>
      </c>
      <c r="T349" t="s">
        <v>254</v>
      </c>
      <c r="U349" t="s">
        <v>254</v>
      </c>
      <c r="V349" t="s">
        <v>254</v>
      </c>
      <c r="W349">
        <v>0</v>
      </c>
      <c r="X349">
        <v>0</v>
      </c>
      <c r="Y349">
        <v>1207.2999725341797</v>
      </c>
      <c r="Z349" s="27">
        <f t="shared" si="5"/>
        <v>1207.2999725341797</v>
      </c>
    </row>
    <row r="350" spans="1:26">
      <c r="A350" t="s">
        <v>246</v>
      </c>
      <c r="B350" t="s">
        <v>2515</v>
      </c>
      <c r="C350" t="s">
        <v>178</v>
      </c>
      <c r="D350" t="s">
        <v>2404</v>
      </c>
      <c r="E350" t="s">
        <v>46</v>
      </c>
      <c r="F350">
        <v>12137174</v>
      </c>
      <c r="G350" s="111">
        <v>44973</v>
      </c>
      <c r="H350" t="s">
        <v>2525</v>
      </c>
      <c r="I350" t="s">
        <v>255</v>
      </c>
      <c r="J350" t="s">
        <v>249</v>
      </c>
      <c r="K350" t="s">
        <v>250</v>
      </c>
      <c r="L350" t="s">
        <v>251</v>
      </c>
      <c r="O350" s="111">
        <v>44973</v>
      </c>
      <c r="P350" t="s">
        <v>252</v>
      </c>
      <c r="Q350" t="s">
        <v>253</v>
      </c>
      <c r="R350" s="111">
        <v>44975</v>
      </c>
      <c r="S350" t="s">
        <v>254</v>
      </c>
      <c r="T350" t="s">
        <v>254</v>
      </c>
      <c r="U350" t="s">
        <v>254</v>
      </c>
      <c r="V350" t="s">
        <v>254</v>
      </c>
      <c r="W350">
        <v>0</v>
      </c>
      <c r="X350">
        <v>0</v>
      </c>
      <c r="Y350">
        <v>719.9</v>
      </c>
      <c r="Z350" s="27">
        <f t="shared" si="5"/>
        <v>719.9</v>
      </c>
    </row>
    <row r="351" spans="1:26">
      <c r="A351" t="s">
        <v>246</v>
      </c>
      <c r="B351" t="s">
        <v>2515</v>
      </c>
      <c r="C351" t="s">
        <v>178</v>
      </c>
      <c r="D351" t="s">
        <v>2404</v>
      </c>
      <c r="E351" t="s">
        <v>46</v>
      </c>
      <c r="F351">
        <v>12137319</v>
      </c>
      <c r="G351" s="111">
        <v>44973</v>
      </c>
      <c r="H351" t="s">
        <v>2526</v>
      </c>
      <c r="I351" t="s">
        <v>255</v>
      </c>
      <c r="J351" t="s">
        <v>249</v>
      </c>
      <c r="K351" t="s">
        <v>250</v>
      </c>
      <c r="L351" t="s">
        <v>251</v>
      </c>
      <c r="O351" s="111">
        <v>44973</v>
      </c>
      <c r="P351" t="s">
        <v>252</v>
      </c>
      <c r="Q351" t="s">
        <v>253</v>
      </c>
      <c r="R351" s="111">
        <v>44975</v>
      </c>
      <c r="S351" t="s">
        <v>254</v>
      </c>
      <c r="T351" t="s">
        <v>254</v>
      </c>
      <c r="U351" t="s">
        <v>254</v>
      </c>
      <c r="V351" t="s">
        <v>254</v>
      </c>
      <c r="W351">
        <v>0</v>
      </c>
      <c r="X351">
        <v>0</v>
      </c>
      <c r="Y351">
        <v>1974</v>
      </c>
      <c r="Z351" s="27">
        <f t="shared" si="5"/>
        <v>1974</v>
      </c>
    </row>
    <row r="352" spans="1:26">
      <c r="A352" t="s">
        <v>246</v>
      </c>
      <c r="B352" t="s">
        <v>2515</v>
      </c>
      <c r="C352" t="s">
        <v>178</v>
      </c>
      <c r="D352" t="s">
        <v>2404</v>
      </c>
      <c r="E352" t="s">
        <v>46</v>
      </c>
      <c r="F352">
        <v>12141187</v>
      </c>
      <c r="G352" s="111">
        <v>44974</v>
      </c>
      <c r="H352" t="s">
        <v>2527</v>
      </c>
      <c r="I352" t="s">
        <v>271</v>
      </c>
      <c r="J352" t="s">
        <v>249</v>
      </c>
      <c r="K352" t="s">
        <v>250</v>
      </c>
      <c r="L352" t="s">
        <v>251</v>
      </c>
      <c r="O352" s="111">
        <v>44974</v>
      </c>
      <c r="P352" t="s">
        <v>252</v>
      </c>
      <c r="Q352" t="s">
        <v>257</v>
      </c>
      <c r="R352" s="111">
        <v>44980</v>
      </c>
      <c r="S352" t="s">
        <v>254</v>
      </c>
      <c r="T352" t="s">
        <v>254</v>
      </c>
      <c r="U352" t="s">
        <v>254</v>
      </c>
      <c r="V352" t="s">
        <v>254</v>
      </c>
      <c r="W352">
        <v>0</v>
      </c>
      <c r="X352">
        <v>0</v>
      </c>
      <c r="Y352">
        <v>0</v>
      </c>
      <c r="Z352" s="27">
        <f t="shared" si="5"/>
        <v>0</v>
      </c>
    </row>
    <row r="353" spans="1:26">
      <c r="A353" t="s">
        <v>246</v>
      </c>
      <c r="B353" t="s">
        <v>2515</v>
      </c>
      <c r="C353" t="s">
        <v>178</v>
      </c>
      <c r="D353" t="s">
        <v>1250</v>
      </c>
      <c r="E353" t="s">
        <v>46</v>
      </c>
      <c r="F353">
        <v>11973746</v>
      </c>
      <c r="G353" s="111">
        <v>44931</v>
      </c>
      <c r="H353" t="s">
        <v>1654</v>
      </c>
      <c r="I353" t="s">
        <v>255</v>
      </c>
      <c r="J353" t="s">
        <v>249</v>
      </c>
      <c r="K353" t="s">
        <v>250</v>
      </c>
      <c r="L353" t="s">
        <v>251</v>
      </c>
      <c r="O353" s="111">
        <v>44931</v>
      </c>
      <c r="P353" t="s">
        <v>252</v>
      </c>
      <c r="Q353" t="s">
        <v>253</v>
      </c>
      <c r="R353" s="111">
        <v>44943</v>
      </c>
      <c r="S353" t="s">
        <v>254</v>
      </c>
      <c r="T353" t="s">
        <v>254</v>
      </c>
      <c r="U353" t="s">
        <v>254</v>
      </c>
      <c r="V353" t="s">
        <v>254</v>
      </c>
      <c r="W353">
        <v>0</v>
      </c>
      <c r="X353">
        <v>1589</v>
      </c>
      <c r="Y353">
        <v>4880.17</v>
      </c>
      <c r="Z353" s="27">
        <f t="shared" si="5"/>
        <v>6469.17</v>
      </c>
    </row>
    <row r="354" spans="1:26">
      <c r="A354" t="s">
        <v>246</v>
      </c>
      <c r="B354" t="s">
        <v>2515</v>
      </c>
      <c r="C354" t="s">
        <v>178</v>
      </c>
      <c r="D354" t="s">
        <v>1250</v>
      </c>
      <c r="E354" t="s">
        <v>46</v>
      </c>
      <c r="F354">
        <v>12001377</v>
      </c>
      <c r="G354" s="111">
        <v>44939</v>
      </c>
      <c r="H354" t="s">
        <v>1655</v>
      </c>
      <c r="I354" t="s">
        <v>255</v>
      </c>
      <c r="J354" t="s">
        <v>249</v>
      </c>
      <c r="K354" t="s">
        <v>250</v>
      </c>
      <c r="L354" t="s">
        <v>251</v>
      </c>
      <c r="O354" s="111">
        <v>44939</v>
      </c>
      <c r="P354" t="s">
        <v>252</v>
      </c>
      <c r="Q354" t="s">
        <v>253</v>
      </c>
      <c r="R354" s="111">
        <v>44951</v>
      </c>
      <c r="S354" t="s">
        <v>254</v>
      </c>
      <c r="T354" t="s">
        <v>254</v>
      </c>
      <c r="U354" t="s">
        <v>254</v>
      </c>
      <c r="V354" t="s">
        <v>254</v>
      </c>
      <c r="W354">
        <v>0</v>
      </c>
      <c r="X354">
        <v>2974.2</v>
      </c>
      <c r="Y354">
        <v>25091.02</v>
      </c>
      <c r="Z354" s="27">
        <f t="shared" si="5"/>
        <v>28065.22</v>
      </c>
    </row>
    <row r="355" spans="1:26">
      <c r="A355" t="s">
        <v>246</v>
      </c>
      <c r="B355" t="s">
        <v>2515</v>
      </c>
      <c r="C355" t="s">
        <v>178</v>
      </c>
      <c r="D355" t="s">
        <v>1656</v>
      </c>
      <c r="E355" t="s">
        <v>46</v>
      </c>
      <c r="F355">
        <v>1150728</v>
      </c>
      <c r="G355" s="111">
        <v>44943</v>
      </c>
      <c r="H355" t="s">
        <v>1657</v>
      </c>
      <c r="I355" t="s">
        <v>255</v>
      </c>
      <c r="J355" t="s">
        <v>249</v>
      </c>
      <c r="K355" t="s">
        <v>832</v>
      </c>
      <c r="L355" t="s">
        <v>251</v>
      </c>
      <c r="O355" s="111">
        <v>44943</v>
      </c>
      <c r="P355" t="s">
        <v>252</v>
      </c>
      <c r="Q355" t="s">
        <v>253</v>
      </c>
      <c r="R355" s="111">
        <v>44944</v>
      </c>
      <c r="S355" t="s">
        <v>254</v>
      </c>
      <c r="T355" t="s">
        <v>254</v>
      </c>
      <c r="U355" t="s">
        <v>254</v>
      </c>
      <c r="V355" t="s">
        <v>254</v>
      </c>
      <c r="W355">
        <v>0</v>
      </c>
      <c r="X355">
        <v>4217.3599999999997</v>
      </c>
      <c r="Y355">
        <v>10587.27</v>
      </c>
      <c r="Z355" s="27">
        <f t="shared" si="5"/>
        <v>14804.630000000001</v>
      </c>
    </row>
    <row r="356" spans="1:26">
      <c r="A356" t="s">
        <v>246</v>
      </c>
      <c r="B356" t="s">
        <v>2528</v>
      </c>
      <c r="C356" t="s">
        <v>1658</v>
      </c>
      <c r="D356" t="s">
        <v>247</v>
      </c>
      <c r="E356" t="s">
        <v>54</v>
      </c>
      <c r="F356">
        <v>7747109</v>
      </c>
      <c r="G356" s="111">
        <v>44981</v>
      </c>
      <c r="H356" t="s">
        <v>2529</v>
      </c>
      <c r="I356" t="s">
        <v>271</v>
      </c>
      <c r="J356" t="s">
        <v>249</v>
      </c>
      <c r="K356" t="s">
        <v>250</v>
      </c>
      <c r="L356" t="s">
        <v>251</v>
      </c>
      <c r="O356" s="111">
        <v>44982</v>
      </c>
      <c r="P356" t="s">
        <v>252</v>
      </c>
      <c r="Q356" t="s">
        <v>257</v>
      </c>
      <c r="R356">
        <v>44984</v>
      </c>
      <c r="S356" t="s">
        <v>254</v>
      </c>
      <c r="T356" t="s">
        <v>254</v>
      </c>
      <c r="U356" t="s">
        <v>254</v>
      </c>
      <c r="V356" t="s">
        <v>254</v>
      </c>
      <c r="W356">
        <v>0</v>
      </c>
      <c r="X356">
        <v>0</v>
      </c>
      <c r="Y356">
        <v>0</v>
      </c>
      <c r="Z356" s="27">
        <f t="shared" si="5"/>
        <v>0</v>
      </c>
    </row>
    <row r="357" spans="1:26">
      <c r="A357" t="s">
        <v>246</v>
      </c>
      <c r="B357" t="s">
        <v>2528</v>
      </c>
      <c r="C357" t="s">
        <v>1658</v>
      </c>
      <c r="D357" t="s">
        <v>247</v>
      </c>
      <c r="E357" t="s">
        <v>54</v>
      </c>
      <c r="F357">
        <v>12096684</v>
      </c>
      <c r="G357" s="111">
        <v>44963</v>
      </c>
      <c r="H357" t="s">
        <v>2530</v>
      </c>
      <c r="I357" t="s">
        <v>255</v>
      </c>
      <c r="J357" t="s">
        <v>249</v>
      </c>
      <c r="K357" t="s">
        <v>268</v>
      </c>
      <c r="L357" t="s">
        <v>251</v>
      </c>
      <c r="O357" s="111">
        <v>44963</v>
      </c>
      <c r="P357" t="s">
        <v>252</v>
      </c>
      <c r="Q357" t="s">
        <v>253</v>
      </c>
      <c r="R357" s="111">
        <v>44964</v>
      </c>
      <c r="S357" t="s">
        <v>254</v>
      </c>
      <c r="T357" t="s">
        <v>254</v>
      </c>
      <c r="U357" t="s">
        <v>254</v>
      </c>
      <c r="V357" t="s">
        <v>254</v>
      </c>
      <c r="W357">
        <v>0</v>
      </c>
      <c r="X357">
        <v>0</v>
      </c>
      <c r="Y357">
        <v>2546.0500000000002</v>
      </c>
      <c r="Z357" s="27">
        <f t="shared" si="5"/>
        <v>2546.0500000000002</v>
      </c>
    </row>
    <row r="358" spans="1:26">
      <c r="A358" t="s">
        <v>246</v>
      </c>
      <c r="B358" t="s">
        <v>2528</v>
      </c>
      <c r="C358" t="s">
        <v>1658</v>
      </c>
      <c r="D358" t="s">
        <v>247</v>
      </c>
      <c r="E358" t="s">
        <v>54</v>
      </c>
      <c r="F358">
        <v>12096833</v>
      </c>
      <c r="G358" s="111">
        <v>44984</v>
      </c>
      <c r="H358" t="s">
        <v>2531</v>
      </c>
      <c r="I358" t="s">
        <v>248</v>
      </c>
      <c r="J358" t="s">
        <v>249</v>
      </c>
      <c r="K358" t="s">
        <v>250</v>
      </c>
      <c r="L358" t="s">
        <v>251</v>
      </c>
      <c r="O358" s="111">
        <v>44984</v>
      </c>
      <c r="P358" t="s">
        <v>252</v>
      </c>
      <c r="Q358" t="s">
        <v>257</v>
      </c>
      <c r="R358" s="111"/>
      <c r="S358" t="s">
        <v>254</v>
      </c>
      <c r="T358" t="s">
        <v>254</v>
      </c>
      <c r="U358" t="s">
        <v>254</v>
      </c>
      <c r="V358" t="s">
        <v>254</v>
      </c>
      <c r="W358">
        <v>0</v>
      </c>
      <c r="X358">
        <v>0</v>
      </c>
      <c r="Y358">
        <v>0</v>
      </c>
      <c r="Z358" s="27">
        <f t="shared" si="5"/>
        <v>0</v>
      </c>
    </row>
    <row r="359" spans="1:26">
      <c r="A359" t="s">
        <v>246</v>
      </c>
      <c r="B359" t="s">
        <v>2528</v>
      </c>
      <c r="C359" t="s">
        <v>1658</v>
      </c>
      <c r="D359" t="s">
        <v>57</v>
      </c>
      <c r="E359" t="s">
        <v>58</v>
      </c>
      <c r="F359">
        <v>10407164</v>
      </c>
      <c r="G359" s="111">
        <v>44958</v>
      </c>
      <c r="H359" t="s">
        <v>2532</v>
      </c>
      <c r="I359" t="s">
        <v>255</v>
      </c>
      <c r="J359" t="s">
        <v>249</v>
      </c>
      <c r="K359" t="s">
        <v>250</v>
      </c>
      <c r="L359" t="s">
        <v>251</v>
      </c>
      <c r="O359" s="111">
        <v>44958</v>
      </c>
      <c r="P359" t="s">
        <v>252</v>
      </c>
      <c r="Q359" t="s">
        <v>253</v>
      </c>
      <c r="R359">
        <v>44959</v>
      </c>
      <c r="S359" t="s">
        <v>254</v>
      </c>
      <c r="T359" t="s">
        <v>254</v>
      </c>
      <c r="U359" t="s">
        <v>254</v>
      </c>
      <c r="V359" t="s">
        <v>254</v>
      </c>
      <c r="W359">
        <v>0</v>
      </c>
      <c r="X359">
        <v>0</v>
      </c>
      <c r="Y359">
        <v>2325.2399999999998</v>
      </c>
      <c r="Z359" s="27">
        <f t="shared" si="5"/>
        <v>2325.2399999999998</v>
      </c>
    </row>
    <row r="360" spans="1:26">
      <c r="A360" t="s">
        <v>246</v>
      </c>
      <c r="B360" t="s">
        <v>2528</v>
      </c>
      <c r="C360" t="s">
        <v>1658</v>
      </c>
      <c r="D360" t="s">
        <v>57</v>
      </c>
      <c r="E360" t="s">
        <v>58</v>
      </c>
      <c r="F360">
        <v>11864193</v>
      </c>
      <c r="G360" s="111">
        <v>44967</v>
      </c>
      <c r="H360" t="s">
        <v>2533</v>
      </c>
      <c r="I360" t="s">
        <v>255</v>
      </c>
      <c r="L360" t="s">
        <v>251</v>
      </c>
      <c r="O360" s="111">
        <v>44967</v>
      </c>
      <c r="P360" t="s">
        <v>252</v>
      </c>
      <c r="Q360" t="s">
        <v>253</v>
      </c>
      <c r="R360" s="111">
        <v>44970</v>
      </c>
      <c r="S360" t="s">
        <v>254</v>
      </c>
      <c r="T360" t="s">
        <v>254</v>
      </c>
      <c r="U360" t="s">
        <v>254</v>
      </c>
      <c r="V360" t="s">
        <v>254</v>
      </c>
      <c r="W360">
        <v>0</v>
      </c>
      <c r="X360">
        <v>0</v>
      </c>
      <c r="Y360">
        <v>173.12</v>
      </c>
      <c r="Z360" s="27">
        <f t="shared" si="5"/>
        <v>173.12</v>
      </c>
    </row>
    <row r="361" spans="1:26">
      <c r="A361" t="s">
        <v>246</v>
      </c>
      <c r="B361" t="s">
        <v>2528</v>
      </c>
      <c r="C361" t="s">
        <v>1658</v>
      </c>
      <c r="D361" t="s">
        <v>57</v>
      </c>
      <c r="E361" t="s">
        <v>58</v>
      </c>
      <c r="F361">
        <v>11932044</v>
      </c>
      <c r="G361" s="111">
        <v>44954</v>
      </c>
      <c r="H361" t="s">
        <v>1659</v>
      </c>
      <c r="I361" t="s">
        <v>255</v>
      </c>
      <c r="J361" t="s">
        <v>249</v>
      </c>
      <c r="K361" t="s">
        <v>250</v>
      </c>
      <c r="L361" t="s">
        <v>251</v>
      </c>
      <c r="O361" s="111">
        <v>44954</v>
      </c>
      <c r="P361" t="s">
        <v>252</v>
      </c>
      <c r="Q361" t="s">
        <v>253</v>
      </c>
      <c r="R361" s="111">
        <v>44956</v>
      </c>
      <c r="S361" t="s">
        <v>254</v>
      </c>
      <c r="T361" t="s">
        <v>254</v>
      </c>
      <c r="U361" t="s">
        <v>254</v>
      </c>
      <c r="V361" t="s">
        <v>254</v>
      </c>
      <c r="W361">
        <v>0</v>
      </c>
      <c r="X361">
        <v>0</v>
      </c>
      <c r="Y361">
        <v>238.79</v>
      </c>
      <c r="Z361" s="27">
        <f t="shared" si="5"/>
        <v>238.79</v>
      </c>
    </row>
    <row r="362" spans="1:26">
      <c r="A362" t="s">
        <v>246</v>
      </c>
      <c r="B362" t="s">
        <v>2528</v>
      </c>
      <c r="C362" t="s">
        <v>1658</v>
      </c>
      <c r="D362" t="s">
        <v>57</v>
      </c>
      <c r="E362" t="s">
        <v>58</v>
      </c>
      <c r="F362">
        <v>11987096</v>
      </c>
      <c r="G362" s="111">
        <v>44936</v>
      </c>
      <c r="H362" t="s">
        <v>1660</v>
      </c>
      <c r="I362" t="s">
        <v>255</v>
      </c>
      <c r="J362" t="s">
        <v>249</v>
      </c>
      <c r="K362" t="s">
        <v>250</v>
      </c>
      <c r="L362" t="s">
        <v>251</v>
      </c>
      <c r="O362" s="111">
        <v>44936</v>
      </c>
      <c r="P362" t="s">
        <v>252</v>
      </c>
      <c r="Q362" t="s">
        <v>253</v>
      </c>
      <c r="R362" s="111">
        <v>44937</v>
      </c>
      <c r="S362" t="s">
        <v>254</v>
      </c>
      <c r="T362" t="s">
        <v>254</v>
      </c>
      <c r="U362" t="s">
        <v>254</v>
      </c>
      <c r="V362" t="s">
        <v>254</v>
      </c>
      <c r="W362">
        <v>0</v>
      </c>
      <c r="X362">
        <v>804</v>
      </c>
      <c r="Y362">
        <v>1821.8</v>
      </c>
      <c r="Z362" s="27">
        <f t="shared" si="5"/>
        <v>2625.8</v>
      </c>
    </row>
    <row r="363" spans="1:26">
      <c r="A363" t="s">
        <v>246</v>
      </c>
      <c r="B363" t="s">
        <v>2528</v>
      </c>
      <c r="C363" t="s">
        <v>1658</v>
      </c>
      <c r="D363" t="s">
        <v>57</v>
      </c>
      <c r="E363" t="s">
        <v>58</v>
      </c>
      <c r="F363">
        <v>11995447</v>
      </c>
      <c r="G363" s="111">
        <v>44944</v>
      </c>
      <c r="H363" t="s">
        <v>1661</v>
      </c>
      <c r="I363" t="s">
        <v>255</v>
      </c>
      <c r="J363" t="s">
        <v>249</v>
      </c>
      <c r="K363" t="s">
        <v>268</v>
      </c>
      <c r="L363" t="s">
        <v>251</v>
      </c>
      <c r="O363" s="111">
        <v>44944</v>
      </c>
      <c r="P363" t="s">
        <v>252</v>
      </c>
      <c r="Q363" t="s">
        <v>282</v>
      </c>
      <c r="R363" s="111">
        <v>44945</v>
      </c>
      <c r="S363" t="s">
        <v>254</v>
      </c>
      <c r="T363" t="s">
        <v>254</v>
      </c>
      <c r="U363" t="s">
        <v>254</v>
      </c>
      <c r="V363" t="s">
        <v>254</v>
      </c>
      <c r="W363">
        <v>0</v>
      </c>
      <c r="X363">
        <v>2790.67</v>
      </c>
      <c r="Y363">
        <v>0</v>
      </c>
      <c r="Z363" s="27">
        <f t="shared" si="5"/>
        <v>2790.67</v>
      </c>
    </row>
    <row r="364" spans="1:26">
      <c r="A364" t="s">
        <v>246</v>
      </c>
      <c r="B364" t="s">
        <v>2528</v>
      </c>
      <c r="C364" t="s">
        <v>1658</v>
      </c>
      <c r="D364" t="s">
        <v>57</v>
      </c>
      <c r="E364" t="s">
        <v>58</v>
      </c>
      <c r="F364">
        <v>11995601</v>
      </c>
      <c r="G364" s="111">
        <v>44938</v>
      </c>
      <c r="H364" t="s">
        <v>1662</v>
      </c>
      <c r="I364" t="s">
        <v>255</v>
      </c>
      <c r="J364" t="s">
        <v>249</v>
      </c>
      <c r="K364" t="s">
        <v>250</v>
      </c>
      <c r="L364" t="s">
        <v>251</v>
      </c>
      <c r="O364" s="111">
        <v>44938</v>
      </c>
      <c r="P364" t="s">
        <v>252</v>
      </c>
      <c r="Q364" t="s">
        <v>257</v>
      </c>
      <c r="R364" s="111">
        <v>44939</v>
      </c>
      <c r="S364" t="s">
        <v>254</v>
      </c>
      <c r="T364" t="s">
        <v>254</v>
      </c>
      <c r="U364" t="s">
        <v>254</v>
      </c>
      <c r="V364" t="s">
        <v>254</v>
      </c>
      <c r="W364">
        <v>0</v>
      </c>
      <c r="X364">
        <v>0</v>
      </c>
      <c r="Y364">
        <v>0</v>
      </c>
      <c r="Z364" s="27">
        <f t="shared" si="5"/>
        <v>0</v>
      </c>
    </row>
    <row r="365" spans="1:26">
      <c r="A365" t="s">
        <v>246</v>
      </c>
      <c r="B365" t="s">
        <v>2528</v>
      </c>
      <c r="C365" t="s">
        <v>1658</v>
      </c>
      <c r="D365" t="s">
        <v>57</v>
      </c>
      <c r="E365" t="s">
        <v>58</v>
      </c>
      <c r="F365">
        <v>11997088</v>
      </c>
      <c r="G365" s="111">
        <v>44938</v>
      </c>
      <c r="H365" t="s">
        <v>1663</v>
      </c>
      <c r="I365" t="s">
        <v>255</v>
      </c>
      <c r="J365" t="s">
        <v>249</v>
      </c>
      <c r="K365" t="s">
        <v>268</v>
      </c>
      <c r="L365" t="s">
        <v>251</v>
      </c>
      <c r="O365" s="111">
        <v>44938</v>
      </c>
      <c r="P365" t="s">
        <v>252</v>
      </c>
      <c r="Q365" t="s">
        <v>253</v>
      </c>
      <c r="R365" s="111">
        <v>44942</v>
      </c>
      <c r="S365" t="s">
        <v>254</v>
      </c>
      <c r="T365" t="s">
        <v>254</v>
      </c>
      <c r="U365" t="s">
        <v>254</v>
      </c>
      <c r="V365" t="s">
        <v>254</v>
      </c>
      <c r="W365">
        <v>0</v>
      </c>
      <c r="X365">
        <v>2789.5</v>
      </c>
      <c r="Y365">
        <v>8087.85</v>
      </c>
      <c r="Z365" s="27">
        <f t="shared" si="5"/>
        <v>10877.35</v>
      </c>
    </row>
    <row r="366" spans="1:26">
      <c r="A366" t="s">
        <v>246</v>
      </c>
      <c r="B366" t="s">
        <v>2528</v>
      </c>
      <c r="C366" t="s">
        <v>1658</v>
      </c>
      <c r="D366" t="s">
        <v>57</v>
      </c>
      <c r="E366" t="s">
        <v>58</v>
      </c>
      <c r="F366">
        <v>12007748</v>
      </c>
      <c r="G366" s="111">
        <v>44943</v>
      </c>
      <c r="H366" t="s">
        <v>1664</v>
      </c>
      <c r="I366" t="s">
        <v>256</v>
      </c>
      <c r="J366" t="s">
        <v>249</v>
      </c>
      <c r="K366" t="s">
        <v>268</v>
      </c>
      <c r="L366" t="s">
        <v>251</v>
      </c>
      <c r="O366" s="111">
        <v>44949</v>
      </c>
      <c r="P366" t="s">
        <v>252</v>
      </c>
      <c r="Q366" t="s">
        <v>257</v>
      </c>
      <c r="R366" s="111">
        <v>44949</v>
      </c>
      <c r="S366" t="s">
        <v>254</v>
      </c>
      <c r="T366" t="s">
        <v>254</v>
      </c>
      <c r="U366" t="s">
        <v>254</v>
      </c>
      <c r="V366" t="s">
        <v>254</v>
      </c>
      <c r="W366">
        <v>0</v>
      </c>
      <c r="X366">
        <v>0</v>
      </c>
      <c r="Y366">
        <v>0</v>
      </c>
      <c r="Z366" s="27">
        <f t="shared" si="5"/>
        <v>0</v>
      </c>
    </row>
    <row r="367" spans="1:26">
      <c r="A367" t="s">
        <v>246</v>
      </c>
      <c r="B367" t="s">
        <v>2528</v>
      </c>
      <c r="C367" t="s">
        <v>1658</v>
      </c>
      <c r="D367" t="s">
        <v>57</v>
      </c>
      <c r="E367" t="s">
        <v>58</v>
      </c>
      <c r="F367">
        <v>12015804</v>
      </c>
      <c r="G367" s="111">
        <v>44944</v>
      </c>
      <c r="H367" t="s">
        <v>1665</v>
      </c>
      <c r="I367" t="s">
        <v>255</v>
      </c>
      <c r="J367" t="s">
        <v>249</v>
      </c>
      <c r="K367" t="s">
        <v>250</v>
      </c>
      <c r="L367" t="s">
        <v>251</v>
      </c>
      <c r="O367" s="111">
        <v>44944</v>
      </c>
      <c r="P367" t="s">
        <v>252</v>
      </c>
      <c r="Q367" t="s">
        <v>282</v>
      </c>
      <c r="R367" s="111">
        <v>44945</v>
      </c>
      <c r="S367" t="s">
        <v>254</v>
      </c>
      <c r="T367" t="s">
        <v>254</v>
      </c>
      <c r="U367" t="s">
        <v>254</v>
      </c>
      <c r="V367" t="s">
        <v>254</v>
      </c>
      <c r="W367">
        <v>0</v>
      </c>
      <c r="X367">
        <v>18671</v>
      </c>
      <c r="Y367">
        <v>0</v>
      </c>
      <c r="Z367" s="27">
        <f t="shared" si="5"/>
        <v>18671</v>
      </c>
    </row>
    <row r="368" spans="1:26">
      <c r="A368" t="s">
        <v>246</v>
      </c>
      <c r="B368" t="s">
        <v>2528</v>
      </c>
      <c r="C368" t="s">
        <v>1658</v>
      </c>
      <c r="D368" t="s">
        <v>57</v>
      </c>
      <c r="E368" t="s">
        <v>58</v>
      </c>
      <c r="F368">
        <v>12015909</v>
      </c>
      <c r="G368" s="111">
        <v>44945</v>
      </c>
      <c r="H368" t="s">
        <v>1666</v>
      </c>
      <c r="I368" t="s">
        <v>255</v>
      </c>
      <c r="J368" t="s">
        <v>249</v>
      </c>
      <c r="K368" t="s">
        <v>250</v>
      </c>
      <c r="L368" t="s">
        <v>251</v>
      </c>
      <c r="O368" s="111">
        <v>44946</v>
      </c>
      <c r="P368" t="s">
        <v>252</v>
      </c>
      <c r="Q368" t="s">
        <v>253</v>
      </c>
      <c r="R368" s="111">
        <v>44949</v>
      </c>
      <c r="S368" t="s">
        <v>254</v>
      </c>
      <c r="T368" t="s">
        <v>254</v>
      </c>
      <c r="U368" t="s">
        <v>254</v>
      </c>
      <c r="V368" t="s">
        <v>254</v>
      </c>
      <c r="W368">
        <v>0</v>
      </c>
      <c r="X368">
        <v>2420</v>
      </c>
      <c r="Y368">
        <v>5150</v>
      </c>
      <c r="Z368" s="27">
        <f t="shared" si="5"/>
        <v>7570</v>
      </c>
    </row>
    <row r="369" spans="1:26">
      <c r="A369" t="s">
        <v>246</v>
      </c>
      <c r="B369" t="s">
        <v>2528</v>
      </c>
      <c r="C369" t="s">
        <v>1658</v>
      </c>
      <c r="D369" t="s">
        <v>57</v>
      </c>
      <c r="E369" t="s">
        <v>58</v>
      </c>
      <c r="F369">
        <v>12037207</v>
      </c>
      <c r="G369" s="111">
        <v>44951</v>
      </c>
      <c r="H369" t="s">
        <v>1667</v>
      </c>
      <c r="I369" t="s">
        <v>255</v>
      </c>
      <c r="J369" t="s">
        <v>249</v>
      </c>
      <c r="K369" t="s">
        <v>250</v>
      </c>
      <c r="L369" t="s">
        <v>251</v>
      </c>
      <c r="O369" s="111">
        <v>44953</v>
      </c>
      <c r="P369" t="s">
        <v>252</v>
      </c>
      <c r="Q369" t="s">
        <v>1406</v>
      </c>
      <c r="R369" s="111"/>
      <c r="S369" t="s">
        <v>254</v>
      </c>
      <c r="T369" t="s">
        <v>254</v>
      </c>
      <c r="U369" t="s">
        <v>254</v>
      </c>
      <c r="V369" t="s">
        <v>254</v>
      </c>
      <c r="W369">
        <v>0</v>
      </c>
      <c r="X369">
        <v>0</v>
      </c>
      <c r="Y369">
        <v>0</v>
      </c>
      <c r="Z369" s="27">
        <f t="shared" si="5"/>
        <v>0</v>
      </c>
    </row>
    <row r="370" spans="1:26">
      <c r="A370" t="s">
        <v>246</v>
      </c>
      <c r="B370" t="s">
        <v>2528</v>
      </c>
      <c r="C370" t="s">
        <v>1658</v>
      </c>
      <c r="D370" t="s">
        <v>57</v>
      </c>
      <c r="E370" t="s">
        <v>58</v>
      </c>
      <c r="F370">
        <v>12043145</v>
      </c>
      <c r="G370" s="111">
        <v>44951</v>
      </c>
      <c r="H370" t="s">
        <v>1668</v>
      </c>
      <c r="I370" t="s">
        <v>255</v>
      </c>
      <c r="J370" t="s">
        <v>249</v>
      </c>
      <c r="K370" t="s">
        <v>250</v>
      </c>
      <c r="L370" t="s">
        <v>251</v>
      </c>
      <c r="O370" s="111">
        <v>44951</v>
      </c>
      <c r="P370" t="s">
        <v>252</v>
      </c>
      <c r="Q370" t="s">
        <v>253</v>
      </c>
      <c r="R370" s="111">
        <v>44951</v>
      </c>
      <c r="S370" t="s">
        <v>254</v>
      </c>
      <c r="T370" t="s">
        <v>254</v>
      </c>
      <c r="U370" t="s">
        <v>254</v>
      </c>
      <c r="V370" t="s">
        <v>254</v>
      </c>
      <c r="W370">
        <v>0</v>
      </c>
      <c r="X370">
        <v>1100.3399999999999</v>
      </c>
      <c r="Y370">
        <v>2939</v>
      </c>
      <c r="Z370" s="27">
        <f t="shared" si="5"/>
        <v>4039.34</v>
      </c>
    </row>
    <row r="371" spans="1:26">
      <c r="A371" t="s">
        <v>246</v>
      </c>
      <c r="B371" t="s">
        <v>2528</v>
      </c>
      <c r="C371" t="s">
        <v>1658</v>
      </c>
      <c r="D371" t="s">
        <v>57</v>
      </c>
      <c r="E371" t="s">
        <v>58</v>
      </c>
      <c r="F371">
        <v>12055771</v>
      </c>
      <c r="G371" s="111">
        <v>44953</v>
      </c>
      <c r="H371" t="s">
        <v>1669</v>
      </c>
      <c r="I371" t="s">
        <v>255</v>
      </c>
      <c r="J371" t="s">
        <v>249</v>
      </c>
      <c r="K371" t="s">
        <v>268</v>
      </c>
      <c r="L371" t="s">
        <v>251</v>
      </c>
      <c r="O371" s="111">
        <v>44954</v>
      </c>
      <c r="P371" t="s">
        <v>252</v>
      </c>
      <c r="Q371" t="s">
        <v>253</v>
      </c>
      <c r="R371" s="111">
        <v>44966</v>
      </c>
      <c r="S371" t="s">
        <v>254</v>
      </c>
      <c r="T371" t="s">
        <v>254</v>
      </c>
      <c r="U371" t="s">
        <v>254</v>
      </c>
      <c r="V371" t="s">
        <v>254</v>
      </c>
      <c r="W371">
        <v>0</v>
      </c>
      <c r="X371">
        <v>0</v>
      </c>
      <c r="Y371">
        <v>2225.3000000000002</v>
      </c>
      <c r="Z371" s="27">
        <f t="shared" si="5"/>
        <v>2225.3000000000002</v>
      </c>
    </row>
    <row r="372" spans="1:26">
      <c r="A372" t="s">
        <v>246</v>
      </c>
      <c r="B372" t="s">
        <v>2528</v>
      </c>
      <c r="C372" t="s">
        <v>1658</v>
      </c>
      <c r="D372" t="s">
        <v>57</v>
      </c>
      <c r="E372" t="s">
        <v>58</v>
      </c>
      <c r="F372">
        <v>12058961</v>
      </c>
      <c r="G372" s="111">
        <v>44954</v>
      </c>
      <c r="H372" t="s">
        <v>1670</v>
      </c>
      <c r="I372" t="s">
        <v>255</v>
      </c>
      <c r="J372" t="s">
        <v>249</v>
      </c>
      <c r="K372" t="s">
        <v>250</v>
      </c>
      <c r="L372" t="s">
        <v>251</v>
      </c>
      <c r="O372" s="111">
        <v>44954</v>
      </c>
      <c r="P372" t="s">
        <v>252</v>
      </c>
      <c r="Q372" t="s">
        <v>253</v>
      </c>
      <c r="R372" s="111">
        <v>44956</v>
      </c>
      <c r="S372" t="s">
        <v>254</v>
      </c>
      <c r="T372" t="s">
        <v>254</v>
      </c>
      <c r="U372" t="s">
        <v>254</v>
      </c>
      <c r="V372" t="s">
        <v>254</v>
      </c>
      <c r="W372">
        <v>0</v>
      </c>
      <c r="X372">
        <v>0</v>
      </c>
      <c r="Y372">
        <v>569.79999999999995</v>
      </c>
      <c r="Z372" s="27">
        <f t="shared" si="5"/>
        <v>569.79999999999995</v>
      </c>
    </row>
    <row r="373" spans="1:26">
      <c r="A373" t="s">
        <v>246</v>
      </c>
      <c r="B373" t="s">
        <v>2528</v>
      </c>
      <c r="C373" t="s">
        <v>1658</v>
      </c>
      <c r="D373" t="s">
        <v>57</v>
      </c>
      <c r="E373" t="s">
        <v>58</v>
      </c>
      <c r="F373">
        <v>12067614</v>
      </c>
      <c r="G373" s="111">
        <v>44957</v>
      </c>
      <c r="H373" t="s">
        <v>1671</v>
      </c>
      <c r="I373" t="s">
        <v>255</v>
      </c>
      <c r="J373" t="s">
        <v>249</v>
      </c>
      <c r="K373" t="s">
        <v>250</v>
      </c>
      <c r="L373" t="s">
        <v>251</v>
      </c>
      <c r="O373" s="111">
        <v>44957</v>
      </c>
      <c r="P373" t="s">
        <v>252</v>
      </c>
      <c r="Q373" t="s">
        <v>253</v>
      </c>
      <c r="R373" s="111">
        <v>44958</v>
      </c>
      <c r="S373" t="s">
        <v>254</v>
      </c>
      <c r="T373" t="s">
        <v>254</v>
      </c>
      <c r="U373" t="s">
        <v>254</v>
      </c>
      <c r="V373" t="s">
        <v>254</v>
      </c>
      <c r="W373">
        <v>0</v>
      </c>
      <c r="X373">
        <v>0</v>
      </c>
      <c r="Y373">
        <v>286</v>
      </c>
      <c r="Z373" s="27">
        <f t="shared" si="5"/>
        <v>286</v>
      </c>
    </row>
    <row r="374" spans="1:26">
      <c r="A374" t="s">
        <v>246</v>
      </c>
      <c r="B374" t="s">
        <v>2528</v>
      </c>
      <c r="C374" t="s">
        <v>1658</v>
      </c>
      <c r="D374" t="s">
        <v>57</v>
      </c>
      <c r="E374" t="s">
        <v>58</v>
      </c>
      <c r="F374">
        <v>12085484</v>
      </c>
      <c r="G374" s="111">
        <v>44959</v>
      </c>
      <c r="H374" t="s">
        <v>2534</v>
      </c>
      <c r="I374" t="s">
        <v>255</v>
      </c>
      <c r="J374" t="s">
        <v>249</v>
      </c>
      <c r="K374" t="s">
        <v>250</v>
      </c>
      <c r="L374" t="s">
        <v>251</v>
      </c>
      <c r="O374" s="111">
        <v>44960</v>
      </c>
      <c r="P374" t="s">
        <v>252</v>
      </c>
      <c r="Q374" t="s">
        <v>253</v>
      </c>
      <c r="R374" s="111">
        <v>44963</v>
      </c>
      <c r="S374" t="s">
        <v>254</v>
      </c>
      <c r="T374" t="s">
        <v>254</v>
      </c>
      <c r="U374" t="s">
        <v>254</v>
      </c>
      <c r="V374" t="s">
        <v>254</v>
      </c>
      <c r="W374">
        <v>0</v>
      </c>
      <c r="X374">
        <v>0</v>
      </c>
      <c r="Y374">
        <v>939.1</v>
      </c>
      <c r="Z374" s="27">
        <f t="shared" si="5"/>
        <v>939.1</v>
      </c>
    </row>
    <row r="375" spans="1:26">
      <c r="A375" t="s">
        <v>246</v>
      </c>
      <c r="B375" t="s">
        <v>2528</v>
      </c>
      <c r="C375" t="s">
        <v>1658</v>
      </c>
      <c r="D375" t="s">
        <v>57</v>
      </c>
      <c r="E375" t="s">
        <v>58</v>
      </c>
      <c r="F375">
        <v>12090871</v>
      </c>
      <c r="G375" s="111">
        <v>44960</v>
      </c>
      <c r="H375" t="s">
        <v>2535</v>
      </c>
      <c r="I375" t="s">
        <v>255</v>
      </c>
      <c r="J375" t="s">
        <v>249</v>
      </c>
      <c r="K375" t="s">
        <v>250</v>
      </c>
      <c r="L375" t="s">
        <v>251</v>
      </c>
      <c r="O375" s="111">
        <v>44960</v>
      </c>
      <c r="P375" t="s">
        <v>252</v>
      </c>
      <c r="Q375" t="s">
        <v>253</v>
      </c>
      <c r="R375" s="111">
        <v>44967</v>
      </c>
      <c r="S375" t="s">
        <v>254</v>
      </c>
      <c r="T375" t="s">
        <v>254</v>
      </c>
      <c r="U375" t="s">
        <v>254</v>
      </c>
      <c r="V375" t="s">
        <v>254</v>
      </c>
      <c r="W375">
        <v>0</v>
      </c>
      <c r="X375">
        <v>0</v>
      </c>
      <c r="Y375">
        <v>479</v>
      </c>
      <c r="Z375" s="27">
        <f t="shared" si="5"/>
        <v>479</v>
      </c>
    </row>
    <row r="376" spans="1:26">
      <c r="A376" t="s">
        <v>246</v>
      </c>
      <c r="B376" t="s">
        <v>2528</v>
      </c>
      <c r="C376" t="s">
        <v>1658</v>
      </c>
      <c r="D376" t="s">
        <v>57</v>
      </c>
      <c r="E376" t="s">
        <v>58</v>
      </c>
      <c r="F376">
        <v>12101129</v>
      </c>
      <c r="G376" s="111">
        <v>44964</v>
      </c>
      <c r="H376" t="s">
        <v>2536</v>
      </c>
      <c r="I376" t="s">
        <v>255</v>
      </c>
      <c r="J376" t="s">
        <v>249</v>
      </c>
      <c r="K376" t="s">
        <v>250</v>
      </c>
      <c r="L376" t="s">
        <v>251</v>
      </c>
      <c r="O376" s="111">
        <v>44964</v>
      </c>
      <c r="P376" t="s">
        <v>252</v>
      </c>
      <c r="Q376" t="s">
        <v>253</v>
      </c>
      <c r="R376" s="111">
        <v>44965</v>
      </c>
      <c r="S376" t="s">
        <v>254</v>
      </c>
      <c r="T376" t="s">
        <v>254</v>
      </c>
      <c r="U376" t="s">
        <v>254</v>
      </c>
      <c r="V376" t="s">
        <v>254</v>
      </c>
      <c r="W376">
        <v>0</v>
      </c>
      <c r="X376">
        <v>0</v>
      </c>
      <c r="Y376">
        <v>47.5</v>
      </c>
      <c r="Z376" s="27">
        <f t="shared" si="5"/>
        <v>47.5</v>
      </c>
    </row>
    <row r="377" spans="1:26">
      <c r="A377" t="s">
        <v>246</v>
      </c>
      <c r="B377" t="s">
        <v>2528</v>
      </c>
      <c r="C377" t="s">
        <v>1658</v>
      </c>
      <c r="D377" t="s">
        <v>57</v>
      </c>
      <c r="E377" t="s">
        <v>58</v>
      </c>
      <c r="F377">
        <v>12101443</v>
      </c>
      <c r="G377" s="111">
        <v>44964</v>
      </c>
      <c r="H377" t="s">
        <v>2537</v>
      </c>
      <c r="I377" t="s">
        <v>255</v>
      </c>
      <c r="J377" t="s">
        <v>249</v>
      </c>
      <c r="K377" t="s">
        <v>250</v>
      </c>
      <c r="L377" t="s">
        <v>251</v>
      </c>
      <c r="O377" s="111">
        <v>44964</v>
      </c>
      <c r="P377" t="s">
        <v>252</v>
      </c>
      <c r="Q377" t="s">
        <v>253</v>
      </c>
      <c r="R377" s="111">
        <v>44965</v>
      </c>
      <c r="S377" t="s">
        <v>254</v>
      </c>
      <c r="T377" t="s">
        <v>254</v>
      </c>
      <c r="U377" t="s">
        <v>254</v>
      </c>
      <c r="V377" t="s">
        <v>254</v>
      </c>
      <c r="W377">
        <v>0</v>
      </c>
      <c r="X377">
        <v>0</v>
      </c>
      <c r="Y377">
        <v>936.5</v>
      </c>
      <c r="Z377" s="27">
        <f t="shared" si="5"/>
        <v>936.5</v>
      </c>
    </row>
    <row r="378" spans="1:26">
      <c r="A378" t="s">
        <v>246</v>
      </c>
      <c r="B378" t="s">
        <v>2528</v>
      </c>
      <c r="C378" t="s">
        <v>1658</v>
      </c>
      <c r="D378" t="s">
        <v>57</v>
      </c>
      <c r="E378" t="s">
        <v>58</v>
      </c>
      <c r="F378">
        <v>12126261</v>
      </c>
      <c r="G378" s="111">
        <v>44971</v>
      </c>
      <c r="H378" t="s">
        <v>2538</v>
      </c>
      <c r="I378" t="s">
        <v>248</v>
      </c>
      <c r="J378" t="s">
        <v>259</v>
      </c>
      <c r="K378" t="s">
        <v>250</v>
      </c>
      <c r="L378" t="s">
        <v>251</v>
      </c>
      <c r="O378" s="111">
        <v>44971</v>
      </c>
      <c r="P378" t="s">
        <v>254</v>
      </c>
      <c r="Q378" t="s">
        <v>253</v>
      </c>
      <c r="R378" s="111">
        <v>44973</v>
      </c>
      <c r="S378" t="s">
        <v>254</v>
      </c>
      <c r="T378" t="s">
        <v>254</v>
      </c>
      <c r="U378" t="s">
        <v>254</v>
      </c>
      <c r="V378" t="s">
        <v>254</v>
      </c>
      <c r="W378">
        <v>0</v>
      </c>
      <c r="X378">
        <v>0</v>
      </c>
      <c r="Y378">
        <v>6020</v>
      </c>
      <c r="Z378" s="27">
        <f t="shared" si="5"/>
        <v>6020</v>
      </c>
    </row>
    <row r="379" spans="1:26">
      <c r="A379" t="s">
        <v>246</v>
      </c>
      <c r="B379" t="s">
        <v>2528</v>
      </c>
      <c r="C379" t="s">
        <v>1658</v>
      </c>
      <c r="D379" t="s">
        <v>57</v>
      </c>
      <c r="E379" t="s">
        <v>58</v>
      </c>
      <c r="F379">
        <v>12126511</v>
      </c>
      <c r="G379" s="111">
        <v>44971</v>
      </c>
      <c r="H379" t="s">
        <v>2539</v>
      </c>
      <c r="I379" t="s">
        <v>248</v>
      </c>
      <c r="J379" t="s">
        <v>259</v>
      </c>
      <c r="K379" t="s">
        <v>250</v>
      </c>
      <c r="L379" t="s">
        <v>251</v>
      </c>
      <c r="O379" s="111">
        <v>44972</v>
      </c>
      <c r="P379" t="s">
        <v>254</v>
      </c>
      <c r="Q379" t="s">
        <v>257</v>
      </c>
      <c r="R379" s="111"/>
      <c r="S379" t="s">
        <v>254</v>
      </c>
      <c r="T379" t="s">
        <v>254</v>
      </c>
      <c r="U379" t="s">
        <v>254</v>
      </c>
      <c r="V379" t="s">
        <v>254</v>
      </c>
      <c r="W379">
        <v>0</v>
      </c>
      <c r="X379">
        <v>0</v>
      </c>
      <c r="Y379">
        <v>0</v>
      </c>
      <c r="Z379" s="27">
        <f t="shared" si="5"/>
        <v>0</v>
      </c>
    </row>
    <row r="380" spans="1:26">
      <c r="A380" t="s">
        <v>246</v>
      </c>
      <c r="B380" t="s">
        <v>2528</v>
      </c>
      <c r="C380" t="s">
        <v>1658</v>
      </c>
      <c r="D380" t="s">
        <v>57</v>
      </c>
      <c r="E380" t="s">
        <v>58</v>
      </c>
      <c r="F380">
        <v>12147660</v>
      </c>
      <c r="G380" s="111">
        <v>44979</v>
      </c>
      <c r="H380" t="s">
        <v>2540</v>
      </c>
      <c r="I380" t="s">
        <v>271</v>
      </c>
      <c r="J380" t="s">
        <v>249</v>
      </c>
      <c r="K380" t="s">
        <v>250</v>
      </c>
      <c r="L380" t="s">
        <v>251</v>
      </c>
      <c r="O380" s="111">
        <v>44979</v>
      </c>
      <c r="P380" t="s">
        <v>252</v>
      </c>
      <c r="Q380" t="s">
        <v>253</v>
      </c>
      <c r="R380" s="111">
        <v>44980</v>
      </c>
      <c r="S380" t="s">
        <v>254</v>
      </c>
      <c r="T380" t="s">
        <v>254</v>
      </c>
      <c r="U380" t="s">
        <v>254</v>
      </c>
      <c r="V380" t="s">
        <v>254</v>
      </c>
      <c r="W380">
        <v>0</v>
      </c>
      <c r="X380">
        <v>0</v>
      </c>
      <c r="Y380">
        <v>160.1</v>
      </c>
      <c r="Z380" s="27">
        <f t="shared" si="5"/>
        <v>160.1</v>
      </c>
    </row>
    <row r="381" spans="1:26">
      <c r="A381" t="s">
        <v>246</v>
      </c>
      <c r="B381" t="s">
        <v>2528</v>
      </c>
      <c r="C381" t="s">
        <v>1658</v>
      </c>
      <c r="D381" t="s">
        <v>57</v>
      </c>
      <c r="E381" t="s">
        <v>58</v>
      </c>
      <c r="F381">
        <v>12156829</v>
      </c>
      <c r="G381" s="111">
        <v>44981</v>
      </c>
      <c r="H381" t="s">
        <v>2541</v>
      </c>
      <c r="I381" t="s">
        <v>271</v>
      </c>
      <c r="J381" t="s">
        <v>249</v>
      </c>
      <c r="K381" t="s">
        <v>250</v>
      </c>
      <c r="L381" t="s">
        <v>251</v>
      </c>
      <c r="O381" s="111">
        <v>44981</v>
      </c>
      <c r="P381" t="s">
        <v>252</v>
      </c>
      <c r="Q381" t="s">
        <v>257</v>
      </c>
      <c r="R381" s="111">
        <v>44985</v>
      </c>
      <c r="S381" t="s">
        <v>254</v>
      </c>
      <c r="T381" t="s">
        <v>254</v>
      </c>
      <c r="U381" t="s">
        <v>254</v>
      </c>
      <c r="V381" t="s">
        <v>254</v>
      </c>
      <c r="W381">
        <v>0</v>
      </c>
      <c r="X381">
        <v>0</v>
      </c>
      <c r="Y381">
        <v>0</v>
      </c>
      <c r="Z381" s="27">
        <f t="shared" si="5"/>
        <v>0</v>
      </c>
    </row>
    <row r="382" spans="1:26">
      <c r="A382" t="s">
        <v>246</v>
      </c>
      <c r="B382" t="s">
        <v>2528</v>
      </c>
      <c r="C382" t="s">
        <v>1658</v>
      </c>
      <c r="D382" t="s">
        <v>57</v>
      </c>
      <c r="E382" t="s">
        <v>58</v>
      </c>
      <c r="F382">
        <v>12162331</v>
      </c>
      <c r="G382" s="111">
        <v>44982</v>
      </c>
      <c r="H382" t="s">
        <v>2542</v>
      </c>
      <c r="I382" t="s">
        <v>271</v>
      </c>
      <c r="J382" t="s">
        <v>249</v>
      </c>
      <c r="K382" t="s">
        <v>250</v>
      </c>
      <c r="L382" t="s">
        <v>251</v>
      </c>
      <c r="O382" s="111">
        <v>44982</v>
      </c>
      <c r="P382" t="s">
        <v>252</v>
      </c>
      <c r="Q382" t="s">
        <v>257</v>
      </c>
      <c r="R382" s="111">
        <v>44984</v>
      </c>
      <c r="S382" t="s">
        <v>254</v>
      </c>
      <c r="T382" t="s">
        <v>254</v>
      </c>
      <c r="U382" t="s">
        <v>254</v>
      </c>
      <c r="V382" t="s">
        <v>254</v>
      </c>
      <c r="W382">
        <v>0</v>
      </c>
      <c r="X382">
        <v>0</v>
      </c>
      <c r="Y382">
        <v>0</v>
      </c>
      <c r="Z382" s="27">
        <f t="shared" si="5"/>
        <v>0</v>
      </c>
    </row>
    <row r="383" spans="1:26">
      <c r="A383" t="s">
        <v>246</v>
      </c>
      <c r="B383" t="s">
        <v>2528</v>
      </c>
      <c r="C383" t="s">
        <v>1658</v>
      </c>
      <c r="D383" t="s">
        <v>57</v>
      </c>
      <c r="E383" t="s">
        <v>58</v>
      </c>
      <c r="F383">
        <v>12171745</v>
      </c>
      <c r="G383" s="111">
        <v>44985</v>
      </c>
      <c r="H383" t="s">
        <v>2543</v>
      </c>
      <c r="I383" t="s">
        <v>248</v>
      </c>
      <c r="J383" t="s">
        <v>249</v>
      </c>
      <c r="K383" t="s">
        <v>250</v>
      </c>
      <c r="L383" t="s">
        <v>251</v>
      </c>
      <c r="O383" s="111">
        <v>44985</v>
      </c>
      <c r="P383" t="s">
        <v>252</v>
      </c>
      <c r="Q383" t="s">
        <v>1406</v>
      </c>
      <c r="R383" s="111"/>
      <c r="S383" t="s">
        <v>254</v>
      </c>
      <c r="T383" t="s">
        <v>254</v>
      </c>
      <c r="U383" t="s">
        <v>254</v>
      </c>
      <c r="V383" t="s">
        <v>254</v>
      </c>
      <c r="W383">
        <v>0</v>
      </c>
      <c r="X383">
        <v>0</v>
      </c>
      <c r="Y383">
        <v>0</v>
      </c>
      <c r="Z383" s="27">
        <f t="shared" si="5"/>
        <v>0</v>
      </c>
    </row>
    <row r="384" spans="1:26">
      <c r="A384" t="s">
        <v>246</v>
      </c>
      <c r="B384" t="s">
        <v>2528</v>
      </c>
      <c r="C384" t="s">
        <v>1658</v>
      </c>
      <c r="D384" t="s">
        <v>343</v>
      </c>
      <c r="E384" t="s">
        <v>54</v>
      </c>
      <c r="F384">
        <v>11995844</v>
      </c>
      <c r="G384" s="111">
        <v>44938</v>
      </c>
      <c r="H384" t="s">
        <v>1672</v>
      </c>
      <c r="I384" t="s">
        <v>255</v>
      </c>
      <c r="J384" t="s">
        <v>249</v>
      </c>
      <c r="K384" t="s">
        <v>250</v>
      </c>
      <c r="L384" t="s">
        <v>251</v>
      </c>
      <c r="O384" s="111">
        <v>44938</v>
      </c>
      <c r="P384" t="s">
        <v>252</v>
      </c>
      <c r="Q384" t="s">
        <v>253</v>
      </c>
      <c r="R384" s="111">
        <v>44942</v>
      </c>
      <c r="S384" t="s">
        <v>254</v>
      </c>
      <c r="T384" t="s">
        <v>254</v>
      </c>
      <c r="U384" t="s">
        <v>254</v>
      </c>
      <c r="V384" t="s">
        <v>254</v>
      </c>
      <c r="W384">
        <v>0</v>
      </c>
      <c r="X384">
        <v>112</v>
      </c>
      <c r="Y384">
        <v>569.29999999999995</v>
      </c>
      <c r="Z384" s="27">
        <f t="shared" si="5"/>
        <v>681.3</v>
      </c>
    </row>
    <row r="385" spans="1:26">
      <c r="A385" t="s">
        <v>246</v>
      </c>
      <c r="B385" t="s">
        <v>2528</v>
      </c>
      <c r="C385" t="s">
        <v>1658</v>
      </c>
      <c r="D385" t="s">
        <v>343</v>
      </c>
      <c r="E385" t="s">
        <v>54</v>
      </c>
      <c r="F385">
        <v>12010293</v>
      </c>
      <c r="G385" s="111">
        <v>44943</v>
      </c>
      <c r="H385" t="s">
        <v>1673</v>
      </c>
      <c r="I385" t="s">
        <v>255</v>
      </c>
      <c r="J385" t="s">
        <v>249</v>
      </c>
      <c r="K385" t="s">
        <v>250</v>
      </c>
      <c r="L385" t="s">
        <v>251</v>
      </c>
      <c r="O385" s="111">
        <v>44943</v>
      </c>
      <c r="P385" t="s">
        <v>252</v>
      </c>
      <c r="Q385" t="s">
        <v>253</v>
      </c>
      <c r="R385" s="111">
        <v>44944</v>
      </c>
      <c r="S385" t="s">
        <v>254</v>
      </c>
      <c r="T385" t="s">
        <v>254</v>
      </c>
      <c r="U385" t="s">
        <v>254</v>
      </c>
      <c r="V385" t="s">
        <v>254</v>
      </c>
      <c r="W385">
        <v>0</v>
      </c>
      <c r="X385">
        <v>13869</v>
      </c>
      <c r="Y385">
        <v>7379</v>
      </c>
      <c r="Z385" s="27">
        <f t="shared" si="5"/>
        <v>21248</v>
      </c>
    </row>
    <row r="386" spans="1:26">
      <c r="A386" t="s">
        <v>246</v>
      </c>
      <c r="B386" t="s">
        <v>2528</v>
      </c>
      <c r="C386" t="s">
        <v>1658</v>
      </c>
      <c r="D386" t="s">
        <v>343</v>
      </c>
      <c r="E386" t="s">
        <v>54</v>
      </c>
      <c r="F386">
        <v>12010316</v>
      </c>
      <c r="G386" s="111">
        <v>44953</v>
      </c>
      <c r="H386" t="s">
        <v>1674</v>
      </c>
      <c r="I386" t="s">
        <v>255</v>
      </c>
      <c r="J386" t="s">
        <v>249</v>
      </c>
      <c r="K386" t="s">
        <v>250</v>
      </c>
      <c r="L386" t="s">
        <v>251</v>
      </c>
      <c r="O386" s="111">
        <v>44954</v>
      </c>
      <c r="P386" t="s">
        <v>252</v>
      </c>
      <c r="Q386" t="s">
        <v>253</v>
      </c>
      <c r="R386" s="111">
        <v>44957</v>
      </c>
      <c r="S386" t="s">
        <v>254</v>
      </c>
      <c r="T386" t="s">
        <v>254</v>
      </c>
      <c r="U386" t="s">
        <v>254</v>
      </c>
      <c r="V386" t="s">
        <v>254</v>
      </c>
      <c r="W386">
        <v>0</v>
      </c>
      <c r="X386">
        <v>0</v>
      </c>
      <c r="Y386">
        <v>21</v>
      </c>
      <c r="Z386" s="27">
        <f t="shared" si="5"/>
        <v>21</v>
      </c>
    </row>
    <row r="387" spans="1:26">
      <c r="A387" t="s">
        <v>246</v>
      </c>
      <c r="B387" t="s">
        <v>2528</v>
      </c>
      <c r="C387" t="s">
        <v>1658</v>
      </c>
      <c r="D387" t="s">
        <v>344</v>
      </c>
      <c r="E387" t="s">
        <v>54</v>
      </c>
      <c r="F387">
        <v>11846396</v>
      </c>
      <c r="G387" s="111">
        <v>44967</v>
      </c>
      <c r="H387" t="s">
        <v>2544</v>
      </c>
      <c r="I387" t="s">
        <v>248</v>
      </c>
      <c r="J387" t="s">
        <v>259</v>
      </c>
      <c r="K387" t="s">
        <v>250</v>
      </c>
      <c r="L387" t="s">
        <v>251</v>
      </c>
      <c r="O387" s="111">
        <v>44967</v>
      </c>
      <c r="P387" t="s">
        <v>254</v>
      </c>
      <c r="Q387" t="s">
        <v>253</v>
      </c>
      <c r="R387" s="111">
        <v>44970</v>
      </c>
      <c r="S387" t="s">
        <v>254</v>
      </c>
      <c r="T387" t="s">
        <v>254</v>
      </c>
      <c r="U387" t="s">
        <v>254</v>
      </c>
      <c r="V387" t="s">
        <v>254</v>
      </c>
      <c r="W387">
        <v>0</v>
      </c>
      <c r="X387">
        <v>0</v>
      </c>
      <c r="Y387">
        <v>3.1000000014901161</v>
      </c>
      <c r="Z387" s="27">
        <f t="shared" ref="Z387:Z450" si="6">SUM(W387:Y387)</f>
        <v>3.1000000014901161</v>
      </c>
    </row>
    <row r="388" spans="1:26">
      <c r="A388" t="s">
        <v>246</v>
      </c>
      <c r="B388" t="s">
        <v>2528</v>
      </c>
      <c r="C388" t="s">
        <v>1658</v>
      </c>
      <c r="D388" t="s">
        <v>344</v>
      </c>
      <c r="E388" t="s">
        <v>54</v>
      </c>
      <c r="F388">
        <v>12110467</v>
      </c>
      <c r="G388" s="111">
        <v>44966</v>
      </c>
      <c r="H388" t="s">
        <v>2545</v>
      </c>
      <c r="I388" t="s">
        <v>248</v>
      </c>
      <c r="J388" t="s">
        <v>259</v>
      </c>
      <c r="K388" t="s">
        <v>250</v>
      </c>
      <c r="L388" t="s">
        <v>251</v>
      </c>
      <c r="O388" s="111">
        <v>44966</v>
      </c>
      <c r="P388" t="s">
        <v>254</v>
      </c>
      <c r="Q388" t="s">
        <v>253</v>
      </c>
      <c r="R388" s="111">
        <v>44970</v>
      </c>
      <c r="S388" t="s">
        <v>254</v>
      </c>
      <c r="T388" t="s">
        <v>254</v>
      </c>
      <c r="U388" t="s">
        <v>254</v>
      </c>
      <c r="V388" t="s">
        <v>254</v>
      </c>
      <c r="W388">
        <v>0</v>
      </c>
      <c r="X388">
        <v>0</v>
      </c>
      <c r="Y388">
        <v>330</v>
      </c>
      <c r="Z388" s="27">
        <f t="shared" si="6"/>
        <v>330</v>
      </c>
    </row>
    <row r="389" spans="1:26">
      <c r="A389" t="s">
        <v>246</v>
      </c>
      <c r="B389" t="s">
        <v>2528</v>
      </c>
      <c r="C389" t="s">
        <v>1658</v>
      </c>
      <c r="D389" t="s">
        <v>344</v>
      </c>
      <c r="E389" t="s">
        <v>54</v>
      </c>
      <c r="F389">
        <v>12110812</v>
      </c>
      <c r="G389" s="111">
        <v>44966</v>
      </c>
      <c r="H389" t="s">
        <v>2546</v>
      </c>
      <c r="I389" t="s">
        <v>248</v>
      </c>
      <c r="J389" t="s">
        <v>259</v>
      </c>
      <c r="K389" t="s">
        <v>268</v>
      </c>
      <c r="L389" t="s">
        <v>251</v>
      </c>
      <c r="O389" s="111">
        <v>44966</v>
      </c>
      <c r="P389" t="s">
        <v>254</v>
      </c>
      <c r="Q389" t="s">
        <v>253</v>
      </c>
      <c r="R389" s="111">
        <v>44971</v>
      </c>
      <c r="S389" t="s">
        <v>254</v>
      </c>
      <c r="T389" t="s">
        <v>254</v>
      </c>
      <c r="U389" t="s">
        <v>254</v>
      </c>
      <c r="V389" t="s">
        <v>254</v>
      </c>
      <c r="W389">
        <v>0</v>
      </c>
      <c r="X389">
        <v>0</v>
      </c>
      <c r="Y389">
        <v>574.04000473022461</v>
      </c>
      <c r="Z389" s="27">
        <f t="shared" si="6"/>
        <v>574.04000473022461</v>
      </c>
    </row>
    <row r="390" spans="1:26">
      <c r="A390" t="s">
        <v>246</v>
      </c>
      <c r="B390" t="s">
        <v>2528</v>
      </c>
      <c r="C390" t="s">
        <v>1658</v>
      </c>
      <c r="D390" t="s">
        <v>344</v>
      </c>
      <c r="E390" t="s">
        <v>54</v>
      </c>
      <c r="F390">
        <v>12143475</v>
      </c>
      <c r="G390" s="111">
        <v>44974</v>
      </c>
      <c r="H390" t="s">
        <v>2547</v>
      </c>
      <c r="I390" t="s">
        <v>271</v>
      </c>
      <c r="J390" t="s">
        <v>249</v>
      </c>
      <c r="K390" t="s">
        <v>250</v>
      </c>
      <c r="L390" t="s">
        <v>251</v>
      </c>
      <c r="O390" s="111">
        <v>44974</v>
      </c>
      <c r="P390" t="s">
        <v>252</v>
      </c>
      <c r="Q390" t="s">
        <v>253</v>
      </c>
      <c r="R390" s="111">
        <v>44980</v>
      </c>
      <c r="S390" t="s">
        <v>254</v>
      </c>
      <c r="T390" t="s">
        <v>254</v>
      </c>
      <c r="U390" t="s">
        <v>254</v>
      </c>
      <c r="V390" t="s">
        <v>254</v>
      </c>
      <c r="W390">
        <v>0</v>
      </c>
      <c r="X390">
        <v>0</v>
      </c>
      <c r="Y390">
        <v>3392</v>
      </c>
      <c r="Z390" s="27">
        <f t="shared" si="6"/>
        <v>3392</v>
      </c>
    </row>
    <row r="391" spans="1:26">
      <c r="A391" t="s">
        <v>246</v>
      </c>
      <c r="B391" t="s">
        <v>2528</v>
      </c>
      <c r="C391" t="s">
        <v>1658</v>
      </c>
      <c r="D391" t="s">
        <v>1053</v>
      </c>
      <c r="E391" t="s">
        <v>54</v>
      </c>
      <c r="F391">
        <v>12115660</v>
      </c>
      <c r="G391" s="111">
        <v>44967</v>
      </c>
      <c r="H391" t="s">
        <v>2548</v>
      </c>
      <c r="I391" t="s">
        <v>256</v>
      </c>
      <c r="J391" t="s">
        <v>259</v>
      </c>
      <c r="K391" t="s">
        <v>250</v>
      </c>
      <c r="L391" t="s">
        <v>251</v>
      </c>
      <c r="O391" s="111">
        <v>44967</v>
      </c>
      <c r="P391" t="s">
        <v>254</v>
      </c>
      <c r="Q391" t="s">
        <v>253</v>
      </c>
      <c r="R391" s="111">
        <v>44970</v>
      </c>
      <c r="S391" t="s">
        <v>254</v>
      </c>
      <c r="T391" t="s">
        <v>254</v>
      </c>
      <c r="U391" t="s">
        <v>254</v>
      </c>
      <c r="V391" t="s">
        <v>254</v>
      </c>
      <c r="W391">
        <v>0</v>
      </c>
      <c r="X391">
        <v>0</v>
      </c>
      <c r="Y391">
        <v>1341.3000030517578</v>
      </c>
      <c r="Z391" s="27">
        <f t="shared" si="6"/>
        <v>1341.3000030517578</v>
      </c>
    </row>
    <row r="392" spans="1:26">
      <c r="A392" t="s">
        <v>246</v>
      </c>
      <c r="B392" t="s">
        <v>2528</v>
      </c>
      <c r="C392" t="s">
        <v>1658</v>
      </c>
      <c r="D392" t="s">
        <v>1053</v>
      </c>
      <c r="E392" t="s">
        <v>54</v>
      </c>
      <c r="F392">
        <v>12128546</v>
      </c>
      <c r="G392" s="111">
        <v>44972</v>
      </c>
      <c r="H392" t="s">
        <v>2549</v>
      </c>
      <c r="I392" t="s">
        <v>248</v>
      </c>
      <c r="J392" t="s">
        <v>259</v>
      </c>
      <c r="K392" t="s">
        <v>250</v>
      </c>
      <c r="L392" t="s">
        <v>251</v>
      </c>
      <c r="O392" s="111">
        <v>44972</v>
      </c>
      <c r="P392" t="s">
        <v>254</v>
      </c>
      <c r="Q392" t="s">
        <v>1406</v>
      </c>
      <c r="R392" s="111"/>
      <c r="S392" t="s">
        <v>254</v>
      </c>
      <c r="T392" t="s">
        <v>254</v>
      </c>
      <c r="U392" t="s">
        <v>254</v>
      </c>
      <c r="V392" t="s">
        <v>254</v>
      </c>
      <c r="W392">
        <v>0</v>
      </c>
      <c r="X392">
        <v>0</v>
      </c>
      <c r="Y392">
        <v>0</v>
      </c>
      <c r="Z392" s="27">
        <f t="shared" si="6"/>
        <v>0</v>
      </c>
    </row>
    <row r="393" spans="1:26">
      <c r="A393" t="s">
        <v>246</v>
      </c>
      <c r="B393" t="s">
        <v>2528</v>
      </c>
      <c r="C393" t="s">
        <v>1658</v>
      </c>
      <c r="D393" t="s">
        <v>1053</v>
      </c>
      <c r="E393" t="s">
        <v>54</v>
      </c>
      <c r="F393">
        <v>12128618</v>
      </c>
      <c r="G393" s="111">
        <v>44972</v>
      </c>
      <c r="H393" t="s">
        <v>2550</v>
      </c>
      <c r="I393" t="s">
        <v>248</v>
      </c>
      <c r="J393" t="s">
        <v>259</v>
      </c>
      <c r="K393" t="s">
        <v>250</v>
      </c>
      <c r="L393" t="s">
        <v>251</v>
      </c>
      <c r="O393" s="111">
        <v>44972</v>
      </c>
      <c r="P393" t="s">
        <v>254</v>
      </c>
      <c r="Q393" t="s">
        <v>1406</v>
      </c>
      <c r="R393" s="111"/>
      <c r="S393" t="s">
        <v>254</v>
      </c>
      <c r="T393" t="s">
        <v>254</v>
      </c>
      <c r="U393" t="s">
        <v>254</v>
      </c>
      <c r="V393" t="s">
        <v>254</v>
      </c>
      <c r="W393">
        <v>0</v>
      </c>
      <c r="X393">
        <v>0</v>
      </c>
      <c r="Y393">
        <v>0</v>
      </c>
      <c r="Z393" s="27">
        <f t="shared" si="6"/>
        <v>0</v>
      </c>
    </row>
    <row r="394" spans="1:26">
      <c r="A394" t="s">
        <v>246</v>
      </c>
      <c r="B394" t="s">
        <v>2528</v>
      </c>
      <c r="C394" t="s">
        <v>1658</v>
      </c>
      <c r="D394" t="s">
        <v>1053</v>
      </c>
      <c r="E394" t="s">
        <v>54</v>
      </c>
      <c r="F394">
        <v>12128887</v>
      </c>
      <c r="G394" s="111">
        <v>44972</v>
      </c>
      <c r="H394" t="s">
        <v>2551</v>
      </c>
      <c r="I394" t="s">
        <v>248</v>
      </c>
      <c r="J394" t="s">
        <v>259</v>
      </c>
      <c r="K394" t="s">
        <v>250</v>
      </c>
      <c r="L394" t="s">
        <v>251</v>
      </c>
      <c r="O394" s="111">
        <v>44972</v>
      </c>
      <c r="P394" t="s">
        <v>254</v>
      </c>
      <c r="Q394" t="s">
        <v>257</v>
      </c>
      <c r="R394" s="111"/>
      <c r="S394" t="s">
        <v>254</v>
      </c>
      <c r="T394" t="s">
        <v>254</v>
      </c>
      <c r="U394" t="s">
        <v>254</v>
      </c>
      <c r="V394" t="s">
        <v>254</v>
      </c>
      <c r="W394">
        <v>0</v>
      </c>
      <c r="X394">
        <v>0</v>
      </c>
      <c r="Y394">
        <v>0</v>
      </c>
      <c r="Z394" s="27">
        <f t="shared" si="6"/>
        <v>0</v>
      </c>
    </row>
    <row r="395" spans="1:26">
      <c r="A395" t="s">
        <v>246</v>
      </c>
      <c r="B395" t="s">
        <v>2552</v>
      </c>
      <c r="C395" t="s">
        <v>923</v>
      </c>
      <c r="D395" t="s">
        <v>57</v>
      </c>
      <c r="E395" t="s">
        <v>58</v>
      </c>
      <c r="F395">
        <v>11864393</v>
      </c>
      <c r="G395" s="111">
        <v>44908</v>
      </c>
      <c r="H395" t="s">
        <v>1086</v>
      </c>
      <c r="I395" t="s">
        <v>255</v>
      </c>
      <c r="J395" t="s">
        <v>249</v>
      </c>
      <c r="K395" t="s">
        <v>250</v>
      </c>
      <c r="L395" t="s">
        <v>251</v>
      </c>
      <c r="O395" s="111">
        <v>44911</v>
      </c>
      <c r="P395" t="s">
        <v>252</v>
      </c>
      <c r="Q395" t="s">
        <v>282</v>
      </c>
      <c r="R395" s="111">
        <v>44914</v>
      </c>
      <c r="S395" t="s">
        <v>254</v>
      </c>
      <c r="T395" t="s">
        <v>254</v>
      </c>
      <c r="U395" t="s">
        <v>254</v>
      </c>
      <c r="V395" t="s">
        <v>254</v>
      </c>
      <c r="W395">
        <v>215</v>
      </c>
      <c r="X395">
        <v>0</v>
      </c>
      <c r="Y395">
        <v>0</v>
      </c>
      <c r="Z395" s="27">
        <f t="shared" si="6"/>
        <v>215</v>
      </c>
    </row>
    <row r="396" spans="1:26">
      <c r="A396" t="s">
        <v>246</v>
      </c>
      <c r="B396" t="s">
        <v>2552</v>
      </c>
      <c r="C396" t="s">
        <v>923</v>
      </c>
      <c r="D396" t="s">
        <v>57</v>
      </c>
      <c r="E396" t="s">
        <v>58</v>
      </c>
      <c r="F396">
        <v>11895070</v>
      </c>
      <c r="G396" s="111">
        <v>44910</v>
      </c>
      <c r="H396" t="s">
        <v>1087</v>
      </c>
      <c r="I396" t="s">
        <v>255</v>
      </c>
      <c r="J396" t="s">
        <v>249</v>
      </c>
      <c r="K396" t="s">
        <v>250</v>
      </c>
      <c r="L396" t="s">
        <v>251</v>
      </c>
      <c r="O396" s="111">
        <v>44910</v>
      </c>
      <c r="P396" t="s">
        <v>252</v>
      </c>
      <c r="Q396" t="s">
        <v>253</v>
      </c>
      <c r="R396">
        <v>44911</v>
      </c>
      <c r="S396" t="s">
        <v>254</v>
      </c>
      <c r="T396" t="s">
        <v>254</v>
      </c>
      <c r="U396" t="s">
        <v>254</v>
      </c>
      <c r="V396" t="s">
        <v>254</v>
      </c>
      <c r="W396">
        <v>2512.5</v>
      </c>
      <c r="X396">
        <v>10059.5</v>
      </c>
      <c r="Y396">
        <v>2811.5</v>
      </c>
      <c r="Z396" s="27">
        <f t="shared" si="6"/>
        <v>15383.5</v>
      </c>
    </row>
    <row r="397" spans="1:26">
      <c r="A397" t="s">
        <v>246</v>
      </c>
      <c r="B397" t="s">
        <v>2552</v>
      </c>
      <c r="C397" t="s">
        <v>923</v>
      </c>
      <c r="D397" t="s">
        <v>57</v>
      </c>
      <c r="E397" t="s">
        <v>58</v>
      </c>
      <c r="F397">
        <v>11938616</v>
      </c>
      <c r="G397" s="111">
        <v>44922</v>
      </c>
      <c r="H397" t="s">
        <v>1348</v>
      </c>
      <c r="I397" t="s">
        <v>255</v>
      </c>
      <c r="J397" t="s">
        <v>249</v>
      </c>
      <c r="K397" t="s">
        <v>250</v>
      </c>
      <c r="L397" t="s">
        <v>251</v>
      </c>
      <c r="O397" s="111">
        <v>44922</v>
      </c>
      <c r="P397" t="s">
        <v>252</v>
      </c>
      <c r="Q397" t="s">
        <v>257</v>
      </c>
      <c r="R397" s="111"/>
      <c r="S397" t="s">
        <v>254</v>
      </c>
      <c r="T397" t="s">
        <v>254</v>
      </c>
      <c r="U397" t="s">
        <v>254</v>
      </c>
      <c r="V397" t="s">
        <v>254</v>
      </c>
      <c r="W397">
        <v>0</v>
      </c>
      <c r="X397">
        <v>0</v>
      </c>
      <c r="Y397">
        <v>0</v>
      </c>
      <c r="Z397" s="27">
        <f t="shared" si="6"/>
        <v>0</v>
      </c>
    </row>
    <row r="398" spans="1:26">
      <c r="A398" t="s">
        <v>246</v>
      </c>
      <c r="B398" t="s">
        <v>2552</v>
      </c>
      <c r="C398" t="s">
        <v>923</v>
      </c>
      <c r="D398" t="s">
        <v>57</v>
      </c>
      <c r="E398" t="s">
        <v>58</v>
      </c>
      <c r="F398">
        <v>11944487</v>
      </c>
      <c r="G398" s="111">
        <v>44923</v>
      </c>
      <c r="H398" t="s">
        <v>1088</v>
      </c>
      <c r="I398" t="s">
        <v>255</v>
      </c>
      <c r="J398" t="s">
        <v>249</v>
      </c>
      <c r="K398" t="s">
        <v>250</v>
      </c>
      <c r="L398" t="s">
        <v>251</v>
      </c>
      <c r="O398" s="111">
        <v>44923</v>
      </c>
      <c r="P398" t="s">
        <v>252</v>
      </c>
      <c r="Q398" t="s">
        <v>253</v>
      </c>
      <c r="R398" s="111">
        <v>44924</v>
      </c>
      <c r="S398" t="s">
        <v>254</v>
      </c>
      <c r="T398" t="s">
        <v>254</v>
      </c>
      <c r="U398" t="s">
        <v>254</v>
      </c>
      <c r="V398" t="s">
        <v>254</v>
      </c>
      <c r="W398">
        <v>177</v>
      </c>
      <c r="X398">
        <v>8437.91</v>
      </c>
      <c r="Y398">
        <v>7531</v>
      </c>
      <c r="Z398" s="27">
        <f t="shared" si="6"/>
        <v>16145.91</v>
      </c>
    </row>
    <row r="399" spans="1:26">
      <c r="A399" t="s">
        <v>246</v>
      </c>
      <c r="B399" t="s">
        <v>2552</v>
      </c>
      <c r="C399" t="s">
        <v>923</v>
      </c>
      <c r="D399" t="s">
        <v>57</v>
      </c>
      <c r="E399" t="s">
        <v>58</v>
      </c>
      <c r="F399">
        <v>11969274</v>
      </c>
      <c r="G399" s="111">
        <v>44930</v>
      </c>
      <c r="H399" t="s">
        <v>1675</v>
      </c>
      <c r="I399" t="s">
        <v>255</v>
      </c>
      <c r="J399" t="s">
        <v>249</v>
      </c>
      <c r="K399" t="s">
        <v>250</v>
      </c>
      <c r="L399" t="s">
        <v>251</v>
      </c>
      <c r="O399" s="111">
        <v>44930</v>
      </c>
      <c r="P399" t="s">
        <v>252</v>
      </c>
      <c r="Q399" t="s">
        <v>282</v>
      </c>
      <c r="R399" s="111">
        <v>44931</v>
      </c>
      <c r="S399" t="s">
        <v>254</v>
      </c>
      <c r="T399" t="s">
        <v>254</v>
      </c>
      <c r="U399" t="s">
        <v>254</v>
      </c>
      <c r="V399" t="s">
        <v>254</v>
      </c>
      <c r="W399">
        <v>0</v>
      </c>
      <c r="X399">
        <v>571.5</v>
      </c>
      <c r="Y399">
        <v>0</v>
      </c>
      <c r="Z399" s="27">
        <f t="shared" si="6"/>
        <v>571.5</v>
      </c>
    </row>
    <row r="400" spans="1:26">
      <c r="A400" t="s">
        <v>246</v>
      </c>
      <c r="B400" t="s">
        <v>2552</v>
      </c>
      <c r="C400" t="s">
        <v>923</v>
      </c>
      <c r="D400" t="s">
        <v>1053</v>
      </c>
      <c r="E400" t="s">
        <v>54</v>
      </c>
      <c r="F400">
        <v>11968749</v>
      </c>
      <c r="G400" s="111">
        <v>44930</v>
      </c>
      <c r="H400" t="s">
        <v>1676</v>
      </c>
      <c r="I400" t="s">
        <v>255</v>
      </c>
      <c r="L400" t="s">
        <v>251</v>
      </c>
      <c r="O400" s="111">
        <v>44930</v>
      </c>
      <c r="P400" t="s">
        <v>252</v>
      </c>
      <c r="Q400" t="s">
        <v>263</v>
      </c>
      <c r="R400" s="111">
        <v>44932</v>
      </c>
      <c r="S400" t="s">
        <v>254</v>
      </c>
      <c r="T400" t="s">
        <v>254</v>
      </c>
      <c r="U400" t="s">
        <v>254</v>
      </c>
      <c r="V400" t="s">
        <v>254</v>
      </c>
      <c r="W400">
        <v>0</v>
      </c>
      <c r="X400">
        <v>5</v>
      </c>
      <c r="Y400">
        <v>0</v>
      </c>
      <c r="Z400" s="27">
        <f t="shared" si="6"/>
        <v>5</v>
      </c>
    </row>
    <row r="401" spans="1:26">
      <c r="A401" t="s">
        <v>246</v>
      </c>
      <c r="B401" t="s">
        <v>2553</v>
      </c>
      <c r="C401" t="s">
        <v>317</v>
      </c>
      <c r="D401" t="s">
        <v>45</v>
      </c>
      <c r="E401" t="s">
        <v>46</v>
      </c>
      <c r="F401">
        <v>11865490</v>
      </c>
      <c r="G401" s="111">
        <v>44902</v>
      </c>
      <c r="H401" t="s">
        <v>1089</v>
      </c>
      <c r="I401" t="s">
        <v>255</v>
      </c>
      <c r="J401" t="s">
        <v>249</v>
      </c>
      <c r="K401" t="s">
        <v>250</v>
      </c>
      <c r="L401" t="s">
        <v>251</v>
      </c>
      <c r="O401" s="111">
        <v>44902</v>
      </c>
      <c r="P401" t="s">
        <v>252</v>
      </c>
      <c r="Q401" t="s">
        <v>282</v>
      </c>
      <c r="R401" s="111">
        <v>44903</v>
      </c>
      <c r="S401" t="s">
        <v>254</v>
      </c>
      <c r="T401" t="s">
        <v>254</v>
      </c>
      <c r="U401" t="s">
        <v>254</v>
      </c>
      <c r="V401" t="s">
        <v>254</v>
      </c>
      <c r="W401">
        <v>28.25</v>
      </c>
      <c r="X401">
        <v>0</v>
      </c>
      <c r="Y401">
        <v>0</v>
      </c>
      <c r="Z401" s="27">
        <f t="shared" si="6"/>
        <v>28.25</v>
      </c>
    </row>
    <row r="402" spans="1:26">
      <c r="A402" t="s">
        <v>246</v>
      </c>
      <c r="B402" t="s">
        <v>2554</v>
      </c>
      <c r="C402" t="s">
        <v>933</v>
      </c>
      <c r="D402" t="s">
        <v>57</v>
      </c>
      <c r="E402" t="s">
        <v>58</v>
      </c>
      <c r="F402">
        <v>9316899</v>
      </c>
      <c r="G402" s="111">
        <v>44928</v>
      </c>
      <c r="H402" t="s">
        <v>1678</v>
      </c>
      <c r="I402" t="s">
        <v>255</v>
      </c>
      <c r="J402" t="s">
        <v>249</v>
      </c>
      <c r="K402" t="s">
        <v>250</v>
      </c>
      <c r="L402" t="s">
        <v>251</v>
      </c>
      <c r="O402" s="111">
        <v>44928</v>
      </c>
      <c r="P402" t="s">
        <v>252</v>
      </c>
      <c r="Q402" t="s">
        <v>253</v>
      </c>
      <c r="R402" s="111">
        <v>44929</v>
      </c>
      <c r="S402" t="s">
        <v>254</v>
      </c>
      <c r="T402" t="s">
        <v>254</v>
      </c>
      <c r="U402" t="s">
        <v>254</v>
      </c>
      <c r="V402" t="s">
        <v>254</v>
      </c>
      <c r="W402">
        <v>0</v>
      </c>
      <c r="X402">
        <v>14233.82</v>
      </c>
      <c r="Y402">
        <v>12479.3</v>
      </c>
      <c r="Z402" s="27">
        <f t="shared" si="6"/>
        <v>26713.119999999999</v>
      </c>
    </row>
    <row r="403" spans="1:26">
      <c r="A403" t="s">
        <v>246</v>
      </c>
      <c r="B403" t="s">
        <v>2554</v>
      </c>
      <c r="C403" t="s">
        <v>933</v>
      </c>
      <c r="D403" t="s">
        <v>57</v>
      </c>
      <c r="E403" t="s">
        <v>58</v>
      </c>
      <c r="F403">
        <v>11703351</v>
      </c>
      <c r="G403" s="111">
        <v>44915</v>
      </c>
      <c r="H403" t="s">
        <v>1090</v>
      </c>
      <c r="I403" t="s">
        <v>248</v>
      </c>
      <c r="J403" t="s">
        <v>249</v>
      </c>
      <c r="K403" t="s">
        <v>268</v>
      </c>
      <c r="L403" t="s">
        <v>251</v>
      </c>
      <c r="O403" s="111">
        <v>44915</v>
      </c>
      <c r="P403" t="s">
        <v>252</v>
      </c>
      <c r="Q403" t="s">
        <v>253</v>
      </c>
      <c r="R403" s="111">
        <v>44916</v>
      </c>
      <c r="S403" t="s">
        <v>254</v>
      </c>
      <c r="T403" t="s">
        <v>254</v>
      </c>
      <c r="U403" t="s">
        <v>254</v>
      </c>
      <c r="V403" t="s">
        <v>254</v>
      </c>
      <c r="W403">
        <v>14356.38</v>
      </c>
      <c r="X403">
        <v>23085.599999999999</v>
      </c>
      <c r="Y403">
        <v>30070.5</v>
      </c>
      <c r="Z403" s="27">
        <f t="shared" si="6"/>
        <v>67512.479999999996</v>
      </c>
    </row>
    <row r="404" spans="1:26">
      <c r="A404" t="s">
        <v>246</v>
      </c>
      <c r="B404" t="s">
        <v>2554</v>
      </c>
      <c r="C404" t="s">
        <v>933</v>
      </c>
      <c r="D404" t="s">
        <v>57</v>
      </c>
      <c r="E404" t="s">
        <v>58</v>
      </c>
      <c r="F404">
        <v>11870336</v>
      </c>
      <c r="G404" s="111">
        <v>44909</v>
      </c>
      <c r="H404" t="s">
        <v>1679</v>
      </c>
      <c r="I404" t="s">
        <v>255</v>
      </c>
      <c r="J404" t="s">
        <v>249</v>
      </c>
      <c r="K404" t="s">
        <v>250</v>
      </c>
      <c r="L404" t="s">
        <v>251</v>
      </c>
      <c r="O404" s="111">
        <v>44936</v>
      </c>
      <c r="P404" t="s">
        <v>252</v>
      </c>
      <c r="Q404" t="s">
        <v>253</v>
      </c>
      <c r="R404" s="111">
        <v>44937</v>
      </c>
      <c r="S404" t="s">
        <v>254</v>
      </c>
      <c r="T404" t="s">
        <v>254</v>
      </c>
      <c r="U404" t="s">
        <v>254</v>
      </c>
      <c r="V404" t="s">
        <v>254</v>
      </c>
      <c r="W404">
        <v>0</v>
      </c>
      <c r="X404">
        <v>7450</v>
      </c>
      <c r="Y404">
        <v>5786.5</v>
      </c>
      <c r="Z404" s="27">
        <f t="shared" si="6"/>
        <v>13236.5</v>
      </c>
    </row>
    <row r="405" spans="1:26">
      <c r="A405" t="s">
        <v>246</v>
      </c>
      <c r="B405" t="s">
        <v>2554</v>
      </c>
      <c r="C405" t="s">
        <v>933</v>
      </c>
      <c r="D405" t="s">
        <v>57</v>
      </c>
      <c r="E405" t="s">
        <v>58</v>
      </c>
      <c r="F405">
        <v>11884098</v>
      </c>
      <c r="G405" s="111">
        <v>44908</v>
      </c>
      <c r="H405" t="s">
        <v>1091</v>
      </c>
      <c r="I405" t="s">
        <v>248</v>
      </c>
      <c r="J405" t="s">
        <v>249</v>
      </c>
      <c r="K405" t="s">
        <v>268</v>
      </c>
      <c r="L405" t="s">
        <v>251</v>
      </c>
      <c r="O405" s="111">
        <v>44908</v>
      </c>
      <c r="P405" t="s">
        <v>252</v>
      </c>
      <c r="Q405" t="s">
        <v>253</v>
      </c>
      <c r="R405" s="111">
        <v>44909</v>
      </c>
      <c r="S405" t="s">
        <v>254</v>
      </c>
      <c r="T405" t="s">
        <v>254</v>
      </c>
      <c r="U405" t="s">
        <v>254</v>
      </c>
      <c r="V405" t="s">
        <v>254</v>
      </c>
      <c r="W405">
        <v>26590</v>
      </c>
      <c r="X405">
        <v>129293</v>
      </c>
      <c r="Y405">
        <v>62256.92</v>
      </c>
      <c r="Z405" s="27">
        <f t="shared" si="6"/>
        <v>218139.91999999998</v>
      </c>
    </row>
    <row r="406" spans="1:26">
      <c r="A406" t="s">
        <v>246</v>
      </c>
      <c r="B406" t="s">
        <v>2554</v>
      </c>
      <c r="C406" t="s">
        <v>933</v>
      </c>
      <c r="D406" t="s">
        <v>57</v>
      </c>
      <c r="E406" t="s">
        <v>58</v>
      </c>
      <c r="F406">
        <v>11911518</v>
      </c>
      <c r="G406" s="111">
        <v>44926</v>
      </c>
      <c r="H406" t="s">
        <v>1680</v>
      </c>
      <c r="I406" t="s">
        <v>255</v>
      </c>
      <c r="J406" t="s">
        <v>249</v>
      </c>
      <c r="K406" t="s">
        <v>250</v>
      </c>
      <c r="L406" t="s">
        <v>251</v>
      </c>
      <c r="O406" s="111">
        <v>44928</v>
      </c>
      <c r="P406" t="s">
        <v>252</v>
      </c>
      <c r="Q406" t="s">
        <v>282</v>
      </c>
      <c r="R406" s="111">
        <v>44929</v>
      </c>
      <c r="S406" t="s">
        <v>254</v>
      </c>
      <c r="T406" t="s">
        <v>254</v>
      </c>
      <c r="U406" t="s">
        <v>254</v>
      </c>
      <c r="V406" t="s">
        <v>254</v>
      </c>
      <c r="W406">
        <v>0</v>
      </c>
      <c r="X406">
        <v>587.16999999999996</v>
      </c>
      <c r="Y406">
        <v>0</v>
      </c>
      <c r="Z406" s="27">
        <f t="shared" si="6"/>
        <v>587.16999999999996</v>
      </c>
    </row>
    <row r="407" spans="1:26">
      <c r="A407" t="s">
        <v>246</v>
      </c>
      <c r="B407" t="s">
        <v>2554</v>
      </c>
      <c r="C407" t="s">
        <v>933</v>
      </c>
      <c r="D407" t="s">
        <v>57</v>
      </c>
      <c r="E407" t="s">
        <v>58</v>
      </c>
      <c r="F407">
        <v>11921731</v>
      </c>
      <c r="G407" s="111">
        <v>44917</v>
      </c>
      <c r="H407" t="s">
        <v>1092</v>
      </c>
      <c r="I407" t="s">
        <v>255</v>
      </c>
      <c r="J407" t="s">
        <v>249</v>
      </c>
      <c r="K407" t="s">
        <v>250</v>
      </c>
      <c r="L407" t="s">
        <v>251</v>
      </c>
      <c r="O407" s="111">
        <v>44917</v>
      </c>
      <c r="P407" t="s">
        <v>252</v>
      </c>
      <c r="Q407" t="s">
        <v>253</v>
      </c>
      <c r="R407" s="111">
        <v>44918</v>
      </c>
      <c r="S407" t="s">
        <v>254</v>
      </c>
      <c r="T407" t="s">
        <v>254</v>
      </c>
      <c r="U407" t="s">
        <v>254</v>
      </c>
      <c r="V407" t="s">
        <v>254</v>
      </c>
      <c r="W407">
        <v>174.29</v>
      </c>
      <c r="X407">
        <v>0</v>
      </c>
      <c r="Y407">
        <v>5098</v>
      </c>
      <c r="Z407" s="27">
        <f t="shared" si="6"/>
        <v>5272.29</v>
      </c>
    </row>
    <row r="408" spans="1:26">
      <c r="A408" t="s">
        <v>246</v>
      </c>
      <c r="B408" t="s">
        <v>2554</v>
      </c>
      <c r="C408" t="s">
        <v>933</v>
      </c>
      <c r="D408" t="s">
        <v>57</v>
      </c>
      <c r="E408" t="s">
        <v>58</v>
      </c>
      <c r="F408">
        <v>11922095</v>
      </c>
      <c r="G408" s="111">
        <v>44918</v>
      </c>
      <c r="H408" t="s">
        <v>1093</v>
      </c>
      <c r="I408" t="s">
        <v>255</v>
      </c>
      <c r="J408" t="s">
        <v>249</v>
      </c>
      <c r="K408" t="s">
        <v>268</v>
      </c>
      <c r="L408" t="s">
        <v>251</v>
      </c>
      <c r="O408" s="111">
        <v>44918</v>
      </c>
      <c r="P408" t="s">
        <v>252</v>
      </c>
      <c r="Q408" t="s">
        <v>253</v>
      </c>
      <c r="R408" s="111">
        <v>44921</v>
      </c>
      <c r="S408" t="s">
        <v>254</v>
      </c>
      <c r="T408" t="s">
        <v>254</v>
      </c>
      <c r="U408" t="s">
        <v>254</v>
      </c>
      <c r="V408" t="s">
        <v>254</v>
      </c>
      <c r="W408">
        <v>726.5</v>
      </c>
      <c r="X408">
        <v>29569.42</v>
      </c>
      <c r="Y408">
        <v>3506</v>
      </c>
      <c r="Z408" s="27">
        <f t="shared" si="6"/>
        <v>33801.919999999998</v>
      </c>
    </row>
    <row r="409" spans="1:26">
      <c r="A409" t="s">
        <v>246</v>
      </c>
      <c r="B409" t="s">
        <v>2554</v>
      </c>
      <c r="C409" t="s">
        <v>933</v>
      </c>
      <c r="D409" t="s">
        <v>57</v>
      </c>
      <c r="E409" t="s">
        <v>58</v>
      </c>
      <c r="F409">
        <v>11939119</v>
      </c>
      <c r="G409" s="111">
        <v>44922</v>
      </c>
      <c r="H409" t="s">
        <v>1349</v>
      </c>
      <c r="I409" t="s">
        <v>255</v>
      </c>
      <c r="J409" t="s">
        <v>249</v>
      </c>
      <c r="K409" t="s">
        <v>250</v>
      </c>
      <c r="L409" t="s">
        <v>251</v>
      </c>
      <c r="O409" s="111">
        <v>44922</v>
      </c>
      <c r="P409" t="s">
        <v>252</v>
      </c>
      <c r="Q409" t="s">
        <v>282</v>
      </c>
      <c r="R409" s="111">
        <v>44924</v>
      </c>
      <c r="S409" t="s">
        <v>254</v>
      </c>
      <c r="T409" t="s">
        <v>254</v>
      </c>
      <c r="U409" t="s">
        <v>254</v>
      </c>
      <c r="V409" t="s">
        <v>254</v>
      </c>
      <c r="W409">
        <v>0</v>
      </c>
      <c r="X409">
        <v>77</v>
      </c>
      <c r="Y409">
        <v>0</v>
      </c>
      <c r="Z409" s="27">
        <f t="shared" si="6"/>
        <v>77</v>
      </c>
    </row>
    <row r="410" spans="1:26">
      <c r="A410" t="s">
        <v>246</v>
      </c>
      <c r="B410" t="s">
        <v>2554</v>
      </c>
      <c r="C410" t="s">
        <v>933</v>
      </c>
      <c r="D410" t="s">
        <v>57</v>
      </c>
      <c r="E410" t="s">
        <v>58</v>
      </c>
      <c r="F410">
        <v>11969427</v>
      </c>
      <c r="G410" s="111">
        <v>44930</v>
      </c>
      <c r="H410" t="s">
        <v>1681</v>
      </c>
      <c r="I410" t="s">
        <v>255</v>
      </c>
      <c r="J410" t="s">
        <v>249</v>
      </c>
      <c r="K410" t="s">
        <v>250</v>
      </c>
      <c r="L410" t="s">
        <v>251</v>
      </c>
      <c r="O410" s="111">
        <v>44930</v>
      </c>
      <c r="P410" t="s">
        <v>252</v>
      </c>
      <c r="Q410" t="s">
        <v>253</v>
      </c>
      <c r="R410" s="111">
        <v>44931</v>
      </c>
      <c r="S410" t="s">
        <v>254</v>
      </c>
      <c r="T410" t="s">
        <v>254</v>
      </c>
      <c r="U410" t="s">
        <v>254</v>
      </c>
      <c r="V410" t="s">
        <v>254</v>
      </c>
      <c r="W410">
        <v>0</v>
      </c>
      <c r="X410">
        <v>2273.8000000000002</v>
      </c>
      <c r="Y410">
        <v>6004.6</v>
      </c>
      <c r="Z410" s="27">
        <f t="shared" si="6"/>
        <v>8278.4000000000015</v>
      </c>
    </row>
    <row r="411" spans="1:26">
      <c r="A411" t="s">
        <v>246</v>
      </c>
      <c r="B411" t="s">
        <v>2554</v>
      </c>
      <c r="C411" t="s">
        <v>933</v>
      </c>
      <c r="D411" t="s">
        <v>57</v>
      </c>
      <c r="E411" t="s">
        <v>58</v>
      </c>
      <c r="F411">
        <v>11973367</v>
      </c>
      <c r="G411" s="111">
        <v>44931</v>
      </c>
      <c r="H411" t="s">
        <v>1682</v>
      </c>
      <c r="I411" t="s">
        <v>248</v>
      </c>
      <c r="J411" t="s">
        <v>249</v>
      </c>
      <c r="K411" t="s">
        <v>250</v>
      </c>
      <c r="L411" t="s">
        <v>251</v>
      </c>
      <c r="O411" s="111">
        <v>44931</v>
      </c>
      <c r="P411" t="s">
        <v>252</v>
      </c>
      <c r="Q411" t="s">
        <v>253</v>
      </c>
      <c r="R411" s="111">
        <v>44932</v>
      </c>
      <c r="S411" t="s">
        <v>254</v>
      </c>
      <c r="T411" t="s">
        <v>254</v>
      </c>
      <c r="U411" t="s">
        <v>254</v>
      </c>
      <c r="V411" t="s">
        <v>254</v>
      </c>
      <c r="W411">
        <v>0</v>
      </c>
      <c r="X411">
        <v>15496</v>
      </c>
      <c r="Y411">
        <v>26430.69</v>
      </c>
      <c r="Z411" s="27">
        <f t="shared" si="6"/>
        <v>41926.69</v>
      </c>
    </row>
    <row r="412" spans="1:26">
      <c r="A412" t="s">
        <v>246</v>
      </c>
      <c r="B412" t="s">
        <v>2554</v>
      </c>
      <c r="C412" t="s">
        <v>933</v>
      </c>
      <c r="D412" t="s">
        <v>57</v>
      </c>
      <c r="E412" t="s">
        <v>58</v>
      </c>
      <c r="F412">
        <v>11981852</v>
      </c>
      <c r="G412" s="111">
        <v>44935</v>
      </c>
      <c r="H412" t="s">
        <v>1683</v>
      </c>
      <c r="I412" t="s">
        <v>260</v>
      </c>
      <c r="L412" t="s">
        <v>251</v>
      </c>
      <c r="O412" s="111">
        <v>44935</v>
      </c>
      <c r="P412" t="s">
        <v>252</v>
      </c>
      <c r="Q412" t="s">
        <v>263</v>
      </c>
      <c r="R412" s="111">
        <v>44936</v>
      </c>
      <c r="S412" t="s">
        <v>254</v>
      </c>
      <c r="T412" t="s">
        <v>254</v>
      </c>
      <c r="U412" t="s">
        <v>254</v>
      </c>
      <c r="V412" t="s">
        <v>254</v>
      </c>
      <c r="W412">
        <v>0</v>
      </c>
      <c r="X412">
        <v>35</v>
      </c>
      <c r="Y412">
        <v>0</v>
      </c>
      <c r="Z412" s="27">
        <f t="shared" si="6"/>
        <v>35</v>
      </c>
    </row>
    <row r="413" spans="1:26">
      <c r="A413" t="s">
        <v>246</v>
      </c>
      <c r="B413" t="s">
        <v>2554</v>
      </c>
      <c r="C413" t="s">
        <v>933</v>
      </c>
      <c r="D413" t="s">
        <v>57</v>
      </c>
      <c r="E413" t="s">
        <v>58</v>
      </c>
      <c r="F413">
        <v>11992687</v>
      </c>
      <c r="G413" s="111">
        <v>44937</v>
      </c>
      <c r="H413" t="s">
        <v>1684</v>
      </c>
      <c r="I413" t="s">
        <v>255</v>
      </c>
      <c r="J413" t="s">
        <v>249</v>
      </c>
      <c r="K413" t="s">
        <v>250</v>
      </c>
      <c r="L413" t="s">
        <v>251</v>
      </c>
      <c r="O413" s="111">
        <v>44942</v>
      </c>
      <c r="P413" t="s">
        <v>252</v>
      </c>
      <c r="Q413" t="s">
        <v>257</v>
      </c>
      <c r="R413" s="111"/>
      <c r="S413" t="s">
        <v>254</v>
      </c>
      <c r="T413" t="s">
        <v>254</v>
      </c>
      <c r="U413" t="s">
        <v>254</v>
      </c>
      <c r="V413" t="s">
        <v>254</v>
      </c>
      <c r="W413">
        <v>0</v>
      </c>
      <c r="X413">
        <v>0</v>
      </c>
      <c r="Y413">
        <v>0</v>
      </c>
      <c r="Z413" s="27">
        <f t="shared" si="6"/>
        <v>0</v>
      </c>
    </row>
    <row r="414" spans="1:26">
      <c r="A414" t="s">
        <v>246</v>
      </c>
      <c r="B414" t="s">
        <v>2554</v>
      </c>
      <c r="C414" t="s">
        <v>933</v>
      </c>
      <c r="D414" t="s">
        <v>57</v>
      </c>
      <c r="E414" t="s">
        <v>58</v>
      </c>
      <c r="F414">
        <v>11995667</v>
      </c>
      <c r="G414" s="111">
        <v>44943</v>
      </c>
      <c r="H414" t="s">
        <v>1685</v>
      </c>
      <c r="I414" t="s">
        <v>255</v>
      </c>
      <c r="J414" t="s">
        <v>249</v>
      </c>
      <c r="K414" t="s">
        <v>268</v>
      </c>
      <c r="L414" t="s">
        <v>251</v>
      </c>
      <c r="O414" s="111">
        <v>44943</v>
      </c>
      <c r="P414" t="s">
        <v>252</v>
      </c>
      <c r="Q414" t="s">
        <v>253</v>
      </c>
      <c r="R414" s="111">
        <v>44944</v>
      </c>
      <c r="S414" t="s">
        <v>254</v>
      </c>
      <c r="T414" t="s">
        <v>254</v>
      </c>
      <c r="U414" t="s">
        <v>254</v>
      </c>
      <c r="V414" t="s">
        <v>254</v>
      </c>
      <c r="W414">
        <v>0</v>
      </c>
      <c r="X414">
        <v>31</v>
      </c>
      <c r="Y414">
        <v>18707.53</v>
      </c>
      <c r="Z414" s="27">
        <f t="shared" si="6"/>
        <v>18738.53</v>
      </c>
    </row>
    <row r="415" spans="1:26">
      <c r="A415" t="s">
        <v>246</v>
      </c>
      <c r="B415" t="s">
        <v>2554</v>
      </c>
      <c r="C415" t="s">
        <v>933</v>
      </c>
      <c r="D415" t="s">
        <v>57</v>
      </c>
      <c r="E415" t="s">
        <v>58</v>
      </c>
      <c r="F415">
        <v>11995996</v>
      </c>
      <c r="G415" s="111">
        <v>44938</v>
      </c>
      <c r="H415" t="s">
        <v>1686</v>
      </c>
      <c r="I415" t="s">
        <v>255</v>
      </c>
      <c r="J415" t="s">
        <v>249</v>
      </c>
      <c r="K415" t="s">
        <v>268</v>
      </c>
      <c r="L415" t="s">
        <v>251</v>
      </c>
      <c r="O415" s="111">
        <v>44938</v>
      </c>
      <c r="P415" t="s">
        <v>252</v>
      </c>
      <c r="Q415" t="s">
        <v>253</v>
      </c>
      <c r="R415" s="111">
        <v>44939</v>
      </c>
      <c r="S415" t="s">
        <v>254</v>
      </c>
      <c r="T415" t="s">
        <v>254</v>
      </c>
      <c r="U415" t="s">
        <v>254</v>
      </c>
      <c r="V415" t="s">
        <v>254</v>
      </c>
      <c r="W415">
        <v>0</v>
      </c>
      <c r="X415">
        <v>384.81</v>
      </c>
      <c r="Y415">
        <v>500.91</v>
      </c>
      <c r="Z415" s="27">
        <f t="shared" si="6"/>
        <v>885.72</v>
      </c>
    </row>
    <row r="416" spans="1:26">
      <c r="A416" t="s">
        <v>246</v>
      </c>
      <c r="B416" t="s">
        <v>2554</v>
      </c>
      <c r="C416" t="s">
        <v>933</v>
      </c>
      <c r="D416" t="s">
        <v>57</v>
      </c>
      <c r="E416" t="s">
        <v>58</v>
      </c>
      <c r="F416">
        <v>12007525</v>
      </c>
      <c r="G416" s="111">
        <v>44949</v>
      </c>
      <c r="H416" t="s">
        <v>1687</v>
      </c>
      <c r="I416" t="s">
        <v>248</v>
      </c>
      <c r="J416" t="s">
        <v>249</v>
      </c>
      <c r="K416" t="s">
        <v>250</v>
      </c>
      <c r="L416" t="s">
        <v>251</v>
      </c>
      <c r="O416" s="111">
        <v>44951</v>
      </c>
      <c r="P416" t="s">
        <v>252</v>
      </c>
      <c r="Q416" t="s">
        <v>1406</v>
      </c>
      <c r="S416" t="s">
        <v>254</v>
      </c>
      <c r="T416" t="s">
        <v>254</v>
      </c>
      <c r="U416" t="s">
        <v>254</v>
      </c>
      <c r="V416" t="s">
        <v>254</v>
      </c>
      <c r="W416">
        <v>0</v>
      </c>
      <c r="X416">
        <v>0</v>
      </c>
      <c r="Y416">
        <v>0</v>
      </c>
      <c r="Z416" s="27">
        <f t="shared" si="6"/>
        <v>0</v>
      </c>
    </row>
    <row r="417" spans="1:26">
      <c r="A417" t="s">
        <v>246</v>
      </c>
      <c r="B417" t="s">
        <v>2554</v>
      </c>
      <c r="C417" t="s">
        <v>933</v>
      </c>
      <c r="D417" t="s">
        <v>57</v>
      </c>
      <c r="E417" t="s">
        <v>58</v>
      </c>
      <c r="F417">
        <v>12039482</v>
      </c>
      <c r="G417" s="111">
        <v>44950</v>
      </c>
      <c r="H417" t="s">
        <v>1688</v>
      </c>
      <c r="I417" t="s">
        <v>255</v>
      </c>
      <c r="J417" t="s">
        <v>249</v>
      </c>
      <c r="K417" t="s">
        <v>250</v>
      </c>
      <c r="L417" t="s">
        <v>251</v>
      </c>
      <c r="O417" s="111">
        <v>44950</v>
      </c>
      <c r="P417" t="s">
        <v>252</v>
      </c>
      <c r="Q417" t="s">
        <v>257</v>
      </c>
      <c r="R417" s="111">
        <v>44951</v>
      </c>
      <c r="S417" t="s">
        <v>254</v>
      </c>
      <c r="T417" t="s">
        <v>254</v>
      </c>
      <c r="U417" t="s">
        <v>254</v>
      </c>
      <c r="V417" t="s">
        <v>254</v>
      </c>
      <c r="W417">
        <v>0</v>
      </c>
      <c r="X417">
        <v>0</v>
      </c>
      <c r="Y417">
        <v>0</v>
      </c>
      <c r="Z417" s="27">
        <f t="shared" si="6"/>
        <v>0</v>
      </c>
    </row>
    <row r="418" spans="1:26">
      <c r="A418" t="s">
        <v>246</v>
      </c>
      <c r="B418" t="s">
        <v>2554</v>
      </c>
      <c r="C418" t="s">
        <v>933</v>
      </c>
      <c r="D418" t="s">
        <v>57</v>
      </c>
      <c r="E418" t="s">
        <v>58</v>
      </c>
      <c r="F418">
        <v>12077314</v>
      </c>
      <c r="G418" s="111">
        <v>44980</v>
      </c>
      <c r="H418" t="s">
        <v>2555</v>
      </c>
      <c r="I418" t="s">
        <v>271</v>
      </c>
      <c r="J418" t="s">
        <v>249</v>
      </c>
      <c r="K418" t="s">
        <v>250</v>
      </c>
      <c r="L418" t="s">
        <v>251</v>
      </c>
      <c r="O418" s="111">
        <v>44980</v>
      </c>
      <c r="P418" t="s">
        <v>252</v>
      </c>
      <c r="Q418" t="s">
        <v>253</v>
      </c>
      <c r="R418" s="111">
        <v>44981</v>
      </c>
      <c r="S418" t="s">
        <v>254</v>
      </c>
      <c r="T418" t="s">
        <v>254</v>
      </c>
      <c r="U418" t="s">
        <v>254</v>
      </c>
      <c r="V418" t="s">
        <v>254</v>
      </c>
      <c r="W418">
        <v>0</v>
      </c>
      <c r="X418">
        <v>0</v>
      </c>
      <c r="Y418">
        <v>1954</v>
      </c>
      <c r="Z418" s="27">
        <f t="shared" si="6"/>
        <v>1954</v>
      </c>
    </row>
    <row r="419" spans="1:26">
      <c r="A419" t="s">
        <v>246</v>
      </c>
      <c r="B419" t="s">
        <v>2554</v>
      </c>
      <c r="C419" t="s">
        <v>933</v>
      </c>
      <c r="D419" t="s">
        <v>57</v>
      </c>
      <c r="E419" t="s">
        <v>58</v>
      </c>
      <c r="F419">
        <v>12077797</v>
      </c>
      <c r="G419" s="111">
        <v>44958</v>
      </c>
      <c r="H419" t="s">
        <v>2556</v>
      </c>
      <c r="I419" t="s">
        <v>255</v>
      </c>
      <c r="L419" t="s">
        <v>251</v>
      </c>
      <c r="O419" s="111">
        <v>44958</v>
      </c>
      <c r="P419" t="s">
        <v>252</v>
      </c>
      <c r="Q419" t="s">
        <v>253</v>
      </c>
      <c r="R419" s="111">
        <v>44959</v>
      </c>
      <c r="S419" t="s">
        <v>254</v>
      </c>
      <c r="T419" t="s">
        <v>254</v>
      </c>
      <c r="U419" t="s">
        <v>254</v>
      </c>
      <c r="V419" t="s">
        <v>254</v>
      </c>
      <c r="W419">
        <v>0</v>
      </c>
      <c r="X419">
        <v>0</v>
      </c>
      <c r="Y419">
        <v>11387.25</v>
      </c>
      <c r="Z419" s="27">
        <f t="shared" si="6"/>
        <v>11387.25</v>
      </c>
    </row>
    <row r="420" spans="1:26">
      <c r="A420" t="s">
        <v>246</v>
      </c>
      <c r="B420" t="s">
        <v>2554</v>
      </c>
      <c r="C420" t="s">
        <v>933</v>
      </c>
      <c r="D420" t="s">
        <v>57</v>
      </c>
      <c r="E420" t="s">
        <v>58</v>
      </c>
      <c r="F420">
        <v>12100584</v>
      </c>
      <c r="G420" s="111">
        <v>44964</v>
      </c>
      <c r="H420" t="s">
        <v>2557</v>
      </c>
      <c r="I420" t="s">
        <v>255</v>
      </c>
      <c r="J420" t="s">
        <v>249</v>
      </c>
      <c r="K420" t="s">
        <v>250</v>
      </c>
      <c r="L420" t="s">
        <v>251</v>
      </c>
      <c r="O420" s="111">
        <v>44964</v>
      </c>
      <c r="P420" t="s">
        <v>252</v>
      </c>
      <c r="Q420" t="s">
        <v>253</v>
      </c>
      <c r="R420" s="111">
        <v>44964</v>
      </c>
      <c r="S420" t="s">
        <v>254</v>
      </c>
      <c r="T420" t="s">
        <v>254</v>
      </c>
      <c r="U420" t="s">
        <v>254</v>
      </c>
      <c r="V420" t="s">
        <v>254</v>
      </c>
      <c r="W420">
        <v>0</v>
      </c>
      <c r="X420">
        <v>0</v>
      </c>
      <c r="Y420">
        <v>7575.6</v>
      </c>
      <c r="Z420" s="27">
        <f t="shared" si="6"/>
        <v>7575.6</v>
      </c>
    </row>
    <row r="421" spans="1:26">
      <c r="A421" t="s">
        <v>246</v>
      </c>
      <c r="B421" t="s">
        <v>2554</v>
      </c>
      <c r="C421" t="s">
        <v>933</v>
      </c>
      <c r="D421" t="s">
        <v>57</v>
      </c>
      <c r="E421" t="s">
        <v>58</v>
      </c>
      <c r="F421">
        <v>12100680</v>
      </c>
      <c r="G421" s="111">
        <v>44964</v>
      </c>
      <c r="H421" t="s">
        <v>2558</v>
      </c>
      <c r="I421" t="s">
        <v>255</v>
      </c>
      <c r="J421" t="s">
        <v>249</v>
      </c>
      <c r="K421" t="s">
        <v>250</v>
      </c>
      <c r="L421" t="s">
        <v>251</v>
      </c>
      <c r="O421" s="111">
        <v>44964</v>
      </c>
      <c r="P421" t="s">
        <v>252</v>
      </c>
      <c r="Q421" t="s">
        <v>253</v>
      </c>
      <c r="R421" s="111">
        <v>44964</v>
      </c>
      <c r="S421" t="s">
        <v>254</v>
      </c>
      <c r="T421" t="s">
        <v>254</v>
      </c>
      <c r="U421" t="s">
        <v>254</v>
      </c>
      <c r="V421" t="s">
        <v>254</v>
      </c>
      <c r="W421">
        <v>0</v>
      </c>
      <c r="X421">
        <v>0</v>
      </c>
      <c r="Y421">
        <v>382</v>
      </c>
      <c r="Z421" s="27">
        <f t="shared" si="6"/>
        <v>382</v>
      </c>
    </row>
    <row r="422" spans="1:26">
      <c r="A422" t="s">
        <v>246</v>
      </c>
      <c r="B422" t="s">
        <v>2554</v>
      </c>
      <c r="C422" t="s">
        <v>933</v>
      </c>
      <c r="D422" t="s">
        <v>57</v>
      </c>
      <c r="E422" t="s">
        <v>58</v>
      </c>
      <c r="F422">
        <v>12141640</v>
      </c>
      <c r="G422" s="111">
        <v>44974</v>
      </c>
      <c r="H422" t="s">
        <v>2559</v>
      </c>
      <c r="I422" t="s">
        <v>255</v>
      </c>
      <c r="J422" t="s">
        <v>249</v>
      </c>
      <c r="K422" t="s">
        <v>250</v>
      </c>
      <c r="L422" t="s">
        <v>251</v>
      </c>
      <c r="O422" s="111">
        <v>44974</v>
      </c>
      <c r="P422" t="s">
        <v>252</v>
      </c>
      <c r="Q422" t="s">
        <v>253</v>
      </c>
      <c r="R422" s="111">
        <v>44977</v>
      </c>
      <c r="S422" t="s">
        <v>254</v>
      </c>
      <c r="T422" t="s">
        <v>254</v>
      </c>
      <c r="U422" t="s">
        <v>254</v>
      </c>
      <c r="V422" t="s">
        <v>254</v>
      </c>
      <c r="W422">
        <v>0</v>
      </c>
      <c r="X422">
        <v>0</v>
      </c>
      <c r="Y422">
        <v>1</v>
      </c>
      <c r="Z422" s="27">
        <f t="shared" si="6"/>
        <v>1</v>
      </c>
    </row>
    <row r="423" spans="1:26">
      <c r="A423" t="s">
        <v>246</v>
      </c>
      <c r="B423" t="s">
        <v>2554</v>
      </c>
      <c r="C423" t="s">
        <v>933</v>
      </c>
      <c r="D423" t="s">
        <v>57</v>
      </c>
      <c r="E423" t="s">
        <v>58</v>
      </c>
      <c r="F423">
        <v>12141791</v>
      </c>
      <c r="G423" s="111">
        <v>44974</v>
      </c>
      <c r="H423" t="s">
        <v>2560</v>
      </c>
      <c r="I423" t="s">
        <v>255</v>
      </c>
      <c r="J423" t="s">
        <v>249</v>
      </c>
      <c r="K423" t="s">
        <v>250</v>
      </c>
      <c r="L423" t="s">
        <v>251</v>
      </c>
      <c r="O423" s="111">
        <v>44974</v>
      </c>
      <c r="P423" t="s">
        <v>252</v>
      </c>
      <c r="Q423" t="s">
        <v>253</v>
      </c>
      <c r="R423" s="111">
        <v>44977</v>
      </c>
      <c r="S423" t="s">
        <v>254</v>
      </c>
      <c r="T423" t="s">
        <v>254</v>
      </c>
      <c r="U423" t="s">
        <v>254</v>
      </c>
      <c r="V423" t="s">
        <v>254</v>
      </c>
      <c r="W423">
        <v>0</v>
      </c>
      <c r="X423">
        <v>0</v>
      </c>
      <c r="Y423">
        <v>105.6</v>
      </c>
      <c r="Z423" s="27">
        <f t="shared" si="6"/>
        <v>105.6</v>
      </c>
    </row>
    <row r="424" spans="1:26">
      <c r="A424" t="s">
        <v>246</v>
      </c>
      <c r="B424" t="s">
        <v>2554</v>
      </c>
      <c r="C424" t="s">
        <v>933</v>
      </c>
      <c r="D424" t="s">
        <v>1053</v>
      </c>
      <c r="E424" t="s">
        <v>54</v>
      </c>
      <c r="F424">
        <v>11964073</v>
      </c>
      <c r="G424" s="111">
        <v>44929</v>
      </c>
      <c r="H424" t="s">
        <v>1689</v>
      </c>
      <c r="I424" t="s">
        <v>255</v>
      </c>
      <c r="J424" t="s">
        <v>249</v>
      </c>
      <c r="K424" t="s">
        <v>268</v>
      </c>
      <c r="L424" t="s">
        <v>251</v>
      </c>
      <c r="O424" s="111">
        <v>44929</v>
      </c>
      <c r="P424" t="s">
        <v>252</v>
      </c>
      <c r="Q424" t="s">
        <v>253</v>
      </c>
      <c r="R424" s="111">
        <v>44930</v>
      </c>
      <c r="S424" t="s">
        <v>254</v>
      </c>
      <c r="T424" t="s">
        <v>254</v>
      </c>
      <c r="U424" t="s">
        <v>254</v>
      </c>
      <c r="V424" t="s">
        <v>254</v>
      </c>
      <c r="W424">
        <v>0</v>
      </c>
      <c r="X424">
        <v>18784.72</v>
      </c>
      <c r="Y424">
        <v>1921.65</v>
      </c>
      <c r="Z424" s="27">
        <f t="shared" si="6"/>
        <v>20706.370000000003</v>
      </c>
    </row>
    <row r="425" spans="1:26">
      <c r="A425" t="s">
        <v>246</v>
      </c>
      <c r="B425" t="s">
        <v>2561</v>
      </c>
      <c r="C425" t="s">
        <v>1690</v>
      </c>
      <c r="D425" t="s">
        <v>1691</v>
      </c>
      <c r="E425" t="s">
        <v>1528</v>
      </c>
      <c r="F425">
        <v>4357128</v>
      </c>
      <c r="G425" s="111">
        <v>44984</v>
      </c>
      <c r="H425" t="s">
        <v>2562</v>
      </c>
      <c r="I425" t="s">
        <v>271</v>
      </c>
      <c r="J425" t="s">
        <v>249</v>
      </c>
      <c r="K425" t="s">
        <v>250</v>
      </c>
      <c r="L425" t="s">
        <v>251</v>
      </c>
      <c r="O425" s="111">
        <v>44984</v>
      </c>
      <c r="P425" t="s">
        <v>252</v>
      </c>
      <c r="Q425" t="s">
        <v>253</v>
      </c>
      <c r="R425" s="111">
        <v>44985</v>
      </c>
      <c r="S425" t="s">
        <v>254</v>
      </c>
      <c r="T425" t="s">
        <v>254</v>
      </c>
      <c r="U425" t="s">
        <v>254</v>
      </c>
      <c r="V425" t="s">
        <v>254</v>
      </c>
      <c r="W425">
        <v>0</v>
      </c>
      <c r="X425">
        <v>0</v>
      </c>
      <c r="Y425">
        <v>42</v>
      </c>
      <c r="Z425" s="27">
        <f t="shared" si="6"/>
        <v>42</v>
      </c>
    </row>
    <row r="426" spans="1:26">
      <c r="A426" t="s">
        <v>246</v>
      </c>
      <c r="B426" t="s">
        <v>2563</v>
      </c>
      <c r="C426" t="s">
        <v>1690</v>
      </c>
      <c r="D426" t="s">
        <v>1691</v>
      </c>
      <c r="E426" t="s">
        <v>1528</v>
      </c>
      <c r="F426">
        <v>9139870</v>
      </c>
      <c r="G426" s="111">
        <v>44954</v>
      </c>
      <c r="H426" t="s">
        <v>2564</v>
      </c>
      <c r="I426" t="s">
        <v>255</v>
      </c>
      <c r="J426" t="s">
        <v>249</v>
      </c>
      <c r="K426" t="s">
        <v>268</v>
      </c>
      <c r="L426" t="s">
        <v>251</v>
      </c>
      <c r="O426" s="111">
        <v>44965</v>
      </c>
      <c r="P426" t="s">
        <v>252</v>
      </c>
      <c r="Q426" t="s">
        <v>253</v>
      </c>
      <c r="R426" s="111">
        <v>44966</v>
      </c>
      <c r="S426" t="s">
        <v>254</v>
      </c>
      <c r="T426" t="s">
        <v>254</v>
      </c>
      <c r="U426" t="s">
        <v>254</v>
      </c>
      <c r="V426" t="s">
        <v>254</v>
      </c>
      <c r="W426">
        <v>0</v>
      </c>
      <c r="X426">
        <v>0</v>
      </c>
      <c r="Y426">
        <v>10</v>
      </c>
      <c r="Z426" s="27">
        <f t="shared" si="6"/>
        <v>10</v>
      </c>
    </row>
    <row r="427" spans="1:26">
      <c r="A427" t="s">
        <v>246</v>
      </c>
      <c r="B427" t="s">
        <v>2561</v>
      </c>
      <c r="C427" t="s">
        <v>1690</v>
      </c>
      <c r="D427" t="s">
        <v>1691</v>
      </c>
      <c r="E427" t="s">
        <v>1528</v>
      </c>
      <c r="F427">
        <v>11157191</v>
      </c>
      <c r="G427" s="111">
        <v>44964</v>
      </c>
      <c r="H427" t="s">
        <v>2565</v>
      </c>
      <c r="I427" t="s">
        <v>248</v>
      </c>
      <c r="J427" t="s">
        <v>259</v>
      </c>
      <c r="K427" t="s">
        <v>250</v>
      </c>
      <c r="L427" t="s">
        <v>251</v>
      </c>
      <c r="O427" s="111">
        <v>44972</v>
      </c>
      <c r="P427" t="s">
        <v>254</v>
      </c>
      <c r="Q427" t="s">
        <v>257</v>
      </c>
      <c r="R427" s="111"/>
      <c r="S427" t="s">
        <v>254</v>
      </c>
      <c r="T427" t="s">
        <v>254</v>
      </c>
      <c r="U427" t="s">
        <v>254</v>
      </c>
      <c r="V427" t="s">
        <v>254</v>
      </c>
      <c r="W427">
        <v>0</v>
      </c>
      <c r="X427">
        <v>0</v>
      </c>
      <c r="Y427">
        <v>0</v>
      </c>
      <c r="Z427" s="27">
        <f t="shared" si="6"/>
        <v>0</v>
      </c>
    </row>
    <row r="428" spans="1:26">
      <c r="A428" t="s">
        <v>246</v>
      </c>
      <c r="B428" t="s">
        <v>2561</v>
      </c>
      <c r="C428" t="s">
        <v>1690</v>
      </c>
      <c r="D428" t="s">
        <v>1691</v>
      </c>
      <c r="E428" t="s">
        <v>1528</v>
      </c>
      <c r="F428">
        <v>11899021</v>
      </c>
      <c r="G428" s="111">
        <v>44985</v>
      </c>
      <c r="H428" t="s">
        <v>2566</v>
      </c>
      <c r="I428" t="s">
        <v>248</v>
      </c>
      <c r="J428" t="s">
        <v>249</v>
      </c>
      <c r="K428" t="s">
        <v>250</v>
      </c>
      <c r="L428" t="s">
        <v>251</v>
      </c>
      <c r="O428" s="111">
        <v>44985</v>
      </c>
      <c r="P428" t="s">
        <v>252</v>
      </c>
      <c r="Q428" t="s">
        <v>1406</v>
      </c>
      <c r="R428" s="111"/>
      <c r="S428" t="s">
        <v>254</v>
      </c>
      <c r="T428" t="s">
        <v>254</v>
      </c>
      <c r="U428" t="s">
        <v>254</v>
      </c>
      <c r="V428" t="s">
        <v>254</v>
      </c>
      <c r="W428">
        <v>0</v>
      </c>
      <c r="X428">
        <v>0</v>
      </c>
      <c r="Y428">
        <v>0</v>
      </c>
      <c r="Z428" s="27">
        <f t="shared" si="6"/>
        <v>0</v>
      </c>
    </row>
    <row r="429" spans="1:26">
      <c r="A429" t="s">
        <v>246</v>
      </c>
      <c r="B429" t="s">
        <v>2561</v>
      </c>
      <c r="C429" t="s">
        <v>1690</v>
      </c>
      <c r="D429" t="s">
        <v>1691</v>
      </c>
      <c r="E429" t="s">
        <v>1528</v>
      </c>
      <c r="F429">
        <v>12049539</v>
      </c>
      <c r="G429" s="111">
        <v>44952</v>
      </c>
      <c r="H429" t="s">
        <v>1692</v>
      </c>
      <c r="I429" t="s">
        <v>255</v>
      </c>
      <c r="J429" t="s">
        <v>249</v>
      </c>
      <c r="K429" t="s">
        <v>250</v>
      </c>
      <c r="L429" t="s">
        <v>251</v>
      </c>
      <c r="O429" s="111">
        <v>44953</v>
      </c>
      <c r="P429" t="s">
        <v>252</v>
      </c>
      <c r="Q429" t="s">
        <v>253</v>
      </c>
      <c r="R429" s="111">
        <v>44954</v>
      </c>
      <c r="S429" t="s">
        <v>254</v>
      </c>
      <c r="T429" t="s">
        <v>254</v>
      </c>
      <c r="U429" t="s">
        <v>254</v>
      </c>
      <c r="V429" t="s">
        <v>254</v>
      </c>
      <c r="W429">
        <v>0</v>
      </c>
      <c r="X429">
        <v>687.45</v>
      </c>
      <c r="Y429">
        <v>12705.87</v>
      </c>
      <c r="Z429" s="27">
        <f t="shared" si="6"/>
        <v>13393.320000000002</v>
      </c>
    </row>
    <row r="430" spans="1:26">
      <c r="A430" t="s">
        <v>246</v>
      </c>
      <c r="B430" t="s">
        <v>2561</v>
      </c>
      <c r="C430" t="s">
        <v>1690</v>
      </c>
      <c r="D430" t="s">
        <v>1691</v>
      </c>
      <c r="E430" t="s">
        <v>1528</v>
      </c>
      <c r="F430">
        <v>12060895</v>
      </c>
      <c r="G430" s="111">
        <v>44956</v>
      </c>
      <c r="H430" t="s">
        <v>1693</v>
      </c>
      <c r="I430" t="s">
        <v>255</v>
      </c>
      <c r="J430" t="s">
        <v>249</v>
      </c>
      <c r="K430" t="s">
        <v>250</v>
      </c>
      <c r="L430" t="s">
        <v>251</v>
      </c>
      <c r="O430" s="111">
        <v>44956</v>
      </c>
      <c r="P430" t="s">
        <v>252</v>
      </c>
      <c r="Q430" t="s">
        <v>253</v>
      </c>
      <c r="R430" s="111">
        <v>44957</v>
      </c>
      <c r="S430" t="s">
        <v>254</v>
      </c>
      <c r="T430" t="s">
        <v>254</v>
      </c>
      <c r="U430" t="s">
        <v>254</v>
      </c>
      <c r="V430" t="s">
        <v>254</v>
      </c>
      <c r="W430">
        <v>0</v>
      </c>
      <c r="X430">
        <v>5.5</v>
      </c>
      <c r="Y430">
        <v>112</v>
      </c>
      <c r="Z430" s="27">
        <f t="shared" si="6"/>
        <v>117.5</v>
      </c>
    </row>
    <row r="431" spans="1:26">
      <c r="A431" t="s">
        <v>246</v>
      </c>
      <c r="B431" t="s">
        <v>2561</v>
      </c>
      <c r="C431" t="s">
        <v>1690</v>
      </c>
      <c r="D431" t="s">
        <v>1691</v>
      </c>
      <c r="E431" t="s">
        <v>1528</v>
      </c>
      <c r="F431">
        <v>12085956</v>
      </c>
      <c r="G431" s="111">
        <v>44961</v>
      </c>
      <c r="H431" t="s">
        <v>2567</v>
      </c>
      <c r="I431" t="s">
        <v>255</v>
      </c>
      <c r="J431" t="s">
        <v>249</v>
      </c>
      <c r="K431" t="s">
        <v>250</v>
      </c>
      <c r="L431" t="s">
        <v>251</v>
      </c>
      <c r="O431" s="111">
        <v>44961</v>
      </c>
      <c r="P431" t="s">
        <v>252</v>
      </c>
      <c r="Q431" t="s">
        <v>253</v>
      </c>
      <c r="R431" s="111">
        <v>44963</v>
      </c>
      <c r="S431" t="s">
        <v>254</v>
      </c>
      <c r="T431" t="s">
        <v>254</v>
      </c>
      <c r="U431" t="s">
        <v>254</v>
      </c>
      <c r="V431" t="s">
        <v>254</v>
      </c>
      <c r="W431">
        <v>0</v>
      </c>
      <c r="X431">
        <v>0</v>
      </c>
      <c r="Y431">
        <v>3262.2</v>
      </c>
      <c r="Z431" s="27">
        <f t="shared" si="6"/>
        <v>3262.2</v>
      </c>
    </row>
    <row r="432" spans="1:26">
      <c r="A432" t="s">
        <v>246</v>
      </c>
      <c r="B432" t="s">
        <v>2561</v>
      </c>
      <c r="C432" t="s">
        <v>1690</v>
      </c>
      <c r="D432" t="s">
        <v>1691</v>
      </c>
      <c r="E432" t="s">
        <v>1528</v>
      </c>
      <c r="F432">
        <v>12091041</v>
      </c>
      <c r="G432" s="111">
        <v>44960</v>
      </c>
      <c r="H432" t="s">
        <v>2568</v>
      </c>
      <c r="I432" t="s">
        <v>255</v>
      </c>
      <c r="J432" t="s">
        <v>249</v>
      </c>
      <c r="K432" t="s">
        <v>250</v>
      </c>
      <c r="L432" t="s">
        <v>251</v>
      </c>
      <c r="O432" s="111">
        <v>44960</v>
      </c>
      <c r="P432" t="s">
        <v>252</v>
      </c>
      <c r="Q432" t="s">
        <v>253</v>
      </c>
      <c r="R432" s="111">
        <v>44964</v>
      </c>
      <c r="S432" t="s">
        <v>254</v>
      </c>
      <c r="T432" t="s">
        <v>254</v>
      </c>
      <c r="U432" t="s">
        <v>254</v>
      </c>
      <c r="V432" t="s">
        <v>254</v>
      </c>
      <c r="W432">
        <v>0</v>
      </c>
      <c r="X432">
        <v>0</v>
      </c>
      <c r="Y432">
        <v>1560</v>
      </c>
      <c r="Z432" s="27">
        <f t="shared" si="6"/>
        <v>1560</v>
      </c>
    </row>
    <row r="433" spans="1:26">
      <c r="A433" t="s">
        <v>246</v>
      </c>
      <c r="B433" t="s">
        <v>2561</v>
      </c>
      <c r="C433" t="s">
        <v>1690</v>
      </c>
      <c r="D433" t="s">
        <v>1691</v>
      </c>
      <c r="E433" t="s">
        <v>1528</v>
      </c>
      <c r="F433">
        <v>12095568</v>
      </c>
      <c r="G433" s="111">
        <v>44965</v>
      </c>
      <c r="H433" t="s">
        <v>2569</v>
      </c>
      <c r="I433" t="s">
        <v>248</v>
      </c>
      <c r="J433" t="s">
        <v>259</v>
      </c>
      <c r="K433" t="s">
        <v>250</v>
      </c>
      <c r="L433" t="s">
        <v>251</v>
      </c>
      <c r="O433" s="111">
        <v>44965</v>
      </c>
      <c r="P433" t="s">
        <v>254</v>
      </c>
      <c r="Q433" t="s">
        <v>253</v>
      </c>
      <c r="R433" s="111">
        <v>44970</v>
      </c>
      <c r="S433" t="s">
        <v>254</v>
      </c>
      <c r="T433" t="s">
        <v>254</v>
      </c>
      <c r="U433" t="s">
        <v>254</v>
      </c>
      <c r="V433" t="s">
        <v>254</v>
      </c>
      <c r="W433">
        <v>0</v>
      </c>
      <c r="X433">
        <v>0</v>
      </c>
      <c r="Y433">
        <v>173.25</v>
      </c>
      <c r="Z433" s="27">
        <f t="shared" si="6"/>
        <v>173.25</v>
      </c>
    </row>
    <row r="434" spans="1:26">
      <c r="A434" t="s">
        <v>246</v>
      </c>
      <c r="B434" t="s">
        <v>2561</v>
      </c>
      <c r="C434" t="s">
        <v>1690</v>
      </c>
      <c r="D434" t="s">
        <v>1691</v>
      </c>
      <c r="E434" t="s">
        <v>1528</v>
      </c>
      <c r="F434">
        <v>12096623</v>
      </c>
      <c r="G434" s="111">
        <v>44963</v>
      </c>
      <c r="H434" t="s">
        <v>2570</v>
      </c>
      <c r="I434" t="s">
        <v>255</v>
      </c>
      <c r="J434" t="s">
        <v>249</v>
      </c>
      <c r="K434" t="s">
        <v>250</v>
      </c>
      <c r="L434" t="s">
        <v>251</v>
      </c>
      <c r="O434" s="111">
        <v>44963</v>
      </c>
      <c r="P434" t="s">
        <v>252</v>
      </c>
      <c r="Q434" t="s">
        <v>253</v>
      </c>
      <c r="R434" s="111">
        <v>44965</v>
      </c>
      <c r="S434" t="s">
        <v>254</v>
      </c>
      <c r="T434" t="s">
        <v>254</v>
      </c>
      <c r="U434" t="s">
        <v>254</v>
      </c>
      <c r="V434" t="s">
        <v>254</v>
      </c>
      <c r="W434">
        <v>0</v>
      </c>
      <c r="X434">
        <v>0</v>
      </c>
      <c r="Y434">
        <v>1</v>
      </c>
      <c r="Z434" s="27">
        <f t="shared" si="6"/>
        <v>1</v>
      </c>
    </row>
    <row r="435" spans="1:26">
      <c r="A435" t="s">
        <v>246</v>
      </c>
      <c r="B435" t="s">
        <v>2561</v>
      </c>
      <c r="C435" t="s">
        <v>1690</v>
      </c>
      <c r="D435" t="s">
        <v>1691</v>
      </c>
      <c r="E435" t="s">
        <v>1528</v>
      </c>
      <c r="F435">
        <v>12111271</v>
      </c>
      <c r="G435" s="111">
        <v>44966</v>
      </c>
      <c r="H435" t="s">
        <v>2571</v>
      </c>
      <c r="I435" t="s">
        <v>248</v>
      </c>
      <c r="J435" t="s">
        <v>249</v>
      </c>
      <c r="K435" t="s">
        <v>250</v>
      </c>
      <c r="L435" t="s">
        <v>251</v>
      </c>
      <c r="O435" s="111">
        <v>44973</v>
      </c>
      <c r="P435" t="s">
        <v>252</v>
      </c>
      <c r="Q435" t="s">
        <v>253</v>
      </c>
      <c r="R435" s="111">
        <v>44973</v>
      </c>
      <c r="S435" t="s">
        <v>254</v>
      </c>
      <c r="T435" t="s">
        <v>254</v>
      </c>
      <c r="U435" t="s">
        <v>254</v>
      </c>
      <c r="V435" t="s">
        <v>254</v>
      </c>
      <c r="W435">
        <v>0</v>
      </c>
      <c r="X435">
        <v>0</v>
      </c>
      <c r="Y435">
        <v>1566.2</v>
      </c>
      <c r="Z435" s="27">
        <f t="shared" si="6"/>
        <v>1566.2</v>
      </c>
    </row>
    <row r="436" spans="1:26">
      <c r="A436" t="s">
        <v>246</v>
      </c>
      <c r="B436" t="s">
        <v>2561</v>
      </c>
      <c r="C436" t="s">
        <v>1690</v>
      </c>
      <c r="D436" t="s">
        <v>1691</v>
      </c>
      <c r="E436" t="s">
        <v>1528</v>
      </c>
      <c r="F436">
        <v>12129820</v>
      </c>
      <c r="G436" s="111">
        <v>44972</v>
      </c>
      <c r="H436" t="s">
        <v>2572</v>
      </c>
      <c r="I436" t="s">
        <v>255</v>
      </c>
      <c r="J436" t="s">
        <v>249</v>
      </c>
      <c r="K436" t="s">
        <v>250</v>
      </c>
      <c r="L436" t="s">
        <v>251</v>
      </c>
      <c r="O436" s="111">
        <v>44972</v>
      </c>
      <c r="P436" t="s">
        <v>252</v>
      </c>
      <c r="Q436" t="s">
        <v>253</v>
      </c>
      <c r="R436" s="111">
        <v>44973</v>
      </c>
      <c r="S436" t="s">
        <v>254</v>
      </c>
      <c r="T436" t="s">
        <v>254</v>
      </c>
      <c r="U436" t="s">
        <v>254</v>
      </c>
      <c r="V436" t="s">
        <v>254</v>
      </c>
      <c r="W436">
        <v>0</v>
      </c>
      <c r="X436">
        <v>0</v>
      </c>
      <c r="Y436">
        <v>200.25</v>
      </c>
      <c r="Z436" s="27">
        <f t="shared" si="6"/>
        <v>200.25</v>
      </c>
    </row>
    <row r="437" spans="1:26">
      <c r="A437" t="s">
        <v>246</v>
      </c>
      <c r="B437" t="s">
        <v>2561</v>
      </c>
      <c r="C437" t="s">
        <v>1690</v>
      </c>
      <c r="D437" t="s">
        <v>1691</v>
      </c>
      <c r="E437" t="s">
        <v>1528</v>
      </c>
      <c r="F437">
        <v>12141594</v>
      </c>
      <c r="G437" s="111">
        <v>44974</v>
      </c>
      <c r="H437" t="s">
        <v>2573</v>
      </c>
      <c r="I437" t="s">
        <v>255</v>
      </c>
      <c r="J437" t="s">
        <v>249</v>
      </c>
      <c r="K437" t="s">
        <v>250</v>
      </c>
      <c r="L437" t="s">
        <v>251</v>
      </c>
      <c r="O437" s="111">
        <v>44974</v>
      </c>
      <c r="P437" t="s">
        <v>252</v>
      </c>
      <c r="Q437" t="s">
        <v>253</v>
      </c>
      <c r="R437" s="111">
        <v>44975</v>
      </c>
      <c r="S437" t="s">
        <v>254</v>
      </c>
      <c r="T437" t="s">
        <v>254</v>
      </c>
      <c r="U437" t="s">
        <v>254</v>
      </c>
      <c r="V437" t="s">
        <v>254</v>
      </c>
      <c r="W437">
        <v>0</v>
      </c>
      <c r="X437">
        <v>0</v>
      </c>
      <c r="Y437">
        <v>600</v>
      </c>
      <c r="Z437" s="27">
        <f t="shared" si="6"/>
        <v>600</v>
      </c>
    </row>
    <row r="438" spans="1:26">
      <c r="A438" t="s">
        <v>246</v>
      </c>
      <c r="B438" t="s">
        <v>2561</v>
      </c>
      <c r="C438" t="s">
        <v>1690</v>
      </c>
      <c r="D438" t="s">
        <v>1691</v>
      </c>
      <c r="E438" t="s">
        <v>1528</v>
      </c>
      <c r="F438">
        <v>12156587</v>
      </c>
      <c r="G438" s="111">
        <v>44981</v>
      </c>
      <c r="H438" t="s">
        <v>2574</v>
      </c>
      <c r="I438" t="s">
        <v>271</v>
      </c>
      <c r="J438" t="s">
        <v>249</v>
      </c>
      <c r="K438" t="s">
        <v>250</v>
      </c>
      <c r="L438" t="s">
        <v>251</v>
      </c>
      <c r="O438" s="111">
        <v>44981</v>
      </c>
      <c r="P438" t="s">
        <v>252</v>
      </c>
      <c r="Q438" t="s">
        <v>257</v>
      </c>
      <c r="R438" s="111">
        <v>44981</v>
      </c>
      <c r="S438" t="s">
        <v>254</v>
      </c>
      <c r="T438" t="s">
        <v>254</v>
      </c>
      <c r="U438" t="s">
        <v>254</v>
      </c>
      <c r="V438" t="s">
        <v>254</v>
      </c>
      <c r="W438">
        <v>0</v>
      </c>
      <c r="X438">
        <v>0</v>
      </c>
      <c r="Y438">
        <v>0</v>
      </c>
      <c r="Z438" s="27">
        <f t="shared" si="6"/>
        <v>0</v>
      </c>
    </row>
    <row r="439" spans="1:26">
      <c r="A439" t="s">
        <v>246</v>
      </c>
      <c r="B439" t="s">
        <v>2575</v>
      </c>
      <c r="C439" t="s">
        <v>936</v>
      </c>
      <c r="D439" t="s">
        <v>264</v>
      </c>
      <c r="E439" t="s">
        <v>54</v>
      </c>
      <c r="F439">
        <v>12058825</v>
      </c>
      <c r="G439" s="111">
        <v>44954</v>
      </c>
      <c r="H439" t="s">
        <v>2576</v>
      </c>
      <c r="I439" t="s">
        <v>255</v>
      </c>
      <c r="L439" t="s">
        <v>251</v>
      </c>
      <c r="O439" s="111">
        <v>44959</v>
      </c>
      <c r="P439" t="s">
        <v>252</v>
      </c>
      <c r="Q439" t="s">
        <v>253</v>
      </c>
      <c r="R439" s="111">
        <v>44960</v>
      </c>
      <c r="S439" t="s">
        <v>254</v>
      </c>
      <c r="T439" t="s">
        <v>254</v>
      </c>
      <c r="U439" t="s">
        <v>254</v>
      </c>
      <c r="V439" t="s">
        <v>254</v>
      </c>
      <c r="W439">
        <v>0</v>
      </c>
      <c r="X439">
        <v>0</v>
      </c>
      <c r="Y439">
        <v>80</v>
      </c>
      <c r="Z439" s="27">
        <f t="shared" si="6"/>
        <v>80</v>
      </c>
    </row>
    <row r="440" spans="1:26">
      <c r="A440" t="s">
        <v>246</v>
      </c>
      <c r="B440" t="s">
        <v>2575</v>
      </c>
      <c r="C440" t="s">
        <v>936</v>
      </c>
      <c r="D440" t="s">
        <v>264</v>
      </c>
      <c r="E440" t="s">
        <v>54</v>
      </c>
      <c r="F440">
        <v>12085359</v>
      </c>
      <c r="G440" s="111">
        <v>44959</v>
      </c>
      <c r="H440" t="s">
        <v>2577</v>
      </c>
      <c r="I440" t="s">
        <v>255</v>
      </c>
      <c r="J440" t="s">
        <v>249</v>
      </c>
      <c r="K440" t="s">
        <v>250</v>
      </c>
      <c r="L440" t="s">
        <v>251</v>
      </c>
      <c r="O440" s="111">
        <v>44959</v>
      </c>
      <c r="P440" t="s">
        <v>252</v>
      </c>
      <c r="Q440" t="s">
        <v>253</v>
      </c>
      <c r="R440" s="111">
        <v>44960</v>
      </c>
      <c r="S440" t="s">
        <v>254</v>
      </c>
      <c r="T440" t="s">
        <v>254</v>
      </c>
      <c r="U440" t="s">
        <v>254</v>
      </c>
      <c r="V440" t="s">
        <v>254</v>
      </c>
      <c r="W440">
        <v>0</v>
      </c>
      <c r="X440">
        <v>0</v>
      </c>
      <c r="Y440">
        <v>847</v>
      </c>
      <c r="Z440" s="27">
        <f t="shared" si="6"/>
        <v>847</v>
      </c>
    </row>
    <row r="441" spans="1:26">
      <c r="A441" t="s">
        <v>246</v>
      </c>
      <c r="B441" t="s">
        <v>2575</v>
      </c>
      <c r="C441" t="s">
        <v>936</v>
      </c>
      <c r="D441" t="s">
        <v>264</v>
      </c>
      <c r="E441" t="s">
        <v>54</v>
      </c>
      <c r="F441">
        <v>12086309</v>
      </c>
      <c r="G441" s="111">
        <v>44961</v>
      </c>
      <c r="H441" t="s">
        <v>2578</v>
      </c>
      <c r="I441" t="s">
        <v>255</v>
      </c>
      <c r="J441" t="s">
        <v>249</v>
      </c>
      <c r="K441" t="s">
        <v>250</v>
      </c>
      <c r="L441" t="s">
        <v>251</v>
      </c>
      <c r="O441" s="111">
        <v>44961</v>
      </c>
      <c r="P441" t="s">
        <v>252</v>
      </c>
      <c r="Q441" t="s">
        <v>253</v>
      </c>
      <c r="R441" s="111">
        <v>44963</v>
      </c>
      <c r="S441" t="s">
        <v>254</v>
      </c>
      <c r="T441" t="s">
        <v>254</v>
      </c>
      <c r="U441" t="s">
        <v>254</v>
      </c>
      <c r="V441" t="s">
        <v>254</v>
      </c>
      <c r="W441">
        <v>0</v>
      </c>
      <c r="X441">
        <v>0</v>
      </c>
      <c r="Y441">
        <v>2430.4499999999998</v>
      </c>
      <c r="Z441" s="27">
        <f t="shared" si="6"/>
        <v>2430.4499999999998</v>
      </c>
    </row>
    <row r="442" spans="1:26">
      <c r="A442" t="s">
        <v>246</v>
      </c>
      <c r="B442" t="s">
        <v>2575</v>
      </c>
      <c r="C442" t="s">
        <v>936</v>
      </c>
      <c r="D442" t="s">
        <v>264</v>
      </c>
      <c r="E442" t="s">
        <v>54</v>
      </c>
      <c r="F442">
        <v>12095512</v>
      </c>
      <c r="G442" s="111">
        <v>44961</v>
      </c>
      <c r="H442" t="s">
        <v>2579</v>
      </c>
      <c r="I442" t="s">
        <v>255</v>
      </c>
      <c r="J442" t="s">
        <v>249</v>
      </c>
      <c r="K442" t="s">
        <v>250</v>
      </c>
      <c r="L442" t="s">
        <v>251</v>
      </c>
      <c r="O442" s="111">
        <v>44961</v>
      </c>
      <c r="P442" t="s">
        <v>252</v>
      </c>
      <c r="Q442" t="s">
        <v>253</v>
      </c>
      <c r="R442" s="111">
        <v>44963</v>
      </c>
      <c r="S442" t="s">
        <v>254</v>
      </c>
      <c r="T442" t="s">
        <v>254</v>
      </c>
      <c r="U442" t="s">
        <v>254</v>
      </c>
      <c r="V442" t="s">
        <v>254</v>
      </c>
      <c r="W442">
        <v>0</v>
      </c>
      <c r="X442">
        <v>0</v>
      </c>
      <c r="Y442">
        <v>789.8</v>
      </c>
      <c r="Z442" s="27">
        <f t="shared" si="6"/>
        <v>789.8</v>
      </c>
    </row>
    <row r="443" spans="1:26">
      <c r="A443" t="s">
        <v>246</v>
      </c>
      <c r="B443" t="s">
        <v>2575</v>
      </c>
      <c r="C443" t="s">
        <v>936</v>
      </c>
      <c r="D443" t="s">
        <v>264</v>
      </c>
      <c r="E443" t="s">
        <v>54</v>
      </c>
      <c r="F443">
        <v>12095774</v>
      </c>
      <c r="G443" s="111">
        <v>44961</v>
      </c>
      <c r="H443" t="s">
        <v>2580</v>
      </c>
      <c r="I443" t="s">
        <v>255</v>
      </c>
      <c r="J443" t="s">
        <v>249</v>
      </c>
      <c r="K443" t="s">
        <v>250</v>
      </c>
      <c r="L443" t="s">
        <v>251</v>
      </c>
      <c r="O443" s="111">
        <v>44961</v>
      </c>
      <c r="P443" t="s">
        <v>252</v>
      </c>
      <c r="Q443" t="s">
        <v>253</v>
      </c>
      <c r="R443" s="111">
        <v>44963</v>
      </c>
      <c r="S443" t="s">
        <v>254</v>
      </c>
      <c r="T443" t="s">
        <v>254</v>
      </c>
      <c r="U443" t="s">
        <v>254</v>
      </c>
      <c r="V443" t="s">
        <v>254</v>
      </c>
      <c r="W443">
        <v>0</v>
      </c>
      <c r="X443">
        <v>0</v>
      </c>
      <c r="Y443">
        <v>1012.5</v>
      </c>
      <c r="Z443" s="27">
        <f t="shared" si="6"/>
        <v>1012.5</v>
      </c>
    </row>
    <row r="444" spans="1:26">
      <c r="A444" t="s">
        <v>246</v>
      </c>
      <c r="B444" t="s">
        <v>2575</v>
      </c>
      <c r="C444" t="s">
        <v>936</v>
      </c>
      <c r="D444" t="s">
        <v>53</v>
      </c>
      <c r="E444" t="s">
        <v>54</v>
      </c>
      <c r="F444">
        <v>8088105</v>
      </c>
      <c r="G444" s="111">
        <v>44974</v>
      </c>
      <c r="H444" t="s">
        <v>2581</v>
      </c>
      <c r="I444" t="s">
        <v>255</v>
      </c>
      <c r="J444" t="s">
        <v>249</v>
      </c>
      <c r="K444" t="s">
        <v>250</v>
      </c>
      <c r="L444" t="s">
        <v>251</v>
      </c>
      <c r="O444" s="111">
        <v>44974</v>
      </c>
      <c r="P444" t="s">
        <v>252</v>
      </c>
      <c r="Q444" t="s">
        <v>253</v>
      </c>
      <c r="R444" s="111">
        <v>44975</v>
      </c>
      <c r="S444" t="s">
        <v>254</v>
      </c>
      <c r="T444" t="s">
        <v>254</v>
      </c>
      <c r="U444" t="s">
        <v>254</v>
      </c>
      <c r="V444" t="s">
        <v>254</v>
      </c>
      <c r="W444">
        <v>0</v>
      </c>
      <c r="X444">
        <v>0</v>
      </c>
      <c r="Y444">
        <v>320</v>
      </c>
      <c r="Z444" s="27">
        <f t="shared" si="6"/>
        <v>320</v>
      </c>
    </row>
    <row r="445" spans="1:26">
      <c r="A445" t="s">
        <v>246</v>
      </c>
      <c r="B445" t="s">
        <v>2575</v>
      </c>
      <c r="C445" t="s">
        <v>936</v>
      </c>
      <c r="D445" t="s">
        <v>53</v>
      </c>
      <c r="E445" t="s">
        <v>54</v>
      </c>
      <c r="F445">
        <v>10022459</v>
      </c>
      <c r="G445" s="111">
        <v>44917</v>
      </c>
      <c r="H445" t="s">
        <v>1094</v>
      </c>
      <c r="I445" t="s">
        <v>255</v>
      </c>
      <c r="J445" t="s">
        <v>249</v>
      </c>
      <c r="K445" t="s">
        <v>250</v>
      </c>
      <c r="L445" t="s">
        <v>251</v>
      </c>
      <c r="O445" s="111">
        <v>44917</v>
      </c>
      <c r="P445" t="s">
        <v>252</v>
      </c>
      <c r="Q445" t="s">
        <v>253</v>
      </c>
      <c r="R445" s="111">
        <v>44918</v>
      </c>
      <c r="S445" t="s">
        <v>254</v>
      </c>
      <c r="T445" t="s">
        <v>254</v>
      </c>
      <c r="U445" t="s">
        <v>254</v>
      </c>
      <c r="V445" t="s">
        <v>254</v>
      </c>
      <c r="W445">
        <v>182.51</v>
      </c>
      <c r="X445">
        <v>0</v>
      </c>
      <c r="Y445">
        <v>1030.79</v>
      </c>
      <c r="Z445" s="27">
        <f t="shared" si="6"/>
        <v>1213.3</v>
      </c>
    </row>
    <row r="446" spans="1:26">
      <c r="A446" t="s">
        <v>246</v>
      </c>
      <c r="B446" t="s">
        <v>2575</v>
      </c>
      <c r="C446" t="s">
        <v>936</v>
      </c>
      <c r="D446" t="s">
        <v>53</v>
      </c>
      <c r="E446" t="s">
        <v>54</v>
      </c>
      <c r="F446">
        <v>11627690</v>
      </c>
      <c r="G446" s="111">
        <v>44915</v>
      </c>
      <c r="H446" t="s">
        <v>1095</v>
      </c>
      <c r="I446" t="s">
        <v>255</v>
      </c>
      <c r="J446" t="s">
        <v>249</v>
      </c>
      <c r="K446" t="s">
        <v>250</v>
      </c>
      <c r="L446" t="s">
        <v>251</v>
      </c>
      <c r="O446" s="111">
        <v>44915</v>
      </c>
      <c r="P446" t="s">
        <v>252</v>
      </c>
      <c r="Q446" t="s">
        <v>282</v>
      </c>
      <c r="R446" s="111">
        <v>44916</v>
      </c>
      <c r="S446" t="s">
        <v>254</v>
      </c>
      <c r="T446" t="s">
        <v>254</v>
      </c>
      <c r="U446" t="s">
        <v>254</v>
      </c>
      <c r="V446" t="s">
        <v>254</v>
      </c>
      <c r="W446">
        <v>165</v>
      </c>
      <c r="X446">
        <v>0</v>
      </c>
      <c r="Y446">
        <v>0</v>
      </c>
      <c r="Z446" s="27">
        <f t="shared" si="6"/>
        <v>165</v>
      </c>
    </row>
    <row r="447" spans="1:26">
      <c r="A447" t="s">
        <v>246</v>
      </c>
      <c r="B447" t="s">
        <v>2575</v>
      </c>
      <c r="C447" t="s">
        <v>936</v>
      </c>
      <c r="D447" t="s">
        <v>53</v>
      </c>
      <c r="E447" t="s">
        <v>54</v>
      </c>
      <c r="F447">
        <v>11829315</v>
      </c>
      <c r="G447" s="111">
        <v>44938</v>
      </c>
      <c r="H447" t="s">
        <v>1694</v>
      </c>
      <c r="I447" t="s">
        <v>248</v>
      </c>
      <c r="J447" t="s">
        <v>249</v>
      </c>
      <c r="K447" t="s">
        <v>268</v>
      </c>
      <c r="L447" t="s">
        <v>251</v>
      </c>
      <c r="O447" s="111">
        <v>44938</v>
      </c>
      <c r="P447" t="s">
        <v>252</v>
      </c>
      <c r="Q447" t="s">
        <v>253</v>
      </c>
      <c r="R447" s="111">
        <v>44942</v>
      </c>
      <c r="S447" t="s">
        <v>254</v>
      </c>
      <c r="T447" t="s">
        <v>254</v>
      </c>
      <c r="U447" t="s">
        <v>254</v>
      </c>
      <c r="V447" t="s">
        <v>254</v>
      </c>
      <c r="W447">
        <v>0</v>
      </c>
      <c r="X447">
        <v>6304.86</v>
      </c>
      <c r="Y447">
        <v>12854.01</v>
      </c>
      <c r="Z447" s="27">
        <f t="shared" si="6"/>
        <v>19158.87</v>
      </c>
    </row>
    <row r="448" spans="1:26">
      <c r="A448" t="s">
        <v>246</v>
      </c>
      <c r="B448" t="s">
        <v>2575</v>
      </c>
      <c r="C448" t="s">
        <v>936</v>
      </c>
      <c r="D448" t="s">
        <v>53</v>
      </c>
      <c r="E448" t="s">
        <v>54</v>
      </c>
      <c r="F448">
        <v>11836835</v>
      </c>
      <c r="G448" s="111">
        <v>44911</v>
      </c>
      <c r="H448" t="s">
        <v>1096</v>
      </c>
      <c r="I448" t="s">
        <v>255</v>
      </c>
      <c r="L448" t="s">
        <v>251</v>
      </c>
      <c r="O448" s="111">
        <v>44911</v>
      </c>
      <c r="P448" t="s">
        <v>252</v>
      </c>
      <c r="Q448" t="s">
        <v>263</v>
      </c>
      <c r="R448" s="111">
        <v>44914</v>
      </c>
      <c r="S448" t="s">
        <v>254</v>
      </c>
      <c r="T448" t="s">
        <v>254</v>
      </c>
      <c r="U448" t="s">
        <v>254</v>
      </c>
      <c r="V448" t="s">
        <v>254</v>
      </c>
      <c r="W448">
        <v>5726</v>
      </c>
      <c r="X448">
        <v>1869.8</v>
      </c>
      <c r="Y448">
        <v>0</v>
      </c>
      <c r="Z448" s="27">
        <f t="shared" si="6"/>
        <v>7595.8</v>
      </c>
    </row>
    <row r="449" spans="1:26">
      <c r="A449" t="s">
        <v>246</v>
      </c>
      <c r="B449" t="s">
        <v>2575</v>
      </c>
      <c r="C449" t="s">
        <v>936</v>
      </c>
      <c r="D449" t="s">
        <v>53</v>
      </c>
      <c r="E449" t="s">
        <v>54</v>
      </c>
      <c r="F449">
        <v>11865672</v>
      </c>
      <c r="G449" s="111">
        <v>44907</v>
      </c>
      <c r="H449" t="s">
        <v>1097</v>
      </c>
      <c r="I449" t="s">
        <v>255</v>
      </c>
      <c r="J449" t="s">
        <v>249</v>
      </c>
      <c r="K449" t="s">
        <v>268</v>
      </c>
      <c r="L449" t="s">
        <v>251</v>
      </c>
      <c r="O449" s="111">
        <v>44909</v>
      </c>
      <c r="P449" t="s">
        <v>252</v>
      </c>
      <c r="Q449" t="s">
        <v>282</v>
      </c>
      <c r="R449" s="111">
        <v>44910</v>
      </c>
      <c r="S449" t="s">
        <v>254</v>
      </c>
      <c r="T449" t="s">
        <v>254</v>
      </c>
      <c r="U449" t="s">
        <v>254</v>
      </c>
      <c r="V449" t="s">
        <v>254</v>
      </c>
      <c r="W449">
        <v>3157.01</v>
      </c>
      <c r="X449">
        <v>0</v>
      </c>
      <c r="Y449">
        <v>0</v>
      </c>
      <c r="Z449" s="27">
        <f t="shared" si="6"/>
        <v>3157.01</v>
      </c>
    </row>
    <row r="450" spans="1:26">
      <c r="A450" t="s">
        <v>246</v>
      </c>
      <c r="B450" t="s">
        <v>2575</v>
      </c>
      <c r="C450" t="s">
        <v>936</v>
      </c>
      <c r="D450" t="s">
        <v>53</v>
      </c>
      <c r="E450" t="s">
        <v>54</v>
      </c>
      <c r="F450">
        <v>11876999</v>
      </c>
      <c r="G450" s="111">
        <v>44908</v>
      </c>
      <c r="H450" t="s">
        <v>1098</v>
      </c>
      <c r="I450" t="s">
        <v>248</v>
      </c>
      <c r="J450" t="s">
        <v>249</v>
      </c>
      <c r="K450" t="s">
        <v>268</v>
      </c>
      <c r="L450" t="s">
        <v>251</v>
      </c>
      <c r="O450" s="111">
        <v>44909</v>
      </c>
      <c r="P450" t="s">
        <v>252</v>
      </c>
      <c r="Q450" t="s">
        <v>253</v>
      </c>
      <c r="R450" s="111">
        <v>44910</v>
      </c>
      <c r="S450" t="s">
        <v>254</v>
      </c>
      <c r="T450" t="s">
        <v>254</v>
      </c>
      <c r="U450" t="s">
        <v>254</v>
      </c>
      <c r="V450" t="s">
        <v>254</v>
      </c>
      <c r="W450">
        <v>8015.5</v>
      </c>
      <c r="X450">
        <v>17600.849999999999</v>
      </c>
      <c r="Y450">
        <v>25299.09</v>
      </c>
      <c r="Z450" s="27">
        <f t="shared" si="6"/>
        <v>50915.44</v>
      </c>
    </row>
    <row r="451" spans="1:26">
      <c r="A451" t="s">
        <v>246</v>
      </c>
      <c r="B451" t="s">
        <v>2575</v>
      </c>
      <c r="C451" t="s">
        <v>936</v>
      </c>
      <c r="D451" t="s">
        <v>53</v>
      </c>
      <c r="E451" t="s">
        <v>54</v>
      </c>
      <c r="F451">
        <v>11889144</v>
      </c>
      <c r="G451" s="111">
        <v>44909</v>
      </c>
      <c r="H451" t="s">
        <v>1099</v>
      </c>
      <c r="I451" t="s">
        <v>255</v>
      </c>
      <c r="L451" t="s">
        <v>251</v>
      </c>
      <c r="O451" s="111">
        <v>44909</v>
      </c>
      <c r="P451" t="s">
        <v>252</v>
      </c>
      <c r="Q451" t="s">
        <v>263</v>
      </c>
      <c r="R451" s="111">
        <v>44910</v>
      </c>
      <c r="S451" t="s">
        <v>254</v>
      </c>
      <c r="T451" t="s">
        <v>254</v>
      </c>
      <c r="U451" t="s">
        <v>254</v>
      </c>
      <c r="V451" t="s">
        <v>254</v>
      </c>
      <c r="W451">
        <v>458.43</v>
      </c>
      <c r="X451">
        <v>285</v>
      </c>
      <c r="Y451">
        <v>0</v>
      </c>
      <c r="Z451" s="27">
        <f t="shared" ref="Z451:Z514" si="7">SUM(W451:Y451)</f>
        <v>743.43000000000006</v>
      </c>
    </row>
    <row r="452" spans="1:26">
      <c r="A452" t="s">
        <v>246</v>
      </c>
      <c r="B452" t="s">
        <v>2575</v>
      </c>
      <c r="C452" t="s">
        <v>936</v>
      </c>
      <c r="D452" t="s">
        <v>53</v>
      </c>
      <c r="E452" t="s">
        <v>54</v>
      </c>
      <c r="F452">
        <v>11893865</v>
      </c>
      <c r="G452" s="111">
        <v>44910</v>
      </c>
      <c r="H452" t="s">
        <v>1100</v>
      </c>
      <c r="I452" t="s">
        <v>248</v>
      </c>
      <c r="J452" t="s">
        <v>249</v>
      </c>
      <c r="K452" t="s">
        <v>268</v>
      </c>
      <c r="L452" t="s">
        <v>251</v>
      </c>
      <c r="O452" s="111">
        <v>44910</v>
      </c>
      <c r="P452" t="s">
        <v>252</v>
      </c>
      <c r="Q452" t="s">
        <v>253</v>
      </c>
      <c r="R452">
        <v>44911</v>
      </c>
      <c r="S452" t="s">
        <v>254</v>
      </c>
      <c r="T452" t="s">
        <v>254</v>
      </c>
      <c r="U452" t="s">
        <v>254</v>
      </c>
      <c r="V452" t="s">
        <v>254</v>
      </c>
      <c r="W452">
        <v>18739.88</v>
      </c>
      <c r="X452">
        <v>29905.8</v>
      </c>
      <c r="Y452">
        <v>28052.799999999999</v>
      </c>
      <c r="Z452" s="27">
        <f t="shared" si="7"/>
        <v>76698.48</v>
      </c>
    </row>
    <row r="453" spans="1:26">
      <c r="A453" t="s">
        <v>246</v>
      </c>
      <c r="B453" t="s">
        <v>2575</v>
      </c>
      <c r="C453" t="s">
        <v>936</v>
      </c>
      <c r="D453" t="s">
        <v>53</v>
      </c>
      <c r="E453" t="s">
        <v>54</v>
      </c>
      <c r="F453">
        <v>11944979</v>
      </c>
      <c r="G453" s="111">
        <v>44923</v>
      </c>
      <c r="H453" t="s">
        <v>1101</v>
      </c>
      <c r="I453" t="s">
        <v>255</v>
      </c>
      <c r="J453" t="s">
        <v>249</v>
      </c>
      <c r="K453" t="s">
        <v>250</v>
      </c>
      <c r="L453" t="s">
        <v>251</v>
      </c>
      <c r="O453" s="111">
        <v>44923</v>
      </c>
      <c r="P453" t="s">
        <v>252</v>
      </c>
      <c r="Q453" t="s">
        <v>253</v>
      </c>
      <c r="R453" s="111">
        <v>44924</v>
      </c>
      <c r="S453" t="s">
        <v>254</v>
      </c>
      <c r="T453" t="s">
        <v>254</v>
      </c>
      <c r="U453" t="s">
        <v>254</v>
      </c>
      <c r="V453" t="s">
        <v>254</v>
      </c>
      <c r="W453">
        <v>2</v>
      </c>
      <c r="X453">
        <v>3275</v>
      </c>
      <c r="Y453">
        <v>3480</v>
      </c>
      <c r="Z453" s="27">
        <f t="shared" si="7"/>
        <v>6757</v>
      </c>
    </row>
    <row r="454" spans="1:26">
      <c r="A454" t="s">
        <v>246</v>
      </c>
      <c r="B454" t="s">
        <v>2575</v>
      </c>
      <c r="C454" t="s">
        <v>936</v>
      </c>
      <c r="D454" t="s">
        <v>53</v>
      </c>
      <c r="E454" t="s">
        <v>54</v>
      </c>
      <c r="F454">
        <v>11969587</v>
      </c>
      <c r="G454" s="111">
        <v>44931</v>
      </c>
      <c r="H454" t="s">
        <v>1695</v>
      </c>
      <c r="I454" t="s">
        <v>255</v>
      </c>
      <c r="J454" t="s">
        <v>249</v>
      </c>
      <c r="K454" t="s">
        <v>250</v>
      </c>
      <c r="L454" t="s">
        <v>251</v>
      </c>
      <c r="O454" s="111">
        <v>44931</v>
      </c>
      <c r="P454" t="s">
        <v>252</v>
      </c>
      <c r="Q454" t="s">
        <v>253</v>
      </c>
      <c r="R454" s="111">
        <v>44936</v>
      </c>
      <c r="S454" t="s">
        <v>254</v>
      </c>
      <c r="T454" t="s">
        <v>254</v>
      </c>
      <c r="U454" t="s">
        <v>254</v>
      </c>
      <c r="V454" t="s">
        <v>254</v>
      </c>
      <c r="W454">
        <v>0</v>
      </c>
      <c r="X454">
        <v>2013.3</v>
      </c>
      <c r="Y454">
        <v>13807.78</v>
      </c>
      <c r="Z454" s="27">
        <f t="shared" si="7"/>
        <v>15821.08</v>
      </c>
    </row>
    <row r="455" spans="1:26">
      <c r="A455" t="s">
        <v>246</v>
      </c>
      <c r="B455" t="s">
        <v>2575</v>
      </c>
      <c r="C455" t="s">
        <v>936</v>
      </c>
      <c r="D455" t="s">
        <v>53</v>
      </c>
      <c r="E455" t="s">
        <v>54</v>
      </c>
      <c r="F455">
        <v>11969893</v>
      </c>
      <c r="G455" s="111">
        <v>44930</v>
      </c>
      <c r="H455" t="s">
        <v>1696</v>
      </c>
      <c r="I455" t="s">
        <v>255</v>
      </c>
      <c r="L455" t="s">
        <v>251</v>
      </c>
      <c r="O455" s="111">
        <v>44930</v>
      </c>
      <c r="P455" t="s">
        <v>252</v>
      </c>
      <c r="Q455" t="s">
        <v>253</v>
      </c>
      <c r="R455" s="111">
        <v>44931</v>
      </c>
      <c r="S455" t="s">
        <v>254</v>
      </c>
      <c r="T455" t="s">
        <v>254</v>
      </c>
      <c r="U455" t="s">
        <v>254</v>
      </c>
      <c r="V455" t="s">
        <v>254</v>
      </c>
      <c r="W455">
        <v>0</v>
      </c>
      <c r="X455">
        <v>9475.59</v>
      </c>
      <c r="Y455">
        <v>2419</v>
      </c>
      <c r="Z455" s="27">
        <f t="shared" si="7"/>
        <v>11894.59</v>
      </c>
    </row>
    <row r="456" spans="1:26">
      <c r="A456" t="s">
        <v>246</v>
      </c>
      <c r="B456" t="s">
        <v>2575</v>
      </c>
      <c r="C456" t="s">
        <v>936</v>
      </c>
      <c r="D456" t="s">
        <v>53</v>
      </c>
      <c r="E456" t="s">
        <v>54</v>
      </c>
      <c r="F456">
        <v>11977962</v>
      </c>
      <c r="G456" s="111">
        <v>44932</v>
      </c>
      <c r="H456" t="s">
        <v>1697</v>
      </c>
      <c r="I456" t="s">
        <v>255</v>
      </c>
      <c r="J456" t="s">
        <v>249</v>
      </c>
      <c r="K456" t="s">
        <v>250</v>
      </c>
      <c r="L456" t="s">
        <v>251</v>
      </c>
      <c r="O456" s="111">
        <v>44932</v>
      </c>
      <c r="P456" t="s">
        <v>252</v>
      </c>
      <c r="Q456" t="s">
        <v>253</v>
      </c>
      <c r="R456">
        <v>44935</v>
      </c>
      <c r="S456" t="s">
        <v>254</v>
      </c>
      <c r="T456" t="s">
        <v>254</v>
      </c>
      <c r="U456" t="s">
        <v>254</v>
      </c>
      <c r="V456" t="s">
        <v>254</v>
      </c>
      <c r="W456">
        <v>0</v>
      </c>
      <c r="X456">
        <v>6310.9</v>
      </c>
      <c r="Y456">
        <v>428.5</v>
      </c>
      <c r="Z456" s="27">
        <f t="shared" si="7"/>
        <v>6739.4</v>
      </c>
    </row>
    <row r="457" spans="1:26">
      <c r="A457" t="s">
        <v>246</v>
      </c>
      <c r="B457" t="s">
        <v>2575</v>
      </c>
      <c r="C457" t="s">
        <v>936</v>
      </c>
      <c r="D457" t="s">
        <v>53</v>
      </c>
      <c r="E457" t="s">
        <v>54</v>
      </c>
      <c r="F457">
        <v>11981512</v>
      </c>
      <c r="G457" s="111">
        <v>44935</v>
      </c>
      <c r="H457" t="s">
        <v>1698</v>
      </c>
      <c r="I457" t="s">
        <v>255</v>
      </c>
      <c r="J457" t="s">
        <v>249</v>
      </c>
      <c r="K457" t="s">
        <v>250</v>
      </c>
      <c r="L457" t="s">
        <v>251</v>
      </c>
      <c r="O457" s="111">
        <v>44935</v>
      </c>
      <c r="P457" t="s">
        <v>252</v>
      </c>
      <c r="Q457" t="s">
        <v>282</v>
      </c>
      <c r="R457" s="111">
        <v>44936</v>
      </c>
      <c r="S457" t="s">
        <v>254</v>
      </c>
      <c r="T457" t="s">
        <v>254</v>
      </c>
      <c r="U457" t="s">
        <v>254</v>
      </c>
      <c r="V457" t="s">
        <v>254</v>
      </c>
      <c r="W457">
        <v>0</v>
      </c>
      <c r="X457">
        <v>50.1</v>
      </c>
      <c r="Y457">
        <v>0</v>
      </c>
      <c r="Z457" s="27">
        <f t="shared" si="7"/>
        <v>50.1</v>
      </c>
    </row>
    <row r="458" spans="1:26">
      <c r="A458" t="s">
        <v>246</v>
      </c>
      <c r="B458" t="s">
        <v>2575</v>
      </c>
      <c r="C458" t="s">
        <v>936</v>
      </c>
      <c r="D458" t="s">
        <v>53</v>
      </c>
      <c r="E458" t="s">
        <v>54</v>
      </c>
      <c r="F458">
        <v>11987086</v>
      </c>
      <c r="G458" s="111">
        <v>44936</v>
      </c>
      <c r="H458" t="s">
        <v>1699</v>
      </c>
      <c r="I458" t="s">
        <v>255</v>
      </c>
      <c r="J458" t="s">
        <v>249</v>
      </c>
      <c r="K458" t="s">
        <v>268</v>
      </c>
      <c r="L458" t="s">
        <v>251</v>
      </c>
      <c r="O458" s="111">
        <v>44936</v>
      </c>
      <c r="P458" t="s">
        <v>252</v>
      </c>
      <c r="Q458" t="s">
        <v>253</v>
      </c>
      <c r="R458" s="111">
        <v>44938</v>
      </c>
      <c r="S458" t="s">
        <v>254</v>
      </c>
      <c r="T458" t="s">
        <v>254</v>
      </c>
      <c r="U458" t="s">
        <v>254</v>
      </c>
      <c r="V458" t="s">
        <v>254</v>
      </c>
      <c r="W458">
        <v>0</v>
      </c>
      <c r="X458">
        <v>13740.02</v>
      </c>
      <c r="Y458">
        <v>18537.12</v>
      </c>
      <c r="Z458" s="27">
        <f t="shared" si="7"/>
        <v>32277.14</v>
      </c>
    </row>
    <row r="459" spans="1:26">
      <c r="A459" t="s">
        <v>246</v>
      </c>
      <c r="B459" t="s">
        <v>2575</v>
      </c>
      <c r="C459" t="s">
        <v>936</v>
      </c>
      <c r="D459" t="s">
        <v>53</v>
      </c>
      <c r="E459" t="s">
        <v>54</v>
      </c>
      <c r="F459">
        <v>11991078</v>
      </c>
      <c r="G459" s="111">
        <v>44953</v>
      </c>
      <c r="H459" t="s">
        <v>1700</v>
      </c>
      <c r="I459" t="s">
        <v>255</v>
      </c>
      <c r="J459" t="s">
        <v>249</v>
      </c>
      <c r="K459" t="s">
        <v>250</v>
      </c>
      <c r="L459" t="s">
        <v>251</v>
      </c>
      <c r="O459" s="111">
        <v>44953</v>
      </c>
      <c r="P459" t="s">
        <v>252</v>
      </c>
      <c r="Q459" t="s">
        <v>253</v>
      </c>
      <c r="R459">
        <v>44956</v>
      </c>
      <c r="S459" t="s">
        <v>254</v>
      </c>
      <c r="T459" t="s">
        <v>254</v>
      </c>
      <c r="U459" t="s">
        <v>254</v>
      </c>
      <c r="V459" t="s">
        <v>254</v>
      </c>
      <c r="W459">
        <v>0</v>
      </c>
      <c r="X459">
        <v>284.8</v>
      </c>
      <c r="Y459">
        <v>4956.05</v>
      </c>
      <c r="Z459" s="27">
        <f t="shared" si="7"/>
        <v>5240.8500000000004</v>
      </c>
    </row>
    <row r="460" spans="1:26">
      <c r="A460" t="s">
        <v>246</v>
      </c>
      <c r="B460" t="s">
        <v>2575</v>
      </c>
      <c r="C460" t="s">
        <v>936</v>
      </c>
      <c r="D460" t="s">
        <v>53</v>
      </c>
      <c r="E460" t="s">
        <v>54</v>
      </c>
      <c r="F460">
        <v>12000481</v>
      </c>
      <c r="G460" s="111">
        <v>44939</v>
      </c>
      <c r="H460" t="s">
        <v>1701</v>
      </c>
      <c r="I460" t="s">
        <v>255</v>
      </c>
      <c r="J460" t="s">
        <v>249</v>
      </c>
      <c r="K460" t="s">
        <v>250</v>
      </c>
      <c r="L460" t="s">
        <v>251</v>
      </c>
      <c r="O460" s="111">
        <v>44939</v>
      </c>
      <c r="P460" t="s">
        <v>252</v>
      </c>
      <c r="Q460" t="s">
        <v>253</v>
      </c>
      <c r="R460" s="111">
        <v>44942</v>
      </c>
      <c r="S460" t="s">
        <v>254</v>
      </c>
      <c r="T460" t="s">
        <v>254</v>
      </c>
      <c r="U460" t="s">
        <v>254</v>
      </c>
      <c r="V460" t="s">
        <v>254</v>
      </c>
      <c r="W460">
        <v>0</v>
      </c>
      <c r="X460">
        <v>1893.9</v>
      </c>
      <c r="Y460">
        <v>2033.04</v>
      </c>
      <c r="Z460" s="27">
        <f t="shared" si="7"/>
        <v>3926.94</v>
      </c>
    </row>
    <row r="461" spans="1:26">
      <c r="A461" t="s">
        <v>246</v>
      </c>
      <c r="B461" t="s">
        <v>2575</v>
      </c>
      <c r="C461" t="s">
        <v>936</v>
      </c>
      <c r="D461" t="s">
        <v>53</v>
      </c>
      <c r="E461" t="s">
        <v>54</v>
      </c>
      <c r="F461">
        <v>12012232</v>
      </c>
      <c r="G461" s="111">
        <v>44944</v>
      </c>
      <c r="H461" t="s">
        <v>1702</v>
      </c>
      <c r="I461" t="s">
        <v>255</v>
      </c>
      <c r="J461" t="s">
        <v>249</v>
      </c>
      <c r="K461" t="s">
        <v>268</v>
      </c>
      <c r="L461" t="s">
        <v>251</v>
      </c>
      <c r="O461" s="111">
        <v>44944</v>
      </c>
      <c r="P461" t="s">
        <v>252</v>
      </c>
      <c r="Q461" t="s">
        <v>257</v>
      </c>
      <c r="R461" s="111">
        <v>44945</v>
      </c>
      <c r="S461" t="s">
        <v>254</v>
      </c>
      <c r="T461" t="s">
        <v>254</v>
      </c>
      <c r="U461" t="s">
        <v>254</v>
      </c>
      <c r="V461" t="s">
        <v>254</v>
      </c>
      <c r="W461">
        <v>0</v>
      </c>
      <c r="X461">
        <v>0</v>
      </c>
      <c r="Y461">
        <v>0</v>
      </c>
      <c r="Z461" s="27">
        <f t="shared" si="7"/>
        <v>0</v>
      </c>
    </row>
    <row r="462" spans="1:26">
      <c r="A462" t="s">
        <v>246</v>
      </c>
      <c r="B462" t="s">
        <v>2575</v>
      </c>
      <c r="C462" t="s">
        <v>936</v>
      </c>
      <c r="D462" t="s">
        <v>53</v>
      </c>
      <c r="E462" t="s">
        <v>54</v>
      </c>
      <c r="F462">
        <v>12096902</v>
      </c>
      <c r="G462" s="111">
        <v>44964</v>
      </c>
      <c r="H462" t="s">
        <v>2582</v>
      </c>
      <c r="I462" t="s">
        <v>255</v>
      </c>
      <c r="J462" t="s">
        <v>249</v>
      </c>
      <c r="K462" t="s">
        <v>250</v>
      </c>
      <c r="L462" t="s">
        <v>251</v>
      </c>
      <c r="O462" s="111">
        <v>44964</v>
      </c>
      <c r="P462" t="s">
        <v>252</v>
      </c>
      <c r="Q462" t="s">
        <v>253</v>
      </c>
      <c r="R462" s="111">
        <v>44965</v>
      </c>
      <c r="S462" t="s">
        <v>254</v>
      </c>
      <c r="T462" t="s">
        <v>254</v>
      </c>
      <c r="U462" t="s">
        <v>254</v>
      </c>
      <c r="V462" t="s">
        <v>254</v>
      </c>
      <c r="W462">
        <v>0</v>
      </c>
      <c r="X462">
        <v>0</v>
      </c>
      <c r="Y462">
        <v>1041</v>
      </c>
      <c r="Z462" s="27">
        <f t="shared" si="7"/>
        <v>1041</v>
      </c>
    </row>
    <row r="463" spans="1:26">
      <c r="A463" t="s">
        <v>246</v>
      </c>
      <c r="B463" t="s">
        <v>2575</v>
      </c>
      <c r="C463" t="s">
        <v>936</v>
      </c>
      <c r="D463" t="s">
        <v>53</v>
      </c>
      <c r="E463" t="s">
        <v>54</v>
      </c>
      <c r="F463">
        <v>12110451</v>
      </c>
      <c r="G463" s="111">
        <v>44966</v>
      </c>
      <c r="H463" t="s">
        <v>2583</v>
      </c>
      <c r="I463" t="s">
        <v>248</v>
      </c>
      <c r="J463" t="s">
        <v>259</v>
      </c>
      <c r="K463" t="s">
        <v>250</v>
      </c>
      <c r="L463" t="s">
        <v>251</v>
      </c>
      <c r="O463" s="111">
        <v>44966</v>
      </c>
      <c r="P463" t="s">
        <v>252</v>
      </c>
      <c r="Q463" t="s">
        <v>1406</v>
      </c>
      <c r="R463" s="111"/>
      <c r="S463" t="s">
        <v>254</v>
      </c>
      <c r="T463" t="s">
        <v>254</v>
      </c>
      <c r="U463" t="s">
        <v>254</v>
      </c>
      <c r="V463" t="s">
        <v>254</v>
      </c>
      <c r="W463">
        <v>0</v>
      </c>
      <c r="X463">
        <v>0</v>
      </c>
      <c r="Y463">
        <v>0</v>
      </c>
      <c r="Z463" s="27">
        <f t="shared" si="7"/>
        <v>0</v>
      </c>
    </row>
    <row r="464" spans="1:26">
      <c r="A464" t="s">
        <v>246</v>
      </c>
      <c r="B464" t="s">
        <v>2575</v>
      </c>
      <c r="C464" t="s">
        <v>936</v>
      </c>
      <c r="D464" t="s">
        <v>53</v>
      </c>
      <c r="E464" t="s">
        <v>54</v>
      </c>
      <c r="F464">
        <v>12121188</v>
      </c>
      <c r="G464" s="111">
        <v>44970</v>
      </c>
      <c r="H464" t="s">
        <v>2584</v>
      </c>
      <c r="I464" t="s">
        <v>248</v>
      </c>
      <c r="J464" t="s">
        <v>259</v>
      </c>
      <c r="K464" t="s">
        <v>250</v>
      </c>
      <c r="L464" t="s">
        <v>251</v>
      </c>
      <c r="O464" s="111">
        <v>44970</v>
      </c>
      <c r="P464" t="s">
        <v>254</v>
      </c>
      <c r="Q464" t="s">
        <v>253</v>
      </c>
      <c r="R464" s="111">
        <v>44973</v>
      </c>
      <c r="S464" t="s">
        <v>254</v>
      </c>
      <c r="T464" t="s">
        <v>254</v>
      </c>
      <c r="U464" t="s">
        <v>254</v>
      </c>
      <c r="V464" t="s">
        <v>254</v>
      </c>
      <c r="W464">
        <v>0</v>
      </c>
      <c r="X464">
        <v>0</v>
      </c>
      <c r="Y464">
        <v>1054.2999954223633</v>
      </c>
      <c r="Z464" s="27">
        <f t="shared" si="7"/>
        <v>1054.2999954223633</v>
      </c>
    </row>
    <row r="465" spans="1:26">
      <c r="A465" t="s">
        <v>246</v>
      </c>
      <c r="B465" t="s">
        <v>2575</v>
      </c>
      <c r="C465" t="s">
        <v>936</v>
      </c>
      <c r="D465" t="s">
        <v>53</v>
      </c>
      <c r="E465" t="s">
        <v>54</v>
      </c>
      <c r="F465">
        <v>12121807</v>
      </c>
      <c r="G465" s="111">
        <v>44972</v>
      </c>
      <c r="H465" t="s">
        <v>2585</v>
      </c>
      <c r="I465" t="s">
        <v>255</v>
      </c>
      <c r="J465" t="s">
        <v>249</v>
      </c>
      <c r="K465" t="s">
        <v>250</v>
      </c>
      <c r="L465" t="s">
        <v>251</v>
      </c>
      <c r="O465" s="111">
        <v>44972</v>
      </c>
      <c r="P465" t="s">
        <v>252</v>
      </c>
      <c r="Q465" t="s">
        <v>253</v>
      </c>
      <c r="R465" s="111">
        <v>44973</v>
      </c>
      <c r="S465" t="s">
        <v>254</v>
      </c>
      <c r="T465" t="s">
        <v>254</v>
      </c>
      <c r="U465" t="s">
        <v>254</v>
      </c>
      <c r="V465" t="s">
        <v>254</v>
      </c>
      <c r="W465">
        <v>0</v>
      </c>
      <c r="X465">
        <v>0</v>
      </c>
      <c r="Y465">
        <v>2105.66</v>
      </c>
      <c r="Z465" s="27">
        <f t="shared" si="7"/>
        <v>2105.66</v>
      </c>
    </row>
    <row r="466" spans="1:26">
      <c r="A466" t="s">
        <v>246</v>
      </c>
      <c r="B466" t="s">
        <v>2575</v>
      </c>
      <c r="C466" t="s">
        <v>936</v>
      </c>
      <c r="D466" t="s">
        <v>53</v>
      </c>
      <c r="E466" t="s">
        <v>54</v>
      </c>
      <c r="F466">
        <v>12122570</v>
      </c>
      <c r="G466" s="111">
        <v>44970</v>
      </c>
      <c r="H466" t="s">
        <v>2586</v>
      </c>
      <c r="I466" t="s">
        <v>248</v>
      </c>
      <c r="J466" t="s">
        <v>259</v>
      </c>
      <c r="K466" t="s">
        <v>250</v>
      </c>
      <c r="L466" t="s">
        <v>251</v>
      </c>
      <c r="O466" s="111">
        <v>44970</v>
      </c>
      <c r="P466" t="s">
        <v>254</v>
      </c>
      <c r="Q466" t="s">
        <v>253</v>
      </c>
      <c r="R466" s="111">
        <v>44973</v>
      </c>
      <c r="S466" t="s">
        <v>254</v>
      </c>
      <c r="T466" t="s">
        <v>254</v>
      </c>
      <c r="U466" t="s">
        <v>254</v>
      </c>
      <c r="V466" t="s">
        <v>254</v>
      </c>
      <c r="W466">
        <v>0</v>
      </c>
      <c r="X466">
        <v>0</v>
      </c>
      <c r="Y466">
        <v>5624.4600238800049</v>
      </c>
      <c r="Z466" s="27">
        <f t="shared" si="7"/>
        <v>5624.4600238800049</v>
      </c>
    </row>
    <row r="467" spans="1:26">
      <c r="A467" t="s">
        <v>246</v>
      </c>
      <c r="B467" t="s">
        <v>2575</v>
      </c>
      <c r="C467" t="s">
        <v>936</v>
      </c>
      <c r="D467" t="s">
        <v>408</v>
      </c>
      <c r="E467" t="s">
        <v>54</v>
      </c>
      <c r="F467">
        <v>11895306</v>
      </c>
      <c r="G467" s="111">
        <v>44911</v>
      </c>
      <c r="H467" t="s">
        <v>1102</v>
      </c>
      <c r="I467" t="s">
        <v>255</v>
      </c>
      <c r="J467" t="s">
        <v>249</v>
      </c>
      <c r="K467" t="s">
        <v>250</v>
      </c>
      <c r="L467" t="s">
        <v>251</v>
      </c>
      <c r="O467" s="111">
        <v>44911</v>
      </c>
      <c r="P467" t="s">
        <v>252</v>
      </c>
      <c r="Q467" t="s">
        <v>253</v>
      </c>
      <c r="R467" s="111">
        <v>44915</v>
      </c>
      <c r="S467" t="s">
        <v>254</v>
      </c>
      <c r="T467" t="s">
        <v>254</v>
      </c>
      <c r="U467" t="s">
        <v>254</v>
      </c>
      <c r="V467" t="s">
        <v>254</v>
      </c>
      <c r="W467">
        <v>2193.5</v>
      </c>
      <c r="X467">
        <v>1772.4</v>
      </c>
      <c r="Y467">
        <v>8579.11</v>
      </c>
      <c r="Z467" s="27">
        <f t="shared" si="7"/>
        <v>12545.01</v>
      </c>
    </row>
    <row r="468" spans="1:26">
      <c r="A468" t="s">
        <v>246</v>
      </c>
      <c r="B468" t="s">
        <v>2575</v>
      </c>
      <c r="C468" t="s">
        <v>936</v>
      </c>
      <c r="D468" t="s">
        <v>408</v>
      </c>
      <c r="E468" t="s">
        <v>54</v>
      </c>
      <c r="F468">
        <v>11987487</v>
      </c>
      <c r="G468" s="111">
        <v>44952</v>
      </c>
      <c r="H468" t="s">
        <v>1703</v>
      </c>
      <c r="I468" t="s">
        <v>255</v>
      </c>
      <c r="J468" t="s">
        <v>249</v>
      </c>
      <c r="K468" t="s">
        <v>250</v>
      </c>
      <c r="L468" t="s">
        <v>251</v>
      </c>
      <c r="O468" s="111">
        <v>44952</v>
      </c>
      <c r="P468" t="s">
        <v>252</v>
      </c>
      <c r="Q468" t="s">
        <v>253</v>
      </c>
      <c r="R468" s="111">
        <v>44953</v>
      </c>
      <c r="S468" t="s">
        <v>254</v>
      </c>
      <c r="T468" t="s">
        <v>254</v>
      </c>
      <c r="U468" t="s">
        <v>254</v>
      </c>
      <c r="V468" t="s">
        <v>254</v>
      </c>
      <c r="W468">
        <v>0</v>
      </c>
      <c r="X468">
        <v>798.77</v>
      </c>
      <c r="Y468">
        <v>3352.86</v>
      </c>
      <c r="Z468" s="27">
        <f t="shared" si="7"/>
        <v>4151.63</v>
      </c>
    </row>
    <row r="469" spans="1:26">
      <c r="A469" t="s">
        <v>246</v>
      </c>
      <c r="B469" t="s">
        <v>2575</v>
      </c>
      <c r="C469" t="s">
        <v>936</v>
      </c>
      <c r="D469" t="s">
        <v>408</v>
      </c>
      <c r="E469" t="s">
        <v>54</v>
      </c>
      <c r="F469">
        <v>12033148</v>
      </c>
      <c r="G469" s="111">
        <v>44949</v>
      </c>
      <c r="H469" t="s">
        <v>1704</v>
      </c>
      <c r="I469" t="s">
        <v>255</v>
      </c>
      <c r="J469" t="s">
        <v>249</v>
      </c>
      <c r="K469" t="s">
        <v>250</v>
      </c>
      <c r="L469" t="s">
        <v>251</v>
      </c>
      <c r="O469" s="111">
        <v>44949</v>
      </c>
      <c r="P469" t="s">
        <v>252</v>
      </c>
      <c r="Q469" t="s">
        <v>253</v>
      </c>
      <c r="R469" s="111">
        <v>44950</v>
      </c>
      <c r="S469" t="s">
        <v>254</v>
      </c>
      <c r="T469" t="s">
        <v>254</v>
      </c>
      <c r="U469" t="s">
        <v>254</v>
      </c>
      <c r="V469" t="s">
        <v>254</v>
      </c>
      <c r="W469">
        <v>0</v>
      </c>
      <c r="X469">
        <v>4833.7</v>
      </c>
      <c r="Y469">
        <v>20849.400000000001</v>
      </c>
      <c r="Z469" s="27">
        <f t="shared" si="7"/>
        <v>25683.100000000002</v>
      </c>
    </row>
    <row r="470" spans="1:26">
      <c r="A470" t="s">
        <v>246</v>
      </c>
      <c r="B470" t="s">
        <v>2575</v>
      </c>
      <c r="C470" t="s">
        <v>936</v>
      </c>
      <c r="D470" t="s">
        <v>408</v>
      </c>
      <c r="E470" t="s">
        <v>54</v>
      </c>
      <c r="F470">
        <v>12105309</v>
      </c>
      <c r="G470" s="111">
        <v>44965</v>
      </c>
      <c r="H470" t="s">
        <v>2587</v>
      </c>
      <c r="I470" t="s">
        <v>248</v>
      </c>
      <c r="J470" t="s">
        <v>259</v>
      </c>
      <c r="K470" t="s">
        <v>268</v>
      </c>
      <c r="L470" t="s">
        <v>251</v>
      </c>
      <c r="O470" s="111">
        <v>44965</v>
      </c>
      <c r="P470" t="s">
        <v>254</v>
      </c>
      <c r="Q470" t="s">
        <v>253</v>
      </c>
      <c r="R470" s="111">
        <v>44970</v>
      </c>
      <c r="S470" t="s">
        <v>254</v>
      </c>
      <c r="T470" t="s">
        <v>254</v>
      </c>
      <c r="U470" t="s">
        <v>254</v>
      </c>
      <c r="V470" t="s">
        <v>254</v>
      </c>
      <c r="W470">
        <v>0</v>
      </c>
      <c r="X470">
        <v>0</v>
      </c>
      <c r="Y470">
        <v>168.5</v>
      </c>
      <c r="Z470" s="27">
        <f t="shared" si="7"/>
        <v>168.5</v>
      </c>
    </row>
    <row r="471" spans="1:26">
      <c r="A471" t="s">
        <v>246</v>
      </c>
      <c r="B471" t="s">
        <v>2588</v>
      </c>
      <c r="C471" t="s">
        <v>1103</v>
      </c>
      <c r="D471" t="s">
        <v>264</v>
      </c>
      <c r="E471" t="s">
        <v>54</v>
      </c>
      <c r="F471">
        <v>4085393</v>
      </c>
      <c r="G471" s="111">
        <v>44931</v>
      </c>
      <c r="H471" t="s">
        <v>1705</v>
      </c>
      <c r="I471" t="s">
        <v>255</v>
      </c>
      <c r="J471" t="s">
        <v>249</v>
      </c>
      <c r="K471" t="s">
        <v>268</v>
      </c>
      <c r="L471" t="s">
        <v>251</v>
      </c>
      <c r="O471" s="111">
        <v>44931</v>
      </c>
      <c r="P471" t="s">
        <v>252</v>
      </c>
      <c r="Q471" t="s">
        <v>253</v>
      </c>
      <c r="R471" s="111">
        <v>44932</v>
      </c>
      <c r="S471" t="s">
        <v>254</v>
      </c>
      <c r="T471" t="s">
        <v>254</v>
      </c>
      <c r="U471" t="s">
        <v>254</v>
      </c>
      <c r="V471" t="s">
        <v>254</v>
      </c>
      <c r="W471">
        <v>0</v>
      </c>
      <c r="X471">
        <v>3559.75</v>
      </c>
      <c r="Y471">
        <v>5530.91</v>
      </c>
      <c r="Z471" s="27">
        <f t="shared" si="7"/>
        <v>9090.66</v>
      </c>
    </row>
    <row r="472" spans="1:26">
      <c r="A472" t="s">
        <v>246</v>
      </c>
      <c r="B472" t="s">
        <v>2588</v>
      </c>
      <c r="C472" t="s">
        <v>1103</v>
      </c>
      <c r="D472" t="s">
        <v>264</v>
      </c>
      <c r="E472" t="s">
        <v>54</v>
      </c>
      <c r="F472">
        <v>11927329</v>
      </c>
      <c r="G472" s="111">
        <v>44924</v>
      </c>
      <c r="H472" t="s">
        <v>1350</v>
      </c>
      <c r="I472" t="s">
        <v>255</v>
      </c>
      <c r="J472" t="s">
        <v>249</v>
      </c>
      <c r="K472" t="s">
        <v>268</v>
      </c>
      <c r="L472" t="s">
        <v>251</v>
      </c>
      <c r="O472" s="111">
        <v>44924</v>
      </c>
      <c r="P472" t="s">
        <v>252</v>
      </c>
      <c r="Q472" t="s">
        <v>253</v>
      </c>
      <c r="R472" s="111">
        <v>44925</v>
      </c>
      <c r="S472" t="s">
        <v>254</v>
      </c>
      <c r="T472" t="s">
        <v>254</v>
      </c>
      <c r="U472" t="s">
        <v>254</v>
      </c>
      <c r="V472" t="s">
        <v>254</v>
      </c>
      <c r="W472">
        <v>0</v>
      </c>
      <c r="X472">
        <v>14280.72</v>
      </c>
      <c r="Y472">
        <v>21677.14</v>
      </c>
      <c r="Z472" s="27">
        <f t="shared" si="7"/>
        <v>35957.86</v>
      </c>
    </row>
    <row r="473" spans="1:26">
      <c r="A473" t="s">
        <v>246</v>
      </c>
      <c r="B473" t="s">
        <v>2588</v>
      </c>
      <c r="C473" t="s">
        <v>1103</v>
      </c>
      <c r="D473" t="s">
        <v>264</v>
      </c>
      <c r="E473" t="s">
        <v>54</v>
      </c>
      <c r="F473">
        <v>11969879</v>
      </c>
      <c r="G473" s="111">
        <v>44952</v>
      </c>
      <c r="H473" t="s">
        <v>1706</v>
      </c>
      <c r="I473" t="s">
        <v>255</v>
      </c>
      <c r="J473" t="s">
        <v>249</v>
      </c>
      <c r="K473" t="s">
        <v>268</v>
      </c>
      <c r="L473" t="s">
        <v>251</v>
      </c>
      <c r="O473" s="111">
        <v>44952</v>
      </c>
      <c r="P473" t="s">
        <v>252</v>
      </c>
      <c r="Q473" t="s">
        <v>253</v>
      </c>
      <c r="R473" s="111">
        <v>44953</v>
      </c>
      <c r="S473" t="s">
        <v>254</v>
      </c>
      <c r="T473" t="s">
        <v>254</v>
      </c>
      <c r="U473" t="s">
        <v>254</v>
      </c>
      <c r="V473" t="s">
        <v>254</v>
      </c>
      <c r="W473">
        <v>0</v>
      </c>
      <c r="X473">
        <v>180</v>
      </c>
      <c r="Y473">
        <v>18169</v>
      </c>
      <c r="Z473" s="27">
        <f t="shared" si="7"/>
        <v>18349</v>
      </c>
    </row>
    <row r="474" spans="1:26">
      <c r="A474" t="s">
        <v>246</v>
      </c>
      <c r="B474" t="s">
        <v>2588</v>
      </c>
      <c r="C474" t="s">
        <v>1103</v>
      </c>
      <c r="D474" t="s">
        <v>264</v>
      </c>
      <c r="E474" t="s">
        <v>54</v>
      </c>
      <c r="F474">
        <v>12068866</v>
      </c>
      <c r="G474" s="111">
        <v>44964</v>
      </c>
      <c r="H474" t="s">
        <v>2589</v>
      </c>
      <c r="I474" t="s">
        <v>255</v>
      </c>
      <c r="J474" t="s">
        <v>249</v>
      </c>
      <c r="K474" t="s">
        <v>268</v>
      </c>
      <c r="L474" t="s">
        <v>251</v>
      </c>
      <c r="O474" s="111">
        <v>44964</v>
      </c>
      <c r="P474" t="s">
        <v>252</v>
      </c>
      <c r="Q474" t="s">
        <v>253</v>
      </c>
      <c r="R474" s="111">
        <v>44965</v>
      </c>
      <c r="S474" t="s">
        <v>254</v>
      </c>
      <c r="T474" t="s">
        <v>254</v>
      </c>
      <c r="U474" t="s">
        <v>254</v>
      </c>
      <c r="V474" t="s">
        <v>254</v>
      </c>
      <c r="W474">
        <v>0</v>
      </c>
      <c r="X474">
        <v>0</v>
      </c>
      <c r="Y474">
        <v>3251.05</v>
      </c>
      <c r="Z474" s="27">
        <f t="shared" si="7"/>
        <v>3251.05</v>
      </c>
    </row>
    <row r="475" spans="1:26">
      <c r="A475" t="s">
        <v>246</v>
      </c>
      <c r="B475" t="s">
        <v>2588</v>
      </c>
      <c r="C475" t="s">
        <v>1103</v>
      </c>
      <c r="D475" t="s">
        <v>264</v>
      </c>
      <c r="E475" t="s">
        <v>54</v>
      </c>
      <c r="F475">
        <v>12079407</v>
      </c>
      <c r="G475" s="111">
        <v>44958</v>
      </c>
      <c r="H475" t="s">
        <v>2590</v>
      </c>
      <c r="I475" t="s">
        <v>255</v>
      </c>
      <c r="J475" t="s">
        <v>249</v>
      </c>
      <c r="K475" t="s">
        <v>250</v>
      </c>
      <c r="L475" t="s">
        <v>251</v>
      </c>
      <c r="O475" s="111">
        <v>44958</v>
      </c>
      <c r="P475" t="s">
        <v>252</v>
      </c>
      <c r="Q475" t="s">
        <v>253</v>
      </c>
      <c r="R475" s="111">
        <v>44959</v>
      </c>
      <c r="S475" t="s">
        <v>254</v>
      </c>
      <c r="T475" t="s">
        <v>254</v>
      </c>
      <c r="U475" t="s">
        <v>254</v>
      </c>
      <c r="V475" t="s">
        <v>254</v>
      </c>
      <c r="W475">
        <v>0</v>
      </c>
      <c r="X475">
        <v>0</v>
      </c>
      <c r="Y475">
        <v>615.25</v>
      </c>
      <c r="Z475" s="27">
        <f t="shared" si="7"/>
        <v>615.25</v>
      </c>
    </row>
    <row r="476" spans="1:26">
      <c r="A476" t="s">
        <v>246</v>
      </c>
      <c r="B476" t="s">
        <v>2588</v>
      </c>
      <c r="C476" t="s">
        <v>1103</v>
      </c>
      <c r="D476" t="s">
        <v>264</v>
      </c>
      <c r="E476" t="s">
        <v>54</v>
      </c>
      <c r="F476">
        <v>12106999</v>
      </c>
      <c r="G476" s="111">
        <v>44966</v>
      </c>
      <c r="H476" t="s">
        <v>2591</v>
      </c>
      <c r="I476" t="s">
        <v>248</v>
      </c>
      <c r="J476" t="s">
        <v>259</v>
      </c>
      <c r="K476" t="s">
        <v>250</v>
      </c>
      <c r="L476" t="s">
        <v>251</v>
      </c>
      <c r="O476" s="111">
        <v>44966</v>
      </c>
      <c r="P476" t="s">
        <v>254</v>
      </c>
      <c r="Q476" t="s">
        <v>253</v>
      </c>
      <c r="R476" s="111">
        <v>44970</v>
      </c>
      <c r="S476" t="s">
        <v>254</v>
      </c>
      <c r="T476" t="s">
        <v>254</v>
      </c>
      <c r="U476" t="s">
        <v>254</v>
      </c>
      <c r="V476" t="s">
        <v>254</v>
      </c>
      <c r="W476">
        <v>0</v>
      </c>
      <c r="X476">
        <v>0</v>
      </c>
      <c r="Y476">
        <v>963</v>
      </c>
      <c r="Z476" s="27">
        <f t="shared" si="7"/>
        <v>963</v>
      </c>
    </row>
    <row r="477" spans="1:26">
      <c r="A477" t="s">
        <v>246</v>
      </c>
      <c r="B477" t="s">
        <v>2592</v>
      </c>
      <c r="C477" t="s">
        <v>1103</v>
      </c>
      <c r="D477" t="s">
        <v>53</v>
      </c>
      <c r="E477" t="s">
        <v>54</v>
      </c>
      <c r="F477">
        <v>11912127</v>
      </c>
      <c r="G477" s="111">
        <v>44915</v>
      </c>
      <c r="H477" t="s">
        <v>1104</v>
      </c>
      <c r="I477" t="s">
        <v>255</v>
      </c>
      <c r="J477" t="s">
        <v>249</v>
      </c>
      <c r="K477" t="s">
        <v>250</v>
      </c>
      <c r="L477" t="s">
        <v>251</v>
      </c>
      <c r="O477" s="111">
        <v>44915</v>
      </c>
      <c r="P477" t="s">
        <v>252</v>
      </c>
      <c r="Q477" t="s">
        <v>253</v>
      </c>
      <c r="R477" s="111">
        <v>44916</v>
      </c>
      <c r="S477" t="s">
        <v>254</v>
      </c>
      <c r="T477" t="s">
        <v>254</v>
      </c>
      <c r="U477" t="s">
        <v>254</v>
      </c>
      <c r="V477" t="s">
        <v>254</v>
      </c>
      <c r="W477">
        <v>1234.25</v>
      </c>
      <c r="X477">
        <v>6756.31</v>
      </c>
      <c r="Y477">
        <v>9216.6</v>
      </c>
      <c r="Z477" s="27">
        <f t="shared" si="7"/>
        <v>17207.16</v>
      </c>
    </row>
    <row r="478" spans="1:26">
      <c r="A478" t="s">
        <v>246</v>
      </c>
      <c r="B478" t="s">
        <v>2588</v>
      </c>
      <c r="C478" t="s">
        <v>1103</v>
      </c>
      <c r="D478" t="s">
        <v>53</v>
      </c>
      <c r="E478" t="s">
        <v>54</v>
      </c>
      <c r="F478">
        <v>11937919</v>
      </c>
      <c r="G478" s="111">
        <v>44922</v>
      </c>
      <c r="H478" t="s">
        <v>1105</v>
      </c>
      <c r="I478" t="s">
        <v>255</v>
      </c>
      <c r="J478" t="s">
        <v>249</v>
      </c>
      <c r="K478" t="s">
        <v>250</v>
      </c>
      <c r="L478" t="s">
        <v>251</v>
      </c>
      <c r="O478" s="111">
        <v>44922</v>
      </c>
      <c r="P478" t="s">
        <v>252</v>
      </c>
      <c r="Q478" t="s">
        <v>282</v>
      </c>
      <c r="R478" s="111">
        <v>44923</v>
      </c>
      <c r="S478" t="s">
        <v>254</v>
      </c>
      <c r="T478" t="s">
        <v>254</v>
      </c>
      <c r="U478" t="s">
        <v>254</v>
      </c>
      <c r="V478" t="s">
        <v>254</v>
      </c>
      <c r="W478">
        <v>140</v>
      </c>
      <c r="X478">
        <v>0</v>
      </c>
      <c r="Y478">
        <v>0</v>
      </c>
      <c r="Z478" s="27">
        <f t="shared" si="7"/>
        <v>140</v>
      </c>
    </row>
    <row r="479" spans="1:26">
      <c r="A479" t="s">
        <v>246</v>
      </c>
      <c r="B479" t="s">
        <v>2588</v>
      </c>
      <c r="C479" t="s">
        <v>1103</v>
      </c>
      <c r="D479" t="s">
        <v>277</v>
      </c>
      <c r="E479" t="s">
        <v>54</v>
      </c>
      <c r="F479">
        <v>12055298</v>
      </c>
      <c r="G479" s="111">
        <v>44953</v>
      </c>
      <c r="H479" t="s">
        <v>1707</v>
      </c>
      <c r="I479" t="s">
        <v>255</v>
      </c>
      <c r="J479" t="s">
        <v>249</v>
      </c>
      <c r="K479" t="s">
        <v>250</v>
      </c>
      <c r="L479" t="s">
        <v>251</v>
      </c>
      <c r="O479" s="111">
        <v>44953</v>
      </c>
      <c r="P479" t="s">
        <v>252</v>
      </c>
      <c r="Q479" t="s">
        <v>257</v>
      </c>
      <c r="R479" s="111">
        <v>44957</v>
      </c>
      <c r="S479" t="s">
        <v>254</v>
      </c>
      <c r="T479" t="s">
        <v>254</v>
      </c>
      <c r="U479" t="s">
        <v>254</v>
      </c>
      <c r="V479" t="s">
        <v>254</v>
      </c>
      <c r="W479">
        <v>0</v>
      </c>
      <c r="X479">
        <v>0</v>
      </c>
      <c r="Y479">
        <v>0</v>
      </c>
      <c r="Z479" s="27">
        <f t="shared" si="7"/>
        <v>0</v>
      </c>
    </row>
    <row r="480" spans="1:26">
      <c r="A480" t="s">
        <v>246</v>
      </c>
      <c r="B480" t="s">
        <v>2588</v>
      </c>
      <c r="C480" t="s">
        <v>1103</v>
      </c>
      <c r="D480" t="s">
        <v>1622</v>
      </c>
      <c r="E480" t="s">
        <v>54</v>
      </c>
      <c r="F480">
        <v>12010491</v>
      </c>
      <c r="G480" s="111">
        <v>44943</v>
      </c>
      <c r="H480" t="s">
        <v>1708</v>
      </c>
      <c r="I480" t="s">
        <v>255</v>
      </c>
      <c r="J480" t="s">
        <v>249</v>
      </c>
      <c r="K480" t="s">
        <v>250</v>
      </c>
      <c r="L480" t="s">
        <v>251</v>
      </c>
      <c r="O480" s="111">
        <v>44943</v>
      </c>
      <c r="P480" t="s">
        <v>252</v>
      </c>
      <c r="Q480" t="s">
        <v>253</v>
      </c>
      <c r="R480">
        <v>44945</v>
      </c>
      <c r="S480" t="s">
        <v>254</v>
      </c>
      <c r="T480" t="s">
        <v>254</v>
      </c>
      <c r="U480" t="s">
        <v>254</v>
      </c>
      <c r="V480" t="s">
        <v>254</v>
      </c>
      <c r="W480">
        <v>0</v>
      </c>
      <c r="X480">
        <v>11283.47</v>
      </c>
      <c r="Y480">
        <v>24890.55</v>
      </c>
      <c r="Z480" s="27">
        <f t="shared" si="7"/>
        <v>36174.019999999997</v>
      </c>
    </row>
    <row r="481" spans="1:26">
      <c r="A481" t="s">
        <v>246</v>
      </c>
      <c r="B481" t="s">
        <v>2588</v>
      </c>
      <c r="C481" t="s">
        <v>1103</v>
      </c>
      <c r="D481" t="s">
        <v>1622</v>
      </c>
      <c r="E481" t="s">
        <v>54</v>
      </c>
      <c r="F481">
        <v>12011300</v>
      </c>
      <c r="G481" s="111">
        <v>44943</v>
      </c>
      <c r="H481" t="s">
        <v>1709</v>
      </c>
      <c r="I481" t="s">
        <v>255</v>
      </c>
      <c r="J481" t="s">
        <v>249</v>
      </c>
      <c r="K481" t="s">
        <v>268</v>
      </c>
      <c r="L481" t="s">
        <v>251</v>
      </c>
      <c r="O481" s="111">
        <v>44943</v>
      </c>
      <c r="P481" t="s">
        <v>252</v>
      </c>
      <c r="Q481" t="s">
        <v>253</v>
      </c>
      <c r="R481" s="111">
        <v>44945</v>
      </c>
      <c r="S481" t="s">
        <v>254</v>
      </c>
      <c r="T481" t="s">
        <v>254</v>
      </c>
      <c r="U481" t="s">
        <v>254</v>
      </c>
      <c r="V481" t="s">
        <v>254</v>
      </c>
      <c r="W481">
        <v>0</v>
      </c>
      <c r="X481">
        <v>8572.5</v>
      </c>
      <c r="Y481">
        <v>19389.75</v>
      </c>
      <c r="Z481" s="27">
        <f t="shared" si="7"/>
        <v>27962.25</v>
      </c>
    </row>
    <row r="482" spans="1:26">
      <c r="A482" t="s">
        <v>246</v>
      </c>
      <c r="B482" t="s">
        <v>2588</v>
      </c>
      <c r="C482" t="s">
        <v>1103</v>
      </c>
      <c r="D482" t="s">
        <v>1622</v>
      </c>
      <c r="E482" t="s">
        <v>54</v>
      </c>
      <c r="F482">
        <v>12044041</v>
      </c>
      <c r="G482" s="111">
        <v>44951</v>
      </c>
      <c r="H482" t="s">
        <v>1710</v>
      </c>
      <c r="I482" t="s">
        <v>255</v>
      </c>
      <c r="J482" t="s">
        <v>249</v>
      </c>
      <c r="K482" t="s">
        <v>250</v>
      </c>
      <c r="L482" t="s">
        <v>251</v>
      </c>
      <c r="O482" s="111">
        <v>44951</v>
      </c>
      <c r="P482" t="s">
        <v>252</v>
      </c>
      <c r="Q482" t="s">
        <v>253</v>
      </c>
      <c r="R482" s="111">
        <v>44952</v>
      </c>
      <c r="S482" t="s">
        <v>254</v>
      </c>
      <c r="T482" t="s">
        <v>254</v>
      </c>
      <c r="U482" t="s">
        <v>254</v>
      </c>
      <c r="V482" t="s">
        <v>254</v>
      </c>
      <c r="W482">
        <v>0</v>
      </c>
      <c r="X482">
        <v>1588</v>
      </c>
      <c r="Y482">
        <v>2017</v>
      </c>
      <c r="Z482" s="27">
        <f t="shared" si="7"/>
        <v>3605</v>
      </c>
    </row>
    <row r="483" spans="1:26">
      <c r="A483" t="s">
        <v>246</v>
      </c>
      <c r="B483" t="s">
        <v>2588</v>
      </c>
      <c r="C483" t="s">
        <v>1103</v>
      </c>
      <c r="D483" t="s">
        <v>1622</v>
      </c>
      <c r="E483" t="s">
        <v>54</v>
      </c>
      <c r="F483">
        <v>12044388</v>
      </c>
      <c r="G483" s="111">
        <v>44951</v>
      </c>
      <c r="H483" t="s">
        <v>1711</v>
      </c>
      <c r="I483" t="s">
        <v>255</v>
      </c>
      <c r="J483" t="s">
        <v>249</v>
      </c>
      <c r="K483" t="s">
        <v>250</v>
      </c>
      <c r="L483" t="s">
        <v>251</v>
      </c>
      <c r="O483" s="111">
        <v>44951</v>
      </c>
      <c r="P483" t="s">
        <v>252</v>
      </c>
      <c r="Q483" t="s">
        <v>253</v>
      </c>
      <c r="R483">
        <v>44952</v>
      </c>
      <c r="S483" t="s">
        <v>254</v>
      </c>
      <c r="T483" t="s">
        <v>254</v>
      </c>
      <c r="U483" t="s">
        <v>254</v>
      </c>
      <c r="V483" t="s">
        <v>254</v>
      </c>
      <c r="W483">
        <v>0</v>
      </c>
      <c r="X483">
        <v>863.4</v>
      </c>
      <c r="Y483">
        <v>5181.6000000000004</v>
      </c>
      <c r="Z483" s="27">
        <f t="shared" si="7"/>
        <v>6045</v>
      </c>
    </row>
    <row r="484" spans="1:26">
      <c r="A484" t="s">
        <v>246</v>
      </c>
      <c r="B484" t="s">
        <v>2593</v>
      </c>
      <c r="C484" t="s">
        <v>952</v>
      </c>
      <c r="D484" t="s">
        <v>247</v>
      </c>
      <c r="E484" t="s">
        <v>54</v>
      </c>
      <c r="F484">
        <v>12164267</v>
      </c>
      <c r="G484" s="111">
        <v>44984</v>
      </c>
      <c r="H484" t="s">
        <v>2594</v>
      </c>
      <c r="I484" t="s">
        <v>271</v>
      </c>
      <c r="J484" t="s">
        <v>249</v>
      </c>
      <c r="K484" t="s">
        <v>268</v>
      </c>
      <c r="L484" t="s">
        <v>251</v>
      </c>
      <c r="O484" s="111">
        <v>44984</v>
      </c>
      <c r="P484" t="s">
        <v>252</v>
      </c>
      <c r="Q484" t="s">
        <v>253</v>
      </c>
      <c r="R484" s="111">
        <v>44985</v>
      </c>
      <c r="S484" t="s">
        <v>254</v>
      </c>
      <c r="T484" t="s">
        <v>254</v>
      </c>
      <c r="U484" t="s">
        <v>254</v>
      </c>
      <c r="V484" t="s">
        <v>254</v>
      </c>
      <c r="W484">
        <v>0</v>
      </c>
      <c r="X484">
        <v>0</v>
      </c>
      <c r="Y484">
        <v>18.63</v>
      </c>
      <c r="Z484" s="27">
        <f t="shared" si="7"/>
        <v>18.63</v>
      </c>
    </row>
    <row r="485" spans="1:26">
      <c r="A485" t="s">
        <v>246</v>
      </c>
      <c r="B485" t="s">
        <v>2593</v>
      </c>
      <c r="C485" t="s">
        <v>952</v>
      </c>
      <c r="D485" t="s">
        <v>57</v>
      </c>
      <c r="E485" t="s">
        <v>58</v>
      </c>
      <c r="F485">
        <v>7352725</v>
      </c>
      <c r="G485" s="111">
        <v>44973</v>
      </c>
      <c r="H485" t="s">
        <v>2595</v>
      </c>
      <c r="I485" t="s">
        <v>256</v>
      </c>
      <c r="J485" t="s">
        <v>249</v>
      </c>
      <c r="K485" t="s">
        <v>268</v>
      </c>
      <c r="L485" t="s">
        <v>251</v>
      </c>
      <c r="O485" s="111">
        <v>44973</v>
      </c>
      <c r="P485" t="s">
        <v>252</v>
      </c>
      <c r="Q485" t="s">
        <v>282</v>
      </c>
      <c r="R485" s="111"/>
      <c r="S485" t="s">
        <v>254</v>
      </c>
      <c r="T485" t="s">
        <v>254</v>
      </c>
      <c r="U485" t="s">
        <v>254</v>
      </c>
      <c r="V485" t="s">
        <v>254</v>
      </c>
      <c r="W485">
        <v>0</v>
      </c>
      <c r="X485">
        <v>0</v>
      </c>
      <c r="Y485">
        <v>0</v>
      </c>
      <c r="Z485" s="27">
        <f t="shared" si="7"/>
        <v>0</v>
      </c>
    </row>
    <row r="486" spans="1:26">
      <c r="A486" t="s">
        <v>246</v>
      </c>
      <c r="B486" t="s">
        <v>2593</v>
      </c>
      <c r="C486" t="s">
        <v>952</v>
      </c>
      <c r="D486" t="s">
        <v>57</v>
      </c>
      <c r="E486" t="s">
        <v>58</v>
      </c>
      <c r="F486">
        <v>11529668</v>
      </c>
      <c r="G486" s="111">
        <v>44932</v>
      </c>
      <c r="H486" t="s">
        <v>1712</v>
      </c>
      <c r="I486" t="s">
        <v>255</v>
      </c>
      <c r="J486" t="s">
        <v>249</v>
      </c>
      <c r="K486" t="s">
        <v>250</v>
      </c>
      <c r="L486" t="s">
        <v>251</v>
      </c>
      <c r="O486" s="111">
        <v>44932</v>
      </c>
      <c r="P486" t="s">
        <v>252</v>
      </c>
      <c r="Q486" t="s">
        <v>257</v>
      </c>
      <c r="R486" s="111">
        <v>44935</v>
      </c>
      <c r="S486" t="s">
        <v>254</v>
      </c>
      <c r="T486" t="s">
        <v>254</v>
      </c>
      <c r="U486" t="s">
        <v>254</v>
      </c>
      <c r="V486" t="s">
        <v>254</v>
      </c>
      <c r="W486">
        <v>0</v>
      </c>
      <c r="X486">
        <v>0</v>
      </c>
      <c r="Y486">
        <v>0</v>
      </c>
      <c r="Z486" s="27">
        <f t="shared" si="7"/>
        <v>0</v>
      </c>
    </row>
    <row r="487" spans="1:26">
      <c r="A487" t="s">
        <v>246</v>
      </c>
      <c r="B487" t="s">
        <v>2593</v>
      </c>
      <c r="C487" t="s">
        <v>952</v>
      </c>
      <c r="D487" t="s">
        <v>57</v>
      </c>
      <c r="E487" t="s">
        <v>58</v>
      </c>
      <c r="F487">
        <v>11823995</v>
      </c>
      <c r="G487" s="111">
        <v>44971</v>
      </c>
      <c r="H487" t="s">
        <v>2596</v>
      </c>
      <c r="I487" t="s">
        <v>248</v>
      </c>
      <c r="J487" t="s">
        <v>259</v>
      </c>
      <c r="K487" t="s">
        <v>268</v>
      </c>
      <c r="L487" t="s">
        <v>251</v>
      </c>
      <c r="O487" s="111">
        <v>44971</v>
      </c>
      <c r="P487" t="s">
        <v>254</v>
      </c>
      <c r="Q487" t="s">
        <v>1406</v>
      </c>
      <c r="R487" s="111"/>
      <c r="S487" t="s">
        <v>254</v>
      </c>
      <c r="T487" t="s">
        <v>254</v>
      </c>
      <c r="U487" t="s">
        <v>254</v>
      </c>
      <c r="V487" t="s">
        <v>254</v>
      </c>
      <c r="W487">
        <v>0</v>
      </c>
      <c r="X487">
        <v>0</v>
      </c>
      <c r="Y487">
        <v>0</v>
      </c>
      <c r="Z487" s="27">
        <f t="shared" si="7"/>
        <v>0</v>
      </c>
    </row>
    <row r="488" spans="1:26">
      <c r="A488" t="s">
        <v>246</v>
      </c>
      <c r="B488" t="s">
        <v>2593</v>
      </c>
      <c r="C488" t="s">
        <v>952</v>
      </c>
      <c r="D488" t="s">
        <v>57</v>
      </c>
      <c r="E488" t="s">
        <v>58</v>
      </c>
      <c r="F488">
        <v>11916660</v>
      </c>
      <c r="G488" s="111">
        <v>44916</v>
      </c>
      <c r="H488" t="s">
        <v>1106</v>
      </c>
      <c r="I488" t="s">
        <v>255</v>
      </c>
      <c r="J488" t="s">
        <v>249</v>
      </c>
      <c r="K488" t="s">
        <v>250</v>
      </c>
      <c r="L488" t="s">
        <v>251</v>
      </c>
      <c r="O488" s="111">
        <v>44916</v>
      </c>
      <c r="P488" t="s">
        <v>252</v>
      </c>
      <c r="Q488" t="s">
        <v>282</v>
      </c>
      <c r="R488" s="111">
        <v>44917</v>
      </c>
      <c r="S488" t="s">
        <v>254</v>
      </c>
      <c r="T488" t="s">
        <v>254</v>
      </c>
      <c r="U488" t="s">
        <v>254</v>
      </c>
      <c r="V488" t="s">
        <v>254</v>
      </c>
      <c r="W488">
        <v>1</v>
      </c>
      <c r="X488">
        <v>0</v>
      </c>
      <c r="Y488">
        <v>0</v>
      </c>
      <c r="Z488" s="27">
        <f t="shared" si="7"/>
        <v>1</v>
      </c>
    </row>
    <row r="489" spans="1:26">
      <c r="A489" t="s">
        <v>246</v>
      </c>
      <c r="B489" t="s">
        <v>2593</v>
      </c>
      <c r="C489" t="s">
        <v>952</v>
      </c>
      <c r="D489" t="s">
        <v>57</v>
      </c>
      <c r="E489" t="s">
        <v>58</v>
      </c>
      <c r="F489">
        <v>11932080</v>
      </c>
      <c r="G489" s="111">
        <v>44921</v>
      </c>
      <c r="H489" t="s">
        <v>1351</v>
      </c>
      <c r="I489" t="s">
        <v>255</v>
      </c>
      <c r="J489" t="s">
        <v>249</v>
      </c>
      <c r="K489" t="s">
        <v>250</v>
      </c>
      <c r="L489" t="s">
        <v>251</v>
      </c>
      <c r="O489" s="111">
        <v>44922</v>
      </c>
      <c r="P489" t="s">
        <v>252</v>
      </c>
      <c r="Q489" t="s">
        <v>257</v>
      </c>
      <c r="R489" s="111"/>
      <c r="S489" t="s">
        <v>254</v>
      </c>
      <c r="T489" t="s">
        <v>254</v>
      </c>
      <c r="U489" t="s">
        <v>254</v>
      </c>
      <c r="V489" t="s">
        <v>254</v>
      </c>
      <c r="W489">
        <v>0</v>
      </c>
      <c r="X489">
        <v>0</v>
      </c>
      <c r="Y489">
        <v>0</v>
      </c>
      <c r="Z489" s="27">
        <f t="shared" si="7"/>
        <v>0</v>
      </c>
    </row>
    <row r="490" spans="1:26">
      <c r="A490" t="s">
        <v>246</v>
      </c>
      <c r="B490" t="s">
        <v>2593</v>
      </c>
      <c r="C490" t="s">
        <v>952</v>
      </c>
      <c r="D490" t="s">
        <v>57</v>
      </c>
      <c r="E490" t="s">
        <v>58</v>
      </c>
      <c r="F490">
        <v>11960495</v>
      </c>
      <c r="G490" s="111">
        <v>44928</v>
      </c>
      <c r="H490" t="s">
        <v>1713</v>
      </c>
      <c r="I490" t="s">
        <v>255</v>
      </c>
      <c r="L490" t="s">
        <v>251</v>
      </c>
      <c r="O490" s="111">
        <v>44928</v>
      </c>
      <c r="P490" t="s">
        <v>252</v>
      </c>
      <c r="Q490" t="s">
        <v>263</v>
      </c>
      <c r="R490" s="111">
        <v>44929</v>
      </c>
      <c r="S490" t="s">
        <v>254</v>
      </c>
      <c r="T490" t="s">
        <v>254</v>
      </c>
      <c r="U490" t="s">
        <v>254</v>
      </c>
      <c r="V490" t="s">
        <v>254</v>
      </c>
      <c r="W490">
        <v>0</v>
      </c>
      <c r="X490">
        <v>0</v>
      </c>
      <c r="Y490">
        <v>0</v>
      </c>
      <c r="Z490" s="27">
        <f t="shared" si="7"/>
        <v>0</v>
      </c>
    </row>
    <row r="491" spans="1:26">
      <c r="A491" t="s">
        <v>246</v>
      </c>
      <c r="B491" t="s">
        <v>2593</v>
      </c>
      <c r="C491" t="s">
        <v>952</v>
      </c>
      <c r="D491" t="s">
        <v>57</v>
      </c>
      <c r="E491" t="s">
        <v>58</v>
      </c>
      <c r="F491">
        <v>11964425</v>
      </c>
      <c r="G491" s="111">
        <v>44929</v>
      </c>
      <c r="H491" t="s">
        <v>1714</v>
      </c>
      <c r="I491" t="s">
        <v>255</v>
      </c>
      <c r="L491" t="s">
        <v>251</v>
      </c>
      <c r="O491" s="111">
        <v>44929</v>
      </c>
      <c r="P491" t="s">
        <v>252</v>
      </c>
      <c r="Q491" t="s">
        <v>263</v>
      </c>
      <c r="R491" s="111">
        <v>44930</v>
      </c>
      <c r="S491" t="s">
        <v>254</v>
      </c>
      <c r="T491" t="s">
        <v>254</v>
      </c>
      <c r="U491" t="s">
        <v>254</v>
      </c>
      <c r="V491" t="s">
        <v>254</v>
      </c>
      <c r="W491">
        <v>0</v>
      </c>
      <c r="X491">
        <v>3985.68</v>
      </c>
      <c r="Y491">
        <v>0</v>
      </c>
      <c r="Z491" s="27">
        <f t="shared" si="7"/>
        <v>3985.68</v>
      </c>
    </row>
    <row r="492" spans="1:26">
      <c r="A492" t="s">
        <v>246</v>
      </c>
      <c r="B492" t="s">
        <v>2593</v>
      </c>
      <c r="C492" t="s">
        <v>952</v>
      </c>
      <c r="D492" t="s">
        <v>57</v>
      </c>
      <c r="E492" t="s">
        <v>58</v>
      </c>
      <c r="F492">
        <v>11964751</v>
      </c>
      <c r="G492" s="111">
        <v>44929</v>
      </c>
      <c r="H492" t="s">
        <v>1715</v>
      </c>
      <c r="I492" t="s">
        <v>255</v>
      </c>
      <c r="J492" t="s">
        <v>249</v>
      </c>
      <c r="K492" t="s">
        <v>250</v>
      </c>
      <c r="L492" t="s">
        <v>251</v>
      </c>
      <c r="O492" s="111">
        <v>44929</v>
      </c>
      <c r="P492" t="s">
        <v>252</v>
      </c>
      <c r="Q492" t="s">
        <v>282</v>
      </c>
      <c r="R492" s="111">
        <v>44930</v>
      </c>
      <c r="S492" t="s">
        <v>254</v>
      </c>
      <c r="T492" t="s">
        <v>254</v>
      </c>
      <c r="U492" t="s">
        <v>254</v>
      </c>
      <c r="V492" t="s">
        <v>254</v>
      </c>
      <c r="W492">
        <v>0</v>
      </c>
      <c r="X492">
        <v>15</v>
      </c>
      <c r="Y492">
        <v>0</v>
      </c>
      <c r="Z492" s="27">
        <f t="shared" si="7"/>
        <v>15</v>
      </c>
    </row>
    <row r="493" spans="1:26">
      <c r="A493" t="s">
        <v>246</v>
      </c>
      <c r="B493" t="s">
        <v>2593</v>
      </c>
      <c r="C493" t="s">
        <v>952</v>
      </c>
      <c r="D493" t="s">
        <v>57</v>
      </c>
      <c r="E493" t="s">
        <v>58</v>
      </c>
      <c r="F493">
        <v>11965308</v>
      </c>
      <c r="G493" s="111">
        <v>44929</v>
      </c>
      <c r="H493" t="s">
        <v>1716</v>
      </c>
      <c r="I493" t="s">
        <v>255</v>
      </c>
      <c r="J493" t="s">
        <v>249</v>
      </c>
      <c r="K493" t="s">
        <v>250</v>
      </c>
      <c r="L493" t="s">
        <v>251</v>
      </c>
      <c r="O493" s="111">
        <v>44929</v>
      </c>
      <c r="P493" t="s">
        <v>252</v>
      </c>
      <c r="Q493" t="s">
        <v>282</v>
      </c>
      <c r="R493" s="111">
        <v>44930</v>
      </c>
      <c r="S493" t="s">
        <v>254</v>
      </c>
      <c r="T493" t="s">
        <v>254</v>
      </c>
      <c r="U493" t="s">
        <v>254</v>
      </c>
      <c r="V493" t="s">
        <v>254</v>
      </c>
      <c r="W493">
        <v>0</v>
      </c>
      <c r="X493">
        <v>1</v>
      </c>
      <c r="Y493">
        <v>0</v>
      </c>
      <c r="Z493" s="27">
        <f t="shared" si="7"/>
        <v>1</v>
      </c>
    </row>
    <row r="494" spans="1:26">
      <c r="A494" t="s">
        <v>246</v>
      </c>
      <c r="B494" t="s">
        <v>2593</v>
      </c>
      <c r="C494" t="s">
        <v>952</v>
      </c>
      <c r="D494" t="s">
        <v>57</v>
      </c>
      <c r="E494" t="s">
        <v>58</v>
      </c>
      <c r="F494">
        <v>11965863</v>
      </c>
      <c r="G494" s="111">
        <v>44929</v>
      </c>
      <c r="H494" t="s">
        <v>1717</v>
      </c>
      <c r="I494" t="s">
        <v>255</v>
      </c>
      <c r="L494" t="s">
        <v>251</v>
      </c>
      <c r="O494" s="111">
        <v>44930</v>
      </c>
      <c r="P494" t="s">
        <v>252</v>
      </c>
      <c r="Q494" t="s">
        <v>263</v>
      </c>
      <c r="R494" s="111">
        <v>44931</v>
      </c>
      <c r="S494" t="s">
        <v>254</v>
      </c>
      <c r="T494" t="s">
        <v>254</v>
      </c>
      <c r="U494" t="s">
        <v>254</v>
      </c>
      <c r="V494" t="s">
        <v>254</v>
      </c>
      <c r="W494">
        <v>0</v>
      </c>
      <c r="X494">
        <v>1351.15</v>
      </c>
      <c r="Y494">
        <v>0</v>
      </c>
      <c r="Z494" s="27">
        <f t="shared" si="7"/>
        <v>1351.15</v>
      </c>
    </row>
    <row r="495" spans="1:26">
      <c r="A495" t="s">
        <v>246</v>
      </c>
      <c r="B495" t="s">
        <v>2593</v>
      </c>
      <c r="C495" t="s">
        <v>952</v>
      </c>
      <c r="D495" t="s">
        <v>57</v>
      </c>
      <c r="E495" t="s">
        <v>58</v>
      </c>
      <c r="F495">
        <v>11969023</v>
      </c>
      <c r="G495" s="111">
        <v>44930</v>
      </c>
      <c r="H495" t="s">
        <v>1718</v>
      </c>
      <c r="I495" t="s">
        <v>255</v>
      </c>
      <c r="J495" t="s">
        <v>249</v>
      </c>
      <c r="K495" t="s">
        <v>250</v>
      </c>
      <c r="L495" t="s">
        <v>251</v>
      </c>
      <c r="O495" s="111">
        <v>44930</v>
      </c>
      <c r="P495" t="s">
        <v>252</v>
      </c>
      <c r="Q495" t="s">
        <v>282</v>
      </c>
      <c r="R495" s="111">
        <v>44931</v>
      </c>
      <c r="S495" t="s">
        <v>254</v>
      </c>
      <c r="T495" t="s">
        <v>254</v>
      </c>
      <c r="U495" t="s">
        <v>254</v>
      </c>
      <c r="V495" t="s">
        <v>254</v>
      </c>
      <c r="W495">
        <v>0</v>
      </c>
      <c r="X495">
        <v>1026</v>
      </c>
      <c r="Y495">
        <v>0</v>
      </c>
      <c r="Z495" s="27">
        <f t="shared" si="7"/>
        <v>1026</v>
      </c>
    </row>
    <row r="496" spans="1:26">
      <c r="A496" t="s">
        <v>246</v>
      </c>
      <c r="B496" t="s">
        <v>2593</v>
      </c>
      <c r="C496" t="s">
        <v>952</v>
      </c>
      <c r="D496" t="s">
        <v>57</v>
      </c>
      <c r="E496" t="s">
        <v>58</v>
      </c>
      <c r="F496">
        <v>11973114</v>
      </c>
      <c r="G496" s="111">
        <v>44931</v>
      </c>
      <c r="H496" t="s">
        <v>1719</v>
      </c>
      <c r="I496" t="s">
        <v>255</v>
      </c>
      <c r="L496" t="s">
        <v>251</v>
      </c>
      <c r="O496" s="111">
        <v>44931</v>
      </c>
      <c r="P496" t="s">
        <v>252</v>
      </c>
      <c r="Q496" t="s">
        <v>263</v>
      </c>
      <c r="R496">
        <v>44933</v>
      </c>
      <c r="S496" t="s">
        <v>254</v>
      </c>
      <c r="T496" t="s">
        <v>254</v>
      </c>
      <c r="U496" t="s">
        <v>254</v>
      </c>
      <c r="V496" t="s">
        <v>254</v>
      </c>
      <c r="W496">
        <v>0</v>
      </c>
      <c r="X496">
        <v>38046.76</v>
      </c>
      <c r="Y496">
        <v>0</v>
      </c>
      <c r="Z496" s="27">
        <f t="shared" si="7"/>
        <v>38046.76</v>
      </c>
    </row>
    <row r="497" spans="1:26">
      <c r="A497" t="s">
        <v>246</v>
      </c>
      <c r="B497" t="s">
        <v>2593</v>
      </c>
      <c r="C497" t="s">
        <v>952</v>
      </c>
      <c r="D497" t="s">
        <v>57</v>
      </c>
      <c r="E497" t="s">
        <v>58</v>
      </c>
      <c r="F497">
        <v>11978264</v>
      </c>
      <c r="G497" s="111">
        <v>44932</v>
      </c>
      <c r="H497" t="s">
        <v>1720</v>
      </c>
      <c r="I497" t="s">
        <v>248</v>
      </c>
      <c r="J497" t="s">
        <v>249</v>
      </c>
      <c r="K497" t="s">
        <v>268</v>
      </c>
      <c r="L497" t="s">
        <v>251</v>
      </c>
      <c r="O497" s="111">
        <v>44932</v>
      </c>
      <c r="P497" t="s">
        <v>252</v>
      </c>
      <c r="Q497" t="s">
        <v>253</v>
      </c>
      <c r="R497" s="111">
        <v>44935</v>
      </c>
      <c r="S497" t="s">
        <v>254</v>
      </c>
      <c r="T497" t="s">
        <v>254</v>
      </c>
      <c r="U497" t="s">
        <v>254</v>
      </c>
      <c r="V497" t="s">
        <v>254</v>
      </c>
      <c r="W497">
        <v>0</v>
      </c>
      <c r="X497">
        <v>62417.2</v>
      </c>
      <c r="Y497">
        <v>224622.07</v>
      </c>
      <c r="Z497" s="27">
        <f t="shared" si="7"/>
        <v>287039.27</v>
      </c>
    </row>
    <row r="498" spans="1:26">
      <c r="A498" t="s">
        <v>246</v>
      </c>
      <c r="B498" t="s">
        <v>2593</v>
      </c>
      <c r="C498" t="s">
        <v>952</v>
      </c>
      <c r="D498" t="s">
        <v>57</v>
      </c>
      <c r="E498" t="s">
        <v>58</v>
      </c>
      <c r="F498">
        <v>11978854</v>
      </c>
      <c r="G498" s="111">
        <v>44932</v>
      </c>
      <c r="H498" t="s">
        <v>1721</v>
      </c>
      <c r="I498" t="s">
        <v>255</v>
      </c>
      <c r="J498" t="s">
        <v>249</v>
      </c>
      <c r="K498" t="s">
        <v>268</v>
      </c>
      <c r="L498" t="s">
        <v>251</v>
      </c>
      <c r="O498" s="111">
        <v>44932</v>
      </c>
      <c r="P498" t="s">
        <v>252</v>
      </c>
      <c r="Q498" t="s">
        <v>257</v>
      </c>
      <c r="R498" s="111">
        <v>44935</v>
      </c>
      <c r="S498" t="s">
        <v>254</v>
      </c>
      <c r="T498" t="s">
        <v>254</v>
      </c>
      <c r="U498" t="s">
        <v>254</v>
      </c>
      <c r="V498" t="s">
        <v>254</v>
      </c>
      <c r="W498">
        <v>0</v>
      </c>
      <c r="X498">
        <v>0</v>
      </c>
      <c r="Y498">
        <v>0</v>
      </c>
      <c r="Z498" s="27">
        <f t="shared" si="7"/>
        <v>0</v>
      </c>
    </row>
    <row r="499" spans="1:26">
      <c r="A499" t="s">
        <v>246</v>
      </c>
      <c r="B499" t="s">
        <v>2593</v>
      </c>
      <c r="C499" t="s">
        <v>952</v>
      </c>
      <c r="D499" t="s">
        <v>57</v>
      </c>
      <c r="E499" t="s">
        <v>58</v>
      </c>
      <c r="F499">
        <v>12043198</v>
      </c>
      <c r="G499" s="111">
        <v>44951</v>
      </c>
      <c r="H499" t="s">
        <v>2597</v>
      </c>
      <c r="I499" t="s">
        <v>255</v>
      </c>
      <c r="J499" t="s">
        <v>249</v>
      </c>
      <c r="K499" t="s">
        <v>250</v>
      </c>
      <c r="L499" t="s">
        <v>251</v>
      </c>
      <c r="O499" s="111">
        <v>44958</v>
      </c>
      <c r="P499" t="s">
        <v>252</v>
      </c>
      <c r="Q499" t="s">
        <v>253</v>
      </c>
      <c r="R499" s="111">
        <v>44959</v>
      </c>
      <c r="S499" t="s">
        <v>254</v>
      </c>
      <c r="T499" t="s">
        <v>254</v>
      </c>
      <c r="U499" t="s">
        <v>254</v>
      </c>
      <c r="V499" t="s">
        <v>254</v>
      </c>
      <c r="W499">
        <v>0</v>
      </c>
      <c r="X499">
        <v>0</v>
      </c>
      <c r="Y499">
        <v>3723.6</v>
      </c>
      <c r="Z499" s="27">
        <f t="shared" si="7"/>
        <v>3723.6</v>
      </c>
    </row>
    <row r="500" spans="1:26">
      <c r="A500" t="s">
        <v>246</v>
      </c>
      <c r="B500" t="s">
        <v>2593</v>
      </c>
      <c r="C500" t="s">
        <v>952</v>
      </c>
      <c r="D500" t="s">
        <v>57</v>
      </c>
      <c r="E500" t="s">
        <v>58</v>
      </c>
      <c r="F500">
        <v>12078060</v>
      </c>
      <c r="G500" s="111">
        <v>44958</v>
      </c>
      <c r="H500" t="s">
        <v>2598</v>
      </c>
      <c r="I500" t="s">
        <v>255</v>
      </c>
      <c r="J500" t="s">
        <v>249</v>
      </c>
      <c r="K500" t="s">
        <v>250</v>
      </c>
      <c r="L500" t="s">
        <v>251</v>
      </c>
      <c r="O500" s="111">
        <v>44958</v>
      </c>
      <c r="P500" t="s">
        <v>252</v>
      </c>
      <c r="Q500" t="s">
        <v>257</v>
      </c>
      <c r="R500">
        <v>44959</v>
      </c>
      <c r="S500" t="s">
        <v>254</v>
      </c>
      <c r="T500" t="s">
        <v>254</v>
      </c>
      <c r="U500" t="s">
        <v>254</v>
      </c>
      <c r="V500" t="s">
        <v>254</v>
      </c>
      <c r="W500">
        <v>0</v>
      </c>
      <c r="X500">
        <v>0</v>
      </c>
      <c r="Y500">
        <v>0</v>
      </c>
      <c r="Z500" s="27">
        <f t="shared" si="7"/>
        <v>0</v>
      </c>
    </row>
    <row r="501" spans="1:26">
      <c r="A501" t="s">
        <v>246</v>
      </c>
      <c r="B501" t="s">
        <v>2593</v>
      </c>
      <c r="C501" t="s">
        <v>952</v>
      </c>
      <c r="D501" t="s">
        <v>57</v>
      </c>
      <c r="E501" t="s">
        <v>58</v>
      </c>
      <c r="F501">
        <v>12084706</v>
      </c>
      <c r="G501" s="111">
        <v>44974</v>
      </c>
      <c r="H501" t="s">
        <v>2599</v>
      </c>
      <c r="I501" t="s">
        <v>271</v>
      </c>
      <c r="J501" t="s">
        <v>249</v>
      </c>
      <c r="K501" t="s">
        <v>250</v>
      </c>
      <c r="L501" t="s">
        <v>251</v>
      </c>
      <c r="O501" s="111">
        <v>44974</v>
      </c>
      <c r="P501" t="s">
        <v>252</v>
      </c>
      <c r="Q501" t="s">
        <v>257</v>
      </c>
      <c r="R501" s="111">
        <v>44979</v>
      </c>
      <c r="S501" t="s">
        <v>254</v>
      </c>
      <c r="T501" t="s">
        <v>254</v>
      </c>
      <c r="U501" t="s">
        <v>254</v>
      </c>
      <c r="V501" t="s">
        <v>254</v>
      </c>
      <c r="W501">
        <v>0</v>
      </c>
      <c r="X501">
        <v>0</v>
      </c>
      <c r="Y501">
        <v>0</v>
      </c>
      <c r="Z501" s="27">
        <f t="shared" si="7"/>
        <v>0</v>
      </c>
    </row>
    <row r="502" spans="1:26">
      <c r="A502" t="s">
        <v>246</v>
      </c>
      <c r="B502" t="s">
        <v>2593</v>
      </c>
      <c r="C502" t="s">
        <v>952</v>
      </c>
      <c r="D502" t="s">
        <v>57</v>
      </c>
      <c r="E502" t="s">
        <v>58</v>
      </c>
      <c r="F502">
        <v>12110472</v>
      </c>
      <c r="G502" s="111">
        <v>44966</v>
      </c>
      <c r="H502" t="s">
        <v>2600</v>
      </c>
      <c r="I502" t="s">
        <v>248</v>
      </c>
      <c r="J502" t="s">
        <v>259</v>
      </c>
      <c r="K502" t="s">
        <v>250</v>
      </c>
      <c r="L502" t="s">
        <v>251</v>
      </c>
      <c r="O502" s="111">
        <v>44966</v>
      </c>
      <c r="P502" t="s">
        <v>252</v>
      </c>
      <c r="Q502" t="s">
        <v>257</v>
      </c>
      <c r="R502" s="111">
        <v>44979</v>
      </c>
      <c r="S502" t="s">
        <v>254</v>
      </c>
      <c r="T502" t="s">
        <v>254</v>
      </c>
      <c r="U502" t="s">
        <v>254</v>
      </c>
      <c r="V502" t="s">
        <v>254</v>
      </c>
      <c r="W502">
        <v>0</v>
      </c>
      <c r="X502">
        <v>0</v>
      </c>
      <c r="Y502">
        <v>0</v>
      </c>
      <c r="Z502" s="27">
        <f t="shared" si="7"/>
        <v>0</v>
      </c>
    </row>
    <row r="503" spans="1:26">
      <c r="A503" t="s">
        <v>246</v>
      </c>
      <c r="B503" t="s">
        <v>2593</v>
      </c>
      <c r="C503" t="s">
        <v>952</v>
      </c>
      <c r="D503" t="s">
        <v>57</v>
      </c>
      <c r="E503" t="s">
        <v>58</v>
      </c>
      <c r="F503">
        <v>12110875</v>
      </c>
      <c r="G503" s="111">
        <v>44966</v>
      </c>
      <c r="H503" t="s">
        <v>2601</v>
      </c>
      <c r="I503" t="s">
        <v>248</v>
      </c>
      <c r="J503" t="s">
        <v>259</v>
      </c>
      <c r="K503" t="s">
        <v>250</v>
      </c>
      <c r="L503" t="s">
        <v>251</v>
      </c>
      <c r="O503" s="111">
        <v>44966</v>
      </c>
      <c r="P503" t="s">
        <v>254</v>
      </c>
      <c r="Q503" t="s">
        <v>253</v>
      </c>
      <c r="R503" s="111">
        <v>44971</v>
      </c>
      <c r="S503" t="s">
        <v>254</v>
      </c>
      <c r="T503" t="s">
        <v>254</v>
      </c>
      <c r="U503" t="s">
        <v>254</v>
      </c>
      <c r="V503" t="s">
        <v>254</v>
      </c>
      <c r="W503">
        <v>0</v>
      </c>
      <c r="X503">
        <v>0</v>
      </c>
      <c r="Y503">
        <v>980</v>
      </c>
      <c r="Z503" s="27">
        <f t="shared" si="7"/>
        <v>980</v>
      </c>
    </row>
    <row r="504" spans="1:26">
      <c r="A504" t="s">
        <v>246</v>
      </c>
      <c r="B504" t="s">
        <v>2593</v>
      </c>
      <c r="C504" t="s">
        <v>952</v>
      </c>
      <c r="D504" t="s">
        <v>57</v>
      </c>
      <c r="E504" t="s">
        <v>58</v>
      </c>
      <c r="F504">
        <v>12111707</v>
      </c>
      <c r="G504" s="111">
        <v>44966</v>
      </c>
      <c r="H504" t="s">
        <v>2602</v>
      </c>
      <c r="I504" t="s">
        <v>248</v>
      </c>
      <c r="J504" t="s">
        <v>259</v>
      </c>
      <c r="K504" t="s">
        <v>250</v>
      </c>
      <c r="L504" t="s">
        <v>251</v>
      </c>
      <c r="O504" s="111">
        <v>44966</v>
      </c>
      <c r="P504" t="s">
        <v>254</v>
      </c>
      <c r="Q504" t="s">
        <v>257</v>
      </c>
      <c r="R504" s="111"/>
      <c r="S504" t="s">
        <v>254</v>
      </c>
      <c r="T504" t="s">
        <v>254</v>
      </c>
      <c r="U504" t="s">
        <v>254</v>
      </c>
      <c r="V504" t="s">
        <v>254</v>
      </c>
      <c r="W504">
        <v>0</v>
      </c>
      <c r="X504">
        <v>0</v>
      </c>
      <c r="Y504">
        <v>0</v>
      </c>
      <c r="Z504" s="27">
        <f t="shared" si="7"/>
        <v>0</v>
      </c>
    </row>
    <row r="505" spans="1:26">
      <c r="A505" t="s">
        <v>246</v>
      </c>
      <c r="B505" t="s">
        <v>2593</v>
      </c>
      <c r="C505" t="s">
        <v>952</v>
      </c>
      <c r="D505" t="s">
        <v>57</v>
      </c>
      <c r="E505" t="s">
        <v>58</v>
      </c>
      <c r="F505">
        <v>12126133</v>
      </c>
      <c r="G505" s="111">
        <v>44971</v>
      </c>
      <c r="H505" t="s">
        <v>2603</v>
      </c>
      <c r="I505" t="s">
        <v>248</v>
      </c>
      <c r="J505" t="s">
        <v>259</v>
      </c>
      <c r="K505" t="s">
        <v>250</v>
      </c>
      <c r="L505" t="s">
        <v>251</v>
      </c>
      <c r="O505" s="111">
        <v>44971</v>
      </c>
      <c r="P505" t="s">
        <v>252</v>
      </c>
      <c r="Q505" t="s">
        <v>253</v>
      </c>
      <c r="R505" s="111">
        <v>44979</v>
      </c>
      <c r="S505" t="s">
        <v>254</v>
      </c>
      <c r="T505" t="s">
        <v>254</v>
      </c>
      <c r="U505" t="s">
        <v>254</v>
      </c>
      <c r="V505" t="s">
        <v>254</v>
      </c>
      <c r="W505">
        <v>0</v>
      </c>
      <c r="X505">
        <v>0</v>
      </c>
      <c r="Y505">
        <v>155</v>
      </c>
      <c r="Z505" s="27">
        <f t="shared" si="7"/>
        <v>155</v>
      </c>
    </row>
    <row r="506" spans="1:26">
      <c r="A506" t="s">
        <v>246</v>
      </c>
      <c r="B506" t="s">
        <v>2593</v>
      </c>
      <c r="C506" t="s">
        <v>952</v>
      </c>
      <c r="D506" t="s">
        <v>57</v>
      </c>
      <c r="E506" t="s">
        <v>58</v>
      </c>
      <c r="F506">
        <v>12126551</v>
      </c>
      <c r="G506" s="111">
        <v>44971</v>
      </c>
      <c r="H506" t="s">
        <v>2604</v>
      </c>
      <c r="I506" t="s">
        <v>248</v>
      </c>
      <c r="J506" t="s">
        <v>259</v>
      </c>
      <c r="K506" t="s">
        <v>250</v>
      </c>
      <c r="L506" t="s">
        <v>251</v>
      </c>
      <c r="O506" s="111">
        <v>44971</v>
      </c>
      <c r="P506" t="s">
        <v>254</v>
      </c>
      <c r="Q506" t="s">
        <v>253</v>
      </c>
      <c r="R506" s="111">
        <v>44972</v>
      </c>
      <c r="S506" t="s">
        <v>254</v>
      </c>
      <c r="T506" t="s">
        <v>254</v>
      </c>
      <c r="U506" t="s">
        <v>254</v>
      </c>
      <c r="V506" t="s">
        <v>254</v>
      </c>
      <c r="W506">
        <v>0</v>
      </c>
      <c r="X506">
        <v>0</v>
      </c>
      <c r="Y506">
        <v>974.10000610351563</v>
      </c>
      <c r="Z506" s="27">
        <f t="shared" si="7"/>
        <v>974.10000610351563</v>
      </c>
    </row>
    <row r="507" spans="1:26">
      <c r="A507" t="s">
        <v>246</v>
      </c>
      <c r="B507" t="s">
        <v>2593</v>
      </c>
      <c r="C507" t="s">
        <v>952</v>
      </c>
      <c r="D507" t="s">
        <v>57</v>
      </c>
      <c r="E507" t="s">
        <v>58</v>
      </c>
      <c r="F507">
        <v>12127057</v>
      </c>
      <c r="G507" s="111">
        <v>44971</v>
      </c>
      <c r="H507" t="s">
        <v>2605</v>
      </c>
      <c r="I507" t="s">
        <v>248</v>
      </c>
      <c r="J507" t="s">
        <v>259</v>
      </c>
      <c r="K507" t="s">
        <v>250</v>
      </c>
      <c r="L507" t="s">
        <v>251</v>
      </c>
      <c r="O507" s="111">
        <v>44971</v>
      </c>
      <c r="P507" t="s">
        <v>254</v>
      </c>
      <c r="Q507" t="s">
        <v>257</v>
      </c>
      <c r="R507" s="111"/>
      <c r="S507" t="s">
        <v>254</v>
      </c>
      <c r="T507" t="s">
        <v>254</v>
      </c>
      <c r="U507" t="s">
        <v>254</v>
      </c>
      <c r="V507" t="s">
        <v>254</v>
      </c>
      <c r="W507">
        <v>0</v>
      </c>
      <c r="X507">
        <v>0</v>
      </c>
      <c r="Y507">
        <v>0</v>
      </c>
      <c r="Z507" s="27">
        <f t="shared" si="7"/>
        <v>0</v>
      </c>
    </row>
    <row r="508" spans="1:26">
      <c r="A508" t="s">
        <v>246</v>
      </c>
      <c r="B508" t="s">
        <v>2593</v>
      </c>
      <c r="C508" t="s">
        <v>952</v>
      </c>
      <c r="D508" t="s">
        <v>1107</v>
      </c>
      <c r="E508" t="s">
        <v>54</v>
      </c>
      <c r="F508">
        <v>10179739</v>
      </c>
      <c r="G508" s="111">
        <v>44911</v>
      </c>
      <c r="H508" t="s">
        <v>1108</v>
      </c>
      <c r="I508" t="s">
        <v>248</v>
      </c>
      <c r="J508" t="s">
        <v>249</v>
      </c>
      <c r="K508" t="s">
        <v>250</v>
      </c>
      <c r="L508" t="s">
        <v>251</v>
      </c>
      <c r="O508" s="111">
        <v>44911</v>
      </c>
      <c r="P508" t="s">
        <v>252</v>
      </c>
      <c r="Q508" t="s">
        <v>282</v>
      </c>
      <c r="R508" s="111">
        <v>44914</v>
      </c>
      <c r="S508" t="s">
        <v>254</v>
      </c>
      <c r="T508" t="s">
        <v>254</v>
      </c>
      <c r="U508" t="s">
        <v>254</v>
      </c>
      <c r="V508" t="s">
        <v>254</v>
      </c>
      <c r="W508">
        <v>5</v>
      </c>
      <c r="X508">
        <v>0</v>
      </c>
      <c r="Y508">
        <v>0</v>
      </c>
      <c r="Z508" s="27">
        <f t="shared" si="7"/>
        <v>5</v>
      </c>
    </row>
    <row r="509" spans="1:26">
      <c r="A509" t="s">
        <v>246</v>
      </c>
      <c r="B509" t="s">
        <v>2593</v>
      </c>
      <c r="C509" t="s">
        <v>952</v>
      </c>
      <c r="D509" t="s">
        <v>1107</v>
      </c>
      <c r="E509" t="s">
        <v>54</v>
      </c>
      <c r="F509">
        <v>11899684</v>
      </c>
      <c r="G509" s="111">
        <v>44911</v>
      </c>
      <c r="H509" t="s">
        <v>1109</v>
      </c>
      <c r="I509" t="s">
        <v>248</v>
      </c>
      <c r="J509" t="s">
        <v>249</v>
      </c>
      <c r="K509" t="s">
        <v>250</v>
      </c>
      <c r="L509" t="s">
        <v>251</v>
      </c>
      <c r="O509" s="111">
        <v>44911</v>
      </c>
      <c r="P509" t="s">
        <v>252</v>
      </c>
      <c r="Q509" t="s">
        <v>253</v>
      </c>
      <c r="R509" s="111">
        <v>44914</v>
      </c>
      <c r="S509" t="s">
        <v>254</v>
      </c>
      <c r="T509" t="s">
        <v>254</v>
      </c>
      <c r="U509" t="s">
        <v>254</v>
      </c>
      <c r="V509" t="s">
        <v>254</v>
      </c>
      <c r="W509">
        <v>418.99</v>
      </c>
      <c r="X509">
        <v>428</v>
      </c>
      <c r="Y509">
        <v>44</v>
      </c>
      <c r="Z509" s="27">
        <f t="shared" si="7"/>
        <v>890.99</v>
      </c>
    </row>
    <row r="510" spans="1:26">
      <c r="A510" t="s">
        <v>246</v>
      </c>
      <c r="B510" t="s">
        <v>2593</v>
      </c>
      <c r="C510" t="s">
        <v>952</v>
      </c>
      <c r="D510" t="s">
        <v>1107</v>
      </c>
      <c r="E510" t="s">
        <v>54</v>
      </c>
      <c r="F510">
        <v>11900624</v>
      </c>
      <c r="G510" s="111">
        <v>44911</v>
      </c>
      <c r="H510" t="s">
        <v>1110</v>
      </c>
      <c r="I510" t="s">
        <v>248</v>
      </c>
      <c r="J510" t="s">
        <v>249</v>
      </c>
      <c r="K510" t="s">
        <v>268</v>
      </c>
      <c r="L510" t="s">
        <v>251</v>
      </c>
      <c r="O510" s="111">
        <v>44911</v>
      </c>
      <c r="P510" t="s">
        <v>252</v>
      </c>
      <c r="Q510" t="s">
        <v>282</v>
      </c>
      <c r="R510" s="111">
        <v>44914</v>
      </c>
      <c r="S510" t="s">
        <v>254</v>
      </c>
      <c r="T510" t="s">
        <v>254</v>
      </c>
      <c r="U510" t="s">
        <v>254</v>
      </c>
      <c r="V510" t="s">
        <v>254</v>
      </c>
      <c r="W510">
        <v>1189</v>
      </c>
      <c r="X510">
        <v>9481.48</v>
      </c>
      <c r="Y510">
        <v>0</v>
      </c>
      <c r="Z510" s="27">
        <f t="shared" si="7"/>
        <v>10670.48</v>
      </c>
    </row>
    <row r="511" spans="1:26">
      <c r="A511" t="s">
        <v>246</v>
      </c>
      <c r="B511" t="s">
        <v>2593</v>
      </c>
      <c r="C511" t="s">
        <v>952</v>
      </c>
      <c r="D511" t="s">
        <v>1107</v>
      </c>
      <c r="E511" t="s">
        <v>54</v>
      </c>
      <c r="F511">
        <v>11901005</v>
      </c>
      <c r="G511" s="111">
        <v>44911</v>
      </c>
      <c r="H511" t="s">
        <v>1111</v>
      </c>
      <c r="I511" t="s">
        <v>248</v>
      </c>
      <c r="J511" t="s">
        <v>249</v>
      </c>
      <c r="K511" t="s">
        <v>268</v>
      </c>
      <c r="L511" t="s">
        <v>251</v>
      </c>
      <c r="O511" s="111">
        <v>44911</v>
      </c>
      <c r="P511" t="s">
        <v>252</v>
      </c>
      <c r="Q511" t="s">
        <v>253</v>
      </c>
      <c r="R511">
        <v>44914</v>
      </c>
      <c r="S511" t="s">
        <v>254</v>
      </c>
      <c r="T511" t="s">
        <v>254</v>
      </c>
      <c r="U511" t="s">
        <v>254</v>
      </c>
      <c r="V511" t="s">
        <v>254</v>
      </c>
      <c r="W511">
        <v>152.30000000000001</v>
      </c>
      <c r="X511">
        <v>260</v>
      </c>
      <c r="Y511">
        <v>189.65</v>
      </c>
      <c r="Z511" s="27">
        <f t="shared" si="7"/>
        <v>601.95000000000005</v>
      </c>
    </row>
    <row r="512" spans="1:26">
      <c r="A512" t="s">
        <v>246</v>
      </c>
      <c r="B512" t="s">
        <v>2593</v>
      </c>
      <c r="C512" t="s">
        <v>952</v>
      </c>
      <c r="D512" t="s">
        <v>1107</v>
      </c>
      <c r="E512" t="s">
        <v>54</v>
      </c>
      <c r="F512">
        <v>12037582</v>
      </c>
      <c r="G512" s="111">
        <v>44950</v>
      </c>
      <c r="H512" t="s">
        <v>1722</v>
      </c>
      <c r="I512" t="s">
        <v>255</v>
      </c>
      <c r="J512" t="s">
        <v>249</v>
      </c>
      <c r="K512" t="s">
        <v>250</v>
      </c>
      <c r="L512" t="s">
        <v>251</v>
      </c>
      <c r="O512" s="111">
        <v>44950</v>
      </c>
      <c r="P512" t="s">
        <v>252</v>
      </c>
      <c r="Q512" t="s">
        <v>253</v>
      </c>
      <c r="R512">
        <v>44951</v>
      </c>
      <c r="S512" t="s">
        <v>254</v>
      </c>
      <c r="T512" t="s">
        <v>254</v>
      </c>
      <c r="U512" t="s">
        <v>254</v>
      </c>
      <c r="V512" t="s">
        <v>254</v>
      </c>
      <c r="W512">
        <v>0</v>
      </c>
      <c r="X512">
        <v>1466.25</v>
      </c>
      <c r="Y512">
        <v>4757.1099999999997</v>
      </c>
      <c r="Z512" s="27">
        <f t="shared" si="7"/>
        <v>6223.36</v>
      </c>
    </row>
    <row r="513" spans="1:26">
      <c r="A513" t="s">
        <v>246</v>
      </c>
      <c r="B513" t="s">
        <v>2593</v>
      </c>
      <c r="C513" t="s">
        <v>952</v>
      </c>
      <c r="D513" t="s">
        <v>1107</v>
      </c>
      <c r="E513" t="s">
        <v>54</v>
      </c>
      <c r="F513">
        <v>12090662</v>
      </c>
      <c r="G513" s="111">
        <v>44960</v>
      </c>
      <c r="H513" t="s">
        <v>2606</v>
      </c>
      <c r="I513" t="s">
        <v>255</v>
      </c>
      <c r="J513" t="s">
        <v>249</v>
      </c>
      <c r="K513" t="s">
        <v>250</v>
      </c>
      <c r="L513" t="s">
        <v>251</v>
      </c>
      <c r="O513" s="111">
        <v>44960</v>
      </c>
      <c r="P513" t="s">
        <v>252</v>
      </c>
      <c r="Q513" t="s">
        <v>257</v>
      </c>
      <c r="R513" s="111">
        <v>44964</v>
      </c>
      <c r="S513" t="s">
        <v>254</v>
      </c>
      <c r="T513" t="s">
        <v>254</v>
      </c>
      <c r="U513" t="s">
        <v>254</v>
      </c>
      <c r="V513" t="s">
        <v>254</v>
      </c>
      <c r="W513">
        <v>0</v>
      </c>
      <c r="X513">
        <v>0</v>
      </c>
      <c r="Y513">
        <v>0</v>
      </c>
      <c r="Z513" s="27">
        <f t="shared" si="7"/>
        <v>0</v>
      </c>
    </row>
    <row r="514" spans="1:26">
      <c r="A514" t="s">
        <v>246</v>
      </c>
      <c r="B514" t="s">
        <v>2593</v>
      </c>
      <c r="C514" t="s">
        <v>952</v>
      </c>
      <c r="D514" t="s">
        <v>1107</v>
      </c>
      <c r="E514" t="s">
        <v>54</v>
      </c>
      <c r="F514">
        <v>12091142</v>
      </c>
      <c r="G514" s="111">
        <v>44960</v>
      </c>
      <c r="H514" t="s">
        <v>2607</v>
      </c>
      <c r="I514" t="s">
        <v>255</v>
      </c>
      <c r="J514" t="s">
        <v>249</v>
      </c>
      <c r="K514" t="s">
        <v>250</v>
      </c>
      <c r="L514" t="s">
        <v>251</v>
      </c>
      <c r="O514" s="111">
        <v>44960</v>
      </c>
      <c r="P514" t="s">
        <v>252</v>
      </c>
      <c r="Q514" t="s">
        <v>253</v>
      </c>
      <c r="R514" s="111">
        <v>44964</v>
      </c>
      <c r="S514" t="s">
        <v>254</v>
      </c>
      <c r="T514" t="s">
        <v>254</v>
      </c>
      <c r="U514" t="s">
        <v>254</v>
      </c>
      <c r="V514" t="s">
        <v>254</v>
      </c>
      <c r="W514">
        <v>0</v>
      </c>
      <c r="X514">
        <v>0</v>
      </c>
      <c r="Y514">
        <v>694.4</v>
      </c>
      <c r="Z514" s="27">
        <f t="shared" si="7"/>
        <v>694.4</v>
      </c>
    </row>
    <row r="515" spans="1:26">
      <c r="A515" t="s">
        <v>246</v>
      </c>
      <c r="B515" t="s">
        <v>2593</v>
      </c>
      <c r="C515" t="s">
        <v>952</v>
      </c>
      <c r="D515" t="s">
        <v>343</v>
      </c>
      <c r="E515" t="s">
        <v>54</v>
      </c>
      <c r="F515">
        <v>11983301</v>
      </c>
      <c r="G515" s="111">
        <v>44939</v>
      </c>
      <c r="H515" t="s">
        <v>1723</v>
      </c>
      <c r="I515" t="s">
        <v>255</v>
      </c>
      <c r="J515" t="s">
        <v>249</v>
      </c>
      <c r="K515" t="s">
        <v>268</v>
      </c>
      <c r="L515" t="s">
        <v>251</v>
      </c>
      <c r="O515" s="111">
        <v>44949</v>
      </c>
      <c r="P515" t="s">
        <v>252</v>
      </c>
      <c r="Q515" t="s">
        <v>257</v>
      </c>
      <c r="R515" s="111">
        <v>44951</v>
      </c>
      <c r="S515" t="s">
        <v>254</v>
      </c>
      <c r="T515" t="s">
        <v>254</v>
      </c>
      <c r="U515" t="s">
        <v>254</v>
      </c>
      <c r="V515" t="s">
        <v>254</v>
      </c>
      <c r="W515">
        <v>0</v>
      </c>
      <c r="X515">
        <v>0</v>
      </c>
      <c r="Y515">
        <v>5.5</v>
      </c>
      <c r="Z515" s="27">
        <f t="shared" ref="Z515:Z578" si="8">SUM(W515:Y515)</f>
        <v>5.5</v>
      </c>
    </row>
    <row r="516" spans="1:26">
      <c r="A516" t="s">
        <v>246</v>
      </c>
      <c r="B516" t="s">
        <v>2593</v>
      </c>
      <c r="C516" t="s">
        <v>952</v>
      </c>
      <c r="D516" t="s">
        <v>343</v>
      </c>
      <c r="E516" t="s">
        <v>54</v>
      </c>
      <c r="F516">
        <v>11995910</v>
      </c>
      <c r="G516" s="111">
        <v>44938</v>
      </c>
      <c r="H516" t="s">
        <v>1724</v>
      </c>
      <c r="I516" t="s">
        <v>255</v>
      </c>
      <c r="L516" t="s">
        <v>251</v>
      </c>
      <c r="O516" s="111">
        <v>44938</v>
      </c>
      <c r="P516" t="s">
        <v>252</v>
      </c>
      <c r="Q516" t="s">
        <v>263</v>
      </c>
      <c r="R516" s="111">
        <v>44942</v>
      </c>
      <c r="S516" t="s">
        <v>254</v>
      </c>
      <c r="T516" t="s">
        <v>254</v>
      </c>
      <c r="U516" t="s">
        <v>254</v>
      </c>
      <c r="V516" t="s">
        <v>254</v>
      </c>
      <c r="W516">
        <v>0</v>
      </c>
      <c r="X516">
        <v>0.1</v>
      </c>
      <c r="Y516">
        <v>0</v>
      </c>
      <c r="Z516" s="27">
        <f t="shared" si="8"/>
        <v>0.1</v>
      </c>
    </row>
    <row r="517" spans="1:26">
      <c r="A517" t="s">
        <v>246</v>
      </c>
      <c r="B517" t="s">
        <v>2593</v>
      </c>
      <c r="C517" t="s">
        <v>952</v>
      </c>
      <c r="D517" t="s">
        <v>343</v>
      </c>
      <c r="E517" t="s">
        <v>54</v>
      </c>
      <c r="F517">
        <v>11996078</v>
      </c>
      <c r="G517" s="111">
        <v>44938</v>
      </c>
      <c r="H517" t="s">
        <v>1725</v>
      </c>
      <c r="I517" t="s">
        <v>255</v>
      </c>
      <c r="L517" t="s">
        <v>251</v>
      </c>
      <c r="O517" s="111">
        <v>44938</v>
      </c>
      <c r="P517" t="s">
        <v>252</v>
      </c>
      <c r="Q517" t="s">
        <v>263</v>
      </c>
      <c r="R517" s="111">
        <v>44942</v>
      </c>
      <c r="S517" t="s">
        <v>254</v>
      </c>
      <c r="T517" t="s">
        <v>254</v>
      </c>
      <c r="U517" t="s">
        <v>254</v>
      </c>
      <c r="V517" t="s">
        <v>254</v>
      </c>
      <c r="W517">
        <v>0</v>
      </c>
      <c r="X517">
        <v>85.05</v>
      </c>
      <c r="Y517">
        <v>0</v>
      </c>
      <c r="Z517" s="27">
        <f t="shared" si="8"/>
        <v>85.05</v>
      </c>
    </row>
    <row r="518" spans="1:26">
      <c r="A518" t="s">
        <v>246</v>
      </c>
      <c r="B518" t="s">
        <v>2593</v>
      </c>
      <c r="C518" t="s">
        <v>952</v>
      </c>
      <c r="D518" t="s">
        <v>343</v>
      </c>
      <c r="E518" t="s">
        <v>54</v>
      </c>
      <c r="F518">
        <v>12010572</v>
      </c>
      <c r="G518" s="111">
        <v>44943</v>
      </c>
      <c r="H518" t="s">
        <v>1726</v>
      </c>
      <c r="I518" t="s">
        <v>255</v>
      </c>
      <c r="J518" t="s">
        <v>249</v>
      </c>
      <c r="K518" t="s">
        <v>250</v>
      </c>
      <c r="L518" t="s">
        <v>251</v>
      </c>
      <c r="O518" s="111">
        <v>44943</v>
      </c>
      <c r="P518" t="s">
        <v>252</v>
      </c>
      <c r="Q518" t="s">
        <v>253</v>
      </c>
      <c r="R518" s="111">
        <v>44944</v>
      </c>
      <c r="S518" t="s">
        <v>254</v>
      </c>
      <c r="T518" t="s">
        <v>254</v>
      </c>
      <c r="U518" t="s">
        <v>254</v>
      </c>
      <c r="V518" t="s">
        <v>254</v>
      </c>
      <c r="W518">
        <v>0</v>
      </c>
      <c r="X518">
        <v>1972.5</v>
      </c>
      <c r="Y518">
        <v>2904.4</v>
      </c>
      <c r="Z518" s="27">
        <f t="shared" si="8"/>
        <v>4876.8999999999996</v>
      </c>
    </row>
    <row r="519" spans="1:26">
      <c r="A519" t="s">
        <v>246</v>
      </c>
      <c r="B519" t="s">
        <v>2593</v>
      </c>
      <c r="C519" t="s">
        <v>952</v>
      </c>
      <c r="D519" t="s">
        <v>343</v>
      </c>
      <c r="E519" t="s">
        <v>54</v>
      </c>
      <c r="F519">
        <v>12010907</v>
      </c>
      <c r="G519" s="111">
        <v>44943</v>
      </c>
      <c r="H519" t="s">
        <v>1727</v>
      </c>
      <c r="I519" t="s">
        <v>255</v>
      </c>
      <c r="L519" t="s">
        <v>251</v>
      </c>
      <c r="O519" s="111">
        <v>44943</v>
      </c>
      <c r="P519" t="s">
        <v>252</v>
      </c>
      <c r="Q519" t="s">
        <v>263</v>
      </c>
      <c r="R519" s="111">
        <v>44944</v>
      </c>
      <c r="S519" t="s">
        <v>254</v>
      </c>
      <c r="T519" t="s">
        <v>254</v>
      </c>
      <c r="U519" t="s">
        <v>254</v>
      </c>
      <c r="V519" t="s">
        <v>254</v>
      </c>
      <c r="W519">
        <v>0</v>
      </c>
      <c r="X519">
        <v>0</v>
      </c>
      <c r="Y519">
        <v>0</v>
      </c>
      <c r="Z519" s="27">
        <f t="shared" si="8"/>
        <v>0</v>
      </c>
    </row>
    <row r="520" spans="1:26">
      <c r="A520" t="s">
        <v>246</v>
      </c>
      <c r="B520" t="s">
        <v>2593</v>
      </c>
      <c r="C520" t="s">
        <v>952</v>
      </c>
      <c r="D520" t="s">
        <v>343</v>
      </c>
      <c r="E520" t="s">
        <v>54</v>
      </c>
      <c r="F520">
        <v>12011076</v>
      </c>
      <c r="G520" s="111">
        <v>44943</v>
      </c>
      <c r="H520" t="s">
        <v>1728</v>
      </c>
      <c r="I520" t="s">
        <v>255</v>
      </c>
      <c r="L520" t="s">
        <v>251</v>
      </c>
      <c r="O520" s="111">
        <v>44943</v>
      </c>
      <c r="P520" t="s">
        <v>252</v>
      </c>
      <c r="Q520" t="s">
        <v>263</v>
      </c>
      <c r="R520" s="111"/>
      <c r="S520" t="s">
        <v>254</v>
      </c>
      <c r="T520" t="s">
        <v>254</v>
      </c>
      <c r="U520" t="s">
        <v>254</v>
      </c>
      <c r="V520" t="s">
        <v>254</v>
      </c>
      <c r="W520">
        <v>0</v>
      </c>
      <c r="X520">
        <v>0</v>
      </c>
      <c r="Y520">
        <v>0</v>
      </c>
      <c r="Z520" s="27">
        <f t="shared" si="8"/>
        <v>0</v>
      </c>
    </row>
    <row r="521" spans="1:26">
      <c r="A521" t="s">
        <v>246</v>
      </c>
      <c r="B521" t="s">
        <v>2593</v>
      </c>
      <c r="C521" t="s">
        <v>952</v>
      </c>
      <c r="D521" t="s">
        <v>343</v>
      </c>
      <c r="E521" t="s">
        <v>54</v>
      </c>
      <c r="F521">
        <v>12058912</v>
      </c>
      <c r="G521" s="111">
        <v>44954</v>
      </c>
      <c r="H521" t="s">
        <v>1729</v>
      </c>
      <c r="I521" t="s">
        <v>255</v>
      </c>
      <c r="J521" t="s">
        <v>249</v>
      </c>
      <c r="K521" t="s">
        <v>268</v>
      </c>
      <c r="L521" t="s">
        <v>251</v>
      </c>
      <c r="O521" s="111">
        <v>44954</v>
      </c>
      <c r="P521" t="s">
        <v>252</v>
      </c>
      <c r="Q521" t="s">
        <v>253</v>
      </c>
      <c r="R521">
        <v>44957</v>
      </c>
      <c r="S521" t="s">
        <v>254</v>
      </c>
      <c r="T521" t="s">
        <v>254</v>
      </c>
      <c r="U521" t="s">
        <v>254</v>
      </c>
      <c r="V521" t="s">
        <v>254</v>
      </c>
      <c r="W521">
        <v>0</v>
      </c>
      <c r="X521">
        <v>0</v>
      </c>
      <c r="Y521">
        <v>6530</v>
      </c>
      <c r="Z521" s="27">
        <f t="shared" si="8"/>
        <v>6530</v>
      </c>
    </row>
    <row r="522" spans="1:26">
      <c r="A522" t="s">
        <v>246</v>
      </c>
      <c r="B522" t="s">
        <v>2593</v>
      </c>
      <c r="C522" t="s">
        <v>952</v>
      </c>
      <c r="D522" t="s">
        <v>343</v>
      </c>
      <c r="E522" t="s">
        <v>54</v>
      </c>
      <c r="F522">
        <v>12091612</v>
      </c>
      <c r="G522" s="111">
        <v>44960</v>
      </c>
      <c r="H522" t="s">
        <v>2608</v>
      </c>
      <c r="I522" t="s">
        <v>255</v>
      </c>
      <c r="J522" t="s">
        <v>249</v>
      </c>
      <c r="K522" t="s">
        <v>268</v>
      </c>
      <c r="L522" t="s">
        <v>251</v>
      </c>
      <c r="O522" s="111">
        <v>44960</v>
      </c>
      <c r="P522" t="s">
        <v>252</v>
      </c>
      <c r="Q522" t="s">
        <v>253</v>
      </c>
      <c r="R522" s="111">
        <v>44963</v>
      </c>
      <c r="S522" t="s">
        <v>254</v>
      </c>
      <c r="T522" t="s">
        <v>254</v>
      </c>
      <c r="U522" t="s">
        <v>254</v>
      </c>
      <c r="V522" t="s">
        <v>254</v>
      </c>
      <c r="W522">
        <v>0</v>
      </c>
      <c r="X522">
        <v>0</v>
      </c>
      <c r="Y522">
        <v>596</v>
      </c>
      <c r="Z522" s="27">
        <f t="shared" si="8"/>
        <v>596</v>
      </c>
    </row>
    <row r="523" spans="1:26">
      <c r="A523" t="s">
        <v>246</v>
      </c>
      <c r="B523" t="s">
        <v>2593</v>
      </c>
      <c r="C523" t="s">
        <v>952</v>
      </c>
      <c r="D523" t="s">
        <v>1053</v>
      </c>
      <c r="E523" t="s">
        <v>54</v>
      </c>
      <c r="F523">
        <v>11983270</v>
      </c>
      <c r="G523" s="111">
        <v>44951</v>
      </c>
      <c r="H523" t="s">
        <v>1730</v>
      </c>
      <c r="I523" t="s">
        <v>255</v>
      </c>
      <c r="J523" t="s">
        <v>249</v>
      </c>
      <c r="K523" t="s">
        <v>268</v>
      </c>
      <c r="L523" t="s">
        <v>251</v>
      </c>
      <c r="O523" s="111">
        <v>44956</v>
      </c>
      <c r="P523" t="s">
        <v>252</v>
      </c>
      <c r="Q523" t="s">
        <v>253</v>
      </c>
      <c r="R523" s="111">
        <v>44957</v>
      </c>
      <c r="S523" t="s">
        <v>254</v>
      </c>
      <c r="T523" t="s">
        <v>254</v>
      </c>
      <c r="U523" t="s">
        <v>254</v>
      </c>
      <c r="V523" t="s">
        <v>254</v>
      </c>
      <c r="W523">
        <v>0</v>
      </c>
      <c r="X523">
        <v>0</v>
      </c>
      <c r="Y523">
        <v>15065.89</v>
      </c>
      <c r="Z523" s="27">
        <f t="shared" si="8"/>
        <v>15065.89</v>
      </c>
    </row>
    <row r="524" spans="1:26">
      <c r="A524" t="s">
        <v>246</v>
      </c>
      <c r="B524" t="s">
        <v>2593</v>
      </c>
      <c r="C524" t="s">
        <v>952</v>
      </c>
      <c r="D524" t="s">
        <v>1053</v>
      </c>
      <c r="E524" t="s">
        <v>54</v>
      </c>
      <c r="F524">
        <v>12129581</v>
      </c>
      <c r="G524" s="111">
        <v>44972</v>
      </c>
      <c r="H524" t="s">
        <v>2609</v>
      </c>
      <c r="I524" t="s">
        <v>255</v>
      </c>
      <c r="J524" t="s">
        <v>249</v>
      </c>
      <c r="K524" t="s">
        <v>250</v>
      </c>
      <c r="L524" t="s">
        <v>251</v>
      </c>
      <c r="O524" s="111">
        <v>44972</v>
      </c>
      <c r="P524" t="s">
        <v>252</v>
      </c>
      <c r="Q524" t="s">
        <v>253</v>
      </c>
      <c r="R524" s="111">
        <v>44973</v>
      </c>
      <c r="S524" t="s">
        <v>254</v>
      </c>
      <c r="T524" t="s">
        <v>254</v>
      </c>
      <c r="U524" t="s">
        <v>254</v>
      </c>
      <c r="V524" t="s">
        <v>254</v>
      </c>
      <c r="W524">
        <v>0</v>
      </c>
      <c r="X524">
        <v>0</v>
      </c>
      <c r="Y524">
        <v>10</v>
      </c>
      <c r="Z524" s="27">
        <f t="shared" si="8"/>
        <v>10</v>
      </c>
    </row>
    <row r="525" spans="1:26">
      <c r="A525" t="s">
        <v>246</v>
      </c>
      <c r="B525" t="s">
        <v>2610</v>
      </c>
      <c r="C525" t="s">
        <v>1731</v>
      </c>
      <c r="D525" t="s">
        <v>1527</v>
      </c>
      <c r="E525" t="s">
        <v>1528</v>
      </c>
      <c r="F525">
        <v>12044584</v>
      </c>
      <c r="G525" s="111">
        <v>44953</v>
      </c>
      <c r="H525" t="s">
        <v>1732</v>
      </c>
      <c r="I525" t="s">
        <v>255</v>
      </c>
      <c r="J525" t="s">
        <v>249</v>
      </c>
      <c r="K525" t="s">
        <v>250</v>
      </c>
      <c r="L525" t="s">
        <v>251</v>
      </c>
      <c r="O525" s="111">
        <v>44956</v>
      </c>
      <c r="P525" t="s">
        <v>252</v>
      </c>
      <c r="Q525" t="s">
        <v>253</v>
      </c>
      <c r="R525" s="111">
        <v>44957</v>
      </c>
      <c r="S525" t="s">
        <v>254</v>
      </c>
      <c r="T525" t="s">
        <v>254</v>
      </c>
      <c r="U525" t="s">
        <v>254</v>
      </c>
      <c r="V525" t="s">
        <v>254</v>
      </c>
      <c r="W525">
        <v>0</v>
      </c>
      <c r="X525">
        <v>0</v>
      </c>
      <c r="Y525">
        <v>5</v>
      </c>
      <c r="Z525" s="27">
        <f t="shared" si="8"/>
        <v>5</v>
      </c>
    </row>
    <row r="526" spans="1:26">
      <c r="A526" t="s">
        <v>246</v>
      </c>
      <c r="B526" t="s">
        <v>2610</v>
      </c>
      <c r="C526" t="s">
        <v>1731</v>
      </c>
      <c r="D526" t="s">
        <v>1527</v>
      </c>
      <c r="E526" t="s">
        <v>1528</v>
      </c>
      <c r="F526">
        <v>12078436</v>
      </c>
      <c r="G526" s="111">
        <v>44958</v>
      </c>
      <c r="H526" t="s">
        <v>2611</v>
      </c>
      <c r="I526" t="s">
        <v>255</v>
      </c>
      <c r="J526" t="s">
        <v>249</v>
      </c>
      <c r="K526" t="s">
        <v>250</v>
      </c>
      <c r="L526" t="s">
        <v>251</v>
      </c>
      <c r="O526" s="111">
        <v>44963</v>
      </c>
      <c r="P526" t="s">
        <v>252</v>
      </c>
      <c r="Q526" t="s">
        <v>253</v>
      </c>
      <c r="R526" s="111">
        <v>44963</v>
      </c>
      <c r="S526" t="s">
        <v>254</v>
      </c>
      <c r="T526" t="s">
        <v>254</v>
      </c>
      <c r="U526" t="s">
        <v>254</v>
      </c>
      <c r="V526" t="s">
        <v>254</v>
      </c>
      <c r="W526">
        <v>0</v>
      </c>
      <c r="X526">
        <v>0</v>
      </c>
      <c r="Y526">
        <v>2</v>
      </c>
      <c r="Z526" s="27">
        <f t="shared" si="8"/>
        <v>2</v>
      </c>
    </row>
    <row r="527" spans="1:26">
      <c r="A527" t="s">
        <v>246</v>
      </c>
      <c r="B527" t="s">
        <v>2612</v>
      </c>
      <c r="C527" t="s">
        <v>59</v>
      </c>
      <c r="D527" t="s">
        <v>264</v>
      </c>
      <c r="E527" t="s">
        <v>54</v>
      </c>
      <c r="F527">
        <v>4815076</v>
      </c>
      <c r="G527" s="111">
        <v>44922</v>
      </c>
      <c r="H527" t="s">
        <v>1112</v>
      </c>
      <c r="I527" t="s">
        <v>255</v>
      </c>
      <c r="J527" t="s">
        <v>249</v>
      </c>
      <c r="K527" t="s">
        <v>250</v>
      </c>
      <c r="L527" t="s">
        <v>251</v>
      </c>
      <c r="O527" s="111">
        <v>44922</v>
      </c>
      <c r="P527" t="s">
        <v>252</v>
      </c>
      <c r="Q527" t="s">
        <v>253</v>
      </c>
      <c r="R527" s="111">
        <v>44923</v>
      </c>
      <c r="S527" t="s">
        <v>254</v>
      </c>
      <c r="T527" t="s">
        <v>254</v>
      </c>
      <c r="U527" t="s">
        <v>254</v>
      </c>
      <c r="V527" t="s">
        <v>254</v>
      </c>
      <c r="W527">
        <v>1134.0999999999999</v>
      </c>
      <c r="X527">
        <v>8230.65</v>
      </c>
      <c r="Y527">
        <v>10074.799999999999</v>
      </c>
      <c r="Z527" s="27">
        <f t="shared" si="8"/>
        <v>19439.55</v>
      </c>
    </row>
    <row r="528" spans="1:26">
      <c r="A528" t="s">
        <v>246</v>
      </c>
      <c r="B528" t="s">
        <v>2612</v>
      </c>
      <c r="C528" t="s">
        <v>59</v>
      </c>
      <c r="D528" t="s">
        <v>264</v>
      </c>
      <c r="E528" t="s">
        <v>54</v>
      </c>
      <c r="F528">
        <v>11852014</v>
      </c>
      <c r="G528" s="111">
        <v>44914</v>
      </c>
      <c r="H528" t="s">
        <v>1113</v>
      </c>
      <c r="I528" t="s">
        <v>248</v>
      </c>
      <c r="J528" t="s">
        <v>249</v>
      </c>
      <c r="K528" t="s">
        <v>268</v>
      </c>
      <c r="L528" t="s">
        <v>251</v>
      </c>
      <c r="O528" s="111">
        <v>44914</v>
      </c>
      <c r="P528" t="s">
        <v>252</v>
      </c>
      <c r="Q528" t="s">
        <v>282</v>
      </c>
      <c r="R528" s="111">
        <v>44915</v>
      </c>
      <c r="S528" t="s">
        <v>254</v>
      </c>
      <c r="T528" t="s">
        <v>254</v>
      </c>
      <c r="U528" t="s">
        <v>254</v>
      </c>
      <c r="V528" t="s">
        <v>254</v>
      </c>
      <c r="W528">
        <v>2.5</v>
      </c>
      <c r="X528">
        <v>0</v>
      </c>
      <c r="Y528">
        <v>0</v>
      </c>
      <c r="Z528" s="27">
        <f t="shared" si="8"/>
        <v>2.5</v>
      </c>
    </row>
    <row r="529" spans="1:26">
      <c r="A529" t="s">
        <v>246</v>
      </c>
      <c r="B529" t="s">
        <v>2612</v>
      </c>
      <c r="C529" t="s">
        <v>59</v>
      </c>
      <c r="D529" t="s">
        <v>53</v>
      </c>
      <c r="E529" t="s">
        <v>54</v>
      </c>
      <c r="F529">
        <v>11856367</v>
      </c>
      <c r="G529" s="111">
        <v>44900</v>
      </c>
      <c r="H529" t="s">
        <v>1114</v>
      </c>
      <c r="I529" t="s">
        <v>255</v>
      </c>
      <c r="J529" t="s">
        <v>249</v>
      </c>
      <c r="K529" t="s">
        <v>250</v>
      </c>
      <c r="L529" t="s">
        <v>251</v>
      </c>
      <c r="O529" s="111">
        <v>44900</v>
      </c>
      <c r="P529" t="s">
        <v>252</v>
      </c>
      <c r="Q529" t="s">
        <v>282</v>
      </c>
      <c r="R529" s="111">
        <v>44901</v>
      </c>
      <c r="S529" t="s">
        <v>254</v>
      </c>
      <c r="T529" t="s">
        <v>254</v>
      </c>
      <c r="U529" t="s">
        <v>254</v>
      </c>
      <c r="V529" t="s">
        <v>254</v>
      </c>
      <c r="W529">
        <v>4279.0600000000004</v>
      </c>
      <c r="X529">
        <v>0</v>
      </c>
      <c r="Y529">
        <v>0</v>
      </c>
      <c r="Z529" s="27">
        <f t="shared" si="8"/>
        <v>4279.0600000000004</v>
      </c>
    </row>
    <row r="530" spans="1:26">
      <c r="A530" t="s">
        <v>246</v>
      </c>
      <c r="B530" t="s">
        <v>2612</v>
      </c>
      <c r="C530" t="s">
        <v>59</v>
      </c>
      <c r="D530" t="s">
        <v>53</v>
      </c>
      <c r="E530" t="s">
        <v>54</v>
      </c>
      <c r="F530">
        <v>11856408</v>
      </c>
      <c r="G530" s="111">
        <v>44900</v>
      </c>
      <c r="H530" t="s">
        <v>1115</v>
      </c>
      <c r="I530" t="s">
        <v>255</v>
      </c>
      <c r="J530" t="s">
        <v>249</v>
      </c>
      <c r="K530" t="s">
        <v>250</v>
      </c>
      <c r="L530" t="s">
        <v>251</v>
      </c>
      <c r="O530" s="111">
        <v>44900</v>
      </c>
      <c r="P530" t="s">
        <v>252</v>
      </c>
      <c r="Q530" t="s">
        <v>253</v>
      </c>
      <c r="R530" s="111">
        <v>44901</v>
      </c>
      <c r="S530" t="s">
        <v>254</v>
      </c>
      <c r="T530" t="s">
        <v>254</v>
      </c>
      <c r="U530" t="s">
        <v>254</v>
      </c>
      <c r="V530" t="s">
        <v>254</v>
      </c>
      <c r="W530">
        <v>2780</v>
      </c>
      <c r="X530">
        <v>5273.17</v>
      </c>
      <c r="Y530">
        <v>1363</v>
      </c>
      <c r="Z530" s="27">
        <f t="shared" si="8"/>
        <v>9416.17</v>
      </c>
    </row>
    <row r="531" spans="1:26">
      <c r="A531" t="s">
        <v>246</v>
      </c>
      <c r="B531" t="s">
        <v>2612</v>
      </c>
      <c r="C531" t="s">
        <v>59</v>
      </c>
      <c r="D531" t="s">
        <v>53</v>
      </c>
      <c r="E531" t="s">
        <v>54</v>
      </c>
      <c r="F531">
        <v>11861060</v>
      </c>
      <c r="G531" s="111">
        <v>44901</v>
      </c>
      <c r="H531" t="s">
        <v>1116</v>
      </c>
      <c r="I531" t="s">
        <v>255</v>
      </c>
      <c r="J531" t="s">
        <v>249</v>
      </c>
      <c r="K531" t="s">
        <v>268</v>
      </c>
      <c r="L531" t="s">
        <v>251</v>
      </c>
      <c r="O531" s="111">
        <v>44901</v>
      </c>
      <c r="P531" t="s">
        <v>252</v>
      </c>
      <c r="Q531" t="s">
        <v>282</v>
      </c>
      <c r="R531" s="111">
        <v>44909</v>
      </c>
      <c r="S531" t="s">
        <v>254</v>
      </c>
      <c r="T531" t="s">
        <v>254</v>
      </c>
      <c r="U531" t="s">
        <v>254</v>
      </c>
      <c r="V531" t="s">
        <v>254</v>
      </c>
      <c r="W531">
        <v>11</v>
      </c>
      <c r="X531">
        <v>0</v>
      </c>
      <c r="Y531">
        <v>0</v>
      </c>
      <c r="Z531" s="27">
        <f t="shared" si="8"/>
        <v>11</v>
      </c>
    </row>
    <row r="532" spans="1:26">
      <c r="A532" t="s">
        <v>246</v>
      </c>
      <c r="B532" t="s">
        <v>2612</v>
      </c>
      <c r="C532" t="s">
        <v>59</v>
      </c>
      <c r="D532" t="s">
        <v>53</v>
      </c>
      <c r="E532" t="s">
        <v>54</v>
      </c>
      <c r="F532">
        <v>11878463</v>
      </c>
      <c r="G532" s="111">
        <v>44907</v>
      </c>
      <c r="H532" t="s">
        <v>1117</v>
      </c>
      <c r="I532" t="s">
        <v>255</v>
      </c>
      <c r="J532" t="s">
        <v>249</v>
      </c>
      <c r="K532" t="s">
        <v>250</v>
      </c>
      <c r="L532" t="s">
        <v>251</v>
      </c>
      <c r="O532" s="111">
        <v>44907</v>
      </c>
      <c r="P532" t="s">
        <v>252</v>
      </c>
      <c r="Q532" t="s">
        <v>282</v>
      </c>
      <c r="R532" s="111">
        <v>44908</v>
      </c>
      <c r="S532" t="s">
        <v>254</v>
      </c>
      <c r="T532" t="s">
        <v>254</v>
      </c>
      <c r="U532" t="s">
        <v>254</v>
      </c>
      <c r="V532" t="s">
        <v>254</v>
      </c>
      <c r="W532">
        <v>1750.1</v>
      </c>
      <c r="X532">
        <v>2232.5</v>
      </c>
      <c r="Y532">
        <v>0</v>
      </c>
      <c r="Z532" s="27">
        <f t="shared" si="8"/>
        <v>3982.6</v>
      </c>
    </row>
    <row r="533" spans="1:26">
      <c r="A533" t="s">
        <v>246</v>
      </c>
      <c r="B533" t="s">
        <v>2612</v>
      </c>
      <c r="C533" t="s">
        <v>59</v>
      </c>
      <c r="D533" t="s">
        <v>53</v>
      </c>
      <c r="E533" t="s">
        <v>54</v>
      </c>
      <c r="F533">
        <v>11922236</v>
      </c>
      <c r="G533" s="111">
        <v>44923</v>
      </c>
      <c r="H533" t="s">
        <v>1352</v>
      </c>
      <c r="I533" t="s">
        <v>255</v>
      </c>
      <c r="J533" t="s">
        <v>249</v>
      </c>
      <c r="K533" t="s">
        <v>250</v>
      </c>
      <c r="L533" t="s">
        <v>251</v>
      </c>
      <c r="O533" s="111">
        <v>44923</v>
      </c>
      <c r="P533" t="s">
        <v>252</v>
      </c>
      <c r="Q533" t="s">
        <v>253</v>
      </c>
      <c r="R533" s="111">
        <v>44924</v>
      </c>
      <c r="S533" t="s">
        <v>254</v>
      </c>
      <c r="T533" t="s">
        <v>254</v>
      </c>
      <c r="U533" t="s">
        <v>254</v>
      </c>
      <c r="V533" t="s">
        <v>254</v>
      </c>
      <c r="W533">
        <v>0</v>
      </c>
      <c r="X533">
        <v>1475</v>
      </c>
      <c r="Y533">
        <v>2510</v>
      </c>
      <c r="Z533" s="27">
        <f t="shared" si="8"/>
        <v>3985</v>
      </c>
    </row>
    <row r="534" spans="1:26">
      <c r="A534" t="s">
        <v>246</v>
      </c>
      <c r="B534" t="s">
        <v>2612</v>
      </c>
      <c r="C534" t="s">
        <v>59</v>
      </c>
      <c r="D534" t="s">
        <v>277</v>
      </c>
      <c r="E534" t="s">
        <v>54</v>
      </c>
      <c r="F534">
        <v>11905033</v>
      </c>
      <c r="G534" s="111">
        <v>44914</v>
      </c>
      <c r="H534" t="s">
        <v>1517</v>
      </c>
      <c r="I534" t="s">
        <v>255</v>
      </c>
      <c r="L534" t="s">
        <v>251</v>
      </c>
      <c r="O534" s="111">
        <v>44914</v>
      </c>
      <c r="P534" t="s">
        <v>252</v>
      </c>
      <c r="Q534" t="s">
        <v>263</v>
      </c>
      <c r="R534" s="111">
        <v>44915</v>
      </c>
      <c r="S534" t="s">
        <v>254</v>
      </c>
      <c r="T534" t="s">
        <v>254</v>
      </c>
      <c r="U534" t="s">
        <v>254</v>
      </c>
      <c r="V534" t="s">
        <v>254</v>
      </c>
      <c r="W534">
        <v>0.5</v>
      </c>
      <c r="X534">
        <v>0</v>
      </c>
      <c r="Y534">
        <v>0</v>
      </c>
      <c r="Z534" s="27">
        <f t="shared" si="8"/>
        <v>0.5</v>
      </c>
    </row>
    <row r="535" spans="1:26">
      <c r="A535" t="s">
        <v>246</v>
      </c>
      <c r="B535" t="s">
        <v>2592</v>
      </c>
      <c r="C535" t="s">
        <v>949</v>
      </c>
      <c r="D535" t="s">
        <v>264</v>
      </c>
      <c r="E535" t="s">
        <v>54</v>
      </c>
      <c r="F535">
        <v>7923136</v>
      </c>
      <c r="G535" s="111">
        <v>44970</v>
      </c>
      <c r="H535" t="s">
        <v>2613</v>
      </c>
      <c r="I535" t="s">
        <v>255</v>
      </c>
      <c r="J535" t="s">
        <v>249</v>
      </c>
      <c r="K535" t="s">
        <v>250</v>
      </c>
      <c r="L535" t="s">
        <v>251</v>
      </c>
      <c r="O535" s="111">
        <v>44970</v>
      </c>
      <c r="P535" t="s">
        <v>252</v>
      </c>
      <c r="Q535" t="s">
        <v>253</v>
      </c>
      <c r="R535" s="111">
        <v>44971</v>
      </c>
      <c r="S535" t="s">
        <v>254</v>
      </c>
      <c r="T535" t="s">
        <v>254</v>
      </c>
      <c r="U535" t="s">
        <v>254</v>
      </c>
      <c r="V535" t="s">
        <v>254</v>
      </c>
      <c r="W535">
        <v>0</v>
      </c>
      <c r="X535">
        <v>0</v>
      </c>
      <c r="Y535">
        <v>12958.5</v>
      </c>
      <c r="Z535" s="27">
        <f t="shared" si="8"/>
        <v>12958.5</v>
      </c>
    </row>
    <row r="536" spans="1:26" s="57" customFormat="1">
      <c r="A536" s="57" t="s">
        <v>246</v>
      </c>
      <c r="B536" s="57" t="s">
        <v>2592</v>
      </c>
      <c r="C536" s="57" t="s">
        <v>949</v>
      </c>
      <c r="D536" s="57" t="s">
        <v>264</v>
      </c>
      <c r="E536" s="57" t="s">
        <v>54</v>
      </c>
      <c r="F536" s="57">
        <v>12067562</v>
      </c>
      <c r="G536" s="167">
        <v>44958</v>
      </c>
      <c r="H536" s="57" t="s">
        <v>2614</v>
      </c>
      <c r="I536" s="57" t="s">
        <v>255</v>
      </c>
      <c r="J536" s="57" t="s">
        <v>249</v>
      </c>
      <c r="K536" s="57" t="s">
        <v>250</v>
      </c>
      <c r="L536" s="57" t="s">
        <v>251</v>
      </c>
      <c r="O536" s="167">
        <v>44958</v>
      </c>
      <c r="P536" s="57" t="s">
        <v>252</v>
      </c>
      <c r="Q536" s="57" t="s">
        <v>253</v>
      </c>
      <c r="R536" s="167">
        <v>44959</v>
      </c>
      <c r="S536" s="57" t="s">
        <v>254</v>
      </c>
      <c r="T536" s="57" t="s">
        <v>254</v>
      </c>
      <c r="U536" s="57" t="s">
        <v>254</v>
      </c>
      <c r="V536" s="57" t="s">
        <v>254</v>
      </c>
      <c r="W536" s="57">
        <v>0</v>
      </c>
      <c r="X536" s="57">
        <v>0</v>
      </c>
      <c r="Y536" s="57">
        <v>2201</v>
      </c>
      <c r="Z536" s="168">
        <f t="shared" si="8"/>
        <v>2201</v>
      </c>
    </row>
    <row r="537" spans="1:26" s="57" customFormat="1">
      <c r="A537" s="57" t="s">
        <v>246</v>
      </c>
      <c r="B537" s="57" t="s">
        <v>2592</v>
      </c>
      <c r="C537" s="57" t="s">
        <v>949</v>
      </c>
      <c r="D537" s="57" t="s">
        <v>264</v>
      </c>
      <c r="E537" s="57" t="s">
        <v>54</v>
      </c>
      <c r="F537" s="57">
        <v>12078009</v>
      </c>
      <c r="G537" s="167">
        <v>44958</v>
      </c>
      <c r="H537" s="57" t="s">
        <v>2615</v>
      </c>
      <c r="I537" s="57" t="s">
        <v>255</v>
      </c>
      <c r="L537" s="57" t="s">
        <v>251</v>
      </c>
      <c r="O537" s="167">
        <v>44958</v>
      </c>
      <c r="P537" s="57" t="s">
        <v>252</v>
      </c>
      <c r="Q537" s="57" t="s">
        <v>253</v>
      </c>
      <c r="R537" s="167">
        <v>44959</v>
      </c>
      <c r="S537" s="57" t="s">
        <v>254</v>
      </c>
      <c r="T537" s="57" t="s">
        <v>254</v>
      </c>
      <c r="U537" s="57" t="s">
        <v>254</v>
      </c>
      <c r="V537" s="57" t="s">
        <v>254</v>
      </c>
      <c r="W537" s="57">
        <v>0</v>
      </c>
      <c r="X537" s="57">
        <v>0</v>
      </c>
      <c r="Y537" s="57">
        <v>1.1000000000000001</v>
      </c>
      <c r="Z537" s="168">
        <f t="shared" si="8"/>
        <v>1.1000000000000001</v>
      </c>
    </row>
    <row r="538" spans="1:26" s="57" customFormat="1">
      <c r="A538" s="57" t="s">
        <v>246</v>
      </c>
      <c r="B538" s="57" t="s">
        <v>2592</v>
      </c>
      <c r="C538" s="57" t="s">
        <v>949</v>
      </c>
      <c r="D538" s="57" t="s">
        <v>264</v>
      </c>
      <c r="E538" s="57" t="s">
        <v>54</v>
      </c>
      <c r="F538" s="57">
        <v>12151258</v>
      </c>
      <c r="G538" s="167">
        <v>44980</v>
      </c>
      <c r="H538" s="57" t="s">
        <v>2616</v>
      </c>
      <c r="I538" s="57" t="s">
        <v>271</v>
      </c>
      <c r="J538" s="57" t="s">
        <v>249</v>
      </c>
      <c r="K538" s="57" t="s">
        <v>250</v>
      </c>
      <c r="L538" s="57" t="s">
        <v>251</v>
      </c>
      <c r="O538" s="167">
        <v>44980</v>
      </c>
      <c r="P538" s="57" t="s">
        <v>252</v>
      </c>
      <c r="Q538" s="57" t="s">
        <v>257</v>
      </c>
      <c r="R538" s="167">
        <v>44984</v>
      </c>
      <c r="S538" s="57" t="s">
        <v>254</v>
      </c>
      <c r="T538" s="57" t="s">
        <v>254</v>
      </c>
      <c r="U538" s="57" t="s">
        <v>254</v>
      </c>
      <c r="V538" s="57" t="s">
        <v>254</v>
      </c>
      <c r="W538" s="57">
        <v>0</v>
      </c>
      <c r="X538" s="57">
        <v>0</v>
      </c>
      <c r="Y538" s="57">
        <v>0</v>
      </c>
      <c r="Z538" s="168">
        <f t="shared" si="8"/>
        <v>0</v>
      </c>
    </row>
    <row r="539" spans="1:26" s="57" customFormat="1">
      <c r="A539" s="57" t="s">
        <v>246</v>
      </c>
      <c r="B539" s="57" t="s">
        <v>2592</v>
      </c>
      <c r="C539" s="57" t="s">
        <v>949</v>
      </c>
      <c r="D539" s="57" t="s">
        <v>264</v>
      </c>
      <c r="E539" s="57" t="s">
        <v>54</v>
      </c>
      <c r="F539" s="57">
        <v>12163043</v>
      </c>
      <c r="G539" s="167">
        <v>44982</v>
      </c>
      <c r="H539" s="57" t="s">
        <v>2617</v>
      </c>
      <c r="I539" s="57" t="s">
        <v>271</v>
      </c>
      <c r="J539" s="57" t="s">
        <v>249</v>
      </c>
      <c r="K539" s="57" t="s">
        <v>331</v>
      </c>
      <c r="L539" s="57" t="s">
        <v>251</v>
      </c>
      <c r="O539" s="167">
        <v>44982</v>
      </c>
      <c r="P539" s="57" t="s">
        <v>252</v>
      </c>
      <c r="Q539" s="57" t="s">
        <v>253</v>
      </c>
      <c r="R539" s="167">
        <v>44984</v>
      </c>
      <c r="S539" s="57" t="s">
        <v>254</v>
      </c>
      <c r="T539" s="57" t="s">
        <v>254</v>
      </c>
      <c r="U539" s="57" t="s">
        <v>254</v>
      </c>
      <c r="V539" s="57" t="s">
        <v>254</v>
      </c>
      <c r="W539" s="57">
        <v>0</v>
      </c>
      <c r="X539" s="57">
        <v>0</v>
      </c>
      <c r="Y539" s="57">
        <v>131</v>
      </c>
      <c r="Z539" s="168">
        <f t="shared" si="8"/>
        <v>131</v>
      </c>
    </row>
    <row r="540" spans="1:26" s="57" customFormat="1">
      <c r="A540" s="57" t="s">
        <v>246</v>
      </c>
      <c r="B540" s="57" t="s">
        <v>2592</v>
      </c>
      <c r="C540" s="57" t="s">
        <v>949</v>
      </c>
      <c r="D540" s="57" t="s">
        <v>53</v>
      </c>
      <c r="E540" s="57" t="s">
        <v>54</v>
      </c>
      <c r="F540" s="57">
        <v>600117</v>
      </c>
      <c r="G540" s="167">
        <v>44942</v>
      </c>
      <c r="H540" s="57" t="s">
        <v>1733</v>
      </c>
      <c r="I540" s="57" t="s">
        <v>255</v>
      </c>
      <c r="J540" s="57" t="s">
        <v>249</v>
      </c>
      <c r="K540" s="57" t="s">
        <v>268</v>
      </c>
      <c r="L540" s="57" t="s">
        <v>251</v>
      </c>
      <c r="O540" s="167">
        <v>44942</v>
      </c>
      <c r="P540" s="57" t="s">
        <v>252</v>
      </c>
      <c r="Q540" s="57" t="s">
        <v>253</v>
      </c>
      <c r="R540" s="167">
        <v>44943</v>
      </c>
      <c r="S540" s="57" t="s">
        <v>254</v>
      </c>
      <c r="T540" s="57" t="s">
        <v>254</v>
      </c>
      <c r="U540" s="57" t="s">
        <v>254</v>
      </c>
      <c r="V540" s="57" t="s">
        <v>254</v>
      </c>
      <c r="W540" s="57">
        <v>0</v>
      </c>
      <c r="X540" s="57">
        <v>28398.6</v>
      </c>
      <c r="Y540" s="57">
        <v>66926.080000000002</v>
      </c>
      <c r="Z540" s="168">
        <f t="shared" si="8"/>
        <v>95324.68</v>
      </c>
    </row>
    <row r="541" spans="1:26" s="57" customFormat="1">
      <c r="A541" s="57" t="s">
        <v>246</v>
      </c>
      <c r="B541" s="57" t="s">
        <v>2592</v>
      </c>
      <c r="C541" s="57" t="s">
        <v>949</v>
      </c>
      <c r="D541" s="57" t="s">
        <v>53</v>
      </c>
      <c r="E541" s="57" t="s">
        <v>54</v>
      </c>
      <c r="F541" s="57">
        <v>752218</v>
      </c>
      <c r="G541" s="167">
        <v>44931</v>
      </c>
      <c r="H541" s="57" t="s">
        <v>1734</v>
      </c>
      <c r="I541" s="57" t="s">
        <v>255</v>
      </c>
      <c r="J541" s="57" t="s">
        <v>249</v>
      </c>
      <c r="K541" s="57" t="s">
        <v>832</v>
      </c>
      <c r="L541" s="57" t="s">
        <v>251</v>
      </c>
      <c r="O541" s="167">
        <v>44931</v>
      </c>
      <c r="P541" s="57" t="s">
        <v>252</v>
      </c>
      <c r="Q541" s="57" t="s">
        <v>253</v>
      </c>
      <c r="R541" s="167">
        <v>44932</v>
      </c>
      <c r="S541" s="57" t="s">
        <v>254</v>
      </c>
      <c r="T541" s="57" t="s">
        <v>254</v>
      </c>
      <c r="U541" s="57" t="s">
        <v>254</v>
      </c>
      <c r="V541" s="57" t="s">
        <v>254</v>
      </c>
      <c r="W541" s="57">
        <v>0</v>
      </c>
      <c r="X541" s="57">
        <v>23883.34</v>
      </c>
      <c r="Y541" s="57">
        <v>63454.98</v>
      </c>
      <c r="Z541" s="168">
        <f t="shared" si="8"/>
        <v>87338.32</v>
      </c>
    </row>
    <row r="542" spans="1:26" s="57" customFormat="1">
      <c r="A542" s="57" t="s">
        <v>246</v>
      </c>
      <c r="B542" s="57" t="s">
        <v>2592</v>
      </c>
      <c r="C542" s="57" t="s">
        <v>949</v>
      </c>
      <c r="D542" s="57" t="s">
        <v>53</v>
      </c>
      <c r="E542" s="57" t="s">
        <v>54</v>
      </c>
      <c r="F542" s="57">
        <v>1245686</v>
      </c>
      <c r="G542" s="167">
        <v>44908</v>
      </c>
      <c r="H542" s="57" t="s">
        <v>1118</v>
      </c>
      <c r="I542" s="57" t="s">
        <v>255</v>
      </c>
      <c r="J542" s="57" t="s">
        <v>249</v>
      </c>
      <c r="K542" s="57" t="s">
        <v>268</v>
      </c>
      <c r="L542" s="57" t="s">
        <v>251</v>
      </c>
      <c r="O542" s="167">
        <v>44908</v>
      </c>
      <c r="P542" s="57" t="s">
        <v>252</v>
      </c>
      <c r="Q542" s="57" t="s">
        <v>253</v>
      </c>
      <c r="R542" s="167">
        <v>44909</v>
      </c>
      <c r="S542" s="57" t="s">
        <v>254</v>
      </c>
      <c r="T542" s="57" t="s">
        <v>254</v>
      </c>
      <c r="U542" s="57" t="s">
        <v>254</v>
      </c>
      <c r="V542" s="57" t="s">
        <v>254</v>
      </c>
      <c r="W542" s="57">
        <v>10336.35</v>
      </c>
      <c r="X542" s="57">
        <v>18897.46</v>
      </c>
      <c r="Y542" s="57">
        <v>20135.16</v>
      </c>
      <c r="Z542" s="168">
        <f t="shared" si="8"/>
        <v>49368.97</v>
      </c>
    </row>
    <row r="543" spans="1:26" s="57" customFormat="1">
      <c r="A543" s="57" t="s">
        <v>246</v>
      </c>
      <c r="B543" s="57" t="s">
        <v>2592</v>
      </c>
      <c r="C543" s="57" t="s">
        <v>949</v>
      </c>
      <c r="D543" s="57" t="s">
        <v>53</v>
      </c>
      <c r="E543" s="57" t="s">
        <v>54</v>
      </c>
      <c r="F543" s="57">
        <v>1420430</v>
      </c>
      <c r="G543" s="167">
        <v>44910</v>
      </c>
      <c r="H543" s="57" t="s">
        <v>1119</v>
      </c>
      <c r="I543" s="57" t="s">
        <v>255</v>
      </c>
      <c r="J543" s="57" t="s">
        <v>249</v>
      </c>
      <c r="K543" s="57" t="s">
        <v>805</v>
      </c>
      <c r="L543" s="57" t="s">
        <v>251</v>
      </c>
      <c r="O543" s="167">
        <v>44910</v>
      </c>
      <c r="P543" s="57" t="s">
        <v>252</v>
      </c>
      <c r="Q543" s="57" t="s">
        <v>253</v>
      </c>
      <c r="R543" s="167">
        <v>44911</v>
      </c>
      <c r="S543" s="57" t="s">
        <v>254</v>
      </c>
      <c r="T543" s="57" t="s">
        <v>254</v>
      </c>
      <c r="U543" s="57" t="s">
        <v>254</v>
      </c>
      <c r="V543" s="57" t="s">
        <v>254</v>
      </c>
      <c r="W543" s="57">
        <v>4634.33</v>
      </c>
      <c r="X543" s="57">
        <v>14202.33</v>
      </c>
      <c r="Y543" s="57">
        <v>5660</v>
      </c>
      <c r="Z543" s="168">
        <f t="shared" si="8"/>
        <v>24496.66</v>
      </c>
    </row>
    <row r="544" spans="1:26">
      <c r="A544" t="s">
        <v>246</v>
      </c>
      <c r="B544" t="s">
        <v>2592</v>
      </c>
      <c r="C544" t="s">
        <v>949</v>
      </c>
      <c r="D544" t="s">
        <v>53</v>
      </c>
      <c r="E544" t="s">
        <v>54</v>
      </c>
      <c r="F544">
        <v>4163861</v>
      </c>
      <c r="G544" s="111">
        <v>44970</v>
      </c>
      <c r="H544" t="s">
        <v>2618</v>
      </c>
      <c r="I544" t="s">
        <v>255</v>
      </c>
      <c r="J544" t="s">
        <v>249</v>
      </c>
      <c r="K544" t="s">
        <v>2619</v>
      </c>
      <c r="L544" t="s">
        <v>251</v>
      </c>
      <c r="O544" s="111">
        <v>44970</v>
      </c>
      <c r="P544" t="s">
        <v>252</v>
      </c>
      <c r="Q544" t="s">
        <v>257</v>
      </c>
      <c r="R544" s="111">
        <v>44972</v>
      </c>
      <c r="S544" t="s">
        <v>254</v>
      </c>
      <c r="T544" t="s">
        <v>254</v>
      </c>
      <c r="U544" t="s">
        <v>254</v>
      </c>
      <c r="V544" t="s">
        <v>254</v>
      </c>
      <c r="W544">
        <v>0</v>
      </c>
      <c r="X544">
        <v>0</v>
      </c>
      <c r="Y544">
        <v>0</v>
      </c>
      <c r="Z544" s="27">
        <f t="shared" si="8"/>
        <v>0</v>
      </c>
    </row>
    <row r="545" spans="1:26">
      <c r="A545" t="s">
        <v>246</v>
      </c>
      <c r="B545" t="s">
        <v>2592</v>
      </c>
      <c r="C545" t="s">
        <v>949</v>
      </c>
      <c r="D545" t="s">
        <v>53</v>
      </c>
      <c r="E545" t="s">
        <v>54</v>
      </c>
      <c r="F545">
        <v>4446880</v>
      </c>
      <c r="G545" s="111">
        <v>44914</v>
      </c>
      <c r="H545" t="s">
        <v>1120</v>
      </c>
      <c r="I545" t="s">
        <v>255</v>
      </c>
      <c r="J545" t="s">
        <v>249</v>
      </c>
      <c r="K545" t="s">
        <v>250</v>
      </c>
      <c r="L545" t="s">
        <v>251</v>
      </c>
      <c r="O545" s="111">
        <v>44914</v>
      </c>
      <c r="P545" t="s">
        <v>252</v>
      </c>
      <c r="Q545" t="s">
        <v>253</v>
      </c>
      <c r="R545" s="111">
        <v>44915</v>
      </c>
      <c r="S545" t="s">
        <v>254</v>
      </c>
      <c r="T545" t="s">
        <v>254</v>
      </c>
      <c r="U545" t="s">
        <v>254</v>
      </c>
      <c r="V545" t="s">
        <v>254</v>
      </c>
      <c r="W545">
        <v>2007</v>
      </c>
      <c r="X545">
        <v>2132.6999999999998</v>
      </c>
      <c r="Y545">
        <v>487.5</v>
      </c>
      <c r="Z545" s="27">
        <f t="shared" si="8"/>
        <v>4627.2</v>
      </c>
    </row>
    <row r="546" spans="1:26">
      <c r="A546" t="s">
        <v>246</v>
      </c>
      <c r="B546" t="s">
        <v>2592</v>
      </c>
      <c r="C546" t="s">
        <v>949</v>
      </c>
      <c r="D546" t="s">
        <v>53</v>
      </c>
      <c r="E546" t="s">
        <v>54</v>
      </c>
      <c r="F546">
        <v>4543863</v>
      </c>
      <c r="G546" s="111">
        <v>44979</v>
      </c>
      <c r="H546" t="s">
        <v>2620</v>
      </c>
      <c r="I546" t="s">
        <v>271</v>
      </c>
      <c r="J546" t="s">
        <v>249</v>
      </c>
      <c r="K546" t="s">
        <v>250</v>
      </c>
      <c r="L546" t="s">
        <v>251</v>
      </c>
      <c r="O546" s="111">
        <v>44979</v>
      </c>
      <c r="P546" t="s">
        <v>252</v>
      </c>
      <c r="Q546" t="s">
        <v>253</v>
      </c>
      <c r="R546" s="111">
        <v>44980</v>
      </c>
      <c r="S546" t="s">
        <v>254</v>
      </c>
      <c r="T546" t="s">
        <v>254</v>
      </c>
      <c r="U546" t="s">
        <v>254</v>
      </c>
      <c r="V546" t="s">
        <v>254</v>
      </c>
      <c r="W546">
        <v>0</v>
      </c>
      <c r="X546">
        <v>0</v>
      </c>
      <c r="Y546">
        <v>8439.0300000000007</v>
      </c>
      <c r="Z546" s="27">
        <f t="shared" si="8"/>
        <v>8439.0300000000007</v>
      </c>
    </row>
    <row r="547" spans="1:26">
      <c r="A547" t="s">
        <v>246</v>
      </c>
      <c r="B547" t="s">
        <v>2592</v>
      </c>
      <c r="C547" t="s">
        <v>949</v>
      </c>
      <c r="D547" t="s">
        <v>53</v>
      </c>
      <c r="E547" t="s">
        <v>54</v>
      </c>
      <c r="F547">
        <v>6810693</v>
      </c>
      <c r="G547" s="111">
        <v>44974</v>
      </c>
      <c r="H547" t="s">
        <v>2621</v>
      </c>
      <c r="I547" t="s">
        <v>271</v>
      </c>
      <c r="J547" t="s">
        <v>249</v>
      </c>
      <c r="K547" t="s">
        <v>268</v>
      </c>
      <c r="L547" t="s">
        <v>251</v>
      </c>
      <c r="O547" s="111">
        <v>44974</v>
      </c>
      <c r="P547" t="s">
        <v>252</v>
      </c>
      <c r="Q547" t="s">
        <v>1406</v>
      </c>
      <c r="R547" s="111"/>
      <c r="S547" t="s">
        <v>254</v>
      </c>
      <c r="T547" t="s">
        <v>254</v>
      </c>
      <c r="U547" t="s">
        <v>254</v>
      </c>
      <c r="V547" t="s">
        <v>254</v>
      </c>
      <c r="W547">
        <v>0</v>
      </c>
      <c r="X547">
        <v>0</v>
      </c>
      <c r="Y547">
        <v>0</v>
      </c>
      <c r="Z547" s="27">
        <f t="shared" si="8"/>
        <v>0</v>
      </c>
    </row>
    <row r="548" spans="1:26">
      <c r="A548" t="s">
        <v>246</v>
      </c>
      <c r="B548" t="s">
        <v>2592</v>
      </c>
      <c r="C548" t="s">
        <v>949</v>
      </c>
      <c r="D548" t="s">
        <v>53</v>
      </c>
      <c r="E548" t="s">
        <v>54</v>
      </c>
      <c r="F548">
        <v>11874181</v>
      </c>
      <c r="G548" s="111">
        <v>44908</v>
      </c>
      <c r="H548" t="s">
        <v>1121</v>
      </c>
      <c r="I548" t="s">
        <v>255</v>
      </c>
      <c r="J548" t="s">
        <v>249</v>
      </c>
      <c r="K548" t="s">
        <v>250</v>
      </c>
      <c r="L548" t="s">
        <v>251</v>
      </c>
      <c r="O548" s="111">
        <v>44908</v>
      </c>
      <c r="P548" t="s">
        <v>252</v>
      </c>
      <c r="Q548" t="s">
        <v>282</v>
      </c>
      <c r="R548" s="111">
        <v>44909</v>
      </c>
      <c r="S548" t="s">
        <v>254</v>
      </c>
      <c r="T548" t="s">
        <v>254</v>
      </c>
      <c r="U548" t="s">
        <v>254</v>
      </c>
      <c r="V548" t="s">
        <v>254</v>
      </c>
      <c r="W548">
        <v>69</v>
      </c>
      <c r="X548">
        <v>0</v>
      </c>
      <c r="Y548">
        <v>0</v>
      </c>
      <c r="Z548" s="27">
        <f t="shared" si="8"/>
        <v>69</v>
      </c>
    </row>
    <row r="549" spans="1:26">
      <c r="A549" t="s">
        <v>246</v>
      </c>
      <c r="B549" t="s">
        <v>2592</v>
      </c>
      <c r="C549" t="s">
        <v>949</v>
      </c>
      <c r="D549" t="s">
        <v>53</v>
      </c>
      <c r="E549" t="s">
        <v>54</v>
      </c>
      <c r="F549">
        <v>11877870</v>
      </c>
      <c r="G549" s="111">
        <v>44912</v>
      </c>
      <c r="H549" t="s">
        <v>1122</v>
      </c>
      <c r="I549" t="s">
        <v>248</v>
      </c>
      <c r="J549" t="s">
        <v>249</v>
      </c>
      <c r="K549" t="s">
        <v>268</v>
      </c>
      <c r="L549" t="s">
        <v>251</v>
      </c>
      <c r="O549" s="111">
        <v>44912</v>
      </c>
      <c r="P549" t="s">
        <v>252</v>
      </c>
      <c r="Q549" t="s">
        <v>253</v>
      </c>
      <c r="R549" s="111">
        <v>44914</v>
      </c>
      <c r="S549" t="s">
        <v>254</v>
      </c>
      <c r="T549" t="s">
        <v>254</v>
      </c>
      <c r="U549" t="s">
        <v>254</v>
      </c>
      <c r="V549" t="s">
        <v>254</v>
      </c>
      <c r="W549">
        <v>989</v>
      </c>
      <c r="X549">
        <v>6745</v>
      </c>
      <c r="Y549">
        <v>15105</v>
      </c>
      <c r="Z549" s="27">
        <f t="shared" si="8"/>
        <v>22839</v>
      </c>
    </row>
    <row r="550" spans="1:26">
      <c r="A550" t="s">
        <v>246</v>
      </c>
      <c r="B550" t="s">
        <v>2592</v>
      </c>
      <c r="C550" t="s">
        <v>949</v>
      </c>
      <c r="D550" t="s">
        <v>53</v>
      </c>
      <c r="E550" t="s">
        <v>54</v>
      </c>
      <c r="F550">
        <v>11878745</v>
      </c>
      <c r="G550" s="111">
        <v>44907</v>
      </c>
      <c r="H550" t="s">
        <v>1123</v>
      </c>
      <c r="I550" t="s">
        <v>255</v>
      </c>
      <c r="J550" t="s">
        <v>249</v>
      </c>
      <c r="K550" t="s">
        <v>268</v>
      </c>
      <c r="L550" t="s">
        <v>251</v>
      </c>
      <c r="O550" s="111">
        <v>44907</v>
      </c>
      <c r="P550" t="s">
        <v>252</v>
      </c>
      <c r="Q550" t="s">
        <v>253</v>
      </c>
      <c r="R550" s="111">
        <v>44909</v>
      </c>
      <c r="S550" t="s">
        <v>254</v>
      </c>
      <c r="T550" t="s">
        <v>254</v>
      </c>
      <c r="U550" t="s">
        <v>254</v>
      </c>
      <c r="V550" t="s">
        <v>254</v>
      </c>
      <c r="W550">
        <v>513.20000000000005</v>
      </c>
      <c r="X550">
        <v>8449.49</v>
      </c>
      <c r="Y550">
        <v>18849.419999999998</v>
      </c>
      <c r="Z550" s="27">
        <f t="shared" si="8"/>
        <v>27812.11</v>
      </c>
    </row>
    <row r="551" spans="1:26">
      <c r="A551" t="s">
        <v>246</v>
      </c>
      <c r="B551" t="s">
        <v>2592</v>
      </c>
      <c r="C551" t="s">
        <v>949</v>
      </c>
      <c r="D551" t="s">
        <v>53</v>
      </c>
      <c r="E551" t="s">
        <v>54</v>
      </c>
      <c r="F551">
        <v>11888999</v>
      </c>
      <c r="G551" s="111">
        <v>44953</v>
      </c>
      <c r="H551" t="s">
        <v>1735</v>
      </c>
      <c r="I551" t="s">
        <v>255</v>
      </c>
      <c r="J551" t="s">
        <v>249</v>
      </c>
      <c r="K551" t="s">
        <v>250</v>
      </c>
      <c r="L551" t="s">
        <v>251</v>
      </c>
      <c r="O551" s="111">
        <v>44953</v>
      </c>
      <c r="P551" t="s">
        <v>252</v>
      </c>
      <c r="Q551" t="s">
        <v>253</v>
      </c>
      <c r="R551" s="111">
        <v>44956</v>
      </c>
      <c r="S551" t="s">
        <v>254</v>
      </c>
      <c r="T551" t="s">
        <v>254</v>
      </c>
      <c r="U551" t="s">
        <v>254</v>
      </c>
      <c r="V551" t="s">
        <v>254</v>
      </c>
      <c r="W551">
        <v>0</v>
      </c>
      <c r="X551">
        <v>282.5</v>
      </c>
      <c r="Y551">
        <v>9939.5</v>
      </c>
      <c r="Z551" s="27">
        <f t="shared" si="8"/>
        <v>10222</v>
      </c>
    </row>
    <row r="552" spans="1:26">
      <c r="A552" t="s">
        <v>246</v>
      </c>
      <c r="B552" t="s">
        <v>2592</v>
      </c>
      <c r="C552" t="s">
        <v>949</v>
      </c>
      <c r="D552" t="s">
        <v>53</v>
      </c>
      <c r="E552" t="s">
        <v>54</v>
      </c>
      <c r="F552">
        <v>11893383</v>
      </c>
      <c r="G552" s="111">
        <v>44910</v>
      </c>
      <c r="H552" t="s">
        <v>1124</v>
      </c>
      <c r="I552" t="s">
        <v>255</v>
      </c>
      <c r="J552" t="s">
        <v>249</v>
      </c>
      <c r="K552" t="s">
        <v>250</v>
      </c>
      <c r="L552" t="s">
        <v>251</v>
      </c>
      <c r="O552" s="111">
        <v>44910</v>
      </c>
      <c r="P552" t="s">
        <v>252</v>
      </c>
      <c r="Q552" t="s">
        <v>253</v>
      </c>
      <c r="R552" s="111">
        <v>44911</v>
      </c>
      <c r="S552" t="s">
        <v>254</v>
      </c>
      <c r="T552" t="s">
        <v>254</v>
      </c>
      <c r="U552" t="s">
        <v>254</v>
      </c>
      <c r="V552" t="s">
        <v>254</v>
      </c>
      <c r="W552">
        <v>7766.49</v>
      </c>
      <c r="X552">
        <v>11984</v>
      </c>
      <c r="Y552">
        <v>17022.5</v>
      </c>
      <c r="Z552" s="27">
        <f t="shared" si="8"/>
        <v>36772.99</v>
      </c>
    </row>
    <row r="553" spans="1:26">
      <c r="A553" t="s">
        <v>246</v>
      </c>
      <c r="B553" t="s">
        <v>2592</v>
      </c>
      <c r="C553" t="s">
        <v>949</v>
      </c>
      <c r="D553" t="s">
        <v>53</v>
      </c>
      <c r="E553" t="s">
        <v>54</v>
      </c>
      <c r="F553">
        <v>11894287</v>
      </c>
      <c r="G553" s="111">
        <v>44910</v>
      </c>
      <c r="H553" t="s">
        <v>1125</v>
      </c>
      <c r="I553" t="s">
        <v>255</v>
      </c>
      <c r="J553" t="s">
        <v>249</v>
      </c>
      <c r="K553" t="s">
        <v>268</v>
      </c>
      <c r="L553" t="s">
        <v>251</v>
      </c>
      <c r="O553" s="111">
        <v>44910</v>
      </c>
      <c r="P553" t="s">
        <v>252</v>
      </c>
      <c r="Q553" t="s">
        <v>282</v>
      </c>
      <c r="R553" s="111">
        <v>44911</v>
      </c>
      <c r="S553" t="s">
        <v>254</v>
      </c>
      <c r="T553" t="s">
        <v>254</v>
      </c>
      <c r="U553" t="s">
        <v>254</v>
      </c>
      <c r="V553" t="s">
        <v>254</v>
      </c>
      <c r="W553">
        <v>1348.3</v>
      </c>
      <c r="X553">
        <v>0</v>
      </c>
      <c r="Y553">
        <v>0</v>
      </c>
      <c r="Z553" s="27">
        <f t="shared" si="8"/>
        <v>1348.3</v>
      </c>
    </row>
    <row r="554" spans="1:26">
      <c r="A554" t="s">
        <v>246</v>
      </c>
      <c r="B554" t="s">
        <v>2592</v>
      </c>
      <c r="C554" t="s">
        <v>949</v>
      </c>
      <c r="D554" t="s">
        <v>53</v>
      </c>
      <c r="E554" t="s">
        <v>54</v>
      </c>
      <c r="F554">
        <v>11916347</v>
      </c>
      <c r="G554" s="111">
        <v>44917</v>
      </c>
      <c r="H554" t="s">
        <v>1126</v>
      </c>
      <c r="I554" t="s">
        <v>255</v>
      </c>
      <c r="L554" t="s">
        <v>251</v>
      </c>
      <c r="O554" s="111">
        <v>44917</v>
      </c>
      <c r="P554" t="s">
        <v>252</v>
      </c>
      <c r="Q554" t="s">
        <v>253</v>
      </c>
      <c r="R554" s="111">
        <v>44918</v>
      </c>
      <c r="S554" t="s">
        <v>254</v>
      </c>
      <c r="T554" t="s">
        <v>254</v>
      </c>
      <c r="U554" t="s">
        <v>254</v>
      </c>
      <c r="V554" t="s">
        <v>254</v>
      </c>
      <c r="W554">
        <v>0.1</v>
      </c>
      <c r="X554">
        <v>3742.5</v>
      </c>
      <c r="Y554">
        <v>43</v>
      </c>
      <c r="Z554" s="27">
        <f t="shared" si="8"/>
        <v>3785.6</v>
      </c>
    </row>
    <row r="555" spans="1:26">
      <c r="A555" t="s">
        <v>246</v>
      </c>
      <c r="B555" t="s">
        <v>2592</v>
      </c>
      <c r="C555" t="s">
        <v>949</v>
      </c>
      <c r="D555" t="s">
        <v>53</v>
      </c>
      <c r="E555" t="s">
        <v>54</v>
      </c>
      <c r="F555">
        <v>11917329</v>
      </c>
      <c r="G555" s="111">
        <v>44916</v>
      </c>
      <c r="H555" t="s">
        <v>1127</v>
      </c>
      <c r="I555" t="s">
        <v>255</v>
      </c>
      <c r="L555" t="s">
        <v>251</v>
      </c>
      <c r="O555" s="111">
        <v>44916</v>
      </c>
      <c r="P555" t="s">
        <v>252</v>
      </c>
      <c r="Q555" t="s">
        <v>263</v>
      </c>
      <c r="R555" s="111">
        <v>44917</v>
      </c>
      <c r="S555" t="s">
        <v>254</v>
      </c>
      <c r="T555" t="s">
        <v>254</v>
      </c>
      <c r="U555" t="s">
        <v>254</v>
      </c>
      <c r="V555" t="s">
        <v>254</v>
      </c>
      <c r="W555">
        <v>1</v>
      </c>
      <c r="X555">
        <v>0</v>
      </c>
      <c r="Y555">
        <v>0</v>
      </c>
      <c r="Z555" s="27">
        <f t="shared" si="8"/>
        <v>1</v>
      </c>
    </row>
    <row r="556" spans="1:26">
      <c r="A556" t="s">
        <v>246</v>
      </c>
      <c r="B556" t="s">
        <v>2592</v>
      </c>
      <c r="C556" t="s">
        <v>949</v>
      </c>
      <c r="D556" t="s">
        <v>53</v>
      </c>
      <c r="E556" t="s">
        <v>54</v>
      </c>
      <c r="F556">
        <v>11926929</v>
      </c>
      <c r="G556" s="111">
        <v>44949</v>
      </c>
      <c r="H556" t="s">
        <v>1736</v>
      </c>
      <c r="I556" t="s">
        <v>255</v>
      </c>
      <c r="J556" t="s">
        <v>249</v>
      </c>
      <c r="K556" t="s">
        <v>250</v>
      </c>
      <c r="L556" t="s">
        <v>251</v>
      </c>
      <c r="O556" s="111">
        <v>44949</v>
      </c>
      <c r="P556" t="s">
        <v>252</v>
      </c>
      <c r="Q556" t="s">
        <v>253</v>
      </c>
      <c r="R556" s="111">
        <v>44950</v>
      </c>
      <c r="S556" t="s">
        <v>254</v>
      </c>
      <c r="T556" t="s">
        <v>254</v>
      </c>
      <c r="U556" t="s">
        <v>254</v>
      </c>
      <c r="V556" t="s">
        <v>254</v>
      </c>
      <c r="W556">
        <v>0</v>
      </c>
      <c r="X556">
        <v>148.1</v>
      </c>
      <c r="Y556">
        <v>683.22</v>
      </c>
      <c r="Z556" s="27">
        <f t="shared" si="8"/>
        <v>831.32</v>
      </c>
    </row>
    <row r="557" spans="1:26">
      <c r="A557" t="s">
        <v>246</v>
      </c>
      <c r="B557" t="s">
        <v>2592</v>
      </c>
      <c r="C557" t="s">
        <v>949</v>
      </c>
      <c r="D557" t="s">
        <v>53</v>
      </c>
      <c r="E557" t="s">
        <v>54</v>
      </c>
      <c r="F557">
        <v>11932960</v>
      </c>
      <c r="G557" s="111">
        <v>44921</v>
      </c>
      <c r="H557" t="s">
        <v>1353</v>
      </c>
      <c r="I557" t="s">
        <v>255</v>
      </c>
      <c r="J557" t="s">
        <v>249</v>
      </c>
      <c r="K557" t="s">
        <v>268</v>
      </c>
      <c r="L557" t="s">
        <v>251</v>
      </c>
      <c r="O557" s="111">
        <v>44925</v>
      </c>
      <c r="P557" t="s">
        <v>252</v>
      </c>
      <c r="Q557" t="s">
        <v>282</v>
      </c>
      <c r="R557" s="111">
        <v>44928</v>
      </c>
      <c r="S557" t="s">
        <v>254</v>
      </c>
      <c r="T557" t="s">
        <v>254</v>
      </c>
      <c r="U557" t="s">
        <v>254</v>
      </c>
      <c r="V557" t="s">
        <v>254</v>
      </c>
      <c r="W557">
        <v>0</v>
      </c>
      <c r="X557">
        <v>55575.8</v>
      </c>
      <c r="Y557">
        <v>0</v>
      </c>
      <c r="Z557" s="27">
        <f t="shared" si="8"/>
        <v>55575.8</v>
      </c>
    </row>
    <row r="558" spans="1:26">
      <c r="A558" t="s">
        <v>246</v>
      </c>
      <c r="B558" t="s">
        <v>2592</v>
      </c>
      <c r="C558" t="s">
        <v>949</v>
      </c>
      <c r="D558" t="s">
        <v>53</v>
      </c>
      <c r="E558" t="s">
        <v>54</v>
      </c>
      <c r="F558">
        <v>11938428</v>
      </c>
      <c r="G558" s="111">
        <v>44922</v>
      </c>
      <c r="H558" t="s">
        <v>1354</v>
      </c>
      <c r="I558" t="s">
        <v>255</v>
      </c>
      <c r="J558" t="s">
        <v>249</v>
      </c>
      <c r="K558" t="s">
        <v>268</v>
      </c>
      <c r="L558" t="s">
        <v>251</v>
      </c>
      <c r="O558" s="111">
        <v>44922</v>
      </c>
      <c r="P558" t="s">
        <v>252</v>
      </c>
      <c r="Q558" t="s">
        <v>253</v>
      </c>
      <c r="R558" s="111">
        <v>44923</v>
      </c>
      <c r="S558" t="s">
        <v>254</v>
      </c>
      <c r="T558" t="s">
        <v>254</v>
      </c>
      <c r="U558" t="s">
        <v>254</v>
      </c>
      <c r="V558" t="s">
        <v>254</v>
      </c>
      <c r="W558">
        <v>0</v>
      </c>
      <c r="X558">
        <v>12793.91</v>
      </c>
      <c r="Y558">
        <v>302.5</v>
      </c>
      <c r="Z558" s="27">
        <f t="shared" si="8"/>
        <v>13096.41</v>
      </c>
    </row>
    <row r="559" spans="1:26">
      <c r="A559" t="s">
        <v>246</v>
      </c>
      <c r="B559" t="s">
        <v>2592</v>
      </c>
      <c r="C559" t="s">
        <v>949</v>
      </c>
      <c r="D559" t="s">
        <v>53</v>
      </c>
      <c r="E559" t="s">
        <v>54</v>
      </c>
      <c r="F559">
        <v>11952483</v>
      </c>
      <c r="G559" s="111">
        <v>44924</v>
      </c>
      <c r="H559" t="s">
        <v>1355</v>
      </c>
      <c r="I559" t="s">
        <v>255</v>
      </c>
      <c r="J559" t="s">
        <v>249</v>
      </c>
      <c r="K559" t="s">
        <v>250</v>
      </c>
      <c r="L559" t="s">
        <v>251</v>
      </c>
      <c r="O559" s="111">
        <v>44924</v>
      </c>
      <c r="P559" t="s">
        <v>252</v>
      </c>
      <c r="Q559" t="s">
        <v>253</v>
      </c>
      <c r="R559" s="111">
        <v>44928</v>
      </c>
      <c r="S559" t="s">
        <v>254</v>
      </c>
      <c r="T559" t="s">
        <v>254</v>
      </c>
      <c r="U559" t="s">
        <v>254</v>
      </c>
      <c r="V559" t="s">
        <v>254</v>
      </c>
      <c r="W559">
        <v>0</v>
      </c>
      <c r="X559">
        <v>9244.9</v>
      </c>
      <c r="Y559">
        <v>5283</v>
      </c>
      <c r="Z559" s="27">
        <f t="shared" si="8"/>
        <v>14527.9</v>
      </c>
    </row>
    <row r="560" spans="1:26">
      <c r="A560" t="s">
        <v>246</v>
      </c>
      <c r="B560" t="s">
        <v>2592</v>
      </c>
      <c r="C560" t="s">
        <v>949</v>
      </c>
      <c r="D560" t="s">
        <v>53</v>
      </c>
      <c r="E560" t="s">
        <v>54</v>
      </c>
      <c r="F560">
        <v>11964452</v>
      </c>
      <c r="G560" s="111">
        <v>44929</v>
      </c>
      <c r="H560" t="s">
        <v>1737</v>
      </c>
      <c r="I560" t="s">
        <v>255</v>
      </c>
      <c r="J560" t="s">
        <v>249</v>
      </c>
      <c r="K560" t="s">
        <v>268</v>
      </c>
      <c r="L560" t="s">
        <v>251</v>
      </c>
      <c r="O560" s="111">
        <v>44929</v>
      </c>
      <c r="P560" t="s">
        <v>252</v>
      </c>
      <c r="Q560" t="s">
        <v>253</v>
      </c>
      <c r="R560" s="111">
        <v>44930</v>
      </c>
      <c r="S560" t="s">
        <v>254</v>
      </c>
      <c r="T560" t="s">
        <v>254</v>
      </c>
      <c r="U560" t="s">
        <v>254</v>
      </c>
      <c r="V560" t="s">
        <v>254</v>
      </c>
      <c r="W560">
        <v>0</v>
      </c>
      <c r="X560">
        <v>11450.12</v>
      </c>
      <c r="Y560">
        <v>6656</v>
      </c>
      <c r="Z560" s="27">
        <f t="shared" si="8"/>
        <v>18106.120000000003</v>
      </c>
    </row>
    <row r="561" spans="1:26">
      <c r="A561" t="s">
        <v>246</v>
      </c>
      <c r="B561" t="s">
        <v>2592</v>
      </c>
      <c r="C561" t="s">
        <v>949</v>
      </c>
      <c r="D561" t="s">
        <v>53</v>
      </c>
      <c r="E561" t="s">
        <v>54</v>
      </c>
      <c r="F561">
        <v>11965042</v>
      </c>
      <c r="G561" s="111">
        <v>44929</v>
      </c>
      <c r="H561" t="s">
        <v>1738</v>
      </c>
      <c r="I561" t="s">
        <v>255</v>
      </c>
      <c r="J561" t="s">
        <v>249</v>
      </c>
      <c r="K561" t="s">
        <v>268</v>
      </c>
      <c r="L561" t="s">
        <v>251</v>
      </c>
      <c r="O561" s="111">
        <v>44930</v>
      </c>
      <c r="P561" t="s">
        <v>252</v>
      </c>
      <c r="Q561" t="s">
        <v>253</v>
      </c>
      <c r="R561" s="111">
        <v>44931</v>
      </c>
      <c r="S561" t="s">
        <v>254</v>
      </c>
      <c r="T561" t="s">
        <v>254</v>
      </c>
      <c r="U561" t="s">
        <v>254</v>
      </c>
      <c r="V561" t="s">
        <v>254</v>
      </c>
      <c r="W561">
        <v>0</v>
      </c>
      <c r="X561">
        <v>74210</v>
      </c>
      <c r="Y561">
        <v>78296.77</v>
      </c>
      <c r="Z561" s="27">
        <f t="shared" si="8"/>
        <v>152506.77000000002</v>
      </c>
    </row>
    <row r="562" spans="1:26">
      <c r="A562" t="s">
        <v>246</v>
      </c>
      <c r="B562" t="s">
        <v>2592</v>
      </c>
      <c r="C562" t="s">
        <v>949</v>
      </c>
      <c r="D562" t="s">
        <v>53</v>
      </c>
      <c r="E562" t="s">
        <v>54</v>
      </c>
      <c r="F562">
        <v>11981692</v>
      </c>
      <c r="G562" s="111">
        <v>44952</v>
      </c>
      <c r="H562" t="s">
        <v>1739</v>
      </c>
      <c r="I562" t="s">
        <v>255</v>
      </c>
      <c r="J562" t="s">
        <v>249</v>
      </c>
      <c r="K562" t="s">
        <v>268</v>
      </c>
      <c r="L562" t="s">
        <v>251</v>
      </c>
      <c r="O562" s="111">
        <v>44952</v>
      </c>
      <c r="P562" t="s">
        <v>252</v>
      </c>
      <c r="Q562" t="s">
        <v>257</v>
      </c>
      <c r="R562" s="111"/>
      <c r="S562" t="s">
        <v>254</v>
      </c>
      <c r="T562" t="s">
        <v>254</v>
      </c>
      <c r="U562" t="s">
        <v>254</v>
      </c>
      <c r="V562" t="s">
        <v>254</v>
      </c>
      <c r="W562">
        <v>0</v>
      </c>
      <c r="X562">
        <v>0</v>
      </c>
      <c r="Y562">
        <v>0</v>
      </c>
      <c r="Z562" s="27">
        <f t="shared" si="8"/>
        <v>0</v>
      </c>
    </row>
    <row r="563" spans="1:26">
      <c r="A563" t="s">
        <v>246</v>
      </c>
      <c r="B563" t="s">
        <v>2592</v>
      </c>
      <c r="C563" t="s">
        <v>949</v>
      </c>
      <c r="D563" t="s">
        <v>53</v>
      </c>
      <c r="E563" t="s">
        <v>54</v>
      </c>
      <c r="F563">
        <v>11986050</v>
      </c>
      <c r="G563" s="111">
        <v>44936</v>
      </c>
      <c r="H563" t="s">
        <v>1740</v>
      </c>
      <c r="I563" t="s">
        <v>255</v>
      </c>
      <c r="J563" t="s">
        <v>249</v>
      </c>
      <c r="K563" t="s">
        <v>250</v>
      </c>
      <c r="L563" t="s">
        <v>251</v>
      </c>
      <c r="O563" s="111">
        <v>44936</v>
      </c>
      <c r="P563" t="s">
        <v>252</v>
      </c>
      <c r="Q563" t="s">
        <v>253</v>
      </c>
      <c r="R563" s="111">
        <v>44944</v>
      </c>
      <c r="S563" t="s">
        <v>254</v>
      </c>
      <c r="T563" t="s">
        <v>254</v>
      </c>
      <c r="U563" t="s">
        <v>254</v>
      </c>
      <c r="V563" t="s">
        <v>254</v>
      </c>
      <c r="W563">
        <v>0</v>
      </c>
      <c r="X563">
        <v>2824.5</v>
      </c>
      <c r="Y563">
        <v>6532.09</v>
      </c>
      <c r="Z563" s="27">
        <f t="shared" si="8"/>
        <v>9356.59</v>
      </c>
    </row>
    <row r="564" spans="1:26">
      <c r="A564" t="s">
        <v>246</v>
      </c>
      <c r="B564" t="s">
        <v>2592</v>
      </c>
      <c r="C564" t="s">
        <v>949</v>
      </c>
      <c r="D564" t="s">
        <v>53</v>
      </c>
      <c r="E564" t="s">
        <v>54</v>
      </c>
      <c r="F564">
        <v>12042779</v>
      </c>
      <c r="G564" s="111">
        <v>44951</v>
      </c>
      <c r="H564" t="s">
        <v>1741</v>
      </c>
      <c r="I564" t="s">
        <v>255</v>
      </c>
      <c r="J564" t="s">
        <v>249</v>
      </c>
      <c r="K564" t="s">
        <v>268</v>
      </c>
      <c r="L564" t="s">
        <v>251</v>
      </c>
      <c r="O564" s="111">
        <v>44951</v>
      </c>
      <c r="P564" t="s">
        <v>252</v>
      </c>
      <c r="Q564" t="s">
        <v>253</v>
      </c>
      <c r="R564" s="111">
        <v>44952</v>
      </c>
      <c r="S564" t="s">
        <v>254</v>
      </c>
      <c r="T564" t="s">
        <v>254</v>
      </c>
      <c r="U564" t="s">
        <v>254</v>
      </c>
      <c r="V564" t="s">
        <v>254</v>
      </c>
      <c r="W564">
        <v>0</v>
      </c>
      <c r="X564">
        <v>1316.07</v>
      </c>
      <c r="Y564">
        <v>5157.21</v>
      </c>
      <c r="Z564" s="27">
        <f t="shared" si="8"/>
        <v>6473.28</v>
      </c>
    </row>
    <row r="565" spans="1:26">
      <c r="A565" t="s">
        <v>246</v>
      </c>
      <c r="B565" t="s">
        <v>2592</v>
      </c>
      <c r="C565" t="s">
        <v>949</v>
      </c>
      <c r="D565" t="s">
        <v>53</v>
      </c>
      <c r="E565" t="s">
        <v>54</v>
      </c>
      <c r="F565">
        <v>12102693</v>
      </c>
      <c r="G565" s="111">
        <v>44964</v>
      </c>
      <c r="H565" t="s">
        <v>2622</v>
      </c>
      <c r="I565" t="s">
        <v>255</v>
      </c>
      <c r="J565" t="s">
        <v>249</v>
      </c>
      <c r="K565" t="s">
        <v>250</v>
      </c>
      <c r="L565" t="s">
        <v>251</v>
      </c>
      <c r="O565" s="111">
        <v>44964</v>
      </c>
      <c r="P565" t="s">
        <v>252</v>
      </c>
      <c r="Q565" t="s">
        <v>257</v>
      </c>
      <c r="S565" t="s">
        <v>254</v>
      </c>
      <c r="T565" t="s">
        <v>254</v>
      </c>
      <c r="U565" t="s">
        <v>254</v>
      </c>
      <c r="V565" t="s">
        <v>254</v>
      </c>
      <c r="W565">
        <v>0</v>
      </c>
      <c r="X565">
        <v>0</v>
      </c>
      <c r="Y565">
        <v>0</v>
      </c>
      <c r="Z565" s="27">
        <f t="shared" si="8"/>
        <v>0</v>
      </c>
    </row>
    <row r="566" spans="1:26">
      <c r="A566" t="s">
        <v>246</v>
      </c>
      <c r="B566" t="s">
        <v>2592</v>
      </c>
      <c r="C566" t="s">
        <v>949</v>
      </c>
      <c r="D566" t="s">
        <v>53</v>
      </c>
      <c r="E566" t="s">
        <v>54</v>
      </c>
      <c r="F566">
        <v>12119743</v>
      </c>
      <c r="G566" s="111">
        <v>44968</v>
      </c>
      <c r="H566" t="s">
        <v>2623</v>
      </c>
      <c r="I566" t="s">
        <v>248</v>
      </c>
      <c r="J566" t="s">
        <v>259</v>
      </c>
      <c r="K566" t="s">
        <v>268</v>
      </c>
      <c r="L566" t="s">
        <v>251</v>
      </c>
      <c r="O566" s="111">
        <v>44968</v>
      </c>
      <c r="P566" t="s">
        <v>254</v>
      </c>
      <c r="Q566" t="s">
        <v>253</v>
      </c>
      <c r="R566" s="111">
        <v>44974</v>
      </c>
      <c r="S566" t="s">
        <v>254</v>
      </c>
      <c r="T566" t="s">
        <v>254</v>
      </c>
      <c r="U566" t="s">
        <v>254</v>
      </c>
      <c r="V566" t="s">
        <v>254</v>
      </c>
      <c r="W566">
        <v>0</v>
      </c>
      <c r="X566">
        <v>0</v>
      </c>
      <c r="Y566">
        <v>11081.06005859375</v>
      </c>
      <c r="Z566" s="27">
        <f t="shared" si="8"/>
        <v>11081.06005859375</v>
      </c>
    </row>
    <row r="567" spans="1:26">
      <c r="A567" t="s">
        <v>246</v>
      </c>
      <c r="B567" t="s">
        <v>2592</v>
      </c>
      <c r="C567" t="s">
        <v>949</v>
      </c>
      <c r="D567" t="s">
        <v>53</v>
      </c>
      <c r="E567" t="s">
        <v>54</v>
      </c>
      <c r="F567">
        <v>12127318</v>
      </c>
      <c r="G567" s="111">
        <v>44971</v>
      </c>
      <c r="H567" t="s">
        <v>2624</v>
      </c>
      <c r="I567" t="s">
        <v>248</v>
      </c>
      <c r="J567" t="s">
        <v>259</v>
      </c>
      <c r="K567" t="s">
        <v>250</v>
      </c>
      <c r="L567" t="s">
        <v>251</v>
      </c>
      <c r="O567" s="111">
        <v>44971</v>
      </c>
      <c r="P567" t="s">
        <v>254</v>
      </c>
      <c r="Q567" t="s">
        <v>1406</v>
      </c>
      <c r="R567" s="111"/>
      <c r="S567" t="s">
        <v>254</v>
      </c>
      <c r="T567" t="s">
        <v>254</v>
      </c>
      <c r="U567" t="s">
        <v>254</v>
      </c>
      <c r="V567" t="s">
        <v>254</v>
      </c>
      <c r="W567">
        <v>0</v>
      </c>
      <c r="X567">
        <v>0</v>
      </c>
      <c r="Y567">
        <v>0</v>
      </c>
      <c r="Z567" s="27">
        <f t="shared" si="8"/>
        <v>0</v>
      </c>
    </row>
    <row r="568" spans="1:26">
      <c r="A568" t="s">
        <v>246</v>
      </c>
      <c r="B568" t="s">
        <v>2592</v>
      </c>
      <c r="C568" t="s">
        <v>949</v>
      </c>
      <c r="D568" t="s">
        <v>53</v>
      </c>
      <c r="E568" t="s">
        <v>54</v>
      </c>
      <c r="F568">
        <v>12129531</v>
      </c>
      <c r="G568" s="111">
        <v>44972</v>
      </c>
      <c r="H568" t="s">
        <v>2625</v>
      </c>
      <c r="I568" t="s">
        <v>255</v>
      </c>
      <c r="J568" t="s">
        <v>249</v>
      </c>
      <c r="K568" t="s">
        <v>268</v>
      </c>
      <c r="L568" t="s">
        <v>251</v>
      </c>
      <c r="O568" s="111">
        <v>44972</v>
      </c>
      <c r="P568" t="s">
        <v>252</v>
      </c>
      <c r="Q568" t="s">
        <v>253</v>
      </c>
      <c r="R568" s="111">
        <v>44973</v>
      </c>
      <c r="S568" t="s">
        <v>254</v>
      </c>
      <c r="T568" t="s">
        <v>254</v>
      </c>
      <c r="U568" t="s">
        <v>254</v>
      </c>
      <c r="V568" t="s">
        <v>254</v>
      </c>
      <c r="W568">
        <v>0</v>
      </c>
      <c r="X568">
        <v>0</v>
      </c>
      <c r="Y568">
        <v>2281</v>
      </c>
      <c r="Z568" s="27">
        <f t="shared" si="8"/>
        <v>2281</v>
      </c>
    </row>
    <row r="569" spans="1:26">
      <c r="A569" t="s">
        <v>246</v>
      </c>
      <c r="B569" t="s">
        <v>2592</v>
      </c>
      <c r="C569" t="s">
        <v>949</v>
      </c>
      <c r="D569" t="s">
        <v>277</v>
      </c>
      <c r="E569" t="s">
        <v>54</v>
      </c>
      <c r="F569">
        <v>12084839</v>
      </c>
      <c r="G569" s="111">
        <v>44959</v>
      </c>
      <c r="H569" t="s">
        <v>2626</v>
      </c>
      <c r="I569" t="s">
        <v>255</v>
      </c>
      <c r="J569" t="s">
        <v>249</v>
      </c>
      <c r="K569" t="s">
        <v>250</v>
      </c>
      <c r="L569" t="s">
        <v>251</v>
      </c>
      <c r="O569" s="111">
        <v>44959</v>
      </c>
      <c r="P569" t="s">
        <v>252</v>
      </c>
      <c r="Q569" t="s">
        <v>253</v>
      </c>
      <c r="R569" s="111">
        <v>44960</v>
      </c>
      <c r="S569" t="s">
        <v>254</v>
      </c>
      <c r="T569" t="s">
        <v>254</v>
      </c>
      <c r="U569" t="s">
        <v>254</v>
      </c>
      <c r="V569" t="s">
        <v>254</v>
      </c>
      <c r="W569">
        <v>0</v>
      </c>
      <c r="X569">
        <v>0</v>
      </c>
      <c r="Y569">
        <v>4112</v>
      </c>
      <c r="Z569" s="27">
        <f t="shared" si="8"/>
        <v>4112</v>
      </c>
    </row>
    <row r="570" spans="1:26">
      <c r="A570" t="s">
        <v>246</v>
      </c>
      <c r="B570" t="s">
        <v>2592</v>
      </c>
      <c r="C570" t="s">
        <v>949</v>
      </c>
      <c r="D570" t="s">
        <v>277</v>
      </c>
      <c r="E570" t="s">
        <v>54</v>
      </c>
      <c r="F570">
        <v>12090991</v>
      </c>
      <c r="G570" s="111">
        <v>44960</v>
      </c>
      <c r="H570" t="s">
        <v>2627</v>
      </c>
      <c r="I570" t="s">
        <v>248</v>
      </c>
      <c r="J570" t="s">
        <v>249</v>
      </c>
      <c r="K570" t="s">
        <v>250</v>
      </c>
      <c r="L570" t="s">
        <v>251</v>
      </c>
      <c r="O570" s="111">
        <v>44960</v>
      </c>
      <c r="P570" t="s">
        <v>252</v>
      </c>
      <c r="Q570" t="s">
        <v>253</v>
      </c>
      <c r="R570" s="111">
        <v>44963</v>
      </c>
      <c r="S570" t="s">
        <v>254</v>
      </c>
      <c r="T570" t="s">
        <v>254</v>
      </c>
      <c r="U570" t="s">
        <v>254</v>
      </c>
      <c r="V570" t="s">
        <v>254</v>
      </c>
      <c r="W570">
        <v>0</v>
      </c>
      <c r="X570">
        <v>0</v>
      </c>
      <c r="Y570">
        <v>3276.5</v>
      </c>
      <c r="Z570" s="27">
        <f t="shared" si="8"/>
        <v>3276.5</v>
      </c>
    </row>
    <row r="571" spans="1:26">
      <c r="A571" t="s">
        <v>246</v>
      </c>
      <c r="B571" t="s">
        <v>2592</v>
      </c>
      <c r="C571" t="s">
        <v>949</v>
      </c>
      <c r="D571" t="s">
        <v>277</v>
      </c>
      <c r="E571" t="s">
        <v>54</v>
      </c>
      <c r="F571">
        <v>12146043</v>
      </c>
      <c r="G571" s="111">
        <v>44975</v>
      </c>
      <c r="H571" t="s">
        <v>2628</v>
      </c>
      <c r="I571" t="s">
        <v>255</v>
      </c>
      <c r="J571" t="s">
        <v>249</v>
      </c>
      <c r="K571" t="s">
        <v>268</v>
      </c>
      <c r="L571" t="s">
        <v>251</v>
      </c>
      <c r="O571" s="111">
        <v>44975</v>
      </c>
      <c r="P571" t="s">
        <v>252</v>
      </c>
      <c r="Q571" t="s">
        <v>253</v>
      </c>
      <c r="R571" s="111">
        <v>44977</v>
      </c>
      <c r="S571" t="s">
        <v>254</v>
      </c>
      <c r="T571" t="s">
        <v>254</v>
      </c>
      <c r="U571" t="s">
        <v>254</v>
      </c>
      <c r="V571" t="s">
        <v>254</v>
      </c>
      <c r="W571">
        <v>0</v>
      </c>
      <c r="X571">
        <v>0</v>
      </c>
      <c r="Y571">
        <v>1352</v>
      </c>
      <c r="Z571" s="27">
        <f t="shared" si="8"/>
        <v>1352</v>
      </c>
    </row>
    <row r="572" spans="1:26">
      <c r="A572" t="s">
        <v>246</v>
      </c>
      <c r="B572" t="s">
        <v>2629</v>
      </c>
      <c r="C572" t="s">
        <v>1742</v>
      </c>
      <c r="D572" t="s">
        <v>57</v>
      </c>
      <c r="E572" t="s">
        <v>58</v>
      </c>
      <c r="F572">
        <v>1311767</v>
      </c>
      <c r="G572" s="111">
        <v>44965</v>
      </c>
      <c r="H572" t="s">
        <v>2630</v>
      </c>
      <c r="I572" t="s">
        <v>255</v>
      </c>
      <c r="J572" t="s">
        <v>249</v>
      </c>
      <c r="K572" t="s">
        <v>268</v>
      </c>
      <c r="L572" t="s">
        <v>251</v>
      </c>
      <c r="O572" s="111">
        <v>44965</v>
      </c>
      <c r="P572" t="s">
        <v>252</v>
      </c>
      <c r="Q572" t="s">
        <v>253</v>
      </c>
      <c r="R572" s="111">
        <v>44966</v>
      </c>
      <c r="S572" t="s">
        <v>254</v>
      </c>
      <c r="T572" t="s">
        <v>254</v>
      </c>
      <c r="U572" t="s">
        <v>254</v>
      </c>
      <c r="V572" t="s">
        <v>254</v>
      </c>
      <c r="W572">
        <v>0</v>
      </c>
      <c r="X572">
        <v>0</v>
      </c>
      <c r="Y572">
        <v>10029.200000000001</v>
      </c>
      <c r="Z572" s="27">
        <f t="shared" si="8"/>
        <v>10029.200000000001</v>
      </c>
    </row>
    <row r="573" spans="1:26">
      <c r="A573" t="s">
        <v>246</v>
      </c>
      <c r="B573" t="s">
        <v>2629</v>
      </c>
      <c r="C573" t="s">
        <v>1742</v>
      </c>
      <c r="D573" t="s">
        <v>57</v>
      </c>
      <c r="E573" t="s">
        <v>58</v>
      </c>
      <c r="F573">
        <v>9594965</v>
      </c>
      <c r="G573" s="111">
        <v>44972</v>
      </c>
      <c r="H573" t="s">
        <v>2631</v>
      </c>
      <c r="I573" t="s">
        <v>255</v>
      </c>
      <c r="J573" t="s">
        <v>249</v>
      </c>
      <c r="K573" t="s">
        <v>268</v>
      </c>
      <c r="L573" t="s">
        <v>251</v>
      </c>
      <c r="O573" s="111">
        <v>44972</v>
      </c>
      <c r="P573" t="s">
        <v>252</v>
      </c>
      <c r="Q573" t="s">
        <v>253</v>
      </c>
      <c r="R573" s="111">
        <v>44973</v>
      </c>
      <c r="S573" t="s">
        <v>254</v>
      </c>
      <c r="T573" t="s">
        <v>254</v>
      </c>
      <c r="U573" t="s">
        <v>254</v>
      </c>
      <c r="V573" t="s">
        <v>254</v>
      </c>
      <c r="W573">
        <v>0</v>
      </c>
      <c r="X573">
        <v>0</v>
      </c>
      <c r="Y573">
        <v>3718</v>
      </c>
      <c r="Z573" s="27">
        <f t="shared" si="8"/>
        <v>3718</v>
      </c>
    </row>
    <row r="574" spans="1:26">
      <c r="A574" t="s">
        <v>246</v>
      </c>
      <c r="B574" t="s">
        <v>2629</v>
      </c>
      <c r="C574" t="s">
        <v>1742</v>
      </c>
      <c r="D574" t="s">
        <v>57</v>
      </c>
      <c r="E574" t="s">
        <v>58</v>
      </c>
      <c r="F574">
        <v>12038923</v>
      </c>
      <c r="G574" s="111">
        <v>44950</v>
      </c>
      <c r="H574" t="s">
        <v>1743</v>
      </c>
      <c r="I574" t="s">
        <v>255</v>
      </c>
      <c r="J574" t="s">
        <v>249</v>
      </c>
      <c r="K574" t="s">
        <v>250</v>
      </c>
      <c r="L574" t="s">
        <v>251</v>
      </c>
      <c r="O574" s="111">
        <v>44950</v>
      </c>
      <c r="P574" t="s">
        <v>252</v>
      </c>
      <c r="Q574" t="s">
        <v>253</v>
      </c>
      <c r="R574" s="111">
        <v>44951</v>
      </c>
      <c r="S574" t="s">
        <v>254</v>
      </c>
      <c r="T574" t="s">
        <v>254</v>
      </c>
      <c r="U574" t="s">
        <v>254</v>
      </c>
      <c r="V574" t="s">
        <v>254</v>
      </c>
      <c r="W574">
        <v>0</v>
      </c>
      <c r="X574">
        <v>889.89</v>
      </c>
      <c r="Y574">
        <v>4468.75</v>
      </c>
      <c r="Z574" s="27">
        <f t="shared" si="8"/>
        <v>5358.64</v>
      </c>
    </row>
    <row r="575" spans="1:26" s="57" customFormat="1">
      <c r="A575" s="57" t="s">
        <v>246</v>
      </c>
      <c r="B575" s="57" t="s">
        <v>2629</v>
      </c>
      <c r="C575" s="57" t="s">
        <v>1742</v>
      </c>
      <c r="D575" s="57" t="s">
        <v>57</v>
      </c>
      <c r="E575" s="57" t="s">
        <v>58</v>
      </c>
      <c r="F575" s="57">
        <v>12044145</v>
      </c>
      <c r="G575" s="167">
        <v>44951</v>
      </c>
      <c r="H575" s="57" t="s">
        <v>1744</v>
      </c>
      <c r="I575" s="57" t="s">
        <v>255</v>
      </c>
      <c r="J575" s="57" t="s">
        <v>249</v>
      </c>
      <c r="K575" s="57" t="s">
        <v>250</v>
      </c>
      <c r="L575" s="57" t="s">
        <v>251</v>
      </c>
      <c r="O575" s="167">
        <v>44951</v>
      </c>
      <c r="P575" s="57" t="s">
        <v>252</v>
      </c>
      <c r="Q575" s="57" t="s">
        <v>253</v>
      </c>
      <c r="R575" s="167">
        <v>44959</v>
      </c>
      <c r="S575" s="57" t="s">
        <v>254</v>
      </c>
      <c r="T575" s="57" t="s">
        <v>254</v>
      </c>
      <c r="U575" s="57" t="s">
        <v>254</v>
      </c>
      <c r="V575" s="57" t="s">
        <v>254</v>
      </c>
      <c r="W575" s="57">
        <v>0</v>
      </c>
      <c r="X575" s="57">
        <v>0</v>
      </c>
      <c r="Y575" s="57">
        <v>110</v>
      </c>
      <c r="Z575" s="168">
        <f t="shared" si="8"/>
        <v>110</v>
      </c>
    </row>
    <row r="576" spans="1:26" s="57" customFormat="1">
      <c r="A576" s="57" t="s">
        <v>246</v>
      </c>
      <c r="B576" s="57" t="s">
        <v>2629</v>
      </c>
      <c r="C576" s="57" t="s">
        <v>1742</v>
      </c>
      <c r="D576" s="57" t="s">
        <v>57</v>
      </c>
      <c r="E576" s="57" t="s">
        <v>58</v>
      </c>
      <c r="F576" s="57">
        <v>12049253</v>
      </c>
      <c r="G576" s="167">
        <v>44952</v>
      </c>
      <c r="H576" s="57" t="s">
        <v>1745</v>
      </c>
      <c r="I576" s="57" t="s">
        <v>255</v>
      </c>
      <c r="J576" s="57" t="s">
        <v>249</v>
      </c>
      <c r="K576" s="57" t="s">
        <v>250</v>
      </c>
      <c r="L576" s="57" t="s">
        <v>251</v>
      </c>
      <c r="O576" s="167">
        <v>44952</v>
      </c>
      <c r="P576" s="57" t="s">
        <v>252</v>
      </c>
      <c r="Q576" s="57" t="s">
        <v>253</v>
      </c>
      <c r="R576" s="57">
        <v>44953</v>
      </c>
      <c r="S576" s="57" t="s">
        <v>254</v>
      </c>
      <c r="T576" s="57" t="s">
        <v>254</v>
      </c>
      <c r="U576" s="57" t="s">
        <v>254</v>
      </c>
      <c r="V576" s="57" t="s">
        <v>254</v>
      </c>
      <c r="W576" s="57">
        <v>0</v>
      </c>
      <c r="X576" s="57">
        <v>1</v>
      </c>
      <c r="Y576" s="57">
        <v>7443</v>
      </c>
      <c r="Z576" s="168">
        <f t="shared" si="8"/>
        <v>7444</v>
      </c>
    </row>
    <row r="577" spans="1:26">
      <c r="A577" t="s">
        <v>246</v>
      </c>
      <c r="B577" t="s">
        <v>2629</v>
      </c>
      <c r="C577" t="s">
        <v>1742</v>
      </c>
      <c r="D577" t="s">
        <v>57</v>
      </c>
      <c r="E577" t="s">
        <v>58</v>
      </c>
      <c r="F577">
        <v>12054604</v>
      </c>
      <c r="G577" s="111">
        <v>44953</v>
      </c>
      <c r="H577" t="s">
        <v>1746</v>
      </c>
      <c r="I577" t="s">
        <v>255</v>
      </c>
      <c r="J577" t="s">
        <v>249</v>
      </c>
      <c r="K577" t="s">
        <v>250</v>
      </c>
      <c r="L577" t="s">
        <v>251</v>
      </c>
      <c r="O577" s="111">
        <v>44953</v>
      </c>
      <c r="P577" t="s">
        <v>252</v>
      </c>
      <c r="Q577" t="s">
        <v>253</v>
      </c>
      <c r="R577" s="111">
        <v>44956</v>
      </c>
      <c r="S577" t="s">
        <v>254</v>
      </c>
      <c r="T577" t="s">
        <v>254</v>
      </c>
      <c r="U577" t="s">
        <v>254</v>
      </c>
      <c r="V577" t="s">
        <v>254</v>
      </c>
      <c r="W577">
        <v>0</v>
      </c>
      <c r="X577">
        <v>1046</v>
      </c>
      <c r="Y577">
        <v>17405</v>
      </c>
      <c r="Z577" s="27">
        <f t="shared" si="8"/>
        <v>18451</v>
      </c>
    </row>
    <row r="578" spans="1:26" s="57" customFormat="1">
      <c r="A578" s="57" t="s">
        <v>246</v>
      </c>
      <c r="B578" s="57" t="s">
        <v>2629</v>
      </c>
      <c r="C578" s="57" t="s">
        <v>1742</v>
      </c>
      <c r="D578" s="57" t="s">
        <v>57</v>
      </c>
      <c r="E578" s="57" t="s">
        <v>58</v>
      </c>
      <c r="F578" s="57">
        <v>12060950</v>
      </c>
      <c r="G578" s="167">
        <v>44957</v>
      </c>
      <c r="H578" s="57" t="s">
        <v>1747</v>
      </c>
      <c r="I578" s="57" t="s">
        <v>255</v>
      </c>
      <c r="J578" s="57" t="s">
        <v>249</v>
      </c>
      <c r="K578" s="57" t="s">
        <v>250</v>
      </c>
      <c r="L578" s="57" t="s">
        <v>251</v>
      </c>
      <c r="O578" s="167">
        <v>44957</v>
      </c>
      <c r="P578" s="57" t="s">
        <v>252</v>
      </c>
      <c r="Q578" s="57" t="s">
        <v>253</v>
      </c>
      <c r="R578" s="167">
        <v>44958</v>
      </c>
      <c r="S578" s="57" t="s">
        <v>254</v>
      </c>
      <c r="T578" s="57" t="s">
        <v>254</v>
      </c>
      <c r="U578" s="57" t="s">
        <v>254</v>
      </c>
      <c r="V578" s="57" t="s">
        <v>254</v>
      </c>
      <c r="W578" s="57">
        <v>0</v>
      </c>
      <c r="X578" s="57">
        <v>0</v>
      </c>
      <c r="Y578" s="57">
        <v>6743.24</v>
      </c>
      <c r="Z578" s="168">
        <f t="shared" si="8"/>
        <v>6743.24</v>
      </c>
    </row>
    <row r="579" spans="1:26">
      <c r="A579" t="s">
        <v>246</v>
      </c>
      <c r="B579" s="57" t="s">
        <v>2629</v>
      </c>
      <c r="C579" s="57" t="s">
        <v>1742</v>
      </c>
      <c r="D579" t="s">
        <v>57</v>
      </c>
      <c r="E579" t="s">
        <v>58</v>
      </c>
      <c r="F579">
        <v>12077771</v>
      </c>
      <c r="G579" s="111">
        <v>44959</v>
      </c>
      <c r="H579" t="s">
        <v>2632</v>
      </c>
      <c r="I579" t="s">
        <v>248</v>
      </c>
      <c r="J579" t="s">
        <v>259</v>
      </c>
      <c r="K579" t="s">
        <v>268</v>
      </c>
      <c r="L579" t="s">
        <v>251</v>
      </c>
      <c r="O579" s="111">
        <v>44966</v>
      </c>
      <c r="P579" t="s">
        <v>254</v>
      </c>
      <c r="Q579" t="s">
        <v>253</v>
      </c>
      <c r="R579" s="111">
        <v>44970</v>
      </c>
      <c r="S579" t="s">
        <v>254</v>
      </c>
      <c r="T579" t="s">
        <v>254</v>
      </c>
      <c r="U579" t="s">
        <v>254</v>
      </c>
      <c r="V579" t="s">
        <v>254</v>
      </c>
      <c r="W579">
        <v>0</v>
      </c>
      <c r="X579">
        <v>0</v>
      </c>
      <c r="Y579">
        <v>48427.3291015625</v>
      </c>
      <c r="Z579" s="27">
        <f t="shared" ref="Z579:Z642" si="9">SUM(W579:Y579)</f>
        <v>48427.3291015625</v>
      </c>
    </row>
    <row r="580" spans="1:26">
      <c r="A580" t="s">
        <v>246</v>
      </c>
      <c r="B580" s="57" t="s">
        <v>2629</v>
      </c>
      <c r="C580" s="57" t="s">
        <v>1742</v>
      </c>
      <c r="D580" t="s">
        <v>57</v>
      </c>
      <c r="E580" t="s">
        <v>58</v>
      </c>
      <c r="F580">
        <v>12091096</v>
      </c>
      <c r="G580" s="111">
        <v>44960</v>
      </c>
      <c r="H580" t="s">
        <v>2633</v>
      </c>
      <c r="I580" t="s">
        <v>255</v>
      </c>
      <c r="J580" t="s">
        <v>249</v>
      </c>
      <c r="K580" t="s">
        <v>250</v>
      </c>
      <c r="L580" t="s">
        <v>251</v>
      </c>
      <c r="O580" s="111">
        <v>44960</v>
      </c>
      <c r="P580" t="s">
        <v>252</v>
      </c>
      <c r="Q580" t="s">
        <v>257</v>
      </c>
      <c r="R580" s="111">
        <v>44963</v>
      </c>
      <c r="S580" t="s">
        <v>254</v>
      </c>
      <c r="T580" t="s">
        <v>254</v>
      </c>
      <c r="U580" t="s">
        <v>254</v>
      </c>
      <c r="V580" t="s">
        <v>254</v>
      </c>
      <c r="W580">
        <v>0</v>
      </c>
      <c r="X580">
        <v>0</v>
      </c>
      <c r="Y580">
        <v>0</v>
      </c>
      <c r="Z580" s="27">
        <f t="shared" si="9"/>
        <v>0</v>
      </c>
    </row>
    <row r="581" spans="1:26">
      <c r="A581" t="s">
        <v>246</v>
      </c>
      <c r="B581" s="57" t="s">
        <v>2629</v>
      </c>
      <c r="C581" s="57" t="s">
        <v>1742</v>
      </c>
      <c r="D581" t="s">
        <v>57</v>
      </c>
      <c r="E581" t="s">
        <v>58</v>
      </c>
      <c r="F581">
        <v>12102043</v>
      </c>
      <c r="G581" s="111">
        <v>44965</v>
      </c>
      <c r="H581" t="s">
        <v>2634</v>
      </c>
      <c r="I581" t="s">
        <v>248</v>
      </c>
      <c r="J581" t="s">
        <v>259</v>
      </c>
      <c r="K581" t="s">
        <v>268</v>
      </c>
      <c r="L581" t="s">
        <v>251</v>
      </c>
      <c r="O581" s="111">
        <v>44965</v>
      </c>
      <c r="P581" t="s">
        <v>254</v>
      </c>
      <c r="Q581" t="s">
        <v>253</v>
      </c>
      <c r="R581" s="111">
        <v>44971</v>
      </c>
      <c r="S581" t="s">
        <v>254</v>
      </c>
      <c r="T581" t="s">
        <v>254</v>
      </c>
      <c r="U581" t="s">
        <v>254</v>
      </c>
      <c r="V581" t="s">
        <v>254</v>
      </c>
      <c r="W581">
        <v>0</v>
      </c>
      <c r="X581">
        <v>0</v>
      </c>
      <c r="Y581">
        <v>6925.8300476074219</v>
      </c>
      <c r="Z581" s="27">
        <f t="shared" si="9"/>
        <v>6925.8300476074219</v>
      </c>
    </row>
    <row r="582" spans="1:26">
      <c r="A582" t="s">
        <v>246</v>
      </c>
      <c r="B582" s="57" t="s">
        <v>2629</v>
      </c>
      <c r="C582" s="57" t="s">
        <v>1742</v>
      </c>
      <c r="D582" t="s">
        <v>57</v>
      </c>
      <c r="E582" t="s">
        <v>58</v>
      </c>
      <c r="F582">
        <v>12102129</v>
      </c>
      <c r="G582" s="111">
        <v>44964</v>
      </c>
      <c r="H582" t="s">
        <v>2635</v>
      </c>
      <c r="I582" t="s">
        <v>255</v>
      </c>
      <c r="J582" t="s">
        <v>249</v>
      </c>
      <c r="K582" t="s">
        <v>250</v>
      </c>
      <c r="L582" t="s">
        <v>251</v>
      </c>
      <c r="O582" s="111">
        <v>44964</v>
      </c>
      <c r="P582" t="s">
        <v>252</v>
      </c>
      <c r="Q582" t="s">
        <v>253</v>
      </c>
      <c r="R582" s="111">
        <v>44966</v>
      </c>
      <c r="S582" t="s">
        <v>254</v>
      </c>
      <c r="T582" t="s">
        <v>254</v>
      </c>
      <c r="U582" t="s">
        <v>254</v>
      </c>
      <c r="V582" t="s">
        <v>254</v>
      </c>
      <c r="W582">
        <v>0</v>
      </c>
      <c r="X582">
        <v>0</v>
      </c>
      <c r="Y582">
        <v>12646.48</v>
      </c>
      <c r="Z582" s="27">
        <f t="shared" si="9"/>
        <v>12646.48</v>
      </c>
    </row>
    <row r="583" spans="1:26">
      <c r="A583" t="s">
        <v>246</v>
      </c>
      <c r="B583" s="57" t="s">
        <v>2629</v>
      </c>
      <c r="C583" s="57" t="s">
        <v>1742</v>
      </c>
      <c r="D583" t="s">
        <v>57</v>
      </c>
      <c r="E583" t="s">
        <v>58</v>
      </c>
      <c r="F583">
        <v>12111265</v>
      </c>
      <c r="G583" s="111">
        <v>44972</v>
      </c>
      <c r="H583" t="s">
        <v>2636</v>
      </c>
      <c r="I583" t="s">
        <v>255</v>
      </c>
      <c r="J583" t="s">
        <v>249</v>
      </c>
      <c r="K583" t="s">
        <v>268</v>
      </c>
      <c r="L583" t="s">
        <v>251</v>
      </c>
      <c r="O583" s="111">
        <v>44972</v>
      </c>
      <c r="P583" t="s">
        <v>252</v>
      </c>
      <c r="Q583" t="s">
        <v>257</v>
      </c>
      <c r="R583" s="111">
        <v>44973</v>
      </c>
      <c r="S583" t="s">
        <v>254</v>
      </c>
      <c r="T583" t="s">
        <v>254</v>
      </c>
      <c r="U583" t="s">
        <v>254</v>
      </c>
      <c r="V583" t="s">
        <v>254</v>
      </c>
      <c r="W583">
        <v>0</v>
      </c>
      <c r="X583">
        <v>0</v>
      </c>
      <c r="Y583">
        <v>0</v>
      </c>
      <c r="Z583" s="27">
        <f t="shared" si="9"/>
        <v>0</v>
      </c>
    </row>
    <row r="584" spans="1:26">
      <c r="A584" t="s">
        <v>246</v>
      </c>
      <c r="B584" s="57" t="s">
        <v>2629</v>
      </c>
      <c r="C584" s="57" t="s">
        <v>1742</v>
      </c>
      <c r="D584" t="s">
        <v>57</v>
      </c>
      <c r="E584" t="s">
        <v>58</v>
      </c>
      <c r="F584">
        <v>12115783</v>
      </c>
      <c r="G584" s="111">
        <v>44970</v>
      </c>
      <c r="H584" t="s">
        <v>2637</v>
      </c>
      <c r="I584" t="s">
        <v>248</v>
      </c>
      <c r="J584" t="s">
        <v>259</v>
      </c>
      <c r="K584" t="s">
        <v>250</v>
      </c>
      <c r="L584" t="s">
        <v>251</v>
      </c>
      <c r="O584" s="111">
        <v>44970</v>
      </c>
      <c r="P584" t="s">
        <v>254</v>
      </c>
      <c r="Q584" t="s">
        <v>253</v>
      </c>
      <c r="R584" s="111">
        <v>44973</v>
      </c>
      <c r="S584" t="s">
        <v>254</v>
      </c>
      <c r="T584" t="s">
        <v>254</v>
      </c>
      <c r="U584" t="s">
        <v>254</v>
      </c>
      <c r="V584" t="s">
        <v>254</v>
      </c>
      <c r="W584">
        <v>0</v>
      </c>
      <c r="X584">
        <v>0</v>
      </c>
      <c r="Y584">
        <v>976</v>
      </c>
      <c r="Z584" s="27">
        <f t="shared" si="9"/>
        <v>976</v>
      </c>
    </row>
    <row r="585" spans="1:26">
      <c r="A585" t="s">
        <v>246</v>
      </c>
      <c r="B585" s="57" t="s">
        <v>2629</v>
      </c>
      <c r="C585" s="57" t="s">
        <v>1742</v>
      </c>
      <c r="D585" t="s">
        <v>57</v>
      </c>
      <c r="E585" t="s">
        <v>58</v>
      </c>
      <c r="F585">
        <v>12119552</v>
      </c>
      <c r="G585" s="111">
        <v>44968</v>
      </c>
      <c r="H585" t="s">
        <v>2638</v>
      </c>
      <c r="I585" t="s">
        <v>248</v>
      </c>
      <c r="J585" t="s">
        <v>259</v>
      </c>
      <c r="K585" t="s">
        <v>250</v>
      </c>
      <c r="L585" t="s">
        <v>251</v>
      </c>
      <c r="O585" s="111">
        <v>44968</v>
      </c>
      <c r="P585" t="s">
        <v>254</v>
      </c>
      <c r="Q585" t="s">
        <v>253</v>
      </c>
      <c r="R585" s="111">
        <v>44973</v>
      </c>
      <c r="S585" t="s">
        <v>254</v>
      </c>
      <c r="T585" t="s">
        <v>254</v>
      </c>
      <c r="U585" t="s">
        <v>254</v>
      </c>
      <c r="V585" t="s">
        <v>254</v>
      </c>
      <c r="W585">
        <v>0</v>
      </c>
      <c r="X585">
        <v>0</v>
      </c>
      <c r="Y585">
        <v>42</v>
      </c>
      <c r="Z585" s="27">
        <f t="shared" si="9"/>
        <v>42</v>
      </c>
    </row>
    <row r="586" spans="1:26">
      <c r="A586" t="s">
        <v>246</v>
      </c>
      <c r="B586" s="57" t="s">
        <v>2629</v>
      </c>
      <c r="C586" s="57" t="s">
        <v>1742</v>
      </c>
      <c r="D586" t="s">
        <v>57</v>
      </c>
      <c r="E586" t="s">
        <v>58</v>
      </c>
      <c r="F586">
        <v>12119670</v>
      </c>
      <c r="G586" s="111">
        <v>44979</v>
      </c>
      <c r="H586" t="s">
        <v>2639</v>
      </c>
      <c r="I586" t="s">
        <v>271</v>
      </c>
      <c r="J586" t="s">
        <v>249</v>
      </c>
      <c r="K586" t="s">
        <v>268</v>
      </c>
      <c r="L586" t="s">
        <v>251</v>
      </c>
      <c r="O586" s="111">
        <v>44979</v>
      </c>
      <c r="P586" t="s">
        <v>252</v>
      </c>
      <c r="Q586" t="s">
        <v>253</v>
      </c>
      <c r="R586" s="111">
        <v>44980</v>
      </c>
      <c r="S586" t="s">
        <v>254</v>
      </c>
      <c r="T586" t="s">
        <v>254</v>
      </c>
      <c r="U586" t="s">
        <v>254</v>
      </c>
      <c r="V586" t="s">
        <v>254</v>
      </c>
      <c r="W586">
        <v>0</v>
      </c>
      <c r="X586">
        <v>0</v>
      </c>
      <c r="Y586">
        <v>661.9</v>
      </c>
      <c r="Z586" s="27">
        <f t="shared" si="9"/>
        <v>661.9</v>
      </c>
    </row>
    <row r="587" spans="1:26">
      <c r="A587" t="s">
        <v>246</v>
      </c>
      <c r="B587" s="57" t="s">
        <v>2629</v>
      </c>
      <c r="C587" s="57" t="s">
        <v>1742</v>
      </c>
      <c r="D587" t="s">
        <v>57</v>
      </c>
      <c r="E587" t="s">
        <v>58</v>
      </c>
      <c r="F587">
        <v>12128906</v>
      </c>
      <c r="G587" s="111">
        <v>44972</v>
      </c>
      <c r="H587" t="s">
        <v>2640</v>
      </c>
      <c r="I587" t="s">
        <v>248</v>
      </c>
      <c r="J587" t="s">
        <v>259</v>
      </c>
      <c r="K587" t="s">
        <v>250</v>
      </c>
      <c r="L587" t="s">
        <v>251</v>
      </c>
      <c r="O587" s="111">
        <v>44972</v>
      </c>
      <c r="P587" t="s">
        <v>254</v>
      </c>
      <c r="Q587" t="s">
        <v>253</v>
      </c>
      <c r="R587" s="111">
        <v>44984</v>
      </c>
      <c r="S587" t="s">
        <v>254</v>
      </c>
      <c r="T587" t="s">
        <v>254</v>
      </c>
      <c r="U587" t="s">
        <v>254</v>
      </c>
      <c r="V587" t="s">
        <v>254</v>
      </c>
      <c r="W587">
        <v>0</v>
      </c>
      <c r="X587">
        <v>0</v>
      </c>
      <c r="Y587">
        <v>157</v>
      </c>
      <c r="Z587" s="27">
        <f t="shared" si="9"/>
        <v>157</v>
      </c>
    </row>
    <row r="588" spans="1:26">
      <c r="A588" t="s">
        <v>246</v>
      </c>
      <c r="B588" s="57" t="s">
        <v>2629</v>
      </c>
      <c r="C588" s="57" t="s">
        <v>1742</v>
      </c>
      <c r="D588" t="s">
        <v>57</v>
      </c>
      <c r="E588" t="s">
        <v>58</v>
      </c>
      <c r="F588">
        <v>12130459</v>
      </c>
      <c r="G588" s="111">
        <v>44972</v>
      </c>
      <c r="H588" t="s">
        <v>2641</v>
      </c>
      <c r="I588" t="s">
        <v>255</v>
      </c>
      <c r="J588" t="s">
        <v>249</v>
      </c>
      <c r="K588" t="s">
        <v>250</v>
      </c>
      <c r="L588" t="s">
        <v>251</v>
      </c>
      <c r="O588" s="111">
        <v>44972</v>
      </c>
      <c r="P588" t="s">
        <v>252</v>
      </c>
      <c r="Q588" t="s">
        <v>253</v>
      </c>
      <c r="R588" s="111">
        <v>44973</v>
      </c>
      <c r="S588" t="s">
        <v>254</v>
      </c>
      <c r="T588" t="s">
        <v>254</v>
      </c>
      <c r="U588" t="s">
        <v>254</v>
      </c>
      <c r="V588" t="s">
        <v>254</v>
      </c>
      <c r="W588">
        <v>0</v>
      </c>
      <c r="X588">
        <v>0</v>
      </c>
      <c r="Y588">
        <v>11636.85</v>
      </c>
      <c r="Z588" s="27">
        <f t="shared" si="9"/>
        <v>11636.85</v>
      </c>
    </row>
    <row r="589" spans="1:26" s="57" customFormat="1">
      <c r="A589" s="57" t="s">
        <v>246</v>
      </c>
      <c r="B589" s="57" t="s">
        <v>2629</v>
      </c>
      <c r="C589" s="57" t="s">
        <v>1742</v>
      </c>
      <c r="D589" s="57" t="s">
        <v>57</v>
      </c>
      <c r="E589" s="57" t="s">
        <v>58</v>
      </c>
      <c r="F589" s="57">
        <v>12136218</v>
      </c>
      <c r="G589" s="167">
        <v>44979</v>
      </c>
      <c r="H589" s="57" t="s">
        <v>2642</v>
      </c>
      <c r="I589" s="57" t="s">
        <v>271</v>
      </c>
      <c r="J589" s="57" t="s">
        <v>249</v>
      </c>
      <c r="K589" s="57" t="s">
        <v>268</v>
      </c>
      <c r="L589" s="57" t="s">
        <v>251</v>
      </c>
      <c r="O589" s="167">
        <v>44980</v>
      </c>
      <c r="P589" s="57" t="s">
        <v>252</v>
      </c>
      <c r="Q589" s="57" t="s">
        <v>253</v>
      </c>
      <c r="R589" s="57">
        <v>44981</v>
      </c>
      <c r="S589" s="57" t="s">
        <v>254</v>
      </c>
      <c r="T589" s="57" t="s">
        <v>254</v>
      </c>
      <c r="U589" s="57" t="s">
        <v>254</v>
      </c>
      <c r="V589" s="57" t="s">
        <v>254</v>
      </c>
      <c r="W589" s="57">
        <v>0</v>
      </c>
      <c r="X589" s="57">
        <v>0</v>
      </c>
      <c r="Y589" s="57">
        <v>2560</v>
      </c>
      <c r="Z589" s="168">
        <f t="shared" si="9"/>
        <v>2560</v>
      </c>
    </row>
    <row r="590" spans="1:26" s="57" customFormat="1">
      <c r="A590" s="57" t="s">
        <v>246</v>
      </c>
      <c r="B590" s="57" t="s">
        <v>2629</v>
      </c>
      <c r="C590" s="57" t="s">
        <v>1742</v>
      </c>
      <c r="D590" s="57" t="s">
        <v>57</v>
      </c>
      <c r="E590" s="57" t="s">
        <v>58</v>
      </c>
      <c r="F590" s="57">
        <v>12147239</v>
      </c>
      <c r="G590" s="167">
        <v>44979</v>
      </c>
      <c r="H590" s="57" t="s">
        <v>2643</v>
      </c>
      <c r="I590" s="57" t="s">
        <v>271</v>
      </c>
      <c r="J590" s="57" t="s">
        <v>249</v>
      </c>
      <c r="K590" s="57" t="s">
        <v>268</v>
      </c>
      <c r="L590" s="57" t="s">
        <v>251</v>
      </c>
      <c r="O590" s="167">
        <v>44979</v>
      </c>
      <c r="P590" s="57" t="s">
        <v>252</v>
      </c>
      <c r="Q590" s="57" t="s">
        <v>253</v>
      </c>
      <c r="R590" s="167">
        <v>44980</v>
      </c>
      <c r="S590" s="57" t="s">
        <v>254</v>
      </c>
      <c r="T590" s="57" t="s">
        <v>254</v>
      </c>
      <c r="U590" s="57" t="s">
        <v>254</v>
      </c>
      <c r="V590" s="57" t="s">
        <v>254</v>
      </c>
      <c r="W590" s="57">
        <v>0</v>
      </c>
      <c r="X590" s="57">
        <v>0</v>
      </c>
      <c r="Y590" s="57">
        <v>11166.42</v>
      </c>
      <c r="Z590" s="168">
        <f t="shared" si="9"/>
        <v>11166.42</v>
      </c>
    </row>
    <row r="591" spans="1:26" s="57" customFormat="1">
      <c r="A591" s="57" t="s">
        <v>246</v>
      </c>
      <c r="B591" s="57" t="s">
        <v>2629</v>
      </c>
      <c r="C591" s="57" t="s">
        <v>1742</v>
      </c>
      <c r="D591" s="57" t="s">
        <v>57</v>
      </c>
      <c r="E591" s="57" t="s">
        <v>58</v>
      </c>
      <c r="F591" s="57">
        <v>12151401</v>
      </c>
      <c r="G591" s="167">
        <v>44980</v>
      </c>
      <c r="H591" s="57" t="s">
        <v>2644</v>
      </c>
      <c r="I591" s="57" t="s">
        <v>255</v>
      </c>
      <c r="L591" s="57" t="s">
        <v>251</v>
      </c>
      <c r="O591" s="167">
        <v>44980</v>
      </c>
      <c r="P591" s="57" t="s">
        <v>252</v>
      </c>
      <c r="Q591" s="57" t="s">
        <v>263</v>
      </c>
      <c r="R591" s="167"/>
      <c r="S591" s="57" t="s">
        <v>254</v>
      </c>
      <c r="T591" s="57" t="s">
        <v>254</v>
      </c>
      <c r="U591" s="57" t="s">
        <v>254</v>
      </c>
      <c r="V591" s="57" t="s">
        <v>254</v>
      </c>
      <c r="W591" s="57">
        <v>0</v>
      </c>
      <c r="X591" s="57">
        <v>0</v>
      </c>
      <c r="Y591" s="57">
        <v>0</v>
      </c>
      <c r="Z591" s="168">
        <f t="shared" si="9"/>
        <v>0</v>
      </c>
    </row>
    <row r="592" spans="1:26" s="57" customFormat="1">
      <c r="A592" s="57" t="s">
        <v>246</v>
      </c>
      <c r="B592" s="57" t="s">
        <v>2629</v>
      </c>
      <c r="C592" s="57" t="s">
        <v>1742</v>
      </c>
      <c r="D592" s="57" t="s">
        <v>57</v>
      </c>
      <c r="E592" s="57" t="s">
        <v>58</v>
      </c>
      <c r="F592" s="57">
        <v>12158363</v>
      </c>
      <c r="G592" s="167">
        <v>44981</v>
      </c>
      <c r="H592" s="57" t="s">
        <v>2645</v>
      </c>
      <c r="I592" s="57" t="s">
        <v>271</v>
      </c>
      <c r="J592" s="57" t="s">
        <v>249</v>
      </c>
      <c r="K592" s="57" t="s">
        <v>250</v>
      </c>
      <c r="L592" s="57" t="s">
        <v>251</v>
      </c>
      <c r="O592" s="167">
        <v>44981</v>
      </c>
      <c r="P592" s="57" t="s">
        <v>252</v>
      </c>
      <c r="Q592" s="57" t="s">
        <v>253</v>
      </c>
      <c r="R592" s="167">
        <v>44984</v>
      </c>
      <c r="S592" s="57" t="s">
        <v>254</v>
      </c>
      <c r="T592" s="57" t="s">
        <v>254</v>
      </c>
      <c r="U592" s="57" t="s">
        <v>254</v>
      </c>
      <c r="V592" s="57" t="s">
        <v>254</v>
      </c>
      <c r="W592" s="57">
        <v>0</v>
      </c>
      <c r="X592" s="57">
        <v>0</v>
      </c>
      <c r="Y592" s="57">
        <v>60.5</v>
      </c>
      <c r="Z592" s="168">
        <f t="shared" si="9"/>
        <v>60.5</v>
      </c>
    </row>
    <row r="593" spans="1:26" s="57" customFormat="1">
      <c r="A593" s="57" t="s">
        <v>246</v>
      </c>
      <c r="B593" s="57" t="s">
        <v>2629</v>
      </c>
      <c r="C593" s="57" t="s">
        <v>1742</v>
      </c>
      <c r="D593" s="57" t="s">
        <v>57</v>
      </c>
      <c r="E593" s="57" t="s">
        <v>58</v>
      </c>
      <c r="F593" s="57">
        <v>12162330</v>
      </c>
      <c r="G593" s="167">
        <v>44982</v>
      </c>
      <c r="H593" s="57" t="s">
        <v>2646</v>
      </c>
      <c r="I593" s="57" t="s">
        <v>271</v>
      </c>
      <c r="J593" s="57" t="s">
        <v>249</v>
      </c>
      <c r="K593" s="57" t="s">
        <v>250</v>
      </c>
      <c r="L593" s="57" t="s">
        <v>251</v>
      </c>
      <c r="O593" s="167">
        <v>44982</v>
      </c>
      <c r="P593" s="57" t="s">
        <v>252</v>
      </c>
      <c r="Q593" s="57" t="s">
        <v>257</v>
      </c>
      <c r="R593" s="167">
        <v>44984</v>
      </c>
      <c r="S593" s="57" t="s">
        <v>254</v>
      </c>
      <c r="T593" s="57" t="s">
        <v>254</v>
      </c>
      <c r="U593" s="57" t="s">
        <v>254</v>
      </c>
      <c r="V593" s="57" t="s">
        <v>254</v>
      </c>
      <c r="W593" s="57">
        <v>0</v>
      </c>
      <c r="X593" s="57">
        <v>0</v>
      </c>
      <c r="Y593" s="57">
        <v>0</v>
      </c>
      <c r="Z593" s="168">
        <f t="shared" si="9"/>
        <v>0</v>
      </c>
    </row>
    <row r="594" spans="1:26" s="57" customFormat="1">
      <c r="A594" s="57" t="s">
        <v>246</v>
      </c>
      <c r="B594" s="57" t="s">
        <v>2629</v>
      </c>
      <c r="C594" s="57" t="s">
        <v>1742</v>
      </c>
      <c r="D594" s="57" t="s">
        <v>57</v>
      </c>
      <c r="E594" s="57" t="s">
        <v>58</v>
      </c>
      <c r="F594" s="57">
        <v>12162911</v>
      </c>
      <c r="G594" s="167">
        <v>44982</v>
      </c>
      <c r="H594" s="57" t="s">
        <v>2647</v>
      </c>
      <c r="I594" s="57" t="s">
        <v>271</v>
      </c>
      <c r="J594" s="57" t="s">
        <v>249</v>
      </c>
      <c r="K594" s="57" t="s">
        <v>268</v>
      </c>
      <c r="L594" s="57" t="s">
        <v>251</v>
      </c>
      <c r="O594" s="167">
        <v>44982</v>
      </c>
      <c r="P594" s="57" t="s">
        <v>252</v>
      </c>
      <c r="Q594" s="57" t="s">
        <v>253</v>
      </c>
      <c r="R594" s="167">
        <v>44984</v>
      </c>
      <c r="S594" s="57" t="s">
        <v>254</v>
      </c>
      <c r="T594" s="57" t="s">
        <v>254</v>
      </c>
      <c r="U594" s="57" t="s">
        <v>254</v>
      </c>
      <c r="V594" s="57" t="s">
        <v>254</v>
      </c>
      <c r="W594" s="57">
        <v>0</v>
      </c>
      <c r="X594" s="57">
        <v>0</v>
      </c>
      <c r="Y594" s="57">
        <v>768</v>
      </c>
      <c r="Z594" s="168">
        <f t="shared" si="9"/>
        <v>768</v>
      </c>
    </row>
    <row r="595" spans="1:26" s="57" customFormat="1">
      <c r="A595" s="57" t="s">
        <v>246</v>
      </c>
      <c r="B595" s="57" t="s">
        <v>2629</v>
      </c>
      <c r="C595" s="57" t="s">
        <v>1742</v>
      </c>
      <c r="D595" s="57" t="s">
        <v>57</v>
      </c>
      <c r="E595" s="57" t="s">
        <v>58</v>
      </c>
      <c r="F595" s="57">
        <v>12163021</v>
      </c>
      <c r="G595" s="167">
        <v>44982</v>
      </c>
      <c r="H595" s="57" t="s">
        <v>2648</v>
      </c>
      <c r="I595" s="57" t="s">
        <v>271</v>
      </c>
      <c r="J595" s="57" t="s">
        <v>249</v>
      </c>
      <c r="K595" s="57" t="s">
        <v>268</v>
      </c>
      <c r="L595" s="57" t="s">
        <v>251</v>
      </c>
      <c r="O595" s="167">
        <v>44982</v>
      </c>
      <c r="P595" s="57" t="s">
        <v>252</v>
      </c>
      <c r="Q595" s="57" t="s">
        <v>253</v>
      </c>
      <c r="R595" s="167">
        <v>44984</v>
      </c>
      <c r="S595" s="57" t="s">
        <v>254</v>
      </c>
      <c r="T595" s="57" t="s">
        <v>254</v>
      </c>
      <c r="U595" s="57" t="s">
        <v>254</v>
      </c>
      <c r="V595" s="57" t="s">
        <v>254</v>
      </c>
      <c r="W595" s="57">
        <v>0</v>
      </c>
      <c r="X595" s="57">
        <v>0</v>
      </c>
      <c r="Y595" s="57">
        <v>278.18</v>
      </c>
      <c r="Z595" s="168">
        <f t="shared" si="9"/>
        <v>278.18</v>
      </c>
    </row>
    <row r="596" spans="1:26">
      <c r="A596" t="s">
        <v>246</v>
      </c>
      <c r="B596" s="57" t="s">
        <v>2629</v>
      </c>
      <c r="C596" s="57" t="s">
        <v>1742</v>
      </c>
      <c r="D596" t="s">
        <v>57</v>
      </c>
      <c r="E596" t="s">
        <v>58</v>
      </c>
      <c r="F596">
        <v>12164398</v>
      </c>
      <c r="G596" s="111">
        <v>44984</v>
      </c>
      <c r="H596" t="s">
        <v>2649</v>
      </c>
      <c r="I596" t="s">
        <v>271</v>
      </c>
      <c r="J596" t="s">
        <v>249</v>
      </c>
      <c r="K596" t="s">
        <v>268</v>
      </c>
      <c r="L596" t="s">
        <v>251</v>
      </c>
      <c r="O596" s="111">
        <v>44984</v>
      </c>
      <c r="P596" t="s">
        <v>252</v>
      </c>
      <c r="Q596" t="s">
        <v>257</v>
      </c>
      <c r="R596" s="111">
        <v>44985</v>
      </c>
      <c r="S596" t="s">
        <v>254</v>
      </c>
      <c r="T596" t="s">
        <v>254</v>
      </c>
      <c r="U596" t="s">
        <v>254</v>
      </c>
      <c r="V596" t="s">
        <v>254</v>
      </c>
      <c r="W596">
        <v>0</v>
      </c>
      <c r="X596">
        <v>0</v>
      </c>
      <c r="Y596">
        <v>0</v>
      </c>
      <c r="Z596" s="27">
        <f t="shared" si="9"/>
        <v>0</v>
      </c>
    </row>
    <row r="597" spans="1:26" s="57" customFormat="1">
      <c r="A597" s="57" t="s">
        <v>246</v>
      </c>
      <c r="B597" s="57" t="s">
        <v>2629</v>
      </c>
      <c r="C597" s="57" t="s">
        <v>1742</v>
      </c>
      <c r="D597" s="57" t="s">
        <v>1748</v>
      </c>
      <c r="E597" s="57" t="s">
        <v>54</v>
      </c>
      <c r="F597" s="57">
        <v>12033426</v>
      </c>
      <c r="G597" s="167">
        <v>44949</v>
      </c>
      <c r="H597" s="57" t="s">
        <v>1749</v>
      </c>
      <c r="I597" s="57" t="s">
        <v>255</v>
      </c>
      <c r="J597" s="57" t="s">
        <v>249</v>
      </c>
      <c r="K597" s="57" t="s">
        <v>268</v>
      </c>
      <c r="L597" s="57" t="s">
        <v>251</v>
      </c>
      <c r="O597" s="167">
        <v>44949</v>
      </c>
      <c r="P597" s="57" t="s">
        <v>252</v>
      </c>
      <c r="Q597" s="57" t="s">
        <v>253</v>
      </c>
      <c r="R597" s="167">
        <v>44951</v>
      </c>
      <c r="S597" s="57" t="s">
        <v>254</v>
      </c>
      <c r="T597" s="57" t="s">
        <v>254</v>
      </c>
      <c r="U597" s="57" t="s">
        <v>254</v>
      </c>
      <c r="V597" s="57" t="s">
        <v>254</v>
      </c>
      <c r="W597" s="57">
        <v>0</v>
      </c>
      <c r="X597" s="57">
        <v>1147.4000000000001</v>
      </c>
      <c r="Y597" s="57">
        <v>2391.1</v>
      </c>
      <c r="Z597" s="168">
        <f t="shared" si="9"/>
        <v>3538.5</v>
      </c>
    </row>
    <row r="598" spans="1:26">
      <c r="A598" t="s">
        <v>246</v>
      </c>
      <c r="B598" t="s">
        <v>2650</v>
      </c>
      <c r="C598" t="s">
        <v>1750</v>
      </c>
      <c r="D598" t="s">
        <v>247</v>
      </c>
      <c r="E598" t="s">
        <v>54</v>
      </c>
      <c r="F598">
        <v>12085902</v>
      </c>
      <c r="G598" s="111">
        <v>44959</v>
      </c>
      <c r="H598" t="s">
        <v>2651</v>
      </c>
      <c r="I598" t="s">
        <v>255</v>
      </c>
      <c r="J598" t="s">
        <v>249</v>
      </c>
      <c r="K598" t="s">
        <v>250</v>
      </c>
      <c r="L598" t="s">
        <v>251</v>
      </c>
      <c r="O598" s="111">
        <v>44959</v>
      </c>
      <c r="P598" t="s">
        <v>252</v>
      </c>
      <c r="Q598" t="s">
        <v>253</v>
      </c>
      <c r="R598" s="111">
        <v>44963</v>
      </c>
      <c r="S598" t="s">
        <v>254</v>
      </c>
      <c r="T598" t="s">
        <v>254</v>
      </c>
      <c r="U598" t="s">
        <v>254</v>
      </c>
      <c r="V598" t="s">
        <v>254</v>
      </c>
      <c r="W598">
        <v>0</v>
      </c>
      <c r="X598">
        <v>0</v>
      </c>
      <c r="Y598">
        <v>2638.45</v>
      </c>
      <c r="Z598" s="27">
        <f t="shared" si="9"/>
        <v>2638.45</v>
      </c>
    </row>
    <row r="599" spans="1:26">
      <c r="A599" t="s">
        <v>246</v>
      </c>
      <c r="B599" t="s">
        <v>2650</v>
      </c>
      <c r="C599" t="s">
        <v>1750</v>
      </c>
      <c r="D599" t="s">
        <v>57</v>
      </c>
      <c r="E599" t="s">
        <v>58</v>
      </c>
      <c r="F599">
        <v>418586</v>
      </c>
      <c r="G599" s="111">
        <v>44972</v>
      </c>
      <c r="H599" t="s">
        <v>2652</v>
      </c>
      <c r="I599" t="s">
        <v>248</v>
      </c>
      <c r="J599" t="s">
        <v>259</v>
      </c>
      <c r="K599" t="s">
        <v>268</v>
      </c>
      <c r="L599" t="s">
        <v>251</v>
      </c>
      <c r="O599" s="111">
        <v>44972</v>
      </c>
      <c r="P599" t="s">
        <v>254</v>
      </c>
      <c r="Q599" t="s">
        <v>257</v>
      </c>
      <c r="R599" s="111">
        <v>44985</v>
      </c>
      <c r="S599" t="s">
        <v>254</v>
      </c>
      <c r="T599" t="s">
        <v>254</v>
      </c>
      <c r="U599" t="s">
        <v>254</v>
      </c>
      <c r="V599" t="s">
        <v>254</v>
      </c>
      <c r="W599">
        <v>0</v>
      </c>
      <c r="X599">
        <v>0</v>
      </c>
      <c r="Y599">
        <v>0</v>
      </c>
      <c r="Z599" s="27">
        <f t="shared" si="9"/>
        <v>0</v>
      </c>
    </row>
    <row r="600" spans="1:26">
      <c r="A600" t="s">
        <v>246</v>
      </c>
      <c r="B600" t="s">
        <v>2650</v>
      </c>
      <c r="C600" t="s">
        <v>1750</v>
      </c>
      <c r="D600" t="s">
        <v>57</v>
      </c>
      <c r="E600" t="s">
        <v>58</v>
      </c>
      <c r="F600">
        <v>11990789</v>
      </c>
      <c r="G600" s="111">
        <v>44937</v>
      </c>
      <c r="H600" t="s">
        <v>1751</v>
      </c>
      <c r="I600" t="s">
        <v>255</v>
      </c>
      <c r="J600" t="s">
        <v>249</v>
      </c>
      <c r="K600" t="s">
        <v>250</v>
      </c>
      <c r="L600" t="s">
        <v>251</v>
      </c>
      <c r="O600" s="111">
        <v>44937</v>
      </c>
      <c r="P600" t="s">
        <v>252</v>
      </c>
      <c r="Q600" t="s">
        <v>253</v>
      </c>
      <c r="R600" s="111">
        <v>44938</v>
      </c>
      <c r="S600" t="s">
        <v>254</v>
      </c>
      <c r="T600" t="s">
        <v>254</v>
      </c>
      <c r="U600" t="s">
        <v>254</v>
      </c>
      <c r="V600" t="s">
        <v>254</v>
      </c>
      <c r="W600">
        <v>0</v>
      </c>
      <c r="X600">
        <v>3060.49</v>
      </c>
      <c r="Y600">
        <v>52.99</v>
      </c>
      <c r="Z600" s="27">
        <f t="shared" si="9"/>
        <v>3113.4799999999996</v>
      </c>
    </row>
    <row r="601" spans="1:26">
      <c r="A601" t="s">
        <v>246</v>
      </c>
      <c r="B601" t="s">
        <v>2650</v>
      </c>
      <c r="C601" t="s">
        <v>1750</v>
      </c>
      <c r="D601" t="s">
        <v>57</v>
      </c>
      <c r="E601" t="s">
        <v>58</v>
      </c>
      <c r="F601">
        <v>11996595</v>
      </c>
      <c r="G601" s="111">
        <v>44938</v>
      </c>
      <c r="H601" t="s">
        <v>1752</v>
      </c>
      <c r="I601" t="s">
        <v>255</v>
      </c>
      <c r="L601" t="s">
        <v>251</v>
      </c>
      <c r="O601" s="111">
        <v>44938</v>
      </c>
      <c r="P601" t="s">
        <v>252</v>
      </c>
      <c r="Q601" t="s">
        <v>263</v>
      </c>
      <c r="R601" s="111">
        <v>44939</v>
      </c>
      <c r="S601" t="s">
        <v>254</v>
      </c>
      <c r="T601" t="s">
        <v>254</v>
      </c>
      <c r="U601" t="s">
        <v>254</v>
      </c>
      <c r="V601" t="s">
        <v>254</v>
      </c>
      <c r="W601">
        <v>0</v>
      </c>
      <c r="X601">
        <v>274.60000000000002</v>
      </c>
      <c r="Y601">
        <v>0</v>
      </c>
      <c r="Z601" s="27">
        <f t="shared" si="9"/>
        <v>274.60000000000002</v>
      </c>
    </row>
    <row r="602" spans="1:26">
      <c r="A602" t="s">
        <v>246</v>
      </c>
      <c r="B602" t="s">
        <v>2650</v>
      </c>
      <c r="C602" t="s">
        <v>1750</v>
      </c>
      <c r="D602" t="s">
        <v>57</v>
      </c>
      <c r="E602" t="s">
        <v>58</v>
      </c>
      <c r="F602">
        <v>12015771</v>
      </c>
      <c r="G602" s="111">
        <v>44944</v>
      </c>
      <c r="H602" t="s">
        <v>1753</v>
      </c>
      <c r="I602" t="s">
        <v>255</v>
      </c>
      <c r="J602" t="s">
        <v>249</v>
      </c>
      <c r="K602" t="s">
        <v>250</v>
      </c>
      <c r="L602" t="s">
        <v>251</v>
      </c>
      <c r="O602" s="111">
        <v>44944</v>
      </c>
      <c r="P602" t="s">
        <v>252</v>
      </c>
      <c r="Q602" t="s">
        <v>282</v>
      </c>
      <c r="R602" s="111">
        <v>44945</v>
      </c>
      <c r="S602" t="s">
        <v>254</v>
      </c>
      <c r="T602" t="s">
        <v>254</v>
      </c>
      <c r="U602" t="s">
        <v>254</v>
      </c>
      <c r="V602" t="s">
        <v>254</v>
      </c>
      <c r="W602">
        <v>0</v>
      </c>
      <c r="X602">
        <v>456.72</v>
      </c>
      <c r="Y602">
        <v>0</v>
      </c>
      <c r="Z602" s="27">
        <f t="shared" si="9"/>
        <v>456.72</v>
      </c>
    </row>
    <row r="603" spans="1:26">
      <c r="A603" t="s">
        <v>246</v>
      </c>
      <c r="B603" t="s">
        <v>2650</v>
      </c>
      <c r="C603" t="s">
        <v>1750</v>
      </c>
      <c r="D603" t="s">
        <v>57</v>
      </c>
      <c r="E603" t="s">
        <v>58</v>
      </c>
      <c r="F603">
        <v>12043068</v>
      </c>
      <c r="G603" s="111">
        <v>44953</v>
      </c>
      <c r="H603" t="s">
        <v>1754</v>
      </c>
      <c r="I603" t="s">
        <v>255</v>
      </c>
      <c r="J603" t="s">
        <v>249</v>
      </c>
      <c r="K603" t="s">
        <v>250</v>
      </c>
      <c r="L603" t="s">
        <v>251</v>
      </c>
      <c r="O603" s="111">
        <v>44953</v>
      </c>
      <c r="P603" t="s">
        <v>252</v>
      </c>
      <c r="Q603" t="s">
        <v>282</v>
      </c>
      <c r="R603">
        <v>44956</v>
      </c>
      <c r="S603" t="s">
        <v>254</v>
      </c>
      <c r="T603" t="s">
        <v>254</v>
      </c>
      <c r="U603" t="s">
        <v>254</v>
      </c>
      <c r="V603" t="s">
        <v>254</v>
      </c>
      <c r="W603">
        <v>0</v>
      </c>
      <c r="X603">
        <v>20</v>
      </c>
      <c r="Y603">
        <v>0</v>
      </c>
      <c r="Z603" s="27">
        <f t="shared" si="9"/>
        <v>20</v>
      </c>
    </row>
    <row r="604" spans="1:26">
      <c r="A604" t="s">
        <v>246</v>
      </c>
      <c r="B604" t="s">
        <v>2650</v>
      </c>
      <c r="C604" t="s">
        <v>1750</v>
      </c>
      <c r="D604" t="s">
        <v>57</v>
      </c>
      <c r="E604" t="s">
        <v>58</v>
      </c>
      <c r="F604">
        <v>12100812</v>
      </c>
      <c r="G604" s="111">
        <v>44964</v>
      </c>
      <c r="H604" t="s">
        <v>2653</v>
      </c>
      <c r="I604" t="s">
        <v>248</v>
      </c>
      <c r="J604" t="s">
        <v>249</v>
      </c>
      <c r="K604" t="s">
        <v>250</v>
      </c>
      <c r="L604" t="s">
        <v>251</v>
      </c>
      <c r="O604" s="111">
        <v>44964</v>
      </c>
      <c r="P604" t="s">
        <v>252</v>
      </c>
      <c r="Q604" t="s">
        <v>253</v>
      </c>
      <c r="R604" s="111">
        <v>44967</v>
      </c>
      <c r="S604" t="s">
        <v>254</v>
      </c>
      <c r="T604" t="s">
        <v>254</v>
      </c>
      <c r="U604" t="s">
        <v>254</v>
      </c>
      <c r="V604" t="s">
        <v>254</v>
      </c>
      <c r="W604">
        <v>0</v>
      </c>
      <c r="X604">
        <v>0</v>
      </c>
      <c r="Y604">
        <v>44</v>
      </c>
      <c r="Z604" s="27">
        <f t="shared" si="9"/>
        <v>44</v>
      </c>
    </row>
    <row r="605" spans="1:26">
      <c r="A605" t="s">
        <v>246</v>
      </c>
      <c r="B605" t="s">
        <v>2650</v>
      </c>
      <c r="C605" t="s">
        <v>1750</v>
      </c>
      <c r="D605" t="s">
        <v>57</v>
      </c>
      <c r="E605" t="s">
        <v>58</v>
      </c>
      <c r="F605">
        <v>12110246</v>
      </c>
      <c r="G605" s="111">
        <v>44967</v>
      </c>
      <c r="H605" t="s">
        <v>2654</v>
      </c>
      <c r="I605" t="s">
        <v>248</v>
      </c>
      <c r="J605" t="s">
        <v>259</v>
      </c>
      <c r="K605" t="s">
        <v>250</v>
      </c>
      <c r="L605" t="s">
        <v>251</v>
      </c>
      <c r="O605" s="111">
        <v>44967</v>
      </c>
      <c r="P605" t="s">
        <v>254</v>
      </c>
      <c r="Q605" t="s">
        <v>253</v>
      </c>
      <c r="R605" s="111">
        <v>44973</v>
      </c>
      <c r="S605" t="s">
        <v>254</v>
      </c>
      <c r="T605" t="s">
        <v>254</v>
      </c>
      <c r="U605" t="s">
        <v>254</v>
      </c>
      <c r="V605" t="s">
        <v>254</v>
      </c>
      <c r="W605">
        <v>0</v>
      </c>
      <c r="X605">
        <v>0</v>
      </c>
      <c r="Y605">
        <v>1049.1000213623047</v>
      </c>
      <c r="Z605" s="27">
        <f t="shared" si="9"/>
        <v>1049.1000213623047</v>
      </c>
    </row>
    <row r="606" spans="1:26">
      <c r="A606" t="s">
        <v>246</v>
      </c>
      <c r="B606" t="s">
        <v>2650</v>
      </c>
      <c r="C606" t="s">
        <v>1750</v>
      </c>
      <c r="D606" t="s">
        <v>57</v>
      </c>
      <c r="E606" t="s">
        <v>58</v>
      </c>
      <c r="F606">
        <v>12121187</v>
      </c>
      <c r="G606" s="111">
        <v>44970</v>
      </c>
      <c r="H606" t="s">
        <v>2655</v>
      </c>
      <c r="I606" t="s">
        <v>248</v>
      </c>
      <c r="J606" t="s">
        <v>259</v>
      </c>
      <c r="K606" t="s">
        <v>250</v>
      </c>
      <c r="L606" t="s">
        <v>251</v>
      </c>
      <c r="O606" s="111">
        <v>44970</v>
      </c>
      <c r="P606" t="s">
        <v>254</v>
      </c>
      <c r="Q606" t="s">
        <v>253</v>
      </c>
      <c r="R606" s="111">
        <v>44973</v>
      </c>
      <c r="S606" t="s">
        <v>254</v>
      </c>
      <c r="T606" t="s">
        <v>254</v>
      </c>
      <c r="U606" t="s">
        <v>254</v>
      </c>
      <c r="V606" t="s">
        <v>254</v>
      </c>
      <c r="W606">
        <v>0</v>
      </c>
      <c r="X606">
        <v>0</v>
      </c>
      <c r="Y606">
        <v>2186.3799896240234</v>
      </c>
      <c r="Z606" s="27">
        <f t="shared" si="9"/>
        <v>2186.3799896240234</v>
      </c>
    </row>
    <row r="607" spans="1:26">
      <c r="A607" t="s">
        <v>246</v>
      </c>
      <c r="B607" t="s">
        <v>2650</v>
      </c>
      <c r="C607" t="s">
        <v>1750</v>
      </c>
      <c r="D607" t="s">
        <v>57</v>
      </c>
      <c r="E607" t="s">
        <v>58</v>
      </c>
      <c r="F607">
        <v>12158198</v>
      </c>
      <c r="G607" s="111">
        <v>44981</v>
      </c>
      <c r="H607" t="s">
        <v>2656</v>
      </c>
      <c r="I607" t="s">
        <v>271</v>
      </c>
      <c r="J607" t="s">
        <v>249</v>
      </c>
      <c r="K607" t="s">
        <v>250</v>
      </c>
      <c r="L607" t="s">
        <v>251</v>
      </c>
      <c r="O607" s="111">
        <v>44981</v>
      </c>
      <c r="P607" t="s">
        <v>252</v>
      </c>
      <c r="Q607" t="s">
        <v>253</v>
      </c>
      <c r="R607" s="111">
        <v>44984</v>
      </c>
      <c r="S607" t="s">
        <v>254</v>
      </c>
      <c r="T607" t="s">
        <v>254</v>
      </c>
      <c r="U607" t="s">
        <v>254</v>
      </c>
      <c r="V607" t="s">
        <v>254</v>
      </c>
      <c r="W607">
        <v>0</v>
      </c>
      <c r="X607">
        <v>0</v>
      </c>
      <c r="Y607">
        <v>1060</v>
      </c>
      <c r="Z607" s="27">
        <f t="shared" si="9"/>
        <v>1060</v>
      </c>
    </row>
    <row r="608" spans="1:26">
      <c r="A608" t="s">
        <v>246</v>
      </c>
      <c r="B608" t="s">
        <v>2650</v>
      </c>
      <c r="C608" t="s">
        <v>1750</v>
      </c>
      <c r="D608" t="s">
        <v>57</v>
      </c>
      <c r="E608" t="s">
        <v>58</v>
      </c>
      <c r="F608">
        <v>12159028</v>
      </c>
      <c r="G608" s="111">
        <v>44981</v>
      </c>
      <c r="H608" t="s">
        <v>2657</v>
      </c>
      <c r="I608" t="s">
        <v>271</v>
      </c>
      <c r="J608" t="s">
        <v>249</v>
      </c>
      <c r="K608" t="s">
        <v>268</v>
      </c>
      <c r="L608" t="s">
        <v>251</v>
      </c>
      <c r="O608" s="111">
        <v>44981</v>
      </c>
      <c r="P608" t="s">
        <v>252</v>
      </c>
      <c r="Q608" t="s">
        <v>253</v>
      </c>
      <c r="R608" s="111">
        <v>44984</v>
      </c>
      <c r="S608" t="s">
        <v>254</v>
      </c>
      <c r="T608" t="s">
        <v>254</v>
      </c>
      <c r="U608" t="s">
        <v>254</v>
      </c>
      <c r="V608" t="s">
        <v>254</v>
      </c>
      <c r="W608">
        <v>0</v>
      </c>
      <c r="X608">
        <v>0</v>
      </c>
      <c r="Y608">
        <v>1667.91</v>
      </c>
      <c r="Z608" s="27">
        <f t="shared" si="9"/>
        <v>1667.91</v>
      </c>
    </row>
    <row r="609" spans="1:26">
      <c r="A609" t="s">
        <v>246</v>
      </c>
      <c r="B609" t="s">
        <v>2650</v>
      </c>
      <c r="C609" t="s">
        <v>1750</v>
      </c>
      <c r="D609" t="s">
        <v>57</v>
      </c>
      <c r="E609" t="s">
        <v>58</v>
      </c>
      <c r="F609">
        <v>12164532</v>
      </c>
      <c r="G609" s="111">
        <v>44984</v>
      </c>
      <c r="H609" t="s">
        <v>2658</v>
      </c>
      <c r="I609" t="s">
        <v>271</v>
      </c>
      <c r="J609" t="s">
        <v>249</v>
      </c>
      <c r="K609" t="s">
        <v>250</v>
      </c>
      <c r="L609" t="s">
        <v>251</v>
      </c>
      <c r="O609" s="111">
        <v>44984</v>
      </c>
      <c r="P609" t="s">
        <v>252</v>
      </c>
      <c r="Q609" t="s">
        <v>253</v>
      </c>
      <c r="R609" s="111">
        <v>44985</v>
      </c>
      <c r="S609" t="s">
        <v>254</v>
      </c>
      <c r="T609" t="s">
        <v>254</v>
      </c>
      <c r="U609" t="s">
        <v>254</v>
      </c>
      <c r="V609" t="s">
        <v>254</v>
      </c>
      <c r="W609">
        <v>0</v>
      </c>
      <c r="X609">
        <v>0</v>
      </c>
      <c r="Y609">
        <v>85</v>
      </c>
      <c r="Z609" s="27">
        <f t="shared" si="9"/>
        <v>85</v>
      </c>
    </row>
    <row r="610" spans="1:26">
      <c r="A610" t="s">
        <v>246</v>
      </c>
      <c r="B610" t="s">
        <v>2650</v>
      </c>
      <c r="C610" t="s">
        <v>1750</v>
      </c>
      <c r="D610" t="s">
        <v>1107</v>
      </c>
      <c r="E610" t="s">
        <v>54</v>
      </c>
      <c r="F610">
        <v>12028255</v>
      </c>
      <c r="G610" s="111">
        <v>44949</v>
      </c>
      <c r="H610" t="s">
        <v>1755</v>
      </c>
      <c r="I610" t="s">
        <v>255</v>
      </c>
      <c r="J610" t="s">
        <v>249</v>
      </c>
      <c r="K610" t="s">
        <v>250</v>
      </c>
      <c r="L610" t="s">
        <v>251</v>
      </c>
      <c r="O610" s="111">
        <v>44949</v>
      </c>
      <c r="P610" t="s">
        <v>252</v>
      </c>
      <c r="Q610" t="s">
        <v>253</v>
      </c>
      <c r="R610" s="111">
        <v>44951</v>
      </c>
      <c r="S610" t="s">
        <v>254</v>
      </c>
      <c r="T610" t="s">
        <v>254</v>
      </c>
      <c r="U610" t="s">
        <v>254</v>
      </c>
      <c r="V610" t="s">
        <v>254</v>
      </c>
      <c r="W610">
        <v>0</v>
      </c>
      <c r="X610">
        <v>626</v>
      </c>
      <c r="Y610">
        <v>6187</v>
      </c>
      <c r="Z610" s="27">
        <f t="shared" si="9"/>
        <v>6813</v>
      </c>
    </row>
    <row r="611" spans="1:26">
      <c r="A611" t="s">
        <v>246</v>
      </c>
      <c r="B611" t="s">
        <v>2650</v>
      </c>
      <c r="C611" t="s">
        <v>1750</v>
      </c>
      <c r="D611" t="s">
        <v>1107</v>
      </c>
      <c r="E611" t="s">
        <v>54</v>
      </c>
      <c r="F611">
        <v>12091145</v>
      </c>
      <c r="G611" s="111">
        <v>44960</v>
      </c>
      <c r="H611" t="s">
        <v>2659</v>
      </c>
      <c r="I611" t="s">
        <v>255</v>
      </c>
      <c r="J611" t="s">
        <v>249</v>
      </c>
      <c r="K611" t="s">
        <v>250</v>
      </c>
      <c r="L611" t="s">
        <v>251</v>
      </c>
      <c r="O611" s="111">
        <v>44960</v>
      </c>
      <c r="P611" t="s">
        <v>252</v>
      </c>
      <c r="Q611" t="s">
        <v>253</v>
      </c>
      <c r="R611" s="111">
        <v>44964</v>
      </c>
      <c r="S611" t="s">
        <v>254</v>
      </c>
      <c r="T611" t="s">
        <v>254</v>
      </c>
      <c r="U611" t="s">
        <v>254</v>
      </c>
      <c r="V611" t="s">
        <v>254</v>
      </c>
      <c r="W611">
        <v>0</v>
      </c>
      <c r="X611">
        <v>0</v>
      </c>
      <c r="Y611">
        <v>6013.23</v>
      </c>
      <c r="Z611" s="27">
        <f t="shared" si="9"/>
        <v>6013.23</v>
      </c>
    </row>
    <row r="612" spans="1:26">
      <c r="A612" t="s">
        <v>246</v>
      </c>
      <c r="B612" t="s">
        <v>2650</v>
      </c>
      <c r="C612" t="s">
        <v>1750</v>
      </c>
      <c r="D612" t="s">
        <v>343</v>
      </c>
      <c r="E612" t="s">
        <v>54</v>
      </c>
      <c r="F612">
        <v>12125318</v>
      </c>
      <c r="G612" s="111">
        <v>44971</v>
      </c>
      <c r="H612" t="s">
        <v>2660</v>
      </c>
      <c r="I612" t="s">
        <v>248</v>
      </c>
      <c r="J612" t="s">
        <v>259</v>
      </c>
      <c r="K612" t="s">
        <v>250</v>
      </c>
      <c r="L612" t="s">
        <v>251</v>
      </c>
      <c r="O612" s="111">
        <v>44971</v>
      </c>
      <c r="P612" t="s">
        <v>254</v>
      </c>
      <c r="Q612" t="s">
        <v>253</v>
      </c>
      <c r="R612" s="111">
        <v>44974</v>
      </c>
      <c r="S612" t="s">
        <v>254</v>
      </c>
      <c r="T612" t="s">
        <v>254</v>
      </c>
      <c r="U612" t="s">
        <v>254</v>
      </c>
      <c r="V612" t="s">
        <v>254</v>
      </c>
      <c r="W612">
        <v>0</v>
      </c>
      <c r="X612">
        <v>0</v>
      </c>
      <c r="Y612">
        <v>69</v>
      </c>
      <c r="Z612" s="27">
        <f t="shared" si="9"/>
        <v>69</v>
      </c>
    </row>
    <row r="613" spans="1:26">
      <c r="A613" t="s">
        <v>246</v>
      </c>
      <c r="B613" t="s">
        <v>2650</v>
      </c>
      <c r="C613" t="s">
        <v>1750</v>
      </c>
      <c r="D613" t="s">
        <v>344</v>
      </c>
      <c r="E613" t="s">
        <v>54</v>
      </c>
      <c r="F613">
        <v>11975232</v>
      </c>
      <c r="G613" s="111">
        <v>44935</v>
      </c>
      <c r="H613" t="s">
        <v>1756</v>
      </c>
      <c r="I613" t="s">
        <v>255</v>
      </c>
      <c r="J613" t="s">
        <v>249</v>
      </c>
      <c r="K613" t="s">
        <v>250</v>
      </c>
      <c r="L613" t="s">
        <v>251</v>
      </c>
      <c r="O613" s="111">
        <v>44935</v>
      </c>
      <c r="P613" t="s">
        <v>252</v>
      </c>
      <c r="Q613" t="s">
        <v>253</v>
      </c>
      <c r="R613" s="111">
        <v>44937</v>
      </c>
      <c r="S613" t="s">
        <v>254</v>
      </c>
      <c r="T613" t="s">
        <v>254</v>
      </c>
      <c r="U613" t="s">
        <v>254</v>
      </c>
      <c r="V613" t="s">
        <v>254</v>
      </c>
      <c r="W613">
        <v>0</v>
      </c>
      <c r="X613">
        <v>3147.34</v>
      </c>
      <c r="Y613">
        <v>4252.24</v>
      </c>
      <c r="Z613" s="27">
        <f t="shared" si="9"/>
        <v>7399.58</v>
      </c>
    </row>
    <row r="614" spans="1:26">
      <c r="A614" t="s">
        <v>246</v>
      </c>
      <c r="B614" t="s">
        <v>2650</v>
      </c>
      <c r="C614" t="s">
        <v>1750</v>
      </c>
      <c r="D614" t="s">
        <v>1053</v>
      </c>
      <c r="E614" t="s">
        <v>54</v>
      </c>
      <c r="F614">
        <v>12048776</v>
      </c>
      <c r="G614" s="111">
        <v>44953</v>
      </c>
      <c r="H614" t="s">
        <v>1757</v>
      </c>
      <c r="I614" t="s">
        <v>255</v>
      </c>
      <c r="J614" t="s">
        <v>249</v>
      </c>
      <c r="K614" t="s">
        <v>250</v>
      </c>
      <c r="L614" t="s">
        <v>251</v>
      </c>
      <c r="O614" s="111">
        <v>44953</v>
      </c>
      <c r="P614" t="s">
        <v>252</v>
      </c>
      <c r="Q614" t="s">
        <v>253</v>
      </c>
      <c r="R614" s="111">
        <v>44956</v>
      </c>
      <c r="S614" t="s">
        <v>254</v>
      </c>
      <c r="T614" t="s">
        <v>254</v>
      </c>
      <c r="U614" t="s">
        <v>254</v>
      </c>
      <c r="V614" t="s">
        <v>254</v>
      </c>
      <c r="W614">
        <v>0</v>
      </c>
      <c r="X614">
        <v>330</v>
      </c>
      <c r="Y614">
        <v>970</v>
      </c>
      <c r="Z614" s="27">
        <f t="shared" si="9"/>
        <v>1300</v>
      </c>
    </row>
    <row r="615" spans="1:26">
      <c r="A615" t="s">
        <v>246</v>
      </c>
      <c r="B615" t="s">
        <v>2650</v>
      </c>
      <c r="C615" t="s">
        <v>1750</v>
      </c>
      <c r="D615" t="s">
        <v>1053</v>
      </c>
      <c r="E615" t="s">
        <v>54</v>
      </c>
      <c r="F615">
        <v>12127086</v>
      </c>
      <c r="G615" s="111">
        <v>44971</v>
      </c>
      <c r="H615" t="s">
        <v>2661</v>
      </c>
      <c r="I615" t="s">
        <v>248</v>
      </c>
      <c r="J615" t="s">
        <v>259</v>
      </c>
      <c r="K615" t="s">
        <v>268</v>
      </c>
      <c r="L615" t="s">
        <v>251</v>
      </c>
      <c r="O615" s="111">
        <v>44971</v>
      </c>
      <c r="P615" t="s">
        <v>254</v>
      </c>
      <c r="Q615" t="s">
        <v>253</v>
      </c>
      <c r="R615" s="111">
        <v>44984</v>
      </c>
      <c r="S615" t="s">
        <v>254</v>
      </c>
      <c r="T615" t="s">
        <v>254</v>
      </c>
      <c r="U615" t="s">
        <v>254</v>
      </c>
      <c r="V615" t="s">
        <v>254</v>
      </c>
      <c r="W615">
        <v>0</v>
      </c>
      <c r="X615">
        <v>0</v>
      </c>
      <c r="Y615">
        <v>287.70001220703125</v>
      </c>
      <c r="Z615" s="27">
        <f t="shared" si="9"/>
        <v>287.70001220703125</v>
      </c>
    </row>
    <row r="616" spans="1:26">
      <c r="A616" t="s">
        <v>246</v>
      </c>
      <c r="B616" t="s">
        <v>2650</v>
      </c>
      <c r="C616" t="s">
        <v>1750</v>
      </c>
      <c r="D616" t="s">
        <v>1053</v>
      </c>
      <c r="E616" t="s">
        <v>54</v>
      </c>
      <c r="F616">
        <v>12127925</v>
      </c>
      <c r="G616" s="111">
        <v>44972</v>
      </c>
      <c r="H616" t="s">
        <v>2662</v>
      </c>
      <c r="I616" t="s">
        <v>255</v>
      </c>
      <c r="J616" t="s">
        <v>249</v>
      </c>
      <c r="K616" t="s">
        <v>250</v>
      </c>
      <c r="L616" t="s">
        <v>251</v>
      </c>
      <c r="O616" s="111">
        <v>44972</v>
      </c>
      <c r="P616" t="s">
        <v>252</v>
      </c>
      <c r="Q616" t="s">
        <v>253</v>
      </c>
      <c r="R616">
        <v>44973</v>
      </c>
      <c r="S616" t="s">
        <v>254</v>
      </c>
      <c r="T616" t="s">
        <v>254</v>
      </c>
      <c r="U616" t="s">
        <v>254</v>
      </c>
      <c r="V616" t="s">
        <v>254</v>
      </c>
      <c r="W616">
        <v>0</v>
      </c>
      <c r="X616">
        <v>0</v>
      </c>
      <c r="Y616">
        <v>700</v>
      </c>
      <c r="Z616" s="27">
        <f t="shared" si="9"/>
        <v>700</v>
      </c>
    </row>
    <row r="617" spans="1:26">
      <c r="A617" t="s">
        <v>246</v>
      </c>
      <c r="B617" t="s">
        <v>2650</v>
      </c>
      <c r="C617" t="s">
        <v>1750</v>
      </c>
      <c r="D617" t="s">
        <v>1053</v>
      </c>
      <c r="E617" t="s">
        <v>54</v>
      </c>
      <c r="F617">
        <v>12136754</v>
      </c>
      <c r="G617" s="111">
        <v>44980</v>
      </c>
      <c r="H617" t="s">
        <v>2663</v>
      </c>
      <c r="I617" t="s">
        <v>271</v>
      </c>
      <c r="J617" t="s">
        <v>249</v>
      </c>
      <c r="K617" t="s">
        <v>250</v>
      </c>
      <c r="L617" t="s">
        <v>251</v>
      </c>
      <c r="O617" s="111">
        <v>44980</v>
      </c>
      <c r="P617" t="s">
        <v>252</v>
      </c>
      <c r="Q617" t="s">
        <v>253</v>
      </c>
      <c r="R617" s="111">
        <v>44981</v>
      </c>
      <c r="S617" t="s">
        <v>254</v>
      </c>
      <c r="T617" t="s">
        <v>254</v>
      </c>
      <c r="U617" t="s">
        <v>254</v>
      </c>
      <c r="V617" t="s">
        <v>254</v>
      </c>
      <c r="W617">
        <v>0</v>
      </c>
      <c r="X617">
        <v>0</v>
      </c>
      <c r="Y617">
        <v>2815.67</v>
      </c>
      <c r="Z617" s="27">
        <f t="shared" si="9"/>
        <v>2815.67</v>
      </c>
    </row>
    <row r="618" spans="1:26">
      <c r="A618" t="s">
        <v>246</v>
      </c>
      <c r="B618" t="s">
        <v>2650</v>
      </c>
      <c r="C618" t="s">
        <v>1750</v>
      </c>
      <c r="D618" t="s">
        <v>1053</v>
      </c>
      <c r="E618" t="s">
        <v>54</v>
      </c>
      <c r="F618">
        <v>12166827</v>
      </c>
      <c r="G618" s="111">
        <v>44984</v>
      </c>
      <c r="H618" t="s">
        <v>2664</v>
      </c>
      <c r="I618" t="s">
        <v>271</v>
      </c>
      <c r="J618" t="s">
        <v>249</v>
      </c>
      <c r="K618" t="s">
        <v>250</v>
      </c>
      <c r="L618" t="s">
        <v>251</v>
      </c>
      <c r="O618" s="111">
        <v>44984</v>
      </c>
      <c r="P618" t="s">
        <v>252</v>
      </c>
      <c r="Q618" t="s">
        <v>253</v>
      </c>
      <c r="R618" s="111">
        <v>44985</v>
      </c>
      <c r="S618" t="s">
        <v>254</v>
      </c>
      <c r="T618" t="s">
        <v>254</v>
      </c>
      <c r="U618" t="s">
        <v>254</v>
      </c>
      <c r="V618" t="s">
        <v>254</v>
      </c>
      <c r="W618">
        <v>0</v>
      </c>
      <c r="X618">
        <v>0</v>
      </c>
      <c r="Y618">
        <v>114.2</v>
      </c>
      <c r="Z618" s="27">
        <f t="shared" si="9"/>
        <v>114.2</v>
      </c>
    </row>
    <row r="619" spans="1:26">
      <c r="A619" t="s">
        <v>246</v>
      </c>
      <c r="B619" t="s">
        <v>2665</v>
      </c>
      <c r="C619" t="s">
        <v>339</v>
      </c>
      <c r="D619" t="s">
        <v>264</v>
      </c>
      <c r="E619" t="s">
        <v>54</v>
      </c>
      <c r="F619">
        <v>12015650</v>
      </c>
      <c r="G619" s="111">
        <v>44944</v>
      </c>
      <c r="H619" t="s">
        <v>1758</v>
      </c>
      <c r="I619" t="s">
        <v>255</v>
      </c>
      <c r="J619" t="s">
        <v>249</v>
      </c>
      <c r="K619" t="s">
        <v>250</v>
      </c>
      <c r="L619" t="s">
        <v>251</v>
      </c>
      <c r="O619" s="111">
        <v>44944</v>
      </c>
      <c r="P619" t="s">
        <v>252</v>
      </c>
      <c r="Q619" t="s">
        <v>253</v>
      </c>
      <c r="R619" s="111">
        <v>44945</v>
      </c>
      <c r="S619" t="s">
        <v>254</v>
      </c>
      <c r="T619" t="s">
        <v>254</v>
      </c>
      <c r="U619" t="s">
        <v>254</v>
      </c>
      <c r="V619" t="s">
        <v>254</v>
      </c>
      <c r="W619">
        <v>0</v>
      </c>
      <c r="X619">
        <v>548.69000000000005</v>
      </c>
      <c r="Y619">
        <v>1389</v>
      </c>
      <c r="Z619" s="27">
        <f t="shared" si="9"/>
        <v>1937.69</v>
      </c>
    </row>
    <row r="620" spans="1:26">
      <c r="A620" t="s">
        <v>246</v>
      </c>
      <c r="B620" t="s">
        <v>2665</v>
      </c>
      <c r="C620" t="s">
        <v>339</v>
      </c>
      <c r="D620" t="s">
        <v>264</v>
      </c>
      <c r="E620" t="s">
        <v>54</v>
      </c>
      <c r="F620">
        <v>12175587</v>
      </c>
      <c r="G620" s="111">
        <v>44985</v>
      </c>
      <c r="H620" t="s">
        <v>2666</v>
      </c>
      <c r="I620" t="s">
        <v>248</v>
      </c>
      <c r="J620" t="s">
        <v>249</v>
      </c>
      <c r="K620" t="s">
        <v>250</v>
      </c>
      <c r="L620" t="s">
        <v>251</v>
      </c>
      <c r="O620" s="111">
        <v>44985</v>
      </c>
      <c r="P620" t="s">
        <v>252</v>
      </c>
      <c r="Q620" t="s">
        <v>1406</v>
      </c>
      <c r="R620" s="111"/>
      <c r="S620" t="s">
        <v>254</v>
      </c>
      <c r="T620" t="s">
        <v>254</v>
      </c>
      <c r="U620" t="s">
        <v>254</v>
      </c>
      <c r="V620" t="s">
        <v>254</v>
      </c>
      <c r="W620">
        <v>0</v>
      </c>
      <c r="X620">
        <v>0</v>
      </c>
      <c r="Y620">
        <v>0</v>
      </c>
      <c r="Z620" s="27">
        <f t="shared" si="9"/>
        <v>0</v>
      </c>
    </row>
    <row r="621" spans="1:26">
      <c r="A621" t="s">
        <v>246</v>
      </c>
      <c r="B621" t="s">
        <v>164</v>
      </c>
      <c r="C621" t="s">
        <v>339</v>
      </c>
      <c r="D621" t="s">
        <v>53</v>
      </c>
      <c r="E621" t="s">
        <v>54</v>
      </c>
      <c r="F621">
        <v>11818155</v>
      </c>
      <c r="G621" s="111">
        <v>44915</v>
      </c>
      <c r="H621" t="s">
        <v>1128</v>
      </c>
      <c r="I621" t="s">
        <v>255</v>
      </c>
      <c r="J621" t="s">
        <v>249</v>
      </c>
      <c r="K621" t="s">
        <v>250</v>
      </c>
      <c r="L621" t="s">
        <v>251</v>
      </c>
      <c r="O621" s="111">
        <v>44924</v>
      </c>
      <c r="P621" t="s">
        <v>252</v>
      </c>
      <c r="Q621" t="s">
        <v>253</v>
      </c>
      <c r="R621" s="111">
        <v>44925</v>
      </c>
      <c r="S621" t="s">
        <v>254</v>
      </c>
      <c r="T621" t="s">
        <v>254</v>
      </c>
      <c r="U621" t="s">
        <v>254</v>
      </c>
      <c r="V621" t="s">
        <v>254</v>
      </c>
      <c r="W621">
        <v>2696.35</v>
      </c>
      <c r="X621">
        <v>16015.63</v>
      </c>
      <c r="Y621">
        <v>15222.7</v>
      </c>
      <c r="Z621" s="27">
        <f t="shared" si="9"/>
        <v>33934.68</v>
      </c>
    </row>
    <row r="622" spans="1:26">
      <c r="A622" t="s">
        <v>246</v>
      </c>
      <c r="B622" t="s">
        <v>2665</v>
      </c>
      <c r="C622" t="s">
        <v>339</v>
      </c>
      <c r="D622" t="s">
        <v>53</v>
      </c>
      <c r="E622" t="s">
        <v>54</v>
      </c>
      <c r="F622">
        <v>11892943</v>
      </c>
      <c r="G622" s="111">
        <v>44910</v>
      </c>
      <c r="H622" t="s">
        <v>1356</v>
      </c>
      <c r="I622" t="s">
        <v>255</v>
      </c>
      <c r="J622" t="s">
        <v>249</v>
      </c>
      <c r="K622" t="s">
        <v>250</v>
      </c>
      <c r="L622" t="s">
        <v>251</v>
      </c>
      <c r="O622" s="111">
        <v>44910</v>
      </c>
      <c r="P622" t="s">
        <v>252</v>
      </c>
      <c r="Q622" t="s">
        <v>1406</v>
      </c>
      <c r="R622" s="111"/>
      <c r="S622" t="s">
        <v>254</v>
      </c>
      <c r="T622" t="s">
        <v>254</v>
      </c>
      <c r="U622" t="s">
        <v>254</v>
      </c>
      <c r="V622" t="s">
        <v>254</v>
      </c>
      <c r="W622">
        <v>0</v>
      </c>
      <c r="X622">
        <v>0</v>
      </c>
      <c r="Y622">
        <v>0</v>
      </c>
      <c r="Z622" s="27">
        <f t="shared" si="9"/>
        <v>0</v>
      </c>
    </row>
    <row r="623" spans="1:26">
      <c r="A623" t="s">
        <v>246</v>
      </c>
      <c r="B623" t="s">
        <v>2665</v>
      </c>
      <c r="C623" t="s">
        <v>339</v>
      </c>
      <c r="D623" t="s">
        <v>53</v>
      </c>
      <c r="E623" t="s">
        <v>54</v>
      </c>
      <c r="F623">
        <v>11905711</v>
      </c>
      <c r="G623" s="111">
        <v>44914</v>
      </c>
      <c r="H623" t="s">
        <v>1357</v>
      </c>
      <c r="I623" t="s">
        <v>248</v>
      </c>
      <c r="J623" t="s">
        <v>249</v>
      </c>
      <c r="K623" t="s">
        <v>250</v>
      </c>
      <c r="L623" t="s">
        <v>251</v>
      </c>
      <c r="O623" s="111">
        <v>44914</v>
      </c>
      <c r="P623" t="s">
        <v>252</v>
      </c>
      <c r="Q623" t="s">
        <v>253</v>
      </c>
      <c r="R623" s="111">
        <v>44915</v>
      </c>
      <c r="S623" t="s">
        <v>254</v>
      </c>
      <c r="T623" t="s">
        <v>254</v>
      </c>
      <c r="U623" t="s">
        <v>254</v>
      </c>
      <c r="V623" t="s">
        <v>254</v>
      </c>
      <c r="W623">
        <v>0</v>
      </c>
      <c r="X623">
        <v>246</v>
      </c>
      <c r="Y623">
        <v>137</v>
      </c>
      <c r="Z623" s="27">
        <f t="shared" si="9"/>
        <v>383</v>
      </c>
    </row>
    <row r="624" spans="1:26">
      <c r="A624" t="s">
        <v>246</v>
      </c>
      <c r="B624" t="s">
        <v>2665</v>
      </c>
      <c r="C624" t="s">
        <v>339</v>
      </c>
      <c r="D624" t="s">
        <v>53</v>
      </c>
      <c r="E624" t="s">
        <v>54</v>
      </c>
      <c r="F624">
        <v>11912677</v>
      </c>
      <c r="G624" s="111">
        <v>44915</v>
      </c>
      <c r="H624" t="s">
        <v>1129</v>
      </c>
      <c r="I624" t="s">
        <v>255</v>
      </c>
      <c r="J624" t="s">
        <v>249</v>
      </c>
      <c r="K624" t="s">
        <v>250</v>
      </c>
      <c r="L624" t="s">
        <v>251</v>
      </c>
      <c r="O624" s="111">
        <v>44915</v>
      </c>
      <c r="P624" t="s">
        <v>252</v>
      </c>
      <c r="Q624" t="s">
        <v>282</v>
      </c>
      <c r="R624" s="111">
        <v>44916</v>
      </c>
      <c r="S624" t="s">
        <v>254</v>
      </c>
      <c r="T624" t="s">
        <v>254</v>
      </c>
      <c r="U624" t="s">
        <v>254</v>
      </c>
      <c r="V624" t="s">
        <v>254</v>
      </c>
      <c r="W624">
        <v>452.3</v>
      </c>
      <c r="X624">
        <v>600.5</v>
      </c>
      <c r="Y624">
        <v>0</v>
      </c>
      <c r="Z624" s="27">
        <f t="shared" si="9"/>
        <v>1052.8</v>
      </c>
    </row>
    <row r="625" spans="1:26">
      <c r="A625" t="s">
        <v>246</v>
      </c>
      <c r="B625" t="s">
        <v>2665</v>
      </c>
      <c r="C625" t="s">
        <v>339</v>
      </c>
      <c r="D625" t="s">
        <v>53</v>
      </c>
      <c r="E625" t="s">
        <v>54</v>
      </c>
      <c r="F625">
        <v>11922029</v>
      </c>
      <c r="G625" s="111">
        <v>44917</v>
      </c>
      <c r="H625" t="s">
        <v>1358</v>
      </c>
      <c r="I625" t="s">
        <v>260</v>
      </c>
      <c r="J625" t="s">
        <v>249</v>
      </c>
      <c r="K625" t="s">
        <v>250</v>
      </c>
      <c r="L625" t="s">
        <v>251</v>
      </c>
      <c r="O625" s="111">
        <v>44917</v>
      </c>
      <c r="P625" t="s">
        <v>252</v>
      </c>
      <c r="Q625" t="s">
        <v>257</v>
      </c>
      <c r="R625" s="111"/>
      <c r="S625" t="s">
        <v>254</v>
      </c>
      <c r="T625" t="s">
        <v>254</v>
      </c>
      <c r="U625" t="s">
        <v>254</v>
      </c>
      <c r="V625" t="s">
        <v>254</v>
      </c>
      <c r="W625">
        <v>0</v>
      </c>
      <c r="X625">
        <v>0</v>
      </c>
      <c r="Y625">
        <v>0</v>
      </c>
      <c r="Z625" s="27">
        <f t="shared" si="9"/>
        <v>0</v>
      </c>
    </row>
    <row r="626" spans="1:26">
      <c r="A626" t="s">
        <v>246</v>
      </c>
      <c r="B626" t="s">
        <v>2665</v>
      </c>
      <c r="C626" t="s">
        <v>339</v>
      </c>
      <c r="D626" t="s">
        <v>53</v>
      </c>
      <c r="E626" t="s">
        <v>54</v>
      </c>
      <c r="F626">
        <v>11969512</v>
      </c>
      <c r="G626" s="111">
        <v>44930</v>
      </c>
      <c r="H626" t="s">
        <v>1760</v>
      </c>
      <c r="I626" t="s">
        <v>255</v>
      </c>
      <c r="J626" t="s">
        <v>249</v>
      </c>
      <c r="K626" t="s">
        <v>250</v>
      </c>
      <c r="L626" t="s">
        <v>251</v>
      </c>
      <c r="O626" s="111">
        <v>44930</v>
      </c>
      <c r="P626" t="s">
        <v>252</v>
      </c>
      <c r="Q626" t="s">
        <v>253</v>
      </c>
      <c r="R626" s="111">
        <v>44931</v>
      </c>
      <c r="S626" t="s">
        <v>254</v>
      </c>
      <c r="T626" t="s">
        <v>254</v>
      </c>
      <c r="U626" t="s">
        <v>254</v>
      </c>
      <c r="V626" t="s">
        <v>254</v>
      </c>
      <c r="W626">
        <v>0</v>
      </c>
      <c r="X626">
        <v>25232.83</v>
      </c>
      <c r="Y626">
        <v>33038.04</v>
      </c>
      <c r="Z626" s="27">
        <f t="shared" si="9"/>
        <v>58270.87</v>
      </c>
    </row>
    <row r="627" spans="1:26">
      <c r="A627" t="s">
        <v>246</v>
      </c>
      <c r="B627" t="s">
        <v>2665</v>
      </c>
      <c r="C627" t="s">
        <v>339</v>
      </c>
      <c r="D627" t="s">
        <v>53</v>
      </c>
      <c r="E627" t="s">
        <v>54</v>
      </c>
      <c r="F627">
        <v>11987616</v>
      </c>
      <c r="G627" s="111">
        <v>44936</v>
      </c>
      <c r="H627" t="s">
        <v>1761</v>
      </c>
      <c r="I627" t="s">
        <v>255</v>
      </c>
      <c r="J627" t="s">
        <v>249</v>
      </c>
      <c r="K627" t="s">
        <v>250</v>
      </c>
      <c r="L627" t="s">
        <v>251</v>
      </c>
      <c r="O627" s="111">
        <v>44936</v>
      </c>
      <c r="P627" t="s">
        <v>252</v>
      </c>
      <c r="Q627" t="s">
        <v>253</v>
      </c>
      <c r="R627" s="111">
        <v>44937</v>
      </c>
      <c r="S627" t="s">
        <v>254</v>
      </c>
      <c r="T627" t="s">
        <v>254</v>
      </c>
      <c r="U627" t="s">
        <v>254</v>
      </c>
      <c r="V627" t="s">
        <v>254</v>
      </c>
      <c r="W627">
        <v>0</v>
      </c>
      <c r="X627">
        <v>2260</v>
      </c>
      <c r="Y627">
        <v>850</v>
      </c>
      <c r="Z627" s="27">
        <f t="shared" si="9"/>
        <v>3110</v>
      </c>
    </row>
    <row r="628" spans="1:26">
      <c r="A628" t="s">
        <v>246</v>
      </c>
      <c r="B628" t="s">
        <v>2665</v>
      </c>
      <c r="C628" t="s">
        <v>339</v>
      </c>
      <c r="D628" t="s">
        <v>53</v>
      </c>
      <c r="E628" t="s">
        <v>54</v>
      </c>
      <c r="F628">
        <v>11991860</v>
      </c>
      <c r="G628" s="111">
        <v>44938</v>
      </c>
      <c r="H628" t="s">
        <v>1762</v>
      </c>
      <c r="I628" t="s">
        <v>255</v>
      </c>
      <c r="J628" t="s">
        <v>249</v>
      </c>
      <c r="K628" t="s">
        <v>250</v>
      </c>
      <c r="L628" t="s">
        <v>251</v>
      </c>
      <c r="O628" s="111">
        <v>44938</v>
      </c>
      <c r="P628" t="s">
        <v>252</v>
      </c>
      <c r="Q628" t="s">
        <v>253</v>
      </c>
      <c r="R628" s="111">
        <v>44942</v>
      </c>
      <c r="S628" t="s">
        <v>254</v>
      </c>
      <c r="T628" t="s">
        <v>254</v>
      </c>
      <c r="U628" t="s">
        <v>254</v>
      </c>
      <c r="V628" t="s">
        <v>254</v>
      </c>
      <c r="W628">
        <v>0</v>
      </c>
      <c r="X628">
        <v>23</v>
      </c>
      <c r="Y628">
        <v>21</v>
      </c>
      <c r="Z628" s="27">
        <f t="shared" si="9"/>
        <v>44</v>
      </c>
    </row>
    <row r="629" spans="1:26">
      <c r="A629" t="s">
        <v>246</v>
      </c>
      <c r="B629" t="s">
        <v>2665</v>
      </c>
      <c r="C629" t="s">
        <v>339</v>
      </c>
      <c r="D629" t="s">
        <v>53</v>
      </c>
      <c r="E629" t="s">
        <v>54</v>
      </c>
      <c r="F629">
        <v>12001749</v>
      </c>
      <c r="G629" s="111">
        <v>44939</v>
      </c>
      <c r="H629" t="s">
        <v>1763</v>
      </c>
      <c r="I629" t="s">
        <v>255</v>
      </c>
      <c r="L629" t="s">
        <v>251</v>
      </c>
      <c r="O629" s="111">
        <v>44939</v>
      </c>
      <c r="P629" t="s">
        <v>252</v>
      </c>
      <c r="Q629" t="s">
        <v>263</v>
      </c>
      <c r="R629" s="111">
        <v>44945</v>
      </c>
      <c r="S629" t="s">
        <v>254</v>
      </c>
      <c r="T629" t="s">
        <v>254</v>
      </c>
      <c r="U629" t="s">
        <v>254</v>
      </c>
      <c r="V629" t="s">
        <v>254</v>
      </c>
      <c r="W629">
        <v>0</v>
      </c>
      <c r="X629">
        <v>0</v>
      </c>
      <c r="Y629">
        <v>0</v>
      </c>
      <c r="Z629" s="27">
        <f t="shared" si="9"/>
        <v>0</v>
      </c>
    </row>
    <row r="630" spans="1:26">
      <c r="A630" t="s">
        <v>246</v>
      </c>
      <c r="B630" t="s">
        <v>2665</v>
      </c>
      <c r="C630" t="s">
        <v>339</v>
      </c>
      <c r="D630" t="s">
        <v>53</v>
      </c>
      <c r="E630" t="s">
        <v>54</v>
      </c>
      <c r="F630">
        <v>12032549</v>
      </c>
      <c r="G630" s="111">
        <v>44949</v>
      </c>
      <c r="H630" t="s">
        <v>1764</v>
      </c>
      <c r="I630" t="s">
        <v>255</v>
      </c>
      <c r="J630" t="s">
        <v>249</v>
      </c>
      <c r="K630" t="s">
        <v>250</v>
      </c>
      <c r="L630" t="s">
        <v>251</v>
      </c>
      <c r="O630" s="111">
        <v>44949</v>
      </c>
      <c r="P630" t="s">
        <v>252</v>
      </c>
      <c r="Q630" t="s">
        <v>253</v>
      </c>
      <c r="R630" s="111">
        <v>44950</v>
      </c>
      <c r="S630" t="s">
        <v>254</v>
      </c>
      <c r="T630" t="s">
        <v>254</v>
      </c>
      <c r="U630" t="s">
        <v>254</v>
      </c>
      <c r="V630" t="s">
        <v>254</v>
      </c>
      <c r="W630">
        <v>0</v>
      </c>
      <c r="X630">
        <v>2586.7399999999998</v>
      </c>
      <c r="Y630">
        <v>7068.3</v>
      </c>
      <c r="Z630" s="27">
        <f t="shared" si="9"/>
        <v>9655.0400000000009</v>
      </c>
    </row>
    <row r="631" spans="1:26">
      <c r="A631" t="s">
        <v>246</v>
      </c>
      <c r="B631" t="s">
        <v>2665</v>
      </c>
      <c r="C631" t="s">
        <v>339</v>
      </c>
      <c r="D631" t="s">
        <v>53</v>
      </c>
      <c r="E631" t="s">
        <v>54</v>
      </c>
      <c r="F631">
        <v>12100675</v>
      </c>
      <c r="G631" s="111">
        <v>44964</v>
      </c>
      <c r="H631" t="s">
        <v>2667</v>
      </c>
      <c r="I631" t="s">
        <v>260</v>
      </c>
      <c r="J631" t="s">
        <v>249</v>
      </c>
      <c r="K631" t="s">
        <v>250</v>
      </c>
      <c r="L631" t="s">
        <v>251</v>
      </c>
      <c r="O631" s="111">
        <v>44964</v>
      </c>
      <c r="P631" t="s">
        <v>252</v>
      </c>
      <c r="Q631" t="s">
        <v>257</v>
      </c>
      <c r="R631" s="111"/>
      <c r="S631" t="s">
        <v>254</v>
      </c>
      <c r="T631" t="s">
        <v>254</v>
      </c>
      <c r="U631" t="s">
        <v>254</v>
      </c>
      <c r="V631" t="s">
        <v>254</v>
      </c>
      <c r="W631">
        <v>0</v>
      </c>
      <c r="X631">
        <v>0</v>
      </c>
      <c r="Y631">
        <v>0</v>
      </c>
      <c r="Z631" s="27">
        <f t="shared" si="9"/>
        <v>0</v>
      </c>
    </row>
    <row r="632" spans="1:26">
      <c r="A632" t="s">
        <v>246</v>
      </c>
      <c r="B632" t="s">
        <v>2665</v>
      </c>
      <c r="C632" t="s">
        <v>339</v>
      </c>
      <c r="D632" t="s">
        <v>53</v>
      </c>
      <c r="E632" t="s">
        <v>54</v>
      </c>
      <c r="F632">
        <v>12121587</v>
      </c>
      <c r="G632" s="111">
        <v>44970</v>
      </c>
      <c r="H632" t="s">
        <v>2668</v>
      </c>
      <c r="I632" t="s">
        <v>248</v>
      </c>
      <c r="J632" t="s">
        <v>259</v>
      </c>
      <c r="K632" t="s">
        <v>268</v>
      </c>
      <c r="L632" t="s">
        <v>251</v>
      </c>
      <c r="O632" s="111">
        <v>44970</v>
      </c>
      <c r="P632" t="s">
        <v>254</v>
      </c>
      <c r="Q632" t="s">
        <v>253</v>
      </c>
      <c r="R632" s="111">
        <v>44973</v>
      </c>
      <c r="S632" t="s">
        <v>254</v>
      </c>
      <c r="T632" t="s">
        <v>254</v>
      </c>
      <c r="U632" t="s">
        <v>254</v>
      </c>
      <c r="V632" t="s">
        <v>254</v>
      </c>
      <c r="W632">
        <v>0</v>
      </c>
      <c r="X632">
        <v>0</v>
      </c>
      <c r="Y632">
        <v>4143.93994140625</v>
      </c>
      <c r="Z632" s="27">
        <f t="shared" si="9"/>
        <v>4143.93994140625</v>
      </c>
    </row>
    <row r="633" spans="1:26">
      <c r="A633" t="s">
        <v>246</v>
      </c>
      <c r="B633" t="s">
        <v>2665</v>
      </c>
      <c r="C633" t="s">
        <v>339</v>
      </c>
      <c r="D633" t="s">
        <v>53</v>
      </c>
      <c r="E633" t="s">
        <v>54</v>
      </c>
      <c r="F633">
        <v>12143237</v>
      </c>
      <c r="G633" s="111">
        <v>44974</v>
      </c>
      <c r="H633" t="s">
        <v>2669</v>
      </c>
      <c r="I633" t="s">
        <v>255</v>
      </c>
      <c r="J633" t="s">
        <v>249</v>
      </c>
      <c r="K633" t="s">
        <v>250</v>
      </c>
      <c r="L633" t="s">
        <v>251</v>
      </c>
      <c r="O633" s="111">
        <v>44974</v>
      </c>
      <c r="P633" t="s">
        <v>252</v>
      </c>
      <c r="Q633" t="s">
        <v>253</v>
      </c>
      <c r="R633" s="111">
        <v>44977</v>
      </c>
      <c r="S633" t="s">
        <v>254</v>
      </c>
      <c r="T633" t="s">
        <v>254</v>
      </c>
      <c r="U633" t="s">
        <v>254</v>
      </c>
      <c r="V633" t="s">
        <v>254</v>
      </c>
      <c r="W633">
        <v>0</v>
      </c>
      <c r="X633">
        <v>0</v>
      </c>
      <c r="Y633">
        <v>91</v>
      </c>
      <c r="Z633" s="27">
        <f t="shared" si="9"/>
        <v>91</v>
      </c>
    </row>
    <row r="634" spans="1:26">
      <c r="A634" t="s">
        <v>246</v>
      </c>
      <c r="B634" t="s">
        <v>2665</v>
      </c>
      <c r="C634" t="s">
        <v>339</v>
      </c>
      <c r="D634" t="s">
        <v>1622</v>
      </c>
      <c r="E634" t="s">
        <v>54</v>
      </c>
      <c r="F634">
        <v>12084389</v>
      </c>
      <c r="G634" s="111">
        <v>44959</v>
      </c>
      <c r="H634" t="s">
        <v>2670</v>
      </c>
      <c r="I634" t="s">
        <v>255</v>
      </c>
      <c r="J634" t="s">
        <v>249</v>
      </c>
      <c r="K634" t="s">
        <v>250</v>
      </c>
      <c r="L634" t="s">
        <v>251</v>
      </c>
      <c r="O634" s="111">
        <v>44959</v>
      </c>
      <c r="P634" t="s">
        <v>252</v>
      </c>
      <c r="Q634" t="s">
        <v>253</v>
      </c>
      <c r="R634" s="111">
        <v>44960</v>
      </c>
      <c r="S634" t="s">
        <v>254</v>
      </c>
      <c r="T634" t="s">
        <v>254</v>
      </c>
      <c r="U634" t="s">
        <v>254</v>
      </c>
      <c r="V634" t="s">
        <v>254</v>
      </c>
      <c r="W634">
        <v>0</v>
      </c>
      <c r="X634">
        <v>0</v>
      </c>
      <c r="Y634">
        <v>11.5</v>
      </c>
      <c r="Z634" s="27">
        <f t="shared" si="9"/>
        <v>11.5</v>
      </c>
    </row>
    <row r="635" spans="1:26">
      <c r="A635" t="s">
        <v>246</v>
      </c>
      <c r="B635" t="s">
        <v>2665</v>
      </c>
      <c r="C635" t="s">
        <v>339</v>
      </c>
      <c r="D635" t="s">
        <v>265</v>
      </c>
      <c r="E635" t="s">
        <v>54</v>
      </c>
      <c r="F635">
        <v>11852000</v>
      </c>
      <c r="G635" s="111">
        <v>44897</v>
      </c>
      <c r="H635" t="s">
        <v>1130</v>
      </c>
      <c r="I635" t="s">
        <v>255</v>
      </c>
      <c r="J635" t="s">
        <v>249</v>
      </c>
      <c r="K635" t="s">
        <v>250</v>
      </c>
      <c r="L635" t="s">
        <v>251</v>
      </c>
      <c r="O635" s="111">
        <v>44897</v>
      </c>
      <c r="P635" t="s">
        <v>252</v>
      </c>
      <c r="Q635" t="s">
        <v>253</v>
      </c>
      <c r="R635" s="111">
        <v>44903</v>
      </c>
      <c r="S635" t="s">
        <v>254</v>
      </c>
      <c r="T635" t="s">
        <v>254</v>
      </c>
      <c r="U635" t="s">
        <v>254</v>
      </c>
      <c r="V635" t="s">
        <v>254</v>
      </c>
      <c r="W635">
        <v>3855.35</v>
      </c>
      <c r="X635">
        <v>6097.53</v>
      </c>
      <c r="Y635">
        <v>8893.2099999999991</v>
      </c>
      <c r="Z635" s="27">
        <f t="shared" si="9"/>
        <v>18846.089999999997</v>
      </c>
    </row>
    <row r="636" spans="1:26">
      <c r="A636" t="s">
        <v>246</v>
      </c>
      <c r="B636" t="s">
        <v>2665</v>
      </c>
      <c r="C636" t="s">
        <v>339</v>
      </c>
      <c r="D636" t="s">
        <v>265</v>
      </c>
      <c r="E636" t="s">
        <v>54</v>
      </c>
      <c r="F636">
        <v>11860349</v>
      </c>
      <c r="G636" s="111">
        <v>44901</v>
      </c>
      <c r="H636" t="s">
        <v>1131</v>
      </c>
      <c r="I636" t="s">
        <v>255</v>
      </c>
      <c r="J636" t="s">
        <v>249</v>
      </c>
      <c r="K636" t="s">
        <v>250</v>
      </c>
      <c r="L636" t="s">
        <v>251</v>
      </c>
      <c r="O636" s="111">
        <v>44901</v>
      </c>
      <c r="P636" t="s">
        <v>252</v>
      </c>
      <c r="Q636" t="s">
        <v>282</v>
      </c>
      <c r="R636" s="111">
        <v>44902</v>
      </c>
      <c r="S636" t="s">
        <v>254</v>
      </c>
      <c r="T636" t="s">
        <v>254</v>
      </c>
      <c r="U636" t="s">
        <v>254</v>
      </c>
      <c r="V636" t="s">
        <v>254</v>
      </c>
      <c r="W636">
        <v>1</v>
      </c>
      <c r="X636">
        <v>0</v>
      </c>
      <c r="Y636">
        <v>0</v>
      </c>
      <c r="Z636" s="27">
        <f t="shared" si="9"/>
        <v>1</v>
      </c>
    </row>
    <row r="637" spans="1:26">
      <c r="A637" t="s">
        <v>246</v>
      </c>
      <c r="B637" t="s">
        <v>2665</v>
      </c>
      <c r="C637" t="s">
        <v>339</v>
      </c>
      <c r="D637" t="s">
        <v>265</v>
      </c>
      <c r="E637" t="s">
        <v>54</v>
      </c>
      <c r="F637">
        <v>11864489</v>
      </c>
      <c r="G637" s="111">
        <v>44904</v>
      </c>
      <c r="H637" t="s">
        <v>1132</v>
      </c>
      <c r="I637" t="s">
        <v>256</v>
      </c>
      <c r="J637" t="s">
        <v>249</v>
      </c>
      <c r="K637" t="s">
        <v>268</v>
      </c>
      <c r="L637" t="s">
        <v>251</v>
      </c>
      <c r="O637" s="111">
        <v>44904</v>
      </c>
      <c r="P637" t="s">
        <v>252</v>
      </c>
      <c r="Q637" t="s">
        <v>253</v>
      </c>
      <c r="R637" s="111">
        <v>44907</v>
      </c>
      <c r="S637" t="s">
        <v>254</v>
      </c>
      <c r="T637" t="s">
        <v>254</v>
      </c>
      <c r="U637" t="s">
        <v>254</v>
      </c>
      <c r="V637" t="s">
        <v>254</v>
      </c>
      <c r="W637">
        <v>645.44000000000005</v>
      </c>
      <c r="X637">
        <v>1376</v>
      </c>
      <c r="Y637">
        <v>1562.9</v>
      </c>
      <c r="Z637" s="27">
        <f t="shared" si="9"/>
        <v>3584.34</v>
      </c>
    </row>
    <row r="638" spans="1:26">
      <c r="A638" t="s">
        <v>246</v>
      </c>
      <c r="B638" t="s">
        <v>2665</v>
      </c>
      <c r="C638" t="s">
        <v>339</v>
      </c>
      <c r="D638" t="s">
        <v>265</v>
      </c>
      <c r="E638" t="s">
        <v>54</v>
      </c>
      <c r="F638">
        <v>11876726</v>
      </c>
      <c r="G638" s="111">
        <v>44907</v>
      </c>
      <c r="H638" t="s">
        <v>1133</v>
      </c>
      <c r="I638" t="s">
        <v>255</v>
      </c>
      <c r="J638" t="s">
        <v>249</v>
      </c>
      <c r="K638" t="s">
        <v>250</v>
      </c>
      <c r="L638" t="s">
        <v>251</v>
      </c>
      <c r="O638" s="111">
        <v>44907</v>
      </c>
      <c r="P638" t="s">
        <v>252</v>
      </c>
      <c r="Q638" t="s">
        <v>253</v>
      </c>
      <c r="R638" s="111">
        <v>44909</v>
      </c>
      <c r="S638" t="s">
        <v>254</v>
      </c>
      <c r="T638" t="s">
        <v>254</v>
      </c>
      <c r="U638" t="s">
        <v>254</v>
      </c>
      <c r="V638" t="s">
        <v>254</v>
      </c>
      <c r="W638">
        <v>2970</v>
      </c>
      <c r="X638">
        <v>15380</v>
      </c>
      <c r="Y638">
        <v>13481</v>
      </c>
      <c r="Z638" s="27">
        <f t="shared" si="9"/>
        <v>31831</v>
      </c>
    </row>
    <row r="639" spans="1:26">
      <c r="A639" t="s">
        <v>246</v>
      </c>
      <c r="B639" t="s">
        <v>2665</v>
      </c>
      <c r="C639" t="s">
        <v>339</v>
      </c>
      <c r="D639" t="s">
        <v>265</v>
      </c>
      <c r="E639" t="s">
        <v>54</v>
      </c>
      <c r="F639">
        <v>11878082</v>
      </c>
      <c r="G639" s="111">
        <v>44907</v>
      </c>
      <c r="H639" t="s">
        <v>1359</v>
      </c>
      <c r="I639" t="s">
        <v>260</v>
      </c>
      <c r="J639" t="s">
        <v>249</v>
      </c>
      <c r="K639" t="s">
        <v>268</v>
      </c>
      <c r="L639" t="s">
        <v>251</v>
      </c>
      <c r="O639" s="111">
        <v>44907</v>
      </c>
      <c r="P639" t="s">
        <v>252</v>
      </c>
      <c r="Q639" t="s">
        <v>257</v>
      </c>
      <c r="R639" s="111"/>
      <c r="S639" t="s">
        <v>254</v>
      </c>
      <c r="T639" t="s">
        <v>254</v>
      </c>
      <c r="U639" t="s">
        <v>254</v>
      </c>
      <c r="V639" t="s">
        <v>254</v>
      </c>
      <c r="W639">
        <v>0</v>
      </c>
      <c r="X639">
        <v>0</v>
      </c>
      <c r="Y639">
        <v>0</v>
      </c>
      <c r="Z639" s="27">
        <f t="shared" si="9"/>
        <v>0</v>
      </c>
    </row>
    <row r="640" spans="1:26">
      <c r="A640" t="s">
        <v>246</v>
      </c>
      <c r="B640" t="s">
        <v>2665</v>
      </c>
      <c r="C640" t="s">
        <v>339</v>
      </c>
      <c r="D640" t="s">
        <v>265</v>
      </c>
      <c r="E640" t="s">
        <v>54</v>
      </c>
      <c r="F640">
        <v>11928845</v>
      </c>
      <c r="G640" s="111">
        <v>44921</v>
      </c>
      <c r="H640" t="s">
        <v>1134</v>
      </c>
      <c r="I640" t="s">
        <v>255</v>
      </c>
      <c r="J640" t="s">
        <v>249</v>
      </c>
      <c r="K640" t="s">
        <v>250</v>
      </c>
      <c r="L640" t="s">
        <v>251</v>
      </c>
      <c r="O640" s="111">
        <v>44921</v>
      </c>
      <c r="P640" t="s">
        <v>252</v>
      </c>
      <c r="Q640" t="s">
        <v>253</v>
      </c>
      <c r="R640" s="111">
        <v>44922</v>
      </c>
      <c r="S640" t="s">
        <v>254</v>
      </c>
      <c r="T640" t="s">
        <v>254</v>
      </c>
      <c r="U640" t="s">
        <v>254</v>
      </c>
      <c r="V640" t="s">
        <v>254</v>
      </c>
      <c r="W640">
        <v>953</v>
      </c>
      <c r="X640">
        <v>1200</v>
      </c>
      <c r="Y640">
        <v>3134</v>
      </c>
      <c r="Z640" s="27">
        <f t="shared" si="9"/>
        <v>5287</v>
      </c>
    </row>
    <row r="641" spans="1:26">
      <c r="A641" t="s">
        <v>246</v>
      </c>
      <c r="B641" t="s">
        <v>2665</v>
      </c>
      <c r="C641" t="s">
        <v>339</v>
      </c>
      <c r="D641" t="s">
        <v>265</v>
      </c>
      <c r="E641" t="s">
        <v>54</v>
      </c>
      <c r="F641">
        <v>11961484</v>
      </c>
      <c r="G641" s="111">
        <v>44928</v>
      </c>
      <c r="H641" t="s">
        <v>1765</v>
      </c>
      <c r="I641" t="s">
        <v>255</v>
      </c>
      <c r="J641" t="s">
        <v>249</v>
      </c>
      <c r="K641" t="s">
        <v>250</v>
      </c>
      <c r="L641" t="s">
        <v>251</v>
      </c>
      <c r="O641" s="111">
        <v>44929</v>
      </c>
      <c r="P641" t="s">
        <v>252</v>
      </c>
      <c r="Q641" t="s">
        <v>282</v>
      </c>
      <c r="R641" s="111">
        <v>44930</v>
      </c>
      <c r="S641" t="s">
        <v>254</v>
      </c>
      <c r="T641" t="s">
        <v>254</v>
      </c>
      <c r="U641" t="s">
        <v>254</v>
      </c>
      <c r="V641" t="s">
        <v>254</v>
      </c>
      <c r="W641">
        <v>0</v>
      </c>
      <c r="X641">
        <v>379.8</v>
      </c>
      <c r="Y641">
        <v>0</v>
      </c>
      <c r="Z641" s="27">
        <f t="shared" si="9"/>
        <v>379.8</v>
      </c>
    </row>
    <row r="642" spans="1:26">
      <c r="A642" t="s">
        <v>246</v>
      </c>
      <c r="B642" t="s">
        <v>2665</v>
      </c>
      <c r="C642" t="s">
        <v>339</v>
      </c>
      <c r="D642" t="s">
        <v>265</v>
      </c>
      <c r="E642" t="s">
        <v>54</v>
      </c>
      <c r="F642">
        <v>12039273</v>
      </c>
      <c r="G642" s="111">
        <v>44950</v>
      </c>
      <c r="H642" t="s">
        <v>1766</v>
      </c>
      <c r="I642" t="s">
        <v>255</v>
      </c>
      <c r="J642" t="s">
        <v>249</v>
      </c>
      <c r="K642" t="s">
        <v>250</v>
      </c>
      <c r="L642" t="s">
        <v>251</v>
      </c>
      <c r="O642" s="111">
        <v>44950</v>
      </c>
      <c r="P642" t="s">
        <v>252</v>
      </c>
      <c r="Q642" t="s">
        <v>253</v>
      </c>
      <c r="R642" s="111">
        <v>44951</v>
      </c>
      <c r="S642" t="s">
        <v>254</v>
      </c>
      <c r="T642" t="s">
        <v>254</v>
      </c>
      <c r="U642" t="s">
        <v>254</v>
      </c>
      <c r="V642" t="s">
        <v>254</v>
      </c>
      <c r="W642">
        <v>0</v>
      </c>
      <c r="X642">
        <v>482.5</v>
      </c>
      <c r="Y642">
        <v>13522.55</v>
      </c>
      <c r="Z642" s="27">
        <f t="shared" si="9"/>
        <v>14005.05</v>
      </c>
    </row>
    <row r="643" spans="1:26">
      <c r="A643" t="s">
        <v>246</v>
      </c>
      <c r="B643" t="s">
        <v>2665</v>
      </c>
      <c r="C643" t="s">
        <v>339</v>
      </c>
      <c r="D643" t="s">
        <v>265</v>
      </c>
      <c r="E643" t="s">
        <v>54</v>
      </c>
      <c r="F643">
        <v>12069357</v>
      </c>
      <c r="G643" s="111">
        <v>44957</v>
      </c>
      <c r="H643" t="s">
        <v>1767</v>
      </c>
      <c r="I643" t="s">
        <v>255</v>
      </c>
      <c r="J643" t="s">
        <v>249</v>
      </c>
      <c r="K643" t="s">
        <v>268</v>
      </c>
      <c r="L643" t="s">
        <v>251</v>
      </c>
      <c r="O643" s="111">
        <v>44957</v>
      </c>
      <c r="P643" t="s">
        <v>252</v>
      </c>
      <c r="Q643" t="s">
        <v>1406</v>
      </c>
      <c r="R643" s="111"/>
      <c r="S643" t="s">
        <v>254</v>
      </c>
      <c r="T643" t="s">
        <v>254</v>
      </c>
      <c r="U643" t="s">
        <v>254</v>
      </c>
      <c r="V643" t="s">
        <v>254</v>
      </c>
      <c r="W643">
        <v>0</v>
      </c>
      <c r="X643">
        <v>0</v>
      </c>
      <c r="Y643">
        <v>0</v>
      </c>
      <c r="Z643" s="27">
        <f t="shared" ref="Z643:Z706" si="10">SUM(W643:Y643)</f>
        <v>0</v>
      </c>
    </row>
    <row r="644" spans="1:26">
      <c r="A644" t="s">
        <v>246</v>
      </c>
      <c r="B644" t="s">
        <v>2665</v>
      </c>
      <c r="C644" t="s">
        <v>339</v>
      </c>
      <c r="D644" t="s">
        <v>265</v>
      </c>
      <c r="E644" t="s">
        <v>54</v>
      </c>
      <c r="F644">
        <v>12100444</v>
      </c>
      <c r="G644" s="111">
        <v>44964</v>
      </c>
      <c r="H644" t="s">
        <v>2671</v>
      </c>
      <c r="I644" t="s">
        <v>255</v>
      </c>
      <c r="J644" t="s">
        <v>249</v>
      </c>
      <c r="K644" t="s">
        <v>250</v>
      </c>
      <c r="L644" t="s">
        <v>251</v>
      </c>
      <c r="O644" s="111">
        <v>44964</v>
      </c>
      <c r="P644" t="s">
        <v>252</v>
      </c>
      <c r="Q644" t="s">
        <v>253</v>
      </c>
      <c r="R644" s="111">
        <v>44965</v>
      </c>
      <c r="S644" t="s">
        <v>254</v>
      </c>
      <c r="T644" t="s">
        <v>254</v>
      </c>
      <c r="U644" t="s">
        <v>254</v>
      </c>
      <c r="V644" t="s">
        <v>254</v>
      </c>
      <c r="W644">
        <v>0</v>
      </c>
      <c r="X644">
        <v>0</v>
      </c>
      <c r="Y644">
        <v>9362.2800000000007</v>
      </c>
      <c r="Z644" s="27">
        <f t="shared" si="10"/>
        <v>9362.2800000000007</v>
      </c>
    </row>
    <row r="645" spans="1:26">
      <c r="A645" t="s">
        <v>246</v>
      </c>
      <c r="B645" t="s">
        <v>2665</v>
      </c>
      <c r="C645" t="s">
        <v>339</v>
      </c>
      <c r="D645" t="s">
        <v>265</v>
      </c>
      <c r="E645" t="s">
        <v>54</v>
      </c>
      <c r="F645">
        <v>12105360</v>
      </c>
      <c r="G645" s="111">
        <v>44965</v>
      </c>
      <c r="H645" t="s">
        <v>2672</v>
      </c>
      <c r="I645" t="s">
        <v>248</v>
      </c>
      <c r="J645" t="s">
        <v>259</v>
      </c>
      <c r="K645" t="s">
        <v>250</v>
      </c>
      <c r="L645" t="s">
        <v>251</v>
      </c>
      <c r="O645" s="111">
        <v>44965</v>
      </c>
      <c r="P645" t="s">
        <v>254</v>
      </c>
      <c r="Q645" t="s">
        <v>253</v>
      </c>
      <c r="R645">
        <v>44971</v>
      </c>
      <c r="S645" t="s">
        <v>254</v>
      </c>
      <c r="T645" t="s">
        <v>254</v>
      </c>
      <c r="U645" t="s">
        <v>254</v>
      </c>
      <c r="V645" t="s">
        <v>254</v>
      </c>
      <c r="W645">
        <v>0</v>
      </c>
      <c r="X645">
        <v>0</v>
      </c>
      <c r="Y645">
        <v>162.69999694824219</v>
      </c>
      <c r="Z645" s="27">
        <f t="shared" si="10"/>
        <v>162.69999694824219</v>
      </c>
    </row>
    <row r="646" spans="1:26">
      <c r="A646" t="s">
        <v>246</v>
      </c>
      <c r="B646" t="s">
        <v>2665</v>
      </c>
      <c r="C646" t="s">
        <v>339</v>
      </c>
      <c r="D646" t="s">
        <v>265</v>
      </c>
      <c r="E646" t="s">
        <v>54</v>
      </c>
      <c r="F646">
        <v>12151797</v>
      </c>
      <c r="G646" s="111">
        <v>44980</v>
      </c>
      <c r="H646" t="s">
        <v>2673</v>
      </c>
      <c r="I646" t="s">
        <v>271</v>
      </c>
      <c r="J646" t="s">
        <v>249</v>
      </c>
      <c r="K646" t="s">
        <v>268</v>
      </c>
      <c r="L646" t="s">
        <v>251</v>
      </c>
      <c r="O646" s="111">
        <v>44980</v>
      </c>
      <c r="P646" t="s">
        <v>252</v>
      </c>
      <c r="Q646" t="s">
        <v>253</v>
      </c>
      <c r="R646" s="111">
        <v>44981</v>
      </c>
      <c r="S646" t="s">
        <v>254</v>
      </c>
      <c r="T646" t="s">
        <v>254</v>
      </c>
      <c r="U646" t="s">
        <v>254</v>
      </c>
      <c r="V646" t="s">
        <v>254</v>
      </c>
      <c r="W646">
        <v>0</v>
      </c>
      <c r="X646">
        <v>0</v>
      </c>
      <c r="Y646">
        <v>2828.16</v>
      </c>
      <c r="Z646" s="27">
        <f t="shared" si="10"/>
        <v>2828.16</v>
      </c>
    </row>
    <row r="647" spans="1:26">
      <c r="A647" t="s">
        <v>246</v>
      </c>
      <c r="B647" t="s">
        <v>2674</v>
      </c>
      <c r="C647" t="s">
        <v>1135</v>
      </c>
      <c r="D647" t="s">
        <v>264</v>
      </c>
      <c r="E647" t="s">
        <v>54</v>
      </c>
      <c r="F647">
        <v>4462183</v>
      </c>
      <c r="G647" s="111">
        <v>44928</v>
      </c>
      <c r="H647" t="s">
        <v>1768</v>
      </c>
      <c r="I647" t="s">
        <v>255</v>
      </c>
      <c r="J647" t="s">
        <v>249</v>
      </c>
      <c r="K647" t="s">
        <v>250</v>
      </c>
      <c r="L647" t="s">
        <v>251</v>
      </c>
      <c r="O647" s="111">
        <v>44928</v>
      </c>
      <c r="P647" t="s">
        <v>252</v>
      </c>
      <c r="Q647" t="s">
        <v>282</v>
      </c>
      <c r="R647" s="111">
        <v>44929</v>
      </c>
      <c r="S647" t="s">
        <v>254</v>
      </c>
      <c r="T647" t="s">
        <v>254</v>
      </c>
      <c r="U647" t="s">
        <v>254</v>
      </c>
      <c r="V647" t="s">
        <v>254</v>
      </c>
      <c r="W647">
        <v>0</v>
      </c>
      <c r="X647">
        <v>0</v>
      </c>
      <c r="Y647">
        <v>0</v>
      </c>
      <c r="Z647" s="27">
        <f t="shared" si="10"/>
        <v>0</v>
      </c>
    </row>
    <row r="648" spans="1:26">
      <c r="A648" t="s">
        <v>246</v>
      </c>
      <c r="B648" t="s">
        <v>97</v>
      </c>
      <c r="C648" t="s">
        <v>1135</v>
      </c>
      <c r="D648" t="s">
        <v>264</v>
      </c>
      <c r="E648" t="s">
        <v>54</v>
      </c>
      <c r="F648">
        <v>11358897</v>
      </c>
      <c r="G648" s="111">
        <v>44944</v>
      </c>
      <c r="H648" t="s">
        <v>1769</v>
      </c>
      <c r="I648" t="s">
        <v>248</v>
      </c>
      <c r="J648" t="s">
        <v>259</v>
      </c>
      <c r="K648" t="s">
        <v>1770</v>
      </c>
      <c r="L648" t="s">
        <v>251</v>
      </c>
      <c r="O648" s="111">
        <v>44950</v>
      </c>
      <c r="P648" t="s">
        <v>252</v>
      </c>
      <c r="Q648" t="s">
        <v>253</v>
      </c>
      <c r="R648" s="111">
        <v>44951</v>
      </c>
      <c r="S648" t="s">
        <v>254</v>
      </c>
      <c r="T648" t="s">
        <v>254</v>
      </c>
      <c r="U648" t="s">
        <v>254</v>
      </c>
      <c r="V648" t="s">
        <v>254</v>
      </c>
      <c r="W648">
        <v>0</v>
      </c>
      <c r="X648">
        <v>8396.1</v>
      </c>
      <c r="Y648">
        <v>41990.9</v>
      </c>
      <c r="Z648" s="27">
        <f t="shared" si="10"/>
        <v>50387</v>
      </c>
    </row>
    <row r="649" spans="1:26">
      <c r="A649" t="s">
        <v>246</v>
      </c>
      <c r="B649" t="s">
        <v>97</v>
      </c>
      <c r="C649" t="s">
        <v>1135</v>
      </c>
      <c r="D649" t="s">
        <v>264</v>
      </c>
      <c r="E649" t="s">
        <v>54</v>
      </c>
      <c r="F649">
        <v>11358897</v>
      </c>
      <c r="G649" s="111">
        <v>44944</v>
      </c>
      <c r="H649" t="s">
        <v>1769</v>
      </c>
      <c r="I649" t="s">
        <v>248</v>
      </c>
      <c r="J649" t="s">
        <v>249</v>
      </c>
      <c r="K649" t="s">
        <v>250</v>
      </c>
      <c r="L649" t="s">
        <v>251</v>
      </c>
      <c r="O649" s="111">
        <v>44950</v>
      </c>
      <c r="P649" t="s">
        <v>252</v>
      </c>
      <c r="Q649" t="s">
        <v>253</v>
      </c>
      <c r="R649" s="111">
        <v>44951</v>
      </c>
      <c r="S649" t="s">
        <v>254</v>
      </c>
      <c r="T649" t="s">
        <v>254</v>
      </c>
      <c r="U649" t="s">
        <v>254</v>
      </c>
      <c r="V649" t="s">
        <v>254</v>
      </c>
      <c r="W649">
        <v>0</v>
      </c>
      <c r="X649">
        <v>8396.1</v>
      </c>
      <c r="Y649">
        <v>41990.9</v>
      </c>
      <c r="Z649" s="27">
        <f t="shared" si="10"/>
        <v>50387</v>
      </c>
    </row>
    <row r="650" spans="1:26">
      <c r="A650" t="s">
        <v>246</v>
      </c>
      <c r="B650" t="s">
        <v>2674</v>
      </c>
      <c r="C650" t="s">
        <v>1135</v>
      </c>
      <c r="D650" t="s">
        <v>264</v>
      </c>
      <c r="E650" t="s">
        <v>54</v>
      </c>
      <c r="F650">
        <v>12136416</v>
      </c>
      <c r="G650" s="111">
        <v>44973</v>
      </c>
      <c r="H650" t="s">
        <v>2675</v>
      </c>
      <c r="I650" t="s">
        <v>256</v>
      </c>
      <c r="J650" t="s">
        <v>249</v>
      </c>
      <c r="K650" t="s">
        <v>268</v>
      </c>
      <c r="L650" t="s">
        <v>251</v>
      </c>
      <c r="O650" s="111">
        <v>44973</v>
      </c>
      <c r="P650" t="s">
        <v>252</v>
      </c>
      <c r="Q650" t="s">
        <v>253</v>
      </c>
      <c r="R650" s="111">
        <v>44974</v>
      </c>
      <c r="S650" t="s">
        <v>254</v>
      </c>
      <c r="T650" t="s">
        <v>254</v>
      </c>
      <c r="U650" t="s">
        <v>254</v>
      </c>
      <c r="V650" t="s">
        <v>254</v>
      </c>
      <c r="W650">
        <v>0</v>
      </c>
      <c r="X650">
        <v>0</v>
      </c>
      <c r="Y650">
        <v>47</v>
      </c>
      <c r="Z650" s="27">
        <f t="shared" si="10"/>
        <v>47</v>
      </c>
    </row>
    <row r="651" spans="1:26">
      <c r="A651" t="s">
        <v>246</v>
      </c>
      <c r="B651" t="s">
        <v>2674</v>
      </c>
      <c r="C651" t="s">
        <v>1135</v>
      </c>
      <c r="D651" t="s">
        <v>53</v>
      </c>
      <c r="E651" t="s">
        <v>54</v>
      </c>
      <c r="F651">
        <v>66882</v>
      </c>
      <c r="G651" s="111">
        <v>44980</v>
      </c>
      <c r="H651" t="s">
        <v>2676</v>
      </c>
      <c r="I651" t="s">
        <v>271</v>
      </c>
      <c r="J651" t="s">
        <v>249</v>
      </c>
      <c r="K651" t="s">
        <v>832</v>
      </c>
      <c r="L651" t="s">
        <v>251</v>
      </c>
      <c r="O651" s="111">
        <v>44980</v>
      </c>
      <c r="P651" t="s">
        <v>252</v>
      </c>
      <c r="Q651" t="s">
        <v>253</v>
      </c>
      <c r="R651">
        <v>44981</v>
      </c>
      <c r="S651" t="s">
        <v>254</v>
      </c>
      <c r="T651" t="s">
        <v>254</v>
      </c>
      <c r="U651" t="s">
        <v>254</v>
      </c>
      <c r="V651" t="s">
        <v>254</v>
      </c>
      <c r="W651">
        <v>0</v>
      </c>
      <c r="X651">
        <v>0</v>
      </c>
      <c r="Y651">
        <v>237.3</v>
      </c>
      <c r="Z651" s="27">
        <f t="shared" si="10"/>
        <v>237.3</v>
      </c>
    </row>
    <row r="652" spans="1:26">
      <c r="A652" t="s">
        <v>246</v>
      </c>
      <c r="B652" t="s">
        <v>2674</v>
      </c>
      <c r="C652" t="s">
        <v>1135</v>
      </c>
      <c r="D652" t="s">
        <v>53</v>
      </c>
      <c r="E652" t="s">
        <v>54</v>
      </c>
      <c r="F652">
        <v>8743197</v>
      </c>
      <c r="G652" s="111">
        <v>44973</v>
      </c>
      <c r="H652" t="s">
        <v>2677</v>
      </c>
      <c r="I652" t="s">
        <v>255</v>
      </c>
      <c r="J652" t="s">
        <v>249</v>
      </c>
      <c r="K652" t="s">
        <v>250</v>
      </c>
      <c r="L652" t="s">
        <v>251</v>
      </c>
      <c r="O652" s="111">
        <v>44973</v>
      </c>
      <c r="P652" t="s">
        <v>252</v>
      </c>
      <c r="Q652" t="s">
        <v>282</v>
      </c>
      <c r="R652" s="111"/>
      <c r="S652" t="s">
        <v>254</v>
      </c>
      <c r="T652" t="s">
        <v>254</v>
      </c>
      <c r="U652" t="s">
        <v>254</v>
      </c>
      <c r="V652" t="s">
        <v>254</v>
      </c>
      <c r="W652">
        <v>0</v>
      </c>
      <c r="X652">
        <v>0</v>
      </c>
      <c r="Y652">
        <v>0</v>
      </c>
      <c r="Z652" s="27">
        <f t="shared" si="10"/>
        <v>0</v>
      </c>
    </row>
    <row r="653" spans="1:26">
      <c r="A653" t="s">
        <v>246</v>
      </c>
      <c r="B653" t="s">
        <v>2674</v>
      </c>
      <c r="C653" t="s">
        <v>1135</v>
      </c>
      <c r="D653" t="s">
        <v>53</v>
      </c>
      <c r="E653" t="s">
        <v>54</v>
      </c>
      <c r="F653">
        <v>11912600</v>
      </c>
      <c r="G653" s="111">
        <v>44915</v>
      </c>
      <c r="H653" t="s">
        <v>1136</v>
      </c>
      <c r="I653" t="s">
        <v>255</v>
      </c>
      <c r="J653" t="s">
        <v>249</v>
      </c>
      <c r="K653" t="s">
        <v>268</v>
      </c>
      <c r="L653" t="s">
        <v>251</v>
      </c>
      <c r="O653" s="111">
        <v>44915</v>
      </c>
      <c r="P653" t="s">
        <v>252</v>
      </c>
      <c r="Q653" t="s">
        <v>253</v>
      </c>
      <c r="R653" s="111">
        <v>44916</v>
      </c>
      <c r="S653" t="s">
        <v>254</v>
      </c>
      <c r="T653" t="s">
        <v>254</v>
      </c>
      <c r="U653" t="s">
        <v>254</v>
      </c>
      <c r="V653" t="s">
        <v>254</v>
      </c>
      <c r="W653">
        <v>2480</v>
      </c>
      <c r="X653">
        <v>15917</v>
      </c>
      <c r="Y653">
        <v>12570</v>
      </c>
      <c r="Z653" s="27">
        <f t="shared" si="10"/>
        <v>30967</v>
      </c>
    </row>
    <row r="654" spans="1:26">
      <c r="A654" t="s">
        <v>246</v>
      </c>
      <c r="B654" t="s">
        <v>2674</v>
      </c>
      <c r="C654" t="s">
        <v>1135</v>
      </c>
      <c r="D654" t="s">
        <v>53</v>
      </c>
      <c r="E654" t="s">
        <v>54</v>
      </c>
      <c r="F654">
        <v>11918177</v>
      </c>
      <c r="G654" s="111">
        <v>44985</v>
      </c>
      <c r="H654" t="s">
        <v>2678</v>
      </c>
      <c r="I654" t="s">
        <v>248</v>
      </c>
      <c r="J654" t="s">
        <v>249</v>
      </c>
      <c r="K654" t="s">
        <v>250</v>
      </c>
      <c r="L654" t="s">
        <v>251</v>
      </c>
      <c r="O654" s="111">
        <v>44985</v>
      </c>
      <c r="P654" t="s">
        <v>252</v>
      </c>
      <c r="Q654" t="s">
        <v>1406</v>
      </c>
      <c r="S654" t="s">
        <v>254</v>
      </c>
      <c r="T654" t="s">
        <v>254</v>
      </c>
      <c r="U654" t="s">
        <v>254</v>
      </c>
      <c r="V654" t="s">
        <v>254</v>
      </c>
      <c r="W654">
        <v>1</v>
      </c>
      <c r="X654">
        <v>0</v>
      </c>
      <c r="Y654">
        <v>0</v>
      </c>
      <c r="Z654" s="27">
        <f t="shared" si="10"/>
        <v>1</v>
      </c>
    </row>
    <row r="655" spans="1:26">
      <c r="A655" t="s">
        <v>246</v>
      </c>
      <c r="B655" t="s">
        <v>2674</v>
      </c>
      <c r="C655" t="s">
        <v>1135</v>
      </c>
      <c r="D655" t="s">
        <v>53</v>
      </c>
      <c r="E655" t="s">
        <v>54</v>
      </c>
      <c r="F655">
        <v>11928417</v>
      </c>
      <c r="G655" s="111">
        <v>44918</v>
      </c>
      <c r="H655" t="s">
        <v>1138</v>
      </c>
      <c r="I655" t="s">
        <v>255</v>
      </c>
      <c r="L655" t="s">
        <v>251</v>
      </c>
      <c r="O655" s="111">
        <v>44918</v>
      </c>
      <c r="P655" t="s">
        <v>252</v>
      </c>
      <c r="Q655" t="s">
        <v>263</v>
      </c>
      <c r="R655" s="111">
        <v>44923</v>
      </c>
      <c r="S655" t="s">
        <v>254</v>
      </c>
      <c r="T655" t="s">
        <v>254</v>
      </c>
      <c r="U655" t="s">
        <v>254</v>
      </c>
      <c r="V655" t="s">
        <v>254</v>
      </c>
      <c r="W655">
        <v>1025.42</v>
      </c>
      <c r="X655">
        <v>1335.54</v>
      </c>
      <c r="Y655">
        <v>0</v>
      </c>
      <c r="Z655" s="27">
        <f t="shared" si="10"/>
        <v>2360.96</v>
      </c>
    </row>
    <row r="656" spans="1:26">
      <c r="A656" t="s">
        <v>246</v>
      </c>
      <c r="B656" t="s">
        <v>2674</v>
      </c>
      <c r="C656" t="s">
        <v>1135</v>
      </c>
      <c r="D656" t="s">
        <v>53</v>
      </c>
      <c r="E656" t="s">
        <v>54</v>
      </c>
      <c r="F656">
        <v>11950893</v>
      </c>
      <c r="G656" s="111">
        <v>44924</v>
      </c>
      <c r="H656" t="s">
        <v>1139</v>
      </c>
      <c r="I656" t="s">
        <v>255</v>
      </c>
      <c r="J656" t="s">
        <v>249</v>
      </c>
      <c r="K656" t="s">
        <v>250</v>
      </c>
      <c r="L656" t="s">
        <v>251</v>
      </c>
      <c r="O656" s="111">
        <v>44924</v>
      </c>
      <c r="P656" t="s">
        <v>252</v>
      </c>
      <c r="Q656" t="s">
        <v>253</v>
      </c>
      <c r="R656" s="111">
        <v>44925</v>
      </c>
      <c r="S656" t="s">
        <v>254</v>
      </c>
      <c r="T656" t="s">
        <v>254</v>
      </c>
      <c r="U656" t="s">
        <v>254</v>
      </c>
      <c r="V656" t="s">
        <v>254</v>
      </c>
      <c r="W656">
        <v>409.5</v>
      </c>
      <c r="X656">
        <v>7413.41</v>
      </c>
      <c r="Y656">
        <v>17398</v>
      </c>
      <c r="Z656" s="27">
        <f t="shared" si="10"/>
        <v>25220.91</v>
      </c>
    </row>
    <row r="657" spans="1:26">
      <c r="A657" t="s">
        <v>246</v>
      </c>
      <c r="B657" t="s">
        <v>2674</v>
      </c>
      <c r="C657" t="s">
        <v>1135</v>
      </c>
      <c r="D657" t="s">
        <v>53</v>
      </c>
      <c r="E657" t="s">
        <v>54</v>
      </c>
      <c r="F657">
        <v>11952296</v>
      </c>
      <c r="G657" s="111">
        <v>44924</v>
      </c>
      <c r="H657" t="s">
        <v>1140</v>
      </c>
      <c r="I657" t="s">
        <v>255</v>
      </c>
      <c r="J657" t="s">
        <v>249</v>
      </c>
      <c r="K657" t="s">
        <v>250</v>
      </c>
      <c r="L657" t="s">
        <v>251</v>
      </c>
      <c r="O657" s="111">
        <v>44924</v>
      </c>
      <c r="P657" t="s">
        <v>252</v>
      </c>
      <c r="Q657" t="s">
        <v>282</v>
      </c>
      <c r="R657" s="111">
        <v>44925</v>
      </c>
      <c r="S657" t="s">
        <v>254</v>
      </c>
      <c r="T657" t="s">
        <v>254</v>
      </c>
      <c r="U657" t="s">
        <v>254</v>
      </c>
      <c r="V657" t="s">
        <v>254</v>
      </c>
      <c r="W657">
        <v>2</v>
      </c>
      <c r="X657">
        <v>0</v>
      </c>
      <c r="Y657">
        <v>0</v>
      </c>
      <c r="Z657" s="27">
        <f t="shared" si="10"/>
        <v>2</v>
      </c>
    </row>
    <row r="658" spans="1:26">
      <c r="A658" t="s">
        <v>246</v>
      </c>
      <c r="B658" t="s">
        <v>2674</v>
      </c>
      <c r="C658" t="s">
        <v>1135</v>
      </c>
      <c r="D658" t="s">
        <v>53</v>
      </c>
      <c r="E658" t="s">
        <v>54</v>
      </c>
      <c r="F658">
        <v>11986515</v>
      </c>
      <c r="G658" s="111">
        <v>44936</v>
      </c>
      <c r="H658" t="s">
        <v>1771</v>
      </c>
      <c r="I658" t="s">
        <v>255</v>
      </c>
      <c r="J658" t="s">
        <v>249</v>
      </c>
      <c r="K658" t="s">
        <v>250</v>
      </c>
      <c r="L658" t="s">
        <v>251</v>
      </c>
      <c r="O658" s="111">
        <v>44936</v>
      </c>
      <c r="P658" t="s">
        <v>252</v>
      </c>
      <c r="Q658" t="s">
        <v>253</v>
      </c>
      <c r="R658" s="111">
        <v>44937</v>
      </c>
      <c r="S658" t="s">
        <v>254</v>
      </c>
      <c r="T658" t="s">
        <v>254</v>
      </c>
      <c r="U658" t="s">
        <v>254</v>
      </c>
      <c r="V658" t="s">
        <v>254</v>
      </c>
      <c r="W658">
        <v>0</v>
      </c>
      <c r="X658">
        <v>6094.46</v>
      </c>
      <c r="Y658">
        <v>9934.2999999999993</v>
      </c>
      <c r="Z658" s="27">
        <f t="shared" si="10"/>
        <v>16028.759999999998</v>
      </c>
    </row>
    <row r="659" spans="1:26">
      <c r="A659" t="s">
        <v>246</v>
      </c>
      <c r="B659" t="s">
        <v>2674</v>
      </c>
      <c r="C659" t="s">
        <v>1135</v>
      </c>
      <c r="D659" t="s">
        <v>53</v>
      </c>
      <c r="E659" t="s">
        <v>54</v>
      </c>
      <c r="F659">
        <v>12043224</v>
      </c>
      <c r="G659" s="111">
        <v>44952</v>
      </c>
      <c r="H659" t="s">
        <v>1772</v>
      </c>
      <c r="I659" t="s">
        <v>255</v>
      </c>
      <c r="J659" t="s">
        <v>249</v>
      </c>
      <c r="K659" t="s">
        <v>250</v>
      </c>
      <c r="L659" t="s">
        <v>251</v>
      </c>
      <c r="O659" s="111">
        <v>44952</v>
      </c>
      <c r="P659" t="s">
        <v>252</v>
      </c>
      <c r="Q659" t="s">
        <v>282</v>
      </c>
      <c r="R659" s="111">
        <v>44953</v>
      </c>
      <c r="S659" t="s">
        <v>254</v>
      </c>
      <c r="T659" t="s">
        <v>254</v>
      </c>
      <c r="U659" t="s">
        <v>254</v>
      </c>
      <c r="V659" t="s">
        <v>254</v>
      </c>
      <c r="W659">
        <v>0</v>
      </c>
      <c r="X659">
        <v>42.5</v>
      </c>
      <c r="Y659">
        <v>0</v>
      </c>
      <c r="Z659" s="27">
        <f t="shared" si="10"/>
        <v>42.5</v>
      </c>
    </row>
    <row r="660" spans="1:26">
      <c r="A660" t="s">
        <v>246</v>
      </c>
      <c r="B660" t="s">
        <v>2674</v>
      </c>
      <c r="C660" t="s">
        <v>1135</v>
      </c>
      <c r="D660" t="s">
        <v>53</v>
      </c>
      <c r="E660" t="s">
        <v>54</v>
      </c>
      <c r="F660">
        <v>12059004</v>
      </c>
      <c r="G660" s="111">
        <v>44957</v>
      </c>
      <c r="H660" t="s">
        <v>1773</v>
      </c>
      <c r="I660" t="s">
        <v>255</v>
      </c>
      <c r="J660" t="s">
        <v>249</v>
      </c>
      <c r="K660" t="s">
        <v>250</v>
      </c>
      <c r="L660" t="s">
        <v>251</v>
      </c>
      <c r="O660" s="111">
        <v>44957</v>
      </c>
      <c r="P660" t="s">
        <v>252</v>
      </c>
      <c r="Q660" t="s">
        <v>257</v>
      </c>
      <c r="R660" s="111">
        <v>44959</v>
      </c>
      <c r="S660" t="s">
        <v>254</v>
      </c>
      <c r="T660" t="s">
        <v>254</v>
      </c>
      <c r="U660" t="s">
        <v>254</v>
      </c>
      <c r="V660" t="s">
        <v>254</v>
      </c>
      <c r="W660">
        <v>0</v>
      </c>
      <c r="X660">
        <v>0</v>
      </c>
      <c r="Y660">
        <v>0</v>
      </c>
      <c r="Z660" s="27">
        <f t="shared" si="10"/>
        <v>0</v>
      </c>
    </row>
    <row r="661" spans="1:26">
      <c r="A661" t="s">
        <v>246</v>
      </c>
      <c r="B661" t="s">
        <v>2674</v>
      </c>
      <c r="C661" t="s">
        <v>1135</v>
      </c>
      <c r="D661" t="s">
        <v>53</v>
      </c>
      <c r="E661" t="s">
        <v>54</v>
      </c>
      <c r="F661">
        <v>12098032</v>
      </c>
      <c r="G661" s="111">
        <v>44963</v>
      </c>
      <c r="H661" t="s">
        <v>2679</v>
      </c>
      <c r="I661" t="s">
        <v>255</v>
      </c>
      <c r="J661" t="s">
        <v>249</v>
      </c>
      <c r="K661" t="s">
        <v>250</v>
      </c>
      <c r="L661" t="s">
        <v>251</v>
      </c>
      <c r="O661" s="111">
        <v>44964</v>
      </c>
      <c r="P661" t="s">
        <v>252</v>
      </c>
      <c r="Q661" t="s">
        <v>253</v>
      </c>
      <c r="R661" s="111">
        <v>44965</v>
      </c>
      <c r="S661" t="s">
        <v>254</v>
      </c>
      <c r="T661" t="s">
        <v>254</v>
      </c>
      <c r="U661" t="s">
        <v>254</v>
      </c>
      <c r="V661" t="s">
        <v>254</v>
      </c>
      <c r="W661">
        <v>0</v>
      </c>
      <c r="X661">
        <v>0</v>
      </c>
      <c r="Y661">
        <v>4568.6099999999997</v>
      </c>
      <c r="Z661" s="27">
        <f t="shared" si="10"/>
        <v>4568.6099999999997</v>
      </c>
    </row>
    <row r="662" spans="1:26">
      <c r="A662" t="s">
        <v>246</v>
      </c>
      <c r="B662" t="s">
        <v>2674</v>
      </c>
      <c r="C662" t="s">
        <v>1135</v>
      </c>
      <c r="D662" t="s">
        <v>53</v>
      </c>
      <c r="E662" t="s">
        <v>54</v>
      </c>
      <c r="F662">
        <v>12115268</v>
      </c>
      <c r="G662" s="111">
        <v>44967</v>
      </c>
      <c r="H662" t="s">
        <v>2680</v>
      </c>
      <c r="I662" t="s">
        <v>248</v>
      </c>
      <c r="J662" t="s">
        <v>259</v>
      </c>
      <c r="K662" t="s">
        <v>250</v>
      </c>
      <c r="L662" t="s">
        <v>251</v>
      </c>
      <c r="O662" s="111">
        <v>44967</v>
      </c>
      <c r="P662" t="s">
        <v>254</v>
      </c>
      <c r="Q662" t="s">
        <v>253</v>
      </c>
      <c r="R662" s="111">
        <v>44970</v>
      </c>
      <c r="S662" t="s">
        <v>254</v>
      </c>
      <c r="T662" t="s">
        <v>254</v>
      </c>
      <c r="U662" t="s">
        <v>254</v>
      </c>
      <c r="V662" t="s">
        <v>254</v>
      </c>
      <c r="W662">
        <v>0</v>
      </c>
      <c r="X662">
        <v>0</v>
      </c>
      <c r="Y662">
        <v>175.75</v>
      </c>
      <c r="Z662" s="27">
        <f t="shared" si="10"/>
        <v>175.75</v>
      </c>
    </row>
    <row r="663" spans="1:26">
      <c r="A663" t="s">
        <v>246</v>
      </c>
      <c r="B663" t="s">
        <v>2674</v>
      </c>
      <c r="C663" t="s">
        <v>1135</v>
      </c>
      <c r="D663" t="s">
        <v>53</v>
      </c>
      <c r="E663" t="s">
        <v>54</v>
      </c>
      <c r="F663">
        <v>12126891</v>
      </c>
      <c r="G663" s="111">
        <v>44971</v>
      </c>
      <c r="H663" t="s">
        <v>2681</v>
      </c>
      <c r="I663" t="s">
        <v>248</v>
      </c>
      <c r="J663" t="s">
        <v>259</v>
      </c>
      <c r="K663" t="s">
        <v>250</v>
      </c>
      <c r="L663" t="s">
        <v>251</v>
      </c>
      <c r="O663" s="111">
        <v>44971</v>
      </c>
      <c r="P663" t="s">
        <v>254</v>
      </c>
      <c r="Q663" t="s">
        <v>257</v>
      </c>
      <c r="S663" t="s">
        <v>254</v>
      </c>
      <c r="T663" t="s">
        <v>254</v>
      </c>
      <c r="U663" t="s">
        <v>254</v>
      </c>
      <c r="V663" t="s">
        <v>254</v>
      </c>
      <c r="W663">
        <v>0</v>
      </c>
      <c r="X663">
        <v>0</v>
      </c>
      <c r="Y663">
        <v>0</v>
      </c>
      <c r="Z663" s="27">
        <f t="shared" si="10"/>
        <v>0</v>
      </c>
    </row>
    <row r="664" spans="1:26">
      <c r="A664" t="s">
        <v>246</v>
      </c>
      <c r="B664" t="s">
        <v>2674</v>
      </c>
      <c r="C664" t="s">
        <v>1135</v>
      </c>
      <c r="D664" t="s">
        <v>53</v>
      </c>
      <c r="E664" t="s">
        <v>54</v>
      </c>
      <c r="F664">
        <v>12148123</v>
      </c>
      <c r="G664" s="111">
        <v>44979</v>
      </c>
      <c r="H664" t="s">
        <v>2682</v>
      </c>
      <c r="I664" t="s">
        <v>271</v>
      </c>
      <c r="J664" t="s">
        <v>249</v>
      </c>
      <c r="K664" t="s">
        <v>250</v>
      </c>
      <c r="L664" t="s">
        <v>251</v>
      </c>
      <c r="O664" s="111">
        <v>44979</v>
      </c>
      <c r="P664" t="s">
        <v>252</v>
      </c>
      <c r="Q664" t="s">
        <v>253</v>
      </c>
      <c r="R664" s="111">
        <v>44980</v>
      </c>
      <c r="S664" t="s">
        <v>254</v>
      </c>
      <c r="T664" t="s">
        <v>254</v>
      </c>
      <c r="U664" t="s">
        <v>254</v>
      </c>
      <c r="V664" t="s">
        <v>254</v>
      </c>
      <c r="W664">
        <v>0</v>
      </c>
      <c r="X664">
        <v>0</v>
      </c>
      <c r="Y664">
        <v>1533.76</v>
      </c>
      <c r="Z664" s="27">
        <f t="shared" si="10"/>
        <v>1533.76</v>
      </c>
    </row>
    <row r="665" spans="1:26">
      <c r="A665" t="s">
        <v>246</v>
      </c>
      <c r="B665" t="s">
        <v>2674</v>
      </c>
      <c r="C665" t="s">
        <v>1135</v>
      </c>
      <c r="D665" t="s">
        <v>53</v>
      </c>
      <c r="E665" t="s">
        <v>54</v>
      </c>
      <c r="F665">
        <v>12162329</v>
      </c>
      <c r="G665" s="111">
        <v>44984</v>
      </c>
      <c r="H665" t="s">
        <v>2683</v>
      </c>
      <c r="I665" t="s">
        <v>271</v>
      </c>
      <c r="J665" t="s">
        <v>249</v>
      </c>
      <c r="K665" t="s">
        <v>250</v>
      </c>
      <c r="L665" t="s">
        <v>251</v>
      </c>
      <c r="O665" s="111">
        <v>44984</v>
      </c>
      <c r="P665" t="s">
        <v>252</v>
      </c>
      <c r="Q665" t="s">
        <v>253</v>
      </c>
      <c r="R665" s="111">
        <v>44985</v>
      </c>
      <c r="S665" t="s">
        <v>254</v>
      </c>
      <c r="T665" t="s">
        <v>254</v>
      </c>
      <c r="U665" t="s">
        <v>254</v>
      </c>
      <c r="V665" t="s">
        <v>254</v>
      </c>
      <c r="W665">
        <v>0</v>
      </c>
      <c r="X665">
        <v>0</v>
      </c>
      <c r="Y665">
        <v>163</v>
      </c>
      <c r="Z665" s="27">
        <f t="shared" si="10"/>
        <v>163</v>
      </c>
    </row>
    <row r="666" spans="1:26">
      <c r="A666" t="s">
        <v>246</v>
      </c>
      <c r="B666" t="s">
        <v>2674</v>
      </c>
      <c r="C666" t="s">
        <v>1135</v>
      </c>
      <c r="D666" t="s">
        <v>277</v>
      </c>
      <c r="E666" t="s">
        <v>54</v>
      </c>
      <c r="F666">
        <v>12067513</v>
      </c>
      <c r="G666" s="111">
        <v>44957</v>
      </c>
      <c r="H666" t="s">
        <v>1774</v>
      </c>
      <c r="I666" t="s">
        <v>255</v>
      </c>
      <c r="J666" t="s">
        <v>249</v>
      </c>
      <c r="K666" t="s">
        <v>250</v>
      </c>
      <c r="L666" t="s">
        <v>251</v>
      </c>
      <c r="O666" s="111">
        <v>44957</v>
      </c>
      <c r="P666" t="s">
        <v>252</v>
      </c>
      <c r="Q666" t="s">
        <v>253</v>
      </c>
      <c r="R666" s="111">
        <v>44967</v>
      </c>
      <c r="S666" t="s">
        <v>254</v>
      </c>
      <c r="T666" t="s">
        <v>254</v>
      </c>
      <c r="U666" t="s">
        <v>254</v>
      </c>
      <c r="V666" t="s">
        <v>254</v>
      </c>
      <c r="W666">
        <v>0</v>
      </c>
      <c r="X666">
        <v>0</v>
      </c>
      <c r="Y666">
        <v>967.6</v>
      </c>
      <c r="Z666" s="27">
        <f t="shared" si="10"/>
        <v>967.6</v>
      </c>
    </row>
    <row r="667" spans="1:26">
      <c r="A667" t="s">
        <v>246</v>
      </c>
      <c r="B667" t="s">
        <v>2674</v>
      </c>
      <c r="C667" t="s">
        <v>1135</v>
      </c>
      <c r="D667" t="s">
        <v>1622</v>
      </c>
      <c r="E667" t="s">
        <v>54</v>
      </c>
      <c r="F667">
        <v>12048548</v>
      </c>
      <c r="G667" s="111">
        <v>44952</v>
      </c>
      <c r="H667" t="s">
        <v>1775</v>
      </c>
      <c r="I667" t="s">
        <v>255</v>
      </c>
      <c r="J667" t="s">
        <v>249</v>
      </c>
      <c r="K667" t="s">
        <v>250</v>
      </c>
      <c r="L667" t="s">
        <v>251</v>
      </c>
      <c r="O667" s="111">
        <v>44952</v>
      </c>
      <c r="P667" t="s">
        <v>252</v>
      </c>
      <c r="Q667" t="s">
        <v>253</v>
      </c>
      <c r="R667" s="111">
        <v>44953</v>
      </c>
      <c r="S667" t="s">
        <v>254</v>
      </c>
      <c r="T667" t="s">
        <v>254</v>
      </c>
      <c r="U667" t="s">
        <v>254</v>
      </c>
      <c r="V667" t="s">
        <v>254</v>
      </c>
      <c r="W667">
        <v>0</v>
      </c>
      <c r="X667">
        <v>420.9</v>
      </c>
      <c r="Y667">
        <v>1171.1199999999999</v>
      </c>
      <c r="Z667" s="27">
        <f t="shared" si="10"/>
        <v>1592.02</v>
      </c>
    </row>
    <row r="668" spans="1:26">
      <c r="A668" t="s">
        <v>246</v>
      </c>
      <c r="B668" t="s">
        <v>47</v>
      </c>
      <c r="C668" t="s">
        <v>48</v>
      </c>
      <c r="D668" t="s">
        <v>741</v>
      </c>
      <c r="E668" t="s">
        <v>46</v>
      </c>
      <c r="F668">
        <v>11846996</v>
      </c>
      <c r="G668" s="111">
        <v>44896</v>
      </c>
      <c r="H668" t="s">
        <v>1141</v>
      </c>
      <c r="I668" t="s">
        <v>255</v>
      </c>
      <c r="J668" t="s">
        <v>249</v>
      </c>
      <c r="K668" t="s">
        <v>250</v>
      </c>
      <c r="L668" t="s">
        <v>251</v>
      </c>
      <c r="O668" s="111">
        <v>44896</v>
      </c>
      <c r="P668" t="s">
        <v>252</v>
      </c>
      <c r="Q668" t="s">
        <v>253</v>
      </c>
      <c r="R668" s="111">
        <v>44897</v>
      </c>
      <c r="S668" t="s">
        <v>254</v>
      </c>
      <c r="T668" t="s">
        <v>254</v>
      </c>
      <c r="U668" t="s">
        <v>254</v>
      </c>
      <c r="V668" t="s">
        <v>254</v>
      </c>
      <c r="W668">
        <v>3952</v>
      </c>
      <c r="X668">
        <v>10864</v>
      </c>
      <c r="Y668">
        <v>12056</v>
      </c>
      <c r="Z668" s="27">
        <f t="shared" si="10"/>
        <v>26872</v>
      </c>
    </row>
    <row r="669" spans="1:26">
      <c r="A669" t="s">
        <v>246</v>
      </c>
      <c r="B669" t="s">
        <v>47</v>
      </c>
      <c r="C669" t="s">
        <v>48</v>
      </c>
      <c r="D669" t="s">
        <v>45</v>
      </c>
      <c r="E669" t="s">
        <v>46</v>
      </c>
      <c r="F669">
        <v>11750433</v>
      </c>
      <c r="G669" s="111">
        <v>44901</v>
      </c>
      <c r="H669" t="s">
        <v>1142</v>
      </c>
      <c r="I669" t="s">
        <v>255</v>
      </c>
      <c r="J669" t="s">
        <v>249</v>
      </c>
      <c r="K669" t="s">
        <v>250</v>
      </c>
      <c r="L669" t="s">
        <v>251</v>
      </c>
      <c r="O669" s="111">
        <v>44901</v>
      </c>
      <c r="P669" t="s">
        <v>252</v>
      </c>
      <c r="Q669" t="s">
        <v>253</v>
      </c>
      <c r="R669">
        <v>44903</v>
      </c>
      <c r="S669" t="s">
        <v>254</v>
      </c>
      <c r="T669" t="s">
        <v>254</v>
      </c>
      <c r="U669" t="s">
        <v>254</v>
      </c>
      <c r="V669" t="s">
        <v>254</v>
      </c>
      <c r="W669">
        <v>6757.63</v>
      </c>
      <c r="X669">
        <v>816</v>
      </c>
      <c r="Y669">
        <v>1840.26</v>
      </c>
      <c r="Z669" s="27">
        <f t="shared" si="10"/>
        <v>9413.89</v>
      </c>
    </row>
    <row r="670" spans="1:26">
      <c r="A670" t="s">
        <v>246</v>
      </c>
      <c r="B670" t="s">
        <v>47</v>
      </c>
      <c r="C670" t="s">
        <v>48</v>
      </c>
      <c r="D670" t="s">
        <v>45</v>
      </c>
      <c r="E670" t="s">
        <v>46</v>
      </c>
      <c r="F670">
        <v>11852594</v>
      </c>
      <c r="G670" s="111">
        <v>44897</v>
      </c>
      <c r="H670" t="s">
        <v>1143</v>
      </c>
      <c r="I670" t="s">
        <v>255</v>
      </c>
      <c r="J670" t="s">
        <v>249</v>
      </c>
      <c r="K670" t="s">
        <v>250</v>
      </c>
      <c r="L670" t="s">
        <v>251</v>
      </c>
      <c r="O670" s="111">
        <v>44897</v>
      </c>
      <c r="P670" t="s">
        <v>252</v>
      </c>
      <c r="Q670" t="s">
        <v>282</v>
      </c>
      <c r="R670" s="111">
        <v>44898</v>
      </c>
      <c r="S670" t="s">
        <v>254</v>
      </c>
      <c r="T670" t="s">
        <v>254</v>
      </c>
      <c r="U670" t="s">
        <v>254</v>
      </c>
      <c r="V670" t="s">
        <v>254</v>
      </c>
      <c r="W670">
        <v>326.10000000000002</v>
      </c>
      <c r="X670">
        <v>0</v>
      </c>
      <c r="Y670">
        <v>0</v>
      </c>
      <c r="Z670" s="27">
        <f t="shared" si="10"/>
        <v>326.10000000000002</v>
      </c>
    </row>
    <row r="671" spans="1:26">
      <c r="A671" t="s">
        <v>246</v>
      </c>
      <c r="B671" t="s">
        <v>47</v>
      </c>
      <c r="C671" t="s">
        <v>48</v>
      </c>
      <c r="D671" t="s">
        <v>45</v>
      </c>
      <c r="E671" t="s">
        <v>46</v>
      </c>
      <c r="F671">
        <v>11864187</v>
      </c>
      <c r="G671" s="111">
        <v>44902</v>
      </c>
      <c r="H671" t="s">
        <v>1144</v>
      </c>
      <c r="I671" t="s">
        <v>255</v>
      </c>
      <c r="L671" t="s">
        <v>251</v>
      </c>
      <c r="O671" s="111">
        <v>44902</v>
      </c>
      <c r="P671" t="s">
        <v>252</v>
      </c>
      <c r="Q671" t="s">
        <v>263</v>
      </c>
      <c r="R671" s="111">
        <v>44903</v>
      </c>
      <c r="S671" t="s">
        <v>254</v>
      </c>
      <c r="T671" t="s">
        <v>254</v>
      </c>
      <c r="U671" t="s">
        <v>254</v>
      </c>
      <c r="V671" t="s">
        <v>254</v>
      </c>
      <c r="W671">
        <v>16</v>
      </c>
      <c r="X671">
        <v>0</v>
      </c>
      <c r="Y671">
        <v>0</v>
      </c>
      <c r="Z671" s="27">
        <f t="shared" si="10"/>
        <v>16</v>
      </c>
    </row>
    <row r="672" spans="1:26">
      <c r="A672" t="s">
        <v>246</v>
      </c>
      <c r="B672" t="s">
        <v>47</v>
      </c>
      <c r="C672" t="s">
        <v>48</v>
      </c>
      <c r="D672" t="s">
        <v>45</v>
      </c>
      <c r="E672" t="s">
        <v>46</v>
      </c>
      <c r="F672">
        <v>11870030</v>
      </c>
      <c r="G672" s="111">
        <v>44903</v>
      </c>
      <c r="H672" t="s">
        <v>1145</v>
      </c>
      <c r="I672" t="s">
        <v>255</v>
      </c>
      <c r="J672" t="s">
        <v>249</v>
      </c>
      <c r="K672" t="s">
        <v>250</v>
      </c>
      <c r="L672" t="s">
        <v>251</v>
      </c>
      <c r="O672" s="111">
        <v>44903</v>
      </c>
      <c r="P672" t="s">
        <v>252</v>
      </c>
      <c r="Q672" t="s">
        <v>253</v>
      </c>
      <c r="R672" s="111">
        <v>44904</v>
      </c>
      <c r="S672" t="s">
        <v>254</v>
      </c>
      <c r="T672" t="s">
        <v>254</v>
      </c>
      <c r="U672" t="s">
        <v>254</v>
      </c>
      <c r="V672" t="s">
        <v>254</v>
      </c>
      <c r="W672">
        <v>2234</v>
      </c>
      <c r="X672">
        <v>4290.5</v>
      </c>
      <c r="Y672">
        <v>4387.5</v>
      </c>
      <c r="Z672" s="27">
        <f t="shared" si="10"/>
        <v>10912</v>
      </c>
    </row>
    <row r="673" spans="1:26">
      <c r="A673" t="s">
        <v>246</v>
      </c>
      <c r="B673" t="s">
        <v>47</v>
      </c>
      <c r="C673" t="s">
        <v>48</v>
      </c>
      <c r="D673" t="s">
        <v>45</v>
      </c>
      <c r="E673" t="s">
        <v>46</v>
      </c>
      <c r="F673">
        <v>11873467</v>
      </c>
      <c r="G673" s="111">
        <v>44904</v>
      </c>
      <c r="H673" t="s">
        <v>1146</v>
      </c>
      <c r="I673" t="s">
        <v>248</v>
      </c>
      <c r="J673" t="s">
        <v>249</v>
      </c>
      <c r="K673" t="s">
        <v>250</v>
      </c>
      <c r="L673" t="s">
        <v>251</v>
      </c>
      <c r="O673" s="111">
        <v>44904</v>
      </c>
      <c r="P673" t="s">
        <v>252</v>
      </c>
      <c r="Q673" t="s">
        <v>253</v>
      </c>
      <c r="R673" s="111">
        <v>44907</v>
      </c>
      <c r="S673" t="s">
        <v>254</v>
      </c>
      <c r="T673" t="s">
        <v>254</v>
      </c>
      <c r="U673" t="s">
        <v>254</v>
      </c>
      <c r="V673" t="s">
        <v>254</v>
      </c>
      <c r="W673">
        <v>1567.28</v>
      </c>
      <c r="X673">
        <v>1469.2</v>
      </c>
      <c r="Y673">
        <v>1716.4</v>
      </c>
      <c r="Z673" s="27">
        <f t="shared" si="10"/>
        <v>4752.88</v>
      </c>
    </row>
    <row r="674" spans="1:26">
      <c r="A674" t="s">
        <v>246</v>
      </c>
      <c r="B674" t="s">
        <v>47</v>
      </c>
      <c r="C674" t="s">
        <v>48</v>
      </c>
      <c r="D674" t="s">
        <v>45</v>
      </c>
      <c r="E674" t="s">
        <v>46</v>
      </c>
      <c r="F674">
        <v>11894389</v>
      </c>
      <c r="G674" s="111">
        <v>44910</v>
      </c>
      <c r="H674" t="s">
        <v>1147</v>
      </c>
      <c r="I674" t="s">
        <v>248</v>
      </c>
      <c r="J674" t="s">
        <v>249</v>
      </c>
      <c r="K674" t="s">
        <v>250</v>
      </c>
      <c r="L674" t="s">
        <v>251</v>
      </c>
      <c r="O674" s="111">
        <v>44910</v>
      </c>
      <c r="P674" t="s">
        <v>252</v>
      </c>
      <c r="Q674" t="s">
        <v>253</v>
      </c>
      <c r="R674" s="111">
        <v>44911</v>
      </c>
      <c r="S674" t="s">
        <v>254</v>
      </c>
      <c r="T674" t="s">
        <v>254</v>
      </c>
      <c r="U674" t="s">
        <v>254</v>
      </c>
      <c r="V674" t="s">
        <v>254</v>
      </c>
      <c r="W674">
        <v>2388.3000000000002</v>
      </c>
      <c r="X674">
        <v>2991.1</v>
      </c>
      <c r="Y674">
        <v>3443.9</v>
      </c>
      <c r="Z674" s="27">
        <f t="shared" si="10"/>
        <v>8823.2999999999993</v>
      </c>
    </row>
    <row r="675" spans="1:26">
      <c r="A675" t="s">
        <v>246</v>
      </c>
      <c r="B675" t="s">
        <v>47</v>
      </c>
      <c r="C675" t="s">
        <v>48</v>
      </c>
      <c r="D675" t="s">
        <v>45</v>
      </c>
      <c r="E675" t="s">
        <v>46</v>
      </c>
      <c r="F675">
        <v>11898403</v>
      </c>
      <c r="G675" s="111">
        <v>44911</v>
      </c>
      <c r="H675" t="s">
        <v>1148</v>
      </c>
      <c r="I675" t="s">
        <v>255</v>
      </c>
      <c r="J675" t="s">
        <v>249</v>
      </c>
      <c r="K675" t="s">
        <v>250</v>
      </c>
      <c r="L675" t="s">
        <v>251</v>
      </c>
      <c r="O675" s="111">
        <v>44911</v>
      </c>
      <c r="P675" t="s">
        <v>252</v>
      </c>
      <c r="Q675" t="s">
        <v>253</v>
      </c>
      <c r="R675" s="111">
        <v>44911</v>
      </c>
      <c r="S675" t="s">
        <v>254</v>
      </c>
      <c r="T675" t="s">
        <v>254</v>
      </c>
      <c r="U675" t="s">
        <v>254</v>
      </c>
      <c r="V675" t="s">
        <v>254</v>
      </c>
      <c r="W675">
        <v>770.1</v>
      </c>
      <c r="X675">
        <v>1125.5999999999999</v>
      </c>
      <c r="Y675">
        <v>1507.55</v>
      </c>
      <c r="Z675" s="27">
        <f t="shared" si="10"/>
        <v>3403.25</v>
      </c>
    </row>
    <row r="676" spans="1:26">
      <c r="A676" t="s">
        <v>246</v>
      </c>
      <c r="B676" t="s">
        <v>47</v>
      </c>
      <c r="C676" t="s">
        <v>48</v>
      </c>
      <c r="D676" t="s">
        <v>45</v>
      </c>
      <c r="E676" t="s">
        <v>46</v>
      </c>
      <c r="F676">
        <v>11900538</v>
      </c>
      <c r="G676" s="111">
        <v>44916</v>
      </c>
      <c r="H676" t="s">
        <v>1149</v>
      </c>
      <c r="I676" t="s">
        <v>255</v>
      </c>
      <c r="J676" t="s">
        <v>249</v>
      </c>
      <c r="K676" t="s">
        <v>250</v>
      </c>
      <c r="L676" t="s">
        <v>251</v>
      </c>
      <c r="O676" s="111">
        <v>44916</v>
      </c>
      <c r="P676" t="s">
        <v>252</v>
      </c>
      <c r="Q676" t="s">
        <v>253</v>
      </c>
      <c r="R676" s="111">
        <v>44917</v>
      </c>
      <c r="S676" t="s">
        <v>254</v>
      </c>
      <c r="T676" t="s">
        <v>254</v>
      </c>
      <c r="U676" t="s">
        <v>254</v>
      </c>
      <c r="V676" t="s">
        <v>254</v>
      </c>
      <c r="W676">
        <v>994.58</v>
      </c>
      <c r="X676">
        <v>3909.25</v>
      </c>
      <c r="Y676">
        <v>7555.1</v>
      </c>
      <c r="Z676" s="27">
        <f t="shared" si="10"/>
        <v>12458.93</v>
      </c>
    </row>
    <row r="677" spans="1:26">
      <c r="A677" t="s">
        <v>246</v>
      </c>
      <c r="B677" t="s">
        <v>47</v>
      </c>
      <c r="C677" t="s">
        <v>48</v>
      </c>
      <c r="D677" t="s">
        <v>45</v>
      </c>
      <c r="E677" t="s">
        <v>46</v>
      </c>
      <c r="F677">
        <v>11917609</v>
      </c>
      <c r="G677" s="111">
        <v>44918</v>
      </c>
      <c r="H677" t="s">
        <v>1150</v>
      </c>
      <c r="I677" t="s">
        <v>255</v>
      </c>
      <c r="J677" t="s">
        <v>249</v>
      </c>
      <c r="K677" t="s">
        <v>250</v>
      </c>
      <c r="L677" t="s">
        <v>251</v>
      </c>
      <c r="O677" s="111">
        <v>44918</v>
      </c>
      <c r="P677" t="s">
        <v>252</v>
      </c>
      <c r="Q677" t="s">
        <v>253</v>
      </c>
      <c r="R677" s="111">
        <v>44922</v>
      </c>
      <c r="S677" t="s">
        <v>254</v>
      </c>
      <c r="T677" t="s">
        <v>254</v>
      </c>
      <c r="U677" t="s">
        <v>254</v>
      </c>
      <c r="V677" t="s">
        <v>254</v>
      </c>
      <c r="W677">
        <v>1293.81</v>
      </c>
      <c r="X677">
        <v>22894.080000000002</v>
      </c>
      <c r="Y677">
        <v>24904.52</v>
      </c>
      <c r="Z677" s="27">
        <f t="shared" si="10"/>
        <v>49092.41</v>
      </c>
    </row>
    <row r="678" spans="1:26">
      <c r="A678" t="s">
        <v>246</v>
      </c>
      <c r="B678" t="s">
        <v>47</v>
      </c>
      <c r="C678" t="s">
        <v>48</v>
      </c>
      <c r="D678" t="s">
        <v>45</v>
      </c>
      <c r="E678" t="s">
        <v>46</v>
      </c>
      <c r="F678">
        <v>11927603</v>
      </c>
      <c r="G678" s="111">
        <v>44918</v>
      </c>
      <c r="H678" t="s">
        <v>1151</v>
      </c>
      <c r="I678" t="s">
        <v>255</v>
      </c>
      <c r="J678" t="s">
        <v>249</v>
      </c>
      <c r="K678" t="s">
        <v>250</v>
      </c>
      <c r="L678" t="s">
        <v>251</v>
      </c>
      <c r="O678" s="111">
        <v>44918</v>
      </c>
      <c r="P678" t="s">
        <v>252</v>
      </c>
      <c r="Q678" t="s">
        <v>282</v>
      </c>
      <c r="R678" s="111">
        <v>44922</v>
      </c>
      <c r="S678" t="s">
        <v>254</v>
      </c>
      <c r="T678" t="s">
        <v>254</v>
      </c>
      <c r="U678" t="s">
        <v>254</v>
      </c>
      <c r="V678" t="s">
        <v>254</v>
      </c>
      <c r="W678">
        <v>817.6</v>
      </c>
      <c r="X678">
        <v>201.6</v>
      </c>
      <c r="Y678">
        <v>0</v>
      </c>
      <c r="Z678" s="27">
        <f t="shared" si="10"/>
        <v>1019.2</v>
      </c>
    </row>
    <row r="679" spans="1:26">
      <c r="A679" t="s">
        <v>246</v>
      </c>
      <c r="B679" t="s">
        <v>47</v>
      </c>
      <c r="C679" t="s">
        <v>48</v>
      </c>
      <c r="D679" t="s">
        <v>45</v>
      </c>
      <c r="E679" t="s">
        <v>46</v>
      </c>
      <c r="F679">
        <v>11928316</v>
      </c>
      <c r="G679" s="111">
        <v>44918</v>
      </c>
      <c r="H679" t="s">
        <v>1152</v>
      </c>
      <c r="I679" t="s">
        <v>255</v>
      </c>
      <c r="J679" t="s">
        <v>249</v>
      </c>
      <c r="K679" t="s">
        <v>250</v>
      </c>
      <c r="L679" t="s">
        <v>251</v>
      </c>
      <c r="O679" s="111">
        <v>44918</v>
      </c>
      <c r="P679" t="s">
        <v>252</v>
      </c>
      <c r="Q679" t="s">
        <v>253</v>
      </c>
      <c r="R679" s="111">
        <v>44922</v>
      </c>
      <c r="S679" t="s">
        <v>254</v>
      </c>
      <c r="T679" t="s">
        <v>254</v>
      </c>
      <c r="U679" t="s">
        <v>254</v>
      </c>
      <c r="V679" t="s">
        <v>254</v>
      </c>
      <c r="W679">
        <v>291.79000000000002</v>
      </c>
      <c r="X679">
        <v>1515.71</v>
      </c>
      <c r="Y679">
        <v>1655.74</v>
      </c>
      <c r="Z679" s="27">
        <f t="shared" si="10"/>
        <v>3463.24</v>
      </c>
    </row>
    <row r="680" spans="1:26">
      <c r="A680" t="s">
        <v>246</v>
      </c>
      <c r="B680" t="s">
        <v>47</v>
      </c>
      <c r="C680" t="s">
        <v>48</v>
      </c>
      <c r="D680" t="s">
        <v>45</v>
      </c>
      <c r="E680" t="s">
        <v>46</v>
      </c>
      <c r="F680">
        <v>11933410</v>
      </c>
      <c r="G680" s="111">
        <v>44921</v>
      </c>
      <c r="H680" t="s">
        <v>1360</v>
      </c>
      <c r="I680" t="s">
        <v>255</v>
      </c>
      <c r="J680" t="s">
        <v>249</v>
      </c>
      <c r="K680" t="s">
        <v>250</v>
      </c>
      <c r="L680" t="s">
        <v>251</v>
      </c>
      <c r="O680" s="111">
        <v>44921</v>
      </c>
      <c r="P680" t="s">
        <v>252</v>
      </c>
      <c r="Q680" t="s">
        <v>253</v>
      </c>
      <c r="R680" s="111">
        <v>44923</v>
      </c>
      <c r="S680" t="s">
        <v>254</v>
      </c>
      <c r="T680" t="s">
        <v>254</v>
      </c>
      <c r="U680" t="s">
        <v>254</v>
      </c>
      <c r="V680" t="s">
        <v>254</v>
      </c>
      <c r="W680">
        <v>0</v>
      </c>
      <c r="X680">
        <v>5219.6499999999996</v>
      </c>
      <c r="Y680">
        <v>5880.85</v>
      </c>
      <c r="Z680" s="27">
        <f t="shared" si="10"/>
        <v>11100.5</v>
      </c>
    </row>
    <row r="681" spans="1:26">
      <c r="A681" t="s">
        <v>246</v>
      </c>
      <c r="B681" t="s">
        <v>47</v>
      </c>
      <c r="C681" t="s">
        <v>48</v>
      </c>
      <c r="D681" t="s">
        <v>45</v>
      </c>
      <c r="E681" t="s">
        <v>46</v>
      </c>
      <c r="F681">
        <v>11943651</v>
      </c>
      <c r="G681" s="111">
        <v>44923</v>
      </c>
      <c r="H681" t="s">
        <v>1361</v>
      </c>
      <c r="I681" t="s">
        <v>255</v>
      </c>
      <c r="J681" t="s">
        <v>249</v>
      </c>
      <c r="K681" t="s">
        <v>250</v>
      </c>
      <c r="L681" t="s">
        <v>251</v>
      </c>
      <c r="O681" s="111">
        <v>44923</v>
      </c>
      <c r="P681" t="s">
        <v>252</v>
      </c>
      <c r="Q681" t="s">
        <v>253</v>
      </c>
      <c r="R681" s="111">
        <v>44924</v>
      </c>
      <c r="S681" t="s">
        <v>254</v>
      </c>
      <c r="T681" t="s">
        <v>254</v>
      </c>
      <c r="U681" t="s">
        <v>254</v>
      </c>
      <c r="V681" t="s">
        <v>254</v>
      </c>
      <c r="W681">
        <v>0</v>
      </c>
      <c r="X681">
        <v>6154.89</v>
      </c>
      <c r="Y681">
        <v>8659.02</v>
      </c>
      <c r="Z681" s="27">
        <f t="shared" si="10"/>
        <v>14813.91</v>
      </c>
    </row>
    <row r="682" spans="1:26">
      <c r="A682" t="s">
        <v>246</v>
      </c>
      <c r="B682" t="s">
        <v>47</v>
      </c>
      <c r="C682" t="s">
        <v>48</v>
      </c>
      <c r="D682" t="s">
        <v>45</v>
      </c>
      <c r="E682" t="s">
        <v>46</v>
      </c>
      <c r="F682">
        <v>11973290</v>
      </c>
      <c r="G682" s="111">
        <v>44931</v>
      </c>
      <c r="H682" t="s">
        <v>1777</v>
      </c>
      <c r="I682" t="s">
        <v>255</v>
      </c>
      <c r="J682" t="s">
        <v>249</v>
      </c>
      <c r="K682" t="s">
        <v>250</v>
      </c>
      <c r="L682" t="s">
        <v>251</v>
      </c>
      <c r="O682" s="111">
        <v>44931</v>
      </c>
      <c r="P682" t="s">
        <v>252</v>
      </c>
      <c r="Q682" t="s">
        <v>253</v>
      </c>
      <c r="R682" s="111">
        <v>44935</v>
      </c>
      <c r="S682" t="s">
        <v>254</v>
      </c>
      <c r="T682" t="s">
        <v>254</v>
      </c>
      <c r="U682" t="s">
        <v>254</v>
      </c>
      <c r="V682" t="s">
        <v>254</v>
      </c>
      <c r="W682">
        <v>0</v>
      </c>
      <c r="X682">
        <v>245.99</v>
      </c>
      <c r="Y682">
        <v>12.5</v>
      </c>
      <c r="Z682" s="27">
        <f t="shared" si="10"/>
        <v>258.49</v>
      </c>
    </row>
    <row r="683" spans="1:26">
      <c r="A683" t="s">
        <v>246</v>
      </c>
      <c r="B683" t="s">
        <v>47</v>
      </c>
      <c r="C683" t="s">
        <v>48</v>
      </c>
      <c r="D683" t="s">
        <v>1778</v>
      </c>
      <c r="E683" t="s">
        <v>46</v>
      </c>
      <c r="F683">
        <v>11969683</v>
      </c>
      <c r="G683" s="111">
        <v>44930</v>
      </c>
      <c r="H683" t="s">
        <v>1779</v>
      </c>
      <c r="I683" t="s">
        <v>255</v>
      </c>
      <c r="J683" t="s">
        <v>249</v>
      </c>
      <c r="K683" t="s">
        <v>250</v>
      </c>
      <c r="L683" t="s">
        <v>251</v>
      </c>
      <c r="O683" s="111">
        <v>44930</v>
      </c>
      <c r="P683" t="s">
        <v>252</v>
      </c>
      <c r="Q683" t="s">
        <v>253</v>
      </c>
      <c r="R683" s="111">
        <v>44935</v>
      </c>
      <c r="S683" t="s">
        <v>254</v>
      </c>
      <c r="T683" t="s">
        <v>254</v>
      </c>
      <c r="U683" t="s">
        <v>254</v>
      </c>
      <c r="V683" t="s">
        <v>254</v>
      </c>
      <c r="W683">
        <v>0</v>
      </c>
      <c r="X683">
        <v>786.9</v>
      </c>
      <c r="Y683">
        <v>1472.6</v>
      </c>
      <c r="Z683" s="27">
        <f t="shared" si="10"/>
        <v>2259.5</v>
      </c>
    </row>
    <row r="684" spans="1:26">
      <c r="A684" t="s">
        <v>246</v>
      </c>
      <c r="B684" t="s">
        <v>2432</v>
      </c>
      <c r="C684" t="s">
        <v>195</v>
      </c>
      <c r="D684" t="s">
        <v>247</v>
      </c>
      <c r="E684" t="s">
        <v>54</v>
      </c>
      <c r="F684">
        <v>7211690</v>
      </c>
      <c r="G684" s="111">
        <v>44967</v>
      </c>
      <c r="H684" t="s">
        <v>2684</v>
      </c>
      <c r="I684" t="s">
        <v>255</v>
      </c>
      <c r="L684" t="s">
        <v>251</v>
      </c>
      <c r="O684" s="111">
        <v>44970</v>
      </c>
      <c r="P684" t="s">
        <v>252</v>
      </c>
      <c r="Q684" t="s">
        <v>253</v>
      </c>
      <c r="R684">
        <v>44970</v>
      </c>
      <c r="S684" t="s">
        <v>254</v>
      </c>
      <c r="T684" t="s">
        <v>254</v>
      </c>
      <c r="U684" t="s">
        <v>254</v>
      </c>
      <c r="V684" t="s">
        <v>254</v>
      </c>
      <c r="W684">
        <v>0</v>
      </c>
      <c r="X684">
        <v>0</v>
      </c>
      <c r="Y684">
        <v>6566.5</v>
      </c>
      <c r="Z684" s="27">
        <f t="shared" si="10"/>
        <v>6566.5</v>
      </c>
    </row>
    <row r="685" spans="1:26">
      <c r="A685" t="s">
        <v>246</v>
      </c>
      <c r="B685" t="s">
        <v>2432</v>
      </c>
      <c r="C685" t="s">
        <v>195</v>
      </c>
      <c r="D685" t="s">
        <v>57</v>
      </c>
      <c r="E685" t="s">
        <v>58</v>
      </c>
      <c r="F685">
        <v>1135325</v>
      </c>
      <c r="G685" s="111">
        <v>44901</v>
      </c>
      <c r="H685" t="s">
        <v>1153</v>
      </c>
      <c r="I685" t="s">
        <v>255</v>
      </c>
      <c r="J685" t="s">
        <v>249</v>
      </c>
      <c r="K685" t="s">
        <v>832</v>
      </c>
      <c r="L685" t="s">
        <v>251</v>
      </c>
      <c r="O685" s="111">
        <v>44901</v>
      </c>
      <c r="P685" t="s">
        <v>252</v>
      </c>
      <c r="Q685" t="s">
        <v>253</v>
      </c>
      <c r="R685" s="111">
        <v>44922</v>
      </c>
      <c r="S685" t="s">
        <v>254</v>
      </c>
      <c r="T685" t="s">
        <v>254</v>
      </c>
      <c r="U685" t="s">
        <v>254</v>
      </c>
      <c r="V685" t="s">
        <v>254</v>
      </c>
      <c r="W685">
        <v>2428.25</v>
      </c>
      <c r="X685">
        <v>11655.99</v>
      </c>
      <c r="Y685">
        <v>12334.55</v>
      </c>
      <c r="Z685" s="27">
        <f t="shared" si="10"/>
        <v>26418.79</v>
      </c>
    </row>
    <row r="686" spans="1:26">
      <c r="A686" t="s">
        <v>246</v>
      </c>
      <c r="B686" t="s">
        <v>2432</v>
      </c>
      <c r="C686" t="s">
        <v>195</v>
      </c>
      <c r="D686" t="s">
        <v>57</v>
      </c>
      <c r="E686" t="s">
        <v>58</v>
      </c>
      <c r="F686">
        <v>11855563</v>
      </c>
      <c r="G686" s="111">
        <v>44900</v>
      </c>
      <c r="H686" t="s">
        <v>1154</v>
      </c>
      <c r="I686" t="s">
        <v>255</v>
      </c>
      <c r="J686" t="s">
        <v>249</v>
      </c>
      <c r="K686" t="s">
        <v>250</v>
      </c>
      <c r="L686" t="s">
        <v>251</v>
      </c>
      <c r="O686" s="111">
        <v>44900</v>
      </c>
      <c r="P686" t="s">
        <v>252</v>
      </c>
      <c r="Q686" t="s">
        <v>253</v>
      </c>
      <c r="R686" s="111">
        <v>44901</v>
      </c>
      <c r="S686" t="s">
        <v>254</v>
      </c>
      <c r="T686" t="s">
        <v>254</v>
      </c>
      <c r="U686" t="s">
        <v>254</v>
      </c>
      <c r="V686" t="s">
        <v>254</v>
      </c>
      <c r="W686">
        <v>10780.98</v>
      </c>
      <c r="X686">
        <v>10428</v>
      </c>
      <c r="Y686">
        <v>8407</v>
      </c>
      <c r="Z686" s="27">
        <f t="shared" si="10"/>
        <v>29615.98</v>
      </c>
    </row>
    <row r="687" spans="1:26">
      <c r="A687" t="s">
        <v>246</v>
      </c>
      <c r="B687" t="s">
        <v>2432</v>
      </c>
      <c r="C687" t="s">
        <v>195</v>
      </c>
      <c r="D687" t="s">
        <v>57</v>
      </c>
      <c r="E687" t="s">
        <v>58</v>
      </c>
      <c r="F687">
        <v>11860864</v>
      </c>
      <c r="G687" s="111">
        <v>44903</v>
      </c>
      <c r="H687" t="s">
        <v>1155</v>
      </c>
      <c r="I687" t="s">
        <v>255</v>
      </c>
      <c r="J687" t="s">
        <v>249</v>
      </c>
      <c r="K687" t="s">
        <v>250</v>
      </c>
      <c r="L687" t="s">
        <v>251</v>
      </c>
      <c r="O687" s="111">
        <v>44903</v>
      </c>
      <c r="P687" t="s">
        <v>252</v>
      </c>
      <c r="Q687" t="s">
        <v>253</v>
      </c>
      <c r="R687" s="111">
        <v>44908</v>
      </c>
      <c r="S687" t="s">
        <v>254</v>
      </c>
      <c r="T687" t="s">
        <v>254</v>
      </c>
      <c r="U687" t="s">
        <v>254</v>
      </c>
      <c r="V687" t="s">
        <v>254</v>
      </c>
      <c r="W687">
        <v>12882.7</v>
      </c>
      <c r="X687">
        <v>18373.490000000002</v>
      </c>
      <c r="Y687">
        <v>19449.05</v>
      </c>
      <c r="Z687" s="27">
        <f t="shared" si="10"/>
        <v>50705.240000000005</v>
      </c>
    </row>
    <row r="688" spans="1:26">
      <c r="A688" t="s">
        <v>246</v>
      </c>
      <c r="B688" t="s">
        <v>2432</v>
      </c>
      <c r="C688" t="s">
        <v>195</v>
      </c>
      <c r="D688" t="s">
        <v>57</v>
      </c>
      <c r="E688" t="s">
        <v>58</v>
      </c>
      <c r="F688">
        <v>11861310</v>
      </c>
      <c r="G688" s="111">
        <v>44901</v>
      </c>
      <c r="H688" t="s">
        <v>1156</v>
      </c>
      <c r="I688" t="s">
        <v>255</v>
      </c>
      <c r="J688" t="s">
        <v>249</v>
      </c>
      <c r="K688" t="s">
        <v>268</v>
      </c>
      <c r="L688" t="s">
        <v>251</v>
      </c>
      <c r="O688" s="111">
        <v>44903</v>
      </c>
      <c r="P688" t="s">
        <v>252</v>
      </c>
      <c r="Q688" t="s">
        <v>253</v>
      </c>
      <c r="R688" s="111">
        <v>44903</v>
      </c>
      <c r="S688" t="s">
        <v>254</v>
      </c>
      <c r="T688" t="s">
        <v>254</v>
      </c>
      <c r="U688" t="s">
        <v>254</v>
      </c>
      <c r="V688" t="s">
        <v>254</v>
      </c>
      <c r="W688">
        <v>1389</v>
      </c>
      <c r="X688">
        <v>7787</v>
      </c>
      <c r="Y688">
        <v>1562</v>
      </c>
      <c r="Z688" s="27">
        <f t="shared" si="10"/>
        <v>10738</v>
      </c>
    </row>
    <row r="689" spans="1:26">
      <c r="A689" t="s">
        <v>246</v>
      </c>
      <c r="B689" t="s">
        <v>2685</v>
      </c>
      <c r="C689" t="s">
        <v>195</v>
      </c>
      <c r="D689" t="s">
        <v>57</v>
      </c>
      <c r="E689" t="s">
        <v>58</v>
      </c>
      <c r="F689">
        <v>11869902</v>
      </c>
      <c r="G689" s="111">
        <v>44904</v>
      </c>
      <c r="H689" t="s">
        <v>1157</v>
      </c>
      <c r="I689" t="s">
        <v>255</v>
      </c>
      <c r="J689" t="s">
        <v>249</v>
      </c>
      <c r="K689" t="s">
        <v>250</v>
      </c>
      <c r="L689" t="s">
        <v>251</v>
      </c>
      <c r="O689" s="111">
        <v>44904</v>
      </c>
      <c r="P689" t="s">
        <v>252</v>
      </c>
      <c r="Q689" t="s">
        <v>253</v>
      </c>
      <c r="R689" s="111">
        <v>44907</v>
      </c>
      <c r="S689" t="s">
        <v>254</v>
      </c>
      <c r="T689" t="s">
        <v>254</v>
      </c>
      <c r="U689" t="s">
        <v>254</v>
      </c>
      <c r="V689" t="s">
        <v>254</v>
      </c>
      <c r="W689">
        <v>5438.53</v>
      </c>
      <c r="X689">
        <v>10214.26</v>
      </c>
      <c r="Y689">
        <v>8810.5</v>
      </c>
      <c r="Z689" s="27">
        <f t="shared" si="10"/>
        <v>24463.29</v>
      </c>
    </row>
    <row r="690" spans="1:26">
      <c r="A690" t="s">
        <v>246</v>
      </c>
      <c r="B690" t="s">
        <v>2432</v>
      </c>
      <c r="C690" t="s">
        <v>195</v>
      </c>
      <c r="D690" t="s">
        <v>57</v>
      </c>
      <c r="E690" t="s">
        <v>58</v>
      </c>
      <c r="F690">
        <v>11883505</v>
      </c>
      <c r="G690" s="111">
        <v>44915</v>
      </c>
      <c r="H690" t="s">
        <v>1158</v>
      </c>
      <c r="I690" t="s">
        <v>255</v>
      </c>
      <c r="J690" t="s">
        <v>249</v>
      </c>
      <c r="K690" t="s">
        <v>250</v>
      </c>
      <c r="L690" t="s">
        <v>251</v>
      </c>
      <c r="O690" s="111">
        <v>44915</v>
      </c>
      <c r="P690" t="s">
        <v>252</v>
      </c>
      <c r="Q690" t="s">
        <v>282</v>
      </c>
      <c r="R690" s="111">
        <v>44916</v>
      </c>
      <c r="S690" t="s">
        <v>254</v>
      </c>
      <c r="T690" t="s">
        <v>254</v>
      </c>
      <c r="U690" t="s">
        <v>254</v>
      </c>
      <c r="V690" t="s">
        <v>254</v>
      </c>
      <c r="W690">
        <v>4</v>
      </c>
      <c r="X690">
        <v>35.200000000000003</v>
      </c>
      <c r="Y690">
        <v>0</v>
      </c>
      <c r="Z690" s="27">
        <f t="shared" si="10"/>
        <v>39.200000000000003</v>
      </c>
    </row>
    <row r="691" spans="1:26">
      <c r="A691" t="s">
        <v>246</v>
      </c>
      <c r="B691" t="s">
        <v>2432</v>
      </c>
      <c r="C691" t="s">
        <v>195</v>
      </c>
      <c r="D691" t="s">
        <v>57</v>
      </c>
      <c r="E691" t="s">
        <v>58</v>
      </c>
      <c r="F691">
        <v>11944821</v>
      </c>
      <c r="G691" s="111">
        <v>44923</v>
      </c>
      <c r="H691" t="s">
        <v>1362</v>
      </c>
      <c r="I691" t="s">
        <v>255</v>
      </c>
      <c r="J691" t="s">
        <v>249</v>
      </c>
      <c r="K691" t="s">
        <v>250</v>
      </c>
      <c r="L691" t="s">
        <v>251</v>
      </c>
      <c r="O691" s="111">
        <v>44923</v>
      </c>
      <c r="P691" t="s">
        <v>252</v>
      </c>
      <c r="Q691" t="s">
        <v>257</v>
      </c>
      <c r="R691" s="111"/>
      <c r="S691" t="s">
        <v>254</v>
      </c>
      <c r="T691" t="s">
        <v>254</v>
      </c>
      <c r="U691" t="s">
        <v>254</v>
      </c>
      <c r="V691" t="s">
        <v>254</v>
      </c>
      <c r="W691">
        <v>0</v>
      </c>
      <c r="X691">
        <v>0</v>
      </c>
      <c r="Y691">
        <v>0</v>
      </c>
      <c r="Z691" s="27">
        <f t="shared" si="10"/>
        <v>0</v>
      </c>
    </row>
    <row r="692" spans="1:26">
      <c r="A692" t="s">
        <v>246</v>
      </c>
      <c r="B692" t="s">
        <v>2432</v>
      </c>
      <c r="C692" t="s">
        <v>195</v>
      </c>
      <c r="D692" t="s">
        <v>57</v>
      </c>
      <c r="E692" t="s">
        <v>58</v>
      </c>
      <c r="F692">
        <v>11978405</v>
      </c>
      <c r="G692" s="111">
        <v>44932</v>
      </c>
      <c r="H692" t="s">
        <v>1782</v>
      </c>
      <c r="I692" t="s">
        <v>255</v>
      </c>
      <c r="J692" t="s">
        <v>249</v>
      </c>
      <c r="K692" t="s">
        <v>250</v>
      </c>
      <c r="L692" t="s">
        <v>251</v>
      </c>
      <c r="O692" s="111">
        <v>44932</v>
      </c>
      <c r="P692" t="s">
        <v>252</v>
      </c>
      <c r="Q692" t="s">
        <v>253</v>
      </c>
      <c r="R692" s="111">
        <v>44936</v>
      </c>
      <c r="S692" t="s">
        <v>254</v>
      </c>
      <c r="T692" t="s">
        <v>254</v>
      </c>
      <c r="U692" t="s">
        <v>254</v>
      </c>
      <c r="V692" t="s">
        <v>254</v>
      </c>
      <c r="W692">
        <v>0</v>
      </c>
      <c r="X692">
        <v>2193.5</v>
      </c>
      <c r="Y692">
        <v>4506</v>
      </c>
      <c r="Z692" s="27">
        <f t="shared" si="10"/>
        <v>6699.5</v>
      </c>
    </row>
    <row r="693" spans="1:26">
      <c r="A693" t="s">
        <v>246</v>
      </c>
      <c r="B693" t="s">
        <v>2432</v>
      </c>
      <c r="C693" t="s">
        <v>195</v>
      </c>
      <c r="D693" t="s">
        <v>1107</v>
      </c>
      <c r="E693" t="s">
        <v>54</v>
      </c>
      <c r="F693">
        <v>11890004</v>
      </c>
      <c r="G693" s="111">
        <v>44909</v>
      </c>
      <c r="H693" t="s">
        <v>1159</v>
      </c>
      <c r="I693" t="s">
        <v>255</v>
      </c>
      <c r="J693" t="s">
        <v>249</v>
      </c>
      <c r="K693" t="s">
        <v>250</v>
      </c>
      <c r="L693" t="s">
        <v>251</v>
      </c>
      <c r="O693" s="111">
        <v>44909</v>
      </c>
      <c r="P693" t="s">
        <v>252</v>
      </c>
      <c r="Q693" t="s">
        <v>282</v>
      </c>
      <c r="R693" s="111">
        <v>44910</v>
      </c>
      <c r="S693" t="s">
        <v>254</v>
      </c>
      <c r="T693" t="s">
        <v>254</v>
      </c>
      <c r="U693" t="s">
        <v>254</v>
      </c>
      <c r="V693" t="s">
        <v>254</v>
      </c>
      <c r="W693">
        <v>13127</v>
      </c>
      <c r="X693">
        <v>0</v>
      </c>
      <c r="Y693">
        <v>0</v>
      </c>
      <c r="Z693" s="27">
        <f t="shared" si="10"/>
        <v>13127</v>
      </c>
    </row>
    <row r="694" spans="1:26">
      <c r="A694" t="s">
        <v>246</v>
      </c>
      <c r="B694" t="s">
        <v>2432</v>
      </c>
      <c r="C694" t="s">
        <v>195</v>
      </c>
      <c r="D694" t="s">
        <v>343</v>
      </c>
      <c r="E694" t="s">
        <v>54</v>
      </c>
      <c r="F694">
        <v>11965347</v>
      </c>
      <c r="G694" s="111">
        <v>44930</v>
      </c>
      <c r="H694" t="s">
        <v>1783</v>
      </c>
      <c r="I694" t="s">
        <v>255</v>
      </c>
      <c r="J694" t="s">
        <v>249</v>
      </c>
      <c r="K694" t="s">
        <v>250</v>
      </c>
      <c r="L694" t="s">
        <v>251</v>
      </c>
      <c r="O694" s="111">
        <v>44930</v>
      </c>
      <c r="P694" t="s">
        <v>252</v>
      </c>
      <c r="Q694" t="s">
        <v>253</v>
      </c>
      <c r="R694" s="111">
        <v>44931</v>
      </c>
      <c r="S694" t="s">
        <v>254</v>
      </c>
      <c r="T694" t="s">
        <v>254</v>
      </c>
      <c r="U694" t="s">
        <v>254</v>
      </c>
      <c r="V694" t="s">
        <v>254</v>
      </c>
      <c r="W694">
        <v>0</v>
      </c>
      <c r="X694">
        <v>23356</v>
      </c>
      <c r="Y694">
        <v>23230.85</v>
      </c>
      <c r="Z694" s="27">
        <f t="shared" si="10"/>
        <v>46586.85</v>
      </c>
    </row>
    <row r="695" spans="1:26">
      <c r="A695" t="s">
        <v>246</v>
      </c>
      <c r="B695" t="s">
        <v>2432</v>
      </c>
      <c r="C695" t="s">
        <v>195</v>
      </c>
      <c r="D695" t="s">
        <v>344</v>
      </c>
      <c r="E695" t="s">
        <v>54</v>
      </c>
      <c r="F695">
        <v>11996843</v>
      </c>
      <c r="G695" s="111">
        <v>44938</v>
      </c>
      <c r="H695" t="s">
        <v>1784</v>
      </c>
      <c r="I695" t="s">
        <v>255</v>
      </c>
      <c r="J695" t="s">
        <v>249</v>
      </c>
      <c r="K695" t="s">
        <v>250</v>
      </c>
      <c r="L695" t="s">
        <v>251</v>
      </c>
      <c r="O695" s="111">
        <v>44938</v>
      </c>
      <c r="P695" t="s">
        <v>252</v>
      </c>
      <c r="Q695" t="s">
        <v>253</v>
      </c>
      <c r="R695">
        <v>44939</v>
      </c>
      <c r="S695" t="s">
        <v>254</v>
      </c>
      <c r="T695" t="s">
        <v>254</v>
      </c>
      <c r="U695" t="s">
        <v>254</v>
      </c>
      <c r="V695" t="s">
        <v>254</v>
      </c>
      <c r="W695">
        <v>0</v>
      </c>
      <c r="X695">
        <v>7524</v>
      </c>
      <c r="Y695">
        <v>1400</v>
      </c>
      <c r="Z695" s="27">
        <f t="shared" si="10"/>
        <v>8924</v>
      </c>
    </row>
    <row r="696" spans="1:26">
      <c r="A696" t="s">
        <v>246</v>
      </c>
      <c r="B696" t="s">
        <v>2432</v>
      </c>
      <c r="C696" t="s">
        <v>195</v>
      </c>
      <c r="D696" t="s">
        <v>1053</v>
      </c>
      <c r="E696" t="s">
        <v>54</v>
      </c>
      <c r="F696">
        <v>7947928</v>
      </c>
      <c r="G696" s="111">
        <v>44918</v>
      </c>
      <c r="H696" t="s">
        <v>1160</v>
      </c>
      <c r="I696" t="s">
        <v>255</v>
      </c>
      <c r="J696" t="s">
        <v>249</v>
      </c>
      <c r="K696" t="s">
        <v>250</v>
      </c>
      <c r="L696" t="s">
        <v>251</v>
      </c>
      <c r="O696" s="111">
        <v>44922</v>
      </c>
      <c r="P696" t="s">
        <v>252</v>
      </c>
      <c r="Q696" t="s">
        <v>253</v>
      </c>
      <c r="R696" s="111">
        <v>44923</v>
      </c>
      <c r="S696" t="s">
        <v>254</v>
      </c>
      <c r="T696" t="s">
        <v>254</v>
      </c>
      <c r="U696" t="s">
        <v>254</v>
      </c>
      <c r="V696" t="s">
        <v>254</v>
      </c>
      <c r="W696">
        <v>2517.09</v>
      </c>
      <c r="X696">
        <v>10250.379999999999</v>
      </c>
      <c r="Y696">
        <v>10333.709999999999</v>
      </c>
      <c r="Z696" s="27">
        <f t="shared" si="10"/>
        <v>23101.18</v>
      </c>
    </row>
    <row r="697" spans="1:26">
      <c r="A697" t="s">
        <v>246</v>
      </c>
      <c r="B697" t="s">
        <v>2432</v>
      </c>
      <c r="C697" t="s">
        <v>195</v>
      </c>
      <c r="D697" t="s">
        <v>1053</v>
      </c>
      <c r="E697" t="s">
        <v>54</v>
      </c>
      <c r="F697">
        <v>8318471</v>
      </c>
      <c r="G697" s="111">
        <v>44914</v>
      </c>
      <c r="H697" t="s">
        <v>1363</v>
      </c>
      <c r="I697" t="s">
        <v>248</v>
      </c>
      <c r="J697" t="s">
        <v>249</v>
      </c>
      <c r="K697" t="s">
        <v>268</v>
      </c>
      <c r="O697" s="111">
        <v>44914</v>
      </c>
      <c r="P697" t="s">
        <v>252</v>
      </c>
      <c r="Q697" t="s">
        <v>282</v>
      </c>
      <c r="R697" s="111"/>
      <c r="S697" t="s">
        <v>254</v>
      </c>
      <c r="T697" t="s">
        <v>254</v>
      </c>
      <c r="U697" t="s">
        <v>254</v>
      </c>
      <c r="V697" t="s">
        <v>254</v>
      </c>
      <c r="W697">
        <v>0</v>
      </c>
      <c r="X697">
        <v>0</v>
      </c>
      <c r="Y697">
        <v>0</v>
      </c>
      <c r="Z697" s="27">
        <f t="shared" si="10"/>
        <v>0</v>
      </c>
    </row>
    <row r="698" spans="1:26">
      <c r="A698" t="s">
        <v>246</v>
      </c>
      <c r="B698" t="s">
        <v>2432</v>
      </c>
      <c r="C698" t="s">
        <v>195</v>
      </c>
      <c r="D698" t="s">
        <v>1053</v>
      </c>
      <c r="E698" t="s">
        <v>54</v>
      </c>
      <c r="F698">
        <v>11899905</v>
      </c>
      <c r="G698" s="111">
        <v>44923</v>
      </c>
      <c r="H698" t="s">
        <v>1161</v>
      </c>
      <c r="I698" t="s">
        <v>255</v>
      </c>
      <c r="J698" t="s">
        <v>249</v>
      </c>
      <c r="K698" t="s">
        <v>250</v>
      </c>
      <c r="L698" t="s">
        <v>251</v>
      </c>
      <c r="O698" s="111">
        <v>44923</v>
      </c>
      <c r="P698" t="s">
        <v>252</v>
      </c>
      <c r="Q698" t="s">
        <v>253</v>
      </c>
      <c r="R698" s="111">
        <v>44924</v>
      </c>
      <c r="S698" t="s">
        <v>254</v>
      </c>
      <c r="T698" t="s">
        <v>254</v>
      </c>
      <c r="U698" t="s">
        <v>254</v>
      </c>
      <c r="V698" t="s">
        <v>254</v>
      </c>
      <c r="W698">
        <v>9753.56</v>
      </c>
      <c r="X698">
        <v>15873</v>
      </c>
      <c r="Y698">
        <v>8156</v>
      </c>
      <c r="Z698" s="27">
        <f t="shared" si="10"/>
        <v>33782.559999999998</v>
      </c>
    </row>
    <row r="699" spans="1:26">
      <c r="A699" t="s">
        <v>246</v>
      </c>
      <c r="B699" t="s">
        <v>2432</v>
      </c>
      <c r="C699" t="s">
        <v>195</v>
      </c>
      <c r="D699" t="s">
        <v>1053</v>
      </c>
      <c r="E699" t="s">
        <v>54</v>
      </c>
      <c r="F699">
        <v>11905021</v>
      </c>
      <c r="G699" s="111">
        <v>44923</v>
      </c>
      <c r="H699" t="s">
        <v>1162</v>
      </c>
      <c r="I699" t="s">
        <v>255</v>
      </c>
      <c r="J699" t="s">
        <v>249</v>
      </c>
      <c r="K699" t="s">
        <v>268</v>
      </c>
      <c r="L699" t="s">
        <v>251</v>
      </c>
      <c r="O699" s="111">
        <v>44923</v>
      </c>
      <c r="P699" t="s">
        <v>252</v>
      </c>
      <c r="Q699" t="s">
        <v>253</v>
      </c>
      <c r="R699" s="111">
        <v>44924</v>
      </c>
      <c r="S699" t="s">
        <v>254</v>
      </c>
      <c r="T699" t="s">
        <v>254</v>
      </c>
      <c r="U699" t="s">
        <v>254</v>
      </c>
      <c r="V699" t="s">
        <v>254</v>
      </c>
      <c r="W699">
        <v>902.43</v>
      </c>
      <c r="X699">
        <v>3267.02</v>
      </c>
      <c r="Y699">
        <v>85</v>
      </c>
      <c r="Z699" s="27">
        <f t="shared" si="10"/>
        <v>4254.45</v>
      </c>
    </row>
    <row r="700" spans="1:26">
      <c r="A700" t="s">
        <v>246</v>
      </c>
      <c r="B700" t="s">
        <v>2432</v>
      </c>
      <c r="C700" t="s">
        <v>195</v>
      </c>
      <c r="D700" t="s">
        <v>1053</v>
      </c>
      <c r="E700" t="s">
        <v>54</v>
      </c>
      <c r="F700">
        <v>11906549</v>
      </c>
      <c r="G700" s="111">
        <v>44914</v>
      </c>
      <c r="H700" t="s">
        <v>1163</v>
      </c>
      <c r="I700" t="s">
        <v>255</v>
      </c>
      <c r="J700" t="s">
        <v>249</v>
      </c>
      <c r="K700" t="s">
        <v>250</v>
      </c>
      <c r="L700" t="s">
        <v>251</v>
      </c>
      <c r="O700" s="111">
        <v>44914</v>
      </c>
      <c r="P700" t="s">
        <v>252</v>
      </c>
      <c r="Q700" t="s">
        <v>253</v>
      </c>
      <c r="R700" s="111">
        <v>44915</v>
      </c>
      <c r="S700" t="s">
        <v>254</v>
      </c>
      <c r="T700" t="s">
        <v>254</v>
      </c>
      <c r="U700" t="s">
        <v>254</v>
      </c>
      <c r="V700" t="s">
        <v>254</v>
      </c>
      <c r="W700">
        <v>16803.37</v>
      </c>
      <c r="X700">
        <v>45761.24</v>
      </c>
      <c r="Y700">
        <v>42981.85</v>
      </c>
      <c r="Z700" s="27">
        <f t="shared" si="10"/>
        <v>105546.45999999999</v>
      </c>
    </row>
    <row r="701" spans="1:26">
      <c r="A701" t="s">
        <v>246</v>
      </c>
      <c r="B701" t="s">
        <v>2432</v>
      </c>
      <c r="C701" t="s">
        <v>195</v>
      </c>
      <c r="D701" t="s">
        <v>1053</v>
      </c>
      <c r="E701" t="s">
        <v>54</v>
      </c>
      <c r="F701">
        <v>11910762</v>
      </c>
      <c r="G701" s="111">
        <v>44915</v>
      </c>
      <c r="H701" t="s">
        <v>1164</v>
      </c>
      <c r="I701" t="s">
        <v>255</v>
      </c>
      <c r="L701" t="s">
        <v>251</v>
      </c>
      <c r="O701" s="111">
        <v>44915</v>
      </c>
      <c r="P701" t="s">
        <v>252</v>
      </c>
      <c r="Q701" t="s">
        <v>263</v>
      </c>
      <c r="R701" s="111">
        <v>44916</v>
      </c>
      <c r="S701" t="s">
        <v>254</v>
      </c>
      <c r="T701" t="s">
        <v>254</v>
      </c>
      <c r="U701" t="s">
        <v>254</v>
      </c>
      <c r="V701" t="s">
        <v>254</v>
      </c>
      <c r="W701">
        <v>252</v>
      </c>
      <c r="X701">
        <v>0</v>
      </c>
      <c r="Y701">
        <v>0</v>
      </c>
      <c r="Z701" s="27">
        <f t="shared" si="10"/>
        <v>252</v>
      </c>
    </row>
    <row r="702" spans="1:26">
      <c r="A702" t="s">
        <v>246</v>
      </c>
      <c r="B702" t="s">
        <v>2432</v>
      </c>
      <c r="C702" t="s">
        <v>195</v>
      </c>
      <c r="D702" t="s">
        <v>1053</v>
      </c>
      <c r="E702" t="s">
        <v>54</v>
      </c>
      <c r="F702">
        <v>11928637</v>
      </c>
      <c r="G702" s="111">
        <v>44918</v>
      </c>
      <c r="H702" t="s">
        <v>1165</v>
      </c>
      <c r="I702" t="s">
        <v>255</v>
      </c>
      <c r="J702" t="s">
        <v>249</v>
      </c>
      <c r="K702" t="s">
        <v>250</v>
      </c>
      <c r="L702" t="s">
        <v>251</v>
      </c>
      <c r="O702" s="111">
        <v>44918</v>
      </c>
      <c r="P702" t="s">
        <v>252</v>
      </c>
      <c r="Q702" t="s">
        <v>253</v>
      </c>
      <c r="R702" s="111">
        <v>44921</v>
      </c>
      <c r="S702" t="s">
        <v>254</v>
      </c>
      <c r="T702" t="s">
        <v>254</v>
      </c>
      <c r="U702" t="s">
        <v>254</v>
      </c>
      <c r="V702" t="s">
        <v>254</v>
      </c>
      <c r="W702">
        <v>2138</v>
      </c>
      <c r="X702">
        <v>13891.98</v>
      </c>
      <c r="Y702">
        <v>13531.89</v>
      </c>
      <c r="Z702" s="27">
        <f t="shared" si="10"/>
        <v>29561.87</v>
      </c>
    </row>
    <row r="703" spans="1:26">
      <c r="A703" t="s">
        <v>246</v>
      </c>
      <c r="B703" t="s">
        <v>2432</v>
      </c>
      <c r="C703" t="s">
        <v>195</v>
      </c>
      <c r="D703" t="s">
        <v>1053</v>
      </c>
      <c r="E703" t="s">
        <v>54</v>
      </c>
      <c r="F703">
        <v>11943672</v>
      </c>
      <c r="G703" s="111">
        <v>44923</v>
      </c>
      <c r="H703" t="s">
        <v>1166</v>
      </c>
      <c r="I703" t="s">
        <v>255</v>
      </c>
      <c r="J703" t="s">
        <v>249</v>
      </c>
      <c r="K703" t="s">
        <v>250</v>
      </c>
      <c r="L703" t="s">
        <v>251</v>
      </c>
      <c r="O703" s="111">
        <v>44923</v>
      </c>
      <c r="P703" t="s">
        <v>252</v>
      </c>
      <c r="Q703" t="s">
        <v>253</v>
      </c>
      <c r="R703" s="111">
        <v>44924</v>
      </c>
      <c r="S703" t="s">
        <v>254</v>
      </c>
      <c r="T703" t="s">
        <v>254</v>
      </c>
      <c r="U703" t="s">
        <v>254</v>
      </c>
      <c r="V703" t="s">
        <v>254</v>
      </c>
      <c r="W703">
        <v>3306.47</v>
      </c>
      <c r="X703">
        <v>6453.15</v>
      </c>
      <c r="Y703">
        <v>9955.75</v>
      </c>
      <c r="Z703" s="27">
        <f t="shared" si="10"/>
        <v>19715.37</v>
      </c>
    </row>
    <row r="704" spans="1:26">
      <c r="A704" t="s">
        <v>246</v>
      </c>
      <c r="B704" t="s">
        <v>2432</v>
      </c>
      <c r="C704" t="s">
        <v>195</v>
      </c>
      <c r="D704" t="s">
        <v>1053</v>
      </c>
      <c r="E704" t="s">
        <v>54</v>
      </c>
      <c r="F704">
        <v>11950849</v>
      </c>
      <c r="G704" s="111">
        <v>44932</v>
      </c>
      <c r="H704" t="s">
        <v>1785</v>
      </c>
      <c r="I704" t="s">
        <v>255</v>
      </c>
      <c r="J704" t="s">
        <v>249</v>
      </c>
      <c r="K704" t="s">
        <v>268</v>
      </c>
      <c r="L704" t="s">
        <v>251</v>
      </c>
      <c r="O704" s="111">
        <v>44932</v>
      </c>
      <c r="P704" t="s">
        <v>252</v>
      </c>
      <c r="Q704" t="s">
        <v>257</v>
      </c>
      <c r="R704" s="111">
        <v>44935</v>
      </c>
      <c r="S704" t="s">
        <v>254</v>
      </c>
      <c r="T704" t="s">
        <v>254</v>
      </c>
      <c r="U704" t="s">
        <v>254</v>
      </c>
      <c r="V704" t="s">
        <v>254</v>
      </c>
      <c r="W704">
        <v>0</v>
      </c>
      <c r="X704">
        <v>0</v>
      </c>
      <c r="Y704">
        <v>0</v>
      </c>
      <c r="Z704" s="27">
        <f t="shared" si="10"/>
        <v>0</v>
      </c>
    </row>
    <row r="705" spans="1:26">
      <c r="A705" t="s">
        <v>246</v>
      </c>
      <c r="B705" t="s">
        <v>2432</v>
      </c>
      <c r="C705" t="s">
        <v>195</v>
      </c>
      <c r="D705" t="s">
        <v>1053</v>
      </c>
      <c r="E705" t="s">
        <v>54</v>
      </c>
      <c r="F705">
        <v>11958879</v>
      </c>
      <c r="G705" s="111">
        <v>44925</v>
      </c>
      <c r="H705" t="s">
        <v>1364</v>
      </c>
      <c r="I705" t="s">
        <v>255</v>
      </c>
      <c r="J705" t="s">
        <v>249</v>
      </c>
      <c r="K705" t="s">
        <v>250</v>
      </c>
      <c r="L705" t="s">
        <v>251</v>
      </c>
      <c r="O705" s="111">
        <v>44925</v>
      </c>
      <c r="P705" t="s">
        <v>252</v>
      </c>
      <c r="Q705" t="s">
        <v>253</v>
      </c>
      <c r="R705" s="111">
        <v>44928</v>
      </c>
      <c r="S705" t="s">
        <v>254</v>
      </c>
      <c r="T705" t="s">
        <v>254</v>
      </c>
      <c r="U705" t="s">
        <v>254</v>
      </c>
      <c r="V705" t="s">
        <v>254</v>
      </c>
      <c r="W705">
        <v>0</v>
      </c>
      <c r="X705">
        <v>13802.44</v>
      </c>
      <c r="Y705">
        <v>21686.95</v>
      </c>
      <c r="Z705" s="27">
        <f t="shared" si="10"/>
        <v>35489.39</v>
      </c>
    </row>
    <row r="706" spans="1:26">
      <c r="A706" t="s">
        <v>246</v>
      </c>
      <c r="B706" t="s">
        <v>2432</v>
      </c>
      <c r="C706" t="s">
        <v>195</v>
      </c>
      <c r="D706" t="s">
        <v>1053</v>
      </c>
      <c r="E706" t="s">
        <v>54</v>
      </c>
      <c r="F706">
        <v>11969981</v>
      </c>
      <c r="G706" s="111">
        <v>44930</v>
      </c>
      <c r="H706" t="s">
        <v>1786</v>
      </c>
      <c r="I706" t="s">
        <v>255</v>
      </c>
      <c r="J706" t="s">
        <v>249</v>
      </c>
      <c r="K706" t="s">
        <v>250</v>
      </c>
      <c r="L706" t="s">
        <v>251</v>
      </c>
      <c r="O706" s="111">
        <v>44930</v>
      </c>
      <c r="P706" t="s">
        <v>252</v>
      </c>
      <c r="Q706" t="s">
        <v>253</v>
      </c>
      <c r="R706" s="111">
        <v>44932</v>
      </c>
      <c r="S706" t="s">
        <v>254</v>
      </c>
      <c r="T706" t="s">
        <v>254</v>
      </c>
      <c r="U706" t="s">
        <v>254</v>
      </c>
      <c r="V706" t="s">
        <v>254</v>
      </c>
      <c r="W706">
        <v>0</v>
      </c>
      <c r="X706">
        <v>5334.24</v>
      </c>
      <c r="Y706">
        <v>4195.96</v>
      </c>
      <c r="Z706" s="27">
        <f t="shared" si="10"/>
        <v>9530.2000000000007</v>
      </c>
    </row>
    <row r="707" spans="1:26">
      <c r="A707" t="s">
        <v>246</v>
      </c>
      <c r="B707" t="s">
        <v>2432</v>
      </c>
      <c r="C707" t="s">
        <v>195</v>
      </c>
      <c r="D707" t="s">
        <v>1053</v>
      </c>
      <c r="E707" t="s">
        <v>54</v>
      </c>
      <c r="F707">
        <v>11972996</v>
      </c>
      <c r="G707" s="111">
        <v>44932</v>
      </c>
      <c r="H707" t="s">
        <v>1787</v>
      </c>
      <c r="I707" t="s">
        <v>255</v>
      </c>
      <c r="J707" t="s">
        <v>249</v>
      </c>
      <c r="K707" t="s">
        <v>250</v>
      </c>
      <c r="L707" t="s">
        <v>251</v>
      </c>
      <c r="O707" s="111">
        <v>44932</v>
      </c>
      <c r="P707" t="s">
        <v>252</v>
      </c>
      <c r="Q707" t="s">
        <v>253</v>
      </c>
      <c r="R707" s="111">
        <v>44935</v>
      </c>
      <c r="S707" t="s">
        <v>254</v>
      </c>
      <c r="T707" t="s">
        <v>254</v>
      </c>
      <c r="U707" t="s">
        <v>254</v>
      </c>
      <c r="V707" t="s">
        <v>254</v>
      </c>
      <c r="W707">
        <v>0</v>
      </c>
      <c r="X707">
        <v>4866.9399999999996</v>
      </c>
      <c r="Y707">
        <v>9606.5400000000009</v>
      </c>
      <c r="Z707" s="27">
        <f t="shared" ref="Z707:Z770" si="11">SUM(W707:Y707)</f>
        <v>14473.48</v>
      </c>
    </row>
    <row r="708" spans="1:26">
      <c r="A708" t="s">
        <v>246</v>
      </c>
      <c r="B708" t="s">
        <v>2432</v>
      </c>
      <c r="C708" t="s">
        <v>195</v>
      </c>
      <c r="D708" t="s">
        <v>1053</v>
      </c>
      <c r="E708" t="s">
        <v>54</v>
      </c>
      <c r="F708">
        <v>11978066</v>
      </c>
      <c r="G708" s="111">
        <v>44932</v>
      </c>
      <c r="H708" t="s">
        <v>1788</v>
      </c>
      <c r="I708" t="s">
        <v>255</v>
      </c>
      <c r="J708" t="s">
        <v>249</v>
      </c>
      <c r="K708" t="s">
        <v>250</v>
      </c>
      <c r="L708" t="s">
        <v>251</v>
      </c>
      <c r="O708" s="111">
        <v>44932</v>
      </c>
      <c r="P708" t="s">
        <v>252</v>
      </c>
      <c r="Q708" t="s">
        <v>253</v>
      </c>
      <c r="R708" s="111">
        <v>44935</v>
      </c>
      <c r="S708" t="s">
        <v>254</v>
      </c>
      <c r="T708" t="s">
        <v>254</v>
      </c>
      <c r="U708" t="s">
        <v>254</v>
      </c>
      <c r="V708" t="s">
        <v>254</v>
      </c>
      <c r="W708">
        <v>0</v>
      </c>
      <c r="X708">
        <v>275</v>
      </c>
      <c r="Y708">
        <v>45</v>
      </c>
      <c r="Z708" s="27">
        <f t="shared" si="11"/>
        <v>320</v>
      </c>
    </row>
    <row r="709" spans="1:26">
      <c r="A709" t="s">
        <v>246</v>
      </c>
      <c r="B709" t="s">
        <v>2432</v>
      </c>
      <c r="C709" t="s">
        <v>195</v>
      </c>
      <c r="D709" t="s">
        <v>1053</v>
      </c>
      <c r="E709" t="s">
        <v>54</v>
      </c>
      <c r="F709">
        <v>11978550</v>
      </c>
      <c r="G709" s="111">
        <v>44932</v>
      </c>
      <c r="H709" t="s">
        <v>1789</v>
      </c>
      <c r="I709" t="s">
        <v>255</v>
      </c>
      <c r="J709" t="s">
        <v>249</v>
      </c>
      <c r="K709" t="s">
        <v>250</v>
      </c>
      <c r="L709" t="s">
        <v>251</v>
      </c>
      <c r="O709" s="111">
        <v>44932</v>
      </c>
      <c r="P709" t="s">
        <v>252</v>
      </c>
      <c r="Q709" t="s">
        <v>253</v>
      </c>
      <c r="R709" s="111">
        <v>44935</v>
      </c>
      <c r="S709" t="s">
        <v>254</v>
      </c>
      <c r="T709" t="s">
        <v>254</v>
      </c>
      <c r="U709" t="s">
        <v>254</v>
      </c>
      <c r="V709" t="s">
        <v>254</v>
      </c>
      <c r="W709">
        <v>0</v>
      </c>
      <c r="X709">
        <v>6100</v>
      </c>
      <c r="Y709">
        <v>4258</v>
      </c>
      <c r="Z709" s="27">
        <f t="shared" si="11"/>
        <v>10358</v>
      </c>
    </row>
    <row r="710" spans="1:26">
      <c r="A710" t="s">
        <v>246</v>
      </c>
      <c r="B710" t="s">
        <v>2432</v>
      </c>
      <c r="C710" t="s">
        <v>195</v>
      </c>
      <c r="D710" t="s">
        <v>1053</v>
      </c>
      <c r="E710" t="s">
        <v>54</v>
      </c>
      <c r="F710">
        <v>11980951</v>
      </c>
      <c r="G710" s="111">
        <v>44937</v>
      </c>
      <c r="H710" t="s">
        <v>1790</v>
      </c>
      <c r="I710" t="s">
        <v>255</v>
      </c>
      <c r="J710" t="s">
        <v>249</v>
      </c>
      <c r="K710" t="s">
        <v>250</v>
      </c>
      <c r="L710" t="s">
        <v>251</v>
      </c>
      <c r="O710" s="111">
        <v>44950</v>
      </c>
      <c r="P710" t="s">
        <v>252</v>
      </c>
      <c r="Q710" t="s">
        <v>253</v>
      </c>
      <c r="R710" s="111">
        <v>44952</v>
      </c>
      <c r="S710" t="s">
        <v>254</v>
      </c>
      <c r="T710" t="s">
        <v>254</v>
      </c>
      <c r="U710" t="s">
        <v>254</v>
      </c>
      <c r="V710" t="s">
        <v>254</v>
      </c>
      <c r="W710">
        <v>0</v>
      </c>
      <c r="X710">
        <v>686</v>
      </c>
      <c r="Y710">
        <v>5547.75</v>
      </c>
      <c r="Z710" s="27">
        <f t="shared" si="11"/>
        <v>6233.75</v>
      </c>
    </row>
    <row r="711" spans="1:26">
      <c r="A711" t="s">
        <v>246</v>
      </c>
      <c r="B711" t="s">
        <v>2686</v>
      </c>
      <c r="C711" t="s">
        <v>1791</v>
      </c>
      <c r="D711" t="s">
        <v>1792</v>
      </c>
      <c r="E711" t="s">
        <v>1528</v>
      </c>
      <c r="F711">
        <v>12049413</v>
      </c>
      <c r="G711" s="111">
        <v>44952</v>
      </c>
      <c r="H711" t="s">
        <v>1793</v>
      </c>
      <c r="I711" t="s">
        <v>271</v>
      </c>
      <c r="J711" t="s">
        <v>249</v>
      </c>
      <c r="K711" t="s">
        <v>250</v>
      </c>
      <c r="L711" t="s">
        <v>251</v>
      </c>
      <c r="O711" s="111">
        <v>44953</v>
      </c>
      <c r="P711" t="s">
        <v>252</v>
      </c>
      <c r="Q711" t="s">
        <v>257</v>
      </c>
      <c r="R711" s="111">
        <v>44981</v>
      </c>
      <c r="S711" t="s">
        <v>254</v>
      </c>
      <c r="T711" t="s">
        <v>254</v>
      </c>
      <c r="U711" t="s">
        <v>254</v>
      </c>
      <c r="V711" t="s">
        <v>254</v>
      </c>
      <c r="W711">
        <v>0</v>
      </c>
      <c r="X711">
        <v>0</v>
      </c>
      <c r="Y711">
        <v>0</v>
      </c>
      <c r="Z711" s="27">
        <f t="shared" si="11"/>
        <v>0</v>
      </c>
    </row>
    <row r="712" spans="1:26">
      <c r="A712" t="s">
        <v>246</v>
      </c>
      <c r="B712" t="s">
        <v>2686</v>
      </c>
      <c r="C712" t="s">
        <v>1791</v>
      </c>
      <c r="D712" t="s">
        <v>1792</v>
      </c>
      <c r="E712" t="s">
        <v>1528</v>
      </c>
      <c r="F712">
        <v>12111594</v>
      </c>
      <c r="G712" s="111">
        <v>44967</v>
      </c>
      <c r="H712" t="s">
        <v>2687</v>
      </c>
      <c r="I712" t="s">
        <v>255</v>
      </c>
      <c r="O712" s="111">
        <v>44972</v>
      </c>
      <c r="P712" t="s">
        <v>254</v>
      </c>
      <c r="Q712" t="s">
        <v>263</v>
      </c>
      <c r="R712" s="111"/>
      <c r="S712" t="s">
        <v>254</v>
      </c>
      <c r="T712" t="s">
        <v>254</v>
      </c>
      <c r="U712" t="s">
        <v>254</v>
      </c>
      <c r="V712" t="s">
        <v>254</v>
      </c>
      <c r="W712">
        <v>0</v>
      </c>
      <c r="X712">
        <v>0</v>
      </c>
      <c r="Y712">
        <v>0</v>
      </c>
      <c r="Z712" s="27">
        <f t="shared" si="11"/>
        <v>0</v>
      </c>
    </row>
    <row r="713" spans="1:26">
      <c r="A713" t="s">
        <v>246</v>
      </c>
      <c r="B713" t="s">
        <v>2686</v>
      </c>
      <c r="C713" t="s">
        <v>1791</v>
      </c>
      <c r="D713" t="s">
        <v>1691</v>
      </c>
      <c r="E713" t="s">
        <v>1528</v>
      </c>
      <c r="F713">
        <v>1448376</v>
      </c>
      <c r="G713" s="111">
        <v>44957</v>
      </c>
      <c r="H713" t="s">
        <v>2688</v>
      </c>
      <c r="I713" t="s">
        <v>271</v>
      </c>
      <c r="J713" t="s">
        <v>249</v>
      </c>
      <c r="K713" t="s">
        <v>250</v>
      </c>
      <c r="L713" t="s">
        <v>251</v>
      </c>
      <c r="O713" s="111">
        <v>44958</v>
      </c>
      <c r="P713" t="s">
        <v>252</v>
      </c>
      <c r="Q713" t="s">
        <v>253</v>
      </c>
      <c r="R713" s="111">
        <v>44979</v>
      </c>
      <c r="S713" t="s">
        <v>254</v>
      </c>
      <c r="T713" t="s">
        <v>254</v>
      </c>
      <c r="U713" t="s">
        <v>254</v>
      </c>
      <c r="V713" t="s">
        <v>254</v>
      </c>
      <c r="W713">
        <v>0</v>
      </c>
      <c r="X713">
        <v>0</v>
      </c>
      <c r="Y713">
        <v>557.70000000000005</v>
      </c>
      <c r="Z713" s="27">
        <f t="shared" si="11"/>
        <v>557.70000000000005</v>
      </c>
    </row>
    <row r="714" spans="1:26">
      <c r="A714" t="s">
        <v>246</v>
      </c>
      <c r="B714" t="s">
        <v>2686</v>
      </c>
      <c r="C714" t="s">
        <v>1791</v>
      </c>
      <c r="D714" t="s">
        <v>1691</v>
      </c>
      <c r="E714" t="s">
        <v>1528</v>
      </c>
      <c r="F714">
        <v>12095380</v>
      </c>
      <c r="G714" s="111">
        <v>44961</v>
      </c>
      <c r="H714" t="s">
        <v>2689</v>
      </c>
      <c r="I714" t="s">
        <v>271</v>
      </c>
      <c r="J714" t="s">
        <v>249</v>
      </c>
      <c r="K714" t="s">
        <v>250</v>
      </c>
      <c r="L714" t="s">
        <v>251</v>
      </c>
      <c r="O714" s="111">
        <v>44963</v>
      </c>
      <c r="P714" t="s">
        <v>252</v>
      </c>
      <c r="Q714" t="s">
        <v>253</v>
      </c>
      <c r="R714" s="111">
        <v>44979</v>
      </c>
      <c r="S714" t="s">
        <v>254</v>
      </c>
      <c r="T714" t="s">
        <v>254</v>
      </c>
      <c r="U714" t="s">
        <v>254</v>
      </c>
      <c r="V714" t="s">
        <v>254</v>
      </c>
      <c r="W714">
        <v>0</v>
      </c>
      <c r="X714">
        <v>0</v>
      </c>
      <c r="Y714">
        <v>700</v>
      </c>
      <c r="Z714" s="27">
        <f t="shared" si="11"/>
        <v>700</v>
      </c>
    </row>
    <row r="715" spans="1:26">
      <c r="A715" t="s">
        <v>246</v>
      </c>
      <c r="B715" t="s">
        <v>2686</v>
      </c>
      <c r="C715" t="s">
        <v>1791</v>
      </c>
      <c r="D715" t="s">
        <v>1691</v>
      </c>
      <c r="E715" t="s">
        <v>1528</v>
      </c>
      <c r="F715">
        <v>12095458</v>
      </c>
      <c r="G715" s="111">
        <v>44961</v>
      </c>
      <c r="H715" t="s">
        <v>2690</v>
      </c>
      <c r="I715" t="s">
        <v>271</v>
      </c>
      <c r="J715" t="s">
        <v>249</v>
      </c>
      <c r="K715" t="s">
        <v>250</v>
      </c>
      <c r="L715" t="s">
        <v>251</v>
      </c>
      <c r="O715" s="111">
        <v>44963</v>
      </c>
      <c r="P715" t="s">
        <v>252</v>
      </c>
      <c r="Q715" t="s">
        <v>253</v>
      </c>
      <c r="R715" s="111">
        <v>44979</v>
      </c>
      <c r="S715" t="s">
        <v>254</v>
      </c>
      <c r="T715" t="s">
        <v>254</v>
      </c>
      <c r="U715" t="s">
        <v>254</v>
      </c>
      <c r="V715" t="s">
        <v>254</v>
      </c>
      <c r="W715">
        <v>0</v>
      </c>
      <c r="X715">
        <v>0</v>
      </c>
      <c r="Y715">
        <v>940</v>
      </c>
      <c r="Z715" s="27">
        <f t="shared" si="11"/>
        <v>940</v>
      </c>
    </row>
    <row r="716" spans="1:26">
      <c r="A716" t="s">
        <v>246</v>
      </c>
      <c r="B716" t="s">
        <v>2686</v>
      </c>
      <c r="C716" t="s">
        <v>1791</v>
      </c>
      <c r="D716" t="s">
        <v>1691</v>
      </c>
      <c r="E716" t="s">
        <v>1528</v>
      </c>
      <c r="F716">
        <v>12095523</v>
      </c>
      <c r="G716" s="111">
        <v>44961</v>
      </c>
      <c r="H716" t="s">
        <v>2691</v>
      </c>
      <c r="I716" t="s">
        <v>271</v>
      </c>
      <c r="J716" t="s">
        <v>249</v>
      </c>
      <c r="K716" t="s">
        <v>250</v>
      </c>
      <c r="L716" t="s">
        <v>251</v>
      </c>
      <c r="O716" s="111">
        <v>44963</v>
      </c>
      <c r="P716" t="s">
        <v>252</v>
      </c>
      <c r="Q716" t="s">
        <v>253</v>
      </c>
      <c r="R716" s="111">
        <v>44979</v>
      </c>
      <c r="S716" t="s">
        <v>254</v>
      </c>
      <c r="T716" t="s">
        <v>254</v>
      </c>
      <c r="U716" t="s">
        <v>254</v>
      </c>
      <c r="V716" t="s">
        <v>254</v>
      </c>
      <c r="W716">
        <v>0</v>
      </c>
      <c r="X716">
        <v>0</v>
      </c>
      <c r="Y716">
        <v>800</v>
      </c>
      <c r="Z716" s="27">
        <f t="shared" si="11"/>
        <v>800</v>
      </c>
    </row>
    <row r="717" spans="1:26">
      <c r="A717" t="s">
        <v>246</v>
      </c>
      <c r="B717" t="s">
        <v>2686</v>
      </c>
      <c r="C717" t="s">
        <v>1791</v>
      </c>
      <c r="D717" t="s">
        <v>1691</v>
      </c>
      <c r="E717" t="s">
        <v>1528</v>
      </c>
      <c r="F717">
        <v>12097151</v>
      </c>
      <c r="G717" s="111">
        <v>44963</v>
      </c>
      <c r="H717" t="s">
        <v>2692</v>
      </c>
      <c r="I717" t="s">
        <v>271</v>
      </c>
      <c r="J717" t="s">
        <v>249</v>
      </c>
      <c r="K717" t="s">
        <v>268</v>
      </c>
      <c r="L717" t="s">
        <v>251</v>
      </c>
      <c r="O717" s="111">
        <v>44964</v>
      </c>
      <c r="P717" t="s">
        <v>252</v>
      </c>
      <c r="Q717" t="s">
        <v>253</v>
      </c>
      <c r="R717" s="111">
        <v>44979</v>
      </c>
      <c r="S717" t="s">
        <v>254</v>
      </c>
      <c r="T717" t="s">
        <v>254</v>
      </c>
      <c r="U717" t="s">
        <v>254</v>
      </c>
      <c r="V717" t="s">
        <v>254</v>
      </c>
      <c r="W717">
        <v>0</v>
      </c>
      <c r="X717">
        <v>0</v>
      </c>
      <c r="Y717">
        <v>241</v>
      </c>
      <c r="Z717" s="27">
        <f t="shared" si="11"/>
        <v>241</v>
      </c>
    </row>
    <row r="718" spans="1:26">
      <c r="A718" t="s">
        <v>246</v>
      </c>
      <c r="B718" t="s">
        <v>2686</v>
      </c>
      <c r="C718" t="s">
        <v>1791</v>
      </c>
      <c r="D718" t="s">
        <v>1691</v>
      </c>
      <c r="E718" t="s">
        <v>1528</v>
      </c>
      <c r="F718">
        <v>12097558</v>
      </c>
      <c r="G718" s="111">
        <v>44963</v>
      </c>
      <c r="H718" t="s">
        <v>2693</v>
      </c>
      <c r="I718" t="s">
        <v>248</v>
      </c>
      <c r="J718" t="s">
        <v>249</v>
      </c>
      <c r="K718" t="s">
        <v>250</v>
      </c>
      <c r="L718" t="s">
        <v>251</v>
      </c>
      <c r="O718" s="111">
        <v>44964</v>
      </c>
      <c r="P718" t="s">
        <v>252</v>
      </c>
      <c r="Q718" t="s">
        <v>257</v>
      </c>
      <c r="R718" s="111"/>
      <c r="S718" t="s">
        <v>254</v>
      </c>
      <c r="T718" t="s">
        <v>254</v>
      </c>
      <c r="U718" t="s">
        <v>254</v>
      </c>
      <c r="V718" t="s">
        <v>254</v>
      </c>
      <c r="W718">
        <v>0</v>
      </c>
      <c r="X718">
        <v>0</v>
      </c>
      <c r="Y718">
        <v>0</v>
      </c>
      <c r="Z718" s="27">
        <f t="shared" si="11"/>
        <v>0</v>
      </c>
    </row>
    <row r="719" spans="1:26">
      <c r="A719" t="s">
        <v>246</v>
      </c>
      <c r="B719" t="s">
        <v>2686</v>
      </c>
      <c r="C719" t="s">
        <v>1791</v>
      </c>
      <c r="D719" t="s">
        <v>1691</v>
      </c>
      <c r="E719" t="s">
        <v>1528</v>
      </c>
      <c r="F719">
        <v>12101411</v>
      </c>
      <c r="G719" s="111">
        <v>44964</v>
      </c>
      <c r="H719" t="s">
        <v>2694</v>
      </c>
      <c r="I719" t="s">
        <v>255</v>
      </c>
      <c r="L719" t="s">
        <v>251</v>
      </c>
      <c r="O719" s="111">
        <v>44965</v>
      </c>
      <c r="P719" t="s">
        <v>252</v>
      </c>
      <c r="Q719" t="s">
        <v>263</v>
      </c>
      <c r="R719" s="111">
        <v>44970</v>
      </c>
      <c r="S719" t="s">
        <v>254</v>
      </c>
      <c r="T719" t="s">
        <v>254</v>
      </c>
      <c r="U719" t="s">
        <v>254</v>
      </c>
      <c r="V719" t="s">
        <v>254</v>
      </c>
      <c r="W719">
        <v>0</v>
      </c>
      <c r="X719">
        <v>0</v>
      </c>
      <c r="Y719">
        <v>0</v>
      </c>
      <c r="Z719" s="27">
        <f t="shared" si="11"/>
        <v>0</v>
      </c>
    </row>
    <row r="720" spans="1:26">
      <c r="A720" t="s">
        <v>246</v>
      </c>
      <c r="B720" t="s">
        <v>2686</v>
      </c>
      <c r="C720" t="s">
        <v>1791</v>
      </c>
      <c r="D720" t="s">
        <v>1691</v>
      </c>
      <c r="E720" t="s">
        <v>1528</v>
      </c>
      <c r="F720">
        <v>12110833</v>
      </c>
      <c r="G720" s="111">
        <v>44966</v>
      </c>
      <c r="H720" t="s">
        <v>2695</v>
      </c>
      <c r="I720" t="s">
        <v>248</v>
      </c>
      <c r="J720" t="s">
        <v>259</v>
      </c>
      <c r="K720" t="s">
        <v>250</v>
      </c>
      <c r="L720" t="s">
        <v>251</v>
      </c>
      <c r="O720" s="111">
        <v>44966</v>
      </c>
      <c r="P720" t="s">
        <v>254</v>
      </c>
      <c r="Q720" t="s">
        <v>253</v>
      </c>
      <c r="R720" s="111">
        <v>44970</v>
      </c>
      <c r="S720" t="s">
        <v>254</v>
      </c>
      <c r="T720" t="s">
        <v>254</v>
      </c>
      <c r="U720" t="s">
        <v>254</v>
      </c>
      <c r="V720" t="s">
        <v>254</v>
      </c>
      <c r="W720">
        <v>0</v>
      </c>
      <c r="X720">
        <v>0</v>
      </c>
      <c r="Y720">
        <v>1</v>
      </c>
      <c r="Z720" s="27">
        <f t="shared" si="11"/>
        <v>1</v>
      </c>
    </row>
    <row r="721" spans="1:26">
      <c r="A721" t="s">
        <v>246</v>
      </c>
      <c r="B721" t="s">
        <v>2686</v>
      </c>
      <c r="C721" t="s">
        <v>1791</v>
      </c>
      <c r="D721" t="s">
        <v>1691</v>
      </c>
      <c r="E721" t="s">
        <v>1528</v>
      </c>
      <c r="F721">
        <v>12121051</v>
      </c>
      <c r="G721" s="111">
        <v>44972</v>
      </c>
      <c r="H721" t="s">
        <v>2696</v>
      </c>
      <c r="I721" t="s">
        <v>248</v>
      </c>
      <c r="J721" t="s">
        <v>249</v>
      </c>
      <c r="K721" t="s">
        <v>268</v>
      </c>
      <c r="L721" t="s">
        <v>251</v>
      </c>
      <c r="O721" s="111">
        <v>44977</v>
      </c>
      <c r="P721" t="s">
        <v>252</v>
      </c>
      <c r="Q721" t="s">
        <v>1406</v>
      </c>
      <c r="R721" s="111"/>
      <c r="S721" t="s">
        <v>254</v>
      </c>
      <c r="T721" t="s">
        <v>254</v>
      </c>
      <c r="U721" t="s">
        <v>254</v>
      </c>
      <c r="V721" t="s">
        <v>254</v>
      </c>
      <c r="W721">
        <v>0</v>
      </c>
      <c r="X721">
        <v>0</v>
      </c>
      <c r="Y721">
        <v>0</v>
      </c>
      <c r="Z721" s="27">
        <f t="shared" si="11"/>
        <v>0</v>
      </c>
    </row>
    <row r="722" spans="1:26">
      <c r="A722" t="s">
        <v>246</v>
      </c>
      <c r="B722" t="s">
        <v>2686</v>
      </c>
      <c r="C722" t="s">
        <v>1791</v>
      </c>
      <c r="D722" t="s">
        <v>1691</v>
      </c>
      <c r="E722" t="s">
        <v>1528</v>
      </c>
      <c r="F722">
        <v>12151097</v>
      </c>
      <c r="G722" s="111">
        <v>44980</v>
      </c>
      <c r="H722" t="s">
        <v>2697</v>
      </c>
      <c r="I722" t="s">
        <v>248</v>
      </c>
      <c r="J722" t="s">
        <v>249</v>
      </c>
      <c r="K722" t="s">
        <v>250</v>
      </c>
      <c r="L722" t="s">
        <v>251</v>
      </c>
      <c r="O722" s="111">
        <v>44981</v>
      </c>
      <c r="P722" t="s">
        <v>252</v>
      </c>
      <c r="Q722" t="s">
        <v>253</v>
      </c>
      <c r="R722" s="111"/>
      <c r="S722" t="s">
        <v>254</v>
      </c>
      <c r="T722" t="s">
        <v>254</v>
      </c>
      <c r="U722" t="s">
        <v>254</v>
      </c>
      <c r="V722" t="s">
        <v>254</v>
      </c>
      <c r="W722">
        <v>0</v>
      </c>
      <c r="X722">
        <v>0</v>
      </c>
      <c r="Y722">
        <v>398</v>
      </c>
      <c r="Z722" s="27">
        <f t="shared" si="11"/>
        <v>398</v>
      </c>
    </row>
    <row r="723" spans="1:26">
      <c r="A723" t="s">
        <v>246</v>
      </c>
      <c r="B723" t="s">
        <v>2698</v>
      </c>
      <c r="C723" t="s">
        <v>190</v>
      </c>
      <c r="D723" t="s">
        <v>2699</v>
      </c>
      <c r="E723" t="s">
        <v>46</v>
      </c>
      <c r="F723">
        <v>12137429</v>
      </c>
      <c r="G723" s="111">
        <v>44973</v>
      </c>
      <c r="H723" t="s">
        <v>2700</v>
      </c>
      <c r="I723" t="s">
        <v>271</v>
      </c>
      <c r="J723" t="s">
        <v>249</v>
      </c>
      <c r="K723" t="s">
        <v>250</v>
      </c>
      <c r="L723" t="s">
        <v>251</v>
      </c>
      <c r="O723" s="111">
        <v>44973</v>
      </c>
      <c r="P723" t="s">
        <v>252</v>
      </c>
      <c r="Q723" t="s">
        <v>253</v>
      </c>
      <c r="R723">
        <v>44981</v>
      </c>
      <c r="S723" t="s">
        <v>254</v>
      </c>
      <c r="T723" t="s">
        <v>254</v>
      </c>
      <c r="U723" t="s">
        <v>254</v>
      </c>
      <c r="V723" t="s">
        <v>254</v>
      </c>
      <c r="W723">
        <v>0</v>
      </c>
      <c r="X723">
        <v>0</v>
      </c>
      <c r="Y723">
        <v>247.99</v>
      </c>
      <c r="Z723" s="27">
        <f t="shared" si="11"/>
        <v>247.99</v>
      </c>
    </row>
    <row r="724" spans="1:26">
      <c r="A724" t="s">
        <v>246</v>
      </c>
      <c r="B724" t="s">
        <v>2698</v>
      </c>
      <c r="C724" t="s">
        <v>190</v>
      </c>
      <c r="D724" t="s">
        <v>1003</v>
      </c>
      <c r="E724" t="s">
        <v>46</v>
      </c>
      <c r="F724">
        <v>11978600</v>
      </c>
      <c r="G724" s="111">
        <v>44932</v>
      </c>
      <c r="H724" t="s">
        <v>1794</v>
      </c>
      <c r="I724" t="s">
        <v>255</v>
      </c>
      <c r="J724" t="s">
        <v>249</v>
      </c>
      <c r="K724" t="s">
        <v>250</v>
      </c>
      <c r="L724" t="s">
        <v>251</v>
      </c>
      <c r="O724" s="111">
        <v>44932</v>
      </c>
      <c r="P724" t="s">
        <v>252</v>
      </c>
      <c r="Q724" t="s">
        <v>253</v>
      </c>
      <c r="R724" s="111">
        <v>44938</v>
      </c>
      <c r="S724" t="s">
        <v>254</v>
      </c>
      <c r="T724" t="s">
        <v>254</v>
      </c>
      <c r="U724" t="s">
        <v>254</v>
      </c>
      <c r="V724" t="s">
        <v>254</v>
      </c>
      <c r="W724">
        <v>0</v>
      </c>
      <c r="X724">
        <v>5698.25</v>
      </c>
      <c r="Y724">
        <v>13247.5</v>
      </c>
      <c r="Z724" s="27">
        <f t="shared" si="11"/>
        <v>18945.75</v>
      </c>
    </row>
    <row r="725" spans="1:26">
      <c r="A725" t="s">
        <v>246</v>
      </c>
      <c r="B725" t="s">
        <v>2698</v>
      </c>
      <c r="C725" t="s">
        <v>190</v>
      </c>
      <c r="D725" t="s">
        <v>45</v>
      </c>
      <c r="E725" t="s">
        <v>46</v>
      </c>
      <c r="F725">
        <v>270194</v>
      </c>
      <c r="G725" s="111">
        <v>44904</v>
      </c>
      <c r="H725" t="s">
        <v>1167</v>
      </c>
      <c r="I725" t="s">
        <v>255</v>
      </c>
      <c r="J725" t="s">
        <v>249</v>
      </c>
      <c r="K725" t="s">
        <v>1168</v>
      </c>
      <c r="L725" t="s">
        <v>251</v>
      </c>
      <c r="O725" s="111">
        <v>44909</v>
      </c>
      <c r="P725" t="s">
        <v>252</v>
      </c>
      <c r="Q725" t="s">
        <v>253</v>
      </c>
      <c r="R725" s="111">
        <v>44910</v>
      </c>
      <c r="S725" t="s">
        <v>254</v>
      </c>
      <c r="T725" t="s">
        <v>254</v>
      </c>
      <c r="U725" t="s">
        <v>254</v>
      </c>
      <c r="V725" t="s">
        <v>254</v>
      </c>
      <c r="W725">
        <v>17243.830000000002</v>
      </c>
      <c r="X725">
        <v>48648.78</v>
      </c>
      <c r="Y725">
        <v>28304.66</v>
      </c>
      <c r="Z725" s="27">
        <f t="shared" si="11"/>
        <v>94197.27</v>
      </c>
    </row>
    <row r="726" spans="1:26">
      <c r="A726" t="s">
        <v>246</v>
      </c>
      <c r="B726" t="s">
        <v>2698</v>
      </c>
      <c r="C726" t="s">
        <v>190</v>
      </c>
      <c r="D726" t="s">
        <v>45</v>
      </c>
      <c r="E726" t="s">
        <v>46</v>
      </c>
      <c r="F726">
        <v>6116876</v>
      </c>
      <c r="G726" s="111">
        <v>44923</v>
      </c>
      <c r="H726" t="s">
        <v>1169</v>
      </c>
      <c r="I726" t="s">
        <v>255</v>
      </c>
      <c r="J726" t="s">
        <v>249</v>
      </c>
      <c r="K726" t="s">
        <v>268</v>
      </c>
      <c r="L726" t="s">
        <v>251</v>
      </c>
      <c r="O726" s="111">
        <v>44923</v>
      </c>
      <c r="P726" t="s">
        <v>252</v>
      </c>
      <c r="Q726" t="s">
        <v>253</v>
      </c>
      <c r="R726" s="111">
        <v>44924</v>
      </c>
      <c r="S726" t="s">
        <v>254</v>
      </c>
      <c r="T726" t="s">
        <v>254</v>
      </c>
      <c r="U726" t="s">
        <v>254</v>
      </c>
      <c r="V726" t="s">
        <v>254</v>
      </c>
      <c r="W726">
        <v>1693.92</v>
      </c>
      <c r="X726">
        <v>16598.240000000002</v>
      </c>
      <c r="Y726">
        <v>14520.24</v>
      </c>
      <c r="Z726" s="27">
        <f t="shared" si="11"/>
        <v>32812.400000000001</v>
      </c>
    </row>
    <row r="727" spans="1:26">
      <c r="A727" t="s">
        <v>246</v>
      </c>
      <c r="B727" t="s">
        <v>2698</v>
      </c>
      <c r="C727" t="s">
        <v>190</v>
      </c>
      <c r="D727" t="s">
        <v>45</v>
      </c>
      <c r="E727" t="s">
        <v>46</v>
      </c>
      <c r="F727">
        <v>7411168</v>
      </c>
      <c r="G727" s="111">
        <v>44923</v>
      </c>
      <c r="H727" t="s">
        <v>1170</v>
      </c>
      <c r="I727" t="s">
        <v>255</v>
      </c>
      <c r="J727" t="s">
        <v>249</v>
      </c>
      <c r="K727" t="s">
        <v>250</v>
      </c>
      <c r="O727" s="111">
        <v>44923</v>
      </c>
      <c r="P727" t="s">
        <v>252</v>
      </c>
      <c r="Q727" t="s">
        <v>253</v>
      </c>
      <c r="R727" s="111">
        <v>44924</v>
      </c>
      <c r="S727" t="s">
        <v>254</v>
      </c>
      <c r="T727" t="s">
        <v>254</v>
      </c>
      <c r="U727" t="s">
        <v>254</v>
      </c>
      <c r="V727" t="s">
        <v>254</v>
      </c>
      <c r="W727">
        <v>137.01</v>
      </c>
      <c r="X727">
        <v>2559.0100000000002</v>
      </c>
      <c r="Y727">
        <v>3548.01</v>
      </c>
      <c r="Z727" s="27">
        <f t="shared" si="11"/>
        <v>6244.0300000000007</v>
      </c>
    </row>
    <row r="728" spans="1:26">
      <c r="A728" t="s">
        <v>246</v>
      </c>
      <c r="B728" t="s">
        <v>2698</v>
      </c>
      <c r="C728" t="s">
        <v>190</v>
      </c>
      <c r="D728" t="s">
        <v>45</v>
      </c>
      <c r="E728" t="s">
        <v>46</v>
      </c>
      <c r="F728">
        <v>11663461</v>
      </c>
      <c r="G728" s="111">
        <v>44907</v>
      </c>
      <c r="H728" t="s">
        <v>1171</v>
      </c>
      <c r="I728" t="s">
        <v>255</v>
      </c>
      <c r="J728" t="s">
        <v>249</v>
      </c>
      <c r="K728" t="s">
        <v>268</v>
      </c>
      <c r="L728" t="s">
        <v>251</v>
      </c>
      <c r="O728" s="111">
        <v>44907</v>
      </c>
      <c r="P728" t="s">
        <v>252</v>
      </c>
      <c r="Q728" t="s">
        <v>253</v>
      </c>
      <c r="R728" s="111">
        <v>44908</v>
      </c>
      <c r="S728" t="s">
        <v>254</v>
      </c>
      <c r="T728" t="s">
        <v>254</v>
      </c>
      <c r="U728" t="s">
        <v>254</v>
      </c>
      <c r="V728" t="s">
        <v>254</v>
      </c>
      <c r="W728">
        <v>479.7</v>
      </c>
      <c r="X728">
        <v>573.42999999999995</v>
      </c>
      <c r="Y728">
        <v>5347.72</v>
      </c>
      <c r="Z728" s="27">
        <f t="shared" si="11"/>
        <v>6400.85</v>
      </c>
    </row>
    <row r="729" spans="1:26">
      <c r="A729" t="s">
        <v>246</v>
      </c>
      <c r="B729" t="s">
        <v>2698</v>
      </c>
      <c r="C729" t="s">
        <v>190</v>
      </c>
      <c r="D729" t="s">
        <v>45</v>
      </c>
      <c r="E729" t="s">
        <v>46</v>
      </c>
      <c r="F729">
        <v>11672557</v>
      </c>
      <c r="G729" s="111">
        <v>44925</v>
      </c>
      <c r="H729" t="s">
        <v>1365</v>
      </c>
      <c r="I729" t="s">
        <v>255</v>
      </c>
      <c r="J729" t="s">
        <v>249</v>
      </c>
      <c r="K729" t="s">
        <v>250</v>
      </c>
      <c r="L729" t="s">
        <v>251</v>
      </c>
      <c r="O729" s="111">
        <v>44925</v>
      </c>
      <c r="P729" t="s">
        <v>252</v>
      </c>
      <c r="Q729" t="s">
        <v>253</v>
      </c>
      <c r="R729" s="111">
        <v>44928</v>
      </c>
      <c r="S729" t="s">
        <v>254</v>
      </c>
      <c r="T729" t="s">
        <v>254</v>
      </c>
      <c r="U729" t="s">
        <v>254</v>
      </c>
      <c r="V729" t="s">
        <v>254</v>
      </c>
      <c r="W729">
        <v>0</v>
      </c>
      <c r="X729">
        <v>4985.2700000000004</v>
      </c>
      <c r="Y729">
        <v>18121.21</v>
      </c>
      <c r="Z729" s="27">
        <f t="shared" si="11"/>
        <v>23106.48</v>
      </c>
    </row>
    <row r="730" spans="1:26">
      <c r="A730" t="s">
        <v>246</v>
      </c>
      <c r="B730" t="s">
        <v>2698</v>
      </c>
      <c r="C730" t="s">
        <v>190</v>
      </c>
      <c r="D730" t="s">
        <v>45</v>
      </c>
      <c r="E730" t="s">
        <v>46</v>
      </c>
      <c r="F730">
        <v>11749359</v>
      </c>
      <c r="G730" s="111">
        <v>44901</v>
      </c>
      <c r="H730" t="s">
        <v>1172</v>
      </c>
      <c r="I730" t="s">
        <v>255</v>
      </c>
      <c r="J730" t="s">
        <v>249</v>
      </c>
      <c r="K730" t="s">
        <v>268</v>
      </c>
      <c r="L730" t="s">
        <v>251</v>
      </c>
      <c r="O730" s="111">
        <v>44901</v>
      </c>
      <c r="P730" t="s">
        <v>252</v>
      </c>
      <c r="Q730" t="s">
        <v>253</v>
      </c>
      <c r="R730" s="111">
        <v>44903</v>
      </c>
      <c r="S730" t="s">
        <v>254</v>
      </c>
      <c r="T730" t="s">
        <v>254</v>
      </c>
      <c r="U730" t="s">
        <v>254</v>
      </c>
      <c r="V730" t="s">
        <v>254</v>
      </c>
      <c r="W730">
        <v>17578.03</v>
      </c>
      <c r="X730">
        <v>18392.330000000002</v>
      </c>
      <c r="Y730">
        <v>11008.08</v>
      </c>
      <c r="Z730" s="27">
        <f t="shared" si="11"/>
        <v>46978.44</v>
      </c>
    </row>
    <row r="731" spans="1:26">
      <c r="A731" t="s">
        <v>246</v>
      </c>
      <c r="B731" t="s">
        <v>2698</v>
      </c>
      <c r="C731" t="s">
        <v>190</v>
      </c>
      <c r="D731" t="s">
        <v>45</v>
      </c>
      <c r="E731" t="s">
        <v>46</v>
      </c>
      <c r="F731">
        <v>11864728</v>
      </c>
      <c r="G731" s="111">
        <v>44902</v>
      </c>
      <c r="H731" t="s">
        <v>1173</v>
      </c>
      <c r="I731" t="s">
        <v>255</v>
      </c>
      <c r="L731" t="s">
        <v>251</v>
      </c>
      <c r="O731" s="111">
        <v>44902</v>
      </c>
      <c r="P731" t="s">
        <v>252</v>
      </c>
      <c r="Q731" t="s">
        <v>263</v>
      </c>
      <c r="R731" s="111">
        <v>44903</v>
      </c>
      <c r="S731" t="s">
        <v>254</v>
      </c>
      <c r="T731" t="s">
        <v>254</v>
      </c>
      <c r="U731" t="s">
        <v>254</v>
      </c>
      <c r="V731" t="s">
        <v>254</v>
      </c>
      <c r="W731">
        <v>380</v>
      </c>
      <c r="X731">
        <v>0</v>
      </c>
      <c r="Y731">
        <v>0</v>
      </c>
      <c r="Z731" s="27">
        <f t="shared" si="11"/>
        <v>380</v>
      </c>
    </row>
    <row r="732" spans="1:26">
      <c r="A732" t="s">
        <v>246</v>
      </c>
      <c r="B732" t="s">
        <v>2698</v>
      </c>
      <c r="C732" t="s">
        <v>190</v>
      </c>
      <c r="D732" t="s">
        <v>45</v>
      </c>
      <c r="E732" t="s">
        <v>46</v>
      </c>
      <c r="F732">
        <v>11889663</v>
      </c>
      <c r="G732" s="111">
        <v>44910</v>
      </c>
      <c r="H732" t="s">
        <v>1174</v>
      </c>
      <c r="I732" t="s">
        <v>255</v>
      </c>
      <c r="J732" t="s">
        <v>249</v>
      </c>
      <c r="K732" t="s">
        <v>268</v>
      </c>
      <c r="L732" t="s">
        <v>251</v>
      </c>
      <c r="O732" s="111">
        <v>44910</v>
      </c>
      <c r="P732" t="s">
        <v>252</v>
      </c>
      <c r="Q732" t="s">
        <v>253</v>
      </c>
      <c r="R732" s="111">
        <v>44911</v>
      </c>
      <c r="S732" t="s">
        <v>254</v>
      </c>
      <c r="T732" t="s">
        <v>254</v>
      </c>
      <c r="U732" t="s">
        <v>254</v>
      </c>
      <c r="V732" t="s">
        <v>254</v>
      </c>
      <c r="W732">
        <v>10021.5</v>
      </c>
      <c r="X732">
        <v>15791</v>
      </c>
      <c r="Y732">
        <v>15253</v>
      </c>
      <c r="Z732" s="27">
        <f t="shared" si="11"/>
        <v>41065.5</v>
      </c>
    </row>
    <row r="733" spans="1:26">
      <c r="A733" t="s">
        <v>246</v>
      </c>
      <c r="B733" t="s">
        <v>2698</v>
      </c>
      <c r="C733" t="s">
        <v>190</v>
      </c>
      <c r="D733" t="s">
        <v>45</v>
      </c>
      <c r="E733" t="s">
        <v>46</v>
      </c>
      <c r="F733">
        <v>11916321</v>
      </c>
      <c r="G733" s="111">
        <v>44916</v>
      </c>
      <c r="H733" t="s">
        <v>1175</v>
      </c>
      <c r="I733" t="s">
        <v>255</v>
      </c>
      <c r="J733" t="s">
        <v>249</v>
      </c>
      <c r="K733" t="s">
        <v>250</v>
      </c>
      <c r="L733" t="s">
        <v>251</v>
      </c>
      <c r="O733" s="111">
        <v>44916</v>
      </c>
      <c r="P733" t="s">
        <v>252</v>
      </c>
      <c r="Q733" t="s">
        <v>282</v>
      </c>
      <c r="R733">
        <v>44917</v>
      </c>
      <c r="S733" t="s">
        <v>254</v>
      </c>
      <c r="T733" t="s">
        <v>254</v>
      </c>
      <c r="U733" t="s">
        <v>254</v>
      </c>
      <c r="V733" t="s">
        <v>254</v>
      </c>
      <c r="W733">
        <v>1</v>
      </c>
      <c r="X733">
        <v>9</v>
      </c>
      <c r="Y733">
        <v>0</v>
      </c>
      <c r="Z733" s="27">
        <f t="shared" si="11"/>
        <v>10</v>
      </c>
    </row>
    <row r="734" spans="1:26">
      <c r="A734" t="s">
        <v>246</v>
      </c>
      <c r="B734" t="s">
        <v>2698</v>
      </c>
      <c r="C734" t="s">
        <v>190</v>
      </c>
      <c r="D734" t="s">
        <v>45</v>
      </c>
      <c r="E734" t="s">
        <v>46</v>
      </c>
      <c r="F734">
        <v>11938732</v>
      </c>
      <c r="G734" s="111">
        <v>44922</v>
      </c>
      <c r="H734" t="s">
        <v>1366</v>
      </c>
      <c r="I734" t="s">
        <v>255</v>
      </c>
      <c r="J734" t="s">
        <v>249</v>
      </c>
      <c r="K734" t="s">
        <v>268</v>
      </c>
      <c r="L734" t="s">
        <v>251</v>
      </c>
      <c r="O734" s="111">
        <v>44922</v>
      </c>
      <c r="P734" t="s">
        <v>252</v>
      </c>
      <c r="Q734" t="s">
        <v>253</v>
      </c>
      <c r="R734" s="111">
        <v>44923</v>
      </c>
      <c r="S734" t="s">
        <v>254</v>
      </c>
      <c r="T734" t="s">
        <v>254</v>
      </c>
      <c r="U734" t="s">
        <v>254</v>
      </c>
      <c r="V734" t="s">
        <v>254</v>
      </c>
      <c r="W734">
        <v>0</v>
      </c>
      <c r="X734">
        <v>2632.59</v>
      </c>
      <c r="Y734">
        <v>6155.57</v>
      </c>
      <c r="Z734" s="27">
        <f t="shared" si="11"/>
        <v>8788.16</v>
      </c>
    </row>
    <row r="735" spans="1:26">
      <c r="A735" t="s">
        <v>246</v>
      </c>
      <c r="B735" t="s">
        <v>2698</v>
      </c>
      <c r="C735" t="s">
        <v>190</v>
      </c>
      <c r="D735" t="s">
        <v>45</v>
      </c>
      <c r="E735" t="s">
        <v>46</v>
      </c>
      <c r="F735">
        <v>11958374</v>
      </c>
      <c r="G735" s="111">
        <v>44928</v>
      </c>
      <c r="H735" t="s">
        <v>1797</v>
      </c>
      <c r="I735" t="s">
        <v>255</v>
      </c>
      <c r="J735" t="s">
        <v>249</v>
      </c>
      <c r="K735" t="s">
        <v>250</v>
      </c>
      <c r="L735" t="s">
        <v>251</v>
      </c>
      <c r="O735" s="111">
        <v>44928</v>
      </c>
      <c r="P735" t="s">
        <v>252</v>
      </c>
      <c r="Q735" t="s">
        <v>282</v>
      </c>
      <c r="R735" s="111">
        <v>44929</v>
      </c>
      <c r="S735" t="s">
        <v>254</v>
      </c>
      <c r="T735" t="s">
        <v>254</v>
      </c>
      <c r="U735" t="s">
        <v>254</v>
      </c>
      <c r="V735" t="s">
        <v>254</v>
      </c>
      <c r="W735">
        <v>0</v>
      </c>
      <c r="X735">
        <v>30</v>
      </c>
      <c r="Y735">
        <v>0</v>
      </c>
      <c r="Z735" s="27">
        <f t="shared" si="11"/>
        <v>30</v>
      </c>
    </row>
    <row r="736" spans="1:26">
      <c r="A736" t="s">
        <v>246</v>
      </c>
      <c r="B736" t="s">
        <v>2698</v>
      </c>
      <c r="C736" t="s">
        <v>190</v>
      </c>
      <c r="D736" t="s">
        <v>45</v>
      </c>
      <c r="E736" t="s">
        <v>46</v>
      </c>
      <c r="F736">
        <v>11995564</v>
      </c>
      <c r="G736" s="111">
        <v>44938</v>
      </c>
      <c r="H736" t="s">
        <v>1798</v>
      </c>
      <c r="I736" t="s">
        <v>255</v>
      </c>
      <c r="J736" t="s">
        <v>249</v>
      </c>
      <c r="K736" t="s">
        <v>250</v>
      </c>
      <c r="L736" t="s">
        <v>251</v>
      </c>
      <c r="O736" s="111">
        <v>44938</v>
      </c>
      <c r="P736" t="s">
        <v>252</v>
      </c>
      <c r="Q736" t="s">
        <v>253</v>
      </c>
      <c r="R736" s="111">
        <v>44939</v>
      </c>
      <c r="S736" t="s">
        <v>254</v>
      </c>
      <c r="T736" t="s">
        <v>254</v>
      </c>
      <c r="U736" t="s">
        <v>254</v>
      </c>
      <c r="V736" t="s">
        <v>254</v>
      </c>
      <c r="W736">
        <v>0</v>
      </c>
      <c r="X736">
        <v>257.01</v>
      </c>
      <c r="Y736">
        <v>285</v>
      </c>
      <c r="Z736" s="27">
        <f t="shared" si="11"/>
        <v>542.01</v>
      </c>
    </row>
    <row r="737" spans="1:26">
      <c r="A737" t="s">
        <v>246</v>
      </c>
      <c r="B737" t="s">
        <v>2698</v>
      </c>
      <c r="C737" t="s">
        <v>190</v>
      </c>
      <c r="D737" t="s">
        <v>45</v>
      </c>
      <c r="E737" t="s">
        <v>46</v>
      </c>
      <c r="F737">
        <v>12043886</v>
      </c>
      <c r="G737" s="111">
        <v>44951</v>
      </c>
      <c r="H737" t="s">
        <v>1799</v>
      </c>
      <c r="I737" t="s">
        <v>255</v>
      </c>
      <c r="J737" t="s">
        <v>249</v>
      </c>
      <c r="K737" t="s">
        <v>250</v>
      </c>
      <c r="L737" t="s">
        <v>251</v>
      </c>
      <c r="O737" s="111">
        <v>44951</v>
      </c>
      <c r="P737" t="s">
        <v>252</v>
      </c>
      <c r="Q737" t="s">
        <v>253</v>
      </c>
      <c r="R737" s="111">
        <v>44952</v>
      </c>
      <c r="S737" t="s">
        <v>254</v>
      </c>
      <c r="T737" t="s">
        <v>254</v>
      </c>
      <c r="U737" t="s">
        <v>254</v>
      </c>
      <c r="V737" t="s">
        <v>254</v>
      </c>
      <c r="W737">
        <v>0</v>
      </c>
      <c r="X737">
        <v>1517.3</v>
      </c>
      <c r="Y737">
        <v>7257.05</v>
      </c>
      <c r="Z737" s="27">
        <f t="shared" si="11"/>
        <v>8774.35</v>
      </c>
    </row>
    <row r="738" spans="1:26">
      <c r="A738" t="s">
        <v>246</v>
      </c>
      <c r="B738" t="s">
        <v>2698</v>
      </c>
      <c r="C738" t="s">
        <v>190</v>
      </c>
      <c r="D738" t="s">
        <v>2404</v>
      </c>
      <c r="E738" t="s">
        <v>46</v>
      </c>
      <c r="F738">
        <v>12106214</v>
      </c>
      <c r="G738" s="111">
        <v>44965</v>
      </c>
      <c r="H738" t="s">
        <v>2701</v>
      </c>
      <c r="I738" t="s">
        <v>248</v>
      </c>
      <c r="J738" t="s">
        <v>259</v>
      </c>
      <c r="K738" t="s">
        <v>250</v>
      </c>
      <c r="L738" t="s">
        <v>251</v>
      </c>
      <c r="O738" s="111">
        <v>44965</v>
      </c>
      <c r="P738" t="s">
        <v>254</v>
      </c>
      <c r="Q738" t="s">
        <v>253</v>
      </c>
      <c r="R738" s="111">
        <v>44971</v>
      </c>
      <c r="S738" t="s">
        <v>254</v>
      </c>
      <c r="T738" t="s">
        <v>254</v>
      </c>
      <c r="U738" t="s">
        <v>254</v>
      </c>
      <c r="V738" t="s">
        <v>254</v>
      </c>
      <c r="W738">
        <v>0</v>
      </c>
      <c r="X738">
        <v>0</v>
      </c>
      <c r="Y738">
        <v>553.5</v>
      </c>
      <c r="Z738" s="27">
        <f t="shared" si="11"/>
        <v>553.5</v>
      </c>
    </row>
    <row r="739" spans="1:26">
      <c r="A739" t="s">
        <v>246</v>
      </c>
      <c r="B739" t="s">
        <v>2698</v>
      </c>
      <c r="C739" t="s">
        <v>190</v>
      </c>
      <c r="D739" t="s">
        <v>2404</v>
      </c>
      <c r="E739" t="s">
        <v>46</v>
      </c>
      <c r="F739">
        <v>12126587</v>
      </c>
      <c r="G739" s="111">
        <v>44971</v>
      </c>
      <c r="H739" t="s">
        <v>2702</v>
      </c>
      <c r="I739" t="s">
        <v>248</v>
      </c>
      <c r="J739" t="s">
        <v>259</v>
      </c>
      <c r="K739" t="s">
        <v>250</v>
      </c>
      <c r="L739" t="s">
        <v>251</v>
      </c>
      <c r="O739" s="111">
        <v>44971</v>
      </c>
      <c r="P739" t="s">
        <v>254</v>
      </c>
      <c r="Q739" t="s">
        <v>253</v>
      </c>
      <c r="R739" s="111">
        <v>44972</v>
      </c>
      <c r="S739" t="s">
        <v>254</v>
      </c>
      <c r="T739" t="s">
        <v>254</v>
      </c>
      <c r="U739" t="s">
        <v>254</v>
      </c>
      <c r="V739" t="s">
        <v>254</v>
      </c>
      <c r="W739">
        <v>0</v>
      </c>
      <c r="X739">
        <v>0</v>
      </c>
      <c r="Y739">
        <v>1218.8999633789063</v>
      </c>
      <c r="Z739" s="27">
        <f t="shared" si="11"/>
        <v>1218.8999633789063</v>
      </c>
    </row>
    <row r="740" spans="1:26">
      <c r="A740" t="s">
        <v>246</v>
      </c>
      <c r="B740" t="s">
        <v>2698</v>
      </c>
      <c r="C740" t="s">
        <v>190</v>
      </c>
      <c r="D740" t="s">
        <v>2404</v>
      </c>
      <c r="E740" t="s">
        <v>46</v>
      </c>
      <c r="F740">
        <v>12127333</v>
      </c>
      <c r="G740" s="111">
        <v>44971</v>
      </c>
      <c r="H740" t="s">
        <v>2703</v>
      </c>
      <c r="I740" t="s">
        <v>248</v>
      </c>
      <c r="J740" t="s">
        <v>259</v>
      </c>
      <c r="K740" t="s">
        <v>250</v>
      </c>
      <c r="L740" t="s">
        <v>251</v>
      </c>
      <c r="O740" s="111">
        <v>44971</v>
      </c>
      <c r="P740" t="s">
        <v>254</v>
      </c>
      <c r="Q740" t="s">
        <v>257</v>
      </c>
      <c r="S740" t="s">
        <v>254</v>
      </c>
      <c r="T740" t="s">
        <v>254</v>
      </c>
      <c r="U740" t="s">
        <v>254</v>
      </c>
      <c r="V740" t="s">
        <v>254</v>
      </c>
      <c r="W740">
        <v>0</v>
      </c>
      <c r="X740">
        <v>0</v>
      </c>
      <c r="Y740">
        <v>0</v>
      </c>
      <c r="Z740" s="27">
        <f t="shared" si="11"/>
        <v>0</v>
      </c>
    </row>
    <row r="741" spans="1:26">
      <c r="A741" t="s">
        <v>246</v>
      </c>
      <c r="B741" t="s">
        <v>2698</v>
      </c>
      <c r="C741" t="s">
        <v>190</v>
      </c>
      <c r="D741" t="s">
        <v>1176</v>
      </c>
      <c r="E741" t="s">
        <v>46</v>
      </c>
      <c r="F741">
        <v>11869625</v>
      </c>
      <c r="G741" s="111">
        <v>44904</v>
      </c>
      <c r="H741" t="s">
        <v>1177</v>
      </c>
      <c r="I741" t="s">
        <v>255</v>
      </c>
      <c r="J741" t="s">
        <v>249</v>
      </c>
      <c r="K741" t="s">
        <v>268</v>
      </c>
      <c r="L741" t="s">
        <v>251</v>
      </c>
      <c r="O741" s="111">
        <v>44904</v>
      </c>
      <c r="P741" t="s">
        <v>252</v>
      </c>
      <c r="Q741" t="s">
        <v>282</v>
      </c>
      <c r="R741">
        <v>44908</v>
      </c>
      <c r="S741" t="s">
        <v>254</v>
      </c>
      <c r="T741" t="s">
        <v>254</v>
      </c>
      <c r="U741" t="s">
        <v>254</v>
      </c>
      <c r="V741" t="s">
        <v>254</v>
      </c>
      <c r="W741">
        <v>1108.75</v>
      </c>
      <c r="X741">
        <v>0</v>
      </c>
      <c r="Y741">
        <v>0</v>
      </c>
      <c r="Z741" s="27">
        <f t="shared" si="11"/>
        <v>1108.75</v>
      </c>
    </row>
    <row r="742" spans="1:26">
      <c r="A742" t="s">
        <v>246</v>
      </c>
      <c r="B742" t="s">
        <v>2698</v>
      </c>
      <c r="C742" t="s">
        <v>190</v>
      </c>
      <c r="D742" t="s">
        <v>1176</v>
      </c>
      <c r="E742" t="s">
        <v>46</v>
      </c>
      <c r="F742">
        <v>11873178</v>
      </c>
      <c r="G742" s="111">
        <v>44904</v>
      </c>
      <c r="H742" t="s">
        <v>1178</v>
      </c>
      <c r="I742" t="s">
        <v>255</v>
      </c>
      <c r="J742" t="s">
        <v>249</v>
      </c>
      <c r="K742" t="s">
        <v>250</v>
      </c>
      <c r="L742" t="s">
        <v>251</v>
      </c>
      <c r="O742" s="111">
        <v>44904</v>
      </c>
      <c r="P742" t="s">
        <v>252</v>
      </c>
      <c r="Q742" t="s">
        <v>253</v>
      </c>
      <c r="R742" s="111">
        <v>44908</v>
      </c>
      <c r="S742" t="s">
        <v>254</v>
      </c>
      <c r="T742" t="s">
        <v>254</v>
      </c>
      <c r="U742" t="s">
        <v>254</v>
      </c>
      <c r="V742" t="s">
        <v>254</v>
      </c>
      <c r="W742">
        <v>2296.7399999999998</v>
      </c>
      <c r="X742">
        <v>7499.74</v>
      </c>
      <c r="Y742">
        <v>10436.6</v>
      </c>
      <c r="Z742" s="27">
        <f t="shared" si="11"/>
        <v>20233.080000000002</v>
      </c>
    </row>
    <row r="743" spans="1:26">
      <c r="A743" t="s">
        <v>246</v>
      </c>
      <c r="B743" t="s">
        <v>2698</v>
      </c>
      <c r="C743" t="s">
        <v>190</v>
      </c>
      <c r="D743" t="s">
        <v>1176</v>
      </c>
      <c r="E743" t="s">
        <v>46</v>
      </c>
      <c r="F743">
        <v>11965277</v>
      </c>
      <c r="G743" s="111">
        <v>44929</v>
      </c>
      <c r="H743" t="s">
        <v>1800</v>
      </c>
      <c r="I743" t="s">
        <v>255</v>
      </c>
      <c r="J743" t="s">
        <v>249</v>
      </c>
      <c r="K743" t="s">
        <v>250</v>
      </c>
      <c r="L743" t="s">
        <v>251</v>
      </c>
      <c r="O743" s="111">
        <v>44929</v>
      </c>
      <c r="P743" t="s">
        <v>252</v>
      </c>
      <c r="Q743" t="s">
        <v>253</v>
      </c>
      <c r="R743" s="111">
        <v>44931</v>
      </c>
      <c r="S743" t="s">
        <v>254</v>
      </c>
      <c r="T743" t="s">
        <v>254</v>
      </c>
      <c r="U743" t="s">
        <v>254</v>
      </c>
      <c r="V743" t="s">
        <v>254</v>
      </c>
      <c r="W743">
        <v>0</v>
      </c>
      <c r="X743">
        <v>2734.57</v>
      </c>
      <c r="Y743">
        <v>215.17</v>
      </c>
      <c r="Z743" s="27">
        <f t="shared" si="11"/>
        <v>2949.7400000000002</v>
      </c>
    </row>
    <row r="744" spans="1:26">
      <c r="A744" t="s">
        <v>246</v>
      </c>
      <c r="B744" t="s">
        <v>2698</v>
      </c>
      <c r="C744" t="s">
        <v>190</v>
      </c>
      <c r="D744" t="s">
        <v>1176</v>
      </c>
      <c r="E744" t="s">
        <v>46</v>
      </c>
      <c r="F744">
        <v>11968445</v>
      </c>
      <c r="G744" s="111">
        <v>44930</v>
      </c>
      <c r="H744" t="s">
        <v>1801</v>
      </c>
      <c r="I744" t="s">
        <v>255</v>
      </c>
      <c r="L744" t="s">
        <v>251</v>
      </c>
      <c r="O744" s="111">
        <v>44930</v>
      </c>
      <c r="P744" t="s">
        <v>252</v>
      </c>
      <c r="Q744" t="s">
        <v>263</v>
      </c>
      <c r="R744">
        <v>44937</v>
      </c>
      <c r="S744" t="s">
        <v>254</v>
      </c>
      <c r="T744" t="s">
        <v>254</v>
      </c>
      <c r="U744" t="s">
        <v>254</v>
      </c>
      <c r="V744" t="s">
        <v>254</v>
      </c>
      <c r="W744">
        <v>0</v>
      </c>
      <c r="X744">
        <v>1</v>
      </c>
      <c r="Y744">
        <v>0</v>
      </c>
      <c r="Z744" s="27">
        <f t="shared" si="11"/>
        <v>1</v>
      </c>
    </row>
    <row r="745" spans="1:26">
      <c r="A745" t="s">
        <v>246</v>
      </c>
      <c r="B745" t="s">
        <v>2698</v>
      </c>
      <c r="C745" t="s">
        <v>190</v>
      </c>
      <c r="D745" t="s">
        <v>1802</v>
      </c>
      <c r="E745" t="s">
        <v>46</v>
      </c>
      <c r="F745">
        <v>11977983</v>
      </c>
      <c r="G745" s="111">
        <v>44935</v>
      </c>
      <c r="H745" t="s">
        <v>1803</v>
      </c>
      <c r="I745" t="s">
        <v>255</v>
      </c>
      <c r="J745" t="s">
        <v>249</v>
      </c>
      <c r="K745" t="s">
        <v>250</v>
      </c>
      <c r="L745" t="s">
        <v>251</v>
      </c>
      <c r="O745" s="111">
        <v>44935</v>
      </c>
      <c r="P745" t="s">
        <v>252</v>
      </c>
      <c r="Q745" t="s">
        <v>253</v>
      </c>
      <c r="R745" s="111">
        <v>44938</v>
      </c>
      <c r="S745" t="s">
        <v>254</v>
      </c>
      <c r="T745" t="s">
        <v>254</v>
      </c>
      <c r="U745" t="s">
        <v>254</v>
      </c>
      <c r="V745" t="s">
        <v>254</v>
      </c>
      <c r="W745">
        <v>0</v>
      </c>
      <c r="X745">
        <v>7318</v>
      </c>
      <c r="Y745">
        <v>9139.59</v>
      </c>
      <c r="Z745" s="27">
        <f t="shared" si="11"/>
        <v>16457.59</v>
      </c>
    </row>
    <row r="746" spans="1:26">
      <c r="A746" t="s">
        <v>246</v>
      </c>
      <c r="B746" t="s">
        <v>2698</v>
      </c>
      <c r="C746" t="s">
        <v>190</v>
      </c>
      <c r="D746" t="s">
        <v>1802</v>
      </c>
      <c r="E746" t="s">
        <v>46</v>
      </c>
      <c r="F746">
        <v>12011592</v>
      </c>
      <c r="G746" s="111">
        <v>44985</v>
      </c>
      <c r="H746" t="s">
        <v>2704</v>
      </c>
      <c r="I746" t="s">
        <v>248</v>
      </c>
      <c r="J746" t="s">
        <v>249</v>
      </c>
      <c r="K746" t="s">
        <v>268</v>
      </c>
      <c r="L746" t="s">
        <v>251</v>
      </c>
      <c r="O746" s="111">
        <v>44985</v>
      </c>
      <c r="P746" t="s">
        <v>252</v>
      </c>
      <c r="Q746" t="s">
        <v>1406</v>
      </c>
      <c r="R746" s="111"/>
      <c r="S746" t="s">
        <v>254</v>
      </c>
      <c r="T746" t="s">
        <v>254</v>
      </c>
      <c r="U746" t="s">
        <v>254</v>
      </c>
      <c r="V746" t="s">
        <v>254</v>
      </c>
      <c r="W746">
        <v>0</v>
      </c>
      <c r="X746">
        <v>0</v>
      </c>
      <c r="Y746">
        <v>0</v>
      </c>
      <c r="Z746" s="27">
        <f t="shared" si="11"/>
        <v>0</v>
      </c>
    </row>
    <row r="747" spans="1:26">
      <c r="A747" t="s">
        <v>246</v>
      </c>
      <c r="B747" t="s">
        <v>2698</v>
      </c>
      <c r="C747" t="s">
        <v>190</v>
      </c>
      <c r="D747" t="s">
        <v>1802</v>
      </c>
      <c r="E747" t="s">
        <v>46</v>
      </c>
      <c r="F747">
        <v>12164579</v>
      </c>
      <c r="G747" s="111">
        <v>44984</v>
      </c>
      <c r="H747" t="s">
        <v>2705</v>
      </c>
      <c r="I747" t="s">
        <v>248</v>
      </c>
      <c r="J747" t="s">
        <v>249</v>
      </c>
      <c r="K747" t="s">
        <v>250</v>
      </c>
      <c r="L747" t="s">
        <v>251</v>
      </c>
      <c r="O747" s="111">
        <v>44984</v>
      </c>
      <c r="P747" t="s">
        <v>252</v>
      </c>
      <c r="Q747" t="s">
        <v>1406</v>
      </c>
      <c r="R747" s="111"/>
      <c r="S747" t="s">
        <v>254</v>
      </c>
      <c r="T747" t="s">
        <v>254</v>
      </c>
      <c r="U747" t="s">
        <v>254</v>
      </c>
      <c r="V747" t="s">
        <v>254</v>
      </c>
      <c r="W747">
        <v>0</v>
      </c>
      <c r="X747">
        <v>0</v>
      </c>
      <c r="Y747">
        <v>0</v>
      </c>
      <c r="Z747" s="27">
        <f t="shared" si="11"/>
        <v>0</v>
      </c>
    </row>
    <row r="748" spans="1:26">
      <c r="A748" t="s">
        <v>246</v>
      </c>
      <c r="B748" t="s">
        <v>2698</v>
      </c>
      <c r="C748" t="s">
        <v>190</v>
      </c>
      <c r="D748" t="s">
        <v>1005</v>
      </c>
      <c r="E748" t="s">
        <v>46</v>
      </c>
      <c r="F748">
        <v>12002127</v>
      </c>
      <c r="G748" s="111">
        <v>44939</v>
      </c>
      <c r="H748" t="s">
        <v>1804</v>
      </c>
      <c r="I748" t="s">
        <v>255</v>
      </c>
      <c r="J748" t="s">
        <v>249</v>
      </c>
      <c r="K748" t="s">
        <v>250</v>
      </c>
      <c r="L748" t="s">
        <v>251</v>
      </c>
      <c r="O748" s="111">
        <v>44939</v>
      </c>
      <c r="P748" t="s">
        <v>252</v>
      </c>
      <c r="Q748" t="s">
        <v>253</v>
      </c>
      <c r="R748" s="111">
        <v>44942</v>
      </c>
      <c r="S748" t="s">
        <v>254</v>
      </c>
      <c r="T748" t="s">
        <v>254</v>
      </c>
      <c r="U748" t="s">
        <v>254</v>
      </c>
      <c r="V748" t="s">
        <v>254</v>
      </c>
      <c r="W748">
        <v>0</v>
      </c>
      <c r="X748">
        <v>225.46</v>
      </c>
      <c r="Y748">
        <v>289.8</v>
      </c>
      <c r="Z748" s="27">
        <f t="shared" si="11"/>
        <v>515.26</v>
      </c>
    </row>
    <row r="749" spans="1:26">
      <c r="A749" t="s">
        <v>246</v>
      </c>
      <c r="B749" t="s">
        <v>2698</v>
      </c>
      <c r="C749" t="s">
        <v>190</v>
      </c>
      <c r="D749" t="s">
        <v>2706</v>
      </c>
      <c r="E749" t="s">
        <v>46</v>
      </c>
      <c r="F749">
        <v>12157378</v>
      </c>
      <c r="G749" s="111">
        <v>44981</v>
      </c>
      <c r="H749" t="s">
        <v>2707</v>
      </c>
      <c r="I749" t="s">
        <v>248</v>
      </c>
      <c r="J749" t="s">
        <v>249</v>
      </c>
      <c r="K749" t="s">
        <v>250</v>
      </c>
      <c r="L749" t="s">
        <v>251</v>
      </c>
      <c r="O749" s="111">
        <v>44981</v>
      </c>
      <c r="P749" t="s">
        <v>252</v>
      </c>
      <c r="Q749" t="s">
        <v>257</v>
      </c>
      <c r="R749" s="111"/>
      <c r="S749" t="s">
        <v>254</v>
      </c>
      <c r="T749" t="s">
        <v>254</v>
      </c>
      <c r="U749" t="s">
        <v>254</v>
      </c>
      <c r="V749" t="s">
        <v>254</v>
      </c>
      <c r="W749">
        <v>0</v>
      </c>
      <c r="X749">
        <v>0</v>
      </c>
      <c r="Y749">
        <v>0</v>
      </c>
      <c r="Z749" s="27">
        <f t="shared" si="11"/>
        <v>0</v>
      </c>
    </row>
    <row r="750" spans="1:26">
      <c r="A750" t="s">
        <v>246</v>
      </c>
      <c r="B750" t="s">
        <v>2698</v>
      </c>
      <c r="C750" t="s">
        <v>190</v>
      </c>
      <c r="D750" t="s">
        <v>1805</v>
      </c>
      <c r="E750" t="s">
        <v>46</v>
      </c>
      <c r="F750">
        <v>12049342</v>
      </c>
      <c r="G750" s="111">
        <v>44952</v>
      </c>
      <c r="H750" t="s">
        <v>1806</v>
      </c>
      <c r="I750" t="s">
        <v>255</v>
      </c>
      <c r="J750" t="s">
        <v>249</v>
      </c>
      <c r="K750" t="s">
        <v>250</v>
      </c>
      <c r="L750" t="s">
        <v>251</v>
      </c>
      <c r="O750" s="111">
        <v>44952</v>
      </c>
      <c r="P750" t="s">
        <v>252</v>
      </c>
      <c r="Q750" t="s">
        <v>253</v>
      </c>
      <c r="R750" s="111">
        <v>44956</v>
      </c>
      <c r="S750" t="s">
        <v>254</v>
      </c>
      <c r="T750" t="s">
        <v>254</v>
      </c>
      <c r="U750" t="s">
        <v>254</v>
      </c>
      <c r="V750" t="s">
        <v>254</v>
      </c>
      <c r="W750">
        <v>0</v>
      </c>
      <c r="X750">
        <v>0</v>
      </c>
      <c r="Y750">
        <v>4026</v>
      </c>
      <c r="Z750" s="27">
        <f t="shared" si="11"/>
        <v>4026</v>
      </c>
    </row>
    <row r="751" spans="1:26">
      <c r="A751" t="s">
        <v>246</v>
      </c>
      <c r="B751" t="s">
        <v>2698</v>
      </c>
      <c r="C751" t="s">
        <v>190</v>
      </c>
      <c r="D751" t="s">
        <v>1778</v>
      </c>
      <c r="E751" t="s">
        <v>46</v>
      </c>
      <c r="F751">
        <v>11969072</v>
      </c>
      <c r="G751" s="111">
        <v>44930</v>
      </c>
      <c r="H751" t="s">
        <v>1807</v>
      </c>
      <c r="I751" t="s">
        <v>255</v>
      </c>
      <c r="J751" t="s">
        <v>249</v>
      </c>
      <c r="K751" t="s">
        <v>268</v>
      </c>
      <c r="L751" t="s">
        <v>251</v>
      </c>
      <c r="O751" s="111">
        <v>44930</v>
      </c>
      <c r="P751" t="s">
        <v>252</v>
      </c>
      <c r="Q751" t="s">
        <v>253</v>
      </c>
      <c r="R751" s="111">
        <v>44935</v>
      </c>
      <c r="S751" t="s">
        <v>254</v>
      </c>
      <c r="T751" t="s">
        <v>254</v>
      </c>
      <c r="U751" t="s">
        <v>254</v>
      </c>
      <c r="V751" t="s">
        <v>254</v>
      </c>
      <c r="W751">
        <v>0</v>
      </c>
      <c r="X751">
        <v>4538.45</v>
      </c>
      <c r="Y751">
        <v>7530.7</v>
      </c>
      <c r="Z751" s="27">
        <f t="shared" si="11"/>
        <v>12069.15</v>
      </c>
    </row>
    <row r="752" spans="1:26">
      <c r="A752" t="s">
        <v>246</v>
      </c>
      <c r="B752" t="s">
        <v>2698</v>
      </c>
      <c r="C752" t="s">
        <v>190</v>
      </c>
      <c r="D752" t="s">
        <v>1808</v>
      </c>
      <c r="E752" t="s">
        <v>46</v>
      </c>
      <c r="F752">
        <v>12038879</v>
      </c>
      <c r="G752" s="111">
        <v>44954</v>
      </c>
      <c r="H752" t="s">
        <v>1809</v>
      </c>
      <c r="I752" t="s">
        <v>255</v>
      </c>
      <c r="J752" t="s">
        <v>249</v>
      </c>
      <c r="K752" t="s">
        <v>250</v>
      </c>
      <c r="L752" t="s">
        <v>251</v>
      </c>
      <c r="O752" s="111">
        <v>44956</v>
      </c>
      <c r="P752" t="s">
        <v>252</v>
      </c>
      <c r="Q752" t="s">
        <v>253</v>
      </c>
      <c r="R752" s="111">
        <v>44959</v>
      </c>
      <c r="S752" t="s">
        <v>254</v>
      </c>
      <c r="T752" t="s">
        <v>254</v>
      </c>
      <c r="U752" t="s">
        <v>254</v>
      </c>
      <c r="V752" t="s">
        <v>254</v>
      </c>
      <c r="W752">
        <v>0</v>
      </c>
      <c r="X752">
        <v>0</v>
      </c>
      <c r="Y752">
        <v>1138.5</v>
      </c>
      <c r="Z752" s="27">
        <f t="shared" si="11"/>
        <v>1138.5</v>
      </c>
    </row>
    <row r="753" spans="1:26">
      <c r="A753" t="s">
        <v>246</v>
      </c>
      <c r="B753" t="s">
        <v>2698</v>
      </c>
      <c r="C753" t="s">
        <v>190</v>
      </c>
      <c r="D753" t="s">
        <v>1808</v>
      </c>
      <c r="E753" t="s">
        <v>46</v>
      </c>
      <c r="F753">
        <v>12102696</v>
      </c>
      <c r="G753" s="111">
        <v>44964</v>
      </c>
      <c r="H753" t="s">
        <v>2708</v>
      </c>
      <c r="I753" t="s">
        <v>255</v>
      </c>
      <c r="J753" t="s">
        <v>249</v>
      </c>
      <c r="K753" t="s">
        <v>250</v>
      </c>
      <c r="L753" t="s">
        <v>251</v>
      </c>
      <c r="O753" s="111">
        <v>44964</v>
      </c>
      <c r="P753" t="s">
        <v>252</v>
      </c>
      <c r="Q753" t="s">
        <v>257</v>
      </c>
      <c r="R753" s="111">
        <v>44967</v>
      </c>
      <c r="S753" t="s">
        <v>254</v>
      </c>
      <c r="T753" t="s">
        <v>254</v>
      </c>
      <c r="U753" t="s">
        <v>254</v>
      </c>
      <c r="V753" t="s">
        <v>254</v>
      </c>
      <c r="W753">
        <v>0</v>
      </c>
      <c r="X753">
        <v>0</v>
      </c>
      <c r="Y753">
        <v>0</v>
      </c>
      <c r="Z753" s="27">
        <f t="shared" si="11"/>
        <v>0</v>
      </c>
    </row>
    <row r="754" spans="1:26">
      <c r="A754" t="s">
        <v>246</v>
      </c>
      <c r="B754" t="s">
        <v>2709</v>
      </c>
      <c r="C754" t="s">
        <v>953</v>
      </c>
      <c r="D754" t="s">
        <v>247</v>
      </c>
      <c r="E754" t="s">
        <v>54</v>
      </c>
      <c r="F754">
        <v>12119693</v>
      </c>
      <c r="G754" s="111">
        <v>44968</v>
      </c>
      <c r="H754" t="s">
        <v>2710</v>
      </c>
      <c r="I754" t="s">
        <v>248</v>
      </c>
      <c r="J754" t="s">
        <v>259</v>
      </c>
      <c r="K754" t="s">
        <v>250</v>
      </c>
      <c r="L754" t="s">
        <v>251</v>
      </c>
      <c r="O754" s="111">
        <v>44968</v>
      </c>
      <c r="P754" t="s">
        <v>254</v>
      </c>
      <c r="Q754" t="s">
        <v>257</v>
      </c>
      <c r="S754" t="s">
        <v>254</v>
      </c>
      <c r="T754" t="s">
        <v>254</v>
      </c>
      <c r="U754" t="s">
        <v>254</v>
      </c>
      <c r="V754" t="s">
        <v>254</v>
      </c>
      <c r="W754">
        <v>0</v>
      </c>
      <c r="X754">
        <v>0</v>
      </c>
      <c r="Y754">
        <v>0</v>
      </c>
      <c r="Z754" s="27">
        <f t="shared" si="11"/>
        <v>0</v>
      </c>
    </row>
    <row r="755" spans="1:26">
      <c r="A755" t="s">
        <v>246</v>
      </c>
      <c r="B755" t="s">
        <v>2709</v>
      </c>
      <c r="C755" t="s">
        <v>953</v>
      </c>
      <c r="D755" t="s">
        <v>247</v>
      </c>
      <c r="E755" t="s">
        <v>54</v>
      </c>
      <c r="F755">
        <v>12142523</v>
      </c>
      <c r="G755" s="111">
        <v>44974</v>
      </c>
      <c r="H755" t="s">
        <v>2711</v>
      </c>
      <c r="I755" t="s">
        <v>271</v>
      </c>
      <c r="J755" t="s">
        <v>249</v>
      </c>
      <c r="K755" t="s">
        <v>250</v>
      </c>
      <c r="L755" t="s">
        <v>251</v>
      </c>
      <c r="O755" s="111">
        <v>44974</v>
      </c>
      <c r="P755" t="s">
        <v>252</v>
      </c>
      <c r="Q755" t="s">
        <v>253</v>
      </c>
      <c r="R755" s="111">
        <v>44980</v>
      </c>
      <c r="S755" t="s">
        <v>254</v>
      </c>
      <c r="T755" t="s">
        <v>254</v>
      </c>
      <c r="U755" t="s">
        <v>254</v>
      </c>
      <c r="V755" t="s">
        <v>254</v>
      </c>
      <c r="W755">
        <v>0</v>
      </c>
      <c r="X755">
        <v>0</v>
      </c>
      <c r="Y755">
        <v>811.99</v>
      </c>
      <c r="Z755" s="27">
        <f t="shared" si="11"/>
        <v>811.99</v>
      </c>
    </row>
    <row r="756" spans="1:26">
      <c r="A756" t="s">
        <v>246</v>
      </c>
      <c r="B756" t="s">
        <v>2709</v>
      </c>
      <c r="C756" t="s">
        <v>953</v>
      </c>
      <c r="D756" t="s">
        <v>247</v>
      </c>
      <c r="E756" t="s">
        <v>54</v>
      </c>
      <c r="F756">
        <v>12165326</v>
      </c>
      <c r="G756" s="111">
        <v>44984</v>
      </c>
      <c r="H756" t="s">
        <v>2712</v>
      </c>
      <c r="I756" t="s">
        <v>271</v>
      </c>
      <c r="J756" t="s">
        <v>249</v>
      </c>
      <c r="K756" t="s">
        <v>250</v>
      </c>
      <c r="L756" t="s">
        <v>251</v>
      </c>
      <c r="O756" s="111">
        <v>44984</v>
      </c>
      <c r="P756" t="s">
        <v>252</v>
      </c>
      <c r="Q756" t="s">
        <v>257</v>
      </c>
      <c r="R756" s="111">
        <v>44985</v>
      </c>
      <c r="S756" t="s">
        <v>254</v>
      </c>
      <c r="T756" t="s">
        <v>254</v>
      </c>
      <c r="U756" t="s">
        <v>254</v>
      </c>
      <c r="V756" t="s">
        <v>254</v>
      </c>
      <c r="W756">
        <v>0</v>
      </c>
      <c r="X756">
        <v>0</v>
      </c>
      <c r="Y756">
        <v>0</v>
      </c>
      <c r="Z756" s="27">
        <f t="shared" si="11"/>
        <v>0</v>
      </c>
    </row>
    <row r="757" spans="1:26">
      <c r="A757" t="s">
        <v>246</v>
      </c>
      <c r="B757" t="s">
        <v>2709</v>
      </c>
      <c r="C757" t="s">
        <v>953</v>
      </c>
      <c r="D757" t="s">
        <v>57</v>
      </c>
      <c r="E757" t="s">
        <v>58</v>
      </c>
      <c r="F757">
        <v>8565918</v>
      </c>
      <c r="G757" s="111">
        <v>44953</v>
      </c>
      <c r="H757" t="s">
        <v>1810</v>
      </c>
      <c r="I757" t="s">
        <v>255</v>
      </c>
      <c r="J757" t="s">
        <v>249</v>
      </c>
      <c r="K757" t="s">
        <v>268</v>
      </c>
      <c r="L757" t="s">
        <v>251</v>
      </c>
      <c r="O757" s="111">
        <v>44956</v>
      </c>
      <c r="P757" t="s">
        <v>252</v>
      </c>
      <c r="Q757" t="s">
        <v>253</v>
      </c>
      <c r="R757" s="111">
        <v>44957</v>
      </c>
      <c r="S757" t="s">
        <v>254</v>
      </c>
      <c r="T757" t="s">
        <v>254</v>
      </c>
      <c r="U757" t="s">
        <v>254</v>
      </c>
      <c r="V757" t="s">
        <v>254</v>
      </c>
      <c r="W757">
        <v>0</v>
      </c>
      <c r="X757">
        <v>0</v>
      </c>
      <c r="Y757">
        <v>9160.61</v>
      </c>
      <c r="Z757" s="27">
        <f t="shared" si="11"/>
        <v>9160.61</v>
      </c>
    </row>
    <row r="758" spans="1:26">
      <c r="A758" t="s">
        <v>246</v>
      </c>
      <c r="B758" t="s">
        <v>2709</v>
      </c>
      <c r="C758" t="s">
        <v>953</v>
      </c>
      <c r="D758" t="s">
        <v>57</v>
      </c>
      <c r="E758" t="s">
        <v>58</v>
      </c>
      <c r="F758">
        <v>9063522</v>
      </c>
      <c r="G758" s="111">
        <v>44922</v>
      </c>
      <c r="H758" t="s">
        <v>1179</v>
      </c>
      <c r="I758" t="s">
        <v>255</v>
      </c>
      <c r="J758" t="s">
        <v>249</v>
      </c>
      <c r="K758" t="s">
        <v>250</v>
      </c>
      <c r="L758" t="s">
        <v>707</v>
      </c>
      <c r="O758" s="111">
        <v>44923</v>
      </c>
      <c r="P758" t="s">
        <v>252</v>
      </c>
      <c r="Q758" t="s">
        <v>253</v>
      </c>
      <c r="R758" s="111">
        <v>44924</v>
      </c>
      <c r="S758" t="s">
        <v>254</v>
      </c>
      <c r="T758" t="s">
        <v>254</v>
      </c>
      <c r="U758" t="s">
        <v>254</v>
      </c>
      <c r="V758" t="s">
        <v>254</v>
      </c>
      <c r="W758">
        <v>13</v>
      </c>
      <c r="X758">
        <v>3683.8</v>
      </c>
      <c r="Y758">
        <v>5291.5</v>
      </c>
      <c r="Z758" s="27">
        <f t="shared" si="11"/>
        <v>8988.2999999999993</v>
      </c>
    </row>
    <row r="759" spans="1:26">
      <c r="A759" t="s">
        <v>246</v>
      </c>
      <c r="B759" t="s">
        <v>2463</v>
      </c>
      <c r="C759" t="s">
        <v>953</v>
      </c>
      <c r="D759" t="s">
        <v>57</v>
      </c>
      <c r="E759" t="s">
        <v>58</v>
      </c>
      <c r="F759">
        <v>11869224</v>
      </c>
      <c r="G759" s="111">
        <v>44970</v>
      </c>
      <c r="H759" t="s">
        <v>2713</v>
      </c>
      <c r="I759" t="s">
        <v>255</v>
      </c>
      <c r="L759" t="s">
        <v>251</v>
      </c>
      <c r="O759" s="111">
        <v>44971</v>
      </c>
      <c r="P759" t="s">
        <v>252</v>
      </c>
      <c r="Q759" t="s">
        <v>253</v>
      </c>
      <c r="R759" s="111">
        <v>44973</v>
      </c>
      <c r="S759" t="s">
        <v>254</v>
      </c>
      <c r="T759" t="s">
        <v>254</v>
      </c>
      <c r="U759" t="s">
        <v>254</v>
      </c>
      <c r="V759" t="s">
        <v>254</v>
      </c>
      <c r="W759">
        <v>0</v>
      </c>
      <c r="X759">
        <v>0</v>
      </c>
      <c r="Y759">
        <v>332.5</v>
      </c>
      <c r="Z759" s="27">
        <f t="shared" si="11"/>
        <v>332.5</v>
      </c>
    </row>
    <row r="760" spans="1:26">
      <c r="A760" t="s">
        <v>246</v>
      </c>
      <c r="B760" t="s">
        <v>2709</v>
      </c>
      <c r="C760" t="s">
        <v>953</v>
      </c>
      <c r="D760" t="s">
        <v>57</v>
      </c>
      <c r="E760" t="s">
        <v>58</v>
      </c>
      <c r="F760">
        <v>11905818</v>
      </c>
      <c r="G760" s="111">
        <v>44914</v>
      </c>
      <c r="H760" t="s">
        <v>1180</v>
      </c>
      <c r="I760" t="s">
        <v>255</v>
      </c>
      <c r="L760" t="s">
        <v>251</v>
      </c>
      <c r="O760" s="111">
        <v>44917</v>
      </c>
      <c r="P760" t="s">
        <v>252</v>
      </c>
      <c r="Q760" t="s">
        <v>263</v>
      </c>
      <c r="R760" s="111">
        <v>44918</v>
      </c>
      <c r="S760" t="s">
        <v>254</v>
      </c>
      <c r="T760" t="s">
        <v>254</v>
      </c>
      <c r="U760" t="s">
        <v>254</v>
      </c>
      <c r="V760" t="s">
        <v>254</v>
      </c>
      <c r="W760">
        <v>838.5</v>
      </c>
      <c r="X760">
        <v>471</v>
      </c>
      <c r="Y760">
        <v>0</v>
      </c>
      <c r="Z760" s="27">
        <f t="shared" si="11"/>
        <v>1309.5</v>
      </c>
    </row>
    <row r="761" spans="1:26">
      <c r="A761" t="s">
        <v>246</v>
      </c>
      <c r="B761" t="s">
        <v>2709</v>
      </c>
      <c r="C761" t="s">
        <v>953</v>
      </c>
      <c r="D761" t="s">
        <v>57</v>
      </c>
      <c r="E761" t="s">
        <v>58</v>
      </c>
      <c r="F761">
        <v>11910950</v>
      </c>
      <c r="G761" s="111">
        <v>44915</v>
      </c>
      <c r="H761" t="s">
        <v>1181</v>
      </c>
      <c r="I761" t="s">
        <v>248</v>
      </c>
      <c r="J761" t="s">
        <v>249</v>
      </c>
      <c r="K761" t="s">
        <v>268</v>
      </c>
      <c r="L761" t="s">
        <v>251</v>
      </c>
      <c r="O761" s="111">
        <v>44915</v>
      </c>
      <c r="P761" t="s">
        <v>252</v>
      </c>
      <c r="Q761" t="s">
        <v>282</v>
      </c>
      <c r="R761" s="111">
        <v>44916</v>
      </c>
      <c r="S761" t="s">
        <v>254</v>
      </c>
      <c r="T761" t="s">
        <v>254</v>
      </c>
      <c r="U761" t="s">
        <v>254</v>
      </c>
      <c r="V761" t="s">
        <v>254</v>
      </c>
      <c r="W761">
        <v>6686.11</v>
      </c>
      <c r="X761">
        <v>19728.28</v>
      </c>
      <c r="Y761">
        <v>-22</v>
      </c>
      <c r="Z761" s="27">
        <f t="shared" si="11"/>
        <v>26392.39</v>
      </c>
    </row>
    <row r="762" spans="1:26">
      <c r="A762" t="s">
        <v>246</v>
      </c>
      <c r="B762" t="s">
        <v>2709</v>
      </c>
      <c r="C762" t="s">
        <v>953</v>
      </c>
      <c r="D762" t="s">
        <v>57</v>
      </c>
      <c r="E762" t="s">
        <v>58</v>
      </c>
      <c r="F762">
        <v>11944496</v>
      </c>
      <c r="G762" s="111">
        <v>44923</v>
      </c>
      <c r="H762" t="s">
        <v>1182</v>
      </c>
      <c r="I762" t="s">
        <v>255</v>
      </c>
      <c r="J762" t="s">
        <v>249</v>
      </c>
      <c r="K762" t="s">
        <v>268</v>
      </c>
      <c r="L762" t="s">
        <v>251</v>
      </c>
      <c r="O762" s="111">
        <v>44923</v>
      </c>
      <c r="P762" t="s">
        <v>252</v>
      </c>
      <c r="Q762" t="s">
        <v>253</v>
      </c>
      <c r="R762" s="111">
        <v>44924</v>
      </c>
      <c r="S762" t="s">
        <v>254</v>
      </c>
      <c r="T762" t="s">
        <v>254</v>
      </c>
      <c r="U762" t="s">
        <v>254</v>
      </c>
      <c r="V762" t="s">
        <v>254</v>
      </c>
      <c r="W762">
        <v>271</v>
      </c>
      <c r="X762">
        <v>1948</v>
      </c>
      <c r="Y762">
        <v>5571</v>
      </c>
      <c r="Z762" s="27">
        <f t="shared" si="11"/>
        <v>7790</v>
      </c>
    </row>
    <row r="763" spans="1:26">
      <c r="A763" t="s">
        <v>246</v>
      </c>
      <c r="B763" t="s">
        <v>2709</v>
      </c>
      <c r="C763" t="s">
        <v>953</v>
      </c>
      <c r="D763" t="s">
        <v>57</v>
      </c>
      <c r="E763" t="s">
        <v>58</v>
      </c>
      <c r="F763">
        <v>11958515</v>
      </c>
      <c r="G763" s="111">
        <v>44925</v>
      </c>
      <c r="H763" t="s">
        <v>1367</v>
      </c>
      <c r="I763" t="s">
        <v>255</v>
      </c>
      <c r="L763" t="s">
        <v>251</v>
      </c>
      <c r="O763" s="111">
        <v>44925</v>
      </c>
      <c r="P763" t="s">
        <v>252</v>
      </c>
      <c r="Q763" t="s">
        <v>263</v>
      </c>
      <c r="R763" s="111"/>
      <c r="S763" t="s">
        <v>254</v>
      </c>
      <c r="T763" t="s">
        <v>254</v>
      </c>
      <c r="U763" t="s">
        <v>254</v>
      </c>
      <c r="V763" t="s">
        <v>254</v>
      </c>
      <c r="W763">
        <v>0</v>
      </c>
      <c r="X763">
        <v>0</v>
      </c>
      <c r="Y763">
        <v>0</v>
      </c>
      <c r="Z763" s="27">
        <f t="shared" si="11"/>
        <v>0</v>
      </c>
    </row>
    <row r="764" spans="1:26">
      <c r="A764" t="s">
        <v>246</v>
      </c>
      <c r="B764" t="s">
        <v>2709</v>
      </c>
      <c r="C764" t="s">
        <v>953</v>
      </c>
      <c r="D764" t="s">
        <v>57</v>
      </c>
      <c r="E764" t="s">
        <v>58</v>
      </c>
      <c r="F764">
        <v>11970175</v>
      </c>
      <c r="G764" s="111">
        <v>44930</v>
      </c>
      <c r="H764" t="s">
        <v>1811</v>
      </c>
      <c r="I764" t="s">
        <v>255</v>
      </c>
      <c r="J764" t="s">
        <v>249</v>
      </c>
      <c r="K764" t="s">
        <v>250</v>
      </c>
      <c r="L764" t="s">
        <v>251</v>
      </c>
      <c r="O764" s="111">
        <v>44930</v>
      </c>
      <c r="P764" t="s">
        <v>252</v>
      </c>
      <c r="Q764" t="s">
        <v>253</v>
      </c>
      <c r="R764">
        <v>44931</v>
      </c>
      <c r="S764" t="s">
        <v>254</v>
      </c>
      <c r="T764" t="s">
        <v>254</v>
      </c>
      <c r="U764" t="s">
        <v>254</v>
      </c>
      <c r="V764" t="s">
        <v>254</v>
      </c>
      <c r="W764">
        <v>0</v>
      </c>
      <c r="X764">
        <v>11523</v>
      </c>
      <c r="Y764">
        <v>5368.3</v>
      </c>
      <c r="Z764" s="27">
        <f t="shared" si="11"/>
        <v>16891.3</v>
      </c>
    </row>
    <row r="765" spans="1:26">
      <c r="A765" t="s">
        <v>246</v>
      </c>
      <c r="B765" t="s">
        <v>2709</v>
      </c>
      <c r="C765" t="s">
        <v>953</v>
      </c>
      <c r="D765" t="s">
        <v>57</v>
      </c>
      <c r="E765" t="s">
        <v>58</v>
      </c>
      <c r="F765">
        <v>11973933</v>
      </c>
      <c r="G765" s="111">
        <v>44931</v>
      </c>
      <c r="H765" t="s">
        <v>1812</v>
      </c>
      <c r="I765" t="s">
        <v>255</v>
      </c>
      <c r="J765" t="s">
        <v>249</v>
      </c>
      <c r="K765" t="s">
        <v>250</v>
      </c>
      <c r="L765" t="s">
        <v>251</v>
      </c>
      <c r="O765" s="111">
        <v>44932</v>
      </c>
      <c r="P765" t="s">
        <v>252</v>
      </c>
      <c r="Q765" t="s">
        <v>253</v>
      </c>
      <c r="R765">
        <v>44938</v>
      </c>
      <c r="S765" t="s">
        <v>254</v>
      </c>
      <c r="T765" t="s">
        <v>254</v>
      </c>
      <c r="U765" t="s">
        <v>254</v>
      </c>
      <c r="V765" t="s">
        <v>254</v>
      </c>
      <c r="W765">
        <v>0</v>
      </c>
      <c r="X765">
        <v>6535.7</v>
      </c>
      <c r="Y765">
        <v>4134.38</v>
      </c>
      <c r="Z765" s="27">
        <f t="shared" si="11"/>
        <v>10670.08</v>
      </c>
    </row>
    <row r="766" spans="1:26">
      <c r="A766" t="s">
        <v>246</v>
      </c>
      <c r="B766" t="s">
        <v>2463</v>
      </c>
      <c r="C766" t="s">
        <v>953</v>
      </c>
      <c r="D766" t="s">
        <v>57</v>
      </c>
      <c r="E766" t="s">
        <v>58</v>
      </c>
      <c r="F766">
        <v>11978376</v>
      </c>
      <c r="G766" s="111">
        <v>44932</v>
      </c>
      <c r="H766" t="s">
        <v>1813</v>
      </c>
      <c r="I766" t="s">
        <v>255</v>
      </c>
      <c r="J766" t="s">
        <v>249</v>
      </c>
      <c r="K766" t="s">
        <v>268</v>
      </c>
      <c r="L766" t="s">
        <v>251</v>
      </c>
      <c r="O766" s="111">
        <v>44944</v>
      </c>
      <c r="P766" t="s">
        <v>252</v>
      </c>
      <c r="Q766" t="s">
        <v>1406</v>
      </c>
      <c r="R766" s="111"/>
      <c r="S766" t="s">
        <v>254</v>
      </c>
      <c r="T766" t="s">
        <v>254</v>
      </c>
      <c r="U766" t="s">
        <v>254</v>
      </c>
      <c r="V766" t="s">
        <v>254</v>
      </c>
      <c r="W766">
        <v>0</v>
      </c>
      <c r="X766">
        <v>0</v>
      </c>
      <c r="Y766">
        <v>0</v>
      </c>
      <c r="Z766" s="27">
        <f t="shared" si="11"/>
        <v>0</v>
      </c>
    </row>
    <row r="767" spans="1:26">
      <c r="A767" t="s">
        <v>246</v>
      </c>
      <c r="B767" t="s">
        <v>2709</v>
      </c>
      <c r="C767" t="s">
        <v>953</v>
      </c>
      <c r="D767" t="s">
        <v>57</v>
      </c>
      <c r="E767" t="s">
        <v>58</v>
      </c>
      <c r="F767">
        <v>12007590</v>
      </c>
      <c r="G767" s="111">
        <v>44954</v>
      </c>
      <c r="H767" t="s">
        <v>1814</v>
      </c>
      <c r="I767" t="s">
        <v>255</v>
      </c>
      <c r="L767" t="s">
        <v>251</v>
      </c>
      <c r="O767" s="111">
        <v>44954</v>
      </c>
      <c r="P767" t="s">
        <v>252</v>
      </c>
      <c r="Q767" t="s">
        <v>263</v>
      </c>
      <c r="R767" s="111">
        <v>44956</v>
      </c>
      <c r="S767" t="s">
        <v>254</v>
      </c>
      <c r="T767" t="s">
        <v>254</v>
      </c>
      <c r="U767" t="s">
        <v>254</v>
      </c>
      <c r="V767" t="s">
        <v>254</v>
      </c>
      <c r="W767">
        <v>0</v>
      </c>
      <c r="X767">
        <v>28</v>
      </c>
      <c r="Y767">
        <v>0</v>
      </c>
      <c r="Z767" s="27">
        <f t="shared" si="11"/>
        <v>28</v>
      </c>
    </row>
    <row r="768" spans="1:26">
      <c r="A768" t="s">
        <v>246</v>
      </c>
      <c r="B768" t="s">
        <v>2709</v>
      </c>
      <c r="C768" t="s">
        <v>953</v>
      </c>
      <c r="D768" t="s">
        <v>57</v>
      </c>
      <c r="E768" t="s">
        <v>58</v>
      </c>
      <c r="F768">
        <v>12021316</v>
      </c>
      <c r="G768" s="111">
        <v>44949</v>
      </c>
      <c r="H768" t="s">
        <v>1815</v>
      </c>
      <c r="I768" t="s">
        <v>255</v>
      </c>
      <c r="J768" t="s">
        <v>249</v>
      </c>
      <c r="K768" t="s">
        <v>268</v>
      </c>
      <c r="L768" t="s">
        <v>251</v>
      </c>
      <c r="O768" s="111">
        <v>44950</v>
      </c>
      <c r="P768" t="s">
        <v>252</v>
      </c>
      <c r="Q768" t="s">
        <v>253</v>
      </c>
      <c r="R768" s="111">
        <v>44950</v>
      </c>
      <c r="S768" t="s">
        <v>254</v>
      </c>
      <c r="T768" t="s">
        <v>254</v>
      </c>
      <c r="U768" t="s">
        <v>254</v>
      </c>
      <c r="V768" t="s">
        <v>254</v>
      </c>
      <c r="W768">
        <v>0</v>
      </c>
      <c r="X768">
        <v>2183</v>
      </c>
      <c r="Y768">
        <v>18882</v>
      </c>
      <c r="Z768" s="27">
        <f t="shared" si="11"/>
        <v>21065</v>
      </c>
    </row>
    <row r="769" spans="1:26">
      <c r="A769" t="s">
        <v>246</v>
      </c>
      <c r="B769" t="s">
        <v>2709</v>
      </c>
      <c r="C769" t="s">
        <v>953</v>
      </c>
      <c r="D769" t="s">
        <v>57</v>
      </c>
      <c r="E769" t="s">
        <v>58</v>
      </c>
      <c r="F769">
        <v>12054156</v>
      </c>
      <c r="G769" s="111">
        <v>44964</v>
      </c>
      <c r="H769" t="s">
        <v>2714</v>
      </c>
      <c r="I769" t="s">
        <v>255</v>
      </c>
      <c r="J769" t="s">
        <v>249</v>
      </c>
      <c r="K769" t="s">
        <v>250</v>
      </c>
      <c r="L769" t="s">
        <v>251</v>
      </c>
      <c r="O769" s="111">
        <v>44964</v>
      </c>
      <c r="P769" t="s">
        <v>252</v>
      </c>
      <c r="Q769" t="s">
        <v>253</v>
      </c>
      <c r="R769" s="111">
        <v>44965</v>
      </c>
      <c r="S769" t="s">
        <v>254</v>
      </c>
      <c r="T769" t="s">
        <v>254</v>
      </c>
      <c r="U769" t="s">
        <v>254</v>
      </c>
      <c r="V769" t="s">
        <v>254</v>
      </c>
      <c r="W769">
        <v>0</v>
      </c>
      <c r="X769">
        <v>0</v>
      </c>
      <c r="Y769">
        <v>4548</v>
      </c>
      <c r="Z769" s="27">
        <f t="shared" si="11"/>
        <v>4548</v>
      </c>
    </row>
    <row r="770" spans="1:26">
      <c r="A770" t="s">
        <v>246</v>
      </c>
      <c r="B770" t="s">
        <v>2709</v>
      </c>
      <c r="C770" t="s">
        <v>953</v>
      </c>
      <c r="D770" t="s">
        <v>57</v>
      </c>
      <c r="E770" t="s">
        <v>58</v>
      </c>
      <c r="F770">
        <v>12086814</v>
      </c>
      <c r="G770" s="111">
        <v>44967</v>
      </c>
      <c r="H770" t="s">
        <v>2715</v>
      </c>
      <c r="I770" t="s">
        <v>248</v>
      </c>
      <c r="J770" t="s">
        <v>259</v>
      </c>
      <c r="K770" t="s">
        <v>250</v>
      </c>
      <c r="L770" t="s">
        <v>251</v>
      </c>
      <c r="O770" s="111">
        <v>44967</v>
      </c>
      <c r="P770" t="s">
        <v>254</v>
      </c>
      <c r="Q770" t="s">
        <v>253</v>
      </c>
      <c r="R770" s="111">
        <v>44970</v>
      </c>
      <c r="S770" t="s">
        <v>254</v>
      </c>
      <c r="T770" t="s">
        <v>254</v>
      </c>
      <c r="U770" t="s">
        <v>254</v>
      </c>
      <c r="V770" t="s">
        <v>254</v>
      </c>
      <c r="W770">
        <v>0</v>
      </c>
      <c r="X770">
        <v>0</v>
      </c>
      <c r="Y770">
        <v>438</v>
      </c>
      <c r="Z770" s="27">
        <f t="shared" si="11"/>
        <v>438</v>
      </c>
    </row>
    <row r="771" spans="1:26">
      <c r="A771" t="s">
        <v>246</v>
      </c>
      <c r="B771" t="s">
        <v>2709</v>
      </c>
      <c r="C771" t="s">
        <v>953</v>
      </c>
      <c r="D771" t="s">
        <v>343</v>
      </c>
      <c r="E771" t="s">
        <v>54</v>
      </c>
      <c r="F771">
        <v>11997185</v>
      </c>
      <c r="G771" s="111">
        <v>44938</v>
      </c>
      <c r="H771" t="s">
        <v>1816</v>
      </c>
      <c r="I771" t="s">
        <v>255</v>
      </c>
      <c r="J771" t="s">
        <v>249</v>
      </c>
      <c r="K771" t="s">
        <v>250</v>
      </c>
      <c r="L771" t="s">
        <v>251</v>
      </c>
      <c r="O771" s="111">
        <v>44938</v>
      </c>
      <c r="P771" t="s">
        <v>252</v>
      </c>
      <c r="Q771" t="s">
        <v>282</v>
      </c>
      <c r="R771" s="111">
        <v>44942</v>
      </c>
      <c r="S771" t="s">
        <v>254</v>
      </c>
      <c r="T771" t="s">
        <v>254</v>
      </c>
      <c r="U771" t="s">
        <v>254</v>
      </c>
      <c r="V771" t="s">
        <v>254</v>
      </c>
      <c r="W771">
        <v>0</v>
      </c>
      <c r="X771">
        <v>241</v>
      </c>
      <c r="Y771">
        <v>0</v>
      </c>
      <c r="Z771" s="27">
        <f t="shared" ref="Z771:Z834" si="12">SUM(W771:Y771)</f>
        <v>241</v>
      </c>
    </row>
    <row r="772" spans="1:26">
      <c r="A772" t="s">
        <v>246</v>
      </c>
      <c r="B772" t="s">
        <v>2709</v>
      </c>
      <c r="C772" t="s">
        <v>953</v>
      </c>
      <c r="D772" t="s">
        <v>1053</v>
      </c>
      <c r="E772" t="s">
        <v>54</v>
      </c>
      <c r="F772">
        <v>11964883</v>
      </c>
      <c r="G772" s="111">
        <v>44929</v>
      </c>
      <c r="H772" t="s">
        <v>1817</v>
      </c>
      <c r="I772" t="s">
        <v>255</v>
      </c>
      <c r="J772" t="s">
        <v>249</v>
      </c>
      <c r="K772" t="s">
        <v>250</v>
      </c>
      <c r="L772" t="s">
        <v>251</v>
      </c>
      <c r="O772" s="111">
        <v>44929</v>
      </c>
      <c r="P772" t="s">
        <v>252</v>
      </c>
      <c r="Q772" t="s">
        <v>253</v>
      </c>
      <c r="R772" s="111">
        <v>44930</v>
      </c>
      <c r="S772" t="s">
        <v>254</v>
      </c>
      <c r="T772" t="s">
        <v>254</v>
      </c>
      <c r="U772" t="s">
        <v>254</v>
      </c>
      <c r="V772" t="s">
        <v>254</v>
      </c>
      <c r="W772">
        <v>0</v>
      </c>
      <c r="X772">
        <v>912.19</v>
      </c>
      <c r="Y772">
        <v>1768.42</v>
      </c>
      <c r="Z772" s="27">
        <f t="shared" si="12"/>
        <v>2680.61</v>
      </c>
    </row>
    <row r="773" spans="1:26">
      <c r="A773" t="s">
        <v>246</v>
      </c>
      <c r="B773" t="s">
        <v>2716</v>
      </c>
      <c r="C773" t="s">
        <v>1818</v>
      </c>
      <c r="D773" t="s">
        <v>247</v>
      </c>
      <c r="E773" t="s">
        <v>54</v>
      </c>
      <c r="F773">
        <v>12086083</v>
      </c>
      <c r="G773" s="111">
        <v>44959</v>
      </c>
      <c r="H773" t="s">
        <v>2717</v>
      </c>
      <c r="I773" t="s">
        <v>255</v>
      </c>
      <c r="J773" t="s">
        <v>249</v>
      </c>
      <c r="K773" t="s">
        <v>250</v>
      </c>
      <c r="L773" t="s">
        <v>251</v>
      </c>
      <c r="O773" s="111">
        <v>44960</v>
      </c>
      <c r="P773" t="s">
        <v>252</v>
      </c>
      <c r="Q773" t="s">
        <v>253</v>
      </c>
      <c r="R773" s="111">
        <v>44963</v>
      </c>
      <c r="S773" t="s">
        <v>254</v>
      </c>
      <c r="T773" t="s">
        <v>254</v>
      </c>
      <c r="U773" t="s">
        <v>254</v>
      </c>
      <c r="V773" t="s">
        <v>254</v>
      </c>
      <c r="W773">
        <v>0</v>
      </c>
      <c r="X773">
        <v>0</v>
      </c>
      <c r="Y773">
        <v>1</v>
      </c>
      <c r="Z773" s="27">
        <f t="shared" si="12"/>
        <v>1</v>
      </c>
    </row>
    <row r="774" spans="1:26">
      <c r="A774" t="s">
        <v>246</v>
      </c>
      <c r="B774" t="s">
        <v>2716</v>
      </c>
      <c r="C774" t="s">
        <v>1818</v>
      </c>
      <c r="D774" t="s">
        <v>57</v>
      </c>
      <c r="E774" t="s">
        <v>58</v>
      </c>
      <c r="F774">
        <v>805709</v>
      </c>
      <c r="G774" s="111">
        <v>44974</v>
      </c>
      <c r="H774" t="s">
        <v>2718</v>
      </c>
      <c r="I774" t="s">
        <v>271</v>
      </c>
      <c r="J774" t="s">
        <v>249</v>
      </c>
      <c r="K774" t="s">
        <v>250</v>
      </c>
      <c r="L774" t="s">
        <v>251</v>
      </c>
      <c r="O774" s="111">
        <v>44974</v>
      </c>
      <c r="P774" t="s">
        <v>252</v>
      </c>
      <c r="Q774" t="s">
        <v>1406</v>
      </c>
      <c r="R774" s="111"/>
      <c r="S774" t="s">
        <v>254</v>
      </c>
      <c r="T774" t="s">
        <v>254</v>
      </c>
      <c r="U774" t="s">
        <v>254</v>
      </c>
      <c r="V774" t="s">
        <v>254</v>
      </c>
      <c r="W774">
        <v>0</v>
      </c>
      <c r="X774">
        <v>0</v>
      </c>
      <c r="Y774">
        <v>0</v>
      </c>
      <c r="Z774" s="27">
        <f t="shared" si="12"/>
        <v>0</v>
      </c>
    </row>
    <row r="775" spans="1:26">
      <c r="A775" t="s">
        <v>246</v>
      </c>
      <c r="B775" t="s">
        <v>2716</v>
      </c>
      <c r="C775" t="s">
        <v>1818</v>
      </c>
      <c r="D775" t="s">
        <v>57</v>
      </c>
      <c r="E775" t="s">
        <v>58</v>
      </c>
      <c r="F775">
        <v>11990685</v>
      </c>
      <c r="G775" s="111">
        <v>44937</v>
      </c>
      <c r="H775" t="s">
        <v>1819</v>
      </c>
      <c r="I775" t="s">
        <v>255</v>
      </c>
      <c r="L775" t="s">
        <v>251</v>
      </c>
      <c r="O775" s="111">
        <v>44938</v>
      </c>
      <c r="P775" t="s">
        <v>252</v>
      </c>
      <c r="Q775" t="s">
        <v>263</v>
      </c>
      <c r="R775" s="111">
        <v>44939</v>
      </c>
      <c r="S775" t="s">
        <v>254</v>
      </c>
      <c r="T775" t="s">
        <v>254</v>
      </c>
      <c r="U775" t="s">
        <v>254</v>
      </c>
      <c r="V775" t="s">
        <v>254</v>
      </c>
      <c r="W775">
        <v>0</v>
      </c>
      <c r="X775">
        <v>3.11</v>
      </c>
      <c r="Y775">
        <v>0</v>
      </c>
      <c r="Z775" s="27">
        <f t="shared" si="12"/>
        <v>3.11</v>
      </c>
    </row>
    <row r="776" spans="1:26">
      <c r="A776" t="s">
        <v>246</v>
      </c>
      <c r="B776" t="s">
        <v>2716</v>
      </c>
      <c r="C776" t="s">
        <v>1818</v>
      </c>
      <c r="D776" t="s">
        <v>57</v>
      </c>
      <c r="E776" t="s">
        <v>58</v>
      </c>
      <c r="F776">
        <v>12016108</v>
      </c>
      <c r="G776" s="111">
        <v>44944</v>
      </c>
      <c r="H776" t="s">
        <v>1820</v>
      </c>
      <c r="I776" t="s">
        <v>255</v>
      </c>
      <c r="L776" t="s">
        <v>251</v>
      </c>
      <c r="O776" s="111">
        <v>44944</v>
      </c>
      <c r="P776" t="s">
        <v>252</v>
      </c>
      <c r="Q776" t="s">
        <v>263</v>
      </c>
      <c r="R776" s="111">
        <v>44945</v>
      </c>
      <c r="S776" t="s">
        <v>254</v>
      </c>
      <c r="T776" t="s">
        <v>254</v>
      </c>
      <c r="U776" t="s">
        <v>254</v>
      </c>
      <c r="V776" t="s">
        <v>254</v>
      </c>
      <c r="W776">
        <v>0</v>
      </c>
      <c r="X776">
        <v>2904</v>
      </c>
      <c r="Y776">
        <v>0</v>
      </c>
      <c r="Z776" s="27">
        <f t="shared" si="12"/>
        <v>2904</v>
      </c>
    </row>
    <row r="777" spans="1:26">
      <c r="A777" t="s">
        <v>246</v>
      </c>
      <c r="B777" t="s">
        <v>2716</v>
      </c>
      <c r="C777" t="s">
        <v>1818</v>
      </c>
      <c r="D777" t="s">
        <v>57</v>
      </c>
      <c r="E777" t="s">
        <v>58</v>
      </c>
      <c r="F777">
        <v>12016369</v>
      </c>
      <c r="G777" s="111">
        <v>44944</v>
      </c>
      <c r="H777" t="s">
        <v>1821</v>
      </c>
      <c r="I777" t="s">
        <v>255</v>
      </c>
      <c r="L777" t="s">
        <v>251</v>
      </c>
      <c r="O777" s="111">
        <v>44944</v>
      </c>
      <c r="P777" t="s">
        <v>252</v>
      </c>
      <c r="Q777" t="s">
        <v>263</v>
      </c>
      <c r="R777" s="111">
        <v>44945</v>
      </c>
      <c r="S777" t="s">
        <v>254</v>
      </c>
      <c r="T777" t="s">
        <v>254</v>
      </c>
      <c r="U777" t="s">
        <v>254</v>
      </c>
      <c r="V777" t="s">
        <v>254</v>
      </c>
      <c r="W777">
        <v>0</v>
      </c>
      <c r="X777">
        <v>89</v>
      </c>
      <c r="Y777">
        <v>0</v>
      </c>
      <c r="Z777" s="27">
        <f t="shared" si="12"/>
        <v>89</v>
      </c>
    </row>
    <row r="778" spans="1:26">
      <c r="A778" t="s">
        <v>246</v>
      </c>
      <c r="B778" t="s">
        <v>2716</v>
      </c>
      <c r="C778" t="s">
        <v>1818</v>
      </c>
      <c r="D778" t="s">
        <v>57</v>
      </c>
      <c r="E778" t="s">
        <v>58</v>
      </c>
      <c r="F778">
        <v>12026997</v>
      </c>
      <c r="G778" s="111">
        <v>44973</v>
      </c>
      <c r="H778" t="s">
        <v>2719</v>
      </c>
      <c r="I778" t="s">
        <v>255</v>
      </c>
      <c r="J778" t="s">
        <v>249</v>
      </c>
      <c r="K778" t="s">
        <v>250</v>
      </c>
      <c r="L778" t="s">
        <v>251</v>
      </c>
      <c r="O778" s="111">
        <v>44973</v>
      </c>
      <c r="P778" t="s">
        <v>252</v>
      </c>
      <c r="Q778" t="s">
        <v>253</v>
      </c>
      <c r="R778" s="111">
        <v>44974</v>
      </c>
      <c r="S778" t="s">
        <v>254</v>
      </c>
      <c r="T778" t="s">
        <v>254</v>
      </c>
      <c r="U778" t="s">
        <v>254</v>
      </c>
      <c r="V778" t="s">
        <v>254</v>
      </c>
      <c r="W778">
        <v>0</v>
      </c>
      <c r="X778">
        <v>0</v>
      </c>
      <c r="Y778">
        <v>13876.13</v>
      </c>
      <c r="Z778" s="27">
        <f t="shared" si="12"/>
        <v>13876.13</v>
      </c>
    </row>
    <row r="779" spans="1:26">
      <c r="A779" t="s">
        <v>246</v>
      </c>
      <c r="B779" t="s">
        <v>2716</v>
      </c>
      <c r="C779" t="s">
        <v>1818</v>
      </c>
      <c r="D779" t="s">
        <v>57</v>
      </c>
      <c r="E779" t="s">
        <v>58</v>
      </c>
      <c r="F779">
        <v>12105702</v>
      </c>
      <c r="G779" s="111">
        <v>44965</v>
      </c>
      <c r="H779" t="s">
        <v>2720</v>
      </c>
      <c r="I779" t="s">
        <v>248</v>
      </c>
      <c r="J779" t="s">
        <v>259</v>
      </c>
      <c r="K779" t="s">
        <v>250</v>
      </c>
      <c r="L779" t="s">
        <v>251</v>
      </c>
      <c r="O779" s="111">
        <v>44965</v>
      </c>
      <c r="P779" t="s">
        <v>254</v>
      </c>
      <c r="Q779" t="s">
        <v>253</v>
      </c>
      <c r="R779" s="111">
        <v>44971</v>
      </c>
      <c r="S779" t="s">
        <v>254</v>
      </c>
      <c r="T779" t="s">
        <v>254</v>
      </c>
      <c r="U779" t="s">
        <v>254</v>
      </c>
      <c r="V779" t="s">
        <v>254</v>
      </c>
      <c r="W779">
        <v>0</v>
      </c>
      <c r="X779">
        <v>0</v>
      </c>
      <c r="Y779">
        <v>333.20000000298023</v>
      </c>
      <c r="Z779" s="27">
        <f t="shared" si="12"/>
        <v>333.20000000298023</v>
      </c>
    </row>
    <row r="780" spans="1:26">
      <c r="A780" t="s">
        <v>246</v>
      </c>
      <c r="B780" t="s">
        <v>2716</v>
      </c>
      <c r="C780" t="s">
        <v>1818</v>
      </c>
      <c r="D780" t="s">
        <v>57</v>
      </c>
      <c r="E780" t="s">
        <v>58</v>
      </c>
      <c r="F780">
        <v>12107115</v>
      </c>
      <c r="G780" s="111">
        <v>44965</v>
      </c>
      <c r="H780" t="s">
        <v>2721</v>
      </c>
      <c r="I780" t="s">
        <v>255</v>
      </c>
      <c r="J780" t="s">
        <v>249</v>
      </c>
      <c r="K780" t="s">
        <v>250</v>
      </c>
      <c r="L780" t="s">
        <v>251</v>
      </c>
      <c r="O780" s="111">
        <v>44965</v>
      </c>
      <c r="P780" t="s">
        <v>252</v>
      </c>
      <c r="Q780" t="s">
        <v>253</v>
      </c>
      <c r="R780" s="111">
        <v>44966</v>
      </c>
      <c r="S780" t="s">
        <v>254</v>
      </c>
      <c r="T780" t="s">
        <v>254</v>
      </c>
      <c r="U780" t="s">
        <v>254</v>
      </c>
      <c r="V780" t="s">
        <v>254</v>
      </c>
      <c r="W780">
        <v>0</v>
      </c>
      <c r="X780">
        <v>0</v>
      </c>
      <c r="Y780">
        <v>1041</v>
      </c>
      <c r="Z780" s="27">
        <f t="shared" si="12"/>
        <v>1041</v>
      </c>
    </row>
    <row r="781" spans="1:26">
      <c r="A781" t="s">
        <v>246</v>
      </c>
      <c r="B781" t="s">
        <v>2716</v>
      </c>
      <c r="C781" t="s">
        <v>1818</v>
      </c>
      <c r="D781" t="s">
        <v>57</v>
      </c>
      <c r="E781" t="s">
        <v>58</v>
      </c>
      <c r="F781">
        <v>12110920</v>
      </c>
      <c r="G781" s="111">
        <v>44966</v>
      </c>
      <c r="H781" t="s">
        <v>2722</v>
      </c>
      <c r="I781" t="s">
        <v>248</v>
      </c>
      <c r="J781" t="s">
        <v>259</v>
      </c>
      <c r="K781" t="s">
        <v>268</v>
      </c>
      <c r="L781" t="s">
        <v>251</v>
      </c>
      <c r="O781" s="111">
        <v>44966</v>
      </c>
      <c r="P781" t="s">
        <v>254</v>
      </c>
      <c r="Q781" t="s">
        <v>253</v>
      </c>
      <c r="R781">
        <v>44971</v>
      </c>
      <c r="S781" t="s">
        <v>254</v>
      </c>
      <c r="T781" t="s">
        <v>254</v>
      </c>
      <c r="U781" t="s">
        <v>254</v>
      </c>
      <c r="V781" t="s">
        <v>254</v>
      </c>
      <c r="W781">
        <v>0</v>
      </c>
      <c r="X781">
        <v>0</v>
      </c>
      <c r="Y781">
        <v>5155</v>
      </c>
      <c r="Z781" s="27">
        <f t="shared" si="12"/>
        <v>5155</v>
      </c>
    </row>
    <row r="782" spans="1:26">
      <c r="A782" t="s">
        <v>246</v>
      </c>
      <c r="B782" t="s">
        <v>2716</v>
      </c>
      <c r="C782" t="s">
        <v>1818</v>
      </c>
      <c r="D782" t="s">
        <v>57</v>
      </c>
      <c r="E782" t="s">
        <v>58</v>
      </c>
      <c r="F782">
        <v>12119673</v>
      </c>
      <c r="G782" s="111">
        <v>44968</v>
      </c>
      <c r="H782" t="s">
        <v>2723</v>
      </c>
      <c r="I782" t="s">
        <v>248</v>
      </c>
      <c r="J782" t="s">
        <v>259</v>
      </c>
      <c r="K782" t="s">
        <v>250</v>
      </c>
      <c r="L782" t="s">
        <v>251</v>
      </c>
      <c r="O782" s="111">
        <v>44970</v>
      </c>
      <c r="P782" t="s">
        <v>254</v>
      </c>
      <c r="Q782" t="s">
        <v>253</v>
      </c>
      <c r="R782">
        <v>44973</v>
      </c>
      <c r="S782" t="s">
        <v>254</v>
      </c>
      <c r="T782" t="s">
        <v>254</v>
      </c>
      <c r="U782" t="s">
        <v>254</v>
      </c>
      <c r="V782" t="s">
        <v>254</v>
      </c>
      <c r="W782">
        <v>0</v>
      </c>
      <c r="X782">
        <v>0</v>
      </c>
      <c r="Y782">
        <v>1</v>
      </c>
      <c r="Z782" s="27">
        <f t="shared" si="12"/>
        <v>1</v>
      </c>
    </row>
    <row r="783" spans="1:26">
      <c r="A783" t="s">
        <v>246</v>
      </c>
      <c r="B783" t="s">
        <v>2716</v>
      </c>
      <c r="C783" t="s">
        <v>1818</v>
      </c>
      <c r="D783" t="s">
        <v>57</v>
      </c>
      <c r="E783" t="s">
        <v>58</v>
      </c>
      <c r="F783">
        <v>12137247</v>
      </c>
      <c r="G783" s="111">
        <v>44973</v>
      </c>
      <c r="H783" t="s">
        <v>2724</v>
      </c>
      <c r="I783" t="s">
        <v>271</v>
      </c>
      <c r="J783" t="s">
        <v>249</v>
      </c>
      <c r="K783" t="s">
        <v>268</v>
      </c>
      <c r="L783" t="s">
        <v>251</v>
      </c>
      <c r="O783" s="111">
        <v>44981</v>
      </c>
      <c r="P783" t="s">
        <v>252</v>
      </c>
      <c r="Q783" t="s">
        <v>257</v>
      </c>
      <c r="R783">
        <v>44984</v>
      </c>
      <c r="S783" t="s">
        <v>254</v>
      </c>
      <c r="T783" t="s">
        <v>254</v>
      </c>
      <c r="U783" t="s">
        <v>254</v>
      </c>
      <c r="V783" t="s">
        <v>254</v>
      </c>
      <c r="W783">
        <v>0</v>
      </c>
      <c r="X783">
        <v>0</v>
      </c>
      <c r="Y783">
        <v>0</v>
      </c>
      <c r="Z783" s="27">
        <f t="shared" si="12"/>
        <v>0</v>
      </c>
    </row>
    <row r="784" spans="1:26">
      <c r="A784" t="s">
        <v>246</v>
      </c>
      <c r="B784" t="s">
        <v>2716</v>
      </c>
      <c r="C784" t="s">
        <v>1818</v>
      </c>
      <c r="D784" t="s">
        <v>57</v>
      </c>
      <c r="E784" t="s">
        <v>58</v>
      </c>
      <c r="F784">
        <v>12142038</v>
      </c>
      <c r="G784" s="111">
        <v>44974</v>
      </c>
      <c r="H784" t="s">
        <v>2725</v>
      </c>
      <c r="I784" t="s">
        <v>255</v>
      </c>
      <c r="J784" t="s">
        <v>249</v>
      </c>
      <c r="K784" t="s">
        <v>250</v>
      </c>
      <c r="L784" t="s">
        <v>251</v>
      </c>
      <c r="O784" s="111">
        <v>44974</v>
      </c>
      <c r="P784" t="s">
        <v>252</v>
      </c>
      <c r="Q784" t="s">
        <v>253</v>
      </c>
      <c r="R784" s="111">
        <v>44977</v>
      </c>
      <c r="S784" t="s">
        <v>254</v>
      </c>
      <c r="T784" t="s">
        <v>254</v>
      </c>
      <c r="U784" t="s">
        <v>254</v>
      </c>
      <c r="V784" t="s">
        <v>254</v>
      </c>
      <c r="W784">
        <v>0</v>
      </c>
      <c r="X784">
        <v>0</v>
      </c>
      <c r="Y784">
        <v>160</v>
      </c>
      <c r="Z784" s="27">
        <f t="shared" si="12"/>
        <v>160</v>
      </c>
    </row>
    <row r="785" spans="1:26">
      <c r="A785" t="s">
        <v>246</v>
      </c>
      <c r="B785" t="s">
        <v>2716</v>
      </c>
      <c r="C785" t="s">
        <v>1818</v>
      </c>
      <c r="D785" t="s">
        <v>57</v>
      </c>
      <c r="E785" t="s">
        <v>58</v>
      </c>
      <c r="F785">
        <v>12151399</v>
      </c>
      <c r="G785" s="111">
        <v>44980</v>
      </c>
      <c r="H785" t="s">
        <v>2726</v>
      </c>
      <c r="I785" t="s">
        <v>271</v>
      </c>
      <c r="J785" t="s">
        <v>249</v>
      </c>
      <c r="K785" t="s">
        <v>250</v>
      </c>
      <c r="L785" t="s">
        <v>251</v>
      </c>
      <c r="O785" s="111">
        <v>44980</v>
      </c>
      <c r="P785" t="s">
        <v>252</v>
      </c>
      <c r="Q785" t="s">
        <v>253</v>
      </c>
      <c r="R785">
        <v>44981</v>
      </c>
      <c r="S785" t="s">
        <v>254</v>
      </c>
      <c r="T785" t="s">
        <v>254</v>
      </c>
      <c r="U785" t="s">
        <v>254</v>
      </c>
      <c r="V785" t="s">
        <v>254</v>
      </c>
      <c r="W785">
        <v>0</v>
      </c>
      <c r="X785">
        <v>0</v>
      </c>
      <c r="Y785">
        <v>133</v>
      </c>
      <c r="Z785" s="27">
        <f t="shared" si="12"/>
        <v>133</v>
      </c>
    </row>
    <row r="786" spans="1:26">
      <c r="A786" t="s">
        <v>246</v>
      </c>
      <c r="B786" t="s">
        <v>2716</v>
      </c>
      <c r="C786" t="s">
        <v>1818</v>
      </c>
      <c r="D786" t="s">
        <v>57</v>
      </c>
      <c r="E786" t="s">
        <v>58</v>
      </c>
      <c r="F786">
        <v>12151860</v>
      </c>
      <c r="G786" s="111">
        <v>44980</v>
      </c>
      <c r="H786" t="s">
        <v>2727</v>
      </c>
      <c r="I786" t="s">
        <v>271</v>
      </c>
      <c r="J786" t="s">
        <v>249</v>
      </c>
      <c r="K786" t="s">
        <v>250</v>
      </c>
      <c r="L786" t="s">
        <v>251</v>
      </c>
      <c r="O786" s="111">
        <v>44980</v>
      </c>
      <c r="P786" t="s">
        <v>252</v>
      </c>
      <c r="Q786" t="s">
        <v>253</v>
      </c>
      <c r="R786">
        <v>44981</v>
      </c>
      <c r="S786" t="s">
        <v>254</v>
      </c>
      <c r="T786" t="s">
        <v>254</v>
      </c>
      <c r="U786" t="s">
        <v>254</v>
      </c>
      <c r="V786" t="s">
        <v>254</v>
      </c>
      <c r="W786">
        <v>0</v>
      </c>
      <c r="X786">
        <v>0</v>
      </c>
      <c r="Y786">
        <v>270</v>
      </c>
      <c r="Z786" s="27">
        <f t="shared" si="12"/>
        <v>270</v>
      </c>
    </row>
    <row r="787" spans="1:26">
      <c r="A787" t="s">
        <v>246</v>
      </c>
      <c r="B787" t="s">
        <v>2716</v>
      </c>
      <c r="C787" t="s">
        <v>1818</v>
      </c>
      <c r="D787" t="s">
        <v>57</v>
      </c>
      <c r="E787" t="s">
        <v>58</v>
      </c>
      <c r="F787">
        <v>12157174</v>
      </c>
      <c r="G787" s="111">
        <v>44981</v>
      </c>
      <c r="H787" t="s">
        <v>2728</v>
      </c>
      <c r="I787" t="s">
        <v>271</v>
      </c>
      <c r="J787" t="s">
        <v>249</v>
      </c>
      <c r="K787" t="s">
        <v>250</v>
      </c>
      <c r="L787" t="s">
        <v>251</v>
      </c>
      <c r="O787" s="111">
        <v>44981</v>
      </c>
      <c r="P787" t="s">
        <v>252</v>
      </c>
      <c r="Q787" t="s">
        <v>253</v>
      </c>
      <c r="R787" s="111">
        <v>44982</v>
      </c>
      <c r="S787" t="s">
        <v>254</v>
      </c>
      <c r="T787" t="s">
        <v>254</v>
      </c>
      <c r="U787" t="s">
        <v>254</v>
      </c>
      <c r="V787" t="s">
        <v>254</v>
      </c>
      <c r="W787">
        <v>0</v>
      </c>
      <c r="X787">
        <v>0</v>
      </c>
      <c r="Y787">
        <v>577</v>
      </c>
      <c r="Z787" s="27">
        <f t="shared" si="12"/>
        <v>577</v>
      </c>
    </row>
    <row r="788" spans="1:26">
      <c r="A788" t="s">
        <v>246</v>
      </c>
      <c r="B788" t="s">
        <v>2716</v>
      </c>
      <c r="C788" t="s">
        <v>1818</v>
      </c>
      <c r="D788" t="s">
        <v>57</v>
      </c>
      <c r="E788" t="s">
        <v>58</v>
      </c>
      <c r="F788">
        <v>12158646</v>
      </c>
      <c r="G788" s="111">
        <v>44981</v>
      </c>
      <c r="H788" t="s">
        <v>2729</v>
      </c>
      <c r="I788" t="s">
        <v>271</v>
      </c>
      <c r="J788" t="s">
        <v>249</v>
      </c>
      <c r="K788" t="s">
        <v>250</v>
      </c>
      <c r="L788" t="s">
        <v>251</v>
      </c>
      <c r="O788" s="111">
        <v>44981</v>
      </c>
      <c r="P788" t="s">
        <v>252</v>
      </c>
      <c r="Q788" t="s">
        <v>253</v>
      </c>
      <c r="R788" s="111">
        <v>44984</v>
      </c>
      <c r="S788" t="s">
        <v>254</v>
      </c>
      <c r="T788" t="s">
        <v>254</v>
      </c>
      <c r="U788" t="s">
        <v>254</v>
      </c>
      <c r="V788" t="s">
        <v>254</v>
      </c>
      <c r="W788">
        <v>0</v>
      </c>
      <c r="X788">
        <v>0</v>
      </c>
      <c r="Y788">
        <v>27</v>
      </c>
      <c r="Z788" s="27">
        <f t="shared" si="12"/>
        <v>27</v>
      </c>
    </row>
    <row r="789" spans="1:26">
      <c r="A789" t="s">
        <v>246</v>
      </c>
      <c r="B789" t="s">
        <v>2716</v>
      </c>
      <c r="C789" t="s">
        <v>1818</v>
      </c>
      <c r="D789" t="s">
        <v>1107</v>
      </c>
      <c r="E789" t="s">
        <v>54</v>
      </c>
      <c r="F789">
        <v>12020767</v>
      </c>
      <c r="G789" s="111">
        <v>44947</v>
      </c>
      <c r="H789" t="s">
        <v>1822</v>
      </c>
      <c r="I789" t="s">
        <v>260</v>
      </c>
      <c r="J789" t="s">
        <v>249</v>
      </c>
      <c r="K789" t="s">
        <v>250</v>
      </c>
      <c r="L789" t="s">
        <v>251</v>
      </c>
      <c r="O789" s="111">
        <v>44947</v>
      </c>
      <c r="P789" t="s">
        <v>252</v>
      </c>
      <c r="Q789" t="s">
        <v>282</v>
      </c>
      <c r="R789" s="111">
        <v>44956</v>
      </c>
      <c r="S789" t="s">
        <v>254</v>
      </c>
      <c r="T789" t="s">
        <v>254</v>
      </c>
      <c r="U789" t="s">
        <v>254</v>
      </c>
      <c r="V789" t="s">
        <v>254</v>
      </c>
      <c r="W789">
        <v>0</v>
      </c>
      <c r="X789">
        <v>178.5</v>
      </c>
      <c r="Y789">
        <v>0</v>
      </c>
      <c r="Z789" s="27">
        <f t="shared" si="12"/>
        <v>178.5</v>
      </c>
    </row>
    <row r="790" spans="1:26">
      <c r="A790" t="s">
        <v>246</v>
      </c>
      <c r="B790" t="s">
        <v>2716</v>
      </c>
      <c r="C790" t="s">
        <v>1818</v>
      </c>
      <c r="D790" t="s">
        <v>343</v>
      </c>
      <c r="E790" t="s">
        <v>54</v>
      </c>
      <c r="F790">
        <v>12060878</v>
      </c>
      <c r="G790" s="111">
        <v>44956</v>
      </c>
      <c r="H790" t="s">
        <v>1823</v>
      </c>
      <c r="I790" t="s">
        <v>255</v>
      </c>
      <c r="J790" t="s">
        <v>249</v>
      </c>
      <c r="K790" t="s">
        <v>250</v>
      </c>
      <c r="L790" t="s">
        <v>251</v>
      </c>
      <c r="O790" s="111">
        <v>44956</v>
      </c>
      <c r="P790" t="s">
        <v>252</v>
      </c>
      <c r="Q790" t="s">
        <v>253</v>
      </c>
      <c r="R790" s="111">
        <v>44960</v>
      </c>
      <c r="S790" t="s">
        <v>254</v>
      </c>
      <c r="T790" t="s">
        <v>254</v>
      </c>
      <c r="U790" t="s">
        <v>254</v>
      </c>
      <c r="V790" t="s">
        <v>254</v>
      </c>
      <c r="W790">
        <v>0</v>
      </c>
      <c r="X790">
        <v>0</v>
      </c>
      <c r="Y790">
        <v>11684</v>
      </c>
      <c r="Z790" s="27">
        <f t="shared" si="12"/>
        <v>11684</v>
      </c>
    </row>
    <row r="791" spans="1:26">
      <c r="A791" t="s">
        <v>246</v>
      </c>
      <c r="B791" t="s">
        <v>2716</v>
      </c>
      <c r="C791" t="s">
        <v>1818</v>
      </c>
      <c r="D791" t="s">
        <v>344</v>
      </c>
      <c r="E791" t="s">
        <v>54</v>
      </c>
      <c r="F791">
        <v>12006955</v>
      </c>
      <c r="G791" s="111">
        <v>44943</v>
      </c>
      <c r="H791" t="s">
        <v>1824</v>
      </c>
      <c r="I791" t="s">
        <v>255</v>
      </c>
      <c r="J791" t="s">
        <v>249</v>
      </c>
      <c r="K791" t="s">
        <v>268</v>
      </c>
      <c r="L791" t="s">
        <v>251</v>
      </c>
      <c r="O791" s="111">
        <v>44943</v>
      </c>
      <c r="P791" t="s">
        <v>252</v>
      </c>
      <c r="Q791" t="s">
        <v>253</v>
      </c>
      <c r="R791" s="111">
        <v>44946</v>
      </c>
      <c r="S791" t="s">
        <v>254</v>
      </c>
      <c r="T791" t="s">
        <v>254</v>
      </c>
      <c r="U791" t="s">
        <v>254</v>
      </c>
      <c r="V791" t="s">
        <v>254</v>
      </c>
      <c r="W791">
        <v>0</v>
      </c>
      <c r="X791">
        <v>2347.25</v>
      </c>
      <c r="Y791">
        <v>5487.8</v>
      </c>
      <c r="Z791" s="27">
        <f t="shared" si="12"/>
        <v>7835.05</v>
      </c>
    </row>
    <row r="792" spans="1:26">
      <c r="A792" t="s">
        <v>246</v>
      </c>
      <c r="B792" t="s">
        <v>2716</v>
      </c>
      <c r="C792" t="s">
        <v>1818</v>
      </c>
      <c r="D792" t="s">
        <v>344</v>
      </c>
      <c r="E792" t="s">
        <v>54</v>
      </c>
      <c r="F792">
        <v>12033850</v>
      </c>
      <c r="G792" s="111">
        <v>44949</v>
      </c>
      <c r="H792" t="s">
        <v>1825</v>
      </c>
      <c r="I792" t="s">
        <v>248</v>
      </c>
      <c r="J792" t="s">
        <v>249</v>
      </c>
      <c r="K792" t="s">
        <v>250</v>
      </c>
      <c r="L792" t="s">
        <v>251</v>
      </c>
      <c r="O792" s="111">
        <v>44949</v>
      </c>
      <c r="P792" t="s">
        <v>252</v>
      </c>
      <c r="Q792" t="s">
        <v>257</v>
      </c>
      <c r="R792" s="111">
        <v>44950</v>
      </c>
      <c r="S792" t="s">
        <v>254</v>
      </c>
      <c r="T792" t="s">
        <v>254</v>
      </c>
      <c r="U792" t="s">
        <v>254</v>
      </c>
      <c r="V792" t="s">
        <v>254</v>
      </c>
      <c r="W792">
        <v>0</v>
      </c>
      <c r="X792">
        <v>0</v>
      </c>
      <c r="Y792">
        <v>0</v>
      </c>
      <c r="Z792" s="27">
        <f t="shared" si="12"/>
        <v>0</v>
      </c>
    </row>
    <row r="793" spans="1:26">
      <c r="A793" t="s">
        <v>246</v>
      </c>
      <c r="B793" t="s">
        <v>2730</v>
      </c>
      <c r="C793" t="s">
        <v>2149</v>
      </c>
      <c r="D793" t="s">
        <v>1792</v>
      </c>
      <c r="E793" t="s">
        <v>1528</v>
      </c>
      <c r="F793">
        <v>12091090</v>
      </c>
      <c r="G793" s="111">
        <v>44960</v>
      </c>
      <c r="H793" t="s">
        <v>2731</v>
      </c>
      <c r="I793" t="s">
        <v>248</v>
      </c>
      <c r="J793" t="s">
        <v>259</v>
      </c>
      <c r="K793" t="s">
        <v>250</v>
      </c>
      <c r="L793" t="s">
        <v>251</v>
      </c>
      <c r="O793" s="111">
        <v>44971</v>
      </c>
      <c r="P793" t="s">
        <v>254</v>
      </c>
      <c r="Q793" t="s">
        <v>257</v>
      </c>
      <c r="R793">
        <v>44972</v>
      </c>
      <c r="S793" t="s">
        <v>254</v>
      </c>
      <c r="T793" t="s">
        <v>254</v>
      </c>
      <c r="U793" t="s">
        <v>254</v>
      </c>
      <c r="V793" t="s">
        <v>254</v>
      </c>
      <c r="W793">
        <v>0</v>
      </c>
      <c r="X793">
        <v>0</v>
      </c>
      <c r="Y793">
        <v>0</v>
      </c>
      <c r="Z793" s="27">
        <f t="shared" si="12"/>
        <v>0</v>
      </c>
    </row>
    <row r="794" spans="1:26">
      <c r="A794" t="s">
        <v>246</v>
      </c>
      <c r="B794" t="s">
        <v>2730</v>
      </c>
      <c r="C794" t="s">
        <v>2149</v>
      </c>
      <c r="D794" t="s">
        <v>1792</v>
      </c>
      <c r="E794" t="s">
        <v>1528</v>
      </c>
      <c r="F794">
        <v>12110143</v>
      </c>
      <c r="G794" s="111">
        <v>44966</v>
      </c>
      <c r="H794" t="s">
        <v>2732</v>
      </c>
      <c r="I794" t="s">
        <v>248</v>
      </c>
      <c r="J794" t="s">
        <v>259</v>
      </c>
      <c r="K794" t="s">
        <v>250</v>
      </c>
      <c r="L794" t="s">
        <v>251</v>
      </c>
      <c r="O794" s="111">
        <v>44966</v>
      </c>
      <c r="P794" t="s">
        <v>254</v>
      </c>
      <c r="Q794" t="s">
        <v>257</v>
      </c>
      <c r="R794" s="111"/>
      <c r="S794" t="s">
        <v>254</v>
      </c>
      <c r="T794" t="s">
        <v>254</v>
      </c>
      <c r="U794" t="s">
        <v>254</v>
      </c>
      <c r="V794" t="s">
        <v>254</v>
      </c>
      <c r="W794">
        <v>0</v>
      </c>
      <c r="X794">
        <v>0</v>
      </c>
      <c r="Y794">
        <v>0</v>
      </c>
      <c r="Z794" s="27">
        <f t="shared" si="12"/>
        <v>0</v>
      </c>
    </row>
    <row r="795" spans="1:26">
      <c r="A795" t="s">
        <v>246</v>
      </c>
      <c r="B795" t="s">
        <v>2733</v>
      </c>
      <c r="C795" t="s">
        <v>156</v>
      </c>
      <c r="D795" t="s">
        <v>45</v>
      </c>
      <c r="E795" t="s">
        <v>46</v>
      </c>
      <c r="F795">
        <v>11627807</v>
      </c>
      <c r="G795" s="111">
        <v>44886</v>
      </c>
      <c r="H795" t="s">
        <v>1826</v>
      </c>
      <c r="I795" t="s">
        <v>248</v>
      </c>
      <c r="J795" t="s">
        <v>249</v>
      </c>
      <c r="K795" t="s">
        <v>250</v>
      </c>
      <c r="L795" t="s">
        <v>251</v>
      </c>
      <c r="O795" s="111">
        <v>44929</v>
      </c>
      <c r="P795" t="s">
        <v>252</v>
      </c>
      <c r="Q795" t="s">
        <v>1406</v>
      </c>
      <c r="R795" s="111"/>
      <c r="S795" t="s">
        <v>254</v>
      </c>
      <c r="T795" t="s">
        <v>254</v>
      </c>
      <c r="U795" t="s">
        <v>254</v>
      </c>
      <c r="V795" t="s">
        <v>254</v>
      </c>
      <c r="W795">
        <v>0</v>
      </c>
      <c r="X795">
        <v>0</v>
      </c>
      <c r="Y795">
        <v>0</v>
      </c>
      <c r="Z795" s="27">
        <f t="shared" si="12"/>
        <v>0</v>
      </c>
    </row>
    <row r="796" spans="1:26">
      <c r="A796" t="s">
        <v>246</v>
      </c>
      <c r="B796" t="s">
        <v>2734</v>
      </c>
      <c r="C796" t="s">
        <v>76</v>
      </c>
      <c r="D796" t="s">
        <v>45</v>
      </c>
      <c r="E796" t="s">
        <v>46</v>
      </c>
      <c r="F796">
        <v>4201828</v>
      </c>
      <c r="G796" s="111">
        <v>44903</v>
      </c>
      <c r="H796" t="s">
        <v>1368</v>
      </c>
      <c r="I796" t="s">
        <v>255</v>
      </c>
      <c r="J796" t="s">
        <v>249</v>
      </c>
      <c r="K796" t="s">
        <v>250</v>
      </c>
      <c r="L796" t="s">
        <v>251</v>
      </c>
      <c r="O796" s="111">
        <v>44903</v>
      </c>
      <c r="P796" t="s">
        <v>252</v>
      </c>
      <c r="Q796" t="s">
        <v>282</v>
      </c>
      <c r="R796" s="111">
        <v>44904</v>
      </c>
      <c r="S796" t="s">
        <v>254</v>
      </c>
      <c r="T796" t="s">
        <v>254</v>
      </c>
      <c r="U796" t="s">
        <v>254</v>
      </c>
      <c r="V796" t="s">
        <v>254</v>
      </c>
      <c r="W796">
        <v>0</v>
      </c>
      <c r="X796">
        <v>0</v>
      </c>
      <c r="Y796">
        <v>0</v>
      </c>
      <c r="Z796" s="27">
        <f t="shared" si="12"/>
        <v>0</v>
      </c>
    </row>
    <row r="797" spans="1:26">
      <c r="A797" t="s">
        <v>246</v>
      </c>
      <c r="B797" t="s">
        <v>2735</v>
      </c>
      <c r="C797" t="s">
        <v>1830</v>
      </c>
      <c r="D797" t="s">
        <v>53</v>
      </c>
      <c r="E797" t="s">
        <v>54</v>
      </c>
      <c r="F797">
        <v>7302675</v>
      </c>
      <c r="G797" s="111">
        <v>44953</v>
      </c>
      <c r="H797" t="s">
        <v>1831</v>
      </c>
      <c r="I797" t="s">
        <v>255</v>
      </c>
      <c r="J797" t="s">
        <v>249</v>
      </c>
      <c r="K797" t="s">
        <v>250</v>
      </c>
      <c r="L797" t="s">
        <v>251</v>
      </c>
      <c r="O797" s="111">
        <v>44953</v>
      </c>
      <c r="P797" t="s">
        <v>252</v>
      </c>
      <c r="Q797" t="s">
        <v>253</v>
      </c>
      <c r="R797" s="111">
        <v>44958</v>
      </c>
      <c r="S797" t="s">
        <v>254</v>
      </c>
      <c r="T797" t="s">
        <v>254</v>
      </c>
      <c r="U797" t="s">
        <v>254</v>
      </c>
      <c r="V797" t="s">
        <v>254</v>
      </c>
      <c r="W797">
        <v>0</v>
      </c>
      <c r="X797">
        <v>0</v>
      </c>
      <c r="Y797">
        <v>6872</v>
      </c>
      <c r="Z797" s="27">
        <f t="shared" si="12"/>
        <v>6872</v>
      </c>
    </row>
    <row r="798" spans="1:26">
      <c r="A798" t="s">
        <v>246</v>
      </c>
      <c r="B798" t="s">
        <v>2735</v>
      </c>
      <c r="C798" t="s">
        <v>1830</v>
      </c>
      <c r="D798" t="s">
        <v>53</v>
      </c>
      <c r="E798" t="s">
        <v>54</v>
      </c>
      <c r="F798">
        <v>12033586</v>
      </c>
      <c r="G798" s="111">
        <v>44949</v>
      </c>
      <c r="H798" t="s">
        <v>1832</v>
      </c>
      <c r="I798" t="s">
        <v>255</v>
      </c>
      <c r="J798" t="s">
        <v>249</v>
      </c>
      <c r="K798" t="s">
        <v>268</v>
      </c>
      <c r="L798" t="s">
        <v>251</v>
      </c>
      <c r="O798" s="111">
        <v>44949</v>
      </c>
      <c r="P798" t="s">
        <v>252</v>
      </c>
      <c r="Q798" t="s">
        <v>282</v>
      </c>
      <c r="R798" s="111">
        <v>44950</v>
      </c>
      <c r="S798" t="s">
        <v>254</v>
      </c>
      <c r="T798" t="s">
        <v>254</v>
      </c>
      <c r="U798" t="s">
        <v>254</v>
      </c>
      <c r="V798" t="s">
        <v>254</v>
      </c>
      <c r="W798">
        <v>0</v>
      </c>
      <c r="X798">
        <v>2620.94</v>
      </c>
      <c r="Y798">
        <v>0</v>
      </c>
      <c r="Z798" s="27">
        <f t="shared" si="12"/>
        <v>2620.94</v>
      </c>
    </row>
    <row r="799" spans="1:26">
      <c r="A799" t="s">
        <v>246</v>
      </c>
      <c r="B799" t="s">
        <v>2735</v>
      </c>
      <c r="C799" t="s">
        <v>1830</v>
      </c>
      <c r="D799" t="s">
        <v>53</v>
      </c>
      <c r="E799" t="s">
        <v>54</v>
      </c>
      <c r="F799">
        <v>12054082</v>
      </c>
      <c r="G799" s="111">
        <v>44958</v>
      </c>
      <c r="H799" t="s">
        <v>2736</v>
      </c>
      <c r="I799" t="s">
        <v>255</v>
      </c>
      <c r="J799" t="s">
        <v>249</v>
      </c>
      <c r="K799" t="s">
        <v>268</v>
      </c>
      <c r="L799" t="s">
        <v>251</v>
      </c>
      <c r="O799" s="111">
        <v>44958</v>
      </c>
      <c r="P799" t="s">
        <v>252</v>
      </c>
      <c r="Q799" t="s">
        <v>253</v>
      </c>
      <c r="R799">
        <v>44959</v>
      </c>
      <c r="S799" t="s">
        <v>254</v>
      </c>
      <c r="T799" t="s">
        <v>254</v>
      </c>
      <c r="U799" t="s">
        <v>254</v>
      </c>
      <c r="V799" t="s">
        <v>254</v>
      </c>
      <c r="W799">
        <v>0</v>
      </c>
      <c r="X799">
        <v>0</v>
      </c>
      <c r="Y799">
        <v>4714.7</v>
      </c>
      <c r="Z799" s="27">
        <f t="shared" si="12"/>
        <v>4714.7</v>
      </c>
    </row>
    <row r="800" spans="1:26">
      <c r="A800" t="s">
        <v>246</v>
      </c>
      <c r="B800" t="s">
        <v>2735</v>
      </c>
      <c r="C800" t="s">
        <v>1830</v>
      </c>
      <c r="D800" t="s">
        <v>53</v>
      </c>
      <c r="E800" t="s">
        <v>54</v>
      </c>
      <c r="F800">
        <v>12059785</v>
      </c>
      <c r="G800" s="111">
        <v>44956</v>
      </c>
      <c r="H800" t="s">
        <v>1833</v>
      </c>
      <c r="I800" t="s">
        <v>255</v>
      </c>
      <c r="L800" t="s">
        <v>251</v>
      </c>
      <c r="O800" s="111">
        <v>44956</v>
      </c>
      <c r="P800" t="s">
        <v>252</v>
      </c>
      <c r="Q800" t="s">
        <v>263</v>
      </c>
      <c r="R800">
        <v>44957</v>
      </c>
      <c r="S800" t="s">
        <v>254</v>
      </c>
      <c r="T800" t="s">
        <v>254</v>
      </c>
      <c r="U800" t="s">
        <v>254</v>
      </c>
      <c r="V800" t="s">
        <v>254</v>
      </c>
      <c r="W800">
        <v>0</v>
      </c>
      <c r="X800">
        <v>1</v>
      </c>
      <c r="Y800">
        <v>0</v>
      </c>
      <c r="Z800" s="27">
        <f t="shared" si="12"/>
        <v>1</v>
      </c>
    </row>
    <row r="801" spans="1:26">
      <c r="A801" t="s">
        <v>246</v>
      </c>
      <c r="B801" t="s">
        <v>2735</v>
      </c>
      <c r="C801" t="s">
        <v>1830</v>
      </c>
      <c r="D801" t="s">
        <v>53</v>
      </c>
      <c r="E801" t="s">
        <v>54</v>
      </c>
      <c r="F801">
        <v>12078479</v>
      </c>
      <c r="G801" s="111">
        <v>44973</v>
      </c>
      <c r="H801" t="s">
        <v>2737</v>
      </c>
      <c r="I801" t="s">
        <v>255</v>
      </c>
      <c r="J801" t="s">
        <v>249</v>
      </c>
      <c r="K801" t="s">
        <v>268</v>
      </c>
      <c r="L801" t="s">
        <v>251</v>
      </c>
      <c r="O801" s="111">
        <v>44973</v>
      </c>
      <c r="P801" t="s">
        <v>252</v>
      </c>
      <c r="Q801" t="s">
        <v>253</v>
      </c>
      <c r="R801" s="111">
        <v>44974</v>
      </c>
      <c r="S801" t="s">
        <v>254</v>
      </c>
      <c r="T801" t="s">
        <v>254</v>
      </c>
      <c r="U801" t="s">
        <v>254</v>
      </c>
      <c r="V801" t="s">
        <v>254</v>
      </c>
      <c r="W801">
        <v>0</v>
      </c>
      <c r="X801">
        <v>0</v>
      </c>
      <c r="Y801">
        <v>2494</v>
      </c>
      <c r="Z801" s="27">
        <f t="shared" si="12"/>
        <v>2494</v>
      </c>
    </row>
    <row r="802" spans="1:26">
      <c r="A802" t="s">
        <v>246</v>
      </c>
      <c r="B802" t="s">
        <v>2735</v>
      </c>
      <c r="C802" t="s">
        <v>1830</v>
      </c>
      <c r="D802" t="s">
        <v>53</v>
      </c>
      <c r="E802" t="s">
        <v>54</v>
      </c>
      <c r="F802">
        <v>12100988</v>
      </c>
      <c r="G802" s="111">
        <v>44968</v>
      </c>
      <c r="H802" t="s">
        <v>2738</v>
      </c>
      <c r="I802" t="s">
        <v>248</v>
      </c>
      <c r="J802" t="s">
        <v>259</v>
      </c>
      <c r="K802" t="s">
        <v>250</v>
      </c>
      <c r="L802" t="s">
        <v>251</v>
      </c>
      <c r="O802" s="111">
        <v>44970</v>
      </c>
      <c r="P802" t="s">
        <v>254</v>
      </c>
      <c r="Q802" t="s">
        <v>253</v>
      </c>
      <c r="R802">
        <v>44973</v>
      </c>
      <c r="S802" t="s">
        <v>254</v>
      </c>
      <c r="T802" t="s">
        <v>254</v>
      </c>
      <c r="U802" t="s">
        <v>254</v>
      </c>
      <c r="V802" t="s">
        <v>254</v>
      </c>
      <c r="W802">
        <v>0</v>
      </c>
      <c r="X802">
        <v>0</v>
      </c>
      <c r="Y802">
        <v>50</v>
      </c>
      <c r="Z802" s="27">
        <f t="shared" si="12"/>
        <v>50</v>
      </c>
    </row>
    <row r="803" spans="1:26">
      <c r="A803" t="s">
        <v>246</v>
      </c>
      <c r="B803" t="s">
        <v>2735</v>
      </c>
      <c r="C803" t="s">
        <v>1830</v>
      </c>
      <c r="D803" t="s">
        <v>53</v>
      </c>
      <c r="E803" t="s">
        <v>54</v>
      </c>
      <c r="F803">
        <v>12126037</v>
      </c>
      <c r="G803" s="111">
        <v>44971</v>
      </c>
      <c r="H803" t="s">
        <v>2739</v>
      </c>
      <c r="I803" t="s">
        <v>248</v>
      </c>
      <c r="J803" t="s">
        <v>259</v>
      </c>
      <c r="K803" t="s">
        <v>250</v>
      </c>
      <c r="L803" t="s">
        <v>251</v>
      </c>
      <c r="O803" s="111">
        <v>44971</v>
      </c>
      <c r="P803" t="s">
        <v>254</v>
      </c>
      <c r="Q803" t="s">
        <v>253</v>
      </c>
      <c r="R803">
        <v>44973</v>
      </c>
      <c r="S803" t="s">
        <v>254</v>
      </c>
      <c r="T803" t="s">
        <v>254</v>
      </c>
      <c r="U803" t="s">
        <v>254</v>
      </c>
      <c r="V803" t="s">
        <v>254</v>
      </c>
      <c r="W803">
        <v>0</v>
      </c>
      <c r="X803">
        <v>0</v>
      </c>
      <c r="Y803">
        <v>260.10000038146973</v>
      </c>
      <c r="Z803" s="27">
        <f t="shared" si="12"/>
        <v>260.10000038146973</v>
      </c>
    </row>
    <row r="804" spans="1:26">
      <c r="A804" t="s">
        <v>246</v>
      </c>
      <c r="B804" t="s">
        <v>2735</v>
      </c>
      <c r="C804" t="s">
        <v>1830</v>
      </c>
      <c r="D804" t="s">
        <v>53</v>
      </c>
      <c r="E804" t="s">
        <v>54</v>
      </c>
      <c r="F804">
        <v>12164168</v>
      </c>
      <c r="G804" s="111">
        <v>44984</v>
      </c>
      <c r="H804" t="s">
        <v>2740</v>
      </c>
      <c r="I804" t="s">
        <v>271</v>
      </c>
      <c r="J804" t="s">
        <v>249</v>
      </c>
      <c r="K804" t="s">
        <v>250</v>
      </c>
      <c r="L804" t="s">
        <v>251</v>
      </c>
      <c r="O804" s="111">
        <v>44984</v>
      </c>
      <c r="P804" t="s">
        <v>252</v>
      </c>
      <c r="Q804" t="s">
        <v>253</v>
      </c>
      <c r="R804">
        <v>44985</v>
      </c>
      <c r="S804" t="s">
        <v>254</v>
      </c>
      <c r="T804" t="s">
        <v>254</v>
      </c>
      <c r="U804" t="s">
        <v>254</v>
      </c>
      <c r="V804" t="s">
        <v>254</v>
      </c>
      <c r="W804">
        <v>0</v>
      </c>
      <c r="X804">
        <v>0</v>
      </c>
      <c r="Y804">
        <v>155.75</v>
      </c>
      <c r="Z804" s="27">
        <f t="shared" si="12"/>
        <v>155.75</v>
      </c>
    </row>
    <row r="805" spans="1:26">
      <c r="A805" t="s">
        <v>246</v>
      </c>
      <c r="B805" t="s">
        <v>2463</v>
      </c>
      <c r="C805" t="s">
        <v>364</v>
      </c>
      <c r="D805" t="s">
        <v>247</v>
      </c>
      <c r="E805" t="s">
        <v>54</v>
      </c>
      <c r="F805">
        <v>11852191</v>
      </c>
      <c r="G805" s="111">
        <v>44897</v>
      </c>
      <c r="H805" t="s">
        <v>1183</v>
      </c>
      <c r="I805" t="s">
        <v>255</v>
      </c>
      <c r="J805" t="s">
        <v>249</v>
      </c>
      <c r="K805" t="s">
        <v>250</v>
      </c>
      <c r="L805" t="s">
        <v>251</v>
      </c>
      <c r="O805" s="111">
        <v>44897</v>
      </c>
      <c r="P805" t="s">
        <v>252</v>
      </c>
      <c r="Q805" t="s">
        <v>253</v>
      </c>
      <c r="R805">
        <v>44900</v>
      </c>
      <c r="S805" t="s">
        <v>254</v>
      </c>
      <c r="T805" t="s">
        <v>254</v>
      </c>
      <c r="U805" t="s">
        <v>254</v>
      </c>
      <c r="V805" t="s">
        <v>254</v>
      </c>
      <c r="W805">
        <v>7483.89</v>
      </c>
      <c r="X805">
        <v>4628.7299999999996</v>
      </c>
      <c r="Y805">
        <v>983.97</v>
      </c>
      <c r="Z805" s="27">
        <f t="shared" si="12"/>
        <v>13096.589999999998</v>
      </c>
    </row>
    <row r="806" spans="1:26">
      <c r="A806" t="s">
        <v>246</v>
      </c>
      <c r="B806" t="s">
        <v>2463</v>
      </c>
      <c r="C806" t="s">
        <v>364</v>
      </c>
      <c r="D806" t="s">
        <v>247</v>
      </c>
      <c r="E806" t="s">
        <v>54</v>
      </c>
      <c r="F806">
        <v>11922757</v>
      </c>
      <c r="G806" s="111">
        <v>44932</v>
      </c>
      <c r="H806" t="s">
        <v>1834</v>
      </c>
      <c r="I806" t="s">
        <v>255</v>
      </c>
      <c r="J806" t="s">
        <v>249</v>
      </c>
      <c r="K806" t="s">
        <v>268</v>
      </c>
      <c r="L806" t="s">
        <v>251</v>
      </c>
      <c r="O806" s="111">
        <v>44932</v>
      </c>
      <c r="P806" t="s">
        <v>252</v>
      </c>
      <c r="Q806" t="s">
        <v>253</v>
      </c>
      <c r="R806">
        <v>44935</v>
      </c>
      <c r="S806" t="s">
        <v>254</v>
      </c>
      <c r="T806" t="s">
        <v>254</v>
      </c>
      <c r="U806" t="s">
        <v>254</v>
      </c>
      <c r="V806" t="s">
        <v>254</v>
      </c>
      <c r="W806">
        <v>0</v>
      </c>
      <c r="X806">
        <v>48640.47</v>
      </c>
      <c r="Y806">
        <v>68758.009999999995</v>
      </c>
      <c r="Z806" s="27">
        <f t="shared" si="12"/>
        <v>117398.48</v>
      </c>
    </row>
    <row r="807" spans="1:26">
      <c r="A807" t="s">
        <v>246</v>
      </c>
      <c r="B807" t="s">
        <v>2463</v>
      </c>
      <c r="C807" t="s">
        <v>364</v>
      </c>
      <c r="D807" t="s">
        <v>57</v>
      </c>
      <c r="E807" t="s">
        <v>58</v>
      </c>
      <c r="F807">
        <v>11784270</v>
      </c>
      <c r="G807" s="111">
        <v>44909</v>
      </c>
      <c r="H807" t="s">
        <v>1184</v>
      </c>
      <c r="I807" t="s">
        <v>255</v>
      </c>
      <c r="J807" t="s">
        <v>249</v>
      </c>
      <c r="K807" t="s">
        <v>268</v>
      </c>
      <c r="L807" t="s">
        <v>251</v>
      </c>
      <c r="O807" s="111">
        <v>44909</v>
      </c>
      <c r="P807" t="s">
        <v>252</v>
      </c>
      <c r="Q807" t="s">
        <v>253</v>
      </c>
      <c r="R807" s="111">
        <v>44923</v>
      </c>
      <c r="S807" t="s">
        <v>254</v>
      </c>
      <c r="T807" t="s">
        <v>254</v>
      </c>
      <c r="U807" t="s">
        <v>254</v>
      </c>
      <c r="V807" t="s">
        <v>254</v>
      </c>
      <c r="W807">
        <v>264</v>
      </c>
      <c r="X807">
        <v>5971.5</v>
      </c>
      <c r="Y807">
        <v>3588</v>
      </c>
      <c r="Z807" s="27">
        <f t="shared" si="12"/>
        <v>9823.5</v>
      </c>
    </row>
    <row r="808" spans="1:26">
      <c r="A808" t="s">
        <v>246</v>
      </c>
      <c r="B808" t="s">
        <v>2463</v>
      </c>
      <c r="C808" t="s">
        <v>364</v>
      </c>
      <c r="D808" t="s">
        <v>57</v>
      </c>
      <c r="E808" t="s">
        <v>58</v>
      </c>
      <c r="F808">
        <v>11845999</v>
      </c>
      <c r="G808" s="111">
        <v>44896</v>
      </c>
      <c r="H808" t="s">
        <v>1185</v>
      </c>
      <c r="I808" t="s">
        <v>255</v>
      </c>
      <c r="J808" t="s">
        <v>249</v>
      </c>
      <c r="K808" t="s">
        <v>250</v>
      </c>
      <c r="L808" t="s">
        <v>251</v>
      </c>
      <c r="O808" s="111">
        <v>44896</v>
      </c>
      <c r="P808" t="s">
        <v>252</v>
      </c>
      <c r="Q808" t="s">
        <v>253</v>
      </c>
      <c r="R808" s="111">
        <v>44897</v>
      </c>
      <c r="S808" t="s">
        <v>254</v>
      </c>
      <c r="T808" t="s">
        <v>254</v>
      </c>
      <c r="U808" t="s">
        <v>254</v>
      </c>
      <c r="V808" t="s">
        <v>254</v>
      </c>
      <c r="W808">
        <v>9814.58</v>
      </c>
      <c r="X808">
        <v>0</v>
      </c>
      <c r="Y808">
        <v>9444.2999999999993</v>
      </c>
      <c r="Z808" s="27">
        <f t="shared" si="12"/>
        <v>19258.879999999997</v>
      </c>
    </row>
    <row r="809" spans="1:26">
      <c r="A809" t="s">
        <v>246</v>
      </c>
      <c r="B809" t="s">
        <v>2463</v>
      </c>
      <c r="C809" t="s">
        <v>364</v>
      </c>
      <c r="D809" t="s">
        <v>57</v>
      </c>
      <c r="E809" t="s">
        <v>58</v>
      </c>
      <c r="F809">
        <v>11846912</v>
      </c>
      <c r="G809" s="111">
        <v>44896</v>
      </c>
      <c r="H809" t="s">
        <v>1186</v>
      </c>
      <c r="I809" t="s">
        <v>255</v>
      </c>
      <c r="J809" t="s">
        <v>249</v>
      </c>
      <c r="K809" t="s">
        <v>250</v>
      </c>
      <c r="L809" t="s">
        <v>251</v>
      </c>
      <c r="O809" s="111">
        <v>44900</v>
      </c>
      <c r="P809" t="s">
        <v>252</v>
      </c>
      <c r="Q809" t="s">
        <v>253</v>
      </c>
      <c r="R809" s="111">
        <v>44901</v>
      </c>
      <c r="S809" t="s">
        <v>254</v>
      </c>
      <c r="T809" t="s">
        <v>254</v>
      </c>
      <c r="U809" t="s">
        <v>254</v>
      </c>
      <c r="V809" t="s">
        <v>254</v>
      </c>
      <c r="W809">
        <v>9303</v>
      </c>
      <c r="X809">
        <v>12717</v>
      </c>
      <c r="Y809">
        <v>2307</v>
      </c>
      <c r="Z809" s="27">
        <f t="shared" si="12"/>
        <v>24327</v>
      </c>
    </row>
    <row r="810" spans="1:26">
      <c r="A810" t="s">
        <v>246</v>
      </c>
      <c r="B810" t="s">
        <v>2463</v>
      </c>
      <c r="C810" t="s">
        <v>364</v>
      </c>
      <c r="D810" t="s">
        <v>57</v>
      </c>
      <c r="E810" t="s">
        <v>58</v>
      </c>
      <c r="F810">
        <v>11847396</v>
      </c>
      <c r="G810" s="111">
        <v>44896</v>
      </c>
      <c r="H810" t="s">
        <v>1187</v>
      </c>
      <c r="I810" t="s">
        <v>255</v>
      </c>
      <c r="L810" t="s">
        <v>251</v>
      </c>
      <c r="O810" s="111">
        <v>44896</v>
      </c>
      <c r="P810" t="s">
        <v>252</v>
      </c>
      <c r="Q810" t="s">
        <v>263</v>
      </c>
      <c r="R810" s="111">
        <v>44903</v>
      </c>
      <c r="S810" t="s">
        <v>254</v>
      </c>
      <c r="T810" t="s">
        <v>254</v>
      </c>
      <c r="U810" t="s">
        <v>254</v>
      </c>
      <c r="V810" t="s">
        <v>254</v>
      </c>
      <c r="W810">
        <v>3</v>
      </c>
      <c r="X810">
        <v>0</v>
      </c>
      <c r="Y810">
        <v>0</v>
      </c>
      <c r="Z810" s="27">
        <f t="shared" si="12"/>
        <v>3</v>
      </c>
    </row>
    <row r="811" spans="1:26">
      <c r="A811" t="s">
        <v>246</v>
      </c>
      <c r="B811" t="s">
        <v>2463</v>
      </c>
      <c r="C811" t="s">
        <v>364</v>
      </c>
      <c r="D811" t="s">
        <v>57</v>
      </c>
      <c r="E811" t="s">
        <v>58</v>
      </c>
      <c r="F811">
        <v>11856974</v>
      </c>
      <c r="G811" s="111">
        <v>44900</v>
      </c>
      <c r="H811" t="s">
        <v>1188</v>
      </c>
      <c r="I811" t="s">
        <v>255</v>
      </c>
      <c r="J811" t="s">
        <v>249</v>
      </c>
      <c r="K811" t="s">
        <v>268</v>
      </c>
      <c r="L811" t="s">
        <v>251</v>
      </c>
      <c r="O811" s="111">
        <v>44900</v>
      </c>
      <c r="P811" t="s">
        <v>252</v>
      </c>
      <c r="Q811" t="s">
        <v>253</v>
      </c>
      <c r="R811" s="111">
        <v>44901</v>
      </c>
      <c r="S811" t="s">
        <v>254</v>
      </c>
      <c r="T811" t="s">
        <v>254</v>
      </c>
      <c r="U811" t="s">
        <v>254</v>
      </c>
      <c r="V811" t="s">
        <v>254</v>
      </c>
      <c r="W811">
        <v>17572.11</v>
      </c>
      <c r="X811">
        <v>9272.76</v>
      </c>
      <c r="Y811">
        <v>4185.46</v>
      </c>
      <c r="Z811" s="27">
        <f t="shared" si="12"/>
        <v>31030.33</v>
      </c>
    </row>
    <row r="812" spans="1:26">
      <c r="A812" t="s">
        <v>246</v>
      </c>
      <c r="B812" t="s">
        <v>2463</v>
      </c>
      <c r="C812" t="s">
        <v>364</v>
      </c>
      <c r="D812" t="s">
        <v>57</v>
      </c>
      <c r="E812" t="s">
        <v>58</v>
      </c>
      <c r="F812">
        <v>11860644</v>
      </c>
      <c r="G812" s="111">
        <v>44901</v>
      </c>
      <c r="H812" t="s">
        <v>1369</v>
      </c>
      <c r="I812" t="s">
        <v>255</v>
      </c>
      <c r="J812" t="s">
        <v>249</v>
      </c>
      <c r="K812" t="s">
        <v>250</v>
      </c>
      <c r="L812" t="s">
        <v>251</v>
      </c>
      <c r="O812" s="111">
        <v>44901</v>
      </c>
      <c r="P812" t="s">
        <v>252</v>
      </c>
      <c r="Q812" t="s">
        <v>257</v>
      </c>
      <c r="R812" s="111"/>
      <c r="S812" t="s">
        <v>254</v>
      </c>
      <c r="T812" t="s">
        <v>254</v>
      </c>
      <c r="U812" t="s">
        <v>254</v>
      </c>
      <c r="V812" t="s">
        <v>254</v>
      </c>
      <c r="W812">
        <v>0</v>
      </c>
      <c r="X812">
        <v>0</v>
      </c>
      <c r="Y812">
        <v>0</v>
      </c>
      <c r="Z812" s="27">
        <f t="shared" si="12"/>
        <v>0</v>
      </c>
    </row>
    <row r="813" spans="1:26">
      <c r="A813" t="s">
        <v>246</v>
      </c>
      <c r="B813" t="s">
        <v>2463</v>
      </c>
      <c r="C813" t="s">
        <v>364</v>
      </c>
      <c r="D813" t="s">
        <v>57</v>
      </c>
      <c r="E813" t="s">
        <v>58</v>
      </c>
      <c r="F813">
        <v>11860700</v>
      </c>
      <c r="G813" s="111">
        <v>44902</v>
      </c>
      <c r="H813" t="s">
        <v>1189</v>
      </c>
      <c r="I813" t="s">
        <v>255</v>
      </c>
      <c r="J813" t="s">
        <v>249</v>
      </c>
      <c r="K813" t="s">
        <v>250</v>
      </c>
      <c r="L813" t="s">
        <v>251</v>
      </c>
      <c r="O813" s="111">
        <v>44908</v>
      </c>
      <c r="P813" t="s">
        <v>252</v>
      </c>
      <c r="Q813" t="s">
        <v>282</v>
      </c>
      <c r="R813" s="111">
        <v>44909</v>
      </c>
      <c r="S813" t="s">
        <v>254</v>
      </c>
      <c r="T813" t="s">
        <v>254</v>
      </c>
      <c r="U813" t="s">
        <v>254</v>
      </c>
      <c r="V813" t="s">
        <v>254</v>
      </c>
      <c r="W813">
        <v>14420.77</v>
      </c>
      <c r="X813">
        <v>0</v>
      </c>
      <c r="Y813">
        <v>0</v>
      </c>
      <c r="Z813" s="27">
        <f t="shared" si="12"/>
        <v>14420.77</v>
      </c>
    </row>
    <row r="814" spans="1:26">
      <c r="A814" t="s">
        <v>246</v>
      </c>
      <c r="B814" t="s">
        <v>2463</v>
      </c>
      <c r="C814" t="s">
        <v>364</v>
      </c>
      <c r="D814" t="s">
        <v>57</v>
      </c>
      <c r="E814" t="s">
        <v>58</v>
      </c>
      <c r="F814">
        <v>11860737</v>
      </c>
      <c r="G814" s="111">
        <v>44901</v>
      </c>
      <c r="H814" t="s">
        <v>1190</v>
      </c>
      <c r="I814" t="s">
        <v>255</v>
      </c>
      <c r="J814" t="s">
        <v>249</v>
      </c>
      <c r="K814" t="s">
        <v>250</v>
      </c>
      <c r="L814" t="s">
        <v>251</v>
      </c>
      <c r="O814" s="111">
        <v>44901</v>
      </c>
      <c r="P814" t="s">
        <v>252</v>
      </c>
      <c r="Q814" t="s">
        <v>253</v>
      </c>
      <c r="R814" s="111">
        <v>44902</v>
      </c>
      <c r="S814" t="s">
        <v>254</v>
      </c>
      <c r="T814" t="s">
        <v>254</v>
      </c>
      <c r="U814" t="s">
        <v>254</v>
      </c>
      <c r="V814" t="s">
        <v>254</v>
      </c>
      <c r="W814">
        <v>11215.12</v>
      </c>
      <c r="X814">
        <v>9158.81</v>
      </c>
      <c r="Y814">
        <v>12121.51</v>
      </c>
      <c r="Z814" s="27">
        <f t="shared" si="12"/>
        <v>32495.440000000002</v>
      </c>
    </row>
    <row r="815" spans="1:26">
      <c r="A815" t="s">
        <v>246</v>
      </c>
      <c r="B815" t="s">
        <v>2463</v>
      </c>
      <c r="C815" t="s">
        <v>364</v>
      </c>
      <c r="D815" t="s">
        <v>57</v>
      </c>
      <c r="E815" t="s">
        <v>58</v>
      </c>
      <c r="F815">
        <v>11865333</v>
      </c>
      <c r="G815" s="111">
        <v>44904</v>
      </c>
      <c r="H815" t="s">
        <v>1191</v>
      </c>
      <c r="I815" t="s">
        <v>255</v>
      </c>
      <c r="J815" t="s">
        <v>249</v>
      </c>
      <c r="K815" t="s">
        <v>250</v>
      </c>
      <c r="L815" t="s">
        <v>251</v>
      </c>
      <c r="O815" s="111">
        <v>44904</v>
      </c>
      <c r="P815" t="s">
        <v>252</v>
      </c>
      <c r="Q815" t="s">
        <v>253</v>
      </c>
      <c r="R815" s="111">
        <v>44907</v>
      </c>
      <c r="S815" t="s">
        <v>254</v>
      </c>
      <c r="T815" t="s">
        <v>254</v>
      </c>
      <c r="U815" t="s">
        <v>254</v>
      </c>
      <c r="V815" t="s">
        <v>254</v>
      </c>
      <c r="W815">
        <v>1562.69</v>
      </c>
      <c r="X815">
        <v>3290.43</v>
      </c>
      <c r="Y815">
        <v>6349.84</v>
      </c>
      <c r="Z815" s="27">
        <f t="shared" si="12"/>
        <v>11202.96</v>
      </c>
    </row>
    <row r="816" spans="1:26">
      <c r="A816" t="s">
        <v>246</v>
      </c>
      <c r="B816" t="s">
        <v>2463</v>
      </c>
      <c r="C816" t="s">
        <v>364</v>
      </c>
      <c r="D816" t="s">
        <v>57</v>
      </c>
      <c r="E816" t="s">
        <v>58</v>
      </c>
      <c r="F816">
        <v>11869105</v>
      </c>
      <c r="G816" s="111">
        <v>44903</v>
      </c>
      <c r="H816" t="s">
        <v>1192</v>
      </c>
      <c r="I816" t="s">
        <v>255</v>
      </c>
      <c r="L816" t="s">
        <v>251</v>
      </c>
      <c r="O816" s="111">
        <v>44903</v>
      </c>
      <c r="P816" t="s">
        <v>252</v>
      </c>
      <c r="Q816" t="s">
        <v>263</v>
      </c>
      <c r="R816" s="111">
        <v>44903</v>
      </c>
      <c r="S816" t="s">
        <v>254</v>
      </c>
      <c r="T816" t="s">
        <v>254</v>
      </c>
      <c r="U816" t="s">
        <v>254</v>
      </c>
      <c r="V816" t="s">
        <v>254</v>
      </c>
      <c r="W816">
        <v>1638</v>
      </c>
      <c r="X816">
        <v>0</v>
      </c>
      <c r="Y816">
        <v>0</v>
      </c>
      <c r="Z816" s="27">
        <f t="shared" si="12"/>
        <v>1638</v>
      </c>
    </row>
    <row r="817" spans="1:26">
      <c r="A817" t="s">
        <v>246</v>
      </c>
      <c r="B817" t="s">
        <v>2463</v>
      </c>
      <c r="C817" t="s">
        <v>364</v>
      </c>
      <c r="D817" t="s">
        <v>57</v>
      </c>
      <c r="E817" t="s">
        <v>58</v>
      </c>
      <c r="F817">
        <v>11873785</v>
      </c>
      <c r="G817" s="111">
        <v>44904</v>
      </c>
      <c r="H817" t="s">
        <v>1193</v>
      </c>
      <c r="I817" t="s">
        <v>255</v>
      </c>
      <c r="J817" t="s">
        <v>249</v>
      </c>
      <c r="K817" t="s">
        <v>250</v>
      </c>
      <c r="L817" t="s">
        <v>251</v>
      </c>
      <c r="O817" s="111">
        <v>44904</v>
      </c>
      <c r="P817" t="s">
        <v>252</v>
      </c>
      <c r="Q817" t="s">
        <v>253</v>
      </c>
      <c r="R817" s="111">
        <v>44917</v>
      </c>
      <c r="S817" t="s">
        <v>254</v>
      </c>
      <c r="T817" t="s">
        <v>254</v>
      </c>
      <c r="U817" t="s">
        <v>254</v>
      </c>
      <c r="V817" t="s">
        <v>254</v>
      </c>
      <c r="W817">
        <v>241</v>
      </c>
      <c r="X817">
        <v>294.10000000000002</v>
      </c>
      <c r="Y817">
        <v>5078</v>
      </c>
      <c r="Z817" s="27">
        <f t="shared" si="12"/>
        <v>5613.1</v>
      </c>
    </row>
    <row r="818" spans="1:26">
      <c r="A818" t="s">
        <v>246</v>
      </c>
      <c r="B818" t="s">
        <v>2463</v>
      </c>
      <c r="C818" t="s">
        <v>364</v>
      </c>
      <c r="D818" t="s">
        <v>57</v>
      </c>
      <c r="E818" t="s">
        <v>58</v>
      </c>
      <c r="F818">
        <v>11905051</v>
      </c>
      <c r="G818" s="111">
        <v>44914</v>
      </c>
      <c r="H818" t="s">
        <v>1194</v>
      </c>
      <c r="I818" t="s">
        <v>255</v>
      </c>
      <c r="J818" t="s">
        <v>249</v>
      </c>
      <c r="K818" t="s">
        <v>268</v>
      </c>
      <c r="L818" t="s">
        <v>251</v>
      </c>
      <c r="O818" s="111">
        <v>44915</v>
      </c>
      <c r="P818" t="s">
        <v>252</v>
      </c>
      <c r="Q818" t="s">
        <v>253</v>
      </c>
      <c r="R818" s="111">
        <v>44915</v>
      </c>
      <c r="S818" t="s">
        <v>254</v>
      </c>
      <c r="T818" t="s">
        <v>254</v>
      </c>
      <c r="U818" t="s">
        <v>254</v>
      </c>
      <c r="V818" t="s">
        <v>254</v>
      </c>
      <c r="W818">
        <v>3025.5</v>
      </c>
      <c r="X818">
        <v>13062.8</v>
      </c>
      <c r="Y818">
        <v>16916.599999999999</v>
      </c>
      <c r="Z818" s="27">
        <f t="shared" si="12"/>
        <v>33004.899999999994</v>
      </c>
    </row>
    <row r="819" spans="1:26">
      <c r="A819" t="s">
        <v>246</v>
      </c>
      <c r="B819" t="s">
        <v>2463</v>
      </c>
      <c r="C819" t="s">
        <v>364</v>
      </c>
      <c r="D819" t="s">
        <v>57</v>
      </c>
      <c r="E819" t="s">
        <v>58</v>
      </c>
      <c r="F819">
        <v>11951083</v>
      </c>
      <c r="G819" s="111">
        <v>44924</v>
      </c>
      <c r="H819" t="s">
        <v>1195</v>
      </c>
      <c r="I819" t="s">
        <v>255</v>
      </c>
      <c r="J819" t="s">
        <v>249</v>
      </c>
      <c r="K819" t="s">
        <v>250</v>
      </c>
      <c r="L819" t="s">
        <v>251</v>
      </c>
      <c r="O819" s="111">
        <v>44924</v>
      </c>
      <c r="P819" t="s">
        <v>252</v>
      </c>
      <c r="Q819" t="s">
        <v>253</v>
      </c>
      <c r="R819" s="111">
        <v>44925</v>
      </c>
      <c r="S819" t="s">
        <v>254</v>
      </c>
      <c r="T819" t="s">
        <v>254</v>
      </c>
      <c r="U819" t="s">
        <v>254</v>
      </c>
      <c r="V819" t="s">
        <v>254</v>
      </c>
      <c r="W819">
        <v>1224.5999999999999</v>
      </c>
      <c r="X819">
        <v>14998.91</v>
      </c>
      <c r="Y819">
        <v>14342.74</v>
      </c>
      <c r="Z819" s="27">
        <f t="shared" si="12"/>
        <v>30566.25</v>
      </c>
    </row>
    <row r="820" spans="1:26">
      <c r="A820" t="s">
        <v>246</v>
      </c>
      <c r="B820" t="s">
        <v>2463</v>
      </c>
      <c r="C820" t="s">
        <v>364</v>
      </c>
      <c r="D820" t="s">
        <v>57</v>
      </c>
      <c r="E820" t="s">
        <v>58</v>
      </c>
      <c r="F820">
        <v>11968682</v>
      </c>
      <c r="G820" s="111">
        <v>44930</v>
      </c>
      <c r="H820" t="s">
        <v>1836</v>
      </c>
      <c r="I820" t="s">
        <v>255</v>
      </c>
      <c r="J820" t="s">
        <v>249</v>
      </c>
      <c r="K820" t="s">
        <v>250</v>
      </c>
      <c r="L820" t="s">
        <v>251</v>
      </c>
      <c r="O820" s="111">
        <v>44930</v>
      </c>
      <c r="P820" t="s">
        <v>252</v>
      </c>
      <c r="Q820" t="s">
        <v>253</v>
      </c>
      <c r="R820" s="111">
        <v>44931</v>
      </c>
      <c r="S820" t="s">
        <v>254</v>
      </c>
      <c r="T820" t="s">
        <v>254</v>
      </c>
      <c r="U820" t="s">
        <v>254</v>
      </c>
      <c r="V820" t="s">
        <v>254</v>
      </c>
      <c r="W820">
        <v>0</v>
      </c>
      <c r="X820">
        <v>23218</v>
      </c>
      <c r="Y820">
        <v>32737.98</v>
      </c>
      <c r="Z820" s="27">
        <f t="shared" si="12"/>
        <v>55955.979999999996</v>
      </c>
    </row>
    <row r="821" spans="1:26">
      <c r="A821" t="s">
        <v>246</v>
      </c>
      <c r="B821" t="s">
        <v>2463</v>
      </c>
      <c r="C821" t="s">
        <v>364</v>
      </c>
      <c r="D821" t="s">
        <v>57</v>
      </c>
      <c r="E821" t="s">
        <v>58</v>
      </c>
      <c r="F821">
        <v>11969802</v>
      </c>
      <c r="G821" s="111">
        <v>44930</v>
      </c>
      <c r="H821" t="s">
        <v>1837</v>
      </c>
      <c r="I821" t="s">
        <v>255</v>
      </c>
      <c r="J821" t="s">
        <v>249</v>
      </c>
      <c r="K821" t="s">
        <v>268</v>
      </c>
      <c r="L821" t="s">
        <v>251</v>
      </c>
      <c r="O821" s="111">
        <v>44930</v>
      </c>
      <c r="P821" t="s">
        <v>252</v>
      </c>
      <c r="Q821" t="s">
        <v>253</v>
      </c>
      <c r="R821" s="111">
        <v>44931</v>
      </c>
      <c r="S821" t="s">
        <v>254</v>
      </c>
      <c r="T821" t="s">
        <v>254</v>
      </c>
      <c r="U821" t="s">
        <v>254</v>
      </c>
      <c r="V821" t="s">
        <v>254</v>
      </c>
      <c r="W821">
        <v>0</v>
      </c>
      <c r="X821">
        <v>3021.29</v>
      </c>
      <c r="Y821">
        <v>5146.29</v>
      </c>
      <c r="Z821" s="27">
        <f t="shared" si="12"/>
        <v>8167.58</v>
      </c>
    </row>
    <row r="822" spans="1:26">
      <c r="A822" t="s">
        <v>246</v>
      </c>
      <c r="B822" t="s">
        <v>2463</v>
      </c>
      <c r="C822" t="s">
        <v>364</v>
      </c>
      <c r="D822" t="s">
        <v>57</v>
      </c>
      <c r="E822" t="s">
        <v>58</v>
      </c>
      <c r="F822">
        <v>11970731</v>
      </c>
      <c r="G822" s="111">
        <v>44930</v>
      </c>
      <c r="H822" t="s">
        <v>1838</v>
      </c>
      <c r="I822" t="s">
        <v>255</v>
      </c>
      <c r="J822" t="s">
        <v>249</v>
      </c>
      <c r="K822" t="s">
        <v>250</v>
      </c>
      <c r="L822" t="s">
        <v>251</v>
      </c>
      <c r="O822" s="111">
        <v>44930</v>
      </c>
      <c r="P822" t="s">
        <v>252</v>
      </c>
      <c r="Q822" t="s">
        <v>257</v>
      </c>
      <c r="S822" t="s">
        <v>254</v>
      </c>
      <c r="T822" t="s">
        <v>254</v>
      </c>
      <c r="U822" t="s">
        <v>254</v>
      </c>
      <c r="V822" t="s">
        <v>254</v>
      </c>
      <c r="W822">
        <v>0</v>
      </c>
      <c r="X822">
        <v>0</v>
      </c>
      <c r="Y822">
        <v>0</v>
      </c>
      <c r="Z822" s="27">
        <f t="shared" si="12"/>
        <v>0</v>
      </c>
    </row>
    <row r="823" spans="1:26">
      <c r="A823" t="s">
        <v>246</v>
      </c>
      <c r="B823" t="s">
        <v>2463</v>
      </c>
      <c r="C823" t="s">
        <v>364</v>
      </c>
      <c r="D823" t="s">
        <v>57</v>
      </c>
      <c r="E823" t="s">
        <v>58</v>
      </c>
      <c r="F823">
        <v>11974207</v>
      </c>
      <c r="G823" s="111">
        <v>44931</v>
      </c>
      <c r="H823" t="s">
        <v>1839</v>
      </c>
      <c r="I823" t="s">
        <v>255</v>
      </c>
      <c r="J823" t="s">
        <v>249</v>
      </c>
      <c r="K823" t="s">
        <v>268</v>
      </c>
      <c r="L823" t="s">
        <v>251</v>
      </c>
      <c r="O823" s="111">
        <v>44932</v>
      </c>
      <c r="P823" t="s">
        <v>252</v>
      </c>
      <c r="Q823" t="s">
        <v>282</v>
      </c>
      <c r="R823" s="111">
        <v>44935</v>
      </c>
      <c r="S823" t="s">
        <v>254</v>
      </c>
      <c r="T823" t="s">
        <v>254</v>
      </c>
      <c r="U823" t="s">
        <v>254</v>
      </c>
      <c r="V823" t="s">
        <v>254</v>
      </c>
      <c r="W823">
        <v>0</v>
      </c>
      <c r="X823">
        <v>3963</v>
      </c>
      <c r="Y823">
        <v>0</v>
      </c>
      <c r="Z823" s="27">
        <f t="shared" si="12"/>
        <v>3963</v>
      </c>
    </row>
    <row r="824" spans="1:26">
      <c r="A824" t="s">
        <v>246</v>
      </c>
      <c r="B824" t="s">
        <v>2463</v>
      </c>
      <c r="C824" t="s">
        <v>364</v>
      </c>
      <c r="D824" t="s">
        <v>57</v>
      </c>
      <c r="E824" t="s">
        <v>58</v>
      </c>
      <c r="F824">
        <v>11974643</v>
      </c>
      <c r="G824" s="111">
        <v>44931</v>
      </c>
      <c r="H824" t="s">
        <v>1840</v>
      </c>
      <c r="I824" t="s">
        <v>255</v>
      </c>
      <c r="J824" t="s">
        <v>249</v>
      </c>
      <c r="K824" t="s">
        <v>250</v>
      </c>
      <c r="L824" t="s">
        <v>251</v>
      </c>
      <c r="O824" s="111">
        <v>44931</v>
      </c>
      <c r="P824" t="s">
        <v>252</v>
      </c>
      <c r="Q824" t="s">
        <v>253</v>
      </c>
      <c r="R824" s="111">
        <v>44932</v>
      </c>
      <c r="S824" t="s">
        <v>254</v>
      </c>
      <c r="T824" t="s">
        <v>254</v>
      </c>
      <c r="U824" t="s">
        <v>254</v>
      </c>
      <c r="V824" t="s">
        <v>254</v>
      </c>
      <c r="W824">
        <v>0</v>
      </c>
      <c r="X824">
        <v>13066.67</v>
      </c>
      <c r="Y824">
        <v>13685.63</v>
      </c>
      <c r="Z824" s="27">
        <f t="shared" si="12"/>
        <v>26752.3</v>
      </c>
    </row>
    <row r="825" spans="1:26">
      <c r="A825" t="s">
        <v>246</v>
      </c>
      <c r="B825" t="s">
        <v>2463</v>
      </c>
      <c r="C825" t="s">
        <v>364</v>
      </c>
      <c r="D825" t="s">
        <v>57</v>
      </c>
      <c r="E825" t="s">
        <v>58</v>
      </c>
      <c r="F825">
        <v>11977410</v>
      </c>
      <c r="G825" s="111">
        <v>44932</v>
      </c>
      <c r="H825" t="s">
        <v>1841</v>
      </c>
      <c r="I825" t="s">
        <v>255</v>
      </c>
      <c r="J825" t="s">
        <v>249</v>
      </c>
      <c r="K825" t="s">
        <v>250</v>
      </c>
      <c r="L825" t="s">
        <v>251</v>
      </c>
      <c r="O825" s="111">
        <v>44935</v>
      </c>
      <c r="P825" t="s">
        <v>252</v>
      </c>
      <c r="Q825" t="s">
        <v>282</v>
      </c>
      <c r="R825" s="111">
        <v>44936</v>
      </c>
      <c r="S825" t="s">
        <v>254</v>
      </c>
      <c r="T825" t="s">
        <v>254</v>
      </c>
      <c r="U825" t="s">
        <v>254</v>
      </c>
      <c r="V825" t="s">
        <v>254</v>
      </c>
      <c r="W825">
        <v>0</v>
      </c>
      <c r="X825">
        <v>86</v>
      </c>
      <c r="Y825">
        <v>0</v>
      </c>
      <c r="Z825" s="27">
        <f t="shared" si="12"/>
        <v>86</v>
      </c>
    </row>
    <row r="826" spans="1:26">
      <c r="A826" t="s">
        <v>246</v>
      </c>
      <c r="B826" t="s">
        <v>2463</v>
      </c>
      <c r="C826" t="s">
        <v>364</v>
      </c>
      <c r="D826" t="s">
        <v>57</v>
      </c>
      <c r="E826" t="s">
        <v>58</v>
      </c>
      <c r="F826">
        <v>11977895</v>
      </c>
      <c r="G826" s="111">
        <v>44932</v>
      </c>
      <c r="H826" t="s">
        <v>1842</v>
      </c>
      <c r="I826" t="s">
        <v>255</v>
      </c>
      <c r="J826" t="s">
        <v>249</v>
      </c>
      <c r="K826" t="s">
        <v>250</v>
      </c>
      <c r="L826" t="s">
        <v>251</v>
      </c>
      <c r="O826" s="111">
        <v>44932</v>
      </c>
      <c r="P826" t="s">
        <v>252</v>
      </c>
      <c r="Q826" t="s">
        <v>253</v>
      </c>
      <c r="R826">
        <v>44936</v>
      </c>
      <c r="S826" t="s">
        <v>254</v>
      </c>
      <c r="T826" t="s">
        <v>254</v>
      </c>
      <c r="U826" t="s">
        <v>254</v>
      </c>
      <c r="V826" t="s">
        <v>254</v>
      </c>
      <c r="W826">
        <v>0</v>
      </c>
      <c r="X826">
        <v>9425</v>
      </c>
      <c r="Y826">
        <v>1040</v>
      </c>
      <c r="Z826" s="27">
        <f t="shared" si="12"/>
        <v>10465</v>
      </c>
    </row>
    <row r="827" spans="1:26">
      <c r="A827" t="s">
        <v>246</v>
      </c>
      <c r="B827" t="s">
        <v>2463</v>
      </c>
      <c r="C827" t="s">
        <v>364</v>
      </c>
      <c r="D827" t="s">
        <v>343</v>
      </c>
      <c r="E827" t="s">
        <v>54</v>
      </c>
      <c r="F827">
        <v>11996571</v>
      </c>
      <c r="G827" s="111">
        <v>44938</v>
      </c>
      <c r="H827" t="s">
        <v>1843</v>
      </c>
      <c r="I827" t="s">
        <v>255</v>
      </c>
      <c r="J827" t="s">
        <v>249</v>
      </c>
      <c r="K827" t="s">
        <v>250</v>
      </c>
      <c r="L827" t="s">
        <v>251</v>
      </c>
      <c r="O827" s="111">
        <v>44938</v>
      </c>
      <c r="P827" t="s">
        <v>252</v>
      </c>
      <c r="Q827" t="s">
        <v>253</v>
      </c>
      <c r="R827" s="111">
        <v>44938</v>
      </c>
      <c r="S827" t="s">
        <v>254</v>
      </c>
      <c r="T827" t="s">
        <v>254</v>
      </c>
      <c r="U827" t="s">
        <v>254</v>
      </c>
      <c r="V827" t="s">
        <v>254</v>
      </c>
      <c r="W827">
        <v>0</v>
      </c>
      <c r="X827">
        <v>566.9</v>
      </c>
      <c r="Y827">
        <v>251.1</v>
      </c>
      <c r="Z827" s="27">
        <f t="shared" si="12"/>
        <v>818</v>
      </c>
    </row>
    <row r="828" spans="1:26">
      <c r="A828" t="s">
        <v>246</v>
      </c>
      <c r="B828" t="s">
        <v>2220</v>
      </c>
      <c r="C828" t="s">
        <v>2221</v>
      </c>
      <c r="D828" t="s">
        <v>2741</v>
      </c>
      <c r="E828" t="s">
        <v>54</v>
      </c>
      <c r="F828">
        <v>12107802</v>
      </c>
      <c r="G828" s="111">
        <v>44980</v>
      </c>
      <c r="H828" t="s">
        <v>2742</v>
      </c>
      <c r="I828" t="s">
        <v>271</v>
      </c>
      <c r="J828" t="s">
        <v>249</v>
      </c>
      <c r="K828" t="s">
        <v>268</v>
      </c>
      <c r="L828" t="s">
        <v>251</v>
      </c>
      <c r="O828" s="111">
        <v>44982</v>
      </c>
      <c r="P828" t="s">
        <v>252</v>
      </c>
      <c r="Q828" t="s">
        <v>253</v>
      </c>
      <c r="R828" s="111">
        <v>44984</v>
      </c>
      <c r="S828" t="s">
        <v>254</v>
      </c>
      <c r="T828" t="s">
        <v>254</v>
      </c>
      <c r="U828" t="s">
        <v>254</v>
      </c>
      <c r="V828" t="s">
        <v>254</v>
      </c>
      <c r="W828">
        <v>0</v>
      </c>
      <c r="X828">
        <v>0</v>
      </c>
      <c r="Y828">
        <v>765</v>
      </c>
      <c r="Z828" s="27">
        <f t="shared" si="12"/>
        <v>765</v>
      </c>
    </row>
    <row r="829" spans="1:26">
      <c r="A829" t="s">
        <v>246</v>
      </c>
      <c r="B829">
        <v>1291972110</v>
      </c>
      <c r="C829" t="s">
        <v>2297</v>
      </c>
      <c r="D829" t="s">
        <v>247</v>
      </c>
      <c r="E829" t="s">
        <v>54</v>
      </c>
      <c r="F829">
        <v>7558814</v>
      </c>
      <c r="G829" s="111">
        <v>44966</v>
      </c>
      <c r="H829" t="s">
        <v>2743</v>
      </c>
      <c r="I829" t="s">
        <v>248</v>
      </c>
      <c r="J829" t="s">
        <v>249</v>
      </c>
      <c r="K829" t="s">
        <v>250</v>
      </c>
      <c r="L829" t="s">
        <v>251</v>
      </c>
      <c r="O829" s="111">
        <v>44968</v>
      </c>
      <c r="P829" t="s">
        <v>252</v>
      </c>
      <c r="Q829" t="s">
        <v>253</v>
      </c>
      <c r="R829" s="111">
        <v>44971</v>
      </c>
      <c r="S829" t="s">
        <v>254</v>
      </c>
      <c r="T829" t="s">
        <v>254</v>
      </c>
      <c r="U829" t="s">
        <v>254</v>
      </c>
      <c r="V829" t="s">
        <v>254</v>
      </c>
      <c r="W829">
        <v>0</v>
      </c>
      <c r="X829">
        <v>0</v>
      </c>
      <c r="Y829">
        <v>6890.34</v>
      </c>
      <c r="Z829" s="27">
        <f t="shared" si="12"/>
        <v>6890.34</v>
      </c>
    </row>
    <row r="830" spans="1:26">
      <c r="A830" t="s">
        <v>246</v>
      </c>
      <c r="B830">
        <v>1291972110</v>
      </c>
      <c r="C830" t="s">
        <v>2297</v>
      </c>
      <c r="D830" t="s">
        <v>247</v>
      </c>
      <c r="E830" t="s">
        <v>54</v>
      </c>
      <c r="F830">
        <v>10705434</v>
      </c>
      <c r="G830" s="111">
        <v>44970</v>
      </c>
      <c r="H830" t="s">
        <v>2744</v>
      </c>
      <c r="I830" t="s">
        <v>255</v>
      </c>
      <c r="J830" t="s">
        <v>249</v>
      </c>
      <c r="K830" t="s">
        <v>268</v>
      </c>
      <c r="L830" t="s">
        <v>251</v>
      </c>
      <c r="O830" s="111">
        <v>44970</v>
      </c>
      <c r="P830" t="s">
        <v>252</v>
      </c>
      <c r="Q830" t="s">
        <v>253</v>
      </c>
      <c r="R830" s="111">
        <v>44971</v>
      </c>
      <c r="S830" t="s">
        <v>254</v>
      </c>
      <c r="T830" t="s">
        <v>254</v>
      </c>
      <c r="U830" t="s">
        <v>254</v>
      </c>
      <c r="V830" t="s">
        <v>254</v>
      </c>
      <c r="W830">
        <v>0</v>
      </c>
      <c r="X830">
        <v>0</v>
      </c>
      <c r="Y830">
        <v>1509.99</v>
      </c>
      <c r="Z830" s="27">
        <f t="shared" si="12"/>
        <v>1509.99</v>
      </c>
    </row>
    <row r="831" spans="1:26">
      <c r="A831" t="s">
        <v>246</v>
      </c>
      <c r="B831">
        <v>1076392113</v>
      </c>
      <c r="C831" t="s">
        <v>2353</v>
      </c>
      <c r="D831" t="s">
        <v>247</v>
      </c>
      <c r="E831" t="s">
        <v>54</v>
      </c>
      <c r="F831">
        <v>11350549</v>
      </c>
      <c r="G831" s="111">
        <v>44984</v>
      </c>
      <c r="H831" t="s">
        <v>2745</v>
      </c>
      <c r="I831" t="s">
        <v>248</v>
      </c>
      <c r="J831" t="s">
        <v>249</v>
      </c>
      <c r="K831" t="s">
        <v>250</v>
      </c>
      <c r="L831" t="s">
        <v>251</v>
      </c>
      <c r="O831" s="111">
        <v>44984</v>
      </c>
      <c r="P831" t="s">
        <v>252</v>
      </c>
      <c r="Q831" t="s">
        <v>257</v>
      </c>
      <c r="R831" s="111"/>
      <c r="S831" t="s">
        <v>254</v>
      </c>
      <c r="T831" t="s">
        <v>254</v>
      </c>
      <c r="U831" t="s">
        <v>254</v>
      </c>
      <c r="V831" t="s">
        <v>254</v>
      </c>
      <c r="W831">
        <v>0</v>
      </c>
      <c r="X831">
        <v>0</v>
      </c>
      <c r="Y831">
        <v>0</v>
      </c>
      <c r="Z831" s="27">
        <f t="shared" si="12"/>
        <v>0</v>
      </c>
    </row>
    <row r="832" spans="1:26">
      <c r="A832" t="s">
        <v>246</v>
      </c>
      <c r="B832">
        <v>10439312604</v>
      </c>
      <c r="C832" t="s">
        <v>2275</v>
      </c>
      <c r="D832" t="s">
        <v>247</v>
      </c>
      <c r="E832" t="s">
        <v>54</v>
      </c>
      <c r="F832">
        <v>11511312</v>
      </c>
      <c r="G832" s="111">
        <v>44985</v>
      </c>
      <c r="H832" t="s">
        <v>2746</v>
      </c>
      <c r="I832" t="s">
        <v>248</v>
      </c>
      <c r="J832" t="s">
        <v>249</v>
      </c>
      <c r="K832" t="s">
        <v>250</v>
      </c>
      <c r="L832" t="s">
        <v>251</v>
      </c>
      <c r="O832" s="111">
        <v>44985</v>
      </c>
      <c r="P832" t="s">
        <v>252</v>
      </c>
      <c r="Q832" t="s">
        <v>1406</v>
      </c>
      <c r="R832" s="111"/>
      <c r="S832" t="s">
        <v>254</v>
      </c>
      <c r="T832" t="s">
        <v>254</v>
      </c>
      <c r="U832" t="s">
        <v>254</v>
      </c>
      <c r="V832" t="s">
        <v>254</v>
      </c>
      <c r="W832">
        <v>0</v>
      </c>
      <c r="X832">
        <v>0</v>
      </c>
      <c r="Y832">
        <v>0</v>
      </c>
      <c r="Z832" s="27">
        <f t="shared" si="12"/>
        <v>0</v>
      </c>
    </row>
    <row r="833" spans="1:26">
      <c r="A833" t="s">
        <v>246</v>
      </c>
      <c r="B833">
        <v>1291972110</v>
      </c>
      <c r="C833" t="s">
        <v>2297</v>
      </c>
      <c r="D833" t="s">
        <v>247</v>
      </c>
      <c r="E833" t="s">
        <v>54</v>
      </c>
      <c r="F833">
        <v>12101662</v>
      </c>
      <c r="G833" s="111">
        <v>44979</v>
      </c>
      <c r="H833" t="s">
        <v>2747</v>
      </c>
      <c r="I833" t="s">
        <v>271</v>
      </c>
      <c r="J833" t="s">
        <v>249</v>
      </c>
      <c r="K833" t="s">
        <v>250</v>
      </c>
      <c r="L833" t="s">
        <v>251</v>
      </c>
      <c r="O833" s="111">
        <v>44979</v>
      </c>
      <c r="P833" t="s">
        <v>252</v>
      </c>
      <c r="Q833" t="s">
        <v>253</v>
      </c>
      <c r="R833">
        <v>44981</v>
      </c>
      <c r="S833" t="s">
        <v>254</v>
      </c>
      <c r="T833" t="s">
        <v>254</v>
      </c>
      <c r="U833" t="s">
        <v>254</v>
      </c>
      <c r="V833" t="s">
        <v>254</v>
      </c>
      <c r="W833">
        <v>0</v>
      </c>
      <c r="X833">
        <v>0</v>
      </c>
      <c r="Y833">
        <v>1036</v>
      </c>
      <c r="Z833" s="27">
        <f t="shared" si="12"/>
        <v>1036</v>
      </c>
    </row>
    <row r="834" spans="1:26">
      <c r="A834" t="s">
        <v>246</v>
      </c>
      <c r="B834">
        <v>1291972110</v>
      </c>
      <c r="C834" t="s">
        <v>2297</v>
      </c>
      <c r="D834" t="s">
        <v>247</v>
      </c>
      <c r="E834" t="s">
        <v>54</v>
      </c>
      <c r="F834">
        <v>12107669</v>
      </c>
      <c r="G834" s="111">
        <v>44965</v>
      </c>
      <c r="H834" t="s">
        <v>2748</v>
      </c>
      <c r="I834" t="s">
        <v>248</v>
      </c>
      <c r="J834" t="s">
        <v>259</v>
      </c>
      <c r="K834" t="s">
        <v>268</v>
      </c>
      <c r="L834" t="s">
        <v>251</v>
      </c>
      <c r="O834" s="111">
        <v>44966</v>
      </c>
      <c r="P834" t="s">
        <v>254</v>
      </c>
      <c r="Q834" t="s">
        <v>253</v>
      </c>
      <c r="R834" s="111">
        <v>44970</v>
      </c>
      <c r="S834" t="s">
        <v>254</v>
      </c>
      <c r="T834" t="s">
        <v>254</v>
      </c>
      <c r="U834" t="s">
        <v>254</v>
      </c>
      <c r="V834" t="s">
        <v>254</v>
      </c>
      <c r="W834">
        <v>0</v>
      </c>
      <c r="X834">
        <v>0</v>
      </c>
      <c r="Y834">
        <v>15107.830047607422</v>
      </c>
      <c r="Z834" s="27">
        <f t="shared" si="12"/>
        <v>15107.830047607422</v>
      </c>
    </row>
    <row r="835" spans="1:26">
      <c r="A835" t="s">
        <v>246</v>
      </c>
      <c r="B835">
        <v>10439312604</v>
      </c>
      <c r="C835" t="s">
        <v>2275</v>
      </c>
      <c r="D835" t="s">
        <v>247</v>
      </c>
      <c r="E835" t="s">
        <v>54</v>
      </c>
      <c r="F835">
        <v>12126449</v>
      </c>
      <c r="G835" s="111">
        <v>44971</v>
      </c>
      <c r="H835" t="s">
        <v>2749</v>
      </c>
      <c r="I835" t="s">
        <v>248</v>
      </c>
      <c r="J835" t="s">
        <v>259</v>
      </c>
      <c r="K835" t="s">
        <v>250</v>
      </c>
      <c r="L835" t="s">
        <v>251</v>
      </c>
      <c r="O835" s="111">
        <v>44971</v>
      </c>
      <c r="P835" t="s">
        <v>254</v>
      </c>
      <c r="Q835" t="s">
        <v>253</v>
      </c>
      <c r="R835" s="111">
        <v>44972</v>
      </c>
      <c r="S835" t="s">
        <v>254</v>
      </c>
      <c r="T835" t="s">
        <v>254</v>
      </c>
      <c r="U835" t="s">
        <v>254</v>
      </c>
      <c r="V835" t="s">
        <v>254</v>
      </c>
      <c r="W835">
        <v>0</v>
      </c>
      <c r="X835">
        <v>0</v>
      </c>
      <c r="Y835">
        <v>109.98999786376953</v>
      </c>
      <c r="Z835" s="27">
        <f t="shared" ref="Z835:Z898" si="13">SUM(W835:Y835)</f>
        <v>109.98999786376953</v>
      </c>
    </row>
    <row r="836" spans="1:26">
      <c r="A836" t="s">
        <v>246</v>
      </c>
      <c r="B836">
        <v>10439312604</v>
      </c>
      <c r="C836" t="s">
        <v>2275</v>
      </c>
      <c r="D836" t="s">
        <v>247</v>
      </c>
      <c r="E836" t="s">
        <v>54</v>
      </c>
      <c r="F836">
        <v>12128867</v>
      </c>
      <c r="G836" s="111">
        <v>44972</v>
      </c>
      <c r="H836" t="s">
        <v>2750</v>
      </c>
      <c r="I836" t="s">
        <v>255</v>
      </c>
      <c r="J836" t="s">
        <v>249</v>
      </c>
      <c r="K836" t="s">
        <v>250</v>
      </c>
      <c r="L836" t="s">
        <v>251</v>
      </c>
      <c r="O836" s="111">
        <v>44972</v>
      </c>
      <c r="P836" t="s">
        <v>252</v>
      </c>
      <c r="Q836" t="s">
        <v>253</v>
      </c>
      <c r="R836" s="111">
        <v>44973</v>
      </c>
      <c r="S836" t="s">
        <v>254</v>
      </c>
      <c r="T836" t="s">
        <v>254</v>
      </c>
      <c r="U836" t="s">
        <v>254</v>
      </c>
      <c r="V836" t="s">
        <v>254</v>
      </c>
      <c r="W836">
        <v>0</v>
      </c>
      <c r="X836">
        <v>0</v>
      </c>
      <c r="Y836">
        <v>2883</v>
      </c>
      <c r="Z836" s="27">
        <f t="shared" si="13"/>
        <v>2883</v>
      </c>
    </row>
    <row r="837" spans="1:26">
      <c r="A837" t="s">
        <v>246</v>
      </c>
      <c r="B837">
        <v>10439312604</v>
      </c>
      <c r="C837" t="s">
        <v>2275</v>
      </c>
      <c r="D837" t="s">
        <v>247</v>
      </c>
      <c r="E837" t="s">
        <v>54</v>
      </c>
      <c r="F837">
        <v>12136362</v>
      </c>
      <c r="G837" s="111">
        <v>44973</v>
      </c>
      <c r="H837" t="s">
        <v>2751</v>
      </c>
      <c r="I837" t="s">
        <v>255</v>
      </c>
      <c r="J837" t="s">
        <v>249</v>
      </c>
      <c r="K837" t="s">
        <v>250</v>
      </c>
      <c r="L837" t="s">
        <v>251</v>
      </c>
      <c r="O837" s="111">
        <v>44973</v>
      </c>
      <c r="P837" t="s">
        <v>252</v>
      </c>
      <c r="Q837" t="s">
        <v>253</v>
      </c>
      <c r="R837" s="111">
        <v>44975</v>
      </c>
      <c r="S837" t="s">
        <v>254</v>
      </c>
      <c r="T837" t="s">
        <v>254</v>
      </c>
      <c r="U837" t="s">
        <v>254</v>
      </c>
      <c r="V837" t="s">
        <v>254</v>
      </c>
      <c r="W837">
        <v>0</v>
      </c>
      <c r="X837">
        <v>0</v>
      </c>
      <c r="Y837">
        <v>1575.5</v>
      </c>
      <c r="Z837" s="27">
        <f t="shared" si="13"/>
        <v>1575.5</v>
      </c>
    </row>
    <row r="838" spans="1:26">
      <c r="A838" t="s">
        <v>246</v>
      </c>
      <c r="B838">
        <v>10439312604</v>
      </c>
      <c r="C838" t="s">
        <v>2275</v>
      </c>
      <c r="D838" t="s">
        <v>247</v>
      </c>
      <c r="E838" t="s">
        <v>54</v>
      </c>
      <c r="F838">
        <v>12172088</v>
      </c>
      <c r="G838" s="111">
        <v>44985</v>
      </c>
      <c r="H838" t="s">
        <v>2752</v>
      </c>
      <c r="I838" t="s">
        <v>248</v>
      </c>
      <c r="J838" t="s">
        <v>249</v>
      </c>
      <c r="K838" t="s">
        <v>250</v>
      </c>
      <c r="L838" t="s">
        <v>251</v>
      </c>
      <c r="O838" s="111">
        <v>44985</v>
      </c>
      <c r="P838" t="s">
        <v>252</v>
      </c>
      <c r="Q838" t="s">
        <v>1406</v>
      </c>
      <c r="R838" s="111"/>
      <c r="S838" t="s">
        <v>254</v>
      </c>
      <c r="T838" t="s">
        <v>254</v>
      </c>
      <c r="U838" t="s">
        <v>254</v>
      </c>
      <c r="V838" t="s">
        <v>254</v>
      </c>
      <c r="W838">
        <v>0</v>
      </c>
      <c r="X838">
        <v>0</v>
      </c>
      <c r="Y838">
        <v>0</v>
      </c>
      <c r="Z838" s="27">
        <f t="shared" si="13"/>
        <v>0</v>
      </c>
    </row>
    <row r="839" spans="1:26">
      <c r="A839" t="s">
        <v>246</v>
      </c>
      <c r="B839">
        <v>70589751166</v>
      </c>
      <c r="C839" t="s">
        <v>2294</v>
      </c>
      <c r="D839" t="s">
        <v>247</v>
      </c>
      <c r="E839" t="s">
        <v>54</v>
      </c>
      <c r="F839">
        <v>12172161</v>
      </c>
      <c r="G839" s="111">
        <v>44985</v>
      </c>
      <c r="H839" t="s">
        <v>2753</v>
      </c>
      <c r="I839" t="s">
        <v>248</v>
      </c>
      <c r="J839" t="s">
        <v>249</v>
      </c>
      <c r="K839" t="s">
        <v>250</v>
      </c>
      <c r="L839" t="s">
        <v>251</v>
      </c>
      <c r="O839" s="111">
        <v>44985</v>
      </c>
      <c r="P839" t="s">
        <v>252</v>
      </c>
      <c r="Q839" t="s">
        <v>1406</v>
      </c>
      <c r="R839" s="111"/>
      <c r="S839" t="s">
        <v>254</v>
      </c>
      <c r="T839" t="s">
        <v>254</v>
      </c>
      <c r="U839" t="s">
        <v>254</v>
      </c>
      <c r="V839" t="s">
        <v>254</v>
      </c>
      <c r="W839">
        <v>0</v>
      </c>
      <c r="X839">
        <v>0</v>
      </c>
      <c r="Y839">
        <v>0</v>
      </c>
      <c r="Z839" s="27">
        <f t="shared" si="13"/>
        <v>0</v>
      </c>
    </row>
    <row r="840" spans="1:26">
      <c r="A840" t="s">
        <v>246</v>
      </c>
      <c r="B840" t="s">
        <v>2173</v>
      </c>
      <c r="C840" t="s">
        <v>2174</v>
      </c>
      <c r="D840" t="s">
        <v>2171</v>
      </c>
      <c r="E840" t="s">
        <v>54</v>
      </c>
      <c r="F840">
        <v>7967661</v>
      </c>
      <c r="G840" s="111">
        <v>44958</v>
      </c>
      <c r="H840" t="s">
        <v>2754</v>
      </c>
      <c r="I840" t="s">
        <v>255</v>
      </c>
      <c r="J840" t="s">
        <v>249</v>
      </c>
      <c r="K840" t="s">
        <v>250</v>
      </c>
      <c r="L840" t="s">
        <v>251</v>
      </c>
      <c r="O840" s="111">
        <v>44958</v>
      </c>
      <c r="P840" t="s">
        <v>252</v>
      </c>
      <c r="Q840" t="s">
        <v>253</v>
      </c>
      <c r="R840" s="111">
        <v>44959</v>
      </c>
      <c r="S840" t="s">
        <v>254</v>
      </c>
      <c r="T840" t="s">
        <v>254</v>
      </c>
      <c r="U840" t="s">
        <v>254</v>
      </c>
      <c r="V840" t="s">
        <v>254</v>
      </c>
      <c r="W840">
        <v>0</v>
      </c>
      <c r="X840">
        <v>0</v>
      </c>
      <c r="Y840">
        <v>9676.1</v>
      </c>
      <c r="Z840" s="27">
        <f t="shared" si="13"/>
        <v>9676.1</v>
      </c>
    </row>
    <row r="841" spans="1:26">
      <c r="A841" t="s">
        <v>246</v>
      </c>
      <c r="B841" t="s">
        <v>2236</v>
      </c>
      <c r="C841" t="s">
        <v>2237</v>
      </c>
      <c r="D841" t="s">
        <v>2171</v>
      </c>
      <c r="E841" t="s">
        <v>54</v>
      </c>
      <c r="F841">
        <v>10067635</v>
      </c>
      <c r="G841" s="111">
        <v>44963</v>
      </c>
      <c r="H841" t="s">
        <v>2755</v>
      </c>
      <c r="I841" t="s">
        <v>248</v>
      </c>
      <c r="J841" t="s">
        <v>249</v>
      </c>
      <c r="K841" t="s">
        <v>250</v>
      </c>
      <c r="L841" t="s">
        <v>251</v>
      </c>
      <c r="O841" s="111">
        <v>44963</v>
      </c>
      <c r="P841" t="s">
        <v>252</v>
      </c>
      <c r="Q841" t="s">
        <v>257</v>
      </c>
      <c r="R841" s="111">
        <v>44967</v>
      </c>
      <c r="S841" t="s">
        <v>254</v>
      </c>
      <c r="T841" t="s">
        <v>254</v>
      </c>
      <c r="U841" t="s">
        <v>254</v>
      </c>
      <c r="V841" t="s">
        <v>254</v>
      </c>
      <c r="W841">
        <v>0</v>
      </c>
      <c r="X841">
        <v>0</v>
      </c>
      <c r="Y841">
        <v>0</v>
      </c>
      <c r="Z841" s="27">
        <f t="shared" si="13"/>
        <v>0</v>
      </c>
    </row>
    <row r="842" spans="1:26">
      <c r="A842" t="s">
        <v>246</v>
      </c>
      <c r="B842" t="s">
        <v>2173</v>
      </c>
      <c r="C842" t="s">
        <v>2174</v>
      </c>
      <c r="D842" t="s">
        <v>2171</v>
      </c>
      <c r="E842" t="s">
        <v>54</v>
      </c>
      <c r="F842">
        <v>12084778</v>
      </c>
      <c r="G842" s="111">
        <v>44959</v>
      </c>
      <c r="H842" t="s">
        <v>2756</v>
      </c>
      <c r="I842" t="s">
        <v>255</v>
      </c>
      <c r="J842" t="s">
        <v>249</v>
      </c>
      <c r="K842" t="s">
        <v>250</v>
      </c>
      <c r="L842" t="s">
        <v>251</v>
      </c>
      <c r="O842" s="111">
        <v>44959</v>
      </c>
      <c r="P842" t="s">
        <v>252</v>
      </c>
      <c r="Q842" t="s">
        <v>253</v>
      </c>
      <c r="R842" s="111">
        <v>44960</v>
      </c>
      <c r="S842" t="s">
        <v>254</v>
      </c>
      <c r="T842" t="s">
        <v>254</v>
      </c>
      <c r="U842" t="s">
        <v>254</v>
      </c>
      <c r="V842" t="s">
        <v>254</v>
      </c>
      <c r="W842">
        <v>0</v>
      </c>
      <c r="X842">
        <v>0</v>
      </c>
      <c r="Y842">
        <v>10505.19</v>
      </c>
      <c r="Z842" s="27">
        <f t="shared" si="13"/>
        <v>10505.19</v>
      </c>
    </row>
    <row r="843" spans="1:26">
      <c r="A843" t="s">
        <v>246</v>
      </c>
      <c r="B843" t="s">
        <v>2173</v>
      </c>
      <c r="C843" t="s">
        <v>2174</v>
      </c>
      <c r="D843" t="s">
        <v>2171</v>
      </c>
      <c r="E843" t="s">
        <v>54</v>
      </c>
      <c r="F843">
        <v>12086527</v>
      </c>
      <c r="G843" s="111">
        <v>44972</v>
      </c>
      <c r="H843" t="s">
        <v>2757</v>
      </c>
      <c r="I843" t="s">
        <v>255</v>
      </c>
      <c r="J843" t="s">
        <v>249</v>
      </c>
      <c r="K843" t="s">
        <v>250</v>
      </c>
      <c r="L843" t="s">
        <v>251</v>
      </c>
      <c r="O843" s="111">
        <v>44972</v>
      </c>
      <c r="P843" t="s">
        <v>252</v>
      </c>
      <c r="Q843" t="s">
        <v>253</v>
      </c>
      <c r="R843" s="111">
        <v>44973</v>
      </c>
      <c r="S843" t="s">
        <v>254</v>
      </c>
      <c r="T843" t="s">
        <v>254</v>
      </c>
      <c r="U843" t="s">
        <v>254</v>
      </c>
      <c r="V843" t="s">
        <v>254</v>
      </c>
      <c r="W843">
        <v>0</v>
      </c>
      <c r="X843">
        <v>0</v>
      </c>
      <c r="Y843">
        <v>4488.59</v>
      </c>
      <c r="Z843" s="27">
        <f t="shared" si="13"/>
        <v>4488.59</v>
      </c>
    </row>
    <row r="844" spans="1:26">
      <c r="A844" t="s">
        <v>246</v>
      </c>
      <c r="B844" t="s">
        <v>2173</v>
      </c>
      <c r="C844" t="s">
        <v>2174</v>
      </c>
      <c r="D844" t="s">
        <v>2171</v>
      </c>
      <c r="E844" t="s">
        <v>54</v>
      </c>
      <c r="F844">
        <v>12095451</v>
      </c>
      <c r="G844" s="111">
        <v>44980</v>
      </c>
      <c r="H844" t="s">
        <v>2758</v>
      </c>
      <c r="I844" t="s">
        <v>271</v>
      </c>
      <c r="J844" t="s">
        <v>249</v>
      </c>
      <c r="K844" t="s">
        <v>250</v>
      </c>
      <c r="L844" t="s">
        <v>251</v>
      </c>
      <c r="O844" s="111">
        <v>44980</v>
      </c>
      <c r="P844" t="s">
        <v>252</v>
      </c>
      <c r="Q844" t="s">
        <v>253</v>
      </c>
      <c r="R844" s="111">
        <v>44981</v>
      </c>
      <c r="S844" t="s">
        <v>254</v>
      </c>
      <c r="T844" t="s">
        <v>254</v>
      </c>
      <c r="U844" t="s">
        <v>254</v>
      </c>
      <c r="V844" t="s">
        <v>254</v>
      </c>
      <c r="W844">
        <v>0</v>
      </c>
      <c r="X844">
        <v>0</v>
      </c>
      <c r="Y844">
        <v>825.25</v>
      </c>
      <c r="Z844" s="27">
        <f t="shared" si="13"/>
        <v>825.25</v>
      </c>
    </row>
    <row r="845" spans="1:26">
      <c r="A845" t="s">
        <v>246</v>
      </c>
      <c r="B845" t="s">
        <v>2236</v>
      </c>
      <c r="C845" t="s">
        <v>2237</v>
      </c>
      <c r="D845" t="s">
        <v>2171</v>
      </c>
      <c r="E845" t="s">
        <v>54</v>
      </c>
      <c r="F845">
        <v>12095496</v>
      </c>
      <c r="G845" s="111">
        <v>44961</v>
      </c>
      <c r="H845" t="s">
        <v>2759</v>
      </c>
      <c r="I845" t="s">
        <v>255</v>
      </c>
      <c r="J845" t="s">
        <v>249</v>
      </c>
      <c r="K845" t="s">
        <v>250</v>
      </c>
      <c r="L845" t="s">
        <v>251</v>
      </c>
      <c r="O845" s="111">
        <v>44963</v>
      </c>
      <c r="P845" t="s">
        <v>252</v>
      </c>
      <c r="Q845" t="s">
        <v>253</v>
      </c>
      <c r="R845">
        <v>44964</v>
      </c>
      <c r="S845" t="s">
        <v>254</v>
      </c>
      <c r="T845" t="s">
        <v>254</v>
      </c>
      <c r="U845" t="s">
        <v>254</v>
      </c>
      <c r="V845" t="s">
        <v>254</v>
      </c>
      <c r="W845">
        <v>0</v>
      </c>
      <c r="X845">
        <v>0</v>
      </c>
      <c r="Y845">
        <v>35186.89</v>
      </c>
      <c r="Z845" s="27">
        <f t="shared" si="13"/>
        <v>35186.89</v>
      </c>
    </row>
    <row r="846" spans="1:26">
      <c r="A846" t="s">
        <v>246</v>
      </c>
      <c r="B846" t="s">
        <v>2177</v>
      </c>
      <c r="C846" t="s">
        <v>2178</v>
      </c>
      <c r="D846" t="s">
        <v>2171</v>
      </c>
      <c r="E846" t="s">
        <v>54</v>
      </c>
      <c r="F846">
        <v>12095497</v>
      </c>
      <c r="G846" s="111">
        <v>44961</v>
      </c>
      <c r="H846" t="s">
        <v>2760</v>
      </c>
      <c r="I846" t="s">
        <v>255</v>
      </c>
      <c r="J846" t="s">
        <v>249</v>
      </c>
      <c r="K846" t="s">
        <v>250</v>
      </c>
      <c r="L846" t="s">
        <v>251</v>
      </c>
      <c r="O846" s="111">
        <v>44961</v>
      </c>
      <c r="P846" t="s">
        <v>252</v>
      </c>
      <c r="Q846" t="s">
        <v>253</v>
      </c>
      <c r="R846" s="111">
        <v>44963</v>
      </c>
      <c r="S846" t="s">
        <v>254</v>
      </c>
      <c r="T846" t="s">
        <v>254</v>
      </c>
      <c r="U846" t="s">
        <v>254</v>
      </c>
      <c r="V846" t="s">
        <v>254</v>
      </c>
      <c r="W846">
        <v>0</v>
      </c>
      <c r="X846">
        <v>0</v>
      </c>
      <c r="Y846">
        <v>8</v>
      </c>
      <c r="Z846" s="27">
        <f t="shared" si="13"/>
        <v>8</v>
      </c>
    </row>
    <row r="847" spans="1:26">
      <c r="A847" t="s">
        <v>246</v>
      </c>
      <c r="B847" t="s">
        <v>2173</v>
      </c>
      <c r="C847" t="s">
        <v>2174</v>
      </c>
      <c r="D847" t="s">
        <v>2171</v>
      </c>
      <c r="E847" t="s">
        <v>54</v>
      </c>
      <c r="F847">
        <v>12096323</v>
      </c>
      <c r="G847" s="111">
        <v>44963</v>
      </c>
      <c r="H847" t="s">
        <v>2761</v>
      </c>
      <c r="I847" t="s">
        <v>255</v>
      </c>
      <c r="J847" t="s">
        <v>249</v>
      </c>
      <c r="K847" t="s">
        <v>250</v>
      </c>
      <c r="L847" t="s">
        <v>251</v>
      </c>
      <c r="O847" s="111">
        <v>44963</v>
      </c>
      <c r="P847" t="s">
        <v>252</v>
      </c>
      <c r="Q847" t="s">
        <v>253</v>
      </c>
      <c r="R847" s="111">
        <v>44964</v>
      </c>
      <c r="S847" t="s">
        <v>254</v>
      </c>
      <c r="T847" t="s">
        <v>254</v>
      </c>
      <c r="U847" t="s">
        <v>254</v>
      </c>
      <c r="V847" t="s">
        <v>254</v>
      </c>
      <c r="W847">
        <v>0</v>
      </c>
      <c r="X847">
        <v>0</v>
      </c>
      <c r="Y847">
        <v>4160.71</v>
      </c>
      <c r="Z847" s="27">
        <f t="shared" si="13"/>
        <v>4160.71</v>
      </c>
    </row>
    <row r="848" spans="1:26">
      <c r="A848" t="s">
        <v>246</v>
      </c>
      <c r="B848" t="s">
        <v>2173</v>
      </c>
      <c r="C848" t="s">
        <v>2174</v>
      </c>
      <c r="D848" t="s">
        <v>2171</v>
      </c>
      <c r="E848" t="s">
        <v>54</v>
      </c>
      <c r="F848">
        <v>12096559</v>
      </c>
      <c r="G848" s="111">
        <v>44963</v>
      </c>
      <c r="H848" t="s">
        <v>2762</v>
      </c>
      <c r="I848" t="s">
        <v>255</v>
      </c>
      <c r="J848" t="s">
        <v>249</v>
      </c>
      <c r="K848" t="s">
        <v>250</v>
      </c>
      <c r="L848" t="s">
        <v>251</v>
      </c>
      <c r="O848" s="111">
        <v>44963</v>
      </c>
      <c r="P848" t="s">
        <v>252</v>
      </c>
      <c r="Q848" t="s">
        <v>253</v>
      </c>
      <c r="R848">
        <v>44964</v>
      </c>
      <c r="S848" t="s">
        <v>254</v>
      </c>
      <c r="T848" t="s">
        <v>254</v>
      </c>
      <c r="U848" t="s">
        <v>254</v>
      </c>
      <c r="V848" t="s">
        <v>254</v>
      </c>
      <c r="W848">
        <v>0</v>
      </c>
      <c r="X848">
        <v>0</v>
      </c>
      <c r="Y848">
        <v>7772.61</v>
      </c>
      <c r="Z848" s="27">
        <f t="shared" si="13"/>
        <v>7772.61</v>
      </c>
    </row>
    <row r="849" spans="1:26">
      <c r="A849" t="s">
        <v>246</v>
      </c>
      <c r="B849" t="s">
        <v>2173</v>
      </c>
      <c r="C849" t="s">
        <v>2174</v>
      </c>
      <c r="D849" t="s">
        <v>2171</v>
      </c>
      <c r="E849" t="s">
        <v>54</v>
      </c>
      <c r="F849">
        <v>12105290</v>
      </c>
      <c r="G849" s="111">
        <v>44965</v>
      </c>
      <c r="H849" t="s">
        <v>2763</v>
      </c>
      <c r="I849" t="s">
        <v>248</v>
      </c>
      <c r="J849" t="s">
        <v>259</v>
      </c>
      <c r="K849" t="s">
        <v>250</v>
      </c>
      <c r="L849" t="s">
        <v>251</v>
      </c>
      <c r="O849" s="111">
        <v>44965</v>
      </c>
      <c r="P849" t="s">
        <v>254</v>
      </c>
      <c r="Q849" t="s">
        <v>253</v>
      </c>
      <c r="R849" s="111">
        <v>44971</v>
      </c>
      <c r="S849" t="s">
        <v>254</v>
      </c>
      <c r="T849" t="s">
        <v>254</v>
      </c>
      <c r="U849" t="s">
        <v>254</v>
      </c>
      <c r="V849" t="s">
        <v>254</v>
      </c>
      <c r="W849">
        <v>0</v>
      </c>
      <c r="X849">
        <v>0</v>
      </c>
      <c r="Y849">
        <v>1573.4800109863281</v>
      </c>
      <c r="Z849" s="27">
        <f t="shared" si="13"/>
        <v>1573.4800109863281</v>
      </c>
    </row>
    <row r="850" spans="1:26">
      <c r="A850" t="s">
        <v>246</v>
      </c>
      <c r="B850" t="s">
        <v>2177</v>
      </c>
      <c r="C850" t="s">
        <v>2178</v>
      </c>
      <c r="D850" t="s">
        <v>2171</v>
      </c>
      <c r="E850" t="s">
        <v>54</v>
      </c>
      <c r="F850">
        <v>12105414</v>
      </c>
      <c r="G850" s="111">
        <v>44965</v>
      </c>
      <c r="H850" t="s">
        <v>2764</v>
      </c>
      <c r="I850" t="s">
        <v>248</v>
      </c>
      <c r="J850" t="s">
        <v>259</v>
      </c>
      <c r="K850" t="s">
        <v>268</v>
      </c>
      <c r="L850" t="s">
        <v>251</v>
      </c>
      <c r="O850" s="111">
        <v>44965</v>
      </c>
      <c r="P850" t="s">
        <v>254</v>
      </c>
      <c r="Q850" t="s">
        <v>253</v>
      </c>
      <c r="R850" s="111">
        <v>44975</v>
      </c>
      <c r="S850" t="s">
        <v>254</v>
      </c>
      <c r="T850" t="s">
        <v>254</v>
      </c>
      <c r="U850" t="s">
        <v>254</v>
      </c>
      <c r="V850" t="s">
        <v>254</v>
      </c>
      <c r="W850">
        <v>0</v>
      </c>
      <c r="X850">
        <v>0</v>
      </c>
      <c r="Y850">
        <v>5541.0601043701172</v>
      </c>
      <c r="Z850" s="27">
        <f t="shared" si="13"/>
        <v>5541.0601043701172</v>
      </c>
    </row>
    <row r="851" spans="1:26">
      <c r="A851" t="s">
        <v>246</v>
      </c>
      <c r="B851" t="s">
        <v>2236</v>
      </c>
      <c r="C851" t="s">
        <v>2237</v>
      </c>
      <c r="D851" t="s">
        <v>2171</v>
      </c>
      <c r="E851" t="s">
        <v>54</v>
      </c>
      <c r="F851">
        <v>12107172</v>
      </c>
      <c r="G851" s="111">
        <v>44965</v>
      </c>
      <c r="H851" t="s">
        <v>2765</v>
      </c>
      <c r="I851" t="s">
        <v>248</v>
      </c>
      <c r="J851" t="s">
        <v>259</v>
      </c>
      <c r="K851" t="s">
        <v>250</v>
      </c>
      <c r="L851" t="s">
        <v>251</v>
      </c>
      <c r="O851" s="111">
        <v>44965</v>
      </c>
      <c r="P851" t="s">
        <v>254</v>
      </c>
      <c r="Q851" t="s">
        <v>253</v>
      </c>
      <c r="R851" s="111">
        <v>44971</v>
      </c>
      <c r="S851" t="s">
        <v>254</v>
      </c>
      <c r="T851" t="s">
        <v>254</v>
      </c>
      <c r="U851" t="s">
        <v>254</v>
      </c>
      <c r="V851" t="s">
        <v>254</v>
      </c>
      <c r="W851">
        <v>0</v>
      </c>
      <c r="X851">
        <v>0</v>
      </c>
      <c r="Y851">
        <v>949.94998168945313</v>
      </c>
      <c r="Z851" s="27">
        <f t="shared" si="13"/>
        <v>949.94998168945313</v>
      </c>
    </row>
    <row r="852" spans="1:26">
      <c r="A852" t="s">
        <v>246</v>
      </c>
      <c r="B852" t="s">
        <v>2173</v>
      </c>
      <c r="C852" t="s">
        <v>2174</v>
      </c>
      <c r="D852" t="s">
        <v>2171</v>
      </c>
      <c r="E852" t="s">
        <v>54</v>
      </c>
      <c r="F852">
        <v>12110431</v>
      </c>
      <c r="G852" s="111">
        <v>44966</v>
      </c>
      <c r="H852" t="s">
        <v>2766</v>
      </c>
      <c r="I852" t="s">
        <v>248</v>
      </c>
      <c r="J852" t="s">
        <v>259</v>
      </c>
      <c r="K852" t="s">
        <v>250</v>
      </c>
      <c r="L852" t="s">
        <v>251</v>
      </c>
      <c r="O852" s="111">
        <v>44966</v>
      </c>
      <c r="P852" t="s">
        <v>254</v>
      </c>
      <c r="Q852" t="s">
        <v>253</v>
      </c>
      <c r="R852" s="111">
        <v>44970</v>
      </c>
      <c r="S852" t="s">
        <v>254</v>
      </c>
      <c r="T852" t="s">
        <v>254</v>
      </c>
      <c r="U852" t="s">
        <v>254</v>
      </c>
      <c r="V852" t="s">
        <v>254</v>
      </c>
      <c r="W852">
        <v>0</v>
      </c>
      <c r="X852">
        <v>0</v>
      </c>
      <c r="Y852">
        <v>1515.3000183105469</v>
      </c>
      <c r="Z852" s="27">
        <f t="shared" si="13"/>
        <v>1515.3000183105469</v>
      </c>
    </row>
    <row r="853" spans="1:26">
      <c r="A853" t="s">
        <v>246</v>
      </c>
      <c r="B853" t="s">
        <v>2190</v>
      </c>
      <c r="C853" t="s">
        <v>2191</v>
      </c>
      <c r="D853" t="s">
        <v>2171</v>
      </c>
      <c r="E853" t="s">
        <v>54</v>
      </c>
      <c r="F853">
        <v>12111927</v>
      </c>
      <c r="G853" s="111">
        <v>44966</v>
      </c>
      <c r="H853" t="s">
        <v>2767</v>
      </c>
      <c r="I853" t="s">
        <v>248</v>
      </c>
      <c r="J853" t="s">
        <v>259</v>
      </c>
      <c r="K853" t="s">
        <v>250</v>
      </c>
      <c r="L853" t="s">
        <v>251</v>
      </c>
      <c r="O853" s="111">
        <v>44966</v>
      </c>
      <c r="P853" t="s">
        <v>254</v>
      </c>
      <c r="Q853" t="s">
        <v>253</v>
      </c>
      <c r="R853" s="111">
        <v>44970</v>
      </c>
      <c r="S853" t="s">
        <v>254</v>
      </c>
      <c r="T853" t="s">
        <v>254</v>
      </c>
      <c r="U853" t="s">
        <v>254</v>
      </c>
      <c r="V853" t="s">
        <v>254</v>
      </c>
      <c r="W853">
        <v>0</v>
      </c>
      <c r="X853">
        <v>0</v>
      </c>
      <c r="Y853">
        <v>144</v>
      </c>
      <c r="Z853" s="27">
        <f t="shared" si="13"/>
        <v>144</v>
      </c>
    </row>
    <row r="854" spans="1:26">
      <c r="A854" t="s">
        <v>246</v>
      </c>
      <c r="B854" t="s">
        <v>2236</v>
      </c>
      <c r="C854" t="s">
        <v>2237</v>
      </c>
      <c r="D854" t="s">
        <v>2171</v>
      </c>
      <c r="E854" t="s">
        <v>54</v>
      </c>
      <c r="F854">
        <v>12114988</v>
      </c>
      <c r="G854" s="111">
        <v>44967</v>
      </c>
      <c r="H854" t="s">
        <v>2768</v>
      </c>
      <c r="I854" t="s">
        <v>248</v>
      </c>
      <c r="J854" t="s">
        <v>259</v>
      </c>
      <c r="K854" t="s">
        <v>250</v>
      </c>
      <c r="L854" t="s">
        <v>251</v>
      </c>
      <c r="O854" s="111">
        <v>44967</v>
      </c>
      <c r="P854" t="s">
        <v>254</v>
      </c>
      <c r="Q854" t="s">
        <v>253</v>
      </c>
      <c r="R854" s="111">
        <v>44970</v>
      </c>
      <c r="S854" t="s">
        <v>254</v>
      </c>
      <c r="T854" t="s">
        <v>254</v>
      </c>
      <c r="U854" t="s">
        <v>254</v>
      </c>
      <c r="V854" t="s">
        <v>254</v>
      </c>
      <c r="W854">
        <v>0</v>
      </c>
      <c r="X854">
        <v>0</v>
      </c>
      <c r="Y854">
        <v>2342</v>
      </c>
      <c r="Z854" s="27">
        <f t="shared" si="13"/>
        <v>2342</v>
      </c>
    </row>
    <row r="855" spans="1:26">
      <c r="A855" t="s">
        <v>246</v>
      </c>
      <c r="B855" t="s">
        <v>2173</v>
      </c>
      <c r="C855" t="s">
        <v>2174</v>
      </c>
      <c r="D855" t="s">
        <v>2171</v>
      </c>
      <c r="E855" t="s">
        <v>54</v>
      </c>
      <c r="F855">
        <v>12115583</v>
      </c>
      <c r="G855" s="111">
        <v>44967</v>
      </c>
      <c r="H855" t="s">
        <v>2769</v>
      </c>
      <c r="I855" t="s">
        <v>248</v>
      </c>
      <c r="J855" t="s">
        <v>259</v>
      </c>
      <c r="K855" t="s">
        <v>250</v>
      </c>
      <c r="L855" t="s">
        <v>251</v>
      </c>
      <c r="O855" s="111">
        <v>44967</v>
      </c>
      <c r="P855" t="s">
        <v>254</v>
      </c>
      <c r="Q855" t="s">
        <v>253</v>
      </c>
      <c r="R855" s="111">
        <v>44970</v>
      </c>
      <c r="S855" t="s">
        <v>254</v>
      </c>
      <c r="T855" t="s">
        <v>254</v>
      </c>
      <c r="U855" t="s">
        <v>254</v>
      </c>
      <c r="V855" t="s">
        <v>254</v>
      </c>
      <c r="W855">
        <v>0</v>
      </c>
      <c r="X855">
        <v>0</v>
      </c>
      <c r="Y855">
        <v>1</v>
      </c>
      <c r="Z855" s="27">
        <f t="shared" si="13"/>
        <v>1</v>
      </c>
    </row>
    <row r="856" spans="1:26">
      <c r="A856" t="s">
        <v>246</v>
      </c>
      <c r="B856" t="s">
        <v>2173</v>
      </c>
      <c r="C856" t="s">
        <v>2174</v>
      </c>
      <c r="D856" t="s">
        <v>2171</v>
      </c>
      <c r="E856" t="s">
        <v>54</v>
      </c>
      <c r="F856">
        <v>12119572</v>
      </c>
      <c r="G856" s="111">
        <v>44968</v>
      </c>
      <c r="H856" t="s">
        <v>2770</v>
      </c>
      <c r="I856" t="s">
        <v>248</v>
      </c>
      <c r="J856" t="s">
        <v>259</v>
      </c>
      <c r="K856" t="s">
        <v>250</v>
      </c>
      <c r="L856" t="s">
        <v>251</v>
      </c>
      <c r="O856" s="111">
        <v>44968</v>
      </c>
      <c r="P856" t="s">
        <v>254</v>
      </c>
      <c r="Q856" t="s">
        <v>253</v>
      </c>
      <c r="R856" s="111">
        <v>44973</v>
      </c>
      <c r="S856" t="s">
        <v>254</v>
      </c>
      <c r="T856" t="s">
        <v>254</v>
      </c>
      <c r="U856" t="s">
        <v>254</v>
      </c>
      <c r="V856" t="s">
        <v>254</v>
      </c>
      <c r="W856">
        <v>0</v>
      </c>
      <c r="X856">
        <v>0</v>
      </c>
      <c r="Y856">
        <v>101.5099983215332</v>
      </c>
      <c r="Z856" s="27">
        <f t="shared" si="13"/>
        <v>101.5099983215332</v>
      </c>
    </row>
    <row r="857" spans="1:26">
      <c r="A857" t="s">
        <v>246</v>
      </c>
      <c r="B857" t="s">
        <v>2236</v>
      </c>
      <c r="C857" t="s">
        <v>2237</v>
      </c>
      <c r="D857" t="s">
        <v>2171</v>
      </c>
      <c r="E857" t="s">
        <v>54</v>
      </c>
      <c r="F857">
        <v>12119872</v>
      </c>
      <c r="G857" s="111">
        <v>44971</v>
      </c>
      <c r="H857" t="s">
        <v>2771</v>
      </c>
      <c r="I857" t="s">
        <v>248</v>
      </c>
      <c r="J857" t="s">
        <v>259</v>
      </c>
      <c r="K857" t="s">
        <v>250</v>
      </c>
      <c r="L857" t="s">
        <v>251</v>
      </c>
      <c r="O857" s="111">
        <v>44971</v>
      </c>
      <c r="P857" t="s">
        <v>254</v>
      </c>
      <c r="Q857" t="s">
        <v>253</v>
      </c>
      <c r="R857" s="111">
        <v>44973</v>
      </c>
      <c r="S857" t="s">
        <v>254</v>
      </c>
      <c r="T857" t="s">
        <v>254</v>
      </c>
      <c r="U857" t="s">
        <v>254</v>
      </c>
      <c r="V857" t="s">
        <v>254</v>
      </c>
      <c r="W857">
        <v>0</v>
      </c>
      <c r="X857">
        <v>0</v>
      </c>
      <c r="Y857">
        <v>300</v>
      </c>
      <c r="Z857" s="27">
        <f t="shared" si="13"/>
        <v>300</v>
      </c>
    </row>
    <row r="858" spans="1:26">
      <c r="A858" t="s">
        <v>246</v>
      </c>
      <c r="B858" t="s">
        <v>2198</v>
      </c>
      <c r="C858" t="s">
        <v>2199</v>
      </c>
      <c r="D858" t="s">
        <v>2171</v>
      </c>
      <c r="E858" t="s">
        <v>54</v>
      </c>
      <c r="F858">
        <v>12119967</v>
      </c>
      <c r="G858" s="111">
        <v>44968</v>
      </c>
      <c r="H858" t="s">
        <v>2772</v>
      </c>
      <c r="I858" t="s">
        <v>255</v>
      </c>
      <c r="J858" t="s">
        <v>249</v>
      </c>
      <c r="K858" t="s">
        <v>268</v>
      </c>
      <c r="L858" t="s">
        <v>251</v>
      </c>
      <c r="O858" s="111">
        <v>44973</v>
      </c>
      <c r="P858" t="s">
        <v>252</v>
      </c>
      <c r="Q858" t="s">
        <v>253</v>
      </c>
      <c r="R858" s="111">
        <v>44974</v>
      </c>
      <c r="S858" t="s">
        <v>254</v>
      </c>
      <c r="T858" t="s">
        <v>254</v>
      </c>
      <c r="U858" t="s">
        <v>254</v>
      </c>
      <c r="V858" t="s">
        <v>254</v>
      </c>
      <c r="W858">
        <v>0</v>
      </c>
      <c r="X858">
        <v>0</v>
      </c>
      <c r="Y858">
        <v>39874.58</v>
      </c>
      <c r="Z858" s="27">
        <f t="shared" si="13"/>
        <v>39874.58</v>
      </c>
    </row>
    <row r="859" spans="1:26">
      <c r="A859" t="s">
        <v>246</v>
      </c>
      <c r="B859" t="s">
        <v>2240</v>
      </c>
      <c r="C859" t="s">
        <v>2241</v>
      </c>
      <c r="D859" t="s">
        <v>2171</v>
      </c>
      <c r="E859" t="s">
        <v>54</v>
      </c>
      <c r="F859">
        <v>12119986</v>
      </c>
      <c r="G859" s="111">
        <v>44968</v>
      </c>
      <c r="H859" t="s">
        <v>2773</v>
      </c>
      <c r="I859" t="s">
        <v>248</v>
      </c>
      <c r="J859" t="s">
        <v>259</v>
      </c>
      <c r="K859" t="s">
        <v>250</v>
      </c>
      <c r="L859" t="s">
        <v>251</v>
      </c>
      <c r="O859" s="111">
        <v>44968</v>
      </c>
      <c r="P859" t="s">
        <v>252</v>
      </c>
      <c r="Q859" t="s">
        <v>257</v>
      </c>
      <c r="R859" s="111"/>
      <c r="S859" t="s">
        <v>254</v>
      </c>
      <c r="T859" t="s">
        <v>254</v>
      </c>
      <c r="U859" t="s">
        <v>254</v>
      </c>
      <c r="V859" t="s">
        <v>254</v>
      </c>
      <c r="W859">
        <v>0</v>
      </c>
      <c r="X859">
        <v>0</v>
      </c>
      <c r="Y859">
        <v>0</v>
      </c>
      <c r="Z859" s="27">
        <f t="shared" si="13"/>
        <v>0</v>
      </c>
    </row>
    <row r="860" spans="1:26">
      <c r="A860" t="s">
        <v>246</v>
      </c>
      <c r="B860">
        <v>2042645109</v>
      </c>
      <c r="C860" t="s">
        <v>2347</v>
      </c>
      <c r="D860" t="s">
        <v>2171</v>
      </c>
      <c r="E860" t="s">
        <v>54</v>
      </c>
      <c r="F860">
        <v>12120447</v>
      </c>
      <c r="G860" s="111">
        <v>44985</v>
      </c>
      <c r="H860" t="s">
        <v>2774</v>
      </c>
      <c r="I860" t="s">
        <v>248</v>
      </c>
      <c r="J860" t="s">
        <v>249</v>
      </c>
      <c r="K860" t="s">
        <v>250</v>
      </c>
      <c r="L860" t="s">
        <v>251</v>
      </c>
      <c r="O860" s="111">
        <v>44985</v>
      </c>
      <c r="P860" t="s">
        <v>252</v>
      </c>
      <c r="Q860" t="s">
        <v>1406</v>
      </c>
      <c r="R860" s="111"/>
      <c r="S860" t="s">
        <v>254</v>
      </c>
      <c r="T860" t="s">
        <v>254</v>
      </c>
      <c r="U860" t="s">
        <v>254</v>
      </c>
      <c r="V860" t="s">
        <v>254</v>
      </c>
      <c r="W860">
        <v>0</v>
      </c>
      <c r="X860">
        <v>0</v>
      </c>
      <c r="Y860">
        <v>0</v>
      </c>
      <c r="Z860" s="27">
        <f t="shared" si="13"/>
        <v>0</v>
      </c>
    </row>
    <row r="861" spans="1:26">
      <c r="A861" t="s">
        <v>246</v>
      </c>
      <c r="B861" t="s">
        <v>2190</v>
      </c>
      <c r="C861" t="s">
        <v>2191</v>
      </c>
      <c r="D861" t="s">
        <v>2171</v>
      </c>
      <c r="E861" t="s">
        <v>54</v>
      </c>
      <c r="F861">
        <v>12120831</v>
      </c>
      <c r="G861" s="111">
        <v>44970</v>
      </c>
      <c r="H861" t="s">
        <v>2775</v>
      </c>
      <c r="I861" t="s">
        <v>256</v>
      </c>
      <c r="J861" t="s">
        <v>249</v>
      </c>
      <c r="K861" t="s">
        <v>250</v>
      </c>
      <c r="L861" t="s">
        <v>251</v>
      </c>
      <c r="O861" s="111">
        <v>44973</v>
      </c>
      <c r="P861" t="s">
        <v>252</v>
      </c>
      <c r="Q861" t="s">
        <v>257</v>
      </c>
      <c r="R861" s="111">
        <v>44974</v>
      </c>
      <c r="S861" t="s">
        <v>254</v>
      </c>
      <c r="T861" t="s">
        <v>254</v>
      </c>
      <c r="U861" t="s">
        <v>254</v>
      </c>
      <c r="V861" t="s">
        <v>254</v>
      </c>
      <c r="W861">
        <v>0</v>
      </c>
      <c r="X861">
        <v>0</v>
      </c>
      <c r="Y861">
        <v>0</v>
      </c>
      <c r="Z861" s="27">
        <f t="shared" si="13"/>
        <v>0</v>
      </c>
    </row>
    <row r="862" spans="1:26">
      <c r="A862" t="s">
        <v>246</v>
      </c>
      <c r="B862" t="s">
        <v>2173</v>
      </c>
      <c r="C862" t="s">
        <v>2174</v>
      </c>
      <c r="D862" t="s">
        <v>2171</v>
      </c>
      <c r="E862" t="s">
        <v>54</v>
      </c>
      <c r="F862">
        <v>12120981</v>
      </c>
      <c r="G862" s="111">
        <v>44970</v>
      </c>
      <c r="H862" t="s">
        <v>2776</v>
      </c>
      <c r="I862" t="s">
        <v>248</v>
      </c>
      <c r="J862" t="s">
        <v>259</v>
      </c>
      <c r="K862" t="s">
        <v>250</v>
      </c>
      <c r="L862" t="s">
        <v>251</v>
      </c>
      <c r="O862" s="111">
        <v>44970</v>
      </c>
      <c r="P862" t="s">
        <v>254</v>
      </c>
      <c r="Q862" t="s">
        <v>253</v>
      </c>
      <c r="R862" s="111">
        <v>44973</v>
      </c>
      <c r="S862" t="s">
        <v>254</v>
      </c>
      <c r="T862" t="s">
        <v>254</v>
      </c>
      <c r="U862" t="s">
        <v>254</v>
      </c>
      <c r="V862" t="s">
        <v>254</v>
      </c>
      <c r="W862">
        <v>0</v>
      </c>
      <c r="X862">
        <v>0</v>
      </c>
      <c r="Y862">
        <v>5723.4000244140625</v>
      </c>
      <c r="Z862" s="27">
        <f t="shared" si="13"/>
        <v>5723.4000244140625</v>
      </c>
    </row>
    <row r="863" spans="1:26">
      <c r="A863" t="s">
        <v>246</v>
      </c>
      <c r="B863" t="s">
        <v>2190</v>
      </c>
      <c r="C863" t="s">
        <v>2191</v>
      </c>
      <c r="D863" t="s">
        <v>2171</v>
      </c>
      <c r="E863" t="s">
        <v>54</v>
      </c>
      <c r="F863">
        <v>12121665</v>
      </c>
      <c r="G863" s="111">
        <v>44970</v>
      </c>
      <c r="H863" t="s">
        <v>2777</v>
      </c>
      <c r="I863" t="s">
        <v>248</v>
      </c>
      <c r="J863" t="s">
        <v>259</v>
      </c>
      <c r="K863" t="s">
        <v>250</v>
      </c>
      <c r="L863" t="s">
        <v>251</v>
      </c>
      <c r="O863" s="111">
        <v>44970</v>
      </c>
      <c r="P863" t="s">
        <v>254</v>
      </c>
      <c r="Q863" t="s">
        <v>253</v>
      </c>
      <c r="R863" s="111">
        <v>44973</v>
      </c>
      <c r="S863" t="s">
        <v>254</v>
      </c>
      <c r="T863" t="s">
        <v>254</v>
      </c>
      <c r="U863" t="s">
        <v>254</v>
      </c>
      <c r="V863" t="s">
        <v>254</v>
      </c>
      <c r="W863">
        <v>0</v>
      </c>
      <c r="X863">
        <v>0</v>
      </c>
      <c r="Y863">
        <v>1079</v>
      </c>
      <c r="Z863" s="27">
        <f t="shared" si="13"/>
        <v>1079</v>
      </c>
    </row>
    <row r="864" spans="1:26">
      <c r="A864" t="s">
        <v>246</v>
      </c>
      <c r="B864" t="s">
        <v>2236</v>
      </c>
      <c r="C864" t="s">
        <v>2237</v>
      </c>
      <c r="D864" t="s">
        <v>2171</v>
      </c>
      <c r="E864" t="s">
        <v>54</v>
      </c>
      <c r="F864">
        <v>12125304</v>
      </c>
      <c r="G864" s="111">
        <v>44971</v>
      </c>
      <c r="H864" t="s">
        <v>2778</v>
      </c>
      <c r="I864" t="s">
        <v>248</v>
      </c>
      <c r="J864" t="s">
        <v>259</v>
      </c>
      <c r="K864" t="s">
        <v>250</v>
      </c>
      <c r="L864" t="s">
        <v>251</v>
      </c>
      <c r="O864" s="111">
        <v>44971</v>
      </c>
      <c r="P864" t="s">
        <v>254</v>
      </c>
      <c r="Q864" t="s">
        <v>1406</v>
      </c>
      <c r="R864" s="111"/>
      <c r="S864" t="s">
        <v>254</v>
      </c>
      <c r="T864" t="s">
        <v>254</v>
      </c>
      <c r="U864" t="s">
        <v>254</v>
      </c>
      <c r="V864" t="s">
        <v>254</v>
      </c>
      <c r="W864">
        <v>0</v>
      </c>
      <c r="X864">
        <v>0</v>
      </c>
      <c r="Y864">
        <v>0</v>
      </c>
      <c r="Z864" s="27">
        <f t="shared" si="13"/>
        <v>0</v>
      </c>
    </row>
    <row r="865" spans="1:26">
      <c r="A865" t="s">
        <v>246</v>
      </c>
      <c r="B865" t="s">
        <v>2198</v>
      </c>
      <c r="C865" t="s">
        <v>2199</v>
      </c>
      <c r="D865" t="s">
        <v>2171</v>
      </c>
      <c r="E865" t="s">
        <v>54</v>
      </c>
      <c r="F865">
        <v>12125862</v>
      </c>
      <c r="G865" s="111">
        <v>44971</v>
      </c>
      <c r="H865" t="s">
        <v>2779</v>
      </c>
      <c r="I865" t="s">
        <v>248</v>
      </c>
      <c r="J865" t="s">
        <v>259</v>
      </c>
      <c r="K865" t="s">
        <v>268</v>
      </c>
      <c r="L865" t="s">
        <v>251</v>
      </c>
      <c r="O865" s="111">
        <v>44971</v>
      </c>
      <c r="P865" t="s">
        <v>252</v>
      </c>
      <c r="Q865" t="s">
        <v>253</v>
      </c>
      <c r="R865" s="111">
        <v>44981</v>
      </c>
      <c r="S865" t="s">
        <v>254</v>
      </c>
      <c r="T865" t="s">
        <v>254</v>
      </c>
      <c r="U865" t="s">
        <v>254</v>
      </c>
      <c r="V865" t="s">
        <v>254</v>
      </c>
      <c r="W865">
        <v>0</v>
      </c>
      <c r="X865">
        <v>0</v>
      </c>
      <c r="Y865">
        <v>4787.22</v>
      </c>
      <c r="Z865" s="27">
        <f t="shared" si="13"/>
        <v>4787.22</v>
      </c>
    </row>
    <row r="866" spans="1:26">
      <c r="A866" t="s">
        <v>246</v>
      </c>
      <c r="B866" t="s">
        <v>2198</v>
      </c>
      <c r="C866" t="s">
        <v>2199</v>
      </c>
      <c r="D866" t="s">
        <v>2171</v>
      </c>
      <c r="E866" t="s">
        <v>54</v>
      </c>
      <c r="F866">
        <v>12127586</v>
      </c>
      <c r="G866" s="111">
        <v>44971</v>
      </c>
      <c r="H866" t="s">
        <v>2780</v>
      </c>
      <c r="I866" t="s">
        <v>255</v>
      </c>
      <c r="J866" t="s">
        <v>249</v>
      </c>
      <c r="K866" t="s">
        <v>250</v>
      </c>
      <c r="L866" t="s">
        <v>251</v>
      </c>
      <c r="O866" s="111">
        <v>44973</v>
      </c>
      <c r="P866" t="s">
        <v>252</v>
      </c>
      <c r="Q866" t="s">
        <v>257</v>
      </c>
      <c r="R866" s="111">
        <v>44974</v>
      </c>
      <c r="S866" t="s">
        <v>254</v>
      </c>
      <c r="T866" t="s">
        <v>254</v>
      </c>
      <c r="U866" t="s">
        <v>254</v>
      </c>
      <c r="V866" t="s">
        <v>254</v>
      </c>
      <c r="W866">
        <v>0</v>
      </c>
      <c r="X866">
        <v>0</v>
      </c>
      <c r="Y866">
        <v>0</v>
      </c>
      <c r="Z866" s="27">
        <f t="shared" si="13"/>
        <v>0</v>
      </c>
    </row>
    <row r="867" spans="1:26">
      <c r="A867" t="s">
        <v>246</v>
      </c>
      <c r="B867" t="s">
        <v>2190</v>
      </c>
      <c r="C867" t="s">
        <v>2191</v>
      </c>
      <c r="D867" t="s">
        <v>2171</v>
      </c>
      <c r="E867" t="s">
        <v>54</v>
      </c>
      <c r="F867">
        <v>12129412</v>
      </c>
      <c r="G867" s="111">
        <v>44972</v>
      </c>
      <c r="H867" t="s">
        <v>2781</v>
      </c>
      <c r="I867" t="s">
        <v>255</v>
      </c>
      <c r="J867" t="s">
        <v>249</v>
      </c>
      <c r="K867" t="s">
        <v>268</v>
      </c>
      <c r="L867" t="s">
        <v>251</v>
      </c>
      <c r="O867" s="111">
        <v>44972</v>
      </c>
      <c r="P867" t="s">
        <v>252</v>
      </c>
      <c r="Q867" t="s">
        <v>253</v>
      </c>
      <c r="R867" s="111">
        <v>44973</v>
      </c>
      <c r="S867" t="s">
        <v>254</v>
      </c>
      <c r="T867" t="s">
        <v>254</v>
      </c>
      <c r="U867" t="s">
        <v>254</v>
      </c>
      <c r="V867" t="s">
        <v>254</v>
      </c>
      <c r="W867">
        <v>0</v>
      </c>
      <c r="X867">
        <v>0</v>
      </c>
      <c r="Y867">
        <v>4481.7</v>
      </c>
      <c r="Z867" s="27">
        <f t="shared" si="13"/>
        <v>4481.7</v>
      </c>
    </row>
    <row r="868" spans="1:26">
      <c r="A868" t="s">
        <v>246</v>
      </c>
      <c r="B868" t="s">
        <v>2198</v>
      </c>
      <c r="C868" t="s">
        <v>2199</v>
      </c>
      <c r="D868" t="s">
        <v>2171</v>
      </c>
      <c r="E868" t="s">
        <v>54</v>
      </c>
      <c r="F868">
        <v>12135989</v>
      </c>
      <c r="G868" s="111">
        <v>44973</v>
      </c>
      <c r="H868" t="s">
        <v>2782</v>
      </c>
      <c r="I868" t="s">
        <v>271</v>
      </c>
      <c r="J868" t="s">
        <v>249</v>
      </c>
      <c r="K868" t="s">
        <v>250</v>
      </c>
      <c r="L868" t="s">
        <v>251</v>
      </c>
      <c r="O868" s="111">
        <v>44980</v>
      </c>
      <c r="P868" t="s">
        <v>252</v>
      </c>
      <c r="Q868" t="s">
        <v>253</v>
      </c>
      <c r="R868" s="111">
        <v>44981</v>
      </c>
      <c r="S868" t="s">
        <v>254</v>
      </c>
      <c r="T868" t="s">
        <v>254</v>
      </c>
      <c r="U868" t="s">
        <v>254</v>
      </c>
      <c r="V868" t="s">
        <v>254</v>
      </c>
      <c r="W868">
        <v>0</v>
      </c>
      <c r="X868">
        <v>0</v>
      </c>
      <c r="Y868">
        <v>1085</v>
      </c>
      <c r="Z868" s="27">
        <f t="shared" si="13"/>
        <v>1085</v>
      </c>
    </row>
    <row r="869" spans="1:26">
      <c r="A869" t="s">
        <v>246</v>
      </c>
      <c r="B869" t="s">
        <v>2240</v>
      </c>
      <c r="C869" t="s">
        <v>2241</v>
      </c>
      <c r="D869" t="s">
        <v>2171</v>
      </c>
      <c r="E869" t="s">
        <v>54</v>
      </c>
      <c r="F869">
        <v>12138096</v>
      </c>
      <c r="G869" s="111">
        <v>44973</v>
      </c>
      <c r="H869" t="s">
        <v>2783</v>
      </c>
      <c r="I869" t="s">
        <v>271</v>
      </c>
      <c r="J869" t="s">
        <v>249</v>
      </c>
      <c r="K869" t="s">
        <v>250</v>
      </c>
      <c r="L869" t="s">
        <v>251</v>
      </c>
      <c r="O869" s="111">
        <v>44978</v>
      </c>
      <c r="P869" t="s">
        <v>252</v>
      </c>
      <c r="Q869" t="s">
        <v>253</v>
      </c>
      <c r="R869" s="111">
        <v>44979</v>
      </c>
      <c r="S869" t="s">
        <v>254</v>
      </c>
      <c r="T869" t="s">
        <v>254</v>
      </c>
      <c r="U869" t="s">
        <v>254</v>
      </c>
      <c r="V869" t="s">
        <v>254</v>
      </c>
      <c r="W869">
        <v>0</v>
      </c>
      <c r="X869">
        <v>0</v>
      </c>
      <c r="Y869">
        <v>1927.52</v>
      </c>
      <c r="Z869" s="27">
        <f t="shared" si="13"/>
        <v>1927.52</v>
      </c>
    </row>
    <row r="870" spans="1:26">
      <c r="A870" t="s">
        <v>246</v>
      </c>
      <c r="B870" t="s">
        <v>2198</v>
      </c>
      <c r="C870" t="s">
        <v>2199</v>
      </c>
      <c r="D870" t="s">
        <v>2171</v>
      </c>
      <c r="E870" t="s">
        <v>54</v>
      </c>
      <c r="F870">
        <v>12151086</v>
      </c>
      <c r="G870" s="111">
        <v>44980</v>
      </c>
      <c r="H870" t="s">
        <v>2784</v>
      </c>
      <c r="I870" t="s">
        <v>271</v>
      </c>
      <c r="J870" t="s">
        <v>249</v>
      </c>
      <c r="K870" t="s">
        <v>250</v>
      </c>
      <c r="L870" t="s">
        <v>251</v>
      </c>
      <c r="O870" s="111">
        <v>44981</v>
      </c>
      <c r="P870" t="s">
        <v>252</v>
      </c>
      <c r="Q870" t="s">
        <v>253</v>
      </c>
      <c r="R870" s="111">
        <v>44981</v>
      </c>
      <c r="S870" t="s">
        <v>254</v>
      </c>
      <c r="T870" t="s">
        <v>254</v>
      </c>
      <c r="U870" t="s">
        <v>254</v>
      </c>
      <c r="V870" t="s">
        <v>254</v>
      </c>
      <c r="W870">
        <v>0</v>
      </c>
      <c r="X870">
        <v>0</v>
      </c>
      <c r="Y870">
        <v>1707.05</v>
      </c>
      <c r="Z870" s="27">
        <f t="shared" si="13"/>
        <v>1707.05</v>
      </c>
    </row>
    <row r="871" spans="1:26">
      <c r="A871" t="s">
        <v>246</v>
      </c>
      <c r="B871">
        <v>80047106115</v>
      </c>
      <c r="C871" t="s">
        <v>2362</v>
      </c>
      <c r="D871" t="s">
        <v>2171</v>
      </c>
      <c r="E871" t="s">
        <v>54</v>
      </c>
      <c r="F871">
        <v>12152298</v>
      </c>
      <c r="G871" s="111">
        <v>44982</v>
      </c>
      <c r="H871" t="s">
        <v>2785</v>
      </c>
      <c r="I871" t="s">
        <v>248</v>
      </c>
      <c r="J871" t="s">
        <v>249</v>
      </c>
      <c r="K871" t="s">
        <v>250</v>
      </c>
      <c r="L871" t="s">
        <v>251</v>
      </c>
      <c r="O871" s="111">
        <v>44985</v>
      </c>
      <c r="P871" t="s">
        <v>252</v>
      </c>
      <c r="Q871" t="s">
        <v>1406</v>
      </c>
      <c r="R871" s="111"/>
      <c r="S871" t="s">
        <v>254</v>
      </c>
      <c r="T871" t="s">
        <v>254</v>
      </c>
      <c r="U871" t="s">
        <v>254</v>
      </c>
      <c r="V871" t="s">
        <v>254</v>
      </c>
      <c r="W871">
        <v>0</v>
      </c>
      <c r="X871">
        <v>0</v>
      </c>
      <c r="Y871">
        <v>0</v>
      </c>
      <c r="Z871" s="27">
        <f t="shared" si="13"/>
        <v>0</v>
      </c>
    </row>
    <row r="872" spans="1:26">
      <c r="A872" t="s">
        <v>246</v>
      </c>
      <c r="B872">
        <v>80047106115</v>
      </c>
      <c r="C872" t="s">
        <v>2362</v>
      </c>
      <c r="D872" t="s">
        <v>2171</v>
      </c>
      <c r="E872" t="s">
        <v>54</v>
      </c>
      <c r="F872">
        <v>12156990</v>
      </c>
      <c r="G872" s="111">
        <v>44981</v>
      </c>
      <c r="H872" t="s">
        <v>2786</v>
      </c>
      <c r="I872" t="s">
        <v>271</v>
      </c>
      <c r="J872" t="s">
        <v>249</v>
      </c>
      <c r="K872" t="s">
        <v>250</v>
      </c>
      <c r="L872" t="s">
        <v>251</v>
      </c>
      <c r="O872" s="111">
        <v>44982</v>
      </c>
      <c r="P872" t="s">
        <v>252</v>
      </c>
      <c r="Q872" t="s">
        <v>253</v>
      </c>
      <c r="R872" s="111">
        <v>44984</v>
      </c>
      <c r="S872" t="s">
        <v>254</v>
      </c>
      <c r="T872" t="s">
        <v>254</v>
      </c>
      <c r="U872" t="s">
        <v>254</v>
      </c>
      <c r="V872" t="s">
        <v>254</v>
      </c>
      <c r="W872">
        <v>0</v>
      </c>
      <c r="X872">
        <v>0</v>
      </c>
      <c r="Y872">
        <v>700</v>
      </c>
      <c r="Z872" s="27">
        <f t="shared" si="13"/>
        <v>700</v>
      </c>
    </row>
    <row r="873" spans="1:26">
      <c r="A873" t="s">
        <v>246</v>
      </c>
      <c r="B873">
        <v>70008100179</v>
      </c>
      <c r="C873" t="s">
        <v>955</v>
      </c>
      <c r="D873" t="s">
        <v>264</v>
      </c>
      <c r="E873" t="s">
        <v>54</v>
      </c>
      <c r="F873">
        <v>11095675</v>
      </c>
      <c r="G873" s="111">
        <v>44965</v>
      </c>
      <c r="H873" t="s">
        <v>2787</v>
      </c>
      <c r="I873" t="s">
        <v>255</v>
      </c>
      <c r="J873" t="s">
        <v>249</v>
      </c>
      <c r="K873" t="s">
        <v>250</v>
      </c>
      <c r="L873" t="s">
        <v>251</v>
      </c>
      <c r="O873" s="111">
        <v>44965</v>
      </c>
      <c r="P873" t="s">
        <v>252</v>
      </c>
      <c r="Q873" t="s">
        <v>1406</v>
      </c>
      <c r="R873" s="111"/>
      <c r="S873" t="s">
        <v>254</v>
      </c>
      <c r="T873" t="s">
        <v>254</v>
      </c>
      <c r="U873" t="s">
        <v>254</v>
      </c>
      <c r="V873" t="s">
        <v>254</v>
      </c>
      <c r="W873">
        <v>0</v>
      </c>
      <c r="X873">
        <v>0</v>
      </c>
      <c r="Y873">
        <v>0</v>
      </c>
      <c r="Z873" s="27">
        <f t="shared" si="13"/>
        <v>0</v>
      </c>
    </row>
    <row r="874" spans="1:26">
      <c r="A874" t="s">
        <v>246</v>
      </c>
      <c r="B874" t="s">
        <v>2232</v>
      </c>
      <c r="C874" t="s">
        <v>2233</v>
      </c>
      <c r="D874" t="s">
        <v>264</v>
      </c>
      <c r="E874" t="s">
        <v>54</v>
      </c>
      <c r="F874">
        <v>12087079</v>
      </c>
      <c r="G874" s="111">
        <v>44959</v>
      </c>
      <c r="H874" t="s">
        <v>2788</v>
      </c>
      <c r="I874" t="s">
        <v>255</v>
      </c>
      <c r="J874" t="s">
        <v>249</v>
      </c>
      <c r="K874" t="s">
        <v>268</v>
      </c>
      <c r="L874" t="s">
        <v>251</v>
      </c>
      <c r="O874" s="111">
        <v>44959</v>
      </c>
      <c r="P874" t="s">
        <v>252</v>
      </c>
      <c r="Q874" t="s">
        <v>253</v>
      </c>
      <c r="R874" s="111">
        <v>44960</v>
      </c>
      <c r="S874" t="s">
        <v>254</v>
      </c>
      <c r="T874" t="s">
        <v>254</v>
      </c>
      <c r="U874" t="s">
        <v>254</v>
      </c>
      <c r="V874" t="s">
        <v>254</v>
      </c>
      <c r="W874">
        <v>0</v>
      </c>
      <c r="X874">
        <v>0</v>
      </c>
      <c r="Y874">
        <v>23269.759999999998</v>
      </c>
      <c r="Z874" s="27">
        <f t="shared" si="13"/>
        <v>23269.759999999998</v>
      </c>
    </row>
    <row r="875" spans="1:26">
      <c r="A875" t="s">
        <v>246</v>
      </c>
      <c r="B875">
        <v>70008100179</v>
      </c>
      <c r="C875" t="s">
        <v>955</v>
      </c>
      <c r="D875" t="s">
        <v>264</v>
      </c>
      <c r="E875" t="s">
        <v>54</v>
      </c>
      <c r="F875">
        <v>12107703</v>
      </c>
      <c r="G875" s="111">
        <v>44985</v>
      </c>
      <c r="H875" t="s">
        <v>2789</v>
      </c>
      <c r="I875" t="s">
        <v>248</v>
      </c>
      <c r="J875" t="s">
        <v>249</v>
      </c>
      <c r="K875" t="s">
        <v>268</v>
      </c>
      <c r="L875" t="s">
        <v>251</v>
      </c>
      <c r="O875" s="111">
        <v>44985</v>
      </c>
      <c r="P875" t="s">
        <v>252</v>
      </c>
      <c r="Q875" t="s">
        <v>1406</v>
      </c>
      <c r="R875" s="111"/>
      <c r="S875" t="s">
        <v>254</v>
      </c>
      <c r="T875" t="s">
        <v>254</v>
      </c>
      <c r="U875" t="s">
        <v>254</v>
      </c>
      <c r="V875" t="s">
        <v>254</v>
      </c>
      <c r="W875">
        <v>0</v>
      </c>
      <c r="X875">
        <v>0</v>
      </c>
      <c r="Y875">
        <v>0</v>
      </c>
      <c r="Z875" s="27">
        <f t="shared" si="13"/>
        <v>0</v>
      </c>
    </row>
    <row r="876" spans="1:26">
      <c r="A876" t="s">
        <v>246</v>
      </c>
      <c r="B876" t="s">
        <v>2186</v>
      </c>
      <c r="C876" t="s">
        <v>2187</v>
      </c>
      <c r="D876" t="s">
        <v>2790</v>
      </c>
      <c r="E876" t="s">
        <v>2791</v>
      </c>
      <c r="F876">
        <v>12142598</v>
      </c>
      <c r="G876" s="111">
        <v>44980</v>
      </c>
      <c r="H876" t="s">
        <v>2792</v>
      </c>
      <c r="I876" t="s">
        <v>248</v>
      </c>
      <c r="J876" t="s">
        <v>249</v>
      </c>
      <c r="K876" t="s">
        <v>250</v>
      </c>
      <c r="L876" t="s">
        <v>251</v>
      </c>
      <c r="O876" s="111">
        <v>44982</v>
      </c>
      <c r="P876" t="s">
        <v>252</v>
      </c>
      <c r="Q876" t="s">
        <v>257</v>
      </c>
      <c r="S876" t="s">
        <v>254</v>
      </c>
      <c r="T876" t="s">
        <v>254</v>
      </c>
      <c r="U876" t="s">
        <v>254</v>
      </c>
      <c r="V876" t="s">
        <v>254</v>
      </c>
      <c r="W876">
        <v>0</v>
      </c>
      <c r="X876">
        <v>0</v>
      </c>
      <c r="Y876">
        <v>0</v>
      </c>
      <c r="Z876" s="27">
        <f t="shared" si="13"/>
        <v>0</v>
      </c>
    </row>
    <row r="877" spans="1:26">
      <c r="A877" t="s">
        <v>246</v>
      </c>
      <c r="B877">
        <v>2215955112</v>
      </c>
      <c r="C877" t="s">
        <v>3151</v>
      </c>
      <c r="D877" t="s">
        <v>2793</v>
      </c>
      <c r="E877" t="s">
        <v>2794</v>
      </c>
      <c r="F877">
        <v>12125770</v>
      </c>
      <c r="G877" s="111">
        <v>44971</v>
      </c>
      <c r="H877" t="s">
        <v>2795</v>
      </c>
      <c r="I877" t="s">
        <v>248</v>
      </c>
      <c r="J877" t="s">
        <v>259</v>
      </c>
      <c r="K877" t="s">
        <v>250</v>
      </c>
      <c r="L877" t="s">
        <v>251</v>
      </c>
      <c r="O877" s="111">
        <v>44971</v>
      </c>
      <c r="P877" t="s">
        <v>254</v>
      </c>
      <c r="Q877" t="s">
        <v>253</v>
      </c>
      <c r="R877" s="111">
        <v>44974</v>
      </c>
      <c r="S877" t="s">
        <v>254</v>
      </c>
      <c r="T877" t="s">
        <v>254</v>
      </c>
      <c r="U877" t="s">
        <v>254</v>
      </c>
      <c r="V877" t="s">
        <v>254</v>
      </c>
      <c r="W877">
        <v>0</v>
      </c>
      <c r="X877">
        <v>0</v>
      </c>
      <c r="Y877">
        <v>497.10000610351563</v>
      </c>
      <c r="Z877" s="27">
        <f t="shared" si="13"/>
        <v>497.10000610351563</v>
      </c>
    </row>
    <row r="878" spans="1:26">
      <c r="A878" t="s">
        <v>246</v>
      </c>
      <c r="B878">
        <v>11664232630</v>
      </c>
      <c r="C878" t="s">
        <v>2288</v>
      </c>
      <c r="D878" t="s">
        <v>57</v>
      </c>
      <c r="E878" t="s">
        <v>58</v>
      </c>
      <c r="F878">
        <v>695122</v>
      </c>
      <c r="G878" s="111">
        <v>44977</v>
      </c>
      <c r="H878" t="s">
        <v>2796</v>
      </c>
      <c r="I878" t="s">
        <v>271</v>
      </c>
      <c r="J878" t="s">
        <v>249</v>
      </c>
      <c r="K878" t="s">
        <v>268</v>
      </c>
      <c r="L878" t="s">
        <v>251</v>
      </c>
      <c r="O878" s="111">
        <v>44981</v>
      </c>
      <c r="P878" t="s">
        <v>252</v>
      </c>
      <c r="Q878" t="s">
        <v>253</v>
      </c>
      <c r="R878" s="111">
        <v>44984</v>
      </c>
      <c r="S878" t="s">
        <v>254</v>
      </c>
      <c r="T878" t="s">
        <v>254</v>
      </c>
      <c r="U878" t="s">
        <v>254</v>
      </c>
      <c r="V878" t="s">
        <v>254</v>
      </c>
      <c r="W878">
        <v>0</v>
      </c>
      <c r="X878">
        <v>0</v>
      </c>
      <c r="Y878">
        <v>1039.5</v>
      </c>
      <c r="Z878" s="27">
        <f t="shared" si="13"/>
        <v>1039.5</v>
      </c>
    </row>
    <row r="879" spans="1:26">
      <c r="A879" t="s">
        <v>246</v>
      </c>
      <c r="B879">
        <v>94647720187</v>
      </c>
      <c r="C879" t="s">
        <v>2308</v>
      </c>
      <c r="D879" t="s">
        <v>57</v>
      </c>
      <c r="E879" t="s">
        <v>58</v>
      </c>
      <c r="F879">
        <v>893982</v>
      </c>
      <c r="G879" s="111">
        <v>44970</v>
      </c>
      <c r="H879" t="s">
        <v>2797</v>
      </c>
      <c r="I879" t="s">
        <v>248</v>
      </c>
      <c r="J879" t="s">
        <v>259</v>
      </c>
      <c r="K879" t="s">
        <v>250</v>
      </c>
      <c r="L879" t="s">
        <v>251</v>
      </c>
      <c r="O879" s="111">
        <v>44970</v>
      </c>
      <c r="P879" t="s">
        <v>254</v>
      </c>
      <c r="Q879" t="s">
        <v>253</v>
      </c>
      <c r="R879" s="111">
        <v>44973</v>
      </c>
      <c r="S879" t="s">
        <v>254</v>
      </c>
      <c r="T879" t="s">
        <v>254</v>
      </c>
      <c r="U879" t="s">
        <v>254</v>
      </c>
      <c r="V879" t="s">
        <v>254</v>
      </c>
      <c r="W879">
        <v>0</v>
      </c>
      <c r="X879">
        <v>0</v>
      </c>
      <c r="Y879">
        <v>600.85999298095703</v>
      </c>
      <c r="Z879" s="27">
        <f t="shared" si="13"/>
        <v>600.85999298095703</v>
      </c>
    </row>
    <row r="880" spans="1:26">
      <c r="A880" t="s">
        <v>246</v>
      </c>
      <c r="B880">
        <v>2215955112</v>
      </c>
      <c r="C880" t="s">
        <v>3151</v>
      </c>
      <c r="D880" t="s">
        <v>57</v>
      </c>
      <c r="E880" t="s">
        <v>58</v>
      </c>
      <c r="F880">
        <v>8412680</v>
      </c>
      <c r="G880" s="111">
        <v>44968</v>
      </c>
      <c r="H880" t="s">
        <v>2798</v>
      </c>
      <c r="I880" t="s">
        <v>255</v>
      </c>
      <c r="J880" t="s">
        <v>249</v>
      </c>
      <c r="K880" t="s">
        <v>250</v>
      </c>
      <c r="L880" t="s">
        <v>251</v>
      </c>
      <c r="O880" s="111">
        <v>44970</v>
      </c>
      <c r="P880" t="s">
        <v>252</v>
      </c>
      <c r="Q880" t="s">
        <v>253</v>
      </c>
      <c r="R880">
        <v>44971</v>
      </c>
      <c r="S880" t="s">
        <v>254</v>
      </c>
      <c r="T880" t="s">
        <v>254</v>
      </c>
      <c r="U880" t="s">
        <v>254</v>
      </c>
      <c r="V880" t="s">
        <v>254</v>
      </c>
      <c r="W880">
        <v>0</v>
      </c>
      <c r="X880">
        <v>0</v>
      </c>
      <c r="Y880">
        <v>324.5</v>
      </c>
      <c r="Z880" s="27">
        <f t="shared" si="13"/>
        <v>324.5</v>
      </c>
    </row>
    <row r="881" spans="1:26">
      <c r="A881" t="s">
        <v>246</v>
      </c>
      <c r="B881">
        <v>27184870204</v>
      </c>
      <c r="C881" t="s">
        <v>2337</v>
      </c>
      <c r="D881" t="s">
        <v>57</v>
      </c>
      <c r="E881" t="s">
        <v>58</v>
      </c>
      <c r="F881">
        <v>11798198</v>
      </c>
      <c r="G881" s="111">
        <v>44982</v>
      </c>
      <c r="H881" t="s">
        <v>2799</v>
      </c>
      <c r="I881" t="s">
        <v>248</v>
      </c>
      <c r="J881" t="s">
        <v>249</v>
      </c>
      <c r="K881" t="s">
        <v>250</v>
      </c>
      <c r="L881" t="s">
        <v>251</v>
      </c>
      <c r="O881" s="111">
        <v>44982</v>
      </c>
      <c r="P881" t="s">
        <v>252</v>
      </c>
      <c r="Q881" t="s">
        <v>257</v>
      </c>
      <c r="R881" s="111">
        <v>44984</v>
      </c>
      <c r="S881" t="s">
        <v>254</v>
      </c>
      <c r="T881" t="s">
        <v>254</v>
      </c>
      <c r="U881" t="s">
        <v>254</v>
      </c>
      <c r="V881" t="s">
        <v>254</v>
      </c>
      <c r="W881">
        <v>0</v>
      </c>
      <c r="X881">
        <v>0</v>
      </c>
      <c r="Y881">
        <v>0</v>
      </c>
      <c r="Z881" s="27">
        <f t="shared" si="13"/>
        <v>0</v>
      </c>
    </row>
    <row r="882" spans="1:26">
      <c r="A882" t="s">
        <v>246</v>
      </c>
      <c r="B882">
        <v>11664232630</v>
      </c>
      <c r="C882" t="s">
        <v>2288</v>
      </c>
      <c r="D882" t="s">
        <v>57</v>
      </c>
      <c r="E882" t="s">
        <v>58</v>
      </c>
      <c r="F882">
        <v>12100934</v>
      </c>
      <c r="G882" s="111">
        <v>44974</v>
      </c>
      <c r="H882" t="s">
        <v>2800</v>
      </c>
      <c r="I882" t="s">
        <v>248</v>
      </c>
      <c r="J882" t="s">
        <v>249</v>
      </c>
      <c r="K882" t="s">
        <v>268</v>
      </c>
      <c r="L882" t="s">
        <v>251</v>
      </c>
      <c r="O882" s="111">
        <v>44979</v>
      </c>
      <c r="P882" t="s">
        <v>252</v>
      </c>
      <c r="Q882" t="s">
        <v>257</v>
      </c>
      <c r="R882" s="111"/>
      <c r="S882" t="s">
        <v>254</v>
      </c>
      <c r="T882" t="s">
        <v>254</v>
      </c>
      <c r="U882" t="s">
        <v>254</v>
      </c>
      <c r="V882" t="s">
        <v>254</v>
      </c>
      <c r="W882">
        <v>0</v>
      </c>
      <c r="X882">
        <v>0</v>
      </c>
      <c r="Y882">
        <v>0</v>
      </c>
      <c r="Z882" s="27">
        <f t="shared" si="13"/>
        <v>0</v>
      </c>
    </row>
    <row r="883" spans="1:26">
      <c r="A883" t="s">
        <v>246</v>
      </c>
      <c r="B883">
        <v>664097138</v>
      </c>
      <c r="C883" t="s">
        <v>2299</v>
      </c>
      <c r="D883" t="s">
        <v>57</v>
      </c>
      <c r="E883" t="s">
        <v>58</v>
      </c>
      <c r="F883">
        <v>12101169</v>
      </c>
      <c r="G883" s="111">
        <v>44972</v>
      </c>
      <c r="H883" t="s">
        <v>2801</v>
      </c>
      <c r="I883" t="s">
        <v>271</v>
      </c>
      <c r="J883" t="s">
        <v>249</v>
      </c>
      <c r="K883" t="s">
        <v>250</v>
      </c>
      <c r="L883" t="s">
        <v>251</v>
      </c>
      <c r="O883" s="111">
        <v>44974</v>
      </c>
      <c r="P883" t="s">
        <v>252</v>
      </c>
      <c r="Q883" t="s">
        <v>253</v>
      </c>
      <c r="R883" s="111">
        <v>44979</v>
      </c>
      <c r="S883" t="s">
        <v>254</v>
      </c>
      <c r="T883" t="s">
        <v>254</v>
      </c>
      <c r="U883" t="s">
        <v>254</v>
      </c>
      <c r="V883" t="s">
        <v>254</v>
      </c>
      <c r="W883">
        <v>0</v>
      </c>
      <c r="X883">
        <v>0</v>
      </c>
      <c r="Y883">
        <v>1</v>
      </c>
      <c r="Z883" s="27">
        <f t="shared" si="13"/>
        <v>1</v>
      </c>
    </row>
    <row r="884" spans="1:26">
      <c r="A884" t="s">
        <v>246</v>
      </c>
      <c r="B884">
        <v>5619117111</v>
      </c>
      <c r="C884" t="s">
        <v>2291</v>
      </c>
      <c r="D884" t="s">
        <v>57</v>
      </c>
      <c r="E884" t="s">
        <v>58</v>
      </c>
      <c r="F884">
        <v>12107025</v>
      </c>
      <c r="G884" s="111">
        <v>44970</v>
      </c>
      <c r="H884" t="s">
        <v>2802</v>
      </c>
      <c r="I884" t="s">
        <v>248</v>
      </c>
      <c r="J884" t="s">
        <v>259</v>
      </c>
      <c r="K884" t="s">
        <v>250</v>
      </c>
      <c r="L884" t="s">
        <v>251</v>
      </c>
      <c r="O884" s="111">
        <v>44972</v>
      </c>
      <c r="P884" t="s">
        <v>254</v>
      </c>
      <c r="Q884" t="s">
        <v>253</v>
      </c>
      <c r="R884" s="111">
        <v>44980</v>
      </c>
      <c r="S884" t="s">
        <v>254</v>
      </c>
      <c r="T884" t="s">
        <v>254</v>
      </c>
      <c r="U884" t="s">
        <v>254</v>
      </c>
      <c r="V884" t="s">
        <v>254</v>
      </c>
      <c r="W884">
        <v>0</v>
      </c>
      <c r="X884">
        <v>0</v>
      </c>
      <c r="Y884">
        <v>104</v>
      </c>
      <c r="Z884" s="27">
        <f t="shared" si="13"/>
        <v>104</v>
      </c>
    </row>
    <row r="885" spans="1:26">
      <c r="A885" t="s">
        <v>246</v>
      </c>
      <c r="B885">
        <v>70589751166</v>
      </c>
      <c r="C885" t="s">
        <v>2294</v>
      </c>
      <c r="D885" t="s">
        <v>57</v>
      </c>
      <c r="E885" t="s">
        <v>58</v>
      </c>
      <c r="F885">
        <v>12110358</v>
      </c>
      <c r="G885" s="111">
        <v>44966</v>
      </c>
      <c r="H885" t="s">
        <v>2803</v>
      </c>
      <c r="I885" t="s">
        <v>248</v>
      </c>
      <c r="J885" t="s">
        <v>259</v>
      </c>
      <c r="K885" t="s">
        <v>250</v>
      </c>
      <c r="L885" t="s">
        <v>251</v>
      </c>
      <c r="O885" s="111">
        <v>44966</v>
      </c>
      <c r="P885" t="s">
        <v>254</v>
      </c>
      <c r="Q885" t="s">
        <v>253</v>
      </c>
      <c r="R885" s="111">
        <v>44971</v>
      </c>
      <c r="S885" t="s">
        <v>254</v>
      </c>
      <c r="T885" t="s">
        <v>254</v>
      </c>
      <c r="U885" t="s">
        <v>254</v>
      </c>
      <c r="V885" t="s">
        <v>254</v>
      </c>
      <c r="W885">
        <v>0</v>
      </c>
      <c r="X885">
        <v>0</v>
      </c>
      <c r="Y885">
        <v>885.32001304626465</v>
      </c>
      <c r="Z885" s="27">
        <f t="shared" si="13"/>
        <v>885.32001304626465</v>
      </c>
    </row>
    <row r="886" spans="1:26">
      <c r="A886" t="s">
        <v>246</v>
      </c>
      <c r="B886">
        <v>11664232630</v>
      </c>
      <c r="C886" t="s">
        <v>2288</v>
      </c>
      <c r="D886" t="s">
        <v>57</v>
      </c>
      <c r="E886" t="s">
        <v>58</v>
      </c>
      <c r="F886">
        <v>12119582</v>
      </c>
      <c r="G886" s="111">
        <v>44970</v>
      </c>
      <c r="H886" t="s">
        <v>2804</v>
      </c>
      <c r="I886" t="s">
        <v>248</v>
      </c>
      <c r="J886" t="s">
        <v>259</v>
      </c>
      <c r="K886" t="s">
        <v>250</v>
      </c>
      <c r="L886" t="s">
        <v>251</v>
      </c>
      <c r="O886" s="111">
        <v>44970</v>
      </c>
      <c r="P886" t="s">
        <v>254</v>
      </c>
      <c r="Q886" t="s">
        <v>253</v>
      </c>
      <c r="R886" s="111">
        <v>44973</v>
      </c>
      <c r="S886" t="s">
        <v>254</v>
      </c>
      <c r="T886" t="s">
        <v>254</v>
      </c>
      <c r="U886" t="s">
        <v>254</v>
      </c>
      <c r="V886" t="s">
        <v>254</v>
      </c>
      <c r="W886">
        <v>0</v>
      </c>
      <c r="X886">
        <v>0</v>
      </c>
      <c r="Y886">
        <v>7929</v>
      </c>
      <c r="Z886" s="27">
        <f t="shared" si="13"/>
        <v>7929</v>
      </c>
    </row>
    <row r="887" spans="1:26">
      <c r="A887" t="s">
        <v>246</v>
      </c>
      <c r="B887">
        <v>565845128</v>
      </c>
      <c r="C887" t="s">
        <v>2271</v>
      </c>
      <c r="D887" t="s">
        <v>57</v>
      </c>
      <c r="E887" t="s">
        <v>58</v>
      </c>
      <c r="F887">
        <v>12120594</v>
      </c>
      <c r="G887" s="111">
        <v>44970</v>
      </c>
      <c r="H887" t="s">
        <v>2805</v>
      </c>
      <c r="I887" t="s">
        <v>248</v>
      </c>
      <c r="J887" t="s">
        <v>259</v>
      </c>
      <c r="K887" t="s">
        <v>250</v>
      </c>
      <c r="L887" t="s">
        <v>251</v>
      </c>
      <c r="O887" s="111">
        <v>44971</v>
      </c>
      <c r="P887" t="s">
        <v>254</v>
      </c>
      <c r="Q887" t="s">
        <v>253</v>
      </c>
      <c r="R887" s="111">
        <v>44980</v>
      </c>
      <c r="S887" t="s">
        <v>254</v>
      </c>
      <c r="T887" t="s">
        <v>254</v>
      </c>
      <c r="U887" t="s">
        <v>254</v>
      </c>
      <c r="V887" t="s">
        <v>254</v>
      </c>
      <c r="W887">
        <v>0</v>
      </c>
      <c r="X887">
        <v>0</v>
      </c>
      <c r="Y887">
        <v>5</v>
      </c>
      <c r="Z887" s="27">
        <f t="shared" si="13"/>
        <v>5</v>
      </c>
    </row>
    <row r="888" spans="1:26">
      <c r="A888" t="s">
        <v>246</v>
      </c>
      <c r="B888">
        <v>2828705129</v>
      </c>
      <c r="C888" t="s">
        <v>2305</v>
      </c>
      <c r="D888" t="s">
        <v>57</v>
      </c>
      <c r="E888" t="s">
        <v>58</v>
      </c>
      <c r="F888">
        <v>12121538</v>
      </c>
      <c r="G888" s="111">
        <v>44972</v>
      </c>
      <c r="H888" t="s">
        <v>2806</v>
      </c>
      <c r="I888" t="s">
        <v>248</v>
      </c>
      <c r="J888" t="s">
        <v>259</v>
      </c>
      <c r="K888" t="s">
        <v>268</v>
      </c>
      <c r="L888" t="s">
        <v>251</v>
      </c>
      <c r="O888" s="111">
        <v>44972</v>
      </c>
      <c r="P888" t="s">
        <v>254</v>
      </c>
      <c r="Q888" t="s">
        <v>253</v>
      </c>
      <c r="R888" s="111">
        <v>44973</v>
      </c>
      <c r="S888" t="s">
        <v>254</v>
      </c>
      <c r="T888" t="s">
        <v>254</v>
      </c>
      <c r="U888" t="s">
        <v>254</v>
      </c>
      <c r="V888" t="s">
        <v>254</v>
      </c>
      <c r="W888">
        <v>0</v>
      </c>
      <c r="X888">
        <v>0</v>
      </c>
      <c r="Y888">
        <v>8347.7801666259766</v>
      </c>
      <c r="Z888" s="27">
        <f t="shared" si="13"/>
        <v>8347.7801666259766</v>
      </c>
    </row>
    <row r="889" spans="1:26">
      <c r="A889" t="s">
        <v>246</v>
      </c>
      <c r="B889">
        <v>1291972110</v>
      </c>
      <c r="C889" t="s">
        <v>2297</v>
      </c>
      <c r="D889" t="s">
        <v>57</v>
      </c>
      <c r="E889" t="s">
        <v>58</v>
      </c>
      <c r="F889">
        <v>12128301</v>
      </c>
      <c r="G889" s="111">
        <v>44972</v>
      </c>
      <c r="H889" t="s">
        <v>2807</v>
      </c>
      <c r="I889" t="s">
        <v>248</v>
      </c>
      <c r="J889" t="s">
        <v>259</v>
      </c>
      <c r="K889" t="s">
        <v>250</v>
      </c>
      <c r="L889" t="s">
        <v>251</v>
      </c>
      <c r="O889" s="111">
        <v>44972</v>
      </c>
      <c r="P889" t="s">
        <v>254</v>
      </c>
      <c r="Q889" t="s">
        <v>1406</v>
      </c>
      <c r="S889" t="s">
        <v>254</v>
      </c>
      <c r="T889" t="s">
        <v>254</v>
      </c>
      <c r="U889" t="s">
        <v>254</v>
      </c>
      <c r="V889" t="s">
        <v>254</v>
      </c>
      <c r="W889">
        <v>0</v>
      </c>
      <c r="X889">
        <v>0</v>
      </c>
      <c r="Y889">
        <v>0</v>
      </c>
      <c r="Z889" s="27">
        <f t="shared" si="13"/>
        <v>0</v>
      </c>
    </row>
    <row r="890" spans="1:26">
      <c r="A890" t="s">
        <v>246</v>
      </c>
      <c r="B890">
        <v>70589751166</v>
      </c>
      <c r="C890" t="s">
        <v>2294</v>
      </c>
      <c r="D890" t="s">
        <v>57</v>
      </c>
      <c r="E890" t="s">
        <v>58</v>
      </c>
      <c r="F890">
        <v>12128647</v>
      </c>
      <c r="G890" s="111">
        <v>44972</v>
      </c>
      <c r="H890" t="s">
        <v>2808</v>
      </c>
      <c r="I890" t="s">
        <v>248</v>
      </c>
      <c r="J890" t="s">
        <v>259</v>
      </c>
      <c r="K890" t="s">
        <v>268</v>
      </c>
      <c r="L890" t="s">
        <v>251</v>
      </c>
      <c r="O890" s="111">
        <v>44972</v>
      </c>
      <c r="P890" t="s">
        <v>254</v>
      </c>
      <c r="Q890" t="s">
        <v>1406</v>
      </c>
      <c r="R890" s="111"/>
      <c r="S890" t="s">
        <v>254</v>
      </c>
      <c r="T890" t="s">
        <v>254</v>
      </c>
      <c r="U890" t="s">
        <v>254</v>
      </c>
      <c r="V890" t="s">
        <v>254</v>
      </c>
      <c r="W890">
        <v>0</v>
      </c>
      <c r="X890">
        <v>0</v>
      </c>
      <c r="Y890">
        <v>0</v>
      </c>
      <c r="Z890" s="27">
        <f t="shared" si="13"/>
        <v>0</v>
      </c>
    </row>
    <row r="891" spans="1:26">
      <c r="A891" t="s">
        <v>246</v>
      </c>
      <c r="B891">
        <v>10439312604</v>
      </c>
      <c r="C891" t="s">
        <v>2275</v>
      </c>
      <c r="D891" t="s">
        <v>57</v>
      </c>
      <c r="E891" t="s">
        <v>58</v>
      </c>
      <c r="F891">
        <v>12129462</v>
      </c>
      <c r="G891" s="111">
        <v>44972</v>
      </c>
      <c r="H891" t="s">
        <v>2809</v>
      </c>
      <c r="I891" t="s">
        <v>255</v>
      </c>
      <c r="J891" t="s">
        <v>249</v>
      </c>
      <c r="K891" t="s">
        <v>268</v>
      </c>
      <c r="L891" t="s">
        <v>251</v>
      </c>
      <c r="O891" s="111">
        <v>44972</v>
      </c>
      <c r="P891" t="s">
        <v>252</v>
      </c>
      <c r="Q891" t="s">
        <v>253</v>
      </c>
      <c r="R891" s="111">
        <v>44973</v>
      </c>
      <c r="S891" t="s">
        <v>254</v>
      </c>
      <c r="T891" t="s">
        <v>254</v>
      </c>
      <c r="U891" t="s">
        <v>254</v>
      </c>
      <c r="V891" t="s">
        <v>254</v>
      </c>
      <c r="W891">
        <v>0</v>
      </c>
      <c r="X891">
        <v>0</v>
      </c>
      <c r="Y891">
        <v>1181</v>
      </c>
      <c r="Z891" s="27">
        <f t="shared" si="13"/>
        <v>1181</v>
      </c>
    </row>
    <row r="892" spans="1:26">
      <c r="A892" t="s">
        <v>246</v>
      </c>
      <c r="B892">
        <v>2215955112</v>
      </c>
      <c r="C892" t="s">
        <v>3151</v>
      </c>
      <c r="D892" t="s">
        <v>57</v>
      </c>
      <c r="E892" t="s">
        <v>58</v>
      </c>
      <c r="F892">
        <v>12129654</v>
      </c>
      <c r="G892" s="111">
        <v>44980</v>
      </c>
      <c r="H892" t="s">
        <v>2810</v>
      </c>
      <c r="I892" t="s">
        <v>248</v>
      </c>
      <c r="J892" t="s">
        <v>249</v>
      </c>
      <c r="K892" t="s">
        <v>250</v>
      </c>
      <c r="L892" t="s">
        <v>251</v>
      </c>
      <c r="O892" s="111">
        <v>44980</v>
      </c>
      <c r="P892" t="s">
        <v>252</v>
      </c>
      <c r="Q892" t="s">
        <v>257</v>
      </c>
      <c r="R892" s="111"/>
      <c r="S892" t="s">
        <v>254</v>
      </c>
      <c r="T892" t="s">
        <v>254</v>
      </c>
      <c r="U892" t="s">
        <v>254</v>
      </c>
      <c r="V892" t="s">
        <v>254</v>
      </c>
      <c r="W892">
        <v>0</v>
      </c>
      <c r="X892">
        <v>0</v>
      </c>
      <c r="Y892">
        <v>0</v>
      </c>
      <c r="Z892" s="27">
        <f t="shared" si="13"/>
        <v>0</v>
      </c>
    </row>
    <row r="893" spans="1:26">
      <c r="A893" t="s">
        <v>246</v>
      </c>
      <c r="B893">
        <v>11664232630</v>
      </c>
      <c r="C893" t="s">
        <v>2288</v>
      </c>
      <c r="D893" t="s">
        <v>57</v>
      </c>
      <c r="E893" t="s">
        <v>58</v>
      </c>
      <c r="F893">
        <v>12136870</v>
      </c>
      <c r="G893" s="111">
        <v>44973</v>
      </c>
      <c r="H893" t="s">
        <v>2811</v>
      </c>
      <c r="I893" t="s">
        <v>255</v>
      </c>
      <c r="J893" t="s">
        <v>249</v>
      </c>
      <c r="K893" t="s">
        <v>250</v>
      </c>
      <c r="L893" t="s">
        <v>251</v>
      </c>
      <c r="O893" s="111">
        <v>44973</v>
      </c>
      <c r="P893" t="s">
        <v>252</v>
      </c>
      <c r="Q893" t="s">
        <v>253</v>
      </c>
      <c r="R893" s="111">
        <v>44974</v>
      </c>
      <c r="S893" t="s">
        <v>254</v>
      </c>
      <c r="T893" t="s">
        <v>254</v>
      </c>
      <c r="U893" t="s">
        <v>254</v>
      </c>
      <c r="V893" t="s">
        <v>254</v>
      </c>
      <c r="W893">
        <v>0</v>
      </c>
      <c r="X893">
        <v>0</v>
      </c>
      <c r="Y893">
        <v>293</v>
      </c>
      <c r="Z893" s="27">
        <f t="shared" si="13"/>
        <v>293</v>
      </c>
    </row>
    <row r="894" spans="1:26">
      <c r="A894" t="s">
        <v>246</v>
      </c>
      <c r="B894">
        <v>664097138</v>
      </c>
      <c r="C894" t="s">
        <v>2299</v>
      </c>
      <c r="D894" t="s">
        <v>57</v>
      </c>
      <c r="E894" t="s">
        <v>58</v>
      </c>
      <c r="F894">
        <v>12145975</v>
      </c>
      <c r="G894" s="111">
        <v>44975</v>
      </c>
      <c r="H894" t="s">
        <v>2812</v>
      </c>
      <c r="I894" t="s">
        <v>271</v>
      </c>
      <c r="J894" t="s">
        <v>249</v>
      </c>
      <c r="K894" t="s">
        <v>268</v>
      </c>
      <c r="L894" t="s">
        <v>251</v>
      </c>
      <c r="O894" s="111">
        <v>44975</v>
      </c>
      <c r="P894" t="s">
        <v>252</v>
      </c>
      <c r="Q894" t="s">
        <v>253</v>
      </c>
      <c r="R894" s="111">
        <v>44979</v>
      </c>
      <c r="S894" t="s">
        <v>254</v>
      </c>
      <c r="T894" t="s">
        <v>254</v>
      </c>
      <c r="U894" t="s">
        <v>254</v>
      </c>
      <c r="V894" t="s">
        <v>254</v>
      </c>
      <c r="W894">
        <v>0</v>
      </c>
      <c r="X894">
        <v>0</v>
      </c>
      <c r="Y894">
        <v>5557.05</v>
      </c>
      <c r="Z894" s="27">
        <f t="shared" si="13"/>
        <v>5557.05</v>
      </c>
    </row>
    <row r="895" spans="1:26">
      <c r="A895" t="s">
        <v>246</v>
      </c>
      <c r="B895">
        <v>1291972110</v>
      </c>
      <c r="C895" t="s">
        <v>2297</v>
      </c>
      <c r="D895" t="s">
        <v>57</v>
      </c>
      <c r="E895" t="s">
        <v>58</v>
      </c>
      <c r="F895">
        <v>12146132</v>
      </c>
      <c r="G895" s="111">
        <v>44975</v>
      </c>
      <c r="H895" t="s">
        <v>2813</v>
      </c>
      <c r="I895" t="s">
        <v>271</v>
      </c>
      <c r="J895" t="s">
        <v>249</v>
      </c>
      <c r="K895" t="s">
        <v>250</v>
      </c>
      <c r="L895" t="s">
        <v>251</v>
      </c>
      <c r="O895" s="111">
        <v>44975</v>
      </c>
      <c r="P895" t="s">
        <v>252</v>
      </c>
      <c r="Q895" t="s">
        <v>253</v>
      </c>
      <c r="R895" s="111">
        <v>44979</v>
      </c>
      <c r="S895" t="s">
        <v>254</v>
      </c>
      <c r="T895" t="s">
        <v>254</v>
      </c>
      <c r="U895" t="s">
        <v>254</v>
      </c>
      <c r="V895" t="s">
        <v>254</v>
      </c>
      <c r="W895">
        <v>0</v>
      </c>
      <c r="X895">
        <v>0</v>
      </c>
      <c r="Y895">
        <v>2620.5</v>
      </c>
      <c r="Z895" s="27">
        <f t="shared" si="13"/>
        <v>2620.5</v>
      </c>
    </row>
    <row r="896" spans="1:26">
      <c r="A896" t="s">
        <v>246</v>
      </c>
      <c r="B896">
        <v>94647720187</v>
      </c>
      <c r="C896" t="s">
        <v>2308</v>
      </c>
      <c r="D896" t="s">
        <v>57</v>
      </c>
      <c r="E896" t="s">
        <v>58</v>
      </c>
      <c r="F896">
        <v>12151067</v>
      </c>
      <c r="G896" s="111">
        <v>44980</v>
      </c>
      <c r="H896" t="s">
        <v>2814</v>
      </c>
      <c r="I896" t="s">
        <v>271</v>
      </c>
      <c r="J896" t="s">
        <v>249</v>
      </c>
      <c r="K896" t="s">
        <v>250</v>
      </c>
      <c r="L896" t="s">
        <v>251</v>
      </c>
      <c r="O896" s="111">
        <v>44980</v>
      </c>
      <c r="P896" t="s">
        <v>252</v>
      </c>
      <c r="Q896" t="s">
        <v>257</v>
      </c>
      <c r="R896" s="111"/>
      <c r="S896" t="s">
        <v>254</v>
      </c>
      <c r="T896" t="s">
        <v>254</v>
      </c>
      <c r="U896" t="s">
        <v>254</v>
      </c>
      <c r="V896" t="s">
        <v>254</v>
      </c>
      <c r="W896">
        <v>0</v>
      </c>
      <c r="X896">
        <v>0</v>
      </c>
      <c r="Y896">
        <v>0</v>
      </c>
      <c r="Z896" s="27">
        <f t="shared" si="13"/>
        <v>0</v>
      </c>
    </row>
    <row r="897" spans="1:26">
      <c r="A897" t="s">
        <v>246</v>
      </c>
      <c r="B897">
        <v>11664232630</v>
      </c>
      <c r="C897" t="s">
        <v>2288</v>
      </c>
      <c r="D897" t="s">
        <v>57</v>
      </c>
      <c r="E897" t="s">
        <v>58</v>
      </c>
      <c r="F897">
        <v>12152194</v>
      </c>
      <c r="G897" s="111">
        <v>44981</v>
      </c>
      <c r="H897" t="s">
        <v>2815</v>
      </c>
      <c r="I897" t="s">
        <v>271</v>
      </c>
      <c r="J897" t="s">
        <v>249</v>
      </c>
      <c r="K897" t="s">
        <v>250</v>
      </c>
      <c r="L897" t="s">
        <v>251</v>
      </c>
      <c r="O897" s="111">
        <v>44984</v>
      </c>
      <c r="P897" t="s">
        <v>252</v>
      </c>
      <c r="Q897" t="s">
        <v>257</v>
      </c>
      <c r="R897" s="111">
        <v>44985</v>
      </c>
      <c r="S897" t="s">
        <v>254</v>
      </c>
      <c r="T897" t="s">
        <v>254</v>
      </c>
      <c r="U897" t="s">
        <v>254</v>
      </c>
      <c r="V897" t="s">
        <v>254</v>
      </c>
      <c r="W897">
        <v>0</v>
      </c>
      <c r="X897">
        <v>0</v>
      </c>
      <c r="Y897">
        <v>0</v>
      </c>
      <c r="Z897" s="27">
        <f t="shared" si="13"/>
        <v>0</v>
      </c>
    </row>
    <row r="898" spans="1:26">
      <c r="A898" t="s">
        <v>246</v>
      </c>
      <c r="B898">
        <v>10439312604</v>
      </c>
      <c r="C898" t="s">
        <v>2275</v>
      </c>
      <c r="D898" t="s">
        <v>57</v>
      </c>
      <c r="E898" t="s">
        <v>58</v>
      </c>
      <c r="F898">
        <v>12152364</v>
      </c>
      <c r="G898" s="111">
        <v>44981</v>
      </c>
      <c r="H898" t="s">
        <v>2816</v>
      </c>
      <c r="I898" t="s">
        <v>271</v>
      </c>
      <c r="J898" t="s">
        <v>249</v>
      </c>
      <c r="K898" t="s">
        <v>250</v>
      </c>
      <c r="L898" t="s">
        <v>251</v>
      </c>
      <c r="O898" s="111">
        <v>44981</v>
      </c>
      <c r="P898" t="s">
        <v>252</v>
      </c>
      <c r="Q898" t="s">
        <v>257</v>
      </c>
      <c r="R898" s="111">
        <v>44985</v>
      </c>
      <c r="S898" t="s">
        <v>254</v>
      </c>
      <c r="T898" t="s">
        <v>254</v>
      </c>
      <c r="U898" t="s">
        <v>254</v>
      </c>
      <c r="V898" t="s">
        <v>254</v>
      </c>
      <c r="W898">
        <v>0</v>
      </c>
      <c r="X898">
        <v>0</v>
      </c>
      <c r="Y898">
        <v>0</v>
      </c>
      <c r="Z898" s="27">
        <f t="shared" si="13"/>
        <v>0</v>
      </c>
    </row>
    <row r="899" spans="1:26">
      <c r="A899" t="s">
        <v>246</v>
      </c>
      <c r="B899">
        <v>11664232630</v>
      </c>
      <c r="C899" t="s">
        <v>2288</v>
      </c>
      <c r="D899" t="s">
        <v>57</v>
      </c>
      <c r="E899" t="s">
        <v>58</v>
      </c>
      <c r="F899">
        <v>12156999</v>
      </c>
      <c r="G899" s="111">
        <v>44981</v>
      </c>
      <c r="H899" t="s">
        <v>2817</v>
      </c>
      <c r="I899" t="s">
        <v>271</v>
      </c>
      <c r="J899" t="s">
        <v>249</v>
      </c>
      <c r="K899" t="s">
        <v>268</v>
      </c>
      <c r="L899" t="s">
        <v>251</v>
      </c>
      <c r="O899" s="111">
        <v>44981</v>
      </c>
      <c r="P899" t="s">
        <v>252</v>
      </c>
      <c r="Q899" t="s">
        <v>253</v>
      </c>
      <c r="R899" s="111">
        <v>44984</v>
      </c>
      <c r="S899" t="s">
        <v>254</v>
      </c>
      <c r="T899" t="s">
        <v>254</v>
      </c>
      <c r="U899" t="s">
        <v>254</v>
      </c>
      <c r="V899" t="s">
        <v>254</v>
      </c>
      <c r="W899">
        <v>0</v>
      </c>
      <c r="X899">
        <v>0</v>
      </c>
      <c r="Y899">
        <v>95.5</v>
      </c>
      <c r="Z899" s="27">
        <f t="shared" ref="Z899:Z962" si="14">SUM(W899:Y899)</f>
        <v>95.5</v>
      </c>
    </row>
    <row r="900" spans="1:26">
      <c r="A900" t="s">
        <v>246</v>
      </c>
      <c r="B900">
        <v>6972887143</v>
      </c>
      <c r="C900" t="s">
        <v>2331</v>
      </c>
      <c r="D900" t="s">
        <v>57</v>
      </c>
      <c r="E900" t="s">
        <v>58</v>
      </c>
      <c r="F900">
        <v>12157087</v>
      </c>
      <c r="G900" s="111">
        <v>44981</v>
      </c>
      <c r="H900" t="s">
        <v>2818</v>
      </c>
      <c r="I900" t="s">
        <v>271</v>
      </c>
      <c r="J900" t="s">
        <v>249</v>
      </c>
      <c r="K900" t="s">
        <v>250</v>
      </c>
      <c r="L900" t="s">
        <v>251</v>
      </c>
      <c r="O900" s="111">
        <v>44981</v>
      </c>
      <c r="P900" t="s">
        <v>252</v>
      </c>
      <c r="Q900" t="s">
        <v>253</v>
      </c>
      <c r="R900" s="111">
        <v>44984</v>
      </c>
      <c r="S900" t="s">
        <v>254</v>
      </c>
      <c r="T900" t="s">
        <v>254</v>
      </c>
      <c r="U900" t="s">
        <v>254</v>
      </c>
      <c r="V900" t="s">
        <v>254</v>
      </c>
      <c r="W900">
        <v>0</v>
      </c>
      <c r="X900">
        <v>0</v>
      </c>
      <c r="Y900">
        <v>1</v>
      </c>
      <c r="Z900" s="27">
        <f t="shared" si="14"/>
        <v>1</v>
      </c>
    </row>
    <row r="901" spans="1:26">
      <c r="A901" t="s">
        <v>246</v>
      </c>
      <c r="B901">
        <v>4312367124</v>
      </c>
      <c r="C901" t="s">
        <v>2359</v>
      </c>
      <c r="D901" t="s">
        <v>57</v>
      </c>
      <c r="E901" t="s">
        <v>58</v>
      </c>
      <c r="F901">
        <v>12157276</v>
      </c>
      <c r="G901" s="111">
        <v>44981</v>
      </c>
      <c r="H901" t="s">
        <v>2819</v>
      </c>
      <c r="I901" t="s">
        <v>271</v>
      </c>
      <c r="J901" t="s">
        <v>249</v>
      </c>
      <c r="K901" t="s">
        <v>268</v>
      </c>
      <c r="L901" t="s">
        <v>251</v>
      </c>
      <c r="O901" s="111">
        <v>44981</v>
      </c>
      <c r="P901" t="s">
        <v>252</v>
      </c>
      <c r="Q901" t="s">
        <v>257</v>
      </c>
      <c r="R901" s="111">
        <v>44984</v>
      </c>
      <c r="S901" t="s">
        <v>254</v>
      </c>
      <c r="T901" t="s">
        <v>254</v>
      </c>
      <c r="U901" t="s">
        <v>254</v>
      </c>
      <c r="V901" t="s">
        <v>254</v>
      </c>
      <c r="W901">
        <v>0</v>
      </c>
      <c r="X901">
        <v>0</v>
      </c>
      <c r="Y901">
        <v>0</v>
      </c>
      <c r="Z901" s="27">
        <f t="shared" si="14"/>
        <v>0</v>
      </c>
    </row>
    <row r="902" spans="1:26">
      <c r="A902" t="s">
        <v>246</v>
      </c>
      <c r="B902">
        <v>61022616153</v>
      </c>
      <c r="C902" t="s">
        <v>2343</v>
      </c>
      <c r="D902" t="s">
        <v>57</v>
      </c>
      <c r="E902" t="s">
        <v>58</v>
      </c>
      <c r="F902">
        <v>12157440</v>
      </c>
      <c r="G902" s="111">
        <v>44981</v>
      </c>
      <c r="H902" t="s">
        <v>2820</v>
      </c>
      <c r="I902" t="s">
        <v>271</v>
      </c>
      <c r="J902" t="s">
        <v>249</v>
      </c>
      <c r="K902" t="s">
        <v>250</v>
      </c>
      <c r="L902" t="s">
        <v>251</v>
      </c>
      <c r="O902" s="111">
        <v>44981</v>
      </c>
      <c r="P902" t="s">
        <v>252</v>
      </c>
      <c r="Q902" t="s">
        <v>253</v>
      </c>
      <c r="R902" s="111">
        <v>44981</v>
      </c>
      <c r="S902" t="s">
        <v>254</v>
      </c>
      <c r="T902" t="s">
        <v>254</v>
      </c>
      <c r="U902" t="s">
        <v>254</v>
      </c>
      <c r="V902" t="s">
        <v>254</v>
      </c>
      <c r="W902">
        <v>0</v>
      </c>
      <c r="X902">
        <v>0</v>
      </c>
      <c r="Y902">
        <v>941.8</v>
      </c>
      <c r="Z902" s="27">
        <f t="shared" si="14"/>
        <v>941.8</v>
      </c>
    </row>
    <row r="903" spans="1:26">
      <c r="A903" t="s">
        <v>246</v>
      </c>
      <c r="B903">
        <v>11664232630</v>
      </c>
      <c r="C903" t="s">
        <v>2288</v>
      </c>
      <c r="D903" t="s">
        <v>57</v>
      </c>
      <c r="E903" t="s">
        <v>58</v>
      </c>
      <c r="F903">
        <v>12162974</v>
      </c>
      <c r="G903" s="111">
        <v>44982</v>
      </c>
      <c r="H903" t="s">
        <v>2821</v>
      </c>
      <c r="I903" t="s">
        <v>271</v>
      </c>
      <c r="J903" t="s">
        <v>249</v>
      </c>
      <c r="K903" t="s">
        <v>250</v>
      </c>
      <c r="L903" t="s">
        <v>251</v>
      </c>
      <c r="O903" s="111">
        <v>44982</v>
      </c>
      <c r="P903" t="s">
        <v>252</v>
      </c>
      <c r="Q903" t="s">
        <v>253</v>
      </c>
      <c r="R903" s="111">
        <v>44984</v>
      </c>
      <c r="S903" t="s">
        <v>254</v>
      </c>
      <c r="T903" t="s">
        <v>254</v>
      </c>
      <c r="U903" t="s">
        <v>254</v>
      </c>
      <c r="V903" t="s">
        <v>254</v>
      </c>
      <c r="W903">
        <v>0</v>
      </c>
      <c r="X903">
        <v>0</v>
      </c>
      <c r="Y903">
        <v>41</v>
      </c>
      <c r="Z903" s="27">
        <f t="shared" si="14"/>
        <v>41</v>
      </c>
    </row>
    <row r="904" spans="1:26">
      <c r="A904" t="s">
        <v>246</v>
      </c>
      <c r="B904">
        <v>61022616153</v>
      </c>
      <c r="C904" t="s">
        <v>2343</v>
      </c>
      <c r="D904" t="s">
        <v>57</v>
      </c>
      <c r="E904" t="s">
        <v>58</v>
      </c>
      <c r="F904">
        <v>12163041</v>
      </c>
      <c r="G904" s="111">
        <v>44982</v>
      </c>
      <c r="H904" t="s">
        <v>2822</v>
      </c>
      <c r="I904" t="s">
        <v>271</v>
      </c>
      <c r="J904" t="s">
        <v>249</v>
      </c>
      <c r="K904" t="s">
        <v>250</v>
      </c>
      <c r="L904" t="s">
        <v>251</v>
      </c>
      <c r="O904" s="111">
        <v>44982</v>
      </c>
      <c r="P904" t="s">
        <v>252</v>
      </c>
      <c r="Q904" t="s">
        <v>253</v>
      </c>
      <c r="R904">
        <v>44984</v>
      </c>
      <c r="S904" t="s">
        <v>254</v>
      </c>
      <c r="T904" t="s">
        <v>254</v>
      </c>
      <c r="U904" t="s">
        <v>254</v>
      </c>
      <c r="V904" t="s">
        <v>254</v>
      </c>
      <c r="W904">
        <v>0</v>
      </c>
      <c r="X904">
        <v>0</v>
      </c>
      <c r="Y904">
        <v>300</v>
      </c>
      <c r="Z904" s="27">
        <f t="shared" si="14"/>
        <v>300</v>
      </c>
    </row>
    <row r="905" spans="1:26">
      <c r="A905" t="s">
        <v>246</v>
      </c>
      <c r="B905">
        <v>27184870204</v>
      </c>
      <c r="C905" t="s">
        <v>2337</v>
      </c>
      <c r="D905" t="s">
        <v>57</v>
      </c>
      <c r="E905" t="s">
        <v>58</v>
      </c>
      <c r="F905">
        <v>12163140</v>
      </c>
      <c r="G905" s="111">
        <v>44985</v>
      </c>
      <c r="H905" t="s">
        <v>2823</v>
      </c>
      <c r="I905" t="s">
        <v>248</v>
      </c>
      <c r="J905" t="s">
        <v>249</v>
      </c>
      <c r="K905" t="s">
        <v>268</v>
      </c>
      <c r="L905" t="s">
        <v>251</v>
      </c>
      <c r="O905" s="111">
        <v>44985</v>
      </c>
      <c r="P905" t="s">
        <v>252</v>
      </c>
      <c r="Q905" t="s">
        <v>1406</v>
      </c>
      <c r="S905" t="s">
        <v>254</v>
      </c>
      <c r="T905" t="s">
        <v>254</v>
      </c>
      <c r="U905" t="s">
        <v>254</v>
      </c>
      <c r="V905" t="s">
        <v>254</v>
      </c>
      <c r="W905">
        <v>0</v>
      </c>
      <c r="X905">
        <v>0</v>
      </c>
      <c r="Y905">
        <v>0</v>
      </c>
      <c r="Z905" s="27">
        <f t="shared" si="14"/>
        <v>0</v>
      </c>
    </row>
    <row r="906" spans="1:26">
      <c r="A906" t="s">
        <v>246</v>
      </c>
      <c r="B906">
        <v>1076392113</v>
      </c>
      <c r="C906" t="s">
        <v>2353</v>
      </c>
      <c r="D906" t="s">
        <v>57</v>
      </c>
      <c r="E906" t="s">
        <v>58</v>
      </c>
      <c r="F906">
        <v>12173034</v>
      </c>
      <c r="G906" s="111">
        <v>44985</v>
      </c>
      <c r="H906" t="s">
        <v>2824</v>
      </c>
      <c r="I906" t="s">
        <v>248</v>
      </c>
      <c r="J906" t="s">
        <v>249</v>
      </c>
      <c r="K906" t="s">
        <v>250</v>
      </c>
      <c r="L906" t="s">
        <v>251</v>
      </c>
      <c r="O906" s="111">
        <v>44985</v>
      </c>
      <c r="P906" t="s">
        <v>252</v>
      </c>
      <c r="Q906" t="s">
        <v>1406</v>
      </c>
      <c r="S906" t="s">
        <v>254</v>
      </c>
      <c r="T906" t="s">
        <v>254</v>
      </c>
      <c r="U906" t="s">
        <v>254</v>
      </c>
      <c r="V906" t="s">
        <v>254</v>
      </c>
      <c r="W906">
        <v>0</v>
      </c>
      <c r="X906">
        <v>0</v>
      </c>
      <c r="Y906">
        <v>0</v>
      </c>
      <c r="Z906" s="27">
        <f t="shared" si="14"/>
        <v>0</v>
      </c>
    </row>
    <row r="907" spans="1:26">
      <c r="A907" t="s">
        <v>246</v>
      </c>
      <c r="B907">
        <v>6589394164</v>
      </c>
      <c r="C907" t="s">
        <v>2314</v>
      </c>
      <c r="D907" t="s">
        <v>57</v>
      </c>
      <c r="E907" t="s">
        <v>58</v>
      </c>
      <c r="F907">
        <v>12173381</v>
      </c>
      <c r="G907" s="111">
        <v>44985</v>
      </c>
      <c r="H907" t="s">
        <v>2825</v>
      </c>
      <c r="I907" t="s">
        <v>248</v>
      </c>
      <c r="J907" t="s">
        <v>249</v>
      </c>
      <c r="K907" t="s">
        <v>250</v>
      </c>
      <c r="L907" t="s">
        <v>251</v>
      </c>
      <c r="O907" s="111">
        <v>44985</v>
      </c>
      <c r="P907" t="s">
        <v>252</v>
      </c>
      <c r="Q907" t="s">
        <v>1406</v>
      </c>
      <c r="R907" s="111"/>
      <c r="S907" t="s">
        <v>254</v>
      </c>
      <c r="T907" t="s">
        <v>254</v>
      </c>
      <c r="U907" t="s">
        <v>254</v>
      </c>
      <c r="V907" t="s">
        <v>254</v>
      </c>
      <c r="W907">
        <v>0</v>
      </c>
      <c r="X907">
        <v>0</v>
      </c>
      <c r="Y907">
        <v>0</v>
      </c>
      <c r="Z907" s="27">
        <f t="shared" si="14"/>
        <v>0</v>
      </c>
    </row>
    <row r="908" spans="1:26">
      <c r="A908" t="s">
        <v>246</v>
      </c>
      <c r="B908">
        <v>27184870204</v>
      </c>
      <c r="C908" t="s">
        <v>2337</v>
      </c>
      <c r="D908" t="s">
        <v>57</v>
      </c>
      <c r="E908" t="s">
        <v>58</v>
      </c>
      <c r="F908">
        <v>12173606</v>
      </c>
      <c r="G908" s="111">
        <v>44985</v>
      </c>
      <c r="H908" t="s">
        <v>2826</v>
      </c>
      <c r="I908" t="s">
        <v>248</v>
      </c>
      <c r="J908" t="s">
        <v>249</v>
      </c>
      <c r="K908" t="s">
        <v>268</v>
      </c>
      <c r="L908" t="s">
        <v>251</v>
      </c>
      <c r="O908" s="111">
        <v>44985</v>
      </c>
      <c r="P908" t="s">
        <v>252</v>
      </c>
      <c r="Q908" t="s">
        <v>1406</v>
      </c>
      <c r="S908" t="s">
        <v>254</v>
      </c>
      <c r="T908" t="s">
        <v>254</v>
      </c>
      <c r="U908" t="s">
        <v>254</v>
      </c>
      <c r="V908" t="s">
        <v>254</v>
      </c>
      <c r="W908">
        <v>0</v>
      </c>
      <c r="X908">
        <v>0</v>
      </c>
      <c r="Y908">
        <v>0</v>
      </c>
      <c r="Z908" s="27">
        <f t="shared" si="14"/>
        <v>0</v>
      </c>
    </row>
    <row r="909" spans="1:26">
      <c r="A909" t="s">
        <v>246</v>
      </c>
      <c r="B909">
        <v>6972887143</v>
      </c>
      <c r="C909" t="s">
        <v>2331</v>
      </c>
      <c r="D909" t="s">
        <v>57</v>
      </c>
      <c r="E909" t="s">
        <v>58</v>
      </c>
      <c r="F909">
        <v>12173940</v>
      </c>
      <c r="G909" s="111">
        <v>44985</v>
      </c>
      <c r="H909" t="s">
        <v>2827</v>
      </c>
      <c r="I909" t="s">
        <v>248</v>
      </c>
      <c r="J909" t="s">
        <v>249</v>
      </c>
      <c r="K909" t="s">
        <v>250</v>
      </c>
      <c r="L909" t="s">
        <v>251</v>
      </c>
      <c r="O909" s="111">
        <v>44985</v>
      </c>
      <c r="P909" t="s">
        <v>252</v>
      </c>
      <c r="Q909" t="s">
        <v>1406</v>
      </c>
      <c r="R909" s="111"/>
      <c r="S909" t="s">
        <v>254</v>
      </c>
      <c r="T909" t="s">
        <v>254</v>
      </c>
      <c r="U909" t="s">
        <v>254</v>
      </c>
      <c r="V909" t="s">
        <v>254</v>
      </c>
      <c r="W909">
        <v>0</v>
      </c>
      <c r="X909">
        <v>0</v>
      </c>
      <c r="Y909">
        <v>0</v>
      </c>
      <c r="Z909" s="27">
        <f t="shared" si="14"/>
        <v>0</v>
      </c>
    </row>
    <row r="910" spans="1:26">
      <c r="A910" t="s">
        <v>246</v>
      </c>
      <c r="B910">
        <v>10439312604</v>
      </c>
      <c r="C910" t="s">
        <v>2275</v>
      </c>
      <c r="D910" t="s">
        <v>57</v>
      </c>
      <c r="E910" t="s">
        <v>58</v>
      </c>
      <c r="F910">
        <v>12175431</v>
      </c>
      <c r="G910" s="111">
        <v>44985</v>
      </c>
      <c r="H910" t="s">
        <v>2828</v>
      </c>
      <c r="I910" t="s">
        <v>248</v>
      </c>
      <c r="J910" t="s">
        <v>249</v>
      </c>
      <c r="K910" t="s">
        <v>268</v>
      </c>
      <c r="L910" t="s">
        <v>251</v>
      </c>
      <c r="O910" s="111">
        <v>44985</v>
      </c>
      <c r="P910" t="s">
        <v>252</v>
      </c>
      <c r="Q910" t="s">
        <v>1406</v>
      </c>
      <c r="R910" s="111"/>
      <c r="S910" t="s">
        <v>254</v>
      </c>
      <c r="T910" t="s">
        <v>254</v>
      </c>
      <c r="U910" t="s">
        <v>254</v>
      </c>
      <c r="V910" t="s">
        <v>254</v>
      </c>
      <c r="W910">
        <v>0</v>
      </c>
      <c r="X910">
        <v>0</v>
      </c>
      <c r="Y910">
        <v>0</v>
      </c>
      <c r="Z910" s="27">
        <f t="shared" si="14"/>
        <v>0</v>
      </c>
    </row>
    <row r="911" spans="1:26">
      <c r="A911" t="s">
        <v>246</v>
      </c>
      <c r="B911" t="s">
        <v>2202</v>
      </c>
      <c r="C911" t="s">
        <v>2203</v>
      </c>
      <c r="D911" t="s">
        <v>1792</v>
      </c>
      <c r="E911" t="s">
        <v>1528</v>
      </c>
      <c r="F911">
        <v>8024612</v>
      </c>
      <c r="G911" s="111">
        <v>44963</v>
      </c>
      <c r="H911" t="s">
        <v>2829</v>
      </c>
      <c r="I911" t="s">
        <v>255</v>
      </c>
      <c r="J911" t="s">
        <v>249</v>
      </c>
      <c r="K911" t="s">
        <v>250</v>
      </c>
      <c r="L911" t="s">
        <v>251</v>
      </c>
      <c r="O911" s="111">
        <v>44963</v>
      </c>
      <c r="P911" t="s">
        <v>252</v>
      </c>
      <c r="Q911" t="s">
        <v>253</v>
      </c>
      <c r="R911" s="111">
        <v>44964</v>
      </c>
      <c r="S911" t="s">
        <v>254</v>
      </c>
      <c r="T911" t="s">
        <v>254</v>
      </c>
      <c r="U911" t="s">
        <v>254</v>
      </c>
      <c r="V911" t="s">
        <v>254</v>
      </c>
      <c r="W911">
        <v>0</v>
      </c>
      <c r="X911">
        <v>0</v>
      </c>
      <c r="Y911">
        <v>2250</v>
      </c>
      <c r="Z911" s="27">
        <f t="shared" si="14"/>
        <v>2250</v>
      </c>
    </row>
    <row r="912" spans="1:26">
      <c r="A912" t="s">
        <v>246</v>
      </c>
      <c r="B912" t="s">
        <v>2186</v>
      </c>
      <c r="C912" t="s">
        <v>2187</v>
      </c>
      <c r="D912" t="s">
        <v>2830</v>
      </c>
      <c r="E912" t="s">
        <v>2831</v>
      </c>
      <c r="F912">
        <v>12084841</v>
      </c>
      <c r="G912" s="111">
        <v>44959</v>
      </c>
      <c r="H912" t="s">
        <v>2832</v>
      </c>
      <c r="I912" t="s">
        <v>255</v>
      </c>
      <c r="J912" t="s">
        <v>249</v>
      </c>
      <c r="K912" t="s">
        <v>250</v>
      </c>
      <c r="L912" t="s">
        <v>251</v>
      </c>
      <c r="O912" s="111">
        <v>44959</v>
      </c>
      <c r="P912" t="s">
        <v>252</v>
      </c>
      <c r="Q912" t="s">
        <v>253</v>
      </c>
      <c r="R912" s="111">
        <v>44973</v>
      </c>
      <c r="S912" t="s">
        <v>254</v>
      </c>
      <c r="T912" t="s">
        <v>254</v>
      </c>
      <c r="U912" t="s">
        <v>254</v>
      </c>
      <c r="V912" t="s">
        <v>254</v>
      </c>
      <c r="W912">
        <v>0</v>
      </c>
      <c r="X912">
        <v>0</v>
      </c>
      <c r="Y912">
        <v>54.7</v>
      </c>
      <c r="Z912" s="27">
        <f t="shared" si="14"/>
        <v>54.7</v>
      </c>
    </row>
    <row r="913" spans="1:26">
      <c r="A913" t="s">
        <v>246</v>
      </c>
      <c r="B913" t="s">
        <v>2248</v>
      </c>
      <c r="C913" t="s">
        <v>2249</v>
      </c>
      <c r="D913" t="s">
        <v>2833</v>
      </c>
      <c r="E913" t="s">
        <v>54</v>
      </c>
      <c r="F913">
        <v>12110744</v>
      </c>
      <c r="G913" s="111">
        <v>44966</v>
      </c>
      <c r="H913" t="s">
        <v>2834</v>
      </c>
      <c r="I913" t="s">
        <v>248</v>
      </c>
      <c r="J913" t="s">
        <v>259</v>
      </c>
      <c r="K913" t="s">
        <v>268</v>
      </c>
      <c r="L913" t="s">
        <v>251</v>
      </c>
      <c r="O913" s="111">
        <v>44966</v>
      </c>
      <c r="P913" t="s">
        <v>254</v>
      </c>
      <c r="Q913" t="s">
        <v>253</v>
      </c>
      <c r="R913" s="111">
        <v>44971</v>
      </c>
      <c r="S913" t="s">
        <v>254</v>
      </c>
      <c r="T913" t="s">
        <v>254</v>
      </c>
      <c r="U913" t="s">
        <v>254</v>
      </c>
      <c r="V913" t="s">
        <v>254</v>
      </c>
      <c r="W913">
        <v>0</v>
      </c>
      <c r="X913">
        <v>0</v>
      </c>
      <c r="Y913">
        <v>911</v>
      </c>
      <c r="Z913" s="27">
        <f t="shared" si="14"/>
        <v>911</v>
      </c>
    </row>
    <row r="914" spans="1:26">
      <c r="A914" t="s">
        <v>246</v>
      </c>
      <c r="B914" t="s">
        <v>2186</v>
      </c>
      <c r="C914" t="s">
        <v>2187</v>
      </c>
      <c r="D914" t="s">
        <v>2833</v>
      </c>
      <c r="E914" t="s">
        <v>54</v>
      </c>
      <c r="F914">
        <v>12111269</v>
      </c>
      <c r="G914" s="111">
        <v>44966</v>
      </c>
      <c r="H914" t="s">
        <v>2835</v>
      </c>
      <c r="I914" t="s">
        <v>248</v>
      </c>
      <c r="J914" t="s">
        <v>259</v>
      </c>
      <c r="K914" t="s">
        <v>268</v>
      </c>
      <c r="L914" t="s">
        <v>251</v>
      </c>
      <c r="O914" s="111">
        <v>44966</v>
      </c>
      <c r="P914" t="s">
        <v>254</v>
      </c>
      <c r="Q914" t="s">
        <v>253</v>
      </c>
      <c r="R914" s="111">
        <v>44971</v>
      </c>
      <c r="S914" t="s">
        <v>254</v>
      </c>
      <c r="T914" t="s">
        <v>254</v>
      </c>
      <c r="U914" t="s">
        <v>254</v>
      </c>
      <c r="V914" t="s">
        <v>254</v>
      </c>
      <c r="W914">
        <v>0</v>
      </c>
      <c r="X914">
        <v>0</v>
      </c>
      <c r="Y914">
        <v>6388.5</v>
      </c>
      <c r="Z914" s="27">
        <f t="shared" si="14"/>
        <v>6388.5</v>
      </c>
    </row>
    <row r="915" spans="1:26">
      <c r="A915" t="s">
        <v>246</v>
      </c>
      <c r="B915">
        <v>3687478165</v>
      </c>
      <c r="C915" t="s">
        <v>2356</v>
      </c>
      <c r="D915" t="s">
        <v>1527</v>
      </c>
      <c r="E915" t="s">
        <v>1528</v>
      </c>
      <c r="F915">
        <v>181014</v>
      </c>
      <c r="G915" s="111">
        <v>44980</v>
      </c>
      <c r="H915" t="s">
        <v>2836</v>
      </c>
      <c r="I915" t="s">
        <v>271</v>
      </c>
      <c r="J915" t="s">
        <v>249</v>
      </c>
      <c r="K915" t="s">
        <v>250</v>
      </c>
      <c r="L915" t="s">
        <v>251</v>
      </c>
      <c r="O915" s="111">
        <v>44980</v>
      </c>
      <c r="P915" t="s">
        <v>252</v>
      </c>
      <c r="Q915" t="s">
        <v>253</v>
      </c>
      <c r="R915" s="111">
        <v>44981</v>
      </c>
      <c r="S915" t="s">
        <v>254</v>
      </c>
      <c r="T915" t="s">
        <v>254</v>
      </c>
      <c r="U915" t="s">
        <v>254</v>
      </c>
      <c r="V915" t="s">
        <v>254</v>
      </c>
      <c r="W915">
        <v>0</v>
      </c>
      <c r="X915">
        <v>0</v>
      </c>
      <c r="Y915">
        <v>520.91999999999996</v>
      </c>
      <c r="Z915" s="27">
        <f t="shared" si="14"/>
        <v>520.91999999999996</v>
      </c>
    </row>
    <row r="916" spans="1:26">
      <c r="A916" t="s">
        <v>246</v>
      </c>
      <c r="B916">
        <v>43431585434</v>
      </c>
      <c r="C916" t="s">
        <v>2126</v>
      </c>
      <c r="D916" t="s">
        <v>1527</v>
      </c>
      <c r="E916" t="s">
        <v>1528</v>
      </c>
      <c r="F916">
        <v>1292057</v>
      </c>
      <c r="G916" s="111">
        <v>44966</v>
      </c>
      <c r="H916" t="s">
        <v>2837</v>
      </c>
      <c r="I916" t="s">
        <v>248</v>
      </c>
      <c r="J916" t="s">
        <v>259</v>
      </c>
      <c r="K916" t="s">
        <v>250</v>
      </c>
      <c r="O916" s="111">
        <v>44984</v>
      </c>
      <c r="P916" t="s">
        <v>254</v>
      </c>
      <c r="Q916" t="s">
        <v>1406</v>
      </c>
      <c r="R916" s="111"/>
      <c r="S916" t="s">
        <v>254</v>
      </c>
      <c r="T916" t="s">
        <v>254</v>
      </c>
      <c r="U916" t="s">
        <v>254</v>
      </c>
      <c r="V916" t="s">
        <v>254</v>
      </c>
      <c r="W916">
        <v>0</v>
      </c>
      <c r="X916">
        <v>0</v>
      </c>
      <c r="Y916">
        <v>0</v>
      </c>
      <c r="Z916" s="27">
        <f t="shared" si="14"/>
        <v>0</v>
      </c>
    </row>
    <row r="917" spans="1:26">
      <c r="A917" t="s">
        <v>246</v>
      </c>
      <c r="B917">
        <v>43431585434</v>
      </c>
      <c r="C917" t="s">
        <v>2126</v>
      </c>
      <c r="D917" t="s">
        <v>1527</v>
      </c>
      <c r="E917" t="s">
        <v>1528</v>
      </c>
      <c r="F917">
        <v>4156982</v>
      </c>
      <c r="G917" s="111">
        <v>44971</v>
      </c>
      <c r="H917" t="s">
        <v>2838</v>
      </c>
      <c r="I917" t="s">
        <v>255</v>
      </c>
      <c r="J917" t="s">
        <v>249</v>
      </c>
      <c r="K917" t="s">
        <v>250</v>
      </c>
      <c r="L917" t="s">
        <v>251</v>
      </c>
      <c r="O917" s="111">
        <v>44971</v>
      </c>
      <c r="P917" t="s">
        <v>252</v>
      </c>
      <c r="Q917" t="s">
        <v>253</v>
      </c>
      <c r="R917" s="111">
        <v>44972</v>
      </c>
      <c r="S917" t="s">
        <v>254</v>
      </c>
      <c r="T917" t="s">
        <v>254</v>
      </c>
      <c r="U917" t="s">
        <v>254</v>
      </c>
      <c r="V917" t="s">
        <v>254</v>
      </c>
      <c r="W917">
        <v>0</v>
      </c>
      <c r="X917">
        <v>0</v>
      </c>
      <c r="Y917">
        <v>196</v>
      </c>
      <c r="Z917" s="27">
        <f t="shared" si="14"/>
        <v>196</v>
      </c>
    </row>
    <row r="918" spans="1:26">
      <c r="A918" t="s">
        <v>246</v>
      </c>
      <c r="B918">
        <v>10768146461</v>
      </c>
      <c r="C918" t="s">
        <v>2322</v>
      </c>
      <c r="D918" t="s">
        <v>1527</v>
      </c>
      <c r="E918" t="s">
        <v>1528</v>
      </c>
      <c r="F918">
        <v>10910390</v>
      </c>
      <c r="G918" s="111">
        <v>44982</v>
      </c>
      <c r="H918" t="s">
        <v>2839</v>
      </c>
      <c r="I918" t="s">
        <v>271</v>
      </c>
      <c r="J918" t="s">
        <v>249</v>
      </c>
      <c r="K918" t="s">
        <v>250</v>
      </c>
      <c r="L918" t="s">
        <v>251</v>
      </c>
      <c r="O918" s="111">
        <v>44982</v>
      </c>
      <c r="P918" t="s">
        <v>252</v>
      </c>
      <c r="Q918" t="s">
        <v>282</v>
      </c>
      <c r="R918" s="111">
        <v>44984</v>
      </c>
      <c r="S918" t="s">
        <v>254</v>
      </c>
      <c r="T918" t="s">
        <v>254</v>
      </c>
      <c r="U918" t="s">
        <v>254</v>
      </c>
      <c r="V918" t="s">
        <v>254</v>
      </c>
      <c r="W918">
        <v>0</v>
      </c>
      <c r="X918">
        <v>0</v>
      </c>
      <c r="Y918">
        <v>0</v>
      </c>
      <c r="Z918" s="27">
        <f t="shared" si="14"/>
        <v>0</v>
      </c>
    </row>
    <row r="919" spans="1:26">
      <c r="A919" t="s">
        <v>246</v>
      </c>
      <c r="B919">
        <v>9408588436</v>
      </c>
      <c r="C919" t="s">
        <v>1526</v>
      </c>
      <c r="D919" t="s">
        <v>1527</v>
      </c>
      <c r="E919" t="s">
        <v>1528</v>
      </c>
      <c r="F919">
        <v>11250747</v>
      </c>
      <c r="G919" s="111">
        <v>44980</v>
      </c>
      <c r="H919" t="s">
        <v>2840</v>
      </c>
      <c r="I919" t="s">
        <v>248</v>
      </c>
      <c r="J919" t="s">
        <v>249</v>
      </c>
      <c r="K919" t="s">
        <v>250</v>
      </c>
      <c r="L919" t="s">
        <v>251</v>
      </c>
      <c r="O919" s="111">
        <v>44980</v>
      </c>
      <c r="P919" t="s">
        <v>252</v>
      </c>
      <c r="Q919" t="s">
        <v>253</v>
      </c>
      <c r="R919" s="111">
        <v>44981</v>
      </c>
      <c r="S919" t="s">
        <v>254</v>
      </c>
      <c r="T919" t="s">
        <v>254</v>
      </c>
      <c r="U919" t="s">
        <v>254</v>
      </c>
      <c r="V919" t="s">
        <v>254</v>
      </c>
      <c r="W919">
        <v>0</v>
      </c>
      <c r="X919">
        <v>0</v>
      </c>
      <c r="Y919">
        <v>200.1</v>
      </c>
      <c r="Z919" s="27">
        <f t="shared" si="14"/>
        <v>200.1</v>
      </c>
    </row>
    <row r="920" spans="1:26">
      <c r="A920" t="s">
        <v>246</v>
      </c>
      <c r="B920">
        <v>10768146461</v>
      </c>
      <c r="C920" t="s">
        <v>2322</v>
      </c>
      <c r="D920" t="s">
        <v>1527</v>
      </c>
      <c r="E920" t="s">
        <v>1528</v>
      </c>
      <c r="F920">
        <v>11864317</v>
      </c>
      <c r="G920" s="111">
        <v>44985</v>
      </c>
      <c r="H920" t="s">
        <v>2841</v>
      </c>
      <c r="I920" t="s">
        <v>260</v>
      </c>
      <c r="J920" t="s">
        <v>249</v>
      </c>
      <c r="K920" t="s">
        <v>250</v>
      </c>
      <c r="L920" t="s">
        <v>251</v>
      </c>
      <c r="O920" s="111">
        <v>44985</v>
      </c>
      <c r="P920" t="s">
        <v>252</v>
      </c>
      <c r="Q920" t="s">
        <v>1406</v>
      </c>
      <c r="R920" s="111"/>
      <c r="S920" t="s">
        <v>254</v>
      </c>
      <c r="T920" t="s">
        <v>254</v>
      </c>
      <c r="U920" t="s">
        <v>254</v>
      </c>
      <c r="V920" t="s">
        <v>254</v>
      </c>
      <c r="W920">
        <v>0</v>
      </c>
      <c r="X920">
        <v>0</v>
      </c>
      <c r="Y920">
        <v>0</v>
      </c>
      <c r="Z920" s="27">
        <f t="shared" si="14"/>
        <v>0</v>
      </c>
    </row>
    <row r="921" spans="1:26">
      <c r="A921" t="s">
        <v>246</v>
      </c>
      <c r="B921">
        <v>43431585434</v>
      </c>
      <c r="C921" t="s">
        <v>2126</v>
      </c>
      <c r="D921" t="s">
        <v>1527</v>
      </c>
      <c r="E921" t="s">
        <v>1528</v>
      </c>
      <c r="F921">
        <v>12037807</v>
      </c>
      <c r="G921" s="111">
        <v>44982</v>
      </c>
      <c r="H921" t="s">
        <v>2842</v>
      </c>
      <c r="I921" t="s">
        <v>271</v>
      </c>
      <c r="J921" t="s">
        <v>249</v>
      </c>
      <c r="K921" t="s">
        <v>250</v>
      </c>
      <c r="L921" t="s">
        <v>251</v>
      </c>
      <c r="O921" s="111">
        <v>44982</v>
      </c>
      <c r="P921" t="s">
        <v>252</v>
      </c>
      <c r="Q921" t="s">
        <v>257</v>
      </c>
      <c r="R921" s="111">
        <v>44984</v>
      </c>
      <c r="S921" t="s">
        <v>254</v>
      </c>
      <c r="T921" t="s">
        <v>254</v>
      </c>
      <c r="U921" t="s">
        <v>254</v>
      </c>
      <c r="V921" t="s">
        <v>254</v>
      </c>
      <c r="W921">
        <v>0</v>
      </c>
      <c r="X921">
        <v>0</v>
      </c>
      <c r="Y921">
        <v>0</v>
      </c>
      <c r="Z921" s="27">
        <f t="shared" si="14"/>
        <v>0</v>
      </c>
    </row>
    <row r="922" spans="1:26">
      <c r="A922" t="s">
        <v>246</v>
      </c>
      <c r="B922">
        <v>43431585434</v>
      </c>
      <c r="C922" t="s">
        <v>2126</v>
      </c>
      <c r="D922" t="s">
        <v>1527</v>
      </c>
      <c r="E922" t="s">
        <v>1528</v>
      </c>
      <c r="F922">
        <v>12054055</v>
      </c>
      <c r="G922" s="111">
        <v>44953</v>
      </c>
      <c r="H922" t="s">
        <v>1845</v>
      </c>
      <c r="I922" t="s">
        <v>255</v>
      </c>
      <c r="J922" t="s">
        <v>249</v>
      </c>
      <c r="K922" t="s">
        <v>250</v>
      </c>
      <c r="L922" t="s">
        <v>251</v>
      </c>
      <c r="O922" s="111">
        <v>44953</v>
      </c>
      <c r="P922" t="s">
        <v>252</v>
      </c>
      <c r="Q922" t="s">
        <v>253</v>
      </c>
      <c r="R922">
        <v>44954</v>
      </c>
      <c r="S922" t="s">
        <v>254</v>
      </c>
      <c r="T922" t="s">
        <v>254</v>
      </c>
      <c r="U922" t="s">
        <v>254</v>
      </c>
      <c r="V922" t="s">
        <v>254</v>
      </c>
      <c r="W922">
        <v>0</v>
      </c>
      <c r="X922">
        <v>259</v>
      </c>
      <c r="Y922">
        <v>657</v>
      </c>
      <c r="Z922" s="27">
        <f t="shared" si="14"/>
        <v>916</v>
      </c>
    </row>
    <row r="923" spans="1:26">
      <c r="A923" t="s">
        <v>246</v>
      </c>
      <c r="B923">
        <v>43431585434</v>
      </c>
      <c r="C923" t="s">
        <v>2126</v>
      </c>
      <c r="D923" t="s">
        <v>1527</v>
      </c>
      <c r="E923" t="s">
        <v>1528</v>
      </c>
      <c r="F923">
        <v>12068113</v>
      </c>
      <c r="G923" s="111">
        <v>44957</v>
      </c>
      <c r="H923" t="s">
        <v>1846</v>
      </c>
      <c r="I923" t="s">
        <v>248</v>
      </c>
      <c r="J923" t="s">
        <v>249</v>
      </c>
      <c r="K923" t="s">
        <v>250</v>
      </c>
      <c r="L923" t="s">
        <v>251</v>
      </c>
      <c r="O923" s="111">
        <v>44957</v>
      </c>
      <c r="P923" t="s">
        <v>252</v>
      </c>
      <c r="Q923" t="s">
        <v>257</v>
      </c>
      <c r="R923" s="111"/>
      <c r="S923" t="s">
        <v>254</v>
      </c>
      <c r="T923" t="s">
        <v>254</v>
      </c>
      <c r="U923" t="s">
        <v>254</v>
      </c>
      <c r="V923" t="s">
        <v>254</v>
      </c>
      <c r="W923">
        <v>0</v>
      </c>
      <c r="X923">
        <v>0</v>
      </c>
      <c r="Y923">
        <v>0</v>
      </c>
      <c r="Z923" s="27">
        <f t="shared" si="14"/>
        <v>0</v>
      </c>
    </row>
    <row r="924" spans="1:26">
      <c r="A924" t="s">
        <v>246</v>
      </c>
      <c r="B924">
        <v>43431585434</v>
      </c>
      <c r="C924" t="s">
        <v>2126</v>
      </c>
      <c r="D924" t="s">
        <v>1527</v>
      </c>
      <c r="E924" t="s">
        <v>1528</v>
      </c>
      <c r="F924">
        <v>12069900</v>
      </c>
      <c r="G924" s="111">
        <v>44964</v>
      </c>
      <c r="H924" t="s">
        <v>2843</v>
      </c>
      <c r="I924" t="s">
        <v>248</v>
      </c>
      <c r="J924" t="s">
        <v>259</v>
      </c>
      <c r="K924" t="s">
        <v>250</v>
      </c>
      <c r="L924" t="s">
        <v>251</v>
      </c>
      <c r="O924" s="111">
        <v>44967</v>
      </c>
      <c r="P924" t="s">
        <v>254</v>
      </c>
      <c r="Q924" t="s">
        <v>257</v>
      </c>
      <c r="R924" s="111"/>
      <c r="S924" t="s">
        <v>254</v>
      </c>
      <c r="T924" t="s">
        <v>254</v>
      </c>
      <c r="U924" t="s">
        <v>254</v>
      </c>
      <c r="V924" t="s">
        <v>254</v>
      </c>
      <c r="W924">
        <v>0</v>
      </c>
      <c r="X924">
        <v>0</v>
      </c>
      <c r="Y924">
        <v>0</v>
      </c>
      <c r="Z924" s="27">
        <f t="shared" si="14"/>
        <v>0</v>
      </c>
    </row>
    <row r="925" spans="1:26">
      <c r="A925" t="s">
        <v>246</v>
      </c>
      <c r="B925">
        <v>43431585434</v>
      </c>
      <c r="C925" t="s">
        <v>2126</v>
      </c>
      <c r="D925" t="s">
        <v>1527</v>
      </c>
      <c r="E925" t="s">
        <v>1528</v>
      </c>
      <c r="F925">
        <v>12086092</v>
      </c>
      <c r="G925" s="111">
        <v>44961</v>
      </c>
      <c r="H925" t="s">
        <v>2844</v>
      </c>
      <c r="I925" t="s">
        <v>255</v>
      </c>
      <c r="J925" t="s">
        <v>249</v>
      </c>
      <c r="K925" t="s">
        <v>250</v>
      </c>
      <c r="L925" t="s">
        <v>251</v>
      </c>
      <c r="O925" s="111">
        <v>44961</v>
      </c>
      <c r="P925" t="s">
        <v>252</v>
      </c>
      <c r="Q925" t="s">
        <v>257</v>
      </c>
      <c r="R925">
        <v>44963</v>
      </c>
      <c r="S925" t="s">
        <v>254</v>
      </c>
      <c r="T925" t="s">
        <v>254</v>
      </c>
      <c r="U925" t="s">
        <v>254</v>
      </c>
      <c r="V925" t="s">
        <v>254</v>
      </c>
      <c r="W925">
        <v>0</v>
      </c>
      <c r="X925">
        <v>0</v>
      </c>
      <c r="Y925">
        <v>0</v>
      </c>
      <c r="Z925" s="27">
        <f t="shared" si="14"/>
        <v>0</v>
      </c>
    </row>
    <row r="926" spans="1:26">
      <c r="A926" t="s">
        <v>246</v>
      </c>
      <c r="B926">
        <v>43431585434</v>
      </c>
      <c r="C926" t="s">
        <v>2126</v>
      </c>
      <c r="D926" t="s">
        <v>1527</v>
      </c>
      <c r="E926" t="s">
        <v>1528</v>
      </c>
      <c r="F926">
        <v>12095378</v>
      </c>
      <c r="G926" s="111">
        <v>44963</v>
      </c>
      <c r="H926" t="s">
        <v>2845</v>
      </c>
      <c r="I926" t="s">
        <v>255</v>
      </c>
      <c r="J926" t="s">
        <v>249</v>
      </c>
      <c r="K926" t="s">
        <v>268</v>
      </c>
      <c r="L926" t="s">
        <v>251</v>
      </c>
      <c r="O926" s="111">
        <v>44963</v>
      </c>
      <c r="P926" t="s">
        <v>252</v>
      </c>
      <c r="Q926" t="s">
        <v>257</v>
      </c>
      <c r="R926" s="111">
        <v>44964</v>
      </c>
      <c r="S926" t="s">
        <v>254</v>
      </c>
      <c r="T926" t="s">
        <v>254</v>
      </c>
      <c r="U926" t="s">
        <v>254</v>
      </c>
      <c r="V926" t="s">
        <v>254</v>
      </c>
      <c r="W926">
        <v>0</v>
      </c>
      <c r="X926">
        <v>0</v>
      </c>
      <c r="Y926">
        <v>0</v>
      </c>
      <c r="Z926" s="27">
        <f t="shared" si="14"/>
        <v>0</v>
      </c>
    </row>
    <row r="927" spans="1:26">
      <c r="A927" t="s">
        <v>246</v>
      </c>
      <c r="B927" t="s">
        <v>2211</v>
      </c>
      <c r="C927" t="s">
        <v>2212</v>
      </c>
      <c r="D927" t="s">
        <v>1527</v>
      </c>
      <c r="E927" t="s">
        <v>1528</v>
      </c>
      <c r="F927">
        <v>12095461</v>
      </c>
      <c r="G927" s="111">
        <v>44961</v>
      </c>
      <c r="H927" t="s">
        <v>2846</v>
      </c>
      <c r="I927" t="s">
        <v>255</v>
      </c>
      <c r="J927" t="s">
        <v>249</v>
      </c>
      <c r="K927" t="s">
        <v>250</v>
      </c>
      <c r="L927" t="s">
        <v>251</v>
      </c>
      <c r="O927" s="111">
        <v>44961</v>
      </c>
      <c r="P927" t="s">
        <v>252</v>
      </c>
      <c r="Q927" t="s">
        <v>253</v>
      </c>
      <c r="R927" s="111">
        <v>44963</v>
      </c>
      <c r="S927" t="s">
        <v>254</v>
      </c>
      <c r="T927" t="s">
        <v>254</v>
      </c>
      <c r="U927" t="s">
        <v>254</v>
      </c>
      <c r="V927" t="s">
        <v>254</v>
      </c>
      <c r="W927">
        <v>0</v>
      </c>
      <c r="X927">
        <v>0</v>
      </c>
      <c r="Y927">
        <v>1942</v>
      </c>
      <c r="Z927" s="27">
        <f t="shared" si="14"/>
        <v>1942</v>
      </c>
    </row>
    <row r="928" spans="1:26">
      <c r="A928" t="s">
        <v>246</v>
      </c>
      <c r="B928">
        <v>43431585434</v>
      </c>
      <c r="C928" t="s">
        <v>2126</v>
      </c>
      <c r="D928" t="s">
        <v>1527</v>
      </c>
      <c r="E928" t="s">
        <v>1528</v>
      </c>
      <c r="F928">
        <v>12102239</v>
      </c>
      <c r="G928" s="111">
        <v>44965</v>
      </c>
      <c r="H928" t="s">
        <v>2847</v>
      </c>
      <c r="I928" t="s">
        <v>248</v>
      </c>
      <c r="J928" t="s">
        <v>259</v>
      </c>
      <c r="K928" t="s">
        <v>250</v>
      </c>
      <c r="L928" t="s">
        <v>251</v>
      </c>
      <c r="O928" s="111">
        <v>44965</v>
      </c>
      <c r="P928" t="s">
        <v>254</v>
      </c>
      <c r="Q928" t="s">
        <v>253</v>
      </c>
      <c r="R928" s="111">
        <v>44970</v>
      </c>
      <c r="S928" t="s">
        <v>254</v>
      </c>
      <c r="T928" t="s">
        <v>254</v>
      </c>
      <c r="U928" t="s">
        <v>254</v>
      </c>
      <c r="V928" t="s">
        <v>254</v>
      </c>
      <c r="W928">
        <v>0</v>
      </c>
      <c r="X928">
        <v>0</v>
      </c>
      <c r="Y928">
        <v>1168.5999755859375</v>
      </c>
      <c r="Z928" s="27">
        <f t="shared" si="14"/>
        <v>1168.5999755859375</v>
      </c>
    </row>
    <row r="929" spans="1:26">
      <c r="A929" t="s">
        <v>246</v>
      </c>
      <c r="B929">
        <v>43431585434</v>
      </c>
      <c r="C929" t="s">
        <v>2126</v>
      </c>
      <c r="D929" t="s">
        <v>1527</v>
      </c>
      <c r="E929" t="s">
        <v>1528</v>
      </c>
      <c r="F929">
        <v>12106547</v>
      </c>
      <c r="G929" s="111">
        <v>44965</v>
      </c>
      <c r="H929" t="s">
        <v>2848</v>
      </c>
      <c r="I929" t="s">
        <v>248</v>
      </c>
      <c r="J929" t="s">
        <v>259</v>
      </c>
      <c r="K929" t="s">
        <v>250</v>
      </c>
      <c r="O929" s="111">
        <v>44965</v>
      </c>
      <c r="P929" t="s">
        <v>254</v>
      </c>
      <c r="Q929" t="s">
        <v>253</v>
      </c>
      <c r="R929" s="111">
        <v>44968</v>
      </c>
      <c r="S929" t="s">
        <v>254</v>
      </c>
      <c r="T929" t="s">
        <v>254</v>
      </c>
      <c r="U929" t="s">
        <v>254</v>
      </c>
      <c r="V929" t="s">
        <v>254</v>
      </c>
      <c r="W929">
        <v>0</v>
      </c>
      <c r="X929">
        <v>0</v>
      </c>
      <c r="Y929">
        <v>350.09999465942383</v>
      </c>
      <c r="Z929" s="27">
        <f t="shared" si="14"/>
        <v>350.09999465942383</v>
      </c>
    </row>
    <row r="930" spans="1:26">
      <c r="A930" t="s">
        <v>246</v>
      </c>
      <c r="B930" t="s">
        <v>2211</v>
      </c>
      <c r="C930" t="s">
        <v>2212</v>
      </c>
      <c r="D930" t="s">
        <v>1527</v>
      </c>
      <c r="E930" t="s">
        <v>1528</v>
      </c>
      <c r="F930">
        <v>12110701</v>
      </c>
      <c r="G930" s="111">
        <v>44966</v>
      </c>
      <c r="H930" t="s">
        <v>2849</v>
      </c>
      <c r="I930" t="s">
        <v>248</v>
      </c>
      <c r="J930" t="s">
        <v>259</v>
      </c>
      <c r="K930" t="s">
        <v>250</v>
      </c>
      <c r="L930" t="s">
        <v>251</v>
      </c>
      <c r="O930" s="111">
        <v>44966</v>
      </c>
      <c r="P930" t="s">
        <v>254</v>
      </c>
      <c r="Q930" t="s">
        <v>253</v>
      </c>
      <c r="R930" s="111">
        <v>44971</v>
      </c>
      <c r="S930" t="s">
        <v>254</v>
      </c>
      <c r="T930" t="s">
        <v>254</v>
      </c>
      <c r="U930" t="s">
        <v>254</v>
      </c>
      <c r="V930" t="s">
        <v>254</v>
      </c>
      <c r="W930">
        <v>0</v>
      </c>
      <c r="X930">
        <v>0</v>
      </c>
      <c r="Y930">
        <v>90</v>
      </c>
      <c r="Z930" s="27">
        <f t="shared" si="14"/>
        <v>90</v>
      </c>
    </row>
    <row r="931" spans="1:26">
      <c r="A931" t="s">
        <v>246</v>
      </c>
      <c r="B931">
        <v>43431585434</v>
      </c>
      <c r="C931" t="s">
        <v>2126</v>
      </c>
      <c r="D931" t="s">
        <v>1527</v>
      </c>
      <c r="E931" t="s">
        <v>1528</v>
      </c>
      <c r="F931">
        <v>12110977</v>
      </c>
      <c r="G931" s="111">
        <v>44966</v>
      </c>
      <c r="H931" t="s">
        <v>2850</v>
      </c>
      <c r="I931" t="s">
        <v>248</v>
      </c>
      <c r="J931" t="s">
        <v>259</v>
      </c>
      <c r="K931" t="s">
        <v>250</v>
      </c>
      <c r="L931" t="s">
        <v>251</v>
      </c>
      <c r="O931" s="111">
        <v>44966</v>
      </c>
      <c r="P931" t="s">
        <v>254</v>
      </c>
      <c r="Q931" t="s">
        <v>253</v>
      </c>
      <c r="R931" s="111">
        <v>44971</v>
      </c>
      <c r="S931" t="s">
        <v>254</v>
      </c>
      <c r="T931" t="s">
        <v>254</v>
      </c>
      <c r="U931" t="s">
        <v>254</v>
      </c>
      <c r="V931" t="s">
        <v>254</v>
      </c>
      <c r="W931">
        <v>0</v>
      </c>
      <c r="X931">
        <v>0</v>
      </c>
      <c r="Y931">
        <v>1870.5</v>
      </c>
      <c r="Z931" s="27">
        <f t="shared" si="14"/>
        <v>1870.5</v>
      </c>
    </row>
    <row r="932" spans="1:26">
      <c r="A932" t="s">
        <v>246</v>
      </c>
      <c r="B932">
        <v>43431585434</v>
      </c>
      <c r="C932" t="s">
        <v>2126</v>
      </c>
      <c r="D932" t="s">
        <v>1527</v>
      </c>
      <c r="E932" t="s">
        <v>1528</v>
      </c>
      <c r="F932">
        <v>12112030</v>
      </c>
      <c r="G932" s="111">
        <v>44966</v>
      </c>
      <c r="H932" t="s">
        <v>2851</v>
      </c>
      <c r="I932" t="s">
        <v>248</v>
      </c>
      <c r="J932" t="s">
        <v>259</v>
      </c>
      <c r="K932" t="s">
        <v>250</v>
      </c>
      <c r="L932" t="s">
        <v>251</v>
      </c>
      <c r="O932" s="111">
        <v>44966</v>
      </c>
      <c r="P932" t="s">
        <v>254</v>
      </c>
      <c r="Q932" t="s">
        <v>253</v>
      </c>
      <c r="R932" s="111">
        <v>44971</v>
      </c>
      <c r="S932" t="s">
        <v>254</v>
      </c>
      <c r="T932" t="s">
        <v>254</v>
      </c>
      <c r="U932" t="s">
        <v>254</v>
      </c>
      <c r="V932" t="s">
        <v>254</v>
      </c>
      <c r="W932">
        <v>0</v>
      </c>
      <c r="X932">
        <v>0</v>
      </c>
      <c r="Y932">
        <v>25</v>
      </c>
      <c r="Z932" s="27">
        <f t="shared" si="14"/>
        <v>25</v>
      </c>
    </row>
    <row r="933" spans="1:26">
      <c r="A933" t="s">
        <v>246</v>
      </c>
      <c r="B933" t="s">
        <v>2211</v>
      </c>
      <c r="C933" t="s">
        <v>2212</v>
      </c>
      <c r="D933" t="s">
        <v>1527</v>
      </c>
      <c r="E933" t="s">
        <v>1528</v>
      </c>
      <c r="F933">
        <v>12116412</v>
      </c>
      <c r="G933" s="111">
        <v>44967</v>
      </c>
      <c r="H933" t="s">
        <v>2852</v>
      </c>
      <c r="I933" t="s">
        <v>248</v>
      </c>
      <c r="J933" t="s">
        <v>259</v>
      </c>
      <c r="K933" t="s">
        <v>250</v>
      </c>
      <c r="L933" t="s">
        <v>251</v>
      </c>
      <c r="O933" s="111">
        <v>44967</v>
      </c>
      <c r="P933" t="s">
        <v>254</v>
      </c>
      <c r="Q933" t="s">
        <v>253</v>
      </c>
      <c r="R933" s="111">
        <v>44973</v>
      </c>
      <c r="S933" t="s">
        <v>254</v>
      </c>
      <c r="T933" t="s">
        <v>254</v>
      </c>
      <c r="U933" t="s">
        <v>254</v>
      </c>
      <c r="V933" t="s">
        <v>254</v>
      </c>
      <c r="W933">
        <v>0</v>
      </c>
      <c r="X933">
        <v>0</v>
      </c>
      <c r="Y933">
        <v>698.16002035140991</v>
      </c>
      <c r="Z933" s="27">
        <f t="shared" si="14"/>
        <v>698.16002035140991</v>
      </c>
    </row>
    <row r="934" spans="1:26">
      <c r="A934" t="s">
        <v>246</v>
      </c>
      <c r="B934">
        <v>43431585434</v>
      </c>
      <c r="C934" t="s">
        <v>2126</v>
      </c>
      <c r="D934" t="s">
        <v>1527</v>
      </c>
      <c r="E934" t="s">
        <v>1528</v>
      </c>
      <c r="F934">
        <v>12120759</v>
      </c>
      <c r="G934" s="111">
        <v>44970</v>
      </c>
      <c r="H934" t="s">
        <v>2853</v>
      </c>
      <c r="I934" t="s">
        <v>248</v>
      </c>
      <c r="J934" t="s">
        <v>259</v>
      </c>
      <c r="K934" t="s">
        <v>268</v>
      </c>
      <c r="L934" t="s">
        <v>251</v>
      </c>
      <c r="O934" s="111">
        <v>44970</v>
      </c>
      <c r="P934" t="s">
        <v>254</v>
      </c>
      <c r="Q934" t="s">
        <v>253</v>
      </c>
      <c r="R934" s="111">
        <v>44973</v>
      </c>
      <c r="S934" t="s">
        <v>254</v>
      </c>
      <c r="T934" t="s">
        <v>254</v>
      </c>
      <c r="U934" t="s">
        <v>254</v>
      </c>
      <c r="V934" t="s">
        <v>254</v>
      </c>
      <c r="W934">
        <v>0</v>
      </c>
      <c r="X934">
        <v>0</v>
      </c>
      <c r="Y934">
        <v>277.18999481201172</v>
      </c>
      <c r="Z934" s="27">
        <f t="shared" si="14"/>
        <v>277.18999481201172</v>
      </c>
    </row>
    <row r="935" spans="1:26">
      <c r="A935" t="s">
        <v>246</v>
      </c>
      <c r="B935" t="s">
        <v>2211</v>
      </c>
      <c r="C935" t="s">
        <v>2212</v>
      </c>
      <c r="D935" t="s">
        <v>1527</v>
      </c>
      <c r="E935" t="s">
        <v>1528</v>
      </c>
      <c r="F935">
        <v>12120896</v>
      </c>
      <c r="G935" s="111">
        <v>44970</v>
      </c>
      <c r="H935" t="s">
        <v>2854</v>
      </c>
      <c r="I935" t="s">
        <v>248</v>
      </c>
      <c r="J935" t="s">
        <v>259</v>
      </c>
      <c r="K935" t="s">
        <v>250</v>
      </c>
      <c r="L935" t="s">
        <v>251</v>
      </c>
      <c r="O935" s="111">
        <v>44970</v>
      </c>
      <c r="P935" t="s">
        <v>254</v>
      </c>
      <c r="Q935" t="s">
        <v>253</v>
      </c>
      <c r="R935" s="111">
        <v>44973</v>
      </c>
      <c r="S935" t="s">
        <v>254</v>
      </c>
      <c r="T935" t="s">
        <v>254</v>
      </c>
      <c r="U935" t="s">
        <v>254</v>
      </c>
      <c r="V935" t="s">
        <v>254</v>
      </c>
      <c r="W935">
        <v>0</v>
      </c>
      <c r="X935">
        <v>0</v>
      </c>
      <c r="Y935">
        <v>1664</v>
      </c>
      <c r="Z935" s="27">
        <f t="shared" si="14"/>
        <v>1664</v>
      </c>
    </row>
    <row r="936" spans="1:26">
      <c r="A936" t="s">
        <v>246</v>
      </c>
      <c r="B936">
        <v>43431585434</v>
      </c>
      <c r="C936" t="s">
        <v>2126</v>
      </c>
      <c r="D936" t="s">
        <v>1527</v>
      </c>
      <c r="E936" t="s">
        <v>1528</v>
      </c>
      <c r="F936">
        <v>12129131</v>
      </c>
      <c r="G936" s="111">
        <v>44972</v>
      </c>
      <c r="H936" t="s">
        <v>2855</v>
      </c>
      <c r="I936" t="s">
        <v>255</v>
      </c>
      <c r="L936" t="s">
        <v>251</v>
      </c>
      <c r="O936" s="111">
        <v>44973</v>
      </c>
      <c r="P936" t="s">
        <v>252</v>
      </c>
      <c r="Q936" t="s">
        <v>253</v>
      </c>
      <c r="R936" s="111">
        <v>44974</v>
      </c>
      <c r="S936" t="s">
        <v>254</v>
      </c>
      <c r="T936" t="s">
        <v>254</v>
      </c>
      <c r="U936" t="s">
        <v>254</v>
      </c>
      <c r="V936" t="s">
        <v>254</v>
      </c>
      <c r="W936">
        <v>0</v>
      </c>
      <c r="X936">
        <v>0</v>
      </c>
      <c r="Y936">
        <v>10</v>
      </c>
      <c r="Z936" s="27">
        <f t="shared" si="14"/>
        <v>10</v>
      </c>
    </row>
    <row r="937" spans="1:26">
      <c r="A937" t="s">
        <v>246</v>
      </c>
      <c r="B937" t="s">
        <v>2211</v>
      </c>
      <c r="C937" t="s">
        <v>2212</v>
      </c>
      <c r="D937" t="s">
        <v>1527</v>
      </c>
      <c r="E937" t="s">
        <v>1528</v>
      </c>
      <c r="F937">
        <v>12136498</v>
      </c>
      <c r="G937" s="111">
        <v>44973</v>
      </c>
      <c r="H937" t="s">
        <v>2856</v>
      </c>
      <c r="I937" t="s">
        <v>255</v>
      </c>
      <c r="J937" t="s">
        <v>249</v>
      </c>
      <c r="K937" t="s">
        <v>250</v>
      </c>
      <c r="L937" t="s">
        <v>251</v>
      </c>
      <c r="O937" s="111">
        <v>44973</v>
      </c>
      <c r="P937" t="s">
        <v>252</v>
      </c>
      <c r="Q937" t="s">
        <v>257</v>
      </c>
      <c r="R937" s="111">
        <v>44974</v>
      </c>
      <c r="S937" t="s">
        <v>254</v>
      </c>
      <c r="T937" t="s">
        <v>254</v>
      </c>
      <c r="U937" t="s">
        <v>254</v>
      </c>
      <c r="V937" t="s">
        <v>254</v>
      </c>
      <c r="W937">
        <v>0</v>
      </c>
      <c r="X937">
        <v>0</v>
      </c>
      <c r="Y937">
        <v>0</v>
      </c>
      <c r="Z937" s="27">
        <f t="shared" si="14"/>
        <v>0</v>
      </c>
    </row>
    <row r="938" spans="1:26">
      <c r="A938" t="s">
        <v>246</v>
      </c>
      <c r="B938" t="s">
        <v>2211</v>
      </c>
      <c r="C938" t="s">
        <v>2212</v>
      </c>
      <c r="D938" t="s">
        <v>1527</v>
      </c>
      <c r="E938" t="s">
        <v>1528</v>
      </c>
      <c r="F938">
        <v>12151051</v>
      </c>
      <c r="G938" s="111">
        <v>44980</v>
      </c>
      <c r="H938" t="s">
        <v>2857</v>
      </c>
      <c r="I938" t="s">
        <v>271</v>
      </c>
      <c r="J938" t="s">
        <v>249</v>
      </c>
      <c r="K938" t="s">
        <v>250</v>
      </c>
      <c r="L938" t="s">
        <v>251</v>
      </c>
      <c r="O938" s="111">
        <v>44980</v>
      </c>
      <c r="P938" t="s">
        <v>252</v>
      </c>
      <c r="Q938" t="s">
        <v>253</v>
      </c>
      <c r="R938" s="111">
        <v>44981</v>
      </c>
      <c r="S938" t="s">
        <v>254</v>
      </c>
      <c r="T938" t="s">
        <v>254</v>
      </c>
      <c r="U938" t="s">
        <v>254</v>
      </c>
      <c r="V938" t="s">
        <v>254</v>
      </c>
      <c r="W938">
        <v>0</v>
      </c>
      <c r="X938">
        <v>0</v>
      </c>
      <c r="Y938">
        <v>108.5</v>
      </c>
      <c r="Z938" s="27">
        <f t="shared" si="14"/>
        <v>108.5</v>
      </c>
    </row>
    <row r="939" spans="1:26">
      <c r="A939" t="s">
        <v>246</v>
      </c>
      <c r="B939">
        <v>10768146461</v>
      </c>
      <c r="C939" t="s">
        <v>2322</v>
      </c>
      <c r="D939" t="s">
        <v>1527</v>
      </c>
      <c r="E939" t="s">
        <v>1528</v>
      </c>
      <c r="F939">
        <v>12152398</v>
      </c>
      <c r="G939" s="111">
        <v>44980</v>
      </c>
      <c r="H939" t="s">
        <v>2858</v>
      </c>
      <c r="I939" t="s">
        <v>271</v>
      </c>
      <c r="J939" t="s">
        <v>249</v>
      </c>
      <c r="K939" t="s">
        <v>250</v>
      </c>
      <c r="L939" t="s">
        <v>251</v>
      </c>
      <c r="O939" s="111">
        <v>44980</v>
      </c>
      <c r="P939" t="s">
        <v>252</v>
      </c>
      <c r="Q939" t="s">
        <v>253</v>
      </c>
      <c r="R939" s="111">
        <v>44981</v>
      </c>
      <c r="S939" t="s">
        <v>254</v>
      </c>
      <c r="T939" t="s">
        <v>254</v>
      </c>
      <c r="U939" t="s">
        <v>254</v>
      </c>
      <c r="V939" t="s">
        <v>254</v>
      </c>
      <c r="W939">
        <v>0</v>
      </c>
      <c r="X939">
        <v>0</v>
      </c>
      <c r="Y939">
        <v>43</v>
      </c>
      <c r="Z939" s="27">
        <f t="shared" si="14"/>
        <v>43</v>
      </c>
    </row>
    <row r="940" spans="1:26">
      <c r="A940" t="s">
        <v>246</v>
      </c>
      <c r="B940" t="s">
        <v>2211</v>
      </c>
      <c r="C940" t="s">
        <v>2212</v>
      </c>
      <c r="D940" t="s">
        <v>1527</v>
      </c>
      <c r="E940" t="s">
        <v>1528</v>
      </c>
      <c r="F940">
        <v>12156714</v>
      </c>
      <c r="G940" s="111">
        <v>44981</v>
      </c>
      <c r="H940" t="s">
        <v>2859</v>
      </c>
      <c r="I940" t="s">
        <v>271</v>
      </c>
      <c r="J940" t="s">
        <v>249</v>
      </c>
      <c r="K940" t="s">
        <v>250</v>
      </c>
      <c r="L940" t="s">
        <v>251</v>
      </c>
      <c r="O940" s="111">
        <v>44981</v>
      </c>
      <c r="P940" t="s">
        <v>252</v>
      </c>
      <c r="Q940" t="s">
        <v>253</v>
      </c>
      <c r="R940" s="111">
        <v>44982</v>
      </c>
      <c r="S940" t="s">
        <v>254</v>
      </c>
      <c r="T940" t="s">
        <v>254</v>
      </c>
      <c r="U940" t="s">
        <v>254</v>
      </c>
      <c r="V940" t="s">
        <v>254</v>
      </c>
      <c r="W940">
        <v>0</v>
      </c>
      <c r="X940">
        <v>0</v>
      </c>
      <c r="Y940">
        <v>102.4</v>
      </c>
      <c r="Z940" s="27">
        <f t="shared" si="14"/>
        <v>102.4</v>
      </c>
    </row>
    <row r="941" spans="1:26">
      <c r="A941" t="s">
        <v>246</v>
      </c>
      <c r="B941">
        <v>10768146461</v>
      </c>
      <c r="C941" t="s">
        <v>2322</v>
      </c>
      <c r="D941" t="s">
        <v>1527</v>
      </c>
      <c r="E941" t="s">
        <v>1528</v>
      </c>
      <c r="F941">
        <v>12157414</v>
      </c>
      <c r="G941" s="111">
        <v>44981</v>
      </c>
      <c r="H941" t="s">
        <v>2860</v>
      </c>
      <c r="I941" t="s">
        <v>271</v>
      </c>
      <c r="J941" t="s">
        <v>249</v>
      </c>
      <c r="K941" t="s">
        <v>250</v>
      </c>
      <c r="L941" t="s">
        <v>251</v>
      </c>
      <c r="O941" s="111">
        <v>44981</v>
      </c>
      <c r="P941" t="s">
        <v>252</v>
      </c>
      <c r="Q941" t="s">
        <v>257</v>
      </c>
      <c r="R941" s="111">
        <v>44982</v>
      </c>
      <c r="S941" t="s">
        <v>254</v>
      </c>
      <c r="T941" t="s">
        <v>254</v>
      </c>
      <c r="U941" t="s">
        <v>254</v>
      </c>
      <c r="V941" t="s">
        <v>254</v>
      </c>
      <c r="W941">
        <v>0</v>
      </c>
      <c r="X941">
        <v>0</v>
      </c>
      <c r="Y941">
        <v>0</v>
      </c>
      <c r="Z941" s="27">
        <f t="shared" si="14"/>
        <v>0</v>
      </c>
    </row>
    <row r="942" spans="1:26">
      <c r="A942" t="s">
        <v>246</v>
      </c>
      <c r="B942">
        <v>13063629464</v>
      </c>
      <c r="C942" t="s">
        <v>2340</v>
      </c>
      <c r="D942" t="s">
        <v>1527</v>
      </c>
      <c r="E942" t="s">
        <v>1528</v>
      </c>
      <c r="F942">
        <v>12158330</v>
      </c>
      <c r="G942" s="111">
        <v>44981</v>
      </c>
      <c r="H942" t="s">
        <v>2861</v>
      </c>
      <c r="I942" t="s">
        <v>271</v>
      </c>
      <c r="J942" t="s">
        <v>249</v>
      </c>
      <c r="K942" t="s">
        <v>250</v>
      </c>
      <c r="L942" t="s">
        <v>251</v>
      </c>
      <c r="O942" s="111">
        <v>44981</v>
      </c>
      <c r="P942" t="s">
        <v>252</v>
      </c>
      <c r="Q942" t="s">
        <v>257</v>
      </c>
      <c r="R942" s="111"/>
      <c r="S942" t="s">
        <v>254</v>
      </c>
      <c r="T942" t="s">
        <v>254</v>
      </c>
      <c r="U942" t="s">
        <v>254</v>
      </c>
      <c r="V942" t="s">
        <v>254</v>
      </c>
      <c r="W942">
        <v>0</v>
      </c>
      <c r="X942">
        <v>0</v>
      </c>
      <c r="Y942">
        <v>0</v>
      </c>
      <c r="Z942" s="27">
        <f t="shared" si="14"/>
        <v>0</v>
      </c>
    </row>
    <row r="943" spans="1:26">
      <c r="A943" t="s">
        <v>246</v>
      </c>
      <c r="B943" t="s">
        <v>2211</v>
      </c>
      <c r="C943" t="s">
        <v>2212</v>
      </c>
      <c r="D943" t="s">
        <v>1527</v>
      </c>
      <c r="E943" t="s">
        <v>1528</v>
      </c>
      <c r="F943">
        <v>12163069</v>
      </c>
      <c r="G943" s="111">
        <v>44982</v>
      </c>
      <c r="H943" t="s">
        <v>2862</v>
      </c>
      <c r="I943" t="s">
        <v>248</v>
      </c>
      <c r="J943" t="s">
        <v>249</v>
      </c>
      <c r="K943" t="s">
        <v>250</v>
      </c>
      <c r="L943" t="s">
        <v>251</v>
      </c>
      <c r="O943" s="111">
        <v>44984</v>
      </c>
      <c r="P943" t="s">
        <v>252</v>
      </c>
      <c r="Q943" t="s">
        <v>257</v>
      </c>
      <c r="R943" s="111"/>
      <c r="S943" t="s">
        <v>254</v>
      </c>
      <c r="T943" t="s">
        <v>254</v>
      </c>
      <c r="U943" t="s">
        <v>254</v>
      </c>
      <c r="V943" t="s">
        <v>254</v>
      </c>
      <c r="W943">
        <v>0</v>
      </c>
      <c r="X943">
        <v>0</v>
      </c>
      <c r="Y943">
        <v>0</v>
      </c>
      <c r="Z943" s="27">
        <f t="shared" si="14"/>
        <v>0</v>
      </c>
    </row>
    <row r="944" spans="1:26">
      <c r="A944" t="s">
        <v>246</v>
      </c>
      <c r="B944">
        <v>9900269497</v>
      </c>
      <c r="C944" t="s">
        <v>2325</v>
      </c>
      <c r="D944" t="s">
        <v>1527</v>
      </c>
      <c r="E944" t="s">
        <v>1528</v>
      </c>
      <c r="F944">
        <v>12171604</v>
      </c>
      <c r="G944" s="111">
        <v>44985</v>
      </c>
      <c r="H944" t="s">
        <v>2863</v>
      </c>
      <c r="I944" t="s">
        <v>248</v>
      </c>
      <c r="J944" t="s">
        <v>249</v>
      </c>
      <c r="K944" t="s">
        <v>250</v>
      </c>
      <c r="L944" t="s">
        <v>251</v>
      </c>
      <c r="O944" s="111">
        <v>44985</v>
      </c>
      <c r="P944" t="s">
        <v>252</v>
      </c>
      <c r="Q944" t="s">
        <v>1406</v>
      </c>
      <c r="S944" t="s">
        <v>254</v>
      </c>
      <c r="T944" t="s">
        <v>254</v>
      </c>
      <c r="U944" t="s">
        <v>254</v>
      </c>
      <c r="V944" t="s">
        <v>254</v>
      </c>
      <c r="W944">
        <v>0</v>
      </c>
      <c r="X944">
        <v>0</v>
      </c>
      <c r="Y944">
        <v>0</v>
      </c>
      <c r="Z944" s="27">
        <f t="shared" si="14"/>
        <v>0</v>
      </c>
    </row>
    <row r="945" spans="1:26">
      <c r="A945" t="s">
        <v>246</v>
      </c>
      <c r="B945">
        <v>3687478165</v>
      </c>
      <c r="C945" t="s">
        <v>2356</v>
      </c>
      <c r="D945" t="s">
        <v>1527</v>
      </c>
      <c r="E945" t="s">
        <v>1528</v>
      </c>
      <c r="F945">
        <v>12172998</v>
      </c>
      <c r="G945" s="111">
        <v>44985</v>
      </c>
      <c r="H945" t="s">
        <v>2864</v>
      </c>
      <c r="I945" t="s">
        <v>248</v>
      </c>
      <c r="J945" t="s">
        <v>249</v>
      </c>
      <c r="K945" t="s">
        <v>250</v>
      </c>
      <c r="L945" t="s">
        <v>251</v>
      </c>
      <c r="O945" s="111">
        <v>44985</v>
      </c>
      <c r="P945" t="s">
        <v>252</v>
      </c>
      <c r="Q945" t="s">
        <v>1406</v>
      </c>
      <c r="R945" s="111"/>
      <c r="S945" t="s">
        <v>254</v>
      </c>
      <c r="T945" t="s">
        <v>254</v>
      </c>
      <c r="U945" t="s">
        <v>254</v>
      </c>
      <c r="V945" t="s">
        <v>254</v>
      </c>
      <c r="W945">
        <v>0</v>
      </c>
      <c r="X945">
        <v>0</v>
      </c>
      <c r="Y945">
        <v>0</v>
      </c>
      <c r="Z945" s="27">
        <f t="shared" si="14"/>
        <v>0</v>
      </c>
    </row>
    <row r="946" spans="1:26">
      <c r="A946" t="s">
        <v>246</v>
      </c>
      <c r="B946">
        <v>43431585434</v>
      </c>
      <c r="C946" t="s">
        <v>2126</v>
      </c>
      <c r="D946" t="s">
        <v>1527</v>
      </c>
      <c r="E946" t="s">
        <v>1528</v>
      </c>
      <c r="F946">
        <v>12173319</v>
      </c>
      <c r="G946" s="111">
        <v>44985</v>
      </c>
      <c r="H946" t="s">
        <v>2865</v>
      </c>
      <c r="I946" t="s">
        <v>248</v>
      </c>
      <c r="J946" t="s">
        <v>249</v>
      </c>
      <c r="K946" t="s">
        <v>250</v>
      </c>
      <c r="L946" t="s">
        <v>251</v>
      </c>
      <c r="O946" s="111">
        <v>44985</v>
      </c>
      <c r="P946" t="s">
        <v>252</v>
      </c>
      <c r="Q946" t="s">
        <v>1406</v>
      </c>
      <c r="R946" s="111"/>
      <c r="S946" t="s">
        <v>254</v>
      </c>
      <c r="T946" t="s">
        <v>254</v>
      </c>
      <c r="U946" t="s">
        <v>254</v>
      </c>
      <c r="V946" t="s">
        <v>254</v>
      </c>
      <c r="W946">
        <v>0</v>
      </c>
      <c r="X946">
        <v>0</v>
      </c>
      <c r="Y946">
        <v>0</v>
      </c>
      <c r="Z946" s="27">
        <f t="shared" si="14"/>
        <v>0</v>
      </c>
    </row>
    <row r="947" spans="1:26">
      <c r="A947" t="s">
        <v>246</v>
      </c>
      <c r="B947" t="s">
        <v>2186</v>
      </c>
      <c r="C947" t="s">
        <v>2187</v>
      </c>
      <c r="D947" t="s">
        <v>2866</v>
      </c>
      <c r="E947" t="s">
        <v>2867</v>
      </c>
      <c r="F947">
        <v>12128113</v>
      </c>
      <c r="G947" s="111">
        <v>44972</v>
      </c>
      <c r="H947" t="s">
        <v>2868</v>
      </c>
      <c r="I947" t="s">
        <v>255</v>
      </c>
      <c r="L947" t="s">
        <v>251</v>
      </c>
      <c r="O947" s="111">
        <v>44972</v>
      </c>
      <c r="P947" t="s">
        <v>252</v>
      </c>
      <c r="Q947" t="s">
        <v>263</v>
      </c>
      <c r="R947" s="111"/>
      <c r="S947" t="s">
        <v>254</v>
      </c>
      <c r="T947" t="s">
        <v>254</v>
      </c>
      <c r="U947" t="s">
        <v>254</v>
      </c>
      <c r="V947" t="s">
        <v>254</v>
      </c>
      <c r="W947">
        <v>0</v>
      </c>
      <c r="X947">
        <v>0</v>
      </c>
      <c r="Y947">
        <v>0</v>
      </c>
      <c r="Z947" s="27">
        <f t="shared" si="14"/>
        <v>0</v>
      </c>
    </row>
    <row r="948" spans="1:26">
      <c r="A948" t="s">
        <v>246</v>
      </c>
      <c r="B948">
        <v>690067178</v>
      </c>
      <c r="C948" t="s">
        <v>2311</v>
      </c>
      <c r="D948" t="s">
        <v>1107</v>
      </c>
      <c r="E948" t="s">
        <v>54</v>
      </c>
      <c r="F948">
        <v>4495860</v>
      </c>
      <c r="G948" s="111">
        <v>44970</v>
      </c>
      <c r="H948" t="s">
        <v>2869</v>
      </c>
      <c r="I948" t="s">
        <v>271</v>
      </c>
      <c r="J948" t="s">
        <v>249</v>
      </c>
      <c r="K948" t="s">
        <v>250</v>
      </c>
      <c r="L948" t="s">
        <v>251</v>
      </c>
      <c r="O948" s="111">
        <v>44974</v>
      </c>
      <c r="P948" t="s">
        <v>252</v>
      </c>
      <c r="Q948" t="s">
        <v>257</v>
      </c>
      <c r="R948" s="111">
        <v>44980</v>
      </c>
      <c r="S948" t="s">
        <v>254</v>
      </c>
      <c r="T948" t="s">
        <v>254</v>
      </c>
      <c r="U948" t="s">
        <v>254</v>
      </c>
      <c r="V948" t="s">
        <v>254</v>
      </c>
      <c r="W948">
        <v>0</v>
      </c>
      <c r="X948">
        <v>0</v>
      </c>
      <c r="Y948">
        <v>0</v>
      </c>
      <c r="Z948" s="27">
        <f t="shared" si="14"/>
        <v>0</v>
      </c>
    </row>
    <row r="949" spans="1:26">
      <c r="A949" t="s">
        <v>246</v>
      </c>
      <c r="B949">
        <v>690067178</v>
      </c>
      <c r="C949" t="s">
        <v>2311</v>
      </c>
      <c r="D949" t="s">
        <v>1107</v>
      </c>
      <c r="E949" t="s">
        <v>54</v>
      </c>
      <c r="F949">
        <v>4902021</v>
      </c>
      <c r="G949" s="111">
        <v>44984</v>
      </c>
      <c r="H949" t="s">
        <v>2870</v>
      </c>
      <c r="I949" t="s">
        <v>248</v>
      </c>
      <c r="J949" t="s">
        <v>249</v>
      </c>
      <c r="K949" t="s">
        <v>250</v>
      </c>
      <c r="L949" t="s">
        <v>251</v>
      </c>
      <c r="O949" s="111">
        <v>44984</v>
      </c>
      <c r="P949" t="s">
        <v>252</v>
      </c>
      <c r="Q949" t="s">
        <v>282</v>
      </c>
      <c r="R949" s="111"/>
      <c r="S949" t="s">
        <v>254</v>
      </c>
      <c r="T949" t="s">
        <v>254</v>
      </c>
      <c r="U949" t="s">
        <v>254</v>
      </c>
      <c r="V949" t="s">
        <v>254</v>
      </c>
      <c r="W949">
        <v>0</v>
      </c>
      <c r="X949">
        <v>0</v>
      </c>
      <c r="Y949">
        <v>0</v>
      </c>
      <c r="Z949" s="27">
        <f t="shared" si="14"/>
        <v>0</v>
      </c>
    </row>
    <row r="950" spans="1:26">
      <c r="A950" t="s">
        <v>246</v>
      </c>
      <c r="B950">
        <v>565845128</v>
      </c>
      <c r="C950" t="s">
        <v>2271</v>
      </c>
      <c r="D950" t="s">
        <v>1107</v>
      </c>
      <c r="E950" t="s">
        <v>54</v>
      </c>
      <c r="F950">
        <v>5364818</v>
      </c>
      <c r="G950" s="111">
        <v>44968</v>
      </c>
      <c r="H950" t="s">
        <v>2871</v>
      </c>
      <c r="I950" t="s">
        <v>255</v>
      </c>
      <c r="J950" t="s">
        <v>249</v>
      </c>
      <c r="K950" t="s">
        <v>250</v>
      </c>
      <c r="L950" t="s">
        <v>251</v>
      </c>
      <c r="O950" s="111">
        <v>44970</v>
      </c>
      <c r="P950" t="s">
        <v>252</v>
      </c>
      <c r="Q950" t="s">
        <v>253</v>
      </c>
      <c r="R950" s="111">
        <v>44972</v>
      </c>
      <c r="S950" t="s">
        <v>254</v>
      </c>
      <c r="T950" t="s">
        <v>254</v>
      </c>
      <c r="U950" t="s">
        <v>254</v>
      </c>
      <c r="V950" t="s">
        <v>254</v>
      </c>
      <c r="W950">
        <v>0</v>
      </c>
      <c r="X950">
        <v>0</v>
      </c>
      <c r="Y950">
        <v>426.86</v>
      </c>
      <c r="Z950" s="27">
        <f t="shared" si="14"/>
        <v>426.86</v>
      </c>
    </row>
    <row r="951" spans="1:26">
      <c r="A951" t="s">
        <v>246</v>
      </c>
      <c r="B951">
        <v>2215955112</v>
      </c>
      <c r="C951" t="s">
        <v>3151</v>
      </c>
      <c r="D951" t="s">
        <v>1107</v>
      </c>
      <c r="E951" t="s">
        <v>54</v>
      </c>
      <c r="F951">
        <v>12119831</v>
      </c>
      <c r="G951" s="111">
        <v>44971</v>
      </c>
      <c r="H951" t="s">
        <v>2872</v>
      </c>
      <c r="I951" t="s">
        <v>248</v>
      </c>
      <c r="J951" t="s">
        <v>259</v>
      </c>
      <c r="K951" t="s">
        <v>268</v>
      </c>
      <c r="L951" t="s">
        <v>251</v>
      </c>
      <c r="O951" s="111">
        <v>44971</v>
      </c>
      <c r="P951" t="s">
        <v>252</v>
      </c>
      <c r="Q951" t="s">
        <v>253</v>
      </c>
      <c r="R951" s="111">
        <v>44981</v>
      </c>
      <c r="S951" t="s">
        <v>254</v>
      </c>
      <c r="T951" t="s">
        <v>254</v>
      </c>
      <c r="U951" t="s">
        <v>254</v>
      </c>
      <c r="V951" t="s">
        <v>254</v>
      </c>
      <c r="W951">
        <v>0</v>
      </c>
      <c r="X951">
        <v>0</v>
      </c>
      <c r="Y951">
        <v>1190</v>
      </c>
      <c r="Z951" s="27">
        <f t="shared" si="14"/>
        <v>1190</v>
      </c>
    </row>
    <row r="952" spans="1:26">
      <c r="A952" t="s">
        <v>246</v>
      </c>
      <c r="B952">
        <v>565845128</v>
      </c>
      <c r="C952" t="s">
        <v>2271</v>
      </c>
      <c r="D952" t="s">
        <v>1107</v>
      </c>
      <c r="E952" t="s">
        <v>54</v>
      </c>
      <c r="F952">
        <v>12125356</v>
      </c>
      <c r="G952" s="111">
        <v>44971</v>
      </c>
      <c r="H952" t="s">
        <v>2873</v>
      </c>
      <c r="I952" t="s">
        <v>248</v>
      </c>
      <c r="J952" t="s">
        <v>259</v>
      </c>
      <c r="K952" t="s">
        <v>250</v>
      </c>
      <c r="L952" t="s">
        <v>251</v>
      </c>
      <c r="O952" s="111">
        <v>44971</v>
      </c>
      <c r="P952" t="s">
        <v>254</v>
      </c>
      <c r="Q952" t="s">
        <v>253</v>
      </c>
      <c r="R952" s="111">
        <v>44974</v>
      </c>
      <c r="S952" t="s">
        <v>254</v>
      </c>
      <c r="T952" t="s">
        <v>254</v>
      </c>
      <c r="U952" t="s">
        <v>254</v>
      </c>
      <c r="V952" t="s">
        <v>254</v>
      </c>
      <c r="W952">
        <v>0</v>
      </c>
      <c r="X952">
        <v>0</v>
      </c>
      <c r="Y952">
        <v>147.69999694824219</v>
      </c>
      <c r="Z952" s="27">
        <f t="shared" si="14"/>
        <v>147.69999694824219</v>
      </c>
    </row>
    <row r="953" spans="1:26">
      <c r="A953" t="s">
        <v>246</v>
      </c>
      <c r="B953">
        <v>2215955112</v>
      </c>
      <c r="C953" t="s">
        <v>3151</v>
      </c>
      <c r="D953" t="s">
        <v>1107</v>
      </c>
      <c r="E953" t="s">
        <v>54</v>
      </c>
      <c r="F953">
        <v>12128573</v>
      </c>
      <c r="G953" s="111">
        <v>44972</v>
      </c>
      <c r="H953" t="s">
        <v>2874</v>
      </c>
      <c r="I953" t="s">
        <v>248</v>
      </c>
      <c r="J953" t="s">
        <v>259</v>
      </c>
      <c r="K953" t="s">
        <v>250</v>
      </c>
      <c r="L953" t="s">
        <v>251</v>
      </c>
      <c r="O953" s="111">
        <v>44972</v>
      </c>
      <c r="P953" t="s">
        <v>254</v>
      </c>
      <c r="Q953" t="s">
        <v>1406</v>
      </c>
      <c r="R953" s="111"/>
      <c r="S953" t="s">
        <v>254</v>
      </c>
      <c r="T953" t="s">
        <v>254</v>
      </c>
      <c r="U953" t="s">
        <v>254</v>
      </c>
      <c r="V953" t="s">
        <v>254</v>
      </c>
      <c r="W953">
        <v>0</v>
      </c>
      <c r="X953">
        <v>0</v>
      </c>
      <c r="Y953">
        <v>0</v>
      </c>
      <c r="Z953" s="27">
        <f t="shared" si="14"/>
        <v>0</v>
      </c>
    </row>
    <row r="954" spans="1:26">
      <c r="A954" t="s">
        <v>246</v>
      </c>
      <c r="B954">
        <v>565845128</v>
      </c>
      <c r="C954" t="s">
        <v>2271</v>
      </c>
      <c r="D954" t="s">
        <v>1107</v>
      </c>
      <c r="E954" t="s">
        <v>54</v>
      </c>
      <c r="F954">
        <v>12129377</v>
      </c>
      <c r="G954" s="111">
        <v>44972</v>
      </c>
      <c r="H954" t="s">
        <v>2875</v>
      </c>
      <c r="I954" t="s">
        <v>255</v>
      </c>
      <c r="J954" t="s">
        <v>249</v>
      </c>
      <c r="K954" t="s">
        <v>250</v>
      </c>
      <c r="L954" t="s">
        <v>251</v>
      </c>
      <c r="O954" s="111">
        <v>44972</v>
      </c>
      <c r="P954" t="s">
        <v>252</v>
      </c>
      <c r="Q954" t="s">
        <v>257</v>
      </c>
      <c r="R954" s="111">
        <v>44974</v>
      </c>
      <c r="S954" t="s">
        <v>254</v>
      </c>
      <c r="T954" t="s">
        <v>254</v>
      </c>
      <c r="U954" t="s">
        <v>254</v>
      </c>
      <c r="V954" t="s">
        <v>254</v>
      </c>
      <c r="W954">
        <v>0</v>
      </c>
      <c r="X954">
        <v>0</v>
      </c>
      <c r="Y954">
        <v>0</v>
      </c>
      <c r="Z954" s="27">
        <f t="shared" si="14"/>
        <v>0</v>
      </c>
    </row>
    <row r="955" spans="1:26">
      <c r="A955" t="s">
        <v>246</v>
      </c>
      <c r="B955">
        <v>2215955112</v>
      </c>
      <c r="C955" t="s">
        <v>3151</v>
      </c>
      <c r="D955" t="s">
        <v>1107</v>
      </c>
      <c r="E955" t="s">
        <v>54</v>
      </c>
      <c r="F955">
        <v>12130296</v>
      </c>
      <c r="G955" s="111">
        <v>44972</v>
      </c>
      <c r="H955" t="s">
        <v>2876</v>
      </c>
      <c r="I955" t="s">
        <v>255</v>
      </c>
      <c r="J955" t="s">
        <v>249</v>
      </c>
      <c r="K955" t="s">
        <v>250</v>
      </c>
      <c r="L955" t="s">
        <v>251</v>
      </c>
      <c r="O955" s="111">
        <v>44972</v>
      </c>
      <c r="P955" t="s">
        <v>252</v>
      </c>
      <c r="Q955" t="s">
        <v>253</v>
      </c>
      <c r="R955" s="111">
        <v>44974</v>
      </c>
      <c r="S955" t="s">
        <v>254</v>
      </c>
      <c r="T955" t="s">
        <v>254</v>
      </c>
      <c r="U955" t="s">
        <v>254</v>
      </c>
      <c r="V955" t="s">
        <v>254</v>
      </c>
      <c r="W955">
        <v>0</v>
      </c>
      <c r="X955">
        <v>0</v>
      </c>
      <c r="Y955">
        <v>3.83</v>
      </c>
      <c r="Z955" s="27">
        <f t="shared" si="14"/>
        <v>3.83</v>
      </c>
    </row>
    <row r="956" spans="1:26">
      <c r="A956" t="s">
        <v>246</v>
      </c>
      <c r="B956">
        <v>2215955112</v>
      </c>
      <c r="C956" t="s">
        <v>3151</v>
      </c>
      <c r="D956" t="s">
        <v>1107</v>
      </c>
      <c r="E956" t="s">
        <v>54</v>
      </c>
      <c r="F956">
        <v>12135828</v>
      </c>
      <c r="G956" s="111">
        <v>44973</v>
      </c>
      <c r="H956" t="s">
        <v>2877</v>
      </c>
      <c r="I956" t="s">
        <v>255</v>
      </c>
      <c r="L956" t="s">
        <v>251</v>
      </c>
      <c r="O956" s="111">
        <v>44975</v>
      </c>
      <c r="P956" t="s">
        <v>252</v>
      </c>
      <c r="Q956" t="s">
        <v>263</v>
      </c>
      <c r="S956" t="s">
        <v>254</v>
      </c>
      <c r="T956" t="s">
        <v>254</v>
      </c>
      <c r="U956" t="s">
        <v>254</v>
      </c>
      <c r="V956" t="s">
        <v>254</v>
      </c>
      <c r="W956">
        <v>0</v>
      </c>
      <c r="X956">
        <v>0</v>
      </c>
      <c r="Y956">
        <v>0</v>
      </c>
      <c r="Z956" s="27">
        <f t="shared" si="14"/>
        <v>0</v>
      </c>
    </row>
    <row r="957" spans="1:26">
      <c r="A957" t="s">
        <v>246</v>
      </c>
      <c r="B957">
        <v>565845128</v>
      </c>
      <c r="C957" t="s">
        <v>2271</v>
      </c>
      <c r="D957" t="s">
        <v>1107</v>
      </c>
      <c r="E957" t="s">
        <v>54</v>
      </c>
      <c r="F957">
        <v>12137311</v>
      </c>
      <c r="G957" s="111">
        <v>44973</v>
      </c>
      <c r="H957" t="s">
        <v>2878</v>
      </c>
      <c r="I957" t="s">
        <v>255</v>
      </c>
      <c r="J957" t="s">
        <v>249</v>
      </c>
      <c r="K957" t="s">
        <v>250</v>
      </c>
      <c r="L957" t="s">
        <v>251</v>
      </c>
      <c r="O957" s="111">
        <v>44973</v>
      </c>
      <c r="P957" t="s">
        <v>252</v>
      </c>
      <c r="Q957" t="s">
        <v>253</v>
      </c>
      <c r="R957" s="111">
        <v>44974</v>
      </c>
      <c r="S957" t="s">
        <v>254</v>
      </c>
      <c r="T957" t="s">
        <v>254</v>
      </c>
      <c r="U957" t="s">
        <v>254</v>
      </c>
      <c r="V957" t="s">
        <v>254</v>
      </c>
      <c r="W957">
        <v>0</v>
      </c>
      <c r="X957">
        <v>0</v>
      </c>
      <c r="Y957">
        <v>2669.8</v>
      </c>
      <c r="Z957" s="27">
        <f t="shared" si="14"/>
        <v>2669.8</v>
      </c>
    </row>
    <row r="958" spans="1:26">
      <c r="A958" t="s">
        <v>246</v>
      </c>
      <c r="B958">
        <v>2215955112</v>
      </c>
      <c r="C958" t="s">
        <v>3151</v>
      </c>
      <c r="D958" t="s">
        <v>1107</v>
      </c>
      <c r="E958" t="s">
        <v>54</v>
      </c>
      <c r="F958">
        <v>12147287</v>
      </c>
      <c r="G958" s="111">
        <v>44979</v>
      </c>
      <c r="H958" t="s">
        <v>2879</v>
      </c>
      <c r="I958" t="s">
        <v>271</v>
      </c>
      <c r="J958" t="s">
        <v>249</v>
      </c>
      <c r="K958" t="s">
        <v>268</v>
      </c>
      <c r="L958" t="s">
        <v>251</v>
      </c>
      <c r="O958" s="111">
        <v>44979</v>
      </c>
      <c r="P958" t="s">
        <v>252</v>
      </c>
      <c r="Q958" t="s">
        <v>257</v>
      </c>
      <c r="R958" s="111">
        <v>44980</v>
      </c>
      <c r="S958" t="s">
        <v>254</v>
      </c>
      <c r="T958" t="s">
        <v>254</v>
      </c>
      <c r="U958" t="s">
        <v>254</v>
      </c>
      <c r="V958" t="s">
        <v>254</v>
      </c>
      <c r="W958">
        <v>0</v>
      </c>
      <c r="X958">
        <v>0</v>
      </c>
      <c r="Y958">
        <v>0</v>
      </c>
      <c r="Z958" s="27">
        <f t="shared" si="14"/>
        <v>0</v>
      </c>
    </row>
    <row r="959" spans="1:26">
      <c r="A959" t="s">
        <v>246</v>
      </c>
      <c r="B959">
        <v>6589394164</v>
      </c>
      <c r="C959" t="s">
        <v>2314</v>
      </c>
      <c r="D959" t="s">
        <v>1107</v>
      </c>
      <c r="E959" t="s">
        <v>54</v>
      </c>
      <c r="F959">
        <v>12148815</v>
      </c>
      <c r="G959" s="111">
        <v>44980</v>
      </c>
      <c r="H959" t="s">
        <v>2880</v>
      </c>
      <c r="I959" t="s">
        <v>271</v>
      </c>
      <c r="J959" t="s">
        <v>249</v>
      </c>
      <c r="K959" t="s">
        <v>250</v>
      </c>
      <c r="L959" t="s">
        <v>251</v>
      </c>
      <c r="O959" s="111">
        <v>44980</v>
      </c>
      <c r="P959" t="s">
        <v>252</v>
      </c>
      <c r="Q959" t="s">
        <v>253</v>
      </c>
      <c r="R959" s="111">
        <v>44984</v>
      </c>
      <c r="S959" t="s">
        <v>254</v>
      </c>
      <c r="T959" t="s">
        <v>254</v>
      </c>
      <c r="U959" t="s">
        <v>254</v>
      </c>
      <c r="V959" t="s">
        <v>254</v>
      </c>
      <c r="W959">
        <v>0</v>
      </c>
      <c r="X959">
        <v>0</v>
      </c>
      <c r="Y959">
        <v>32</v>
      </c>
      <c r="Z959" s="27">
        <f t="shared" si="14"/>
        <v>32</v>
      </c>
    </row>
    <row r="960" spans="1:26">
      <c r="A960" t="s">
        <v>246</v>
      </c>
      <c r="B960">
        <v>690067178</v>
      </c>
      <c r="C960" t="s">
        <v>2311</v>
      </c>
      <c r="D960" t="s">
        <v>1107</v>
      </c>
      <c r="E960" t="s">
        <v>54</v>
      </c>
      <c r="F960">
        <v>12153415</v>
      </c>
      <c r="G960" s="111">
        <v>44980</v>
      </c>
      <c r="H960" t="s">
        <v>2881</v>
      </c>
      <c r="I960" t="s">
        <v>271</v>
      </c>
      <c r="J960" t="s">
        <v>249</v>
      </c>
      <c r="K960" t="s">
        <v>250</v>
      </c>
      <c r="L960" t="s">
        <v>251</v>
      </c>
      <c r="O960" s="111">
        <v>44980</v>
      </c>
      <c r="P960" t="s">
        <v>252</v>
      </c>
      <c r="Q960" t="s">
        <v>257</v>
      </c>
      <c r="R960" s="111">
        <v>44981</v>
      </c>
      <c r="S960" t="s">
        <v>254</v>
      </c>
      <c r="T960" t="s">
        <v>254</v>
      </c>
      <c r="U960" t="s">
        <v>254</v>
      </c>
      <c r="V960" t="s">
        <v>254</v>
      </c>
      <c r="W960">
        <v>0</v>
      </c>
      <c r="X960">
        <v>0</v>
      </c>
      <c r="Y960">
        <v>0</v>
      </c>
      <c r="Z960" s="27">
        <f t="shared" si="14"/>
        <v>0</v>
      </c>
    </row>
    <row r="961" spans="1:26">
      <c r="A961" t="s">
        <v>246</v>
      </c>
      <c r="B961">
        <v>2215955112</v>
      </c>
      <c r="C961" t="s">
        <v>3151</v>
      </c>
      <c r="D961" t="s">
        <v>1107</v>
      </c>
      <c r="E961" t="s">
        <v>54</v>
      </c>
      <c r="F961">
        <v>12157583</v>
      </c>
      <c r="G961" s="111">
        <v>44981</v>
      </c>
      <c r="H961" t="s">
        <v>2882</v>
      </c>
      <c r="I961" t="s">
        <v>271</v>
      </c>
      <c r="J961" t="s">
        <v>249</v>
      </c>
      <c r="K961" t="s">
        <v>250</v>
      </c>
      <c r="L961" t="s">
        <v>251</v>
      </c>
      <c r="O961" s="111">
        <v>44981</v>
      </c>
      <c r="P961" t="s">
        <v>252</v>
      </c>
      <c r="Q961" t="s">
        <v>257</v>
      </c>
      <c r="R961" s="111">
        <v>44984</v>
      </c>
      <c r="S961" t="s">
        <v>254</v>
      </c>
      <c r="T961" t="s">
        <v>254</v>
      </c>
      <c r="U961" t="s">
        <v>254</v>
      </c>
      <c r="V961" t="s">
        <v>254</v>
      </c>
      <c r="W961">
        <v>0</v>
      </c>
      <c r="X961">
        <v>0</v>
      </c>
      <c r="Y961">
        <v>0</v>
      </c>
      <c r="Z961" s="27">
        <f t="shared" si="14"/>
        <v>0</v>
      </c>
    </row>
    <row r="962" spans="1:26">
      <c r="A962" t="s">
        <v>246</v>
      </c>
      <c r="B962">
        <v>2215955112</v>
      </c>
      <c r="C962" t="s">
        <v>3151</v>
      </c>
      <c r="D962" t="s">
        <v>1107</v>
      </c>
      <c r="E962" t="s">
        <v>54</v>
      </c>
      <c r="F962">
        <v>12158196</v>
      </c>
      <c r="G962" s="111">
        <v>44981</v>
      </c>
      <c r="H962" t="s">
        <v>2883</v>
      </c>
      <c r="I962" t="s">
        <v>271</v>
      </c>
      <c r="J962" t="s">
        <v>249</v>
      </c>
      <c r="K962" t="s">
        <v>250</v>
      </c>
      <c r="L962" t="s">
        <v>251</v>
      </c>
      <c r="O962" s="111">
        <v>44981</v>
      </c>
      <c r="P962" t="s">
        <v>252</v>
      </c>
      <c r="Q962" t="s">
        <v>257</v>
      </c>
      <c r="R962" s="111">
        <v>44984</v>
      </c>
      <c r="S962" t="s">
        <v>254</v>
      </c>
      <c r="T962" t="s">
        <v>254</v>
      </c>
      <c r="U962" t="s">
        <v>254</v>
      </c>
      <c r="V962" t="s">
        <v>254</v>
      </c>
      <c r="W962">
        <v>0</v>
      </c>
      <c r="X962">
        <v>0</v>
      </c>
      <c r="Y962">
        <v>0</v>
      </c>
      <c r="Z962" s="27">
        <f t="shared" si="14"/>
        <v>0</v>
      </c>
    </row>
    <row r="963" spans="1:26">
      <c r="A963" t="s">
        <v>246</v>
      </c>
      <c r="B963">
        <v>690067178</v>
      </c>
      <c r="C963" t="s">
        <v>2311</v>
      </c>
      <c r="D963" t="s">
        <v>1107</v>
      </c>
      <c r="E963" t="s">
        <v>54</v>
      </c>
      <c r="F963">
        <v>12166663</v>
      </c>
      <c r="G963" s="111">
        <v>44984</v>
      </c>
      <c r="H963" t="s">
        <v>2884</v>
      </c>
      <c r="I963" t="s">
        <v>248</v>
      </c>
      <c r="J963" t="s">
        <v>249</v>
      </c>
      <c r="K963" t="s">
        <v>250</v>
      </c>
      <c r="L963" t="s">
        <v>251</v>
      </c>
      <c r="O963" s="111">
        <v>44984</v>
      </c>
      <c r="P963" t="s">
        <v>252</v>
      </c>
      <c r="Q963" t="s">
        <v>257</v>
      </c>
      <c r="R963" s="111"/>
      <c r="S963" t="s">
        <v>254</v>
      </c>
      <c r="T963" t="s">
        <v>254</v>
      </c>
      <c r="U963" t="s">
        <v>254</v>
      </c>
      <c r="V963" t="s">
        <v>254</v>
      </c>
      <c r="W963">
        <v>0</v>
      </c>
      <c r="X963">
        <v>0</v>
      </c>
      <c r="Y963">
        <v>0</v>
      </c>
      <c r="Z963" s="27">
        <f t="shared" ref="Z963:Z1023" si="15">SUM(W963:Y963)</f>
        <v>0</v>
      </c>
    </row>
    <row r="964" spans="1:26">
      <c r="A964" t="s">
        <v>246</v>
      </c>
      <c r="B964">
        <v>2215955112</v>
      </c>
      <c r="C964" t="s">
        <v>3151</v>
      </c>
      <c r="D964" t="s">
        <v>1107</v>
      </c>
      <c r="E964" t="s">
        <v>54</v>
      </c>
      <c r="F964">
        <v>12171566</v>
      </c>
      <c r="G964" s="111">
        <v>44985</v>
      </c>
      <c r="H964" t="s">
        <v>2885</v>
      </c>
      <c r="I964" t="s">
        <v>248</v>
      </c>
      <c r="J964" t="s">
        <v>249</v>
      </c>
      <c r="K964" t="s">
        <v>250</v>
      </c>
      <c r="L964" t="s">
        <v>251</v>
      </c>
      <c r="O964" s="111">
        <v>44985</v>
      </c>
      <c r="P964" t="s">
        <v>252</v>
      </c>
      <c r="Q964" t="s">
        <v>1406</v>
      </c>
      <c r="R964" s="111"/>
      <c r="S964" t="s">
        <v>254</v>
      </c>
      <c r="T964" t="s">
        <v>254</v>
      </c>
      <c r="U964" t="s">
        <v>254</v>
      </c>
      <c r="V964" t="s">
        <v>254</v>
      </c>
      <c r="W964">
        <v>0</v>
      </c>
      <c r="X964">
        <v>0</v>
      </c>
      <c r="Y964">
        <v>0</v>
      </c>
      <c r="Z964" s="27">
        <f t="shared" si="15"/>
        <v>0</v>
      </c>
    </row>
    <row r="965" spans="1:26">
      <c r="A965" t="s">
        <v>246</v>
      </c>
      <c r="B965">
        <v>2215955112</v>
      </c>
      <c r="C965" t="s">
        <v>3151</v>
      </c>
      <c r="D965" t="s">
        <v>1107</v>
      </c>
      <c r="E965" t="s">
        <v>54</v>
      </c>
      <c r="F965">
        <v>12172177</v>
      </c>
      <c r="G965" s="111">
        <v>44985</v>
      </c>
      <c r="H965" t="s">
        <v>2886</v>
      </c>
      <c r="I965" t="s">
        <v>248</v>
      </c>
      <c r="J965" t="s">
        <v>249</v>
      </c>
      <c r="K965" t="s">
        <v>250</v>
      </c>
      <c r="L965" t="s">
        <v>251</v>
      </c>
      <c r="O965" s="111">
        <v>44985</v>
      </c>
      <c r="P965" t="s">
        <v>252</v>
      </c>
      <c r="Q965" t="s">
        <v>1406</v>
      </c>
      <c r="R965" s="111"/>
      <c r="S965" t="s">
        <v>254</v>
      </c>
      <c r="T965" t="s">
        <v>254</v>
      </c>
      <c r="U965" t="s">
        <v>254</v>
      </c>
      <c r="V965" t="s">
        <v>254</v>
      </c>
      <c r="W965">
        <v>0</v>
      </c>
      <c r="X965">
        <v>0</v>
      </c>
      <c r="Y965">
        <v>0</v>
      </c>
      <c r="Z965" s="27">
        <f t="shared" si="15"/>
        <v>0</v>
      </c>
    </row>
    <row r="966" spans="1:26">
      <c r="A966" t="s">
        <v>246</v>
      </c>
      <c r="B966">
        <v>2215955112</v>
      </c>
      <c r="C966" t="s">
        <v>3151</v>
      </c>
      <c r="D966" t="s">
        <v>1107</v>
      </c>
      <c r="E966" t="s">
        <v>54</v>
      </c>
      <c r="F966">
        <v>12172853</v>
      </c>
      <c r="G966" s="111">
        <v>44985</v>
      </c>
      <c r="H966" t="s">
        <v>2887</v>
      </c>
      <c r="I966" t="s">
        <v>248</v>
      </c>
      <c r="J966" t="s">
        <v>249</v>
      </c>
      <c r="K966" t="s">
        <v>250</v>
      </c>
      <c r="L966" t="s">
        <v>251</v>
      </c>
      <c r="O966" s="111">
        <v>44985</v>
      </c>
      <c r="P966" t="s">
        <v>252</v>
      </c>
      <c r="Q966" t="s">
        <v>1406</v>
      </c>
      <c r="S966" t="s">
        <v>254</v>
      </c>
      <c r="T966" t="s">
        <v>254</v>
      </c>
      <c r="U966" t="s">
        <v>254</v>
      </c>
      <c r="V966" t="s">
        <v>254</v>
      </c>
      <c r="W966">
        <v>0</v>
      </c>
      <c r="X966">
        <v>0</v>
      </c>
      <c r="Y966">
        <v>0</v>
      </c>
      <c r="Z966" s="27">
        <f t="shared" si="15"/>
        <v>0</v>
      </c>
    </row>
    <row r="967" spans="1:26">
      <c r="A967" t="s">
        <v>246</v>
      </c>
      <c r="B967" t="s">
        <v>2248</v>
      </c>
      <c r="C967" t="s">
        <v>2249</v>
      </c>
      <c r="D967" t="s">
        <v>2888</v>
      </c>
      <c r="E967" t="s">
        <v>54</v>
      </c>
      <c r="F967">
        <v>12137530</v>
      </c>
      <c r="G967" s="111">
        <v>44973</v>
      </c>
      <c r="H967" t="s">
        <v>2889</v>
      </c>
      <c r="I967" t="s">
        <v>271</v>
      </c>
      <c r="J967" t="s">
        <v>249</v>
      </c>
      <c r="K967" t="s">
        <v>250</v>
      </c>
      <c r="L967" t="s">
        <v>251</v>
      </c>
      <c r="O967" s="111">
        <v>44973</v>
      </c>
      <c r="P967" t="s">
        <v>252</v>
      </c>
      <c r="Q967" t="s">
        <v>253</v>
      </c>
      <c r="R967" s="111">
        <v>44979</v>
      </c>
      <c r="S967" t="s">
        <v>254</v>
      </c>
      <c r="T967" t="s">
        <v>254</v>
      </c>
      <c r="U967" t="s">
        <v>254</v>
      </c>
      <c r="V967" t="s">
        <v>254</v>
      </c>
      <c r="W967">
        <v>0</v>
      </c>
      <c r="X967">
        <v>0</v>
      </c>
      <c r="Y967">
        <v>2755.76</v>
      </c>
      <c r="Z967" s="27">
        <f t="shared" si="15"/>
        <v>2755.76</v>
      </c>
    </row>
    <row r="968" spans="1:26">
      <c r="A968" t="s">
        <v>246</v>
      </c>
      <c r="B968" t="s">
        <v>2211</v>
      </c>
      <c r="C968" t="s">
        <v>2212</v>
      </c>
      <c r="D968" t="s">
        <v>2380</v>
      </c>
      <c r="E968" t="s">
        <v>1528</v>
      </c>
      <c r="F968">
        <v>12100935</v>
      </c>
      <c r="G968" s="111">
        <v>44964</v>
      </c>
      <c r="H968" t="s">
        <v>2890</v>
      </c>
      <c r="I968" t="s">
        <v>255</v>
      </c>
      <c r="L968" t="s">
        <v>251</v>
      </c>
      <c r="O968" s="111">
        <v>44964</v>
      </c>
      <c r="P968" t="s">
        <v>252</v>
      </c>
      <c r="Q968" t="s">
        <v>253</v>
      </c>
      <c r="R968" s="111">
        <v>44965</v>
      </c>
      <c r="S968" t="s">
        <v>254</v>
      </c>
      <c r="T968" t="s">
        <v>254</v>
      </c>
      <c r="U968" t="s">
        <v>254</v>
      </c>
      <c r="V968" t="s">
        <v>254</v>
      </c>
      <c r="W968">
        <v>0</v>
      </c>
      <c r="X968">
        <v>0</v>
      </c>
      <c r="Y968">
        <v>2093</v>
      </c>
      <c r="Z968" s="27">
        <f t="shared" si="15"/>
        <v>2093</v>
      </c>
    </row>
    <row r="969" spans="1:26">
      <c r="A969" t="s">
        <v>246</v>
      </c>
      <c r="B969" t="s">
        <v>2216</v>
      </c>
      <c r="C969" t="s">
        <v>2217</v>
      </c>
      <c r="D969" t="s">
        <v>53</v>
      </c>
      <c r="E969" t="s">
        <v>54</v>
      </c>
      <c r="F969">
        <v>5612507</v>
      </c>
      <c r="G969" s="111">
        <v>44980</v>
      </c>
      <c r="H969" t="s">
        <v>2891</v>
      </c>
      <c r="I969" t="s">
        <v>248</v>
      </c>
      <c r="J969" t="s">
        <v>249</v>
      </c>
      <c r="K969" t="s">
        <v>250</v>
      </c>
      <c r="L969" t="s">
        <v>251</v>
      </c>
      <c r="O969" s="111">
        <v>44980</v>
      </c>
      <c r="P969" t="s">
        <v>252</v>
      </c>
      <c r="Q969" t="s">
        <v>282</v>
      </c>
      <c r="R969" s="111"/>
      <c r="S969" t="s">
        <v>254</v>
      </c>
      <c r="T969" t="s">
        <v>254</v>
      </c>
      <c r="U969" t="s">
        <v>254</v>
      </c>
      <c r="V969" t="s">
        <v>254</v>
      </c>
      <c r="W969">
        <v>0</v>
      </c>
      <c r="X969">
        <v>0</v>
      </c>
      <c r="Y969">
        <v>0</v>
      </c>
      <c r="Z969" s="27">
        <f t="shared" si="15"/>
        <v>0</v>
      </c>
    </row>
    <row r="970" spans="1:26">
      <c r="A970" t="s">
        <v>246</v>
      </c>
      <c r="B970" t="s">
        <v>2248</v>
      </c>
      <c r="C970" t="s">
        <v>2249</v>
      </c>
      <c r="D970" t="s">
        <v>53</v>
      </c>
      <c r="E970" t="s">
        <v>54</v>
      </c>
      <c r="F970">
        <v>12077995</v>
      </c>
      <c r="G970" s="111">
        <v>44958</v>
      </c>
      <c r="H970" t="s">
        <v>2893</v>
      </c>
      <c r="I970" t="s">
        <v>255</v>
      </c>
      <c r="J970" t="s">
        <v>249</v>
      </c>
      <c r="K970" t="s">
        <v>250</v>
      </c>
      <c r="L970" t="s">
        <v>251</v>
      </c>
      <c r="O970" s="111">
        <v>44958</v>
      </c>
      <c r="P970" t="s">
        <v>252</v>
      </c>
      <c r="Q970" t="s">
        <v>253</v>
      </c>
      <c r="R970" s="111">
        <v>44959</v>
      </c>
      <c r="S970" t="s">
        <v>254</v>
      </c>
      <c r="T970" t="s">
        <v>254</v>
      </c>
      <c r="U970" t="s">
        <v>254</v>
      </c>
      <c r="V970" t="s">
        <v>254</v>
      </c>
      <c r="W970">
        <v>0</v>
      </c>
      <c r="X970">
        <v>0</v>
      </c>
      <c r="Y970">
        <v>6207</v>
      </c>
      <c r="Z970" s="27">
        <f t="shared" si="15"/>
        <v>6207</v>
      </c>
    </row>
    <row r="971" spans="1:26">
      <c r="A971" t="s">
        <v>246</v>
      </c>
      <c r="B971" t="s">
        <v>2220</v>
      </c>
      <c r="C971" t="s">
        <v>2221</v>
      </c>
      <c r="D971" t="s">
        <v>53</v>
      </c>
      <c r="E971" t="s">
        <v>54</v>
      </c>
      <c r="F971">
        <v>12078349</v>
      </c>
      <c r="G971" s="111">
        <v>44958</v>
      </c>
      <c r="H971" t="s">
        <v>2894</v>
      </c>
      <c r="I971" t="s">
        <v>255</v>
      </c>
      <c r="J971" t="s">
        <v>249</v>
      </c>
      <c r="K971" t="s">
        <v>250</v>
      </c>
      <c r="L971" t="s">
        <v>251</v>
      </c>
      <c r="O971" s="111">
        <v>44958</v>
      </c>
      <c r="P971" t="s">
        <v>252</v>
      </c>
      <c r="Q971" t="s">
        <v>253</v>
      </c>
      <c r="R971" s="111">
        <v>44959</v>
      </c>
      <c r="S971" t="s">
        <v>254</v>
      </c>
      <c r="T971" t="s">
        <v>254</v>
      </c>
      <c r="U971" t="s">
        <v>254</v>
      </c>
      <c r="V971" t="s">
        <v>254</v>
      </c>
      <c r="W971">
        <v>0</v>
      </c>
      <c r="X971">
        <v>0</v>
      </c>
      <c r="Y971">
        <v>15750.26</v>
      </c>
      <c r="Z971" s="27">
        <f t="shared" si="15"/>
        <v>15750.26</v>
      </c>
    </row>
    <row r="972" spans="1:26">
      <c r="A972" t="s">
        <v>246</v>
      </c>
      <c r="B972" t="s">
        <v>2220</v>
      </c>
      <c r="C972" t="s">
        <v>2221</v>
      </c>
      <c r="D972" t="s">
        <v>53</v>
      </c>
      <c r="E972" t="s">
        <v>54</v>
      </c>
      <c r="F972">
        <v>12086230</v>
      </c>
      <c r="G972" s="111">
        <v>44971</v>
      </c>
      <c r="H972" t="s">
        <v>2895</v>
      </c>
      <c r="I972" t="s">
        <v>271</v>
      </c>
      <c r="J972" t="s">
        <v>249</v>
      </c>
      <c r="K972" t="s">
        <v>268</v>
      </c>
      <c r="L972" t="s">
        <v>251</v>
      </c>
      <c r="O972" s="111">
        <v>44982</v>
      </c>
      <c r="P972" t="s">
        <v>252</v>
      </c>
      <c r="Q972" t="s">
        <v>253</v>
      </c>
      <c r="R972" s="111">
        <v>44984</v>
      </c>
      <c r="S972" t="s">
        <v>254</v>
      </c>
      <c r="T972" t="s">
        <v>254</v>
      </c>
      <c r="U972" t="s">
        <v>254</v>
      </c>
      <c r="V972" t="s">
        <v>254</v>
      </c>
      <c r="W972">
        <v>0</v>
      </c>
      <c r="X972">
        <v>0</v>
      </c>
      <c r="Y972">
        <v>1630</v>
      </c>
      <c r="Z972" s="27">
        <f t="shared" si="15"/>
        <v>1630</v>
      </c>
    </row>
    <row r="973" spans="1:26">
      <c r="A973" t="s">
        <v>246</v>
      </c>
      <c r="B973" t="s">
        <v>2248</v>
      </c>
      <c r="C973" t="s">
        <v>2249</v>
      </c>
      <c r="D973" t="s">
        <v>53</v>
      </c>
      <c r="E973" t="s">
        <v>54</v>
      </c>
      <c r="F973">
        <v>12087184</v>
      </c>
      <c r="G973" s="111">
        <v>44964</v>
      </c>
      <c r="H973" t="s">
        <v>2896</v>
      </c>
      <c r="I973" t="s">
        <v>248</v>
      </c>
      <c r="J973" t="s">
        <v>249</v>
      </c>
      <c r="K973" t="s">
        <v>268</v>
      </c>
      <c r="L973" t="s">
        <v>251</v>
      </c>
      <c r="O973" s="111">
        <v>44965</v>
      </c>
      <c r="P973" t="s">
        <v>252</v>
      </c>
      <c r="Q973" t="s">
        <v>253</v>
      </c>
      <c r="R973" s="111">
        <v>44967</v>
      </c>
      <c r="S973" t="s">
        <v>254</v>
      </c>
      <c r="T973" t="s">
        <v>254</v>
      </c>
      <c r="U973" t="s">
        <v>254</v>
      </c>
      <c r="V973" t="s">
        <v>254</v>
      </c>
      <c r="W973">
        <v>0</v>
      </c>
      <c r="X973">
        <v>0</v>
      </c>
      <c r="Y973">
        <v>22311.79</v>
      </c>
      <c r="Z973" s="27">
        <f t="shared" si="15"/>
        <v>22311.79</v>
      </c>
    </row>
    <row r="974" spans="1:26">
      <c r="A974" t="s">
        <v>246</v>
      </c>
      <c r="B974" t="s">
        <v>2216</v>
      </c>
      <c r="C974" t="s">
        <v>2217</v>
      </c>
      <c r="D974" t="s">
        <v>53</v>
      </c>
      <c r="E974" t="s">
        <v>54</v>
      </c>
      <c r="F974">
        <v>12091034</v>
      </c>
      <c r="G974" s="111">
        <v>44972</v>
      </c>
      <c r="H974" t="s">
        <v>2897</v>
      </c>
      <c r="I974" t="s">
        <v>248</v>
      </c>
      <c r="J974" t="s">
        <v>259</v>
      </c>
      <c r="K974" t="s">
        <v>250</v>
      </c>
      <c r="L974" t="s">
        <v>251</v>
      </c>
      <c r="O974" s="111">
        <v>44972</v>
      </c>
      <c r="P974" t="s">
        <v>254</v>
      </c>
      <c r="Q974" t="s">
        <v>257</v>
      </c>
      <c r="R974" s="111"/>
      <c r="S974" t="s">
        <v>254</v>
      </c>
      <c r="T974" t="s">
        <v>254</v>
      </c>
      <c r="U974" t="s">
        <v>254</v>
      </c>
      <c r="V974" t="s">
        <v>254</v>
      </c>
      <c r="W974">
        <v>0</v>
      </c>
      <c r="X974">
        <v>0</v>
      </c>
      <c r="Y974">
        <v>0</v>
      </c>
      <c r="Z974" s="27">
        <f t="shared" si="15"/>
        <v>0</v>
      </c>
    </row>
    <row r="975" spans="1:26">
      <c r="A975" t="s">
        <v>246</v>
      </c>
      <c r="B975" t="s">
        <v>2232</v>
      </c>
      <c r="C975" t="s">
        <v>2233</v>
      </c>
      <c r="D975" t="s">
        <v>53</v>
      </c>
      <c r="E975" t="s">
        <v>54</v>
      </c>
      <c r="F975">
        <v>12091607</v>
      </c>
      <c r="G975" s="111">
        <v>44960</v>
      </c>
      <c r="H975" t="s">
        <v>2898</v>
      </c>
      <c r="I975" t="s">
        <v>255</v>
      </c>
      <c r="J975" t="s">
        <v>249</v>
      </c>
      <c r="K975" t="s">
        <v>250</v>
      </c>
      <c r="L975" t="s">
        <v>251</v>
      </c>
      <c r="O975" s="111">
        <v>44960</v>
      </c>
      <c r="P975" t="s">
        <v>252</v>
      </c>
      <c r="Q975" t="s">
        <v>253</v>
      </c>
      <c r="R975" s="111">
        <v>44963</v>
      </c>
      <c r="S975" t="s">
        <v>254</v>
      </c>
      <c r="T975" t="s">
        <v>254</v>
      </c>
      <c r="U975" t="s">
        <v>254</v>
      </c>
      <c r="V975" t="s">
        <v>254</v>
      </c>
      <c r="W975">
        <v>0</v>
      </c>
      <c r="X975">
        <v>0</v>
      </c>
      <c r="Y975">
        <v>1118.1500000000001</v>
      </c>
      <c r="Z975" s="27">
        <f t="shared" si="15"/>
        <v>1118.1500000000001</v>
      </c>
    </row>
    <row r="976" spans="1:26">
      <c r="A976" t="s">
        <v>246</v>
      </c>
      <c r="B976" t="s">
        <v>2220</v>
      </c>
      <c r="C976" t="s">
        <v>2221</v>
      </c>
      <c r="D976" t="s">
        <v>53</v>
      </c>
      <c r="E976" t="s">
        <v>54</v>
      </c>
      <c r="F976">
        <v>12092172</v>
      </c>
      <c r="G976" s="111">
        <v>44960</v>
      </c>
      <c r="H976" t="s">
        <v>2899</v>
      </c>
      <c r="I976" t="s">
        <v>255</v>
      </c>
      <c r="J976" t="s">
        <v>249</v>
      </c>
      <c r="K976" t="s">
        <v>250</v>
      </c>
      <c r="L976" t="s">
        <v>251</v>
      </c>
      <c r="O976" s="111">
        <v>44964</v>
      </c>
      <c r="P976" t="s">
        <v>252</v>
      </c>
      <c r="Q976" t="s">
        <v>253</v>
      </c>
      <c r="R976" s="111">
        <v>44965</v>
      </c>
      <c r="S976" t="s">
        <v>254</v>
      </c>
      <c r="T976" t="s">
        <v>254</v>
      </c>
      <c r="U976" t="s">
        <v>254</v>
      </c>
      <c r="V976" t="s">
        <v>254</v>
      </c>
      <c r="W976">
        <v>0</v>
      </c>
      <c r="X976">
        <v>0</v>
      </c>
      <c r="Y976">
        <v>75</v>
      </c>
      <c r="Z976" s="27">
        <f t="shared" si="15"/>
        <v>75</v>
      </c>
    </row>
    <row r="977" spans="1:26">
      <c r="A977" t="s">
        <v>246</v>
      </c>
      <c r="B977" t="s">
        <v>2248</v>
      </c>
      <c r="C977" t="s">
        <v>2249</v>
      </c>
      <c r="D977" t="s">
        <v>53</v>
      </c>
      <c r="E977" t="s">
        <v>54</v>
      </c>
      <c r="F977">
        <v>12092596</v>
      </c>
      <c r="G977" s="111">
        <v>44960</v>
      </c>
      <c r="H977" t="s">
        <v>2900</v>
      </c>
      <c r="I977" t="s">
        <v>248</v>
      </c>
      <c r="J977" t="s">
        <v>249</v>
      </c>
      <c r="K977" t="s">
        <v>250</v>
      </c>
      <c r="L977" t="s">
        <v>251</v>
      </c>
      <c r="O977" s="111">
        <v>44960</v>
      </c>
      <c r="P977" t="s">
        <v>252</v>
      </c>
      <c r="Q977" t="s">
        <v>253</v>
      </c>
      <c r="R977" s="111">
        <v>44963</v>
      </c>
      <c r="S977" t="s">
        <v>254</v>
      </c>
      <c r="T977" t="s">
        <v>254</v>
      </c>
      <c r="U977" t="s">
        <v>254</v>
      </c>
      <c r="V977" t="s">
        <v>254</v>
      </c>
      <c r="W977">
        <v>0</v>
      </c>
      <c r="X977">
        <v>0</v>
      </c>
      <c r="Y977">
        <v>6516.57</v>
      </c>
      <c r="Z977" s="27">
        <f t="shared" si="15"/>
        <v>6516.57</v>
      </c>
    </row>
    <row r="978" spans="1:26">
      <c r="A978" t="s">
        <v>246</v>
      </c>
      <c r="B978" t="s">
        <v>2216</v>
      </c>
      <c r="C978" t="s">
        <v>2217</v>
      </c>
      <c r="D978" t="s">
        <v>53</v>
      </c>
      <c r="E978" t="s">
        <v>54</v>
      </c>
      <c r="F978">
        <v>12096190</v>
      </c>
      <c r="G978" s="111">
        <v>44965</v>
      </c>
      <c r="H978" t="s">
        <v>2901</v>
      </c>
      <c r="I978" t="s">
        <v>248</v>
      </c>
      <c r="J978" t="s">
        <v>259</v>
      </c>
      <c r="K978" t="s">
        <v>268</v>
      </c>
      <c r="L978" t="s">
        <v>251</v>
      </c>
      <c r="O978" s="111">
        <v>44965</v>
      </c>
      <c r="P978" t="s">
        <v>254</v>
      </c>
      <c r="Q978" t="s">
        <v>253</v>
      </c>
      <c r="R978" s="111">
        <v>44970</v>
      </c>
      <c r="S978" t="s">
        <v>254</v>
      </c>
      <c r="T978" t="s">
        <v>254</v>
      </c>
      <c r="U978" t="s">
        <v>254</v>
      </c>
      <c r="V978" t="s">
        <v>254</v>
      </c>
      <c r="W978">
        <v>0</v>
      </c>
      <c r="X978">
        <v>0</v>
      </c>
      <c r="Y978">
        <v>1538</v>
      </c>
      <c r="Z978" s="27">
        <f t="shared" si="15"/>
        <v>1538</v>
      </c>
    </row>
    <row r="979" spans="1:26">
      <c r="A979" t="s">
        <v>246</v>
      </c>
      <c r="B979" t="s">
        <v>2224</v>
      </c>
      <c r="C979" t="s">
        <v>2225</v>
      </c>
      <c r="D979" t="s">
        <v>53</v>
      </c>
      <c r="E979" t="s">
        <v>54</v>
      </c>
      <c r="F979">
        <v>12097519</v>
      </c>
      <c r="G979" s="111">
        <v>44964</v>
      </c>
      <c r="H979" t="s">
        <v>2902</v>
      </c>
      <c r="I979" t="s">
        <v>255</v>
      </c>
      <c r="J979" t="s">
        <v>249</v>
      </c>
      <c r="K979" t="s">
        <v>250</v>
      </c>
      <c r="L979" t="s">
        <v>251</v>
      </c>
      <c r="O979" s="111">
        <v>44964</v>
      </c>
      <c r="P979" t="s">
        <v>252</v>
      </c>
      <c r="Q979" t="s">
        <v>253</v>
      </c>
      <c r="R979" s="111">
        <v>44965</v>
      </c>
      <c r="S979" t="s">
        <v>254</v>
      </c>
      <c r="T979" t="s">
        <v>254</v>
      </c>
      <c r="U979" t="s">
        <v>254</v>
      </c>
      <c r="V979" t="s">
        <v>254</v>
      </c>
      <c r="W979">
        <v>0</v>
      </c>
      <c r="X979">
        <v>0</v>
      </c>
      <c r="Y979">
        <v>750.05</v>
      </c>
      <c r="Z979" s="27">
        <f t="shared" si="15"/>
        <v>750.05</v>
      </c>
    </row>
    <row r="980" spans="1:26">
      <c r="A980" t="s">
        <v>246</v>
      </c>
      <c r="B980" t="s">
        <v>2248</v>
      </c>
      <c r="C980" t="s">
        <v>2249</v>
      </c>
      <c r="D980" t="s">
        <v>53</v>
      </c>
      <c r="E980" t="s">
        <v>54</v>
      </c>
      <c r="F980">
        <v>12105402</v>
      </c>
      <c r="G980" s="111">
        <v>44965</v>
      </c>
      <c r="H980" t="s">
        <v>2903</v>
      </c>
      <c r="I980" t="s">
        <v>248</v>
      </c>
      <c r="J980" t="s">
        <v>259</v>
      </c>
      <c r="K980" t="s">
        <v>250</v>
      </c>
      <c r="L980" t="s">
        <v>251</v>
      </c>
      <c r="O980" s="111">
        <v>44965</v>
      </c>
      <c r="P980" t="s">
        <v>254</v>
      </c>
      <c r="Q980" t="s">
        <v>253</v>
      </c>
      <c r="R980" s="111">
        <v>44970</v>
      </c>
      <c r="S980" t="s">
        <v>254</v>
      </c>
      <c r="T980" t="s">
        <v>254</v>
      </c>
      <c r="U980" t="s">
        <v>254</v>
      </c>
      <c r="V980" t="s">
        <v>254</v>
      </c>
      <c r="W980">
        <v>0</v>
      </c>
      <c r="X980">
        <v>0</v>
      </c>
      <c r="Y980">
        <v>415</v>
      </c>
      <c r="Z980" s="27">
        <f t="shared" si="15"/>
        <v>415</v>
      </c>
    </row>
    <row r="981" spans="1:26">
      <c r="A981" t="s">
        <v>246</v>
      </c>
      <c r="B981" t="s">
        <v>2220</v>
      </c>
      <c r="C981" t="s">
        <v>2221</v>
      </c>
      <c r="D981" t="s">
        <v>53</v>
      </c>
      <c r="E981" t="s">
        <v>54</v>
      </c>
      <c r="F981">
        <v>12106545</v>
      </c>
      <c r="G981" s="111">
        <v>44980</v>
      </c>
      <c r="H981" t="s">
        <v>2904</v>
      </c>
      <c r="I981" t="s">
        <v>271</v>
      </c>
      <c r="J981" t="s">
        <v>249</v>
      </c>
      <c r="K981" t="s">
        <v>268</v>
      </c>
      <c r="L981" t="s">
        <v>251</v>
      </c>
      <c r="O981" s="111">
        <v>44982</v>
      </c>
      <c r="P981" t="s">
        <v>252</v>
      </c>
      <c r="Q981" t="s">
        <v>257</v>
      </c>
      <c r="R981" s="111">
        <v>44984</v>
      </c>
      <c r="S981" t="s">
        <v>254</v>
      </c>
      <c r="T981" t="s">
        <v>254</v>
      </c>
      <c r="U981" t="s">
        <v>254</v>
      </c>
      <c r="V981" t="s">
        <v>254</v>
      </c>
      <c r="W981">
        <v>0</v>
      </c>
      <c r="X981">
        <v>0</v>
      </c>
      <c r="Y981">
        <v>0</v>
      </c>
      <c r="Z981" s="27">
        <f t="shared" si="15"/>
        <v>0</v>
      </c>
    </row>
    <row r="982" spans="1:26">
      <c r="A982" t="s">
        <v>246</v>
      </c>
      <c r="B982" t="s">
        <v>2244</v>
      </c>
      <c r="C982" t="s">
        <v>2245</v>
      </c>
      <c r="D982" t="s">
        <v>53</v>
      </c>
      <c r="E982" t="s">
        <v>54</v>
      </c>
      <c r="F982">
        <v>12120353</v>
      </c>
      <c r="G982" s="111">
        <v>44970</v>
      </c>
      <c r="H982" t="s">
        <v>2905</v>
      </c>
      <c r="I982" t="s">
        <v>248</v>
      </c>
      <c r="J982" t="s">
        <v>259</v>
      </c>
      <c r="K982" t="s">
        <v>250</v>
      </c>
      <c r="L982" t="s">
        <v>251</v>
      </c>
      <c r="O982" s="111">
        <v>44971</v>
      </c>
      <c r="P982" t="s">
        <v>252</v>
      </c>
      <c r="Q982" t="s">
        <v>1406</v>
      </c>
      <c r="R982" s="111"/>
      <c r="S982" t="s">
        <v>254</v>
      </c>
      <c r="T982" t="s">
        <v>254</v>
      </c>
      <c r="U982" t="s">
        <v>254</v>
      </c>
      <c r="V982" t="s">
        <v>254</v>
      </c>
      <c r="W982">
        <v>0</v>
      </c>
      <c r="X982">
        <v>0</v>
      </c>
      <c r="Y982">
        <v>0</v>
      </c>
      <c r="Z982" s="27">
        <f t="shared" si="15"/>
        <v>0</v>
      </c>
    </row>
    <row r="983" spans="1:26">
      <c r="A983" t="s">
        <v>246</v>
      </c>
      <c r="B983" t="s">
        <v>2228</v>
      </c>
      <c r="C983" t="s">
        <v>2280</v>
      </c>
      <c r="D983" t="s">
        <v>53</v>
      </c>
      <c r="E983" t="s">
        <v>54</v>
      </c>
      <c r="F983">
        <v>12130021</v>
      </c>
      <c r="G983" s="111">
        <v>44972</v>
      </c>
      <c r="H983" t="s">
        <v>2906</v>
      </c>
      <c r="I983" t="s">
        <v>255</v>
      </c>
      <c r="J983" t="s">
        <v>249</v>
      </c>
      <c r="K983" t="s">
        <v>250</v>
      </c>
      <c r="L983" t="s">
        <v>251</v>
      </c>
      <c r="O983" s="111">
        <v>44972</v>
      </c>
      <c r="P983" t="s">
        <v>252</v>
      </c>
      <c r="Q983" t="s">
        <v>253</v>
      </c>
      <c r="R983" s="111">
        <v>44973</v>
      </c>
      <c r="S983" t="s">
        <v>254</v>
      </c>
      <c r="T983" t="s">
        <v>254</v>
      </c>
      <c r="U983" t="s">
        <v>254</v>
      </c>
      <c r="V983" t="s">
        <v>254</v>
      </c>
      <c r="W983">
        <v>0</v>
      </c>
      <c r="X983">
        <v>0</v>
      </c>
      <c r="Y983">
        <v>660</v>
      </c>
      <c r="Z983" s="27">
        <f t="shared" si="15"/>
        <v>660</v>
      </c>
    </row>
    <row r="984" spans="1:26">
      <c r="A984" t="s">
        <v>246</v>
      </c>
      <c r="B984" t="s">
        <v>2182</v>
      </c>
      <c r="C984" t="s">
        <v>2279</v>
      </c>
      <c r="D984" t="s">
        <v>53</v>
      </c>
      <c r="E984" t="s">
        <v>54</v>
      </c>
      <c r="F984">
        <v>12137576</v>
      </c>
      <c r="G984" s="111">
        <v>44973</v>
      </c>
      <c r="H984" t="s">
        <v>2907</v>
      </c>
      <c r="I984" t="s">
        <v>255</v>
      </c>
      <c r="J984" t="s">
        <v>249</v>
      </c>
      <c r="K984" t="s">
        <v>250</v>
      </c>
      <c r="L984" t="s">
        <v>251</v>
      </c>
      <c r="O984" s="111">
        <v>44973</v>
      </c>
      <c r="P984" t="s">
        <v>252</v>
      </c>
      <c r="Q984" t="s">
        <v>253</v>
      </c>
      <c r="R984" s="111">
        <v>44974</v>
      </c>
      <c r="S984" t="s">
        <v>254</v>
      </c>
      <c r="T984" t="s">
        <v>254</v>
      </c>
      <c r="U984" t="s">
        <v>254</v>
      </c>
      <c r="V984" t="s">
        <v>254</v>
      </c>
      <c r="W984">
        <v>0</v>
      </c>
      <c r="X984">
        <v>0</v>
      </c>
      <c r="Y984">
        <v>15</v>
      </c>
      <c r="Z984" s="27">
        <f t="shared" si="15"/>
        <v>15</v>
      </c>
    </row>
    <row r="985" spans="1:26">
      <c r="A985" t="s">
        <v>246</v>
      </c>
      <c r="B985">
        <v>70378752103</v>
      </c>
      <c r="C985" t="s">
        <v>2104</v>
      </c>
      <c r="D985" t="s">
        <v>53</v>
      </c>
      <c r="E985" t="s">
        <v>54</v>
      </c>
      <c r="F985">
        <v>12138231</v>
      </c>
      <c r="G985" s="111">
        <v>44974</v>
      </c>
      <c r="H985" t="s">
        <v>2908</v>
      </c>
      <c r="I985" t="s">
        <v>271</v>
      </c>
      <c r="J985" t="s">
        <v>249</v>
      </c>
      <c r="K985" t="s">
        <v>268</v>
      </c>
      <c r="L985" t="s">
        <v>251</v>
      </c>
      <c r="O985" s="111">
        <v>44974</v>
      </c>
      <c r="P985" t="s">
        <v>252</v>
      </c>
      <c r="Q985" t="s">
        <v>253</v>
      </c>
      <c r="R985" s="111">
        <v>44979</v>
      </c>
      <c r="S985" t="s">
        <v>254</v>
      </c>
      <c r="T985" t="s">
        <v>254</v>
      </c>
      <c r="U985" t="s">
        <v>254</v>
      </c>
      <c r="V985" t="s">
        <v>254</v>
      </c>
      <c r="W985">
        <v>0</v>
      </c>
      <c r="X985">
        <v>0</v>
      </c>
      <c r="Y985">
        <v>797.5</v>
      </c>
      <c r="Z985" s="27">
        <f t="shared" si="15"/>
        <v>797.5</v>
      </c>
    </row>
    <row r="986" spans="1:26">
      <c r="A986" t="s">
        <v>246</v>
      </c>
      <c r="B986" t="s">
        <v>2220</v>
      </c>
      <c r="C986" t="s">
        <v>2221</v>
      </c>
      <c r="D986" t="s">
        <v>53</v>
      </c>
      <c r="E986" t="s">
        <v>54</v>
      </c>
      <c r="F986">
        <v>12143285</v>
      </c>
      <c r="G986" s="111">
        <v>44979</v>
      </c>
      <c r="H986" t="s">
        <v>2909</v>
      </c>
      <c r="I986" t="s">
        <v>271</v>
      </c>
      <c r="J986" t="s">
        <v>249</v>
      </c>
      <c r="K986" t="s">
        <v>250</v>
      </c>
      <c r="L986" t="s">
        <v>251</v>
      </c>
      <c r="O986" s="111">
        <v>44979</v>
      </c>
      <c r="P986" t="s">
        <v>252</v>
      </c>
      <c r="Q986" t="s">
        <v>257</v>
      </c>
      <c r="R986" s="111">
        <v>44980</v>
      </c>
      <c r="S986" t="s">
        <v>254</v>
      </c>
      <c r="T986" t="s">
        <v>254</v>
      </c>
      <c r="U986" t="s">
        <v>254</v>
      </c>
      <c r="V986" t="s">
        <v>254</v>
      </c>
      <c r="W986">
        <v>0</v>
      </c>
      <c r="X986">
        <v>0</v>
      </c>
      <c r="Y986">
        <v>0</v>
      </c>
      <c r="Z986" s="27">
        <f t="shared" si="15"/>
        <v>0</v>
      </c>
    </row>
    <row r="987" spans="1:26">
      <c r="A987" t="s">
        <v>246</v>
      </c>
      <c r="B987" t="s">
        <v>2220</v>
      </c>
      <c r="C987" t="s">
        <v>2221</v>
      </c>
      <c r="D987" t="s">
        <v>53</v>
      </c>
      <c r="E987" t="s">
        <v>54</v>
      </c>
      <c r="F987">
        <v>12151782</v>
      </c>
      <c r="G987" s="111">
        <v>44980</v>
      </c>
      <c r="H987" t="s">
        <v>2910</v>
      </c>
      <c r="I987" t="s">
        <v>271</v>
      </c>
      <c r="J987" t="s">
        <v>249</v>
      </c>
      <c r="K987" t="s">
        <v>268</v>
      </c>
      <c r="L987" t="s">
        <v>251</v>
      </c>
      <c r="O987" s="111">
        <v>44982</v>
      </c>
      <c r="P987" t="s">
        <v>252</v>
      </c>
      <c r="Q987" t="s">
        <v>257</v>
      </c>
      <c r="R987" s="111">
        <v>44984</v>
      </c>
      <c r="S987" t="s">
        <v>254</v>
      </c>
      <c r="T987" t="s">
        <v>254</v>
      </c>
      <c r="U987" t="s">
        <v>254</v>
      </c>
      <c r="V987" t="s">
        <v>254</v>
      </c>
      <c r="W987">
        <v>0</v>
      </c>
      <c r="X987">
        <v>0</v>
      </c>
      <c r="Y987">
        <v>0</v>
      </c>
      <c r="Z987" s="27">
        <f t="shared" si="15"/>
        <v>0</v>
      </c>
    </row>
    <row r="988" spans="1:26">
      <c r="A988" t="s">
        <v>246</v>
      </c>
      <c r="B988">
        <v>71345015402</v>
      </c>
      <c r="C988" t="s">
        <v>3152</v>
      </c>
      <c r="D988" t="s">
        <v>1691</v>
      </c>
      <c r="E988" t="s">
        <v>1528</v>
      </c>
      <c r="F988">
        <v>12069190</v>
      </c>
      <c r="G988" s="111">
        <v>44957</v>
      </c>
      <c r="H988" t="s">
        <v>1847</v>
      </c>
      <c r="I988" t="s">
        <v>255</v>
      </c>
      <c r="J988" t="s">
        <v>249</v>
      </c>
      <c r="K988" t="s">
        <v>250</v>
      </c>
      <c r="L988" t="s">
        <v>251</v>
      </c>
      <c r="O988" s="111">
        <v>44957</v>
      </c>
      <c r="P988" t="s">
        <v>252</v>
      </c>
      <c r="Q988" t="s">
        <v>253</v>
      </c>
      <c r="R988" s="111">
        <v>44958</v>
      </c>
      <c r="S988" t="s">
        <v>254</v>
      </c>
      <c r="T988" t="s">
        <v>254</v>
      </c>
      <c r="U988" t="s">
        <v>254</v>
      </c>
      <c r="V988" t="s">
        <v>254</v>
      </c>
      <c r="W988">
        <v>0</v>
      </c>
      <c r="X988">
        <v>0</v>
      </c>
      <c r="Y988">
        <v>40</v>
      </c>
      <c r="Z988" s="27">
        <f t="shared" si="15"/>
        <v>40</v>
      </c>
    </row>
    <row r="989" spans="1:26">
      <c r="A989" t="s">
        <v>246</v>
      </c>
      <c r="B989" t="s">
        <v>2202</v>
      </c>
      <c r="C989" t="s">
        <v>2203</v>
      </c>
      <c r="D989" t="s">
        <v>1691</v>
      </c>
      <c r="E989" t="s">
        <v>1528</v>
      </c>
      <c r="F989">
        <v>12084504</v>
      </c>
      <c r="G989" s="111">
        <v>44961</v>
      </c>
      <c r="H989" t="s">
        <v>2911</v>
      </c>
      <c r="I989" t="s">
        <v>248</v>
      </c>
      <c r="J989" t="s">
        <v>259</v>
      </c>
      <c r="K989" t="s">
        <v>268</v>
      </c>
      <c r="L989" t="s">
        <v>251</v>
      </c>
      <c r="O989" s="111">
        <v>44970</v>
      </c>
      <c r="P989" t="s">
        <v>254</v>
      </c>
      <c r="Q989" t="s">
        <v>253</v>
      </c>
      <c r="R989" s="111">
        <v>44973</v>
      </c>
      <c r="S989" t="s">
        <v>254</v>
      </c>
      <c r="T989" t="s">
        <v>254</v>
      </c>
      <c r="U989" t="s">
        <v>254</v>
      </c>
      <c r="V989" t="s">
        <v>254</v>
      </c>
      <c r="W989">
        <v>0</v>
      </c>
      <c r="X989">
        <v>0</v>
      </c>
      <c r="Y989">
        <v>4371.8899688720703</v>
      </c>
      <c r="Z989" s="27">
        <f t="shared" si="15"/>
        <v>4371.8899688720703</v>
      </c>
    </row>
    <row r="990" spans="1:26">
      <c r="A990" t="s">
        <v>246</v>
      </c>
      <c r="B990" t="s">
        <v>2202</v>
      </c>
      <c r="C990" t="s">
        <v>2203</v>
      </c>
      <c r="D990" t="s">
        <v>1691</v>
      </c>
      <c r="E990" t="s">
        <v>1528</v>
      </c>
      <c r="F990">
        <v>12090934</v>
      </c>
      <c r="G990" s="111">
        <v>44970</v>
      </c>
      <c r="H990" t="s">
        <v>2912</v>
      </c>
      <c r="I990" t="s">
        <v>255</v>
      </c>
      <c r="J990" t="s">
        <v>249</v>
      </c>
      <c r="K990" t="s">
        <v>250</v>
      </c>
      <c r="L990" t="s">
        <v>251</v>
      </c>
      <c r="O990" s="111">
        <v>44972</v>
      </c>
      <c r="P990" t="s">
        <v>252</v>
      </c>
      <c r="Q990" t="s">
        <v>253</v>
      </c>
      <c r="R990" s="111">
        <v>44973</v>
      </c>
      <c r="S990" t="s">
        <v>254</v>
      </c>
      <c r="T990" t="s">
        <v>254</v>
      </c>
      <c r="U990" t="s">
        <v>254</v>
      </c>
      <c r="V990" t="s">
        <v>254</v>
      </c>
      <c r="W990">
        <v>0</v>
      </c>
      <c r="X990">
        <v>0</v>
      </c>
      <c r="Y990">
        <v>496</v>
      </c>
      <c r="Z990" s="27">
        <f t="shared" si="15"/>
        <v>496</v>
      </c>
    </row>
    <row r="991" spans="1:26">
      <c r="A991" t="s">
        <v>246</v>
      </c>
      <c r="B991">
        <v>71345015402</v>
      </c>
      <c r="C991" t="s">
        <v>3152</v>
      </c>
      <c r="D991" t="s">
        <v>1691</v>
      </c>
      <c r="E991" t="s">
        <v>1528</v>
      </c>
      <c r="F991">
        <v>12091345</v>
      </c>
      <c r="G991" s="111">
        <v>44960</v>
      </c>
      <c r="H991" t="s">
        <v>2913</v>
      </c>
      <c r="I991" t="s">
        <v>255</v>
      </c>
      <c r="J991" t="s">
        <v>249</v>
      </c>
      <c r="K991" t="s">
        <v>250</v>
      </c>
      <c r="L991" t="s">
        <v>251</v>
      </c>
      <c r="O991" s="111">
        <v>44960</v>
      </c>
      <c r="P991" t="s">
        <v>252</v>
      </c>
      <c r="Q991" t="s">
        <v>257</v>
      </c>
      <c r="R991" s="111">
        <v>44963</v>
      </c>
      <c r="S991" t="s">
        <v>254</v>
      </c>
      <c r="T991" t="s">
        <v>254</v>
      </c>
      <c r="U991" t="s">
        <v>254</v>
      </c>
      <c r="V991" t="s">
        <v>254</v>
      </c>
      <c r="W991">
        <v>0</v>
      </c>
      <c r="X991">
        <v>0</v>
      </c>
      <c r="Y991">
        <v>0</v>
      </c>
      <c r="Z991" s="27">
        <f t="shared" si="15"/>
        <v>0</v>
      </c>
    </row>
    <row r="992" spans="1:26">
      <c r="A992" t="s">
        <v>246</v>
      </c>
      <c r="B992">
        <v>71345015402</v>
      </c>
      <c r="C992" t="s">
        <v>3152</v>
      </c>
      <c r="D992" t="s">
        <v>1691</v>
      </c>
      <c r="E992" t="s">
        <v>1528</v>
      </c>
      <c r="F992">
        <v>12095601</v>
      </c>
      <c r="G992" s="111">
        <v>44961</v>
      </c>
      <c r="H992" t="s">
        <v>2914</v>
      </c>
      <c r="I992" t="s">
        <v>255</v>
      </c>
      <c r="L992" t="s">
        <v>251</v>
      </c>
      <c r="O992" s="111">
        <v>44961</v>
      </c>
      <c r="P992" t="s">
        <v>252</v>
      </c>
      <c r="Q992" t="s">
        <v>263</v>
      </c>
      <c r="R992" s="111">
        <v>44963</v>
      </c>
      <c r="S992" t="s">
        <v>254</v>
      </c>
      <c r="T992" t="s">
        <v>254</v>
      </c>
      <c r="U992" t="s">
        <v>254</v>
      </c>
      <c r="V992" t="s">
        <v>254</v>
      </c>
      <c r="W992">
        <v>0</v>
      </c>
      <c r="X992">
        <v>0</v>
      </c>
      <c r="Y992">
        <v>0</v>
      </c>
      <c r="Z992" s="27">
        <f t="shared" si="15"/>
        <v>0</v>
      </c>
    </row>
    <row r="993" spans="1:26">
      <c r="A993" t="s">
        <v>246</v>
      </c>
      <c r="B993">
        <v>71345015402</v>
      </c>
      <c r="C993" t="s">
        <v>3152</v>
      </c>
      <c r="D993" t="s">
        <v>1691</v>
      </c>
      <c r="E993" t="s">
        <v>1528</v>
      </c>
      <c r="F993">
        <v>12105973</v>
      </c>
      <c r="G993" s="111">
        <v>44966</v>
      </c>
      <c r="H993" t="s">
        <v>2915</v>
      </c>
      <c r="I993" t="s">
        <v>248</v>
      </c>
      <c r="J993" t="s">
        <v>259</v>
      </c>
      <c r="K993" t="s">
        <v>250</v>
      </c>
      <c r="L993" t="s">
        <v>251</v>
      </c>
      <c r="O993" s="111">
        <v>44966</v>
      </c>
      <c r="P993" t="s">
        <v>254</v>
      </c>
      <c r="Q993" t="s">
        <v>253</v>
      </c>
      <c r="R993" s="111">
        <v>44971</v>
      </c>
      <c r="S993" t="s">
        <v>254</v>
      </c>
      <c r="T993" t="s">
        <v>254</v>
      </c>
      <c r="U993" t="s">
        <v>254</v>
      </c>
      <c r="V993" t="s">
        <v>254</v>
      </c>
      <c r="W993">
        <v>0</v>
      </c>
      <c r="X993">
        <v>0</v>
      </c>
      <c r="Y993">
        <v>222.20000267028809</v>
      </c>
      <c r="Z993" s="27">
        <f t="shared" si="15"/>
        <v>222.20000267028809</v>
      </c>
    </row>
    <row r="994" spans="1:26">
      <c r="A994" t="s">
        <v>246</v>
      </c>
      <c r="B994" t="s">
        <v>2202</v>
      </c>
      <c r="C994" t="s">
        <v>2203</v>
      </c>
      <c r="D994" t="s">
        <v>1691</v>
      </c>
      <c r="E994" t="s">
        <v>1528</v>
      </c>
      <c r="F994">
        <v>12106698</v>
      </c>
      <c r="G994" s="111">
        <v>44965</v>
      </c>
      <c r="H994" t="s">
        <v>2916</v>
      </c>
      <c r="I994" t="s">
        <v>248</v>
      </c>
      <c r="J994" t="s">
        <v>259</v>
      </c>
      <c r="K994" t="s">
        <v>250</v>
      </c>
      <c r="L994" t="s">
        <v>251</v>
      </c>
      <c r="O994" s="111">
        <v>44966</v>
      </c>
      <c r="P994" t="s">
        <v>254</v>
      </c>
      <c r="Q994" t="s">
        <v>253</v>
      </c>
      <c r="R994" s="111">
        <v>44970</v>
      </c>
      <c r="S994" t="s">
        <v>254</v>
      </c>
      <c r="T994" t="s">
        <v>254</v>
      </c>
      <c r="U994" t="s">
        <v>254</v>
      </c>
      <c r="V994" t="s">
        <v>254</v>
      </c>
      <c r="W994">
        <v>0</v>
      </c>
      <c r="X994">
        <v>0</v>
      </c>
      <c r="Y994">
        <v>885</v>
      </c>
      <c r="Z994" s="27">
        <f t="shared" si="15"/>
        <v>885</v>
      </c>
    </row>
    <row r="995" spans="1:26">
      <c r="A995" t="s">
        <v>246</v>
      </c>
      <c r="B995" t="s">
        <v>2202</v>
      </c>
      <c r="C995" t="s">
        <v>2203</v>
      </c>
      <c r="D995" t="s">
        <v>1691</v>
      </c>
      <c r="E995" t="s">
        <v>1528</v>
      </c>
      <c r="F995">
        <v>12107160</v>
      </c>
      <c r="G995" s="111">
        <v>44985</v>
      </c>
      <c r="H995" t="s">
        <v>2917</v>
      </c>
      <c r="I995" t="s">
        <v>248</v>
      </c>
      <c r="J995" t="s">
        <v>249</v>
      </c>
      <c r="K995" t="s">
        <v>250</v>
      </c>
      <c r="L995" t="s">
        <v>251</v>
      </c>
      <c r="O995" s="111">
        <v>44985</v>
      </c>
      <c r="P995" t="s">
        <v>252</v>
      </c>
      <c r="Q995" t="s">
        <v>1406</v>
      </c>
      <c r="R995" s="111"/>
      <c r="S995" t="s">
        <v>254</v>
      </c>
      <c r="T995" t="s">
        <v>254</v>
      </c>
      <c r="U995" t="s">
        <v>254</v>
      </c>
      <c r="V995" t="s">
        <v>254</v>
      </c>
      <c r="W995">
        <v>0</v>
      </c>
      <c r="X995">
        <v>0</v>
      </c>
      <c r="Y995">
        <v>0</v>
      </c>
      <c r="Z995" s="27">
        <f t="shared" si="15"/>
        <v>0</v>
      </c>
    </row>
    <row r="996" spans="1:26">
      <c r="A996" t="s">
        <v>246</v>
      </c>
      <c r="B996" t="s">
        <v>2202</v>
      </c>
      <c r="C996" t="s">
        <v>2203</v>
      </c>
      <c r="D996" t="s">
        <v>1691</v>
      </c>
      <c r="E996" t="s">
        <v>1528</v>
      </c>
      <c r="F996">
        <v>12110423</v>
      </c>
      <c r="G996" s="111">
        <v>44967</v>
      </c>
      <c r="H996" t="s">
        <v>2918</v>
      </c>
      <c r="I996" t="s">
        <v>248</v>
      </c>
      <c r="J996" t="s">
        <v>259</v>
      </c>
      <c r="K996" t="s">
        <v>250</v>
      </c>
      <c r="L996" t="s">
        <v>251</v>
      </c>
      <c r="O996" s="111">
        <v>44967</v>
      </c>
      <c r="P996" t="s">
        <v>254</v>
      </c>
      <c r="Q996" t="s">
        <v>253</v>
      </c>
      <c r="R996" s="111">
        <v>44970</v>
      </c>
      <c r="S996" t="s">
        <v>254</v>
      </c>
      <c r="T996" t="s">
        <v>254</v>
      </c>
      <c r="U996" t="s">
        <v>254</v>
      </c>
      <c r="V996" t="s">
        <v>254</v>
      </c>
      <c r="W996">
        <v>0</v>
      </c>
      <c r="X996">
        <v>0</v>
      </c>
      <c r="Y996">
        <v>3499.35009765625</v>
      </c>
      <c r="Z996" s="27">
        <f t="shared" si="15"/>
        <v>3499.35009765625</v>
      </c>
    </row>
    <row r="997" spans="1:26">
      <c r="A997" t="s">
        <v>246</v>
      </c>
      <c r="B997">
        <v>10058452478</v>
      </c>
      <c r="C997" t="s">
        <v>2278</v>
      </c>
      <c r="D997" t="s">
        <v>1691</v>
      </c>
      <c r="E997" t="s">
        <v>1528</v>
      </c>
      <c r="F997">
        <v>12115311</v>
      </c>
      <c r="G997" s="111">
        <v>44971</v>
      </c>
      <c r="H997" t="s">
        <v>2919</v>
      </c>
      <c r="I997" t="s">
        <v>248</v>
      </c>
      <c r="J997" t="s">
        <v>259</v>
      </c>
      <c r="K997" t="s">
        <v>250</v>
      </c>
      <c r="L997" t="s">
        <v>251</v>
      </c>
      <c r="O997" s="111">
        <v>44971</v>
      </c>
      <c r="P997" t="s">
        <v>254</v>
      </c>
      <c r="Q997" t="s">
        <v>253</v>
      </c>
      <c r="R997" s="111">
        <v>44973</v>
      </c>
      <c r="S997" t="s">
        <v>254</v>
      </c>
      <c r="T997" t="s">
        <v>254</v>
      </c>
      <c r="U997" t="s">
        <v>254</v>
      </c>
      <c r="V997" t="s">
        <v>254</v>
      </c>
      <c r="W997">
        <v>0</v>
      </c>
      <c r="X997">
        <v>0</v>
      </c>
      <c r="Y997">
        <v>199.80000305175781</v>
      </c>
      <c r="Z997" s="27">
        <f t="shared" si="15"/>
        <v>199.80000305175781</v>
      </c>
    </row>
    <row r="998" spans="1:26">
      <c r="A998" t="s">
        <v>246</v>
      </c>
      <c r="B998">
        <v>71345015402</v>
      </c>
      <c r="C998" t="s">
        <v>3152</v>
      </c>
      <c r="D998" t="s">
        <v>1691</v>
      </c>
      <c r="E998" t="s">
        <v>1528</v>
      </c>
      <c r="F998">
        <v>12115537</v>
      </c>
      <c r="G998" s="111">
        <v>44973</v>
      </c>
      <c r="H998" t="s">
        <v>2920</v>
      </c>
      <c r="I998" t="s">
        <v>255</v>
      </c>
      <c r="J998" t="s">
        <v>249</v>
      </c>
      <c r="K998" t="s">
        <v>250</v>
      </c>
      <c r="L998" t="s">
        <v>251</v>
      </c>
      <c r="O998" s="111">
        <v>44973</v>
      </c>
      <c r="P998" t="s">
        <v>252</v>
      </c>
      <c r="Q998" t="s">
        <v>253</v>
      </c>
      <c r="R998" s="111">
        <v>44973</v>
      </c>
      <c r="S998" t="s">
        <v>254</v>
      </c>
      <c r="T998" t="s">
        <v>254</v>
      </c>
      <c r="U998" t="s">
        <v>254</v>
      </c>
      <c r="V998" t="s">
        <v>254</v>
      </c>
      <c r="W998">
        <v>0</v>
      </c>
      <c r="X998">
        <v>0</v>
      </c>
      <c r="Y998">
        <v>495.9</v>
      </c>
      <c r="Z998" s="27">
        <f t="shared" si="15"/>
        <v>495.9</v>
      </c>
    </row>
    <row r="999" spans="1:26">
      <c r="A999" t="s">
        <v>246</v>
      </c>
      <c r="B999">
        <v>71345015402</v>
      </c>
      <c r="C999" t="s">
        <v>3152</v>
      </c>
      <c r="D999" t="s">
        <v>1691</v>
      </c>
      <c r="E999" t="s">
        <v>1528</v>
      </c>
      <c r="F999">
        <v>12119827</v>
      </c>
      <c r="G999" s="111">
        <v>44968</v>
      </c>
      <c r="H999" t="s">
        <v>2921</v>
      </c>
      <c r="I999" t="s">
        <v>248</v>
      </c>
      <c r="J999" t="s">
        <v>259</v>
      </c>
      <c r="K999" t="s">
        <v>250</v>
      </c>
      <c r="L999" t="s">
        <v>251</v>
      </c>
      <c r="O999" s="111">
        <v>44968</v>
      </c>
      <c r="P999" t="s">
        <v>254</v>
      </c>
      <c r="Q999" t="s">
        <v>1406</v>
      </c>
      <c r="R999" s="111"/>
      <c r="S999" t="s">
        <v>254</v>
      </c>
      <c r="T999" t="s">
        <v>254</v>
      </c>
      <c r="U999" t="s">
        <v>254</v>
      </c>
      <c r="V999" t="s">
        <v>254</v>
      </c>
      <c r="W999">
        <v>0</v>
      </c>
      <c r="X999">
        <v>0</v>
      </c>
      <c r="Y999">
        <v>0</v>
      </c>
      <c r="Z999" s="27">
        <f t="shared" si="15"/>
        <v>0</v>
      </c>
    </row>
    <row r="1000" spans="1:26">
      <c r="A1000" t="s">
        <v>246</v>
      </c>
      <c r="B1000">
        <v>71345015402</v>
      </c>
      <c r="C1000" t="s">
        <v>3152</v>
      </c>
      <c r="D1000" t="s">
        <v>1691</v>
      </c>
      <c r="E1000" t="s">
        <v>1528</v>
      </c>
      <c r="F1000">
        <v>12125612</v>
      </c>
      <c r="G1000" s="111">
        <v>44971</v>
      </c>
      <c r="H1000" t="s">
        <v>2922</v>
      </c>
      <c r="I1000" t="s">
        <v>248</v>
      </c>
      <c r="J1000" t="s">
        <v>259</v>
      </c>
      <c r="K1000" t="s">
        <v>250</v>
      </c>
      <c r="L1000" t="s">
        <v>251</v>
      </c>
      <c r="O1000" s="111">
        <v>44971</v>
      </c>
      <c r="P1000" t="s">
        <v>254</v>
      </c>
      <c r="Q1000" t="s">
        <v>253</v>
      </c>
      <c r="R1000" s="111">
        <v>44974</v>
      </c>
      <c r="S1000" t="s">
        <v>254</v>
      </c>
      <c r="T1000" t="s">
        <v>254</v>
      </c>
      <c r="U1000" t="s">
        <v>254</v>
      </c>
      <c r="V1000" t="s">
        <v>254</v>
      </c>
      <c r="W1000">
        <v>0</v>
      </c>
      <c r="X1000">
        <v>0</v>
      </c>
      <c r="Y1000">
        <v>799.5</v>
      </c>
      <c r="Z1000" s="27">
        <f t="shared" si="15"/>
        <v>799.5</v>
      </c>
    </row>
    <row r="1001" spans="1:26">
      <c r="A1001" t="s">
        <v>246</v>
      </c>
      <c r="B1001" t="s">
        <v>2202</v>
      </c>
      <c r="C1001" t="s">
        <v>2203</v>
      </c>
      <c r="D1001" t="s">
        <v>1691</v>
      </c>
      <c r="E1001" t="s">
        <v>1528</v>
      </c>
      <c r="F1001">
        <v>12130528</v>
      </c>
      <c r="G1001" s="111">
        <v>44973</v>
      </c>
      <c r="H1001" t="s">
        <v>2923</v>
      </c>
      <c r="I1001" t="s">
        <v>255</v>
      </c>
      <c r="J1001" t="s">
        <v>249</v>
      </c>
      <c r="K1001" t="s">
        <v>268</v>
      </c>
      <c r="L1001" t="s">
        <v>251</v>
      </c>
      <c r="O1001" s="111">
        <v>44973</v>
      </c>
      <c r="P1001" t="s">
        <v>252</v>
      </c>
      <c r="Q1001" t="s">
        <v>253</v>
      </c>
      <c r="R1001" s="111">
        <v>44974</v>
      </c>
      <c r="S1001" t="s">
        <v>254</v>
      </c>
      <c r="T1001" t="s">
        <v>254</v>
      </c>
      <c r="U1001" t="s">
        <v>254</v>
      </c>
      <c r="V1001" t="s">
        <v>254</v>
      </c>
      <c r="W1001">
        <v>0</v>
      </c>
      <c r="X1001">
        <v>0</v>
      </c>
      <c r="Y1001">
        <v>10</v>
      </c>
      <c r="Z1001" s="27">
        <f t="shared" si="15"/>
        <v>10</v>
      </c>
    </row>
    <row r="1002" spans="1:26">
      <c r="A1002" t="s">
        <v>246</v>
      </c>
      <c r="B1002" t="s">
        <v>2202</v>
      </c>
      <c r="C1002" t="s">
        <v>2203</v>
      </c>
      <c r="D1002" t="s">
        <v>1691</v>
      </c>
      <c r="E1002" t="s">
        <v>1528</v>
      </c>
      <c r="F1002">
        <v>12148732</v>
      </c>
      <c r="G1002" s="111">
        <v>44981</v>
      </c>
      <c r="H1002" t="s">
        <v>2924</v>
      </c>
      <c r="I1002" t="s">
        <v>271</v>
      </c>
      <c r="J1002" t="s">
        <v>249</v>
      </c>
      <c r="K1002" t="s">
        <v>250</v>
      </c>
      <c r="L1002" t="s">
        <v>251</v>
      </c>
      <c r="O1002" s="111">
        <v>44981</v>
      </c>
      <c r="P1002" t="s">
        <v>252</v>
      </c>
      <c r="Q1002" t="s">
        <v>253</v>
      </c>
      <c r="R1002" s="111">
        <v>44984</v>
      </c>
      <c r="S1002" t="s">
        <v>254</v>
      </c>
      <c r="T1002" t="s">
        <v>254</v>
      </c>
      <c r="U1002" t="s">
        <v>254</v>
      </c>
      <c r="V1002" t="s">
        <v>254</v>
      </c>
      <c r="W1002">
        <v>0</v>
      </c>
      <c r="X1002">
        <v>0</v>
      </c>
      <c r="Y1002">
        <v>895.8</v>
      </c>
      <c r="Z1002" s="27">
        <f t="shared" si="15"/>
        <v>895.8</v>
      </c>
    </row>
    <row r="1003" spans="1:26">
      <c r="A1003" t="s">
        <v>246</v>
      </c>
      <c r="B1003" t="s">
        <v>2202</v>
      </c>
      <c r="C1003" t="s">
        <v>2203</v>
      </c>
      <c r="D1003" t="s">
        <v>1691</v>
      </c>
      <c r="E1003" t="s">
        <v>1528</v>
      </c>
      <c r="F1003">
        <v>12171438</v>
      </c>
      <c r="G1003" s="111">
        <v>44985</v>
      </c>
      <c r="H1003" t="s">
        <v>2925</v>
      </c>
      <c r="I1003" t="s">
        <v>248</v>
      </c>
      <c r="J1003" t="s">
        <v>249</v>
      </c>
      <c r="K1003" t="s">
        <v>250</v>
      </c>
      <c r="L1003" t="s">
        <v>251</v>
      </c>
      <c r="O1003" s="111">
        <v>44985</v>
      </c>
      <c r="P1003" t="s">
        <v>252</v>
      </c>
      <c r="Q1003" t="s">
        <v>1406</v>
      </c>
      <c r="R1003" s="111"/>
      <c r="S1003" t="s">
        <v>254</v>
      </c>
      <c r="T1003" t="s">
        <v>254</v>
      </c>
      <c r="U1003" t="s">
        <v>254</v>
      </c>
      <c r="V1003" t="s">
        <v>254</v>
      </c>
      <c r="W1003">
        <v>0</v>
      </c>
      <c r="X1003">
        <v>0</v>
      </c>
      <c r="Y1003">
        <v>0</v>
      </c>
      <c r="Z1003" s="27">
        <f t="shared" si="15"/>
        <v>0</v>
      </c>
    </row>
    <row r="1004" spans="1:26">
      <c r="A1004" t="s">
        <v>246</v>
      </c>
      <c r="B1004" t="s">
        <v>2211</v>
      </c>
      <c r="C1004" t="s">
        <v>2212</v>
      </c>
      <c r="D1004" t="s">
        <v>2382</v>
      </c>
      <c r="E1004" t="s">
        <v>1528</v>
      </c>
      <c r="F1004">
        <v>12125524</v>
      </c>
      <c r="G1004" s="111">
        <v>44971</v>
      </c>
      <c r="H1004" t="s">
        <v>2926</v>
      </c>
      <c r="I1004" t="s">
        <v>248</v>
      </c>
      <c r="J1004" t="s">
        <v>259</v>
      </c>
      <c r="K1004" t="s">
        <v>250</v>
      </c>
      <c r="L1004" t="s">
        <v>251</v>
      </c>
      <c r="O1004" s="111">
        <v>44971</v>
      </c>
      <c r="P1004" t="s">
        <v>254</v>
      </c>
      <c r="Q1004" t="s">
        <v>253</v>
      </c>
      <c r="R1004" s="111">
        <v>44974</v>
      </c>
      <c r="S1004" t="s">
        <v>254</v>
      </c>
      <c r="T1004" t="s">
        <v>254</v>
      </c>
      <c r="U1004" t="s">
        <v>254</v>
      </c>
      <c r="V1004" t="s">
        <v>254</v>
      </c>
      <c r="W1004">
        <v>0</v>
      </c>
      <c r="X1004">
        <v>0</v>
      </c>
      <c r="Y1004">
        <v>28.5</v>
      </c>
      <c r="Z1004" s="27">
        <f t="shared" si="15"/>
        <v>28.5</v>
      </c>
    </row>
    <row r="1005" spans="1:26">
      <c r="A1005" t="s">
        <v>246</v>
      </c>
      <c r="B1005">
        <v>690067178</v>
      </c>
      <c r="C1005" t="s">
        <v>2311</v>
      </c>
      <c r="D1005" t="s">
        <v>343</v>
      </c>
      <c r="E1005" t="s">
        <v>54</v>
      </c>
      <c r="F1005">
        <v>12128057</v>
      </c>
      <c r="G1005" s="111">
        <v>44972</v>
      </c>
      <c r="H1005" t="s">
        <v>2927</v>
      </c>
      <c r="I1005" t="s">
        <v>255</v>
      </c>
      <c r="J1005" t="s">
        <v>249</v>
      </c>
      <c r="K1005" t="s">
        <v>250</v>
      </c>
      <c r="L1005" t="s">
        <v>251</v>
      </c>
      <c r="O1005" s="111">
        <v>44973</v>
      </c>
      <c r="P1005" t="s">
        <v>252</v>
      </c>
      <c r="Q1005" t="s">
        <v>257</v>
      </c>
      <c r="R1005" s="111">
        <v>44974</v>
      </c>
      <c r="S1005" t="s">
        <v>254</v>
      </c>
      <c r="T1005" t="s">
        <v>254</v>
      </c>
      <c r="U1005" t="s">
        <v>254</v>
      </c>
      <c r="V1005" t="s">
        <v>254</v>
      </c>
      <c r="W1005">
        <v>0</v>
      </c>
      <c r="X1005">
        <v>0</v>
      </c>
      <c r="Y1005">
        <v>0</v>
      </c>
      <c r="Z1005" s="27">
        <f t="shared" si="15"/>
        <v>0</v>
      </c>
    </row>
    <row r="1006" spans="1:26">
      <c r="A1006" t="s">
        <v>246</v>
      </c>
      <c r="B1006">
        <v>690067178</v>
      </c>
      <c r="C1006" t="s">
        <v>2311</v>
      </c>
      <c r="D1006" t="s">
        <v>343</v>
      </c>
      <c r="E1006" t="s">
        <v>54</v>
      </c>
      <c r="F1006">
        <v>12138187</v>
      </c>
      <c r="G1006" s="111">
        <v>44974</v>
      </c>
      <c r="H1006" t="s">
        <v>2928</v>
      </c>
      <c r="I1006" t="s">
        <v>271</v>
      </c>
      <c r="J1006" t="s">
        <v>249</v>
      </c>
      <c r="K1006" t="s">
        <v>268</v>
      </c>
      <c r="L1006" t="s">
        <v>251</v>
      </c>
      <c r="O1006" s="111">
        <v>44974</v>
      </c>
      <c r="P1006" t="s">
        <v>252</v>
      </c>
      <c r="Q1006" t="s">
        <v>257</v>
      </c>
      <c r="R1006" s="111">
        <v>44979</v>
      </c>
      <c r="S1006" t="s">
        <v>254</v>
      </c>
      <c r="T1006" t="s">
        <v>254</v>
      </c>
      <c r="U1006" t="s">
        <v>254</v>
      </c>
      <c r="V1006" t="s">
        <v>254</v>
      </c>
      <c r="W1006">
        <v>0</v>
      </c>
      <c r="X1006">
        <v>0</v>
      </c>
      <c r="Y1006">
        <v>0</v>
      </c>
      <c r="Z1006" s="27">
        <f t="shared" si="15"/>
        <v>0</v>
      </c>
    </row>
    <row r="1007" spans="1:26">
      <c r="A1007" t="s">
        <v>246</v>
      </c>
      <c r="B1007">
        <v>690067178</v>
      </c>
      <c r="C1007" t="s">
        <v>2311</v>
      </c>
      <c r="D1007" t="s">
        <v>343</v>
      </c>
      <c r="E1007" t="s">
        <v>54</v>
      </c>
      <c r="F1007">
        <v>12153281</v>
      </c>
      <c r="G1007" s="111">
        <v>44980</v>
      </c>
      <c r="H1007" t="s">
        <v>2929</v>
      </c>
      <c r="I1007" t="s">
        <v>248</v>
      </c>
      <c r="J1007" t="s">
        <v>249</v>
      </c>
      <c r="K1007" t="s">
        <v>250</v>
      </c>
      <c r="L1007" t="s">
        <v>251</v>
      </c>
      <c r="O1007" s="111">
        <v>44981</v>
      </c>
      <c r="P1007" t="s">
        <v>252</v>
      </c>
      <c r="Q1007" t="s">
        <v>257</v>
      </c>
      <c r="R1007" s="111"/>
      <c r="S1007" t="s">
        <v>254</v>
      </c>
      <c r="T1007" t="s">
        <v>254</v>
      </c>
      <c r="U1007" t="s">
        <v>254</v>
      </c>
      <c r="V1007" t="s">
        <v>254</v>
      </c>
      <c r="W1007">
        <v>0</v>
      </c>
      <c r="X1007">
        <v>0</v>
      </c>
      <c r="Y1007">
        <v>0</v>
      </c>
      <c r="Z1007" s="27">
        <f t="shared" si="15"/>
        <v>0</v>
      </c>
    </row>
    <row r="1008" spans="1:26">
      <c r="A1008" t="s">
        <v>246</v>
      </c>
      <c r="B1008">
        <v>80617492468</v>
      </c>
      <c r="C1008" t="s">
        <v>2152</v>
      </c>
      <c r="D1008" t="s">
        <v>2477</v>
      </c>
      <c r="E1008" t="s">
        <v>1528</v>
      </c>
      <c r="F1008">
        <v>12157002</v>
      </c>
      <c r="G1008" s="111">
        <v>44985</v>
      </c>
      <c r="H1008" t="s">
        <v>2930</v>
      </c>
      <c r="I1008" t="s">
        <v>248</v>
      </c>
      <c r="J1008" t="s">
        <v>249</v>
      </c>
      <c r="K1008" t="s">
        <v>250</v>
      </c>
      <c r="L1008" t="s">
        <v>251</v>
      </c>
      <c r="O1008" s="111">
        <v>44985</v>
      </c>
      <c r="P1008" t="s">
        <v>252</v>
      </c>
      <c r="Q1008" t="s">
        <v>1406</v>
      </c>
      <c r="R1008" s="111"/>
      <c r="S1008" t="s">
        <v>254</v>
      </c>
      <c r="T1008" t="s">
        <v>254</v>
      </c>
      <c r="U1008" t="s">
        <v>254</v>
      </c>
      <c r="V1008" t="s">
        <v>254</v>
      </c>
      <c r="W1008">
        <v>0</v>
      </c>
      <c r="X1008">
        <v>0</v>
      </c>
      <c r="Y1008">
        <v>0</v>
      </c>
      <c r="Z1008" s="27">
        <f t="shared" si="15"/>
        <v>0</v>
      </c>
    </row>
    <row r="1009" spans="1:26">
      <c r="A1009" t="s">
        <v>246</v>
      </c>
      <c r="B1009" t="s">
        <v>2248</v>
      </c>
      <c r="C1009" t="s">
        <v>2249</v>
      </c>
      <c r="D1009" t="s">
        <v>2931</v>
      </c>
      <c r="E1009" t="s">
        <v>54</v>
      </c>
      <c r="F1009">
        <v>588279</v>
      </c>
      <c r="G1009" s="111">
        <v>44963</v>
      </c>
      <c r="H1009" t="s">
        <v>2932</v>
      </c>
      <c r="I1009" t="s">
        <v>248</v>
      </c>
      <c r="J1009" t="s">
        <v>249</v>
      </c>
      <c r="K1009" t="s">
        <v>832</v>
      </c>
      <c r="L1009" t="s">
        <v>251</v>
      </c>
      <c r="O1009" s="111">
        <v>44963</v>
      </c>
      <c r="P1009" t="s">
        <v>252</v>
      </c>
      <c r="Q1009" t="s">
        <v>253</v>
      </c>
      <c r="R1009" s="111">
        <v>44967</v>
      </c>
      <c r="S1009" t="s">
        <v>254</v>
      </c>
      <c r="T1009" t="s">
        <v>254</v>
      </c>
      <c r="U1009" t="s">
        <v>254</v>
      </c>
      <c r="V1009" t="s">
        <v>254</v>
      </c>
      <c r="W1009">
        <v>0</v>
      </c>
      <c r="X1009">
        <v>0</v>
      </c>
      <c r="Y1009">
        <v>16559.95</v>
      </c>
      <c r="Z1009" s="27">
        <f t="shared" si="15"/>
        <v>16559.95</v>
      </c>
    </row>
    <row r="1010" spans="1:26">
      <c r="A1010" t="s">
        <v>246</v>
      </c>
      <c r="B1010" t="s">
        <v>2248</v>
      </c>
      <c r="C1010" t="s">
        <v>2249</v>
      </c>
      <c r="D1010" t="s">
        <v>2931</v>
      </c>
      <c r="E1010" t="s">
        <v>54</v>
      </c>
      <c r="F1010">
        <v>12097115</v>
      </c>
      <c r="G1010" s="111">
        <v>44963</v>
      </c>
      <c r="H1010" t="s">
        <v>2933</v>
      </c>
      <c r="I1010" t="s">
        <v>255</v>
      </c>
      <c r="J1010" t="s">
        <v>249</v>
      </c>
      <c r="K1010" t="s">
        <v>250</v>
      </c>
      <c r="L1010" t="s">
        <v>251</v>
      </c>
      <c r="O1010" s="111">
        <v>44963</v>
      </c>
      <c r="P1010" t="s">
        <v>252</v>
      </c>
      <c r="Q1010" t="s">
        <v>253</v>
      </c>
      <c r="R1010" s="111">
        <v>44967</v>
      </c>
      <c r="S1010" t="s">
        <v>254</v>
      </c>
      <c r="T1010" t="s">
        <v>254</v>
      </c>
      <c r="U1010" t="s">
        <v>254</v>
      </c>
      <c r="V1010" t="s">
        <v>254</v>
      </c>
      <c r="W1010">
        <v>0</v>
      </c>
      <c r="X1010">
        <v>0</v>
      </c>
      <c r="Y1010">
        <v>3</v>
      </c>
      <c r="Z1010" s="27">
        <f t="shared" si="15"/>
        <v>3</v>
      </c>
    </row>
    <row r="1011" spans="1:26">
      <c r="A1011" t="s">
        <v>246</v>
      </c>
      <c r="B1011" t="s">
        <v>2220</v>
      </c>
      <c r="C1011" t="s">
        <v>2221</v>
      </c>
      <c r="D1011" t="s">
        <v>2931</v>
      </c>
      <c r="E1011" t="s">
        <v>54</v>
      </c>
      <c r="F1011">
        <v>12097316</v>
      </c>
      <c r="G1011" s="111">
        <v>44963</v>
      </c>
      <c r="H1011" t="s">
        <v>2934</v>
      </c>
      <c r="I1011" t="s">
        <v>248</v>
      </c>
      <c r="J1011" t="s">
        <v>249</v>
      </c>
      <c r="K1011" t="s">
        <v>250</v>
      </c>
      <c r="L1011" t="s">
        <v>251</v>
      </c>
      <c r="O1011" s="111">
        <v>44963</v>
      </c>
      <c r="P1011" t="s">
        <v>252</v>
      </c>
      <c r="Q1011" t="s">
        <v>253</v>
      </c>
      <c r="R1011" s="111">
        <v>44967</v>
      </c>
      <c r="S1011" t="s">
        <v>254</v>
      </c>
      <c r="T1011" t="s">
        <v>254</v>
      </c>
      <c r="U1011" t="s">
        <v>254</v>
      </c>
      <c r="V1011" t="s">
        <v>254</v>
      </c>
      <c r="W1011">
        <v>0</v>
      </c>
      <c r="X1011">
        <v>0</v>
      </c>
      <c r="Y1011">
        <v>1710</v>
      </c>
      <c r="Z1011" s="27">
        <f t="shared" si="15"/>
        <v>1710</v>
      </c>
    </row>
    <row r="1012" spans="1:26">
      <c r="A1012" t="s">
        <v>246</v>
      </c>
      <c r="B1012" t="s">
        <v>2186</v>
      </c>
      <c r="C1012" t="s">
        <v>2187</v>
      </c>
      <c r="D1012" t="s">
        <v>2935</v>
      </c>
      <c r="E1012" t="s">
        <v>2867</v>
      </c>
      <c r="F1012">
        <v>12107220</v>
      </c>
      <c r="G1012" s="111">
        <v>44965</v>
      </c>
      <c r="H1012" t="s">
        <v>2936</v>
      </c>
      <c r="I1012" t="s">
        <v>248</v>
      </c>
      <c r="J1012" t="s">
        <v>259</v>
      </c>
      <c r="K1012" t="s">
        <v>250</v>
      </c>
      <c r="L1012" t="s">
        <v>251</v>
      </c>
      <c r="O1012" s="111">
        <v>44965</v>
      </c>
      <c r="P1012" t="s">
        <v>254</v>
      </c>
      <c r="Q1012" t="s">
        <v>253</v>
      </c>
      <c r="R1012" s="111">
        <v>44971</v>
      </c>
      <c r="S1012" t="s">
        <v>254</v>
      </c>
      <c r="T1012" t="s">
        <v>254</v>
      </c>
      <c r="U1012" t="s">
        <v>254</v>
      </c>
      <c r="V1012" t="s">
        <v>254</v>
      </c>
      <c r="W1012">
        <v>0</v>
      </c>
      <c r="X1012">
        <v>0</v>
      </c>
      <c r="Y1012">
        <v>1985.5500335693359</v>
      </c>
      <c r="Z1012" s="27">
        <f t="shared" si="15"/>
        <v>1985.5500335693359</v>
      </c>
    </row>
    <row r="1013" spans="1:26">
      <c r="A1013" t="s">
        <v>246</v>
      </c>
      <c r="B1013" t="s">
        <v>2248</v>
      </c>
      <c r="C1013" t="s">
        <v>2249</v>
      </c>
      <c r="D1013" t="s">
        <v>2937</v>
      </c>
      <c r="E1013" t="s">
        <v>54</v>
      </c>
      <c r="F1013">
        <v>12125337</v>
      </c>
      <c r="G1013" s="111">
        <v>44972</v>
      </c>
      <c r="H1013" t="s">
        <v>2938</v>
      </c>
      <c r="I1013" t="s">
        <v>271</v>
      </c>
      <c r="J1013" t="s">
        <v>249</v>
      </c>
      <c r="K1013" t="s">
        <v>268</v>
      </c>
      <c r="L1013" t="s">
        <v>251</v>
      </c>
      <c r="O1013" s="111">
        <v>44972</v>
      </c>
      <c r="P1013" t="s">
        <v>252</v>
      </c>
      <c r="Q1013" t="s">
        <v>253</v>
      </c>
      <c r="R1013" s="111">
        <v>44981</v>
      </c>
      <c r="S1013" t="s">
        <v>254</v>
      </c>
      <c r="T1013" t="s">
        <v>254</v>
      </c>
      <c r="U1013" t="s">
        <v>254</v>
      </c>
      <c r="V1013" t="s">
        <v>254</v>
      </c>
      <c r="W1013">
        <v>0</v>
      </c>
      <c r="X1013">
        <v>0</v>
      </c>
      <c r="Y1013">
        <v>781.5</v>
      </c>
      <c r="Z1013" s="27">
        <f t="shared" si="15"/>
        <v>781.5</v>
      </c>
    </row>
    <row r="1014" spans="1:26">
      <c r="A1014" t="s">
        <v>246</v>
      </c>
      <c r="B1014" t="s">
        <v>2248</v>
      </c>
      <c r="C1014" t="s">
        <v>2249</v>
      </c>
      <c r="D1014" t="s">
        <v>265</v>
      </c>
      <c r="E1014" t="s">
        <v>54</v>
      </c>
      <c r="F1014">
        <v>12005950</v>
      </c>
      <c r="G1014" s="111">
        <v>44972</v>
      </c>
      <c r="H1014" t="s">
        <v>2939</v>
      </c>
      <c r="I1014" t="s">
        <v>255</v>
      </c>
      <c r="J1014" t="s">
        <v>249</v>
      </c>
      <c r="K1014" t="s">
        <v>250</v>
      </c>
      <c r="L1014" t="s">
        <v>251</v>
      </c>
      <c r="O1014" s="111">
        <v>44973</v>
      </c>
      <c r="P1014" t="s">
        <v>252</v>
      </c>
      <c r="Q1014" t="s">
        <v>253</v>
      </c>
      <c r="R1014" s="111">
        <v>44974</v>
      </c>
      <c r="S1014" t="s">
        <v>254</v>
      </c>
      <c r="T1014" t="s">
        <v>254</v>
      </c>
      <c r="U1014" t="s">
        <v>254</v>
      </c>
      <c r="V1014" t="s">
        <v>254</v>
      </c>
      <c r="W1014">
        <v>0</v>
      </c>
      <c r="X1014">
        <v>0</v>
      </c>
      <c r="Y1014">
        <v>2771.55</v>
      </c>
      <c r="Z1014" s="27">
        <f t="shared" si="15"/>
        <v>2771.55</v>
      </c>
    </row>
    <row r="1015" spans="1:26">
      <c r="A1015" t="s">
        <v>246</v>
      </c>
      <c r="B1015">
        <v>6589394164</v>
      </c>
      <c r="C1015" t="s">
        <v>2314</v>
      </c>
      <c r="D1015" t="s">
        <v>1053</v>
      </c>
      <c r="E1015" t="s">
        <v>54</v>
      </c>
      <c r="F1015">
        <v>12119499</v>
      </c>
      <c r="G1015" s="111">
        <v>44973</v>
      </c>
      <c r="H1015" t="s">
        <v>2940</v>
      </c>
      <c r="I1015" t="s">
        <v>255</v>
      </c>
      <c r="J1015" t="s">
        <v>249</v>
      </c>
      <c r="K1015" t="s">
        <v>268</v>
      </c>
      <c r="L1015" t="s">
        <v>251</v>
      </c>
      <c r="O1015" s="111">
        <v>44973</v>
      </c>
      <c r="P1015" t="s">
        <v>252</v>
      </c>
      <c r="Q1015" t="s">
        <v>253</v>
      </c>
      <c r="R1015" s="111">
        <v>44974</v>
      </c>
      <c r="S1015" t="s">
        <v>254</v>
      </c>
      <c r="T1015" t="s">
        <v>254</v>
      </c>
      <c r="U1015" t="s">
        <v>254</v>
      </c>
      <c r="V1015" t="s">
        <v>254</v>
      </c>
      <c r="W1015">
        <v>0</v>
      </c>
      <c r="X1015">
        <v>0</v>
      </c>
      <c r="Y1015">
        <v>12058.78</v>
      </c>
      <c r="Z1015" s="27">
        <f t="shared" si="15"/>
        <v>12058.78</v>
      </c>
    </row>
    <row r="1016" spans="1:26">
      <c r="A1016" t="s">
        <v>246</v>
      </c>
      <c r="B1016">
        <v>2828705129</v>
      </c>
      <c r="C1016" t="s">
        <v>2305</v>
      </c>
      <c r="D1016" t="s">
        <v>1053</v>
      </c>
      <c r="E1016" t="s">
        <v>54</v>
      </c>
      <c r="F1016">
        <v>12119869</v>
      </c>
      <c r="G1016" s="111">
        <v>44971</v>
      </c>
      <c r="H1016" t="s">
        <v>2941</v>
      </c>
      <c r="I1016" t="s">
        <v>248</v>
      </c>
      <c r="J1016" t="s">
        <v>259</v>
      </c>
      <c r="K1016" t="s">
        <v>250</v>
      </c>
      <c r="L1016" t="s">
        <v>251</v>
      </c>
      <c r="O1016" s="111">
        <v>44971</v>
      </c>
      <c r="P1016" t="s">
        <v>254</v>
      </c>
      <c r="Q1016" t="s">
        <v>257</v>
      </c>
      <c r="R1016" s="111"/>
      <c r="S1016" t="s">
        <v>254</v>
      </c>
      <c r="T1016" t="s">
        <v>254</v>
      </c>
      <c r="U1016" t="s">
        <v>254</v>
      </c>
      <c r="V1016" t="s">
        <v>254</v>
      </c>
      <c r="W1016">
        <v>0</v>
      </c>
      <c r="X1016">
        <v>0</v>
      </c>
      <c r="Y1016">
        <v>0</v>
      </c>
      <c r="Z1016" s="27">
        <f t="shared" si="15"/>
        <v>0</v>
      </c>
    </row>
    <row r="1017" spans="1:26">
      <c r="A1017" t="s">
        <v>246</v>
      </c>
      <c r="B1017">
        <v>6589394164</v>
      </c>
      <c r="C1017" t="s">
        <v>2314</v>
      </c>
      <c r="D1017" t="s">
        <v>1053</v>
      </c>
      <c r="E1017" t="s">
        <v>54</v>
      </c>
      <c r="F1017">
        <v>12122798</v>
      </c>
      <c r="G1017" s="111">
        <v>44972</v>
      </c>
      <c r="H1017" t="s">
        <v>2942</v>
      </c>
      <c r="I1017" t="s">
        <v>255</v>
      </c>
      <c r="J1017" t="s">
        <v>249</v>
      </c>
      <c r="K1017" t="s">
        <v>250</v>
      </c>
      <c r="L1017" t="s">
        <v>251</v>
      </c>
      <c r="O1017" s="111">
        <v>44972</v>
      </c>
      <c r="P1017" t="s">
        <v>252</v>
      </c>
      <c r="Q1017" t="s">
        <v>253</v>
      </c>
      <c r="R1017" s="111">
        <v>44973</v>
      </c>
      <c r="S1017" t="s">
        <v>254</v>
      </c>
      <c r="T1017" t="s">
        <v>254</v>
      </c>
      <c r="U1017" t="s">
        <v>254</v>
      </c>
      <c r="V1017" t="s">
        <v>254</v>
      </c>
      <c r="W1017">
        <v>0</v>
      </c>
      <c r="X1017">
        <v>0</v>
      </c>
      <c r="Y1017">
        <v>7</v>
      </c>
      <c r="Z1017" s="27">
        <f t="shared" si="15"/>
        <v>7</v>
      </c>
    </row>
    <row r="1018" spans="1:26">
      <c r="A1018" t="s">
        <v>246</v>
      </c>
      <c r="B1018">
        <v>6589394164</v>
      </c>
      <c r="C1018" t="s">
        <v>2314</v>
      </c>
      <c r="D1018" t="s">
        <v>1053</v>
      </c>
      <c r="E1018" t="s">
        <v>54</v>
      </c>
      <c r="F1018">
        <v>12128471</v>
      </c>
      <c r="G1018" s="111">
        <v>44972</v>
      </c>
      <c r="H1018" t="s">
        <v>2943</v>
      </c>
      <c r="I1018" t="s">
        <v>256</v>
      </c>
      <c r="J1018" t="s">
        <v>259</v>
      </c>
      <c r="K1018" t="s">
        <v>250</v>
      </c>
      <c r="L1018" t="s">
        <v>251</v>
      </c>
      <c r="O1018" s="111">
        <v>44972</v>
      </c>
      <c r="P1018" t="s">
        <v>254</v>
      </c>
      <c r="Q1018" t="s">
        <v>257</v>
      </c>
      <c r="R1018" s="111"/>
      <c r="S1018" t="s">
        <v>254</v>
      </c>
      <c r="T1018" t="s">
        <v>254</v>
      </c>
      <c r="U1018" t="s">
        <v>254</v>
      </c>
      <c r="V1018" t="s">
        <v>254</v>
      </c>
      <c r="W1018">
        <v>0</v>
      </c>
      <c r="X1018">
        <v>0</v>
      </c>
      <c r="Y1018">
        <v>0</v>
      </c>
      <c r="Z1018" s="27">
        <f t="shared" si="15"/>
        <v>0</v>
      </c>
    </row>
    <row r="1019" spans="1:26">
      <c r="A1019" t="s">
        <v>246</v>
      </c>
      <c r="B1019">
        <v>2828705129</v>
      </c>
      <c r="C1019" t="s">
        <v>2305</v>
      </c>
      <c r="D1019" t="s">
        <v>1053</v>
      </c>
      <c r="E1019" t="s">
        <v>54</v>
      </c>
      <c r="F1019">
        <v>12163329</v>
      </c>
      <c r="G1019" s="111">
        <v>44984</v>
      </c>
      <c r="H1019" t="s">
        <v>2944</v>
      </c>
      <c r="I1019" t="s">
        <v>271</v>
      </c>
      <c r="J1019" t="s">
        <v>249</v>
      </c>
      <c r="K1019" t="s">
        <v>268</v>
      </c>
      <c r="L1019" t="s">
        <v>251</v>
      </c>
      <c r="O1019" s="111">
        <v>44984</v>
      </c>
      <c r="P1019" t="s">
        <v>252</v>
      </c>
      <c r="Q1019" t="s">
        <v>253</v>
      </c>
      <c r="R1019" s="111">
        <v>44985</v>
      </c>
      <c r="S1019" t="s">
        <v>254</v>
      </c>
      <c r="T1019" t="s">
        <v>254</v>
      </c>
      <c r="U1019" t="s">
        <v>254</v>
      </c>
      <c r="V1019" t="s">
        <v>254</v>
      </c>
      <c r="W1019">
        <v>0</v>
      </c>
      <c r="X1019">
        <v>0</v>
      </c>
      <c r="Y1019">
        <v>153.94999999999999</v>
      </c>
      <c r="Z1019" s="27">
        <f t="shared" si="15"/>
        <v>153.94999999999999</v>
      </c>
    </row>
    <row r="1020" spans="1:26">
      <c r="A1020" t="s">
        <v>246</v>
      </c>
      <c r="B1020" t="s">
        <v>2248</v>
      </c>
      <c r="C1020" t="s">
        <v>2249</v>
      </c>
      <c r="D1020" t="s">
        <v>2945</v>
      </c>
      <c r="E1020" t="s">
        <v>54</v>
      </c>
      <c r="F1020">
        <v>331417</v>
      </c>
      <c r="G1020" s="111">
        <v>44973</v>
      </c>
      <c r="H1020" t="s">
        <v>2946</v>
      </c>
      <c r="I1020" t="s">
        <v>271</v>
      </c>
      <c r="J1020" t="s">
        <v>249</v>
      </c>
      <c r="K1020" t="s">
        <v>268</v>
      </c>
      <c r="L1020" t="s">
        <v>251</v>
      </c>
      <c r="O1020" s="111">
        <v>44973</v>
      </c>
      <c r="P1020" t="s">
        <v>252</v>
      </c>
      <c r="Q1020" t="s">
        <v>253</v>
      </c>
      <c r="R1020" s="111">
        <v>44979</v>
      </c>
      <c r="S1020" t="s">
        <v>254</v>
      </c>
      <c r="T1020" t="s">
        <v>254</v>
      </c>
      <c r="U1020" t="s">
        <v>254</v>
      </c>
      <c r="V1020" t="s">
        <v>254</v>
      </c>
      <c r="W1020">
        <v>0</v>
      </c>
      <c r="X1020">
        <v>0</v>
      </c>
      <c r="Y1020">
        <v>2354.85</v>
      </c>
      <c r="Z1020" s="27">
        <f t="shared" si="15"/>
        <v>2354.85</v>
      </c>
    </row>
    <row r="1021" spans="1:26">
      <c r="A1021" t="s">
        <v>246</v>
      </c>
      <c r="B1021" t="s">
        <v>94</v>
      </c>
      <c r="C1021" t="s">
        <v>375</v>
      </c>
      <c r="D1021" t="s">
        <v>247</v>
      </c>
      <c r="E1021" t="s">
        <v>54</v>
      </c>
      <c r="F1021">
        <v>8417695</v>
      </c>
      <c r="G1021" s="111">
        <v>44984</v>
      </c>
      <c r="H1021" t="s">
        <v>2947</v>
      </c>
      <c r="I1021" t="s">
        <v>271</v>
      </c>
      <c r="J1021" t="s">
        <v>249</v>
      </c>
      <c r="K1021" t="s">
        <v>250</v>
      </c>
      <c r="L1021" t="s">
        <v>251</v>
      </c>
      <c r="O1021" s="111">
        <v>44984</v>
      </c>
      <c r="P1021" t="s">
        <v>252</v>
      </c>
      <c r="Q1021" t="s">
        <v>253</v>
      </c>
      <c r="R1021" s="111">
        <v>44985</v>
      </c>
      <c r="S1021" t="s">
        <v>254</v>
      </c>
      <c r="T1021" t="s">
        <v>254</v>
      </c>
      <c r="U1021" t="s">
        <v>254</v>
      </c>
      <c r="V1021" t="s">
        <v>254</v>
      </c>
      <c r="W1021">
        <v>0</v>
      </c>
      <c r="X1021">
        <v>0</v>
      </c>
      <c r="Y1021">
        <v>832</v>
      </c>
      <c r="Z1021" s="27">
        <f t="shared" si="15"/>
        <v>832</v>
      </c>
    </row>
    <row r="1022" spans="1:26">
      <c r="A1022" t="s">
        <v>246</v>
      </c>
      <c r="B1022" t="s">
        <v>94</v>
      </c>
      <c r="C1022" t="s">
        <v>375</v>
      </c>
      <c r="D1022" t="s">
        <v>247</v>
      </c>
      <c r="E1022" t="s">
        <v>54</v>
      </c>
      <c r="F1022">
        <v>12119783</v>
      </c>
      <c r="G1022" s="111">
        <v>44968</v>
      </c>
      <c r="H1022" t="s">
        <v>2948</v>
      </c>
      <c r="I1022" t="s">
        <v>248</v>
      </c>
      <c r="J1022" t="s">
        <v>259</v>
      </c>
      <c r="K1022" t="s">
        <v>250</v>
      </c>
      <c r="L1022" t="s">
        <v>251</v>
      </c>
      <c r="O1022" s="111">
        <v>44968</v>
      </c>
      <c r="P1022" t="s">
        <v>254</v>
      </c>
      <c r="Q1022" t="s">
        <v>257</v>
      </c>
      <c r="R1022" s="111"/>
      <c r="S1022" t="s">
        <v>254</v>
      </c>
      <c r="T1022" t="s">
        <v>254</v>
      </c>
      <c r="U1022" t="s">
        <v>254</v>
      </c>
      <c r="V1022" t="s">
        <v>254</v>
      </c>
      <c r="W1022">
        <v>0</v>
      </c>
      <c r="X1022">
        <v>0</v>
      </c>
      <c r="Y1022">
        <v>0</v>
      </c>
      <c r="Z1022" s="27">
        <f t="shared" si="15"/>
        <v>0</v>
      </c>
    </row>
    <row r="1023" spans="1:26">
      <c r="A1023" t="s">
        <v>246</v>
      </c>
      <c r="B1023" t="s">
        <v>94</v>
      </c>
      <c r="C1023" t="s">
        <v>375</v>
      </c>
      <c r="D1023" t="s">
        <v>247</v>
      </c>
      <c r="E1023" t="s">
        <v>54</v>
      </c>
      <c r="F1023">
        <v>12119866</v>
      </c>
      <c r="G1023" s="111">
        <v>44968</v>
      </c>
      <c r="H1023" t="s">
        <v>2949</v>
      </c>
      <c r="I1023" t="s">
        <v>248</v>
      </c>
      <c r="J1023" t="s">
        <v>259</v>
      </c>
      <c r="K1023" t="s">
        <v>250</v>
      </c>
      <c r="L1023" t="s">
        <v>251</v>
      </c>
      <c r="O1023" s="111">
        <v>44968</v>
      </c>
      <c r="P1023" t="s">
        <v>254</v>
      </c>
      <c r="Q1023" t="s">
        <v>253</v>
      </c>
      <c r="R1023" s="111">
        <v>44973</v>
      </c>
      <c r="S1023" t="s">
        <v>254</v>
      </c>
      <c r="T1023" t="s">
        <v>254</v>
      </c>
      <c r="U1023" t="s">
        <v>254</v>
      </c>
      <c r="V1023" t="s">
        <v>254</v>
      </c>
      <c r="W1023">
        <v>0</v>
      </c>
      <c r="X1023">
        <v>0</v>
      </c>
      <c r="Y1023">
        <v>1428.4199752807617</v>
      </c>
      <c r="Z1023" s="27">
        <f t="shared" si="15"/>
        <v>1428.4199752807617</v>
      </c>
    </row>
    <row r="1024" spans="1:26">
      <c r="A1024" t="s">
        <v>246</v>
      </c>
      <c r="B1024" t="s">
        <v>94</v>
      </c>
      <c r="C1024" t="s">
        <v>375</v>
      </c>
      <c r="D1024" t="s">
        <v>247</v>
      </c>
      <c r="E1024" t="s">
        <v>54</v>
      </c>
      <c r="F1024">
        <v>12120735</v>
      </c>
      <c r="G1024" s="111">
        <v>44970</v>
      </c>
      <c r="H1024" t="s">
        <v>2950</v>
      </c>
      <c r="I1024" t="s">
        <v>248</v>
      </c>
      <c r="J1024" t="s">
        <v>259</v>
      </c>
      <c r="K1024" t="s">
        <v>250</v>
      </c>
      <c r="O1024" s="111">
        <v>44970</v>
      </c>
      <c r="P1024" t="s">
        <v>254</v>
      </c>
      <c r="Q1024" t="s">
        <v>253</v>
      </c>
      <c r="R1024" s="111">
        <v>44975</v>
      </c>
      <c r="S1024" t="s">
        <v>254</v>
      </c>
      <c r="T1024" t="s">
        <v>254</v>
      </c>
      <c r="U1024" t="s">
        <v>254</v>
      </c>
      <c r="V1024" t="s">
        <v>254</v>
      </c>
      <c r="W1024">
        <v>0</v>
      </c>
      <c r="X1024">
        <v>0</v>
      </c>
      <c r="Y1024">
        <v>146.30999946594238</v>
      </c>
      <c r="Z1024" s="27">
        <f t="shared" ref="Z1024:Z1087" si="16">SUM(W1024:Y1024)</f>
        <v>146.30999946594238</v>
      </c>
    </row>
    <row r="1025" spans="1:26">
      <c r="A1025" t="s">
        <v>246</v>
      </c>
      <c r="B1025" t="s">
        <v>94</v>
      </c>
      <c r="C1025" t="s">
        <v>375</v>
      </c>
      <c r="D1025" t="s">
        <v>247</v>
      </c>
      <c r="E1025" t="s">
        <v>54</v>
      </c>
      <c r="F1025">
        <v>12121146</v>
      </c>
      <c r="G1025" s="111">
        <v>44970</v>
      </c>
      <c r="H1025" t="s">
        <v>2951</v>
      </c>
      <c r="I1025" t="s">
        <v>248</v>
      </c>
      <c r="J1025" t="s">
        <v>259</v>
      </c>
      <c r="K1025" t="s">
        <v>250</v>
      </c>
      <c r="L1025" t="s">
        <v>251</v>
      </c>
      <c r="O1025" s="111">
        <v>44970</v>
      </c>
      <c r="P1025" t="s">
        <v>254</v>
      </c>
      <c r="Q1025" t="s">
        <v>253</v>
      </c>
      <c r="R1025" s="111">
        <v>44973</v>
      </c>
      <c r="S1025" t="s">
        <v>254</v>
      </c>
      <c r="T1025" t="s">
        <v>254</v>
      </c>
      <c r="U1025" t="s">
        <v>254</v>
      </c>
      <c r="V1025" t="s">
        <v>254</v>
      </c>
      <c r="W1025">
        <v>0</v>
      </c>
      <c r="X1025">
        <v>0</v>
      </c>
      <c r="Y1025">
        <v>3031.5</v>
      </c>
      <c r="Z1025" s="27">
        <f t="shared" si="16"/>
        <v>3031.5</v>
      </c>
    </row>
    <row r="1026" spans="1:26">
      <c r="A1026" t="s">
        <v>246</v>
      </c>
      <c r="B1026" t="s">
        <v>94</v>
      </c>
      <c r="C1026" t="s">
        <v>375</v>
      </c>
      <c r="D1026" t="s">
        <v>247</v>
      </c>
      <c r="E1026" t="s">
        <v>54</v>
      </c>
      <c r="F1026">
        <v>12125877</v>
      </c>
      <c r="G1026" s="111">
        <v>44971</v>
      </c>
      <c r="H1026" t="s">
        <v>2952</v>
      </c>
      <c r="I1026" t="s">
        <v>248</v>
      </c>
      <c r="J1026" t="s">
        <v>259</v>
      </c>
      <c r="K1026" t="s">
        <v>250</v>
      </c>
      <c r="L1026" t="s">
        <v>251</v>
      </c>
      <c r="O1026" s="111">
        <v>44971</v>
      </c>
      <c r="P1026" t="s">
        <v>254</v>
      </c>
      <c r="Q1026" t="s">
        <v>1406</v>
      </c>
      <c r="R1026" s="111"/>
      <c r="S1026" t="s">
        <v>254</v>
      </c>
      <c r="T1026" t="s">
        <v>254</v>
      </c>
      <c r="U1026" t="s">
        <v>254</v>
      </c>
      <c r="V1026" t="s">
        <v>254</v>
      </c>
      <c r="W1026">
        <v>0</v>
      </c>
      <c r="X1026">
        <v>0</v>
      </c>
      <c r="Y1026">
        <v>0</v>
      </c>
      <c r="Z1026" s="27">
        <f t="shared" si="16"/>
        <v>0</v>
      </c>
    </row>
    <row r="1027" spans="1:26">
      <c r="A1027" t="s">
        <v>246</v>
      </c>
      <c r="B1027" t="s">
        <v>94</v>
      </c>
      <c r="C1027" t="s">
        <v>375</v>
      </c>
      <c r="D1027" t="s">
        <v>247</v>
      </c>
      <c r="E1027" t="s">
        <v>54</v>
      </c>
      <c r="F1027">
        <v>12142053</v>
      </c>
      <c r="G1027" s="111">
        <v>44974</v>
      </c>
      <c r="H1027" t="s">
        <v>2953</v>
      </c>
      <c r="I1027" t="s">
        <v>271</v>
      </c>
      <c r="J1027" t="s">
        <v>249</v>
      </c>
      <c r="K1027" t="s">
        <v>250</v>
      </c>
      <c r="L1027" t="s">
        <v>251</v>
      </c>
      <c r="O1027" s="111">
        <v>44974</v>
      </c>
      <c r="P1027" t="s">
        <v>252</v>
      </c>
      <c r="Q1027" t="s">
        <v>253</v>
      </c>
      <c r="R1027" s="111">
        <v>44980</v>
      </c>
      <c r="S1027" t="s">
        <v>254</v>
      </c>
      <c r="T1027" t="s">
        <v>254</v>
      </c>
      <c r="U1027" t="s">
        <v>254</v>
      </c>
      <c r="V1027" t="s">
        <v>254</v>
      </c>
      <c r="W1027">
        <v>0</v>
      </c>
      <c r="X1027">
        <v>0</v>
      </c>
      <c r="Y1027">
        <v>871.3</v>
      </c>
      <c r="Z1027" s="27">
        <f t="shared" si="16"/>
        <v>871.3</v>
      </c>
    </row>
    <row r="1028" spans="1:26">
      <c r="A1028" t="s">
        <v>246</v>
      </c>
      <c r="B1028" t="s">
        <v>94</v>
      </c>
      <c r="C1028" t="s">
        <v>375</v>
      </c>
      <c r="D1028" t="s">
        <v>57</v>
      </c>
      <c r="E1028" t="s">
        <v>58</v>
      </c>
      <c r="F1028">
        <v>11869152</v>
      </c>
      <c r="G1028" s="111">
        <v>44903</v>
      </c>
      <c r="H1028" t="s">
        <v>1370</v>
      </c>
      <c r="I1028" t="s">
        <v>255</v>
      </c>
      <c r="J1028" t="s">
        <v>249</v>
      </c>
      <c r="K1028" t="s">
        <v>250</v>
      </c>
      <c r="L1028" t="s">
        <v>251</v>
      </c>
      <c r="O1028" s="111">
        <v>44903</v>
      </c>
      <c r="P1028" t="s">
        <v>252</v>
      </c>
      <c r="Q1028" t="s">
        <v>257</v>
      </c>
      <c r="R1028" s="111"/>
      <c r="S1028" t="s">
        <v>254</v>
      </c>
      <c r="T1028" t="s">
        <v>254</v>
      </c>
      <c r="U1028" t="s">
        <v>254</v>
      </c>
      <c r="V1028" t="s">
        <v>254</v>
      </c>
      <c r="W1028">
        <v>0</v>
      </c>
      <c r="X1028">
        <v>0</v>
      </c>
      <c r="Y1028">
        <v>0</v>
      </c>
      <c r="Z1028" s="27">
        <f t="shared" si="16"/>
        <v>0</v>
      </c>
    </row>
    <row r="1029" spans="1:26">
      <c r="A1029" t="s">
        <v>246</v>
      </c>
      <c r="B1029" t="s">
        <v>94</v>
      </c>
      <c r="C1029" t="s">
        <v>375</v>
      </c>
      <c r="D1029" t="s">
        <v>57</v>
      </c>
      <c r="E1029" t="s">
        <v>58</v>
      </c>
      <c r="F1029">
        <v>11893961</v>
      </c>
      <c r="G1029" s="111">
        <v>44910</v>
      </c>
      <c r="H1029" t="s">
        <v>1196</v>
      </c>
      <c r="I1029" t="s">
        <v>255</v>
      </c>
      <c r="J1029" t="s">
        <v>249</v>
      </c>
      <c r="K1029" t="s">
        <v>250</v>
      </c>
      <c r="L1029" t="s">
        <v>251</v>
      </c>
      <c r="O1029" s="111">
        <v>44910</v>
      </c>
      <c r="P1029" t="s">
        <v>252</v>
      </c>
      <c r="Q1029" t="s">
        <v>253</v>
      </c>
      <c r="R1029" s="111">
        <v>44911</v>
      </c>
      <c r="S1029" t="s">
        <v>254</v>
      </c>
      <c r="T1029" t="s">
        <v>254</v>
      </c>
      <c r="U1029" t="s">
        <v>254</v>
      </c>
      <c r="V1029" t="s">
        <v>254</v>
      </c>
      <c r="W1029">
        <v>7582.65</v>
      </c>
      <c r="X1029">
        <v>5132.25</v>
      </c>
      <c r="Y1029">
        <v>16307.75</v>
      </c>
      <c r="Z1029" s="27">
        <f t="shared" si="16"/>
        <v>29022.65</v>
      </c>
    </row>
    <row r="1030" spans="1:26">
      <c r="A1030" t="s">
        <v>246</v>
      </c>
      <c r="B1030" t="s">
        <v>94</v>
      </c>
      <c r="C1030" t="s">
        <v>375</v>
      </c>
      <c r="D1030" t="s">
        <v>57</v>
      </c>
      <c r="E1030" t="s">
        <v>58</v>
      </c>
      <c r="F1030">
        <v>11905404</v>
      </c>
      <c r="G1030" s="111">
        <v>44914</v>
      </c>
      <c r="H1030" t="s">
        <v>1197</v>
      </c>
      <c r="I1030" t="s">
        <v>255</v>
      </c>
      <c r="L1030" t="s">
        <v>251</v>
      </c>
      <c r="O1030" s="111">
        <v>44914</v>
      </c>
      <c r="P1030" t="s">
        <v>252</v>
      </c>
      <c r="Q1030" t="s">
        <v>263</v>
      </c>
      <c r="R1030" s="111">
        <v>44915</v>
      </c>
      <c r="S1030" t="s">
        <v>254</v>
      </c>
      <c r="T1030" t="s">
        <v>254</v>
      </c>
      <c r="U1030" t="s">
        <v>254</v>
      </c>
      <c r="V1030" t="s">
        <v>254</v>
      </c>
      <c r="W1030">
        <v>82</v>
      </c>
      <c r="X1030">
        <v>0</v>
      </c>
      <c r="Y1030">
        <v>0</v>
      </c>
      <c r="Z1030" s="27">
        <f t="shared" si="16"/>
        <v>82</v>
      </c>
    </row>
    <row r="1031" spans="1:26">
      <c r="A1031" t="s">
        <v>246</v>
      </c>
      <c r="B1031" t="s">
        <v>94</v>
      </c>
      <c r="C1031" t="s">
        <v>375</v>
      </c>
      <c r="D1031" t="s">
        <v>57</v>
      </c>
      <c r="E1031" t="s">
        <v>58</v>
      </c>
      <c r="F1031">
        <v>11910931</v>
      </c>
      <c r="G1031" s="111">
        <v>44922</v>
      </c>
      <c r="H1031" t="s">
        <v>1198</v>
      </c>
      <c r="I1031" t="s">
        <v>255</v>
      </c>
      <c r="J1031" t="s">
        <v>249</v>
      </c>
      <c r="K1031" t="s">
        <v>268</v>
      </c>
      <c r="L1031" t="s">
        <v>251</v>
      </c>
      <c r="O1031" s="111">
        <v>44924</v>
      </c>
      <c r="P1031" t="s">
        <v>252</v>
      </c>
      <c r="Q1031" t="s">
        <v>253</v>
      </c>
      <c r="R1031" s="111">
        <v>44925</v>
      </c>
      <c r="S1031" t="s">
        <v>254</v>
      </c>
      <c r="T1031" t="s">
        <v>254</v>
      </c>
      <c r="U1031" t="s">
        <v>254</v>
      </c>
      <c r="V1031" t="s">
        <v>254</v>
      </c>
      <c r="W1031">
        <v>1086</v>
      </c>
      <c r="X1031">
        <v>9215.7000000000007</v>
      </c>
      <c r="Y1031">
        <v>11598.99</v>
      </c>
      <c r="Z1031" s="27">
        <f t="shared" si="16"/>
        <v>21900.690000000002</v>
      </c>
    </row>
    <row r="1032" spans="1:26">
      <c r="A1032" t="s">
        <v>246</v>
      </c>
      <c r="B1032" t="s">
        <v>94</v>
      </c>
      <c r="C1032" t="s">
        <v>375</v>
      </c>
      <c r="D1032" t="s">
        <v>57</v>
      </c>
      <c r="E1032" t="s">
        <v>58</v>
      </c>
      <c r="F1032">
        <v>11946185</v>
      </c>
      <c r="G1032" s="111">
        <v>44924</v>
      </c>
      <c r="H1032" t="s">
        <v>1199</v>
      </c>
      <c r="I1032" t="s">
        <v>255</v>
      </c>
      <c r="J1032" t="s">
        <v>249</v>
      </c>
      <c r="K1032" t="s">
        <v>250</v>
      </c>
      <c r="L1032" t="s">
        <v>251</v>
      </c>
      <c r="O1032" s="111">
        <v>44924</v>
      </c>
      <c r="P1032" t="s">
        <v>252</v>
      </c>
      <c r="Q1032" t="s">
        <v>253</v>
      </c>
      <c r="R1032" s="111">
        <v>44925</v>
      </c>
      <c r="S1032" t="s">
        <v>254</v>
      </c>
      <c r="T1032" t="s">
        <v>254</v>
      </c>
      <c r="U1032" t="s">
        <v>254</v>
      </c>
      <c r="V1032" t="s">
        <v>254</v>
      </c>
      <c r="W1032">
        <v>1</v>
      </c>
      <c r="X1032">
        <v>15873.25</v>
      </c>
      <c r="Y1032">
        <v>10118.76</v>
      </c>
      <c r="Z1032" s="27">
        <f t="shared" si="16"/>
        <v>25993.010000000002</v>
      </c>
    </row>
    <row r="1033" spans="1:26">
      <c r="A1033" t="s">
        <v>246</v>
      </c>
      <c r="B1033" t="s">
        <v>94</v>
      </c>
      <c r="C1033" t="s">
        <v>375</v>
      </c>
      <c r="D1033" t="s">
        <v>57</v>
      </c>
      <c r="E1033" t="s">
        <v>58</v>
      </c>
      <c r="F1033">
        <v>11951344</v>
      </c>
      <c r="G1033" s="111">
        <v>44925</v>
      </c>
      <c r="H1033" t="s">
        <v>1371</v>
      </c>
      <c r="I1033" t="s">
        <v>255</v>
      </c>
      <c r="J1033" t="s">
        <v>249</v>
      </c>
      <c r="K1033" t="s">
        <v>268</v>
      </c>
      <c r="L1033" t="s">
        <v>251</v>
      </c>
      <c r="O1033" s="111">
        <v>44925</v>
      </c>
      <c r="P1033" t="s">
        <v>252</v>
      </c>
      <c r="Q1033" t="s">
        <v>253</v>
      </c>
      <c r="R1033">
        <v>44928</v>
      </c>
      <c r="S1033" t="s">
        <v>254</v>
      </c>
      <c r="T1033" t="s">
        <v>254</v>
      </c>
      <c r="U1033" t="s">
        <v>254</v>
      </c>
      <c r="V1033" t="s">
        <v>254</v>
      </c>
      <c r="W1033">
        <v>0</v>
      </c>
      <c r="X1033">
        <v>16416.919999999998</v>
      </c>
      <c r="Y1033">
        <v>16448.82</v>
      </c>
      <c r="Z1033" s="27">
        <f t="shared" si="16"/>
        <v>32865.74</v>
      </c>
    </row>
    <row r="1034" spans="1:26">
      <c r="A1034" t="s">
        <v>246</v>
      </c>
      <c r="B1034" t="s">
        <v>94</v>
      </c>
      <c r="C1034" t="s">
        <v>375</v>
      </c>
      <c r="D1034" t="s">
        <v>57</v>
      </c>
      <c r="E1034" t="s">
        <v>58</v>
      </c>
      <c r="F1034">
        <v>11970068</v>
      </c>
      <c r="G1034" s="111">
        <v>44930</v>
      </c>
      <c r="H1034" t="s">
        <v>1848</v>
      </c>
      <c r="I1034" t="s">
        <v>260</v>
      </c>
      <c r="J1034" t="s">
        <v>249</v>
      </c>
      <c r="K1034" t="s">
        <v>250</v>
      </c>
      <c r="L1034" t="s">
        <v>251</v>
      </c>
      <c r="O1034" s="111">
        <v>44931</v>
      </c>
      <c r="P1034" t="s">
        <v>252</v>
      </c>
      <c r="Q1034" t="s">
        <v>282</v>
      </c>
      <c r="R1034" s="111">
        <v>44953</v>
      </c>
      <c r="S1034" t="s">
        <v>254</v>
      </c>
      <c r="T1034" t="s">
        <v>254</v>
      </c>
      <c r="U1034" t="s">
        <v>254</v>
      </c>
      <c r="V1034" t="s">
        <v>254</v>
      </c>
      <c r="W1034">
        <v>0</v>
      </c>
      <c r="X1034">
        <v>1</v>
      </c>
      <c r="Y1034">
        <v>0</v>
      </c>
      <c r="Z1034" s="27">
        <f t="shared" si="16"/>
        <v>1</v>
      </c>
    </row>
    <row r="1035" spans="1:26">
      <c r="A1035" t="s">
        <v>246</v>
      </c>
      <c r="B1035" t="s">
        <v>94</v>
      </c>
      <c r="C1035" t="s">
        <v>375</v>
      </c>
      <c r="D1035" t="s">
        <v>57</v>
      </c>
      <c r="E1035" t="s">
        <v>58</v>
      </c>
      <c r="F1035">
        <v>11973445</v>
      </c>
      <c r="G1035" s="111">
        <v>44931</v>
      </c>
      <c r="H1035" t="s">
        <v>1849</v>
      </c>
      <c r="I1035" t="s">
        <v>255</v>
      </c>
      <c r="J1035" t="s">
        <v>249</v>
      </c>
      <c r="K1035" t="s">
        <v>250</v>
      </c>
      <c r="L1035" t="s">
        <v>251</v>
      </c>
      <c r="O1035" s="111">
        <v>44931</v>
      </c>
      <c r="P1035" t="s">
        <v>252</v>
      </c>
      <c r="Q1035" t="s">
        <v>253</v>
      </c>
      <c r="R1035" s="111">
        <v>44932</v>
      </c>
      <c r="S1035" t="s">
        <v>254</v>
      </c>
      <c r="T1035" t="s">
        <v>254</v>
      </c>
      <c r="U1035" t="s">
        <v>254</v>
      </c>
      <c r="V1035" t="s">
        <v>254</v>
      </c>
      <c r="W1035">
        <v>0</v>
      </c>
      <c r="X1035">
        <v>62</v>
      </c>
      <c r="Y1035">
        <v>87.6</v>
      </c>
      <c r="Z1035" s="27">
        <f t="shared" si="16"/>
        <v>149.6</v>
      </c>
    </row>
    <row r="1036" spans="1:26">
      <c r="A1036" t="s">
        <v>246</v>
      </c>
      <c r="B1036" t="s">
        <v>94</v>
      </c>
      <c r="C1036" t="s">
        <v>375</v>
      </c>
      <c r="D1036" t="s">
        <v>57</v>
      </c>
      <c r="E1036" t="s">
        <v>58</v>
      </c>
      <c r="F1036">
        <v>11977448</v>
      </c>
      <c r="G1036" s="111">
        <v>44932</v>
      </c>
      <c r="H1036" t="s">
        <v>1850</v>
      </c>
      <c r="I1036" t="s">
        <v>255</v>
      </c>
      <c r="J1036" t="s">
        <v>249</v>
      </c>
      <c r="K1036" t="s">
        <v>268</v>
      </c>
      <c r="L1036" t="s">
        <v>251</v>
      </c>
      <c r="O1036" s="111">
        <v>44932</v>
      </c>
      <c r="P1036" t="s">
        <v>252</v>
      </c>
      <c r="Q1036" t="s">
        <v>257</v>
      </c>
      <c r="R1036" s="111">
        <v>44935</v>
      </c>
      <c r="S1036" t="s">
        <v>254</v>
      </c>
      <c r="T1036" t="s">
        <v>254</v>
      </c>
      <c r="U1036" t="s">
        <v>254</v>
      </c>
      <c r="V1036" t="s">
        <v>254</v>
      </c>
      <c r="W1036">
        <v>0</v>
      </c>
      <c r="X1036">
        <v>0</v>
      </c>
      <c r="Y1036">
        <v>0</v>
      </c>
      <c r="Z1036" s="27">
        <f t="shared" si="16"/>
        <v>0</v>
      </c>
    </row>
    <row r="1037" spans="1:26">
      <c r="A1037" t="s">
        <v>246</v>
      </c>
      <c r="B1037" t="s">
        <v>94</v>
      </c>
      <c r="C1037" t="s">
        <v>375</v>
      </c>
      <c r="D1037" t="s">
        <v>57</v>
      </c>
      <c r="E1037" t="s">
        <v>58</v>
      </c>
      <c r="F1037">
        <v>11987027</v>
      </c>
      <c r="G1037" s="111">
        <v>44951</v>
      </c>
      <c r="H1037" t="s">
        <v>1851</v>
      </c>
      <c r="I1037" t="s">
        <v>255</v>
      </c>
      <c r="J1037" t="s">
        <v>249</v>
      </c>
      <c r="K1037" t="s">
        <v>250</v>
      </c>
      <c r="L1037" t="s">
        <v>251</v>
      </c>
      <c r="O1037" s="111">
        <v>44951</v>
      </c>
      <c r="P1037" t="s">
        <v>252</v>
      </c>
      <c r="Q1037" t="s">
        <v>257</v>
      </c>
      <c r="R1037" s="111">
        <v>44952</v>
      </c>
      <c r="S1037" t="s">
        <v>254</v>
      </c>
      <c r="T1037" t="s">
        <v>254</v>
      </c>
      <c r="U1037" t="s">
        <v>254</v>
      </c>
      <c r="V1037" t="s">
        <v>254</v>
      </c>
      <c r="W1037">
        <v>0</v>
      </c>
      <c r="X1037">
        <v>0</v>
      </c>
      <c r="Y1037">
        <v>0</v>
      </c>
      <c r="Z1037" s="27">
        <f t="shared" si="16"/>
        <v>0</v>
      </c>
    </row>
    <row r="1038" spans="1:26">
      <c r="A1038" t="s">
        <v>246</v>
      </c>
      <c r="B1038" t="s">
        <v>94</v>
      </c>
      <c r="C1038" t="s">
        <v>375</v>
      </c>
      <c r="D1038" t="s">
        <v>57</v>
      </c>
      <c r="E1038" t="s">
        <v>58</v>
      </c>
      <c r="F1038">
        <v>11987181</v>
      </c>
      <c r="G1038" s="111">
        <v>44936</v>
      </c>
      <c r="H1038" t="s">
        <v>1852</v>
      </c>
      <c r="I1038" t="s">
        <v>255</v>
      </c>
      <c r="J1038" t="s">
        <v>249</v>
      </c>
      <c r="K1038" t="s">
        <v>250</v>
      </c>
      <c r="L1038" t="s">
        <v>251</v>
      </c>
      <c r="O1038" s="111">
        <v>44936</v>
      </c>
      <c r="P1038" t="s">
        <v>252</v>
      </c>
      <c r="Q1038" t="s">
        <v>1406</v>
      </c>
      <c r="R1038" s="111"/>
      <c r="S1038" t="s">
        <v>254</v>
      </c>
      <c r="T1038" t="s">
        <v>254</v>
      </c>
      <c r="U1038" t="s">
        <v>254</v>
      </c>
      <c r="V1038" t="s">
        <v>254</v>
      </c>
      <c r="W1038">
        <v>0</v>
      </c>
      <c r="X1038">
        <v>0</v>
      </c>
      <c r="Y1038">
        <v>0</v>
      </c>
      <c r="Z1038" s="27">
        <f t="shared" si="16"/>
        <v>0</v>
      </c>
    </row>
    <row r="1039" spans="1:26">
      <c r="A1039" t="s">
        <v>246</v>
      </c>
      <c r="B1039" t="s">
        <v>94</v>
      </c>
      <c r="C1039" t="s">
        <v>375</v>
      </c>
      <c r="D1039" t="s">
        <v>57</v>
      </c>
      <c r="E1039" t="s">
        <v>58</v>
      </c>
      <c r="F1039">
        <v>12039265</v>
      </c>
      <c r="G1039" s="111">
        <v>44950</v>
      </c>
      <c r="H1039" t="s">
        <v>1853</v>
      </c>
      <c r="I1039" t="s">
        <v>255</v>
      </c>
      <c r="J1039" t="s">
        <v>249</v>
      </c>
      <c r="K1039" t="s">
        <v>250</v>
      </c>
      <c r="L1039" t="s">
        <v>251</v>
      </c>
      <c r="O1039" s="111">
        <v>44950</v>
      </c>
      <c r="P1039" t="s">
        <v>252</v>
      </c>
      <c r="Q1039" t="s">
        <v>253</v>
      </c>
      <c r="R1039" s="111">
        <v>44951</v>
      </c>
      <c r="S1039" t="s">
        <v>254</v>
      </c>
      <c r="T1039" t="s">
        <v>254</v>
      </c>
      <c r="U1039" t="s">
        <v>254</v>
      </c>
      <c r="V1039" t="s">
        <v>254</v>
      </c>
      <c r="W1039">
        <v>0</v>
      </c>
      <c r="X1039">
        <v>1</v>
      </c>
      <c r="Y1039">
        <v>726</v>
      </c>
      <c r="Z1039" s="27">
        <f t="shared" si="16"/>
        <v>727</v>
      </c>
    </row>
    <row r="1040" spans="1:26">
      <c r="A1040" t="s">
        <v>246</v>
      </c>
      <c r="B1040" t="s">
        <v>94</v>
      </c>
      <c r="C1040" t="s">
        <v>375</v>
      </c>
      <c r="D1040" t="s">
        <v>57</v>
      </c>
      <c r="E1040" t="s">
        <v>58</v>
      </c>
      <c r="F1040">
        <v>12059956</v>
      </c>
      <c r="G1040" s="111">
        <v>44956</v>
      </c>
      <c r="H1040" t="s">
        <v>1854</v>
      </c>
      <c r="I1040" t="s">
        <v>255</v>
      </c>
      <c r="L1040" t="s">
        <v>251</v>
      </c>
      <c r="O1040" s="111">
        <v>44956</v>
      </c>
      <c r="P1040" t="s">
        <v>252</v>
      </c>
      <c r="Q1040" t="s">
        <v>253</v>
      </c>
      <c r="R1040" s="111">
        <v>44957</v>
      </c>
      <c r="S1040" t="s">
        <v>254</v>
      </c>
      <c r="T1040" t="s">
        <v>254</v>
      </c>
      <c r="U1040" t="s">
        <v>254</v>
      </c>
      <c r="V1040" t="s">
        <v>254</v>
      </c>
      <c r="W1040">
        <v>0</v>
      </c>
      <c r="X1040">
        <v>0</v>
      </c>
      <c r="Y1040">
        <v>27</v>
      </c>
      <c r="Z1040" s="27">
        <f t="shared" si="16"/>
        <v>27</v>
      </c>
    </row>
    <row r="1041" spans="1:26">
      <c r="A1041" t="s">
        <v>246</v>
      </c>
      <c r="B1041" t="s">
        <v>94</v>
      </c>
      <c r="C1041" t="s">
        <v>375</v>
      </c>
      <c r="D1041" t="s">
        <v>57</v>
      </c>
      <c r="E1041" t="s">
        <v>58</v>
      </c>
      <c r="F1041">
        <v>12060423</v>
      </c>
      <c r="G1041" s="111">
        <v>44958</v>
      </c>
      <c r="H1041" t="s">
        <v>2954</v>
      </c>
      <c r="I1041" t="s">
        <v>255</v>
      </c>
      <c r="J1041" t="s">
        <v>249</v>
      </c>
      <c r="K1041" t="s">
        <v>250</v>
      </c>
      <c r="L1041" t="s">
        <v>251</v>
      </c>
      <c r="O1041" s="111">
        <v>44958</v>
      </c>
      <c r="P1041" t="s">
        <v>252</v>
      </c>
      <c r="Q1041" t="s">
        <v>253</v>
      </c>
      <c r="R1041" s="111">
        <v>44964</v>
      </c>
      <c r="S1041" t="s">
        <v>254</v>
      </c>
      <c r="T1041" t="s">
        <v>254</v>
      </c>
      <c r="U1041" t="s">
        <v>254</v>
      </c>
      <c r="V1041" t="s">
        <v>254</v>
      </c>
      <c r="W1041">
        <v>0</v>
      </c>
      <c r="X1041">
        <v>0</v>
      </c>
      <c r="Y1041">
        <v>68.5</v>
      </c>
      <c r="Z1041" s="27">
        <f t="shared" si="16"/>
        <v>68.5</v>
      </c>
    </row>
    <row r="1042" spans="1:26">
      <c r="A1042" t="s">
        <v>246</v>
      </c>
      <c r="B1042" t="s">
        <v>94</v>
      </c>
      <c r="C1042" t="s">
        <v>375</v>
      </c>
      <c r="D1042" t="s">
        <v>57</v>
      </c>
      <c r="E1042" t="s">
        <v>58</v>
      </c>
      <c r="F1042">
        <v>12097509</v>
      </c>
      <c r="G1042" s="111">
        <v>44963</v>
      </c>
      <c r="H1042" t="s">
        <v>2955</v>
      </c>
      <c r="I1042" t="s">
        <v>255</v>
      </c>
      <c r="J1042" t="s">
        <v>249</v>
      </c>
      <c r="K1042" t="s">
        <v>250</v>
      </c>
      <c r="L1042" t="s">
        <v>251</v>
      </c>
      <c r="O1042" s="111">
        <v>44963</v>
      </c>
      <c r="P1042" t="s">
        <v>252</v>
      </c>
      <c r="Q1042" t="s">
        <v>253</v>
      </c>
      <c r="R1042" s="111">
        <v>44965</v>
      </c>
      <c r="S1042" t="s">
        <v>254</v>
      </c>
      <c r="T1042" t="s">
        <v>254</v>
      </c>
      <c r="U1042" t="s">
        <v>254</v>
      </c>
      <c r="V1042" t="s">
        <v>254</v>
      </c>
      <c r="W1042">
        <v>0</v>
      </c>
      <c r="X1042">
        <v>0</v>
      </c>
      <c r="Y1042">
        <v>516</v>
      </c>
      <c r="Z1042" s="27">
        <f t="shared" si="16"/>
        <v>516</v>
      </c>
    </row>
    <row r="1043" spans="1:26">
      <c r="A1043" t="s">
        <v>246</v>
      </c>
      <c r="B1043" t="s">
        <v>94</v>
      </c>
      <c r="C1043" t="s">
        <v>375</v>
      </c>
      <c r="D1043" t="s">
        <v>57</v>
      </c>
      <c r="E1043" t="s">
        <v>58</v>
      </c>
      <c r="F1043">
        <v>12157128</v>
      </c>
      <c r="G1043" s="111">
        <v>44981</v>
      </c>
      <c r="H1043" t="s">
        <v>2956</v>
      </c>
      <c r="I1043" t="s">
        <v>271</v>
      </c>
      <c r="J1043" t="s">
        <v>249</v>
      </c>
      <c r="K1043" t="s">
        <v>250</v>
      </c>
      <c r="L1043" t="s">
        <v>251</v>
      </c>
      <c r="O1043" s="111">
        <v>44981</v>
      </c>
      <c r="P1043" t="s">
        <v>252</v>
      </c>
      <c r="Q1043" t="s">
        <v>257</v>
      </c>
      <c r="R1043" s="111">
        <v>44984</v>
      </c>
      <c r="S1043" t="s">
        <v>254</v>
      </c>
      <c r="T1043" t="s">
        <v>254</v>
      </c>
      <c r="U1043" t="s">
        <v>254</v>
      </c>
      <c r="V1043" t="s">
        <v>254</v>
      </c>
      <c r="W1043">
        <v>0</v>
      </c>
      <c r="X1043">
        <v>0</v>
      </c>
      <c r="Y1043">
        <v>0</v>
      </c>
      <c r="Z1043" s="27">
        <f t="shared" si="16"/>
        <v>0</v>
      </c>
    </row>
    <row r="1044" spans="1:26">
      <c r="A1044" t="s">
        <v>246</v>
      </c>
      <c r="B1044" t="s">
        <v>94</v>
      </c>
      <c r="C1044" t="s">
        <v>375</v>
      </c>
      <c r="D1044" t="s">
        <v>57</v>
      </c>
      <c r="E1044" t="s">
        <v>58</v>
      </c>
      <c r="F1044">
        <v>12173579</v>
      </c>
      <c r="G1044" s="111">
        <v>44985</v>
      </c>
      <c r="H1044" t="s">
        <v>2957</v>
      </c>
      <c r="I1044" t="s">
        <v>248</v>
      </c>
      <c r="J1044" t="s">
        <v>249</v>
      </c>
      <c r="K1044" t="s">
        <v>250</v>
      </c>
      <c r="L1044" t="s">
        <v>251</v>
      </c>
      <c r="O1044" s="111">
        <v>44985</v>
      </c>
      <c r="P1044" t="s">
        <v>252</v>
      </c>
      <c r="Q1044" t="s">
        <v>1406</v>
      </c>
      <c r="R1044" s="111"/>
      <c r="S1044" t="s">
        <v>254</v>
      </c>
      <c r="T1044" t="s">
        <v>254</v>
      </c>
      <c r="U1044" t="s">
        <v>254</v>
      </c>
      <c r="V1044" t="s">
        <v>254</v>
      </c>
      <c r="W1044">
        <v>0</v>
      </c>
      <c r="X1044">
        <v>0</v>
      </c>
      <c r="Y1044">
        <v>0</v>
      </c>
      <c r="Z1044" s="27">
        <f t="shared" si="16"/>
        <v>0</v>
      </c>
    </row>
    <row r="1045" spans="1:26">
      <c r="A1045" t="s">
        <v>246</v>
      </c>
      <c r="B1045" t="s">
        <v>94</v>
      </c>
      <c r="C1045" t="s">
        <v>375</v>
      </c>
      <c r="D1045" t="s">
        <v>343</v>
      </c>
      <c r="E1045" t="s">
        <v>54</v>
      </c>
      <c r="F1045">
        <v>11995624</v>
      </c>
      <c r="G1045" s="111">
        <v>44938</v>
      </c>
      <c r="H1045" t="s">
        <v>1855</v>
      </c>
      <c r="I1045" t="s">
        <v>255</v>
      </c>
      <c r="J1045" t="s">
        <v>249</v>
      </c>
      <c r="K1045" t="s">
        <v>250</v>
      </c>
      <c r="L1045" t="s">
        <v>251</v>
      </c>
      <c r="O1045" s="111">
        <v>44938</v>
      </c>
      <c r="P1045" t="s">
        <v>252</v>
      </c>
      <c r="Q1045" t="s">
        <v>253</v>
      </c>
      <c r="R1045" s="111">
        <v>44942</v>
      </c>
      <c r="S1045" t="s">
        <v>254</v>
      </c>
      <c r="T1045" t="s">
        <v>254</v>
      </c>
      <c r="U1045" t="s">
        <v>254</v>
      </c>
      <c r="V1045" t="s">
        <v>254</v>
      </c>
      <c r="W1045">
        <v>0</v>
      </c>
      <c r="X1045">
        <v>2754.48</v>
      </c>
      <c r="Y1045">
        <v>4107.45</v>
      </c>
      <c r="Z1045" s="27">
        <f t="shared" si="16"/>
        <v>6861.93</v>
      </c>
    </row>
    <row r="1046" spans="1:26">
      <c r="A1046" t="s">
        <v>246</v>
      </c>
      <c r="B1046" t="s">
        <v>94</v>
      </c>
      <c r="C1046" t="s">
        <v>375</v>
      </c>
      <c r="D1046" t="s">
        <v>343</v>
      </c>
      <c r="E1046" t="s">
        <v>54</v>
      </c>
      <c r="F1046">
        <v>11996547</v>
      </c>
      <c r="G1046" s="111">
        <v>44938</v>
      </c>
      <c r="H1046" t="s">
        <v>1856</v>
      </c>
      <c r="I1046" t="s">
        <v>255</v>
      </c>
      <c r="J1046" t="s">
        <v>249</v>
      </c>
      <c r="K1046" t="s">
        <v>250</v>
      </c>
      <c r="L1046" t="s">
        <v>251</v>
      </c>
      <c r="O1046" s="111">
        <v>44938</v>
      </c>
      <c r="P1046" t="s">
        <v>252</v>
      </c>
      <c r="Q1046" t="s">
        <v>253</v>
      </c>
      <c r="R1046" s="111">
        <v>44942</v>
      </c>
      <c r="S1046" t="s">
        <v>254</v>
      </c>
      <c r="T1046" t="s">
        <v>254</v>
      </c>
      <c r="U1046" t="s">
        <v>254</v>
      </c>
      <c r="V1046" t="s">
        <v>254</v>
      </c>
      <c r="W1046">
        <v>0</v>
      </c>
      <c r="X1046">
        <v>1464.7</v>
      </c>
      <c r="Y1046">
        <v>224.9</v>
      </c>
      <c r="Z1046" s="27">
        <f t="shared" si="16"/>
        <v>1689.6000000000001</v>
      </c>
    </row>
    <row r="1047" spans="1:26">
      <c r="A1047" t="s">
        <v>246</v>
      </c>
      <c r="B1047" t="s">
        <v>94</v>
      </c>
      <c r="C1047" t="s">
        <v>375</v>
      </c>
      <c r="D1047" t="s">
        <v>343</v>
      </c>
      <c r="E1047" t="s">
        <v>54</v>
      </c>
      <c r="F1047">
        <v>11996850</v>
      </c>
      <c r="G1047" s="111">
        <v>44938</v>
      </c>
      <c r="H1047" t="s">
        <v>1857</v>
      </c>
      <c r="I1047" t="s">
        <v>255</v>
      </c>
      <c r="J1047" t="s">
        <v>249</v>
      </c>
      <c r="K1047" t="s">
        <v>250</v>
      </c>
      <c r="L1047" t="s">
        <v>251</v>
      </c>
      <c r="O1047" s="111">
        <v>44938</v>
      </c>
      <c r="P1047" t="s">
        <v>252</v>
      </c>
      <c r="Q1047" t="s">
        <v>282</v>
      </c>
      <c r="R1047" s="111">
        <v>44942</v>
      </c>
      <c r="S1047" t="s">
        <v>254</v>
      </c>
      <c r="T1047" t="s">
        <v>254</v>
      </c>
      <c r="U1047" t="s">
        <v>254</v>
      </c>
      <c r="V1047" t="s">
        <v>254</v>
      </c>
      <c r="W1047">
        <v>0</v>
      </c>
      <c r="X1047">
        <v>151</v>
      </c>
      <c r="Y1047">
        <v>0</v>
      </c>
      <c r="Z1047" s="27">
        <f t="shared" si="16"/>
        <v>151</v>
      </c>
    </row>
    <row r="1048" spans="1:26">
      <c r="A1048" t="s">
        <v>246</v>
      </c>
      <c r="B1048" t="s">
        <v>94</v>
      </c>
      <c r="C1048" t="s">
        <v>375</v>
      </c>
      <c r="D1048" t="s">
        <v>343</v>
      </c>
      <c r="E1048" t="s">
        <v>54</v>
      </c>
      <c r="F1048">
        <v>12010298</v>
      </c>
      <c r="G1048" s="111">
        <v>44943</v>
      </c>
      <c r="H1048" t="s">
        <v>1858</v>
      </c>
      <c r="I1048" t="s">
        <v>255</v>
      </c>
      <c r="J1048" t="s">
        <v>249</v>
      </c>
      <c r="K1048" t="s">
        <v>250</v>
      </c>
      <c r="L1048" t="s">
        <v>251</v>
      </c>
      <c r="O1048" s="111">
        <v>44943</v>
      </c>
      <c r="P1048" t="s">
        <v>252</v>
      </c>
      <c r="Q1048" t="s">
        <v>253</v>
      </c>
      <c r="R1048" s="111">
        <v>44944</v>
      </c>
      <c r="S1048" t="s">
        <v>254</v>
      </c>
      <c r="T1048" t="s">
        <v>254</v>
      </c>
      <c r="U1048" t="s">
        <v>254</v>
      </c>
      <c r="V1048" t="s">
        <v>254</v>
      </c>
      <c r="W1048">
        <v>0</v>
      </c>
      <c r="X1048">
        <v>170</v>
      </c>
      <c r="Y1048">
        <v>1151</v>
      </c>
      <c r="Z1048" s="27">
        <f t="shared" si="16"/>
        <v>1321</v>
      </c>
    </row>
    <row r="1049" spans="1:26">
      <c r="A1049" t="s">
        <v>246</v>
      </c>
      <c r="B1049" t="s">
        <v>94</v>
      </c>
      <c r="C1049" t="s">
        <v>375</v>
      </c>
      <c r="D1049" t="s">
        <v>1053</v>
      </c>
      <c r="E1049" t="s">
        <v>54</v>
      </c>
      <c r="F1049">
        <v>11964190</v>
      </c>
      <c r="G1049" s="111">
        <v>44929</v>
      </c>
      <c r="H1049" t="s">
        <v>1859</v>
      </c>
      <c r="I1049" t="s">
        <v>255</v>
      </c>
      <c r="J1049" t="s">
        <v>249</v>
      </c>
      <c r="K1049" t="s">
        <v>250</v>
      </c>
      <c r="L1049" t="s">
        <v>251</v>
      </c>
      <c r="O1049" s="111">
        <v>44929</v>
      </c>
      <c r="P1049" t="s">
        <v>252</v>
      </c>
      <c r="Q1049" t="s">
        <v>282</v>
      </c>
      <c r="R1049" s="111">
        <v>44930</v>
      </c>
      <c r="S1049" t="s">
        <v>254</v>
      </c>
      <c r="T1049" t="s">
        <v>254</v>
      </c>
      <c r="U1049" t="s">
        <v>254</v>
      </c>
      <c r="V1049" t="s">
        <v>254</v>
      </c>
      <c r="W1049">
        <v>0</v>
      </c>
      <c r="X1049">
        <v>317.35000000000002</v>
      </c>
      <c r="Y1049">
        <v>0</v>
      </c>
      <c r="Z1049" s="27">
        <f t="shared" si="16"/>
        <v>317.35000000000002</v>
      </c>
    </row>
    <row r="1050" spans="1:26">
      <c r="A1050" t="s">
        <v>246</v>
      </c>
      <c r="B1050" t="s">
        <v>94</v>
      </c>
      <c r="C1050" t="s">
        <v>375</v>
      </c>
      <c r="D1050" t="s">
        <v>1053</v>
      </c>
      <c r="E1050" t="s">
        <v>54</v>
      </c>
      <c r="F1050">
        <v>11964854</v>
      </c>
      <c r="G1050" s="111">
        <v>44929</v>
      </c>
      <c r="H1050" t="s">
        <v>1860</v>
      </c>
      <c r="I1050" t="s">
        <v>255</v>
      </c>
      <c r="L1050" t="s">
        <v>251</v>
      </c>
      <c r="O1050" s="111">
        <v>44929</v>
      </c>
      <c r="P1050" t="s">
        <v>252</v>
      </c>
      <c r="Q1050" t="s">
        <v>263</v>
      </c>
      <c r="R1050" s="111">
        <v>44930</v>
      </c>
      <c r="S1050" t="s">
        <v>254</v>
      </c>
      <c r="T1050" t="s">
        <v>254</v>
      </c>
      <c r="U1050" t="s">
        <v>254</v>
      </c>
      <c r="V1050" t="s">
        <v>254</v>
      </c>
      <c r="W1050">
        <v>0</v>
      </c>
      <c r="X1050">
        <v>2485.69</v>
      </c>
      <c r="Y1050">
        <v>0</v>
      </c>
      <c r="Z1050" s="27">
        <f t="shared" si="16"/>
        <v>2485.69</v>
      </c>
    </row>
    <row r="1051" spans="1:26">
      <c r="A1051" t="s">
        <v>246</v>
      </c>
      <c r="B1051" t="s">
        <v>94</v>
      </c>
      <c r="C1051" t="s">
        <v>375</v>
      </c>
      <c r="D1051" t="s">
        <v>1053</v>
      </c>
      <c r="E1051" t="s">
        <v>54</v>
      </c>
      <c r="F1051">
        <v>12115607</v>
      </c>
      <c r="G1051" s="111">
        <v>44972</v>
      </c>
      <c r="H1051" t="s">
        <v>2958</v>
      </c>
      <c r="I1051" t="s">
        <v>255</v>
      </c>
      <c r="J1051" t="s">
        <v>249</v>
      </c>
      <c r="K1051" t="s">
        <v>268</v>
      </c>
      <c r="L1051" t="s">
        <v>251</v>
      </c>
      <c r="O1051" s="111">
        <v>44972</v>
      </c>
      <c r="P1051" t="s">
        <v>252</v>
      </c>
      <c r="Q1051" t="s">
        <v>253</v>
      </c>
      <c r="R1051" s="111">
        <v>44973</v>
      </c>
      <c r="S1051" t="s">
        <v>254</v>
      </c>
      <c r="T1051" t="s">
        <v>254</v>
      </c>
      <c r="U1051" t="s">
        <v>254</v>
      </c>
      <c r="V1051" t="s">
        <v>254</v>
      </c>
      <c r="W1051">
        <v>0</v>
      </c>
      <c r="X1051">
        <v>0</v>
      </c>
      <c r="Y1051">
        <v>1016.3</v>
      </c>
      <c r="Z1051" s="27">
        <f t="shared" si="16"/>
        <v>1016.3</v>
      </c>
    </row>
    <row r="1052" spans="1:26">
      <c r="A1052" t="s">
        <v>246</v>
      </c>
      <c r="B1052" t="s">
        <v>2892</v>
      </c>
      <c r="C1052" t="s">
        <v>182</v>
      </c>
      <c r="D1052" t="s">
        <v>264</v>
      </c>
      <c r="E1052" t="s">
        <v>54</v>
      </c>
      <c r="F1052">
        <v>12034152</v>
      </c>
      <c r="G1052" s="111">
        <v>44958</v>
      </c>
      <c r="H1052" t="s">
        <v>2959</v>
      </c>
      <c r="I1052" t="s">
        <v>255</v>
      </c>
      <c r="J1052" t="s">
        <v>249</v>
      </c>
      <c r="K1052" t="s">
        <v>250</v>
      </c>
      <c r="L1052" t="s">
        <v>251</v>
      </c>
      <c r="O1052" s="111">
        <v>44974</v>
      </c>
      <c r="P1052" t="s">
        <v>252</v>
      </c>
      <c r="Q1052" t="s">
        <v>253</v>
      </c>
      <c r="R1052" s="111">
        <v>44977</v>
      </c>
      <c r="S1052" t="s">
        <v>254</v>
      </c>
      <c r="T1052" t="s">
        <v>254</v>
      </c>
      <c r="U1052" t="s">
        <v>254</v>
      </c>
      <c r="V1052" t="s">
        <v>254</v>
      </c>
      <c r="W1052">
        <v>0</v>
      </c>
      <c r="X1052">
        <v>0</v>
      </c>
      <c r="Y1052">
        <v>3979.07</v>
      </c>
      <c r="Z1052" s="27">
        <f t="shared" si="16"/>
        <v>3979.07</v>
      </c>
    </row>
    <row r="1053" spans="1:26">
      <c r="A1053" t="s">
        <v>246</v>
      </c>
      <c r="B1053" t="s">
        <v>2892</v>
      </c>
      <c r="C1053" t="s">
        <v>182</v>
      </c>
      <c r="D1053" t="s">
        <v>53</v>
      </c>
      <c r="E1053" t="s">
        <v>54</v>
      </c>
      <c r="F1053">
        <v>12061346</v>
      </c>
      <c r="G1053" s="111">
        <v>44957</v>
      </c>
      <c r="H1053" t="s">
        <v>1861</v>
      </c>
      <c r="I1053" t="s">
        <v>255</v>
      </c>
      <c r="J1053" t="s">
        <v>249</v>
      </c>
      <c r="K1053" t="s">
        <v>250</v>
      </c>
      <c r="L1053" t="s">
        <v>251</v>
      </c>
      <c r="O1053" s="111">
        <v>44957</v>
      </c>
      <c r="P1053" t="s">
        <v>252</v>
      </c>
      <c r="Q1053" t="s">
        <v>253</v>
      </c>
      <c r="R1053" s="111">
        <v>44958</v>
      </c>
      <c r="S1053" t="s">
        <v>254</v>
      </c>
      <c r="T1053" t="s">
        <v>254</v>
      </c>
      <c r="U1053" t="s">
        <v>254</v>
      </c>
      <c r="V1053" t="s">
        <v>254</v>
      </c>
      <c r="W1053">
        <v>0</v>
      </c>
      <c r="X1053">
        <v>0</v>
      </c>
      <c r="Y1053">
        <v>1004</v>
      </c>
      <c r="Z1053" s="27">
        <f t="shared" si="16"/>
        <v>1004</v>
      </c>
    </row>
    <row r="1054" spans="1:26">
      <c r="A1054" t="s">
        <v>246</v>
      </c>
      <c r="B1054" t="s">
        <v>2892</v>
      </c>
      <c r="C1054" t="s">
        <v>182</v>
      </c>
      <c r="D1054" t="s">
        <v>53</v>
      </c>
      <c r="E1054" t="s">
        <v>54</v>
      </c>
      <c r="F1054">
        <v>12068471</v>
      </c>
      <c r="G1054" s="111">
        <v>44957</v>
      </c>
      <c r="H1054" t="s">
        <v>1862</v>
      </c>
      <c r="I1054" t="s">
        <v>255</v>
      </c>
      <c r="J1054" t="s">
        <v>249</v>
      </c>
      <c r="K1054" t="s">
        <v>250</v>
      </c>
      <c r="L1054" t="s">
        <v>251</v>
      </c>
      <c r="O1054" s="111">
        <v>44957</v>
      </c>
      <c r="P1054" t="s">
        <v>252</v>
      </c>
      <c r="Q1054" t="s">
        <v>253</v>
      </c>
      <c r="R1054" s="111">
        <v>44958</v>
      </c>
      <c r="S1054" t="s">
        <v>254</v>
      </c>
      <c r="T1054" t="s">
        <v>254</v>
      </c>
      <c r="U1054" t="s">
        <v>254</v>
      </c>
      <c r="V1054" t="s">
        <v>254</v>
      </c>
      <c r="W1054">
        <v>0</v>
      </c>
      <c r="X1054">
        <v>0</v>
      </c>
      <c r="Y1054">
        <v>1781.48</v>
      </c>
      <c r="Z1054" s="27">
        <f t="shared" si="16"/>
        <v>1781.48</v>
      </c>
    </row>
    <row r="1055" spans="1:26">
      <c r="A1055" t="s">
        <v>246</v>
      </c>
      <c r="B1055" t="s">
        <v>2960</v>
      </c>
      <c r="C1055" t="s">
        <v>919</v>
      </c>
      <c r="D1055" t="s">
        <v>57</v>
      </c>
      <c r="E1055" t="s">
        <v>58</v>
      </c>
      <c r="F1055">
        <v>4930588</v>
      </c>
      <c r="G1055" s="111">
        <v>44897</v>
      </c>
      <c r="H1055" t="s">
        <v>1200</v>
      </c>
      <c r="I1055" t="s">
        <v>255</v>
      </c>
      <c r="J1055" t="s">
        <v>249</v>
      </c>
      <c r="K1055" t="s">
        <v>268</v>
      </c>
      <c r="L1055" t="s">
        <v>251</v>
      </c>
      <c r="O1055" s="111">
        <v>44897</v>
      </c>
      <c r="P1055" t="s">
        <v>252</v>
      </c>
      <c r="Q1055" t="s">
        <v>253</v>
      </c>
      <c r="R1055" s="111">
        <v>44900</v>
      </c>
      <c r="S1055" t="s">
        <v>254</v>
      </c>
      <c r="T1055" t="s">
        <v>254</v>
      </c>
      <c r="U1055" t="s">
        <v>254</v>
      </c>
      <c r="V1055" t="s">
        <v>254</v>
      </c>
      <c r="W1055">
        <v>20569</v>
      </c>
      <c r="X1055">
        <v>12092</v>
      </c>
      <c r="Y1055">
        <v>18149</v>
      </c>
      <c r="Z1055" s="27">
        <f t="shared" si="16"/>
        <v>50810</v>
      </c>
    </row>
    <row r="1056" spans="1:26">
      <c r="A1056" t="s">
        <v>246</v>
      </c>
      <c r="B1056" t="s">
        <v>2960</v>
      </c>
      <c r="C1056" t="s">
        <v>919</v>
      </c>
      <c r="D1056" t="s">
        <v>57</v>
      </c>
      <c r="E1056" t="s">
        <v>58</v>
      </c>
      <c r="F1056">
        <v>10125058</v>
      </c>
      <c r="G1056" s="111">
        <v>44923</v>
      </c>
      <c r="H1056" t="s">
        <v>1201</v>
      </c>
      <c r="I1056" t="s">
        <v>255</v>
      </c>
      <c r="J1056" t="s">
        <v>249</v>
      </c>
      <c r="K1056" t="s">
        <v>250</v>
      </c>
      <c r="L1056" t="s">
        <v>251</v>
      </c>
      <c r="O1056" s="111">
        <v>44923</v>
      </c>
      <c r="P1056" t="s">
        <v>252</v>
      </c>
      <c r="Q1056" t="s">
        <v>282</v>
      </c>
      <c r="R1056" s="111">
        <v>44924</v>
      </c>
      <c r="S1056" t="s">
        <v>254</v>
      </c>
      <c r="T1056" t="s">
        <v>254</v>
      </c>
      <c r="U1056" t="s">
        <v>254</v>
      </c>
      <c r="V1056" t="s">
        <v>254</v>
      </c>
      <c r="W1056">
        <v>1635</v>
      </c>
      <c r="X1056">
        <v>175</v>
      </c>
      <c r="Y1056">
        <v>0</v>
      </c>
      <c r="Z1056" s="27">
        <f t="shared" si="16"/>
        <v>1810</v>
      </c>
    </row>
    <row r="1057" spans="1:26">
      <c r="A1057" t="s">
        <v>246</v>
      </c>
      <c r="B1057" t="s">
        <v>2960</v>
      </c>
      <c r="C1057" t="s">
        <v>919</v>
      </c>
      <c r="D1057" t="s">
        <v>57</v>
      </c>
      <c r="E1057" t="s">
        <v>58</v>
      </c>
      <c r="F1057">
        <v>11373976</v>
      </c>
      <c r="G1057" s="111">
        <v>44924</v>
      </c>
      <c r="H1057" t="s">
        <v>1202</v>
      </c>
      <c r="I1057" t="s">
        <v>255</v>
      </c>
      <c r="J1057" t="s">
        <v>249</v>
      </c>
      <c r="K1057" t="s">
        <v>268</v>
      </c>
      <c r="L1057" t="s">
        <v>251</v>
      </c>
      <c r="O1057" s="111">
        <v>44924</v>
      </c>
      <c r="P1057" t="s">
        <v>252</v>
      </c>
      <c r="Q1057" t="s">
        <v>282</v>
      </c>
      <c r="R1057" s="111">
        <v>44925</v>
      </c>
      <c r="S1057" t="s">
        <v>254</v>
      </c>
      <c r="T1057" t="s">
        <v>254</v>
      </c>
      <c r="U1057" t="s">
        <v>254</v>
      </c>
      <c r="V1057" t="s">
        <v>254</v>
      </c>
      <c r="W1057">
        <v>200</v>
      </c>
      <c r="X1057">
        <v>8539.98</v>
      </c>
      <c r="Y1057">
        <v>0</v>
      </c>
      <c r="Z1057" s="27">
        <f t="shared" si="16"/>
        <v>8739.98</v>
      </c>
    </row>
    <row r="1058" spans="1:26">
      <c r="A1058" t="s">
        <v>246</v>
      </c>
      <c r="B1058" t="s">
        <v>2960</v>
      </c>
      <c r="C1058" t="s">
        <v>919</v>
      </c>
      <c r="D1058" t="s">
        <v>57</v>
      </c>
      <c r="E1058" t="s">
        <v>58</v>
      </c>
      <c r="F1058">
        <v>11860065</v>
      </c>
      <c r="G1058" s="111">
        <v>44901</v>
      </c>
      <c r="H1058" t="s">
        <v>1203</v>
      </c>
      <c r="I1058" t="s">
        <v>255</v>
      </c>
      <c r="L1058" t="s">
        <v>251</v>
      </c>
      <c r="O1058" s="111">
        <v>44901</v>
      </c>
      <c r="P1058" t="s">
        <v>252</v>
      </c>
      <c r="Q1058" t="s">
        <v>263</v>
      </c>
      <c r="R1058" s="111">
        <v>44902</v>
      </c>
      <c r="S1058" t="s">
        <v>254</v>
      </c>
      <c r="T1058" t="s">
        <v>254</v>
      </c>
      <c r="U1058" t="s">
        <v>254</v>
      </c>
      <c r="V1058" t="s">
        <v>254</v>
      </c>
      <c r="W1058">
        <v>5631.01</v>
      </c>
      <c r="X1058">
        <v>6871</v>
      </c>
      <c r="Y1058">
        <v>0</v>
      </c>
      <c r="Z1058" s="27">
        <f t="shared" si="16"/>
        <v>12502.01</v>
      </c>
    </row>
    <row r="1059" spans="1:26">
      <c r="A1059" t="s">
        <v>246</v>
      </c>
      <c r="B1059" t="s">
        <v>2960</v>
      </c>
      <c r="C1059" t="s">
        <v>919</v>
      </c>
      <c r="D1059" t="s">
        <v>57</v>
      </c>
      <c r="E1059" t="s">
        <v>58</v>
      </c>
      <c r="F1059">
        <v>11860569</v>
      </c>
      <c r="G1059" s="111">
        <v>44901</v>
      </c>
      <c r="H1059" t="s">
        <v>1204</v>
      </c>
      <c r="I1059" t="s">
        <v>255</v>
      </c>
      <c r="J1059" t="s">
        <v>249</v>
      </c>
      <c r="K1059" t="s">
        <v>250</v>
      </c>
      <c r="L1059" t="s">
        <v>251</v>
      </c>
      <c r="O1059" s="111">
        <v>44901</v>
      </c>
      <c r="P1059" t="s">
        <v>252</v>
      </c>
      <c r="Q1059" t="s">
        <v>253</v>
      </c>
      <c r="R1059" s="111">
        <v>44902</v>
      </c>
      <c r="S1059" t="s">
        <v>254</v>
      </c>
      <c r="T1059" t="s">
        <v>254</v>
      </c>
      <c r="U1059" t="s">
        <v>254</v>
      </c>
      <c r="V1059" t="s">
        <v>254</v>
      </c>
      <c r="W1059">
        <v>5721.02</v>
      </c>
      <c r="X1059">
        <v>4185.8999999999996</v>
      </c>
      <c r="Y1059">
        <v>16866.830000000002</v>
      </c>
      <c r="Z1059" s="27">
        <f t="shared" si="16"/>
        <v>26773.75</v>
      </c>
    </row>
    <row r="1060" spans="1:26">
      <c r="A1060" t="s">
        <v>246</v>
      </c>
      <c r="B1060" t="s">
        <v>2960</v>
      </c>
      <c r="C1060" t="s">
        <v>919</v>
      </c>
      <c r="D1060" t="s">
        <v>57</v>
      </c>
      <c r="E1060" t="s">
        <v>58</v>
      </c>
      <c r="F1060">
        <v>11879188</v>
      </c>
      <c r="G1060" s="111">
        <v>44909</v>
      </c>
      <c r="H1060" t="s">
        <v>1205</v>
      </c>
      <c r="I1060" t="s">
        <v>255</v>
      </c>
      <c r="J1060" t="s">
        <v>249</v>
      </c>
      <c r="K1060" t="s">
        <v>268</v>
      </c>
      <c r="L1060" t="s">
        <v>251</v>
      </c>
      <c r="O1060" s="111">
        <v>44909</v>
      </c>
      <c r="P1060" t="s">
        <v>252</v>
      </c>
      <c r="Q1060" t="s">
        <v>253</v>
      </c>
      <c r="R1060" s="111">
        <v>44911</v>
      </c>
      <c r="S1060" t="s">
        <v>254</v>
      </c>
      <c r="T1060" t="s">
        <v>254</v>
      </c>
      <c r="U1060" t="s">
        <v>254</v>
      </c>
      <c r="V1060" t="s">
        <v>254</v>
      </c>
      <c r="W1060">
        <v>1312.84</v>
      </c>
      <c r="X1060">
        <v>7478.54</v>
      </c>
      <c r="Y1060">
        <v>6913.64</v>
      </c>
      <c r="Z1060" s="27">
        <f t="shared" si="16"/>
        <v>15705.02</v>
      </c>
    </row>
    <row r="1061" spans="1:26">
      <c r="A1061" t="s">
        <v>246</v>
      </c>
      <c r="B1061" t="s">
        <v>2960</v>
      </c>
      <c r="C1061" t="s">
        <v>919</v>
      </c>
      <c r="D1061" t="s">
        <v>57</v>
      </c>
      <c r="E1061" t="s">
        <v>58</v>
      </c>
      <c r="F1061">
        <v>11882457</v>
      </c>
      <c r="G1061" s="111">
        <v>44915</v>
      </c>
      <c r="H1061" t="s">
        <v>1206</v>
      </c>
      <c r="I1061" t="s">
        <v>255</v>
      </c>
      <c r="J1061" t="s">
        <v>249</v>
      </c>
      <c r="K1061" t="s">
        <v>268</v>
      </c>
      <c r="L1061" t="s">
        <v>251</v>
      </c>
      <c r="O1061" s="111">
        <v>44917</v>
      </c>
      <c r="P1061" t="s">
        <v>252</v>
      </c>
      <c r="Q1061" t="s">
        <v>253</v>
      </c>
      <c r="R1061" s="111">
        <v>44918</v>
      </c>
      <c r="S1061" t="s">
        <v>254</v>
      </c>
      <c r="T1061" t="s">
        <v>254</v>
      </c>
      <c r="U1061" t="s">
        <v>254</v>
      </c>
      <c r="V1061" t="s">
        <v>254</v>
      </c>
      <c r="W1061">
        <v>1624.7</v>
      </c>
      <c r="X1061">
        <v>5387.79</v>
      </c>
      <c r="Y1061">
        <v>5636.15</v>
      </c>
      <c r="Z1061" s="27">
        <f t="shared" si="16"/>
        <v>12648.64</v>
      </c>
    </row>
    <row r="1062" spans="1:26">
      <c r="A1062" t="s">
        <v>246</v>
      </c>
      <c r="B1062" t="s">
        <v>2960</v>
      </c>
      <c r="C1062" t="s">
        <v>919</v>
      </c>
      <c r="D1062" t="s">
        <v>57</v>
      </c>
      <c r="E1062" t="s">
        <v>58</v>
      </c>
      <c r="F1062">
        <v>11893910</v>
      </c>
      <c r="G1062" s="111">
        <v>44910</v>
      </c>
      <c r="H1062" t="s">
        <v>1207</v>
      </c>
      <c r="I1062" t="s">
        <v>255</v>
      </c>
      <c r="J1062" t="s">
        <v>249</v>
      </c>
      <c r="K1062" t="s">
        <v>268</v>
      </c>
      <c r="L1062" t="s">
        <v>251</v>
      </c>
      <c r="O1062" s="111">
        <v>44910</v>
      </c>
      <c r="P1062" t="s">
        <v>252</v>
      </c>
      <c r="Q1062" t="s">
        <v>282</v>
      </c>
      <c r="R1062" s="111">
        <v>44914</v>
      </c>
      <c r="S1062" t="s">
        <v>254</v>
      </c>
      <c r="T1062" t="s">
        <v>254</v>
      </c>
      <c r="U1062" t="s">
        <v>254</v>
      </c>
      <c r="V1062" t="s">
        <v>254</v>
      </c>
      <c r="W1062">
        <v>146</v>
      </c>
      <c r="X1062">
        <v>0</v>
      </c>
      <c r="Y1062">
        <v>0</v>
      </c>
      <c r="Z1062" s="27">
        <f t="shared" si="16"/>
        <v>146</v>
      </c>
    </row>
    <row r="1063" spans="1:26">
      <c r="A1063" t="s">
        <v>246</v>
      </c>
      <c r="B1063" t="s">
        <v>2960</v>
      </c>
      <c r="C1063" t="s">
        <v>919</v>
      </c>
      <c r="D1063" t="s">
        <v>57</v>
      </c>
      <c r="E1063" t="s">
        <v>58</v>
      </c>
      <c r="F1063">
        <v>11898844</v>
      </c>
      <c r="G1063" s="111">
        <v>44911</v>
      </c>
      <c r="H1063" t="s">
        <v>1372</v>
      </c>
      <c r="I1063" t="s">
        <v>255</v>
      </c>
      <c r="J1063" t="s">
        <v>249</v>
      </c>
      <c r="K1063" t="s">
        <v>268</v>
      </c>
      <c r="L1063" t="s">
        <v>251</v>
      </c>
      <c r="O1063" s="111">
        <v>44911</v>
      </c>
      <c r="P1063" t="s">
        <v>252</v>
      </c>
      <c r="Q1063" t="s">
        <v>253</v>
      </c>
      <c r="R1063" s="111">
        <v>44915</v>
      </c>
      <c r="S1063" t="s">
        <v>254</v>
      </c>
      <c r="T1063" t="s">
        <v>254</v>
      </c>
      <c r="U1063" t="s">
        <v>254</v>
      </c>
      <c r="V1063" t="s">
        <v>254</v>
      </c>
      <c r="W1063">
        <v>0</v>
      </c>
      <c r="X1063">
        <v>543</v>
      </c>
      <c r="Y1063">
        <v>5205</v>
      </c>
      <c r="Z1063" s="27">
        <f t="shared" si="16"/>
        <v>5748</v>
      </c>
    </row>
    <row r="1064" spans="1:26">
      <c r="A1064" t="s">
        <v>246</v>
      </c>
      <c r="B1064" t="s">
        <v>2960</v>
      </c>
      <c r="C1064" t="s">
        <v>919</v>
      </c>
      <c r="D1064" t="s">
        <v>57</v>
      </c>
      <c r="E1064" t="s">
        <v>58</v>
      </c>
      <c r="F1064">
        <v>11928187</v>
      </c>
      <c r="G1064" s="111">
        <v>44921</v>
      </c>
      <c r="H1064" t="s">
        <v>1208</v>
      </c>
      <c r="I1064" t="s">
        <v>255</v>
      </c>
      <c r="J1064" t="s">
        <v>249</v>
      </c>
      <c r="K1064" t="s">
        <v>268</v>
      </c>
      <c r="L1064" t="s">
        <v>251</v>
      </c>
      <c r="O1064" s="111">
        <v>44921</v>
      </c>
      <c r="P1064" t="s">
        <v>252</v>
      </c>
      <c r="Q1064" t="s">
        <v>253</v>
      </c>
      <c r="R1064" s="111">
        <v>44922</v>
      </c>
      <c r="S1064" t="s">
        <v>254</v>
      </c>
      <c r="T1064" t="s">
        <v>254</v>
      </c>
      <c r="U1064" t="s">
        <v>254</v>
      </c>
      <c r="V1064" t="s">
        <v>254</v>
      </c>
      <c r="W1064">
        <v>6022.49</v>
      </c>
      <c r="X1064">
        <v>18075.259999999998</v>
      </c>
      <c r="Y1064">
        <v>29534.28</v>
      </c>
      <c r="Z1064" s="27">
        <f t="shared" si="16"/>
        <v>53632.03</v>
      </c>
    </row>
    <row r="1065" spans="1:26">
      <c r="A1065" t="s">
        <v>246</v>
      </c>
      <c r="B1065" t="s">
        <v>2960</v>
      </c>
      <c r="C1065" t="s">
        <v>919</v>
      </c>
      <c r="D1065" t="s">
        <v>57</v>
      </c>
      <c r="E1065" t="s">
        <v>58</v>
      </c>
      <c r="F1065">
        <v>11934108</v>
      </c>
      <c r="G1065" s="111">
        <v>44921</v>
      </c>
      <c r="H1065" t="s">
        <v>1209</v>
      </c>
      <c r="I1065" t="s">
        <v>255</v>
      </c>
      <c r="J1065" t="s">
        <v>249</v>
      </c>
      <c r="K1065" t="s">
        <v>250</v>
      </c>
      <c r="L1065" t="s">
        <v>251</v>
      </c>
      <c r="O1065" s="111">
        <v>44921</v>
      </c>
      <c r="P1065" t="s">
        <v>252</v>
      </c>
      <c r="Q1065" t="s">
        <v>282</v>
      </c>
      <c r="R1065" s="111">
        <v>44922</v>
      </c>
      <c r="S1065" t="s">
        <v>254</v>
      </c>
      <c r="T1065" t="s">
        <v>254</v>
      </c>
      <c r="U1065" t="s">
        <v>254</v>
      </c>
      <c r="V1065" t="s">
        <v>254</v>
      </c>
      <c r="W1065">
        <v>4810</v>
      </c>
      <c r="X1065">
        <v>6425.36</v>
      </c>
      <c r="Y1065">
        <v>0</v>
      </c>
      <c r="Z1065" s="27">
        <f t="shared" si="16"/>
        <v>11235.36</v>
      </c>
    </row>
    <row r="1066" spans="1:26">
      <c r="A1066" t="s">
        <v>246</v>
      </c>
      <c r="B1066" t="s">
        <v>2960</v>
      </c>
      <c r="C1066" t="s">
        <v>919</v>
      </c>
      <c r="D1066" t="s">
        <v>57</v>
      </c>
      <c r="E1066" t="s">
        <v>58</v>
      </c>
      <c r="F1066">
        <v>11943663</v>
      </c>
      <c r="G1066" s="111">
        <v>44923</v>
      </c>
      <c r="H1066" t="s">
        <v>1210</v>
      </c>
      <c r="I1066" t="s">
        <v>255</v>
      </c>
      <c r="L1066" t="s">
        <v>251</v>
      </c>
      <c r="O1066" s="111">
        <v>44923</v>
      </c>
      <c r="P1066" t="s">
        <v>252</v>
      </c>
      <c r="Q1066" t="s">
        <v>253</v>
      </c>
      <c r="R1066" s="111">
        <v>44924</v>
      </c>
      <c r="S1066" t="s">
        <v>254</v>
      </c>
      <c r="T1066" t="s">
        <v>254</v>
      </c>
      <c r="U1066" t="s">
        <v>254</v>
      </c>
      <c r="V1066" t="s">
        <v>254</v>
      </c>
      <c r="W1066">
        <v>6</v>
      </c>
      <c r="X1066">
        <v>6695.65</v>
      </c>
      <c r="Y1066">
        <v>678.5</v>
      </c>
      <c r="Z1066" s="27">
        <f t="shared" si="16"/>
        <v>7380.15</v>
      </c>
    </row>
    <row r="1067" spans="1:26">
      <c r="A1067" t="s">
        <v>246</v>
      </c>
      <c r="B1067" t="s">
        <v>2960</v>
      </c>
      <c r="C1067" t="s">
        <v>919</v>
      </c>
      <c r="D1067" t="s">
        <v>57</v>
      </c>
      <c r="E1067" t="s">
        <v>58</v>
      </c>
      <c r="F1067">
        <v>11958804</v>
      </c>
      <c r="G1067" s="111">
        <v>44925</v>
      </c>
      <c r="H1067" t="s">
        <v>1373</v>
      </c>
      <c r="I1067" t="s">
        <v>255</v>
      </c>
      <c r="J1067" t="s">
        <v>249</v>
      </c>
      <c r="K1067" t="s">
        <v>250</v>
      </c>
      <c r="L1067" t="s">
        <v>251</v>
      </c>
      <c r="O1067" s="111">
        <v>44925</v>
      </c>
      <c r="P1067" t="s">
        <v>252</v>
      </c>
      <c r="Q1067" t="s">
        <v>253</v>
      </c>
      <c r="R1067" s="111">
        <v>44929</v>
      </c>
      <c r="S1067" t="s">
        <v>254</v>
      </c>
      <c r="T1067" t="s">
        <v>254</v>
      </c>
      <c r="U1067" t="s">
        <v>254</v>
      </c>
      <c r="V1067" t="s">
        <v>254</v>
      </c>
      <c r="W1067">
        <v>0</v>
      </c>
      <c r="X1067">
        <v>726</v>
      </c>
      <c r="Y1067">
        <v>805</v>
      </c>
      <c r="Z1067" s="27">
        <f t="shared" si="16"/>
        <v>1531</v>
      </c>
    </row>
    <row r="1068" spans="1:26">
      <c r="A1068" t="s">
        <v>246</v>
      </c>
      <c r="B1068" t="s">
        <v>2960</v>
      </c>
      <c r="C1068" t="s">
        <v>919</v>
      </c>
      <c r="D1068" t="s">
        <v>57</v>
      </c>
      <c r="E1068" t="s">
        <v>58</v>
      </c>
      <c r="F1068">
        <v>11968834</v>
      </c>
      <c r="G1068" s="111">
        <v>44930</v>
      </c>
      <c r="H1068" t="s">
        <v>1863</v>
      </c>
      <c r="I1068" t="s">
        <v>255</v>
      </c>
      <c r="J1068" t="s">
        <v>249</v>
      </c>
      <c r="K1068" t="s">
        <v>268</v>
      </c>
      <c r="L1068" t="s">
        <v>251</v>
      </c>
      <c r="O1068" s="111">
        <v>44930</v>
      </c>
      <c r="P1068" t="s">
        <v>252</v>
      </c>
      <c r="Q1068" t="s">
        <v>282</v>
      </c>
      <c r="R1068" s="111">
        <v>44931</v>
      </c>
      <c r="S1068" t="s">
        <v>254</v>
      </c>
      <c r="T1068" t="s">
        <v>254</v>
      </c>
      <c r="U1068" t="s">
        <v>254</v>
      </c>
      <c r="V1068" t="s">
        <v>254</v>
      </c>
      <c r="W1068">
        <v>0</v>
      </c>
      <c r="X1068">
        <v>17578</v>
      </c>
      <c r="Y1068">
        <v>0</v>
      </c>
      <c r="Z1068" s="27">
        <f t="shared" si="16"/>
        <v>17578</v>
      </c>
    </row>
    <row r="1069" spans="1:26">
      <c r="A1069" t="s">
        <v>246</v>
      </c>
      <c r="B1069" t="s">
        <v>2961</v>
      </c>
      <c r="C1069" t="s">
        <v>1864</v>
      </c>
      <c r="D1069" t="s">
        <v>57</v>
      </c>
      <c r="E1069" t="s">
        <v>58</v>
      </c>
      <c r="F1069">
        <v>11983097</v>
      </c>
      <c r="G1069" s="111">
        <v>44946</v>
      </c>
      <c r="H1069" t="s">
        <v>1865</v>
      </c>
      <c r="I1069" t="s">
        <v>255</v>
      </c>
      <c r="J1069" t="s">
        <v>249</v>
      </c>
      <c r="K1069" t="s">
        <v>268</v>
      </c>
      <c r="L1069" t="s">
        <v>251</v>
      </c>
      <c r="O1069" s="111">
        <v>44949</v>
      </c>
      <c r="P1069" t="s">
        <v>252</v>
      </c>
      <c r="Q1069" t="s">
        <v>253</v>
      </c>
      <c r="R1069" s="111">
        <v>44951</v>
      </c>
      <c r="S1069" t="s">
        <v>254</v>
      </c>
      <c r="T1069" t="s">
        <v>254</v>
      </c>
      <c r="U1069" t="s">
        <v>254</v>
      </c>
      <c r="V1069" t="s">
        <v>254</v>
      </c>
      <c r="W1069">
        <v>0</v>
      </c>
      <c r="X1069">
        <v>3424</v>
      </c>
      <c r="Y1069">
        <v>12827.5</v>
      </c>
      <c r="Z1069" s="27">
        <f t="shared" si="16"/>
        <v>16251.5</v>
      </c>
    </row>
    <row r="1070" spans="1:26">
      <c r="A1070" t="s">
        <v>246</v>
      </c>
      <c r="B1070" t="s">
        <v>2961</v>
      </c>
      <c r="C1070" t="s">
        <v>1864</v>
      </c>
      <c r="D1070" t="s">
        <v>57</v>
      </c>
      <c r="E1070" t="s">
        <v>58</v>
      </c>
      <c r="F1070">
        <v>12058852</v>
      </c>
      <c r="G1070" s="111">
        <v>44954</v>
      </c>
      <c r="H1070" t="s">
        <v>1866</v>
      </c>
      <c r="I1070" t="s">
        <v>271</v>
      </c>
      <c r="J1070" t="s">
        <v>249</v>
      </c>
      <c r="K1070" t="s">
        <v>250</v>
      </c>
      <c r="L1070" t="s">
        <v>251</v>
      </c>
      <c r="O1070" s="111">
        <v>44956</v>
      </c>
      <c r="P1070" t="s">
        <v>252</v>
      </c>
      <c r="Q1070" t="s">
        <v>253</v>
      </c>
      <c r="R1070" s="111">
        <v>44981</v>
      </c>
      <c r="S1070" t="s">
        <v>254</v>
      </c>
      <c r="T1070" t="s">
        <v>254</v>
      </c>
      <c r="U1070" t="s">
        <v>254</v>
      </c>
      <c r="V1070" t="s">
        <v>254</v>
      </c>
      <c r="W1070">
        <v>0</v>
      </c>
      <c r="X1070">
        <v>0</v>
      </c>
      <c r="Y1070">
        <v>670.4</v>
      </c>
      <c r="Z1070" s="27">
        <f t="shared" si="16"/>
        <v>670.4</v>
      </c>
    </row>
    <row r="1071" spans="1:26">
      <c r="A1071" t="s">
        <v>246</v>
      </c>
      <c r="B1071" t="s">
        <v>2961</v>
      </c>
      <c r="C1071" t="s">
        <v>1864</v>
      </c>
      <c r="D1071" t="s">
        <v>57</v>
      </c>
      <c r="E1071" t="s">
        <v>58</v>
      </c>
      <c r="F1071">
        <v>12078240</v>
      </c>
      <c r="G1071" s="111">
        <v>44958</v>
      </c>
      <c r="H1071" t="s">
        <v>2962</v>
      </c>
      <c r="I1071" t="s">
        <v>255</v>
      </c>
      <c r="J1071" t="s">
        <v>249</v>
      </c>
      <c r="K1071" t="s">
        <v>250</v>
      </c>
      <c r="L1071" t="s">
        <v>251</v>
      </c>
      <c r="O1071" s="111">
        <v>44960</v>
      </c>
      <c r="P1071" t="s">
        <v>252</v>
      </c>
      <c r="Q1071" t="s">
        <v>253</v>
      </c>
      <c r="R1071" s="111">
        <v>44973</v>
      </c>
      <c r="S1071" t="s">
        <v>254</v>
      </c>
      <c r="T1071" t="s">
        <v>254</v>
      </c>
      <c r="U1071" t="s">
        <v>254</v>
      </c>
      <c r="V1071" t="s">
        <v>254</v>
      </c>
      <c r="W1071">
        <v>0</v>
      </c>
      <c r="X1071">
        <v>0</v>
      </c>
      <c r="Y1071">
        <v>917.08</v>
      </c>
      <c r="Z1071" s="27">
        <f t="shared" si="16"/>
        <v>917.08</v>
      </c>
    </row>
    <row r="1072" spans="1:26">
      <c r="A1072" t="s">
        <v>246</v>
      </c>
      <c r="B1072" t="s">
        <v>2961</v>
      </c>
      <c r="C1072" t="s">
        <v>1864</v>
      </c>
      <c r="D1072" t="s">
        <v>57</v>
      </c>
      <c r="E1072" t="s">
        <v>58</v>
      </c>
      <c r="F1072">
        <v>12110610</v>
      </c>
      <c r="G1072" s="111">
        <v>44970</v>
      </c>
      <c r="H1072" t="s">
        <v>2963</v>
      </c>
      <c r="I1072" t="s">
        <v>248</v>
      </c>
      <c r="J1072" t="s">
        <v>259</v>
      </c>
      <c r="K1072" t="s">
        <v>250</v>
      </c>
      <c r="L1072" t="s">
        <v>251</v>
      </c>
      <c r="O1072" s="111">
        <v>44972</v>
      </c>
      <c r="P1072" t="s">
        <v>252</v>
      </c>
      <c r="Q1072" t="s">
        <v>253</v>
      </c>
      <c r="R1072" s="111">
        <v>44980</v>
      </c>
      <c r="S1072" t="s">
        <v>254</v>
      </c>
      <c r="T1072" t="s">
        <v>254</v>
      </c>
      <c r="U1072" t="s">
        <v>254</v>
      </c>
      <c r="V1072" t="s">
        <v>254</v>
      </c>
      <c r="W1072">
        <v>0</v>
      </c>
      <c r="X1072">
        <v>0</v>
      </c>
      <c r="Y1072">
        <v>73.89</v>
      </c>
      <c r="Z1072" s="27">
        <f t="shared" si="16"/>
        <v>73.89</v>
      </c>
    </row>
    <row r="1073" spans="1:26">
      <c r="A1073" t="s">
        <v>246</v>
      </c>
      <c r="B1073" t="s">
        <v>2961</v>
      </c>
      <c r="C1073" t="s">
        <v>1864</v>
      </c>
      <c r="D1073" t="s">
        <v>57</v>
      </c>
      <c r="E1073" t="s">
        <v>58</v>
      </c>
      <c r="F1073">
        <v>12115636</v>
      </c>
      <c r="G1073" s="111">
        <v>44967</v>
      </c>
      <c r="H1073" t="s">
        <v>2964</v>
      </c>
      <c r="I1073" t="s">
        <v>248</v>
      </c>
      <c r="J1073" t="s">
        <v>259</v>
      </c>
      <c r="K1073" t="s">
        <v>250</v>
      </c>
      <c r="L1073" t="s">
        <v>251</v>
      </c>
      <c r="O1073" s="111">
        <v>44972</v>
      </c>
      <c r="P1073" t="s">
        <v>254</v>
      </c>
      <c r="Q1073" t="s">
        <v>1406</v>
      </c>
      <c r="R1073" s="111"/>
      <c r="S1073" t="s">
        <v>254</v>
      </c>
      <c r="T1073" t="s">
        <v>254</v>
      </c>
      <c r="U1073" t="s">
        <v>254</v>
      </c>
      <c r="V1073" t="s">
        <v>254</v>
      </c>
      <c r="W1073">
        <v>0</v>
      </c>
      <c r="X1073">
        <v>0</v>
      </c>
      <c r="Y1073">
        <v>0</v>
      </c>
      <c r="Z1073" s="27">
        <f t="shared" si="16"/>
        <v>0</v>
      </c>
    </row>
    <row r="1074" spans="1:26">
      <c r="A1074" t="s">
        <v>246</v>
      </c>
      <c r="B1074" t="s">
        <v>2965</v>
      </c>
      <c r="C1074" t="s">
        <v>383</v>
      </c>
      <c r="D1074" t="s">
        <v>57</v>
      </c>
      <c r="E1074" t="s">
        <v>58</v>
      </c>
      <c r="F1074">
        <v>35807</v>
      </c>
      <c r="G1074" s="111">
        <v>44929</v>
      </c>
      <c r="H1074" t="s">
        <v>1867</v>
      </c>
      <c r="I1074" t="s">
        <v>271</v>
      </c>
      <c r="J1074" t="s">
        <v>249</v>
      </c>
      <c r="K1074" t="s">
        <v>268</v>
      </c>
      <c r="L1074" t="s">
        <v>251</v>
      </c>
      <c r="O1074" s="111">
        <v>44929</v>
      </c>
      <c r="P1074" t="s">
        <v>252</v>
      </c>
      <c r="Q1074" t="s">
        <v>257</v>
      </c>
      <c r="R1074" s="111">
        <v>44980</v>
      </c>
      <c r="S1074" t="s">
        <v>254</v>
      </c>
      <c r="T1074" t="s">
        <v>254</v>
      </c>
      <c r="U1074" t="s">
        <v>254</v>
      </c>
      <c r="V1074" t="s">
        <v>254</v>
      </c>
      <c r="W1074">
        <v>0</v>
      </c>
      <c r="X1074">
        <v>0</v>
      </c>
      <c r="Y1074">
        <v>0</v>
      </c>
      <c r="Z1074" s="27">
        <f t="shared" si="16"/>
        <v>0</v>
      </c>
    </row>
    <row r="1075" spans="1:26">
      <c r="A1075" t="s">
        <v>246</v>
      </c>
      <c r="B1075" t="s">
        <v>2966</v>
      </c>
      <c r="C1075" t="s">
        <v>383</v>
      </c>
      <c r="D1075" t="s">
        <v>57</v>
      </c>
      <c r="E1075" t="s">
        <v>58</v>
      </c>
      <c r="F1075">
        <v>1168372</v>
      </c>
      <c r="G1075" s="111">
        <v>44851</v>
      </c>
      <c r="H1075" t="s">
        <v>2967</v>
      </c>
      <c r="I1075" t="s">
        <v>2437</v>
      </c>
      <c r="J1075" t="s">
        <v>259</v>
      </c>
      <c r="K1075" t="s">
        <v>2968</v>
      </c>
      <c r="L1075" t="s">
        <v>251</v>
      </c>
      <c r="O1075" s="111">
        <v>44930</v>
      </c>
      <c r="P1075" t="s">
        <v>254</v>
      </c>
      <c r="Q1075" t="s">
        <v>253</v>
      </c>
      <c r="R1075" s="111">
        <v>44931</v>
      </c>
      <c r="S1075" t="s">
        <v>254</v>
      </c>
      <c r="T1075" t="s">
        <v>254</v>
      </c>
      <c r="U1075" t="s">
        <v>254</v>
      </c>
      <c r="V1075" t="s">
        <v>254</v>
      </c>
      <c r="W1075">
        <v>0</v>
      </c>
      <c r="X1075">
        <v>0</v>
      </c>
      <c r="Y1075">
        <v>0</v>
      </c>
      <c r="Z1075" s="27">
        <f t="shared" si="16"/>
        <v>0</v>
      </c>
    </row>
    <row r="1076" spans="1:26">
      <c r="A1076" t="s">
        <v>246</v>
      </c>
      <c r="B1076" t="s">
        <v>2463</v>
      </c>
      <c r="C1076" t="s">
        <v>383</v>
      </c>
      <c r="D1076" t="s">
        <v>57</v>
      </c>
      <c r="E1076" t="s">
        <v>58</v>
      </c>
      <c r="F1076">
        <v>9458088</v>
      </c>
      <c r="G1076" s="111">
        <v>44930</v>
      </c>
      <c r="H1076" t="s">
        <v>1869</v>
      </c>
      <c r="I1076" t="s">
        <v>271</v>
      </c>
      <c r="J1076" t="s">
        <v>249</v>
      </c>
      <c r="K1076" t="s">
        <v>268</v>
      </c>
      <c r="L1076" t="s">
        <v>251</v>
      </c>
      <c r="O1076" s="111">
        <v>44931</v>
      </c>
      <c r="P1076" t="s">
        <v>252</v>
      </c>
      <c r="Q1076" t="s">
        <v>253</v>
      </c>
      <c r="R1076" s="111">
        <v>44980</v>
      </c>
      <c r="S1076" t="s">
        <v>254</v>
      </c>
      <c r="T1076" t="s">
        <v>254</v>
      </c>
      <c r="U1076" t="s">
        <v>254</v>
      </c>
      <c r="V1076" t="s">
        <v>254</v>
      </c>
      <c r="W1076">
        <v>0</v>
      </c>
      <c r="X1076">
        <v>0</v>
      </c>
      <c r="Y1076">
        <v>167.1</v>
      </c>
      <c r="Z1076" s="27">
        <f t="shared" si="16"/>
        <v>167.1</v>
      </c>
    </row>
    <row r="1077" spans="1:26">
      <c r="A1077" t="s">
        <v>246</v>
      </c>
      <c r="B1077" t="s">
        <v>2965</v>
      </c>
      <c r="C1077" t="s">
        <v>383</v>
      </c>
      <c r="D1077" t="s">
        <v>57</v>
      </c>
      <c r="E1077" t="s">
        <v>58</v>
      </c>
      <c r="F1077">
        <v>11799158</v>
      </c>
      <c r="G1077" s="111">
        <v>44887</v>
      </c>
      <c r="H1077" t="s">
        <v>1211</v>
      </c>
      <c r="I1077" t="s">
        <v>248</v>
      </c>
      <c r="J1077" t="s">
        <v>249</v>
      </c>
      <c r="K1077" t="s">
        <v>268</v>
      </c>
      <c r="L1077" t="s">
        <v>251</v>
      </c>
      <c r="O1077" s="111">
        <v>44896</v>
      </c>
      <c r="P1077" t="s">
        <v>252</v>
      </c>
      <c r="Q1077" t="s">
        <v>253</v>
      </c>
      <c r="R1077" s="111">
        <v>44896</v>
      </c>
      <c r="S1077" t="s">
        <v>254</v>
      </c>
      <c r="T1077" t="s">
        <v>254</v>
      </c>
      <c r="U1077" t="s">
        <v>254</v>
      </c>
      <c r="V1077" t="s">
        <v>254</v>
      </c>
      <c r="W1077">
        <v>5297.08</v>
      </c>
      <c r="X1077">
        <v>5232.07</v>
      </c>
      <c r="Y1077">
        <v>6620.99</v>
      </c>
      <c r="Z1077" s="27">
        <f t="shared" si="16"/>
        <v>17150.14</v>
      </c>
    </row>
    <row r="1078" spans="1:26">
      <c r="A1078" t="s">
        <v>246</v>
      </c>
      <c r="B1078" t="s">
        <v>41</v>
      </c>
      <c r="C1078" t="s">
        <v>383</v>
      </c>
      <c r="D1078" t="s">
        <v>57</v>
      </c>
      <c r="E1078" t="s">
        <v>58</v>
      </c>
      <c r="F1078">
        <v>11800139</v>
      </c>
      <c r="G1078" s="111">
        <v>44902</v>
      </c>
      <c r="H1078" t="s">
        <v>1212</v>
      </c>
      <c r="I1078" t="s">
        <v>255</v>
      </c>
      <c r="J1078" t="s">
        <v>249</v>
      </c>
      <c r="K1078" t="s">
        <v>250</v>
      </c>
      <c r="L1078" t="s">
        <v>251</v>
      </c>
      <c r="O1078" s="111">
        <v>44915</v>
      </c>
      <c r="P1078" t="s">
        <v>252</v>
      </c>
      <c r="Q1078" t="s">
        <v>253</v>
      </c>
      <c r="R1078" s="111">
        <v>44924</v>
      </c>
      <c r="S1078" t="s">
        <v>254</v>
      </c>
      <c r="T1078" t="s">
        <v>254</v>
      </c>
      <c r="U1078" t="s">
        <v>254</v>
      </c>
      <c r="V1078" t="s">
        <v>254</v>
      </c>
      <c r="W1078">
        <v>1685.5</v>
      </c>
      <c r="X1078">
        <v>20651.22</v>
      </c>
      <c r="Y1078">
        <v>25354.57</v>
      </c>
      <c r="Z1078" s="27">
        <f t="shared" si="16"/>
        <v>47691.29</v>
      </c>
    </row>
    <row r="1079" spans="1:26">
      <c r="A1079" t="s">
        <v>246</v>
      </c>
      <c r="B1079" t="s">
        <v>2965</v>
      </c>
      <c r="C1079" t="s">
        <v>383</v>
      </c>
      <c r="D1079" t="s">
        <v>57</v>
      </c>
      <c r="E1079" t="s">
        <v>58</v>
      </c>
      <c r="F1079">
        <v>11865972</v>
      </c>
      <c r="G1079" s="111">
        <v>44902</v>
      </c>
      <c r="H1079" t="s">
        <v>1213</v>
      </c>
      <c r="I1079" t="s">
        <v>255</v>
      </c>
      <c r="J1079" t="s">
        <v>249</v>
      </c>
      <c r="K1079" t="s">
        <v>268</v>
      </c>
      <c r="L1079" t="s">
        <v>251</v>
      </c>
      <c r="O1079" s="111">
        <v>44904</v>
      </c>
      <c r="P1079" t="s">
        <v>252</v>
      </c>
      <c r="Q1079" t="s">
        <v>253</v>
      </c>
      <c r="R1079" s="111">
        <v>44907</v>
      </c>
      <c r="S1079" t="s">
        <v>254</v>
      </c>
      <c r="T1079" t="s">
        <v>254</v>
      </c>
      <c r="U1079" t="s">
        <v>254</v>
      </c>
      <c r="V1079" t="s">
        <v>254</v>
      </c>
      <c r="W1079">
        <v>21048.04</v>
      </c>
      <c r="X1079">
        <v>40372.19</v>
      </c>
      <c r="Y1079">
        <v>33411.94</v>
      </c>
      <c r="Z1079" s="27">
        <f t="shared" si="16"/>
        <v>94832.170000000013</v>
      </c>
    </row>
    <row r="1080" spans="1:26">
      <c r="A1080" t="s">
        <v>246</v>
      </c>
      <c r="B1080" t="s">
        <v>2965</v>
      </c>
      <c r="C1080" t="s">
        <v>383</v>
      </c>
      <c r="D1080" t="s">
        <v>57</v>
      </c>
      <c r="E1080" t="s">
        <v>58</v>
      </c>
      <c r="F1080">
        <v>11882030</v>
      </c>
      <c r="G1080" s="111">
        <v>44908</v>
      </c>
      <c r="H1080" t="s">
        <v>1374</v>
      </c>
      <c r="I1080" t="s">
        <v>255</v>
      </c>
      <c r="J1080" t="s">
        <v>249</v>
      </c>
      <c r="K1080" t="s">
        <v>250</v>
      </c>
      <c r="L1080" t="s">
        <v>251</v>
      </c>
      <c r="O1080" s="111">
        <v>44915</v>
      </c>
      <c r="P1080" t="s">
        <v>252</v>
      </c>
      <c r="Q1080" t="s">
        <v>253</v>
      </c>
      <c r="R1080" s="111">
        <v>44923</v>
      </c>
      <c r="S1080" t="s">
        <v>254</v>
      </c>
      <c r="T1080" t="s">
        <v>254</v>
      </c>
      <c r="U1080" t="s">
        <v>254</v>
      </c>
      <c r="V1080" t="s">
        <v>254</v>
      </c>
      <c r="W1080">
        <v>0</v>
      </c>
      <c r="X1080">
        <v>130</v>
      </c>
      <c r="Y1080">
        <v>1110</v>
      </c>
      <c r="Z1080" s="27">
        <f t="shared" si="16"/>
        <v>1240</v>
      </c>
    </row>
    <row r="1081" spans="1:26">
      <c r="A1081" t="s">
        <v>246</v>
      </c>
      <c r="B1081" t="s">
        <v>2965</v>
      </c>
      <c r="C1081" t="s">
        <v>383</v>
      </c>
      <c r="D1081" t="s">
        <v>57</v>
      </c>
      <c r="E1081" t="s">
        <v>58</v>
      </c>
      <c r="F1081">
        <v>11894549</v>
      </c>
      <c r="G1081" s="111">
        <v>44910</v>
      </c>
      <c r="H1081" t="s">
        <v>1214</v>
      </c>
      <c r="I1081" t="s">
        <v>255</v>
      </c>
      <c r="J1081" t="s">
        <v>249</v>
      </c>
      <c r="K1081" t="s">
        <v>250</v>
      </c>
      <c r="L1081" t="s">
        <v>251</v>
      </c>
      <c r="O1081" s="111">
        <v>44915</v>
      </c>
      <c r="P1081" t="s">
        <v>252</v>
      </c>
      <c r="Q1081" t="s">
        <v>253</v>
      </c>
      <c r="R1081" s="111">
        <v>44924</v>
      </c>
      <c r="S1081" t="s">
        <v>254</v>
      </c>
      <c r="T1081" t="s">
        <v>254</v>
      </c>
      <c r="U1081" t="s">
        <v>254</v>
      </c>
      <c r="V1081" t="s">
        <v>254</v>
      </c>
      <c r="W1081">
        <v>25</v>
      </c>
      <c r="X1081">
        <v>1336.09</v>
      </c>
      <c r="Y1081">
        <v>1914.91</v>
      </c>
      <c r="Z1081" s="27">
        <f t="shared" si="16"/>
        <v>3276</v>
      </c>
    </row>
    <row r="1082" spans="1:26">
      <c r="A1082" t="s">
        <v>246</v>
      </c>
      <c r="B1082" t="s">
        <v>2965</v>
      </c>
      <c r="C1082" t="s">
        <v>383</v>
      </c>
      <c r="D1082" t="s">
        <v>57</v>
      </c>
      <c r="E1082" t="s">
        <v>58</v>
      </c>
      <c r="F1082">
        <v>11906639</v>
      </c>
      <c r="G1082" s="111">
        <v>44914</v>
      </c>
      <c r="H1082" t="s">
        <v>1375</v>
      </c>
      <c r="I1082" t="s">
        <v>255</v>
      </c>
      <c r="J1082" t="s">
        <v>249</v>
      </c>
      <c r="K1082" t="s">
        <v>250</v>
      </c>
      <c r="L1082" t="s">
        <v>251</v>
      </c>
      <c r="O1082" s="111">
        <v>44915</v>
      </c>
      <c r="P1082" t="s">
        <v>252</v>
      </c>
      <c r="Q1082" t="s">
        <v>253</v>
      </c>
      <c r="R1082" s="111">
        <v>44923</v>
      </c>
      <c r="S1082" t="s">
        <v>254</v>
      </c>
      <c r="T1082" t="s">
        <v>254</v>
      </c>
      <c r="U1082" t="s">
        <v>254</v>
      </c>
      <c r="V1082" t="s">
        <v>254</v>
      </c>
      <c r="W1082">
        <v>0</v>
      </c>
      <c r="X1082">
        <v>2079.61</v>
      </c>
      <c r="Y1082">
        <v>948.23</v>
      </c>
      <c r="Z1082" s="27">
        <f t="shared" si="16"/>
        <v>3027.84</v>
      </c>
    </row>
    <row r="1083" spans="1:26">
      <c r="A1083" t="s">
        <v>246</v>
      </c>
      <c r="B1083" t="s">
        <v>2965</v>
      </c>
      <c r="C1083" t="s">
        <v>383</v>
      </c>
      <c r="D1083" t="s">
        <v>57</v>
      </c>
      <c r="E1083" t="s">
        <v>58</v>
      </c>
      <c r="F1083">
        <v>11911458</v>
      </c>
      <c r="G1083" s="111">
        <v>44915</v>
      </c>
      <c r="H1083" t="s">
        <v>1376</v>
      </c>
      <c r="I1083" t="s">
        <v>271</v>
      </c>
      <c r="J1083" t="s">
        <v>249</v>
      </c>
      <c r="K1083" t="s">
        <v>268</v>
      </c>
      <c r="L1083" t="s">
        <v>251</v>
      </c>
      <c r="O1083" s="111">
        <v>44915</v>
      </c>
      <c r="P1083" t="s">
        <v>252</v>
      </c>
      <c r="Q1083" t="s">
        <v>257</v>
      </c>
      <c r="R1083">
        <v>44980</v>
      </c>
      <c r="S1083" t="s">
        <v>254</v>
      </c>
      <c r="T1083" t="s">
        <v>254</v>
      </c>
      <c r="U1083" t="s">
        <v>254</v>
      </c>
      <c r="V1083" t="s">
        <v>254</v>
      </c>
      <c r="W1083">
        <v>0</v>
      </c>
      <c r="X1083">
        <v>0</v>
      </c>
      <c r="Y1083">
        <v>0</v>
      </c>
      <c r="Z1083" s="27">
        <f t="shared" si="16"/>
        <v>0</v>
      </c>
    </row>
    <row r="1084" spans="1:26">
      <c r="A1084" t="s">
        <v>246</v>
      </c>
      <c r="B1084" t="s">
        <v>2965</v>
      </c>
      <c r="C1084" t="s">
        <v>383</v>
      </c>
      <c r="D1084" t="s">
        <v>57</v>
      </c>
      <c r="E1084" t="s">
        <v>58</v>
      </c>
      <c r="F1084">
        <v>11922589</v>
      </c>
      <c r="G1084" s="111">
        <v>44917</v>
      </c>
      <c r="H1084" t="s">
        <v>1377</v>
      </c>
      <c r="I1084" t="s">
        <v>255</v>
      </c>
      <c r="J1084" t="s">
        <v>249</v>
      </c>
      <c r="K1084" t="s">
        <v>250</v>
      </c>
      <c r="L1084" t="s">
        <v>251</v>
      </c>
      <c r="O1084" s="111">
        <v>44918</v>
      </c>
      <c r="P1084" t="s">
        <v>252</v>
      </c>
      <c r="Q1084" t="s">
        <v>253</v>
      </c>
      <c r="R1084" s="111">
        <v>44973</v>
      </c>
      <c r="S1084" t="s">
        <v>254</v>
      </c>
      <c r="T1084" t="s">
        <v>254</v>
      </c>
      <c r="U1084" t="s">
        <v>254</v>
      </c>
      <c r="V1084" t="s">
        <v>254</v>
      </c>
      <c r="W1084">
        <v>0</v>
      </c>
      <c r="X1084">
        <v>0</v>
      </c>
      <c r="Y1084">
        <v>5000</v>
      </c>
      <c r="Z1084" s="27">
        <f t="shared" si="16"/>
        <v>5000</v>
      </c>
    </row>
    <row r="1085" spans="1:26">
      <c r="A1085" t="s">
        <v>246</v>
      </c>
      <c r="B1085" t="s">
        <v>2965</v>
      </c>
      <c r="C1085" t="s">
        <v>383</v>
      </c>
      <c r="D1085" t="s">
        <v>57</v>
      </c>
      <c r="E1085" t="s">
        <v>58</v>
      </c>
      <c r="F1085">
        <v>11927026</v>
      </c>
      <c r="G1085" s="111">
        <v>44923</v>
      </c>
      <c r="H1085" t="s">
        <v>1378</v>
      </c>
      <c r="I1085" t="s">
        <v>255</v>
      </c>
      <c r="J1085" t="s">
        <v>249</v>
      </c>
      <c r="K1085" t="s">
        <v>250</v>
      </c>
      <c r="L1085" t="s">
        <v>251</v>
      </c>
      <c r="O1085" s="111">
        <v>44923</v>
      </c>
      <c r="P1085" t="s">
        <v>252</v>
      </c>
      <c r="Q1085" t="s">
        <v>282</v>
      </c>
      <c r="R1085" s="111">
        <v>44946</v>
      </c>
      <c r="S1085" t="s">
        <v>254</v>
      </c>
      <c r="T1085" t="s">
        <v>254</v>
      </c>
      <c r="U1085" t="s">
        <v>254</v>
      </c>
      <c r="V1085" t="s">
        <v>254</v>
      </c>
      <c r="W1085">
        <v>0</v>
      </c>
      <c r="X1085">
        <v>181.6</v>
      </c>
      <c r="Y1085">
        <v>0</v>
      </c>
      <c r="Z1085" s="27">
        <f t="shared" si="16"/>
        <v>181.6</v>
      </c>
    </row>
    <row r="1086" spans="1:26">
      <c r="A1086" t="s">
        <v>246</v>
      </c>
      <c r="B1086" t="s">
        <v>2965</v>
      </c>
      <c r="C1086" t="s">
        <v>383</v>
      </c>
      <c r="D1086" t="s">
        <v>57</v>
      </c>
      <c r="E1086" t="s">
        <v>58</v>
      </c>
      <c r="F1086">
        <v>11934226</v>
      </c>
      <c r="G1086" s="111">
        <v>44922</v>
      </c>
      <c r="H1086" t="s">
        <v>1379</v>
      </c>
      <c r="I1086" t="s">
        <v>248</v>
      </c>
      <c r="J1086" t="s">
        <v>249</v>
      </c>
      <c r="K1086" t="s">
        <v>250</v>
      </c>
      <c r="L1086" t="s">
        <v>251</v>
      </c>
      <c r="O1086" s="111">
        <v>44922</v>
      </c>
      <c r="P1086" t="s">
        <v>252</v>
      </c>
      <c r="Q1086" t="s">
        <v>257</v>
      </c>
      <c r="R1086" s="111"/>
      <c r="S1086" t="s">
        <v>254</v>
      </c>
      <c r="T1086" t="s">
        <v>254</v>
      </c>
      <c r="U1086" t="s">
        <v>254</v>
      </c>
      <c r="V1086" t="s">
        <v>254</v>
      </c>
      <c r="W1086">
        <v>0</v>
      </c>
      <c r="X1086">
        <v>0</v>
      </c>
      <c r="Y1086">
        <v>0</v>
      </c>
      <c r="Z1086" s="27">
        <f t="shared" si="16"/>
        <v>0</v>
      </c>
    </row>
    <row r="1087" spans="1:26">
      <c r="A1087" t="s">
        <v>246</v>
      </c>
      <c r="B1087" t="s">
        <v>2965</v>
      </c>
      <c r="C1087" t="s">
        <v>383</v>
      </c>
      <c r="D1087" t="s">
        <v>57</v>
      </c>
      <c r="E1087" t="s">
        <v>58</v>
      </c>
      <c r="F1087">
        <v>11946237</v>
      </c>
      <c r="G1087" s="111">
        <v>44923</v>
      </c>
      <c r="H1087" t="s">
        <v>1380</v>
      </c>
      <c r="I1087" t="s">
        <v>260</v>
      </c>
      <c r="J1087" t="s">
        <v>249</v>
      </c>
      <c r="K1087" t="s">
        <v>250</v>
      </c>
      <c r="L1087" t="s">
        <v>251</v>
      </c>
      <c r="O1087" s="111">
        <v>44924</v>
      </c>
      <c r="P1087" t="s">
        <v>252</v>
      </c>
      <c r="Q1087" t="s">
        <v>257</v>
      </c>
      <c r="R1087" s="111"/>
      <c r="S1087" t="s">
        <v>254</v>
      </c>
      <c r="T1087" t="s">
        <v>254</v>
      </c>
      <c r="U1087" t="s">
        <v>254</v>
      </c>
      <c r="V1087" t="s">
        <v>254</v>
      </c>
      <c r="W1087">
        <v>0</v>
      </c>
      <c r="X1087">
        <v>0</v>
      </c>
      <c r="Y1087">
        <v>0</v>
      </c>
      <c r="Z1087" s="27">
        <f t="shared" si="16"/>
        <v>0</v>
      </c>
    </row>
    <row r="1088" spans="1:26">
      <c r="A1088" t="s">
        <v>246</v>
      </c>
      <c r="B1088" t="s">
        <v>2965</v>
      </c>
      <c r="C1088" t="s">
        <v>383</v>
      </c>
      <c r="D1088" t="s">
        <v>57</v>
      </c>
      <c r="E1088" t="s">
        <v>58</v>
      </c>
      <c r="F1088">
        <v>11964300</v>
      </c>
      <c r="G1088" s="111">
        <v>44929</v>
      </c>
      <c r="H1088" t="s">
        <v>1873</v>
      </c>
      <c r="I1088" t="s">
        <v>271</v>
      </c>
      <c r="J1088" t="s">
        <v>249</v>
      </c>
      <c r="K1088" t="s">
        <v>268</v>
      </c>
      <c r="L1088" t="s">
        <v>251</v>
      </c>
      <c r="O1088" s="111">
        <v>44929</v>
      </c>
      <c r="P1088" t="s">
        <v>252</v>
      </c>
      <c r="Q1088" t="s">
        <v>253</v>
      </c>
      <c r="R1088" s="111">
        <v>44980</v>
      </c>
      <c r="S1088" t="s">
        <v>254</v>
      </c>
      <c r="T1088" t="s">
        <v>254</v>
      </c>
      <c r="U1088" t="s">
        <v>254</v>
      </c>
      <c r="V1088" t="s">
        <v>254</v>
      </c>
      <c r="W1088">
        <v>0</v>
      </c>
      <c r="X1088">
        <v>0</v>
      </c>
      <c r="Y1088">
        <v>3861.92</v>
      </c>
      <c r="Z1088" s="27">
        <f t="shared" ref="Z1088:Z1151" si="17">SUM(W1088:Y1088)</f>
        <v>3861.92</v>
      </c>
    </row>
    <row r="1089" spans="1:26">
      <c r="A1089" t="s">
        <v>246</v>
      </c>
      <c r="B1089" t="s">
        <v>2965</v>
      </c>
      <c r="C1089" t="s">
        <v>383</v>
      </c>
      <c r="D1089" t="s">
        <v>57</v>
      </c>
      <c r="E1089" t="s">
        <v>58</v>
      </c>
      <c r="F1089">
        <v>11973245</v>
      </c>
      <c r="G1089" s="111">
        <v>44931</v>
      </c>
      <c r="H1089" t="s">
        <v>1874</v>
      </c>
      <c r="I1089" t="s">
        <v>271</v>
      </c>
      <c r="J1089" t="s">
        <v>249</v>
      </c>
      <c r="K1089" t="s">
        <v>268</v>
      </c>
      <c r="L1089" t="s">
        <v>251</v>
      </c>
      <c r="O1089" s="111">
        <v>44931</v>
      </c>
      <c r="P1089" t="s">
        <v>252</v>
      </c>
      <c r="Q1089" t="s">
        <v>257</v>
      </c>
      <c r="R1089" s="111"/>
      <c r="S1089" t="s">
        <v>254</v>
      </c>
      <c r="T1089" t="s">
        <v>254</v>
      </c>
      <c r="U1089" t="s">
        <v>254</v>
      </c>
      <c r="V1089" t="s">
        <v>254</v>
      </c>
      <c r="W1089">
        <v>0</v>
      </c>
      <c r="X1089">
        <v>0</v>
      </c>
      <c r="Y1089">
        <v>0</v>
      </c>
      <c r="Z1089" s="27">
        <f t="shared" si="17"/>
        <v>0</v>
      </c>
    </row>
    <row r="1090" spans="1:26">
      <c r="A1090" t="s">
        <v>246</v>
      </c>
      <c r="B1090" t="s">
        <v>2965</v>
      </c>
      <c r="C1090" t="s">
        <v>383</v>
      </c>
      <c r="D1090" t="s">
        <v>344</v>
      </c>
      <c r="E1090" t="s">
        <v>54</v>
      </c>
      <c r="F1090">
        <v>11944280</v>
      </c>
      <c r="G1090" s="111">
        <v>44923</v>
      </c>
      <c r="H1090" t="s">
        <v>1381</v>
      </c>
      <c r="I1090" t="s">
        <v>271</v>
      </c>
      <c r="J1090" t="s">
        <v>249</v>
      </c>
      <c r="K1090" t="s">
        <v>250</v>
      </c>
      <c r="L1090" t="s">
        <v>251</v>
      </c>
      <c r="O1090" s="111">
        <v>44924</v>
      </c>
      <c r="P1090" t="s">
        <v>252</v>
      </c>
      <c r="Q1090" t="s">
        <v>257</v>
      </c>
      <c r="R1090" s="111"/>
      <c r="S1090" t="s">
        <v>254</v>
      </c>
      <c r="T1090" t="s">
        <v>254</v>
      </c>
      <c r="U1090" t="s">
        <v>254</v>
      </c>
      <c r="V1090" t="s">
        <v>254</v>
      </c>
      <c r="W1090">
        <v>0</v>
      </c>
      <c r="X1090">
        <v>0</v>
      </c>
      <c r="Y1090">
        <v>0</v>
      </c>
      <c r="Z1090" s="27">
        <f t="shared" si="17"/>
        <v>0</v>
      </c>
    </row>
    <row r="1091" spans="1:26">
      <c r="A1091" t="s">
        <v>246</v>
      </c>
      <c r="B1091" t="s">
        <v>2490</v>
      </c>
      <c r="C1091" t="s">
        <v>935</v>
      </c>
      <c r="D1091" t="s">
        <v>264</v>
      </c>
      <c r="E1091" t="s">
        <v>54</v>
      </c>
      <c r="F1091">
        <v>12058793</v>
      </c>
      <c r="G1091" s="111">
        <v>44954</v>
      </c>
      <c r="H1091" t="s">
        <v>1875</v>
      </c>
      <c r="I1091" t="s">
        <v>255</v>
      </c>
      <c r="J1091" t="s">
        <v>249</v>
      </c>
      <c r="K1091" t="s">
        <v>250</v>
      </c>
      <c r="L1091" t="s">
        <v>251</v>
      </c>
      <c r="O1091" s="111">
        <v>44954</v>
      </c>
      <c r="P1091" t="s">
        <v>252</v>
      </c>
      <c r="Q1091" t="s">
        <v>253</v>
      </c>
      <c r="R1091" s="111">
        <v>44956</v>
      </c>
      <c r="S1091" t="s">
        <v>254</v>
      </c>
      <c r="T1091" t="s">
        <v>254</v>
      </c>
      <c r="U1091" t="s">
        <v>254</v>
      </c>
      <c r="V1091" t="s">
        <v>254</v>
      </c>
      <c r="W1091">
        <v>0</v>
      </c>
      <c r="X1091">
        <v>55.6</v>
      </c>
      <c r="Y1091">
        <v>8482.77</v>
      </c>
      <c r="Z1091" s="27">
        <f t="shared" si="17"/>
        <v>8538.3700000000008</v>
      </c>
    </row>
    <row r="1092" spans="1:26">
      <c r="A1092" t="s">
        <v>246</v>
      </c>
      <c r="B1092" t="s">
        <v>2490</v>
      </c>
      <c r="C1092" t="s">
        <v>935</v>
      </c>
      <c r="D1092" t="s">
        <v>264</v>
      </c>
      <c r="E1092" t="s">
        <v>54</v>
      </c>
      <c r="F1092">
        <v>12157630</v>
      </c>
      <c r="G1092" s="111">
        <v>44981</v>
      </c>
      <c r="H1092" t="s">
        <v>2969</v>
      </c>
      <c r="I1092" t="s">
        <v>271</v>
      </c>
      <c r="J1092" t="s">
        <v>249</v>
      </c>
      <c r="K1092" t="s">
        <v>250</v>
      </c>
      <c r="L1092" t="s">
        <v>251</v>
      </c>
      <c r="O1092" s="111">
        <v>44981</v>
      </c>
      <c r="P1092" t="s">
        <v>252</v>
      </c>
      <c r="Q1092" t="s">
        <v>257</v>
      </c>
      <c r="R1092" s="111">
        <v>44984</v>
      </c>
      <c r="S1092" t="s">
        <v>254</v>
      </c>
      <c r="T1092" t="s">
        <v>254</v>
      </c>
      <c r="U1092" t="s">
        <v>254</v>
      </c>
      <c r="V1092" t="s">
        <v>254</v>
      </c>
      <c r="W1092">
        <v>0</v>
      </c>
      <c r="X1092">
        <v>0</v>
      </c>
      <c r="Y1092">
        <v>0</v>
      </c>
      <c r="Z1092" s="27">
        <f t="shared" si="17"/>
        <v>0</v>
      </c>
    </row>
    <row r="1093" spans="1:26">
      <c r="A1093" t="s">
        <v>246</v>
      </c>
      <c r="B1093" t="s">
        <v>2490</v>
      </c>
      <c r="C1093" t="s">
        <v>935</v>
      </c>
      <c r="D1093" t="s">
        <v>53</v>
      </c>
      <c r="E1093" t="s">
        <v>54</v>
      </c>
      <c r="F1093">
        <v>1043936</v>
      </c>
      <c r="G1093" s="111">
        <v>44916</v>
      </c>
      <c r="H1093" t="s">
        <v>1215</v>
      </c>
      <c r="I1093" t="s">
        <v>255</v>
      </c>
      <c r="L1093" t="s">
        <v>251</v>
      </c>
      <c r="O1093" s="111">
        <v>44916</v>
      </c>
      <c r="P1093" t="s">
        <v>252</v>
      </c>
      <c r="Q1093" t="s">
        <v>263</v>
      </c>
      <c r="R1093" s="111">
        <v>44917</v>
      </c>
      <c r="S1093" t="s">
        <v>254</v>
      </c>
      <c r="T1093" t="s">
        <v>254</v>
      </c>
      <c r="U1093" t="s">
        <v>254</v>
      </c>
      <c r="V1093" t="s">
        <v>254</v>
      </c>
      <c r="W1093">
        <v>1380.31</v>
      </c>
      <c r="X1093">
        <v>2901.9</v>
      </c>
      <c r="Y1093">
        <v>0</v>
      </c>
      <c r="Z1093" s="27">
        <f t="shared" si="17"/>
        <v>4282.21</v>
      </c>
    </row>
    <row r="1094" spans="1:26">
      <c r="A1094" t="s">
        <v>246</v>
      </c>
      <c r="B1094" t="s">
        <v>2490</v>
      </c>
      <c r="C1094" t="s">
        <v>935</v>
      </c>
      <c r="D1094" t="s">
        <v>53</v>
      </c>
      <c r="E1094" t="s">
        <v>54</v>
      </c>
      <c r="F1094">
        <v>4548215</v>
      </c>
      <c r="G1094" s="111">
        <v>44983</v>
      </c>
      <c r="H1094" t="s">
        <v>2970</v>
      </c>
      <c r="I1094" t="s">
        <v>248</v>
      </c>
      <c r="J1094" t="s">
        <v>249</v>
      </c>
      <c r="K1094" t="s">
        <v>250</v>
      </c>
      <c r="L1094" t="s">
        <v>251</v>
      </c>
      <c r="O1094" s="111">
        <v>44983</v>
      </c>
      <c r="P1094" t="s">
        <v>252</v>
      </c>
      <c r="Q1094" t="s">
        <v>253</v>
      </c>
      <c r="R1094" s="111">
        <v>44984</v>
      </c>
      <c r="S1094" t="s">
        <v>254</v>
      </c>
      <c r="T1094" t="s">
        <v>254</v>
      </c>
      <c r="U1094" t="s">
        <v>254</v>
      </c>
      <c r="V1094" t="s">
        <v>254</v>
      </c>
      <c r="W1094">
        <v>0</v>
      </c>
      <c r="X1094">
        <v>0</v>
      </c>
      <c r="Y1094">
        <v>285</v>
      </c>
      <c r="Z1094" s="27">
        <f t="shared" si="17"/>
        <v>285</v>
      </c>
    </row>
    <row r="1095" spans="1:26">
      <c r="A1095" t="s">
        <v>246</v>
      </c>
      <c r="B1095" t="s">
        <v>2971</v>
      </c>
      <c r="C1095" t="s">
        <v>935</v>
      </c>
      <c r="D1095" t="s">
        <v>53</v>
      </c>
      <c r="E1095" t="s">
        <v>54</v>
      </c>
      <c r="F1095">
        <v>9366733</v>
      </c>
      <c r="G1095" s="111">
        <v>44917</v>
      </c>
      <c r="H1095" t="s">
        <v>1216</v>
      </c>
      <c r="I1095" t="s">
        <v>255</v>
      </c>
      <c r="J1095" t="s">
        <v>249</v>
      </c>
      <c r="K1095" t="s">
        <v>268</v>
      </c>
      <c r="L1095" t="s">
        <v>251</v>
      </c>
      <c r="O1095" s="111">
        <v>44918</v>
      </c>
      <c r="P1095" t="s">
        <v>252</v>
      </c>
      <c r="Q1095" t="s">
        <v>253</v>
      </c>
      <c r="R1095" s="111">
        <v>44921</v>
      </c>
      <c r="S1095" t="s">
        <v>254</v>
      </c>
      <c r="T1095" t="s">
        <v>254</v>
      </c>
      <c r="U1095" t="s">
        <v>254</v>
      </c>
      <c r="V1095" t="s">
        <v>254</v>
      </c>
      <c r="W1095">
        <v>1039.6300000000001</v>
      </c>
      <c r="X1095">
        <v>22578.2</v>
      </c>
      <c r="Y1095">
        <v>22480.87</v>
      </c>
      <c r="Z1095" s="27">
        <f t="shared" si="17"/>
        <v>46098.7</v>
      </c>
    </row>
    <row r="1096" spans="1:26">
      <c r="A1096" t="s">
        <v>246</v>
      </c>
      <c r="B1096" t="s">
        <v>2490</v>
      </c>
      <c r="C1096" t="s">
        <v>935</v>
      </c>
      <c r="D1096" t="s">
        <v>53</v>
      </c>
      <c r="E1096" t="s">
        <v>54</v>
      </c>
      <c r="F1096">
        <v>11873854</v>
      </c>
      <c r="G1096" s="111">
        <v>44908</v>
      </c>
      <c r="H1096" t="s">
        <v>1217</v>
      </c>
      <c r="I1096" t="s">
        <v>248</v>
      </c>
      <c r="J1096" t="s">
        <v>249</v>
      </c>
      <c r="K1096" t="s">
        <v>268</v>
      </c>
      <c r="L1096" t="s">
        <v>251</v>
      </c>
      <c r="O1096" s="111">
        <v>44908</v>
      </c>
      <c r="P1096" t="s">
        <v>252</v>
      </c>
      <c r="Q1096" t="s">
        <v>253</v>
      </c>
      <c r="R1096" s="111">
        <v>44909</v>
      </c>
      <c r="S1096" t="s">
        <v>254</v>
      </c>
      <c r="T1096" t="s">
        <v>254</v>
      </c>
      <c r="U1096" t="s">
        <v>254</v>
      </c>
      <c r="V1096" t="s">
        <v>254</v>
      </c>
      <c r="W1096">
        <v>17931.28</v>
      </c>
      <c r="X1096">
        <v>31396.93</v>
      </c>
      <c r="Y1096">
        <v>34481.040000000001</v>
      </c>
      <c r="Z1096" s="27">
        <f t="shared" si="17"/>
        <v>83809.25</v>
      </c>
    </row>
    <row r="1097" spans="1:26">
      <c r="A1097" t="s">
        <v>246</v>
      </c>
      <c r="B1097" t="s">
        <v>2490</v>
      </c>
      <c r="C1097" t="s">
        <v>935</v>
      </c>
      <c r="D1097" t="s">
        <v>53</v>
      </c>
      <c r="E1097" t="s">
        <v>54</v>
      </c>
      <c r="F1097">
        <v>11884658</v>
      </c>
      <c r="G1097" s="111">
        <v>44985</v>
      </c>
      <c r="H1097" t="s">
        <v>2972</v>
      </c>
      <c r="I1097" t="s">
        <v>248</v>
      </c>
      <c r="J1097" t="s">
        <v>249</v>
      </c>
      <c r="K1097" t="s">
        <v>250</v>
      </c>
      <c r="L1097" t="s">
        <v>251</v>
      </c>
      <c r="O1097" s="111">
        <v>44985</v>
      </c>
      <c r="P1097" t="s">
        <v>252</v>
      </c>
      <c r="Q1097" t="s">
        <v>1406</v>
      </c>
      <c r="R1097" s="111"/>
      <c r="S1097" t="s">
        <v>254</v>
      </c>
      <c r="T1097" t="s">
        <v>254</v>
      </c>
      <c r="U1097" t="s">
        <v>254</v>
      </c>
      <c r="V1097" t="s">
        <v>254</v>
      </c>
      <c r="W1097">
        <v>0</v>
      </c>
      <c r="X1097">
        <v>0</v>
      </c>
      <c r="Y1097">
        <v>0</v>
      </c>
      <c r="Z1097" s="27">
        <f t="shared" si="17"/>
        <v>0</v>
      </c>
    </row>
    <row r="1098" spans="1:26">
      <c r="A1098" t="s">
        <v>246</v>
      </c>
      <c r="B1098" t="s">
        <v>2490</v>
      </c>
      <c r="C1098" t="s">
        <v>935</v>
      </c>
      <c r="D1098" t="s">
        <v>53</v>
      </c>
      <c r="E1098" t="s">
        <v>54</v>
      </c>
      <c r="F1098">
        <v>11894215</v>
      </c>
      <c r="G1098" s="111">
        <v>44910</v>
      </c>
      <c r="H1098" t="s">
        <v>1218</v>
      </c>
      <c r="I1098" t="s">
        <v>255</v>
      </c>
      <c r="J1098" t="s">
        <v>249</v>
      </c>
      <c r="K1098" t="s">
        <v>250</v>
      </c>
      <c r="L1098" t="s">
        <v>251</v>
      </c>
      <c r="O1098" s="111">
        <v>44910</v>
      </c>
      <c r="P1098" t="s">
        <v>252</v>
      </c>
      <c r="Q1098" t="s">
        <v>253</v>
      </c>
      <c r="R1098" s="111">
        <v>44911</v>
      </c>
      <c r="S1098" t="s">
        <v>254</v>
      </c>
      <c r="T1098" t="s">
        <v>254</v>
      </c>
      <c r="U1098" t="s">
        <v>254</v>
      </c>
      <c r="V1098" t="s">
        <v>254</v>
      </c>
      <c r="W1098">
        <v>11134.8</v>
      </c>
      <c r="X1098">
        <v>7845.4</v>
      </c>
      <c r="Y1098">
        <v>435.5</v>
      </c>
      <c r="Z1098" s="27">
        <f t="shared" si="17"/>
        <v>19415.699999999997</v>
      </c>
    </row>
    <row r="1099" spans="1:26">
      <c r="A1099" t="s">
        <v>246</v>
      </c>
      <c r="B1099" t="s">
        <v>2490</v>
      </c>
      <c r="C1099" t="s">
        <v>935</v>
      </c>
      <c r="D1099" t="s">
        <v>53</v>
      </c>
      <c r="E1099" t="s">
        <v>54</v>
      </c>
      <c r="F1099">
        <v>11894996</v>
      </c>
      <c r="G1099" s="111">
        <v>44910</v>
      </c>
      <c r="H1099" t="s">
        <v>1219</v>
      </c>
      <c r="I1099" t="s">
        <v>248</v>
      </c>
      <c r="J1099" t="s">
        <v>249</v>
      </c>
      <c r="K1099" t="s">
        <v>250</v>
      </c>
      <c r="L1099" t="s">
        <v>251</v>
      </c>
      <c r="O1099" s="111">
        <v>44910</v>
      </c>
      <c r="P1099" t="s">
        <v>252</v>
      </c>
      <c r="Q1099" t="s">
        <v>253</v>
      </c>
      <c r="R1099" s="111">
        <v>44911</v>
      </c>
      <c r="S1099" t="s">
        <v>254</v>
      </c>
      <c r="T1099" t="s">
        <v>254</v>
      </c>
      <c r="U1099" t="s">
        <v>254</v>
      </c>
      <c r="V1099" t="s">
        <v>254</v>
      </c>
      <c r="W1099">
        <v>13501.2</v>
      </c>
      <c r="X1099">
        <v>25652.5</v>
      </c>
      <c r="Y1099">
        <v>1774</v>
      </c>
      <c r="Z1099" s="27">
        <f t="shared" si="17"/>
        <v>40927.699999999997</v>
      </c>
    </row>
    <row r="1100" spans="1:26">
      <c r="A1100" t="s">
        <v>246</v>
      </c>
      <c r="B1100" t="s">
        <v>2490</v>
      </c>
      <c r="C1100" t="s">
        <v>935</v>
      </c>
      <c r="D1100" t="s">
        <v>53</v>
      </c>
      <c r="E1100" t="s">
        <v>54</v>
      </c>
      <c r="F1100">
        <v>11898846</v>
      </c>
      <c r="G1100" s="111">
        <v>44911</v>
      </c>
      <c r="H1100" t="s">
        <v>1220</v>
      </c>
      <c r="I1100" t="s">
        <v>255</v>
      </c>
      <c r="J1100" t="s">
        <v>249</v>
      </c>
      <c r="K1100" t="s">
        <v>250</v>
      </c>
      <c r="L1100" t="s">
        <v>251</v>
      </c>
      <c r="O1100" s="111">
        <v>44911</v>
      </c>
      <c r="P1100" t="s">
        <v>252</v>
      </c>
      <c r="Q1100" t="s">
        <v>253</v>
      </c>
      <c r="R1100" s="111">
        <v>44914</v>
      </c>
      <c r="S1100" t="s">
        <v>254</v>
      </c>
      <c r="T1100" t="s">
        <v>254</v>
      </c>
      <c r="U1100" t="s">
        <v>254</v>
      </c>
      <c r="V1100" t="s">
        <v>254</v>
      </c>
      <c r="W1100">
        <v>2221</v>
      </c>
      <c r="X1100">
        <v>2294.9699999999998</v>
      </c>
      <c r="Y1100">
        <v>4153.75</v>
      </c>
      <c r="Z1100" s="27">
        <f t="shared" si="17"/>
        <v>8669.7199999999993</v>
      </c>
    </row>
    <row r="1101" spans="1:26">
      <c r="A1101" t="s">
        <v>246</v>
      </c>
      <c r="B1101" t="s">
        <v>2490</v>
      </c>
      <c r="C1101" t="s">
        <v>935</v>
      </c>
      <c r="D1101" t="s">
        <v>53</v>
      </c>
      <c r="E1101" t="s">
        <v>54</v>
      </c>
      <c r="F1101">
        <v>11900725</v>
      </c>
      <c r="G1101" s="111">
        <v>44911</v>
      </c>
      <c r="H1101" t="s">
        <v>1221</v>
      </c>
      <c r="I1101" t="s">
        <v>255</v>
      </c>
      <c r="J1101" t="s">
        <v>249</v>
      </c>
      <c r="K1101" t="s">
        <v>250</v>
      </c>
      <c r="L1101" t="s">
        <v>251</v>
      </c>
      <c r="O1101" s="111">
        <v>44911</v>
      </c>
      <c r="P1101" t="s">
        <v>252</v>
      </c>
      <c r="Q1101" t="s">
        <v>253</v>
      </c>
      <c r="R1101" s="111">
        <v>44914</v>
      </c>
      <c r="S1101" t="s">
        <v>254</v>
      </c>
      <c r="T1101" t="s">
        <v>254</v>
      </c>
      <c r="U1101" t="s">
        <v>254</v>
      </c>
      <c r="V1101" t="s">
        <v>254</v>
      </c>
      <c r="W1101">
        <v>4988.8</v>
      </c>
      <c r="X1101">
        <v>2784.64</v>
      </c>
      <c r="Y1101">
        <v>138.9</v>
      </c>
      <c r="Z1101" s="27">
        <f t="shared" si="17"/>
        <v>7912.34</v>
      </c>
    </row>
    <row r="1102" spans="1:26">
      <c r="A1102" t="s">
        <v>246</v>
      </c>
      <c r="B1102" t="s">
        <v>2490</v>
      </c>
      <c r="C1102" t="s">
        <v>935</v>
      </c>
      <c r="D1102" t="s">
        <v>53</v>
      </c>
      <c r="E1102" t="s">
        <v>54</v>
      </c>
      <c r="F1102">
        <v>11905208</v>
      </c>
      <c r="G1102" s="111">
        <v>44937</v>
      </c>
      <c r="H1102" t="s">
        <v>1876</v>
      </c>
      <c r="I1102" t="s">
        <v>255</v>
      </c>
      <c r="J1102" t="s">
        <v>249</v>
      </c>
      <c r="K1102" t="s">
        <v>250</v>
      </c>
      <c r="L1102" t="s">
        <v>251</v>
      </c>
      <c r="O1102" s="111">
        <v>44937</v>
      </c>
      <c r="P1102" t="s">
        <v>252</v>
      </c>
      <c r="Q1102" t="s">
        <v>253</v>
      </c>
      <c r="R1102" s="111">
        <v>44939</v>
      </c>
      <c r="S1102" t="s">
        <v>254</v>
      </c>
      <c r="T1102" t="s">
        <v>254</v>
      </c>
      <c r="U1102" t="s">
        <v>254</v>
      </c>
      <c r="V1102" t="s">
        <v>254</v>
      </c>
      <c r="W1102">
        <v>0</v>
      </c>
      <c r="X1102">
        <v>3440.63</v>
      </c>
      <c r="Y1102">
        <v>7424.28</v>
      </c>
      <c r="Z1102" s="27">
        <f t="shared" si="17"/>
        <v>10864.91</v>
      </c>
    </row>
    <row r="1103" spans="1:26">
      <c r="A1103" t="s">
        <v>246</v>
      </c>
      <c r="B1103" t="s">
        <v>2490</v>
      </c>
      <c r="C1103" t="s">
        <v>935</v>
      </c>
      <c r="D1103" t="s">
        <v>53</v>
      </c>
      <c r="E1103" t="s">
        <v>54</v>
      </c>
      <c r="F1103">
        <v>11912972</v>
      </c>
      <c r="G1103" s="111">
        <v>44915</v>
      </c>
      <c r="H1103" t="s">
        <v>1222</v>
      </c>
      <c r="I1103" t="s">
        <v>255</v>
      </c>
      <c r="J1103" t="s">
        <v>249</v>
      </c>
      <c r="K1103" t="s">
        <v>250</v>
      </c>
      <c r="L1103" t="s">
        <v>251</v>
      </c>
      <c r="O1103" s="111">
        <v>44915</v>
      </c>
      <c r="P1103" t="s">
        <v>252</v>
      </c>
      <c r="Q1103" t="s">
        <v>253</v>
      </c>
      <c r="R1103" s="111">
        <v>44917</v>
      </c>
      <c r="S1103" t="s">
        <v>254</v>
      </c>
      <c r="T1103" t="s">
        <v>254</v>
      </c>
      <c r="U1103" t="s">
        <v>254</v>
      </c>
      <c r="V1103" t="s">
        <v>254</v>
      </c>
      <c r="W1103">
        <v>3500.68</v>
      </c>
      <c r="X1103">
        <v>15533.5</v>
      </c>
      <c r="Y1103">
        <v>11422.32</v>
      </c>
      <c r="Z1103" s="27">
        <f t="shared" si="17"/>
        <v>30456.5</v>
      </c>
    </row>
    <row r="1104" spans="1:26">
      <c r="A1104" t="s">
        <v>246</v>
      </c>
      <c r="B1104" t="s">
        <v>2490</v>
      </c>
      <c r="C1104" t="s">
        <v>935</v>
      </c>
      <c r="D1104" t="s">
        <v>53</v>
      </c>
      <c r="E1104" t="s">
        <v>54</v>
      </c>
      <c r="F1104">
        <v>11951594</v>
      </c>
      <c r="G1104" s="111">
        <v>44924</v>
      </c>
      <c r="H1104" t="s">
        <v>1382</v>
      </c>
      <c r="I1104" t="s">
        <v>255</v>
      </c>
      <c r="J1104" t="s">
        <v>249</v>
      </c>
      <c r="K1104" t="s">
        <v>268</v>
      </c>
      <c r="L1104" t="s">
        <v>251</v>
      </c>
      <c r="O1104" s="111">
        <v>44924</v>
      </c>
      <c r="P1104" t="s">
        <v>252</v>
      </c>
      <c r="Q1104" t="s">
        <v>282</v>
      </c>
      <c r="R1104" s="111">
        <v>44932</v>
      </c>
      <c r="S1104" t="s">
        <v>254</v>
      </c>
      <c r="T1104" t="s">
        <v>254</v>
      </c>
      <c r="U1104" t="s">
        <v>254</v>
      </c>
      <c r="V1104" t="s">
        <v>254</v>
      </c>
      <c r="W1104">
        <v>0</v>
      </c>
      <c r="X1104">
        <v>140</v>
      </c>
      <c r="Y1104">
        <v>0</v>
      </c>
      <c r="Z1104" s="27">
        <f t="shared" si="17"/>
        <v>140</v>
      </c>
    </row>
    <row r="1105" spans="1:26">
      <c r="A1105" t="s">
        <v>246</v>
      </c>
      <c r="B1105" t="s">
        <v>2490</v>
      </c>
      <c r="C1105" t="s">
        <v>935</v>
      </c>
      <c r="D1105" t="s">
        <v>53</v>
      </c>
      <c r="E1105" t="s">
        <v>54</v>
      </c>
      <c r="F1105">
        <v>11969496</v>
      </c>
      <c r="G1105" s="111">
        <v>44942</v>
      </c>
      <c r="H1105" t="s">
        <v>1877</v>
      </c>
      <c r="I1105" t="s">
        <v>255</v>
      </c>
      <c r="J1105" t="s">
        <v>249</v>
      </c>
      <c r="K1105" t="s">
        <v>268</v>
      </c>
      <c r="L1105" t="s">
        <v>251</v>
      </c>
      <c r="O1105" s="111">
        <v>44942</v>
      </c>
      <c r="P1105" t="s">
        <v>252</v>
      </c>
      <c r="Q1105" t="s">
        <v>253</v>
      </c>
      <c r="R1105" s="111">
        <v>44943</v>
      </c>
      <c r="S1105" t="s">
        <v>254</v>
      </c>
      <c r="T1105" t="s">
        <v>254</v>
      </c>
      <c r="U1105" t="s">
        <v>254</v>
      </c>
      <c r="V1105" t="s">
        <v>254</v>
      </c>
      <c r="W1105">
        <v>0</v>
      </c>
      <c r="X1105">
        <v>3284</v>
      </c>
      <c r="Y1105">
        <v>7968.5</v>
      </c>
      <c r="Z1105" s="27">
        <f t="shared" si="17"/>
        <v>11252.5</v>
      </c>
    </row>
    <row r="1106" spans="1:26">
      <c r="A1106" t="s">
        <v>246</v>
      </c>
      <c r="B1106" t="s">
        <v>2490</v>
      </c>
      <c r="C1106" t="s">
        <v>935</v>
      </c>
      <c r="D1106" t="s">
        <v>53</v>
      </c>
      <c r="E1106" t="s">
        <v>54</v>
      </c>
      <c r="F1106">
        <v>11977283</v>
      </c>
      <c r="G1106" s="111">
        <v>44932</v>
      </c>
      <c r="H1106" t="s">
        <v>1878</v>
      </c>
      <c r="I1106" t="s">
        <v>248</v>
      </c>
      <c r="J1106" t="s">
        <v>249</v>
      </c>
      <c r="K1106" t="s">
        <v>250</v>
      </c>
      <c r="L1106" t="s">
        <v>251</v>
      </c>
      <c r="O1106" s="111">
        <v>44932</v>
      </c>
      <c r="P1106" t="s">
        <v>252</v>
      </c>
      <c r="Q1106" t="s">
        <v>253</v>
      </c>
      <c r="R1106" s="111">
        <v>44935</v>
      </c>
      <c r="S1106" t="s">
        <v>254</v>
      </c>
      <c r="T1106" t="s">
        <v>254</v>
      </c>
      <c r="U1106" t="s">
        <v>254</v>
      </c>
      <c r="V1106" t="s">
        <v>254</v>
      </c>
      <c r="W1106">
        <v>0</v>
      </c>
      <c r="X1106">
        <v>6088.5</v>
      </c>
      <c r="Y1106">
        <v>3649.62</v>
      </c>
      <c r="Z1106" s="27">
        <f t="shared" si="17"/>
        <v>9738.119999999999</v>
      </c>
    </row>
    <row r="1107" spans="1:26">
      <c r="A1107" t="s">
        <v>246</v>
      </c>
      <c r="B1107" t="s">
        <v>2490</v>
      </c>
      <c r="C1107" t="s">
        <v>935</v>
      </c>
      <c r="D1107" t="s">
        <v>53</v>
      </c>
      <c r="E1107" t="s">
        <v>54</v>
      </c>
      <c r="F1107">
        <v>11986200</v>
      </c>
      <c r="G1107" s="111">
        <v>44936</v>
      </c>
      <c r="H1107" t="s">
        <v>1879</v>
      </c>
      <c r="I1107" t="s">
        <v>255</v>
      </c>
      <c r="J1107" t="s">
        <v>249</v>
      </c>
      <c r="K1107" t="s">
        <v>250</v>
      </c>
      <c r="L1107" t="s">
        <v>251</v>
      </c>
      <c r="O1107" s="111">
        <v>44936</v>
      </c>
      <c r="P1107" t="s">
        <v>252</v>
      </c>
      <c r="Q1107" t="s">
        <v>253</v>
      </c>
      <c r="R1107" s="111">
        <v>44937</v>
      </c>
      <c r="S1107" t="s">
        <v>254</v>
      </c>
      <c r="T1107" t="s">
        <v>254</v>
      </c>
      <c r="U1107" t="s">
        <v>254</v>
      </c>
      <c r="V1107" t="s">
        <v>254</v>
      </c>
      <c r="W1107">
        <v>0</v>
      </c>
      <c r="X1107">
        <v>4104.6000000000004</v>
      </c>
      <c r="Y1107">
        <v>5560.96</v>
      </c>
      <c r="Z1107" s="27">
        <f t="shared" si="17"/>
        <v>9665.5600000000013</v>
      </c>
    </row>
    <row r="1108" spans="1:26">
      <c r="A1108" t="s">
        <v>246</v>
      </c>
      <c r="B1108" t="s">
        <v>2490</v>
      </c>
      <c r="C1108" t="s">
        <v>935</v>
      </c>
      <c r="D1108" t="s">
        <v>53</v>
      </c>
      <c r="E1108" t="s">
        <v>54</v>
      </c>
      <c r="F1108">
        <v>12032224</v>
      </c>
      <c r="G1108" s="111">
        <v>44949</v>
      </c>
      <c r="H1108" t="s">
        <v>1880</v>
      </c>
      <c r="I1108" t="s">
        <v>255</v>
      </c>
      <c r="J1108" t="s">
        <v>249</v>
      </c>
      <c r="K1108" t="s">
        <v>268</v>
      </c>
      <c r="L1108" t="s">
        <v>251</v>
      </c>
      <c r="O1108" s="111">
        <v>44949</v>
      </c>
      <c r="P1108" t="s">
        <v>252</v>
      </c>
      <c r="Q1108" t="s">
        <v>253</v>
      </c>
      <c r="R1108">
        <v>44950</v>
      </c>
      <c r="S1108" t="s">
        <v>254</v>
      </c>
      <c r="T1108" t="s">
        <v>254</v>
      </c>
      <c r="U1108" t="s">
        <v>254</v>
      </c>
      <c r="V1108" t="s">
        <v>254</v>
      </c>
      <c r="W1108">
        <v>0</v>
      </c>
      <c r="X1108">
        <v>3063.25</v>
      </c>
      <c r="Y1108">
        <v>10842.53</v>
      </c>
      <c r="Z1108" s="27">
        <f t="shared" si="17"/>
        <v>13905.78</v>
      </c>
    </row>
    <row r="1109" spans="1:26">
      <c r="A1109" t="s">
        <v>246</v>
      </c>
      <c r="B1109" t="s">
        <v>2490</v>
      </c>
      <c r="C1109" t="s">
        <v>935</v>
      </c>
      <c r="D1109" t="s">
        <v>53</v>
      </c>
      <c r="E1109" t="s">
        <v>54</v>
      </c>
      <c r="F1109">
        <v>12058869</v>
      </c>
      <c r="G1109" s="111">
        <v>44954</v>
      </c>
      <c r="H1109" t="s">
        <v>1881</v>
      </c>
      <c r="I1109" t="s">
        <v>255</v>
      </c>
      <c r="J1109" t="s">
        <v>249</v>
      </c>
      <c r="K1109" t="s">
        <v>250</v>
      </c>
      <c r="L1109" t="s">
        <v>251</v>
      </c>
      <c r="O1109" s="111">
        <v>44954</v>
      </c>
      <c r="P1109" t="s">
        <v>252</v>
      </c>
      <c r="Q1109" t="s">
        <v>253</v>
      </c>
      <c r="R1109">
        <v>44958</v>
      </c>
      <c r="S1109" t="s">
        <v>254</v>
      </c>
      <c r="T1109" t="s">
        <v>254</v>
      </c>
      <c r="U1109" t="s">
        <v>254</v>
      </c>
      <c r="V1109" t="s">
        <v>254</v>
      </c>
      <c r="W1109">
        <v>0</v>
      </c>
      <c r="X1109">
        <v>0</v>
      </c>
      <c r="Y1109">
        <v>33311.199999999997</v>
      </c>
      <c r="Z1109" s="27">
        <f t="shared" si="17"/>
        <v>33311.199999999997</v>
      </c>
    </row>
    <row r="1110" spans="1:26">
      <c r="A1110" t="s">
        <v>246</v>
      </c>
      <c r="B1110" t="s">
        <v>2490</v>
      </c>
      <c r="C1110" t="s">
        <v>935</v>
      </c>
      <c r="D1110" t="s">
        <v>53</v>
      </c>
      <c r="E1110" t="s">
        <v>54</v>
      </c>
      <c r="F1110">
        <v>12107048</v>
      </c>
      <c r="G1110" s="111">
        <v>44965</v>
      </c>
      <c r="H1110" t="s">
        <v>2973</v>
      </c>
      <c r="I1110" t="s">
        <v>248</v>
      </c>
      <c r="J1110" t="s">
        <v>259</v>
      </c>
      <c r="K1110" t="s">
        <v>250</v>
      </c>
      <c r="L1110" t="s">
        <v>251</v>
      </c>
      <c r="O1110" s="111">
        <v>44965</v>
      </c>
      <c r="P1110" t="s">
        <v>254</v>
      </c>
      <c r="Q1110" t="s">
        <v>253</v>
      </c>
      <c r="R1110">
        <v>44971</v>
      </c>
      <c r="S1110" t="s">
        <v>254</v>
      </c>
      <c r="T1110" t="s">
        <v>254</v>
      </c>
      <c r="U1110" t="s">
        <v>254</v>
      </c>
      <c r="V1110" t="s">
        <v>254</v>
      </c>
      <c r="W1110">
        <v>0</v>
      </c>
      <c r="X1110">
        <v>0</v>
      </c>
      <c r="Y1110">
        <v>381.50999450683594</v>
      </c>
      <c r="Z1110" s="27">
        <f t="shared" si="17"/>
        <v>381.50999450683594</v>
      </c>
    </row>
    <row r="1111" spans="1:26">
      <c r="A1111" t="s">
        <v>246</v>
      </c>
      <c r="B1111" t="s">
        <v>2490</v>
      </c>
      <c r="C1111" t="s">
        <v>935</v>
      </c>
      <c r="D1111" t="s">
        <v>53</v>
      </c>
      <c r="E1111" t="s">
        <v>54</v>
      </c>
      <c r="F1111">
        <v>12115751</v>
      </c>
      <c r="G1111" s="111">
        <v>44967</v>
      </c>
      <c r="H1111" t="s">
        <v>2974</v>
      </c>
      <c r="I1111" t="s">
        <v>248</v>
      </c>
      <c r="J1111" t="s">
        <v>259</v>
      </c>
      <c r="K1111" t="s">
        <v>250</v>
      </c>
      <c r="L1111" t="s">
        <v>251</v>
      </c>
      <c r="O1111" s="111">
        <v>44967</v>
      </c>
      <c r="P1111" t="s">
        <v>254</v>
      </c>
      <c r="Q1111" t="s">
        <v>253</v>
      </c>
      <c r="R1111" s="111">
        <v>44970</v>
      </c>
      <c r="S1111" t="s">
        <v>254</v>
      </c>
      <c r="T1111" t="s">
        <v>254</v>
      </c>
      <c r="U1111" t="s">
        <v>254</v>
      </c>
      <c r="V1111" t="s">
        <v>254</v>
      </c>
      <c r="W1111">
        <v>0</v>
      </c>
      <c r="X1111">
        <v>0</v>
      </c>
      <c r="Y1111">
        <v>12</v>
      </c>
      <c r="Z1111" s="27">
        <f t="shared" si="17"/>
        <v>12</v>
      </c>
    </row>
    <row r="1112" spans="1:26">
      <c r="A1112" t="s">
        <v>246</v>
      </c>
      <c r="B1112" t="s">
        <v>2490</v>
      </c>
      <c r="C1112" t="s">
        <v>935</v>
      </c>
      <c r="D1112" t="s">
        <v>53</v>
      </c>
      <c r="E1112" t="s">
        <v>54</v>
      </c>
      <c r="F1112">
        <v>12119730</v>
      </c>
      <c r="G1112" s="111">
        <v>44972</v>
      </c>
      <c r="H1112" t="s">
        <v>2975</v>
      </c>
      <c r="I1112" t="s">
        <v>271</v>
      </c>
      <c r="J1112" t="s">
        <v>249</v>
      </c>
      <c r="K1112" t="s">
        <v>250</v>
      </c>
      <c r="L1112" t="s">
        <v>251</v>
      </c>
      <c r="O1112" s="111">
        <v>44972</v>
      </c>
      <c r="P1112" t="s">
        <v>252</v>
      </c>
      <c r="Q1112" t="s">
        <v>257</v>
      </c>
      <c r="R1112" s="111"/>
      <c r="S1112" t="s">
        <v>254</v>
      </c>
      <c r="T1112" t="s">
        <v>254</v>
      </c>
      <c r="U1112" t="s">
        <v>254</v>
      </c>
      <c r="V1112" t="s">
        <v>254</v>
      </c>
      <c r="W1112">
        <v>0</v>
      </c>
      <c r="X1112">
        <v>0</v>
      </c>
      <c r="Y1112">
        <v>0</v>
      </c>
      <c r="Z1112" s="27">
        <f t="shared" si="17"/>
        <v>0</v>
      </c>
    </row>
    <row r="1113" spans="1:26">
      <c r="A1113" t="s">
        <v>246</v>
      </c>
      <c r="B1113" t="s">
        <v>2490</v>
      </c>
      <c r="C1113" t="s">
        <v>935</v>
      </c>
      <c r="D1113" t="s">
        <v>277</v>
      </c>
      <c r="E1113" t="s">
        <v>54</v>
      </c>
      <c r="F1113">
        <v>12079629</v>
      </c>
      <c r="G1113" s="111">
        <v>44958</v>
      </c>
      <c r="H1113" t="s">
        <v>2976</v>
      </c>
      <c r="I1113" t="s">
        <v>255</v>
      </c>
      <c r="J1113" t="s">
        <v>249</v>
      </c>
      <c r="K1113" t="s">
        <v>250</v>
      </c>
      <c r="L1113" t="s">
        <v>251</v>
      </c>
      <c r="O1113" s="111">
        <v>44958</v>
      </c>
      <c r="P1113" t="s">
        <v>252</v>
      </c>
      <c r="Q1113" t="s">
        <v>253</v>
      </c>
      <c r="R1113">
        <v>44959</v>
      </c>
      <c r="S1113" t="s">
        <v>254</v>
      </c>
      <c r="T1113" t="s">
        <v>254</v>
      </c>
      <c r="U1113" t="s">
        <v>254</v>
      </c>
      <c r="V1113" t="s">
        <v>254</v>
      </c>
      <c r="W1113">
        <v>0</v>
      </c>
      <c r="X1113">
        <v>0</v>
      </c>
      <c r="Y1113">
        <v>4921.2299999999996</v>
      </c>
      <c r="Z1113" s="27">
        <f t="shared" si="17"/>
        <v>4921.2299999999996</v>
      </c>
    </row>
    <row r="1114" spans="1:26">
      <c r="A1114" t="s">
        <v>246</v>
      </c>
      <c r="B1114" t="s">
        <v>2490</v>
      </c>
      <c r="C1114" t="s">
        <v>935</v>
      </c>
      <c r="D1114" t="s">
        <v>277</v>
      </c>
      <c r="E1114" t="s">
        <v>54</v>
      </c>
      <c r="F1114">
        <v>12085904</v>
      </c>
      <c r="G1114" s="111">
        <v>44966</v>
      </c>
      <c r="H1114" t="s">
        <v>2977</v>
      </c>
      <c r="I1114" t="s">
        <v>248</v>
      </c>
      <c r="J1114" t="s">
        <v>259</v>
      </c>
      <c r="K1114" t="s">
        <v>250</v>
      </c>
      <c r="L1114" t="s">
        <v>251</v>
      </c>
      <c r="O1114" s="111">
        <v>44966</v>
      </c>
      <c r="P1114" t="s">
        <v>254</v>
      </c>
      <c r="Q1114" t="s">
        <v>253</v>
      </c>
      <c r="R1114" s="111">
        <v>44972</v>
      </c>
      <c r="S1114" t="s">
        <v>254</v>
      </c>
      <c r="T1114" t="s">
        <v>254</v>
      </c>
      <c r="U1114" t="s">
        <v>254</v>
      </c>
      <c r="V1114" t="s">
        <v>254</v>
      </c>
      <c r="W1114">
        <v>0</v>
      </c>
      <c r="X1114">
        <v>0</v>
      </c>
      <c r="Y1114">
        <v>594.47001934051514</v>
      </c>
      <c r="Z1114" s="27">
        <f t="shared" si="17"/>
        <v>594.47001934051514</v>
      </c>
    </row>
    <row r="1115" spans="1:26">
      <c r="A1115" t="s">
        <v>246</v>
      </c>
      <c r="B1115" t="s">
        <v>2490</v>
      </c>
      <c r="C1115" t="s">
        <v>935</v>
      </c>
      <c r="D1115" t="s">
        <v>277</v>
      </c>
      <c r="E1115" t="s">
        <v>54</v>
      </c>
      <c r="F1115">
        <v>12085997</v>
      </c>
      <c r="G1115" s="111">
        <v>44959</v>
      </c>
      <c r="H1115" t="s">
        <v>2978</v>
      </c>
      <c r="I1115" t="s">
        <v>255</v>
      </c>
      <c r="J1115" t="s">
        <v>249</v>
      </c>
      <c r="K1115" t="s">
        <v>268</v>
      </c>
      <c r="L1115" t="s">
        <v>251</v>
      </c>
      <c r="O1115" s="111">
        <v>44959</v>
      </c>
      <c r="P1115" t="s">
        <v>252</v>
      </c>
      <c r="Q1115" t="s">
        <v>257</v>
      </c>
      <c r="R1115" s="111">
        <v>44960</v>
      </c>
      <c r="S1115" t="s">
        <v>254</v>
      </c>
      <c r="T1115" t="s">
        <v>254</v>
      </c>
      <c r="U1115" t="s">
        <v>254</v>
      </c>
      <c r="V1115" t="s">
        <v>254</v>
      </c>
      <c r="W1115">
        <v>0</v>
      </c>
      <c r="X1115">
        <v>0</v>
      </c>
      <c r="Y1115">
        <v>0</v>
      </c>
      <c r="Z1115" s="27">
        <f t="shared" si="17"/>
        <v>0</v>
      </c>
    </row>
    <row r="1116" spans="1:26">
      <c r="A1116" t="s">
        <v>246</v>
      </c>
      <c r="B1116" t="s">
        <v>2490</v>
      </c>
      <c r="C1116" t="s">
        <v>935</v>
      </c>
      <c r="D1116" t="s">
        <v>277</v>
      </c>
      <c r="E1116" t="s">
        <v>54</v>
      </c>
      <c r="F1116">
        <v>12091964</v>
      </c>
      <c r="G1116" s="111">
        <v>44960</v>
      </c>
      <c r="H1116" t="s">
        <v>2979</v>
      </c>
      <c r="I1116" t="s">
        <v>255</v>
      </c>
      <c r="J1116" t="s">
        <v>249</v>
      </c>
      <c r="K1116" t="s">
        <v>268</v>
      </c>
      <c r="L1116" t="s">
        <v>251</v>
      </c>
      <c r="O1116" s="111">
        <v>44960</v>
      </c>
      <c r="P1116" t="s">
        <v>252</v>
      </c>
      <c r="Q1116" t="s">
        <v>253</v>
      </c>
      <c r="R1116">
        <v>44963</v>
      </c>
      <c r="S1116" t="s">
        <v>254</v>
      </c>
      <c r="T1116" t="s">
        <v>254</v>
      </c>
      <c r="U1116" t="s">
        <v>254</v>
      </c>
      <c r="V1116" t="s">
        <v>254</v>
      </c>
      <c r="W1116">
        <v>0</v>
      </c>
      <c r="X1116">
        <v>0</v>
      </c>
      <c r="Y1116">
        <v>41941.599999999999</v>
      </c>
      <c r="Z1116" s="27">
        <f t="shared" si="17"/>
        <v>41941.599999999999</v>
      </c>
    </row>
    <row r="1117" spans="1:26">
      <c r="A1117" t="s">
        <v>246</v>
      </c>
      <c r="B1117" t="s">
        <v>2490</v>
      </c>
      <c r="C1117" t="s">
        <v>935</v>
      </c>
      <c r="D1117" t="s">
        <v>1622</v>
      </c>
      <c r="E1117" t="s">
        <v>54</v>
      </c>
      <c r="F1117">
        <v>12043837</v>
      </c>
      <c r="G1117" s="111">
        <v>44952</v>
      </c>
      <c r="H1117" t="s">
        <v>1882</v>
      </c>
      <c r="I1117" t="s">
        <v>255</v>
      </c>
      <c r="J1117" t="s">
        <v>249</v>
      </c>
      <c r="K1117" t="s">
        <v>250</v>
      </c>
      <c r="L1117" t="s">
        <v>251</v>
      </c>
      <c r="O1117" s="111">
        <v>44952</v>
      </c>
      <c r="P1117" t="s">
        <v>252</v>
      </c>
      <c r="Q1117" t="s">
        <v>253</v>
      </c>
      <c r="R1117" s="111">
        <v>44953</v>
      </c>
      <c r="S1117" t="s">
        <v>254</v>
      </c>
      <c r="T1117" t="s">
        <v>254</v>
      </c>
      <c r="U1117" t="s">
        <v>254</v>
      </c>
      <c r="V1117" t="s">
        <v>254</v>
      </c>
      <c r="W1117">
        <v>0</v>
      </c>
      <c r="X1117">
        <v>2411.0100000000002</v>
      </c>
      <c r="Y1117">
        <v>7567</v>
      </c>
      <c r="Z1117" s="27">
        <f t="shared" si="17"/>
        <v>9978.01</v>
      </c>
    </row>
    <row r="1118" spans="1:26">
      <c r="A1118" t="s">
        <v>246</v>
      </c>
      <c r="B1118" t="s">
        <v>2490</v>
      </c>
      <c r="C1118" t="s">
        <v>935</v>
      </c>
      <c r="D1118" t="s">
        <v>265</v>
      </c>
      <c r="E1118" t="s">
        <v>54</v>
      </c>
      <c r="F1118">
        <v>10927762</v>
      </c>
      <c r="G1118">
        <v>44907</v>
      </c>
      <c r="H1118" t="s">
        <v>1223</v>
      </c>
      <c r="I1118" t="s">
        <v>255</v>
      </c>
      <c r="J1118" t="s">
        <v>249</v>
      </c>
      <c r="K1118" t="s">
        <v>250</v>
      </c>
      <c r="L1118" t="s">
        <v>251</v>
      </c>
      <c r="O1118">
        <v>44907</v>
      </c>
      <c r="P1118" t="s">
        <v>252</v>
      </c>
      <c r="Q1118" t="s">
        <v>253</v>
      </c>
      <c r="R1118">
        <v>44908</v>
      </c>
      <c r="S1118" t="s">
        <v>254</v>
      </c>
      <c r="T1118" t="s">
        <v>254</v>
      </c>
      <c r="U1118" t="s">
        <v>254</v>
      </c>
      <c r="V1118" t="s">
        <v>254</v>
      </c>
      <c r="W1118">
        <v>7107</v>
      </c>
      <c r="X1118">
        <v>6604</v>
      </c>
      <c r="Y1118">
        <v>5348</v>
      </c>
      <c r="Z1118" s="27">
        <f t="shared" si="17"/>
        <v>19059</v>
      </c>
    </row>
    <row r="1119" spans="1:26">
      <c r="A1119" t="s">
        <v>246</v>
      </c>
      <c r="B1119" t="s">
        <v>2490</v>
      </c>
      <c r="C1119" t="s">
        <v>935</v>
      </c>
      <c r="D1119" t="s">
        <v>265</v>
      </c>
      <c r="E1119" t="s">
        <v>54</v>
      </c>
      <c r="F1119">
        <v>11878809</v>
      </c>
      <c r="G1119">
        <v>44908</v>
      </c>
      <c r="H1119" t="s">
        <v>1224</v>
      </c>
      <c r="I1119" t="s">
        <v>255</v>
      </c>
      <c r="L1119" t="s">
        <v>251</v>
      </c>
      <c r="O1119">
        <v>44908</v>
      </c>
      <c r="P1119" t="s">
        <v>252</v>
      </c>
      <c r="Q1119" t="s">
        <v>263</v>
      </c>
      <c r="R1119">
        <v>44909</v>
      </c>
      <c r="S1119" t="s">
        <v>254</v>
      </c>
      <c r="T1119" t="s">
        <v>254</v>
      </c>
      <c r="U1119" t="s">
        <v>254</v>
      </c>
      <c r="V1119" t="s">
        <v>254</v>
      </c>
      <c r="W1119">
        <v>2274</v>
      </c>
      <c r="X1119">
        <v>715</v>
      </c>
      <c r="Y1119">
        <v>0</v>
      </c>
      <c r="Z1119" s="27">
        <f t="shared" si="17"/>
        <v>2989</v>
      </c>
    </row>
    <row r="1120" spans="1:26">
      <c r="A1120" t="s">
        <v>246</v>
      </c>
      <c r="B1120" t="s">
        <v>2980</v>
      </c>
      <c r="C1120" t="s">
        <v>1883</v>
      </c>
      <c r="D1120" t="s">
        <v>1527</v>
      </c>
      <c r="E1120" t="s">
        <v>1528</v>
      </c>
      <c r="F1120">
        <v>12060769</v>
      </c>
      <c r="G1120">
        <v>44956</v>
      </c>
      <c r="H1120" t="s">
        <v>1884</v>
      </c>
      <c r="I1120" t="s">
        <v>255</v>
      </c>
      <c r="L1120" t="s">
        <v>251</v>
      </c>
      <c r="O1120">
        <v>44957</v>
      </c>
      <c r="P1120" t="s">
        <v>252</v>
      </c>
      <c r="Q1120" t="s">
        <v>263</v>
      </c>
      <c r="S1120" t="s">
        <v>254</v>
      </c>
      <c r="T1120" t="s">
        <v>254</v>
      </c>
      <c r="U1120" t="s">
        <v>254</v>
      </c>
      <c r="V1120" t="s">
        <v>254</v>
      </c>
      <c r="W1120">
        <v>0</v>
      </c>
      <c r="X1120">
        <v>0</v>
      </c>
      <c r="Y1120">
        <v>0</v>
      </c>
      <c r="Z1120" s="27">
        <f t="shared" si="17"/>
        <v>0</v>
      </c>
    </row>
    <row r="1121" spans="1:26">
      <c r="A1121" t="s">
        <v>246</v>
      </c>
      <c r="B1121" t="s">
        <v>2980</v>
      </c>
      <c r="C1121" t="s">
        <v>1883</v>
      </c>
      <c r="D1121" t="s">
        <v>1527</v>
      </c>
      <c r="E1121" t="s">
        <v>1528</v>
      </c>
      <c r="F1121">
        <v>12092184</v>
      </c>
      <c r="G1121">
        <v>44960</v>
      </c>
      <c r="H1121" t="s">
        <v>2981</v>
      </c>
      <c r="I1121" t="s">
        <v>271</v>
      </c>
      <c r="J1121" t="s">
        <v>249</v>
      </c>
      <c r="K1121" t="s">
        <v>250</v>
      </c>
      <c r="L1121" t="s">
        <v>251</v>
      </c>
      <c r="O1121">
        <v>44963</v>
      </c>
      <c r="P1121" t="s">
        <v>252</v>
      </c>
      <c r="Q1121" t="s">
        <v>253</v>
      </c>
      <c r="R1121">
        <v>44980</v>
      </c>
      <c r="S1121" t="s">
        <v>254</v>
      </c>
      <c r="T1121" t="s">
        <v>254</v>
      </c>
      <c r="U1121" t="s">
        <v>254</v>
      </c>
      <c r="V1121" t="s">
        <v>254</v>
      </c>
      <c r="W1121">
        <v>0</v>
      </c>
      <c r="X1121">
        <v>0</v>
      </c>
      <c r="Y1121">
        <v>202</v>
      </c>
      <c r="Z1121" s="27">
        <f t="shared" si="17"/>
        <v>202</v>
      </c>
    </row>
    <row r="1122" spans="1:26">
      <c r="A1122" t="s">
        <v>246</v>
      </c>
      <c r="B1122" t="s">
        <v>2980</v>
      </c>
      <c r="C1122" t="s">
        <v>1883</v>
      </c>
      <c r="D1122" t="s">
        <v>1527</v>
      </c>
      <c r="E1122" t="s">
        <v>1528</v>
      </c>
      <c r="F1122">
        <v>12106580</v>
      </c>
      <c r="G1122">
        <v>44970</v>
      </c>
      <c r="H1122" t="s">
        <v>2982</v>
      </c>
      <c r="I1122" t="s">
        <v>248</v>
      </c>
      <c r="J1122" t="s">
        <v>259</v>
      </c>
      <c r="K1122" t="s">
        <v>250</v>
      </c>
      <c r="L1122" t="s">
        <v>251</v>
      </c>
      <c r="O1122">
        <v>44972</v>
      </c>
      <c r="P1122" t="s">
        <v>254</v>
      </c>
      <c r="Q1122" t="s">
        <v>1406</v>
      </c>
      <c r="S1122" t="s">
        <v>254</v>
      </c>
      <c r="T1122" t="s">
        <v>254</v>
      </c>
      <c r="U1122" t="s">
        <v>254</v>
      </c>
      <c r="V1122" t="s">
        <v>254</v>
      </c>
      <c r="W1122">
        <v>0</v>
      </c>
      <c r="X1122">
        <v>0</v>
      </c>
      <c r="Y1122">
        <v>0</v>
      </c>
      <c r="Z1122" s="27">
        <f t="shared" si="17"/>
        <v>0</v>
      </c>
    </row>
    <row r="1123" spans="1:26">
      <c r="A1123" t="s">
        <v>246</v>
      </c>
      <c r="B1123" t="s">
        <v>2980</v>
      </c>
      <c r="C1123" t="s">
        <v>1883</v>
      </c>
      <c r="D1123" t="s">
        <v>1527</v>
      </c>
      <c r="E1123" t="s">
        <v>1528</v>
      </c>
      <c r="F1123">
        <v>12111436</v>
      </c>
      <c r="G1123">
        <v>44966</v>
      </c>
      <c r="H1123" t="s">
        <v>2983</v>
      </c>
      <c r="I1123" t="s">
        <v>248</v>
      </c>
      <c r="J1123" t="s">
        <v>259</v>
      </c>
      <c r="K1123" t="s">
        <v>250</v>
      </c>
      <c r="L1123" t="s">
        <v>251</v>
      </c>
      <c r="O1123">
        <v>44972</v>
      </c>
      <c r="P1123" t="s">
        <v>254</v>
      </c>
      <c r="Q1123" t="s">
        <v>1406</v>
      </c>
      <c r="S1123" t="s">
        <v>254</v>
      </c>
      <c r="T1123" t="s">
        <v>254</v>
      </c>
      <c r="U1123" t="s">
        <v>254</v>
      </c>
      <c r="V1123" t="s">
        <v>254</v>
      </c>
      <c r="W1123">
        <v>0</v>
      </c>
      <c r="X1123">
        <v>0</v>
      </c>
      <c r="Y1123">
        <v>0</v>
      </c>
      <c r="Z1123" s="27">
        <f t="shared" si="17"/>
        <v>0</v>
      </c>
    </row>
    <row r="1124" spans="1:26">
      <c r="A1124" t="s">
        <v>246</v>
      </c>
      <c r="B1124" t="s">
        <v>2980</v>
      </c>
      <c r="C1124" t="s">
        <v>1883</v>
      </c>
      <c r="D1124" t="s">
        <v>1527</v>
      </c>
      <c r="E1124" t="s">
        <v>1528</v>
      </c>
      <c r="F1124">
        <v>12141575</v>
      </c>
      <c r="G1124">
        <v>44974</v>
      </c>
      <c r="H1124" t="s">
        <v>2984</v>
      </c>
      <c r="I1124" t="s">
        <v>248</v>
      </c>
      <c r="J1124" t="s">
        <v>249</v>
      </c>
      <c r="K1124" t="s">
        <v>250</v>
      </c>
      <c r="L1124" t="s">
        <v>251</v>
      </c>
      <c r="O1124">
        <v>44977</v>
      </c>
      <c r="P1124" t="s">
        <v>252</v>
      </c>
      <c r="Q1124" t="s">
        <v>1406</v>
      </c>
      <c r="S1124" t="s">
        <v>254</v>
      </c>
      <c r="T1124" t="s">
        <v>254</v>
      </c>
      <c r="U1124" t="s">
        <v>254</v>
      </c>
      <c r="V1124" t="s">
        <v>254</v>
      </c>
      <c r="W1124">
        <v>0</v>
      </c>
      <c r="X1124">
        <v>0</v>
      </c>
      <c r="Y1124">
        <v>0</v>
      </c>
      <c r="Z1124" s="27">
        <f t="shared" si="17"/>
        <v>0</v>
      </c>
    </row>
    <row r="1125" spans="1:26">
      <c r="A1125" t="s">
        <v>246</v>
      </c>
      <c r="B1125" t="s">
        <v>2985</v>
      </c>
      <c r="C1125" t="s">
        <v>950</v>
      </c>
      <c r="D1125" t="s">
        <v>53</v>
      </c>
      <c r="E1125" t="s">
        <v>54</v>
      </c>
      <c r="F1125">
        <v>11864535</v>
      </c>
      <c r="G1125">
        <v>44914</v>
      </c>
      <c r="H1125" t="s">
        <v>1383</v>
      </c>
      <c r="I1125" t="s">
        <v>248</v>
      </c>
      <c r="J1125" t="s">
        <v>249</v>
      </c>
      <c r="K1125" t="s">
        <v>250</v>
      </c>
      <c r="L1125" t="s">
        <v>251</v>
      </c>
      <c r="O1125">
        <v>44914</v>
      </c>
      <c r="P1125" t="s">
        <v>252</v>
      </c>
      <c r="Q1125" t="s">
        <v>282</v>
      </c>
      <c r="R1125">
        <v>44917</v>
      </c>
      <c r="S1125" t="s">
        <v>254</v>
      </c>
      <c r="T1125" t="s">
        <v>254</v>
      </c>
      <c r="U1125" t="s">
        <v>254</v>
      </c>
      <c r="V1125" t="s">
        <v>254</v>
      </c>
      <c r="W1125">
        <v>0</v>
      </c>
      <c r="X1125">
        <v>181.5</v>
      </c>
      <c r="Y1125">
        <v>0</v>
      </c>
      <c r="Z1125" s="27">
        <f t="shared" si="17"/>
        <v>181.5</v>
      </c>
    </row>
    <row r="1126" spans="1:26">
      <c r="A1126" t="s">
        <v>246</v>
      </c>
      <c r="B1126" t="s">
        <v>2449</v>
      </c>
      <c r="C1126" t="s">
        <v>950</v>
      </c>
      <c r="D1126" t="s">
        <v>53</v>
      </c>
      <c r="E1126" t="s">
        <v>54</v>
      </c>
      <c r="F1126">
        <v>11892947</v>
      </c>
      <c r="G1126">
        <v>44914</v>
      </c>
      <c r="H1126" t="s">
        <v>1225</v>
      </c>
      <c r="I1126" t="s">
        <v>248</v>
      </c>
      <c r="J1126" t="s">
        <v>249</v>
      </c>
      <c r="K1126" t="s">
        <v>250</v>
      </c>
      <c r="L1126" t="s">
        <v>251</v>
      </c>
      <c r="O1126">
        <v>44915</v>
      </c>
      <c r="P1126" t="s">
        <v>252</v>
      </c>
      <c r="Q1126" t="s">
        <v>253</v>
      </c>
      <c r="R1126">
        <v>44916</v>
      </c>
      <c r="S1126" t="s">
        <v>254</v>
      </c>
      <c r="T1126" t="s">
        <v>254</v>
      </c>
      <c r="U1126" t="s">
        <v>254</v>
      </c>
      <c r="V1126" t="s">
        <v>254</v>
      </c>
      <c r="W1126">
        <v>12765.1</v>
      </c>
      <c r="X1126">
        <v>20092.7</v>
      </c>
      <c r="Y1126">
        <v>8942.6</v>
      </c>
      <c r="Z1126" s="27">
        <f t="shared" si="17"/>
        <v>41800.400000000001</v>
      </c>
    </row>
    <row r="1127" spans="1:26">
      <c r="A1127" t="s">
        <v>246</v>
      </c>
      <c r="B1127" t="s">
        <v>2985</v>
      </c>
      <c r="C1127" t="s">
        <v>950</v>
      </c>
      <c r="D1127" t="s">
        <v>53</v>
      </c>
      <c r="E1127" t="s">
        <v>54</v>
      </c>
      <c r="F1127">
        <v>11899948</v>
      </c>
      <c r="G1127">
        <v>44911</v>
      </c>
      <c r="H1127" t="s">
        <v>1226</v>
      </c>
      <c r="I1127" t="s">
        <v>255</v>
      </c>
      <c r="J1127" t="s">
        <v>249</v>
      </c>
      <c r="K1127" t="s">
        <v>250</v>
      </c>
      <c r="L1127" t="s">
        <v>251</v>
      </c>
      <c r="O1127">
        <v>44911</v>
      </c>
      <c r="P1127" t="s">
        <v>252</v>
      </c>
      <c r="Q1127" t="s">
        <v>253</v>
      </c>
      <c r="R1127">
        <v>44914</v>
      </c>
      <c r="S1127" t="s">
        <v>254</v>
      </c>
      <c r="T1127" t="s">
        <v>254</v>
      </c>
      <c r="U1127" t="s">
        <v>254</v>
      </c>
      <c r="V1127" t="s">
        <v>254</v>
      </c>
      <c r="W1127">
        <v>17600.03</v>
      </c>
      <c r="X1127">
        <v>36977.199999999997</v>
      </c>
      <c r="Y1127">
        <v>40218.699999999997</v>
      </c>
      <c r="Z1127" s="27">
        <f t="shared" si="17"/>
        <v>94795.93</v>
      </c>
    </row>
    <row r="1128" spans="1:26">
      <c r="A1128" t="s">
        <v>246</v>
      </c>
      <c r="B1128" t="s">
        <v>2985</v>
      </c>
      <c r="C1128" t="s">
        <v>950</v>
      </c>
      <c r="D1128" t="s">
        <v>53</v>
      </c>
      <c r="E1128" t="s">
        <v>54</v>
      </c>
      <c r="F1128">
        <v>11905221</v>
      </c>
      <c r="G1128">
        <v>44914</v>
      </c>
      <c r="H1128" t="s">
        <v>1227</v>
      </c>
      <c r="I1128" t="s">
        <v>255</v>
      </c>
      <c r="J1128" t="s">
        <v>249</v>
      </c>
      <c r="K1128" t="s">
        <v>268</v>
      </c>
      <c r="L1128" t="s">
        <v>251</v>
      </c>
      <c r="O1128">
        <v>44914</v>
      </c>
      <c r="P1128" t="s">
        <v>252</v>
      </c>
      <c r="Q1128" t="s">
        <v>253</v>
      </c>
      <c r="R1128">
        <v>44915</v>
      </c>
      <c r="S1128" t="s">
        <v>254</v>
      </c>
      <c r="T1128" t="s">
        <v>254</v>
      </c>
      <c r="U1128" t="s">
        <v>254</v>
      </c>
      <c r="V1128" t="s">
        <v>254</v>
      </c>
      <c r="W1128">
        <v>12084.449999999999</v>
      </c>
      <c r="X1128">
        <v>9768.59</v>
      </c>
      <c r="Y1128">
        <v>9553.9599999999991</v>
      </c>
      <c r="Z1128" s="27">
        <f t="shared" si="17"/>
        <v>31407</v>
      </c>
    </row>
    <row r="1129" spans="1:26">
      <c r="A1129" t="s">
        <v>246</v>
      </c>
      <c r="B1129" t="s">
        <v>2986</v>
      </c>
      <c r="C1129" t="s">
        <v>854</v>
      </c>
      <c r="D1129" t="s">
        <v>264</v>
      </c>
      <c r="E1129" t="s">
        <v>54</v>
      </c>
      <c r="F1129">
        <v>11932309</v>
      </c>
      <c r="G1129">
        <v>44921</v>
      </c>
      <c r="H1129" t="s">
        <v>1228</v>
      </c>
      <c r="I1129" t="s">
        <v>255</v>
      </c>
      <c r="J1129" t="s">
        <v>249</v>
      </c>
      <c r="K1129" t="s">
        <v>268</v>
      </c>
      <c r="L1129" t="s">
        <v>251</v>
      </c>
      <c r="O1129">
        <v>44921</v>
      </c>
      <c r="P1129" t="s">
        <v>252</v>
      </c>
      <c r="Q1129" t="s">
        <v>253</v>
      </c>
      <c r="R1129">
        <v>44922</v>
      </c>
      <c r="S1129" t="s">
        <v>254</v>
      </c>
      <c r="T1129" t="s">
        <v>254</v>
      </c>
      <c r="U1129" t="s">
        <v>254</v>
      </c>
      <c r="V1129" t="s">
        <v>254</v>
      </c>
      <c r="W1129">
        <v>3972.85</v>
      </c>
      <c r="X1129">
        <v>40018.9</v>
      </c>
      <c r="Y1129">
        <v>42265.07</v>
      </c>
      <c r="Z1129" s="27">
        <f t="shared" si="17"/>
        <v>86256.82</v>
      </c>
    </row>
    <row r="1130" spans="1:26">
      <c r="A1130" t="s">
        <v>246</v>
      </c>
      <c r="B1130" t="s">
        <v>2986</v>
      </c>
      <c r="C1130" t="s">
        <v>854</v>
      </c>
      <c r="D1130" t="s">
        <v>264</v>
      </c>
      <c r="E1130" t="s">
        <v>54</v>
      </c>
      <c r="F1130">
        <v>12006162</v>
      </c>
      <c r="G1130">
        <v>44942</v>
      </c>
      <c r="H1130" t="s">
        <v>1885</v>
      </c>
      <c r="I1130" t="s">
        <v>255</v>
      </c>
      <c r="J1130" t="s">
        <v>249</v>
      </c>
      <c r="K1130" t="s">
        <v>250</v>
      </c>
      <c r="L1130" t="s">
        <v>251</v>
      </c>
      <c r="O1130">
        <v>44942</v>
      </c>
      <c r="P1130" t="s">
        <v>252</v>
      </c>
      <c r="Q1130" t="s">
        <v>253</v>
      </c>
      <c r="R1130">
        <v>44943</v>
      </c>
      <c r="S1130" t="s">
        <v>254</v>
      </c>
      <c r="T1130" t="s">
        <v>254</v>
      </c>
      <c r="U1130" t="s">
        <v>254</v>
      </c>
      <c r="V1130" t="s">
        <v>254</v>
      </c>
      <c r="W1130">
        <v>0</v>
      </c>
      <c r="X1130">
        <v>725.7</v>
      </c>
      <c r="Y1130">
        <v>1971.5</v>
      </c>
      <c r="Z1130" s="27">
        <f t="shared" si="17"/>
        <v>2697.2</v>
      </c>
    </row>
    <row r="1131" spans="1:26">
      <c r="A1131" t="s">
        <v>246</v>
      </c>
      <c r="B1131" t="s">
        <v>2986</v>
      </c>
      <c r="C1131" t="s">
        <v>854</v>
      </c>
      <c r="D1131" t="s">
        <v>53</v>
      </c>
      <c r="E1131" t="s">
        <v>54</v>
      </c>
      <c r="F1131">
        <v>26432</v>
      </c>
      <c r="G1131">
        <v>44951</v>
      </c>
      <c r="H1131" t="s">
        <v>1886</v>
      </c>
      <c r="I1131" t="s">
        <v>255</v>
      </c>
      <c r="J1131" t="s">
        <v>249</v>
      </c>
      <c r="K1131" t="s">
        <v>805</v>
      </c>
      <c r="L1131" t="s">
        <v>251</v>
      </c>
      <c r="O1131">
        <v>44951</v>
      </c>
      <c r="P1131" t="s">
        <v>252</v>
      </c>
      <c r="Q1131" t="s">
        <v>1406</v>
      </c>
      <c r="S1131" t="s">
        <v>254</v>
      </c>
      <c r="T1131" t="s">
        <v>254</v>
      </c>
      <c r="U1131" t="s">
        <v>254</v>
      </c>
      <c r="V1131" t="s">
        <v>254</v>
      </c>
      <c r="W1131">
        <v>0</v>
      </c>
      <c r="X1131">
        <v>0</v>
      </c>
      <c r="Y1131">
        <v>0</v>
      </c>
      <c r="Z1131" s="27">
        <f t="shared" si="17"/>
        <v>0</v>
      </c>
    </row>
    <row r="1132" spans="1:26">
      <c r="A1132" t="s">
        <v>246</v>
      </c>
      <c r="B1132" t="s">
        <v>2986</v>
      </c>
      <c r="C1132" t="s">
        <v>854</v>
      </c>
      <c r="D1132" t="s">
        <v>53</v>
      </c>
      <c r="E1132" t="s">
        <v>54</v>
      </c>
      <c r="F1132">
        <v>11749326</v>
      </c>
      <c r="G1132">
        <v>44903</v>
      </c>
      <c r="H1132" t="s">
        <v>1229</v>
      </c>
      <c r="I1132" t="s">
        <v>255</v>
      </c>
      <c r="J1132" t="s">
        <v>249</v>
      </c>
      <c r="K1132" t="s">
        <v>268</v>
      </c>
      <c r="L1132" t="s">
        <v>251</v>
      </c>
      <c r="O1132">
        <v>44903</v>
      </c>
      <c r="P1132" t="s">
        <v>252</v>
      </c>
      <c r="Q1132" t="s">
        <v>253</v>
      </c>
      <c r="R1132">
        <v>44904</v>
      </c>
      <c r="S1132" t="s">
        <v>254</v>
      </c>
      <c r="T1132" t="s">
        <v>254</v>
      </c>
      <c r="U1132" t="s">
        <v>254</v>
      </c>
      <c r="V1132" t="s">
        <v>254</v>
      </c>
      <c r="W1132">
        <v>10448.6</v>
      </c>
      <c r="X1132">
        <v>13783.49</v>
      </c>
      <c r="Y1132">
        <v>6234.59</v>
      </c>
      <c r="Z1132" s="27">
        <f t="shared" si="17"/>
        <v>30466.68</v>
      </c>
    </row>
    <row r="1133" spans="1:26">
      <c r="A1133" t="s">
        <v>246</v>
      </c>
      <c r="B1133" t="s">
        <v>2986</v>
      </c>
      <c r="C1133" t="s">
        <v>854</v>
      </c>
      <c r="D1133" t="s">
        <v>53</v>
      </c>
      <c r="E1133" t="s">
        <v>54</v>
      </c>
      <c r="F1133">
        <v>11791498</v>
      </c>
      <c r="G1133">
        <v>44902</v>
      </c>
      <c r="H1133" t="s">
        <v>1230</v>
      </c>
      <c r="I1133" t="s">
        <v>255</v>
      </c>
      <c r="J1133" t="s">
        <v>249</v>
      </c>
      <c r="K1133" t="s">
        <v>268</v>
      </c>
      <c r="L1133" t="s">
        <v>251</v>
      </c>
      <c r="O1133">
        <v>44903</v>
      </c>
      <c r="P1133" t="s">
        <v>252</v>
      </c>
      <c r="Q1133" t="s">
        <v>253</v>
      </c>
      <c r="R1133">
        <v>44904</v>
      </c>
      <c r="S1133" t="s">
        <v>254</v>
      </c>
      <c r="T1133" t="s">
        <v>254</v>
      </c>
      <c r="U1133" t="s">
        <v>254</v>
      </c>
      <c r="V1133" t="s">
        <v>254</v>
      </c>
      <c r="W1133">
        <v>34697.9</v>
      </c>
      <c r="X1133">
        <v>45455.01</v>
      </c>
      <c r="Y1133">
        <v>30260.7</v>
      </c>
      <c r="Z1133" s="27">
        <f t="shared" si="17"/>
        <v>110413.61</v>
      </c>
    </row>
    <row r="1134" spans="1:26">
      <c r="A1134" t="s">
        <v>246</v>
      </c>
      <c r="B1134" t="s">
        <v>2986</v>
      </c>
      <c r="C1134" t="s">
        <v>854</v>
      </c>
      <c r="D1134" t="s">
        <v>53</v>
      </c>
      <c r="E1134" t="s">
        <v>54</v>
      </c>
      <c r="F1134">
        <v>11812722</v>
      </c>
      <c r="G1134">
        <v>44903</v>
      </c>
      <c r="H1134" t="s">
        <v>1231</v>
      </c>
      <c r="I1134" t="s">
        <v>255</v>
      </c>
      <c r="J1134" t="s">
        <v>249</v>
      </c>
      <c r="K1134" t="s">
        <v>268</v>
      </c>
      <c r="L1134" t="s">
        <v>251</v>
      </c>
      <c r="O1134">
        <v>44903</v>
      </c>
      <c r="P1134" t="s">
        <v>252</v>
      </c>
      <c r="Q1134" t="s">
        <v>253</v>
      </c>
      <c r="R1134">
        <v>44904</v>
      </c>
      <c r="S1134" t="s">
        <v>254</v>
      </c>
      <c r="T1134" t="s">
        <v>254</v>
      </c>
      <c r="U1134" t="s">
        <v>254</v>
      </c>
      <c r="V1134" t="s">
        <v>254</v>
      </c>
      <c r="W1134">
        <v>8300</v>
      </c>
      <c r="X1134">
        <v>20216.11</v>
      </c>
      <c r="Y1134">
        <v>17600</v>
      </c>
      <c r="Z1134" s="27">
        <f t="shared" si="17"/>
        <v>46116.11</v>
      </c>
    </row>
    <row r="1135" spans="1:26">
      <c r="A1135" t="s">
        <v>246</v>
      </c>
      <c r="B1135" t="s">
        <v>2986</v>
      </c>
      <c r="C1135" t="s">
        <v>854</v>
      </c>
      <c r="D1135" t="s">
        <v>53</v>
      </c>
      <c r="E1135" t="s">
        <v>54</v>
      </c>
      <c r="F1135">
        <v>11821986</v>
      </c>
      <c r="G1135">
        <v>44922</v>
      </c>
      <c r="H1135" t="s">
        <v>1384</v>
      </c>
      <c r="I1135" t="s">
        <v>255</v>
      </c>
      <c r="J1135" t="s">
        <v>249</v>
      </c>
      <c r="K1135" t="s">
        <v>250</v>
      </c>
      <c r="L1135" t="s">
        <v>251</v>
      </c>
      <c r="O1135">
        <v>44922</v>
      </c>
      <c r="P1135" t="s">
        <v>252</v>
      </c>
      <c r="Q1135" t="s">
        <v>257</v>
      </c>
      <c r="R1135">
        <v>44930</v>
      </c>
      <c r="S1135" t="s">
        <v>254</v>
      </c>
      <c r="T1135" t="s">
        <v>254</v>
      </c>
      <c r="U1135" t="s">
        <v>254</v>
      </c>
      <c r="V1135" t="s">
        <v>254</v>
      </c>
      <c r="W1135">
        <v>0</v>
      </c>
      <c r="X1135">
        <v>0</v>
      </c>
      <c r="Y1135">
        <v>0</v>
      </c>
      <c r="Z1135" s="27">
        <f t="shared" si="17"/>
        <v>0</v>
      </c>
    </row>
    <row r="1136" spans="1:26">
      <c r="A1136" t="s">
        <v>246</v>
      </c>
      <c r="B1136" t="s">
        <v>2986</v>
      </c>
      <c r="C1136" t="s">
        <v>854</v>
      </c>
      <c r="D1136" t="s">
        <v>53</v>
      </c>
      <c r="E1136" t="s">
        <v>54</v>
      </c>
      <c r="F1136">
        <v>11887579</v>
      </c>
      <c r="G1136">
        <v>44949</v>
      </c>
      <c r="H1136" t="s">
        <v>1887</v>
      </c>
      <c r="I1136" t="s">
        <v>255</v>
      </c>
      <c r="J1136" t="s">
        <v>249</v>
      </c>
      <c r="K1136" t="s">
        <v>268</v>
      </c>
      <c r="L1136" t="s">
        <v>251</v>
      </c>
      <c r="O1136">
        <v>44949</v>
      </c>
      <c r="P1136" t="s">
        <v>252</v>
      </c>
      <c r="Q1136" t="s">
        <v>253</v>
      </c>
      <c r="R1136">
        <v>44950</v>
      </c>
      <c r="S1136" t="s">
        <v>254</v>
      </c>
      <c r="T1136" t="s">
        <v>254</v>
      </c>
      <c r="U1136" t="s">
        <v>254</v>
      </c>
      <c r="V1136" t="s">
        <v>254</v>
      </c>
      <c r="W1136">
        <v>0</v>
      </c>
      <c r="X1136">
        <v>4974.45</v>
      </c>
      <c r="Y1136">
        <v>16423.400000000001</v>
      </c>
      <c r="Z1136" s="27">
        <f t="shared" si="17"/>
        <v>21397.850000000002</v>
      </c>
    </row>
    <row r="1137" spans="1:26">
      <c r="A1137" t="s">
        <v>246</v>
      </c>
      <c r="B1137" t="s">
        <v>2986</v>
      </c>
      <c r="C1137" t="s">
        <v>854</v>
      </c>
      <c r="D1137" t="s">
        <v>53</v>
      </c>
      <c r="E1137" t="s">
        <v>54</v>
      </c>
      <c r="F1137">
        <v>11931757</v>
      </c>
      <c r="G1137">
        <v>44936</v>
      </c>
      <c r="H1137" t="s">
        <v>1888</v>
      </c>
      <c r="I1137" t="s">
        <v>255</v>
      </c>
      <c r="J1137" t="s">
        <v>249</v>
      </c>
      <c r="K1137" t="s">
        <v>268</v>
      </c>
      <c r="L1137" t="s">
        <v>251</v>
      </c>
      <c r="O1137">
        <v>44936</v>
      </c>
      <c r="P1137" t="s">
        <v>252</v>
      </c>
      <c r="Q1137" t="s">
        <v>253</v>
      </c>
      <c r="R1137">
        <v>44937</v>
      </c>
      <c r="S1137" t="s">
        <v>254</v>
      </c>
      <c r="T1137" t="s">
        <v>254</v>
      </c>
      <c r="U1137" t="s">
        <v>254</v>
      </c>
      <c r="V1137" t="s">
        <v>254</v>
      </c>
      <c r="W1137">
        <v>0</v>
      </c>
      <c r="X1137">
        <v>107252.78</v>
      </c>
      <c r="Y1137">
        <v>169024.46</v>
      </c>
      <c r="Z1137" s="27">
        <f t="shared" si="17"/>
        <v>276277.24</v>
      </c>
    </row>
    <row r="1138" spans="1:26">
      <c r="A1138" t="s">
        <v>246</v>
      </c>
      <c r="B1138" t="s">
        <v>2986</v>
      </c>
      <c r="C1138" t="s">
        <v>854</v>
      </c>
      <c r="D1138" t="s">
        <v>53</v>
      </c>
      <c r="E1138" t="s">
        <v>54</v>
      </c>
      <c r="F1138">
        <v>11961793</v>
      </c>
      <c r="G1138">
        <v>44928</v>
      </c>
      <c r="H1138" t="s">
        <v>1889</v>
      </c>
      <c r="I1138" t="s">
        <v>255</v>
      </c>
      <c r="L1138" t="s">
        <v>251</v>
      </c>
      <c r="O1138">
        <v>44929</v>
      </c>
      <c r="P1138" t="s">
        <v>252</v>
      </c>
      <c r="Q1138" t="s">
        <v>253</v>
      </c>
      <c r="R1138">
        <v>44930</v>
      </c>
      <c r="S1138" t="s">
        <v>254</v>
      </c>
      <c r="T1138" t="s">
        <v>254</v>
      </c>
      <c r="U1138" t="s">
        <v>254</v>
      </c>
      <c r="V1138" t="s">
        <v>254</v>
      </c>
      <c r="W1138">
        <v>0</v>
      </c>
      <c r="X1138">
        <v>5988.5</v>
      </c>
      <c r="Y1138">
        <v>1873</v>
      </c>
      <c r="Z1138" s="27">
        <f t="shared" si="17"/>
        <v>7861.5</v>
      </c>
    </row>
    <row r="1139" spans="1:26">
      <c r="A1139" t="s">
        <v>246</v>
      </c>
      <c r="B1139" t="s">
        <v>2987</v>
      </c>
      <c r="C1139" t="s">
        <v>957</v>
      </c>
      <c r="D1139" t="s">
        <v>264</v>
      </c>
      <c r="E1139" t="s">
        <v>54</v>
      </c>
      <c r="F1139">
        <v>10801283</v>
      </c>
      <c r="G1139">
        <v>44916</v>
      </c>
      <c r="H1139" t="s">
        <v>1232</v>
      </c>
      <c r="I1139" t="s">
        <v>255</v>
      </c>
      <c r="J1139" t="s">
        <v>249</v>
      </c>
      <c r="K1139" t="s">
        <v>268</v>
      </c>
      <c r="L1139" t="s">
        <v>251</v>
      </c>
      <c r="O1139">
        <v>44916</v>
      </c>
      <c r="P1139" t="s">
        <v>252</v>
      </c>
      <c r="Q1139" t="s">
        <v>253</v>
      </c>
      <c r="R1139">
        <v>44917</v>
      </c>
      <c r="S1139" t="s">
        <v>254</v>
      </c>
      <c r="T1139" t="s">
        <v>254</v>
      </c>
      <c r="U1139" t="s">
        <v>254</v>
      </c>
      <c r="V1139" t="s">
        <v>254</v>
      </c>
      <c r="W1139">
        <v>1566</v>
      </c>
      <c r="X1139">
        <v>400</v>
      </c>
      <c r="Y1139">
        <v>12968</v>
      </c>
      <c r="Z1139" s="27">
        <f t="shared" si="17"/>
        <v>14934</v>
      </c>
    </row>
    <row r="1140" spans="1:26">
      <c r="A1140" t="s">
        <v>246</v>
      </c>
      <c r="B1140" t="s">
        <v>2987</v>
      </c>
      <c r="C1140" t="s">
        <v>957</v>
      </c>
      <c r="D1140" t="s">
        <v>264</v>
      </c>
      <c r="E1140" t="s">
        <v>54</v>
      </c>
      <c r="F1140">
        <v>11917801</v>
      </c>
      <c r="G1140">
        <v>44917</v>
      </c>
      <c r="H1140" t="s">
        <v>1233</v>
      </c>
      <c r="I1140" t="s">
        <v>255</v>
      </c>
      <c r="L1140" t="s">
        <v>251</v>
      </c>
      <c r="O1140">
        <v>44917</v>
      </c>
      <c r="P1140" t="s">
        <v>252</v>
      </c>
      <c r="Q1140" t="s">
        <v>263</v>
      </c>
      <c r="S1140" t="s">
        <v>254</v>
      </c>
      <c r="T1140" t="s">
        <v>254</v>
      </c>
      <c r="U1140" t="s">
        <v>254</v>
      </c>
      <c r="V1140" t="s">
        <v>254</v>
      </c>
      <c r="W1140">
        <v>1</v>
      </c>
      <c r="X1140">
        <v>0</v>
      </c>
      <c r="Y1140">
        <v>0</v>
      </c>
      <c r="Z1140" s="27">
        <f t="shared" si="17"/>
        <v>1</v>
      </c>
    </row>
    <row r="1141" spans="1:26">
      <c r="A1141" t="s">
        <v>246</v>
      </c>
      <c r="B1141" t="s">
        <v>2987</v>
      </c>
      <c r="C1141" t="s">
        <v>957</v>
      </c>
      <c r="D1141" t="s">
        <v>53</v>
      </c>
      <c r="E1141" t="s">
        <v>54</v>
      </c>
      <c r="F1141">
        <v>11923731</v>
      </c>
      <c r="G1141">
        <v>44918</v>
      </c>
      <c r="H1141" t="s">
        <v>1234</v>
      </c>
      <c r="I1141" t="s">
        <v>255</v>
      </c>
      <c r="J1141" t="s">
        <v>249</v>
      </c>
      <c r="K1141" t="s">
        <v>250</v>
      </c>
      <c r="L1141" t="s">
        <v>251</v>
      </c>
      <c r="O1141">
        <v>44918</v>
      </c>
      <c r="P1141" t="s">
        <v>252</v>
      </c>
      <c r="Q1141" t="s">
        <v>253</v>
      </c>
      <c r="R1141">
        <v>44922</v>
      </c>
      <c r="S1141" t="s">
        <v>254</v>
      </c>
      <c r="T1141" t="s">
        <v>254</v>
      </c>
      <c r="U1141" t="s">
        <v>254</v>
      </c>
      <c r="V1141" t="s">
        <v>254</v>
      </c>
      <c r="W1141">
        <v>172.9</v>
      </c>
      <c r="X1141">
        <v>2022.9</v>
      </c>
      <c r="Y1141">
        <v>1633</v>
      </c>
      <c r="Z1141" s="27">
        <f t="shared" si="17"/>
        <v>3828.8</v>
      </c>
    </row>
    <row r="1142" spans="1:26">
      <c r="A1142" t="s">
        <v>246</v>
      </c>
      <c r="B1142" t="s">
        <v>41</v>
      </c>
      <c r="C1142" t="s">
        <v>42</v>
      </c>
      <c r="D1142" t="s">
        <v>57</v>
      </c>
      <c r="E1142" t="s">
        <v>58</v>
      </c>
      <c r="F1142">
        <v>11800024</v>
      </c>
      <c r="G1142">
        <v>44887</v>
      </c>
      <c r="H1142" t="s">
        <v>1235</v>
      </c>
      <c r="I1142" t="s">
        <v>255</v>
      </c>
      <c r="L1142" t="s">
        <v>251</v>
      </c>
      <c r="O1142">
        <v>44901</v>
      </c>
      <c r="P1142" t="s">
        <v>252</v>
      </c>
      <c r="Q1142" t="s">
        <v>263</v>
      </c>
      <c r="R1142">
        <v>44902</v>
      </c>
      <c r="S1142" t="s">
        <v>254</v>
      </c>
      <c r="T1142" t="s">
        <v>254</v>
      </c>
      <c r="U1142" t="s">
        <v>254</v>
      </c>
      <c r="V1142" t="s">
        <v>254</v>
      </c>
      <c r="W1142">
        <v>3560.27</v>
      </c>
      <c r="X1142">
        <v>1382.52</v>
      </c>
      <c r="Y1142">
        <v>0</v>
      </c>
      <c r="Z1142" s="27">
        <f t="shared" si="17"/>
        <v>4942.79</v>
      </c>
    </row>
    <row r="1143" spans="1:26">
      <c r="A1143" t="s">
        <v>246</v>
      </c>
      <c r="B1143" t="s">
        <v>41</v>
      </c>
      <c r="C1143" t="s">
        <v>42</v>
      </c>
      <c r="D1143" t="s">
        <v>53</v>
      </c>
      <c r="E1143" t="s">
        <v>54</v>
      </c>
      <c r="F1143">
        <v>1739208</v>
      </c>
      <c r="G1143">
        <v>44900</v>
      </c>
      <c r="H1143" t="s">
        <v>1236</v>
      </c>
      <c r="I1143" t="s">
        <v>255</v>
      </c>
      <c r="J1143" t="s">
        <v>249</v>
      </c>
      <c r="K1143" t="s">
        <v>250</v>
      </c>
      <c r="L1143" t="s">
        <v>251</v>
      </c>
      <c r="O1143">
        <v>44900</v>
      </c>
      <c r="P1143" t="s">
        <v>252</v>
      </c>
      <c r="Q1143" t="s">
        <v>253</v>
      </c>
      <c r="R1143">
        <v>44901</v>
      </c>
      <c r="S1143" t="s">
        <v>254</v>
      </c>
      <c r="T1143" t="s">
        <v>254</v>
      </c>
      <c r="U1143" t="s">
        <v>254</v>
      </c>
      <c r="V1143" t="s">
        <v>254</v>
      </c>
      <c r="W1143">
        <v>11430.12</v>
      </c>
      <c r="X1143">
        <v>5882.5</v>
      </c>
      <c r="Y1143">
        <v>4518</v>
      </c>
      <c r="Z1143" s="27">
        <f t="shared" si="17"/>
        <v>21830.620000000003</v>
      </c>
    </row>
    <row r="1144" spans="1:26">
      <c r="A1144" t="s">
        <v>246</v>
      </c>
      <c r="B1144" t="s">
        <v>41</v>
      </c>
      <c r="C1144" t="s">
        <v>42</v>
      </c>
      <c r="D1144" t="s">
        <v>53</v>
      </c>
      <c r="E1144" t="s">
        <v>54</v>
      </c>
      <c r="F1144">
        <v>11865066</v>
      </c>
      <c r="G1144">
        <v>44902</v>
      </c>
      <c r="H1144" t="s">
        <v>1237</v>
      </c>
      <c r="I1144" t="s">
        <v>255</v>
      </c>
      <c r="J1144" t="s">
        <v>249</v>
      </c>
      <c r="K1144" t="s">
        <v>250</v>
      </c>
      <c r="L1144" t="s">
        <v>251</v>
      </c>
      <c r="O1144">
        <v>44902</v>
      </c>
      <c r="P1144" t="s">
        <v>252</v>
      </c>
      <c r="Q1144" t="s">
        <v>253</v>
      </c>
      <c r="R1144">
        <v>44903</v>
      </c>
      <c r="S1144" t="s">
        <v>254</v>
      </c>
      <c r="T1144" t="s">
        <v>254</v>
      </c>
      <c r="U1144" t="s">
        <v>254</v>
      </c>
      <c r="V1144" t="s">
        <v>254</v>
      </c>
      <c r="W1144">
        <v>5267.61</v>
      </c>
      <c r="X1144">
        <v>6104.85</v>
      </c>
      <c r="Y1144">
        <v>5175.6400000000003</v>
      </c>
      <c r="Z1144" s="27">
        <f t="shared" si="17"/>
        <v>16548.099999999999</v>
      </c>
    </row>
    <row r="1145" spans="1:26">
      <c r="A1145" t="s">
        <v>246</v>
      </c>
      <c r="B1145" t="s">
        <v>41</v>
      </c>
      <c r="C1145" t="s">
        <v>42</v>
      </c>
      <c r="D1145" t="s">
        <v>53</v>
      </c>
      <c r="E1145" t="s">
        <v>54</v>
      </c>
      <c r="F1145">
        <v>11865492</v>
      </c>
      <c r="G1145">
        <v>44902</v>
      </c>
      <c r="H1145" t="s">
        <v>1238</v>
      </c>
      <c r="I1145" t="s">
        <v>255</v>
      </c>
      <c r="J1145" t="s">
        <v>249</v>
      </c>
      <c r="K1145" t="s">
        <v>268</v>
      </c>
      <c r="L1145" t="s">
        <v>251</v>
      </c>
      <c r="O1145">
        <v>44902</v>
      </c>
      <c r="P1145" t="s">
        <v>252</v>
      </c>
      <c r="Q1145" t="s">
        <v>253</v>
      </c>
      <c r="R1145">
        <v>44903</v>
      </c>
      <c r="S1145" t="s">
        <v>254</v>
      </c>
      <c r="T1145" t="s">
        <v>254</v>
      </c>
      <c r="U1145" t="s">
        <v>254</v>
      </c>
      <c r="V1145" t="s">
        <v>254</v>
      </c>
      <c r="W1145">
        <v>63522.91</v>
      </c>
      <c r="X1145">
        <v>99338.33</v>
      </c>
      <c r="Y1145">
        <v>91068.66</v>
      </c>
      <c r="Z1145" s="27">
        <f t="shared" si="17"/>
        <v>253929.9</v>
      </c>
    </row>
    <row r="1146" spans="1:26">
      <c r="A1146" t="s">
        <v>246</v>
      </c>
      <c r="B1146" t="s">
        <v>41</v>
      </c>
      <c r="C1146" t="s">
        <v>42</v>
      </c>
      <c r="D1146" t="s">
        <v>53</v>
      </c>
      <c r="E1146" t="s">
        <v>54</v>
      </c>
      <c r="F1146">
        <v>11869090</v>
      </c>
      <c r="G1146">
        <v>44903</v>
      </c>
      <c r="H1146" t="s">
        <v>1239</v>
      </c>
      <c r="I1146" t="s">
        <v>255</v>
      </c>
      <c r="J1146" t="s">
        <v>249</v>
      </c>
      <c r="K1146" t="s">
        <v>250</v>
      </c>
      <c r="L1146" t="s">
        <v>251</v>
      </c>
      <c r="O1146">
        <v>44903</v>
      </c>
      <c r="P1146" t="s">
        <v>252</v>
      </c>
      <c r="Q1146" t="s">
        <v>253</v>
      </c>
      <c r="R1146">
        <v>44907</v>
      </c>
      <c r="S1146" t="s">
        <v>254</v>
      </c>
      <c r="T1146" t="s">
        <v>254</v>
      </c>
      <c r="U1146" t="s">
        <v>254</v>
      </c>
      <c r="V1146" t="s">
        <v>254</v>
      </c>
      <c r="W1146">
        <v>4006.11</v>
      </c>
      <c r="X1146">
        <v>5297</v>
      </c>
      <c r="Y1146">
        <v>3398</v>
      </c>
      <c r="Z1146" s="27">
        <f t="shared" si="17"/>
        <v>12701.11</v>
      </c>
    </row>
    <row r="1147" spans="1:26">
      <c r="A1147" t="s">
        <v>246</v>
      </c>
      <c r="B1147" t="s">
        <v>41</v>
      </c>
      <c r="C1147" t="s">
        <v>42</v>
      </c>
      <c r="D1147" t="s">
        <v>53</v>
      </c>
      <c r="E1147" t="s">
        <v>54</v>
      </c>
      <c r="F1147">
        <v>11869332</v>
      </c>
      <c r="G1147">
        <v>44903</v>
      </c>
      <c r="H1147" t="s">
        <v>1385</v>
      </c>
      <c r="I1147" t="s">
        <v>255</v>
      </c>
      <c r="L1147" t="s">
        <v>251</v>
      </c>
      <c r="O1147">
        <v>44903</v>
      </c>
      <c r="P1147" t="s">
        <v>252</v>
      </c>
      <c r="Q1147" t="s">
        <v>263</v>
      </c>
      <c r="R1147">
        <v>44907</v>
      </c>
      <c r="S1147" t="s">
        <v>254</v>
      </c>
      <c r="T1147" t="s">
        <v>254</v>
      </c>
      <c r="U1147" t="s">
        <v>254</v>
      </c>
      <c r="V1147" t="s">
        <v>254</v>
      </c>
      <c r="W1147">
        <v>0</v>
      </c>
      <c r="X1147">
        <v>0</v>
      </c>
      <c r="Y1147">
        <v>0</v>
      </c>
      <c r="Z1147" s="27">
        <f t="shared" si="17"/>
        <v>0</v>
      </c>
    </row>
    <row r="1148" spans="1:26">
      <c r="A1148" t="s">
        <v>246</v>
      </c>
      <c r="B1148" t="s">
        <v>41</v>
      </c>
      <c r="C1148" t="s">
        <v>42</v>
      </c>
      <c r="D1148" t="s">
        <v>53</v>
      </c>
      <c r="E1148" t="s">
        <v>54</v>
      </c>
      <c r="F1148">
        <v>11869982</v>
      </c>
      <c r="G1148">
        <v>44903</v>
      </c>
      <c r="H1148" t="s">
        <v>1240</v>
      </c>
      <c r="I1148" t="s">
        <v>255</v>
      </c>
      <c r="J1148" t="s">
        <v>249</v>
      </c>
      <c r="K1148" t="s">
        <v>250</v>
      </c>
      <c r="L1148" t="s">
        <v>251</v>
      </c>
      <c r="O1148">
        <v>44903</v>
      </c>
      <c r="P1148" t="s">
        <v>252</v>
      </c>
      <c r="Q1148" t="s">
        <v>253</v>
      </c>
      <c r="R1148">
        <v>44907</v>
      </c>
      <c r="S1148" t="s">
        <v>254</v>
      </c>
      <c r="T1148" t="s">
        <v>254</v>
      </c>
      <c r="U1148" t="s">
        <v>254</v>
      </c>
      <c r="V1148" t="s">
        <v>254</v>
      </c>
      <c r="W1148">
        <v>12937.5</v>
      </c>
      <c r="X1148">
        <v>18373.5</v>
      </c>
      <c r="Y1148">
        <v>17671</v>
      </c>
      <c r="Z1148" s="27">
        <f t="shared" si="17"/>
        <v>48982</v>
      </c>
    </row>
    <row r="1149" spans="1:26">
      <c r="A1149" t="s">
        <v>246</v>
      </c>
      <c r="B1149" t="s">
        <v>41</v>
      </c>
      <c r="C1149" t="s">
        <v>42</v>
      </c>
      <c r="D1149" t="s">
        <v>53</v>
      </c>
      <c r="E1149" t="s">
        <v>54</v>
      </c>
      <c r="F1149">
        <v>11870605</v>
      </c>
      <c r="G1149">
        <v>44903</v>
      </c>
      <c r="H1149" t="s">
        <v>1241</v>
      </c>
      <c r="I1149" t="s">
        <v>255</v>
      </c>
      <c r="J1149" t="s">
        <v>249</v>
      </c>
      <c r="K1149" t="s">
        <v>250</v>
      </c>
      <c r="L1149" t="s">
        <v>251</v>
      </c>
      <c r="O1149">
        <v>44903</v>
      </c>
      <c r="P1149" t="s">
        <v>252</v>
      </c>
      <c r="Q1149" t="s">
        <v>253</v>
      </c>
      <c r="R1149">
        <v>44907</v>
      </c>
      <c r="S1149" t="s">
        <v>254</v>
      </c>
      <c r="T1149" t="s">
        <v>254</v>
      </c>
      <c r="U1149" t="s">
        <v>254</v>
      </c>
      <c r="V1149" t="s">
        <v>254</v>
      </c>
      <c r="W1149">
        <v>1530</v>
      </c>
      <c r="X1149">
        <v>1535.85</v>
      </c>
      <c r="Y1149">
        <v>804.8</v>
      </c>
      <c r="Z1149" s="27">
        <f t="shared" si="17"/>
        <v>3870.6499999999996</v>
      </c>
    </row>
    <row r="1150" spans="1:26">
      <c r="A1150" t="s">
        <v>246</v>
      </c>
      <c r="B1150" t="s">
        <v>41</v>
      </c>
      <c r="C1150" t="s">
        <v>42</v>
      </c>
      <c r="D1150" t="s">
        <v>265</v>
      </c>
      <c r="E1150" t="s">
        <v>54</v>
      </c>
      <c r="F1150">
        <v>11861304</v>
      </c>
      <c r="G1150">
        <v>44901</v>
      </c>
      <c r="H1150" t="s">
        <v>1242</v>
      </c>
      <c r="I1150" t="s">
        <v>255</v>
      </c>
      <c r="J1150" t="s">
        <v>249</v>
      </c>
      <c r="K1150" t="s">
        <v>268</v>
      </c>
      <c r="L1150" t="s">
        <v>251</v>
      </c>
      <c r="O1150">
        <v>44901</v>
      </c>
      <c r="P1150" t="s">
        <v>252</v>
      </c>
      <c r="Q1150" t="s">
        <v>253</v>
      </c>
      <c r="R1150">
        <v>44902</v>
      </c>
      <c r="S1150" t="s">
        <v>254</v>
      </c>
      <c r="T1150" t="s">
        <v>254</v>
      </c>
      <c r="U1150" t="s">
        <v>254</v>
      </c>
      <c r="V1150" t="s">
        <v>254</v>
      </c>
      <c r="W1150">
        <v>18538.32</v>
      </c>
      <c r="X1150">
        <v>24237.02</v>
      </c>
      <c r="Y1150">
        <v>23941.46</v>
      </c>
      <c r="Z1150" s="27">
        <f t="shared" si="17"/>
        <v>66716.799999999988</v>
      </c>
    </row>
    <row r="1151" spans="1:26">
      <c r="A1151" t="s">
        <v>246</v>
      </c>
      <c r="B1151" t="s">
        <v>41</v>
      </c>
      <c r="C1151" t="s">
        <v>42</v>
      </c>
      <c r="D1151" t="s">
        <v>265</v>
      </c>
      <c r="E1151" t="s">
        <v>54</v>
      </c>
      <c r="F1151">
        <v>11864296</v>
      </c>
      <c r="G1151">
        <v>44903</v>
      </c>
      <c r="H1151" t="s">
        <v>1243</v>
      </c>
      <c r="I1151" t="s">
        <v>255</v>
      </c>
      <c r="L1151" t="s">
        <v>251</v>
      </c>
      <c r="O1151">
        <v>44903</v>
      </c>
      <c r="P1151" t="s">
        <v>252</v>
      </c>
      <c r="Q1151" t="s">
        <v>263</v>
      </c>
      <c r="R1151">
        <v>44907</v>
      </c>
      <c r="S1151" t="s">
        <v>254</v>
      </c>
      <c r="T1151" t="s">
        <v>254</v>
      </c>
      <c r="U1151" t="s">
        <v>254</v>
      </c>
      <c r="V1151" t="s">
        <v>254</v>
      </c>
      <c r="W1151">
        <v>1207.1600000000001</v>
      </c>
      <c r="X1151">
        <v>0</v>
      </c>
      <c r="Y1151">
        <v>0</v>
      </c>
      <c r="Z1151" s="27">
        <f t="shared" si="17"/>
        <v>1207.1600000000001</v>
      </c>
    </row>
    <row r="1152" spans="1:26">
      <c r="A1152" t="s">
        <v>246</v>
      </c>
      <c r="B1152" t="s">
        <v>41</v>
      </c>
      <c r="C1152" t="s">
        <v>42</v>
      </c>
      <c r="D1152" t="s">
        <v>265</v>
      </c>
      <c r="E1152" t="s">
        <v>54</v>
      </c>
      <c r="F1152">
        <v>11865105</v>
      </c>
      <c r="G1152">
        <v>44902</v>
      </c>
      <c r="H1152" t="s">
        <v>1244</v>
      </c>
      <c r="I1152" t="s">
        <v>255</v>
      </c>
      <c r="J1152" t="s">
        <v>249</v>
      </c>
      <c r="K1152" t="s">
        <v>250</v>
      </c>
      <c r="L1152" t="s">
        <v>251</v>
      </c>
      <c r="O1152">
        <v>44902</v>
      </c>
      <c r="P1152" t="s">
        <v>252</v>
      </c>
      <c r="Q1152" t="s">
        <v>253</v>
      </c>
      <c r="R1152">
        <v>44909</v>
      </c>
      <c r="S1152" t="s">
        <v>254</v>
      </c>
      <c r="T1152" t="s">
        <v>254</v>
      </c>
      <c r="U1152" t="s">
        <v>254</v>
      </c>
      <c r="V1152" t="s">
        <v>254</v>
      </c>
      <c r="W1152">
        <v>968</v>
      </c>
      <c r="X1152">
        <v>55</v>
      </c>
      <c r="Y1152">
        <v>59</v>
      </c>
      <c r="Z1152" s="27">
        <f t="shared" ref="Z1152:Z1215" si="18">SUM(W1152:Y1152)</f>
        <v>1082</v>
      </c>
    </row>
    <row r="1153" spans="1:26">
      <c r="A1153" t="s">
        <v>246</v>
      </c>
      <c r="B1153" t="s">
        <v>41</v>
      </c>
      <c r="C1153" t="s">
        <v>42</v>
      </c>
      <c r="D1153" t="s">
        <v>265</v>
      </c>
      <c r="E1153" t="s">
        <v>54</v>
      </c>
      <c r="F1153">
        <v>11869191</v>
      </c>
      <c r="G1153">
        <v>44903</v>
      </c>
      <c r="H1153" t="s">
        <v>1245</v>
      </c>
      <c r="I1153" t="s">
        <v>255</v>
      </c>
      <c r="J1153" t="s">
        <v>249</v>
      </c>
      <c r="K1153" t="s">
        <v>250</v>
      </c>
      <c r="L1153" t="s">
        <v>251</v>
      </c>
      <c r="O1153">
        <v>44903</v>
      </c>
      <c r="P1153" t="s">
        <v>252</v>
      </c>
      <c r="Q1153" t="s">
        <v>282</v>
      </c>
      <c r="R1153">
        <v>44907</v>
      </c>
      <c r="S1153" t="s">
        <v>254</v>
      </c>
      <c r="T1153" t="s">
        <v>254</v>
      </c>
      <c r="U1153" t="s">
        <v>254</v>
      </c>
      <c r="V1153" t="s">
        <v>254</v>
      </c>
      <c r="W1153">
        <v>1169</v>
      </c>
      <c r="X1153">
        <v>227</v>
      </c>
      <c r="Y1153">
        <v>0</v>
      </c>
      <c r="Z1153" s="27">
        <f t="shared" si="18"/>
        <v>1396</v>
      </c>
    </row>
    <row r="1154" spans="1:26">
      <c r="A1154" t="s">
        <v>246</v>
      </c>
      <c r="B1154" t="s">
        <v>41</v>
      </c>
      <c r="C1154" t="s">
        <v>42</v>
      </c>
      <c r="D1154" t="s">
        <v>265</v>
      </c>
      <c r="E1154" t="s">
        <v>54</v>
      </c>
      <c r="F1154">
        <v>11869746</v>
      </c>
      <c r="G1154">
        <v>44904</v>
      </c>
      <c r="H1154" t="s">
        <v>1246</v>
      </c>
      <c r="I1154" t="s">
        <v>255</v>
      </c>
      <c r="L1154" t="s">
        <v>251</v>
      </c>
      <c r="O1154">
        <v>44907</v>
      </c>
      <c r="P1154" t="s">
        <v>252</v>
      </c>
      <c r="Q1154" t="s">
        <v>263</v>
      </c>
      <c r="R1154">
        <v>44908</v>
      </c>
      <c r="S1154" t="s">
        <v>254</v>
      </c>
      <c r="T1154" t="s">
        <v>254</v>
      </c>
      <c r="U1154" t="s">
        <v>254</v>
      </c>
      <c r="V1154" t="s">
        <v>254</v>
      </c>
      <c r="W1154">
        <v>1171</v>
      </c>
      <c r="X1154">
        <v>0</v>
      </c>
      <c r="Y1154">
        <v>0</v>
      </c>
      <c r="Z1154" s="27">
        <f t="shared" si="18"/>
        <v>1171</v>
      </c>
    </row>
    <row r="1155" spans="1:26">
      <c r="A1155" t="s">
        <v>246</v>
      </c>
      <c r="B1155" t="s">
        <v>140</v>
      </c>
      <c r="C1155" t="s">
        <v>396</v>
      </c>
      <c r="D1155" t="s">
        <v>1011</v>
      </c>
      <c r="E1155" t="s">
        <v>46</v>
      </c>
      <c r="F1155">
        <v>10139787</v>
      </c>
      <c r="G1155">
        <v>44924</v>
      </c>
      <c r="H1155" t="s">
        <v>1386</v>
      </c>
      <c r="I1155" t="s">
        <v>255</v>
      </c>
      <c r="J1155" t="s">
        <v>249</v>
      </c>
      <c r="K1155" t="s">
        <v>250</v>
      </c>
      <c r="L1155" t="s">
        <v>251</v>
      </c>
      <c r="O1155">
        <v>44924</v>
      </c>
      <c r="P1155" t="s">
        <v>252</v>
      </c>
      <c r="Q1155" t="s">
        <v>282</v>
      </c>
      <c r="R1155">
        <v>44925</v>
      </c>
      <c r="S1155" t="s">
        <v>254</v>
      </c>
      <c r="T1155" t="s">
        <v>254</v>
      </c>
      <c r="U1155" t="s">
        <v>254</v>
      </c>
      <c r="V1155" t="s">
        <v>254</v>
      </c>
      <c r="W1155">
        <v>0</v>
      </c>
      <c r="X1155">
        <v>0</v>
      </c>
      <c r="Y1155">
        <v>0</v>
      </c>
      <c r="Z1155" s="27">
        <f t="shared" si="18"/>
        <v>0</v>
      </c>
    </row>
    <row r="1156" spans="1:26">
      <c r="A1156" t="s">
        <v>246</v>
      </c>
      <c r="B1156" t="s">
        <v>140</v>
      </c>
      <c r="C1156" t="s">
        <v>396</v>
      </c>
      <c r="D1156" t="s">
        <v>1011</v>
      </c>
      <c r="E1156" t="s">
        <v>46</v>
      </c>
      <c r="F1156">
        <v>11950756</v>
      </c>
      <c r="G1156">
        <v>44924</v>
      </c>
      <c r="H1156" t="s">
        <v>1387</v>
      </c>
      <c r="I1156" t="s">
        <v>255</v>
      </c>
      <c r="L1156" t="s">
        <v>251</v>
      </c>
      <c r="O1156">
        <v>44924</v>
      </c>
      <c r="P1156" t="s">
        <v>252</v>
      </c>
      <c r="Q1156" t="s">
        <v>253</v>
      </c>
      <c r="R1156">
        <v>44925</v>
      </c>
      <c r="S1156" t="s">
        <v>254</v>
      </c>
      <c r="T1156" t="s">
        <v>254</v>
      </c>
      <c r="U1156" t="s">
        <v>254</v>
      </c>
      <c r="V1156" t="s">
        <v>254</v>
      </c>
      <c r="W1156">
        <v>0</v>
      </c>
      <c r="X1156">
        <v>754.45</v>
      </c>
      <c r="Y1156">
        <v>375.8</v>
      </c>
      <c r="Z1156" s="27">
        <f t="shared" si="18"/>
        <v>1130.25</v>
      </c>
    </row>
    <row r="1157" spans="1:26">
      <c r="A1157" t="s">
        <v>246</v>
      </c>
      <c r="B1157" t="s">
        <v>140</v>
      </c>
      <c r="C1157" t="s">
        <v>396</v>
      </c>
      <c r="D1157" t="s">
        <v>611</v>
      </c>
      <c r="E1157" t="s">
        <v>46</v>
      </c>
      <c r="F1157">
        <v>11884364</v>
      </c>
      <c r="G1157">
        <v>44908</v>
      </c>
      <c r="H1157" t="s">
        <v>1247</v>
      </c>
      <c r="I1157" t="s">
        <v>255</v>
      </c>
      <c r="J1157" t="s">
        <v>249</v>
      </c>
      <c r="K1157" t="s">
        <v>268</v>
      </c>
      <c r="L1157" t="s">
        <v>251</v>
      </c>
      <c r="O1157">
        <v>44908</v>
      </c>
      <c r="P1157" t="s">
        <v>252</v>
      </c>
      <c r="Q1157" t="s">
        <v>253</v>
      </c>
      <c r="R1157">
        <v>44909</v>
      </c>
      <c r="S1157" t="s">
        <v>254</v>
      </c>
      <c r="T1157" t="s">
        <v>254</v>
      </c>
      <c r="U1157" t="s">
        <v>254</v>
      </c>
      <c r="V1157" t="s">
        <v>254</v>
      </c>
      <c r="W1157">
        <v>1780.68</v>
      </c>
      <c r="X1157">
        <v>13625.71</v>
      </c>
      <c r="Y1157">
        <v>20035.22</v>
      </c>
      <c r="Z1157" s="27">
        <f t="shared" si="18"/>
        <v>35441.61</v>
      </c>
    </row>
    <row r="1158" spans="1:26">
      <c r="A1158" t="s">
        <v>246</v>
      </c>
      <c r="B1158" t="s">
        <v>140</v>
      </c>
      <c r="C1158" t="s">
        <v>396</v>
      </c>
      <c r="D1158" t="s">
        <v>741</v>
      </c>
      <c r="E1158" t="s">
        <v>46</v>
      </c>
      <c r="F1158">
        <v>11837454</v>
      </c>
      <c r="G1158">
        <v>44985</v>
      </c>
      <c r="H1158" t="s">
        <v>2988</v>
      </c>
      <c r="I1158" t="s">
        <v>248</v>
      </c>
      <c r="J1158" t="s">
        <v>249</v>
      </c>
      <c r="K1158" t="s">
        <v>268</v>
      </c>
      <c r="L1158" t="s">
        <v>251</v>
      </c>
      <c r="O1158">
        <v>44985</v>
      </c>
      <c r="P1158" t="s">
        <v>252</v>
      </c>
      <c r="Q1158" t="s">
        <v>1406</v>
      </c>
      <c r="S1158" t="s">
        <v>254</v>
      </c>
      <c r="T1158" t="s">
        <v>254</v>
      </c>
      <c r="U1158" t="s">
        <v>254</v>
      </c>
      <c r="V1158" t="s">
        <v>254</v>
      </c>
      <c r="W1158">
        <v>0</v>
      </c>
      <c r="X1158">
        <v>0</v>
      </c>
      <c r="Y1158">
        <v>0</v>
      </c>
      <c r="Z1158" s="27">
        <f t="shared" si="18"/>
        <v>0</v>
      </c>
    </row>
    <row r="1159" spans="1:26">
      <c r="A1159" t="s">
        <v>246</v>
      </c>
      <c r="B1159" t="s">
        <v>140</v>
      </c>
      <c r="C1159" t="s">
        <v>396</v>
      </c>
      <c r="D1159" t="s">
        <v>2699</v>
      </c>
      <c r="E1159" t="s">
        <v>46</v>
      </c>
      <c r="F1159">
        <v>12136295</v>
      </c>
      <c r="G1159">
        <v>44974</v>
      </c>
      <c r="H1159" t="s">
        <v>2989</v>
      </c>
      <c r="I1159" t="s">
        <v>271</v>
      </c>
      <c r="J1159" t="s">
        <v>249</v>
      </c>
      <c r="K1159" t="s">
        <v>250</v>
      </c>
      <c r="L1159" t="s">
        <v>251</v>
      </c>
      <c r="O1159">
        <v>44974</v>
      </c>
      <c r="P1159" t="s">
        <v>252</v>
      </c>
      <c r="Q1159" t="s">
        <v>253</v>
      </c>
      <c r="R1159">
        <v>44981</v>
      </c>
      <c r="S1159" t="s">
        <v>254</v>
      </c>
      <c r="T1159" t="s">
        <v>254</v>
      </c>
      <c r="U1159" t="s">
        <v>254</v>
      </c>
      <c r="V1159" t="s">
        <v>254</v>
      </c>
      <c r="W1159">
        <v>0</v>
      </c>
      <c r="X1159">
        <v>0</v>
      </c>
      <c r="Y1159">
        <v>136.9</v>
      </c>
      <c r="Z1159" s="27">
        <f t="shared" si="18"/>
        <v>136.9</v>
      </c>
    </row>
    <row r="1160" spans="1:26">
      <c r="A1160" t="s">
        <v>246</v>
      </c>
      <c r="B1160" t="s">
        <v>140</v>
      </c>
      <c r="C1160" t="s">
        <v>396</v>
      </c>
      <c r="D1160" t="s">
        <v>45</v>
      </c>
      <c r="E1160" t="s">
        <v>46</v>
      </c>
      <c r="F1160">
        <v>4340081</v>
      </c>
      <c r="G1160">
        <v>44936</v>
      </c>
      <c r="H1160" t="s">
        <v>1891</v>
      </c>
      <c r="I1160" t="s">
        <v>255</v>
      </c>
      <c r="J1160" t="s">
        <v>249</v>
      </c>
      <c r="K1160" t="s">
        <v>250</v>
      </c>
      <c r="L1160" t="s">
        <v>251</v>
      </c>
      <c r="O1160">
        <v>44936</v>
      </c>
      <c r="P1160" t="s">
        <v>252</v>
      </c>
      <c r="Q1160" t="s">
        <v>282</v>
      </c>
      <c r="R1160">
        <v>44938</v>
      </c>
      <c r="S1160" t="s">
        <v>254</v>
      </c>
      <c r="T1160" t="s">
        <v>254</v>
      </c>
      <c r="U1160" t="s">
        <v>254</v>
      </c>
      <c r="V1160" t="s">
        <v>254</v>
      </c>
      <c r="W1160">
        <v>0</v>
      </c>
      <c r="X1160">
        <v>97.5</v>
      </c>
      <c r="Y1160">
        <v>0</v>
      </c>
      <c r="Z1160" s="27">
        <f t="shared" si="18"/>
        <v>97.5</v>
      </c>
    </row>
    <row r="1161" spans="1:26">
      <c r="A1161" t="s">
        <v>246</v>
      </c>
      <c r="B1161" t="s">
        <v>118</v>
      </c>
      <c r="C1161" t="s">
        <v>396</v>
      </c>
      <c r="D1161" t="s">
        <v>45</v>
      </c>
      <c r="E1161" t="s">
        <v>46</v>
      </c>
      <c r="F1161">
        <v>11568967</v>
      </c>
      <c r="G1161">
        <v>44956</v>
      </c>
      <c r="H1161" t="s">
        <v>1892</v>
      </c>
      <c r="I1161" t="s">
        <v>248</v>
      </c>
      <c r="J1161" t="s">
        <v>249</v>
      </c>
      <c r="K1161" t="s">
        <v>250</v>
      </c>
      <c r="L1161" t="s">
        <v>251</v>
      </c>
      <c r="O1161">
        <v>44956</v>
      </c>
      <c r="P1161" t="s">
        <v>252</v>
      </c>
      <c r="Q1161" t="s">
        <v>282</v>
      </c>
      <c r="R1161">
        <v>44957</v>
      </c>
      <c r="S1161" t="s">
        <v>254</v>
      </c>
      <c r="T1161" t="s">
        <v>254</v>
      </c>
      <c r="U1161" t="s">
        <v>254</v>
      </c>
      <c r="V1161" t="s">
        <v>254</v>
      </c>
      <c r="W1161">
        <v>279</v>
      </c>
      <c r="X1161">
        <v>5</v>
      </c>
      <c r="Y1161">
        <v>0</v>
      </c>
      <c r="Z1161" s="27">
        <f t="shared" si="18"/>
        <v>284</v>
      </c>
    </row>
    <row r="1162" spans="1:26">
      <c r="A1162" t="s">
        <v>246</v>
      </c>
      <c r="B1162" t="s">
        <v>140</v>
      </c>
      <c r="C1162" t="s">
        <v>396</v>
      </c>
      <c r="D1162" t="s">
        <v>45</v>
      </c>
      <c r="E1162" t="s">
        <v>46</v>
      </c>
      <c r="F1162">
        <v>11683140</v>
      </c>
      <c r="G1162">
        <v>44903</v>
      </c>
      <c r="H1162" t="s">
        <v>1248</v>
      </c>
      <c r="I1162" t="s">
        <v>255</v>
      </c>
      <c r="J1162" t="s">
        <v>249</v>
      </c>
      <c r="K1162" t="s">
        <v>250</v>
      </c>
      <c r="L1162" t="s">
        <v>251</v>
      </c>
      <c r="O1162">
        <v>44903</v>
      </c>
      <c r="P1162" t="s">
        <v>252</v>
      </c>
      <c r="Q1162" t="s">
        <v>253</v>
      </c>
      <c r="R1162">
        <v>44904</v>
      </c>
      <c r="S1162" t="s">
        <v>254</v>
      </c>
      <c r="T1162" t="s">
        <v>254</v>
      </c>
      <c r="U1162" t="s">
        <v>254</v>
      </c>
      <c r="V1162" t="s">
        <v>254</v>
      </c>
      <c r="W1162">
        <v>1213.9000000000001</v>
      </c>
      <c r="X1162">
        <v>2456.98</v>
      </c>
      <c r="Y1162">
        <v>2030.29</v>
      </c>
      <c r="Z1162" s="27">
        <f t="shared" si="18"/>
        <v>5701.17</v>
      </c>
    </row>
    <row r="1163" spans="1:26">
      <c r="A1163" t="s">
        <v>246</v>
      </c>
      <c r="B1163" t="s">
        <v>140</v>
      </c>
      <c r="C1163" t="s">
        <v>396</v>
      </c>
      <c r="D1163" t="s">
        <v>45</v>
      </c>
      <c r="E1163" t="s">
        <v>46</v>
      </c>
      <c r="F1163">
        <v>11927320</v>
      </c>
      <c r="G1163">
        <v>44957</v>
      </c>
      <c r="H1163" t="s">
        <v>1893</v>
      </c>
      <c r="I1163" t="s">
        <v>255</v>
      </c>
      <c r="L1163" t="s">
        <v>251</v>
      </c>
      <c r="O1163">
        <v>44957</v>
      </c>
      <c r="P1163" t="s">
        <v>252</v>
      </c>
      <c r="Q1163" t="s">
        <v>263</v>
      </c>
      <c r="R1163">
        <v>44958</v>
      </c>
      <c r="S1163" t="s">
        <v>254</v>
      </c>
      <c r="T1163" t="s">
        <v>254</v>
      </c>
      <c r="U1163" t="s">
        <v>254</v>
      </c>
      <c r="V1163" t="s">
        <v>254</v>
      </c>
      <c r="W1163">
        <v>0</v>
      </c>
      <c r="X1163">
        <v>0</v>
      </c>
      <c r="Y1163">
        <v>0</v>
      </c>
      <c r="Z1163" s="27">
        <f t="shared" si="18"/>
        <v>0</v>
      </c>
    </row>
    <row r="1164" spans="1:26">
      <c r="A1164" t="s">
        <v>246</v>
      </c>
      <c r="B1164" t="s">
        <v>140</v>
      </c>
      <c r="C1164" t="s">
        <v>396</v>
      </c>
      <c r="D1164" t="s">
        <v>45</v>
      </c>
      <c r="E1164" t="s">
        <v>46</v>
      </c>
      <c r="F1164">
        <v>11928401</v>
      </c>
      <c r="G1164">
        <v>44918</v>
      </c>
      <c r="H1164" t="s">
        <v>1249</v>
      </c>
      <c r="I1164" t="s">
        <v>255</v>
      </c>
      <c r="J1164" t="s">
        <v>249</v>
      </c>
      <c r="K1164" t="s">
        <v>250</v>
      </c>
      <c r="L1164" t="s">
        <v>251</v>
      </c>
      <c r="O1164">
        <v>44918</v>
      </c>
      <c r="P1164" t="s">
        <v>252</v>
      </c>
      <c r="Q1164" t="s">
        <v>253</v>
      </c>
      <c r="R1164">
        <v>44922</v>
      </c>
      <c r="S1164" t="s">
        <v>254</v>
      </c>
      <c r="T1164" t="s">
        <v>254</v>
      </c>
      <c r="U1164" t="s">
        <v>254</v>
      </c>
      <c r="V1164" t="s">
        <v>254</v>
      </c>
      <c r="W1164">
        <v>503.2</v>
      </c>
      <c r="X1164">
        <v>2396.36</v>
      </c>
      <c r="Y1164">
        <v>4079.15</v>
      </c>
      <c r="Z1164" s="27">
        <f t="shared" si="18"/>
        <v>6978.71</v>
      </c>
    </row>
    <row r="1165" spans="1:26">
      <c r="A1165" t="s">
        <v>246</v>
      </c>
      <c r="B1165" t="s">
        <v>140</v>
      </c>
      <c r="C1165" t="s">
        <v>396</v>
      </c>
      <c r="D1165" t="s">
        <v>45</v>
      </c>
      <c r="E1165" t="s">
        <v>46</v>
      </c>
      <c r="F1165">
        <v>11964041</v>
      </c>
      <c r="G1165">
        <v>44929</v>
      </c>
      <c r="H1165" t="s">
        <v>1894</v>
      </c>
      <c r="I1165" t="s">
        <v>255</v>
      </c>
      <c r="J1165" t="s">
        <v>249</v>
      </c>
      <c r="K1165" t="s">
        <v>250</v>
      </c>
      <c r="L1165" t="s">
        <v>251</v>
      </c>
      <c r="O1165">
        <v>44931</v>
      </c>
      <c r="P1165" t="s">
        <v>252</v>
      </c>
      <c r="Q1165" t="s">
        <v>282</v>
      </c>
      <c r="R1165">
        <v>44932</v>
      </c>
      <c r="S1165" t="s">
        <v>254</v>
      </c>
      <c r="T1165" t="s">
        <v>254</v>
      </c>
      <c r="U1165" t="s">
        <v>254</v>
      </c>
      <c r="V1165" t="s">
        <v>254</v>
      </c>
      <c r="W1165">
        <v>0</v>
      </c>
      <c r="X1165">
        <v>2</v>
      </c>
      <c r="Y1165">
        <v>0</v>
      </c>
      <c r="Z1165" s="27">
        <f t="shared" si="18"/>
        <v>2</v>
      </c>
    </row>
    <row r="1166" spans="1:26">
      <c r="A1166" t="s">
        <v>246</v>
      </c>
      <c r="B1166" t="s">
        <v>140</v>
      </c>
      <c r="C1166" t="s">
        <v>396</v>
      </c>
      <c r="D1166" t="s">
        <v>45</v>
      </c>
      <c r="E1166" t="s">
        <v>46</v>
      </c>
      <c r="F1166">
        <v>12032187</v>
      </c>
      <c r="G1166">
        <v>44949</v>
      </c>
      <c r="H1166" t="s">
        <v>1895</v>
      </c>
      <c r="I1166" t="s">
        <v>255</v>
      </c>
      <c r="J1166" t="s">
        <v>249</v>
      </c>
      <c r="K1166" t="s">
        <v>250</v>
      </c>
      <c r="L1166" t="s">
        <v>251</v>
      </c>
      <c r="O1166">
        <v>44949</v>
      </c>
      <c r="P1166" t="s">
        <v>252</v>
      </c>
      <c r="Q1166" t="s">
        <v>253</v>
      </c>
      <c r="R1166">
        <v>44950</v>
      </c>
      <c r="S1166" t="s">
        <v>254</v>
      </c>
      <c r="T1166" t="s">
        <v>254</v>
      </c>
      <c r="U1166" t="s">
        <v>254</v>
      </c>
      <c r="V1166" t="s">
        <v>254</v>
      </c>
      <c r="W1166">
        <v>0</v>
      </c>
      <c r="X1166">
        <v>765.31</v>
      </c>
      <c r="Y1166">
        <v>2645.99</v>
      </c>
      <c r="Z1166" s="27">
        <f t="shared" si="18"/>
        <v>3411.2999999999997</v>
      </c>
    </row>
    <row r="1167" spans="1:26">
      <c r="A1167" t="s">
        <v>246</v>
      </c>
      <c r="B1167" t="s">
        <v>140</v>
      </c>
      <c r="C1167" t="s">
        <v>396</v>
      </c>
      <c r="D1167" t="s">
        <v>45</v>
      </c>
      <c r="E1167" t="s">
        <v>46</v>
      </c>
      <c r="F1167">
        <v>12070417</v>
      </c>
      <c r="G1167">
        <v>44957</v>
      </c>
      <c r="H1167" t="s">
        <v>1896</v>
      </c>
      <c r="I1167" t="s">
        <v>255</v>
      </c>
      <c r="J1167" t="s">
        <v>249</v>
      </c>
      <c r="K1167" t="s">
        <v>250</v>
      </c>
      <c r="L1167" t="s">
        <v>251</v>
      </c>
      <c r="O1167">
        <v>44957</v>
      </c>
      <c r="P1167" t="s">
        <v>252</v>
      </c>
      <c r="Q1167" t="s">
        <v>253</v>
      </c>
      <c r="R1167">
        <v>44958</v>
      </c>
      <c r="S1167" t="s">
        <v>254</v>
      </c>
      <c r="T1167" t="s">
        <v>254</v>
      </c>
      <c r="U1167" t="s">
        <v>254</v>
      </c>
      <c r="V1167" t="s">
        <v>254</v>
      </c>
      <c r="W1167">
        <v>0</v>
      </c>
      <c r="X1167">
        <v>0</v>
      </c>
      <c r="Y1167">
        <v>81.8</v>
      </c>
      <c r="Z1167" s="27">
        <f t="shared" si="18"/>
        <v>81.8</v>
      </c>
    </row>
    <row r="1168" spans="1:26">
      <c r="A1168" t="s">
        <v>246</v>
      </c>
      <c r="B1168" t="s">
        <v>140</v>
      </c>
      <c r="C1168" t="s">
        <v>396</v>
      </c>
      <c r="D1168" t="s">
        <v>45</v>
      </c>
      <c r="E1168" t="s">
        <v>46</v>
      </c>
      <c r="F1168">
        <v>12105145</v>
      </c>
      <c r="G1168">
        <v>44966</v>
      </c>
      <c r="H1168" t="s">
        <v>2990</v>
      </c>
      <c r="I1168" t="s">
        <v>248</v>
      </c>
      <c r="J1168" t="s">
        <v>259</v>
      </c>
      <c r="K1168" t="s">
        <v>250</v>
      </c>
      <c r="L1168" t="s">
        <v>251</v>
      </c>
      <c r="O1168">
        <v>44966</v>
      </c>
      <c r="P1168" t="s">
        <v>254</v>
      </c>
      <c r="Q1168" t="s">
        <v>253</v>
      </c>
      <c r="R1168">
        <v>44970</v>
      </c>
      <c r="S1168" t="s">
        <v>254</v>
      </c>
      <c r="T1168" t="s">
        <v>254</v>
      </c>
      <c r="U1168" t="s">
        <v>254</v>
      </c>
      <c r="V1168" t="s">
        <v>254</v>
      </c>
      <c r="W1168">
        <v>0</v>
      </c>
      <c r="X1168">
        <v>0</v>
      </c>
      <c r="Y1168">
        <v>2505.800048828125</v>
      </c>
      <c r="Z1168" s="27">
        <f t="shared" si="18"/>
        <v>2505.800048828125</v>
      </c>
    </row>
    <row r="1169" spans="1:26">
      <c r="A1169" t="s">
        <v>246</v>
      </c>
      <c r="B1169" t="s">
        <v>140</v>
      </c>
      <c r="C1169" t="s">
        <v>396</v>
      </c>
      <c r="D1169" t="s">
        <v>45</v>
      </c>
      <c r="E1169" t="s">
        <v>46</v>
      </c>
      <c r="F1169">
        <v>12163002</v>
      </c>
      <c r="G1169">
        <v>44982</v>
      </c>
      <c r="H1169" t="s">
        <v>2991</v>
      </c>
      <c r="I1169" t="s">
        <v>248</v>
      </c>
      <c r="J1169" t="s">
        <v>249</v>
      </c>
      <c r="K1169" t="s">
        <v>250</v>
      </c>
      <c r="L1169" t="s">
        <v>251</v>
      </c>
      <c r="O1169">
        <v>44982</v>
      </c>
      <c r="P1169" t="s">
        <v>252</v>
      </c>
      <c r="Q1169" t="s">
        <v>257</v>
      </c>
      <c r="S1169" t="s">
        <v>254</v>
      </c>
      <c r="T1169" t="s">
        <v>254</v>
      </c>
      <c r="U1169" t="s">
        <v>254</v>
      </c>
      <c r="V1169" t="s">
        <v>254</v>
      </c>
      <c r="W1169">
        <v>0</v>
      </c>
      <c r="X1169">
        <v>0</v>
      </c>
      <c r="Y1169">
        <v>0</v>
      </c>
      <c r="Z1169" s="27">
        <f t="shared" si="18"/>
        <v>0</v>
      </c>
    </row>
    <row r="1170" spans="1:26">
      <c r="A1170" t="s">
        <v>246</v>
      </c>
      <c r="B1170" t="s">
        <v>140</v>
      </c>
      <c r="C1170" t="s">
        <v>396</v>
      </c>
      <c r="D1170" t="s">
        <v>2404</v>
      </c>
      <c r="E1170" t="s">
        <v>46</v>
      </c>
      <c r="F1170">
        <v>12126183</v>
      </c>
      <c r="G1170">
        <v>44971</v>
      </c>
      <c r="H1170" t="s">
        <v>2992</v>
      </c>
      <c r="I1170" t="s">
        <v>248</v>
      </c>
      <c r="J1170" t="s">
        <v>259</v>
      </c>
      <c r="K1170" t="s">
        <v>250</v>
      </c>
      <c r="L1170" t="s">
        <v>251</v>
      </c>
      <c r="O1170">
        <v>44971</v>
      </c>
      <c r="P1170" t="s">
        <v>254</v>
      </c>
      <c r="Q1170" t="s">
        <v>253</v>
      </c>
      <c r="R1170">
        <v>44973</v>
      </c>
      <c r="S1170" t="s">
        <v>254</v>
      </c>
      <c r="T1170" t="s">
        <v>254</v>
      </c>
      <c r="U1170" t="s">
        <v>254</v>
      </c>
      <c r="V1170" t="s">
        <v>254</v>
      </c>
      <c r="W1170">
        <v>0</v>
      </c>
      <c r="X1170">
        <v>0</v>
      </c>
      <c r="Y1170">
        <v>227.5</v>
      </c>
      <c r="Z1170" s="27">
        <f t="shared" si="18"/>
        <v>227.5</v>
      </c>
    </row>
    <row r="1171" spans="1:26">
      <c r="A1171" t="s">
        <v>246</v>
      </c>
      <c r="B1171" t="s">
        <v>140</v>
      </c>
      <c r="C1171" t="s">
        <v>396</v>
      </c>
      <c r="D1171" t="s">
        <v>1250</v>
      </c>
      <c r="E1171" t="s">
        <v>46</v>
      </c>
      <c r="F1171">
        <v>11904312</v>
      </c>
      <c r="G1171">
        <v>44912</v>
      </c>
      <c r="H1171" t="s">
        <v>1251</v>
      </c>
      <c r="I1171" t="s">
        <v>255</v>
      </c>
      <c r="J1171" t="s">
        <v>249</v>
      </c>
      <c r="K1171" t="s">
        <v>250</v>
      </c>
      <c r="L1171" t="s">
        <v>251</v>
      </c>
      <c r="O1171">
        <v>44912</v>
      </c>
      <c r="P1171" t="s">
        <v>252</v>
      </c>
      <c r="Q1171" t="s">
        <v>253</v>
      </c>
      <c r="R1171">
        <v>44917</v>
      </c>
      <c r="S1171" t="s">
        <v>254</v>
      </c>
      <c r="T1171" t="s">
        <v>254</v>
      </c>
      <c r="U1171" t="s">
        <v>254</v>
      </c>
      <c r="V1171" t="s">
        <v>254</v>
      </c>
      <c r="W1171">
        <v>1833.27</v>
      </c>
      <c r="X1171">
        <v>1454.48</v>
      </c>
      <c r="Y1171">
        <v>2593.9299999999998</v>
      </c>
      <c r="Z1171" s="27">
        <f t="shared" si="18"/>
        <v>5881.68</v>
      </c>
    </row>
    <row r="1172" spans="1:26">
      <c r="A1172" t="s">
        <v>246</v>
      </c>
      <c r="B1172" t="s">
        <v>140</v>
      </c>
      <c r="C1172" t="s">
        <v>396</v>
      </c>
      <c r="D1172" t="s">
        <v>1250</v>
      </c>
      <c r="E1172" t="s">
        <v>46</v>
      </c>
      <c r="F1172">
        <v>11974142</v>
      </c>
      <c r="G1172">
        <v>44931</v>
      </c>
      <c r="H1172" t="s">
        <v>1897</v>
      </c>
      <c r="I1172" t="s">
        <v>255</v>
      </c>
      <c r="J1172" t="s">
        <v>249</v>
      </c>
      <c r="K1172" t="s">
        <v>250</v>
      </c>
      <c r="L1172" t="s">
        <v>251</v>
      </c>
      <c r="O1172">
        <v>44931</v>
      </c>
      <c r="P1172" t="s">
        <v>252</v>
      </c>
      <c r="Q1172" t="s">
        <v>253</v>
      </c>
      <c r="R1172">
        <v>44938</v>
      </c>
      <c r="S1172" t="s">
        <v>254</v>
      </c>
      <c r="T1172" t="s">
        <v>254</v>
      </c>
      <c r="U1172" t="s">
        <v>254</v>
      </c>
      <c r="V1172" t="s">
        <v>254</v>
      </c>
      <c r="W1172">
        <v>0</v>
      </c>
      <c r="X1172">
        <v>1081.6500000000001</v>
      </c>
      <c r="Y1172">
        <v>1861.1</v>
      </c>
      <c r="Z1172" s="27">
        <f t="shared" si="18"/>
        <v>2942.75</v>
      </c>
    </row>
    <row r="1173" spans="1:26">
      <c r="A1173" t="s">
        <v>246</v>
      </c>
      <c r="B1173" t="s">
        <v>140</v>
      </c>
      <c r="C1173" t="s">
        <v>396</v>
      </c>
      <c r="D1173" t="s">
        <v>1250</v>
      </c>
      <c r="E1173" t="s">
        <v>46</v>
      </c>
      <c r="F1173">
        <v>11995567</v>
      </c>
      <c r="G1173">
        <v>44938</v>
      </c>
      <c r="H1173" t="s">
        <v>1898</v>
      </c>
      <c r="I1173" t="s">
        <v>255</v>
      </c>
      <c r="J1173" t="s">
        <v>249</v>
      </c>
      <c r="K1173" t="s">
        <v>268</v>
      </c>
      <c r="L1173" t="s">
        <v>251</v>
      </c>
      <c r="O1173">
        <v>44938</v>
      </c>
      <c r="P1173" t="s">
        <v>252</v>
      </c>
      <c r="Q1173" t="s">
        <v>253</v>
      </c>
      <c r="R1173">
        <v>44943</v>
      </c>
      <c r="S1173" t="s">
        <v>254</v>
      </c>
      <c r="T1173" t="s">
        <v>254</v>
      </c>
      <c r="U1173" t="s">
        <v>254</v>
      </c>
      <c r="V1173" t="s">
        <v>254</v>
      </c>
      <c r="W1173">
        <v>0</v>
      </c>
      <c r="X1173">
        <v>24298.49</v>
      </c>
      <c r="Y1173">
        <v>12656.21</v>
      </c>
      <c r="Z1173" s="27">
        <f t="shared" si="18"/>
        <v>36954.699999999997</v>
      </c>
    </row>
    <row r="1174" spans="1:26">
      <c r="A1174" t="s">
        <v>246</v>
      </c>
      <c r="B1174" t="s">
        <v>2993</v>
      </c>
      <c r="C1174" t="s">
        <v>396</v>
      </c>
      <c r="D1174" t="s">
        <v>360</v>
      </c>
      <c r="E1174" t="s">
        <v>46</v>
      </c>
      <c r="F1174">
        <v>9189441</v>
      </c>
      <c r="G1174">
        <v>44910</v>
      </c>
      <c r="H1174" t="s">
        <v>1388</v>
      </c>
      <c r="I1174" t="s">
        <v>255</v>
      </c>
      <c r="J1174" t="s">
        <v>249</v>
      </c>
      <c r="K1174" t="s">
        <v>250</v>
      </c>
      <c r="L1174" t="s">
        <v>251</v>
      </c>
      <c r="O1174">
        <v>44910</v>
      </c>
      <c r="P1174" t="s">
        <v>252</v>
      </c>
      <c r="Q1174" t="s">
        <v>253</v>
      </c>
      <c r="R1174">
        <v>44915</v>
      </c>
      <c r="S1174" t="s">
        <v>254</v>
      </c>
      <c r="T1174" t="s">
        <v>254</v>
      </c>
      <c r="U1174" t="s">
        <v>254</v>
      </c>
      <c r="V1174" t="s">
        <v>254</v>
      </c>
      <c r="W1174">
        <v>0</v>
      </c>
      <c r="X1174">
        <v>3876.73</v>
      </c>
      <c r="Y1174">
        <v>3977.95</v>
      </c>
      <c r="Z1174" s="27">
        <f t="shared" si="18"/>
        <v>7854.68</v>
      </c>
    </row>
    <row r="1175" spans="1:26">
      <c r="A1175" t="s">
        <v>246</v>
      </c>
      <c r="B1175" t="s">
        <v>140</v>
      </c>
      <c r="C1175" t="s">
        <v>396</v>
      </c>
      <c r="D1175" t="s">
        <v>360</v>
      </c>
      <c r="E1175" t="s">
        <v>46</v>
      </c>
      <c r="F1175">
        <v>11860465</v>
      </c>
      <c r="G1175">
        <v>44901</v>
      </c>
      <c r="H1175" t="s">
        <v>1252</v>
      </c>
      <c r="I1175" t="s">
        <v>255</v>
      </c>
      <c r="L1175" t="s">
        <v>251</v>
      </c>
      <c r="O1175">
        <v>44901</v>
      </c>
      <c r="P1175" t="s">
        <v>252</v>
      </c>
      <c r="Q1175" t="s">
        <v>263</v>
      </c>
      <c r="R1175">
        <v>44904</v>
      </c>
      <c r="S1175" t="s">
        <v>254</v>
      </c>
      <c r="T1175" t="s">
        <v>254</v>
      </c>
      <c r="U1175" t="s">
        <v>254</v>
      </c>
      <c r="V1175" t="s">
        <v>254</v>
      </c>
      <c r="W1175">
        <v>10410.86</v>
      </c>
      <c r="X1175">
        <v>0</v>
      </c>
      <c r="Y1175">
        <v>0</v>
      </c>
      <c r="Z1175" s="27">
        <f t="shared" si="18"/>
        <v>10410.86</v>
      </c>
    </row>
    <row r="1176" spans="1:26">
      <c r="A1176" t="s">
        <v>246</v>
      </c>
      <c r="B1176" t="s">
        <v>140</v>
      </c>
      <c r="C1176" t="s">
        <v>396</v>
      </c>
      <c r="D1176" t="s">
        <v>1656</v>
      </c>
      <c r="E1176" t="s">
        <v>46</v>
      </c>
      <c r="F1176">
        <v>1376994</v>
      </c>
      <c r="G1176">
        <v>44944</v>
      </c>
      <c r="H1176" t="s">
        <v>1899</v>
      </c>
      <c r="I1176" t="s">
        <v>255</v>
      </c>
      <c r="J1176" t="s">
        <v>249</v>
      </c>
      <c r="K1176" t="s">
        <v>250</v>
      </c>
      <c r="L1176" t="s">
        <v>251</v>
      </c>
      <c r="O1176">
        <v>44944</v>
      </c>
      <c r="P1176" t="s">
        <v>252</v>
      </c>
      <c r="Q1176" t="s">
        <v>282</v>
      </c>
      <c r="R1176">
        <v>44945</v>
      </c>
      <c r="S1176" t="s">
        <v>254</v>
      </c>
      <c r="T1176" t="s">
        <v>254</v>
      </c>
      <c r="U1176" t="s">
        <v>254</v>
      </c>
      <c r="V1176" t="s">
        <v>254</v>
      </c>
      <c r="W1176">
        <v>0</v>
      </c>
      <c r="X1176">
        <v>42.4</v>
      </c>
      <c r="Y1176">
        <v>0</v>
      </c>
      <c r="Z1176" s="27">
        <f t="shared" si="18"/>
        <v>42.4</v>
      </c>
    </row>
    <row r="1177" spans="1:26">
      <c r="A1177" t="s">
        <v>246</v>
      </c>
      <c r="B1177" t="s">
        <v>140</v>
      </c>
      <c r="C1177" t="s">
        <v>396</v>
      </c>
      <c r="D1177" t="s">
        <v>1005</v>
      </c>
      <c r="E1177" t="s">
        <v>46</v>
      </c>
      <c r="F1177">
        <v>12172585</v>
      </c>
      <c r="G1177">
        <v>44985</v>
      </c>
      <c r="H1177" t="s">
        <v>2994</v>
      </c>
      <c r="I1177" t="s">
        <v>248</v>
      </c>
      <c r="J1177" t="s">
        <v>249</v>
      </c>
      <c r="K1177" t="s">
        <v>250</v>
      </c>
      <c r="L1177" t="s">
        <v>251</v>
      </c>
      <c r="O1177">
        <v>44985</v>
      </c>
      <c r="P1177" t="s">
        <v>252</v>
      </c>
      <c r="Q1177" t="s">
        <v>1406</v>
      </c>
      <c r="S1177" t="s">
        <v>254</v>
      </c>
      <c r="T1177" t="s">
        <v>254</v>
      </c>
      <c r="U1177" t="s">
        <v>254</v>
      </c>
      <c r="V1177" t="s">
        <v>254</v>
      </c>
      <c r="W1177">
        <v>0</v>
      </c>
      <c r="X1177">
        <v>0</v>
      </c>
      <c r="Y1177">
        <v>0</v>
      </c>
      <c r="Z1177" s="27">
        <f t="shared" si="18"/>
        <v>0</v>
      </c>
    </row>
    <row r="1178" spans="1:26">
      <c r="A1178" t="s">
        <v>246</v>
      </c>
      <c r="B1178" t="s">
        <v>164</v>
      </c>
      <c r="C1178" t="s">
        <v>165</v>
      </c>
      <c r="D1178" t="s">
        <v>264</v>
      </c>
      <c r="E1178" t="s">
        <v>54</v>
      </c>
      <c r="F1178">
        <v>11964144</v>
      </c>
      <c r="G1178">
        <v>44929</v>
      </c>
      <c r="H1178" t="s">
        <v>1900</v>
      </c>
      <c r="I1178" t="s">
        <v>255</v>
      </c>
      <c r="J1178" t="s">
        <v>249</v>
      </c>
      <c r="K1178" t="s">
        <v>250</v>
      </c>
      <c r="L1178" t="s">
        <v>251</v>
      </c>
      <c r="O1178">
        <v>44929</v>
      </c>
      <c r="P1178" t="s">
        <v>252</v>
      </c>
      <c r="Q1178" t="s">
        <v>253</v>
      </c>
      <c r="R1178">
        <v>44930</v>
      </c>
      <c r="S1178" t="s">
        <v>254</v>
      </c>
      <c r="T1178" t="s">
        <v>254</v>
      </c>
      <c r="U1178" t="s">
        <v>254</v>
      </c>
      <c r="V1178" t="s">
        <v>254</v>
      </c>
      <c r="W1178">
        <v>0</v>
      </c>
      <c r="X1178">
        <v>33367</v>
      </c>
      <c r="Y1178">
        <v>27417</v>
      </c>
      <c r="Z1178" s="27">
        <f t="shared" si="18"/>
        <v>60784</v>
      </c>
    </row>
    <row r="1179" spans="1:26">
      <c r="A1179" t="s">
        <v>246</v>
      </c>
      <c r="B1179" t="s">
        <v>164</v>
      </c>
      <c r="C1179" t="s">
        <v>165</v>
      </c>
      <c r="D1179" t="s">
        <v>53</v>
      </c>
      <c r="E1179" t="s">
        <v>54</v>
      </c>
      <c r="F1179">
        <v>643108</v>
      </c>
      <c r="G1179">
        <v>44936</v>
      </c>
      <c r="H1179" t="s">
        <v>1901</v>
      </c>
      <c r="I1179" t="s">
        <v>255</v>
      </c>
      <c r="J1179" t="s">
        <v>249</v>
      </c>
      <c r="K1179" t="s">
        <v>268</v>
      </c>
      <c r="L1179" t="s">
        <v>251</v>
      </c>
      <c r="O1179">
        <v>44936</v>
      </c>
      <c r="P1179" t="s">
        <v>252</v>
      </c>
      <c r="Q1179" t="s">
        <v>282</v>
      </c>
      <c r="S1179" t="s">
        <v>254</v>
      </c>
      <c r="T1179" t="s">
        <v>254</v>
      </c>
      <c r="U1179" t="s">
        <v>254</v>
      </c>
      <c r="V1179" t="s">
        <v>254</v>
      </c>
      <c r="W1179">
        <v>0</v>
      </c>
      <c r="X1179">
        <v>25</v>
      </c>
      <c r="Y1179">
        <v>0</v>
      </c>
      <c r="Z1179" s="27">
        <f t="shared" si="18"/>
        <v>25</v>
      </c>
    </row>
    <row r="1180" spans="1:26">
      <c r="A1180" t="s">
        <v>246</v>
      </c>
      <c r="B1180" t="s">
        <v>164</v>
      </c>
      <c r="C1180" t="s">
        <v>165</v>
      </c>
      <c r="D1180" t="s">
        <v>53</v>
      </c>
      <c r="E1180" t="s">
        <v>54</v>
      </c>
      <c r="F1180">
        <v>11639370</v>
      </c>
      <c r="G1180">
        <v>44949</v>
      </c>
      <c r="H1180" t="s">
        <v>1902</v>
      </c>
      <c r="I1180" t="s">
        <v>255</v>
      </c>
      <c r="J1180" t="s">
        <v>249</v>
      </c>
      <c r="K1180" t="s">
        <v>250</v>
      </c>
      <c r="L1180" t="s">
        <v>251</v>
      </c>
      <c r="O1180">
        <v>44949</v>
      </c>
      <c r="P1180" t="s">
        <v>252</v>
      </c>
      <c r="Q1180" t="s">
        <v>253</v>
      </c>
      <c r="R1180">
        <v>44950</v>
      </c>
      <c r="S1180" t="s">
        <v>254</v>
      </c>
      <c r="T1180" t="s">
        <v>254</v>
      </c>
      <c r="U1180" t="s">
        <v>254</v>
      </c>
      <c r="V1180" t="s">
        <v>254</v>
      </c>
      <c r="W1180">
        <v>0</v>
      </c>
      <c r="X1180">
        <v>2058.25</v>
      </c>
      <c r="Y1180">
        <v>10218.5</v>
      </c>
      <c r="Z1180" s="27">
        <f t="shared" si="18"/>
        <v>12276.75</v>
      </c>
    </row>
    <row r="1181" spans="1:26">
      <c r="A1181" t="s">
        <v>246</v>
      </c>
      <c r="B1181" t="s">
        <v>164</v>
      </c>
      <c r="C1181" t="s">
        <v>165</v>
      </c>
      <c r="D1181" t="s">
        <v>53</v>
      </c>
      <c r="E1181" t="s">
        <v>54</v>
      </c>
      <c r="F1181">
        <v>11731232</v>
      </c>
      <c r="G1181">
        <v>44908</v>
      </c>
      <c r="H1181" t="s">
        <v>1253</v>
      </c>
      <c r="I1181" t="s">
        <v>248</v>
      </c>
      <c r="J1181" t="s">
        <v>249</v>
      </c>
      <c r="K1181" t="s">
        <v>250</v>
      </c>
      <c r="L1181" t="s">
        <v>251</v>
      </c>
      <c r="O1181">
        <v>44908</v>
      </c>
      <c r="P1181" t="s">
        <v>252</v>
      </c>
      <c r="Q1181" t="s">
        <v>253</v>
      </c>
      <c r="R1181">
        <v>44909</v>
      </c>
      <c r="S1181" t="s">
        <v>254</v>
      </c>
      <c r="T1181" t="s">
        <v>254</v>
      </c>
      <c r="U1181" t="s">
        <v>254</v>
      </c>
      <c r="V1181" t="s">
        <v>254</v>
      </c>
      <c r="W1181">
        <v>7751.2</v>
      </c>
      <c r="X1181">
        <v>10297.76</v>
      </c>
      <c r="Y1181">
        <v>1873.85</v>
      </c>
      <c r="Z1181" s="27">
        <f t="shared" si="18"/>
        <v>19922.809999999998</v>
      </c>
    </row>
    <row r="1182" spans="1:26">
      <c r="A1182" t="s">
        <v>246</v>
      </c>
      <c r="B1182" t="s">
        <v>164</v>
      </c>
      <c r="C1182" t="s">
        <v>165</v>
      </c>
      <c r="D1182" t="s">
        <v>53</v>
      </c>
      <c r="E1182" t="s">
        <v>54</v>
      </c>
      <c r="F1182">
        <v>11873468</v>
      </c>
      <c r="G1182">
        <v>44904</v>
      </c>
      <c r="H1182" t="s">
        <v>1254</v>
      </c>
      <c r="I1182" t="s">
        <v>255</v>
      </c>
      <c r="J1182" t="s">
        <v>249</v>
      </c>
      <c r="K1182" t="s">
        <v>250</v>
      </c>
      <c r="L1182" t="s">
        <v>251</v>
      </c>
      <c r="O1182">
        <v>44904</v>
      </c>
      <c r="P1182" t="s">
        <v>252</v>
      </c>
      <c r="Q1182" t="s">
        <v>282</v>
      </c>
      <c r="R1182">
        <v>44907</v>
      </c>
      <c r="S1182" t="s">
        <v>254</v>
      </c>
      <c r="T1182" t="s">
        <v>254</v>
      </c>
      <c r="U1182" t="s">
        <v>254</v>
      </c>
      <c r="V1182" t="s">
        <v>254</v>
      </c>
      <c r="W1182">
        <v>4447</v>
      </c>
      <c r="X1182">
        <v>1246</v>
      </c>
      <c r="Y1182">
        <v>0</v>
      </c>
      <c r="Z1182" s="27">
        <f t="shared" si="18"/>
        <v>5693</v>
      </c>
    </row>
    <row r="1183" spans="1:26">
      <c r="A1183" t="s">
        <v>246</v>
      </c>
      <c r="B1183" t="s">
        <v>164</v>
      </c>
      <c r="C1183" t="s">
        <v>165</v>
      </c>
      <c r="D1183" t="s">
        <v>53</v>
      </c>
      <c r="E1183" t="s">
        <v>54</v>
      </c>
      <c r="F1183">
        <v>11899762</v>
      </c>
      <c r="G1183">
        <v>44911</v>
      </c>
      <c r="H1183" t="s">
        <v>1255</v>
      </c>
      <c r="I1183" t="s">
        <v>248</v>
      </c>
      <c r="J1183" t="s">
        <v>249</v>
      </c>
      <c r="K1183" t="s">
        <v>250</v>
      </c>
      <c r="L1183" t="s">
        <v>251</v>
      </c>
      <c r="O1183">
        <v>44911</v>
      </c>
      <c r="P1183" t="s">
        <v>252</v>
      </c>
      <c r="Q1183" t="s">
        <v>253</v>
      </c>
      <c r="R1183">
        <v>44914</v>
      </c>
      <c r="S1183" t="s">
        <v>254</v>
      </c>
      <c r="T1183" t="s">
        <v>254</v>
      </c>
      <c r="U1183" t="s">
        <v>254</v>
      </c>
      <c r="V1183" t="s">
        <v>254</v>
      </c>
      <c r="W1183">
        <v>2445.0100000000002</v>
      </c>
      <c r="X1183">
        <v>1256</v>
      </c>
      <c r="Y1183">
        <v>2148</v>
      </c>
      <c r="Z1183" s="27">
        <f t="shared" si="18"/>
        <v>5849.01</v>
      </c>
    </row>
    <row r="1184" spans="1:26">
      <c r="A1184" t="s">
        <v>246</v>
      </c>
      <c r="B1184" t="s">
        <v>164</v>
      </c>
      <c r="C1184" t="s">
        <v>165</v>
      </c>
      <c r="D1184" t="s">
        <v>53</v>
      </c>
      <c r="E1184" t="s">
        <v>54</v>
      </c>
      <c r="F1184">
        <v>11900573</v>
      </c>
      <c r="G1184">
        <v>44911</v>
      </c>
      <c r="H1184" t="s">
        <v>1256</v>
      </c>
      <c r="I1184" t="s">
        <v>255</v>
      </c>
      <c r="L1184" t="s">
        <v>251</v>
      </c>
      <c r="O1184">
        <v>44911</v>
      </c>
      <c r="P1184" t="s">
        <v>252</v>
      </c>
      <c r="Q1184" t="s">
        <v>263</v>
      </c>
      <c r="R1184">
        <v>44914</v>
      </c>
      <c r="S1184" t="s">
        <v>254</v>
      </c>
      <c r="T1184" t="s">
        <v>254</v>
      </c>
      <c r="U1184" t="s">
        <v>254</v>
      </c>
      <c r="V1184" t="s">
        <v>254</v>
      </c>
      <c r="W1184">
        <v>1</v>
      </c>
      <c r="X1184">
        <v>0</v>
      </c>
      <c r="Y1184">
        <v>0</v>
      </c>
      <c r="Z1184" s="27">
        <f t="shared" si="18"/>
        <v>1</v>
      </c>
    </row>
    <row r="1185" spans="1:26">
      <c r="A1185" t="s">
        <v>246</v>
      </c>
      <c r="B1185" t="s">
        <v>164</v>
      </c>
      <c r="C1185" t="s">
        <v>165</v>
      </c>
      <c r="D1185" t="s">
        <v>53</v>
      </c>
      <c r="E1185" t="s">
        <v>54</v>
      </c>
      <c r="F1185">
        <v>11978614</v>
      </c>
      <c r="G1185">
        <v>44964</v>
      </c>
      <c r="H1185" t="s">
        <v>2995</v>
      </c>
      <c r="I1185" t="s">
        <v>255</v>
      </c>
      <c r="J1185" t="s">
        <v>249</v>
      </c>
      <c r="K1185" t="s">
        <v>250</v>
      </c>
      <c r="L1185" t="s">
        <v>251</v>
      </c>
      <c r="O1185">
        <v>44964</v>
      </c>
      <c r="P1185" t="s">
        <v>252</v>
      </c>
      <c r="Q1185" t="s">
        <v>253</v>
      </c>
      <c r="R1185">
        <v>44965</v>
      </c>
      <c r="S1185" t="s">
        <v>254</v>
      </c>
      <c r="T1185" t="s">
        <v>254</v>
      </c>
      <c r="U1185" t="s">
        <v>254</v>
      </c>
      <c r="V1185" t="s">
        <v>254</v>
      </c>
      <c r="W1185">
        <v>0</v>
      </c>
      <c r="X1185">
        <v>0</v>
      </c>
      <c r="Y1185">
        <v>2547</v>
      </c>
      <c r="Z1185" s="27">
        <f t="shared" si="18"/>
        <v>2547</v>
      </c>
    </row>
    <row r="1186" spans="1:26">
      <c r="A1186" t="s">
        <v>246</v>
      </c>
      <c r="B1186" t="s">
        <v>164</v>
      </c>
      <c r="C1186" t="s">
        <v>165</v>
      </c>
      <c r="D1186" t="s">
        <v>53</v>
      </c>
      <c r="E1186" t="s">
        <v>54</v>
      </c>
      <c r="F1186">
        <v>11987745</v>
      </c>
      <c r="G1186">
        <v>44936</v>
      </c>
      <c r="H1186" t="s">
        <v>1903</v>
      </c>
      <c r="I1186" t="s">
        <v>255</v>
      </c>
      <c r="J1186" t="s">
        <v>249</v>
      </c>
      <c r="K1186" t="s">
        <v>268</v>
      </c>
      <c r="L1186" t="s">
        <v>251</v>
      </c>
      <c r="O1186">
        <v>44936</v>
      </c>
      <c r="P1186" t="s">
        <v>252</v>
      </c>
      <c r="Q1186" t="s">
        <v>253</v>
      </c>
      <c r="R1186">
        <v>44937</v>
      </c>
      <c r="S1186" t="s">
        <v>254</v>
      </c>
      <c r="T1186" t="s">
        <v>254</v>
      </c>
      <c r="U1186" t="s">
        <v>254</v>
      </c>
      <c r="V1186" t="s">
        <v>254</v>
      </c>
      <c r="W1186">
        <v>0</v>
      </c>
      <c r="X1186">
        <v>10</v>
      </c>
      <c r="Y1186">
        <v>14.66</v>
      </c>
      <c r="Z1186" s="27">
        <f t="shared" si="18"/>
        <v>24.66</v>
      </c>
    </row>
    <row r="1187" spans="1:26">
      <c r="A1187" t="s">
        <v>246</v>
      </c>
      <c r="B1187" t="s">
        <v>164</v>
      </c>
      <c r="C1187" t="s">
        <v>165</v>
      </c>
      <c r="D1187" t="s">
        <v>53</v>
      </c>
      <c r="E1187" t="s">
        <v>54</v>
      </c>
      <c r="F1187">
        <v>12026623</v>
      </c>
      <c r="G1187">
        <v>44949</v>
      </c>
      <c r="H1187" t="s">
        <v>1904</v>
      </c>
      <c r="I1187" t="s">
        <v>255</v>
      </c>
      <c r="J1187" t="s">
        <v>249</v>
      </c>
      <c r="K1187" t="s">
        <v>250</v>
      </c>
      <c r="L1187" t="s">
        <v>251</v>
      </c>
      <c r="O1187">
        <v>44949</v>
      </c>
      <c r="P1187" t="s">
        <v>252</v>
      </c>
      <c r="Q1187" t="s">
        <v>257</v>
      </c>
      <c r="S1187" t="s">
        <v>254</v>
      </c>
      <c r="T1187" t="s">
        <v>254</v>
      </c>
      <c r="U1187" t="s">
        <v>254</v>
      </c>
      <c r="V1187" t="s">
        <v>254</v>
      </c>
      <c r="W1187">
        <v>0</v>
      </c>
      <c r="X1187">
        <v>0</v>
      </c>
      <c r="Y1187">
        <v>0</v>
      </c>
      <c r="Z1187" s="27">
        <f t="shared" si="18"/>
        <v>0</v>
      </c>
    </row>
    <row r="1188" spans="1:26">
      <c r="A1188" t="s">
        <v>246</v>
      </c>
      <c r="B1188" t="s">
        <v>164</v>
      </c>
      <c r="C1188" t="s">
        <v>165</v>
      </c>
      <c r="D1188" t="s">
        <v>53</v>
      </c>
      <c r="E1188" t="s">
        <v>54</v>
      </c>
      <c r="F1188">
        <v>12107687</v>
      </c>
      <c r="G1188">
        <v>44965</v>
      </c>
      <c r="H1188" t="s">
        <v>2996</v>
      </c>
      <c r="I1188" t="s">
        <v>248</v>
      </c>
      <c r="J1188" t="s">
        <v>259</v>
      </c>
      <c r="K1188" t="s">
        <v>250</v>
      </c>
      <c r="L1188" t="s">
        <v>251</v>
      </c>
      <c r="O1188">
        <v>44965</v>
      </c>
      <c r="P1188" t="s">
        <v>254</v>
      </c>
      <c r="Q1188" t="s">
        <v>253</v>
      </c>
      <c r="R1188">
        <v>44968</v>
      </c>
      <c r="S1188" t="s">
        <v>254</v>
      </c>
      <c r="T1188" t="s">
        <v>254</v>
      </c>
      <c r="U1188" t="s">
        <v>254</v>
      </c>
      <c r="V1188" t="s">
        <v>254</v>
      </c>
      <c r="W1188">
        <v>0</v>
      </c>
      <c r="X1188">
        <v>0</v>
      </c>
      <c r="Y1188">
        <v>3269.9300079345703</v>
      </c>
      <c r="Z1188" s="27">
        <f t="shared" si="18"/>
        <v>3269.9300079345703</v>
      </c>
    </row>
    <row r="1189" spans="1:26">
      <c r="A1189" t="s">
        <v>246</v>
      </c>
      <c r="B1189" t="s">
        <v>164</v>
      </c>
      <c r="C1189" t="s">
        <v>165</v>
      </c>
      <c r="D1189" t="s">
        <v>53</v>
      </c>
      <c r="E1189" t="s">
        <v>54</v>
      </c>
      <c r="F1189">
        <v>12121676</v>
      </c>
      <c r="G1189">
        <v>44970</v>
      </c>
      <c r="H1189" t="s">
        <v>2997</v>
      </c>
      <c r="I1189" t="s">
        <v>248</v>
      </c>
      <c r="J1189" t="s">
        <v>259</v>
      </c>
      <c r="K1189" t="s">
        <v>250</v>
      </c>
      <c r="L1189" t="s">
        <v>251</v>
      </c>
      <c r="O1189">
        <v>44970</v>
      </c>
      <c r="P1189" t="s">
        <v>254</v>
      </c>
      <c r="Q1189" t="s">
        <v>253</v>
      </c>
      <c r="R1189">
        <v>44973</v>
      </c>
      <c r="S1189" t="s">
        <v>254</v>
      </c>
      <c r="T1189" t="s">
        <v>254</v>
      </c>
      <c r="U1189" t="s">
        <v>254</v>
      </c>
      <c r="V1189" t="s">
        <v>254</v>
      </c>
      <c r="W1189">
        <v>0</v>
      </c>
      <c r="X1189">
        <v>0</v>
      </c>
      <c r="Y1189">
        <v>2647.7000427246094</v>
      </c>
      <c r="Z1189" s="27">
        <f t="shared" si="18"/>
        <v>2647.7000427246094</v>
      </c>
    </row>
    <row r="1190" spans="1:26">
      <c r="A1190" t="s">
        <v>246</v>
      </c>
      <c r="B1190" t="s">
        <v>164</v>
      </c>
      <c r="C1190" t="s">
        <v>165</v>
      </c>
      <c r="D1190" t="s">
        <v>53</v>
      </c>
      <c r="E1190" t="s">
        <v>54</v>
      </c>
      <c r="F1190">
        <v>12138109</v>
      </c>
      <c r="G1190">
        <v>44973</v>
      </c>
      <c r="H1190" t="s">
        <v>2998</v>
      </c>
      <c r="I1190" t="s">
        <v>248</v>
      </c>
      <c r="J1190" t="s">
        <v>249</v>
      </c>
      <c r="K1190" t="s">
        <v>250</v>
      </c>
      <c r="L1190" t="s">
        <v>251</v>
      </c>
      <c r="O1190">
        <v>44973</v>
      </c>
      <c r="P1190" t="s">
        <v>252</v>
      </c>
      <c r="Q1190" t="s">
        <v>257</v>
      </c>
      <c r="S1190" t="s">
        <v>254</v>
      </c>
      <c r="T1190" t="s">
        <v>254</v>
      </c>
      <c r="U1190" t="s">
        <v>254</v>
      </c>
      <c r="V1190" t="s">
        <v>254</v>
      </c>
      <c r="W1190">
        <v>0</v>
      </c>
      <c r="X1190">
        <v>0</v>
      </c>
      <c r="Y1190">
        <v>0</v>
      </c>
      <c r="Z1190" s="27">
        <f t="shared" si="18"/>
        <v>0</v>
      </c>
    </row>
    <row r="1191" spans="1:26">
      <c r="A1191" t="s">
        <v>246</v>
      </c>
      <c r="B1191" t="s">
        <v>164</v>
      </c>
      <c r="C1191" t="s">
        <v>165</v>
      </c>
      <c r="D1191" t="s">
        <v>53</v>
      </c>
      <c r="E1191" t="s">
        <v>54</v>
      </c>
      <c r="F1191">
        <v>12138341</v>
      </c>
      <c r="G1191">
        <v>44973</v>
      </c>
      <c r="H1191" t="s">
        <v>2999</v>
      </c>
      <c r="I1191" t="s">
        <v>271</v>
      </c>
      <c r="J1191" t="s">
        <v>249</v>
      </c>
      <c r="K1191" t="s">
        <v>250</v>
      </c>
      <c r="L1191" t="s">
        <v>251</v>
      </c>
      <c r="O1191">
        <v>44973</v>
      </c>
      <c r="P1191" t="s">
        <v>252</v>
      </c>
      <c r="Q1191" t="s">
        <v>257</v>
      </c>
      <c r="S1191" t="s">
        <v>254</v>
      </c>
      <c r="T1191" t="s">
        <v>254</v>
      </c>
      <c r="U1191" t="s">
        <v>254</v>
      </c>
      <c r="V1191" t="s">
        <v>254</v>
      </c>
      <c r="W1191">
        <v>0</v>
      </c>
      <c r="X1191">
        <v>0</v>
      </c>
      <c r="Y1191">
        <v>0</v>
      </c>
      <c r="Z1191" s="27">
        <f t="shared" si="18"/>
        <v>0</v>
      </c>
    </row>
    <row r="1192" spans="1:26">
      <c r="A1192" t="s">
        <v>246</v>
      </c>
      <c r="B1192" t="s">
        <v>164</v>
      </c>
      <c r="C1192" t="s">
        <v>165</v>
      </c>
      <c r="D1192" t="s">
        <v>277</v>
      </c>
      <c r="E1192" t="s">
        <v>54</v>
      </c>
      <c r="F1192">
        <v>11608785</v>
      </c>
      <c r="G1192">
        <v>44967</v>
      </c>
      <c r="H1192" t="s">
        <v>3000</v>
      </c>
      <c r="I1192" t="s">
        <v>255</v>
      </c>
      <c r="J1192" t="s">
        <v>249</v>
      </c>
      <c r="K1192" t="s">
        <v>250</v>
      </c>
      <c r="L1192" t="s">
        <v>251</v>
      </c>
      <c r="O1192">
        <v>44972</v>
      </c>
      <c r="P1192" t="s">
        <v>252</v>
      </c>
      <c r="Q1192" t="s">
        <v>253</v>
      </c>
      <c r="R1192">
        <v>44973</v>
      </c>
      <c r="S1192" t="s">
        <v>254</v>
      </c>
      <c r="T1192" t="s">
        <v>254</v>
      </c>
      <c r="U1192" t="s">
        <v>254</v>
      </c>
      <c r="V1192" t="s">
        <v>254</v>
      </c>
      <c r="W1192">
        <v>221.92</v>
      </c>
      <c r="X1192">
        <v>0</v>
      </c>
      <c r="Y1192">
        <v>505.01</v>
      </c>
      <c r="Z1192" s="27">
        <f t="shared" si="18"/>
        <v>726.93</v>
      </c>
    </row>
    <row r="1193" spans="1:26">
      <c r="A1193" t="s">
        <v>246</v>
      </c>
      <c r="B1193" t="s">
        <v>164</v>
      </c>
      <c r="C1193" t="s">
        <v>165</v>
      </c>
      <c r="D1193" t="s">
        <v>277</v>
      </c>
      <c r="E1193" t="s">
        <v>54</v>
      </c>
      <c r="F1193">
        <v>12068867</v>
      </c>
      <c r="G1193">
        <v>44957</v>
      </c>
      <c r="H1193" t="s">
        <v>1905</v>
      </c>
      <c r="I1193" t="s">
        <v>255</v>
      </c>
      <c r="J1193" t="s">
        <v>249</v>
      </c>
      <c r="K1193" t="s">
        <v>250</v>
      </c>
      <c r="L1193" t="s">
        <v>251</v>
      </c>
      <c r="O1193">
        <v>44957</v>
      </c>
      <c r="P1193" t="s">
        <v>252</v>
      </c>
      <c r="Q1193" t="s">
        <v>257</v>
      </c>
      <c r="R1193">
        <v>44958</v>
      </c>
      <c r="S1193" t="s">
        <v>254</v>
      </c>
      <c r="T1193" t="s">
        <v>254</v>
      </c>
      <c r="U1193" t="s">
        <v>254</v>
      </c>
      <c r="V1193" t="s">
        <v>254</v>
      </c>
      <c r="W1193">
        <v>0</v>
      </c>
      <c r="X1193">
        <v>0</v>
      </c>
      <c r="Y1193">
        <v>0.03</v>
      </c>
      <c r="Z1193" s="27">
        <f t="shared" si="18"/>
        <v>0.03</v>
      </c>
    </row>
    <row r="1194" spans="1:26">
      <c r="A1194" t="s">
        <v>246</v>
      </c>
      <c r="B1194" t="s">
        <v>164</v>
      </c>
      <c r="C1194" t="s">
        <v>165</v>
      </c>
      <c r="D1194" t="s">
        <v>277</v>
      </c>
      <c r="E1194" t="s">
        <v>54</v>
      </c>
      <c r="F1194">
        <v>12069701</v>
      </c>
      <c r="G1194">
        <v>44957</v>
      </c>
      <c r="H1194" t="s">
        <v>1906</v>
      </c>
      <c r="I1194" t="s">
        <v>255</v>
      </c>
      <c r="J1194" t="s">
        <v>249</v>
      </c>
      <c r="K1194" t="s">
        <v>250</v>
      </c>
      <c r="L1194" t="s">
        <v>251</v>
      </c>
      <c r="O1194">
        <v>44957</v>
      </c>
      <c r="P1194" t="s">
        <v>252</v>
      </c>
      <c r="Q1194" t="s">
        <v>253</v>
      </c>
      <c r="R1194">
        <v>44958</v>
      </c>
      <c r="S1194" t="s">
        <v>254</v>
      </c>
      <c r="T1194" t="s">
        <v>254</v>
      </c>
      <c r="U1194" t="s">
        <v>254</v>
      </c>
      <c r="V1194" t="s">
        <v>254</v>
      </c>
      <c r="W1194">
        <v>0</v>
      </c>
      <c r="X1194">
        <v>0</v>
      </c>
      <c r="Y1194">
        <v>3864.52</v>
      </c>
      <c r="Z1194" s="27">
        <f t="shared" si="18"/>
        <v>3864.52</v>
      </c>
    </row>
    <row r="1195" spans="1:26">
      <c r="A1195" t="s">
        <v>246</v>
      </c>
      <c r="B1195" t="s">
        <v>164</v>
      </c>
      <c r="C1195" t="s">
        <v>165</v>
      </c>
      <c r="D1195" t="s">
        <v>277</v>
      </c>
      <c r="E1195" t="s">
        <v>54</v>
      </c>
      <c r="F1195">
        <v>12079514</v>
      </c>
      <c r="G1195">
        <v>44958</v>
      </c>
      <c r="H1195" t="s">
        <v>3001</v>
      </c>
      <c r="I1195" t="s">
        <v>255</v>
      </c>
      <c r="J1195" t="s">
        <v>249</v>
      </c>
      <c r="K1195" t="s">
        <v>250</v>
      </c>
      <c r="L1195" t="s">
        <v>251</v>
      </c>
      <c r="O1195">
        <v>44958</v>
      </c>
      <c r="P1195" t="s">
        <v>252</v>
      </c>
      <c r="Q1195" t="s">
        <v>253</v>
      </c>
      <c r="R1195">
        <v>44959</v>
      </c>
      <c r="S1195" t="s">
        <v>254</v>
      </c>
      <c r="T1195" t="s">
        <v>254</v>
      </c>
      <c r="U1195" t="s">
        <v>254</v>
      </c>
      <c r="V1195" t="s">
        <v>254</v>
      </c>
      <c r="W1195">
        <v>0</v>
      </c>
      <c r="X1195">
        <v>0</v>
      </c>
      <c r="Y1195">
        <v>1</v>
      </c>
      <c r="Z1195" s="27">
        <f t="shared" si="18"/>
        <v>1</v>
      </c>
    </row>
    <row r="1196" spans="1:26">
      <c r="A1196" t="s">
        <v>246</v>
      </c>
      <c r="B1196" t="s">
        <v>164</v>
      </c>
      <c r="C1196" t="s">
        <v>165</v>
      </c>
      <c r="D1196" t="s">
        <v>277</v>
      </c>
      <c r="E1196" t="s">
        <v>54</v>
      </c>
      <c r="F1196">
        <v>12084892</v>
      </c>
      <c r="G1196">
        <v>44959</v>
      </c>
      <c r="H1196" t="s">
        <v>3002</v>
      </c>
      <c r="I1196" t="s">
        <v>255</v>
      </c>
      <c r="J1196" t="s">
        <v>249</v>
      </c>
      <c r="K1196" t="s">
        <v>250</v>
      </c>
      <c r="L1196" t="s">
        <v>251</v>
      </c>
      <c r="O1196">
        <v>44959</v>
      </c>
      <c r="P1196" t="s">
        <v>252</v>
      </c>
      <c r="Q1196" t="s">
        <v>253</v>
      </c>
      <c r="R1196">
        <v>44960</v>
      </c>
      <c r="S1196" t="s">
        <v>254</v>
      </c>
      <c r="T1196" t="s">
        <v>254</v>
      </c>
      <c r="U1196" t="s">
        <v>254</v>
      </c>
      <c r="V1196" t="s">
        <v>254</v>
      </c>
      <c r="W1196">
        <v>0</v>
      </c>
      <c r="X1196">
        <v>0</v>
      </c>
      <c r="Y1196">
        <v>1</v>
      </c>
      <c r="Z1196" s="27">
        <f t="shared" si="18"/>
        <v>1</v>
      </c>
    </row>
    <row r="1197" spans="1:26">
      <c r="A1197" t="s">
        <v>246</v>
      </c>
      <c r="B1197" t="s">
        <v>164</v>
      </c>
      <c r="C1197" t="s">
        <v>165</v>
      </c>
      <c r="D1197" t="s">
        <v>277</v>
      </c>
      <c r="E1197" t="s">
        <v>54</v>
      </c>
      <c r="F1197">
        <v>12091064</v>
      </c>
      <c r="G1197">
        <v>44960</v>
      </c>
      <c r="H1197" t="s">
        <v>3003</v>
      </c>
      <c r="I1197" t="s">
        <v>255</v>
      </c>
      <c r="J1197" t="s">
        <v>249</v>
      </c>
      <c r="K1197" t="s">
        <v>250</v>
      </c>
      <c r="L1197" t="s">
        <v>251</v>
      </c>
      <c r="O1197">
        <v>44960</v>
      </c>
      <c r="P1197" t="s">
        <v>252</v>
      </c>
      <c r="Q1197" t="s">
        <v>253</v>
      </c>
      <c r="R1197">
        <v>44963</v>
      </c>
      <c r="S1197" t="s">
        <v>254</v>
      </c>
      <c r="T1197" t="s">
        <v>254</v>
      </c>
      <c r="U1197" t="s">
        <v>254</v>
      </c>
      <c r="V1197" t="s">
        <v>254</v>
      </c>
      <c r="W1197">
        <v>0</v>
      </c>
      <c r="X1197">
        <v>0</v>
      </c>
      <c r="Y1197">
        <v>1411.7</v>
      </c>
      <c r="Z1197" s="27">
        <f t="shared" si="18"/>
        <v>1411.7</v>
      </c>
    </row>
    <row r="1198" spans="1:26">
      <c r="A1198" t="s">
        <v>246</v>
      </c>
      <c r="B1198" t="s">
        <v>164</v>
      </c>
      <c r="C1198" t="s">
        <v>165</v>
      </c>
      <c r="D1198" t="s">
        <v>277</v>
      </c>
      <c r="E1198" t="s">
        <v>54</v>
      </c>
      <c r="F1198">
        <v>12111736</v>
      </c>
      <c r="G1198">
        <v>44966</v>
      </c>
      <c r="H1198" t="s">
        <v>3004</v>
      </c>
      <c r="I1198" t="s">
        <v>271</v>
      </c>
      <c r="J1198" t="s">
        <v>249</v>
      </c>
      <c r="K1198" t="s">
        <v>250</v>
      </c>
      <c r="L1198" t="s">
        <v>251</v>
      </c>
      <c r="O1198">
        <v>44981</v>
      </c>
      <c r="P1198" t="s">
        <v>252</v>
      </c>
      <c r="Q1198" t="s">
        <v>253</v>
      </c>
      <c r="R1198">
        <v>44984</v>
      </c>
      <c r="S1198" t="s">
        <v>254</v>
      </c>
      <c r="T1198" t="s">
        <v>254</v>
      </c>
      <c r="U1198" t="s">
        <v>254</v>
      </c>
      <c r="V1198" t="s">
        <v>254</v>
      </c>
      <c r="W1198">
        <v>0</v>
      </c>
      <c r="X1198">
        <v>0</v>
      </c>
      <c r="Y1198">
        <v>200</v>
      </c>
      <c r="Z1198" s="27">
        <f t="shared" si="18"/>
        <v>200</v>
      </c>
    </row>
    <row r="1199" spans="1:26">
      <c r="A1199" t="s">
        <v>246</v>
      </c>
      <c r="B1199" t="s">
        <v>164</v>
      </c>
      <c r="C1199" t="s">
        <v>165</v>
      </c>
      <c r="D1199" t="s">
        <v>277</v>
      </c>
      <c r="E1199" t="s">
        <v>54</v>
      </c>
      <c r="F1199">
        <v>12175459</v>
      </c>
      <c r="G1199">
        <v>44985</v>
      </c>
      <c r="H1199" t="s">
        <v>3005</v>
      </c>
      <c r="I1199" t="s">
        <v>256</v>
      </c>
      <c r="J1199" t="s">
        <v>249</v>
      </c>
      <c r="K1199" t="s">
        <v>250</v>
      </c>
      <c r="L1199" t="s">
        <v>251</v>
      </c>
      <c r="O1199">
        <v>44985</v>
      </c>
      <c r="P1199" t="s">
        <v>252</v>
      </c>
      <c r="Q1199" t="s">
        <v>1406</v>
      </c>
      <c r="S1199" t="s">
        <v>254</v>
      </c>
      <c r="T1199" t="s">
        <v>254</v>
      </c>
      <c r="U1199" t="s">
        <v>254</v>
      </c>
      <c r="V1199" t="s">
        <v>254</v>
      </c>
      <c r="W1199">
        <v>0</v>
      </c>
      <c r="X1199">
        <v>0</v>
      </c>
      <c r="Y1199">
        <v>0</v>
      </c>
      <c r="Z1199" s="27">
        <f t="shared" si="18"/>
        <v>0</v>
      </c>
    </row>
    <row r="1200" spans="1:26">
      <c r="A1200" t="s">
        <v>246</v>
      </c>
      <c r="B1200" t="s">
        <v>164</v>
      </c>
      <c r="C1200" t="s">
        <v>165</v>
      </c>
      <c r="D1200" t="s">
        <v>1622</v>
      </c>
      <c r="E1200" t="s">
        <v>54</v>
      </c>
      <c r="F1200">
        <v>12010222</v>
      </c>
      <c r="G1200">
        <v>44951</v>
      </c>
      <c r="H1200" t="s">
        <v>1907</v>
      </c>
      <c r="I1200" t="s">
        <v>255</v>
      </c>
      <c r="J1200" t="s">
        <v>249</v>
      </c>
      <c r="K1200" t="s">
        <v>250</v>
      </c>
      <c r="L1200" t="s">
        <v>251</v>
      </c>
      <c r="O1200">
        <v>44951</v>
      </c>
      <c r="P1200" t="s">
        <v>252</v>
      </c>
      <c r="Q1200" t="s">
        <v>253</v>
      </c>
      <c r="R1200">
        <v>44952</v>
      </c>
      <c r="S1200" t="s">
        <v>254</v>
      </c>
      <c r="T1200" t="s">
        <v>254</v>
      </c>
      <c r="U1200" t="s">
        <v>254</v>
      </c>
      <c r="V1200" t="s">
        <v>254</v>
      </c>
      <c r="W1200">
        <v>0</v>
      </c>
      <c r="X1200">
        <v>2229</v>
      </c>
      <c r="Y1200">
        <v>19700</v>
      </c>
      <c r="Z1200" s="27">
        <f t="shared" si="18"/>
        <v>21929</v>
      </c>
    </row>
    <row r="1201" spans="1:26">
      <c r="A1201" t="s">
        <v>246</v>
      </c>
      <c r="B1201" t="s">
        <v>164</v>
      </c>
      <c r="C1201" t="s">
        <v>165</v>
      </c>
      <c r="D1201" t="s">
        <v>1622</v>
      </c>
      <c r="E1201" t="s">
        <v>54</v>
      </c>
      <c r="F1201">
        <v>12049710</v>
      </c>
      <c r="G1201">
        <v>44953</v>
      </c>
      <c r="H1201" t="s">
        <v>1908</v>
      </c>
      <c r="I1201" t="s">
        <v>255</v>
      </c>
      <c r="J1201" t="s">
        <v>249</v>
      </c>
      <c r="K1201" t="s">
        <v>250</v>
      </c>
      <c r="L1201" t="s">
        <v>251</v>
      </c>
      <c r="O1201">
        <v>44953</v>
      </c>
      <c r="P1201" t="s">
        <v>252</v>
      </c>
      <c r="Q1201" t="s">
        <v>257</v>
      </c>
      <c r="S1201" t="s">
        <v>254</v>
      </c>
      <c r="T1201" t="s">
        <v>254</v>
      </c>
      <c r="U1201" t="s">
        <v>254</v>
      </c>
      <c r="V1201" t="s">
        <v>254</v>
      </c>
      <c r="W1201">
        <v>0</v>
      </c>
      <c r="X1201">
        <v>0</v>
      </c>
      <c r="Y1201">
        <v>0</v>
      </c>
      <c r="Z1201" s="27">
        <f t="shared" si="18"/>
        <v>0</v>
      </c>
    </row>
    <row r="1202" spans="1:26">
      <c r="A1202" t="s">
        <v>246</v>
      </c>
      <c r="B1202" t="s">
        <v>164</v>
      </c>
      <c r="C1202" t="s">
        <v>165</v>
      </c>
      <c r="D1202" t="s">
        <v>1622</v>
      </c>
      <c r="E1202" t="s">
        <v>54</v>
      </c>
      <c r="F1202">
        <v>12054850</v>
      </c>
      <c r="G1202">
        <v>44956</v>
      </c>
      <c r="H1202" t="s">
        <v>1909</v>
      </c>
      <c r="I1202" t="s">
        <v>255</v>
      </c>
      <c r="J1202" t="s">
        <v>249</v>
      </c>
      <c r="K1202" t="s">
        <v>268</v>
      </c>
      <c r="L1202" t="s">
        <v>251</v>
      </c>
      <c r="O1202">
        <v>44956</v>
      </c>
      <c r="P1202" t="s">
        <v>252</v>
      </c>
      <c r="Q1202" t="s">
        <v>257</v>
      </c>
      <c r="R1202">
        <v>44957</v>
      </c>
      <c r="S1202" t="s">
        <v>254</v>
      </c>
      <c r="T1202" t="s">
        <v>254</v>
      </c>
      <c r="U1202" t="s">
        <v>254</v>
      </c>
      <c r="V1202" t="s">
        <v>254</v>
      </c>
      <c r="W1202">
        <v>0</v>
      </c>
      <c r="X1202">
        <v>0</v>
      </c>
      <c r="Y1202">
        <v>0</v>
      </c>
      <c r="Z1202" s="27">
        <f t="shared" si="18"/>
        <v>0</v>
      </c>
    </row>
    <row r="1203" spans="1:26">
      <c r="A1203" t="s">
        <v>246</v>
      </c>
      <c r="B1203" t="s">
        <v>164</v>
      </c>
      <c r="C1203" t="s">
        <v>165</v>
      </c>
      <c r="D1203" t="s">
        <v>265</v>
      </c>
      <c r="E1203" t="s">
        <v>54</v>
      </c>
      <c r="F1203">
        <v>11846721</v>
      </c>
      <c r="G1203">
        <v>44896</v>
      </c>
      <c r="H1203" t="s">
        <v>1257</v>
      </c>
      <c r="I1203" t="s">
        <v>255</v>
      </c>
      <c r="J1203" t="s">
        <v>249</v>
      </c>
      <c r="K1203" t="s">
        <v>250</v>
      </c>
      <c r="L1203" t="s">
        <v>251</v>
      </c>
      <c r="O1203">
        <v>44896</v>
      </c>
      <c r="P1203" t="s">
        <v>252</v>
      </c>
      <c r="Q1203" t="s">
        <v>253</v>
      </c>
      <c r="R1203">
        <v>44897</v>
      </c>
      <c r="S1203" t="s">
        <v>254</v>
      </c>
      <c r="T1203" t="s">
        <v>254</v>
      </c>
      <c r="U1203" t="s">
        <v>254</v>
      </c>
      <c r="V1203" t="s">
        <v>254</v>
      </c>
      <c r="W1203">
        <v>3162.29</v>
      </c>
      <c r="X1203">
        <v>2057.1999999999998</v>
      </c>
      <c r="Y1203">
        <v>1573.56</v>
      </c>
      <c r="Z1203" s="27">
        <f t="shared" si="18"/>
        <v>6793.0499999999993</v>
      </c>
    </row>
    <row r="1204" spans="1:26">
      <c r="A1204" t="s">
        <v>246</v>
      </c>
      <c r="B1204" t="s">
        <v>164</v>
      </c>
      <c r="C1204" t="s">
        <v>165</v>
      </c>
      <c r="D1204" t="s">
        <v>265</v>
      </c>
      <c r="E1204" t="s">
        <v>54</v>
      </c>
      <c r="F1204">
        <v>11871001</v>
      </c>
      <c r="G1204">
        <v>44903</v>
      </c>
      <c r="H1204" t="s">
        <v>1258</v>
      </c>
      <c r="I1204" t="s">
        <v>255</v>
      </c>
      <c r="J1204" t="s">
        <v>249</v>
      </c>
      <c r="K1204" t="s">
        <v>250</v>
      </c>
      <c r="L1204" t="s">
        <v>251</v>
      </c>
      <c r="O1204">
        <v>44903</v>
      </c>
      <c r="P1204" t="s">
        <v>252</v>
      </c>
      <c r="Q1204" t="s">
        <v>253</v>
      </c>
      <c r="R1204">
        <v>44907</v>
      </c>
      <c r="S1204" t="s">
        <v>254</v>
      </c>
      <c r="T1204" t="s">
        <v>254</v>
      </c>
      <c r="U1204" t="s">
        <v>254</v>
      </c>
      <c r="V1204" t="s">
        <v>254</v>
      </c>
      <c r="W1204">
        <v>653.79999999999995</v>
      </c>
      <c r="X1204">
        <v>2465.6999999999998</v>
      </c>
      <c r="Y1204">
        <v>320.89999999999998</v>
      </c>
      <c r="Z1204" s="27">
        <f t="shared" si="18"/>
        <v>3440.4</v>
      </c>
    </row>
    <row r="1205" spans="1:26">
      <c r="A1205" t="s">
        <v>246</v>
      </c>
      <c r="B1205" t="s">
        <v>164</v>
      </c>
      <c r="C1205" t="s">
        <v>165</v>
      </c>
      <c r="D1205" t="s">
        <v>265</v>
      </c>
      <c r="E1205" t="s">
        <v>54</v>
      </c>
      <c r="F1205">
        <v>11877121</v>
      </c>
      <c r="G1205">
        <v>44907</v>
      </c>
      <c r="H1205" t="s">
        <v>1522</v>
      </c>
      <c r="I1205" t="s">
        <v>255</v>
      </c>
      <c r="J1205" t="s">
        <v>249</v>
      </c>
      <c r="K1205" t="s">
        <v>250</v>
      </c>
      <c r="L1205" t="s">
        <v>251</v>
      </c>
      <c r="O1205">
        <v>44907</v>
      </c>
      <c r="P1205" t="s">
        <v>252</v>
      </c>
      <c r="Q1205" t="s">
        <v>253</v>
      </c>
      <c r="R1205">
        <v>44908</v>
      </c>
      <c r="S1205" t="s">
        <v>254</v>
      </c>
      <c r="T1205" t="s">
        <v>254</v>
      </c>
      <c r="U1205" t="s">
        <v>254</v>
      </c>
      <c r="V1205" t="s">
        <v>254</v>
      </c>
      <c r="W1205">
        <v>10388.42</v>
      </c>
      <c r="X1205">
        <v>11387.85</v>
      </c>
      <c r="Y1205">
        <v>2493.2600000000002</v>
      </c>
      <c r="Z1205" s="27">
        <f t="shared" si="18"/>
        <v>24269.53</v>
      </c>
    </row>
    <row r="1206" spans="1:26">
      <c r="A1206" t="s">
        <v>246</v>
      </c>
      <c r="B1206" t="s">
        <v>164</v>
      </c>
      <c r="C1206" t="s">
        <v>165</v>
      </c>
      <c r="D1206" t="s">
        <v>265</v>
      </c>
      <c r="E1206" t="s">
        <v>54</v>
      </c>
      <c r="F1206">
        <v>11878926</v>
      </c>
      <c r="G1206">
        <v>44907</v>
      </c>
      <c r="H1206" t="s">
        <v>1259</v>
      </c>
      <c r="I1206" t="s">
        <v>255</v>
      </c>
      <c r="J1206" t="s">
        <v>249</v>
      </c>
      <c r="K1206" t="s">
        <v>268</v>
      </c>
      <c r="L1206" t="s">
        <v>251</v>
      </c>
      <c r="O1206">
        <v>44907</v>
      </c>
      <c r="P1206" t="s">
        <v>252</v>
      </c>
      <c r="Q1206" t="s">
        <v>253</v>
      </c>
      <c r="R1206">
        <v>44909</v>
      </c>
      <c r="S1206" t="s">
        <v>254</v>
      </c>
      <c r="T1206" t="s">
        <v>254</v>
      </c>
      <c r="U1206" t="s">
        <v>254</v>
      </c>
      <c r="V1206" t="s">
        <v>254</v>
      </c>
      <c r="W1206">
        <v>3961.75</v>
      </c>
      <c r="X1206">
        <v>5366.72</v>
      </c>
      <c r="Y1206">
        <v>3398.81</v>
      </c>
      <c r="Z1206" s="27">
        <f t="shared" si="18"/>
        <v>12727.28</v>
      </c>
    </row>
    <row r="1207" spans="1:26">
      <c r="A1207" t="s">
        <v>246</v>
      </c>
      <c r="B1207" t="s">
        <v>164</v>
      </c>
      <c r="C1207" t="s">
        <v>165</v>
      </c>
      <c r="D1207" t="s">
        <v>265</v>
      </c>
      <c r="E1207" t="s">
        <v>54</v>
      </c>
      <c r="F1207">
        <v>11887948</v>
      </c>
      <c r="G1207">
        <v>44910</v>
      </c>
      <c r="H1207" t="s">
        <v>1260</v>
      </c>
      <c r="I1207" t="s">
        <v>255</v>
      </c>
      <c r="J1207" t="s">
        <v>249</v>
      </c>
      <c r="K1207" t="s">
        <v>250</v>
      </c>
      <c r="L1207" t="s">
        <v>251</v>
      </c>
      <c r="O1207">
        <v>44910</v>
      </c>
      <c r="P1207" t="s">
        <v>252</v>
      </c>
      <c r="Q1207" t="s">
        <v>253</v>
      </c>
      <c r="R1207">
        <v>44911</v>
      </c>
      <c r="S1207" t="s">
        <v>254</v>
      </c>
      <c r="T1207" t="s">
        <v>254</v>
      </c>
      <c r="U1207" t="s">
        <v>254</v>
      </c>
      <c r="V1207" t="s">
        <v>254</v>
      </c>
      <c r="W1207">
        <v>5012.51</v>
      </c>
      <c r="X1207">
        <v>11801</v>
      </c>
      <c r="Y1207">
        <v>17587.11</v>
      </c>
      <c r="Z1207" s="27">
        <f t="shared" si="18"/>
        <v>34400.620000000003</v>
      </c>
    </row>
    <row r="1208" spans="1:26">
      <c r="A1208" t="s">
        <v>246</v>
      </c>
      <c r="B1208" t="s">
        <v>164</v>
      </c>
      <c r="C1208" t="s">
        <v>165</v>
      </c>
      <c r="D1208" t="s">
        <v>265</v>
      </c>
      <c r="E1208" t="s">
        <v>54</v>
      </c>
      <c r="F1208">
        <v>11894246</v>
      </c>
      <c r="G1208">
        <v>44910</v>
      </c>
      <c r="H1208" t="s">
        <v>1261</v>
      </c>
      <c r="I1208" t="s">
        <v>255</v>
      </c>
      <c r="J1208" t="s">
        <v>249</v>
      </c>
      <c r="K1208" t="s">
        <v>250</v>
      </c>
      <c r="L1208" t="s">
        <v>251</v>
      </c>
      <c r="O1208">
        <v>44910</v>
      </c>
      <c r="P1208" t="s">
        <v>252</v>
      </c>
      <c r="Q1208" t="s">
        <v>253</v>
      </c>
      <c r="R1208">
        <v>44911</v>
      </c>
      <c r="S1208" t="s">
        <v>254</v>
      </c>
      <c r="T1208" t="s">
        <v>254</v>
      </c>
      <c r="U1208" t="s">
        <v>254</v>
      </c>
      <c r="V1208" t="s">
        <v>254</v>
      </c>
      <c r="W1208">
        <v>357</v>
      </c>
      <c r="X1208">
        <v>683.15</v>
      </c>
      <c r="Y1208">
        <v>506</v>
      </c>
      <c r="Z1208" s="27">
        <f t="shared" si="18"/>
        <v>1546.15</v>
      </c>
    </row>
    <row r="1209" spans="1:26">
      <c r="A1209" t="s">
        <v>246</v>
      </c>
      <c r="B1209" t="s">
        <v>164</v>
      </c>
      <c r="C1209" t="s">
        <v>165</v>
      </c>
      <c r="D1209" t="s">
        <v>265</v>
      </c>
      <c r="E1209" t="s">
        <v>54</v>
      </c>
      <c r="F1209">
        <v>11916952</v>
      </c>
      <c r="G1209">
        <v>44917</v>
      </c>
      <c r="H1209" t="s">
        <v>1389</v>
      </c>
      <c r="I1209" t="s">
        <v>255</v>
      </c>
      <c r="J1209" t="s">
        <v>249</v>
      </c>
      <c r="K1209" t="s">
        <v>250</v>
      </c>
      <c r="L1209" t="s">
        <v>251</v>
      </c>
      <c r="O1209">
        <v>44917</v>
      </c>
      <c r="P1209" t="s">
        <v>252</v>
      </c>
      <c r="Q1209" t="s">
        <v>253</v>
      </c>
      <c r="R1209">
        <v>44930</v>
      </c>
      <c r="S1209" t="s">
        <v>254</v>
      </c>
      <c r="T1209" t="s">
        <v>254</v>
      </c>
      <c r="U1209" t="s">
        <v>254</v>
      </c>
      <c r="V1209" t="s">
        <v>254</v>
      </c>
      <c r="W1209">
        <v>0</v>
      </c>
      <c r="X1209">
        <v>5628</v>
      </c>
      <c r="Y1209">
        <v>8092</v>
      </c>
      <c r="Z1209" s="27">
        <f t="shared" si="18"/>
        <v>13720</v>
      </c>
    </row>
    <row r="1210" spans="1:26">
      <c r="A1210" t="s">
        <v>246</v>
      </c>
      <c r="B1210" t="s">
        <v>3006</v>
      </c>
      <c r="C1210" t="s">
        <v>1910</v>
      </c>
      <c r="D1210" t="s">
        <v>1691</v>
      </c>
      <c r="E1210" t="s">
        <v>1528</v>
      </c>
      <c r="F1210">
        <v>10765670</v>
      </c>
      <c r="G1210">
        <v>44959</v>
      </c>
      <c r="H1210" t="s">
        <v>3007</v>
      </c>
      <c r="I1210" t="s">
        <v>255</v>
      </c>
      <c r="L1210" t="s">
        <v>251</v>
      </c>
      <c r="O1210">
        <v>44959</v>
      </c>
      <c r="P1210" t="s">
        <v>252</v>
      </c>
      <c r="Q1210" t="s">
        <v>253</v>
      </c>
      <c r="R1210">
        <v>44963</v>
      </c>
      <c r="S1210" t="s">
        <v>254</v>
      </c>
      <c r="T1210" t="s">
        <v>254</v>
      </c>
      <c r="U1210" t="s">
        <v>254</v>
      </c>
      <c r="V1210" t="s">
        <v>254</v>
      </c>
      <c r="W1210">
        <v>0</v>
      </c>
      <c r="X1210">
        <v>0</v>
      </c>
      <c r="Y1210">
        <v>2999.01</v>
      </c>
      <c r="Z1210" s="27">
        <f t="shared" si="18"/>
        <v>2999.01</v>
      </c>
    </row>
    <row r="1211" spans="1:26">
      <c r="A1211" t="s">
        <v>246</v>
      </c>
      <c r="B1211" t="s">
        <v>3006</v>
      </c>
      <c r="C1211" t="s">
        <v>1910</v>
      </c>
      <c r="D1211" t="s">
        <v>1691</v>
      </c>
      <c r="E1211" t="s">
        <v>1528</v>
      </c>
      <c r="F1211">
        <v>12053741</v>
      </c>
      <c r="G1211">
        <v>44953</v>
      </c>
      <c r="H1211" t="s">
        <v>1911</v>
      </c>
      <c r="I1211" t="s">
        <v>255</v>
      </c>
      <c r="J1211" t="s">
        <v>249</v>
      </c>
      <c r="K1211" t="s">
        <v>250</v>
      </c>
      <c r="L1211" t="s">
        <v>251</v>
      </c>
      <c r="O1211">
        <v>44953</v>
      </c>
      <c r="P1211" t="s">
        <v>252</v>
      </c>
      <c r="Q1211" t="s">
        <v>253</v>
      </c>
      <c r="R1211">
        <v>44954</v>
      </c>
      <c r="S1211" t="s">
        <v>254</v>
      </c>
      <c r="T1211" t="s">
        <v>254</v>
      </c>
      <c r="U1211" t="s">
        <v>254</v>
      </c>
      <c r="V1211" t="s">
        <v>254</v>
      </c>
      <c r="W1211">
        <v>0</v>
      </c>
      <c r="X1211">
        <v>137</v>
      </c>
      <c r="Y1211">
        <v>6105</v>
      </c>
      <c r="Z1211" s="27">
        <f t="shared" si="18"/>
        <v>6242</v>
      </c>
    </row>
    <row r="1212" spans="1:26">
      <c r="A1212" t="s">
        <v>246</v>
      </c>
      <c r="B1212" t="s">
        <v>3006</v>
      </c>
      <c r="C1212" t="s">
        <v>1910</v>
      </c>
      <c r="D1212" t="s">
        <v>1691</v>
      </c>
      <c r="E1212" t="s">
        <v>1528</v>
      </c>
      <c r="F1212">
        <v>12068158</v>
      </c>
      <c r="G1212">
        <v>44958</v>
      </c>
      <c r="H1212" t="s">
        <v>3008</v>
      </c>
      <c r="I1212" t="s">
        <v>255</v>
      </c>
      <c r="J1212" t="s">
        <v>249</v>
      </c>
      <c r="K1212" t="s">
        <v>250</v>
      </c>
      <c r="L1212" t="s">
        <v>251</v>
      </c>
      <c r="O1212">
        <v>44958</v>
      </c>
      <c r="P1212" t="s">
        <v>252</v>
      </c>
      <c r="Q1212" t="s">
        <v>253</v>
      </c>
      <c r="R1212">
        <v>44959</v>
      </c>
      <c r="S1212" t="s">
        <v>254</v>
      </c>
      <c r="T1212" t="s">
        <v>254</v>
      </c>
      <c r="U1212" t="s">
        <v>254</v>
      </c>
      <c r="V1212" t="s">
        <v>254</v>
      </c>
      <c r="W1212">
        <v>0</v>
      </c>
      <c r="X1212">
        <v>0</v>
      </c>
      <c r="Y1212">
        <v>619.5</v>
      </c>
      <c r="Z1212" s="27">
        <f t="shared" si="18"/>
        <v>619.5</v>
      </c>
    </row>
    <row r="1213" spans="1:26">
      <c r="A1213" t="s">
        <v>246</v>
      </c>
      <c r="B1213" t="s">
        <v>3006</v>
      </c>
      <c r="C1213" t="s">
        <v>1910</v>
      </c>
      <c r="D1213" t="s">
        <v>1691</v>
      </c>
      <c r="E1213" t="s">
        <v>1528</v>
      </c>
      <c r="F1213">
        <v>12106983</v>
      </c>
      <c r="G1213">
        <v>44965</v>
      </c>
      <c r="H1213" t="s">
        <v>3009</v>
      </c>
      <c r="I1213" t="s">
        <v>248</v>
      </c>
      <c r="J1213" t="s">
        <v>259</v>
      </c>
      <c r="K1213" t="s">
        <v>250</v>
      </c>
      <c r="L1213" t="s">
        <v>251</v>
      </c>
      <c r="O1213">
        <v>44966</v>
      </c>
      <c r="P1213" t="s">
        <v>254</v>
      </c>
      <c r="Q1213" t="s">
        <v>253</v>
      </c>
      <c r="R1213">
        <v>44970</v>
      </c>
      <c r="S1213" t="s">
        <v>254</v>
      </c>
      <c r="T1213" t="s">
        <v>254</v>
      </c>
      <c r="U1213" t="s">
        <v>254</v>
      </c>
      <c r="V1213" t="s">
        <v>254</v>
      </c>
      <c r="W1213">
        <v>0</v>
      </c>
      <c r="X1213">
        <v>0</v>
      </c>
      <c r="Y1213">
        <v>1434.2499847412109</v>
      </c>
      <c r="Z1213" s="27">
        <f t="shared" si="18"/>
        <v>1434.2499847412109</v>
      </c>
    </row>
    <row r="1214" spans="1:26">
      <c r="A1214" t="s">
        <v>246</v>
      </c>
      <c r="B1214" t="s">
        <v>3006</v>
      </c>
      <c r="C1214" t="s">
        <v>1910</v>
      </c>
      <c r="D1214" t="s">
        <v>1691</v>
      </c>
      <c r="E1214" t="s">
        <v>1528</v>
      </c>
      <c r="F1214">
        <v>12115468</v>
      </c>
      <c r="G1214">
        <v>44967</v>
      </c>
      <c r="H1214" t="s">
        <v>3010</v>
      </c>
      <c r="I1214" t="s">
        <v>248</v>
      </c>
      <c r="J1214" t="s">
        <v>259</v>
      </c>
      <c r="K1214" t="s">
        <v>250</v>
      </c>
      <c r="L1214" t="s">
        <v>251</v>
      </c>
      <c r="O1214">
        <v>44967</v>
      </c>
      <c r="P1214" t="s">
        <v>254</v>
      </c>
      <c r="Q1214" t="s">
        <v>257</v>
      </c>
      <c r="R1214">
        <v>44970</v>
      </c>
      <c r="S1214" t="s">
        <v>254</v>
      </c>
      <c r="T1214" t="s">
        <v>254</v>
      </c>
      <c r="U1214" t="s">
        <v>254</v>
      </c>
      <c r="V1214" t="s">
        <v>254</v>
      </c>
      <c r="W1214">
        <v>0</v>
      </c>
      <c r="X1214">
        <v>0</v>
      </c>
      <c r="Y1214">
        <v>0</v>
      </c>
      <c r="Z1214" s="27">
        <f t="shared" si="18"/>
        <v>0</v>
      </c>
    </row>
    <row r="1215" spans="1:26">
      <c r="A1215" t="s">
        <v>246</v>
      </c>
      <c r="B1215" t="s">
        <v>3011</v>
      </c>
      <c r="C1215" t="s">
        <v>1912</v>
      </c>
      <c r="D1215" t="s">
        <v>3012</v>
      </c>
      <c r="E1215" t="s">
        <v>1528</v>
      </c>
      <c r="F1215">
        <v>12100492</v>
      </c>
      <c r="G1215">
        <v>44964</v>
      </c>
      <c r="H1215" t="s">
        <v>3013</v>
      </c>
      <c r="I1215" t="s">
        <v>248</v>
      </c>
      <c r="J1215" t="s">
        <v>249</v>
      </c>
      <c r="K1215" t="s">
        <v>268</v>
      </c>
      <c r="L1215" t="s">
        <v>251</v>
      </c>
      <c r="O1215">
        <v>44964</v>
      </c>
      <c r="P1215" t="s">
        <v>252</v>
      </c>
      <c r="Q1215" t="s">
        <v>257</v>
      </c>
      <c r="S1215" t="s">
        <v>254</v>
      </c>
      <c r="T1215" t="s">
        <v>254</v>
      </c>
      <c r="U1215" t="s">
        <v>254</v>
      </c>
      <c r="V1215" t="s">
        <v>254</v>
      </c>
      <c r="W1215">
        <v>0</v>
      </c>
      <c r="X1215">
        <v>0</v>
      </c>
      <c r="Y1215">
        <v>0</v>
      </c>
      <c r="Z1215" s="27">
        <f t="shared" si="18"/>
        <v>0</v>
      </c>
    </row>
    <row r="1216" spans="1:26">
      <c r="A1216" t="s">
        <v>246</v>
      </c>
      <c r="B1216" t="s">
        <v>3011</v>
      </c>
      <c r="C1216" t="s">
        <v>1912</v>
      </c>
      <c r="D1216" t="s">
        <v>1691</v>
      </c>
      <c r="E1216" t="s">
        <v>1528</v>
      </c>
      <c r="F1216">
        <v>4417435</v>
      </c>
      <c r="G1216">
        <v>44974</v>
      </c>
      <c r="H1216" t="s">
        <v>3014</v>
      </c>
      <c r="I1216" t="s">
        <v>255</v>
      </c>
      <c r="J1216" t="s">
        <v>249</v>
      </c>
      <c r="K1216" t="s">
        <v>268</v>
      </c>
      <c r="L1216" t="s">
        <v>251</v>
      </c>
      <c r="O1216">
        <v>44974</v>
      </c>
      <c r="P1216" t="s">
        <v>252</v>
      </c>
      <c r="Q1216" t="s">
        <v>282</v>
      </c>
      <c r="S1216" t="s">
        <v>254</v>
      </c>
      <c r="T1216" t="s">
        <v>254</v>
      </c>
      <c r="U1216" t="s">
        <v>254</v>
      </c>
      <c r="V1216" t="s">
        <v>254</v>
      </c>
      <c r="W1216">
        <v>0</v>
      </c>
      <c r="X1216">
        <v>0</v>
      </c>
      <c r="Y1216">
        <v>0</v>
      </c>
      <c r="Z1216" s="27">
        <f t="shared" ref="Z1216:Z1279" si="19">SUM(W1216:Y1216)</f>
        <v>0</v>
      </c>
    </row>
    <row r="1217" spans="1:26">
      <c r="A1217" t="s">
        <v>246</v>
      </c>
      <c r="B1217" t="s">
        <v>3011</v>
      </c>
      <c r="C1217" t="s">
        <v>1912</v>
      </c>
      <c r="D1217" t="s">
        <v>1691</v>
      </c>
      <c r="E1217" t="s">
        <v>1528</v>
      </c>
      <c r="F1217">
        <v>12055525</v>
      </c>
      <c r="G1217">
        <v>44957</v>
      </c>
      <c r="H1217" t="s">
        <v>1913</v>
      </c>
      <c r="I1217" t="s">
        <v>248</v>
      </c>
      <c r="J1217" t="s">
        <v>249</v>
      </c>
      <c r="K1217" t="s">
        <v>250</v>
      </c>
      <c r="L1217" t="s">
        <v>251</v>
      </c>
      <c r="O1217">
        <v>44957</v>
      </c>
      <c r="P1217" t="s">
        <v>252</v>
      </c>
      <c r="Q1217" t="s">
        <v>253</v>
      </c>
      <c r="R1217">
        <v>44958</v>
      </c>
      <c r="S1217" t="s">
        <v>254</v>
      </c>
      <c r="T1217" t="s">
        <v>254</v>
      </c>
      <c r="U1217" t="s">
        <v>254</v>
      </c>
      <c r="V1217" t="s">
        <v>254</v>
      </c>
      <c r="W1217">
        <v>0</v>
      </c>
      <c r="X1217">
        <v>0</v>
      </c>
      <c r="Y1217">
        <v>32.85</v>
      </c>
      <c r="Z1217" s="27">
        <f t="shared" si="19"/>
        <v>32.85</v>
      </c>
    </row>
    <row r="1218" spans="1:26">
      <c r="A1218" t="s">
        <v>246</v>
      </c>
      <c r="B1218" t="s">
        <v>3011</v>
      </c>
      <c r="C1218" t="s">
        <v>1912</v>
      </c>
      <c r="D1218" t="s">
        <v>1691</v>
      </c>
      <c r="E1218" t="s">
        <v>1528</v>
      </c>
      <c r="F1218">
        <v>12060460</v>
      </c>
      <c r="G1218">
        <v>44956</v>
      </c>
      <c r="H1218" t="s">
        <v>1914</v>
      </c>
      <c r="I1218" t="s">
        <v>255</v>
      </c>
      <c r="J1218" t="s">
        <v>249</v>
      </c>
      <c r="K1218" t="s">
        <v>250</v>
      </c>
      <c r="L1218" t="s">
        <v>251</v>
      </c>
      <c r="O1218">
        <v>44956</v>
      </c>
      <c r="P1218" t="s">
        <v>252</v>
      </c>
      <c r="Q1218" t="s">
        <v>253</v>
      </c>
      <c r="R1218">
        <v>44957</v>
      </c>
      <c r="S1218" t="s">
        <v>254</v>
      </c>
      <c r="T1218" t="s">
        <v>254</v>
      </c>
      <c r="U1218" t="s">
        <v>254</v>
      </c>
      <c r="V1218" t="s">
        <v>254</v>
      </c>
      <c r="W1218">
        <v>0</v>
      </c>
      <c r="X1218">
        <v>0</v>
      </c>
      <c r="Y1218">
        <v>51</v>
      </c>
      <c r="Z1218" s="27">
        <f t="shared" si="19"/>
        <v>51</v>
      </c>
    </row>
    <row r="1219" spans="1:26">
      <c r="A1219" t="s">
        <v>246</v>
      </c>
      <c r="B1219" t="s">
        <v>3011</v>
      </c>
      <c r="C1219" t="s">
        <v>1912</v>
      </c>
      <c r="D1219" t="s">
        <v>1691</v>
      </c>
      <c r="E1219" t="s">
        <v>1528</v>
      </c>
      <c r="F1219">
        <v>12061078</v>
      </c>
      <c r="G1219">
        <v>44956</v>
      </c>
      <c r="H1219" t="s">
        <v>1915</v>
      </c>
      <c r="I1219" t="s">
        <v>255</v>
      </c>
      <c r="J1219" t="s">
        <v>249</v>
      </c>
      <c r="K1219" t="s">
        <v>250</v>
      </c>
      <c r="L1219" t="s">
        <v>251</v>
      </c>
      <c r="O1219">
        <v>44956</v>
      </c>
      <c r="P1219" t="s">
        <v>252</v>
      </c>
      <c r="Q1219" t="s">
        <v>253</v>
      </c>
      <c r="R1219">
        <v>44957</v>
      </c>
      <c r="S1219" t="s">
        <v>254</v>
      </c>
      <c r="T1219" t="s">
        <v>254</v>
      </c>
      <c r="U1219" t="s">
        <v>254</v>
      </c>
      <c r="V1219" t="s">
        <v>254</v>
      </c>
      <c r="W1219">
        <v>0</v>
      </c>
      <c r="X1219">
        <v>0</v>
      </c>
      <c r="Y1219">
        <v>1</v>
      </c>
      <c r="Z1219" s="27">
        <f t="shared" si="19"/>
        <v>1</v>
      </c>
    </row>
    <row r="1220" spans="1:26">
      <c r="A1220" t="s">
        <v>246</v>
      </c>
      <c r="B1220" t="s">
        <v>3011</v>
      </c>
      <c r="C1220" t="s">
        <v>1912</v>
      </c>
      <c r="D1220" t="s">
        <v>1691</v>
      </c>
      <c r="E1220" t="s">
        <v>1528</v>
      </c>
      <c r="F1220">
        <v>12068474</v>
      </c>
      <c r="G1220">
        <v>44957</v>
      </c>
      <c r="H1220" t="s">
        <v>1916</v>
      </c>
      <c r="I1220" t="s">
        <v>255</v>
      </c>
      <c r="L1220" t="s">
        <v>251</v>
      </c>
      <c r="O1220">
        <v>44957</v>
      </c>
      <c r="P1220" t="s">
        <v>252</v>
      </c>
      <c r="Q1220" t="s">
        <v>263</v>
      </c>
      <c r="R1220">
        <v>44958</v>
      </c>
      <c r="S1220" t="s">
        <v>254</v>
      </c>
      <c r="T1220" t="s">
        <v>254</v>
      </c>
      <c r="U1220" t="s">
        <v>254</v>
      </c>
      <c r="V1220" t="s">
        <v>254</v>
      </c>
      <c r="W1220">
        <v>0</v>
      </c>
      <c r="X1220">
        <v>0</v>
      </c>
      <c r="Y1220">
        <v>0</v>
      </c>
      <c r="Z1220" s="27">
        <f t="shared" si="19"/>
        <v>0</v>
      </c>
    </row>
    <row r="1221" spans="1:26">
      <c r="A1221" t="s">
        <v>246</v>
      </c>
      <c r="B1221" t="s">
        <v>3011</v>
      </c>
      <c r="C1221" t="s">
        <v>1912</v>
      </c>
      <c r="D1221" t="s">
        <v>1691</v>
      </c>
      <c r="E1221" t="s">
        <v>1528</v>
      </c>
      <c r="F1221">
        <v>12084648</v>
      </c>
      <c r="G1221">
        <v>44959</v>
      </c>
      <c r="H1221" t="s">
        <v>3015</v>
      </c>
      <c r="I1221" t="s">
        <v>255</v>
      </c>
      <c r="J1221" t="s">
        <v>249</v>
      </c>
      <c r="K1221" t="s">
        <v>250</v>
      </c>
      <c r="L1221" t="s">
        <v>251</v>
      </c>
      <c r="O1221">
        <v>44959</v>
      </c>
      <c r="P1221" t="s">
        <v>252</v>
      </c>
      <c r="Q1221" t="s">
        <v>257</v>
      </c>
      <c r="R1221">
        <v>44963</v>
      </c>
      <c r="S1221" t="s">
        <v>254</v>
      </c>
      <c r="T1221" t="s">
        <v>254</v>
      </c>
      <c r="U1221" t="s">
        <v>254</v>
      </c>
      <c r="V1221" t="s">
        <v>254</v>
      </c>
      <c r="W1221">
        <v>0</v>
      </c>
      <c r="X1221">
        <v>0</v>
      </c>
      <c r="Y1221">
        <v>0</v>
      </c>
      <c r="Z1221" s="27">
        <f t="shared" si="19"/>
        <v>0</v>
      </c>
    </row>
    <row r="1222" spans="1:26">
      <c r="A1222" t="s">
        <v>246</v>
      </c>
      <c r="B1222" t="s">
        <v>3011</v>
      </c>
      <c r="C1222" t="s">
        <v>1912</v>
      </c>
      <c r="D1222" t="s">
        <v>1691</v>
      </c>
      <c r="E1222" t="s">
        <v>1528</v>
      </c>
      <c r="F1222">
        <v>12096637</v>
      </c>
      <c r="G1222">
        <v>44963</v>
      </c>
      <c r="H1222" t="s">
        <v>3016</v>
      </c>
      <c r="I1222" t="s">
        <v>255</v>
      </c>
      <c r="J1222" t="s">
        <v>249</v>
      </c>
      <c r="K1222" t="s">
        <v>250</v>
      </c>
      <c r="L1222" t="s">
        <v>251</v>
      </c>
      <c r="O1222">
        <v>44963</v>
      </c>
      <c r="P1222" t="s">
        <v>252</v>
      </c>
      <c r="Q1222" t="s">
        <v>253</v>
      </c>
      <c r="R1222">
        <v>44963</v>
      </c>
      <c r="S1222" t="s">
        <v>254</v>
      </c>
      <c r="T1222" t="s">
        <v>254</v>
      </c>
      <c r="U1222" t="s">
        <v>254</v>
      </c>
      <c r="V1222" t="s">
        <v>254</v>
      </c>
      <c r="W1222">
        <v>0</v>
      </c>
      <c r="X1222">
        <v>0</v>
      </c>
      <c r="Y1222">
        <v>285</v>
      </c>
      <c r="Z1222" s="27">
        <f t="shared" si="19"/>
        <v>285</v>
      </c>
    </row>
    <row r="1223" spans="1:26">
      <c r="A1223" t="s">
        <v>246</v>
      </c>
      <c r="B1223" t="s">
        <v>3011</v>
      </c>
      <c r="C1223" t="s">
        <v>1912</v>
      </c>
      <c r="D1223" t="s">
        <v>1691</v>
      </c>
      <c r="E1223" t="s">
        <v>1528</v>
      </c>
      <c r="F1223">
        <v>12102246</v>
      </c>
      <c r="G1223">
        <v>44964</v>
      </c>
      <c r="H1223" t="s">
        <v>3017</v>
      </c>
      <c r="I1223" t="s">
        <v>255</v>
      </c>
      <c r="J1223" t="s">
        <v>249</v>
      </c>
      <c r="K1223" t="s">
        <v>250</v>
      </c>
      <c r="L1223" t="s">
        <v>251</v>
      </c>
      <c r="O1223">
        <v>44964</v>
      </c>
      <c r="P1223" t="s">
        <v>252</v>
      </c>
      <c r="Q1223" t="s">
        <v>257</v>
      </c>
      <c r="R1223">
        <v>44965</v>
      </c>
      <c r="S1223" t="s">
        <v>254</v>
      </c>
      <c r="T1223" t="s">
        <v>254</v>
      </c>
      <c r="U1223" t="s">
        <v>254</v>
      </c>
      <c r="V1223" t="s">
        <v>254</v>
      </c>
      <c r="W1223">
        <v>0</v>
      </c>
      <c r="X1223">
        <v>0</v>
      </c>
      <c r="Y1223">
        <v>0</v>
      </c>
      <c r="Z1223" s="27">
        <f t="shared" si="19"/>
        <v>0</v>
      </c>
    </row>
    <row r="1224" spans="1:26">
      <c r="A1224" t="s">
        <v>246</v>
      </c>
      <c r="B1224" t="s">
        <v>3011</v>
      </c>
      <c r="C1224" t="s">
        <v>1912</v>
      </c>
      <c r="D1224" t="s">
        <v>1691</v>
      </c>
      <c r="E1224" t="s">
        <v>1528</v>
      </c>
      <c r="F1224">
        <v>12110413</v>
      </c>
      <c r="G1224">
        <v>44966</v>
      </c>
      <c r="H1224" t="s">
        <v>3018</v>
      </c>
      <c r="I1224" t="s">
        <v>248</v>
      </c>
      <c r="J1224" t="s">
        <v>259</v>
      </c>
      <c r="K1224" t="s">
        <v>250</v>
      </c>
      <c r="L1224" t="s">
        <v>251</v>
      </c>
      <c r="O1224">
        <v>44966</v>
      </c>
      <c r="P1224" t="s">
        <v>254</v>
      </c>
      <c r="Q1224" t="s">
        <v>253</v>
      </c>
      <c r="R1224">
        <v>44971</v>
      </c>
      <c r="S1224" t="s">
        <v>254</v>
      </c>
      <c r="T1224" t="s">
        <v>254</v>
      </c>
      <c r="U1224" t="s">
        <v>254</v>
      </c>
      <c r="V1224" t="s">
        <v>254</v>
      </c>
      <c r="W1224">
        <v>0</v>
      </c>
      <c r="X1224">
        <v>0</v>
      </c>
      <c r="Y1224">
        <v>110</v>
      </c>
      <c r="Z1224" s="27">
        <f t="shared" si="19"/>
        <v>110</v>
      </c>
    </row>
    <row r="1225" spans="1:26">
      <c r="A1225" t="s">
        <v>246</v>
      </c>
      <c r="B1225" t="s">
        <v>3011</v>
      </c>
      <c r="C1225" t="s">
        <v>1912</v>
      </c>
      <c r="D1225" t="s">
        <v>1691</v>
      </c>
      <c r="E1225" t="s">
        <v>1528</v>
      </c>
      <c r="F1225">
        <v>12116140</v>
      </c>
      <c r="G1225">
        <v>44967</v>
      </c>
      <c r="H1225" t="s">
        <v>3019</v>
      </c>
      <c r="I1225" t="s">
        <v>248</v>
      </c>
      <c r="J1225" t="s">
        <v>259</v>
      </c>
      <c r="K1225" t="s">
        <v>250</v>
      </c>
      <c r="L1225" t="s">
        <v>251</v>
      </c>
      <c r="O1225">
        <v>44967</v>
      </c>
      <c r="P1225" t="s">
        <v>254</v>
      </c>
      <c r="Q1225" t="s">
        <v>253</v>
      </c>
      <c r="R1225">
        <v>44972</v>
      </c>
      <c r="S1225" t="s">
        <v>254</v>
      </c>
      <c r="T1225" t="s">
        <v>254</v>
      </c>
      <c r="U1225" t="s">
        <v>254</v>
      </c>
      <c r="V1225" t="s">
        <v>254</v>
      </c>
      <c r="W1225">
        <v>0</v>
      </c>
      <c r="X1225">
        <v>0</v>
      </c>
      <c r="Y1225">
        <v>924.29000091552734</v>
      </c>
      <c r="Z1225" s="27">
        <f t="shared" si="19"/>
        <v>924.29000091552734</v>
      </c>
    </row>
    <row r="1226" spans="1:26">
      <c r="A1226" t="s">
        <v>246</v>
      </c>
      <c r="B1226" t="s">
        <v>3011</v>
      </c>
      <c r="C1226" t="s">
        <v>1912</v>
      </c>
      <c r="D1226" t="s">
        <v>1691</v>
      </c>
      <c r="E1226" t="s">
        <v>1528</v>
      </c>
      <c r="F1226">
        <v>12127011</v>
      </c>
      <c r="G1226">
        <v>44971</v>
      </c>
      <c r="H1226" t="s">
        <v>3020</v>
      </c>
      <c r="I1226" t="s">
        <v>248</v>
      </c>
      <c r="J1226" t="s">
        <v>259</v>
      </c>
      <c r="K1226" t="s">
        <v>268</v>
      </c>
      <c r="L1226" t="s">
        <v>251</v>
      </c>
      <c r="O1226">
        <v>44971</v>
      </c>
      <c r="P1226" t="s">
        <v>254</v>
      </c>
      <c r="Q1226" t="s">
        <v>257</v>
      </c>
      <c r="S1226" t="s">
        <v>254</v>
      </c>
      <c r="T1226" t="s">
        <v>254</v>
      </c>
      <c r="U1226" t="s">
        <v>254</v>
      </c>
      <c r="V1226" t="s">
        <v>254</v>
      </c>
      <c r="W1226">
        <v>0</v>
      </c>
      <c r="X1226">
        <v>0</v>
      </c>
      <c r="Y1226">
        <v>0</v>
      </c>
      <c r="Z1226" s="27">
        <f t="shared" si="19"/>
        <v>0</v>
      </c>
    </row>
    <row r="1227" spans="1:26">
      <c r="A1227" t="s">
        <v>246</v>
      </c>
      <c r="B1227" t="s">
        <v>3011</v>
      </c>
      <c r="C1227" t="s">
        <v>1912</v>
      </c>
      <c r="D1227" t="s">
        <v>1691</v>
      </c>
      <c r="E1227" t="s">
        <v>1528</v>
      </c>
      <c r="F1227">
        <v>12128804</v>
      </c>
      <c r="G1227">
        <v>44972</v>
      </c>
      <c r="H1227" t="s">
        <v>3021</v>
      </c>
      <c r="I1227" t="s">
        <v>248</v>
      </c>
      <c r="J1227" t="s">
        <v>259</v>
      </c>
      <c r="K1227" t="s">
        <v>250</v>
      </c>
      <c r="L1227" t="s">
        <v>251</v>
      </c>
      <c r="O1227">
        <v>44972</v>
      </c>
      <c r="P1227" t="s">
        <v>254</v>
      </c>
      <c r="Q1227" t="s">
        <v>257</v>
      </c>
      <c r="S1227" t="s">
        <v>254</v>
      </c>
      <c r="T1227" t="s">
        <v>254</v>
      </c>
      <c r="U1227" t="s">
        <v>254</v>
      </c>
      <c r="V1227" t="s">
        <v>254</v>
      </c>
      <c r="W1227">
        <v>0</v>
      </c>
      <c r="X1227">
        <v>0</v>
      </c>
      <c r="Y1227">
        <v>0</v>
      </c>
      <c r="Z1227" s="27">
        <f t="shared" si="19"/>
        <v>0</v>
      </c>
    </row>
    <row r="1228" spans="1:26">
      <c r="A1228" t="s">
        <v>246</v>
      </c>
      <c r="B1228" t="s">
        <v>3011</v>
      </c>
      <c r="C1228" t="s">
        <v>1912</v>
      </c>
      <c r="D1228" t="s">
        <v>1691</v>
      </c>
      <c r="E1228" t="s">
        <v>1528</v>
      </c>
      <c r="F1228">
        <v>12129014</v>
      </c>
      <c r="G1228">
        <v>44972</v>
      </c>
      <c r="H1228" t="s">
        <v>3022</v>
      </c>
      <c r="I1228" t="s">
        <v>248</v>
      </c>
      <c r="J1228" t="s">
        <v>259</v>
      </c>
      <c r="K1228" t="s">
        <v>250</v>
      </c>
      <c r="L1228" t="s">
        <v>251</v>
      </c>
      <c r="O1228">
        <v>44972</v>
      </c>
      <c r="P1228" t="s">
        <v>254</v>
      </c>
      <c r="Q1228" t="s">
        <v>257</v>
      </c>
      <c r="S1228" t="s">
        <v>254</v>
      </c>
      <c r="T1228" t="s">
        <v>254</v>
      </c>
      <c r="U1228" t="s">
        <v>254</v>
      </c>
      <c r="V1228" t="s">
        <v>254</v>
      </c>
      <c r="W1228">
        <v>0</v>
      </c>
      <c r="X1228">
        <v>0</v>
      </c>
      <c r="Y1228">
        <v>0</v>
      </c>
      <c r="Z1228" s="27">
        <f t="shared" si="19"/>
        <v>0</v>
      </c>
    </row>
    <row r="1229" spans="1:26">
      <c r="A1229" t="s">
        <v>246</v>
      </c>
      <c r="B1229" t="s">
        <v>3011</v>
      </c>
      <c r="C1229" t="s">
        <v>1912</v>
      </c>
      <c r="D1229" t="s">
        <v>1691</v>
      </c>
      <c r="E1229" t="s">
        <v>1528</v>
      </c>
      <c r="F1229">
        <v>12137712</v>
      </c>
      <c r="G1229">
        <v>44973</v>
      </c>
      <c r="H1229" t="s">
        <v>3023</v>
      </c>
      <c r="I1229" t="s">
        <v>255</v>
      </c>
      <c r="L1229" t="s">
        <v>251</v>
      </c>
      <c r="O1229">
        <v>44973</v>
      </c>
      <c r="P1229" t="s">
        <v>252</v>
      </c>
      <c r="Q1229" t="s">
        <v>263</v>
      </c>
      <c r="R1229">
        <v>44974</v>
      </c>
      <c r="S1229" t="s">
        <v>254</v>
      </c>
      <c r="T1229" t="s">
        <v>254</v>
      </c>
      <c r="U1229" t="s">
        <v>254</v>
      </c>
      <c r="V1229" t="s">
        <v>254</v>
      </c>
      <c r="W1229">
        <v>0</v>
      </c>
      <c r="X1229">
        <v>0</v>
      </c>
      <c r="Y1229">
        <v>0</v>
      </c>
      <c r="Z1229" s="27">
        <f t="shared" si="19"/>
        <v>0</v>
      </c>
    </row>
    <row r="1230" spans="1:26">
      <c r="A1230" t="s">
        <v>246</v>
      </c>
      <c r="B1230" t="s">
        <v>3011</v>
      </c>
      <c r="C1230" t="s">
        <v>1912</v>
      </c>
      <c r="D1230" t="s">
        <v>1691</v>
      </c>
      <c r="E1230" t="s">
        <v>1528</v>
      </c>
      <c r="F1230">
        <v>12150895</v>
      </c>
      <c r="G1230">
        <v>44980</v>
      </c>
      <c r="H1230" t="s">
        <v>3024</v>
      </c>
      <c r="I1230" t="s">
        <v>271</v>
      </c>
      <c r="J1230" t="s">
        <v>249</v>
      </c>
      <c r="K1230" t="s">
        <v>250</v>
      </c>
      <c r="L1230" t="s">
        <v>251</v>
      </c>
      <c r="O1230">
        <v>44980</v>
      </c>
      <c r="P1230" t="s">
        <v>252</v>
      </c>
      <c r="Q1230" t="s">
        <v>257</v>
      </c>
      <c r="R1230">
        <v>44981</v>
      </c>
      <c r="S1230" t="s">
        <v>254</v>
      </c>
      <c r="T1230" t="s">
        <v>254</v>
      </c>
      <c r="U1230" t="s">
        <v>254</v>
      </c>
      <c r="V1230" t="s">
        <v>254</v>
      </c>
      <c r="W1230">
        <v>0</v>
      </c>
      <c r="X1230">
        <v>0</v>
      </c>
      <c r="Y1230">
        <v>0</v>
      </c>
      <c r="Z1230" s="27">
        <f t="shared" si="19"/>
        <v>0</v>
      </c>
    </row>
    <row r="1231" spans="1:26">
      <c r="A1231" t="s">
        <v>246</v>
      </c>
      <c r="B1231" t="s">
        <v>3011</v>
      </c>
      <c r="C1231" t="s">
        <v>1912</v>
      </c>
      <c r="D1231" t="s">
        <v>1691</v>
      </c>
      <c r="E1231" t="s">
        <v>1528</v>
      </c>
      <c r="F1231">
        <v>12163149</v>
      </c>
      <c r="G1231">
        <v>44982</v>
      </c>
      <c r="H1231" t="s">
        <v>3025</v>
      </c>
      <c r="I1231" t="s">
        <v>271</v>
      </c>
      <c r="J1231" t="s">
        <v>249</v>
      </c>
      <c r="K1231" t="s">
        <v>250</v>
      </c>
      <c r="L1231" t="s">
        <v>251</v>
      </c>
      <c r="O1231">
        <v>44982</v>
      </c>
      <c r="P1231" t="s">
        <v>252</v>
      </c>
      <c r="Q1231" t="s">
        <v>253</v>
      </c>
      <c r="R1231">
        <v>44984</v>
      </c>
      <c r="S1231" t="s">
        <v>254</v>
      </c>
      <c r="T1231" t="s">
        <v>254</v>
      </c>
      <c r="U1231" t="s">
        <v>254</v>
      </c>
      <c r="V1231" t="s">
        <v>254</v>
      </c>
      <c r="W1231">
        <v>0</v>
      </c>
      <c r="X1231">
        <v>0</v>
      </c>
      <c r="Y1231">
        <v>18</v>
      </c>
      <c r="Z1231" s="27">
        <f t="shared" si="19"/>
        <v>18</v>
      </c>
    </row>
    <row r="1232" spans="1:26">
      <c r="A1232" t="s">
        <v>246</v>
      </c>
      <c r="B1232" t="s">
        <v>3011</v>
      </c>
      <c r="C1232" t="s">
        <v>1912</v>
      </c>
      <c r="D1232" t="s">
        <v>1691</v>
      </c>
      <c r="E1232" t="s">
        <v>1528</v>
      </c>
      <c r="F1232">
        <v>12171379</v>
      </c>
      <c r="G1232">
        <v>44985</v>
      </c>
      <c r="H1232" t="s">
        <v>3026</v>
      </c>
      <c r="I1232" t="s">
        <v>271</v>
      </c>
      <c r="J1232" t="s">
        <v>249</v>
      </c>
      <c r="K1232" t="s">
        <v>250</v>
      </c>
      <c r="L1232" t="s">
        <v>251</v>
      </c>
      <c r="O1232">
        <v>44985</v>
      </c>
      <c r="P1232" t="s">
        <v>252</v>
      </c>
      <c r="Q1232" t="s">
        <v>257</v>
      </c>
      <c r="R1232">
        <v>44985</v>
      </c>
      <c r="S1232" t="s">
        <v>254</v>
      </c>
      <c r="T1232" t="s">
        <v>254</v>
      </c>
      <c r="U1232" t="s">
        <v>254</v>
      </c>
      <c r="V1232" t="s">
        <v>254</v>
      </c>
      <c r="W1232">
        <v>0</v>
      </c>
      <c r="X1232">
        <v>0</v>
      </c>
      <c r="Y1232">
        <v>0</v>
      </c>
      <c r="Z1232" s="27">
        <f t="shared" si="19"/>
        <v>0</v>
      </c>
    </row>
    <row r="1233" spans="1:26">
      <c r="A1233" t="s">
        <v>246</v>
      </c>
      <c r="B1233" t="s">
        <v>3027</v>
      </c>
      <c r="C1233" t="s">
        <v>951</v>
      </c>
      <c r="D1233" t="s">
        <v>264</v>
      </c>
      <c r="E1233" t="s">
        <v>54</v>
      </c>
      <c r="F1233">
        <v>8367550</v>
      </c>
      <c r="G1233">
        <v>44982</v>
      </c>
      <c r="H1233" t="s">
        <v>3028</v>
      </c>
      <c r="I1233" t="s">
        <v>248</v>
      </c>
      <c r="J1233" t="s">
        <v>249</v>
      </c>
      <c r="K1233" t="s">
        <v>250</v>
      </c>
      <c r="L1233" t="s">
        <v>251</v>
      </c>
      <c r="O1233">
        <v>44982</v>
      </c>
      <c r="P1233" t="s">
        <v>252</v>
      </c>
      <c r="Q1233" t="s">
        <v>282</v>
      </c>
      <c r="R1233">
        <v>44984</v>
      </c>
      <c r="S1233" t="s">
        <v>254</v>
      </c>
      <c r="T1233" t="s">
        <v>254</v>
      </c>
      <c r="U1233" t="s">
        <v>254</v>
      </c>
      <c r="V1233" t="s">
        <v>254</v>
      </c>
      <c r="W1233">
        <v>0</v>
      </c>
      <c r="X1233">
        <v>0</v>
      </c>
      <c r="Y1233">
        <v>0</v>
      </c>
      <c r="Z1233" s="27">
        <f t="shared" si="19"/>
        <v>0</v>
      </c>
    </row>
    <row r="1234" spans="1:26">
      <c r="A1234" t="s">
        <v>246</v>
      </c>
      <c r="B1234" t="s">
        <v>3027</v>
      </c>
      <c r="C1234" t="s">
        <v>951</v>
      </c>
      <c r="D1234" t="s">
        <v>264</v>
      </c>
      <c r="E1234" t="s">
        <v>54</v>
      </c>
      <c r="F1234">
        <v>11859647</v>
      </c>
      <c r="G1234">
        <v>44973</v>
      </c>
      <c r="H1234" t="s">
        <v>3029</v>
      </c>
      <c r="I1234" t="s">
        <v>271</v>
      </c>
      <c r="J1234" t="s">
        <v>249</v>
      </c>
      <c r="K1234" t="s">
        <v>250</v>
      </c>
      <c r="L1234" t="s">
        <v>251</v>
      </c>
      <c r="O1234">
        <v>44974</v>
      </c>
      <c r="P1234" t="s">
        <v>252</v>
      </c>
      <c r="Q1234" t="s">
        <v>253</v>
      </c>
      <c r="R1234">
        <v>44979</v>
      </c>
      <c r="S1234" t="s">
        <v>254</v>
      </c>
      <c r="T1234" t="s">
        <v>254</v>
      </c>
      <c r="U1234" t="s">
        <v>254</v>
      </c>
      <c r="V1234" t="s">
        <v>254</v>
      </c>
      <c r="W1234">
        <v>0</v>
      </c>
      <c r="X1234">
        <v>0</v>
      </c>
      <c r="Y1234">
        <v>29</v>
      </c>
      <c r="Z1234" s="27">
        <f t="shared" si="19"/>
        <v>29</v>
      </c>
    </row>
    <row r="1235" spans="1:26">
      <c r="A1235" t="s">
        <v>246</v>
      </c>
      <c r="B1235" t="s">
        <v>3027</v>
      </c>
      <c r="C1235" t="s">
        <v>951</v>
      </c>
      <c r="D1235" t="s">
        <v>264</v>
      </c>
      <c r="E1235" t="s">
        <v>54</v>
      </c>
      <c r="F1235">
        <v>12079755</v>
      </c>
      <c r="G1235">
        <v>44958</v>
      </c>
      <c r="H1235" t="s">
        <v>3030</v>
      </c>
      <c r="I1235" t="s">
        <v>255</v>
      </c>
      <c r="J1235" t="s">
        <v>249</v>
      </c>
      <c r="K1235" t="s">
        <v>250</v>
      </c>
      <c r="L1235" t="s">
        <v>251</v>
      </c>
      <c r="O1235">
        <v>44958</v>
      </c>
      <c r="P1235" t="s">
        <v>252</v>
      </c>
      <c r="Q1235" t="s">
        <v>253</v>
      </c>
      <c r="R1235">
        <v>44959</v>
      </c>
      <c r="S1235" t="s">
        <v>254</v>
      </c>
      <c r="T1235" t="s">
        <v>254</v>
      </c>
      <c r="U1235" t="s">
        <v>254</v>
      </c>
      <c r="V1235" t="s">
        <v>254</v>
      </c>
      <c r="W1235">
        <v>0</v>
      </c>
      <c r="X1235">
        <v>0</v>
      </c>
      <c r="Y1235">
        <v>172.02</v>
      </c>
      <c r="Z1235" s="27">
        <f t="shared" si="19"/>
        <v>172.02</v>
      </c>
    </row>
    <row r="1236" spans="1:26">
      <c r="A1236" t="s">
        <v>246</v>
      </c>
      <c r="B1236" t="s">
        <v>3027</v>
      </c>
      <c r="C1236" t="s">
        <v>951</v>
      </c>
      <c r="D1236" t="s">
        <v>264</v>
      </c>
      <c r="E1236" t="s">
        <v>54</v>
      </c>
      <c r="F1236">
        <v>12157306</v>
      </c>
      <c r="G1236">
        <v>44981</v>
      </c>
      <c r="H1236" t="s">
        <v>3031</v>
      </c>
      <c r="I1236" t="s">
        <v>271</v>
      </c>
      <c r="J1236" t="s">
        <v>249</v>
      </c>
      <c r="K1236" t="s">
        <v>268</v>
      </c>
      <c r="L1236" t="s">
        <v>251</v>
      </c>
      <c r="O1236">
        <v>44981</v>
      </c>
      <c r="P1236" t="s">
        <v>252</v>
      </c>
      <c r="Q1236" t="s">
        <v>257</v>
      </c>
      <c r="R1236">
        <v>44984</v>
      </c>
      <c r="S1236" t="s">
        <v>254</v>
      </c>
      <c r="T1236" t="s">
        <v>254</v>
      </c>
      <c r="U1236" t="s">
        <v>254</v>
      </c>
      <c r="V1236" t="s">
        <v>254</v>
      </c>
      <c r="W1236">
        <v>0</v>
      </c>
      <c r="X1236">
        <v>0</v>
      </c>
      <c r="Y1236">
        <v>0</v>
      </c>
      <c r="Z1236" s="27">
        <f t="shared" si="19"/>
        <v>0</v>
      </c>
    </row>
    <row r="1237" spans="1:26">
      <c r="A1237" t="s">
        <v>246</v>
      </c>
      <c r="B1237" t="s">
        <v>3027</v>
      </c>
      <c r="C1237" t="s">
        <v>951</v>
      </c>
      <c r="D1237" t="s">
        <v>53</v>
      </c>
      <c r="E1237" t="s">
        <v>54</v>
      </c>
      <c r="F1237">
        <v>680530</v>
      </c>
      <c r="G1237">
        <v>44935</v>
      </c>
      <c r="H1237" t="s">
        <v>1917</v>
      </c>
      <c r="I1237" t="s">
        <v>255</v>
      </c>
      <c r="J1237" t="s">
        <v>249</v>
      </c>
      <c r="K1237" t="s">
        <v>268</v>
      </c>
      <c r="L1237" t="s">
        <v>251</v>
      </c>
      <c r="O1237">
        <v>44942</v>
      </c>
      <c r="P1237" t="s">
        <v>252</v>
      </c>
      <c r="Q1237" t="s">
        <v>253</v>
      </c>
      <c r="R1237">
        <v>44943</v>
      </c>
      <c r="S1237" t="s">
        <v>254</v>
      </c>
      <c r="T1237" t="s">
        <v>254</v>
      </c>
      <c r="U1237" t="s">
        <v>254</v>
      </c>
      <c r="V1237" t="s">
        <v>254</v>
      </c>
      <c r="W1237">
        <v>0</v>
      </c>
      <c r="X1237">
        <v>26588.7</v>
      </c>
      <c r="Y1237">
        <v>69453.48</v>
      </c>
      <c r="Z1237" s="27">
        <f t="shared" si="19"/>
        <v>96042.18</v>
      </c>
    </row>
    <row r="1238" spans="1:26">
      <c r="A1238" t="s">
        <v>246</v>
      </c>
      <c r="B1238" t="s">
        <v>3027</v>
      </c>
      <c r="C1238" t="s">
        <v>951</v>
      </c>
      <c r="D1238" t="s">
        <v>53</v>
      </c>
      <c r="E1238" t="s">
        <v>54</v>
      </c>
      <c r="F1238">
        <v>4239087</v>
      </c>
      <c r="G1238">
        <v>44979</v>
      </c>
      <c r="H1238" t="s">
        <v>3032</v>
      </c>
      <c r="I1238" t="s">
        <v>271</v>
      </c>
      <c r="J1238" t="s">
        <v>249</v>
      </c>
      <c r="K1238" t="s">
        <v>268</v>
      </c>
      <c r="L1238" t="s">
        <v>251</v>
      </c>
      <c r="O1238">
        <v>44979</v>
      </c>
      <c r="P1238" t="s">
        <v>252</v>
      </c>
      <c r="Q1238" t="s">
        <v>253</v>
      </c>
      <c r="R1238">
        <v>44980</v>
      </c>
      <c r="S1238" t="s">
        <v>254</v>
      </c>
      <c r="T1238" t="s">
        <v>254</v>
      </c>
      <c r="U1238" t="s">
        <v>254</v>
      </c>
      <c r="V1238" t="s">
        <v>254</v>
      </c>
      <c r="W1238">
        <v>10540.59</v>
      </c>
      <c r="X1238">
        <v>10947.62</v>
      </c>
      <c r="Y1238">
        <v>9958.2900000000009</v>
      </c>
      <c r="Z1238" s="27">
        <f t="shared" si="19"/>
        <v>31446.5</v>
      </c>
    </row>
    <row r="1239" spans="1:26">
      <c r="A1239" t="s">
        <v>246</v>
      </c>
      <c r="B1239" t="s">
        <v>3027</v>
      </c>
      <c r="C1239" t="s">
        <v>951</v>
      </c>
      <c r="D1239" t="s">
        <v>53</v>
      </c>
      <c r="E1239" t="s">
        <v>54</v>
      </c>
      <c r="F1239">
        <v>6042524</v>
      </c>
      <c r="G1239">
        <v>44917</v>
      </c>
      <c r="H1239" t="s">
        <v>1262</v>
      </c>
      <c r="I1239" t="s">
        <v>255</v>
      </c>
      <c r="J1239" t="s">
        <v>249</v>
      </c>
      <c r="K1239" t="s">
        <v>250</v>
      </c>
      <c r="L1239" t="s">
        <v>251</v>
      </c>
      <c r="O1239">
        <v>44917</v>
      </c>
      <c r="P1239" t="s">
        <v>252</v>
      </c>
      <c r="Q1239" t="s">
        <v>253</v>
      </c>
      <c r="R1239">
        <v>44918</v>
      </c>
      <c r="S1239" t="s">
        <v>254</v>
      </c>
      <c r="T1239" t="s">
        <v>254</v>
      </c>
      <c r="U1239" t="s">
        <v>254</v>
      </c>
      <c r="V1239" t="s">
        <v>254</v>
      </c>
      <c r="W1239">
        <v>1545.88</v>
      </c>
      <c r="X1239">
        <v>4736.91</v>
      </c>
      <c r="Y1239">
        <v>1724.5</v>
      </c>
      <c r="Z1239" s="27">
        <f t="shared" si="19"/>
        <v>8007.29</v>
      </c>
    </row>
    <row r="1240" spans="1:26">
      <c r="A1240" t="s">
        <v>246</v>
      </c>
      <c r="B1240" t="s">
        <v>3027</v>
      </c>
      <c r="C1240" t="s">
        <v>951</v>
      </c>
      <c r="D1240" t="s">
        <v>53</v>
      </c>
      <c r="E1240" t="s">
        <v>54</v>
      </c>
      <c r="F1240">
        <v>7795699</v>
      </c>
      <c r="G1240">
        <v>44950</v>
      </c>
      <c r="H1240" t="s">
        <v>1918</v>
      </c>
      <c r="I1240" t="s">
        <v>255</v>
      </c>
      <c r="J1240" t="s">
        <v>249</v>
      </c>
      <c r="K1240" t="s">
        <v>268</v>
      </c>
      <c r="L1240" t="s">
        <v>251</v>
      </c>
      <c r="O1240">
        <v>44950</v>
      </c>
      <c r="P1240" t="s">
        <v>252</v>
      </c>
      <c r="Q1240" t="s">
        <v>253</v>
      </c>
      <c r="R1240">
        <v>44951</v>
      </c>
      <c r="S1240" t="s">
        <v>254</v>
      </c>
      <c r="T1240" t="s">
        <v>254</v>
      </c>
      <c r="U1240" t="s">
        <v>254</v>
      </c>
      <c r="V1240" t="s">
        <v>254</v>
      </c>
      <c r="W1240">
        <v>12566.13</v>
      </c>
      <c r="X1240">
        <v>11338.51</v>
      </c>
      <c r="Y1240">
        <v>15158.94</v>
      </c>
      <c r="Z1240" s="27">
        <f t="shared" si="19"/>
        <v>39063.58</v>
      </c>
    </row>
    <row r="1241" spans="1:26">
      <c r="A1241" t="s">
        <v>246</v>
      </c>
      <c r="B1241" t="s">
        <v>3027</v>
      </c>
      <c r="C1241" t="s">
        <v>951</v>
      </c>
      <c r="D1241" t="s">
        <v>53</v>
      </c>
      <c r="E1241" t="s">
        <v>54</v>
      </c>
      <c r="F1241">
        <v>9554796</v>
      </c>
      <c r="G1241">
        <v>44923</v>
      </c>
      <c r="H1241" t="s">
        <v>1263</v>
      </c>
      <c r="I1241" t="s">
        <v>255</v>
      </c>
      <c r="J1241" t="s">
        <v>249</v>
      </c>
      <c r="K1241" t="s">
        <v>250</v>
      </c>
      <c r="L1241" t="s">
        <v>251</v>
      </c>
      <c r="O1241">
        <v>44923</v>
      </c>
      <c r="P1241" t="s">
        <v>252</v>
      </c>
      <c r="Q1241" t="s">
        <v>253</v>
      </c>
      <c r="R1241">
        <v>44924</v>
      </c>
      <c r="S1241" t="s">
        <v>254</v>
      </c>
      <c r="T1241" t="s">
        <v>254</v>
      </c>
      <c r="U1241" t="s">
        <v>254</v>
      </c>
      <c r="V1241" t="s">
        <v>254</v>
      </c>
      <c r="W1241">
        <v>11.75</v>
      </c>
      <c r="X1241">
        <v>0</v>
      </c>
      <c r="Y1241">
        <v>3130.65</v>
      </c>
      <c r="Z1241" s="27">
        <f t="shared" si="19"/>
        <v>3142.4</v>
      </c>
    </row>
    <row r="1242" spans="1:26">
      <c r="A1242" t="s">
        <v>246</v>
      </c>
      <c r="B1242" t="s">
        <v>3027</v>
      </c>
      <c r="C1242" t="s">
        <v>951</v>
      </c>
      <c r="D1242" t="s">
        <v>53</v>
      </c>
      <c r="E1242" t="s">
        <v>54</v>
      </c>
      <c r="F1242">
        <v>10430990</v>
      </c>
      <c r="G1242">
        <v>44979</v>
      </c>
      <c r="H1242" t="s">
        <v>3033</v>
      </c>
      <c r="I1242" t="s">
        <v>271</v>
      </c>
      <c r="J1242" t="s">
        <v>249</v>
      </c>
      <c r="K1242" t="s">
        <v>250</v>
      </c>
      <c r="L1242" t="s">
        <v>707</v>
      </c>
      <c r="O1242">
        <v>44979</v>
      </c>
      <c r="P1242" t="s">
        <v>252</v>
      </c>
      <c r="Q1242" t="s">
        <v>253</v>
      </c>
      <c r="S1242" t="s">
        <v>254</v>
      </c>
      <c r="T1242" t="s">
        <v>254</v>
      </c>
      <c r="U1242" t="s">
        <v>254</v>
      </c>
      <c r="V1242" t="s">
        <v>254</v>
      </c>
      <c r="W1242">
        <v>4568.22</v>
      </c>
      <c r="X1242">
        <v>10693.04</v>
      </c>
      <c r="Y1242">
        <v>4808.18</v>
      </c>
      <c r="Z1242" s="27">
        <f t="shared" si="19"/>
        <v>20069.440000000002</v>
      </c>
    </row>
    <row r="1243" spans="1:26">
      <c r="A1243" t="s">
        <v>246</v>
      </c>
      <c r="B1243" t="s">
        <v>3027</v>
      </c>
      <c r="C1243" t="s">
        <v>951</v>
      </c>
      <c r="D1243" t="s">
        <v>53</v>
      </c>
      <c r="E1243" t="s">
        <v>54</v>
      </c>
      <c r="F1243">
        <v>11888814</v>
      </c>
      <c r="G1243">
        <v>44909</v>
      </c>
      <c r="H1243" t="s">
        <v>1264</v>
      </c>
      <c r="I1243" t="s">
        <v>255</v>
      </c>
      <c r="J1243" t="s">
        <v>249</v>
      </c>
      <c r="K1243" t="s">
        <v>268</v>
      </c>
      <c r="L1243" t="s">
        <v>251</v>
      </c>
      <c r="O1243">
        <v>44911</v>
      </c>
      <c r="P1243" t="s">
        <v>252</v>
      </c>
      <c r="Q1243" t="s">
        <v>253</v>
      </c>
      <c r="R1243">
        <v>44912</v>
      </c>
      <c r="S1243" t="s">
        <v>254</v>
      </c>
      <c r="T1243" t="s">
        <v>254</v>
      </c>
      <c r="U1243" t="s">
        <v>254</v>
      </c>
      <c r="V1243" t="s">
        <v>254</v>
      </c>
      <c r="W1243">
        <v>2090.38</v>
      </c>
      <c r="X1243">
        <v>16089.650000000001</v>
      </c>
      <c r="Y1243">
        <v>595.99</v>
      </c>
      <c r="Z1243" s="27">
        <f t="shared" si="19"/>
        <v>18776.020000000004</v>
      </c>
    </row>
    <row r="1244" spans="1:26">
      <c r="A1244" t="s">
        <v>246</v>
      </c>
      <c r="B1244" t="s">
        <v>3027</v>
      </c>
      <c r="C1244" t="s">
        <v>951</v>
      </c>
      <c r="D1244" t="s">
        <v>53</v>
      </c>
      <c r="E1244" t="s">
        <v>54</v>
      </c>
      <c r="F1244">
        <v>11893263</v>
      </c>
      <c r="G1244">
        <v>44910</v>
      </c>
      <c r="H1244" t="s">
        <v>1265</v>
      </c>
      <c r="I1244" t="s">
        <v>248</v>
      </c>
      <c r="J1244" t="s">
        <v>249</v>
      </c>
      <c r="K1244" t="s">
        <v>250</v>
      </c>
      <c r="L1244" t="s">
        <v>251</v>
      </c>
      <c r="O1244">
        <v>44910</v>
      </c>
      <c r="P1244" t="s">
        <v>252</v>
      </c>
      <c r="Q1244" t="s">
        <v>253</v>
      </c>
      <c r="R1244">
        <v>44911</v>
      </c>
      <c r="S1244" t="s">
        <v>254</v>
      </c>
      <c r="T1244" t="s">
        <v>254</v>
      </c>
      <c r="U1244" t="s">
        <v>254</v>
      </c>
      <c r="V1244" t="s">
        <v>254</v>
      </c>
      <c r="W1244">
        <v>120.8</v>
      </c>
      <c r="X1244">
        <v>563.5</v>
      </c>
      <c r="Y1244">
        <v>249.3</v>
      </c>
      <c r="Z1244" s="27">
        <f t="shared" si="19"/>
        <v>933.59999999999991</v>
      </c>
    </row>
    <row r="1245" spans="1:26">
      <c r="A1245" t="s">
        <v>246</v>
      </c>
      <c r="B1245" t="s">
        <v>3027</v>
      </c>
      <c r="C1245" t="s">
        <v>951</v>
      </c>
      <c r="D1245" t="s">
        <v>53</v>
      </c>
      <c r="E1245" t="s">
        <v>54</v>
      </c>
      <c r="F1245">
        <v>11894878</v>
      </c>
      <c r="G1245">
        <v>44910</v>
      </c>
      <c r="H1245" t="s">
        <v>1266</v>
      </c>
      <c r="I1245" t="s">
        <v>255</v>
      </c>
      <c r="J1245" t="s">
        <v>249</v>
      </c>
      <c r="K1245" t="s">
        <v>250</v>
      </c>
      <c r="L1245" t="s">
        <v>251</v>
      </c>
      <c r="O1245">
        <v>44910</v>
      </c>
      <c r="P1245" t="s">
        <v>252</v>
      </c>
      <c r="Q1245" t="s">
        <v>253</v>
      </c>
      <c r="R1245">
        <v>44911</v>
      </c>
      <c r="S1245" t="s">
        <v>254</v>
      </c>
      <c r="T1245" t="s">
        <v>254</v>
      </c>
      <c r="U1245" t="s">
        <v>254</v>
      </c>
      <c r="V1245" t="s">
        <v>254</v>
      </c>
      <c r="W1245">
        <v>876.5</v>
      </c>
      <c r="X1245">
        <v>2504.5</v>
      </c>
      <c r="Y1245">
        <v>833</v>
      </c>
      <c r="Z1245" s="27">
        <f t="shared" si="19"/>
        <v>4214</v>
      </c>
    </row>
    <row r="1246" spans="1:26">
      <c r="A1246" t="s">
        <v>246</v>
      </c>
      <c r="B1246" t="s">
        <v>3027</v>
      </c>
      <c r="C1246" t="s">
        <v>951</v>
      </c>
      <c r="D1246" t="s">
        <v>53</v>
      </c>
      <c r="E1246" t="s">
        <v>54</v>
      </c>
      <c r="F1246">
        <v>11907280</v>
      </c>
      <c r="G1246">
        <v>44914</v>
      </c>
      <c r="H1246" t="s">
        <v>1267</v>
      </c>
      <c r="I1246" t="s">
        <v>255</v>
      </c>
      <c r="L1246" t="s">
        <v>251</v>
      </c>
      <c r="O1246">
        <v>44914</v>
      </c>
      <c r="P1246" t="s">
        <v>252</v>
      </c>
      <c r="Q1246" t="s">
        <v>263</v>
      </c>
      <c r="R1246">
        <v>44917</v>
      </c>
      <c r="S1246" t="s">
        <v>254</v>
      </c>
      <c r="T1246" t="s">
        <v>254</v>
      </c>
      <c r="U1246" t="s">
        <v>254</v>
      </c>
      <c r="V1246" t="s">
        <v>254</v>
      </c>
      <c r="W1246">
        <v>1670</v>
      </c>
      <c r="X1246">
        <v>957</v>
      </c>
      <c r="Y1246">
        <v>0</v>
      </c>
      <c r="Z1246" s="27">
        <f t="shared" si="19"/>
        <v>2627</v>
      </c>
    </row>
    <row r="1247" spans="1:26">
      <c r="A1247" t="s">
        <v>246</v>
      </c>
      <c r="B1247" t="s">
        <v>3027</v>
      </c>
      <c r="C1247" t="s">
        <v>951</v>
      </c>
      <c r="D1247" t="s">
        <v>53</v>
      </c>
      <c r="E1247" t="s">
        <v>54</v>
      </c>
      <c r="F1247">
        <v>11912948</v>
      </c>
      <c r="G1247">
        <v>44915</v>
      </c>
      <c r="H1247" t="s">
        <v>1390</v>
      </c>
      <c r="I1247" t="s">
        <v>255</v>
      </c>
      <c r="J1247" t="s">
        <v>259</v>
      </c>
      <c r="K1247" t="s">
        <v>3034</v>
      </c>
      <c r="L1247" t="s">
        <v>251</v>
      </c>
      <c r="O1247">
        <v>44915</v>
      </c>
      <c r="P1247" t="s">
        <v>252</v>
      </c>
      <c r="Q1247" t="s">
        <v>263</v>
      </c>
      <c r="R1247">
        <v>44918</v>
      </c>
      <c r="S1247" t="s">
        <v>254</v>
      </c>
      <c r="T1247" t="s">
        <v>254</v>
      </c>
      <c r="U1247" t="s">
        <v>254</v>
      </c>
      <c r="V1247" t="s">
        <v>254</v>
      </c>
      <c r="W1247">
        <v>0</v>
      </c>
      <c r="X1247">
        <v>0</v>
      </c>
      <c r="Y1247">
        <v>0</v>
      </c>
      <c r="Z1247" s="27">
        <f t="shared" si="19"/>
        <v>0</v>
      </c>
    </row>
    <row r="1248" spans="1:26">
      <c r="A1248" t="s">
        <v>246</v>
      </c>
      <c r="B1248" t="s">
        <v>3027</v>
      </c>
      <c r="C1248" t="s">
        <v>951</v>
      </c>
      <c r="D1248" t="s">
        <v>53</v>
      </c>
      <c r="E1248" t="s">
        <v>54</v>
      </c>
      <c r="F1248">
        <v>11916307</v>
      </c>
      <c r="G1248">
        <v>44916</v>
      </c>
      <c r="H1248" t="s">
        <v>1268</v>
      </c>
      <c r="I1248" t="s">
        <v>255</v>
      </c>
      <c r="J1248" t="s">
        <v>249</v>
      </c>
      <c r="K1248" t="s">
        <v>268</v>
      </c>
      <c r="L1248" t="s">
        <v>251</v>
      </c>
      <c r="O1248">
        <v>44916</v>
      </c>
      <c r="P1248" t="s">
        <v>252</v>
      </c>
      <c r="Q1248" t="s">
        <v>253</v>
      </c>
      <c r="R1248">
        <v>44917</v>
      </c>
      <c r="S1248" t="s">
        <v>254</v>
      </c>
      <c r="T1248" t="s">
        <v>254</v>
      </c>
      <c r="U1248" t="s">
        <v>254</v>
      </c>
      <c r="V1248" t="s">
        <v>254</v>
      </c>
      <c r="W1248">
        <v>2356.09</v>
      </c>
      <c r="X1248">
        <v>45197.42</v>
      </c>
      <c r="Y1248">
        <v>21643.18</v>
      </c>
      <c r="Z1248" s="27">
        <f t="shared" si="19"/>
        <v>69196.69</v>
      </c>
    </row>
    <row r="1249" spans="1:26">
      <c r="A1249" t="s">
        <v>246</v>
      </c>
      <c r="B1249" t="s">
        <v>3027</v>
      </c>
      <c r="C1249" t="s">
        <v>951</v>
      </c>
      <c r="D1249" t="s">
        <v>53</v>
      </c>
      <c r="E1249" t="s">
        <v>54</v>
      </c>
      <c r="F1249">
        <v>11923535</v>
      </c>
      <c r="G1249">
        <v>44917</v>
      </c>
      <c r="H1249" t="s">
        <v>1391</v>
      </c>
      <c r="I1249" t="s">
        <v>255</v>
      </c>
      <c r="J1249" t="s">
        <v>249</v>
      </c>
      <c r="K1249" t="s">
        <v>250</v>
      </c>
      <c r="L1249" t="s">
        <v>251</v>
      </c>
      <c r="O1249">
        <v>44917</v>
      </c>
      <c r="P1249" t="s">
        <v>252</v>
      </c>
      <c r="Q1249" t="s">
        <v>282</v>
      </c>
      <c r="R1249">
        <v>44924</v>
      </c>
      <c r="S1249" t="s">
        <v>254</v>
      </c>
      <c r="T1249" t="s">
        <v>254</v>
      </c>
      <c r="U1249" t="s">
        <v>254</v>
      </c>
      <c r="V1249" t="s">
        <v>254</v>
      </c>
      <c r="W1249">
        <v>0</v>
      </c>
      <c r="X1249">
        <v>22</v>
      </c>
      <c r="Y1249">
        <v>0</v>
      </c>
      <c r="Z1249" s="27">
        <f t="shared" si="19"/>
        <v>22</v>
      </c>
    </row>
    <row r="1250" spans="1:26">
      <c r="A1250" t="s">
        <v>246</v>
      </c>
      <c r="B1250" t="s">
        <v>3027</v>
      </c>
      <c r="C1250" t="s">
        <v>951</v>
      </c>
      <c r="D1250" t="s">
        <v>53</v>
      </c>
      <c r="E1250" t="s">
        <v>54</v>
      </c>
      <c r="F1250">
        <v>11937608</v>
      </c>
      <c r="G1250">
        <v>44922</v>
      </c>
      <c r="H1250" t="s">
        <v>1269</v>
      </c>
      <c r="I1250" t="s">
        <v>255</v>
      </c>
      <c r="J1250" t="s">
        <v>249</v>
      </c>
      <c r="K1250" t="s">
        <v>250</v>
      </c>
      <c r="L1250" t="s">
        <v>251</v>
      </c>
      <c r="O1250">
        <v>44922</v>
      </c>
      <c r="P1250" t="s">
        <v>252</v>
      </c>
      <c r="Q1250" t="s">
        <v>253</v>
      </c>
      <c r="R1250">
        <v>44923</v>
      </c>
      <c r="S1250" t="s">
        <v>254</v>
      </c>
      <c r="T1250" t="s">
        <v>254</v>
      </c>
      <c r="U1250" t="s">
        <v>254</v>
      </c>
      <c r="V1250" t="s">
        <v>254</v>
      </c>
      <c r="W1250">
        <v>250</v>
      </c>
      <c r="X1250">
        <v>1352.5</v>
      </c>
      <c r="Y1250">
        <v>4541.34</v>
      </c>
      <c r="Z1250" s="27">
        <f t="shared" si="19"/>
        <v>6143.84</v>
      </c>
    </row>
    <row r="1251" spans="1:26">
      <c r="A1251" t="s">
        <v>246</v>
      </c>
      <c r="B1251" t="s">
        <v>3027</v>
      </c>
      <c r="C1251" t="s">
        <v>951</v>
      </c>
      <c r="D1251" t="s">
        <v>53</v>
      </c>
      <c r="E1251" t="s">
        <v>54</v>
      </c>
      <c r="F1251">
        <v>11964269</v>
      </c>
      <c r="G1251">
        <v>44929</v>
      </c>
      <c r="H1251" t="s">
        <v>1919</v>
      </c>
      <c r="I1251" t="s">
        <v>255</v>
      </c>
      <c r="J1251" t="s">
        <v>249</v>
      </c>
      <c r="K1251" t="s">
        <v>268</v>
      </c>
      <c r="L1251" t="s">
        <v>251</v>
      </c>
      <c r="O1251">
        <v>44929</v>
      </c>
      <c r="P1251" t="s">
        <v>252</v>
      </c>
      <c r="Q1251" t="s">
        <v>253</v>
      </c>
      <c r="R1251">
        <v>44930</v>
      </c>
      <c r="S1251" t="s">
        <v>254</v>
      </c>
      <c r="T1251" t="s">
        <v>254</v>
      </c>
      <c r="U1251" t="s">
        <v>254</v>
      </c>
      <c r="V1251" t="s">
        <v>254</v>
      </c>
      <c r="W1251">
        <v>0</v>
      </c>
      <c r="X1251">
        <v>8228.65</v>
      </c>
      <c r="Y1251">
        <v>3506.93</v>
      </c>
      <c r="Z1251" s="27">
        <f t="shared" si="19"/>
        <v>11735.58</v>
      </c>
    </row>
    <row r="1252" spans="1:26">
      <c r="A1252" t="s">
        <v>246</v>
      </c>
      <c r="B1252" t="s">
        <v>3027</v>
      </c>
      <c r="C1252" t="s">
        <v>951</v>
      </c>
      <c r="D1252" t="s">
        <v>53</v>
      </c>
      <c r="E1252" t="s">
        <v>54</v>
      </c>
      <c r="F1252">
        <v>11970500</v>
      </c>
      <c r="G1252">
        <v>44930</v>
      </c>
      <c r="H1252" t="s">
        <v>1920</v>
      </c>
      <c r="I1252" t="s">
        <v>255</v>
      </c>
      <c r="J1252" t="s">
        <v>249</v>
      </c>
      <c r="K1252" t="s">
        <v>250</v>
      </c>
      <c r="L1252" t="s">
        <v>251</v>
      </c>
      <c r="O1252">
        <v>44930</v>
      </c>
      <c r="P1252" t="s">
        <v>252</v>
      </c>
      <c r="Q1252" t="s">
        <v>282</v>
      </c>
      <c r="R1252">
        <v>44931</v>
      </c>
      <c r="S1252" t="s">
        <v>254</v>
      </c>
      <c r="T1252" t="s">
        <v>254</v>
      </c>
      <c r="U1252" t="s">
        <v>254</v>
      </c>
      <c r="V1252" t="s">
        <v>254</v>
      </c>
      <c r="W1252">
        <v>0</v>
      </c>
      <c r="X1252">
        <v>6228.95</v>
      </c>
      <c r="Y1252">
        <v>0</v>
      </c>
      <c r="Z1252" s="27">
        <f t="shared" si="19"/>
        <v>6228.95</v>
      </c>
    </row>
    <row r="1253" spans="1:26">
      <c r="A1253" t="s">
        <v>246</v>
      </c>
      <c r="B1253" t="s">
        <v>3027</v>
      </c>
      <c r="C1253" t="s">
        <v>951</v>
      </c>
      <c r="D1253" t="s">
        <v>53</v>
      </c>
      <c r="E1253" t="s">
        <v>54</v>
      </c>
      <c r="F1253">
        <v>11987422</v>
      </c>
      <c r="G1253">
        <v>44937</v>
      </c>
      <c r="H1253" t="s">
        <v>1921</v>
      </c>
      <c r="I1253" t="s">
        <v>255</v>
      </c>
      <c r="J1253" t="s">
        <v>249</v>
      </c>
      <c r="K1253" t="s">
        <v>268</v>
      </c>
      <c r="L1253" t="s">
        <v>251</v>
      </c>
      <c r="O1253">
        <v>44937</v>
      </c>
      <c r="P1253" t="s">
        <v>252</v>
      </c>
      <c r="Q1253" t="s">
        <v>253</v>
      </c>
      <c r="R1253">
        <v>44938</v>
      </c>
      <c r="S1253" t="s">
        <v>254</v>
      </c>
      <c r="T1253" t="s">
        <v>254</v>
      </c>
      <c r="U1253" t="s">
        <v>254</v>
      </c>
      <c r="V1253" t="s">
        <v>254</v>
      </c>
      <c r="W1253">
        <v>0</v>
      </c>
      <c r="X1253">
        <v>3035.74</v>
      </c>
      <c r="Y1253">
        <v>1557.06</v>
      </c>
      <c r="Z1253" s="27">
        <f t="shared" si="19"/>
        <v>4592.7999999999993</v>
      </c>
    </row>
    <row r="1254" spans="1:26">
      <c r="A1254" t="s">
        <v>246</v>
      </c>
      <c r="B1254" t="s">
        <v>3027</v>
      </c>
      <c r="C1254" t="s">
        <v>951</v>
      </c>
      <c r="D1254" t="s">
        <v>53</v>
      </c>
      <c r="E1254" t="s">
        <v>54</v>
      </c>
      <c r="F1254">
        <v>11996284</v>
      </c>
      <c r="G1254">
        <v>44938</v>
      </c>
      <c r="H1254" t="s">
        <v>1922</v>
      </c>
      <c r="I1254" t="s">
        <v>255</v>
      </c>
      <c r="J1254" t="s">
        <v>249</v>
      </c>
      <c r="K1254" t="s">
        <v>250</v>
      </c>
      <c r="L1254" t="s">
        <v>251</v>
      </c>
      <c r="O1254">
        <v>44938</v>
      </c>
      <c r="P1254" t="s">
        <v>252</v>
      </c>
      <c r="Q1254" t="s">
        <v>253</v>
      </c>
      <c r="R1254">
        <v>44942</v>
      </c>
      <c r="S1254" t="s">
        <v>254</v>
      </c>
      <c r="T1254" t="s">
        <v>254</v>
      </c>
      <c r="U1254" t="s">
        <v>254</v>
      </c>
      <c r="V1254" t="s">
        <v>254</v>
      </c>
      <c r="W1254">
        <v>0</v>
      </c>
      <c r="X1254">
        <v>0</v>
      </c>
      <c r="Y1254">
        <v>1894.18</v>
      </c>
      <c r="Z1254" s="27">
        <f t="shared" si="19"/>
        <v>1894.18</v>
      </c>
    </row>
    <row r="1255" spans="1:26">
      <c r="A1255" t="s">
        <v>246</v>
      </c>
      <c r="B1255" t="s">
        <v>3027</v>
      </c>
      <c r="C1255" t="s">
        <v>951</v>
      </c>
      <c r="D1255" t="s">
        <v>53</v>
      </c>
      <c r="E1255" t="s">
        <v>54</v>
      </c>
      <c r="F1255">
        <v>12007042</v>
      </c>
      <c r="G1255">
        <v>44942</v>
      </c>
      <c r="H1255" t="s">
        <v>1923</v>
      </c>
      <c r="I1255" t="s">
        <v>255</v>
      </c>
      <c r="J1255" t="s">
        <v>249</v>
      </c>
      <c r="K1255" t="s">
        <v>250</v>
      </c>
      <c r="L1255" t="s">
        <v>251</v>
      </c>
      <c r="O1255">
        <v>44942</v>
      </c>
      <c r="P1255" t="s">
        <v>252</v>
      </c>
      <c r="Q1255" t="s">
        <v>282</v>
      </c>
      <c r="R1255">
        <v>44943</v>
      </c>
      <c r="S1255" t="s">
        <v>254</v>
      </c>
      <c r="T1255" t="s">
        <v>254</v>
      </c>
      <c r="U1255" t="s">
        <v>254</v>
      </c>
      <c r="V1255" t="s">
        <v>254</v>
      </c>
      <c r="W1255">
        <v>0</v>
      </c>
      <c r="X1255">
        <v>459</v>
      </c>
      <c r="Y1255">
        <v>0</v>
      </c>
      <c r="Z1255" s="27">
        <f t="shared" si="19"/>
        <v>459</v>
      </c>
    </row>
    <row r="1256" spans="1:26">
      <c r="A1256" t="s">
        <v>246</v>
      </c>
      <c r="B1256" t="s">
        <v>3027</v>
      </c>
      <c r="C1256" t="s">
        <v>951</v>
      </c>
      <c r="D1256" t="s">
        <v>53</v>
      </c>
      <c r="E1256" t="s">
        <v>54</v>
      </c>
      <c r="F1256">
        <v>12044717</v>
      </c>
      <c r="G1256">
        <v>44985</v>
      </c>
      <c r="H1256" t="s">
        <v>3035</v>
      </c>
      <c r="I1256" t="s">
        <v>248</v>
      </c>
      <c r="J1256" t="s">
        <v>249</v>
      </c>
      <c r="K1256" t="s">
        <v>268</v>
      </c>
      <c r="L1256" t="s">
        <v>251</v>
      </c>
      <c r="O1256">
        <v>44985</v>
      </c>
      <c r="P1256" t="s">
        <v>252</v>
      </c>
      <c r="Q1256" t="s">
        <v>1406</v>
      </c>
      <c r="S1256" t="s">
        <v>254</v>
      </c>
      <c r="T1256" t="s">
        <v>254</v>
      </c>
      <c r="U1256" t="s">
        <v>254</v>
      </c>
      <c r="V1256" t="s">
        <v>254</v>
      </c>
      <c r="W1256">
        <v>0</v>
      </c>
      <c r="X1256">
        <v>0</v>
      </c>
      <c r="Y1256">
        <v>0</v>
      </c>
      <c r="Z1256" s="27">
        <f t="shared" si="19"/>
        <v>0</v>
      </c>
    </row>
    <row r="1257" spans="1:26">
      <c r="A1257" t="s">
        <v>246</v>
      </c>
      <c r="B1257" t="s">
        <v>3027</v>
      </c>
      <c r="C1257" t="s">
        <v>951</v>
      </c>
      <c r="D1257" t="s">
        <v>53</v>
      </c>
      <c r="E1257" t="s">
        <v>54</v>
      </c>
      <c r="F1257">
        <v>12068228</v>
      </c>
      <c r="G1257">
        <v>44958</v>
      </c>
      <c r="H1257" t="s">
        <v>3036</v>
      </c>
      <c r="I1257" t="s">
        <v>255</v>
      </c>
      <c r="J1257" t="s">
        <v>249</v>
      </c>
      <c r="K1257" t="s">
        <v>250</v>
      </c>
      <c r="L1257" t="s">
        <v>251</v>
      </c>
      <c r="O1257">
        <v>44959</v>
      </c>
      <c r="P1257" t="s">
        <v>252</v>
      </c>
      <c r="Q1257" t="s">
        <v>253</v>
      </c>
      <c r="R1257">
        <v>44960</v>
      </c>
      <c r="S1257" t="s">
        <v>254</v>
      </c>
      <c r="T1257" t="s">
        <v>254</v>
      </c>
      <c r="U1257" t="s">
        <v>254</v>
      </c>
      <c r="V1257" t="s">
        <v>254</v>
      </c>
      <c r="W1257">
        <v>0</v>
      </c>
      <c r="X1257">
        <v>0</v>
      </c>
      <c r="Y1257">
        <v>3742.11</v>
      </c>
      <c r="Z1257" s="27">
        <f t="shared" si="19"/>
        <v>3742.11</v>
      </c>
    </row>
    <row r="1258" spans="1:26">
      <c r="A1258" t="s">
        <v>246</v>
      </c>
      <c r="B1258" t="s">
        <v>3027</v>
      </c>
      <c r="C1258" t="s">
        <v>951</v>
      </c>
      <c r="D1258" t="s">
        <v>53</v>
      </c>
      <c r="E1258" t="s">
        <v>54</v>
      </c>
      <c r="F1258">
        <v>12096434</v>
      </c>
      <c r="G1258">
        <v>44963</v>
      </c>
      <c r="H1258" t="s">
        <v>3037</v>
      </c>
      <c r="I1258" t="s">
        <v>255</v>
      </c>
      <c r="J1258" t="s">
        <v>249</v>
      </c>
      <c r="K1258" t="s">
        <v>250</v>
      </c>
      <c r="L1258" t="s">
        <v>251</v>
      </c>
      <c r="O1258">
        <v>44963</v>
      </c>
      <c r="P1258" t="s">
        <v>252</v>
      </c>
      <c r="Q1258" t="s">
        <v>253</v>
      </c>
      <c r="R1258">
        <v>44964</v>
      </c>
      <c r="S1258" t="s">
        <v>254</v>
      </c>
      <c r="T1258" t="s">
        <v>254</v>
      </c>
      <c r="U1258" t="s">
        <v>254</v>
      </c>
      <c r="V1258" t="s">
        <v>254</v>
      </c>
      <c r="W1258">
        <v>0</v>
      </c>
      <c r="X1258">
        <v>0</v>
      </c>
      <c r="Y1258">
        <v>357.26</v>
      </c>
      <c r="Z1258" s="27">
        <f t="shared" si="19"/>
        <v>357.26</v>
      </c>
    </row>
    <row r="1259" spans="1:26">
      <c r="A1259" t="s">
        <v>246</v>
      </c>
      <c r="B1259" t="s">
        <v>3027</v>
      </c>
      <c r="C1259" t="s">
        <v>951</v>
      </c>
      <c r="D1259" t="s">
        <v>53</v>
      </c>
      <c r="E1259" t="s">
        <v>54</v>
      </c>
      <c r="F1259">
        <v>12102461</v>
      </c>
      <c r="G1259">
        <v>44964</v>
      </c>
      <c r="H1259" t="s">
        <v>3038</v>
      </c>
      <c r="I1259" t="s">
        <v>248</v>
      </c>
      <c r="J1259" t="s">
        <v>259</v>
      </c>
      <c r="K1259" t="s">
        <v>250</v>
      </c>
      <c r="L1259" t="s">
        <v>251</v>
      </c>
      <c r="O1259">
        <v>44965</v>
      </c>
      <c r="P1259" t="s">
        <v>254</v>
      </c>
      <c r="Q1259" t="s">
        <v>253</v>
      </c>
      <c r="R1259">
        <v>44971</v>
      </c>
      <c r="S1259" t="s">
        <v>254</v>
      </c>
      <c r="T1259" t="s">
        <v>254</v>
      </c>
      <c r="U1259" t="s">
        <v>254</v>
      </c>
      <c r="V1259" t="s">
        <v>254</v>
      </c>
      <c r="W1259">
        <v>0</v>
      </c>
      <c r="X1259">
        <v>0</v>
      </c>
      <c r="Y1259">
        <v>3938.9099426269531</v>
      </c>
      <c r="Z1259" s="27">
        <f t="shared" si="19"/>
        <v>3938.9099426269531</v>
      </c>
    </row>
    <row r="1260" spans="1:26">
      <c r="A1260" t="s">
        <v>246</v>
      </c>
      <c r="B1260" t="s">
        <v>3027</v>
      </c>
      <c r="C1260" t="s">
        <v>951</v>
      </c>
      <c r="D1260" t="s">
        <v>53</v>
      </c>
      <c r="E1260" t="s">
        <v>54</v>
      </c>
      <c r="F1260">
        <v>12121553</v>
      </c>
      <c r="G1260">
        <v>44970</v>
      </c>
      <c r="H1260" t="s">
        <v>3039</v>
      </c>
      <c r="I1260" t="s">
        <v>248</v>
      </c>
      <c r="J1260" t="s">
        <v>259</v>
      </c>
      <c r="K1260" t="s">
        <v>250</v>
      </c>
      <c r="L1260" t="s">
        <v>251</v>
      </c>
      <c r="O1260">
        <v>44971</v>
      </c>
      <c r="P1260" t="s">
        <v>254</v>
      </c>
      <c r="Q1260" t="s">
        <v>253</v>
      </c>
      <c r="R1260">
        <v>44973</v>
      </c>
      <c r="S1260" t="s">
        <v>254</v>
      </c>
      <c r="T1260" t="s">
        <v>254</v>
      </c>
      <c r="U1260" t="s">
        <v>254</v>
      </c>
      <c r="V1260" t="s">
        <v>254</v>
      </c>
      <c r="W1260">
        <v>0</v>
      </c>
      <c r="X1260">
        <v>0</v>
      </c>
      <c r="Y1260">
        <v>1376</v>
      </c>
      <c r="Z1260" s="27">
        <f t="shared" si="19"/>
        <v>1376</v>
      </c>
    </row>
    <row r="1261" spans="1:26">
      <c r="A1261" t="s">
        <v>246</v>
      </c>
      <c r="B1261" t="s">
        <v>3027</v>
      </c>
      <c r="C1261" t="s">
        <v>951</v>
      </c>
      <c r="D1261" t="s">
        <v>53</v>
      </c>
      <c r="E1261" t="s">
        <v>54</v>
      </c>
      <c r="F1261">
        <v>12142558</v>
      </c>
      <c r="G1261">
        <v>44974</v>
      </c>
      <c r="H1261" t="s">
        <v>3040</v>
      </c>
      <c r="I1261" t="s">
        <v>255</v>
      </c>
      <c r="J1261" t="s">
        <v>249</v>
      </c>
      <c r="K1261" t="s">
        <v>268</v>
      </c>
      <c r="L1261" t="s">
        <v>251</v>
      </c>
      <c r="O1261">
        <v>44974</v>
      </c>
      <c r="P1261" t="s">
        <v>252</v>
      </c>
      <c r="Q1261" t="s">
        <v>253</v>
      </c>
      <c r="R1261">
        <v>44975</v>
      </c>
      <c r="S1261" t="s">
        <v>254</v>
      </c>
      <c r="T1261" t="s">
        <v>254</v>
      </c>
      <c r="U1261" t="s">
        <v>254</v>
      </c>
      <c r="V1261" t="s">
        <v>254</v>
      </c>
      <c r="W1261">
        <v>0</v>
      </c>
      <c r="X1261">
        <v>0</v>
      </c>
      <c r="Y1261">
        <v>2901.92</v>
      </c>
      <c r="Z1261" s="27">
        <f t="shared" si="19"/>
        <v>2901.92</v>
      </c>
    </row>
    <row r="1262" spans="1:26">
      <c r="A1262" t="s">
        <v>246</v>
      </c>
      <c r="B1262" t="s">
        <v>3027</v>
      </c>
      <c r="C1262" t="s">
        <v>951</v>
      </c>
      <c r="D1262" t="s">
        <v>53</v>
      </c>
      <c r="E1262" t="s">
        <v>54</v>
      </c>
      <c r="F1262">
        <v>12146622</v>
      </c>
      <c r="G1262">
        <v>44977</v>
      </c>
      <c r="H1262" t="s">
        <v>3041</v>
      </c>
      <c r="I1262" t="s">
        <v>271</v>
      </c>
      <c r="J1262" t="s">
        <v>249</v>
      </c>
      <c r="K1262" t="s">
        <v>250</v>
      </c>
      <c r="L1262" t="s">
        <v>251</v>
      </c>
      <c r="O1262">
        <v>44977</v>
      </c>
      <c r="P1262" t="s">
        <v>252</v>
      </c>
      <c r="Q1262" t="s">
        <v>257</v>
      </c>
      <c r="S1262" t="s">
        <v>254</v>
      </c>
      <c r="T1262" t="s">
        <v>254</v>
      </c>
      <c r="U1262" t="s">
        <v>254</v>
      </c>
      <c r="V1262" t="s">
        <v>254</v>
      </c>
      <c r="W1262">
        <v>0</v>
      </c>
      <c r="X1262">
        <v>0</v>
      </c>
      <c r="Y1262">
        <v>0</v>
      </c>
      <c r="Z1262" s="27">
        <f t="shared" si="19"/>
        <v>0</v>
      </c>
    </row>
    <row r="1263" spans="1:26">
      <c r="A1263" t="s">
        <v>246</v>
      </c>
      <c r="B1263" t="s">
        <v>3027</v>
      </c>
      <c r="C1263" t="s">
        <v>951</v>
      </c>
      <c r="D1263" t="s">
        <v>53</v>
      </c>
      <c r="E1263" t="s">
        <v>54</v>
      </c>
      <c r="F1263">
        <v>12171644</v>
      </c>
      <c r="G1263">
        <v>44985</v>
      </c>
      <c r="H1263" t="s">
        <v>3042</v>
      </c>
      <c r="I1263" t="s">
        <v>256</v>
      </c>
      <c r="J1263" t="s">
        <v>249</v>
      </c>
      <c r="K1263" t="s">
        <v>250</v>
      </c>
      <c r="L1263" t="s">
        <v>251</v>
      </c>
      <c r="O1263">
        <v>44985</v>
      </c>
      <c r="P1263" t="s">
        <v>252</v>
      </c>
      <c r="Q1263" t="s">
        <v>1406</v>
      </c>
      <c r="S1263" t="s">
        <v>254</v>
      </c>
      <c r="T1263" t="s">
        <v>254</v>
      </c>
      <c r="U1263" t="s">
        <v>254</v>
      </c>
      <c r="V1263" t="s">
        <v>254</v>
      </c>
      <c r="W1263">
        <v>0</v>
      </c>
      <c r="X1263">
        <v>0</v>
      </c>
      <c r="Y1263">
        <v>0</v>
      </c>
      <c r="Z1263" s="27">
        <f t="shared" si="19"/>
        <v>0</v>
      </c>
    </row>
    <row r="1264" spans="1:26">
      <c r="A1264" t="s">
        <v>246</v>
      </c>
      <c r="B1264" t="s">
        <v>3027</v>
      </c>
      <c r="C1264" t="s">
        <v>951</v>
      </c>
      <c r="D1264" t="s">
        <v>1622</v>
      </c>
      <c r="E1264" t="s">
        <v>54</v>
      </c>
      <c r="F1264">
        <v>526504</v>
      </c>
      <c r="G1264">
        <v>44943</v>
      </c>
      <c r="H1264" t="s">
        <v>1924</v>
      </c>
      <c r="I1264" t="s">
        <v>255</v>
      </c>
      <c r="J1264" t="s">
        <v>249</v>
      </c>
      <c r="K1264" t="s">
        <v>268</v>
      </c>
      <c r="L1264" t="s">
        <v>251</v>
      </c>
      <c r="O1264">
        <v>44943</v>
      </c>
      <c r="P1264" t="s">
        <v>252</v>
      </c>
      <c r="Q1264" t="s">
        <v>282</v>
      </c>
      <c r="R1264">
        <v>44945</v>
      </c>
      <c r="S1264" t="s">
        <v>254</v>
      </c>
      <c r="T1264" t="s">
        <v>254</v>
      </c>
      <c r="U1264" t="s">
        <v>254</v>
      </c>
      <c r="V1264" t="s">
        <v>254</v>
      </c>
      <c r="W1264">
        <v>0</v>
      </c>
      <c r="X1264">
        <v>7.5</v>
      </c>
      <c r="Y1264">
        <v>0</v>
      </c>
      <c r="Z1264" s="27">
        <f t="shared" si="19"/>
        <v>7.5</v>
      </c>
    </row>
    <row r="1265" spans="1:26">
      <c r="A1265" t="s">
        <v>246</v>
      </c>
      <c r="B1265" t="s">
        <v>3027</v>
      </c>
      <c r="C1265" t="s">
        <v>951</v>
      </c>
      <c r="D1265" t="s">
        <v>1622</v>
      </c>
      <c r="E1265" t="s">
        <v>54</v>
      </c>
      <c r="F1265">
        <v>12010344</v>
      </c>
      <c r="G1265">
        <v>44943</v>
      </c>
      <c r="H1265" t="s">
        <v>1925</v>
      </c>
      <c r="I1265" t="s">
        <v>260</v>
      </c>
      <c r="J1265" t="s">
        <v>249</v>
      </c>
      <c r="K1265" t="s">
        <v>250</v>
      </c>
      <c r="L1265" t="s">
        <v>251</v>
      </c>
      <c r="O1265">
        <v>44943</v>
      </c>
      <c r="P1265" t="s">
        <v>252</v>
      </c>
      <c r="Q1265" t="s">
        <v>1406</v>
      </c>
      <c r="S1265" t="s">
        <v>254</v>
      </c>
      <c r="T1265" t="s">
        <v>254</v>
      </c>
      <c r="U1265" t="s">
        <v>254</v>
      </c>
      <c r="V1265" t="s">
        <v>254</v>
      </c>
      <c r="W1265">
        <v>0</v>
      </c>
      <c r="X1265">
        <v>0</v>
      </c>
      <c r="Y1265">
        <v>0</v>
      </c>
      <c r="Z1265" s="27">
        <f t="shared" si="19"/>
        <v>0</v>
      </c>
    </row>
    <row r="1266" spans="1:26">
      <c r="A1266" t="s">
        <v>246</v>
      </c>
      <c r="B1266" t="s">
        <v>3027</v>
      </c>
      <c r="C1266" t="s">
        <v>951</v>
      </c>
      <c r="D1266" t="s">
        <v>265</v>
      </c>
      <c r="E1266" t="s">
        <v>54</v>
      </c>
      <c r="F1266">
        <v>11912115</v>
      </c>
      <c r="G1266">
        <v>44915</v>
      </c>
      <c r="H1266" t="s">
        <v>1392</v>
      </c>
      <c r="I1266" t="s">
        <v>255</v>
      </c>
      <c r="J1266" t="s">
        <v>249</v>
      </c>
      <c r="K1266" t="s">
        <v>268</v>
      </c>
      <c r="L1266" t="s">
        <v>251</v>
      </c>
      <c r="O1266">
        <v>44915</v>
      </c>
      <c r="P1266" t="s">
        <v>252</v>
      </c>
      <c r="Q1266" t="s">
        <v>282</v>
      </c>
      <c r="R1266">
        <v>44916</v>
      </c>
      <c r="S1266" t="s">
        <v>254</v>
      </c>
      <c r="T1266" t="s">
        <v>254</v>
      </c>
      <c r="U1266" t="s">
        <v>254</v>
      </c>
      <c r="V1266" t="s">
        <v>254</v>
      </c>
      <c r="W1266">
        <v>0</v>
      </c>
      <c r="X1266">
        <v>1</v>
      </c>
      <c r="Y1266">
        <v>0</v>
      </c>
      <c r="Z1266" s="27">
        <f t="shared" si="19"/>
        <v>1</v>
      </c>
    </row>
    <row r="1267" spans="1:26">
      <c r="A1267" t="s">
        <v>246</v>
      </c>
      <c r="B1267" t="s">
        <v>3043</v>
      </c>
      <c r="C1267" t="s">
        <v>922</v>
      </c>
      <c r="D1267" t="s">
        <v>57</v>
      </c>
      <c r="E1267" t="s">
        <v>58</v>
      </c>
      <c r="F1267">
        <v>751179</v>
      </c>
      <c r="G1267">
        <v>44922</v>
      </c>
      <c r="H1267" t="s">
        <v>1393</v>
      </c>
      <c r="I1267" t="s">
        <v>255</v>
      </c>
      <c r="L1267" t="s">
        <v>251</v>
      </c>
      <c r="O1267">
        <v>44922</v>
      </c>
      <c r="P1267" t="s">
        <v>252</v>
      </c>
      <c r="Q1267" t="s">
        <v>263</v>
      </c>
      <c r="R1267">
        <v>44923</v>
      </c>
      <c r="S1267" t="s">
        <v>254</v>
      </c>
      <c r="T1267" t="s">
        <v>254</v>
      </c>
      <c r="U1267" t="s">
        <v>254</v>
      </c>
      <c r="V1267" t="s">
        <v>254</v>
      </c>
      <c r="W1267">
        <v>0</v>
      </c>
      <c r="X1267">
        <v>3475</v>
      </c>
      <c r="Y1267">
        <v>0</v>
      </c>
      <c r="Z1267" s="27">
        <f t="shared" si="19"/>
        <v>3475</v>
      </c>
    </row>
    <row r="1268" spans="1:26">
      <c r="A1268" t="s">
        <v>246</v>
      </c>
      <c r="B1268" t="s">
        <v>3043</v>
      </c>
      <c r="C1268" t="s">
        <v>922</v>
      </c>
      <c r="D1268" t="s">
        <v>57</v>
      </c>
      <c r="E1268" t="s">
        <v>58</v>
      </c>
      <c r="F1268">
        <v>5487222</v>
      </c>
      <c r="G1268">
        <v>44910</v>
      </c>
      <c r="H1268" t="s">
        <v>1270</v>
      </c>
      <c r="I1268" t="s">
        <v>255</v>
      </c>
      <c r="J1268" t="s">
        <v>249</v>
      </c>
      <c r="K1268" t="s">
        <v>268</v>
      </c>
      <c r="L1268" t="s">
        <v>251</v>
      </c>
      <c r="O1268">
        <v>44910</v>
      </c>
      <c r="P1268" t="s">
        <v>252</v>
      </c>
      <c r="Q1268" t="s">
        <v>253</v>
      </c>
      <c r="R1268">
        <v>44914</v>
      </c>
      <c r="S1268" t="s">
        <v>254</v>
      </c>
      <c r="T1268" t="s">
        <v>254</v>
      </c>
      <c r="U1268" t="s">
        <v>254</v>
      </c>
      <c r="V1268" t="s">
        <v>254</v>
      </c>
      <c r="W1268">
        <v>13834.94</v>
      </c>
      <c r="X1268">
        <v>31915.07</v>
      </c>
      <c r="Y1268">
        <v>30051.83</v>
      </c>
      <c r="Z1268" s="27">
        <f t="shared" si="19"/>
        <v>75801.84</v>
      </c>
    </row>
    <row r="1269" spans="1:26">
      <c r="A1269" t="s">
        <v>246</v>
      </c>
      <c r="B1269" t="s">
        <v>3043</v>
      </c>
      <c r="C1269" t="s">
        <v>922</v>
      </c>
      <c r="D1269" t="s">
        <v>57</v>
      </c>
      <c r="E1269" t="s">
        <v>58</v>
      </c>
      <c r="F1269">
        <v>9451196</v>
      </c>
      <c r="G1269">
        <v>44970</v>
      </c>
      <c r="H1269" t="s">
        <v>3044</v>
      </c>
      <c r="I1269" t="s">
        <v>248</v>
      </c>
      <c r="J1269" t="s">
        <v>249</v>
      </c>
      <c r="K1269" t="s">
        <v>250</v>
      </c>
      <c r="L1269" t="s">
        <v>251</v>
      </c>
      <c r="O1269">
        <v>44970</v>
      </c>
      <c r="P1269" t="s">
        <v>252</v>
      </c>
      <c r="Q1269" t="s">
        <v>282</v>
      </c>
      <c r="R1269">
        <v>44971</v>
      </c>
      <c r="S1269" t="s">
        <v>254</v>
      </c>
      <c r="T1269" t="s">
        <v>254</v>
      </c>
      <c r="U1269" t="s">
        <v>254</v>
      </c>
      <c r="V1269" t="s">
        <v>254</v>
      </c>
      <c r="W1269">
        <v>0</v>
      </c>
      <c r="X1269">
        <v>0</v>
      </c>
      <c r="Y1269">
        <v>0</v>
      </c>
      <c r="Z1269" s="27">
        <f t="shared" si="19"/>
        <v>0</v>
      </c>
    </row>
    <row r="1270" spans="1:26">
      <c r="A1270" t="s">
        <v>246</v>
      </c>
      <c r="B1270" t="s">
        <v>3043</v>
      </c>
      <c r="C1270" t="s">
        <v>922</v>
      </c>
      <c r="D1270" t="s">
        <v>57</v>
      </c>
      <c r="E1270" t="s">
        <v>58</v>
      </c>
      <c r="F1270">
        <v>11738775</v>
      </c>
      <c r="G1270">
        <v>44929</v>
      </c>
      <c r="H1270" t="s">
        <v>1926</v>
      </c>
      <c r="I1270" t="s">
        <v>255</v>
      </c>
      <c r="J1270" t="s">
        <v>249</v>
      </c>
      <c r="K1270" t="s">
        <v>268</v>
      </c>
      <c r="L1270" t="s">
        <v>251</v>
      </c>
      <c r="O1270">
        <v>44929</v>
      </c>
      <c r="P1270" t="s">
        <v>252</v>
      </c>
      <c r="Q1270" t="s">
        <v>282</v>
      </c>
      <c r="R1270">
        <v>44930</v>
      </c>
      <c r="S1270" t="s">
        <v>254</v>
      </c>
      <c r="T1270" t="s">
        <v>254</v>
      </c>
      <c r="U1270" t="s">
        <v>254</v>
      </c>
      <c r="V1270" t="s">
        <v>254</v>
      </c>
      <c r="W1270">
        <v>0</v>
      </c>
      <c r="X1270">
        <v>234</v>
      </c>
      <c r="Y1270">
        <v>0</v>
      </c>
      <c r="Z1270" s="27">
        <f t="shared" si="19"/>
        <v>234</v>
      </c>
    </row>
    <row r="1271" spans="1:26">
      <c r="A1271" t="s">
        <v>246</v>
      </c>
      <c r="B1271" t="s">
        <v>3043</v>
      </c>
      <c r="C1271" t="s">
        <v>922</v>
      </c>
      <c r="D1271" t="s">
        <v>57</v>
      </c>
      <c r="E1271" t="s">
        <v>58</v>
      </c>
      <c r="F1271">
        <v>11884209</v>
      </c>
      <c r="G1271">
        <v>44909</v>
      </c>
      <c r="H1271" t="s">
        <v>1271</v>
      </c>
      <c r="I1271" t="s">
        <v>255</v>
      </c>
      <c r="J1271" t="s">
        <v>249</v>
      </c>
      <c r="K1271" t="s">
        <v>268</v>
      </c>
      <c r="L1271" t="s">
        <v>251</v>
      </c>
      <c r="O1271">
        <v>44909</v>
      </c>
      <c r="P1271" t="s">
        <v>252</v>
      </c>
      <c r="Q1271" t="s">
        <v>253</v>
      </c>
      <c r="R1271">
        <v>44911</v>
      </c>
      <c r="S1271" t="s">
        <v>254</v>
      </c>
      <c r="T1271" t="s">
        <v>254</v>
      </c>
      <c r="U1271" t="s">
        <v>254</v>
      </c>
      <c r="V1271" t="s">
        <v>254</v>
      </c>
      <c r="W1271">
        <v>6633.33</v>
      </c>
      <c r="X1271">
        <v>34728.589999999997</v>
      </c>
      <c r="Y1271">
        <v>34745.19</v>
      </c>
      <c r="Z1271" s="27">
        <f t="shared" si="19"/>
        <v>76107.11</v>
      </c>
    </row>
    <row r="1272" spans="1:26">
      <c r="A1272" t="s">
        <v>246</v>
      </c>
      <c r="B1272" t="s">
        <v>3043</v>
      </c>
      <c r="C1272" t="s">
        <v>922</v>
      </c>
      <c r="D1272" t="s">
        <v>57</v>
      </c>
      <c r="E1272" t="s">
        <v>58</v>
      </c>
      <c r="F1272">
        <v>11884777</v>
      </c>
      <c r="G1272">
        <v>44909</v>
      </c>
      <c r="H1272" t="s">
        <v>1272</v>
      </c>
      <c r="I1272" t="s">
        <v>248</v>
      </c>
      <c r="J1272" t="s">
        <v>249</v>
      </c>
      <c r="K1272" t="s">
        <v>268</v>
      </c>
      <c r="L1272" t="s">
        <v>251</v>
      </c>
      <c r="O1272">
        <v>44909</v>
      </c>
      <c r="P1272" t="s">
        <v>252</v>
      </c>
      <c r="Q1272" t="s">
        <v>282</v>
      </c>
      <c r="R1272">
        <v>44911</v>
      </c>
      <c r="S1272" t="s">
        <v>254</v>
      </c>
      <c r="T1272" t="s">
        <v>254</v>
      </c>
      <c r="U1272" t="s">
        <v>254</v>
      </c>
      <c r="V1272" t="s">
        <v>254</v>
      </c>
      <c r="W1272">
        <v>640.66</v>
      </c>
      <c r="X1272">
        <v>0</v>
      </c>
      <c r="Y1272">
        <v>0</v>
      </c>
      <c r="Z1272" s="27">
        <f t="shared" si="19"/>
        <v>640.66</v>
      </c>
    </row>
    <row r="1273" spans="1:26">
      <c r="A1273" t="s">
        <v>246</v>
      </c>
      <c r="B1273" t="s">
        <v>3043</v>
      </c>
      <c r="C1273" t="s">
        <v>922</v>
      </c>
      <c r="D1273" t="s">
        <v>57</v>
      </c>
      <c r="E1273" t="s">
        <v>58</v>
      </c>
      <c r="F1273">
        <v>11888670</v>
      </c>
      <c r="G1273">
        <v>44910</v>
      </c>
      <c r="H1273" t="s">
        <v>1273</v>
      </c>
      <c r="I1273" t="s">
        <v>248</v>
      </c>
      <c r="J1273" t="s">
        <v>249</v>
      </c>
      <c r="K1273" t="s">
        <v>250</v>
      </c>
      <c r="L1273" t="s">
        <v>251</v>
      </c>
      <c r="O1273">
        <v>44910</v>
      </c>
      <c r="P1273" t="s">
        <v>252</v>
      </c>
      <c r="Q1273" t="s">
        <v>253</v>
      </c>
      <c r="R1273">
        <v>44917</v>
      </c>
      <c r="S1273" t="s">
        <v>254</v>
      </c>
      <c r="T1273" t="s">
        <v>254</v>
      </c>
      <c r="U1273" t="s">
        <v>254</v>
      </c>
      <c r="V1273" t="s">
        <v>254</v>
      </c>
      <c r="W1273">
        <v>399.6</v>
      </c>
      <c r="X1273">
        <v>3808.65</v>
      </c>
      <c r="Y1273">
        <v>3989</v>
      </c>
      <c r="Z1273" s="27">
        <f t="shared" si="19"/>
        <v>8197.25</v>
      </c>
    </row>
    <row r="1274" spans="1:26">
      <c r="A1274" t="s">
        <v>246</v>
      </c>
      <c r="B1274" t="s">
        <v>3043</v>
      </c>
      <c r="C1274" t="s">
        <v>922</v>
      </c>
      <c r="D1274" t="s">
        <v>57</v>
      </c>
      <c r="E1274" t="s">
        <v>58</v>
      </c>
      <c r="F1274">
        <v>11918309</v>
      </c>
      <c r="G1274">
        <v>44916</v>
      </c>
      <c r="H1274" t="s">
        <v>1274</v>
      </c>
      <c r="I1274" t="s">
        <v>255</v>
      </c>
      <c r="L1274" t="s">
        <v>251</v>
      </c>
      <c r="O1274">
        <v>44916</v>
      </c>
      <c r="P1274" t="s">
        <v>252</v>
      </c>
      <c r="Q1274" t="s">
        <v>263</v>
      </c>
      <c r="R1274">
        <v>44917</v>
      </c>
      <c r="S1274" t="s">
        <v>254</v>
      </c>
      <c r="T1274" t="s">
        <v>254</v>
      </c>
      <c r="U1274" t="s">
        <v>254</v>
      </c>
      <c r="V1274" t="s">
        <v>254</v>
      </c>
      <c r="W1274">
        <v>882</v>
      </c>
      <c r="X1274">
        <v>310</v>
      </c>
      <c r="Y1274">
        <v>0</v>
      </c>
      <c r="Z1274" s="27">
        <f t="shared" si="19"/>
        <v>1192</v>
      </c>
    </row>
    <row r="1275" spans="1:26">
      <c r="A1275" t="s">
        <v>246</v>
      </c>
      <c r="B1275" t="s">
        <v>2685</v>
      </c>
      <c r="C1275" t="s">
        <v>922</v>
      </c>
      <c r="D1275" t="s">
        <v>57</v>
      </c>
      <c r="E1275" t="s">
        <v>58</v>
      </c>
      <c r="F1275">
        <v>11921975</v>
      </c>
      <c r="G1275">
        <v>44920</v>
      </c>
      <c r="H1275" t="s">
        <v>1275</v>
      </c>
      <c r="I1275" t="s">
        <v>255</v>
      </c>
      <c r="J1275" t="s">
        <v>249</v>
      </c>
      <c r="K1275" t="s">
        <v>250</v>
      </c>
      <c r="L1275" t="s">
        <v>251</v>
      </c>
      <c r="O1275">
        <v>44921</v>
      </c>
      <c r="P1275" t="s">
        <v>252</v>
      </c>
      <c r="Q1275" t="s">
        <v>253</v>
      </c>
      <c r="R1275">
        <v>44922</v>
      </c>
      <c r="S1275" t="s">
        <v>254</v>
      </c>
      <c r="T1275" t="s">
        <v>254</v>
      </c>
      <c r="U1275" t="s">
        <v>254</v>
      </c>
      <c r="V1275" t="s">
        <v>254</v>
      </c>
      <c r="W1275">
        <v>743.95</v>
      </c>
      <c r="X1275">
        <v>13398.66</v>
      </c>
      <c r="Y1275">
        <v>14278.2</v>
      </c>
      <c r="Z1275" s="27">
        <f t="shared" si="19"/>
        <v>28420.81</v>
      </c>
    </row>
    <row r="1276" spans="1:26">
      <c r="A1276" t="s">
        <v>246</v>
      </c>
      <c r="B1276" t="s">
        <v>3043</v>
      </c>
      <c r="C1276" t="s">
        <v>922</v>
      </c>
      <c r="D1276" t="s">
        <v>57</v>
      </c>
      <c r="E1276" t="s">
        <v>58</v>
      </c>
      <c r="F1276">
        <v>11938695</v>
      </c>
      <c r="G1276">
        <v>44922</v>
      </c>
      <c r="H1276" t="s">
        <v>1394</v>
      </c>
      <c r="I1276" t="s">
        <v>255</v>
      </c>
      <c r="L1276" t="s">
        <v>251</v>
      </c>
      <c r="O1276">
        <v>44922</v>
      </c>
      <c r="P1276" t="s">
        <v>252</v>
      </c>
      <c r="Q1276" t="s">
        <v>263</v>
      </c>
      <c r="R1276">
        <v>44924</v>
      </c>
      <c r="S1276" t="s">
        <v>254</v>
      </c>
      <c r="T1276" t="s">
        <v>254</v>
      </c>
      <c r="U1276" t="s">
        <v>254</v>
      </c>
      <c r="V1276" t="s">
        <v>254</v>
      </c>
      <c r="W1276">
        <v>0</v>
      </c>
      <c r="X1276">
        <v>25</v>
      </c>
      <c r="Y1276">
        <v>0</v>
      </c>
      <c r="Z1276" s="27">
        <f t="shared" si="19"/>
        <v>25</v>
      </c>
    </row>
    <row r="1277" spans="1:26">
      <c r="A1277" t="s">
        <v>246</v>
      </c>
      <c r="B1277" t="s">
        <v>3043</v>
      </c>
      <c r="C1277" t="s">
        <v>922</v>
      </c>
      <c r="D1277" t="s">
        <v>57</v>
      </c>
      <c r="E1277" t="s">
        <v>58</v>
      </c>
      <c r="F1277">
        <v>11944826</v>
      </c>
      <c r="G1277">
        <v>44923</v>
      </c>
      <c r="H1277" t="s">
        <v>1395</v>
      </c>
      <c r="I1277" t="s">
        <v>255</v>
      </c>
      <c r="L1277" t="s">
        <v>251</v>
      </c>
      <c r="O1277">
        <v>44923</v>
      </c>
      <c r="P1277" t="s">
        <v>252</v>
      </c>
      <c r="Q1277" t="s">
        <v>263</v>
      </c>
      <c r="R1277">
        <v>44924</v>
      </c>
      <c r="S1277" t="s">
        <v>254</v>
      </c>
      <c r="T1277" t="s">
        <v>254</v>
      </c>
      <c r="U1277" t="s">
        <v>254</v>
      </c>
      <c r="V1277" t="s">
        <v>254</v>
      </c>
      <c r="W1277">
        <v>0</v>
      </c>
      <c r="X1277">
        <v>72</v>
      </c>
      <c r="Y1277">
        <v>0</v>
      </c>
      <c r="Z1277" s="27">
        <f t="shared" si="19"/>
        <v>72</v>
      </c>
    </row>
    <row r="1278" spans="1:26">
      <c r="A1278" t="s">
        <v>246</v>
      </c>
      <c r="B1278" t="s">
        <v>3043</v>
      </c>
      <c r="C1278" t="s">
        <v>922</v>
      </c>
      <c r="D1278" t="s">
        <v>57</v>
      </c>
      <c r="E1278" t="s">
        <v>58</v>
      </c>
      <c r="F1278">
        <v>11945174</v>
      </c>
      <c r="G1278">
        <v>44923</v>
      </c>
      <c r="H1278" t="s">
        <v>1396</v>
      </c>
      <c r="I1278" t="s">
        <v>255</v>
      </c>
      <c r="J1278" t="s">
        <v>249</v>
      </c>
      <c r="K1278" t="s">
        <v>250</v>
      </c>
      <c r="L1278" t="s">
        <v>251</v>
      </c>
      <c r="O1278">
        <v>44923</v>
      </c>
      <c r="P1278" t="s">
        <v>252</v>
      </c>
      <c r="Q1278" t="s">
        <v>257</v>
      </c>
      <c r="S1278" t="s">
        <v>254</v>
      </c>
      <c r="T1278" t="s">
        <v>254</v>
      </c>
      <c r="U1278" t="s">
        <v>254</v>
      </c>
      <c r="V1278" t="s">
        <v>254</v>
      </c>
      <c r="W1278">
        <v>0</v>
      </c>
      <c r="X1278">
        <v>0</v>
      </c>
      <c r="Y1278">
        <v>0</v>
      </c>
      <c r="Z1278" s="27">
        <f t="shared" si="19"/>
        <v>0</v>
      </c>
    </row>
    <row r="1279" spans="1:26">
      <c r="A1279" t="s">
        <v>246</v>
      </c>
      <c r="B1279" t="s">
        <v>3043</v>
      </c>
      <c r="C1279" t="s">
        <v>922</v>
      </c>
      <c r="D1279" t="s">
        <v>57</v>
      </c>
      <c r="E1279" t="s">
        <v>58</v>
      </c>
      <c r="F1279">
        <v>11951015</v>
      </c>
      <c r="G1279">
        <v>44938</v>
      </c>
      <c r="H1279" t="s">
        <v>1927</v>
      </c>
      <c r="I1279" t="s">
        <v>248</v>
      </c>
      <c r="J1279" t="s">
        <v>249</v>
      </c>
      <c r="K1279" t="s">
        <v>250</v>
      </c>
      <c r="L1279" t="s">
        <v>251</v>
      </c>
      <c r="O1279">
        <v>44938</v>
      </c>
      <c r="P1279" t="s">
        <v>252</v>
      </c>
      <c r="Q1279" t="s">
        <v>253</v>
      </c>
      <c r="R1279">
        <v>44939</v>
      </c>
      <c r="S1279" t="s">
        <v>254</v>
      </c>
      <c r="T1279" t="s">
        <v>254</v>
      </c>
      <c r="U1279" t="s">
        <v>254</v>
      </c>
      <c r="V1279" t="s">
        <v>254</v>
      </c>
      <c r="W1279">
        <v>0</v>
      </c>
      <c r="X1279">
        <v>5115.5200000000004</v>
      </c>
      <c r="Y1279">
        <v>8325</v>
      </c>
      <c r="Z1279" s="27">
        <f t="shared" si="19"/>
        <v>13440.52</v>
      </c>
    </row>
    <row r="1280" spans="1:26">
      <c r="A1280" t="s">
        <v>246</v>
      </c>
      <c r="B1280" t="s">
        <v>3043</v>
      </c>
      <c r="C1280" t="s">
        <v>922</v>
      </c>
      <c r="D1280" t="s">
        <v>57</v>
      </c>
      <c r="E1280" t="s">
        <v>58</v>
      </c>
      <c r="F1280">
        <v>11964635</v>
      </c>
      <c r="G1280">
        <v>44931</v>
      </c>
      <c r="H1280" t="s">
        <v>1928</v>
      </c>
      <c r="I1280" t="s">
        <v>255</v>
      </c>
      <c r="J1280" t="s">
        <v>249</v>
      </c>
      <c r="K1280" t="s">
        <v>268</v>
      </c>
      <c r="L1280" t="s">
        <v>251</v>
      </c>
      <c r="O1280">
        <v>44931</v>
      </c>
      <c r="P1280" t="s">
        <v>252</v>
      </c>
      <c r="Q1280" t="s">
        <v>253</v>
      </c>
      <c r="R1280">
        <v>44935</v>
      </c>
      <c r="S1280" t="s">
        <v>254</v>
      </c>
      <c r="T1280" t="s">
        <v>254</v>
      </c>
      <c r="U1280" t="s">
        <v>254</v>
      </c>
      <c r="V1280" t="s">
        <v>254</v>
      </c>
      <c r="W1280">
        <v>0</v>
      </c>
      <c r="X1280">
        <v>2024</v>
      </c>
      <c r="Y1280">
        <v>10598.5</v>
      </c>
      <c r="Z1280" s="27">
        <f t="shared" ref="Z1280:Z1343" si="20">SUM(W1280:Y1280)</f>
        <v>12622.5</v>
      </c>
    </row>
    <row r="1281" spans="1:26">
      <c r="A1281" t="s">
        <v>246</v>
      </c>
      <c r="B1281" t="s">
        <v>3043</v>
      </c>
      <c r="C1281" t="s">
        <v>922</v>
      </c>
      <c r="D1281" t="s">
        <v>57</v>
      </c>
      <c r="E1281" t="s">
        <v>58</v>
      </c>
      <c r="F1281">
        <v>11974469</v>
      </c>
      <c r="G1281">
        <v>44966</v>
      </c>
      <c r="H1281" t="s">
        <v>3045</v>
      </c>
      <c r="I1281" t="s">
        <v>248</v>
      </c>
      <c r="J1281" t="s">
        <v>259</v>
      </c>
      <c r="K1281" t="s">
        <v>268</v>
      </c>
      <c r="L1281" t="s">
        <v>251</v>
      </c>
      <c r="O1281">
        <v>44966</v>
      </c>
      <c r="P1281" t="s">
        <v>254</v>
      </c>
      <c r="Q1281" t="s">
        <v>253</v>
      </c>
      <c r="R1281">
        <v>44970</v>
      </c>
      <c r="S1281" t="s">
        <v>254</v>
      </c>
      <c r="T1281" t="s">
        <v>254</v>
      </c>
      <c r="U1281" t="s">
        <v>254</v>
      </c>
      <c r="V1281" t="s">
        <v>254</v>
      </c>
      <c r="W1281">
        <v>0</v>
      </c>
      <c r="X1281">
        <v>0</v>
      </c>
      <c r="Y1281">
        <v>3194.5</v>
      </c>
      <c r="Z1281" s="27">
        <f t="shared" si="20"/>
        <v>3194.5</v>
      </c>
    </row>
    <row r="1282" spans="1:26">
      <c r="A1282" t="s">
        <v>246</v>
      </c>
      <c r="B1282" t="s">
        <v>3043</v>
      </c>
      <c r="C1282" t="s">
        <v>922</v>
      </c>
      <c r="D1282" t="s">
        <v>57</v>
      </c>
      <c r="E1282" t="s">
        <v>58</v>
      </c>
      <c r="F1282">
        <v>11978554</v>
      </c>
      <c r="G1282">
        <v>44932</v>
      </c>
      <c r="H1282" t="s">
        <v>1929</v>
      </c>
      <c r="I1282" t="s">
        <v>255</v>
      </c>
      <c r="J1282" t="s">
        <v>249</v>
      </c>
      <c r="K1282" t="s">
        <v>268</v>
      </c>
      <c r="L1282" t="s">
        <v>251</v>
      </c>
      <c r="O1282">
        <v>44932</v>
      </c>
      <c r="P1282" t="s">
        <v>252</v>
      </c>
      <c r="Q1282" t="s">
        <v>282</v>
      </c>
      <c r="R1282">
        <v>44935</v>
      </c>
      <c r="S1282" t="s">
        <v>254</v>
      </c>
      <c r="T1282" t="s">
        <v>254</v>
      </c>
      <c r="U1282" t="s">
        <v>254</v>
      </c>
      <c r="V1282" t="s">
        <v>254</v>
      </c>
      <c r="W1282">
        <v>0</v>
      </c>
      <c r="X1282">
        <v>5944.35</v>
      </c>
      <c r="Y1282">
        <v>0</v>
      </c>
      <c r="Z1282" s="27">
        <f t="shared" si="20"/>
        <v>5944.35</v>
      </c>
    </row>
    <row r="1283" spans="1:26">
      <c r="A1283" t="s">
        <v>246</v>
      </c>
      <c r="B1283" t="s">
        <v>3043</v>
      </c>
      <c r="C1283" t="s">
        <v>922</v>
      </c>
      <c r="D1283" t="s">
        <v>57</v>
      </c>
      <c r="E1283" t="s">
        <v>58</v>
      </c>
      <c r="F1283">
        <v>11982719</v>
      </c>
      <c r="G1283">
        <v>44935</v>
      </c>
      <c r="H1283" t="s">
        <v>1930</v>
      </c>
      <c r="I1283" t="s">
        <v>255</v>
      </c>
      <c r="J1283" t="s">
        <v>249</v>
      </c>
      <c r="K1283" t="s">
        <v>250</v>
      </c>
      <c r="L1283" t="s">
        <v>251</v>
      </c>
      <c r="O1283">
        <v>44935</v>
      </c>
      <c r="P1283" t="s">
        <v>252</v>
      </c>
      <c r="Q1283" t="s">
        <v>253</v>
      </c>
      <c r="R1283">
        <v>44936</v>
      </c>
      <c r="S1283" t="s">
        <v>254</v>
      </c>
      <c r="T1283" t="s">
        <v>254</v>
      </c>
      <c r="U1283" t="s">
        <v>254</v>
      </c>
      <c r="V1283" t="s">
        <v>254</v>
      </c>
      <c r="W1283">
        <v>0</v>
      </c>
      <c r="X1283">
        <v>80</v>
      </c>
      <c r="Y1283">
        <v>1791.7</v>
      </c>
      <c r="Z1283" s="27">
        <f t="shared" si="20"/>
        <v>1871.7</v>
      </c>
    </row>
    <row r="1284" spans="1:26">
      <c r="A1284" t="s">
        <v>246</v>
      </c>
      <c r="B1284" t="s">
        <v>3043</v>
      </c>
      <c r="C1284" t="s">
        <v>922</v>
      </c>
      <c r="D1284" t="s">
        <v>57</v>
      </c>
      <c r="E1284" t="s">
        <v>58</v>
      </c>
      <c r="F1284">
        <v>11983026</v>
      </c>
      <c r="G1284">
        <v>44935</v>
      </c>
      <c r="H1284" t="s">
        <v>1931</v>
      </c>
      <c r="I1284" t="s">
        <v>255</v>
      </c>
      <c r="J1284" t="s">
        <v>249</v>
      </c>
      <c r="K1284" t="s">
        <v>250</v>
      </c>
      <c r="L1284" t="s">
        <v>251</v>
      </c>
      <c r="O1284">
        <v>44935</v>
      </c>
      <c r="P1284" t="s">
        <v>252</v>
      </c>
      <c r="Q1284" t="s">
        <v>253</v>
      </c>
      <c r="R1284">
        <v>44943</v>
      </c>
      <c r="S1284" t="s">
        <v>254</v>
      </c>
      <c r="T1284" t="s">
        <v>254</v>
      </c>
      <c r="U1284" t="s">
        <v>254</v>
      </c>
      <c r="V1284" t="s">
        <v>254</v>
      </c>
      <c r="W1284">
        <v>0</v>
      </c>
      <c r="X1284">
        <v>3008.4</v>
      </c>
      <c r="Y1284">
        <v>4401.99</v>
      </c>
      <c r="Z1284" s="27">
        <f t="shared" si="20"/>
        <v>7410.3899999999994</v>
      </c>
    </row>
    <row r="1285" spans="1:26">
      <c r="A1285" t="s">
        <v>246</v>
      </c>
      <c r="B1285" t="s">
        <v>3043</v>
      </c>
      <c r="C1285" t="s">
        <v>922</v>
      </c>
      <c r="D1285" t="s">
        <v>57</v>
      </c>
      <c r="E1285" t="s">
        <v>58</v>
      </c>
      <c r="F1285">
        <v>11992648</v>
      </c>
      <c r="G1285">
        <v>44944</v>
      </c>
      <c r="H1285" t="s">
        <v>1932</v>
      </c>
      <c r="I1285" t="s">
        <v>255</v>
      </c>
      <c r="J1285" t="s">
        <v>249</v>
      </c>
      <c r="K1285" t="s">
        <v>250</v>
      </c>
      <c r="L1285" t="s">
        <v>251</v>
      </c>
      <c r="O1285">
        <v>44950</v>
      </c>
      <c r="P1285" t="s">
        <v>252</v>
      </c>
      <c r="Q1285" t="s">
        <v>253</v>
      </c>
      <c r="R1285">
        <v>44951</v>
      </c>
      <c r="S1285" t="s">
        <v>254</v>
      </c>
      <c r="T1285" t="s">
        <v>254</v>
      </c>
      <c r="U1285" t="s">
        <v>254</v>
      </c>
      <c r="V1285" t="s">
        <v>254</v>
      </c>
      <c r="W1285">
        <v>0</v>
      </c>
      <c r="X1285">
        <v>3740</v>
      </c>
      <c r="Y1285">
        <v>7195</v>
      </c>
      <c r="Z1285" s="27">
        <f t="shared" si="20"/>
        <v>10935</v>
      </c>
    </row>
    <row r="1286" spans="1:26">
      <c r="A1286" t="s">
        <v>246</v>
      </c>
      <c r="B1286" t="s">
        <v>3043</v>
      </c>
      <c r="C1286" t="s">
        <v>922</v>
      </c>
      <c r="D1286" t="s">
        <v>57</v>
      </c>
      <c r="E1286" t="s">
        <v>58</v>
      </c>
      <c r="F1286">
        <v>11997188</v>
      </c>
      <c r="G1286">
        <v>44938</v>
      </c>
      <c r="H1286" t="s">
        <v>1933</v>
      </c>
      <c r="I1286" t="s">
        <v>255</v>
      </c>
      <c r="J1286" t="s">
        <v>249</v>
      </c>
      <c r="K1286" t="s">
        <v>268</v>
      </c>
      <c r="L1286" t="s">
        <v>251</v>
      </c>
      <c r="O1286">
        <v>44938</v>
      </c>
      <c r="P1286" t="s">
        <v>252</v>
      </c>
      <c r="Q1286" t="s">
        <v>253</v>
      </c>
      <c r="R1286">
        <v>44939</v>
      </c>
      <c r="S1286" t="s">
        <v>254</v>
      </c>
      <c r="T1286" t="s">
        <v>254</v>
      </c>
      <c r="U1286" t="s">
        <v>254</v>
      </c>
      <c r="V1286" t="s">
        <v>254</v>
      </c>
      <c r="W1286">
        <v>0</v>
      </c>
      <c r="X1286">
        <v>10214.84</v>
      </c>
      <c r="Y1286">
        <v>15667.7</v>
      </c>
      <c r="Z1286" s="27">
        <f t="shared" si="20"/>
        <v>25882.54</v>
      </c>
    </row>
    <row r="1287" spans="1:26">
      <c r="A1287" t="s">
        <v>246</v>
      </c>
      <c r="B1287" t="s">
        <v>3043</v>
      </c>
      <c r="C1287" t="s">
        <v>922</v>
      </c>
      <c r="D1287" t="s">
        <v>57</v>
      </c>
      <c r="E1287" t="s">
        <v>58</v>
      </c>
      <c r="F1287">
        <v>12005537</v>
      </c>
      <c r="G1287">
        <v>44943</v>
      </c>
      <c r="H1287" t="s">
        <v>1934</v>
      </c>
      <c r="I1287" t="s">
        <v>255</v>
      </c>
      <c r="J1287" t="s">
        <v>249</v>
      </c>
      <c r="K1287" t="s">
        <v>250</v>
      </c>
      <c r="L1287" t="s">
        <v>251</v>
      </c>
      <c r="O1287">
        <v>44943</v>
      </c>
      <c r="P1287" t="s">
        <v>252</v>
      </c>
      <c r="Q1287" t="s">
        <v>253</v>
      </c>
      <c r="R1287">
        <v>44944</v>
      </c>
      <c r="S1287" t="s">
        <v>254</v>
      </c>
      <c r="T1287" t="s">
        <v>254</v>
      </c>
      <c r="U1287" t="s">
        <v>254</v>
      </c>
      <c r="V1287" t="s">
        <v>254</v>
      </c>
      <c r="W1287">
        <v>0</v>
      </c>
      <c r="X1287">
        <v>161.5</v>
      </c>
      <c r="Y1287">
        <v>450.29</v>
      </c>
      <c r="Z1287" s="27">
        <f t="shared" si="20"/>
        <v>611.79</v>
      </c>
    </row>
    <row r="1288" spans="1:26">
      <c r="A1288" t="s">
        <v>246</v>
      </c>
      <c r="B1288" t="s">
        <v>3043</v>
      </c>
      <c r="C1288" t="s">
        <v>922</v>
      </c>
      <c r="D1288" t="s">
        <v>57</v>
      </c>
      <c r="E1288" t="s">
        <v>58</v>
      </c>
      <c r="F1288">
        <v>12011035</v>
      </c>
      <c r="G1288">
        <v>44943</v>
      </c>
      <c r="H1288" t="s">
        <v>1935</v>
      </c>
      <c r="I1288" t="s">
        <v>255</v>
      </c>
      <c r="J1288" t="s">
        <v>249</v>
      </c>
      <c r="K1288" t="s">
        <v>268</v>
      </c>
      <c r="L1288" t="s">
        <v>251</v>
      </c>
      <c r="O1288">
        <v>44943</v>
      </c>
      <c r="P1288" t="s">
        <v>252</v>
      </c>
      <c r="Q1288" t="s">
        <v>282</v>
      </c>
      <c r="R1288">
        <v>44945</v>
      </c>
      <c r="S1288" t="s">
        <v>254</v>
      </c>
      <c r="T1288" t="s">
        <v>254</v>
      </c>
      <c r="U1288" t="s">
        <v>254</v>
      </c>
      <c r="V1288" t="s">
        <v>254</v>
      </c>
      <c r="W1288">
        <v>0</v>
      </c>
      <c r="X1288">
        <v>96</v>
      </c>
      <c r="Y1288">
        <v>0</v>
      </c>
      <c r="Z1288" s="27">
        <f t="shared" si="20"/>
        <v>96</v>
      </c>
    </row>
    <row r="1289" spans="1:26">
      <c r="A1289" t="s">
        <v>246</v>
      </c>
      <c r="B1289" t="s">
        <v>3043</v>
      </c>
      <c r="C1289" t="s">
        <v>922</v>
      </c>
      <c r="D1289" t="s">
        <v>57</v>
      </c>
      <c r="E1289" t="s">
        <v>58</v>
      </c>
      <c r="F1289">
        <v>12031870</v>
      </c>
      <c r="G1289">
        <v>44971</v>
      </c>
      <c r="H1289" t="s">
        <v>3046</v>
      </c>
      <c r="I1289" t="s">
        <v>248</v>
      </c>
      <c r="J1289" t="s">
        <v>259</v>
      </c>
      <c r="K1289" t="s">
        <v>250</v>
      </c>
      <c r="L1289" t="s">
        <v>251</v>
      </c>
      <c r="O1289">
        <v>44971</v>
      </c>
      <c r="P1289" t="s">
        <v>254</v>
      </c>
      <c r="Q1289" t="s">
        <v>257</v>
      </c>
      <c r="S1289" t="s">
        <v>254</v>
      </c>
      <c r="T1289" t="s">
        <v>254</v>
      </c>
      <c r="U1289" t="s">
        <v>254</v>
      </c>
      <c r="V1289" t="s">
        <v>254</v>
      </c>
      <c r="W1289">
        <v>0</v>
      </c>
      <c r="X1289">
        <v>0</v>
      </c>
      <c r="Y1289">
        <v>0</v>
      </c>
      <c r="Z1289" s="27">
        <f t="shared" si="20"/>
        <v>0</v>
      </c>
    </row>
    <row r="1290" spans="1:26">
      <c r="A1290" t="s">
        <v>246</v>
      </c>
      <c r="B1290" t="s">
        <v>3043</v>
      </c>
      <c r="C1290" t="s">
        <v>922</v>
      </c>
      <c r="D1290" t="s">
        <v>57</v>
      </c>
      <c r="E1290" t="s">
        <v>58</v>
      </c>
      <c r="F1290">
        <v>12096813</v>
      </c>
      <c r="G1290">
        <v>44963</v>
      </c>
      <c r="H1290" t="s">
        <v>3047</v>
      </c>
      <c r="I1290" t="s">
        <v>255</v>
      </c>
      <c r="J1290" t="s">
        <v>249</v>
      </c>
      <c r="K1290" t="s">
        <v>250</v>
      </c>
      <c r="L1290" t="s">
        <v>251</v>
      </c>
      <c r="O1290">
        <v>44963</v>
      </c>
      <c r="P1290" t="s">
        <v>252</v>
      </c>
      <c r="Q1290" t="s">
        <v>253</v>
      </c>
      <c r="R1290">
        <v>44964</v>
      </c>
      <c r="S1290" t="s">
        <v>254</v>
      </c>
      <c r="T1290" t="s">
        <v>254</v>
      </c>
      <c r="U1290" t="s">
        <v>254</v>
      </c>
      <c r="V1290" t="s">
        <v>254</v>
      </c>
      <c r="W1290">
        <v>0</v>
      </c>
      <c r="X1290">
        <v>0</v>
      </c>
      <c r="Y1290">
        <v>2697.73</v>
      </c>
      <c r="Z1290" s="27">
        <f t="shared" si="20"/>
        <v>2697.73</v>
      </c>
    </row>
    <row r="1291" spans="1:26">
      <c r="A1291" t="s">
        <v>246</v>
      </c>
      <c r="B1291" t="s">
        <v>3043</v>
      </c>
      <c r="C1291" t="s">
        <v>922</v>
      </c>
      <c r="D1291" t="s">
        <v>57</v>
      </c>
      <c r="E1291" t="s">
        <v>58</v>
      </c>
      <c r="F1291">
        <v>12100708</v>
      </c>
      <c r="G1291">
        <v>44964</v>
      </c>
      <c r="H1291" t="s">
        <v>3048</v>
      </c>
      <c r="I1291" t="s">
        <v>255</v>
      </c>
      <c r="J1291" t="s">
        <v>249</v>
      </c>
      <c r="K1291" t="s">
        <v>250</v>
      </c>
      <c r="L1291" t="s">
        <v>251</v>
      </c>
      <c r="O1291">
        <v>44964</v>
      </c>
      <c r="P1291" t="s">
        <v>252</v>
      </c>
      <c r="Q1291" t="s">
        <v>253</v>
      </c>
      <c r="R1291">
        <v>44970</v>
      </c>
      <c r="S1291" t="s">
        <v>254</v>
      </c>
      <c r="T1291" t="s">
        <v>254</v>
      </c>
      <c r="U1291" t="s">
        <v>254</v>
      </c>
      <c r="V1291" t="s">
        <v>254</v>
      </c>
      <c r="W1291">
        <v>0</v>
      </c>
      <c r="X1291">
        <v>0</v>
      </c>
      <c r="Y1291">
        <v>1403.5</v>
      </c>
      <c r="Z1291" s="27">
        <f t="shared" si="20"/>
        <v>1403.5</v>
      </c>
    </row>
    <row r="1292" spans="1:26">
      <c r="A1292" t="s">
        <v>246</v>
      </c>
      <c r="B1292" t="s">
        <v>3043</v>
      </c>
      <c r="C1292" t="s">
        <v>922</v>
      </c>
      <c r="D1292" t="s">
        <v>57</v>
      </c>
      <c r="E1292" t="s">
        <v>58</v>
      </c>
      <c r="F1292">
        <v>12111668</v>
      </c>
      <c r="G1292">
        <v>44966</v>
      </c>
      <c r="H1292" t="s">
        <v>3049</v>
      </c>
      <c r="I1292" t="s">
        <v>248</v>
      </c>
      <c r="J1292" t="s">
        <v>259</v>
      </c>
      <c r="K1292" t="s">
        <v>268</v>
      </c>
      <c r="L1292" t="s">
        <v>251</v>
      </c>
      <c r="O1292">
        <v>44966</v>
      </c>
      <c r="P1292" t="s">
        <v>254</v>
      </c>
      <c r="Q1292" t="s">
        <v>253</v>
      </c>
      <c r="R1292">
        <v>44970</v>
      </c>
      <c r="S1292" t="s">
        <v>254</v>
      </c>
      <c r="T1292" t="s">
        <v>254</v>
      </c>
      <c r="U1292" t="s">
        <v>254</v>
      </c>
      <c r="V1292" t="s">
        <v>254</v>
      </c>
      <c r="W1292">
        <v>0</v>
      </c>
      <c r="X1292">
        <v>0</v>
      </c>
      <c r="Y1292">
        <v>3026.699951171875</v>
      </c>
      <c r="Z1292" s="27">
        <f t="shared" si="20"/>
        <v>3026.699951171875</v>
      </c>
    </row>
    <row r="1293" spans="1:26">
      <c r="A1293" t="s">
        <v>246</v>
      </c>
      <c r="B1293" t="s">
        <v>3043</v>
      </c>
      <c r="C1293" t="s">
        <v>922</v>
      </c>
      <c r="D1293" t="s">
        <v>57</v>
      </c>
      <c r="E1293" t="s">
        <v>58</v>
      </c>
      <c r="F1293">
        <v>12129561</v>
      </c>
      <c r="G1293">
        <v>44972</v>
      </c>
      <c r="H1293" t="s">
        <v>3050</v>
      </c>
      <c r="I1293" t="s">
        <v>255</v>
      </c>
      <c r="J1293" t="s">
        <v>249</v>
      </c>
      <c r="K1293" t="s">
        <v>250</v>
      </c>
      <c r="L1293" t="s">
        <v>251</v>
      </c>
      <c r="O1293">
        <v>44972</v>
      </c>
      <c r="P1293" t="s">
        <v>252</v>
      </c>
      <c r="Q1293" t="s">
        <v>253</v>
      </c>
      <c r="R1293">
        <v>44973</v>
      </c>
      <c r="S1293" t="s">
        <v>254</v>
      </c>
      <c r="T1293" t="s">
        <v>254</v>
      </c>
      <c r="U1293" t="s">
        <v>254</v>
      </c>
      <c r="V1293" t="s">
        <v>254</v>
      </c>
      <c r="W1293">
        <v>0</v>
      </c>
      <c r="X1293">
        <v>0</v>
      </c>
      <c r="Y1293">
        <v>1121.43</v>
      </c>
      <c r="Z1293" s="27">
        <f t="shared" si="20"/>
        <v>1121.43</v>
      </c>
    </row>
    <row r="1294" spans="1:26">
      <c r="A1294" t="s">
        <v>246</v>
      </c>
      <c r="B1294" t="s">
        <v>3043</v>
      </c>
      <c r="C1294" t="s">
        <v>922</v>
      </c>
      <c r="D1294" t="s">
        <v>57</v>
      </c>
      <c r="E1294" t="s">
        <v>58</v>
      </c>
      <c r="F1294">
        <v>12151429</v>
      </c>
      <c r="G1294">
        <v>44980</v>
      </c>
      <c r="H1294" t="s">
        <v>3051</v>
      </c>
      <c r="I1294" t="s">
        <v>271</v>
      </c>
      <c r="J1294" t="s">
        <v>249</v>
      </c>
      <c r="K1294" t="s">
        <v>250</v>
      </c>
      <c r="L1294" t="s">
        <v>251</v>
      </c>
      <c r="O1294">
        <v>44980</v>
      </c>
      <c r="P1294" t="s">
        <v>252</v>
      </c>
      <c r="Q1294" t="s">
        <v>257</v>
      </c>
      <c r="R1294">
        <v>44981</v>
      </c>
      <c r="S1294" t="s">
        <v>254</v>
      </c>
      <c r="T1294" t="s">
        <v>254</v>
      </c>
      <c r="U1294" t="s">
        <v>254</v>
      </c>
      <c r="V1294" t="s">
        <v>254</v>
      </c>
      <c r="W1294">
        <v>0</v>
      </c>
      <c r="X1294">
        <v>0</v>
      </c>
      <c r="Y1294">
        <v>0</v>
      </c>
      <c r="Z1294" s="27">
        <f t="shared" si="20"/>
        <v>0</v>
      </c>
    </row>
    <row r="1295" spans="1:26">
      <c r="A1295" t="s">
        <v>246</v>
      </c>
      <c r="B1295" t="s">
        <v>3043</v>
      </c>
      <c r="C1295" t="s">
        <v>922</v>
      </c>
      <c r="D1295" t="s">
        <v>57</v>
      </c>
      <c r="E1295" t="s">
        <v>58</v>
      </c>
      <c r="F1295">
        <v>12153494</v>
      </c>
      <c r="G1295">
        <v>44980</v>
      </c>
      <c r="H1295" t="s">
        <v>3052</v>
      </c>
      <c r="I1295" t="s">
        <v>271</v>
      </c>
      <c r="J1295" t="s">
        <v>249</v>
      </c>
      <c r="K1295" t="s">
        <v>250</v>
      </c>
      <c r="L1295" t="s">
        <v>251</v>
      </c>
      <c r="O1295">
        <v>44980</v>
      </c>
      <c r="P1295" t="s">
        <v>252</v>
      </c>
      <c r="Q1295" t="s">
        <v>257</v>
      </c>
      <c r="R1295">
        <v>44981</v>
      </c>
      <c r="S1295" t="s">
        <v>254</v>
      </c>
      <c r="T1295" t="s">
        <v>254</v>
      </c>
      <c r="U1295" t="s">
        <v>254</v>
      </c>
      <c r="V1295" t="s">
        <v>254</v>
      </c>
      <c r="W1295">
        <v>0</v>
      </c>
      <c r="X1295">
        <v>0</v>
      </c>
      <c r="Y1295">
        <v>0</v>
      </c>
      <c r="Z1295" s="27">
        <f t="shared" si="20"/>
        <v>0</v>
      </c>
    </row>
    <row r="1296" spans="1:26">
      <c r="A1296" t="s">
        <v>246</v>
      </c>
      <c r="B1296" t="s">
        <v>3043</v>
      </c>
      <c r="C1296" t="s">
        <v>922</v>
      </c>
      <c r="D1296" t="s">
        <v>57</v>
      </c>
      <c r="E1296" t="s">
        <v>58</v>
      </c>
      <c r="F1296">
        <v>12165367</v>
      </c>
      <c r="G1296">
        <v>44984</v>
      </c>
      <c r="H1296" t="s">
        <v>3053</v>
      </c>
      <c r="I1296" t="s">
        <v>271</v>
      </c>
      <c r="J1296" t="s">
        <v>249</v>
      </c>
      <c r="K1296" t="s">
        <v>250</v>
      </c>
      <c r="L1296" t="s">
        <v>251</v>
      </c>
      <c r="O1296">
        <v>44984</v>
      </c>
      <c r="P1296" t="s">
        <v>252</v>
      </c>
      <c r="Q1296" t="s">
        <v>253</v>
      </c>
      <c r="R1296">
        <v>44985</v>
      </c>
      <c r="S1296" t="s">
        <v>254</v>
      </c>
      <c r="T1296" t="s">
        <v>254</v>
      </c>
      <c r="U1296" t="s">
        <v>254</v>
      </c>
      <c r="V1296" t="s">
        <v>254</v>
      </c>
      <c r="W1296">
        <v>0</v>
      </c>
      <c r="X1296">
        <v>0</v>
      </c>
      <c r="Y1296">
        <v>1446.45</v>
      </c>
      <c r="Z1296" s="27">
        <f t="shared" si="20"/>
        <v>1446.45</v>
      </c>
    </row>
    <row r="1297" spans="1:26">
      <c r="A1297" t="s">
        <v>246</v>
      </c>
      <c r="B1297" t="s">
        <v>3043</v>
      </c>
      <c r="C1297" t="s">
        <v>922</v>
      </c>
      <c r="D1297" t="s">
        <v>57</v>
      </c>
      <c r="E1297" t="s">
        <v>58</v>
      </c>
      <c r="F1297">
        <v>12166126</v>
      </c>
      <c r="G1297">
        <v>44984</v>
      </c>
      <c r="H1297" t="s">
        <v>3054</v>
      </c>
      <c r="I1297" t="s">
        <v>271</v>
      </c>
      <c r="J1297" t="s">
        <v>249</v>
      </c>
      <c r="K1297" t="s">
        <v>250</v>
      </c>
      <c r="L1297" t="s">
        <v>251</v>
      </c>
      <c r="O1297">
        <v>44984</v>
      </c>
      <c r="P1297" t="s">
        <v>252</v>
      </c>
      <c r="Q1297" t="s">
        <v>257</v>
      </c>
      <c r="R1297">
        <v>44985</v>
      </c>
      <c r="S1297" t="s">
        <v>254</v>
      </c>
      <c r="T1297" t="s">
        <v>254</v>
      </c>
      <c r="U1297" t="s">
        <v>254</v>
      </c>
      <c r="V1297" t="s">
        <v>254</v>
      </c>
      <c r="W1297">
        <v>0</v>
      </c>
      <c r="X1297">
        <v>0</v>
      </c>
      <c r="Y1297">
        <v>0</v>
      </c>
      <c r="Z1297" s="27">
        <f t="shared" si="20"/>
        <v>0</v>
      </c>
    </row>
    <row r="1298" spans="1:26">
      <c r="A1298" t="s">
        <v>246</v>
      </c>
      <c r="B1298" t="s">
        <v>3043</v>
      </c>
      <c r="C1298" t="s">
        <v>922</v>
      </c>
      <c r="D1298" t="s">
        <v>57</v>
      </c>
      <c r="E1298" t="s">
        <v>58</v>
      </c>
      <c r="F1298">
        <v>12166286</v>
      </c>
      <c r="G1298">
        <v>44984</v>
      </c>
      <c r="H1298" t="s">
        <v>3055</v>
      </c>
      <c r="I1298" t="s">
        <v>271</v>
      </c>
      <c r="J1298" t="s">
        <v>249</v>
      </c>
      <c r="K1298" t="s">
        <v>250</v>
      </c>
      <c r="L1298" t="s">
        <v>251</v>
      </c>
      <c r="O1298">
        <v>44984</v>
      </c>
      <c r="P1298" t="s">
        <v>252</v>
      </c>
      <c r="Q1298" t="s">
        <v>253</v>
      </c>
      <c r="R1298">
        <v>44985</v>
      </c>
      <c r="S1298" t="s">
        <v>254</v>
      </c>
      <c r="T1298" t="s">
        <v>254</v>
      </c>
      <c r="U1298" t="s">
        <v>254</v>
      </c>
      <c r="V1298" t="s">
        <v>254</v>
      </c>
      <c r="W1298">
        <v>0</v>
      </c>
      <c r="X1298">
        <v>0</v>
      </c>
      <c r="Y1298">
        <v>141.30000000000001</v>
      </c>
      <c r="Z1298" s="27">
        <f t="shared" si="20"/>
        <v>141.30000000000001</v>
      </c>
    </row>
    <row r="1299" spans="1:26">
      <c r="A1299" t="s">
        <v>246</v>
      </c>
      <c r="B1299" t="s">
        <v>3043</v>
      </c>
      <c r="C1299" t="s">
        <v>922</v>
      </c>
      <c r="D1299" t="s">
        <v>343</v>
      </c>
      <c r="E1299" t="s">
        <v>54</v>
      </c>
      <c r="F1299">
        <v>12060682</v>
      </c>
      <c r="G1299">
        <v>44956</v>
      </c>
      <c r="H1299" t="s">
        <v>1936</v>
      </c>
      <c r="I1299" t="s">
        <v>255</v>
      </c>
      <c r="J1299" t="s">
        <v>249</v>
      </c>
      <c r="K1299" t="s">
        <v>250</v>
      </c>
      <c r="L1299" t="s">
        <v>251</v>
      </c>
      <c r="O1299">
        <v>44956</v>
      </c>
      <c r="P1299" t="s">
        <v>252</v>
      </c>
      <c r="Q1299" t="s">
        <v>253</v>
      </c>
      <c r="R1299">
        <v>44960</v>
      </c>
      <c r="S1299" t="s">
        <v>254</v>
      </c>
      <c r="T1299" t="s">
        <v>254</v>
      </c>
      <c r="U1299" t="s">
        <v>254</v>
      </c>
      <c r="V1299" t="s">
        <v>254</v>
      </c>
      <c r="W1299">
        <v>0</v>
      </c>
      <c r="X1299">
        <v>0</v>
      </c>
      <c r="Y1299">
        <v>5199.84</v>
      </c>
      <c r="Z1299" s="27">
        <f t="shared" si="20"/>
        <v>5199.84</v>
      </c>
    </row>
    <row r="1300" spans="1:26">
      <c r="A1300" t="s">
        <v>246</v>
      </c>
      <c r="B1300" t="s">
        <v>3043</v>
      </c>
      <c r="C1300" t="s">
        <v>922</v>
      </c>
      <c r="D1300" t="s">
        <v>344</v>
      </c>
      <c r="E1300" t="s">
        <v>54</v>
      </c>
      <c r="F1300">
        <v>12039517</v>
      </c>
      <c r="G1300">
        <v>44950</v>
      </c>
      <c r="H1300" t="s">
        <v>1937</v>
      </c>
      <c r="I1300" t="s">
        <v>255</v>
      </c>
      <c r="J1300" t="s">
        <v>249</v>
      </c>
      <c r="K1300" t="s">
        <v>250</v>
      </c>
      <c r="L1300" t="s">
        <v>251</v>
      </c>
      <c r="O1300">
        <v>44950</v>
      </c>
      <c r="P1300" t="s">
        <v>252</v>
      </c>
      <c r="Q1300" t="s">
        <v>253</v>
      </c>
      <c r="R1300">
        <v>44952</v>
      </c>
      <c r="S1300" t="s">
        <v>254</v>
      </c>
      <c r="T1300" t="s">
        <v>254</v>
      </c>
      <c r="U1300" t="s">
        <v>254</v>
      </c>
      <c r="V1300" t="s">
        <v>254</v>
      </c>
      <c r="W1300">
        <v>0</v>
      </c>
      <c r="X1300">
        <v>335</v>
      </c>
      <c r="Y1300">
        <v>4552.5</v>
      </c>
      <c r="Z1300" s="27">
        <f t="shared" si="20"/>
        <v>4887.5</v>
      </c>
    </row>
    <row r="1301" spans="1:26">
      <c r="A1301" t="s">
        <v>246</v>
      </c>
      <c r="B1301" t="s">
        <v>2685</v>
      </c>
      <c r="C1301" t="s">
        <v>880</v>
      </c>
      <c r="D1301" t="s">
        <v>57</v>
      </c>
      <c r="E1301" t="s">
        <v>58</v>
      </c>
      <c r="F1301">
        <v>11860220</v>
      </c>
      <c r="G1301">
        <v>44901</v>
      </c>
      <c r="H1301" t="s">
        <v>1276</v>
      </c>
      <c r="I1301" t="s">
        <v>255</v>
      </c>
      <c r="J1301" t="s">
        <v>249</v>
      </c>
      <c r="K1301" t="s">
        <v>250</v>
      </c>
      <c r="L1301" t="s">
        <v>251</v>
      </c>
      <c r="O1301">
        <v>44901</v>
      </c>
      <c r="P1301" t="s">
        <v>252</v>
      </c>
      <c r="Q1301" t="s">
        <v>253</v>
      </c>
      <c r="R1301">
        <v>44902</v>
      </c>
      <c r="S1301" t="s">
        <v>254</v>
      </c>
      <c r="T1301" t="s">
        <v>254</v>
      </c>
      <c r="U1301" t="s">
        <v>254</v>
      </c>
      <c r="V1301" t="s">
        <v>254</v>
      </c>
      <c r="W1301">
        <v>24654.76</v>
      </c>
      <c r="X1301">
        <v>15291.47</v>
      </c>
      <c r="Y1301">
        <v>20337.07</v>
      </c>
      <c r="Z1301" s="27">
        <f t="shared" si="20"/>
        <v>60283.299999999996</v>
      </c>
    </row>
    <row r="1302" spans="1:26">
      <c r="A1302" t="s">
        <v>246</v>
      </c>
      <c r="B1302" t="s">
        <v>2685</v>
      </c>
      <c r="C1302" t="s">
        <v>880</v>
      </c>
      <c r="D1302" t="s">
        <v>57</v>
      </c>
      <c r="E1302" t="s">
        <v>58</v>
      </c>
      <c r="F1302">
        <v>11865767</v>
      </c>
      <c r="G1302">
        <v>44903</v>
      </c>
      <c r="H1302" t="s">
        <v>1277</v>
      </c>
      <c r="I1302" t="s">
        <v>255</v>
      </c>
      <c r="J1302" t="s">
        <v>249</v>
      </c>
      <c r="K1302" t="s">
        <v>250</v>
      </c>
      <c r="L1302" t="s">
        <v>251</v>
      </c>
      <c r="O1302">
        <v>44904</v>
      </c>
      <c r="P1302" t="s">
        <v>252</v>
      </c>
      <c r="Q1302" t="s">
        <v>253</v>
      </c>
      <c r="R1302">
        <v>44911</v>
      </c>
      <c r="S1302" t="s">
        <v>254</v>
      </c>
      <c r="T1302" t="s">
        <v>254</v>
      </c>
      <c r="U1302" t="s">
        <v>254</v>
      </c>
      <c r="V1302" t="s">
        <v>254</v>
      </c>
      <c r="W1302">
        <v>76346</v>
      </c>
      <c r="X1302">
        <v>18299</v>
      </c>
      <c r="Y1302">
        <v>18263</v>
      </c>
      <c r="Z1302" s="27">
        <f t="shared" si="20"/>
        <v>112908</v>
      </c>
    </row>
    <row r="1303" spans="1:26">
      <c r="A1303" t="s">
        <v>246</v>
      </c>
      <c r="B1303" t="s">
        <v>2685</v>
      </c>
      <c r="C1303" t="s">
        <v>880</v>
      </c>
      <c r="D1303" t="s">
        <v>57</v>
      </c>
      <c r="E1303" t="s">
        <v>58</v>
      </c>
      <c r="F1303">
        <v>11923774</v>
      </c>
      <c r="G1303">
        <v>44917</v>
      </c>
      <c r="H1303" t="s">
        <v>1278</v>
      </c>
      <c r="I1303" t="s">
        <v>255</v>
      </c>
      <c r="J1303" t="s">
        <v>249</v>
      </c>
      <c r="K1303" t="s">
        <v>250</v>
      </c>
      <c r="L1303" t="s">
        <v>251</v>
      </c>
      <c r="O1303">
        <v>44917</v>
      </c>
      <c r="P1303" t="s">
        <v>252</v>
      </c>
      <c r="Q1303" t="s">
        <v>253</v>
      </c>
      <c r="R1303">
        <v>44918</v>
      </c>
      <c r="S1303" t="s">
        <v>254</v>
      </c>
      <c r="T1303" t="s">
        <v>254</v>
      </c>
      <c r="U1303" t="s">
        <v>254</v>
      </c>
      <c r="V1303" t="s">
        <v>254</v>
      </c>
      <c r="W1303">
        <v>3030</v>
      </c>
      <c r="X1303">
        <v>9018.5</v>
      </c>
      <c r="Y1303">
        <v>9420</v>
      </c>
      <c r="Z1303" s="27">
        <f t="shared" si="20"/>
        <v>21468.5</v>
      </c>
    </row>
    <row r="1304" spans="1:26">
      <c r="A1304" t="s">
        <v>246</v>
      </c>
      <c r="B1304" t="s">
        <v>2685</v>
      </c>
      <c r="C1304" t="s">
        <v>880</v>
      </c>
      <c r="D1304" t="s">
        <v>57</v>
      </c>
      <c r="E1304" t="s">
        <v>58</v>
      </c>
      <c r="F1304">
        <v>11985843</v>
      </c>
      <c r="G1304">
        <v>44936</v>
      </c>
      <c r="H1304" t="s">
        <v>1938</v>
      </c>
      <c r="I1304" t="s">
        <v>255</v>
      </c>
      <c r="J1304" t="s">
        <v>249</v>
      </c>
      <c r="K1304" t="s">
        <v>250</v>
      </c>
      <c r="L1304" t="s">
        <v>251</v>
      </c>
      <c r="O1304">
        <v>44937</v>
      </c>
      <c r="P1304" t="s">
        <v>252</v>
      </c>
      <c r="Q1304" t="s">
        <v>257</v>
      </c>
      <c r="R1304">
        <v>44938</v>
      </c>
      <c r="S1304" t="s">
        <v>254</v>
      </c>
      <c r="T1304" t="s">
        <v>254</v>
      </c>
      <c r="U1304" t="s">
        <v>254</v>
      </c>
      <c r="V1304" t="s">
        <v>254</v>
      </c>
      <c r="W1304">
        <v>0</v>
      </c>
      <c r="X1304">
        <v>0</v>
      </c>
      <c r="Y1304">
        <v>0</v>
      </c>
      <c r="Z1304" s="27">
        <f t="shared" si="20"/>
        <v>0</v>
      </c>
    </row>
    <row r="1305" spans="1:26">
      <c r="A1305" t="s">
        <v>246</v>
      </c>
      <c r="B1305" t="s">
        <v>2685</v>
      </c>
      <c r="C1305" t="s">
        <v>880</v>
      </c>
      <c r="D1305" t="s">
        <v>57</v>
      </c>
      <c r="E1305" t="s">
        <v>58</v>
      </c>
      <c r="F1305">
        <v>11991222</v>
      </c>
      <c r="G1305">
        <v>44952</v>
      </c>
      <c r="H1305" t="s">
        <v>1939</v>
      </c>
      <c r="I1305" t="s">
        <v>255</v>
      </c>
      <c r="J1305" t="s">
        <v>249</v>
      </c>
      <c r="K1305" t="s">
        <v>250</v>
      </c>
      <c r="L1305" t="s">
        <v>251</v>
      </c>
      <c r="O1305">
        <v>44952</v>
      </c>
      <c r="P1305" t="s">
        <v>252</v>
      </c>
      <c r="Q1305" t="s">
        <v>253</v>
      </c>
      <c r="R1305">
        <v>44953</v>
      </c>
      <c r="S1305" t="s">
        <v>254</v>
      </c>
      <c r="T1305" t="s">
        <v>254</v>
      </c>
      <c r="U1305" t="s">
        <v>254</v>
      </c>
      <c r="V1305" t="s">
        <v>254</v>
      </c>
      <c r="W1305">
        <v>0</v>
      </c>
      <c r="X1305">
        <v>1144.5999999999999</v>
      </c>
      <c r="Y1305">
        <v>20523.150000000001</v>
      </c>
      <c r="Z1305" s="27">
        <f t="shared" si="20"/>
        <v>21667.75</v>
      </c>
    </row>
    <row r="1306" spans="1:26">
      <c r="A1306" t="s">
        <v>246</v>
      </c>
      <c r="B1306" t="s">
        <v>2685</v>
      </c>
      <c r="C1306" t="s">
        <v>880</v>
      </c>
      <c r="D1306" t="s">
        <v>57</v>
      </c>
      <c r="E1306" t="s">
        <v>58</v>
      </c>
      <c r="F1306">
        <v>12009839</v>
      </c>
      <c r="G1306">
        <v>44943</v>
      </c>
      <c r="H1306" t="s">
        <v>1940</v>
      </c>
      <c r="I1306" t="s">
        <v>255</v>
      </c>
      <c r="J1306" t="s">
        <v>249</v>
      </c>
      <c r="K1306" t="s">
        <v>268</v>
      </c>
      <c r="L1306" t="s">
        <v>251</v>
      </c>
      <c r="O1306">
        <v>44943</v>
      </c>
      <c r="P1306" t="s">
        <v>252</v>
      </c>
      <c r="Q1306" t="s">
        <v>253</v>
      </c>
      <c r="R1306">
        <v>44945</v>
      </c>
      <c r="S1306" t="s">
        <v>254</v>
      </c>
      <c r="T1306" t="s">
        <v>254</v>
      </c>
      <c r="U1306" t="s">
        <v>254</v>
      </c>
      <c r="V1306" t="s">
        <v>254</v>
      </c>
      <c r="W1306">
        <v>0</v>
      </c>
      <c r="X1306">
        <v>1516.75</v>
      </c>
      <c r="Y1306">
        <v>14321.84</v>
      </c>
      <c r="Z1306" s="27">
        <f t="shared" si="20"/>
        <v>15838.59</v>
      </c>
    </row>
    <row r="1307" spans="1:26">
      <c r="A1307" t="s">
        <v>246</v>
      </c>
      <c r="B1307" t="s">
        <v>2685</v>
      </c>
      <c r="C1307" t="s">
        <v>880</v>
      </c>
      <c r="D1307" t="s">
        <v>57</v>
      </c>
      <c r="E1307" t="s">
        <v>58</v>
      </c>
      <c r="F1307">
        <v>12032138</v>
      </c>
      <c r="G1307">
        <v>44950</v>
      </c>
      <c r="H1307" t="s">
        <v>1941</v>
      </c>
      <c r="I1307" t="s">
        <v>255</v>
      </c>
      <c r="J1307" t="s">
        <v>249</v>
      </c>
      <c r="K1307" t="s">
        <v>250</v>
      </c>
      <c r="L1307" t="s">
        <v>251</v>
      </c>
      <c r="O1307">
        <v>44950</v>
      </c>
      <c r="P1307" t="s">
        <v>252</v>
      </c>
      <c r="Q1307" t="s">
        <v>253</v>
      </c>
      <c r="R1307">
        <v>44951</v>
      </c>
      <c r="S1307" t="s">
        <v>254</v>
      </c>
      <c r="T1307" t="s">
        <v>254</v>
      </c>
      <c r="U1307" t="s">
        <v>254</v>
      </c>
      <c r="V1307" t="s">
        <v>254</v>
      </c>
      <c r="W1307">
        <v>0</v>
      </c>
      <c r="X1307">
        <v>90</v>
      </c>
      <c r="Y1307">
        <v>168</v>
      </c>
      <c r="Z1307" s="27">
        <f t="shared" si="20"/>
        <v>258</v>
      </c>
    </row>
    <row r="1308" spans="1:26">
      <c r="A1308" t="s">
        <v>246</v>
      </c>
      <c r="B1308" t="s">
        <v>2685</v>
      </c>
      <c r="C1308" t="s">
        <v>880</v>
      </c>
      <c r="D1308" t="s">
        <v>57</v>
      </c>
      <c r="E1308" t="s">
        <v>58</v>
      </c>
      <c r="F1308">
        <v>12034123</v>
      </c>
      <c r="G1308">
        <v>44949</v>
      </c>
      <c r="H1308" t="s">
        <v>1942</v>
      </c>
      <c r="I1308" t="s">
        <v>255</v>
      </c>
      <c r="L1308" t="s">
        <v>251</v>
      </c>
      <c r="O1308">
        <v>44949</v>
      </c>
      <c r="P1308" t="s">
        <v>252</v>
      </c>
      <c r="Q1308" t="s">
        <v>263</v>
      </c>
      <c r="R1308">
        <v>44950</v>
      </c>
      <c r="S1308" t="s">
        <v>254</v>
      </c>
      <c r="T1308" t="s">
        <v>254</v>
      </c>
      <c r="U1308" t="s">
        <v>254</v>
      </c>
      <c r="V1308" t="s">
        <v>254</v>
      </c>
      <c r="W1308">
        <v>0</v>
      </c>
      <c r="X1308">
        <v>0</v>
      </c>
      <c r="Y1308">
        <v>0</v>
      </c>
      <c r="Z1308" s="27">
        <f t="shared" si="20"/>
        <v>0</v>
      </c>
    </row>
    <row r="1309" spans="1:26">
      <c r="A1309" t="s">
        <v>246</v>
      </c>
      <c r="B1309" t="s">
        <v>2685</v>
      </c>
      <c r="C1309" t="s">
        <v>880</v>
      </c>
      <c r="D1309" t="s">
        <v>57</v>
      </c>
      <c r="E1309" t="s">
        <v>58</v>
      </c>
      <c r="F1309">
        <v>12095826</v>
      </c>
      <c r="G1309">
        <v>44961</v>
      </c>
      <c r="H1309" t="s">
        <v>3056</v>
      </c>
      <c r="I1309" t="s">
        <v>255</v>
      </c>
      <c r="J1309" t="s">
        <v>249</v>
      </c>
      <c r="K1309" t="s">
        <v>250</v>
      </c>
      <c r="L1309" t="s">
        <v>251</v>
      </c>
      <c r="O1309">
        <v>44961</v>
      </c>
      <c r="P1309" t="s">
        <v>252</v>
      </c>
      <c r="Q1309" t="s">
        <v>253</v>
      </c>
      <c r="R1309">
        <v>44963</v>
      </c>
      <c r="S1309" t="s">
        <v>254</v>
      </c>
      <c r="T1309" t="s">
        <v>254</v>
      </c>
      <c r="U1309" t="s">
        <v>254</v>
      </c>
      <c r="V1309" t="s">
        <v>254</v>
      </c>
      <c r="W1309">
        <v>0</v>
      </c>
      <c r="X1309">
        <v>0</v>
      </c>
      <c r="Y1309">
        <v>21</v>
      </c>
      <c r="Z1309" s="27">
        <f t="shared" si="20"/>
        <v>21</v>
      </c>
    </row>
    <row r="1310" spans="1:26">
      <c r="A1310" t="s">
        <v>246</v>
      </c>
      <c r="B1310" t="s">
        <v>2685</v>
      </c>
      <c r="C1310" t="s">
        <v>880</v>
      </c>
      <c r="D1310" t="s">
        <v>57</v>
      </c>
      <c r="E1310" t="s">
        <v>58</v>
      </c>
      <c r="F1310">
        <v>12120844</v>
      </c>
      <c r="G1310">
        <v>44970</v>
      </c>
      <c r="H1310" t="s">
        <v>3057</v>
      </c>
      <c r="I1310" t="s">
        <v>248</v>
      </c>
      <c r="J1310" t="s">
        <v>259</v>
      </c>
      <c r="K1310" t="s">
        <v>268</v>
      </c>
      <c r="L1310" t="s">
        <v>251</v>
      </c>
      <c r="O1310">
        <v>44970</v>
      </c>
      <c r="P1310" t="s">
        <v>254</v>
      </c>
      <c r="Q1310" t="s">
        <v>253</v>
      </c>
      <c r="R1310">
        <v>44973</v>
      </c>
      <c r="S1310" t="s">
        <v>254</v>
      </c>
      <c r="T1310" t="s">
        <v>254</v>
      </c>
      <c r="U1310" t="s">
        <v>254</v>
      </c>
      <c r="V1310" t="s">
        <v>254</v>
      </c>
      <c r="W1310">
        <v>0</v>
      </c>
      <c r="X1310">
        <v>0</v>
      </c>
      <c r="Y1310">
        <v>66</v>
      </c>
      <c r="Z1310" s="27">
        <f t="shared" si="20"/>
        <v>66</v>
      </c>
    </row>
    <row r="1311" spans="1:26">
      <c r="A1311" t="s">
        <v>246</v>
      </c>
      <c r="B1311" t="s">
        <v>2685</v>
      </c>
      <c r="C1311" t="s">
        <v>880</v>
      </c>
      <c r="D1311" t="s">
        <v>1107</v>
      </c>
      <c r="E1311" t="s">
        <v>54</v>
      </c>
      <c r="F1311">
        <v>11877940</v>
      </c>
      <c r="G1311">
        <v>44907</v>
      </c>
      <c r="H1311" t="s">
        <v>1279</v>
      </c>
      <c r="I1311" t="s">
        <v>255</v>
      </c>
      <c r="J1311" t="s">
        <v>249</v>
      </c>
      <c r="K1311" t="s">
        <v>250</v>
      </c>
      <c r="L1311" t="s">
        <v>251</v>
      </c>
      <c r="O1311">
        <v>44907</v>
      </c>
      <c r="P1311" t="s">
        <v>252</v>
      </c>
      <c r="Q1311" t="s">
        <v>253</v>
      </c>
      <c r="R1311">
        <v>44909</v>
      </c>
      <c r="S1311" t="s">
        <v>254</v>
      </c>
      <c r="T1311" t="s">
        <v>254</v>
      </c>
      <c r="U1311" t="s">
        <v>254</v>
      </c>
      <c r="V1311" t="s">
        <v>254</v>
      </c>
      <c r="W1311">
        <v>2077</v>
      </c>
      <c r="X1311">
        <v>9749</v>
      </c>
      <c r="Y1311">
        <v>6202.5</v>
      </c>
      <c r="Z1311" s="27">
        <f t="shared" si="20"/>
        <v>18028.5</v>
      </c>
    </row>
    <row r="1312" spans="1:26">
      <c r="A1312" t="s">
        <v>246</v>
      </c>
      <c r="B1312" t="s">
        <v>2685</v>
      </c>
      <c r="C1312" t="s">
        <v>880</v>
      </c>
      <c r="D1312" t="s">
        <v>1107</v>
      </c>
      <c r="E1312" t="s">
        <v>54</v>
      </c>
      <c r="F1312">
        <v>11883164</v>
      </c>
      <c r="G1312">
        <v>44908</v>
      </c>
      <c r="H1312" t="s">
        <v>1280</v>
      </c>
      <c r="I1312" t="s">
        <v>248</v>
      </c>
      <c r="J1312" t="s">
        <v>249</v>
      </c>
      <c r="K1312" t="s">
        <v>268</v>
      </c>
      <c r="L1312" t="s">
        <v>251</v>
      </c>
      <c r="O1312">
        <v>44908</v>
      </c>
      <c r="P1312" t="s">
        <v>252</v>
      </c>
      <c r="Q1312" t="s">
        <v>253</v>
      </c>
      <c r="R1312">
        <v>44909</v>
      </c>
      <c r="S1312" t="s">
        <v>254</v>
      </c>
      <c r="T1312" t="s">
        <v>254</v>
      </c>
      <c r="U1312" t="s">
        <v>254</v>
      </c>
      <c r="V1312" t="s">
        <v>254</v>
      </c>
      <c r="W1312">
        <v>134983.88</v>
      </c>
      <c r="X1312">
        <v>223098.45</v>
      </c>
      <c r="Y1312">
        <v>162881.79</v>
      </c>
      <c r="Z1312" s="27">
        <f t="shared" si="20"/>
        <v>520964.12</v>
      </c>
    </row>
    <row r="1313" spans="1:26">
      <c r="A1313" t="s">
        <v>246</v>
      </c>
      <c r="B1313" t="s">
        <v>2685</v>
      </c>
      <c r="C1313" t="s">
        <v>880</v>
      </c>
      <c r="D1313" t="s">
        <v>1107</v>
      </c>
      <c r="E1313" t="s">
        <v>54</v>
      </c>
      <c r="F1313">
        <v>11889079</v>
      </c>
      <c r="G1313">
        <v>44909</v>
      </c>
      <c r="H1313" t="s">
        <v>1281</v>
      </c>
      <c r="I1313" t="s">
        <v>255</v>
      </c>
      <c r="J1313" t="s">
        <v>249</v>
      </c>
      <c r="K1313" t="s">
        <v>250</v>
      </c>
      <c r="L1313" t="s">
        <v>251</v>
      </c>
      <c r="O1313">
        <v>44909</v>
      </c>
      <c r="P1313" t="s">
        <v>252</v>
      </c>
      <c r="Q1313" t="s">
        <v>253</v>
      </c>
      <c r="R1313">
        <v>44910</v>
      </c>
      <c r="S1313" t="s">
        <v>254</v>
      </c>
      <c r="T1313" t="s">
        <v>254</v>
      </c>
      <c r="U1313" t="s">
        <v>254</v>
      </c>
      <c r="V1313" t="s">
        <v>254</v>
      </c>
      <c r="W1313">
        <v>4709.93</v>
      </c>
      <c r="X1313">
        <v>12805.74</v>
      </c>
      <c r="Y1313">
        <v>766</v>
      </c>
      <c r="Z1313" s="27">
        <f t="shared" si="20"/>
        <v>18281.669999999998</v>
      </c>
    </row>
    <row r="1314" spans="1:26">
      <c r="A1314" t="s">
        <v>246</v>
      </c>
      <c r="B1314" t="s">
        <v>2685</v>
      </c>
      <c r="C1314" t="s">
        <v>880</v>
      </c>
      <c r="D1314" t="s">
        <v>1107</v>
      </c>
      <c r="E1314" t="s">
        <v>54</v>
      </c>
      <c r="F1314">
        <v>11889594</v>
      </c>
      <c r="G1314">
        <v>44909</v>
      </c>
      <c r="H1314" t="s">
        <v>1282</v>
      </c>
      <c r="I1314" t="s">
        <v>255</v>
      </c>
      <c r="J1314" t="s">
        <v>249</v>
      </c>
      <c r="K1314" t="s">
        <v>250</v>
      </c>
      <c r="L1314" t="s">
        <v>251</v>
      </c>
      <c r="O1314">
        <v>44909</v>
      </c>
      <c r="P1314" t="s">
        <v>252</v>
      </c>
      <c r="Q1314" t="s">
        <v>253</v>
      </c>
      <c r="R1314">
        <v>44910</v>
      </c>
      <c r="S1314" t="s">
        <v>254</v>
      </c>
      <c r="T1314" t="s">
        <v>254</v>
      </c>
      <c r="U1314" t="s">
        <v>254</v>
      </c>
      <c r="V1314" t="s">
        <v>254</v>
      </c>
      <c r="W1314">
        <v>9929.92</v>
      </c>
      <c r="X1314">
        <v>16504.73</v>
      </c>
      <c r="Y1314">
        <v>11176.01</v>
      </c>
      <c r="Z1314" s="27">
        <f t="shared" si="20"/>
        <v>37610.660000000003</v>
      </c>
    </row>
    <row r="1315" spans="1:26">
      <c r="A1315" t="s">
        <v>246</v>
      </c>
      <c r="B1315" t="s">
        <v>2685</v>
      </c>
      <c r="C1315" t="s">
        <v>880</v>
      </c>
      <c r="D1315" t="s">
        <v>1107</v>
      </c>
      <c r="E1315" t="s">
        <v>54</v>
      </c>
      <c r="F1315">
        <v>11918226</v>
      </c>
      <c r="G1315">
        <v>44916</v>
      </c>
      <c r="H1315" t="s">
        <v>1397</v>
      </c>
      <c r="I1315" t="s">
        <v>255</v>
      </c>
      <c r="J1315" t="s">
        <v>249</v>
      </c>
      <c r="K1315" t="s">
        <v>250</v>
      </c>
      <c r="L1315" t="s">
        <v>251</v>
      </c>
      <c r="O1315">
        <v>44916</v>
      </c>
      <c r="P1315" t="s">
        <v>252</v>
      </c>
      <c r="Q1315" t="s">
        <v>282</v>
      </c>
      <c r="R1315">
        <v>44917</v>
      </c>
      <c r="S1315" t="s">
        <v>254</v>
      </c>
      <c r="T1315" t="s">
        <v>254</v>
      </c>
      <c r="U1315" t="s">
        <v>254</v>
      </c>
      <c r="V1315" t="s">
        <v>254</v>
      </c>
      <c r="W1315">
        <v>0</v>
      </c>
      <c r="X1315">
        <v>78</v>
      </c>
      <c r="Y1315">
        <v>0</v>
      </c>
      <c r="Z1315" s="27">
        <f t="shared" si="20"/>
        <v>78</v>
      </c>
    </row>
    <row r="1316" spans="1:26">
      <c r="A1316" t="s">
        <v>246</v>
      </c>
      <c r="B1316" t="s">
        <v>2685</v>
      </c>
      <c r="C1316" t="s">
        <v>880</v>
      </c>
      <c r="D1316" t="s">
        <v>1107</v>
      </c>
      <c r="E1316" t="s">
        <v>54</v>
      </c>
      <c r="F1316">
        <v>11933259</v>
      </c>
      <c r="G1316">
        <v>44939</v>
      </c>
      <c r="H1316" t="s">
        <v>1943</v>
      </c>
      <c r="I1316" t="s">
        <v>255</v>
      </c>
      <c r="J1316" t="s">
        <v>249</v>
      </c>
      <c r="K1316" t="s">
        <v>268</v>
      </c>
      <c r="L1316" t="s">
        <v>251</v>
      </c>
      <c r="O1316">
        <v>44939</v>
      </c>
      <c r="P1316" t="s">
        <v>252</v>
      </c>
      <c r="Q1316" t="s">
        <v>282</v>
      </c>
      <c r="R1316">
        <v>44942</v>
      </c>
      <c r="S1316" t="s">
        <v>254</v>
      </c>
      <c r="T1316" t="s">
        <v>254</v>
      </c>
      <c r="U1316" t="s">
        <v>254</v>
      </c>
      <c r="V1316" t="s">
        <v>254</v>
      </c>
      <c r="W1316">
        <v>0</v>
      </c>
      <c r="X1316">
        <v>17.5</v>
      </c>
      <c r="Y1316">
        <v>0</v>
      </c>
      <c r="Z1316" s="27">
        <f t="shared" si="20"/>
        <v>17.5</v>
      </c>
    </row>
    <row r="1317" spans="1:26">
      <c r="A1317" t="s">
        <v>246</v>
      </c>
      <c r="B1317" t="s">
        <v>2685</v>
      </c>
      <c r="C1317" t="s">
        <v>880</v>
      </c>
      <c r="D1317" t="s">
        <v>1107</v>
      </c>
      <c r="E1317" t="s">
        <v>54</v>
      </c>
      <c r="F1317">
        <v>11933672</v>
      </c>
      <c r="G1317">
        <v>44921</v>
      </c>
      <c r="H1317" t="s">
        <v>1283</v>
      </c>
      <c r="I1317" t="s">
        <v>255</v>
      </c>
      <c r="J1317" t="s">
        <v>249</v>
      </c>
      <c r="K1317" t="s">
        <v>250</v>
      </c>
      <c r="L1317" t="s">
        <v>251</v>
      </c>
      <c r="O1317">
        <v>44921</v>
      </c>
      <c r="P1317" t="s">
        <v>252</v>
      </c>
      <c r="Q1317" t="s">
        <v>253</v>
      </c>
      <c r="R1317">
        <v>44923</v>
      </c>
      <c r="S1317" t="s">
        <v>254</v>
      </c>
      <c r="T1317" t="s">
        <v>254</v>
      </c>
      <c r="U1317" t="s">
        <v>254</v>
      </c>
      <c r="V1317" t="s">
        <v>254</v>
      </c>
      <c r="W1317">
        <v>453.72</v>
      </c>
      <c r="X1317">
        <v>5870.82</v>
      </c>
      <c r="Y1317">
        <v>5108.59</v>
      </c>
      <c r="Z1317" s="27">
        <f t="shared" si="20"/>
        <v>11433.130000000001</v>
      </c>
    </row>
    <row r="1318" spans="1:26">
      <c r="A1318" t="s">
        <v>246</v>
      </c>
      <c r="B1318" t="s">
        <v>2685</v>
      </c>
      <c r="C1318" t="s">
        <v>880</v>
      </c>
      <c r="D1318" t="s">
        <v>1107</v>
      </c>
      <c r="E1318" t="s">
        <v>54</v>
      </c>
      <c r="F1318">
        <v>11938273</v>
      </c>
      <c r="G1318">
        <v>44922</v>
      </c>
      <c r="H1318" t="s">
        <v>1284</v>
      </c>
      <c r="I1318" t="s">
        <v>255</v>
      </c>
      <c r="J1318" t="s">
        <v>249</v>
      </c>
      <c r="K1318" t="s">
        <v>250</v>
      </c>
      <c r="L1318" t="s">
        <v>251</v>
      </c>
      <c r="O1318">
        <v>44922</v>
      </c>
      <c r="P1318" t="s">
        <v>252</v>
      </c>
      <c r="Q1318" t="s">
        <v>253</v>
      </c>
      <c r="R1318">
        <v>44923</v>
      </c>
      <c r="S1318" t="s">
        <v>254</v>
      </c>
      <c r="T1318" t="s">
        <v>254</v>
      </c>
      <c r="U1318" t="s">
        <v>254</v>
      </c>
      <c r="V1318" t="s">
        <v>254</v>
      </c>
      <c r="W1318">
        <v>1184</v>
      </c>
      <c r="X1318">
        <v>9962.5</v>
      </c>
      <c r="Y1318">
        <v>10063.19</v>
      </c>
      <c r="Z1318" s="27">
        <f t="shared" si="20"/>
        <v>21209.690000000002</v>
      </c>
    </row>
    <row r="1319" spans="1:26">
      <c r="A1319" t="s">
        <v>246</v>
      </c>
      <c r="B1319" t="s">
        <v>2685</v>
      </c>
      <c r="C1319" t="s">
        <v>880</v>
      </c>
      <c r="D1319" t="s">
        <v>1107</v>
      </c>
      <c r="E1319" t="s">
        <v>54</v>
      </c>
      <c r="F1319">
        <v>11945018</v>
      </c>
      <c r="G1319">
        <v>44923</v>
      </c>
      <c r="H1319" t="s">
        <v>1285</v>
      </c>
      <c r="I1319" t="s">
        <v>255</v>
      </c>
      <c r="J1319" t="s">
        <v>249</v>
      </c>
      <c r="K1319" t="s">
        <v>250</v>
      </c>
      <c r="L1319" t="s">
        <v>251</v>
      </c>
      <c r="O1319">
        <v>44923</v>
      </c>
      <c r="P1319" t="s">
        <v>252</v>
      </c>
      <c r="Q1319" t="s">
        <v>282</v>
      </c>
      <c r="R1319">
        <v>44925</v>
      </c>
      <c r="S1319" t="s">
        <v>254</v>
      </c>
      <c r="T1319" t="s">
        <v>254</v>
      </c>
      <c r="U1319" t="s">
        <v>254</v>
      </c>
      <c r="V1319" t="s">
        <v>254</v>
      </c>
      <c r="W1319">
        <v>81</v>
      </c>
      <c r="X1319">
        <v>0</v>
      </c>
      <c r="Y1319">
        <v>0</v>
      </c>
      <c r="Z1319" s="27">
        <f t="shared" si="20"/>
        <v>81</v>
      </c>
    </row>
    <row r="1320" spans="1:26">
      <c r="A1320" t="s">
        <v>246</v>
      </c>
      <c r="B1320" t="s">
        <v>2685</v>
      </c>
      <c r="C1320" t="s">
        <v>880</v>
      </c>
      <c r="D1320" t="s">
        <v>1107</v>
      </c>
      <c r="E1320" t="s">
        <v>54</v>
      </c>
      <c r="F1320">
        <v>11992199</v>
      </c>
      <c r="G1320">
        <v>44937</v>
      </c>
      <c r="H1320" t="s">
        <v>1944</v>
      </c>
      <c r="I1320" t="s">
        <v>255</v>
      </c>
      <c r="J1320" t="s">
        <v>249</v>
      </c>
      <c r="K1320" t="s">
        <v>250</v>
      </c>
      <c r="L1320" t="s">
        <v>251</v>
      </c>
      <c r="O1320">
        <v>44937</v>
      </c>
      <c r="P1320" t="s">
        <v>252</v>
      </c>
      <c r="Q1320" t="s">
        <v>253</v>
      </c>
      <c r="R1320">
        <v>44938</v>
      </c>
      <c r="S1320" t="s">
        <v>254</v>
      </c>
      <c r="T1320" t="s">
        <v>254</v>
      </c>
      <c r="U1320" t="s">
        <v>254</v>
      </c>
      <c r="V1320" t="s">
        <v>254</v>
      </c>
      <c r="W1320">
        <v>0</v>
      </c>
      <c r="X1320">
        <v>6669.4</v>
      </c>
      <c r="Y1320">
        <v>6739.09</v>
      </c>
      <c r="Z1320" s="27">
        <f t="shared" si="20"/>
        <v>13408.49</v>
      </c>
    </row>
    <row r="1321" spans="1:26">
      <c r="A1321" t="s">
        <v>246</v>
      </c>
      <c r="B1321" t="s">
        <v>2685</v>
      </c>
      <c r="C1321" t="s">
        <v>880</v>
      </c>
      <c r="D1321" t="s">
        <v>1107</v>
      </c>
      <c r="E1321" t="s">
        <v>54</v>
      </c>
      <c r="F1321">
        <v>12000381</v>
      </c>
      <c r="G1321">
        <v>44939</v>
      </c>
      <c r="H1321" t="s">
        <v>1945</v>
      </c>
      <c r="I1321" t="s">
        <v>255</v>
      </c>
      <c r="J1321" t="s">
        <v>249</v>
      </c>
      <c r="K1321" t="s">
        <v>250</v>
      </c>
      <c r="L1321" t="s">
        <v>251</v>
      </c>
      <c r="O1321">
        <v>44939</v>
      </c>
      <c r="P1321" t="s">
        <v>252</v>
      </c>
      <c r="Q1321" t="s">
        <v>253</v>
      </c>
      <c r="R1321">
        <v>44942</v>
      </c>
      <c r="S1321" t="s">
        <v>254</v>
      </c>
      <c r="T1321" t="s">
        <v>254</v>
      </c>
      <c r="U1321" t="s">
        <v>254</v>
      </c>
      <c r="V1321" t="s">
        <v>254</v>
      </c>
      <c r="W1321">
        <v>0</v>
      </c>
      <c r="X1321">
        <v>3263.11</v>
      </c>
      <c r="Y1321">
        <v>36499.9</v>
      </c>
      <c r="Z1321" s="27">
        <f t="shared" si="20"/>
        <v>39763.01</v>
      </c>
    </row>
    <row r="1322" spans="1:26">
      <c r="A1322" t="s">
        <v>246</v>
      </c>
      <c r="B1322" t="s">
        <v>2685</v>
      </c>
      <c r="C1322" t="s">
        <v>880</v>
      </c>
      <c r="D1322" t="s">
        <v>1107</v>
      </c>
      <c r="E1322" t="s">
        <v>54</v>
      </c>
      <c r="F1322">
        <v>12021767</v>
      </c>
      <c r="G1322">
        <v>44946</v>
      </c>
      <c r="H1322" t="s">
        <v>1946</v>
      </c>
      <c r="I1322" t="s">
        <v>255</v>
      </c>
      <c r="J1322" t="s">
        <v>249</v>
      </c>
      <c r="K1322" t="s">
        <v>268</v>
      </c>
      <c r="L1322" t="s">
        <v>251</v>
      </c>
      <c r="O1322">
        <v>44946</v>
      </c>
      <c r="P1322" t="s">
        <v>252</v>
      </c>
      <c r="Q1322" t="s">
        <v>253</v>
      </c>
      <c r="R1322">
        <v>44951</v>
      </c>
      <c r="S1322" t="s">
        <v>254</v>
      </c>
      <c r="T1322" t="s">
        <v>254</v>
      </c>
      <c r="U1322" t="s">
        <v>254</v>
      </c>
      <c r="V1322" t="s">
        <v>254</v>
      </c>
      <c r="W1322">
        <v>0</v>
      </c>
      <c r="X1322">
        <v>1110</v>
      </c>
      <c r="Y1322">
        <v>6210</v>
      </c>
      <c r="Z1322" s="27">
        <f t="shared" si="20"/>
        <v>7320</v>
      </c>
    </row>
    <row r="1323" spans="1:26">
      <c r="A1323" t="s">
        <v>246</v>
      </c>
      <c r="B1323" t="s">
        <v>2685</v>
      </c>
      <c r="C1323" t="s">
        <v>880</v>
      </c>
      <c r="D1323" t="s">
        <v>1107</v>
      </c>
      <c r="E1323" t="s">
        <v>54</v>
      </c>
      <c r="F1323">
        <v>12115818</v>
      </c>
      <c r="G1323">
        <v>44967</v>
      </c>
      <c r="H1323" t="s">
        <v>3058</v>
      </c>
      <c r="I1323" t="s">
        <v>255</v>
      </c>
      <c r="J1323" t="s">
        <v>249</v>
      </c>
      <c r="K1323" t="s">
        <v>268</v>
      </c>
      <c r="L1323" t="s">
        <v>251</v>
      </c>
      <c r="O1323">
        <v>44967</v>
      </c>
      <c r="P1323" t="s">
        <v>252</v>
      </c>
      <c r="Q1323" t="s">
        <v>253</v>
      </c>
      <c r="R1323">
        <v>44970</v>
      </c>
      <c r="S1323" t="s">
        <v>254</v>
      </c>
      <c r="T1323" t="s">
        <v>254</v>
      </c>
      <c r="U1323" t="s">
        <v>254</v>
      </c>
      <c r="V1323" t="s">
        <v>254</v>
      </c>
      <c r="W1323">
        <v>0</v>
      </c>
      <c r="X1323">
        <v>0</v>
      </c>
      <c r="Y1323">
        <v>80184.7</v>
      </c>
      <c r="Z1323" s="27">
        <f t="shared" si="20"/>
        <v>80184.7</v>
      </c>
    </row>
    <row r="1324" spans="1:26">
      <c r="A1324" t="s">
        <v>246</v>
      </c>
      <c r="B1324" t="s">
        <v>2685</v>
      </c>
      <c r="C1324" t="s">
        <v>880</v>
      </c>
      <c r="D1324" t="s">
        <v>3059</v>
      </c>
      <c r="E1324" t="s">
        <v>54</v>
      </c>
      <c r="F1324">
        <v>12110755</v>
      </c>
      <c r="G1324">
        <v>44966</v>
      </c>
      <c r="H1324" t="s">
        <v>3060</v>
      </c>
      <c r="I1324" t="s">
        <v>248</v>
      </c>
      <c r="J1324" t="s">
        <v>259</v>
      </c>
      <c r="K1324" t="s">
        <v>268</v>
      </c>
      <c r="L1324" t="s">
        <v>251</v>
      </c>
      <c r="O1324">
        <v>44966</v>
      </c>
      <c r="P1324" t="s">
        <v>254</v>
      </c>
      <c r="Q1324" t="s">
        <v>253</v>
      </c>
      <c r="R1324">
        <v>44971</v>
      </c>
      <c r="S1324" t="s">
        <v>254</v>
      </c>
      <c r="T1324" t="s">
        <v>254</v>
      </c>
      <c r="U1324" t="s">
        <v>254</v>
      </c>
      <c r="V1324" t="s">
        <v>254</v>
      </c>
      <c r="W1324">
        <v>0</v>
      </c>
      <c r="X1324">
        <v>0</v>
      </c>
      <c r="Y1324">
        <v>9723</v>
      </c>
      <c r="Z1324" s="27">
        <f t="shared" si="20"/>
        <v>9723</v>
      </c>
    </row>
    <row r="1325" spans="1:26">
      <c r="A1325" t="s">
        <v>246</v>
      </c>
      <c r="B1325" t="s">
        <v>2685</v>
      </c>
      <c r="C1325" t="s">
        <v>880</v>
      </c>
      <c r="D1325" t="s">
        <v>3059</v>
      </c>
      <c r="E1325" t="s">
        <v>54</v>
      </c>
      <c r="F1325">
        <v>12111516</v>
      </c>
      <c r="G1325">
        <v>44966</v>
      </c>
      <c r="H1325" t="s">
        <v>3061</v>
      </c>
      <c r="I1325" t="s">
        <v>256</v>
      </c>
      <c r="J1325" t="s">
        <v>259</v>
      </c>
      <c r="K1325" t="s">
        <v>250</v>
      </c>
      <c r="L1325" t="s">
        <v>251</v>
      </c>
      <c r="O1325">
        <v>44966</v>
      </c>
      <c r="P1325" t="s">
        <v>254</v>
      </c>
      <c r="Q1325" t="s">
        <v>253</v>
      </c>
      <c r="R1325">
        <v>44971</v>
      </c>
      <c r="S1325" t="s">
        <v>254</v>
      </c>
      <c r="T1325" t="s">
        <v>254</v>
      </c>
      <c r="U1325" t="s">
        <v>254</v>
      </c>
      <c r="V1325" t="s">
        <v>254</v>
      </c>
      <c r="W1325">
        <v>0</v>
      </c>
      <c r="X1325">
        <v>0</v>
      </c>
      <c r="Y1325">
        <v>361</v>
      </c>
      <c r="Z1325" s="27">
        <f t="shared" si="20"/>
        <v>361</v>
      </c>
    </row>
    <row r="1326" spans="1:26">
      <c r="A1326" t="s">
        <v>246</v>
      </c>
      <c r="B1326" t="s">
        <v>2685</v>
      </c>
      <c r="C1326" t="s">
        <v>880</v>
      </c>
      <c r="D1326" t="s">
        <v>3059</v>
      </c>
      <c r="E1326" t="s">
        <v>54</v>
      </c>
      <c r="F1326">
        <v>12137471</v>
      </c>
      <c r="G1326">
        <v>44973</v>
      </c>
      <c r="H1326" t="s">
        <v>3062</v>
      </c>
      <c r="I1326" t="s">
        <v>271</v>
      </c>
      <c r="J1326" t="s">
        <v>249</v>
      </c>
      <c r="K1326" t="s">
        <v>250</v>
      </c>
      <c r="L1326" t="s">
        <v>251</v>
      </c>
      <c r="O1326">
        <v>44973</v>
      </c>
      <c r="P1326" t="s">
        <v>252</v>
      </c>
      <c r="Q1326" t="s">
        <v>253</v>
      </c>
      <c r="R1326">
        <v>44979</v>
      </c>
      <c r="S1326" t="s">
        <v>254</v>
      </c>
      <c r="T1326" t="s">
        <v>254</v>
      </c>
      <c r="U1326" t="s">
        <v>254</v>
      </c>
      <c r="V1326" t="s">
        <v>254</v>
      </c>
      <c r="W1326">
        <v>0</v>
      </c>
      <c r="X1326">
        <v>0</v>
      </c>
      <c r="Y1326">
        <v>1242</v>
      </c>
      <c r="Z1326" s="27">
        <f t="shared" si="20"/>
        <v>1242</v>
      </c>
    </row>
    <row r="1327" spans="1:26">
      <c r="A1327" t="s">
        <v>246</v>
      </c>
      <c r="B1327" t="s">
        <v>2685</v>
      </c>
      <c r="C1327" t="s">
        <v>880</v>
      </c>
      <c r="D1327" t="s">
        <v>3059</v>
      </c>
      <c r="E1327" t="s">
        <v>54</v>
      </c>
      <c r="F1327">
        <v>12142487</v>
      </c>
      <c r="G1327">
        <v>44974</v>
      </c>
      <c r="H1327" t="s">
        <v>3063</v>
      </c>
      <c r="I1327" t="s">
        <v>271</v>
      </c>
      <c r="J1327" t="s">
        <v>249</v>
      </c>
      <c r="K1327" t="s">
        <v>268</v>
      </c>
      <c r="L1327" t="s">
        <v>251</v>
      </c>
      <c r="O1327">
        <v>44974</v>
      </c>
      <c r="P1327" t="s">
        <v>252</v>
      </c>
      <c r="Q1327" t="s">
        <v>253</v>
      </c>
      <c r="R1327">
        <v>44979</v>
      </c>
      <c r="S1327" t="s">
        <v>254</v>
      </c>
      <c r="T1327" t="s">
        <v>254</v>
      </c>
      <c r="U1327" t="s">
        <v>254</v>
      </c>
      <c r="V1327" t="s">
        <v>254</v>
      </c>
      <c r="W1327">
        <v>0</v>
      </c>
      <c r="X1327">
        <v>0</v>
      </c>
      <c r="Y1327">
        <v>1072.51</v>
      </c>
      <c r="Z1327" s="27">
        <f t="shared" si="20"/>
        <v>1072.51</v>
      </c>
    </row>
    <row r="1328" spans="1:26">
      <c r="A1328" t="s">
        <v>246</v>
      </c>
      <c r="B1328" t="s">
        <v>2685</v>
      </c>
      <c r="C1328" t="s">
        <v>880</v>
      </c>
      <c r="D1328" t="s">
        <v>3059</v>
      </c>
      <c r="E1328" t="s">
        <v>54</v>
      </c>
      <c r="F1328">
        <v>12157976</v>
      </c>
      <c r="G1328">
        <v>44981</v>
      </c>
      <c r="H1328" t="s">
        <v>3064</v>
      </c>
      <c r="I1328" t="s">
        <v>248</v>
      </c>
      <c r="J1328" t="s">
        <v>249</v>
      </c>
      <c r="K1328" t="s">
        <v>250</v>
      </c>
      <c r="L1328" t="s">
        <v>251</v>
      </c>
      <c r="O1328">
        <v>44981</v>
      </c>
      <c r="P1328" t="s">
        <v>252</v>
      </c>
      <c r="Q1328" t="s">
        <v>257</v>
      </c>
      <c r="S1328" t="s">
        <v>254</v>
      </c>
      <c r="T1328" t="s">
        <v>254</v>
      </c>
      <c r="U1328" t="s">
        <v>254</v>
      </c>
      <c r="V1328" t="s">
        <v>254</v>
      </c>
      <c r="W1328">
        <v>0</v>
      </c>
      <c r="X1328">
        <v>0</v>
      </c>
      <c r="Y1328">
        <v>0</v>
      </c>
      <c r="Z1328" s="27">
        <f t="shared" si="20"/>
        <v>0</v>
      </c>
    </row>
    <row r="1329" spans="1:26">
      <c r="A1329" t="s">
        <v>246</v>
      </c>
      <c r="B1329" t="s">
        <v>2685</v>
      </c>
      <c r="C1329" t="s">
        <v>880</v>
      </c>
      <c r="D1329" t="s">
        <v>343</v>
      </c>
      <c r="E1329" t="s">
        <v>54</v>
      </c>
      <c r="F1329">
        <v>385882</v>
      </c>
      <c r="G1329">
        <v>44896</v>
      </c>
      <c r="H1329" t="s">
        <v>1286</v>
      </c>
      <c r="I1329" t="s">
        <v>255</v>
      </c>
      <c r="J1329" t="s">
        <v>249</v>
      </c>
      <c r="K1329" t="s">
        <v>805</v>
      </c>
      <c r="L1329" t="s">
        <v>251</v>
      </c>
      <c r="O1329">
        <v>44896</v>
      </c>
      <c r="P1329" t="s">
        <v>252</v>
      </c>
      <c r="Q1329" t="s">
        <v>253</v>
      </c>
      <c r="R1329">
        <v>44898</v>
      </c>
      <c r="S1329" t="s">
        <v>254</v>
      </c>
      <c r="T1329" t="s">
        <v>254</v>
      </c>
      <c r="U1329" t="s">
        <v>254</v>
      </c>
      <c r="V1329" t="s">
        <v>254</v>
      </c>
      <c r="W1329">
        <v>7446</v>
      </c>
      <c r="X1329">
        <v>6423.8</v>
      </c>
      <c r="Y1329">
        <v>5855</v>
      </c>
      <c r="Z1329" s="27">
        <f t="shared" si="20"/>
        <v>19724.8</v>
      </c>
    </row>
    <row r="1330" spans="1:26">
      <c r="A1330" t="s">
        <v>246</v>
      </c>
      <c r="B1330" t="s">
        <v>2685</v>
      </c>
      <c r="C1330" t="s">
        <v>880</v>
      </c>
      <c r="D1330" t="s">
        <v>343</v>
      </c>
      <c r="E1330" t="s">
        <v>54</v>
      </c>
      <c r="F1330">
        <v>11848240</v>
      </c>
      <c r="G1330">
        <v>44897</v>
      </c>
      <c r="H1330" t="s">
        <v>1287</v>
      </c>
      <c r="I1330" t="s">
        <v>255</v>
      </c>
      <c r="L1330" t="s">
        <v>251</v>
      </c>
      <c r="O1330">
        <v>44897</v>
      </c>
      <c r="P1330" t="s">
        <v>252</v>
      </c>
      <c r="Q1330" t="s">
        <v>253</v>
      </c>
      <c r="R1330">
        <v>44907</v>
      </c>
      <c r="S1330" t="s">
        <v>254</v>
      </c>
      <c r="T1330" t="s">
        <v>254</v>
      </c>
      <c r="U1330" t="s">
        <v>254</v>
      </c>
      <c r="V1330" t="s">
        <v>254</v>
      </c>
      <c r="W1330">
        <v>31.05</v>
      </c>
      <c r="X1330">
        <v>334</v>
      </c>
      <c r="Y1330">
        <v>80</v>
      </c>
      <c r="Z1330" s="27">
        <f t="shared" si="20"/>
        <v>445.05</v>
      </c>
    </row>
    <row r="1331" spans="1:26">
      <c r="A1331" t="s">
        <v>246</v>
      </c>
      <c r="B1331" t="s">
        <v>2685</v>
      </c>
      <c r="C1331" t="s">
        <v>880</v>
      </c>
      <c r="D1331" t="s">
        <v>343</v>
      </c>
      <c r="E1331" t="s">
        <v>54</v>
      </c>
      <c r="F1331">
        <v>11856705</v>
      </c>
      <c r="G1331">
        <v>44901</v>
      </c>
      <c r="H1331" t="s">
        <v>1288</v>
      </c>
      <c r="I1331" t="s">
        <v>255</v>
      </c>
      <c r="J1331" t="s">
        <v>249</v>
      </c>
      <c r="K1331" t="s">
        <v>250</v>
      </c>
      <c r="L1331" t="s">
        <v>251</v>
      </c>
      <c r="O1331">
        <v>44901</v>
      </c>
      <c r="P1331" t="s">
        <v>252</v>
      </c>
      <c r="Q1331" t="s">
        <v>253</v>
      </c>
      <c r="R1331">
        <v>44902</v>
      </c>
      <c r="S1331" t="s">
        <v>254</v>
      </c>
      <c r="T1331" t="s">
        <v>254</v>
      </c>
      <c r="U1331" t="s">
        <v>254</v>
      </c>
      <c r="V1331" t="s">
        <v>254</v>
      </c>
      <c r="W1331">
        <v>14865</v>
      </c>
      <c r="X1331">
        <v>4300</v>
      </c>
      <c r="Y1331">
        <v>19645.5</v>
      </c>
      <c r="Z1331" s="27">
        <f t="shared" si="20"/>
        <v>38810.5</v>
      </c>
    </row>
    <row r="1332" spans="1:26">
      <c r="A1332" t="s">
        <v>246</v>
      </c>
      <c r="B1332" t="s">
        <v>2685</v>
      </c>
      <c r="C1332" t="s">
        <v>880</v>
      </c>
      <c r="D1332" t="s">
        <v>343</v>
      </c>
      <c r="E1332" t="s">
        <v>54</v>
      </c>
      <c r="F1332">
        <v>11953351</v>
      </c>
      <c r="G1332">
        <v>44924</v>
      </c>
      <c r="H1332" t="s">
        <v>1398</v>
      </c>
      <c r="I1332" t="s">
        <v>255</v>
      </c>
      <c r="J1332" t="s">
        <v>249</v>
      </c>
      <c r="K1332" t="s">
        <v>250</v>
      </c>
      <c r="L1332" t="s">
        <v>251</v>
      </c>
      <c r="O1332">
        <v>44924</v>
      </c>
      <c r="P1332" t="s">
        <v>252</v>
      </c>
      <c r="Q1332" t="s">
        <v>282</v>
      </c>
      <c r="R1332">
        <v>44925</v>
      </c>
      <c r="S1332" t="s">
        <v>254</v>
      </c>
      <c r="T1332" t="s">
        <v>254</v>
      </c>
      <c r="U1332" t="s">
        <v>254</v>
      </c>
      <c r="V1332" t="s">
        <v>254</v>
      </c>
      <c r="W1332">
        <v>0</v>
      </c>
      <c r="X1332">
        <v>2288</v>
      </c>
      <c r="Y1332">
        <v>0</v>
      </c>
      <c r="Z1332" s="27">
        <f t="shared" si="20"/>
        <v>2288</v>
      </c>
    </row>
    <row r="1333" spans="1:26">
      <c r="A1333" t="s">
        <v>246</v>
      </c>
      <c r="B1333" t="s">
        <v>2685</v>
      </c>
      <c r="C1333" t="s">
        <v>880</v>
      </c>
      <c r="D1333" t="s">
        <v>343</v>
      </c>
      <c r="E1333" t="s">
        <v>54</v>
      </c>
      <c r="F1333">
        <v>11992821</v>
      </c>
      <c r="G1333">
        <v>44939</v>
      </c>
      <c r="H1333" t="s">
        <v>1947</v>
      </c>
      <c r="I1333" t="s">
        <v>255</v>
      </c>
      <c r="J1333" t="s">
        <v>249</v>
      </c>
      <c r="K1333" t="s">
        <v>268</v>
      </c>
      <c r="L1333" t="s">
        <v>251</v>
      </c>
      <c r="O1333">
        <v>44939</v>
      </c>
      <c r="P1333" t="s">
        <v>252</v>
      </c>
      <c r="Q1333" t="s">
        <v>253</v>
      </c>
      <c r="R1333">
        <v>44942</v>
      </c>
      <c r="S1333" t="s">
        <v>254</v>
      </c>
      <c r="T1333" t="s">
        <v>254</v>
      </c>
      <c r="U1333" t="s">
        <v>254</v>
      </c>
      <c r="V1333" t="s">
        <v>254</v>
      </c>
      <c r="W1333">
        <v>0</v>
      </c>
      <c r="X1333">
        <v>1753.97</v>
      </c>
      <c r="Y1333">
        <v>7265</v>
      </c>
      <c r="Z1333" s="27">
        <f t="shared" si="20"/>
        <v>9018.9699999999993</v>
      </c>
    </row>
    <row r="1334" spans="1:26">
      <c r="A1334" t="s">
        <v>246</v>
      </c>
      <c r="B1334" t="s">
        <v>2685</v>
      </c>
      <c r="C1334" t="s">
        <v>880</v>
      </c>
      <c r="D1334" t="s">
        <v>343</v>
      </c>
      <c r="E1334" t="s">
        <v>54</v>
      </c>
      <c r="F1334">
        <v>12006372</v>
      </c>
      <c r="G1334">
        <v>44942</v>
      </c>
      <c r="H1334" t="s">
        <v>1948</v>
      </c>
      <c r="I1334" t="s">
        <v>255</v>
      </c>
      <c r="J1334" t="s">
        <v>249</v>
      </c>
      <c r="K1334" t="s">
        <v>250</v>
      </c>
      <c r="L1334" t="s">
        <v>251</v>
      </c>
      <c r="O1334">
        <v>44942</v>
      </c>
      <c r="P1334" t="s">
        <v>252</v>
      </c>
      <c r="Q1334" t="s">
        <v>253</v>
      </c>
      <c r="R1334">
        <v>44944</v>
      </c>
      <c r="S1334" t="s">
        <v>254</v>
      </c>
      <c r="T1334" t="s">
        <v>254</v>
      </c>
      <c r="U1334" t="s">
        <v>254</v>
      </c>
      <c r="V1334" t="s">
        <v>254</v>
      </c>
      <c r="W1334">
        <v>0</v>
      </c>
      <c r="X1334">
        <v>1715.01</v>
      </c>
      <c r="Y1334">
        <v>4082.4</v>
      </c>
      <c r="Z1334" s="27">
        <f t="shared" si="20"/>
        <v>5797.41</v>
      </c>
    </row>
    <row r="1335" spans="1:26">
      <c r="A1335" t="s">
        <v>246</v>
      </c>
      <c r="B1335" t="s">
        <v>2685</v>
      </c>
      <c r="C1335" t="s">
        <v>880</v>
      </c>
      <c r="D1335" t="s">
        <v>343</v>
      </c>
      <c r="E1335" t="s">
        <v>54</v>
      </c>
      <c r="F1335">
        <v>12078535</v>
      </c>
      <c r="G1335">
        <v>44958</v>
      </c>
      <c r="H1335" t="s">
        <v>3065</v>
      </c>
      <c r="I1335" t="s">
        <v>255</v>
      </c>
      <c r="J1335" t="s">
        <v>249</v>
      </c>
      <c r="K1335" t="s">
        <v>250</v>
      </c>
      <c r="L1335" t="s">
        <v>251</v>
      </c>
      <c r="O1335">
        <v>44958</v>
      </c>
      <c r="P1335" t="s">
        <v>252</v>
      </c>
      <c r="Q1335" t="s">
        <v>253</v>
      </c>
      <c r="R1335">
        <v>44963</v>
      </c>
      <c r="S1335" t="s">
        <v>254</v>
      </c>
      <c r="T1335" t="s">
        <v>254</v>
      </c>
      <c r="U1335" t="s">
        <v>254</v>
      </c>
      <c r="V1335" t="s">
        <v>254</v>
      </c>
      <c r="W1335">
        <v>0</v>
      </c>
      <c r="X1335">
        <v>0</v>
      </c>
      <c r="Y1335">
        <v>379</v>
      </c>
      <c r="Z1335" s="27">
        <f t="shared" si="20"/>
        <v>379</v>
      </c>
    </row>
    <row r="1336" spans="1:26">
      <c r="A1336" t="s">
        <v>246</v>
      </c>
      <c r="B1336" t="s">
        <v>2685</v>
      </c>
      <c r="C1336" t="s">
        <v>880</v>
      </c>
      <c r="D1336" t="s">
        <v>343</v>
      </c>
      <c r="E1336" t="s">
        <v>54</v>
      </c>
      <c r="F1336">
        <v>12091907</v>
      </c>
      <c r="G1336">
        <v>44960</v>
      </c>
      <c r="H1336" t="s">
        <v>3066</v>
      </c>
      <c r="I1336" t="s">
        <v>255</v>
      </c>
      <c r="J1336" t="s">
        <v>249</v>
      </c>
      <c r="K1336" t="s">
        <v>250</v>
      </c>
      <c r="L1336" t="s">
        <v>251</v>
      </c>
      <c r="O1336">
        <v>44960</v>
      </c>
      <c r="P1336" t="s">
        <v>252</v>
      </c>
      <c r="Q1336" t="s">
        <v>253</v>
      </c>
      <c r="R1336">
        <v>44963</v>
      </c>
      <c r="S1336" t="s">
        <v>254</v>
      </c>
      <c r="T1336" t="s">
        <v>254</v>
      </c>
      <c r="U1336" t="s">
        <v>254</v>
      </c>
      <c r="V1336" t="s">
        <v>254</v>
      </c>
      <c r="W1336">
        <v>0</v>
      </c>
      <c r="X1336">
        <v>0</v>
      </c>
      <c r="Y1336">
        <v>6708.55</v>
      </c>
      <c r="Z1336" s="27">
        <f t="shared" si="20"/>
        <v>6708.55</v>
      </c>
    </row>
    <row r="1337" spans="1:26">
      <c r="A1337" t="s">
        <v>246</v>
      </c>
      <c r="B1337" t="s">
        <v>2685</v>
      </c>
      <c r="C1337" t="s">
        <v>880</v>
      </c>
      <c r="D1337" t="s">
        <v>343</v>
      </c>
      <c r="E1337" t="s">
        <v>54</v>
      </c>
      <c r="F1337">
        <v>12121752</v>
      </c>
      <c r="G1337">
        <v>44970</v>
      </c>
      <c r="H1337" t="s">
        <v>3067</v>
      </c>
      <c r="I1337" t="s">
        <v>248</v>
      </c>
      <c r="J1337" t="s">
        <v>259</v>
      </c>
      <c r="K1337" t="s">
        <v>268</v>
      </c>
      <c r="L1337" t="s">
        <v>251</v>
      </c>
      <c r="O1337">
        <v>44970</v>
      </c>
      <c r="P1337" t="s">
        <v>254</v>
      </c>
      <c r="Q1337" t="s">
        <v>253</v>
      </c>
      <c r="R1337">
        <v>44973</v>
      </c>
      <c r="S1337" t="s">
        <v>254</v>
      </c>
      <c r="T1337" t="s">
        <v>254</v>
      </c>
      <c r="U1337" t="s">
        <v>254</v>
      </c>
      <c r="V1337" t="s">
        <v>254</v>
      </c>
      <c r="W1337">
        <v>0</v>
      </c>
      <c r="X1337">
        <v>0</v>
      </c>
      <c r="Y1337">
        <v>1495.2499618530273</v>
      </c>
      <c r="Z1337" s="27">
        <f t="shared" si="20"/>
        <v>1495.2499618530273</v>
      </c>
    </row>
    <row r="1338" spans="1:26">
      <c r="A1338" t="s">
        <v>246</v>
      </c>
      <c r="B1338" t="s">
        <v>2685</v>
      </c>
      <c r="C1338" t="s">
        <v>880</v>
      </c>
      <c r="D1338" t="s">
        <v>344</v>
      </c>
      <c r="E1338" t="s">
        <v>54</v>
      </c>
      <c r="F1338">
        <v>6788071</v>
      </c>
      <c r="G1338">
        <v>44935</v>
      </c>
      <c r="H1338" t="s">
        <v>1949</v>
      </c>
      <c r="I1338" t="s">
        <v>255</v>
      </c>
      <c r="L1338" t="s">
        <v>251</v>
      </c>
      <c r="O1338">
        <v>44937</v>
      </c>
      <c r="P1338" t="s">
        <v>252</v>
      </c>
      <c r="Q1338" t="s">
        <v>263</v>
      </c>
      <c r="R1338">
        <v>44939</v>
      </c>
      <c r="S1338" t="s">
        <v>254</v>
      </c>
      <c r="T1338" t="s">
        <v>254</v>
      </c>
      <c r="U1338" t="s">
        <v>254</v>
      </c>
      <c r="V1338" t="s">
        <v>254</v>
      </c>
      <c r="W1338">
        <v>0</v>
      </c>
      <c r="X1338">
        <v>336</v>
      </c>
      <c r="Y1338">
        <v>0</v>
      </c>
      <c r="Z1338" s="27">
        <f t="shared" si="20"/>
        <v>336</v>
      </c>
    </row>
    <row r="1339" spans="1:26">
      <c r="A1339" t="s">
        <v>246</v>
      </c>
      <c r="B1339" t="s">
        <v>2685</v>
      </c>
      <c r="C1339" t="s">
        <v>880</v>
      </c>
      <c r="D1339" t="s">
        <v>344</v>
      </c>
      <c r="E1339" t="s">
        <v>54</v>
      </c>
      <c r="F1339">
        <v>9491584</v>
      </c>
      <c r="G1339">
        <v>44967</v>
      </c>
      <c r="H1339" t="s">
        <v>3068</v>
      </c>
      <c r="I1339" t="s">
        <v>248</v>
      </c>
      <c r="J1339" t="s">
        <v>249</v>
      </c>
      <c r="K1339" t="s">
        <v>268</v>
      </c>
      <c r="L1339" t="s">
        <v>251</v>
      </c>
      <c r="O1339">
        <v>44967</v>
      </c>
      <c r="P1339" t="s">
        <v>252</v>
      </c>
      <c r="Q1339" t="s">
        <v>253</v>
      </c>
      <c r="R1339">
        <v>44970</v>
      </c>
      <c r="S1339" t="s">
        <v>254</v>
      </c>
      <c r="T1339" t="s">
        <v>254</v>
      </c>
      <c r="U1339" t="s">
        <v>254</v>
      </c>
      <c r="V1339" t="s">
        <v>254</v>
      </c>
      <c r="W1339">
        <v>0</v>
      </c>
      <c r="X1339">
        <v>0</v>
      </c>
      <c r="Y1339">
        <v>12828.94</v>
      </c>
      <c r="Z1339" s="27">
        <f t="shared" si="20"/>
        <v>12828.94</v>
      </c>
    </row>
    <row r="1340" spans="1:26">
      <c r="A1340" t="s">
        <v>246</v>
      </c>
      <c r="B1340" t="s">
        <v>2685</v>
      </c>
      <c r="C1340" t="s">
        <v>880</v>
      </c>
      <c r="D1340" t="s">
        <v>344</v>
      </c>
      <c r="E1340" t="s">
        <v>54</v>
      </c>
      <c r="F1340">
        <v>11823096</v>
      </c>
      <c r="G1340">
        <v>44914</v>
      </c>
      <c r="H1340" t="s">
        <v>1289</v>
      </c>
      <c r="I1340" t="s">
        <v>255</v>
      </c>
      <c r="J1340" t="s">
        <v>249</v>
      </c>
      <c r="K1340" t="s">
        <v>250</v>
      </c>
      <c r="L1340" t="s">
        <v>251</v>
      </c>
      <c r="O1340">
        <v>44914</v>
      </c>
      <c r="P1340" t="s">
        <v>252</v>
      </c>
      <c r="Q1340" t="s">
        <v>253</v>
      </c>
      <c r="R1340">
        <v>44915</v>
      </c>
      <c r="S1340" t="s">
        <v>254</v>
      </c>
      <c r="T1340" t="s">
        <v>254</v>
      </c>
      <c r="U1340" t="s">
        <v>254</v>
      </c>
      <c r="V1340" t="s">
        <v>254</v>
      </c>
      <c r="W1340">
        <v>3430</v>
      </c>
      <c r="X1340">
        <v>5779.6</v>
      </c>
      <c r="Y1340">
        <v>119.78</v>
      </c>
      <c r="Z1340" s="27">
        <f t="shared" si="20"/>
        <v>9329.380000000001</v>
      </c>
    </row>
    <row r="1341" spans="1:26">
      <c r="A1341" t="s">
        <v>246</v>
      </c>
      <c r="B1341" t="s">
        <v>2685</v>
      </c>
      <c r="C1341" t="s">
        <v>880</v>
      </c>
      <c r="D1341" t="s">
        <v>344</v>
      </c>
      <c r="E1341" t="s">
        <v>54</v>
      </c>
      <c r="F1341">
        <v>11823172</v>
      </c>
      <c r="G1341">
        <v>44928</v>
      </c>
      <c r="H1341" t="s">
        <v>1950</v>
      </c>
      <c r="I1341" t="s">
        <v>255</v>
      </c>
      <c r="J1341" t="s">
        <v>249</v>
      </c>
      <c r="K1341" t="s">
        <v>268</v>
      </c>
      <c r="L1341" t="s">
        <v>251</v>
      </c>
      <c r="O1341">
        <v>44928</v>
      </c>
      <c r="P1341" t="s">
        <v>252</v>
      </c>
      <c r="Q1341" t="s">
        <v>253</v>
      </c>
      <c r="R1341">
        <v>44929</v>
      </c>
      <c r="S1341" t="s">
        <v>254</v>
      </c>
      <c r="T1341" t="s">
        <v>254</v>
      </c>
      <c r="U1341" t="s">
        <v>254</v>
      </c>
      <c r="V1341" t="s">
        <v>254</v>
      </c>
      <c r="W1341">
        <v>0</v>
      </c>
      <c r="X1341">
        <v>4969.45</v>
      </c>
      <c r="Y1341">
        <v>9023.89</v>
      </c>
      <c r="Z1341" s="27">
        <f t="shared" si="20"/>
        <v>13993.34</v>
      </c>
    </row>
    <row r="1342" spans="1:26">
      <c r="A1342" t="s">
        <v>246</v>
      </c>
      <c r="B1342" t="s">
        <v>2685</v>
      </c>
      <c r="C1342" t="s">
        <v>880</v>
      </c>
      <c r="D1342" t="s">
        <v>344</v>
      </c>
      <c r="E1342" t="s">
        <v>54</v>
      </c>
      <c r="F1342">
        <v>11870232</v>
      </c>
      <c r="G1342">
        <v>44904</v>
      </c>
      <c r="H1342" t="s">
        <v>1290</v>
      </c>
      <c r="I1342" t="s">
        <v>255</v>
      </c>
      <c r="J1342" t="s">
        <v>249</v>
      </c>
      <c r="K1342" t="s">
        <v>250</v>
      </c>
      <c r="L1342" t="s">
        <v>251</v>
      </c>
      <c r="O1342">
        <v>44904</v>
      </c>
      <c r="P1342" t="s">
        <v>252</v>
      </c>
      <c r="Q1342" t="s">
        <v>282</v>
      </c>
      <c r="R1342">
        <v>44907</v>
      </c>
      <c r="S1342" t="s">
        <v>254</v>
      </c>
      <c r="T1342" t="s">
        <v>254</v>
      </c>
      <c r="U1342" t="s">
        <v>254</v>
      </c>
      <c r="V1342" t="s">
        <v>254</v>
      </c>
      <c r="W1342">
        <v>994</v>
      </c>
      <c r="X1342">
        <v>246</v>
      </c>
      <c r="Y1342">
        <v>0</v>
      </c>
      <c r="Z1342" s="27">
        <f t="shared" si="20"/>
        <v>1240</v>
      </c>
    </row>
    <row r="1343" spans="1:26">
      <c r="A1343" t="s">
        <v>246</v>
      </c>
      <c r="B1343" t="s">
        <v>2685</v>
      </c>
      <c r="C1343" t="s">
        <v>880</v>
      </c>
      <c r="D1343" t="s">
        <v>344</v>
      </c>
      <c r="E1343" t="s">
        <v>54</v>
      </c>
      <c r="F1343">
        <v>11939672</v>
      </c>
      <c r="G1343">
        <v>44929</v>
      </c>
      <c r="H1343" t="s">
        <v>1951</v>
      </c>
      <c r="I1343" t="s">
        <v>255</v>
      </c>
      <c r="J1343" t="s">
        <v>249</v>
      </c>
      <c r="K1343" t="s">
        <v>268</v>
      </c>
      <c r="L1343" t="s">
        <v>251</v>
      </c>
      <c r="O1343">
        <v>44929</v>
      </c>
      <c r="P1343" t="s">
        <v>252</v>
      </c>
      <c r="Q1343" t="s">
        <v>253</v>
      </c>
      <c r="R1343">
        <v>44933</v>
      </c>
      <c r="S1343" t="s">
        <v>254</v>
      </c>
      <c r="T1343" t="s">
        <v>254</v>
      </c>
      <c r="U1343" t="s">
        <v>254</v>
      </c>
      <c r="V1343" t="s">
        <v>254</v>
      </c>
      <c r="W1343">
        <v>0</v>
      </c>
      <c r="X1343">
        <v>201.09</v>
      </c>
      <c r="Y1343">
        <v>4797</v>
      </c>
      <c r="Z1343" s="27">
        <f t="shared" si="20"/>
        <v>4998.09</v>
      </c>
    </row>
    <row r="1344" spans="1:26">
      <c r="A1344" t="s">
        <v>246</v>
      </c>
      <c r="B1344" t="s">
        <v>2685</v>
      </c>
      <c r="C1344" t="s">
        <v>880</v>
      </c>
      <c r="D1344" t="s">
        <v>344</v>
      </c>
      <c r="E1344" t="s">
        <v>54</v>
      </c>
      <c r="F1344">
        <v>11973787</v>
      </c>
      <c r="G1344">
        <v>44944</v>
      </c>
      <c r="H1344" t="s">
        <v>1952</v>
      </c>
      <c r="I1344" t="s">
        <v>248</v>
      </c>
      <c r="J1344" t="s">
        <v>249</v>
      </c>
      <c r="K1344" t="s">
        <v>268</v>
      </c>
      <c r="L1344" t="s">
        <v>251</v>
      </c>
      <c r="O1344">
        <v>44944</v>
      </c>
      <c r="P1344" t="s">
        <v>252</v>
      </c>
      <c r="Q1344" t="s">
        <v>253</v>
      </c>
      <c r="R1344">
        <v>44946</v>
      </c>
      <c r="S1344" t="s">
        <v>254</v>
      </c>
      <c r="T1344" t="s">
        <v>254</v>
      </c>
      <c r="U1344" t="s">
        <v>254</v>
      </c>
      <c r="V1344" t="s">
        <v>254</v>
      </c>
      <c r="W1344">
        <v>0</v>
      </c>
      <c r="X1344">
        <v>3003.16</v>
      </c>
      <c r="Y1344">
        <v>4577.8999999999996</v>
      </c>
      <c r="Z1344" s="27">
        <f t="shared" ref="Z1344:Z1407" si="21">SUM(W1344:Y1344)</f>
        <v>7581.0599999999995</v>
      </c>
    </row>
    <row r="1345" spans="1:26">
      <c r="A1345" t="s">
        <v>246</v>
      </c>
      <c r="B1345" t="s">
        <v>2685</v>
      </c>
      <c r="C1345" t="s">
        <v>880</v>
      </c>
      <c r="D1345" t="s">
        <v>344</v>
      </c>
      <c r="E1345" t="s">
        <v>54</v>
      </c>
      <c r="F1345">
        <v>11982376</v>
      </c>
      <c r="G1345">
        <v>44935</v>
      </c>
      <c r="H1345" t="s">
        <v>1953</v>
      </c>
      <c r="I1345" t="s">
        <v>255</v>
      </c>
      <c r="J1345" t="s">
        <v>249</v>
      </c>
      <c r="K1345" t="s">
        <v>250</v>
      </c>
      <c r="L1345" t="s">
        <v>251</v>
      </c>
      <c r="O1345">
        <v>44935</v>
      </c>
      <c r="P1345" t="s">
        <v>252</v>
      </c>
      <c r="Q1345" t="s">
        <v>253</v>
      </c>
      <c r="R1345">
        <v>44937</v>
      </c>
      <c r="S1345" t="s">
        <v>254</v>
      </c>
      <c r="T1345" t="s">
        <v>254</v>
      </c>
      <c r="U1345" t="s">
        <v>254</v>
      </c>
      <c r="V1345" t="s">
        <v>254</v>
      </c>
      <c r="W1345">
        <v>0</v>
      </c>
      <c r="X1345">
        <v>40</v>
      </c>
      <c r="Y1345">
        <v>68260.240000000005</v>
      </c>
      <c r="Z1345" s="27">
        <f t="shared" si="21"/>
        <v>68300.240000000005</v>
      </c>
    </row>
    <row r="1346" spans="1:26">
      <c r="A1346" t="s">
        <v>246</v>
      </c>
      <c r="B1346" t="s">
        <v>2685</v>
      </c>
      <c r="C1346" t="s">
        <v>880</v>
      </c>
      <c r="D1346" t="s">
        <v>344</v>
      </c>
      <c r="E1346" t="s">
        <v>54</v>
      </c>
      <c r="F1346">
        <v>11995940</v>
      </c>
      <c r="G1346">
        <v>44938</v>
      </c>
      <c r="H1346" t="s">
        <v>1954</v>
      </c>
      <c r="I1346" t="s">
        <v>255</v>
      </c>
      <c r="J1346" t="s">
        <v>249</v>
      </c>
      <c r="K1346" t="s">
        <v>250</v>
      </c>
      <c r="L1346" t="s">
        <v>251</v>
      </c>
      <c r="O1346">
        <v>44938</v>
      </c>
      <c r="P1346" t="s">
        <v>252</v>
      </c>
      <c r="Q1346" t="s">
        <v>257</v>
      </c>
      <c r="R1346">
        <v>44939</v>
      </c>
      <c r="S1346" t="s">
        <v>254</v>
      </c>
      <c r="T1346" t="s">
        <v>254</v>
      </c>
      <c r="U1346" t="s">
        <v>254</v>
      </c>
      <c r="V1346" t="s">
        <v>254</v>
      </c>
      <c r="W1346">
        <v>0</v>
      </c>
      <c r="X1346">
        <v>0</v>
      </c>
      <c r="Y1346">
        <v>0</v>
      </c>
      <c r="Z1346" s="27">
        <f t="shared" si="21"/>
        <v>0</v>
      </c>
    </row>
    <row r="1347" spans="1:26">
      <c r="A1347" t="s">
        <v>246</v>
      </c>
      <c r="B1347" t="s">
        <v>2685</v>
      </c>
      <c r="C1347" t="s">
        <v>880</v>
      </c>
      <c r="D1347" t="s">
        <v>344</v>
      </c>
      <c r="E1347" t="s">
        <v>54</v>
      </c>
      <c r="F1347">
        <v>12084898</v>
      </c>
      <c r="G1347">
        <v>44959</v>
      </c>
      <c r="H1347" t="s">
        <v>3069</v>
      </c>
      <c r="I1347" t="s">
        <v>255</v>
      </c>
      <c r="J1347" t="s">
        <v>249</v>
      </c>
      <c r="K1347" t="s">
        <v>268</v>
      </c>
      <c r="L1347" t="s">
        <v>251</v>
      </c>
      <c r="O1347">
        <v>44959</v>
      </c>
      <c r="P1347" t="s">
        <v>252</v>
      </c>
      <c r="Q1347" t="s">
        <v>253</v>
      </c>
      <c r="R1347">
        <v>44963</v>
      </c>
      <c r="S1347" t="s">
        <v>254</v>
      </c>
      <c r="T1347" t="s">
        <v>254</v>
      </c>
      <c r="U1347" t="s">
        <v>254</v>
      </c>
      <c r="V1347" t="s">
        <v>254</v>
      </c>
      <c r="W1347">
        <v>0</v>
      </c>
      <c r="X1347">
        <v>0</v>
      </c>
      <c r="Y1347">
        <v>2306.4899999999998</v>
      </c>
      <c r="Z1347" s="27">
        <f t="shared" si="21"/>
        <v>2306.4899999999998</v>
      </c>
    </row>
    <row r="1348" spans="1:26">
      <c r="A1348" t="s">
        <v>246</v>
      </c>
      <c r="B1348" t="s">
        <v>2685</v>
      </c>
      <c r="C1348" t="s">
        <v>880</v>
      </c>
      <c r="D1348" t="s">
        <v>1748</v>
      </c>
      <c r="E1348" t="s">
        <v>54</v>
      </c>
      <c r="F1348">
        <v>12111675</v>
      </c>
      <c r="G1348">
        <v>44971</v>
      </c>
      <c r="H1348" t="s">
        <v>3070</v>
      </c>
      <c r="I1348" t="s">
        <v>248</v>
      </c>
      <c r="J1348" t="s">
        <v>259</v>
      </c>
      <c r="K1348" t="s">
        <v>268</v>
      </c>
      <c r="L1348" t="s">
        <v>251</v>
      </c>
      <c r="O1348">
        <v>44971</v>
      </c>
      <c r="P1348" t="s">
        <v>254</v>
      </c>
      <c r="Q1348" t="s">
        <v>253</v>
      </c>
      <c r="R1348">
        <v>44979</v>
      </c>
      <c r="S1348" t="s">
        <v>254</v>
      </c>
      <c r="T1348" t="s">
        <v>254</v>
      </c>
      <c r="U1348" t="s">
        <v>254</v>
      </c>
      <c r="V1348" t="s">
        <v>254</v>
      </c>
      <c r="W1348">
        <v>0</v>
      </c>
      <c r="X1348">
        <v>0</v>
      </c>
      <c r="Y1348">
        <v>312.61999702453613</v>
      </c>
      <c r="Z1348" s="27">
        <f t="shared" si="21"/>
        <v>312.61999702453613</v>
      </c>
    </row>
    <row r="1349" spans="1:26">
      <c r="A1349" t="s">
        <v>246</v>
      </c>
      <c r="B1349" t="s">
        <v>2685</v>
      </c>
      <c r="C1349" t="s">
        <v>880</v>
      </c>
      <c r="D1349" t="s">
        <v>1053</v>
      </c>
      <c r="E1349" t="s">
        <v>54</v>
      </c>
      <c r="F1349">
        <v>11894722</v>
      </c>
      <c r="G1349">
        <v>44910</v>
      </c>
      <c r="H1349" t="s">
        <v>1291</v>
      </c>
      <c r="I1349" t="s">
        <v>255</v>
      </c>
      <c r="J1349" t="s">
        <v>249</v>
      </c>
      <c r="K1349" t="s">
        <v>268</v>
      </c>
      <c r="L1349" t="s">
        <v>251</v>
      </c>
      <c r="O1349">
        <v>44910</v>
      </c>
      <c r="P1349" t="s">
        <v>252</v>
      </c>
      <c r="Q1349" t="s">
        <v>253</v>
      </c>
      <c r="R1349">
        <v>44911</v>
      </c>
      <c r="S1349" t="s">
        <v>254</v>
      </c>
      <c r="T1349" t="s">
        <v>254</v>
      </c>
      <c r="U1349" t="s">
        <v>254</v>
      </c>
      <c r="V1349" t="s">
        <v>254</v>
      </c>
      <c r="W1349">
        <v>7600.36</v>
      </c>
      <c r="X1349">
        <v>18138.03</v>
      </c>
      <c r="Y1349">
        <v>17150.900000000001</v>
      </c>
      <c r="Z1349" s="27">
        <f t="shared" si="21"/>
        <v>42889.29</v>
      </c>
    </row>
    <row r="1350" spans="1:26">
      <c r="A1350" t="s">
        <v>246</v>
      </c>
      <c r="B1350" t="s">
        <v>2685</v>
      </c>
      <c r="C1350" t="s">
        <v>880</v>
      </c>
      <c r="D1350" t="s">
        <v>1053</v>
      </c>
      <c r="E1350" t="s">
        <v>54</v>
      </c>
      <c r="F1350">
        <v>11900228</v>
      </c>
      <c r="G1350">
        <v>44914</v>
      </c>
      <c r="H1350" t="s">
        <v>1292</v>
      </c>
      <c r="I1350" t="s">
        <v>248</v>
      </c>
      <c r="J1350" t="s">
        <v>249</v>
      </c>
      <c r="K1350" t="s">
        <v>250</v>
      </c>
      <c r="L1350" t="s">
        <v>251</v>
      </c>
      <c r="O1350">
        <v>44914</v>
      </c>
      <c r="P1350" t="s">
        <v>252</v>
      </c>
      <c r="Q1350" t="s">
        <v>253</v>
      </c>
      <c r="R1350">
        <v>44915</v>
      </c>
      <c r="S1350" t="s">
        <v>254</v>
      </c>
      <c r="T1350" t="s">
        <v>254</v>
      </c>
      <c r="U1350" t="s">
        <v>254</v>
      </c>
      <c r="V1350" t="s">
        <v>254</v>
      </c>
      <c r="W1350">
        <v>9990.59</v>
      </c>
      <c r="X1350">
        <v>22045.1</v>
      </c>
      <c r="Y1350">
        <v>16788.8</v>
      </c>
      <c r="Z1350" s="27">
        <f t="shared" si="21"/>
        <v>48824.49</v>
      </c>
    </row>
    <row r="1351" spans="1:26">
      <c r="A1351" t="s">
        <v>246</v>
      </c>
      <c r="B1351" t="s">
        <v>2685</v>
      </c>
      <c r="C1351" t="s">
        <v>880</v>
      </c>
      <c r="D1351" t="s">
        <v>1053</v>
      </c>
      <c r="E1351" t="s">
        <v>54</v>
      </c>
      <c r="F1351">
        <v>11906683</v>
      </c>
      <c r="G1351">
        <v>44914</v>
      </c>
      <c r="H1351" t="s">
        <v>1293</v>
      </c>
      <c r="I1351" t="s">
        <v>255</v>
      </c>
      <c r="J1351" t="s">
        <v>249</v>
      </c>
      <c r="K1351" t="s">
        <v>268</v>
      </c>
      <c r="L1351" t="s">
        <v>251</v>
      </c>
      <c r="O1351">
        <v>44914</v>
      </c>
      <c r="P1351" t="s">
        <v>252</v>
      </c>
      <c r="Q1351" t="s">
        <v>253</v>
      </c>
      <c r="R1351">
        <v>44915</v>
      </c>
      <c r="S1351" t="s">
        <v>254</v>
      </c>
      <c r="T1351" t="s">
        <v>254</v>
      </c>
      <c r="U1351" t="s">
        <v>254</v>
      </c>
      <c r="V1351" t="s">
        <v>254</v>
      </c>
      <c r="W1351">
        <v>3698.14</v>
      </c>
      <c r="X1351">
        <v>17004.810000000001</v>
      </c>
      <c r="Y1351">
        <v>24502.240000000002</v>
      </c>
      <c r="Z1351" s="27">
        <f t="shared" si="21"/>
        <v>45205.19</v>
      </c>
    </row>
    <row r="1352" spans="1:26">
      <c r="A1352" t="s">
        <v>246</v>
      </c>
      <c r="B1352" t="s">
        <v>2685</v>
      </c>
      <c r="C1352" t="s">
        <v>880</v>
      </c>
      <c r="D1352" t="s">
        <v>1053</v>
      </c>
      <c r="E1352" t="s">
        <v>54</v>
      </c>
      <c r="F1352">
        <v>11922716</v>
      </c>
      <c r="G1352">
        <v>44917</v>
      </c>
      <c r="H1352" t="s">
        <v>1294</v>
      </c>
      <c r="I1352" t="s">
        <v>255</v>
      </c>
      <c r="J1352" t="s">
        <v>249</v>
      </c>
      <c r="K1352" t="s">
        <v>250</v>
      </c>
      <c r="L1352" t="s">
        <v>251</v>
      </c>
      <c r="O1352">
        <v>44917</v>
      </c>
      <c r="P1352" t="s">
        <v>252</v>
      </c>
      <c r="Q1352" t="s">
        <v>253</v>
      </c>
      <c r="R1352">
        <v>44918</v>
      </c>
      <c r="S1352" t="s">
        <v>254</v>
      </c>
      <c r="T1352" t="s">
        <v>254</v>
      </c>
      <c r="U1352" t="s">
        <v>254</v>
      </c>
      <c r="V1352" t="s">
        <v>254</v>
      </c>
      <c r="W1352">
        <v>2023</v>
      </c>
      <c r="X1352">
        <v>6748</v>
      </c>
      <c r="Y1352">
        <v>7523.48</v>
      </c>
      <c r="Z1352" s="27">
        <f t="shared" si="21"/>
        <v>16294.48</v>
      </c>
    </row>
    <row r="1353" spans="1:26">
      <c r="A1353" t="s">
        <v>246</v>
      </c>
      <c r="B1353" t="s">
        <v>2685</v>
      </c>
      <c r="C1353" t="s">
        <v>880</v>
      </c>
      <c r="D1353" t="s">
        <v>1053</v>
      </c>
      <c r="E1353" t="s">
        <v>54</v>
      </c>
      <c r="F1353">
        <v>11928332</v>
      </c>
      <c r="G1353">
        <v>44918</v>
      </c>
      <c r="H1353" t="s">
        <v>1295</v>
      </c>
      <c r="I1353" t="s">
        <v>255</v>
      </c>
      <c r="J1353" t="s">
        <v>249</v>
      </c>
      <c r="K1353" t="s">
        <v>250</v>
      </c>
      <c r="L1353" t="s">
        <v>251</v>
      </c>
      <c r="O1353">
        <v>44918</v>
      </c>
      <c r="P1353" t="s">
        <v>252</v>
      </c>
      <c r="Q1353" t="s">
        <v>253</v>
      </c>
      <c r="R1353">
        <v>44922</v>
      </c>
      <c r="S1353" t="s">
        <v>254</v>
      </c>
      <c r="T1353" t="s">
        <v>254</v>
      </c>
      <c r="U1353" t="s">
        <v>254</v>
      </c>
      <c r="V1353" t="s">
        <v>254</v>
      </c>
      <c r="W1353">
        <v>747</v>
      </c>
      <c r="X1353">
        <v>1813.7</v>
      </c>
      <c r="Y1353">
        <v>1961.5</v>
      </c>
      <c r="Z1353" s="27">
        <f t="shared" si="21"/>
        <v>4522.2</v>
      </c>
    </row>
    <row r="1354" spans="1:26">
      <c r="A1354" t="s">
        <v>246</v>
      </c>
      <c r="B1354" t="s">
        <v>2685</v>
      </c>
      <c r="C1354" t="s">
        <v>880</v>
      </c>
      <c r="D1354" t="s">
        <v>1053</v>
      </c>
      <c r="E1354" t="s">
        <v>54</v>
      </c>
      <c r="F1354">
        <v>11928757</v>
      </c>
      <c r="G1354">
        <v>44918</v>
      </c>
      <c r="H1354" t="s">
        <v>1296</v>
      </c>
      <c r="I1354" t="s">
        <v>255</v>
      </c>
      <c r="J1354" t="s">
        <v>249</v>
      </c>
      <c r="K1354" t="s">
        <v>250</v>
      </c>
      <c r="L1354" t="s">
        <v>251</v>
      </c>
      <c r="O1354">
        <v>44918</v>
      </c>
      <c r="P1354" t="s">
        <v>252</v>
      </c>
      <c r="Q1354" t="s">
        <v>253</v>
      </c>
      <c r="R1354">
        <v>44921</v>
      </c>
      <c r="S1354" t="s">
        <v>254</v>
      </c>
      <c r="T1354" t="s">
        <v>254</v>
      </c>
      <c r="U1354" t="s">
        <v>254</v>
      </c>
      <c r="V1354" t="s">
        <v>254</v>
      </c>
      <c r="W1354">
        <v>68</v>
      </c>
      <c r="X1354">
        <v>527</v>
      </c>
      <c r="Y1354">
        <v>973</v>
      </c>
      <c r="Z1354" s="27">
        <f t="shared" si="21"/>
        <v>1568</v>
      </c>
    </row>
    <row r="1355" spans="1:26">
      <c r="A1355" t="s">
        <v>246</v>
      </c>
      <c r="B1355" t="s">
        <v>2685</v>
      </c>
      <c r="C1355" t="s">
        <v>880</v>
      </c>
      <c r="D1355" t="s">
        <v>1053</v>
      </c>
      <c r="E1355" t="s">
        <v>54</v>
      </c>
      <c r="F1355">
        <v>11932090</v>
      </c>
      <c r="G1355">
        <v>44921</v>
      </c>
      <c r="H1355" t="s">
        <v>1297</v>
      </c>
      <c r="I1355" t="s">
        <v>255</v>
      </c>
      <c r="J1355" t="s">
        <v>249</v>
      </c>
      <c r="K1355" t="s">
        <v>268</v>
      </c>
      <c r="L1355" t="s">
        <v>251</v>
      </c>
      <c r="O1355">
        <v>44921</v>
      </c>
      <c r="P1355" t="s">
        <v>252</v>
      </c>
      <c r="Q1355" t="s">
        <v>253</v>
      </c>
      <c r="R1355">
        <v>44922</v>
      </c>
      <c r="S1355" t="s">
        <v>254</v>
      </c>
      <c r="T1355" t="s">
        <v>254</v>
      </c>
      <c r="U1355" t="s">
        <v>254</v>
      </c>
      <c r="V1355" t="s">
        <v>254</v>
      </c>
      <c r="W1355">
        <v>3369.35</v>
      </c>
      <c r="X1355">
        <v>19653.150000000001</v>
      </c>
      <c r="Y1355">
        <v>16867.919999999998</v>
      </c>
      <c r="Z1355" s="27">
        <f t="shared" si="21"/>
        <v>39890.42</v>
      </c>
    </row>
    <row r="1356" spans="1:26">
      <c r="A1356" t="s">
        <v>246</v>
      </c>
      <c r="B1356" t="s">
        <v>2685</v>
      </c>
      <c r="C1356" t="s">
        <v>880</v>
      </c>
      <c r="D1356" t="s">
        <v>1053</v>
      </c>
      <c r="E1356" t="s">
        <v>54</v>
      </c>
      <c r="F1356">
        <v>11939598</v>
      </c>
      <c r="G1356">
        <v>44922</v>
      </c>
      <c r="H1356" t="s">
        <v>1298</v>
      </c>
      <c r="I1356" t="s">
        <v>255</v>
      </c>
      <c r="J1356" t="s">
        <v>249</v>
      </c>
      <c r="K1356" t="s">
        <v>250</v>
      </c>
      <c r="L1356" t="s">
        <v>251</v>
      </c>
      <c r="O1356">
        <v>44923</v>
      </c>
      <c r="P1356" t="s">
        <v>252</v>
      </c>
      <c r="Q1356" t="s">
        <v>253</v>
      </c>
      <c r="R1356">
        <v>44924</v>
      </c>
      <c r="S1356" t="s">
        <v>254</v>
      </c>
      <c r="T1356" t="s">
        <v>254</v>
      </c>
      <c r="U1356" t="s">
        <v>254</v>
      </c>
      <c r="V1356" t="s">
        <v>254</v>
      </c>
      <c r="W1356">
        <v>1452</v>
      </c>
      <c r="X1356">
        <v>4247.4799999999996</v>
      </c>
      <c r="Y1356">
        <v>4398</v>
      </c>
      <c r="Z1356" s="27">
        <f t="shared" si="21"/>
        <v>10097.48</v>
      </c>
    </row>
    <row r="1357" spans="1:26">
      <c r="A1357" t="s">
        <v>246</v>
      </c>
      <c r="B1357" t="s">
        <v>2685</v>
      </c>
      <c r="C1357" t="s">
        <v>880</v>
      </c>
      <c r="D1357" t="s">
        <v>1053</v>
      </c>
      <c r="E1357" t="s">
        <v>54</v>
      </c>
      <c r="F1357">
        <v>11968763</v>
      </c>
      <c r="G1357">
        <v>44930</v>
      </c>
      <c r="H1357" t="s">
        <v>1955</v>
      </c>
      <c r="I1357" t="s">
        <v>255</v>
      </c>
      <c r="J1357" t="s">
        <v>249</v>
      </c>
      <c r="K1357" t="s">
        <v>250</v>
      </c>
      <c r="L1357" t="s">
        <v>251</v>
      </c>
      <c r="O1357">
        <v>44930</v>
      </c>
      <c r="P1357" t="s">
        <v>252</v>
      </c>
      <c r="Q1357" t="s">
        <v>253</v>
      </c>
      <c r="R1357">
        <v>44932</v>
      </c>
      <c r="S1357" t="s">
        <v>254</v>
      </c>
      <c r="T1357" t="s">
        <v>254</v>
      </c>
      <c r="U1357" t="s">
        <v>254</v>
      </c>
      <c r="V1357" t="s">
        <v>254</v>
      </c>
      <c r="W1357">
        <v>0</v>
      </c>
      <c r="X1357">
        <v>922</v>
      </c>
      <c r="Y1357">
        <v>5215</v>
      </c>
      <c r="Z1357" s="27">
        <f t="shared" si="21"/>
        <v>6137</v>
      </c>
    </row>
    <row r="1358" spans="1:26">
      <c r="A1358" t="s">
        <v>246</v>
      </c>
      <c r="B1358" t="s">
        <v>2685</v>
      </c>
      <c r="C1358" t="s">
        <v>880</v>
      </c>
      <c r="D1358" t="s">
        <v>1053</v>
      </c>
      <c r="E1358" t="s">
        <v>54</v>
      </c>
      <c r="F1358">
        <v>11969239</v>
      </c>
      <c r="G1358">
        <v>44930</v>
      </c>
      <c r="H1358" t="s">
        <v>1956</v>
      </c>
      <c r="I1358" t="s">
        <v>255</v>
      </c>
      <c r="J1358" t="s">
        <v>249</v>
      </c>
      <c r="K1358" t="s">
        <v>250</v>
      </c>
      <c r="L1358" t="s">
        <v>251</v>
      </c>
      <c r="O1358">
        <v>44930</v>
      </c>
      <c r="P1358" t="s">
        <v>252</v>
      </c>
      <c r="Q1358" t="s">
        <v>257</v>
      </c>
      <c r="R1358">
        <v>44933</v>
      </c>
      <c r="S1358" t="s">
        <v>254</v>
      </c>
      <c r="T1358" t="s">
        <v>254</v>
      </c>
      <c r="U1358" t="s">
        <v>254</v>
      </c>
      <c r="V1358" t="s">
        <v>254</v>
      </c>
      <c r="W1358">
        <v>0</v>
      </c>
      <c r="X1358">
        <v>0</v>
      </c>
      <c r="Y1358">
        <v>0</v>
      </c>
      <c r="Z1358" s="27">
        <f t="shared" si="21"/>
        <v>0</v>
      </c>
    </row>
    <row r="1359" spans="1:26">
      <c r="A1359" t="s">
        <v>246</v>
      </c>
      <c r="B1359" t="s">
        <v>2685</v>
      </c>
      <c r="C1359" t="s">
        <v>880</v>
      </c>
      <c r="D1359" t="s">
        <v>1053</v>
      </c>
      <c r="E1359" t="s">
        <v>54</v>
      </c>
      <c r="F1359">
        <v>11969687</v>
      </c>
      <c r="G1359">
        <v>44930</v>
      </c>
      <c r="H1359" t="s">
        <v>1957</v>
      </c>
      <c r="I1359" t="s">
        <v>255</v>
      </c>
      <c r="J1359" t="s">
        <v>249</v>
      </c>
      <c r="K1359" t="s">
        <v>250</v>
      </c>
      <c r="L1359" t="s">
        <v>251</v>
      </c>
      <c r="O1359">
        <v>44930</v>
      </c>
      <c r="P1359" t="s">
        <v>252</v>
      </c>
      <c r="Q1359" t="s">
        <v>253</v>
      </c>
      <c r="R1359">
        <v>44932</v>
      </c>
      <c r="S1359" t="s">
        <v>254</v>
      </c>
      <c r="T1359" t="s">
        <v>254</v>
      </c>
      <c r="U1359" t="s">
        <v>254</v>
      </c>
      <c r="V1359" t="s">
        <v>254</v>
      </c>
      <c r="W1359">
        <v>0</v>
      </c>
      <c r="X1359">
        <v>6452.8</v>
      </c>
      <c r="Y1359">
        <v>4770.6000000000004</v>
      </c>
      <c r="Z1359" s="27">
        <f t="shared" si="21"/>
        <v>11223.400000000001</v>
      </c>
    </row>
    <row r="1360" spans="1:26">
      <c r="A1360" t="s">
        <v>246</v>
      </c>
      <c r="B1360" t="s">
        <v>2685</v>
      </c>
      <c r="C1360" t="s">
        <v>880</v>
      </c>
      <c r="D1360" t="s">
        <v>1053</v>
      </c>
      <c r="E1360" t="s">
        <v>54</v>
      </c>
      <c r="F1360">
        <v>11978087</v>
      </c>
      <c r="G1360">
        <v>44932</v>
      </c>
      <c r="H1360" t="s">
        <v>1958</v>
      </c>
      <c r="I1360" t="s">
        <v>255</v>
      </c>
      <c r="J1360" t="s">
        <v>249</v>
      </c>
      <c r="K1360" t="s">
        <v>250</v>
      </c>
      <c r="L1360" t="s">
        <v>251</v>
      </c>
      <c r="O1360">
        <v>44932</v>
      </c>
      <c r="P1360" t="s">
        <v>252</v>
      </c>
      <c r="Q1360" t="s">
        <v>253</v>
      </c>
      <c r="R1360">
        <v>44935</v>
      </c>
      <c r="S1360" t="s">
        <v>254</v>
      </c>
      <c r="T1360" t="s">
        <v>254</v>
      </c>
      <c r="U1360" t="s">
        <v>254</v>
      </c>
      <c r="V1360" t="s">
        <v>254</v>
      </c>
      <c r="W1360">
        <v>0</v>
      </c>
      <c r="X1360">
        <v>4763.7299999999996</v>
      </c>
      <c r="Y1360">
        <v>1272.25</v>
      </c>
      <c r="Z1360" s="27">
        <f t="shared" si="21"/>
        <v>6035.98</v>
      </c>
    </row>
    <row r="1361" spans="1:26">
      <c r="A1361" t="s">
        <v>246</v>
      </c>
      <c r="B1361" t="s">
        <v>2685</v>
      </c>
      <c r="C1361" t="s">
        <v>880</v>
      </c>
      <c r="D1361" t="s">
        <v>1053</v>
      </c>
      <c r="E1361" t="s">
        <v>54</v>
      </c>
      <c r="F1361">
        <v>11978687</v>
      </c>
      <c r="G1361">
        <v>44933</v>
      </c>
      <c r="H1361" t="s">
        <v>1959</v>
      </c>
      <c r="I1361" t="s">
        <v>255</v>
      </c>
      <c r="J1361" t="s">
        <v>249</v>
      </c>
      <c r="K1361" t="s">
        <v>268</v>
      </c>
      <c r="L1361" t="s">
        <v>251</v>
      </c>
      <c r="O1361">
        <v>44933</v>
      </c>
      <c r="P1361" t="s">
        <v>252</v>
      </c>
      <c r="Q1361" t="s">
        <v>253</v>
      </c>
      <c r="R1361">
        <v>44935</v>
      </c>
      <c r="S1361" t="s">
        <v>254</v>
      </c>
      <c r="T1361" t="s">
        <v>254</v>
      </c>
      <c r="U1361" t="s">
        <v>254</v>
      </c>
      <c r="V1361" t="s">
        <v>254</v>
      </c>
      <c r="W1361">
        <v>0</v>
      </c>
      <c r="X1361">
        <v>17482.400000000001</v>
      </c>
      <c r="Y1361">
        <v>4285</v>
      </c>
      <c r="Z1361" s="27">
        <f t="shared" si="21"/>
        <v>21767.4</v>
      </c>
    </row>
    <row r="1362" spans="1:26">
      <c r="A1362" t="s">
        <v>246</v>
      </c>
      <c r="B1362" t="s">
        <v>2685</v>
      </c>
      <c r="C1362" t="s">
        <v>880</v>
      </c>
      <c r="D1362" t="s">
        <v>1053</v>
      </c>
      <c r="E1362" t="s">
        <v>54</v>
      </c>
      <c r="F1362">
        <v>12033025</v>
      </c>
      <c r="G1362">
        <v>44967</v>
      </c>
      <c r="H1362" t="s">
        <v>3071</v>
      </c>
      <c r="I1362" t="s">
        <v>248</v>
      </c>
      <c r="J1362" t="s">
        <v>259</v>
      </c>
      <c r="K1362" t="s">
        <v>250</v>
      </c>
      <c r="L1362" t="s">
        <v>251</v>
      </c>
      <c r="O1362">
        <v>44967</v>
      </c>
      <c r="P1362" t="s">
        <v>254</v>
      </c>
      <c r="Q1362" t="s">
        <v>253</v>
      </c>
      <c r="R1362">
        <v>44972</v>
      </c>
      <c r="S1362" t="s">
        <v>254</v>
      </c>
      <c r="T1362" t="s">
        <v>254</v>
      </c>
      <c r="U1362" t="s">
        <v>254</v>
      </c>
      <c r="V1362" t="s">
        <v>254</v>
      </c>
      <c r="W1362">
        <v>0</v>
      </c>
      <c r="X1362">
        <v>0</v>
      </c>
      <c r="Y1362">
        <v>1448</v>
      </c>
      <c r="Z1362" s="27">
        <f t="shared" si="21"/>
        <v>1448</v>
      </c>
    </row>
    <row r="1363" spans="1:26">
      <c r="A1363" t="s">
        <v>246</v>
      </c>
      <c r="B1363" t="s">
        <v>3072</v>
      </c>
      <c r="C1363" t="s">
        <v>886</v>
      </c>
      <c r="D1363" t="s">
        <v>264</v>
      </c>
      <c r="E1363" t="s">
        <v>54</v>
      </c>
      <c r="F1363">
        <v>1591199</v>
      </c>
      <c r="G1363">
        <v>44915</v>
      </c>
      <c r="H1363" t="s">
        <v>1399</v>
      </c>
      <c r="I1363" t="s">
        <v>255</v>
      </c>
      <c r="J1363" t="s">
        <v>249</v>
      </c>
      <c r="K1363" t="s">
        <v>268</v>
      </c>
      <c r="L1363" t="s">
        <v>251</v>
      </c>
      <c r="O1363">
        <v>44915</v>
      </c>
      <c r="P1363" t="s">
        <v>252</v>
      </c>
      <c r="Q1363" t="s">
        <v>257</v>
      </c>
      <c r="R1363">
        <v>44916</v>
      </c>
      <c r="S1363" t="s">
        <v>254</v>
      </c>
      <c r="T1363" t="s">
        <v>254</v>
      </c>
      <c r="U1363" t="s">
        <v>254</v>
      </c>
      <c r="V1363" t="s">
        <v>254</v>
      </c>
      <c r="W1363">
        <v>0</v>
      </c>
      <c r="X1363">
        <v>0</v>
      </c>
      <c r="Y1363">
        <v>0</v>
      </c>
      <c r="Z1363" s="27">
        <f t="shared" si="21"/>
        <v>0</v>
      </c>
    </row>
    <row r="1364" spans="1:26">
      <c r="A1364" t="s">
        <v>246</v>
      </c>
      <c r="B1364" t="s">
        <v>3072</v>
      </c>
      <c r="C1364" t="s">
        <v>886</v>
      </c>
      <c r="D1364" t="s">
        <v>264</v>
      </c>
      <c r="E1364" t="s">
        <v>54</v>
      </c>
      <c r="F1364">
        <v>5486500</v>
      </c>
      <c r="G1364">
        <v>44943</v>
      </c>
      <c r="H1364" t="s">
        <v>1960</v>
      </c>
      <c r="I1364" t="s">
        <v>255</v>
      </c>
      <c r="J1364" t="s">
        <v>249</v>
      </c>
      <c r="K1364" t="s">
        <v>268</v>
      </c>
      <c r="L1364" t="s">
        <v>251</v>
      </c>
      <c r="O1364">
        <v>44943</v>
      </c>
      <c r="P1364" t="s">
        <v>252</v>
      </c>
      <c r="Q1364" t="s">
        <v>253</v>
      </c>
      <c r="R1364">
        <v>44945</v>
      </c>
      <c r="S1364" t="s">
        <v>254</v>
      </c>
      <c r="T1364" t="s">
        <v>254</v>
      </c>
      <c r="U1364" t="s">
        <v>254</v>
      </c>
      <c r="V1364" t="s">
        <v>254</v>
      </c>
      <c r="W1364">
        <v>0</v>
      </c>
      <c r="X1364">
        <v>8507.4</v>
      </c>
      <c r="Y1364">
        <v>3326.47</v>
      </c>
      <c r="Z1364" s="27">
        <f t="shared" si="21"/>
        <v>11833.869999999999</v>
      </c>
    </row>
    <row r="1365" spans="1:26">
      <c r="A1365" t="s">
        <v>246</v>
      </c>
      <c r="B1365" t="s">
        <v>3072</v>
      </c>
      <c r="C1365" t="s">
        <v>886</v>
      </c>
      <c r="D1365" t="s">
        <v>53</v>
      </c>
      <c r="E1365" t="s">
        <v>54</v>
      </c>
      <c r="F1365">
        <v>4251348</v>
      </c>
      <c r="G1365">
        <v>44910</v>
      </c>
      <c r="H1365" t="s">
        <v>1299</v>
      </c>
      <c r="I1365" t="s">
        <v>255</v>
      </c>
      <c r="L1365" t="s">
        <v>251</v>
      </c>
      <c r="O1365">
        <v>44912</v>
      </c>
      <c r="P1365" t="s">
        <v>252</v>
      </c>
      <c r="Q1365" t="s">
        <v>263</v>
      </c>
      <c r="R1365">
        <v>44914</v>
      </c>
      <c r="S1365" t="s">
        <v>254</v>
      </c>
      <c r="T1365" t="s">
        <v>254</v>
      </c>
      <c r="U1365" t="s">
        <v>254</v>
      </c>
      <c r="V1365" t="s">
        <v>254</v>
      </c>
      <c r="W1365">
        <v>3572.11</v>
      </c>
      <c r="X1365">
        <v>1816.35</v>
      </c>
      <c r="Y1365">
        <v>0</v>
      </c>
      <c r="Z1365" s="27">
        <f t="shared" si="21"/>
        <v>5388.46</v>
      </c>
    </row>
    <row r="1366" spans="1:26">
      <c r="A1366" t="s">
        <v>246</v>
      </c>
      <c r="B1366" t="s">
        <v>3072</v>
      </c>
      <c r="C1366" t="s">
        <v>886</v>
      </c>
      <c r="D1366" t="s">
        <v>53</v>
      </c>
      <c r="E1366" t="s">
        <v>54</v>
      </c>
      <c r="F1366">
        <v>6762625</v>
      </c>
      <c r="G1366">
        <v>44896</v>
      </c>
      <c r="H1366" t="s">
        <v>1300</v>
      </c>
      <c r="I1366" t="s">
        <v>255</v>
      </c>
      <c r="J1366" t="s">
        <v>249</v>
      </c>
      <c r="K1366" t="s">
        <v>268</v>
      </c>
      <c r="L1366" t="s">
        <v>251</v>
      </c>
      <c r="O1366">
        <v>44902</v>
      </c>
      <c r="P1366" t="s">
        <v>252</v>
      </c>
      <c r="Q1366" t="s">
        <v>282</v>
      </c>
      <c r="R1366">
        <v>44903</v>
      </c>
      <c r="S1366" t="s">
        <v>254</v>
      </c>
      <c r="T1366" t="s">
        <v>254</v>
      </c>
      <c r="U1366" t="s">
        <v>254</v>
      </c>
      <c r="V1366" t="s">
        <v>254</v>
      </c>
      <c r="W1366">
        <v>58.9</v>
      </c>
      <c r="X1366">
        <v>0</v>
      </c>
      <c r="Y1366">
        <v>0</v>
      </c>
      <c r="Z1366" s="27">
        <f t="shared" si="21"/>
        <v>58.9</v>
      </c>
    </row>
    <row r="1367" spans="1:26">
      <c r="A1367" t="s">
        <v>246</v>
      </c>
      <c r="B1367" t="s">
        <v>3072</v>
      </c>
      <c r="C1367" t="s">
        <v>886</v>
      </c>
      <c r="D1367" t="s">
        <v>53</v>
      </c>
      <c r="E1367" t="s">
        <v>54</v>
      </c>
      <c r="F1367">
        <v>11797553</v>
      </c>
      <c r="G1367">
        <v>44937</v>
      </c>
      <c r="H1367" t="s">
        <v>1961</v>
      </c>
      <c r="I1367" t="s">
        <v>255</v>
      </c>
      <c r="J1367" t="s">
        <v>249</v>
      </c>
      <c r="K1367" t="s">
        <v>250</v>
      </c>
      <c r="L1367" t="s">
        <v>251</v>
      </c>
      <c r="O1367">
        <v>44937</v>
      </c>
      <c r="P1367" t="s">
        <v>252</v>
      </c>
      <c r="Q1367" t="s">
        <v>253</v>
      </c>
      <c r="R1367">
        <v>44938</v>
      </c>
      <c r="S1367" t="s">
        <v>254</v>
      </c>
      <c r="T1367" t="s">
        <v>254</v>
      </c>
      <c r="U1367" t="s">
        <v>254</v>
      </c>
      <c r="V1367" t="s">
        <v>254</v>
      </c>
      <c r="W1367">
        <v>0</v>
      </c>
      <c r="X1367">
        <v>11304</v>
      </c>
      <c r="Y1367">
        <v>18536.939999999999</v>
      </c>
      <c r="Z1367" s="27">
        <f t="shared" si="21"/>
        <v>29840.94</v>
      </c>
    </row>
    <row r="1368" spans="1:26">
      <c r="A1368" t="s">
        <v>246</v>
      </c>
      <c r="B1368" t="s">
        <v>3072</v>
      </c>
      <c r="C1368" t="s">
        <v>886</v>
      </c>
      <c r="D1368" t="s">
        <v>53</v>
      </c>
      <c r="E1368" t="s">
        <v>54</v>
      </c>
      <c r="F1368">
        <v>11860706</v>
      </c>
      <c r="G1368">
        <v>44939</v>
      </c>
      <c r="H1368" t="s">
        <v>1962</v>
      </c>
      <c r="I1368" t="s">
        <v>255</v>
      </c>
      <c r="J1368" t="s">
        <v>249</v>
      </c>
      <c r="K1368" t="s">
        <v>250</v>
      </c>
      <c r="L1368" t="s">
        <v>251</v>
      </c>
      <c r="O1368">
        <v>44939</v>
      </c>
      <c r="P1368" t="s">
        <v>252</v>
      </c>
      <c r="Q1368" t="s">
        <v>253</v>
      </c>
      <c r="R1368">
        <v>44942</v>
      </c>
      <c r="S1368" t="s">
        <v>254</v>
      </c>
      <c r="T1368" t="s">
        <v>254</v>
      </c>
      <c r="U1368" t="s">
        <v>254</v>
      </c>
      <c r="V1368" t="s">
        <v>254</v>
      </c>
      <c r="W1368">
        <v>0</v>
      </c>
      <c r="X1368">
        <v>5585.93</v>
      </c>
      <c r="Y1368">
        <v>6756.56</v>
      </c>
      <c r="Z1368" s="27">
        <f t="shared" si="21"/>
        <v>12342.490000000002</v>
      </c>
    </row>
    <row r="1369" spans="1:26">
      <c r="A1369" t="s">
        <v>246</v>
      </c>
      <c r="B1369" t="s">
        <v>3072</v>
      </c>
      <c r="C1369" t="s">
        <v>886</v>
      </c>
      <c r="D1369" t="s">
        <v>53</v>
      </c>
      <c r="E1369" t="s">
        <v>54</v>
      </c>
      <c r="F1369">
        <v>11900700</v>
      </c>
      <c r="G1369">
        <v>44911</v>
      </c>
      <c r="H1369" t="s">
        <v>1301</v>
      </c>
      <c r="I1369" t="s">
        <v>255</v>
      </c>
      <c r="L1369" t="s">
        <v>251</v>
      </c>
      <c r="O1369">
        <v>44911</v>
      </c>
      <c r="P1369" t="s">
        <v>252</v>
      </c>
      <c r="Q1369" t="s">
        <v>263</v>
      </c>
      <c r="R1369">
        <v>44917</v>
      </c>
      <c r="S1369" t="s">
        <v>254</v>
      </c>
      <c r="T1369" t="s">
        <v>254</v>
      </c>
      <c r="U1369" t="s">
        <v>254</v>
      </c>
      <c r="V1369" t="s">
        <v>254</v>
      </c>
      <c r="W1369">
        <v>980.6</v>
      </c>
      <c r="X1369">
        <v>4582.3999999999996</v>
      </c>
      <c r="Y1369">
        <v>0</v>
      </c>
      <c r="Z1369" s="27">
        <f t="shared" si="21"/>
        <v>5563</v>
      </c>
    </row>
    <row r="1370" spans="1:26">
      <c r="A1370" t="s">
        <v>246</v>
      </c>
      <c r="B1370" t="s">
        <v>3072</v>
      </c>
      <c r="C1370" t="s">
        <v>886</v>
      </c>
      <c r="D1370" t="s">
        <v>53</v>
      </c>
      <c r="E1370" t="s">
        <v>54</v>
      </c>
      <c r="F1370">
        <v>11945334</v>
      </c>
      <c r="G1370">
        <v>44923</v>
      </c>
      <c r="H1370" t="s">
        <v>1400</v>
      </c>
      <c r="I1370" t="s">
        <v>255</v>
      </c>
      <c r="J1370" t="s">
        <v>249</v>
      </c>
      <c r="K1370" t="s">
        <v>268</v>
      </c>
      <c r="L1370" t="s">
        <v>251</v>
      </c>
      <c r="O1370">
        <v>44925</v>
      </c>
      <c r="P1370" t="s">
        <v>252</v>
      </c>
      <c r="Q1370" t="s">
        <v>253</v>
      </c>
      <c r="R1370">
        <v>44928</v>
      </c>
      <c r="S1370" t="s">
        <v>254</v>
      </c>
      <c r="T1370" t="s">
        <v>254</v>
      </c>
      <c r="U1370" t="s">
        <v>254</v>
      </c>
      <c r="V1370" t="s">
        <v>254</v>
      </c>
      <c r="W1370">
        <v>0</v>
      </c>
      <c r="X1370">
        <v>354.5</v>
      </c>
      <c r="Y1370">
        <v>5684.9</v>
      </c>
      <c r="Z1370" s="27">
        <f t="shared" si="21"/>
        <v>6039.4</v>
      </c>
    </row>
    <row r="1371" spans="1:26">
      <c r="A1371" t="s">
        <v>246</v>
      </c>
      <c r="B1371" t="s">
        <v>3072</v>
      </c>
      <c r="C1371" t="s">
        <v>886</v>
      </c>
      <c r="D1371" t="s">
        <v>53</v>
      </c>
      <c r="E1371" t="s">
        <v>54</v>
      </c>
      <c r="F1371">
        <v>11964253</v>
      </c>
      <c r="G1371">
        <v>44929</v>
      </c>
      <c r="H1371" t="s">
        <v>1963</v>
      </c>
      <c r="I1371" t="s">
        <v>255</v>
      </c>
      <c r="J1371" t="s">
        <v>249</v>
      </c>
      <c r="K1371" t="s">
        <v>250</v>
      </c>
      <c r="L1371" t="s">
        <v>251</v>
      </c>
      <c r="O1371">
        <v>44929</v>
      </c>
      <c r="P1371" t="s">
        <v>252</v>
      </c>
      <c r="Q1371" t="s">
        <v>253</v>
      </c>
      <c r="R1371">
        <v>44930</v>
      </c>
      <c r="S1371" t="s">
        <v>254</v>
      </c>
      <c r="T1371" t="s">
        <v>254</v>
      </c>
      <c r="U1371" t="s">
        <v>254</v>
      </c>
      <c r="V1371" t="s">
        <v>254</v>
      </c>
      <c r="W1371">
        <v>0</v>
      </c>
      <c r="X1371">
        <v>6571</v>
      </c>
      <c r="Y1371">
        <v>5353.28</v>
      </c>
      <c r="Z1371" s="27">
        <f t="shared" si="21"/>
        <v>11924.279999999999</v>
      </c>
    </row>
    <row r="1372" spans="1:26">
      <c r="A1372" t="s">
        <v>246</v>
      </c>
      <c r="B1372" t="s">
        <v>3072</v>
      </c>
      <c r="C1372" t="s">
        <v>886</v>
      </c>
      <c r="D1372" t="s">
        <v>53</v>
      </c>
      <c r="E1372" t="s">
        <v>54</v>
      </c>
      <c r="F1372">
        <v>11974649</v>
      </c>
      <c r="G1372">
        <v>44937</v>
      </c>
      <c r="H1372" t="s">
        <v>1964</v>
      </c>
      <c r="I1372" t="s">
        <v>255</v>
      </c>
      <c r="L1372" t="s">
        <v>251</v>
      </c>
      <c r="O1372">
        <v>44937</v>
      </c>
      <c r="P1372" t="s">
        <v>252</v>
      </c>
      <c r="Q1372" t="s">
        <v>263</v>
      </c>
      <c r="R1372">
        <v>44938</v>
      </c>
      <c r="S1372" t="s">
        <v>254</v>
      </c>
      <c r="T1372" t="s">
        <v>254</v>
      </c>
      <c r="U1372" t="s">
        <v>254</v>
      </c>
      <c r="V1372" t="s">
        <v>254</v>
      </c>
      <c r="W1372">
        <v>0</v>
      </c>
      <c r="X1372">
        <v>1</v>
      </c>
      <c r="Y1372">
        <v>0</v>
      </c>
      <c r="Z1372" s="27">
        <f t="shared" si="21"/>
        <v>1</v>
      </c>
    </row>
    <row r="1373" spans="1:26">
      <c r="A1373" t="s">
        <v>246</v>
      </c>
      <c r="B1373" t="s">
        <v>3073</v>
      </c>
      <c r="C1373" t="s">
        <v>624</v>
      </c>
      <c r="D1373" t="s">
        <v>2699</v>
      </c>
      <c r="E1373" t="s">
        <v>46</v>
      </c>
      <c r="F1373">
        <v>12137392</v>
      </c>
      <c r="G1373">
        <v>44974</v>
      </c>
      <c r="H1373" t="s">
        <v>3074</v>
      </c>
      <c r="I1373" t="s">
        <v>271</v>
      </c>
      <c r="J1373" t="s">
        <v>249</v>
      </c>
      <c r="K1373" t="s">
        <v>250</v>
      </c>
      <c r="L1373" t="s">
        <v>251</v>
      </c>
      <c r="O1373">
        <v>44974</v>
      </c>
      <c r="P1373" t="s">
        <v>252</v>
      </c>
      <c r="Q1373" t="s">
        <v>253</v>
      </c>
      <c r="R1373">
        <v>44981</v>
      </c>
      <c r="S1373" t="s">
        <v>254</v>
      </c>
      <c r="T1373" t="s">
        <v>254</v>
      </c>
      <c r="U1373" t="s">
        <v>254</v>
      </c>
      <c r="V1373" t="s">
        <v>254</v>
      </c>
      <c r="W1373">
        <v>0</v>
      </c>
      <c r="X1373">
        <v>0</v>
      </c>
      <c r="Y1373">
        <v>106.5</v>
      </c>
      <c r="Z1373" s="27">
        <f t="shared" si="21"/>
        <v>106.5</v>
      </c>
    </row>
    <row r="1374" spans="1:26">
      <c r="A1374" t="s">
        <v>246</v>
      </c>
      <c r="B1374" t="s">
        <v>3073</v>
      </c>
      <c r="C1374" t="s">
        <v>624</v>
      </c>
      <c r="D1374" t="s">
        <v>45</v>
      </c>
      <c r="E1374" t="s">
        <v>46</v>
      </c>
      <c r="F1374">
        <v>5971725</v>
      </c>
      <c r="G1374">
        <v>44936</v>
      </c>
      <c r="H1374" t="s">
        <v>1965</v>
      </c>
      <c r="I1374" t="s">
        <v>255</v>
      </c>
      <c r="J1374" t="s">
        <v>249</v>
      </c>
      <c r="K1374" t="s">
        <v>250</v>
      </c>
      <c r="L1374" t="s">
        <v>251</v>
      </c>
      <c r="O1374">
        <v>44936</v>
      </c>
      <c r="P1374" t="s">
        <v>252</v>
      </c>
      <c r="Q1374" t="s">
        <v>253</v>
      </c>
      <c r="R1374">
        <v>44938</v>
      </c>
      <c r="S1374" t="s">
        <v>254</v>
      </c>
      <c r="T1374" t="s">
        <v>254</v>
      </c>
      <c r="U1374" t="s">
        <v>254</v>
      </c>
      <c r="V1374" t="s">
        <v>254</v>
      </c>
      <c r="W1374">
        <v>0</v>
      </c>
      <c r="X1374">
        <v>2713.01</v>
      </c>
      <c r="Y1374">
        <v>1349</v>
      </c>
      <c r="Z1374" s="27">
        <f t="shared" si="21"/>
        <v>4062.01</v>
      </c>
    </row>
    <row r="1375" spans="1:26">
      <c r="A1375" t="s">
        <v>246</v>
      </c>
      <c r="B1375" t="s">
        <v>3075</v>
      </c>
      <c r="C1375" t="s">
        <v>624</v>
      </c>
      <c r="D1375" t="s">
        <v>45</v>
      </c>
      <c r="E1375" t="s">
        <v>46</v>
      </c>
      <c r="F1375">
        <v>11357743</v>
      </c>
      <c r="G1375">
        <v>44937</v>
      </c>
      <c r="H1375" t="s">
        <v>1966</v>
      </c>
      <c r="I1375" t="s">
        <v>255</v>
      </c>
      <c r="J1375" t="s">
        <v>249</v>
      </c>
      <c r="K1375" t="s">
        <v>250</v>
      </c>
      <c r="L1375" t="s">
        <v>251</v>
      </c>
      <c r="O1375">
        <v>44937</v>
      </c>
      <c r="P1375" t="s">
        <v>252</v>
      </c>
      <c r="Q1375" t="s">
        <v>282</v>
      </c>
      <c r="R1375">
        <v>44939</v>
      </c>
      <c r="S1375" t="s">
        <v>254</v>
      </c>
      <c r="T1375" t="s">
        <v>254</v>
      </c>
      <c r="U1375" t="s">
        <v>254</v>
      </c>
      <c r="V1375" t="s">
        <v>254</v>
      </c>
      <c r="W1375">
        <v>0</v>
      </c>
      <c r="X1375">
        <v>2</v>
      </c>
      <c r="Y1375">
        <v>0</v>
      </c>
      <c r="Z1375" s="27">
        <f t="shared" si="21"/>
        <v>2</v>
      </c>
    </row>
    <row r="1376" spans="1:26">
      <c r="A1376" t="s">
        <v>246</v>
      </c>
      <c r="B1376" t="s">
        <v>3073</v>
      </c>
      <c r="C1376" t="s">
        <v>624</v>
      </c>
      <c r="D1376" t="s">
        <v>45</v>
      </c>
      <c r="E1376" t="s">
        <v>46</v>
      </c>
      <c r="F1376">
        <v>11407899</v>
      </c>
      <c r="G1376">
        <v>44936</v>
      </c>
      <c r="H1376" t="s">
        <v>1967</v>
      </c>
      <c r="I1376" t="s">
        <v>255</v>
      </c>
      <c r="J1376" t="s">
        <v>249</v>
      </c>
      <c r="K1376" t="s">
        <v>250</v>
      </c>
      <c r="L1376" t="s">
        <v>251</v>
      </c>
      <c r="O1376">
        <v>44936</v>
      </c>
      <c r="P1376" t="s">
        <v>252</v>
      </c>
      <c r="Q1376" t="s">
        <v>253</v>
      </c>
      <c r="R1376">
        <v>44938</v>
      </c>
      <c r="S1376" t="s">
        <v>254</v>
      </c>
      <c r="T1376" t="s">
        <v>254</v>
      </c>
      <c r="U1376" t="s">
        <v>254</v>
      </c>
      <c r="V1376" t="s">
        <v>254</v>
      </c>
      <c r="W1376">
        <v>0</v>
      </c>
      <c r="X1376">
        <v>1069.51</v>
      </c>
      <c r="Y1376">
        <v>115</v>
      </c>
      <c r="Z1376" s="27">
        <f t="shared" si="21"/>
        <v>1184.51</v>
      </c>
    </row>
    <row r="1377" spans="1:26">
      <c r="A1377" t="s">
        <v>246</v>
      </c>
      <c r="B1377" t="s">
        <v>3073</v>
      </c>
      <c r="C1377" t="s">
        <v>624</v>
      </c>
      <c r="D1377" t="s">
        <v>45</v>
      </c>
      <c r="E1377" t="s">
        <v>46</v>
      </c>
      <c r="F1377">
        <v>11717477</v>
      </c>
      <c r="G1377">
        <v>44942</v>
      </c>
      <c r="H1377" t="s">
        <v>1968</v>
      </c>
      <c r="I1377" t="s">
        <v>255</v>
      </c>
      <c r="L1377" t="s">
        <v>251</v>
      </c>
      <c r="O1377">
        <v>44942</v>
      </c>
      <c r="P1377" t="s">
        <v>252</v>
      </c>
      <c r="Q1377" t="s">
        <v>263</v>
      </c>
      <c r="R1377">
        <v>44943</v>
      </c>
      <c r="S1377" t="s">
        <v>254</v>
      </c>
      <c r="T1377" t="s">
        <v>254</v>
      </c>
      <c r="U1377" t="s">
        <v>254</v>
      </c>
      <c r="V1377" t="s">
        <v>254</v>
      </c>
      <c r="W1377">
        <v>0</v>
      </c>
      <c r="X1377">
        <v>0.02</v>
      </c>
      <c r="Y1377">
        <v>0</v>
      </c>
      <c r="Z1377" s="27">
        <f t="shared" si="21"/>
        <v>0.02</v>
      </c>
    </row>
    <row r="1378" spans="1:26">
      <c r="A1378" t="s">
        <v>246</v>
      </c>
      <c r="B1378" t="s">
        <v>3073</v>
      </c>
      <c r="C1378" t="s">
        <v>624</v>
      </c>
      <c r="D1378" t="s">
        <v>45</v>
      </c>
      <c r="E1378" t="s">
        <v>46</v>
      </c>
      <c r="F1378">
        <v>11731116</v>
      </c>
      <c r="G1378">
        <v>44957</v>
      </c>
      <c r="H1378" t="s">
        <v>1969</v>
      </c>
      <c r="I1378" t="s">
        <v>255</v>
      </c>
      <c r="L1378" t="s">
        <v>251</v>
      </c>
      <c r="O1378">
        <v>44957</v>
      </c>
      <c r="P1378" t="s">
        <v>252</v>
      </c>
      <c r="Q1378" t="s">
        <v>253</v>
      </c>
      <c r="R1378">
        <v>44958</v>
      </c>
      <c r="S1378" t="s">
        <v>254</v>
      </c>
      <c r="T1378" t="s">
        <v>254</v>
      </c>
      <c r="U1378" t="s">
        <v>254</v>
      </c>
      <c r="V1378" t="s">
        <v>254</v>
      </c>
      <c r="W1378">
        <v>0</v>
      </c>
      <c r="X1378">
        <v>0</v>
      </c>
      <c r="Y1378">
        <v>6</v>
      </c>
      <c r="Z1378" s="27">
        <f t="shared" si="21"/>
        <v>6</v>
      </c>
    </row>
    <row r="1379" spans="1:26">
      <c r="A1379" t="s">
        <v>246</v>
      </c>
      <c r="B1379" t="s">
        <v>3073</v>
      </c>
      <c r="C1379" t="s">
        <v>624</v>
      </c>
      <c r="D1379" t="s">
        <v>45</v>
      </c>
      <c r="E1379" t="s">
        <v>46</v>
      </c>
      <c r="F1379">
        <v>11743297</v>
      </c>
      <c r="G1379">
        <v>44959</v>
      </c>
      <c r="H1379" t="s">
        <v>3076</v>
      </c>
      <c r="I1379" t="s">
        <v>255</v>
      </c>
      <c r="J1379" t="s">
        <v>249</v>
      </c>
      <c r="K1379" t="s">
        <v>250</v>
      </c>
      <c r="L1379" t="s">
        <v>251</v>
      </c>
      <c r="O1379">
        <v>44959</v>
      </c>
      <c r="P1379" t="s">
        <v>252</v>
      </c>
      <c r="Q1379" t="s">
        <v>253</v>
      </c>
      <c r="R1379">
        <v>44960</v>
      </c>
      <c r="S1379" t="s">
        <v>254</v>
      </c>
      <c r="T1379" t="s">
        <v>254</v>
      </c>
      <c r="U1379" t="s">
        <v>254</v>
      </c>
      <c r="V1379" t="s">
        <v>254</v>
      </c>
      <c r="W1379">
        <v>0</v>
      </c>
      <c r="X1379">
        <v>0</v>
      </c>
      <c r="Y1379">
        <v>13.9</v>
      </c>
      <c r="Z1379" s="27">
        <f t="shared" si="21"/>
        <v>13.9</v>
      </c>
    </row>
    <row r="1380" spans="1:26">
      <c r="A1380" t="s">
        <v>246</v>
      </c>
      <c r="B1380" t="s">
        <v>140</v>
      </c>
      <c r="C1380" t="s">
        <v>624</v>
      </c>
      <c r="D1380" t="s">
        <v>45</v>
      </c>
      <c r="E1380" t="s">
        <v>46</v>
      </c>
      <c r="F1380">
        <v>11934271</v>
      </c>
      <c r="G1380">
        <v>44952</v>
      </c>
      <c r="H1380" t="s">
        <v>1970</v>
      </c>
      <c r="I1380" t="s">
        <v>248</v>
      </c>
      <c r="J1380" t="s">
        <v>249</v>
      </c>
      <c r="K1380" t="s">
        <v>250</v>
      </c>
      <c r="L1380" t="s">
        <v>251</v>
      </c>
      <c r="O1380">
        <v>44952</v>
      </c>
      <c r="P1380" t="s">
        <v>252</v>
      </c>
      <c r="Q1380" t="s">
        <v>253</v>
      </c>
      <c r="R1380">
        <v>44953</v>
      </c>
      <c r="S1380" t="s">
        <v>254</v>
      </c>
      <c r="T1380" t="s">
        <v>254</v>
      </c>
      <c r="U1380" t="s">
        <v>254</v>
      </c>
      <c r="V1380" t="s">
        <v>254</v>
      </c>
      <c r="W1380">
        <v>0</v>
      </c>
      <c r="X1380">
        <v>839</v>
      </c>
      <c r="Y1380">
        <v>485</v>
      </c>
      <c r="Z1380" s="27">
        <f t="shared" si="21"/>
        <v>1324</v>
      </c>
    </row>
    <row r="1381" spans="1:26">
      <c r="A1381" t="s">
        <v>246</v>
      </c>
      <c r="B1381" t="s">
        <v>3073</v>
      </c>
      <c r="C1381" t="s">
        <v>624</v>
      </c>
      <c r="D1381" t="s">
        <v>45</v>
      </c>
      <c r="E1381" t="s">
        <v>46</v>
      </c>
      <c r="F1381">
        <v>12163224</v>
      </c>
      <c r="G1381">
        <v>44982</v>
      </c>
      <c r="H1381" t="s">
        <v>3077</v>
      </c>
      <c r="I1381" t="s">
        <v>271</v>
      </c>
      <c r="J1381" t="s">
        <v>249</v>
      </c>
      <c r="K1381" t="s">
        <v>250</v>
      </c>
      <c r="L1381" t="s">
        <v>251</v>
      </c>
      <c r="O1381">
        <v>44982</v>
      </c>
      <c r="P1381" t="s">
        <v>252</v>
      </c>
      <c r="Q1381" t="s">
        <v>257</v>
      </c>
      <c r="R1381">
        <v>44985</v>
      </c>
      <c r="S1381" t="s">
        <v>254</v>
      </c>
      <c r="T1381" t="s">
        <v>254</v>
      </c>
      <c r="U1381" t="s">
        <v>254</v>
      </c>
      <c r="V1381" t="s">
        <v>254</v>
      </c>
      <c r="W1381">
        <v>0</v>
      </c>
      <c r="X1381">
        <v>0</v>
      </c>
      <c r="Y1381">
        <v>0</v>
      </c>
      <c r="Z1381" s="27">
        <f t="shared" si="21"/>
        <v>0</v>
      </c>
    </row>
    <row r="1382" spans="1:26">
      <c r="A1382" t="s">
        <v>246</v>
      </c>
      <c r="B1382" t="s">
        <v>3073</v>
      </c>
      <c r="C1382" t="s">
        <v>624</v>
      </c>
      <c r="D1382" t="s">
        <v>45</v>
      </c>
      <c r="E1382" t="s">
        <v>46</v>
      </c>
      <c r="F1382">
        <v>12165690</v>
      </c>
      <c r="G1382">
        <v>44984</v>
      </c>
      <c r="H1382" t="s">
        <v>3078</v>
      </c>
      <c r="I1382" t="s">
        <v>271</v>
      </c>
      <c r="J1382" t="s">
        <v>249</v>
      </c>
      <c r="K1382" t="s">
        <v>250</v>
      </c>
      <c r="L1382" t="s">
        <v>251</v>
      </c>
      <c r="O1382">
        <v>44984</v>
      </c>
      <c r="P1382" t="s">
        <v>252</v>
      </c>
      <c r="Q1382" t="s">
        <v>253</v>
      </c>
      <c r="R1382">
        <v>44985</v>
      </c>
      <c r="S1382" t="s">
        <v>254</v>
      </c>
      <c r="T1382" t="s">
        <v>254</v>
      </c>
      <c r="U1382" t="s">
        <v>254</v>
      </c>
      <c r="V1382" t="s">
        <v>254</v>
      </c>
      <c r="W1382">
        <v>0</v>
      </c>
      <c r="X1382">
        <v>0</v>
      </c>
      <c r="Y1382">
        <v>5</v>
      </c>
      <c r="Z1382" s="27">
        <f t="shared" si="21"/>
        <v>5</v>
      </c>
    </row>
    <row r="1383" spans="1:26">
      <c r="A1383" t="s">
        <v>246</v>
      </c>
      <c r="B1383" t="s">
        <v>3073</v>
      </c>
      <c r="C1383" t="s">
        <v>624</v>
      </c>
      <c r="D1383" t="s">
        <v>45</v>
      </c>
      <c r="E1383" t="s">
        <v>46</v>
      </c>
      <c r="F1383">
        <v>12172936</v>
      </c>
      <c r="G1383">
        <v>44985</v>
      </c>
      <c r="H1383" t="s">
        <v>3079</v>
      </c>
      <c r="I1383" t="s">
        <v>248</v>
      </c>
      <c r="J1383" t="s">
        <v>249</v>
      </c>
      <c r="K1383" t="s">
        <v>250</v>
      </c>
      <c r="L1383" t="s">
        <v>251</v>
      </c>
      <c r="O1383">
        <v>44985</v>
      </c>
      <c r="P1383" t="s">
        <v>252</v>
      </c>
      <c r="Q1383" t="s">
        <v>1406</v>
      </c>
      <c r="S1383" t="s">
        <v>254</v>
      </c>
      <c r="T1383" t="s">
        <v>254</v>
      </c>
      <c r="U1383" t="s">
        <v>254</v>
      </c>
      <c r="V1383" t="s">
        <v>254</v>
      </c>
      <c r="W1383">
        <v>0</v>
      </c>
      <c r="X1383">
        <v>0</v>
      </c>
      <c r="Y1383">
        <v>0</v>
      </c>
      <c r="Z1383" s="27">
        <f t="shared" si="21"/>
        <v>0</v>
      </c>
    </row>
    <row r="1384" spans="1:26">
      <c r="A1384" t="s">
        <v>246</v>
      </c>
      <c r="B1384" t="s">
        <v>3073</v>
      </c>
      <c r="C1384" t="s">
        <v>624</v>
      </c>
      <c r="D1384" t="s">
        <v>45</v>
      </c>
      <c r="E1384" t="s">
        <v>46</v>
      </c>
      <c r="F1384">
        <v>12173115</v>
      </c>
      <c r="G1384">
        <v>44985</v>
      </c>
      <c r="H1384" t="s">
        <v>3080</v>
      </c>
      <c r="I1384" t="s">
        <v>248</v>
      </c>
      <c r="J1384" t="s">
        <v>249</v>
      </c>
      <c r="K1384" t="s">
        <v>250</v>
      </c>
      <c r="L1384" t="s">
        <v>251</v>
      </c>
      <c r="O1384">
        <v>44985</v>
      </c>
      <c r="P1384" t="s">
        <v>252</v>
      </c>
      <c r="Q1384" t="s">
        <v>1406</v>
      </c>
      <c r="S1384" t="s">
        <v>254</v>
      </c>
      <c r="T1384" t="s">
        <v>254</v>
      </c>
      <c r="U1384" t="s">
        <v>254</v>
      </c>
      <c r="V1384" t="s">
        <v>254</v>
      </c>
      <c r="W1384">
        <v>0</v>
      </c>
      <c r="X1384">
        <v>0</v>
      </c>
      <c r="Y1384">
        <v>0</v>
      </c>
      <c r="Z1384" s="27">
        <f t="shared" si="21"/>
        <v>0</v>
      </c>
    </row>
    <row r="1385" spans="1:26">
      <c r="A1385" t="s">
        <v>246</v>
      </c>
      <c r="B1385" t="s">
        <v>3073</v>
      </c>
      <c r="C1385" t="s">
        <v>624</v>
      </c>
      <c r="D1385" t="s">
        <v>2404</v>
      </c>
      <c r="E1385" t="s">
        <v>46</v>
      </c>
      <c r="F1385">
        <v>12125614</v>
      </c>
      <c r="G1385">
        <v>44971</v>
      </c>
      <c r="H1385" t="s">
        <v>3081</v>
      </c>
      <c r="I1385" t="s">
        <v>248</v>
      </c>
      <c r="J1385" t="s">
        <v>259</v>
      </c>
      <c r="K1385" t="s">
        <v>250</v>
      </c>
      <c r="L1385" t="s">
        <v>251</v>
      </c>
      <c r="O1385">
        <v>44971</v>
      </c>
      <c r="P1385" t="s">
        <v>254</v>
      </c>
      <c r="Q1385" t="s">
        <v>253</v>
      </c>
      <c r="R1385">
        <v>44973</v>
      </c>
      <c r="S1385" t="s">
        <v>254</v>
      </c>
      <c r="T1385" t="s">
        <v>254</v>
      </c>
      <c r="U1385" t="s">
        <v>254</v>
      </c>
      <c r="V1385" t="s">
        <v>254</v>
      </c>
      <c r="W1385">
        <v>0</v>
      </c>
      <c r="X1385">
        <v>0</v>
      </c>
      <c r="Y1385">
        <v>780.5</v>
      </c>
      <c r="Z1385" s="27">
        <f t="shared" si="21"/>
        <v>780.5</v>
      </c>
    </row>
    <row r="1386" spans="1:26">
      <c r="A1386" t="s">
        <v>246</v>
      </c>
      <c r="B1386" t="s">
        <v>3073</v>
      </c>
      <c r="C1386" t="s">
        <v>624</v>
      </c>
      <c r="D1386" t="s">
        <v>2404</v>
      </c>
      <c r="E1386" t="s">
        <v>46</v>
      </c>
      <c r="F1386">
        <v>12126477</v>
      </c>
      <c r="G1386">
        <v>44971</v>
      </c>
      <c r="H1386" t="s">
        <v>3082</v>
      </c>
      <c r="I1386" t="s">
        <v>248</v>
      </c>
      <c r="J1386" t="s">
        <v>259</v>
      </c>
      <c r="K1386" t="s">
        <v>250</v>
      </c>
      <c r="L1386" t="s">
        <v>251</v>
      </c>
      <c r="O1386">
        <v>44971</v>
      </c>
      <c r="P1386" t="s">
        <v>254</v>
      </c>
      <c r="Q1386" t="s">
        <v>253</v>
      </c>
      <c r="R1386">
        <v>44973</v>
      </c>
      <c r="S1386" t="s">
        <v>254</v>
      </c>
      <c r="T1386" t="s">
        <v>254</v>
      </c>
      <c r="U1386" t="s">
        <v>254</v>
      </c>
      <c r="V1386" t="s">
        <v>254</v>
      </c>
      <c r="W1386">
        <v>0</v>
      </c>
      <c r="X1386">
        <v>0</v>
      </c>
      <c r="Y1386">
        <v>493.19999694824219</v>
      </c>
      <c r="Z1386" s="27">
        <f t="shared" si="21"/>
        <v>493.19999694824219</v>
      </c>
    </row>
    <row r="1387" spans="1:26">
      <c r="A1387" t="s">
        <v>246</v>
      </c>
      <c r="B1387" t="s">
        <v>3073</v>
      </c>
      <c r="C1387" t="s">
        <v>624</v>
      </c>
      <c r="D1387" t="s">
        <v>1802</v>
      </c>
      <c r="E1387" t="s">
        <v>46</v>
      </c>
      <c r="F1387">
        <v>11978011</v>
      </c>
      <c r="G1387">
        <v>44932</v>
      </c>
      <c r="H1387" t="s">
        <v>1971</v>
      </c>
      <c r="I1387" t="s">
        <v>255</v>
      </c>
      <c r="J1387" t="s">
        <v>249</v>
      </c>
      <c r="K1387" t="s">
        <v>250</v>
      </c>
      <c r="L1387" t="s">
        <v>251</v>
      </c>
      <c r="O1387">
        <v>44932</v>
      </c>
      <c r="P1387" t="s">
        <v>252</v>
      </c>
      <c r="Q1387" t="s">
        <v>253</v>
      </c>
      <c r="R1387">
        <v>44938</v>
      </c>
      <c r="S1387" t="s">
        <v>254</v>
      </c>
      <c r="T1387" t="s">
        <v>254</v>
      </c>
      <c r="U1387" t="s">
        <v>254</v>
      </c>
      <c r="V1387" t="s">
        <v>254</v>
      </c>
      <c r="W1387">
        <v>0</v>
      </c>
      <c r="X1387">
        <v>1287.8800000000001</v>
      </c>
      <c r="Y1387">
        <v>1744.86</v>
      </c>
      <c r="Z1387" s="27">
        <f t="shared" si="21"/>
        <v>3032.74</v>
      </c>
    </row>
    <row r="1388" spans="1:26">
      <c r="A1388" t="s">
        <v>246</v>
      </c>
      <c r="B1388" t="s">
        <v>2993</v>
      </c>
      <c r="C1388" t="s">
        <v>417</v>
      </c>
      <c r="D1388" t="s">
        <v>1011</v>
      </c>
      <c r="E1388" t="s">
        <v>46</v>
      </c>
      <c r="F1388">
        <v>7663804</v>
      </c>
      <c r="G1388">
        <v>44935</v>
      </c>
      <c r="H1388" t="s">
        <v>1972</v>
      </c>
      <c r="I1388" t="s">
        <v>255</v>
      </c>
      <c r="L1388" t="s">
        <v>707</v>
      </c>
      <c r="O1388">
        <v>44935</v>
      </c>
      <c r="P1388" t="s">
        <v>252</v>
      </c>
      <c r="Q1388" t="s">
        <v>263</v>
      </c>
      <c r="R1388">
        <v>44938</v>
      </c>
      <c r="S1388" t="s">
        <v>254</v>
      </c>
      <c r="T1388" t="s">
        <v>254</v>
      </c>
      <c r="U1388" t="s">
        <v>254</v>
      </c>
      <c r="V1388" t="s">
        <v>254</v>
      </c>
      <c r="W1388">
        <v>0</v>
      </c>
      <c r="X1388">
        <v>563.34</v>
      </c>
      <c r="Y1388">
        <v>0</v>
      </c>
      <c r="Z1388" s="27">
        <f t="shared" si="21"/>
        <v>563.34</v>
      </c>
    </row>
    <row r="1389" spans="1:26">
      <c r="A1389" t="s">
        <v>246</v>
      </c>
      <c r="B1389" t="s">
        <v>2993</v>
      </c>
      <c r="C1389" t="s">
        <v>417</v>
      </c>
      <c r="D1389" t="s">
        <v>45</v>
      </c>
      <c r="E1389" t="s">
        <v>46</v>
      </c>
      <c r="F1389">
        <v>1195385</v>
      </c>
      <c r="G1389">
        <v>44972</v>
      </c>
      <c r="H1389" t="s">
        <v>3083</v>
      </c>
      <c r="I1389" t="s">
        <v>271</v>
      </c>
      <c r="J1389" t="s">
        <v>249</v>
      </c>
      <c r="K1389" t="s">
        <v>250</v>
      </c>
      <c r="L1389" t="s">
        <v>707</v>
      </c>
      <c r="O1389">
        <v>44972</v>
      </c>
      <c r="P1389" t="s">
        <v>252</v>
      </c>
      <c r="Q1389" t="s">
        <v>253</v>
      </c>
      <c r="R1389">
        <v>44984</v>
      </c>
      <c r="S1389" t="s">
        <v>254</v>
      </c>
      <c r="T1389" t="s">
        <v>254</v>
      </c>
      <c r="U1389" t="s">
        <v>254</v>
      </c>
      <c r="V1389" t="s">
        <v>254</v>
      </c>
      <c r="W1389">
        <v>0</v>
      </c>
      <c r="X1389">
        <v>0</v>
      </c>
      <c r="Y1389">
        <v>299.95999999999998</v>
      </c>
      <c r="Z1389" s="27">
        <f t="shared" si="21"/>
        <v>299.95999999999998</v>
      </c>
    </row>
    <row r="1390" spans="1:26">
      <c r="A1390" t="s">
        <v>246</v>
      </c>
      <c r="B1390" t="s">
        <v>2993</v>
      </c>
      <c r="C1390" t="s">
        <v>417</v>
      </c>
      <c r="D1390" t="s">
        <v>45</v>
      </c>
      <c r="E1390" t="s">
        <v>46</v>
      </c>
      <c r="F1390">
        <v>4431190</v>
      </c>
      <c r="G1390">
        <v>44900</v>
      </c>
      <c r="H1390" t="s">
        <v>1302</v>
      </c>
      <c r="I1390" t="s">
        <v>248</v>
      </c>
      <c r="J1390" t="s">
        <v>249</v>
      </c>
      <c r="K1390" t="s">
        <v>268</v>
      </c>
      <c r="L1390" t="s">
        <v>251</v>
      </c>
      <c r="O1390">
        <v>44900</v>
      </c>
      <c r="P1390" t="s">
        <v>252</v>
      </c>
      <c r="Q1390" t="s">
        <v>253</v>
      </c>
      <c r="R1390">
        <v>44900</v>
      </c>
      <c r="S1390" t="s">
        <v>254</v>
      </c>
      <c r="T1390" t="s">
        <v>254</v>
      </c>
      <c r="U1390" t="s">
        <v>254</v>
      </c>
      <c r="V1390" t="s">
        <v>254</v>
      </c>
      <c r="W1390">
        <v>111749.99</v>
      </c>
      <c r="X1390">
        <v>105517.66</v>
      </c>
      <c r="Y1390">
        <v>103039.43</v>
      </c>
      <c r="Z1390" s="27">
        <f t="shared" si="21"/>
        <v>320307.08</v>
      </c>
    </row>
    <row r="1391" spans="1:26">
      <c r="A1391" t="s">
        <v>246</v>
      </c>
      <c r="B1391" t="s">
        <v>2993</v>
      </c>
      <c r="C1391" t="s">
        <v>417</v>
      </c>
      <c r="D1391" t="s">
        <v>45</v>
      </c>
      <c r="E1391" t="s">
        <v>46</v>
      </c>
      <c r="F1391">
        <v>4630840</v>
      </c>
      <c r="G1391">
        <v>44924</v>
      </c>
      <c r="H1391" t="s">
        <v>1303</v>
      </c>
      <c r="I1391" t="s">
        <v>255</v>
      </c>
      <c r="J1391" t="s">
        <v>249</v>
      </c>
      <c r="K1391" t="s">
        <v>250</v>
      </c>
      <c r="L1391" t="s">
        <v>251</v>
      </c>
      <c r="O1391">
        <v>44924</v>
      </c>
      <c r="P1391" t="s">
        <v>252</v>
      </c>
      <c r="Q1391" t="s">
        <v>282</v>
      </c>
      <c r="R1391">
        <v>44924</v>
      </c>
      <c r="S1391" t="s">
        <v>254</v>
      </c>
      <c r="T1391" t="s">
        <v>254</v>
      </c>
      <c r="U1391" t="s">
        <v>254</v>
      </c>
      <c r="V1391" t="s">
        <v>254</v>
      </c>
      <c r="W1391">
        <v>0.01</v>
      </c>
      <c r="X1391">
        <v>0</v>
      </c>
      <c r="Y1391">
        <v>0</v>
      </c>
      <c r="Z1391" s="27">
        <f t="shared" si="21"/>
        <v>0.01</v>
      </c>
    </row>
    <row r="1392" spans="1:26">
      <c r="A1392" t="s">
        <v>246</v>
      </c>
      <c r="B1392" t="s">
        <v>2993</v>
      </c>
      <c r="C1392" t="s">
        <v>417</v>
      </c>
      <c r="D1392" t="s">
        <v>45</v>
      </c>
      <c r="E1392" t="s">
        <v>46</v>
      </c>
      <c r="F1392">
        <v>11512648</v>
      </c>
      <c r="G1392">
        <v>44924</v>
      </c>
      <c r="H1392" t="s">
        <v>1304</v>
      </c>
      <c r="I1392" t="s">
        <v>255</v>
      </c>
      <c r="J1392" t="s">
        <v>249</v>
      </c>
      <c r="K1392" t="s">
        <v>268</v>
      </c>
      <c r="L1392" t="s">
        <v>251</v>
      </c>
      <c r="O1392">
        <v>44924</v>
      </c>
      <c r="P1392" t="s">
        <v>252</v>
      </c>
      <c r="Q1392" t="s">
        <v>253</v>
      </c>
      <c r="R1392">
        <v>44925</v>
      </c>
      <c r="S1392" t="s">
        <v>254</v>
      </c>
      <c r="T1392" t="s">
        <v>254</v>
      </c>
      <c r="U1392" t="s">
        <v>254</v>
      </c>
      <c r="V1392" t="s">
        <v>254</v>
      </c>
      <c r="W1392">
        <v>2496.54</v>
      </c>
      <c r="X1392">
        <v>16587.79</v>
      </c>
      <c r="Y1392">
        <v>14742.15</v>
      </c>
      <c r="Z1392" s="27">
        <f t="shared" si="21"/>
        <v>33826.480000000003</v>
      </c>
    </row>
    <row r="1393" spans="1:26">
      <c r="A1393" t="s">
        <v>246</v>
      </c>
      <c r="B1393" t="s">
        <v>2993</v>
      </c>
      <c r="C1393" t="s">
        <v>417</v>
      </c>
      <c r="D1393" t="s">
        <v>45</v>
      </c>
      <c r="E1393" t="s">
        <v>46</v>
      </c>
      <c r="F1393">
        <v>11882276</v>
      </c>
      <c r="G1393">
        <v>44908</v>
      </c>
      <c r="H1393" t="s">
        <v>1305</v>
      </c>
      <c r="I1393" t="s">
        <v>255</v>
      </c>
      <c r="L1393" t="s">
        <v>251</v>
      </c>
      <c r="O1393">
        <v>44908</v>
      </c>
      <c r="P1393" t="s">
        <v>252</v>
      </c>
      <c r="Q1393" t="s">
        <v>263</v>
      </c>
      <c r="R1393">
        <v>44909</v>
      </c>
      <c r="S1393" t="s">
        <v>254</v>
      </c>
      <c r="T1393" t="s">
        <v>254</v>
      </c>
      <c r="U1393" t="s">
        <v>254</v>
      </c>
      <c r="V1393" t="s">
        <v>254</v>
      </c>
      <c r="W1393">
        <v>237</v>
      </c>
      <c r="X1393">
        <v>0</v>
      </c>
      <c r="Y1393">
        <v>0</v>
      </c>
      <c r="Z1393" s="27">
        <f t="shared" si="21"/>
        <v>237</v>
      </c>
    </row>
    <row r="1394" spans="1:26">
      <c r="A1394" t="s">
        <v>246</v>
      </c>
      <c r="B1394" t="s">
        <v>2993</v>
      </c>
      <c r="C1394" t="s">
        <v>417</v>
      </c>
      <c r="D1394" t="s">
        <v>45</v>
      </c>
      <c r="E1394" t="s">
        <v>46</v>
      </c>
      <c r="F1394">
        <v>11888040</v>
      </c>
      <c r="G1394">
        <v>44909</v>
      </c>
      <c r="H1394" t="s">
        <v>1401</v>
      </c>
      <c r="I1394" t="s">
        <v>255</v>
      </c>
      <c r="J1394" t="s">
        <v>249</v>
      </c>
      <c r="K1394" t="s">
        <v>250</v>
      </c>
      <c r="L1394" t="s">
        <v>251</v>
      </c>
      <c r="O1394">
        <v>44909</v>
      </c>
      <c r="P1394" t="s">
        <v>252</v>
      </c>
      <c r="Q1394" t="s">
        <v>253</v>
      </c>
      <c r="R1394">
        <v>44910</v>
      </c>
      <c r="S1394" t="s">
        <v>254</v>
      </c>
      <c r="T1394" t="s">
        <v>254</v>
      </c>
      <c r="U1394" t="s">
        <v>254</v>
      </c>
      <c r="V1394" t="s">
        <v>254</v>
      </c>
      <c r="W1394">
        <v>0</v>
      </c>
      <c r="X1394">
        <v>660</v>
      </c>
      <c r="Y1394">
        <v>2404.94</v>
      </c>
      <c r="Z1394" s="27">
        <f t="shared" si="21"/>
        <v>3064.94</v>
      </c>
    </row>
    <row r="1395" spans="1:26">
      <c r="A1395" t="s">
        <v>246</v>
      </c>
      <c r="B1395" t="s">
        <v>2993</v>
      </c>
      <c r="C1395" t="s">
        <v>417</v>
      </c>
      <c r="D1395" t="s">
        <v>45</v>
      </c>
      <c r="E1395" t="s">
        <v>46</v>
      </c>
      <c r="F1395">
        <v>11927745</v>
      </c>
      <c r="G1395">
        <v>44918</v>
      </c>
      <c r="H1395" t="s">
        <v>1306</v>
      </c>
      <c r="I1395" t="s">
        <v>248</v>
      </c>
      <c r="J1395" t="s">
        <v>249</v>
      </c>
      <c r="K1395" t="s">
        <v>250</v>
      </c>
      <c r="L1395" t="s">
        <v>251</v>
      </c>
      <c r="O1395">
        <v>44918</v>
      </c>
      <c r="P1395" t="s">
        <v>252</v>
      </c>
      <c r="Q1395" t="s">
        <v>282</v>
      </c>
      <c r="R1395">
        <v>44922</v>
      </c>
      <c r="S1395" t="s">
        <v>254</v>
      </c>
      <c r="T1395" t="s">
        <v>254</v>
      </c>
      <c r="U1395" t="s">
        <v>254</v>
      </c>
      <c r="V1395" t="s">
        <v>254</v>
      </c>
      <c r="W1395">
        <v>105.31</v>
      </c>
      <c r="X1395">
        <v>35.5</v>
      </c>
      <c r="Y1395">
        <v>0</v>
      </c>
      <c r="Z1395" s="27">
        <f t="shared" si="21"/>
        <v>140.81</v>
      </c>
    </row>
    <row r="1396" spans="1:26">
      <c r="A1396" t="s">
        <v>246</v>
      </c>
      <c r="B1396" t="s">
        <v>2993</v>
      </c>
      <c r="C1396" t="s">
        <v>417</v>
      </c>
      <c r="D1396" t="s">
        <v>45</v>
      </c>
      <c r="E1396" t="s">
        <v>46</v>
      </c>
      <c r="F1396">
        <v>11932904</v>
      </c>
      <c r="G1396">
        <v>44922</v>
      </c>
      <c r="H1396" t="s">
        <v>1307</v>
      </c>
      <c r="I1396" t="s">
        <v>255</v>
      </c>
      <c r="L1396" t="s">
        <v>251</v>
      </c>
      <c r="O1396">
        <v>44922</v>
      </c>
      <c r="P1396" t="s">
        <v>252</v>
      </c>
      <c r="Q1396" t="s">
        <v>253</v>
      </c>
      <c r="R1396">
        <v>44923</v>
      </c>
      <c r="S1396" t="s">
        <v>254</v>
      </c>
      <c r="T1396" t="s">
        <v>254</v>
      </c>
      <c r="U1396" t="s">
        <v>254</v>
      </c>
      <c r="V1396" t="s">
        <v>254</v>
      </c>
      <c r="W1396">
        <v>228.5</v>
      </c>
      <c r="X1396">
        <v>4685.8999999999996</v>
      </c>
      <c r="Y1396">
        <v>2447.79</v>
      </c>
      <c r="Z1396" s="27">
        <f t="shared" si="21"/>
        <v>7362.19</v>
      </c>
    </row>
    <row r="1397" spans="1:26">
      <c r="A1397" t="s">
        <v>246</v>
      </c>
      <c r="B1397" t="s">
        <v>2993</v>
      </c>
      <c r="C1397" t="s">
        <v>417</v>
      </c>
      <c r="D1397" t="s">
        <v>45</v>
      </c>
      <c r="E1397" t="s">
        <v>46</v>
      </c>
      <c r="F1397">
        <v>11933086</v>
      </c>
      <c r="G1397">
        <v>44921</v>
      </c>
      <c r="H1397" t="s">
        <v>1308</v>
      </c>
      <c r="I1397" t="s">
        <v>255</v>
      </c>
      <c r="J1397" t="s">
        <v>249</v>
      </c>
      <c r="K1397" t="s">
        <v>250</v>
      </c>
      <c r="L1397" t="s">
        <v>251</v>
      </c>
      <c r="O1397">
        <v>44921</v>
      </c>
      <c r="P1397" t="s">
        <v>252</v>
      </c>
      <c r="Q1397" t="s">
        <v>253</v>
      </c>
      <c r="R1397">
        <v>44923</v>
      </c>
      <c r="S1397" t="s">
        <v>254</v>
      </c>
      <c r="T1397" t="s">
        <v>254</v>
      </c>
      <c r="U1397" t="s">
        <v>254</v>
      </c>
      <c r="V1397" t="s">
        <v>254</v>
      </c>
      <c r="W1397">
        <v>289</v>
      </c>
      <c r="X1397">
        <v>460.85</v>
      </c>
      <c r="Y1397">
        <v>487.6</v>
      </c>
      <c r="Z1397" s="27">
        <f t="shared" si="21"/>
        <v>1237.45</v>
      </c>
    </row>
    <row r="1398" spans="1:26">
      <c r="A1398" t="s">
        <v>246</v>
      </c>
      <c r="B1398" t="s">
        <v>2993</v>
      </c>
      <c r="C1398" t="s">
        <v>417</v>
      </c>
      <c r="D1398" t="s">
        <v>45</v>
      </c>
      <c r="E1398" t="s">
        <v>46</v>
      </c>
      <c r="F1398">
        <v>11952250</v>
      </c>
      <c r="G1398">
        <v>44925</v>
      </c>
      <c r="H1398" t="s">
        <v>1402</v>
      </c>
      <c r="I1398" t="s">
        <v>255</v>
      </c>
      <c r="J1398" t="s">
        <v>249</v>
      </c>
      <c r="K1398" t="s">
        <v>268</v>
      </c>
      <c r="L1398" t="s">
        <v>251</v>
      </c>
      <c r="O1398">
        <v>44925</v>
      </c>
      <c r="P1398" t="s">
        <v>252</v>
      </c>
      <c r="Q1398" t="s">
        <v>253</v>
      </c>
      <c r="R1398">
        <v>44928</v>
      </c>
      <c r="S1398" t="s">
        <v>254</v>
      </c>
      <c r="T1398" t="s">
        <v>254</v>
      </c>
      <c r="U1398" t="s">
        <v>254</v>
      </c>
      <c r="V1398" t="s">
        <v>254</v>
      </c>
      <c r="W1398">
        <v>0</v>
      </c>
      <c r="X1398">
        <v>1845.7</v>
      </c>
      <c r="Y1398">
        <v>9031.01</v>
      </c>
      <c r="Z1398" s="27">
        <f t="shared" si="21"/>
        <v>10876.710000000001</v>
      </c>
    </row>
    <row r="1399" spans="1:26">
      <c r="A1399" t="s">
        <v>246</v>
      </c>
      <c r="B1399" t="s">
        <v>2993</v>
      </c>
      <c r="C1399" t="s">
        <v>417</v>
      </c>
      <c r="D1399" t="s">
        <v>45</v>
      </c>
      <c r="E1399" t="s">
        <v>46</v>
      </c>
      <c r="F1399">
        <v>12044533</v>
      </c>
      <c r="G1399">
        <v>44951</v>
      </c>
      <c r="H1399" t="s">
        <v>1975</v>
      </c>
      <c r="I1399" t="s">
        <v>255</v>
      </c>
      <c r="J1399" t="s">
        <v>249</v>
      </c>
      <c r="K1399" t="s">
        <v>250</v>
      </c>
      <c r="L1399" t="s">
        <v>251</v>
      </c>
      <c r="O1399">
        <v>44951</v>
      </c>
      <c r="P1399" t="s">
        <v>252</v>
      </c>
      <c r="Q1399" t="s">
        <v>253</v>
      </c>
      <c r="R1399">
        <v>44952</v>
      </c>
      <c r="S1399" t="s">
        <v>254</v>
      </c>
      <c r="T1399" t="s">
        <v>254</v>
      </c>
      <c r="U1399" t="s">
        <v>254</v>
      </c>
      <c r="V1399" t="s">
        <v>254</v>
      </c>
      <c r="W1399">
        <v>0</v>
      </c>
      <c r="X1399">
        <v>30.49</v>
      </c>
      <c r="Y1399">
        <v>5092.34</v>
      </c>
      <c r="Z1399" s="27">
        <f t="shared" si="21"/>
        <v>5122.83</v>
      </c>
    </row>
    <row r="1400" spans="1:26">
      <c r="A1400" t="s">
        <v>246</v>
      </c>
      <c r="B1400" t="s">
        <v>2993</v>
      </c>
      <c r="C1400" t="s">
        <v>417</v>
      </c>
      <c r="D1400" t="s">
        <v>45</v>
      </c>
      <c r="E1400" t="s">
        <v>46</v>
      </c>
      <c r="F1400">
        <v>12079800</v>
      </c>
      <c r="G1400">
        <v>44958</v>
      </c>
      <c r="H1400" t="s">
        <v>3084</v>
      </c>
      <c r="I1400" t="s">
        <v>255</v>
      </c>
      <c r="J1400" t="s">
        <v>249</v>
      </c>
      <c r="K1400" t="s">
        <v>250</v>
      </c>
      <c r="L1400" t="s">
        <v>251</v>
      </c>
      <c r="O1400">
        <v>44958</v>
      </c>
      <c r="P1400" t="s">
        <v>252</v>
      </c>
      <c r="Q1400" t="s">
        <v>253</v>
      </c>
      <c r="R1400">
        <v>44960</v>
      </c>
      <c r="S1400" t="s">
        <v>254</v>
      </c>
      <c r="T1400" t="s">
        <v>254</v>
      </c>
      <c r="U1400" t="s">
        <v>254</v>
      </c>
      <c r="V1400" t="s">
        <v>254</v>
      </c>
      <c r="W1400">
        <v>0</v>
      </c>
      <c r="X1400">
        <v>0</v>
      </c>
      <c r="Y1400">
        <v>125</v>
      </c>
      <c r="Z1400" s="27">
        <f t="shared" si="21"/>
        <v>125</v>
      </c>
    </row>
    <row r="1401" spans="1:26">
      <c r="A1401" t="s">
        <v>246</v>
      </c>
      <c r="B1401" t="s">
        <v>2993</v>
      </c>
      <c r="C1401" t="s">
        <v>417</v>
      </c>
      <c r="D1401" t="s">
        <v>45</v>
      </c>
      <c r="E1401" t="s">
        <v>46</v>
      </c>
      <c r="F1401">
        <v>12175667</v>
      </c>
      <c r="G1401">
        <v>44985</v>
      </c>
      <c r="H1401" t="s">
        <v>3085</v>
      </c>
      <c r="I1401" t="s">
        <v>248</v>
      </c>
      <c r="J1401" t="s">
        <v>249</v>
      </c>
      <c r="K1401" t="s">
        <v>250</v>
      </c>
      <c r="L1401" t="s">
        <v>251</v>
      </c>
      <c r="O1401">
        <v>44985</v>
      </c>
      <c r="P1401" t="s">
        <v>252</v>
      </c>
      <c r="Q1401" t="s">
        <v>1406</v>
      </c>
      <c r="S1401" t="s">
        <v>254</v>
      </c>
      <c r="T1401" t="s">
        <v>254</v>
      </c>
      <c r="U1401" t="s">
        <v>254</v>
      </c>
      <c r="V1401" t="s">
        <v>254</v>
      </c>
      <c r="W1401">
        <v>0</v>
      </c>
      <c r="X1401">
        <v>0</v>
      </c>
      <c r="Y1401">
        <v>0</v>
      </c>
      <c r="Z1401" s="27">
        <f t="shared" si="21"/>
        <v>0</v>
      </c>
    </row>
    <row r="1402" spans="1:26">
      <c r="A1402" t="s">
        <v>246</v>
      </c>
      <c r="B1402" t="s">
        <v>2993</v>
      </c>
      <c r="C1402" t="s">
        <v>417</v>
      </c>
      <c r="D1402" t="s">
        <v>2404</v>
      </c>
      <c r="E1402" t="s">
        <v>46</v>
      </c>
      <c r="F1402">
        <v>12106975</v>
      </c>
      <c r="G1402">
        <v>44965</v>
      </c>
      <c r="H1402" t="s">
        <v>3086</v>
      </c>
      <c r="I1402" t="s">
        <v>248</v>
      </c>
      <c r="J1402" t="s">
        <v>259</v>
      </c>
      <c r="K1402" t="s">
        <v>268</v>
      </c>
      <c r="L1402" t="s">
        <v>251</v>
      </c>
      <c r="O1402">
        <v>44965</v>
      </c>
      <c r="P1402" t="s">
        <v>254</v>
      </c>
      <c r="Q1402" t="s">
        <v>257</v>
      </c>
      <c r="R1402">
        <v>44985</v>
      </c>
      <c r="S1402" t="s">
        <v>254</v>
      </c>
      <c r="T1402" t="s">
        <v>254</v>
      </c>
      <c r="U1402" t="s">
        <v>254</v>
      </c>
      <c r="V1402" t="s">
        <v>254</v>
      </c>
      <c r="W1402">
        <v>0</v>
      </c>
      <c r="X1402">
        <v>0</v>
      </c>
      <c r="Y1402">
        <v>0</v>
      </c>
      <c r="Z1402" s="27">
        <f t="shared" si="21"/>
        <v>0</v>
      </c>
    </row>
    <row r="1403" spans="1:26">
      <c r="A1403" t="s">
        <v>246</v>
      </c>
      <c r="B1403" t="s">
        <v>2993</v>
      </c>
      <c r="C1403" t="s">
        <v>417</v>
      </c>
      <c r="D1403" t="s">
        <v>2404</v>
      </c>
      <c r="E1403" t="s">
        <v>46</v>
      </c>
      <c r="F1403">
        <v>12126453</v>
      </c>
      <c r="G1403">
        <v>44971</v>
      </c>
      <c r="H1403" t="s">
        <v>3087</v>
      </c>
      <c r="I1403" t="s">
        <v>248</v>
      </c>
      <c r="J1403" t="s">
        <v>259</v>
      </c>
      <c r="K1403" t="s">
        <v>250</v>
      </c>
      <c r="L1403" t="s">
        <v>251</v>
      </c>
      <c r="O1403">
        <v>44971</v>
      </c>
      <c r="P1403" t="s">
        <v>254</v>
      </c>
      <c r="Q1403" t="s">
        <v>253</v>
      </c>
      <c r="R1403">
        <v>44973</v>
      </c>
      <c r="S1403" t="s">
        <v>254</v>
      </c>
      <c r="T1403" t="s">
        <v>254</v>
      </c>
      <c r="U1403" t="s">
        <v>254</v>
      </c>
      <c r="V1403" t="s">
        <v>254</v>
      </c>
      <c r="W1403">
        <v>0</v>
      </c>
      <c r="X1403">
        <v>0</v>
      </c>
      <c r="Y1403">
        <v>3797.3699951171875</v>
      </c>
      <c r="Z1403" s="27">
        <f t="shared" si="21"/>
        <v>3797.3699951171875</v>
      </c>
    </row>
    <row r="1404" spans="1:26">
      <c r="A1404" t="s">
        <v>246</v>
      </c>
      <c r="B1404" t="s">
        <v>2993</v>
      </c>
      <c r="C1404" t="s">
        <v>417</v>
      </c>
      <c r="D1404" t="s">
        <v>2404</v>
      </c>
      <c r="E1404" t="s">
        <v>46</v>
      </c>
      <c r="F1404">
        <v>12126981</v>
      </c>
      <c r="G1404">
        <v>44971</v>
      </c>
      <c r="H1404" t="s">
        <v>3088</v>
      </c>
      <c r="I1404" t="s">
        <v>248</v>
      </c>
      <c r="J1404" t="s">
        <v>259</v>
      </c>
      <c r="K1404" t="s">
        <v>250</v>
      </c>
      <c r="L1404" t="s">
        <v>251</v>
      </c>
      <c r="O1404">
        <v>44971</v>
      </c>
      <c r="P1404" t="s">
        <v>254</v>
      </c>
      <c r="Q1404" t="s">
        <v>257</v>
      </c>
      <c r="S1404" t="s">
        <v>254</v>
      </c>
      <c r="T1404" t="s">
        <v>254</v>
      </c>
      <c r="U1404" t="s">
        <v>254</v>
      </c>
      <c r="V1404" t="s">
        <v>254</v>
      </c>
      <c r="W1404">
        <v>0</v>
      </c>
      <c r="X1404">
        <v>0</v>
      </c>
      <c r="Y1404">
        <v>0</v>
      </c>
      <c r="Z1404" s="27">
        <f t="shared" si="21"/>
        <v>0</v>
      </c>
    </row>
    <row r="1405" spans="1:26">
      <c r="A1405" t="s">
        <v>246</v>
      </c>
      <c r="B1405" t="s">
        <v>2993</v>
      </c>
      <c r="C1405" t="s">
        <v>417</v>
      </c>
      <c r="D1405" t="s">
        <v>1176</v>
      </c>
      <c r="E1405" t="s">
        <v>46</v>
      </c>
      <c r="F1405">
        <v>11870445</v>
      </c>
      <c r="G1405">
        <v>44903</v>
      </c>
      <c r="H1405" t="s">
        <v>1309</v>
      </c>
      <c r="I1405" t="s">
        <v>255</v>
      </c>
      <c r="J1405" t="s">
        <v>249</v>
      </c>
      <c r="K1405" t="s">
        <v>250</v>
      </c>
      <c r="L1405" t="s">
        <v>251</v>
      </c>
      <c r="O1405">
        <v>44903</v>
      </c>
      <c r="P1405" t="s">
        <v>252</v>
      </c>
      <c r="Q1405" t="s">
        <v>253</v>
      </c>
      <c r="R1405">
        <v>44908</v>
      </c>
      <c r="S1405" t="s">
        <v>254</v>
      </c>
      <c r="T1405" t="s">
        <v>254</v>
      </c>
      <c r="U1405" t="s">
        <v>254</v>
      </c>
      <c r="V1405" t="s">
        <v>254</v>
      </c>
      <c r="W1405">
        <v>3566.89</v>
      </c>
      <c r="X1405">
        <v>5837.96</v>
      </c>
      <c r="Y1405">
        <v>3540.98</v>
      </c>
      <c r="Z1405" s="27">
        <f t="shared" si="21"/>
        <v>12945.83</v>
      </c>
    </row>
    <row r="1406" spans="1:26">
      <c r="A1406" t="s">
        <v>246</v>
      </c>
      <c r="B1406" t="s">
        <v>2993</v>
      </c>
      <c r="C1406" t="s">
        <v>417</v>
      </c>
      <c r="D1406" t="s">
        <v>1176</v>
      </c>
      <c r="E1406" t="s">
        <v>46</v>
      </c>
      <c r="F1406">
        <v>11964501</v>
      </c>
      <c r="G1406">
        <v>44929</v>
      </c>
      <c r="H1406" t="s">
        <v>1976</v>
      </c>
      <c r="I1406" t="s">
        <v>255</v>
      </c>
      <c r="J1406" t="s">
        <v>249</v>
      </c>
      <c r="K1406" t="s">
        <v>250</v>
      </c>
      <c r="L1406" t="s">
        <v>251</v>
      </c>
      <c r="O1406">
        <v>44929</v>
      </c>
      <c r="P1406" t="s">
        <v>252</v>
      </c>
      <c r="Q1406" t="s">
        <v>253</v>
      </c>
      <c r="R1406">
        <v>44931</v>
      </c>
      <c r="S1406" t="s">
        <v>254</v>
      </c>
      <c r="T1406" t="s">
        <v>254</v>
      </c>
      <c r="U1406" t="s">
        <v>254</v>
      </c>
      <c r="V1406" t="s">
        <v>254</v>
      </c>
      <c r="W1406">
        <v>0</v>
      </c>
      <c r="X1406">
        <v>1436.25</v>
      </c>
      <c r="Y1406">
        <v>3413.5</v>
      </c>
      <c r="Z1406" s="27">
        <f t="shared" si="21"/>
        <v>4849.75</v>
      </c>
    </row>
    <row r="1407" spans="1:26">
      <c r="A1407" t="s">
        <v>246</v>
      </c>
      <c r="B1407" t="s">
        <v>2993</v>
      </c>
      <c r="C1407" t="s">
        <v>417</v>
      </c>
      <c r="D1407" t="s">
        <v>1176</v>
      </c>
      <c r="E1407" t="s">
        <v>46</v>
      </c>
      <c r="F1407">
        <v>11965658</v>
      </c>
      <c r="G1407">
        <v>44929</v>
      </c>
      <c r="H1407" t="s">
        <v>1977</v>
      </c>
      <c r="I1407" t="s">
        <v>255</v>
      </c>
      <c r="J1407" t="s">
        <v>249</v>
      </c>
      <c r="K1407" t="s">
        <v>250</v>
      </c>
      <c r="L1407" t="s">
        <v>251</v>
      </c>
      <c r="O1407">
        <v>44929</v>
      </c>
      <c r="P1407" t="s">
        <v>252</v>
      </c>
      <c r="Q1407" t="s">
        <v>253</v>
      </c>
      <c r="R1407">
        <v>44931</v>
      </c>
      <c r="S1407" t="s">
        <v>254</v>
      </c>
      <c r="T1407" t="s">
        <v>254</v>
      </c>
      <c r="U1407" t="s">
        <v>254</v>
      </c>
      <c r="V1407" t="s">
        <v>254</v>
      </c>
      <c r="W1407">
        <v>0</v>
      </c>
      <c r="X1407">
        <v>4083.65</v>
      </c>
      <c r="Y1407">
        <v>57.9</v>
      </c>
      <c r="Z1407" s="27">
        <f t="shared" si="21"/>
        <v>4141.55</v>
      </c>
    </row>
    <row r="1408" spans="1:26">
      <c r="A1408" t="s">
        <v>246</v>
      </c>
      <c r="B1408" t="s">
        <v>2993</v>
      </c>
      <c r="C1408" t="s">
        <v>417</v>
      </c>
      <c r="D1408" t="s">
        <v>1176</v>
      </c>
      <c r="E1408" t="s">
        <v>46</v>
      </c>
      <c r="F1408">
        <v>11965903</v>
      </c>
      <c r="G1408">
        <v>44929</v>
      </c>
      <c r="H1408" t="s">
        <v>1978</v>
      </c>
      <c r="I1408" t="s">
        <v>255</v>
      </c>
      <c r="L1408" t="s">
        <v>251</v>
      </c>
      <c r="O1408">
        <v>44929</v>
      </c>
      <c r="P1408" t="s">
        <v>252</v>
      </c>
      <c r="Q1408" t="s">
        <v>263</v>
      </c>
      <c r="R1408">
        <v>44931</v>
      </c>
      <c r="S1408" t="s">
        <v>254</v>
      </c>
      <c r="T1408" t="s">
        <v>254</v>
      </c>
      <c r="U1408" t="s">
        <v>254</v>
      </c>
      <c r="V1408" t="s">
        <v>254</v>
      </c>
      <c r="W1408">
        <v>0</v>
      </c>
      <c r="X1408">
        <v>361.91</v>
      </c>
      <c r="Y1408">
        <v>0</v>
      </c>
      <c r="Z1408" s="27">
        <f t="shared" ref="Z1408:Z1471" si="22">SUM(W1408:Y1408)</f>
        <v>361.91</v>
      </c>
    </row>
    <row r="1409" spans="1:26">
      <c r="A1409" t="s">
        <v>246</v>
      </c>
      <c r="B1409" t="s">
        <v>2993</v>
      </c>
      <c r="C1409" t="s">
        <v>417</v>
      </c>
      <c r="D1409" t="s">
        <v>1979</v>
      </c>
      <c r="E1409" t="s">
        <v>46</v>
      </c>
      <c r="F1409">
        <v>12006437</v>
      </c>
      <c r="G1409">
        <v>44942</v>
      </c>
      <c r="H1409" t="s">
        <v>1980</v>
      </c>
      <c r="I1409" t="s">
        <v>255</v>
      </c>
      <c r="J1409" t="s">
        <v>249</v>
      </c>
      <c r="K1409" t="s">
        <v>250</v>
      </c>
      <c r="L1409" t="s">
        <v>251</v>
      </c>
      <c r="O1409">
        <v>44942</v>
      </c>
      <c r="P1409" t="s">
        <v>252</v>
      </c>
      <c r="Q1409" t="s">
        <v>257</v>
      </c>
      <c r="R1409">
        <v>44945</v>
      </c>
      <c r="S1409" t="s">
        <v>254</v>
      </c>
      <c r="T1409" t="s">
        <v>254</v>
      </c>
      <c r="U1409" t="s">
        <v>254</v>
      </c>
      <c r="V1409" t="s">
        <v>254</v>
      </c>
      <c r="W1409">
        <v>0</v>
      </c>
      <c r="X1409">
        <v>0</v>
      </c>
      <c r="Y1409">
        <v>0</v>
      </c>
      <c r="Z1409" s="27">
        <f t="shared" si="22"/>
        <v>0</v>
      </c>
    </row>
    <row r="1410" spans="1:26">
      <c r="A1410" t="s">
        <v>246</v>
      </c>
      <c r="B1410" t="s">
        <v>2993</v>
      </c>
      <c r="C1410" t="s">
        <v>417</v>
      </c>
      <c r="D1410" t="s">
        <v>2412</v>
      </c>
      <c r="E1410" t="s">
        <v>46</v>
      </c>
      <c r="F1410">
        <v>12152125</v>
      </c>
      <c r="G1410">
        <v>44980</v>
      </c>
      <c r="H1410" t="s">
        <v>3089</v>
      </c>
      <c r="I1410" t="s">
        <v>248</v>
      </c>
      <c r="J1410" t="s">
        <v>249</v>
      </c>
      <c r="K1410" t="s">
        <v>250</v>
      </c>
      <c r="L1410" t="s">
        <v>251</v>
      </c>
      <c r="O1410">
        <v>44985</v>
      </c>
      <c r="P1410" t="s">
        <v>252</v>
      </c>
      <c r="Q1410" t="s">
        <v>1406</v>
      </c>
      <c r="S1410" t="s">
        <v>254</v>
      </c>
      <c r="T1410" t="s">
        <v>254</v>
      </c>
      <c r="U1410" t="s">
        <v>254</v>
      </c>
      <c r="V1410" t="s">
        <v>254</v>
      </c>
      <c r="W1410">
        <v>0</v>
      </c>
      <c r="X1410">
        <v>0</v>
      </c>
      <c r="Y1410">
        <v>0</v>
      </c>
      <c r="Z1410" s="27">
        <f t="shared" si="22"/>
        <v>0</v>
      </c>
    </row>
    <row r="1411" spans="1:26">
      <c r="A1411" t="s">
        <v>246</v>
      </c>
      <c r="B1411" t="s">
        <v>2993</v>
      </c>
      <c r="C1411" t="s">
        <v>417</v>
      </c>
      <c r="D1411" t="s">
        <v>1005</v>
      </c>
      <c r="E1411" t="s">
        <v>46</v>
      </c>
      <c r="F1411">
        <v>1046007</v>
      </c>
      <c r="G1411">
        <v>44937</v>
      </c>
      <c r="H1411" t="s">
        <v>1981</v>
      </c>
      <c r="I1411" t="s">
        <v>255</v>
      </c>
      <c r="J1411" t="s">
        <v>249</v>
      </c>
      <c r="K1411" t="s">
        <v>832</v>
      </c>
      <c r="L1411" t="s">
        <v>251</v>
      </c>
      <c r="O1411">
        <v>44937</v>
      </c>
      <c r="P1411" t="s">
        <v>252</v>
      </c>
      <c r="Q1411" t="s">
        <v>253</v>
      </c>
      <c r="R1411">
        <v>44939</v>
      </c>
      <c r="S1411" t="s">
        <v>254</v>
      </c>
      <c r="T1411" t="s">
        <v>254</v>
      </c>
      <c r="U1411" t="s">
        <v>254</v>
      </c>
      <c r="V1411" t="s">
        <v>254</v>
      </c>
      <c r="W1411">
        <v>0</v>
      </c>
      <c r="X1411">
        <v>2687.68</v>
      </c>
      <c r="Y1411">
        <v>12049.35</v>
      </c>
      <c r="Z1411" s="27">
        <f t="shared" si="22"/>
        <v>14737.03</v>
      </c>
    </row>
    <row r="1412" spans="1:26">
      <c r="A1412" t="s">
        <v>246</v>
      </c>
      <c r="B1412" t="s">
        <v>2993</v>
      </c>
      <c r="C1412" t="s">
        <v>417</v>
      </c>
      <c r="D1412" t="s">
        <v>1005</v>
      </c>
      <c r="E1412" t="s">
        <v>46</v>
      </c>
      <c r="F1412">
        <v>12002083</v>
      </c>
      <c r="G1412">
        <v>44939</v>
      </c>
      <c r="H1412" t="s">
        <v>1982</v>
      </c>
      <c r="I1412" t="s">
        <v>255</v>
      </c>
      <c r="J1412" t="s">
        <v>259</v>
      </c>
      <c r="K1412" t="s">
        <v>250</v>
      </c>
      <c r="L1412" t="s">
        <v>251</v>
      </c>
      <c r="O1412">
        <v>44939</v>
      </c>
      <c r="P1412" t="s">
        <v>252</v>
      </c>
      <c r="Q1412" t="s">
        <v>253</v>
      </c>
      <c r="R1412">
        <v>44945</v>
      </c>
      <c r="S1412" t="s">
        <v>254</v>
      </c>
      <c r="T1412" t="s">
        <v>254</v>
      </c>
      <c r="U1412" t="s">
        <v>254</v>
      </c>
      <c r="V1412" t="s">
        <v>254</v>
      </c>
      <c r="W1412">
        <v>0</v>
      </c>
      <c r="X1412">
        <v>2399.5</v>
      </c>
      <c r="Y1412">
        <v>6848.5</v>
      </c>
      <c r="Z1412" s="27">
        <f t="shared" si="22"/>
        <v>9248</v>
      </c>
    </row>
    <row r="1413" spans="1:26">
      <c r="A1413" t="s">
        <v>246</v>
      </c>
      <c r="B1413" t="s">
        <v>2993</v>
      </c>
      <c r="C1413" t="s">
        <v>417</v>
      </c>
      <c r="D1413" t="s">
        <v>1005</v>
      </c>
      <c r="E1413" t="s">
        <v>46</v>
      </c>
      <c r="F1413">
        <v>12015836</v>
      </c>
      <c r="G1413">
        <v>44944</v>
      </c>
      <c r="H1413" t="s">
        <v>1983</v>
      </c>
      <c r="I1413" t="s">
        <v>255</v>
      </c>
      <c r="J1413" t="s">
        <v>249</v>
      </c>
      <c r="K1413" t="s">
        <v>250</v>
      </c>
      <c r="L1413" t="s">
        <v>251</v>
      </c>
      <c r="O1413">
        <v>44944</v>
      </c>
      <c r="P1413" t="s">
        <v>252</v>
      </c>
      <c r="Q1413" t="s">
        <v>253</v>
      </c>
      <c r="R1413">
        <v>44945</v>
      </c>
      <c r="S1413" t="s">
        <v>254</v>
      </c>
      <c r="T1413" t="s">
        <v>254</v>
      </c>
      <c r="U1413" t="s">
        <v>254</v>
      </c>
      <c r="V1413" t="s">
        <v>254</v>
      </c>
      <c r="W1413">
        <v>0</v>
      </c>
      <c r="X1413">
        <v>6482.1</v>
      </c>
      <c r="Y1413">
        <v>18408.5</v>
      </c>
      <c r="Z1413" s="27">
        <f t="shared" si="22"/>
        <v>24890.6</v>
      </c>
    </row>
    <row r="1414" spans="1:26">
      <c r="A1414" t="s">
        <v>246</v>
      </c>
      <c r="B1414" t="s">
        <v>2993</v>
      </c>
      <c r="C1414" t="s">
        <v>417</v>
      </c>
      <c r="D1414" t="s">
        <v>2706</v>
      </c>
      <c r="E1414" t="s">
        <v>46</v>
      </c>
      <c r="F1414">
        <v>12157608</v>
      </c>
      <c r="G1414">
        <v>44981</v>
      </c>
      <c r="H1414" t="s">
        <v>3090</v>
      </c>
      <c r="I1414" t="s">
        <v>248</v>
      </c>
      <c r="J1414" t="s">
        <v>249</v>
      </c>
      <c r="K1414" t="s">
        <v>250</v>
      </c>
      <c r="L1414" t="s">
        <v>251</v>
      </c>
      <c r="O1414">
        <v>44981</v>
      </c>
      <c r="P1414" t="s">
        <v>252</v>
      </c>
      <c r="Q1414" t="s">
        <v>1406</v>
      </c>
      <c r="S1414" t="s">
        <v>254</v>
      </c>
      <c r="T1414" t="s">
        <v>254</v>
      </c>
      <c r="U1414" t="s">
        <v>254</v>
      </c>
      <c r="V1414" t="s">
        <v>254</v>
      </c>
      <c r="W1414">
        <v>0</v>
      </c>
      <c r="X1414">
        <v>0</v>
      </c>
      <c r="Y1414">
        <v>0</v>
      </c>
      <c r="Z1414" s="27">
        <f t="shared" si="22"/>
        <v>0</v>
      </c>
    </row>
    <row r="1415" spans="1:26">
      <c r="A1415" t="s">
        <v>246</v>
      </c>
      <c r="B1415" t="s">
        <v>2993</v>
      </c>
      <c r="C1415" t="s">
        <v>417</v>
      </c>
      <c r="D1415" t="s">
        <v>2706</v>
      </c>
      <c r="E1415" t="s">
        <v>46</v>
      </c>
      <c r="F1415">
        <v>12158309</v>
      </c>
      <c r="G1415">
        <v>44981</v>
      </c>
      <c r="H1415" t="s">
        <v>3091</v>
      </c>
      <c r="I1415" t="s">
        <v>248</v>
      </c>
      <c r="J1415" t="s">
        <v>249</v>
      </c>
      <c r="K1415" t="s">
        <v>250</v>
      </c>
      <c r="L1415" t="s">
        <v>251</v>
      </c>
      <c r="O1415">
        <v>44981</v>
      </c>
      <c r="P1415" t="s">
        <v>252</v>
      </c>
      <c r="Q1415" t="s">
        <v>257</v>
      </c>
      <c r="S1415" t="s">
        <v>254</v>
      </c>
      <c r="T1415" t="s">
        <v>254</v>
      </c>
      <c r="U1415" t="s">
        <v>254</v>
      </c>
      <c r="V1415" t="s">
        <v>254</v>
      </c>
      <c r="W1415">
        <v>0</v>
      </c>
      <c r="X1415">
        <v>0</v>
      </c>
      <c r="Y1415">
        <v>0</v>
      </c>
      <c r="Z1415" s="27">
        <f t="shared" si="22"/>
        <v>0</v>
      </c>
    </row>
    <row r="1416" spans="1:26">
      <c r="A1416" t="s">
        <v>246</v>
      </c>
      <c r="B1416" t="s">
        <v>2993</v>
      </c>
      <c r="C1416" t="s">
        <v>417</v>
      </c>
      <c r="D1416" t="s">
        <v>1778</v>
      </c>
      <c r="E1416" t="s">
        <v>46</v>
      </c>
      <c r="F1416">
        <v>11969136</v>
      </c>
      <c r="G1416">
        <v>44930</v>
      </c>
      <c r="H1416" t="s">
        <v>1984</v>
      </c>
      <c r="I1416" t="s">
        <v>255</v>
      </c>
      <c r="J1416" t="s">
        <v>249</v>
      </c>
      <c r="K1416" t="s">
        <v>250</v>
      </c>
      <c r="L1416" t="s">
        <v>251</v>
      </c>
      <c r="O1416">
        <v>44930</v>
      </c>
      <c r="P1416" t="s">
        <v>252</v>
      </c>
      <c r="Q1416" t="s">
        <v>253</v>
      </c>
      <c r="R1416">
        <v>44935</v>
      </c>
      <c r="S1416" t="s">
        <v>254</v>
      </c>
      <c r="T1416" t="s">
        <v>254</v>
      </c>
      <c r="U1416" t="s">
        <v>254</v>
      </c>
      <c r="V1416" t="s">
        <v>254</v>
      </c>
      <c r="W1416">
        <v>0</v>
      </c>
      <c r="X1416">
        <v>331.51</v>
      </c>
      <c r="Y1416">
        <v>140</v>
      </c>
      <c r="Z1416" s="27">
        <f t="shared" si="22"/>
        <v>471.51</v>
      </c>
    </row>
    <row r="1417" spans="1:26">
      <c r="A1417" t="s">
        <v>246</v>
      </c>
      <c r="B1417" t="s">
        <v>2993</v>
      </c>
      <c r="C1417" t="s">
        <v>417</v>
      </c>
      <c r="D1417" t="s">
        <v>437</v>
      </c>
      <c r="E1417" t="s">
        <v>46</v>
      </c>
      <c r="F1417">
        <v>11718789</v>
      </c>
      <c r="G1417">
        <v>44900</v>
      </c>
      <c r="H1417" t="s">
        <v>1310</v>
      </c>
      <c r="I1417" t="s">
        <v>248</v>
      </c>
      <c r="J1417" t="s">
        <v>249</v>
      </c>
      <c r="K1417" t="s">
        <v>250</v>
      </c>
      <c r="L1417" t="s">
        <v>251</v>
      </c>
      <c r="O1417">
        <v>44901</v>
      </c>
      <c r="P1417" t="s">
        <v>252</v>
      </c>
      <c r="Q1417" t="s">
        <v>253</v>
      </c>
      <c r="R1417">
        <v>44904</v>
      </c>
      <c r="S1417" t="s">
        <v>254</v>
      </c>
      <c r="T1417" t="s">
        <v>254</v>
      </c>
      <c r="U1417" t="s">
        <v>254</v>
      </c>
      <c r="V1417" t="s">
        <v>254</v>
      </c>
      <c r="W1417">
        <v>4288</v>
      </c>
      <c r="X1417">
        <v>2726.7</v>
      </c>
      <c r="Y1417">
        <v>3702</v>
      </c>
      <c r="Z1417" s="27">
        <f t="shared" si="22"/>
        <v>10716.7</v>
      </c>
    </row>
    <row r="1418" spans="1:26">
      <c r="A1418" t="s">
        <v>246</v>
      </c>
      <c r="B1418" t="s">
        <v>2993</v>
      </c>
      <c r="C1418" t="s">
        <v>417</v>
      </c>
      <c r="D1418" t="s">
        <v>437</v>
      </c>
      <c r="E1418" t="s">
        <v>46</v>
      </c>
      <c r="F1418">
        <v>11983382</v>
      </c>
      <c r="G1418">
        <v>44936</v>
      </c>
      <c r="H1418" t="s">
        <v>1985</v>
      </c>
      <c r="I1418" t="s">
        <v>255</v>
      </c>
      <c r="L1418" t="s">
        <v>251</v>
      </c>
      <c r="O1418">
        <v>44936</v>
      </c>
      <c r="P1418" t="s">
        <v>252</v>
      </c>
      <c r="Q1418" t="s">
        <v>263</v>
      </c>
      <c r="R1418">
        <v>44937</v>
      </c>
      <c r="S1418" t="s">
        <v>254</v>
      </c>
      <c r="T1418" t="s">
        <v>254</v>
      </c>
      <c r="U1418" t="s">
        <v>254</v>
      </c>
      <c r="V1418" t="s">
        <v>254</v>
      </c>
      <c r="W1418">
        <v>0</v>
      </c>
      <c r="X1418">
        <v>0</v>
      </c>
      <c r="Y1418">
        <v>0</v>
      </c>
      <c r="Z1418" s="27">
        <f t="shared" si="22"/>
        <v>0</v>
      </c>
    </row>
    <row r="1419" spans="1:26">
      <c r="A1419" t="s">
        <v>246</v>
      </c>
      <c r="B1419" t="s">
        <v>2993</v>
      </c>
      <c r="C1419" t="s">
        <v>417</v>
      </c>
      <c r="D1419" t="s">
        <v>437</v>
      </c>
      <c r="E1419" t="s">
        <v>46</v>
      </c>
      <c r="F1419">
        <v>11985694</v>
      </c>
      <c r="G1419">
        <v>44936</v>
      </c>
      <c r="H1419" t="s">
        <v>1986</v>
      </c>
      <c r="I1419" t="s">
        <v>255</v>
      </c>
      <c r="L1419" t="s">
        <v>251</v>
      </c>
      <c r="O1419">
        <v>44936</v>
      </c>
      <c r="P1419" t="s">
        <v>252</v>
      </c>
      <c r="Q1419" t="s">
        <v>263</v>
      </c>
      <c r="R1419">
        <v>44937</v>
      </c>
      <c r="S1419" t="s">
        <v>254</v>
      </c>
      <c r="T1419" t="s">
        <v>254</v>
      </c>
      <c r="U1419" t="s">
        <v>254</v>
      </c>
      <c r="V1419" t="s">
        <v>254</v>
      </c>
      <c r="W1419">
        <v>0</v>
      </c>
      <c r="X1419">
        <v>0</v>
      </c>
      <c r="Y1419">
        <v>0</v>
      </c>
      <c r="Z1419" s="27">
        <f t="shared" si="22"/>
        <v>0</v>
      </c>
    </row>
    <row r="1420" spans="1:26">
      <c r="A1420" t="s">
        <v>246</v>
      </c>
      <c r="B1420" t="s">
        <v>2993</v>
      </c>
      <c r="C1420" t="s">
        <v>417</v>
      </c>
      <c r="D1420" t="s">
        <v>437</v>
      </c>
      <c r="E1420" t="s">
        <v>46</v>
      </c>
      <c r="F1420">
        <v>12121658</v>
      </c>
      <c r="G1420">
        <v>44970</v>
      </c>
      <c r="H1420" t="s">
        <v>3092</v>
      </c>
      <c r="I1420" t="s">
        <v>248</v>
      </c>
      <c r="J1420" t="s">
        <v>259</v>
      </c>
      <c r="K1420" t="s">
        <v>250</v>
      </c>
      <c r="L1420" t="s">
        <v>251</v>
      </c>
      <c r="O1420">
        <v>44970</v>
      </c>
      <c r="P1420" t="s">
        <v>254</v>
      </c>
      <c r="Q1420" t="s">
        <v>257</v>
      </c>
      <c r="R1420">
        <v>44974</v>
      </c>
      <c r="S1420" t="s">
        <v>254</v>
      </c>
      <c r="T1420" t="s">
        <v>254</v>
      </c>
      <c r="U1420" t="s">
        <v>254</v>
      </c>
      <c r="V1420" t="s">
        <v>254</v>
      </c>
      <c r="W1420">
        <v>0</v>
      </c>
      <c r="X1420">
        <v>0</v>
      </c>
      <c r="Y1420">
        <v>0</v>
      </c>
      <c r="Z1420" s="27">
        <f t="shared" si="22"/>
        <v>0</v>
      </c>
    </row>
    <row r="1421" spans="1:26">
      <c r="A1421" t="s">
        <v>246</v>
      </c>
      <c r="B1421" t="s">
        <v>2993</v>
      </c>
      <c r="C1421" t="s">
        <v>417</v>
      </c>
      <c r="D1421" t="s">
        <v>1808</v>
      </c>
      <c r="E1421" t="s">
        <v>46</v>
      </c>
      <c r="F1421">
        <v>12101842</v>
      </c>
      <c r="G1421">
        <v>44964</v>
      </c>
      <c r="H1421" t="s">
        <v>3093</v>
      </c>
      <c r="I1421" t="s">
        <v>248</v>
      </c>
      <c r="J1421" t="s">
        <v>249</v>
      </c>
      <c r="K1421" t="s">
        <v>250</v>
      </c>
      <c r="L1421" t="s">
        <v>251</v>
      </c>
      <c r="O1421">
        <v>44964</v>
      </c>
      <c r="P1421" t="s">
        <v>252</v>
      </c>
      <c r="Q1421" t="s">
        <v>253</v>
      </c>
      <c r="R1421">
        <v>44967</v>
      </c>
      <c r="S1421" t="s">
        <v>254</v>
      </c>
      <c r="T1421" t="s">
        <v>254</v>
      </c>
      <c r="U1421" t="s">
        <v>254</v>
      </c>
      <c r="V1421" t="s">
        <v>254</v>
      </c>
      <c r="W1421">
        <v>0</v>
      </c>
      <c r="X1421">
        <v>0</v>
      </c>
      <c r="Y1421">
        <v>3635.1</v>
      </c>
      <c r="Z1421" s="27">
        <f t="shared" si="22"/>
        <v>3635.1</v>
      </c>
    </row>
    <row r="1422" spans="1:26">
      <c r="A1422" t="s">
        <v>246</v>
      </c>
      <c r="B1422" t="s">
        <v>3094</v>
      </c>
      <c r="C1422" t="s">
        <v>1987</v>
      </c>
      <c r="D1422" t="s">
        <v>57</v>
      </c>
      <c r="E1422" t="s">
        <v>58</v>
      </c>
      <c r="F1422">
        <v>11995615</v>
      </c>
      <c r="G1422">
        <v>44951</v>
      </c>
      <c r="H1422" t="s">
        <v>1988</v>
      </c>
      <c r="I1422" t="s">
        <v>255</v>
      </c>
      <c r="J1422" t="s">
        <v>249</v>
      </c>
      <c r="K1422" t="s">
        <v>250</v>
      </c>
      <c r="L1422" t="s">
        <v>251</v>
      </c>
      <c r="O1422">
        <v>44951</v>
      </c>
      <c r="P1422" t="s">
        <v>252</v>
      </c>
      <c r="Q1422" t="s">
        <v>253</v>
      </c>
      <c r="R1422">
        <v>44951</v>
      </c>
      <c r="S1422" t="s">
        <v>254</v>
      </c>
      <c r="T1422" t="s">
        <v>254</v>
      </c>
      <c r="U1422" t="s">
        <v>254</v>
      </c>
      <c r="V1422" t="s">
        <v>254</v>
      </c>
      <c r="W1422">
        <v>0</v>
      </c>
      <c r="X1422">
        <v>703</v>
      </c>
      <c r="Y1422">
        <v>150</v>
      </c>
      <c r="Z1422" s="27">
        <f t="shared" si="22"/>
        <v>853</v>
      </c>
    </row>
    <row r="1423" spans="1:26">
      <c r="A1423" t="s">
        <v>246</v>
      </c>
      <c r="B1423" t="s">
        <v>3095</v>
      </c>
      <c r="C1423" t="s">
        <v>1989</v>
      </c>
      <c r="D1423" t="s">
        <v>57</v>
      </c>
      <c r="E1423" t="s">
        <v>58</v>
      </c>
      <c r="F1423">
        <v>12006869</v>
      </c>
      <c r="G1423">
        <v>44949</v>
      </c>
      <c r="H1423" t="s">
        <v>1990</v>
      </c>
      <c r="I1423" t="s">
        <v>255</v>
      </c>
      <c r="J1423" t="s">
        <v>249</v>
      </c>
      <c r="K1423" t="s">
        <v>250</v>
      </c>
      <c r="L1423" t="s">
        <v>251</v>
      </c>
      <c r="O1423">
        <v>44949</v>
      </c>
      <c r="P1423" t="s">
        <v>252</v>
      </c>
      <c r="Q1423" t="s">
        <v>282</v>
      </c>
      <c r="R1423">
        <v>44950</v>
      </c>
      <c r="S1423" t="s">
        <v>254</v>
      </c>
      <c r="T1423" t="s">
        <v>254</v>
      </c>
      <c r="U1423" t="s">
        <v>254</v>
      </c>
      <c r="V1423" t="s">
        <v>254</v>
      </c>
      <c r="W1423">
        <v>0</v>
      </c>
      <c r="X1423">
        <v>1</v>
      </c>
      <c r="Y1423">
        <v>0</v>
      </c>
      <c r="Z1423" s="27">
        <f t="shared" si="22"/>
        <v>1</v>
      </c>
    </row>
    <row r="1424" spans="1:26">
      <c r="A1424" t="s">
        <v>246</v>
      </c>
      <c r="B1424" t="s">
        <v>3095</v>
      </c>
      <c r="C1424" t="s">
        <v>1989</v>
      </c>
      <c r="D1424" t="s">
        <v>57</v>
      </c>
      <c r="E1424" t="s">
        <v>58</v>
      </c>
      <c r="F1424">
        <v>12095607</v>
      </c>
      <c r="G1424">
        <v>44961</v>
      </c>
      <c r="H1424" t="s">
        <v>3096</v>
      </c>
      <c r="I1424" t="s">
        <v>255</v>
      </c>
      <c r="J1424" t="s">
        <v>249</v>
      </c>
      <c r="K1424" t="s">
        <v>268</v>
      </c>
      <c r="L1424" t="s">
        <v>251</v>
      </c>
      <c r="O1424">
        <v>44966</v>
      </c>
      <c r="P1424" t="s">
        <v>252</v>
      </c>
      <c r="Q1424" t="s">
        <v>253</v>
      </c>
      <c r="R1424">
        <v>44967</v>
      </c>
      <c r="S1424" t="s">
        <v>254</v>
      </c>
      <c r="T1424" t="s">
        <v>254</v>
      </c>
      <c r="U1424" t="s">
        <v>254</v>
      </c>
      <c r="V1424" t="s">
        <v>254</v>
      </c>
      <c r="W1424">
        <v>0</v>
      </c>
      <c r="X1424">
        <v>0</v>
      </c>
      <c r="Y1424">
        <v>2069.9499999999998</v>
      </c>
      <c r="Z1424" s="27">
        <f t="shared" si="22"/>
        <v>2069.9499999999998</v>
      </c>
    </row>
    <row r="1425" spans="1:26">
      <c r="A1425" t="s">
        <v>246</v>
      </c>
      <c r="B1425" t="s">
        <v>3095</v>
      </c>
      <c r="C1425" t="s">
        <v>1989</v>
      </c>
      <c r="D1425" t="s">
        <v>57</v>
      </c>
      <c r="E1425" t="s">
        <v>58</v>
      </c>
      <c r="F1425">
        <v>12100788</v>
      </c>
      <c r="G1425">
        <v>44964</v>
      </c>
      <c r="H1425" t="s">
        <v>3097</v>
      </c>
      <c r="I1425" t="s">
        <v>248</v>
      </c>
      <c r="J1425" t="s">
        <v>249</v>
      </c>
      <c r="K1425" t="s">
        <v>250</v>
      </c>
      <c r="L1425" t="s">
        <v>251</v>
      </c>
      <c r="O1425">
        <v>44964</v>
      </c>
      <c r="P1425" t="s">
        <v>252</v>
      </c>
      <c r="Q1425" t="s">
        <v>253</v>
      </c>
      <c r="R1425">
        <v>44967</v>
      </c>
      <c r="S1425" t="s">
        <v>254</v>
      </c>
      <c r="T1425" t="s">
        <v>254</v>
      </c>
      <c r="U1425" t="s">
        <v>254</v>
      </c>
      <c r="V1425" t="s">
        <v>254</v>
      </c>
      <c r="W1425">
        <v>0</v>
      </c>
      <c r="X1425">
        <v>0</v>
      </c>
      <c r="Y1425">
        <v>8494</v>
      </c>
      <c r="Z1425" s="27">
        <f t="shared" si="22"/>
        <v>8494</v>
      </c>
    </row>
    <row r="1426" spans="1:26">
      <c r="A1426" t="s">
        <v>246</v>
      </c>
      <c r="B1426" t="s">
        <v>3095</v>
      </c>
      <c r="C1426" t="s">
        <v>1989</v>
      </c>
      <c r="D1426" t="s">
        <v>57</v>
      </c>
      <c r="E1426" t="s">
        <v>58</v>
      </c>
      <c r="F1426">
        <v>12119568</v>
      </c>
      <c r="G1426">
        <v>44973</v>
      </c>
      <c r="H1426" t="s">
        <v>3098</v>
      </c>
      <c r="I1426" t="s">
        <v>255</v>
      </c>
      <c r="J1426" t="s">
        <v>249</v>
      </c>
      <c r="K1426" t="s">
        <v>250</v>
      </c>
      <c r="L1426" t="s">
        <v>251</v>
      </c>
      <c r="O1426">
        <v>44973</v>
      </c>
      <c r="P1426" t="s">
        <v>252</v>
      </c>
      <c r="Q1426" t="s">
        <v>257</v>
      </c>
      <c r="R1426">
        <v>44974</v>
      </c>
      <c r="S1426" t="s">
        <v>254</v>
      </c>
      <c r="T1426" t="s">
        <v>254</v>
      </c>
      <c r="U1426" t="s">
        <v>254</v>
      </c>
      <c r="V1426" t="s">
        <v>254</v>
      </c>
      <c r="W1426">
        <v>0</v>
      </c>
      <c r="X1426">
        <v>0</v>
      </c>
      <c r="Y1426">
        <v>0</v>
      </c>
      <c r="Z1426" s="27">
        <f t="shared" si="22"/>
        <v>0</v>
      </c>
    </row>
    <row r="1427" spans="1:26">
      <c r="A1427" t="s">
        <v>246</v>
      </c>
      <c r="B1427" t="s">
        <v>3095</v>
      </c>
      <c r="C1427" t="s">
        <v>1989</v>
      </c>
      <c r="D1427" t="s">
        <v>57</v>
      </c>
      <c r="E1427" t="s">
        <v>58</v>
      </c>
      <c r="F1427">
        <v>12119717</v>
      </c>
      <c r="G1427">
        <v>44968</v>
      </c>
      <c r="H1427" t="s">
        <v>3099</v>
      </c>
      <c r="I1427" t="s">
        <v>248</v>
      </c>
      <c r="J1427" t="s">
        <v>249</v>
      </c>
      <c r="K1427" t="s">
        <v>250</v>
      </c>
      <c r="L1427" t="s">
        <v>251</v>
      </c>
      <c r="O1427">
        <v>44968</v>
      </c>
      <c r="P1427" t="s">
        <v>252</v>
      </c>
      <c r="Q1427" t="s">
        <v>253</v>
      </c>
      <c r="R1427">
        <v>44970</v>
      </c>
      <c r="S1427" t="s">
        <v>254</v>
      </c>
      <c r="T1427" t="s">
        <v>254</v>
      </c>
      <c r="U1427" t="s">
        <v>254</v>
      </c>
      <c r="V1427" t="s">
        <v>254</v>
      </c>
      <c r="W1427">
        <v>0</v>
      </c>
      <c r="X1427">
        <v>0</v>
      </c>
      <c r="Y1427">
        <v>1528.83</v>
      </c>
      <c r="Z1427" s="27">
        <f t="shared" si="22"/>
        <v>1528.83</v>
      </c>
    </row>
    <row r="1428" spans="1:26">
      <c r="A1428" t="s">
        <v>246</v>
      </c>
      <c r="B1428" t="s">
        <v>3095</v>
      </c>
      <c r="C1428" t="s">
        <v>1989</v>
      </c>
      <c r="D1428" t="s">
        <v>57</v>
      </c>
      <c r="E1428" t="s">
        <v>58</v>
      </c>
      <c r="F1428">
        <v>12122557</v>
      </c>
      <c r="G1428">
        <v>44970</v>
      </c>
      <c r="H1428" t="s">
        <v>3100</v>
      </c>
      <c r="I1428" t="s">
        <v>271</v>
      </c>
      <c r="J1428" t="s">
        <v>249</v>
      </c>
      <c r="K1428" t="s">
        <v>250</v>
      </c>
      <c r="L1428" t="s">
        <v>251</v>
      </c>
      <c r="O1428">
        <v>44978</v>
      </c>
      <c r="P1428" t="s">
        <v>252</v>
      </c>
      <c r="Q1428" t="s">
        <v>257</v>
      </c>
      <c r="R1428">
        <v>44979</v>
      </c>
      <c r="S1428" t="s">
        <v>254</v>
      </c>
      <c r="T1428" t="s">
        <v>254</v>
      </c>
      <c r="U1428" t="s">
        <v>254</v>
      </c>
      <c r="V1428" t="s">
        <v>254</v>
      </c>
      <c r="W1428">
        <v>0</v>
      </c>
      <c r="X1428">
        <v>0</v>
      </c>
      <c r="Y1428">
        <v>0</v>
      </c>
      <c r="Z1428" s="27">
        <f t="shared" si="22"/>
        <v>0</v>
      </c>
    </row>
    <row r="1429" spans="1:26">
      <c r="A1429" t="s">
        <v>246</v>
      </c>
      <c r="B1429" t="s">
        <v>3095</v>
      </c>
      <c r="C1429" t="s">
        <v>1989</v>
      </c>
      <c r="D1429" t="s">
        <v>57</v>
      </c>
      <c r="E1429" t="s">
        <v>58</v>
      </c>
      <c r="F1429">
        <v>12122733</v>
      </c>
      <c r="G1429">
        <v>44970</v>
      </c>
      <c r="H1429" t="s">
        <v>3101</v>
      </c>
      <c r="I1429" t="s">
        <v>248</v>
      </c>
      <c r="J1429" t="s">
        <v>259</v>
      </c>
      <c r="K1429" t="s">
        <v>250</v>
      </c>
      <c r="L1429" t="s">
        <v>251</v>
      </c>
      <c r="O1429">
        <v>44971</v>
      </c>
      <c r="P1429" t="s">
        <v>254</v>
      </c>
      <c r="Q1429" t="s">
        <v>253</v>
      </c>
      <c r="R1429">
        <v>44973</v>
      </c>
      <c r="S1429" t="s">
        <v>254</v>
      </c>
      <c r="T1429" t="s">
        <v>254</v>
      </c>
      <c r="U1429" t="s">
        <v>254</v>
      </c>
      <c r="V1429" t="s">
        <v>254</v>
      </c>
      <c r="W1429">
        <v>0</v>
      </c>
      <c r="X1429">
        <v>0</v>
      </c>
      <c r="Y1429">
        <v>257</v>
      </c>
      <c r="Z1429" s="27">
        <f t="shared" si="22"/>
        <v>257</v>
      </c>
    </row>
    <row r="1430" spans="1:26">
      <c r="A1430" t="s">
        <v>246</v>
      </c>
      <c r="B1430" t="s">
        <v>3095</v>
      </c>
      <c r="C1430" t="s">
        <v>1989</v>
      </c>
      <c r="D1430" t="s">
        <v>57</v>
      </c>
      <c r="E1430" t="s">
        <v>58</v>
      </c>
      <c r="F1430">
        <v>12138382</v>
      </c>
      <c r="G1430">
        <v>44973</v>
      </c>
      <c r="H1430" t="s">
        <v>3102</v>
      </c>
      <c r="I1430" t="s">
        <v>255</v>
      </c>
      <c r="J1430" t="s">
        <v>249</v>
      </c>
      <c r="K1430" t="s">
        <v>250</v>
      </c>
      <c r="L1430" t="s">
        <v>251</v>
      </c>
      <c r="O1430">
        <v>44973</v>
      </c>
      <c r="P1430" t="s">
        <v>252</v>
      </c>
      <c r="Q1430" t="s">
        <v>253</v>
      </c>
      <c r="R1430">
        <v>44977</v>
      </c>
      <c r="S1430" t="s">
        <v>254</v>
      </c>
      <c r="T1430" t="s">
        <v>254</v>
      </c>
      <c r="U1430" t="s">
        <v>254</v>
      </c>
      <c r="V1430" t="s">
        <v>254</v>
      </c>
      <c r="W1430">
        <v>0</v>
      </c>
      <c r="X1430">
        <v>0</v>
      </c>
      <c r="Y1430">
        <v>2000</v>
      </c>
      <c r="Z1430" s="27">
        <f t="shared" si="22"/>
        <v>2000</v>
      </c>
    </row>
    <row r="1431" spans="1:26">
      <c r="A1431" t="s">
        <v>246</v>
      </c>
      <c r="B1431" t="s">
        <v>3095</v>
      </c>
      <c r="C1431" t="s">
        <v>1989</v>
      </c>
      <c r="D1431" t="s">
        <v>57</v>
      </c>
      <c r="E1431" t="s">
        <v>58</v>
      </c>
      <c r="F1431">
        <v>12151171</v>
      </c>
      <c r="G1431">
        <v>44980</v>
      </c>
      <c r="H1431" t="s">
        <v>3103</v>
      </c>
      <c r="I1431" t="s">
        <v>248</v>
      </c>
      <c r="J1431" t="s">
        <v>249</v>
      </c>
      <c r="K1431" t="s">
        <v>250</v>
      </c>
      <c r="L1431" t="s">
        <v>251</v>
      </c>
      <c r="O1431">
        <v>44980</v>
      </c>
      <c r="P1431" t="s">
        <v>252</v>
      </c>
      <c r="Q1431" t="s">
        <v>1406</v>
      </c>
      <c r="S1431" t="s">
        <v>254</v>
      </c>
      <c r="T1431" t="s">
        <v>254</v>
      </c>
      <c r="U1431" t="s">
        <v>254</v>
      </c>
      <c r="V1431" t="s">
        <v>254</v>
      </c>
      <c r="W1431">
        <v>0</v>
      </c>
      <c r="X1431">
        <v>0</v>
      </c>
      <c r="Y1431">
        <v>0</v>
      </c>
      <c r="Z1431" s="27">
        <f t="shared" si="22"/>
        <v>0</v>
      </c>
    </row>
    <row r="1432" spans="1:26">
      <c r="A1432" t="s">
        <v>246</v>
      </c>
      <c r="B1432" t="s">
        <v>2716</v>
      </c>
      <c r="C1432" t="s">
        <v>1989</v>
      </c>
      <c r="D1432" t="s">
        <v>57</v>
      </c>
      <c r="E1432" t="s">
        <v>58</v>
      </c>
      <c r="F1432">
        <v>12171795</v>
      </c>
      <c r="G1432">
        <v>44985</v>
      </c>
      <c r="H1432" t="s">
        <v>3104</v>
      </c>
      <c r="I1432" t="s">
        <v>248</v>
      </c>
      <c r="J1432" t="s">
        <v>249</v>
      </c>
      <c r="K1432" t="s">
        <v>250</v>
      </c>
      <c r="L1432" t="s">
        <v>251</v>
      </c>
      <c r="O1432">
        <v>44985</v>
      </c>
      <c r="P1432" t="s">
        <v>252</v>
      </c>
      <c r="Q1432" t="s">
        <v>1406</v>
      </c>
      <c r="S1432" t="s">
        <v>254</v>
      </c>
      <c r="T1432" t="s">
        <v>254</v>
      </c>
      <c r="U1432" t="s">
        <v>254</v>
      </c>
      <c r="V1432" t="s">
        <v>254</v>
      </c>
      <c r="W1432">
        <v>0</v>
      </c>
      <c r="X1432">
        <v>0</v>
      </c>
      <c r="Y1432">
        <v>0</v>
      </c>
      <c r="Z1432" s="27">
        <f t="shared" si="22"/>
        <v>0</v>
      </c>
    </row>
    <row r="1433" spans="1:26">
      <c r="A1433" t="s">
        <v>246</v>
      </c>
      <c r="B1433" t="s">
        <v>3095</v>
      </c>
      <c r="C1433" t="s">
        <v>1989</v>
      </c>
      <c r="D1433" t="s">
        <v>57</v>
      </c>
      <c r="E1433" t="s">
        <v>58</v>
      </c>
      <c r="F1433">
        <v>12172804</v>
      </c>
      <c r="G1433">
        <v>44985</v>
      </c>
      <c r="H1433" t="s">
        <v>3105</v>
      </c>
      <c r="I1433" t="s">
        <v>248</v>
      </c>
      <c r="J1433" t="s">
        <v>249</v>
      </c>
      <c r="K1433" t="s">
        <v>250</v>
      </c>
      <c r="L1433" t="s">
        <v>251</v>
      </c>
      <c r="O1433">
        <v>44985</v>
      </c>
      <c r="P1433" t="s">
        <v>252</v>
      </c>
      <c r="Q1433" t="s">
        <v>1406</v>
      </c>
      <c r="S1433" t="s">
        <v>254</v>
      </c>
      <c r="T1433" t="s">
        <v>254</v>
      </c>
      <c r="U1433" t="s">
        <v>254</v>
      </c>
      <c r="V1433" t="s">
        <v>254</v>
      </c>
      <c r="W1433">
        <v>0</v>
      </c>
      <c r="X1433">
        <v>0</v>
      </c>
      <c r="Y1433">
        <v>0</v>
      </c>
      <c r="Z1433" s="27">
        <f t="shared" si="22"/>
        <v>0</v>
      </c>
    </row>
    <row r="1434" spans="1:26">
      <c r="A1434" t="s">
        <v>246</v>
      </c>
      <c r="B1434" t="s">
        <v>3095</v>
      </c>
      <c r="C1434" t="s">
        <v>1989</v>
      </c>
      <c r="D1434" t="s">
        <v>57</v>
      </c>
      <c r="E1434" t="s">
        <v>58</v>
      </c>
      <c r="F1434">
        <v>12174548</v>
      </c>
      <c r="G1434">
        <v>44985</v>
      </c>
      <c r="H1434" t="s">
        <v>3106</v>
      </c>
      <c r="I1434" t="s">
        <v>248</v>
      </c>
      <c r="J1434" t="s">
        <v>249</v>
      </c>
      <c r="K1434" t="s">
        <v>250</v>
      </c>
      <c r="L1434" t="s">
        <v>251</v>
      </c>
      <c r="O1434">
        <v>44985</v>
      </c>
      <c r="P1434" t="s">
        <v>252</v>
      </c>
      <c r="Q1434" t="s">
        <v>1406</v>
      </c>
      <c r="S1434" t="s">
        <v>254</v>
      </c>
      <c r="T1434" t="s">
        <v>254</v>
      </c>
      <c r="U1434" t="s">
        <v>254</v>
      </c>
      <c r="V1434" t="s">
        <v>254</v>
      </c>
      <c r="W1434">
        <v>0</v>
      </c>
      <c r="X1434">
        <v>0</v>
      </c>
      <c r="Y1434">
        <v>0</v>
      </c>
      <c r="Z1434" s="27">
        <f t="shared" si="22"/>
        <v>0</v>
      </c>
    </row>
    <row r="1435" spans="1:26">
      <c r="A1435" t="s">
        <v>246</v>
      </c>
      <c r="B1435" t="s">
        <v>3095</v>
      </c>
      <c r="C1435" t="s">
        <v>1989</v>
      </c>
      <c r="D1435" t="s">
        <v>343</v>
      </c>
      <c r="E1435" t="s">
        <v>54</v>
      </c>
      <c r="F1435">
        <v>12061153</v>
      </c>
      <c r="G1435">
        <v>44956</v>
      </c>
      <c r="H1435" t="s">
        <v>1991</v>
      </c>
      <c r="I1435" t="s">
        <v>255</v>
      </c>
      <c r="L1435" t="s">
        <v>251</v>
      </c>
      <c r="O1435">
        <v>44956</v>
      </c>
      <c r="P1435" t="s">
        <v>252</v>
      </c>
      <c r="Q1435" t="s">
        <v>263</v>
      </c>
      <c r="R1435">
        <v>44970</v>
      </c>
      <c r="S1435" t="s">
        <v>254</v>
      </c>
      <c r="T1435" t="s">
        <v>254</v>
      </c>
      <c r="U1435" t="s">
        <v>254</v>
      </c>
      <c r="V1435" t="s">
        <v>254</v>
      </c>
      <c r="W1435">
        <v>0</v>
      </c>
      <c r="X1435">
        <v>0</v>
      </c>
      <c r="Y1435">
        <v>0</v>
      </c>
      <c r="Z1435" s="27">
        <f t="shared" si="22"/>
        <v>0</v>
      </c>
    </row>
    <row r="1436" spans="1:26">
      <c r="A1436" t="s">
        <v>246</v>
      </c>
      <c r="B1436" t="s">
        <v>3095</v>
      </c>
      <c r="C1436" t="s">
        <v>1989</v>
      </c>
      <c r="D1436" t="s">
        <v>344</v>
      </c>
      <c r="E1436" t="s">
        <v>54</v>
      </c>
      <c r="F1436">
        <v>12000819</v>
      </c>
      <c r="G1436">
        <v>44939</v>
      </c>
      <c r="H1436" t="s">
        <v>1992</v>
      </c>
      <c r="I1436" t="s">
        <v>255</v>
      </c>
      <c r="L1436" t="s">
        <v>251</v>
      </c>
      <c r="O1436">
        <v>44939</v>
      </c>
      <c r="P1436" t="s">
        <v>252</v>
      </c>
      <c r="Q1436" t="s">
        <v>263</v>
      </c>
      <c r="R1436">
        <v>44943</v>
      </c>
      <c r="S1436" t="s">
        <v>254</v>
      </c>
      <c r="T1436" t="s">
        <v>254</v>
      </c>
      <c r="U1436" t="s">
        <v>254</v>
      </c>
      <c r="V1436" t="s">
        <v>254</v>
      </c>
      <c r="W1436">
        <v>0</v>
      </c>
      <c r="X1436">
        <v>2</v>
      </c>
      <c r="Y1436">
        <v>0</v>
      </c>
      <c r="Z1436" s="27">
        <f t="shared" si="22"/>
        <v>2</v>
      </c>
    </row>
    <row r="1437" spans="1:26">
      <c r="A1437" t="s">
        <v>246</v>
      </c>
      <c r="B1437" t="s">
        <v>3095</v>
      </c>
      <c r="C1437" t="s">
        <v>1989</v>
      </c>
      <c r="D1437" t="s">
        <v>344</v>
      </c>
      <c r="E1437" t="s">
        <v>54</v>
      </c>
      <c r="F1437">
        <v>12006630</v>
      </c>
      <c r="G1437">
        <v>44951</v>
      </c>
      <c r="H1437" t="s">
        <v>1993</v>
      </c>
      <c r="I1437" t="s">
        <v>255</v>
      </c>
      <c r="L1437" t="s">
        <v>251</v>
      </c>
      <c r="O1437">
        <v>44951</v>
      </c>
      <c r="P1437" t="s">
        <v>252</v>
      </c>
      <c r="Q1437" t="s">
        <v>263</v>
      </c>
      <c r="R1437">
        <v>44952</v>
      </c>
      <c r="S1437" t="s">
        <v>254</v>
      </c>
      <c r="T1437" t="s">
        <v>254</v>
      </c>
      <c r="U1437" t="s">
        <v>254</v>
      </c>
      <c r="V1437" t="s">
        <v>254</v>
      </c>
      <c r="W1437">
        <v>0</v>
      </c>
      <c r="X1437">
        <v>0</v>
      </c>
      <c r="Y1437">
        <v>0</v>
      </c>
      <c r="Z1437" s="27">
        <f t="shared" si="22"/>
        <v>0</v>
      </c>
    </row>
    <row r="1438" spans="1:26">
      <c r="A1438" t="s">
        <v>246</v>
      </c>
      <c r="B1438" t="s">
        <v>3095</v>
      </c>
      <c r="C1438" t="s">
        <v>1989</v>
      </c>
      <c r="D1438" t="s">
        <v>1053</v>
      </c>
      <c r="E1438" t="s">
        <v>54</v>
      </c>
      <c r="F1438">
        <v>11991989</v>
      </c>
      <c r="G1438">
        <v>44937</v>
      </c>
      <c r="H1438" t="s">
        <v>1994</v>
      </c>
      <c r="I1438" t="s">
        <v>255</v>
      </c>
      <c r="J1438" t="s">
        <v>249</v>
      </c>
      <c r="K1438" t="s">
        <v>250</v>
      </c>
      <c r="L1438" t="s">
        <v>251</v>
      </c>
      <c r="O1438">
        <v>44937</v>
      </c>
      <c r="P1438" t="s">
        <v>252</v>
      </c>
      <c r="Q1438" t="s">
        <v>282</v>
      </c>
      <c r="R1438">
        <v>44939</v>
      </c>
      <c r="S1438" t="s">
        <v>254</v>
      </c>
      <c r="T1438" t="s">
        <v>254</v>
      </c>
      <c r="U1438" t="s">
        <v>254</v>
      </c>
      <c r="V1438" t="s">
        <v>254</v>
      </c>
      <c r="W1438">
        <v>0</v>
      </c>
      <c r="X1438">
        <v>323.25</v>
      </c>
      <c r="Y1438">
        <v>0</v>
      </c>
      <c r="Z1438" s="27">
        <f t="shared" si="22"/>
        <v>323.25</v>
      </c>
    </row>
    <row r="1439" spans="1:26">
      <c r="A1439" t="s">
        <v>246</v>
      </c>
      <c r="B1439" t="s">
        <v>3095</v>
      </c>
      <c r="C1439" t="s">
        <v>1989</v>
      </c>
      <c r="D1439" t="s">
        <v>1053</v>
      </c>
      <c r="E1439" t="s">
        <v>54</v>
      </c>
      <c r="F1439">
        <v>11995314</v>
      </c>
      <c r="G1439">
        <v>44938</v>
      </c>
      <c r="H1439" t="s">
        <v>1995</v>
      </c>
      <c r="I1439" t="s">
        <v>255</v>
      </c>
      <c r="J1439" t="s">
        <v>249</v>
      </c>
      <c r="K1439" t="s">
        <v>250</v>
      </c>
      <c r="L1439" t="s">
        <v>251</v>
      </c>
      <c r="O1439">
        <v>44938</v>
      </c>
      <c r="P1439" t="s">
        <v>252</v>
      </c>
      <c r="Q1439" t="s">
        <v>253</v>
      </c>
      <c r="R1439">
        <v>44939</v>
      </c>
      <c r="S1439" t="s">
        <v>254</v>
      </c>
      <c r="T1439" t="s">
        <v>254</v>
      </c>
      <c r="U1439" t="s">
        <v>254</v>
      </c>
      <c r="V1439" t="s">
        <v>254</v>
      </c>
      <c r="W1439">
        <v>0</v>
      </c>
      <c r="X1439">
        <v>0</v>
      </c>
      <c r="Y1439">
        <v>1228.5</v>
      </c>
      <c r="Z1439" s="27">
        <f t="shared" si="22"/>
        <v>1228.5</v>
      </c>
    </row>
    <row r="1440" spans="1:26">
      <c r="A1440" t="s">
        <v>246</v>
      </c>
      <c r="B1440" t="s">
        <v>3095</v>
      </c>
      <c r="C1440" t="s">
        <v>1989</v>
      </c>
      <c r="D1440" t="s">
        <v>1053</v>
      </c>
      <c r="E1440" t="s">
        <v>54</v>
      </c>
      <c r="F1440">
        <v>12011390</v>
      </c>
      <c r="G1440">
        <v>44943</v>
      </c>
      <c r="H1440" t="s">
        <v>1996</v>
      </c>
      <c r="I1440" t="s">
        <v>255</v>
      </c>
      <c r="J1440" t="s">
        <v>249</v>
      </c>
      <c r="K1440" t="s">
        <v>250</v>
      </c>
      <c r="L1440" t="s">
        <v>251</v>
      </c>
      <c r="O1440">
        <v>44943</v>
      </c>
      <c r="P1440" t="s">
        <v>252</v>
      </c>
      <c r="Q1440" t="s">
        <v>282</v>
      </c>
      <c r="R1440">
        <v>44946</v>
      </c>
      <c r="S1440" t="s">
        <v>254</v>
      </c>
      <c r="T1440" t="s">
        <v>254</v>
      </c>
      <c r="U1440" t="s">
        <v>254</v>
      </c>
      <c r="V1440" t="s">
        <v>254</v>
      </c>
      <c r="W1440">
        <v>0</v>
      </c>
      <c r="X1440">
        <v>133</v>
      </c>
      <c r="Y1440">
        <v>0</v>
      </c>
      <c r="Z1440" s="27">
        <f t="shared" si="22"/>
        <v>133</v>
      </c>
    </row>
    <row r="1441" spans="1:26">
      <c r="A1441" t="s">
        <v>246</v>
      </c>
      <c r="B1441" t="s">
        <v>3095</v>
      </c>
      <c r="C1441" t="s">
        <v>1989</v>
      </c>
      <c r="D1441" t="s">
        <v>1053</v>
      </c>
      <c r="E1441" t="s">
        <v>54</v>
      </c>
      <c r="F1441">
        <v>12090860</v>
      </c>
      <c r="G1441">
        <v>44960</v>
      </c>
      <c r="H1441" t="s">
        <v>3107</v>
      </c>
      <c r="I1441" t="s">
        <v>255</v>
      </c>
      <c r="L1441" t="s">
        <v>251</v>
      </c>
      <c r="O1441">
        <v>44960</v>
      </c>
      <c r="P1441" t="s">
        <v>252</v>
      </c>
      <c r="Q1441" t="s">
        <v>263</v>
      </c>
      <c r="R1441">
        <v>44964</v>
      </c>
      <c r="S1441" t="s">
        <v>254</v>
      </c>
      <c r="T1441" t="s">
        <v>254</v>
      </c>
      <c r="U1441" t="s">
        <v>254</v>
      </c>
      <c r="V1441" t="s">
        <v>254</v>
      </c>
      <c r="W1441">
        <v>0</v>
      </c>
      <c r="X1441">
        <v>0</v>
      </c>
      <c r="Y1441">
        <v>0</v>
      </c>
      <c r="Z1441" s="27">
        <f t="shared" si="22"/>
        <v>0</v>
      </c>
    </row>
    <row r="1442" spans="1:26">
      <c r="A1442" t="s">
        <v>246</v>
      </c>
      <c r="B1442" t="s">
        <v>3095</v>
      </c>
      <c r="C1442" t="s">
        <v>1989</v>
      </c>
      <c r="D1442" t="s">
        <v>1053</v>
      </c>
      <c r="E1442" t="s">
        <v>54</v>
      </c>
      <c r="F1442">
        <v>12092221</v>
      </c>
      <c r="G1442">
        <v>44963</v>
      </c>
      <c r="H1442" t="s">
        <v>3108</v>
      </c>
      <c r="I1442" t="s">
        <v>255</v>
      </c>
      <c r="J1442" t="s">
        <v>249</v>
      </c>
      <c r="K1442" t="s">
        <v>250</v>
      </c>
      <c r="L1442" t="s">
        <v>251</v>
      </c>
      <c r="O1442">
        <v>44963</v>
      </c>
      <c r="P1442" t="s">
        <v>252</v>
      </c>
      <c r="Q1442" t="s">
        <v>253</v>
      </c>
      <c r="R1442">
        <v>44964</v>
      </c>
      <c r="S1442" t="s">
        <v>254</v>
      </c>
      <c r="T1442" t="s">
        <v>254</v>
      </c>
      <c r="U1442" t="s">
        <v>254</v>
      </c>
      <c r="V1442" t="s">
        <v>254</v>
      </c>
      <c r="W1442">
        <v>0</v>
      </c>
      <c r="X1442">
        <v>0</v>
      </c>
      <c r="Y1442">
        <v>266</v>
      </c>
      <c r="Z1442" s="27">
        <f t="shared" si="22"/>
        <v>266</v>
      </c>
    </row>
    <row r="1443" spans="1:26">
      <c r="A1443" t="s">
        <v>246</v>
      </c>
      <c r="B1443" t="s">
        <v>3095</v>
      </c>
      <c r="C1443" t="s">
        <v>1989</v>
      </c>
      <c r="D1443" t="s">
        <v>1053</v>
      </c>
      <c r="E1443" t="s">
        <v>54</v>
      </c>
      <c r="F1443">
        <v>12106542</v>
      </c>
      <c r="G1443">
        <v>44965</v>
      </c>
      <c r="H1443" t="s">
        <v>3109</v>
      </c>
      <c r="I1443" t="s">
        <v>248</v>
      </c>
      <c r="J1443" t="s">
        <v>259</v>
      </c>
      <c r="K1443" t="s">
        <v>250</v>
      </c>
      <c r="L1443" t="s">
        <v>251</v>
      </c>
      <c r="O1443">
        <v>44965</v>
      </c>
      <c r="P1443" t="s">
        <v>254</v>
      </c>
      <c r="Q1443" t="s">
        <v>253</v>
      </c>
      <c r="R1443">
        <v>44971</v>
      </c>
      <c r="S1443" t="s">
        <v>254</v>
      </c>
      <c r="T1443" t="s">
        <v>254</v>
      </c>
      <c r="U1443" t="s">
        <v>254</v>
      </c>
      <c r="V1443" t="s">
        <v>254</v>
      </c>
      <c r="W1443">
        <v>0</v>
      </c>
      <c r="X1443">
        <v>0</v>
      </c>
      <c r="Y1443">
        <v>724</v>
      </c>
      <c r="Z1443" s="27">
        <f t="shared" si="22"/>
        <v>724</v>
      </c>
    </row>
    <row r="1444" spans="1:26">
      <c r="A1444" t="s">
        <v>246</v>
      </c>
      <c r="B1444" t="s">
        <v>3095</v>
      </c>
      <c r="C1444" t="s">
        <v>1989</v>
      </c>
      <c r="D1444" t="s">
        <v>1053</v>
      </c>
      <c r="E1444" t="s">
        <v>54</v>
      </c>
      <c r="F1444">
        <v>12119507</v>
      </c>
      <c r="G1444">
        <v>44974</v>
      </c>
      <c r="H1444" t="s">
        <v>3110</v>
      </c>
      <c r="I1444" t="s">
        <v>255</v>
      </c>
      <c r="J1444" t="s">
        <v>249</v>
      </c>
      <c r="K1444" t="s">
        <v>268</v>
      </c>
      <c r="L1444" t="s">
        <v>251</v>
      </c>
      <c r="O1444">
        <v>44974</v>
      </c>
      <c r="P1444" t="s">
        <v>252</v>
      </c>
      <c r="Q1444" t="s">
        <v>253</v>
      </c>
      <c r="R1444">
        <v>44977</v>
      </c>
      <c r="S1444" t="s">
        <v>254</v>
      </c>
      <c r="T1444" t="s">
        <v>254</v>
      </c>
      <c r="U1444" t="s">
        <v>254</v>
      </c>
      <c r="V1444" t="s">
        <v>254</v>
      </c>
      <c r="W1444">
        <v>0</v>
      </c>
      <c r="X1444">
        <v>0</v>
      </c>
      <c r="Y1444">
        <v>720.26</v>
      </c>
      <c r="Z1444" s="27">
        <f t="shared" si="22"/>
        <v>720.26</v>
      </c>
    </row>
    <row r="1445" spans="1:26">
      <c r="A1445" t="s">
        <v>246</v>
      </c>
      <c r="B1445" t="s">
        <v>3111</v>
      </c>
      <c r="C1445" t="s">
        <v>1997</v>
      </c>
      <c r="D1445" t="s">
        <v>45</v>
      </c>
      <c r="E1445" t="s">
        <v>46</v>
      </c>
      <c r="F1445">
        <v>11982536</v>
      </c>
      <c r="G1445">
        <v>44936</v>
      </c>
      <c r="H1445" t="s">
        <v>1998</v>
      </c>
      <c r="I1445" t="s">
        <v>255</v>
      </c>
      <c r="J1445" t="s">
        <v>249</v>
      </c>
      <c r="K1445" t="s">
        <v>250</v>
      </c>
      <c r="L1445" t="s">
        <v>251</v>
      </c>
      <c r="O1445">
        <v>44944</v>
      </c>
      <c r="P1445" t="s">
        <v>252</v>
      </c>
      <c r="Q1445" t="s">
        <v>253</v>
      </c>
      <c r="R1445">
        <v>44949</v>
      </c>
      <c r="S1445" t="s">
        <v>254</v>
      </c>
      <c r="T1445" t="s">
        <v>254</v>
      </c>
      <c r="U1445" t="s">
        <v>254</v>
      </c>
      <c r="V1445" t="s">
        <v>254</v>
      </c>
      <c r="W1445">
        <v>0</v>
      </c>
      <c r="X1445">
        <v>294.5</v>
      </c>
      <c r="Y1445">
        <v>694.2</v>
      </c>
      <c r="Z1445" s="27">
        <f t="shared" si="22"/>
        <v>988.7</v>
      </c>
    </row>
    <row r="1446" spans="1:26">
      <c r="A1446" t="s">
        <v>246</v>
      </c>
      <c r="B1446" t="s">
        <v>3111</v>
      </c>
      <c r="C1446" t="s">
        <v>1997</v>
      </c>
      <c r="D1446" t="s">
        <v>45</v>
      </c>
      <c r="E1446" t="s">
        <v>46</v>
      </c>
      <c r="F1446">
        <v>11983387</v>
      </c>
      <c r="G1446">
        <v>44936</v>
      </c>
      <c r="H1446" t="s">
        <v>1999</v>
      </c>
      <c r="I1446" t="s">
        <v>255</v>
      </c>
      <c r="J1446" t="s">
        <v>249</v>
      </c>
      <c r="K1446" t="s">
        <v>250</v>
      </c>
      <c r="L1446" t="s">
        <v>251</v>
      </c>
      <c r="O1446">
        <v>44936</v>
      </c>
      <c r="P1446" t="s">
        <v>252</v>
      </c>
      <c r="Q1446" t="s">
        <v>253</v>
      </c>
      <c r="R1446">
        <v>44938</v>
      </c>
      <c r="S1446" t="s">
        <v>254</v>
      </c>
      <c r="T1446" t="s">
        <v>254</v>
      </c>
      <c r="U1446" t="s">
        <v>254</v>
      </c>
      <c r="V1446" t="s">
        <v>254</v>
      </c>
      <c r="W1446">
        <v>0</v>
      </c>
      <c r="X1446">
        <v>501.5</v>
      </c>
      <c r="Y1446">
        <v>680.4</v>
      </c>
      <c r="Z1446" s="27">
        <f t="shared" si="22"/>
        <v>1181.9000000000001</v>
      </c>
    </row>
    <row r="1447" spans="1:26">
      <c r="A1447" t="s">
        <v>246</v>
      </c>
      <c r="B1447" t="s">
        <v>3111</v>
      </c>
      <c r="C1447" t="s">
        <v>1997</v>
      </c>
      <c r="D1447" t="s">
        <v>45</v>
      </c>
      <c r="E1447" t="s">
        <v>46</v>
      </c>
      <c r="F1447">
        <v>11990772</v>
      </c>
      <c r="G1447">
        <v>44937</v>
      </c>
      <c r="H1447" t="s">
        <v>2000</v>
      </c>
      <c r="I1447" t="s">
        <v>255</v>
      </c>
      <c r="J1447" t="s">
        <v>249</v>
      </c>
      <c r="K1447" t="s">
        <v>268</v>
      </c>
      <c r="L1447" t="s">
        <v>251</v>
      </c>
      <c r="O1447">
        <v>44937</v>
      </c>
      <c r="P1447" t="s">
        <v>252</v>
      </c>
      <c r="Q1447" t="s">
        <v>253</v>
      </c>
      <c r="R1447">
        <v>44939</v>
      </c>
      <c r="S1447" t="s">
        <v>254</v>
      </c>
      <c r="T1447" t="s">
        <v>254</v>
      </c>
      <c r="U1447" t="s">
        <v>254</v>
      </c>
      <c r="V1447" t="s">
        <v>254</v>
      </c>
      <c r="W1447">
        <v>0</v>
      </c>
      <c r="X1447">
        <v>11019.68</v>
      </c>
      <c r="Y1447">
        <v>15433.84</v>
      </c>
      <c r="Z1447" s="27">
        <f t="shared" si="22"/>
        <v>26453.52</v>
      </c>
    </row>
    <row r="1448" spans="1:26">
      <c r="A1448" t="s">
        <v>246</v>
      </c>
      <c r="B1448" t="s">
        <v>3112</v>
      </c>
      <c r="C1448" t="s">
        <v>2108</v>
      </c>
      <c r="D1448" t="s">
        <v>2400</v>
      </c>
      <c r="E1448" t="s">
        <v>46</v>
      </c>
      <c r="F1448">
        <v>12137140</v>
      </c>
      <c r="G1448">
        <v>44973</v>
      </c>
      <c r="H1448" t="s">
        <v>3113</v>
      </c>
      <c r="I1448" t="s">
        <v>255</v>
      </c>
      <c r="J1448" t="s">
        <v>249</v>
      </c>
      <c r="K1448" t="s">
        <v>250</v>
      </c>
      <c r="L1448" t="s">
        <v>251</v>
      </c>
      <c r="O1448">
        <v>44973</v>
      </c>
      <c r="P1448" t="s">
        <v>252</v>
      </c>
      <c r="Q1448" t="s">
        <v>253</v>
      </c>
      <c r="R1448">
        <v>44974</v>
      </c>
      <c r="S1448" t="s">
        <v>254</v>
      </c>
      <c r="T1448" t="s">
        <v>254</v>
      </c>
      <c r="U1448" t="s">
        <v>254</v>
      </c>
      <c r="V1448" t="s">
        <v>254</v>
      </c>
      <c r="W1448">
        <v>0</v>
      </c>
      <c r="X1448">
        <v>0</v>
      </c>
      <c r="Y1448">
        <v>79</v>
      </c>
      <c r="Z1448" s="27">
        <f t="shared" si="22"/>
        <v>79</v>
      </c>
    </row>
    <row r="1449" spans="1:26">
      <c r="A1449" t="s">
        <v>246</v>
      </c>
      <c r="B1449" t="s">
        <v>3112</v>
      </c>
      <c r="C1449" t="s">
        <v>2108</v>
      </c>
      <c r="D1449" t="s">
        <v>45</v>
      </c>
      <c r="E1449" t="s">
        <v>46</v>
      </c>
      <c r="F1449">
        <v>12085403</v>
      </c>
      <c r="G1449">
        <v>44959</v>
      </c>
      <c r="H1449" t="s">
        <v>3114</v>
      </c>
      <c r="I1449" t="s">
        <v>255</v>
      </c>
      <c r="J1449" t="s">
        <v>249</v>
      </c>
      <c r="K1449" t="s">
        <v>250</v>
      </c>
      <c r="L1449" t="s">
        <v>251</v>
      </c>
      <c r="O1449">
        <v>44959</v>
      </c>
      <c r="P1449" t="s">
        <v>252</v>
      </c>
      <c r="Q1449" t="s">
        <v>257</v>
      </c>
      <c r="R1449">
        <v>44960</v>
      </c>
      <c r="S1449" t="s">
        <v>254</v>
      </c>
      <c r="T1449" t="s">
        <v>254</v>
      </c>
      <c r="U1449" t="s">
        <v>254</v>
      </c>
      <c r="V1449" t="s">
        <v>254</v>
      </c>
      <c r="W1449">
        <v>0</v>
      </c>
      <c r="X1449">
        <v>0</v>
      </c>
      <c r="Y1449">
        <v>0</v>
      </c>
      <c r="Z1449" s="27">
        <f t="shared" si="22"/>
        <v>0</v>
      </c>
    </row>
    <row r="1450" spans="1:26">
      <c r="A1450" t="s">
        <v>246</v>
      </c>
      <c r="B1450" t="s">
        <v>3112</v>
      </c>
      <c r="C1450" t="s">
        <v>2108</v>
      </c>
      <c r="D1450" t="s">
        <v>45</v>
      </c>
      <c r="E1450" t="s">
        <v>46</v>
      </c>
      <c r="F1450">
        <v>12092452</v>
      </c>
      <c r="G1450">
        <v>44960</v>
      </c>
      <c r="H1450" t="s">
        <v>3115</v>
      </c>
      <c r="I1450" t="s">
        <v>255</v>
      </c>
      <c r="J1450" t="s">
        <v>249</v>
      </c>
      <c r="K1450" t="s">
        <v>250</v>
      </c>
      <c r="L1450" t="s">
        <v>251</v>
      </c>
      <c r="O1450">
        <v>44960</v>
      </c>
      <c r="P1450" t="s">
        <v>252</v>
      </c>
      <c r="Q1450" t="s">
        <v>253</v>
      </c>
      <c r="R1450">
        <v>44963</v>
      </c>
      <c r="S1450" t="s">
        <v>254</v>
      </c>
      <c r="T1450" t="s">
        <v>254</v>
      </c>
      <c r="U1450" t="s">
        <v>254</v>
      </c>
      <c r="V1450" t="s">
        <v>254</v>
      </c>
      <c r="W1450">
        <v>0</v>
      </c>
      <c r="X1450">
        <v>0</v>
      </c>
      <c r="Y1450">
        <v>980</v>
      </c>
      <c r="Z1450" s="27">
        <f t="shared" si="22"/>
        <v>980</v>
      </c>
    </row>
    <row r="1451" spans="1:26">
      <c r="A1451" t="s">
        <v>246</v>
      </c>
      <c r="B1451" t="s">
        <v>3112</v>
      </c>
      <c r="C1451" t="s">
        <v>2108</v>
      </c>
      <c r="D1451" t="s">
        <v>45</v>
      </c>
      <c r="E1451" t="s">
        <v>46</v>
      </c>
      <c r="F1451">
        <v>12142764</v>
      </c>
      <c r="G1451">
        <v>44974</v>
      </c>
      <c r="H1451" t="s">
        <v>3116</v>
      </c>
      <c r="I1451" t="s">
        <v>271</v>
      </c>
      <c r="J1451" t="s">
        <v>249</v>
      </c>
      <c r="K1451" t="s">
        <v>250</v>
      </c>
      <c r="L1451" t="s">
        <v>251</v>
      </c>
      <c r="O1451">
        <v>44974</v>
      </c>
      <c r="P1451" t="s">
        <v>252</v>
      </c>
      <c r="Q1451" t="s">
        <v>253</v>
      </c>
      <c r="R1451">
        <v>44980</v>
      </c>
      <c r="S1451" t="s">
        <v>254</v>
      </c>
      <c r="T1451" t="s">
        <v>254</v>
      </c>
      <c r="U1451" t="s">
        <v>254</v>
      </c>
      <c r="V1451" t="s">
        <v>254</v>
      </c>
      <c r="W1451">
        <v>0</v>
      </c>
      <c r="X1451">
        <v>0</v>
      </c>
      <c r="Y1451">
        <v>39.5</v>
      </c>
      <c r="Z1451" s="27">
        <f t="shared" si="22"/>
        <v>39.5</v>
      </c>
    </row>
    <row r="1452" spans="1:26">
      <c r="A1452" t="s">
        <v>246</v>
      </c>
      <c r="B1452" t="s">
        <v>3112</v>
      </c>
      <c r="C1452" t="s">
        <v>2108</v>
      </c>
      <c r="D1452" t="s">
        <v>45</v>
      </c>
      <c r="E1452" t="s">
        <v>46</v>
      </c>
      <c r="F1452">
        <v>12163383</v>
      </c>
      <c r="G1452">
        <v>44984</v>
      </c>
      <c r="H1452" t="s">
        <v>3117</v>
      </c>
      <c r="I1452" t="s">
        <v>271</v>
      </c>
      <c r="J1452" t="s">
        <v>249</v>
      </c>
      <c r="K1452" t="s">
        <v>250</v>
      </c>
      <c r="L1452" t="s">
        <v>251</v>
      </c>
      <c r="O1452">
        <v>44984</v>
      </c>
      <c r="P1452" t="s">
        <v>252</v>
      </c>
      <c r="Q1452" t="s">
        <v>257</v>
      </c>
      <c r="R1452">
        <v>44985</v>
      </c>
      <c r="S1452" t="s">
        <v>254</v>
      </c>
      <c r="T1452" t="s">
        <v>254</v>
      </c>
      <c r="U1452" t="s">
        <v>254</v>
      </c>
      <c r="V1452" t="s">
        <v>254</v>
      </c>
      <c r="W1452">
        <v>0</v>
      </c>
      <c r="X1452">
        <v>0</v>
      </c>
      <c r="Y1452">
        <v>0</v>
      </c>
      <c r="Z1452" s="27">
        <f t="shared" si="22"/>
        <v>0</v>
      </c>
    </row>
    <row r="1453" spans="1:26">
      <c r="A1453" t="s">
        <v>246</v>
      </c>
      <c r="B1453" t="s">
        <v>3112</v>
      </c>
      <c r="C1453" t="s">
        <v>2108</v>
      </c>
      <c r="D1453" t="s">
        <v>45</v>
      </c>
      <c r="E1453" t="s">
        <v>46</v>
      </c>
      <c r="F1453">
        <v>12163998</v>
      </c>
      <c r="G1453">
        <v>44984</v>
      </c>
      <c r="H1453" t="s">
        <v>3118</v>
      </c>
      <c r="I1453" t="s">
        <v>271</v>
      </c>
      <c r="J1453" t="s">
        <v>249</v>
      </c>
      <c r="K1453" t="s">
        <v>250</v>
      </c>
      <c r="L1453" t="s">
        <v>251</v>
      </c>
      <c r="O1453">
        <v>44984</v>
      </c>
      <c r="P1453" t="s">
        <v>252</v>
      </c>
      <c r="Q1453" t="s">
        <v>257</v>
      </c>
      <c r="R1453">
        <v>44985</v>
      </c>
      <c r="S1453" t="s">
        <v>254</v>
      </c>
      <c r="T1453" t="s">
        <v>254</v>
      </c>
      <c r="U1453" t="s">
        <v>254</v>
      </c>
      <c r="V1453" t="s">
        <v>254</v>
      </c>
      <c r="W1453">
        <v>0</v>
      </c>
      <c r="X1453">
        <v>0</v>
      </c>
      <c r="Y1453">
        <v>0</v>
      </c>
      <c r="Z1453" s="27">
        <f t="shared" si="22"/>
        <v>0</v>
      </c>
    </row>
    <row r="1454" spans="1:26">
      <c r="A1454" t="s">
        <v>246</v>
      </c>
      <c r="B1454" t="s">
        <v>3112</v>
      </c>
      <c r="C1454" t="s">
        <v>2108</v>
      </c>
      <c r="D1454" t="s">
        <v>2404</v>
      </c>
      <c r="E1454" t="s">
        <v>46</v>
      </c>
      <c r="F1454">
        <v>12107209</v>
      </c>
      <c r="G1454">
        <v>44965</v>
      </c>
      <c r="H1454" t="s">
        <v>3119</v>
      </c>
      <c r="I1454" t="s">
        <v>248</v>
      </c>
      <c r="J1454" t="s">
        <v>259</v>
      </c>
      <c r="K1454" t="s">
        <v>250</v>
      </c>
      <c r="L1454" t="s">
        <v>251</v>
      </c>
      <c r="O1454">
        <v>44965</v>
      </c>
      <c r="P1454" t="s">
        <v>254</v>
      </c>
      <c r="Q1454" t="s">
        <v>253</v>
      </c>
      <c r="R1454">
        <v>44970</v>
      </c>
      <c r="S1454" t="s">
        <v>254</v>
      </c>
      <c r="T1454" t="s">
        <v>254</v>
      </c>
      <c r="U1454" t="s">
        <v>254</v>
      </c>
      <c r="V1454" t="s">
        <v>254</v>
      </c>
      <c r="W1454">
        <v>0</v>
      </c>
      <c r="X1454">
        <v>0</v>
      </c>
      <c r="Y1454">
        <v>4648.9999389648438</v>
      </c>
      <c r="Z1454" s="27">
        <f t="shared" si="22"/>
        <v>4648.9999389648438</v>
      </c>
    </row>
    <row r="1455" spans="1:26">
      <c r="A1455" t="s">
        <v>246</v>
      </c>
      <c r="B1455" t="s">
        <v>3112</v>
      </c>
      <c r="C1455" t="s">
        <v>2108</v>
      </c>
      <c r="D1455" t="s">
        <v>2404</v>
      </c>
      <c r="E1455" t="s">
        <v>46</v>
      </c>
      <c r="F1455">
        <v>12125590</v>
      </c>
      <c r="G1455">
        <v>44971</v>
      </c>
      <c r="H1455" t="s">
        <v>3120</v>
      </c>
      <c r="I1455" t="s">
        <v>248</v>
      </c>
      <c r="J1455" t="s">
        <v>259</v>
      </c>
      <c r="K1455" t="s">
        <v>250</v>
      </c>
      <c r="L1455" t="s">
        <v>251</v>
      </c>
      <c r="O1455">
        <v>44971</v>
      </c>
      <c r="P1455" t="s">
        <v>254</v>
      </c>
      <c r="Q1455" t="s">
        <v>253</v>
      </c>
      <c r="R1455">
        <v>44975</v>
      </c>
      <c r="S1455" t="s">
        <v>254</v>
      </c>
      <c r="T1455" t="s">
        <v>254</v>
      </c>
      <c r="U1455" t="s">
        <v>254</v>
      </c>
      <c r="V1455" t="s">
        <v>254</v>
      </c>
      <c r="W1455">
        <v>0</v>
      </c>
      <c r="X1455">
        <v>0</v>
      </c>
      <c r="Y1455">
        <v>725</v>
      </c>
      <c r="Z1455" s="27">
        <f t="shared" si="22"/>
        <v>725</v>
      </c>
    </row>
    <row r="1456" spans="1:26">
      <c r="A1456" t="s">
        <v>246</v>
      </c>
      <c r="B1456" t="s">
        <v>3112</v>
      </c>
      <c r="C1456" t="s">
        <v>2108</v>
      </c>
      <c r="D1456" t="s">
        <v>1005</v>
      </c>
      <c r="E1456" t="s">
        <v>46</v>
      </c>
      <c r="F1456">
        <v>12173314</v>
      </c>
      <c r="G1456">
        <v>44985</v>
      </c>
      <c r="H1456" t="s">
        <v>3121</v>
      </c>
      <c r="I1456" t="s">
        <v>248</v>
      </c>
      <c r="J1456" t="s">
        <v>249</v>
      </c>
      <c r="K1456" t="s">
        <v>250</v>
      </c>
      <c r="L1456" t="s">
        <v>251</v>
      </c>
      <c r="O1456">
        <v>44985</v>
      </c>
      <c r="P1456" t="s">
        <v>252</v>
      </c>
      <c r="Q1456" t="s">
        <v>1406</v>
      </c>
      <c r="S1456" t="s">
        <v>254</v>
      </c>
      <c r="T1456" t="s">
        <v>254</v>
      </c>
      <c r="U1456" t="s">
        <v>254</v>
      </c>
      <c r="V1456" t="s">
        <v>254</v>
      </c>
      <c r="W1456">
        <v>0</v>
      </c>
      <c r="X1456">
        <v>0</v>
      </c>
      <c r="Y1456">
        <v>0</v>
      </c>
      <c r="Z1456" s="27">
        <f t="shared" si="22"/>
        <v>0</v>
      </c>
    </row>
    <row r="1457" spans="1:26">
      <c r="A1457" t="s">
        <v>246</v>
      </c>
      <c r="B1457" t="s">
        <v>3112</v>
      </c>
      <c r="C1457" t="s">
        <v>2108</v>
      </c>
      <c r="D1457" t="s">
        <v>1005</v>
      </c>
      <c r="E1457" t="s">
        <v>46</v>
      </c>
      <c r="F1457">
        <v>12174128</v>
      </c>
      <c r="G1457">
        <v>44985</v>
      </c>
      <c r="H1457" t="s">
        <v>3122</v>
      </c>
      <c r="I1457" t="s">
        <v>248</v>
      </c>
      <c r="J1457" t="s">
        <v>249</v>
      </c>
      <c r="K1457" t="s">
        <v>250</v>
      </c>
      <c r="L1457" t="s">
        <v>251</v>
      </c>
      <c r="O1457">
        <v>44985</v>
      </c>
      <c r="P1457" t="s">
        <v>252</v>
      </c>
      <c r="Q1457" t="s">
        <v>1406</v>
      </c>
      <c r="S1457" t="s">
        <v>254</v>
      </c>
      <c r="T1457" t="s">
        <v>254</v>
      </c>
      <c r="U1457" t="s">
        <v>254</v>
      </c>
      <c r="V1457" t="s">
        <v>254</v>
      </c>
      <c r="W1457">
        <v>0</v>
      </c>
      <c r="X1457">
        <v>0</v>
      </c>
      <c r="Y1457">
        <v>0</v>
      </c>
      <c r="Z1457" s="27">
        <f t="shared" si="22"/>
        <v>0</v>
      </c>
    </row>
    <row r="1458" spans="1:26">
      <c r="A1458" t="s">
        <v>246</v>
      </c>
      <c r="B1458" t="s">
        <v>118</v>
      </c>
      <c r="C1458" t="s">
        <v>119</v>
      </c>
      <c r="D1458" t="s">
        <v>611</v>
      </c>
      <c r="E1458" t="s">
        <v>46</v>
      </c>
      <c r="F1458">
        <v>11884152</v>
      </c>
      <c r="G1458">
        <v>44908</v>
      </c>
      <c r="H1458" t="s">
        <v>1311</v>
      </c>
      <c r="I1458" t="s">
        <v>248</v>
      </c>
      <c r="J1458" t="s">
        <v>249</v>
      </c>
      <c r="K1458" t="s">
        <v>268</v>
      </c>
      <c r="L1458" t="s">
        <v>251</v>
      </c>
      <c r="O1458">
        <v>44908</v>
      </c>
      <c r="P1458" t="s">
        <v>252</v>
      </c>
      <c r="Q1458" t="s">
        <v>253</v>
      </c>
      <c r="R1458">
        <v>44909</v>
      </c>
      <c r="S1458" t="s">
        <v>254</v>
      </c>
      <c r="T1458" t="s">
        <v>254</v>
      </c>
      <c r="U1458" t="s">
        <v>254</v>
      </c>
      <c r="V1458" t="s">
        <v>254</v>
      </c>
      <c r="W1458">
        <v>742.9</v>
      </c>
      <c r="X1458">
        <v>10838.7</v>
      </c>
      <c r="Y1458">
        <v>11622.31</v>
      </c>
      <c r="Z1458" s="27">
        <f t="shared" si="22"/>
        <v>23203.91</v>
      </c>
    </row>
    <row r="1459" spans="1:26">
      <c r="A1459" t="s">
        <v>246</v>
      </c>
      <c r="B1459" t="s">
        <v>118</v>
      </c>
      <c r="C1459" t="s">
        <v>119</v>
      </c>
      <c r="D1459" t="s">
        <v>45</v>
      </c>
      <c r="E1459" t="s">
        <v>46</v>
      </c>
      <c r="F1459">
        <v>8452445</v>
      </c>
      <c r="G1459">
        <v>44909</v>
      </c>
      <c r="H1459" t="s">
        <v>1312</v>
      </c>
      <c r="I1459" t="s">
        <v>255</v>
      </c>
      <c r="L1459" t="s">
        <v>251</v>
      </c>
      <c r="O1459">
        <v>44909</v>
      </c>
      <c r="P1459" t="s">
        <v>252</v>
      </c>
      <c r="Q1459" t="s">
        <v>263</v>
      </c>
      <c r="R1459">
        <v>44910</v>
      </c>
      <c r="S1459" t="s">
        <v>254</v>
      </c>
      <c r="T1459" t="s">
        <v>254</v>
      </c>
      <c r="U1459" t="s">
        <v>254</v>
      </c>
      <c r="V1459" t="s">
        <v>254</v>
      </c>
      <c r="W1459">
        <v>590</v>
      </c>
      <c r="X1459">
        <v>0</v>
      </c>
      <c r="Y1459">
        <v>0</v>
      </c>
      <c r="Z1459" s="27">
        <f t="shared" si="22"/>
        <v>590</v>
      </c>
    </row>
    <row r="1460" spans="1:26">
      <c r="A1460" t="s">
        <v>246</v>
      </c>
      <c r="B1460" t="s">
        <v>118</v>
      </c>
      <c r="C1460" t="s">
        <v>119</v>
      </c>
      <c r="D1460" t="s">
        <v>45</v>
      </c>
      <c r="E1460" t="s">
        <v>46</v>
      </c>
      <c r="F1460">
        <v>11768311</v>
      </c>
      <c r="G1460">
        <v>44882</v>
      </c>
      <c r="H1460" t="s">
        <v>3123</v>
      </c>
      <c r="I1460" t="s">
        <v>2437</v>
      </c>
      <c r="J1460" t="s">
        <v>259</v>
      </c>
      <c r="K1460" t="s">
        <v>3124</v>
      </c>
      <c r="L1460" t="s">
        <v>251</v>
      </c>
      <c r="O1460">
        <v>44918</v>
      </c>
      <c r="P1460" t="s">
        <v>254</v>
      </c>
      <c r="Q1460" t="s">
        <v>253</v>
      </c>
      <c r="R1460">
        <v>44922</v>
      </c>
      <c r="S1460" t="s">
        <v>254</v>
      </c>
      <c r="T1460" t="s">
        <v>254</v>
      </c>
      <c r="U1460" t="s">
        <v>254</v>
      </c>
      <c r="V1460" t="s">
        <v>254</v>
      </c>
      <c r="W1460">
        <v>0</v>
      </c>
      <c r="X1460">
        <v>0</v>
      </c>
      <c r="Y1460">
        <v>0</v>
      </c>
      <c r="Z1460" s="27">
        <f t="shared" si="22"/>
        <v>0</v>
      </c>
    </row>
    <row r="1461" spans="1:26">
      <c r="A1461" t="s">
        <v>246</v>
      </c>
      <c r="B1461" t="s">
        <v>3125</v>
      </c>
      <c r="C1461" t="s">
        <v>2002</v>
      </c>
      <c r="D1461" t="s">
        <v>2699</v>
      </c>
      <c r="E1461" t="s">
        <v>46</v>
      </c>
      <c r="F1461">
        <v>12137972</v>
      </c>
      <c r="G1461">
        <v>44973</v>
      </c>
      <c r="H1461" t="s">
        <v>3126</v>
      </c>
      <c r="I1461" t="s">
        <v>271</v>
      </c>
      <c r="J1461" t="s">
        <v>249</v>
      </c>
      <c r="K1461" t="s">
        <v>250</v>
      </c>
      <c r="L1461" t="s">
        <v>251</v>
      </c>
      <c r="O1461">
        <v>44973</v>
      </c>
      <c r="P1461" t="s">
        <v>252</v>
      </c>
      <c r="Q1461" t="s">
        <v>253</v>
      </c>
      <c r="R1461">
        <v>44981</v>
      </c>
      <c r="S1461" t="s">
        <v>254</v>
      </c>
      <c r="T1461" t="s">
        <v>254</v>
      </c>
      <c r="U1461" t="s">
        <v>254</v>
      </c>
      <c r="V1461" t="s">
        <v>254</v>
      </c>
      <c r="W1461">
        <v>0</v>
      </c>
      <c r="X1461">
        <v>0</v>
      </c>
      <c r="Y1461">
        <v>542.74</v>
      </c>
      <c r="Z1461" s="27">
        <f t="shared" si="22"/>
        <v>542.74</v>
      </c>
    </row>
    <row r="1462" spans="1:26">
      <c r="A1462" t="s">
        <v>246</v>
      </c>
      <c r="B1462" t="s">
        <v>3125</v>
      </c>
      <c r="C1462" t="s">
        <v>2002</v>
      </c>
      <c r="D1462" t="s">
        <v>1003</v>
      </c>
      <c r="E1462" t="s">
        <v>46</v>
      </c>
      <c r="F1462">
        <v>11981667</v>
      </c>
      <c r="G1462">
        <v>44937</v>
      </c>
      <c r="H1462" t="s">
        <v>2003</v>
      </c>
      <c r="I1462" t="s">
        <v>255</v>
      </c>
      <c r="J1462" t="s">
        <v>249</v>
      </c>
      <c r="K1462" t="s">
        <v>268</v>
      </c>
      <c r="L1462" t="s">
        <v>251</v>
      </c>
      <c r="O1462">
        <v>44938</v>
      </c>
      <c r="P1462" t="s">
        <v>252</v>
      </c>
      <c r="Q1462" t="s">
        <v>253</v>
      </c>
      <c r="R1462">
        <v>44942</v>
      </c>
      <c r="S1462" t="s">
        <v>254</v>
      </c>
      <c r="T1462" t="s">
        <v>254</v>
      </c>
      <c r="U1462" t="s">
        <v>254</v>
      </c>
      <c r="V1462" t="s">
        <v>254</v>
      </c>
      <c r="W1462">
        <v>0</v>
      </c>
      <c r="X1462">
        <v>14823.25</v>
      </c>
      <c r="Y1462">
        <v>37426.699999999997</v>
      </c>
      <c r="Z1462" s="27">
        <f t="shared" si="22"/>
        <v>52249.95</v>
      </c>
    </row>
    <row r="1463" spans="1:26">
      <c r="A1463" t="s">
        <v>246</v>
      </c>
      <c r="B1463" t="s">
        <v>3125</v>
      </c>
      <c r="C1463" t="s">
        <v>2002</v>
      </c>
      <c r="D1463" t="s">
        <v>45</v>
      </c>
      <c r="E1463" t="s">
        <v>46</v>
      </c>
      <c r="F1463">
        <v>1561493</v>
      </c>
      <c r="G1463">
        <v>44956</v>
      </c>
      <c r="H1463" t="s">
        <v>2004</v>
      </c>
      <c r="I1463" t="s">
        <v>255</v>
      </c>
      <c r="J1463" t="s">
        <v>249</v>
      </c>
      <c r="K1463" t="s">
        <v>805</v>
      </c>
      <c r="L1463" t="s">
        <v>251</v>
      </c>
      <c r="O1463">
        <v>44956</v>
      </c>
      <c r="P1463" t="s">
        <v>252</v>
      </c>
      <c r="Q1463" t="s">
        <v>253</v>
      </c>
      <c r="R1463">
        <v>44957</v>
      </c>
      <c r="S1463" t="s">
        <v>254</v>
      </c>
      <c r="T1463" t="s">
        <v>254</v>
      </c>
      <c r="U1463" t="s">
        <v>254</v>
      </c>
      <c r="V1463" t="s">
        <v>254</v>
      </c>
      <c r="W1463">
        <v>0</v>
      </c>
      <c r="X1463">
        <v>0</v>
      </c>
      <c r="Y1463">
        <v>6499.22</v>
      </c>
      <c r="Z1463" s="27">
        <f t="shared" si="22"/>
        <v>6499.22</v>
      </c>
    </row>
    <row r="1464" spans="1:26">
      <c r="A1464" t="s">
        <v>246</v>
      </c>
      <c r="B1464" t="s">
        <v>3125</v>
      </c>
      <c r="C1464" t="s">
        <v>2002</v>
      </c>
      <c r="D1464" t="s">
        <v>45</v>
      </c>
      <c r="E1464" t="s">
        <v>46</v>
      </c>
      <c r="F1464">
        <v>5560785</v>
      </c>
      <c r="G1464">
        <v>44971</v>
      </c>
      <c r="H1464" t="s">
        <v>3127</v>
      </c>
      <c r="I1464" t="s">
        <v>271</v>
      </c>
      <c r="J1464" t="s">
        <v>249</v>
      </c>
      <c r="K1464" t="s">
        <v>250</v>
      </c>
      <c r="L1464" t="s">
        <v>251</v>
      </c>
      <c r="O1464">
        <v>44972</v>
      </c>
      <c r="P1464" t="s">
        <v>252</v>
      </c>
      <c r="Q1464" t="s">
        <v>253</v>
      </c>
      <c r="R1464">
        <v>44979</v>
      </c>
      <c r="S1464" t="s">
        <v>254</v>
      </c>
      <c r="T1464" t="s">
        <v>254</v>
      </c>
      <c r="U1464" t="s">
        <v>254</v>
      </c>
      <c r="V1464" t="s">
        <v>254</v>
      </c>
      <c r="W1464">
        <v>0</v>
      </c>
      <c r="X1464">
        <v>0</v>
      </c>
      <c r="Y1464">
        <v>7</v>
      </c>
      <c r="Z1464" s="27">
        <f t="shared" si="22"/>
        <v>7</v>
      </c>
    </row>
    <row r="1465" spans="1:26">
      <c r="A1465" t="s">
        <v>246</v>
      </c>
      <c r="B1465" t="s">
        <v>3125</v>
      </c>
      <c r="C1465" t="s">
        <v>2002</v>
      </c>
      <c r="D1465" t="s">
        <v>2404</v>
      </c>
      <c r="E1465" t="s">
        <v>46</v>
      </c>
      <c r="F1465">
        <v>12127071</v>
      </c>
      <c r="G1465">
        <v>44971</v>
      </c>
      <c r="H1465" t="s">
        <v>3128</v>
      </c>
      <c r="I1465" t="s">
        <v>248</v>
      </c>
      <c r="J1465" t="s">
        <v>259</v>
      </c>
      <c r="K1465" t="s">
        <v>250</v>
      </c>
      <c r="L1465" t="s">
        <v>251</v>
      </c>
      <c r="O1465">
        <v>44971</v>
      </c>
      <c r="P1465" t="s">
        <v>254</v>
      </c>
      <c r="Q1465" t="s">
        <v>257</v>
      </c>
      <c r="S1465" t="s">
        <v>254</v>
      </c>
      <c r="T1465" t="s">
        <v>254</v>
      </c>
      <c r="U1465" t="s">
        <v>254</v>
      </c>
      <c r="V1465" t="s">
        <v>254</v>
      </c>
      <c r="W1465">
        <v>0</v>
      </c>
      <c r="X1465">
        <v>0</v>
      </c>
      <c r="Y1465">
        <v>0</v>
      </c>
      <c r="Z1465" s="27">
        <f t="shared" si="22"/>
        <v>0</v>
      </c>
    </row>
    <row r="1466" spans="1:26">
      <c r="A1466" t="s">
        <v>246</v>
      </c>
      <c r="B1466" t="s">
        <v>3125</v>
      </c>
      <c r="C1466" t="s">
        <v>2002</v>
      </c>
      <c r="D1466" t="s">
        <v>1802</v>
      </c>
      <c r="E1466" t="s">
        <v>46</v>
      </c>
      <c r="F1466">
        <v>11982187</v>
      </c>
      <c r="G1466">
        <v>44935</v>
      </c>
      <c r="H1466" t="s">
        <v>2005</v>
      </c>
      <c r="I1466" t="s">
        <v>255</v>
      </c>
      <c r="J1466" t="s">
        <v>249</v>
      </c>
      <c r="K1466" t="s">
        <v>250</v>
      </c>
      <c r="L1466" t="s">
        <v>251</v>
      </c>
      <c r="O1466">
        <v>44935</v>
      </c>
      <c r="P1466" t="s">
        <v>252</v>
      </c>
      <c r="Q1466" t="s">
        <v>253</v>
      </c>
      <c r="R1466">
        <v>44938</v>
      </c>
      <c r="S1466" t="s">
        <v>254</v>
      </c>
      <c r="T1466" t="s">
        <v>254</v>
      </c>
      <c r="U1466" t="s">
        <v>254</v>
      </c>
      <c r="V1466" t="s">
        <v>254</v>
      </c>
      <c r="W1466">
        <v>0</v>
      </c>
      <c r="X1466">
        <v>2922</v>
      </c>
      <c r="Y1466">
        <v>3801.03</v>
      </c>
      <c r="Z1466" s="27">
        <f t="shared" si="22"/>
        <v>6723.0300000000007</v>
      </c>
    </row>
    <row r="1467" spans="1:26">
      <c r="A1467" t="s">
        <v>246</v>
      </c>
      <c r="B1467" t="s">
        <v>3125</v>
      </c>
      <c r="C1467" t="s">
        <v>2002</v>
      </c>
      <c r="D1467" t="s">
        <v>1005</v>
      </c>
      <c r="E1467" t="s">
        <v>46</v>
      </c>
      <c r="F1467">
        <v>12001824</v>
      </c>
      <c r="G1467">
        <v>44939</v>
      </c>
      <c r="H1467" t="s">
        <v>2006</v>
      </c>
      <c r="I1467" t="s">
        <v>255</v>
      </c>
      <c r="J1467" t="s">
        <v>249</v>
      </c>
      <c r="K1467" t="s">
        <v>250</v>
      </c>
      <c r="L1467" t="s">
        <v>251</v>
      </c>
      <c r="O1467">
        <v>44942</v>
      </c>
      <c r="P1467" t="s">
        <v>252</v>
      </c>
      <c r="Q1467" t="s">
        <v>257</v>
      </c>
      <c r="S1467" t="s">
        <v>254</v>
      </c>
      <c r="T1467" t="s">
        <v>254</v>
      </c>
      <c r="U1467" t="s">
        <v>254</v>
      </c>
      <c r="V1467" t="s">
        <v>254</v>
      </c>
      <c r="W1467">
        <v>0</v>
      </c>
      <c r="X1467">
        <v>0</v>
      </c>
      <c r="Y1467">
        <v>0</v>
      </c>
      <c r="Z1467" s="27">
        <f t="shared" si="22"/>
        <v>0</v>
      </c>
    </row>
    <row r="1468" spans="1:26">
      <c r="A1468" t="s">
        <v>246</v>
      </c>
      <c r="B1468" t="s">
        <v>3125</v>
      </c>
      <c r="C1468" t="s">
        <v>2002</v>
      </c>
      <c r="D1468" t="s">
        <v>1005</v>
      </c>
      <c r="E1468" t="s">
        <v>46</v>
      </c>
      <c r="F1468">
        <v>12016477</v>
      </c>
      <c r="G1468">
        <v>44944</v>
      </c>
      <c r="H1468" t="s">
        <v>2007</v>
      </c>
      <c r="I1468" t="s">
        <v>255</v>
      </c>
      <c r="J1468" t="s">
        <v>249</v>
      </c>
      <c r="K1468" t="s">
        <v>250</v>
      </c>
      <c r="L1468" t="s">
        <v>251</v>
      </c>
      <c r="O1468">
        <v>44944</v>
      </c>
      <c r="P1468" t="s">
        <v>252</v>
      </c>
      <c r="Q1468" t="s">
        <v>1406</v>
      </c>
      <c r="S1468" t="s">
        <v>254</v>
      </c>
      <c r="T1468" t="s">
        <v>254</v>
      </c>
      <c r="U1468" t="s">
        <v>254</v>
      </c>
      <c r="V1468" t="s">
        <v>254</v>
      </c>
      <c r="W1468">
        <v>0</v>
      </c>
      <c r="X1468">
        <v>0</v>
      </c>
      <c r="Y1468">
        <v>0</v>
      </c>
      <c r="Z1468" s="27">
        <f t="shared" si="22"/>
        <v>0</v>
      </c>
    </row>
    <row r="1469" spans="1:26">
      <c r="A1469" t="s">
        <v>246</v>
      </c>
      <c r="B1469" t="s">
        <v>3125</v>
      </c>
      <c r="C1469" t="s">
        <v>2002</v>
      </c>
      <c r="D1469" t="s">
        <v>2706</v>
      </c>
      <c r="E1469" t="s">
        <v>46</v>
      </c>
      <c r="F1469">
        <v>12157987</v>
      </c>
      <c r="G1469">
        <v>44981</v>
      </c>
      <c r="H1469" t="s">
        <v>3129</v>
      </c>
      <c r="I1469" t="s">
        <v>248</v>
      </c>
      <c r="J1469" t="s">
        <v>249</v>
      </c>
      <c r="K1469" t="s">
        <v>268</v>
      </c>
      <c r="L1469" t="s">
        <v>251</v>
      </c>
      <c r="O1469">
        <v>44981</v>
      </c>
      <c r="P1469" t="s">
        <v>252</v>
      </c>
      <c r="Q1469" t="s">
        <v>257</v>
      </c>
      <c r="S1469" t="s">
        <v>254</v>
      </c>
      <c r="T1469" t="s">
        <v>254</v>
      </c>
      <c r="U1469" t="s">
        <v>254</v>
      </c>
      <c r="V1469" t="s">
        <v>254</v>
      </c>
      <c r="W1469">
        <v>0</v>
      </c>
      <c r="X1469">
        <v>0</v>
      </c>
      <c r="Y1469">
        <v>0</v>
      </c>
      <c r="Z1469" s="27">
        <f t="shared" si="22"/>
        <v>0</v>
      </c>
    </row>
    <row r="1470" spans="1:26">
      <c r="A1470" t="s">
        <v>246</v>
      </c>
      <c r="B1470" t="s">
        <v>3125</v>
      </c>
      <c r="C1470" t="s">
        <v>2002</v>
      </c>
      <c r="D1470" t="s">
        <v>1805</v>
      </c>
      <c r="E1470" t="s">
        <v>46</v>
      </c>
      <c r="F1470">
        <v>12049176</v>
      </c>
      <c r="G1470">
        <v>44952</v>
      </c>
      <c r="H1470" t="s">
        <v>2008</v>
      </c>
      <c r="I1470" t="s">
        <v>255</v>
      </c>
      <c r="J1470" t="s">
        <v>249</v>
      </c>
      <c r="K1470" t="s">
        <v>250</v>
      </c>
      <c r="L1470" t="s">
        <v>251</v>
      </c>
      <c r="O1470">
        <v>44956</v>
      </c>
      <c r="P1470" t="s">
        <v>252</v>
      </c>
      <c r="Q1470" t="s">
        <v>253</v>
      </c>
      <c r="R1470">
        <v>44959</v>
      </c>
      <c r="S1470" t="s">
        <v>254</v>
      </c>
      <c r="T1470" t="s">
        <v>254</v>
      </c>
      <c r="U1470" t="s">
        <v>254</v>
      </c>
      <c r="V1470" t="s">
        <v>254</v>
      </c>
      <c r="W1470">
        <v>0</v>
      </c>
      <c r="X1470">
        <v>0</v>
      </c>
      <c r="Y1470">
        <v>2237.5</v>
      </c>
      <c r="Z1470" s="27">
        <f t="shared" si="22"/>
        <v>2237.5</v>
      </c>
    </row>
    <row r="1471" spans="1:26">
      <c r="A1471" t="s">
        <v>246</v>
      </c>
      <c r="B1471" t="s">
        <v>3130</v>
      </c>
      <c r="C1471" t="s">
        <v>948</v>
      </c>
      <c r="D1471" t="s">
        <v>343</v>
      </c>
      <c r="E1471" t="s">
        <v>54</v>
      </c>
      <c r="F1471">
        <v>11968897</v>
      </c>
      <c r="G1471">
        <v>44953</v>
      </c>
      <c r="H1471" t="s">
        <v>2009</v>
      </c>
      <c r="I1471" t="s">
        <v>255</v>
      </c>
      <c r="J1471" t="s">
        <v>249</v>
      </c>
      <c r="K1471" t="s">
        <v>250</v>
      </c>
      <c r="L1471" t="s">
        <v>251</v>
      </c>
      <c r="O1471">
        <v>44953</v>
      </c>
      <c r="P1471" t="s">
        <v>252</v>
      </c>
      <c r="Q1471" t="s">
        <v>253</v>
      </c>
      <c r="R1471">
        <v>44957</v>
      </c>
      <c r="S1471" t="s">
        <v>254</v>
      </c>
      <c r="T1471" t="s">
        <v>254</v>
      </c>
      <c r="U1471" t="s">
        <v>254</v>
      </c>
      <c r="V1471" t="s">
        <v>254</v>
      </c>
      <c r="W1471">
        <v>0</v>
      </c>
      <c r="X1471">
        <v>197.5</v>
      </c>
      <c r="Y1471">
        <v>28432.1</v>
      </c>
      <c r="Z1471" s="27">
        <f t="shared" si="22"/>
        <v>28629.599999999999</v>
      </c>
    </row>
    <row r="1472" spans="1:26">
      <c r="A1472" t="s">
        <v>246</v>
      </c>
      <c r="B1472" t="s">
        <v>3130</v>
      </c>
      <c r="C1472" t="s">
        <v>948</v>
      </c>
      <c r="D1472" t="s">
        <v>343</v>
      </c>
      <c r="E1472" t="s">
        <v>54</v>
      </c>
      <c r="F1472">
        <v>12077354</v>
      </c>
      <c r="G1472">
        <v>44958</v>
      </c>
      <c r="H1472" t="s">
        <v>3131</v>
      </c>
      <c r="I1472" t="s">
        <v>255</v>
      </c>
      <c r="J1472" t="s">
        <v>249</v>
      </c>
      <c r="K1472" t="s">
        <v>250</v>
      </c>
      <c r="L1472" t="s">
        <v>251</v>
      </c>
      <c r="O1472">
        <v>44958</v>
      </c>
      <c r="P1472" t="s">
        <v>252</v>
      </c>
      <c r="Q1472" t="s">
        <v>253</v>
      </c>
      <c r="R1472">
        <v>44963</v>
      </c>
      <c r="S1472" t="s">
        <v>254</v>
      </c>
      <c r="T1472" t="s">
        <v>254</v>
      </c>
      <c r="U1472" t="s">
        <v>254</v>
      </c>
      <c r="V1472" t="s">
        <v>254</v>
      </c>
      <c r="W1472">
        <v>0</v>
      </c>
      <c r="X1472">
        <v>0</v>
      </c>
      <c r="Y1472">
        <v>3861.05</v>
      </c>
      <c r="Z1472" s="27">
        <f t="shared" ref="Z1472:Z1486" si="23">SUM(W1472:Y1472)</f>
        <v>3861.05</v>
      </c>
    </row>
    <row r="1473" spans="1:26">
      <c r="A1473" t="s">
        <v>246</v>
      </c>
      <c r="B1473" t="s">
        <v>3130</v>
      </c>
      <c r="C1473" t="s">
        <v>948</v>
      </c>
      <c r="D1473" t="s">
        <v>344</v>
      </c>
      <c r="E1473" t="s">
        <v>54</v>
      </c>
      <c r="F1473">
        <v>12042880</v>
      </c>
      <c r="G1473">
        <v>44951</v>
      </c>
      <c r="H1473" t="s">
        <v>2010</v>
      </c>
      <c r="I1473" t="s">
        <v>255</v>
      </c>
      <c r="J1473" t="s">
        <v>249</v>
      </c>
      <c r="K1473" t="s">
        <v>250</v>
      </c>
      <c r="L1473" t="s">
        <v>251</v>
      </c>
      <c r="O1473">
        <v>44951</v>
      </c>
      <c r="P1473" t="s">
        <v>252</v>
      </c>
      <c r="Q1473" t="s">
        <v>253</v>
      </c>
      <c r="R1473">
        <v>44952</v>
      </c>
      <c r="S1473" t="s">
        <v>254</v>
      </c>
      <c r="T1473" t="s">
        <v>254</v>
      </c>
      <c r="U1473" t="s">
        <v>254</v>
      </c>
      <c r="V1473" t="s">
        <v>254</v>
      </c>
      <c r="W1473">
        <v>0</v>
      </c>
      <c r="X1473">
        <v>3420.5</v>
      </c>
      <c r="Y1473">
        <v>26883</v>
      </c>
      <c r="Z1473" s="27">
        <f t="shared" si="23"/>
        <v>30303.5</v>
      </c>
    </row>
    <row r="1474" spans="1:26">
      <c r="A1474" t="s">
        <v>246</v>
      </c>
      <c r="B1474" t="s">
        <v>3130</v>
      </c>
      <c r="C1474" t="s">
        <v>948</v>
      </c>
      <c r="D1474" t="s">
        <v>344</v>
      </c>
      <c r="E1474" t="s">
        <v>54</v>
      </c>
      <c r="F1474">
        <v>12067302</v>
      </c>
      <c r="G1474">
        <v>44957</v>
      </c>
      <c r="H1474" t="s">
        <v>2011</v>
      </c>
      <c r="I1474" t="s">
        <v>255</v>
      </c>
      <c r="J1474" t="s">
        <v>249</v>
      </c>
      <c r="K1474" t="s">
        <v>268</v>
      </c>
      <c r="L1474" t="s">
        <v>251</v>
      </c>
      <c r="O1474">
        <v>44957</v>
      </c>
      <c r="P1474" t="s">
        <v>252</v>
      </c>
      <c r="Q1474" t="s">
        <v>253</v>
      </c>
      <c r="R1474">
        <v>44959</v>
      </c>
      <c r="S1474" t="s">
        <v>254</v>
      </c>
      <c r="T1474" t="s">
        <v>254</v>
      </c>
      <c r="U1474" t="s">
        <v>254</v>
      </c>
      <c r="V1474" t="s">
        <v>254</v>
      </c>
      <c r="W1474">
        <v>0</v>
      </c>
      <c r="X1474">
        <v>0</v>
      </c>
      <c r="Y1474">
        <v>38153.9</v>
      </c>
      <c r="Z1474" s="27">
        <f t="shared" si="23"/>
        <v>38153.9</v>
      </c>
    </row>
    <row r="1475" spans="1:26">
      <c r="A1475" t="s">
        <v>246</v>
      </c>
      <c r="B1475" t="s">
        <v>3130</v>
      </c>
      <c r="C1475" t="s">
        <v>948</v>
      </c>
      <c r="D1475" t="s">
        <v>344</v>
      </c>
      <c r="E1475" t="s">
        <v>54</v>
      </c>
      <c r="F1475">
        <v>12085934</v>
      </c>
      <c r="G1475">
        <v>44959</v>
      </c>
      <c r="H1475" t="s">
        <v>3132</v>
      </c>
      <c r="I1475" t="s">
        <v>255</v>
      </c>
      <c r="J1475" t="s">
        <v>249</v>
      </c>
      <c r="K1475" t="s">
        <v>250</v>
      </c>
      <c r="L1475" t="s">
        <v>251</v>
      </c>
      <c r="O1475">
        <v>44960</v>
      </c>
      <c r="P1475" t="s">
        <v>252</v>
      </c>
      <c r="Q1475" t="s">
        <v>253</v>
      </c>
      <c r="R1475">
        <v>44963</v>
      </c>
      <c r="S1475" t="s">
        <v>254</v>
      </c>
      <c r="T1475" t="s">
        <v>254</v>
      </c>
      <c r="U1475" t="s">
        <v>254</v>
      </c>
      <c r="V1475" t="s">
        <v>254</v>
      </c>
      <c r="W1475">
        <v>0</v>
      </c>
      <c r="X1475">
        <v>0</v>
      </c>
      <c r="Y1475">
        <v>28621.7</v>
      </c>
      <c r="Z1475" s="27">
        <f t="shared" si="23"/>
        <v>28621.7</v>
      </c>
    </row>
    <row r="1476" spans="1:26">
      <c r="A1476" t="s">
        <v>246</v>
      </c>
      <c r="B1476" t="s">
        <v>3130</v>
      </c>
      <c r="C1476" t="s">
        <v>948</v>
      </c>
      <c r="D1476" t="s">
        <v>344</v>
      </c>
      <c r="E1476" t="s">
        <v>54</v>
      </c>
      <c r="F1476">
        <v>12086946</v>
      </c>
      <c r="G1476">
        <v>44959</v>
      </c>
      <c r="H1476" t="s">
        <v>3133</v>
      </c>
      <c r="I1476" t="s">
        <v>255</v>
      </c>
      <c r="J1476" t="s">
        <v>249</v>
      </c>
      <c r="K1476" t="s">
        <v>268</v>
      </c>
      <c r="L1476" t="s">
        <v>251</v>
      </c>
      <c r="O1476">
        <v>44960</v>
      </c>
      <c r="P1476" t="s">
        <v>252</v>
      </c>
      <c r="Q1476" t="s">
        <v>253</v>
      </c>
      <c r="R1476">
        <v>44963</v>
      </c>
      <c r="S1476" t="s">
        <v>254</v>
      </c>
      <c r="T1476" t="s">
        <v>254</v>
      </c>
      <c r="U1476" t="s">
        <v>254</v>
      </c>
      <c r="V1476" t="s">
        <v>254</v>
      </c>
      <c r="W1476">
        <v>0</v>
      </c>
      <c r="X1476">
        <v>0</v>
      </c>
      <c r="Y1476">
        <v>20997.93</v>
      </c>
      <c r="Z1476" s="27">
        <f t="shared" si="23"/>
        <v>20997.93</v>
      </c>
    </row>
    <row r="1477" spans="1:26">
      <c r="A1477" t="s">
        <v>246</v>
      </c>
      <c r="B1477" t="s">
        <v>3130</v>
      </c>
      <c r="C1477" t="s">
        <v>948</v>
      </c>
      <c r="D1477" t="s">
        <v>344</v>
      </c>
      <c r="E1477" t="s">
        <v>54</v>
      </c>
      <c r="F1477">
        <v>12156962</v>
      </c>
      <c r="G1477">
        <v>44981</v>
      </c>
      <c r="H1477" t="s">
        <v>3134</v>
      </c>
      <c r="I1477" t="s">
        <v>271</v>
      </c>
      <c r="J1477" t="s">
        <v>249</v>
      </c>
      <c r="K1477" t="s">
        <v>250</v>
      </c>
      <c r="L1477" t="s">
        <v>251</v>
      </c>
      <c r="O1477">
        <v>44981</v>
      </c>
      <c r="P1477" t="s">
        <v>252</v>
      </c>
      <c r="Q1477" t="s">
        <v>253</v>
      </c>
      <c r="R1477">
        <v>44984</v>
      </c>
      <c r="S1477" t="s">
        <v>254</v>
      </c>
      <c r="T1477" t="s">
        <v>254</v>
      </c>
      <c r="U1477" t="s">
        <v>254</v>
      </c>
      <c r="V1477" t="s">
        <v>254</v>
      </c>
      <c r="W1477">
        <v>0</v>
      </c>
      <c r="X1477">
        <v>0</v>
      </c>
      <c r="Y1477">
        <v>5</v>
      </c>
      <c r="Z1477" s="27">
        <f t="shared" si="23"/>
        <v>5</v>
      </c>
    </row>
    <row r="1478" spans="1:26">
      <c r="A1478" t="s">
        <v>246</v>
      </c>
      <c r="B1478" t="s">
        <v>3130</v>
      </c>
      <c r="C1478" t="s">
        <v>948</v>
      </c>
      <c r="D1478" t="s">
        <v>1053</v>
      </c>
      <c r="E1478" t="s">
        <v>54</v>
      </c>
      <c r="F1478">
        <v>10823254</v>
      </c>
      <c r="G1478">
        <v>44973</v>
      </c>
      <c r="H1478" t="s">
        <v>3135</v>
      </c>
      <c r="I1478" t="s">
        <v>248</v>
      </c>
      <c r="J1478" t="s">
        <v>249</v>
      </c>
      <c r="K1478" t="s">
        <v>268</v>
      </c>
      <c r="L1478" t="s">
        <v>251</v>
      </c>
      <c r="O1478">
        <v>44973</v>
      </c>
      <c r="P1478" t="s">
        <v>252</v>
      </c>
      <c r="Q1478" t="s">
        <v>253</v>
      </c>
      <c r="R1478">
        <v>44974</v>
      </c>
      <c r="S1478" t="s">
        <v>254</v>
      </c>
      <c r="T1478" t="s">
        <v>254</v>
      </c>
      <c r="U1478" t="s">
        <v>254</v>
      </c>
      <c r="V1478" t="s">
        <v>254</v>
      </c>
      <c r="W1478">
        <v>0</v>
      </c>
      <c r="X1478">
        <v>0</v>
      </c>
      <c r="Y1478">
        <v>1982.32</v>
      </c>
      <c r="Z1478" s="27">
        <f t="shared" si="23"/>
        <v>1982.32</v>
      </c>
    </row>
    <row r="1479" spans="1:26">
      <c r="A1479" t="s">
        <v>246</v>
      </c>
      <c r="B1479" t="s">
        <v>3130</v>
      </c>
      <c r="C1479" t="s">
        <v>948</v>
      </c>
      <c r="D1479" t="s">
        <v>1053</v>
      </c>
      <c r="E1479" t="s">
        <v>54</v>
      </c>
      <c r="F1479">
        <v>12010167</v>
      </c>
      <c r="G1479">
        <v>44949</v>
      </c>
      <c r="H1479" t="s">
        <v>2012</v>
      </c>
      <c r="I1479" t="s">
        <v>255</v>
      </c>
      <c r="J1479" t="s">
        <v>249</v>
      </c>
      <c r="K1479" t="s">
        <v>250</v>
      </c>
      <c r="L1479" t="s">
        <v>251</v>
      </c>
      <c r="O1479">
        <v>44949</v>
      </c>
      <c r="P1479" t="s">
        <v>252</v>
      </c>
      <c r="Q1479" t="s">
        <v>253</v>
      </c>
      <c r="R1479">
        <v>44950</v>
      </c>
      <c r="S1479" t="s">
        <v>254</v>
      </c>
      <c r="T1479" t="s">
        <v>254</v>
      </c>
      <c r="U1479" t="s">
        <v>254</v>
      </c>
      <c r="V1479" t="s">
        <v>254</v>
      </c>
      <c r="W1479">
        <v>0</v>
      </c>
      <c r="X1479">
        <v>127</v>
      </c>
      <c r="Y1479">
        <v>2604.5100000000002</v>
      </c>
      <c r="Z1479" s="27">
        <f t="shared" si="23"/>
        <v>2731.51</v>
      </c>
    </row>
    <row r="1480" spans="1:26">
      <c r="A1480" t="s">
        <v>246</v>
      </c>
      <c r="B1480" t="s">
        <v>3130</v>
      </c>
      <c r="C1480" t="s">
        <v>948</v>
      </c>
      <c r="D1480" t="s">
        <v>1053</v>
      </c>
      <c r="E1480" t="s">
        <v>54</v>
      </c>
      <c r="F1480">
        <v>12033316</v>
      </c>
      <c r="G1480">
        <v>44949</v>
      </c>
      <c r="H1480" t="s">
        <v>2013</v>
      </c>
      <c r="I1480" t="s">
        <v>255</v>
      </c>
      <c r="J1480" t="s">
        <v>249</v>
      </c>
      <c r="K1480" t="s">
        <v>250</v>
      </c>
      <c r="L1480" t="s">
        <v>251</v>
      </c>
      <c r="O1480">
        <v>44949</v>
      </c>
      <c r="P1480" t="s">
        <v>252</v>
      </c>
      <c r="Q1480" t="s">
        <v>253</v>
      </c>
      <c r="R1480">
        <v>44950</v>
      </c>
      <c r="S1480" t="s">
        <v>254</v>
      </c>
      <c r="T1480" t="s">
        <v>254</v>
      </c>
      <c r="U1480" t="s">
        <v>254</v>
      </c>
      <c r="V1480" t="s">
        <v>254</v>
      </c>
      <c r="W1480">
        <v>0</v>
      </c>
      <c r="X1480">
        <v>8073.8</v>
      </c>
      <c r="Y1480">
        <v>49058.68</v>
      </c>
      <c r="Z1480" s="27">
        <f t="shared" si="23"/>
        <v>57132.480000000003</v>
      </c>
    </row>
    <row r="1481" spans="1:26">
      <c r="A1481" t="s">
        <v>246</v>
      </c>
      <c r="B1481" t="s">
        <v>3130</v>
      </c>
      <c r="C1481" t="s">
        <v>948</v>
      </c>
      <c r="D1481" t="s">
        <v>1053</v>
      </c>
      <c r="E1481" t="s">
        <v>54</v>
      </c>
      <c r="F1481">
        <v>12034108</v>
      </c>
      <c r="G1481">
        <v>44952</v>
      </c>
      <c r="H1481" t="s">
        <v>2014</v>
      </c>
      <c r="I1481" t="s">
        <v>255</v>
      </c>
      <c r="J1481" t="s">
        <v>249</v>
      </c>
      <c r="K1481" t="s">
        <v>268</v>
      </c>
      <c r="L1481" t="s">
        <v>251</v>
      </c>
      <c r="O1481">
        <v>44957</v>
      </c>
      <c r="P1481" t="s">
        <v>252</v>
      </c>
      <c r="Q1481" t="s">
        <v>253</v>
      </c>
      <c r="R1481">
        <v>44960</v>
      </c>
      <c r="S1481" t="s">
        <v>254</v>
      </c>
      <c r="T1481" t="s">
        <v>254</v>
      </c>
      <c r="U1481" t="s">
        <v>254</v>
      </c>
      <c r="V1481" t="s">
        <v>254</v>
      </c>
      <c r="W1481">
        <v>0</v>
      </c>
      <c r="X1481">
        <v>0</v>
      </c>
      <c r="Y1481">
        <v>17288.669999999998</v>
      </c>
      <c r="Z1481" s="27">
        <f t="shared" si="23"/>
        <v>17288.669999999998</v>
      </c>
    </row>
    <row r="1482" spans="1:26">
      <c r="A1482" t="s">
        <v>246</v>
      </c>
      <c r="B1482" t="s">
        <v>3130</v>
      </c>
      <c r="C1482" t="s">
        <v>948</v>
      </c>
      <c r="D1482" t="s">
        <v>1053</v>
      </c>
      <c r="E1482" t="s">
        <v>54</v>
      </c>
      <c r="F1482">
        <v>12053972</v>
      </c>
      <c r="G1482">
        <v>44985</v>
      </c>
      <c r="H1482" t="s">
        <v>3136</v>
      </c>
      <c r="I1482" t="s">
        <v>248</v>
      </c>
      <c r="J1482" t="s">
        <v>249</v>
      </c>
      <c r="K1482" t="s">
        <v>268</v>
      </c>
      <c r="L1482" t="s">
        <v>251</v>
      </c>
      <c r="O1482">
        <v>44985</v>
      </c>
      <c r="P1482" t="s">
        <v>252</v>
      </c>
      <c r="Q1482" t="s">
        <v>1406</v>
      </c>
      <c r="S1482" t="s">
        <v>254</v>
      </c>
      <c r="T1482" t="s">
        <v>254</v>
      </c>
      <c r="U1482" t="s">
        <v>254</v>
      </c>
      <c r="V1482" t="s">
        <v>254</v>
      </c>
      <c r="W1482">
        <v>0</v>
      </c>
      <c r="X1482">
        <v>0</v>
      </c>
      <c r="Y1482">
        <v>0</v>
      </c>
      <c r="Z1482" s="27">
        <f t="shared" si="23"/>
        <v>0</v>
      </c>
    </row>
    <row r="1483" spans="1:26">
      <c r="A1483" t="s">
        <v>246</v>
      </c>
      <c r="B1483" t="s">
        <v>3130</v>
      </c>
      <c r="C1483" t="s">
        <v>948</v>
      </c>
      <c r="D1483" t="s">
        <v>1053</v>
      </c>
      <c r="E1483" t="s">
        <v>54</v>
      </c>
      <c r="F1483">
        <v>12055085</v>
      </c>
      <c r="G1483">
        <v>44953</v>
      </c>
      <c r="H1483" t="s">
        <v>2015</v>
      </c>
      <c r="I1483" t="s">
        <v>255</v>
      </c>
      <c r="J1483" t="s">
        <v>249</v>
      </c>
      <c r="K1483" t="s">
        <v>250</v>
      </c>
      <c r="L1483" t="s">
        <v>251</v>
      </c>
      <c r="O1483">
        <v>44953</v>
      </c>
      <c r="P1483" t="s">
        <v>252</v>
      </c>
      <c r="Q1483" t="s">
        <v>253</v>
      </c>
      <c r="R1483">
        <v>44956</v>
      </c>
      <c r="S1483" t="s">
        <v>254</v>
      </c>
      <c r="T1483" t="s">
        <v>254</v>
      </c>
      <c r="U1483" t="s">
        <v>254</v>
      </c>
      <c r="V1483" t="s">
        <v>254</v>
      </c>
      <c r="W1483">
        <v>0</v>
      </c>
      <c r="X1483">
        <v>127</v>
      </c>
      <c r="Y1483">
        <v>12842.8</v>
      </c>
      <c r="Z1483" s="27">
        <f t="shared" si="23"/>
        <v>12969.8</v>
      </c>
    </row>
    <row r="1484" spans="1:26">
      <c r="A1484" t="s">
        <v>246</v>
      </c>
      <c r="B1484" t="s">
        <v>3130</v>
      </c>
      <c r="C1484" t="s">
        <v>948</v>
      </c>
      <c r="D1484" t="s">
        <v>1053</v>
      </c>
      <c r="E1484" t="s">
        <v>54</v>
      </c>
      <c r="F1484">
        <v>12136401</v>
      </c>
      <c r="G1484">
        <v>44973</v>
      </c>
      <c r="H1484" t="s">
        <v>3137</v>
      </c>
      <c r="I1484" t="s">
        <v>271</v>
      </c>
      <c r="J1484" t="s">
        <v>249</v>
      </c>
      <c r="K1484" t="s">
        <v>250</v>
      </c>
      <c r="L1484" t="s">
        <v>251</v>
      </c>
      <c r="O1484">
        <v>44973</v>
      </c>
      <c r="P1484" t="s">
        <v>252</v>
      </c>
      <c r="Q1484" t="s">
        <v>253</v>
      </c>
      <c r="R1484">
        <v>44981</v>
      </c>
      <c r="S1484" t="s">
        <v>254</v>
      </c>
      <c r="T1484" t="s">
        <v>254</v>
      </c>
      <c r="U1484" t="s">
        <v>254</v>
      </c>
      <c r="V1484" t="s">
        <v>254</v>
      </c>
      <c r="W1484">
        <v>0</v>
      </c>
      <c r="X1484">
        <v>0</v>
      </c>
      <c r="Y1484">
        <v>1.5</v>
      </c>
      <c r="Z1484" s="27">
        <f t="shared" si="23"/>
        <v>1.5</v>
      </c>
    </row>
    <row r="1485" spans="1:26">
      <c r="A1485" t="s">
        <v>246</v>
      </c>
      <c r="B1485" t="s">
        <v>3130</v>
      </c>
      <c r="C1485" t="s">
        <v>948</v>
      </c>
      <c r="D1485" t="s">
        <v>1053</v>
      </c>
      <c r="E1485" t="s">
        <v>54</v>
      </c>
      <c r="F1485">
        <v>12136625</v>
      </c>
      <c r="G1485">
        <v>44973</v>
      </c>
      <c r="H1485" t="s">
        <v>3138</v>
      </c>
      <c r="I1485" t="s">
        <v>271</v>
      </c>
      <c r="J1485" t="s">
        <v>249</v>
      </c>
      <c r="K1485" t="s">
        <v>250</v>
      </c>
      <c r="L1485" t="s">
        <v>251</v>
      </c>
      <c r="O1485">
        <v>44973</v>
      </c>
      <c r="P1485" t="s">
        <v>252</v>
      </c>
      <c r="Q1485" t="s">
        <v>253</v>
      </c>
      <c r="R1485">
        <v>44981</v>
      </c>
      <c r="S1485" t="s">
        <v>254</v>
      </c>
      <c r="T1485" t="s">
        <v>254</v>
      </c>
      <c r="U1485" t="s">
        <v>254</v>
      </c>
      <c r="V1485" t="s">
        <v>254</v>
      </c>
      <c r="W1485">
        <v>0</v>
      </c>
      <c r="X1485">
        <v>0</v>
      </c>
      <c r="Y1485">
        <v>5454.45</v>
      </c>
      <c r="Z1485" s="27">
        <f t="shared" si="23"/>
        <v>5454.45</v>
      </c>
    </row>
    <row r="1486" spans="1:26">
      <c r="A1486" t="s">
        <v>246</v>
      </c>
      <c r="B1486">
        <v>2716718156</v>
      </c>
      <c r="C1486" t="s">
        <v>948</v>
      </c>
      <c r="D1486" t="s">
        <v>1053</v>
      </c>
      <c r="E1486" t="s">
        <v>54</v>
      </c>
      <c r="F1486">
        <v>12152500</v>
      </c>
      <c r="G1486">
        <v>44980</v>
      </c>
      <c r="H1486" t="s">
        <v>3139</v>
      </c>
      <c r="I1486" t="s">
        <v>271</v>
      </c>
      <c r="J1486" t="s">
        <v>249</v>
      </c>
      <c r="K1486" t="s">
        <v>250</v>
      </c>
      <c r="L1486" t="s">
        <v>251</v>
      </c>
      <c r="O1486">
        <v>44980</v>
      </c>
      <c r="P1486" t="s">
        <v>252</v>
      </c>
      <c r="Q1486" t="s">
        <v>253</v>
      </c>
      <c r="R1486">
        <v>44981</v>
      </c>
      <c r="S1486" t="s">
        <v>254</v>
      </c>
      <c r="T1486" t="s">
        <v>254</v>
      </c>
      <c r="U1486" t="s">
        <v>254</v>
      </c>
      <c r="V1486" t="s">
        <v>254</v>
      </c>
      <c r="W1486">
        <v>0</v>
      </c>
      <c r="X1486">
        <v>0</v>
      </c>
      <c r="Y1486">
        <v>1725.95</v>
      </c>
      <c r="Z1486" s="27">
        <f t="shared" si="23"/>
        <v>1725.95</v>
      </c>
    </row>
  </sheetData>
  <autoFilter ref="A1:Z1486" xr:uid="{7DD9C8F9-86C6-491B-B4ED-4B2E171490D4}"/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82B8F-29F5-47A4-9FB8-2253208A724E}">
  <sheetPr>
    <tabColor theme="7" tint="-0.499984740745262"/>
  </sheetPr>
  <dimension ref="A1:Y137"/>
  <sheetViews>
    <sheetView showGridLines="0" topLeftCell="K1" zoomScale="85" zoomScaleNormal="85" workbookViewId="0">
      <selection activeCell="V13" sqref="V13"/>
    </sheetView>
  </sheetViews>
  <sheetFormatPr defaultColWidth="8.81640625" defaultRowHeight="10.5" outlineLevelCol="1"/>
  <cols>
    <col min="1" max="1" width="28.6328125" style="58" bestFit="1" customWidth="1"/>
    <col min="2" max="2" width="47.1796875" style="58" bestFit="1" customWidth="1"/>
    <col min="3" max="3" width="38.36328125" style="58" customWidth="1" outlineLevel="1"/>
    <col min="4" max="4" width="24.54296875" style="58" customWidth="1" outlineLevel="1"/>
    <col min="5" max="5" width="23.90625" style="58" customWidth="1" outlineLevel="1"/>
    <col min="6" max="6" width="13.453125" style="58" bestFit="1" customWidth="1"/>
    <col min="7" max="7" width="16.81640625" style="58" bestFit="1" customWidth="1"/>
    <col min="8" max="9" width="16.81640625" style="58" hidden="1" customWidth="1" outlineLevel="1"/>
    <col min="10" max="10" width="10.1796875" style="58" bestFit="1" customWidth="1" collapsed="1"/>
    <col min="11" max="11" width="11.6328125" style="58" bestFit="1" customWidth="1"/>
    <col min="12" max="12" width="10.453125" style="58" bestFit="1" customWidth="1"/>
    <col min="13" max="13" width="13.81640625" style="58" bestFit="1" customWidth="1"/>
    <col min="14" max="14" width="24.08984375" style="58" bestFit="1" customWidth="1"/>
    <col min="15" max="15" width="21.08984375" style="58" bestFit="1" customWidth="1"/>
    <col min="16" max="16" width="18.1796875" style="58" customWidth="1"/>
    <col min="17" max="17" width="12.54296875" style="58" customWidth="1"/>
    <col min="18" max="18" width="18" style="58" customWidth="1"/>
    <col min="19" max="19" width="14.1796875" style="58" bestFit="1" customWidth="1"/>
    <col min="20" max="22" width="16.36328125" style="58" bestFit="1" customWidth="1"/>
    <col min="23" max="23" width="13.81640625" style="58" customWidth="1"/>
    <col min="24" max="16384" width="8.81640625" style="58"/>
  </cols>
  <sheetData>
    <row r="1" spans="1:25" customFormat="1" ht="18.5" customHeight="1">
      <c r="C1" s="275" t="s">
        <v>28</v>
      </c>
      <c r="D1" s="275"/>
      <c r="E1" s="275"/>
      <c r="H1" s="276" t="s">
        <v>29</v>
      </c>
      <c r="I1" s="276"/>
      <c r="K1" s="277" t="s">
        <v>209</v>
      </c>
      <c r="L1" s="277"/>
      <c r="M1" s="277"/>
      <c r="N1" s="277"/>
      <c r="O1" s="277"/>
      <c r="P1" s="277"/>
      <c r="Q1" s="68"/>
      <c r="R1" s="278" t="s">
        <v>568</v>
      </c>
      <c r="S1" s="278"/>
      <c r="T1" s="278"/>
    </row>
    <row r="2" spans="1:25" customFormat="1" ht="18.5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44986</v>
      </c>
      <c r="N2" s="61" t="s">
        <v>210</v>
      </c>
      <c r="O2" s="63" t="s">
        <v>5296</v>
      </c>
      <c r="P2" s="62"/>
      <c r="Q2" s="68"/>
      <c r="R2" s="95" t="s">
        <v>564</v>
      </c>
      <c r="S2" s="96">
        <f ca="1">SUM(N12:N1048576)/SUMIFS(J12:J1048576,P12:P1048576,"CONSULTOR")</f>
        <v>0.28023312287518215</v>
      </c>
      <c r="T2" s="94"/>
    </row>
    <row r="3" spans="1:25" customFormat="1" ht="18.5" customHeight="1">
      <c r="C3" s="60"/>
      <c r="D3" s="60"/>
      <c r="E3" s="60"/>
      <c r="H3" s="60"/>
      <c r="I3" s="60"/>
      <c r="K3" s="64"/>
      <c r="L3" s="61" t="s">
        <v>213</v>
      </c>
      <c r="M3" s="63">
        <v>45016</v>
      </c>
      <c r="N3" s="61" t="s">
        <v>214</v>
      </c>
      <c r="O3" s="63" t="str">
        <f>"Controle_HC_"&amp;MONTH(M2)&amp;"_"&amp;YEAR(M2)</f>
        <v>Controle_HC_3_2023</v>
      </c>
      <c r="P3" s="62"/>
      <c r="Q3" s="68"/>
      <c r="R3" s="94"/>
      <c r="S3" s="94"/>
      <c r="T3" s="94"/>
    </row>
    <row r="4" spans="1:25" customFormat="1" ht="8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</row>
    <row r="5" spans="1:25" customFormat="1" ht="19" customHeight="1">
      <c r="C5" s="60"/>
      <c r="D5" s="60"/>
      <c r="E5" s="60"/>
      <c r="H5" s="60"/>
      <c r="I5" s="60"/>
      <c r="K5" s="66" t="s">
        <v>216</v>
      </c>
      <c r="L5" s="66">
        <v>44986</v>
      </c>
      <c r="M5" s="67">
        <v>23</v>
      </c>
      <c r="N5" s="61" t="s">
        <v>217</v>
      </c>
      <c r="O5" s="63"/>
      <c r="P5" s="62"/>
      <c r="Q5" s="68"/>
      <c r="R5" s="95" t="s">
        <v>567</v>
      </c>
      <c r="S5" s="97">
        <f ca="1">AVERAGEIFS(INDIRECT("'"&amp;$O$2&amp;"'!Y:Y"),INDIRECT("'"&amp;$O$2&amp;"'!Y:y"),"&gt;1",INDIRECT("'"&amp;$O$2&amp;"'!O:O"),"&gt;="&amp;$M$2,INDIRECT("'"&amp;$O$2&amp;"'!O:O"),"&lt;="&amp;$M$3)</f>
        <v>10584.238901960778</v>
      </c>
      <c r="T5" s="94"/>
    </row>
    <row r="6" spans="1:25" customFormat="1" ht="19" customHeight="1">
      <c r="C6" s="60"/>
      <c r="D6" s="60"/>
      <c r="E6" s="60"/>
      <c r="H6" s="60"/>
      <c r="I6" s="60"/>
      <c r="K6" s="66"/>
      <c r="L6" s="66"/>
      <c r="M6" s="67"/>
      <c r="N6" s="61"/>
      <c r="O6" s="63"/>
      <c r="P6" s="62"/>
      <c r="Q6" s="68"/>
      <c r="R6" s="95"/>
      <c r="S6" s="97"/>
      <c r="T6" s="94"/>
    </row>
    <row r="7" spans="1:25" customFormat="1" ht="18.5" customHeight="1">
      <c r="C7" s="60"/>
      <c r="D7" s="60"/>
      <c r="E7" s="60"/>
      <c r="H7" s="60"/>
      <c r="I7" s="60"/>
      <c r="K7" s="66" t="s">
        <v>477</v>
      </c>
      <c r="L7" s="64"/>
      <c r="M7" s="67">
        <v>31</v>
      </c>
      <c r="N7" s="64"/>
      <c r="O7" s="63"/>
      <c r="P7" s="62"/>
      <c r="Q7" s="68"/>
      <c r="R7" s="94"/>
      <c r="S7" s="94"/>
      <c r="T7" s="94"/>
    </row>
    <row r="8" spans="1:25" customFormat="1" ht="18.5" customHeight="1">
      <c r="C8" s="60"/>
      <c r="D8" s="60"/>
      <c r="E8" s="60"/>
      <c r="H8" s="60"/>
      <c r="I8" s="60"/>
      <c r="K8" s="64"/>
      <c r="L8" s="64"/>
      <c r="M8" s="64"/>
      <c r="N8" s="64"/>
      <c r="O8" s="62"/>
      <c r="P8" s="62"/>
      <c r="Q8" s="68"/>
      <c r="R8" s="68"/>
    </row>
    <row r="9" spans="1:25" customFormat="1" ht="18.5" customHeight="1">
      <c r="C9" s="60"/>
      <c r="D9" s="60"/>
      <c r="E9" s="60"/>
      <c r="H9" s="60"/>
      <c r="I9" s="60"/>
      <c r="K9" s="85"/>
      <c r="L9" s="85"/>
      <c r="M9" s="85"/>
      <c r="N9" s="85"/>
      <c r="O9" s="68"/>
      <c r="P9" s="68"/>
      <c r="Q9" s="68"/>
      <c r="R9" s="68"/>
    </row>
    <row r="10" spans="1:25" customFormat="1" ht="14.5">
      <c r="L10" s="86">
        <f ca="1">SUM(L12:L1048576)</f>
        <v>910</v>
      </c>
      <c r="M10" s="86">
        <f ca="1">SUM(M12:M1048576)</f>
        <v>856</v>
      </c>
      <c r="N10" s="86">
        <f ca="1">SUM(N12:N1048576)</f>
        <v>577</v>
      </c>
      <c r="T10" s="72">
        <f>SUM(T12:T999871)</f>
        <v>290822.63517741975</v>
      </c>
      <c r="U10" s="72">
        <f>SUM(U12:U999871)</f>
        <v>54209.71567741935</v>
      </c>
      <c r="V10" s="72">
        <f ca="1">SUM(V12:V999871)</f>
        <v>18301.570677419357</v>
      </c>
    </row>
    <row r="11" spans="1:25" customFormat="1" ht="44" customHeight="1">
      <c r="A11" s="15" t="s">
        <v>562</v>
      </c>
      <c r="B11" s="15" t="s">
        <v>11</v>
      </c>
      <c r="C11" s="15" t="s">
        <v>12</v>
      </c>
      <c r="D11" s="15" t="s">
        <v>13</v>
      </c>
      <c r="E11" s="15" t="s">
        <v>14</v>
      </c>
      <c r="F11" s="15" t="s">
        <v>15</v>
      </c>
      <c r="G11" s="15" t="s">
        <v>16</v>
      </c>
      <c r="H11" s="15"/>
      <c r="I11" s="15"/>
      <c r="J11" s="16" t="s">
        <v>17</v>
      </c>
      <c r="K11" s="16" t="s">
        <v>18</v>
      </c>
      <c r="L11" s="16" t="s">
        <v>19</v>
      </c>
      <c r="M11" s="16" t="s">
        <v>20</v>
      </c>
      <c r="N11" s="16" t="s">
        <v>21</v>
      </c>
      <c r="O11" s="15" t="s">
        <v>22</v>
      </c>
      <c r="P11" s="15" t="s">
        <v>23</v>
      </c>
      <c r="Q11" s="15" t="s">
        <v>218</v>
      </c>
      <c r="R11" s="15" t="s">
        <v>224</v>
      </c>
      <c r="S11" s="15" t="s">
        <v>24</v>
      </c>
      <c r="T11" s="15" t="s">
        <v>25</v>
      </c>
      <c r="U11" s="15" t="s">
        <v>27</v>
      </c>
      <c r="V11" s="15" t="s">
        <v>26</v>
      </c>
      <c r="W11" s="166" t="s">
        <v>2259</v>
      </c>
      <c r="Y11">
        <f ca="1">SUBTOTAL(9,S12:S136)/10</f>
        <v>49845.725129032318</v>
      </c>
    </row>
    <row r="12" spans="1:25">
      <c r="A12" s="221">
        <v>4970600600</v>
      </c>
      <c r="B12" s="58" t="s">
        <v>48</v>
      </c>
      <c r="C12" s="58" t="str">
        <f ca="1">IFERROR(VLOOKUP(A12,INDIRECT("'"&amp;$O$3&amp;"'!G:L"),6,0),"-")</f>
        <v>-</v>
      </c>
      <c r="D12" s="58" t="str">
        <f t="shared" ref="D12:D24" ca="1" si="0">VLOOKUP(A12,INDIRECT("'"&amp;$O$3&amp;"'!G:N"),8,0)</f>
        <v>GIOVANE BORGES DA SILVA</v>
      </c>
      <c r="E12" s="58" t="str">
        <f t="shared" ref="E12:E24" ca="1" si="1">VLOOKUP(A12,INDIRECT("'"&amp;$O$3&amp;"'!G:T"),10,0)</f>
        <v>MARCELO BATISTA CARVALHAIS</v>
      </c>
      <c r="F12" s="59">
        <f ca="1">IFERROR(IF(VLOOKUP(A12,INDIRECT("'"&amp;$O$3&amp;"'!G:V"),13,0)=0,"",VLOOKUP(A12,INDIRECT("'"&amp;$O$3&amp;"'!G:V"),13,0)),0)</f>
        <v>44795</v>
      </c>
      <c r="G12" s="59" t="str">
        <f t="shared" ref="G12:G24" ca="1" si="2">IFERROR(IF(VLOOKUP(A12,INDIRECT("'"&amp;$O$3&amp;"'!G:V"),14,0)=0,"",VLOOKUP(A12,INDIRECT("'"&amp;$O$3&amp;"'!G:V"),14,0)),0)</f>
        <v/>
      </c>
      <c r="J12" s="58">
        <f t="shared" ref="J12:J24" ca="1" si="3">IF(AND(F12&lt;$M$2,G12=""),NETWORKDAYS($M$2,$M$3,$O$5:$O$7),IF(F12&lt;$M$2,NETWORKDAYS($M$2,G12,$O$5:$O$7),IF(G12="",NETWORKDAYS(F12,$M$3,$O$5:$O$7),NETWORKDAYS(F12,G12,$O$5:$O$7))))</f>
        <v>23</v>
      </c>
      <c r="K12" s="58">
        <f t="shared" ref="K12:K24" ca="1" si="4">IF(AND(F12&lt;$M$2,G12=""),DATEDIF($M$2,$M$3,"D")+1,IF(F12&lt;$M$2,DATEDIF($M$2,G12,"D")+1,IF(G12="",DATEDIF(F12,$M$3,"D")+1,DATEDIF(F12,G12,"D")+1)))</f>
        <v>31</v>
      </c>
      <c r="L12" s="58">
        <f t="shared" ref="L12:L24" ca="1" si="5">ROUND(J12*R12,0)</f>
        <v>12</v>
      </c>
      <c r="M12" s="58">
        <f ca="1">COUNTIFS(INDIRECT("'"&amp;$O$2&amp;"'!b:b"),A12,INDIRECT("'"&amp;$O$2&amp;"'!O:O"),"&gt;="&amp;$M$2,INDIRECT("'"&amp;$O$2&amp;"'!O:O"),"&lt;="&amp;$M$3)</f>
        <v>0</v>
      </c>
      <c r="N12" s="58">
        <f t="shared" ref="N12:N24" ca="1" si="6">COUNTIFS(INDIRECT("'"&amp;$O$2&amp;"'!b:b"),A12,INDIRECT("'"&amp;$O$2&amp;"'!O:O"),"&gt;="&amp;$M$2,INDIRECT("'"&amp;$O$2&amp;"'!O:O"),"&lt;="&amp;$M$3,INDIRECT("'"&amp;$O$2&amp;"'!Z:Z"),"&gt;=1000")</f>
        <v>0</v>
      </c>
      <c r="O12" s="58" t="str">
        <f t="shared" ref="O12:O24" ca="1" si="7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tr">
        <f t="shared" ref="P12:P24" ca="1" si="8">VLOOKUP(A12,INDIRECT("'"&amp;$O$3&amp;"'!G:J"),4,0)</f>
        <v>SUPERVISOR</v>
      </c>
      <c r="Q12" s="58" t="str">
        <f ca="1">IF(F12&gt;=$M$2,"M1",IF(AND(MONTH(F12)=MONTH($M$2)-1,YEAR(F12)=YEAR($M$2)),"M2",IF(AND(MONTH(F12)=MONTH($M$2)-2,YEAR(F12)=YEAR($M$2)),"M3",IF(AND(MONTH(F12)=MONTH($M$2)+9,YEAR(F12)=YEAR($M$2)-1),"M4","&gt;=M5"))))</f>
        <v>&gt;=M5</v>
      </c>
      <c r="R12" s="58">
        <f ca="1">VLOOKUP(Q12,Alavanca!A:B,2,0)</f>
        <v>0.5</v>
      </c>
      <c r="S12" s="71">
        <f ca="1">IF(W12="S",IF($S$2&lt;0.05,0,VLOOKUP(P12,Alavanca!D:E,2,0)*K12/$M$7)-VLOOKUP(B12,Expansao_fevereiro2023!A:J,10,FALSE),IF($S$2&lt;0.05,0,VLOOKUP(P12,Alavanca!D:E,2,0)*K12/$M$7))</f>
        <v>7750.33</v>
      </c>
      <c r="T12" s="71">
        <v>7750.33</v>
      </c>
      <c r="U12" s="71">
        <v>0</v>
      </c>
      <c r="V12" s="71">
        <f t="shared" ref="V12:V24" ca="1" si="9">IF(N12=0,0,IF(SUM(T12:U12)=S12,0,IF(N12&gt;=L12,S12-SUM(T12:U12),0)))</f>
        <v>0</v>
      </c>
      <c r="W12" s="58" t="str">
        <f>IFERROR(VLOOKUP(B12,Expansao_marco2023!A:I,9,FALSE),"N")</f>
        <v>N</v>
      </c>
    </row>
    <row r="13" spans="1:25">
      <c r="A13" s="221">
        <v>397689292</v>
      </c>
      <c r="B13" s="58" t="s">
        <v>62</v>
      </c>
      <c r="C13" s="58" t="str">
        <f t="shared" ref="C13:C24" ca="1" si="10">IFERROR(VLOOKUP(A13,INDIRECT("'"&amp;$O$3&amp;"'!G:L"),6,0),"-")</f>
        <v>-</v>
      </c>
      <c r="D13" s="58" t="str">
        <f t="shared" ca="1" si="0"/>
        <v>CLAYTON LUIZ DE OLIVEIRA</v>
      </c>
      <c r="E13" s="58" t="str">
        <f t="shared" ca="1" si="1"/>
        <v>MARCELO BATISTA CARVALHAIS</v>
      </c>
      <c r="F13" s="59">
        <f t="shared" ref="F13:F24" ca="1" si="11">IFERROR(IF(VLOOKUP(A13,INDIRECT("'"&amp;$O$3&amp;"'!G:V"),13,0)=0,"",VLOOKUP(A13,INDIRECT("'"&amp;$O$3&amp;"'!G:V"),13,0)),0)</f>
        <v>44802</v>
      </c>
      <c r="G13" s="59" t="str">
        <f t="shared" ca="1" si="2"/>
        <v/>
      </c>
      <c r="J13" s="58">
        <f t="shared" ca="1" si="3"/>
        <v>23</v>
      </c>
      <c r="K13" s="58">
        <f t="shared" ca="1" si="4"/>
        <v>31</v>
      </c>
      <c r="L13" s="58">
        <f t="shared" ca="1" si="5"/>
        <v>12</v>
      </c>
      <c r="M13" s="58">
        <f t="shared" ref="M13:M24" ca="1" si="12">COUNTIFS(INDIRECT("'"&amp;$O$2&amp;"'!b:b"),A13,INDIRECT("'"&amp;$O$2&amp;"'!O:O"),"&gt;="&amp;$M$2,INDIRECT("'"&amp;$O$2&amp;"'!O:O"),"&lt;="&amp;$M$3)</f>
        <v>0</v>
      </c>
      <c r="N13" s="58">
        <f t="shared" ca="1" si="6"/>
        <v>0</v>
      </c>
      <c r="O13" s="58" t="str">
        <f t="shared" ca="1" si="7"/>
        <v>Supervisor</v>
      </c>
      <c r="P13" s="58" t="str">
        <f t="shared" ca="1" si="8"/>
        <v>SUPERVISOR</v>
      </c>
      <c r="Q13" s="58" t="str">
        <f t="shared" ref="Q13:Q24" ca="1" si="13">IF(F13&gt;=$M$2,"M1",IF(AND(MONTH(F13)=MONTH($M$2)-1,YEAR(F13)=YEAR($M$2)),"M2",IF(AND(MONTH(F13)=MONTH($M$2)-2,YEAR(F13)=YEAR($M$2)),"M3",IF(AND(MONTH(F13)=MONTH($M$2)+9,YEAR(F13)=YEAR($M$2)-1),"M4","&gt;=M5"))))</f>
        <v>&gt;=M5</v>
      </c>
      <c r="R13" s="58">
        <f ca="1">VLOOKUP(Q13,Alavanca!A:B,2,0)</f>
        <v>0.5</v>
      </c>
      <c r="S13" s="71">
        <f ca="1">IF(W13="S",IF($S$2&lt;0.05,0,VLOOKUP(P13,Alavanca!D:E,2,0)*K13/$M$7)-VLOOKUP(B13,Expansao_fevereiro2023!A:J,10,FALSE),IF($S$2&lt;0.05,0,VLOOKUP(P13,Alavanca!D:E,2,0)*K13/$M$7))</f>
        <v>7750.33</v>
      </c>
      <c r="T13" s="71">
        <v>7750.33</v>
      </c>
      <c r="U13" s="71">
        <v>0</v>
      </c>
      <c r="V13" s="71">
        <f t="shared" ca="1" si="9"/>
        <v>0</v>
      </c>
      <c r="W13" s="58" t="str">
        <f>IFERROR(VLOOKUP(B13,Expansao_marco2023!A:I,9,FALSE),"N")</f>
        <v>N</v>
      </c>
    </row>
    <row r="14" spans="1:25">
      <c r="A14" s="221">
        <v>5029234152</v>
      </c>
      <c r="B14" s="58" t="s">
        <v>68</v>
      </c>
      <c r="C14" s="58" t="str">
        <f t="shared" ca="1" si="10"/>
        <v>-</v>
      </c>
      <c r="D14" s="58" t="str">
        <f t="shared" ca="1" si="0"/>
        <v>JULIANA TAVARES DE ARAUJO</v>
      </c>
      <c r="E14" s="58" t="str">
        <f t="shared" ca="1" si="1"/>
        <v>MARCELO BATISTA CARVALHAIS</v>
      </c>
      <c r="F14" s="59">
        <f t="shared" ca="1" si="11"/>
        <v>44798</v>
      </c>
      <c r="G14" s="59">
        <f t="shared" ca="1" si="2"/>
        <v>45000</v>
      </c>
      <c r="J14" s="58">
        <f t="shared" ca="1" si="3"/>
        <v>11</v>
      </c>
      <c r="K14" s="58">
        <f t="shared" ca="1" si="4"/>
        <v>15</v>
      </c>
      <c r="L14" s="58">
        <f t="shared" ca="1" si="5"/>
        <v>6</v>
      </c>
      <c r="M14" s="58">
        <f t="shared" ca="1" si="12"/>
        <v>0</v>
      </c>
      <c r="N14" s="58">
        <f t="shared" ca="1" si="6"/>
        <v>0</v>
      </c>
      <c r="O14" s="58" t="str">
        <f t="shared" ca="1" si="7"/>
        <v>Supervisor</v>
      </c>
      <c r="P14" s="58" t="str">
        <f t="shared" ca="1" si="8"/>
        <v>SUPERVISOR</v>
      </c>
      <c r="Q14" s="58" t="str">
        <f t="shared" ca="1" si="13"/>
        <v>&gt;=M5</v>
      </c>
      <c r="R14" s="58">
        <f ca="1">VLOOKUP(Q14,Alavanca!A:B,2,0)</f>
        <v>0.5</v>
      </c>
      <c r="S14" s="71">
        <f ca="1">IF(W14="S",IF($S$2&lt;0.05,0,VLOOKUP(P14,Alavanca!D:E,2,0)*K14/$M$7)-VLOOKUP(B14,Expansao_fevereiro2023!A:J,10,FALSE),IF($S$2&lt;0.05,0,VLOOKUP(P14,Alavanca!D:E,2,0)*K14/$M$7))</f>
        <v>3750.1596774193549</v>
      </c>
      <c r="T14" s="71">
        <v>3750.1596774193549</v>
      </c>
      <c r="U14" s="71">
        <v>0</v>
      </c>
      <c r="V14" s="71">
        <f t="shared" ca="1" si="9"/>
        <v>0</v>
      </c>
      <c r="W14" s="58" t="str">
        <f>IFERROR(VLOOKUP(B14,Expansao_marco2023!A:I,9,FALSE),"N")</f>
        <v>N</v>
      </c>
    </row>
    <row r="15" spans="1:25">
      <c r="A15" s="221">
        <v>365921610</v>
      </c>
      <c r="B15" s="58" t="s">
        <v>122</v>
      </c>
      <c r="C15" s="58" t="str">
        <f t="shared" ca="1" si="10"/>
        <v>-</v>
      </c>
      <c r="D15" s="58" t="str">
        <f t="shared" ca="1" si="0"/>
        <v>-</v>
      </c>
      <c r="E15" s="58" t="str">
        <f t="shared" ca="1" si="1"/>
        <v>MARCELO BATISTA CARVALHAIS</v>
      </c>
      <c r="F15" s="59">
        <f t="shared" ca="1" si="11"/>
        <v>44563</v>
      </c>
      <c r="G15" s="59" t="str">
        <f t="shared" ca="1" si="2"/>
        <v/>
      </c>
      <c r="J15" s="58">
        <f t="shared" ca="1" si="3"/>
        <v>23</v>
      </c>
      <c r="K15" s="58">
        <f t="shared" ca="1" si="4"/>
        <v>31</v>
      </c>
      <c r="L15" s="58">
        <f t="shared" ca="1" si="5"/>
        <v>12</v>
      </c>
      <c r="M15" s="58">
        <f t="shared" ca="1" si="12"/>
        <v>0</v>
      </c>
      <c r="N15" s="58">
        <f t="shared" ca="1" si="6"/>
        <v>0</v>
      </c>
      <c r="O15" s="58" t="str">
        <f t="shared" ca="1" si="7"/>
        <v>Coordenador</v>
      </c>
      <c r="P15" s="58" t="str">
        <f t="shared" ca="1" si="8"/>
        <v>COORDENADOR</v>
      </c>
      <c r="Q15" s="58" t="str">
        <f t="shared" ca="1" si="13"/>
        <v>&gt;=M5</v>
      </c>
      <c r="R15" s="58">
        <f ca="1">VLOOKUP(Q15,Alavanca!A:B,2,0)</f>
        <v>0.5</v>
      </c>
      <c r="S15" s="71">
        <f ca="1">IF(W15="S",IF($S$2&lt;0.05,0,VLOOKUP(P15,Alavanca!D:E,2,0)*K15/$M$7)-VLOOKUP(B15,Expansao_fevereiro2023!A:J,10,FALSE),IF($S$2&lt;0.05,0,VLOOKUP(P15,Alavanca!D:E,2,0)*K15/$M$7))</f>
        <v>14055.88</v>
      </c>
      <c r="T15" s="71">
        <v>14055.88</v>
      </c>
      <c r="U15" s="71">
        <v>0</v>
      </c>
      <c r="V15" s="71">
        <f t="shared" ca="1" si="9"/>
        <v>0</v>
      </c>
      <c r="W15" s="58" t="str">
        <f>IFERROR(VLOOKUP(B15,Expansao_marco2023!A:I,9,FALSE),"N")</f>
        <v>N</v>
      </c>
    </row>
    <row r="16" spans="1:25">
      <c r="A16" s="221">
        <v>3146814188</v>
      </c>
      <c r="B16" s="58" t="s">
        <v>132</v>
      </c>
      <c r="C16" s="58" t="str">
        <f t="shared" ca="1" si="10"/>
        <v>-</v>
      </c>
      <c r="D16" s="58" t="str">
        <f t="shared" ca="1" si="0"/>
        <v>-</v>
      </c>
      <c r="E16" s="58" t="str">
        <f t="shared" ca="1" si="1"/>
        <v>MARCELO BATISTA CARVALHAIS</v>
      </c>
      <c r="F16" s="59">
        <f t="shared" ca="1" si="11"/>
        <v>44795</v>
      </c>
      <c r="G16" s="59" t="str">
        <f t="shared" ca="1" si="2"/>
        <v/>
      </c>
      <c r="J16" s="58">
        <f t="shared" ca="1" si="3"/>
        <v>23</v>
      </c>
      <c r="K16" s="58">
        <f t="shared" ca="1" si="4"/>
        <v>31</v>
      </c>
      <c r="L16" s="58">
        <f t="shared" ca="1" si="5"/>
        <v>12</v>
      </c>
      <c r="M16" s="58">
        <f t="shared" ca="1" si="12"/>
        <v>0</v>
      </c>
      <c r="N16" s="58">
        <f t="shared" ca="1" si="6"/>
        <v>0</v>
      </c>
      <c r="O16" s="58" t="str">
        <f t="shared" ca="1" si="7"/>
        <v>Analista</v>
      </c>
      <c r="P16" s="58" t="str">
        <f t="shared" ca="1" si="8"/>
        <v>ANALISTA</v>
      </c>
      <c r="Q16" s="58" t="str">
        <f t="shared" ca="1" si="13"/>
        <v>&gt;=M5</v>
      </c>
      <c r="R16" s="58">
        <f ca="1">VLOOKUP(Q16,Alavanca!A:B,2,0)</f>
        <v>0.5</v>
      </c>
      <c r="S16" s="71">
        <f ca="1">IF(W16="S",IF($S$2&lt;0.05,0,VLOOKUP(P16,Alavanca!D:E,2,0)*K16/$M$7)-VLOOKUP(B16,Expansao_fevereiro2023!A:J,10,FALSE),IF($S$2&lt;0.05,0,VLOOKUP(P16,Alavanca!D:E,2,0)*K16/$M$7))</f>
        <v>3823.99</v>
      </c>
      <c r="T16" s="71">
        <v>3823.99</v>
      </c>
      <c r="U16" s="71">
        <v>0</v>
      </c>
      <c r="V16" s="71">
        <f t="shared" ca="1" si="9"/>
        <v>0</v>
      </c>
      <c r="W16" s="58" t="str">
        <f>IFERROR(VLOOKUP(B16,Expansao_marco2023!A:I,9,FALSE),"N")</f>
        <v>N</v>
      </c>
    </row>
    <row r="17" spans="1:23">
      <c r="A17" s="221">
        <v>6577348103</v>
      </c>
      <c r="B17" s="58" t="s">
        <v>382</v>
      </c>
      <c r="C17" s="58">
        <f t="shared" ca="1" si="10"/>
        <v>0</v>
      </c>
      <c r="D17" s="58" t="str">
        <f t="shared" ca="1" si="0"/>
        <v>JULIANA TAVARES DE ARAUJO</v>
      </c>
      <c r="E17" s="58" t="str">
        <f t="shared" ca="1" si="1"/>
        <v>MARCELO BATISTA CARVALHAIS</v>
      </c>
      <c r="F17" s="59">
        <f t="shared" ca="1" si="11"/>
        <v>44809</v>
      </c>
      <c r="G17" s="59" t="str">
        <f t="shared" ca="1" si="2"/>
        <v/>
      </c>
      <c r="J17" s="58">
        <f t="shared" ca="1" si="3"/>
        <v>23</v>
      </c>
      <c r="K17" s="58">
        <f t="shared" ca="1" si="4"/>
        <v>31</v>
      </c>
      <c r="L17" s="58">
        <f t="shared" ca="1" si="5"/>
        <v>12</v>
      </c>
      <c r="M17" s="58">
        <f t="shared" ca="1" si="12"/>
        <v>0</v>
      </c>
      <c r="N17" s="58">
        <f t="shared" ca="1" si="6"/>
        <v>0</v>
      </c>
      <c r="O17" s="58" t="str">
        <f t="shared" ca="1" si="7"/>
        <v>Analista</v>
      </c>
      <c r="P17" s="58" t="str">
        <f t="shared" ca="1" si="8"/>
        <v>ANALISTA</v>
      </c>
      <c r="Q17" s="58" t="str">
        <f t="shared" ca="1" si="13"/>
        <v>&gt;=M5</v>
      </c>
      <c r="R17" s="58">
        <f ca="1">VLOOKUP(Q17,Alavanca!A:B,2,0)</f>
        <v>0.5</v>
      </c>
      <c r="S17" s="71">
        <f ca="1">IF(W17="S",IF($S$2&lt;0.05,0,VLOOKUP(P17,Alavanca!D:E,2,0)*K17/$M$7)-VLOOKUP(B17,Expansao_fevereiro2023!A:J,10,FALSE),IF($S$2&lt;0.05,0,VLOOKUP(P17,Alavanca!D:E,2,0)*K17/$M$7))</f>
        <v>3823.99</v>
      </c>
      <c r="T17" s="71">
        <v>3823.99</v>
      </c>
      <c r="U17" s="71">
        <v>0</v>
      </c>
      <c r="V17" s="71">
        <f t="shared" ca="1" si="9"/>
        <v>0</v>
      </c>
      <c r="W17" s="58" t="str">
        <f>IFERROR(VLOOKUP(B17,Expansao_marco2023!A:I,9,FALSE),"N")</f>
        <v>N</v>
      </c>
    </row>
    <row r="18" spans="1:23">
      <c r="A18" s="221">
        <v>12099359610</v>
      </c>
      <c r="B18" s="58" t="s">
        <v>939</v>
      </c>
      <c r="C18" s="58" t="str">
        <f t="shared" ca="1" si="10"/>
        <v>-</v>
      </c>
      <c r="D18" s="58" t="str">
        <f t="shared" ca="1" si="0"/>
        <v>-</v>
      </c>
      <c r="E18" s="58" t="str">
        <f t="shared" ca="1" si="1"/>
        <v>MARCELO BATISTA CARVALHAIS</v>
      </c>
      <c r="F18" s="59">
        <f t="shared" ca="1" si="11"/>
        <v>44844</v>
      </c>
      <c r="G18" s="59" t="str">
        <f t="shared" ca="1" si="2"/>
        <v/>
      </c>
      <c r="J18" s="58">
        <f t="shared" ca="1" si="3"/>
        <v>23</v>
      </c>
      <c r="K18" s="58">
        <f t="shared" ca="1" si="4"/>
        <v>31</v>
      </c>
      <c r="L18" s="58">
        <f t="shared" ca="1" si="5"/>
        <v>12</v>
      </c>
      <c r="M18" s="58">
        <f t="shared" ca="1" si="12"/>
        <v>0</v>
      </c>
      <c r="N18" s="58">
        <f t="shared" ca="1" si="6"/>
        <v>0</v>
      </c>
      <c r="O18" s="58" t="str">
        <f t="shared" ca="1" si="7"/>
        <v>Supervisor de Treinamento</v>
      </c>
      <c r="P18" s="58" t="str">
        <f t="shared" ca="1" si="8"/>
        <v>SUPERVISOR DE TREINAMENTO</v>
      </c>
      <c r="Q18" s="58" t="str">
        <f t="shared" ca="1" si="13"/>
        <v>&gt;=M5</v>
      </c>
      <c r="R18" s="58">
        <f ca="1">VLOOKUP(Q18,Alavanca!A:B,2,0)</f>
        <v>0.5</v>
      </c>
      <c r="S18" s="71">
        <f ca="1">IF(W18="S",IF($S$2&lt;0.05,0,VLOOKUP(P18,Alavanca!D:E,2,0)*K18/$M$7)-VLOOKUP(B18,Expansao_fevereiro2023!A:J,10,FALSE),IF($S$2&lt;0.05,0,VLOOKUP(P18,Alavanca!D:E,2,0)*K18/$M$7))</f>
        <v>6699.4</v>
      </c>
      <c r="T18" s="71">
        <v>6699.4</v>
      </c>
      <c r="U18" s="71">
        <v>0</v>
      </c>
      <c r="V18" s="71">
        <f t="shared" ca="1" si="9"/>
        <v>0</v>
      </c>
      <c r="W18" s="58" t="str">
        <f>IFERROR(VLOOKUP(B18,Expansao_marco2023!A:I,9,FALSE),"N")</f>
        <v>N</v>
      </c>
    </row>
    <row r="19" spans="1:23">
      <c r="A19" s="221">
        <v>72073926134</v>
      </c>
      <c r="B19" s="58" t="s">
        <v>195</v>
      </c>
      <c r="C19" s="58" t="str">
        <f t="shared" ca="1" si="10"/>
        <v>-</v>
      </c>
      <c r="D19" s="58" t="str">
        <f t="shared" ca="1" si="0"/>
        <v>GIOVANE BORGES DA SILVA</v>
      </c>
      <c r="E19" s="58" t="str">
        <f t="shared" ca="1" si="1"/>
        <v>MARCELO BATISTA CARVALHAIS</v>
      </c>
      <c r="F19" s="59">
        <f t="shared" ca="1" si="11"/>
        <v>44847</v>
      </c>
      <c r="G19" s="59" t="str">
        <f t="shared" ca="1" si="2"/>
        <v/>
      </c>
      <c r="J19" s="58">
        <f t="shared" ca="1" si="3"/>
        <v>23</v>
      </c>
      <c r="K19" s="58">
        <f t="shared" ca="1" si="4"/>
        <v>31</v>
      </c>
      <c r="L19" s="58">
        <f t="shared" ca="1" si="5"/>
        <v>12</v>
      </c>
      <c r="M19" s="58">
        <f t="shared" ca="1" si="12"/>
        <v>0</v>
      </c>
      <c r="N19" s="58">
        <f t="shared" ca="1" si="6"/>
        <v>0</v>
      </c>
      <c r="O19" s="58" t="str">
        <f t="shared" ca="1" si="7"/>
        <v>Coordenador</v>
      </c>
      <c r="P19" s="58" t="str">
        <f t="shared" ca="1" si="8"/>
        <v>COORDENADOR</v>
      </c>
      <c r="Q19" s="58" t="str">
        <f t="shared" ca="1" si="13"/>
        <v>&gt;=M5</v>
      </c>
      <c r="R19" s="58">
        <f ca="1">VLOOKUP(Q19,Alavanca!A:B,2,0)</f>
        <v>0.5</v>
      </c>
      <c r="S19" s="71">
        <f ca="1">IF(W19="S",IF($S$2&lt;0.05,0,VLOOKUP(P19,Alavanca!D:E,2,0)*K19/$M$7)-VLOOKUP(B19,Expansao_fevereiro2023!A:J,10,FALSE),IF($S$2&lt;0.05,0,VLOOKUP(P19,Alavanca!D:E,2,0)*K19/$M$7))</f>
        <v>14055.88</v>
      </c>
      <c r="T19" s="71">
        <v>14055.88</v>
      </c>
      <c r="U19" s="71">
        <v>0</v>
      </c>
      <c r="V19" s="71">
        <f t="shared" ca="1" si="9"/>
        <v>0</v>
      </c>
      <c r="W19" s="58" t="str">
        <f>IFERROR(VLOOKUP(B19,Expansao_marco2023!A:I,9,FALSE),"N")</f>
        <v>N</v>
      </c>
    </row>
    <row r="20" spans="1:23">
      <c r="A20" s="221">
        <v>70325321108</v>
      </c>
      <c r="B20" s="58" t="s">
        <v>674</v>
      </c>
      <c r="C20" s="58" t="str">
        <f t="shared" ca="1" si="10"/>
        <v>-</v>
      </c>
      <c r="D20" s="58" t="str">
        <f t="shared" ca="1" si="0"/>
        <v>CLAYTON LUIZ DE OLIVEIRA</v>
      </c>
      <c r="E20" s="58" t="str">
        <f t="shared" ca="1" si="1"/>
        <v>MARCELO BATISTA CARVALHAIS</v>
      </c>
      <c r="F20" s="59">
        <f t="shared" ca="1" si="11"/>
        <v>44872</v>
      </c>
      <c r="G20" s="59">
        <f t="shared" ca="1" si="2"/>
        <v>44995</v>
      </c>
      <c r="J20" s="58">
        <f t="shared" ca="1" si="3"/>
        <v>8</v>
      </c>
      <c r="K20" s="58">
        <f t="shared" ca="1" si="4"/>
        <v>10</v>
      </c>
      <c r="L20" s="58">
        <f t="shared" ca="1" si="5"/>
        <v>4</v>
      </c>
      <c r="M20" s="58">
        <f t="shared" ca="1" si="12"/>
        <v>2</v>
      </c>
      <c r="N20" s="58">
        <f t="shared" ca="1" si="6"/>
        <v>2</v>
      </c>
      <c r="O20" s="58" t="str">
        <f t="shared" ca="1" si="7"/>
        <v>Supervisor</v>
      </c>
      <c r="P20" s="58" t="str">
        <f t="shared" ca="1" si="8"/>
        <v>SUPERVISOR</v>
      </c>
      <c r="Q20" s="58" t="str">
        <f t="shared" ca="1" si="13"/>
        <v>&gt;=M5</v>
      </c>
      <c r="R20" s="58">
        <f ca="1">VLOOKUP(Q20,Alavanca!A:B,2,0)</f>
        <v>0.5</v>
      </c>
      <c r="S20" s="71">
        <f ca="1">IF(W20="S",IF($S$2&lt;0.05,0,VLOOKUP(P20,Alavanca!D:E,2,0)*K20/$M$7)-VLOOKUP(B20,Expansao_fevereiro2023!A:J,10,FALSE),IF($S$2&lt;0.05,0,VLOOKUP(P20,Alavanca!D:E,2,0)*K20/$M$7))</f>
        <v>2500.1064516129031</v>
      </c>
      <c r="T20" s="71">
        <v>2500.1064516129031</v>
      </c>
      <c r="U20" s="71">
        <v>0</v>
      </c>
      <c r="V20" s="71">
        <f t="shared" ca="1" si="9"/>
        <v>0</v>
      </c>
      <c r="W20" s="58" t="str">
        <f>IFERROR(VLOOKUP(B20,Expansao_marco2023!A:I,9,FALSE),"N")</f>
        <v>N</v>
      </c>
    </row>
    <row r="21" spans="1:23">
      <c r="A21" s="221">
        <v>34968262925</v>
      </c>
      <c r="B21" s="58" t="s">
        <v>2023</v>
      </c>
      <c r="C21" s="58" t="str">
        <f t="shared" ca="1" si="10"/>
        <v>-</v>
      </c>
      <c r="D21" s="58" t="str">
        <f t="shared" ca="1" si="0"/>
        <v>-</v>
      </c>
      <c r="E21" s="58">
        <f t="shared" ca="1" si="1"/>
        <v>0</v>
      </c>
      <c r="F21" s="59">
        <f t="shared" ca="1" si="11"/>
        <v>44928</v>
      </c>
      <c r="G21" s="59">
        <f t="shared" ca="1" si="2"/>
        <v>45009</v>
      </c>
      <c r="J21" s="58">
        <f t="shared" ca="1" si="3"/>
        <v>18</v>
      </c>
      <c r="K21" s="58">
        <f t="shared" ca="1" si="4"/>
        <v>24</v>
      </c>
      <c r="L21" s="58">
        <f t="shared" ca="1" si="5"/>
        <v>6</v>
      </c>
      <c r="M21" s="58">
        <f t="shared" ca="1" si="12"/>
        <v>0</v>
      </c>
      <c r="N21" s="58">
        <f t="shared" ca="1" si="6"/>
        <v>0</v>
      </c>
      <c r="O21" s="58" t="str">
        <f t="shared" ca="1" si="7"/>
        <v>Gerente</v>
      </c>
      <c r="P21" s="58" t="str">
        <f t="shared" ca="1" si="8"/>
        <v>GERENTE</v>
      </c>
      <c r="Q21" s="58" t="str">
        <f t="shared" ca="1" si="13"/>
        <v>M3</v>
      </c>
      <c r="R21" s="58">
        <f ca="1">VLOOKUP(Q21,Alavanca!A:B,2,0)</f>
        <v>0.35</v>
      </c>
      <c r="S21" s="71">
        <f ca="1">IF(W21="S",IF($S$2&lt;0.05,0,VLOOKUP(P21,Alavanca!D:E,2,0)*K21/$M$7)-VLOOKUP(B21,Expansao_fevereiro2023!A:J,10,FALSE),IF($S$2&lt;0.05,0,VLOOKUP(P21,Alavanca!D:E,2,0)*K21/$M$7))</f>
        <v>15412.273548387097</v>
      </c>
      <c r="T21" s="71">
        <v>15412.273548387097</v>
      </c>
      <c r="U21" s="71">
        <v>0</v>
      </c>
      <c r="V21" s="71">
        <f t="shared" ca="1" si="9"/>
        <v>0</v>
      </c>
      <c r="W21" s="58" t="str">
        <f>IFERROR(VLOOKUP(B21,Expansao_marco2023!A:I,9,FALSE),"N")</f>
        <v>N</v>
      </c>
    </row>
    <row r="22" spans="1:23">
      <c r="A22" s="221">
        <v>1394995474</v>
      </c>
      <c r="B22" s="58" t="s">
        <v>2116</v>
      </c>
      <c r="C22" s="58">
        <f t="shared" ca="1" si="10"/>
        <v>0</v>
      </c>
      <c r="D22" s="58" t="str">
        <f t="shared" ca="1" si="0"/>
        <v>GIOVANE BORGES DA SILVA</v>
      </c>
      <c r="E22" s="58" t="str">
        <f t="shared" ca="1" si="1"/>
        <v>MARCELO BATISTA CARVALHAIS</v>
      </c>
      <c r="F22" s="59">
        <f t="shared" ca="1" si="11"/>
        <v>44949</v>
      </c>
      <c r="G22" s="59" t="str">
        <f t="shared" ca="1" si="2"/>
        <v/>
      </c>
      <c r="J22" s="58">
        <f t="shared" ca="1" si="3"/>
        <v>23</v>
      </c>
      <c r="K22" s="58">
        <f t="shared" ca="1" si="4"/>
        <v>31</v>
      </c>
      <c r="L22" s="58">
        <f t="shared" ca="1" si="5"/>
        <v>8</v>
      </c>
      <c r="M22" s="58">
        <f t="shared" ca="1" si="12"/>
        <v>4</v>
      </c>
      <c r="N22" s="58">
        <f t="shared" ca="1" si="6"/>
        <v>4</v>
      </c>
      <c r="O22" s="58" t="str">
        <f t="shared" ca="1" si="7"/>
        <v>Supervisor</v>
      </c>
      <c r="P22" s="58" t="str">
        <f t="shared" ca="1" si="8"/>
        <v>SUPERVISOR</v>
      </c>
      <c r="Q22" s="58" t="str">
        <f t="shared" ca="1" si="13"/>
        <v>M3</v>
      </c>
      <c r="R22" s="58">
        <f ca="1">VLOOKUP(Q22,Alavanca!A:B,2,0)</f>
        <v>0.35</v>
      </c>
      <c r="S22" s="71">
        <f ca="1">IF(W22="S",IF($S$2&lt;0.05,0,VLOOKUP(P22,Alavanca!D:E,2,0)*K22/$M$7)-VLOOKUP(B22,Expansao_fevereiro2023!A:J,10,FALSE),IF($S$2&lt;0.05,0,VLOOKUP(P22,Alavanca!D:E,2,0)*K22/$M$7))</f>
        <v>7750.33</v>
      </c>
      <c r="T22" s="71">
        <v>7750.33</v>
      </c>
      <c r="U22" s="71">
        <v>0</v>
      </c>
      <c r="V22" s="71">
        <f t="shared" ca="1" si="9"/>
        <v>0</v>
      </c>
      <c r="W22" s="58" t="str">
        <f>IFERROR(VLOOKUP(B22,Expansao_marco2023!A:I,9,FALSE),"N")</f>
        <v>N</v>
      </c>
    </row>
    <row r="23" spans="1:23">
      <c r="A23" s="221">
        <v>9408588436</v>
      </c>
      <c r="B23" s="58" t="s">
        <v>1526</v>
      </c>
      <c r="C23" s="58" t="str">
        <f t="shared" ca="1" si="10"/>
        <v>-</v>
      </c>
      <c r="D23" s="58" t="str">
        <f t="shared" ca="1" si="0"/>
        <v>GIOVANE BORGES DA SILVA</v>
      </c>
      <c r="E23" s="58" t="str">
        <f t="shared" ca="1" si="1"/>
        <v>MARCELO BATISTA CARVALHAIS</v>
      </c>
      <c r="F23" s="59">
        <f t="shared" ca="1" si="11"/>
        <v>44949</v>
      </c>
      <c r="G23" s="59" t="str">
        <f t="shared" ca="1" si="2"/>
        <v/>
      </c>
      <c r="J23" s="58">
        <f t="shared" ca="1" si="3"/>
        <v>23</v>
      </c>
      <c r="K23" s="58">
        <f t="shared" ca="1" si="4"/>
        <v>31</v>
      </c>
      <c r="L23" s="58">
        <f t="shared" ca="1" si="5"/>
        <v>8</v>
      </c>
      <c r="M23" s="58">
        <f t="shared" ca="1" si="12"/>
        <v>2</v>
      </c>
      <c r="N23" s="58">
        <f t="shared" ca="1" si="6"/>
        <v>0</v>
      </c>
      <c r="O23" s="58" t="str">
        <f t="shared" ca="1" si="7"/>
        <v>Supervisor</v>
      </c>
      <c r="P23" s="58" t="str">
        <f t="shared" ca="1" si="8"/>
        <v>SUPERVISOR</v>
      </c>
      <c r="Q23" s="58" t="str">
        <f t="shared" ca="1" si="13"/>
        <v>M3</v>
      </c>
      <c r="R23" s="58">
        <f ca="1">VLOOKUP(Q23,Alavanca!A:B,2,0)</f>
        <v>0.35</v>
      </c>
      <c r="S23" s="71">
        <f ca="1">IF(W23="S",IF($S$2&lt;0.05,0,VLOOKUP(P23,Alavanca!D:E,2,0)*K23/$M$7)-VLOOKUP(B23,Expansao_fevereiro2023!A:J,10,FALSE),IF($S$2&lt;0.05,0,VLOOKUP(P23,Alavanca!D:E,2,0)*K23/$M$7))</f>
        <v>7750.33</v>
      </c>
      <c r="T23" s="71">
        <v>7750.33</v>
      </c>
      <c r="U23" s="71">
        <v>0</v>
      </c>
      <c r="V23" s="71">
        <f t="shared" ca="1" si="9"/>
        <v>0</v>
      </c>
      <c r="W23" s="58" t="s">
        <v>254</v>
      </c>
    </row>
    <row r="24" spans="1:23">
      <c r="A24" s="221">
        <v>79659691149</v>
      </c>
      <c r="B24" s="58" t="s">
        <v>2169</v>
      </c>
      <c r="C24" s="58" t="str">
        <f t="shared" ca="1" si="10"/>
        <v>-</v>
      </c>
      <c r="D24" s="58" t="str">
        <f t="shared" ca="1" si="0"/>
        <v>CLAYTON LUIZ DE OLIVEIRA</v>
      </c>
      <c r="E24" s="58" t="str">
        <f t="shared" ca="1" si="1"/>
        <v>MARCELO BATISTA CARVALHAIS</v>
      </c>
      <c r="F24" s="59">
        <f t="shared" ca="1" si="11"/>
        <v>44956</v>
      </c>
      <c r="G24" s="59" t="str">
        <f t="shared" ca="1" si="2"/>
        <v/>
      </c>
      <c r="J24" s="58">
        <f t="shared" ca="1" si="3"/>
        <v>23</v>
      </c>
      <c r="K24" s="58">
        <f t="shared" ca="1" si="4"/>
        <v>31</v>
      </c>
      <c r="L24" s="58">
        <f t="shared" ca="1" si="5"/>
        <v>8</v>
      </c>
      <c r="M24" s="58">
        <f t="shared" ca="1" si="12"/>
        <v>0</v>
      </c>
      <c r="N24" s="58">
        <f t="shared" ca="1" si="6"/>
        <v>0</v>
      </c>
      <c r="O24" s="58" t="str">
        <f t="shared" ca="1" si="7"/>
        <v>Supervisor</v>
      </c>
      <c r="P24" s="58" t="str">
        <f t="shared" ca="1" si="8"/>
        <v>SUPERVISOR</v>
      </c>
      <c r="Q24" s="58" t="str">
        <f t="shared" ca="1" si="13"/>
        <v>M3</v>
      </c>
      <c r="R24" s="58">
        <f ca="1">VLOOKUP(Q24,Alavanca!A:B,2,0)</f>
        <v>0.35</v>
      </c>
      <c r="S24" s="71">
        <f ca="1">IF(W24="S",IF($S$2&lt;0.05,0,VLOOKUP(P24,Alavanca!D:E,2,0)*K24/$M$7)-VLOOKUP(B24,Expansao_fevereiro2023!A:J,10,FALSE),IF($S$2&lt;0.05,0,VLOOKUP(P24,Alavanca!D:E,2,0)*K24/$M$7))</f>
        <v>7750.33</v>
      </c>
      <c r="T24" s="71">
        <v>7750.33</v>
      </c>
      <c r="U24" s="71">
        <v>0</v>
      </c>
      <c r="V24" s="71">
        <f t="shared" ca="1" si="9"/>
        <v>0</v>
      </c>
      <c r="W24" s="58" t="str">
        <f>IFERROR(VLOOKUP(B24,Expansao_marco2023!A:I,9,FALSE),"N")</f>
        <v>N</v>
      </c>
    </row>
    <row r="25" spans="1:23">
      <c r="A25" s="221">
        <v>102432163</v>
      </c>
      <c r="B25" s="58" t="s">
        <v>2282</v>
      </c>
      <c r="C25" s="58">
        <f t="shared" ref="C25:C28" ca="1" si="14">IFERROR(VLOOKUP(A25,INDIRECT("'"&amp;$O$3&amp;"'!G:L"),6,0),"-")</f>
        <v>0</v>
      </c>
      <c r="D25" s="58" t="str">
        <f t="shared" ref="D25:D28" ca="1" si="15">VLOOKUP(A25,INDIRECT("'"&amp;$O$3&amp;"'!G:N"),8,0)</f>
        <v>JULIANA TAVARES DE ARAUJO</v>
      </c>
      <c r="E25" s="58" t="str">
        <f t="shared" ref="E25:E28" ca="1" si="16">VLOOKUP(A25,INDIRECT("'"&amp;$O$3&amp;"'!G:T"),10,0)</f>
        <v>MARCELO BATISTA CARVALHAIS</v>
      </c>
      <c r="F25" s="59">
        <f t="shared" ref="F25:F28" ca="1" si="17">IFERROR(IF(VLOOKUP(A25,INDIRECT("'"&amp;$O$3&amp;"'!G:V"),13,0)=0,"",VLOOKUP(A25,INDIRECT("'"&amp;$O$3&amp;"'!G:V"),13,0)),0)</f>
        <v>44959</v>
      </c>
      <c r="G25" s="59" t="str">
        <f t="shared" ref="G25:G28" ca="1" si="18">IFERROR(IF(VLOOKUP(A25,INDIRECT("'"&amp;$O$3&amp;"'!G:V"),14,0)=0,"",VLOOKUP(A25,INDIRECT("'"&amp;$O$3&amp;"'!G:V"),14,0)),0)</f>
        <v/>
      </c>
      <c r="J25" s="58">
        <f t="shared" ref="J25:J28" ca="1" si="19">IF(AND(F25&lt;$M$2,G25=""),NETWORKDAYS($M$2,$M$3,$O$5:$O$7),IF(F25&lt;$M$2,NETWORKDAYS($M$2,G25,$O$5:$O$7),IF(G25="",NETWORKDAYS(F25,$M$3,$O$5:$O$7),NETWORKDAYS(F25,G25,$O$5:$O$7))))</f>
        <v>23</v>
      </c>
      <c r="K25" s="58">
        <f t="shared" ref="K25:K28" ca="1" si="20">IF(AND(F25&lt;$M$2,G25=""),DATEDIF($M$2,$M$3,"D")+1,IF(F25&lt;$M$2,DATEDIF($M$2,G25,"D")+1,IF(G25="",DATEDIF(F25,$M$3,"D")+1,DATEDIF(F25,G25,"D")+1)))</f>
        <v>31</v>
      </c>
      <c r="L25" s="58">
        <f t="shared" ref="L25:L28" ca="1" si="21">ROUND(J25*R25,0)</f>
        <v>7</v>
      </c>
      <c r="M25" s="58">
        <f t="shared" ref="M25:M28" ca="1" si="22">COUNTIFS(INDIRECT("'"&amp;$O$2&amp;"'!b:b"),A25,INDIRECT("'"&amp;$O$2&amp;"'!O:O"),"&gt;="&amp;$M$2,INDIRECT("'"&amp;$O$2&amp;"'!O:O"),"&lt;="&amp;$M$3)</f>
        <v>0</v>
      </c>
      <c r="N25" s="58">
        <f t="shared" ref="N25:N28" ca="1" si="23">COUNTIFS(INDIRECT("'"&amp;$O$2&amp;"'!b:b"),A25,INDIRECT("'"&amp;$O$2&amp;"'!O:O"),"&gt;="&amp;$M$2,INDIRECT("'"&amp;$O$2&amp;"'!O:O"),"&lt;="&amp;$M$3,INDIRECT("'"&amp;$O$2&amp;"'!Z:Z"),"&gt;=1000")</f>
        <v>0</v>
      </c>
      <c r="O25" s="58" t="str">
        <f t="shared" ref="O25:O28" ca="1" si="24">IF(VLOOKUP(A25,INDIRECT("'"&amp;$O$3&amp;"'!G:J"),4,0)="GERENTE","Gerente",IF(VLOOKUP(A25,INDIRECT("'"&amp;$O$3&amp;"'!G:J"),4,0)="COORDENADOR","Coordenador",IF(VLOOKUP(A25,INDIRECT("'"&amp;$O$3&amp;"'!G:J"),4,0)="SUPERVISOR","Supervisor",IF(VLOOKUP(A25,INDIRECT("'"&amp;$O$3&amp;"'!G:J"),4,0)="ANALISTA","Analista",IF(VLOOKUP(A25,INDIRECT("'"&amp;$O$3&amp;"'!G:J"),4,0)="SUPERVISOR DE TREINAMENTO","Supervisor de Treinamento",IF(AND(N25&gt;=L25,N25&gt;0),"Elegível",IF(M25&gt;=L25,"Pendente Faturamento","Credenciamento Não Atingindo")))))))</f>
        <v>Supervisor</v>
      </c>
      <c r="P25" s="58" t="str">
        <f t="shared" ref="P25:P28" ca="1" si="25">VLOOKUP(A25,INDIRECT("'"&amp;$O$3&amp;"'!G:J"),4,0)</f>
        <v>SUPERVISOR</v>
      </c>
      <c r="Q25" s="58" t="str">
        <f t="shared" ref="Q25:Q28" ca="1" si="26">IF(F25&gt;=$M$2,"M1",IF(AND(MONTH(F25)=MONTH($M$2)-1,YEAR(F25)=YEAR($M$2)),"M2",IF(AND(MONTH(F25)=MONTH($M$2)-2,YEAR(F25)=YEAR($M$2)),"M3",IF(AND(MONTH(F25)=MONTH($M$2)+9,YEAR(F25)=YEAR($M$2)-1),"M4","&gt;=M5"))))</f>
        <v>M2</v>
      </c>
      <c r="R25" s="58">
        <f ca="1">VLOOKUP(Q25,Alavanca!A:B,2,0)</f>
        <v>0.3</v>
      </c>
      <c r="S25" s="71">
        <f ca="1">IF(W25="S",IF($S$2&lt;0.05,0,VLOOKUP(P25,Alavanca!D:E,2,0)*K25/$M$7)-VLOOKUP(B25,Expansao_fevereiro2023!A:J,10,FALSE),IF($S$2&lt;0.05,0,VLOOKUP(P25,Alavanca!D:E,2,0)*K25/$M$7))</f>
        <v>7750.33</v>
      </c>
      <c r="T25" s="71">
        <v>7750.33</v>
      </c>
      <c r="U25" s="71">
        <v>0</v>
      </c>
      <c r="V25" s="71">
        <f t="shared" ref="V25:V28" ca="1" si="27">IF(N25=0,0,IF(SUM(T25:U25)=S25,0,IF(N25&gt;=L25,S25-SUM(T25:U25),0)))</f>
        <v>0</v>
      </c>
      <c r="W25" s="58" t="str">
        <f>IFERROR(VLOOKUP(B25,Expansao_marco2023!A:I,9,FALSE),"N")</f>
        <v>N</v>
      </c>
    </row>
    <row r="26" spans="1:23">
      <c r="A26" s="221">
        <v>7470504656</v>
      </c>
      <c r="B26" s="58" t="s">
        <v>2263</v>
      </c>
      <c r="C26" s="58">
        <f t="shared" ca="1" si="14"/>
        <v>0</v>
      </c>
      <c r="D26" s="58">
        <f t="shared" ca="1" si="15"/>
        <v>0</v>
      </c>
      <c r="E26" s="58" t="str">
        <f t="shared" ca="1" si="16"/>
        <v>MARCELO BATISTA CARVALHAIS</v>
      </c>
      <c r="F26" s="59">
        <f t="shared" ca="1" si="17"/>
        <v>44928</v>
      </c>
      <c r="G26" s="59" t="str">
        <f t="shared" ca="1" si="18"/>
        <v/>
      </c>
      <c r="J26" s="58">
        <f t="shared" ca="1" si="19"/>
        <v>23</v>
      </c>
      <c r="K26" s="58">
        <f t="shared" ca="1" si="20"/>
        <v>31</v>
      </c>
      <c r="L26" s="58">
        <f t="shared" ca="1" si="21"/>
        <v>8</v>
      </c>
      <c r="M26" s="58">
        <f t="shared" ca="1" si="22"/>
        <v>0</v>
      </c>
      <c r="N26" s="58">
        <f t="shared" ca="1" si="23"/>
        <v>0</v>
      </c>
      <c r="O26" s="58" t="str">
        <f t="shared" ca="1" si="24"/>
        <v>Supervisor de Treinamento</v>
      </c>
      <c r="P26" s="58" t="str">
        <f t="shared" ca="1" si="25"/>
        <v>SUPERVISOR DE TREINAMENTO</v>
      </c>
      <c r="Q26" s="58" t="str">
        <f t="shared" ca="1" si="26"/>
        <v>M3</v>
      </c>
      <c r="R26" s="58">
        <f ca="1">VLOOKUP(Q26,Alavanca!A:B,2,0)</f>
        <v>0.35</v>
      </c>
      <c r="S26" s="71">
        <f ca="1">IF(W26="S",IF($S$2&lt;0.05,0,VLOOKUP(P26,Alavanca!D:E,2,0)*K26/$M$7)-VLOOKUP(B26,Expansao_fevereiro2023!A:J,10,FALSE),IF($S$2&lt;0.05,0,VLOOKUP(P26,Alavanca!D:E,2,0)*K26/$M$7))</f>
        <v>6699.4</v>
      </c>
      <c r="T26" s="71">
        <v>6699.4</v>
      </c>
      <c r="U26" s="71">
        <v>0</v>
      </c>
      <c r="V26" s="71">
        <f t="shared" ca="1" si="27"/>
        <v>0</v>
      </c>
      <c r="W26" s="58" t="str">
        <f>IFERROR(VLOOKUP(B26,Expansao_marco2023!A:I,9,FALSE),"N")</f>
        <v>N</v>
      </c>
    </row>
    <row r="27" spans="1:23">
      <c r="A27" s="221">
        <v>73989444620</v>
      </c>
      <c r="B27" s="58" t="s">
        <v>4113</v>
      </c>
      <c r="C27" s="58" t="str">
        <f t="shared" ca="1" si="14"/>
        <v>-</v>
      </c>
      <c r="D27" s="58" t="str">
        <f t="shared" ca="1" si="15"/>
        <v>-</v>
      </c>
      <c r="E27" s="58" t="str">
        <f t="shared" ca="1" si="16"/>
        <v>MARCELO BATISTA CARVALHAIS</v>
      </c>
      <c r="F27" s="59">
        <f t="shared" ca="1" si="17"/>
        <v>45009</v>
      </c>
      <c r="G27" s="59" t="str">
        <f t="shared" ca="1" si="18"/>
        <v/>
      </c>
      <c r="J27" s="58">
        <f t="shared" ca="1" si="19"/>
        <v>6</v>
      </c>
      <c r="K27" s="58">
        <f t="shared" ca="1" si="20"/>
        <v>8</v>
      </c>
      <c r="L27" s="58">
        <f t="shared" ca="1" si="21"/>
        <v>2</v>
      </c>
      <c r="M27" s="58">
        <f t="shared" ca="1" si="22"/>
        <v>0</v>
      </c>
      <c r="N27" s="58">
        <f t="shared" ca="1" si="23"/>
        <v>0</v>
      </c>
      <c r="O27" s="58" t="str">
        <f t="shared" ca="1" si="24"/>
        <v>Gerente</v>
      </c>
      <c r="P27" s="58" t="str">
        <f t="shared" ca="1" si="25"/>
        <v>GERENTE</v>
      </c>
      <c r="Q27" s="58" t="str">
        <f t="shared" ca="1" si="26"/>
        <v>M1</v>
      </c>
      <c r="R27" s="58">
        <f ca="1">VLOOKUP(Q27,Alavanca!A:B,2,0)</f>
        <v>0.25</v>
      </c>
      <c r="S27" s="71">
        <f ca="1">IF(W27="S",IF($S$2&lt;0.05,0,VLOOKUP(P27,Alavanca!D:E,2,0)*K27/$M$7)-VLOOKUP(B27,Expansao_fevereiro2023!A:J,10,FALSE),IF($S$2&lt;0.05,0,VLOOKUP(P27,Alavanca!D:E,2,0)*K27/$M$7))</f>
        <v>5137.4245161290328</v>
      </c>
      <c r="T27" s="71">
        <v>5137.4245161290328</v>
      </c>
      <c r="U27" s="71">
        <v>0</v>
      </c>
      <c r="V27" s="71">
        <f t="shared" ca="1" si="27"/>
        <v>0</v>
      </c>
      <c r="W27" s="58" t="str">
        <f>IFERROR(VLOOKUP(B27,Expansao_marco2023!A:I,9,FALSE),"N")</f>
        <v>N</v>
      </c>
    </row>
    <row r="28" spans="1:23">
      <c r="A28" s="221">
        <v>81257996134</v>
      </c>
      <c r="B28" s="58" t="s">
        <v>4114</v>
      </c>
      <c r="C28" s="58">
        <f t="shared" ca="1" si="14"/>
        <v>0</v>
      </c>
      <c r="D28" s="58" t="str">
        <f t="shared" ca="1" si="15"/>
        <v>JULIANA TAVARES DE ARAUJO</v>
      </c>
      <c r="E28" s="58" t="str">
        <f t="shared" ca="1" si="16"/>
        <v>MARCELO BATISTA CARVALHAIS</v>
      </c>
      <c r="F28" s="59">
        <f t="shared" ca="1" si="17"/>
        <v>44989</v>
      </c>
      <c r="G28" s="59" t="str">
        <f t="shared" ca="1" si="18"/>
        <v/>
      </c>
      <c r="J28" s="58">
        <f t="shared" ca="1" si="19"/>
        <v>20</v>
      </c>
      <c r="K28" s="58">
        <f t="shared" ca="1" si="20"/>
        <v>28</v>
      </c>
      <c r="L28" s="58">
        <f t="shared" ca="1" si="21"/>
        <v>5</v>
      </c>
      <c r="M28" s="58">
        <f t="shared" ca="1" si="22"/>
        <v>0</v>
      </c>
      <c r="N28" s="58">
        <f t="shared" ca="1" si="23"/>
        <v>0</v>
      </c>
      <c r="O28" s="58" t="str">
        <f t="shared" ca="1" si="24"/>
        <v>Supervisor</v>
      </c>
      <c r="P28" s="58" t="str">
        <f t="shared" ca="1" si="25"/>
        <v>SUPERVISOR</v>
      </c>
      <c r="Q28" s="58" t="str">
        <f t="shared" ca="1" si="26"/>
        <v>M1</v>
      </c>
      <c r="R28" s="58">
        <f ca="1">VLOOKUP(Q28,Alavanca!A:B,2,0)</f>
        <v>0.25</v>
      </c>
      <c r="S28" s="71">
        <f ca="1">IF(W28="S",IF($S$2&lt;0.05,0,VLOOKUP(P28,Alavanca!D:E,2,0)*K28/$M$7)-VLOOKUP(B28,Expansao_fevereiro2023!A:J,10,FALSE),IF($S$2&lt;0.05,0,VLOOKUP(P28,Alavanca!D:E,2,0)*K28/$M$7))</f>
        <v>7000.2980645161288</v>
      </c>
      <c r="T28" s="71">
        <v>7000.2980645161288</v>
      </c>
      <c r="U28" s="71">
        <v>0</v>
      </c>
      <c r="V28" s="71">
        <f t="shared" ca="1" si="27"/>
        <v>0</v>
      </c>
      <c r="W28" s="58" t="str">
        <f>IFERROR(VLOOKUP(B28,Expansao_marco2023!A:I,9,FALSE),"N")</f>
        <v>N</v>
      </c>
    </row>
    <row r="29" spans="1:23">
      <c r="A29" s="58">
        <v>63870606649</v>
      </c>
      <c r="B29" s="58" t="s">
        <v>298</v>
      </c>
      <c r="C29" s="58" t="str">
        <f t="shared" ref="C29:C90" ca="1" si="28">IFERROR(VLOOKUP(A29,INDIRECT("'"&amp;$O$3&amp;"'!G:L"),6,0),"-")</f>
        <v>JOSE GOMES DE MELLO</v>
      </c>
      <c r="D29" s="58" t="str">
        <f t="shared" ref="D29:D90" ca="1" si="29">VLOOKUP(A29,INDIRECT("'"&amp;$O$3&amp;"'!G:N"),8,0)</f>
        <v>GIOVANE BORGES DA SILVA</v>
      </c>
      <c r="E29" s="58" t="str">
        <f t="shared" ref="E29:E90" ca="1" si="30">VLOOKUP(A29,INDIRECT("'"&amp;$O$3&amp;"'!G:T"),10,0)</f>
        <v>MARCELO BATISTA CARVALHAIS</v>
      </c>
      <c r="F29" s="59">
        <f t="shared" ref="F29:F90" ca="1" si="31">IFERROR(IF(VLOOKUP(A29,INDIRECT("'"&amp;$O$3&amp;"'!G:V"),13,0)=0,"",VLOOKUP(A29,INDIRECT("'"&amp;$O$3&amp;"'!G:V"),13,0)),0)</f>
        <v>44795</v>
      </c>
      <c r="G29" s="59" t="str">
        <f t="shared" ref="G29:G90" ca="1" si="32">IFERROR(IF(VLOOKUP(A29,INDIRECT("'"&amp;$O$3&amp;"'!G:V"),14,0)=0,"",VLOOKUP(A29,INDIRECT("'"&amp;$O$3&amp;"'!G:V"),14,0)),0)</f>
        <v/>
      </c>
      <c r="J29" s="58">
        <f t="shared" ref="J29:J90" ca="1" si="33">IF(AND(F29&lt;$M$2,G29=""),NETWORKDAYS($M$2,$M$3,$O$5:$O$7),IF(F29&lt;$M$2,NETWORKDAYS($M$2,G29,$O$5:$O$7),IF(G29="",NETWORKDAYS(F29,$M$3,$O$5:$O$7),NETWORKDAYS(F29,G29,$O$5:$O$7))))</f>
        <v>23</v>
      </c>
      <c r="K29" s="58">
        <f t="shared" ref="K29:K90" ca="1" si="34">IF(AND(F29&lt;$M$2,G29=""),DATEDIF($M$2,$M$3,"D")+1,IF(F29&lt;$M$2,DATEDIF($M$2,G29,"D")+1,IF(G29="",DATEDIF(F29,$M$3,"D")+1,DATEDIF(F29,G29,"D")+1)))</f>
        <v>31</v>
      </c>
      <c r="L29" s="58">
        <f t="shared" ref="L29:L90" ca="1" si="35">ROUND(J29*R29,0)</f>
        <v>12</v>
      </c>
      <c r="M29" s="58">
        <f t="shared" ref="M29:M90" ca="1" si="36">COUNTIFS(INDIRECT("'"&amp;$O$2&amp;"'!b:b"),A29,INDIRECT("'"&amp;$O$2&amp;"'!O:O"),"&gt;="&amp;$M$2,INDIRECT("'"&amp;$O$2&amp;"'!O:O"),"&lt;="&amp;$M$3)</f>
        <v>10</v>
      </c>
      <c r="N29" s="58">
        <f t="shared" ref="N29:N90" ca="1" si="37">COUNTIFS(INDIRECT("'"&amp;$O$2&amp;"'!b:b"),A29,INDIRECT("'"&amp;$O$2&amp;"'!O:O"),"&gt;="&amp;$M$2,INDIRECT("'"&amp;$O$2&amp;"'!O:O"),"&lt;="&amp;$M$3,INDIRECT("'"&amp;$O$2&amp;"'!Z:Z"),"&gt;=1000")</f>
        <v>6</v>
      </c>
      <c r="O29" s="58" t="str">
        <f t="shared" ref="O29:O90" ca="1" si="38">IF(VLOOKUP(A29,INDIRECT("'"&amp;$O$3&amp;"'!G:J"),4,0)="GERENTE","Gerente",IF(VLOOKUP(A29,INDIRECT("'"&amp;$O$3&amp;"'!G:J"),4,0)="COORDENADOR","Coordenador",IF(VLOOKUP(A29,INDIRECT("'"&amp;$O$3&amp;"'!G:J"),4,0)="SUPERVISOR","Supervisor",IF(VLOOKUP(A29,INDIRECT("'"&amp;$O$3&amp;"'!G:J"),4,0)="ANALISTA","Analista",IF(VLOOKUP(A29,INDIRECT("'"&amp;$O$3&amp;"'!G:J"),4,0)="SUPERVISOR DE TREINAMENTO","Supervisor de Treinamento",IF(AND(N29&gt;=L29,N29&gt;0),"Elegível",IF(M29&gt;=L29,"Pendente Faturamento","Credenciamento Não Atingindo")))))))</f>
        <v>Credenciamento Não Atingindo</v>
      </c>
      <c r="P29" s="58" t="str">
        <f t="shared" ref="P29:P90" ca="1" si="39">VLOOKUP(A29,INDIRECT("'"&amp;$O$3&amp;"'!G:J"),4,0)</f>
        <v>CONSULTOR</v>
      </c>
      <c r="Q29" s="58" t="str">
        <f t="shared" ref="Q29:Q90" ca="1" si="40">IF(F29&gt;=$M$2,"M1",IF(AND(MONTH(F29)=MONTH($M$2)-1,YEAR(F29)=YEAR($M$2)),"M2",IF(AND(MONTH(F29)=MONTH($M$2)-2,YEAR(F29)=YEAR($M$2)),"M3",IF(AND(MONTH(F29)=MONTH($M$2)+9,YEAR(F29)=YEAR($M$2)-1),"M4","&gt;=M5"))))</f>
        <v>&gt;=M5</v>
      </c>
      <c r="R29" s="58">
        <f ca="1">VLOOKUP(Q29,Alavanca!A:B,2,0)</f>
        <v>0.5</v>
      </c>
      <c r="S29" s="71">
        <f ca="1">IF(W29="S",IF($S$2&lt;0.05,0,VLOOKUP(P29,Alavanca!D:E,2,0)*K29/$M$7)-VLOOKUP(B29,Expansao_fevereiro2023!A:J,10,FALSE),IF($S$2&lt;0.05,0,VLOOKUP(P29,Alavanca!D:E,2,0)*K29/$M$7))</f>
        <v>5524.33</v>
      </c>
      <c r="T29" s="71">
        <v>1933.5154999999997</v>
      </c>
      <c r="U29" s="71">
        <v>0</v>
      </c>
      <c r="V29" s="71">
        <f t="shared" ref="V29:V90" ca="1" si="41">IF(N29=0,0,IF(SUM(T29:U29)=S29,0,IF(N29&gt;=L29,S29-SUM(T29:U29),0)))</f>
        <v>0</v>
      </c>
      <c r="W29" s="58" t="str">
        <f>IFERROR(VLOOKUP(B29,Expansao_marco2023!A:I,9,FALSE),"N")</f>
        <v>N</v>
      </c>
    </row>
    <row r="30" spans="1:23">
      <c r="A30" s="58">
        <v>11158354754</v>
      </c>
      <c r="B30" s="58" t="s">
        <v>84</v>
      </c>
      <c r="C30" s="58" t="str">
        <f t="shared" ca="1" si="28"/>
        <v>JOSE GOMES DE MELLO</v>
      </c>
      <c r="D30" s="58" t="str">
        <f t="shared" ca="1" si="29"/>
        <v>GIOVANE BORGES DA SILVA</v>
      </c>
      <c r="E30" s="58" t="str">
        <f t="shared" ca="1" si="30"/>
        <v>MARCELO BATISTA CARVALHAIS</v>
      </c>
      <c r="F30" s="59">
        <f t="shared" ca="1" si="31"/>
        <v>44795</v>
      </c>
      <c r="G30" s="59" t="str">
        <f t="shared" ca="1" si="32"/>
        <v/>
      </c>
      <c r="J30" s="58">
        <f t="shared" ca="1" si="33"/>
        <v>23</v>
      </c>
      <c r="K30" s="58">
        <f t="shared" ca="1" si="34"/>
        <v>31</v>
      </c>
      <c r="L30" s="58">
        <f t="shared" ca="1" si="35"/>
        <v>12</v>
      </c>
      <c r="M30" s="58">
        <f t="shared" ca="1" si="36"/>
        <v>23</v>
      </c>
      <c r="N30" s="58">
        <f t="shared" ca="1" si="37"/>
        <v>17</v>
      </c>
      <c r="O30" s="58" t="str">
        <f t="shared" ca="1" si="38"/>
        <v>Elegível</v>
      </c>
      <c r="P30" s="58" t="str">
        <f t="shared" ca="1" si="39"/>
        <v>CONSULTOR</v>
      </c>
      <c r="Q30" s="58" t="str">
        <f t="shared" ca="1" si="40"/>
        <v>&gt;=M5</v>
      </c>
      <c r="R30" s="58">
        <f ca="1">VLOOKUP(Q30,Alavanca!A:B,2,0)</f>
        <v>0.5</v>
      </c>
      <c r="S30" s="71">
        <f ca="1">IF(W30="S",IF($S$2&lt;0.05,0,VLOOKUP(P30,Alavanca!D:E,2,0)*K30/$M$7)-VLOOKUP(B30,Expansao_fevereiro2023!A:J,10,FALSE),IF($S$2&lt;0.05,0,VLOOKUP(P30,Alavanca!D:E,2,0)*K30/$M$7))</f>
        <v>5524.33</v>
      </c>
      <c r="T30" s="71">
        <v>1933.5154999999997</v>
      </c>
      <c r="U30" s="71">
        <v>3590.8145000000004</v>
      </c>
      <c r="V30" s="71">
        <f t="shared" ca="1" si="41"/>
        <v>0</v>
      </c>
      <c r="W30" s="58" t="str">
        <f>IFERROR(VLOOKUP(B30,Expansao_marco2023!A:I,9,FALSE),"N")</f>
        <v>N</v>
      </c>
    </row>
    <row r="31" spans="1:23">
      <c r="A31" s="58" t="s">
        <v>94</v>
      </c>
      <c r="B31" s="58" t="s">
        <v>95</v>
      </c>
      <c r="C31" s="58" t="str">
        <f t="shared" ca="1" si="28"/>
        <v>MAURICIO NASCIMENTO DA SILVA FERREIRA</v>
      </c>
      <c r="D31" s="58" t="str">
        <f t="shared" ca="1" si="29"/>
        <v>JULIANA TAVARES DE ARAUJO</v>
      </c>
      <c r="E31" s="58" t="str">
        <f t="shared" ca="1" si="30"/>
        <v>MARCELO BATISTA CARVALHAIS</v>
      </c>
      <c r="F31" s="59">
        <f t="shared" ca="1" si="31"/>
        <v>44798</v>
      </c>
      <c r="G31" s="59" t="str">
        <f t="shared" ca="1" si="32"/>
        <v/>
      </c>
      <c r="J31" s="58">
        <f t="shared" ca="1" si="33"/>
        <v>23</v>
      </c>
      <c r="K31" s="58">
        <f t="shared" ca="1" si="34"/>
        <v>31</v>
      </c>
      <c r="L31" s="58">
        <f t="shared" ca="1" si="35"/>
        <v>12</v>
      </c>
      <c r="M31" s="58">
        <f t="shared" ca="1" si="36"/>
        <v>6</v>
      </c>
      <c r="N31" s="58">
        <f t="shared" ca="1" si="37"/>
        <v>3</v>
      </c>
      <c r="O31" s="58" t="str">
        <f t="shared" ca="1" si="38"/>
        <v>Credenciamento Não Atingindo</v>
      </c>
      <c r="P31" s="58" t="str">
        <f t="shared" ca="1" si="39"/>
        <v>CONSULTOR</v>
      </c>
      <c r="Q31" s="58" t="str">
        <f t="shared" ca="1" si="40"/>
        <v>&gt;=M5</v>
      </c>
      <c r="R31" s="58">
        <f ca="1">VLOOKUP(Q31,Alavanca!A:B,2,0)</f>
        <v>0.5</v>
      </c>
      <c r="S31" s="71">
        <f ca="1">IF(W31="S",IF($S$2&lt;0.05,0,VLOOKUP(P31,Alavanca!D:E,2,0)*K31/$M$7)-VLOOKUP(B31,Expansao_fevereiro2023!A:J,10,FALSE),IF($S$2&lt;0.05,0,VLOOKUP(P31,Alavanca!D:E,2,0)*K31/$M$7))</f>
        <v>5524.33</v>
      </c>
      <c r="T31" s="71">
        <v>1933.5154999999997</v>
      </c>
      <c r="U31" s="71">
        <v>0</v>
      </c>
      <c r="V31" s="71">
        <f t="shared" ca="1" si="41"/>
        <v>0</v>
      </c>
      <c r="W31" s="58" t="str">
        <f>IFERROR(VLOOKUP(B31,Expansao_marco2023!A:I,9,FALSE),"N")</f>
        <v>N</v>
      </c>
    </row>
    <row r="32" spans="1:23">
      <c r="A32" s="58" t="s">
        <v>140</v>
      </c>
      <c r="B32" s="58" t="s">
        <v>396</v>
      </c>
      <c r="C32" s="58" t="str">
        <f t="shared" ca="1" si="28"/>
        <v>JOSE GOMES DE MELLO</v>
      </c>
      <c r="D32" s="58" t="str">
        <f t="shared" ca="1" si="29"/>
        <v>GIOVANE BORGES DA SILVA</v>
      </c>
      <c r="E32" s="58" t="str">
        <f t="shared" ca="1" si="30"/>
        <v>MARCELO BATISTA CARVALHAIS</v>
      </c>
      <c r="F32" s="59">
        <f t="shared" ca="1" si="31"/>
        <v>44809</v>
      </c>
      <c r="G32" s="59" t="str">
        <f t="shared" ca="1" si="32"/>
        <v/>
      </c>
      <c r="J32" s="58">
        <f t="shared" ca="1" si="33"/>
        <v>23</v>
      </c>
      <c r="K32" s="58">
        <f t="shared" ca="1" si="34"/>
        <v>31</v>
      </c>
      <c r="L32" s="58">
        <f t="shared" ca="1" si="35"/>
        <v>12</v>
      </c>
      <c r="M32" s="58">
        <f t="shared" ca="1" si="36"/>
        <v>9</v>
      </c>
      <c r="N32" s="58">
        <f t="shared" ca="1" si="37"/>
        <v>5</v>
      </c>
      <c r="O32" s="58" t="str">
        <f t="shared" ca="1" si="38"/>
        <v>Credenciamento Não Atingindo</v>
      </c>
      <c r="P32" s="58" t="str">
        <f t="shared" ca="1" si="39"/>
        <v>CONSULTOR</v>
      </c>
      <c r="Q32" s="58" t="str">
        <f t="shared" ca="1" si="40"/>
        <v>&gt;=M5</v>
      </c>
      <c r="R32" s="58">
        <f ca="1">VLOOKUP(Q32,Alavanca!A:B,2,0)</f>
        <v>0.5</v>
      </c>
      <c r="S32" s="71">
        <f ca="1">IF(W32="S",IF($S$2&lt;0.05,0,VLOOKUP(P32,Alavanca!D:E,2,0)*K32/$M$7)-VLOOKUP(B32,Expansao_fevereiro2023!A:J,10,FALSE),IF($S$2&lt;0.05,0,VLOOKUP(P32,Alavanca!D:E,2,0)*K32/$M$7))</f>
        <v>5524.33</v>
      </c>
      <c r="T32" s="71">
        <v>1933.5154999999997</v>
      </c>
      <c r="U32" s="71">
        <v>0</v>
      </c>
      <c r="V32" s="71">
        <f t="shared" ca="1" si="41"/>
        <v>0</v>
      </c>
      <c r="W32" s="58" t="str">
        <f>IFERROR(VLOOKUP(B32,Expansao_marco2023!A:I,9,FALSE),"N")</f>
        <v>N</v>
      </c>
    </row>
    <row r="33" spans="1:23">
      <c r="A33" s="58">
        <v>3491168147</v>
      </c>
      <c r="B33" s="58" t="s">
        <v>306</v>
      </c>
      <c r="C33" s="58" t="str">
        <f t="shared" ca="1" si="28"/>
        <v>TIAGO PEREIRA FURTADO</v>
      </c>
      <c r="D33" s="58" t="str">
        <f t="shared" ca="1" si="29"/>
        <v>CLAYTON LUIZ DE OLIVEIRA</v>
      </c>
      <c r="E33" s="58" t="str">
        <f t="shared" ca="1" si="30"/>
        <v>MARCELO BATISTA CARVALHAIS</v>
      </c>
      <c r="F33" s="59">
        <f t="shared" ca="1" si="31"/>
        <v>44816</v>
      </c>
      <c r="G33" s="59" t="str">
        <f t="shared" ca="1" si="32"/>
        <v/>
      </c>
      <c r="J33" s="58">
        <f t="shared" ca="1" si="33"/>
        <v>23</v>
      </c>
      <c r="K33" s="58">
        <f t="shared" ca="1" si="34"/>
        <v>31</v>
      </c>
      <c r="L33" s="58">
        <f t="shared" ca="1" si="35"/>
        <v>12</v>
      </c>
      <c r="M33" s="58">
        <f t="shared" ca="1" si="36"/>
        <v>11</v>
      </c>
      <c r="N33" s="58">
        <f t="shared" ca="1" si="37"/>
        <v>6</v>
      </c>
      <c r="O33" s="58" t="str">
        <f t="shared" ca="1" si="38"/>
        <v>Credenciamento Não Atingindo</v>
      </c>
      <c r="P33" s="58" t="str">
        <f t="shared" ca="1" si="39"/>
        <v>CONSULTOR</v>
      </c>
      <c r="Q33" s="58" t="str">
        <f t="shared" ca="1" si="40"/>
        <v>&gt;=M5</v>
      </c>
      <c r="R33" s="58">
        <f ca="1">VLOOKUP(Q33,Alavanca!A:B,2,0)</f>
        <v>0.5</v>
      </c>
      <c r="S33" s="71">
        <f ca="1">IF(W33="S",IF($S$2&lt;0.05,0,VLOOKUP(P33,Alavanca!D:E,2,0)*K33/$M$7)-VLOOKUP(B33,Expansao_fevereiro2023!A:J,10,FALSE),IF($S$2&lt;0.05,0,VLOOKUP(P33,Alavanca!D:E,2,0)*K33/$M$7))</f>
        <v>5524.33</v>
      </c>
      <c r="T33" s="71">
        <v>1933.5154999999997</v>
      </c>
      <c r="U33" s="71">
        <v>0</v>
      </c>
      <c r="V33" s="71">
        <f t="shared" ca="1" si="41"/>
        <v>0</v>
      </c>
      <c r="W33" s="58" t="str">
        <f>IFERROR(VLOOKUP(B33,Expansao_marco2023!A:I,9,FALSE),"N")</f>
        <v>N</v>
      </c>
    </row>
    <row r="34" spans="1:23">
      <c r="A34" s="58" t="s">
        <v>164</v>
      </c>
      <c r="B34" s="58" t="s">
        <v>165</v>
      </c>
      <c r="C34" s="58" t="str">
        <f t="shared" ca="1" si="28"/>
        <v>TIAGO PEREIRA FURTADO</v>
      </c>
      <c r="D34" s="58" t="str">
        <f t="shared" ca="1" si="29"/>
        <v>CLAYTON LUIZ DE OLIVEIRA</v>
      </c>
      <c r="E34" s="58" t="str">
        <f t="shared" ca="1" si="30"/>
        <v>MARCELO BATISTA CARVALHAIS</v>
      </c>
      <c r="F34" s="59">
        <f t="shared" ca="1" si="31"/>
        <v>44830</v>
      </c>
      <c r="G34" s="59" t="str">
        <f t="shared" ca="1" si="32"/>
        <v/>
      </c>
      <c r="J34" s="58">
        <f t="shared" ca="1" si="33"/>
        <v>23</v>
      </c>
      <c r="K34" s="58">
        <f t="shared" ca="1" si="34"/>
        <v>31</v>
      </c>
      <c r="L34" s="58">
        <f t="shared" ca="1" si="35"/>
        <v>12</v>
      </c>
      <c r="M34" s="58">
        <f t="shared" ca="1" si="36"/>
        <v>6</v>
      </c>
      <c r="N34" s="58">
        <f t="shared" ca="1" si="37"/>
        <v>5</v>
      </c>
      <c r="O34" s="58" t="str">
        <f t="shared" ca="1" si="38"/>
        <v>Credenciamento Não Atingindo</v>
      </c>
      <c r="P34" s="58" t="str">
        <f t="shared" ca="1" si="39"/>
        <v>CONSULTOR</v>
      </c>
      <c r="Q34" s="58" t="str">
        <f t="shared" ca="1" si="40"/>
        <v>&gt;=M5</v>
      </c>
      <c r="R34" s="58">
        <f ca="1">VLOOKUP(Q34,Alavanca!A:B,2,0)</f>
        <v>0.5</v>
      </c>
      <c r="S34" s="71">
        <f ca="1">IF(W34="S",IF($S$2&lt;0.05,0,VLOOKUP(P34,Alavanca!D:E,2,0)*K34/$M$7)-VLOOKUP(B34,Expansao_fevereiro2023!A:J,10,FALSE),IF($S$2&lt;0.05,0,VLOOKUP(P34,Alavanca!D:E,2,0)*K34/$M$7))</f>
        <v>5524.33</v>
      </c>
      <c r="T34" s="71">
        <v>1933.5154999999997</v>
      </c>
      <c r="U34" s="71">
        <v>0</v>
      </c>
      <c r="V34" s="71">
        <f t="shared" ca="1" si="41"/>
        <v>0</v>
      </c>
      <c r="W34" s="58" t="str">
        <f>IFERROR(VLOOKUP(B34,Expansao_marco2023!A:I,9,FALSE),"N")</f>
        <v>N</v>
      </c>
    </row>
    <row r="35" spans="1:23">
      <c r="A35" s="58">
        <v>6906193678</v>
      </c>
      <c r="B35" s="58" t="s">
        <v>178</v>
      </c>
      <c r="C35" s="58" t="str">
        <f t="shared" ca="1" si="28"/>
        <v>JOSE GOMES DE MELLO</v>
      </c>
      <c r="D35" s="58" t="str">
        <f t="shared" ca="1" si="29"/>
        <v>GIOVANE BORGES DA SILVA</v>
      </c>
      <c r="E35" s="58" t="str">
        <f t="shared" ca="1" si="30"/>
        <v>MARCELO BATISTA CARVALHAIS</v>
      </c>
      <c r="F35" s="59">
        <f t="shared" ca="1" si="31"/>
        <v>44837</v>
      </c>
      <c r="G35" s="59">
        <f t="shared" ca="1" si="32"/>
        <v>44986</v>
      </c>
      <c r="J35" s="58">
        <f t="shared" ca="1" si="33"/>
        <v>1</v>
      </c>
      <c r="K35" s="58">
        <f t="shared" ca="1" si="34"/>
        <v>1</v>
      </c>
      <c r="L35" s="58">
        <f t="shared" ca="1" si="35"/>
        <v>1</v>
      </c>
      <c r="M35" s="58">
        <f t="shared" ca="1" si="36"/>
        <v>0</v>
      </c>
      <c r="N35" s="58">
        <f t="shared" ca="1" si="37"/>
        <v>0</v>
      </c>
      <c r="O35" s="58" t="str">
        <f t="shared" ca="1" si="38"/>
        <v>Credenciamento Não Atingindo</v>
      </c>
      <c r="P35" s="58" t="str">
        <f t="shared" ca="1" si="39"/>
        <v>CONSULTOR</v>
      </c>
      <c r="Q35" s="58" t="str">
        <f t="shared" ca="1" si="40"/>
        <v>&gt;=M5</v>
      </c>
      <c r="R35" s="58">
        <f ca="1">VLOOKUP(Q35,Alavanca!A:B,2,0)</f>
        <v>0.5</v>
      </c>
      <c r="S35" s="71">
        <f ca="1">IF(W35="S",IF($S$2&lt;0.05,0,VLOOKUP(P35,Alavanca!D:E,2,0)*K35/$M$7)-VLOOKUP(B35,Expansao_fevereiro2023!A:J,10,FALSE),IF($S$2&lt;0.05,0,VLOOKUP(P35,Alavanca!D:E,2,0)*K35/$M$7))</f>
        <v>178.20419354838708</v>
      </c>
      <c r="T35" s="71">
        <v>62.371467741935476</v>
      </c>
      <c r="U35" s="71">
        <v>0</v>
      </c>
      <c r="V35" s="71">
        <f t="shared" ca="1" si="41"/>
        <v>0</v>
      </c>
      <c r="W35" s="58" t="str">
        <f>IFERROR(VLOOKUP(B35,Expansao_marco2023!A:I,9,FALSE),"N")</f>
        <v>N</v>
      </c>
    </row>
    <row r="36" spans="1:23">
      <c r="A36" s="58">
        <v>70677211139</v>
      </c>
      <c r="B36" s="58" t="s">
        <v>339</v>
      </c>
      <c r="C36" s="58" t="str">
        <f t="shared" ca="1" si="28"/>
        <v>TIAGO PEREIRA FURTADO</v>
      </c>
      <c r="D36" s="58" t="str">
        <f t="shared" ca="1" si="29"/>
        <v>CLAYTON LUIZ DE OLIVEIRA</v>
      </c>
      <c r="E36" s="58" t="str">
        <f t="shared" ca="1" si="30"/>
        <v>MARCELO BATISTA CARVALHAIS</v>
      </c>
      <c r="F36" s="59">
        <f t="shared" ca="1" si="31"/>
        <v>44847</v>
      </c>
      <c r="G36" s="59" t="str">
        <f t="shared" ca="1" si="32"/>
        <v/>
      </c>
      <c r="J36" s="58">
        <f t="shared" ca="1" si="33"/>
        <v>23</v>
      </c>
      <c r="K36" s="58">
        <f t="shared" ca="1" si="34"/>
        <v>31</v>
      </c>
      <c r="L36" s="58">
        <f t="shared" ca="1" si="35"/>
        <v>12</v>
      </c>
      <c r="M36" s="58">
        <f t="shared" ca="1" si="36"/>
        <v>7</v>
      </c>
      <c r="N36" s="58">
        <f t="shared" ca="1" si="37"/>
        <v>4</v>
      </c>
      <c r="O36" s="58" t="str">
        <f t="shared" ca="1" si="38"/>
        <v>Credenciamento Não Atingindo</v>
      </c>
      <c r="P36" s="58" t="str">
        <f t="shared" ca="1" si="39"/>
        <v>CONSULTOR</v>
      </c>
      <c r="Q36" s="58" t="str">
        <f t="shared" ca="1" si="40"/>
        <v>&gt;=M5</v>
      </c>
      <c r="R36" s="58">
        <f ca="1">VLOOKUP(Q36,Alavanca!A:B,2,0)</f>
        <v>0.5</v>
      </c>
      <c r="S36" s="71">
        <f ca="1">IF(W36="S",IF($S$2&lt;0.05,0,VLOOKUP(P36,Alavanca!D:E,2,0)*K36/$M$7)-VLOOKUP(B36,Expansao_fevereiro2023!A:J,10,FALSE),IF($S$2&lt;0.05,0,VLOOKUP(P36,Alavanca!D:E,2,0)*K36/$M$7))</f>
        <v>5524.33</v>
      </c>
      <c r="T36" s="71">
        <v>1933.5154999999997</v>
      </c>
      <c r="U36" s="71">
        <v>0</v>
      </c>
      <c r="V36" s="71">
        <f t="shared" ca="1" si="41"/>
        <v>0</v>
      </c>
      <c r="W36" s="58" t="str">
        <f>IFERROR(VLOOKUP(B36,Expansao_marco2023!A:I,9,FALSE),"N")</f>
        <v>N</v>
      </c>
    </row>
    <row r="37" spans="1:23">
      <c r="A37" s="58">
        <v>7677292186</v>
      </c>
      <c r="B37" s="58" t="s">
        <v>312</v>
      </c>
      <c r="C37" s="58" t="str">
        <f t="shared" ca="1" si="28"/>
        <v>DERIVALDO DOS SANTOS COSTA</v>
      </c>
      <c r="D37" s="58" t="str">
        <f t="shared" ca="1" si="29"/>
        <v>CLAYTON LUIZ DE OLIVEIRA</v>
      </c>
      <c r="E37" s="58" t="str">
        <f t="shared" ca="1" si="30"/>
        <v>MARCELO BATISTA CARVALHAIS</v>
      </c>
      <c r="F37" s="59">
        <f t="shared" ca="1" si="31"/>
        <v>44847</v>
      </c>
      <c r="G37" s="59" t="str">
        <f t="shared" ca="1" si="32"/>
        <v/>
      </c>
      <c r="J37" s="58">
        <f t="shared" ca="1" si="33"/>
        <v>23</v>
      </c>
      <c r="K37" s="58">
        <f t="shared" ca="1" si="34"/>
        <v>31</v>
      </c>
      <c r="L37" s="58">
        <f t="shared" ca="1" si="35"/>
        <v>12</v>
      </c>
      <c r="M37" s="58">
        <f t="shared" ca="1" si="36"/>
        <v>3</v>
      </c>
      <c r="N37" s="58">
        <f t="shared" ca="1" si="37"/>
        <v>3</v>
      </c>
      <c r="O37" s="58" t="str">
        <f t="shared" ca="1" si="38"/>
        <v>Credenciamento Não Atingindo</v>
      </c>
      <c r="P37" s="58" t="str">
        <f t="shared" ca="1" si="39"/>
        <v>CONSULTOR</v>
      </c>
      <c r="Q37" s="58" t="str">
        <f t="shared" ca="1" si="40"/>
        <v>&gt;=M5</v>
      </c>
      <c r="R37" s="58">
        <f ca="1">VLOOKUP(Q37,Alavanca!A:B,2,0)</f>
        <v>0.5</v>
      </c>
      <c r="S37" s="71">
        <f ca="1">IF(W37="S",IF($S$2&lt;0.05,0,VLOOKUP(P37,Alavanca!D:E,2,0)*K37/$M$7)-VLOOKUP(B37,Expansao_fevereiro2023!A:J,10,FALSE),IF($S$2&lt;0.05,0,VLOOKUP(P37,Alavanca!D:E,2,0)*K37/$M$7))</f>
        <v>5524.33</v>
      </c>
      <c r="T37" s="71">
        <v>1933.5154999999997</v>
      </c>
      <c r="U37" s="71">
        <v>0</v>
      </c>
      <c r="V37" s="71">
        <f t="shared" ca="1" si="41"/>
        <v>0</v>
      </c>
      <c r="W37" s="58" t="str">
        <f>IFERROR(VLOOKUP(B37,Expansao_marco2023!A:I,9,FALSE),"N")</f>
        <v>N</v>
      </c>
    </row>
    <row r="38" spans="1:23">
      <c r="A38" s="58">
        <v>6054831674</v>
      </c>
      <c r="B38" s="58" t="s">
        <v>272</v>
      </c>
      <c r="C38" s="58" t="str">
        <f t="shared" ca="1" si="28"/>
        <v>JOSE GOMES DE MELLO</v>
      </c>
      <c r="D38" s="58" t="str">
        <f t="shared" ca="1" si="29"/>
        <v>GIOVANE BORGES DA SILVA</v>
      </c>
      <c r="E38" s="58" t="str">
        <f t="shared" ca="1" si="30"/>
        <v>MARCELO BATISTA CARVALHAIS</v>
      </c>
      <c r="F38" s="59">
        <f t="shared" ca="1" si="31"/>
        <v>44847</v>
      </c>
      <c r="G38" s="59" t="str">
        <f t="shared" ca="1" si="32"/>
        <v/>
      </c>
      <c r="J38" s="58">
        <f t="shared" ca="1" si="33"/>
        <v>23</v>
      </c>
      <c r="K38" s="58">
        <f t="shared" ca="1" si="34"/>
        <v>31</v>
      </c>
      <c r="L38" s="58">
        <f t="shared" ca="1" si="35"/>
        <v>12</v>
      </c>
      <c r="M38" s="58">
        <f t="shared" ca="1" si="36"/>
        <v>10</v>
      </c>
      <c r="N38" s="58">
        <f t="shared" ca="1" si="37"/>
        <v>8</v>
      </c>
      <c r="O38" s="58" t="str">
        <f t="shared" ca="1" si="38"/>
        <v>Credenciamento Não Atingindo</v>
      </c>
      <c r="P38" s="58" t="str">
        <f t="shared" ca="1" si="39"/>
        <v>CONSULTOR</v>
      </c>
      <c r="Q38" s="58" t="str">
        <f t="shared" ca="1" si="40"/>
        <v>&gt;=M5</v>
      </c>
      <c r="R38" s="58">
        <f ca="1">VLOOKUP(Q38,Alavanca!A:B,2,0)</f>
        <v>0.5</v>
      </c>
      <c r="S38" s="71">
        <f ca="1">IF(W38="S",IF($S$2&lt;0.05,0,VLOOKUP(P38,Alavanca!D:E,2,0)*K38/$M$7)-VLOOKUP(B38,Expansao_fevereiro2023!A:J,10,FALSE),IF($S$2&lt;0.05,0,VLOOKUP(P38,Alavanca!D:E,2,0)*K38/$M$7))</f>
        <v>5524.33</v>
      </c>
      <c r="T38" s="71">
        <v>1933.5154999999997</v>
      </c>
      <c r="U38" s="71">
        <v>0</v>
      </c>
      <c r="V38" s="71">
        <f t="shared" ca="1" si="41"/>
        <v>0</v>
      </c>
      <c r="W38" s="58" t="str">
        <f>IFERROR(VLOOKUP(B38,Expansao_marco2023!A:I,9,FALSE),"N")</f>
        <v>N</v>
      </c>
    </row>
    <row r="39" spans="1:23">
      <c r="A39" s="58">
        <v>8251327628</v>
      </c>
      <c r="B39" s="58" t="s">
        <v>190</v>
      </c>
      <c r="C39" s="58" t="str">
        <f t="shared" ca="1" si="28"/>
        <v>JOSE GOMES DE MELLO</v>
      </c>
      <c r="D39" s="58" t="str">
        <f t="shared" ca="1" si="29"/>
        <v>GIOVANE BORGES DA SILVA</v>
      </c>
      <c r="E39" s="58" t="str">
        <f t="shared" ca="1" si="30"/>
        <v>MARCELO BATISTA CARVALHAIS</v>
      </c>
      <c r="F39" s="59">
        <f t="shared" ca="1" si="31"/>
        <v>44847</v>
      </c>
      <c r="G39" s="59" t="str">
        <f t="shared" ca="1" si="32"/>
        <v/>
      </c>
      <c r="J39" s="58">
        <f t="shared" ca="1" si="33"/>
        <v>23</v>
      </c>
      <c r="K39" s="58">
        <f t="shared" ca="1" si="34"/>
        <v>31</v>
      </c>
      <c r="L39" s="58">
        <f t="shared" ca="1" si="35"/>
        <v>12</v>
      </c>
      <c r="M39" s="58">
        <f t="shared" ca="1" si="36"/>
        <v>11</v>
      </c>
      <c r="N39" s="58">
        <f t="shared" ca="1" si="37"/>
        <v>10</v>
      </c>
      <c r="O39" s="58" t="str">
        <f t="shared" ca="1" si="38"/>
        <v>Credenciamento Não Atingindo</v>
      </c>
      <c r="P39" s="58" t="str">
        <f t="shared" ca="1" si="39"/>
        <v>CONSULTOR</v>
      </c>
      <c r="Q39" s="58" t="str">
        <f t="shared" ca="1" si="40"/>
        <v>&gt;=M5</v>
      </c>
      <c r="R39" s="58">
        <f ca="1">VLOOKUP(Q39,Alavanca!A:B,2,0)</f>
        <v>0.5</v>
      </c>
      <c r="S39" s="71">
        <f ca="1">IF(W39="S",IF($S$2&lt;0.05,0,VLOOKUP(P39,Alavanca!D:E,2,0)*K39/$M$7)-VLOOKUP(B39,Expansao_fevereiro2023!A:J,10,FALSE),IF($S$2&lt;0.05,0,VLOOKUP(P39,Alavanca!D:E,2,0)*K39/$M$7))</f>
        <v>5524.33</v>
      </c>
      <c r="T39" s="71">
        <v>1933.5154999999997</v>
      </c>
      <c r="U39" s="71">
        <v>0</v>
      </c>
      <c r="V39" s="71">
        <f t="shared" ca="1" si="41"/>
        <v>0</v>
      </c>
      <c r="W39" s="58" t="str">
        <f>IFERROR(VLOOKUP(B39,Expansao_marco2023!A:I,9,FALSE),"N")</f>
        <v>N</v>
      </c>
    </row>
    <row r="40" spans="1:23">
      <c r="A40" s="58">
        <v>16794853779</v>
      </c>
      <c r="B40" s="58" t="s">
        <v>624</v>
      </c>
      <c r="C40" s="58" t="str">
        <f t="shared" ca="1" si="28"/>
        <v>JOSE GOMES DE MELLO</v>
      </c>
      <c r="D40" s="58" t="str">
        <f t="shared" ca="1" si="29"/>
        <v>GIOVANE BORGES DA SILVA</v>
      </c>
      <c r="E40" s="58" t="str">
        <f t="shared" ca="1" si="30"/>
        <v>MARCELO BATISTA CARVALHAIS</v>
      </c>
      <c r="F40" s="59">
        <f t="shared" ca="1" si="31"/>
        <v>44859</v>
      </c>
      <c r="G40" s="59" t="str">
        <f t="shared" ca="1" si="32"/>
        <v/>
      </c>
      <c r="J40" s="58">
        <f t="shared" ca="1" si="33"/>
        <v>23</v>
      </c>
      <c r="K40" s="58">
        <f t="shared" ca="1" si="34"/>
        <v>31</v>
      </c>
      <c r="L40" s="58">
        <f t="shared" ca="1" si="35"/>
        <v>12</v>
      </c>
      <c r="M40" s="58">
        <f t="shared" ca="1" si="36"/>
        <v>10</v>
      </c>
      <c r="N40" s="58">
        <f t="shared" ca="1" si="37"/>
        <v>8</v>
      </c>
      <c r="O40" s="58" t="str">
        <f t="shared" ca="1" si="38"/>
        <v>Credenciamento Não Atingindo</v>
      </c>
      <c r="P40" s="58" t="str">
        <f t="shared" ca="1" si="39"/>
        <v>CONSULTOR</v>
      </c>
      <c r="Q40" s="58" t="str">
        <f t="shared" ca="1" si="40"/>
        <v>&gt;=M5</v>
      </c>
      <c r="R40" s="58">
        <f ca="1">VLOOKUP(Q40,Alavanca!A:B,2,0)</f>
        <v>0.5</v>
      </c>
      <c r="S40" s="71">
        <f ca="1">IF(W40="S",IF($S$2&lt;0.05,0,VLOOKUP(P40,Alavanca!D:E,2,0)*K40/$M$7)-VLOOKUP(B40,Expansao_fevereiro2023!A:J,10,FALSE),IF($S$2&lt;0.05,0,VLOOKUP(P40,Alavanca!D:E,2,0)*K40/$M$7))</f>
        <v>5524.33</v>
      </c>
      <c r="T40" s="71">
        <v>1933.5154999999997</v>
      </c>
      <c r="U40" s="71">
        <v>0</v>
      </c>
      <c r="V40" s="71">
        <f t="shared" ca="1" si="41"/>
        <v>0</v>
      </c>
      <c r="W40" s="58" t="str">
        <f>IFERROR(VLOOKUP(B40,Expansao_marco2023!A:I,9,FALSE),"N")</f>
        <v>N</v>
      </c>
    </row>
    <row r="41" spans="1:23">
      <c r="A41" s="58">
        <v>565845128</v>
      </c>
      <c r="B41" s="58" t="s">
        <v>2271</v>
      </c>
      <c r="C41" s="58" t="str">
        <f t="shared" ca="1" si="28"/>
        <v>NICOLAS PINHEIRO DA ROCHA PUPO</v>
      </c>
      <c r="D41" s="58" t="str">
        <f t="shared" ca="1" si="29"/>
        <v>JULIANA TAVARES DE ARAUJO</v>
      </c>
      <c r="E41" s="58" t="str">
        <f t="shared" ca="1" si="30"/>
        <v>MARCELO BATISTA CARVALHAIS</v>
      </c>
      <c r="F41" s="59">
        <f t="shared" ca="1" si="31"/>
        <v>44959</v>
      </c>
      <c r="G41" s="59" t="str">
        <f t="shared" ca="1" si="32"/>
        <v/>
      </c>
      <c r="J41" s="58">
        <f t="shared" ca="1" si="33"/>
        <v>23</v>
      </c>
      <c r="K41" s="58">
        <f t="shared" ca="1" si="34"/>
        <v>31</v>
      </c>
      <c r="L41" s="58">
        <f t="shared" ca="1" si="35"/>
        <v>7</v>
      </c>
      <c r="M41" s="58">
        <f t="shared" ca="1" si="36"/>
        <v>12</v>
      </c>
      <c r="N41" s="58">
        <f t="shared" ca="1" si="37"/>
        <v>5</v>
      </c>
      <c r="O41" s="58" t="str">
        <f t="shared" ca="1" si="38"/>
        <v>Pendente Faturamento</v>
      </c>
      <c r="P41" s="58" t="str">
        <f t="shared" ca="1" si="39"/>
        <v>CONSULTOR</v>
      </c>
      <c r="Q41" s="58" t="str">
        <f t="shared" ca="1" si="40"/>
        <v>M2</v>
      </c>
      <c r="R41" s="58">
        <f ca="1">VLOOKUP(Q41,Alavanca!A:B,2,0)</f>
        <v>0.3</v>
      </c>
      <c r="S41" s="71">
        <f ca="1">IF(W41="S",IF($S$2&lt;0.05,0,VLOOKUP(P41,Alavanca!D:E,2,0)*K41/$M$7)-VLOOKUP(B41,Expansao_fevereiro2023!A:J,10,FALSE),IF($S$2&lt;0.05,0,VLOOKUP(P41,Alavanca!D:E,2,0)*K41/$M$7))</f>
        <v>5524.33</v>
      </c>
      <c r="T41" s="71">
        <v>1933.5154999999997</v>
      </c>
      <c r="U41" s="71">
        <v>0</v>
      </c>
      <c r="V41" s="71">
        <f t="shared" ca="1" si="41"/>
        <v>0</v>
      </c>
      <c r="W41" s="58" t="str">
        <f>IFERROR(VLOOKUP(B41,Expansao_marco2023!A:I,9,FALSE),"N")</f>
        <v>N</v>
      </c>
    </row>
    <row r="42" spans="1:23">
      <c r="A42" s="58">
        <v>10439312604</v>
      </c>
      <c r="B42" s="58" t="s">
        <v>2275</v>
      </c>
      <c r="C42" s="58" t="str">
        <f t="shared" ca="1" si="28"/>
        <v>NICOLAS PINHEIRO DA ROCHA PUPO</v>
      </c>
      <c r="D42" s="58" t="str">
        <f t="shared" ca="1" si="29"/>
        <v>JULIANA TAVARES DE ARAUJO</v>
      </c>
      <c r="E42" s="58" t="str">
        <f t="shared" ca="1" si="30"/>
        <v>MARCELO BATISTA CARVALHAIS</v>
      </c>
      <c r="F42" s="59">
        <f t="shared" ca="1" si="31"/>
        <v>44959</v>
      </c>
      <c r="G42" s="59" t="str">
        <f t="shared" ca="1" si="32"/>
        <v/>
      </c>
      <c r="J42" s="58">
        <f t="shared" ca="1" si="33"/>
        <v>23</v>
      </c>
      <c r="K42" s="58">
        <f t="shared" ca="1" si="34"/>
        <v>31</v>
      </c>
      <c r="L42" s="58">
        <f t="shared" ca="1" si="35"/>
        <v>7</v>
      </c>
      <c r="M42" s="58">
        <f t="shared" ca="1" si="36"/>
        <v>15</v>
      </c>
      <c r="N42" s="58">
        <f t="shared" ca="1" si="37"/>
        <v>11</v>
      </c>
      <c r="O42" s="58" t="str">
        <f t="shared" ca="1" si="38"/>
        <v>Elegível</v>
      </c>
      <c r="P42" s="58" t="str">
        <f t="shared" ca="1" si="39"/>
        <v>CONSULTOR</v>
      </c>
      <c r="Q42" s="58" t="str">
        <f t="shared" ca="1" si="40"/>
        <v>M2</v>
      </c>
      <c r="R42" s="58">
        <f ca="1">VLOOKUP(Q42,Alavanca!A:B,2,0)</f>
        <v>0.3</v>
      </c>
      <c r="S42" s="71">
        <f ca="1">IF(W42="S",IF($S$2&lt;0.05,0,VLOOKUP(P42,Alavanca!D:E,2,0)*K42/$M$7)-VLOOKUP(B42,Expansao_fevereiro2023!A:J,10,FALSE),IF($S$2&lt;0.05,0,VLOOKUP(P42,Alavanca!D:E,2,0)*K42/$M$7))</f>
        <v>5524.33</v>
      </c>
      <c r="T42" s="71">
        <v>5524.33</v>
      </c>
      <c r="U42" s="71">
        <v>0</v>
      </c>
      <c r="V42" s="71">
        <f t="shared" ca="1" si="41"/>
        <v>0</v>
      </c>
      <c r="W42" s="58" t="str">
        <f>IFERROR(VLOOKUP(B42,Expansao_marco2023!A:I,9,FALSE),"N")</f>
        <v>N</v>
      </c>
    </row>
    <row r="43" spans="1:23">
      <c r="A43" s="58">
        <v>2433224101</v>
      </c>
      <c r="B43" s="58" t="s">
        <v>945</v>
      </c>
      <c r="C43" s="58" t="str">
        <f t="shared" ca="1" si="28"/>
        <v>MAURICIO NASCIMENTO DA SILVA FERREIRA</v>
      </c>
      <c r="D43" s="58" t="str">
        <f t="shared" ca="1" si="29"/>
        <v>JULIANA TAVARES DE ARAUJO</v>
      </c>
      <c r="E43" s="58" t="str">
        <f t="shared" ca="1" si="30"/>
        <v>MARCELO BATISTA CARVALHAIS</v>
      </c>
      <c r="F43" s="59">
        <f t="shared" ca="1" si="31"/>
        <v>44881</v>
      </c>
      <c r="G43" s="59" t="str">
        <f t="shared" ca="1" si="32"/>
        <v/>
      </c>
      <c r="J43" s="58">
        <f t="shared" ca="1" si="33"/>
        <v>23</v>
      </c>
      <c r="K43" s="58">
        <f t="shared" ca="1" si="34"/>
        <v>31</v>
      </c>
      <c r="L43" s="58">
        <f t="shared" ca="1" si="35"/>
        <v>12</v>
      </c>
      <c r="M43" s="58">
        <f t="shared" ca="1" si="36"/>
        <v>13</v>
      </c>
      <c r="N43" s="58">
        <f t="shared" ca="1" si="37"/>
        <v>9</v>
      </c>
      <c r="O43" s="58" t="str">
        <f t="shared" ca="1" si="38"/>
        <v>Pendente Faturamento</v>
      </c>
      <c r="P43" s="58" t="str">
        <f t="shared" ca="1" si="39"/>
        <v>CONSULTOR</v>
      </c>
      <c r="Q43" s="58" t="str">
        <f t="shared" ca="1" si="40"/>
        <v>&gt;=M5</v>
      </c>
      <c r="R43" s="58">
        <f ca="1">VLOOKUP(Q43,Alavanca!A:B,2,0)</f>
        <v>0.5</v>
      </c>
      <c r="S43" s="71">
        <f ca="1">IF(W43="S",IF($S$2&lt;0.05,0,VLOOKUP(P43,Alavanca!D:E,2,0)*K43/$M$7)-VLOOKUP(B43,Expansao_fevereiro2023!A:J,10,FALSE),IF($S$2&lt;0.05,0,VLOOKUP(P43,Alavanca!D:E,2,0)*K43/$M$7))</f>
        <v>5524.33</v>
      </c>
      <c r="T43" s="71">
        <v>1933.5154999999997</v>
      </c>
      <c r="U43" s="71">
        <v>0</v>
      </c>
      <c r="V43" s="71">
        <f t="shared" ca="1" si="41"/>
        <v>0</v>
      </c>
      <c r="W43" s="58" t="str">
        <f>IFERROR(VLOOKUP(B43,Expansao_marco2023!A:I,9,FALSE),"N")</f>
        <v>N</v>
      </c>
    </row>
    <row r="44" spans="1:23">
      <c r="A44" s="58">
        <v>6663200550</v>
      </c>
      <c r="B44" s="58" t="s">
        <v>933</v>
      </c>
      <c r="C44" s="58" t="str">
        <f t="shared" ca="1" si="28"/>
        <v>MAURICIO NASCIMENTO DA SILVA FERREIRA</v>
      </c>
      <c r="D44" s="58" t="str">
        <f t="shared" ca="1" si="29"/>
        <v>JULIANA TAVARES DE ARAUJO</v>
      </c>
      <c r="E44" s="58" t="str">
        <f t="shared" ca="1" si="30"/>
        <v>MARCELO BATISTA CARVALHAIS</v>
      </c>
      <c r="F44" s="59">
        <f t="shared" ca="1" si="31"/>
        <v>44890</v>
      </c>
      <c r="G44" s="59">
        <f t="shared" ca="1" si="32"/>
        <v>45001</v>
      </c>
      <c r="J44" s="58">
        <f t="shared" ca="1" si="33"/>
        <v>12</v>
      </c>
      <c r="K44" s="58">
        <f t="shared" ca="1" si="34"/>
        <v>16</v>
      </c>
      <c r="L44" s="58">
        <f t="shared" ca="1" si="35"/>
        <v>6</v>
      </c>
      <c r="M44" s="58">
        <f t="shared" ca="1" si="36"/>
        <v>1</v>
      </c>
      <c r="N44" s="58">
        <f t="shared" ca="1" si="37"/>
        <v>1</v>
      </c>
      <c r="O44" s="58" t="str">
        <f t="shared" ca="1" si="38"/>
        <v>Credenciamento Não Atingindo</v>
      </c>
      <c r="P44" s="58" t="str">
        <f t="shared" ca="1" si="39"/>
        <v>CONSULTOR</v>
      </c>
      <c r="Q44" s="58" t="str">
        <f t="shared" ca="1" si="40"/>
        <v>&gt;=M5</v>
      </c>
      <c r="R44" s="58">
        <f ca="1">VLOOKUP(Q44,Alavanca!A:B,2,0)</f>
        <v>0.5</v>
      </c>
      <c r="S44" s="71">
        <f ca="1">IF(W44="S",IF($S$2&lt;0.05,0,VLOOKUP(P44,Alavanca!D:E,2,0)*K44/$M$7)-VLOOKUP(B44,Expansao_fevereiro2023!A:J,10,FALSE),IF($S$2&lt;0.05,0,VLOOKUP(P44,Alavanca!D:E,2,0)*K44/$M$7))</f>
        <v>2851.2670967741933</v>
      </c>
      <c r="T44" s="71">
        <v>997.94348387096761</v>
      </c>
      <c r="U44" s="71">
        <v>0</v>
      </c>
      <c r="V44" s="71">
        <f t="shared" ca="1" si="41"/>
        <v>0</v>
      </c>
      <c r="W44" s="58" t="str">
        <f>IFERROR(VLOOKUP(B44,Expansao_marco2023!A:I,9,FALSE),"N")</f>
        <v>N</v>
      </c>
    </row>
    <row r="45" spans="1:23">
      <c r="A45" s="58">
        <v>1740445180</v>
      </c>
      <c r="B45" s="58" t="s">
        <v>934</v>
      </c>
      <c r="C45" s="58" t="str">
        <f t="shared" ca="1" si="28"/>
        <v>DERIVALDO DOS SANTOS COSTA</v>
      </c>
      <c r="D45" s="58" t="str">
        <f t="shared" ca="1" si="29"/>
        <v>CLAYTON LUIZ DE OLIVEIRA</v>
      </c>
      <c r="E45" s="58" t="str">
        <f t="shared" ca="1" si="30"/>
        <v>MARCELO BATISTA CARVALHAIS</v>
      </c>
      <c r="F45" s="59">
        <f t="shared" ca="1" si="31"/>
        <v>44890</v>
      </c>
      <c r="G45" s="59">
        <f t="shared" ca="1" si="32"/>
        <v>45008</v>
      </c>
      <c r="J45" s="58">
        <f t="shared" ca="1" si="33"/>
        <v>17</v>
      </c>
      <c r="K45" s="58">
        <f t="shared" ca="1" si="34"/>
        <v>23</v>
      </c>
      <c r="L45" s="58">
        <f t="shared" ca="1" si="35"/>
        <v>9</v>
      </c>
      <c r="M45" s="58">
        <f t="shared" ca="1" si="36"/>
        <v>6</v>
      </c>
      <c r="N45" s="58">
        <f t="shared" ca="1" si="37"/>
        <v>5</v>
      </c>
      <c r="O45" s="58" t="str">
        <f t="shared" ca="1" si="38"/>
        <v>Credenciamento Não Atingindo</v>
      </c>
      <c r="P45" s="58" t="str">
        <f t="shared" ca="1" si="39"/>
        <v>CONSULTOR</v>
      </c>
      <c r="Q45" s="58" t="str">
        <f t="shared" ca="1" si="40"/>
        <v>&gt;=M5</v>
      </c>
      <c r="R45" s="58">
        <f ca="1">VLOOKUP(Q45,Alavanca!A:B,2,0)</f>
        <v>0.5</v>
      </c>
      <c r="S45" s="71">
        <f ca="1">IF(W45="S",IF($S$2&lt;0.05,0,VLOOKUP(P45,Alavanca!D:E,2,0)*K45/$M$7)-VLOOKUP(B45,Expansao_fevereiro2023!A:J,10,FALSE),IF($S$2&lt;0.05,0,VLOOKUP(P45,Alavanca!D:E,2,0)*K45/$M$7))</f>
        <v>4098.6964516129028</v>
      </c>
      <c r="T45" s="71">
        <v>1434.5437580645159</v>
      </c>
      <c r="U45" s="71">
        <v>0</v>
      </c>
      <c r="V45" s="71">
        <f t="shared" ca="1" si="41"/>
        <v>0</v>
      </c>
      <c r="W45" s="58" t="str">
        <f>IFERROR(VLOOKUP(B45,Expansao_marco2023!A:I,9,FALSE),"N")</f>
        <v>N</v>
      </c>
    </row>
    <row r="46" spans="1:23">
      <c r="A46" s="58">
        <v>1451674104</v>
      </c>
      <c r="B46" s="58" t="s">
        <v>935</v>
      </c>
      <c r="C46" s="58" t="str">
        <f t="shared" ca="1" si="28"/>
        <v>TIAGO PEREIRA FURTADO</v>
      </c>
      <c r="D46" s="58" t="str">
        <f t="shared" ca="1" si="29"/>
        <v>CLAYTON LUIZ DE OLIVEIRA</v>
      </c>
      <c r="E46" s="58" t="str">
        <f t="shared" ca="1" si="30"/>
        <v>MARCELO BATISTA CARVALHAIS</v>
      </c>
      <c r="F46" s="59">
        <f t="shared" ca="1" si="31"/>
        <v>44890</v>
      </c>
      <c r="G46" s="59" t="str">
        <f t="shared" ca="1" si="32"/>
        <v/>
      </c>
      <c r="J46" s="58">
        <f t="shared" ca="1" si="33"/>
        <v>23</v>
      </c>
      <c r="K46" s="58">
        <f t="shared" ca="1" si="34"/>
        <v>31</v>
      </c>
      <c r="L46" s="58">
        <f t="shared" ca="1" si="35"/>
        <v>12</v>
      </c>
      <c r="M46" s="58">
        <f t="shared" ca="1" si="36"/>
        <v>12</v>
      </c>
      <c r="N46" s="58">
        <f t="shared" ca="1" si="37"/>
        <v>10</v>
      </c>
      <c r="O46" s="58" t="str">
        <f t="shared" ca="1" si="38"/>
        <v>Pendente Faturamento</v>
      </c>
      <c r="P46" s="58" t="str">
        <f t="shared" ca="1" si="39"/>
        <v>CONSULTOR</v>
      </c>
      <c r="Q46" s="58" t="str">
        <f t="shared" ca="1" si="40"/>
        <v>&gt;=M5</v>
      </c>
      <c r="R46" s="58">
        <f ca="1">VLOOKUP(Q46,Alavanca!A:B,2,0)</f>
        <v>0.5</v>
      </c>
      <c r="S46" s="71">
        <f ca="1">IF(W46="S",IF($S$2&lt;0.05,0,VLOOKUP(P46,Alavanca!D:E,2,0)*K46/$M$7)-VLOOKUP(B46,Expansao_fevereiro2023!A:J,10,FALSE),IF($S$2&lt;0.05,0,VLOOKUP(P46,Alavanca!D:E,2,0)*K46/$M$7))</f>
        <v>5524.33</v>
      </c>
      <c r="T46" s="71">
        <v>1933.5154999999997</v>
      </c>
      <c r="U46" s="71">
        <v>0</v>
      </c>
      <c r="V46" s="71">
        <f t="shared" ca="1" si="41"/>
        <v>0</v>
      </c>
      <c r="W46" s="58" t="str">
        <f>IFERROR(VLOOKUP(B46,Expansao_marco2023!A:I,9,FALSE),"N")</f>
        <v>N</v>
      </c>
    </row>
    <row r="47" spans="1:23">
      <c r="A47" s="58">
        <v>76204022334</v>
      </c>
      <c r="B47" s="58" t="s">
        <v>936</v>
      </c>
      <c r="C47" s="58" t="str">
        <f t="shared" ca="1" si="28"/>
        <v>DERIVALDO DOS SANTOS COSTA</v>
      </c>
      <c r="D47" s="58" t="str">
        <f t="shared" ca="1" si="29"/>
        <v>CLAYTON LUIZ DE OLIVEIRA</v>
      </c>
      <c r="E47" s="58" t="str">
        <f t="shared" ca="1" si="30"/>
        <v>MARCELO BATISTA CARVALHAIS</v>
      </c>
      <c r="F47" s="59">
        <f t="shared" ca="1" si="31"/>
        <v>44890</v>
      </c>
      <c r="G47" s="59">
        <f t="shared" ca="1" si="32"/>
        <v>45012</v>
      </c>
      <c r="J47" s="58">
        <f t="shared" ca="1" si="33"/>
        <v>19</v>
      </c>
      <c r="K47" s="58">
        <f t="shared" ca="1" si="34"/>
        <v>27</v>
      </c>
      <c r="L47" s="58">
        <f t="shared" ca="1" si="35"/>
        <v>10</v>
      </c>
      <c r="M47" s="58">
        <f t="shared" ca="1" si="36"/>
        <v>6</v>
      </c>
      <c r="N47" s="58">
        <f t="shared" ca="1" si="37"/>
        <v>5</v>
      </c>
      <c r="O47" s="58" t="str">
        <f t="shared" ca="1" si="38"/>
        <v>Credenciamento Não Atingindo</v>
      </c>
      <c r="P47" s="58" t="str">
        <f t="shared" ca="1" si="39"/>
        <v>CONSULTOR</v>
      </c>
      <c r="Q47" s="58" t="str">
        <f t="shared" ca="1" si="40"/>
        <v>&gt;=M5</v>
      </c>
      <c r="R47" s="58">
        <f ca="1">VLOOKUP(Q47,Alavanca!A:B,2,0)</f>
        <v>0.5</v>
      </c>
      <c r="S47" s="71">
        <f ca="1">IF(W47="S",IF($S$2&lt;0.05,0,VLOOKUP(P47,Alavanca!D:E,2,0)*K47/$M$7)-VLOOKUP(B47,Expansao_fevereiro2023!A:J,10,FALSE),IF($S$2&lt;0.05,0,VLOOKUP(P47,Alavanca!D:E,2,0)*K47/$M$7))</f>
        <v>4811.5132258064514</v>
      </c>
      <c r="T47" s="71">
        <v>1684.0296290322578</v>
      </c>
      <c r="U47" s="71">
        <v>0</v>
      </c>
      <c r="V47" s="71">
        <f t="shared" ca="1" si="41"/>
        <v>0</v>
      </c>
      <c r="W47" s="58" t="str">
        <f>IFERROR(VLOOKUP(B47,Expansao_marco2023!A:I,9,FALSE),"N")</f>
        <v>N</v>
      </c>
    </row>
    <row r="48" spans="1:23">
      <c r="A48" s="58">
        <v>1825873127</v>
      </c>
      <c r="B48" s="58" t="s">
        <v>940</v>
      </c>
      <c r="C48" s="58" t="str">
        <f t="shared" ca="1" si="28"/>
        <v>NICOLAS PINHEIRO DA ROCHA PUPO</v>
      </c>
      <c r="D48" s="58" t="str">
        <f t="shared" ca="1" si="29"/>
        <v>JULIANA TAVARES DE ARAUJO</v>
      </c>
      <c r="E48" s="58" t="str">
        <f t="shared" ca="1" si="30"/>
        <v>MARCELO BATISTA CARVALHAIS</v>
      </c>
      <c r="F48" s="59">
        <f t="shared" ca="1" si="31"/>
        <v>44872</v>
      </c>
      <c r="G48" s="59" t="str">
        <f t="shared" ca="1" si="32"/>
        <v/>
      </c>
      <c r="J48" s="58">
        <f t="shared" ca="1" si="33"/>
        <v>23</v>
      </c>
      <c r="K48" s="58">
        <f t="shared" ca="1" si="34"/>
        <v>31</v>
      </c>
      <c r="L48" s="58">
        <f t="shared" ca="1" si="35"/>
        <v>12</v>
      </c>
      <c r="M48" s="58">
        <f t="shared" ca="1" si="36"/>
        <v>7</v>
      </c>
      <c r="N48" s="58">
        <f t="shared" ca="1" si="37"/>
        <v>4</v>
      </c>
      <c r="O48" s="58" t="str">
        <f t="shared" ca="1" si="38"/>
        <v>Credenciamento Não Atingindo</v>
      </c>
      <c r="P48" s="58" t="str">
        <f t="shared" ca="1" si="39"/>
        <v>CONSULTOR</v>
      </c>
      <c r="Q48" s="58" t="str">
        <f t="shared" ca="1" si="40"/>
        <v>&gt;=M5</v>
      </c>
      <c r="R48" s="58">
        <f ca="1">VLOOKUP(Q48,Alavanca!A:B,2,0)</f>
        <v>0.5</v>
      </c>
      <c r="S48" s="71">
        <f ca="1">IF(W48="S",IF($S$2&lt;0.05,0,VLOOKUP(P48,Alavanca!D:E,2,0)*K48/$M$7)-VLOOKUP(B48,Expansao_fevereiro2023!A:J,10,FALSE),IF($S$2&lt;0.05,0,VLOOKUP(P48,Alavanca!D:E,2,0)*K48/$M$7))</f>
        <v>5524.33</v>
      </c>
      <c r="T48" s="71">
        <v>1933.5154999999997</v>
      </c>
      <c r="U48" s="71">
        <v>0</v>
      </c>
      <c r="V48" s="71">
        <f t="shared" ca="1" si="41"/>
        <v>0</v>
      </c>
      <c r="W48" s="58" t="str">
        <f>IFERROR(VLOOKUP(B48,Expansao_marco2023!A:I,9,FALSE),"N")</f>
        <v>N</v>
      </c>
    </row>
    <row r="49" spans="1:23">
      <c r="A49" s="58">
        <v>14876583706</v>
      </c>
      <c r="B49" s="58" t="s">
        <v>949</v>
      </c>
      <c r="C49" s="58" t="str">
        <f t="shared" ca="1" si="28"/>
        <v>TIAGO PEREIRA FURTADO</v>
      </c>
      <c r="D49" s="58" t="str">
        <f t="shared" ca="1" si="29"/>
        <v>CLAYTON LUIZ DE OLIVEIRA</v>
      </c>
      <c r="E49" s="58" t="str">
        <f t="shared" ca="1" si="30"/>
        <v>MARCELO BATISTA CARVALHAIS</v>
      </c>
      <c r="F49" s="59">
        <f t="shared" ca="1" si="31"/>
        <v>44896</v>
      </c>
      <c r="G49" s="59" t="str">
        <f t="shared" ca="1" si="32"/>
        <v/>
      </c>
      <c r="J49" s="58">
        <f t="shared" ca="1" si="33"/>
        <v>23</v>
      </c>
      <c r="K49" s="58">
        <f t="shared" ca="1" si="34"/>
        <v>31</v>
      </c>
      <c r="L49" s="58">
        <f t="shared" ca="1" si="35"/>
        <v>9</v>
      </c>
      <c r="M49" s="58">
        <f t="shared" ca="1" si="36"/>
        <v>8</v>
      </c>
      <c r="N49" s="58">
        <f t="shared" ca="1" si="37"/>
        <v>4</v>
      </c>
      <c r="O49" s="58" t="str">
        <f t="shared" ca="1" si="38"/>
        <v>Credenciamento Não Atingindo</v>
      </c>
      <c r="P49" s="58" t="str">
        <f t="shared" ca="1" si="39"/>
        <v>CONSULTOR</v>
      </c>
      <c r="Q49" s="58" t="str">
        <f t="shared" ca="1" si="40"/>
        <v>M4</v>
      </c>
      <c r="R49" s="58">
        <f ca="1">VLOOKUP(Q49,Alavanca!A:B,2,0)</f>
        <v>0.4</v>
      </c>
      <c r="S49" s="71">
        <f ca="1">IF(W49="S",IF($S$2&lt;0.05,0,VLOOKUP(P49,Alavanca!D:E,2,0)*K49/$M$7)-VLOOKUP(B49,Expansao_fevereiro2023!A:J,10,FALSE),IF($S$2&lt;0.05,0,VLOOKUP(P49,Alavanca!D:E,2,0)*K49/$M$7))</f>
        <v>5524.33</v>
      </c>
      <c r="T49" s="71">
        <v>1933.5154999999997</v>
      </c>
      <c r="U49" s="71">
        <v>0</v>
      </c>
      <c r="V49" s="71">
        <f t="shared" ca="1" si="41"/>
        <v>0</v>
      </c>
      <c r="W49" s="58" t="str">
        <f>IFERROR(VLOOKUP(B49,Expansao_marco2023!A:I,9,FALSE),"N")</f>
        <v>N</v>
      </c>
    </row>
    <row r="50" spans="1:23">
      <c r="A50" s="58">
        <v>2359458116</v>
      </c>
      <c r="B50" s="58" t="s">
        <v>951</v>
      </c>
      <c r="C50" s="58" t="str">
        <f t="shared" ca="1" si="28"/>
        <v>TIAGO PEREIRA FURTADO</v>
      </c>
      <c r="D50" s="58" t="str">
        <f t="shared" ca="1" si="29"/>
        <v>CLAYTON LUIZ DE OLIVEIRA</v>
      </c>
      <c r="E50" s="58" t="str">
        <f t="shared" ca="1" si="30"/>
        <v>MARCELO BATISTA CARVALHAIS</v>
      </c>
      <c r="F50" s="59">
        <f t="shared" ca="1" si="31"/>
        <v>44896</v>
      </c>
      <c r="G50" s="59" t="str">
        <f t="shared" ca="1" si="32"/>
        <v/>
      </c>
      <c r="J50" s="58">
        <f t="shared" ca="1" si="33"/>
        <v>23</v>
      </c>
      <c r="K50" s="58">
        <f t="shared" ca="1" si="34"/>
        <v>31</v>
      </c>
      <c r="L50" s="58">
        <f t="shared" ca="1" si="35"/>
        <v>9</v>
      </c>
      <c r="M50" s="58">
        <f t="shared" ca="1" si="36"/>
        <v>8</v>
      </c>
      <c r="N50" s="58">
        <f t="shared" ca="1" si="37"/>
        <v>7</v>
      </c>
      <c r="O50" s="58" t="str">
        <f t="shared" ca="1" si="38"/>
        <v>Credenciamento Não Atingindo</v>
      </c>
      <c r="P50" s="58" t="str">
        <f t="shared" ca="1" si="39"/>
        <v>CONSULTOR</v>
      </c>
      <c r="Q50" s="58" t="str">
        <f t="shared" ca="1" si="40"/>
        <v>M4</v>
      </c>
      <c r="R50" s="58">
        <f ca="1">VLOOKUP(Q50,Alavanca!A:B,2,0)</f>
        <v>0.4</v>
      </c>
      <c r="S50" s="71">
        <f ca="1">IF(W50="S",IF($S$2&lt;0.05,0,VLOOKUP(P50,Alavanca!D:E,2,0)*K50/$M$7)-VLOOKUP(B50,Expansao_fevereiro2023!A:J,10,FALSE),IF($S$2&lt;0.05,0,VLOOKUP(P50,Alavanca!D:E,2,0)*K50/$M$7))</f>
        <v>5524.33</v>
      </c>
      <c r="T50" s="71">
        <v>1933.5154999999997</v>
      </c>
      <c r="U50" s="71">
        <v>0</v>
      </c>
      <c r="V50" s="71">
        <f t="shared" ca="1" si="41"/>
        <v>0</v>
      </c>
      <c r="W50" s="58" t="str">
        <f>IFERROR(VLOOKUP(B50,Expansao_marco2023!A:I,9,FALSE),"N")</f>
        <v>N</v>
      </c>
    </row>
    <row r="51" spans="1:23">
      <c r="A51" s="58">
        <v>13130660607</v>
      </c>
      <c r="B51" s="58" t="s">
        <v>952</v>
      </c>
      <c r="C51" s="58" t="str">
        <f t="shared" ca="1" si="28"/>
        <v>MAURICIO NASCIMENTO DA SILVA FERREIRA</v>
      </c>
      <c r="D51" s="58" t="str">
        <f t="shared" ca="1" si="29"/>
        <v>JULIANA TAVARES DE ARAUJO</v>
      </c>
      <c r="E51" s="58" t="str">
        <f t="shared" ca="1" si="30"/>
        <v>MARCELO BATISTA CARVALHAIS</v>
      </c>
      <c r="F51" s="59">
        <f t="shared" ca="1" si="31"/>
        <v>44896</v>
      </c>
      <c r="G51" s="59" t="str">
        <f t="shared" ca="1" si="32"/>
        <v/>
      </c>
      <c r="J51" s="58">
        <f t="shared" ca="1" si="33"/>
        <v>23</v>
      </c>
      <c r="K51" s="58">
        <f t="shared" ca="1" si="34"/>
        <v>31</v>
      </c>
      <c r="L51" s="58">
        <f t="shared" ca="1" si="35"/>
        <v>9</v>
      </c>
      <c r="M51" s="58">
        <f t="shared" ca="1" si="36"/>
        <v>23</v>
      </c>
      <c r="N51" s="58">
        <f t="shared" ca="1" si="37"/>
        <v>13</v>
      </c>
      <c r="O51" s="58" t="str">
        <f t="shared" ca="1" si="38"/>
        <v>Elegível</v>
      </c>
      <c r="P51" s="58" t="str">
        <f t="shared" ca="1" si="39"/>
        <v>CONSULTOR</v>
      </c>
      <c r="Q51" s="58" t="str">
        <f t="shared" ca="1" si="40"/>
        <v>M4</v>
      </c>
      <c r="R51" s="58">
        <f ca="1">VLOOKUP(Q51,Alavanca!A:B,2,0)</f>
        <v>0.4</v>
      </c>
      <c r="S51" s="71">
        <f ca="1">IF(W51="S",IF($S$2&lt;0.05,0,VLOOKUP(P51,Alavanca!D:E,2,0)*K51/$M$7)-VLOOKUP(B51,Expansao_fevereiro2023!A:J,10,FALSE),IF($S$2&lt;0.05,0,VLOOKUP(P51,Alavanca!D:E,2,0)*K51/$M$7))</f>
        <v>5524.33</v>
      </c>
      <c r="T51" s="71">
        <v>5524.33</v>
      </c>
      <c r="U51" s="71">
        <v>0</v>
      </c>
      <c r="V51" s="71">
        <f t="shared" ca="1" si="41"/>
        <v>0</v>
      </c>
      <c r="W51" s="58" t="str">
        <f>IFERROR(VLOOKUP(B51,Expansao_marco2023!A:I,9,FALSE),"N")</f>
        <v>N</v>
      </c>
    </row>
    <row r="52" spans="1:23">
      <c r="A52" s="58">
        <v>6423690111</v>
      </c>
      <c r="B52" s="58" t="s">
        <v>953</v>
      </c>
      <c r="C52" s="58" t="str">
        <f t="shared" ca="1" si="28"/>
        <v>MAURICIO NASCIMENTO DA SILVA FERREIRA</v>
      </c>
      <c r="D52" s="58" t="str">
        <f t="shared" ca="1" si="29"/>
        <v>JULIANA TAVARES DE ARAUJO</v>
      </c>
      <c r="E52" s="58" t="str">
        <f t="shared" ca="1" si="30"/>
        <v>MARCELO BATISTA CARVALHAIS</v>
      </c>
      <c r="F52" s="59">
        <f t="shared" ca="1" si="31"/>
        <v>44896</v>
      </c>
      <c r="G52" s="59">
        <f t="shared" ca="1" si="32"/>
        <v>45013</v>
      </c>
      <c r="J52" s="58">
        <f t="shared" ca="1" si="33"/>
        <v>20</v>
      </c>
      <c r="K52" s="58">
        <f t="shared" ca="1" si="34"/>
        <v>28</v>
      </c>
      <c r="L52" s="58">
        <f t="shared" ca="1" si="35"/>
        <v>8</v>
      </c>
      <c r="M52" s="58">
        <f t="shared" ca="1" si="36"/>
        <v>4</v>
      </c>
      <c r="N52" s="58">
        <f t="shared" ca="1" si="37"/>
        <v>3</v>
      </c>
      <c r="O52" s="58" t="str">
        <f t="shared" ca="1" si="38"/>
        <v>Credenciamento Não Atingindo</v>
      </c>
      <c r="P52" s="58" t="str">
        <f t="shared" ca="1" si="39"/>
        <v>CONSULTOR</v>
      </c>
      <c r="Q52" s="58" t="str">
        <f t="shared" ca="1" si="40"/>
        <v>M4</v>
      </c>
      <c r="R52" s="58">
        <f ca="1">VLOOKUP(Q52,Alavanca!A:B,2,0)</f>
        <v>0.4</v>
      </c>
      <c r="S52" s="71">
        <f ca="1">IF(W52="S",IF($S$2&lt;0.05,0,VLOOKUP(P52,Alavanca!D:E,2,0)*K52/$M$7)-VLOOKUP(B52,Expansao_fevereiro2023!A:J,10,FALSE),IF($S$2&lt;0.05,0,VLOOKUP(P52,Alavanca!D:E,2,0)*K52/$M$7))</f>
        <v>4989.7174193548381</v>
      </c>
      <c r="T52" s="71">
        <v>1746.4010967741933</v>
      </c>
      <c r="U52" s="71">
        <v>0</v>
      </c>
      <c r="V52" s="71">
        <f t="shared" ca="1" si="41"/>
        <v>0</v>
      </c>
      <c r="W52" s="58" t="str">
        <f>IFERROR(VLOOKUP(B52,Expansao_marco2023!A:I,9,FALSE),"N")</f>
        <v>N</v>
      </c>
    </row>
    <row r="53" spans="1:23">
      <c r="A53" s="58">
        <v>70008100179</v>
      </c>
      <c r="B53" s="58" t="s">
        <v>955</v>
      </c>
      <c r="C53" s="58" t="str">
        <f t="shared" ca="1" si="28"/>
        <v>DERIVALDO DOS SANTOS COSTA</v>
      </c>
      <c r="D53" s="58" t="str">
        <f t="shared" ca="1" si="29"/>
        <v>CLAYTON LUIZ DE OLIVEIRA</v>
      </c>
      <c r="E53" s="58" t="str">
        <f t="shared" ca="1" si="30"/>
        <v>MARCELO BATISTA CARVALHAIS</v>
      </c>
      <c r="F53" s="59">
        <f t="shared" ca="1" si="31"/>
        <v>44896</v>
      </c>
      <c r="G53" s="59" t="str">
        <f t="shared" ca="1" si="32"/>
        <v/>
      </c>
      <c r="J53" s="58">
        <f t="shared" ca="1" si="33"/>
        <v>23</v>
      </c>
      <c r="K53" s="58">
        <f t="shared" ca="1" si="34"/>
        <v>31</v>
      </c>
      <c r="L53" s="58">
        <f t="shared" ca="1" si="35"/>
        <v>9</v>
      </c>
      <c r="M53" s="58">
        <f t="shared" ca="1" si="36"/>
        <v>1</v>
      </c>
      <c r="N53" s="58">
        <f t="shared" ca="1" si="37"/>
        <v>1</v>
      </c>
      <c r="O53" s="58" t="str">
        <f t="shared" ca="1" si="38"/>
        <v>Credenciamento Não Atingindo</v>
      </c>
      <c r="P53" s="58" t="str">
        <f t="shared" ca="1" si="39"/>
        <v>CONSULTOR</v>
      </c>
      <c r="Q53" s="58" t="str">
        <f t="shared" ca="1" si="40"/>
        <v>M4</v>
      </c>
      <c r="R53" s="58">
        <f ca="1">VLOOKUP(Q53,Alavanca!A:B,2,0)</f>
        <v>0.4</v>
      </c>
      <c r="S53" s="71">
        <f ca="1">IF(W53="S",IF($S$2&lt;0.05,0,VLOOKUP(P53,Alavanca!D:E,2,0)*K53/$M$7)-VLOOKUP(B53,Expansao_fevereiro2023!A:J,10,FALSE),IF($S$2&lt;0.05,0,VLOOKUP(P53,Alavanca!D:E,2,0)*K53/$M$7))</f>
        <v>5524.33</v>
      </c>
      <c r="T53" s="71">
        <v>1933.5154999999997</v>
      </c>
      <c r="U53" s="71">
        <v>0</v>
      </c>
      <c r="V53" s="71">
        <f t="shared" ca="1" si="41"/>
        <v>0</v>
      </c>
      <c r="W53" s="58" t="str">
        <f>IFERROR(VLOOKUP(B53,Expansao_marco2023!A:I,9,FALSE),"N")</f>
        <v>N</v>
      </c>
    </row>
    <row r="54" spans="1:23">
      <c r="A54" s="58">
        <v>2720210161</v>
      </c>
      <c r="B54" s="58" t="s">
        <v>1103</v>
      </c>
      <c r="C54" s="58" t="str">
        <f t="shared" ca="1" si="28"/>
        <v>TIAGO PEREIRA FURTADO</v>
      </c>
      <c r="D54" s="58" t="str">
        <f t="shared" ca="1" si="29"/>
        <v>CLAYTON LUIZ DE OLIVEIRA</v>
      </c>
      <c r="E54" s="58" t="str">
        <f t="shared" ca="1" si="30"/>
        <v>MARCELO BATISTA CARVALHAIS</v>
      </c>
      <c r="F54" s="59">
        <f t="shared" ca="1" si="31"/>
        <v>44910</v>
      </c>
      <c r="G54" s="59" t="str">
        <f t="shared" ca="1" si="32"/>
        <v/>
      </c>
      <c r="J54" s="58">
        <f t="shared" ca="1" si="33"/>
        <v>23</v>
      </c>
      <c r="K54" s="58">
        <f t="shared" ca="1" si="34"/>
        <v>31</v>
      </c>
      <c r="L54" s="58">
        <f t="shared" ca="1" si="35"/>
        <v>9</v>
      </c>
      <c r="M54" s="58">
        <f t="shared" ca="1" si="36"/>
        <v>6</v>
      </c>
      <c r="N54" s="58">
        <f t="shared" ca="1" si="37"/>
        <v>5</v>
      </c>
      <c r="O54" s="58" t="str">
        <f t="shared" ca="1" si="38"/>
        <v>Credenciamento Não Atingindo</v>
      </c>
      <c r="P54" s="58" t="str">
        <f t="shared" ca="1" si="39"/>
        <v>CONSULTOR</v>
      </c>
      <c r="Q54" s="58" t="str">
        <f t="shared" ca="1" si="40"/>
        <v>M4</v>
      </c>
      <c r="R54" s="58">
        <f ca="1">VLOOKUP(Q54,Alavanca!A:B,2,0)</f>
        <v>0.4</v>
      </c>
      <c r="S54" s="71">
        <f ca="1">IF(W54="S",IF($S$2&lt;0.05,0,VLOOKUP(P54,Alavanca!D:E,2,0)*K54/$M$7)-VLOOKUP(B54,Expansao_fevereiro2023!A:J,10,FALSE),IF($S$2&lt;0.05,0,VLOOKUP(P54,Alavanca!D:E,2,0)*K54/$M$7))</f>
        <v>5524.33</v>
      </c>
      <c r="T54" s="71">
        <v>1933.5154999999997</v>
      </c>
      <c r="U54" s="71">
        <v>0</v>
      </c>
      <c r="V54" s="71">
        <f t="shared" ca="1" si="41"/>
        <v>0</v>
      </c>
      <c r="W54" s="58" t="str">
        <f>IFERROR(VLOOKUP(B54,Expansao_marco2023!A:I,9,FALSE),"N")</f>
        <v>N</v>
      </c>
    </row>
    <row r="55" spans="1:23">
      <c r="A55" s="58">
        <v>3325095160</v>
      </c>
      <c r="B55" s="58" t="s">
        <v>1135</v>
      </c>
      <c r="C55" s="58" t="str">
        <f t="shared" ca="1" si="28"/>
        <v>TIAGO PEREIRA FURTADO</v>
      </c>
      <c r="D55" s="58" t="str">
        <f t="shared" ca="1" si="29"/>
        <v>CLAYTON LUIZ DE OLIVEIRA</v>
      </c>
      <c r="E55" s="58" t="str">
        <f t="shared" ca="1" si="30"/>
        <v>MARCELO BATISTA CARVALHAIS</v>
      </c>
      <c r="F55" s="59">
        <f t="shared" ca="1" si="31"/>
        <v>44910</v>
      </c>
      <c r="G55" s="59" t="str">
        <f t="shared" ca="1" si="32"/>
        <v/>
      </c>
      <c r="J55" s="58">
        <f t="shared" ca="1" si="33"/>
        <v>23</v>
      </c>
      <c r="K55" s="58">
        <f t="shared" ca="1" si="34"/>
        <v>31</v>
      </c>
      <c r="L55" s="58">
        <f t="shared" ca="1" si="35"/>
        <v>9</v>
      </c>
      <c r="M55" s="58">
        <f t="shared" ca="1" si="36"/>
        <v>5</v>
      </c>
      <c r="N55" s="58">
        <f t="shared" ca="1" si="37"/>
        <v>3</v>
      </c>
      <c r="O55" s="58" t="str">
        <f t="shared" ca="1" si="38"/>
        <v>Credenciamento Não Atingindo</v>
      </c>
      <c r="P55" s="58" t="str">
        <f t="shared" ca="1" si="39"/>
        <v>CONSULTOR</v>
      </c>
      <c r="Q55" s="58" t="str">
        <f t="shared" ca="1" si="40"/>
        <v>M4</v>
      </c>
      <c r="R55" s="58">
        <f ca="1">VLOOKUP(Q55,Alavanca!A:B,2,0)</f>
        <v>0.4</v>
      </c>
      <c r="S55" s="71">
        <f ca="1">IF(W55="S",IF($S$2&lt;0.05,0,VLOOKUP(P55,Alavanca!D:E,2,0)*K55/$M$7)-VLOOKUP(B55,Expansao_fevereiro2023!A:J,10,FALSE),IF($S$2&lt;0.05,0,VLOOKUP(P55,Alavanca!D:E,2,0)*K55/$M$7))</f>
        <v>5524.33</v>
      </c>
      <c r="T55" s="71">
        <v>1933.5154999999997</v>
      </c>
      <c r="U55" s="71">
        <v>0</v>
      </c>
      <c r="V55" s="71">
        <f t="shared" ca="1" si="41"/>
        <v>0</v>
      </c>
      <c r="W55" s="58" t="str">
        <f>IFERROR(VLOOKUP(B55,Expansao_marco2023!A:I,9,FALSE),"N")</f>
        <v>N</v>
      </c>
    </row>
    <row r="56" spans="1:23">
      <c r="A56" s="58">
        <v>7063218123</v>
      </c>
      <c r="B56" s="58" t="s">
        <v>922</v>
      </c>
      <c r="C56" s="58" t="str">
        <f t="shared" ca="1" si="28"/>
        <v>NICOLAS PINHEIRO DA ROCHA PUPO</v>
      </c>
      <c r="D56" s="58" t="str">
        <f t="shared" ca="1" si="29"/>
        <v>JULIANA TAVARES DE ARAUJO</v>
      </c>
      <c r="E56" s="58" t="str">
        <f t="shared" ca="1" si="30"/>
        <v>LUIS GERALDO COSTA PINTO</v>
      </c>
      <c r="F56" s="59">
        <f t="shared" ca="1" si="31"/>
        <v>44881</v>
      </c>
      <c r="G56" s="59" t="str">
        <f t="shared" ca="1" si="32"/>
        <v/>
      </c>
      <c r="J56" s="58">
        <f t="shared" ca="1" si="33"/>
        <v>23</v>
      </c>
      <c r="K56" s="58">
        <f t="shared" ca="1" si="34"/>
        <v>31</v>
      </c>
      <c r="L56" s="58">
        <f t="shared" ca="1" si="35"/>
        <v>12</v>
      </c>
      <c r="M56" s="58">
        <f t="shared" ca="1" si="36"/>
        <v>14</v>
      </c>
      <c r="N56" s="58">
        <f t="shared" ca="1" si="37"/>
        <v>13</v>
      </c>
      <c r="O56" s="58" t="str">
        <f t="shared" ca="1" si="38"/>
        <v>Elegível</v>
      </c>
      <c r="P56" s="58" t="str">
        <f t="shared" ca="1" si="39"/>
        <v>CONSULTOR</v>
      </c>
      <c r="Q56" s="58" t="str">
        <f t="shared" ca="1" si="40"/>
        <v>&gt;=M5</v>
      </c>
      <c r="R56" s="58">
        <f ca="1">VLOOKUP(Q56,Alavanca!A:B,2,0)</f>
        <v>0.5</v>
      </c>
      <c r="S56" s="71">
        <f ca="1">IF(W56="S",IF($S$2&lt;0.05,0,VLOOKUP(P56,Alavanca!D:E,2,0)*K56/$M$7)-VLOOKUP(B56,Expansao_fevereiro2023!A:J,10,FALSE),IF($S$2&lt;0.05,0,VLOOKUP(P56,Alavanca!D:E,2,0)*K56/$M$7))</f>
        <v>5524.33</v>
      </c>
      <c r="T56" s="71">
        <v>1933.5154999999997</v>
      </c>
      <c r="U56" s="71">
        <v>3590.8145000000004</v>
      </c>
      <c r="V56" s="71">
        <f t="shared" ca="1" si="41"/>
        <v>0</v>
      </c>
      <c r="W56" s="58" t="str">
        <f>IFERROR(VLOOKUP(B56,Expansao_marco2023!A:I,9,FALSE),"N")</f>
        <v>N</v>
      </c>
    </row>
    <row r="57" spans="1:23">
      <c r="A57" s="58">
        <v>2716718156</v>
      </c>
      <c r="B57" s="58" t="s">
        <v>948</v>
      </c>
      <c r="C57" s="58" t="str">
        <f t="shared" ca="1" si="28"/>
        <v>NICOLAS PINHEIRO DA ROCHA PUPO</v>
      </c>
      <c r="D57" s="58" t="str">
        <f t="shared" ca="1" si="29"/>
        <v>JULIANA TAVARES DE ARAUJO</v>
      </c>
      <c r="E57" s="58" t="str">
        <f t="shared" ca="1" si="30"/>
        <v>LUIS GERALDO COSTA PINTO</v>
      </c>
      <c r="F57" s="59">
        <f t="shared" ca="1" si="31"/>
        <v>44896</v>
      </c>
      <c r="G57" s="59" t="str">
        <f t="shared" ca="1" si="32"/>
        <v/>
      </c>
      <c r="J57" s="58">
        <f t="shared" ca="1" si="33"/>
        <v>23</v>
      </c>
      <c r="K57" s="58">
        <f t="shared" ca="1" si="34"/>
        <v>31</v>
      </c>
      <c r="L57" s="58">
        <f t="shared" ca="1" si="35"/>
        <v>9</v>
      </c>
      <c r="M57" s="58">
        <f t="shared" ca="1" si="36"/>
        <v>11</v>
      </c>
      <c r="N57" s="58">
        <f t="shared" ca="1" si="37"/>
        <v>9</v>
      </c>
      <c r="O57" s="58" t="str">
        <f t="shared" ca="1" si="38"/>
        <v>Elegível</v>
      </c>
      <c r="P57" s="58" t="str">
        <f t="shared" ca="1" si="39"/>
        <v>CONSULTOR</v>
      </c>
      <c r="Q57" s="58" t="str">
        <f t="shared" ca="1" si="40"/>
        <v>M4</v>
      </c>
      <c r="R57" s="58">
        <f ca="1">VLOOKUP(Q57,Alavanca!A:B,2,0)</f>
        <v>0.4</v>
      </c>
      <c r="S57" s="71">
        <f ca="1">IF(W57="S",IF($S$2&lt;0.05,0,VLOOKUP(P57,Alavanca!D:E,2,0)*K57/$M$7)-VLOOKUP(B57,Expansao_fevereiro2023!A:J,10,FALSE),IF($S$2&lt;0.05,0,VLOOKUP(P57,Alavanca!D:E,2,0)*K57/$M$7))</f>
        <v>5524.33</v>
      </c>
      <c r="T57" s="71">
        <v>1933.5154999999997</v>
      </c>
      <c r="U57" s="71">
        <v>3590.8145000000004</v>
      </c>
      <c r="V57" s="71">
        <f t="shared" ca="1" si="41"/>
        <v>0</v>
      </c>
      <c r="W57" s="58" t="str">
        <f>IFERROR(VLOOKUP(B57,Expansao_marco2023!A:I,9,FALSE),"N")</f>
        <v>N</v>
      </c>
    </row>
    <row r="58" spans="1:23">
      <c r="A58" s="58">
        <v>86552406134</v>
      </c>
      <c r="B58" s="58" t="s">
        <v>1989</v>
      </c>
      <c r="C58" s="58" t="str">
        <f t="shared" ca="1" si="28"/>
        <v>NICOLAS PINHEIRO DA ROCHA PUPO</v>
      </c>
      <c r="D58" s="58" t="str">
        <f t="shared" ca="1" si="29"/>
        <v>JULIANA TAVARES DE ARAUJO</v>
      </c>
      <c r="E58" s="58" t="str">
        <f t="shared" ca="1" si="30"/>
        <v>LUIS GERALDO COSTA PINTO</v>
      </c>
      <c r="F58" s="59">
        <f t="shared" ca="1" si="31"/>
        <v>44928</v>
      </c>
      <c r="G58" s="59" t="str">
        <f t="shared" ca="1" si="32"/>
        <v/>
      </c>
      <c r="J58" s="58">
        <f t="shared" ca="1" si="33"/>
        <v>23</v>
      </c>
      <c r="K58" s="58">
        <f t="shared" ca="1" si="34"/>
        <v>31</v>
      </c>
      <c r="L58" s="58">
        <f t="shared" ca="1" si="35"/>
        <v>8</v>
      </c>
      <c r="M58" s="58">
        <f t="shared" ca="1" si="36"/>
        <v>15</v>
      </c>
      <c r="N58" s="58">
        <f t="shared" ca="1" si="37"/>
        <v>13</v>
      </c>
      <c r="O58" s="58" t="str">
        <f t="shared" ca="1" si="38"/>
        <v>Elegível</v>
      </c>
      <c r="P58" s="58" t="str">
        <f t="shared" ca="1" si="39"/>
        <v>CONSULTOR</v>
      </c>
      <c r="Q58" s="58" t="str">
        <f t="shared" ca="1" si="40"/>
        <v>M3</v>
      </c>
      <c r="R58" s="58">
        <f ca="1">VLOOKUP(Q58,Alavanca!A:B,2,0)</f>
        <v>0.35</v>
      </c>
      <c r="S58" s="71">
        <f ca="1">IF(W58="S",IF($S$2&lt;0.05,0,VLOOKUP(P58,Alavanca!D:E,2,0)*K58/$M$7)-VLOOKUP(B58,Expansao_fevereiro2023!A:J,10,FALSE),IF($S$2&lt;0.05,0,VLOOKUP(P58,Alavanca!D:E,2,0)*K58/$M$7))</f>
        <v>5524.33</v>
      </c>
      <c r="T58" s="71">
        <v>1933.5154999999997</v>
      </c>
      <c r="U58" s="71">
        <v>3590.8145000000004</v>
      </c>
      <c r="V58" s="71">
        <f t="shared" ca="1" si="41"/>
        <v>0</v>
      </c>
      <c r="W58" s="58" t="str">
        <f>IFERROR(VLOOKUP(B58,Expansao_marco2023!A:I,9,FALSE),"N")</f>
        <v>N</v>
      </c>
    </row>
    <row r="59" spans="1:23">
      <c r="A59" s="58">
        <v>9755062696</v>
      </c>
      <c r="B59" s="58" t="s">
        <v>2002</v>
      </c>
      <c r="C59" s="58" t="str">
        <f t="shared" ca="1" si="28"/>
        <v>JOSE GOMES DE MELLO</v>
      </c>
      <c r="D59" s="58" t="str">
        <f t="shared" ca="1" si="29"/>
        <v>GIOVANE BORGES DA SILVA</v>
      </c>
      <c r="E59" s="58" t="str">
        <f t="shared" ca="1" si="30"/>
        <v>LUIS GERALDO COSTA PINTO</v>
      </c>
      <c r="F59" s="59">
        <f t="shared" ca="1" si="31"/>
        <v>44928</v>
      </c>
      <c r="G59" s="59" t="str">
        <f t="shared" ca="1" si="32"/>
        <v/>
      </c>
      <c r="J59" s="58">
        <f t="shared" ca="1" si="33"/>
        <v>23</v>
      </c>
      <c r="K59" s="58">
        <f t="shared" ca="1" si="34"/>
        <v>31</v>
      </c>
      <c r="L59" s="58">
        <f t="shared" ca="1" si="35"/>
        <v>8</v>
      </c>
      <c r="M59" s="58">
        <f t="shared" ca="1" si="36"/>
        <v>7</v>
      </c>
      <c r="N59" s="58">
        <f t="shared" ca="1" si="37"/>
        <v>6</v>
      </c>
      <c r="O59" s="58" t="str">
        <f t="shared" ca="1" si="38"/>
        <v>Credenciamento Não Atingindo</v>
      </c>
      <c r="P59" s="58" t="str">
        <f t="shared" ca="1" si="39"/>
        <v>CONSULTOR</v>
      </c>
      <c r="Q59" s="58" t="str">
        <f t="shared" ca="1" si="40"/>
        <v>M3</v>
      </c>
      <c r="R59" s="58">
        <f ca="1">VLOOKUP(Q59,Alavanca!A:B,2,0)</f>
        <v>0.35</v>
      </c>
      <c r="S59" s="71">
        <f ca="1">IF(W59="S",IF($S$2&lt;0.05,0,VLOOKUP(P59,Alavanca!D:E,2,0)*K59/$M$7)-VLOOKUP(B59,Expansao_fevereiro2023!A:J,10,FALSE),IF($S$2&lt;0.05,0,VLOOKUP(P59,Alavanca!D:E,2,0)*K59/$M$7))</f>
        <v>5524.33</v>
      </c>
      <c r="T59" s="71">
        <v>1933.5154999999997</v>
      </c>
      <c r="U59" s="71">
        <v>0</v>
      </c>
      <c r="V59" s="71">
        <f t="shared" ca="1" si="41"/>
        <v>0</v>
      </c>
      <c r="W59" s="58" t="str">
        <f>IFERROR(VLOOKUP(B59,Expansao_marco2023!A:I,9,FALSE),"N")</f>
        <v>N</v>
      </c>
    </row>
    <row r="60" spans="1:23">
      <c r="A60" s="58">
        <v>2946919102</v>
      </c>
      <c r="B60" s="58" t="s">
        <v>1658</v>
      </c>
      <c r="C60" s="58" t="str">
        <f t="shared" ca="1" si="28"/>
        <v>MAURICIO NASCIMENTO DA SILVA FERREIRA</v>
      </c>
      <c r="D60" s="58" t="str">
        <f t="shared" ca="1" si="29"/>
        <v>JULIANA TAVARES DE ARAUJO</v>
      </c>
      <c r="E60" s="58" t="str">
        <f t="shared" ca="1" si="30"/>
        <v>LUIS GERALDO COSTA PINTO</v>
      </c>
      <c r="F60" s="59">
        <f t="shared" ca="1" si="31"/>
        <v>44928</v>
      </c>
      <c r="G60" s="59" t="str">
        <f t="shared" ca="1" si="32"/>
        <v/>
      </c>
      <c r="J60" s="58">
        <f t="shared" ca="1" si="33"/>
        <v>23</v>
      </c>
      <c r="K60" s="58">
        <f t="shared" ca="1" si="34"/>
        <v>31</v>
      </c>
      <c r="L60" s="58">
        <f t="shared" ca="1" si="35"/>
        <v>8</v>
      </c>
      <c r="M60" s="58">
        <f t="shared" ca="1" si="36"/>
        <v>22</v>
      </c>
      <c r="N60" s="58">
        <f t="shared" ca="1" si="37"/>
        <v>11</v>
      </c>
      <c r="O60" s="58" t="str">
        <f t="shared" ca="1" si="38"/>
        <v>Elegível</v>
      </c>
      <c r="P60" s="58" t="str">
        <f t="shared" ca="1" si="39"/>
        <v>CONSULTOR</v>
      </c>
      <c r="Q60" s="58" t="str">
        <f t="shared" ca="1" si="40"/>
        <v>M3</v>
      </c>
      <c r="R60" s="58">
        <f ca="1">VLOOKUP(Q60,Alavanca!A:B,2,0)</f>
        <v>0.35</v>
      </c>
      <c r="S60" s="71">
        <f ca="1">IF(W60="S",IF($S$2&lt;0.05,0,VLOOKUP(P60,Alavanca!D:E,2,0)*K60/$M$7)-VLOOKUP(B60,Expansao_fevereiro2023!A:J,10,FALSE),IF($S$2&lt;0.05,0,VLOOKUP(P60,Alavanca!D:E,2,0)*K60/$M$7))</f>
        <v>5524.33</v>
      </c>
      <c r="T60" s="71">
        <v>1933.5154999999997</v>
      </c>
      <c r="U60" s="71">
        <v>3590.8145000000004</v>
      </c>
      <c r="V60" s="71">
        <f t="shared" ca="1" si="41"/>
        <v>0</v>
      </c>
      <c r="W60" s="58" t="str">
        <f>IFERROR(VLOOKUP(B60,Expansao_marco2023!A:I,9,FALSE),"N")</f>
        <v>N</v>
      </c>
    </row>
    <row r="61" spans="1:23">
      <c r="A61" s="58">
        <v>72637005149</v>
      </c>
      <c r="B61" s="58" t="s">
        <v>1818</v>
      </c>
      <c r="C61" s="58" t="str">
        <f t="shared" ca="1" si="28"/>
        <v>NICOLAS PINHEIRO DA ROCHA PUPO</v>
      </c>
      <c r="D61" s="58" t="str">
        <f t="shared" ca="1" si="29"/>
        <v>JULIANA TAVARES DE ARAUJO</v>
      </c>
      <c r="E61" s="58" t="str">
        <f t="shared" ca="1" si="30"/>
        <v>LUIS GERALDO COSTA PINTO</v>
      </c>
      <c r="F61" s="59">
        <f t="shared" ca="1" si="31"/>
        <v>44928</v>
      </c>
      <c r="G61" s="59" t="str">
        <f t="shared" ca="1" si="32"/>
        <v/>
      </c>
      <c r="J61" s="58">
        <f t="shared" ca="1" si="33"/>
        <v>23</v>
      </c>
      <c r="K61" s="58">
        <f t="shared" ca="1" si="34"/>
        <v>31</v>
      </c>
      <c r="L61" s="58">
        <f t="shared" ca="1" si="35"/>
        <v>8</v>
      </c>
      <c r="M61" s="58">
        <f t="shared" ca="1" si="36"/>
        <v>16</v>
      </c>
      <c r="N61" s="58">
        <f t="shared" ca="1" si="37"/>
        <v>12</v>
      </c>
      <c r="O61" s="58" t="str">
        <f t="shared" ca="1" si="38"/>
        <v>Elegível</v>
      </c>
      <c r="P61" s="58" t="str">
        <f t="shared" ca="1" si="39"/>
        <v>CONSULTOR</v>
      </c>
      <c r="Q61" s="58" t="str">
        <f t="shared" ca="1" si="40"/>
        <v>M3</v>
      </c>
      <c r="R61" s="58">
        <f ca="1">VLOOKUP(Q61,Alavanca!A:B,2,0)</f>
        <v>0.35</v>
      </c>
      <c r="S61" s="71">
        <f ca="1">IF(W61="S",IF($S$2&lt;0.05,0,VLOOKUP(P61,Alavanca!D:E,2,0)*K61/$M$7)-VLOOKUP(B61,Expansao_fevereiro2023!A:J,10,FALSE),IF($S$2&lt;0.05,0,VLOOKUP(P61,Alavanca!D:E,2,0)*K61/$M$7))</f>
        <v>5524.33</v>
      </c>
      <c r="T61" s="71">
        <v>5524.33</v>
      </c>
      <c r="U61" s="71">
        <v>0</v>
      </c>
      <c r="V61" s="71">
        <f t="shared" ca="1" si="41"/>
        <v>0</v>
      </c>
      <c r="W61" s="58" t="str">
        <f>IFERROR(VLOOKUP(B61,Expansao_marco2023!A:I,9,FALSE),"N")</f>
        <v>N</v>
      </c>
    </row>
    <row r="62" spans="1:23">
      <c r="A62" s="58">
        <v>63270064349</v>
      </c>
      <c r="B62" s="58" t="s">
        <v>1531</v>
      </c>
      <c r="C62" s="58" t="str">
        <f t="shared" ca="1" si="28"/>
        <v>MAURICIO NASCIMENTO DA SILVA FERREIRA</v>
      </c>
      <c r="D62" s="58" t="str">
        <f t="shared" ca="1" si="29"/>
        <v>JULIANA TAVARES DE ARAUJO</v>
      </c>
      <c r="E62" s="58" t="str">
        <f t="shared" ca="1" si="30"/>
        <v>LUIS GERALDO COSTA PINTO</v>
      </c>
      <c r="F62" s="59">
        <f t="shared" ca="1" si="31"/>
        <v>44942</v>
      </c>
      <c r="G62" s="59" t="str">
        <f t="shared" ca="1" si="32"/>
        <v/>
      </c>
      <c r="J62" s="58">
        <f t="shared" ca="1" si="33"/>
        <v>23</v>
      </c>
      <c r="K62" s="58">
        <f t="shared" ca="1" si="34"/>
        <v>31</v>
      </c>
      <c r="L62" s="58">
        <f t="shared" ca="1" si="35"/>
        <v>8</v>
      </c>
      <c r="M62" s="58">
        <f t="shared" ca="1" si="36"/>
        <v>16</v>
      </c>
      <c r="N62" s="58">
        <f t="shared" ca="1" si="37"/>
        <v>8</v>
      </c>
      <c r="O62" s="58" t="str">
        <f t="shared" ca="1" si="38"/>
        <v>Elegível</v>
      </c>
      <c r="P62" s="58" t="str">
        <f t="shared" ca="1" si="39"/>
        <v>CONSULTOR</v>
      </c>
      <c r="Q62" s="58" t="str">
        <f t="shared" ca="1" si="40"/>
        <v>M3</v>
      </c>
      <c r="R62" s="58">
        <f ca="1">VLOOKUP(Q62,Alavanca!A:B,2,0)</f>
        <v>0.35</v>
      </c>
      <c r="S62" s="71">
        <f ca="1">IF(W62="S",IF($S$2&lt;0.05,0,VLOOKUP(P62,Alavanca!D:E,2,0)*K62/$M$7)-VLOOKUP(B62,Expansao_fevereiro2023!A:J,10,FALSE),IF($S$2&lt;0.05,0,VLOOKUP(P62,Alavanca!D:E,2,0)*K62/$M$7))</f>
        <v>5524.33</v>
      </c>
      <c r="T62" s="71">
        <v>1933.5154999999997</v>
      </c>
      <c r="U62" s="71">
        <v>3590.8145000000004</v>
      </c>
      <c r="V62" s="71">
        <f t="shared" ca="1" si="41"/>
        <v>0</v>
      </c>
      <c r="W62" s="58" t="str">
        <f>IFERROR(VLOOKUP(B62,Expansao_marco2023!A:I,9,FALSE),"N")</f>
        <v>N</v>
      </c>
    </row>
    <row r="63" spans="1:23">
      <c r="A63" s="58">
        <v>1671060660</v>
      </c>
      <c r="B63" s="58" t="s">
        <v>2108</v>
      </c>
      <c r="C63" s="58" t="str">
        <f t="shared" ca="1" si="28"/>
        <v>JOSE GOMES DE MELLO</v>
      </c>
      <c r="D63" s="58" t="str">
        <f t="shared" ca="1" si="29"/>
        <v>GIOVANE BORGES DA SILVA</v>
      </c>
      <c r="E63" s="58" t="str">
        <f t="shared" ca="1" si="30"/>
        <v>LUIS GERALDO COSTA PINTO</v>
      </c>
      <c r="F63" s="59">
        <f t="shared" ca="1" si="31"/>
        <v>44942</v>
      </c>
      <c r="G63" s="59" t="str">
        <f t="shared" ca="1" si="32"/>
        <v/>
      </c>
      <c r="J63" s="58">
        <f t="shared" ca="1" si="33"/>
        <v>23</v>
      </c>
      <c r="K63" s="58">
        <f t="shared" ca="1" si="34"/>
        <v>31</v>
      </c>
      <c r="L63" s="58">
        <f t="shared" ca="1" si="35"/>
        <v>8</v>
      </c>
      <c r="M63" s="58">
        <f t="shared" ca="1" si="36"/>
        <v>6</v>
      </c>
      <c r="N63" s="58">
        <f t="shared" ca="1" si="37"/>
        <v>3</v>
      </c>
      <c r="O63" s="58" t="str">
        <f t="shared" ca="1" si="38"/>
        <v>Credenciamento Não Atingindo</v>
      </c>
      <c r="P63" s="58" t="str">
        <f t="shared" ca="1" si="39"/>
        <v>CONSULTOR</v>
      </c>
      <c r="Q63" s="58" t="str">
        <f t="shared" ca="1" si="40"/>
        <v>M3</v>
      </c>
      <c r="R63" s="58">
        <f ca="1">VLOOKUP(Q63,Alavanca!A:B,2,0)</f>
        <v>0.35</v>
      </c>
      <c r="S63" s="71">
        <f ca="1">IF(W63="S",IF($S$2&lt;0.05,0,VLOOKUP(P63,Alavanca!D:E,2,0)*K63/$M$7)-VLOOKUP(B63,Expansao_fevereiro2023!A:J,10,FALSE),IF($S$2&lt;0.05,0,VLOOKUP(P63,Alavanca!D:E,2,0)*K63/$M$7))</f>
        <v>5524.33</v>
      </c>
      <c r="T63" s="71">
        <v>1933.5154999999997</v>
      </c>
      <c r="U63" s="71">
        <v>0</v>
      </c>
      <c r="V63" s="71">
        <f t="shared" ca="1" si="41"/>
        <v>0</v>
      </c>
      <c r="W63" s="58" t="str">
        <f>IFERROR(VLOOKUP(B63,Expansao_marco2023!A:I,9,FALSE),"N")</f>
        <v>N</v>
      </c>
    </row>
    <row r="64" spans="1:23">
      <c r="A64" s="58">
        <v>1768766185</v>
      </c>
      <c r="B64" s="58" t="s">
        <v>2110</v>
      </c>
      <c r="C64" s="58" t="str">
        <f t="shared" ca="1" si="28"/>
        <v>DERIVALDO DOS SANTOS COSTA</v>
      </c>
      <c r="D64" s="58" t="str">
        <f t="shared" ca="1" si="29"/>
        <v>CLAYTON LUIZ DE OLIVEIRA</v>
      </c>
      <c r="E64" s="58" t="str">
        <f t="shared" ca="1" si="30"/>
        <v>LUIS GERALDO COSTA PINTO</v>
      </c>
      <c r="F64" s="59">
        <f t="shared" ca="1" si="31"/>
        <v>44942</v>
      </c>
      <c r="G64" s="59" t="str">
        <f t="shared" ca="1" si="32"/>
        <v/>
      </c>
      <c r="J64" s="58">
        <f t="shared" ca="1" si="33"/>
        <v>23</v>
      </c>
      <c r="K64" s="58">
        <f t="shared" ca="1" si="34"/>
        <v>31</v>
      </c>
      <c r="L64" s="58">
        <f t="shared" ca="1" si="35"/>
        <v>8</v>
      </c>
      <c r="M64" s="58">
        <f t="shared" ca="1" si="36"/>
        <v>5</v>
      </c>
      <c r="N64" s="58">
        <f t="shared" ca="1" si="37"/>
        <v>1</v>
      </c>
      <c r="O64" s="58" t="str">
        <f t="shared" ca="1" si="38"/>
        <v>Credenciamento Não Atingindo</v>
      </c>
      <c r="P64" s="58" t="str">
        <f t="shared" ca="1" si="39"/>
        <v>CONSULTOR</v>
      </c>
      <c r="Q64" s="58" t="str">
        <f t="shared" ca="1" si="40"/>
        <v>M3</v>
      </c>
      <c r="R64" s="58">
        <f ca="1">VLOOKUP(Q64,Alavanca!A:B,2,0)</f>
        <v>0.35</v>
      </c>
      <c r="S64" s="71">
        <f ca="1">IF(W64="S",IF($S$2&lt;0.05,0,VLOOKUP(P64,Alavanca!D:E,2,0)*K64/$M$7)-VLOOKUP(B64,Expansao_fevereiro2023!A:J,10,FALSE),IF($S$2&lt;0.05,0,VLOOKUP(P64,Alavanca!D:E,2,0)*K64/$M$7))</f>
        <v>5524.33</v>
      </c>
      <c r="T64" s="71">
        <v>1933.5154999999997</v>
      </c>
      <c r="U64" s="71">
        <v>0</v>
      </c>
      <c r="V64" s="71">
        <f t="shared" ca="1" si="41"/>
        <v>0</v>
      </c>
      <c r="W64" s="58" t="str">
        <f>IFERROR(VLOOKUP(B64,Expansao_marco2023!A:I,9,FALSE),"N")</f>
        <v>N</v>
      </c>
    </row>
    <row r="65" spans="1:23">
      <c r="A65" s="58">
        <v>6146623113</v>
      </c>
      <c r="B65" s="58" t="s">
        <v>1830</v>
      </c>
      <c r="C65" s="58" t="str">
        <f t="shared" ca="1" si="28"/>
        <v>DERIVALDO DOS SANTOS COSTA</v>
      </c>
      <c r="D65" s="58" t="str">
        <f t="shared" ca="1" si="29"/>
        <v>CLAYTON LUIZ DE OLIVEIRA</v>
      </c>
      <c r="E65" s="58" t="str">
        <f t="shared" ca="1" si="30"/>
        <v>LUIS GERALDO COSTA PINTO</v>
      </c>
      <c r="F65" s="59">
        <f t="shared" ca="1" si="31"/>
        <v>44942</v>
      </c>
      <c r="G65" s="59" t="str">
        <f t="shared" ca="1" si="32"/>
        <v/>
      </c>
      <c r="J65" s="58">
        <f t="shared" ca="1" si="33"/>
        <v>23</v>
      </c>
      <c r="K65" s="58">
        <f t="shared" ca="1" si="34"/>
        <v>31</v>
      </c>
      <c r="L65" s="58">
        <f t="shared" ca="1" si="35"/>
        <v>8</v>
      </c>
      <c r="M65" s="58">
        <f t="shared" ca="1" si="36"/>
        <v>9</v>
      </c>
      <c r="N65" s="58">
        <f t="shared" ca="1" si="37"/>
        <v>8</v>
      </c>
      <c r="O65" s="58" t="str">
        <f t="shared" ca="1" si="38"/>
        <v>Elegível</v>
      </c>
      <c r="P65" s="58" t="str">
        <f t="shared" ca="1" si="39"/>
        <v>CONSULTOR</v>
      </c>
      <c r="Q65" s="58" t="str">
        <f t="shared" ca="1" si="40"/>
        <v>M3</v>
      </c>
      <c r="R65" s="58">
        <f ca="1">VLOOKUP(Q65,Alavanca!A:B,2,0)</f>
        <v>0.35</v>
      </c>
      <c r="S65" s="71">
        <f ca="1">IF(W65="S",IF($S$2&lt;0.05,0,VLOOKUP(P65,Alavanca!D:E,2,0)*K65/$M$7)-VLOOKUP(B65,Expansao_fevereiro2023!A:J,10,FALSE),IF($S$2&lt;0.05,0,VLOOKUP(P65,Alavanca!D:E,2,0)*K65/$M$7))</f>
        <v>5524.33</v>
      </c>
      <c r="T65" s="71">
        <v>1933.5154999999997</v>
      </c>
      <c r="U65" s="71">
        <v>0</v>
      </c>
      <c r="V65" s="71">
        <f t="shared" ca="1" si="41"/>
        <v>3590.8145000000004</v>
      </c>
      <c r="W65" s="58" t="str">
        <f>IFERROR(VLOOKUP(B65,Expansao_marco2023!A:I,9,FALSE),"N")</f>
        <v>N</v>
      </c>
    </row>
    <row r="66" spans="1:23">
      <c r="A66" s="58">
        <v>43431585434</v>
      </c>
      <c r="B66" s="58" t="s">
        <v>2126</v>
      </c>
      <c r="C66" s="58" t="str">
        <f t="shared" ca="1" si="28"/>
        <v>AMANDA DA SILVA SANTOS</v>
      </c>
      <c r="D66" s="58" t="str">
        <f t="shared" ca="1" si="29"/>
        <v>GIOVANE BORGES DA SILVA</v>
      </c>
      <c r="E66" s="58" t="str">
        <f t="shared" ca="1" si="30"/>
        <v>LUIS GERALDO COSTA PINTO</v>
      </c>
      <c r="F66" s="59">
        <f t="shared" ca="1" si="31"/>
        <v>44949</v>
      </c>
      <c r="G66" s="59">
        <f t="shared" ca="1" si="32"/>
        <v>44991</v>
      </c>
      <c r="J66" s="58">
        <f t="shared" ca="1" si="33"/>
        <v>4</v>
      </c>
      <c r="K66" s="58">
        <f t="shared" ca="1" si="34"/>
        <v>6</v>
      </c>
      <c r="L66" s="58">
        <f t="shared" ca="1" si="35"/>
        <v>1</v>
      </c>
      <c r="M66" s="58">
        <f t="shared" ca="1" si="36"/>
        <v>0</v>
      </c>
      <c r="N66" s="58">
        <f t="shared" ca="1" si="37"/>
        <v>0</v>
      </c>
      <c r="O66" s="58" t="str">
        <f t="shared" ca="1" si="38"/>
        <v>Credenciamento Não Atingindo</v>
      </c>
      <c r="P66" s="58" t="str">
        <f t="shared" ca="1" si="39"/>
        <v>CONSULTOR</v>
      </c>
      <c r="Q66" s="58" t="str">
        <f t="shared" ca="1" si="40"/>
        <v>M3</v>
      </c>
      <c r="R66" s="58">
        <f ca="1">VLOOKUP(Q66,Alavanca!A:B,2,0)</f>
        <v>0.35</v>
      </c>
      <c r="S66" s="71">
        <f ca="1">IF(W66="S",IF($S$2&lt;0.05,0,VLOOKUP(P66,Alavanca!D:E,2,0)*K66/$M$7)-VLOOKUP(B66,Expansao_fevereiro2023!A:J,10,FALSE),IF($S$2&lt;0.05,0,VLOOKUP(P66,Alavanca!D:E,2,0)*K66/$M$7))</f>
        <v>1069.2251612903224</v>
      </c>
      <c r="T66" s="71">
        <v>374.2288064516128</v>
      </c>
      <c r="U66" s="71">
        <v>0</v>
      </c>
      <c r="V66" s="71">
        <f t="shared" ca="1" si="41"/>
        <v>0</v>
      </c>
      <c r="W66" s="58" t="str">
        <f>IFERROR(VLOOKUP(B66,Expansao_marco2023!A:I,9,FALSE),"N")</f>
        <v>N</v>
      </c>
    </row>
    <row r="67" spans="1:23">
      <c r="A67" s="58">
        <v>71345015402</v>
      </c>
      <c r="B67" s="58" t="s">
        <v>2133</v>
      </c>
      <c r="C67" s="58" t="str">
        <f t="shared" ca="1" si="28"/>
        <v xml:space="preserve">ALEXANDRE ARAUJO BEZERRIL </v>
      </c>
      <c r="D67" s="58" t="str">
        <f t="shared" ca="1" si="29"/>
        <v>GIOVANE BORGES DA SILVA</v>
      </c>
      <c r="E67" s="58" t="str">
        <f t="shared" ca="1" si="30"/>
        <v>LUIS GERALDO COSTA PINTO</v>
      </c>
      <c r="F67" s="59">
        <f t="shared" ca="1" si="31"/>
        <v>44949</v>
      </c>
      <c r="G67" s="59">
        <f t="shared" ca="1" si="32"/>
        <v>44992</v>
      </c>
      <c r="J67" s="58">
        <f t="shared" ca="1" si="33"/>
        <v>5</v>
      </c>
      <c r="K67" s="58">
        <f t="shared" ca="1" si="34"/>
        <v>7</v>
      </c>
      <c r="L67" s="58">
        <f t="shared" ca="1" si="35"/>
        <v>2</v>
      </c>
      <c r="M67" s="58">
        <f t="shared" ca="1" si="36"/>
        <v>2</v>
      </c>
      <c r="N67" s="58">
        <f t="shared" ca="1" si="37"/>
        <v>1</v>
      </c>
      <c r="O67" s="58" t="str">
        <f t="shared" ca="1" si="38"/>
        <v>Pendente Faturamento</v>
      </c>
      <c r="P67" s="58" t="str">
        <f t="shared" ca="1" si="39"/>
        <v>CONSULTOR</v>
      </c>
      <c r="Q67" s="58" t="str">
        <f t="shared" ca="1" si="40"/>
        <v>M3</v>
      </c>
      <c r="R67" s="58">
        <f ca="1">VLOOKUP(Q67,Alavanca!A:B,2,0)</f>
        <v>0.35</v>
      </c>
      <c r="S67" s="71">
        <v>0</v>
      </c>
      <c r="T67" s="71">
        <v>0</v>
      </c>
      <c r="U67" s="71">
        <v>0</v>
      </c>
      <c r="V67" s="71">
        <f t="shared" ca="1" si="41"/>
        <v>0</v>
      </c>
      <c r="W67" s="58" t="str">
        <f>IFERROR(VLOOKUP(B67,Expansao_marco2023!A:I,9,FALSE),"N")</f>
        <v>S</v>
      </c>
    </row>
    <row r="68" spans="1:23">
      <c r="A68" s="58">
        <v>9479290456</v>
      </c>
      <c r="B68" s="58" t="s">
        <v>1616</v>
      </c>
      <c r="C68" s="58" t="str">
        <f t="shared" ca="1" si="28"/>
        <v>AMANDA DA SILVA SANTOS</v>
      </c>
      <c r="D68" s="58" t="str">
        <f t="shared" ca="1" si="29"/>
        <v>GIOVANE BORGES DA SILVA</v>
      </c>
      <c r="E68" s="58" t="str">
        <f t="shared" ca="1" si="30"/>
        <v>LUIS GERALDO COSTA PINTO</v>
      </c>
      <c r="F68" s="59">
        <f t="shared" ca="1" si="31"/>
        <v>44949</v>
      </c>
      <c r="G68" s="59" t="str">
        <f t="shared" ca="1" si="32"/>
        <v/>
      </c>
      <c r="J68" s="58">
        <f t="shared" ca="1" si="33"/>
        <v>23</v>
      </c>
      <c r="K68" s="58">
        <f t="shared" ca="1" si="34"/>
        <v>31</v>
      </c>
      <c r="L68" s="58">
        <f t="shared" ca="1" si="35"/>
        <v>8</v>
      </c>
      <c r="M68" s="58">
        <f t="shared" ca="1" si="36"/>
        <v>9</v>
      </c>
      <c r="N68" s="58">
        <f t="shared" ca="1" si="37"/>
        <v>7</v>
      </c>
      <c r="O68" s="58" t="str">
        <f t="shared" ca="1" si="38"/>
        <v>Pendente Faturamento</v>
      </c>
      <c r="P68" s="58" t="str">
        <f t="shared" ca="1" si="39"/>
        <v>CONSULTOR</v>
      </c>
      <c r="Q68" s="58" t="str">
        <f t="shared" ca="1" si="40"/>
        <v>M3</v>
      </c>
      <c r="R68" s="58">
        <f ca="1">VLOOKUP(Q68,Alavanca!A:B,2,0)</f>
        <v>0.35</v>
      </c>
      <c r="S68" s="71">
        <v>0</v>
      </c>
      <c r="T68" s="71">
        <v>0</v>
      </c>
      <c r="U68" s="71">
        <v>0</v>
      </c>
      <c r="V68" s="71">
        <f t="shared" ca="1" si="41"/>
        <v>0</v>
      </c>
      <c r="W68" s="58" t="str">
        <f>IFERROR(VLOOKUP(B68,Expansao_marco2023!A:I,9,FALSE),"N")</f>
        <v>S</v>
      </c>
    </row>
    <row r="69" spans="1:23">
      <c r="A69" s="58">
        <v>8849120435</v>
      </c>
      <c r="B69" s="58" t="s">
        <v>1690</v>
      </c>
      <c r="C69" s="58" t="str">
        <f t="shared" ca="1" si="28"/>
        <v xml:space="preserve">ALEXANDRE ARAUJO BEZERRIL </v>
      </c>
      <c r="D69" s="58" t="str">
        <f t="shared" ca="1" si="29"/>
        <v>GIOVANE BORGES DA SILVA</v>
      </c>
      <c r="E69" s="58" t="str">
        <f t="shared" ca="1" si="30"/>
        <v>LUIS GERALDO COSTA PINTO</v>
      </c>
      <c r="F69" s="59">
        <f t="shared" ca="1" si="31"/>
        <v>44949</v>
      </c>
      <c r="G69" s="59" t="str">
        <f t="shared" ca="1" si="32"/>
        <v/>
      </c>
      <c r="J69" s="58">
        <f t="shared" ca="1" si="33"/>
        <v>23</v>
      </c>
      <c r="K69" s="58">
        <f t="shared" ca="1" si="34"/>
        <v>31</v>
      </c>
      <c r="L69" s="58">
        <f t="shared" ca="1" si="35"/>
        <v>8</v>
      </c>
      <c r="M69" s="58">
        <f t="shared" ca="1" si="36"/>
        <v>15</v>
      </c>
      <c r="N69" s="58">
        <f t="shared" ca="1" si="37"/>
        <v>9</v>
      </c>
      <c r="O69" s="58" t="str">
        <f t="shared" ca="1" si="38"/>
        <v>Elegível</v>
      </c>
      <c r="P69" s="58" t="str">
        <f t="shared" ca="1" si="39"/>
        <v>CONSULTOR</v>
      </c>
      <c r="Q69" s="58" t="str">
        <f t="shared" ca="1" si="40"/>
        <v>M3</v>
      </c>
      <c r="R69" s="58">
        <f ca="1">VLOOKUP(Q69,Alavanca!A:B,2,0)</f>
        <v>0.35</v>
      </c>
      <c r="S69" s="71">
        <v>0</v>
      </c>
      <c r="T69" s="71">
        <v>0</v>
      </c>
      <c r="U69" s="71">
        <v>0</v>
      </c>
      <c r="V69" s="71">
        <f t="shared" ca="1" si="41"/>
        <v>0</v>
      </c>
      <c r="W69" s="58" t="str">
        <f>IFERROR(VLOOKUP(B69,Expansao_marco2023!A:I,9,FALSE),"N")</f>
        <v>S</v>
      </c>
    </row>
    <row r="70" spans="1:23">
      <c r="A70" s="58">
        <v>8145581435</v>
      </c>
      <c r="B70" s="58" t="s">
        <v>1791</v>
      </c>
      <c r="C70" s="58" t="str">
        <f t="shared" ca="1" si="28"/>
        <v>ALEXANDRE ARAUJO BEZERRIL</v>
      </c>
      <c r="D70" s="58" t="str">
        <f t="shared" ca="1" si="29"/>
        <v>GIOVANE BORGES DA SILVA</v>
      </c>
      <c r="E70" s="58" t="str">
        <f t="shared" ca="1" si="30"/>
        <v>LUIS GERALDO COSTA PINTO</v>
      </c>
      <c r="F70" s="59">
        <f t="shared" ca="1" si="31"/>
        <v>44949</v>
      </c>
      <c r="G70" s="59" t="str">
        <f t="shared" ca="1" si="32"/>
        <v/>
      </c>
      <c r="J70" s="58">
        <f t="shared" ca="1" si="33"/>
        <v>23</v>
      </c>
      <c r="K70" s="58">
        <f t="shared" ca="1" si="34"/>
        <v>31</v>
      </c>
      <c r="L70" s="58">
        <f t="shared" ca="1" si="35"/>
        <v>8</v>
      </c>
      <c r="M70" s="58">
        <f t="shared" ca="1" si="36"/>
        <v>15</v>
      </c>
      <c r="N70" s="58">
        <f t="shared" ca="1" si="37"/>
        <v>10</v>
      </c>
      <c r="O70" s="58" t="str">
        <f t="shared" ca="1" si="38"/>
        <v>Elegível</v>
      </c>
      <c r="P70" s="58" t="str">
        <f t="shared" ca="1" si="39"/>
        <v>CONSULTOR</v>
      </c>
      <c r="Q70" s="58" t="str">
        <f t="shared" ca="1" si="40"/>
        <v>M3</v>
      </c>
      <c r="R70" s="58">
        <f ca="1">VLOOKUP(Q70,Alavanca!A:B,2,0)</f>
        <v>0.35</v>
      </c>
      <c r="S70" s="71">
        <f ca="1">IF(W70="S",IF($S$2&lt;0.05,0,VLOOKUP(P70,Alavanca!D:E,2,0)*K70/$M$7)-VLOOKUP(B70,Expansao_fevereiro2023!A:J,10,FALSE),IF($S$2&lt;0.05,0,VLOOKUP(P70,Alavanca!D:E,2,0)*K70/$M$7))</f>
        <v>5524.33</v>
      </c>
      <c r="T70" s="71">
        <v>1933.5154999999997</v>
      </c>
      <c r="U70" s="71">
        <v>3590.8145000000004</v>
      </c>
      <c r="V70" s="71">
        <f t="shared" ca="1" si="41"/>
        <v>0</v>
      </c>
      <c r="W70" s="58" t="str">
        <f>IFERROR(VLOOKUP(B70,Expansao_marco2023!A:I,9,FALSE),"N")</f>
        <v>N</v>
      </c>
    </row>
    <row r="71" spans="1:23">
      <c r="A71" s="58">
        <v>80617492468</v>
      </c>
      <c r="B71" s="58" t="s">
        <v>2152</v>
      </c>
      <c r="C71" s="58" t="str">
        <f t="shared" ca="1" si="28"/>
        <v>AMANDA DA SILVA SANTOS</v>
      </c>
      <c r="D71" s="58" t="str">
        <f t="shared" ca="1" si="29"/>
        <v>GIOVANE BORGES DA SILVA</v>
      </c>
      <c r="E71" s="58" t="str">
        <f t="shared" ca="1" si="30"/>
        <v>LUIS GERALDO COSTA PINTO</v>
      </c>
      <c r="F71" s="59">
        <f t="shared" ca="1" si="31"/>
        <v>44949</v>
      </c>
      <c r="G71" s="59" t="str">
        <f t="shared" ca="1" si="32"/>
        <v/>
      </c>
      <c r="J71" s="58">
        <f t="shared" ca="1" si="33"/>
        <v>23</v>
      </c>
      <c r="K71" s="58">
        <f t="shared" ca="1" si="34"/>
        <v>31</v>
      </c>
      <c r="L71" s="58">
        <f t="shared" ca="1" si="35"/>
        <v>8</v>
      </c>
      <c r="M71" s="58">
        <f t="shared" ca="1" si="36"/>
        <v>7</v>
      </c>
      <c r="N71" s="58">
        <f t="shared" ca="1" si="37"/>
        <v>5</v>
      </c>
      <c r="O71" s="58" t="str">
        <f t="shared" ca="1" si="38"/>
        <v>Credenciamento Não Atingindo</v>
      </c>
      <c r="P71" s="58" t="str">
        <f t="shared" ca="1" si="39"/>
        <v>CONSULTOR</v>
      </c>
      <c r="Q71" s="58" t="str">
        <f t="shared" ca="1" si="40"/>
        <v>M3</v>
      </c>
      <c r="R71" s="58">
        <f ca="1">VLOOKUP(Q71,Alavanca!A:B,2,0)</f>
        <v>0.35</v>
      </c>
      <c r="S71" s="71">
        <f ca="1">IF(W71="S",IF($S$2&lt;0.05,0,VLOOKUP(P71,Alavanca!D:E,2,0)*K71/$M$7)-VLOOKUP(B71,Expansao_fevereiro2023!A:J,10,FALSE),IF($S$2&lt;0.05,0,VLOOKUP(P71,Alavanca!D:E,2,0)*K71/$M$7))</f>
        <v>5524.33</v>
      </c>
      <c r="T71" s="71">
        <v>1933.5154999999997</v>
      </c>
      <c r="U71" s="71">
        <v>0</v>
      </c>
      <c r="V71" s="71">
        <f t="shared" ca="1" si="41"/>
        <v>0</v>
      </c>
      <c r="W71" s="58" t="str">
        <f>IFERROR(VLOOKUP(B71,Expansao_marco2023!A:I,9,FALSE),"N")</f>
        <v>N</v>
      </c>
    </row>
    <row r="72" spans="1:23">
      <c r="A72" s="58">
        <v>1413771432</v>
      </c>
      <c r="B72" s="58" t="s">
        <v>1883</v>
      </c>
      <c r="C72" s="58" t="str">
        <f t="shared" ca="1" si="28"/>
        <v>AMANDA DA SILVA SANTOS</v>
      </c>
      <c r="D72" s="58" t="str">
        <f t="shared" ca="1" si="29"/>
        <v>GIOVANE BORGES DA SILVA</v>
      </c>
      <c r="E72" s="58" t="str">
        <f t="shared" ca="1" si="30"/>
        <v>LUIS GERALDO COSTA PINTO</v>
      </c>
      <c r="F72" s="59">
        <f t="shared" ca="1" si="31"/>
        <v>44949</v>
      </c>
      <c r="G72" s="59" t="str">
        <f t="shared" ca="1" si="32"/>
        <v/>
      </c>
      <c r="J72" s="58">
        <f t="shared" ca="1" si="33"/>
        <v>23</v>
      </c>
      <c r="K72" s="58">
        <f t="shared" ca="1" si="34"/>
        <v>31</v>
      </c>
      <c r="L72" s="58">
        <f t="shared" ca="1" si="35"/>
        <v>8</v>
      </c>
      <c r="M72" s="58">
        <f t="shared" ca="1" si="36"/>
        <v>12</v>
      </c>
      <c r="N72" s="58">
        <f t="shared" ca="1" si="37"/>
        <v>4</v>
      </c>
      <c r="O72" s="58" t="str">
        <f t="shared" ca="1" si="38"/>
        <v>Pendente Faturamento</v>
      </c>
      <c r="P72" s="58" t="str">
        <f t="shared" ca="1" si="39"/>
        <v>CONSULTOR</v>
      </c>
      <c r="Q72" s="58" t="str">
        <f t="shared" ca="1" si="40"/>
        <v>M3</v>
      </c>
      <c r="R72" s="58">
        <f ca="1">VLOOKUP(Q72,Alavanca!A:B,2,0)</f>
        <v>0.35</v>
      </c>
      <c r="S72" s="71">
        <v>0</v>
      </c>
      <c r="T72" s="71">
        <v>0</v>
      </c>
      <c r="U72" s="71">
        <v>0</v>
      </c>
      <c r="V72" s="71">
        <f t="shared" ca="1" si="41"/>
        <v>0</v>
      </c>
      <c r="W72" s="58" t="str">
        <f>IFERROR(VLOOKUP(B72,Expansao_marco2023!A:I,9,FALSE),"N")</f>
        <v>S</v>
      </c>
    </row>
    <row r="73" spans="1:23">
      <c r="A73" s="58">
        <v>6041756474</v>
      </c>
      <c r="B73" s="58" t="s">
        <v>1912</v>
      </c>
      <c r="C73" s="58" t="str">
        <f t="shared" ca="1" si="28"/>
        <v>ALEXANDRE ARAUJO BEZERRIL</v>
      </c>
      <c r="D73" s="58" t="str">
        <f t="shared" ca="1" si="29"/>
        <v>GIOVANE BORGES DA SILVA</v>
      </c>
      <c r="E73" s="58" t="str">
        <f t="shared" ca="1" si="30"/>
        <v>LUIS GERALDO COSTA PINTO</v>
      </c>
      <c r="F73" s="59">
        <f t="shared" ca="1" si="31"/>
        <v>44949</v>
      </c>
      <c r="G73" s="59">
        <f t="shared" ca="1" si="32"/>
        <v>44999</v>
      </c>
      <c r="J73" s="58">
        <f t="shared" ca="1" si="33"/>
        <v>10</v>
      </c>
      <c r="K73" s="58">
        <f t="shared" ca="1" si="34"/>
        <v>14</v>
      </c>
      <c r="L73" s="58">
        <f t="shared" ca="1" si="35"/>
        <v>4</v>
      </c>
      <c r="M73" s="58">
        <f t="shared" ca="1" si="36"/>
        <v>7</v>
      </c>
      <c r="N73" s="58">
        <f t="shared" ca="1" si="37"/>
        <v>3</v>
      </c>
      <c r="O73" s="58" t="str">
        <f t="shared" ca="1" si="38"/>
        <v>Pendente Faturamento</v>
      </c>
      <c r="P73" s="58" t="str">
        <f t="shared" ca="1" si="39"/>
        <v>CONSULTOR</v>
      </c>
      <c r="Q73" s="58" t="str">
        <f t="shared" ca="1" si="40"/>
        <v>M3</v>
      </c>
      <c r="R73" s="58">
        <f ca="1">VLOOKUP(Q73,Alavanca!A:B,2,0)</f>
        <v>0.35</v>
      </c>
      <c r="S73" s="71">
        <f ca="1">IF(W73="S",IF($S$2&lt;0.05,0,VLOOKUP(P73,Alavanca!D:E,2,0)*K73/$M$7)-VLOOKUP(B73,Expansao_fevereiro2023!A:J,10,FALSE),IF($S$2&lt;0.05,0,VLOOKUP(P73,Alavanca!D:E,2,0)*K73/$M$7))</f>
        <v>2494.858709677419</v>
      </c>
      <c r="T73" s="71">
        <v>873.20054838709666</v>
      </c>
      <c r="U73" s="71">
        <v>0</v>
      </c>
      <c r="V73" s="71">
        <f t="shared" ca="1" si="41"/>
        <v>0</v>
      </c>
      <c r="W73" s="58" t="str">
        <f>IFERROR(VLOOKUP(B73,Expansao_marco2023!A:I,9,FALSE),"N")</f>
        <v>N</v>
      </c>
    </row>
    <row r="74" spans="1:23">
      <c r="A74" s="58" t="s">
        <v>2173</v>
      </c>
      <c r="B74" s="58" t="s">
        <v>2174</v>
      </c>
      <c r="C74" s="58" t="str">
        <f t="shared" ca="1" si="28"/>
        <v>ANTONIO CARLOS FIGUEIREDO CARAN</v>
      </c>
      <c r="D74" s="58" t="str">
        <f t="shared" ca="1" si="29"/>
        <v>CLAYTON LUIZ DE OLIVEIRA</v>
      </c>
      <c r="E74" s="58" t="str">
        <f t="shared" ca="1" si="30"/>
        <v>LUIS GERALDO COSTA PINTO</v>
      </c>
      <c r="F74" s="59">
        <f t="shared" ca="1" si="31"/>
        <v>44956</v>
      </c>
      <c r="G74" s="59" t="str">
        <f t="shared" ca="1" si="32"/>
        <v/>
      </c>
      <c r="J74" s="58">
        <f t="shared" ca="1" si="33"/>
        <v>23</v>
      </c>
      <c r="K74" s="58">
        <f t="shared" ca="1" si="34"/>
        <v>31</v>
      </c>
      <c r="L74" s="58">
        <f t="shared" ca="1" si="35"/>
        <v>8</v>
      </c>
      <c r="M74" s="58">
        <f t="shared" ca="1" si="36"/>
        <v>8</v>
      </c>
      <c r="N74" s="58">
        <f t="shared" ca="1" si="37"/>
        <v>4</v>
      </c>
      <c r="O74" s="58" t="str">
        <f t="shared" ca="1" si="38"/>
        <v>Pendente Faturamento</v>
      </c>
      <c r="P74" s="58" t="str">
        <f t="shared" ca="1" si="39"/>
        <v>CONSULTOR</v>
      </c>
      <c r="Q74" s="58" t="str">
        <f t="shared" ca="1" si="40"/>
        <v>M3</v>
      </c>
      <c r="R74" s="58">
        <f ca="1">VLOOKUP(Q74,Alavanca!A:B,2,0)</f>
        <v>0.35</v>
      </c>
      <c r="S74" s="71">
        <v>0</v>
      </c>
      <c r="T74" s="71">
        <v>0</v>
      </c>
      <c r="U74" s="71">
        <v>0</v>
      </c>
      <c r="V74" s="71">
        <f t="shared" ca="1" si="41"/>
        <v>0</v>
      </c>
      <c r="W74" s="58" t="str">
        <f>IFERROR(VLOOKUP(B74,Expansao_marco2023!A:I,9,FALSE),"N")</f>
        <v>S</v>
      </c>
    </row>
    <row r="75" spans="1:23">
      <c r="A75" s="58" t="s">
        <v>2177</v>
      </c>
      <c r="B75" s="58" t="s">
        <v>2178</v>
      </c>
      <c r="C75" s="58" t="str">
        <f t="shared" ca="1" si="28"/>
        <v>ANTONIO CARLOS FIGUEIREDO CARAN</v>
      </c>
      <c r="D75" s="58" t="str">
        <f t="shared" ca="1" si="29"/>
        <v>CLAYTON LUIZ DE OLIVEIRA</v>
      </c>
      <c r="E75" s="58" t="str">
        <f t="shared" ca="1" si="30"/>
        <v>LUIS GERALDO COSTA PINTO</v>
      </c>
      <c r="F75" s="59">
        <f t="shared" ca="1" si="31"/>
        <v>44956</v>
      </c>
      <c r="G75" s="59" t="str">
        <f t="shared" ca="1" si="32"/>
        <v/>
      </c>
      <c r="J75" s="58">
        <f t="shared" ca="1" si="33"/>
        <v>23</v>
      </c>
      <c r="K75" s="58">
        <f t="shared" ca="1" si="34"/>
        <v>31</v>
      </c>
      <c r="L75" s="58">
        <f t="shared" ca="1" si="35"/>
        <v>8</v>
      </c>
      <c r="M75" s="58">
        <f t="shared" ca="1" si="36"/>
        <v>2</v>
      </c>
      <c r="N75" s="58">
        <f t="shared" ca="1" si="37"/>
        <v>1</v>
      </c>
      <c r="O75" s="58" t="str">
        <f t="shared" ca="1" si="38"/>
        <v>Credenciamento Não Atingindo</v>
      </c>
      <c r="P75" s="58" t="str">
        <f t="shared" ca="1" si="39"/>
        <v>CONSULTOR</v>
      </c>
      <c r="Q75" s="58" t="str">
        <f t="shared" ca="1" si="40"/>
        <v>M3</v>
      </c>
      <c r="R75" s="58">
        <f ca="1">VLOOKUP(Q75,Alavanca!A:B,2,0)</f>
        <v>0.35</v>
      </c>
      <c r="S75" s="71">
        <v>0</v>
      </c>
      <c r="T75" s="71">
        <v>0</v>
      </c>
      <c r="U75" s="71">
        <v>0</v>
      </c>
      <c r="V75" s="71">
        <f t="shared" ca="1" si="41"/>
        <v>0</v>
      </c>
      <c r="W75" s="58" t="str">
        <f>IFERROR(VLOOKUP(B75,Expansao_marco2023!A:I,9,FALSE),"N")</f>
        <v>S</v>
      </c>
    </row>
    <row r="76" spans="1:23">
      <c r="A76" s="58" t="s">
        <v>2186</v>
      </c>
      <c r="B76" s="58" t="s">
        <v>2187</v>
      </c>
      <c r="C76" s="58" t="str">
        <f t="shared" ca="1" si="28"/>
        <v>NEANDER FALEIRO FONSECA</v>
      </c>
      <c r="D76" s="58" t="str">
        <f t="shared" ca="1" si="29"/>
        <v>CLAYTON LUIZ DE OLIVEIRA</v>
      </c>
      <c r="E76" s="58" t="str">
        <f t="shared" ca="1" si="30"/>
        <v>LUIS GERALDO COSTA PINTO</v>
      </c>
      <c r="F76" s="59">
        <f t="shared" ca="1" si="31"/>
        <v>44956</v>
      </c>
      <c r="G76" s="59" t="str">
        <f t="shared" ca="1" si="32"/>
        <v/>
      </c>
      <c r="J76" s="58">
        <f t="shared" ca="1" si="33"/>
        <v>23</v>
      </c>
      <c r="K76" s="58">
        <f t="shared" ca="1" si="34"/>
        <v>31</v>
      </c>
      <c r="L76" s="58">
        <f t="shared" ca="1" si="35"/>
        <v>8</v>
      </c>
      <c r="M76" s="58">
        <f t="shared" ca="1" si="36"/>
        <v>8</v>
      </c>
      <c r="N76" s="58">
        <f t="shared" ca="1" si="37"/>
        <v>4</v>
      </c>
      <c r="O76" s="58" t="str">
        <f t="shared" ca="1" si="38"/>
        <v>Pendente Faturamento</v>
      </c>
      <c r="P76" s="58" t="str">
        <f t="shared" ca="1" si="39"/>
        <v>CONSULTOR</v>
      </c>
      <c r="Q76" s="58" t="str">
        <f t="shared" ca="1" si="40"/>
        <v>M3</v>
      </c>
      <c r="R76" s="58">
        <f ca="1">VLOOKUP(Q76,Alavanca!A:B,2,0)</f>
        <v>0.35</v>
      </c>
      <c r="S76" s="71">
        <f ca="1">IF(W76="S",IF($S$2&lt;0.05,0,VLOOKUP(P76,Alavanca!D:E,2,0)*K76/$M$7)-VLOOKUP(B76,Expansao_fevereiro2023!A:J,10,FALSE),IF($S$2&lt;0.05,0,VLOOKUP(P76,Alavanca!D:E,2,0)*K76/$M$7))</f>
        <v>5524.33</v>
      </c>
      <c r="T76" s="71">
        <v>1933.5154999999997</v>
      </c>
      <c r="U76" s="71">
        <v>0</v>
      </c>
      <c r="V76" s="71">
        <f t="shared" ca="1" si="41"/>
        <v>0</v>
      </c>
      <c r="W76" s="58" t="str">
        <f>IFERROR(VLOOKUP(B76,Expansao_marco2023!A:I,9,FALSE),"N")</f>
        <v>N</v>
      </c>
    </row>
    <row r="77" spans="1:23">
      <c r="A77" s="58" t="s">
        <v>2190</v>
      </c>
      <c r="B77" s="58" t="s">
        <v>2191</v>
      </c>
      <c r="C77" s="58" t="str">
        <f t="shared" ca="1" si="28"/>
        <v>ANTONIO CARLOS FIGUEIREDO CARAN</v>
      </c>
      <c r="D77" s="58" t="str">
        <f t="shared" ca="1" si="29"/>
        <v>CLAYTON LUIZ DE OLIVEIRA</v>
      </c>
      <c r="E77" s="58" t="str">
        <f t="shared" ca="1" si="30"/>
        <v>LUIS GERALDO COSTA PINTO</v>
      </c>
      <c r="F77" s="59">
        <f t="shared" ca="1" si="31"/>
        <v>44956</v>
      </c>
      <c r="G77" s="59" t="str">
        <f t="shared" ca="1" si="32"/>
        <v/>
      </c>
      <c r="J77" s="58">
        <f t="shared" ca="1" si="33"/>
        <v>23</v>
      </c>
      <c r="K77" s="58">
        <f t="shared" ca="1" si="34"/>
        <v>31</v>
      </c>
      <c r="L77" s="58">
        <f t="shared" ca="1" si="35"/>
        <v>8</v>
      </c>
      <c r="M77" s="58">
        <f t="shared" ca="1" si="36"/>
        <v>3</v>
      </c>
      <c r="N77" s="58">
        <f t="shared" ca="1" si="37"/>
        <v>1</v>
      </c>
      <c r="O77" s="58" t="str">
        <f t="shared" ca="1" si="38"/>
        <v>Credenciamento Não Atingindo</v>
      </c>
      <c r="P77" s="58" t="str">
        <f t="shared" ca="1" si="39"/>
        <v>CONSULTOR</v>
      </c>
      <c r="Q77" s="58" t="str">
        <f t="shared" ca="1" si="40"/>
        <v>M3</v>
      </c>
      <c r="R77" s="58">
        <f ca="1">VLOOKUP(Q77,Alavanca!A:B,2,0)</f>
        <v>0.35</v>
      </c>
      <c r="S77" s="71">
        <v>0</v>
      </c>
      <c r="T77" s="71">
        <v>0</v>
      </c>
      <c r="U77" s="71">
        <v>0</v>
      </c>
      <c r="V77" s="71">
        <f t="shared" ca="1" si="41"/>
        <v>0</v>
      </c>
      <c r="W77" s="58" t="str">
        <f>IFERROR(VLOOKUP(B77,Expansao_marco2023!A:I,9,FALSE),"N")</f>
        <v>S</v>
      </c>
    </row>
    <row r="78" spans="1:23">
      <c r="A78" s="58" t="s">
        <v>2198</v>
      </c>
      <c r="B78" s="58" t="s">
        <v>2199</v>
      </c>
      <c r="C78" s="58" t="str">
        <f t="shared" ca="1" si="28"/>
        <v>ANTONIO CARLOS FIGUEIREDO CARAN</v>
      </c>
      <c r="D78" s="58" t="str">
        <f t="shared" ca="1" si="29"/>
        <v>CLAYTON LUIZ DE OLIVEIRA</v>
      </c>
      <c r="E78" s="58" t="str">
        <f t="shared" ca="1" si="30"/>
        <v>LUIS GERALDO COSTA PINTO</v>
      </c>
      <c r="F78" s="59">
        <f t="shared" ca="1" si="31"/>
        <v>44956</v>
      </c>
      <c r="G78" s="59" t="str">
        <f t="shared" ca="1" si="32"/>
        <v/>
      </c>
      <c r="J78" s="58">
        <f t="shared" ca="1" si="33"/>
        <v>23</v>
      </c>
      <c r="K78" s="58">
        <f t="shared" ca="1" si="34"/>
        <v>31</v>
      </c>
      <c r="L78" s="58">
        <f t="shared" ca="1" si="35"/>
        <v>8</v>
      </c>
      <c r="M78" s="58">
        <f t="shared" ca="1" si="36"/>
        <v>7</v>
      </c>
      <c r="N78" s="58">
        <f t="shared" ca="1" si="37"/>
        <v>6</v>
      </c>
      <c r="O78" s="58" t="str">
        <f t="shared" ca="1" si="38"/>
        <v>Credenciamento Não Atingindo</v>
      </c>
      <c r="P78" s="58" t="str">
        <f t="shared" ca="1" si="39"/>
        <v>CONSULTOR</v>
      </c>
      <c r="Q78" s="58" t="str">
        <f t="shared" ca="1" si="40"/>
        <v>M3</v>
      </c>
      <c r="R78" s="58">
        <f ca="1">VLOOKUP(Q78,Alavanca!A:B,2,0)</f>
        <v>0.35</v>
      </c>
      <c r="S78" s="71">
        <f ca="1">IF(W78="S",IF($S$2&lt;0.05,0,VLOOKUP(P78,Alavanca!D:E,2,0)*K78/$M$7)-VLOOKUP(B78,Expansao_fevereiro2023!A:J,10,FALSE),IF($S$2&lt;0.05,0,VLOOKUP(P78,Alavanca!D:E,2,0)*K78/$M$7))</f>
        <v>5524.33</v>
      </c>
      <c r="T78" s="71">
        <v>1933.5154999999997</v>
      </c>
      <c r="U78" s="71">
        <v>0</v>
      </c>
      <c r="V78" s="71">
        <f t="shared" ca="1" si="41"/>
        <v>0</v>
      </c>
      <c r="W78" s="58" t="str">
        <f>IFERROR(VLOOKUP(B78,Expansao_marco2023!A:I,9,FALSE),"N")</f>
        <v>N</v>
      </c>
    </row>
    <row r="79" spans="1:23">
      <c r="A79" s="58" t="s">
        <v>2202</v>
      </c>
      <c r="B79" s="58" t="s">
        <v>2203</v>
      </c>
      <c r="C79" s="58" t="str">
        <f t="shared" ca="1" si="28"/>
        <v>ALEXANDRE ARAUJO BEZERRIL</v>
      </c>
      <c r="D79" s="58" t="str">
        <f t="shared" ca="1" si="29"/>
        <v>GIOVANE BORGES DA SILVA</v>
      </c>
      <c r="E79" s="58" t="str">
        <f t="shared" ca="1" si="30"/>
        <v>LUIS GERALDO COSTA PINTO</v>
      </c>
      <c r="F79" s="59">
        <f t="shared" ca="1" si="31"/>
        <v>44956</v>
      </c>
      <c r="G79" s="59" t="str">
        <f t="shared" ca="1" si="32"/>
        <v/>
      </c>
      <c r="J79" s="58">
        <f t="shared" ca="1" si="33"/>
        <v>23</v>
      </c>
      <c r="K79" s="58">
        <f t="shared" ca="1" si="34"/>
        <v>31</v>
      </c>
      <c r="L79" s="58">
        <f t="shared" ca="1" si="35"/>
        <v>8</v>
      </c>
      <c r="M79" s="58">
        <f t="shared" ca="1" si="36"/>
        <v>13</v>
      </c>
      <c r="N79" s="58">
        <f t="shared" ca="1" si="37"/>
        <v>8</v>
      </c>
      <c r="O79" s="58" t="str">
        <f t="shared" ca="1" si="38"/>
        <v>Elegível</v>
      </c>
      <c r="P79" s="58" t="str">
        <f t="shared" ca="1" si="39"/>
        <v>CONSULTOR</v>
      </c>
      <c r="Q79" s="58" t="str">
        <f t="shared" ca="1" si="40"/>
        <v>M3</v>
      </c>
      <c r="R79" s="58">
        <f ca="1">VLOOKUP(Q79,Alavanca!A:B,2,0)</f>
        <v>0.35</v>
      </c>
      <c r="S79" s="71">
        <v>0</v>
      </c>
      <c r="T79" s="71">
        <v>0</v>
      </c>
      <c r="U79" s="71">
        <v>0</v>
      </c>
      <c r="V79" s="71">
        <f t="shared" ca="1" si="41"/>
        <v>0</v>
      </c>
      <c r="W79" s="58" t="str">
        <f>IFERROR(VLOOKUP(B79,Expansao_marco2023!A:I,9,FALSE),"N")</f>
        <v>S</v>
      </c>
    </row>
    <row r="80" spans="1:23">
      <c r="A80" s="58" t="s">
        <v>2211</v>
      </c>
      <c r="B80" s="58" t="s">
        <v>2212</v>
      </c>
      <c r="C80" s="58" t="str">
        <f t="shared" ca="1" si="28"/>
        <v>AMANDA DA SILVA SANTOS</v>
      </c>
      <c r="D80" s="58" t="str">
        <f t="shared" ca="1" si="29"/>
        <v>GIOVANE BORGES DA SILVA</v>
      </c>
      <c r="E80" s="58" t="str">
        <f t="shared" ca="1" si="30"/>
        <v>LUIS GERALDO COSTA PINTO</v>
      </c>
      <c r="F80" s="59">
        <f t="shared" ca="1" si="31"/>
        <v>44956</v>
      </c>
      <c r="G80" s="59" t="str">
        <f t="shared" ca="1" si="32"/>
        <v/>
      </c>
      <c r="J80" s="58">
        <f t="shared" ca="1" si="33"/>
        <v>23</v>
      </c>
      <c r="K80" s="58">
        <f t="shared" ca="1" si="34"/>
        <v>31</v>
      </c>
      <c r="L80" s="58">
        <f t="shared" ca="1" si="35"/>
        <v>8</v>
      </c>
      <c r="M80" s="58">
        <f t="shared" ca="1" si="36"/>
        <v>14</v>
      </c>
      <c r="N80" s="58">
        <f t="shared" ca="1" si="37"/>
        <v>8</v>
      </c>
      <c r="O80" s="58" t="str">
        <f t="shared" ca="1" si="38"/>
        <v>Elegível</v>
      </c>
      <c r="P80" s="58" t="str">
        <f t="shared" ca="1" si="39"/>
        <v>CONSULTOR</v>
      </c>
      <c r="Q80" s="58" t="str">
        <f t="shared" ca="1" si="40"/>
        <v>M3</v>
      </c>
      <c r="R80" s="58">
        <f ca="1">VLOOKUP(Q80,Alavanca!A:B,2,0)</f>
        <v>0.35</v>
      </c>
      <c r="S80" s="71">
        <f ca="1">IF(W80="S",IF($S$2&lt;0.05,0,VLOOKUP(P80,Alavanca!D:E,2,0)*K80/$M$7)-VLOOKUP(B80,Expansao_fevereiro2023!A:J,10,FALSE),IF($S$2&lt;0.05,0,VLOOKUP(P80,Alavanca!D:E,2,0)*K80/$M$7))</f>
        <v>5524.33</v>
      </c>
      <c r="T80" s="71">
        <v>1933.5154999999997</v>
      </c>
      <c r="U80" s="71">
        <v>0</v>
      </c>
      <c r="V80" s="71">
        <f t="shared" ca="1" si="41"/>
        <v>3590.8145000000004</v>
      </c>
      <c r="W80" s="58" t="str">
        <f>IFERROR(VLOOKUP(B80,Expansao_marco2023!A:I,9,FALSE),"N")</f>
        <v>N</v>
      </c>
    </row>
    <row r="81" spans="1:23">
      <c r="A81" s="58" t="s">
        <v>2216</v>
      </c>
      <c r="B81" s="58" t="s">
        <v>2217</v>
      </c>
      <c r="C81" s="58" t="str">
        <f t="shared" ca="1" si="28"/>
        <v>NEANDER FALEIRO FONSECA</v>
      </c>
      <c r="D81" s="58" t="str">
        <f t="shared" ca="1" si="29"/>
        <v>CLAYTON LUIZ DE OLIVEIRA</v>
      </c>
      <c r="E81" s="58" t="str">
        <f t="shared" ca="1" si="30"/>
        <v>LUIS GERALDO COSTA PINTO</v>
      </c>
      <c r="F81" s="59">
        <f t="shared" ca="1" si="31"/>
        <v>44956</v>
      </c>
      <c r="G81" s="59">
        <f t="shared" ca="1" si="32"/>
        <v>45008</v>
      </c>
      <c r="J81" s="58">
        <f t="shared" ca="1" si="33"/>
        <v>17</v>
      </c>
      <c r="K81" s="58">
        <f t="shared" ca="1" si="34"/>
        <v>23</v>
      </c>
      <c r="L81" s="58">
        <f t="shared" ca="1" si="35"/>
        <v>6</v>
      </c>
      <c r="M81" s="58">
        <f t="shared" ca="1" si="36"/>
        <v>2</v>
      </c>
      <c r="N81" s="58">
        <f t="shared" ca="1" si="37"/>
        <v>2</v>
      </c>
      <c r="O81" s="58" t="str">
        <f t="shared" ca="1" si="38"/>
        <v>Credenciamento Não Atingindo</v>
      </c>
      <c r="P81" s="58" t="str">
        <f t="shared" ca="1" si="39"/>
        <v>CONSULTOR</v>
      </c>
      <c r="Q81" s="58" t="str">
        <f t="shared" ca="1" si="40"/>
        <v>M3</v>
      </c>
      <c r="R81" s="58">
        <f ca="1">VLOOKUP(Q81,Alavanca!A:B,2,0)</f>
        <v>0.35</v>
      </c>
      <c r="S81" s="71">
        <v>0</v>
      </c>
      <c r="T81" s="71">
        <v>0</v>
      </c>
      <c r="U81" s="71">
        <v>0</v>
      </c>
      <c r="V81" s="71">
        <f t="shared" ca="1" si="41"/>
        <v>0</v>
      </c>
      <c r="W81" s="58" t="str">
        <f>IFERROR(VLOOKUP(B81,Expansao_marco2023!A:I,9,FALSE),"N")</f>
        <v>S</v>
      </c>
    </row>
    <row r="82" spans="1:23">
      <c r="A82" s="58" t="s">
        <v>2220</v>
      </c>
      <c r="B82" s="58" t="s">
        <v>2221</v>
      </c>
      <c r="C82" s="58" t="str">
        <f t="shared" ca="1" si="28"/>
        <v>NEANDER FALEIRO FONSECA</v>
      </c>
      <c r="D82" s="58" t="str">
        <f t="shared" ca="1" si="29"/>
        <v>CLAYTON LUIZ DE OLIVEIRA</v>
      </c>
      <c r="E82" s="58" t="str">
        <f t="shared" ca="1" si="30"/>
        <v>LUIS GERALDO COSTA PINTO</v>
      </c>
      <c r="F82" s="59">
        <f t="shared" ca="1" si="31"/>
        <v>44956</v>
      </c>
      <c r="G82" s="59" t="str">
        <f t="shared" ca="1" si="32"/>
        <v/>
      </c>
      <c r="J82" s="58">
        <f t="shared" ca="1" si="33"/>
        <v>23</v>
      </c>
      <c r="K82" s="58">
        <f t="shared" ca="1" si="34"/>
        <v>31</v>
      </c>
      <c r="L82" s="58">
        <f t="shared" ca="1" si="35"/>
        <v>8</v>
      </c>
      <c r="M82" s="58">
        <f t="shared" ca="1" si="36"/>
        <v>12</v>
      </c>
      <c r="N82" s="58">
        <f t="shared" ca="1" si="37"/>
        <v>8</v>
      </c>
      <c r="O82" s="58" t="str">
        <f t="shared" ca="1" si="38"/>
        <v>Elegível</v>
      </c>
      <c r="P82" s="58" t="str">
        <f t="shared" ca="1" si="39"/>
        <v>CONSULTOR</v>
      </c>
      <c r="Q82" s="58" t="str">
        <f t="shared" ca="1" si="40"/>
        <v>M3</v>
      </c>
      <c r="R82" s="58">
        <f ca="1">VLOOKUP(Q82,Alavanca!A:B,2,0)</f>
        <v>0.35</v>
      </c>
      <c r="S82" s="71">
        <v>0</v>
      </c>
      <c r="T82" s="71">
        <v>0</v>
      </c>
      <c r="U82" s="71">
        <v>0</v>
      </c>
      <c r="V82" s="71">
        <f t="shared" ca="1" si="41"/>
        <v>0</v>
      </c>
      <c r="W82" s="58" t="str">
        <f>IFERROR(VLOOKUP(B82,Expansao_marco2023!A:I,9,FALSE),"N")</f>
        <v>S</v>
      </c>
    </row>
    <row r="83" spans="1:23">
      <c r="A83" s="58" t="s">
        <v>2224</v>
      </c>
      <c r="B83" s="58" t="s">
        <v>2225</v>
      </c>
      <c r="C83" s="58" t="str">
        <f t="shared" ca="1" si="28"/>
        <v>NEANDER FALEIRO FONSECA</v>
      </c>
      <c r="D83" s="58" t="str">
        <f t="shared" ca="1" si="29"/>
        <v>CLAYTON LUIZ DE OLIVEIRA</v>
      </c>
      <c r="E83" s="58" t="str">
        <f t="shared" ca="1" si="30"/>
        <v>LUIS GERALDO COSTA PINTO</v>
      </c>
      <c r="F83" s="59">
        <f t="shared" ca="1" si="31"/>
        <v>44956</v>
      </c>
      <c r="G83" s="59" t="str">
        <f t="shared" ca="1" si="32"/>
        <v/>
      </c>
      <c r="J83" s="58">
        <f t="shared" ca="1" si="33"/>
        <v>23</v>
      </c>
      <c r="K83" s="58">
        <f t="shared" ca="1" si="34"/>
        <v>31</v>
      </c>
      <c r="L83" s="58">
        <f t="shared" ca="1" si="35"/>
        <v>8</v>
      </c>
      <c r="M83" s="58">
        <f t="shared" ca="1" si="36"/>
        <v>0</v>
      </c>
      <c r="N83" s="58">
        <f t="shared" ca="1" si="37"/>
        <v>0</v>
      </c>
      <c r="O83" s="58" t="str">
        <f t="shared" ca="1" si="38"/>
        <v>Credenciamento Não Atingindo</v>
      </c>
      <c r="P83" s="58" t="str">
        <f t="shared" ca="1" si="39"/>
        <v>CONSULTOR</v>
      </c>
      <c r="Q83" s="58" t="str">
        <f t="shared" ca="1" si="40"/>
        <v>M3</v>
      </c>
      <c r="R83" s="58">
        <f ca="1">VLOOKUP(Q83,Alavanca!A:B,2,0)</f>
        <v>0.35</v>
      </c>
      <c r="S83" s="71">
        <v>0</v>
      </c>
      <c r="T83" s="71">
        <v>0</v>
      </c>
      <c r="U83" s="71">
        <v>0</v>
      </c>
      <c r="V83" s="71">
        <f t="shared" ca="1" si="41"/>
        <v>0</v>
      </c>
      <c r="W83" s="58" t="str">
        <f>IFERROR(VLOOKUP(B83,Expansao_marco2023!A:I,9,FALSE),"N")</f>
        <v>S</v>
      </c>
    </row>
    <row r="84" spans="1:23">
      <c r="A84" s="58" t="s">
        <v>2228</v>
      </c>
      <c r="B84" s="58" t="s">
        <v>2280</v>
      </c>
      <c r="C84" s="58" t="str">
        <f t="shared" ca="1" si="28"/>
        <v>NEANDER FALEIRO FONSECA</v>
      </c>
      <c r="D84" s="58" t="str">
        <f t="shared" ca="1" si="29"/>
        <v>CLAYTON LUIZ DE OLIVEIRA</v>
      </c>
      <c r="E84" s="58" t="str">
        <f t="shared" ca="1" si="30"/>
        <v>LUIS GERALDO COSTA PINTO</v>
      </c>
      <c r="F84" s="59">
        <f t="shared" ca="1" si="31"/>
        <v>44956</v>
      </c>
      <c r="G84" s="59" t="str">
        <f t="shared" ca="1" si="32"/>
        <v/>
      </c>
      <c r="J84" s="58">
        <f t="shared" ca="1" si="33"/>
        <v>23</v>
      </c>
      <c r="K84" s="58">
        <f t="shared" ca="1" si="34"/>
        <v>31</v>
      </c>
      <c r="L84" s="58">
        <f t="shared" ca="1" si="35"/>
        <v>8</v>
      </c>
      <c r="M84" s="58">
        <f t="shared" ca="1" si="36"/>
        <v>4</v>
      </c>
      <c r="N84" s="58">
        <f t="shared" ca="1" si="37"/>
        <v>3</v>
      </c>
      <c r="O84" s="58" t="str">
        <f t="shared" ca="1" si="38"/>
        <v>Credenciamento Não Atingindo</v>
      </c>
      <c r="P84" s="58" t="str">
        <f t="shared" ca="1" si="39"/>
        <v>CONSULTOR</v>
      </c>
      <c r="Q84" s="58" t="str">
        <f t="shared" ca="1" si="40"/>
        <v>M3</v>
      </c>
      <c r="R84" s="58">
        <f ca="1">VLOOKUP(Q84,Alavanca!A:B,2,0)</f>
        <v>0.35</v>
      </c>
      <c r="S84" s="71">
        <f ca="1">IF(W84="S",IF($S$2&lt;0.05,0,VLOOKUP(P84,Alavanca!D:E,2,0)*K84/$M$7)-VLOOKUP(B84,Expansao_fevereiro2023!A:J,10,FALSE),IF($S$2&lt;0.05,0,VLOOKUP(P84,Alavanca!D:E,2,0)*K84/$M$7))</f>
        <v>5524.33</v>
      </c>
      <c r="T84" s="71">
        <v>1933.5154999999997</v>
      </c>
      <c r="U84" s="71">
        <v>0</v>
      </c>
      <c r="V84" s="71">
        <f t="shared" ca="1" si="41"/>
        <v>0</v>
      </c>
      <c r="W84" s="58" t="str">
        <f>IFERROR(VLOOKUP(B84,Expansao_marco2023!A:I,9,FALSE),"N")</f>
        <v>N</v>
      </c>
    </row>
    <row r="85" spans="1:23">
      <c r="A85" s="58" t="s">
        <v>2232</v>
      </c>
      <c r="B85" s="58" t="s">
        <v>2233</v>
      </c>
      <c r="C85" s="58" t="str">
        <f t="shared" ca="1" si="28"/>
        <v>NEANDER FALEIRO FONSECA</v>
      </c>
      <c r="D85" s="58" t="str">
        <f t="shared" ca="1" si="29"/>
        <v>CLAYTON LUIZ DE OLIVEIRA</v>
      </c>
      <c r="E85" s="58" t="str">
        <f t="shared" ca="1" si="30"/>
        <v>LUIS GERALDO COSTA PINTO</v>
      </c>
      <c r="F85" s="59">
        <f t="shared" ca="1" si="31"/>
        <v>44956</v>
      </c>
      <c r="G85" s="59">
        <f t="shared" ca="1" si="32"/>
        <v>45002</v>
      </c>
      <c r="J85" s="58">
        <f t="shared" ca="1" si="33"/>
        <v>13</v>
      </c>
      <c r="K85" s="58">
        <f t="shared" ca="1" si="34"/>
        <v>17</v>
      </c>
      <c r="L85" s="58">
        <f t="shared" ca="1" si="35"/>
        <v>5</v>
      </c>
      <c r="M85" s="58">
        <f t="shared" ca="1" si="36"/>
        <v>0</v>
      </c>
      <c r="N85" s="58">
        <f t="shared" ca="1" si="37"/>
        <v>0</v>
      </c>
      <c r="O85" s="58" t="str">
        <f t="shared" ca="1" si="38"/>
        <v>Credenciamento Não Atingindo</v>
      </c>
      <c r="P85" s="58" t="str">
        <f t="shared" ca="1" si="39"/>
        <v>CONSULTOR</v>
      </c>
      <c r="Q85" s="58" t="str">
        <f t="shared" ca="1" si="40"/>
        <v>M3</v>
      </c>
      <c r="R85" s="58">
        <f ca="1">VLOOKUP(Q85,Alavanca!A:B,2,0)</f>
        <v>0.35</v>
      </c>
      <c r="S85" s="71">
        <v>0</v>
      </c>
      <c r="T85" s="71">
        <v>0</v>
      </c>
      <c r="U85" s="71">
        <v>0</v>
      </c>
      <c r="V85" s="71">
        <f t="shared" ca="1" si="41"/>
        <v>0</v>
      </c>
      <c r="W85" s="58" t="str">
        <f>IFERROR(VLOOKUP(B85,Expansao_marco2023!A:I,9,FALSE),"N")</f>
        <v>S</v>
      </c>
    </row>
    <row r="86" spans="1:23">
      <c r="A86" s="58" t="s">
        <v>2244</v>
      </c>
      <c r="B86" s="58" t="s">
        <v>2245</v>
      </c>
      <c r="C86" s="58" t="str">
        <f t="shared" ca="1" si="28"/>
        <v>NEANDER FALEIRO FONSECA</v>
      </c>
      <c r="D86" s="58" t="str">
        <f t="shared" ca="1" si="29"/>
        <v>CLAYTON LUIZ DE OLIVEIRA</v>
      </c>
      <c r="E86" s="58" t="str">
        <f t="shared" ca="1" si="30"/>
        <v>LUIS GERALDO COSTA PINTO</v>
      </c>
      <c r="F86" s="59">
        <f t="shared" ca="1" si="31"/>
        <v>44956</v>
      </c>
      <c r="G86" s="59">
        <f t="shared" ca="1" si="32"/>
        <v>45009</v>
      </c>
      <c r="J86" s="58">
        <f t="shared" ca="1" si="33"/>
        <v>18</v>
      </c>
      <c r="K86" s="58">
        <f t="shared" ca="1" si="34"/>
        <v>24</v>
      </c>
      <c r="L86" s="58">
        <f t="shared" ca="1" si="35"/>
        <v>6</v>
      </c>
      <c r="M86" s="58">
        <f t="shared" ca="1" si="36"/>
        <v>1</v>
      </c>
      <c r="N86" s="58">
        <f t="shared" ca="1" si="37"/>
        <v>0</v>
      </c>
      <c r="O86" s="58" t="str">
        <f t="shared" ca="1" si="38"/>
        <v>Credenciamento Não Atingindo</v>
      </c>
      <c r="P86" s="58" t="str">
        <f t="shared" ca="1" si="39"/>
        <v>CONSULTOR</v>
      </c>
      <c r="Q86" s="58" t="str">
        <f t="shared" ca="1" si="40"/>
        <v>M3</v>
      </c>
      <c r="R86" s="58">
        <f ca="1">VLOOKUP(Q86,Alavanca!A:B,2,0)</f>
        <v>0.35</v>
      </c>
      <c r="S86" s="71">
        <v>0</v>
      </c>
      <c r="T86" s="71">
        <v>0</v>
      </c>
      <c r="U86" s="71">
        <v>0</v>
      </c>
      <c r="V86" s="71">
        <f t="shared" ca="1" si="41"/>
        <v>0</v>
      </c>
      <c r="W86" s="58" t="str">
        <f>IFERROR(VLOOKUP(B86,Expansao_marco2023!A:I,9,FALSE),"N")</f>
        <v>S</v>
      </c>
    </row>
    <row r="87" spans="1:23">
      <c r="A87" s="58" t="s">
        <v>2248</v>
      </c>
      <c r="B87" s="58" t="s">
        <v>2249</v>
      </c>
      <c r="C87" s="58" t="str">
        <f t="shared" ca="1" si="28"/>
        <v>NEANDER FALEIRO FONSECA</v>
      </c>
      <c r="D87" s="58" t="str">
        <f t="shared" ca="1" si="29"/>
        <v>CLAYTON LUIZ DE OLIVEIRA</v>
      </c>
      <c r="E87" s="58" t="str">
        <f t="shared" ca="1" si="30"/>
        <v>LUIS GERALDO COSTA PINTO</v>
      </c>
      <c r="F87" s="59">
        <f t="shared" ca="1" si="31"/>
        <v>44956</v>
      </c>
      <c r="G87" s="59" t="str">
        <f t="shared" ca="1" si="32"/>
        <v/>
      </c>
      <c r="J87" s="58">
        <f t="shared" ca="1" si="33"/>
        <v>23</v>
      </c>
      <c r="K87" s="58">
        <f t="shared" ca="1" si="34"/>
        <v>31</v>
      </c>
      <c r="L87" s="58">
        <f t="shared" ca="1" si="35"/>
        <v>8</v>
      </c>
      <c r="M87" s="58">
        <f t="shared" ca="1" si="36"/>
        <v>16</v>
      </c>
      <c r="N87" s="58">
        <f t="shared" ca="1" si="37"/>
        <v>14</v>
      </c>
      <c r="O87" s="58" t="str">
        <f t="shared" ca="1" si="38"/>
        <v>Elegível</v>
      </c>
      <c r="P87" s="58" t="str">
        <f t="shared" ca="1" si="39"/>
        <v>CONSULTOR</v>
      </c>
      <c r="Q87" s="58" t="str">
        <f t="shared" ca="1" si="40"/>
        <v>M3</v>
      </c>
      <c r="R87" s="58">
        <f ca="1">VLOOKUP(Q87,Alavanca!A:B,2,0)</f>
        <v>0.35</v>
      </c>
      <c r="S87" s="71">
        <v>0</v>
      </c>
      <c r="T87" s="71">
        <v>0</v>
      </c>
      <c r="U87" s="71">
        <v>0</v>
      </c>
      <c r="V87" s="71">
        <f t="shared" ca="1" si="41"/>
        <v>0</v>
      </c>
      <c r="W87" s="58" t="str">
        <f>IFERROR(VLOOKUP(B87,Expansao_marco2023!A:I,9,FALSE),"N")</f>
        <v>S</v>
      </c>
    </row>
    <row r="88" spans="1:23">
      <c r="A88" s="58">
        <v>11664232630</v>
      </c>
      <c r="B88" s="58" t="s">
        <v>2288</v>
      </c>
      <c r="C88" s="58" t="str">
        <f t="shared" ca="1" si="28"/>
        <v>BRUNA VERONICA ALBERTIM SOARES</v>
      </c>
      <c r="D88" s="58" t="str">
        <f t="shared" ca="1" si="29"/>
        <v>JULIANA TAVARES DE ARAUJO</v>
      </c>
      <c r="E88" s="58" t="str">
        <f t="shared" ca="1" si="30"/>
        <v>LUIS GERALDO COSTA PINTO</v>
      </c>
      <c r="F88" s="59">
        <f t="shared" ca="1" si="31"/>
        <v>44959</v>
      </c>
      <c r="G88" s="59" t="str">
        <f t="shared" ca="1" si="32"/>
        <v/>
      </c>
      <c r="J88" s="58">
        <f t="shared" ca="1" si="33"/>
        <v>23</v>
      </c>
      <c r="K88" s="58">
        <f t="shared" ca="1" si="34"/>
        <v>31</v>
      </c>
      <c r="L88" s="58">
        <f t="shared" ca="1" si="35"/>
        <v>7</v>
      </c>
      <c r="M88" s="58">
        <f t="shared" ca="1" si="36"/>
        <v>12</v>
      </c>
      <c r="N88" s="58">
        <f t="shared" ca="1" si="37"/>
        <v>7</v>
      </c>
      <c r="O88" s="58" t="str">
        <f t="shared" ca="1" si="38"/>
        <v>Elegível</v>
      </c>
      <c r="P88" s="58" t="str">
        <f t="shared" ca="1" si="39"/>
        <v>CONSULTOR</v>
      </c>
      <c r="Q88" s="58" t="str">
        <f t="shared" ca="1" si="40"/>
        <v>M2</v>
      </c>
      <c r="R88" s="58">
        <f ca="1">VLOOKUP(Q88,Alavanca!A:B,2,0)</f>
        <v>0.3</v>
      </c>
      <c r="S88" s="71">
        <f ca="1">IF(W88="S",IF($S$2&lt;0.05,0,VLOOKUP(P88,Alavanca!D:E,2,0)*K88/$M$7)-VLOOKUP(B88,Expansao_fevereiro2023!A:J,10,FALSE),IF($S$2&lt;0.05,0,VLOOKUP(P88,Alavanca!D:E,2,0)*K88/$M$7))</f>
        <v>5524.33</v>
      </c>
      <c r="T88" s="71">
        <v>1933.5154999999997</v>
      </c>
      <c r="U88" s="71">
        <v>3590.8145000000004</v>
      </c>
      <c r="V88" s="71">
        <f t="shared" ca="1" si="41"/>
        <v>0</v>
      </c>
      <c r="W88" s="58" t="str">
        <f>IFERROR(VLOOKUP(B88,Expansao_marco2023!A:I,9,FALSE),"N")</f>
        <v>N</v>
      </c>
    </row>
    <row r="89" spans="1:23">
      <c r="A89" s="58">
        <v>5619117111</v>
      </c>
      <c r="B89" s="58" t="s">
        <v>2291</v>
      </c>
      <c r="C89" s="58" t="str">
        <f t="shared" ca="1" si="28"/>
        <v>BRUNA VERONICA ALBERTIM SOARES</v>
      </c>
      <c r="D89" s="58" t="str">
        <f t="shared" ca="1" si="29"/>
        <v>JULIANA TAVARES DE ARAUJO</v>
      </c>
      <c r="E89" s="58" t="str">
        <f t="shared" ca="1" si="30"/>
        <v>LUIS GERALDO COSTA PINTO</v>
      </c>
      <c r="F89" s="59">
        <f t="shared" ca="1" si="31"/>
        <v>44959</v>
      </c>
      <c r="G89" s="59">
        <f t="shared" ca="1" si="32"/>
        <v>44988</v>
      </c>
      <c r="J89" s="58">
        <f t="shared" ca="1" si="33"/>
        <v>3</v>
      </c>
      <c r="K89" s="58">
        <f t="shared" ca="1" si="34"/>
        <v>3</v>
      </c>
      <c r="L89" s="58">
        <f t="shared" ca="1" si="35"/>
        <v>1</v>
      </c>
      <c r="M89" s="58">
        <f t="shared" ca="1" si="36"/>
        <v>0</v>
      </c>
      <c r="N89" s="58">
        <f t="shared" ca="1" si="37"/>
        <v>0</v>
      </c>
      <c r="O89" s="58" t="str">
        <f t="shared" ca="1" si="38"/>
        <v>Credenciamento Não Atingindo</v>
      </c>
      <c r="P89" s="58" t="str">
        <f t="shared" ca="1" si="39"/>
        <v>CONSULTOR</v>
      </c>
      <c r="Q89" s="58" t="str">
        <f t="shared" ca="1" si="40"/>
        <v>M2</v>
      </c>
      <c r="R89" s="58">
        <f ca="1">VLOOKUP(Q89,Alavanca!A:B,2,0)</f>
        <v>0.3</v>
      </c>
      <c r="S89" s="71">
        <v>0</v>
      </c>
      <c r="T89" s="71">
        <v>0</v>
      </c>
      <c r="U89" s="71">
        <v>0</v>
      </c>
      <c r="V89" s="71">
        <f t="shared" ca="1" si="41"/>
        <v>0</v>
      </c>
      <c r="W89" s="58" t="str">
        <f>IFERROR(VLOOKUP(B89,Expansao_marco2023!A:I,9,FALSE),"N")</f>
        <v>S</v>
      </c>
    </row>
    <row r="90" spans="1:23">
      <c r="A90" s="58">
        <v>70589751166</v>
      </c>
      <c r="B90" s="58" t="s">
        <v>2294</v>
      </c>
      <c r="C90" s="58" t="str">
        <f t="shared" ca="1" si="28"/>
        <v>BRUNA VERONICA ALBERTIM SOARES</v>
      </c>
      <c r="D90" s="58" t="str">
        <f t="shared" ca="1" si="29"/>
        <v>JULIANA TAVARES DE ARAUJO</v>
      </c>
      <c r="E90" s="58" t="str">
        <f t="shared" ca="1" si="30"/>
        <v>LUIS GERALDO COSTA PINTO</v>
      </c>
      <c r="F90" s="59">
        <f t="shared" ca="1" si="31"/>
        <v>44959</v>
      </c>
      <c r="G90" s="59">
        <f t="shared" ca="1" si="32"/>
        <v>45007</v>
      </c>
      <c r="J90" s="58">
        <f t="shared" ca="1" si="33"/>
        <v>16</v>
      </c>
      <c r="K90" s="58">
        <f t="shared" ca="1" si="34"/>
        <v>22</v>
      </c>
      <c r="L90" s="58">
        <f t="shared" ca="1" si="35"/>
        <v>5</v>
      </c>
      <c r="M90" s="58">
        <f t="shared" ca="1" si="36"/>
        <v>3</v>
      </c>
      <c r="N90" s="58">
        <f t="shared" ca="1" si="37"/>
        <v>2</v>
      </c>
      <c r="O90" s="58" t="str">
        <f t="shared" ca="1" si="38"/>
        <v>Credenciamento Não Atingindo</v>
      </c>
      <c r="P90" s="58" t="str">
        <f t="shared" ca="1" si="39"/>
        <v>CONSULTOR</v>
      </c>
      <c r="Q90" s="58" t="str">
        <f t="shared" ca="1" si="40"/>
        <v>M2</v>
      </c>
      <c r="R90" s="58">
        <f ca="1">VLOOKUP(Q90,Alavanca!A:B,2,0)</f>
        <v>0.3</v>
      </c>
      <c r="S90" s="71">
        <v>0</v>
      </c>
      <c r="T90" s="71">
        <v>0</v>
      </c>
      <c r="U90" s="71">
        <v>0</v>
      </c>
      <c r="V90" s="71">
        <f t="shared" ca="1" si="41"/>
        <v>0</v>
      </c>
      <c r="W90" s="58" t="str">
        <f>IFERROR(VLOOKUP(B90,Expansao_marco2023!A:I,9,FALSE),"N")</f>
        <v>S</v>
      </c>
    </row>
    <row r="91" spans="1:23">
      <c r="A91" s="58">
        <v>1291972110</v>
      </c>
      <c r="B91" s="58" t="s">
        <v>2297</v>
      </c>
      <c r="C91" s="58" t="str">
        <f t="shared" ref="C91:C131" ca="1" si="42">IFERROR(VLOOKUP(A91,INDIRECT("'"&amp;$O$3&amp;"'!G:L"),6,0),"-")</f>
        <v>BRUNA VERONICA ALBERTIM SOARES</v>
      </c>
      <c r="D91" s="58" t="str">
        <f t="shared" ref="D91:D131" ca="1" si="43">VLOOKUP(A91,INDIRECT("'"&amp;$O$3&amp;"'!G:N"),8,0)</f>
        <v>JULIANA TAVARES DE ARAUJO</v>
      </c>
      <c r="E91" s="58" t="str">
        <f t="shared" ref="E91:E131" ca="1" si="44">VLOOKUP(A91,INDIRECT("'"&amp;$O$3&amp;"'!G:T"),10,0)</f>
        <v>LUIS GERALDO COSTA PINTO</v>
      </c>
      <c r="F91" s="59">
        <f t="shared" ref="F91:F131" ca="1" si="45">IFERROR(IF(VLOOKUP(A91,INDIRECT("'"&amp;$O$3&amp;"'!G:V"),13,0)=0,"",VLOOKUP(A91,INDIRECT("'"&amp;$O$3&amp;"'!G:V"),13,0)),0)</f>
        <v>44959</v>
      </c>
      <c r="G91" s="59" t="str">
        <f t="shared" ref="G91:G131" ca="1" si="46">IFERROR(IF(VLOOKUP(A91,INDIRECT("'"&amp;$O$3&amp;"'!G:V"),14,0)=0,"",VLOOKUP(A91,INDIRECT("'"&amp;$O$3&amp;"'!G:V"),14,0)),0)</f>
        <v/>
      </c>
      <c r="J91" s="58">
        <f t="shared" ref="J91:J131" ca="1" si="47">IF(AND(F91&lt;$M$2,G91=""),NETWORKDAYS($M$2,$M$3,$O$5:$O$7),IF(F91&lt;$M$2,NETWORKDAYS($M$2,G91,$O$5:$O$7),IF(G91="",NETWORKDAYS(F91,$M$3,$O$5:$O$7),NETWORKDAYS(F91,G91,$O$5:$O$7))))</f>
        <v>23</v>
      </c>
      <c r="K91" s="58">
        <f t="shared" ref="K91:K131" ca="1" si="48">IF(AND(F91&lt;$M$2,G91=""),DATEDIF($M$2,$M$3,"D")+1,IF(F91&lt;$M$2,DATEDIF($M$2,G91,"D")+1,IF(G91="",DATEDIF(F91,$M$3,"D")+1,DATEDIF(F91,G91,"D")+1)))</f>
        <v>31</v>
      </c>
      <c r="L91" s="58">
        <f t="shared" ref="L91:L131" ca="1" si="49">ROUND(J91*R91,0)</f>
        <v>7</v>
      </c>
      <c r="M91" s="58">
        <f t="shared" ref="M91:M131" ca="1" si="50">COUNTIFS(INDIRECT("'"&amp;$O$2&amp;"'!b:b"),A91,INDIRECT("'"&amp;$O$2&amp;"'!O:O"),"&gt;="&amp;$M$2,INDIRECT("'"&amp;$O$2&amp;"'!O:O"),"&lt;="&amp;$M$3)</f>
        <v>8</v>
      </c>
      <c r="N91" s="58">
        <f t="shared" ref="N91:N131" ca="1" si="51">COUNTIFS(INDIRECT("'"&amp;$O$2&amp;"'!b:b"),A91,INDIRECT("'"&amp;$O$2&amp;"'!O:O"),"&gt;="&amp;$M$2,INDIRECT("'"&amp;$O$2&amp;"'!O:O"),"&lt;="&amp;$M$3,INDIRECT("'"&amp;$O$2&amp;"'!Z:Z"),"&gt;=1000")</f>
        <v>7</v>
      </c>
      <c r="O91" s="58" t="str">
        <f t="shared" ref="O91:O131" ca="1" si="52">IF(VLOOKUP(A91,INDIRECT("'"&amp;$O$3&amp;"'!G:J"),4,0)="GERENTE","Gerente",IF(VLOOKUP(A91,INDIRECT("'"&amp;$O$3&amp;"'!G:J"),4,0)="COORDENADOR","Coordenador",IF(VLOOKUP(A91,INDIRECT("'"&amp;$O$3&amp;"'!G:J"),4,0)="SUPERVISOR","Supervisor",IF(VLOOKUP(A91,INDIRECT("'"&amp;$O$3&amp;"'!G:J"),4,0)="ANALISTA","Analista",IF(VLOOKUP(A91,INDIRECT("'"&amp;$O$3&amp;"'!G:J"),4,0)="SUPERVISOR DE TREINAMENTO","Supervisor de Treinamento",IF(AND(N91&gt;=L91,N91&gt;0),"Elegível",IF(M91&gt;=L91,"Pendente Faturamento","Credenciamento Não Atingindo")))))))</f>
        <v>Elegível</v>
      </c>
      <c r="P91" s="58" t="str">
        <f t="shared" ref="P91:P131" ca="1" si="53">VLOOKUP(A91,INDIRECT("'"&amp;$O$3&amp;"'!G:J"),4,0)</f>
        <v>CONSULTOR</v>
      </c>
      <c r="Q91" s="58" t="str">
        <f t="shared" ref="Q91:Q131" ca="1" si="54">IF(F91&gt;=$M$2,"M1",IF(AND(MONTH(F91)=MONTH($M$2)-1,YEAR(F91)=YEAR($M$2)),"M2",IF(AND(MONTH(F91)=MONTH($M$2)-2,YEAR(F91)=YEAR($M$2)),"M3",IF(AND(MONTH(F91)=MONTH($M$2)+9,YEAR(F91)=YEAR($M$2)-1),"M4","&gt;=M5"))))</f>
        <v>M2</v>
      </c>
      <c r="R91" s="58">
        <f ca="1">VLOOKUP(Q91,Alavanca!A:B,2,0)</f>
        <v>0.3</v>
      </c>
      <c r="S91" s="71">
        <v>0</v>
      </c>
      <c r="T91" s="71">
        <v>0</v>
      </c>
      <c r="U91" s="71">
        <v>0</v>
      </c>
      <c r="V91" s="71">
        <f t="shared" ref="V91:V131" ca="1" si="55">IF(N91=0,0,IF(SUM(T91:U91)=S91,0,IF(N91&gt;=L91,S91-SUM(T91:U91),0)))</f>
        <v>0</v>
      </c>
      <c r="W91" s="58" t="str">
        <f>IFERROR(VLOOKUP(B91,Expansao_marco2023!A:I,9,FALSE),"N")</f>
        <v>S</v>
      </c>
    </row>
    <row r="92" spans="1:23">
      <c r="A92" s="58">
        <v>664097138</v>
      </c>
      <c r="B92" s="58" t="s">
        <v>2299</v>
      </c>
      <c r="C92" s="58" t="str">
        <f t="shared" ca="1" si="42"/>
        <v>BRUNA VERONICA ALBERTIM SOARES</v>
      </c>
      <c r="D92" s="58" t="str">
        <f t="shared" ca="1" si="43"/>
        <v>JULIANA TAVARES DE ARAUJO</v>
      </c>
      <c r="E92" s="58" t="str">
        <f t="shared" ca="1" si="44"/>
        <v>LUIS GERALDO COSTA PINTO</v>
      </c>
      <c r="F92" s="59">
        <f t="shared" ca="1" si="45"/>
        <v>44959</v>
      </c>
      <c r="G92" s="59" t="str">
        <f t="shared" ca="1" si="46"/>
        <v/>
      </c>
      <c r="J92" s="58">
        <f t="shared" ca="1" si="47"/>
        <v>23</v>
      </c>
      <c r="K92" s="58">
        <f t="shared" ca="1" si="48"/>
        <v>31</v>
      </c>
      <c r="L92" s="58">
        <f t="shared" ca="1" si="49"/>
        <v>7</v>
      </c>
      <c r="M92" s="58">
        <f t="shared" ca="1" si="50"/>
        <v>12</v>
      </c>
      <c r="N92" s="58">
        <f t="shared" ca="1" si="51"/>
        <v>10</v>
      </c>
      <c r="O92" s="58" t="str">
        <f t="shared" ca="1" si="52"/>
        <v>Elegível</v>
      </c>
      <c r="P92" s="58" t="str">
        <f t="shared" ca="1" si="53"/>
        <v>CONSULTOR</v>
      </c>
      <c r="Q92" s="58" t="str">
        <f t="shared" ca="1" si="54"/>
        <v>M2</v>
      </c>
      <c r="R92" s="58">
        <f ca="1">VLOOKUP(Q92,Alavanca!A:B,2,0)</f>
        <v>0.3</v>
      </c>
      <c r="S92" s="71">
        <v>0</v>
      </c>
      <c r="T92" s="71">
        <v>0</v>
      </c>
      <c r="U92" s="71">
        <v>0</v>
      </c>
      <c r="V92" s="71">
        <f t="shared" ca="1" si="55"/>
        <v>0</v>
      </c>
      <c r="W92" s="58" t="str">
        <f>IFERROR(VLOOKUP(B92,Expansao_marco2023!A:I,9,FALSE),"N")</f>
        <v>S</v>
      </c>
    </row>
    <row r="93" spans="1:23">
      <c r="A93" s="58">
        <v>2215955112</v>
      </c>
      <c r="B93" s="58" t="s">
        <v>2302</v>
      </c>
      <c r="C93" s="58" t="str">
        <f t="shared" ca="1" si="42"/>
        <v>BRUNA VERONICA ALBERTIM SOARES</v>
      </c>
      <c r="D93" s="58" t="str">
        <f t="shared" ca="1" si="43"/>
        <v>JULIANA TAVARES DE ARAUJO</v>
      </c>
      <c r="E93" s="58" t="str">
        <f t="shared" ca="1" si="44"/>
        <v>LUIS GERALDO COSTA PINTO</v>
      </c>
      <c r="F93" s="59">
        <f t="shared" ca="1" si="45"/>
        <v>44959</v>
      </c>
      <c r="G93" s="59" t="str">
        <f t="shared" ca="1" si="46"/>
        <v/>
      </c>
      <c r="J93" s="58">
        <f t="shared" ca="1" si="47"/>
        <v>23</v>
      </c>
      <c r="K93" s="58">
        <f t="shared" ca="1" si="48"/>
        <v>31</v>
      </c>
      <c r="L93" s="58">
        <f t="shared" ca="1" si="49"/>
        <v>7</v>
      </c>
      <c r="M93" s="58">
        <f t="shared" ca="1" si="50"/>
        <v>10</v>
      </c>
      <c r="N93" s="58">
        <f t="shared" ca="1" si="51"/>
        <v>2</v>
      </c>
      <c r="O93" s="58" t="str">
        <f t="shared" ca="1" si="52"/>
        <v>Pendente Faturamento</v>
      </c>
      <c r="P93" s="58" t="str">
        <f t="shared" ca="1" si="53"/>
        <v>CONSULTOR</v>
      </c>
      <c r="Q93" s="58" t="str">
        <f t="shared" ca="1" si="54"/>
        <v>M2</v>
      </c>
      <c r="R93" s="58">
        <f ca="1">VLOOKUP(Q93,Alavanca!A:B,2,0)</f>
        <v>0.3</v>
      </c>
      <c r="S93" s="71">
        <v>0</v>
      </c>
      <c r="T93" s="71">
        <v>0</v>
      </c>
      <c r="U93" s="71">
        <v>0</v>
      </c>
      <c r="V93" s="71">
        <f t="shared" ca="1" si="55"/>
        <v>0</v>
      </c>
      <c r="W93" s="58" t="str">
        <f>IFERROR(VLOOKUP(B93,Expansao_marco2023!A:I,9,FALSE),"N")</f>
        <v>S</v>
      </c>
    </row>
    <row r="94" spans="1:23">
      <c r="A94" s="58">
        <v>2828705129</v>
      </c>
      <c r="B94" s="58" t="s">
        <v>2305</v>
      </c>
      <c r="C94" s="58" t="str">
        <f t="shared" ca="1" si="42"/>
        <v>BRUNA VERONICA ALBERTIM SOARES</v>
      </c>
      <c r="D94" s="58" t="str">
        <f t="shared" ca="1" si="43"/>
        <v>JULIANA TAVARES DE ARAUJO</v>
      </c>
      <c r="E94" s="58" t="str">
        <f t="shared" ca="1" si="44"/>
        <v>LUIS GERALDO COSTA PINTO</v>
      </c>
      <c r="F94" s="59">
        <f t="shared" ca="1" si="45"/>
        <v>44959</v>
      </c>
      <c r="G94" s="59" t="str">
        <f t="shared" ca="1" si="46"/>
        <v/>
      </c>
      <c r="J94" s="58">
        <f t="shared" ca="1" si="47"/>
        <v>23</v>
      </c>
      <c r="K94" s="58">
        <f t="shared" ca="1" si="48"/>
        <v>31</v>
      </c>
      <c r="L94" s="58">
        <f t="shared" ca="1" si="49"/>
        <v>7</v>
      </c>
      <c r="M94" s="58">
        <f t="shared" ca="1" si="50"/>
        <v>8</v>
      </c>
      <c r="N94" s="58">
        <f t="shared" ca="1" si="51"/>
        <v>7</v>
      </c>
      <c r="O94" s="58" t="str">
        <f t="shared" ca="1" si="52"/>
        <v>Elegível</v>
      </c>
      <c r="P94" s="58" t="str">
        <f t="shared" ca="1" si="53"/>
        <v>CONSULTOR</v>
      </c>
      <c r="Q94" s="58" t="str">
        <f t="shared" ca="1" si="54"/>
        <v>M2</v>
      </c>
      <c r="R94" s="58">
        <f ca="1">VLOOKUP(Q94,Alavanca!A:B,2,0)</f>
        <v>0.3</v>
      </c>
      <c r="S94" s="71">
        <v>0</v>
      </c>
      <c r="T94" s="71">
        <v>0</v>
      </c>
      <c r="U94" s="71">
        <v>0</v>
      </c>
      <c r="V94" s="71">
        <f t="shared" ca="1" si="55"/>
        <v>0</v>
      </c>
      <c r="W94" s="58" t="str">
        <f>IFERROR(VLOOKUP(B94,Expansao_marco2023!A:I,9,FALSE),"N")</f>
        <v>S</v>
      </c>
    </row>
    <row r="95" spans="1:23">
      <c r="A95" s="58">
        <v>94647720187</v>
      </c>
      <c r="B95" s="58" t="s">
        <v>2308</v>
      </c>
      <c r="C95" s="58" t="str">
        <f t="shared" ca="1" si="42"/>
        <v>BRUNA VERONICA ALBERTIM SOARES</v>
      </c>
      <c r="D95" s="58" t="str">
        <f t="shared" ca="1" si="43"/>
        <v>JULIANA TAVARES DE ARAUJO</v>
      </c>
      <c r="E95" s="58" t="str">
        <f t="shared" ca="1" si="44"/>
        <v>LUIS GERALDO COSTA PINTO</v>
      </c>
      <c r="F95" s="59">
        <f t="shared" ca="1" si="45"/>
        <v>44959</v>
      </c>
      <c r="G95" s="59" t="str">
        <f t="shared" ca="1" si="46"/>
        <v/>
      </c>
      <c r="J95" s="58">
        <f t="shared" ca="1" si="47"/>
        <v>23</v>
      </c>
      <c r="K95" s="58">
        <f t="shared" ca="1" si="48"/>
        <v>31</v>
      </c>
      <c r="L95" s="58">
        <f t="shared" ca="1" si="49"/>
        <v>7</v>
      </c>
      <c r="M95" s="58">
        <f t="shared" ca="1" si="50"/>
        <v>8</v>
      </c>
      <c r="N95" s="58">
        <f t="shared" ca="1" si="51"/>
        <v>8</v>
      </c>
      <c r="O95" s="58" t="str">
        <f t="shared" ca="1" si="52"/>
        <v>Elegível</v>
      </c>
      <c r="P95" s="58" t="str">
        <f t="shared" ca="1" si="53"/>
        <v>CONSULTOR</v>
      </c>
      <c r="Q95" s="58" t="str">
        <f t="shared" ca="1" si="54"/>
        <v>M2</v>
      </c>
      <c r="R95" s="58">
        <f ca="1">VLOOKUP(Q95,Alavanca!A:B,2,0)</f>
        <v>0.3</v>
      </c>
      <c r="S95" s="71">
        <v>0</v>
      </c>
      <c r="T95" s="71">
        <v>0</v>
      </c>
      <c r="U95" s="71">
        <v>0</v>
      </c>
      <c r="V95" s="71">
        <f t="shared" ca="1" si="55"/>
        <v>0</v>
      </c>
      <c r="W95" s="58" t="str">
        <f>IFERROR(VLOOKUP(B95,Expansao_marco2023!A:I,9,FALSE),"N")</f>
        <v>S</v>
      </c>
    </row>
    <row r="96" spans="1:23">
      <c r="A96" s="58">
        <v>690067178</v>
      </c>
      <c r="B96" s="58" t="s">
        <v>2311</v>
      </c>
      <c r="C96" s="58" t="str">
        <f t="shared" ca="1" si="42"/>
        <v>BRUNA VERONICA ALBERTIM SOARES</v>
      </c>
      <c r="D96" s="58" t="str">
        <f t="shared" ca="1" si="43"/>
        <v>JULIANA TAVARES DE ARAUJO</v>
      </c>
      <c r="E96" s="58" t="str">
        <f t="shared" ca="1" si="44"/>
        <v>LUIS GERALDO COSTA PINTO</v>
      </c>
      <c r="F96" s="59">
        <f t="shared" ca="1" si="45"/>
        <v>44959</v>
      </c>
      <c r="G96" s="59" t="str">
        <f t="shared" ca="1" si="46"/>
        <v/>
      </c>
      <c r="J96" s="58">
        <f t="shared" ca="1" si="47"/>
        <v>23</v>
      </c>
      <c r="K96" s="58">
        <f t="shared" ca="1" si="48"/>
        <v>31</v>
      </c>
      <c r="L96" s="58">
        <f t="shared" ca="1" si="49"/>
        <v>7</v>
      </c>
      <c r="M96" s="58">
        <f t="shared" ca="1" si="50"/>
        <v>8</v>
      </c>
      <c r="N96" s="58">
        <f t="shared" ca="1" si="51"/>
        <v>2</v>
      </c>
      <c r="O96" s="58" t="str">
        <f t="shared" ca="1" si="52"/>
        <v>Pendente Faturamento</v>
      </c>
      <c r="P96" s="58" t="str">
        <f t="shared" ca="1" si="53"/>
        <v>CONSULTOR</v>
      </c>
      <c r="Q96" s="58" t="str">
        <f t="shared" ca="1" si="54"/>
        <v>M2</v>
      </c>
      <c r="R96" s="58">
        <f ca="1">VLOOKUP(Q96,Alavanca!A:B,2,0)</f>
        <v>0.3</v>
      </c>
      <c r="S96" s="71">
        <v>0</v>
      </c>
      <c r="T96" s="71">
        <v>0</v>
      </c>
      <c r="U96" s="71">
        <v>0</v>
      </c>
      <c r="V96" s="71">
        <f t="shared" ca="1" si="55"/>
        <v>0</v>
      </c>
      <c r="W96" s="58" t="str">
        <f>IFERROR(VLOOKUP(B96,Expansao_marco2023!A:I,9,FALSE),"N")</f>
        <v>S</v>
      </c>
    </row>
    <row r="97" spans="1:23">
      <c r="A97" s="58">
        <v>6589394164</v>
      </c>
      <c r="B97" s="58" t="s">
        <v>2314</v>
      </c>
      <c r="C97" s="58" t="str">
        <f t="shared" ca="1" si="42"/>
        <v>MAURICIO NASCIMENTO DA SILVA FERREIRA</v>
      </c>
      <c r="D97" s="58" t="str">
        <f t="shared" ca="1" si="43"/>
        <v>JULIANA TAVARES DE ARAUJO</v>
      </c>
      <c r="E97" s="58" t="str">
        <f t="shared" ca="1" si="44"/>
        <v>LUIS GERALDO COSTA PINTO</v>
      </c>
      <c r="F97" s="59">
        <f t="shared" ca="1" si="45"/>
        <v>44959</v>
      </c>
      <c r="G97" s="59" t="str">
        <f t="shared" ca="1" si="46"/>
        <v/>
      </c>
      <c r="J97" s="58">
        <f t="shared" ca="1" si="47"/>
        <v>23</v>
      </c>
      <c r="K97" s="58">
        <f t="shared" ca="1" si="48"/>
        <v>31</v>
      </c>
      <c r="L97" s="58">
        <f t="shared" ca="1" si="49"/>
        <v>7</v>
      </c>
      <c r="M97" s="58">
        <f t="shared" ca="1" si="50"/>
        <v>11</v>
      </c>
      <c r="N97" s="58">
        <f t="shared" ca="1" si="51"/>
        <v>6</v>
      </c>
      <c r="O97" s="58" t="str">
        <f t="shared" ca="1" si="52"/>
        <v>Pendente Faturamento</v>
      </c>
      <c r="P97" s="58" t="str">
        <f t="shared" ca="1" si="53"/>
        <v>CONSULTOR</v>
      </c>
      <c r="Q97" s="58" t="str">
        <f t="shared" ca="1" si="54"/>
        <v>M2</v>
      </c>
      <c r="R97" s="58">
        <f ca="1">VLOOKUP(Q97,Alavanca!A:B,2,0)</f>
        <v>0.3</v>
      </c>
      <c r="S97" s="71">
        <f ca="1">IF(W97="S",IF($S$2&lt;0.05,0,VLOOKUP(P97,Alavanca!D:E,2,0)*K97/$M$7)-VLOOKUP(B97,Expansao_fevereiro2023!A:J,10,FALSE),IF($S$2&lt;0.05,0,VLOOKUP(P97,Alavanca!D:E,2,0)*K97/$M$7))</f>
        <v>5524.33</v>
      </c>
      <c r="T97" s="71">
        <v>1933.5154999999997</v>
      </c>
      <c r="U97" s="71">
        <v>0</v>
      </c>
      <c r="V97" s="71">
        <f t="shared" ca="1" si="55"/>
        <v>0</v>
      </c>
      <c r="W97" s="58" t="str">
        <f>IFERROR(VLOOKUP(B97,Expansao_marco2023!A:I,9,FALSE),"N")</f>
        <v>N</v>
      </c>
    </row>
    <row r="98" spans="1:23">
      <c r="A98" s="58">
        <v>6486863102</v>
      </c>
      <c r="B98" s="58" t="s">
        <v>1750</v>
      </c>
      <c r="C98" s="58" t="str">
        <f t="shared" ca="1" si="42"/>
        <v>NICOLAS PINHEIRO DA ROCHA PUPO</v>
      </c>
      <c r="D98" s="58" t="str">
        <f t="shared" ca="1" si="43"/>
        <v>JULIANA TAVARES DE ARAUJO</v>
      </c>
      <c r="E98" s="58" t="str">
        <f t="shared" ca="1" si="44"/>
        <v>LUIS GERALDO COSTA PINTO</v>
      </c>
      <c r="F98" s="59">
        <f t="shared" ca="1" si="45"/>
        <v>44928</v>
      </c>
      <c r="G98" s="59" t="str">
        <f t="shared" ca="1" si="46"/>
        <v/>
      </c>
      <c r="J98" s="58">
        <f t="shared" ca="1" si="47"/>
        <v>23</v>
      </c>
      <c r="K98" s="58">
        <f t="shared" ca="1" si="48"/>
        <v>31</v>
      </c>
      <c r="L98" s="58">
        <f t="shared" ca="1" si="49"/>
        <v>8</v>
      </c>
      <c r="M98" s="58">
        <f t="shared" ca="1" si="50"/>
        <v>13</v>
      </c>
      <c r="N98" s="58">
        <f t="shared" ca="1" si="51"/>
        <v>9</v>
      </c>
      <c r="O98" s="58" t="str">
        <f t="shared" ca="1" si="52"/>
        <v>Elegível</v>
      </c>
      <c r="P98" s="58" t="str">
        <f t="shared" ca="1" si="53"/>
        <v>CONSULTOR</v>
      </c>
      <c r="Q98" s="58" t="str">
        <f t="shared" ca="1" si="54"/>
        <v>M3</v>
      </c>
      <c r="R98" s="58">
        <f ca="1">VLOOKUP(Q98,Alavanca!A:B,2,0)</f>
        <v>0.35</v>
      </c>
      <c r="S98" s="71">
        <f ca="1">IF(W98="S",IF($S$2&lt;0.05,0,VLOOKUP(P98,Alavanca!D:E,2,0)*K98/$M$7)-VLOOKUP(B98,Expansao_fevereiro2023!A:J,10,FALSE),IF($S$2&lt;0.05,0,VLOOKUP(P98,Alavanca!D:E,2,0)*K98/$M$7))</f>
        <v>5524.33</v>
      </c>
      <c r="T98" s="71">
        <v>5524.33</v>
      </c>
      <c r="U98" s="71">
        <v>0</v>
      </c>
      <c r="V98" s="71">
        <f t="shared" ca="1" si="55"/>
        <v>0</v>
      </c>
      <c r="W98" s="58" t="str">
        <f>IFERROR(VLOOKUP(B98,Expansao_marco2023!A:I,9,FALSE),"N")</f>
        <v>N</v>
      </c>
    </row>
    <row r="99" spans="1:23">
      <c r="A99" s="58">
        <v>5942056110</v>
      </c>
      <c r="B99" s="58" t="s">
        <v>1742</v>
      </c>
      <c r="C99" s="58" t="str">
        <f t="shared" ca="1" si="42"/>
        <v>NICOLAS PINHEIRO DA ROCHA PUPO</v>
      </c>
      <c r="D99" s="58" t="str">
        <f t="shared" ca="1" si="43"/>
        <v>JULIANA TAVARES DE ARAUJO</v>
      </c>
      <c r="E99" s="58" t="str">
        <f t="shared" ca="1" si="44"/>
        <v>LUIS GERALDO COSTA PINTO</v>
      </c>
      <c r="F99" s="59">
        <f t="shared" ca="1" si="45"/>
        <v>44942</v>
      </c>
      <c r="G99" s="59" t="str">
        <f t="shared" ca="1" si="46"/>
        <v/>
      </c>
      <c r="J99" s="58">
        <f t="shared" ca="1" si="47"/>
        <v>23</v>
      </c>
      <c r="K99" s="58">
        <f t="shared" ca="1" si="48"/>
        <v>31</v>
      </c>
      <c r="L99" s="58">
        <f t="shared" ca="1" si="49"/>
        <v>8</v>
      </c>
      <c r="M99" s="58">
        <f t="shared" ca="1" si="50"/>
        <v>24</v>
      </c>
      <c r="N99" s="58">
        <f t="shared" ca="1" si="51"/>
        <v>20</v>
      </c>
      <c r="O99" s="58" t="str">
        <f t="shared" ca="1" si="52"/>
        <v>Elegível</v>
      </c>
      <c r="P99" s="58" t="str">
        <f t="shared" ca="1" si="53"/>
        <v>CONSULTOR</v>
      </c>
      <c r="Q99" s="58" t="str">
        <f t="shared" ca="1" si="54"/>
        <v>M3</v>
      </c>
      <c r="R99" s="58">
        <f ca="1">VLOOKUP(Q99,Alavanca!A:B,2,0)</f>
        <v>0.35</v>
      </c>
      <c r="S99" s="71">
        <f ca="1">IF(W99="S",IF($S$2&lt;0.05,0,VLOOKUP(P99,Alavanca!D:E,2,0)*K99/$M$7)-VLOOKUP(B99,Expansao_fevereiro2023!A:J,10,FALSE),IF($S$2&lt;0.05,0,VLOOKUP(P99,Alavanca!D:E,2,0)*K99/$M$7))</f>
        <v>5524.33</v>
      </c>
      <c r="T99" s="71">
        <v>5524.33</v>
      </c>
      <c r="U99" s="71">
        <v>0</v>
      </c>
      <c r="V99" s="71">
        <f t="shared" ca="1" si="55"/>
        <v>0</v>
      </c>
      <c r="W99" s="58" t="str">
        <f>IFERROR(VLOOKUP(B99,Expansao_marco2023!A:I,9,FALSE),"N")</f>
        <v>N</v>
      </c>
    </row>
    <row r="100" spans="1:23">
      <c r="A100" s="58">
        <v>3804044190</v>
      </c>
      <c r="B100" s="58" t="s">
        <v>629</v>
      </c>
      <c r="C100" s="58" t="str">
        <f t="shared" ca="1" si="42"/>
        <v>NICOLAS PINHEIRO DA ROCHA PUPO</v>
      </c>
      <c r="D100" s="58" t="str">
        <f t="shared" ca="1" si="43"/>
        <v>JULIANA TAVARES DE ARAUJO</v>
      </c>
      <c r="E100" s="58" t="str">
        <f t="shared" ca="1" si="44"/>
        <v>LUIS GERALDO COSTA PINTO</v>
      </c>
      <c r="F100" s="59">
        <f t="shared" ca="1" si="45"/>
        <v>44859</v>
      </c>
      <c r="G100" s="59" t="str">
        <f t="shared" ca="1" si="46"/>
        <v/>
      </c>
      <c r="J100" s="58">
        <f t="shared" ca="1" si="47"/>
        <v>23</v>
      </c>
      <c r="K100" s="58">
        <f t="shared" ca="1" si="48"/>
        <v>31</v>
      </c>
      <c r="L100" s="58">
        <f t="shared" ca="1" si="49"/>
        <v>12</v>
      </c>
      <c r="M100" s="58">
        <f t="shared" ca="1" si="50"/>
        <v>4</v>
      </c>
      <c r="N100" s="58">
        <f t="shared" ca="1" si="51"/>
        <v>4</v>
      </c>
      <c r="O100" s="58" t="str">
        <f t="shared" ca="1" si="52"/>
        <v>Credenciamento Não Atingindo</v>
      </c>
      <c r="P100" s="58" t="str">
        <f t="shared" ca="1" si="53"/>
        <v>CONSULTOR</v>
      </c>
      <c r="Q100" s="58" t="str">
        <f t="shared" ca="1" si="54"/>
        <v>&gt;=M5</v>
      </c>
      <c r="R100" s="58">
        <f ca="1">VLOOKUP(Q100,Alavanca!A:B,2,0)</f>
        <v>0.5</v>
      </c>
      <c r="S100" s="71">
        <f ca="1">IF(W100="S",IF($S$2&lt;0.05,0,VLOOKUP(P100,Alavanca!D:E,2,0)*K100/$M$7)-VLOOKUP(B100,Expansao_fevereiro2023!A:J,10,FALSE),IF($S$2&lt;0.05,0,VLOOKUP(P100,Alavanca!D:E,2,0)*K100/$M$7))</f>
        <v>5524.33</v>
      </c>
      <c r="T100" s="71">
        <v>1933.5154999999997</v>
      </c>
      <c r="U100" s="71">
        <v>0</v>
      </c>
      <c r="V100" s="71">
        <f t="shared" ca="1" si="55"/>
        <v>0</v>
      </c>
      <c r="W100" s="58" t="str">
        <f>IFERROR(VLOOKUP(B100,Expansao_marco2023!A:I,9,FALSE),"N")</f>
        <v>N</v>
      </c>
    </row>
    <row r="101" spans="1:23">
      <c r="A101" s="58">
        <v>10768146461</v>
      </c>
      <c r="B101" s="58" t="s">
        <v>2322</v>
      </c>
      <c r="C101" s="58" t="str">
        <f t="shared" ca="1" si="42"/>
        <v>AMANDA DA SILVA SANTOS</v>
      </c>
      <c r="D101" s="58" t="str">
        <f t="shared" ca="1" si="43"/>
        <v>GIOVANE BORGES DA SILVA</v>
      </c>
      <c r="E101" s="58" t="str">
        <f t="shared" ca="1" si="44"/>
        <v>LUIS GERALDO COSTA PINTO</v>
      </c>
      <c r="F101" s="59">
        <f t="shared" ca="1" si="45"/>
        <v>44972</v>
      </c>
      <c r="G101" s="59" t="str">
        <f t="shared" ca="1" si="46"/>
        <v/>
      </c>
      <c r="J101" s="58">
        <f t="shared" ca="1" si="47"/>
        <v>23</v>
      </c>
      <c r="K101" s="58">
        <f t="shared" ca="1" si="48"/>
        <v>31</v>
      </c>
      <c r="L101" s="58">
        <f t="shared" ca="1" si="49"/>
        <v>7</v>
      </c>
      <c r="M101" s="58">
        <f t="shared" ca="1" si="50"/>
        <v>14</v>
      </c>
      <c r="N101" s="58">
        <f t="shared" ca="1" si="51"/>
        <v>10</v>
      </c>
      <c r="O101" s="58" t="str">
        <f t="shared" ca="1" si="52"/>
        <v>Elegível</v>
      </c>
      <c r="P101" s="58" t="str">
        <f t="shared" ca="1" si="53"/>
        <v>CONSULTOR</v>
      </c>
      <c r="Q101" s="58" t="str">
        <f t="shared" ca="1" si="54"/>
        <v>M2</v>
      </c>
      <c r="R101" s="58">
        <f ca="1">VLOOKUP(Q101,Alavanca!A:B,2,0)</f>
        <v>0.3</v>
      </c>
      <c r="S101" s="71">
        <v>0</v>
      </c>
      <c r="T101" s="71">
        <v>0</v>
      </c>
      <c r="U101" s="71">
        <v>0</v>
      </c>
      <c r="V101" s="71">
        <f t="shared" ca="1" si="55"/>
        <v>0</v>
      </c>
      <c r="W101" s="58" t="str">
        <f>IFERROR(VLOOKUP(B101,Expansao_marco2023!A:I,9,FALSE),"N")</f>
        <v>S</v>
      </c>
    </row>
    <row r="102" spans="1:23">
      <c r="A102" s="58">
        <v>9900269497</v>
      </c>
      <c r="B102" s="58" t="s">
        <v>2325</v>
      </c>
      <c r="C102" s="58" t="str">
        <f t="shared" ca="1" si="42"/>
        <v>AMANDA DA SILVA SANTOS</v>
      </c>
      <c r="D102" s="58" t="str">
        <f t="shared" ca="1" si="43"/>
        <v>GIOVANE BORGES DA SILVA</v>
      </c>
      <c r="E102" s="58" t="str">
        <f t="shared" ca="1" si="44"/>
        <v>LUIS GERALDO COSTA PINTO</v>
      </c>
      <c r="F102" s="59">
        <f t="shared" ca="1" si="45"/>
        <v>44972</v>
      </c>
      <c r="G102" s="59" t="str">
        <f t="shared" ca="1" si="46"/>
        <v/>
      </c>
      <c r="J102" s="58">
        <f t="shared" ca="1" si="47"/>
        <v>23</v>
      </c>
      <c r="K102" s="58">
        <f t="shared" ca="1" si="48"/>
        <v>31</v>
      </c>
      <c r="L102" s="58">
        <f t="shared" ca="1" si="49"/>
        <v>7</v>
      </c>
      <c r="M102" s="58">
        <f t="shared" ca="1" si="50"/>
        <v>13</v>
      </c>
      <c r="N102" s="58">
        <f t="shared" ca="1" si="51"/>
        <v>7</v>
      </c>
      <c r="O102" s="58" t="str">
        <f t="shared" ca="1" si="52"/>
        <v>Elegível</v>
      </c>
      <c r="P102" s="58" t="str">
        <f t="shared" ca="1" si="53"/>
        <v>CONSULTOR</v>
      </c>
      <c r="Q102" s="58" t="str">
        <f t="shared" ca="1" si="54"/>
        <v>M2</v>
      </c>
      <c r="R102" s="58">
        <f ca="1">VLOOKUP(Q102,Alavanca!A:B,2,0)</f>
        <v>0.3</v>
      </c>
      <c r="S102" s="71">
        <v>0</v>
      </c>
      <c r="T102" s="71">
        <v>0</v>
      </c>
      <c r="U102" s="71">
        <v>0</v>
      </c>
      <c r="V102" s="71">
        <f t="shared" ca="1" si="55"/>
        <v>0</v>
      </c>
      <c r="W102" s="58" t="str">
        <f>IFERROR(VLOOKUP(B102,Expansao_marco2023!A:I,9,FALSE),"N")</f>
        <v>S</v>
      </c>
    </row>
    <row r="103" spans="1:23">
      <c r="A103" s="58">
        <v>70322894441</v>
      </c>
      <c r="B103" s="58" t="s">
        <v>2328</v>
      </c>
      <c r="C103" s="58" t="str">
        <f t="shared" ca="1" si="42"/>
        <v>AMANDA DA SILVA SANTOS</v>
      </c>
      <c r="D103" s="58" t="str">
        <f t="shared" ca="1" si="43"/>
        <v>GIOVANE BORGES DA SILVA</v>
      </c>
      <c r="E103" s="58" t="str">
        <f t="shared" ca="1" si="44"/>
        <v>LUIS GERALDO COSTA PINTO</v>
      </c>
      <c r="F103" s="59">
        <f t="shared" ca="1" si="45"/>
        <v>44972</v>
      </c>
      <c r="G103" s="59" t="str">
        <f t="shared" ca="1" si="46"/>
        <v/>
      </c>
      <c r="J103" s="58">
        <f t="shared" ca="1" si="47"/>
        <v>23</v>
      </c>
      <c r="K103" s="58">
        <f t="shared" ca="1" si="48"/>
        <v>31</v>
      </c>
      <c r="L103" s="58">
        <f t="shared" ca="1" si="49"/>
        <v>7</v>
      </c>
      <c r="M103" s="58">
        <f t="shared" ca="1" si="50"/>
        <v>2</v>
      </c>
      <c r="N103" s="58">
        <f t="shared" ca="1" si="51"/>
        <v>0</v>
      </c>
      <c r="O103" s="58" t="str">
        <f t="shared" ca="1" si="52"/>
        <v>Credenciamento Não Atingindo</v>
      </c>
      <c r="P103" s="58" t="str">
        <f t="shared" ca="1" si="53"/>
        <v>CONSULTOR</v>
      </c>
      <c r="Q103" s="58" t="str">
        <f t="shared" ca="1" si="54"/>
        <v>M2</v>
      </c>
      <c r="R103" s="58">
        <f ca="1">VLOOKUP(Q103,Alavanca!A:B,2,0)</f>
        <v>0.3</v>
      </c>
      <c r="S103" s="71">
        <v>0</v>
      </c>
      <c r="T103" s="71">
        <v>0</v>
      </c>
      <c r="U103" s="71">
        <v>0</v>
      </c>
      <c r="V103" s="71">
        <f t="shared" ca="1" si="55"/>
        <v>0</v>
      </c>
      <c r="W103" s="58" t="str">
        <f>IFERROR(VLOOKUP(B103,Expansao_marco2023!A:I,9,FALSE),"N")</f>
        <v>S</v>
      </c>
    </row>
    <row r="104" spans="1:23">
      <c r="A104" s="58">
        <v>6972887143</v>
      </c>
      <c r="B104" s="58" t="s">
        <v>2331</v>
      </c>
      <c r="C104" s="58" t="str">
        <f t="shared" ca="1" si="42"/>
        <v>MAURICIO NASCIMENTO DA SILVA FERREIRA</v>
      </c>
      <c r="D104" s="58" t="str">
        <f t="shared" ca="1" si="43"/>
        <v>JULIANA TAVARES DE ARAUJO</v>
      </c>
      <c r="E104" s="58" t="str">
        <f t="shared" ca="1" si="44"/>
        <v>LUIS GERALDO COSTA PINTO</v>
      </c>
      <c r="F104" s="59">
        <f t="shared" ca="1" si="45"/>
        <v>44972</v>
      </c>
      <c r="G104" s="59" t="str">
        <f t="shared" ca="1" si="46"/>
        <v/>
      </c>
      <c r="J104" s="58">
        <f t="shared" ca="1" si="47"/>
        <v>23</v>
      </c>
      <c r="K104" s="58">
        <f t="shared" ca="1" si="48"/>
        <v>31</v>
      </c>
      <c r="L104" s="58">
        <f t="shared" ca="1" si="49"/>
        <v>7</v>
      </c>
      <c r="M104" s="58">
        <f t="shared" ca="1" si="50"/>
        <v>13</v>
      </c>
      <c r="N104" s="58">
        <f t="shared" ca="1" si="51"/>
        <v>7</v>
      </c>
      <c r="O104" s="58" t="str">
        <f t="shared" ca="1" si="52"/>
        <v>Elegível</v>
      </c>
      <c r="P104" s="58" t="str">
        <f t="shared" ca="1" si="53"/>
        <v>CONSULTOR</v>
      </c>
      <c r="Q104" s="58" t="str">
        <f t="shared" ca="1" si="54"/>
        <v>M2</v>
      </c>
      <c r="R104" s="58">
        <f ca="1">VLOOKUP(Q104,Alavanca!A:B,2,0)</f>
        <v>0.3</v>
      </c>
      <c r="S104" s="71">
        <f ca="1">IF(W104="S",IF($S$2&lt;0.05,0,VLOOKUP(P104,Alavanca!D:E,2,0)*K104/$M$7)-VLOOKUP(B104,Expansao_fevereiro2023!A:J,10,FALSE),IF($S$2&lt;0.05,0,VLOOKUP(P104,Alavanca!D:E,2,0)*K104/$M$7))</f>
        <v>5524.33</v>
      </c>
      <c r="T104" s="71">
        <v>1933.5154999999997</v>
      </c>
      <c r="U104" s="71">
        <v>0</v>
      </c>
      <c r="V104" s="71">
        <f t="shared" ca="1" si="55"/>
        <v>3590.8145000000004</v>
      </c>
      <c r="W104" s="58" t="str">
        <f>IFERROR(VLOOKUP(B104,Expansao_marco2023!A:I,9,FALSE),"N")</f>
        <v>N</v>
      </c>
    </row>
    <row r="105" spans="1:23">
      <c r="A105" s="58">
        <v>27184870204</v>
      </c>
      <c r="B105" s="58" t="s">
        <v>2337</v>
      </c>
      <c r="C105" s="58" t="str">
        <f t="shared" ca="1" si="42"/>
        <v>NICOLAS PINHEIRO DA ROCHA PUPO</v>
      </c>
      <c r="D105" s="58" t="str">
        <f t="shared" ca="1" si="43"/>
        <v>JULIANA TAVARES DE ARAUJO</v>
      </c>
      <c r="E105" s="58" t="str">
        <f t="shared" ca="1" si="44"/>
        <v>LUIS GERALDO COSTA PINTO</v>
      </c>
      <c r="F105" s="59">
        <f t="shared" ca="1" si="45"/>
        <v>44972</v>
      </c>
      <c r="G105" s="59" t="str">
        <f t="shared" ca="1" si="46"/>
        <v/>
      </c>
      <c r="J105" s="58">
        <f t="shared" ca="1" si="47"/>
        <v>23</v>
      </c>
      <c r="K105" s="58">
        <f t="shared" ca="1" si="48"/>
        <v>31</v>
      </c>
      <c r="L105" s="58">
        <f t="shared" ca="1" si="49"/>
        <v>7</v>
      </c>
      <c r="M105" s="58">
        <f t="shared" ca="1" si="50"/>
        <v>13</v>
      </c>
      <c r="N105" s="58">
        <f t="shared" ca="1" si="51"/>
        <v>11</v>
      </c>
      <c r="O105" s="58" t="str">
        <f t="shared" ca="1" si="52"/>
        <v>Elegível</v>
      </c>
      <c r="P105" s="58" t="str">
        <f t="shared" ca="1" si="53"/>
        <v>CONSULTOR</v>
      </c>
      <c r="Q105" s="58" t="str">
        <f t="shared" ca="1" si="54"/>
        <v>M2</v>
      </c>
      <c r="R105" s="58">
        <f ca="1">VLOOKUP(Q105,Alavanca!A:B,2,0)</f>
        <v>0.3</v>
      </c>
      <c r="S105" s="71">
        <f ca="1">IF(W105="S",IF($S$2&lt;0.05,0,VLOOKUP(P105,Alavanca!D:E,2,0)*K105/$M$7)-VLOOKUP(B105,Expansao_fevereiro2023!A:J,10,FALSE),IF($S$2&lt;0.05,0,VLOOKUP(P105,Alavanca!D:E,2,0)*K105/$M$7))</f>
        <v>5524.33</v>
      </c>
      <c r="T105" s="71">
        <v>1933.5154999999997</v>
      </c>
      <c r="U105" s="71">
        <v>3590.8145000000004</v>
      </c>
      <c r="V105" s="71">
        <f t="shared" ca="1" si="55"/>
        <v>0</v>
      </c>
      <c r="W105" s="58" t="str">
        <f>IFERROR(VLOOKUP(B105,Expansao_marco2023!A:I,9,FALSE),"N")</f>
        <v>N</v>
      </c>
    </row>
    <row r="106" spans="1:23">
      <c r="A106" s="58">
        <v>13063629464</v>
      </c>
      <c r="B106" s="58" t="s">
        <v>2340</v>
      </c>
      <c r="C106" s="58" t="str">
        <f t="shared" ca="1" si="42"/>
        <v>AMANDA DA SILVA SANTOS</v>
      </c>
      <c r="D106" s="58" t="str">
        <f t="shared" ca="1" si="43"/>
        <v>GIOVANE BORGES DA SILVA</v>
      </c>
      <c r="E106" s="58" t="str">
        <f t="shared" ca="1" si="44"/>
        <v>LUIS GERALDO COSTA PINTO</v>
      </c>
      <c r="F106" s="59">
        <f t="shared" ca="1" si="45"/>
        <v>44972</v>
      </c>
      <c r="G106" s="59" t="str">
        <f t="shared" ca="1" si="46"/>
        <v/>
      </c>
      <c r="J106" s="58">
        <f t="shared" ca="1" si="47"/>
        <v>23</v>
      </c>
      <c r="K106" s="58">
        <f t="shared" ca="1" si="48"/>
        <v>31</v>
      </c>
      <c r="L106" s="58">
        <f t="shared" ca="1" si="49"/>
        <v>7</v>
      </c>
      <c r="M106" s="58">
        <f t="shared" ca="1" si="50"/>
        <v>7</v>
      </c>
      <c r="N106" s="58">
        <f t="shared" ca="1" si="51"/>
        <v>1</v>
      </c>
      <c r="O106" s="58" t="str">
        <f t="shared" ca="1" si="52"/>
        <v>Pendente Faturamento</v>
      </c>
      <c r="P106" s="58" t="str">
        <f t="shared" ca="1" si="53"/>
        <v>CONSULTOR</v>
      </c>
      <c r="Q106" s="58" t="str">
        <f t="shared" ca="1" si="54"/>
        <v>M2</v>
      </c>
      <c r="R106" s="58">
        <f ca="1">VLOOKUP(Q106,Alavanca!A:B,2,0)</f>
        <v>0.3</v>
      </c>
      <c r="S106" s="71">
        <f ca="1">IF(W106="S",IF($S$2&lt;0.05,0,VLOOKUP(P106,Alavanca!D:E,2,0)*K106/$M$7)-VLOOKUP(B106,Expansao_fevereiro2023!A:J,10,FALSE),IF($S$2&lt;0.05,0,VLOOKUP(P106,Alavanca!D:E,2,0)*K106/$M$7))</f>
        <v>5524.33</v>
      </c>
      <c r="T106" s="71">
        <v>1933.5154999999997</v>
      </c>
      <c r="U106" s="71">
        <v>0</v>
      </c>
      <c r="V106" s="71">
        <f t="shared" ca="1" si="55"/>
        <v>0</v>
      </c>
      <c r="W106" s="58" t="str">
        <f>IFERROR(VLOOKUP(B106,Expansao_marco2023!A:I,9,FALSE),"N")</f>
        <v>N</v>
      </c>
    </row>
    <row r="107" spans="1:23">
      <c r="A107" s="58">
        <v>61022616153</v>
      </c>
      <c r="B107" s="58" t="s">
        <v>2343</v>
      </c>
      <c r="C107" s="58" t="str">
        <f t="shared" ca="1" si="42"/>
        <v>BRUNA VERONICA ALBERTIM SOARES</v>
      </c>
      <c r="D107" s="58" t="str">
        <f t="shared" ca="1" si="43"/>
        <v>JULIANA TAVARES DE ARAUJO</v>
      </c>
      <c r="E107" s="58" t="str">
        <f t="shared" ca="1" si="44"/>
        <v>LUIS GERALDO COSTA PINTO</v>
      </c>
      <c r="F107" s="59">
        <f t="shared" ca="1" si="45"/>
        <v>44972</v>
      </c>
      <c r="G107" s="59" t="str">
        <f t="shared" ca="1" si="46"/>
        <v/>
      </c>
      <c r="J107" s="58">
        <f t="shared" ca="1" si="47"/>
        <v>23</v>
      </c>
      <c r="K107" s="58">
        <f t="shared" ca="1" si="48"/>
        <v>31</v>
      </c>
      <c r="L107" s="58">
        <f t="shared" ca="1" si="49"/>
        <v>7</v>
      </c>
      <c r="M107" s="58">
        <f t="shared" ca="1" si="50"/>
        <v>21</v>
      </c>
      <c r="N107" s="58">
        <f t="shared" ca="1" si="51"/>
        <v>14</v>
      </c>
      <c r="O107" s="58" t="str">
        <f t="shared" ca="1" si="52"/>
        <v>Elegível</v>
      </c>
      <c r="P107" s="58" t="str">
        <f t="shared" ca="1" si="53"/>
        <v>CONSULTOR</v>
      </c>
      <c r="Q107" s="58" t="str">
        <f t="shared" ca="1" si="54"/>
        <v>M2</v>
      </c>
      <c r="R107" s="58">
        <f ca="1">VLOOKUP(Q107,Alavanca!A:B,2,0)</f>
        <v>0.3</v>
      </c>
      <c r="S107" s="71">
        <v>0</v>
      </c>
      <c r="T107" s="71">
        <v>0</v>
      </c>
      <c r="U107" s="71">
        <v>0</v>
      </c>
      <c r="V107" s="71">
        <f t="shared" ca="1" si="55"/>
        <v>0</v>
      </c>
      <c r="W107" s="58" t="str">
        <f>IFERROR(VLOOKUP(B107,Expansao_marco2023!A:I,9,FALSE),"N")</f>
        <v>S</v>
      </c>
    </row>
    <row r="108" spans="1:23">
      <c r="A108" s="58">
        <v>2042645109</v>
      </c>
      <c r="B108" s="58" t="s">
        <v>2347</v>
      </c>
      <c r="C108" s="58" t="str">
        <f t="shared" ca="1" si="42"/>
        <v>ANTONIO CARLOS FIGUEIREDO CARAN</v>
      </c>
      <c r="D108" s="58" t="str">
        <f t="shared" ca="1" si="43"/>
        <v>CLAYTON LUIZ DE OLIVEIRA</v>
      </c>
      <c r="E108" s="58" t="str">
        <f t="shared" ca="1" si="44"/>
        <v>LUIS GERALDO COSTA PINTO</v>
      </c>
      <c r="F108" s="59">
        <f t="shared" ca="1" si="45"/>
        <v>44972</v>
      </c>
      <c r="G108" s="59" t="str">
        <f t="shared" ca="1" si="46"/>
        <v/>
      </c>
      <c r="J108" s="58">
        <f t="shared" ca="1" si="47"/>
        <v>23</v>
      </c>
      <c r="K108" s="58">
        <f t="shared" ca="1" si="48"/>
        <v>31</v>
      </c>
      <c r="L108" s="58">
        <f t="shared" ca="1" si="49"/>
        <v>7</v>
      </c>
      <c r="M108" s="58">
        <f t="shared" ca="1" si="50"/>
        <v>4</v>
      </c>
      <c r="N108" s="58">
        <f t="shared" ca="1" si="51"/>
        <v>4</v>
      </c>
      <c r="O108" s="58" t="str">
        <f t="shared" ca="1" si="52"/>
        <v>Credenciamento Não Atingindo</v>
      </c>
      <c r="P108" s="58" t="str">
        <f t="shared" ca="1" si="53"/>
        <v>CONSULTOR</v>
      </c>
      <c r="Q108" s="58" t="str">
        <f t="shared" ca="1" si="54"/>
        <v>M2</v>
      </c>
      <c r="R108" s="58">
        <f ca="1">VLOOKUP(Q108,Alavanca!A:B,2,0)</f>
        <v>0.3</v>
      </c>
      <c r="S108" s="71">
        <v>0</v>
      </c>
      <c r="T108" s="71">
        <v>0</v>
      </c>
      <c r="U108" s="71">
        <v>0</v>
      </c>
      <c r="V108" s="71">
        <f t="shared" ca="1" si="55"/>
        <v>0</v>
      </c>
      <c r="W108" s="58" t="str">
        <f>IFERROR(VLOOKUP(B108,Expansao_marco2023!A:I,9,FALSE),"N")</f>
        <v>S</v>
      </c>
    </row>
    <row r="109" spans="1:23">
      <c r="A109" s="58">
        <v>1076392113</v>
      </c>
      <c r="B109" s="58" t="s">
        <v>2353</v>
      </c>
      <c r="C109" s="58" t="str">
        <f t="shared" ca="1" si="42"/>
        <v>MAURICIO NASCIMENTO DA SILVA FERREIRA</v>
      </c>
      <c r="D109" s="58" t="str">
        <f t="shared" ca="1" si="43"/>
        <v>JULIANA TAVARES DE ARAUJO</v>
      </c>
      <c r="E109" s="58" t="str">
        <f t="shared" ca="1" si="44"/>
        <v>LUIS GERALDO COSTA PINTO</v>
      </c>
      <c r="F109" s="59">
        <f t="shared" ca="1" si="45"/>
        <v>44972</v>
      </c>
      <c r="G109" s="59" t="str">
        <f t="shared" ca="1" si="46"/>
        <v/>
      </c>
      <c r="J109" s="58">
        <f t="shared" ca="1" si="47"/>
        <v>23</v>
      </c>
      <c r="K109" s="58">
        <f t="shared" ca="1" si="48"/>
        <v>31</v>
      </c>
      <c r="L109" s="58">
        <f t="shared" ca="1" si="49"/>
        <v>7</v>
      </c>
      <c r="M109" s="58">
        <f t="shared" ca="1" si="50"/>
        <v>9</v>
      </c>
      <c r="N109" s="58">
        <f t="shared" ca="1" si="51"/>
        <v>7</v>
      </c>
      <c r="O109" s="58" t="str">
        <f t="shared" ca="1" si="52"/>
        <v>Elegível</v>
      </c>
      <c r="P109" s="58" t="str">
        <f t="shared" ca="1" si="53"/>
        <v>CONSULTOR</v>
      </c>
      <c r="Q109" s="58" t="str">
        <f t="shared" ca="1" si="54"/>
        <v>M2</v>
      </c>
      <c r="R109" s="58">
        <f ca="1">VLOOKUP(Q109,Alavanca!A:B,2,0)</f>
        <v>0.3</v>
      </c>
      <c r="S109" s="71">
        <f ca="1">IF(W109="S",IF($S$2&lt;0.05,0,VLOOKUP(P109,Alavanca!D:E,2,0)*K109/$M$7)-VLOOKUP(B109,Expansao_fevereiro2023!A:J,10,FALSE),IF($S$2&lt;0.05,0,VLOOKUP(P109,Alavanca!D:E,2,0)*K109/$M$7))</f>
        <v>5524.33</v>
      </c>
      <c r="T109" s="71">
        <v>1933.5154999999997</v>
      </c>
      <c r="U109" s="71">
        <v>0</v>
      </c>
      <c r="V109" s="71">
        <f t="shared" ca="1" si="55"/>
        <v>3590.8145000000004</v>
      </c>
      <c r="W109" s="58" t="str">
        <f>IFERROR(VLOOKUP(B109,Expansao_marco2023!A:I,9,FALSE),"N")</f>
        <v>N</v>
      </c>
    </row>
    <row r="110" spans="1:23">
      <c r="A110" s="58">
        <v>3687478165</v>
      </c>
      <c r="B110" s="58" t="s">
        <v>2356</v>
      </c>
      <c r="C110" s="58" t="str">
        <f t="shared" ca="1" si="42"/>
        <v>AMANDA DA SILVA SANTOS</v>
      </c>
      <c r="D110" s="58" t="str">
        <f t="shared" ca="1" si="43"/>
        <v>GIOVANE BORGES DA SILVA</v>
      </c>
      <c r="E110" s="58" t="str">
        <f t="shared" ca="1" si="44"/>
        <v>LUIS GERALDO COSTA PINTO</v>
      </c>
      <c r="F110" s="59">
        <f t="shared" ca="1" si="45"/>
        <v>44972</v>
      </c>
      <c r="G110" s="59">
        <f t="shared" ca="1" si="46"/>
        <v>45009</v>
      </c>
      <c r="J110" s="58">
        <f t="shared" ca="1" si="47"/>
        <v>18</v>
      </c>
      <c r="K110" s="58">
        <f t="shared" ca="1" si="48"/>
        <v>24</v>
      </c>
      <c r="L110" s="58">
        <f t="shared" ca="1" si="49"/>
        <v>5</v>
      </c>
      <c r="M110" s="58">
        <f t="shared" ca="1" si="50"/>
        <v>15</v>
      </c>
      <c r="N110" s="58">
        <f t="shared" ca="1" si="51"/>
        <v>5</v>
      </c>
      <c r="O110" s="58" t="str">
        <f t="shared" ca="1" si="52"/>
        <v>Elegível</v>
      </c>
      <c r="P110" s="58" t="str">
        <f t="shared" ca="1" si="53"/>
        <v>CONSULTOR</v>
      </c>
      <c r="Q110" s="58" t="str">
        <f t="shared" ca="1" si="54"/>
        <v>M2</v>
      </c>
      <c r="R110" s="58">
        <f ca="1">VLOOKUP(Q110,Alavanca!A:B,2,0)</f>
        <v>0.3</v>
      </c>
      <c r="S110" s="71">
        <v>0</v>
      </c>
      <c r="T110" s="71">
        <v>0</v>
      </c>
      <c r="U110" s="71">
        <v>0</v>
      </c>
      <c r="V110" s="71">
        <f t="shared" ca="1" si="55"/>
        <v>0</v>
      </c>
      <c r="W110" s="58" t="str">
        <f>IFERROR(VLOOKUP(B110,Expansao_marco2023!A:I,9,FALSE),"N")</f>
        <v>S</v>
      </c>
    </row>
    <row r="111" spans="1:23">
      <c r="A111" s="58">
        <v>4312367124</v>
      </c>
      <c r="B111" s="58" t="s">
        <v>2359</v>
      </c>
      <c r="C111" s="58" t="str">
        <f t="shared" ca="1" si="42"/>
        <v>NICOLAS PINHEIRO DA ROCHA PUPO</v>
      </c>
      <c r="D111" s="58" t="str">
        <f t="shared" ca="1" si="43"/>
        <v>JULIANA TAVARES DE ARAUJO</v>
      </c>
      <c r="E111" s="58" t="str">
        <f t="shared" ca="1" si="44"/>
        <v>LUIS GERALDO COSTA PINTO</v>
      </c>
      <c r="F111" s="59">
        <f t="shared" ca="1" si="45"/>
        <v>44972</v>
      </c>
      <c r="G111" s="59" t="str">
        <f t="shared" ca="1" si="46"/>
        <v/>
      </c>
      <c r="J111" s="58">
        <f t="shared" ca="1" si="47"/>
        <v>23</v>
      </c>
      <c r="K111" s="58">
        <f t="shared" ca="1" si="48"/>
        <v>31</v>
      </c>
      <c r="L111" s="58">
        <f t="shared" ca="1" si="49"/>
        <v>7</v>
      </c>
      <c r="M111" s="58">
        <f t="shared" ca="1" si="50"/>
        <v>7</v>
      </c>
      <c r="N111" s="58">
        <f t="shared" ca="1" si="51"/>
        <v>7</v>
      </c>
      <c r="O111" s="58" t="str">
        <f t="shared" ca="1" si="52"/>
        <v>Elegível</v>
      </c>
      <c r="P111" s="58" t="str">
        <f t="shared" ca="1" si="53"/>
        <v>CONSULTOR</v>
      </c>
      <c r="Q111" s="58" t="str">
        <f t="shared" ca="1" si="54"/>
        <v>M2</v>
      </c>
      <c r="R111" s="58">
        <f ca="1">VLOOKUP(Q111,Alavanca!A:B,2,0)</f>
        <v>0.3</v>
      </c>
      <c r="S111" s="71">
        <f ca="1">IF(W111="S",IF($S$2&lt;0.05,0,VLOOKUP(P111,Alavanca!D:E,2,0)*K111/$M$7)-VLOOKUP(B111,Expansao_fevereiro2023!A:J,10,FALSE),IF($S$2&lt;0.05,0,VLOOKUP(P111,Alavanca!D:E,2,0)*K111/$M$7))</f>
        <v>5524.33</v>
      </c>
      <c r="T111" s="71">
        <v>1933.5154999999997</v>
      </c>
      <c r="U111" s="71">
        <v>3590.8145000000004</v>
      </c>
      <c r="V111" s="71">
        <f t="shared" ca="1" si="55"/>
        <v>0</v>
      </c>
      <c r="W111" s="58" t="str">
        <f>IFERROR(VLOOKUP(B111,Expansao_marco2023!A:I,9,FALSE),"N")</f>
        <v>N</v>
      </c>
    </row>
    <row r="112" spans="1:23">
      <c r="A112" s="58">
        <v>80047106115</v>
      </c>
      <c r="B112" s="58" t="s">
        <v>2362</v>
      </c>
      <c r="C112" s="58" t="str">
        <f t="shared" ca="1" si="42"/>
        <v>ANTONIO CARLOS FIGUEIREDO CARAN</v>
      </c>
      <c r="D112" s="58" t="str">
        <f t="shared" ca="1" si="43"/>
        <v>CLAYTON LUIZ DE OLIVEIRA</v>
      </c>
      <c r="E112" s="58" t="str">
        <f t="shared" ca="1" si="44"/>
        <v>LUIS GERALDO COSTA PINTO</v>
      </c>
      <c r="F112" s="59">
        <f t="shared" ca="1" si="45"/>
        <v>44972</v>
      </c>
      <c r="G112" s="59" t="str">
        <f t="shared" ca="1" si="46"/>
        <v/>
      </c>
      <c r="J112" s="58">
        <f t="shared" ca="1" si="47"/>
        <v>23</v>
      </c>
      <c r="K112" s="58">
        <f t="shared" ca="1" si="48"/>
        <v>31</v>
      </c>
      <c r="L112" s="58">
        <f t="shared" ca="1" si="49"/>
        <v>7</v>
      </c>
      <c r="M112" s="58">
        <f t="shared" ca="1" si="50"/>
        <v>14</v>
      </c>
      <c r="N112" s="58">
        <f t="shared" ca="1" si="51"/>
        <v>10</v>
      </c>
      <c r="O112" s="58" t="str">
        <f t="shared" ca="1" si="52"/>
        <v>Elegível</v>
      </c>
      <c r="P112" s="58" t="str">
        <f t="shared" ca="1" si="53"/>
        <v>CONSULTOR</v>
      </c>
      <c r="Q112" s="58" t="str">
        <f t="shared" ca="1" si="54"/>
        <v>M2</v>
      </c>
      <c r="R112" s="58">
        <f ca="1">VLOOKUP(Q112,Alavanca!A:B,2,0)</f>
        <v>0.3</v>
      </c>
      <c r="S112" s="71">
        <v>0</v>
      </c>
      <c r="T112" s="71">
        <v>0</v>
      </c>
      <c r="U112" s="71">
        <v>0</v>
      </c>
      <c r="V112" s="71">
        <f t="shared" ca="1" si="55"/>
        <v>0</v>
      </c>
      <c r="W112" s="58" t="str">
        <f>IFERROR(VLOOKUP(B112,Expansao_marco2023!A:I,9,FALSE),"N")</f>
        <v>S</v>
      </c>
    </row>
    <row r="113" spans="1:23">
      <c r="A113" s="58">
        <v>88683036120</v>
      </c>
      <c r="B113" s="58" t="s">
        <v>3545</v>
      </c>
      <c r="C113" s="58" t="str">
        <f t="shared" ca="1" si="42"/>
        <v>TIAGO PEREIRA FURTADO</v>
      </c>
      <c r="D113" s="58" t="str">
        <f t="shared" ca="1" si="43"/>
        <v>CLAYTON LUIZ DE OLIVEIRA</v>
      </c>
      <c r="E113" s="58" t="str">
        <f t="shared" ca="1" si="44"/>
        <v>LUIS GERALDO COSTA PINTO</v>
      </c>
      <c r="F113" s="59">
        <f t="shared" ca="1" si="45"/>
        <v>44986</v>
      </c>
      <c r="G113" s="59">
        <f t="shared" ca="1" si="46"/>
        <v>45006</v>
      </c>
      <c r="J113" s="58">
        <f t="shared" ca="1" si="47"/>
        <v>15</v>
      </c>
      <c r="K113" s="58">
        <f t="shared" ca="1" si="48"/>
        <v>21</v>
      </c>
      <c r="L113" s="58">
        <f t="shared" ca="1" si="49"/>
        <v>4</v>
      </c>
      <c r="M113" s="58">
        <f t="shared" ca="1" si="50"/>
        <v>4</v>
      </c>
      <c r="N113" s="58">
        <f t="shared" ca="1" si="51"/>
        <v>3</v>
      </c>
      <c r="O113" s="58" t="str">
        <f t="shared" ca="1" si="52"/>
        <v>Pendente Faturamento</v>
      </c>
      <c r="P113" s="58" t="str">
        <f t="shared" ca="1" si="53"/>
        <v>CONSULTOR</v>
      </c>
      <c r="Q113" s="58" t="str">
        <f t="shared" ca="1" si="54"/>
        <v>M1</v>
      </c>
      <c r="R113" s="58">
        <f ca="1">VLOOKUP(Q113,Alavanca!A:B,2,0)</f>
        <v>0.25</v>
      </c>
      <c r="S113" s="71">
        <f ca="1">IF(W113="S",IF($S$2&lt;0.05,0,VLOOKUP(P113,Alavanca!D:E,2,0)*K113/$M$7)-VLOOKUP(B113,Expansao_fevereiro2023!A:J,10,FALSE),IF($S$2&lt;0.05,0,VLOOKUP(P113,Alavanca!D:E,2,0)*K113/$M$7))</f>
        <v>3742.288064516129</v>
      </c>
      <c r="T113" s="71">
        <v>1309.800822580645</v>
      </c>
      <c r="U113" s="71">
        <v>0</v>
      </c>
      <c r="V113" s="71">
        <f t="shared" ca="1" si="55"/>
        <v>0</v>
      </c>
      <c r="W113" s="58" t="str">
        <f>IFERROR(VLOOKUP(B113,Expansao_marco2023!A:I,9,FALSE),"N")</f>
        <v>N</v>
      </c>
    </row>
    <row r="114" spans="1:23">
      <c r="A114" s="58" t="s">
        <v>4240</v>
      </c>
      <c r="B114" s="58" t="s">
        <v>3643</v>
      </c>
      <c r="C114" s="58" t="str">
        <f t="shared" ca="1" si="42"/>
        <v>BRUNA VERONICA ALBERTIM SOARES</v>
      </c>
      <c r="D114" s="58" t="str">
        <f t="shared" ca="1" si="43"/>
        <v>JULIANA TAVARES DE ARAUJO</v>
      </c>
      <c r="E114" s="58" t="str">
        <f t="shared" ca="1" si="44"/>
        <v>LUIS GERALDO COSTA PINTO</v>
      </c>
      <c r="F114" s="59">
        <f t="shared" ca="1" si="45"/>
        <v>44986</v>
      </c>
      <c r="G114" s="59" t="str">
        <f t="shared" ca="1" si="46"/>
        <v/>
      </c>
      <c r="J114" s="58">
        <f t="shared" ca="1" si="47"/>
        <v>23</v>
      </c>
      <c r="K114" s="58">
        <f t="shared" ca="1" si="48"/>
        <v>31</v>
      </c>
      <c r="L114" s="58">
        <f t="shared" ca="1" si="49"/>
        <v>6</v>
      </c>
      <c r="M114" s="58">
        <f t="shared" ca="1" si="50"/>
        <v>6</v>
      </c>
      <c r="N114" s="58">
        <f t="shared" ca="1" si="51"/>
        <v>4</v>
      </c>
      <c r="O114" s="58" t="str">
        <f t="shared" ca="1" si="52"/>
        <v>Pendente Faturamento</v>
      </c>
      <c r="P114" s="58" t="str">
        <f t="shared" ca="1" si="53"/>
        <v>CONSULTOR</v>
      </c>
      <c r="Q114" s="58" t="str">
        <f t="shared" ca="1" si="54"/>
        <v>M1</v>
      </c>
      <c r="R114" s="58">
        <f ca="1">VLOOKUP(Q114,Alavanca!A:B,2,0)</f>
        <v>0.25</v>
      </c>
      <c r="S114" s="71">
        <f ca="1">IF(W114="S",IF($S$2&lt;0.05,0,VLOOKUP(P114,Alavanca!D:E,2,0)*K114/$M$7)-VLOOKUP(B114,Expansao_fevereiro2023!A:J,10,FALSE),IF($S$2&lt;0.05,0,VLOOKUP(P114,Alavanca!D:E,2,0)*K114/$M$7))</f>
        <v>5524.33</v>
      </c>
      <c r="T114" s="71">
        <v>1933.5154999999997</v>
      </c>
      <c r="U114" s="71">
        <v>0</v>
      </c>
      <c r="V114" s="71">
        <f t="shared" ca="1" si="55"/>
        <v>0</v>
      </c>
      <c r="W114" s="58" t="str">
        <f>IFERROR(VLOOKUP(B114,Expansao_marco2023!A:I,9,FALSE),"N")</f>
        <v>N</v>
      </c>
    </row>
    <row r="115" spans="1:23">
      <c r="A115" s="58" t="s">
        <v>4245</v>
      </c>
      <c r="B115" s="58" t="s">
        <v>3293</v>
      </c>
      <c r="C115" s="58" t="str">
        <f t="shared" ca="1" si="42"/>
        <v>ALEXANDRE ARAUJO BEZERRIL</v>
      </c>
      <c r="D115" s="58" t="str">
        <f t="shared" ca="1" si="43"/>
        <v>GIOVANE BORGES DA SILVA</v>
      </c>
      <c r="E115" s="58" t="str">
        <f t="shared" ca="1" si="44"/>
        <v>LUIS GERALDO COSTA PINTO</v>
      </c>
      <c r="F115" s="59">
        <f t="shared" ca="1" si="45"/>
        <v>44986</v>
      </c>
      <c r="G115" s="59" t="str">
        <f t="shared" ca="1" si="46"/>
        <v/>
      </c>
      <c r="J115" s="58">
        <f t="shared" ca="1" si="47"/>
        <v>23</v>
      </c>
      <c r="K115" s="58">
        <f t="shared" ca="1" si="48"/>
        <v>31</v>
      </c>
      <c r="L115" s="58">
        <f t="shared" ca="1" si="49"/>
        <v>6</v>
      </c>
      <c r="M115" s="58">
        <f t="shared" ca="1" si="50"/>
        <v>10</v>
      </c>
      <c r="N115" s="58">
        <f t="shared" ca="1" si="51"/>
        <v>8</v>
      </c>
      <c r="O115" s="58" t="str">
        <f t="shared" ca="1" si="52"/>
        <v>Elegível</v>
      </c>
      <c r="P115" s="58" t="str">
        <f t="shared" ca="1" si="53"/>
        <v>CONSULTOR</v>
      </c>
      <c r="Q115" s="58" t="str">
        <f t="shared" ca="1" si="54"/>
        <v>M1</v>
      </c>
      <c r="R115" s="58">
        <f ca="1">VLOOKUP(Q115,Alavanca!A:B,2,0)</f>
        <v>0.25</v>
      </c>
      <c r="S115" s="71">
        <f ca="1">IF(W115="S",IF($S$2&lt;0.05,0,VLOOKUP(P115,Alavanca!D:E,2,0)*K115/$M$7)-VLOOKUP(B115,Expansao_fevereiro2023!A:J,10,FALSE),IF($S$2&lt;0.05,0,VLOOKUP(P115,Alavanca!D:E,2,0)*K115/$M$7))</f>
        <v>5524.33</v>
      </c>
      <c r="T115" s="71">
        <v>1933.5154999999997</v>
      </c>
      <c r="U115" s="71">
        <v>3590.8145000000004</v>
      </c>
      <c r="V115" s="71">
        <f t="shared" ca="1" si="55"/>
        <v>0</v>
      </c>
      <c r="W115" s="58" t="str">
        <f>IFERROR(VLOOKUP(B115,Expansao_marco2023!A:I,9,FALSE),"N")</f>
        <v>N</v>
      </c>
    </row>
    <row r="116" spans="1:23">
      <c r="A116" s="58" t="s">
        <v>4246</v>
      </c>
      <c r="B116" s="58" t="s">
        <v>3838</v>
      </c>
      <c r="C116" s="58" t="str">
        <f t="shared" ca="1" si="42"/>
        <v>ALEXANDRE ARAUJO BEZERRIL</v>
      </c>
      <c r="D116" s="58" t="str">
        <f t="shared" ca="1" si="43"/>
        <v>GIOVANE BORGES DA SILVA</v>
      </c>
      <c r="E116" s="58" t="str">
        <f t="shared" ca="1" si="44"/>
        <v>LUIS GERALDO COSTA PINTO</v>
      </c>
      <c r="F116" s="59">
        <f t="shared" ca="1" si="45"/>
        <v>44986</v>
      </c>
      <c r="G116" s="59">
        <f t="shared" ca="1" si="46"/>
        <v>45001</v>
      </c>
      <c r="J116" s="58">
        <f t="shared" ca="1" si="47"/>
        <v>12</v>
      </c>
      <c r="K116" s="58">
        <f t="shared" ca="1" si="48"/>
        <v>16</v>
      </c>
      <c r="L116" s="58">
        <f t="shared" ca="1" si="49"/>
        <v>3</v>
      </c>
      <c r="M116" s="58">
        <f t="shared" ca="1" si="50"/>
        <v>3</v>
      </c>
      <c r="N116" s="58">
        <f t="shared" ca="1" si="51"/>
        <v>3</v>
      </c>
      <c r="O116" s="58" t="str">
        <f t="shared" ca="1" si="52"/>
        <v>Elegível</v>
      </c>
      <c r="P116" s="58" t="str">
        <f t="shared" ca="1" si="53"/>
        <v>CONSULTOR</v>
      </c>
      <c r="Q116" s="58" t="str">
        <f t="shared" ca="1" si="54"/>
        <v>M1</v>
      </c>
      <c r="R116" s="58">
        <f ca="1">VLOOKUP(Q116,Alavanca!A:B,2,0)</f>
        <v>0.25</v>
      </c>
      <c r="S116" s="71">
        <f ca="1">IF(W116="S",IF($S$2&lt;0.05,0,VLOOKUP(P116,Alavanca!D:E,2,0)*K116/$M$7)-VLOOKUP(B116,Expansao_fevereiro2023!A:J,10,FALSE),IF($S$2&lt;0.05,0,VLOOKUP(P116,Alavanca!D:E,2,0)*K116/$M$7))</f>
        <v>2851.2670967741933</v>
      </c>
      <c r="T116" s="71">
        <v>997.94348387096761</v>
      </c>
      <c r="U116" s="71">
        <v>1853.3236129032257</v>
      </c>
      <c r="V116" s="71">
        <f t="shared" ca="1" si="55"/>
        <v>0</v>
      </c>
      <c r="W116" s="58" t="str">
        <f>IFERROR(VLOOKUP(B116,Expansao_marco2023!A:I,9,FALSE),"N")</f>
        <v>N</v>
      </c>
    </row>
    <row r="117" spans="1:23">
      <c r="A117" s="58">
        <v>70612339408</v>
      </c>
      <c r="B117" s="58" t="s">
        <v>4120</v>
      </c>
      <c r="C117" s="58" t="str">
        <f t="shared" ca="1" si="42"/>
        <v>ALEXANDRE ARAUJO BEZERRIL</v>
      </c>
      <c r="D117" s="58" t="str">
        <f t="shared" ca="1" si="43"/>
        <v>GIOVANE BORGES DA SILVA</v>
      </c>
      <c r="E117" s="58" t="str">
        <f t="shared" ca="1" si="44"/>
        <v>LUIS GERALDO COSTA PINTO</v>
      </c>
      <c r="F117" s="59">
        <f t="shared" ca="1" si="45"/>
        <v>44986</v>
      </c>
      <c r="G117" s="59">
        <f t="shared" ca="1" si="46"/>
        <v>44986</v>
      </c>
      <c r="J117" s="58">
        <f t="shared" ca="1" si="47"/>
        <v>1</v>
      </c>
      <c r="K117" s="58">
        <f t="shared" ca="1" si="48"/>
        <v>1</v>
      </c>
      <c r="L117" s="58">
        <f t="shared" ca="1" si="49"/>
        <v>0</v>
      </c>
      <c r="M117" s="58">
        <f t="shared" ca="1" si="50"/>
        <v>0</v>
      </c>
      <c r="N117" s="58">
        <f t="shared" ca="1" si="51"/>
        <v>0</v>
      </c>
      <c r="O117" s="58" t="str">
        <f t="shared" ca="1" si="52"/>
        <v>Pendente Faturamento</v>
      </c>
      <c r="P117" s="58" t="str">
        <f t="shared" ca="1" si="53"/>
        <v>CONSULTOR</v>
      </c>
      <c r="Q117" s="58" t="str">
        <f t="shared" ca="1" si="54"/>
        <v>M1</v>
      </c>
      <c r="R117" s="58">
        <f ca="1">VLOOKUP(Q117,Alavanca!A:B,2,0)</f>
        <v>0.25</v>
      </c>
      <c r="S117" s="71">
        <f ca="1">IF(W117="S",IF($S$2&lt;0.05,0,VLOOKUP(P117,Alavanca!D:E,2,0)*K117/$M$7)-VLOOKUP(B117,Expansao_fevereiro2023!A:J,10,FALSE),IF($S$2&lt;0.05,0,VLOOKUP(P117,Alavanca!D:E,2,0)*K117/$M$7))</f>
        <v>178.20419354838708</v>
      </c>
      <c r="T117" s="71">
        <v>178.20419354838708</v>
      </c>
      <c r="U117" s="71">
        <v>0</v>
      </c>
      <c r="V117" s="71">
        <f t="shared" ca="1" si="55"/>
        <v>0</v>
      </c>
      <c r="W117" s="58" t="str">
        <f>IFERROR(VLOOKUP(B117,Expansao_marco2023!A:I,9,FALSE),"N")</f>
        <v>N</v>
      </c>
    </row>
    <row r="118" spans="1:23">
      <c r="A118" s="58">
        <v>13473826740</v>
      </c>
      <c r="B118" s="58" t="s">
        <v>3547</v>
      </c>
      <c r="C118" s="58" t="str">
        <f t="shared" ca="1" si="42"/>
        <v>NEANDER FALEIRO FONSECA</v>
      </c>
      <c r="D118" s="58" t="str">
        <f t="shared" ca="1" si="43"/>
        <v>CLAYTON LUIZ DE OLIVEIRA</v>
      </c>
      <c r="E118" s="58" t="str">
        <f t="shared" ca="1" si="44"/>
        <v>LUIS GERALDO COSTA PINTO</v>
      </c>
      <c r="F118" s="59">
        <f t="shared" ca="1" si="45"/>
        <v>44986</v>
      </c>
      <c r="G118" s="59" t="str">
        <f t="shared" ca="1" si="46"/>
        <v/>
      </c>
      <c r="J118" s="58">
        <f t="shared" ca="1" si="47"/>
        <v>23</v>
      </c>
      <c r="K118" s="58">
        <f t="shared" ca="1" si="48"/>
        <v>31</v>
      </c>
      <c r="L118" s="58">
        <f t="shared" ca="1" si="49"/>
        <v>6</v>
      </c>
      <c r="M118" s="58">
        <f t="shared" ca="1" si="50"/>
        <v>16</v>
      </c>
      <c r="N118" s="58">
        <f t="shared" ca="1" si="51"/>
        <v>8</v>
      </c>
      <c r="O118" s="58" t="str">
        <f t="shared" ca="1" si="52"/>
        <v>Elegível</v>
      </c>
      <c r="P118" s="58" t="str">
        <f t="shared" ca="1" si="53"/>
        <v>CONSULTOR</v>
      </c>
      <c r="Q118" s="58" t="str">
        <f t="shared" ca="1" si="54"/>
        <v>M1</v>
      </c>
      <c r="R118" s="58">
        <f ca="1">VLOOKUP(Q118,Alavanca!A:B,2,0)</f>
        <v>0.25</v>
      </c>
      <c r="S118" s="71">
        <f ca="1">IF(W118="S",IF($S$2&lt;0.05,0,VLOOKUP(P118,Alavanca!D:E,2,0)*K118/$M$7)-VLOOKUP(B118,Expansao_fevereiro2023!A:J,10,FALSE),IF($S$2&lt;0.05,0,VLOOKUP(P118,Alavanca!D:E,2,0)*K118/$M$7))</f>
        <v>5524.33</v>
      </c>
      <c r="T118" s="71">
        <v>1933.5154999999997</v>
      </c>
      <c r="U118" s="71">
        <v>3590.8145000000004</v>
      </c>
      <c r="V118" s="71">
        <f t="shared" ca="1" si="55"/>
        <v>0</v>
      </c>
      <c r="W118" s="58" t="str">
        <f>IFERROR(VLOOKUP(B118,Expansao_marco2023!A:I,9,FALSE),"N")</f>
        <v>N</v>
      </c>
    </row>
    <row r="119" spans="1:23">
      <c r="A119" s="58" t="s">
        <v>4251</v>
      </c>
      <c r="B119" s="58" t="s">
        <v>3493</v>
      </c>
      <c r="C119" s="58" t="str">
        <f t="shared" ca="1" si="42"/>
        <v>ANTONIO CARLOS FIGUEIREDO CARAN</v>
      </c>
      <c r="D119" s="58" t="str">
        <f t="shared" ca="1" si="43"/>
        <v>CLAYTON LUIZ DE OLIVEIRA</v>
      </c>
      <c r="E119" s="58" t="str">
        <f t="shared" ca="1" si="44"/>
        <v>LUIS GERALDO COSTA PINTO</v>
      </c>
      <c r="F119" s="59">
        <f t="shared" ca="1" si="45"/>
        <v>45000</v>
      </c>
      <c r="G119" s="59" t="str">
        <f t="shared" ca="1" si="46"/>
        <v/>
      </c>
      <c r="J119" s="58">
        <f t="shared" ca="1" si="47"/>
        <v>13</v>
      </c>
      <c r="K119" s="58">
        <f t="shared" ca="1" si="48"/>
        <v>17</v>
      </c>
      <c r="L119" s="58">
        <f t="shared" ca="1" si="49"/>
        <v>3</v>
      </c>
      <c r="M119" s="58">
        <f t="shared" ca="1" si="50"/>
        <v>4</v>
      </c>
      <c r="N119" s="58">
        <f t="shared" ca="1" si="51"/>
        <v>4</v>
      </c>
      <c r="O119" s="58" t="str">
        <f t="shared" ca="1" si="52"/>
        <v>Elegível</v>
      </c>
      <c r="P119" s="58" t="str">
        <f t="shared" ca="1" si="53"/>
        <v>CONSULTOR</v>
      </c>
      <c r="Q119" s="58" t="str">
        <f t="shared" ca="1" si="54"/>
        <v>M1</v>
      </c>
      <c r="R119" s="58">
        <f ca="1">VLOOKUP(Q119,Alavanca!A:B,2,0)</f>
        <v>0.25</v>
      </c>
      <c r="S119" s="71">
        <f ca="1">IF(W119="S",IF($S$2&lt;0.05,0,VLOOKUP(P119,Alavanca!D:E,2,0)*K119/$M$7)-VLOOKUP(B119,Expansao_fevereiro2023!A:J,10,FALSE),IF($S$2&lt;0.05,0,VLOOKUP(P119,Alavanca!D:E,2,0)*K119/$M$7))</f>
        <v>3029.4712903225804</v>
      </c>
      <c r="T119" s="71">
        <v>1060.3149516129031</v>
      </c>
      <c r="U119" s="71">
        <v>1969.1563387096774</v>
      </c>
      <c r="V119" s="71">
        <f t="shared" ca="1" si="55"/>
        <v>0</v>
      </c>
      <c r="W119" s="58" t="str">
        <f>IFERROR(VLOOKUP(B119,Expansao_marco2023!A:I,9,FALSE),"N")</f>
        <v>N</v>
      </c>
    </row>
    <row r="120" spans="1:23">
      <c r="A120" s="58">
        <v>70526237147</v>
      </c>
      <c r="B120" s="58" t="s">
        <v>3553</v>
      </c>
      <c r="C120" s="58" t="str">
        <f t="shared" ca="1" si="42"/>
        <v>DERIVALDO DOS SANTOS COSTA</v>
      </c>
      <c r="D120" s="58" t="str">
        <f t="shared" ca="1" si="43"/>
        <v>CLAYTON LUIZ DE OLIVEIRA</v>
      </c>
      <c r="E120" s="58" t="str">
        <f t="shared" ca="1" si="44"/>
        <v>LUIS GERALDO COSTA PINTO</v>
      </c>
      <c r="F120" s="59">
        <f t="shared" ca="1" si="45"/>
        <v>45000</v>
      </c>
      <c r="G120" s="59" t="str">
        <f t="shared" ca="1" si="46"/>
        <v/>
      </c>
      <c r="J120" s="58">
        <f t="shared" ca="1" si="47"/>
        <v>13</v>
      </c>
      <c r="K120" s="58">
        <f t="shared" ca="1" si="48"/>
        <v>17</v>
      </c>
      <c r="L120" s="58">
        <f t="shared" ca="1" si="49"/>
        <v>3</v>
      </c>
      <c r="M120" s="58">
        <f t="shared" ca="1" si="50"/>
        <v>5</v>
      </c>
      <c r="N120" s="58">
        <f t="shared" ca="1" si="51"/>
        <v>4</v>
      </c>
      <c r="O120" s="58" t="str">
        <f t="shared" ca="1" si="52"/>
        <v>Elegível</v>
      </c>
      <c r="P120" s="58" t="str">
        <f t="shared" ca="1" si="53"/>
        <v>CONSULTOR</v>
      </c>
      <c r="Q120" s="58" t="str">
        <f t="shared" ca="1" si="54"/>
        <v>M1</v>
      </c>
      <c r="R120" s="58">
        <f ca="1">VLOOKUP(Q120,Alavanca!A:B,2,0)</f>
        <v>0.25</v>
      </c>
      <c r="S120" s="71">
        <f ca="1">IF(W120="S",IF($S$2&lt;0.05,0,VLOOKUP(P120,Alavanca!D:E,2,0)*K120/$M$7)-VLOOKUP(B120,Expansao_fevereiro2023!A:J,10,FALSE),IF($S$2&lt;0.05,0,VLOOKUP(P120,Alavanca!D:E,2,0)*K120/$M$7))</f>
        <v>3029.4712903225804</v>
      </c>
      <c r="T120" s="71">
        <v>1060.3149516129031</v>
      </c>
      <c r="U120" s="71">
        <v>0</v>
      </c>
      <c r="V120" s="71">
        <f t="shared" ca="1" si="55"/>
        <v>1969.1563387096774</v>
      </c>
      <c r="W120" s="58" t="str">
        <f>IFERROR(VLOOKUP(B120,Expansao_marco2023!A:I,9,FALSE),"N")</f>
        <v>N</v>
      </c>
    </row>
    <row r="121" spans="1:23">
      <c r="A121" s="58">
        <v>70010691162</v>
      </c>
      <c r="B121" s="58" t="s">
        <v>4125</v>
      </c>
      <c r="C121" s="58" t="str">
        <f t="shared" ca="1" si="42"/>
        <v>ANTONIO CARLOS FIGUEIREDO CARAN</v>
      </c>
      <c r="D121" s="58" t="str">
        <f t="shared" ca="1" si="43"/>
        <v>CLAYTON LUIZ DE OLIVEIRA</v>
      </c>
      <c r="E121" s="58" t="str">
        <f t="shared" ca="1" si="44"/>
        <v>LUIS GERALDO COSTA PINTO</v>
      </c>
      <c r="F121" s="59">
        <f t="shared" ca="1" si="45"/>
        <v>45000</v>
      </c>
      <c r="G121" s="59">
        <f t="shared" ca="1" si="46"/>
        <v>45000</v>
      </c>
      <c r="J121" s="58">
        <f t="shared" ca="1" si="47"/>
        <v>1</v>
      </c>
      <c r="K121" s="58">
        <f t="shared" ca="1" si="48"/>
        <v>1</v>
      </c>
      <c r="L121" s="58">
        <f t="shared" ca="1" si="49"/>
        <v>0</v>
      </c>
      <c r="M121" s="58">
        <f t="shared" ca="1" si="50"/>
        <v>0</v>
      </c>
      <c r="N121" s="58">
        <f t="shared" ca="1" si="51"/>
        <v>0</v>
      </c>
      <c r="O121" s="58" t="str">
        <f t="shared" ca="1" si="52"/>
        <v>Pendente Faturamento</v>
      </c>
      <c r="P121" s="58" t="str">
        <f t="shared" ca="1" si="53"/>
        <v>CONSULTOR</v>
      </c>
      <c r="Q121" s="58" t="str">
        <f t="shared" ca="1" si="54"/>
        <v>M1</v>
      </c>
      <c r="R121" s="58">
        <f ca="1">VLOOKUP(Q121,Alavanca!A:B,2,0)</f>
        <v>0.25</v>
      </c>
      <c r="S121" s="71">
        <f ca="1">IF(W121="S",IF($S$2&lt;0.05,0,VLOOKUP(P121,Alavanca!D:E,2,0)*K121/$M$7)-VLOOKUP(B121,Expansao_fevereiro2023!A:J,10,FALSE),IF($S$2&lt;0.05,0,VLOOKUP(P121,Alavanca!D:E,2,0)*K121/$M$7))</f>
        <v>178.20419354838708</v>
      </c>
      <c r="T121" s="71">
        <v>178.20419354838708</v>
      </c>
      <c r="U121" s="71">
        <v>0</v>
      </c>
      <c r="V121" s="71">
        <f t="shared" ca="1" si="55"/>
        <v>0</v>
      </c>
      <c r="W121" s="58" t="str">
        <f>IFERROR(VLOOKUP(B121,Expansao_marco2023!A:I,9,FALSE),"N")</f>
        <v>N</v>
      </c>
    </row>
    <row r="122" spans="1:23">
      <c r="A122" s="58">
        <v>32652438859</v>
      </c>
      <c r="B122" s="58" t="s">
        <v>3846</v>
      </c>
      <c r="C122" s="58" t="str">
        <f t="shared" ca="1" si="42"/>
        <v>ALEXANDRE ARAUJO BEZERRIL</v>
      </c>
      <c r="D122" s="58" t="str">
        <f t="shared" ca="1" si="43"/>
        <v>GIOVANE BORGES DA SILVA</v>
      </c>
      <c r="E122" s="58" t="str">
        <f t="shared" ca="1" si="44"/>
        <v>LUIS GERALDO COSTA PINTO</v>
      </c>
      <c r="F122" s="59">
        <f t="shared" ca="1" si="45"/>
        <v>45000</v>
      </c>
      <c r="G122" s="59" t="str">
        <f t="shared" ca="1" si="46"/>
        <v/>
      </c>
      <c r="J122" s="58">
        <f t="shared" ca="1" si="47"/>
        <v>13</v>
      </c>
      <c r="K122" s="58">
        <f t="shared" ca="1" si="48"/>
        <v>17</v>
      </c>
      <c r="L122" s="58">
        <f t="shared" ca="1" si="49"/>
        <v>3</v>
      </c>
      <c r="M122" s="58">
        <f t="shared" ca="1" si="50"/>
        <v>4</v>
      </c>
      <c r="N122" s="58">
        <f t="shared" ca="1" si="51"/>
        <v>3</v>
      </c>
      <c r="O122" s="58" t="str">
        <f t="shared" ca="1" si="52"/>
        <v>Elegível</v>
      </c>
      <c r="P122" s="58" t="str">
        <f t="shared" ca="1" si="53"/>
        <v>CONSULTOR</v>
      </c>
      <c r="Q122" s="58" t="str">
        <f t="shared" ca="1" si="54"/>
        <v>M1</v>
      </c>
      <c r="R122" s="58">
        <f ca="1">VLOOKUP(Q122,Alavanca!A:B,2,0)</f>
        <v>0.25</v>
      </c>
      <c r="S122" s="71">
        <f ca="1">IF(W122="S",IF($S$2&lt;0.05,0,VLOOKUP(P122,Alavanca!D:E,2,0)*K122/$M$7)-VLOOKUP(B122,Expansao_fevereiro2023!A:J,10,FALSE),IF($S$2&lt;0.05,0,VLOOKUP(P122,Alavanca!D:E,2,0)*K122/$M$7))</f>
        <v>3029.4712903225804</v>
      </c>
      <c r="T122" s="71">
        <v>1060.3149516129031</v>
      </c>
      <c r="U122" s="71">
        <v>0</v>
      </c>
      <c r="V122" s="71">
        <f t="shared" ca="1" si="55"/>
        <v>1969.1563387096774</v>
      </c>
      <c r="W122" s="58" t="str">
        <f>IFERROR(VLOOKUP(B122,Expansao_marco2023!A:I,9,FALSE),"N")</f>
        <v>N</v>
      </c>
    </row>
    <row r="123" spans="1:23">
      <c r="A123" s="58" t="s">
        <v>4258</v>
      </c>
      <c r="B123" s="58" t="s">
        <v>3844</v>
      </c>
      <c r="C123" s="58" t="str">
        <f t="shared" ca="1" si="42"/>
        <v>ALEXANDRE ARAUJO BEZERRIL</v>
      </c>
      <c r="D123" s="58" t="str">
        <f t="shared" ca="1" si="43"/>
        <v>GIOVANE BORGES DA SILVA</v>
      </c>
      <c r="E123" s="58" t="str">
        <f t="shared" ca="1" si="44"/>
        <v>LUIS GERALDO COSTA PINTO</v>
      </c>
      <c r="F123" s="59">
        <f t="shared" ca="1" si="45"/>
        <v>45000</v>
      </c>
      <c r="G123" s="59" t="str">
        <f t="shared" ca="1" si="46"/>
        <v/>
      </c>
      <c r="J123" s="58">
        <f t="shared" ca="1" si="47"/>
        <v>13</v>
      </c>
      <c r="K123" s="58">
        <f t="shared" ca="1" si="48"/>
        <v>17</v>
      </c>
      <c r="L123" s="58">
        <f t="shared" ca="1" si="49"/>
        <v>3</v>
      </c>
      <c r="M123" s="58">
        <f t="shared" ca="1" si="50"/>
        <v>2</v>
      </c>
      <c r="N123" s="58">
        <f t="shared" ca="1" si="51"/>
        <v>0</v>
      </c>
      <c r="O123" s="58" t="str">
        <f t="shared" ca="1" si="52"/>
        <v>Credenciamento Não Atingindo</v>
      </c>
      <c r="P123" s="58" t="str">
        <f t="shared" ca="1" si="53"/>
        <v>CONSULTOR</v>
      </c>
      <c r="Q123" s="58" t="str">
        <f t="shared" ca="1" si="54"/>
        <v>M1</v>
      </c>
      <c r="R123" s="58">
        <f ca="1">VLOOKUP(Q123,Alavanca!A:B,2,0)</f>
        <v>0.25</v>
      </c>
      <c r="S123" s="71">
        <f ca="1">IF(W123="S",IF($S$2&lt;0.05,0,VLOOKUP(P123,Alavanca!D:E,2,0)*K123/$M$7)-VLOOKUP(B123,Expansao_fevereiro2023!A:J,10,FALSE),IF($S$2&lt;0.05,0,VLOOKUP(P123,Alavanca!D:E,2,0)*K123/$M$7))</f>
        <v>3029.4712903225804</v>
      </c>
      <c r="T123" s="71">
        <v>1060.3149516129031</v>
      </c>
      <c r="U123" s="71">
        <v>0</v>
      </c>
      <c r="V123" s="71">
        <f t="shared" ca="1" si="55"/>
        <v>0</v>
      </c>
      <c r="W123" s="58" t="str">
        <f>IFERROR(VLOOKUP(B123,Expansao_marco2023!A:I,9,FALSE),"N")</f>
        <v>N</v>
      </c>
    </row>
    <row r="124" spans="1:23">
      <c r="A124" s="58">
        <v>52339696291</v>
      </c>
      <c r="B124" s="58" t="s">
        <v>3799</v>
      </c>
      <c r="C124" s="58" t="str">
        <f t="shared" ca="1" si="42"/>
        <v>NEANDER FALEIRO FONSECA</v>
      </c>
      <c r="D124" s="58" t="str">
        <f t="shared" ca="1" si="43"/>
        <v>CLAYTON LUIZ DE OLIVEIRA</v>
      </c>
      <c r="E124" s="58" t="str">
        <f t="shared" ca="1" si="44"/>
        <v>LUIS GERALDO COSTA PINTO</v>
      </c>
      <c r="F124" s="59">
        <f t="shared" ca="1" si="45"/>
        <v>45000</v>
      </c>
      <c r="G124" s="59" t="str">
        <f t="shared" ca="1" si="46"/>
        <v/>
      </c>
      <c r="J124" s="58">
        <f t="shared" ca="1" si="47"/>
        <v>13</v>
      </c>
      <c r="K124" s="58">
        <f t="shared" ca="1" si="48"/>
        <v>17</v>
      </c>
      <c r="L124" s="58">
        <f t="shared" ca="1" si="49"/>
        <v>3</v>
      </c>
      <c r="M124" s="58">
        <f t="shared" ca="1" si="50"/>
        <v>1</v>
      </c>
      <c r="N124" s="58">
        <f t="shared" ca="1" si="51"/>
        <v>1</v>
      </c>
      <c r="O124" s="58" t="str">
        <f t="shared" ca="1" si="52"/>
        <v>Credenciamento Não Atingindo</v>
      </c>
      <c r="P124" s="58" t="str">
        <f t="shared" ca="1" si="53"/>
        <v>CONSULTOR</v>
      </c>
      <c r="Q124" s="58" t="str">
        <f t="shared" ca="1" si="54"/>
        <v>M1</v>
      </c>
      <c r="R124" s="58">
        <f ca="1">VLOOKUP(Q124,Alavanca!A:B,2,0)</f>
        <v>0.25</v>
      </c>
      <c r="S124" s="71">
        <f ca="1">IF(W124="S",IF($S$2&lt;0.05,0,VLOOKUP(P124,Alavanca!D:E,2,0)*K124/$M$7)-VLOOKUP(B124,Expansao_fevereiro2023!A:J,10,FALSE),IF($S$2&lt;0.05,0,VLOOKUP(P124,Alavanca!D:E,2,0)*K124/$M$7))</f>
        <v>3029.4712903225804</v>
      </c>
      <c r="T124" s="71">
        <v>1060.3149516129031</v>
      </c>
      <c r="U124" s="71">
        <v>0</v>
      </c>
      <c r="V124" s="71">
        <f t="shared" ca="1" si="55"/>
        <v>0</v>
      </c>
      <c r="W124" s="58" t="str">
        <f>IFERROR(VLOOKUP(B124,Expansao_marco2023!A:I,9,FALSE),"N")</f>
        <v>N</v>
      </c>
    </row>
    <row r="125" spans="1:23">
      <c r="A125" s="58">
        <v>66874505491</v>
      </c>
      <c r="B125" s="58" t="s">
        <v>3855</v>
      </c>
      <c r="C125" s="58" t="str">
        <f t="shared" ca="1" si="42"/>
        <v>ALEXANDRE ARAUJO BEZERRIL</v>
      </c>
      <c r="D125" s="58" t="str">
        <f t="shared" ca="1" si="43"/>
        <v>GIOVANE BORGES DA SILVA</v>
      </c>
      <c r="E125" s="58" t="str">
        <f t="shared" ca="1" si="44"/>
        <v>LUIS GERALDO COSTA PINTO</v>
      </c>
      <c r="F125" s="59">
        <f t="shared" ca="1" si="45"/>
        <v>45000</v>
      </c>
      <c r="G125" s="59" t="str">
        <f t="shared" ca="1" si="46"/>
        <v/>
      </c>
      <c r="J125" s="58">
        <f t="shared" ca="1" si="47"/>
        <v>13</v>
      </c>
      <c r="K125" s="58">
        <f t="shared" ca="1" si="48"/>
        <v>17</v>
      </c>
      <c r="L125" s="58">
        <f t="shared" ca="1" si="49"/>
        <v>3</v>
      </c>
      <c r="M125" s="58">
        <f t="shared" ca="1" si="50"/>
        <v>1</v>
      </c>
      <c r="N125" s="58">
        <f t="shared" ca="1" si="51"/>
        <v>0</v>
      </c>
      <c r="O125" s="58" t="str">
        <f t="shared" ca="1" si="52"/>
        <v>Credenciamento Não Atingindo</v>
      </c>
      <c r="P125" s="58" t="str">
        <f t="shared" ca="1" si="53"/>
        <v>CONSULTOR</v>
      </c>
      <c r="Q125" s="58" t="str">
        <f t="shared" ca="1" si="54"/>
        <v>M1</v>
      </c>
      <c r="R125" s="58">
        <f ca="1">VLOOKUP(Q125,Alavanca!A:B,2,0)</f>
        <v>0.25</v>
      </c>
      <c r="S125" s="71">
        <f ca="1">IF(W125="S",IF($S$2&lt;0.05,0,VLOOKUP(P125,Alavanca!D:E,2,0)*K125/$M$7)-VLOOKUP(B125,Expansao_fevereiro2023!A:J,10,FALSE),IF($S$2&lt;0.05,0,VLOOKUP(P125,Alavanca!D:E,2,0)*K125/$M$7))</f>
        <v>3029.4712903225804</v>
      </c>
      <c r="T125" s="71">
        <v>1060.3149516129031</v>
      </c>
      <c r="U125" s="71">
        <v>0</v>
      </c>
      <c r="V125" s="71">
        <f t="shared" ca="1" si="55"/>
        <v>0</v>
      </c>
      <c r="W125" s="58" t="str">
        <f>IFERROR(VLOOKUP(B125,Expansao_marco2023!A:I,9,FALSE),"N")</f>
        <v>N</v>
      </c>
    </row>
    <row r="126" spans="1:23">
      <c r="A126" s="58" t="s">
        <v>4263</v>
      </c>
      <c r="B126" s="58" t="s">
        <v>3863</v>
      </c>
      <c r="C126" s="58" t="str">
        <f t="shared" ca="1" si="42"/>
        <v>JOSE GOMES DE MELLO</v>
      </c>
      <c r="D126" s="58" t="str">
        <f t="shared" ca="1" si="43"/>
        <v>GIOVANE BORGES DA SILVA</v>
      </c>
      <c r="E126" s="58" t="str">
        <f t="shared" ca="1" si="44"/>
        <v>LUIS GERALDO COSTA PINTO</v>
      </c>
      <c r="F126" s="59">
        <f t="shared" ca="1" si="45"/>
        <v>45000</v>
      </c>
      <c r="G126" s="59" t="str">
        <f t="shared" ca="1" si="46"/>
        <v/>
      </c>
      <c r="J126" s="58">
        <f t="shared" ca="1" si="47"/>
        <v>13</v>
      </c>
      <c r="K126" s="58">
        <f t="shared" ca="1" si="48"/>
        <v>17</v>
      </c>
      <c r="L126" s="58">
        <f t="shared" ca="1" si="49"/>
        <v>3</v>
      </c>
      <c r="M126" s="58">
        <f t="shared" ca="1" si="50"/>
        <v>4</v>
      </c>
      <c r="N126" s="58">
        <f t="shared" ca="1" si="51"/>
        <v>3</v>
      </c>
      <c r="O126" s="58" t="str">
        <f t="shared" ca="1" si="52"/>
        <v>Elegível</v>
      </c>
      <c r="P126" s="58" t="str">
        <f t="shared" ca="1" si="53"/>
        <v>CONSULTOR</v>
      </c>
      <c r="Q126" s="58" t="str">
        <f t="shared" ca="1" si="54"/>
        <v>M1</v>
      </c>
      <c r="R126" s="58">
        <f ca="1">VLOOKUP(Q126,Alavanca!A:B,2,0)</f>
        <v>0.25</v>
      </c>
      <c r="S126" s="71">
        <f ca="1">IF(W126="S",IF($S$2&lt;0.05,0,VLOOKUP(P126,Alavanca!D:E,2,0)*K126/$M$7)-VLOOKUP(B126,Expansao_fevereiro2023!A:J,10,FALSE),IF($S$2&lt;0.05,0,VLOOKUP(P126,Alavanca!D:E,2,0)*K126/$M$7))</f>
        <v>3029.4712903225804</v>
      </c>
      <c r="T126" s="71">
        <v>1060.3149516129031</v>
      </c>
      <c r="U126" s="71">
        <v>1969.1563387096774</v>
      </c>
      <c r="V126" s="71">
        <f t="shared" ca="1" si="55"/>
        <v>0</v>
      </c>
      <c r="W126" s="58" t="str">
        <f>IFERROR(VLOOKUP(B126,Expansao_marco2023!A:I,9,FALSE),"N")</f>
        <v>N</v>
      </c>
    </row>
    <row r="127" spans="1:23">
      <c r="A127" s="58" t="s">
        <v>4266</v>
      </c>
      <c r="B127" s="58" t="s">
        <v>3529</v>
      </c>
      <c r="C127" s="58" t="str">
        <f t="shared" ca="1" si="42"/>
        <v>ANTONIO CARLOS FIGUEIREDO CARAN</v>
      </c>
      <c r="D127" s="58" t="str">
        <f t="shared" ca="1" si="43"/>
        <v>CLAYTON LUIZ DE OLIVEIRA</v>
      </c>
      <c r="E127" s="58" t="str">
        <f t="shared" ca="1" si="44"/>
        <v>LUIS GERALDO COSTA PINTO</v>
      </c>
      <c r="F127" s="59">
        <f t="shared" ca="1" si="45"/>
        <v>45000</v>
      </c>
      <c r="G127" s="59" t="str">
        <f t="shared" ca="1" si="46"/>
        <v/>
      </c>
      <c r="J127" s="58">
        <f t="shared" ca="1" si="47"/>
        <v>13</v>
      </c>
      <c r="K127" s="58">
        <f t="shared" ca="1" si="48"/>
        <v>17</v>
      </c>
      <c r="L127" s="58">
        <f t="shared" ca="1" si="49"/>
        <v>3</v>
      </c>
      <c r="M127" s="58">
        <f t="shared" ca="1" si="50"/>
        <v>3</v>
      </c>
      <c r="N127" s="58">
        <f t="shared" ca="1" si="51"/>
        <v>2</v>
      </c>
      <c r="O127" s="58" t="str">
        <f t="shared" ca="1" si="52"/>
        <v>Pendente Faturamento</v>
      </c>
      <c r="P127" s="58" t="str">
        <f t="shared" ca="1" si="53"/>
        <v>CONSULTOR</v>
      </c>
      <c r="Q127" s="58" t="str">
        <f t="shared" ca="1" si="54"/>
        <v>M1</v>
      </c>
      <c r="R127" s="58">
        <f ca="1">VLOOKUP(Q127,Alavanca!A:B,2,0)</f>
        <v>0.25</v>
      </c>
      <c r="S127" s="71">
        <f ca="1">IF(W127="S",IF($S$2&lt;0.05,0,VLOOKUP(P127,Alavanca!D:E,2,0)*K127/$M$7)-VLOOKUP(B127,Expansao_fevereiro2023!A:J,10,FALSE),IF($S$2&lt;0.05,0,VLOOKUP(P127,Alavanca!D:E,2,0)*K127/$M$7))</f>
        <v>3029.4712903225804</v>
      </c>
      <c r="T127" s="71">
        <v>1060.3149516129031</v>
      </c>
      <c r="U127" s="71">
        <v>0</v>
      </c>
      <c r="V127" s="71">
        <f t="shared" ca="1" si="55"/>
        <v>0</v>
      </c>
      <c r="W127" s="58" t="str">
        <f>IFERROR(VLOOKUP(B127,Expansao_marco2023!A:I,9,FALSE),"N")</f>
        <v>N</v>
      </c>
    </row>
    <row r="128" spans="1:23">
      <c r="A128" s="58">
        <v>70134029666</v>
      </c>
      <c r="B128" s="58" t="s">
        <v>3861</v>
      </c>
      <c r="C128" s="58" t="str">
        <f t="shared" ca="1" si="42"/>
        <v>JOSE GOMES DE MELLO</v>
      </c>
      <c r="D128" s="58" t="str">
        <f t="shared" ca="1" si="43"/>
        <v>GIOVANE BORGES DA SILVA</v>
      </c>
      <c r="E128" s="58" t="str">
        <f t="shared" ca="1" si="44"/>
        <v>LUIS GERALDO COSTA PINTO</v>
      </c>
      <c r="F128" s="59">
        <f t="shared" ca="1" si="45"/>
        <v>45000</v>
      </c>
      <c r="G128" s="59" t="str">
        <f t="shared" ca="1" si="46"/>
        <v/>
      </c>
      <c r="J128" s="58">
        <f t="shared" ca="1" si="47"/>
        <v>13</v>
      </c>
      <c r="K128" s="58">
        <f t="shared" ca="1" si="48"/>
        <v>17</v>
      </c>
      <c r="L128" s="58">
        <f t="shared" ca="1" si="49"/>
        <v>3</v>
      </c>
      <c r="M128" s="58">
        <f t="shared" ca="1" si="50"/>
        <v>3</v>
      </c>
      <c r="N128" s="58">
        <f t="shared" ca="1" si="51"/>
        <v>3</v>
      </c>
      <c r="O128" s="58" t="str">
        <f t="shared" ca="1" si="52"/>
        <v>Elegível</v>
      </c>
      <c r="P128" s="58" t="str">
        <f t="shared" ca="1" si="53"/>
        <v>CONSULTOR</v>
      </c>
      <c r="Q128" s="58" t="str">
        <f t="shared" ca="1" si="54"/>
        <v>M1</v>
      </c>
      <c r="R128" s="58">
        <f ca="1">VLOOKUP(Q128,Alavanca!A:B,2,0)</f>
        <v>0.25</v>
      </c>
      <c r="S128" s="71">
        <f ca="1">IF(W128="S",IF($S$2&lt;0.05,0,VLOOKUP(P128,Alavanca!D:E,2,0)*K128/$M$7)-VLOOKUP(B128,Expansao_fevereiro2023!A:J,10,FALSE),IF($S$2&lt;0.05,0,VLOOKUP(P128,Alavanca!D:E,2,0)*K128/$M$7))</f>
        <v>3029.4712903225804</v>
      </c>
      <c r="T128" s="71">
        <v>1060.3149516129031</v>
      </c>
      <c r="U128" s="71">
        <v>1969.1563387096774</v>
      </c>
      <c r="V128" s="71">
        <f t="shared" ca="1" si="55"/>
        <v>0</v>
      </c>
      <c r="W128" s="58" t="str">
        <f>IFERROR(VLOOKUP(B128,Expansao_marco2023!A:I,9,FALSE),"N")</f>
        <v>N</v>
      </c>
    </row>
    <row r="129" spans="1:23">
      <c r="A129" s="58">
        <v>71439012458</v>
      </c>
      <c r="B129" s="58" t="s">
        <v>4134</v>
      </c>
      <c r="C129" s="58" t="str">
        <f t="shared" ca="1" si="42"/>
        <v>AMANDA DA SILVA SANTOS</v>
      </c>
      <c r="D129" s="58" t="str">
        <f t="shared" ca="1" si="43"/>
        <v>GIOVANE BORGES DA SILVA</v>
      </c>
      <c r="E129" s="58" t="str">
        <f t="shared" ca="1" si="44"/>
        <v>LUIS GERALDO COSTA PINTO</v>
      </c>
      <c r="F129" s="59">
        <f t="shared" ca="1" si="45"/>
        <v>45000</v>
      </c>
      <c r="G129" s="59" t="str">
        <f t="shared" ca="1" si="46"/>
        <v/>
      </c>
      <c r="J129" s="58">
        <f t="shared" ca="1" si="47"/>
        <v>13</v>
      </c>
      <c r="K129" s="58">
        <f t="shared" ca="1" si="48"/>
        <v>17</v>
      </c>
      <c r="L129" s="58">
        <f t="shared" ca="1" si="49"/>
        <v>3</v>
      </c>
      <c r="M129" s="58">
        <f t="shared" ca="1" si="50"/>
        <v>0</v>
      </c>
      <c r="N129" s="58">
        <f t="shared" ca="1" si="51"/>
        <v>0</v>
      </c>
      <c r="O129" s="58" t="str">
        <f t="shared" ca="1" si="52"/>
        <v>Credenciamento Não Atingindo</v>
      </c>
      <c r="P129" s="58" t="str">
        <f t="shared" ca="1" si="53"/>
        <v>CONSULTOR</v>
      </c>
      <c r="Q129" s="58" t="str">
        <f t="shared" ca="1" si="54"/>
        <v>M1</v>
      </c>
      <c r="R129" s="58">
        <f ca="1">VLOOKUP(Q129,Alavanca!A:B,2,0)</f>
        <v>0.25</v>
      </c>
      <c r="S129" s="71">
        <f ca="1">IF(W129="S",IF($S$2&lt;0.05,0,VLOOKUP(P129,Alavanca!D:E,2,0)*K129/$M$7)-VLOOKUP(B129,Expansao_fevereiro2023!A:J,10,FALSE),IF($S$2&lt;0.05,0,VLOOKUP(P129,Alavanca!D:E,2,0)*K129/$M$7))</f>
        <v>3029.4712903225804</v>
      </c>
      <c r="T129" s="71">
        <v>1060.3149516129031</v>
      </c>
      <c r="U129" s="71">
        <v>0</v>
      </c>
      <c r="V129" s="71">
        <f t="shared" ca="1" si="55"/>
        <v>0</v>
      </c>
      <c r="W129" s="58" t="str">
        <f>IFERROR(VLOOKUP(B129,Expansao_marco2023!A:I,9,FALSE),"N")</f>
        <v>N</v>
      </c>
    </row>
    <row r="130" spans="1:23">
      <c r="A130" s="58" t="s">
        <v>4271</v>
      </c>
      <c r="B130" s="58" t="s">
        <v>4136</v>
      </c>
      <c r="C130" s="58" t="str">
        <f t="shared" ca="1" si="42"/>
        <v>AMANDA DA SILVA SANTOS</v>
      </c>
      <c r="D130" s="58" t="str">
        <f t="shared" ca="1" si="43"/>
        <v>GIOVANE BORGES DA SILVA</v>
      </c>
      <c r="E130" s="58" t="str">
        <f t="shared" ca="1" si="44"/>
        <v>LUIS GERALDO COSTA PINTO</v>
      </c>
      <c r="F130" s="59">
        <f t="shared" ca="1" si="45"/>
        <v>45000</v>
      </c>
      <c r="G130" s="59" t="str">
        <f t="shared" ca="1" si="46"/>
        <v/>
      </c>
      <c r="J130" s="58">
        <f t="shared" ca="1" si="47"/>
        <v>13</v>
      </c>
      <c r="K130" s="58">
        <f t="shared" ca="1" si="48"/>
        <v>17</v>
      </c>
      <c r="L130" s="58">
        <f t="shared" ca="1" si="49"/>
        <v>3</v>
      </c>
      <c r="M130" s="58">
        <f t="shared" ca="1" si="50"/>
        <v>0</v>
      </c>
      <c r="N130" s="58">
        <f t="shared" ca="1" si="51"/>
        <v>0</v>
      </c>
      <c r="O130" s="58" t="str">
        <f t="shared" ca="1" si="52"/>
        <v>Credenciamento Não Atingindo</v>
      </c>
      <c r="P130" s="58" t="str">
        <f t="shared" ca="1" si="53"/>
        <v>CONSULTOR</v>
      </c>
      <c r="Q130" s="58" t="str">
        <f t="shared" ca="1" si="54"/>
        <v>M1</v>
      </c>
      <c r="R130" s="58">
        <f ca="1">VLOOKUP(Q130,Alavanca!A:B,2,0)</f>
        <v>0.25</v>
      </c>
      <c r="S130" s="71">
        <f ca="1">IF(W130="S",IF($S$2&lt;0.05,0,VLOOKUP(P130,Alavanca!D:E,2,0)*K130/$M$7)-VLOOKUP(B130,Expansao_fevereiro2023!A:J,10,FALSE),IF($S$2&lt;0.05,0,VLOOKUP(P130,Alavanca!D:E,2,0)*K130/$M$7))</f>
        <v>3029.4712903225804</v>
      </c>
      <c r="T130" s="71">
        <v>1060.3149516129031</v>
      </c>
      <c r="U130" s="71">
        <v>0</v>
      </c>
      <c r="V130" s="71">
        <f t="shared" ca="1" si="55"/>
        <v>0</v>
      </c>
      <c r="W130" s="58" t="str">
        <f>IFERROR(VLOOKUP(B130,Expansao_marco2023!A:I,9,FALSE),"N")</f>
        <v>N</v>
      </c>
    </row>
    <row r="131" spans="1:23">
      <c r="A131" s="58">
        <v>70096156406</v>
      </c>
      <c r="B131" s="58" t="s">
        <v>4274</v>
      </c>
      <c r="C131" s="58" t="str">
        <f t="shared" ca="1" si="42"/>
        <v>ALEXANDRE ARAUJO BEZERRIL</v>
      </c>
      <c r="D131" s="58" t="str">
        <f t="shared" ca="1" si="43"/>
        <v>GIOVANE BORGES DA SILVA</v>
      </c>
      <c r="E131" s="58" t="str">
        <f t="shared" ca="1" si="44"/>
        <v>LUIS GERALDO COSTA PINTO</v>
      </c>
      <c r="F131" s="59">
        <f t="shared" ca="1" si="45"/>
        <v>45000</v>
      </c>
      <c r="G131" s="59" t="str">
        <f t="shared" ca="1" si="46"/>
        <v/>
      </c>
      <c r="J131" s="58">
        <f t="shared" ca="1" si="47"/>
        <v>13</v>
      </c>
      <c r="K131" s="58">
        <f t="shared" ca="1" si="48"/>
        <v>17</v>
      </c>
      <c r="L131" s="58">
        <f t="shared" ca="1" si="49"/>
        <v>3</v>
      </c>
      <c r="M131" s="58">
        <f t="shared" ca="1" si="50"/>
        <v>0</v>
      </c>
      <c r="N131" s="58">
        <f t="shared" ca="1" si="51"/>
        <v>0</v>
      </c>
      <c r="O131" s="58" t="str">
        <f t="shared" ca="1" si="52"/>
        <v>Credenciamento Não Atingindo</v>
      </c>
      <c r="P131" s="58" t="str">
        <f t="shared" ca="1" si="53"/>
        <v>CONSULTOR</v>
      </c>
      <c r="Q131" s="58" t="str">
        <f t="shared" ca="1" si="54"/>
        <v>M1</v>
      </c>
      <c r="R131" s="58">
        <f ca="1">VLOOKUP(Q131,Alavanca!A:B,2,0)</f>
        <v>0.25</v>
      </c>
      <c r="S131" s="71">
        <f ca="1">IF(W131="S",IF($S$2&lt;0.05,0,VLOOKUP(P131,Alavanca!D:E,2,0)*K131/$M$7)-VLOOKUP(B131,Expansao_fevereiro2023!A:J,10,FALSE),IF($S$2&lt;0.05,0,VLOOKUP(P131,Alavanca!D:E,2,0)*K131/$M$7))</f>
        <v>3029.4712903225804</v>
      </c>
      <c r="T131" s="71">
        <v>1060.3149516129031</v>
      </c>
      <c r="U131" s="71">
        <v>0</v>
      </c>
      <c r="V131" s="71">
        <f t="shared" ca="1" si="55"/>
        <v>0</v>
      </c>
      <c r="W131" s="58" t="str">
        <f>IFERROR(VLOOKUP(B131,Expansao_marco2023!A:I,9,FALSE),"N")</f>
        <v>N</v>
      </c>
    </row>
    <row r="132" spans="1:23">
      <c r="A132" s="58" t="s">
        <v>4277</v>
      </c>
      <c r="B132" s="58" t="s">
        <v>3775</v>
      </c>
      <c r="C132" s="58" t="str">
        <f t="shared" ref="C132:C136" ca="1" si="56">IFERROR(VLOOKUP(A132,INDIRECT("'"&amp;$O$3&amp;"'!G:L"),6,0),"-")</f>
        <v>TIAGO PEREIRA FURTADO</v>
      </c>
      <c r="D132" s="58" t="str">
        <f t="shared" ref="D132:D136" ca="1" si="57">VLOOKUP(A132,INDIRECT("'"&amp;$O$3&amp;"'!G:N"),8,0)</f>
        <v>CLAYTON LUIZ DE OLIVEIRA</v>
      </c>
      <c r="E132" s="58" t="str">
        <f t="shared" ref="E132:E136" ca="1" si="58">VLOOKUP(A132,INDIRECT("'"&amp;$O$3&amp;"'!G:T"),10,0)</f>
        <v>LUIS GERALDO COSTA PINTO</v>
      </c>
      <c r="F132" s="59">
        <f t="shared" ref="F132:F136" ca="1" si="59">IFERROR(IF(VLOOKUP(A132,INDIRECT("'"&amp;$O$3&amp;"'!G:V"),13,0)=0,"",VLOOKUP(A132,INDIRECT("'"&amp;$O$3&amp;"'!G:V"),13,0)),0)</f>
        <v>45000</v>
      </c>
      <c r="G132" s="59" t="str">
        <f t="shared" ref="G132:G136" ca="1" si="60">IFERROR(IF(VLOOKUP(A132,INDIRECT("'"&amp;$O$3&amp;"'!G:V"),14,0)=0,"",VLOOKUP(A132,INDIRECT("'"&amp;$O$3&amp;"'!G:V"),14,0)),0)</f>
        <v/>
      </c>
      <c r="J132" s="58">
        <f t="shared" ref="J132:J136" ca="1" si="61">IF(AND(F132&lt;$M$2,G132=""),NETWORKDAYS($M$2,$M$3,$O$5:$O$7),IF(F132&lt;$M$2,NETWORKDAYS($M$2,G132,$O$5:$O$7),IF(G132="",NETWORKDAYS(F132,$M$3,$O$5:$O$7),NETWORKDAYS(F132,G132,$O$5:$O$7))))</f>
        <v>13</v>
      </c>
      <c r="K132" s="58">
        <f t="shared" ref="K132:K136" ca="1" si="62">IF(AND(F132&lt;$M$2,G132=""),DATEDIF($M$2,$M$3,"D")+1,IF(F132&lt;$M$2,DATEDIF($M$2,G132,"D")+1,IF(G132="",DATEDIF(F132,$M$3,"D")+1,DATEDIF(F132,G132,"D")+1)))</f>
        <v>17</v>
      </c>
      <c r="L132" s="58">
        <f t="shared" ref="L132:L136" ca="1" si="63">ROUND(J132*R132,0)</f>
        <v>3</v>
      </c>
      <c r="M132" s="58">
        <f t="shared" ref="M132:M136" ca="1" si="64">COUNTIFS(INDIRECT("'"&amp;$O$2&amp;"'!b:b"),A132,INDIRECT("'"&amp;$O$2&amp;"'!O:O"),"&gt;="&amp;$M$2,INDIRECT("'"&amp;$O$2&amp;"'!O:O"),"&lt;="&amp;$M$3)</f>
        <v>4</v>
      </c>
      <c r="N132" s="58">
        <f t="shared" ref="N132:N136" ca="1" si="65">COUNTIFS(INDIRECT("'"&amp;$O$2&amp;"'!b:b"),A132,INDIRECT("'"&amp;$O$2&amp;"'!O:O"),"&gt;="&amp;$M$2,INDIRECT("'"&amp;$O$2&amp;"'!O:O"),"&lt;="&amp;$M$3,INDIRECT("'"&amp;$O$2&amp;"'!Z:Z"),"&gt;=1000")</f>
        <v>4</v>
      </c>
      <c r="O132" s="58" t="str">
        <f t="shared" ref="O132:O136" ca="1" si="66">IF(VLOOKUP(A132,INDIRECT("'"&amp;$O$3&amp;"'!G:J"),4,0)="GERENTE","Gerente",IF(VLOOKUP(A132,INDIRECT("'"&amp;$O$3&amp;"'!G:J"),4,0)="COORDENADOR","Coordenador",IF(VLOOKUP(A132,INDIRECT("'"&amp;$O$3&amp;"'!G:J"),4,0)="SUPERVISOR","Supervisor",IF(VLOOKUP(A132,INDIRECT("'"&amp;$O$3&amp;"'!G:J"),4,0)="ANALISTA","Analista",IF(VLOOKUP(A132,INDIRECT("'"&amp;$O$3&amp;"'!G:J"),4,0)="SUPERVISOR DE TREINAMENTO","Supervisor de Treinamento",IF(AND(N132&gt;=L132,N132&gt;0),"Elegível",IF(M132&gt;=L132,"Pendente Faturamento","Credenciamento Não Atingindo")))))))</f>
        <v>Elegível</v>
      </c>
      <c r="P132" s="58" t="str">
        <f t="shared" ref="P132:P136" ca="1" si="67">VLOOKUP(A132,INDIRECT("'"&amp;$O$3&amp;"'!G:J"),4,0)</f>
        <v>CONSULTOR</v>
      </c>
      <c r="Q132" s="58" t="str">
        <f t="shared" ref="Q132:Q136" ca="1" si="68">IF(F132&gt;=$M$2,"M1",IF(AND(MONTH(F132)=MONTH($M$2)-1,YEAR(F132)=YEAR($M$2)),"M2",IF(AND(MONTH(F132)=MONTH($M$2)-2,YEAR(F132)=YEAR($M$2)),"M3",IF(AND(MONTH(F132)=MONTH($M$2)+9,YEAR(F132)=YEAR($M$2)-1),"M4","&gt;=M5"))))</f>
        <v>M1</v>
      </c>
      <c r="R132" s="58">
        <f ca="1">VLOOKUP(Q132,Alavanca!A:B,2,0)</f>
        <v>0.25</v>
      </c>
      <c r="S132" s="71">
        <f ca="1">IF(W132="S",IF($S$2&lt;0.05,0,VLOOKUP(P132,Alavanca!D:E,2,0)*K132/$M$7)-VLOOKUP(B132,Expansao_fevereiro2023!A:J,10,FALSE),IF($S$2&lt;0.05,0,VLOOKUP(P132,Alavanca!D:E,2,0)*K132/$M$7))</f>
        <v>3029.4712903225804</v>
      </c>
      <c r="T132" s="71">
        <v>1060.3149516129031</v>
      </c>
      <c r="U132" s="71">
        <v>1969.1563387096774</v>
      </c>
      <c r="V132" s="71">
        <f t="shared" ref="V132:V136" ca="1" si="69">IF(N132=0,0,IF(SUM(T132:U132)=S132,0,IF(N132&gt;=L132,S132-SUM(T132:U132),0)))</f>
        <v>0</v>
      </c>
      <c r="W132" s="58" t="str">
        <f>IFERROR(VLOOKUP(B132,Expansao_marco2023!A:I,9,FALSE),"N")</f>
        <v>N</v>
      </c>
    </row>
    <row r="133" spans="1:23">
      <c r="A133" s="58" t="s">
        <v>4278</v>
      </c>
      <c r="B133" s="58" t="s">
        <v>4139</v>
      </c>
      <c r="C133" s="58" t="str">
        <f t="shared" ca="1" si="56"/>
        <v>ALEXANDRE ARAUJO BEZERRIL</v>
      </c>
      <c r="D133" s="58" t="str">
        <f t="shared" ca="1" si="57"/>
        <v>GIOVANE BORGES DA SILVA</v>
      </c>
      <c r="E133" s="58" t="str">
        <f t="shared" ca="1" si="58"/>
        <v>LUIS GERALDO COSTA PINTO</v>
      </c>
      <c r="F133" s="59">
        <f t="shared" ca="1" si="59"/>
        <v>45000</v>
      </c>
      <c r="G133" s="59">
        <f t="shared" ca="1" si="60"/>
        <v>45000</v>
      </c>
      <c r="J133" s="58">
        <f t="shared" ca="1" si="61"/>
        <v>1</v>
      </c>
      <c r="K133" s="58">
        <f t="shared" ca="1" si="62"/>
        <v>1</v>
      </c>
      <c r="L133" s="58">
        <f t="shared" ca="1" si="63"/>
        <v>0</v>
      </c>
      <c r="M133" s="58">
        <f t="shared" ca="1" si="64"/>
        <v>0</v>
      </c>
      <c r="N133" s="58">
        <f t="shared" ca="1" si="65"/>
        <v>0</v>
      </c>
      <c r="O133" s="58" t="str">
        <f t="shared" ca="1" si="66"/>
        <v>Pendente Faturamento</v>
      </c>
      <c r="P133" s="58" t="str">
        <f t="shared" ca="1" si="67"/>
        <v>CONSULTOR</v>
      </c>
      <c r="Q133" s="58" t="str">
        <f t="shared" ca="1" si="68"/>
        <v>M1</v>
      </c>
      <c r="R133" s="58">
        <f ca="1">VLOOKUP(Q133,Alavanca!A:B,2,0)</f>
        <v>0.25</v>
      </c>
      <c r="S133" s="71">
        <f ca="1">IF(W133="S",IF($S$2&lt;0.05,0,VLOOKUP(P133,Alavanca!D:E,2,0)*K133/$M$7)-VLOOKUP(B133,Expansao_fevereiro2023!A:J,10,FALSE),IF($S$2&lt;0.05,0,VLOOKUP(P133,Alavanca!D:E,2,0)*K133/$M$7))</f>
        <v>178.20419354838708</v>
      </c>
      <c r="T133" s="71">
        <v>178.20419354838708</v>
      </c>
      <c r="U133" s="71">
        <v>0</v>
      </c>
      <c r="V133" s="71">
        <f t="shared" ca="1" si="69"/>
        <v>0</v>
      </c>
      <c r="W133" s="58" t="str">
        <f>IFERROR(VLOOKUP(B133,Expansao_marco2023!A:I,9,FALSE),"N")</f>
        <v>N</v>
      </c>
    </row>
    <row r="134" spans="1:23">
      <c r="A134" s="58">
        <v>70378752103</v>
      </c>
      <c r="B134" s="58" t="s">
        <v>2104</v>
      </c>
      <c r="C134" s="58">
        <f t="shared" ca="1" si="56"/>
        <v>0</v>
      </c>
      <c r="D134" s="58" t="str">
        <f t="shared" ca="1" si="57"/>
        <v>CLAYTON LUIZ DE OLIVEIRA</v>
      </c>
      <c r="E134" s="58" t="str">
        <f t="shared" ca="1" si="58"/>
        <v>MARCELO BATISTA CARVALHAIS</v>
      </c>
      <c r="F134" s="59">
        <f t="shared" ca="1" si="59"/>
        <v>44998</v>
      </c>
      <c r="G134" s="59" t="str">
        <f t="shared" ca="1" si="60"/>
        <v/>
      </c>
      <c r="J134" s="58">
        <f t="shared" ca="1" si="61"/>
        <v>15</v>
      </c>
      <c r="K134" s="58">
        <f t="shared" ca="1" si="62"/>
        <v>19</v>
      </c>
      <c r="L134" s="58">
        <f t="shared" ca="1" si="63"/>
        <v>4</v>
      </c>
      <c r="M134" s="58">
        <f t="shared" ca="1" si="64"/>
        <v>4</v>
      </c>
      <c r="N134" s="58">
        <f t="shared" ca="1" si="65"/>
        <v>4</v>
      </c>
      <c r="O134" s="58" t="str">
        <f t="shared" ca="1" si="66"/>
        <v>Supervisor</v>
      </c>
      <c r="P134" s="58" t="str">
        <f t="shared" ca="1" si="67"/>
        <v>SUPERVISOR</v>
      </c>
      <c r="Q134" s="58" t="str">
        <f t="shared" ca="1" si="68"/>
        <v>M1</v>
      </c>
      <c r="R134" s="58">
        <f ca="1">VLOOKUP(Q134,Alavanca!A:B,2,0)</f>
        <v>0.25</v>
      </c>
      <c r="S134" s="71">
        <f ca="1">IF(W134="S",IF($S$2&lt;0.05,0,VLOOKUP(P134,Alavanca!D:E,2,0)*K134/$M$7)-VLOOKUP(B134,Expansao_fevereiro2023!A:J,10,FALSE),IF($S$2&lt;0.05,0,VLOOKUP(P134,Alavanca!D:E,2,0)*K134/$M$7))</f>
        <v>4750.2022580645162</v>
      </c>
      <c r="T134" s="71">
        <v>4750.2022580645162</v>
      </c>
      <c r="U134" s="71">
        <v>0</v>
      </c>
      <c r="V134" s="71">
        <f t="shared" ca="1" si="69"/>
        <v>0</v>
      </c>
      <c r="W134" s="58" t="str">
        <f>IFERROR(VLOOKUP(B134,Expansao_marco2023!A:I,9,FALSE),"N")</f>
        <v>N</v>
      </c>
    </row>
    <row r="135" spans="1:23">
      <c r="A135" s="58" t="s">
        <v>2182</v>
      </c>
      <c r="B135" s="58" t="s">
        <v>2279</v>
      </c>
      <c r="C135" s="58">
        <f t="shared" ca="1" si="56"/>
        <v>0</v>
      </c>
      <c r="D135" s="58" t="str">
        <f t="shared" ca="1" si="57"/>
        <v>CLAYTON LUIZ DE OLIVEIRA</v>
      </c>
      <c r="E135" s="58" t="str">
        <f t="shared" ca="1" si="58"/>
        <v>MARCELO BATISTA CARVALHAIS</v>
      </c>
      <c r="F135" s="59">
        <f t="shared" ca="1" si="59"/>
        <v>44986</v>
      </c>
      <c r="G135" s="59" t="str">
        <f t="shared" ca="1" si="60"/>
        <v/>
      </c>
      <c r="J135" s="58">
        <f t="shared" ca="1" si="61"/>
        <v>23</v>
      </c>
      <c r="K135" s="58">
        <f t="shared" ca="1" si="62"/>
        <v>31</v>
      </c>
      <c r="L135" s="58">
        <f t="shared" ca="1" si="63"/>
        <v>6</v>
      </c>
      <c r="M135" s="58">
        <f t="shared" ca="1" si="64"/>
        <v>1</v>
      </c>
      <c r="N135" s="58">
        <f t="shared" ca="1" si="65"/>
        <v>0</v>
      </c>
      <c r="O135" s="58" t="str">
        <f t="shared" ca="1" si="66"/>
        <v>Supervisor</v>
      </c>
      <c r="P135" s="58" t="str">
        <f t="shared" ca="1" si="67"/>
        <v>SUPERVISOR</v>
      </c>
      <c r="Q135" s="58" t="str">
        <f t="shared" ca="1" si="68"/>
        <v>M1</v>
      </c>
      <c r="R135" s="58">
        <f ca="1">VLOOKUP(Q135,Alavanca!A:B,2,0)</f>
        <v>0.25</v>
      </c>
      <c r="S135" s="71">
        <f ca="1">IF(W135="S",IF($S$2&lt;0.05,0,VLOOKUP(P135,Alavanca!D:E,2,0)*K135/$M$7)-VLOOKUP(B135,Expansao_fevereiro2023!A:J,10,FALSE),IF($S$2&lt;0.05,0,VLOOKUP(P135,Alavanca!D:E,2,0)*K135/$M$7))</f>
        <v>7750.33</v>
      </c>
      <c r="T135" s="71">
        <v>7750.33</v>
      </c>
      <c r="U135" s="71">
        <v>0</v>
      </c>
      <c r="V135" s="71">
        <f t="shared" ca="1" si="69"/>
        <v>0</v>
      </c>
      <c r="W135" s="58" t="str">
        <f>IFERROR(VLOOKUP(B135,Expansao_marco2023!A:I,9,FALSE),"N")</f>
        <v>N</v>
      </c>
    </row>
    <row r="136" spans="1:23">
      <c r="A136" s="58" t="s">
        <v>4242</v>
      </c>
      <c r="B136" s="58" t="s">
        <v>3617</v>
      </c>
      <c r="C136" s="58">
        <f t="shared" ca="1" si="56"/>
        <v>0</v>
      </c>
      <c r="D136" s="58" t="str">
        <f t="shared" ca="1" si="57"/>
        <v>JULIANA TAVARES DE ARAUJO</v>
      </c>
      <c r="E136" s="58" t="str">
        <f t="shared" ca="1" si="58"/>
        <v>MARCELO BATISTA CARVALHAIS</v>
      </c>
      <c r="F136" s="59">
        <f t="shared" ca="1" si="59"/>
        <v>44927</v>
      </c>
      <c r="G136" s="59" t="str">
        <f t="shared" ca="1" si="60"/>
        <v/>
      </c>
      <c r="J136" s="58">
        <f t="shared" ca="1" si="61"/>
        <v>23</v>
      </c>
      <c r="K136" s="58">
        <f t="shared" ca="1" si="62"/>
        <v>31</v>
      </c>
      <c r="L136" s="58">
        <f t="shared" ca="1" si="63"/>
        <v>8</v>
      </c>
      <c r="M136" s="58">
        <f t="shared" ca="1" si="64"/>
        <v>5</v>
      </c>
      <c r="N136" s="58">
        <f t="shared" ca="1" si="65"/>
        <v>3</v>
      </c>
      <c r="O136" s="58" t="str">
        <f t="shared" ca="1" si="66"/>
        <v>Supervisor</v>
      </c>
      <c r="P136" s="58" t="str">
        <f t="shared" ca="1" si="67"/>
        <v>SUPERVISOR</v>
      </c>
      <c r="Q136" s="58" t="str">
        <f t="shared" ca="1" si="68"/>
        <v>M3</v>
      </c>
      <c r="R136" s="58">
        <f ca="1">VLOOKUP(Q136,Alavanca!A:B,2,0)</f>
        <v>0.35</v>
      </c>
      <c r="S136" s="71">
        <f ca="1">IF(W136="S",IF($S$2&lt;0.05,0,VLOOKUP(P136,Alavanca!D:E,2,0)*K136/$M$7)-VLOOKUP(B136,Expansao_fevereiro2023!A:J,10,FALSE),IF($S$2&lt;0.05,0,VLOOKUP(P136,Alavanca!D:E,2,0)*K136/$M$7))</f>
        <v>7750.33</v>
      </c>
      <c r="T136" s="71">
        <v>7750.33</v>
      </c>
      <c r="U136" s="71">
        <v>0</v>
      </c>
      <c r="V136" s="71">
        <f t="shared" ca="1" si="69"/>
        <v>0</v>
      </c>
      <c r="W136" s="58" t="str">
        <f>IFERROR(VLOOKUP(B136,Expansao_marco2023!A:I,9,FALSE),"N")</f>
        <v>N</v>
      </c>
    </row>
    <row r="137" spans="1:23">
      <c r="A137" s="58">
        <v>70378752103</v>
      </c>
      <c r="B137" s="58" t="s">
        <v>2104</v>
      </c>
      <c r="C137" s="58">
        <f t="shared" ref="C137" ca="1" si="70">IFERROR(VLOOKUP(A137,INDIRECT("'"&amp;$O$3&amp;"'!G:L"),6,0),"-")</f>
        <v>0</v>
      </c>
      <c r="D137" s="58" t="str">
        <f t="shared" ref="D137" ca="1" si="71">VLOOKUP(A137,INDIRECT("'"&amp;$O$3&amp;"'!G:N"),8,0)</f>
        <v>CLAYTON LUIZ DE OLIVEIRA</v>
      </c>
      <c r="E137" s="58" t="str">
        <f t="shared" ref="E137" ca="1" si="72">VLOOKUP(A137,INDIRECT("'"&amp;$O$3&amp;"'!G:T"),10,0)</f>
        <v>MARCELO BATISTA CARVALHAIS</v>
      </c>
      <c r="F137" s="59">
        <v>44942</v>
      </c>
      <c r="G137" s="59">
        <v>44997</v>
      </c>
      <c r="J137" s="58">
        <f t="shared" ref="J137" si="73">IF(AND(F137&lt;$M$2,G137=""),NETWORKDAYS($M$2,$M$3,$O$5:$O$7),IF(F137&lt;$M$2,NETWORKDAYS($M$2,G137,$O$5:$O$7),IF(G137="",NETWORKDAYS(F137,$M$3,$O$5:$O$7),NETWORKDAYS(F137,G137,$O$5:$O$7))))</f>
        <v>8</v>
      </c>
      <c r="K137" s="58">
        <f t="shared" ref="K137" si="74">IF(AND(F137&lt;$M$2,G137=""),DATEDIF($M$2,$M$3,"D")+1,IF(F137&lt;$M$2,DATEDIF($M$2,G137,"D")+1,IF(G137="",DATEDIF(F137,$M$3,"D")+1,DATEDIF(F137,G137,"D")+1)))</f>
        <v>12</v>
      </c>
      <c r="L137" s="58">
        <f t="shared" ref="L137" si="75">ROUND(J137*R137,0)</f>
        <v>3</v>
      </c>
      <c r="M137" s="58">
        <f t="shared" ref="M137" ca="1" si="76">COUNTIFS(INDIRECT("'"&amp;$O$2&amp;"'!b:b"),A137,INDIRECT("'"&amp;$O$2&amp;"'!O:O"),"&gt;="&amp;$M$2,INDIRECT("'"&amp;$O$2&amp;"'!O:O"),"&lt;="&amp;$M$3)</f>
        <v>4</v>
      </c>
      <c r="N137" s="58">
        <f t="shared" ref="N137" ca="1" si="77">COUNTIFS(INDIRECT("'"&amp;$O$2&amp;"'!b:b"),A137,INDIRECT("'"&amp;$O$2&amp;"'!O:O"),"&gt;="&amp;$M$2,INDIRECT("'"&amp;$O$2&amp;"'!O:O"),"&lt;="&amp;$M$3,INDIRECT("'"&amp;$O$2&amp;"'!Z:Z"),"&gt;=1000")</f>
        <v>4</v>
      </c>
      <c r="O137" s="58" t="str">
        <f t="shared" ref="O137" ca="1" si="78">IF(VLOOKUP(A137,INDIRECT("'"&amp;$O$3&amp;"'!G:J"),4,0)="GERENTE","Gerente",IF(VLOOKUP(A137,INDIRECT("'"&amp;$O$3&amp;"'!G:J"),4,0)="COORDENADOR","Coordenador",IF(VLOOKUP(A137,INDIRECT("'"&amp;$O$3&amp;"'!G:J"),4,0)="SUPERVISOR","Supervisor",IF(VLOOKUP(A137,INDIRECT("'"&amp;$O$3&amp;"'!G:J"),4,0)="ANALISTA","Analista",IF(VLOOKUP(A137,INDIRECT("'"&amp;$O$3&amp;"'!G:J"),4,0)="SUPERVISOR DE TREINAMENTO","Supervisor de Treinamento",IF(AND(N137&gt;=L137,N137&gt;0),"Elegível",IF(M137&gt;=L137,"Pendente Faturamento","Credenciamento Não Atingindo")))))))</f>
        <v>Supervisor</v>
      </c>
      <c r="P137" s="58" t="s">
        <v>61</v>
      </c>
      <c r="Q137" s="58" t="str">
        <f t="shared" ref="Q137" si="79">IF(F137&gt;=$M$2,"M1",IF(AND(MONTH(F137)=MONTH($M$2)-1,YEAR(F137)=YEAR($M$2)),"M2",IF(AND(MONTH(F137)=MONTH($M$2)-2,YEAR(F137)=YEAR($M$2)),"M3",IF(AND(MONTH(F137)=MONTH($M$2)+9,YEAR(F137)=YEAR($M$2)-1),"M4","&gt;=M5"))))</f>
        <v>M3</v>
      </c>
      <c r="R137" s="58">
        <f>VLOOKUP(Q137,Alavanca!A:B,2,0)</f>
        <v>0.35</v>
      </c>
      <c r="S137" s="71">
        <f ca="1">IF(W137="S",IF($S$2&lt;0.05,0,VLOOKUP(P137,Alavanca!D:E,2,0)*K137/$M$7)-VLOOKUP(B137,Expansao_fevereiro2023!A:J,10,FALSE),IF($S$2&lt;0.05,0,VLOOKUP(P137,Alavanca!D:E,2,0)*K137/$M$7))</f>
        <v>2138.4503225806448</v>
      </c>
      <c r="T137" s="71">
        <v>748.45761290322559</v>
      </c>
      <c r="U137" s="71">
        <v>1389.992709677419</v>
      </c>
      <c r="V137" s="71">
        <f t="shared" ref="V137" ca="1" si="80">IF(N137=0,0,IF(SUM(T137:U137)=S137,0,IF(N137&gt;=L137,S137-SUM(T137:U137),0)))</f>
        <v>0</v>
      </c>
      <c r="W137" s="58" t="str">
        <f>IFERROR(VLOOKUP(B137,Expansao_marco2023!A:I,9,FALSE),"N")</f>
        <v>N</v>
      </c>
    </row>
  </sheetData>
  <autoFilter ref="A11:W136" xr:uid="{5C6A66B1-0B6A-4013-9DC1-4AA6005C2091}"/>
  <mergeCells count="4">
    <mergeCell ref="C1:E1"/>
    <mergeCell ref="H1:I1"/>
    <mergeCell ref="K1:P1"/>
    <mergeCell ref="R1:T1"/>
  </mergeCells>
  <dataValidations disablePrompts="1" count="1">
    <dataValidation allowBlank="1" showInputMessage="1" showErrorMessage="1" promptTitle="Informe o CPF do Promotor" prompt="Informe o CPF do promotor sem formatação e máscara._x000a_Deve ser único na plataforma._x000a__x000a_INFORMAÇÃO OBRIGATÓRIA." sqref="A14:A17" xr:uid="{DD993C27-748B-4E17-9530-C901B84A773C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A8AA8-F4C1-475C-8837-6E888CC49564}">
  <sheetPr filterMode="1">
    <tabColor theme="4" tint="-0.499984740745262"/>
  </sheetPr>
  <dimension ref="A1:Z1984"/>
  <sheetViews>
    <sheetView showGridLines="0" topLeftCell="N1" zoomScale="70" zoomScaleNormal="70" workbookViewId="0">
      <selection activeCell="Z3" sqref="Z3"/>
    </sheetView>
  </sheetViews>
  <sheetFormatPr defaultRowHeight="14.5"/>
  <cols>
    <col min="1" max="1" width="31" bestFit="1" customWidth="1"/>
    <col min="2" max="2" width="31" customWidth="1"/>
    <col min="3" max="3" width="46.81640625" bestFit="1" customWidth="1"/>
    <col min="4" max="4" width="12.453125" customWidth="1"/>
    <col min="5" max="5" width="3.453125" customWidth="1"/>
    <col min="6" max="6" width="14.1796875" customWidth="1"/>
    <col min="7" max="7" width="10.6328125" bestFit="1" customWidth="1"/>
    <col min="8" max="8" width="12.81640625" bestFit="1" customWidth="1"/>
    <col min="9" max="9" width="20.81640625" bestFit="1" customWidth="1"/>
    <col min="10" max="10" width="18.1796875" bestFit="1" customWidth="1"/>
    <col min="11" max="11" width="145.1796875" bestFit="1" customWidth="1"/>
    <col min="12" max="12" width="35.1796875" bestFit="1" customWidth="1"/>
    <col min="13" max="14" width="24.81640625" bestFit="1" customWidth="1"/>
    <col min="15" max="15" width="20.1796875" bestFit="1" customWidth="1"/>
    <col min="16" max="16" width="28" customWidth="1"/>
    <col min="17" max="17" width="23.08984375" customWidth="1"/>
    <col min="18" max="18" width="12.90625" bestFit="1" customWidth="1"/>
    <col min="19" max="19" width="12.54296875" bestFit="1" customWidth="1"/>
    <col min="20" max="20" width="17.81640625" bestFit="1" customWidth="1"/>
    <col min="21" max="21" width="28.453125" bestFit="1" customWidth="1"/>
    <col min="22" max="22" width="15.1796875" bestFit="1" customWidth="1"/>
    <col min="23" max="25" width="10.81640625" bestFit="1" customWidth="1"/>
    <col min="26" max="26" width="8.90625" bestFit="1" customWidth="1"/>
  </cols>
  <sheetData>
    <row r="1" spans="1:26">
      <c r="A1" s="110" t="s">
        <v>225</v>
      </c>
      <c r="B1" s="110" t="s">
        <v>562</v>
      </c>
      <c r="C1" s="110" t="s">
        <v>226</v>
      </c>
      <c r="D1" s="110" t="s">
        <v>227</v>
      </c>
      <c r="E1" s="110" t="s">
        <v>228</v>
      </c>
      <c r="F1" s="110" t="s">
        <v>229</v>
      </c>
      <c r="G1" s="110" t="s">
        <v>230</v>
      </c>
      <c r="H1" s="110" t="s">
        <v>231</v>
      </c>
      <c r="I1" s="110" t="s">
        <v>232</v>
      </c>
      <c r="J1" s="110" t="s">
        <v>233</v>
      </c>
      <c r="K1" s="110" t="s">
        <v>234</v>
      </c>
      <c r="L1" s="110" t="s">
        <v>235</v>
      </c>
      <c r="M1" s="110" t="s">
        <v>236</v>
      </c>
      <c r="N1" s="110" t="s">
        <v>237</v>
      </c>
      <c r="O1" s="110" t="s">
        <v>238</v>
      </c>
      <c r="P1" s="110" t="s">
        <v>239</v>
      </c>
      <c r="Q1" s="110" t="s">
        <v>240</v>
      </c>
      <c r="R1" s="110" t="s">
        <v>241</v>
      </c>
      <c r="S1" s="110" t="s">
        <v>242</v>
      </c>
      <c r="T1" s="110" t="s">
        <v>243</v>
      </c>
      <c r="U1" s="110" t="s">
        <v>244</v>
      </c>
      <c r="V1" s="110" t="s">
        <v>245</v>
      </c>
      <c r="W1" s="69" t="s">
        <v>2016</v>
      </c>
      <c r="X1" s="69" t="s">
        <v>4165</v>
      </c>
      <c r="Y1" s="69" t="s">
        <v>4164</v>
      </c>
      <c r="Z1" s="70" t="s">
        <v>476</v>
      </c>
    </row>
    <row r="2" spans="1:26" hidden="1">
      <c r="A2" t="s">
        <v>3155</v>
      </c>
      <c r="B2">
        <v>60573097313</v>
      </c>
      <c r="C2" t="s">
        <v>1135</v>
      </c>
      <c r="D2" t="s">
        <v>264</v>
      </c>
      <c r="E2" t="s">
        <v>54</v>
      </c>
      <c r="F2">
        <v>11358897</v>
      </c>
      <c r="G2" s="111">
        <v>44944</v>
      </c>
      <c r="H2" t="s">
        <v>1769</v>
      </c>
      <c r="I2" t="s">
        <v>248</v>
      </c>
      <c r="J2" t="s">
        <v>259</v>
      </c>
      <c r="K2" t="s">
        <v>1770</v>
      </c>
      <c r="L2" t="s">
        <v>251</v>
      </c>
      <c r="M2" t="s">
        <v>3154</v>
      </c>
      <c r="N2" t="s">
        <v>3154</v>
      </c>
      <c r="O2" s="111">
        <v>44950</v>
      </c>
      <c r="P2" t="s">
        <v>252</v>
      </c>
      <c r="Q2" t="s">
        <v>253</v>
      </c>
      <c r="R2">
        <v>44951</v>
      </c>
      <c r="S2" t="s">
        <v>254</v>
      </c>
      <c r="T2" t="s">
        <v>254</v>
      </c>
      <c r="U2" t="s">
        <v>254</v>
      </c>
      <c r="V2" t="s">
        <v>254</v>
      </c>
      <c r="W2">
        <v>8396.1</v>
      </c>
      <c r="X2">
        <v>41990.9</v>
      </c>
      <c r="Y2">
        <v>37442.980000000003</v>
      </c>
      <c r="Z2" s="27">
        <f>SUM(W2:Y2)</f>
        <v>87829.98000000001</v>
      </c>
    </row>
    <row r="3" spans="1:26">
      <c r="A3" t="s">
        <v>3155</v>
      </c>
      <c r="B3">
        <v>72637005149</v>
      </c>
      <c r="C3" t="s">
        <v>1818</v>
      </c>
      <c r="D3" t="s">
        <v>57</v>
      </c>
      <c r="E3" t="s">
        <v>58</v>
      </c>
      <c r="F3">
        <v>12185557</v>
      </c>
      <c r="G3" s="111">
        <v>44991</v>
      </c>
      <c r="H3" t="s">
        <v>3156</v>
      </c>
      <c r="I3" t="s">
        <v>255</v>
      </c>
      <c r="J3" t="s">
        <v>259</v>
      </c>
      <c r="K3" t="s">
        <v>1770</v>
      </c>
      <c r="L3" t="s">
        <v>251</v>
      </c>
      <c r="M3" t="s">
        <v>3154</v>
      </c>
      <c r="N3" t="s">
        <v>3154</v>
      </c>
      <c r="O3" s="111">
        <v>44998</v>
      </c>
      <c r="P3" t="s">
        <v>252</v>
      </c>
      <c r="Q3" t="s">
        <v>253</v>
      </c>
      <c r="R3">
        <v>44999</v>
      </c>
      <c r="S3" t="s">
        <v>254</v>
      </c>
      <c r="T3" t="s">
        <v>254</v>
      </c>
      <c r="U3" t="s">
        <v>254</v>
      </c>
      <c r="V3" t="s">
        <v>254</v>
      </c>
      <c r="W3">
        <v>0</v>
      </c>
      <c r="X3">
        <v>0</v>
      </c>
      <c r="Y3">
        <v>4649.2</v>
      </c>
      <c r="Z3" s="27">
        <f t="shared" ref="Z3:Z66" si="0">SUM(W3:Y3)</f>
        <v>4649.2</v>
      </c>
    </row>
    <row r="4" spans="1:26">
      <c r="A4" t="s">
        <v>3155</v>
      </c>
      <c r="B4">
        <v>4312367124</v>
      </c>
      <c r="C4" t="s">
        <v>2359</v>
      </c>
      <c r="D4" t="s">
        <v>57</v>
      </c>
      <c r="E4" t="s">
        <v>58</v>
      </c>
      <c r="F4">
        <v>783361</v>
      </c>
      <c r="G4" s="111">
        <v>45006</v>
      </c>
      <c r="H4" t="s">
        <v>3157</v>
      </c>
      <c r="I4" t="s">
        <v>271</v>
      </c>
      <c r="J4" t="s">
        <v>259</v>
      </c>
      <c r="K4" t="s">
        <v>2968</v>
      </c>
      <c r="L4" t="s">
        <v>251</v>
      </c>
      <c r="M4" t="s">
        <v>3154</v>
      </c>
      <c r="N4" t="s">
        <v>3154</v>
      </c>
      <c r="O4" s="111">
        <v>45014</v>
      </c>
      <c r="P4" t="s">
        <v>252</v>
      </c>
      <c r="Q4" t="s">
        <v>253</v>
      </c>
      <c r="R4">
        <v>45015</v>
      </c>
      <c r="S4" t="s">
        <v>254</v>
      </c>
      <c r="T4" t="s">
        <v>254</v>
      </c>
      <c r="U4" t="s">
        <v>254</v>
      </c>
      <c r="V4" t="s">
        <v>254</v>
      </c>
      <c r="W4">
        <v>0</v>
      </c>
      <c r="X4">
        <v>0</v>
      </c>
      <c r="Y4">
        <v>1129.8</v>
      </c>
      <c r="Z4" s="27">
        <f t="shared" si="0"/>
        <v>1129.8</v>
      </c>
    </row>
    <row r="5" spans="1:26">
      <c r="A5" t="s">
        <v>3155</v>
      </c>
      <c r="B5">
        <v>12773114639</v>
      </c>
      <c r="C5" t="s">
        <v>2343</v>
      </c>
      <c r="D5" t="s">
        <v>57</v>
      </c>
      <c r="E5" t="s">
        <v>58</v>
      </c>
      <c r="F5">
        <v>11286376</v>
      </c>
      <c r="G5" s="111">
        <v>44994</v>
      </c>
      <c r="H5" t="s">
        <v>3158</v>
      </c>
      <c r="I5" t="s">
        <v>255</v>
      </c>
      <c r="J5" t="s">
        <v>259</v>
      </c>
      <c r="K5" t="s">
        <v>1770</v>
      </c>
      <c r="L5" t="s">
        <v>251</v>
      </c>
      <c r="M5" t="s">
        <v>3154</v>
      </c>
      <c r="N5" t="s">
        <v>3154</v>
      </c>
      <c r="O5" s="111">
        <v>45002</v>
      </c>
      <c r="P5" t="s">
        <v>252</v>
      </c>
      <c r="Q5" t="s">
        <v>253</v>
      </c>
      <c r="R5" s="111">
        <v>45005</v>
      </c>
      <c r="S5" t="s">
        <v>254</v>
      </c>
      <c r="T5" t="s">
        <v>254</v>
      </c>
      <c r="U5" t="s">
        <v>254</v>
      </c>
      <c r="V5" t="s">
        <v>254</v>
      </c>
      <c r="W5">
        <v>0</v>
      </c>
      <c r="X5">
        <v>0</v>
      </c>
      <c r="Y5">
        <v>1660</v>
      </c>
      <c r="Z5" s="27">
        <f t="shared" si="0"/>
        <v>1660</v>
      </c>
    </row>
    <row r="6" spans="1:26">
      <c r="A6" t="s">
        <v>3155</v>
      </c>
      <c r="B6">
        <v>8507778445</v>
      </c>
      <c r="C6" t="s">
        <v>2212</v>
      </c>
      <c r="D6" t="s">
        <v>1527</v>
      </c>
      <c r="E6" t="s">
        <v>1528</v>
      </c>
      <c r="F6">
        <v>12224666</v>
      </c>
      <c r="G6" s="111">
        <v>44999</v>
      </c>
      <c r="H6" t="s">
        <v>3159</v>
      </c>
      <c r="I6" t="s">
        <v>255</v>
      </c>
      <c r="J6" t="s">
        <v>259</v>
      </c>
      <c r="K6" t="s">
        <v>1770</v>
      </c>
      <c r="L6" t="s">
        <v>251</v>
      </c>
      <c r="M6" t="s">
        <v>3154</v>
      </c>
      <c r="N6" t="s">
        <v>3154</v>
      </c>
      <c r="O6" s="111">
        <v>45000</v>
      </c>
      <c r="P6" t="s">
        <v>252</v>
      </c>
      <c r="Q6" t="s">
        <v>257</v>
      </c>
      <c r="R6" s="111">
        <v>45001</v>
      </c>
      <c r="S6" t="s">
        <v>254</v>
      </c>
      <c r="T6" t="s">
        <v>254</v>
      </c>
      <c r="U6" t="s">
        <v>254</v>
      </c>
      <c r="V6" t="s">
        <v>254</v>
      </c>
      <c r="W6">
        <v>0</v>
      </c>
      <c r="X6">
        <v>0</v>
      </c>
      <c r="Y6">
        <v>2.2000000000000002</v>
      </c>
      <c r="Z6" s="27">
        <f t="shared" si="0"/>
        <v>2.2000000000000002</v>
      </c>
    </row>
    <row r="7" spans="1:26">
      <c r="A7" t="s">
        <v>3155</v>
      </c>
      <c r="B7">
        <v>1394995474</v>
      </c>
      <c r="C7" t="s">
        <v>2116</v>
      </c>
      <c r="D7" t="s">
        <v>1527</v>
      </c>
      <c r="E7" t="s">
        <v>1528</v>
      </c>
      <c r="F7">
        <v>12214042</v>
      </c>
      <c r="G7" s="111">
        <v>44994</v>
      </c>
      <c r="H7" t="s">
        <v>3160</v>
      </c>
      <c r="I7" t="s">
        <v>255</v>
      </c>
      <c r="J7" t="s">
        <v>249</v>
      </c>
      <c r="K7" t="s">
        <v>250</v>
      </c>
      <c r="L7" t="s">
        <v>251</v>
      </c>
      <c r="M7" t="s">
        <v>3154</v>
      </c>
      <c r="N7" t="s">
        <v>3154</v>
      </c>
      <c r="O7" s="111">
        <v>44994</v>
      </c>
      <c r="P7" t="s">
        <v>252</v>
      </c>
      <c r="Q7" t="s">
        <v>253</v>
      </c>
      <c r="R7" s="111">
        <v>44996</v>
      </c>
      <c r="S7" t="s">
        <v>254</v>
      </c>
      <c r="T7" t="s">
        <v>254</v>
      </c>
      <c r="U7" t="s">
        <v>254</v>
      </c>
      <c r="V7" t="s">
        <v>254</v>
      </c>
      <c r="W7">
        <v>0</v>
      </c>
      <c r="X7">
        <v>0</v>
      </c>
      <c r="Y7">
        <v>6009</v>
      </c>
      <c r="Z7" s="27">
        <f t="shared" si="0"/>
        <v>6009</v>
      </c>
    </row>
    <row r="8" spans="1:26">
      <c r="A8" t="s">
        <v>3155</v>
      </c>
      <c r="B8">
        <v>1394995474</v>
      </c>
      <c r="C8" t="s">
        <v>2116</v>
      </c>
      <c r="D8" t="s">
        <v>1691</v>
      </c>
      <c r="E8" t="s">
        <v>1528</v>
      </c>
      <c r="F8">
        <v>12203579</v>
      </c>
      <c r="G8" s="111">
        <v>44992</v>
      </c>
      <c r="H8" t="s">
        <v>3161</v>
      </c>
      <c r="I8" t="s">
        <v>255</v>
      </c>
      <c r="J8" t="s">
        <v>249</v>
      </c>
      <c r="K8" t="s">
        <v>250</v>
      </c>
      <c r="L8" t="s">
        <v>251</v>
      </c>
      <c r="M8" t="s">
        <v>3154</v>
      </c>
      <c r="N8" t="s">
        <v>3154</v>
      </c>
      <c r="O8" s="111">
        <v>44992</v>
      </c>
      <c r="P8" t="s">
        <v>252</v>
      </c>
      <c r="Q8" t="s">
        <v>253</v>
      </c>
      <c r="R8" s="111">
        <v>44993</v>
      </c>
      <c r="S8" t="s">
        <v>254</v>
      </c>
      <c r="T8" t="s">
        <v>254</v>
      </c>
      <c r="U8" t="s">
        <v>254</v>
      </c>
      <c r="V8" t="s">
        <v>254</v>
      </c>
      <c r="W8">
        <v>0</v>
      </c>
      <c r="X8">
        <v>0</v>
      </c>
      <c r="Y8">
        <v>3290</v>
      </c>
      <c r="Z8" s="27">
        <f t="shared" si="0"/>
        <v>3290</v>
      </c>
    </row>
    <row r="9" spans="1:26">
      <c r="A9" t="s">
        <v>3155</v>
      </c>
      <c r="B9">
        <v>1394995474</v>
      </c>
      <c r="C9" t="s">
        <v>2116</v>
      </c>
      <c r="D9" t="s">
        <v>1691</v>
      </c>
      <c r="E9" t="s">
        <v>1528</v>
      </c>
      <c r="F9">
        <v>12209264</v>
      </c>
      <c r="G9" s="111">
        <v>44993</v>
      </c>
      <c r="H9" t="s">
        <v>3162</v>
      </c>
      <c r="I9" t="s">
        <v>255</v>
      </c>
      <c r="J9" t="s">
        <v>249</v>
      </c>
      <c r="K9" t="s">
        <v>250</v>
      </c>
      <c r="L9" t="s">
        <v>251</v>
      </c>
      <c r="M9" t="s">
        <v>3154</v>
      </c>
      <c r="N9" t="s">
        <v>3154</v>
      </c>
      <c r="O9" s="111">
        <v>44993</v>
      </c>
      <c r="P9" t="s">
        <v>252</v>
      </c>
      <c r="Q9" t="s">
        <v>253</v>
      </c>
      <c r="R9">
        <v>44994</v>
      </c>
      <c r="S9" t="s">
        <v>254</v>
      </c>
      <c r="T9" t="s">
        <v>254</v>
      </c>
      <c r="U9" t="s">
        <v>254</v>
      </c>
      <c r="V9" t="s">
        <v>254</v>
      </c>
      <c r="W9">
        <v>0</v>
      </c>
      <c r="X9">
        <v>0</v>
      </c>
      <c r="Y9">
        <v>883.5</v>
      </c>
      <c r="Z9" s="27">
        <f t="shared" si="0"/>
        <v>883.5</v>
      </c>
    </row>
    <row r="10" spans="1:26">
      <c r="A10" t="s">
        <v>3155</v>
      </c>
      <c r="B10">
        <v>1394995474</v>
      </c>
      <c r="C10" t="s">
        <v>2116</v>
      </c>
      <c r="D10" t="s">
        <v>1691</v>
      </c>
      <c r="E10" t="s">
        <v>1528</v>
      </c>
      <c r="F10">
        <v>12210759</v>
      </c>
      <c r="G10" s="111">
        <v>44993</v>
      </c>
      <c r="H10" t="s">
        <v>3163</v>
      </c>
      <c r="I10" t="s">
        <v>255</v>
      </c>
      <c r="J10" t="s">
        <v>249</v>
      </c>
      <c r="K10" t="s">
        <v>250</v>
      </c>
      <c r="L10" t="s">
        <v>251</v>
      </c>
      <c r="M10" t="s">
        <v>3154</v>
      </c>
      <c r="N10" t="s">
        <v>3154</v>
      </c>
      <c r="O10" s="111">
        <v>44993</v>
      </c>
      <c r="P10" t="s">
        <v>252</v>
      </c>
      <c r="Q10" t="s">
        <v>253</v>
      </c>
      <c r="R10" s="111">
        <v>44994</v>
      </c>
      <c r="S10" t="s">
        <v>254</v>
      </c>
      <c r="T10" t="s">
        <v>254</v>
      </c>
      <c r="U10" t="s">
        <v>254</v>
      </c>
      <c r="V10" t="s">
        <v>254</v>
      </c>
      <c r="W10">
        <v>0</v>
      </c>
      <c r="X10">
        <v>0</v>
      </c>
      <c r="Y10">
        <v>1508.5</v>
      </c>
      <c r="Z10" s="27">
        <f t="shared" si="0"/>
        <v>1508.5</v>
      </c>
    </row>
    <row r="11" spans="1:26" hidden="1">
      <c r="A11" t="s">
        <v>3155</v>
      </c>
      <c r="B11">
        <v>3082668159</v>
      </c>
      <c r="C11" t="s">
        <v>1526</v>
      </c>
      <c r="D11" t="s">
        <v>1527</v>
      </c>
      <c r="E11" t="s">
        <v>1528</v>
      </c>
      <c r="F11">
        <v>430085</v>
      </c>
      <c r="G11" s="111">
        <v>44965</v>
      </c>
      <c r="H11" t="s">
        <v>2366</v>
      </c>
      <c r="I11" t="s">
        <v>271</v>
      </c>
      <c r="J11" t="s">
        <v>249</v>
      </c>
      <c r="K11" t="s">
        <v>832</v>
      </c>
      <c r="L11" t="s">
        <v>251</v>
      </c>
      <c r="M11" t="s">
        <v>3154</v>
      </c>
      <c r="N11" t="s">
        <v>3154</v>
      </c>
      <c r="O11" s="111">
        <v>44972</v>
      </c>
      <c r="P11" t="s">
        <v>252</v>
      </c>
      <c r="Q11" t="s">
        <v>1406</v>
      </c>
      <c r="R11" s="111"/>
      <c r="S11" t="s">
        <v>254</v>
      </c>
      <c r="T11" t="s">
        <v>254</v>
      </c>
      <c r="U11" t="s">
        <v>254</v>
      </c>
      <c r="V11" t="s">
        <v>254</v>
      </c>
      <c r="W11">
        <v>0</v>
      </c>
      <c r="X11">
        <v>0</v>
      </c>
      <c r="Y11">
        <v>0</v>
      </c>
      <c r="Z11" s="27">
        <f t="shared" si="0"/>
        <v>0</v>
      </c>
    </row>
    <row r="12" spans="1:26">
      <c r="A12" t="s">
        <v>3155</v>
      </c>
      <c r="B12">
        <v>9408588436</v>
      </c>
      <c r="C12" t="s">
        <v>1526</v>
      </c>
      <c r="D12" t="s">
        <v>1527</v>
      </c>
      <c r="E12" t="s">
        <v>1528</v>
      </c>
      <c r="F12">
        <v>652506</v>
      </c>
      <c r="G12" s="111">
        <v>44996</v>
      </c>
      <c r="H12" t="s">
        <v>3164</v>
      </c>
      <c r="I12" t="s">
        <v>255</v>
      </c>
      <c r="J12" t="s">
        <v>249</v>
      </c>
      <c r="K12" t="s">
        <v>250</v>
      </c>
      <c r="L12" t="s">
        <v>251</v>
      </c>
      <c r="M12" t="s">
        <v>3154</v>
      </c>
      <c r="N12" t="s">
        <v>3154</v>
      </c>
      <c r="O12" s="111">
        <v>44998</v>
      </c>
      <c r="P12" t="s">
        <v>252</v>
      </c>
      <c r="Q12" t="s">
        <v>282</v>
      </c>
      <c r="R12" s="111">
        <v>45000</v>
      </c>
      <c r="S12" t="s">
        <v>254</v>
      </c>
      <c r="T12" t="s">
        <v>254</v>
      </c>
      <c r="U12" t="s">
        <v>254</v>
      </c>
      <c r="V12" t="s">
        <v>254</v>
      </c>
      <c r="W12">
        <v>0</v>
      </c>
      <c r="X12">
        <v>0</v>
      </c>
      <c r="Y12">
        <v>0</v>
      </c>
      <c r="Z12" s="27">
        <f t="shared" si="0"/>
        <v>0</v>
      </c>
    </row>
    <row r="13" spans="1:26">
      <c r="A13" t="s">
        <v>3155</v>
      </c>
      <c r="B13">
        <v>9408588436</v>
      </c>
      <c r="C13" t="s">
        <v>1526</v>
      </c>
      <c r="D13" t="s">
        <v>1527</v>
      </c>
      <c r="E13" t="s">
        <v>1528</v>
      </c>
      <c r="F13">
        <v>10725602</v>
      </c>
      <c r="G13" s="111">
        <v>44985</v>
      </c>
      <c r="H13" t="s">
        <v>3165</v>
      </c>
      <c r="I13" t="s">
        <v>260</v>
      </c>
      <c r="J13" t="s">
        <v>3154</v>
      </c>
      <c r="K13" t="s">
        <v>3154</v>
      </c>
      <c r="L13" t="s">
        <v>251</v>
      </c>
      <c r="M13" t="s">
        <v>3154</v>
      </c>
      <c r="N13" t="s">
        <v>3154</v>
      </c>
      <c r="O13" s="111">
        <v>44986</v>
      </c>
      <c r="P13" t="s">
        <v>252</v>
      </c>
      <c r="Q13" t="s">
        <v>253</v>
      </c>
      <c r="R13" s="111">
        <v>44988</v>
      </c>
      <c r="S13" t="s">
        <v>254</v>
      </c>
      <c r="T13" t="s">
        <v>254</v>
      </c>
      <c r="U13" t="s">
        <v>254</v>
      </c>
      <c r="V13" t="s">
        <v>254</v>
      </c>
      <c r="W13">
        <v>0</v>
      </c>
      <c r="X13">
        <v>0</v>
      </c>
      <c r="Y13">
        <v>109</v>
      </c>
      <c r="Z13" s="27">
        <f t="shared" si="0"/>
        <v>109</v>
      </c>
    </row>
    <row r="14" spans="1:26" hidden="1">
      <c r="A14" t="s">
        <v>3155</v>
      </c>
      <c r="B14">
        <v>9408588436</v>
      </c>
      <c r="C14" t="s">
        <v>1526</v>
      </c>
      <c r="D14" t="s">
        <v>1527</v>
      </c>
      <c r="E14" t="s">
        <v>1528</v>
      </c>
      <c r="F14">
        <v>10970289</v>
      </c>
      <c r="G14" s="111">
        <v>44973</v>
      </c>
      <c r="H14" t="s">
        <v>2368</v>
      </c>
      <c r="I14" t="s">
        <v>255</v>
      </c>
      <c r="J14" t="s">
        <v>249</v>
      </c>
      <c r="K14" t="s">
        <v>250</v>
      </c>
      <c r="L14" t="s">
        <v>251</v>
      </c>
      <c r="M14" t="s">
        <v>3154</v>
      </c>
      <c r="N14" t="s">
        <v>3154</v>
      </c>
      <c r="O14" s="111">
        <v>44977</v>
      </c>
      <c r="P14" t="s">
        <v>252</v>
      </c>
      <c r="Q14" t="s">
        <v>1406</v>
      </c>
      <c r="R14" s="111"/>
      <c r="S14" t="s">
        <v>254</v>
      </c>
      <c r="T14" t="s">
        <v>254</v>
      </c>
      <c r="U14" t="s">
        <v>254</v>
      </c>
      <c r="V14" t="s">
        <v>254</v>
      </c>
      <c r="W14">
        <v>0</v>
      </c>
      <c r="X14">
        <v>0</v>
      </c>
      <c r="Y14">
        <v>0</v>
      </c>
      <c r="Z14" s="27">
        <f t="shared" si="0"/>
        <v>0</v>
      </c>
    </row>
    <row r="15" spans="1:26" hidden="1">
      <c r="A15" t="s">
        <v>3155</v>
      </c>
      <c r="B15">
        <v>9408588436</v>
      </c>
      <c r="C15" t="s">
        <v>1526</v>
      </c>
      <c r="D15" t="s">
        <v>1527</v>
      </c>
      <c r="E15" t="s">
        <v>1528</v>
      </c>
      <c r="F15">
        <v>12043532</v>
      </c>
      <c r="G15" s="111">
        <v>44952</v>
      </c>
      <c r="H15" t="s">
        <v>1529</v>
      </c>
      <c r="I15" t="s">
        <v>248</v>
      </c>
      <c r="J15" t="s">
        <v>249</v>
      </c>
      <c r="K15" t="s">
        <v>268</v>
      </c>
      <c r="L15" t="s">
        <v>251</v>
      </c>
      <c r="M15" t="s">
        <v>3154</v>
      </c>
      <c r="N15" t="s">
        <v>3154</v>
      </c>
      <c r="O15" s="111">
        <v>44953</v>
      </c>
      <c r="P15" t="s">
        <v>252</v>
      </c>
      <c r="Q15" t="s">
        <v>282</v>
      </c>
      <c r="R15" s="111">
        <v>44979</v>
      </c>
      <c r="S15" t="s">
        <v>254</v>
      </c>
      <c r="T15" t="s">
        <v>254</v>
      </c>
      <c r="U15" t="s">
        <v>254</v>
      </c>
      <c r="V15" t="s">
        <v>254</v>
      </c>
      <c r="W15">
        <v>0</v>
      </c>
      <c r="X15">
        <v>425.6</v>
      </c>
      <c r="Y15">
        <v>0</v>
      </c>
      <c r="Z15" s="27">
        <f t="shared" si="0"/>
        <v>425.6</v>
      </c>
    </row>
    <row r="16" spans="1:26" hidden="1">
      <c r="A16" t="s">
        <v>3155</v>
      </c>
      <c r="B16">
        <v>9408588436</v>
      </c>
      <c r="C16" t="s">
        <v>1526</v>
      </c>
      <c r="D16" t="s">
        <v>1527</v>
      </c>
      <c r="E16" t="s">
        <v>1528</v>
      </c>
      <c r="F16">
        <v>12060551</v>
      </c>
      <c r="G16" s="111">
        <v>44956</v>
      </c>
      <c r="H16" t="s">
        <v>1530</v>
      </c>
      <c r="I16" t="s">
        <v>255</v>
      </c>
      <c r="J16" t="s">
        <v>249</v>
      </c>
      <c r="K16" t="s">
        <v>250</v>
      </c>
      <c r="L16" t="s">
        <v>251</v>
      </c>
      <c r="M16" t="s">
        <v>3154</v>
      </c>
      <c r="N16" t="s">
        <v>3154</v>
      </c>
      <c r="O16" s="111">
        <v>44957</v>
      </c>
      <c r="P16" t="s">
        <v>252</v>
      </c>
      <c r="Q16" t="s">
        <v>253</v>
      </c>
      <c r="R16">
        <v>44980</v>
      </c>
      <c r="S16" t="s">
        <v>254</v>
      </c>
      <c r="T16" t="s">
        <v>254</v>
      </c>
      <c r="U16" t="s">
        <v>254</v>
      </c>
      <c r="V16" t="s">
        <v>254</v>
      </c>
      <c r="W16">
        <v>0</v>
      </c>
      <c r="X16">
        <v>49.5</v>
      </c>
      <c r="Y16">
        <v>1061</v>
      </c>
      <c r="Z16" s="27">
        <f t="shared" si="0"/>
        <v>1110.5</v>
      </c>
    </row>
    <row r="17" spans="1:26" hidden="1">
      <c r="A17" t="s">
        <v>3155</v>
      </c>
      <c r="B17">
        <v>9408588436</v>
      </c>
      <c r="C17" t="s">
        <v>1526</v>
      </c>
      <c r="D17" t="s">
        <v>1527</v>
      </c>
      <c r="E17" t="s">
        <v>1528</v>
      </c>
      <c r="F17">
        <v>12060764</v>
      </c>
      <c r="G17" s="111">
        <v>44957</v>
      </c>
      <c r="H17" t="s">
        <v>2369</v>
      </c>
      <c r="I17" t="s">
        <v>255</v>
      </c>
      <c r="J17" t="s">
        <v>249</v>
      </c>
      <c r="K17" t="s">
        <v>250</v>
      </c>
      <c r="L17" t="s">
        <v>251</v>
      </c>
      <c r="M17" t="s">
        <v>3154</v>
      </c>
      <c r="N17" t="s">
        <v>3154</v>
      </c>
      <c r="O17" s="111">
        <v>44958</v>
      </c>
      <c r="P17" t="s">
        <v>252</v>
      </c>
      <c r="Q17" t="s">
        <v>253</v>
      </c>
      <c r="R17" s="111">
        <v>44993</v>
      </c>
      <c r="S17" t="s">
        <v>254</v>
      </c>
      <c r="T17" t="s">
        <v>254</v>
      </c>
      <c r="U17" t="s">
        <v>254</v>
      </c>
      <c r="V17" t="s">
        <v>254</v>
      </c>
      <c r="W17">
        <v>0</v>
      </c>
      <c r="X17">
        <v>0</v>
      </c>
      <c r="Y17">
        <v>2954.75</v>
      </c>
      <c r="Z17" s="27">
        <f t="shared" si="0"/>
        <v>2954.75</v>
      </c>
    </row>
    <row r="18" spans="1:26" hidden="1">
      <c r="A18" t="s">
        <v>3155</v>
      </c>
      <c r="B18">
        <v>9408588436</v>
      </c>
      <c r="C18" t="s">
        <v>1526</v>
      </c>
      <c r="D18" t="s">
        <v>1527</v>
      </c>
      <c r="E18" t="s">
        <v>1528</v>
      </c>
      <c r="F18">
        <v>12079169</v>
      </c>
      <c r="G18" s="111">
        <v>44959</v>
      </c>
      <c r="H18" t="s">
        <v>2370</v>
      </c>
      <c r="I18" t="s">
        <v>255</v>
      </c>
      <c r="J18" t="s">
        <v>249</v>
      </c>
      <c r="K18" t="s">
        <v>250</v>
      </c>
      <c r="L18" t="s">
        <v>251</v>
      </c>
      <c r="M18" t="s">
        <v>3154</v>
      </c>
      <c r="N18" t="s">
        <v>3154</v>
      </c>
      <c r="O18" s="111">
        <v>44960</v>
      </c>
      <c r="P18" t="s">
        <v>252</v>
      </c>
      <c r="Q18" t="s">
        <v>257</v>
      </c>
      <c r="R18" s="111"/>
      <c r="S18" t="s">
        <v>254</v>
      </c>
      <c r="T18" t="s">
        <v>254</v>
      </c>
      <c r="U18" t="s">
        <v>254</v>
      </c>
      <c r="V18" t="s">
        <v>254</v>
      </c>
      <c r="W18">
        <v>0</v>
      </c>
      <c r="X18">
        <v>0</v>
      </c>
      <c r="Y18">
        <v>0</v>
      </c>
      <c r="Z18" s="27">
        <f t="shared" si="0"/>
        <v>0</v>
      </c>
    </row>
    <row r="19" spans="1:26" hidden="1">
      <c r="A19" t="s">
        <v>3155</v>
      </c>
      <c r="B19">
        <v>9408588436</v>
      </c>
      <c r="C19" t="s">
        <v>1526</v>
      </c>
      <c r="D19" t="s">
        <v>1527</v>
      </c>
      <c r="E19" t="s">
        <v>1528</v>
      </c>
      <c r="F19">
        <v>12079461</v>
      </c>
      <c r="G19" s="111">
        <v>44958</v>
      </c>
      <c r="H19" t="s">
        <v>2371</v>
      </c>
      <c r="I19" t="s">
        <v>255</v>
      </c>
      <c r="J19" t="s">
        <v>249</v>
      </c>
      <c r="K19" t="s">
        <v>250</v>
      </c>
      <c r="L19" t="s">
        <v>251</v>
      </c>
      <c r="M19" t="s">
        <v>3154</v>
      </c>
      <c r="N19" t="s">
        <v>3154</v>
      </c>
      <c r="O19" s="111">
        <v>44960</v>
      </c>
      <c r="P19" t="s">
        <v>252</v>
      </c>
      <c r="Q19" t="s">
        <v>253</v>
      </c>
      <c r="R19" s="111">
        <v>44980</v>
      </c>
      <c r="S19" t="s">
        <v>254</v>
      </c>
      <c r="T19" t="s">
        <v>254</v>
      </c>
      <c r="U19" t="s">
        <v>254</v>
      </c>
      <c r="V19" t="s">
        <v>254</v>
      </c>
      <c r="W19">
        <v>0</v>
      </c>
      <c r="X19">
        <v>60</v>
      </c>
      <c r="Y19">
        <v>121.01</v>
      </c>
      <c r="Z19" s="27">
        <f t="shared" si="0"/>
        <v>181.01</v>
      </c>
    </row>
    <row r="20" spans="1:26" hidden="1">
      <c r="A20" t="s">
        <v>3155</v>
      </c>
      <c r="B20">
        <v>9408588436</v>
      </c>
      <c r="C20" t="s">
        <v>1526</v>
      </c>
      <c r="D20" t="s">
        <v>1527</v>
      </c>
      <c r="E20" t="s">
        <v>1528</v>
      </c>
      <c r="F20">
        <v>12090881</v>
      </c>
      <c r="G20" s="111">
        <v>44960</v>
      </c>
      <c r="H20" t="s">
        <v>2372</v>
      </c>
      <c r="I20" t="s">
        <v>255</v>
      </c>
      <c r="J20" t="s">
        <v>249</v>
      </c>
      <c r="K20" t="s">
        <v>268</v>
      </c>
      <c r="L20" t="s">
        <v>251</v>
      </c>
      <c r="M20" t="s">
        <v>3154</v>
      </c>
      <c r="N20" t="s">
        <v>3154</v>
      </c>
      <c r="O20" s="111">
        <v>44963</v>
      </c>
      <c r="P20" t="s">
        <v>252</v>
      </c>
      <c r="Q20" t="s">
        <v>253</v>
      </c>
      <c r="R20" s="111">
        <v>44980</v>
      </c>
      <c r="S20" t="s">
        <v>254</v>
      </c>
      <c r="T20" t="s">
        <v>254</v>
      </c>
      <c r="U20" t="s">
        <v>254</v>
      </c>
      <c r="V20" t="s">
        <v>254</v>
      </c>
      <c r="W20">
        <v>0</v>
      </c>
      <c r="X20">
        <v>0</v>
      </c>
      <c r="Y20">
        <v>3939.03</v>
      </c>
      <c r="Z20" s="27">
        <f t="shared" si="0"/>
        <v>3939.03</v>
      </c>
    </row>
    <row r="21" spans="1:26" hidden="1">
      <c r="A21" t="s">
        <v>3155</v>
      </c>
      <c r="B21">
        <v>9408588436</v>
      </c>
      <c r="C21" t="s">
        <v>1526</v>
      </c>
      <c r="D21" t="s">
        <v>1527</v>
      </c>
      <c r="E21" t="s">
        <v>1528</v>
      </c>
      <c r="F21">
        <v>12095513</v>
      </c>
      <c r="G21" s="111">
        <v>44961</v>
      </c>
      <c r="H21" t="s">
        <v>2373</v>
      </c>
      <c r="I21" t="s">
        <v>255</v>
      </c>
      <c r="J21" t="s">
        <v>249</v>
      </c>
      <c r="K21" t="s">
        <v>250</v>
      </c>
      <c r="L21" t="s">
        <v>251</v>
      </c>
      <c r="M21" t="s">
        <v>3154</v>
      </c>
      <c r="N21" t="s">
        <v>3154</v>
      </c>
      <c r="O21" s="111">
        <v>44963</v>
      </c>
      <c r="P21" t="s">
        <v>252</v>
      </c>
      <c r="Q21" t="s">
        <v>253</v>
      </c>
      <c r="R21" s="111">
        <v>44980</v>
      </c>
      <c r="S21" t="s">
        <v>254</v>
      </c>
      <c r="T21" t="s">
        <v>254</v>
      </c>
      <c r="U21" t="s">
        <v>254</v>
      </c>
      <c r="V21" t="s">
        <v>254</v>
      </c>
      <c r="W21">
        <v>0</v>
      </c>
      <c r="X21">
        <v>485</v>
      </c>
      <c r="Y21">
        <v>2287</v>
      </c>
      <c r="Z21" s="27">
        <f t="shared" si="0"/>
        <v>2772</v>
      </c>
    </row>
    <row r="22" spans="1:26" hidden="1">
      <c r="A22" t="s">
        <v>3155</v>
      </c>
      <c r="B22">
        <v>9408588436</v>
      </c>
      <c r="C22" t="s">
        <v>1526</v>
      </c>
      <c r="D22" t="s">
        <v>1527</v>
      </c>
      <c r="E22" t="s">
        <v>1528</v>
      </c>
      <c r="F22">
        <v>12110314</v>
      </c>
      <c r="G22" s="111">
        <v>44966</v>
      </c>
      <c r="H22" t="s">
        <v>2374</v>
      </c>
      <c r="I22" t="s">
        <v>248</v>
      </c>
      <c r="J22" t="s">
        <v>259</v>
      </c>
      <c r="K22" t="s">
        <v>250</v>
      </c>
      <c r="L22" t="s">
        <v>251</v>
      </c>
      <c r="M22" t="s">
        <v>3154</v>
      </c>
      <c r="N22" t="s">
        <v>3154</v>
      </c>
      <c r="O22" s="111">
        <v>44966</v>
      </c>
      <c r="P22" t="s">
        <v>252</v>
      </c>
      <c r="Q22" t="s">
        <v>282</v>
      </c>
      <c r="R22" s="111">
        <v>44968</v>
      </c>
      <c r="S22" t="s">
        <v>254</v>
      </c>
      <c r="T22" t="s">
        <v>254</v>
      </c>
      <c r="U22" t="s">
        <v>254</v>
      </c>
      <c r="V22" t="s">
        <v>254</v>
      </c>
      <c r="W22">
        <v>0</v>
      </c>
      <c r="X22">
        <v>535.42999999999995</v>
      </c>
      <c r="Y22">
        <v>0</v>
      </c>
      <c r="Z22" s="27">
        <f t="shared" si="0"/>
        <v>535.42999999999995</v>
      </c>
    </row>
    <row r="23" spans="1:26" hidden="1">
      <c r="A23" t="s">
        <v>3155</v>
      </c>
      <c r="B23">
        <v>9408588436</v>
      </c>
      <c r="C23" t="s">
        <v>1526</v>
      </c>
      <c r="D23" t="s">
        <v>1527</v>
      </c>
      <c r="E23" t="s">
        <v>1528</v>
      </c>
      <c r="F23">
        <v>12116735</v>
      </c>
      <c r="G23" s="111">
        <v>44967</v>
      </c>
      <c r="H23" t="s">
        <v>2375</v>
      </c>
      <c r="I23" t="s">
        <v>260</v>
      </c>
      <c r="J23" t="s">
        <v>3154</v>
      </c>
      <c r="K23" t="s">
        <v>3154</v>
      </c>
      <c r="L23" t="s">
        <v>251</v>
      </c>
      <c r="M23" t="s">
        <v>3154</v>
      </c>
      <c r="N23" t="s">
        <v>3154</v>
      </c>
      <c r="O23" s="111">
        <v>44972</v>
      </c>
      <c r="P23" t="s">
        <v>252</v>
      </c>
      <c r="Q23" t="s">
        <v>263</v>
      </c>
      <c r="R23">
        <v>44991</v>
      </c>
      <c r="S23" t="s">
        <v>254</v>
      </c>
      <c r="T23" t="s">
        <v>254</v>
      </c>
      <c r="U23" t="s">
        <v>254</v>
      </c>
      <c r="V23" t="s">
        <v>254</v>
      </c>
      <c r="W23">
        <v>0</v>
      </c>
      <c r="X23">
        <v>0</v>
      </c>
      <c r="Y23">
        <v>0</v>
      </c>
      <c r="Z23" s="27">
        <f t="shared" si="0"/>
        <v>0</v>
      </c>
    </row>
    <row r="24" spans="1:26" hidden="1">
      <c r="A24" t="s">
        <v>3155</v>
      </c>
      <c r="B24">
        <v>9408588436</v>
      </c>
      <c r="C24" t="s">
        <v>1526</v>
      </c>
      <c r="D24" t="s">
        <v>1527</v>
      </c>
      <c r="E24" t="s">
        <v>1528</v>
      </c>
      <c r="F24">
        <v>12120762</v>
      </c>
      <c r="G24" s="111">
        <v>44972</v>
      </c>
      <c r="H24" t="s">
        <v>2376</v>
      </c>
      <c r="I24" t="s">
        <v>260</v>
      </c>
      <c r="J24" t="s">
        <v>3154</v>
      </c>
      <c r="K24" t="s">
        <v>3154</v>
      </c>
      <c r="L24" t="s">
        <v>251</v>
      </c>
      <c r="M24" t="s">
        <v>3154</v>
      </c>
      <c r="N24" t="s">
        <v>3154</v>
      </c>
      <c r="O24" s="111">
        <v>44973</v>
      </c>
      <c r="P24" t="s">
        <v>252</v>
      </c>
      <c r="Q24" t="s">
        <v>253</v>
      </c>
      <c r="R24" s="111">
        <v>44988</v>
      </c>
      <c r="S24" t="s">
        <v>254</v>
      </c>
      <c r="T24" t="s">
        <v>254</v>
      </c>
      <c r="U24" t="s">
        <v>254</v>
      </c>
      <c r="V24" t="s">
        <v>254</v>
      </c>
      <c r="W24">
        <v>0</v>
      </c>
      <c r="X24">
        <v>0</v>
      </c>
      <c r="Y24">
        <v>1</v>
      </c>
      <c r="Z24" s="27">
        <f t="shared" si="0"/>
        <v>1</v>
      </c>
    </row>
    <row r="25" spans="1:26" hidden="1">
      <c r="A25" t="s">
        <v>3155</v>
      </c>
      <c r="B25">
        <v>9408588436</v>
      </c>
      <c r="C25" t="s">
        <v>1526</v>
      </c>
      <c r="D25" t="s">
        <v>1527</v>
      </c>
      <c r="E25" t="s">
        <v>1528</v>
      </c>
      <c r="F25">
        <v>12126652</v>
      </c>
      <c r="G25" s="111">
        <v>44971</v>
      </c>
      <c r="H25" t="s">
        <v>2377</v>
      </c>
      <c r="I25" t="s">
        <v>248</v>
      </c>
      <c r="J25" t="s">
        <v>259</v>
      </c>
      <c r="K25" t="s">
        <v>250</v>
      </c>
      <c r="L25" t="s">
        <v>251</v>
      </c>
      <c r="M25" t="s">
        <v>3154</v>
      </c>
      <c r="N25" t="s">
        <v>3154</v>
      </c>
      <c r="O25" s="111">
        <v>44972</v>
      </c>
      <c r="P25" t="s">
        <v>252</v>
      </c>
      <c r="Q25" t="s">
        <v>257</v>
      </c>
      <c r="R25" s="111">
        <v>44994</v>
      </c>
      <c r="S25" t="s">
        <v>254</v>
      </c>
      <c r="T25" t="s">
        <v>254</v>
      </c>
      <c r="U25" t="s">
        <v>254</v>
      </c>
      <c r="V25" t="s">
        <v>254</v>
      </c>
      <c r="W25">
        <v>0</v>
      </c>
      <c r="X25">
        <v>0</v>
      </c>
      <c r="Y25">
        <v>0</v>
      </c>
      <c r="Z25" s="27">
        <f t="shared" si="0"/>
        <v>0</v>
      </c>
    </row>
    <row r="26" spans="1:26" hidden="1">
      <c r="A26" t="s">
        <v>3155</v>
      </c>
      <c r="B26">
        <v>9408588436</v>
      </c>
      <c r="C26" t="s">
        <v>1526</v>
      </c>
      <c r="D26" t="s">
        <v>1527</v>
      </c>
      <c r="E26" t="s">
        <v>1528</v>
      </c>
      <c r="F26">
        <v>12148771</v>
      </c>
      <c r="G26" s="111">
        <v>44980</v>
      </c>
      <c r="H26" t="s">
        <v>2378</v>
      </c>
      <c r="I26" t="s">
        <v>260</v>
      </c>
      <c r="J26" t="s">
        <v>249</v>
      </c>
      <c r="K26" t="s">
        <v>250</v>
      </c>
      <c r="L26" t="s">
        <v>251</v>
      </c>
      <c r="M26" t="s">
        <v>3154</v>
      </c>
      <c r="N26" t="s">
        <v>3154</v>
      </c>
      <c r="O26" s="111">
        <v>44981</v>
      </c>
      <c r="P26" t="s">
        <v>252</v>
      </c>
      <c r="Q26" t="s">
        <v>257</v>
      </c>
      <c r="R26" s="111"/>
      <c r="S26" t="s">
        <v>254</v>
      </c>
      <c r="T26" t="s">
        <v>254</v>
      </c>
      <c r="U26" t="s">
        <v>254</v>
      </c>
      <c r="V26" t="s">
        <v>254</v>
      </c>
      <c r="W26">
        <v>0</v>
      </c>
      <c r="X26">
        <v>0</v>
      </c>
      <c r="Y26">
        <v>0</v>
      </c>
      <c r="Z26" s="27">
        <f t="shared" si="0"/>
        <v>0</v>
      </c>
    </row>
    <row r="27" spans="1:26" hidden="1">
      <c r="A27" t="s">
        <v>3155</v>
      </c>
      <c r="B27">
        <v>9408588436</v>
      </c>
      <c r="C27" t="s">
        <v>1526</v>
      </c>
      <c r="D27" t="s">
        <v>1527</v>
      </c>
      <c r="E27" t="s">
        <v>1528</v>
      </c>
      <c r="F27">
        <v>12162943</v>
      </c>
      <c r="G27" s="111">
        <v>44982</v>
      </c>
      <c r="H27" t="s">
        <v>2379</v>
      </c>
      <c r="I27" t="s">
        <v>255</v>
      </c>
      <c r="J27" t="s">
        <v>249</v>
      </c>
      <c r="K27" t="s">
        <v>250</v>
      </c>
      <c r="L27" t="s">
        <v>251</v>
      </c>
      <c r="M27" t="s">
        <v>3154</v>
      </c>
      <c r="N27" t="s">
        <v>3154</v>
      </c>
      <c r="O27" s="111">
        <v>44984</v>
      </c>
      <c r="P27" t="s">
        <v>252</v>
      </c>
      <c r="Q27" t="s">
        <v>253</v>
      </c>
      <c r="R27" s="111">
        <v>44988</v>
      </c>
      <c r="S27" t="s">
        <v>254</v>
      </c>
      <c r="T27" t="s">
        <v>254</v>
      </c>
      <c r="U27" t="s">
        <v>254</v>
      </c>
      <c r="V27" t="s">
        <v>254</v>
      </c>
      <c r="W27">
        <v>0</v>
      </c>
      <c r="X27">
        <v>0</v>
      </c>
      <c r="Y27">
        <v>1</v>
      </c>
      <c r="Z27" s="27">
        <f t="shared" si="0"/>
        <v>1</v>
      </c>
    </row>
    <row r="28" spans="1:26" hidden="1">
      <c r="A28" t="s">
        <v>3155</v>
      </c>
      <c r="B28">
        <v>9408588436</v>
      </c>
      <c r="C28" t="s">
        <v>1526</v>
      </c>
      <c r="D28" t="s">
        <v>2380</v>
      </c>
      <c r="E28" t="s">
        <v>1528</v>
      </c>
      <c r="F28">
        <v>12100953</v>
      </c>
      <c r="G28" s="111">
        <v>44964</v>
      </c>
      <c r="H28" t="s">
        <v>2381</v>
      </c>
      <c r="I28" t="s">
        <v>255</v>
      </c>
      <c r="J28" t="s">
        <v>3154</v>
      </c>
      <c r="K28" t="s">
        <v>3154</v>
      </c>
      <c r="L28" t="s">
        <v>251</v>
      </c>
      <c r="M28" t="s">
        <v>3154</v>
      </c>
      <c r="N28" t="s">
        <v>3154</v>
      </c>
      <c r="O28" s="111">
        <v>44964</v>
      </c>
      <c r="P28" t="s">
        <v>252</v>
      </c>
      <c r="Q28" t="s">
        <v>263</v>
      </c>
      <c r="R28" s="111">
        <v>44966</v>
      </c>
      <c r="S28" t="s">
        <v>254</v>
      </c>
      <c r="T28" t="s">
        <v>254</v>
      </c>
      <c r="U28" t="s">
        <v>254</v>
      </c>
      <c r="V28" t="s">
        <v>254</v>
      </c>
      <c r="W28">
        <v>0</v>
      </c>
      <c r="X28">
        <v>555.5</v>
      </c>
      <c r="Y28">
        <v>0</v>
      </c>
      <c r="Z28" s="27">
        <f t="shared" si="0"/>
        <v>555.5</v>
      </c>
    </row>
    <row r="29" spans="1:26" hidden="1">
      <c r="A29" t="s">
        <v>3155</v>
      </c>
      <c r="B29">
        <v>9408588436</v>
      </c>
      <c r="C29" t="s">
        <v>1526</v>
      </c>
      <c r="D29" t="s">
        <v>2382</v>
      </c>
      <c r="E29" t="s">
        <v>1528</v>
      </c>
      <c r="F29">
        <v>12125935</v>
      </c>
      <c r="G29" s="111">
        <v>44971</v>
      </c>
      <c r="H29" t="s">
        <v>2383</v>
      </c>
      <c r="I29" t="s">
        <v>248</v>
      </c>
      <c r="J29" t="s">
        <v>259</v>
      </c>
      <c r="K29" t="s">
        <v>250</v>
      </c>
      <c r="L29" t="s">
        <v>251</v>
      </c>
      <c r="M29" t="s">
        <v>3154</v>
      </c>
      <c r="N29" t="s">
        <v>3154</v>
      </c>
      <c r="O29" s="111">
        <v>44972</v>
      </c>
      <c r="P29" t="s">
        <v>252</v>
      </c>
      <c r="Q29" t="s">
        <v>253</v>
      </c>
      <c r="R29" s="111">
        <v>45000</v>
      </c>
      <c r="S29" t="s">
        <v>254</v>
      </c>
      <c r="T29" t="s">
        <v>254</v>
      </c>
      <c r="U29" t="s">
        <v>254</v>
      </c>
      <c r="V29" t="s">
        <v>254</v>
      </c>
      <c r="W29">
        <v>0</v>
      </c>
      <c r="X29">
        <v>0</v>
      </c>
      <c r="Y29">
        <v>106</v>
      </c>
      <c r="Z29" s="27">
        <f t="shared" si="0"/>
        <v>106</v>
      </c>
    </row>
    <row r="30" spans="1:26" hidden="1">
      <c r="A30" t="s">
        <v>3155</v>
      </c>
      <c r="B30">
        <v>9408588436</v>
      </c>
      <c r="C30" t="s">
        <v>1526</v>
      </c>
      <c r="D30" t="s">
        <v>2384</v>
      </c>
      <c r="E30" t="s">
        <v>1528</v>
      </c>
      <c r="F30">
        <v>12107010</v>
      </c>
      <c r="G30" s="111">
        <v>44965</v>
      </c>
      <c r="H30" t="s">
        <v>2385</v>
      </c>
      <c r="I30" t="s">
        <v>248</v>
      </c>
      <c r="J30" t="s">
        <v>259</v>
      </c>
      <c r="K30" t="s">
        <v>250</v>
      </c>
      <c r="L30" t="s">
        <v>251</v>
      </c>
      <c r="M30" t="s">
        <v>3154</v>
      </c>
      <c r="N30" t="s">
        <v>3154</v>
      </c>
      <c r="O30" s="111">
        <v>44966</v>
      </c>
      <c r="P30" t="s">
        <v>252</v>
      </c>
      <c r="Q30" t="s">
        <v>257</v>
      </c>
      <c r="R30" s="111">
        <v>44972</v>
      </c>
      <c r="S30" t="s">
        <v>254</v>
      </c>
      <c r="T30" t="s">
        <v>254</v>
      </c>
      <c r="U30" t="s">
        <v>254</v>
      </c>
      <c r="V30" t="s">
        <v>254</v>
      </c>
      <c r="W30">
        <v>0</v>
      </c>
      <c r="X30">
        <v>0</v>
      </c>
      <c r="Y30">
        <v>0</v>
      </c>
      <c r="Z30" s="27">
        <f t="shared" si="0"/>
        <v>0</v>
      </c>
    </row>
    <row r="31" spans="1:26" hidden="1">
      <c r="A31" t="s">
        <v>3155</v>
      </c>
      <c r="B31">
        <v>63270064349</v>
      </c>
      <c r="C31" t="s">
        <v>1531</v>
      </c>
      <c r="D31" t="s">
        <v>247</v>
      </c>
      <c r="E31" t="s">
        <v>54</v>
      </c>
      <c r="F31">
        <v>12067681</v>
      </c>
      <c r="G31" s="111">
        <v>44957</v>
      </c>
      <c r="H31" t="s">
        <v>1532</v>
      </c>
      <c r="I31" t="s">
        <v>255</v>
      </c>
      <c r="J31" t="s">
        <v>249</v>
      </c>
      <c r="K31" t="s">
        <v>250</v>
      </c>
      <c r="L31" t="s">
        <v>251</v>
      </c>
      <c r="M31" t="s">
        <v>3154</v>
      </c>
      <c r="N31" t="s">
        <v>3154</v>
      </c>
      <c r="O31" s="111">
        <v>44957</v>
      </c>
      <c r="P31" t="s">
        <v>252</v>
      </c>
      <c r="Q31" t="s">
        <v>282</v>
      </c>
      <c r="R31" s="111">
        <v>44958</v>
      </c>
      <c r="S31" t="s">
        <v>254</v>
      </c>
      <c r="T31" t="s">
        <v>254</v>
      </c>
      <c r="U31" t="s">
        <v>254</v>
      </c>
      <c r="V31" t="s">
        <v>254</v>
      </c>
      <c r="W31">
        <v>0</v>
      </c>
      <c r="X31">
        <v>831</v>
      </c>
      <c r="Y31">
        <v>0</v>
      </c>
      <c r="Z31" s="27">
        <f t="shared" si="0"/>
        <v>831</v>
      </c>
    </row>
    <row r="32" spans="1:26" hidden="1">
      <c r="A32" t="s">
        <v>3155</v>
      </c>
      <c r="B32">
        <v>63270064349</v>
      </c>
      <c r="C32" t="s">
        <v>1531</v>
      </c>
      <c r="D32" t="s">
        <v>247</v>
      </c>
      <c r="E32" t="s">
        <v>54</v>
      </c>
      <c r="F32">
        <v>12078527</v>
      </c>
      <c r="G32" s="111">
        <v>44958</v>
      </c>
      <c r="H32" t="s">
        <v>2387</v>
      </c>
      <c r="I32" t="s">
        <v>255</v>
      </c>
      <c r="J32" t="s">
        <v>249</v>
      </c>
      <c r="K32" t="s">
        <v>250</v>
      </c>
      <c r="L32" t="s">
        <v>251</v>
      </c>
      <c r="M32" t="s">
        <v>3154</v>
      </c>
      <c r="N32" t="s">
        <v>3154</v>
      </c>
      <c r="O32" s="111">
        <v>44958</v>
      </c>
      <c r="P32" t="s">
        <v>252</v>
      </c>
      <c r="Q32" t="s">
        <v>1406</v>
      </c>
      <c r="R32" s="111"/>
      <c r="S32" t="s">
        <v>254</v>
      </c>
      <c r="T32" t="s">
        <v>254</v>
      </c>
      <c r="U32" t="s">
        <v>254</v>
      </c>
      <c r="V32" t="s">
        <v>254</v>
      </c>
      <c r="W32">
        <v>0</v>
      </c>
      <c r="X32">
        <v>0</v>
      </c>
      <c r="Y32">
        <v>0</v>
      </c>
      <c r="Z32" s="27">
        <f t="shared" si="0"/>
        <v>0</v>
      </c>
    </row>
    <row r="33" spans="1:26" hidden="1">
      <c r="A33" t="s">
        <v>3155</v>
      </c>
      <c r="B33">
        <v>63270064349</v>
      </c>
      <c r="C33" t="s">
        <v>1531</v>
      </c>
      <c r="D33" t="s">
        <v>247</v>
      </c>
      <c r="E33" t="s">
        <v>54</v>
      </c>
      <c r="F33">
        <v>12100617</v>
      </c>
      <c r="G33" s="111">
        <v>44964</v>
      </c>
      <c r="H33" t="s">
        <v>2388</v>
      </c>
      <c r="I33" t="s">
        <v>260</v>
      </c>
      <c r="J33" t="s">
        <v>3154</v>
      </c>
      <c r="K33" t="s">
        <v>3154</v>
      </c>
      <c r="L33" t="s">
        <v>251</v>
      </c>
      <c r="M33" t="s">
        <v>3154</v>
      </c>
      <c r="N33" t="s">
        <v>3154</v>
      </c>
      <c r="O33" s="111">
        <v>44966</v>
      </c>
      <c r="P33" t="s">
        <v>252</v>
      </c>
      <c r="Q33" t="s">
        <v>253</v>
      </c>
      <c r="R33" s="111">
        <v>44971</v>
      </c>
      <c r="S33" t="s">
        <v>254</v>
      </c>
      <c r="T33" t="s">
        <v>254</v>
      </c>
      <c r="U33" t="s">
        <v>254</v>
      </c>
      <c r="V33" t="s">
        <v>254</v>
      </c>
      <c r="W33">
        <v>0</v>
      </c>
      <c r="X33">
        <v>710.98</v>
      </c>
      <c r="Y33">
        <v>765</v>
      </c>
      <c r="Z33" s="27">
        <f t="shared" si="0"/>
        <v>1475.98</v>
      </c>
    </row>
    <row r="34" spans="1:26">
      <c r="A34" t="s">
        <v>3155</v>
      </c>
      <c r="B34">
        <v>63270064349</v>
      </c>
      <c r="C34" t="s">
        <v>1531</v>
      </c>
      <c r="D34" t="s">
        <v>247</v>
      </c>
      <c r="E34" t="s">
        <v>54</v>
      </c>
      <c r="F34">
        <v>12105159</v>
      </c>
      <c r="G34" s="111">
        <v>44965</v>
      </c>
      <c r="H34" t="s">
        <v>3166</v>
      </c>
      <c r="I34" t="s">
        <v>255</v>
      </c>
      <c r="J34" t="s">
        <v>249</v>
      </c>
      <c r="K34" t="s">
        <v>250</v>
      </c>
      <c r="L34" t="s">
        <v>251</v>
      </c>
      <c r="M34" t="s">
        <v>3154</v>
      </c>
      <c r="N34" t="s">
        <v>3154</v>
      </c>
      <c r="O34" s="111">
        <v>44998</v>
      </c>
      <c r="P34" t="s">
        <v>252</v>
      </c>
      <c r="Q34" t="s">
        <v>253</v>
      </c>
      <c r="R34" s="111">
        <v>44999</v>
      </c>
      <c r="S34" t="s">
        <v>254</v>
      </c>
      <c r="T34" t="s">
        <v>254</v>
      </c>
      <c r="U34" t="s">
        <v>254</v>
      </c>
      <c r="V34" t="s">
        <v>254</v>
      </c>
      <c r="W34">
        <v>0</v>
      </c>
      <c r="X34">
        <v>0</v>
      </c>
      <c r="Y34">
        <v>1059.5</v>
      </c>
      <c r="Z34" s="27">
        <f t="shared" si="0"/>
        <v>1059.5</v>
      </c>
    </row>
    <row r="35" spans="1:26">
      <c r="A35" t="s">
        <v>3155</v>
      </c>
      <c r="B35">
        <v>63270064349</v>
      </c>
      <c r="C35" t="s">
        <v>1531</v>
      </c>
      <c r="D35" t="s">
        <v>247</v>
      </c>
      <c r="E35" t="s">
        <v>54</v>
      </c>
      <c r="F35">
        <v>12105345</v>
      </c>
      <c r="G35" s="111">
        <v>44998</v>
      </c>
      <c r="H35" t="s">
        <v>3167</v>
      </c>
      <c r="I35" t="s">
        <v>255</v>
      </c>
      <c r="J35" t="s">
        <v>249</v>
      </c>
      <c r="K35" t="s">
        <v>250</v>
      </c>
      <c r="L35" t="s">
        <v>251</v>
      </c>
      <c r="M35" t="s">
        <v>3154</v>
      </c>
      <c r="N35" t="s">
        <v>3154</v>
      </c>
      <c r="O35" s="111">
        <v>44998</v>
      </c>
      <c r="P35" t="s">
        <v>252</v>
      </c>
      <c r="Q35" t="s">
        <v>253</v>
      </c>
      <c r="R35" s="111">
        <v>45005</v>
      </c>
      <c r="S35" t="s">
        <v>254</v>
      </c>
      <c r="T35" t="s">
        <v>254</v>
      </c>
      <c r="U35" t="s">
        <v>254</v>
      </c>
      <c r="V35" t="s">
        <v>254</v>
      </c>
      <c r="W35">
        <v>0</v>
      </c>
      <c r="X35">
        <v>0</v>
      </c>
      <c r="Y35">
        <v>2127.37</v>
      </c>
      <c r="Z35" s="27">
        <f t="shared" si="0"/>
        <v>2127.37</v>
      </c>
    </row>
    <row r="36" spans="1:26" hidden="1">
      <c r="A36" t="s">
        <v>3155</v>
      </c>
      <c r="B36">
        <v>63270064349</v>
      </c>
      <c r="C36" t="s">
        <v>1531</v>
      </c>
      <c r="D36" t="s">
        <v>247</v>
      </c>
      <c r="E36" t="s">
        <v>54</v>
      </c>
      <c r="F36">
        <v>12141863</v>
      </c>
      <c r="G36" s="111">
        <v>44974</v>
      </c>
      <c r="H36" t="s">
        <v>2389</v>
      </c>
      <c r="I36" t="s">
        <v>255</v>
      </c>
      <c r="J36" t="s">
        <v>3154</v>
      </c>
      <c r="K36" t="s">
        <v>3154</v>
      </c>
      <c r="L36" t="s">
        <v>251</v>
      </c>
      <c r="M36" t="s">
        <v>3154</v>
      </c>
      <c r="N36" t="s">
        <v>3154</v>
      </c>
      <c r="O36" s="111">
        <v>44974</v>
      </c>
      <c r="P36" t="s">
        <v>252</v>
      </c>
      <c r="Q36" t="s">
        <v>253</v>
      </c>
      <c r="R36" s="111">
        <v>44980</v>
      </c>
      <c r="S36" t="s">
        <v>254</v>
      </c>
      <c r="T36" t="s">
        <v>254</v>
      </c>
      <c r="U36" t="s">
        <v>254</v>
      </c>
      <c r="V36" t="s">
        <v>254</v>
      </c>
      <c r="W36">
        <v>0</v>
      </c>
      <c r="X36">
        <v>340</v>
      </c>
      <c r="Y36">
        <v>199</v>
      </c>
      <c r="Z36" s="27">
        <f t="shared" si="0"/>
        <v>539</v>
      </c>
    </row>
    <row r="37" spans="1:26">
      <c r="A37" t="s">
        <v>3155</v>
      </c>
      <c r="B37">
        <v>63270064349</v>
      </c>
      <c r="C37" t="s">
        <v>1531</v>
      </c>
      <c r="D37" t="s">
        <v>247</v>
      </c>
      <c r="E37" t="s">
        <v>54</v>
      </c>
      <c r="F37">
        <v>12248000</v>
      </c>
      <c r="G37" s="111">
        <v>45002</v>
      </c>
      <c r="H37" t="s">
        <v>3168</v>
      </c>
      <c r="I37" t="s">
        <v>255</v>
      </c>
      <c r="J37" t="s">
        <v>249</v>
      </c>
      <c r="K37" t="s">
        <v>250</v>
      </c>
      <c r="L37" t="s">
        <v>251</v>
      </c>
      <c r="M37" t="s">
        <v>3154</v>
      </c>
      <c r="N37" t="s">
        <v>3154</v>
      </c>
      <c r="O37" s="111">
        <v>45002</v>
      </c>
      <c r="P37" t="s">
        <v>252</v>
      </c>
      <c r="Q37" t="s">
        <v>253</v>
      </c>
      <c r="R37" s="111">
        <v>45008</v>
      </c>
      <c r="S37" t="s">
        <v>254</v>
      </c>
      <c r="T37" t="s">
        <v>254</v>
      </c>
      <c r="U37" t="s">
        <v>254</v>
      </c>
      <c r="V37" t="s">
        <v>254</v>
      </c>
      <c r="W37">
        <v>0</v>
      </c>
      <c r="X37">
        <v>0</v>
      </c>
      <c r="Y37">
        <v>72</v>
      </c>
      <c r="Z37" s="27">
        <f t="shared" si="0"/>
        <v>72</v>
      </c>
    </row>
    <row r="38" spans="1:26">
      <c r="A38" t="s">
        <v>3155</v>
      </c>
      <c r="B38">
        <v>63270064349</v>
      </c>
      <c r="C38" t="s">
        <v>1531</v>
      </c>
      <c r="D38" t="s">
        <v>247</v>
      </c>
      <c r="E38" t="s">
        <v>54</v>
      </c>
      <c r="F38">
        <v>12272634</v>
      </c>
      <c r="G38" s="111">
        <v>45009</v>
      </c>
      <c r="H38" t="s">
        <v>3169</v>
      </c>
      <c r="I38" t="s">
        <v>248</v>
      </c>
      <c r="J38" t="s">
        <v>249</v>
      </c>
      <c r="K38" t="s">
        <v>250</v>
      </c>
      <c r="L38" t="s">
        <v>251</v>
      </c>
      <c r="M38" t="s">
        <v>3154</v>
      </c>
      <c r="N38" t="s">
        <v>3154</v>
      </c>
      <c r="O38" s="111">
        <v>45015</v>
      </c>
      <c r="P38" t="s">
        <v>252</v>
      </c>
      <c r="Q38" t="s">
        <v>257</v>
      </c>
      <c r="R38" s="111"/>
      <c r="S38" t="s">
        <v>254</v>
      </c>
      <c r="T38" t="s">
        <v>254</v>
      </c>
      <c r="U38" t="s">
        <v>254</v>
      </c>
      <c r="V38" t="s">
        <v>254</v>
      </c>
      <c r="W38">
        <v>0</v>
      </c>
      <c r="X38">
        <v>0</v>
      </c>
      <c r="Y38">
        <v>0</v>
      </c>
      <c r="Z38" s="27">
        <f t="shared" si="0"/>
        <v>0</v>
      </c>
    </row>
    <row r="39" spans="1:26">
      <c r="A39" t="s">
        <v>3155</v>
      </c>
      <c r="B39">
        <v>63270064349</v>
      </c>
      <c r="C39" t="s">
        <v>1531</v>
      </c>
      <c r="D39" t="s">
        <v>247</v>
      </c>
      <c r="E39" t="s">
        <v>54</v>
      </c>
      <c r="F39">
        <v>12277010</v>
      </c>
      <c r="G39" s="111">
        <v>45010</v>
      </c>
      <c r="H39" t="s">
        <v>3170</v>
      </c>
      <c r="I39" t="s">
        <v>248</v>
      </c>
      <c r="J39" t="s">
        <v>249</v>
      </c>
      <c r="K39" t="s">
        <v>250</v>
      </c>
      <c r="L39" t="s">
        <v>251</v>
      </c>
      <c r="M39" t="s">
        <v>3154</v>
      </c>
      <c r="N39" t="s">
        <v>3154</v>
      </c>
      <c r="O39" s="111">
        <v>45010</v>
      </c>
      <c r="P39" t="s">
        <v>252</v>
      </c>
      <c r="Q39" t="s">
        <v>257</v>
      </c>
      <c r="R39" s="111"/>
      <c r="S39" t="s">
        <v>254</v>
      </c>
      <c r="T39" t="s">
        <v>254</v>
      </c>
      <c r="U39" t="s">
        <v>254</v>
      </c>
      <c r="V39" t="s">
        <v>254</v>
      </c>
      <c r="W39">
        <v>0</v>
      </c>
      <c r="X39">
        <v>0</v>
      </c>
      <c r="Y39">
        <v>0</v>
      </c>
      <c r="Z39" s="27">
        <f t="shared" si="0"/>
        <v>0</v>
      </c>
    </row>
    <row r="40" spans="1:26">
      <c r="A40" t="s">
        <v>3155</v>
      </c>
      <c r="B40">
        <v>63270064349</v>
      </c>
      <c r="C40" t="s">
        <v>1531</v>
      </c>
      <c r="D40" t="s">
        <v>247</v>
      </c>
      <c r="E40" t="s">
        <v>54</v>
      </c>
      <c r="F40">
        <v>12305034</v>
      </c>
      <c r="G40" s="111">
        <v>45015</v>
      </c>
      <c r="H40" t="s">
        <v>3171</v>
      </c>
      <c r="I40" t="s">
        <v>248</v>
      </c>
      <c r="J40" t="s">
        <v>249</v>
      </c>
      <c r="K40" t="s">
        <v>250</v>
      </c>
      <c r="L40" t="s">
        <v>251</v>
      </c>
      <c r="M40" t="s">
        <v>3154</v>
      </c>
      <c r="N40" t="s">
        <v>3154</v>
      </c>
      <c r="O40" s="111">
        <v>45015</v>
      </c>
      <c r="P40" t="s">
        <v>252</v>
      </c>
      <c r="Q40" t="s">
        <v>257</v>
      </c>
      <c r="R40" s="111"/>
      <c r="S40" t="s">
        <v>254</v>
      </c>
      <c r="T40" t="s">
        <v>254</v>
      </c>
      <c r="U40" t="s">
        <v>254</v>
      </c>
      <c r="V40" t="s">
        <v>254</v>
      </c>
      <c r="W40">
        <v>0</v>
      </c>
      <c r="X40">
        <v>0</v>
      </c>
      <c r="Y40">
        <v>0</v>
      </c>
      <c r="Z40" s="27">
        <f t="shared" si="0"/>
        <v>0</v>
      </c>
    </row>
    <row r="41" spans="1:26" hidden="1">
      <c r="A41" t="s">
        <v>3155</v>
      </c>
      <c r="B41">
        <v>63270064349</v>
      </c>
      <c r="C41" t="s">
        <v>1531</v>
      </c>
      <c r="D41" t="s">
        <v>57</v>
      </c>
      <c r="E41" t="s">
        <v>58</v>
      </c>
      <c r="F41">
        <v>476727</v>
      </c>
      <c r="G41" s="111">
        <v>44985</v>
      </c>
      <c r="H41" t="s">
        <v>2390</v>
      </c>
      <c r="I41" t="s">
        <v>255</v>
      </c>
      <c r="J41" t="s">
        <v>249</v>
      </c>
      <c r="K41" t="s">
        <v>268</v>
      </c>
      <c r="L41" t="s">
        <v>251</v>
      </c>
      <c r="M41" t="s">
        <v>3154</v>
      </c>
      <c r="N41" t="s">
        <v>3154</v>
      </c>
      <c r="O41" s="111">
        <v>44985</v>
      </c>
      <c r="P41" t="s">
        <v>252</v>
      </c>
      <c r="Q41" t="s">
        <v>253</v>
      </c>
      <c r="R41" s="111">
        <v>44986</v>
      </c>
      <c r="S41" t="s">
        <v>254</v>
      </c>
      <c r="T41" t="s">
        <v>254</v>
      </c>
      <c r="U41" t="s">
        <v>254</v>
      </c>
      <c r="V41" t="s">
        <v>254</v>
      </c>
      <c r="W41">
        <v>0</v>
      </c>
      <c r="X41">
        <v>0</v>
      </c>
      <c r="Y41">
        <v>15704.21</v>
      </c>
      <c r="Z41" s="27">
        <f t="shared" si="0"/>
        <v>15704.21</v>
      </c>
    </row>
    <row r="42" spans="1:26">
      <c r="A42" t="s">
        <v>3155</v>
      </c>
      <c r="B42">
        <v>63270064349</v>
      </c>
      <c r="C42" t="s">
        <v>1531</v>
      </c>
      <c r="D42" t="s">
        <v>57</v>
      </c>
      <c r="E42" t="s">
        <v>58</v>
      </c>
      <c r="F42">
        <v>9917634</v>
      </c>
      <c r="G42" s="111">
        <v>44987</v>
      </c>
      <c r="H42" t="s">
        <v>3172</v>
      </c>
      <c r="I42" t="s">
        <v>255</v>
      </c>
      <c r="J42" t="s">
        <v>249</v>
      </c>
      <c r="K42" t="s">
        <v>268</v>
      </c>
      <c r="L42" t="s">
        <v>251</v>
      </c>
      <c r="M42" t="s">
        <v>3154</v>
      </c>
      <c r="N42" t="s">
        <v>3154</v>
      </c>
      <c r="O42" s="111">
        <v>44987</v>
      </c>
      <c r="P42" t="s">
        <v>252</v>
      </c>
      <c r="Q42" t="s">
        <v>253</v>
      </c>
      <c r="R42" s="111">
        <v>44988</v>
      </c>
      <c r="S42" t="s">
        <v>254</v>
      </c>
      <c r="T42" t="s">
        <v>254</v>
      </c>
      <c r="U42" t="s">
        <v>254</v>
      </c>
      <c r="V42" t="s">
        <v>254</v>
      </c>
      <c r="W42">
        <v>0</v>
      </c>
      <c r="X42">
        <v>0</v>
      </c>
      <c r="Y42">
        <v>24334.48</v>
      </c>
      <c r="Z42" s="27">
        <f t="shared" si="0"/>
        <v>24334.48</v>
      </c>
    </row>
    <row r="43" spans="1:26" hidden="1">
      <c r="A43" t="s">
        <v>3155</v>
      </c>
      <c r="B43">
        <v>63270064349</v>
      </c>
      <c r="C43" t="s">
        <v>1531</v>
      </c>
      <c r="D43" t="s">
        <v>57</v>
      </c>
      <c r="E43" t="s">
        <v>58</v>
      </c>
      <c r="F43">
        <v>12026821</v>
      </c>
      <c r="G43" s="111">
        <v>44946</v>
      </c>
      <c r="H43" t="s">
        <v>1533</v>
      </c>
      <c r="I43" t="s">
        <v>255</v>
      </c>
      <c r="J43" t="s">
        <v>3154</v>
      </c>
      <c r="K43" t="s">
        <v>3154</v>
      </c>
      <c r="L43" t="s">
        <v>251</v>
      </c>
      <c r="M43" t="s">
        <v>3154</v>
      </c>
      <c r="N43" t="s">
        <v>3154</v>
      </c>
      <c r="O43" s="111">
        <v>44947</v>
      </c>
      <c r="P43" t="s">
        <v>252</v>
      </c>
      <c r="Q43" t="s">
        <v>263</v>
      </c>
      <c r="R43" s="111">
        <v>44949</v>
      </c>
      <c r="S43" t="s">
        <v>254</v>
      </c>
      <c r="T43" t="s">
        <v>254</v>
      </c>
      <c r="U43" t="s">
        <v>254</v>
      </c>
      <c r="V43" t="s">
        <v>254</v>
      </c>
      <c r="W43">
        <v>59</v>
      </c>
      <c r="X43">
        <v>0</v>
      </c>
      <c r="Y43">
        <v>0</v>
      </c>
      <c r="Z43" s="27">
        <f t="shared" si="0"/>
        <v>59</v>
      </c>
    </row>
    <row r="44" spans="1:26" hidden="1">
      <c r="A44" t="s">
        <v>3155</v>
      </c>
      <c r="B44">
        <v>63270064349</v>
      </c>
      <c r="C44" t="s">
        <v>1531</v>
      </c>
      <c r="D44" t="s">
        <v>57</v>
      </c>
      <c r="E44" t="s">
        <v>58</v>
      </c>
      <c r="F44">
        <v>12028903</v>
      </c>
      <c r="G44" s="111">
        <v>44946</v>
      </c>
      <c r="H44" t="s">
        <v>2391</v>
      </c>
      <c r="I44" t="s">
        <v>248</v>
      </c>
      <c r="J44" t="s">
        <v>259</v>
      </c>
      <c r="K44" t="s">
        <v>268</v>
      </c>
      <c r="L44" t="s">
        <v>251</v>
      </c>
      <c r="M44" t="s">
        <v>3154</v>
      </c>
      <c r="N44" t="s">
        <v>3154</v>
      </c>
      <c r="O44" s="111">
        <v>44970</v>
      </c>
      <c r="P44" t="s">
        <v>252</v>
      </c>
      <c r="Q44" t="s">
        <v>253</v>
      </c>
      <c r="R44" s="111">
        <v>44973</v>
      </c>
      <c r="S44" t="s">
        <v>254</v>
      </c>
      <c r="T44" t="s">
        <v>254</v>
      </c>
      <c r="U44" t="s">
        <v>254</v>
      </c>
      <c r="V44" t="s">
        <v>254</v>
      </c>
      <c r="W44">
        <v>0</v>
      </c>
      <c r="X44">
        <v>6691.98</v>
      </c>
      <c r="Y44">
        <v>53937.95</v>
      </c>
      <c r="Z44" s="27">
        <f t="shared" si="0"/>
        <v>60629.929999999993</v>
      </c>
    </row>
    <row r="45" spans="1:26">
      <c r="A45" t="s">
        <v>3155</v>
      </c>
      <c r="B45">
        <v>63270064349</v>
      </c>
      <c r="C45" t="s">
        <v>1531</v>
      </c>
      <c r="D45" t="s">
        <v>57</v>
      </c>
      <c r="E45" t="s">
        <v>58</v>
      </c>
      <c r="F45">
        <v>12044253</v>
      </c>
      <c r="G45" s="111">
        <v>44970</v>
      </c>
      <c r="H45" t="s">
        <v>3173</v>
      </c>
      <c r="I45" t="s">
        <v>255</v>
      </c>
      <c r="J45" t="s">
        <v>249</v>
      </c>
      <c r="K45" t="s">
        <v>250</v>
      </c>
      <c r="L45" t="s">
        <v>251</v>
      </c>
      <c r="M45" t="s">
        <v>3154</v>
      </c>
      <c r="N45" t="s">
        <v>3154</v>
      </c>
      <c r="O45" s="111">
        <v>44988</v>
      </c>
      <c r="P45" t="s">
        <v>252</v>
      </c>
      <c r="Q45" t="s">
        <v>253</v>
      </c>
      <c r="R45" s="111">
        <v>44991</v>
      </c>
      <c r="S45" t="s">
        <v>254</v>
      </c>
      <c r="T45" t="s">
        <v>254</v>
      </c>
      <c r="U45" t="s">
        <v>254</v>
      </c>
      <c r="V45" t="s">
        <v>254</v>
      </c>
      <c r="W45">
        <v>0</v>
      </c>
      <c r="X45">
        <v>0</v>
      </c>
      <c r="Y45">
        <v>2028</v>
      </c>
      <c r="Z45" s="27">
        <f t="shared" si="0"/>
        <v>2028</v>
      </c>
    </row>
    <row r="46" spans="1:26" hidden="1">
      <c r="A46" t="s">
        <v>3155</v>
      </c>
      <c r="B46">
        <v>63270064349</v>
      </c>
      <c r="C46" t="s">
        <v>1531</v>
      </c>
      <c r="D46" t="s">
        <v>57</v>
      </c>
      <c r="E46" t="s">
        <v>58</v>
      </c>
      <c r="F46">
        <v>12053687</v>
      </c>
      <c r="G46" s="111">
        <v>44953</v>
      </c>
      <c r="H46" t="s">
        <v>1534</v>
      </c>
      <c r="I46" t="s">
        <v>255</v>
      </c>
      <c r="J46" t="s">
        <v>249</v>
      </c>
      <c r="K46" t="s">
        <v>268</v>
      </c>
      <c r="L46" t="s">
        <v>251</v>
      </c>
      <c r="M46" t="s">
        <v>3154</v>
      </c>
      <c r="N46" t="s">
        <v>3154</v>
      </c>
      <c r="O46" s="111">
        <v>44953</v>
      </c>
      <c r="P46" t="s">
        <v>252</v>
      </c>
      <c r="Q46" t="s">
        <v>253</v>
      </c>
      <c r="R46" s="111">
        <v>44956</v>
      </c>
      <c r="S46" t="s">
        <v>254</v>
      </c>
      <c r="T46" t="s">
        <v>254</v>
      </c>
      <c r="U46" t="s">
        <v>254</v>
      </c>
      <c r="V46" t="s">
        <v>254</v>
      </c>
      <c r="W46">
        <v>948.54</v>
      </c>
      <c r="X46">
        <v>49010.44</v>
      </c>
      <c r="Y46">
        <v>24418.01</v>
      </c>
      <c r="Z46" s="27">
        <f t="shared" si="0"/>
        <v>74376.990000000005</v>
      </c>
    </row>
    <row r="47" spans="1:26" hidden="1">
      <c r="A47" t="s">
        <v>3155</v>
      </c>
      <c r="B47" t="s">
        <v>2386</v>
      </c>
      <c r="C47" t="s">
        <v>1531</v>
      </c>
      <c r="D47" t="s">
        <v>57</v>
      </c>
      <c r="E47" t="s">
        <v>58</v>
      </c>
      <c r="F47">
        <v>12053974</v>
      </c>
      <c r="G47" s="111">
        <v>44953</v>
      </c>
      <c r="H47" t="s">
        <v>1535</v>
      </c>
      <c r="I47" t="s">
        <v>255</v>
      </c>
      <c r="J47" t="s">
        <v>3154</v>
      </c>
      <c r="K47" t="s">
        <v>3154</v>
      </c>
      <c r="L47" t="s">
        <v>251</v>
      </c>
      <c r="M47" t="s">
        <v>3154</v>
      </c>
      <c r="N47" t="s">
        <v>3154</v>
      </c>
      <c r="O47" s="111">
        <v>44954</v>
      </c>
      <c r="P47" t="s">
        <v>252</v>
      </c>
      <c r="Q47" t="s">
        <v>263</v>
      </c>
      <c r="R47" s="111">
        <v>44956</v>
      </c>
      <c r="S47" t="s">
        <v>254</v>
      </c>
      <c r="T47" t="s">
        <v>254</v>
      </c>
      <c r="U47" t="s">
        <v>254</v>
      </c>
      <c r="V47" t="s">
        <v>254</v>
      </c>
      <c r="W47">
        <v>2</v>
      </c>
      <c r="X47">
        <v>0</v>
      </c>
      <c r="Y47">
        <v>0</v>
      </c>
      <c r="Z47" s="27">
        <f t="shared" si="0"/>
        <v>2</v>
      </c>
    </row>
    <row r="48" spans="1:26" hidden="1">
      <c r="A48" t="s">
        <v>3155</v>
      </c>
      <c r="B48" t="s">
        <v>2386</v>
      </c>
      <c r="C48" t="s">
        <v>1531</v>
      </c>
      <c r="D48" t="s">
        <v>57</v>
      </c>
      <c r="E48" t="s">
        <v>58</v>
      </c>
      <c r="F48">
        <v>12066983</v>
      </c>
      <c r="G48" s="111">
        <v>44957</v>
      </c>
      <c r="H48" t="s">
        <v>1536</v>
      </c>
      <c r="I48" t="s">
        <v>255</v>
      </c>
      <c r="J48" t="s">
        <v>249</v>
      </c>
      <c r="K48" t="s">
        <v>250</v>
      </c>
      <c r="L48" t="s">
        <v>251</v>
      </c>
      <c r="M48" t="s">
        <v>3154</v>
      </c>
      <c r="N48" t="s">
        <v>3154</v>
      </c>
      <c r="O48" s="111">
        <v>44957</v>
      </c>
      <c r="P48" t="s">
        <v>252</v>
      </c>
      <c r="Q48" t="s">
        <v>253</v>
      </c>
      <c r="R48" s="111">
        <v>44957</v>
      </c>
      <c r="S48" t="s">
        <v>254</v>
      </c>
      <c r="T48" t="s">
        <v>254</v>
      </c>
      <c r="U48" t="s">
        <v>254</v>
      </c>
      <c r="V48" t="s">
        <v>254</v>
      </c>
      <c r="W48">
        <v>34</v>
      </c>
      <c r="X48">
        <v>1766.5</v>
      </c>
      <c r="Y48">
        <v>2467.1999999999998</v>
      </c>
      <c r="Z48" s="27">
        <f t="shared" si="0"/>
        <v>4267.7</v>
      </c>
    </row>
    <row r="49" spans="1:26" hidden="1">
      <c r="A49" t="s">
        <v>3155</v>
      </c>
      <c r="B49" t="s">
        <v>2386</v>
      </c>
      <c r="C49" t="s">
        <v>1531</v>
      </c>
      <c r="D49" t="s">
        <v>57</v>
      </c>
      <c r="E49" t="s">
        <v>58</v>
      </c>
      <c r="F49">
        <v>12090960</v>
      </c>
      <c r="G49" s="111">
        <v>44960</v>
      </c>
      <c r="H49" t="s">
        <v>2392</v>
      </c>
      <c r="I49" t="s">
        <v>255</v>
      </c>
      <c r="J49" t="s">
        <v>249</v>
      </c>
      <c r="K49" t="s">
        <v>250</v>
      </c>
      <c r="L49" t="s">
        <v>251</v>
      </c>
      <c r="M49" t="s">
        <v>3154</v>
      </c>
      <c r="N49" t="s">
        <v>3154</v>
      </c>
      <c r="O49" s="111">
        <v>44972</v>
      </c>
      <c r="P49" t="s">
        <v>252</v>
      </c>
      <c r="Q49" t="s">
        <v>253</v>
      </c>
      <c r="R49" s="111">
        <v>44973</v>
      </c>
      <c r="S49" t="s">
        <v>254</v>
      </c>
      <c r="T49" t="s">
        <v>254</v>
      </c>
      <c r="U49" t="s">
        <v>254</v>
      </c>
      <c r="V49" t="s">
        <v>254</v>
      </c>
      <c r="W49">
        <v>0</v>
      </c>
      <c r="X49">
        <v>173.75</v>
      </c>
      <c r="Y49">
        <v>720.93</v>
      </c>
      <c r="Z49" s="27">
        <f t="shared" si="0"/>
        <v>894.68</v>
      </c>
    </row>
    <row r="50" spans="1:26" hidden="1">
      <c r="A50" t="s">
        <v>3155</v>
      </c>
      <c r="B50" t="s">
        <v>2386</v>
      </c>
      <c r="C50" t="s">
        <v>1531</v>
      </c>
      <c r="D50" t="s">
        <v>57</v>
      </c>
      <c r="E50" t="s">
        <v>58</v>
      </c>
      <c r="F50">
        <v>12111250</v>
      </c>
      <c r="G50" s="111">
        <v>44971</v>
      </c>
      <c r="H50" t="s">
        <v>2393</v>
      </c>
      <c r="I50" t="s">
        <v>255</v>
      </c>
      <c r="J50" t="s">
        <v>249</v>
      </c>
      <c r="K50" t="s">
        <v>250</v>
      </c>
      <c r="L50" t="s">
        <v>251</v>
      </c>
      <c r="M50" t="s">
        <v>3154</v>
      </c>
      <c r="N50" t="s">
        <v>3154</v>
      </c>
      <c r="O50" s="111">
        <v>44973</v>
      </c>
      <c r="P50" t="s">
        <v>252</v>
      </c>
      <c r="Q50" t="s">
        <v>253</v>
      </c>
      <c r="R50" s="111">
        <v>44974</v>
      </c>
      <c r="S50" t="s">
        <v>254</v>
      </c>
      <c r="T50" t="s">
        <v>254</v>
      </c>
      <c r="U50" t="s">
        <v>254</v>
      </c>
      <c r="V50" t="s">
        <v>254</v>
      </c>
      <c r="W50">
        <v>0</v>
      </c>
      <c r="X50">
        <v>10</v>
      </c>
      <c r="Y50">
        <v>1059</v>
      </c>
      <c r="Z50" s="27">
        <f t="shared" si="0"/>
        <v>1069</v>
      </c>
    </row>
    <row r="51" spans="1:26" hidden="1">
      <c r="A51" t="s">
        <v>3155</v>
      </c>
      <c r="B51" t="s">
        <v>2386</v>
      </c>
      <c r="C51" t="s">
        <v>1531</v>
      </c>
      <c r="D51" t="s">
        <v>57</v>
      </c>
      <c r="E51" t="s">
        <v>58</v>
      </c>
      <c r="F51">
        <v>12111728</v>
      </c>
      <c r="G51" s="111">
        <v>44966</v>
      </c>
      <c r="H51" t="s">
        <v>2394</v>
      </c>
      <c r="I51" t="s">
        <v>248</v>
      </c>
      <c r="J51" t="s">
        <v>259</v>
      </c>
      <c r="K51" t="s">
        <v>268</v>
      </c>
      <c r="L51" t="s">
        <v>251</v>
      </c>
      <c r="M51" t="s">
        <v>3154</v>
      </c>
      <c r="N51" t="s">
        <v>3154</v>
      </c>
      <c r="O51" s="111">
        <v>44972</v>
      </c>
      <c r="P51" t="s">
        <v>252</v>
      </c>
      <c r="Q51" t="s">
        <v>253</v>
      </c>
      <c r="R51" s="111">
        <v>44987</v>
      </c>
      <c r="S51" t="s">
        <v>254</v>
      </c>
      <c r="T51" t="s">
        <v>254</v>
      </c>
      <c r="U51" t="s">
        <v>254</v>
      </c>
      <c r="V51" t="s">
        <v>254</v>
      </c>
      <c r="W51">
        <v>0</v>
      </c>
      <c r="X51">
        <v>0</v>
      </c>
      <c r="Y51">
        <v>4254.05</v>
      </c>
      <c r="Z51" s="27">
        <f t="shared" si="0"/>
        <v>4254.05</v>
      </c>
    </row>
    <row r="52" spans="1:26" hidden="1">
      <c r="A52" t="s">
        <v>3155</v>
      </c>
      <c r="B52" t="s">
        <v>2386</v>
      </c>
      <c r="C52" t="s">
        <v>1531</v>
      </c>
      <c r="D52" t="s">
        <v>57</v>
      </c>
      <c r="E52" t="s">
        <v>58</v>
      </c>
      <c r="F52">
        <v>12119539</v>
      </c>
      <c r="G52" s="111">
        <v>44968</v>
      </c>
      <c r="H52" t="s">
        <v>2395</v>
      </c>
      <c r="I52" t="s">
        <v>255</v>
      </c>
      <c r="J52" t="s">
        <v>3154</v>
      </c>
      <c r="K52" t="s">
        <v>3154</v>
      </c>
      <c r="L52" t="s">
        <v>3154</v>
      </c>
      <c r="M52" t="s">
        <v>3154</v>
      </c>
      <c r="N52" t="s">
        <v>3154</v>
      </c>
      <c r="O52" s="111">
        <v>44968</v>
      </c>
      <c r="P52" t="s">
        <v>252</v>
      </c>
      <c r="Q52" t="s">
        <v>263</v>
      </c>
      <c r="S52" t="s">
        <v>254</v>
      </c>
      <c r="T52" t="s">
        <v>254</v>
      </c>
      <c r="U52" t="s">
        <v>254</v>
      </c>
      <c r="V52" t="s">
        <v>254</v>
      </c>
      <c r="W52">
        <v>0</v>
      </c>
      <c r="X52">
        <v>0</v>
      </c>
      <c r="Y52">
        <v>0</v>
      </c>
      <c r="Z52" s="27">
        <f t="shared" si="0"/>
        <v>0</v>
      </c>
    </row>
    <row r="53" spans="1:26" hidden="1">
      <c r="A53" t="s">
        <v>3155</v>
      </c>
      <c r="B53" t="s">
        <v>2386</v>
      </c>
      <c r="C53" t="s">
        <v>1531</v>
      </c>
      <c r="D53" t="s">
        <v>57</v>
      </c>
      <c r="E53" t="s">
        <v>58</v>
      </c>
      <c r="F53">
        <v>12126424</v>
      </c>
      <c r="G53" s="111">
        <v>44971</v>
      </c>
      <c r="H53" t="s">
        <v>2396</v>
      </c>
      <c r="I53" t="s">
        <v>248</v>
      </c>
      <c r="J53" t="s">
        <v>259</v>
      </c>
      <c r="K53" t="s">
        <v>250</v>
      </c>
      <c r="L53" t="s">
        <v>251</v>
      </c>
      <c r="M53" t="s">
        <v>3154</v>
      </c>
      <c r="N53" t="s">
        <v>3154</v>
      </c>
      <c r="O53" s="111">
        <v>44971</v>
      </c>
      <c r="P53" t="s">
        <v>252</v>
      </c>
      <c r="Q53" t="s">
        <v>253</v>
      </c>
      <c r="R53" s="111">
        <v>44973</v>
      </c>
      <c r="S53" t="s">
        <v>254</v>
      </c>
      <c r="T53" t="s">
        <v>254</v>
      </c>
      <c r="U53" t="s">
        <v>254</v>
      </c>
      <c r="V53" t="s">
        <v>254</v>
      </c>
      <c r="W53">
        <v>0</v>
      </c>
      <c r="X53">
        <v>791</v>
      </c>
      <c r="Y53">
        <v>4235</v>
      </c>
      <c r="Z53" s="27">
        <f t="shared" si="0"/>
        <v>5026</v>
      </c>
    </row>
    <row r="54" spans="1:26" hidden="1">
      <c r="A54" t="s">
        <v>3155</v>
      </c>
      <c r="B54" t="s">
        <v>2386</v>
      </c>
      <c r="C54" t="s">
        <v>1531</v>
      </c>
      <c r="D54" t="s">
        <v>57</v>
      </c>
      <c r="E54" t="s">
        <v>58</v>
      </c>
      <c r="F54">
        <v>12129325</v>
      </c>
      <c r="G54" s="111">
        <v>44972</v>
      </c>
      <c r="H54" t="s">
        <v>2397</v>
      </c>
      <c r="I54" t="s">
        <v>255</v>
      </c>
      <c r="J54" t="s">
        <v>249</v>
      </c>
      <c r="K54" t="s">
        <v>268</v>
      </c>
      <c r="L54" t="s">
        <v>251</v>
      </c>
      <c r="M54" t="s">
        <v>3154</v>
      </c>
      <c r="N54" t="s">
        <v>3154</v>
      </c>
      <c r="O54" s="111">
        <v>44973</v>
      </c>
      <c r="P54" t="s">
        <v>252</v>
      </c>
      <c r="Q54" t="s">
        <v>253</v>
      </c>
      <c r="R54" s="111">
        <v>44973</v>
      </c>
      <c r="S54" t="s">
        <v>254</v>
      </c>
      <c r="T54" t="s">
        <v>254</v>
      </c>
      <c r="U54" t="s">
        <v>254</v>
      </c>
      <c r="V54" t="s">
        <v>254</v>
      </c>
      <c r="W54">
        <v>0</v>
      </c>
      <c r="X54">
        <v>7533.64</v>
      </c>
      <c r="Y54">
        <v>14818.11</v>
      </c>
      <c r="Z54" s="27">
        <f t="shared" si="0"/>
        <v>22351.75</v>
      </c>
    </row>
    <row r="55" spans="1:26" hidden="1">
      <c r="A55" t="s">
        <v>3155</v>
      </c>
      <c r="B55" t="s">
        <v>2386</v>
      </c>
      <c r="C55" t="s">
        <v>1531</v>
      </c>
      <c r="D55" t="s">
        <v>57</v>
      </c>
      <c r="E55" t="s">
        <v>58</v>
      </c>
      <c r="F55">
        <v>12157720</v>
      </c>
      <c r="G55" s="111">
        <v>44981</v>
      </c>
      <c r="H55" t="s">
        <v>2398</v>
      </c>
      <c r="I55" t="s">
        <v>255</v>
      </c>
      <c r="J55" t="s">
        <v>249</v>
      </c>
      <c r="K55" t="s">
        <v>250</v>
      </c>
      <c r="L55" t="s">
        <v>251</v>
      </c>
      <c r="M55" t="s">
        <v>3154</v>
      </c>
      <c r="N55" t="s">
        <v>3154</v>
      </c>
      <c r="O55" s="111">
        <v>44984</v>
      </c>
      <c r="P55" t="s">
        <v>252</v>
      </c>
      <c r="Q55" t="s">
        <v>253</v>
      </c>
      <c r="R55" s="111">
        <v>44986</v>
      </c>
      <c r="S55" t="s">
        <v>254</v>
      </c>
      <c r="T55" t="s">
        <v>254</v>
      </c>
      <c r="U55" t="s">
        <v>254</v>
      </c>
      <c r="V55" t="s">
        <v>254</v>
      </c>
      <c r="W55">
        <v>0</v>
      </c>
      <c r="X55">
        <v>0</v>
      </c>
      <c r="Y55">
        <v>266</v>
      </c>
      <c r="Z55" s="27">
        <f t="shared" si="0"/>
        <v>266</v>
      </c>
    </row>
    <row r="56" spans="1:26">
      <c r="A56" t="s">
        <v>3155</v>
      </c>
      <c r="B56">
        <v>63270064349</v>
      </c>
      <c r="C56" t="s">
        <v>1531</v>
      </c>
      <c r="D56" t="s">
        <v>57</v>
      </c>
      <c r="E56" t="s">
        <v>58</v>
      </c>
      <c r="F56">
        <v>12183150</v>
      </c>
      <c r="G56" s="111">
        <v>44986</v>
      </c>
      <c r="H56" t="s">
        <v>3174</v>
      </c>
      <c r="I56" t="s">
        <v>255</v>
      </c>
      <c r="J56" t="s">
        <v>249</v>
      </c>
      <c r="K56" t="s">
        <v>250</v>
      </c>
      <c r="L56" t="s">
        <v>251</v>
      </c>
      <c r="M56" t="s">
        <v>3154</v>
      </c>
      <c r="N56" t="s">
        <v>3154</v>
      </c>
      <c r="O56" s="111">
        <v>44986</v>
      </c>
      <c r="P56" t="s">
        <v>252</v>
      </c>
      <c r="Q56" t="s">
        <v>257</v>
      </c>
      <c r="R56" s="111">
        <v>44987</v>
      </c>
      <c r="S56" t="s">
        <v>254</v>
      </c>
      <c r="T56" t="s">
        <v>254</v>
      </c>
      <c r="U56" t="s">
        <v>254</v>
      </c>
      <c r="V56" t="s">
        <v>254</v>
      </c>
      <c r="W56">
        <v>0</v>
      </c>
      <c r="X56">
        <v>0</v>
      </c>
      <c r="Y56">
        <v>0</v>
      </c>
      <c r="Z56" s="27">
        <f t="shared" si="0"/>
        <v>0</v>
      </c>
    </row>
    <row r="57" spans="1:26">
      <c r="A57" t="s">
        <v>3155</v>
      </c>
      <c r="B57">
        <v>63270064349</v>
      </c>
      <c r="C57" t="s">
        <v>1531</v>
      </c>
      <c r="D57" t="s">
        <v>57</v>
      </c>
      <c r="E57" t="s">
        <v>58</v>
      </c>
      <c r="F57">
        <v>12189849</v>
      </c>
      <c r="G57" s="111">
        <v>44987</v>
      </c>
      <c r="H57" t="s">
        <v>3175</v>
      </c>
      <c r="I57" t="s">
        <v>255</v>
      </c>
      <c r="J57" t="s">
        <v>249</v>
      </c>
      <c r="K57" t="s">
        <v>250</v>
      </c>
      <c r="L57" t="s">
        <v>251</v>
      </c>
      <c r="M57" t="s">
        <v>3154</v>
      </c>
      <c r="N57" t="s">
        <v>3154</v>
      </c>
      <c r="O57" s="111">
        <v>44987</v>
      </c>
      <c r="P57" t="s">
        <v>252</v>
      </c>
      <c r="Q57" t="s">
        <v>253</v>
      </c>
      <c r="R57" s="111">
        <v>44988</v>
      </c>
      <c r="S57" t="s">
        <v>254</v>
      </c>
      <c r="T57" t="s">
        <v>254</v>
      </c>
      <c r="U57" t="s">
        <v>254</v>
      </c>
      <c r="V57" t="s">
        <v>254</v>
      </c>
      <c r="W57">
        <v>0</v>
      </c>
      <c r="X57">
        <v>0</v>
      </c>
      <c r="Y57">
        <v>16</v>
      </c>
      <c r="Z57" s="27">
        <f t="shared" si="0"/>
        <v>16</v>
      </c>
    </row>
    <row r="58" spans="1:26">
      <c r="A58" t="s">
        <v>3155</v>
      </c>
      <c r="B58">
        <v>63270064349</v>
      </c>
      <c r="C58" t="s">
        <v>1531</v>
      </c>
      <c r="D58" t="s">
        <v>57</v>
      </c>
      <c r="E58" t="s">
        <v>58</v>
      </c>
      <c r="F58">
        <v>12202921</v>
      </c>
      <c r="G58" s="111">
        <v>44992</v>
      </c>
      <c r="H58" t="s">
        <v>3176</v>
      </c>
      <c r="I58" t="s">
        <v>255</v>
      </c>
      <c r="J58" t="s">
        <v>249</v>
      </c>
      <c r="K58" t="s">
        <v>250</v>
      </c>
      <c r="L58" t="s">
        <v>251</v>
      </c>
      <c r="M58" t="s">
        <v>3154</v>
      </c>
      <c r="N58" t="s">
        <v>3154</v>
      </c>
      <c r="O58" s="111">
        <v>44992</v>
      </c>
      <c r="P58" t="s">
        <v>252</v>
      </c>
      <c r="Q58" t="s">
        <v>253</v>
      </c>
      <c r="R58" s="111">
        <v>44993</v>
      </c>
      <c r="S58" t="s">
        <v>254</v>
      </c>
      <c r="T58" t="s">
        <v>254</v>
      </c>
      <c r="U58" t="s">
        <v>254</v>
      </c>
      <c r="V58" t="s">
        <v>254</v>
      </c>
      <c r="W58">
        <v>0</v>
      </c>
      <c r="X58">
        <v>0</v>
      </c>
      <c r="Y58">
        <v>1204.75</v>
      </c>
      <c r="Z58" s="27">
        <f t="shared" si="0"/>
        <v>1204.75</v>
      </c>
    </row>
    <row r="59" spans="1:26">
      <c r="A59" t="s">
        <v>3155</v>
      </c>
      <c r="B59">
        <v>63270064349</v>
      </c>
      <c r="C59" t="s">
        <v>1531</v>
      </c>
      <c r="D59" t="s">
        <v>57</v>
      </c>
      <c r="E59" t="s">
        <v>58</v>
      </c>
      <c r="F59">
        <v>12203461</v>
      </c>
      <c r="G59" s="111">
        <v>44992</v>
      </c>
      <c r="H59" t="s">
        <v>3177</v>
      </c>
      <c r="I59" t="s">
        <v>255</v>
      </c>
      <c r="J59" t="s">
        <v>249</v>
      </c>
      <c r="K59" t="s">
        <v>250</v>
      </c>
      <c r="L59" t="s">
        <v>251</v>
      </c>
      <c r="M59" t="s">
        <v>3154</v>
      </c>
      <c r="N59" t="s">
        <v>3154</v>
      </c>
      <c r="O59" s="111">
        <v>44992</v>
      </c>
      <c r="P59" t="s">
        <v>252</v>
      </c>
      <c r="Q59" t="s">
        <v>253</v>
      </c>
      <c r="R59" s="111">
        <v>44993</v>
      </c>
      <c r="S59" t="s">
        <v>254</v>
      </c>
      <c r="T59" t="s">
        <v>254</v>
      </c>
      <c r="U59" t="s">
        <v>254</v>
      </c>
      <c r="V59" t="s">
        <v>254</v>
      </c>
      <c r="W59">
        <v>0</v>
      </c>
      <c r="X59">
        <v>0</v>
      </c>
      <c r="Y59">
        <v>413</v>
      </c>
      <c r="Z59" s="27">
        <f t="shared" si="0"/>
        <v>413</v>
      </c>
    </row>
    <row r="60" spans="1:26">
      <c r="A60" t="s">
        <v>3155</v>
      </c>
      <c r="B60">
        <v>63270064349</v>
      </c>
      <c r="C60" t="s">
        <v>1531</v>
      </c>
      <c r="D60" t="s">
        <v>57</v>
      </c>
      <c r="E60" t="s">
        <v>58</v>
      </c>
      <c r="F60">
        <v>12220260</v>
      </c>
      <c r="G60" s="111">
        <v>44995</v>
      </c>
      <c r="H60" t="s">
        <v>3178</v>
      </c>
      <c r="I60" t="s">
        <v>255</v>
      </c>
      <c r="J60" t="s">
        <v>249</v>
      </c>
      <c r="K60" t="s">
        <v>250</v>
      </c>
      <c r="L60" t="s">
        <v>251</v>
      </c>
      <c r="M60" t="s">
        <v>3154</v>
      </c>
      <c r="N60" t="s">
        <v>3154</v>
      </c>
      <c r="O60" s="111">
        <v>44995</v>
      </c>
      <c r="P60" t="s">
        <v>252</v>
      </c>
      <c r="Q60" t="s">
        <v>253</v>
      </c>
      <c r="R60" s="111">
        <v>44998</v>
      </c>
      <c r="S60" t="s">
        <v>254</v>
      </c>
      <c r="T60" t="s">
        <v>254</v>
      </c>
      <c r="U60" t="s">
        <v>254</v>
      </c>
      <c r="V60" t="s">
        <v>254</v>
      </c>
      <c r="W60">
        <v>0</v>
      </c>
      <c r="X60">
        <v>0</v>
      </c>
      <c r="Y60">
        <v>10</v>
      </c>
      <c r="Z60" s="27">
        <f t="shared" si="0"/>
        <v>10</v>
      </c>
    </row>
    <row r="61" spans="1:26">
      <c r="A61" t="s">
        <v>3155</v>
      </c>
      <c r="B61">
        <v>63270064349</v>
      </c>
      <c r="C61" t="s">
        <v>1531</v>
      </c>
      <c r="D61" t="s">
        <v>57</v>
      </c>
      <c r="E61" t="s">
        <v>58</v>
      </c>
      <c r="F61">
        <v>12230147</v>
      </c>
      <c r="G61" s="111">
        <v>44999</v>
      </c>
      <c r="H61" t="s">
        <v>3179</v>
      </c>
      <c r="I61" t="s">
        <v>255</v>
      </c>
      <c r="J61" t="s">
        <v>249</v>
      </c>
      <c r="K61" t="s">
        <v>250</v>
      </c>
      <c r="L61" t="s">
        <v>251</v>
      </c>
      <c r="M61" t="s">
        <v>3154</v>
      </c>
      <c r="N61" t="s">
        <v>3154</v>
      </c>
      <c r="O61" s="111">
        <v>44999</v>
      </c>
      <c r="P61" t="s">
        <v>252</v>
      </c>
      <c r="Q61" t="s">
        <v>253</v>
      </c>
      <c r="R61" s="111">
        <v>45000</v>
      </c>
      <c r="S61" t="s">
        <v>254</v>
      </c>
      <c r="T61" t="s">
        <v>254</v>
      </c>
      <c r="U61" t="s">
        <v>254</v>
      </c>
      <c r="V61" t="s">
        <v>254</v>
      </c>
      <c r="W61">
        <v>0</v>
      </c>
      <c r="X61">
        <v>0</v>
      </c>
      <c r="Y61">
        <v>2369.5</v>
      </c>
      <c r="Z61" s="27">
        <f t="shared" si="0"/>
        <v>2369.5</v>
      </c>
    </row>
    <row r="62" spans="1:26">
      <c r="A62" t="s">
        <v>3155</v>
      </c>
      <c r="B62">
        <v>63270064349</v>
      </c>
      <c r="C62" t="s">
        <v>1531</v>
      </c>
      <c r="D62" t="s">
        <v>57</v>
      </c>
      <c r="E62" t="s">
        <v>58</v>
      </c>
      <c r="F62">
        <v>12249712</v>
      </c>
      <c r="G62" s="111">
        <v>45005</v>
      </c>
      <c r="H62" t="s">
        <v>3180</v>
      </c>
      <c r="I62" t="s">
        <v>271</v>
      </c>
      <c r="J62" t="s">
        <v>249</v>
      </c>
      <c r="K62" t="s">
        <v>250</v>
      </c>
      <c r="L62" t="s">
        <v>251</v>
      </c>
      <c r="M62" t="s">
        <v>3154</v>
      </c>
      <c r="N62" t="s">
        <v>3154</v>
      </c>
      <c r="O62" s="111">
        <v>45014</v>
      </c>
      <c r="P62" t="s">
        <v>252</v>
      </c>
      <c r="Q62" t="s">
        <v>253</v>
      </c>
      <c r="R62" s="111">
        <v>45014</v>
      </c>
      <c r="S62" t="s">
        <v>254</v>
      </c>
      <c r="T62" t="s">
        <v>254</v>
      </c>
      <c r="U62" t="s">
        <v>254</v>
      </c>
      <c r="V62" t="s">
        <v>254</v>
      </c>
      <c r="W62">
        <v>0</v>
      </c>
      <c r="X62">
        <v>0</v>
      </c>
      <c r="Y62">
        <v>671</v>
      </c>
      <c r="Z62" s="27">
        <f t="shared" si="0"/>
        <v>671</v>
      </c>
    </row>
    <row r="63" spans="1:26">
      <c r="A63" t="s">
        <v>3155</v>
      </c>
      <c r="B63">
        <v>63270064349</v>
      </c>
      <c r="C63" t="s">
        <v>1531</v>
      </c>
      <c r="D63" t="s">
        <v>57</v>
      </c>
      <c r="E63" t="s">
        <v>58</v>
      </c>
      <c r="F63">
        <v>12303995</v>
      </c>
      <c r="G63" s="111">
        <v>45015</v>
      </c>
      <c r="H63" t="s">
        <v>3181</v>
      </c>
      <c r="I63" t="s">
        <v>248</v>
      </c>
      <c r="J63" t="s">
        <v>249</v>
      </c>
      <c r="K63" t="s">
        <v>250</v>
      </c>
      <c r="L63" t="s">
        <v>251</v>
      </c>
      <c r="M63" t="s">
        <v>3154</v>
      </c>
      <c r="N63" t="s">
        <v>3154</v>
      </c>
      <c r="O63" s="111">
        <v>45015</v>
      </c>
      <c r="P63" t="s">
        <v>252</v>
      </c>
      <c r="Q63" t="s">
        <v>257</v>
      </c>
      <c r="R63" s="111"/>
      <c r="S63" t="s">
        <v>254</v>
      </c>
      <c r="T63" t="s">
        <v>254</v>
      </c>
      <c r="U63" t="s">
        <v>254</v>
      </c>
      <c r="V63" t="s">
        <v>254</v>
      </c>
      <c r="W63">
        <v>0</v>
      </c>
      <c r="X63">
        <v>0</v>
      </c>
      <c r="Y63">
        <v>0</v>
      </c>
      <c r="Z63" s="27">
        <f t="shared" si="0"/>
        <v>0</v>
      </c>
    </row>
    <row r="64" spans="1:26">
      <c r="A64" t="s">
        <v>3155</v>
      </c>
      <c r="B64" t="s">
        <v>2399</v>
      </c>
      <c r="C64" t="s">
        <v>272</v>
      </c>
      <c r="D64" t="s">
        <v>3182</v>
      </c>
      <c r="E64" t="s">
        <v>46</v>
      </c>
      <c r="F64">
        <v>507033</v>
      </c>
      <c r="G64" s="111">
        <v>45000</v>
      </c>
      <c r="H64" t="s">
        <v>3183</v>
      </c>
      <c r="I64" t="s">
        <v>255</v>
      </c>
      <c r="J64" t="s">
        <v>249</v>
      </c>
      <c r="K64" t="s">
        <v>268</v>
      </c>
      <c r="L64" t="s">
        <v>251</v>
      </c>
      <c r="M64" t="s">
        <v>3154</v>
      </c>
      <c r="N64" t="s">
        <v>3154</v>
      </c>
      <c r="O64" s="111">
        <v>45001</v>
      </c>
      <c r="P64" t="s">
        <v>252</v>
      </c>
      <c r="Q64" t="s">
        <v>253</v>
      </c>
      <c r="R64" s="111">
        <v>45002</v>
      </c>
      <c r="S64" t="s">
        <v>254</v>
      </c>
      <c r="T64" t="s">
        <v>254</v>
      </c>
      <c r="U64" t="s">
        <v>254</v>
      </c>
      <c r="V64" t="s">
        <v>254</v>
      </c>
      <c r="W64">
        <v>0</v>
      </c>
      <c r="X64">
        <v>0</v>
      </c>
      <c r="Y64">
        <v>459.21</v>
      </c>
      <c r="Z64" s="27">
        <f t="shared" si="0"/>
        <v>459.21</v>
      </c>
    </row>
    <row r="65" spans="1:26" hidden="1">
      <c r="A65" t="s">
        <v>3155</v>
      </c>
      <c r="B65" t="s">
        <v>2399</v>
      </c>
      <c r="C65" t="s">
        <v>272</v>
      </c>
      <c r="D65" t="s">
        <v>2400</v>
      </c>
      <c r="E65" t="s">
        <v>46</v>
      </c>
      <c r="F65">
        <v>12136895</v>
      </c>
      <c r="G65" s="111">
        <v>44973</v>
      </c>
      <c r="H65" t="s">
        <v>2401</v>
      </c>
      <c r="I65" t="s">
        <v>255</v>
      </c>
      <c r="J65" t="s">
        <v>249</v>
      </c>
      <c r="K65" t="s">
        <v>250</v>
      </c>
      <c r="L65" t="s">
        <v>251</v>
      </c>
      <c r="M65" t="s">
        <v>3154</v>
      </c>
      <c r="N65" t="s">
        <v>3154</v>
      </c>
      <c r="O65" s="111">
        <v>44973</v>
      </c>
      <c r="P65" t="s">
        <v>252</v>
      </c>
      <c r="Q65" t="s">
        <v>253</v>
      </c>
      <c r="R65" s="111">
        <v>44974</v>
      </c>
      <c r="S65" t="s">
        <v>254</v>
      </c>
      <c r="T65" t="s">
        <v>254</v>
      </c>
      <c r="U65" t="s">
        <v>254</v>
      </c>
      <c r="V65" t="s">
        <v>254</v>
      </c>
      <c r="W65">
        <v>0</v>
      </c>
      <c r="X65">
        <v>2298.02</v>
      </c>
      <c r="Y65">
        <v>2331.02</v>
      </c>
      <c r="Z65" s="27">
        <f t="shared" si="0"/>
        <v>4629.04</v>
      </c>
    </row>
    <row r="66" spans="1:26" hidden="1">
      <c r="A66" t="s">
        <v>3155</v>
      </c>
      <c r="B66" t="s">
        <v>2399</v>
      </c>
      <c r="C66" t="s">
        <v>272</v>
      </c>
      <c r="D66" t="s">
        <v>45</v>
      </c>
      <c r="E66" t="s">
        <v>46</v>
      </c>
      <c r="F66">
        <v>11520028</v>
      </c>
      <c r="G66" s="111">
        <v>44944</v>
      </c>
      <c r="H66" t="s">
        <v>1539</v>
      </c>
      <c r="I66" t="s">
        <v>255</v>
      </c>
      <c r="J66" t="s">
        <v>249</v>
      </c>
      <c r="K66" t="s">
        <v>250</v>
      </c>
      <c r="L66" t="s">
        <v>251</v>
      </c>
      <c r="M66" t="s">
        <v>3154</v>
      </c>
      <c r="N66" t="s">
        <v>3154</v>
      </c>
      <c r="O66" s="111">
        <v>44944</v>
      </c>
      <c r="P66" t="s">
        <v>252</v>
      </c>
      <c r="Q66" t="s">
        <v>1406</v>
      </c>
      <c r="R66" s="111"/>
      <c r="S66" t="s">
        <v>254</v>
      </c>
      <c r="T66" t="s">
        <v>254</v>
      </c>
      <c r="U66" t="s">
        <v>254</v>
      </c>
      <c r="V66" t="s">
        <v>254</v>
      </c>
      <c r="W66">
        <v>0</v>
      </c>
      <c r="X66">
        <v>0</v>
      </c>
      <c r="Y66">
        <v>0</v>
      </c>
      <c r="Z66" s="27">
        <f t="shared" si="0"/>
        <v>0</v>
      </c>
    </row>
    <row r="67" spans="1:26" hidden="1">
      <c r="A67" t="s">
        <v>3155</v>
      </c>
      <c r="B67" t="s">
        <v>2399</v>
      </c>
      <c r="C67" t="s">
        <v>272</v>
      </c>
      <c r="D67" t="s">
        <v>45</v>
      </c>
      <c r="E67" t="s">
        <v>46</v>
      </c>
      <c r="F67">
        <v>11970419</v>
      </c>
      <c r="G67" s="111">
        <v>44930</v>
      </c>
      <c r="H67" t="s">
        <v>1540</v>
      </c>
      <c r="I67" t="s">
        <v>255</v>
      </c>
      <c r="J67" t="s">
        <v>249</v>
      </c>
      <c r="K67" t="s">
        <v>250</v>
      </c>
      <c r="L67" t="s">
        <v>251</v>
      </c>
      <c r="M67" t="s">
        <v>3154</v>
      </c>
      <c r="N67" t="s">
        <v>3154</v>
      </c>
      <c r="O67" s="111">
        <v>44930</v>
      </c>
      <c r="P67" t="s">
        <v>252</v>
      </c>
      <c r="Q67" t="s">
        <v>253</v>
      </c>
      <c r="R67" s="111">
        <v>44936</v>
      </c>
      <c r="S67" t="s">
        <v>254</v>
      </c>
      <c r="T67" t="s">
        <v>254</v>
      </c>
      <c r="U67" t="s">
        <v>254</v>
      </c>
      <c r="V67" t="s">
        <v>254</v>
      </c>
      <c r="W67">
        <v>3538.6</v>
      </c>
      <c r="X67">
        <v>2023.1</v>
      </c>
      <c r="Y67">
        <v>1156.81</v>
      </c>
      <c r="Z67" s="27">
        <f t="shared" ref="Z67:Z130" si="1">SUM(W67:Y67)</f>
        <v>6718.51</v>
      </c>
    </row>
    <row r="68" spans="1:26" hidden="1">
      <c r="A68" t="s">
        <v>3155</v>
      </c>
      <c r="B68" t="s">
        <v>2399</v>
      </c>
      <c r="C68" t="s">
        <v>272</v>
      </c>
      <c r="D68" t="s">
        <v>45</v>
      </c>
      <c r="E68" t="s">
        <v>46</v>
      </c>
      <c r="F68">
        <v>11977294</v>
      </c>
      <c r="G68" s="111">
        <v>44932</v>
      </c>
      <c r="H68" t="s">
        <v>1541</v>
      </c>
      <c r="I68" t="s">
        <v>255</v>
      </c>
      <c r="J68" t="s">
        <v>249</v>
      </c>
      <c r="K68" t="s">
        <v>268</v>
      </c>
      <c r="L68" t="s">
        <v>251</v>
      </c>
      <c r="M68" t="s">
        <v>3154</v>
      </c>
      <c r="N68" t="s">
        <v>3154</v>
      </c>
      <c r="O68" s="111">
        <v>44932</v>
      </c>
      <c r="P68" t="s">
        <v>252</v>
      </c>
      <c r="Q68" t="s">
        <v>253</v>
      </c>
      <c r="R68" s="111">
        <v>44938</v>
      </c>
      <c r="S68" t="s">
        <v>254</v>
      </c>
      <c r="T68" t="s">
        <v>254</v>
      </c>
      <c r="U68" t="s">
        <v>254</v>
      </c>
      <c r="V68" t="s">
        <v>254</v>
      </c>
      <c r="W68">
        <v>1744</v>
      </c>
      <c r="X68">
        <v>1215</v>
      </c>
      <c r="Y68">
        <v>2171.5</v>
      </c>
      <c r="Z68" s="27">
        <f t="shared" si="1"/>
        <v>5130.5</v>
      </c>
    </row>
    <row r="69" spans="1:26" hidden="1">
      <c r="A69" t="s">
        <v>3155</v>
      </c>
      <c r="B69" t="s">
        <v>2399</v>
      </c>
      <c r="C69" t="s">
        <v>272</v>
      </c>
      <c r="D69" t="s">
        <v>45</v>
      </c>
      <c r="E69" t="s">
        <v>46</v>
      </c>
      <c r="F69">
        <v>11981969</v>
      </c>
      <c r="G69" s="111">
        <v>44935</v>
      </c>
      <c r="H69" t="s">
        <v>1542</v>
      </c>
      <c r="I69" t="s">
        <v>255</v>
      </c>
      <c r="J69" t="s">
        <v>249</v>
      </c>
      <c r="K69" t="s">
        <v>250</v>
      </c>
      <c r="L69" t="s">
        <v>251</v>
      </c>
      <c r="M69" t="s">
        <v>3154</v>
      </c>
      <c r="N69" t="s">
        <v>3154</v>
      </c>
      <c r="O69" s="111">
        <v>44935</v>
      </c>
      <c r="P69" t="s">
        <v>252</v>
      </c>
      <c r="Q69" t="s">
        <v>253</v>
      </c>
      <c r="R69" s="111">
        <v>44936</v>
      </c>
      <c r="S69" t="s">
        <v>254</v>
      </c>
      <c r="T69" t="s">
        <v>254</v>
      </c>
      <c r="U69" t="s">
        <v>254</v>
      </c>
      <c r="V69" t="s">
        <v>254</v>
      </c>
      <c r="W69">
        <v>5062.5</v>
      </c>
      <c r="X69">
        <v>6026.25</v>
      </c>
      <c r="Y69">
        <v>5827.6</v>
      </c>
      <c r="Z69" s="27">
        <f t="shared" si="1"/>
        <v>16916.349999999999</v>
      </c>
    </row>
    <row r="70" spans="1:26" hidden="1">
      <c r="A70" t="s">
        <v>3155</v>
      </c>
      <c r="B70" t="s">
        <v>2399</v>
      </c>
      <c r="C70" t="s">
        <v>272</v>
      </c>
      <c r="D70" t="s">
        <v>45</v>
      </c>
      <c r="E70" t="s">
        <v>46</v>
      </c>
      <c r="F70">
        <v>11987587</v>
      </c>
      <c r="G70" s="111">
        <v>44936</v>
      </c>
      <c r="H70" t="s">
        <v>1543</v>
      </c>
      <c r="I70" t="s">
        <v>255</v>
      </c>
      <c r="J70" t="s">
        <v>249</v>
      </c>
      <c r="K70" t="s">
        <v>268</v>
      </c>
      <c r="L70" t="s">
        <v>251</v>
      </c>
      <c r="M70" t="s">
        <v>3154</v>
      </c>
      <c r="N70" t="s">
        <v>3154</v>
      </c>
      <c r="O70" s="111">
        <v>44936</v>
      </c>
      <c r="P70" t="s">
        <v>252</v>
      </c>
      <c r="Q70" t="s">
        <v>282</v>
      </c>
      <c r="R70">
        <v>44938</v>
      </c>
      <c r="S70" t="s">
        <v>254</v>
      </c>
      <c r="T70" t="s">
        <v>254</v>
      </c>
      <c r="U70" t="s">
        <v>254</v>
      </c>
      <c r="V70" t="s">
        <v>254</v>
      </c>
      <c r="W70">
        <v>4795.6400000000003</v>
      </c>
      <c r="X70">
        <v>0</v>
      </c>
      <c r="Y70">
        <v>0</v>
      </c>
      <c r="Z70" s="27">
        <f t="shared" si="1"/>
        <v>4795.6400000000003</v>
      </c>
    </row>
    <row r="71" spans="1:26" hidden="1">
      <c r="A71" t="s">
        <v>3155</v>
      </c>
      <c r="B71" t="s">
        <v>2399</v>
      </c>
      <c r="C71" t="s">
        <v>272</v>
      </c>
      <c r="D71" t="s">
        <v>45</v>
      </c>
      <c r="E71" t="s">
        <v>46</v>
      </c>
      <c r="F71">
        <v>12010700</v>
      </c>
      <c r="G71" s="111">
        <v>44951</v>
      </c>
      <c r="H71" t="s">
        <v>1544</v>
      </c>
      <c r="I71" t="s">
        <v>255</v>
      </c>
      <c r="J71" t="s">
        <v>249</v>
      </c>
      <c r="K71" t="s">
        <v>268</v>
      </c>
      <c r="L71" t="s">
        <v>251</v>
      </c>
      <c r="M71" t="s">
        <v>3154</v>
      </c>
      <c r="N71" t="s">
        <v>3154</v>
      </c>
      <c r="O71" s="111">
        <v>44951</v>
      </c>
      <c r="P71" t="s">
        <v>252</v>
      </c>
      <c r="Q71" t="s">
        <v>253</v>
      </c>
      <c r="R71" s="111">
        <v>44951</v>
      </c>
      <c r="S71" t="s">
        <v>254</v>
      </c>
      <c r="T71" t="s">
        <v>254</v>
      </c>
      <c r="U71" t="s">
        <v>254</v>
      </c>
      <c r="V71" t="s">
        <v>254</v>
      </c>
      <c r="W71">
        <v>4500.1000000000004</v>
      </c>
      <c r="X71">
        <v>30289.399999999998</v>
      </c>
      <c r="Y71">
        <v>33924</v>
      </c>
      <c r="Z71" s="27">
        <f t="shared" si="1"/>
        <v>68713.5</v>
      </c>
    </row>
    <row r="72" spans="1:26" hidden="1">
      <c r="A72" t="s">
        <v>3155</v>
      </c>
      <c r="B72" t="s">
        <v>2399</v>
      </c>
      <c r="C72" t="s">
        <v>272</v>
      </c>
      <c r="D72" t="s">
        <v>45</v>
      </c>
      <c r="E72" t="s">
        <v>46</v>
      </c>
      <c r="F72">
        <v>12091930</v>
      </c>
      <c r="G72" s="111">
        <v>44960</v>
      </c>
      <c r="H72" t="s">
        <v>2402</v>
      </c>
      <c r="I72" t="s">
        <v>255</v>
      </c>
      <c r="J72" t="s">
        <v>249</v>
      </c>
      <c r="K72" t="s">
        <v>250</v>
      </c>
      <c r="L72" t="s">
        <v>251</v>
      </c>
      <c r="M72" t="s">
        <v>3154</v>
      </c>
      <c r="N72" t="s">
        <v>3154</v>
      </c>
      <c r="O72" s="111">
        <v>44960</v>
      </c>
      <c r="P72" t="s">
        <v>252</v>
      </c>
      <c r="Q72" t="s">
        <v>253</v>
      </c>
      <c r="R72" s="111">
        <v>44963</v>
      </c>
      <c r="S72" t="s">
        <v>254</v>
      </c>
      <c r="T72" t="s">
        <v>254</v>
      </c>
      <c r="U72" t="s">
        <v>254</v>
      </c>
      <c r="V72" t="s">
        <v>254</v>
      </c>
      <c r="W72">
        <v>0</v>
      </c>
      <c r="X72">
        <v>0</v>
      </c>
      <c r="Y72">
        <v>3.14</v>
      </c>
      <c r="Z72" s="27">
        <f t="shared" si="1"/>
        <v>3.14</v>
      </c>
    </row>
    <row r="73" spans="1:26">
      <c r="A73" t="s">
        <v>3155</v>
      </c>
      <c r="B73" t="s">
        <v>2399</v>
      </c>
      <c r="C73" t="s">
        <v>272</v>
      </c>
      <c r="D73" t="s">
        <v>45</v>
      </c>
      <c r="E73" t="s">
        <v>46</v>
      </c>
      <c r="F73">
        <v>12194967</v>
      </c>
      <c r="G73" s="111">
        <v>44992</v>
      </c>
      <c r="H73" t="s">
        <v>3184</v>
      </c>
      <c r="I73" t="s">
        <v>255</v>
      </c>
      <c r="J73" t="s">
        <v>249</v>
      </c>
      <c r="K73" t="s">
        <v>268</v>
      </c>
      <c r="L73" t="s">
        <v>251</v>
      </c>
      <c r="M73" t="s">
        <v>3154</v>
      </c>
      <c r="N73" t="s">
        <v>3154</v>
      </c>
      <c r="O73" s="111">
        <v>44992</v>
      </c>
      <c r="P73" t="s">
        <v>252</v>
      </c>
      <c r="Q73" t="s">
        <v>253</v>
      </c>
      <c r="R73">
        <v>44993</v>
      </c>
      <c r="S73" t="s">
        <v>254</v>
      </c>
      <c r="T73" t="s">
        <v>254</v>
      </c>
      <c r="U73" t="s">
        <v>254</v>
      </c>
      <c r="V73" t="s">
        <v>254</v>
      </c>
      <c r="W73">
        <v>0</v>
      </c>
      <c r="X73">
        <v>0</v>
      </c>
      <c r="Y73">
        <v>684.75</v>
      </c>
      <c r="Z73" s="27">
        <f t="shared" si="1"/>
        <v>684.75</v>
      </c>
    </row>
    <row r="74" spans="1:26">
      <c r="A74" t="s">
        <v>3155</v>
      </c>
      <c r="B74" t="s">
        <v>2399</v>
      </c>
      <c r="C74" t="s">
        <v>272</v>
      </c>
      <c r="D74" t="s">
        <v>45</v>
      </c>
      <c r="E74" t="s">
        <v>46</v>
      </c>
      <c r="F74">
        <v>12259687</v>
      </c>
      <c r="G74" s="111">
        <v>45006</v>
      </c>
      <c r="H74" t="s">
        <v>3185</v>
      </c>
      <c r="I74" t="s">
        <v>255</v>
      </c>
      <c r="J74" t="s">
        <v>249</v>
      </c>
      <c r="K74" t="s">
        <v>250</v>
      </c>
      <c r="L74" t="s">
        <v>251</v>
      </c>
      <c r="M74" t="s">
        <v>3154</v>
      </c>
      <c r="N74" t="s">
        <v>3154</v>
      </c>
      <c r="O74" s="111">
        <v>45006</v>
      </c>
      <c r="P74" t="s">
        <v>252</v>
      </c>
      <c r="Q74" t="s">
        <v>253</v>
      </c>
      <c r="R74" s="111">
        <v>45007</v>
      </c>
      <c r="S74" t="s">
        <v>254</v>
      </c>
      <c r="T74" t="s">
        <v>254</v>
      </c>
      <c r="U74" t="s">
        <v>254</v>
      </c>
      <c r="V74" t="s">
        <v>254</v>
      </c>
      <c r="W74">
        <v>0</v>
      </c>
      <c r="X74">
        <v>0</v>
      </c>
      <c r="Y74">
        <v>7556.75</v>
      </c>
      <c r="Z74" s="27">
        <f t="shared" si="1"/>
        <v>7556.75</v>
      </c>
    </row>
    <row r="75" spans="1:26">
      <c r="A75" t="s">
        <v>3155</v>
      </c>
      <c r="B75" t="s">
        <v>2399</v>
      </c>
      <c r="C75" t="s">
        <v>272</v>
      </c>
      <c r="D75" t="s">
        <v>45</v>
      </c>
      <c r="E75" t="s">
        <v>46</v>
      </c>
      <c r="F75">
        <v>12274323</v>
      </c>
      <c r="G75" s="111">
        <v>45009</v>
      </c>
      <c r="H75" t="s">
        <v>3186</v>
      </c>
      <c r="I75" t="s">
        <v>271</v>
      </c>
      <c r="J75" t="s">
        <v>249</v>
      </c>
      <c r="K75" t="s">
        <v>250</v>
      </c>
      <c r="L75" t="s">
        <v>251</v>
      </c>
      <c r="M75" t="s">
        <v>3154</v>
      </c>
      <c r="N75" t="s">
        <v>3154</v>
      </c>
      <c r="O75" s="111">
        <v>45009</v>
      </c>
      <c r="P75" t="s">
        <v>252</v>
      </c>
      <c r="Q75" t="s">
        <v>253</v>
      </c>
      <c r="R75" s="111">
        <v>45015</v>
      </c>
      <c r="S75" t="s">
        <v>254</v>
      </c>
      <c r="T75" t="s">
        <v>254</v>
      </c>
      <c r="U75" t="s">
        <v>254</v>
      </c>
      <c r="V75" t="s">
        <v>254</v>
      </c>
      <c r="W75">
        <v>0</v>
      </c>
      <c r="X75">
        <v>0</v>
      </c>
      <c r="Y75">
        <v>117.5</v>
      </c>
      <c r="Z75" s="27">
        <f t="shared" si="1"/>
        <v>117.5</v>
      </c>
    </row>
    <row r="76" spans="1:26">
      <c r="A76" t="s">
        <v>3155</v>
      </c>
      <c r="B76" t="s">
        <v>2399</v>
      </c>
      <c r="C76" t="s">
        <v>272</v>
      </c>
      <c r="D76" t="s">
        <v>45</v>
      </c>
      <c r="E76" t="s">
        <v>46</v>
      </c>
      <c r="F76">
        <v>12274573</v>
      </c>
      <c r="G76" s="111">
        <v>45009</v>
      </c>
      <c r="H76" t="s">
        <v>3187</v>
      </c>
      <c r="I76" t="s">
        <v>271</v>
      </c>
      <c r="J76" t="s">
        <v>249</v>
      </c>
      <c r="K76" t="s">
        <v>250</v>
      </c>
      <c r="L76" t="s">
        <v>251</v>
      </c>
      <c r="M76" t="s">
        <v>3154</v>
      </c>
      <c r="N76" t="s">
        <v>3154</v>
      </c>
      <c r="O76" s="111">
        <v>45009</v>
      </c>
      <c r="P76" t="s">
        <v>252</v>
      </c>
      <c r="Q76" t="s">
        <v>253</v>
      </c>
      <c r="R76">
        <v>45012</v>
      </c>
      <c r="S76" t="s">
        <v>254</v>
      </c>
      <c r="T76" t="s">
        <v>254</v>
      </c>
      <c r="U76" t="s">
        <v>254</v>
      </c>
      <c r="V76" t="s">
        <v>254</v>
      </c>
      <c r="W76">
        <v>0</v>
      </c>
      <c r="X76">
        <v>0</v>
      </c>
      <c r="Y76">
        <v>70</v>
      </c>
      <c r="Z76" s="27">
        <f t="shared" si="1"/>
        <v>70</v>
      </c>
    </row>
    <row r="77" spans="1:26">
      <c r="A77" t="s">
        <v>3155</v>
      </c>
      <c r="B77" t="s">
        <v>2399</v>
      </c>
      <c r="C77" t="s">
        <v>272</v>
      </c>
      <c r="D77" t="s">
        <v>45</v>
      </c>
      <c r="E77" t="s">
        <v>46</v>
      </c>
      <c r="F77">
        <v>12280803</v>
      </c>
      <c r="G77" s="111">
        <v>45010</v>
      </c>
      <c r="H77" t="s">
        <v>3188</v>
      </c>
      <c r="I77" t="s">
        <v>271</v>
      </c>
      <c r="J77" t="s">
        <v>249</v>
      </c>
      <c r="K77" t="s">
        <v>250</v>
      </c>
      <c r="L77" t="s">
        <v>251</v>
      </c>
      <c r="M77" t="s">
        <v>3154</v>
      </c>
      <c r="N77" t="s">
        <v>3154</v>
      </c>
      <c r="O77" s="111">
        <v>45012</v>
      </c>
      <c r="P77" t="s">
        <v>252</v>
      </c>
      <c r="Q77" t="s">
        <v>257</v>
      </c>
      <c r="R77" s="111">
        <v>45015</v>
      </c>
      <c r="S77" t="s">
        <v>254</v>
      </c>
      <c r="T77" t="s">
        <v>254</v>
      </c>
      <c r="U77" t="s">
        <v>254</v>
      </c>
      <c r="V77" t="s">
        <v>254</v>
      </c>
      <c r="W77">
        <v>0</v>
      </c>
      <c r="X77">
        <v>0</v>
      </c>
      <c r="Y77">
        <v>0</v>
      </c>
      <c r="Z77" s="27">
        <f t="shared" si="1"/>
        <v>0</v>
      </c>
    </row>
    <row r="78" spans="1:26" hidden="1">
      <c r="A78" t="s">
        <v>3155</v>
      </c>
      <c r="B78" t="s">
        <v>2403</v>
      </c>
      <c r="C78" t="s">
        <v>272</v>
      </c>
      <c r="D78" t="s">
        <v>2404</v>
      </c>
      <c r="E78" t="s">
        <v>46</v>
      </c>
      <c r="F78">
        <v>9842964</v>
      </c>
      <c r="G78" s="111">
        <v>44974</v>
      </c>
      <c r="H78" t="s">
        <v>2405</v>
      </c>
      <c r="I78" t="s">
        <v>255</v>
      </c>
      <c r="J78" t="s">
        <v>249</v>
      </c>
      <c r="K78" t="s">
        <v>250</v>
      </c>
      <c r="L78" t="s">
        <v>3154</v>
      </c>
      <c r="M78" t="s">
        <v>3154</v>
      </c>
      <c r="N78" t="s">
        <v>3154</v>
      </c>
      <c r="O78" s="111">
        <v>44974</v>
      </c>
      <c r="P78" t="s">
        <v>252</v>
      </c>
      <c r="Q78" t="s">
        <v>253</v>
      </c>
      <c r="R78" s="111">
        <v>44978</v>
      </c>
      <c r="S78" t="s">
        <v>254</v>
      </c>
      <c r="T78" t="s">
        <v>254</v>
      </c>
      <c r="U78" t="s">
        <v>254</v>
      </c>
      <c r="V78" t="s">
        <v>254</v>
      </c>
      <c r="W78">
        <v>0</v>
      </c>
      <c r="X78">
        <v>1423.99</v>
      </c>
      <c r="Y78">
        <v>6945.41</v>
      </c>
      <c r="Z78" s="27">
        <f t="shared" si="1"/>
        <v>8369.4</v>
      </c>
    </row>
    <row r="79" spans="1:26" hidden="1">
      <c r="A79" t="s">
        <v>3155</v>
      </c>
      <c r="B79" t="s">
        <v>2399</v>
      </c>
      <c r="C79" t="s">
        <v>272</v>
      </c>
      <c r="D79" t="s">
        <v>2404</v>
      </c>
      <c r="E79" t="s">
        <v>46</v>
      </c>
      <c r="F79">
        <v>12106470</v>
      </c>
      <c r="G79" s="111">
        <v>44965</v>
      </c>
      <c r="H79" t="s">
        <v>2406</v>
      </c>
      <c r="I79" t="s">
        <v>248</v>
      </c>
      <c r="J79" t="s">
        <v>259</v>
      </c>
      <c r="K79" t="s">
        <v>250</v>
      </c>
      <c r="L79" t="s">
        <v>251</v>
      </c>
      <c r="M79" t="s">
        <v>3154</v>
      </c>
      <c r="N79" t="s">
        <v>3154</v>
      </c>
      <c r="O79" s="111">
        <v>44965</v>
      </c>
      <c r="P79" t="s">
        <v>252</v>
      </c>
      <c r="Q79" t="s">
        <v>257</v>
      </c>
      <c r="R79" s="111">
        <v>44971</v>
      </c>
      <c r="S79" t="s">
        <v>254</v>
      </c>
      <c r="T79" t="s">
        <v>254</v>
      </c>
      <c r="U79" t="s">
        <v>254</v>
      </c>
      <c r="V79" t="s">
        <v>254</v>
      </c>
      <c r="W79">
        <v>0</v>
      </c>
      <c r="X79">
        <v>0</v>
      </c>
      <c r="Y79">
        <v>0</v>
      </c>
      <c r="Z79" s="27">
        <f t="shared" si="1"/>
        <v>0</v>
      </c>
    </row>
    <row r="80" spans="1:26" hidden="1">
      <c r="A80" t="s">
        <v>3155</v>
      </c>
      <c r="B80" t="s">
        <v>2399</v>
      </c>
      <c r="C80" t="s">
        <v>272</v>
      </c>
      <c r="D80" t="s">
        <v>2404</v>
      </c>
      <c r="E80" t="s">
        <v>46</v>
      </c>
      <c r="F80">
        <v>12111986</v>
      </c>
      <c r="G80" s="111">
        <v>44966</v>
      </c>
      <c r="H80" t="s">
        <v>2407</v>
      </c>
      <c r="I80" t="s">
        <v>248</v>
      </c>
      <c r="J80" t="s">
        <v>259</v>
      </c>
      <c r="K80" t="s">
        <v>250</v>
      </c>
      <c r="L80" t="s">
        <v>251</v>
      </c>
      <c r="M80" t="s">
        <v>3154</v>
      </c>
      <c r="N80" t="s">
        <v>3154</v>
      </c>
      <c r="O80" s="111">
        <v>44966</v>
      </c>
      <c r="P80" t="s">
        <v>252</v>
      </c>
      <c r="Q80" t="s">
        <v>253</v>
      </c>
      <c r="R80">
        <v>44970</v>
      </c>
      <c r="S80" t="s">
        <v>254</v>
      </c>
      <c r="T80" t="s">
        <v>254</v>
      </c>
      <c r="U80" t="s">
        <v>254</v>
      </c>
      <c r="V80" t="s">
        <v>254</v>
      </c>
      <c r="W80">
        <v>0</v>
      </c>
      <c r="X80">
        <v>750</v>
      </c>
      <c r="Y80">
        <v>2568</v>
      </c>
      <c r="Z80" s="27">
        <f t="shared" si="1"/>
        <v>3318</v>
      </c>
    </row>
    <row r="81" spans="1:26" hidden="1">
      <c r="A81" t="s">
        <v>3155</v>
      </c>
      <c r="B81" t="s">
        <v>2399</v>
      </c>
      <c r="C81" t="s">
        <v>272</v>
      </c>
      <c r="D81" t="s">
        <v>2404</v>
      </c>
      <c r="E81" t="s">
        <v>46</v>
      </c>
      <c r="F81">
        <v>12125375</v>
      </c>
      <c r="G81" s="111">
        <v>44971</v>
      </c>
      <c r="H81" t="s">
        <v>2408</v>
      </c>
      <c r="I81" t="s">
        <v>248</v>
      </c>
      <c r="J81" t="s">
        <v>259</v>
      </c>
      <c r="K81" t="s">
        <v>250</v>
      </c>
      <c r="L81" t="s">
        <v>251</v>
      </c>
      <c r="M81" t="s">
        <v>3154</v>
      </c>
      <c r="N81" t="s">
        <v>3154</v>
      </c>
      <c r="O81" s="111">
        <v>44971</v>
      </c>
      <c r="P81" t="s">
        <v>252</v>
      </c>
      <c r="Q81" t="s">
        <v>257</v>
      </c>
      <c r="R81" s="111">
        <v>44973</v>
      </c>
      <c r="S81" t="s">
        <v>254</v>
      </c>
      <c r="T81" t="s">
        <v>254</v>
      </c>
      <c r="U81" t="s">
        <v>254</v>
      </c>
      <c r="V81" t="s">
        <v>254</v>
      </c>
      <c r="W81">
        <v>0</v>
      </c>
      <c r="X81">
        <v>0</v>
      </c>
      <c r="Y81">
        <v>0</v>
      </c>
      <c r="Z81" s="27">
        <f t="shared" si="1"/>
        <v>0</v>
      </c>
    </row>
    <row r="82" spans="1:26" hidden="1">
      <c r="A82" t="s">
        <v>3155</v>
      </c>
      <c r="B82" t="s">
        <v>2399</v>
      </c>
      <c r="C82" t="s">
        <v>272</v>
      </c>
      <c r="D82" t="s">
        <v>1176</v>
      </c>
      <c r="E82" t="s">
        <v>46</v>
      </c>
      <c r="F82">
        <v>11964700</v>
      </c>
      <c r="G82" s="111">
        <v>44929</v>
      </c>
      <c r="H82" t="s">
        <v>1545</v>
      </c>
      <c r="I82" t="s">
        <v>255</v>
      </c>
      <c r="J82" t="s">
        <v>249</v>
      </c>
      <c r="K82" t="s">
        <v>268</v>
      </c>
      <c r="L82" t="s">
        <v>251</v>
      </c>
      <c r="M82" t="s">
        <v>3154</v>
      </c>
      <c r="N82" t="s">
        <v>3154</v>
      </c>
      <c r="O82" s="111">
        <v>44929</v>
      </c>
      <c r="P82" t="s">
        <v>252</v>
      </c>
      <c r="Q82" t="s">
        <v>253</v>
      </c>
      <c r="R82" s="111">
        <v>44931</v>
      </c>
      <c r="S82" t="s">
        <v>254</v>
      </c>
      <c r="T82" t="s">
        <v>254</v>
      </c>
      <c r="U82" t="s">
        <v>254</v>
      </c>
      <c r="V82" t="s">
        <v>254</v>
      </c>
      <c r="W82">
        <v>11924.4</v>
      </c>
      <c r="X82">
        <v>12508.8</v>
      </c>
      <c r="Y82">
        <v>14153.5</v>
      </c>
      <c r="Z82" s="27">
        <f t="shared" si="1"/>
        <v>38586.699999999997</v>
      </c>
    </row>
    <row r="83" spans="1:26" hidden="1">
      <c r="A83" t="s">
        <v>3155</v>
      </c>
      <c r="B83" t="s">
        <v>2399</v>
      </c>
      <c r="C83" t="s">
        <v>272</v>
      </c>
      <c r="D83" t="s">
        <v>1176</v>
      </c>
      <c r="E83" t="s">
        <v>46</v>
      </c>
      <c r="F83">
        <v>11964911</v>
      </c>
      <c r="G83" s="111">
        <v>44929</v>
      </c>
      <c r="H83" t="s">
        <v>1546</v>
      </c>
      <c r="I83" t="s">
        <v>255</v>
      </c>
      <c r="J83" t="s">
        <v>249</v>
      </c>
      <c r="K83" t="s">
        <v>250</v>
      </c>
      <c r="L83" t="s">
        <v>251</v>
      </c>
      <c r="M83" t="s">
        <v>3154</v>
      </c>
      <c r="N83" t="s">
        <v>3154</v>
      </c>
      <c r="O83" s="111">
        <v>44929</v>
      </c>
      <c r="P83" t="s">
        <v>252</v>
      </c>
      <c r="Q83" t="s">
        <v>282</v>
      </c>
      <c r="R83" s="111">
        <v>44931</v>
      </c>
      <c r="S83" t="s">
        <v>254</v>
      </c>
      <c r="T83" t="s">
        <v>254</v>
      </c>
      <c r="U83" t="s">
        <v>254</v>
      </c>
      <c r="V83" t="s">
        <v>254</v>
      </c>
      <c r="W83">
        <v>1228.33</v>
      </c>
      <c r="X83">
        <v>337</v>
      </c>
      <c r="Y83">
        <v>0</v>
      </c>
      <c r="Z83" s="27">
        <f t="shared" si="1"/>
        <v>1565.33</v>
      </c>
    </row>
    <row r="84" spans="1:26" hidden="1">
      <c r="A84" t="s">
        <v>3155</v>
      </c>
      <c r="B84" t="s">
        <v>2399</v>
      </c>
      <c r="C84" t="s">
        <v>272</v>
      </c>
      <c r="D84" t="s">
        <v>1176</v>
      </c>
      <c r="E84" t="s">
        <v>46</v>
      </c>
      <c r="F84">
        <v>11965664</v>
      </c>
      <c r="G84" s="111">
        <v>44929</v>
      </c>
      <c r="H84" t="s">
        <v>1547</v>
      </c>
      <c r="I84" t="s">
        <v>255</v>
      </c>
      <c r="J84" t="s">
        <v>3154</v>
      </c>
      <c r="K84" t="s">
        <v>3154</v>
      </c>
      <c r="L84" t="s">
        <v>251</v>
      </c>
      <c r="M84" t="s">
        <v>3154</v>
      </c>
      <c r="N84" t="s">
        <v>3154</v>
      </c>
      <c r="O84" s="111">
        <v>44929</v>
      </c>
      <c r="P84" t="s">
        <v>252</v>
      </c>
      <c r="Q84" t="s">
        <v>263</v>
      </c>
      <c r="R84" s="111">
        <v>44931</v>
      </c>
      <c r="S84" t="s">
        <v>254</v>
      </c>
      <c r="T84" t="s">
        <v>254</v>
      </c>
      <c r="U84" t="s">
        <v>254</v>
      </c>
      <c r="V84" t="s">
        <v>254</v>
      </c>
      <c r="W84">
        <v>1.1000000000000001</v>
      </c>
      <c r="X84">
        <v>0</v>
      </c>
      <c r="Y84">
        <v>0</v>
      </c>
      <c r="Z84" s="27">
        <f t="shared" si="1"/>
        <v>1.1000000000000001</v>
      </c>
    </row>
    <row r="85" spans="1:26" hidden="1">
      <c r="A85" t="s">
        <v>3155</v>
      </c>
      <c r="B85" t="s">
        <v>2399</v>
      </c>
      <c r="C85" t="s">
        <v>272</v>
      </c>
      <c r="D85" t="s">
        <v>1176</v>
      </c>
      <c r="E85" t="s">
        <v>46</v>
      </c>
      <c r="F85">
        <v>12159214</v>
      </c>
      <c r="G85" s="111">
        <v>44981</v>
      </c>
      <c r="H85" t="s">
        <v>2409</v>
      </c>
      <c r="I85" t="s">
        <v>255</v>
      </c>
      <c r="J85" t="s">
        <v>249</v>
      </c>
      <c r="K85" t="s">
        <v>250</v>
      </c>
      <c r="L85" t="s">
        <v>251</v>
      </c>
      <c r="M85" t="s">
        <v>3154</v>
      </c>
      <c r="N85" t="s">
        <v>3154</v>
      </c>
      <c r="O85" s="111">
        <v>44981</v>
      </c>
      <c r="P85" t="s">
        <v>252</v>
      </c>
      <c r="Q85" t="s">
        <v>253</v>
      </c>
      <c r="R85">
        <v>44985</v>
      </c>
      <c r="S85" t="s">
        <v>254</v>
      </c>
      <c r="T85" t="s">
        <v>254</v>
      </c>
      <c r="U85" t="s">
        <v>254</v>
      </c>
      <c r="V85" t="s">
        <v>254</v>
      </c>
      <c r="W85">
        <v>0</v>
      </c>
      <c r="X85">
        <v>0</v>
      </c>
      <c r="Y85">
        <v>6596.19</v>
      </c>
      <c r="Z85" s="27">
        <f t="shared" si="1"/>
        <v>6596.19</v>
      </c>
    </row>
    <row r="86" spans="1:26" hidden="1">
      <c r="A86" t="s">
        <v>3155</v>
      </c>
      <c r="B86" t="s">
        <v>2399</v>
      </c>
      <c r="C86" t="s">
        <v>272</v>
      </c>
      <c r="D86" t="s">
        <v>1250</v>
      </c>
      <c r="E86" t="s">
        <v>46</v>
      </c>
      <c r="F86">
        <v>11973934</v>
      </c>
      <c r="G86" s="111">
        <v>44931</v>
      </c>
      <c r="H86" t="s">
        <v>1548</v>
      </c>
      <c r="I86" t="s">
        <v>255</v>
      </c>
      <c r="J86" t="s">
        <v>249</v>
      </c>
      <c r="K86" t="s">
        <v>268</v>
      </c>
      <c r="L86" t="s">
        <v>251</v>
      </c>
      <c r="M86" t="s">
        <v>3154</v>
      </c>
      <c r="N86" t="s">
        <v>3154</v>
      </c>
      <c r="O86" s="111">
        <v>44931</v>
      </c>
      <c r="P86" t="s">
        <v>252</v>
      </c>
      <c r="Q86" t="s">
        <v>253</v>
      </c>
      <c r="R86" s="111">
        <v>44932</v>
      </c>
      <c r="S86" t="s">
        <v>254</v>
      </c>
      <c r="T86" t="s">
        <v>254</v>
      </c>
      <c r="U86" t="s">
        <v>254</v>
      </c>
      <c r="V86" t="s">
        <v>254</v>
      </c>
      <c r="W86">
        <v>5626.9</v>
      </c>
      <c r="X86">
        <v>9521.4500000000007</v>
      </c>
      <c r="Y86">
        <v>9416.2999999999993</v>
      </c>
      <c r="Z86" s="27">
        <f t="shared" si="1"/>
        <v>24564.65</v>
      </c>
    </row>
    <row r="87" spans="1:26" hidden="1">
      <c r="A87" t="s">
        <v>3155</v>
      </c>
      <c r="B87" t="s">
        <v>2399</v>
      </c>
      <c r="C87" t="s">
        <v>272</v>
      </c>
      <c r="D87" t="s">
        <v>1250</v>
      </c>
      <c r="E87" t="s">
        <v>46</v>
      </c>
      <c r="F87">
        <v>12001202</v>
      </c>
      <c r="G87" s="111">
        <v>44939</v>
      </c>
      <c r="H87" t="s">
        <v>1549</v>
      </c>
      <c r="I87" t="s">
        <v>255</v>
      </c>
      <c r="J87" t="s">
        <v>249</v>
      </c>
      <c r="K87" t="s">
        <v>250</v>
      </c>
      <c r="L87" t="s">
        <v>251</v>
      </c>
      <c r="M87" t="s">
        <v>3154</v>
      </c>
      <c r="N87" t="s">
        <v>3154</v>
      </c>
      <c r="O87" s="111">
        <v>44942</v>
      </c>
      <c r="P87" t="s">
        <v>252</v>
      </c>
      <c r="Q87" t="s">
        <v>257</v>
      </c>
      <c r="R87" s="111">
        <v>44946</v>
      </c>
      <c r="S87" t="s">
        <v>254</v>
      </c>
      <c r="T87" t="s">
        <v>254</v>
      </c>
      <c r="U87" t="s">
        <v>254</v>
      </c>
      <c r="V87" t="s">
        <v>254</v>
      </c>
      <c r="W87">
        <v>0</v>
      </c>
      <c r="X87">
        <v>0</v>
      </c>
      <c r="Y87">
        <v>0</v>
      </c>
      <c r="Z87" s="27">
        <f t="shared" si="1"/>
        <v>0</v>
      </c>
    </row>
    <row r="88" spans="1:26">
      <c r="A88" t="s">
        <v>3155</v>
      </c>
      <c r="B88" t="s">
        <v>2399</v>
      </c>
      <c r="C88" t="s">
        <v>272</v>
      </c>
      <c r="D88" t="s">
        <v>3189</v>
      </c>
      <c r="E88" t="s">
        <v>2794</v>
      </c>
      <c r="F88">
        <v>12216162</v>
      </c>
      <c r="G88" s="111">
        <v>44994</v>
      </c>
      <c r="H88" t="s">
        <v>3190</v>
      </c>
      <c r="I88" t="s">
        <v>255</v>
      </c>
      <c r="J88" t="s">
        <v>3154</v>
      </c>
      <c r="K88" t="s">
        <v>3154</v>
      </c>
      <c r="L88" t="s">
        <v>251</v>
      </c>
      <c r="M88" t="s">
        <v>3154</v>
      </c>
      <c r="N88" t="s">
        <v>3154</v>
      </c>
      <c r="O88" s="111">
        <v>44994</v>
      </c>
      <c r="P88" t="s">
        <v>252</v>
      </c>
      <c r="Q88" t="s">
        <v>253</v>
      </c>
      <c r="R88" s="111">
        <v>44996</v>
      </c>
      <c r="S88" t="s">
        <v>254</v>
      </c>
      <c r="T88" t="s">
        <v>254</v>
      </c>
      <c r="U88" t="s">
        <v>254</v>
      </c>
      <c r="V88" t="s">
        <v>254</v>
      </c>
      <c r="W88">
        <v>0</v>
      </c>
      <c r="X88">
        <v>0</v>
      </c>
      <c r="Y88">
        <v>3392.2</v>
      </c>
      <c r="Z88" s="27">
        <f t="shared" si="1"/>
        <v>3392.2</v>
      </c>
    </row>
    <row r="89" spans="1:26">
      <c r="A89" t="s">
        <v>3155</v>
      </c>
      <c r="B89" t="s">
        <v>2399</v>
      </c>
      <c r="C89" t="s">
        <v>272</v>
      </c>
      <c r="D89" t="s">
        <v>3189</v>
      </c>
      <c r="E89" t="s">
        <v>2794</v>
      </c>
      <c r="F89">
        <v>12226100</v>
      </c>
      <c r="G89" s="111">
        <v>44998</v>
      </c>
      <c r="H89" t="s">
        <v>3191</v>
      </c>
      <c r="I89" t="s">
        <v>255</v>
      </c>
      <c r="J89" t="s">
        <v>249</v>
      </c>
      <c r="K89" t="s">
        <v>250</v>
      </c>
      <c r="L89" t="s">
        <v>251</v>
      </c>
      <c r="M89" t="s">
        <v>3154</v>
      </c>
      <c r="N89" t="s">
        <v>3154</v>
      </c>
      <c r="O89" s="111">
        <v>44998</v>
      </c>
      <c r="P89" t="s">
        <v>252</v>
      </c>
      <c r="Q89" t="s">
        <v>253</v>
      </c>
      <c r="R89" s="111">
        <v>44999</v>
      </c>
      <c r="S89" t="s">
        <v>254</v>
      </c>
      <c r="T89" t="s">
        <v>254</v>
      </c>
      <c r="U89" t="s">
        <v>254</v>
      </c>
      <c r="V89" t="s">
        <v>254</v>
      </c>
      <c r="W89">
        <v>0</v>
      </c>
      <c r="X89">
        <v>0</v>
      </c>
      <c r="Y89">
        <v>1698.4</v>
      </c>
      <c r="Z89" s="27">
        <f t="shared" si="1"/>
        <v>1698.4</v>
      </c>
    </row>
    <row r="90" spans="1:26" hidden="1">
      <c r="A90" t="s">
        <v>3155</v>
      </c>
      <c r="B90" t="s">
        <v>2399</v>
      </c>
      <c r="C90" t="s">
        <v>272</v>
      </c>
      <c r="D90" t="s">
        <v>2410</v>
      </c>
      <c r="E90" t="s">
        <v>46</v>
      </c>
      <c r="F90">
        <v>12127640</v>
      </c>
      <c r="G90" s="111">
        <v>44971</v>
      </c>
      <c r="H90" t="s">
        <v>2411</v>
      </c>
      <c r="I90" t="s">
        <v>248</v>
      </c>
      <c r="J90" t="s">
        <v>259</v>
      </c>
      <c r="K90" t="s">
        <v>250</v>
      </c>
      <c r="L90" t="s">
        <v>251</v>
      </c>
      <c r="M90" t="s">
        <v>3154</v>
      </c>
      <c r="N90" t="s">
        <v>3154</v>
      </c>
      <c r="O90" s="111">
        <v>44971</v>
      </c>
      <c r="P90" t="s">
        <v>252</v>
      </c>
      <c r="Q90" t="s">
        <v>257</v>
      </c>
      <c r="R90" s="111"/>
      <c r="S90" t="s">
        <v>254</v>
      </c>
      <c r="T90" t="s">
        <v>254</v>
      </c>
      <c r="U90" t="s">
        <v>254</v>
      </c>
      <c r="V90" t="s">
        <v>254</v>
      </c>
      <c r="W90">
        <v>0</v>
      </c>
      <c r="X90">
        <v>0</v>
      </c>
      <c r="Y90">
        <v>0</v>
      </c>
      <c r="Z90" s="27">
        <f t="shared" si="1"/>
        <v>0</v>
      </c>
    </row>
    <row r="91" spans="1:26" hidden="1">
      <c r="A91" t="s">
        <v>3155</v>
      </c>
      <c r="B91" t="s">
        <v>2399</v>
      </c>
      <c r="C91" t="s">
        <v>272</v>
      </c>
      <c r="D91" t="s">
        <v>2412</v>
      </c>
      <c r="E91" t="s">
        <v>46</v>
      </c>
      <c r="F91">
        <v>12151834</v>
      </c>
      <c r="G91" s="111">
        <v>44980</v>
      </c>
      <c r="H91" t="s">
        <v>2413</v>
      </c>
      <c r="I91" t="s">
        <v>255</v>
      </c>
      <c r="J91" t="s">
        <v>249</v>
      </c>
      <c r="K91" t="s">
        <v>250</v>
      </c>
      <c r="L91" t="s">
        <v>251</v>
      </c>
      <c r="M91" t="s">
        <v>3154</v>
      </c>
      <c r="N91" t="s">
        <v>3154</v>
      </c>
      <c r="O91" s="111">
        <v>44980</v>
      </c>
      <c r="P91" t="s">
        <v>252</v>
      </c>
      <c r="Q91" t="s">
        <v>257</v>
      </c>
      <c r="R91" s="111">
        <v>44984</v>
      </c>
      <c r="S91" t="s">
        <v>254</v>
      </c>
      <c r="T91" t="s">
        <v>254</v>
      </c>
      <c r="U91" t="s">
        <v>254</v>
      </c>
      <c r="V91" t="s">
        <v>254</v>
      </c>
      <c r="W91">
        <v>0</v>
      </c>
      <c r="X91">
        <v>0</v>
      </c>
      <c r="Y91">
        <v>0</v>
      </c>
      <c r="Z91" s="27">
        <f t="shared" si="1"/>
        <v>0</v>
      </c>
    </row>
    <row r="92" spans="1:26" hidden="1">
      <c r="A92" t="s">
        <v>3155</v>
      </c>
      <c r="B92" t="s">
        <v>2399</v>
      </c>
      <c r="C92" t="s">
        <v>272</v>
      </c>
      <c r="D92" t="s">
        <v>1005</v>
      </c>
      <c r="E92" t="s">
        <v>46</v>
      </c>
      <c r="F92">
        <v>12173580</v>
      </c>
      <c r="G92" s="111">
        <v>44985</v>
      </c>
      <c r="H92" t="s">
        <v>2414</v>
      </c>
      <c r="I92" t="s">
        <v>255</v>
      </c>
      <c r="J92" t="s">
        <v>3154</v>
      </c>
      <c r="K92" t="s">
        <v>3154</v>
      </c>
      <c r="L92" t="s">
        <v>251</v>
      </c>
      <c r="M92" t="s">
        <v>3154</v>
      </c>
      <c r="N92" t="s">
        <v>3154</v>
      </c>
      <c r="O92" s="111">
        <v>44985</v>
      </c>
      <c r="P92" t="s">
        <v>252</v>
      </c>
      <c r="Q92" t="s">
        <v>253</v>
      </c>
      <c r="R92" s="111">
        <v>44988</v>
      </c>
      <c r="S92" t="s">
        <v>254</v>
      </c>
      <c r="T92" t="s">
        <v>254</v>
      </c>
      <c r="U92" t="s">
        <v>254</v>
      </c>
      <c r="V92" t="s">
        <v>254</v>
      </c>
      <c r="W92">
        <v>0</v>
      </c>
      <c r="X92">
        <v>0</v>
      </c>
      <c r="Y92">
        <v>117.99</v>
      </c>
      <c r="Z92" s="27">
        <f t="shared" si="1"/>
        <v>117.99</v>
      </c>
    </row>
    <row r="93" spans="1:26">
      <c r="A93" t="s">
        <v>3155</v>
      </c>
      <c r="B93" t="s">
        <v>2399</v>
      </c>
      <c r="C93" t="s">
        <v>272</v>
      </c>
      <c r="D93" t="s">
        <v>1005</v>
      </c>
      <c r="E93" t="s">
        <v>46</v>
      </c>
      <c r="F93">
        <v>12190704</v>
      </c>
      <c r="G93" s="111">
        <v>44987</v>
      </c>
      <c r="H93" t="s">
        <v>3192</v>
      </c>
      <c r="I93" t="s">
        <v>255</v>
      </c>
      <c r="J93" t="s">
        <v>249</v>
      </c>
      <c r="K93" t="s">
        <v>250</v>
      </c>
      <c r="L93" t="s">
        <v>251</v>
      </c>
      <c r="M93" t="s">
        <v>3154</v>
      </c>
      <c r="N93" t="s">
        <v>3154</v>
      </c>
      <c r="O93" s="111">
        <v>44987</v>
      </c>
      <c r="P93" t="s">
        <v>252</v>
      </c>
      <c r="Q93" t="s">
        <v>253</v>
      </c>
      <c r="R93" s="111">
        <v>44988</v>
      </c>
      <c r="S93" t="s">
        <v>254</v>
      </c>
      <c r="T93" t="s">
        <v>254</v>
      </c>
      <c r="U93" t="s">
        <v>254</v>
      </c>
      <c r="V93" t="s">
        <v>254</v>
      </c>
      <c r="W93">
        <v>0</v>
      </c>
      <c r="X93">
        <v>0</v>
      </c>
      <c r="Y93">
        <v>2057.44</v>
      </c>
      <c r="Z93" s="27">
        <f t="shared" si="1"/>
        <v>2057.44</v>
      </c>
    </row>
    <row r="94" spans="1:26">
      <c r="A94" t="s">
        <v>3155</v>
      </c>
      <c r="B94" t="s">
        <v>2399</v>
      </c>
      <c r="C94" t="s">
        <v>272</v>
      </c>
      <c r="D94" t="s">
        <v>3193</v>
      </c>
      <c r="E94" t="s">
        <v>2794</v>
      </c>
      <c r="F94">
        <v>12215907</v>
      </c>
      <c r="G94" s="111">
        <v>44994</v>
      </c>
      <c r="H94" t="s">
        <v>3194</v>
      </c>
      <c r="I94" t="s">
        <v>255</v>
      </c>
      <c r="J94" t="s">
        <v>249</v>
      </c>
      <c r="K94" t="s">
        <v>268</v>
      </c>
      <c r="L94" t="s">
        <v>251</v>
      </c>
      <c r="M94" t="s">
        <v>3154</v>
      </c>
      <c r="N94" t="s">
        <v>3154</v>
      </c>
      <c r="O94" s="111">
        <v>44994</v>
      </c>
      <c r="P94" t="s">
        <v>252</v>
      </c>
      <c r="Q94" t="s">
        <v>257</v>
      </c>
      <c r="R94" s="111"/>
      <c r="S94" t="s">
        <v>254</v>
      </c>
      <c r="T94" t="s">
        <v>254</v>
      </c>
      <c r="U94" t="s">
        <v>254</v>
      </c>
      <c r="V94" t="s">
        <v>254</v>
      </c>
      <c r="W94">
        <v>0</v>
      </c>
      <c r="X94">
        <v>0</v>
      </c>
      <c r="Y94">
        <v>0</v>
      </c>
      <c r="Z94" s="27">
        <f t="shared" si="1"/>
        <v>0</v>
      </c>
    </row>
    <row r="95" spans="1:26">
      <c r="A95" t="s">
        <v>3155</v>
      </c>
      <c r="B95" t="s">
        <v>2399</v>
      </c>
      <c r="C95" t="s">
        <v>272</v>
      </c>
      <c r="D95" t="s">
        <v>3193</v>
      </c>
      <c r="E95" t="s">
        <v>2794</v>
      </c>
      <c r="F95">
        <v>12231379</v>
      </c>
      <c r="G95" s="111">
        <v>44999</v>
      </c>
      <c r="H95" t="s">
        <v>3195</v>
      </c>
      <c r="I95" t="s">
        <v>260</v>
      </c>
      <c r="J95" t="s">
        <v>3154</v>
      </c>
      <c r="K95" t="s">
        <v>3154</v>
      </c>
      <c r="L95" t="s">
        <v>251</v>
      </c>
      <c r="M95" t="s">
        <v>3154</v>
      </c>
      <c r="N95" t="s">
        <v>3154</v>
      </c>
      <c r="O95" s="111">
        <v>44999</v>
      </c>
      <c r="P95" t="s">
        <v>252</v>
      </c>
      <c r="Q95" t="s">
        <v>263</v>
      </c>
      <c r="R95" s="111">
        <v>45003</v>
      </c>
      <c r="S95" t="s">
        <v>254</v>
      </c>
      <c r="T95" t="s">
        <v>254</v>
      </c>
      <c r="U95" t="s">
        <v>254</v>
      </c>
      <c r="V95" t="s">
        <v>254</v>
      </c>
      <c r="W95">
        <v>0</v>
      </c>
      <c r="X95">
        <v>0</v>
      </c>
      <c r="Y95">
        <v>0</v>
      </c>
      <c r="Z95" s="27">
        <f t="shared" si="1"/>
        <v>0</v>
      </c>
    </row>
    <row r="96" spans="1:26" hidden="1">
      <c r="A96" t="s">
        <v>3155</v>
      </c>
      <c r="B96" t="s">
        <v>2416</v>
      </c>
      <c r="C96" t="s">
        <v>2123</v>
      </c>
      <c r="D96" t="s">
        <v>1527</v>
      </c>
      <c r="E96" t="s">
        <v>1528</v>
      </c>
      <c r="F96">
        <v>12106744</v>
      </c>
      <c r="G96" s="111">
        <v>44965</v>
      </c>
      <c r="H96" t="s">
        <v>2417</v>
      </c>
      <c r="I96" t="s">
        <v>248</v>
      </c>
      <c r="J96" t="s">
        <v>259</v>
      </c>
      <c r="K96" t="s">
        <v>250</v>
      </c>
      <c r="L96" t="s">
        <v>251</v>
      </c>
      <c r="M96" t="s">
        <v>3154</v>
      </c>
      <c r="N96" t="s">
        <v>3154</v>
      </c>
      <c r="O96" s="111">
        <v>44968</v>
      </c>
      <c r="P96" t="s">
        <v>252</v>
      </c>
      <c r="Q96" t="s">
        <v>257</v>
      </c>
      <c r="R96" s="111"/>
      <c r="S96" t="s">
        <v>254</v>
      </c>
      <c r="T96" t="s">
        <v>254</v>
      </c>
      <c r="U96" t="s">
        <v>254</v>
      </c>
      <c r="V96" t="s">
        <v>254</v>
      </c>
      <c r="W96">
        <v>0</v>
      </c>
      <c r="X96">
        <v>0</v>
      </c>
      <c r="Y96">
        <v>0.5</v>
      </c>
      <c r="Z96" s="27">
        <f t="shared" si="1"/>
        <v>0.5</v>
      </c>
    </row>
    <row r="97" spans="1:26" hidden="1">
      <c r="A97" t="s">
        <v>3155</v>
      </c>
      <c r="B97" t="s">
        <v>2418</v>
      </c>
      <c r="C97" t="s">
        <v>941</v>
      </c>
      <c r="D97" t="s">
        <v>45</v>
      </c>
      <c r="E97" t="s">
        <v>46</v>
      </c>
      <c r="F97">
        <v>11373604</v>
      </c>
      <c r="G97" s="111">
        <v>44953</v>
      </c>
      <c r="H97" t="s">
        <v>1550</v>
      </c>
      <c r="I97" t="s">
        <v>255</v>
      </c>
      <c r="J97" t="s">
        <v>249</v>
      </c>
      <c r="K97" t="s">
        <v>250</v>
      </c>
      <c r="L97" t="s">
        <v>251</v>
      </c>
      <c r="M97" t="s">
        <v>3154</v>
      </c>
      <c r="N97" t="s">
        <v>3154</v>
      </c>
      <c r="O97" s="111">
        <v>44956</v>
      </c>
      <c r="P97" t="s">
        <v>252</v>
      </c>
      <c r="Q97" t="s">
        <v>253</v>
      </c>
      <c r="R97" s="111">
        <v>44957</v>
      </c>
      <c r="S97" t="s">
        <v>254</v>
      </c>
      <c r="T97" t="s">
        <v>254</v>
      </c>
      <c r="U97" t="s">
        <v>254</v>
      </c>
      <c r="V97" t="s">
        <v>254</v>
      </c>
      <c r="W97">
        <v>0</v>
      </c>
      <c r="X97">
        <v>961.1</v>
      </c>
      <c r="Y97">
        <v>363.5</v>
      </c>
      <c r="Z97" s="27">
        <f t="shared" si="1"/>
        <v>1324.6</v>
      </c>
    </row>
    <row r="98" spans="1:26" hidden="1">
      <c r="A98" t="s">
        <v>3155</v>
      </c>
      <c r="B98" t="s">
        <v>2418</v>
      </c>
      <c r="C98" t="s">
        <v>941</v>
      </c>
      <c r="D98" t="s">
        <v>45</v>
      </c>
      <c r="E98" t="s">
        <v>46</v>
      </c>
      <c r="F98">
        <v>11969101</v>
      </c>
      <c r="G98" s="111">
        <v>44949</v>
      </c>
      <c r="H98" t="s">
        <v>1551</v>
      </c>
      <c r="I98" t="s">
        <v>255</v>
      </c>
      <c r="J98" t="s">
        <v>3154</v>
      </c>
      <c r="K98" t="s">
        <v>3154</v>
      </c>
      <c r="L98" t="s">
        <v>251</v>
      </c>
      <c r="M98" t="s">
        <v>3154</v>
      </c>
      <c r="N98" t="s">
        <v>3154</v>
      </c>
      <c r="O98" s="111">
        <v>44949</v>
      </c>
      <c r="P98" t="s">
        <v>252</v>
      </c>
      <c r="Q98" t="s">
        <v>263</v>
      </c>
      <c r="R98" s="111">
        <v>44950</v>
      </c>
      <c r="S98" t="s">
        <v>254</v>
      </c>
      <c r="T98" t="s">
        <v>254</v>
      </c>
      <c r="U98" t="s">
        <v>254</v>
      </c>
      <c r="V98" t="s">
        <v>254</v>
      </c>
      <c r="W98">
        <v>129</v>
      </c>
      <c r="X98">
        <v>120</v>
      </c>
      <c r="Y98">
        <v>0</v>
      </c>
      <c r="Z98" s="27">
        <f t="shared" si="1"/>
        <v>249</v>
      </c>
    </row>
    <row r="99" spans="1:26" hidden="1">
      <c r="A99" t="s">
        <v>3155</v>
      </c>
      <c r="B99" t="s">
        <v>2418</v>
      </c>
      <c r="C99" t="s">
        <v>941</v>
      </c>
      <c r="D99" t="s">
        <v>45</v>
      </c>
      <c r="E99" t="s">
        <v>46</v>
      </c>
      <c r="F99">
        <v>11973859</v>
      </c>
      <c r="G99" s="111">
        <v>44931</v>
      </c>
      <c r="H99" t="s">
        <v>1552</v>
      </c>
      <c r="I99" t="s">
        <v>255</v>
      </c>
      <c r="J99" t="s">
        <v>249</v>
      </c>
      <c r="K99" t="s">
        <v>250</v>
      </c>
      <c r="L99" t="s">
        <v>251</v>
      </c>
      <c r="M99" t="s">
        <v>3154</v>
      </c>
      <c r="N99" t="s">
        <v>3154</v>
      </c>
      <c r="O99" s="111">
        <v>44931</v>
      </c>
      <c r="P99" t="s">
        <v>252</v>
      </c>
      <c r="Q99" t="s">
        <v>253</v>
      </c>
      <c r="R99" s="111">
        <v>44932</v>
      </c>
      <c r="S99" t="s">
        <v>254</v>
      </c>
      <c r="T99" t="s">
        <v>254</v>
      </c>
      <c r="U99" t="s">
        <v>254</v>
      </c>
      <c r="V99" t="s">
        <v>254</v>
      </c>
      <c r="W99">
        <v>7559.89</v>
      </c>
      <c r="X99">
        <v>11569.61</v>
      </c>
      <c r="Y99">
        <v>7990.71</v>
      </c>
      <c r="Z99" s="27">
        <f t="shared" si="1"/>
        <v>27120.21</v>
      </c>
    </row>
    <row r="100" spans="1:26" hidden="1">
      <c r="A100" t="s">
        <v>3155</v>
      </c>
      <c r="B100" t="s">
        <v>2418</v>
      </c>
      <c r="C100" t="s">
        <v>941</v>
      </c>
      <c r="D100" t="s">
        <v>45</v>
      </c>
      <c r="E100" t="s">
        <v>46</v>
      </c>
      <c r="F100">
        <v>11985922</v>
      </c>
      <c r="G100" s="111">
        <v>44936</v>
      </c>
      <c r="H100" t="s">
        <v>1553</v>
      </c>
      <c r="I100" t="s">
        <v>255</v>
      </c>
      <c r="J100" t="s">
        <v>249</v>
      </c>
      <c r="K100" t="s">
        <v>250</v>
      </c>
      <c r="L100" t="s">
        <v>251</v>
      </c>
      <c r="M100" t="s">
        <v>3154</v>
      </c>
      <c r="N100" t="s">
        <v>3154</v>
      </c>
      <c r="O100" s="111">
        <v>44936</v>
      </c>
      <c r="P100" t="s">
        <v>252</v>
      </c>
      <c r="Q100" t="s">
        <v>253</v>
      </c>
      <c r="R100">
        <v>44938</v>
      </c>
      <c r="S100" t="s">
        <v>254</v>
      </c>
      <c r="T100" t="s">
        <v>254</v>
      </c>
      <c r="U100" t="s">
        <v>254</v>
      </c>
      <c r="V100" t="s">
        <v>254</v>
      </c>
      <c r="W100">
        <v>5889.86</v>
      </c>
      <c r="X100">
        <v>8356.09</v>
      </c>
      <c r="Y100">
        <v>12575.78</v>
      </c>
      <c r="Z100" s="27">
        <f t="shared" si="1"/>
        <v>26821.730000000003</v>
      </c>
    </row>
    <row r="101" spans="1:26" hidden="1">
      <c r="A101" t="s">
        <v>3155</v>
      </c>
      <c r="B101" t="s">
        <v>2418</v>
      </c>
      <c r="C101" t="s">
        <v>941</v>
      </c>
      <c r="D101" t="s">
        <v>45</v>
      </c>
      <c r="E101" t="s">
        <v>46</v>
      </c>
      <c r="F101">
        <v>12001235</v>
      </c>
      <c r="G101" s="111">
        <v>44939</v>
      </c>
      <c r="H101" t="s">
        <v>1554</v>
      </c>
      <c r="I101" t="s">
        <v>255</v>
      </c>
      <c r="J101" t="s">
        <v>249</v>
      </c>
      <c r="K101" t="s">
        <v>250</v>
      </c>
      <c r="L101" t="s">
        <v>251</v>
      </c>
      <c r="M101" t="s">
        <v>3154</v>
      </c>
      <c r="N101" t="s">
        <v>3154</v>
      </c>
      <c r="O101" s="111">
        <v>44942</v>
      </c>
      <c r="P101" t="s">
        <v>252</v>
      </c>
      <c r="Q101" t="s">
        <v>253</v>
      </c>
      <c r="R101" s="111">
        <v>44943</v>
      </c>
      <c r="S101" t="s">
        <v>254</v>
      </c>
      <c r="T101" t="s">
        <v>254</v>
      </c>
      <c r="U101" t="s">
        <v>254</v>
      </c>
      <c r="V101" t="s">
        <v>254</v>
      </c>
      <c r="W101">
        <v>615.01</v>
      </c>
      <c r="X101">
        <v>768</v>
      </c>
      <c r="Y101">
        <v>1053</v>
      </c>
      <c r="Z101" s="27">
        <f t="shared" si="1"/>
        <v>2436.0100000000002</v>
      </c>
    </row>
    <row r="102" spans="1:26" hidden="1">
      <c r="A102" t="s">
        <v>3155</v>
      </c>
      <c r="B102" t="s">
        <v>2420</v>
      </c>
      <c r="C102" t="s">
        <v>298</v>
      </c>
      <c r="D102" t="s">
        <v>1011</v>
      </c>
      <c r="E102" t="s">
        <v>46</v>
      </c>
      <c r="F102">
        <v>11945700</v>
      </c>
      <c r="G102" s="111">
        <v>44930</v>
      </c>
      <c r="H102" t="s">
        <v>1555</v>
      </c>
      <c r="I102" t="s">
        <v>255</v>
      </c>
      <c r="J102" t="s">
        <v>249</v>
      </c>
      <c r="K102" t="s">
        <v>268</v>
      </c>
      <c r="L102" t="s">
        <v>251</v>
      </c>
      <c r="M102" t="s">
        <v>3154</v>
      </c>
      <c r="N102" t="s">
        <v>3154</v>
      </c>
      <c r="O102" s="111">
        <v>44930</v>
      </c>
      <c r="P102" t="s">
        <v>252</v>
      </c>
      <c r="Q102" t="s">
        <v>253</v>
      </c>
      <c r="R102" s="111">
        <v>44938</v>
      </c>
      <c r="S102" t="s">
        <v>254</v>
      </c>
      <c r="T102" t="s">
        <v>254</v>
      </c>
      <c r="U102" t="s">
        <v>254</v>
      </c>
      <c r="V102" t="s">
        <v>254</v>
      </c>
      <c r="W102">
        <v>701.6</v>
      </c>
      <c r="X102">
        <v>510.4</v>
      </c>
      <c r="Y102">
        <v>1017.9</v>
      </c>
      <c r="Z102" s="27">
        <f t="shared" si="1"/>
        <v>2229.9</v>
      </c>
    </row>
    <row r="103" spans="1:26">
      <c r="A103" t="s">
        <v>3155</v>
      </c>
      <c r="B103" t="s">
        <v>3196</v>
      </c>
      <c r="C103" t="s">
        <v>298</v>
      </c>
      <c r="D103" t="s">
        <v>611</v>
      </c>
      <c r="E103" t="s">
        <v>46</v>
      </c>
      <c r="F103">
        <v>1462045</v>
      </c>
      <c r="G103" s="111">
        <v>45012</v>
      </c>
      <c r="H103" t="s">
        <v>3197</v>
      </c>
      <c r="I103" t="s">
        <v>271</v>
      </c>
      <c r="J103" t="s">
        <v>249</v>
      </c>
      <c r="K103" t="s">
        <v>268</v>
      </c>
      <c r="L103" t="s">
        <v>251</v>
      </c>
      <c r="M103" t="s">
        <v>3154</v>
      </c>
      <c r="N103" t="s">
        <v>3154</v>
      </c>
      <c r="O103" s="111">
        <v>45013</v>
      </c>
      <c r="P103" t="s">
        <v>252</v>
      </c>
      <c r="Q103" t="s">
        <v>253</v>
      </c>
      <c r="R103" s="111">
        <v>45014</v>
      </c>
      <c r="S103" t="s">
        <v>254</v>
      </c>
      <c r="T103" t="s">
        <v>254</v>
      </c>
      <c r="U103" t="s">
        <v>254</v>
      </c>
      <c r="V103" t="s">
        <v>254</v>
      </c>
      <c r="W103">
        <v>0</v>
      </c>
      <c r="X103">
        <v>0</v>
      </c>
      <c r="Y103">
        <v>5</v>
      </c>
      <c r="Z103" s="27">
        <f t="shared" si="1"/>
        <v>5</v>
      </c>
    </row>
    <row r="104" spans="1:26" hidden="1">
      <c r="A104" t="s">
        <v>3155</v>
      </c>
      <c r="B104" t="s">
        <v>2420</v>
      </c>
      <c r="C104" t="s">
        <v>298</v>
      </c>
      <c r="D104" t="s">
        <v>611</v>
      </c>
      <c r="E104" t="s">
        <v>46</v>
      </c>
      <c r="F104">
        <v>11982891</v>
      </c>
      <c r="G104" s="111">
        <v>44935</v>
      </c>
      <c r="H104" t="s">
        <v>1556</v>
      </c>
      <c r="I104" t="s">
        <v>255</v>
      </c>
      <c r="J104" t="s">
        <v>249</v>
      </c>
      <c r="K104" t="s">
        <v>250</v>
      </c>
      <c r="L104" t="s">
        <v>251</v>
      </c>
      <c r="M104" t="s">
        <v>3154</v>
      </c>
      <c r="N104" t="s">
        <v>3154</v>
      </c>
      <c r="O104" s="111">
        <v>44935</v>
      </c>
      <c r="P104" t="s">
        <v>252</v>
      </c>
      <c r="Q104" t="s">
        <v>253</v>
      </c>
      <c r="R104" s="111">
        <v>44936</v>
      </c>
      <c r="S104" t="s">
        <v>254</v>
      </c>
      <c r="T104" t="s">
        <v>254</v>
      </c>
      <c r="U104" t="s">
        <v>254</v>
      </c>
      <c r="V104" t="s">
        <v>254</v>
      </c>
      <c r="W104">
        <v>0.1</v>
      </c>
      <c r="X104">
        <v>3764.6</v>
      </c>
      <c r="Y104">
        <v>3233.2</v>
      </c>
      <c r="Z104" s="27">
        <f t="shared" si="1"/>
        <v>6997.9</v>
      </c>
    </row>
    <row r="105" spans="1:26" hidden="1">
      <c r="A105" t="s">
        <v>3155</v>
      </c>
      <c r="B105" t="s">
        <v>2420</v>
      </c>
      <c r="C105" t="s">
        <v>298</v>
      </c>
      <c r="D105" t="s">
        <v>611</v>
      </c>
      <c r="E105" t="s">
        <v>46</v>
      </c>
      <c r="F105">
        <v>12111844</v>
      </c>
      <c r="G105" s="111">
        <v>44967</v>
      </c>
      <c r="H105" t="s">
        <v>2421</v>
      </c>
      <c r="I105" t="s">
        <v>248</v>
      </c>
      <c r="J105" t="s">
        <v>259</v>
      </c>
      <c r="K105" t="s">
        <v>250</v>
      </c>
      <c r="L105" t="s">
        <v>251</v>
      </c>
      <c r="M105" t="s">
        <v>3154</v>
      </c>
      <c r="N105" t="s">
        <v>3154</v>
      </c>
      <c r="O105" s="111">
        <v>44967</v>
      </c>
      <c r="P105" t="s">
        <v>252</v>
      </c>
      <c r="Q105" t="s">
        <v>257</v>
      </c>
      <c r="R105" s="111">
        <v>44968</v>
      </c>
      <c r="S105" t="s">
        <v>254</v>
      </c>
      <c r="T105" t="s">
        <v>254</v>
      </c>
      <c r="U105" t="s">
        <v>254</v>
      </c>
      <c r="V105" t="s">
        <v>254</v>
      </c>
      <c r="W105">
        <v>0</v>
      </c>
      <c r="X105">
        <v>0</v>
      </c>
      <c r="Y105">
        <v>0</v>
      </c>
      <c r="Z105" s="27">
        <f t="shared" si="1"/>
        <v>0</v>
      </c>
    </row>
    <row r="106" spans="1:26">
      <c r="A106" t="s">
        <v>3155</v>
      </c>
      <c r="B106" t="s">
        <v>2420</v>
      </c>
      <c r="C106" t="s">
        <v>298</v>
      </c>
      <c r="D106" t="s">
        <v>611</v>
      </c>
      <c r="E106" t="s">
        <v>46</v>
      </c>
      <c r="F106">
        <v>12226295</v>
      </c>
      <c r="G106" s="111">
        <v>44998</v>
      </c>
      <c r="H106" t="s">
        <v>3198</v>
      </c>
      <c r="I106" t="s">
        <v>255</v>
      </c>
      <c r="J106" t="s">
        <v>249</v>
      </c>
      <c r="K106" t="s">
        <v>268</v>
      </c>
      <c r="L106" t="s">
        <v>251</v>
      </c>
      <c r="M106" t="s">
        <v>3154</v>
      </c>
      <c r="N106" t="s">
        <v>3154</v>
      </c>
      <c r="O106" s="111">
        <v>44998</v>
      </c>
      <c r="P106" t="s">
        <v>252</v>
      </c>
      <c r="Q106" t="s">
        <v>253</v>
      </c>
      <c r="R106">
        <v>44999</v>
      </c>
      <c r="S106" t="s">
        <v>254</v>
      </c>
      <c r="T106" t="s">
        <v>254</v>
      </c>
      <c r="U106" t="s">
        <v>254</v>
      </c>
      <c r="V106" t="s">
        <v>254</v>
      </c>
      <c r="W106">
        <v>0</v>
      </c>
      <c r="X106">
        <v>0</v>
      </c>
      <c r="Y106">
        <v>16590.439999999999</v>
      </c>
      <c r="Z106" s="27">
        <f t="shared" si="1"/>
        <v>16590.439999999999</v>
      </c>
    </row>
    <row r="107" spans="1:26" hidden="1">
      <c r="A107" t="s">
        <v>3155</v>
      </c>
      <c r="B107" t="s">
        <v>2420</v>
      </c>
      <c r="C107" t="s">
        <v>298</v>
      </c>
      <c r="D107" t="s">
        <v>2422</v>
      </c>
      <c r="E107" t="s">
        <v>46</v>
      </c>
      <c r="F107">
        <v>12158159</v>
      </c>
      <c r="G107" s="111">
        <v>44981</v>
      </c>
      <c r="H107" t="s">
        <v>2423</v>
      </c>
      <c r="I107" t="s">
        <v>255</v>
      </c>
      <c r="J107" t="s">
        <v>249</v>
      </c>
      <c r="K107" t="s">
        <v>268</v>
      </c>
      <c r="L107" t="s">
        <v>251</v>
      </c>
      <c r="M107" t="s">
        <v>3154</v>
      </c>
      <c r="N107" t="s">
        <v>3154</v>
      </c>
      <c r="O107" s="111">
        <v>44981</v>
      </c>
      <c r="P107" t="s">
        <v>252</v>
      </c>
      <c r="Q107" t="s">
        <v>253</v>
      </c>
      <c r="R107" s="111">
        <v>44988</v>
      </c>
      <c r="S107" t="s">
        <v>254</v>
      </c>
      <c r="T107" t="s">
        <v>254</v>
      </c>
      <c r="U107" t="s">
        <v>254</v>
      </c>
      <c r="V107" t="s">
        <v>254</v>
      </c>
      <c r="W107">
        <v>0</v>
      </c>
      <c r="X107">
        <v>0</v>
      </c>
      <c r="Y107">
        <v>7863.54</v>
      </c>
      <c r="Z107" s="27">
        <f t="shared" si="1"/>
        <v>7863.54</v>
      </c>
    </row>
    <row r="108" spans="1:26">
      <c r="A108" t="s">
        <v>3155</v>
      </c>
      <c r="B108" t="s">
        <v>2420</v>
      </c>
      <c r="C108" t="s">
        <v>298</v>
      </c>
      <c r="D108" t="s">
        <v>2699</v>
      </c>
      <c r="E108" t="s">
        <v>46</v>
      </c>
      <c r="F108">
        <v>5064886</v>
      </c>
      <c r="G108" s="111">
        <v>45001</v>
      </c>
      <c r="H108" t="s">
        <v>3199</v>
      </c>
      <c r="I108" t="s">
        <v>255</v>
      </c>
      <c r="J108" t="s">
        <v>249</v>
      </c>
      <c r="K108" t="s">
        <v>250</v>
      </c>
      <c r="L108" t="s">
        <v>251</v>
      </c>
      <c r="M108" t="s">
        <v>3154</v>
      </c>
      <c r="N108" t="s">
        <v>3154</v>
      </c>
      <c r="O108" s="111">
        <v>45001</v>
      </c>
      <c r="P108" t="s">
        <v>252</v>
      </c>
      <c r="Q108" t="s">
        <v>253</v>
      </c>
      <c r="R108">
        <v>45005</v>
      </c>
      <c r="S108" t="s">
        <v>254</v>
      </c>
      <c r="T108" t="s">
        <v>254</v>
      </c>
      <c r="U108" t="s">
        <v>254</v>
      </c>
      <c r="V108" t="s">
        <v>254</v>
      </c>
      <c r="W108">
        <v>0</v>
      </c>
      <c r="X108">
        <v>0</v>
      </c>
      <c r="Y108">
        <v>164.5</v>
      </c>
      <c r="Z108" s="27">
        <f t="shared" si="1"/>
        <v>164.5</v>
      </c>
    </row>
    <row r="109" spans="1:26">
      <c r="A109" t="s">
        <v>3155</v>
      </c>
      <c r="B109" t="s">
        <v>2420</v>
      </c>
      <c r="C109" t="s">
        <v>298</v>
      </c>
      <c r="D109" t="s">
        <v>3200</v>
      </c>
      <c r="E109" t="s">
        <v>46</v>
      </c>
      <c r="F109">
        <v>12210817</v>
      </c>
      <c r="G109" s="111">
        <v>44993</v>
      </c>
      <c r="H109" t="s">
        <v>3201</v>
      </c>
      <c r="I109" t="s">
        <v>248</v>
      </c>
      <c r="J109" t="s">
        <v>249</v>
      </c>
      <c r="K109" t="s">
        <v>250</v>
      </c>
      <c r="L109" t="s">
        <v>251</v>
      </c>
      <c r="M109" t="s">
        <v>3154</v>
      </c>
      <c r="N109" t="s">
        <v>3154</v>
      </c>
      <c r="O109" s="111">
        <v>44993</v>
      </c>
      <c r="P109" t="s">
        <v>252</v>
      </c>
      <c r="Q109" t="s">
        <v>253</v>
      </c>
      <c r="R109">
        <v>44998</v>
      </c>
      <c r="S109" t="s">
        <v>254</v>
      </c>
      <c r="T109" t="s">
        <v>254</v>
      </c>
      <c r="U109" t="s">
        <v>254</v>
      </c>
      <c r="V109" t="s">
        <v>254</v>
      </c>
      <c r="W109">
        <v>0</v>
      </c>
      <c r="X109">
        <v>0</v>
      </c>
      <c r="Y109">
        <v>3451</v>
      </c>
      <c r="Z109" s="27">
        <f t="shared" si="1"/>
        <v>3451</v>
      </c>
    </row>
    <row r="110" spans="1:26">
      <c r="A110" t="s">
        <v>3155</v>
      </c>
      <c r="B110" t="s">
        <v>2420</v>
      </c>
      <c r="C110" t="s">
        <v>298</v>
      </c>
      <c r="D110" t="s">
        <v>3200</v>
      </c>
      <c r="E110" t="s">
        <v>46</v>
      </c>
      <c r="F110">
        <v>12211258</v>
      </c>
      <c r="G110" s="111">
        <v>44994</v>
      </c>
      <c r="H110" t="s">
        <v>3202</v>
      </c>
      <c r="I110" t="s">
        <v>255</v>
      </c>
      <c r="J110" t="s">
        <v>249</v>
      </c>
      <c r="K110" t="s">
        <v>250</v>
      </c>
      <c r="L110" t="s">
        <v>251</v>
      </c>
      <c r="M110" t="s">
        <v>3154</v>
      </c>
      <c r="N110" t="s">
        <v>3154</v>
      </c>
      <c r="O110" s="111">
        <v>44994</v>
      </c>
      <c r="P110" t="s">
        <v>252</v>
      </c>
      <c r="Q110" t="s">
        <v>253</v>
      </c>
      <c r="R110">
        <v>44998</v>
      </c>
      <c r="S110" t="s">
        <v>254</v>
      </c>
      <c r="T110" t="s">
        <v>254</v>
      </c>
      <c r="U110" t="s">
        <v>254</v>
      </c>
      <c r="V110" t="s">
        <v>254</v>
      </c>
      <c r="W110">
        <v>0</v>
      </c>
      <c r="X110">
        <v>0</v>
      </c>
      <c r="Y110">
        <v>3826.3</v>
      </c>
      <c r="Z110" s="27">
        <f t="shared" si="1"/>
        <v>3826.3</v>
      </c>
    </row>
    <row r="111" spans="1:26" hidden="1">
      <c r="A111" t="s">
        <v>3155</v>
      </c>
      <c r="B111" t="s">
        <v>2420</v>
      </c>
      <c r="C111" t="s">
        <v>298</v>
      </c>
      <c r="D111" t="s">
        <v>2400</v>
      </c>
      <c r="E111" t="s">
        <v>46</v>
      </c>
      <c r="F111">
        <v>12137577</v>
      </c>
      <c r="G111" s="111">
        <v>44973</v>
      </c>
      <c r="H111" t="s">
        <v>2424</v>
      </c>
      <c r="I111" t="s">
        <v>255</v>
      </c>
      <c r="J111" t="s">
        <v>249</v>
      </c>
      <c r="K111" t="s">
        <v>250</v>
      </c>
      <c r="L111" t="s">
        <v>251</v>
      </c>
      <c r="M111" t="s">
        <v>3154</v>
      </c>
      <c r="N111" t="s">
        <v>3154</v>
      </c>
      <c r="O111" s="111">
        <v>44973</v>
      </c>
      <c r="P111" t="s">
        <v>252</v>
      </c>
      <c r="Q111" t="s">
        <v>257</v>
      </c>
      <c r="R111" s="111">
        <v>44974</v>
      </c>
      <c r="S111" t="s">
        <v>254</v>
      </c>
      <c r="T111" t="s">
        <v>254</v>
      </c>
      <c r="U111" t="s">
        <v>254</v>
      </c>
      <c r="V111" t="s">
        <v>254</v>
      </c>
      <c r="W111">
        <v>0</v>
      </c>
      <c r="X111">
        <v>0</v>
      </c>
      <c r="Y111">
        <v>0</v>
      </c>
      <c r="Z111" s="27">
        <f t="shared" si="1"/>
        <v>0</v>
      </c>
    </row>
    <row r="112" spans="1:26" hidden="1">
      <c r="A112" t="s">
        <v>3155</v>
      </c>
      <c r="B112" t="s">
        <v>2420</v>
      </c>
      <c r="C112" t="s">
        <v>298</v>
      </c>
      <c r="D112" t="s">
        <v>45</v>
      </c>
      <c r="E112" t="s">
        <v>46</v>
      </c>
      <c r="F112">
        <v>4389146</v>
      </c>
      <c r="G112" s="111">
        <v>44957</v>
      </c>
      <c r="H112" t="s">
        <v>1557</v>
      </c>
      <c r="I112" t="s">
        <v>255</v>
      </c>
      <c r="J112" t="s">
        <v>3154</v>
      </c>
      <c r="K112" t="s">
        <v>3154</v>
      </c>
      <c r="L112" t="s">
        <v>707</v>
      </c>
      <c r="M112" t="s">
        <v>3154</v>
      </c>
      <c r="N112" t="s">
        <v>3154</v>
      </c>
      <c r="O112" s="111">
        <v>44957</v>
      </c>
      <c r="P112" t="s">
        <v>252</v>
      </c>
      <c r="Q112" t="s">
        <v>263</v>
      </c>
      <c r="R112">
        <v>44960</v>
      </c>
      <c r="S112" t="s">
        <v>254</v>
      </c>
      <c r="T112" t="s">
        <v>254</v>
      </c>
      <c r="U112" t="s">
        <v>254</v>
      </c>
      <c r="V112" t="s">
        <v>254</v>
      </c>
      <c r="W112">
        <v>0</v>
      </c>
      <c r="X112">
        <v>0</v>
      </c>
      <c r="Y112">
        <v>0</v>
      </c>
      <c r="Z112" s="27">
        <f t="shared" si="1"/>
        <v>0</v>
      </c>
    </row>
    <row r="113" spans="1:26" hidden="1">
      <c r="A113" t="s">
        <v>3155</v>
      </c>
      <c r="B113" t="s">
        <v>2420</v>
      </c>
      <c r="C113" t="s">
        <v>298</v>
      </c>
      <c r="D113" t="s">
        <v>45</v>
      </c>
      <c r="E113" t="s">
        <v>46</v>
      </c>
      <c r="F113">
        <v>8668865</v>
      </c>
      <c r="G113" s="111">
        <v>44957</v>
      </c>
      <c r="H113" t="s">
        <v>1558</v>
      </c>
      <c r="I113" t="s">
        <v>255</v>
      </c>
      <c r="J113" t="s">
        <v>3154</v>
      </c>
      <c r="K113" t="s">
        <v>3154</v>
      </c>
      <c r="L113" t="s">
        <v>251</v>
      </c>
      <c r="M113" t="s">
        <v>3154</v>
      </c>
      <c r="N113" t="s">
        <v>3154</v>
      </c>
      <c r="O113" s="111">
        <v>44957</v>
      </c>
      <c r="P113" t="s">
        <v>252</v>
      </c>
      <c r="Q113" t="s">
        <v>263</v>
      </c>
      <c r="R113">
        <v>44958</v>
      </c>
      <c r="S113" t="s">
        <v>254</v>
      </c>
      <c r="T113" t="s">
        <v>254</v>
      </c>
      <c r="U113" t="s">
        <v>254</v>
      </c>
      <c r="V113" t="s">
        <v>254</v>
      </c>
      <c r="W113">
        <v>0</v>
      </c>
      <c r="X113">
        <v>0</v>
      </c>
      <c r="Y113">
        <v>0</v>
      </c>
      <c r="Z113" s="27">
        <f t="shared" si="1"/>
        <v>0</v>
      </c>
    </row>
    <row r="114" spans="1:26" hidden="1">
      <c r="A114" t="s">
        <v>3155</v>
      </c>
      <c r="B114" t="s">
        <v>2420</v>
      </c>
      <c r="C114" t="s">
        <v>298</v>
      </c>
      <c r="D114" t="s">
        <v>45</v>
      </c>
      <c r="E114" t="s">
        <v>46</v>
      </c>
      <c r="F114">
        <v>11420866</v>
      </c>
      <c r="G114" s="111">
        <v>44984</v>
      </c>
      <c r="H114" t="s">
        <v>2425</v>
      </c>
      <c r="I114" t="s">
        <v>255</v>
      </c>
      <c r="J114" t="s">
        <v>249</v>
      </c>
      <c r="K114" t="s">
        <v>250</v>
      </c>
      <c r="L114" t="s">
        <v>251</v>
      </c>
      <c r="M114" t="s">
        <v>3154</v>
      </c>
      <c r="N114" t="s">
        <v>3154</v>
      </c>
      <c r="O114" s="111">
        <v>44984</v>
      </c>
      <c r="P114" t="s">
        <v>252</v>
      </c>
      <c r="Q114" t="s">
        <v>253</v>
      </c>
      <c r="R114" s="111">
        <v>44985</v>
      </c>
      <c r="S114" t="s">
        <v>254</v>
      </c>
      <c r="T114" t="s">
        <v>254</v>
      </c>
      <c r="U114" t="s">
        <v>254</v>
      </c>
      <c r="V114" t="s">
        <v>254</v>
      </c>
      <c r="W114">
        <v>0</v>
      </c>
      <c r="X114">
        <v>212.1</v>
      </c>
      <c r="Y114">
        <v>1249.17</v>
      </c>
      <c r="Z114" s="27">
        <f t="shared" si="1"/>
        <v>1461.27</v>
      </c>
    </row>
    <row r="115" spans="1:26">
      <c r="A115" t="s">
        <v>3155</v>
      </c>
      <c r="B115" t="s">
        <v>2420</v>
      </c>
      <c r="C115" t="s">
        <v>298</v>
      </c>
      <c r="D115" t="s">
        <v>45</v>
      </c>
      <c r="E115" t="s">
        <v>46</v>
      </c>
      <c r="F115">
        <v>11698782</v>
      </c>
      <c r="G115" s="111">
        <v>45007</v>
      </c>
      <c r="H115" t="s">
        <v>3203</v>
      </c>
      <c r="I115" t="s">
        <v>255</v>
      </c>
      <c r="J115" t="s">
        <v>249</v>
      </c>
      <c r="K115" t="s">
        <v>268</v>
      </c>
      <c r="L115" t="s">
        <v>251</v>
      </c>
      <c r="M115" t="s">
        <v>3154</v>
      </c>
      <c r="N115" t="s">
        <v>3154</v>
      </c>
      <c r="O115" s="111">
        <v>45007</v>
      </c>
      <c r="P115" t="s">
        <v>252</v>
      </c>
      <c r="Q115" t="s">
        <v>257</v>
      </c>
      <c r="R115" s="111">
        <v>45008</v>
      </c>
      <c r="S115" t="s">
        <v>254</v>
      </c>
      <c r="T115" t="s">
        <v>254</v>
      </c>
      <c r="U115" t="s">
        <v>254</v>
      </c>
      <c r="V115" t="s">
        <v>254</v>
      </c>
      <c r="W115">
        <v>0</v>
      </c>
      <c r="X115">
        <v>0</v>
      </c>
      <c r="Y115">
        <v>0</v>
      </c>
      <c r="Z115" s="27">
        <f t="shared" si="1"/>
        <v>0</v>
      </c>
    </row>
    <row r="116" spans="1:26" hidden="1">
      <c r="A116" t="s">
        <v>3155</v>
      </c>
      <c r="B116" t="s">
        <v>2420</v>
      </c>
      <c r="C116" t="s">
        <v>298</v>
      </c>
      <c r="D116" t="s">
        <v>45</v>
      </c>
      <c r="E116" t="s">
        <v>46</v>
      </c>
      <c r="F116">
        <v>11742898</v>
      </c>
      <c r="G116" s="111">
        <v>44957</v>
      </c>
      <c r="H116" t="s">
        <v>1559</v>
      </c>
      <c r="I116" t="s">
        <v>255</v>
      </c>
      <c r="J116" t="s">
        <v>249</v>
      </c>
      <c r="K116" t="s">
        <v>250</v>
      </c>
      <c r="L116" t="s">
        <v>251</v>
      </c>
      <c r="M116" t="s">
        <v>3154</v>
      </c>
      <c r="N116" t="s">
        <v>3154</v>
      </c>
      <c r="O116" s="111">
        <v>44957</v>
      </c>
      <c r="P116" t="s">
        <v>252</v>
      </c>
      <c r="Q116" t="s">
        <v>253</v>
      </c>
      <c r="R116">
        <v>44958</v>
      </c>
      <c r="S116" t="s">
        <v>254</v>
      </c>
      <c r="T116" t="s">
        <v>254</v>
      </c>
      <c r="U116" t="s">
        <v>254</v>
      </c>
      <c r="V116" t="s">
        <v>254</v>
      </c>
      <c r="W116">
        <v>0</v>
      </c>
      <c r="X116">
        <v>3776.79</v>
      </c>
      <c r="Y116">
        <v>5409.88</v>
      </c>
      <c r="Z116" s="27">
        <f t="shared" si="1"/>
        <v>9186.67</v>
      </c>
    </row>
    <row r="117" spans="1:26" hidden="1">
      <c r="A117" t="s">
        <v>3155</v>
      </c>
      <c r="B117" t="s">
        <v>2420</v>
      </c>
      <c r="C117" t="s">
        <v>298</v>
      </c>
      <c r="D117" t="s">
        <v>45</v>
      </c>
      <c r="E117" t="s">
        <v>46</v>
      </c>
      <c r="F117">
        <v>11987026</v>
      </c>
      <c r="G117" s="111">
        <v>44936</v>
      </c>
      <c r="H117" t="s">
        <v>1561</v>
      </c>
      <c r="I117" t="s">
        <v>255</v>
      </c>
      <c r="J117" t="s">
        <v>249</v>
      </c>
      <c r="K117" t="s">
        <v>250</v>
      </c>
      <c r="L117" t="s">
        <v>251</v>
      </c>
      <c r="M117" t="s">
        <v>3154</v>
      </c>
      <c r="N117" t="s">
        <v>3154</v>
      </c>
      <c r="O117" s="111">
        <v>44936</v>
      </c>
      <c r="P117" t="s">
        <v>252</v>
      </c>
      <c r="Q117" t="s">
        <v>253</v>
      </c>
      <c r="R117" s="111">
        <v>44938</v>
      </c>
      <c r="S117" t="s">
        <v>254</v>
      </c>
      <c r="T117" t="s">
        <v>254</v>
      </c>
      <c r="U117" t="s">
        <v>254</v>
      </c>
      <c r="V117" t="s">
        <v>254</v>
      </c>
      <c r="W117">
        <v>7251.55</v>
      </c>
      <c r="X117">
        <v>7663</v>
      </c>
      <c r="Y117">
        <v>18660</v>
      </c>
      <c r="Z117" s="27">
        <f t="shared" si="1"/>
        <v>33574.550000000003</v>
      </c>
    </row>
    <row r="118" spans="1:26" hidden="1">
      <c r="A118" t="s">
        <v>3155</v>
      </c>
      <c r="B118" t="s">
        <v>2420</v>
      </c>
      <c r="C118" t="s">
        <v>298</v>
      </c>
      <c r="D118" t="s">
        <v>45</v>
      </c>
      <c r="E118" t="s">
        <v>46</v>
      </c>
      <c r="F118">
        <v>12006681</v>
      </c>
      <c r="G118" s="111">
        <v>44942</v>
      </c>
      <c r="H118" t="s">
        <v>1562</v>
      </c>
      <c r="I118" t="s">
        <v>255</v>
      </c>
      <c r="J118" t="s">
        <v>249</v>
      </c>
      <c r="K118" t="s">
        <v>268</v>
      </c>
      <c r="L118" t="s">
        <v>251</v>
      </c>
      <c r="M118" t="s">
        <v>3154</v>
      </c>
      <c r="N118" t="s">
        <v>3154</v>
      </c>
      <c r="O118" s="111">
        <v>44942</v>
      </c>
      <c r="P118" t="s">
        <v>252</v>
      </c>
      <c r="Q118" t="s">
        <v>253</v>
      </c>
      <c r="R118" s="111">
        <v>44943</v>
      </c>
      <c r="S118" t="s">
        <v>254</v>
      </c>
      <c r="T118" t="s">
        <v>254</v>
      </c>
      <c r="U118" t="s">
        <v>254</v>
      </c>
      <c r="V118" t="s">
        <v>254</v>
      </c>
      <c r="W118">
        <v>500.43</v>
      </c>
      <c r="X118">
        <v>313.56</v>
      </c>
      <c r="Y118">
        <v>5291.87</v>
      </c>
      <c r="Z118" s="27">
        <f t="shared" si="1"/>
        <v>6105.86</v>
      </c>
    </row>
    <row r="119" spans="1:26" hidden="1">
      <c r="A119" t="s">
        <v>3155</v>
      </c>
      <c r="B119" t="s">
        <v>2426</v>
      </c>
      <c r="C119" t="s">
        <v>298</v>
      </c>
      <c r="D119" t="s">
        <v>45</v>
      </c>
      <c r="E119" t="s">
        <v>46</v>
      </c>
      <c r="F119">
        <v>12007723</v>
      </c>
      <c r="G119" s="111">
        <v>44953</v>
      </c>
      <c r="H119" t="s">
        <v>1563</v>
      </c>
      <c r="I119" t="s">
        <v>255</v>
      </c>
      <c r="J119" t="s">
        <v>249</v>
      </c>
      <c r="K119" t="s">
        <v>250</v>
      </c>
      <c r="L119" t="s">
        <v>3154</v>
      </c>
      <c r="M119" t="s">
        <v>3154</v>
      </c>
      <c r="N119" t="s">
        <v>3154</v>
      </c>
      <c r="O119" s="111">
        <v>44953</v>
      </c>
      <c r="P119" t="s">
        <v>252</v>
      </c>
      <c r="Q119" t="s">
        <v>253</v>
      </c>
      <c r="R119">
        <v>44958</v>
      </c>
      <c r="S119" t="s">
        <v>254</v>
      </c>
      <c r="T119" t="s">
        <v>254</v>
      </c>
      <c r="U119" t="s">
        <v>254</v>
      </c>
      <c r="V119" t="s">
        <v>254</v>
      </c>
      <c r="W119">
        <v>0</v>
      </c>
      <c r="X119">
        <v>1608.9</v>
      </c>
      <c r="Y119">
        <v>105</v>
      </c>
      <c r="Z119" s="27">
        <f t="shared" si="1"/>
        <v>1713.9</v>
      </c>
    </row>
    <row r="120" spans="1:26" hidden="1">
      <c r="A120" t="s">
        <v>3155</v>
      </c>
      <c r="B120" t="s">
        <v>2420</v>
      </c>
      <c r="C120" t="s">
        <v>298</v>
      </c>
      <c r="D120" t="s">
        <v>45</v>
      </c>
      <c r="E120" t="s">
        <v>46</v>
      </c>
      <c r="F120">
        <v>12059378</v>
      </c>
      <c r="G120" s="111">
        <v>44955</v>
      </c>
      <c r="H120" t="s">
        <v>1564</v>
      </c>
      <c r="I120" t="s">
        <v>255</v>
      </c>
      <c r="J120" t="s">
        <v>3154</v>
      </c>
      <c r="K120" t="s">
        <v>3154</v>
      </c>
      <c r="L120" t="s">
        <v>251</v>
      </c>
      <c r="M120" t="s">
        <v>3154</v>
      </c>
      <c r="N120" t="s">
        <v>3154</v>
      </c>
      <c r="O120" s="111">
        <v>44956</v>
      </c>
      <c r="P120" t="s">
        <v>252</v>
      </c>
      <c r="Q120" t="s">
        <v>263</v>
      </c>
      <c r="R120" s="111">
        <v>44957</v>
      </c>
      <c r="S120" t="s">
        <v>254</v>
      </c>
      <c r="T120" t="s">
        <v>254</v>
      </c>
      <c r="U120" t="s">
        <v>254</v>
      </c>
      <c r="V120" t="s">
        <v>254</v>
      </c>
      <c r="W120">
        <v>0</v>
      </c>
      <c r="X120">
        <v>0</v>
      </c>
      <c r="Y120">
        <v>0</v>
      </c>
      <c r="Z120" s="27">
        <f t="shared" si="1"/>
        <v>0</v>
      </c>
    </row>
    <row r="121" spans="1:26" hidden="1">
      <c r="A121" t="s">
        <v>3155</v>
      </c>
      <c r="B121" t="s">
        <v>2420</v>
      </c>
      <c r="C121" t="s">
        <v>298</v>
      </c>
      <c r="D121" t="s">
        <v>45</v>
      </c>
      <c r="E121" t="s">
        <v>46</v>
      </c>
      <c r="F121">
        <v>12085993</v>
      </c>
      <c r="G121" s="111">
        <v>44963</v>
      </c>
      <c r="H121" t="s">
        <v>2427</v>
      </c>
      <c r="I121" t="s">
        <v>255</v>
      </c>
      <c r="J121" t="s">
        <v>249</v>
      </c>
      <c r="K121" t="s">
        <v>268</v>
      </c>
      <c r="L121" t="s">
        <v>251</v>
      </c>
      <c r="M121" t="s">
        <v>3154</v>
      </c>
      <c r="N121" t="s">
        <v>3154</v>
      </c>
      <c r="O121" s="111">
        <v>44963</v>
      </c>
      <c r="P121" t="s">
        <v>252</v>
      </c>
      <c r="Q121" t="s">
        <v>253</v>
      </c>
      <c r="R121" s="111">
        <v>44966</v>
      </c>
      <c r="S121" t="s">
        <v>254</v>
      </c>
      <c r="T121" t="s">
        <v>254</v>
      </c>
      <c r="U121" t="s">
        <v>254</v>
      </c>
      <c r="V121" t="s">
        <v>254</v>
      </c>
      <c r="W121">
        <v>0</v>
      </c>
      <c r="X121">
        <v>1082</v>
      </c>
      <c r="Y121">
        <v>8010.84</v>
      </c>
      <c r="Z121" s="27">
        <f t="shared" si="1"/>
        <v>9092.84</v>
      </c>
    </row>
    <row r="122" spans="1:26" hidden="1">
      <c r="A122" t="s">
        <v>3155</v>
      </c>
      <c r="B122" t="s">
        <v>2420</v>
      </c>
      <c r="C122" t="s">
        <v>298</v>
      </c>
      <c r="D122" t="s">
        <v>45</v>
      </c>
      <c r="E122" t="s">
        <v>46</v>
      </c>
      <c r="F122">
        <v>12173259</v>
      </c>
      <c r="G122" s="111">
        <v>44985</v>
      </c>
      <c r="H122" t="s">
        <v>2428</v>
      </c>
      <c r="I122" t="s">
        <v>255</v>
      </c>
      <c r="J122" t="s">
        <v>249</v>
      </c>
      <c r="K122" t="s">
        <v>268</v>
      </c>
      <c r="L122" t="s">
        <v>251</v>
      </c>
      <c r="M122" t="s">
        <v>3154</v>
      </c>
      <c r="N122" t="s">
        <v>3154</v>
      </c>
      <c r="O122" s="111">
        <v>44985</v>
      </c>
      <c r="P122" t="s">
        <v>252</v>
      </c>
      <c r="Q122" t="s">
        <v>253</v>
      </c>
      <c r="R122" s="111">
        <v>44986</v>
      </c>
      <c r="S122" t="s">
        <v>254</v>
      </c>
      <c r="T122" t="s">
        <v>254</v>
      </c>
      <c r="U122" t="s">
        <v>254</v>
      </c>
      <c r="V122" t="s">
        <v>254</v>
      </c>
      <c r="W122">
        <v>0</v>
      </c>
      <c r="X122">
        <v>0</v>
      </c>
      <c r="Y122">
        <v>2182.6</v>
      </c>
      <c r="Z122" s="27">
        <f t="shared" si="1"/>
        <v>2182.6</v>
      </c>
    </row>
    <row r="123" spans="1:26">
      <c r="A123" t="s">
        <v>3155</v>
      </c>
      <c r="B123" t="s">
        <v>2420</v>
      </c>
      <c r="C123" t="s">
        <v>298</v>
      </c>
      <c r="D123" t="s">
        <v>45</v>
      </c>
      <c r="E123" t="s">
        <v>46</v>
      </c>
      <c r="F123">
        <v>12175287</v>
      </c>
      <c r="G123" s="111">
        <v>45005</v>
      </c>
      <c r="H123" t="s">
        <v>3204</v>
      </c>
      <c r="I123" t="s">
        <v>255</v>
      </c>
      <c r="J123" t="s">
        <v>249</v>
      </c>
      <c r="K123" t="s">
        <v>250</v>
      </c>
      <c r="L123" t="s">
        <v>251</v>
      </c>
      <c r="M123" t="s">
        <v>3154</v>
      </c>
      <c r="N123" t="s">
        <v>3154</v>
      </c>
      <c r="O123" s="111">
        <v>45005</v>
      </c>
      <c r="P123" t="s">
        <v>252</v>
      </c>
      <c r="Q123" t="s">
        <v>253</v>
      </c>
      <c r="R123">
        <v>45006</v>
      </c>
      <c r="S123" t="s">
        <v>254</v>
      </c>
      <c r="T123" t="s">
        <v>254</v>
      </c>
      <c r="U123" t="s">
        <v>254</v>
      </c>
      <c r="V123" t="s">
        <v>254</v>
      </c>
      <c r="W123">
        <v>0</v>
      </c>
      <c r="X123">
        <v>0</v>
      </c>
      <c r="Y123">
        <v>2297</v>
      </c>
      <c r="Z123" s="27">
        <f t="shared" si="1"/>
        <v>2297</v>
      </c>
    </row>
    <row r="124" spans="1:26">
      <c r="A124" t="s">
        <v>3155</v>
      </c>
      <c r="B124" t="s">
        <v>2420</v>
      </c>
      <c r="C124" t="s">
        <v>298</v>
      </c>
      <c r="D124" t="s">
        <v>45</v>
      </c>
      <c r="E124" t="s">
        <v>46</v>
      </c>
      <c r="F124">
        <v>12276477</v>
      </c>
      <c r="G124" s="111">
        <v>45009</v>
      </c>
      <c r="H124" t="s">
        <v>3205</v>
      </c>
      <c r="I124" t="s">
        <v>271</v>
      </c>
      <c r="J124" t="s">
        <v>249</v>
      </c>
      <c r="K124" t="s">
        <v>250</v>
      </c>
      <c r="L124" t="s">
        <v>251</v>
      </c>
      <c r="M124" t="s">
        <v>3154</v>
      </c>
      <c r="N124" t="s">
        <v>3154</v>
      </c>
      <c r="O124" s="111">
        <v>45009</v>
      </c>
      <c r="P124" t="s">
        <v>252</v>
      </c>
      <c r="Q124" t="s">
        <v>257</v>
      </c>
      <c r="R124" s="111">
        <v>45015</v>
      </c>
      <c r="S124" t="s">
        <v>254</v>
      </c>
      <c r="T124" t="s">
        <v>254</v>
      </c>
      <c r="U124" t="s">
        <v>254</v>
      </c>
      <c r="V124" t="s">
        <v>254</v>
      </c>
      <c r="W124">
        <v>0</v>
      </c>
      <c r="X124">
        <v>0</v>
      </c>
      <c r="Y124">
        <v>0</v>
      </c>
      <c r="Z124" s="27">
        <f t="shared" si="1"/>
        <v>0</v>
      </c>
    </row>
    <row r="125" spans="1:26">
      <c r="A125" t="s">
        <v>3155</v>
      </c>
      <c r="B125" t="s">
        <v>2420</v>
      </c>
      <c r="C125" t="s">
        <v>298</v>
      </c>
      <c r="D125" t="s">
        <v>45</v>
      </c>
      <c r="E125" t="s">
        <v>46</v>
      </c>
      <c r="F125">
        <v>12306237</v>
      </c>
      <c r="G125" s="111">
        <v>45015</v>
      </c>
      <c r="H125" t="s">
        <v>3206</v>
      </c>
      <c r="I125" t="s">
        <v>271</v>
      </c>
      <c r="J125" t="s">
        <v>249</v>
      </c>
      <c r="K125" t="s">
        <v>250</v>
      </c>
      <c r="L125" t="s">
        <v>251</v>
      </c>
      <c r="M125" t="s">
        <v>3154</v>
      </c>
      <c r="N125" t="s">
        <v>3154</v>
      </c>
      <c r="O125" s="111">
        <v>45015</v>
      </c>
      <c r="P125" t="s">
        <v>252</v>
      </c>
      <c r="Q125" t="s">
        <v>257</v>
      </c>
      <c r="R125" s="111">
        <v>45016</v>
      </c>
      <c r="S125" t="s">
        <v>254</v>
      </c>
      <c r="T125" t="s">
        <v>254</v>
      </c>
      <c r="U125" t="s">
        <v>254</v>
      </c>
      <c r="V125" t="s">
        <v>254</v>
      </c>
      <c r="W125">
        <v>0</v>
      </c>
      <c r="X125">
        <v>0</v>
      </c>
      <c r="Y125">
        <v>0</v>
      </c>
      <c r="Z125" s="27">
        <f t="shared" si="1"/>
        <v>0</v>
      </c>
    </row>
    <row r="126" spans="1:26">
      <c r="A126" t="s">
        <v>3155</v>
      </c>
      <c r="B126" t="s">
        <v>2420</v>
      </c>
      <c r="C126" t="s">
        <v>298</v>
      </c>
      <c r="D126" t="s">
        <v>45</v>
      </c>
      <c r="E126" t="s">
        <v>46</v>
      </c>
      <c r="F126">
        <v>12314421</v>
      </c>
      <c r="G126" s="111">
        <v>45016</v>
      </c>
      <c r="H126" t="s">
        <v>3207</v>
      </c>
      <c r="I126" t="s">
        <v>248</v>
      </c>
      <c r="J126" t="s">
        <v>249</v>
      </c>
      <c r="K126" t="s">
        <v>250</v>
      </c>
      <c r="L126" t="s">
        <v>251</v>
      </c>
      <c r="M126" t="s">
        <v>3154</v>
      </c>
      <c r="N126" t="s">
        <v>3154</v>
      </c>
      <c r="O126" s="111">
        <v>45016</v>
      </c>
      <c r="P126" t="s">
        <v>252</v>
      </c>
      <c r="Q126" t="s">
        <v>1406</v>
      </c>
      <c r="R126" s="111"/>
      <c r="S126" t="s">
        <v>254</v>
      </c>
      <c r="T126" t="s">
        <v>254</v>
      </c>
      <c r="U126" t="s">
        <v>254</v>
      </c>
      <c r="V126" t="s">
        <v>254</v>
      </c>
      <c r="W126">
        <v>0</v>
      </c>
      <c r="X126">
        <v>0</v>
      </c>
      <c r="Y126">
        <v>0</v>
      </c>
      <c r="Z126" s="27">
        <f t="shared" si="1"/>
        <v>0</v>
      </c>
    </row>
    <row r="127" spans="1:26" hidden="1">
      <c r="A127" t="s">
        <v>3155</v>
      </c>
      <c r="B127" t="s">
        <v>2420</v>
      </c>
      <c r="C127" t="s">
        <v>298</v>
      </c>
      <c r="D127" t="s">
        <v>2404</v>
      </c>
      <c r="E127" t="s">
        <v>46</v>
      </c>
      <c r="F127">
        <v>12106520</v>
      </c>
      <c r="G127" s="111">
        <v>44965</v>
      </c>
      <c r="H127" t="s">
        <v>2429</v>
      </c>
      <c r="I127" t="s">
        <v>248</v>
      </c>
      <c r="J127" t="s">
        <v>259</v>
      </c>
      <c r="K127" t="s">
        <v>250</v>
      </c>
      <c r="L127" t="s">
        <v>251</v>
      </c>
      <c r="M127" t="s">
        <v>3154</v>
      </c>
      <c r="N127" t="s">
        <v>3154</v>
      </c>
      <c r="O127" s="111">
        <v>44966</v>
      </c>
      <c r="P127" t="s">
        <v>252</v>
      </c>
      <c r="Q127" t="s">
        <v>253</v>
      </c>
      <c r="R127">
        <v>44970</v>
      </c>
      <c r="S127" t="s">
        <v>254</v>
      </c>
      <c r="T127" t="s">
        <v>254</v>
      </c>
      <c r="U127" t="s">
        <v>254</v>
      </c>
      <c r="V127" t="s">
        <v>254</v>
      </c>
      <c r="W127">
        <v>0</v>
      </c>
      <c r="X127">
        <v>1956</v>
      </c>
      <c r="Y127">
        <v>1072.5999999999999</v>
      </c>
      <c r="Z127" s="27">
        <f t="shared" si="1"/>
        <v>3028.6</v>
      </c>
    </row>
    <row r="128" spans="1:26" hidden="1">
      <c r="A128" t="s">
        <v>3155</v>
      </c>
      <c r="B128" t="s">
        <v>2420</v>
      </c>
      <c r="C128" t="s">
        <v>298</v>
      </c>
      <c r="D128" t="s">
        <v>2404</v>
      </c>
      <c r="E128" t="s">
        <v>46</v>
      </c>
      <c r="F128">
        <v>12126719</v>
      </c>
      <c r="G128" s="111">
        <v>44971</v>
      </c>
      <c r="H128" t="s">
        <v>2430</v>
      </c>
      <c r="I128" t="s">
        <v>260</v>
      </c>
      <c r="J128" t="s">
        <v>3154</v>
      </c>
      <c r="K128" t="s">
        <v>3154</v>
      </c>
      <c r="L128" t="s">
        <v>251</v>
      </c>
      <c r="M128" t="s">
        <v>3154</v>
      </c>
      <c r="N128" t="s">
        <v>3154</v>
      </c>
      <c r="O128" s="111">
        <v>44971</v>
      </c>
      <c r="P128" t="s">
        <v>252</v>
      </c>
      <c r="Q128" t="s">
        <v>253</v>
      </c>
      <c r="R128" s="111">
        <v>44973</v>
      </c>
      <c r="S128" t="s">
        <v>254</v>
      </c>
      <c r="T128" t="s">
        <v>254</v>
      </c>
      <c r="U128" t="s">
        <v>254</v>
      </c>
      <c r="V128" t="s">
        <v>254</v>
      </c>
      <c r="W128">
        <v>0</v>
      </c>
      <c r="X128">
        <v>1</v>
      </c>
      <c r="Y128">
        <v>2</v>
      </c>
      <c r="Z128" s="27">
        <f t="shared" si="1"/>
        <v>3</v>
      </c>
    </row>
    <row r="129" spans="1:26" hidden="1">
      <c r="A129" t="s">
        <v>3155</v>
      </c>
      <c r="B129" t="s">
        <v>2420</v>
      </c>
      <c r="C129" t="s">
        <v>298</v>
      </c>
      <c r="D129" t="s">
        <v>1565</v>
      </c>
      <c r="E129" t="s">
        <v>46</v>
      </c>
      <c r="F129">
        <v>12058810</v>
      </c>
      <c r="G129" s="111">
        <v>44954</v>
      </c>
      <c r="H129" t="s">
        <v>1566</v>
      </c>
      <c r="I129" t="s">
        <v>255</v>
      </c>
      <c r="J129" t="s">
        <v>249</v>
      </c>
      <c r="K129" t="s">
        <v>250</v>
      </c>
      <c r="L129" t="s">
        <v>251</v>
      </c>
      <c r="M129" t="s">
        <v>3154</v>
      </c>
      <c r="N129" t="s">
        <v>3154</v>
      </c>
      <c r="O129" s="111">
        <v>44954</v>
      </c>
      <c r="P129" t="s">
        <v>252</v>
      </c>
      <c r="Q129" t="s">
        <v>253</v>
      </c>
      <c r="R129">
        <v>44956</v>
      </c>
      <c r="S129" t="s">
        <v>254</v>
      </c>
      <c r="T129" t="s">
        <v>254</v>
      </c>
      <c r="U129" t="s">
        <v>254</v>
      </c>
      <c r="V129" t="s">
        <v>254</v>
      </c>
      <c r="W129">
        <v>0</v>
      </c>
      <c r="X129">
        <v>1291.5</v>
      </c>
      <c r="Y129">
        <v>7384.65</v>
      </c>
      <c r="Z129" s="27">
        <f t="shared" si="1"/>
        <v>8676.15</v>
      </c>
    </row>
    <row r="130" spans="1:26" hidden="1">
      <c r="A130" t="s">
        <v>3155</v>
      </c>
      <c r="B130" t="s">
        <v>2431</v>
      </c>
      <c r="C130" t="s">
        <v>666</v>
      </c>
      <c r="D130" t="s">
        <v>57</v>
      </c>
      <c r="E130" t="s">
        <v>58</v>
      </c>
      <c r="F130">
        <v>11960827</v>
      </c>
      <c r="G130" s="111">
        <v>44936</v>
      </c>
      <c r="H130" t="s">
        <v>1568</v>
      </c>
      <c r="I130" t="s">
        <v>260</v>
      </c>
      <c r="J130" t="s">
        <v>3154</v>
      </c>
      <c r="K130" t="s">
        <v>3154</v>
      </c>
      <c r="L130" t="s">
        <v>251</v>
      </c>
      <c r="M130" t="s">
        <v>3154</v>
      </c>
      <c r="N130" t="s">
        <v>3154</v>
      </c>
      <c r="O130" s="111">
        <v>44939</v>
      </c>
      <c r="P130" t="s">
        <v>252</v>
      </c>
      <c r="Q130" t="s">
        <v>263</v>
      </c>
      <c r="R130">
        <v>44949</v>
      </c>
      <c r="S130" t="s">
        <v>254</v>
      </c>
      <c r="T130" t="s">
        <v>254</v>
      </c>
      <c r="U130" t="s">
        <v>254</v>
      </c>
      <c r="V130" t="s">
        <v>254</v>
      </c>
      <c r="W130">
        <v>1</v>
      </c>
      <c r="X130">
        <v>6621.21</v>
      </c>
      <c r="Y130">
        <v>0</v>
      </c>
      <c r="Z130" s="27">
        <f t="shared" si="1"/>
        <v>6622.21</v>
      </c>
    </row>
    <row r="131" spans="1:26" hidden="1">
      <c r="A131" t="s">
        <v>3155</v>
      </c>
      <c r="B131" t="s">
        <v>2431</v>
      </c>
      <c r="C131" t="s">
        <v>666</v>
      </c>
      <c r="D131" t="s">
        <v>57</v>
      </c>
      <c r="E131" t="s">
        <v>58</v>
      </c>
      <c r="F131">
        <v>11964282</v>
      </c>
      <c r="G131" s="111">
        <v>44929</v>
      </c>
      <c r="H131" t="s">
        <v>1569</v>
      </c>
      <c r="I131" t="s">
        <v>248</v>
      </c>
      <c r="J131" t="s">
        <v>249</v>
      </c>
      <c r="K131" t="s">
        <v>250</v>
      </c>
      <c r="L131" t="s">
        <v>251</v>
      </c>
      <c r="M131" t="s">
        <v>3154</v>
      </c>
      <c r="N131" t="s">
        <v>3154</v>
      </c>
      <c r="O131" s="111">
        <v>44929</v>
      </c>
      <c r="P131" t="s">
        <v>252</v>
      </c>
      <c r="Q131" t="s">
        <v>282</v>
      </c>
      <c r="R131">
        <v>44946</v>
      </c>
      <c r="S131" t="s">
        <v>254</v>
      </c>
      <c r="T131" t="s">
        <v>254</v>
      </c>
      <c r="U131" t="s">
        <v>254</v>
      </c>
      <c r="V131" t="s">
        <v>254</v>
      </c>
      <c r="W131">
        <v>91</v>
      </c>
      <c r="X131">
        <v>0</v>
      </c>
      <c r="Y131">
        <v>0</v>
      </c>
      <c r="Z131" s="27">
        <f t="shared" ref="Z131:Z194" si="2">SUM(W131:Y131)</f>
        <v>91</v>
      </c>
    </row>
    <row r="132" spans="1:26" hidden="1">
      <c r="A132" t="s">
        <v>3155</v>
      </c>
      <c r="B132" t="s">
        <v>2431</v>
      </c>
      <c r="C132" t="s">
        <v>666</v>
      </c>
      <c r="D132" t="s">
        <v>57</v>
      </c>
      <c r="E132" t="s">
        <v>58</v>
      </c>
      <c r="F132">
        <v>11965140</v>
      </c>
      <c r="G132" s="111">
        <v>44929</v>
      </c>
      <c r="H132" t="s">
        <v>1570</v>
      </c>
      <c r="I132" t="s">
        <v>248</v>
      </c>
      <c r="J132" t="s">
        <v>249</v>
      </c>
      <c r="K132" t="s">
        <v>250</v>
      </c>
      <c r="L132" t="s">
        <v>251</v>
      </c>
      <c r="M132" t="s">
        <v>3154</v>
      </c>
      <c r="N132" t="s">
        <v>3154</v>
      </c>
      <c r="O132" s="111">
        <v>44930</v>
      </c>
      <c r="P132" t="s">
        <v>252</v>
      </c>
      <c r="Q132" t="s">
        <v>257</v>
      </c>
      <c r="R132" s="111"/>
      <c r="S132" t="s">
        <v>254</v>
      </c>
      <c r="T132" t="s">
        <v>254</v>
      </c>
      <c r="U132" t="s">
        <v>254</v>
      </c>
      <c r="V132" t="s">
        <v>254</v>
      </c>
      <c r="W132">
        <v>0</v>
      </c>
      <c r="X132">
        <v>0</v>
      </c>
      <c r="Y132">
        <v>0</v>
      </c>
      <c r="Z132" s="27">
        <f t="shared" si="2"/>
        <v>0</v>
      </c>
    </row>
    <row r="133" spans="1:26" hidden="1">
      <c r="A133" t="s">
        <v>3155</v>
      </c>
      <c r="B133" t="s">
        <v>2431</v>
      </c>
      <c r="C133" t="s">
        <v>666</v>
      </c>
      <c r="D133" t="s">
        <v>57</v>
      </c>
      <c r="E133" t="s">
        <v>58</v>
      </c>
      <c r="F133">
        <v>11969077</v>
      </c>
      <c r="G133" s="111">
        <v>44930</v>
      </c>
      <c r="H133" t="s">
        <v>1571</v>
      </c>
      <c r="I133" t="s">
        <v>248</v>
      </c>
      <c r="J133" t="s">
        <v>249</v>
      </c>
      <c r="K133" t="s">
        <v>250</v>
      </c>
      <c r="L133" t="s">
        <v>251</v>
      </c>
      <c r="M133" t="s">
        <v>3154</v>
      </c>
      <c r="N133" t="s">
        <v>3154</v>
      </c>
      <c r="O133" s="111">
        <v>44930</v>
      </c>
      <c r="P133" t="s">
        <v>252</v>
      </c>
      <c r="Q133" t="s">
        <v>253</v>
      </c>
      <c r="R133">
        <v>44953</v>
      </c>
      <c r="S133" t="s">
        <v>254</v>
      </c>
      <c r="T133" t="s">
        <v>254</v>
      </c>
      <c r="U133" t="s">
        <v>254</v>
      </c>
      <c r="V133" t="s">
        <v>254</v>
      </c>
      <c r="W133">
        <v>641</v>
      </c>
      <c r="X133">
        <v>5861</v>
      </c>
      <c r="Y133">
        <v>3784</v>
      </c>
      <c r="Z133" s="27">
        <f t="shared" si="2"/>
        <v>10286</v>
      </c>
    </row>
    <row r="134" spans="1:26" hidden="1">
      <c r="A134" t="s">
        <v>3155</v>
      </c>
      <c r="B134" t="s">
        <v>2431</v>
      </c>
      <c r="C134" t="s">
        <v>666</v>
      </c>
      <c r="D134" t="s">
        <v>57</v>
      </c>
      <c r="E134" t="s">
        <v>58</v>
      </c>
      <c r="F134">
        <v>11973861</v>
      </c>
      <c r="G134" s="111">
        <v>44931</v>
      </c>
      <c r="H134" t="s">
        <v>1572</v>
      </c>
      <c r="I134" t="s">
        <v>255</v>
      </c>
      <c r="J134" t="s">
        <v>249</v>
      </c>
      <c r="K134" t="s">
        <v>250</v>
      </c>
      <c r="L134" t="s">
        <v>251</v>
      </c>
      <c r="M134" t="s">
        <v>3154</v>
      </c>
      <c r="N134" t="s">
        <v>3154</v>
      </c>
      <c r="O134" s="111">
        <v>44931</v>
      </c>
      <c r="P134" t="s">
        <v>252</v>
      </c>
      <c r="Q134" t="s">
        <v>253</v>
      </c>
      <c r="R134" s="111">
        <v>44949</v>
      </c>
      <c r="S134" t="s">
        <v>254</v>
      </c>
      <c r="T134" t="s">
        <v>254</v>
      </c>
      <c r="U134" t="s">
        <v>254</v>
      </c>
      <c r="V134" t="s">
        <v>254</v>
      </c>
      <c r="W134">
        <v>2630.73</v>
      </c>
      <c r="X134">
        <v>14614.05</v>
      </c>
      <c r="Y134">
        <v>15740.8</v>
      </c>
      <c r="Z134" s="27">
        <f t="shared" si="2"/>
        <v>32985.58</v>
      </c>
    </row>
    <row r="135" spans="1:26" hidden="1">
      <c r="A135" t="s">
        <v>3155</v>
      </c>
      <c r="B135" t="s">
        <v>2431</v>
      </c>
      <c r="C135" t="s">
        <v>666</v>
      </c>
      <c r="D135" t="s">
        <v>57</v>
      </c>
      <c r="E135" t="s">
        <v>58</v>
      </c>
      <c r="F135">
        <v>11983204</v>
      </c>
      <c r="G135" s="111">
        <v>44935</v>
      </c>
      <c r="H135" t="s">
        <v>1573</v>
      </c>
      <c r="I135" t="s">
        <v>255</v>
      </c>
      <c r="J135" t="s">
        <v>249</v>
      </c>
      <c r="K135" t="s">
        <v>250</v>
      </c>
      <c r="L135" t="s">
        <v>251</v>
      </c>
      <c r="M135" t="s">
        <v>3154</v>
      </c>
      <c r="N135" t="s">
        <v>3154</v>
      </c>
      <c r="O135" s="111">
        <v>44937</v>
      </c>
      <c r="P135" t="s">
        <v>252</v>
      </c>
      <c r="Q135" t="s">
        <v>1406</v>
      </c>
      <c r="R135" s="111"/>
      <c r="S135" t="s">
        <v>254</v>
      </c>
      <c r="T135" t="s">
        <v>254</v>
      </c>
      <c r="U135" t="s">
        <v>254</v>
      </c>
      <c r="V135" t="s">
        <v>254</v>
      </c>
      <c r="W135">
        <v>0</v>
      </c>
      <c r="X135">
        <v>0</v>
      </c>
      <c r="Y135">
        <v>0</v>
      </c>
      <c r="Z135" s="27">
        <f t="shared" si="2"/>
        <v>0</v>
      </c>
    </row>
    <row r="136" spans="1:26" hidden="1">
      <c r="A136" t="s">
        <v>3155</v>
      </c>
      <c r="B136" t="s">
        <v>2431</v>
      </c>
      <c r="C136" t="s">
        <v>666</v>
      </c>
      <c r="D136" t="s">
        <v>57</v>
      </c>
      <c r="E136" t="s">
        <v>58</v>
      </c>
      <c r="F136">
        <v>11991033</v>
      </c>
      <c r="G136" s="111">
        <v>44937</v>
      </c>
      <c r="H136" t="s">
        <v>1574</v>
      </c>
      <c r="I136" t="s">
        <v>260</v>
      </c>
      <c r="J136" t="s">
        <v>3154</v>
      </c>
      <c r="K136" t="s">
        <v>3154</v>
      </c>
      <c r="L136" t="s">
        <v>251</v>
      </c>
      <c r="M136" t="s">
        <v>3154</v>
      </c>
      <c r="N136" t="s">
        <v>3154</v>
      </c>
      <c r="O136" s="111">
        <v>44942</v>
      </c>
      <c r="P136" t="s">
        <v>252</v>
      </c>
      <c r="Q136" t="s">
        <v>263</v>
      </c>
      <c r="R136" s="111">
        <v>44945</v>
      </c>
      <c r="S136" t="s">
        <v>254</v>
      </c>
      <c r="T136" t="s">
        <v>254</v>
      </c>
      <c r="U136" t="s">
        <v>254</v>
      </c>
      <c r="V136" t="s">
        <v>254</v>
      </c>
      <c r="W136">
        <v>1</v>
      </c>
      <c r="X136">
        <v>0</v>
      </c>
      <c r="Y136">
        <v>0</v>
      </c>
      <c r="Z136" s="27">
        <f t="shared" si="2"/>
        <v>1</v>
      </c>
    </row>
    <row r="137" spans="1:26" hidden="1">
      <c r="A137" t="s">
        <v>3155</v>
      </c>
      <c r="B137" t="s">
        <v>2431</v>
      </c>
      <c r="C137" t="s">
        <v>666</v>
      </c>
      <c r="D137" t="s">
        <v>57</v>
      </c>
      <c r="E137" t="s">
        <v>58</v>
      </c>
      <c r="F137">
        <v>11996472</v>
      </c>
      <c r="G137" s="111">
        <v>44938</v>
      </c>
      <c r="H137" t="s">
        <v>1575</v>
      </c>
      <c r="I137" t="s">
        <v>248</v>
      </c>
      <c r="J137" t="s">
        <v>249</v>
      </c>
      <c r="K137" t="s">
        <v>250</v>
      </c>
      <c r="L137" t="s">
        <v>251</v>
      </c>
      <c r="M137" t="s">
        <v>3154</v>
      </c>
      <c r="N137" t="s">
        <v>3154</v>
      </c>
      <c r="O137" s="111">
        <v>44942</v>
      </c>
      <c r="P137" t="s">
        <v>252</v>
      </c>
      <c r="Q137" t="s">
        <v>253</v>
      </c>
      <c r="R137" s="111">
        <v>44949</v>
      </c>
      <c r="S137" t="s">
        <v>254</v>
      </c>
      <c r="T137" t="s">
        <v>254</v>
      </c>
      <c r="U137" t="s">
        <v>254</v>
      </c>
      <c r="V137" t="s">
        <v>254</v>
      </c>
      <c r="W137">
        <v>748</v>
      </c>
      <c r="X137">
        <v>849</v>
      </c>
      <c r="Y137">
        <v>3496</v>
      </c>
      <c r="Z137" s="27">
        <f t="shared" si="2"/>
        <v>5093</v>
      </c>
    </row>
    <row r="138" spans="1:26" hidden="1">
      <c r="A138" t="s">
        <v>3155</v>
      </c>
      <c r="B138" t="s">
        <v>2431</v>
      </c>
      <c r="C138" t="s">
        <v>666</v>
      </c>
      <c r="D138" t="s">
        <v>57</v>
      </c>
      <c r="E138" t="s">
        <v>58</v>
      </c>
      <c r="F138">
        <v>12001398</v>
      </c>
      <c r="G138" s="111">
        <v>44939</v>
      </c>
      <c r="H138" t="s">
        <v>1576</v>
      </c>
      <c r="I138" t="s">
        <v>248</v>
      </c>
      <c r="J138" t="s">
        <v>249</v>
      </c>
      <c r="K138" t="s">
        <v>250</v>
      </c>
      <c r="L138" t="s">
        <v>251</v>
      </c>
      <c r="M138" t="s">
        <v>3154</v>
      </c>
      <c r="N138" t="s">
        <v>3154</v>
      </c>
      <c r="O138" s="111">
        <v>44942</v>
      </c>
      <c r="P138" t="s">
        <v>252</v>
      </c>
      <c r="Q138" t="s">
        <v>253</v>
      </c>
      <c r="R138" s="111">
        <v>44952</v>
      </c>
      <c r="S138" t="s">
        <v>254</v>
      </c>
      <c r="T138" t="s">
        <v>254</v>
      </c>
      <c r="U138" t="s">
        <v>254</v>
      </c>
      <c r="V138" t="s">
        <v>254</v>
      </c>
      <c r="W138">
        <v>288.89999999999998</v>
      </c>
      <c r="X138">
        <v>20143.95</v>
      </c>
      <c r="Y138">
        <v>27829.65</v>
      </c>
      <c r="Z138" s="27">
        <f t="shared" si="2"/>
        <v>48262.5</v>
      </c>
    </row>
    <row r="139" spans="1:26" hidden="1">
      <c r="A139" t="s">
        <v>3155</v>
      </c>
      <c r="B139" t="s">
        <v>2431</v>
      </c>
      <c r="C139" t="s">
        <v>666</v>
      </c>
      <c r="D139" t="s">
        <v>57</v>
      </c>
      <c r="E139" t="s">
        <v>58</v>
      </c>
      <c r="F139">
        <v>12021973</v>
      </c>
      <c r="G139" s="111">
        <v>44949</v>
      </c>
      <c r="H139" t="s">
        <v>1577</v>
      </c>
      <c r="I139" t="s">
        <v>248</v>
      </c>
      <c r="J139" t="s">
        <v>249</v>
      </c>
      <c r="K139" t="s">
        <v>250</v>
      </c>
      <c r="L139" t="s">
        <v>251</v>
      </c>
      <c r="M139" t="s">
        <v>3154</v>
      </c>
      <c r="N139" t="s">
        <v>3154</v>
      </c>
      <c r="O139" s="111">
        <v>44950</v>
      </c>
      <c r="P139" t="s">
        <v>252</v>
      </c>
      <c r="Q139" t="s">
        <v>253</v>
      </c>
      <c r="R139" s="111">
        <v>44965</v>
      </c>
      <c r="S139" t="s">
        <v>254</v>
      </c>
      <c r="T139" t="s">
        <v>254</v>
      </c>
      <c r="U139" t="s">
        <v>254</v>
      </c>
      <c r="V139" t="s">
        <v>254</v>
      </c>
      <c r="W139">
        <v>0</v>
      </c>
      <c r="X139">
        <v>650</v>
      </c>
      <c r="Y139">
        <v>420</v>
      </c>
      <c r="Z139" s="27">
        <f t="shared" si="2"/>
        <v>1070</v>
      </c>
    </row>
    <row r="140" spans="1:26" hidden="1">
      <c r="A140" t="s">
        <v>3155</v>
      </c>
      <c r="B140" t="s">
        <v>2431</v>
      </c>
      <c r="C140" t="s">
        <v>666</v>
      </c>
      <c r="D140" t="s">
        <v>57</v>
      </c>
      <c r="E140" t="s">
        <v>58</v>
      </c>
      <c r="F140">
        <v>12034361</v>
      </c>
      <c r="G140" s="111">
        <v>44949</v>
      </c>
      <c r="H140" t="s">
        <v>1578</v>
      </c>
      <c r="I140" t="s">
        <v>255</v>
      </c>
      <c r="J140" t="s">
        <v>249</v>
      </c>
      <c r="K140" t="s">
        <v>250</v>
      </c>
      <c r="L140" t="s">
        <v>251</v>
      </c>
      <c r="M140" t="s">
        <v>3154</v>
      </c>
      <c r="N140" t="s">
        <v>3154</v>
      </c>
      <c r="O140" s="111">
        <v>44950</v>
      </c>
      <c r="P140" t="s">
        <v>252</v>
      </c>
      <c r="Q140" t="s">
        <v>253</v>
      </c>
      <c r="R140" s="111">
        <v>44956</v>
      </c>
      <c r="S140" t="s">
        <v>254</v>
      </c>
      <c r="T140" t="s">
        <v>254</v>
      </c>
      <c r="U140" t="s">
        <v>254</v>
      </c>
      <c r="V140" t="s">
        <v>254</v>
      </c>
      <c r="W140">
        <v>808</v>
      </c>
      <c r="X140">
        <v>13060</v>
      </c>
      <c r="Y140">
        <v>14142</v>
      </c>
      <c r="Z140" s="27">
        <f t="shared" si="2"/>
        <v>28010</v>
      </c>
    </row>
    <row r="141" spans="1:26" hidden="1">
      <c r="A141" t="s">
        <v>3155</v>
      </c>
      <c r="B141" t="s">
        <v>2431</v>
      </c>
      <c r="C141" t="s">
        <v>666</v>
      </c>
      <c r="D141" t="s">
        <v>344</v>
      </c>
      <c r="E141" t="s">
        <v>54</v>
      </c>
      <c r="F141">
        <v>11958704</v>
      </c>
      <c r="G141" s="111">
        <v>44925</v>
      </c>
      <c r="H141" t="s">
        <v>1580</v>
      </c>
      <c r="I141" t="s">
        <v>255</v>
      </c>
      <c r="J141" t="s">
        <v>249</v>
      </c>
      <c r="K141" t="s">
        <v>268</v>
      </c>
      <c r="L141" t="s">
        <v>251</v>
      </c>
      <c r="M141" t="s">
        <v>3154</v>
      </c>
      <c r="N141" t="s">
        <v>3154</v>
      </c>
      <c r="O141" s="111">
        <v>44928</v>
      </c>
      <c r="P141" t="s">
        <v>252</v>
      </c>
      <c r="Q141" t="s">
        <v>1406</v>
      </c>
      <c r="R141" s="111"/>
      <c r="S141" t="s">
        <v>254</v>
      </c>
      <c r="T141" t="s">
        <v>254</v>
      </c>
      <c r="U141" t="s">
        <v>254</v>
      </c>
      <c r="V141" t="s">
        <v>254</v>
      </c>
      <c r="W141">
        <v>0</v>
      </c>
      <c r="X141">
        <v>0</v>
      </c>
      <c r="Y141">
        <v>0</v>
      </c>
      <c r="Z141" s="27">
        <f t="shared" si="2"/>
        <v>0</v>
      </c>
    </row>
    <row r="142" spans="1:26" hidden="1">
      <c r="A142" t="s">
        <v>3155</v>
      </c>
      <c r="B142" t="s">
        <v>2431</v>
      </c>
      <c r="C142" t="s">
        <v>666</v>
      </c>
      <c r="D142" t="s">
        <v>344</v>
      </c>
      <c r="E142" t="s">
        <v>54</v>
      </c>
      <c r="F142">
        <v>12002022</v>
      </c>
      <c r="G142" s="111">
        <v>44939</v>
      </c>
      <c r="H142" t="s">
        <v>1581</v>
      </c>
      <c r="I142" t="s">
        <v>255</v>
      </c>
      <c r="J142" t="s">
        <v>249</v>
      </c>
      <c r="K142" t="s">
        <v>250</v>
      </c>
      <c r="L142" t="s">
        <v>251</v>
      </c>
      <c r="M142" t="s">
        <v>3154</v>
      </c>
      <c r="N142" t="s">
        <v>3154</v>
      </c>
      <c r="O142" s="111">
        <v>44942</v>
      </c>
      <c r="P142" t="s">
        <v>252</v>
      </c>
      <c r="Q142" t="s">
        <v>282</v>
      </c>
      <c r="R142" s="111">
        <v>44980</v>
      </c>
      <c r="S142" t="s">
        <v>254</v>
      </c>
      <c r="T142" t="s">
        <v>254</v>
      </c>
      <c r="U142" t="s">
        <v>254</v>
      </c>
      <c r="V142" t="s">
        <v>254</v>
      </c>
      <c r="W142">
        <v>0</v>
      </c>
      <c r="X142">
        <v>23.75</v>
      </c>
      <c r="Y142">
        <v>0</v>
      </c>
      <c r="Z142" s="27">
        <f t="shared" si="2"/>
        <v>23.75</v>
      </c>
    </row>
    <row r="143" spans="1:26" hidden="1">
      <c r="A143" t="s">
        <v>3155</v>
      </c>
      <c r="B143" t="s">
        <v>2431</v>
      </c>
      <c r="C143" t="s">
        <v>666</v>
      </c>
      <c r="D143" t="s">
        <v>344</v>
      </c>
      <c r="E143" t="s">
        <v>54</v>
      </c>
      <c r="F143">
        <v>12006001</v>
      </c>
      <c r="G143" s="111">
        <v>44942</v>
      </c>
      <c r="H143" t="s">
        <v>1582</v>
      </c>
      <c r="I143" t="s">
        <v>255</v>
      </c>
      <c r="J143" t="s">
        <v>249</v>
      </c>
      <c r="K143" t="s">
        <v>250</v>
      </c>
      <c r="L143" t="s">
        <v>251</v>
      </c>
      <c r="M143" t="s">
        <v>3154</v>
      </c>
      <c r="N143" t="s">
        <v>3154</v>
      </c>
      <c r="O143" s="111">
        <v>44943</v>
      </c>
      <c r="P143" t="s">
        <v>252</v>
      </c>
      <c r="Q143" t="s">
        <v>253</v>
      </c>
      <c r="R143" s="111">
        <v>44973</v>
      </c>
      <c r="S143" t="s">
        <v>254</v>
      </c>
      <c r="T143" t="s">
        <v>254</v>
      </c>
      <c r="U143" t="s">
        <v>254</v>
      </c>
      <c r="V143" t="s">
        <v>254</v>
      </c>
      <c r="W143">
        <v>0</v>
      </c>
      <c r="X143">
        <v>913.2</v>
      </c>
      <c r="Y143">
        <v>713.9</v>
      </c>
      <c r="Z143" s="27">
        <f t="shared" si="2"/>
        <v>1627.1</v>
      </c>
    </row>
    <row r="144" spans="1:26" hidden="1">
      <c r="A144" t="s">
        <v>3155</v>
      </c>
      <c r="B144" t="s">
        <v>2431</v>
      </c>
      <c r="C144" t="s">
        <v>666</v>
      </c>
      <c r="D144" t="s">
        <v>1053</v>
      </c>
      <c r="E144" t="s">
        <v>54</v>
      </c>
      <c r="F144">
        <v>12011764</v>
      </c>
      <c r="G144" s="111">
        <v>44943</v>
      </c>
      <c r="H144" t="s">
        <v>1583</v>
      </c>
      <c r="I144" t="s">
        <v>255</v>
      </c>
      <c r="J144" t="s">
        <v>249</v>
      </c>
      <c r="K144" t="s">
        <v>250</v>
      </c>
      <c r="L144" t="s">
        <v>251</v>
      </c>
      <c r="M144" t="s">
        <v>3154</v>
      </c>
      <c r="N144" t="s">
        <v>3154</v>
      </c>
      <c r="O144" s="111">
        <v>44946</v>
      </c>
      <c r="P144" t="s">
        <v>252</v>
      </c>
      <c r="Q144" t="s">
        <v>253</v>
      </c>
      <c r="R144" s="111">
        <v>44980</v>
      </c>
      <c r="S144" t="s">
        <v>254</v>
      </c>
      <c r="T144" t="s">
        <v>254</v>
      </c>
      <c r="U144" t="s">
        <v>254</v>
      </c>
      <c r="V144" t="s">
        <v>254</v>
      </c>
      <c r="W144">
        <v>0</v>
      </c>
      <c r="X144">
        <v>64.3</v>
      </c>
      <c r="Y144">
        <v>3620.32</v>
      </c>
      <c r="Z144" s="27">
        <f t="shared" si="2"/>
        <v>3684.6200000000003</v>
      </c>
    </row>
    <row r="145" spans="1:26">
      <c r="A145" t="s">
        <v>3155</v>
      </c>
      <c r="B145" t="s">
        <v>2435</v>
      </c>
      <c r="C145" t="s">
        <v>934</v>
      </c>
      <c r="D145" t="s">
        <v>264</v>
      </c>
      <c r="E145" t="s">
        <v>54</v>
      </c>
      <c r="F145">
        <v>8450996</v>
      </c>
      <c r="G145" s="111">
        <v>44964</v>
      </c>
      <c r="H145" t="s">
        <v>3208</v>
      </c>
      <c r="I145" t="s">
        <v>255</v>
      </c>
      <c r="J145" t="s">
        <v>249</v>
      </c>
      <c r="K145" t="s">
        <v>250</v>
      </c>
      <c r="L145" t="s">
        <v>251</v>
      </c>
      <c r="M145" t="s">
        <v>3154</v>
      </c>
      <c r="N145" t="s">
        <v>3154</v>
      </c>
      <c r="O145" s="111">
        <v>45001</v>
      </c>
      <c r="P145" t="s">
        <v>252</v>
      </c>
      <c r="Q145" t="s">
        <v>253</v>
      </c>
      <c r="R145" s="111">
        <v>45001</v>
      </c>
      <c r="S145" t="s">
        <v>254</v>
      </c>
      <c r="T145" t="s">
        <v>254</v>
      </c>
      <c r="U145" t="s">
        <v>254</v>
      </c>
      <c r="V145" t="s">
        <v>254</v>
      </c>
      <c r="W145">
        <v>0</v>
      </c>
      <c r="X145">
        <v>0</v>
      </c>
      <c r="Y145">
        <v>351.27</v>
      </c>
      <c r="Z145" s="27">
        <f t="shared" si="2"/>
        <v>351.27</v>
      </c>
    </row>
    <row r="146" spans="1:26" hidden="1">
      <c r="A146" t="s">
        <v>3155</v>
      </c>
      <c r="B146" t="s">
        <v>2433</v>
      </c>
      <c r="C146" t="s">
        <v>934</v>
      </c>
      <c r="D146" t="s">
        <v>264</v>
      </c>
      <c r="E146" t="s">
        <v>54</v>
      </c>
      <c r="F146">
        <v>9048082</v>
      </c>
      <c r="G146" s="111">
        <v>44973</v>
      </c>
      <c r="H146" t="s">
        <v>2434</v>
      </c>
      <c r="I146" t="s">
        <v>256</v>
      </c>
      <c r="J146" t="s">
        <v>249</v>
      </c>
      <c r="K146" t="s">
        <v>250</v>
      </c>
      <c r="L146" t="s">
        <v>251</v>
      </c>
      <c r="M146" t="s">
        <v>3154</v>
      </c>
      <c r="N146" t="s">
        <v>3154</v>
      </c>
      <c r="O146" s="111">
        <v>44973</v>
      </c>
      <c r="P146" t="s">
        <v>252</v>
      </c>
      <c r="Q146" t="s">
        <v>253</v>
      </c>
      <c r="R146" s="111">
        <v>44979</v>
      </c>
      <c r="S146" t="s">
        <v>254</v>
      </c>
      <c r="T146" t="s">
        <v>254</v>
      </c>
      <c r="U146" t="s">
        <v>254</v>
      </c>
      <c r="V146" t="s">
        <v>254</v>
      </c>
      <c r="W146">
        <v>0</v>
      </c>
      <c r="X146">
        <v>4353</v>
      </c>
      <c r="Y146">
        <v>15195.5</v>
      </c>
      <c r="Z146" s="27">
        <f t="shared" si="2"/>
        <v>19548.5</v>
      </c>
    </row>
    <row r="147" spans="1:26" hidden="1">
      <c r="A147" t="s">
        <v>3155</v>
      </c>
      <c r="B147" t="s">
        <v>2435</v>
      </c>
      <c r="C147" t="s">
        <v>934</v>
      </c>
      <c r="D147" t="s">
        <v>264</v>
      </c>
      <c r="E147" t="s">
        <v>54</v>
      </c>
      <c r="F147">
        <v>11894058</v>
      </c>
      <c r="G147" s="111">
        <v>44932</v>
      </c>
      <c r="H147" t="s">
        <v>2436</v>
      </c>
      <c r="I147" t="s">
        <v>2437</v>
      </c>
      <c r="J147" t="s">
        <v>259</v>
      </c>
      <c r="K147" t="s">
        <v>2438</v>
      </c>
      <c r="L147" t="s">
        <v>251</v>
      </c>
      <c r="M147" t="s">
        <v>3154</v>
      </c>
      <c r="N147" t="s">
        <v>3154</v>
      </c>
      <c r="O147" s="111">
        <v>44951</v>
      </c>
      <c r="P147" t="s">
        <v>254</v>
      </c>
      <c r="Q147" t="s">
        <v>253</v>
      </c>
      <c r="R147" s="111">
        <v>44952</v>
      </c>
      <c r="S147" t="s">
        <v>254</v>
      </c>
      <c r="T147" t="s">
        <v>254</v>
      </c>
      <c r="U147" t="s">
        <v>254</v>
      </c>
      <c r="V147" t="s">
        <v>254</v>
      </c>
      <c r="W147">
        <v>0</v>
      </c>
      <c r="X147">
        <v>0</v>
      </c>
      <c r="Y147">
        <v>0</v>
      </c>
      <c r="Z147" s="27">
        <f t="shared" si="2"/>
        <v>0</v>
      </c>
    </row>
    <row r="148" spans="1:26" hidden="1">
      <c r="A148" t="s">
        <v>3155</v>
      </c>
      <c r="B148" t="s">
        <v>2435</v>
      </c>
      <c r="C148" t="s">
        <v>934</v>
      </c>
      <c r="D148" t="s">
        <v>264</v>
      </c>
      <c r="E148" t="s">
        <v>54</v>
      </c>
      <c r="F148">
        <v>11937536</v>
      </c>
      <c r="G148" s="111">
        <v>44932</v>
      </c>
      <c r="H148" t="s">
        <v>1584</v>
      </c>
      <c r="I148" t="s">
        <v>255</v>
      </c>
      <c r="J148" t="s">
        <v>249</v>
      </c>
      <c r="K148" t="s">
        <v>250</v>
      </c>
      <c r="L148" t="s">
        <v>251</v>
      </c>
      <c r="M148" t="s">
        <v>3154</v>
      </c>
      <c r="N148" t="s">
        <v>3154</v>
      </c>
      <c r="O148" s="111">
        <v>44932</v>
      </c>
      <c r="P148" t="s">
        <v>252</v>
      </c>
      <c r="Q148" t="s">
        <v>253</v>
      </c>
      <c r="R148" s="111">
        <v>44935</v>
      </c>
      <c r="S148" t="s">
        <v>254</v>
      </c>
      <c r="T148" t="s">
        <v>254</v>
      </c>
      <c r="U148" t="s">
        <v>254</v>
      </c>
      <c r="V148" t="s">
        <v>254</v>
      </c>
      <c r="W148">
        <v>2064</v>
      </c>
      <c r="X148">
        <v>2159.5</v>
      </c>
      <c r="Y148">
        <v>1919.5</v>
      </c>
      <c r="Z148" s="27">
        <f t="shared" si="2"/>
        <v>6143</v>
      </c>
    </row>
    <row r="149" spans="1:26" hidden="1">
      <c r="A149" t="s">
        <v>3155</v>
      </c>
      <c r="B149" t="s">
        <v>2435</v>
      </c>
      <c r="C149" t="s">
        <v>934</v>
      </c>
      <c r="D149" t="s">
        <v>264</v>
      </c>
      <c r="E149" t="s">
        <v>54</v>
      </c>
      <c r="F149">
        <v>11980966</v>
      </c>
      <c r="G149" s="111">
        <v>44933</v>
      </c>
      <c r="H149" t="s">
        <v>1585</v>
      </c>
      <c r="I149" t="s">
        <v>255</v>
      </c>
      <c r="J149" t="s">
        <v>3154</v>
      </c>
      <c r="K149" t="s">
        <v>3154</v>
      </c>
      <c r="L149" t="s">
        <v>251</v>
      </c>
      <c r="M149" t="s">
        <v>3154</v>
      </c>
      <c r="N149" t="s">
        <v>3154</v>
      </c>
      <c r="O149" s="111">
        <v>44936</v>
      </c>
      <c r="P149" t="s">
        <v>252</v>
      </c>
      <c r="Q149" t="s">
        <v>263</v>
      </c>
      <c r="R149" s="111">
        <v>44937</v>
      </c>
      <c r="S149" t="s">
        <v>254</v>
      </c>
      <c r="T149" t="s">
        <v>254</v>
      </c>
      <c r="U149" t="s">
        <v>254</v>
      </c>
      <c r="V149" t="s">
        <v>254</v>
      </c>
      <c r="W149">
        <v>259.5</v>
      </c>
      <c r="X149">
        <v>645</v>
      </c>
      <c r="Y149">
        <v>0</v>
      </c>
      <c r="Z149" s="27">
        <f t="shared" si="2"/>
        <v>904.5</v>
      </c>
    </row>
    <row r="150" spans="1:26" hidden="1">
      <c r="A150" t="s">
        <v>3155</v>
      </c>
      <c r="B150" t="s">
        <v>2435</v>
      </c>
      <c r="C150" t="s">
        <v>934</v>
      </c>
      <c r="D150" t="s">
        <v>264</v>
      </c>
      <c r="E150" t="s">
        <v>54</v>
      </c>
      <c r="F150">
        <v>11986514</v>
      </c>
      <c r="G150" s="111">
        <v>44936</v>
      </c>
      <c r="H150" t="s">
        <v>1586</v>
      </c>
      <c r="I150" t="s">
        <v>255</v>
      </c>
      <c r="J150" t="s">
        <v>249</v>
      </c>
      <c r="K150" t="s">
        <v>250</v>
      </c>
      <c r="L150" t="s">
        <v>251</v>
      </c>
      <c r="M150" t="s">
        <v>3154</v>
      </c>
      <c r="N150" t="s">
        <v>3154</v>
      </c>
      <c r="O150" s="111">
        <v>44936</v>
      </c>
      <c r="P150" t="s">
        <v>252</v>
      </c>
      <c r="Q150" t="s">
        <v>253</v>
      </c>
      <c r="R150" s="111">
        <v>44937</v>
      </c>
      <c r="S150" t="s">
        <v>254</v>
      </c>
      <c r="T150" t="s">
        <v>254</v>
      </c>
      <c r="U150" t="s">
        <v>254</v>
      </c>
      <c r="V150" t="s">
        <v>254</v>
      </c>
      <c r="W150">
        <v>5411.52</v>
      </c>
      <c r="X150">
        <v>4164.5</v>
      </c>
      <c r="Y150">
        <v>994</v>
      </c>
      <c r="Z150" s="27">
        <f t="shared" si="2"/>
        <v>10570.02</v>
      </c>
    </row>
    <row r="151" spans="1:26" s="57" customFormat="1" hidden="1">
      <c r="A151" s="57" t="s">
        <v>3155</v>
      </c>
      <c r="B151" s="57" t="s">
        <v>2435</v>
      </c>
      <c r="C151" s="57" t="s">
        <v>934</v>
      </c>
      <c r="D151" s="57" t="s">
        <v>264</v>
      </c>
      <c r="E151" s="57" t="s">
        <v>54</v>
      </c>
      <c r="F151" s="57">
        <v>11991625</v>
      </c>
      <c r="G151" s="167">
        <v>44937</v>
      </c>
      <c r="H151" s="57" t="s">
        <v>1587</v>
      </c>
      <c r="I151" s="57" t="s">
        <v>255</v>
      </c>
      <c r="J151" s="57" t="s">
        <v>3154</v>
      </c>
      <c r="K151" s="57" t="s">
        <v>3154</v>
      </c>
      <c r="L151" s="57" t="s">
        <v>251</v>
      </c>
      <c r="M151" s="57" t="s">
        <v>3154</v>
      </c>
      <c r="N151" s="57" t="s">
        <v>3154</v>
      </c>
      <c r="O151" s="167">
        <v>44937</v>
      </c>
      <c r="P151" s="57" t="s">
        <v>252</v>
      </c>
      <c r="Q151" s="57" t="s">
        <v>263</v>
      </c>
      <c r="R151" s="167">
        <v>44938</v>
      </c>
      <c r="S151" s="57" t="s">
        <v>254</v>
      </c>
      <c r="T151" s="57" t="s">
        <v>254</v>
      </c>
      <c r="U151" s="57" t="s">
        <v>254</v>
      </c>
      <c r="V151" s="57" t="s">
        <v>254</v>
      </c>
      <c r="W151" s="57">
        <v>168.5</v>
      </c>
      <c r="X151" s="57">
        <v>0</v>
      </c>
      <c r="Y151" s="57">
        <v>0</v>
      </c>
      <c r="Z151" s="168">
        <f t="shared" si="2"/>
        <v>168.5</v>
      </c>
    </row>
    <row r="152" spans="1:26" hidden="1">
      <c r="A152" t="s">
        <v>3155</v>
      </c>
      <c r="B152" t="s">
        <v>2435</v>
      </c>
      <c r="C152" t="s">
        <v>934</v>
      </c>
      <c r="D152" t="s">
        <v>264</v>
      </c>
      <c r="E152" t="s">
        <v>54</v>
      </c>
      <c r="F152">
        <v>12012308</v>
      </c>
      <c r="G152" s="111">
        <v>44943</v>
      </c>
      <c r="H152" t="s">
        <v>1588</v>
      </c>
      <c r="I152" t="s">
        <v>255</v>
      </c>
      <c r="J152" t="s">
        <v>249</v>
      </c>
      <c r="K152" t="s">
        <v>250</v>
      </c>
      <c r="L152" t="s">
        <v>251</v>
      </c>
      <c r="M152" t="s">
        <v>3154</v>
      </c>
      <c r="N152" t="s">
        <v>3154</v>
      </c>
      <c r="O152" s="111">
        <v>44943</v>
      </c>
      <c r="P152" t="s">
        <v>252</v>
      </c>
      <c r="Q152" t="s">
        <v>253</v>
      </c>
      <c r="R152" s="111">
        <v>44945</v>
      </c>
      <c r="S152" t="s">
        <v>254</v>
      </c>
      <c r="T152" t="s">
        <v>254</v>
      </c>
      <c r="U152" t="s">
        <v>254</v>
      </c>
      <c r="V152" t="s">
        <v>254</v>
      </c>
      <c r="W152">
        <v>3122.86</v>
      </c>
      <c r="X152">
        <v>5933.82</v>
      </c>
      <c r="Y152">
        <v>10607.6</v>
      </c>
      <c r="Z152" s="27">
        <f t="shared" si="2"/>
        <v>19664.28</v>
      </c>
    </row>
    <row r="153" spans="1:26" hidden="1">
      <c r="A153" t="s">
        <v>3155</v>
      </c>
      <c r="B153" t="s">
        <v>2435</v>
      </c>
      <c r="C153" t="s">
        <v>934</v>
      </c>
      <c r="D153" t="s">
        <v>264</v>
      </c>
      <c r="E153" t="s">
        <v>54</v>
      </c>
      <c r="F153">
        <v>12015285</v>
      </c>
      <c r="G153" s="111">
        <v>44949</v>
      </c>
      <c r="H153" t="s">
        <v>1589</v>
      </c>
      <c r="I153" t="s">
        <v>255</v>
      </c>
      <c r="J153" t="s">
        <v>249</v>
      </c>
      <c r="K153" t="s">
        <v>268</v>
      </c>
      <c r="L153" t="s">
        <v>251</v>
      </c>
      <c r="M153" t="s">
        <v>3154</v>
      </c>
      <c r="N153" t="s">
        <v>3154</v>
      </c>
      <c r="O153" s="111">
        <v>44949</v>
      </c>
      <c r="P153" t="s">
        <v>252</v>
      </c>
      <c r="Q153" t="s">
        <v>253</v>
      </c>
      <c r="R153" s="111">
        <v>44950</v>
      </c>
      <c r="S153" t="s">
        <v>254</v>
      </c>
      <c r="T153" t="s">
        <v>254</v>
      </c>
      <c r="U153" t="s">
        <v>254</v>
      </c>
      <c r="V153" t="s">
        <v>254</v>
      </c>
      <c r="W153">
        <v>1838</v>
      </c>
      <c r="X153">
        <v>27913.15</v>
      </c>
      <c r="Y153">
        <v>18233.169999999998</v>
      </c>
      <c r="Z153" s="27">
        <f t="shared" si="2"/>
        <v>47984.32</v>
      </c>
    </row>
    <row r="154" spans="1:26" hidden="1">
      <c r="A154" t="s">
        <v>3155</v>
      </c>
      <c r="B154" t="s">
        <v>2435</v>
      </c>
      <c r="C154" t="s">
        <v>934</v>
      </c>
      <c r="D154" t="s">
        <v>264</v>
      </c>
      <c r="E154" t="s">
        <v>54</v>
      </c>
      <c r="F154">
        <v>12022142</v>
      </c>
      <c r="G154" s="111">
        <v>44945</v>
      </c>
      <c r="H154" t="s">
        <v>1590</v>
      </c>
      <c r="I154" t="s">
        <v>255</v>
      </c>
      <c r="J154" t="s">
        <v>249</v>
      </c>
      <c r="K154" t="s">
        <v>250</v>
      </c>
      <c r="L154" t="s">
        <v>251</v>
      </c>
      <c r="M154" t="s">
        <v>3154</v>
      </c>
      <c r="N154" t="s">
        <v>3154</v>
      </c>
      <c r="O154" s="111">
        <v>44946</v>
      </c>
      <c r="P154" t="s">
        <v>252</v>
      </c>
      <c r="Q154" t="s">
        <v>253</v>
      </c>
      <c r="R154" s="111">
        <v>44949</v>
      </c>
      <c r="S154" t="s">
        <v>254</v>
      </c>
      <c r="T154" t="s">
        <v>254</v>
      </c>
      <c r="U154" t="s">
        <v>254</v>
      </c>
      <c r="V154" t="s">
        <v>254</v>
      </c>
      <c r="W154">
        <v>1</v>
      </c>
      <c r="X154">
        <v>0</v>
      </c>
      <c r="Y154">
        <v>25</v>
      </c>
      <c r="Z154" s="27">
        <f t="shared" si="2"/>
        <v>26</v>
      </c>
    </row>
    <row r="155" spans="1:26" hidden="1">
      <c r="A155" t="s">
        <v>3155</v>
      </c>
      <c r="B155" t="s">
        <v>2435</v>
      </c>
      <c r="C155" t="s">
        <v>934</v>
      </c>
      <c r="D155" t="s">
        <v>264</v>
      </c>
      <c r="E155" t="s">
        <v>54</v>
      </c>
      <c r="F155">
        <v>12038907</v>
      </c>
      <c r="G155" s="111">
        <v>44951</v>
      </c>
      <c r="H155" t="s">
        <v>1591</v>
      </c>
      <c r="I155" t="s">
        <v>255</v>
      </c>
      <c r="J155" t="s">
        <v>249</v>
      </c>
      <c r="K155" t="s">
        <v>250</v>
      </c>
      <c r="L155" t="s">
        <v>251</v>
      </c>
      <c r="M155" t="s">
        <v>3154</v>
      </c>
      <c r="N155" t="s">
        <v>3154</v>
      </c>
      <c r="O155" s="111">
        <v>44951</v>
      </c>
      <c r="P155" t="s">
        <v>252</v>
      </c>
      <c r="Q155" t="s">
        <v>253</v>
      </c>
      <c r="R155" s="111">
        <v>44953</v>
      </c>
      <c r="S155" t="s">
        <v>254</v>
      </c>
      <c r="T155" t="s">
        <v>254</v>
      </c>
      <c r="U155" t="s">
        <v>254</v>
      </c>
      <c r="V155" t="s">
        <v>254</v>
      </c>
      <c r="W155">
        <v>16.75</v>
      </c>
      <c r="X155">
        <v>13698.5</v>
      </c>
      <c r="Y155">
        <v>15280.35</v>
      </c>
      <c r="Z155" s="27">
        <f t="shared" si="2"/>
        <v>28995.599999999999</v>
      </c>
    </row>
    <row r="156" spans="1:26" hidden="1">
      <c r="A156" t="s">
        <v>3155</v>
      </c>
      <c r="B156" t="s">
        <v>2435</v>
      </c>
      <c r="C156" t="s">
        <v>934</v>
      </c>
      <c r="D156" t="s">
        <v>264</v>
      </c>
      <c r="E156" t="s">
        <v>54</v>
      </c>
      <c r="F156">
        <v>12039458</v>
      </c>
      <c r="G156" s="111">
        <v>44950</v>
      </c>
      <c r="H156" t="s">
        <v>1592</v>
      </c>
      <c r="I156" t="s">
        <v>255</v>
      </c>
      <c r="J156" t="s">
        <v>249</v>
      </c>
      <c r="K156" t="s">
        <v>250</v>
      </c>
      <c r="L156" t="s">
        <v>251</v>
      </c>
      <c r="M156" t="s">
        <v>3154</v>
      </c>
      <c r="N156" t="s">
        <v>3154</v>
      </c>
      <c r="O156" s="111">
        <v>44950</v>
      </c>
      <c r="P156" t="s">
        <v>252</v>
      </c>
      <c r="Q156" t="s">
        <v>253</v>
      </c>
      <c r="R156" s="111">
        <v>44951</v>
      </c>
      <c r="S156" t="s">
        <v>254</v>
      </c>
      <c r="T156" t="s">
        <v>254</v>
      </c>
      <c r="U156" t="s">
        <v>254</v>
      </c>
      <c r="V156" t="s">
        <v>254</v>
      </c>
      <c r="W156">
        <v>6075</v>
      </c>
      <c r="X156">
        <v>1990</v>
      </c>
      <c r="Y156">
        <v>1250</v>
      </c>
      <c r="Z156" s="27">
        <f t="shared" si="2"/>
        <v>9315</v>
      </c>
    </row>
    <row r="157" spans="1:26" hidden="1">
      <c r="A157" t="s">
        <v>3155</v>
      </c>
      <c r="B157" t="s">
        <v>2435</v>
      </c>
      <c r="C157" t="s">
        <v>934</v>
      </c>
      <c r="D157" t="s">
        <v>264</v>
      </c>
      <c r="E157" t="s">
        <v>54</v>
      </c>
      <c r="F157">
        <v>12085274</v>
      </c>
      <c r="G157" s="111">
        <v>44959</v>
      </c>
      <c r="H157" t="s">
        <v>2439</v>
      </c>
      <c r="I157" t="s">
        <v>255</v>
      </c>
      <c r="J157" t="s">
        <v>249</v>
      </c>
      <c r="K157" t="s">
        <v>250</v>
      </c>
      <c r="L157" t="s">
        <v>251</v>
      </c>
      <c r="M157" t="s">
        <v>3154</v>
      </c>
      <c r="N157" t="s">
        <v>3154</v>
      </c>
      <c r="O157" s="111">
        <v>44959</v>
      </c>
      <c r="P157" t="s">
        <v>252</v>
      </c>
      <c r="Q157" t="s">
        <v>253</v>
      </c>
      <c r="R157" s="111">
        <v>44960</v>
      </c>
      <c r="S157" t="s">
        <v>254</v>
      </c>
      <c r="T157" t="s">
        <v>254</v>
      </c>
      <c r="U157" t="s">
        <v>254</v>
      </c>
      <c r="V157" t="s">
        <v>254</v>
      </c>
      <c r="W157">
        <v>0</v>
      </c>
      <c r="X157">
        <v>4985.1499999999996</v>
      </c>
      <c r="Y157">
        <v>12337.83</v>
      </c>
      <c r="Z157" s="27">
        <f t="shared" si="2"/>
        <v>17322.98</v>
      </c>
    </row>
    <row r="158" spans="1:26" hidden="1">
      <c r="A158" t="s">
        <v>3155</v>
      </c>
      <c r="B158" t="s">
        <v>2435</v>
      </c>
      <c r="C158" t="s">
        <v>934</v>
      </c>
      <c r="D158" t="s">
        <v>264</v>
      </c>
      <c r="E158" t="s">
        <v>54</v>
      </c>
      <c r="F158">
        <v>12091755</v>
      </c>
      <c r="G158" s="111">
        <v>44960</v>
      </c>
      <c r="H158" t="s">
        <v>2440</v>
      </c>
      <c r="I158" t="s">
        <v>255</v>
      </c>
      <c r="J158" t="s">
        <v>249</v>
      </c>
      <c r="K158" t="s">
        <v>250</v>
      </c>
      <c r="L158" t="s">
        <v>251</v>
      </c>
      <c r="M158" t="s">
        <v>3154</v>
      </c>
      <c r="N158" t="s">
        <v>3154</v>
      </c>
      <c r="O158" s="111">
        <v>44960</v>
      </c>
      <c r="P158" t="s">
        <v>252</v>
      </c>
      <c r="Q158" t="s">
        <v>253</v>
      </c>
      <c r="R158" s="111">
        <v>44963</v>
      </c>
      <c r="S158" t="s">
        <v>254</v>
      </c>
      <c r="T158" t="s">
        <v>254</v>
      </c>
      <c r="U158" t="s">
        <v>254</v>
      </c>
      <c r="V158" t="s">
        <v>254</v>
      </c>
      <c r="W158">
        <v>0</v>
      </c>
      <c r="X158">
        <v>3627.6</v>
      </c>
      <c r="Y158">
        <v>867</v>
      </c>
      <c r="Z158" s="27">
        <f t="shared" si="2"/>
        <v>4494.6000000000004</v>
      </c>
    </row>
    <row r="159" spans="1:26" hidden="1">
      <c r="A159" t="s">
        <v>3155</v>
      </c>
      <c r="B159" t="s">
        <v>2435</v>
      </c>
      <c r="C159" t="s">
        <v>934</v>
      </c>
      <c r="D159" t="s">
        <v>264</v>
      </c>
      <c r="E159" t="s">
        <v>54</v>
      </c>
      <c r="F159">
        <v>12105616</v>
      </c>
      <c r="G159" s="111">
        <v>44973</v>
      </c>
      <c r="H159" t="s">
        <v>2441</v>
      </c>
      <c r="I159" t="s">
        <v>255</v>
      </c>
      <c r="J159" t="s">
        <v>249</v>
      </c>
      <c r="K159" t="s">
        <v>250</v>
      </c>
      <c r="L159" t="s">
        <v>251</v>
      </c>
      <c r="M159" t="s">
        <v>3154</v>
      </c>
      <c r="N159" t="s">
        <v>3154</v>
      </c>
      <c r="O159" s="111">
        <v>44973</v>
      </c>
      <c r="P159" t="s">
        <v>252</v>
      </c>
      <c r="Q159" t="s">
        <v>253</v>
      </c>
      <c r="R159" s="111">
        <v>44974</v>
      </c>
      <c r="S159" t="s">
        <v>254</v>
      </c>
      <c r="T159" t="s">
        <v>254</v>
      </c>
      <c r="U159" t="s">
        <v>254</v>
      </c>
      <c r="V159" t="s">
        <v>254</v>
      </c>
      <c r="W159">
        <v>0</v>
      </c>
      <c r="X159">
        <v>827.8</v>
      </c>
      <c r="Y159">
        <v>1873</v>
      </c>
      <c r="Z159" s="27">
        <f t="shared" si="2"/>
        <v>2700.8</v>
      </c>
    </row>
    <row r="160" spans="1:26" s="57" customFormat="1">
      <c r="A160" s="57" t="s">
        <v>3155</v>
      </c>
      <c r="B160" s="57" t="s">
        <v>2435</v>
      </c>
      <c r="C160" s="57" t="s">
        <v>934</v>
      </c>
      <c r="D160" s="57" t="s">
        <v>264</v>
      </c>
      <c r="E160" s="57" t="s">
        <v>54</v>
      </c>
      <c r="F160" s="57">
        <v>12107147</v>
      </c>
      <c r="G160" s="167">
        <v>44985</v>
      </c>
      <c r="H160" s="57" t="s">
        <v>3209</v>
      </c>
      <c r="I160" s="57" t="s">
        <v>255</v>
      </c>
      <c r="J160" s="57" t="s">
        <v>249</v>
      </c>
      <c r="K160" s="57" t="s">
        <v>331</v>
      </c>
      <c r="L160" s="57" t="s">
        <v>251</v>
      </c>
      <c r="M160" s="57" t="s">
        <v>3154</v>
      </c>
      <c r="N160" s="57" t="s">
        <v>3154</v>
      </c>
      <c r="O160" s="167">
        <v>44993</v>
      </c>
      <c r="P160" s="57" t="s">
        <v>252</v>
      </c>
      <c r="Q160" s="57" t="s">
        <v>257</v>
      </c>
      <c r="R160" s="167">
        <v>44994</v>
      </c>
      <c r="S160" s="57" t="s">
        <v>254</v>
      </c>
      <c r="T160" s="57" t="s">
        <v>254</v>
      </c>
      <c r="U160" s="57" t="s">
        <v>254</v>
      </c>
      <c r="V160" s="57" t="s">
        <v>254</v>
      </c>
      <c r="W160" s="57">
        <v>0</v>
      </c>
      <c r="X160" s="57">
        <v>0</v>
      </c>
      <c r="Y160" s="57">
        <v>0</v>
      </c>
      <c r="Z160" s="168">
        <f t="shared" si="2"/>
        <v>0</v>
      </c>
    </row>
    <row r="161" spans="1:26" hidden="1">
      <c r="A161" t="s">
        <v>3155</v>
      </c>
      <c r="B161" t="s">
        <v>2435</v>
      </c>
      <c r="C161" t="s">
        <v>934</v>
      </c>
      <c r="D161" t="s">
        <v>264</v>
      </c>
      <c r="E161" t="s">
        <v>54</v>
      </c>
      <c r="F161">
        <v>12116160</v>
      </c>
      <c r="G161" s="111">
        <v>44967</v>
      </c>
      <c r="H161" t="s">
        <v>2442</v>
      </c>
      <c r="I161" t="s">
        <v>248</v>
      </c>
      <c r="J161" t="s">
        <v>259</v>
      </c>
      <c r="K161" t="s">
        <v>250</v>
      </c>
      <c r="L161" t="s">
        <v>251</v>
      </c>
      <c r="M161" t="s">
        <v>3154</v>
      </c>
      <c r="N161" t="s">
        <v>3154</v>
      </c>
      <c r="O161" s="111">
        <v>44967</v>
      </c>
      <c r="P161" t="s">
        <v>252</v>
      </c>
      <c r="Q161" t="s">
        <v>253</v>
      </c>
      <c r="R161" s="111">
        <v>44973</v>
      </c>
      <c r="S161" t="s">
        <v>254</v>
      </c>
      <c r="T161" t="s">
        <v>254</v>
      </c>
      <c r="U161" t="s">
        <v>254</v>
      </c>
      <c r="V161" t="s">
        <v>254</v>
      </c>
      <c r="W161">
        <v>0</v>
      </c>
      <c r="X161">
        <v>968</v>
      </c>
      <c r="Y161">
        <v>2831</v>
      </c>
      <c r="Z161" s="27">
        <f t="shared" si="2"/>
        <v>3799</v>
      </c>
    </row>
    <row r="162" spans="1:26" hidden="1">
      <c r="A162" t="s">
        <v>3155</v>
      </c>
      <c r="B162" t="s">
        <v>2435</v>
      </c>
      <c r="C162" t="s">
        <v>934</v>
      </c>
      <c r="D162" t="s">
        <v>264</v>
      </c>
      <c r="E162" t="s">
        <v>54</v>
      </c>
      <c r="F162">
        <v>12126049</v>
      </c>
      <c r="G162" s="111">
        <v>44971</v>
      </c>
      <c r="H162" t="s">
        <v>2443</v>
      </c>
      <c r="I162" t="s">
        <v>248</v>
      </c>
      <c r="J162" t="s">
        <v>259</v>
      </c>
      <c r="K162" t="s">
        <v>250</v>
      </c>
      <c r="L162" t="s">
        <v>251</v>
      </c>
      <c r="M162" t="s">
        <v>3154</v>
      </c>
      <c r="N162" t="s">
        <v>3154</v>
      </c>
      <c r="O162" s="111">
        <v>44971</v>
      </c>
      <c r="P162" t="s">
        <v>252</v>
      </c>
      <c r="Q162" t="s">
        <v>253</v>
      </c>
      <c r="R162" s="111">
        <v>44973</v>
      </c>
      <c r="S162" t="s">
        <v>254</v>
      </c>
      <c r="T162" t="s">
        <v>254</v>
      </c>
      <c r="U162" t="s">
        <v>254</v>
      </c>
      <c r="V162" t="s">
        <v>254</v>
      </c>
      <c r="W162">
        <v>0</v>
      </c>
      <c r="X162">
        <v>1788.2</v>
      </c>
      <c r="Y162">
        <v>5687.72</v>
      </c>
      <c r="Z162" s="27">
        <f t="shared" si="2"/>
        <v>7475.92</v>
      </c>
    </row>
    <row r="163" spans="1:26" hidden="1">
      <c r="A163" t="s">
        <v>3155</v>
      </c>
      <c r="B163" t="s">
        <v>2435</v>
      </c>
      <c r="C163" t="s">
        <v>934</v>
      </c>
      <c r="D163" t="s">
        <v>264</v>
      </c>
      <c r="E163" t="s">
        <v>54</v>
      </c>
      <c r="F163">
        <v>12126922</v>
      </c>
      <c r="G163" s="111">
        <v>44971</v>
      </c>
      <c r="H163" t="s">
        <v>2444</v>
      </c>
      <c r="I163" t="s">
        <v>248</v>
      </c>
      <c r="J163" t="s">
        <v>259</v>
      </c>
      <c r="K163" t="s">
        <v>250</v>
      </c>
      <c r="L163" t="s">
        <v>251</v>
      </c>
      <c r="M163" t="s">
        <v>3154</v>
      </c>
      <c r="N163" t="s">
        <v>3154</v>
      </c>
      <c r="O163" s="111">
        <v>44971</v>
      </c>
      <c r="P163" t="s">
        <v>252</v>
      </c>
      <c r="Q163" t="s">
        <v>253</v>
      </c>
      <c r="R163" s="111">
        <v>44991</v>
      </c>
      <c r="S163" t="s">
        <v>254</v>
      </c>
      <c r="T163" t="s">
        <v>254</v>
      </c>
      <c r="U163" t="s">
        <v>254</v>
      </c>
      <c r="V163" t="s">
        <v>254</v>
      </c>
      <c r="W163">
        <v>0</v>
      </c>
      <c r="X163">
        <v>0</v>
      </c>
      <c r="Y163">
        <v>182.5</v>
      </c>
      <c r="Z163" s="27">
        <f t="shared" si="2"/>
        <v>182.5</v>
      </c>
    </row>
    <row r="164" spans="1:26" hidden="1">
      <c r="A164" t="s">
        <v>3155</v>
      </c>
      <c r="B164" t="s">
        <v>2435</v>
      </c>
      <c r="C164" t="s">
        <v>934</v>
      </c>
      <c r="D164" t="s">
        <v>264</v>
      </c>
      <c r="E164" t="s">
        <v>54</v>
      </c>
      <c r="F164">
        <v>12138095</v>
      </c>
      <c r="G164" s="111">
        <v>44973</v>
      </c>
      <c r="H164" t="s">
        <v>2445</v>
      </c>
      <c r="I164" t="s">
        <v>255</v>
      </c>
      <c r="J164" t="s">
        <v>249</v>
      </c>
      <c r="K164" t="s">
        <v>250</v>
      </c>
      <c r="L164" t="s">
        <v>251</v>
      </c>
      <c r="M164" t="s">
        <v>3154</v>
      </c>
      <c r="N164" t="s">
        <v>3154</v>
      </c>
      <c r="O164" s="111">
        <v>44973</v>
      </c>
      <c r="P164" t="s">
        <v>252</v>
      </c>
      <c r="Q164" t="s">
        <v>253</v>
      </c>
      <c r="R164" s="111">
        <v>44974</v>
      </c>
      <c r="S164" t="s">
        <v>254</v>
      </c>
      <c r="T164" t="s">
        <v>254</v>
      </c>
      <c r="U164" t="s">
        <v>254</v>
      </c>
      <c r="V164" t="s">
        <v>254</v>
      </c>
      <c r="W164">
        <v>0</v>
      </c>
      <c r="X164">
        <v>1257.52</v>
      </c>
      <c r="Y164">
        <v>4538.88</v>
      </c>
      <c r="Z164" s="27">
        <f t="shared" si="2"/>
        <v>5796.4</v>
      </c>
    </row>
    <row r="165" spans="1:26" hidden="1">
      <c r="A165" t="s">
        <v>3155</v>
      </c>
      <c r="B165" t="s">
        <v>2435</v>
      </c>
      <c r="C165" t="s">
        <v>934</v>
      </c>
      <c r="D165" t="s">
        <v>264</v>
      </c>
      <c r="E165" t="s">
        <v>54</v>
      </c>
      <c r="F165">
        <v>12148249</v>
      </c>
      <c r="G165" s="111">
        <v>44979</v>
      </c>
      <c r="H165" t="s">
        <v>2446</v>
      </c>
      <c r="I165" t="s">
        <v>255</v>
      </c>
      <c r="J165" t="s">
        <v>3154</v>
      </c>
      <c r="K165" t="s">
        <v>3154</v>
      </c>
      <c r="L165" t="s">
        <v>251</v>
      </c>
      <c r="M165" t="s">
        <v>3154</v>
      </c>
      <c r="N165" t="s">
        <v>3154</v>
      </c>
      <c r="O165" s="111">
        <v>44979</v>
      </c>
      <c r="P165" t="s">
        <v>252</v>
      </c>
      <c r="Q165" t="s">
        <v>263</v>
      </c>
      <c r="R165" s="111">
        <v>44980</v>
      </c>
      <c r="S165" t="s">
        <v>254</v>
      </c>
      <c r="T165" t="s">
        <v>254</v>
      </c>
      <c r="U165" t="s">
        <v>254</v>
      </c>
      <c r="V165" t="s">
        <v>254</v>
      </c>
      <c r="W165">
        <v>0</v>
      </c>
      <c r="X165">
        <v>0</v>
      </c>
      <c r="Y165">
        <v>0</v>
      </c>
      <c r="Z165" s="27">
        <f t="shared" si="2"/>
        <v>0</v>
      </c>
    </row>
    <row r="166" spans="1:26" hidden="1">
      <c r="A166" t="s">
        <v>3155</v>
      </c>
      <c r="B166" t="s">
        <v>2435</v>
      </c>
      <c r="C166" t="s">
        <v>934</v>
      </c>
      <c r="D166" t="s">
        <v>264</v>
      </c>
      <c r="E166" t="s">
        <v>54</v>
      </c>
      <c r="F166">
        <v>12148427</v>
      </c>
      <c r="G166" s="111">
        <v>44979</v>
      </c>
      <c r="H166" t="s">
        <v>2447</v>
      </c>
      <c r="I166" t="s">
        <v>255</v>
      </c>
      <c r="J166" t="s">
        <v>249</v>
      </c>
      <c r="K166" t="s">
        <v>250</v>
      </c>
      <c r="L166" t="s">
        <v>251</v>
      </c>
      <c r="M166" t="s">
        <v>3154</v>
      </c>
      <c r="N166" t="s">
        <v>3154</v>
      </c>
      <c r="O166" s="111">
        <v>44979</v>
      </c>
      <c r="P166" t="s">
        <v>252</v>
      </c>
      <c r="Q166" t="s">
        <v>253</v>
      </c>
      <c r="R166" s="111">
        <v>44980</v>
      </c>
      <c r="S166" t="s">
        <v>254</v>
      </c>
      <c r="T166" t="s">
        <v>254</v>
      </c>
      <c r="U166" t="s">
        <v>254</v>
      </c>
      <c r="V166" t="s">
        <v>254</v>
      </c>
      <c r="W166">
        <v>0</v>
      </c>
      <c r="X166">
        <v>301</v>
      </c>
      <c r="Y166">
        <v>2146.8000000000002</v>
      </c>
      <c r="Z166" s="27">
        <f t="shared" si="2"/>
        <v>2447.8000000000002</v>
      </c>
    </row>
    <row r="167" spans="1:26" hidden="1">
      <c r="A167" t="s">
        <v>3155</v>
      </c>
      <c r="B167" t="s">
        <v>2435</v>
      </c>
      <c r="C167" t="s">
        <v>934</v>
      </c>
      <c r="D167" t="s">
        <v>264</v>
      </c>
      <c r="E167" t="s">
        <v>54</v>
      </c>
      <c r="F167">
        <v>12151766</v>
      </c>
      <c r="G167" s="111">
        <v>44980</v>
      </c>
      <c r="H167" t="s">
        <v>2448</v>
      </c>
      <c r="I167" t="s">
        <v>255</v>
      </c>
      <c r="J167" t="s">
        <v>249</v>
      </c>
      <c r="K167" t="s">
        <v>250</v>
      </c>
      <c r="L167" t="s">
        <v>251</v>
      </c>
      <c r="M167" t="s">
        <v>3154</v>
      </c>
      <c r="N167" t="s">
        <v>3154</v>
      </c>
      <c r="O167" s="111">
        <v>44980</v>
      </c>
      <c r="P167" t="s">
        <v>252</v>
      </c>
      <c r="Q167" t="s">
        <v>253</v>
      </c>
      <c r="R167" s="111">
        <v>44981</v>
      </c>
      <c r="S167" t="s">
        <v>254</v>
      </c>
      <c r="T167" t="s">
        <v>254</v>
      </c>
      <c r="U167" t="s">
        <v>254</v>
      </c>
      <c r="V167" t="s">
        <v>254</v>
      </c>
      <c r="W167">
        <v>0</v>
      </c>
      <c r="X167">
        <v>20</v>
      </c>
      <c r="Y167">
        <v>2420.35</v>
      </c>
      <c r="Z167" s="27">
        <f t="shared" si="2"/>
        <v>2440.35</v>
      </c>
    </row>
    <row r="168" spans="1:26">
      <c r="A168" t="s">
        <v>3155</v>
      </c>
      <c r="B168" t="s">
        <v>2435</v>
      </c>
      <c r="C168" t="s">
        <v>934</v>
      </c>
      <c r="D168" t="s">
        <v>264</v>
      </c>
      <c r="E168" t="s">
        <v>54</v>
      </c>
      <c r="F168">
        <v>12183158</v>
      </c>
      <c r="G168" s="111">
        <v>44986</v>
      </c>
      <c r="H168" t="s">
        <v>3210</v>
      </c>
      <c r="I168" t="s">
        <v>255</v>
      </c>
      <c r="J168" t="s">
        <v>249</v>
      </c>
      <c r="K168" t="s">
        <v>268</v>
      </c>
      <c r="L168" t="s">
        <v>251</v>
      </c>
      <c r="M168" t="s">
        <v>3154</v>
      </c>
      <c r="N168" t="s">
        <v>3154</v>
      </c>
      <c r="O168" s="111">
        <v>44986</v>
      </c>
      <c r="P168" t="s">
        <v>252</v>
      </c>
      <c r="Q168" t="s">
        <v>253</v>
      </c>
      <c r="R168" s="111">
        <v>44987</v>
      </c>
      <c r="S168" t="s">
        <v>254</v>
      </c>
      <c r="T168" t="s">
        <v>254</v>
      </c>
      <c r="U168" t="s">
        <v>254</v>
      </c>
      <c r="V168" t="s">
        <v>254</v>
      </c>
      <c r="W168">
        <v>0</v>
      </c>
      <c r="X168">
        <v>0</v>
      </c>
      <c r="Y168">
        <v>34894.14</v>
      </c>
      <c r="Z168" s="27">
        <f t="shared" si="2"/>
        <v>34894.14</v>
      </c>
    </row>
    <row r="169" spans="1:26">
      <c r="A169" t="s">
        <v>3155</v>
      </c>
      <c r="B169" t="s">
        <v>2435</v>
      </c>
      <c r="C169" t="s">
        <v>934</v>
      </c>
      <c r="D169" t="s">
        <v>264</v>
      </c>
      <c r="E169" t="s">
        <v>54</v>
      </c>
      <c r="F169">
        <v>12225902</v>
      </c>
      <c r="G169" s="111">
        <v>44998</v>
      </c>
      <c r="H169" t="s">
        <v>3211</v>
      </c>
      <c r="I169" t="s">
        <v>255</v>
      </c>
      <c r="J169" t="s">
        <v>249</v>
      </c>
      <c r="K169" t="s">
        <v>250</v>
      </c>
      <c r="L169" t="s">
        <v>251</v>
      </c>
      <c r="M169" t="s">
        <v>3154</v>
      </c>
      <c r="N169" t="s">
        <v>3154</v>
      </c>
      <c r="O169" s="111">
        <v>44998</v>
      </c>
      <c r="P169" t="s">
        <v>252</v>
      </c>
      <c r="Q169" t="s">
        <v>253</v>
      </c>
      <c r="R169" s="111">
        <v>44999</v>
      </c>
      <c r="S169" t="s">
        <v>254</v>
      </c>
      <c r="T169" t="s">
        <v>254</v>
      </c>
      <c r="U169" t="s">
        <v>254</v>
      </c>
      <c r="V169" t="s">
        <v>254</v>
      </c>
      <c r="W169">
        <v>0</v>
      </c>
      <c r="X169">
        <v>0</v>
      </c>
      <c r="Y169">
        <v>3314.61</v>
      </c>
      <c r="Z169" s="27">
        <f t="shared" si="2"/>
        <v>3314.61</v>
      </c>
    </row>
    <row r="170" spans="1:26">
      <c r="A170" t="s">
        <v>3155</v>
      </c>
      <c r="B170" t="s">
        <v>2435</v>
      </c>
      <c r="C170" t="s">
        <v>934</v>
      </c>
      <c r="D170" t="s">
        <v>264</v>
      </c>
      <c r="E170" t="s">
        <v>54</v>
      </c>
      <c r="F170">
        <v>12236080</v>
      </c>
      <c r="G170" s="111">
        <v>45000</v>
      </c>
      <c r="H170" t="s">
        <v>3212</v>
      </c>
      <c r="I170" t="s">
        <v>255</v>
      </c>
      <c r="J170" t="s">
        <v>249</v>
      </c>
      <c r="K170" t="s">
        <v>268</v>
      </c>
      <c r="L170" t="s">
        <v>251</v>
      </c>
      <c r="M170" t="s">
        <v>3154</v>
      </c>
      <c r="N170" t="s">
        <v>3154</v>
      </c>
      <c r="O170" s="111">
        <v>45000</v>
      </c>
      <c r="P170" t="s">
        <v>252</v>
      </c>
      <c r="Q170" t="s">
        <v>253</v>
      </c>
      <c r="R170" s="111">
        <v>45001</v>
      </c>
      <c r="S170" t="s">
        <v>254</v>
      </c>
      <c r="T170" t="s">
        <v>254</v>
      </c>
      <c r="U170" t="s">
        <v>254</v>
      </c>
      <c r="V170" t="s">
        <v>254</v>
      </c>
      <c r="W170">
        <v>0</v>
      </c>
      <c r="X170">
        <v>0</v>
      </c>
      <c r="Y170">
        <v>10924.7</v>
      </c>
      <c r="Z170" s="27">
        <f t="shared" si="2"/>
        <v>10924.7</v>
      </c>
    </row>
    <row r="171" spans="1:26">
      <c r="A171" t="s">
        <v>3155</v>
      </c>
      <c r="B171" t="s">
        <v>2435</v>
      </c>
      <c r="C171" t="s">
        <v>934</v>
      </c>
      <c r="D171" t="s">
        <v>53</v>
      </c>
      <c r="E171" t="s">
        <v>54</v>
      </c>
      <c r="F171">
        <v>9082520</v>
      </c>
      <c r="G171" s="111">
        <v>45000</v>
      </c>
      <c r="H171" t="s">
        <v>3213</v>
      </c>
      <c r="I171" t="s">
        <v>260</v>
      </c>
      <c r="J171" t="s">
        <v>3154</v>
      </c>
      <c r="K171" t="s">
        <v>3154</v>
      </c>
      <c r="L171" t="s">
        <v>251</v>
      </c>
      <c r="M171" t="s">
        <v>3154</v>
      </c>
      <c r="N171" t="s">
        <v>3154</v>
      </c>
      <c r="O171" s="111">
        <v>45000</v>
      </c>
      <c r="P171" t="s">
        <v>252</v>
      </c>
      <c r="Q171" t="s">
        <v>253</v>
      </c>
      <c r="R171" s="111">
        <v>45001</v>
      </c>
      <c r="S171" t="s">
        <v>254</v>
      </c>
      <c r="T171" t="s">
        <v>254</v>
      </c>
      <c r="U171" t="s">
        <v>254</v>
      </c>
      <c r="V171" t="s">
        <v>254</v>
      </c>
      <c r="W171">
        <v>7434.43</v>
      </c>
      <c r="X171">
        <v>4864.7</v>
      </c>
      <c r="Y171">
        <v>3554</v>
      </c>
      <c r="Z171" s="27">
        <f t="shared" si="2"/>
        <v>15853.130000000001</v>
      </c>
    </row>
    <row r="172" spans="1:26" hidden="1">
      <c r="A172" t="s">
        <v>3155</v>
      </c>
      <c r="B172" t="s">
        <v>2449</v>
      </c>
      <c r="C172" t="s">
        <v>934</v>
      </c>
      <c r="D172" t="s">
        <v>53</v>
      </c>
      <c r="E172" t="s">
        <v>54</v>
      </c>
      <c r="F172">
        <v>11835012</v>
      </c>
      <c r="G172" s="111">
        <v>44946</v>
      </c>
      <c r="H172" t="s">
        <v>1593</v>
      </c>
      <c r="I172" t="s">
        <v>255</v>
      </c>
      <c r="J172" t="s">
        <v>249</v>
      </c>
      <c r="K172" t="s">
        <v>268</v>
      </c>
      <c r="L172" t="s">
        <v>251</v>
      </c>
      <c r="M172" t="s">
        <v>3154</v>
      </c>
      <c r="N172" t="s">
        <v>3154</v>
      </c>
      <c r="O172" s="111">
        <v>44956</v>
      </c>
      <c r="P172" t="s">
        <v>252</v>
      </c>
      <c r="Q172" t="s">
        <v>253</v>
      </c>
      <c r="R172" s="111">
        <v>44957</v>
      </c>
      <c r="S172" t="s">
        <v>254</v>
      </c>
      <c r="T172" t="s">
        <v>254</v>
      </c>
      <c r="U172" t="s">
        <v>254</v>
      </c>
      <c r="V172" t="s">
        <v>254</v>
      </c>
      <c r="W172">
        <v>0</v>
      </c>
      <c r="X172">
        <v>34995.42</v>
      </c>
      <c r="Y172">
        <v>16367.18</v>
      </c>
      <c r="Z172" s="27">
        <f t="shared" si="2"/>
        <v>51362.6</v>
      </c>
    </row>
    <row r="173" spans="1:26" hidden="1">
      <c r="A173" t="s">
        <v>3155</v>
      </c>
      <c r="B173" t="s">
        <v>2435</v>
      </c>
      <c r="C173" t="s">
        <v>934</v>
      </c>
      <c r="D173" t="s">
        <v>53</v>
      </c>
      <c r="E173" t="s">
        <v>54</v>
      </c>
      <c r="F173">
        <v>12092796</v>
      </c>
      <c r="G173" s="111">
        <v>44960</v>
      </c>
      <c r="H173" t="s">
        <v>2450</v>
      </c>
      <c r="I173" t="s">
        <v>255</v>
      </c>
      <c r="J173" t="s">
        <v>249</v>
      </c>
      <c r="K173" t="s">
        <v>250</v>
      </c>
      <c r="L173" t="s">
        <v>251</v>
      </c>
      <c r="M173" t="s">
        <v>3154</v>
      </c>
      <c r="N173" t="s">
        <v>3154</v>
      </c>
      <c r="O173" s="111">
        <v>44960</v>
      </c>
      <c r="P173" t="s">
        <v>252</v>
      </c>
      <c r="Q173" t="s">
        <v>253</v>
      </c>
      <c r="R173" s="111">
        <v>44963</v>
      </c>
      <c r="S173" t="s">
        <v>254</v>
      </c>
      <c r="T173" t="s">
        <v>254</v>
      </c>
      <c r="U173" t="s">
        <v>254</v>
      </c>
      <c r="V173" t="s">
        <v>254</v>
      </c>
      <c r="W173">
        <v>0</v>
      </c>
      <c r="X173">
        <v>2220</v>
      </c>
      <c r="Y173">
        <v>2669</v>
      </c>
      <c r="Z173" s="27">
        <f t="shared" si="2"/>
        <v>4889</v>
      </c>
    </row>
    <row r="174" spans="1:26" hidden="1">
      <c r="A174" t="s">
        <v>3155</v>
      </c>
      <c r="B174" t="s">
        <v>2449</v>
      </c>
      <c r="C174" t="s">
        <v>674</v>
      </c>
      <c r="D174" t="s">
        <v>264</v>
      </c>
      <c r="E174" t="s">
        <v>54</v>
      </c>
      <c r="F174">
        <v>11906948</v>
      </c>
      <c r="G174" s="111">
        <v>44957</v>
      </c>
      <c r="H174" t="s">
        <v>2451</v>
      </c>
      <c r="I174" t="s">
        <v>255</v>
      </c>
      <c r="J174" t="s">
        <v>3154</v>
      </c>
      <c r="K174" t="s">
        <v>3154</v>
      </c>
      <c r="L174" t="s">
        <v>251</v>
      </c>
      <c r="M174" t="s">
        <v>3154</v>
      </c>
      <c r="N174" t="s">
        <v>3154</v>
      </c>
      <c r="O174" s="111">
        <v>44960</v>
      </c>
      <c r="P174" t="s">
        <v>252</v>
      </c>
      <c r="Q174" t="s">
        <v>263</v>
      </c>
      <c r="R174" s="111">
        <v>44963</v>
      </c>
      <c r="S174" t="s">
        <v>254</v>
      </c>
      <c r="T174" t="s">
        <v>254</v>
      </c>
      <c r="U174" t="s">
        <v>254</v>
      </c>
      <c r="V174" t="s">
        <v>254</v>
      </c>
      <c r="W174">
        <v>0</v>
      </c>
      <c r="X174">
        <v>4961.7</v>
      </c>
      <c r="Y174">
        <v>0</v>
      </c>
      <c r="Z174" s="27">
        <f t="shared" si="2"/>
        <v>4961.7</v>
      </c>
    </row>
    <row r="175" spans="1:26" hidden="1">
      <c r="A175" t="s">
        <v>3155</v>
      </c>
      <c r="B175" t="s">
        <v>2449</v>
      </c>
      <c r="C175" t="s">
        <v>674</v>
      </c>
      <c r="D175" t="s">
        <v>264</v>
      </c>
      <c r="E175" t="s">
        <v>54</v>
      </c>
      <c r="F175">
        <v>12012365</v>
      </c>
      <c r="G175" s="111">
        <v>44943</v>
      </c>
      <c r="H175" t="s">
        <v>1594</v>
      </c>
      <c r="I175" t="s">
        <v>260</v>
      </c>
      <c r="J175" t="s">
        <v>249</v>
      </c>
      <c r="K175" t="s">
        <v>268</v>
      </c>
      <c r="L175" t="s">
        <v>251</v>
      </c>
      <c r="M175" t="s">
        <v>3154</v>
      </c>
      <c r="N175" t="s">
        <v>3154</v>
      </c>
      <c r="O175" s="111">
        <v>44943</v>
      </c>
      <c r="P175" t="s">
        <v>252</v>
      </c>
      <c r="Q175" t="s">
        <v>257</v>
      </c>
      <c r="R175" s="111">
        <v>44945</v>
      </c>
      <c r="S175" t="s">
        <v>254</v>
      </c>
      <c r="T175" t="s">
        <v>254</v>
      </c>
      <c r="U175" t="s">
        <v>254</v>
      </c>
      <c r="V175" t="s">
        <v>254</v>
      </c>
      <c r="W175">
        <v>0</v>
      </c>
      <c r="X175">
        <v>0</v>
      </c>
      <c r="Y175">
        <v>0</v>
      </c>
      <c r="Z175" s="27">
        <f t="shared" si="2"/>
        <v>0</v>
      </c>
    </row>
    <row r="176" spans="1:26" hidden="1">
      <c r="A176" t="s">
        <v>3155</v>
      </c>
      <c r="B176" t="s">
        <v>2449</v>
      </c>
      <c r="C176" t="s">
        <v>674</v>
      </c>
      <c r="D176" t="s">
        <v>264</v>
      </c>
      <c r="E176" t="s">
        <v>54</v>
      </c>
      <c r="F176">
        <v>12021502</v>
      </c>
      <c r="G176" s="111">
        <v>44946</v>
      </c>
      <c r="H176" t="s">
        <v>1595</v>
      </c>
      <c r="I176" t="s">
        <v>255</v>
      </c>
      <c r="J176" t="s">
        <v>3154</v>
      </c>
      <c r="K176" t="s">
        <v>3154</v>
      </c>
      <c r="L176" t="s">
        <v>251</v>
      </c>
      <c r="M176" t="s">
        <v>3154</v>
      </c>
      <c r="N176" t="s">
        <v>3154</v>
      </c>
      <c r="O176" s="111">
        <v>44946</v>
      </c>
      <c r="P176" t="s">
        <v>252</v>
      </c>
      <c r="Q176" t="s">
        <v>263</v>
      </c>
      <c r="R176" s="111">
        <v>44949</v>
      </c>
      <c r="S176" t="s">
        <v>254</v>
      </c>
      <c r="T176" t="s">
        <v>254</v>
      </c>
      <c r="U176" t="s">
        <v>254</v>
      </c>
      <c r="V176" t="s">
        <v>254</v>
      </c>
      <c r="W176">
        <v>30571.599999999999</v>
      </c>
      <c r="X176">
        <v>0</v>
      </c>
      <c r="Y176">
        <v>0</v>
      </c>
      <c r="Z176" s="27">
        <f t="shared" si="2"/>
        <v>30571.599999999999</v>
      </c>
    </row>
    <row r="177" spans="1:26" hidden="1">
      <c r="A177" t="s">
        <v>3155</v>
      </c>
      <c r="B177" t="s">
        <v>2449</v>
      </c>
      <c r="C177" t="s">
        <v>674</v>
      </c>
      <c r="D177" t="s">
        <v>264</v>
      </c>
      <c r="E177" t="s">
        <v>54</v>
      </c>
      <c r="F177">
        <v>12069800</v>
      </c>
      <c r="G177" s="111">
        <v>44957</v>
      </c>
      <c r="H177" t="s">
        <v>2452</v>
      </c>
      <c r="I177" t="s">
        <v>255</v>
      </c>
      <c r="J177" t="s">
        <v>3154</v>
      </c>
      <c r="K177" t="s">
        <v>3154</v>
      </c>
      <c r="L177" t="s">
        <v>251</v>
      </c>
      <c r="M177" t="s">
        <v>3154</v>
      </c>
      <c r="N177" t="s">
        <v>3154</v>
      </c>
      <c r="O177" s="111">
        <v>44958</v>
      </c>
      <c r="P177" t="s">
        <v>252</v>
      </c>
      <c r="Q177" t="s">
        <v>263</v>
      </c>
      <c r="R177" s="111">
        <v>44959</v>
      </c>
      <c r="S177" t="s">
        <v>254</v>
      </c>
      <c r="T177" t="s">
        <v>254</v>
      </c>
      <c r="U177" t="s">
        <v>254</v>
      </c>
      <c r="V177" t="s">
        <v>254</v>
      </c>
      <c r="W177">
        <v>0</v>
      </c>
      <c r="X177">
        <v>11241.27</v>
      </c>
      <c r="Y177">
        <v>0</v>
      </c>
      <c r="Z177" s="27">
        <f t="shared" si="2"/>
        <v>11241.27</v>
      </c>
    </row>
    <row r="178" spans="1:26" hidden="1">
      <c r="A178" t="s">
        <v>3155</v>
      </c>
      <c r="B178" t="s">
        <v>2449</v>
      </c>
      <c r="C178" t="s">
        <v>674</v>
      </c>
      <c r="D178" t="s">
        <v>264</v>
      </c>
      <c r="E178" t="s">
        <v>54</v>
      </c>
      <c r="F178">
        <v>12095480</v>
      </c>
      <c r="G178" s="111">
        <v>44963</v>
      </c>
      <c r="H178" t="s">
        <v>2453</v>
      </c>
      <c r="I178" t="s">
        <v>255</v>
      </c>
      <c r="J178" t="s">
        <v>249</v>
      </c>
      <c r="K178" t="s">
        <v>268</v>
      </c>
      <c r="L178" t="s">
        <v>251</v>
      </c>
      <c r="M178" t="s">
        <v>3154</v>
      </c>
      <c r="N178" t="s">
        <v>3154</v>
      </c>
      <c r="O178" s="111">
        <v>44963</v>
      </c>
      <c r="P178" t="s">
        <v>252</v>
      </c>
      <c r="Q178" t="s">
        <v>253</v>
      </c>
      <c r="R178" s="111">
        <v>44964</v>
      </c>
      <c r="S178" t="s">
        <v>254</v>
      </c>
      <c r="T178" t="s">
        <v>254</v>
      </c>
      <c r="U178" t="s">
        <v>254</v>
      </c>
      <c r="V178" t="s">
        <v>254</v>
      </c>
      <c r="W178">
        <v>0</v>
      </c>
      <c r="X178">
        <v>1385.5</v>
      </c>
      <c r="Y178">
        <v>8213.17</v>
      </c>
      <c r="Z178" s="27">
        <f t="shared" si="2"/>
        <v>9598.67</v>
      </c>
    </row>
    <row r="179" spans="1:26">
      <c r="A179" t="s">
        <v>3155</v>
      </c>
      <c r="B179" t="s">
        <v>2449</v>
      </c>
      <c r="C179" t="s">
        <v>674</v>
      </c>
      <c r="D179" t="s">
        <v>264</v>
      </c>
      <c r="E179" t="s">
        <v>54</v>
      </c>
      <c r="F179">
        <v>12107612</v>
      </c>
      <c r="G179" s="111">
        <v>44991</v>
      </c>
      <c r="H179" t="s">
        <v>3214</v>
      </c>
      <c r="I179" t="s">
        <v>255</v>
      </c>
      <c r="J179" t="s">
        <v>249</v>
      </c>
      <c r="K179" t="s">
        <v>268</v>
      </c>
      <c r="L179" t="s">
        <v>251</v>
      </c>
      <c r="M179" t="s">
        <v>3154</v>
      </c>
      <c r="N179" t="s">
        <v>3154</v>
      </c>
      <c r="O179" s="111">
        <v>44992</v>
      </c>
      <c r="P179" t="s">
        <v>252</v>
      </c>
      <c r="Q179" t="s">
        <v>253</v>
      </c>
      <c r="R179" s="111">
        <v>44993</v>
      </c>
      <c r="S179" t="s">
        <v>254</v>
      </c>
      <c r="T179" t="s">
        <v>254</v>
      </c>
      <c r="U179" t="s">
        <v>254</v>
      </c>
      <c r="V179" t="s">
        <v>254</v>
      </c>
      <c r="W179">
        <v>0</v>
      </c>
      <c r="X179">
        <v>0</v>
      </c>
      <c r="Y179">
        <v>6689.97</v>
      </c>
      <c r="Z179" s="27">
        <f t="shared" si="2"/>
        <v>6689.97</v>
      </c>
    </row>
    <row r="180" spans="1:26" hidden="1">
      <c r="A180" t="s">
        <v>3155</v>
      </c>
      <c r="B180" t="s">
        <v>2449</v>
      </c>
      <c r="C180" t="s">
        <v>674</v>
      </c>
      <c r="D180" t="s">
        <v>264</v>
      </c>
      <c r="E180" t="s">
        <v>54</v>
      </c>
      <c r="F180">
        <v>12151406</v>
      </c>
      <c r="G180" s="111">
        <v>44980</v>
      </c>
      <c r="H180" t="s">
        <v>2454</v>
      </c>
      <c r="I180" t="s">
        <v>255</v>
      </c>
      <c r="J180" t="s">
        <v>249</v>
      </c>
      <c r="K180" t="s">
        <v>250</v>
      </c>
      <c r="L180" t="s">
        <v>251</v>
      </c>
      <c r="M180" t="s">
        <v>3154</v>
      </c>
      <c r="N180" t="s">
        <v>3154</v>
      </c>
      <c r="O180" s="111">
        <v>44980</v>
      </c>
      <c r="P180" t="s">
        <v>252</v>
      </c>
      <c r="Q180" t="s">
        <v>253</v>
      </c>
      <c r="R180" s="111">
        <v>44981</v>
      </c>
      <c r="S180" t="s">
        <v>254</v>
      </c>
      <c r="T180" t="s">
        <v>254</v>
      </c>
      <c r="U180" t="s">
        <v>254</v>
      </c>
      <c r="V180" t="s">
        <v>254</v>
      </c>
      <c r="W180">
        <v>0</v>
      </c>
      <c r="X180">
        <v>4224.63</v>
      </c>
      <c r="Y180">
        <v>37053.89</v>
      </c>
      <c r="Z180" s="27">
        <f t="shared" si="2"/>
        <v>41278.519999999997</v>
      </c>
    </row>
    <row r="181" spans="1:26" hidden="1">
      <c r="A181" t="s">
        <v>3155</v>
      </c>
      <c r="B181" t="s">
        <v>2449</v>
      </c>
      <c r="C181" t="s">
        <v>674</v>
      </c>
      <c r="D181" t="s">
        <v>53</v>
      </c>
      <c r="E181" t="s">
        <v>54</v>
      </c>
      <c r="F181">
        <v>11968977</v>
      </c>
      <c r="G181" s="111">
        <v>44930</v>
      </c>
      <c r="H181" t="s">
        <v>1596</v>
      </c>
      <c r="I181" t="s">
        <v>255</v>
      </c>
      <c r="J181" t="s">
        <v>249</v>
      </c>
      <c r="K181" t="s">
        <v>268</v>
      </c>
      <c r="L181" t="s">
        <v>251</v>
      </c>
      <c r="M181" t="s">
        <v>3154</v>
      </c>
      <c r="N181" t="s">
        <v>3154</v>
      </c>
      <c r="O181" s="111">
        <v>44930</v>
      </c>
      <c r="P181" t="s">
        <v>252</v>
      </c>
      <c r="Q181" t="s">
        <v>253</v>
      </c>
      <c r="R181" s="111">
        <v>44931</v>
      </c>
      <c r="S181" t="s">
        <v>254</v>
      </c>
      <c r="T181" t="s">
        <v>254</v>
      </c>
      <c r="U181" t="s">
        <v>254</v>
      </c>
      <c r="V181" t="s">
        <v>254</v>
      </c>
      <c r="W181">
        <v>2768</v>
      </c>
      <c r="X181">
        <v>5579</v>
      </c>
      <c r="Y181">
        <v>7266</v>
      </c>
      <c r="Z181" s="27">
        <f t="shared" si="2"/>
        <v>15613</v>
      </c>
    </row>
    <row r="182" spans="1:26" hidden="1">
      <c r="A182" t="s">
        <v>3155</v>
      </c>
      <c r="B182" t="s">
        <v>2449</v>
      </c>
      <c r="C182" t="s">
        <v>674</v>
      </c>
      <c r="D182" t="s">
        <v>53</v>
      </c>
      <c r="E182" t="s">
        <v>54</v>
      </c>
      <c r="F182">
        <v>11972920</v>
      </c>
      <c r="G182" s="111">
        <v>44931</v>
      </c>
      <c r="H182" t="s">
        <v>1597</v>
      </c>
      <c r="I182" t="s">
        <v>255</v>
      </c>
      <c r="J182" t="s">
        <v>249</v>
      </c>
      <c r="K182" t="s">
        <v>268</v>
      </c>
      <c r="L182" t="s">
        <v>251</v>
      </c>
      <c r="M182" t="s">
        <v>3154</v>
      </c>
      <c r="N182" t="s">
        <v>3154</v>
      </c>
      <c r="O182" s="111">
        <v>44931</v>
      </c>
      <c r="P182" t="s">
        <v>252</v>
      </c>
      <c r="Q182" t="s">
        <v>282</v>
      </c>
      <c r="R182" s="111">
        <v>44932</v>
      </c>
      <c r="S182" t="s">
        <v>254</v>
      </c>
      <c r="T182" t="s">
        <v>254</v>
      </c>
      <c r="U182" t="s">
        <v>254</v>
      </c>
      <c r="V182" t="s">
        <v>254</v>
      </c>
      <c r="W182">
        <v>4385.5</v>
      </c>
      <c r="X182">
        <v>0</v>
      </c>
      <c r="Y182">
        <v>0</v>
      </c>
      <c r="Z182" s="27">
        <f t="shared" si="2"/>
        <v>4385.5</v>
      </c>
    </row>
    <row r="183" spans="1:26" hidden="1">
      <c r="A183" t="s">
        <v>3155</v>
      </c>
      <c r="B183" t="s">
        <v>2449</v>
      </c>
      <c r="C183" t="s">
        <v>674</v>
      </c>
      <c r="D183" t="s">
        <v>53</v>
      </c>
      <c r="E183" t="s">
        <v>54</v>
      </c>
      <c r="F183">
        <v>11981396</v>
      </c>
      <c r="G183" s="111">
        <v>44935</v>
      </c>
      <c r="H183" t="s">
        <v>1598</v>
      </c>
      <c r="I183" t="s">
        <v>255</v>
      </c>
      <c r="J183" t="s">
        <v>249</v>
      </c>
      <c r="K183" t="s">
        <v>268</v>
      </c>
      <c r="L183" t="s">
        <v>251</v>
      </c>
      <c r="M183" t="s">
        <v>3154</v>
      </c>
      <c r="N183" t="s">
        <v>3154</v>
      </c>
      <c r="O183" s="111">
        <v>44935</v>
      </c>
      <c r="P183" t="s">
        <v>252</v>
      </c>
      <c r="Q183" t="s">
        <v>282</v>
      </c>
      <c r="R183" s="111">
        <v>44936</v>
      </c>
      <c r="S183" t="s">
        <v>254</v>
      </c>
      <c r="T183" t="s">
        <v>254</v>
      </c>
      <c r="U183" t="s">
        <v>254</v>
      </c>
      <c r="V183" t="s">
        <v>254</v>
      </c>
      <c r="W183">
        <v>120</v>
      </c>
      <c r="X183">
        <v>0</v>
      </c>
      <c r="Y183">
        <v>0</v>
      </c>
      <c r="Z183" s="27">
        <f t="shared" si="2"/>
        <v>120</v>
      </c>
    </row>
    <row r="184" spans="1:26" hidden="1">
      <c r="A184" t="s">
        <v>3155</v>
      </c>
      <c r="B184" t="s">
        <v>2449</v>
      </c>
      <c r="C184" t="s">
        <v>674</v>
      </c>
      <c r="D184" t="s">
        <v>53</v>
      </c>
      <c r="E184" t="s">
        <v>54</v>
      </c>
      <c r="F184">
        <v>11981491</v>
      </c>
      <c r="G184" s="111">
        <v>44935</v>
      </c>
      <c r="H184" t="s">
        <v>1599</v>
      </c>
      <c r="I184" t="s">
        <v>255</v>
      </c>
      <c r="J184" t="s">
        <v>249</v>
      </c>
      <c r="K184" t="s">
        <v>250</v>
      </c>
      <c r="L184" t="s">
        <v>251</v>
      </c>
      <c r="M184" t="s">
        <v>3154</v>
      </c>
      <c r="N184" t="s">
        <v>3154</v>
      </c>
      <c r="O184" s="111">
        <v>44935</v>
      </c>
      <c r="P184" t="s">
        <v>252</v>
      </c>
      <c r="Q184" t="s">
        <v>282</v>
      </c>
      <c r="R184">
        <v>44936</v>
      </c>
      <c r="S184" t="s">
        <v>254</v>
      </c>
      <c r="T184" t="s">
        <v>254</v>
      </c>
      <c r="U184" t="s">
        <v>254</v>
      </c>
      <c r="V184" t="s">
        <v>254</v>
      </c>
      <c r="W184">
        <v>346.56</v>
      </c>
      <c r="X184">
        <v>0</v>
      </c>
      <c r="Y184">
        <v>0</v>
      </c>
      <c r="Z184" s="27">
        <f t="shared" si="2"/>
        <v>346.56</v>
      </c>
    </row>
    <row r="185" spans="1:26" hidden="1">
      <c r="A185" t="s">
        <v>3155</v>
      </c>
      <c r="B185" t="s">
        <v>2449</v>
      </c>
      <c r="C185" t="s">
        <v>674</v>
      </c>
      <c r="D185" t="s">
        <v>53</v>
      </c>
      <c r="E185" t="s">
        <v>54</v>
      </c>
      <c r="F185">
        <v>12000584</v>
      </c>
      <c r="G185" s="111">
        <v>44949</v>
      </c>
      <c r="H185" t="s">
        <v>1600</v>
      </c>
      <c r="I185" t="s">
        <v>255</v>
      </c>
      <c r="J185" t="s">
        <v>3154</v>
      </c>
      <c r="K185" t="s">
        <v>3154</v>
      </c>
      <c r="L185" t="s">
        <v>251</v>
      </c>
      <c r="M185" t="s">
        <v>3154</v>
      </c>
      <c r="N185" t="s">
        <v>3154</v>
      </c>
      <c r="O185" s="111">
        <v>44949</v>
      </c>
      <c r="P185" t="s">
        <v>252</v>
      </c>
      <c r="Q185" t="s">
        <v>263</v>
      </c>
      <c r="R185">
        <v>44950</v>
      </c>
      <c r="S185" t="s">
        <v>254</v>
      </c>
      <c r="T185" t="s">
        <v>254</v>
      </c>
      <c r="U185" t="s">
        <v>254</v>
      </c>
      <c r="V185" t="s">
        <v>254</v>
      </c>
      <c r="W185">
        <v>185</v>
      </c>
      <c r="X185">
        <v>0</v>
      </c>
      <c r="Y185">
        <v>0</v>
      </c>
      <c r="Z185" s="27">
        <f t="shared" si="2"/>
        <v>185</v>
      </c>
    </row>
    <row r="186" spans="1:26" hidden="1">
      <c r="A186" t="s">
        <v>3155</v>
      </c>
      <c r="B186" t="s">
        <v>2449</v>
      </c>
      <c r="C186" t="s">
        <v>674</v>
      </c>
      <c r="D186" t="s">
        <v>53</v>
      </c>
      <c r="E186" t="s">
        <v>54</v>
      </c>
      <c r="F186">
        <v>12000935</v>
      </c>
      <c r="G186" s="111">
        <v>44939</v>
      </c>
      <c r="H186" t="s">
        <v>1601</v>
      </c>
      <c r="I186" t="s">
        <v>255</v>
      </c>
      <c r="J186" t="s">
        <v>3154</v>
      </c>
      <c r="K186" t="s">
        <v>3154</v>
      </c>
      <c r="L186" t="s">
        <v>251</v>
      </c>
      <c r="M186" t="s">
        <v>3154</v>
      </c>
      <c r="N186" t="s">
        <v>3154</v>
      </c>
      <c r="O186" s="111">
        <v>44939</v>
      </c>
      <c r="P186" t="s">
        <v>252</v>
      </c>
      <c r="Q186" t="s">
        <v>263</v>
      </c>
      <c r="R186" s="111">
        <v>44942</v>
      </c>
      <c r="S186" t="s">
        <v>254</v>
      </c>
      <c r="T186" t="s">
        <v>254</v>
      </c>
      <c r="U186" t="s">
        <v>254</v>
      </c>
      <c r="V186" t="s">
        <v>254</v>
      </c>
      <c r="W186">
        <v>1094</v>
      </c>
      <c r="X186">
        <v>0</v>
      </c>
      <c r="Y186">
        <v>0</v>
      </c>
      <c r="Z186" s="27">
        <f t="shared" si="2"/>
        <v>1094</v>
      </c>
    </row>
    <row r="187" spans="1:26" hidden="1">
      <c r="A187" t="s">
        <v>3155</v>
      </c>
      <c r="B187" t="s">
        <v>2449</v>
      </c>
      <c r="C187" t="s">
        <v>674</v>
      </c>
      <c r="D187" t="s">
        <v>53</v>
      </c>
      <c r="E187" t="s">
        <v>54</v>
      </c>
      <c r="F187">
        <v>12049552</v>
      </c>
      <c r="G187" s="111">
        <v>44957</v>
      </c>
      <c r="H187" t="s">
        <v>2455</v>
      </c>
      <c r="I187" t="s">
        <v>255</v>
      </c>
      <c r="J187" t="s">
        <v>249</v>
      </c>
      <c r="K187" t="s">
        <v>268</v>
      </c>
      <c r="L187" t="s">
        <v>251</v>
      </c>
      <c r="M187" t="s">
        <v>3154</v>
      </c>
      <c r="N187" t="s">
        <v>3154</v>
      </c>
      <c r="O187" s="111">
        <v>44958</v>
      </c>
      <c r="P187" t="s">
        <v>252</v>
      </c>
      <c r="Q187" t="s">
        <v>253</v>
      </c>
      <c r="R187" s="111">
        <v>44959</v>
      </c>
      <c r="S187" t="s">
        <v>254</v>
      </c>
      <c r="T187" t="s">
        <v>254</v>
      </c>
      <c r="U187" t="s">
        <v>254</v>
      </c>
      <c r="V187" t="s">
        <v>254</v>
      </c>
      <c r="W187">
        <v>0</v>
      </c>
      <c r="X187">
        <v>13123.74</v>
      </c>
      <c r="Y187">
        <v>14736.1</v>
      </c>
      <c r="Z187" s="27">
        <f t="shared" si="2"/>
        <v>27859.84</v>
      </c>
    </row>
    <row r="188" spans="1:26" hidden="1">
      <c r="A188" t="s">
        <v>3155</v>
      </c>
      <c r="B188" t="s">
        <v>2449</v>
      </c>
      <c r="C188" t="s">
        <v>674</v>
      </c>
      <c r="D188" t="s">
        <v>53</v>
      </c>
      <c r="E188" t="s">
        <v>54</v>
      </c>
      <c r="F188">
        <v>12077370</v>
      </c>
      <c r="G188" s="111">
        <v>44958</v>
      </c>
      <c r="H188" t="s">
        <v>2456</v>
      </c>
      <c r="I188" t="s">
        <v>255</v>
      </c>
      <c r="J188" t="s">
        <v>3154</v>
      </c>
      <c r="K188" t="s">
        <v>3154</v>
      </c>
      <c r="L188" t="s">
        <v>251</v>
      </c>
      <c r="M188" t="s">
        <v>3154</v>
      </c>
      <c r="N188" t="s">
        <v>3154</v>
      </c>
      <c r="O188" s="111">
        <v>44960</v>
      </c>
      <c r="P188" t="s">
        <v>252</v>
      </c>
      <c r="Q188" t="s">
        <v>263</v>
      </c>
      <c r="R188" s="111">
        <v>44963</v>
      </c>
      <c r="S188" t="s">
        <v>254</v>
      </c>
      <c r="T188" t="s">
        <v>254</v>
      </c>
      <c r="U188" t="s">
        <v>254</v>
      </c>
      <c r="V188" t="s">
        <v>254</v>
      </c>
      <c r="W188">
        <v>0</v>
      </c>
      <c r="X188">
        <v>494.5</v>
      </c>
      <c r="Y188">
        <v>0</v>
      </c>
      <c r="Z188" s="27">
        <f t="shared" si="2"/>
        <v>494.5</v>
      </c>
    </row>
    <row r="189" spans="1:26" hidden="1">
      <c r="A189" t="s">
        <v>3155</v>
      </c>
      <c r="B189" t="s">
        <v>2449</v>
      </c>
      <c r="C189" t="s">
        <v>674</v>
      </c>
      <c r="D189" t="s">
        <v>53</v>
      </c>
      <c r="E189" t="s">
        <v>54</v>
      </c>
      <c r="F189">
        <v>12091800</v>
      </c>
      <c r="G189" s="111">
        <v>44964</v>
      </c>
      <c r="H189" t="s">
        <v>2457</v>
      </c>
      <c r="I189" t="s">
        <v>248</v>
      </c>
      <c r="J189" t="s">
        <v>259</v>
      </c>
      <c r="K189" t="s">
        <v>268</v>
      </c>
      <c r="L189" t="s">
        <v>251</v>
      </c>
      <c r="M189" t="s">
        <v>3154</v>
      </c>
      <c r="N189" t="s">
        <v>3154</v>
      </c>
      <c r="O189" s="111">
        <v>44970</v>
      </c>
      <c r="P189" t="s">
        <v>252</v>
      </c>
      <c r="Q189" t="s">
        <v>253</v>
      </c>
      <c r="R189" s="111">
        <v>44973</v>
      </c>
      <c r="S189" t="s">
        <v>254</v>
      </c>
      <c r="T189" t="s">
        <v>254</v>
      </c>
      <c r="U189" t="s">
        <v>254</v>
      </c>
      <c r="V189" t="s">
        <v>254</v>
      </c>
      <c r="W189">
        <v>0</v>
      </c>
      <c r="X189">
        <v>909.13</v>
      </c>
      <c r="Y189">
        <v>1105.44</v>
      </c>
      <c r="Z189" s="27">
        <f t="shared" si="2"/>
        <v>2014.5700000000002</v>
      </c>
    </row>
    <row r="190" spans="1:26" hidden="1">
      <c r="A190" t="s">
        <v>3155</v>
      </c>
      <c r="B190" t="s">
        <v>2449</v>
      </c>
      <c r="C190" t="s">
        <v>674</v>
      </c>
      <c r="D190" t="s">
        <v>53</v>
      </c>
      <c r="E190" t="s">
        <v>54</v>
      </c>
      <c r="F190">
        <v>12097512</v>
      </c>
      <c r="G190" s="111">
        <v>44963</v>
      </c>
      <c r="H190" t="s">
        <v>2458</v>
      </c>
      <c r="I190" t="s">
        <v>255</v>
      </c>
      <c r="J190" t="s">
        <v>249</v>
      </c>
      <c r="K190" t="s">
        <v>250</v>
      </c>
      <c r="L190" t="s">
        <v>251</v>
      </c>
      <c r="M190" t="s">
        <v>3154</v>
      </c>
      <c r="N190" t="s">
        <v>3154</v>
      </c>
      <c r="O190" s="111">
        <v>44963</v>
      </c>
      <c r="P190" t="s">
        <v>252</v>
      </c>
      <c r="Q190" t="s">
        <v>253</v>
      </c>
      <c r="R190" s="111">
        <v>44964</v>
      </c>
      <c r="S190" t="s">
        <v>254</v>
      </c>
      <c r="T190" t="s">
        <v>254</v>
      </c>
      <c r="U190" t="s">
        <v>254</v>
      </c>
      <c r="V190" t="s">
        <v>254</v>
      </c>
      <c r="W190">
        <v>0</v>
      </c>
      <c r="X190">
        <v>2303.88</v>
      </c>
      <c r="Y190">
        <v>444.6</v>
      </c>
      <c r="Z190" s="27">
        <f t="shared" si="2"/>
        <v>2748.48</v>
      </c>
    </row>
    <row r="191" spans="1:26" hidden="1">
      <c r="A191" t="s">
        <v>3155</v>
      </c>
      <c r="B191" t="s">
        <v>2449</v>
      </c>
      <c r="C191" t="s">
        <v>674</v>
      </c>
      <c r="D191" t="s">
        <v>53</v>
      </c>
      <c r="E191" t="s">
        <v>54</v>
      </c>
      <c r="F191">
        <v>12147647</v>
      </c>
      <c r="G191" s="111">
        <v>44984</v>
      </c>
      <c r="H191" t="s">
        <v>2459</v>
      </c>
      <c r="I191" t="s">
        <v>255</v>
      </c>
      <c r="J191" t="s">
        <v>249</v>
      </c>
      <c r="K191" t="s">
        <v>268</v>
      </c>
      <c r="L191" t="s">
        <v>251</v>
      </c>
      <c r="M191" t="s">
        <v>3154</v>
      </c>
      <c r="N191" t="s">
        <v>3154</v>
      </c>
      <c r="O191" s="111">
        <v>44984</v>
      </c>
      <c r="P191" t="s">
        <v>252</v>
      </c>
      <c r="Q191" t="s">
        <v>253</v>
      </c>
      <c r="R191" s="111">
        <v>44985</v>
      </c>
      <c r="S191" t="s">
        <v>254</v>
      </c>
      <c r="T191" t="s">
        <v>254</v>
      </c>
      <c r="U191" t="s">
        <v>254</v>
      </c>
      <c r="V191" t="s">
        <v>254</v>
      </c>
      <c r="W191">
        <v>0</v>
      </c>
      <c r="X191">
        <v>0</v>
      </c>
      <c r="Y191">
        <v>27930.240000000002</v>
      </c>
      <c r="Z191" s="27">
        <f t="shared" si="2"/>
        <v>27930.240000000002</v>
      </c>
    </row>
    <row r="192" spans="1:26" hidden="1">
      <c r="A192" t="s">
        <v>3155</v>
      </c>
      <c r="B192" t="s">
        <v>2449</v>
      </c>
      <c r="C192" t="s">
        <v>674</v>
      </c>
      <c r="D192" t="s">
        <v>53</v>
      </c>
      <c r="E192" t="s">
        <v>54</v>
      </c>
      <c r="F192">
        <v>12165499</v>
      </c>
      <c r="G192" s="111">
        <v>44984</v>
      </c>
      <c r="H192" t="s">
        <v>2460</v>
      </c>
      <c r="I192" t="s">
        <v>255</v>
      </c>
      <c r="J192" t="s">
        <v>249</v>
      </c>
      <c r="K192" t="s">
        <v>268</v>
      </c>
      <c r="L192" t="s">
        <v>251</v>
      </c>
      <c r="M192" t="s">
        <v>3154</v>
      </c>
      <c r="N192" t="s">
        <v>3154</v>
      </c>
      <c r="O192" s="111">
        <v>44984</v>
      </c>
      <c r="P192" t="s">
        <v>252</v>
      </c>
      <c r="Q192" t="s">
        <v>253</v>
      </c>
      <c r="R192" s="111">
        <v>44985</v>
      </c>
      <c r="S192" t="s">
        <v>254</v>
      </c>
      <c r="T192" t="s">
        <v>254</v>
      </c>
      <c r="U192" t="s">
        <v>254</v>
      </c>
      <c r="V192" t="s">
        <v>254</v>
      </c>
      <c r="W192">
        <v>0</v>
      </c>
      <c r="X192">
        <v>0</v>
      </c>
      <c r="Y192">
        <v>1839.77</v>
      </c>
      <c r="Z192" s="27">
        <f t="shared" si="2"/>
        <v>1839.77</v>
      </c>
    </row>
    <row r="193" spans="1:26">
      <c r="A193" t="s">
        <v>3155</v>
      </c>
      <c r="B193" t="s">
        <v>2461</v>
      </c>
      <c r="C193" t="s">
        <v>629</v>
      </c>
      <c r="D193" t="s">
        <v>247</v>
      </c>
      <c r="E193" t="s">
        <v>54</v>
      </c>
      <c r="F193">
        <v>12230594</v>
      </c>
      <c r="G193" s="111">
        <v>44999</v>
      </c>
      <c r="H193" t="s">
        <v>3215</v>
      </c>
      <c r="I193" t="s">
        <v>255</v>
      </c>
      <c r="J193" t="s">
        <v>249</v>
      </c>
      <c r="K193" t="s">
        <v>250</v>
      </c>
      <c r="L193" t="s">
        <v>251</v>
      </c>
      <c r="M193" t="s">
        <v>3154</v>
      </c>
      <c r="N193" t="s">
        <v>3154</v>
      </c>
      <c r="O193" s="111">
        <v>44999</v>
      </c>
      <c r="P193" t="s">
        <v>252</v>
      </c>
      <c r="Q193" t="s">
        <v>253</v>
      </c>
      <c r="R193" s="111">
        <v>45000</v>
      </c>
      <c r="S193" t="s">
        <v>254</v>
      </c>
      <c r="T193" t="s">
        <v>254</v>
      </c>
      <c r="U193" t="s">
        <v>254</v>
      </c>
      <c r="V193" t="s">
        <v>254</v>
      </c>
      <c r="W193">
        <v>0</v>
      </c>
      <c r="X193">
        <v>0</v>
      </c>
      <c r="Y193">
        <v>3378.1</v>
      </c>
      <c r="Z193" s="27">
        <f t="shared" si="2"/>
        <v>3378.1</v>
      </c>
    </row>
    <row r="194" spans="1:26" hidden="1">
      <c r="A194" t="s">
        <v>3155</v>
      </c>
      <c r="B194" t="s">
        <v>2461</v>
      </c>
      <c r="C194" t="s">
        <v>629</v>
      </c>
      <c r="D194" t="s">
        <v>57</v>
      </c>
      <c r="E194" t="s">
        <v>58</v>
      </c>
      <c r="F194">
        <v>207630</v>
      </c>
      <c r="G194" s="111">
        <v>44929</v>
      </c>
      <c r="H194" t="s">
        <v>1602</v>
      </c>
      <c r="I194" t="s">
        <v>255</v>
      </c>
      <c r="J194" t="s">
        <v>3154</v>
      </c>
      <c r="K194" t="s">
        <v>3154</v>
      </c>
      <c r="L194" t="s">
        <v>251</v>
      </c>
      <c r="M194" t="s">
        <v>3154</v>
      </c>
      <c r="N194" t="s">
        <v>3154</v>
      </c>
      <c r="O194" s="111">
        <v>44929</v>
      </c>
      <c r="P194" t="s">
        <v>252</v>
      </c>
      <c r="Q194" t="s">
        <v>263</v>
      </c>
      <c r="R194" s="111">
        <v>44930</v>
      </c>
      <c r="S194" t="s">
        <v>254</v>
      </c>
      <c r="T194" t="s">
        <v>254</v>
      </c>
      <c r="U194" t="s">
        <v>254</v>
      </c>
      <c r="V194" t="s">
        <v>254</v>
      </c>
      <c r="W194">
        <v>4840.55</v>
      </c>
      <c r="X194">
        <v>0</v>
      </c>
      <c r="Y194">
        <v>0</v>
      </c>
      <c r="Z194" s="27">
        <f t="shared" si="2"/>
        <v>4840.55</v>
      </c>
    </row>
    <row r="195" spans="1:26">
      <c r="A195" t="s">
        <v>3155</v>
      </c>
      <c r="B195" t="s">
        <v>2461</v>
      </c>
      <c r="C195" t="s">
        <v>629</v>
      </c>
      <c r="D195" t="s">
        <v>57</v>
      </c>
      <c r="E195" t="s">
        <v>58</v>
      </c>
      <c r="F195">
        <v>239099</v>
      </c>
      <c r="G195" s="111">
        <v>44992</v>
      </c>
      <c r="H195" t="s">
        <v>3216</v>
      </c>
      <c r="I195" t="s">
        <v>256</v>
      </c>
      <c r="J195" t="s">
        <v>249</v>
      </c>
      <c r="K195" t="s">
        <v>1168</v>
      </c>
      <c r="L195" t="s">
        <v>251</v>
      </c>
      <c r="M195" t="s">
        <v>3154</v>
      </c>
      <c r="N195" t="s">
        <v>3154</v>
      </c>
      <c r="O195" s="111">
        <v>44992</v>
      </c>
      <c r="P195" t="s">
        <v>252</v>
      </c>
      <c r="Q195" t="s">
        <v>253</v>
      </c>
      <c r="R195" s="111"/>
      <c r="S195" t="s">
        <v>254</v>
      </c>
      <c r="T195" t="s">
        <v>254</v>
      </c>
      <c r="U195" t="s">
        <v>254</v>
      </c>
      <c r="V195" t="s">
        <v>254</v>
      </c>
      <c r="W195">
        <v>0</v>
      </c>
      <c r="X195">
        <v>0</v>
      </c>
      <c r="Y195">
        <v>41110.67</v>
      </c>
      <c r="Z195" s="27">
        <f t="shared" ref="Z195:Z258" si="3">SUM(W195:Y195)</f>
        <v>41110.67</v>
      </c>
    </row>
    <row r="196" spans="1:26" hidden="1">
      <c r="A196" t="s">
        <v>3155</v>
      </c>
      <c r="B196" t="s">
        <v>2461</v>
      </c>
      <c r="C196" t="s">
        <v>629</v>
      </c>
      <c r="D196" t="s">
        <v>57</v>
      </c>
      <c r="E196" t="s">
        <v>58</v>
      </c>
      <c r="F196">
        <v>7502954</v>
      </c>
      <c r="G196" s="111">
        <v>44959</v>
      </c>
      <c r="H196" t="s">
        <v>2462</v>
      </c>
      <c r="I196" t="s">
        <v>255</v>
      </c>
      <c r="J196" t="s">
        <v>249</v>
      </c>
      <c r="K196" t="s">
        <v>250</v>
      </c>
      <c r="L196" t="s">
        <v>251</v>
      </c>
      <c r="M196" t="s">
        <v>3154</v>
      </c>
      <c r="N196" t="s">
        <v>3154</v>
      </c>
      <c r="O196" s="111">
        <v>44971</v>
      </c>
      <c r="P196" t="s">
        <v>252</v>
      </c>
      <c r="Q196" t="s">
        <v>253</v>
      </c>
      <c r="R196" s="111">
        <v>44972</v>
      </c>
      <c r="S196" t="s">
        <v>254</v>
      </c>
      <c r="T196" t="s">
        <v>254</v>
      </c>
      <c r="U196" t="s">
        <v>254</v>
      </c>
      <c r="V196" t="s">
        <v>254</v>
      </c>
      <c r="W196">
        <v>0</v>
      </c>
      <c r="X196">
        <v>34412.85</v>
      </c>
      <c r="Y196">
        <v>54984.9</v>
      </c>
      <c r="Z196" s="27">
        <f t="shared" si="3"/>
        <v>89397.75</v>
      </c>
    </row>
    <row r="197" spans="1:26" hidden="1">
      <c r="A197" t="s">
        <v>3155</v>
      </c>
      <c r="B197" t="s">
        <v>2461</v>
      </c>
      <c r="C197" t="s">
        <v>629</v>
      </c>
      <c r="D197" t="s">
        <v>57</v>
      </c>
      <c r="E197" t="s">
        <v>58</v>
      </c>
      <c r="F197">
        <v>11861187</v>
      </c>
      <c r="G197" s="111">
        <v>44932</v>
      </c>
      <c r="H197" t="s">
        <v>1604</v>
      </c>
      <c r="I197" t="s">
        <v>255</v>
      </c>
      <c r="J197" t="s">
        <v>249</v>
      </c>
      <c r="K197" t="s">
        <v>268</v>
      </c>
      <c r="L197" t="s">
        <v>251</v>
      </c>
      <c r="M197" t="s">
        <v>3154</v>
      </c>
      <c r="N197" t="s">
        <v>3154</v>
      </c>
      <c r="O197" s="111">
        <v>44932</v>
      </c>
      <c r="P197" t="s">
        <v>252</v>
      </c>
      <c r="Q197" t="s">
        <v>282</v>
      </c>
      <c r="R197" s="111">
        <v>44935</v>
      </c>
      <c r="S197" t="s">
        <v>254</v>
      </c>
      <c r="T197" t="s">
        <v>254</v>
      </c>
      <c r="U197" t="s">
        <v>254</v>
      </c>
      <c r="V197" t="s">
        <v>254</v>
      </c>
      <c r="W197">
        <v>65</v>
      </c>
      <c r="X197">
        <v>0</v>
      </c>
      <c r="Y197">
        <v>0</v>
      </c>
      <c r="Z197" s="27">
        <f t="shared" si="3"/>
        <v>65</v>
      </c>
    </row>
    <row r="198" spans="1:26" hidden="1">
      <c r="A198" t="s">
        <v>3155</v>
      </c>
      <c r="B198" t="s">
        <v>2461</v>
      </c>
      <c r="C198" t="s">
        <v>629</v>
      </c>
      <c r="D198" t="s">
        <v>57</v>
      </c>
      <c r="E198" t="s">
        <v>58</v>
      </c>
      <c r="F198">
        <v>11861613</v>
      </c>
      <c r="G198" s="111">
        <v>44929</v>
      </c>
      <c r="H198" t="s">
        <v>1605</v>
      </c>
      <c r="I198" t="s">
        <v>255</v>
      </c>
      <c r="J198" t="s">
        <v>249</v>
      </c>
      <c r="K198" t="s">
        <v>268</v>
      </c>
      <c r="L198" t="s">
        <v>251</v>
      </c>
      <c r="M198" t="s">
        <v>3154</v>
      </c>
      <c r="N198" t="s">
        <v>3154</v>
      </c>
      <c r="O198" s="111">
        <v>44929</v>
      </c>
      <c r="P198" t="s">
        <v>252</v>
      </c>
      <c r="Q198" t="s">
        <v>253</v>
      </c>
      <c r="R198" s="111">
        <v>44930</v>
      </c>
      <c r="S198" t="s">
        <v>254</v>
      </c>
      <c r="T198" t="s">
        <v>254</v>
      </c>
      <c r="U198" t="s">
        <v>254</v>
      </c>
      <c r="V198" t="s">
        <v>254</v>
      </c>
      <c r="W198">
        <v>18826.310000000001</v>
      </c>
      <c r="X198">
        <v>10199.27</v>
      </c>
      <c r="Y198">
        <v>26553.25</v>
      </c>
      <c r="Z198" s="27">
        <f t="shared" si="3"/>
        <v>55578.83</v>
      </c>
    </row>
    <row r="199" spans="1:26" hidden="1">
      <c r="A199" t="s">
        <v>3155</v>
      </c>
      <c r="B199" t="s">
        <v>2461</v>
      </c>
      <c r="C199" t="s">
        <v>629</v>
      </c>
      <c r="D199" t="s">
        <v>57</v>
      </c>
      <c r="E199" t="s">
        <v>58</v>
      </c>
      <c r="F199">
        <v>11870805</v>
      </c>
      <c r="G199" s="111">
        <v>44970</v>
      </c>
      <c r="H199" t="s">
        <v>2464</v>
      </c>
      <c r="I199" t="s">
        <v>248</v>
      </c>
      <c r="J199" t="s">
        <v>259</v>
      </c>
      <c r="K199" t="s">
        <v>268</v>
      </c>
      <c r="L199" t="s">
        <v>251</v>
      </c>
      <c r="M199" t="s">
        <v>3154</v>
      </c>
      <c r="N199" t="s">
        <v>3154</v>
      </c>
      <c r="O199" s="111">
        <v>44970</v>
      </c>
      <c r="P199" t="s">
        <v>252</v>
      </c>
      <c r="Q199" t="s">
        <v>253</v>
      </c>
      <c r="R199" s="111">
        <v>44973</v>
      </c>
      <c r="S199" t="s">
        <v>254</v>
      </c>
      <c r="T199" t="s">
        <v>254</v>
      </c>
      <c r="U199" t="s">
        <v>254</v>
      </c>
      <c r="V199" t="s">
        <v>254</v>
      </c>
      <c r="W199">
        <v>0</v>
      </c>
      <c r="X199">
        <v>457.14</v>
      </c>
      <c r="Y199">
        <v>522.82000000000005</v>
      </c>
      <c r="Z199" s="27">
        <f t="shared" si="3"/>
        <v>979.96</v>
      </c>
    </row>
    <row r="200" spans="1:26" hidden="1">
      <c r="A200" t="s">
        <v>3155</v>
      </c>
      <c r="B200" t="s">
        <v>2461</v>
      </c>
      <c r="C200" t="s">
        <v>629</v>
      </c>
      <c r="D200" t="s">
        <v>57</v>
      </c>
      <c r="E200" t="s">
        <v>58</v>
      </c>
      <c r="F200">
        <v>11928520</v>
      </c>
      <c r="G200" s="111">
        <v>44939</v>
      </c>
      <c r="H200" t="s">
        <v>1606</v>
      </c>
      <c r="I200" t="s">
        <v>255</v>
      </c>
      <c r="J200" t="s">
        <v>249</v>
      </c>
      <c r="K200" t="s">
        <v>268</v>
      </c>
      <c r="L200" t="s">
        <v>251</v>
      </c>
      <c r="M200" t="s">
        <v>3154</v>
      </c>
      <c r="N200" t="s">
        <v>3154</v>
      </c>
      <c r="O200" s="111">
        <v>44939</v>
      </c>
      <c r="P200" t="s">
        <v>252</v>
      </c>
      <c r="Q200" t="s">
        <v>253</v>
      </c>
      <c r="R200" s="111">
        <v>44942</v>
      </c>
      <c r="S200" t="s">
        <v>254</v>
      </c>
      <c r="T200" t="s">
        <v>254</v>
      </c>
      <c r="U200" t="s">
        <v>254</v>
      </c>
      <c r="V200" t="s">
        <v>254</v>
      </c>
      <c r="W200">
        <v>6395.09</v>
      </c>
      <c r="X200">
        <v>12771.99</v>
      </c>
      <c r="Y200">
        <v>14655.15</v>
      </c>
      <c r="Z200" s="27">
        <f t="shared" si="3"/>
        <v>33822.230000000003</v>
      </c>
    </row>
    <row r="201" spans="1:26" hidden="1">
      <c r="A201" t="s">
        <v>3155</v>
      </c>
      <c r="B201" t="s">
        <v>2461</v>
      </c>
      <c r="C201" t="s">
        <v>629</v>
      </c>
      <c r="D201" t="s">
        <v>57</v>
      </c>
      <c r="E201" t="s">
        <v>58</v>
      </c>
      <c r="F201">
        <v>11969494</v>
      </c>
      <c r="G201" s="111">
        <v>44930</v>
      </c>
      <c r="H201" t="s">
        <v>1607</v>
      </c>
      <c r="I201" t="s">
        <v>255</v>
      </c>
      <c r="J201" t="s">
        <v>249</v>
      </c>
      <c r="K201" t="s">
        <v>250</v>
      </c>
      <c r="L201" t="s">
        <v>251</v>
      </c>
      <c r="M201" t="s">
        <v>3154</v>
      </c>
      <c r="N201" t="s">
        <v>3154</v>
      </c>
      <c r="O201" s="111">
        <v>44930</v>
      </c>
      <c r="P201" t="s">
        <v>252</v>
      </c>
      <c r="Q201" t="s">
        <v>282</v>
      </c>
      <c r="R201" s="111">
        <v>44931</v>
      </c>
      <c r="S201" t="s">
        <v>254</v>
      </c>
      <c r="T201" t="s">
        <v>254</v>
      </c>
      <c r="U201" t="s">
        <v>254</v>
      </c>
      <c r="V201" t="s">
        <v>254</v>
      </c>
      <c r="W201">
        <v>203</v>
      </c>
      <c r="X201">
        <v>0</v>
      </c>
      <c r="Y201">
        <v>0</v>
      </c>
      <c r="Z201" s="27">
        <f t="shared" si="3"/>
        <v>203</v>
      </c>
    </row>
    <row r="202" spans="1:26" hidden="1">
      <c r="A202" t="s">
        <v>3155</v>
      </c>
      <c r="B202" t="s">
        <v>2461</v>
      </c>
      <c r="C202" t="s">
        <v>629</v>
      </c>
      <c r="D202" t="s">
        <v>57</v>
      </c>
      <c r="E202" t="s">
        <v>58</v>
      </c>
      <c r="F202">
        <v>11975044</v>
      </c>
      <c r="G202" s="111">
        <v>44931</v>
      </c>
      <c r="H202" t="s">
        <v>1608</v>
      </c>
      <c r="I202" t="s">
        <v>255</v>
      </c>
      <c r="J202" t="s">
        <v>249</v>
      </c>
      <c r="K202" t="s">
        <v>268</v>
      </c>
      <c r="L202" t="s">
        <v>251</v>
      </c>
      <c r="M202" t="s">
        <v>3154</v>
      </c>
      <c r="N202" t="s">
        <v>3154</v>
      </c>
      <c r="O202" s="111">
        <v>44931</v>
      </c>
      <c r="P202" t="s">
        <v>252</v>
      </c>
      <c r="Q202" t="s">
        <v>253</v>
      </c>
      <c r="R202">
        <v>44932</v>
      </c>
      <c r="S202" t="s">
        <v>254</v>
      </c>
      <c r="T202" t="s">
        <v>254</v>
      </c>
      <c r="U202" t="s">
        <v>254</v>
      </c>
      <c r="V202" t="s">
        <v>254</v>
      </c>
      <c r="W202">
        <v>21236.85</v>
      </c>
      <c r="X202">
        <v>25070.639999999999</v>
      </c>
      <c r="Y202">
        <v>24738.58</v>
      </c>
      <c r="Z202" s="27">
        <f t="shared" si="3"/>
        <v>71046.070000000007</v>
      </c>
    </row>
    <row r="203" spans="1:26" hidden="1">
      <c r="A203" t="s">
        <v>3155</v>
      </c>
      <c r="B203" t="s">
        <v>2461</v>
      </c>
      <c r="C203" t="s">
        <v>629</v>
      </c>
      <c r="D203" t="s">
        <v>57</v>
      </c>
      <c r="E203" t="s">
        <v>58</v>
      </c>
      <c r="F203">
        <v>11978650</v>
      </c>
      <c r="G203" s="111">
        <v>44948</v>
      </c>
      <c r="H203" t="s">
        <v>1609</v>
      </c>
      <c r="I203" t="s">
        <v>255</v>
      </c>
      <c r="J203" t="s">
        <v>249</v>
      </c>
      <c r="K203" t="s">
        <v>250</v>
      </c>
      <c r="L203" t="s">
        <v>251</v>
      </c>
      <c r="M203" t="s">
        <v>3154</v>
      </c>
      <c r="N203" t="s">
        <v>3154</v>
      </c>
      <c r="O203" s="111">
        <v>44948</v>
      </c>
      <c r="P203" t="s">
        <v>252</v>
      </c>
      <c r="Q203" t="s">
        <v>253</v>
      </c>
      <c r="R203" s="111">
        <v>44949</v>
      </c>
      <c r="S203" t="s">
        <v>254</v>
      </c>
      <c r="T203" t="s">
        <v>254</v>
      </c>
      <c r="U203" t="s">
        <v>254</v>
      </c>
      <c r="V203" t="s">
        <v>254</v>
      </c>
      <c r="W203">
        <v>883</v>
      </c>
      <c r="X203">
        <v>1793</v>
      </c>
      <c r="Y203">
        <v>2011</v>
      </c>
      <c r="Z203" s="27">
        <f t="shared" si="3"/>
        <v>4687</v>
      </c>
    </row>
    <row r="204" spans="1:26" hidden="1">
      <c r="A204" t="s">
        <v>3155</v>
      </c>
      <c r="B204" t="s">
        <v>2461</v>
      </c>
      <c r="C204" t="s">
        <v>629</v>
      </c>
      <c r="D204" t="s">
        <v>57</v>
      </c>
      <c r="E204" t="s">
        <v>58</v>
      </c>
      <c r="F204">
        <v>11996054</v>
      </c>
      <c r="G204" s="111">
        <v>44939</v>
      </c>
      <c r="H204" t="s">
        <v>1610</v>
      </c>
      <c r="I204" t="s">
        <v>255</v>
      </c>
      <c r="J204" t="s">
        <v>249</v>
      </c>
      <c r="K204" t="s">
        <v>268</v>
      </c>
      <c r="L204" t="s">
        <v>251</v>
      </c>
      <c r="M204" t="s">
        <v>3154</v>
      </c>
      <c r="N204" t="s">
        <v>3154</v>
      </c>
      <c r="O204" s="111">
        <v>44939</v>
      </c>
      <c r="P204" t="s">
        <v>252</v>
      </c>
      <c r="Q204" t="s">
        <v>282</v>
      </c>
      <c r="R204" s="111">
        <v>44940</v>
      </c>
      <c r="S204" t="s">
        <v>254</v>
      </c>
      <c r="T204" t="s">
        <v>254</v>
      </c>
      <c r="U204" t="s">
        <v>254</v>
      </c>
      <c r="V204" t="s">
        <v>254</v>
      </c>
      <c r="W204">
        <v>10089.9</v>
      </c>
      <c r="X204">
        <v>0</v>
      </c>
      <c r="Y204">
        <v>0</v>
      </c>
      <c r="Z204" s="27">
        <f t="shared" si="3"/>
        <v>10089.9</v>
      </c>
    </row>
    <row r="205" spans="1:26" hidden="1">
      <c r="A205" t="s">
        <v>3155</v>
      </c>
      <c r="B205" t="s">
        <v>2461</v>
      </c>
      <c r="C205" t="s">
        <v>629</v>
      </c>
      <c r="D205" t="s">
        <v>57</v>
      </c>
      <c r="E205" t="s">
        <v>58</v>
      </c>
      <c r="F205">
        <v>12034371</v>
      </c>
      <c r="G205" s="111">
        <v>44949</v>
      </c>
      <c r="H205" t="s">
        <v>1611</v>
      </c>
      <c r="I205" t="s">
        <v>255</v>
      </c>
      <c r="J205" t="s">
        <v>249</v>
      </c>
      <c r="K205" t="s">
        <v>268</v>
      </c>
      <c r="L205" t="s">
        <v>251</v>
      </c>
      <c r="M205" t="s">
        <v>3154</v>
      </c>
      <c r="N205" t="s">
        <v>3154</v>
      </c>
      <c r="O205" s="111">
        <v>44949</v>
      </c>
      <c r="P205" t="s">
        <v>252</v>
      </c>
      <c r="Q205" t="s">
        <v>253</v>
      </c>
      <c r="R205" s="111">
        <v>44950</v>
      </c>
      <c r="S205" t="s">
        <v>254</v>
      </c>
      <c r="T205" t="s">
        <v>254</v>
      </c>
      <c r="U205" t="s">
        <v>254</v>
      </c>
      <c r="V205" t="s">
        <v>254</v>
      </c>
      <c r="W205">
        <v>1639.8</v>
      </c>
      <c r="X205">
        <v>5993.14</v>
      </c>
      <c r="Y205">
        <v>7061.68</v>
      </c>
      <c r="Z205" s="27">
        <f t="shared" si="3"/>
        <v>14694.62</v>
      </c>
    </row>
    <row r="206" spans="1:26" hidden="1">
      <c r="A206" t="s">
        <v>3155</v>
      </c>
      <c r="B206" t="s">
        <v>2461</v>
      </c>
      <c r="C206" t="s">
        <v>629</v>
      </c>
      <c r="D206" t="s">
        <v>57</v>
      </c>
      <c r="E206" t="s">
        <v>58</v>
      </c>
      <c r="F206">
        <v>12053888</v>
      </c>
      <c r="G206" s="111">
        <v>44953</v>
      </c>
      <c r="H206" t="s">
        <v>1612</v>
      </c>
      <c r="I206" t="s">
        <v>255</v>
      </c>
      <c r="J206" t="s">
        <v>249</v>
      </c>
      <c r="K206" t="s">
        <v>250</v>
      </c>
      <c r="L206" t="s">
        <v>251</v>
      </c>
      <c r="M206" t="s">
        <v>3154</v>
      </c>
      <c r="N206" t="s">
        <v>3154</v>
      </c>
      <c r="O206" s="111">
        <v>44953</v>
      </c>
      <c r="P206" t="s">
        <v>252</v>
      </c>
      <c r="Q206" t="s">
        <v>253</v>
      </c>
      <c r="R206" s="111">
        <v>44953</v>
      </c>
      <c r="S206" t="s">
        <v>254</v>
      </c>
      <c r="T206" t="s">
        <v>254</v>
      </c>
      <c r="U206" t="s">
        <v>254</v>
      </c>
      <c r="V206" t="s">
        <v>254</v>
      </c>
      <c r="W206">
        <v>1300</v>
      </c>
      <c r="X206">
        <v>7747</v>
      </c>
      <c r="Y206">
        <v>7532.99</v>
      </c>
      <c r="Z206" s="27">
        <f t="shared" si="3"/>
        <v>16579.989999999998</v>
      </c>
    </row>
    <row r="207" spans="1:26" hidden="1">
      <c r="A207" t="s">
        <v>3155</v>
      </c>
      <c r="B207" t="s">
        <v>2461</v>
      </c>
      <c r="C207" t="s">
        <v>629</v>
      </c>
      <c r="D207" t="s">
        <v>57</v>
      </c>
      <c r="E207" t="s">
        <v>58</v>
      </c>
      <c r="F207">
        <v>12055318</v>
      </c>
      <c r="G207" s="111">
        <v>44953</v>
      </c>
      <c r="H207" t="s">
        <v>1613</v>
      </c>
      <c r="I207" t="s">
        <v>255</v>
      </c>
      <c r="J207" t="s">
        <v>249</v>
      </c>
      <c r="K207" t="s">
        <v>250</v>
      </c>
      <c r="L207" t="s">
        <v>251</v>
      </c>
      <c r="M207" t="s">
        <v>3154</v>
      </c>
      <c r="N207" t="s">
        <v>3154</v>
      </c>
      <c r="O207" s="111">
        <v>44953</v>
      </c>
      <c r="P207" t="s">
        <v>252</v>
      </c>
      <c r="Q207" t="s">
        <v>253</v>
      </c>
      <c r="R207">
        <v>44956</v>
      </c>
      <c r="S207" t="s">
        <v>254</v>
      </c>
      <c r="T207" t="s">
        <v>254</v>
      </c>
      <c r="U207" t="s">
        <v>254</v>
      </c>
      <c r="V207" t="s">
        <v>254</v>
      </c>
      <c r="W207">
        <v>417.6</v>
      </c>
      <c r="X207">
        <v>13653.1</v>
      </c>
      <c r="Y207">
        <v>15696.8</v>
      </c>
      <c r="Z207" s="27">
        <f t="shared" si="3"/>
        <v>29767.5</v>
      </c>
    </row>
    <row r="208" spans="1:26" hidden="1">
      <c r="A208" t="s">
        <v>3155</v>
      </c>
      <c r="B208" t="s">
        <v>2461</v>
      </c>
      <c r="C208" t="s">
        <v>629</v>
      </c>
      <c r="D208" t="s">
        <v>57</v>
      </c>
      <c r="E208" t="s">
        <v>58</v>
      </c>
      <c r="F208">
        <v>12120898</v>
      </c>
      <c r="G208" s="111">
        <v>44970</v>
      </c>
      <c r="H208" t="s">
        <v>2465</v>
      </c>
      <c r="I208" t="s">
        <v>248</v>
      </c>
      <c r="J208" t="s">
        <v>259</v>
      </c>
      <c r="K208" t="s">
        <v>250</v>
      </c>
      <c r="L208" t="s">
        <v>251</v>
      </c>
      <c r="M208" t="s">
        <v>3154</v>
      </c>
      <c r="N208" t="s">
        <v>3154</v>
      </c>
      <c r="O208" s="111">
        <v>44970</v>
      </c>
      <c r="P208" t="s">
        <v>252</v>
      </c>
      <c r="Q208" t="s">
        <v>253</v>
      </c>
      <c r="R208" s="111">
        <v>44973</v>
      </c>
      <c r="S208" t="s">
        <v>254</v>
      </c>
      <c r="T208" t="s">
        <v>254</v>
      </c>
      <c r="U208" t="s">
        <v>254</v>
      </c>
      <c r="V208" t="s">
        <v>254</v>
      </c>
      <c r="W208">
        <v>0</v>
      </c>
      <c r="X208">
        <v>2712</v>
      </c>
      <c r="Y208">
        <v>7961</v>
      </c>
      <c r="Z208" s="27">
        <f t="shared" si="3"/>
        <v>10673</v>
      </c>
    </row>
    <row r="209" spans="1:26" hidden="1">
      <c r="A209" t="s">
        <v>3155</v>
      </c>
      <c r="B209" t="s">
        <v>2461</v>
      </c>
      <c r="C209" t="s">
        <v>629</v>
      </c>
      <c r="D209" t="s">
        <v>57</v>
      </c>
      <c r="E209" t="s">
        <v>58</v>
      </c>
      <c r="F209">
        <v>12128127</v>
      </c>
      <c r="G209" s="111">
        <v>44972</v>
      </c>
      <c r="H209" t="s">
        <v>2466</v>
      </c>
      <c r="I209" t="s">
        <v>255</v>
      </c>
      <c r="J209" t="s">
        <v>249</v>
      </c>
      <c r="K209" t="s">
        <v>268</v>
      </c>
      <c r="L209" t="s">
        <v>251</v>
      </c>
      <c r="M209" t="s">
        <v>3154</v>
      </c>
      <c r="N209" t="s">
        <v>3154</v>
      </c>
      <c r="O209" s="111">
        <v>44972</v>
      </c>
      <c r="P209" t="s">
        <v>252</v>
      </c>
      <c r="Q209" t="s">
        <v>253</v>
      </c>
      <c r="R209" s="111">
        <v>44974</v>
      </c>
      <c r="S209" t="s">
        <v>254</v>
      </c>
      <c r="T209" t="s">
        <v>254</v>
      </c>
      <c r="U209" t="s">
        <v>254</v>
      </c>
      <c r="V209" t="s">
        <v>254</v>
      </c>
      <c r="W209">
        <v>0</v>
      </c>
      <c r="X209">
        <v>6911.68</v>
      </c>
      <c r="Y209">
        <v>22633.01</v>
      </c>
      <c r="Z209" s="27">
        <f t="shared" si="3"/>
        <v>29544.69</v>
      </c>
    </row>
    <row r="210" spans="1:26" hidden="1">
      <c r="A210" t="s">
        <v>3155</v>
      </c>
      <c r="B210" t="s">
        <v>2461</v>
      </c>
      <c r="C210" t="s">
        <v>629</v>
      </c>
      <c r="D210" t="s">
        <v>57</v>
      </c>
      <c r="E210" t="s">
        <v>58</v>
      </c>
      <c r="F210">
        <v>12128925</v>
      </c>
      <c r="G210" s="111">
        <v>44972</v>
      </c>
      <c r="H210" t="s">
        <v>2467</v>
      </c>
      <c r="I210" t="s">
        <v>248</v>
      </c>
      <c r="J210" t="s">
        <v>259</v>
      </c>
      <c r="K210" t="s">
        <v>250</v>
      </c>
      <c r="L210" t="s">
        <v>251</v>
      </c>
      <c r="M210" t="s">
        <v>3154</v>
      </c>
      <c r="N210" t="s">
        <v>3154</v>
      </c>
      <c r="O210" s="111">
        <v>44972</v>
      </c>
      <c r="P210" t="s">
        <v>252</v>
      </c>
      <c r="Q210" t="s">
        <v>253</v>
      </c>
      <c r="R210" s="111">
        <v>44981</v>
      </c>
      <c r="S210" t="s">
        <v>254</v>
      </c>
      <c r="T210" t="s">
        <v>254</v>
      </c>
      <c r="U210" t="s">
        <v>254</v>
      </c>
      <c r="V210" t="s">
        <v>254</v>
      </c>
      <c r="W210">
        <v>0</v>
      </c>
      <c r="X210">
        <v>18.5</v>
      </c>
      <c r="Y210">
        <v>8762</v>
      </c>
      <c r="Z210" s="27">
        <f t="shared" si="3"/>
        <v>8780.5</v>
      </c>
    </row>
    <row r="211" spans="1:26" hidden="1">
      <c r="A211" t="s">
        <v>3155</v>
      </c>
      <c r="B211" t="s">
        <v>2461</v>
      </c>
      <c r="C211" t="s">
        <v>629</v>
      </c>
      <c r="D211" t="s">
        <v>57</v>
      </c>
      <c r="E211" t="s">
        <v>58</v>
      </c>
      <c r="F211">
        <v>12129060</v>
      </c>
      <c r="G211" s="111">
        <v>44972</v>
      </c>
      <c r="H211" t="s">
        <v>2468</v>
      </c>
      <c r="I211" t="s">
        <v>248</v>
      </c>
      <c r="J211" t="s">
        <v>259</v>
      </c>
      <c r="K211" t="s">
        <v>250</v>
      </c>
      <c r="L211" t="s">
        <v>251</v>
      </c>
      <c r="M211" t="s">
        <v>3154</v>
      </c>
      <c r="N211" t="s">
        <v>3154</v>
      </c>
      <c r="O211" s="111">
        <v>44972</v>
      </c>
      <c r="P211" t="s">
        <v>252</v>
      </c>
      <c r="Q211" t="s">
        <v>253</v>
      </c>
      <c r="R211" s="111">
        <v>44981</v>
      </c>
      <c r="S211" t="s">
        <v>254</v>
      </c>
      <c r="T211" t="s">
        <v>254</v>
      </c>
      <c r="U211" t="s">
        <v>254</v>
      </c>
      <c r="V211" t="s">
        <v>254</v>
      </c>
      <c r="W211">
        <v>0</v>
      </c>
      <c r="X211">
        <v>0</v>
      </c>
      <c r="Y211">
        <v>7720</v>
      </c>
      <c r="Z211" s="27">
        <f t="shared" si="3"/>
        <v>7720</v>
      </c>
    </row>
    <row r="212" spans="1:26" hidden="1">
      <c r="A212" t="s">
        <v>3155</v>
      </c>
      <c r="B212" t="s">
        <v>2461</v>
      </c>
      <c r="C212" t="s">
        <v>629</v>
      </c>
      <c r="D212" t="s">
        <v>57</v>
      </c>
      <c r="E212" t="s">
        <v>58</v>
      </c>
      <c r="F212">
        <v>12137952</v>
      </c>
      <c r="G212" s="111">
        <v>44973</v>
      </c>
      <c r="H212" t="s">
        <v>2469</v>
      </c>
      <c r="I212" t="s">
        <v>255</v>
      </c>
      <c r="J212" t="s">
        <v>249</v>
      </c>
      <c r="K212" t="s">
        <v>250</v>
      </c>
      <c r="L212" t="s">
        <v>251</v>
      </c>
      <c r="M212" t="s">
        <v>3154</v>
      </c>
      <c r="N212" t="s">
        <v>3154</v>
      </c>
      <c r="O212" s="111">
        <v>44973</v>
      </c>
      <c r="P212" t="s">
        <v>252</v>
      </c>
      <c r="Q212" t="s">
        <v>253</v>
      </c>
      <c r="R212" s="111">
        <v>44974</v>
      </c>
      <c r="S212" t="s">
        <v>254</v>
      </c>
      <c r="T212" t="s">
        <v>254</v>
      </c>
      <c r="U212" t="s">
        <v>254</v>
      </c>
      <c r="V212" t="s">
        <v>254</v>
      </c>
      <c r="W212">
        <v>0</v>
      </c>
      <c r="X212">
        <v>8787</v>
      </c>
      <c r="Y212">
        <v>16954.830000000002</v>
      </c>
      <c r="Z212" s="27">
        <f t="shared" si="3"/>
        <v>25741.83</v>
      </c>
    </row>
    <row r="213" spans="1:26" hidden="1">
      <c r="A213" t="s">
        <v>3155</v>
      </c>
      <c r="B213" t="s">
        <v>2461</v>
      </c>
      <c r="C213" t="s">
        <v>629</v>
      </c>
      <c r="D213" t="s">
        <v>57</v>
      </c>
      <c r="E213" t="s">
        <v>58</v>
      </c>
      <c r="F213">
        <v>12142638</v>
      </c>
      <c r="G213" s="111">
        <v>44974</v>
      </c>
      <c r="H213" t="s">
        <v>2470</v>
      </c>
      <c r="I213" t="s">
        <v>255</v>
      </c>
      <c r="J213" t="s">
        <v>3154</v>
      </c>
      <c r="K213" t="s">
        <v>3154</v>
      </c>
      <c r="L213" t="s">
        <v>251</v>
      </c>
      <c r="M213" t="s">
        <v>3154</v>
      </c>
      <c r="N213" t="s">
        <v>3154</v>
      </c>
      <c r="O213" s="111">
        <v>44974</v>
      </c>
      <c r="P213" t="s">
        <v>252</v>
      </c>
      <c r="Q213" t="s">
        <v>263</v>
      </c>
      <c r="R213" s="111">
        <v>44977</v>
      </c>
      <c r="S213" t="s">
        <v>254</v>
      </c>
      <c r="T213" t="s">
        <v>254</v>
      </c>
      <c r="U213" t="s">
        <v>254</v>
      </c>
      <c r="V213" t="s">
        <v>254</v>
      </c>
      <c r="W213">
        <v>0</v>
      </c>
      <c r="X213">
        <v>6</v>
      </c>
      <c r="Y213">
        <v>0</v>
      </c>
      <c r="Z213" s="27">
        <f t="shared" si="3"/>
        <v>6</v>
      </c>
    </row>
    <row r="214" spans="1:26">
      <c r="A214" t="s">
        <v>3155</v>
      </c>
      <c r="B214" t="s">
        <v>2461</v>
      </c>
      <c r="C214" t="s">
        <v>629</v>
      </c>
      <c r="D214" t="s">
        <v>57</v>
      </c>
      <c r="E214" t="s">
        <v>58</v>
      </c>
      <c r="F214">
        <v>12201715</v>
      </c>
      <c r="G214" s="111">
        <v>44991</v>
      </c>
      <c r="H214" t="s">
        <v>3217</v>
      </c>
      <c r="I214" t="s">
        <v>256</v>
      </c>
      <c r="J214" t="s">
        <v>249</v>
      </c>
      <c r="K214" t="s">
        <v>268</v>
      </c>
      <c r="L214" t="s">
        <v>251</v>
      </c>
      <c r="M214" t="s">
        <v>3154</v>
      </c>
      <c r="N214" t="s">
        <v>3154</v>
      </c>
      <c r="O214" s="111">
        <v>44991</v>
      </c>
      <c r="P214" t="s">
        <v>252</v>
      </c>
      <c r="Q214" t="s">
        <v>253</v>
      </c>
      <c r="R214" s="111">
        <v>44992</v>
      </c>
      <c r="S214" t="s">
        <v>254</v>
      </c>
      <c r="T214" t="s">
        <v>254</v>
      </c>
      <c r="U214" t="s">
        <v>254</v>
      </c>
      <c r="V214" t="s">
        <v>254</v>
      </c>
      <c r="W214">
        <v>0</v>
      </c>
      <c r="X214">
        <v>0</v>
      </c>
      <c r="Y214">
        <v>5442.3</v>
      </c>
      <c r="Z214" s="27">
        <f t="shared" si="3"/>
        <v>5442.3</v>
      </c>
    </row>
    <row r="215" spans="1:26">
      <c r="A215" t="s">
        <v>3155</v>
      </c>
      <c r="B215" t="s">
        <v>2461</v>
      </c>
      <c r="C215" t="s">
        <v>629</v>
      </c>
      <c r="D215" t="s">
        <v>57</v>
      </c>
      <c r="E215" t="s">
        <v>58</v>
      </c>
      <c r="F215">
        <v>12209770</v>
      </c>
      <c r="G215" s="111">
        <v>44995</v>
      </c>
      <c r="H215" t="s">
        <v>3218</v>
      </c>
      <c r="I215" t="s">
        <v>255</v>
      </c>
      <c r="J215" t="s">
        <v>249</v>
      </c>
      <c r="K215" t="s">
        <v>250</v>
      </c>
      <c r="L215" t="s">
        <v>251</v>
      </c>
      <c r="M215" t="s">
        <v>3154</v>
      </c>
      <c r="N215" t="s">
        <v>3154</v>
      </c>
      <c r="O215" s="111">
        <v>44995</v>
      </c>
      <c r="P215" t="s">
        <v>252</v>
      </c>
      <c r="Q215" t="s">
        <v>253</v>
      </c>
      <c r="R215" s="111">
        <v>44999</v>
      </c>
      <c r="S215" t="s">
        <v>254</v>
      </c>
      <c r="T215" t="s">
        <v>254</v>
      </c>
      <c r="U215" t="s">
        <v>254</v>
      </c>
      <c r="V215" t="s">
        <v>254</v>
      </c>
      <c r="W215">
        <v>0</v>
      </c>
      <c r="X215">
        <v>0</v>
      </c>
      <c r="Y215">
        <v>4001.12</v>
      </c>
      <c r="Z215" s="27">
        <f t="shared" si="3"/>
        <v>4001.12</v>
      </c>
    </row>
    <row r="216" spans="1:26" hidden="1">
      <c r="A216" t="s">
        <v>3155</v>
      </c>
      <c r="B216" t="s">
        <v>2461</v>
      </c>
      <c r="C216" t="s">
        <v>629</v>
      </c>
      <c r="D216" t="s">
        <v>343</v>
      </c>
      <c r="E216" t="s">
        <v>54</v>
      </c>
      <c r="F216">
        <v>12110329</v>
      </c>
      <c r="G216" s="111">
        <v>44966</v>
      </c>
      <c r="H216" t="s">
        <v>2471</v>
      </c>
      <c r="I216" t="s">
        <v>248</v>
      </c>
      <c r="J216" t="s">
        <v>259</v>
      </c>
      <c r="K216" t="s">
        <v>268</v>
      </c>
      <c r="L216" t="s">
        <v>251</v>
      </c>
      <c r="M216" t="s">
        <v>3154</v>
      </c>
      <c r="N216" t="s">
        <v>3154</v>
      </c>
      <c r="O216" s="111">
        <v>44966</v>
      </c>
      <c r="P216" t="s">
        <v>252</v>
      </c>
      <c r="Q216" t="s">
        <v>253</v>
      </c>
      <c r="R216" s="111">
        <v>44971</v>
      </c>
      <c r="S216" t="s">
        <v>254</v>
      </c>
      <c r="T216" t="s">
        <v>254</v>
      </c>
      <c r="U216" t="s">
        <v>254</v>
      </c>
      <c r="V216" t="s">
        <v>254</v>
      </c>
      <c r="W216">
        <v>0</v>
      </c>
      <c r="X216">
        <v>87.4</v>
      </c>
      <c r="Y216">
        <v>1495</v>
      </c>
      <c r="Z216" s="27">
        <f t="shared" si="3"/>
        <v>1582.4</v>
      </c>
    </row>
    <row r="217" spans="1:26" hidden="1">
      <c r="A217" t="s">
        <v>3155</v>
      </c>
      <c r="B217" t="s">
        <v>2461</v>
      </c>
      <c r="C217" t="s">
        <v>629</v>
      </c>
      <c r="D217" t="s">
        <v>344</v>
      </c>
      <c r="E217" t="s">
        <v>54</v>
      </c>
      <c r="F217">
        <v>9863407</v>
      </c>
      <c r="G217" s="111">
        <v>44950</v>
      </c>
      <c r="H217" t="s">
        <v>1614</v>
      </c>
      <c r="I217" t="s">
        <v>255</v>
      </c>
      <c r="J217" t="s">
        <v>249</v>
      </c>
      <c r="K217" t="s">
        <v>268</v>
      </c>
      <c r="L217" t="s">
        <v>251</v>
      </c>
      <c r="M217" t="s">
        <v>3154</v>
      </c>
      <c r="N217" t="s">
        <v>3154</v>
      </c>
      <c r="O217" s="111">
        <v>44950</v>
      </c>
      <c r="P217" t="s">
        <v>252</v>
      </c>
      <c r="Q217" t="s">
        <v>253</v>
      </c>
      <c r="R217" s="111">
        <v>44952</v>
      </c>
      <c r="S217" t="s">
        <v>254</v>
      </c>
      <c r="T217" t="s">
        <v>254</v>
      </c>
      <c r="U217" t="s">
        <v>254</v>
      </c>
      <c r="V217" t="s">
        <v>254</v>
      </c>
      <c r="W217">
        <v>4713.22</v>
      </c>
      <c r="X217">
        <v>41568.080000000002</v>
      </c>
      <c r="Y217">
        <v>46080.92</v>
      </c>
      <c r="Z217" s="27">
        <f t="shared" si="3"/>
        <v>92362.22</v>
      </c>
    </row>
    <row r="218" spans="1:26" hidden="1">
      <c r="A218" t="s">
        <v>3155</v>
      </c>
      <c r="B218" t="s">
        <v>2461</v>
      </c>
      <c r="C218" t="s">
        <v>629</v>
      </c>
      <c r="D218" t="s">
        <v>1053</v>
      </c>
      <c r="E218" t="s">
        <v>54</v>
      </c>
      <c r="F218">
        <v>12114900</v>
      </c>
      <c r="G218" s="111">
        <v>44967</v>
      </c>
      <c r="H218" t="s">
        <v>2472</v>
      </c>
      <c r="I218" t="s">
        <v>260</v>
      </c>
      <c r="J218" t="s">
        <v>3154</v>
      </c>
      <c r="K218" t="s">
        <v>3154</v>
      </c>
      <c r="L218" t="s">
        <v>251</v>
      </c>
      <c r="M218" t="s">
        <v>3154</v>
      </c>
      <c r="N218" t="s">
        <v>3154</v>
      </c>
      <c r="O218" s="111">
        <v>44967</v>
      </c>
      <c r="P218" t="s">
        <v>252</v>
      </c>
      <c r="Q218" t="s">
        <v>263</v>
      </c>
      <c r="R218" s="111">
        <v>44970</v>
      </c>
      <c r="S218" t="s">
        <v>254</v>
      </c>
      <c r="T218" t="s">
        <v>254</v>
      </c>
      <c r="U218" t="s">
        <v>254</v>
      </c>
      <c r="V218" t="s">
        <v>254</v>
      </c>
      <c r="W218">
        <v>0</v>
      </c>
      <c r="X218">
        <v>506.55</v>
      </c>
      <c r="Y218">
        <v>0</v>
      </c>
      <c r="Z218" s="27">
        <f t="shared" si="3"/>
        <v>506.55</v>
      </c>
    </row>
    <row r="219" spans="1:26" hidden="1">
      <c r="A219" t="s">
        <v>3155</v>
      </c>
      <c r="B219" t="s">
        <v>2473</v>
      </c>
      <c r="C219" t="s">
        <v>943</v>
      </c>
      <c r="D219" t="s">
        <v>57</v>
      </c>
      <c r="E219" t="s">
        <v>58</v>
      </c>
      <c r="F219">
        <v>11969499</v>
      </c>
      <c r="G219" s="111">
        <v>44930</v>
      </c>
      <c r="H219" t="s">
        <v>1615</v>
      </c>
      <c r="I219" t="s">
        <v>255</v>
      </c>
      <c r="J219" t="s">
        <v>249</v>
      </c>
      <c r="K219" t="s">
        <v>331</v>
      </c>
      <c r="L219" t="s">
        <v>251</v>
      </c>
      <c r="M219" t="s">
        <v>3154</v>
      </c>
      <c r="N219" t="s">
        <v>3154</v>
      </c>
      <c r="O219" s="111">
        <v>44930</v>
      </c>
      <c r="P219" t="s">
        <v>252</v>
      </c>
      <c r="Q219" t="s">
        <v>253</v>
      </c>
      <c r="R219" s="111">
        <v>44936</v>
      </c>
      <c r="S219" t="s">
        <v>254</v>
      </c>
      <c r="T219" t="s">
        <v>254</v>
      </c>
      <c r="U219" t="s">
        <v>254</v>
      </c>
      <c r="V219" t="s">
        <v>254</v>
      </c>
      <c r="W219">
        <v>119</v>
      </c>
      <c r="X219">
        <v>0</v>
      </c>
      <c r="Y219">
        <v>276.5</v>
      </c>
      <c r="Z219" s="27">
        <f t="shared" si="3"/>
        <v>395.5</v>
      </c>
    </row>
    <row r="220" spans="1:26" hidden="1">
      <c r="A220" t="s">
        <v>3155</v>
      </c>
      <c r="B220" t="s">
        <v>2474</v>
      </c>
      <c r="C220" t="s">
        <v>1616</v>
      </c>
      <c r="D220" t="s">
        <v>1527</v>
      </c>
      <c r="E220" t="s">
        <v>1528</v>
      </c>
      <c r="F220">
        <v>4298177</v>
      </c>
      <c r="G220" s="111">
        <v>44963</v>
      </c>
      <c r="H220" t="s">
        <v>2475</v>
      </c>
      <c r="I220" t="s">
        <v>255</v>
      </c>
      <c r="J220" t="s">
        <v>249</v>
      </c>
      <c r="K220" t="s">
        <v>250</v>
      </c>
      <c r="L220" t="s">
        <v>251</v>
      </c>
      <c r="M220" t="s">
        <v>3154</v>
      </c>
      <c r="N220" t="s">
        <v>3154</v>
      </c>
      <c r="O220" s="111">
        <v>44963</v>
      </c>
      <c r="P220" t="s">
        <v>252</v>
      </c>
      <c r="Q220" t="s">
        <v>253</v>
      </c>
      <c r="R220" s="111">
        <v>44980</v>
      </c>
      <c r="S220" t="s">
        <v>254</v>
      </c>
      <c r="T220" t="s">
        <v>254</v>
      </c>
      <c r="U220" t="s">
        <v>254</v>
      </c>
      <c r="V220" t="s">
        <v>254</v>
      </c>
      <c r="W220">
        <v>0</v>
      </c>
      <c r="X220">
        <v>105</v>
      </c>
      <c r="Y220">
        <v>340</v>
      </c>
      <c r="Z220" s="27">
        <f t="shared" si="3"/>
        <v>445</v>
      </c>
    </row>
    <row r="221" spans="1:26" hidden="1">
      <c r="A221" t="s">
        <v>3155</v>
      </c>
      <c r="B221" t="s">
        <v>2474</v>
      </c>
      <c r="C221" t="s">
        <v>1616</v>
      </c>
      <c r="D221" t="s">
        <v>1527</v>
      </c>
      <c r="E221" t="s">
        <v>1528</v>
      </c>
      <c r="F221">
        <v>12049768</v>
      </c>
      <c r="G221" s="111">
        <v>44956</v>
      </c>
      <c r="H221" t="s">
        <v>1617</v>
      </c>
      <c r="I221" t="s">
        <v>255</v>
      </c>
      <c r="J221" t="s">
        <v>3154</v>
      </c>
      <c r="K221" t="s">
        <v>3154</v>
      </c>
      <c r="L221" t="s">
        <v>251</v>
      </c>
      <c r="M221" t="s">
        <v>3154</v>
      </c>
      <c r="N221" t="s">
        <v>3154</v>
      </c>
      <c r="O221" s="111">
        <v>44957</v>
      </c>
      <c r="P221" t="s">
        <v>252</v>
      </c>
      <c r="Q221" t="s">
        <v>253</v>
      </c>
      <c r="R221" s="111">
        <v>44980</v>
      </c>
      <c r="S221" t="s">
        <v>254</v>
      </c>
      <c r="T221" t="s">
        <v>254</v>
      </c>
      <c r="U221" t="s">
        <v>254</v>
      </c>
      <c r="V221" t="s">
        <v>254</v>
      </c>
      <c r="W221">
        <v>0</v>
      </c>
      <c r="X221">
        <v>2</v>
      </c>
      <c r="Y221">
        <v>35</v>
      </c>
      <c r="Z221" s="27">
        <f t="shared" si="3"/>
        <v>37</v>
      </c>
    </row>
    <row r="222" spans="1:26" hidden="1">
      <c r="A222" t="s">
        <v>3155</v>
      </c>
      <c r="B222" t="s">
        <v>2474</v>
      </c>
      <c r="C222" t="s">
        <v>1616</v>
      </c>
      <c r="D222" t="s">
        <v>1527</v>
      </c>
      <c r="E222" t="s">
        <v>1528</v>
      </c>
      <c r="F222">
        <v>12105563</v>
      </c>
      <c r="G222" s="111">
        <v>44965</v>
      </c>
      <c r="H222" t="s">
        <v>2476</v>
      </c>
      <c r="I222" t="s">
        <v>248</v>
      </c>
      <c r="J222" t="s">
        <v>259</v>
      </c>
      <c r="K222" t="s">
        <v>250</v>
      </c>
      <c r="L222" t="s">
        <v>251</v>
      </c>
      <c r="M222" t="s">
        <v>3154</v>
      </c>
      <c r="N222" t="s">
        <v>3154</v>
      </c>
      <c r="O222" s="111">
        <v>44966</v>
      </c>
      <c r="P222" t="s">
        <v>252</v>
      </c>
      <c r="Q222" t="s">
        <v>253</v>
      </c>
      <c r="R222">
        <v>44970</v>
      </c>
      <c r="S222" t="s">
        <v>254</v>
      </c>
      <c r="T222" t="s">
        <v>254</v>
      </c>
      <c r="U222" t="s">
        <v>254</v>
      </c>
      <c r="V222" t="s">
        <v>254</v>
      </c>
      <c r="W222">
        <v>0</v>
      </c>
      <c r="X222">
        <v>6264</v>
      </c>
      <c r="Y222">
        <v>16486.349999999999</v>
      </c>
      <c r="Z222" s="27">
        <f t="shared" si="3"/>
        <v>22750.35</v>
      </c>
    </row>
    <row r="223" spans="1:26">
      <c r="A223" t="s">
        <v>3155</v>
      </c>
      <c r="B223" t="s">
        <v>2474</v>
      </c>
      <c r="C223" t="s">
        <v>1616</v>
      </c>
      <c r="D223" t="s">
        <v>1527</v>
      </c>
      <c r="E223" t="s">
        <v>1528</v>
      </c>
      <c r="F223">
        <v>12171946</v>
      </c>
      <c r="G223" s="111">
        <v>44985</v>
      </c>
      <c r="H223" t="s">
        <v>3219</v>
      </c>
      <c r="I223" t="s">
        <v>255</v>
      </c>
      <c r="J223" t="s">
        <v>249</v>
      </c>
      <c r="K223" t="s">
        <v>250</v>
      </c>
      <c r="L223" t="s">
        <v>251</v>
      </c>
      <c r="M223" t="s">
        <v>3154</v>
      </c>
      <c r="N223" t="s">
        <v>3154</v>
      </c>
      <c r="O223" s="111">
        <v>44986</v>
      </c>
      <c r="P223" t="s">
        <v>252</v>
      </c>
      <c r="Q223" t="s">
        <v>253</v>
      </c>
      <c r="R223" s="111">
        <v>44988</v>
      </c>
      <c r="S223" t="s">
        <v>254</v>
      </c>
      <c r="T223" t="s">
        <v>254</v>
      </c>
      <c r="U223" t="s">
        <v>254</v>
      </c>
      <c r="V223" t="s">
        <v>254</v>
      </c>
      <c r="W223">
        <v>0</v>
      </c>
      <c r="X223">
        <v>0</v>
      </c>
      <c r="Y223">
        <v>1</v>
      </c>
      <c r="Z223" s="27">
        <f t="shared" si="3"/>
        <v>1</v>
      </c>
    </row>
    <row r="224" spans="1:26">
      <c r="A224" t="s">
        <v>3155</v>
      </c>
      <c r="B224" t="s">
        <v>2474</v>
      </c>
      <c r="C224" t="s">
        <v>1616</v>
      </c>
      <c r="D224" t="s">
        <v>1527</v>
      </c>
      <c r="E224" t="s">
        <v>1528</v>
      </c>
      <c r="F224">
        <v>12184331</v>
      </c>
      <c r="G224" s="111">
        <v>44994</v>
      </c>
      <c r="H224" t="s">
        <v>3220</v>
      </c>
      <c r="I224" t="s">
        <v>255</v>
      </c>
      <c r="J224" t="s">
        <v>249</v>
      </c>
      <c r="K224" t="s">
        <v>250</v>
      </c>
      <c r="L224" t="s">
        <v>251</v>
      </c>
      <c r="M224" t="s">
        <v>3154</v>
      </c>
      <c r="N224" t="s">
        <v>3154</v>
      </c>
      <c r="O224" s="111">
        <v>44994</v>
      </c>
      <c r="P224" t="s">
        <v>252</v>
      </c>
      <c r="Q224" t="s">
        <v>257</v>
      </c>
      <c r="R224">
        <v>44995</v>
      </c>
      <c r="S224" t="s">
        <v>254</v>
      </c>
      <c r="T224" t="s">
        <v>254</v>
      </c>
      <c r="U224" t="s">
        <v>254</v>
      </c>
      <c r="V224" t="s">
        <v>254</v>
      </c>
      <c r="W224">
        <v>0</v>
      </c>
      <c r="X224">
        <v>0</v>
      </c>
      <c r="Y224">
        <v>0</v>
      </c>
      <c r="Z224" s="27">
        <f t="shared" si="3"/>
        <v>0</v>
      </c>
    </row>
    <row r="225" spans="1:26">
      <c r="A225" t="s">
        <v>3155</v>
      </c>
      <c r="B225" t="s">
        <v>2474</v>
      </c>
      <c r="C225" t="s">
        <v>1616</v>
      </c>
      <c r="D225" t="s">
        <v>1527</v>
      </c>
      <c r="E225" t="s">
        <v>1528</v>
      </c>
      <c r="F225">
        <v>12184603</v>
      </c>
      <c r="G225" s="111">
        <v>44986</v>
      </c>
      <c r="H225" t="s">
        <v>3221</v>
      </c>
      <c r="I225" t="s">
        <v>255</v>
      </c>
      <c r="J225" t="s">
        <v>249</v>
      </c>
      <c r="K225" t="s">
        <v>250</v>
      </c>
      <c r="L225" t="s">
        <v>251</v>
      </c>
      <c r="M225" t="s">
        <v>3154</v>
      </c>
      <c r="N225" t="s">
        <v>3154</v>
      </c>
      <c r="O225" s="111">
        <v>44987</v>
      </c>
      <c r="P225" t="s">
        <v>252</v>
      </c>
      <c r="Q225" t="s">
        <v>253</v>
      </c>
      <c r="R225">
        <v>44991</v>
      </c>
      <c r="S225" t="s">
        <v>254</v>
      </c>
      <c r="T225" t="s">
        <v>254</v>
      </c>
      <c r="U225" t="s">
        <v>254</v>
      </c>
      <c r="V225" t="s">
        <v>254</v>
      </c>
      <c r="W225">
        <v>0</v>
      </c>
      <c r="X225">
        <v>0</v>
      </c>
      <c r="Y225">
        <v>6654.75</v>
      </c>
      <c r="Z225" s="27">
        <f t="shared" si="3"/>
        <v>6654.75</v>
      </c>
    </row>
    <row r="226" spans="1:26">
      <c r="A226" t="s">
        <v>3155</v>
      </c>
      <c r="B226" t="s">
        <v>2474</v>
      </c>
      <c r="C226" t="s">
        <v>1616</v>
      </c>
      <c r="D226" t="s">
        <v>1527</v>
      </c>
      <c r="E226" t="s">
        <v>1528</v>
      </c>
      <c r="F226">
        <v>12202911</v>
      </c>
      <c r="G226" s="111">
        <v>44992</v>
      </c>
      <c r="H226" t="s">
        <v>3222</v>
      </c>
      <c r="I226" t="s">
        <v>255</v>
      </c>
      <c r="J226" t="s">
        <v>249</v>
      </c>
      <c r="K226" t="s">
        <v>250</v>
      </c>
      <c r="L226" t="s">
        <v>251</v>
      </c>
      <c r="M226" t="s">
        <v>3154</v>
      </c>
      <c r="N226" t="s">
        <v>3154</v>
      </c>
      <c r="O226" s="111">
        <v>44993</v>
      </c>
      <c r="P226" t="s">
        <v>252</v>
      </c>
      <c r="Q226" t="s">
        <v>253</v>
      </c>
      <c r="R226" s="111">
        <v>44994</v>
      </c>
      <c r="S226" t="s">
        <v>254</v>
      </c>
      <c r="T226" t="s">
        <v>254</v>
      </c>
      <c r="U226" t="s">
        <v>254</v>
      </c>
      <c r="V226" t="s">
        <v>254</v>
      </c>
      <c r="W226">
        <v>0</v>
      </c>
      <c r="X226">
        <v>0</v>
      </c>
      <c r="Y226">
        <v>362.4</v>
      </c>
      <c r="Z226" s="27">
        <f t="shared" si="3"/>
        <v>362.4</v>
      </c>
    </row>
    <row r="227" spans="1:26">
      <c r="A227" t="s">
        <v>3155</v>
      </c>
      <c r="B227" t="s">
        <v>2474</v>
      </c>
      <c r="C227" t="s">
        <v>1616</v>
      </c>
      <c r="D227" t="s">
        <v>1527</v>
      </c>
      <c r="E227" t="s">
        <v>1528</v>
      </c>
      <c r="F227">
        <v>12208865</v>
      </c>
      <c r="G227" s="111">
        <v>44993</v>
      </c>
      <c r="H227" t="s">
        <v>3223</v>
      </c>
      <c r="I227" t="s">
        <v>255</v>
      </c>
      <c r="J227" t="s">
        <v>249</v>
      </c>
      <c r="K227" t="s">
        <v>250</v>
      </c>
      <c r="L227" t="s">
        <v>251</v>
      </c>
      <c r="M227" t="s">
        <v>3154</v>
      </c>
      <c r="N227" t="s">
        <v>3154</v>
      </c>
      <c r="O227" s="111">
        <v>44994</v>
      </c>
      <c r="P227" t="s">
        <v>252</v>
      </c>
      <c r="Q227" t="s">
        <v>253</v>
      </c>
      <c r="R227" s="111">
        <v>45005</v>
      </c>
      <c r="S227" t="s">
        <v>254</v>
      </c>
      <c r="T227" t="s">
        <v>254</v>
      </c>
      <c r="U227" t="s">
        <v>254</v>
      </c>
      <c r="V227" t="s">
        <v>254</v>
      </c>
      <c r="W227">
        <v>0</v>
      </c>
      <c r="X227">
        <v>0</v>
      </c>
      <c r="Y227">
        <v>102</v>
      </c>
      <c r="Z227" s="27">
        <f t="shared" si="3"/>
        <v>102</v>
      </c>
    </row>
    <row r="228" spans="1:26">
      <c r="A228" t="s">
        <v>3155</v>
      </c>
      <c r="B228" t="s">
        <v>2474</v>
      </c>
      <c r="C228" t="s">
        <v>1616</v>
      </c>
      <c r="D228" t="s">
        <v>1527</v>
      </c>
      <c r="E228" t="s">
        <v>1528</v>
      </c>
      <c r="F228">
        <v>12230783</v>
      </c>
      <c r="G228" s="111">
        <v>45009</v>
      </c>
      <c r="H228" t="s">
        <v>3224</v>
      </c>
      <c r="I228" t="s">
        <v>271</v>
      </c>
      <c r="J228" t="s">
        <v>249</v>
      </c>
      <c r="K228" t="s">
        <v>250</v>
      </c>
      <c r="L228" t="s">
        <v>251</v>
      </c>
      <c r="M228" t="s">
        <v>3154</v>
      </c>
      <c r="N228" t="s">
        <v>3154</v>
      </c>
      <c r="O228" s="111">
        <v>45009</v>
      </c>
      <c r="P228" t="s">
        <v>252</v>
      </c>
      <c r="Q228" t="s">
        <v>253</v>
      </c>
      <c r="R228" s="111">
        <v>45012</v>
      </c>
      <c r="S228" t="s">
        <v>254</v>
      </c>
      <c r="T228" t="s">
        <v>254</v>
      </c>
      <c r="U228" t="s">
        <v>254</v>
      </c>
      <c r="V228" t="s">
        <v>254</v>
      </c>
      <c r="W228">
        <v>0</v>
      </c>
      <c r="X228">
        <v>0</v>
      </c>
      <c r="Y228">
        <v>1874.68</v>
      </c>
      <c r="Z228" s="27">
        <f t="shared" si="3"/>
        <v>1874.68</v>
      </c>
    </row>
    <row r="229" spans="1:26">
      <c r="A229" t="s">
        <v>3155</v>
      </c>
      <c r="B229" t="s">
        <v>2474</v>
      </c>
      <c r="C229" t="s">
        <v>1616</v>
      </c>
      <c r="D229" t="s">
        <v>1527</v>
      </c>
      <c r="E229" t="s">
        <v>1528</v>
      </c>
      <c r="F229">
        <v>12236012</v>
      </c>
      <c r="G229" s="111">
        <v>45000</v>
      </c>
      <c r="H229" t="s">
        <v>3225</v>
      </c>
      <c r="I229" t="s">
        <v>255</v>
      </c>
      <c r="J229" t="s">
        <v>249</v>
      </c>
      <c r="K229" t="s">
        <v>250</v>
      </c>
      <c r="L229" t="s">
        <v>251</v>
      </c>
      <c r="M229" t="s">
        <v>3154</v>
      </c>
      <c r="N229" t="s">
        <v>3154</v>
      </c>
      <c r="O229" s="111">
        <v>45001</v>
      </c>
      <c r="P229" t="s">
        <v>252</v>
      </c>
      <c r="Q229" t="s">
        <v>257</v>
      </c>
      <c r="R229" s="111">
        <v>45002</v>
      </c>
      <c r="S229" t="s">
        <v>254</v>
      </c>
      <c r="T229" t="s">
        <v>254</v>
      </c>
      <c r="U229" t="s">
        <v>254</v>
      </c>
      <c r="V229" t="s">
        <v>254</v>
      </c>
      <c r="W229">
        <v>0</v>
      </c>
      <c r="X229">
        <v>0</v>
      </c>
      <c r="Y229">
        <v>0</v>
      </c>
      <c r="Z229" s="27">
        <f t="shared" si="3"/>
        <v>0</v>
      </c>
    </row>
    <row r="230" spans="1:26">
      <c r="A230" t="s">
        <v>3155</v>
      </c>
      <c r="B230" t="s">
        <v>2474</v>
      </c>
      <c r="C230" t="s">
        <v>1616</v>
      </c>
      <c r="D230" t="s">
        <v>3226</v>
      </c>
      <c r="E230" t="s">
        <v>1528</v>
      </c>
      <c r="F230">
        <v>12173179</v>
      </c>
      <c r="G230" s="111">
        <v>44985</v>
      </c>
      <c r="H230" t="s">
        <v>3227</v>
      </c>
      <c r="I230" t="s">
        <v>255</v>
      </c>
      <c r="J230" t="s">
        <v>249</v>
      </c>
      <c r="K230" t="s">
        <v>250</v>
      </c>
      <c r="L230" t="s">
        <v>251</v>
      </c>
      <c r="M230" t="s">
        <v>3154</v>
      </c>
      <c r="N230" t="s">
        <v>3154</v>
      </c>
      <c r="O230" s="111">
        <v>44986</v>
      </c>
      <c r="P230" t="s">
        <v>252</v>
      </c>
      <c r="Q230" t="s">
        <v>253</v>
      </c>
      <c r="R230" s="111">
        <v>44993</v>
      </c>
      <c r="S230" t="s">
        <v>254</v>
      </c>
      <c r="T230" t="s">
        <v>254</v>
      </c>
      <c r="U230" t="s">
        <v>254</v>
      </c>
      <c r="V230" t="s">
        <v>254</v>
      </c>
      <c r="W230">
        <v>0</v>
      </c>
      <c r="X230">
        <v>0</v>
      </c>
      <c r="Y230">
        <v>2215</v>
      </c>
      <c r="Z230" s="27">
        <f t="shared" si="3"/>
        <v>2215</v>
      </c>
    </row>
    <row r="231" spans="1:26" hidden="1">
      <c r="A231" t="s">
        <v>3155</v>
      </c>
      <c r="B231" t="s">
        <v>2474</v>
      </c>
      <c r="C231" t="s">
        <v>1616</v>
      </c>
      <c r="D231" t="s">
        <v>2477</v>
      </c>
      <c r="E231" t="s">
        <v>1528</v>
      </c>
      <c r="F231">
        <v>5869039</v>
      </c>
      <c r="G231" s="111">
        <v>44973</v>
      </c>
      <c r="H231" t="s">
        <v>2478</v>
      </c>
      <c r="I231" t="s">
        <v>255</v>
      </c>
      <c r="J231" t="s">
        <v>249</v>
      </c>
      <c r="K231" t="s">
        <v>250</v>
      </c>
      <c r="L231" t="s">
        <v>251</v>
      </c>
      <c r="M231" t="s">
        <v>3154</v>
      </c>
      <c r="N231" t="s">
        <v>3154</v>
      </c>
      <c r="O231" s="111">
        <v>44977</v>
      </c>
      <c r="P231" t="s">
        <v>252</v>
      </c>
      <c r="Q231" t="s">
        <v>253</v>
      </c>
      <c r="R231" s="111">
        <v>44992</v>
      </c>
      <c r="S231" t="s">
        <v>254</v>
      </c>
      <c r="T231" t="s">
        <v>254</v>
      </c>
      <c r="U231" t="s">
        <v>254</v>
      </c>
      <c r="V231" t="s">
        <v>254</v>
      </c>
      <c r="W231">
        <v>0</v>
      </c>
      <c r="X231">
        <v>0</v>
      </c>
      <c r="Y231">
        <v>2680</v>
      </c>
      <c r="Z231" s="27">
        <f t="shared" si="3"/>
        <v>2680</v>
      </c>
    </row>
    <row r="232" spans="1:26">
      <c r="A232" t="s">
        <v>3155</v>
      </c>
      <c r="B232" t="s">
        <v>2474</v>
      </c>
      <c r="C232" t="s">
        <v>1616</v>
      </c>
      <c r="D232" t="s">
        <v>2477</v>
      </c>
      <c r="E232" t="s">
        <v>1528</v>
      </c>
      <c r="F232">
        <v>12225116</v>
      </c>
      <c r="G232" s="111">
        <v>44998</v>
      </c>
      <c r="H232" t="s">
        <v>3228</v>
      </c>
      <c r="I232" t="s">
        <v>255</v>
      </c>
      <c r="J232" t="s">
        <v>249</v>
      </c>
      <c r="K232" t="s">
        <v>250</v>
      </c>
      <c r="L232" t="s">
        <v>251</v>
      </c>
      <c r="M232" t="s">
        <v>3154</v>
      </c>
      <c r="N232" t="s">
        <v>3154</v>
      </c>
      <c r="O232" s="111">
        <v>45000</v>
      </c>
      <c r="P232" t="s">
        <v>252</v>
      </c>
      <c r="Q232" t="s">
        <v>253</v>
      </c>
      <c r="R232" s="111">
        <v>45007</v>
      </c>
      <c r="S232" t="s">
        <v>254</v>
      </c>
      <c r="T232" t="s">
        <v>254</v>
      </c>
      <c r="U232" t="s">
        <v>254</v>
      </c>
      <c r="V232" t="s">
        <v>254</v>
      </c>
      <c r="W232">
        <v>0</v>
      </c>
      <c r="X232">
        <v>0</v>
      </c>
      <c r="Y232">
        <v>4101.3999999999996</v>
      </c>
      <c r="Z232" s="27">
        <f t="shared" si="3"/>
        <v>4101.3999999999996</v>
      </c>
    </row>
    <row r="233" spans="1:26" hidden="1">
      <c r="A233" t="s">
        <v>3155</v>
      </c>
      <c r="B233" t="s">
        <v>2474</v>
      </c>
      <c r="C233" t="s">
        <v>1616</v>
      </c>
      <c r="D233" t="s">
        <v>2479</v>
      </c>
      <c r="E233" t="s">
        <v>1528</v>
      </c>
      <c r="F233">
        <v>12121306</v>
      </c>
      <c r="G233" s="111">
        <v>44970</v>
      </c>
      <c r="H233" t="s">
        <v>2480</v>
      </c>
      <c r="I233" t="s">
        <v>248</v>
      </c>
      <c r="J233" t="s">
        <v>259</v>
      </c>
      <c r="K233" t="s">
        <v>250</v>
      </c>
      <c r="L233" t="s">
        <v>251</v>
      </c>
      <c r="M233" t="s">
        <v>3154</v>
      </c>
      <c r="N233" t="s">
        <v>3154</v>
      </c>
      <c r="O233" s="111">
        <v>44972</v>
      </c>
      <c r="P233" t="s">
        <v>252</v>
      </c>
      <c r="Q233" t="s">
        <v>253</v>
      </c>
      <c r="R233" s="111">
        <v>44993</v>
      </c>
      <c r="S233" t="s">
        <v>254</v>
      </c>
      <c r="T233" t="s">
        <v>254</v>
      </c>
      <c r="U233" t="s">
        <v>254</v>
      </c>
      <c r="V233" t="s">
        <v>254</v>
      </c>
      <c r="W233">
        <v>0</v>
      </c>
      <c r="X233">
        <v>0</v>
      </c>
      <c r="Y233">
        <v>587.5</v>
      </c>
      <c r="Z233" s="27">
        <f t="shared" si="3"/>
        <v>587.5</v>
      </c>
    </row>
    <row r="234" spans="1:26">
      <c r="A234" t="s">
        <v>3155</v>
      </c>
      <c r="B234" t="s">
        <v>2481</v>
      </c>
      <c r="C234" t="s">
        <v>306</v>
      </c>
      <c r="D234" t="s">
        <v>264</v>
      </c>
      <c r="E234" t="s">
        <v>54</v>
      </c>
      <c r="F234">
        <v>5532971</v>
      </c>
      <c r="G234" s="111">
        <v>44987</v>
      </c>
      <c r="H234" t="s">
        <v>3229</v>
      </c>
      <c r="I234" t="s">
        <v>255</v>
      </c>
      <c r="J234" t="s">
        <v>249</v>
      </c>
      <c r="K234" t="s">
        <v>250</v>
      </c>
      <c r="L234" t="s">
        <v>707</v>
      </c>
      <c r="M234" t="s">
        <v>3154</v>
      </c>
      <c r="N234" t="s">
        <v>3154</v>
      </c>
      <c r="O234" s="111">
        <v>44988</v>
      </c>
      <c r="P234" t="s">
        <v>252</v>
      </c>
      <c r="Q234" t="s">
        <v>253</v>
      </c>
      <c r="R234" s="111">
        <v>44994</v>
      </c>
      <c r="S234" t="s">
        <v>254</v>
      </c>
      <c r="T234" t="s">
        <v>254</v>
      </c>
      <c r="U234" t="s">
        <v>254</v>
      </c>
      <c r="V234" t="s">
        <v>254</v>
      </c>
      <c r="W234">
        <v>0</v>
      </c>
      <c r="X234">
        <v>0</v>
      </c>
      <c r="Y234">
        <v>1312</v>
      </c>
      <c r="Z234" s="27">
        <f t="shared" si="3"/>
        <v>1312</v>
      </c>
    </row>
    <row r="235" spans="1:26" hidden="1">
      <c r="A235" t="s">
        <v>3155</v>
      </c>
      <c r="B235" t="s">
        <v>2481</v>
      </c>
      <c r="C235" t="s">
        <v>306</v>
      </c>
      <c r="D235" t="s">
        <v>264</v>
      </c>
      <c r="E235" t="s">
        <v>54</v>
      </c>
      <c r="F235">
        <v>12126447</v>
      </c>
      <c r="G235" s="111">
        <v>44971</v>
      </c>
      <c r="H235" t="s">
        <v>2482</v>
      </c>
      <c r="I235" t="s">
        <v>248</v>
      </c>
      <c r="J235" t="s">
        <v>259</v>
      </c>
      <c r="K235" t="s">
        <v>250</v>
      </c>
      <c r="L235" t="s">
        <v>251</v>
      </c>
      <c r="M235" t="s">
        <v>3154</v>
      </c>
      <c r="N235" t="s">
        <v>3154</v>
      </c>
      <c r="O235" s="111">
        <v>44972</v>
      </c>
      <c r="P235" t="s">
        <v>252</v>
      </c>
      <c r="Q235" t="s">
        <v>253</v>
      </c>
      <c r="R235">
        <v>44987</v>
      </c>
      <c r="S235" t="s">
        <v>254</v>
      </c>
      <c r="T235" t="s">
        <v>254</v>
      </c>
      <c r="U235" t="s">
        <v>254</v>
      </c>
      <c r="V235" t="s">
        <v>254</v>
      </c>
      <c r="W235">
        <v>0</v>
      </c>
      <c r="X235">
        <v>0</v>
      </c>
      <c r="Y235">
        <v>11031.2</v>
      </c>
      <c r="Z235" s="27">
        <f t="shared" si="3"/>
        <v>11031.2</v>
      </c>
    </row>
    <row r="236" spans="1:26" hidden="1">
      <c r="A236" t="s">
        <v>3155</v>
      </c>
      <c r="B236" t="s">
        <v>2481</v>
      </c>
      <c r="C236" t="s">
        <v>306</v>
      </c>
      <c r="D236" t="s">
        <v>264</v>
      </c>
      <c r="E236" t="s">
        <v>54</v>
      </c>
      <c r="F236">
        <v>12137594</v>
      </c>
      <c r="G236" s="111">
        <v>44973</v>
      </c>
      <c r="H236" t="s">
        <v>2483</v>
      </c>
      <c r="I236" t="s">
        <v>255</v>
      </c>
      <c r="J236" t="s">
        <v>249</v>
      </c>
      <c r="K236" t="s">
        <v>250</v>
      </c>
      <c r="L236" t="s">
        <v>251</v>
      </c>
      <c r="M236" t="s">
        <v>3154</v>
      </c>
      <c r="N236" t="s">
        <v>3154</v>
      </c>
      <c r="O236" s="111">
        <v>44980</v>
      </c>
      <c r="P236" t="s">
        <v>252</v>
      </c>
      <c r="Q236" t="s">
        <v>253</v>
      </c>
      <c r="R236" s="111">
        <v>44981</v>
      </c>
      <c r="S236" t="s">
        <v>254</v>
      </c>
      <c r="T236" t="s">
        <v>254</v>
      </c>
      <c r="U236" t="s">
        <v>254</v>
      </c>
      <c r="V236" t="s">
        <v>254</v>
      </c>
      <c r="W236">
        <v>0</v>
      </c>
      <c r="X236">
        <v>253</v>
      </c>
      <c r="Y236">
        <v>1869.5</v>
      </c>
      <c r="Z236" s="27">
        <f t="shared" si="3"/>
        <v>2122.5</v>
      </c>
    </row>
    <row r="237" spans="1:26" hidden="1">
      <c r="A237" t="s">
        <v>3155</v>
      </c>
      <c r="B237" t="s">
        <v>2481</v>
      </c>
      <c r="C237" t="s">
        <v>306</v>
      </c>
      <c r="D237" t="s">
        <v>264</v>
      </c>
      <c r="E237" t="s">
        <v>54</v>
      </c>
      <c r="F237">
        <v>12151515</v>
      </c>
      <c r="G237" s="111">
        <v>44980</v>
      </c>
      <c r="H237" t="s">
        <v>2484</v>
      </c>
      <c r="I237" t="s">
        <v>255</v>
      </c>
      <c r="J237" t="s">
        <v>249</v>
      </c>
      <c r="K237" t="s">
        <v>268</v>
      </c>
      <c r="L237" t="s">
        <v>251</v>
      </c>
      <c r="M237" t="s">
        <v>3154</v>
      </c>
      <c r="N237" t="s">
        <v>3154</v>
      </c>
      <c r="O237" s="111">
        <v>44981</v>
      </c>
      <c r="P237" t="s">
        <v>252</v>
      </c>
      <c r="Q237" t="s">
        <v>253</v>
      </c>
      <c r="R237" s="111">
        <v>44987</v>
      </c>
      <c r="S237" t="s">
        <v>254</v>
      </c>
      <c r="T237" t="s">
        <v>254</v>
      </c>
      <c r="U237" t="s">
        <v>254</v>
      </c>
      <c r="V237" t="s">
        <v>254</v>
      </c>
      <c r="W237">
        <v>0</v>
      </c>
      <c r="X237">
        <v>0</v>
      </c>
      <c r="Y237">
        <v>2146.2199999999998</v>
      </c>
      <c r="Z237" s="27">
        <f t="shared" si="3"/>
        <v>2146.2199999999998</v>
      </c>
    </row>
    <row r="238" spans="1:26" hidden="1">
      <c r="A238" t="s">
        <v>3155</v>
      </c>
      <c r="B238" t="s">
        <v>2481</v>
      </c>
      <c r="C238" t="s">
        <v>306</v>
      </c>
      <c r="D238" t="s">
        <v>264</v>
      </c>
      <c r="E238" t="s">
        <v>54</v>
      </c>
      <c r="F238">
        <v>12152281</v>
      </c>
      <c r="G238" s="111">
        <v>44980</v>
      </c>
      <c r="H238" t="s">
        <v>2485</v>
      </c>
      <c r="I238" t="s">
        <v>255</v>
      </c>
      <c r="J238" t="s">
        <v>249</v>
      </c>
      <c r="K238" t="s">
        <v>250</v>
      </c>
      <c r="L238" t="s">
        <v>251</v>
      </c>
      <c r="M238" t="s">
        <v>3154</v>
      </c>
      <c r="N238" t="s">
        <v>3154</v>
      </c>
      <c r="O238" s="111">
        <v>44984</v>
      </c>
      <c r="P238" t="s">
        <v>252</v>
      </c>
      <c r="Q238" t="s">
        <v>253</v>
      </c>
      <c r="R238" s="111">
        <v>44987</v>
      </c>
      <c r="S238" t="s">
        <v>254</v>
      </c>
      <c r="T238" t="s">
        <v>254</v>
      </c>
      <c r="U238" t="s">
        <v>254</v>
      </c>
      <c r="V238" t="s">
        <v>254</v>
      </c>
      <c r="W238">
        <v>0</v>
      </c>
      <c r="X238">
        <v>0</v>
      </c>
      <c r="Y238">
        <v>1565</v>
      </c>
      <c r="Z238" s="27">
        <f t="shared" si="3"/>
        <v>1565</v>
      </c>
    </row>
    <row r="239" spans="1:26">
      <c r="A239" t="s">
        <v>3155</v>
      </c>
      <c r="B239" t="s">
        <v>2481</v>
      </c>
      <c r="C239" t="s">
        <v>306</v>
      </c>
      <c r="D239" t="s">
        <v>264</v>
      </c>
      <c r="E239" t="s">
        <v>54</v>
      </c>
      <c r="F239">
        <v>12173652</v>
      </c>
      <c r="G239" s="111">
        <v>44985</v>
      </c>
      <c r="H239" t="s">
        <v>3230</v>
      </c>
      <c r="I239" t="s">
        <v>255</v>
      </c>
      <c r="J239" t="s">
        <v>249</v>
      </c>
      <c r="K239" t="s">
        <v>250</v>
      </c>
      <c r="L239" t="s">
        <v>251</v>
      </c>
      <c r="M239" t="s">
        <v>3154</v>
      </c>
      <c r="N239" t="s">
        <v>3154</v>
      </c>
      <c r="O239" s="111">
        <v>44986</v>
      </c>
      <c r="P239" t="s">
        <v>252</v>
      </c>
      <c r="Q239" t="s">
        <v>253</v>
      </c>
      <c r="R239" s="111">
        <v>44988</v>
      </c>
      <c r="S239" t="s">
        <v>254</v>
      </c>
      <c r="T239" t="s">
        <v>254</v>
      </c>
      <c r="U239" t="s">
        <v>254</v>
      </c>
      <c r="V239" t="s">
        <v>254</v>
      </c>
      <c r="W239">
        <v>0</v>
      </c>
      <c r="X239">
        <v>0</v>
      </c>
      <c r="Y239">
        <v>7683.5</v>
      </c>
      <c r="Z239" s="27">
        <f t="shared" si="3"/>
        <v>7683.5</v>
      </c>
    </row>
    <row r="240" spans="1:26">
      <c r="A240" t="s">
        <v>3155</v>
      </c>
      <c r="B240" t="s">
        <v>2481</v>
      </c>
      <c r="C240" t="s">
        <v>306</v>
      </c>
      <c r="D240" t="s">
        <v>264</v>
      </c>
      <c r="E240" t="s">
        <v>54</v>
      </c>
      <c r="F240">
        <v>12236618</v>
      </c>
      <c r="G240" s="111">
        <v>45000</v>
      </c>
      <c r="H240" t="s">
        <v>3231</v>
      </c>
      <c r="I240" t="s">
        <v>255</v>
      </c>
      <c r="J240" t="s">
        <v>249</v>
      </c>
      <c r="K240" t="s">
        <v>250</v>
      </c>
      <c r="L240" t="s">
        <v>251</v>
      </c>
      <c r="M240" t="s">
        <v>3154</v>
      </c>
      <c r="N240" t="s">
        <v>3154</v>
      </c>
      <c r="O240" s="111">
        <v>45001</v>
      </c>
      <c r="P240" t="s">
        <v>252</v>
      </c>
      <c r="Q240" t="s">
        <v>253</v>
      </c>
      <c r="R240" s="111">
        <v>45002</v>
      </c>
      <c r="S240" t="s">
        <v>254</v>
      </c>
      <c r="T240" t="s">
        <v>254</v>
      </c>
      <c r="U240" t="s">
        <v>254</v>
      </c>
      <c r="V240" t="s">
        <v>254</v>
      </c>
      <c r="W240">
        <v>0</v>
      </c>
      <c r="X240">
        <v>0</v>
      </c>
      <c r="Y240">
        <v>5</v>
      </c>
      <c r="Z240" s="27">
        <f t="shared" si="3"/>
        <v>5</v>
      </c>
    </row>
    <row r="241" spans="1:26">
      <c r="A241" t="s">
        <v>3155</v>
      </c>
      <c r="B241" t="s">
        <v>2481</v>
      </c>
      <c r="C241" t="s">
        <v>306</v>
      </c>
      <c r="D241" t="s">
        <v>264</v>
      </c>
      <c r="E241" t="s">
        <v>54</v>
      </c>
      <c r="F241">
        <v>12273348</v>
      </c>
      <c r="G241" s="111">
        <v>45008</v>
      </c>
      <c r="H241" t="s">
        <v>3232</v>
      </c>
      <c r="I241" t="s">
        <v>271</v>
      </c>
      <c r="J241" t="s">
        <v>249</v>
      </c>
      <c r="K241" t="s">
        <v>250</v>
      </c>
      <c r="L241" t="s">
        <v>251</v>
      </c>
      <c r="M241" t="s">
        <v>3154</v>
      </c>
      <c r="N241" t="s">
        <v>3154</v>
      </c>
      <c r="O241" s="111">
        <v>45009</v>
      </c>
      <c r="P241" t="s">
        <v>252</v>
      </c>
      <c r="Q241" t="s">
        <v>257</v>
      </c>
      <c r="R241" s="111">
        <v>45013</v>
      </c>
      <c r="S241" t="s">
        <v>254</v>
      </c>
      <c r="T241" t="s">
        <v>254</v>
      </c>
      <c r="U241" t="s">
        <v>254</v>
      </c>
      <c r="V241" t="s">
        <v>254</v>
      </c>
      <c r="W241">
        <v>0</v>
      </c>
      <c r="X241">
        <v>0</v>
      </c>
      <c r="Y241">
        <v>0</v>
      </c>
      <c r="Z241" s="27">
        <f t="shared" si="3"/>
        <v>0</v>
      </c>
    </row>
    <row r="242" spans="1:26">
      <c r="A242" t="s">
        <v>3155</v>
      </c>
      <c r="B242" t="s">
        <v>2481</v>
      </c>
      <c r="C242" t="s">
        <v>306</v>
      </c>
      <c r="D242" t="s">
        <v>264</v>
      </c>
      <c r="E242" t="s">
        <v>54</v>
      </c>
      <c r="F242">
        <v>12274626</v>
      </c>
      <c r="G242" s="111">
        <v>45010</v>
      </c>
      <c r="H242" t="s">
        <v>3233</v>
      </c>
      <c r="I242" t="s">
        <v>271</v>
      </c>
      <c r="J242" t="s">
        <v>249</v>
      </c>
      <c r="K242" t="s">
        <v>250</v>
      </c>
      <c r="L242" t="s">
        <v>251</v>
      </c>
      <c r="M242" t="s">
        <v>3154</v>
      </c>
      <c r="N242" t="s">
        <v>3154</v>
      </c>
      <c r="O242" s="111">
        <v>45012</v>
      </c>
      <c r="P242" t="s">
        <v>252</v>
      </c>
      <c r="Q242" t="s">
        <v>257</v>
      </c>
      <c r="R242">
        <v>45013</v>
      </c>
      <c r="S242" t="s">
        <v>254</v>
      </c>
      <c r="T242" t="s">
        <v>254</v>
      </c>
      <c r="U242" t="s">
        <v>254</v>
      </c>
      <c r="V242" t="s">
        <v>254</v>
      </c>
      <c r="W242">
        <v>0</v>
      </c>
      <c r="X242">
        <v>0</v>
      </c>
      <c r="Y242">
        <v>0</v>
      </c>
      <c r="Z242" s="27">
        <f t="shared" si="3"/>
        <v>0</v>
      </c>
    </row>
    <row r="243" spans="1:26" hidden="1">
      <c r="A243" t="s">
        <v>3155</v>
      </c>
      <c r="B243" t="s">
        <v>2481</v>
      </c>
      <c r="C243" t="s">
        <v>306</v>
      </c>
      <c r="D243" t="s">
        <v>57</v>
      </c>
      <c r="E243" t="s">
        <v>58</v>
      </c>
      <c r="F243">
        <v>12100727</v>
      </c>
      <c r="G243" s="111">
        <v>44964</v>
      </c>
      <c r="H243" t="s">
        <v>2486</v>
      </c>
      <c r="I243" t="s">
        <v>255</v>
      </c>
      <c r="J243" t="s">
        <v>249</v>
      </c>
      <c r="K243" t="s">
        <v>250</v>
      </c>
      <c r="L243" t="s">
        <v>251</v>
      </c>
      <c r="M243" t="s">
        <v>3154</v>
      </c>
      <c r="N243" t="s">
        <v>3154</v>
      </c>
      <c r="O243" s="111">
        <v>44964</v>
      </c>
      <c r="P243" t="s">
        <v>252</v>
      </c>
      <c r="Q243" t="s">
        <v>253</v>
      </c>
      <c r="R243">
        <v>44965</v>
      </c>
      <c r="S243" t="s">
        <v>254</v>
      </c>
      <c r="T243" t="s">
        <v>254</v>
      </c>
      <c r="U243" t="s">
        <v>254</v>
      </c>
      <c r="V243" t="s">
        <v>254</v>
      </c>
      <c r="W243">
        <v>0</v>
      </c>
      <c r="X243">
        <v>331</v>
      </c>
      <c r="Y243">
        <v>10.5</v>
      </c>
      <c r="Z243" s="27">
        <f t="shared" si="3"/>
        <v>341.5</v>
      </c>
    </row>
    <row r="244" spans="1:26" hidden="1">
      <c r="A244" t="s">
        <v>3155</v>
      </c>
      <c r="B244" t="s">
        <v>2481</v>
      </c>
      <c r="C244" t="s">
        <v>306</v>
      </c>
      <c r="D244" t="s">
        <v>53</v>
      </c>
      <c r="E244" t="s">
        <v>54</v>
      </c>
      <c r="F244">
        <v>5319615</v>
      </c>
      <c r="G244" s="111">
        <v>44937</v>
      </c>
      <c r="H244" t="s">
        <v>1618</v>
      </c>
      <c r="I244" t="s">
        <v>260</v>
      </c>
      <c r="J244" t="s">
        <v>3154</v>
      </c>
      <c r="K244" t="s">
        <v>3154</v>
      </c>
      <c r="L244" t="s">
        <v>251</v>
      </c>
      <c r="M244" t="s">
        <v>3154</v>
      </c>
      <c r="N244" t="s">
        <v>3154</v>
      </c>
      <c r="O244" s="111">
        <v>44942</v>
      </c>
      <c r="P244" t="s">
        <v>252</v>
      </c>
      <c r="Q244" t="s">
        <v>263</v>
      </c>
      <c r="R244" s="111">
        <v>44953</v>
      </c>
      <c r="S244" t="s">
        <v>254</v>
      </c>
      <c r="T244" t="s">
        <v>254</v>
      </c>
      <c r="U244" t="s">
        <v>254</v>
      </c>
      <c r="V244" t="s">
        <v>254</v>
      </c>
      <c r="W244">
        <v>300.01</v>
      </c>
      <c r="X244">
        <v>0</v>
      </c>
      <c r="Y244">
        <v>0</v>
      </c>
      <c r="Z244" s="27">
        <f t="shared" si="3"/>
        <v>300.01</v>
      </c>
    </row>
    <row r="245" spans="1:26" hidden="1">
      <c r="A245" t="s">
        <v>3155</v>
      </c>
      <c r="B245" t="s">
        <v>2481</v>
      </c>
      <c r="C245" t="s">
        <v>306</v>
      </c>
      <c r="D245" t="s">
        <v>53</v>
      </c>
      <c r="E245" t="s">
        <v>54</v>
      </c>
      <c r="F245">
        <v>11974112</v>
      </c>
      <c r="G245" s="111">
        <v>44931</v>
      </c>
      <c r="H245" t="s">
        <v>1620</v>
      </c>
      <c r="I245" t="s">
        <v>260</v>
      </c>
      <c r="J245" t="s">
        <v>249</v>
      </c>
      <c r="K245" t="s">
        <v>250</v>
      </c>
      <c r="L245" t="s">
        <v>251</v>
      </c>
      <c r="M245" t="s">
        <v>3154</v>
      </c>
      <c r="N245" t="s">
        <v>3154</v>
      </c>
      <c r="O245" s="111">
        <v>44935</v>
      </c>
      <c r="P245" t="s">
        <v>252</v>
      </c>
      <c r="Q245" t="s">
        <v>257</v>
      </c>
      <c r="R245" s="111"/>
      <c r="S245" t="s">
        <v>254</v>
      </c>
      <c r="T245" t="s">
        <v>254</v>
      </c>
      <c r="U245" t="s">
        <v>254</v>
      </c>
      <c r="V245" t="s">
        <v>254</v>
      </c>
      <c r="W245">
        <v>0</v>
      </c>
      <c r="X245">
        <v>0</v>
      </c>
      <c r="Y245">
        <v>0</v>
      </c>
      <c r="Z245" s="27">
        <f t="shared" si="3"/>
        <v>0</v>
      </c>
    </row>
    <row r="246" spans="1:26">
      <c r="A246" t="s">
        <v>3155</v>
      </c>
      <c r="B246" t="s">
        <v>2892</v>
      </c>
      <c r="C246" t="s">
        <v>306</v>
      </c>
      <c r="D246" t="s">
        <v>53</v>
      </c>
      <c r="E246" t="s">
        <v>54</v>
      </c>
      <c r="F246">
        <v>11992296</v>
      </c>
      <c r="G246" s="111">
        <v>44986</v>
      </c>
      <c r="H246" t="s">
        <v>3234</v>
      </c>
      <c r="I246" t="s">
        <v>248</v>
      </c>
      <c r="J246" t="s">
        <v>249</v>
      </c>
      <c r="K246" t="s">
        <v>250</v>
      </c>
      <c r="L246" t="s">
        <v>251</v>
      </c>
      <c r="M246" t="s">
        <v>3154</v>
      </c>
      <c r="N246" t="s">
        <v>3154</v>
      </c>
      <c r="O246" s="111">
        <v>44987</v>
      </c>
      <c r="P246" t="s">
        <v>252</v>
      </c>
      <c r="Q246" t="s">
        <v>253</v>
      </c>
      <c r="R246" s="111">
        <v>44987</v>
      </c>
      <c r="S246" t="s">
        <v>254</v>
      </c>
      <c r="T246" t="s">
        <v>254</v>
      </c>
      <c r="U246" t="s">
        <v>254</v>
      </c>
      <c r="V246" t="s">
        <v>254</v>
      </c>
      <c r="W246">
        <v>0</v>
      </c>
      <c r="X246">
        <v>14774.6</v>
      </c>
      <c r="Y246">
        <v>35730.89</v>
      </c>
      <c r="Z246" s="27">
        <f t="shared" si="3"/>
        <v>50505.49</v>
      </c>
    </row>
    <row r="247" spans="1:26" hidden="1">
      <c r="A247" t="s">
        <v>3155</v>
      </c>
      <c r="B247" t="s">
        <v>164</v>
      </c>
      <c r="C247" t="s">
        <v>306</v>
      </c>
      <c r="D247" t="s">
        <v>53</v>
      </c>
      <c r="E247" t="s">
        <v>54</v>
      </c>
      <c r="F247">
        <v>12012534</v>
      </c>
      <c r="G247" s="111">
        <v>44949</v>
      </c>
      <c r="H247" t="s">
        <v>1621</v>
      </c>
      <c r="I247" t="s">
        <v>255</v>
      </c>
      <c r="J247" t="s">
        <v>249</v>
      </c>
      <c r="K247" t="s">
        <v>250</v>
      </c>
      <c r="L247" t="s">
        <v>251</v>
      </c>
      <c r="M247" t="s">
        <v>3154</v>
      </c>
      <c r="N247" t="s">
        <v>3154</v>
      </c>
      <c r="O247" s="111">
        <v>44950</v>
      </c>
      <c r="P247" t="s">
        <v>252</v>
      </c>
      <c r="Q247" t="s">
        <v>257</v>
      </c>
      <c r="R247" s="111">
        <v>44951</v>
      </c>
      <c r="S247" t="s">
        <v>254</v>
      </c>
      <c r="T247" t="s">
        <v>254</v>
      </c>
      <c r="U247" t="s">
        <v>254</v>
      </c>
      <c r="V247" t="s">
        <v>254</v>
      </c>
      <c r="W247">
        <v>0</v>
      </c>
      <c r="X247">
        <v>0</v>
      </c>
      <c r="Y247">
        <v>0</v>
      </c>
      <c r="Z247" s="27">
        <f t="shared" si="3"/>
        <v>0</v>
      </c>
    </row>
    <row r="248" spans="1:26" hidden="1">
      <c r="A248" t="s">
        <v>3155</v>
      </c>
      <c r="B248" t="s">
        <v>2481</v>
      </c>
      <c r="C248" t="s">
        <v>306</v>
      </c>
      <c r="D248" t="s">
        <v>53</v>
      </c>
      <c r="E248" t="s">
        <v>54</v>
      </c>
      <c r="F248">
        <v>12129380</v>
      </c>
      <c r="G248" s="111">
        <v>44972</v>
      </c>
      <c r="H248" t="s">
        <v>2487</v>
      </c>
      <c r="I248" t="s">
        <v>255</v>
      </c>
      <c r="J248" t="s">
        <v>249</v>
      </c>
      <c r="K248" t="s">
        <v>268</v>
      </c>
      <c r="L248" t="s">
        <v>251</v>
      </c>
      <c r="M248" t="s">
        <v>3154</v>
      </c>
      <c r="N248" t="s">
        <v>3154</v>
      </c>
      <c r="O248" s="111">
        <v>44977</v>
      </c>
      <c r="P248" t="s">
        <v>252</v>
      </c>
      <c r="Q248" t="s">
        <v>253</v>
      </c>
      <c r="R248" s="111">
        <v>44987</v>
      </c>
      <c r="S248" t="s">
        <v>254</v>
      </c>
      <c r="T248" t="s">
        <v>254</v>
      </c>
      <c r="U248" t="s">
        <v>254</v>
      </c>
      <c r="V248" t="s">
        <v>254</v>
      </c>
      <c r="W248">
        <v>0</v>
      </c>
      <c r="X248">
        <v>0</v>
      </c>
      <c r="Y248">
        <v>7474.14</v>
      </c>
      <c r="Z248" s="27">
        <f t="shared" si="3"/>
        <v>7474.14</v>
      </c>
    </row>
    <row r="249" spans="1:26">
      <c r="A249" t="s">
        <v>3155</v>
      </c>
      <c r="B249" t="s">
        <v>2481</v>
      </c>
      <c r="C249" t="s">
        <v>306</v>
      </c>
      <c r="D249" t="s">
        <v>53</v>
      </c>
      <c r="E249" t="s">
        <v>54</v>
      </c>
      <c r="F249">
        <v>12175202</v>
      </c>
      <c r="G249" s="111">
        <v>44985</v>
      </c>
      <c r="H249" t="s">
        <v>3235</v>
      </c>
      <c r="I249" t="s">
        <v>255</v>
      </c>
      <c r="J249" t="s">
        <v>249</v>
      </c>
      <c r="K249" t="s">
        <v>250</v>
      </c>
      <c r="L249" t="s">
        <v>251</v>
      </c>
      <c r="M249" t="s">
        <v>3154</v>
      </c>
      <c r="N249" t="s">
        <v>3154</v>
      </c>
      <c r="O249" s="111">
        <v>44986</v>
      </c>
      <c r="P249" t="s">
        <v>252</v>
      </c>
      <c r="Q249" t="s">
        <v>253</v>
      </c>
      <c r="R249" s="111">
        <v>44988</v>
      </c>
      <c r="S249" t="s">
        <v>254</v>
      </c>
      <c r="T249" t="s">
        <v>254</v>
      </c>
      <c r="U249" t="s">
        <v>254</v>
      </c>
      <c r="V249" t="s">
        <v>254</v>
      </c>
      <c r="W249">
        <v>0</v>
      </c>
      <c r="X249">
        <v>0</v>
      </c>
      <c r="Y249">
        <v>695</v>
      </c>
      <c r="Z249" s="27">
        <f t="shared" si="3"/>
        <v>695</v>
      </c>
    </row>
    <row r="250" spans="1:26">
      <c r="A250" t="s">
        <v>3155</v>
      </c>
      <c r="B250" t="s">
        <v>2481</v>
      </c>
      <c r="C250" t="s">
        <v>306</v>
      </c>
      <c r="D250" t="s">
        <v>53</v>
      </c>
      <c r="E250" t="s">
        <v>54</v>
      </c>
      <c r="F250">
        <v>12210347</v>
      </c>
      <c r="G250" s="111">
        <v>44993</v>
      </c>
      <c r="H250" t="s">
        <v>3236</v>
      </c>
      <c r="I250" t="s">
        <v>271</v>
      </c>
      <c r="J250" t="s">
        <v>249</v>
      </c>
      <c r="K250" t="s">
        <v>250</v>
      </c>
      <c r="L250" t="s">
        <v>251</v>
      </c>
      <c r="M250" t="s">
        <v>3154</v>
      </c>
      <c r="N250" t="s">
        <v>3154</v>
      </c>
      <c r="O250" s="111">
        <v>44994</v>
      </c>
      <c r="P250" t="s">
        <v>252</v>
      </c>
      <c r="Q250" t="s">
        <v>253</v>
      </c>
      <c r="R250" s="111">
        <v>45000</v>
      </c>
      <c r="S250" t="s">
        <v>254</v>
      </c>
      <c r="T250" t="s">
        <v>254</v>
      </c>
      <c r="U250" t="s">
        <v>254</v>
      </c>
      <c r="V250" t="s">
        <v>254</v>
      </c>
      <c r="W250">
        <v>0</v>
      </c>
      <c r="X250">
        <v>0</v>
      </c>
      <c r="Y250">
        <v>1</v>
      </c>
      <c r="Z250" s="27">
        <f t="shared" si="3"/>
        <v>1</v>
      </c>
    </row>
    <row r="251" spans="1:26">
      <c r="A251" t="s">
        <v>3155</v>
      </c>
      <c r="B251" t="s">
        <v>2481</v>
      </c>
      <c r="C251" t="s">
        <v>306</v>
      </c>
      <c r="D251" t="s">
        <v>53</v>
      </c>
      <c r="E251" t="s">
        <v>54</v>
      </c>
      <c r="F251">
        <v>12219816</v>
      </c>
      <c r="G251" s="111">
        <v>44995</v>
      </c>
      <c r="H251" t="s">
        <v>3237</v>
      </c>
      <c r="I251" t="s">
        <v>271</v>
      </c>
      <c r="J251" t="s">
        <v>249</v>
      </c>
      <c r="K251" t="s">
        <v>250</v>
      </c>
      <c r="L251" t="s">
        <v>251</v>
      </c>
      <c r="M251" t="s">
        <v>3154</v>
      </c>
      <c r="N251" t="s">
        <v>3154</v>
      </c>
      <c r="O251" s="111">
        <v>45008</v>
      </c>
      <c r="P251" t="s">
        <v>252</v>
      </c>
      <c r="Q251" t="s">
        <v>253</v>
      </c>
      <c r="R251" s="111">
        <v>45012</v>
      </c>
      <c r="S251" t="s">
        <v>254</v>
      </c>
      <c r="T251" t="s">
        <v>254</v>
      </c>
      <c r="U251" t="s">
        <v>254</v>
      </c>
      <c r="V251" t="s">
        <v>254</v>
      </c>
      <c r="W251">
        <v>0</v>
      </c>
      <c r="X251">
        <v>0</v>
      </c>
      <c r="Y251">
        <v>409.88</v>
      </c>
      <c r="Z251" s="27">
        <f t="shared" si="3"/>
        <v>409.88</v>
      </c>
    </row>
    <row r="252" spans="1:26">
      <c r="A252" t="s">
        <v>3155</v>
      </c>
      <c r="B252" t="s">
        <v>2481</v>
      </c>
      <c r="C252" t="s">
        <v>306</v>
      </c>
      <c r="D252" t="s">
        <v>53</v>
      </c>
      <c r="E252" t="s">
        <v>54</v>
      </c>
      <c r="F252">
        <v>12225387</v>
      </c>
      <c r="G252" s="111">
        <v>44998</v>
      </c>
      <c r="H252" t="s">
        <v>3238</v>
      </c>
      <c r="I252" t="s">
        <v>255</v>
      </c>
      <c r="J252" t="s">
        <v>249</v>
      </c>
      <c r="K252" t="s">
        <v>250</v>
      </c>
      <c r="L252" t="s">
        <v>251</v>
      </c>
      <c r="M252" t="s">
        <v>3154</v>
      </c>
      <c r="N252" t="s">
        <v>3154</v>
      </c>
      <c r="O252" s="111">
        <v>45000</v>
      </c>
      <c r="P252" t="s">
        <v>252</v>
      </c>
      <c r="Q252" t="s">
        <v>253</v>
      </c>
      <c r="R252" s="111">
        <v>45002</v>
      </c>
      <c r="S252" t="s">
        <v>254</v>
      </c>
      <c r="T252" t="s">
        <v>254</v>
      </c>
      <c r="U252" t="s">
        <v>254</v>
      </c>
      <c r="V252" t="s">
        <v>254</v>
      </c>
      <c r="W252">
        <v>0</v>
      </c>
      <c r="X252">
        <v>0</v>
      </c>
      <c r="Y252">
        <v>1.01</v>
      </c>
      <c r="Z252" s="27">
        <f t="shared" si="3"/>
        <v>1.01</v>
      </c>
    </row>
    <row r="253" spans="1:26">
      <c r="A253" t="s">
        <v>3155</v>
      </c>
      <c r="B253" t="s">
        <v>2481</v>
      </c>
      <c r="C253" t="s">
        <v>306</v>
      </c>
      <c r="D253" t="s">
        <v>53</v>
      </c>
      <c r="E253" t="s">
        <v>54</v>
      </c>
      <c r="F253">
        <v>12254999</v>
      </c>
      <c r="G253" s="111">
        <v>45006</v>
      </c>
      <c r="H253" t="s">
        <v>3239</v>
      </c>
      <c r="I253" t="s">
        <v>255</v>
      </c>
      <c r="J253" t="s">
        <v>249</v>
      </c>
      <c r="K253" t="s">
        <v>250</v>
      </c>
      <c r="L253" t="s">
        <v>251</v>
      </c>
      <c r="M253" t="s">
        <v>3154</v>
      </c>
      <c r="N253" t="s">
        <v>3154</v>
      </c>
      <c r="O253" s="111">
        <v>45007</v>
      </c>
      <c r="P253" t="s">
        <v>252</v>
      </c>
      <c r="Q253" t="s">
        <v>253</v>
      </c>
      <c r="R253" s="111">
        <v>45009</v>
      </c>
      <c r="S253" t="s">
        <v>254</v>
      </c>
      <c r="T253" t="s">
        <v>254</v>
      </c>
      <c r="U253" t="s">
        <v>254</v>
      </c>
      <c r="V253" t="s">
        <v>254</v>
      </c>
      <c r="W253">
        <v>0</v>
      </c>
      <c r="X253">
        <v>0</v>
      </c>
      <c r="Y253">
        <v>3246.5</v>
      </c>
      <c r="Z253" s="27">
        <f t="shared" si="3"/>
        <v>3246.5</v>
      </c>
    </row>
    <row r="254" spans="1:26" hidden="1">
      <c r="A254" t="s">
        <v>3155</v>
      </c>
      <c r="B254" t="s">
        <v>2481</v>
      </c>
      <c r="C254" t="s">
        <v>306</v>
      </c>
      <c r="D254" t="s">
        <v>277</v>
      </c>
      <c r="E254" t="s">
        <v>54</v>
      </c>
      <c r="F254">
        <v>12068043</v>
      </c>
      <c r="G254" s="111">
        <v>44957</v>
      </c>
      <c r="H254" t="s">
        <v>2488</v>
      </c>
      <c r="I254" t="s">
        <v>255</v>
      </c>
      <c r="J254" t="s">
        <v>249</v>
      </c>
      <c r="K254" t="s">
        <v>250</v>
      </c>
      <c r="L254" t="s">
        <v>251</v>
      </c>
      <c r="M254" t="s">
        <v>3154</v>
      </c>
      <c r="N254" t="s">
        <v>3154</v>
      </c>
      <c r="O254" s="111">
        <v>44958</v>
      </c>
      <c r="P254" t="s">
        <v>252</v>
      </c>
      <c r="Q254" t="s">
        <v>253</v>
      </c>
      <c r="R254" s="111">
        <v>44960</v>
      </c>
      <c r="S254" t="s">
        <v>254</v>
      </c>
      <c r="T254" t="s">
        <v>254</v>
      </c>
      <c r="U254" t="s">
        <v>254</v>
      </c>
      <c r="V254" t="s">
        <v>254</v>
      </c>
      <c r="W254">
        <v>0</v>
      </c>
      <c r="X254">
        <v>6243.51</v>
      </c>
      <c r="Y254">
        <v>4774.8900000000003</v>
      </c>
      <c r="Z254" s="27">
        <f t="shared" si="3"/>
        <v>11018.400000000001</v>
      </c>
    </row>
    <row r="255" spans="1:26" hidden="1">
      <c r="A255" t="s">
        <v>3155</v>
      </c>
      <c r="B255" t="s">
        <v>2481</v>
      </c>
      <c r="C255" t="s">
        <v>306</v>
      </c>
      <c r="D255" t="s">
        <v>277</v>
      </c>
      <c r="E255" t="s">
        <v>54</v>
      </c>
      <c r="F255">
        <v>12077919</v>
      </c>
      <c r="G255" s="111">
        <v>44958</v>
      </c>
      <c r="H255" t="s">
        <v>2489</v>
      </c>
      <c r="I255" t="s">
        <v>255</v>
      </c>
      <c r="J255" t="s">
        <v>249</v>
      </c>
      <c r="K255" t="s">
        <v>250</v>
      </c>
      <c r="L255" t="s">
        <v>251</v>
      </c>
      <c r="M255" t="s">
        <v>3154</v>
      </c>
      <c r="N255" t="s">
        <v>3154</v>
      </c>
      <c r="O255" s="111">
        <v>44960</v>
      </c>
      <c r="P255" t="s">
        <v>252</v>
      </c>
      <c r="Q255" t="s">
        <v>282</v>
      </c>
      <c r="R255">
        <v>44963</v>
      </c>
      <c r="S255" t="s">
        <v>254</v>
      </c>
      <c r="T255" t="s">
        <v>254</v>
      </c>
      <c r="U255" t="s">
        <v>254</v>
      </c>
      <c r="V255" t="s">
        <v>254</v>
      </c>
      <c r="W255">
        <v>0</v>
      </c>
      <c r="X255">
        <v>927</v>
      </c>
      <c r="Y255">
        <v>0</v>
      </c>
      <c r="Z255" s="27">
        <f t="shared" si="3"/>
        <v>927</v>
      </c>
    </row>
    <row r="256" spans="1:26" hidden="1">
      <c r="A256" t="s">
        <v>3155</v>
      </c>
      <c r="B256" t="s">
        <v>2481</v>
      </c>
      <c r="C256" t="s">
        <v>306</v>
      </c>
      <c r="D256" t="s">
        <v>1622</v>
      </c>
      <c r="E256" t="s">
        <v>54</v>
      </c>
      <c r="F256">
        <v>12010322</v>
      </c>
      <c r="G256" s="111">
        <v>44949</v>
      </c>
      <c r="H256" t="s">
        <v>1623</v>
      </c>
      <c r="I256" t="s">
        <v>255</v>
      </c>
      <c r="J256" t="s">
        <v>249</v>
      </c>
      <c r="K256" t="s">
        <v>250</v>
      </c>
      <c r="L256" t="s">
        <v>251</v>
      </c>
      <c r="M256" t="s">
        <v>3154</v>
      </c>
      <c r="N256" t="s">
        <v>3154</v>
      </c>
      <c r="O256" s="111">
        <v>44950</v>
      </c>
      <c r="P256" t="s">
        <v>252</v>
      </c>
      <c r="Q256" t="s">
        <v>253</v>
      </c>
      <c r="R256" s="111">
        <v>44980</v>
      </c>
      <c r="S256" t="s">
        <v>254</v>
      </c>
      <c r="T256" t="s">
        <v>254</v>
      </c>
      <c r="U256" t="s">
        <v>254</v>
      </c>
      <c r="V256" t="s">
        <v>254</v>
      </c>
      <c r="W256">
        <v>0</v>
      </c>
      <c r="X256">
        <v>0</v>
      </c>
      <c r="Y256">
        <v>1070</v>
      </c>
      <c r="Z256" s="27">
        <f t="shared" si="3"/>
        <v>1070</v>
      </c>
    </row>
    <row r="257" spans="1:26" hidden="1">
      <c r="A257" t="s">
        <v>3155</v>
      </c>
      <c r="B257" t="s">
        <v>2481</v>
      </c>
      <c r="C257" t="s">
        <v>306</v>
      </c>
      <c r="D257" t="s">
        <v>1622</v>
      </c>
      <c r="E257" t="s">
        <v>54</v>
      </c>
      <c r="F257">
        <v>12012309</v>
      </c>
      <c r="G257" s="111">
        <v>44943</v>
      </c>
      <c r="H257" t="s">
        <v>1624</v>
      </c>
      <c r="I257" t="s">
        <v>260</v>
      </c>
      <c r="J257" t="s">
        <v>249</v>
      </c>
      <c r="K257" t="s">
        <v>250</v>
      </c>
      <c r="L257" t="s">
        <v>251</v>
      </c>
      <c r="M257" t="s">
        <v>3154</v>
      </c>
      <c r="N257" t="s">
        <v>3154</v>
      </c>
      <c r="O257" s="111">
        <v>44946</v>
      </c>
      <c r="P257" t="s">
        <v>252</v>
      </c>
      <c r="Q257" t="s">
        <v>253</v>
      </c>
      <c r="R257" s="111">
        <v>44972</v>
      </c>
      <c r="S257" t="s">
        <v>254</v>
      </c>
      <c r="T257" t="s">
        <v>254</v>
      </c>
      <c r="U257" t="s">
        <v>254</v>
      </c>
      <c r="V257" t="s">
        <v>254</v>
      </c>
      <c r="W257">
        <v>0</v>
      </c>
      <c r="X257">
        <v>616</v>
      </c>
      <c r="Y257">
        <v>219</v>
      </c>
      <c r="Z257" s="27">
        <f t="shared" si="3"/>
        <v>835</v>
      </c>
    </row>
    <row r="258" spans="1:26" hidden="1">
      <c r="A258" t="s">
        <v>3155</v>
      </c>
      <c r="B258" t="s">
        <v>2490</v>
      </c>
      <c r="C258" t="s">
        <v>306</v>
      </c>
      <c r="D258" t="s">
        <v>1622</v>
      </c>
      <c r="E258" t="s">
        <v>54</v>
      </c>
      <c r="F258">
        <v>12042876</v>
      </c>
      <c r="G258" s="111">
        <v>44952</v>
      </c>
      <c r="H258" t="s">
        <v>1625</v>
      </c>
      <c r="I258" t="s">
        <v>255</v>
      </c>
      <c r="J258" t="s">
        <v>249</v>
      </c>
      <c r="K258" t="s">
        <v>250</v>
      </c>
      <c r="L258" t="s">
        <v>251</v>
      </c>
      <c r="M258" t="s">
        <v>3154</v>
      </c>
      <c r="N258" t="s">
        <v>3154</v>
      </c>
      <c r="O258" s="111">
        <v>44952</v>
      </c>
      <c r="P258" t="s">
        <v>252</v>
      </c>
      <c r="Q258" t="s">
        <v>282</v>
      </c>
      <c r="R258" s="111">
        <v>44953</v>
      </c>
      <c r="S258" t="s">
        <v>254</v>
      </c>
      <c r="T258" t="s">
        <v>254</v>
      </c>
      <c r="U258" t="s">
        <v>254</v>
      </c>
      <c r="V258" t="s">
        <v>254</v>
      </c>
      <c r="W258">
        <v>2</v>
      </c>
      <c r="X258">
        <v>175</v>
      </c>
      <c r="Y258">
        <v>0</v>
      </c>
      <c r="Z258" s="27">
        <f t="shared" si="3"/>
        <v>177</v>
      </c>
    </row>
    <row r="259" spans="1:26" hidden="1">
      <c r="A259" t="s">
        <v>3155</v>
      </c>
      <c r="B259" t="s">
        <v>2481</v>
      </c>
      <c r="C259" t="s">
        <v>306</v>
      </c>
      <c r="D259" t="s">
        <v>1622</v>
      </c>
      <c r="E259" t="s">
        <v>54</v>
      </c>
      <c r="F259">
        <v>12044783</v>
      </c>
      <c r="G259" s="111">
        <v>44951</v>
      </c>
      <c r="H259" t="s">
        <v>1626</v>
      </c>
      <c r="I259" t="s">
        <v>248</v>
      </c>
      <c r="J259" t="s">
        <v>249</v>
      </c>
      <c r="K259" t="s">
        <v>250</v>
      </c>
      <c r="L259" t="s">
        <v>251</v>
      </c>
      <c r="M259" t="s">
        <v>3154</v>
      </c>
      <c r="N259" t="s">
        <v>3154</v>
      </c>
      <c r="O259" s="111">
        <v>44952</v>
      </c>
      <c r="P259" t="s">
        <v>252</v>
      </c>
      <c r="Q259" t="s">
        <v>253</v>
      </c>
      <c r="R259" s="111">
        <v>44956</v>
      </c>
      <c r="S259" t="s">
        <v>254</v>
      </c>
      <c r="T259" t="s">
        <v>254</v>
      </c>
      <c r="U259" t="s">
        <v>254</v>
      </c>
      <c r="V259" t="s">
        <v>254</v>
      </c>
      <c r="W259">
        <v>0</v>
      </c>
      <c r="X259">
        <v>198.98</v>
      </c>
      <c r="Y259">
        <v>97.5</v>
      </c>
      <c r="Z259" s="27">
        <f t="shared" ref="Z259:Z322" si="4">SUM(W259:Y259)</f>
        <v>296.48</v>
      </c>
    </row>
    <row r="260" spans="1:26">
      <c r="A260" t="s">
        <v>3155</v>
      </c>
      <c r="B260" t="s">
        <v>2490</v>
      </c>
      <c r="C260" t="s">
        <v>306</v>
      </c>
      <c r="D260" t="s">
        <v>265</v>
      </c>
      <c r="E260" t="s">
        <v>54</v>
      </c>
      <c r="F260">
        <v>8139505</v>
      </c>
      <c r="G260" s="111">
        <v>44985</v>
      </c>
      <c r="H260" t="s">
        <v>3240</v>
      </c>
      <c r="I260" t="s">
        <v>255</v>
      </c>
      <c r="J260" t="s">
        <v>249</v>
      </c>
      <c r="K260" t="s">
        <v>250</v>
      </c>
      <c r="L260" t="s">
        <v>251</v>
      </c>
      <c r="M260" t="s">
        <v>3154</v>
      </c>
      <c r="N260" t="s">
        <v>3154</v>
      </c>
      <c r="O260" s="111">
        <v>44986</v>
      </c>
      <c r="P260" t="s">
        <v>252</v>
      </c>
      <c r="Q260" t="s">
        <v>253</v>
      </c>
      <c r="R260" s="111">
        <v>44988</v>
      </c>
      <c r="S260" t="s">
        <v>254</v>
      </c>
      <c r="T260" t="s">
        <v>254</v>
      </c>
      <c r="U260" t="s">
        <v>254</v>
      </c>
      <c r="V260" t="s">
        <v>254</v>
      </c>
      <c r="W260">
        <v>0</v>
      </c>
      <c r="X260">
        <v>0</v>
      </c>
      <c r="Y260">
        <v>55.02</v>
      </c>
      <c r="Z260" s="27">
        <f t="shared" si="4"/>
        <v>55.02</v>
      </c>
    </row>
    <row r="261" spans="1:26" hidden="1">
      <c r="A261" t="s">
        <v>3155</v>
      </c>
      <c r="B261" t="s">
        <v>2491</v>
      </c>
      <c r="C261" t="s">
        <v>945</v>
      </c>
      <c r="D261" t="s">
        <v>247</v>
      </c>
      <c r="E261" t="s">
        <v>54</v>
      </c>
      <c r="F261">
        <v>12120817</v>
      </c>
      <c r="G261" s="111">
        <v>44970</v>
      </c>
      <c r="H261" t="s">
        <v>2492</v>
      </c>
      <c r="I261" t="s">
        <v>248</v>
      </c>
      <c r="J261" t="s">
        <v>259</v>
      </c>
      <c r="K261" t="s">
        <v>250</v>
      </c>
      <c r="L261" t="s">
        <v>251</v>
      </c>
      <c r="M261" t="s">
        <v>3154</v>
      </c>
      <c r="N261" t="s">
        <v>3154</v>
      </c>
      <c r="O261" s="111">
        <v>44970</v>
      </c>
      <c r="P261" t="s">
        <v>252</v>
      </c>
      <c r="Q261" t="s">
        <v>253</v>
      </c>
      <c r="R261" s="111">
        <v>44973</v>
      </c>
      <c r="S261" t="s">
        <v>254</v>
      </c>
      <c r="T261" t="s">
        <v>254</v>
      </c>
      <c r="U261" t="s">
        <v>254</v>
      </c>
      <c r="V261" t="s">
        <v>254</v>
      </c>
      <c r="W261">
        <v>0</v>
      </c>
      <c r="X261">
        <v>882</v>
      </c>
      <c r="Y261">
        <v>3586.76</v>
      </c>
      <c r="Z261" s="27">
        <f t="shared" si="4"/>
        <v>4468.76</v>
      </c>
    </row>
    <row r="262" spans="1:26" hidden="1">
      <c r="A262" t="s">
        <v>3155</v>
      </c>
      <c r="B262" t="s">
        <v>2491</v>
      </c>
      <c r="C262" t="s">
        <v>945</v>
      </c>
      <c r="D262" t="s">
        <v>247</v>
      </c>
      <c r="E262" t="s">
        <v>54</v>
      </c>
      <c r="F262">
        <v>12121062</v>
      </c>
      <c r="G262" s="111">
        <v>44972</v>
      </c>
      <c r="H262" t="s">
        <v>2493</v>
      </c>
      <c r="I262" t="s">
        <v>248</v>
      </c>
      <c r="J262" t="s">
        <v>259</v>
      </c>
      <c r="K262" t="s">
        <v>268</v>
      </c>
      <c r="L262" t="s">
        <v>251</v>
      </c>
      <c r="M262" t="s">
        <v>3154</v>
      </c>
      <c r="N262" t="s">
        <v>3154</v>
      </c>
      <c r="O262" s="111">
        <v>44972</v>
      </c>
      <c r="P262" t="s">
        <v>252</v>
      </c>
      <c r="Q262" t="s">
        <v>253</v>
      </c>
      <c r="R262" s="111">
        <v>44988</v>
      </c>
      <c r="S262" t="s">
        <v>254</v>
      </c>
      <c r="T262" t="s">
        <v>254</v>
      </c>
      <c r="U262" t="s">
        <v>254</v>
      </c>
      <c r="V262" t="s">
        <v>254</v>
      </c>
      <c r="W262">
        <v>0</v>
      </c>
      <c r="X262">
        <v>0</v>
      </c>
      <c r="Y262">
        <v>9772</v>
      </c>
      <c r="Z262" s="27">
        <f t="shared" si="4"/>
        <v>9772</v>
      </c>
    </row>
    <row r="263" spans="1:26">
      <c r="A263" t="s">
        <v>3155</v>
      </c>
      <c r="B263" t="s">
        <v>2491</v>
      </c>
      <c r="C263" t="s">
        <v>945</v>
      </c>
      <c r="D263" t="s">
        <v>247</v>
      </c>
      <c r="E263" t="s">
        <v>54</v>
      </c>
      <c r="F263">
        <v>12214465</v>
      </c>
      <c r="G263" s="111">
        <v>44994</v>
      </c>
      <c r="H263" t="s">
        <v>3241</v>
      </c>
      <c r="I263" t="s">
        <v>255</v>
      </c>
      <c r="J263" t="s">
        <v>249</v>
      </c>
      <c r="K263" t="s">
        <v>250</v>
      </c>
      <c r="L263" t="s">
        <v>251</v>
      </c>
      <c r="M263" t="s">
        <v>3154</v>
      </c>
      <c r="N263" t="s">
        <v>3154</v>
      </c>
      <c r="O263" s="111">
        <v>44994</v>
      </c>
      <c r="P263" t="s">
        <v>252</v>
      </c>
      <c r="Q263" t="s">
        <v>257</v>
      </c>
      <c r="R263" s="111"/>
      <c r="S263" t="s">
        <v>254</v>
      </c>
      <c r="T263" t="s">
        <v>254</v>
      </c>
      <c r="U263" t="s">
        <v>254</v>
      </c>
      <c r="V263" t="s">
        <v>254</v>
      </c>
      <c r="W263">
        <v>0</v>
      </c>
      <c r="X263">
        <v>0</v>
      </c>
      <c r="Y263">
        <v>0</v>
      </c>
      <c r="Z263" s="27">
        <f t="shared" si="4"/>
        <v>0</v>
      </c>
    </row>
    <row r="264" spans="1:26">
      <c r="A264" t="s">
        <v>3155</v>
      </c>
      <c r="B264" t="s">
        <v>2491</v>
      </c>
      <c r="C264" t="s">
        <v>945</v>
      </c>
      <c r="D264" t="s">
        <v>247</v>
      </c>
      <c r="E264" t="s">
        <v>54</v>
      </c>
      <c r="F264">
        <v>12214845</v>
      </c>
      <c r="G264" s="111">
        <v>44994</v>
      </c>
      <c r="H264" t="s">
        <v>3242</v>
      </c>
      <c r="I264" t="s">
        <v>255</v>
      </c>
      <c r="J264" t="s">
        <v>249</v>
      </c>
      <c r="K264" t="s">
        <v>250</v>
      </c>
      <c r="L264" t="s">
        <v>251</v>
      </c>
      <c r="M264" t="s">
        <v>3154</v>
      </c>
      <c r="N264" t="s">
        <v>3154</v>
      </c>
      <c r="O264" s="111">
        <v>44994</v>
      </c>
      <c r="P264" t="s">
        <v>252</v>
      </c>
      <c r="Q264" t="s">
        <v>253</v>
      </c>
      <c r="R264" s="111">
        <v>44998</v>
      </c>
      <c r="S264" t="s">
        <v>254</v>
      </c>
      <c r="T264" t="s">
        <v>254</v>
      </c>
      <c r="U264" t="s">
        <v>254</v>
      </c>
      <c r="V264" t="s">
        <v>254</v>
      </c>
      <c r="W264">
        <v>0</v>
      </c>
      <c r="X264">
        <v>0</v>
      </c>
      <c r="Y264">
        <v>5377.93</v>
      </c>
      <c r="Z264" s="27">
        <f t="shared" si="4"/>
        <v>5377.93</v>
      </c>
    </row>
    <row r="265" spans="1:26">
      <c r="A265" t="s">
        <v>3155</v>
      </c>
      <c r="B265" t="s">
        <v>2491</v>
      </c>
      <c r="C265" t="s">
        <v>945</v>
      </c>
      <c r="D265" t="s">
        <v>57</v>
      </c>
      <c r="E265" t="s">
        <v>58</v>
      </c>
      <c r="F265">
        <v>1554477</v>
      </c>
      <c r="G265" s="111">
        <v>45001</v>
      </c>
      <c r="H265" t="s">
        <v>3243</v>
      </c>
      <c r="I265" t="s">
        <v>255</v>
      </c>
      <c r="J265" t="s">
        <v>249</v>
      </c>
      <c r="K265" t="s">
        <v>250</v>
      </c>
      <c r="L265" t="s">
        <v>251</v>
      </c>
      <c r="M265" t="s">
        <v>3154</v>
      </c>
      <c r="N265" t="s">
        <v>3154</v>
      </c>
      <c r="O265" s="111">
        <v>45001</v>
      </c>
      <c r="P265" t="s">
        <v>252</v>
      </c>
      <c r="Q265" t="s">
        <v>253</v>
      </c>
      <c r="R265" s="111">
        <v>45002</v>
      </c>
      <c r="S265" t="s">
        <v>254</v>
      </c>
      <c r="T265" t="s">
        <v>254</v>
      </c>
      <c r="U265" t="s">
        <v>254</v>
      </c>
      <c r="V265" t="s">
        <v>254</v>
      </c>
      <c r="W265">
        <v>0</v>
      </c>
      <c r="X265">
        <v>0</v>
      </c>
      <c r="Y265">
        <v>2011.3</v>
      </c>
      <c r="Z265" s="27">
        <f t="shared" si="4"/>
        <v>2011.3</v>
      </c>
    </row>
    <row r="266" spans="1:26" hidden="1">
      <c r="A266" t="s">
        <v>3155</v>
      </c>
      <c r="B266" t="s">
        <v>2491</v>
      </c>
      <c r="C266" t="s">
        <v>945</v>
      </c>
      <c r="D266" t="s">
        <v>57</v>
      </c>
      <c r="E266" t="s">
        <v>58</v>
      </c>
      <c r="F266">
        <v>7460602</v>
      </c>
      <c r="G266" s="111">
        <v>44959</v>
      </c>
      <c r="H266" t="s">
        <v>2494</v>
      </c>
      <c r="I266" t="s">
        <v>255</v>
      </c>
      <c r="J266" t="s">
        <v>249</v>
      </c>
      <c r="K266" t="s">
        <v>268</v>
      </c>
      <c r="L266" t="s">
        <v>251</v>
      </c>
      <c r="M266" t="s">
        <v>3154</v>
      </c>
      <c r="N266" t="s">
        <v>3154</v>
      </c>
      <c r="O266" s="111">
        <v>44959</v>
      </c>
      <c r="P266" t="s">
        <v>252</v>
      </c>
      <c r="Q266" t="s">
        <v>253</v>
      </c>
      <c r="R266" s="111">
        <v>44960</v>
      </c>
      <c r="S266" t="s">
        <v>254</v>
      </c>
      <c r="T266" t="s">
        <v>254</v>
      </c>
      <c r="U266" t="s">
        <v>254</v>
      </c>
      <c r="V266" t="s">
        <v>254</v>
      </c>
      <c r="W266">
        <v>0</v>
      </c>
      <c r="X266">
        <v>16535.05</v>
      </c>
      <c r="Y266">
        <v>32097.27</v>
      </c>
      <c r="Z266" s="27">
        <f t="shared" si="4"/>
        <v>48632.32</v>
      </c>
    </row>
    <row r="267" spans="1:26" hidden="1">
      <c r="A267" t="s">
        <v>3155</v>
      </c>
      <c r="B267" t="s">
        <v>2491</v>
      </c>
      <c r="C267" t="s">
        <v>945</v>
      </c>
      <c r="D267" t="s">
        <v>57</v>
      </c>
      <c r="E267" t="s">
        <v>58</v>
      </c>
      <c r="F267">
        <v>9288659</v>
      </c>
      <c r="G267" s="111">
        <v>44958</v>
      </c>
      <c r="H267" t="s">
        <v>2495</v>
      </c>
      <c r="I267" t="s">
        <v>255</v>
      </c>
      <c r="J267" t="s">
        <v>249</v>
      </c>
      <c r="K267" t="s">
        <v>1603</v>
      </c>
      <c r="L267" t="s">
        <v>251</v>
      </c>
      <c r="M267" t="s">
        <v>3154</v>
      </c>
      <c r="N267" t="s">
        <v>3154</v>
      </c>
      <c r="O267" s="111">
        <v>44958</v>
      </c>
      <c r="P267" t="s">
        <v>252</v>
      </c>
      <c r="Q267" t="s">
        <v>253</v>
      </c>
      <c r="R267" s="111">
        <v>44959</v>
      </c>
      <c r="S267" t="s">
        <v>254</v>
      </c>
      <c r="T267" t="s">
        <v>254</v>
      </c>
      <c r="U267" t="s">
        <v>254</v>
      </c>
      <c r="V267" t="s">
        <v>254</v>
      </c>
      <c r="W267">
        <v>0</v>
      </c>
      <c r="X267">
        <v>2477.81</v>
      </c>
      <c r="Y267">
        <v>3112.81</v>
      </c>
      <c r="Z267" s="27">
        <f t="shared" si="4"/>
        <v>5590.62</v>
      </c>
    </row>
    <row r="268" spans="1:26" hidden="1">
      <c r="A268" t="s">
        <v>3155</v>
      </c>
      <c r="B268" t="s">
        <v>2491</v>
      </c>
      <c r="C268" t="s">
        <v>945</v>
      </c>
      <c r="D268" t="s">
        <v>57</v>
      </c>
      <c r="E268" t="s">
        <v>58</v>
      </c>
      <c r="F268">
        <v>10130240</v>
      </c>
      <c r="G268" s="111">
        <v>44953</v>
      </c>
      <c r="H268" t="s">
        <v>1628</v>
      </c>
      <c r="I268" t="s">
        <v>255</v>
      </c>
      <c r="J268" t="s">
        <v>249</v>
      </c>
      <c r="K268" t="s">
        <v>250</v>
      </c>
      <c r="L268" t="s">
        <v>251</v>
      </c>
      <c r="M268" t="s">
        <v>3154</v>
      </c>
      <c r="N268" t="s">
        <v>3154</v>
      </c>
      <c r="O268" s="111">
        <v>44953</v>
      </c>
      <c r="P268" t="s">
        <v>252</v>
      </c>
      <c r="Q268" t="s">
        <v>253</v>
      </c>
      <c r="R268" s="111">
        <v>44956</v>
      </c>
      <c r="S268" t="s">
        <v>254</v>
      </c>
      <c r="T268" t="s">
        <v>254</v>
      </c>
      <c r="U268" t="s">
        <v>254</v>
      </c>
      <c r="V268" t="s">
        <v>254</v>
      </c>
      <c r="W268">
        <v>208</v>
      </c>
      <c r="X268">
        <v>262</v>
      </c>
      <c r="Y268">
        <v>531</v>
      </c>
      <c r="Z268" s="27">
        <f t="shared" si="4"/>
        <v>1001</v>
      </c>
    </row>
    <row r="269" spans="1:26" hidden="1">
      <c r="A269" t="s">
        <v>3155</v>
      </c>
      <c r="B269" t="s">
        <v>2491</v>
      </c>
      <c r="C269" t="s">
        <v>945</v>
      </c>
      <c r="D269" t="s">
        <v>57</v>
      </c>
      <c r="E269" t="s">
        <v>58</v>
      </c>
      <c r="F269">
        <v>11969931</v>
      </c>
      <c r="G269" s="111">
        <v>44930</v>
      </c>
      <c r="H269" t="s">
        <v>1629</v>
      </c>
      <c r="I269" t="s">
        <v>255</v>
      </c>
      <c r="J269" t="s">
        <v>249</v>
      </c>
      <c r="K269" t="s">
        <v>250</v>
      </c>
      <c r="L269" t="s">
        <v>251</v>
      </c>
      <c r="M269" t="s">
        <v>3154</v>
      </c>
      <c r="N269" t="s">
        <v>3154</v>
      </c>
      <c r="O269" s="111">
        <v>44930</v>
      </c>
      <c r="P269" t="s">
        <v>252</v>
      </c>
      <c r="Q269" t="s">
        <v>282</v>
      </c>
      <c r="R269" s="111">
        <v>44931</v>
      </c>
      <c r="S269" t="s">
        <v>254</v>
      </c>
      <c r="T269" t="s">
        <v>254</v>
      </c>
      <c r="U269" t="s">
        <v>254</v>
      </c>
      <c r="V269" t="s">
        <v>254</v>
      </c>
      <c r="W269">
        <v>1507.61</v>
      </c>
      <c r="X269">
        <v>0</v>
      </c>
      <c r="Y269">
        <v>0</v>
      </c>
      <c r="Z269" s="27">
        <f t="shared" si="4"/>
        <v>1507.61</v>
      </c>
    </row>
    <row r="270" spans="1:26" hidden="1">
      <c r="A270" t="s">
        <v>3155</v>
      </c>
      <c r="B270" t="s">
        <v>2491</v>
      </c>
      <c r="C270" t="s">
        <v>945</v>
      </c>
      <c r="D270" t="s">
        <v>57</v>
      </c>
      <c r="E270" t="s">
        <v>58</v>
      </c>
      <c r="F270">
        <v>11973257</v>
      </c>
      <c r="G270" s="111">
        <v>44931</v>
      </c>
      <c r="H270" t="s">
        <v>1630</v>
      </c>
      <c r="I270" t="s">
        <v>255</v>
      </c>
      <c r="J270" t="s">
        <v>249</v>
      </c>
      <c r="K270" t="s">
        <v>250</v>
      </c>
      <c r="L270" t="s">
        <v>251</v>
      </c>
      <c r="M270" t="s">
        <v>3154</v>
      </c>
      <c r="N270" t="s">
        <v>3154</v>
      </c>
      <c r="O270" s="111">
        <v>44931</v>
      </c>
      <c r="P270" t="s">
        <v>252</v>
      </c>
      <c r="Q270" t="s">
        <v>253</v>
      </c>
      <c r="R270" s="111">
        <v>44932</v>
      </c>
      <c r="S270" t="s">
        <v>254</v>
      </c>
      <c r="T270" t="s">
        <v>254</v>
      </c>
      <c r="U270" t="s">
        <v>254</v>
      </c>
      <c r="V270" t="s">
        <v>254</v>
      </c>
      <c r="W270">
        <v>4862</v>
      </c>
      <c r="X270">
        <v>8328.75</v>
      </c>
      <c r="Y270">
        <v>7083.53</v>
      </c>
      <c r="Z270" s="27">
        <f t="shared" si="4"/>
        <v>20274.28</v>
      </c>
    </row>
    <row r="271" spans="1:26" hidden="1">
      <c r="A271" t="s">
        <v>3155</v>
      </c>
      <c r="B271" t="s">
        <v>2491</v>
      </c>
      <c r="C271" t="s">
        <v>945</v>
      </c>
      <c r="D271" t="s">
        <v>57</v>
      </c>
      <c r="E271" t="s">
        <v>58</v>
      </c>
      <c r="F271">
        <v>12028623</v>
      </c>
      <c r="G271" s="111">
        <v>44946</v>
      </c>
      <c r="H271" t="s">
        <v>1631</v>
      </c>
      <c r="I271" t="s">
        <v>255</v>
      </c>
      <c r="J271" t="s">
        <v>249</v>
      </c>
      <c r="K271" t="s">
        <v>250</v>
      </c>
      <c r="L271" t="s">
        <v>251</v>
      </c>
      <c r="M271" t="s">
        <v>3154</v>
      </c>
      <c r="N271" t="s">
        <v>3154</v>
      </c>
      <c r="O271" s="111">
        <v>44949</v>
      </c>
      <c r="P271" t="s">
        <v>252</v>
      </c>
      <c r="Q271" t="s">
        <v>282</v>
      </c>
      <c r="R271" s="111">
        <v>44950</v>
      </c>
      <c r="S271" t="s">
        <v>254</v>
      </c>
      <c r="T271" t="s">
        <v>254</v>
      </c>
      <c r="U271" t="s">
        <v>254</v>
      </c>
      <c r="V271" t="s">
        <v>254</v>
      </c>
      <c r="W271">
        <v>0</v>
      </c>
      <c r="X271">
        <v>91</v>
      </c>
      <c r="Y271">
        <v>0</v>
      </c>
      <c r="Z271" s="27">
        <f t="shared" si="4"/>
        <v>91</v>
      </c>
    </row>
    <row r="272" spans="1:26" hidden="1">
      <c r="A272" t="s">
        <v>3155</v>
      </c>
      <c r="B272" t="s">
        <v>2491</v>
      </c>
      <c r="C272" t="s">
        <v>945</v>
      </c>
      <c r="D272" t="s">
        <v>57</v>
      </c>
      <c r="E272" t="s">
        <v>58</v>
      </c>
      <c r="F272">
        <v>12037690</v>
      </c>
      <c r="G272" s="111">
        <v>44950</v>
      </c>
      <c r="H272" t="s">
        <v>1632</v>
      </c>
      <c r="I272" t="s">
        <v>255</v>
      </c>
      <c r="J272" t="s">
        <v>249</v>
      </c>
      <c r="K272" t="s">
        <v>250</v>
      </c>
      <c r="L272" t="s">
        <v>251</v>
      </c>
      <c r="M272" t="s">
        <v>3154</v>
      </c>
      <c r="N272" t="s">
        <v>3154</v>
      </c>
      <c r="O272" s="111">
        <v>44950</v>
      </c>
      <c r="P272" t="s">
        <v>252</v>
      </c>
      <c r="Q272" t="s">
        <v>1406</v>
      </c>
      <c r="R272" s="111"/>
      <c r="S272" t="s">
        <v>254</v>
      </c>
      <c r="T272" t="s">
        <v>254</v>
      </c>
      <c r="U272" t="s">
        <v>254</v>
      </c>
      <c r="V272" t="s">
        <v>254</v>
      </c>
      <c r="W272">
        <v>0</v>
      </c>
      <c r="X272">
        <v>0</v>
      </c>
      <c r="Y272">
        <v>0</v>
      </c>
      <c r="Z272" s="27">
        <f t="shared" si="4"/>
        <v>0</v>
      </c>
    </row>
    <row r="273" spans="1:26" hidden="1">
      <c r="A273" t="s">
        <v>3155</v>
      </c>
      <c r="B273" t="s">
        <v>2491</v>
      </c>
      <c r="C273" t="s">
        <v>945</v>
      </c>
      <c r="D273" t="s">
        <v>57</v>
      </c>
      <c r="E273" t="s">
        <v>58</v>
      </c>
      <c r="F273">
        <v>12049561</v>
      </c>
      <c r="G273" s="111">
        <v>44952</v>
      </c>
      <c r="H273" t="s">
        <v>1633</v>
      </c>
      <c r="I273" t="s">
        <v>255</v>
      </c>
      <c r="J273" t="s">
        <v>249</v>
      </c>
      <c r="K273" t="s">
        <v>250</v>
      </c>
      <c r="L273" t="s">
        <v>251</v>
      </c>
      <c r="M273" t="s">
        <v>3154</v>
      </c>
      <c r="N273" t="s">
        <v>3154</v>
      </c>
      <c r="O273" s="111">
        <v>44952</v>
      </c>
      <c r="P273" t="s">
        <v>252</v>
      </c>
      <c r="Q273" t="s">
        <v>282</v>
      </c>
      <c r="R273" s="111">
        <v>44965</v>
      </c>
      <c r="S273" t="s">
        <v>254</v>
      </c>
      <c r="T273" t="s">
        <v>254</v>
      </c>
      <c r="U273" t="s">
        <v>254</v>
      </c>
      <c r="V273" t="s">
        <v>254</v>
      </c>
      <c r="W273">
        <v>0</v>
      </c>
      <c r="X273">
        <v>247.3</v>
      </c>
      <c r="Y273">
        <v>0</v>
      </c>
      <c r="Z273" s="27">
        <f t="shared" si="4"/>
        <v>247.3</v>
      </c>
    </row>
    <row r="274" spans="1:26" hidden="1">
      <c r="A274" t="s">
        <v>3155</v>
      </c>
      <c r="B274" t="s">
        <v>2491</v>
      </c>
      <c r="C274" t="s">
        <v>945</v>
      </c>
      <c r="D274" t="s">
        <v>57</v>
      </c>
      <c r="E274" t="s">
        <v>58</v>
      </c>
      <c r="F274">
        <v>12050369</v>
      </c>
      <c r="G274" s="111">
        <v>44952</v>
      </c>
      <c r="H274" t="s">
        <v>1634</v>
      </c>
      <c r="I274" t="s">
        <v>255</v>
      </c>
      <c r="J274" t="s">
        <v>249</v>
      </c>
      <c r="K274" t="s">
        <v>250</v>
      </c>
      <c r="L274" t="s">
        <v>251</v>
      </c>
      <c r="M274" t="s">
        <v>3154</v>
      </c>
      <c r="N274" t="s">
        <v>3154</v>
      </c>
      <c r="O274" s="111">
        <v>44952</v>
      </c>
      <c r="P274" t="s">
        <v>252</v>
      </c>
      <c r="Q274" t="s">
        <v>282</v>
      </c>
      <c r="R274" s="111">
        <v>44953</v>
      </c>
      <c r="S274" t="s">
        <v>254</v>
      </c>
      <c r="T274" t="s">
        <v>254</v>
      </c>
      <c r="U274" t="s">
        <v>254</v>
      </c>
      <c r="V274" t="s">
        <v>254</v>
      </c>
      <c r="W274">
        <v>555.5</v>
      </c>
      <c r="X274">
        <v>460.5</v>
      </c>
      <c r="Y274">
        <v>0</v>
      </c>
      <c r="Z274" s="27">
        <f t="shared" si="4"/>
        <v>1016</v>
      </c>
    </row>
    <row r="275" spans="1:26" hidden="1">
      <c r="A275" t="s">
        <v>3155</v>
      </c>
      <c r="B275" t="s">
        <v>2491</v>
      </c>
      <c r="C275" t="s">
        <v>945</v>
      </c>
      <c r="D275" t="s">
        <v>57</v>
      </c>
      <c r="E275" t="s">
        <v>58</v>
      </c>
      <c r="F275">
        <v>12058851</v>
      </c>
      <c r="G275" s="111">
        <v>44956</v>
      </c>
      <c r="H275" t="s">
        <v>1635</v>
      </c>
      <c r="I275" t="s">
        <v>255</v>
      </c>
      <c r="J275" t="s">
        <v>249</v>
      </c>
      <c r="K275" t="s">
        <v>250</v>
      </c>
      <c r="L275" t="s">
        <v>251</v>
      </c>
      <c r="M275" t="s">
        <v>3154</v>
      </c>
      <c r="N275" t="s">
        <v>3154</v>
      </c>
      <c r="O275" s="111">
        <v>44956</v>
      </c>
      <c r="P275" t="s">
        <v>252</v>
      </c>
      <c r="Q275" t="s">
        <v>253</v>
      </c>
      <c r="R275" s="111">
        <v>44957</v>
      </c>
      <c r="S275" t="s">
        <v>254</v>
      </c>
      <c r="T275" t="s">
        <v>254</v>
      </c>
      <c r="U275" t="s">
        <v>254</v>
      </c>
      <c r="V275" t="s">
        <v>254</v>
      </c>
      <c r="W275">
        <v>436</v>
      </c>
      <c r="X275">
        <v>5949.53</v>
      </c>
      <c r="Y275">
        <v>4871.47</v>
      </c>
      <c r="Z275" s="27">
        <f t="shared" si="4"/>
        <v>11257</v>
      </c>
    </row>
    <row r="276" spans="1:26" hidden="1">
      <c r="A276" t="s">
        <v>3155</v>
      </c>
      <c r="B276" t="s">
        <v>2491</v>
      </c>
      <c r="C276" t="s">
        <v>945</v>
      </c>
      <c r="D276" t="s">
        <v>57</v>
      </c>
      <c r="E276" t="s">
        <v>58</v>
      </c>
      <c r="F276">
        <v>12058936</v>
      </c>
      <c r="G276" s="111">
        <v>44954</v>
      </c>
      <c r="H276" t="s">
        <v>1636</v>
      </c>
      <c r="I276" t="s">
        <v>255</v>
      </c>
      <c r="J276" t="s">
        <v>249</v>
      </c>
      <c r="K276" t="s">
        <v>250</v>
      </c>
      <c r="L276" t="s">
        <v>251</v>
      </c>
      <c r="M276" t="s">
        <v>3154</v>
      </c>
      <c r="N276" t="s">
        <v>3154</v>
      </c>
      <c r="O276" s="111">
        <v>44954</v>
      </c>
      <c r="P276" t="s">
        <v>252</v>
      </c>
      <c r="Q276" t="s">
        <v>253</v>
      </c>
      <c r="R276" s="111">
        <v>44956</v>
      </c>
      <c r="S276" t="s">
        <v>254</v>
      </c>
      <c r="T276" t="s">
        <v>254</v>
      </c>
      <c r="U276" t="s">
        <v>254</v>
      </c>
      <c r="V276" t="s">
        <v>254</v>
      </c>
      <c r="W276">
        <v>6</v>
      </c>
      <c r="X276">
        <v>705.1</v>
      </c>
      <c r="Y276">
        <v>350.5</v>
      </c>
      <c r="Z276" s="27">
        <f t="shared" si="4"/>
        <v>1061.5999999999999</v>
      </c>
    </row>
    <row r="277" spans="1:26" hidden="1">
      <c r="A277" t="s">
        <v>3155</v>
      </c>
      <c r="B277" t="s">
        <v>2491</v>
      </c>
      <c r="C277" t="s">
        <v>945</v>
      </c>
      <c r="D277" t="s">
        <v>57</v>
      </c>
      <c r="E277" t="s">
        <v>58</v>
      </c>
      <c r="F277">
        <v>12059064</v>
      </c>
      <c r="G277" s="111">
        <v>44954</v>
      </c>
      <c r="H277" t="s">
        <v>1637</v>
      </c>
      <c r="I277" t="s">
        <v>255</v>
      </c>
      <c r="J277" t="s">
        <v>249</v>
      </c>
      <c r="K277" t="s">
        <v>250</v>
      </c>
      <c r="L277" t="s">
        <v>251</v>
      </c>
      <c r="M277" t="s">
        <v>3154</v>
      </c>
      <c r="N277" t="s">
        <v>3154</v>
      </c>
      <c r="O277" s="111">
        <v>44954</v>
      </c>
      <c r="P277" t="s">
        <v>252</v>
      </c>
      <c r="Q277" t="s">
        <v>253</v>
      </c>
      <c r="R277" s="111">
        <v>44956</v>
      </c>
      <c r="S277" t="s">
        <v>254</v>
      </c>
      <c r="T277" t="s">
        <v>254</v>
      </c>
      <c r="U277" t="s">
        <v>254</v>
      </c>
      <c r="V277" t="s">
        <v>254</v>
      </c>
      <c r="W277">
        <v>1180</v>
      </c>
      <c r="X277">
        <v>13499</v>
      </c>
      <c r="Y277">
        <v>16586</v>
      </c>
      <c r="Z277" s="27">
        <f t="shared" si="4"/>
        <v>31265</v>
      </c>
    </row>
    <row r="278" spans="1:26" hidden="1">
      <c r="A278" t="s">
        <v>3155</v>
      </c>
      <c r="B278" t="s">
        <v>2491</v>
      </c>
      <c r="C278" t="s">
        <v>945</v>
      </c>
      <c r="D278" t="s">
        <v>57</v>
      </c>
      <c r="E278" t="s">
        <v>58</v>
      </c>
      <c r="F278">
        <v>12060140</v>
      </c>
      <c r="G278" s="111">
        <v>44959</v>
      </c>
      <c r="H278" t="s">
        <v>2496</v>
      </c>
      <c r="I278" t="s">
        <v>248</v>
      </c>
      <c r="J278" t="s">
        <v>249</v>
      </c>
      <c r="K278" t="s">
        <v>250</v>
      </c>
      <c r="L278" t="s">
        <v>251</v>
      </c>
      <c r="M278" t="s">
        <v>3154</v>
      </c>
      <c r="N278" t="s">
        <v>3154</v>
      </c>
      <c r="O278" s="111">
        <v>44959</v>
      </c>
      <c r="P278" t="s">
        <v>252</v>
      </c>
      <c r="Q278" t="s">
        <v>257</v>
      </c>
      <c r="R278" s="111"/>
      <c r="S278" t="s">
        <v>254</v>
      </c>
      <c r="T278" t="s">
        <v>254</v>
      </c>
      <c r="U278" t="s">
        <v>254</v>
      </c>
      <c r="V278" t="s">
        <v>254</v>
      </c>
      <c r="W278">
        <v>0</v>
      </c>
      <c r="X278">
        <v>0</v>
      </c>
      <c r="Y278">
        <v>0</v>
      </c>
      <c r="Z278" s="27">
        <f t="shared" si="4"/>
        <v>0</v>
      </c>
    </row>
    <row r="279" spans="1:26" hidden="1">
      <c r="A279" t="s">
        <v>3155</v>
      </c>
      <c r="B279" t="s">
        <v>2491</v>
      </c>
      <c r="C279" t="s">
        <v>945</v>
      </c>
      <c r="D279" t="s">
        <v>57</v>
      </c>
      <c r="E279" t="s">
        <v>58</v>
      </c>
      <c r="F279">
        <v>12090945</v>
      </c>
      <c r="G279" s="111">
        <v>44960</v>
      </c>
      <c r="H279" t="s">
        <v>2497</v>
      </c>
      <c r="I279" t="s">
        <v>255</v>
      </c>
      <c r="J279" t="s">
        <v>249</v>
      </c>
      <c r="K279" t="s">
        <v>250</v>
      </c>
      <c r="L279" t="s">
        <v>251</v>
      </c>
      <c r="M279" t="s">
        <v>3154</v>
      </c>
      <c r="N279" t="s">
        <v>3154</v>
      </c>
      <c r="O279" s="111">
        <v>44960</v>
      </c>
      <c r="P279" t="s">
        <v>252</v>
      </c>
      <c r="Q279" t="s">
        <v>253</v>
      </c>
      <c r="R279" s="111">
        <v>44963</v>
      </c>
      <c r="S279" t="s">
        <v>254</v>
      </c>
      <c r="T279" t="s">
        <v>254</v>
      </c>
      <c r="U279" t="s">
        <v>254</v>
      </c>
      <c r="V279" t="s">
        <v>254</v>
      </c>
      <c r="W279">
        <v>0</v>
      </c>
      <c r="X279">
        <v>101.1</v>
      </c>
      <c r="Y279">
        <v>121.6</v>
      </c>
      <c r="Z279" s="27">
        <f t="shared" si="4"/>
        <v>222.7</v>
      </c>
    </row>
    <row r="280" spans="1:26" hidden="1">
      <c r="A280" t="s">
        <v>3155</v>
      </c>
      <c r="B280" t="s">
        <v>2491</v>
      </c>
      <c r="C280" t="s">
        <v>945</v>
      </c>
      <c r="D280" t="s">
        <v>57</v>
      </c>
      <c r="E280" t="s">
        <v>58</v>
      </c>
      <c r="F280">
        <v>12091420</v>
      </c>
      <c r="G280" s="111">
        <v>44961</v>
      </c>
      <c r="H280" t="s">
        <v>2498</v>
      </c>
      <c r="I280" t="s">
        <v>255</v>
      </c>
      <c r="J280" t="s">
        <v>249</v>
      </c>
      <c r="K280" t="s">
        <v>250</v>
      </c>
      <c r="L280" t="s">
        <v>251</v>
      </c>
      <c r="M280" t="s">
        <v>3154</v>
      </c>
      <c r="N280" t="s">
        <v>3154</v>
      </c>
      <c r="O280" s="111">
        <v>44961</v>
      </c>
      <c r="P280" t="s">
        <v>252</v>
      </c>
      <c r="Q280" t="s">
        <v>253</v>
      </c>
      <c r="R280" s="111">
        <v>44963</v>
      </c>
      <c r="S280" t="s">
        <v>254</v>
      </c>
      <c r="T280" t="s">
        <v>254</v>
      </c>
      <c r="U280" t="s">
        <v>254</v>
      </c>
      <c r="V280" t="s">
        <v>254</v>
      </c>
      <c r="W280">
        <v>0</v>
      </c>
      <c r="X280">
        <v>1160</v>
      </c>
      <c r="Y280">
        <v>7666</v>
      </c>
      <c r="Z280" s="27">
        <f t="shared" si="4"/>
        <v>8826</v>
      </c>
    </row>
    <row r="281" spans="1:26" hidden="1">
      <c r="A281" t="s">
        <v>3155</v>
      </c>
      <c r="B281" t="s">
        <v>2491</v>
      </c>
      <c r="C281" t="s">
        <v>945</v>
      </c>
      <c r="D281" t="s">
        <v>57</v>
      </c>
      <c r="E281" t="s">
        <v>58</v>
      </c>
      <c r="F281">
        <v>12091487</v>
      </c>
      <c r="G281" s="111">
        <v>44964</v>
      </c>
      <c r="H281" t="s">
        <v>2499</v>
      </c>
      <c r="I281" t="s">
        <v>255</v>
      </c>
      <c r="J281" t="s">
        <v>249</v>
      </c>
      <c r="K281" t="s">
        <v>250</v>
      </c>
      <c r="L281" t="s">
        <v>251</v>
      </c>
      <c r="M281" t="s">
        <v>3154</v>
      </c>
      <c r="N281" t="s">
        <v>3154</v>
      </c>
      <c r="O281" s="111">
        <v>44964</v>
      </c>
      <c r="P281" t="s">
        <v>252</v>
      </c>
      <c r="Q281" t="s">
        <v>253</v>
      </c>
      <c r="R281" s="111">
        <v>44965</v>
      </c>
      <c r="S281" t="s">
        <v>254</v>
      </c>
      <c r="T281" t="s">
        <v>254</v>
      </c>
      <c r="U281" t="s">
        <v>254</v>
      </c>
      <c r="V281" t="s">
        <v>254</v>
      </c>
      <c r="W281">
        <v>0</v>
      </c>
      <c r="X281">
        <v>2500</v>
      </c>
      <c r="Y281">
        <v>2235</v>
      </c>
      <c r="Z281" s="27">
        <f t="shared" si="4"/>
        <v>4735</v>
      </c>
    </row>
    <row r="282" spans="1:26" hidden="1">
      <c r="A282" t="s">
        <v>3155</v>
      </c>
      <c r="B282" t="s">
        <v>2491</v>
      </c>
      <c r="C282" t="s">
        <v>945</v>
      </c>
      <c r="D282" t="s">
        <v>57</v>
      </c>
      <c r="E282" t="s">
        <v>58</v>
      </c>
      <c r="F282">
        <v>12107655</v>
      </c>
      <c r="G282" s="111">
        <v>44965</v>
      </c>
      <c r="H282" t="s">
        <v>2500</v>
      </c>
      <c r="I282" t="s">
        <v>248</v>
      </c>
      <c r="J282" t="s">
        <v>259</v>
      </c>
      <c r="K282" t="s">
        <v>250</v>
      </c>
      <c r="L282" t="s">
        <v>3154</v>
      </c>
      <c r="M282" t="s">
        <v>3154</v>
      </c>
      <c r="N282" t="s">
        <v>3154</v>
      </c>
      <c r="O282" s="111">
        <v>44965</v>
      </c>
      <c r="P282" t="s">
        <v>252</v>
      </c>
      <c r="Q282" t="s">
        <v>282</v>
      </c>
      <c r="R282" s="111">
        <v>44970</v>
      </c>
      <c r="S282" t="s">
        <v>254</v>
      </c>
      <c r="T282" t="s">
        <v>254</v>
      </c>
      <c r="U282" t="s">
        <v>254</v>
      </c>
      <c r="V282" t="s">
        <v>254</v>
      </c>
      <c r="W282">
        <v>0</v>
      </c>
      <c r="X282">
        <v>2130</v>
      </c>
      <c r="Y282">
        <v>0</v>
      </c>
      <c r="Z282" s="27">
        <f t="shared" si="4"/>
        <v>2130</v>
      </c>
    </row>
    <row r="283" spans="1:26" hidden="1">
      <c r="A283" t="s">
        <v>3155</v>
      </c>
      <c r="B283" t="s">
        <v>2491</v>
      </c>
      <c r="C283" t="s">
        <v>945</v>
      </c>
      <c r="D283" t="s">
        <v>57</v>
      </c>
      <c r="E283" t="s">
        <v>58</v>
      </c>
      <c r="F283">
        <v>12110300</v>
      </c>
      <c r="G283" s="111">
        <v>44966</v>
      </c>
      <c r="H283" t="s">
        <v>2501</v>
      </c>
      <c r="I283" t="s">
        <v>248</v>
      </c>
      <c r="J283" t="s">
        <v>259</v>
      </c>
      <c r="K283" t="s">
        <v>250</v>
      </c>
      <c r="L283" t="s">
        <v>251</v>
      </c>
      <c r="M283" t="s">
        <v>3154</v>
      </c>
      <c r="N283" t="s">
        <v>3154</v>
      </c>
      <c r="O283" s="111">
        <v>44966</v>
      </c>
      <c r="P283" t="s">
        <v>252</v>
      </c>
      <c r="Q283" t="s">
        <v>257</v>
      </c>
      <c r="R283" s="111">
        <v>44970</v>
      </c>
      <c r="S283" t="s">
        <v>254</v>
      </c>
      <c r="T283" t="s">
        <v>254</v>
      </c>
      <c r="U283" t="s">
        <v>254</v>
      </c>
      <c r="V283" t="s">
        <v>254</v>
      </c>
      <c r="W283">
        <v>0</v>
      </c>
      <c r="X283">
        <v>0</v>
      </c>
      <c r="Y283">
        <v>0</v>
      </c>
      <c r="Z283" s="27">
        <f t="shared" si="4"/>
        <v>0</v>
      </c>
    </row>
    <row r="284" spans="1:26" hidden="1">
      <c r="A284" t="s">
        <v>3155</v>
      </c>
      <c r="B284" t="s">
        <v>2491</v>
      </c>
      <c r="C284" t="s">
        <v>945</v>
      </c>
      <c r="D284" t="s">
        <v>57</v>
      </c>
      <c r="E284" t="s">
        <v>58</v>
      </c>
      <c r="F284">
        <v>12115927</v>
      </c>
      <c r="G284" s="111">
        <v>44967</v>
      </c>
      <c r="H284" t="s">
        <v>2502</v>
      </c>
      <c r="I284" t="s">
        <v>248</v>
      </c>
      <c r="J284" t="s">
        <v>259</v>
      </c>
      <c r="K284" t="s">
        <v>250</v>
      </c>
      <c r="L284" t="s">
        <v>251</v>
      </c>
      <c r="M284" t="s">
        <v>3154</v>
      </c>
      <c r="N284" t="s">
        <v>3154</v>
      </c>
      <c r="O284" s="111">
        <v>44967</v>
      </c>
      <c r="P284" t="s">
        <v>252</v>
      </c>
      <c r="Q284" t="s">
        <v>253</v>
      </c>
      <c r="R284" s="111">
        <v>44970</v>
      </c>
      <c r="S284" t="s">
        <v>254</v>
      </c>
      <c r="T284" t="s">
        <v>254</v>
      </c>
      <c r="U284" t="s">
        <v>254</v>
      </c>
      <c r="V284" t="s">
        <v>254</v>
      </c>
      <c r="W284">
        <v>0</v>
      </c>
      <c r="X284">
        <v>4154.7299999999996</v>
      </c>
      <c r="Y284">
        <v>4390.25</v>
      </c>
      <c r="Z284" s="27">
        <f t="shared" si="4"/>
        <v>8544.98</v>
      </c>
    </row>
    <row r="285" spans="1:26" hidden="1">
      <c r="A285" t="s">
        <v>3155</v>
      </c>
      <c r="B285" t="s">
        <v>2491</v>
      </c>
      <c r="C285" t="s">
        <v>945</v>
      </c>
      <c r="D285" t="s">
        <v>57</v>
      </c>
      <c r="E285" t="s">
        <v>58</v>
      </c>
      <c r="F285">
        <v>12119864</v>
      </c>
      <c r="G285" s="111">
        <v>44968</v>
      </c>
      <c r="H285" t="s">
        <v>2503</v>
      </c>
      <c r="I285" t="s">
        <v>248</v>
      </c>
      <c r="J285" t="s">
        <v>259</v>
      </c>
      <c r="K285" t="s">
        <v>250</v>
      </c>
      <c r="L285" t="s">
        <v>251</v>
      </c>
      <c r="M285" t="s">
        <v>3154</v>
      </c>
      <c r="N285" t="s">
        <v>3154</v>
      </c>
      <c r="O285" s="111">
        <v>44968</v>
      </c>
      <c r="P285" t="s">
        <v>252</v>
      </c>
      <c r="Q285" t="s">
        <v>253</v>
      </c>
      <c r="R285" s="111">
        <v>44973</v>
      </c>
      <c r="S285" t="s">
        <v>254</v>
      </c>
      <c r="T285" t="s">
        <v>254</v>
      </c>
      <c r="U285" t="s">
        <v>254</v>
      </c>
      <c r="V285" t="s">
        <v>254</v>
      </c>
      <c r="W285">
        <v>0</v>
      </c>
      <c r="X285">
        <v>143.16999999999999</v>
      </c>
      <c r="Y285">
        <v>227.92</v>
      </c>
      <c r="Z285" s="27">
        <f t="shared" si="4"/>
        <v>371.09</v>
      </c>
    </row>
    <row r="286" spans="1:26" hidden="1">
      <c r="A286" t="s">
        <v>3155</v>
      </c>
      <c r="B286" t="s">
        <v>2491</v>
      </c>
      <c r="C286" t="s">
        <v>945</v>
      </c>
      <c r="D286" t="s">
        <v>57</v>
      </c>
      <c r="E286" t="s">
        <v>58</v>
      </c>
      <c r="F286">
        <v>12172225</v>
      </c>
      <c r="G286" s="111">
        <v>44985</v>
      </c>
      <c r="H286" t="s">
        <v>2504</v>
      </c>
      <c r="I286" t="s">
        <v>255</v>
      </c>
      <c r="J286" t="s">
        <v>249</v>
      </c>
      <c r="K286" t="s">
        <v>250</v>
      </c>
      <c r="L286" t="s">
        <v>251</v>
      </c>
      <c r="M286" t="s">
        <v>3154</v>
      </c>
      <c r="N286" t="s">
        <v>3154</v>
      </c>
      <c r="O286" s="111">
        <v>44985</v>
      </c>
      <c r="P286" t="s">
        <v>252</v>
      </c>
      <c r="Q286" t="s">
        <v>253</v>
      </c>
      <c r="R286" s="111">
        <v>44986</v>
      </c>
      <c r="S286" t="s">
        <v>254</v>
      </c>
      <c r="T286" t="s">
        <v>254</v>
      </c>
      <c r="U286" t="s">
        <v>254</v>
      </c>
      <c r="V286" t="s">
        <v>254</v>
      </c>
      <c r="W286">
        <v>0</v>
      </c>
      <c r="X286">
        <v>0</v>
      </c>
      <c r="Y286">
        <v>5712.96</v>
      </c>
      <c r="Z286" s="27">
        <f t="shared" si="4"/>
        <v>5712.96</v>
      </c>
    </row>
    <row r="287" spans="1:26" hidden="1">
      <c r="A287" t="s">
        <v>3155</v>
      </c>
      <c r="B287" t="s">
        <v>2491</v>
      </c>
      <c r="C287" t="s">
        <v>945</v>
      </c>
      <c r="D287" t="s">
        <v>57</v>
      </c>
      <c r="E287" t="s">
        <v>58</v>
      </c>
      <c r="F287">
        <v>12172374</v>
      </c>
      <c r="G287" s="111">
        <v>44985</v>
      </c>
      <c r="H287" t="s">
        <v>2505</v>
      </c>
      <c r="I287" t="s">
        <v>255</v>
      </c>
      <c r="J287" t="s">
        <v>249</v>
      </c>
      <c r="K287" t="s">
        <v>250</v>
      </c>
      <c r="L287" t="s">
        <v>251</v>
      </c>
      <c r="M287" t="s">
        <v>3154</v>
      </c>
      <c r="N287" t="s">
        <v>3154</v>
      </c>
      <c r="O287" s="111">
        <v>44985</v>
      </c>
      <c r="P287" t="s">
        <v>252</v>
      </c>
      <c r="Q287" t="s">
        <v>253</v>
      </c>
      <c r="R287" s="111">
        <v>44986</v>
      </c>
      <c r="S287" t="s">
        <v>254</v>
      </c>
      <c r="T287" t="s">
        <v>254</v>
      </c>
      <c r="U287" t="s">
        <v>254</v>
      </c>
      <c r="V287" t="s">
        <v>254</v>
      </c>
      <c r="W287">
        <v>0</v>
      </c>
      <c r="X287">
        <v>0</v>
      </c>
      <c r="Y287">
        <v>5221.01</v>
      </c>
      <c r="Z287" s="27">
        <f t="shared" si="4"/>
        <v>5221.01</v>
      </c>
    </row>
    <row r="288" spans="1:26">
      <c r="A288" t="s">
        <v>3155</v>
      </c>
      <c r="B288" t="s">
        <v>2491</v>
      </c>
      <c r="C288" t="s">
        <v>945</v>
      </c>
      <c r="D288" t="s">
        <v>57</v>
      </c>
      <c r="E288" t="s">
        <v>58</v>
      </c>
      <c r="F288">
        <v>12196713</v>
      </c>
      <c r="G288" s="111">
        <v>44988</v>
      </c>
      <c r="H288" t="s">
        <v>3244</v>
      </c>
      <c r="I288" t="s">
        <v>255</v>
      </c>
      <c r="J288" t="s">
        <v>249</v>
      </c>
      <c r="K288" t="s">
        <v>331</v>
      </c>
      <c r="L288" t="s">
        <v>251</v>
      </c>
      <c r="M288" t="s">
        <v>3154</v>
      </c>
      <c r="N288" t="s">
        <v>3154</v>
      </c>
      <c r="O288" s="111">
        <v>44988</v>
      </c>
      <c r="P288" t="s">
        <v>252</v>
      </c>
      <c r="Q288" t="s">
        <v>253</v>
      </c>
      <c r="R288" s="111">
        <v>44991</v>
      </c>
      <c r="S288" t="s">
        <v>254</v>
      </c>
      <c r="T288" t="s">
        <v>254</v>
      </c>
      <c r="U288" t="s">
        <v>254</v>
      </c>
      <c r="V288" t="s">
        <v>254</v>
      </c>
      <c r="W288">
        <v>0</v>
      </c>
      <c r="X288">
        <v>0</v>
      </c>
      <c r="Y288">
        <v>3909.69</v>
      </c>
      <c r="Z288" s="27">
        <f t="shared" si="4"/>
        <v>3909.69</v>
      </c>
    </row>
    <row r="289" spans="1:26">
      <c r="A289" t="s">
        <v>3155</v>
      </c>
      <c r="B289" t="s">
        <v>2491</v>
      </c>
      <c r="C289" t="s">
        <v>945</v>
      </c>
      <c r="D289" t="s">
        <v>57</v>
      </c>
      <c r="E289" t="s">
        <v>58</v>
      </c>
      <c r="F289">
        <v>12201137</v>
      </c>
      <c r="G289" s="111">
        <v>44991</v>
      </c>
      <c r="H289" t="s">
        <v>3245</v>
      </c>
      <c r="I289" t="s">
        <v>255</v>
      </c>
      <c r="J289" t="s">
        <v>249</v>
      </c>
      <c r="K289" t="s">
        <v>250</v>
      </c>
      <c r="L289" t="s">
        <v>251</v>
      </c>
      <c r="M289" t="s">
        <v>3154</v>
      </c>
      <c r="N289" t="s">
        <v>3154</v>
      </c>
      <c r="O289" s="111">
        <v>44991</v>
      </c>
      <c r="P289" t="s">
        <v>252</v>
      </c>
      <c r="Q289" t="s">
        <v>253</v>
      </c>
      <c r="R289" s="111">
        <v>44992</v>
      </c>
      <c r="S289" t="s">
        <v>254</v>
      </c>
      <c r="T289" t="s">
        <v>254</v>
      </c>
      <c r="U289" t="s">
        <v>254</v>
      </c>
      <c r="V289" t="s">
        <v>254</v>
      </c>
      <c r="W289">
        <v>0</v>
      </c>
      <c r="X289">
        <v>0</v>
      </c>
      <c r="Y289">
        <v>95.02</v>
      </c>
      <c r="Z289" s="27">
        <f t="shared" si="4"/>
        <v>95.02</v>
      </c>
    </row>
    <row r="290" spans="1:26">
      <c r="A290" t="s">
        <v>3155</v>
      </c>
      <c r="B290" t="s">
        <v>2491</v>
      </c>
      <c r="C290" t="s">
        <v>945</v>
      </c>
      <c r="D290" t="s">
        <v>57</v>
      </c>
      <c r="E290" t="s">
        <v>58</v>
      </c>
      <c r="F290">
        <v>12201761</v>
      </c>
      <c r="G290" s="111">
        <v>44991</v>
      </c>
      <c r="H290" t="s">
        <v>3246</v>
      </c>
      <c r="I290" t="s">
        <v>255</v>
      </c>
      <c r="J290" t="s">
        <v>249</v>
      </c>
      <c r="K290" t="s">
        <v>250</v>
      </c>
      <c r="L290" t="s">
        <v>251</v>
      </c>
      <c r="M290" t="s">
        <v>3154</v>
      </c>
      <c r="N290" t="s">
        <v>3154</v>
      </c>
      <c r="O290" s="111">
        <v>44991</v>
      </c>
      <c r="P290" t="s">
        <v>252</v>
      </c>
      <c r="Q290" t="s">
        <v>253</v>
      </c>
      <c r="R290" s="111">
        <v>44992</v>
      </c>
      <c r="S290" t="s">
        <v>254</v>
      </c>
      <c r="T290" t="s">
        <v>254</v>
      </c>
      <c r="U290" t="s">
        <v>254</v>
      </c>
      <c r="V290" t="s">
        <v>254</v>
      </c>
      <c r="W290">
        <v>0</v>
      </c>
      <c r="X290">
        <v>0</v>
      </c>
      <c r="Y290">
        <v>2118.41</v>
      </c>
      <c r="Z290" s="27">
        <f t="shared" si="4"/>
        <v>2118.41</v>
      </c>
    </row>
    <row r="291" spans="1:26">
      <c r="A291" t="s">
        <v>3155</v>
      </c>
      <c r="B291" t="s">
        <v>2491</v>
      </c>
      <c r="C291" t="s">
        <v>945</v>
      </c>
      <c r="D291" t="s">
        <v>57</v>
      </c>
      <c r="E291" t="s">
        <v>58</v>
      </c>
      <c r="F291">
        <v>12224072</v>
      </c>
      <c r="G291" s="111">
        <v>44996</v>
      </c>
      <c r="H291" t="s">
        <v>3247</v>
      </c>
      <c r="I291" t="s">
        <v>255</v>
      </c>
      <c r="J291" t="s">
        <v>3154</v>
      </c>
      <c r="K291" t="s">
        <v>3154</v>
      </c>
      <c r="L291" t="s">
        <v>251</v>
      </c>
      <c r="M291" t="s">
        <v>3154</v>
      </c>
      <c r="N291" t="s">
        <v>3154</v>
      </c>
      <c r="O291" s="111">
        <v>44996</v>
      </c>
      <c r="P291" t="s">
        <v>252</v>
      </c>
      <c r="Q291" t="s">
        <v>253</v>
      </c>
      <c r="R291" s="111">
        <v>44998</v>
      </c>
      <c r="S291" t="s">
        <v>254</v>
      </c>
      <c r="T291" t="s">
        <v>254</v>
      </c>
      <c r="U291" t="s">
        <v>254</v>
      </c>
      <c r="V291" t="s">
        <v>254</v>
      </c>
      <c r="W291">
        <v>0</v>
      </c>
      <c r="X291">
        <v>0</v>
      </c>
      <c r="Y291">
        <v>919</v>
      </c>
      <c r="Z291" s="27">
        <f t="shared" si="4"/>
        <v>919</v>
      </c>
    </row>
    <row r="292" spans="1:26">
      <c r="A292" t="s">
        <v>3155</v>
      </c>
      <c r="B292" t="s">
        <v>2491</v>
      </c>
      <c r="C292" t="s">
        <v>945</v>
      </c>
      <c r="D292" t="s">
        <v>57</v>
      </c>
      <c r="E292" t="s">
        <v>58</v>
      </c>
      <c r="F292">
        <v>12226426</v>
      </c>
      <c r="G292" s="111">
        <v>44998</v>
      </c>
      <c r="H292" t="s">
        <v>3248</v>
      </c>
      <c r="I292" t="s">
        <v>255</v>
      </c>
      <c r="J292" t="s">
        <v>249</v>
      </c>
      <c r="K292" t="s">
        <v>250</v>
      </c>
      <c r="L292" t="s">
        <v>251</v>
      </c>
      <c r="M292" t="s">
        <v>3154</v>
      </c>
      <c r="N292" t="s">
        <v>3154</v>
      </c>
      <c r="O292" s="111">
        <v>44998</v>
      </c>
      <c r="P292" t="s">
        <v>252</v>
      </c>
      <c r="Q292" t="s">
        <v>253</v>
      </c>
      <c r="R292" s="111">
        <v>45002</v>
      </c>
      <c r="S292" t="s">
        <v>254</v>
      </c>
      <c r="T292" t="s">
        <v>254</v>
      </c>
      <c r="U292" t="s">
        <v>254</v>
      </c>
      <c r="V292" t="s">
        <v>254</v>
      </c>
      <c r="W292">
        <v>0</v>
      </c>
      <c r="X292">
        <v>0</v>
      </c>
      <c r="Y292">
        <v>452.55</v>
      </c>
      <c r="Z292" s="27">
        <f t="shared" si="4"/>
        <v>452.55</v>
      </c>
    </row>
    <row r="293" spans="1:26">
      <c r="A293" t="s">
        <v>3155</v>
      </c>
      <c r="B293" t="s">
        <v>2491</v>
      </c>
      <c r="C293" t="s">
        <v>945</v>
      </c>
      <c r="D293" t="s">
        <v>57</v>
      </c>
      <c r="E293" t="s">
        <v>58</v>
      </c>
      <c r="F293">
        <v>12237319</v>
      </c>
      <c r="G293" s="111">
        <v>45000</v>
      </c>
      <c r="H293" t="s">
        <v>3249</v>
      </c>
      <c r="I293" t="s">
        <v>255</v>
      </c>
      <c r="J293" t="s">
        <v>249</v>
      </c>
      <c r="K293" t="s">
        <v>268</v>
      </c>
      <c r="L293" t="s">
        <v>251</v>
      </c>
      <c r="M293" t="s">
        <v>3154</v>
      </c>
      <c r="N293" t="s">
        <v>3154</v>
      </c>
      <c r="O293" s="111">
        <v>45000</v>
      </c>
      <c r="P293" t="s">
        <v>252</v>
      </c>
      <c r="Q293" t="s">
        <v>253</v>
      </c>
      <c r="R293" s="111">
        <v>45001</v>
      </c>
      <c r="S293" t="s">
        <v>254</v>
      </c>
      <c r="T293" t="s">
        <v>254</v>
      </c>
      <c r="U293" t="s">
        <v>254</v>
      </c>
      <c r="V293" t="s">
        <v>254</v>
      </c>
      <c r="W293">
        <v>0</v>
      </c>
      <c r="X293">
        <v>0</v>
      </c>
      <c r="Y293">
        <v>1925</v>
      </c>
      <c r="Z293" s="27">
        <f t="shared" si="4"/>
        <v>1925</v>
      </c>
    </row>
    <row r="294" spans="1:26" hidden="1">
      <c r="A294" t="s">
        <v>3155</v>
      </c>
      <c r="B294" t="s">
        <v>2491</v>
      </c>
      <c r="C294" t="s">
        <v>945</v>
      </c>
      <c r="D294" t="s">
        <v>1107</v>
      </c>
      <c r="E294" t="s">
        <v>54</v>
      </c>
      <c r="F294">
        <v>11974579</v>
      </c>
      <c r="G294" s="111">
        <v>44931</v>
      </c>
      <c r="H294" t="s">
        <v>1638</v>
      </c>
      <c r="I294" t="s">
        <v>255</v>
      </c>
      <c r="J294" t="s">
        <v>249</v>
      </c>
      <c r="K294" t="s">
        <v>250</v>
      </c>
      <c r="L294" t="s">
        <v>251</v>
      </c>
      <c r="M294" t="s">
        <v>3154</v>
      </c>
      <c r="N294" t="s">
        <v>3154</v>
      </c>
      <c r="O294" s="111">
        <v>44931</v>
      </c>
      <c r="P294" t="s">
        <v>252</v>
      </c>
      <c r="Q294" t="s">
        <v>253</v>
      </c>
      <c r="R294" s="111">
        <v>44933</v>
      </c>
      <c r="S294" t="s">
        <v>254</v>
      </c>
      <c r="T294" t="s">
        <v>254</v>
      </c>
      <c r="U294" t="s">
        <v>254</v>
      </c>
      <c r="V294" t="s">
        <v>254</v>
      </c>
      <c r="W294">
        <v>4984.41</v>
      </c>
      <c r="X294">
        <v>9058.19</v>
      </c>
      <c r="Y294">
        <v>9384.85</v>
      </c>
      <c r="Z294" s="27">
        <f t="shared" si="4"/>
        <v>23427.45</v>
      </c>
    </row>
    <row r="295" spans="1:26" hidden="1">
      <c r="A295" t="s">
        <v>3155</v>
      </c>
      <c r="B295" t="s">
        <v>2491</v>
      </c>
      <c r="C295" t="s">
        <v>945</v>
      </c>
      <c r="D295" t="s">
        <v>343</v>
      </c>
      <c r="E295" t="s">
        <v>54</v>
      </c>
      <c r="F295">
        <v>12010663</v>
      </c>
      <c r="G295" s="111">
        <v>44944</v>
      </c>
      <c r="H295" t="s">
        <v>1639</v>
      </c>
      <c r="I295" t="s">
        <v>255</v>
      </c>
      <c r="J295" t="s">
        <v>3154</v>
      </c>
      <c r="K295" t="s">
        <v>3154</v>
      </c>
      <c r="L295" t="s">
        <v>251</v>
      </c>
      <c r="M295" t="s">
        <v>3154</v>
      </c>
      <c r="N295" t="s">
        <v>3154</v>
      </c>
      <c r="O295" s="111">
        <v>44944</v>
      </c>
      <c r="P295" t="s">
        <v>252</v>
      </c>
      <c r="Q295" t="s">
        <v>263</v>
      </c>
      <c r="R295" s="111">
        <v>44945</v>
      </c>
      <c r="S295" t="s">
        <v>254</v>
      </c>
      <c r="T295" t="s">
        <v>254</v>
      </c>
      <c r="U295" t="s">
        <v>254</v>
      </c>
      <c r="V295" t="s">
        <v>254</v>
      </c>
      <c r="W295">
        <v>2173.1</v>
      </c>
      <c r="X295">
        <v>1175.2</v>
      </c>
      <c r="Y295">
        <v>0</v>
      </c>
      <c r="Z295" s="27">
        <f t="shared" si="4"/>
        <v>3348.3</v>
      </c>
    </row>
    <row r="296" spans="1:26">
      <c r="A296" t="s">
        <v>3155</v>
      </c>
      <c r="B296" t="s">
        <v>2491</v>
      </c>
      <c r="C296" t="s">
        <v>945</v>
      </c>
      <c r="D296" t="s">
        <v>1028</v>
      </c>
      <c r="E296" t="s">
        <v>54</v>
      </c>
      <c r="F296">
        <v>77642</v>
      </c>
      <c r="G296" s="111">
        <v>45009</v>
      </c>
      <c r="H296" t="s">
        <v>3250</v>
      </c>
      <c r="I296" t="s">
        <v>271</v>
      </c>
      <c r="J296" t="s">
        <v>249</v>
      </c>
      <c r="K296" t="s">
        <v>250</v>
      </c>
      <c r="L296" t="s">
        <v>251</v>
      </c>
      <c r="M296" t="s">
        <v>3154</v>
      </c>
      <c r="N296" t="s">
        <v>3154</v>
      </c>
      <c r="O296" s="111">
        <v>45009</v>
      </c>
      <c r="P296" t="s">
        <v>252</v>
      </c>
      <c r="Q296" t="s">
        <v>253</v>
      </c>
      <c r="R296" s="111">
        <v>45014</v>
      </c>
      <c r="S296" t="s">
        <v>254</v>
      </c>
      <c r="T296" t="s">
        <v>254</v>
      </c>
      <c r="U296" t="s">
        <v>254</v>
      </c>
      <c r="V296" t="s">
        <v>254</v>
      </c>
      <c r="W296">
        <v>0</v>
      </c>
      <c r="X296">
        <v>0</v>
      </c>
      <c r="Y296">
        <v>100</v>
      </c>
      <c r="Z296" s="27">
        <f t="shared" si="4"/>
        <v>100</v>
      </c>
    </row>
    <row r="297" spans="1:26">
      <c r="A297" t="s">
        <v>3155</v>
      </c>
      <c r="B297" t="s">
        <v>2491</v>
      </c>
      <c r="C297" t="s">
        <v>945</v>
      </c>
      <c r="D297" t="s">
        <v>1028</v>
      </c>
      <c r="E297" t="s">
        <v>54</v>
      </c>
      <c r="F297">
        <v>12273015</v>
      </c>
      <c r="G297" s="111">
        <v>45008</v>
      </c>
      <c r="H297" t="s">
        <v>3251</v>
      </c>
      <c r="I297" t="s">
        <v>271</v>
      </c>
      <c r="J297" t="s">
        <v>249</v>
      </c>
      <c r="K297" t="s">
        <v>250</v>
      </c>
      <c r="L297" t="s">
        <v>251</v>
      </c>
      <c r="M297" t="s">
        <v>3154</v>
      </c>
      <c r="N297" t="s">
        <v>3154</v>
      </c>
      <c r="O297" s="111">
        <v>45008</v>
      </c>
      <c r="P297" t="s">
        <v>252</v>
      </c>
      <c r="Q297" t="s">
        <v>253</v>
      </c>
      <c r="R297" s="111">
        <v>45014</v>
      </c>
      <c r="S297" t="s">
        <v>254</v>
      </c>
      <c r="T297" t="s">
        <v>254</v>
      </c>
      <c r="U297" t="s">
        <v>254</v>
      </c>
      <c r="V297" t="s">
        <v>254</v>
      </c>
      <c r="W297">
        <v>0</v>
      </c>
      <c r="X297">
        <v>0</v>
      </c>
      <c r="Y297">
        <v>521.29999999999995</v>
      </c>
      <c r="Z297" s="27">
        <f t="shared" si="4"/>
        <v>521.29999999999995</v>
      </c>
    </row>
    <row r="298" spans="1:26">
      <c r="A298" t="s">
        <v>3155</v>
      </c>
      <c r="B298" t="s">
        <v>2491</v>
      </c>
      <c r="C298" t="s">
        <v>945</v>
      </c>
      <c r="D298" t="s">
        <v>1028</v>
      </c>
      <c r="E298" t="s">
        <v>54</v>
      </c>
      <c r="F298">
        <v>12273747</v>
      </c>
      <c r="G298" s="111">
        <v>45008</v>
      </c>
      <c r="H298" t="s">
        <v>3252</v>
      </c>
      <c r="I298" t="s">
        <v>271</v>
      </c>
      <c r="J298" t="s">
        <v>249</v>
      </c>
      <c r="K298" t="s">
        <v>250</v>
      </c>
      <c r="L298" t="s">
        <v>251</v>
      </c>
      <c r="M298" t="s">
        <v>3154</v>
      </c>
      <c r="N298" t="s">
        <v>3154</v>
      </c>
      <c r="O298" s="111">
        <v>45008</v>
      </c>
      <c r="P298" t="s">
        <v>252</v>
      </c>
      <c r="Q298" t="s">
        <v>253</v>
      </c>
      <c r="R298" s="111">
        <v>45014</v>
      </c>
      <c r="S298" t="s">
        <v>254</v>
      </c>
      <c r="T298" t="s">
        <v>254</v>
      </c>
      <c r="U298" t="s">
        <v>254</v>
      </c>
      <c r="V298" t="s">
        <v>254</v>
      </c>
      <c r="W298">
        <v>0</v>
      </c>
      <c r="X298">
        <v>0</v>
      </c>
      <c r="Y298">
        <v>704.5</v>
      </c>
      <c r="Z298" s="27">
        <f t="shared" si="4"/>
        <v>704.5</v>
      </c>
    </row>
    <row r="299" spans="1:26" hidden="1">
      <c r="A299" t="s">
        <v>3155</v>
      </c>
      <c r="B299" t="s">
        <v>2491</v>
      </c>
      <c r="C299" t="s">
        <v>945</v>
      </c>
      <c r="D299" t="s">
        <v>1053</v>
      </c>
      <c r="E299" t="s">
        <v>54</v>
      </c>
      <c r="F299">
        <v>12135866</v>
      </c>
      <c r="G299" s="111">
        <v>44973</v>
      </c>
      <c r="H299" t="s">
        <v>2506</v>
      </c>
      <c r="I299" t="s">
        <v>248</v>
      </c>
      <c r="J299" t="s">
        <v>249</v>
      </c>
      <c r="K299" t="s">
        <v>250</v>
      </c>
      <c r="L299" t="s">
        <v>251</v>
      </c>
      <c r="M299" t="s">
        <v>3154</v>
      </c>
      <c r="N299" t="s">
        <v>3154</v>
      </c>
      <c r="O299" s="111">
        <v>44973</v>
      </c>
      <c r="P299" t="s">
        <v>252</v>
      </c>
      <c r="Q299" t="s">
        <v>257</v>
      </c>
      <c r="R299" s="111">
        <v>44980</v>
      </c>
      <c r="S299" t="s">
        <v>254</v>
      </c>
      <c r="T299" t="s">
        <v>254</v>
      </c>
      <c r="U299" t="s">
        <v>254</v>
      </c>
      <c r="V299" t="s">
        <v>254</v>
      </c>
      <c r="W299">
        <v>0</v>
      </c>
      <c r="X299">
        <v>0</v>
      </c>
      <c r="Y299">
        <v>0</v>
      </c>
      <c r="Z299" s="27">
        <f t="shared" si="4"/>
        <v>0</v>
      </c>
    </row>
    <row r="300" spans="1:26">
      <c r="A300" t="s">
        <v>3155</v>
      </c>
      <c r="B300" t="s">
        <v>2491</v>
      </c>
      <c r="C300" t="s">
        <v>945</v>
      </c>
      <c r="D300" t="s">
        <v>1053</v>
      </c>
      <c r="E300" t="s">
        <v>54</v>
      </c>
      <c r="F300">
        <v>12195317</v>
      </c>
      <c r="G300" s="111">
        <v>44988</v>
      </c>
      <c r="H300" t="s">
        <v>3253</v>
      </c>
      <c r="I300" t="s">
        <v>255</v>
      </c>
      <c r="J300" t="s">
        <v>249</v>
      </c>
      <c r="K300" t="s">
        <v>250</v>
      </c>
      <c r="L300" t="s">
        <v>251</v>
      </c>
      <c r="M300" t="s">
        <v>3154</v>
      </c>
      <c r="N300" t="s">
        <v>3154</v>
      </c>
      <c r="O300" s="111">
        <v>44988</v>
      </c>
      <c r="P300" t="s">
        <v>252</v>
      </c>
      <c r="Q300" t="s">
        <v>257</v>
      </c>
      <c r="R300" s="111">
        <v>44991</v>
      </c>
      <c r="S300" t="s">
        <v>254</v>
      </c>
      <c r="T300" t="s">
        <v>254</v>
      </c>
      <c r="U300" t="s">
        <v>254</v>
      </c>
      <c r="V300" t="s">
        <v>254</v>
      </c>
      <c r="W300">
        <v>0</v>
      </c>
      <c r="X300">
        <v>0</v>
      </c>
      <c r="Y300">
        <v>0</v>
      </c>
      <c r="Z300" s="27">
        <f t="shared" si="4"/>
        <v>0</v>
      </c>
    </row>
    <row r="301" spans="1:26" hidden="1">
      <c r="A301" t="s">
        <v>3155</v>
      </c>
      <c r="B301" t="s">
        <v>2507</v>
      </c>
      <c r="C301" t="s">
        <v>312</v>
      </c>
      <c r="D301" t="s">
        <v>264</v>
      </c>
      <c r="E301" t="s">
        <v>54</v>
      </c>
      <c r="F301">
        <v>12105343</v>
      </c>
      <c r="G301" s="111">
        <v>44965</v>
      </c>
      <c r="H301" t="s">
        <v>2508</v>
      </c>
      <c r="I301" t="s">
        <v>260</v>
      </c>
      <c r="J301" t="s">
        <v>3154</v>
      </c>
      <c r="K301" t="s">
        <v>3154</v>
      </c>
      <c r="L301" t="s">
        <v>251</v>
      </c>
      <c r="M301" t="s">
        <v>3154</v>
      </c>
      <c r="N301" t="s">
        <v>3154</v>
      </c>
      <c r="O301" s="111">
        <v>44965</v>
      </c>
      <c r="P301" t="s">
        <v>252</v>
      </c>
      <c r="Q301" t="s">
        <v>253</v>
      </c>
      <c r="R301" s="111">
        <v>44971</v>
      </c>
      <c r="S301" t="s">
        <v>254</v>
      </c>
      <c r="T301" t="s">
        <v>254</v>
      </c>
      <c r="U301" t="s">
        <v>254</v>
      </c>
      <c r="V301" t="s">
        <v>254</v>
      </c>
      <c r="W301">
        <v>0</v>
      </c>
      <c r="X301">
        <v>1806.89</v>
      </c>
      <c r="Y301">
        <v>20</v>
      </c>
      <c r="Z301" s="27">
        <f t="shared" si="4"/>
        <v>1826.89</v>
      </c>
    </row>
    <row r="302" spans="1:26">
      <c r="A302" t="s">
        <v>3155</v>
      </c>
      <c r="B302" t="s">
        <v>2507</v>
      </c>
      <c r="C302" t="s">
        <v>312</v>
      </c>
      <c r="D302" t="s">
        <v>264</v>
      </c>
      <c r="E302" t="s">
        <v>54</v>
      </c>
      <c r="F302">
        <v>12105524</v>
      </c>
      <c r="G302" s="111">
        <v>44994</v>
      </c>
      <c r="H302" t="s">
        <v>3254</v>
      </c>
      <c r="I302" t="s">
        <v>255</v>
      </c>
      <c r="J302" t="s">
        <v>249</v>
      </c>
      <c r="K302" t="s">
        <v>1603</v>
      </c>
      <c r="L302" t="s">
        <v>251</v>
      </c>
      <c r="M302" t="s">
        <v>3154</v>
      </c>
      <c r="N302" t="s">
        <v>3154</v>
      </c>
      <c r="O302" s="111">
        <v>44995</v>
      </c>
      <c r="P302" t="s">
        <v>252</v>
      </c>
      <c r="Q302" t="s">
        <v>253</v>
      </c>
      <c r="R302" s="111">
        <v>44998</v>
      </c>
      <c r="S302" t="s">
        <v>254</v>
      </c>
      <c r="T302" t="s">
        <v>254</v>
      </c>
      <c r="U302" t="s">
        <v>254</v>
      </c>
      <c r="V302" t="s">
        <v>254</v>
      </c>
      <c r="W302">
        <v>0</v>
      </c>
      <c r="X302">
        <v>0</v>
      </c>
      <c r="Y302">
        <v>1222</v>
      </c>
      <c r="Z302" s="27">
        <f t="shared" si="4"/>
        <v>1222</v>
      </c>
    </row>
    <row r="303" spans="1:26">
      <c r="A303" t="s">
        <v>3155</v>
      </c>
      <c r="B303" t="s">
        <v>2507</v>
      </c>
      <c r="C303" t="s">
        <v>312</v>
      </c>
      <c r="D303" t="s">
        <v>264</v>
      </c>
      <c r="E303" t="s">
        <v>54</v>
      </c>
      <c r="F303">
        <v>12226663</v>
      </c>
      <c r="G303" s="111">
        <v>45000</v>
      </c>
      <c r="H303" t="s">
        <v>3255</v>
      </c>
      <c r="I303" t="s">
        <v>255</v>
      </c>
      <c r="J303" t="s">
        <v>249</v>
      </c>
      <c r="K303" t="s">
        <v>250</v>
      </c>
      <c r="L303" t="s">
        <v>251</v>
      </c>
      <c r="M303" t="s">
        <v>3154</v>
      </c>
      <c r="N303" t="s">
        <v>3154</v>
      </c>
      <c r="O303" s="111">
        <v>45000</v>
      </c>
      <c r="P303" t="s">
        <v>252</v>
      </c>
      <c r="Q303" t="s">
        <v>257</v>
      </c>
      <c r="R303" s="111">
        <v>45001</v>
      </c>
      <c r="S303" t="s">
        <v>254</v>
      </c>
      <c r="T303" t="s">
        <v>254</v>
      </c>
      <c r="U303" t="s">
        <v>254</v>
      </c>
      <c r="V303" t="s">
        <v>254</v>
      </c>
      <c r="W303">
        <v>0</v>
      </c>
      <c r="X303">
        <v>0</v>
      </c>
      <c r="Y303">
        <v>0</v>
      </c>
      <c r="Z303" s="27">
        <f t="shared" si="4"/>
        <v>0</v>
      </c>
    </row>
    <row r="304" spans="1:26" hidden="1">
      <c r="A304" t="s">
        <v>3155</v>
      </c>
      <c r="B304" t="s">
        <v>2507</v>
      </c>
      <c r="C304" t="s">
        <v>312</v>
      </c>
      <c r="D304" t="s">
        <v>53</v>
      </c>
      <c r="E304" t="s">
        <v>54</v>
      </c>
      <c r="F304">
        <v>1664474</v>
      </c>
      <c r="G304" s="111">
        <v>44937</v>
      </c>
      <c r="H304" t="s">
        <v>1640</v>
      </c>
      <c r="I304" t="s">
        <v>255</v>
      </c>
      <c r="J304" t="s">
        <v>249</v>
      </c>
      <c r="K304" t="s">
        <v>268</v>
      </c>
      <c r="L304" t="s">
        <v>251</v>
      </c>
      <c r="M304" t="s">
        <v>3154</v>
      </c>
      <c r="N304" t="s">
        <v>3154</v>
      </c>
      <c r="O304" s="111">
        <v>44937</v>
      </c>
      <c r="P304" t="s">
        <v>252</v>
      </c>
      <c r="Q304" t="s">
        <v>253</v>
      </c>
      <c r="R304" s="111">
        <v>44938</v>
      </c>
      <c r="S304" t="s">
        <v>254</v>
      </c>
      <c r="T304" t="s">
        <v>254</v>
      </c>
      <c r="U304" t="s">
        <v>254</v>
      </c>
      <c r="V304" t="s">
        <v>254</v>
      </c>
      <c r="W304">
        <v>56959</v>
      </c>
      <c r="X304">
        <v>50940</v>
      </c>
      <c r="Y304">
        <v>50535</v>
      </c>
      <c r="Z304" s="27">
        <f t="shared" si="4"/>
        <v>158434</v>
      </c>
    </row>
    <row r="305" spans="1:26">
      <c r="A305" t="s">
        <v>3155</v>
      </c>
      <c r="B305" t="s">
        <v>2507</v>
      </c>
      <c r="C305" t="s">
        <v>312</v>
      </c>
      <c r="D305" t="s">
        <v>53</v>
      </c>
      <c r="E305" t="s">
        <v>54</v>
      </c>
      <c r="F305">
        <v>5830183</v>
      </c>
      <c r="G305" s="111">
        <v>44986</v>
      </c>
      <c r="H305" t="s">
        <v>3256</v>
      </c>
      <c r="I305" t="s">
        <v>255</v>
      </c>
      <c r="J305" t="s">
        <v>249</v>
      </c>
      <c r="K305" t="s">
        <v>268</v>
      </c>
      <c r="L305" t="s">
        <v>251</v>
      </c>
      <c r="M305" t="s">
        <v>3154</v>
      </c>
      <c r="N305" t="s">
        <v>3154</v>
      </c>
      <c r="O305" s="111">
        <v>44986</v>
      </c>
      <c r="P305" t="s">
        <v>252</v>
      </c>
      <c r="Q305" t="s">
        <v>253</v>
      </c>
      <c r="R305" s="111">
        <v>44988</v>
      </c>
      <c r="S305" t="s">
        <v>254</v>
      </c>
      <c r="T305" t="s">
        <v>254</v>
      </c>
      <c r="U305" t="s">
        <v>254</v>
      </c>
      <c r="V305" t="s">
        <v>254</v>
      </c>
      <c r="W305">
        <v>0</v>
      </c>
      <c r="X305">
        <v>0</v>
      </c>
      <c r="Y305">
        <v>2835.13</v>
      </c>
      <c r="Z305" s="27">
        <f t="shared" si="4"/>
        <v>2835.13</v>
      </c>
    </row>
    <row r="306" spans="1:26" hidden="1">
      <c r="A306" t="s">
        <v>3155</v>
      </c>
      <c r="B306" t="s">
        <v>2507</v>
      </c>
      <c r="C306" t="s">
        <v>312</v>
      </c>
      <c r="D306" t="s">
        <v>53</v>
      </c>
      <c r="E306" t="s">
        <v>54</v>
      </c>
      <c r="F306">
        <v>5853647</v>
      </c>
      <c r="G306" s="111">
        <v>44953</v>
      </c>
      <c r="H306" t="s">
        <v>1641</v>
      </c>
      <c r="I306" t="s">
        <v>255</v>
      </c>
      <c r="J306" t="s">
        <v>3154</v>
      </c>
      <c r="K306" t="s">
        <v>3154</v>
      </c>
      <c r="L306" t="s">
        <v>251</v>
      </c>
      <c r="M306" t="s">
        <v>3154</v>
      </c>
      <c r="N306" t="s">
        <v>3154</v>
      </c>
      <c r="O306" s="111">
        <v>44953</v>
      </c>
      <c r="P306" t="s">
        <v>252</v>
      </c>
      <c r="Q306" t="s">
        <v>263</v>
      </c>
      <c r="R306" s="111">
        <v>44958</v>
      </c>
      <c r="S306" t="s">
        <v>254</v>
      </c>
      <c r="T306" t="s">
        <v>254</v>
      </c>
      <c r="U306" t="s">
        <v>254</v>
      </c>
      <c r="V306" t="s">
        <v>254</v>
      </c>
      <c r="W306">
        <v>0</v>
      </c>
      <c r="X306">
        <v>3118.2</v>
      </c>
      <c r="Y306">
        <v>0</v>
      </c>
      <c r="Z306" s="27">
        <f t="shared" si="4"/>
        <v>3118.2</v>
      </c>
    </row>
    <row r="307" spans="1:26" hidden="1">
      <c r="A307" t="s">
        <v>3155</v>
      </c>
      <c r="B307" t="s">
        <v>2507</v>
      </c>
      <c r="C307" t="s">
        <v>312</v>
      </c>
      <c r="D307" t="s">
        <v>53</v>
      </c>
      <c r="E307" t="s">
        <v>54</v>
      </c>
      <c r="F307">
        <v>8020484</v>
      </c>
      <c r="G307" s="111">
        <v>44973</v>
      </c>
      <c r="H307" t="s">
        <v>2509</v>
      </c>
      <c r="I307" t="s">
        <v>255</v>
      </c>
      <c r="J307" t="s">
        <v>249</v>
      </c>
      <c r="K307" t="s">
        <v>250</v>
      </c>
      <c r="L307" t="s">
        <v>251</v>
      </c>
      <c r="M307" t="s">
        <v>3154</v>
      </c>
      <c r="N307" t="s">
        <v>3154</v>
      </c>
      <c r="O307" s="111">
        <v>44973</v>
      </c>
      <c r="P307" t="s">
        <v>252</v>
      </c>
      <c r="Q307" t="s">
        <v>282</v>
      </c>
      <c r="R307" s="111">
        <v>44974</v>
      </c>
      <c r="S307" t="s">
        <v>254</v>
      </c>
      <c r="T307" t="s">
        <v>254</v>
      </c>
      <c r="U307" t="s">
        <v>254</v>
      </c>
      <c r="V307" t="s">
        <v>254</v>
      </c>
      <c r="W307">
        <v>0</v>
      </c>
      <c r="X307">
        <v>734</v>
      </c>
      <c r="Y307">
        <v>0</v>
      </c>
      <c r="Z307" s="27">
        <f t="shared" si="4"/>
        <v>734</v>
      </c>
    </row>
    <row r="308" spans="1:26" hidden="1">
      <c r="A308" t="s">
        <v>3155</v>
      </c>
      <c r="B308" t="s">
        <v>2510</v>
      </c>
      <c r="C308" t="s">
        <v>312</v>
      </c>
      <c r="D308" t="s">
        <v>53</v>
      </c>
      <c r="E308" t="s">
        <v>54</v>
      </c>
      <c r="F308">
        <v>8644740</v>
      </c>
      <c r="G308" s="111">
        <v>44936</v>
      </c>
      <c r="H308" t="s">
        <v>1642</v>
      </c>
      <c r="I308" t="s">
        <v>255</v>
      </c>
      <c r="J308" t="s">
        <v>249</v>
      </c>
      <c r="K308" t="s">
        <v>268</v>
      </c>
      <c r="L308" t="s">
        <v>251</v>
      </c>
      <c r="M308" t="s">
        <v>3154</v>
      </c>
      <c r="N308" t="s">
        <v>3154</v>
      </c>
      <c r="O308" s="111">
        <v>44936</v>
      </c>
      <c r="P308" t="s">
        <v>252</v>
      </c>
      <c r="Q308" t="s">
        <v>253</v>
      </c>
      <c r="R308">
        <v>44937</v>
      </c>
      <c r="S308" t="s">
        <v>254</v>
      </c>
      <c r="T308" t="s">
        <v>254</v>
      </c>
      <c r="U308" t="s">
        <v>254</v>
      </c>
      <c r="V308" t="s">
        <v>254</v>
      </c>
      <c r="W308">
        <v>5550</v>
      </c>
      <c r="X308">
        <v>3240</v>
      </c>
      <c r="Y308">
        <v>6460</v>
      </c>
      <c r="Z308" s="27">
        <f t="shared" si="4"/>
        <v>15250</v>
      </c>
    </row>
    <row r="309" spans="1:26" hidden="1">
      <c r="A309" t="s">
        <v>3155</v>
      </c>
      <c r="B309" t="s">
        <v>2507</v>
      </c>
      <c r="C309" t="s">
        <v>312</v>
      </c>
      <c r="D309" t="s">
        <v>53</v>
      </c>
      <c r="E309" t="s">
        <v>54</v>
      </c>
      <c r="F309">
        <v>11420738</v>
      </c>
      <c r="G309" s="111">
        <v>44930</v>
      </c>
      <c r="H309" t="s">
        <v>1643</v>
      </c>
      <c r="I309" t="s">
        <v>255</v>
      </c>
      <c r="J309" t="s">
        <v>249</v>
      </c>
      <c r="K309" t="s">
        <v>250</v>
      </c>
      <c r="L309" t="s">
        <v>251</v>
      </c>
      <c r="M309" t="s">
        <v>3154</v>
      </c>
      <c r="N309" t="s">
        <v>3154</v>
      </c>
      <c r="O309" s="111">
        <v>44930</v>
      </c>
      <c r="P309" t="s">
        <v>252</v>
      </c>
      <c r="Q309" t="s">
        <v>253</v>
      </c>
      <c r="R309" s="111">
        <v>44931</v>
      </c>
      <c r="S309" t="s">
        <v>254</v>
      </c>
      <c r="T309" t="s">
        <v>254</v>
      </c>
      <c r="U309" t="s">
        <v>254</v>
      </c>
      <c r="V309" t="s">
        <v>254</v>
      </c>
      <c r="W309">
        <v>5888.52</v>
      </c>
      <c r="X309">
        <v>14858.8</v>
      </c>
      <c r="Y309">
        <v>20703.68</v>
      </c>
      <c r="Z309" s="27">
        <f t="shared" si="4"/>
        <v>41451</v>
      </c>
    </row>
    <row r="310" spans="1:26" hidden="1">
      <c r="A310" t="s">
        <v>3155</v>
      </c>
      <c r="B310" t="s">
        <v>2507</v>
      </c>
      <c r="C310" t="s">
        <v>312</v>
      </c>
      <c r="D310" t="s">
        <v>53</v>
      </c>
      <c r="E310" t="s">
        <v>54</v>
      </c>
      <c r="F310">
        <v>11469705</v>
      </c>
      <c r="G310" s="111">
        <v>44935</v>
      </c>
      <c r="H310" t="s">
        <v>1644</v>
      </c>
      <c r="I310" t="s">
        <v>255</v>
      </c>
      <c r="J310" t="s">
        <v>249</v>
      </c>
      <c r="K310" t="s">
        <v>268</v>
      </c>
      <c r="L310" t="s">
        <v>251</v>
      </c>
      <c r="M310" t="s">
        <v>3154</v>
      </c>
      <c r="N310" t="s">
        <v>3154</v>
      </c>
      <c r="O310" s="111">
        <v>44935</v>
      </c>
      <c r="P310" t="s">
        <v>252</v>
      </c>
      <c r="Q310" t="s">
        <v>253</v>
      </c>
      <c r="R310" s="111">
        <v>44936</v>
      </c>
      <c r="S310" t="s">
        <v>254</v>
      </c>
      <c r="T310" t="s">
        <v>254</v>
      </c>
      <c r="U310" t="s">
        <v>254</v>
      </c>
      <c r="V310" t="s">
        <v>254</v>
      </c>
      <c r="W310">
        <v>4686.1400000000003</v>
      </c>
      <c r="X310">
        <v>7056.57</v>
      </c>
      <c r="Y310">
        <v>2452.96</v>
      </c>
      <c r="Z310" s="27">
        <f t="shared" si="4"/>
        <v>14195.669999999998</v>
      </c>
    </row>
    <row r="311" spans="1:26" hidden="1">
      <c r="A311" t="s">
        <v>3155</v>
      </c>
      <c r="B311" t="s">
        <v>2507</v>
      </c>
      <c r="C311" t="s">
        <v>312</v>
      </c>
      <c r="D311" t="s">
        <v>53</v>
      </c>
      <c r="E311" t="s">
        <v>54</v>
      </c>
      <c r="F311">
        <v>11964243</v>
      </c>
      <c r="G311" s="111">
        <v>44929</v>
      </c>
      <c r="H311" t="s">
        <v>1645</v>
      </c>
      <c r="I311" t="s">
        <v>255</v>
      </c>
      <c r="J311" t="s">
        <v>249</v>
      </c>
      <c r="K311" t="s">
        <v>250</v>
      </c>
      <c r="L311" t="s">
        <v>251</v>
      </c>
      <c r="M311" t="s">
        <v>3154</v>
      </c>
      <c r="N311" t="s">
        <v>3154</v>
      </c>
      <c r="O311" s="111">
        <v>44929</v>
      </c>
      <c r="P311" t="s">
        <v>252</v>
      </c>
      <c r="Q311" t="s">
        <v>253</v>
      </c>
      <c r="R311" s="111">
        <v>44930</v>
      </c>
      <c r="S311" t="s">
        <v>254</v>
      </c>
      <c r="T311" t="s">
        <v>254</v>
      </c>
      <c r="U311" t="s">
        <v>254</v>
      </c>
      <c r="V311" t="s">
        <v>254</v>
      </c>
      <c r="W311">
        <v>4915</v>
      </c>
      <c r="X311">
        <v>2850</v>
      </c>
      <c r="Y311">
        <v>3510</v>
      </c>
      <c r="Z311" s="27">
        <f t="shared" si="4"/>
        <v>11275</v>
      </c>
    </row>
    <row r="312" spans="1:26" hidden="1">
      <c r="A312" t="s">
        <v>3155</v>
      </c>
      <c r="B312" t="s">
        <v>2507</v>
      </c>
      <c r="C312" t="s">
        <v>312</v>
      </c>
      <c r="D312" t="s">
        <v>53</v>
      </c>
      <c r="E312" t="s">
        <v>54</v>
      </c>
      <c r="F312">
        <v>11991543</v>
      </c>
      <c r="G312" s="111">
        <v>44937</v>
      </c>
      <c r="H312" t="s">
        <v>1646</v>
      </c>
      <c r="I312" t="s">
        <v>255</v>
      </c>
      <c r="J312" t="s">
        <v>249</v>
      </c>
      <c r="K312" t="s">
        <v>268</v>
      </c>
      <c r="L312" t="s">
        <v>251</v>
      </c>
      <c r="M312" t="s">
        <v>3154</v>
      </c>
      <c r="N312" t="s">
        <v>3154</v>
      </c>
      <c r="O312" s="111">
        <v>44937</v>
      </c>
      <c r="P312" t="s">
        <v>252</v>
      </c>
      <c r="Q312" t="s">
        <v>253</v>
      </c>
      <c r="R312" s="111">
        <v>44939</v>
      </c>
      <c r="S312" t="s">
        <v>254</v>
      </c>
      <c r="T312" t="s">
        <v>254</v>
      </c>
      <c r="U312" t="s">
        <v>254</v>
      </c>
      <c r="V312" t="s">
        <v>254</v>
      </c>
      <c r="W312">
        <v>1</v>
      </c>
      <c r="X312">
        <v>3267.83</v>
      </c>
      <c r="Y312">
        <v>2718.92</v>
      </c>
      <c r="Z312" s="27">
        <f t="shared" si="4"/>
        <v>5987.75</v>
      </c>
    </row>
    <row r="313" spans="1:26" hidden="1">
      <c r="A313" t="s">
        <v>3155</v>
      </c>
      <c r="B313" t="s">
        <v>2507</v>
      </c>
      <c r="C313" t="s">
        <v>312</v>
      </c>
      <c r="D313" t="s">
        <v>53</v>
      </c>
      <c r="E313" t="s">
        <v>54</v>
      </c>
      <c r="F313">
        <v>11992166</v>
      </c>
      <c r="G313" s="111">
        <v>44942</v>
      </c>
      <c r="H313" t="s">
        <v>1647</v>
      </c>
      <c r="I313" t="s">
        <v>255</v>
      </c>
      <c r="J313" t="s">
        <v>249</v>
      </c>
      <c r="K313" t="s">
        <v>268</v>
      </c>
      <c r="L313" t="s">
        <v>251</v>
      </c>
      <c r="M313" t="s">
        <v>3154</v>
      </c>
      <c r="N313" t="s">
        <v>3154</v>
      </c>
      <c r="O313" s="111">
        <v>44942</v>
      </c>
      <c r="P313" t="s">
        <v>252</v>
      </c>
      <c r="Q313" t="s">
        <v>282</v>
      </c>
      <c r="R313" s="111">
        <v>44943</v>
      </c>
      <c r="S313" t="s">
        <v>254</v>
      </c>
      <c r="T313" t="s">
        <v>254</v>
      </c>
      <c r="U313" t="s">
        <v>254</v>
      </c>
      <c r="V313" t="s">
        <v>254</v>
      </c>
      <c r="W313">
        <v>8416.7900000000009</v>
      </c>
      <c r="X313">
        <v>1395.9</v>
      </c>
      <c r="Y313">
        <v>0</v>
      </c>
      <c r="Z313" s="27">
        <f t="shared" si="4"/>
        <v>9812.69</v>
      </c>
    </row>
    <row r="314" spans="1:26" hidden="1">
      <c r="A314" t="s">
        <v>3155</v>
      </c>
      <c r="B314" t="s">
        <v>2507</v>
      </c>
      <c r="C314" t="s">
        <v>312</v>
      </c>
      <c r="D314" t="s">
        <v>53</v>
      </c>
      <c r="E314" t="s">
        <v>54</v>
      </c>
      <c r="F314">
        <v>12014997</v>
      </c>
      <c r="G314" s="111">
        <v>44944</v>
      </c>
      <c r="H314" t="s">
        <v>1648</v>
      </c>
      <c r="I314" t="s">
        <v>255</v>
      </c>
      <c r="J314" t="s">
        <v>249</v>
      </c>
      <c r="K314" t="s">
        <v>250</v>
      </c>
      <c r="L314" t="s">
        <v>251</v>
      </c>
      <c r="M314" t="s">
        <v>3154</v>
      </c>
      <c r="N314" t="s">
        <v>3154</v>
      </c>
      <c r="O314" s="111">
        <v>44944</v>
      </c>
      <c r="P314" t="s">
        <v>252</v>
      </c>
      <c r="Q314" t="s">
        <v>253</v>
      </c>
      <c r="R314" s="111">
        <v>44945</v>
      </c>
      <c r="S314" t="s">
        <v>254</v>
      </c>
      <c r="T314" t="s">
        <v>254</v>
      </c>
      <c r="U314" t="s">
        <v>254</v>
      </c>
      <c r="V314" t="s">
        <v>254</v>
      </c>
      <c r="W314">
        <v>3539</v>
      </c>
      <c r="X314">
        <v>2670</v>
      </c>
      <c r="Y314">
        <v>3460</v>
      </c>
      <c r="Z314" s="27">
        <f t="shared" si="4"/>
        <v>9669</v>
      </c>
    </row>
    <row r="315" spans="1:26">
      <c r="A315" t="s">
        <v>3155</v>
      </c>
      <c r="B315" t="s">
        <v>2507</v>
      </c>
      <c r="C315" t="s">
        <v>312</v>
      </c>
      <c r="D315" t="s">
        <v>53</v>
      </c>
      <c r="E315" t="s">
        <v>54</v>
      </c>
      <c r="F315">
        <v>12016431</v>
      </c>
      <c r="G315" s="111">
        <v>44999</v>
      </c>
      <c r="H315" t="s">
        <v>3257</v>
      </c>
      <c r="I315" t="s">
        <v>260</v>
      </c>
      <c r="J315" t="s">
        <v>3154</v>
      </c>
      <c r="K315" t="s">
        <v>3154</v>
      </c>
      <c r="L315" t="s">
        <v>251</v>
      </c>
      <c r="M315" t="s">
        <v>3154</v>
      </c>
      <c r="N315" t="s">
        <v>3154</v>
      </c>
      <c r="O315" s="111">
        <v>44999</v>
      </c>
      <c r="P315" t="s">
        <v>252</v>
      </c>
      <c r="Q315" t="s">
        <v>253</v>
      </c>
      <c r="R315" s="111">
        <v>45000</v>
      </c>
      <c r="S315" t="s">
        <v>254</v>
      </c>
      <c r="T315" t="s">
        <v>254</v>
      </c>
      <c r="U315" t="s">
        <v>254</v>
      </c>
      <c r="V315" t="s">
        <v>254</v>
      </c>
      <c r="W315">
        <v>0</v>
      </c>
      <c r="X315">
        <v>0</v>
      </c>
      <c r="Y315">
        <v>82.25</v>
      </c>
      <c r="Z315" s="27">
        <f t="shared" si="4"/>
        <v>82.25</v>
      </c>
    </row>
    <row r="316" spans="1:26" hidden="1">
      <c r="A316" t="s">
        <v>3155</v>
      </c>
      <c r="B316" t="s">
        <v>2507</v>
      </c>
      <c r="C316" t="s">
        <v>312</v>
      </c>
      <c r="D316" t="s">
        <v>53</v>
      </c>
      <c r="E316" t="s">
        <v>54</v>
      </c>
      <c r="F316">
        <v>12032411</v>
      </c>
      <c r="G316" s="111">
        <v>44949</v>
      </c>
      <c r="H316" t="s">
        <v>1649</v>
      </c>
      <c r="I316" t="s">
        <v>255</v>
      </c>
      <c r="J316" t="s">
        <v>3154</v>
      </c>
      <c r="K316" t="s">
        <v>3154</v>
      </c>
      <c r="L316" t="s">
        <v>251</v>
      </c>
      <c r="M316" t="s">
        <v>3154</v>
      </c>
      <c r="N316" t="s">
        <v>3154</v>
      </c>
      <c r="O316" s="111">
        <v>44949</v>
      </c>
      <c r="P316" t="s">
        <v>252</v>
      </c>
      <c r="Q316" t="s">
        <v>263</v>
      </c>
      <c r="R316" s="111">
        <v>44950</v>
      </c>
      <c r="S316" t="s">
        <v>254</v>
      </c>
      <c r="T316" t="s">
        <v>254</v>
      </c>
      <c r="U316" t="s">
        <v>254</v>
      </c>
      <c r="V316" t="s">
        <v>254</v>
      </c>
      <c r="W316">
        <v>1549.07</v>
      </c>
      <c r="X316">
        <v>279.02999999999997</v>
      </c>
      <c r="Y316">
        <v>0</v>
      </c>
      <c r="Z316" s="27">
        <f t="shared" si="4"/>
        <v>1828.1</v>
      </c>
    </row>
    <row r="317" spans="1:26" hidden="1">
      <c r="A317" t="s">
        <v>3155</v>
      </c>
      <c r="B317" t="s">
        <v>2507</v>
      </c>
      <c r="C317" t="s">
        <v>312</v>
      </c>
      <c r="D317" t="s">
        <v>53</v>
      </c>
      <c r="E317" t="s">
        <v>54</v>
      </c>
      <c r="F317">
        <v>12058863</v>
      </c>
      <c r="G317" s="111">
        <v>44954</v>
      </c>
      <c r="H317" t="s">
        <v>1650</v>
      </c>
      <c r="I317" t="s">
        <v>255</v>
      </c>
      <c r="J317" t="s">
        <v>249</v>
      </c>
      <c r="K317" t="s">
        <v>250</v>
      </c>
      <c r="L317" t="s">
        <v>251</v>
      </c>
      <c r="M317" t="s">
        <v>3154</v>
      </c>
      <c r="N317" t="s">
        <v>3154</v>
      </c>
      <c r="O317" s="111">
        <v>44954</v>
      </c>
      <c r="P317" t="s">
        <v>252</v>
      </c>
      <c r="Q317" t="s">
        <v>253</v>
      </c>
      <c r="R317" s="111">
        <v>44956</v>
      </c>
      <c r="S317" t="s">
        <v>254</v>
      </c>
      <c r="T317" t="s">
        <v>254</v>
      </c>
      <c r="U317" t="s">
        <v>254</v>
      </c>
      <c r="V317" t="s">
        <v>254</v>
      </c>
      <c r="W317">
        <v>919.7</v>
      </c>
      <c r="X317">
        <v>5944</v>
      </c>
      <c r="Y317">
        <v>11808.1</v>
      </c>
      <c r="Z317" s="27">
        <f t="shared" si="4"/>
        <v>18671.8</v>
      </c>
    </row>
    <row r="318" spans="1:26" hidden="1">
      <c r="A318" t="s">
        <v>3155</v>
      </c>
      <c r="B318" t="s">
        <v>2507</v>
      </c>
      <c r="C318" t="s">
        <v>312</v>
      </c>
      <c r="D318" t="s">
        <v>53</v>
      </c>
      <c r="E318" t="s">
        <v>54</v>
      </c>
      <c r="F318">
        <v>12078342</v>
      </c>
      <c r="G318" s="111">
        <v>44958</v>
      </c>
      <c r="H318" t="s">
        <v>2511</v>
      </c>
      <c r="I318" t="s">
        <v>255</v>
      </c>
      <c r="J318" t="s">
        <v>249</v>
      </c>
      <c r="K318" t="s">
        <v>250</v>
      </c>
      <c r="L318" t="s">
        <v>251</v>
      </c>
      <c r="M318" t="s">
        <v>3154</v>
      </c>
      <c r="N318" t="s">
        <v>3154</v>
      </c>
      <c r="O318" s="111">
        <v>44958</v>
      </c>
      <c r="P318" t="s">
        <v>252</v>
      </c>
      <c r="Q318" t="s">
        <v>253</v>
      </c>
      <c r="R318" s="111">
        <v>44959</v>
      </c>
      <c r="S318" t="s">
        <v>254</v>
      </c>
      <c r="T318" t="s">
        <v>254</v>
      </c>
      <c r="U318" t="s">
        <v>254</v>
      </c>
      <c r="V318" t="s">
        <v>254</v>
      </c>
      <c r="W318">
        <v>0</v>
      </c>
      <c r="X318">
        <v>3068.99</v>
      </c>
      <c r="Y318">
        <v>3711</v>
      </c>
      <c r="Z318" s="27">
        <f t="shared" si="4"/>
        <v>6779.99</v>
      </c>
    </row>
    <row r="319" spans="1:26" hidden="1">
      <c r="A319" t="s">
        <v>3155</v>
      </c>
      <c r="B319" t="s">
        <v>2507</v>
      </c>
      <c r="C319" t="s">
        <v>312</v>
      </c>
      <c r="D319" t="s">
        <v>53</v>
      </c>
      <c r="E319" t="s">
        <v>54</v>
      </c>
      <c r="F319">
        <v>12090752</v>
      </c>
      <c r="G319" s="111">
        <v>44960</v>
      </c>
      <c r="H319" t="s">
        <v>2512</v>
      </c>
      <c r="I319" t="s">
        <v>255</v>
      </c>
      <c r="J319" t="s">
        <v>249</v>
      </c>
      <c r="K319" t="s">
        <v>250</v>
      </c>
      <c r="L319" t="s">
        <v>251</v>
      </c>
      <c r="M319" t="s">
        <v>3154</v>
      </c>
      <c r="N319" t="s">
        <v>3154</v>
      </c>
      <c r="O319" s="111">
        <v>44960</v>
      </c>
      <c r="P319" t="s">
        <v>252</v>
      </c>
      <c r="Q319" t="s">
        <v>253</v>
      </c>
      <c r="R319" s="111">
        <v>44972</v>
      </c>
      <c r="S319" t="s">
        <v>254</v>
      </c>
      <c r="T319" t="s">
        <v>254</v>
      </c>
      <c r="U319" t="s">
        <v>254</v>
      </c>
      <c r="V319" t="s">
        <v>254</v>
      </c>
      <c r="W319">
        <v>0</v>
      </c>
      <c r="X319">
        <v>1017.5</v>
      </c>
      <c r="Y319">
        <v>2301</v>
      </c>
      <c r="Z319" s="27">
        <f t="shared" si="4"/>
        <v>3318.5</v>
      </c>
    </row>
    <row r="320" spans="1:26" hidden="1">
      <c r="A320" t="s">
        <v>3155</v>
      </c>
      <c r="B320" t="s">
        <v>2507</v>
      </c>
      <c r="C320" t="s">
        <v>312</v>
      </c>
      <c r="D320" t="s">
        <v>53</v>
      </c>
      <c r="E320" t="s">
        <v>54</v>
      </c>
      <c r="F320">
        <v>12125917</v>
      </c>
      <c r="G320" s="111">
        <v>44971</v>
      </c>
      <c r="H320" t="s">
        <v>2513</v>
      </c>
      <c r="I320" t="s">
        <v>248</v>
      </c>
      <c r="J320" t="s">
        <v>259</v>
      </c>
      <c r="K320" t="s">
        <v>268</v>
      </c>
      <c r="L320" t="s">
        <v>251</v>
      </c>
      <c r="M320" t="s">
        <v>3154</v>
      </c>
      <c r="N320" t="s">
        <v>3154</v>
      </c>
      <c r="O320" s="111">
        <v>44971</v>
      </c>
      <c r="P320" t="s">
        <v>252</v>
      </c>
      <c r="Q320" t="s">
        <v>253</v>
      </c>
      <c r="R320">
        <v>44973</v>
      </c>
      <c r="S320" t="s">
        <v>254</v>
      </c>
      <c r="T320" t="s">
        <v>254</v>
      </c>
      <c r="U320" t="s">
        <v>254</v>
      </c>
      <c r="V320" t="s">
        <v>254</v>
      </c>
      <c r="W320">
        <v>0</v>
      </c>
      <c r="X320">
        <v>219</v>
      </c>
      <c r="Y320">
        <v>6593</v>
      </c>
      <c r="Z320" s="27">
        <f t="shared" si="4"/>
        <v>6812</v>
      </c>
    </row>
    <row r="321" spans="1:26" hidden="1">
      <c r="A321" t="s">
        <v>3155</v>
      </c>
      <c r="B321" t="s">
        <v>2507</v>
      </c>
      <c r="C321" t="s">
        <v>312</v>
      </c>
      <c r="D321" t="s">
        <v>53</v>
      </c>
      <c r="E321" t="s">
        <v>54</v>
      </c>
      <c r="F321">
        <v>12142401</v>
      </c>
      <c r="G321" s="111">
        <v>44979</v>
      </c>
      <c r="H321" t="s">
        <v>2514</v>
      </c>
      <c r="I321" t="s">
        <v>255</v>
      </c>
      <c r="J321" t="s">
        <v>3154</v>
      </c>
      <c r="K321" t="s">
        <v>3154</v>
      </c>
      <c r="L321" t="s">
        <v>251</v>
      </c>
      <c r="M321" t="s">
        <v>3154</v>
      </c>
      <c r="N321" t="s">
        <v>3154</v>
      </c>
      <c r="O321" s="111">
        <v>44979</v>
      </c>
      <c r="P321" t="s">
        <v>252</v>
      </c>
      <c r="Q321" t="s">
        <v>263</v>
      </c>
      <c r="R321" s="111"/>
      <c r="S321" t="s">
        <v>254</v>
      </c>
      <c r="T321" t="s">
        <v>254</v>
      </c>
      <c r="U321" t="s">
        <v>254</v>
      </c>
      <c r="V321" t="s">
        <v>254</v>
      </c>
      <c r="W321">
        <v>0</v>
      </c>
      <c r="X321">
        <v>0</v>
      </c>
      <c r="Y321">
        <v>0</v>
      </c>
      <c r="Z321" s="27">
        <f t="shared" si="4"/>
        <v>0</v>
      </c>
    </row>
    <row r="322" spans="1:26" hidden="1">
      <c r="A322" t="s">
        <v>3155</v>
      </c>
      <c r="B322" t="s">
        <v>2515</v>
      </c>
      <c r="C322" t="s">
        <v>178</v>
      </c>
      <c r="D322" t="s">
        <v>45</v>
      </c>
      <c r="E322" t="s">
        <v>46</v>
      </c>
      <c r="F322">
        <v>1162186</v>
      </c>
      <c r="G322" s="111">
        <v>44963</v>
      </c>
      <c r="H322" t="s">
        <v>2516</v>
      </c>
      <c r="I322" t="s">
        <v>255</v>
      </c>
      <c r="J322" t="s">
        <v>249</v>
      </c>
      <c r="K322" t="s">
        <v>268</v>
      </c>
      <c r="L322" t="s">
        <v>251</v>
      </c>
      <c r="M322" t="s">
        <v>3154</v>
      </c>
      <c r="N322" t="s">
        <v>3154</v>
      </c>
      <c r="O322" s="111">
        <v>44963</v>
      </c>
      <c r="P322" t="s">
        <v>252</v>
      </c>
      <c r="Q322" t="s">
        <v>253</v>
      </c>
      <c r="R322">
        <v>44964</v>
      </c>
      <c r="S322" t="s">
        <v>254</v>
      </c>
      <c r="T322" t="s">
        <v>254</v>
      </c>
      <c r="U322" t="s">
        <v>254</v>
      </c>
      <c r="V322" t="s">
        <v>254</v>
      </c>
      <c r="W322">
        <v>0</v>
      </c>
      <c r="X322">
        <v>57107.839999999997</v>
      </c>
      <c r="Y322">
        <v>61595.75</v>
      </c>
      <c r="Z322" s="27">
        <f t="shared" si="4"/>
        <v>118703.59</v>
      </c>
    </row>
    <row r="323" spans="1:26" hidden="1">
      <c r="A323" t="s">
        <v>3155</v>
      </c>
      <c r="B323" t="s">
        <v>2515</v>
      </c>
      <c r="C323" t="s">
        <v>178</v>
      </c>
      <c r="D323" t="s">
        <v>45</v>
      </c>
      <c r="E323" t="s">
        <v>46</v>
      </c>
      <c r="F323">
        <v>1426726</v>
      </c>
      <c r="G323" s="111">
        <v>44968</v>
      </c>
      <c r="H323" t="s">
        <v>2517</v>
      </c>
      <c r="I323" t="s">
        <v>248</v>
      </c>
      <c r="J323" t="s">
        <v>249</v>
      </c>
      <c r="K323" t="s">
        <v>250</v>
      </c>
      <c r="L323" t="s">
        <v>251</v>
      </c>
      <c r="M323" t="s">
        <v>3154</v>
      </c>
      <c r="N323" t="s">
        <v>3154</v>
      </c>
      <c r="O323" s="111">
        <v>44968</v>
      </c>
      <c r="P323" t="s">
        <v>252</v>
      </c>
      <c r="Q323" t="s">
        <v>253</v>
      </c>
      <c r="R323" s="111">
        <v>44970</v>
      </c>
      <c r="S323" t="s">
        <v>254</v>
      </c>
      <c r="T323" t="s">
        <v>254</v>
      </c>
      <c r="U323" t="s">
        <v>254</v>
      </c>
      <c r="V323" t="s">
        <v>254</v>
      </c>
      <c r="W323">
        <v>0</v>
      </c>
      <c r="X323">
        <v>1907.99</v>
      </c>
      <c r="Y323">
        <v>3619.68</v>
      </c>
      <c r="Z323" s="27">
        <f t="shared" ref="Z323:Z386" si="5">SUM(W323:Y323)</f>
        <v>5527.67</v>
      </c>
    </row>
    <row r="324" spans="1:26" hidden="1">
      <c r="A324" t="s">
        <v>3155</v>
      </c>
      <c r="B324" t="s">
        <v>2518</v>
      </c>
      <c r="C324" t="s">
        <v>178</v>
      </c>
      <c r="D324" t="s">
        <v>45</v>
      </c>
      <c r="E324" t="s">
        <v>46</v>
      </c>
      <c r="F324">
        <v>6255120</v>
      </c>
      <c r="G324" s="111">
        <v>44929</v>
      </c>
      <c r="H324" t="s">
        <v>1651</v>
      </c>
      <c r="I324" t="s">
        <v>255</v>
      </c>
      <c r="J324" t="s">
        <v>249</v>
      </c>
      <c r="K324" t="s">
        <v>250</v>
      </c>
      <c r="L324" t="s">
        <v>251</v>
      </c>
      <c r="M324" t="s">
        <v>3154</v>
      </c>
      <c r="N324" t="s">
        <v>3154</v>
      </c>
      <c r="O324" s="111">
        <v>44929</v>
      </c>
      <c r="P324" t="s">
        <v>252</v>
      </c>
      <c r="Q324" t="s">
        <v>253</v>
      </c>
      <c r="R324">
        <v>44936</v>
      </c>
      <c r="S324" t="s">
        <v>254</v>
      </c>
      <c r="T324" t="s">
        <v>254</v>
      </c>
      <c r="U324" t="s">
        <v>254</v>
      </c>
      <c r="V324" t="s">
        <v>254</v>
      </c>
      <c r="W324">
        <v>994.5</v>
      </c>
      <c r="X324">
        <v>1354</v>
      </c>
      <c r="Y324">
        <v>1548.5</v>
      </c>
      <c r="Z324" s="27">
        <f t="shared" si="5"/>
        <v>3897</v>
      </c>
    </row>
    <row r="325" spans="1:26" hidden="1">
      <c r="A325" t="s">
        <v>3155</v>
      </c>
      <c r="B325" t="s">
        <v>2515</v>
      </c>
      <c r="C325" t="s">
        <v>178</v>
      </c>
      <c r="D325" t="s">
        <v>45</v>
      </c>
      <c r="E325" t="s">
        <v>46</v>
      </c>
      <c r="F325">
        <v>11754967</v>
      </c>
      <c r="G325" s="111">
        <v>44935</v>
      </c>
      <c r="H325" t="s">
        <v>1653</v>
      </c>
      <c r="I325" t="s">
        <v>255</v>
      </c>
      <c r="J325" t="s">
        <v>249</v>
      </c>
      <c r="K325" t="s">
        <v>250</v>
      </c>
      <c r="L325" t="s">
        <v>251</v>
      </c>
      <c r="M325" t="s">
        <v>3154</v>
      </c>
      <c r="N325" t="s">
        <v>3154</v>
      </c>
      <c r="O325" s="111">
        <v>44935</v>
      </c>
      <c r="P325" t="s">
        <v>252</v>
      </c>
      <c r="Q325" t="s">
        <v>253</v>
      </c>
      <c r="R325" s="111">
        <v>44936</v>
      </c>
      <c r="S325" t="s">
        <v>254</v>
      </c>
      <c r="T325" t="s">
        <v>254</v>
      </c>
      <c r="U325" t="s">
        <v>254</v>
      </c>
      <c r="V325" t="s">
        <v>254</v>
      </c>
      <c r="W325">
        <v>5288.95</v>
      </c>
      <c r="X325">
        <v>8778</v>
      </c>
      <c r="Y325">
        <v>7727.05</v>
      </c>
      <c r="Z325" s="27">
        <f t="shared" si="5"/>
        <v>21794</v>
      </c>
    </row>
    <row r="326" spans="1:26" hidden="1">
      <c r="A326" t="s">
        <v>3155</v>
      </c>
      <c r="B326" t="s">
        <v>2515</v>
      </c>
      <c r="C326" t="s">
        <v>178</v>
      </c>
      <c r="D326" t="s">
        <v>45</v>
      </c>
      <c r="E326" t="s">
        <v>46</v>
      </c>
      <c r="F326">
        <v>12102714</v>
      </c>
      <c r="G326" s="111">
        <v>44967</v>
      </c>
      <c r="H326" t="s">
        <v>2519</v>
      </c>
      <c r="I326" t="s">
        <v>255</v>
      </c>
      <c r="J326" t="s">
        <v>3154</v>
      </c>
      <c r="K326" t="s">
        <v>3154</v>
      </c>
      <c r="L326" t="s">
        <v>251</v>
      </c>
      <c r="M326" t="s">
        <v>3154</v>
      </c>
      <c r="N326" t="s">
        <v>3154</v>
      </c>
      <c r="O326" s="111">
        <v>44967</v>
      </c>
      <c r="P326" t="s">
        <v>252</v>
      </c>
      <c r="Q326" t="s">
        <v>263</v>
      </c>
      <c r="R326" s="111">
        <v>44970</v>
      </c>
      <c r="S326" t="s">
        <v>254</v>
      </c>
      <c r="T326" t="s">
        <v>254</v>
      </c>
      <c r="U326" t="s">
        <v>254</v>
      </c>
      <c r="V326" t="s">
        <v>254</v>
      </c>
      <c r="W326">
        <v>0</v>
      </c>
      <c r="X326">
        <v>1433.48</v>
      </c>
      <c r="Y326">
        <v>0</v>
      </c>
      <c r="Z326" s="27">
        <f t="shared" si="5"/>
        <v>1433.48</v>
      </c>
    </row>
    <row r="327" spans="1:26" hidden="1">
      <c r="A327" t="s">
        <v>3155</v>
      </c>
      <c r="B327" t="s">
        <v>2515</v>
      </c>
      <c r="C327" t="s">
        <v>178</v>
      </c>
      <c r="D327" t="s">
        <v>45</v>
      </c>
      <c r="E327" t="s">
        <v>46</v>
      </c>
      <c r="F327">
        <v>12129912</v>
      </c>
      <c r="G327" s="111">
        <v>44972</v>
      </c>
      <c r="H327" t="s">
        <v>2520</v>
      </c>
      <c r="I327" t="s">
        <v>255</v>
      </c>
      <c r="J327" t="s">
        <v>249</v>
      </c>
      <c r="K327" t="s">
        <v>250</v>
      </c>
      <c r="L327" t="s">
        <v>251</v>
      </c>
      <c r="M327" t="s">
        <v>3154</v>
      </c>
      <c r="N327" t="s">
        <v>3154</v>
      </c>
      <c r="O327" s="111">
        <v>44972</v>
      </c>
      <c r="P327" t="s">
        <v>252</v>
      </c>
      <c r="Q327" t="s">
        <v>253</v>
      </c>
      <c r="R327" s="111">
        <v>44981</v>
      </c>
      <c r="S327" t="s">
        <v>254</v>
      </c>
      <c r="T327" t="s">
        <v>254</v>
      </c>
      <c r="U327" t="s">
        <v>254</v>
      </c>
      <c r="V327" t="s">
        <v>254</v>
      </c>
      <c r="W327">
        <v>0</v>
      </c>
      <c r="X327">
        <v>664.9</v>
      </c>
      <c r="Y327">
        <v>8736.25</v>
      </c>
      <c r="Z327" s="27">
        <f t="shared" si="5"/>
        <v>9401.15</v>
      </c>
    </row>
    <row r="328" spans="1:26" hidden="1">
      <c r="A328" t="s">
        <v>3155</v>
      </c>
      <c r="B328" t="s">
        <v>2515</v>
      </c>
      <c r="C328" t="s">
        <v>178</v>
      </c>
      <c r="D328" t="s">
        <v>2404</v>
      </c>
      <c r="E328" t="s">
        <v>46</v>
      </c>
      <c r="F328">
        <v>12106413</v>
      </c>
      <c r="G328" s="111">
        <v>44965</v>
      </c>
      <c r="H328" t="s">
        <v>2521</v>
      </c>
      <c r="I328" t="s">
        <v>248</v>
      </c>
      <c r="J328" t="s">
        <v>259</v>
      </c>
      <c r="K328" t="s">
        <v>250</v>
      </c>
      <c r="L328" t="s">
        <v>251</v>
      </c>
      <c r="M328" t="s">
        <v>3154</v>
      </c>
      <c r="N328" t="s">
        <v>3154</v>
      </c>
      <c r="O328" s="111">
        <v>44965</v>
      </c>
      <c r="P328" t="s">
        <v>252</v>
      </c>
      <c r="Q328" t="s">
        <v>253</v>
      </c>
      <c r="R328" s="111">
        <v>44971</v>
      </c>
      <c r="S328" t="s">
        <v>254</v>
      </c>
      <c r="T328" t="s">
        <v>254</v>
      </c>
      <c r="U328" t="s">
        <v>254</v>
      </c>
      <c r="V328" t="s">
        <v>254</v>
      </c>
      <c r="W328">
        <v>0</v>
      </c>
      <c r="X328">
        <v>40.5</v>
      </c>
      <c r="Y328">
        <v>31</v>
      </c>
      <c r="Z328" s="27">
        <f t="shared" si="5"/>
        <v>71.5</v>
      </c>
    </row>
    <row r="329" spans="1:26" hidden="1">
      <c r="A329" t="s">
        <v>3155</v>
      </c>
      <c r="B329" t="s">
        <v>2515</v>
      </c>
      <c r="C329" t="s">
        <v>178</v>
      </c>
      <c r="D329" t="s">
        <v>2404</v>
      </c>
      <c r="E329" t="s">
        <v>46</v>
      </c>
      <c r="F329">
        <v>12125383</v>
      </c>
      <c r="G329" s="111">
        <v>44971</v>
      </c>
      <c r="H329" t="s">
        <v>2522</v>
      </c>
      <c r="I329" t="s">
        <v>248</v>
      </c>
      <c r="J329" t="s">
        <v>259</v>
      </c>
      <c r="K329" t="s">
        <v>250</v>
      </c>
      <c r="L329" t="s">
        <v>251</v>
      </c>
      <c r="M329" t="s">
        <v>3154</v>
      </c>
      <c r="N329" t="s">
        <v>3154</v>
      </c>
      <c r="O329" s="111">
        <v>44971</v>
      </c>
      <c r="P329" t="s">
        <v>252</v>
      </c>
      <c r="Q329" t="s">
        <v>253</v>
      </c>
      <c r="R329" s="111">
        <v>44973</v>
      </c>
      <c r="S329" t="s">
        <v>254</v>
      </c>
      <c r="T329" t="s">
        <v>254</v>
      </c>
      <c r="U329" t="s">
        <v>254</v>
      </c>
      <c r="V329" t="s">
        <v>254</v>
      </c>
      <c r="W329">
        <v>0</v>
      </c>
      <c r="X329">
        <v>48.65</v>
      </c>
      <c r="Y329">
        <v>271.02999999999997</v>
      </c>
      <c r="Z329" s="27">
        <f t="shared" si="5"/>
        <v>319.67999999999995</v>
      </c>
    </row>
    <row r="330" spans="1:26" hidden="1">
      <c r="A330" t="s">
        <v>3155</v>
      </c>
      <c r="B330" t="s">
        <v>2515</v>
      </c>
      <c r="C330" t="s">
        <v>178</v>
      </c>
      <c r="D330" t="s">
        <v>2404</v>
      </c>
      <c r="E330" t="s">
        <v>46</v>
      </c>
      <c r="F330">
        <v>12125821</v>
      </c>
      <c r="G330" s="111">
        <v>44973</v>
      </c>
      <c r="H330" t="s">
        <v>2523</v>
      </c>
      <c r="I330" t="s">
        <v>255</v>
      </c>
      <c r="J330" t="s">
        <v>249</v>
      </c>
      <c r="K330" t="s">
        <v>250</v>
      </c>
      <c r="L330" t="s">
        <v>251</v>
      </c>
      <c r="M330" t="s">
        <v>3154</v>
      </c>
      <c r="N330" t="s">
        <v>3154</v>
      </c>
      <c r="O330" s="111">
        <v>44973</v>
      </c>
      <c r="P330" t="s">
        <v>252</v>
      </c>
      <c r="Q330" t="s">
        <v>253</v>
      </c>
      <c r="R330">
        <v>44975</v>
      </c>
      <c r="S330" t="s">
        <v>254</v>
      </c>
      <c r="T330" t="s">
        <v>254</v>
      </c>
      <c r="U330" t="s">
        <v>254</v>
      </c>
      <c r="V330" t="s">
        <v>254</v>
      </c>
      <c r="W330">
        <v>0</v>
      </c>
      <c r="X330">
        <v>1577.74</v>
      </c>
      <c r="Y330">
        <v>7794.28</v>
      </c>
      <c r="Z330" s="27">
        <f t="shared" si="5"/>
        <v>9372.02</v>
      </c>
    </row>
    <row r="331" spans="1:26" hidden="1">
      <c r="A331" t="s">
        <v>3155</v>
      </c>
      <c r="B331" t="s">
        <v>2515</v>
      </c>
      <c r="C331" t="s">
        <v>178</v>
      </c>
      <c r="D331" t="s">
        <v>2404</v>
      </c>
      <c r="E331" t="s">
        <v>46</v>
      </c>
      <c r="F331">
        <v>12126510</v>
      </c>
      <c r="G331" s="111">
        <v>44971</v>
      </c>
      <c r="H331" t="s">
        <v>2524</v>
      </c>
      <c r="I331" t="s">
        <v>260</v>
      </c>
      <c r="J331" t="s">
        <v>3154</v>
      </c>
      <c r="K331" t="s">
        <v>3154</v>
      </c>
      <c r="L331" t="s">
        <v>251</v>
      </c>
      <c r="M331" t="s">
        <v>3154</v>
      </c>
      <c r="N331" t="s">
        <v>3154</v>
      </c>
      <c r="O331" s="111">
        <v>44971</v>
      </c>
      <c r="P331" t="s">
        <v>252</v>
      </c>
      <c r="Q331" t="s">
        <v>263</v>
      </c>
      <c r="R331" s="111">
        <v>44973</v>
      </c>
      <c r="S331" t="s">
        <v>254</v>
      </c>
      <c r="T331" t="s">
        <v>254</v>
      </c>
      <c r="U331" t="s">
        <v>254</v>
      </c>
      <c r="V331" t="s">
        <v>254</v>
      </c>
      <c r="W331">
        <v>0</v>
      </c>
      <c r="X331">
        <v>1207.3</v>
      </c>
      <c r="Y331">
        <v>0</v>
      </c>
      <c r="Z331" s="27">
        <f t="shared" si="5"/>
        <v>1207.3</v>
      </c>
    </row>
    <row r="332" spans="1:26" hidden="1">
      <c r="A332" t="s">
        <v>3155</v>
      </c>
      <c r="B332" t="s">
        <v>2515</v>
      </c>
      <c r="C332" t="s">
        <v>178</v>
      </c>
      <c r="D332" t="s">
        <v>2404</v>
      </c>
      <c r="E332" t="s">
        <v>46</v>
      </c>
      <c r="F332">
        <v>12137174</v>
      </c>
      <c r="G332" s="111">
        <v>44973</v>
      </c>
      <c r="H332" t="s">
        <v>2525</v>
      </c>
      <c r="I332" t="s">
        <v>255</v>
      </c>
      <c r="J332" t="s">
        <v>3154</v>
      </c>
      <c r="K332" t="s">
        <v>3154</v>
      </c>
      <c r="L332" t="s">
        <v>251</v>
      </c>
      <c r="M332" t="s">
        <v>3154</v>
      </c>
      <c r="N332" t="s">
        <v>3154</v>
      </c>
      <c r="O332" s="111">
        <v>44973</v>
      </c>
      <c r="P332" t="s">
        <v>252</v>
      </c>
      <c r="Q332" t="s">
        <v>253</v>
      </c>
      <c r="R332" s="111">
        <v>44975</v>
      </c>
      <c r="S332" t="s">
        <v>254</v>
      </c>
      <c r="T332" t="s">
        <v>254</v>
      </c>
      <c r="U332" t="s">
        <v>254</v>
      </c>
      <c r="V332" t="s">
        <v>254</v>
      </c>
      <c r="W332">
        <v>0</v>
      </c>
      <c r="X332">
        <v>719.9</v>
      </c>
      <c r="Y332">
        <v>544</v>
      </c>
      <c r="Z332" s="27">
        <f t="shared" si="5"/>
        <v>1263.9000000000001</v>
      </c>
    </row>
    <row r="333" spans="1:26" hidden="1">
      <c r="A333" t="s">
        <v>3155</v>
      </c>
      <c r="B333" t="s">
        <v>2515</v>
      </c>
      <c r="C333" t="s">
        <v>178</v>
      </c>
      <c r="D333" t="s">
        <v>2404</v>
      </c>
      <c r="E333" t="s">
        <v>46</v>
      </c>
      <c r="F333">
        <v>12137319</v>
      </c>
      <c r="G333" s="111">
        <v>44973</v>
      </c>
      <c r="H333" t="s">
        <v>2526</v>
      </c>
      <c r="I333" t="s">
        <v>255</v>
      </c>
      <c r="J333" t="s">
        <v>249</v>
      </c>
      <c r="K333" t="s">
        <v>250</v>
      </c>
      <c r="L333" t="s">
        <v>251</v>
      </c>
      <c r="M333" t="s">
        <v>3154</v>
      </c>
      <c r="N333" t="s">
        <v>3154</v>
      </c>
      <c r="O333" s="111">
        <v>44973</v>
      </c>
      <c r="P333" t="s">
        <v>252</v>
      </c>
      <c r="Q333" t="s">
        <v>253</v>
      </c>
      <c r="R333" s="111">
        <v>44975</v>
      </c>
      <c r="S333" t="s">
        <v>254</v>
      </c>
      <c r="T333" t="s">
        <v>254</v>
      </c>
      <c r="U333" t="s">
        <v>254</v>
      </c>
      <c r="V333" t="s">
        <v>254</v>
      </c>
      <c r="W333">
        <v>0</v>
      </c>
      <c r="X333">
        <v>1974</v>
      </c>
      <c r="Y333">
        <v>6541.3</v>
      </c>
      <c r="Z333" s="27">
        <f t="shared" si="5"/>
        <v>8515.2999999999993</v>
      </c>
    </row>
    <row r="334" spans="1:26" hidden="1">
      <c r="A334" t="s">
        <v>3155</v>
      </c>
      <c r="B334" t="s">
        <v>2515</v>
      </c>
      <c r="C334" t="s">
        <v>178</v>
      </c>
      <c r="D334" t="s">
        <v>2404</v>
      </c>
      <c r="E334" t="s">
        <v>46</v>
      </c>
      <c r="F334">
        <v>12141187</v>
      </c>
      <c r="G334" s="111">
        <v>44974</v>
      </c>
      <c r="H334" t="s">
        <v>2527</v>
      </c>
      <c r="I334" t="s">
        <v>255</v>
      </c>
      <c r="J334" t="s">
        <v>249</v>
      </c>
      <c r="K334" t="s">
        <v>250</v>
      </c>
      <c r="L334" t="s">
        <v>251</v>
      </c>
      <c r="M334" t="s">
        <v>3154</v>
      </c>
      <c r="N334" t="s">
        <v>3154</v>
      </c>
      <c r="O334" s="111">
        <v>44974</v>
      </c>
      <c r="P334" t="s">
        <v>252</v>
      </c>
      <c r="Q334" t="s">
        <v>253</v>
      </c>
      <c r="R334" s="111">
        <v>44980</v>
      </c>
      <c r="S334" t="s">
        <v>254</v>
      </c>
      <c r="T334" t="s">
        <v>254</v>
      </c>
      <c r="U334" t="s">
        <v>254</v>
      </c>
      <c r="V334" t="s">
        <v>254</v>
      </c>
      <c r="W334">
        <v>0</v>
      </c>
      <c r="X334">
        <v>0</v>
      </c>
      <c r="Y334">
        <v>1002</v>
      </c>
      <c r="Z334" s="27">
        <f t="shared" si="5"/>
        <v>1002</v>
      </c>
    </row>
    <row r="335" spans="1:26" hidden="1">
      <c r="A335" t="s">
        <v>3155</v>
      </c>
      <c r="B335" t="s">
        <v>2515</v>
      </c>
      <c r="C335" t="s">
        <v>178</v>
      </c>
      <c r="D335" t="s">
        <v>1250</v>
      </c>
      <c r="E335" t="s">
        <v>46</v>
      </c>
      <c r="F335">
        <v>11973746</v>
      </c>
      <c r="G335" s="111">
        <v>44931</v>
      </c>
      <c r="H335" t="s">
        <v>1654</v>
      </c>
      <c r="I335" t="s">
        <v>255</v>
      </c>
      <c r="J335" t="s">
        <v>249</v>
      </c>
      <c r="K335" t="s">
        <v>250</v>
      </c>
      <c r="L335" t="s">
        <v>251</v>
      </c>
      <c r="M335" t="s">
        <v>3154</v>
      </c>
      <c r="N335" t="s">
        <v>3154</v>
      </c>
      <c r="O335" s="111">
        <v>44931</v>
      </c>
      <c r="P335" t="s">
        <v>252</v>
      </c>
      <c r="Q335" t="s">
        <v>253</v>
      </c>
      <c r="R335" s="111">
        <v>44943</v>
      </c>
      <c r="S335" t="s">
        <v>254</v>
      </c>
      <c r="T335" t="s">
        <v>254</v>
      </c>
      <c r="U335" t="s">
        <v>254</v>
      </c>
      <c r="V335" t="s">
        <v>254</v>
      </c>
      <c r="W335">
        <v>1589</v>
      </c>
      <c r="X335">
        <v>4880.17</v>
      </c>
      <c r="Y335">
        <v>11071.5</v>
      </c>
      <c r="Z335" s="27">
        <f t="shared" si="5"/>
        <v>17540.669999999998</v>
      </c>
    </row>
    <row r="336" spans="1:26" hidden="1">
      <c r="A336" t="s">
        <v>3155</v>
      </c>
      <c r="B336" t="s">
        <v>2515</v>
      </c>
      <c r="C336" t="s">
        <v>178</v>
      </c>
      <c r="D336" t="s">
        <v>1250</v>
      </c>
      <c r="E336" t="s">
        <v>46</v>
      </c>
      <c r="F336">
        <v>12001377</v>
      </c>
      <c r="G336" s="111">
        <v>44939</v>
      </c>
      <c r="H336" t="s">
        <v>1655</v>
      </c>
      <c r="I336" t="s">
        <v>255</v>
      </c>
      <c r="J336" t="s">
        <v>249</v>
      </c>
      <c r="K336" t="s">
        <v>250</v>
      </c>
      <c r="L336" t="s">
        <v>251</v>
      </c>
      <c r="M336" t="s">
        <v>3154</v>
      </c>
      <c r="N336" t="s">
        <v>3154</v>
      </c>
      <c r="O336" s="111">
        <v>44939</v>
      </c>
      <c r="P336" t="s">
        <v>252</v>
      </c>
      <c r="Q336" t="s">
        <v>253</v>
      </c>
      <c r="R336" s="111">
        <v>44951</v>
      </c>
      <c r="S336" t="s">
        <v>254</v>
      </c>
      <c r="T336" t="s">
        <v>254</v>
      </c>
      <c r="U336" t="s">
        <v>254</v>
      </c>
      <c r="V336" t="s">
        <v>254</v>
      </c>
      <c r="W336">
        <v>2974.2</v>
      </c>
      <c r="X336">
        <v>25091.02</v>
      </c>
      <c r="Y336">
        <v>14920</v>
      </c>
      <c r="Z336" s="27">
        <f t="shared" si="5"/>
        <v>42985.22</v>
      </c>
    </row>
    <row r="337" spans="1:26" hidden="1">
      <c r="A337" t="s">
        <v>3155</v>
      </c>
      <c r="B337" t="s">
        <v>2515</v>
      </c>
      <c r="C337" t="s">
        <v>178</v>
      </c>
      <c r="D337" t="s">
        <v>1656</v>
      </c>
      <c r="E337" t="s">
        <v>46</v>
      </c>
      <c r="F337">
        <v>1150728</v>
      </c>
      <c r="G337" s="111">
        <v>44943</v>
      </c>
      <c r="H337" t="s">
        <v>1657</v>
      </c>
      <c r="I337" t="s">
        <v>255</v>
      </c>
      <c r="J337" t="s">
        <v>249</v>
      </c>
      <c r="K337" t="s">
        <v>832</v>
      </c>
      <c r="L337" t="s">
        <v>251</v>
      </c>
      <c r="M337" t="s">
        <v>3154</v>
      </c>
      <c r="N337" t="s">
        <v>3154</v>
      </c>
      <c r="O337" s="111">
        <v>44943</v>
      </c>
      <c r="P337" t="s">
        <v>252</v>
      </c>
      <c r="Q337" t="s">
        <v>253</v>
      </c>
      <c r="R337" s="111">
        <v>44944</v>
      </c>
      <c r="S337" t="s">
        <v>254</v>
      </c>
      <c r="T337" t="s">
        <v>254</v>
      </c>
      <c r="U337" t="s">
        <v>254</v>
      </c>
      <c r="V337" t="s">
        <v>254</v>
      </c>
      <c r="W337">
        <v>4217.3599999999997</v>
      </c>
      <c r="X337">
        <v>10587.27</v>
      </c>
      <c r="Y337">
        <v>3526.22</v>
      </c>
      <c r="Z337" s="27">
        <f t="shared" si="5"/>
        <v>18330.850000000002</v>
      </c>
    </row>
    <row r="338" spans="1:26" hidden="1">
      <c r="A338" t="s">
        <v>3155</v>
      </c>
      <c r="B338" t="s">
        <v>2528</v>
      </c>
      <c r="C338" t="s">
        <v>1658</v>
      </c>
      <c r="D338" t="s">
        <v>247</v>
      </c>
      <c r="E338" t="s">
        <v>54</v>
      </c>
      <c r="F338">
        <v>7747109</v>
      </c>
      <c r="G338" s="111">
        <v>44981</v>
      </c>
      <c r="H338" t="s">
        <v>2529</v>
      </c>
      <c r="I338" t="s">
        <v>255</v>
      </c>
      <c r="J338" t="s">
        <v>249</v>
      </c>
      <c r="K338" t="s">
        <v>250</v>
      </c>
      <c r="L338" t="s">
        <v>251</v>
      </c>
      <c r="M338" t="s">
        <v>3154</v>
      </c>
      <c r="N338" t="s">
        <v>3154</v>
      </c>
      <c r="O338" s="111">
        <v>44982</v>
      </c>
      <c r="P338" t="s">
        <v>252</v>
      </c>
      <c r="Q338" t="s">
        <v>253</v>
      </c>
      <c r="R338" s="111">
        <v>44984</v>
      </c>
      <c r="S338" t="s">
        <v>254</v>
      </c>
      <c r="T338" t="s">
        <v>254</v>
      </c>
      <c r="U338" t="s">
        <v>254</v>
      </c>
      <c r="V338" t="s">
        <v>254</v>
      </c>
      <c r="W338">
        <v>0</v>
      </c>
      <c r="X338">
        <v>0</v>
      </c>
      <c r="Y338">
        <v>11813.89</v>
      </c>
      <c r="Z338" s="27">
        <f t="shared" si="5"/>
        <v>11813.89</v>
      </c>
    </row>
    <row r="339" spans="1:26" hidden="1">
      <c r="A339" t="s">
        <v>3155</v>
      </c>
      <c r="B339" t="s">
        <v>2528</v>
      </c>
      <c r="C339" t="s">
        <v>1658</v>
      </c>
      <c r="D339" t="s">
        <v>247</v>
      </c>
      <c r="E339" t="s">
        <v>54</v>
      </c>
      <c r="F339">
        <v>12096684</v>
      </c>
      <c r="G339" s="111">
        <v>44963</v>
      </c>
      <c r="H339" t="s">
        <v>2530</v>
      </c>
      <c r="I339" t="s">
        <v>255</v>
      </c>
      <c r="J339" t="s">
        <v>3154</v>
      </c>
      <c r="K339" t="s">
        <v>3154</v>
      </c>
      <c r="L339" t="s">
        <v>251</v>
      </c>
      <c r="M339" t="s">
        <v>3154</v>
      </c>
      <c r="N339" t="s">
        <v>3154</v>
      </c>
      <c r="O339" s="111">
        <v>44963</v>
      </c>
      <c r="P339" t="s">
        <v>252</v>
      </c>
      <c r="Q339" t="s">
        <v>253</v>
      </c>
      <c r="R339" s="111">
        <v>44964</v>
      </c>
      <c r="S339" t="s">
        <v>254</v>
      </c>
      <c r="T339" t="s">
        <v>254</v>
      </c>
      <c r="U339" t="s">
        <v>254</v>
      </c>
      <c r="V339" t="s">
        <v>254</v>
      </c>
      <c r="W339">
        <v>0</v>
      </c>
      <c r="X339">
        <v>2546.0500000000002</v>
      </c>
      <c r="Y339">
        <v>1225</v>
      </c>
      <c r="Z339" s="27">
        <f t="shared" si="5"/>
        <v>3771.05</v>
      </c>
    </row>
    <row r="340" spans="1:26" hidden="1">
      <c r="A340" t="s">
        <v>3155</v>
      </c>
      <c r="B340" t="s">
        <v>2528</v>
      </c>
      <c r="C340" t="s">
        <v>1658</v>
      </c>
      <c r="D340" t="s">
        <v>247</v>
      </c>
      <c r="E340" t="s">
        <v>54</v>
      </c>
      <c r="F340">
        <v>12096833</v>
      </c>
      <c r="G340" s="111">
        <v>44984</v>
      </c>
      <c r="H340" t="s">
        <v>2531</v>
      </c>
      <c r="I340" t="s">
        <v>255</v>
      </c>
      <c r="J340" t="s">
        <v>249</v>
      </c>
      <c r="K340" t="s">
        <v>250</v>
      </c>
      <c r="L340" t="s">
        <v>251</v>
      </c>
      <c r="M340" t="s">
        <v>3154</v>
      </c>
      <c r="N340" t="s">
        <v>3154</v>
      </c>
      <c r="O340" s="111">
        <v>44984</v>
      </c>
      <c r="P340" t="s">
        <v>252</v>
      </c>
      <c r="Q340" t="s">
        <v>253</v>
      </c>
      <c r="R340" s="111">
        <v>44988</v>
      </c>
      <c r="S340" t="s">
        <v>254</v>
      </c>
      <c r="T340" t="s">
        <v>254</v>
      </c>
      <c r="U340" t="s">
        <v>254</v>
      </c>
      <c r="V340" t="s">
        <v>254</v>
      </c>
      <c r="W340">
        <v>0</v>
      </c>
      <c r="X340">
        <v>0</v>
      </c>
      <c r="Y340">
        <v>52</v>
      </c>
      <c r="Z340" s="27">
        <f t="shared" si="5"/>
        <v>52</v>
      </c>
    </row>
    <row r="341" spans="1:26">
      <c r="A341" t="s">
        <v>3155</v>
      </c>
      <c r="B341" t="s">
        <v>2528</v>
      </c>
      <c r="C341" t="s">
        <v>1658</v>
      </c>
      <c r="D341" t="s">
        <v>247</v>
      </c>
      <c r="E341" t="s">
        <v>54</v>
      </c>
      <c r="F341">
        <v>12106546</v>
      </c>
      <c r="G341" s="111">
        <v>44994</v>
      </c>
      <c r="H341" t="s">
        <v>3258</v>
      </c>
      <c r="I341" t="s">
        <v>255</v>
      </c>
      <c r="J341" t="s">
        <v>249</v>
      </c>
      <c r="K341" t="s">
        <v>250</v>
      </c>
      <c r="L341" t="s">
        <v>251</v>
      </c>
      <c r="M341" t="s">
        <v>3154</v>
      </c>
      <c r="N341" t="s">
        <v>3154</v>
      </c>
      <c r="O341" s="111">
        <v>44994</v>
      </c>
      <c r="P341" t="s">
        <v>252</v>
      </c>
      <c r="Q341" t="s">
        <v>253</v>
      </c>
      <c r="R341" s="111">
        <v>44998</v>
      </c>
      <c r="S341" t="s">
        <v>254</v>
      </c>
      <c r="T341" t="s">
        <v>254</v>
      </c>
      <c r="U341" t="s">
        <v>254</v>
      </c>
      <c r="V341" t="s">
        <v>254</v>
      </c>
      <c r="W341">
        <v>0</v>
      </c>
      <c r="X341">
        <v>0</v>
      </c>
      <c r="Y341">
        <v>273.73</v>
      </c>
      <c r="Z341" s="27">
        <f t="shared" si="5"/>
        <v>273.73</v>
      </c>
    </row>
    <row r="342" spans="1:26">
      <c r="A342" t="s">
        <v>3155</v>
      </c>
      <c r="B342" t="s">
        <v>2528</v>
      </c>
      <c r="C342" t="s">
        <v>1658</v>
      </c>
      <c r="D342" t="s">
        <v>247</v>
      </c>
      <c r="E342" t="s">
        <v>54</v>
      </c>
      <c r="F342">
        <v>12214299</v>
      </c>
      <c r="G342" s="111">
        <v>44994</v>
      </c>
      <c r="H342" t="s">
        <v>3259</v>
      </c>
      <c r="I342" t="s">
        <v>255</v>
      </c>
      <c r="J342" t="s">
        <v>249</v>
      </c>
      <c r="K342" t="s">
        <v>250</v>
      </c>
      <c r="L342" t="s">
        <v>251</v>
      </c>
      <c r="M342" t="s">
        <v>3154</v>
      </c>
      <c r="N342" t="s">
        <v>3154</v>
      </c>
      <c r="O342" s="111">
        <v>44994</v>
      </c>
      <c r="P342" t="s">
        <v>252</v>
      </c>
      <c r="Q342" t="s">
        <v>257</v>
      </c>
      <c r="R342" s="111">
        <v>44998</v>
      </c>
      <c r="S342" t="s">
        <v>254</v>
      </c>
      <c r="T342" t="s">
        <v>254</v>
      </c>
      <c r="U342" t="s">
        <v>254</v>
      </c>
      <c r="V342" t="s">
        <v>254</v>
      </c>
      <c r="W342">
        <v>0</v>
      </c>
      <c r="X342">
        <v>0</v>
      </c>
      <c r="Y342">
        <v>0</v>
      </c>
      <c r="Z342" s="27">
        <f t="shared" si="5"/>
        <v>0</v>
      </c>
    </row>
    <row r="343" spans="1:26">
      <c r="A343" t="s">
        <v>3155</v>
      </c>
      <c r="B343" t="s">
        <v>2528</v>
      </c>
      <c r="C343" t="s">
        <v>1658</v>
      </c>
      <c r="D343" t="s">
        <v>247</v>
      </c>
      <c r="E343" t="s">
        <v>54</v>
      </c>
      <c r="F343">
        <v>12214878</v>
      </c>
      <c r="G343" s="111">
        <v>44994</v>
      </c>
      <c r="H343" t="s">
        <v>3260</v>
      </c>
      <c r="I343" t="s">
        <v>255</v>
      </c>
      <c r="J343" t="s">
        <v>249</v>
      </c>
      <c r="K343" t="s">
        <v>268</v>
      </c>
      <c r="L343" t="s">
        <v>251</v>
      </c>
      <c r="M343" t="s">
        <v>3154</v>
      </c>
      <c r="N343" t="s">
        <v>3154</v>
      </c>
      <c r="O343" s="111">
        <v>44994</v>
      </c>
      <c r="P343" t="s">
        <v>252</v>
      </c>
      <c r="Q343" t="s">
        <v>253</v>
      </c>
      <c r="R343" s="111">
        <v>44998</v>
      </c>
      <c r="S343" t="s">
        <v>254</v>
      </c>
      <c r="T343" t="s">
        <v>254</v>
      </c>
      <c r="U343" t="s">
        <v>254</v>
      </c>
      <c r="V343" t="s">
        <v>254</v>
      </c>
      <c r="W343">
        <v>0</v>
      </c>
      <c r="X343">
        <v>0</v>
      </c>
      <c r="Y343">
        <v>18155</v>
      </c>
      <c r="Z343" s="27">
        <f t="shared" si="5"/>
        <v>18155</v>
      </c>
    </row>
    <row r="344" spans="1:26">
      <c r="A344" t="s">
        <v>3155</v>
      </c>
      <c r="B344" t="s">
        <v>2528</v>
      </c>
      <c r="C344" t="s">
        <v>1658</v>
      </c>
      <c r="D344" t="s">
        <v>247</v>
      </c>
      <c r="E344" t="s">
        <v>54</v>
      </c>
      <c r="F344">
        <v>12225394</v>
      </c>
      <c r="G344" s="111">
        <v>44998</v>
      </c>
      <c r="H344" t="s">
        <v>3261</v>
      </c>
      <c r="I344" t="s">
        <v>255</v>
      </c>
      <c r="J344" t="s">
        <v>249</v>
      </c>
      <c r="K344" t="s">
        <v>250</v>
      </c>
      <c r="L344" t="s">
        <v>251</v>
      </c>
      <c r="M344" t="s">
        <v>3154</v>
      </c>
      <c r="N344" t="s">
        <v>3154</v>
      </c>
      <c r="O344" s="111">
        <v>44998</v>
      </c>
      <c r="P344" t="s">
        <v>252</v>
      </c>
      <c r="Q344" t="s">
        <v>253</v>
      </c>
      <c r="R344" s="111">
        <v>44999</v>
      </c>
      <c r="S344" t="s">
        <v>254</v>
      </c>
      <c r="T344" t="s">
        <v>254</v>
      </c>
      <c r="U344" t="s">
        <v>254</v>
      </c>
      <c r="V344" t="s">
        <v>254</v>
      </c>
      <c r="W344">
        <v>0</v>
      </c>
      <c r="X344">
        <v>0</v>
      </c>
      <c r="Y344">
        <v>21</v>
      </c>
      <c r="Z344" s="27">
        <f t="shared" si="5"/>
        <v>21</v>
      </c>
    </row>
    <row r="345" spans="1:26">
      <c r="A345" t="s">
        <v>3155</v>
      </c>
      <c r="B345" t="s">
        <v>2528</v>
      </c>
      <c r="C345" t="s">
        <v>1658</v>
      </c>
      <c r="D345" t="s">
        <v>247</v>
      </c>
      <c r="E345" t="s">
        <v>54</v>
      </c>
      <c r="F345">
        <v>12228571</v>
      </c>
      <c r="G345" s="111">
        <v>45008</v>
      </c>
      <c r="H345" t="s">
        <v>3262</v>
      </c>
      <c r="I345" t="s">
        <v>255</v>
      </c>
      <c r="J345" t="s">
        <v>249</v>
      </c>
      <c r="K345" t="s">
        <v>250</v>
      </c>
      <c r="L345" t="s">
        <v>251</v>
      </c>
      <c r="M345" t="s">
        <v>3154</v>
      </c>
      <c r="N345" t="s">
        <v>3154</v>
      </c>
      <c r="O345" s="111">
        <v>45008</v>
      </c>
      <c r="P345" t="s">
        <v>252</v>
      </c>
      <c r="Q345" t="s">
        <v>253</v>
      </c>
      <c r="R345" s="111">
        <v>45009</v>
      </c>
      <c r="S345" t="s">
        <v>254</v>
      </c>
      <c r="T345" t="s">
        <v>254</v>
      </c>
      <c r="U345" t="s">
        <v>254</v>
      </c>
      <c r="V345" t="s">
        <v>254</v>
      </c>
      <c r="W345">
        <v>0</v>
      </c>
      <c r="X345">
        <v>0</v>
      </c>
      <c r="Y345">
        <v>55</v>
      </c>
      <c r="Z345" s="27">
        <f t="shared" si="5"/>
        <v>55</v>
      </c>
    </row>
    <row r="346" spans="1:26">
      <c r="A346" t="s">
        <v>3155</v>
      </c>
      <c r="B346" t="s">
        <v>2528</v>
      </c>
      <c r="C346" t="s">
        <v>1658</v>
      </c>
      <c r="D346" t="s">
        <v>57</v>
      </c>
      <c r="E346" t="s">
        <v>58</v>
      </c>
      <c r="F346">
        <v>1084757</v>
      </c>
      <c r="G346" s="111">
        <v>45006</v>
      </c>
      <c r="H346" t="s">
        <v>3263</v>
      </c>
      <c r="I346" t="s">
        <v>255</v>
      </c>
      <c r="J346" t="s">
        <v>249</v>
      </c>
      <c r="K346" t="s">
        <v>250</v>
      </c>
      <c r="L346" t="s">
        <v>251</v>
      </c>
      <c r="M346" t="s">
        <v>3154</v>
      </c>
      <c r="N346" t="s">
        <v>3154</v>
      </c>
      <c r="O346" s="111">
        <v>45006</v>
      </c>
      <c r="P346" t="s">
        <v>252</v>
      </c>
      <c r="Q346" t="s">
        <v>253</v>
      </c>
      <c r="R346" s="111">
        <v>45007</v>
      </c>
      <c r="S346" t="s">
        <v>254</v>
      </c>
      <c r="T346" t="s">
        <v>254</v>
      </c>
      <c r="U346" t="s">
        <v>254</v>
      </c>
      <c r="V346" t="s">
        <v>254</v>
      </c>
      <c r="W346">
        <v>0</v>
      </c>
      <c r="X346">
        <v>0</v>
      </c>
      <c r="Y346">
        <v>2022</v>
      </c>
      <c r="Z346" s="27">
        <f t="shared" si="5"/>
        <v>2022</v>
      </c>
    </row>
    <row r="347" spans="1:26">
      <c r="A347" t="s">
        <v>3155</v>
      </c>
      <c r="B347" t="s">
        <v>2528</v>
      </c>
      <c r="C347" t="s">
        <v>1658</v>
      </c>
      <c r="D347" t="s">
        <v>57</v>
      </c>
      <c r="E347" t="s">
        <v>58</v>
      </c>
      <c r="F347">
        <v>7954261</v>
      </c>
      <c r="G347" s="111">
        <v>45000</v>
      </c>
      <c r="H347" t="s">
        <v>3264</v>
      </c>
      <c r="I347" t="s">
        <v>255</v>
      </c>
      <c r="J347" t="s">
        <v>249</v>
      </c>
      <c r="K347" t="s">
        <v>268</v>
      </c>
      <c r="L347" t="s">
        <v>251</v>
      </c>
      <c r="M347" t="s">
        <v>3154</v>
      </c>
      <c r="N347" t="s">
        <v>3154</v>
      </c>
      <c r="O347" s="111">
        <v>45000</v>
      </c>
      <c r="P347" t="s">
        <v>252</v>
      </c>
      <c r="Q347" t="s">
        <v>253</v>
      </c>
      <c r="R347" s="111">
        <v>45001</v>
      </c>
      <c r="S347" t="s">
        <v>254</v>
      </c>
      <c r="T347" t="s">
        <v>254</v>
      </c>
      <c r="U347" t="s">
        <v>254</v>
      </c>
      <c r="V347" t="s">
        <v>254</v>
      </c>
      <c r="W347">
        <v>0</v>
      </c>
      <c r="X347">
        <v>0</v>
      </c>
      <c r="Y347">
        <v>4897.9399999999996</v>
      </c>
      <c r="Z347" s="27">
        <f t="shared" si="5"/>
        <v>4897.9399999999996</v>
      </c>
    </row>
    <row r="348" spans="1:26" hidden="1">
      <c r="A348" t="s">
        <v>3155</v>
      </c>
      <c r="B348" t="s">
        <v>2528</v>
      </c>
      <c r="C348" t="s">
        <v>1658</v>
      </c>
      <c r="D348" t="s">
        <v>57</v>
      </c>
      <c r="E348" t="s">
        <v>58</v>
      </c>
      <c r="F348">
        <v>10407164</v>
      </c>
      <c r="G348" s="111">
        <v>44958</v>
      </c>
      <c r="H348" t="s">
        <v>2532</v>
      </c>
      <c r="I348" t="s">
        <v>255</v>
      </c>
      <c r="J348" t="s">
        <v>249</v>
      </c>
      <c r="K348" t="s">
        <v>250</v>
      </c>
      <c r="L348" t="s">
        <v>251</v>
      </c>
      <c r="M348" t="s">
        <v>3154</v>
      </c>
      <c r="N348" t="s">
        <v>3154</v>
      </c>
      <c r="O348" s="111">
        <v>44958</v>
      </c>
      <c r="P348" t="s">
        <v>252</v>
      </c>
      <c r="Q348" t="s">
        <v>253</v>
      </c>
      <c r="R348" s="111">
        <v>44959</v>
      </c>
      <c r="S348" t="s">
        <v>254</v>
      </c>
      <c r="T348" t="s">
        <v>254</v>
      </c>
      <c r="U348" t="s">
        <v>254</v>
      </c>
      <c r="V348" t="s">
        <v>254</v>
      </c>
      <c r="W348">
        <v>0</v>
      </c>
      <c r="X348">
        <v>2325.2399999999998</v>
      </c>
      <c r="Y348">
        <v>3457.71</v>
      </c>
      <c r="Z348" s="27">
        <f t="shared" si="5"/>
        <v>5782.95</v>
      </c>
    </row>
    <row r="349" spans="1:26" hidden="1">
      <c r="A349" t="s">
        <v>3155</v>
      </c>
      <c r="B349" t="s">
        <v>2528</v>
      </c>
      <c r="C349" t="s">
        <v>1658</v>
      </c>
      <c r="D349" t="s">
        <v>57</v>
      </c>
      <c r="E349" t="s">
        <v>58</v>
      </c>
      <c r="F349">
        <v>11864193</v>
      </c>
      <c r="G349" s="111">
        <v>44967</v>
      </c>
      <c r="H349" t="s">
        <v>2533</v>
      </c>
      <c r="I349" t="s">
        <v>255</v>
      </c>
      <c r="J349" t="s">
        <v>3154</v>
      </c>
      <c r="K349" t="s">
        <v>3154</v>
      </c>
      <c r="L349" t="s">
        <v>251</v>
      </c>
      <c r="M349" t="s">
        <v>3154</v>
      </c>
      <c r="N349" t="s">
        <v>3154</v>
      </c>
      <c r="O349" s="111">
        <v>44967</v>
      </c>
      <c r="P349" t="s">
        <v>252</v>
      </c>
      <c r="Q349" t="s">
        <v>263</v>
      </c>
      <c r="R349" s="111">
        <v>44970</v>
      </c>
      <c r="S349" t="s">
        <v>254</v>
      </c>
      <c r="T349" t="s">
        <v>254</v>
      </c>
      <c r="U349" t="s">
        <v>254</v>
      </c>
      <c r="V349" t="s">
        <v>254</v>
      </c>
      <c r="W349">
        <v>0</v>
      </c>
      <c r="X349">
        <v>173.12</v>
      </c>
      <c r="Y349">
        <v>0</v>
      </c>
      <c r="Z349" s="27">
        <f t="shared" si="5"/>
        <v>173.12</v>
      </c>
    </row>
    <row r="350" spans="1:26" hidden="1">
      <c r="A350" t="s">
        <v>3155</v>
      </c>
      <c r="B350" t="s">
        <v>2528</v>
      </c>
      <c r="C350" t="s">
        <v>1658</v>
      </c>
      <c r="D350" t="s">
        <v>57</v>
      </c>
      <c r="E350" t="s">
        <v>58</v>
      </c>
      <c r="F350">
        <v>11932044</v>
      </c>
      <c r="G350" s="111">
        <v>44954</v>
      </c>
      <c r="H350" t="s">
        <v>1659</v>
      </c>
      <c r="I350" t="s">
        <v>255</v>
      </c>
      <c r="J350" t="s">
        <v>249</v>
      </c>
      <c r="K350" t="s">
        <v>250</v>
      </c>
      <c r="L350" t="s">
        <v>251</v>
      </c>
      <c r="M350" t="s">
        <v>3154</v>
      </c>
      <c r="N350" t="s">
        <v>3154</v>
      </c>
      <c r="O350" s="111">
        <v>44954</v>
      </c>
      <c r="P350" t="s">
        <v>252</v>
      </c>
      <c r="Q350" t="s">
        <v>253</v>
      </c>
      <c r="R350" s="111">
        <v>44956</v>
      </c>
      <c r="S350" t="s">
        <v>254</v>
      </c>
      <c r="T350" t="s">
        <v>254</v>
      </c>
      <c r="U350" t="s">
        <v>254</v>
      </c>
      <c r="V350" t="s">
        <v>254</v>
      </c>
      <c r="W350">
        <v>0</v>
      </c>
      <c r="X350">
        <v>238.79</v>
      </c>
      <c r="Y350">
        <v>3625.9</v>
      </c>
      <c r="Z350" s="27">
        <f t="shared" si="5"/>
        <v>3864.69</v>
      </c>
    </row>
    <row r="351" spans="1:26" hidden="1">
      <c r="A351" t="s">
        <v>3155</v>
      </c>
      <c r="B351" t="s">
        <v>2528</v>
      </c>
      <c r="C351" t="s">
        <v>1658</v>
      </c>
      <c r="D351" t="s">
        <v>57</v>
      </c>
      <c r="E351" t="s">
        <v>58</v>
      </c>
      <c r="F351">
        <v>11987096</v>
      </c>
      <c r="G351" s="111">
        <v>44936</v>
      </c>
      <c r="H351" t="s">
        <v>1660</v>
      </c>
      <c r="I351" t="s">
        <v>255</v>
      </c>
      <c r="J351" t="s">
        <v>249</v>
      </c>
      <c r="K351" t="s">
        <v>250</v>
      </c>
      <c r="L351" t="s">
        <v>251</v>
      </c>
      <c r="M351" t="s">
        <v>3154</v>
      </c>
      <c r="N351" t="s">
        <v>3154</v>
      </c>
      <c r="O351" s="111">
        <v>44936</v>
      </c>
      <c r="P351" t="s">
        <v>252</v>
      </c>
      <c r="Q351" t="s">
        <v>253</v>
      </c>
      <c r="R351" s="111">
        <v>44937</v>
      </c>
      <c r="S351" t="s">
        <v>254</v>
      </c>
      <c r="T351" t="s">
        <v>254</v>
      </c>
      <c r="U351" t="s">
        <v>254</v>
      </c>
      <c r="V351" t="s">
        <v>254</v>
      </c>
      <c r="W351">
        <v>804</v>
      </c>
      <c r="X351">
        <v>1821.8</v>
      </c>
      <c r="Y351">
        <v>2154.5</v>
      </c>
      <c r="Z351" s="27">
        <f t="shared" si="5"/>
        <v>4780.3</v>
      </c>
    </row>
    <row r="352" spans="1:26" hidden="1">
      <c r="A352" t="s">
        <v>3155</v>
      </c>
      <c r="B352" t="s">
        <v>2528</v>
      </c>
      <c r="C352" t="s">
        <v>1658</v>
      </c>
      <c r="D352" t="s">
        <v>57</v>
      </c>
      <c r="E352" t="s">
        <v>58</v>
      </c>
      <c r="F352">
        <v>11995447</v>
      </c>
      <c r="G352" s="111">
        <v>44944</v>
      </c>
      <c r="H352" t="s">
        <v>1661</v>
      </c>
      <c r="I352" t="s">
        <v>255</v>
      </c>
      <c r="J352" t="s">
        <v>249</v>
      </c>
      <c r="K352" t="s">
        <v>268</v>
      </c>
      <c r="L352" t="s">
        <v>251</v>
      </c>
      <c r="M352" t="s">
        <v>3154</v>
      </c>
      <c r="N352" t="s">
        <v>3154</v>
      </c>
      <c r="O352" s="111">
        <v>44944</v>
      </c>
      <c r="P352" t="s">
        <v>252</v>
      </c>
      <c r="Q352" t="s">
        <v>282</v>
      </c>
      <c r="R352" s="111">
        <v>44945</v>
      </c>
      <c r="S352" t="s">
        <v>254</v>
      </c>
      <c r="T352" t="s">
        <v>254</v>
      </c>
      <c r="U352" t="s">
        <v>254</v>
      </c>
      <c r="V352" t="s">
        <v>254</v>
      </c>
      <c r="W352">
        <v>2790.67</v>
      </c>
      <c r="X352">
        <v>0</v>
      </c>
      <c r="Y352">
        <v>0</v>
      </c>
      <c r="Z352" s="27">
        <f t="shared" si="5"/>
        <v>2790.67</v>
      </c>
    </row>
    <row r="353" spans="1:26" hidden="1">
      <c r="A353" t="s">
        <v>3155</v>
      </c>
      <c r="B353" t="s">
        <v>2528</v>
      </c>
      <c r="C353" t="s">
        <v>1658</v>
      </c>
      <c r="D353" t="s">
        <v>57</v>
      </c>
      <c r="E353" t="s">
        <v>58</v>
      </c>
      <c r="F353">
        <v>11995601</v>
      </c>
      <c r="G353" s="111">
        <v>44938</v>
      </c>
      <c r="H353" t="s">
        <v>1662</v>
      </c>
      <c r="I353" t="s">
        <v>255</v>
      </c>
      <c r="J353" t="s">
        <v>249</v>
      </c>
      <c r="K353" t="s">
        <v>250</v>
      </c>
      <c r="L353" t="s">
        <v>251</v>
      </c>
      <c r="M353" t="s">
        <v>3154</v>
      </c>
      <c r="N353" t="s">
        <v>3154</v>
      </c>
      <c r="O353" s="111">
        <v>44938</v>
      </c>
      <c r="P353" t="s">
        <v>252</v>
      </c>
      <c r="Q353" t="s">
        <v>257</v>
      </c>
      <c r="R353" s="111">
        <v>44939</v>
      </c>
      <c r="S353" t="s">
        <v>254</v>
      </c>
      <c r="T353" t="s">
        <v>254</v>
      </c>
      <c r="U353" t="s">
        <v>254</v>
      </c>
      <c r="V353" t="s">
        <v>254</v>
      </c>
      <c r="W353">
        <v>0</v>
      </c>
      <c r="X353">
        <v>0</v>
      </c>
      <c r="Y353">
        <v>0</v>
      </c>
      <c r="Z353" s="27">
        <f t="shared" si="5"/>
        <v>0</v>
      </c>
    </row>
    <row r="354" spans="1:26" hidden="1">
      <c r="A354" t="s">
        <v>3155</v>
      </c>
      <c r="B354" t="s">
        <v>2528</v>
      </c>
      <c r="C354" t="s">
        <v>1658</v>
      </c>
      <c r="D354" t="s">
        <v>57</v>
      </c>
      <c r="E354" t="s">
        <v>58</v>
      </c>
      <c r="F354">
        <v>11997088</v>
      </c>
      <c r="G354" s="111">
        <v>44938</v>
      </c>
      <c r="H354" t="s">
        <v>1663</v>
      </c>
      <c r="I354" t="s">
        <v>255</v>
      </c>
      <c r="J354" t="s">
        <v>249</v>
      </c>
      <c r="K354" t="s">
        <v>268</v>
      </c>
      <c r="L354" t="s">
        <v>251</v>
      </c>
      <c r="M354" t="s">
        <v>3154</v>
      </c>
      <c r="N354" t="s">
        <v>3154</v>
      </c>
      <c r="O354" s="111">
        <v>44938</v>
      </c>
      <c r="P354" t="s">
        <v>252</v>
      </c>
      <c r="Q354" t="s">
        <v>253</v>
      </c>
      <c r="R354" s="111">
        <v>44942</v>
      </c>
      <c r="S354" t="s">
        <v>254</v>
      </c>
      <c r="T354" t="s">
        <v>254</v>
      </c>
      <c r="U354" t="s">
        <v>254</v>
      </c>
      <c r="V354" t="s">
        <v>254</v>
      </c>
      <c r="W354">
        <v>2789.5</v>
      </c>
      <c r="X354">
        <v>8087.85</v>
      </c>
      <c r="Y354">
        <v>7772.25</v>
      </c>
      <c r="Z354" s="27">
        <f t="shared" si="5"/>
        <v>18649.599999999999</v>
      </c>
    </row>
    <row r="355" spans="1:26" hidden="1">
      <c r="A355" t="s">
        <v>3155</v>
      </c>
      <c r="B355" t="s">
        <v>2528</v>
      </c>
      <c r="C355" t="s">
        <v>1658</v>
      </c>
      <c r="D355" t="s">
        <v>57</v>
      </c>
      <c r="E355" t="s">
        <v>58</v>
      </c>
      <c r="F355">
        <v>12007748</v>
      </c>
      <c r="G355" s="111">
        <v>44943</v>
      </c>
      <c r="H355" t="s">
        <v>1664</v>
      </c>
      <c r="I355" t="s">
        <v>260</v>
      </c>
      <c r="J355" t="s">
        <v>3154</v>
      </c>
      <c r="K355" t="s">
        <v>3154</v>
      </c>
      <c r="L355" t="s">
        <v>251</v>
      </c>
      <c r="M355" t="s">
        <v>3154</v>
      </c>
      <c r="N355" t="s">
        <v>3154</v>
      </c>
      <c r="O355" s="111">
        <v>44949</v>
      </c>
      <c r="P355" t="s">
        <v>252</v>
      </c>
      <c r="Q355" t="s">
        <v>263</v>
      </c>
      <c r="R355" s="111">
        <v>44949</v>
      </c>
      <c r="S355" t="s">
        <v>254</v>
      </c>
      <c r="T355" t="s">
        <v>254</v>
      </c>
      <c r="U355" t="s">
        <v>254</v>
      </c>
      <c r="V355" t="s">
        <v>254</v>
      </c>
      <c r="W355">
        <v>0</v>
      </c>
      <c r="X355">
        <v>0</v>
      </c>
      <c r="Y355">
        <v>0</v>
      </c>
      <c r="Z355" s="27">
        <f t="shared" si="5"/>
        <v>0</v>
      </c>
    </row>
    <row r="356" spans="1:26" hidden="1">
      <c r="A356" t="s">
        <v>3155</v>
      </c>
      <c r="B356" t="s">
        <v>2528</v>
      </c>
      <c r="C356" t="s">
        <v>1658</v>
      </c>
      <c r="D356" t="s">
        <v>57</v>
      </c>
      <c r="E356" t="s">
        <v>58</v>
      </c>
      <c r="F356">
        <v>12015804</v>
      </c>
      <c r="G356" s="111">
        <v>44944</v>
      </c>
      <c r="H356" t="s">
        <v>1665</v>
      </c>
      <c r="I356" t="s">
        <v>255</v>
      </c>
      <c r="J356" t="s">
        <v>249</v>
      </c>
      <c r="K356" t="s">
        <v>250</v>
      </c>
      <c r="L356" t="s">
        <v>251</v>
      </c>
      <c r="M356" t="s">
        <v>3154</v>
      </c>
      <c r="N356" t="s">
        <v>3154</v>
      </c>
      <c r="O356" s="111">
        <v>44944</v>
      </c>
      <c r="P356" t="s">
        <v>252</v>
      </c>
      <c r="Q356" t="s">
        <v>282</v>
      </c>
      <c r="R356">
        <v>44945</v>
      </c>
      <c r="S356" t="s">
        <v>254</v>
      </c>
      <c r="T356" t="s">
        <v>254</v>
      </c>
      <c r="U356" t="s">
        <v>254</v>
      </c>
      <c r="V356" t="s">
        <v>254</v>
      </c>
      <c r="W356">
        <v>18671</v>
      </c>
      <c r="X356">
        <v>0</v>
      </c>
      <c r="Y356">
        <v>0</v>
      </c>
      <c r="Z356" s="27">
        <f t="shared" si="5"/>
        <v>18671</v>
      </c>
    </row>
    <row r="357" spans="1:26" hidden="1">
      <c r="A357" t="s">
        <v>3155</v>
      </c>
      <c r="B357" t="s">
        <v>2528</v>
      </c>
      <c r="C357" t="s">
        <v>1658</v>
      </c>
      <c r="D357" t="s">
        <v>57</v>
      </c>
      <c r="E357" t="s">
        <v>58</v>
      </c>
      <c r="F357">
        <v>12015909</v>
      </c>
      <c r="G357" s="111">
        <v>44945</v>
      </c>
      <c r="H357" t="s">
        <v>1666</v>
      </c>
      <c r="I357" t="s">
        <v>255</v>
      </c>
      <c r="J357" t="s">
        <v>249</v>
      </c>
      <c r="K357" t="s">
        <v>250</v>
      </c>
      <c r="L357" t="s">
        <v>251</v>
      </c>
      <c r="M357" t="s">
        <v>3154</v>
      </c>
      <c r="N357" t="s">
        <v>3154</v>
      </c>
      <c r="O357" s="111">
        <v>44946</v>
      </c>
      <c r="P357" t="s">
        <v>252</v>
      </c>
      <c r="Q357" t="s">
        <v>253</v>
      </c>
      <c r="R357" s="111">
        <v>44949</v>
      </c>
      <c r="S357" t="s">
        <v>254</v>
      </c>
      <c r="T357" t="s">
        <v>254</v>
      </c>
      <c r="U357" t="s">
        <v>254</v>
      </c>
      <c r="V357" t="s">
        <v>254</v>
      </c>
      <c r="W357">
        <v>2420</v>
      </c>
      <c r="X357">
        <v>5150</v>
      </c>
      <c r="Y357">
        <v>5325</v>
      </c>
      <c r="Z357" s="27">
        <f t="shared" si="5"/>
        <v>12895</v>
      </c>
    </row>
    <row r="358" spans="1:26" hidden="1">
      <c r="A358" t="s">
        <v>3155</v>
      </c>
      <c r="B358" t="s">
        <v>2528</v>
      </c>
      <c r="C358" t="s">
        <v>1658</v>
      </c>
      <c r="D358" t="s">
        <v>57</v>
      </c>
      <c r="E358" t="s">
        <v>58</v>
      </c>
      <c r="F358">
        <v>12037207</v>
      </c>
      <c r="G358" s="111">
        <v>44951</v>
      </c>
      <c r="H358" t="s">
        <v>1667</v>
      </c>
      <c r="I358" t="s">
        <v>255</v>
      </c>
      <c r="J358" t="s">
        <v>249</v>
      </c>
      <c r="K358" t="s">
        <v>250</v>
      </c>
      <c r="L358" t="s">
        <v>251</v>
      </c>
      <c r="M358" t="s">
        <v>3154</v>
      </c>
      <c r="N358" t="s">
        <v>3154</v>
      </c>
      <c r="O358" s="111">
        <v>44953</v>
      </c>
      <c r="P358" t="s">
        <v>252</v>
      </c>
      <c r="Q358" t="s">
        <v>1406</v>
      </c>
      <c r="R358" s="111"/>
      <c r="S358" t="s">
        <v>254</v>
      </c>
      <c r="T358" t="s">
        <v>254</v>
      </c>
      <c r="U358" t="s">
        <v>254</v>
      </c>
      <c r="V358" t="s">
        <v>254</v>
      </c>
      <c r="W358">
        <v>0</v>
      </c>
      <c r="X358">
        <v>0</v>
      </c>
      <c r="Y358">
        <v>0</v>
      </c>
      <c r="Z358" s="27">
        <f t="shared" si="5"/>
        <v>0</v>
      </c>
    </row>
    <row r="359" spans="1:26" hidden="1">
      <c r="A359" t="s">
        <v>3155</v>
      </c>
      <c r="B359" t="s">
        <v>2528</v>
      </c>
      <c r="C359" t="s">
        <v>1658</v>
      </c>
      <c r="D359" t="s">
        <v>57</v>
      </c>
      <c r="E359" t="s">
        <v>58</v>
      </c>
      <c r="F359">
        <v>12043145</v>
      </c>
      <c r="G359" s="111">
        <v>44951</v>
      </c>
      <c r="H359" t="s">
        <v>1668</v>
      </c>
      <c r="I359" t="s">
        <v>255</v>
      </c>
      <c r="J359" t="s">
        <v>249</v>
      </c>
      <c r="K359" t="s">
        <v>250</v>
      </c>
      <c r="L359" t="s">
        <v>251</v>
      </c>
      <c r="M359" t="s">
        <v>3154</v>
      </c>
      <c r="N359" t="s">
        <v>3154</v>
      </c>
      <c r="O359" s="111">
        <v>44951</v>
      </c>
      <c r="P359" t="s">
        <v>252</v>
      </c>
      <c r="Q359" t="s">
        <v>282</v>
      </c>
      <c r="R359">
        <v>44951</v>
      </c>
      <c r="S359" t="s">
        <v>254</v>
      </c>
      <c r="T359" t="s">
        <v>254</v>
      </c>
      <c r="U359" t="s">
        <v>254</v>
      </c>
      <c r="V359" t="s">
        <v>254</v>
      </c>
      <c r="W359">
        <v>1100.3399999999999</v>
      </c>
      <c r="X359">
        <v>2939</v>
      </c>
      <c r="Y359">
        <v>0</v>
      </c>
      <c r="Z359" s="27">
        <f t="shared" si="5"/>
        <v>4039.34</v>
      </c>
    </row>
    <row r="360" spans="1:26" hidden="1">
      <c r="A360" t="s">
        <v>3155</v>
      </c>
      <c r="B360" t="s">
        <v>2528</v>
      </c>
      <c r="C360" t="s">
        <v>1658</v>
      </c>
      <c r="D360" t="s">
        <v>57</v>
      </c>
      <c r="E360" t="s">
        <v>58</v>
      </c>
      <c r="F360">
        <v>12055771</v>
      </c>
      <c r="G360" s="111">
        <v>44953</v>
      </c>
      <c r="H360" t="s">
        <v>1669</v>
      </c>
      <c r="I360" t="s">
        <v>255</v>
      </c>
      <c r="J360" t="s">
        <v>249</v>
      </c>
      <c r="K360" t="s">
        <v>268</v>
      </c>
      <c r="L360" t="s">
        <v>251</v>
      </c>
      <c r="M360" t="s">
        <v>3154</v>
      </c>
      <c r="N360" t="s">
        <v>3154</v>
      </c>
      <c r="O360" s="111">
        <v>44954</v>
      </c>
      <c r="P360" t="s">
        <v>252</v>
      </c>
      <c r="Q360" t="s">
        <v>253</v>
      </c>
      <c r="R360" s="111">
        <v>44966</v>
      </c>
      <c r="S360" t="s">
        <v>254</v>
      </c>
      <c r="T360" t="s">
        <v>254</v>
      </c>
      <c r="U360" t="s">
        <v>254</v>
      </c>
      <c r="V360" t="s">
        <v>254</v>
      </c>
      <c r="W360">
        <v>0</v>
      </c>
      <c r="X360">
        <v>2225.3000000000002</v>
      </c>
      <c r="Y360">
        <v>1260.4000000000001</v>
      </c>
      <c r="Z360" s="27">
        <f t="shared" si="5"/>
        <v>3485.7000000000003</v>
      </c>
    </row>
    <row r="361" spans="1:26" hidden="1">
      <c r="A361" t="s">
        <v>3155</v>
      </c>
      <c r="B361" t="s">
        <v>2528</v>
      </c>
      <c r="C361" t="s">
        <v>1658</v>
      </c>
      <c r="D361" t="s">
        <v>57</v>
      </c>
      <c r="E361" t="s">
        <v>58</v>
      </c>
      <c r="F361">
        <v>12058961</v>
      </c>
      <c r="G361" s="111">
        <v>44954</v>
      </c>
      <c r="H361" t="s">
        <v>1670</v>
      </c>
      <c r="I361" t="s">
        <v>255</v>
      </c>
      <c r="J361" t="s">
        <v>249</v>
      </c>
      <c r="K361" t="s">
        <v>250</v>
      </c>
      <c r="L361" t="s">
        <v>251</v>
      </c>
      <c r="M361" t="s">
        <v>3154</v>
      </c>
      <c r="N361" t="s">
        <v>3154</v>
      </c>
      <c r="O361" s="111">
        <v>44954</v>
      </c>
      <c r="P361" t="s">
        <v>252</v>
      </c>
      <c r="Q361" t="s">
        <v>253</v>
      </c>
      <c r="R361" s="111">
        <v>44956</v>
      </c>
      <c r="S361" t="s">
        <v>254</v>
      </c>
      <c r="T361" t="s">
        <v>254</v>
      </c>
      <c r="U361" t="s">
        <v>254</v>
      </c>
      <c r="V361" t="s">
        <v>254</v>
      </c>
      <c r="W361">
        <v>0</v>
      </c>
      <c r="X361">
        <v>569.79999999999995</v>
      </c>
      <c r="Y361">
        <v>5094.8</v>
      </c>
      <c r="Z361" s="27">
        <f t="shared" si="5"/>
        <v>5664.6</v>
      </c>
    </row>
    <row r="362" spans="1:26" hidden="1">
      <c r="A362" t="s">
        <v>3155</v>
      </c>
      <c r="B362" t="s">
        <v>2528</v>
      </c>
      <c r="C362" t="s">
        <v>1658</v>
      </c>
      <c r="D362" t="s">
        <v>57</v>
      </c>
      <c r="E362" t="s">
        <v>58</v>
      </c>
      <c r="F362">
        <v>12067614</v>
      </c>
      <c r="G362" s="111">
        <v>44957</v>
      </c>
      <c r="H362" t="s">
        <v>1671</v>
      </c>
      <c r="I362" t="s">
        <v>255</v>
      </c>
      <c r="J362" t="s">
        <v>249</v>
      </c>
      <c r="K362" t="s">
        <v>250</v>
      </c>
      <c r="L362" t="s">
        <v>251</v>
      </c>
      <c r="M362" t="s">
        <v>3154</v>
      </c>
      <c r="N362" t="s">
        <v>3154</v>
      </c>
      <c r="O362" s="111">
        <v>44957</v>
      </c>
      <c r="P362" t="s">
        <v>252</v>
      </c>
      <c r="Q362" t="s">
        <v>282</v>
      </c>
      <c r="R362" s="111">
        <v>44958</v>
      </c>
      <c r="S362" t="s">
        <v>254</v>
      </c>
      <c r="T362" t="s">
        <v>254</v>
      </c>
      <c r="U362" t="s">
        <v>254</v>
      </c>
      <c r="V362" t="s">
        <v>254</v>
      </c>
      <c r="W362">
        <v>0</v>
      </c>
      <c r="X362">
        <v>286</v>
      </c>
      <c r="Y362">
        <v>0</v>
      </c>
      <c r="Z362" s="27">
        <f t="shared" si="5"/>
        <v>286</v>
      </c>
    </row>
    <row r="363" spans="1:26" hidden="1">
      <c r="A363" t="s">
        <v>3155</v>
      </c>
      <c r="B363" t="s">
        <v>2528</v>
      </c>
      <c r="C363" t="s">
        <v>1658</v>
      </c>
      <c r="D363" t="s">
        <v>57</v>
      </c>
      <c r="E363" t="s">
        <v>58</v>
      </c>
      <c r="F363">
        <v>12085484</v>
      </c>
      <c r="G363" s="111">
        <v>44959</v>
      </c>
      <c r="H363" t="s">
        <v>2534</v>
      </c>
      <c r="I363" t="s">
        <v>255</v>
      </c>
      <c r="J363" t="s">
        <v>3154</v>
      </c>
      <c r="K363" t="s">
        <v>3154</v>
      </c>
      <c r="L363" t="s">
        <v>251</v>
      </c>
      <c r="M363" t="s">
        <v>3154</v>
      </c>
      <c r="N363" t="s">
        <v>3154</v>
      </c>
      <c r="O363" s="111">
        <v>44960</v>
      </c>
      <c r="P363" t="s">
        <v>252</v>
      </c>
      <c r="Q363" t="s">
        <v>263</v>
      </c>
      <c r="R363" s="111">
        <v>44963</v>
      </c>
      <c r="S363" t="s">
        <v>254</v>
      </c>
      <c r="T363" t="s">
        <v>254</v>
      </c>
      <c r="U363" t="s">
        <v>254</v>
      </c>
      <c r="V363" t="s">
        <v>254</v>
      </c>
      <c r="W363">
        <v>0</v>
      </c>
      <c r="X363">
        <v>939.1</v>
      </c>
      <c r="Y363">
        <v>0</v>
      </c>
      <c r="Z363" s="27">
        <f t="shared" si="5"/>
        <v>939.1</v>
      </c>
    </row>
    <row r="364" spans="1:26" hidden="1">
      <c r="A364" t="s">
        <v>3155</v>
      </c>
      <c r="B364" t="s">
        <v>2528</v>
      </c>
      <c r="C364" t="s">
        <v>1658</v>
      </c>
      <c r="D364" t="s">
        <v>57</v>
      </c>
      <c r="E364" t="s">
        <v>58</v>
      </c>
      <c r="F364">
        <v>12090871</v>
      </c>
      <c r="G364" s="111">
        <v>44960</v>
      </c>
      <c r="H364" t="s">
        <v>2535</v>
      </c>
      <c r="I364" t="s">
        <v>255</v>
      </c>
      <c r="J364" t="s">
        <v>249</v>
      </c>
      <c r="K364" t="s">
        <v>250</v>
      </c>
      <c r="L364" t="s">
        <v>251</v>
      </c>
      <c r="M364" t="s">
        <v>3154</v>
      </c>
      <c r="N364" t="s">
        <v>3154</v>
      </c>
      <c r="O364" s="111">
        <v>44960</v>
      </c>
      <c r="P364" t="s">
        <v>252</v>
      </c>
      <c r="Q364" t="s">
        <v>253</v>
      </c>
      <c r="R364" s="111">
        <v>44967</v>
      </c>
      <c r="S364" t="s">
        <v>254</v>
      </c>
      <c r="T364" t="s">
        <v>254</v>
      </c>
      <c r="U364" t="s">
        <v>254</v>
      </c>
      <c r="V364" t="s">
        <v>254</v>
      </c>
      <c r="W364">
        <v>0</v>
      </c>
      <c r="X364">
        <v>479</v>
      </c>
      <c r="Y364">
        <v>763</v>
      </c>
      <c r="Z364" s="27">
        <f t="shared" si="5"/>
        <v>1242</v>
      </c>
    </row>
    <row r="365" spans="1:26" hidden="1">
      <c r="A365" t="s">
        <v>3155</v>
      </c>
      <c r="B365" t="s">
        <v>2528</v>
      </c>
      <c r="C365" t="s">
        <v>1658</v>
      </c>
      <c r="D365" t="s">
        <v>57</v>
      </c>
      <c r="E365" t="s">
        <v>58</v>
      </c>
      <c r="F365">
        <v>12101129</v>
      </c>
      <c r="G365" s="111">
        <v>44964</v>
      </c>
      <c r="H365" t="s">
        <v>2536</v>
      </c>
      <c r="I365" t="s">
        <v>255</v>
      </c>
      <c r="J365" t="s">
        <v>249</v>
      </c>
      <c r="K365" t="s">
        <v>250</v>
      </c>
      <c r="L365" t="s">
        <v>251</v>
      </c>
      <c r="M365" t="s">
        <v>3154</v>
      </c>
      <c r="N365" t="s">
        <v>3154</v>
      </c>
      <c r="O365" s="111">
        <v>44964</v>
      </c>
      <c r="P365" t="s">
        <v>252</v>
      </c>
      <c r="Q365" t="s">
        <v>282</v>
      </c>
      <c r="R365" s="111">
        <v>44965</v>
      </c>
      <c r="S365" t="s">
        <v>254</v>
      </c>
      <c r="T365" t="s">
        <v>254</v>
      </c>
      <c r="U365" t="s">
        <v>254</v>
      </c>
      <c r="V365" t="s">
        <v>254</v>
      </c>
      <c r="W365">
        <v>0</v>
      </c>
      <c r="X365">
        <v>47.5</v>
      </c>
      <c r="Y365">
        <v>0</v>
      </c>
      <c r="Z365" s="27">
        <f t="shared" si="5"/>
        <v>47.5</v>
      </c>
    </row>
    <row r="366" spans="1:26" hidden="1">
      <c r="A366" t="s">
        <v>3155</v>
      </c>
      <c r="B366" t="s">
        <v>2528</v>
      </c>
      <c r="C366" t="s">
        <v>1658</v>
      </c>
      <c r="D366" t="s">
        <v>57</v>
      </c>
      <c r="E366" t="s">
        <v>58</v>
      </c>
      <c r="F366">
        <v>12101443</v>
      </c>
      <c r="G366" s="111">
        <v>44964</v>
      </c>
      <c r="H366" t="s">
        <v>2537</v>
      </c>
      <c r="I366" t="s">
        <v>255</v>
      </c>
      <c r="J366" t="s">
        <v>249</v>
      </c>
      <c r="K366" t="s">
        <v>250</v>
      </c>
      <c r="L366" t="s">
        <v>251</v>
      </c>
      <c r="M366" t="s">
        <v>3154</v>
      </c>
      <c r="N366" t="s">
        <v>3154</v>
      </c>
      <c r="O366" s="111">
        <v>44964</v>
      </c>
      <c r="P366" t="s">
        <v>252</v>
      </c>
      <c r="Q366" t="s">
        <v>253</v>
      </c>
      <c r="R366" s="111">
        <v>44965</v>
      </c>
      <c r="S366" t="s">
        <v>254</v>
      </c>
      <c r="T366" t="s">
        <v>254</v>
      </c>
      <c r="U366" t="s">
        <v>254</v>
      </c>
      <c r="V366" t="s">
        <v>254</v>
      </c>
      <c r="W366">
        <v>0</v>
      </c>
      <c r="X366">
        <v>936.5</v>
      </c>
      <c r="Y366">
        <v>2904</v>
      </c>
      <c r="Z366" s="27">
        <f t="shared" si="5"/>
        <v>3840.5</v>
      </c>
    </row>
    <row r="367" spans="1:26" hidden="1">
      <c r="A367" t="s">
        <v>3155</v>
      </c>
      <c r="B367" t="s">
        <v>2528</v>
      </c>
      <c r="C367" t="s">
        <v>1658</v>
      </c>
      <c r="D367" t="s">
        <v>57</v>
      </c>
      <c r="E367" t="s">
        <v>58</v>
      </c>
      <c r="F367">
        <v>12126261</v>
      </c>
      <c r="G367" s="111">
        <v>44971</v>
      </c>
      <c r="H367" t="s">
        <v>2538</v>
      </c>
      <c r="I367" t="s">
        <v>248</v>
      </c>
      <c r="J367" t="s">
        <v>259</v>
      </c>
      <c r="K367" t="s">
        <v>250</v>
      </c>
      <c r="L367" t="s">
        <v>251</v>
      </c>
      <c r="M367" t="s">
        <v>3154</v>
      </c>
      <c r="N367" t="s">
        <v>3154</v>
      </c>
      <c r="O367" s="111">
        <v>44971</v>
      </c>
      <c r="P367" t="s">
        <v>252</v>
      </c>
      <c r="Q367" t="s">
        <v>253</v>
      </c>
      <c r="R367" s="111">
        <v>44973</v>
      </c>
      <c r="S367" t="s">
        <v>254</v>
      </c>
      <c r="T367" t="s">
        <v>254</v>
      </c>
      <c r="U367" t="s">
        <v>254</v>
      </c>
      <c r="V367" t="s">
        <v>254</v>
      </c>
      <c r="W367">
        <v>0</v>
      </c>
      <c r="X367">
        <v>6020</v>
      </c>
      <c r="Y367">
        <v>1201</v>
      </c>
      <c r="Z367" s="27">
        <f t="shared" si="5"/>
        <v>7221</v>
      </c>
    </row>
    <row r="368" spans="1:26" hidden="1">
      <c r="A368" t="s">
        <v>3155</v>
      </c>
      <c r="B368" t="s">
        <v>2528</v>
      </c>
      <c r="C368" t="s">
        <v>1658</v>
      </c>
      <c r="D368" t="s">
        <v>57</v>
      </c>
      <c r="E368" t="s">
        <v>58</v>
      </c>
      <c r="F368">
        <v>12126511</v>
      </c>
      <c r="G368" s="111">
        <v>44971</v>
      </c>
      <c r="H368" t="s">
        <v>2539</v>
      </c>
      <c r="I368" t="s">
        <v>248</v>
      </c>
      <c r="J368" t="s">
        <v>259</v>
      </c>
      <c r="K368" t="s">
        <v>250</v>
      </c>
      <c r="L368" t="s">
        <v>251</v>
      </c>
      <c r="M368" t="s">
        <v>3154</v>
      </c>
      <c r="N368" t="s">
        <v>3154</v>
      </c>
      <c r="O368" s="111">
        <v>44972</v>
      </c>
      <c r="P368" t="s">
        <v>252</v>
      </c>
      <c r="Q368" t="s">
        <v>257</v>
      </c>
      <c r="R368" s="111"/>
      <c r="S368" t="s">
        <v>254</v>
      </c>
      <c r="T368" t="s">
        <v>254</v>
      </c>
      <c r="U368" t="s">
        <v>254</v>
      </c>
      <c r="V368" t="s">
        <v>254</v>
      </c>
      <c r="W368">
        <v>0</v>
      </c>
      <c r="X368">
        <v>0</v>
      </c>
      <c r="Y368">
        <v>0</v>
      </c>
      <c r="Z368" s="27">
        <f t="shared" si="5"/>
        <v>0</v>
      </c>
    </row>
    <row r="369" spans="1:26" hidden="1">
      <c r="A369" t="s">
        <v>3155</v>
      </c>
      <c r="B369" t="s">
        <v>2528</v>
      </c>
      <c r="C369" t="s">
        <v>1658</v>
      </c>
      <c r="D369" t="s">
        <v>57</v>
      </c>
      <c r="E369" t="s">
        <v>58</v>
      </c>
      <c r="F369">
        <v>12147660</v>
      </c>
      <c r="G369" s="111">
        <v>44979</v>
      </c>
      <c r="H369" t="s">
        <v>2540</v>
      </c>
      <c r="I369" t="s">
        <v>255</v>
      </c>
      <c r="J369" t="s">
        <v>249</v>
      </c>
      <c r="K369" t="s">
        <v>250</v>
      </c>
      <c r="L369" t="s">
        <v>251</v>
      </c>
      <c r="M369" t="s">
        <v>3154</v>
      </c>
      <c r="N369" t="s">
        <v>3154</v>
      </c>
      <c r="O369" s="111">
        <v>44979</v>
      </c>
      <c r="P369" t="s">
        <v>252</v>
      </c>
      <c r="Q369" t="s">
        <v>253</v>
      </c>
      <c r="R369" s="111">
        <v>44980</v>
      </c>
      <c r="S369" t="s">
        <v>254</v>
      </c>
      <c r="T369" t="s">
        <v>254</v>
      </c>
      <c r="U369" t="s">
        <v>254</v>
      </c>
      <c r="V369" t="s">
        <v>254</v>
      </c>
      <c r="W369">
        <v>0</v>
      </c>
      <c r="X369">
        <v>160.1</v>
      </c>
      <c r="Y369">
        <v>1511.89</v>
      </c>
      <c r="Z369" s="27">
        <f t="shared" si="5"/>
        <v>1671.99</v>
      </c>
    </row>
    <row r="370" spans="1:26" hidden="1">
      <c r="A370" t="s">
        <v>3155</v>
      </c>
      <c r="B370" t="s">
        <v>2528</v>
      </c>
      <c r="C370" t="s">
        <v>1658</v>
      </c>
      <c r="D370" t="s">
        <v>57</v>
      </c>
      <c r="E370" t="s">
        <v>58</v>
      </c>
      <c r="F370">
        <v>12156829</v>
      </c>
      <c r="G370" s="111">
        <v>44981</v>
      </c>
      <c r="H370" t="s">
        <v>2541</v>
      </c>
      <c r="I370" t="s">
        <v>260</v>
      </c>
      <c r="J370" t="s">
        <v>3154</v>
      </c>
      <c r="K370" t="s">
        <v>3154</v>
      </c>
      <c r="L370" t="s">
        <v>251</v>
      </c>
      <c r="M370" t="s">
        <v>3154</v>
      </c>
      <c r="N370" t="s">
        <v>3154</v>
      </c>
      <c r="O370" s="111">
        <v>44981</v>
      </c>
      <c r="P370" t="s">
        <v>252</v>
      </c>
      <c r="Q370" t="s">
        <v>253</v>
      </c>
      <c r="R370" s="111">
        <v>44985</v>
      </c>
      <c r="S370" t="s">
        <v>254</v>
      </c>
      <c r="T370" t="s">
        <v>254</v>
      </c>
      <c r="U370" t="s">
        <v>254</v>
      </c>
      <c r="V370" t="s">
        <v>254</v>
      </c>
      <c r="W370">
        <v>0</v>
      </c>
      <c r="X370">
        <v>0</v>
      </c>
      <c r="Y370">
        <v>700</v>
      </c>
      <c r="Z370" s="27">
        <f t="shared" si="5"/>
        <v>700</v>
      </c>
    </row>
    <row r="371" spans="1:26" hidden="1">
      <c r="A371" t="s">
        <v>3155</v>
      </c>
      <c r="B371" t="s">
        <v>2528</v>
      </c>
      <c r="C371" t="s">
        <v>1658</v>
      </c>
      <c r="D371" t="s">
        <v>57</v>
      </c>
      <c r="E371" t="s">
        <v>58</v>
      </c>
      <c r="F371">
        <v>12162331</v>
      </c>
      <c r="G371" s="111">
        <v>44982</v>
      </c>
      <c r="H371" t="s">
        <v>2542</v>
      </c>
      <c r="I371" t="s">
        <v>255</v>
      </c>
      <c r="J371" t="s">
        <v>249</v>
      </c>
      <c r="K371" t="s">
        <v>250</v>
      </c>
      <c r="L371" t="s">
        <v>251</v>
      </c>
      <c r="M371" t="s">
        <v>3154</v>
      </c>
      <c r="N371" t="s">
        <v>3154</v>
      </c>
      <c r="O371" s="111">
        <v>44982</v>
      </c>
      <c r="P371" t="s">
        <v>252</v>
      </c>
      <c r="Q371" t="s">
        <v>257</v>
      </c>
      <c r="R371" s="111">
        <v>44984</v>
      </c>
      <c r="S371" t="s">
        <v>254</v>
      </c>
      <c r="T371" t="s">
        <v>254</v>
      </c>
      <c r="U371" t="s">
        <v>254</v>
      </c>
      <c r="V371" t="s">
        <v>254</v>
      </c>
      <c r="W371">
        <v>0</v>
      </c>
      <c r="X371">
        <v>0</v>
      </c>
      <c r="Y371">
        <v>0</v>
      </c>
      <c r="Z371" s="27">
        <f t="shared" si="5"/>
        <v>0</v>
      </c>
    </row>
    <row r="372" spans="1:26" hidden="1">
      <c r="A372" t="s">
        <v>3155</v>
      </c>
      <c r="B372" t="s">
        <v>2528</v>
      </c>
      <c r="C372" t="s">
        <v>1658</v>
      </c>
      <c r="D372" t="s">
        <v>57</v>
      </c>
      <c r="E372" t="s">
        <v>58</v>
      </c>
      <c r="F372">
        <v>12171745</v>
      </c>
      <c r="G372" s="111">
        <v>44985</v>
      </c>
      <c r="H372" t="s">
        <v>2543</v>
      </c>
      <c r="I372" t="s">
        <v>255</v>
      </c>
      <c r="J372" t="s">
        <v>249</v>
      </c>
      <c r="K372" t="s">
        <v>250</v>
      </c>
      <c r="L372" t="s">
        <v>251</v>
      </c>
      <c r="M372" t="s">
        <v>3154</v>
      </c>
      <c r="N372" t="s">
        <v>3154</v>
      </c>
      <c r="O372" s="111">
        <v>44985</v>
      </c>
      <c r="P372" t="s">
        <v>252</v>
      </c>
      <c r="Q372" t="s">
        <v>253</v>
      </c>
      <c r="R372" s="111">
        <v>44986</v>
      </c>
      <c r="S372" t="s">
        <v>254</v>
      </c>
      <c r="T372" t="s">
        <v>254</v>
      </c>
      <c r="U372" t="s">
        <v>254</v>
      </c>
      <c r="V372" t="s">
        <v>254</v>
      </c>
      <c r="W372">
        <v>0</v>
      </c>
      <c r="X372">
        <v>0</v>
      </c>
      <c r="Y372">
        <v>1995.5</v>
      </c>
      <c r="Z372" s="27">
        <f t="shared" si="5"/>
        <v>1995.5</v>
      </c>
    </row>
    <row r="373" spans="1:26">
      <c r="A373" t="s">
        <v>3155</v>
      </c>
      <c r="B373" t="s">
        <v>2528</v>
      </c>
      <c r="C373" t="s">
        <v>1658</v>
      </c>
      <c r="D373" t="s">
        <v>57</v>
      </c>
      <c r="E373" t="s">
        <v>58</v>
      </c>
      <c r="F373">
        <v>12173016</v>
      </c>
      <c r="G373" s="111">
        <v>44985</v>
      </c>
      <c r="H373" t="s">
        <v>3265</v>
      </c>
      <c r="I373" t="s">
        <v>255</v>
      </c>
      <c r="J373" t="s">
        <v>249</v>
      </c>
      <c r="K373" t="s">
        <v>250</v>
      </c>
      <c r="L373" t="s">
        <v>251</v>
      </c>
      <c r="M373" t="s">
        <v>3154</v>
      </c>
      <c r="N373" t="s">
        <v>3154</v>
      </c>
      <c r="O373" s="111">
        <v>44986</v>
      </c>
      <c r="P373" t="s">
        <v>252</v>
      </c>
      <c r="Q373" t="s">
        <v>257</v>
      </c>
      <c r="R373" s="111">
        <v>44995</v>
      </c>
      <c r="S373" t="s">
        <v>254</v>
      </c>
      <c r="T373" t="s">
        <v>254</v>
      </c>
      <c r="U373" t="s">
        <v>254</v>
      </c>
      <c r="V373" t="s">
        <v>254</v>
      </c>
      <c r="W373">
        <v>0</v>
      </c>
      <c r="X373">
        <v>0</v>
      </c>
      <c r="Y373">
        <v>0</v>
      </c>
      <c r="Z373" s="27">
        <f t="shared" si="5"/>
        <v>0</v>
      </c>
    </row>
    <row r="374" spans="1:26">
      <c r="A374" t="s">
        <v>3155</v>
      </c>
      <c r="B374" t="s">
        <v>2528</v>
      </c>
      <c r="C374" t="s">
        <v>1658</v>
      </c>
      <c r="D374" t="s">
        <v>57</v>
      </c>
      <c r="E374" t="s">
        <v>58</v>
      </c>
      <c r="F374">
        <v>12202902</v>
      </c>
      <c r="G374" s="111">
        <v>44992</v>
      </c>
      <c r="H374" t="s">
        <v>3266</v>
      </c>
      <c r="I374" t="s">
        <v>255</v>
      </c>
      <c r="J374" t="s">
        <v>249</v>
      </c>
      <c r="K374" t="s">
        <v>250</v>
      </c>
      <c r="L374" t="s">
        <v>251</v>
      </c>
      <c r="M374" t="s">
        <v>3154</v>
      </c>
      <c r="N374" t="s">
        <v>3154</v>
      </c>
      <c r="O374" s="111">
        <v>44992</v>
      </c>
      <c r="P374" t="s">
        <v>252</v>
      </c>
      <c r="Q374" t="s">
        <v>253</v>
      </c>
      <c r="R374" s="111">
        <v>44993</v>
      </c>
      <c r="S374" t="s">
        <v>254</v>
      </c>
      <c r="T374" t="s">
        <v>254</v>
      </c>
      <c r="U374" t="s">
        <v>254</v>
      </c>
      <c r="V374" t="s">
        <v>254</v>
      </c>
      <c r="W374">
        <v>0</v>
      </c>
      <c r="X374">
        <v>0</v>
      </c>
      <c r="Y374">
        <v>817.1</v>
      </c>
      <c r="Z374" s="27">
        <f t="shared" si="5"/>
        <v>817.1</v>
      </c>
    </row>
    <row r="375" spans="1:26">
      <c r="A375" t="s">
        <v>3155</v>
      </c>
      <c r="B375" t="s">
        <v>2528</v>
      </c>
      <c r="C375" t="s">
        <v>1658</v>
      </c>
      <c r="D375" t="s">
        <v>57</v>
      </c>
      <c r="E375" t="s">
        <v>58</v>
      </c>
      <c r="F375">
        <v>12229899</v>
      </c>
      <c r="G375" s="111">
        <v>44999</v>
      </c>
      <c r="H375" t="s">
        <v>3267</v>
      </c>
      <c r="I375" t="s">
        <v>255</v>
      </c>
      <c r="J375" t="s">
        <v>249</v>
      </c>
      <c r="K375" t="s">
        <v>250</v>
      </c>
      <c r="L375" t="s">
        <v>251</v>
      </c>
      <c r="M375" t="s">
        <v>3154</v>
      </c>
      <c r="N375" t="s">
        <v>3154</v>
      </c>
      <c r="O375" s="111">
        <v>44999</v>
      </c>
      <c r="P375" t="s">
        <v>252</v>
      </c>
      <c r="Q375" t="s">
        <v>253</v>
      </c>
      <c r="R375" s="111">
        <v>45000</v>
      </c>
      <c r="S375" t="s">
        <v>254</v>
      </c>
      <c r="T375" t="s">
        <v>254</v>
      </c>
      <c r="U375" t="s">
        <v>254</v>
      </c>
      <c r="V375" t="s">
        <v>254</v>
      </c>
      <c r="W375">
        <v>0</v>
      </c>
      <c r="X375">
        <v>0</v>
      </c>
      <c r="Y375">
        <v>489</v>
      </c>
      <c r="Z375" s="27">
        <f t="shared" si="5"/>
        <v>489</v>
      </c>
    </row>
    <row r="376" spans="1:26">
      <c r="A376" t="s">
        <v>3155</v>
      </c>
      <c r="B376" t="s">
        <v>2528</v>
      </c>
      <c r="C376" t="s">
        <v>1658</v>
      </c>
      <c r="D376" t="s">
        <v>57</v>
      </c>
      <c r="E376" t="s">
        <v>58</v>
      </c>
      <c r="F376">
        <v>12230021</v>
      </c>
      <c r="G376" s="111">
        <v>44999</v>
      </c>
      <c r="H376" t="s">
        <v>3268</v>
      </c>
      <c r="I376" t="s">
        <v>255</v>
      </c>
      <c r="J376" t="s">
        <v>249</v>
      </c>
      <c r="K376" t="s">
        <v>250</v>
      </c>
      <c r="L376" t="s">
        <v>251</v>
      </c>
      <c r="M376" t="s">
        <v>3154</v>
      </c>
      <c r="N376" t="s">
        <v>3154</v>
      </c>
      <c r="O376" s="111">
        <v>44999</v>
      </c>
      <c r="P376" t="s">
        <v>252</v>
      </c>
      <c r="Q376" t="s">
        <v>253</v>
      </c>
      <c r="R376" s="111">
        <v>45000</v>
      </c>
      <c r="S376" t="s">
        <v>254</v>
      </c>
      <c r="T376" t="s">
        <v>254</v>
      </c>
      <c r="U376" t="s">
        <v>254</v>
      </c>
      <c r="V376" t="s">
        <v>254</v>
      </c>
      <c r="W376">
        <v>0</v>
      </c>
      <c r="X376">
        <v>0</v>
      </c>
      <c r="Y376">
        <v>1555.5</v>
      </c>
      <c r="Z376" s="27">
        <f t="shared" si="5"/>
        <v>1555.5</v>
      </c>
    </row>
    <row r="377" spans="1:26">
      <c r="A377" t="s">
        <v>3155</v>
      </c>
      <c r="B377" t="s">
        <v>2528</v>
      </c>
      <c r="C377" t="s">
        <v>1658</v>
      </c>
      <c r="D377" t="s">
        <v>57</v>
      </c>
      <c r="E377" t="s">
        <v>58</v>
      </c>
      <c r="F377">
        <v>12241723</v>
      </c>
      <c r="G377" s="111">
        <v>45001</v>
      </c>
      <c r="H377" t="s">
        <v>3269</v>
      </c>
      <c r="I377" t="s">
        <v>260</v>
      </c>
      <c r="J377" t="s">
        <v>3154</v>
      </c>
      <c r="K377" t="s">
        <v>3154</v>
      </c>
      <c r="L377" t="s">
        <v>251</v>
      </c>
      <c r="M377" t="s">
        <v>3154</v>
      </c>
      <c r="N377" t="s">
        <v>3154</v>
      </c>
      <c r="O377" s="111">
        <v>45001</v>
      </c>
      <c r="P377" t="s">
        <v>252</v>
      </c>
      <c r="Q377" t="s">
        <v>253</v>
      </c>
      <c r="R377" s="111">
        <v>45002</v>
      </c>
      <c r="S377" t="s">
        <v>254</v>
      </c>
      <c r="T377" t="s">
        <v>254</v>
      </c>
      <c r="U377" t="s">
        <v>254</v>
      </c>
      <c r="V377" t="s">
        <v>254</v>
      </c>
      <c r="W377">
        <v>0</v>
      </c>
      <c r="X377">
        <v>0</v>
      </c>
      <c r="Y377">
        <v>100</v>
      </c>
      <c r="Z377" s="27">
        <f t="shared" si="5"/>
        <v>100</v>
      </c>
    </row>
    <row r="378" spans="1:26">
      <c r="A378" t="s">
        <v>3155</v>
      </c>
      <c r="B378" t="s">
        <v>2528</v>
      </c>
      <c r="C378" t="s">
        <v>1658</v>
      </c>
      <c r="D378" t="s">
        <v>57</v>
      </c>
      <c r="E378" t="s">
        <v>58</v>
      </c>
      <c r="F378">
        <v>12261784</v>
      </c>
      <c r="G378" s="111">
        <v>45006</v>
      </c>
      <c r="H378" t="s">
        <v>3270</v>
      </c>
      <c r="I378" t="s">
        <v>255</v>
      </c>
      <c r="J378" t="s">
        <v>249</v>
      </c>
      <c r="K378" t="s">
        <v>250</v>
      </c>
      <c r="L378" t="s">
        <v>251</v>
      </c>
      <c r="M378" t="s">
        <v>3154</v>
      </c>
      <c r="N378" t="s">
        <v>3154</v>
      </c>
      <c r="O378" s="111">
        <v>45006</v>
      </c>
      <c r="P378" t="s">
        <v>252</v>
      </c>
      <c r="Q378" t="s">
        <v>253</v>
      </c>
      <c r="R378" s="111">
        <v>45007</v>
      </c>
      <c r="S378" t="s">
        <v>254</v>
      </c>
      <c r="T378" t="s">
        <v>254</v>
      </c>
      <c r="U378" t="s">
        <v>254</v>
      </c>
      <c r="V378" t="s">
        <v>254</v>
      </c>
      <c r="W378">
        <v>0</v>
      </c>
      <c r="X378">
        <v>0</v>
      </c>
      <c r="Y378">
        <v>2025</v>
      </c>
      <c r="Z378" s="27">
        <f t="shared" si="5"/>
        <v>2025</v>
      </c>
    </row>
    <row r="379" spans="1:26">
      <c r="A379" t="s">
        <v>3155</v>
      </c>
      <c r="B379" t="s">
        <v>2528</v>
      </c>
      <c r="C379" t="s">
        <v>1658</v>
      </c>
      <c r="D379" t="s">
        <v>57</v>
      </c>
      <c r="E379" t="s">
        <v>58</v>
      </c>
      <c r="F379">
        <v>12266059</v>
      </c>
      <c r="G379" s="111">
        <v>45007</v>
      </c>
      <c r="H379" t="s">
        <v>3271</v>
      </c>
      <c r="I379" t="s">
        <v>255</v>
      </c>
      <c r="J379" t="s">
        <v>249</v>
      </c>
      <c r="K379" t="s">
        <v>250</v>
      </c>
      <c r="L379" t="s">
        <v>251</v>
      </c>
      <c r="M379" t="s">
        <v>3154</v>
      </c>
      <c r="N379" t="s">
        <v>3154</v>
      </c>
      <c r="O379" s="111">
        <v>45007</v>
      </c>
      <c r="P379" t="s">
        <v>252</v>
      </c>
      <c r="Q379" t="s">
        <v>253</v>
      </c>
      <c r="R379" s="111">
        <v>45008</v>
      </c>
      <c r="S379" t="s">
        <v>254</v>
      </c>
      <c r="T379" t="s">
        <v>254</v>
      </c>
      <c r="U379" t="s">
        <v>254</v>
      </c>
      <c r="V379" t="s">
        <v>254</v>
      </c>
      <c r="W379">
        <v>0</v>
      </c>
      <c r="X379">
        <v>0</v>
      </c>
      <c r="Y379">
        <v>804.03</v>
      </c>
      <c r="Z379" s="27">
        <f t="shared" si="5"/>
        <v>804.03</v>
      </c>
    </row>
    <row r="380" spans="1:26">
      <c r="A380" t="s">
        <v>3155</v>
      </c>
      <c r="B380" t="s">
        <v>2528</v>
      </c>
      <c r="C380" t="s">
        <v>1658</v>
      </c>
      <c r="D380" t="s">
        <v>57</v>
      </c>
      <c r="E380" t="s">
        <v>58</v>
      </c>
      <c r="F380">
        <v>12272366</v>
      </c>
      <c r="G380" s="111">
        <v>45013</v>
      </c>
      <c r="H380" t="s">
        <v>3272</v>
      </c>
      <c r="I380" t="s">
        <v>248</v>
      </c>
      <c r="J380" t="s">
        <v>249</v>
      </c>
      <c r="K380" t="s">
        <v>250</v>
      </c>
      <c r="L380" t="s">
        <v>251</v>
      </c>
      <c r="M380" t="s">
        <v>3154</v>
      </c>
      <c r="N380" t="s">
        <v>3154</v>
      </c>
      <c r="O380" s="111">
        <v>45014</v>
      </c>
      <c r="P380" t="s">
        <v>252</v>
      </c>
      <c r="Q380" t="s">
        <v>257</v>
      </c>
      <c r="R380" s="111"/>
      <c r="S380" t="s">
        <v>254</v>
      </c>
      <c r="T380" t="s">
        <v>254</v>
      </c>
      <c r="U380" t="s">
        <v>254</v>
      </c>
      <c r="V380" t="s">
        <v>254</v>
      </c>
      <c r="W380">
        <v>0</v>
      </c>
      <c r="X380">
        <v>0</v>
      </c>
      <c r="Y380">
        <v>0</v>
      </c>
      <c r="Z380" s="27">
        <f t="shared" si="5"/>
        <v>0</v>
      </c>
    </row>
    <row r="381" spans="1:26">
      <c r="A381" t="s">
        <v>3155</v>
      </c>
      <c r="B381" t="s">
        <v>2528</v>
      </c>
      <c r="C381" t="s">
        <v>1658</v>
      </c>
      <c r="D381" t="s">
        <v>57</v>
      </c>
      <c r="E381" t="s">
        <v>58</v>
      </c>
      <c r="F381">
        <v>12283004</v>
      </c>
      <c r="G381" s="111">
        <v>45012</v>
      </c>
      <c r="H381" t="s">
        <v>3273</v>
      </c>
      <c r="I381" t="s">
        <v>271</v>
      </c>
      <c r="J381" t="s">
        <v>249</v>
      </c>
      <c r="K381" t="s">
        <v>250</v>
      </c>
      <c r="L381" t="s">
        <v>251</v>
      </c>
      <c r="M381" t="s">
        <v>3154</v>
      </c>
      <c r="N381" t="s">
        <v>3154</v>
      </c>
      <c r="O381" s="111">
        <v>45012</v>
      </c>
      <c r="P381" t="s">
        <v>252</v>
      </c>
      <c r="Q381" t="s">
        <v>253</v>
      </c>
      <c r="R381" s="111">
        <v>45013</v>
      </c>
      <c r="S381" t="s">
        <v>254</v>
      </c>
      <c r="T381" t="s">
        <v>254</v>
      </c>
      <c r="U381" t="s">
        <v>254</v>
      </c>
      <c r="V381" t="s">
        <v>254</v>
      </c>
      <c r="W381">
        <v>0</v>
      </c>
      <c r="X381">
        <v>0</v>
      </c>
      <c r="Y381">
        <v>212</v>
      </c>
      <c r="Z381" s="27">
        <f t="shared" si="5"/>
        <v>212</v>
      </c>
    </row>
    <row r="382" spans="1:26">
      <c r="A382" t="s">
        <v>3155</v>
      </c>
      <c r="B382" t="s">
        <v>2528</v>
      </c>
      <c r="C382" t="s">
        <v>1658</v>
      </c>
      <c r="D382" t="s">
        <v>57</v>
      </c>
      <c r="E382" t="s">
        <v>58</v>
      </c>
      <c r="F382">
        <v>12288415</v>
      </c>
      <c r="G382" s="111">
        <v>45013</v>
      </c>
      <c r="H382" t="s">
        <v>3274</v>
      </c>
      <c r="I382" t="s">
        <v>248</v>
      </c>
      <c r="J382" t="s">
        <v>249</v>
      </c>
      <c r="K382" t="s">
        <v>250</v>
      </c>
      <c r="L382" t="s">
        <v>251</v>
      </c>
      <c r="M382" t="s">
        <v>3154</v>
      </c>
      <c r="N382" t="s">
        <v>3154</v>
      </c>
      <c r="O382" s="111">
        <v>45013</v>
      </c>
      <c r="P382" t="s">
        <v>252</v>
      </c>
      <c r="Q382" t="s">
        <v>257</v>
      </c>
      <c r="R382" s="111"/>
      <c r="S382" t="s">
        <v>254</v>
      </c>
      <c r="T382" t="s">
        <v>254</v>
      </c>
      <c r="U382" t="s">
        <v>254</v>
      </c>
      <c r="V382" t="s">
        <v>254</v>
      </c>
      <c r="W382">
        <v>0</v>
      </c>
      <c r="X382">
        <v>0</v>
      </c>
      <c r="Y382">
        <v>0</v>
      </c>
      <c r="Z382" s="27">
        <f t="shared" si="5"/>
        <v>0</v>
      </c>
    </row>
    <row r="383" spans="1:26">
      <c r="A383" t="s">
        <v>3155</v>
      </c>
      <c r="B383" t="s">
        <v>2528</v>
      </c>
      <c r="C383" t="s">
        <v>1658</v>
      </c>
      <c r="D383" t="s">
        <v>57</v>
      </c>
      <c r="E383" t="s">
        <v>58</v>
      </c>
      <c r="F383">
        <v>12289647</v>
      </c>
      <c r="G383" s="111">
        <v>45013</v>
      </c>
      <c r="H383" t="s">
        <v>3275</v>
      </c>
      <c r="I383" t="s">
        <v>271</v>
      </c>
      <c r="J383" t="s">
        <v>249</v>
      </c>
      <c r="K383" t="s">
        <v>250</v>
      </c>
      <c r="L383" t="s">
        <v>251</v>
      </c>
      <c r="M383" t="s">
        <v>3154</v>
      </c>
      <c r="N383" t="s">
        <v>3154</v>
      </c>
      <c r="O383" s="111">
        <v>45013</v>
      </c>
      <c r="P383" t="s">
        <v>252</v>
      </c>
      <c r="Q383" t="s">
        <v>253</v>
      </c>
      <c r="R383" s="111">
        <v>45014</v>
      </c>
      <c r="S383" t="s">
        <v>254</v>
      </c>
      <c r="T383" t="s">
        <v>254</v>
      </c>
      <c r="U383" t="s">
        <v>254</v>
      </c>
      <c r="V383" t="s">
        <v>254</v>
      </c>
      <c r="W383">
        <v>0</v>
      </c>
      <c r="X383">
        <v>0</v>
      </c>
      <c r="Y383">
        <v>242</v>
      </c>
      <c r="Z383" s="27">
        <f t="shared" si="5"/>
        <v>242</v>
      </c>
    </row>
    <row r="384" spans="1:26">
      <c r="A384" t="s">
        <v>3155</v>
      </c>
      <c r="B384" t="s">
        <v>2528</v>
      </c>
      <c r="C384" t="s">
        <v>1658</v>
      </c>
      <c r="D384" t="s">
        <v>57</v>
      </c>
      <c r="E384" t="s">
        <v>58</v>
      </c>
      <c r="F384">
        <v>12296963</v>
      </c>
      <c r="G384" s="111">
        <v>45014</v>
      </c>
      <c r="H384" t="s">
        <v>3276</v>
      </c>
      <c r="I384" t="s">
        <v>271</v>
      </c>
      <c r="J384" t="s">
        <v>249</v>
      </c>
      <c r="K384" t="s">
        <v>250</v>
      </c>
      <c r="L384" t="s">
        <v>251</v>
      </c>
      <c r="M384" t="s">
        <v>3154</v>
      </c>
      <c r="N384" t="s">
        <v>3154</v>
      </c>
      <c r="O384" s="111">
        <v>45014</v>
      </c>
      <c r="P384" t="s">
        <v>252</v>
      </c>
      <c r="Q384" t="s">
        <v>257</v>
      </c>
      <c r="R384" s="111">
        <v>45016</v>
      </c>
      <c r="S384" t="s">
        <v>254</v>
      </c>
      <c r="T384" t="s">
        <v>254</v>
      </c>
      <c r="U384" t="s">
        <v>254</v>
      </c>
      <c r="V384" t="s">
        <v>254</v>
      </c>
      <c r="W384">
        <v>0</v>
      </c>
      <c r="X384">
        <v>0</v>
      </c>
      <c r="Y384">
        <v>0</v>
      </c>
      <c r="Z384" s="27">
        <f t="shared" si="5"/>
        <v>0</v>
      </c>
    </row>
    <row r="385" spans="1:26" hidden="1">
      <c r="A385" t="s">
        <v>3155</v>
      </c>
      <c r="B385" t="s">
        <v>2528</v>
      </c>
      <c r="C385" t="s">
        <v>1658</v>
      </c>
      <c r="D385" t="s">
        <v>343</v>
      </c>
      <c r="E385" t="s">
        <v>54</v>
      </c>
      <c r="F385">
        <v>11995844</v>
      </c>
      <c r="G385" s="111">
        <v>44938</v>
      </c>
      <c r="H385" t="s">
        <v>1672</v>
      </c>
      <c r="I385" t="s">
        <v>255</v>
      </c>
      <c r="J385" t="s">
        <v>249</v>
      </c>
      <c r="K385" t="s">
        <v>250</v>
      </c>
      <c r="L385" t="s">
        <v>251</v>
      </c>
      <c r="M385" t="s">
        <v>3154</v>
      </c>
      <c r="N385" t="s">
        <v>3154</v>
      </c>
      <c r="O385" s="111">
        <v>44938</v>
      </c>
      <c r="P385" t="s">
        <v>252</v>
      </c>
      <c r="Q385" t="s">
        <v>253</v>
      </c>
      <c r="R385" s="111">
        <v>44942</v>
      </c>
      <c r="S385" t="s">
        <v>254</v>
      </c>
      <c r="T385" t="s">
        <v>254</v>
      </c>
      <c r="U385" t="s">
        <v>254</v>
      </c>
      <c r="V385" t="s">
        <v>254</v>
      </c>
      <c r="W385">
        <v>112</v>
      </c>
      <c r="X385">
        <v>569.29999999999995</v>
      </c>
      <c r="Y385">
        <v>590.89</v>
      </c>
      <c r="Z385" s="27">
        <f t="shared" si="5"/>
        <v>1272.19</v>
      </c>
    </row>
    <row r="386" spans="1:26" hidden="1">
      <c r="A386" t="s">
        <v>3155</v>
      </c>
      <c r="B386" t="s">
        <v>2528</v>
      </c>
      <c r="C386" t="s">
        <v>1658</v>
      </c>
      <c r="D386" t="s">
        <v>343</v>
      </c>
      <c r="E386" t="s">
        <v>54</v>
      </c>
      <c r="F386">
        <v>12010293</v>
      </c>
      <c r="G386" s="111">
        <v>44943</v>
      </c>
      <c r="H386" t="s">
        <v>1673</v>
      </c>
      <c r="I386" t="s">
        <v>255</v>
      </c>
      <c r="J386" t="s">
        <v>249</v>
      </c>
      <c r="K386" t="s">
        <v>250</v>
      </c>
      <c r="L386" t="s">
        <v>251</v>
      </c>
      <c r="M386" t="s">
        <v>3154</v>
      </c>
      <c r="N386" t="s">
        <v>3154</v>
      </c>
      <c r="O386" s="111">
        <v>44943</v>
      </c>
      <c r="P386" t="s">
        <v>252</v>
      </c>
      <c r="Q386" t="s">
        <v>282</v>
      </c>
      <c r="R386" s="111">
        <v>44944</v>
      </c>
      <c r="S386" t="s">
        <v>254</v>
      </c>
      <c r="T386" t="s">
        <v>254</v>
      </c>
      <c r="U386" t="s">
        <v>254</v>
      </c>
      <c r="V386" t="s">
        <v>254</v>
      </c>
      <c r="W386">
        <v>13869</v>
      </c>
      <c r="X386">
        <v>7379</v>
      </c>
      <c r="Y386">
        <v>0</v>
      </c>
      <c r="Z386" s="27">
        <f t="shared" si="5"/>
        <v>21248</v>
      </c>
    </row>
    <row r="387" spans="1:26" hidden="1">
      <c r="A387" t="s">
        <v>3155</v>
      </c>
      <c r="B387" t="s">
        <v>2528</v>
      </c>
      <c r="C387" t="s">
        <v>1658</v>
      </c>
      <c r="D387" t="s">
        <v>343</v>
      </c>
      <c r="E387" t="s">
        <v>54</v>
      </c>
      <c r="F387">
        <v>12010316</v>
      </c>
      <c r="G387" s="111">
        <v>44953</v>
      </c>
      <c r="H387" t="s">
        <v>1674</v>
      </c>
      <c r="I387" t="s">
        <v>255</v>
      </c>
      <c r="J387" t="s">
        <v>249</v>
      </c>
      <c r="K387" t="s">
        <v>250</v>
      </c>
      <c r="L387" t="s">
        <v>251</v>
      </c>
      <c r="M387" t="s">
        <v>3154</v>
      </c>
      <c r="N387" t="s">
        <v>3154</v>
      </c>
      <c r="O387" s="111">
        <v>44954</v>
      </c>
      <c r="P387" t="s">
        <v>252</v>
      </c>
      <c r="Q387" t="s">
        <v>282</v>
      </c>
      <c r="R387" s="111">
        <v>44957</v>
      </c>
      <c r="S387" t="s">
        <v>254</v>
      </c>
      <c r="T387" t="s">
        <v>254</v>
      </c>
      <c r="U387" t="s">
        <v>254</v>
      </c>
      <c r="V387" t="s">
        <v>254</v>
      </c>
      <c r="W387">
        <v>0</v>
      </c>
      <c r="X387">
        <v>21</v>
      </c>
      <c r="Y387">
        <v>0</v>
      </c>
      <c r="Z387" s="27">
        <f t="shared" ref="Z387:Z450" si="6">SUM(W387:Y387)</f>
        <v>21</v>
      </c>
    </row>
    <row r="388" spans="1:26" hidden="1">
      <c r="A388" t="s">
        <v>3155</v>
      </c>
      <c r="B388" t="s">
        <v>2528</v>
      </c>
      <c r="C388" t="s">
        <v>1658</v>
      </c>
      <c r="D388" t="s">
        <v>344</v>
      </c>
      <c r="E388" t="s">
        <v>54</v>
      </c>
      <c r="F388">
        <v>11846396</v>
      </c>
      <c r="G388" s="111">
        <v>44967</v>
      </c>
      <c r="H388" t="s">
        <v>2544</v>
      </c>
      <c r="I388" t="s">
        <v>248</v>
      </c>
      <c r="J388" t="s">
        <v>259</v>
      </c>
      <c r="K388" t="s">
        <v>250</v>
      </c>
      <c r="L388" t="s">
        <v>251</v>
      </c>
      <c r="M388" t="s">
        <v>3154</v>
      </c>
      <c r="N388" t="s">
        <v>3154</v>
      </c>
      <c r="O388" s="111">
        <v>44967</v>
      </c>
      <c r="P388" t="s">
        <v>252</v>
      </c>
      <c r="Q388" t="s">
        <v>253</v>
      </c>
      <c r="R388" s="111">
        <v>44970</v>
      </c>
      <c r="S388" t="s">
        <v>254</v>
      </c>
      <c r="T388" t="s">
        <v>254</v>
      </c>
      <c r="U388" t="s">
        <v>254</v>
      </c>
      <c r="V388" t="s">
        <v>254</v>
      </c>
      <c r="W388">
        <v>0</v>
      </c>
      <c r="X388">
        <v>3.1</v>
      </c>
      <c r="Y388">
        <v>230</v>
      </c>
      <c r="Z388" s="27">
        <f t="shared" si="6"/>
        <v>233.1</v>
      </c>
    </row>
    <row r="389" spans="1:26" hidden="1">
      <c r="A389" t="s">
        <v>3155</v>
      </c>
      <c r="B389" t="s">
        <v>2528</v>
      </c>
      <c r="C389" t="s">
        <v>1658</v>
      </c>
      <c r="D389" t="s">
        <v>344</v>
      </c>
      <c r="E389" t="s">
        <v>54</v>
      </c>
      <c r="F389">
        <v>12110467</v>
      </c>
      <c r="G389" s="111">
        <v>44966</v>
      </c>
      <c r="H389" t="s">
        <v>2545</v>
      </c>
      <c r="I389" t="s">
        <v>248</v>
      </c>
      <c r="J389" t="s">
        <v>259</v>
      </c>
      <c r="K389" t="s">
        <v>250</v>
      </c>
      <c r="L389" t="s">
        <v>251</v>
      </c>
      <c r="M389" t="s">
        <v>3154</v>
      </c>
      <c r="N389" t="s">
        <v>3154</v>
      </c>
      <c r="O389" s="111">
        <v>44966</v>
      </c>
      <c r="P389" t="s">
        <v>252</v>
      </c>
      <c r="Q389" t="s">
        <v>253</v>
      </c>
      <c r="R389" s="111">
        <v>44970</v>
      </c>
      <c r="S389" t="s">
        <v>254</v>
      </c>
      <c r="T389" t="s">
        <v>254</v>
      </c>
      <c r="U389" t="s">
        <v>254</v>
      </c>
      <c r="V389" t="s">
        <v>254</v>
      </c>
      <c r="W389">
        <v>0</v>
      </c>
      <c r="X389">
        <v>330</v>
      </c>
      <c r="Y389">
        <v>105</v>
      </c>
      <c r="Z389" s="27">
        <f t="shared" si="6"/>
        <v>435</v>
      </c>
    </row>
    <row r="390" spans="1:26" hidden="1">
      <c r="A390" t="s">
        <v>3155</v>
      </c>
      <c r="B390" t="s">
        <v>2528</v>
      </c>
      <c r="C390" t="s">
        <v>1658</v>
      </c>
      <c r="D390" t="s">
        <v>344</v>
      </c>
      <c r="E390" t="s">
        <v>54</v>
      </c>
      <c r="F390">
        <v>12110812</v>
      </c>
      <c r="G390" s="111">
        <v>44966</v>
      </c>
      <c r="H390" t="s">
        <v>2546</v>
      </c>
      <c r="I390" t="s">
        <v>248</v>
      </c>
      <c r="J390" t="s">
        <v>259</v>
      </c>
      <c r="K390" t="s">
        <v>268</v>
      </c>
      <c r="L390" t="s">
        <v>251</v>
      </c>
      <c r="M390" t="s">
        <v>3154</v>
      </c>
      <c r="N390" t="s">
        <v>3154</v>
      </c>
      <c r="O390" s="111">
        <v>44966</v>
      </c>
      <c r="P390" t="s">
        <v>252</v>
      </c>
      <c r="Q390" t="s">
        <v>253</v>
      </c>
      <c r="R390" s="111">
        <v>44971</v>
      </c>
      <c r="S390" t="s">
        <v>254</v>
      </c>
      <c r="T390" t="s">
        <v>254</v>
      </c>
      <c r="U390" t="s">
        <v>254</v>
      </c>
      <c r="V390" t="s">
        <v>254</v>
      </c>
      <c r="W390">
        <v>0</v>
      </c>
      <c r="X390">
        <v>574.04</v>
      </c>
      <c r="Y390">
        <v>1445.8</v>
      </c>
      <c r="Z390" s="27">
        <f t="shared" si="6"/>
        <v>2019.84</v>
      </c>
    </row>
    <row r="391" spans="1:26" hidden="1">
      <c r="A391" t="s">
        <v>3155</v>
      </c>
      <c r="B391" t="s">
        <v>2528</v>
      </c>
      <c r="C391" t="s">
        <v>1658</v>
      </c>
      <c r="D391" t="s">
        <v>344</v>
      </c>
      <c r="E391" t="s">
        <v>54</v>
      </c>
      <c r="F391">
        <v>12143475</v>
      </c>
      <c r="G391" s="111">
        <v>44974</v>
      </c>
      <c r="H391" t="s">
        <v>2547</v>
      </c>
      <c r="I391" t="s">
        <v>255</v>
      </c>
      <c r="J391" t="s">
        <v>249</v>
      </c>
      <c r="K391" t="s">
        <v>250</v>
      </c>
      <c r="L391" t="s">
        <v>251</v>
      </c>
      <c r="M391" t="s">
        <v>3154</v>
      </c>
      <c r="N391" t="s">
        <v>3154</v>
      </c>
      <c r="O391" s="111">
        <v>44974</v>
      </c>
      <c r="P391" t="s">
        <v>252</v>
      </c>
      <c r="Q391" t="s">
        <v>253</v>
      </c>
      <c r="R391" s="111">
        <v>44980</v>
      </c>
      <c r="S391" t="s">
        <v>254</v>
      </c>
      <c r="T391" t="s">
        <v>254</v>
      </c>
      <c r="U391" t="s">
        <v>254</v>
      </c>
      <c r="V391" t="s">
        <v>254</v>
      </c>
      <c r="W391">
        <v>0</v>
      </c>
      <c r="X391">
        <v>3392</v>
      </c>
      <c r="Y391">
        <v>11346.72</v>
      </c>
      <c r="Z391" s="27">
        <f t="shared" si="6"/>
        <v>14738.72</v>
      </c>
    </row>
    <row r="392" spans="1:26" hidden="1">
      <c r="A392" t="s">
        <v>3155</v>
      </c>
      <c r="B392" t="s">
        <v>2528</v>
      </c>
      <c r="C392" t="s">
        <v>1658</v>
      </c>
      <c r="D392" t="s">
        <v>1053</v>
      </c>
      <c r="E392" t="s">
        <v>54</v>
      </c>
      <c r="F392">
        <v>12115660</v>
      </c>
      <c r="G392" s="111">
        <v>44967</v>
      </c>
      <c r="H392" t="s">
        <v>2548</v>
      </c>
      <c r="I392" t="s">
        <v>256</v>
      </c>
      <c r="J392" t="s">
        <v>259</v>
      </c>
      <c r="K392" t="s">
        <v>250</v>
      </c>
      <c r="L392" t="s">
        <v>251</v>
      </c>
      <c r="M392" t="s">
        <v>3154</v>
      </c>
      <c r="N392" t="s">
        <v>3154</v>
      </c>
      <c r="O392" s="111">
        <v>44967</v>
      </c>
      <c r="P392" t="s">
        <v>252</v>
      </c>
      <c r="Q392" t="s">
        <v>253</v>
      </c>
      <c r="R392" s="111">
        <v>44970</v>
      </c>
      <c r="S392" t="s">
        <v>254</v>
      </c>
      <c r="T392" t="s">
        <v>254</v>
      </c>
      <c r="U392" t="s">
        <v>254</v>
      </c>
      <c r="V392" t="s">
        <v>254</v>
      </c>
      <c r="W392">
        <v>0</v>
      </c>
      <c r="X392">
        <v>1341.3</v>
      </c>
      <c r="Y392">
        <v>4490.78</v>
      </c>
      <c r="Z392" s="27">
        <f t="shared" si="6"/>
        <v>5832.08</v>
      </c>
    </row>
    <row r="393" spans="1:26" hidden="1">
      <c r="A393" t="s">
        <v>3155</v>
      </c>
      <c r="B393" t="s">
        <v>2528</v>
      </c>
      <c r="C393" t="s">
        <v>1658</v>
      </c>
      <c r="D393" t="s">
        <v>1053</v>
      </c>
      <c r="E393" t="s">
        <v>54</v>
      </c>
      <c r="F393">
        <v>12128546</v>
      </c>
      <c r="G393" s="111">
        <v>44972</v>
      </c>
      <c r="H393" t="s">
        <v>2549</v>
      </c>
      <c r="I393" t="s">
        <v>248</v>
      </c>
      <c r="J393" t="s">
        <v>259</v>
      </c>
      <c r="K393" t="s">
        <v>250</v>
      </c>
      <c r="L393" t="s">
        <v>251</v>
      </c>
      <c r="M393" t="s">
        <v>3154</v>
      </c>
      <c r="N393" t="s">
        <v>3154</v>
      </c>
      <c r="O393" s="111">
        <v>44972</v>
      </c>
      <c r="P393" t="s">
        <v>252</v>
      </c>
      <c r="Q393" t="s">
        <v>253</v>
      </c>
      <c r="R393" s="111">
        <v>44988</v>
      </c>
      <c r="S393" t="s">
        <v>254</v>
      </c>
      <c r="T393" t="s">
        <v>254</v>
      </c>
      <c r="U393" t="s">
        <v>254</v>
      </c>
      <c r="V393" t="s">
        <v>254</v>
      </c>
      <c r="W393">
        <v>0</v>
      </c>
      <c r="X393">
        <v>0</v>
      </c>
      <c r="Y393">
        <v>4166.17</v>
      </c>
      <c r="Z393" s="27">
        <f t="shared" si="6"/>
        <v>4166.17</v>
      </c>
    </row>
    <row r="394" spans="1:26" hidden="1">
      <c r="A394" t="s">
        <v>3155</v>
      </c>
      <c r="B394" t="s">
        <v>2528</v>
      </c>
      <c r="C394" t="s">
        <v>1658</v>
      </c>
      <c r="D394" t="s">
        <v>1053</v>
      </c>
      <c r="E394" t="s">
        <v>54</v>
      </c>
      <c r="F394">
        <v>12128618</v>
      </c>
      <c r="G394" s="111">
        <v>44972</v>
      </c>
      <c r="H394" t="s">
        <v>2550</v>
      </c>
      <c r="I394" t="s">
        <v>248</v>
      </c>
      <c r="J394" t="s">
        <v>259</v>
      </c>
      <c r="K394" t="s">
        <v>250</v>
      </c>
      <c r="L394" t="s">
        <v>251</v>
      </c>
      <c r="M394" t="s">
        <v>3154</v>
      </c>
      <c r="N394" t="s">
        <v>3154</v>
      </c>
      <c r="O394" s="111">
        <v>44972</v>
      </c>
      <c r="P394" t="s">
        <v>252</v>
      </c>
      <c r="Q394" t="s">
        <v>253</v>
      </c>
      <c r="R394" s="111">
        <v>44988</v>
      </c>
      <c r="S394" t="s">
        <v>254</v>
      </c>
      <c r="T394" t="s">
        <v>254</v>
      </c>
      <c r="U394" t="s">
        <v>254</v>
      </c>
      <c r="V394" t="s">
        <v>254</v>
      </c>
      <c r="W394">
        <v>0</v>
      </c>
      <c r="X394">
        <v>0</v>
      </c>
      <c r="Y394">
        <v>1368.9</v>
      </c>
      <c r="Z394" s="27">
        <f t="shared" si="6"/>
        <v>1368.9</v>
      </c>
    </row>
    <row r="395" spans="1:26" hidden="1">
      <c r="A395" t="s">
        <v>3155</v>
      </c>
      <c r="B395" t="s">
        <v>2528</v>
      </c>
      <c r="C395" t="s">
        <v>1658</v>
      </c>
      <c r="D395" t="s">
        <v>1053</v>
      </c>
      <c r="E395" t="s">
        <v>54</v>
      </c>
      <c r="F395">
        <v>12128887</v>
      </c>
      <c r="G395" s="111">
        <v>44972</v>
      </c>
      <c r="H395" t="s">
        <v>2551</v>
      </c>
      <c r="I395" t="s">
        <v>248</v>
      </c>
      <c r="J395" t="s">
        <v>259</v>
      </c>
      <c r="K395" t="s">
        <v>250</v>
      </c>
      <c r="L395" t="s">
        <v>251</v>
      </c>
      <c r="M395" t="s">
        <v>3154</v>
      </c>
      <c r="N395" t="s">
        <v>3154</v>
      </c>
      <c r="O395" s="111">
        <v>44972</v>
      </c>
      <c r="P395" t="s">
        <v>252</v>
      </c>
      <c r="Q395" t="s">
        <v>253</v>
      </c>
      <c r="R395" s="111">
        <v>44988</v>
      </c>
      <c r="S395" t="s">
        <v>254</v>
      </c>
      <c r="T395" t="s">
        <v>254</v>
      </c>
      <c r="U395" t="s">
        <v>254</v>
      </c>
      <c r="V395" t="s">
        <v>254</v>
      </c>
      <c r="W395">
        <v>0</v>
      </c>
      <c r="X395">
        <v>0</v>
      </c>
      <c r="Y395">
        <v>113</v>
      </c>
      <c r="Z395" s="27">
        <f t="shared" si="6"/>
        <v>113</v>
      </c>
    </row>
    <row r="396" spans="1:26">
      <c r="A396" t="s">
        <v>3155</v>
      </c>
      <c r="B396" t="s">
        <v>2528</v>
      </c>
      <c r="C396" t="s">
        <v>1658</v>
      </c>
      <c r="D396" t="s">
        <v>1053</v>
      </c>
      <c r="E396" t="s">
        <v>54</v>
      </c>
      <c r="F396">
        <v>12195973</v>
      </c>
      <c r="G396" s="111">
        <v>44988</v>
      </c>
      <c r="H396" t="s">
        <v>3277</v>
      </c>
      <c r="I396" t="s">
        <v>255</v>
      </c>
      <c r="J396" t="s">
        <v>249</v>
      </c>
      <c r="K396" t="s">
        <v>250</v>
      </c>
      <c r="L396" t="s">
        <v>251</v>
      </c>
      <c r="M396" t="s">
        <v>3154</v>
      </c>
      <c r="N396" t="s">
        <v>3154</v>
      </c>
      <c r="O396" s="111">
        <v>44988</v>
      </c>
      <c r="P396" t="s">
        <v>252</v>
      </c>
      <c r="Q396" t="s">
        <v>253</v>
      </c>
      <c r="R396">
        <v>44991</v>
      </c>
      <c r="S396" t="s">
        <v>254</v>
      </c>
      <c r="T396" t="s">
        <v>254</v>
      </c>
      <c r="U396" t="s">
        <v>254</v>
      </c>
      <c r="V396" t="s">
        <v>254</v>
      </c>
      <c r="W396">
        <v>0</v>
      </c>
      <c r="X396">
        <v>0</v>
      </c>
      <c r="Y396">
        <v>385</v>
      </c>
      <c r="Z396" s="27">
        <f t="shared" si="6"/>
        <v>385</v>
      </c>
    </row>
    <row r="397" spans="1:26">
      <c r="A397" t="s">
        <v>3155</v>
      </c>
      <c r="B397" t="s">
        <v>2528</v>
      </c>
      <c r="C397" t="s">
        <v>1658</v>
      </c>
      <c r="D397" t="s">
        <v>1053</v>
      </c>
      <c r="E397" t="s">
        <v>54</v>
      </c>
      <c r="F397">
        <v>12196147</v>
      </c>
      <c r="G397" s="111">
        <v>44988</v>
      </c>
      <c r="H397" t="s">
        <v>3278</v>
      </c>
      <c r="I397" t="s">
        <v>255</v>
      </c>
      <c r="J397" t="s">
        <v>3154</v>
      </c>
      <c r="K397" t="s">
        <v>3154</v>
      </c>
      <c r="L397" t="s">
        <v>251</v>
      </c>
      <c r="M397" t="s">
        <v>3154</v>
      </c>
      <c r="N397" t="s">
        <v>3154</v>
      </c>
      <c r="O397" s="111">
        <v>44988</v>
      </c>
      <c r="P397" t="s">
        <v>252</v>
      </c>
      <c r="Q397" t="s">
        <v>253</v>
      </c>
      <c r="R397" s="111">
        <v>44991</v>
      </c>
      <c r="S397" t="s">
        <v>254</v>
      </c>
      <c r="T397" t="s">
        <v>254</v>
      </c>
      <c r="U397" t="s">
        <v>254</v>
      </c>
      <c r="V397" t="s">
        <v>254</v>
      </c>
      <c r="W397">
        <v>0</v>
      </c>
      <c r="X397">
        <v>0</v>
      </c>
      <c r="Y397">
        <v>80</v>
      </c>
      <c r="Z397" s="27">
        <f t="shared" si="6"/>
        <v>80</v>
      </c>
    </row>
    <row r="398" spans="1:26">
      <c r="A398" t="s">
        <v>3155</v>
      </c>
      <c r="B398" t="s">
        <v>2528</v>
      </c>
      <c r="C398" t="s">
        <v>1658</v>
      </c>
      <c r="D398" t="s">
        <v>1053</v>
      </c>
      <c r="E398" t="s">
        <v>54</v>
      </c>
      <c r="F398">
        <v>12196970</v>
      </c>
      <c r="G398" s="111">
        <v>44988</v>
      </c>
      <c r="H398" t="s">
        <v>3279</v>
      </c>
      <c r="I398" t="s">
        <v>255</v>
      </c>
      <c r="J398" t="s">
        <v>249</v>
      </c>
      <c r="K398" t="s">
        <v>250</v>
      </c>
      <c r="L398" t="s">
        <v>251</v>
      </c>
      <c r="M398" t="s">
        <v>3154</v>
      </c>
      <c r="N398" t="s">
        <v>3154</v>
      </c>
      <c r="O398" s="111">
        <v>44988</v>
      </c>
      <c r="P398" t="s">
        <v>252</v>
      </c>
      <c r="Q398" t="s">
        <v>253</v>
      </c>
      <c r="R398" s="111">
        <v>44991</v>
      </c>
      <c r="S398" t="s">
        <v>254</v>
      </c>
      <c r="T398" t="s">
        <v>254</v>
      </c>
      <c r="U398" t="s">
        <v>254</v>
      </c>
      <c r="V398" t="s">
        <v>254</v>
      </c>
      <c r="W398">
        <v>0</v>
      </c>
      <c r="X398">
        <v>0</v>
      </c>
      <c r="Y398">
        <v>546.63</v>
      </c>
      <c r="Z398" s="27">
        <f t="shared" si="6"/>
        <v>546.63</v>
      </c>
    </row>
    <row r="399" spans="1:26">
      <c r="A399" t="s">
        <v>3155</v>
      </c>
      <c r="B399" t="s">
        <v>2528</v>
      </c>
      <c r="C399" t="s">
        <v>1658</v>
      </c>
      <c r="D399" t="s">
        <v>1053</v>
      </c>
      <c r="E399" t="s">
        <v>54</v>
      </c>
      <c r="F399">
        <v>12208863</v>
      </c>
      <c r="G399" s="111">
        <v>44993</v>
      </c>
      <c r="H399" t="s">
        <v>3280</v>
      </c>
      <c r="I399" t="s">
        <v>260</v>
      </c>
      <c r="J399" t="s">
        <v>3154</v>
      </c>
      <c r="K399" t="s">
        <v>3154</v>
      </c>
      <c r="L399" t="s">
        <v>251</v>
      </c>
      <c r="M399" t="s">
        <v>3154</v>
      </c>
      <c r="N399" t="s">
        <v>3154</v>
      </c>
      <c r="O399" s="111">
        <v>44993</v>
      </c>
      <c r="P399" t="s">
        <v>252</v>
      </c>
      <c r="Q399" t="s">
        <v>253</v>
      </c>
      <c r="R399" s="111">
        <v>44994</v>
      </c>
      <c r="S399" t="s">
        <v>254</v>
      </c>
      <c r="T399" t="s">
        <v>254</v>
      </c>
      <c r="U399" t="s">
        <v>254</v>
      </c>
      <c r="V399" t="s">
        <v>254</v>
      </c>
      <c r="W399">
        <v>0</v>
      </c>
      <c r="X399">
        <v>0</v>
      </c>
      <c r="Y399">
        <v>60</v>
      </c>
      <c r="Z399" s="27">
        <f t="shared" si="6"/>
        <v>60</v>
      </c>
    </row>
    <row r="400" spans="1:26" hidden="1">
      <c r="A400" t="s">
        <v>3155</v>
      </c>
      <c r="B400" t="s">
        <v>2552</v>
      </c>
      <c r="C400" t="s">
        <v>923</v>
      </c>
      <c r="D400" t="s">
        <v>57</v>
      </c>
      <c r="E400" t="s">
        <v>58</v>
      </c>
      <c r="F400">
        <v>11969274</v>
      </c>
      <c r="G400" s="111">
        <v>44930</v>
      </c>
      <c r="H400" t="s">
        <v>1675</v>
      </c>
      <c r="I400" t="s">
        <v>255</v>
      </c>
      <c r="J400" t="s">
        <v>249</v>
      </c>
      <c r="K400" t="s">
        <v>250</v>
      </c>
      <c r="L400" t="s">
        <v>251</v>
      </c>
      <c r="M400" t="s">
        <v>3154</v>
      </c>
      <c r="N400" t="s">
        <v>3154</v>
      </c>
      <c r="O400" s="111">
        <v>44930</v>
      </c>
      <c r="P400" t="s">
        <v>252</v>
      </c>
      <c r="Q400" t="s">
        <v>282</v>
      </c>
      <c r="R400" s="111">
        <v>44931</v>
      </c>
      <c r="S400" t="s">
        <v>254</v>
      </c>
      <c r="T400" t="s">
        <v>254</v>
      </c>
      <c r="U400" t="s">
        <v>254</v>
      </c>
      <c r="V400" t="s">
        <v>254</v>
      </c>
      <c r="W400">
        <v>571.5</v>
      </c>
      <c r="X400">
        <v>0</v>
      </c>
      <c r="Y400">
        <v>0</v>
      </c>
      <c r="Z400" s="27">
        <f t="shared" si="6"/>
        <v>571.5</v>
      </c>
    </row>
    <row r="401" spans="1:26" hidden="1">
      <c r="A401" t="s">
        <v>3155</v>
      </c>
      <c r="B401" t="s">
        <v>2552</v>
      </c>
      <c r="C401" t="s">
        <v>923</v>
      </c>
      <c r="D401" t="s">
        <v>1053</v>
      </c>
      <c r="E401" t="s">
        <v>54</v>
      </c>
      <c r="F401">
        <v>11968749</v>
      </c>
      <c r="G401" s="111">
        <v>44930</v>
      </c>
      <c r="H401" t="s">
        <v>1676</v>
      </c>
      <c r="I401" t="s">
        <v>255</v>
      </c>
      <c r="J401" t="s">
        <v>3154</v>
      </c>
      <c r="K401" t="s">
        <v>3154</v>
      </c>
      <c r="L401" t="s">
        <v>251</v>
      </c>
      <c r="M401" t="s">
        <v>3154</v>
      </c>
      <c r="N401" t="s">
        <v>3154</v>
      </c>
      <c r="O401" s="111">
        <v>44930</v>
      </c>
      <c r="P401" t="s">
        <v>252</v>
      </c>
      <c r="Q401" t="s">
        <v>263</v>
      </c>
      <c r="R401" s="111">
        <v>44932</v>
      </c>
      <c r="S401" t="s">
        <v>254</v>
      </c>
      <c r="T401" t="s">
        <v>254</v>
      </c>
      <c r="U401" t="s">
        <v>254</v>
      </c>
      <c r="V401" t="s">
        <v>254</v>
      </c>
      <c r="W401">
        <v>5</v>
      </c>
      <c r="X401">
        <v>0</v>
      </c>
      <c r="Y401">
        <v>0</v>
      </c>
      <c r="Z401" s="27">
        <f t="shared" si="6"/>
        <v>5</v>
      </c>
    </row>
    <row r="402" spans="1:26">
      <c r="A402" t="s">
        <v>3155</v>
      </c>
      <c r="B402" t="s">
        <v>2554</v>
      </c>
      <c r="C402" t="s">
        <v>933</v>
      </c>
      <c r="D402" t="s">
        <v>247</v>
      </c>
      <c r="E402" t="s">
        <v>54</v>
      </c>
      <c r="F402">
        <v>12214242</v>
      </c>
      <c r="G402" s="111">
        <v>44994</v>
      </c>
      <c r="H402" t="s">
        <v>3281</v>
      </c>
      <c r="I402" t="s">
        <v>255</v>
      </c>
      <c r="J402" t="s">
        <v>249</v>
      </c>
      <c r="K402" t="s">
        <v>250</v>
      </c>
      <c r="L402" t="s">
        <v>251</v>
      </c>
      <c r="M402" t="s">
        <v>3154</v>
      </c>
      <c r="N402" t="s">
        <v>3154</v>
      </c>
      <c r="O402" s="111">
        <v>44994</v>
      </c>
      <c r="P402" t="s">
        <v>252</v>
      </c>
      <c r="Q402" t="s">
        <v>253</v>
      </c>
      <c r="R402" s="111">
        <v>44999</v>
      </c>
      <c r="S402" t="s">
        <v>254</v>
      </c>
      <c r="T402" t="s">
        <v>254</v>
      </c>
      <c r="U402" t="s">
        <v>254</v>
      </c>
      <c r="V402" t="s">
        <v>254</v>
      </c>
      <c r="W402">
        <v>0</v>
      </c>
      <c r="X402">
        <v>0</v>
      </c>
      <c r="Y402">
        <v>1040.5</v>
      </c>
      <c r="Z402" s="27">
        <f t="shared" si="6"/>
        <v>1040.5</v>
      </c>
    </row>
    <row r="403" spans="1:26" hidden="1">
      <c r="A403" t="s">
        <v>3155</v>
      </c>
      <c r="B403" t="s">
        <v>2554</v>
      </c>
      <c r="C403" t="s">
        <v>933</v>
      </c>
      <c r="D403" t="s">
        <v>57</v>
      </c>
      <c r="E403" t="s">
        <v>58</v>
      </c>
      <c r="F403">
        <v>9316899</v>
      </c>
      <c r="G403" s="111">
        <v>44928</v>
      </c>
      <c r="H403" t="s">
        <v>1678</v>
      </c>
      <c r="I403" t="s">
        <v>255</v>
      </c>
      <c r="J403" t="s">
        <v>249</v>
      </c>
      <c r="K403" t="s">
        <v>250</v>
      </c>
      <c r="L403" t="s">
        <v>251</v>
      </c>
      <c r="M403" t="s">
        <v>3154</v>
      </c>
      <c r="N403" t="s">
        <v>3154</v>
      </c>
      <c r="O403" s="111">
        <v>44928</v>
      </c>
      <c r="P403" t="s">
        <v>252</v>
      </c>
      <c r="Q403" t="s">
        <v>253</v>
      </c>
      <c r="R403" s="111">
        <v>44929</v>
      </c>
      <c r="S403" t="s">
        <v>254</v>
      </c>
      <c r="T403" t="s">
        <v>254</v>
      </c>
      <c r="U403" t="s">
        <v>254</v>
      </c>
      <c r="V403" t="s">
        <v>254</v>
      </c>
      <c r="W403">
        <v>14233.82</v>
      </c>
      <c r="X403">
        <v>12479.3</v>
      </c>
      <c r="Y403">
        <v>15846.5</v>
      </c>
      <c r="Z403" s="27">
        <f t="shared" si="6"/>
        <v>42559.619999999995</v>
      </c>
    </row>
    <row r="404" spans="1:26" hidden="1">
      <c r="A404" t="s">
        <v>3155</v>
      </c>
      <c r="B404" t="s">
        <v>2554</v>
      </c>
      <c r="C404" t="s">
        <v>933</v>
      </c>
      <c r="D404" t="s">
        <v>57</v>
      </c>
      <c r="E404" t="s">
        <v>58</v>
      </c>
      <c r="F404">
        <v>11870336</v>
      </c>
      <c r="G404" s="111">
        <v>44909</v>
      </c>
      <c r="H404" t="s">
        <v>1679</v>
      </c>
      <c r="I404" t="s">
        <v>255</v>
      </c>
      <c r="J404" t="s">
        <v>249</v>
      </c>
      <c r="K404" t="s">
        <v>250</v>
      </c>
      <c r="L404" t="s">
        <v>251</v>
      </c>
      <c r="M404" t="s">
        <v>3154</v>
      </c>
      <c r="N404" t="s">
        <v>3154</v>
      </c>
      <c r="O404" s="111">
        <v>44936</v>
      </c>
      <c r="P404" t="s">
        <v>252</v>
      </c>
      <c r="Q404" t="s">
        <v>253</v>
      </c>
      <c r="R404" s="111">
        <v>44937</v>
      </c>
      <c r="S404" t="s">
        <v>254</v>
      </c>
      <c r="T404" t="s">
        <v>254</v>
      </c>
      <c r="U404" t="s">
        <v>254</v>
      </c>
      <c r="V404" t="s">
        <v>254</v>
      </c>
      <c r="W404">
        <v>7450</v>
      </c>
      <c r="X404">
        <v>5786.5</v>
      </c>
      <c r="Y404">
        <v>19361</v>
      </c>
      <c r="Z404" s="27">
        <f t="shared" si="6"/>
        <v>32597.5</v>
      </c>
    </row>
    <row r="405" spans="1:26" hidden="1">
      <c r="A405" t="s">
        <v>3155</v>
      </c>
      <c r="B405" t="s">
        <v>2554</v>
      </c>
      <c r="C405" t="s">
        <v>933</v>
      </c>
      <c r="D405" t="s">
        <v>57</v>
      </c>
      <c r="E405" t="s">
        <v>58</v>
      </c>
      <c r="F405">
        <v>11911518</v>
      </c>
      <c r="G405" s="111">
        <v>44926</v>
      </c>
      <c r="H405" t="s">
        <v>1680</v>
      </c>
      <c r="I405" t="s">
        <v>255</v>
      </c>
      <c r="J405" t="s">
        <v>249</v>
      </c>
      <c r="K405" t="s">
        <v>250</v>
      </c>
      <c r="L405" t="s">
        <v>251</v>
      </c>
      <c r="M405" t="s">
        <v>3154</v>
      </c>
      <c r="N405" t="s">
        <v>3154</v>
      </c>
      <c r="O405" s="111">
        <v>44928</v>
      </c>
      <c r="P405" t="s">
        <v>252</v>
      </c>
      <c r="Q405" t="s">
        <v>253</v>
      </c>
      <c r="R405" s="111">
        <v>44929</v>
      </c>
      <c r="S405" t="s">
        <v>254</v>
      </c>
      <c r="T405" t="s">
        <v>254</v>
      </c>
      <c r="U405" t="s">
        <v>254</v>
      </c>
      <c r="V405" t="s">
        <v>254</v>
      </c>
      <c r="W405">
        <v>587.16999999999996</v>
      </c>
      <c r="X405">
        <v>0</v>
      </c>
      <c r="Y405">
        <v>94.9</v>
      </c>
      <c r="Z405" s="27">
        <f t="shared" si="6"/>
        <v>682.06999999999994</v>
      </c>
    </row>
    <row r="406" spans="1:26" hidden="1">
      <c r="A406" t="s">
        <v>3155</v>
      </c>
      <c r="B406" t="s">
        <v>2554</v>
      </c>
      <c r="C406" t="s">
        <v>933</v>
      </c>
      <c r="D406" t="s">
        <v>57</v>
      </c>
      <c r="E406" t="s">
        <v>58</v>
      </c>
      <c r="F406">
        <v>11969427</v>
      </c>
      <c r="G406" s="111">
        <v>44930</v>
      </c>
      <c r="H406" t="s">
        <v>1681</v>
      </c>
      <c r="I406" t="s">
        <v>255</v>
      </c>
      <c r="J406" t="s">
        <v>249</v>
      </c>
      <c r="K406" t="s">
        <v>250</v>
      </c>
      <c r="L406" t="s">
        <v>251</v>
      </c>
      <c r="M406" t="s">
        <v>3154</v>
      </c>
      <c r="N406" t="s">
        <v>3154</v>
      </c>
      <c r="O406" s="111">
        <v>44930</v>
      </c>
      <c r="P406" t="s">
        <v>252</v>
      </c>
      <c r="Q406" t="s">
        <v>253</v>
      </c>
      <c r="R406" s="111">
        <v>44931</v>
      </c>
      <c r="S406" t="s">
        <v>254</v>
      </c>
      <c r="T406" t="s">
        <v>254</v>
      </c>
      <c r="U406" t="s">
        <v>254</v>
      </c>
      <c r="V406" t="s">
        <v>254</v>
      </c>
      <c r="W406">
        <v>2273.8000000000002</v>
      </c>
      <c r="X406">
        <v>6004.6</v>
      </c>
      <c r="Y406">
        <v>3549.25</v>
      </c>
      <c r="Z406" s="27">
        <f t="shared" si="6"/>
        <v>11827.650000000001</v>
      </c>
    </row>
    <row r="407" spans="1:26" hidden="1">
      <c r="A407" t="s">
        <v>3155</v>
      </c>
      <c r="B407" t="s">
        <v>2554</v>
      </c>
      <c r="C407" t="s">
        <v>933</v>
      </c>
      <c r="D407" t="s">
        <v>57</v>
      </c>
      <c r="E407" t="s">
        <v>58</v>
      </c>
      <c r="F407">
        <v>11973367</v>
      </c>
      <c r="G407" s="111">
        <v>44931</v>
      </c>
      <c r="H407" t="s">
        <v>1682</v>
      </c>
      <c r="I407" t="s">
        <v>248</v>
      </c>
      <c r="J407" t="s">
        <v>249</v>
      </c>
      <c r="K407" t="s">
        <v>250</v>
      </c>
      <c r="L407" t="s">
        <v>251</v>
      </c>
      <c r="M407" t="s">
        <v>3154</v>
      </c>
      <c r="N407" t="s">
        <v>3154</v>
      </c>
      <c r="O407" s="111">
        <v>44931</v>
      </c>
      <c r="P407" t="s">
        <v>252</v>
      </c>
      <c r="Q407" t="s">
        <v>253</v>
      </c>
      <c r="R407" s="111">
        <v>44932</v>
      </c>
      <c r="S407" t="s">
        <v>254</v>
      </c>
      <c r="T407" t="s">
        <v>254</v>
      </c>
      <c r="U407" t="s">
        <v>254</v>
      </c>
      <c r="V407" t="s">
        <v>254</v>
      </c>
      <c r="W407">
        <v>15496</v>
      </c>
      <c r="X407">
        <v>26430.69</v>
      </c>
      <c r="Y407">
        <v>12265.65</v>
      </c>
      <c r="Z407" s="27">
        <f t="shared" si="6"/>
        <v>54192.340000000004</v>
      </c>
    </row>
    <row r="408" spans="1:26" hidden="1">
      <c r="A408" t="s">
        <v>3155</v>
      </c>
      <c r="B408" t="s">
        <v>2554</v>
      </c>
      <c r="C408" t="s">
        <v>933</v>
      </c>
      <c r="D408" t="s">
        <v>57</v>
      </c>
      <c r="E408" t="s">
        <v>58</v>
      </c>
      <c r="F408">
        <v>11981852</v>
      </c>
      <c r="G408" s="111">
        <v>44935</v>
      </c>
      <c r="H408" t="s">
        <v>1683</v>
      </c>
      <c r="I408" t="s">
        <v>260</v>
      </c>
      <c r="J408" t="s">
        <v>3154</v>
      </c>
      <c r="K408" t="s">
        <v>3154</v>
      </c>
      <c r="L408" t="s">
        <v>251</v>
      </c>
      <c r="M408" t="s">
        <v>3154</v>
      </c>
      <c r="N408" t="s">
        <v>3154</v>
      </c>
      <c r="O408" s="111">
        <v>44935</v>
      </c>
      <c r="P408" t="s">
        <v>252</v>
      </c>
      <c r="Q408" t="s">
        <v>263</v>
      </c>
      <c r="R408" s="111">
        <v>44936</v>
      </c>
      <c r="S408" t="s">
        <v>254</v>
      </c>
      <c r="T408" t="s">
        <v>254</v>
      </c>
      <c r="U408" t="s">
        <v>254</v>
      </c>
      <c r="V408" t="s">
        <v>254</v>
      </c>
      <c r="W408">
        <v>35</v>
      </c>
      <c r="X408">
        <v>0</v>
      </c>
      <c r="Y408">
        <v>0</v>
      </c>
      <c r="Z408" s="27">
        <f t="shared" si="6"/>
        <v>35</v>
      </c>
    </row>
    <row r="409" spans="1:26" hidden="1">
      <c r="A409" t="s">
        <v>3155</v>
      </c>
      <c r="B409" t="s">
        <v>2554</v>
      </c>
      <c r="C409" t="s">
        <v>933</v>
      </c>
      <c r="D409" t="s">
        <v>57</v>
      </c>
      <c r="E409" t="s">
        <v>58</v>
      </c>
      <c r="F409">
        <v>11992687</v>
      </c>
      <c r="G409" s="111">
        <v>44937</v>
      </c>
      <c r="H409" t="s">
        <v>1684</v>
      </c>
      <c r="I409" t="s">
        <v>255</v>
      </c>
      <c r="J409" t="s">
        <v>249</v>
      </c>
      <c r="K409" t="s">
        <v>250</v>
      </c>
      <c r="L409" t="s">
        <v>251</v>
      </c>
      <c r="M409" t="s">
        <v>3154</v>
      </c>
      <c r="N409" t="s">
        <v>3154</v>
      </c>
      <c r="O409" s="111">
        <v>44942</v>
      </c>
      <c r="P409" t="s">
        <v>252</v>
      </c>
      <c r="Q409" t="s">
        <v>257</v>
      </c>
      <c r="R409" s="111"/>
      <c r="S409" t="s">
        <v>254</v>
      </c>
      <c r="T409" t="s">
        <v>254</v>
      </c>
      <c r="U409" t="s">
        <v>254</v>
      </c>
      <c r="V409" t="s">
        <v>254</v>
      </c>
      <c r="W409">
        <v>0</v>
      </c>
      <c r="X409">
        <v>0</v>
      </c>
      <c r="Y409">
        <v>0</v>
      </c>
      <c r="Z409" s="27">
        <f t="shared" si="6"/>
        <v>0</v>
      </c>
    </row>
    <row r="410" spans="1:26" hidden="1">
      <c r="A410" t="s">
        <v>3155</v>
      </c>
      <c r="B410" t="s">
        <v>2554</v>
      </c>
      <c r="C410" t="s">
        <v>933</v>
      </c>
      <c r="D410" t="s">
        <v>57</v>
      </c>
      <c r="E410" t="s">
        <v>58</v>
      </c>
      <c r="F410">
        <v>11995667</v>
      </c>
      <c r="G410" s="111">
        <v>44943</v>
      </c>
      <c r="H410" t="s">
        <v>1685</v>
      </c>
      <c r="I410" t="s">
        <v>255</v>
      </c>
      <c r="J410" t="s">
        <v>249</v>
      </c>
      <c r="K410" t="s">
        <v>268</v>
      </c>
      <c r="L410" t="s">
        <v>251</v>
      </c>
      <c r="M410" t="s">
        <v>3154</v>
      </c>
      <c r="N410" t="s">
        <v>3154</v>
      </c>
      <c r="O410" s="111">
        <v>44943</v>
      </c>
      <c r="P410" t="s">
        <v>252</v>
      </c>
      <c r="Q410" t="s">
        <v>253</v>
      </c>
      <c r="R410" s="111">
        <v>44944</v>
      </c>
      <c r="S410" t="s">
        <v>254</v>
      </c>
      <c r="T410" t="s">
        <v>254</v>
      </c>
      <c r="U410" t="s">
        <v>254</v>
      </c>
      <c r="V410" t="s">
        <v>254</v>
      </c>
      <c r="W410">
        <v>31</v>
      </c>
      <c r="X410">
        <v>18707.53</v>
      </c>
      <c r="Y410">
        <v>5325</v>
      </c>
      <c r="Z410" s="27">
        <f t="shared" si="6"/>
        <v>24063.53</v>
      </c>
    </row>
    <row r="411" spans="1:26" hidden="1">
      <c r="A411" t="s">
        <v>3155</v>
      </c>
      <c r="B411" t="s">
        <v>2554</v>
      </c>
      <c r="C411" t="s">
        <v>933</v>
      </c>
      <c r="D411" t="s">
        <v>57</v>
      </c>
      <c r="E411" t="s">
        <v>58</v>
      </c>
      <c r="F411">
        <v>11995996</v>
      </c>
      <c r="G411" s="111">
        <v>44938</v>
      </c>
      <c r="H411" t="s">
        <v>1686</v>
      </c>
      <c r="I411" t="s">
        <v>255</v>
      </c>
      <c r="J411" t="s">
        <v>249</v>
      </c>
      <c r="K411" t="s">
        <v>268</v>
      </c>
      <c r="L411" t="s">
        <v>251</v>
      </c>
      <c r="M411" t="s">
        <v>3154</v>
      </c>
      <c r="N411" t="s">
        <v>3154</v>
      </c>
      <c r="O411" s="111">
        <v>44938</v>
      </c>
      <c r="P411" t="s">
        <v>252</v>
      </c>
      <c r="Q411" t="s">
        <v>253</v>
      </c>
      <c r="R411" s="111">
        <v>44939</v>
      </c>
      <c r="S411" t="s">
        <v>254</v>
      </c>
      <c r="T411" t="s">
        <v>254</v>
      </c>
      <c r="U411" t="s">
        <v>254</v>
      </c>
      <c r="V411" t="s">
        <v>254</v>
      </c>
      <c r="W411">
        <v>384.81</v>
      </c>
      <c r="X411">
        <v>500.91</v>
      </c>
      <c r="Y411">
        <v>160.84</v>
      </c>
      <c r="Z411" s="27">
        <f t="shared" si="6"/>
        <v>1046.56</v>
      </c>
    </row>
    <row r="412" spans="1:26" hidden="1">
      <c r="A412" t="s">
        <v>3155</v>
      </c>
      <c r="B412" t="s">
        <v>2554</v>
      </c>
      <c r="C412" t="s">
        <v>933</v>
      </c>
      <c r="D412" t="s">
        <v>57</v>
      </c>
      <c r="E412" t="s">
        <v>58</v>
      </c>
      <c r="F412">
        <v>12007525</v>
      </c>
      <c r="G412" s="111">
        <v>44949</v>
      </c>
      <c r="H412" t="s">
        <v>1687</v>
      </c>
      <c r="I412" t="s">
        <v>248</v>
      </c>
      <c r="J412" t="s">
        <v>249</v>
      </c>
      <c r="K412" t="s">
        <v>250</v>
      </c>
      <c r="L412" t="s">
        <v>251</v>
      </c>
      <c r="M412" t="s">
        <v>3154</v>
      </c>
      <c r="N412" t="s">
        <v>3154</v>
      </c>
      <c r="O412" s="111">
        <v>44951</v>
      </c>
      <c r="P412" t="s">
        <v>252</v>
      </c>
      <c r="Q412" t="s">
        <v>1406</v>
      </c>
      <c r="R412" s="111"/>
      <c r="S412" t="s">
        <v>254</v>
      </c>
      <c r="T412" t="s">
        <v>254</v>
      </c>
      <c r="U412" t="s">
        <v>254</v>
      </c>
      <c r="V412" t="s">
        <v>254</v>
      </c>
      <c r="W412">
        <v>0</v>
      </c>
      <c r="X412">
        <v>0</v>
      </c>
      <c r="Y412">
        <v>0</v>
      </c>
      <c r="Z412" s="27">
        <f t="shared" si="6"/>
        <v>0</v>
      </c>
    </row>
    <row r="413" spans="1:26" hidden="1">
      <c r="A413" t="s">
        <v>3155</v>
      </c>
      <c r="B413" t="s">
        <v>2554</v>
      </c>
      <c r="C413" t="s">
        <v>933</v>
      </c>
      <c r="D413" t="s">
        <v>57</v>
      </c>
      <c r="E413" t="s">
        <v>58</v>
      </c>
      <c r="F413">
        <v>12039482</v>
      </c>
      <c r="G413" s="111">
        <v>44950</v>
      </c>
      <c r="H413" t="s">
        <v>1688</v>
      </c>
      <c r="I413" t="s">
        <v>255</v>
      </c>
      <c r="J413" t="s">
        <v>249</v>
      </c>
      <c r="K413" t="s">
        <v>250</v>
      </c>
      <c r="L413" t="s">
        <v>251</v>
      </c>
      <c r="M413" t="s">
        <v>3154</v>
      </c>
      <c r="N413" t="s">
        <v>3154</v>
      </c>
      <c r="O413" s="111">
        <v>44950</v>
      </c>
      <c r="P413" t="s">
        <v>252</v>
      </c>
      <c r="Q413" t="s">
        <v>257</v>
      </c>
      <c r="R413" s="111">
        <v>44951</v>
      </c>
      <c r="S413" t="s">
        <v>254</v>
      </c>
      <c r="T413" t="s">
        <v>254</v>
      </c>
      <c r="U413" t="s">
        <v>254</v>
      </c>
      <c r="V413" t="s">
        <v>254</v>
      </c>
      <c r="W413">
        <v>0</v>
      </c>
      <c r="X413">
        <v>0</v>
      </c>
      <c r="Y413">
        <v>0</v>
      </c>
      <c r="Z413" s="27">
        <f t="shared" si="6"/>
        <v>0</v>
      </c>
    </row>
    <row r="414" spans="1:26" hidden="1">
      <c r="A414" t="s">
        <v>3155</v>
      </c>
      <c r="B414" t="s">
        <v>2554</v>
      </c>
      <c r="C414" t="s">
        <v>933</v>
      </c>
      <c r="D414" t="s">
        <v>57</v>
      </c>
      <c r="E414" t="s">
        <v>58</v>
      </c>
      <c r="F414">
        <v>12077314</v>
      </c>
      <c r="G414" s="111">
        <v>44980</v>
      </c>
      <c r="H414" t="s">
        <v>2555</v>
      </c>
      <c r="I414" t="s">
        <v>255</v>
      </c>
      <c r="J414" t="s">
        <v>249</v>
      </c>
      <c r="K414" t="s">
        <v>250</v>
      </c>
      <c r="L414" t="s">
        <v>251</v>
      </c>
      <c r="M414" t="s">
        <v>3154</v>
      </c>
      <c r="N414" t="s">
        <v>3154</v>
      </c>
      <c r="O414" s="111">
        <v>44980</v>
      </c>
      <c r="P414" t="s">
        <v>252</v>
      </c>
      <c r="Q414" t="s">
        <v>253</v>
      </c>
      <c r="R414" s="111">
        <v>44981</v>
      </c>
      <c r="S414" t="s">
        <v>254</v>
      </c>
      <c r="T414" t="s">
        <v>254</v>
      </c>
      <c r="U414" t="s">
        <v>254</v>
      </c>
      <c r="V414" t="s">
        <v>254</v>
      </c>
      <c r="W414">
        <v>0</v>
      </c>
      <c r="X414">
        <v>1954</v>
      </c>
      <c r="Y414">
        <v>16691</v>
      </c>
      <c r="Z414" s="27">
        <f t="shared" si="6"/>
        <v>18645</v>
      </c>
    </row>
    <row r="415" spans="1:26" hidden="1">
      <c r="A415" t="s">
        <v>3155</v>
      </c>
      <c r="B415" t="s">
        <v>2554</v>
      </c>
      <c r="C415" t="s">
        <v>933</v>
      </c>
      <c r="D415" t="s">
        <v>57</v>
      </c>
      <c r="E415" t="s">
        <v>58</v>
      </c>
      <c r="F415">
        <v>12077797</v>
      </c>
      <c r="G415" s="111">
        <v>44958</v>
      </c>
      <c r="H415" t="s">
        <v>2556</v>
      </c>
      <c r="I415" t="s">
        <v>255</v>
      </c>
      <c r="J415" t="s">
        <v>3154</v>
      </c>
      <c r="K415" t="s">
        <v>3154</v>
      </c>
      <c r="L415" t="s">
        <v>251</v>
      </c>
      <c r="M415" t="s">
        <v>3154</v>
      </c>
      <c r="N415" t="s">
        <v>3154</v>
      </c>
      <c r="O415" s="111">
        <v>44958</v>
      </c>
      <c r="P415" t="s">
        <v>252</v>
      </c>
      <c r="Q415" t="s">
        <v>263</v>
      </c>
      <c r="R415" s="111">
        <v>44959</v>
      </c>
      <c r="S415" t="s">
        <v>254</v>
      </c>
      <c r="T415" t="s">
        <v>254</v>
      </c>
      <c r="U415" t="s">
        <v>254</v>
      </c>
      <c r="V415" t="s">
        <v>254</v>
      </c>
      <c r="W415">
        <v>0</v>
      </c>
      <c r="X415">
        <v>11387.25</v>
      </c>
      <c r="Y415">
        <v>0</v>
      </c>
      <c r="Z415" s="27">
        <f t="shared" si="6"/>
        <v>11387.25</v>
      </c>
    </row>
    <row r="416" spans="1:26" hidden="1">
      <c r="A416" t="s">
        <v>3155</v>
      </c>
      <c r="B416" t="s">
        <v>2554</v>
      </c>
      <c r="C416" t="s">
        <v>933</v>
      </c>
      <c r="D416" t="s">
        <v>57</v>
      </c>
      <c r="E416" t="s">
        <v>58</v>
      </c>
      <c r="F416">
        <v>12100584</v>
      </c>
      <c r="G416" s="111">
        <v>44964</v>
      </c>
      <c r="H416" t="s">
        <v>2557</v>
      </c>
      <c r="I416" t="s">
        <v>255</v>
      </c>
      <c r="J416" t="s">
        <v>249</v>
      </c>
      <c r="K416" t="s">
        <v>250</v>
      </c>
      <c r="L416" t="s">
        <v>251</v>
      </c>
      <c r="M416" t="s">
        <v>3154</v>
      </c>
      <c r="N416" t="s">
        <v>3154</v>
      </c>
      <c r="O416" s="111">
        <v>44964</v>
      </c>
      <c r="P416" t="s">
        <v>252</v>
      </c>
      <c r="Q416" t="s">
        <v>253</v>
      </c>
      <c r="R416">
        <v>44964</v>
      </c>
      <c r="S416" t="s">
        <v>254</v>
      </c>
      <c r="T416" t="s">
        <v>254</v>
      </c>
      <c r="U416" t="s">
        <v>254</v>
      </c>
      <c r="V416" t="s">
        <v>254</v>
      </c>
      <c r="W416">
        <v>0</v>
      </c>
      <c r="X416">
        <v>7575.6</v>
      </c>
      <c r="Y416">
        <v>8694.7000000000007</v>
      </c>
      <c r="Z416" s="27">
        <f t="shared" si="6"/>
        <v>16270.300000000001</v>
      </c>
    </row>
    <row r="417" spans="1:26" hidden="1">
      <c r="A417" t="s">
        <v>3155</v>
      </c>
      <c r="B417" t="s">
        <v>2554</v>
      </c>
      <c r="C417" t="s">
        <v>933</v>
      </c>
      <c r="D417" t="s">
        <v>57</v>
      </c>
      <c r="E417" t="s">
        <v>58</v>
      </c>
      <c r="F417">
        <v>12100680</v>
      </c>
      <c r="G417" s="111">
        <v>44964</v>
      </c>
      <c r="H417" t="s">
        <v>2558</v>
      </c>
      <c r="I417" t="s">
        <v>255</v>
      </c>
      <c r="J417" t="s">
        <v>249</v>
      </c>
      <c r="K417" t="s">
        <v>250</v>
      </c>
      <c r="L417" t="s">
        <v>251</v>
      </c>
      <c r="M417" t="s">
        <v>3154</v>
      </c>
      <c r="N417" t="s">
        <v>3154</v>
      </c>
      <c r="O417" s="111">
        <v>44964</v>
      </c>
      <c r="P417" t="s">
        <v>252</v>
      </c>
      <c r="Q417" t="s">
        <v>253</v>
      </c>
      <c r="R417" s="111">
        <v>44964</v>
      </c>
      <c r="S417" t="s">
        <v>254</v>
      </c>
      <c r="T417" t="s">
        <v>254</v>
      </c>
      <c r="U417" t="s">
        <v>254</v>
      </c>
      <c r="V417" t="s">
        <v>254</v>
      </c>
      <c r="W417">
        <v>0</v>
      </c>
      <c r="X417">
        <v>382</v>
      </c>
      <c r="Y417">
        <v>4481.2700000000004</v>
      </c>
      <c r="Z417" s="27">
        <f t="shared" si="6"/>
        <v>4863.2700000000004</v>
      </c>
    </row>
    <row r="418" spans="1:26" hidden="1">
      <c r="A418" t="s">
        <v>3155</v>
      </c>
      <c r="B418" t="s">
        <v>2554</v>
      </c>
      <c r="C418" t="s">
        <v>933</v>
      </c>
      <c r="D418" t="s">
        <v>57</v>
      </c>
      <c r="E418" t="s">
        <v>58</v>
      </c>
      <c r="F418">
        <v>12141640</v>
      </c>
      <c r="G418" s="111">
        <v>44974</v>
      </c>
      <c r="H418" t="s">
        <v>2559</v>
      </c>
      <c r="I418" t="s">
        <v>255</v>
      </c>
      <c r="J418" t="s">
        <v>249</v>
      </c>
      <c r="K418" t="s">
        <v>250</v>
      </c>
      <c r="L418" t="s">
        <v>251</v>
      </c>
      <c r="M418" t="s">
        <v>3154</v>
      </c>
      <c r="N418" t="s">
        <v>3154</v>
      </c>
      <c r="O418" s="111">
        <v>44974</v>
      </c>
      <c r="P418" t="s">
        <v>252</v>
      </c>
      <c r="Q418" t="s">
        <v>253</v>
      </c>
      <c r="R418" s="111">
        <v>44977</v>
      </c>
      <c r="S418" t="s">
        <v>254</v>
      </c>
      <c r="T418" t="s">
        <v>254</v>
      </c>
      <c r="U418" t="s">
        <v>254</v>
      </c>
      <c r="V418" t="s">
        <v>254</v>
      </c>
      <c r="W418">
        <v>0</v>
      </c>
      <c r="X418">
        <v>1</v>
      </c>
      <c r="Y418">
        <v>3414.24</v>
      </c>
      <c r="Z418" s="27">
        <f t="shared" si="6"/>
        <v>3415.24</v>
      </c>
    </row>
    <row r="419" spans="1:26" hidden="1">
      <c r="A419" t="s">
        <v>3155</v>
      </c>
      <c r="B419" t="s">
        <v>2554</v>
      </c>
      <c r="C419" t="s">
        <v>933</v>
      </c>
      <c r="D419" t="s">
        <v>57</v>
      </c>
      <c r="E419" t="s">
        <v>58</v>
      </c>
      <c r="F419">
        <v>12141791</v>
      </c>
      <c r="G419" s="111">
        <v>44974</v>
      </c>
      <c r="H419" t="s">
        <v>2560</v>
      </c>
      <c r="I419" t="s">
        <v>255</v>
      </c>
      <c r="J419" t="s">
        <v>249</v>
      </c>
      <c r="K419" t="s">
        <v>250</v>
      </c>
      <c r="L419" t="s">
        <v>251</v>
      </c>
      <c r="M419" t="s">
        <v>3154</v>
      </c>
      <c r="N419" t="s">
        <v>3154</v>
      </c>
      <c r="O419" s="111">
        <v>44974</v>
      </c>
      <c r="P419" t="s">
        <v>252</v>
      </c>
      <c r="Q419" t="s">
        <v>253</v>
      </c>
      <c r="R419" s="111">
        <v>44977</v>
      </c>
      <c r="S419" t="s">
        <v>254</v>
      </c>
      <c r="T419" t="s">
        <v>254</v>
      </c>
      <c r="U419" t="s">
        <v>254</v>
      </c>
      <c r="V419" t="s">
        <v>254</v>
      </c>
      <c r="W419">
        <v>0</v>
      </c>
      <c r="X419">
        <v>105.6</v>
      </c>
      <c r="Y419">
        <v>35.1</v>
      </c>
      <c r="Z419" s="27">
        <f t="shared" si="6"/>
        <v>140.69999999999999</v>
      </c>
    </row>
    <row r="420" spans="1:26" hidden="1">
      <c r="A420" t="s">
        <v>3155</v>
      </c>
      <c r="B420" t="s">
        <v>2554</v>
      </c>
      <c r="C420" t="s">
        <v>933</v>
      </c>
      <c r="D420" t="s">
        <v>1053</v>
      </c>
      <c r="E420" t="s">
        <v>54</v>
      </c>
      <c r="F420">
        <v>11964073</v>
      </c>
      <c r="G420" s="111">
        <v>44929</v>
      </c>
      <c r="H420" t="s">
        <v>1689</v>
      </c>
      <c r="I420" t="s">
        <v>255</v>
      </c>
      <c r="J420" t="s">
        <v>3154</v>
      </c>
      <c r="K420" t="s">
        <v>3154</v>
      </c>
      <c r="L420" t="s">
        <v>251</v>
      </c>
      <c r="M420" t="s">
        <v>3154</v>
      </c>
      <c r="N420" t="s">
        <v>3154</v>
      </c>
      <c r="O420" s="111">
        <v>44929</v>
      </c>
      <c r="P420" t="s">
        <v>252</v>
      </c>
      <c r="Q420" t="s">
        <v>263</v>
      </c>
      <c r="R420" s="111">
        <v>44930</v>
      </c>
      <c r="S420" t="s">
        <v>254</v>
      </c>
      <c r="T420" t="s">
        <v>254</v>
      </c>
      <c r="U420" t="s">
        <v>254</v>
      </c>
      <c r="V420" t="s">
        <v>254</v>
      </c>
      <c r="W420">
        <v>18784.72</v>
      </c>
      <c r="X420">
        <v>1921.65</v>
      </c>
      <c r="Y420">
        <v>0</v>
      </c>
      <c r="Z420" s="27">
        <f t="shared" si="6"/>
        <v>20706.370000000003</v>
      </c>
    </row>
    <row r="421" spans="1:26">
      <c r="A421" t="s">
        <v>3155</v>
      </c>
      <c r="B421" t="s">
        <v>2561</v>
      </c>
      <c r="C421" t="s">
        <v>1690</v>
      </c>
      <c r="D421" t="s">
        <v>1691</v>
      </c>
      <c r="E421" t="s">
        <v>1528</v>
      </c>
      <c r="F421">
        <v>1622637</v>
      </c>
      <c r="G421" s="111">
        <v>44998</v>
      </c>
      <c r="H421" t="s">
        <v>3282</v>
      </c>
      <c r="I421" t="s">
        <v>255</v>
      </c>
      <c r="J421" t="s">
        <v>249</v>
      </c>
      <c r="K421" t="s">
        <v>250</v>
      </c>
      <c r="L421" t="s">
        <v>3154</v>
      </c>
      <c r="M421" t="s">
        <v>3154</v>
      </c>
      <c r="N421" t="s">
        <v>3154</v>
      </c>
      <c r="O421" s="111">
        <v>44998</v>
      </c>
      <c r="P421" t="s">
        <v>252</v>
      </c>
      <c r="Q421" t="s">
        <v>253</v>
      </c>
      <c r="R421" s="111">
        <v>44999</v>
      </c>
      <c r="S421" t="s">
        <v>254</v>
      </c>
      <c r="T421" t="s">
        <v>254</v>
      </c>
      <c r="U421" t="s">
        <v>254</v>
      </c>
      <c r="V421" t="s">
        <v>254</v>
      </c>
      <c r="W421">
        <v>0</v>
      </c>
      <c r="X421">
        <v>0</v>
      </c>
      <c r="Y421">
        <v>2944</v>
      </c>
      <c r="Z421" s="27">
        <f t="shared" si="6"/>
        <v>2944</v>
      </c>
    </row>
    <row r="422" spans="1:26" hidden="1">
      <c r="A422" t="s">
        <v>3155</v>
      </c>
      <c r="B422" t="s">
        <v>2561</v>
      </c>
      <c r="C422" t="s">
        <v>1690</v>
      </c>
      <c r="D422" t="s">
        <v>1691</v>
      </c>
      <c r="E422" t="s">
        <v>1528</v>
      </c>
      <c r="F422">
        <v>4357128</v>
      </c>
      <c r="G422" s="111">
        <v>44984</v>
      </c>
      <c r="H422" t="s">
        <v>2562</v>
      </c>
      <c r="I422" t="s">
        <v>255</v>
      </c>
      <c r="J422" t="s">
        <v>249</v>
      </c>
      <c r="K422" t="s">
        <v>250</v>
      </c>
      <c r="L422" t="s">
        <v>251</v>
      </c>
      <c r="M422" t="s">
        <v>3154</v>
      </c>
      <c r="N422" t="s">
        <v>3154</v>
      </c>
      <c r="O422" s="111">
        <v>44984</v>
      </c>
      <c r="P422" t="s">
        <v>252</v>
      </c>
      <c r="Q422" t="s">
        <v>253</v>
      </c>
      <c r="R422" s="111">
        <v>44985</v>
      </c>
      <c r="S422" t="s">
        <v>254</v>
      </c>
      <c r="T422" t="s">
        <v>254</v>
      </c>
      <c r="U422" t="s">
        <v>254</v>
      </c>
      <c r="V422" t="s">
        <v>254</v>
      </c>
      <c r="W422">
        <v>0</v>
      </c>
      <c r="X422">
        <v>42</v>
      </c>
      <c r="Y422">
        <v>197</v>
      </c>
      <c r="Z422" s="27">
        <f t="shared" si="6"/>
        <v>239</v>
      </c>
    </row>
    <row r="423" spans="1:26">
      <c r="A423" t="s">
        <v>3155</v>
      </c>
      <c r="B423" t="s">
        <v>2561</v>
      </c>
      <c r="C423" t="s">
        <v>1690</v>
      </c>
      <c r="D423" t="s">
        <v>1691</v>
      </c>
      <c r="E423" t="s">
        <v>1528</v>
      </c>
      <c r="F423">
        <v>5616496</v>
      </c>
      <c r="G423" s="111">
        <v>44999</v>
      </c>
      <c r="H423" t="s">
        <v>3283</v>
      </c>
      <c r="I423" t="s">
        <v>255</v>
      </c>
      <c r="J423" t="s">
        <v>249</v>
      </c>
      <c r="K423" t="s">
        <v>250</v>
      </c>
      <c r="L423" t="s">
        <v>251</v>
      </c>
      <c r="M423" t="s">
        <v>3154</v>
      </c>
      <c r="N423" t="s">
        <v>3154</v>
      </c>
      <c r="O423" s="111">
        <v>44999</v>
      </c>
      <c r="P423" t="s">
        <v>252</v>
      </c>
      <c r="Q423" t="s">
        <v>253</v>
      </c>
      <c r="R423" s="111">
        <v>45000</v>
      </c>
      <c r="S423" t="s">
        <v>254</v>
      </c>
      <c r="T423" t="s">
        <v>254</v>
      </c>
      <c r="U423" t="s">
        <v>254</v>
      </c>
      <c r="V423" t="s">
        <v>254</v>
      </c>
      <c r="W423">
        <v>0</v>
      </c>
      <c r="X423">
        <v>0</v>
      </c>
      <c r="Y423">
        <v>251</v>
      </c>
      <c r="Z423" s="27">
        <f t="shared" si="6"/>
        <v>251</v>
      </c>
    </row>
    <row r="424" spans="1:26" hidden="1">
      <c r="A424" t="s">
        <v>3155</v>
      </c>
      <c r="B424" t="s">
        <v>2563</v>
      </c>
      <c r="C424" t="s">
        <v>1690</v>
      </c>
      <c r="D424" t="s">
        <v>1691</v>
      </c>
      <c r="E424" t="s">
        <v>1528</v>
      </c>
      <c r="F424">
        <v>9139870</v>
      </c>
      <c r="G424" s="111">
        <v>44954</v>
      </c>
      <c r="H424" t="s">
        <v>2564</v>
      </c>
      <c r="I424" t="s">
        <v>255</v>
      </c>
      <c r="J424" t="s">
        <v>249</v>
      </c>
      <c r="K424" t="s">
        <v>268</v>
      </c>
      <c r="L424" t="s">
        <v>251</v>
      </c>
      <c r="M424" t="s">
        <v>3154</v>
      </c>
      <c r="N424" t="s">
        <v>3154</v>
      </c>
      <c r="O424" s="111">
        <v>44965</v>
      </c>
      <c r="P424" t="s">
        <v>252</v>
      </c>
      <c r="Q424" t="s">
        <v>253</v>
      </c>
      <c r="R424" s="111">
        <v>44966</v>
      </c>
      <c r="S424" t="s">
        <v>254</v>
      </c>
      <c r="T424" t="s">
        <v>254</v>
      </c>
      <c r="U424" t="s">
        <v>254</v>
      </c>
      <c r="V424" t="s">
        <v>254</v>
      </c>
      <c r="W424">
        <v>0</v>
      </c>
      <c r="X424">
        <v>10</v>
      </c>
      <c r="Y424">
        <v>22</v>
      </c>
      <c r="Z424" s="27">
        <f t="shared" si="6"/>
        <v>32</v>
      </c>
    </row>
    <row r="425" spans="1:26" hidden="1">
      <c r="A425" t="s">
        <v>3155</v>
      </c>
      <c r="B425" t="s">
        <v>2561</v>
      </c>
      <c r="C425" t="s">
        <v>1690</v>
      </c>
      <c r="D425" t="s">
        <v>1691</v>
      </c>
      <c r="E425" t="s">
        <v>1528</v>
      </c>
      <c r="F425">
        <v>11157191</v>
      </c>
      <c r="G425" s="111">
        <v>44964</v>
      </c>
      <c r="H425" t="s">
        <v>2565</v>
      </c>
      <c r="I425" t="s">
        <v>248</v>
      </c>
      <c r="J425" t="s">
        <v>259</v>
      </c>
      <c r="K425" t="s">
        <v>250</v>
      </c>
      <c r="L425" t="s">
        <v>251</v>
      </c>
      <c r="M425" t="s">
        <v>3154</v>
      </c>
      <c r="N425" t="s">
        <v>3154</v>
      </c>
      <c r="O425" s="111">
        <v>44972</v>
      </c>
      <c r="P425" t="s">
        <v>252</v>
      </c>
      <c r="Q425" t="s">
        <v>253</v>
      </c>
      <c r="R425" s="111">
        <v>44991</v>
      </c>
      <c r="S425" t="s">
        <v>254</v>
      </c>
      <c r="T425" t="s">
        <v>254</v>
      </c>
      <c r="U425" t="s">
        <v>254</v>
      </c>
      <c r="V425" t="s">
        <v>254</v>
      </c>
      <c r="W425">
        <v>0</v>
      </c>
      <c r="X425">
        <v>0</v>
      </c>
      <c r="Y425">
        <v>10775</v>
      </c>
      <c r="Z425" s="27">
        <f t="shared" si="6"/>
        <v>10775</v>
      </c>
    </row>
    <row r="426" spans="1:26" hidden="1">
      <c r="A426" t="s">
        <v>3155</v>
      </c>
      <c r="B426" t="s">
        <v>2561</v>
      </c>
      <c r="C426" t="s">
        <v>1690</v>
      </c>
      <c r="D426" t="s">
        <v>1691</v>
      </c>
      <c r="E426" t="s">
        <v>1528</v>
      </c>
      <c r="F426">
        <v>11899021</v>
      </c>
      <c r="G426" s="111">
        <v>44985</v>
      </c>
      <c r="H426" t="s">
        <v>2566</v>
      </c>
      <c r="I426" t="s">
        <v>255</v>
      </c>
      <c r="J426" t="s">
        <v>249</v>
      </c>
      <c r="K426" t="s">
        <v>250</v>
      </c>
      <c r="L426" t="s">
        <v>251</v>
      </c>
      <c r="M426" t="s">
        <v>3154</v>
      </c>
      <c r="N426" t="s">
        <v>3154</v>
      </c>
      <c r="O426" s="111">
        <v>44985</v>
      </c>
      <c r="P426" t="s">
        <v>252</v>
      </c>
      <c r="Q426" t="s">
        <v>253</v>
      </c>
      <c r="R426" s="111">
        <v>44986</v>
      </c>
      <c r="S426" t="s">
        <v>254</v>
      </c>
      <c r="T426" t="s">
        <v>254</v>
      </c>
      <c r="U426" t="s">
        <v>254</v>
      </c>
      <c r="V426" t="s">
        <v>254</v>
      </c>
      <c r="W426">
        <v>0</v>
      </c>
      <c r="X426">
        <v>0</v>
      </c>
      <c r="Y426">
        <v>5452.29</v>
      </c>
      <c r="Z426" s="27">
        <f t="shared" si="6"/>
        <v>5452.29</v>
      </c>
    </row>
    <row r="427" spans="1:26" hidden="1">
      <c r="A427" t="s">
        <v>3155</v>
      </c>
      <c r="B427" t="s">
        <v>2561</v>
      </c>
      <c r="C427" t="s">
        <v>1690</v>
      </c>
      <c r="D427" t="s">
        <v>1691</v>
      </c>
      <c r="E427" t="s">
        <v>1528</v>
      </c>
      <c r="F427">
        <v>12049539</v>
      </c>
      <c r="G427" s="111">
        <v>44952</v>
      </c>
      <c r="H427" t="s">
        <v>1692</v>
      </c>
      <c r="I427" t="s">
        <v>255</v>
      </c>
      <c r="J427" t="s">
        <v>249</v>
      </c>
      <c r="K427" t="s">
        <v>250</v>
      </c>
      <c r="L427" t="s">
        <v>251</v>
      </c>
      <c r="M427" t="s">
        <v>3154</v>
      </c>
      <c r="N427" t="s">
        <v>3154</v>
      </c>
      <c r="O427" s="111">
        <v>44953</v>
      </c>
      <c r="P427" t="s">
        <v>252</v>
      </c>
      <c r="Q427" t="s">
        <v>253</v>
      </c>
      <c r="R427" s="111">
        <v>44954</v>
      </c>
      <c r="S427" t="s">
        <v>254</v>
      </c>
      <c r="T427" t="s">
        <v>254</v>
      </c>
      <c r="U427" t="s">
        <v>254</v>
      </c>
      <c r="V427" t="s">
        <v>254</v>
      </c>
      <c r="W427">
        <v>687.45</v>
      </c>
      <c r="X427">
        <v>12705.87</v>
      </c>
      <c r="Y427">
        <v>11832.73</v>
      </c>
      <c r="Z427" s="27">
        <f t="shared" si="6"/>
        <v>25226.050000000003</v>
      </c>
    </row>
    <row r="428" spans="1:26" hidden="1">
      <c r="A428" t="s">
        <v>3155</v>
      </c>
      <c r="B428" t="s">
        <v>2561</v>
      </c>
      <c r="C428" t="s">
        <v>1690</v>
      </c>
      <c r="D428" t="s">
        <v>1691</v>
      </c>
      <c r="E428" t="s">
        <v>1528</v>
      </c>
      <c r="F428">
        <v>12060895</v>
      </c>
      <c r="G428" s="111">
        <v>44956</v>
      </c>
      <c r="H428" t="s">
        <v>1693</v>
      </c>
      <c r="I428" t="s">
        <v>255</v>
      </c>
      <c r="J428" t="s">
        <v>249</v>
      </c>
      <c r="K428" t="s">
        <v>250</v>
      </c>
      <c r="L428" t="s">
        <v>251</v>
      </c>
      <c r="M428" t="s">
        <v>3154</v>
      </c>
      <c r="N428" t="s">
        <v>3154</v>
      </c>
      <c r="O428" s="111">
        <v>44956</v>
      </c>
      <c r="P428" t="s">
        <v>252</v>
      </c>
      <c r="Q428" t="s">
        <v>253</v>
      </c>
      <c r="R428" s="111">
        <v>44957</v>
      </c>
      <c r="S428" t="s">
        <v>254</v>
      </c>
      <c r="T428" t="s">
        <v>254</v>
      </c>
      <c r="U428" t="s">
        <v>254</v>
      </c>
      <c r="V428" t="s">
        <v>254</v>
      </c>
      <c r="W428">
        <v>5.5</v>
      </c>
      <c r="X428">
        <v>112</v>
      </c>
      <c r="Y428">
        <v>28</v>
      </c>
      <c r="Z428" s="27">
        <f t="shared" si="6"/>
        <v>145.5</v>
      </c>
    </row>
    <row r="429" spans="1:26" hidden="1">
      <c r="A429" t="s">
        <v>3155</v>
      </c>
      <c r="B429" t="s">
        <v>2561</v>
      </c>
      <c r="C429" t="s">
        <v>1690</v>
      </c>
      <c r="D429" t="s">
        <v>1691</v>
      </c>
      <c r="E429" t="s">
        <v>1528</v>
      </c>
      <c r="F429">
        <v>12085956</v>
      </c>
      <c r="G429" s="111">
        <v>44961</v>
      </c>
      <c r="H429" t="s">
        <v>2567</v>
      </c>
      <c r="I429" t="s">
        <v>255</v>
      </c>
      <c r="J429" t="s">
        <v>249</v>
      </c>
      <c r="K429" t="s">
        <v>250</v>
      </c>
      <c r="L429" t="s">
        <v>251</v>
      </c>
      <c r="M429" t="s">
        <v>3154</v>
      </c>
      <c r="N429" t="s">
        <v>3154</v>
      </c>
      <c r="O429" s="111">
        <v>44961</v>
      </c>
      <c r="P429" t="s">
        <v>252</v>
      </c>
      <c r="Q429" t="s">
        <v>253</v>
      </c>
      <c r="R429" s="111">
        <v>44963</v>
      </c>
      <c r="S429" t="s">
        <v>254</v>
      </c>
      <c r="T429" t="s">
        <v>254</v>
      </c>
      <c r="U429" t="s">
        <v>254</v>
      </c>
      <c r="V429" t="s">
        <v>254</v>
      </c>
      <c r="W429">
        <v>0</v>
      </c>
      <c r="X429">
        <v>3262.2</v>
      </c>
      <c r="Y429">
        <v>4278.95</v>
      </c>
      <c r="Z429" s="27">
        <f t="shared" si="6"/>
        <v>7541.15</v>
      </c>
    </row>
    <row r="430" spans="1:26" hidden="1">
      <c r="A430" t="s">
        <v>3155</v>
      </c>
      <c r="B430" t="s">
        <v>2561</v>
      </c>
      <c r="C430" t="s">
        <v>1690</v>
      </c>
      <c r="D430" t="s">
        <v>1691</v>
      </c>
      <c r="E430" t="s">
        <v>1528</v>
      </c>
      <c r="F430">
        <v>12091041</v>
      </c>
      <c r="G430" s="111">
        <v>44960</v>
      </c>
      <c r="H430" t="s">
        <v>2568</v>
      </c>
      <c r="I430" t="s">
        <v>255</v>
      </c>
      <c r="J430" t="s">
        <v>249</v>
      </c>
      <c r="K430" t="s">
        <v>250</v>
      </c>
      <c r="L430" t="s">
        <v>251</v>
      </c>
      <c r="M430" t="s">
        <v>3154</v>
      </c>
      <c r="N430" t="s">
        <v>3154</v>
      </c>
      <c r="O430" s="111">
        <v>44960</v>
      </c>
      <c r="P430" t="s">
        <v>252</v>
      </c>
      <c r="Q430" t="s">
        <v>253</v>
      </c>
      <c r="R430" s="111">
        <v>44964</v>
      </c>
      <c r="S430" t="s">
        <v>254</v>
      </c>
      <c r="T430" t="s">
        <v>254</v>
      </c>
      <c r="U430" t="s">
        <v>254</v>
      </c>
      <c r="V430" t="s">
        <v>254</v>
      </c>
      <c r="W430">
        <v>0</v>
      </c>
      <c r="X430">
        <v>1560</v>
      </c>
      <c r="Y430">
        <v>150</v>
      </c>
      <c r="Z430" s="27">
        <f t="shared" si="6"/>
        <v>1710</v>
      </c>
    </row>
    <row r="431" spans="1:26" hidden="1">
      <c r="A431" t="s">
        <v>3155</v>
      </c>
      <c r="B431" t="s">
        <v>2561</v>
      </c>
      <c r="C431" t="s">
        <v>1690</v>
      </c>
      <c r="D431" t="s">
        <v>1691</v>
      </c>
      <c r="E431" t="s">
        <v>1528</v>
      </c>
      <c r="F431">
        <v>12095568</v>
      </c>
      <c r="G431" s="111">
        <v>44965</v>
      </c>
      <c r="H431" t="s">
        <v>2569</v>
      </c>
      <c r="I431" t="s">
        <v>255</v>
      </c>
      <c r="J431" t="s">
        <v>3154</v>
      </c>
      <c r="K431" t="s">
        <v>3154</v>
      </c>
      <c r="L431" t="s">
        <v>251</v>
      </c>
      <c r="M431" t="s">
        <v>3154</v>
      </c>
      <c r="N431" t="s">
        <v>3154</v>
      </c>
      <c r="O431" s="111">
        <v>44965</v>
      </c>
      <c r="P431" t="s">
        <v>252</v>
      </c>
      <c r="Q431" t="s">
        <v>253</v>
      </c>
      <c r="R431" s="111">
        <v>44970</v>
      </c>
      <c r="S431" t="s">
        <v>254</v>
      </c>
      <c r="T431" t="s">
        <v>254</v>
      </c>
      <c r="U431" t="s">
        <v>254</v>
      </c>
      <c r="V431" t="s">
        <v>254</v>
      </c>
      <c r="W431">
        <v>0</v>
      </c>
      <c r="X431">
        <v>173.25</v>
      </c>
      <c r="Y431">
        <v>72.900000000000006</v>
      </c>
      <c r="Z431" s="27">
        <f t="shared" si="6"/>
        <v>246.15</v>
      </c>
    </row>
    <row r="432" spans="1:26" hidden="1">
      <c r="A432" t="s">
        <v>3155</v>
      </c>
      <c r="B432" t="s">
        <v>2561</v>
      </c>
      <c r="C432" t="s">
        <v>1690</v>
      </c>
      <c r="D432" t="s">
        <v>1691</v>
      </c>
      <c r="E432" t="s">
        <v>1528</v>
      </c>
      <c r="F432">
        <v>12096623</v>
      </c>
      <c r="G432" s="111">
        <v>44963</v>
      </c>
      <c r="H432" t="s">
        <v>2570</v>
      </c>
      <c r="I432" t="s">
        <v>255</v>
      </c>
      <c r="J432" t="s">
        <v>249</v>
      </c>
      <c r="K432" t="s">
        <v>250</v>
      </c>
      <c r="L432" t="s">
        <v>251</v>
      </c>
      <c r="M432" t="s">
        <v>3154</v>
      </c>
      <c r="N432" t="s">
        <v>3154</v>
      </c>
      <c r="O432" s="111">
        <v>44963</v>
      </c>
      <c r="P432" t="s">
        <v>252</v>
      </c>
      <c r="Q432" t="s">
        <v>253</v>
      </c>
      <c r="R432" s="111">
        <v>44965</v>
      </c>
      <c r="S432" t="s">
        <v>254</v>
      </c>
      <c r="T432" t="s">
        <v>254</v>
      </c>
      <c r="U432" t="s">
        <v>254</v>
      </c>
      <c r="V432" t="s">
        <v>254</v>
      </c>
      <c r="W432">
        <v>0</v>
      </c>
      <c r="X432">
        <v>1</v>
      </c>
      <c r="Y432">
        <v>1074.5</v>
      </c>
      <c r="Z432" s="27">
        <f t="shared" si="6"/>
        <v>1075.5</v>
      </c>
    </row>
    <row r="433" spans="1:26" hidden="1">
      <c r="A433" t="s">
        <v>3155</v>
      </c>
      <c r="B433" t="s">
        <v>2561</v>
      </c>
      <c r="C433" t="s">
        <v>1690</v>
      </c>
      <c r="D433" t="s">
        <v>1691</v>
      </c>
      <c r="E433" t="s">
        <v>1528</v>
      </c>
      <c r="F433">
        <v>12111271</v>
      </c>
      <c r="G433" s="111">
        <v>44966</v>
      </c>
      <c r="H433" t="s">
        <v>2571</v>
      </c>
      <c r="I433" t="s">
        <v>248</v>
      </c>
      <c r="J433" t="s">
        <v>249</v>
      </c>
      <c r="K433" t="s">
        <v>250</v>
      </c>
      <c r="L433" t="s">
        <v>251</v>
      </c>
      <c r="M433" t="s">
        <v>3154</v>
      </c>
      <c r="N433" t="s">
        <v>3154</v>
      </c>
      <c r="O433" s="111">
        <v>44973</v>
      </c>
      <c r="P433" t="s">
        <v>252</v>
      </c>
      <c r="Q433" t="s">
        <v>253</v>
      </c>
      <c r="R433" s="111">
        <v>44973</v>
      </c>
      <c r="S433" t="s">
        <v>254</v>
      </c>
      <c r="T433" t="s">
        <v>254</v>
      </c>
      <c r="U433" t="s">
        <v>254</v>
      </c>
      <c r="V433" t="s">
        <v>254</v>
      </c>
      <c r="W433">
        <v>0</v>
      </c>
      <c r="X433">
        <v>1566.2</v>
      </c>
      <c r="Y433">
        <v>1265.25</v>
      </c>
      <c r="Z433" s="27">
        <f t="shared" si="6"/>
        <v>2831.45</v>
      </c>
    </row>
    <row r="434" spans="1:26" hidden="1">
      <c r="A434" t="s">
        <v>3155</v>
      </c>
      <c r="B434" t="s">
        <v>2561</v>
      </c>
      <c r="C434" t="s">
        <v>1690</v>
      </c>
      <c r="D434" t="s">
        <v>1691</v>
      </c>
      <c r="E434" t="s">
        <v>1528</v>
      </c>
      <c r="F434">
        <v>12129820</v>
      </c>
      <c r="G434" s="111">
        <v>44972</v>
      </c>
      <c r="H434" t="s">
        <v>2572</v>
      </c>
      <c r="I434" t="s">
        <v>255</v>
      </c>
      <c r="J434" t="s">
        <v>249</v>
      </c>
      <c r="K434" t="s">
        <v>250</v>
      </c>
      <c r="L434" t="s">
        <v>251</v>
      </c>
      <c r="M434" t="s">
        <v>3154</v>
      </c>
      <c r="N434" t="s">
        <v>3154</v>
      </c>
      <c r="O434" s="111">
        <v>44972</v>
      </c>
      <c r="P434" t="s">
        <v>252</v>
      </c>
      <c r="Q434" t="s">
        <v>253</v>
      </c>
      <c r="R434" s="111">
        <v>44973</v>
      </c>
      <c r="S434" t="s">
        <v>254</v>
      </c>
      <c r="T434" t="s">
        <v>254</v>
      </c>
      <c r="U434" t="s">
        <v>254</v>
      </c>
      <c r="V434" t="s">
        <v>254</v>
      </c>
      <c r="W434">
        <v>0</v>
      </c>
      <c r="X434">
        <v>200.25</v>
      </c>
      <c r="Y434">
        <v>1182.3</v>
      </c>
      <c r="Z434" s="27">
        <f t="shared" si="6"/>
        <v>1382.55</v>
      </c>
    </row>
    <row r="435" spans="1:26" hidden="1">
      <c r="A435" t="s">
        <v>3155</v>
      </c>
      <c r="B435" t="s">
        <v>2561</v>
      </c>
      <c r="C435" t="s">
        <v>1690</v>
      </c>
      <c r="D435" t="s">
        <v>1691</v>
      </c>
      <c r="E435" t="s">
        <v>1528</v>
      </c>
      <c r="F435">
        <v>12141594</v>
      </c>
      <c r="G435" s="111">
        <v>44974</v>
      </c>
      <c r="H435" t="s">
        <v>2573</v>
      </c>
      <c r="I435" t="s">
        <v>255</v>
      </c>
      <c r="J435" t="s">
        <v>249</v>
      </c>
      <c r="K435" t="s">
        <v>250</v>
      </c>
      <c r="L435" t="s">
        <v>251</v>
      </c>
      <c r="M435" t="s">
        <v>3154</v>
      </c>
      <c r="N435" t="s">
        <v>3154</v>
      </c>
      <c r="O435" s="111">
        <v>44974</v>
      </c>
      <c r="P435" t="s">
        <v>252</v>
      </c>
      <c r="Q435" t="s">
        <v>253</v>
      </c>
      <c r="R435" s="111">
        <v>44975</v>
      </c>
      <c r="S435" t="s">
        <v>254</v>
      </c>
      <c r="T435" t="s">
        <v>254</v>
      </c>
      <c r="U435" t="s">
        <v>254</v>
      </c>
      <c r="V435" t="s">
        <v>254</v>
      </c>
      <c r="W435">
        <v>0</v>
      </c>
      <c r="X435">
        <v>600</v>
      </c>
      <c r="Y435">
        <v>550</v>
      </c>
      <c r="Z435" s="27">
        <f t="shared" si="6"/>
        <v>1150</v>
      </c>
    </row>
    <row r="436" spans="1:26" hidden="1">
      <c r="A436" t="s">
        <v>3155</v>
      </c>
      <c r="B436" t="s">
        <v>2561</v>
      </c>
      <c r="C436" t="s">
        <v>1690</v>
      </c>
      <c r="D436" t="s">
        <v>1691</v>
      </c>
      <c r="E436" t="s">
        <v>1528</v>
      </c>
      <c r="F436">
        <v>12156587</v>
      </c>
      <c r="G436" s="111">
        <v>44981</v>
      </c>
      <c r="H436" t="s">
        <v>2574</v>
      </c>
      <c r="I436" t="s">
        <v>255</v>
      </c>
      <c r="J436" t="s">
        <v>249</v>
      </c>
      <c r="K436" t="s">
        <v>250</v>
      </c>
      <c r="L436" t="s">
        <v>251</v>
      </c>
      <c r="M436" t="s">
        <v>3154</v>
      </c>
      <c r="N436" t="s">
        <v>3154</v>
      </c>
      <c r="O436" s="111">
        <v>44981</v>
      </c>
      <c r="P436" t="s">
        <v>252</v>
      </c>
      <c r="Q436" t="s">
        <v>253</v>
      </c>
      <c r="R436" s="111">
        <v>44981</v>
      </c>
      <c r="S436" t="s">
        <v>254</v>
      </c>
      <c r="T436" t="s">
        <v>254</v>
      </c>
      <c r="U436" t="s">
        <v>254</v>
      </c>
      <c r="V436" t="s">
        <v>254</v>
      </c>
      <c r="W436">
        <v>0</v>
      </c>
      <c r="X436">
        <v>0</v>
      </c>
      <c r="Y436">
        <v>4496.16</v>
      </c>
      <c r="Z436" s="27">
        <f t="shared" si="6"/>
        <v>4496.16</v>
      </c>
    </row>
    <row r="437" spans="1:26">
      <c r="A437" t="s">
        <v>3155</v>
      </c>
      <c r="B437" t="s">
        <v>2561</v>
      </c>
      <c r="C437" t="s">
        <v>1690</v>
      </c>
      <c r="D437" t="s">
        <v>1691</v>
      </c>
      <c r="E437" t="s">
        <v>1528</v>
      </c>
      <c r="F437">
        <v>12184034</v>
      </c>
      <c r="G437" s="111">
        <v>44986</v>
      </c>
      <c r="H437" t="s">
        <v>3284</v>
      </c>
      <c r="I437" t="s">
        <v>255</v>
      </c>
      <c r="J437" t="s">
        <v>249</v>
      </c>
      <c r="K437" t="s">
        <v>250</v>
      </c>
      <c r="L437" t="s">
        <v>251</v>
      </c>
      <c r="M437" t="s">
        <v>3154</v>
      </c>
      <c r="N437" t="s">
        <v>3154</v>
      </c>
      <c r="O437" s="111">
        <v>44986</v>
      </c>
      <c r="P437" t="s">
        <v>252</v>
      </c>
      <c r="Q437" t="s">
        <v>253</v>
      </c>
      <c r="R437" s="111">
        <v>44987</v>
      </c>
      <c r="S437" t="s">
        <v>254</v>
      </c>
      <c r="T437" t="s">
        <v>254</v>
      </c>
      <c r="U437" t="s">
        <v>254</v>
      </c>
      <c r="V437" t="s">
        <v>254</v>
      </c>
      <c r="W437">
        <v>0</v>
      </c>
      <c r="X437">
        <v>0</v>
      </c>
      <c r="Y437">
        <v>10261</v>
      </c>
      <c r="Z437" s="27">
        <f t="shared" si="6"/>
        <v>10261</v>
      </c>
    </row>
    <row r="438" spans="1:26">
      <c r="A438" t="s">
        <v>3155</v>
      </c>
      <c r="B438" t="s">
        <v>2561</v>
      </c>
      <c r="C438" t="s">
        <v>1690</v>
      </c>
      <c r="D438" t="s">
        <v>1691</v>
      </c>
      <c r="E438" t="s">
        <v>1528</v>
      </c>
      <c r="F438">
        <v>12184210</v>
      </c>
      <c r="G438" s="111">
        <v>44986</v>
      </c>
      <c r="H438" t="s">
        <v>3285</v>
      </c>
      <c r="I438" t="s">
        <v>255</v>
      </c>
      <c r="J438" t="s">
        <v>249</v>
      </c>
      <c r="K438" t="s">
        <v>250</v>
      </c>
      <c r="L438" t="s">
        <v>251</v>
      </c>
      <c r="M438" t="s">
        <v>3154</v>
      </c>
      <c r="N438" t="s">
        <v>3154</v>
      </c>
      <c r="O438" s="111">
        <v>44986</v>
      </c>
      <c r="P438" t="s">
        <v>252</v>
      </c>
      <c r="Q438" t="s">
        <v>253</v>
      </c>
      <c r="R438" s="111">
        <v>44987</v>
      </c>
      <c r="S438" t="s">
        <v>254</v>
      </c>
      <c r="T438" t="s">
        <v>254</v>
      </c>
      <c r="U438" t="s">
        <v>254</v>
      </c>
      <c r="V438" t="s">
        <v>254</v>
      </c>
      <c r="W438">
        <v>0</v>
      </c>
      <c r="X438">
        <v>0</v>
      </c>
      <c r="Y438">
        <v>559</v>
      </c>
      <c r="Z438" s="27">
        <f t="shared" si="6"/>
        <v>559</v>
      </c>
    </row>
    <row r="439" spans="1:26">
      <c r="A439" t="s">
        <v>3155</v>
      </c>
      <c r="B439" t="s">
        <v>2561</v>
      </c>
      <c r="C439" t="s">
        <v>1690</v>
      </c>
      <c r="D439" t="s">
        <v>1691</v>
      </c>
      <c r="E439" t="s">
        <v>1528</v>
      </c>
      <c r="F439">
        <v>12195082</v>
      </c>
      <c r="G439" s="111">
        <v>44988</v>
      </c>
      <c r="H439" t="s">
        <v>3286</v>
      </c>
      <c r="I439" t="s">
        <v>255</v>
      </c>
      <c r="J439" t="s">
        <v>3154</v>
      </c>
      <c r="K439" t="s">
        <v>3154</v>
      </c>
      <c r="L439" t="s">
        <v>251</v>
      </c>
      <c r="M439" t="s">
        <v>3154</v>
      </c>
      <c r="N439" t="s">
        <v>3154</v>
      </c>
      <c r="O439" s="111">
        <v>44988</v>
      </c>
      <c r="P439" t="s">
        <v>252</v>
      </c>
      <c r="Q439" t="s">
        <v>253</v>
      </c>
      <c r="R439" s="111">
        <v>44993</v>
      </c>
      <c r="S439" t="s">
        <v>254</v>
      </c>
      <c r="T439" t="s">
        <v>254</v>
      </c>
      <c r="U439" t="s">
        <v>254</v>
      </c>
      <c r="V439" t="s">
        <v>254</v>
      </c>
      <c r="W439">
        <v>0</v>
      </c>
      <c r="X439">
        <v>0</v>
      </c>
      <c r="Y439">
        <v>2310.0300000000002</v>
      </c>
      <c r="Z439" s="27">
        <f t="shared" si="6"/>
        <v>2310.0300000000002</v>
      </c>
    </row>
    <row r="440" spans="1:26">
      <c r="A440" t="s">
        <v>3155</v>
      </c>
      <c r="B440" t="s">
        <v>2561</v>
      </c>
      <c r="C440" t="s">
        <v>1690</v>
      </c>
      <c r="D440" t="s">
        <v>1691</v>
      </c>
      <c r="E440" t="s">
        <v>1528</v>
      </c>
      <c r="F440">
        <v>12201743</v>
      </c>
      <c r="G440" s="111">
        <v>44992</v>
      </c>
      <c r="H440" t="s">
        <v>3287</v>
      </c>
      <c r="I440" t="s">
        <v>255</v>
      </c>
      <c r="J440" t="s">
        <v>249</v>
      </c>
      <c r="K440" t="s">
        <v>250</v>
      </c>
      <c r="L440" t="s">
        <v>251</v>
      </c>
      <c r="M440" t="s">
        <v>3154</v>
      </c>
      <c r="N440" t="s">
        <v>3154</v>
      </c>
      <c r="O440" s="111">
        <v>44992</v>
      </c>
      <c r="P440" t="s">
        <v>252</v>
      </c>
      <c r="Q440" t="s">
        <v>253</v>
      </c>
      <c r="R440" s="111">
        <v>44993</v>
      </c>
      <c r="S440" t="s">
        <v>254</v>
      </c>
      <c r="T440" t="s">
        <v>254</v>
      </c>
      <c r="U440" t="s">
        <v>254</v>
      </c>
      <c r="V440" t="s">
        <v>254</v>
      </c>
      <c r="W440">
        <v>0</v>
      </c>
      <c r="X440">
        <v>0</v>
      </c>
      <c r="Y440">
        <v>294.5</v>
      </c>
      <c r="Z440" s="27">
        <f t="shared" si="6"/>
        <v>294.5</v>
      </c>
    </row>
    <row r="441" spans="1:26">
      <c r="A441" t="s">
        <v>3155</v>
      </c>
      <c r="B441" t="s">
        <v>2561</v>
      </c>
      <c r="C441" t="s">
        <v>1690</v>
      </c>
      <c r="D441" t="s">
        <v>1691</v>
      </c>
      <c r="E441" t="s">
        <v>1528</v>
      </c>
      <c r="F441">
        <v>12209526</v>
      </c>
      <c r="G441" s="111">
        <v>44993</v>
      </c>
      <c r="H441" t="s">
        <v>3288</v>
      </c>
      <c r="I441" t="s">
        <v>255</v>
      </c>
      <c r="J441" t="s">
        <v>249</v>
      </c>
      <c r="K441" t="s">
        <v>250</v>
      </c>
      <c r="L441" t="s">
        <v>251</v>
      </c>
      <c r="M441" t="s">
        <v>3154</v>
      </c>
      <c r="N441" t="s">
        <v>3154</v>
      </c>
      <c r="O441" s="111">
        <v>44993</v>
      </c>
      <c r="P441" t="s">
        <v>252</v>
      </c>
      <c r="Q441" t="s">
        <v>253</v>
      </c>
      <c r="R441" s="111">
        <v>44994</v>
      </c>
      <c r="S441" t="s">
        <v>254</v>
      </c>
      <c r="T441" t="s">
        <v>254</v>
      </c>
      <c r="U441" t="s">
        <v>254</v>
      </c>
      <c r="V441" t="s">
        <v>254</v>
      </c>
      <c r="W441">
        <v>0</v>
      </c>
      <c r="X441">
        <v>0</v>
      </c>
      <c r="Y441">
        <v>1539.8</v>
      </c>
      <c r="Z441" s="27">
        <f t="shared" si="6"/>
        <v>1539.8</v>
      </c>
    </row>
    <row r="442" spans="1:26">
      <c r="A442" t="s">
        <v>3155</v>
      </c>
      <c r="B442" t="s">
        <v>2561</v>
      </c>
      <c r="C442" t="s">
        <v>1690</v>
      </c>
      <c r="D442" t="s">
        <v>1691</v>
      </c>
      <c r="E442" t="s">
        <v>1528</v>
      </c>
      <c r="F442">
        <v>12218873</v>
      </c>
      <c r="G442" s="111">
        <v>44995</v>
      </c>
      <c r="H442" t="s">
        <v>3289</v>
      </c>
      <c r="I442" t="s">
        <v>255</v>
      </c>
      <c r="J442" t="s">
        <v>249</v>
      </c>
      <c r="K442" t="s">
        <v>250</v>
      </c>
      <c r="L442" t="s">
        <v>251</v>
      </c>
      <c r="M442" t="s">
        <v>3154</v>
      </c>
      <c r="N442" t="s">
        <v>3154</v>
      </c>
      <c r="O442" s="111">
        <v>44995</v>
      </c>
      <c r="P442" t="s">
        <v>252</v>
      </c>
      <c r="Q442" t="s">
        <v>253</v>
      </c>
      <c r="R442" s="111">
        <v>44995</v>
      </c>
      <c r="S442" t="s">
        <v>254</v>
      </c>
      <c r="T442" t="s">
        <v>254</v>
      </c>
      <c r="U442" t="s">
        <v>254</v>
      </c>
      <c r="V442" t="s">
        <v>254</v>
      </c>
      <c r="W442">
        <v>0</v>
      </c>
      <c r="X442">
        <v>0</v>
      </c>
      <c r="Y442">
        <v>2114.25</v>
      </c>
      <c r="Z442" s="27">
        <f t="shared" si="6"/>
        <v>2114.25</v>
      </c>
    </row>
    <row r="443" spans="1:26">
      <c r="A443" t="s">
        <v>3155</v>
      </c>
      <c r="B443" t="s">
        <v>2561</v>
      </c>
      <c r="C443" t="s">
        <v>1690</v>
      </c>
      <c r="D443" t="s">
        <v>1691</v>
      </c>
      <c r="E443" t="s">
        <v>1528</v>
      </c>
      <c r="F443">
        <v>12235984</v>
      </c>
      <c r="G443" s="111">
        <v>45002</v>
      </c>
      <c r="H443" t="s">
        <v>3290</v>
      </c>
      <c r="I443" t="s">
        <v>255</v>
      </c>
      <c r="J443" t="s">
        <v>249</v>
      </c>
      <c r="K443" t="s">
        <v>250</v>
      </c>
      <c r="L443" t="s">
        <v>251</v>
      </c>
      <c r="M443" t="s">
        <v>3154</v>
      </c>
      <c r="N443" t="s">
        <v>3154</v>
      </c>
      <c r="O443" s="111">
        <v>45002</v>
      </c>
      <c r="P443" t="s">
        <v>252</v>
      </c>
      <c r="Q443" t="s">
        <v>253</v>
      </c>
      <c r="R443" s="111">
        <v>45005</v>
      </c>
      <c r="S443" t="s">
        <v>254</v>
      </c>
      <c r="T443" t="s">
        <v>254</v>
      </c>
      <c r="U443" t="s">
        <v>254</v>
      </c>
      <c r="V443" t="s">
        <v>254</v>
      </c>
      <c r="W443">
        <v>0</v>
      </c>
      <c r="X443">
        <v>0</v>
      </c>
      <c r="Y443">
        <v>15.5</v>
      </c>
      <c r="Z443" s="27">
        <f t="shared" si="6"/>
        <v>15.5</v>
      </c>
    </row>
    <row r="444" spans="1:26">
      <c r="A444" t="s">
        <v>3155</v>
      </c>
      <c r="B444" t="s">
        <v>2561</v>
      </c>
      <c r="C444" t="s">
        <v>1690</v>
      </c>
      <c r="D444" t="s">
        <v>1691</v>
      </c>
      <c r="E444" t="s">
        <v>1528</v>
      </c>
      <c r="F444">
        <v>12236746</v>
      </c>
      <c r="G444" s="111">
        <v>45000</v>
      </c>
      <c r="H444" t="s">
        <v>3291</v>
      </c>
      <c r="I444" t="s">
        <v>255</v>
      </c>
      <c r="J444" t="s">
        <v>249</v>
      </c>
      <c r="K444" t="s">
        <v>250</v>
      </c>
      <c r="L444" t="s">
        <v>251</v>
      </c>
      <c r="M444" t="s">
        <v>3154</v>
      </c>
      <c r="N444" t="s">
        <v>3154</v>
      </c>
      <c r="O444" s="111">
        <v>45000</v>
      </c>
      <c r="P444" t="s">
        <v>252</v>
      </c>
      <c r="Q444" t="s">
        <v>253</v>
      </c>
      <c r="R444" s="111">
        <v>45001</v>
      </c>
      <c r="S444" t="s">
        <v>254</v>
      </c>
      <c r="T444" t="s">
        <v>254</v>
      </c>
      <c r="U444" t="s">
        <v>254</v>
      </c>
      <c r="V444" t="s">
        <v>254</v>
      </c>
      <c r="W444">
        <v>0</v>
      </c>
      <c r="X444">
        <v>0</v>
      </c>
      <c r="Y444">
        <v>1316.5</v>
      </c>
      <c r="Z444" s="27">
        <f t="shared" si="6"/>
        <v>1316.5</v>
      </c>
    </row>
    <row r="445" spans="1:26">
      <c r="A445" t="s">
        <v>3155</v>
      </c>
      <c r="B445" t="s">
        <v>2561</v>
      </c>
      <c r="C445" t="s">
        <v>1690</v>
      </c>
      <c r="D445" t="s">
        <v>1691</v>
      </c>
      <c r="E445" t="s">
        <v>1528</v>
      </c>
      <c r="F445">
        <v>12242889</v>
      </c>
      <c r="G445" s="111">
        <v>45001</v>
      </c>
      <c r="H445" t="s">
        <v>3292</v>
      </c>
      <c r="I445" t="s">
        <v>271</v>
      </c>
      <c r="J445" t="s">
        <v>249</v>
      </c>
      <c r="K445" t="s">
        <v>250</v>
      </c>
      <c r="L445" t="s">
        <v>251</v>
      </c>
      <c r="M445" t="s">
        <v>3154</v>
      </c>
      <c r="N445" t="s">
        <v>3154</v>
      </c>
      <c r="O445" s="111">
        <v>45001</v>
      </c>
      <c r="P445" t="s">
        <v>252</v>
      </c>
      <c r="Q445" t="s">
        <v>257</v>
      </c>
      <c r="R445" s="111">
        <v>45012</v>
      </c>
      <c r="S445" t="s">
        <v>254</v>
      </c>
      <c r="T445" t="s">
        <v>254</v>
      </c>
      <c r="U445" t="s">
        <v>254</v>
      </c>
      <c r="V445" t="s">
        <v>254</v>
      </c>
      <c r="W445">
        <v>0</v>
      </c>
      <c r="X445">
        <v>0</v>
      </c>
      <c r="Y445">
        <v>0.5</v>
      </c>
      <c r="Z445" s="27">
        <f t="shared" si="6"/>
        <v>0.5</v>
      </c>
    </row>
    <row r="446" spans="1:26">
      <c r="A446" t="s">
        <v>3155</v>
      </c>
      <c r="B446" t="s">
        <v>2561</v>
      </c>
      <c r="C446" t="s">
        <v>3293</v>
      </c>
      <c r="D446" t="s">
        <v>1691</v>
      </c>
      <c r="E446" t="s">
        <v>1528</v>
      </c>
      <c r="F446">
        <v>12246559</v>
      </c>
      <c r="G446" s="111">
        <v>45010</v>
      </c>
      <c r="H446" t="s">
        <v>3294</v>
      </c>
      <c r="I446" t="s">
        <v>271</v>
      </c>
      <c r="J446" t="s">
        <v>249</v>
      </c>
      <c r="K446" t="s">
        <v>268</v>
      </c>
      <c r="L446" t="s">
        <v>251</v>
      </c>
      <c r="M446" t="s">
        <v>3154</v>
      </c>
      <c r="N446" t="s">
        <v>3154</v>
      </c>
      <c r="O446" s="111">
        <v>45010</v>
      </c>
      <c r="P446" t="s">
        <v>252</v>
      </c>
      <c r="Q446" t="s">
        <v>253</v>
      </c>
      <c r="R446" s="111">
        <v>45013</v>
      </c>
      <c r="S446" t="s">
        <v>254</v>
      </c>
      <c r="T446" t="s">
        <v>254</v>
      </c>
      <c r="U446" t="s">
        <v>254</v>
      </c>
      <c r="V446" t="s">
        <v>254</v>
      </c>
      <c r="W446">
        <v>0</v>
      </c>
      <c r="X446">
        <v>0</v>
      </c>
      <c r="Y446">
        <v>231</v>
      </c>
      <c r="Z446" s="27">
        <f t="shared" si="6"/>
        <v>231</v>
      </c>
    </row>
    <row r="447" spans="1:26">
      <c r="A447" t="s">
        <v>3155</v>
      </c>
      <c r="B447" t="s">
        <v>2561</v>
      </c>
      <c r="C447" t="s">
        <v>1690</v>
      </c>
      <c r="D447" t="s">
        <v>1691</v>
      </c>
      <c r="E447" t="s">
        <v>1528</v>
      </c>
      <c r="F447">
        <v>12253768</v>
      </c>
      <c r="G447" s="111">
        <v>45005</v>
      </c>
      <c r="H447" t="s">
        <v>3295</v>
      </c>
      <c r="I447" t="s">
        <v>255</v>
      </c>
      <c r="J447" t="s">
        <v>249</v>
      </c>
      <c r="K447" t="s">
        <v>250</v>
      </c>
      <c r="L447" t="s">
        <v>251</v>
      </c>
      <c r="M447" t="s">
        <v>3154</v>
      </c>
      <c r="N447" t="s">
        <v>3154</v>
      </c>
      <c r="O447" s="111">
        <v>45005</v>
      </c>
      <c r="P447" t="s">
        <v>252</v>
      </c>
      <c r="Q447" t="s">
        <v>253</v>
      </c>
      <c r="R447" s="111">
        <v>45006</v>
      </c>
      <c r="S447" t="s">
        <v>254</v>
      </c>
      <c r="T447" t="s">
        <v>254</v>
      </c>
      <c r="U447" t="s">
        <v>254</v>
      </c>
      <c r="V447" t="s">
        <v>254</v>
      </c>
      <c r="W447">
        <v>0</v>
      </c>
      <c r="X447">
        <v>0</v>
      </c>
      <c r="Y447">
        <v>18</v>
      </c>
      <c r="Z447" s="27">
        <f t="shared" si="6"/>
        <v>18</v>
      </c>
    </row>
    <row r="448" spans="1:26">
      <c r="A448" t="s">
        <v>3155</v>
      </c>
      <c r="B448" t="s">
        <v>2561</v>
      </c>
      <c r="C448" t="s">
        <v>1690</v>
      </c>
      <c r="D448" t="s">
        <v>1691</v>
      </c>
      <c r="E448" t="s">
        <v>1528</v>
      </c>
      <c r="F448">
        <v>12267197</v>
      </c>
      <c r="G448" s="111">
        <v>45007</v>
      </c>
      <c r="H448" t="s">
        <v>3296</v>
      </c>
      <c r="I448" t="s">
        <v>255</v>
      </c>
      <c r="J448" t="s">
        <v>249</v>
      </c>
      <c r="K448" t="s">
        <v>250</v>
      </c>
      <c r="L448" t="s">
        <v>251</v>
      </c>
      <c r="M448" t="s">
        <v>3154</v>
      </c>
      <c r="N448" t="s">
        <v>3154</v>
      </c>
      <c r="O448" s="111">
        <v>45007</v>
      </c>
      <c r="P448" t="s">
        <v>252</v>
      </c>
      <c r="Q448" t="s">
        <v>257</v>
      </c>
      <c r="R448" s="111">
        <v>45008</v>
      </c>
      <c r="S448" t="s">
        <v>254</v>
      </c>
      <c r="T448" t="s">
        <v>254</v>
      </c>
      <c r="U448" t="s">
        <v>254</v>
      </c>
      <c r="V448" t="s">
        <v>254</v>
      </c>
      <c r="W448">
        <v>0</v>
      </c>
      <c r="X448">
        <v>0</v>
      </c>
      <c r="Y448">
        <v>0</v>
      </c>
      <c r="Z448" s="27">
        <f t="shared" si="6"/>
        <v>0</v>
      </c>
    </row>
    <row r="449" spans="1:26">
      <c r="A449" t="s">
        <v>3155</v>
      </c>
      <c r="B449" t="s">
        <v>2561</v>
      </c>
      <c r="C449" t="s">
        <v>1690</v>
      </c>
      <c r="D449" t="s">
        <v>1691</v>
      </c>
      <c r="E449" t="s">
        <v>1528</v>
      </c>
      <c r="F449">
        <v>12274098</v>
      </c>
      <c r="G449" s="111">
        <v>45008</v>
      </c>
      <c r="H449" t="s">
        <v>3297</v>
      </c>
      <c r="I449" t="s">
        <v>255</v>
      </c>
      <c r="J449" t="s">
        <v>249</v>
      </c>
      <c r="K449" t="s">
        <v>250</v>
      </c>
      <c r="L449" t="s">
        <v>251</v>
      </c>
      <c r="M449" t="s">
        <v>3154</v>
      </c>
      <c r="N449" t="s">
        <v>3154</v>
      </c>
      <c r="O449" s="111">
        <v>45008</v>
      </c>
      <c r="P449" t="s">
        <v>252</v>
      </c>
      <c r="Q449" t="s">
        <v>257</v>
      </c>
      <c r="R449" s="111">
        <v>45009</v>
      </c>
      <c r="S449" t="s">
        <v>254</v>
      </c>
      <c r="T449" t="s">
        <v>254</v>
      </c>
      <c r="U449" t="s">
        <v>254</v>
      </c>
      <c r="V449" t="s">
        <v>254</v>
      </c>
      <c r="W449">
        <v>0</v>
      </c>
      <c r="X449">
        <v>0</v>
      </c>
      <c r="Y449">
        <v>0</v>
      </c>
      <c r="Z449" s="27">
        <f t="shared" si="6"/>
        <v>0</v>
      </c>
    </row>
    <row r="450" spans="1:26" hidden="1">
      <c r="A450" t="s">
        <v>3155</v>
      </c>
      <c r="B450" t="s">
        <v>2575</v>
      </c>
      <c r="C450" t="s">
        <v>936</v>
      </c>
      <c r="D450" t="s">
        <v>264</v>
      </c>
      <c r="E450" t="s">
        <v>54</v>
      </c>
      <c r="F450">
        <v>12058825</v>
      </c>
      <c r="G450" s="111">
        <v>44954</v>
      </c>
      <c r="H450" t="s">
        <v>2576</v>
      </c>
      <c r="I450" t="s">
        <v>255</v>
      </c>
      <c r="J450" t="s">
        <v>3154</v>
      </c>
      <c r="K450" t="s">
        <v>3154</v>
      </c>
      <c r="L450" t="s">
        <v>251</v>
      </c>
      <c r="M450" t="s">
        <v>3154</v>
      </c>
      <c r="N450" t="s">
        <v>3154</v>
      </c>
      <c r="O450" s="111">
        <v>44959</v>
      </c>
      <c r="P450" t="s">
        <v>252</v>
      </c>
      <c r="Q450" t="s">
        <v>263</v>
      </c>
      <c r="R450" s="111">
        <v>44960</v>
      </c>
      <c r="S450" t="s">
        <v>254</v>
      </c>
      <c r="T450" t="s">
        <v>254</v>
      </c>
      <c r="U450" t="s">
        <v>254</v>
      </c>
      <c r="V450" t="s">
        <v>254</v>
      </c>
      <c r="W450">
        <v>0</v>
      </c>
      <c r="X450">
        <v>80</v>
      </c>
      <c r="Y450">
        <v>0</v>
      </c>
      <c r="Z450" s="27">
        <f t="shared" si="6"/>
        <v>80</v>
      </c>
    </row>
    <row r="451" spans="1:26" hidden="1">
      <c r="A451" t="s">
        <v>3155</v>
      </c>
      <c r="B451" t="s">
        <v>2575</v>
      </c>
      <c r="C451" t="s">
        <v>936</v>
      </c>
      <c r="D451" t="s">
        <v>264</v>
      </c>
      <c r="E451" t="s">
        <v>54</v>
      </c>
      <c r="F451">
        <v>12085359</v>
      </c>
      <c r="G451" s="111">
        <v>44959</v>
      </c>
      <c r="H451" t="s">
        <v>2577</v>
      </c>
      <c r="I451" t="s">
        <v>255</v>
      </c>
      <c r="J451" t="s">
        <v>249</v>
      </c>
      <c r="K451" t="s">
        <v>250</v>
      </c>
      <c r="L451" t="s">
        <v>251</v>
      </c>
      <c r="M451" t="s">
        <v>3154</v>
      </c>
      <c r="N451" t="s">
        <v>3154</v>
      </c>
      <c r="O451" s="111">
        <v>44959</v>
      </c>
      <c r="P451" t="s">
        <v>252</v>
      </c>
      <c r="Q451" t="s">
        <v>253</v>
      </c>
      <c r="R451" s="111">
        <v>44960</v>
      </c>
      <c r="S451" t="s">
        <v>254</v>
      </c>
      <c r="T451" t="s">
        <v>254</v>
      </c>
      <c r="U451" t="s">
        <v>254</v>
      </c>
      <c r="V451" t="s">
        <v>254</v>
      </c>
      <c r="W451">
        <v>0</v>
      </c>
      <c r="X451">
        <v>847</v>
      </c>
      <c r="Y451">
        <v>1738.5</v>
      </c>
      <c r="Z451" s="27">
        <f t="shared" ref="Z451:Z514" si="7">SUM(W451:Y451)</f>
        <v>2585.5</v>
      </c>
    </row>
    <row r="452" spans="1:26" hidden="1">
      <c r="A452" t="s">
        <v>3155</v>
      </c>
      <c r="B452" t="s">
        <v>2575</v>
      </c>
      <c r="C452" t="s">
        <v>936</v>
      </c>
      <c r="D452" t="s">
        <v>264</v>
      </c>
      <c r="E452" t="s">
        <v>54</v>
      </c>
      <c r="F452">
        <v>12086309</v>
      </c>
      <c r="G452" s="111">
        <v>44961</v>
      </c>
      <c r="H452" t="s">
        <v>2578</v>
      </c>
      <c r="I452" t="s">
        <v>255</v>
      </c>
      <c r="J452" t="s">
        <v>3154</v>
      </c>
      <c r="K452" t="s">
        <v>3154</v>
      </c>
      <c r="L452" t="s">
        <v>251</v>
      </c>
      <c r="M452" t="s">
        <v>3154</v>
      </c>
      <c r="N452" t="s">
        <v>3154</v>
      </c>
      <c r="O452" s="111">
        <v>44961</v>
      </c>
      <c r="P452" t="s">
        <v>252</v>
      </c>
      <c r="Q452" t="s">
        <v>253</v>
      </c>
      <c r="R452">
        <v>44963</v>
      </c>
      <c r="S452" t="s">
        <v>254</v>
      </c>
      <c r="T452" t="s">
        <v>254</v>
      </c>
      <c r="U452" t="s">
        <v>254</v>
      </c>
      <c r="V452" t="s">
        <v>254</v>
      </c>
      <c r="W452">
        <v>0</v>
      </c>
      <c r="X452">
        <v>2430.4499999999998</v>
      </c>
      <c r="Y452">
        <v>518.54999999999995</v>
      </c>
      <c r="Z452" s="27">
        <f t="shared" si="7"/>
        <v>2949</v>
      </c>
    </row>
    <row r="453" spans="1:26" hidden="1">
      <c r="A453" t="s">
        <v>3155</v>
      </c>
      <c r="B453" t="s">
        <v>2575</v>
      </c>
      <c r="C453" t="s">
        <v>936</v>
      </c>
      <c r="D453" t="s">
        <v>264</v>
      </c>
      <c r="E453" t="s">
        <v>54</v>
      </c>
      <c r="F453">
        <v>12095512</v>
      </c>
      <c r="G453" s="111">
        <v>44961</v>
      </c>
      <c r="H453" t="s">
        <v>2579</v>
      </c>
      <c r="I453" t="s">
        <v>255</v>
      </c>
      <c r="J453" t="s">
        <v>249</v>
      </c>
      <c r="K453" t="s">
        <v>250</v>
      </c>
      <c r="L453" t="s">
        <v>251</v>
      </c>
      <c r="M453" t="s">
        <v>3154</v>
      </c>
      <c r="N453" t="s">
        <v>3154</v>
      </c>
      <c r="O453" s="111">
        <v>44961</v>
      </c>
      <c r="P453" t="s">
        <v>252</v>
      </c>
      <c r="Q453" t="s">
        <v>253</v>
      </c>
      <c r="R453" s="111">
        <v>44963</v>
      </c>
      <c r="S453" t="s">
        <v>254</v>
      </c>
      <c r="T453" t="s">
        <v>254</v>
      </c>
      <c r="U453" t="s">
        <v>254</v>
      </c>
      <c r="V453" t="s">
        <v>254</v>
      </c>
      <c r="W453">
        <v>0</v>
      </c>
      <c r="X453">
        <v>789.8</v>
      </c>
      <c r="Y453">
        <v>6044.11</v>
      </c>
      <c r="Z453" s="27">
        <f t="shared" si="7"/>
        <v>6833.91</v>
      </c>
    </row>
    <row r="454" spans="1:26" hidden="1">
      <c r="A454" t="s">
        <v>3155</v>
      </c>
      <c r="B454" t="s">
        <v>2575</v>
      </c>
      <c r="C454" t="s">
        <v>936</v>
      </c>
      <c r="D454" t="s">
        <v>264</v>
      </c>
      <c r="E454" t="s">
        <v>54</v>
      </c>
      <c r="F454">
        <v>12095774</v>
      </c>
      <c r="G454" s="111">
        <v>44961</v>
      </c>
      <c r="H454" t="s">
        <v>2580</v>
      </c>
      <c r="I454" t="s">
        <v>255</v>
      </c>
      <c r="J454" t="s">
        <v>249</v>
      </c>
      <c r="K454" t="s">
        <v>250</v>
      </c>
      <c r="L454" t="s">
        <v>251</v>
      </c>
      <c r="M454" t="s">
        <v>3154</v>
      </c>
      <c r="N454" t="s">
        <v>3154</v>
      </c>
      <c r="O454" s="111">
        <v>44961</v>
      </c>
      <c r="P454" t="s">
        <v>252</v>
      </c>
      <c r="Q454" t="s">
        <v>253</v>
      </c>
      <c r="R454" s="111">
        <v>44963</v>
      </c>
      <c r="S454" t="s">
        <v>254</v>
      </c>
      <c r="T454" t="s">
        <v>254</v>
      </c>
      <c r="U454" t="s">
        <v>254</v>
      </c>
      <c r="V454" t="s">
        <v>254</v>
      </c>
      <c r="W454">
        <v>0</v>
      </c>
      <c r="X454">
        <v>1012.5</v>
      </c>
      <c r="Y454">
        <v>1116</v>
      </c>
      <c r="Z454" s="27">
        <f t="shared" si="7"/>
        <v>2128.5</v>
      </c>
    </row>
    <row r="455" spans="1:26" hidden="1">
      <c r="A455" t="s">
        <v>3155</v>
      </c>
      <c r="B455" t="s">
        <v>2575</v>
      </c>
      <c r="C455" t="s">
        <v>936</v>
      </c>
      <c r="D455" t="s">
        <v>53</v>
      </c>
      <c r="E455" t="s">
        <v>54</v>
      </c>
      <c r="F455">
        <v>8088105</v>
      </c>
      <c r="G455" s="111">
        <v>44974</v>
      </c>
      <c r="H455" t="s">
        <v>2581</v>
      </c>
      <c r="I455" t="s">
        <v>255</v>
      </c>
      <c r="J455" t="s">
        <v>249</v>
      </c>
      <c r="K455" t="s">
        <v>250</v>
      </c>
      <c r="L455" t="s">
        <v>251</v>
      </c>
      <c r="M455" t="s">
        <v>3154</v>
      </c>
      <c r="N455" t="s">
        <v>3154</v>
      </c>
      <c r="O455" s="111">
        <v>44974</v>
      </c>
      <c r="P455" t="s">
        <v>252</v>
      </c>
      <c r="Q455" t="s">
        <v>253</v>
      </c>
      <c r="R455" s="111">
        <v>44975</v>
      </c>
      <c r="S455" t="s">
        <v>254</v>
      </c>
      <c r="T455" t="s">
        <v>254</v>
      </c>
      <c r="U455" t="s">
        <v>254</v>
      </c>
      <c r="V455" t="s">
        <v>254</v>
      </c>
      <c r="W455">
        <v>0</v>
      </c>
      <c r="X455">
        <v>320</v>
      </c>
      <c r="Y455">
        <v>1085.51</v>
      </c>
      <c r="Z455" s="27">
        <f t="shared" si="7"/>
        <v>1405.51</v>
      </c>
    </row>
    <row r="456" spans="1:26" hidden="1">
      <c r="A456" t="s">
        <v>3155</v>
      </c>
      <c r="B456" t="s">
        <v>2575</v>
      </c>
      <c r="C456" t="s">
        <v>936</v>
      </c>
      <c r="D456" t="s">
        <v>53</v>
      </c>
      <c r="E456" t="s">
        <v>54</v>
      </c>
      <c r="F456">
        <v>11829315</v>
      </c>
      <c r="G456" s="111">
        <v>44938</v>
      </c>
      <c r="H456" t="s">
        <v>1694</v>
      </c>
      <c r="I456" t="s">
        <v>248</v>
      </c>
      <c r="J456" t="s">
        <v>249</v>
      </c>
      <c r="K456" t="s">
        <v>268</v>
      </c>
      <c r="L456" t="s">
        <v>251</v>
      </c>
      <c r="M456" t="s">
        <v>3154</v>
      </c>
      <c r="N456" t="s">
        <v>3154</v>
      </c>
      <c r="O456" s="111">
        <v>44938</v>
      </c>
      <c r="P456" t="s">
        <v>252</v>
      </c>
      <c r="Q456" t="s">
        <v>253</v>
      </c>
      <c r="R456">
        <v>44942</v>
      </c>
      <c r="S456" t="s">
        <v>254</v>
      </c>
      <c r="T456" t="s">
        <v>254</v>
      </c>
      <c r="U456" t="s">
        <v>254</v>
      </c>
      <c r="V456" t="s">
        <v>254</v>
      </c>
      <c r="W456">
        <v>6304.86</v>
      </c>
      <c r="X456">
        <v>12854.01</v>
      </c>
      <c r="Y456">
        <v>13238.37</v>
      </c>
      <c r="Z456" s="27">
        <f t="shared" si="7"/>
        <v>32397.239999999998</v>
      </c>
    </row>
    <row r="457" spans="1:26" hidden="1">
      <c r="A457" t="s">
        <v>3155</v>
      </c>
      <c r="B457" t="s">
        <v>2575</v>
      </c>
      <c r="C457" t="s">
        <v>936</v>
      </c>
      <c r="D457" t="s">
        <v>53</v>
      </c>
      <c r="E457" t="s">
        <v>54</v>
      </c>
      <c r="F457">
        <v>11969587</v>
      </c>
      <c r="G457" s="111">
        <v>44931</v>
      </c>
      <c r="H457" t="s">
        <v>1695</v>
      </c>
      <c r="I457" t="s">
        <v>255</v>
      </c>
      <c r="J457" t="s">
        <v>249</v>
      </c>
      <c r="K457" t="s">
        <v>250</v>
      </c>
      <c r="L457" t="s">
        <v>251</v>
      </c>
      <c r="M457" t="s">
        <v>3154</v>
      </c>
      <c r="N457" t="s">
        <v>3154</v>
      </c>
      <c r="O457" s="111">
        <v>44931</v>
      </c>
      <c r="P457" t="s">
        <v>252</v>
      </c>
      <c r="Q457" t="s">
        <v>253</v>
      </c>
      <c r="R457" s="111">
        <v>44936</v>
      </c>
      <c r="S457" t="s">
        <v>254</v>
      </c>
      <c r="T457" t="s">
        <v>254</v>
      </c>
      <c r="U457" t="s">
        <v>254</v>
      </c>
      <c r="V457" t="s">
        <v>254</v>
      </c>
      <c r="W457">
        <v>2013.3</v>
      </c>
      <c r="X457">
        <v>13807.78</v>
      </c>
      <c r="Y457">
        <v>20769.97</v>
      </c>
      <c r="Z457" s="27">
        <f t="shared" si="7"/>
        <v>36591.050000000003</v>
      </c>
    </row>
    <row r="458" spans="1:26">
      <c r="A458" t="s">
        <v>3155</v>
      </c>
      <c r="B458" t="s">
        <v>2575</v>
      </c>
      <c r="C458" t="s">
        <v>936</v>
      </c>
      <c r="D458" t="s">
        <v>53</v>
      </c>
      <c r="E458" t="s">
        <v>54</v>
      </c>
      <c r="F458">
        <v>11969893</v>
      </c>
      <c r="G458" s="111">
        <v>44930</v>
      </c>
      <c r="H458" t="s">
        <v>1696</v>
      </c>
      <c r="I458" t="s">
        <v>255</v>
      </c>
      <c r="J458" t="s">
        <v>249</v>
      </c>
      <c r="K458" t="s">
        <v>3298</v>
      </c>
      <c r="L458" t="s">
        <v>251</v>
      </c>
      <c r="M458" t="s">
        <v>3154</v>
      </c>
      <c r="N458" t="s">
        <v>3154</v>
      </c>
      <c r="O458" s="111">
        <v>44999</v>
      </c>
      <c r="P458" t="s">
        <v>252</v>
      </c>
      <c r="Q458" t="s">
        <v>253</v>
      </c>
      <c r="R458" s="111">
        <v>45001</v>
      </c>
      <c r="S458" t="s">
        <v>254</v>
      </c>
      <c r="T458" t="s">
        <v>254</v>
      </c>
      <c r="U458" t="s">
        <v>254</v>
      </c>
      <c r="V458" t="s">
        <v>254</v>
      </c>
      <c r="W458">
        <v>9475.59</v>
      </c>
      <c r="X458">
        <v>2419</v>
      </c>
      <c r="Y458">
        <v>2769.09</v>
      </c>
      <c r="Z458" s="27">
        <f t="shared" si="7"/>
        <v>14663.68</v>
      </c>
    </row>
    <row r="459" spans="1:26" hidden="1">
      <c r="A459" t="s">
        <v>3155</v>
      </c>
      <c r="B459" t="s">
        <v>2575</v>
      </c>
      <c r="C459" t="s">
        <v>936</v>
      </c>
      <c r="D459" t="s">
        <v>53</v>
      </c>
      <c r="E459" t="s">
        <v>54</v>
      </c>
      <c r="F459">
        <v>11977962</v>
      </c>
      <c r="G459" s="111">
        <v>44932</v>
      </c>
      <c r="H459" t="s">
        <v>1697</v>
      </c>
      <c r="I459" t="s">
        <v>255</v>
      </c>
      <c r="J459" t="s">
        <v>3154</v>
      </c>
      <c r="K459" t="s">
        <v>3154</v>
      </c>
      <c r="L459" t="s">
        <v>251</v>
      </c>
      <c r="M459" t="s">
        <v>3154</v>
      </c>
      <c r="N459" t="s">
        <v>3154</v>
      </c>
      <c r="O459" s="111">
        <v>44932</v>
      </c>
      <c r="P459" t="s">
        <v>252</v>
      </c>
      <c r="Q459" t="s">
        <v>263</v>
      </c>
      <c r="R459">
        <v>44935</v>
      </c>
      <c r="S459" t="s">
        <v>254</v>
      </c>
      <c r="T459" t="s">
        <v>254</v>
      </c>
      <c r="U459" t="s">
        <v>254</v>
      </c>
      <c r="V459" t="s">
        <v>254</v>
      </c>
      <c r="W459">
        <v>6310.9</v>
      </c>
      <c r="X459">
        <v>428.5</v>
      </c>
      <c r="Y459">
        <v>0</v>
      </c>
      <c r="Z459" s="27">
        <f t="shared" si="7"/>
        <v>6739.4</v>
      </c>
    </row>
    <row r="460" spans="1:26" hidden="1">
      <c r="A460" t="s">
        <v>3155</v>
      </c>
      <c r="B460" t="s">
        <v>2575</v>
      </c>
      <c r="C460" t="s">
        <v>936</v>
      </c>
      <c r="D460" t="s">
        <v>53</v>
      </c>
      <c r="E460" t="s">
        <v>54</v>
      </c>
      <c r="F460">
        <v>11981512</v>
      </c>
      <c r="G460" s="111">
        <v>44935</v>
      </c>
      <c r="H460" t="s">
        <v>1698</v>
      </c>
      <c r="I460" t="s">
        <v>255</v>
      </c>
      <c r="J460" t="s">
        <v>249</v>
      </c>
      <c r="K460" t="s">
        <v>250</v>
      </c>
      <c r="L460" t="s">
        <v>251</v>
      </c>
      <c r="M460" t="s">
        <v>3154</v>
      </c>
      <c r="N460" t="s">
        <v>3154</v>
      </c>
      <c r="O460" s="111">
        <v>44935</v>
      </c>
      <c r="P460" t="s">
        <v>252</v>
      </c>
      <c r="Q460" t="s">
        <v>282</v>
      </c>
      <c r="R460" s="111">
        <v>44936</v>
      </c>
      <c r="S460" t="s">
        <v>254</v>
      </c>
      <c r="T460" t="s">
        <v>254</v>
      </c>
      <c r="U460" t="s">
        <v>254</v>
      </c>
      <c r="V460" t="s">
        <v>254</v>
      </c>
      <c r="W460">
        <v>50.1</v>
      </c>
      <c r="X460">
        <v>0</v>
      </c>
      <c r="Y460">
        <v>0</v>
      </c>
      <c r="Z460" s="27">
        <f t="shared" si="7"/>
        <v>50.1</v>
      </c>
    </row>
    <row r="461" spans="1:26" hidden="1">
      <c r="A461" t="s">
        <v>3155</v>
      </c>
      <c r="B461" t="s">
        <v>2575</v>
      </c>
      <c r="C461" t="s">
        <v>936</v>
      </c>
      <c r="D461" t="s">
        <v>53</v>
      </c>
      <c r="E461" t="s">
        <v>54</v>
      </c>
      <c r="F461">
        <v>11987086</v>
      </c>
      <c r="G461" s="111">
        <v>44936</v>
      </c>
      <c r="H461" t="s">
        <v>1699</v>
      </c>
      <c r="I461" t="s">
        <v>255</v>
      </c>
      <c r="J461" t="s">
        <v>249</v>
      </c>
      <c r="K461" t="s">
        <v>268</v>
      </c>
      <c r="L461" t="s">
        <v>251</v>
      </c>
      <c r="M461" t="s">
        <v>3154</v>
      </c>
      <c r="N461" t="s">
        <v>3154</v>
      </c>
      <c r="O461" s="111">
        <v>44936</v>
      </c>
      <c r="P461" t="s">
        <v>252</v>
      </c>
      <c r="Q461" t="s">
        <v>253</v>
      </c>
      <c r="R461" s="111">
        <v>44938</v>
      </c>
      <c r="S461" t="s">
        <v>254</v>
      </c>
      <c r="T461" t="s">
        <v>254</v>
      </c>
      <c r="U461" t="s">
        <v>254</v>
      </c>
      <c r="V461" t="s">
        <v>254</v>
      </c>
      <c r="W461">
        <v>13740.02</v>
      </c>
      <c r="X461">
        <v>18537.12</v>
      </c>
      <c r="Y461">
        <v>13222.73</v>
      </c>
      <c r="Z461" s="27">
        <f t="shared" si="7"/>
        <v>45499.869999999995</v>
      </c>
    </row>
    <row r="462" spans="1:26" hidden="1">
      <c r="A462" t="s">
        <v>3155</v>
      </c>
      <c r="B462" t="s">
        <v>2575</v>
      </c>
      <c r="C462" t="s">
        <v>936</v>
      </c>
      <c r="D462" t="s">
        <v>53</v>
      </c>
      <c r="E462" t="s">
        <v>54</v>
      </c>
      <c r="F462">
        <v>11991078</v>
      </c>
      <c r="G462" s="111">
        <v>44953</v>
      </c>
      <c r="H462" t="s">
        <v>1700</v>
      </c>
      <c r="I462" t="s">
        <v>255</v>
      </c>
      <c r="J462" t="s">
        <v>249</v>
      </c>
      <c r="K462" t="s">
        <v>250</v>
      </c>
      <c r="L462" t="s">
        <v>251</v>
      </c>
      <c r="M462" t="s">
        <v>3154</v>
      </c>
      <c r="N462" t="s">
        <v>3154</v>
      </c>
      <c r="O462" s="111">
        <v>44953</v>
      </c>
      <c r="P462" t="s">
        <v>252</v>
      </c>
      <c r="Q462" t="s">
        <v>253</v>
      </c>
      <c r="R462" s="111">
        <v>44956</v>
      </c>
      <c r="S462" t="s">
        <v>254</v>
      </c>
      <c r="T462" t="s">
        <v>254</v>
      </c>
      <c r="U462" t="s">
        <v>254</v>
      </c>
      <c r="V462" t="s">
        <v>254</v>
      </c>
      <c r="W462">
        <v>284.8</v>
      </c>
      <c r="X462">
        <v>4956.05</v>
      </c>
      <c r="Y462">
        <v>5340.25</v>
      </c>
      <c r="Z462" s="27">
        <f t="shared" si="7"/>
        <v>10581.1</v>
      </c>
    </row>
    <row r="463" spans="1:26" hidden="1">
      <c r="A463" t="s">
        <v>3155</v>
      </c>
      <c r="B463" t="s">
        <v>2575</v>
      </c>
      <c r="C463" t="s">
        <v>936</v>
      </c>
      <c r="D463" t="s">
        <v>53</v>
      </c>
      <c r="E463" t="s">
        <v>54</v>
      </c>
      <c r="F463">
        <v>12000481</v>
      </c>
      <c r="G463" s="111">
        <v>44939</v>
      </c>
      <c r="H463" t="s">
        <v>1701</v>
      </c>
      <c r="I463" t="s">
        <v>255</v>
      </c>
      <c r="J463" t="s">
        <v>249</v>
      </c>
      <c r="K463" t="s">
        <v>250</v>
      </c>
      <c r="L463" t="s">
        <v>251</v>
      </c>
      <c r="M463" t="s">
        <v>3154</v>
      </c>
      <c r="N463" t="s">
        <v>3154</v>
      </c>
      <c r="O463" s="111">
        <v>44939</v>
      </c>
      <c r="P463" t="s">
        <v>252</v>
      </c>
      <c r="Q463" t="s">
        <v>253</v>
      </c>
      <c r="R463" s="111">
        <v>44942</v>
      </c>
      <c r="S463" t="s">
        <v>254</v>
      </c>
      <c r="T463" t="s">
        <v>254</v>
      </c>
      <c r="U463" t="s">
        <v>254</v>
      </c>
      <c r="V463" t="s">
        <v>254</v>
      </c>
      <c r="W463">
        <v>1893.9</v>
      </c>
      <c r="X463">
        <v>2033.04</v>
      </c>
      <c r="Y463">
        <v>929.48</v>
      </c>
      <c r="Z463" s="27">
        <f t="shared" si="7"/>
        <v>4856.42</v>
      </c>
    </row>
    <row r="464" spans="1:26" hidden="1">
      <c r="A464" t="s">
        <v>3155</v>
      </c>
      <c r="B464" t="s">
        <v>2575</v>
      </c>
      <c r="C464" t="s">
        <v>936</v>
      </c>
      <c r="D464" t="s">
        <v>53</v>
      </c>
      <c r="E464" t="s">
        <v>54</v>
      </c>
      <c r="F464">
        <v>12012232</v>
      </c>
      <c r="G464" s="111">
        <v>44944</v>
      </c>
      <c r="H464" t="s">
        <v>1702</v>
      </c>
      <c r="I464" t="s">
        <v>255</v>
      </c>
      <c r="J464" t="s">
        <v>249</v>
      </c>
      <c r="K464" t="s">
        <v>268</v>
      </c>
      <c r="L464" t="s">
        <v>251</v>
      </c>
      <c r="M464" t="s">
        <v>3154</v>
      </c>
      <c r="N464" t="s">
        <v>3154</v>
      </c>
      <c r="O464" s="111">
        <v>44944</v>
      </c>
      <c r="P464" t="s">
        <v>252</v>
      </c>
      <c r="Q464" t="s">
        <v>257</v>
      </c>
      <c r="R464" s="111">
        <v>44945</v>
      </c>
      <c r="S464" t="s">
        <v>254</v>
      </c>
      <c r="T464" t="s">
        <v>254</v>
      </c>
      <c r="U464" t="s">
        <v>254</v>
      </c>
      <c r="V464" t="s">
        <v>254</v>
      </c>
      <c r="W464">
        <v>0</v>
      </c>
      <c r="X464">
        <v>0</v>
      </c>
      <c r="Y464">
        <v>0</v>
      </c>
      <c r="Z464" s="27">
        <f t="shared" si="7"/>
        <v>0</v>
      </c>
    </row>
    <row r="465" spans="1:26" hidden="1">
      <c r="A465" t="s">
        <v>3155</v>
      </c>
      <c r="B465" t="s">
        <v>2575</v>
      </c>
      <c r="C465" t="s">
        <v>936</v>
      </c>
      <c r="D465" t="s">
        <v>53</v>
      </c>
      <c r="E465" t="s">
        <v>54</v>
      </c>
      <c r="F465">
        <v>12096902</v>
      </c>
      <c r="G465" s="111">
        <v>44964</v>
      </c>
      <c r="H465" t="s">
        <v>2582</v>
      </c>
      <c r="I465" t="s">
        <v>255</v>
      </c>
      <c r="J465" t="s">
        <v>249</v>
      </c>
      <c r="K465" t="s">
        <v>250</v>
      </c>
      <c r="L465" t="s">
        <v>251</v>
      </c>
      <c r="M465" t="s">
        <v>3154</v>
      </c>
      <c r="N465" t="s">
        <v>3154</v>
      </c>
      <c r="O465" s="111">
        <v>44964</v>
      </c>
      <c r="P465" t="s">
        <v>252</v>
      </c>
      <c r="Q465" t="s">
        <v>253</v>
      </c>
      <c r="R465" s="111">
        <v>44965</v>
      </c>
      <c r="S465" t="s">
        <v>254</v>
      </c>
      <c r="T465" t="s">
        <v>254</v>
      </c>
      <c r="U465" t="s">
        <v>254</v>
      </c>
      <c r="V465" t="s">
        <v>254</v>
      </c>
      <c r="W465">
        <v>0</v>
      </c>
      <c r="X465">
        <v>1041</v>
      </c>
      <c r="Y465">
        <v>478</v>
      </c>
      <c r="Z465" s="27">
        <f t="shared" si="7"/>
        <v>1519</v>
      </c>
    </row>
    <row r="466" spans="1:26" hidden="1">
      <c r="A466" t="s">
        <v>3155</v>
      </c>
      <c r="B466" t="s">
        <v>2575</v>
      </c>
      <c r="C466" t="s">
        <v>936</v>
      </c>
      <c r="D466" t="s">
        <v>53</v>
      </c>
      <c r="E466" t="s">
        <v>54</v>
      </c>
      <c r="F466">
        <v>12110451</v>
      </c>
      <c r="G466" s="111">
        <v>44966</v>
      </c>
      <c r="H466" t="s">
        <v>2583</v>
      </c>
      <c r="I466" t="s">
        <v>248</v>
      </c>
      <c r="J466" t="s">
        <v>259</v>
      </c>
      <c r="K466" t="s">
        <v>250</v>
      </c>
      <c r="L466" t="s">
        <v>251</v>
      </c>
      <c r="M466" t="s">
        <v>3154</v>
      </c>
      <c r="N466" t="s">
        <v>3154</v>
      </c>
      <c r="O466" s="111">
        <v>44966</v>
      </c>
      <c r="P466" t="s">
        <v>252</v>
      </c>
      <c r="Q466" t="s">
        <v>1406</v>
      </c>
      <c r="R466" s="111"/>
      <c r="S466" t="s">
        <v>254</v>
      </c>
      <c r="T466" t="s">
        <v>254</v>
      </c>
      <c r="U466" t="s">
        <v>254</v>
      </c>
      <c r="V466" t="s">
        <v>254</v>
      </c>
      <c r="W466">
        <v>0</v>
      </c>
      <c r="X466">
        <v>0</v>
      </c>
      <c r="Y466">
        <v>0</v>
      </c>
      <c r="Z466" s="27">
        <f t="shared" si="7"/>
        <v>0</v>
      </c>
    </row>
    <row r="467" spans="1:26" hidden="1">
      <c r="A467" t="s">
        <v>3155</v>
      </c>
      <c r="B467" t="s">
        <v>2575</v>
      </c>
      <c r="C467" t="s">
        <v>936</v>
      </c>
      <c r="D467" t="s">
        <v>53</v>
      </c>
      <c r="E467" t="s">
        <v>54</v>
      </c>
      <c r="F467">
        <v>12121188</v>
      </c>
      <c r="G467" s="111">
        <v>44970</v>
      </c>
      <c r="H467" t="s">
        <v>2584</v>
      </c>
      <c r="I467" t="s">
        <v>248</v>
      </c>
      <c r="J467" t="s">
        <v>259</v>
      </c>
      <c r="K467" t="s">
        <v>250</v>
      </c>
      <c r="L467" t="s">
        <v>251</v>
      </c>
      <c r="M467" t="s">
        <v>3154</v>
      </c>
      <c r="N467" t="s">
        <v>3154</v>
      </c>
      <c r="O467" s="111">
        <v>44970</v>
      </c>
      <c r="P467" t="s">
        <v>252</v>
      </c>
      <c r="Q467" t="s">
        <v>253</v>
      </c>
      <c r="R467" s="111">
        <v>44973</v>
      </c>
      <c r="S467" t="s">
        <v>254</v>
      </c>
      <c r="T467" t="s">
        <v>254</v>
      </c>
      <c r="U467" t="s">
        <v>254</v>
      </c>
      <c r="V467" t="s">
        <v>254</v>
      </c>
      <c r="W467">
        <v>0</v>
      </c>
      <c r="X467">
        <v>1054.3</v>
      </c>
      <c r="Y467">
        <v>5524.09</v>
      </c>
      <c r="Z467" s="27">
        <f t="shared" si="7"/>
        <v>6578.39</v>
      </c>
    </row>
    <row r="468" spans="1:26" hidden="1">
      <c r="A468" t="s">
        <v>3155</v>
      </c>
      <c r="B468" t="s">
        <v>2575</v>
      </c>
      <c r="C468" t="s">
        <v>936</v>
      </c>
      <c r="D468" t="s">
        <v>53</v>
      </c>
      <c r="E468" t="s">
        <v>54</v>
      </c>
      <c r="F468">
        <v>12121807</v>
      </c>
      <c r="G468" s="111">
        <v>44972</v>
      </c>
      <c r="H468" t="s">
        <v>2585</v>
      </c>
      <c r="I468" t="s">
        <v>255</v>
      </c>
      <c r="J468" t="s">
        <v>249</v>
      </c>
      <c r="K468" t="s">
        <v>250</v>
      </c>
      <c r="L468" t="s">
        <v>251</v>
      </c>
      <c r="M468" t="s">
        <v>3154</v>
      </c>
      <c r="N468" t="s">
        <v>3154</v>
      </c>
      <c r="O468" s="111">
        <v>44972</v>
      </c>
      <c r="P468" t="s">
        <v>252</v>
      </c>
      <c r="Q468" t="s">
        <v>253</v>
      </c>
      <c r="R468" s="111">
        <v>44973</v>
      </c>
      <c r="S468" t="s">
        <v>254</v>
      </c>
      <c r="T468" t="s">
        <v>254</v>
      </c>
      <c r="U468" t="s">
        <v>254</v>
      </c>
      <c r="V468" t="s">
        <v>254</v>
      </c>
      <c r="W468">
        <v>0</v>
      </c>
      <c r="X468">
        <v>2105.66</v>
      </c>
      <c r="Y468">
        <v>5844</v>
      </c>
      <c r="Z468" s="27">
        <f t="shared" si="7"/>
        <v>7949.66</v>
      </c>
    </row>
    <row r="469" spans="1:26" hidden="1">
      <c r="A469" t="s">
        <v>3155</v>
      </c>
      <c r="B469" t="s">
        <v>2575</v>
      </c>
      <c r="C469" t="s">
        <v>936</v>
      </c>
      <c r="D469" t="s">
        <v>53</v>
      </c>
      <c r="E469" t="s">
        <v>54</v>
      </c>
      <c r="F469">
        <v>12122570</v>
      </c>
      <c r="G469" s="111">
        <v>44970</v>
      </c>
      <c r="H469" t="s">
        <v>2586</v>
      </c>
      <c r="I469" t="s">
        <v>248</v>
      </c>
      <c r="J469" t="s">
        <v>259</v>
      </c>
      <c r="K469" t="s">
        <v>250</v>
      </c>
      <c r="L469" t="s">
        <v>251</v>
      </c>
      <c r="M469" t="s">
        <v>3154</v>
      </c>
      <c r="N469" t="s">
        <v>3154</v>
      </c>
      <c r="O469" s="111">
        <v>44970</v>
      </c>
      <c r="P469" t="s">
        <v>252</v>
      </c>
      <c r="Q469" t="s">
        <v>253</v>
      </c>
      <c r="R469" s="111">
        <v>44973</v>
      </c>
      <c r="S469" t="s">
        <v>254</v>
      </c>
      <c r="T469" t="s">
        <v>254</v>
      </c>
      <c r="U469" t="s">
        <v>254</v>
      </c>
      <c r="V469" t="s">
        <v>254</v>
      </c>
      <c r="W469">
        <v>0</v>
      </c>
      <c r="X469">
        <v>5624.46</v>
      </c>
      <c r="Y469">
        <v>16523.669999999998</v>
      </c>
      <c r="Z469" s="27">
        <f t="shared" si="7"/>
        <v>22148.129999999997</v>
      </c>
    </row>
    <row r="470" spans="1:26">
      <c r="A470" t="s">
        <v>3155</v>
      </c>
      <c r="B470" t="s">
        <v>2575</v>
      </c>
      <c r="C470" t="s">
        <v>936</v>
      </c>
      <c r="D470" t="s">
        <v>53</v>
      </c>
      <c r="E470" t="s">
        <v>54</v>
      </c>
      <c r="F470">
        <v>12248780</v>
      </c>
      <c r="G470" s="111">
        <v>45002</v>
      </c>
      <c r="H470" t="s">
        <v>3299</v>
      </c>
      <c r="I470" t="s">
        <v>255</v>
      </c>
      <c r="J470" t="s">
        <v>249</v>
      </c>
      <c r="K470" t="s">
        <v>250</v>
      </c>
      <c r="L470" t="s">
        <v>251</v>
      </c>
      <c r="M470" t="s">
        <v>3154</v>
      </c>
      <c r="N470" t="s">
        <v>3154</v>
      </c>
      <c r="O470" s="111">
        <v>45002</v>
      </c>
      <c r="P470" t="s">
        <v>252</v>
      </c>
      <c r="Q470" t="s">
        <v>253</v>
      </c>
      <c r="R470" s="111">
        <v>45005</v>
      </c>
      <c r="S470" t="s">
        <v>254</v>
      </c>
      <c r="T470" t="s">
        <v>254</v>
      </c>
      <c r="U470" t="s">
        <v>254</v>
      </c>
      <c r="V470" t="s">
        <v>254</v>
      </c>
      <c r="W470">
        <v>0</v>
      </c>
      <c r="X470">
        <v>0</v>
      </c>
      <c r="Y470">
        <v>820</v>
      </c>
      <c r="Z470" s="27">
        <f t="shared" si="7"/>
        <v>820</v>
      </c>
    </row>
    <row r="471" spans="1:26">
      <c r="A471" t="s">
        <v>3155</v>
      </c>
      <c r="B471" t="s">
        <v>2575</v>
      </c>
      <c r="C471" t="s">
        <v>936</v>
      </c>
      <c r="D471" t="s">
        <v>53</v>
      </c>
      <c r="E471" t="s">
        <v>54</v>
      </c>
      <c r="F471">
        <v>12249048</v>
      </c>
      <c r="G471" s="111">
        <v>45002</v>
      </c>
      <c r="H471" t="s">
        <v>3300</v>
      </c>
      <c r="I471" t="s">
        <v>255</v>
      </c>
      <c r="J471" t="s">
        <v>249</v>
      </c>
      <c r="K471" t="s">
        <v>250</v>
      </c>
      <c r="L471" t="s">
        <v>251</v>
      </c>
      <c r="M471" t="s">
        <v>3154</v>
      </c>
      <c r="N471" t="s">
        <v>3154</v>
      </c>
      <c r="O471" s="111">
        <v>45002</v>
      </c>
      <c r="P471" t="s">
        <v>252</v>
      </c>
      <c r="Q471" t="s">
        <v>253</v>
      </c>
      <c r="R471" s="111">
        <v>45005</v>
      </c>
      <c r="S471" t="s">
        <v>254</v>
      </c>
      <c r="T471" t="s">
        <v>254</v>
      </c>
      <c r="U471" t="s">
        <v>254</v>
      </c>
      <c r="V471" t="s">
        <v>254</v>
      </c>
      <c r="W471">
        <v>0</v>
      </c>
      <c r="X471">
        <v>0</v>
      </c>
      <c r="Y471">
        <v>839</v>
      </c>
      <c r="Z471" s="27">
        <f t="shared" si="7"/>
        <v>839</v>
      </c>
    </row>
    <row r="472" spans="1:26">
      <c r="A472" t="s">
        <v>3155</v>
      </c>
      <c r="B472" t="s">
        <v>2575</v>
      </c>
      <c r="C472" t="s">
        <v>936</v>
      </c>
      <c r="D472" t="s">
        <v>408</v>
      </c>
      <c r="E472" t="s">
        <v>54</v>
      </c>
      <c r="F472">
        <v>4255453</v>
      </c>
      <c r="G472" s="111">
        <v>44988</v>
      </c>
      <c r="H472" t="s">
        <v>3301</v>
      </c>
      <c r="I472" t="s">
        <v>255</v>
      </c>
      <c r="J472" t="s">
        <v>249</v>
      </c>
      <c r="K472" t="s">
        <v>250</v>
      </c>
      <c r="L472" t="s">
        <v>251</v>
      </c>
      <c r="M472" t="s">
        <v>3154</v>
      </c>
      <c r="N472" t="s">
        <v>3154</v>
      </c>
      <c r="O472" s="111">
        <v>44988</v>
      </c>
      <c r="P472" t="s">
        <v>252</v>
      </c>
      <c r="Q472" t="s">
        <v>253</v>
      </c>
      <c r="R472" s="111">
        <v>44991</v>
      </c>
      <c r="S472" t="s">
        <v>254</v>
      </c>
      <c r="T472" t="s">
        <v>254</v>
      </c>
      <c r="U472" t="s">
        <v>254</v>
      </c>
      <c r="V472" t="s">
        <v>254</v>
      </c>
      <c r="W472">
        <v>0</v>
      </c>
      <c r="X472">
        <v>0</v>
      </c>
      <c r="Y472">
        <v>25</v>
      </c>
      <c r="Z472" s="27">
        <f t="shared" si="7"/>
        <v>25</v>
      </c>
    </row>
    <row r="473" spans="1:26">
      <c r="A473" t="s">
        <v>3155</v>
      </c>
      <c r="B473" t="s">
        <v>3302</v>
      </c>
      <c r="C473" t="s">
        <v>936</v>
      </c>
      <c r="D473" t="s">
        <v>408</v>
      </c>
      <c r="E473" t="s">
        <v>54</v>
      </c>
      <c r="F473">
        <v>9325228</v>
      </c>
      <c r="G473" s="111">
        <v>44986</v>
      </c>
      <c r="H473" t="s">
        <v>3303</v>
      </c>
      <c r="I473" t="s">
        <v>248</v>
      </c>
      <c r="J473" t="s">
        <v>249</v>
      </c>
      <c r="K473" t="s">
        <v>250</v>
      </c>
      <c r="L473" t="s">
        <v>251</v>
      </c>
      <c r="M473" t="s">
        <v>3154</v>
      </c>
      <c r="N473" t="s">
        <v>3154</v>
      </c>
      <c r="O473" s="111">
        <v>44986</v>
      </c>
      <c r="P473" t="s">
        <v>252</v>
      </c>
      <c r="Q473" t="s">
        <v>253</v>
      </c>
      <c r="R473" s="111">
        <v>44987</v>
      </c>
      <c r="S473" t="s">
        <v>254</v>
      </c>
      <c r="T473" t="s">
        <v>254</v>
      </c>
      <c r="U473" t="s">
        <v>254</v>
      </c>
      <c r="V473" t="s">
        <v>254</v>
      </c>
      <c r="W473">
        <v>0</v>
      </c>
      <c r="X473">
        <v>0</v>
      </c>
      <c r="Y473">
        <v>7814.62</v>
      </c>
      <c r="Z473" s="27">
        <f t="shared" si="7"/>
        <v>7814.62</v>
      </c>
    </row>
    <row r="474" spans="1:26" hidden="1">
      <c r="A474" t="s">
        <v>3155</v>
      </c>
      <c r="B474" t="s">
        <v>2575</v>
      </c>
      <c r="C474" t="s">
        <v>936</v>
      </c>
      <c r="D474" t="s">
        <v>408</v>
      </c>
      <c r="E474" t="s">
        <v>54</v>
      </c>
      <c r="F474">
        <v>11987487</v>
      </c>
      <c r="G474" s="111">
        <v>44952</v>
      </c>
      <c r="H474" t="s">
        <v>1703</v>
      </c>
      <c r="I474" t="s">
        <v>255</v>
      </c>
      <c r="J474" t="s">
        <v>249</v>
      </c>
      <c r="K474" t="s">
        <v>250</v>
      </c>
      <c r="L474" t="s">
        <v>251</v>
      </c>
      <c r="M474" t="s">
        <v>3154</v>
      </c>
      <c r="N474" t="s">
        <v>3154</v>
      </c>
      <c r="O474" s="111">
        <v>44952</v>
      </c>
      <c r="P474" t="s">
        <v>252</v>
      </c>
      <c r="Q474" t="s">
        <v>253</v>
      </c>
      <c r="R474" s="111">
        <v>44953</v>
      </c>
      <c r="S474" t="s">
        <v>254</v>
      </c>
      <c r="T474" t="s">
        <v>254</v>
      </c>
      <c r="U474" t="s">
        <v>254</v>
      </c>
      <c r="V474" t="s">
        <v>254</v>
      </c>
      <c r="W474">
        <v>798.77</v>
      </c>
      <c r="X474">
        <v>3352.86</v>
      </c>
      <c r="Y474">
        <v>116.26</v>
      </c>
      <c r="Z474" s="27">
        <f t="shared" si="7"/>
        <v>4267.8900000000003</v>
      </c>
    </row>
    <row r="475" spans="1:26" hidden="1">
      <c r="A475" t="s">
        <v>3155</v>
      </c>
      <c r="B475" t="s">
        <v>2575</v>
      </c>
      <c r="C475" t="s">
        <v>936</v>
      </c>
      <c r="D475" t="s">
        <v>408</v>
      </c>
      <c r="E475" t="s">
        <v>54</v>
      </c>
      <c r="F475">
        <v>12033148</v>
      </c>
      <c r="G475" s="111">
        <v>44949</v>
      </c>
      <c r="H475" t="s">
        <v>1704</v>
      </c>
      <c r="I475" t="s">
        <v>255</v>
      </c>
      <c r="J475" t="s">
        <v>249</v>
      </c>
      <c r="K475" t="s">
        <v>250</v>
      </c>
      <c r="L475" t="s">
        <v>251</v>
      </c>
      <c r="M475" t="s">
        <v>3154</v>
      </c>
      <c r="N475" t="s">
        <v>3154</v>
      </c>
      <c r="O475" s="111">
        <v>44949</v>
      </c>
      <c r="P475" t="s">
        <v>252</v>
      </c>
      <c r="Q475" t="s">
        <v>253</v>
      </c>
      <c r="R475" s="111">
        <v>44950</v>
      </c>
      <c r="S475" t="s">
        <v>254</v>
      </c>
      <c r="T475" t="s">
        <v>254</v>
      </c>
      <c r="U475" t="s">
        <v>254</v>
      </c>
      <c r="V475" t="s">
        <v>254</v>
      </c>
      <c r="W475">
        <v>4833.7</v>
      </c>
      <c r="X475">
        <v>20849.400000000001</v>
      </c>
      <c r="Y475">
        <v>25493.29</v>
      </c>
      <c r="Z475" s="27">
        <f t="shared" si="7"/>
        <v>51176.39</v>
      </c>
    </row>
    <row r="476" spans="1:26" hidden="1">
      <c r="A476" t="s">
        <v>3155</v>
      </c>
      <c r="B476" t="s">
        <v>2575</v>
      </c>
      <c r="C476" t="s">
        <v>936</v>
      </c>
      <c r="D476" t="s">
        <v>408</v>
      </c>
      <c r="E476" t="s">
        <v>54</v>
      </c>
      <c r="F476">
        <v>12105309</v>
      </c>
      <c r="G476" s="111">
        <v>44965</v>
      </c>
      <c r="H476" t="s">
        <v>2587</v>
      </c>
      <c r="I476" t="s">
        <v>248</v>
      </c>
      <c r="J476" t="s">
        <v>259</v>
      </c>
      <c r="K476" t="s">
        <v>268</v>
      </c>
      <c r="L476" t="s">
        <v>251</v>
      </c>
      <c r="M476" t="s">
        <v>3154</v>
      </c>
      <c r="N476" t="s">
        <v>3154</v>
      </c>
      <c r="O476" s="111">
        <v>44965</v>
      </c>
      <c r="P476" t="s">
        <v>252</v>
      </c>
      <c r="Q476" t="s">
        <v>253</v>
      </c>
      <c r="R476" s="111">
        <v>44970</v>
      </c>
      <c r="S476" t="s">
        <v>254</v>
      </c>
      <c r="T476" t="s">
        <v>254</v>
      </c>
      <c r="U476" t="s">
        <v>254</v>
      </c>
      <c r="V476" t="s">
        <v>254</v>
      </c>
      <c r="W476">
        <v>0</v>
      </c>
      <c r="X476">
        <v>168.5</v>
      </c>
      <c r="Y476">
        <v>823.75</v>
      </c>
      <c r="Z476" s="27">
        <f t="shared" si="7"/>
        <v>992.25</v>
      </c>
    </row>
    <row r="477" spans="1:26">
      <c r="A477" t="s">
        <v>3155</v>
      </c>
      <c r="B477" t="s">
        <v>2575</v>
      </c>
      <c r="C477" t="s">
        <v>936</v>
      </c>
      <c r="D477" t="s">
        <v>408</v>
      </c>
      <c r="E477" t="s">
        <v>54</v>
      </c>
      <c r="F477">
        <v>12190841</v>
      </c>
      <c r="G477" s="111">
        <v>44987</v>
      </c>
      <c r="H477" t="s">
        <v>3304</v>
      </c>
      <c r="I477" t="s">
        <v>255</v>
      </c>
      <c r="J477" t="s">
        <v>249</v>
      </c>
      <c r="K477" t="s">
        <v>250</v>
      </c>
      <c r="L477" t="s">
        <v>251</v>
      </c>
      <c r="M477" t="s">
        <v>3154</v>
      </c>
      <c r="N477" t="s">
        <v>3154</v>
      </c>
      <c r="O477" s="111">
        <v>44987</v>
      </c>
      <c r="P477" t="s">
        <v>252</v>
      </c>
      <c r="Q477" t="s">
        <v>253</v>
      </c>
      <c r="R477" s="111">
        <v>44988</v>
      </c>
      <c r="S477" t="s">
        <v>254</v>
      </c>
      <c r="T477" t="s">
        <v>254</v>
      </c>
      <c r="U477" t="s">
        <v>254</v>
      </c>
      <c r="V477" t="s">
        <v>254</v>
      </c>
      <c r="W477">
        <v>0</v>
      </c>
      <c r="X477">
        <v>0</v>
      </c>
      <c r="Y477">
        <v>13170.9</v>
      </c>
      <c r="Z477" s="27">
        <f t="shared" si="7"/>
        <v>13170.9</v>
      </c>
    </row>
    <row r="478" spans="1:26">
      <c r="A478" t="s">
        <v>3155</v>
      </c>
      <c r="B478" t="s">
        <v>2588</v>
      </c>
      <c r="C478" t="s">
        <v>1103</v>
      </c>
      <c r="D478" t="s">
        <v>264</v>
      </c>
      <c r="E478" t="s">
        <v>54</v>
      </c>
      <c r="F478">
        <v>589877</v>
      </c>
      <c r="G478" s="111">
        <v>45016</v>
      </c>
      <c r="H478" t="s">
        <v>3305</v>
      </c>
      <c r="I478" t="s">
        <v>248</v>
      </c>
      <c r="J478" t="s">
        <v>249</v>
      </c>
      <c r="K478" t="s">
        <v>268</v>
      </c>
      <c r="L478" t="s">
        <v>251</v>
      </c>
      <c r="M478" t="s">
        <v>3154</v>
      </c>
      <c r="N478" t="s">
        <v>3154</v>
      </c>
      <c r="O478" s="111">
        <v>45016</v>
      </c>
      <c r="P478" t="s">
        <v>252</v>
      </c>
      <c r="Q478" t="s">
        <v>1406</v>
      </c>
      <c r="R478" s="111"/>
      <c r="S478" t="s">
        <v>254</v>
      </c>
      <c r="T478" t="s">
        <v>254</v>
      </c>
      <c r="U478" t="s">
        <v>254</v>
      </c>
      <c r="V478" t="s">
        <v>254</v>
      </c>
      <c r="W478">
        <v>0</v>
      </c>
      <c r="X478">
        <v>0</v>
      </c>
      <c r="Y478">
        <v>0</v>
      </c>
      <c r="Z478" s="27">
        <f t="shared" si="7"/>
        <v>0</v>
      </c>
    </row>
    <row r="479" spans="1:26" hidden="1">
      <c r="A479" t="s">
        <v>3155</v>
      </c>
      <c r="B479" t="s">
        <v>2588</v>
      </c>
      <c r="C479" t="s">
        <v>1103</v>
      </c>
      <c r="D479" t="s">
        <v>264</v>
      </c>
      <c r="E479" t="s">
        <v>54</v>
      </c>
      <c r="F479">
        <v>4085393</v>
      </c>
      <c r="G479" s="111">
        <v>44931</v>
      </c>
      <c r="H479" t="s">
        <v>1705</v>
      </c>
      <c r="I479" t="s">
        <v>255</v>
      </c>
      <c r="J479" t="s">
        <v>249</v>
      </c>
      <c r="K479" t="s">
        <v>268</v>
      </c>
      <c r="L479" t="s">
        <v>251</v>
      </c>
      <c r="M479" t="s">
        <v>3154</v>
      </c>
      <c r="N479" t="s">
        <v>3154</v>
      </c>
      <c r="O479" s="111">
        <v>44931</v>
      </c>
      <c r="P479" t="s">
        <v>252</v>
      </c>
      <c r="Q479" t="s">
        <v>253</v>
      </c>
      <c r="R479" s="111">
        <v>44932</v>
      </c>
      <c r="S479" t="s">
        <v>254</v>
      </c>
      <c r="T479" t="s">
        <v>254</v>
      </c>
      <c r="U479" t="s">
        <v>254</v>
      </c>
      <c r="V479" t="s">
        <v>254</v>
      </c>
      <c r="W479">
        <v>3559.75</v>
      </c>
      <c r="X479">
        <v>5530.91</v>
      </c>
      <c r="Y479">
        <v>1015.3</v>
      </c>
      <c r="Z479" s="27">
        <f t="shared" si="7"/>
        <v>10105.959999999999</v>
      </c>
    </row>
    <row r="480" spans="1:26" hidden="1">
      <c r="A480" t="s">
        <v>3155</v>
      </c>
      <c r="B480" t="s">
        <v>2588</v>
      </c>
      <c r="C480" t="s">
        <v>1103</v>
      </c>
      <c r="D480" t="s">
        <v>264</v>
      </c>
      <c r="E480" t="s">
        <v>54</v>
      </c>
      <c r="F480">
        <v>11969879</v>
      </c>
      <c r="G480" s="111">
        <v>44952</v>
      </c>
      <c r="H480" t="s">
        <v>1706</v>
      </c>
      <c r="I480" t="s">
        <v>255</v>
      </c>
      <c r="J480" t="s">
        <v>249</v>
      </c>
      <c r="K480" t="s">
        <v>268</v>
      </c>
      <c r="L480" t="s">
        <v>251</v>
      </c>
      <c r="M480" t="s">
        <v>3154</v>
      </c>
      <c r="N480" t="s">
        <v>3154</v>
      </c>
      <c r="O480" s="111">
        <v>44952</v>
      </c>
      <c r="P480" t="s">
        <v>252</v>
      </c>
      <c r="Q480" t="s">
        <v>253</v>
      </c>
      <c r="R480">
        <v>44953</v>
      </c>
      <c r="S480" t="s">
        <v>254</v>
      </c>
      <c r="T480" t="s">
        <v>254</v>
      </c>
      <c r="U480" t="s">
        <v>254</v>
      </c>
      <c r="V480" t="s">
        <v>254</v>
      </c>
      <c r="W480">
        <v>180</v>
      </c>
      <c r="X480">
        <v>18169</v>
      </c>
      <c r="Y480">
        <v>19196</v>
      </c>
      <c r="Z480" s="27">
        <f t="shared" si="7"/>
        <v>37545</v>
      </c>
    </row>
    <row r="481" spans="1:26" hidden="1">
      <c r="A481" t="s">
        <v>3155</v>
      </c>
      <c r="B481" t="s">
        <v>2588</v>
      </c>
      <c r="C481" t="s">
        <v>1103</v>
      </c>
      <c r="D481" t="s">
        <v>264</v>
      </c>
      <c r="E481" t="s">
        <v>54</v>
      </c>
      <c r="F481">
        <v>12068866</v>
      </c>
      <c r="G481" s="111">
        <v>44964</v>
      </c>
      <c r="H481" t="s">
        <v>2589</v>
      </c>
      <c r="I481" t="s">
        <v>255</v>
      </c>
      <c r="J481" t="s">
        <v>249</v>
      </c>
      <c r="K481" t="s">
        <v>268</v>
      </c>
      <c r="L481" t="s">
        <v>251</v>
      </c>
      <c r="M481" t="s">
        <v>3154</v>
      </c>
      <c r="N481" t="s">
        <v>3154</v>
      </c>
      <c r="O481" s="111">
        <v>44964</v>
      </c>
      <c r="P481" t="s">
        <v>252</v>
      </c>
      <c r="Q481" t="s">
        <v>253</v>
      </c>
      <c r="R481" s="111">
        <v>44965</v>
      </c>
      <c r="S481" t="s">
        <v>254</v>
      </c>
      <c r="T481" t="s">
        <v>254</v>
      </c>
      <c r="U481" t="s">
        <v>254</v>
      </c>
      <c r="V481" t="s">
        <v>254</v>
      </c>
      <c r="W481">
        <v>0</v>
      </c>
      <c r="X481">
        <v>3251.05</v>
      </c>
      <c r="Y481">
        <v>157.44999999999999</v>
      </c>
      <c r="Z481" s="27">
        <f t="shared" si="7"/>
        <v>3408.5</v>
      </c>
    </row>
    <row r="482" spans="1:26" hidden="1">
      <c r="A482" t="s">
        <v>3155</v>
      </c>
      <c r="B482" t="s">
        <v>2588</v>
      </c>
      <c r="C482" t="s">
        <v>1103</v>
      </c>
      <c r="D482" t="s">
        <v>264</v>
      </c>
      <c r="E482" t="s">
        <v>54</v>
      </c>
      <c r="F482">
        <v>12079407</v>
      </c>
      <c r="G482" s="111">
        <v>44958</v>
      </c>
      <c r="H482" t="s">
        <v>2590</v>
      </c>
      <c r="I482" t="s">
        <v>255</v>
      </c>
      <c r="J482" t="s">
        <v>249</v>
      </c>
      <c r="K482" t="s">
        <v>250</v>
      </c>
      <c r="L482" t="s">
        <v>251</v>
      </c>
      <c r="M482" t="s">
        <v>3154</v>
      </c>
      <c r="N482" t="s">
        <v>3154</v>
      </c>
      <c r="O482" s="111">
        <v>44958</v>
      </c>
      <c r="P482" t="s">
        <v>252</v>
      </c>
      <c r="Q482" t="s">
        <v>282</v>
      </c>
      <c r="R482" s="111">
        <v>44959</v>
      </c>
      <c r="S482" t="s">
        <v>254</v>
      </c>
      <c r="T482" t="s">
        <v>254</v>
      </c>
      <c r="U482" t="s">
        <v>254</v>
      </c>
      <c r="V482" t="s">
        <v>254</v>
      </c>
      <c r="W482">
        <v>0</v>
      </c>
      <c r="X482">
        <v>615.25</v>
      </c>
      <c r="Y482">
        <v>0</v>
      </c>
      <c r="Z482" s="27">
        <f t="shared" si="7"/>
        <v>615.25</v>
      </c>
    </row>
    <row r="483" spans="1:26" hidden="1">
      <c r="A483" t="s">
        <v>3155</v>
      </c>
      <c r="B483" t="s">
        <v>2588</v>
      </c>
      <c r="C483" t="s">
        <v>1103</v>
      </c>
      <c r="D483" t="s">
        <v>264</v>
      </c>
      <c r="E483" t="s">
        <v>54</v>
      </c>
      <c r="F483">
        <v>12106999</v>
      </c>
      <c r="G483" s="111">
        <v>44966</v>
      </c>
      <c r="H483" t="s">
        <v>2591</v>
      </c>
      <c r="I483" t="s">
        <v>248</v>
      </c>
      <c r="J483" t="s">
        <v>259</v>
      </c>
      <c r="K483" t="s">
        <v>250</v>
      </c>
      <c r="L483" t="s">
        <v>251</v>
      </c>
      <c r="M483" t="s">
        <v>3154</v>
      </c>
      <c r="N483" t="s">
        <v>3154</v>
      </c>
      <c r="O483" s="111">
        <v>44966</v>
      </c>
      <c r="P483" t="s">
        <v>252</v>
      </c>
      <c r="Q483" t="s">
        <v>253</v>
      </c>
      <c r="R483">
        <v>44970</v>
      </c>
      <c r="S483" t="s">
        <v>254</v>
      </c>
      <c r="T483" t="s">
        <v>254</v>
      </c>
      <c r="U483" t="s">
        <v>254</v>
      </c>
      <c r="V483" t="s">
        <v>254</v>
      </c>
      <c r="W483">
        <v>0</v>
      </c>
      <c r="X483">
        <v>963</v>
      </c>
      <c r="Y483">
        <v>6570.71</v>
      </c>
      <c r="Z483" s="27">
        <f t="shared" si="7"/>
        <v>7533.71</v>
      </c>
    </row>
    <row r="484" spans="1:26">
      <c r="A484" t="s">
        <v>3155</v>
      </c>
      <c r="B484" t="s">
        <v>2588</v>
      </c>
      <c r="C484" t="s">
        <v>1103</v>
      </c>
      <c r="D484" t="s">
        <v>264</v>
      </c>
      <c r="E484" t="s">
        <v>54</v>
      </c>
      <c r="F484">
        <v>12235947</v>
      </c>
      <c r="G484" s="111">
        <v>45000</v>
      </c>
      <c r="H484" t="s">
        <v>3306</v>
      </c>
      <c r="I484" t="s">
        <v>255</v>
      </c>
      <c r="J484" t="s">
        <v>249</v>
      </c>
      <c r="K484" t="s">
        <v>268</v>
      </c>
      <c r="L484" t="s">
        <v>251</v>
      </c>
      <c r="M484" t="s">
        <v>3154</v>
      </c>
      <c r="N484" t="s">
        <v>3154</v>
      </c>
      <c r="O484" s="111">
        <v>45000</v>
      </c>
      <c r="P484" t="s">
        <v>252</v>
      </c>
      <c r="Q484" t="s">
        <v>253</v>
      </c>
      <c r="R484" s="111">
        <v>45001</v>
      </c>
      <c r="S484" t="s">
        <v>254</v>
      </c>
      <c r="T484" t="s">
        <v>254</v>
      </c>
      <c r="U484" t="s">
        <v>254</v>
      </c>
      <c r="V484" t="s">
        <v>254</v>
      </c>
      <c r="W484">
        <v>0</v>
      </c>
      <c r="X484">
        <v>0</v>
      </c>
      <c r="Y484">
        <v>5726.6</v>
      </c>
      <c r="Z484" s="27">
        <f t="shared" si="7"/>
        <v>5726.6</v>
      </c>
    </row>
    <row r="485" spans="1:26">
      <c r="A485" t="s">
        <v>3155</v>
      </c>
      <c r="B485" t="s">
        <v>2588</v>
      </c>
      <c r="C485" t="s">
        <v>1103</v>
      </c>
      <c r="D485" t="s">
        <v>264</v>
      </c>
      <c r="E485" t="s">
        <v>54</v>
      </c>
      <c r="F485">
        <v>12296705</v>
      </c>
      <c r="G485" s="111">
        <v>45015</v>
      </c>
      <c r="H485" t="s">
        <v>3307</v>
      </c>
      <c r="I485" t="s">
        <v>271</v>
      </c>
      <c r="J485" t="s">
        <v>249</v>
      </c>
      <c r="K485" t="s">
        <v>268</v>
      </c>
      <c r="L485" t="s">
        <v>251</v>
      </c>
      <c r="M485" t="s">
        <v>3154</v>
      </c>
      <c r="N485" t="s">
        <v>3154</v>
      </c>
      <c r="O485" s="111">
        <v>45015</v>
      </c>
      <c r="P485" t="s">
        <v>252</v>
      </c>
      <c r="Q485" t="s">
        <v>257</v>
      </c>
      <c r="R485" s="111">
        <v>45016</v>
      </c>
      <c r="S485" t="s">
        <v>254</v>
      </c>
      <c r="T485" t="s">
        <v>254</v>
      </c>
      <c r="U485" t="s">
        <v>254</v>
      </c>
      <c r="V485" t="s">
        <v>254</v>
      </c>
      <c r="W485">
        <v>0</v>
      </c>
      <c r="X485">
        <v>0</v>
      </c>
      <c r="Y485">
        <v>0</v>
      </c>
      <c r="Z485" s="27">
        <f t="shared" si="7"/>
        <v>0</v>
      </c>
    </row>
    <row r="486" spans="1:26">
      <c r="A486" t="s">
        <v>3155</v>
      </c>
      <c r="B486" t="s">
        <v>2588</v>
      </c>
      <c r="C486" t="s">
        <v>1103</v>
      </c>
      <c r="D486" t="s">
        <v>264</v>
      </c>
      <c r="E486" t="s">
        <v>54</v>
      </c>
      <c r="F486">
        <v>12306429</v>
      </c>
      <c r="G486" s="111">
        <v>45015</v>
      </c>
      <c r="H486" t="s">
        <v>3308</v>
      </c>
      <c r="I486" t="s">
        <v>271</v>
      </c>
      <c r="J486" t="s">
        <v>249</v>
      </c>
      <c r="K486" t="s">
        <v>268</v>
      </c>
      <c r="L486" t="s">
        <v>251</v>
      </c>
      <c r="M486" t="s">
        <v>3154</v>
      </c>
      <c r="N486" t="s">
        <v>3154</v>
      </c>
      <c r="O486" s="111">
        <v>45015</v>
      </c>
      <c r="P486" t="s">
        <v>252</v>
      </c>
      <c r="Q486" t="s">
        <v>253</v>
      </c>
      <c r="R486" s="111">
        <v>45016</v>
      </c>
      <c r="S486" t="s">
        <v>254</v>
      </c>
      <c r="T486" t="s">
        <v>254</v>
      </c>
      <c r="U486" t="s">
        <v>254</v>
      </c>
      <c r="V486" t="s">
        <v>254</v>
      </c>
      <c r="W486">
        <v>0</v>
      </c>
      <c r="X486">
        <v>0</v>
      </c>
      <c r="Y486">
        <v>27.47</v>
      </c>
      <c r="Z486" s="27">
        <f t="shared" si="7"/>
        <v>27.47</v>
      </c>
    </row>
    <row r="487" spans="1:26">
      <c r="A487" t="s">
        <v>3155</v>
      </c>
      <c r="B487" t="s">
        <v>2588</v>
      </c>
      <c r="C487" t="s">
        <v>1103</v>
      </c>
      <c r="D487" t="s">
        <v>53</v>
      </c>
      <c r="E487" t="s">
        <v>54</v>
      </c>
      <c r="F487">
        <v>10430990</v>
      </c>
      <c r="G487" s="111">
        <v>44992</v>
      </c>
      <c r="H487" t="s">
        <v>3309</v>
      </c>
      <c r="I487" t="s">
        <v>248</v>
      </c>
      <c r="J487" t="s">
        <v>249</v>
      </c>
      <c r="K487" t="s">
        <v>331</v>
      </c>
      <c r="L487" t="s">
        <v>707</v>
      </c>
      <c r="M487" t="s">
        <v>3154</v>
      </c>
      <c r="N487" t="s">
        <v>3154</v>
      </c>
      <c r="O487" s="111">
        <v>44994</v>
      </c>
      <c r="P487" t="s">
        <v>252</v>
      </c>
      <c r="Q487" t="s">
        <v>253</v>
      </c>
      <c r="R487" s="111">
        <v>44995</v>
      </c>
      <c r="S487" t="s">
        <v>254</v>
      </c>
      <c r="T487" t="s">
        <v>254</v>
      </c>
      <c r="U487" t="s">
        <v>254</v>
      </c>
      <c r="V487" t="s">
        <v>254</v>
      </c>
      <c r="W487">
        <v>10693.04</v>
      </c>
      <c r="X487">
        <v>4808.18</v>
      </c>
      <c r="Y487">
        <v>10379.049999999999</v>
      </c>
      <c r="Z487" s="27">
        <f t="shared" si="7"/>
        <v>25880.27</v>
      </c>
    </row>
    <row r="488" spans="1:26">
      <c r="A488" t="s">
        <v>3155</v>
      </c>
      <c r="B488" t="s">
        <v>2588</v>
      </c>
      <c r="C488" t="s">
        <v>1103</v>
      </c>
      <c r="D488" t="s">
        <v>53</v>
      </c>
      <c r="E488" t="s">
        <v>54</v>
      </c>
      <c r="F488">
        <v>12209766</v>
      </c>
      <c r="G488" s="111">
        <v>44993</v>
      </c>
      <c r="H488" t="s">
        <v>3310</v>
      </c>
      <c r="I488" t="s">
        <v>255</v>
      </c>
      <c r="J488" t="s">
        <v>249</v>
      </c>
      <c r="K488" t="s">
        <v>331</v>
      </c>
      <c r="L488" t="s">
        <v>251</v>
      </c>
      <c r="M488" t="s">
        <v>3154</v>
      </c>
      <c r="N488" t="s">
        <v>3154</v>
      </c>
      <c r="O488" s="111">
        <v>44993</v>
      </c>
      <c r="P488" t="s">
        <v>252</v>
      </c>
      <c r="Q488" t="s">
        <v>253</v>
      </c>
      <c r="R488" s="111">
        <v>44994</v>
      </c>
      <c r="S488" t="s">
        <v>254</v>
      </c>
      <c r="T488" t="s">
        <v>254</v>
      </c>
      <c r="U488" t="s">
        <v>254</v>
      </c>
      <c r="V488" t="s">
        <v>254</v>
      </c>
      <c r="W488">
        <v>0</v>
      </c>
      <c r="X488">
        <v>0</v>
      </c>
      <c r="Y488">
        <v>181</v>
      </c>
      <c r="Z488" s="27">
        <f t="shared" si="7"/>
        <v>181</v>
      </c>
    </row>
    <row r="489" spans="1:26" hidden="1">
      <c r="A489" t="s">
        <v>3155</v>
      </c>
      <c r="B489" t="s">
        <v>2588</v>
      </c>
      <c r="C489" t="s">
        <v>1103</v>
      </c>
      <c r="D489" t="s">
        <v>277</v>
      </c>
      <c r="E489" t="s">
        <v>54</v>
      </c>
      <c r="F489">
        <v>12055298</v>
      </c>
      <c r="G489" s="111">
        <v>44953</v>
      </c>
      <c r="H489" t="s">
        <v>1707</v>
      </c>
      <c r="I489" t="s">
        <v>255</v>
      </c>
      <c r="J489" t="s">
        <v>249</v>
      </c>
      <c r="K489" t="s">
        <v>250</v>
      </c>
      <c r="L489" t="s">
        <v>251</v>
      </c>
      <c r="M489" t="s">
        <v>3154</v>
      </c>
      <c r="N489" t="s">
        <v>3154</v>
      </c>
      <c r="O489" s="111">
        <v>44953</v>
      </c>
      <c r="P489" t="s">
        <v>252</v>
      </c>
      <c r="Q489" t="s">
        <v>257</v>
      </c>
      <c r="R489" s="111">
        <v>44957</v>
      </c>
      <c r="S489" t="s">
        <v>254</v>
      </c>
      <c r="T489" t="s">
        <v>254</v>
      </c>
      <c r="U489" t="s">
        <v>254</v>
      </c>
      <c r="V489" t="s">
        <v>254</v>
      </c>
      <c r="W489">
        <v>0</v>
      </c>
      <c r="X489">
        <v>0</v>
      </c>
      <c r="Y489">
        <v>0</v>
      </c>
      <c r="Z489" s="27">
        <f t="shared" si="7"/>
        <v>0</v>
      </c>
    </row>
    <row r="490" spans="1:26" hidden="1">
      <c r="A490" t="s">
        <v>3155</v>
      </c>
      <c r="B490" t="s">
        <v>2588</v>
      </c>
      <c r="C490" t="s">
        <v>1103</v>
      </c>
      <c r="D490" t="s">
        <v>1622</v>
      </c>
      <c r="E490" t="s">
        <v>54</v>
      </c>
      <c r="F490">
        <v>12010491</v>
      </c>
      <c r="G490" s="111">
        <v>44943</v>
      </c>
      <c r="H490" t="s">
        <v>1708</v>
      </c>
      <c r="I490" t="s">
        <v>255</v>
      </c>
      <c r="J490" t="s">
        <v>249</v>
      </c>
      <c r="K490" t="s">
        <v>250</v>
      </c>
      <c r="L490" t="s">
        <v>251</v>
      </c>
      <c r="M490" t="s">
        <v>3154</v>
      </c>
      <c r="N490" t="s">
        <v>3154</v>
      </c>
      <c r="O490" s="111">
        <v>44943</v>
      </c>
      <c r="P490" t="s">
        <v>252</v>
      </c>
      <c r="Q490" t="s">
        <v>253</v>
      </c>
      <c r="R490" s="111">
        <v>44945</v>
      </c>
      <c r="S490" t="s">
        <v>254</v>
      </c>
      <c r="T490" t="s">
        <v>254</v>
      </c>
      <c r="U490" t="s">
        <v>254</v>
      </c>
      <c r="V490" t="s">
        <v>254</v>
      </c>
      <c r="W490">
        <v>11283.47</v>
      </c>
      <c r="X490">
        <v>24890.55</v>
      </c>
      <c r="Y490">
        <v>22404.35</v>
      </c>
      <c r="Z490" s="27">
        <f t="shared" si="7"/>
        <v>58578.369999999995</v>
      </c>
    </row>
    <row r="491" spans="1:26" hidden="1">
      <c r="A491" t="s">
        <v>3155</v>
      </c>
      <c r="B491" t="s">
        <v>2588</v>
      </c>
      <c r="C491" t="s">
        <v>1103</v>
      </c>
      <c r="D491" t="s">
        <v>1622</v>
      </c>
      <c r="E491" t="s">
        <v>54</v>
      </c>
      <c r="F491">
        <v>12011300</v>
      </c>
      <c r="G491" s="111">
        <v>44943</v>
      </c>
      <c r="H491" t="s">
        <v>1709</v>
      </c>
      <c r="I491" t="s">
        <v>255</v>
      </c>
      <c r="J491" t="s">
        <v>249</v>
      </c>
      <c r="K491" t="s">
        <v>268</v>
      </c>
      <c r="L491" t="s">
        <v>251</v>
      </c>
      <c r="M491" t="s">
        <v>3154</v>
      </c>
      <c r="N491" t="s">
        <v>3154</v>
      </c>
      <c r="O491" s="111">
        <v>44943</v>
      </c>
      <c r="P491" t="s">
        <v>252</v>
      </c>
      <c r="Q491" t="s">
        <v>253</v>
      </c>
      <c r="R491" s="111">
        <v>44945</v>
      </c>
      <c r="S491" t="s">
        <v>254</v>
      </c>
      <c r="T491" t="s">
        <v>254</v>
      </c>
      <c r="U491" t="s">
        <v>254</v>
      </c>
      <c r="V491" t="s">
        <v>254</v>
      </c>
      <c r="W491">
        <v>8572.5</v>
      </c>
      <c r="X491">
        <v>19389.75</v>
      </c>
      <c r="Y491">
        <v>21495</v>
      </c>
      <c r="Z491" s="27">
        <f t="shared" si="7"/>
        <v>49457.25</v>
      </c>
    </row>
    <row r="492" spans="1:26" hidden="1">
      <c r="A492" t="s">
        <v>3155</v>
      </c>
      <c r="B492" t="s">
        <v>2588</v>
      </c>
      <c r="C492" t="s">
        <v>1103</v>
      </c>
      <c r="D492" t="s">
        <v>1622</v>
      </c>
      <c r="E492" t="s">
        <v>54</v>
      </c>
      <c r="F492">
        <v>12044041</v>
      </c>
      <c r="G492" s="111">
        <v>44951</v>
      </c>
      <c r="H492" t="s">
        <v>1710</v>
      </c>
      <c r="I492" t="s">
        <v>255</v>
      </c>
      <c r="J492" t="s">
        <v>3154</v>
      </c>
      <c r="K492" t="s">
        <v>3154</v>
      </c>
      <c r="L492" t="s">
        <v>251</v>
      </c>
      <c r="M492" t="s">
        <v>3154</v>
      </c>
      <c r="N492" t="s">
        <v>3154</v>
      </c>
      <c r="O492" s="111">
        <v>44951</v>
      </c>
      <c r="P492" t="s">
        <v>252</v>
      </c>
      <c r="Q492" t="s">
        <v>253</v>
      </c>
      <c r="R492" s="111">
        <v>44952</v>
      </c>
      <c r="S492" t="s">
        <v>254</v>
      </c>
      <c r="T492" t="s">
        <v>254</v>
      </c>
      <c r="U492" t="s">
        <v>254</v>
      </c>
      <c r="V492" t="s">
        <v>254</v>
      </c>
      <c r="W492">
        <v>1588</v>
      </c>
      <c r="X492">
        <v>2017</v>
      </c>
      <c r="Y492">
        <v>1185</v>
      </c>
      <c r="Z492" s="27">
        <f t="shared" si="7"/>
        <v>4790</v>
      </c>
    </row>
    <row r="493" spans="1:26" hidden="1">
      <c r="A493" t="s">
        <v>3155</v>
      </c>
      <c r="B493" t="s">
        <v>2588</v>
      </c>
      <c r="C493" t="s">
        <v>1103</v>
      </c>
      <c r="D493" t="s">
        <v>1622</v>
      </c>
      <c r="E493" t="s">
        <v>54</v>
      </c>
      <c r="F493">
        <v>12044388</v>
      </c>
      <c r="G493" s="111">
        <v>44951</v>
      </c>
      <c r="H493" t="s">
        <v>1711</v>
      </c>
      <c r="I493" t="s">
        <v>255</v>
      </c>
      <c r="J493" t="s">
        <v>249</v>
      </c>
      <c r="K493" t="s">
        <v>250</v>
      </c>
      <c r="L493" t="s">
        <v>251</v>
      </c>
      <c r="M493" t="s">
        <v>3154</v>
      </c>
      <c r="N493" t="s">
        <v>3154</v>
      </c>
      <c r="O493" s="111">
        <v>44951</v>
      </c>
      <c r="P493" t="s">
        <v>252</v>
      </c>
      <c r="Q493" t="s">
        <v>253</v>
      </c>
      <c r="R493" s="111">
        <v>44952</v>
      </c>
      <c r="S493" t="s">
        <v>254</v>
      </c>
      <c r="T493" t="s">
        <v>254</v>
      </c>
      <c r="U493" t="s">
        <v>254</v>
      </c>
      <c r="V493" t="s">
        <v>254</v>
      </c>
      <c r="W493">
        <v>863.4</v>
      </c>
      <c r="X493">
        <v>5181.6000000000004</v>
      </c>
      <c r="Y493">
        <v>8161.37</v>
      </c>
      <c r="Z493" s="27">
        <f t="shared" si="7"/>
        <v>14206.369999999999</v>
      </c>
    </row>
    <row r="494" spans="1:26">
      <c r="A494" t="s">
        <v>3155</v>
      </c>
      <c r="B494" t="s">
        <v>2593</v>
      </c>
      <c r="C494" t="s">
        <v>952</v>
      </c>
      <c r="D494" t="s">
        <v>247</v>
      </c>
      <c r="E494" t="s">
        <v>54</v>
      </c>
      <c r="F494">
        <v>131493</v>
      </c>
      <c r="G494" s="111">
        <v>44989</v>
      </c>
      <c r="H494" t="s">
        <v>3311</v>
      </c>
      <c r="I494" t="s">
        <v>255</v>
      </c>
      <c r="J494" t="s">
        <v>249</v>
      </c>
      <c r="K494" t="s">
        <v>250</v>
      </c>
      <c r="L494" t="s">
        <v>251</v>
      </c>
      <c r="M494" t="s">
        <v>3154</v>
      </c>
      <c r="N494" t="s">
        <v>3154</v>
      </c>
      <c r="O494" s="111">
        <v>45001</v>
      </c>
      <c r="P494" t="s">
        <v>252</v>
      </c>
      <c r="Q494" t="s">
        <v>253</v>
      </c>
      <c r="R494" s="111">
        <v>45006</v>
      </c>
      <c r="S494" t="s">
        <v>254</v>
      </c>
      <c r="T494" t="s">
        <v>254</v>
      </c>
      <c r="U494" t="s">
        <v>254</v>
      </c>
      <c r="V494" t="s">
        <v>254</v>
      </c>
      <c r="W494">
        <v>0</v>
      </c>
      <c r="X494">
        <v>0</v>
      </c>
      <c r="Y494">
        <v>1015</v>
      </c>
      <c r="Z494" s="27">
        <f t="shared" si="7"/>
        <v>1015</v>
      </c>
    </row>
    <row r="495" spans="1:26" hidden="1">
      <c r="A495" t="s">
        <v>3155</v>
      </c>
      <c r="B495" t="s">
        <v>2593</v>
      </c>
      <c r="C495" t="s">
        <v>952</v>
      </c>
      <c r="D495" t="s">
        <v>247</v>
      </c>
      <c r="E495" t="s">
        <v>54</v>
      </c>
      <c r="F495">
        <v>12164267</v>
      </c>
      <c r="G495" s="111">
        <v>44984</v>
      </c>
      <c r="H495" t="s">
        <v>2594</v>
      </c>
      <c r="I495" t="s">
        <v>255</v>
      </c>
      <c r="J495" t="s">
        <v>249</v>
      </c>
      <c r="K495" t="s">
        <v>268</v>
      </c>
      <c r="L495" t="s">
        <v>251</v>
      </c>
      <c r="M495" t="s">
        <v>3154</v>
      </c>
      <c r="N495" t="s">
        <v>3154</v>
      </c>
      <c r="O495" s="111">
        <v>44984</v>
      </c>
      <c r="P495" t="s">
        <v>252</v>
      </c>
      <c r="Q495" t="s">
        <v>253</v>
      </c>
      <c r="R495" s="111">
        <v>44985</v>
      </c>
      <c r="S495" t="s">
        <v>254</v>
      </c>
      <c r="T495" t="s">
        <v>254</v>
      </c>
      <c r="U495" t="s">
        <v>254</v>
      </c>
      <c r="V495" t="s">
        <v>254</v>
      </c>
      <c r="W495">
        <v>0</v>
      </c>
      <c r="X495">
        <v>18.63</v>
      </c>
      <c r="Y495">
        <v>448.8</v>
      </c>
      <c r="Z495" s="27">
        <f t="shared" si="7"/>
        <v>467.43</v>
      </c>
    </row>
    <row r="496" spans="1:26">
      <c r="A496" t="s">
        <v>3155</v>
      </c>
      <c r="B496" t="s">
        <v>2593</v>
      </c>
      <c r="C496" t="s">
        <v>952</v>
      </c>
      <c r="D496" t="s">
        <v>57</v>
      </c>
      <c r="E496" t="s">
        <v>58</v>
      </c>
      <c r="F496">
        <v>1077770</v>
      </c>
      <c r="G496" s="111">
        <v>45006</v>
      </c>
      <c r="H496" t="s">
        <v>3312</v>
      </c>
      <c r="I496" t="s">
        <v>255</v>
      </c>
      <c r="J496" t="s">
        <v>249</v>
      </c>
      <c r="K496" t="s">
        <v>250</v>
      </c>
      <c r="L496" t="s">
        <v>251</v>
      </c>
      <c r="M496" t="s">
        <v>3154</v>
      </c>
      <c r="N496" t="s">
        <v>3154</v>
      </c>
      <c r="O496" s="111">
        <v>45006</v>
      </c>
      <c r="P496" t="s">
        <v>252</v>
      </c>
      <c r="Q496" t="s">
        <v>253</v>
      </c>
      <c r="R496">
        <v>45007</v>
      </c>
      <c r="S496" t="s">
        <v>254</v>
      </c>
      <c r="T496" t="s">
        <v>254</v>
      </c>
      <c r="U496" t="s">
        <v>254</v>
      </c>
      <c r="V496" t="s">
        <v>254</v>
      </c>
      <c r="W496">
        <v>0</v>
      </c>
      <c r="X496">
        <v>0</v>
      </c>
      <c r="Y496">
        <v>610</v>
      </c>
      <c r="Z496" s="27">
        <f t="shared" si="7"/>
        <v>610</v>
      </c>
    </row>
    <row r="497" spans="1:26">
      <c r="A497" t="s">
        <v>3155</v>
      </c>
      <c r="B497" t="s">
        <v>2593</v>
      </c>
      <c r="C497" t="s">
        <v>952</v>
      </c>
      <c r="D497" t="s">
        <v>57</v>
      </c>
      <c r="E497" t="s">
        <v>58</v>
      </c>
      <c r="F497">
        <v>5596746</v>
      </c>
      <c r="G497" s="111">
        <v>45002</v>
      </c>
      <c r="H497" t="s">
        <v>3313</v>
      </c>
      <c r="I497" t="s">
        <v>255</v>
      </c>
      <c r="J497" t="s">
        <v>249</v>
      </c>
      <c r="K497" t="s">
        <v>250</v>
      </c>
      <c r="L497" t="s">
        <v>251</v>
      </c>
      <c r="M497" t="s">
        <v>3154</v>
      </c>
      <c r="N497" t="s">
        <v>3154</v>
      </c>
      <c r="O497" s="111">
        <v>45002</v>
      </c>
      <c r="P497" t="s">
        <v>252</v>
      </c>
      <c r="Q497" t="s">
        <v>253</v>
      </c>
      <c r="R497" s="111">
        <v>45005</v>
      </c>
      <c r="S497" t="s">
        <v>254</v>
      </c>
      <c r="T497" t="s">
        <v>254</v>
      </c>
      <c r="U497" t="s">
        <v>254</v>
      </c>
      <c r="V497" t="s">
        <v>254</v>
      </c>
      <c r="W497">
        <v>0</v>
      </c>
      <c r="X497">
        <v>0</v>
      </c>
      <c r="Y497">
        <v>5162.75</v>
      </c>
      <c r="Z497" s="27">
        <f t="shared" si="7"/>
        <v>5162.75</v>
      </c>
    </row>
    <row r="498" spans="1:26" hidden="1">
      <c r="A498" t="s">
        <v>3155</v>
      </c>
      <c r="B498" t="s">
        <v>2593</v>
      </c>
      <c r="C498" t="s">
        <v>952</v>
      </c>
      <c r="D498" t="s">
        <v>57</v>
      </c>
      <c r="E498" t="s">
        <v>58</v>
      </c>
      <c r="F498">
        <v>7352725</v>
      </c>
      <c r="G498" s="111">
        <v>44973</v>
      </c>
      <c r="H498" t="s">
        <v>2595</v>
      </c>
      <c r="I498" t="s">
        <v>256</v>
      </c>
      <c r="J498" t="s">
        <v>249</v>
      </c>
      <c r="K498" t="s">
        <v>268</v>
      </c>
      <c r="L498" t="s">
        <v>251</v>
      </c>
      <c r="M498" t="s">
        <v>3154</v>
      </c>
      <c r="N498" t="s">
        <v>3154</v>
      </c>
      <c r="O498" s="111">
        <v>44973</v>
      </c>
      <c r="P498" t="s">
        <v>252</v>
      </c>
      <c r="Q498" t="s">
        <v>282</v>
      </c>
      <c r="R498" s="111"/>
      <c r="S498" t="s">
        <v>254</v>
      </c>
      <c r="T498" t="s">
        <v>254</v>
      </c>
      <c r="U498" t="s">
        <v>254</v>
      </c>
      <c r="V498" t="s">
        <v>254</v>
      </c>
      <c r="W498">
        <v>0</v>
      </c>
      <c r="X498">
        <v>0</v>
      </c>
      <c r="Y498">
        <v>0</v>
      </c>
      <c r="Z498" s="27">
        <f t="shared" si="7"/>
        <v>0</v>
      </c>
    </row>
    <row r="499" spans="1:26" hidden="1">
      <c r="A499" t="s">
        <v>3155</v>
      </c>
      <c r="B499" t="s">
        <v>2593</v>
      </c>
      <c r="C499" t="s">
        <v>952</v>
      </c>
      <c r="D499" t="s">
        <v>57</v>
      </c>
      <c r="E499" t="s">
        <v>58</v>
      </c>
      <c r="F499">
        <v>11529668</v>
      </c>
      <c r="G499" s="111">
        <v>44932</v>
      </c>
      <c r="H499" t="s">
        <v>1712</v>
      </c>
      <c r="I499" t="s">
        <v>255</v>
      </c>
      <c r="J499" t="s">
        <v>3154</v>
      </c>
      <c r="K499" t="s">
        <v>3154</v>
      </c>
      <c r="L499" t="s">
        <v>251</v>
      </c>
      <c r="M499" t="s">
        <v>3154</v>
      </c>
      <c r="N499" t="s">
        <v>3154</v>
      </c>
      <c r="O499" s="111">
        <v>44932</v>
      </c>
      <c r="P499" t="s">
        <v>252</v>
      </c>
      <c r="Q499" t="s">
        <v>263</v>
      </c>
      <c r="R499" s="111">
        <v>44935</v>
      </c>
      <c r="S499" t="s">
        <v>254</v>
      </c>
      <c r="T499" t="s">
        <v>254</v>
      </c>
      <c r="U499" t="s">
        <v>254</v>
      </c>
      <c r="V499" t="s">
        <v>254</v>
      </c>
      <c r="W499">
        <v>0</v>
      </c>
      <c r="X499">
        <v>0</v>
      </c>
      <c r="Y499">
        <v>0</v>
      </c>
      <c r="Z499" s="27">
        <f t="shared" si="7"/>
        <v>0</v>
      </c>
    </row>
    <row r="500" spans="1:26" hidden="1">
      <c r="A500" t="s">
        <v>3155</v>
      </c>
      <c r="B500" t="s">
        <v>2593</v>
      </c>
      <c r="C500" t="s">
        <v>952</v>
      </c>
      <c r="D500" t="s">
        <v>57</v>
      </c>
      <c r="E500" t="s">
        <v>58</v>
      </c>
      <c r="F500">
        <v>11823995</v>
      </c>
      <c r="G500" s="111">
        <v>44971</v>
      </c>
      <c r="H500" t="s">
        <v>2596</v>
      </c>
      <c r="I500" t="s">
        <v>248</v>
      </c>
      <c r="J500" t="s">
        <v>259</v>
      </c>
      <c r="K500" t="s">
        <v>268</v>
      </c>
      <c r="L500" t="s">
        <v>251</v>
      </c>
      <c r="M500" t="s">
        <v>3154</v>
      </c>
      <c r="N500" t="s">
        <v>3154</v>
      </c>
      <c r="O500" s="111">
        <v>44971</v>
      </c>
      <c r="P500" t="s">
        <v>252</v>
      </c>
      <c r="Q500" t="s">
        <v>257</v>
      </c>
      <c r="R500">
        <v>44992</v>
      </c>
      <c r="S500" t="s">
        <v>254</v>
      </c>
      <c r="T500" t="s">
        <v>254</v>
      </c>
      <c r="U500" t="s">
        <v>254</v>
      </c>
      <c r="V500" t="s">
        <v>254</v>
      </c>
      <c r="W500">
        <v>0</v>
      </c>
      <c r="X500">
        <v>0</v>
      </c>
      <c r="Y500">
        <v>0</v>
      </c>
      <c r="Z500" s="27">
        <f t="shared" si="7"/>
        <v>0</v>
      </c>
    </row>
    <row r="501" spans="1:26" hidden="1">
      <c r="A501" t="s">
        <v>3155</v>
      </c>
      <c r="B501" t="s">
        <v>2593</v>
      </c>
      <c r="C501" t="s">
        <v>952</v>
      </c>
      <c r="D501" t="s">
        <v>57</v>
      </c>
      <c r="E501" t="s">
        <v>58</v>
      </c>
      <c r="F501">
        <v>11960495</v>
      </c>
      <c r="G501" s="111">
        <v>44928</v>
      </c>
      <c r="H501" t="s">
        <v>1713</v>
      </c>
      <c r="I501" t="s">
        <v>255</v>
      </c>
      <c r="J501" t="s">
        <v>3154</v>
      </c>
      <c r="K501" t="s">
        <v>3154</v>
      </c>
      <c r="L501" t="s">
        <v>251</v>
      </c>
      <c r="M501" t="s">
        <v>3154</v>
      </c>
      <c r="N501" t="s">
        <v>3154</v>
      </c>
      <c r="O501" s="111">
        <v>44928</v>
      </c>
      <c r="P501" t="s">
        <v>252</v>
      </c>
      <c r="Q501" t="s">
        <v>263</v>
      </c>
      <c r="R501" s="111">
        <v>44929</v>
      </c>
      <c r="S501" t="s">
        <v>254</v>
      </c>
      <c r="T501" t="s">
        <v>254</v>
      </c>
      <c r="U501" t="s">
        <v>254</v>
      </c>
      <c r="V501" t="s">
        <v>254</v>
      </c>
      <c r="W501">
        <v>0</v>
      </c>
      <c r="X501">
        <v>0</v>
      </c>
      <c r="Y501">
        <v>0</v>
      </c>
      <c r="Z501" s="27">
        <f t="shared" si="7"/>
        <v>0</v>
      </c>
    </row>
    <row r="502" spans="1:26" hidden="1">
      <c r="A502" t="s">
        <v>3155</v>
      </c>
      <c r="B502" t="s">
        <v>2593</v>
      </c>
      <c r="C502" t="s">
        <v>952</v>
      </c>
      <c r="D502" t="s">
        <v>57</v>
      </c>
      <c r="E502" t="s">
        <v>58</v>
      </c>
      <c r="F502">
        <v>11964425</v>
      </c>
      <c r="G502" s="111">
        <v>44929</v>
      </c>
      <c r="H502" t="s">
        <v>1714</v>
      </c>
      <c r="I502" t="s">
        <v>255</v>
      </c>
      <c r="J502" t="s">
        <v>3154</v>
      </c>
      <c r="K502" t="s">
        <v>3154</v>
      </c>
      <c r="L502" t="s">
        <v>251</v>
      </c>
      <c r="M502" t="s">
        <v>3154</v>
      </c>
      <c r="N502" t="s">
        <v>3154</v>
      </c>
      <c r="O502" s="111">
        <v>44929</v>
      </c>
      <c r="P502" t="s">
        <v>252</v>
      </c>
      <c r="Q502" t="s">
        <v>263</v>
      </c>
      <c r="R502" s="111">
        <v>44930</v>
      </c>
      <c r="S502" t="s">
        <v>254</v>
      </c>
      <c r="T502" t="s">
        <v>254</v>
      </c>
      <c r="U502" t="s">
        <v>254</v>
      </c>
      <c r="V502" t="s">
        <v>254</v>
      </c>
      <c r="W502">
        <v>3985.68</v>
      </c>
      <c r="X502">
        <v>0</v>
      </c>
      <c r="Y502">
        <v>0</v>
      </c>
      <c r="Z502" s="27">
        <f t="shared" si="7"/>
        <v>3985.68</v>
      </c>
    </row>
    <row r="503" spans="1:26" hidden="1">
      <c r="A503" t="s">
        <v>3155</v>
      </c>
      <c r="B503" t="s">
        <v>2593</v>
      </c>
      <c r="C503" t="s">
        <v>952</v>
      </c>
      <c r="D503" t="s">
        <v>57</v>
      </c>
      <c r="E503" t="s">
        <v>58</v>
      </c>
      <c r="F503">
        <v>11964751</v>
      </c>
      <c r="G503" s="111">
        <v>44929</v>
      </c>
      <c r="H503" t="s">
        <v>1715</v>
      </c>
      <c r="I503" t="s">
        <v>255</v>
      </c>
      <c r="J503" t="s">
        <v>249</v>
      </c>
      <c r="K503" t="s">
        <v>250</v>
      </c>
      <c r="L503" t="s">
        <v>251</v>
      </c>
      <c r="M503" t="s">
        <v>3154</v>
      </c>
      <c r="N503" t="s">
        <v>3154</v>
      </c>
      <c r="O503" s="111">
        <v>44929</v>
      </c>
      <c r="P503" t="s">
        <v>252</v>
      </c>
      <c r="Q503" t="s">
        <v>282</v>
      </c>
      <c r="R503" s="111">
        <v>44930</v>
      </c>
      <c r="S503" t="s">
        <v>254</v>
      </c>
      <c r="T503" t="s">
        <v>254</v>
      </c>
      <c r="U503" t="s">
        <v>254</v>
      </c>
      <c r="V503" t="s">
        <v>254</v>
      </c>
      <c r="W503">
        <v>15</v>
      </c>
      <c r="X503">
        <v>0</v>
      </c>
      <c r="Y503">
        <v>0</v>
      </c>
      <c r="Z503" s="27">
        <f t="shared" si="7"/>
        <v>15</v>
      </c>
    </row>
    <row r="504" spans="1:26" hidden="1">
      <c r="A504" t="s">
        <v>3155</v>
      </c>
      <c r="B504" t="s">
        <v>2593</v>
      </c>
      <c r="C504" t="s">
        <v>952</v>
      </c>
      <c r="D504" t="s">
        <v>57</v>
      </c>
      <c r="E504" t="s">
        <v>58</v>
      </c>
      <c r="F504">
        <v>11965308</v>
      </c>
      <c r="G504" s="111">
        <v>44929</v>
      </c>
      <c r="H504" t="s">
        <v>1716</v>
      </c>
      <c r="I504" t="s">
        <v>255</v>
      </c>
      <c r="J504" t="s">
        <v>249</v>
      </c>
      <c r="K504" t="s">
        <v>250</v>
      </c>
      <c r="L504" t="s">
        <v>251</v>
      </c>
      <c r="M504" t="s">
        <v>3154</v>
      </c>
      <c r="N504" t="s">
        <v>3154</v>
      </c>
      <c r="O504" s="111">
        <v>44929</v>
      </c>
      <c r="P504" t="s">
        <v>252</v>
      </c>
      <c r="Q504" t="s">
        <v>282</v>
      </c>
      <c r="R504" s="111">
        <v>44930</v>
      </c>
      <c r="S504" t="s">
        <v>254</v>
      </c>
      <c r="T504" t="s">
        <v>254</v>
      </c>
      <c r="U504" t="s">
        <v>254</v>
      </c>
      <c r="V504" t="s">
        <v>254</v>
      </c>
      <c r="W504">
        <v>1</v>
      </c>
      <c r="X504">
        <v>0</v>
      </c>
      <c r="Y504">
        <v>0</v>
      </c>
      <c r="Z504" s="27">
        <f t="shared" si="7"/>
        <v>1</v>
      </c>
    </row>
    <row r="505" spans="1:26" hidden="1">
      <c r="A505" t="s">
        <v>3155</v>
      </c>
      <c r="B505" t="s">
        <v>2593</v>
      </c>
      <c r="C505" t="s">
        <v>952</v>
      </c>
      <c r="D505" t="s">
        <v>57</v>
      </c>
      <c r="E505" t="s">
        <v>58</v>
      </c>
      <c r="F505">
        <v>11965863</v>
      </c>
      <c r="G505" s="111">
        <v>44929</v>
      </c>
      <c r="H505" t="s">
        <v>1717</v>
      </c>
      <c r="I505" t="s">
        <v>255</v>
      </c>
      <c r="J505" t="s">
        <v>3154</v>
      </c>
      <c r="K505" t="s">
        <v>3154</v>
      </c>
      <c r="L505" t="s">
        <v>251</v>
      </c>
      <c r="M505" t="s">
        <v>3154</v>
      </c>
      <c r="N505" t="s">
        <v>3154</v>
      </c>
      <c r="O505" s="111">
        <v>44930</v>
      </c>
      <c r="P505" t="s">
        <v>252</v>
      </c>
      <c r="Q505" t="s">
        <v>263</v>
      </c>
      <c r="R505" s="111">
        <v>44931</v>
      </c>
      <c r="S505" t="s">
        <v>254</v>
      </c>
      <c r="T505" t="s">
        <v>254</v>
      </c>
      <c r="U505" t="s">
        <v>254</v>
      </c>
      <c r="V505" t="s">
        <v>254</v>
      </c>
      <c r="W505">
        <v>1351.15</v>
      </c>
      <c r="X505">
        <v>0</v>
      </c>
      <c r="Y505">
        <v>0</v>
      </c>
      <c r="Z505" s="27">
        <f t="shared" si="7"/>
        <v>1351.15</v>
      </c>
    </row>
    <row r="506" spans="1:26" hidden="1">
      <c r="A506" t="s">
        <v>3155</v>
      </c>
      <c r="B506" t="s">
        <v>2593</v>
      </c>
      <c r="C506" t="s">
        <v>952</v>
      </c>
      <c r="D506" t="s">
        <v>57</v>
      </c>
      <c r="E506" t="s">
        <v>58</v>
      </c>
      <c r="F506">
        <v>11969023</v>
      </c>
      <c r="G506" s="111">
        <v>44930</v>
      </c>
      <c r="H506" t="s">
        <v>1718</v>
      </c>
      <c r="I506" t="s">
        <v>255</v>
      </c>
      <c r="J506" t="s">
        <v>249</v>
      </c>
      <c r="K506" t="s">
        <v>250</v>
      </c>
      <c r="L506" t="s">
        <v>251</v>
      </c>
      <c r="M506" t="s">
        <v>3154</v>
      </c>
      <c r="N506" t="s">
        <v>3154</v>
      </c>
      <c r="O506" s="111">
        <v>44930</v>
      </c>
      <c r="P506" t="s">
        <v>252</v>
      </c>
      <c r="Q506" t="s">
        <v>282</v>
      </c>
      <c r="R506" s="111">
        <v>44931</v>
      </c>
      <c r="S506" t="s">
        <v>254</v>
      </c>
      <c r="T506" t="s">
        <v>254</v>
      </c>
      <c r="U506" t="s">
        <v>254</v>
      </c>
      <c r="V506" t="s">
        <v>254</v>
      </c>
      <c r="W506">
        <v>1026</v>
      </c>
      <c r="X506">
        <v>0</v>
      </c>
      <c r="Y506">
        <v>0</v>
      </c>
      <c r="Z506" s="27">
        <f t="shared" si="7"/>
        <v>1026</v>
      </c>
    </row>
    <row r="507" spans="1:26" hidden="1">
      <c r="A507" t="s">
        <v>3155</v>
      </c>
      <c r="B507" t="s">
        <v>2593</v>
      </c>
      <c r="C507" t="s">
        <v>952</v>
      </c>
      <c r="D507" t="s">
        <v>57</v>
      </c>
      <c r="E507" t="s">
        <v>58</v>
      </c>
      <c r="F507">
        <v>11973114</v>
      </c>
      <c r="G507" s="111">
        <v>44931</v>
      </c>
      <c r="H507" t="s">
        <v>1719</v>
      </c>
      <c r="I507" t="s">
        <v>255</v>
      </c>
      <c r="J507" t="s">
        <v>3154</v>
      </c>
      <c r="K507" t="s">
        <v>3154</v>
      </c>
      <c r="L507" t="s">
        <v>251</v>
      </c>
      <c r="M507" t="s">
        <v>3154</v>
      </c>
      <c r="N507" t="s">
        <v>3154</v>
      </c>
      <c r="O507" s="111">
        <v>44931</v>
      </c>
      <c r="P507" t="s">
        <v>252</v>
      </c>
      <c r="Q507" t="s">
        <v>263</v>
      </c>
      <c r="R507" s="111">
        <v>44933</v>
      </c>
      <c r="S507" t="s">
        <v>254</v>
      </c>
      <c r="T507" t="s">
        <v>254</v>
      </c>
      <c r="U507" t="s">
        <v>254</v>
      </c>
      <c r="V507" t="s">
        <v>254</v>
      </c>
      <c r="W507">
        <v>38046.76</v>
      </c>
      <c r="X507">
        <v>0</v>
      </c>
      <c r="Y507">
        <v>0</v>
      </c>
      <c r="Z507" s="27">
        <f t="shared" si="7"/>
        <v>38046.76</v>
      </c>
    </row>
    <row r="508" spans="1:26" hidden="1">
      <c r="A508" t="s">
        <v>3155</v>
      </c>
      <c r="B508" t="s">
        <v>2593</v>
      </c>
      <c r="C508" t="s">
        <v>952</v>
      </c>
      <c r="D508" t="s">
        <v>57</v>
      </c>
      <c r="E508" t="s">
        <v>58</v>
      </c>
      <c r="F508">
        <v>11978264</v>
      </c>
      <c r="G508" s="111">
        <v>44932</v>
      </c>
      <c r="H508" t="s">
        <v>1720</v>
      </c>
      <c r="I508" t="s">
        <v>248</v>
      </c>
      <c r="J508" t="s">
        <v>249</v>
      </c>
      <c r="K508" t="s">
        <v>268</v>
      </c>
      <c r="L508" t="s">
        <v>251</v>
      </c>
      <c r="M508" t="s">
        <v>3154</v>
      </c>
      <c r="N508" t="s">
        <v>3154</v>
      </c>
      <c r="O508" s="111">
        <v>44932</v>
      </c>
      <c r="P508" t="s">
        <v>252</v>
      </c>
      <c r="Q508" t="s">
        <v>253</v>
      </c>
      <c r="R508" s="111">
        <v>44935</v>
      </c>
      <c r="S508" t="s">
        <v>254</v>
      </c>
      <c r="T508" t="s">
        <v>254</v>
      </c>
      <c r="U508" t="s">
        <v>254</v>
      </c>
      <c r="V508" t="s">
        <v>254</v>
      </c>
      <c r="W508">
        <v>62417.2</v>
      </c>
      <c r="X508">
        <v>224622.07</v>
      </c>
      <c r="Y508">
        <v>280287.42</v>
      </c>
      <c r="Z508" s="27">
        <f t="shared" si="7"/>
        <v>567326.68999999994</v>
      </c>
    </row>
    <row r="509" spans="1:26" hidden="1">
      <c r="A509" t="s">
        <v>3155</v>
      </c>
      <c r="B509" t="s">
        <v>2593</v>
      </c>
      <c r="C509" t="s">
        <v>952</v>
      </c>
      <c r="D509" t="s">
        <v>57</v>
      </c>
      <c r="E509" t="s">
        <v>58</v>
      </c>
      <c r="F509">
        <v>11978854</v>
      </c>
      <c r="G509" s="111">
        <v>44932</v>
      </c>
      <c r="H509" t="s">
        <v>1721</v>
      </c>
      <c r="I509" t="s">
        <v>255</v>
      </c>
      <c r="J509" t="s">
        <v>249</v>
      </c>
      <c r="K509" t="s">
        <v>268</v>
      </c>
      <c r="L509" t="s">
        <v>251</v>
      </c>
      <c r="M509" t="s">
        <v>3154</v>
      </c>
      <c r="N509" t="s">
        <v>3154</v>
      </c>
      <c r="O509" s="111">
        <v>44932</v>
      </c>
      <c r="P509" t="s">
        <v>252</v>
      </c>
      <c r="Q509" t="s">
        <v>257</v>
      </c>
      <c r="R509" s="111">
        <v>44935</v>
      </c>
      <c r="S509" t="s">
        <v>254</v>
      </c>
      <c r="T509" t="s">
        <v>254</v>
      </c>
      <c r="U509" t="s">
        <v>254</v>
      </c>
      <c r="V509" t="s">
        <v>254</v>
      </c>
      <c r="W509">
        <v>0</v>
      </c>
      <c r="X509">
        <v>0</v>
      </c>
      <c r="Y509">
        <v>0</v>
      </c>
      <c r="Z509" s="27">
        <f t="shared" si="7"/>
        <v>0</v>
      </c>
    </row>
    <row r="510" spans="1:26">
      <c r="A510" t="s">
        <v>3155</v>
      </c>
      <c r="B510" t="s">
        <v>2593</v>
      </c>
      <c r="C510" t="s">
        <v>952</v>
      </c>
      <c r="D510" t="s">
        <v>57</v>
      </c>
      <c r="E510" t="s">
        <v>58</v>
      </c>
      <c r="F510">
        <v>11997360</v>
      </c>
      <c r="G510" s="111">
        <v>45012</v>
      </c>
      <c r="H510" t="s">
        <v>3314</v>
      </c>
      <c r="I510" t="s">
        <v>271</v>
      </c>
      <c r="J510" t="s">
        <v>249</v>
      </c>
      <c r="K510" t="s">
        <v>250</v>
      </c>
      <c r="L510" t="s">
        <v>251</v>
      </c>
      <c r="M510" t="s">
        <v>3154</v>
      </c>
      <c r="N510" t="s">
        <v>3154</v>
      </c>
      <c r="O510" s="111">
        <v>45012</v>
      </c>
      <c r="P510" t="s">
        <v>252</v>
      </c>
      <c r="Q510" t="s">
        <v>253</v>
      </c>
      <c r="R510" s="111">
        <v>45013</v>
      </c>
      <c r="S510" t="s">
        <v>254</v>
      </c>
      <c r="T510" t="s">
        <v>254</v>
      </c>
      <c r="U510" t="s">
        <v>254</v>
      </c>
      <c r="V510" t="s">
        <v>254</v>
      </c>
      <c r="W510">
        <v>0</v>
      </c>
      <c r="X510">
        <v>0</v>
      </c>
      <c r="Y510">
        <v>2007.5</v>
      </c>
      <c r="Z510" s="27">
        <f t="shared" si="7"/>
        <v>2007.5</v>
      </c>
    </row>
    <row r="511" spans="1:26" hidden="1">
      <c r="A511" t="s">
        <v>3155</v>
      </c>
      <c r="B511" t="s">
        <v>2593</v>
      </c>
      <c r="C511" t="s">
        <v>952</v>
      </c>
      <c r="D511" t="s">
        <v>57</v>
      </c>
      <c r="E511" t="s">
        <v>58</v>
      </c>
      <c r="F511">
        <v>12043198</v>
      </c>
      <c r="G511" s="111">
        <v>44951</v>
      </c>
      <c r="H511" t="s">
        <v>2597</v>
      </c>
      <c r="I511" t="s">
        <v>255</v>
      </c>
      <c r="J511" t="s">
        <v>249</v>
      </c>
      <c r="K511" t="s">
        <v>250</v>
      </c>
      <c r="L511" t="s">
        <v>251</v>
      </c>
      <c r="M511" t="s">
        <v>3154</v>
      </c>
      <c r="N511" t="s">
        <v>3154</v>
      </c>
      <c r="O511" s="111">
        <v>44958</v>
      </c>
      <c r="P511" t="s">
        <v>252</v>
      </c>
      <c r="Q511" t="s">
        <v>253</v>
      </c>
      <c r="R511">
        <v>44959</v>
      </c>
      <c r="S511" t="s">
        <v>254</v>
      </c>
      <c r="T511" t="s">
        <v>254</v>
      </c>
      <c r="U511" t="s">
        <v>254</v>
      </c>
      <c r="V511" t="s">
        <v>254</v>
      </c>
      <c r="W511">
        <v>0</v>
      </c>
      <c r="X511">
        <v>3723.6</v>
      </c>
      <c r="Y511">
        <v>7140.37</v>
      </c>
      <c r="Z511" s="27">
        <f t="shared" si="7"/>
        <v>10863.97</v>
      </c>
    </row>
    <row r="512" spans="1:26" hidden="1">
      <c r="A512" t="s">
        <v>3155</v>
      </c>
      <c r="B512" t="s">
        <v>2593</v>
      </c>
      <c r="C512" t="s">
        <v>952</v>
      </c>
      <c r="D512" t="s">
        <v>57</v>
      </c>
      <c r="E512" t="s">
        <v>58</v>
      </c>
      <c r="F512">
        <v>12078060</v>
      </c>
      <c r="G512" s="111">
        <v>44958</v>
      </c>
      <c r="H512" t="s">
        <v>2598</v>
      </c>
      <c r="I512" t="s">
        <v>255</v>
      </c>
      <c r="J512" t="s">
        <v>249</v>
      </c>
      <c r="K512" t="s">
        <v>250</v>
      </c>
      <c r="L512" t="s">
        <v>251</v>
      </c>
      <c r="M512" t="s">
        <v>3154</v>
      </c>
      <c r="N512" t="s">
        <v>3154</v>
      </c>
      <c r="O512" s="111">
        <v>44958</v>
      </c>
      <c r="P512" t="s">
        <v>252</v>
      </c>
      <c r="Q512" t="s">
        <v>257</v>
      </c>
      <c r="R512">
        <v>44959</v>
      </c>
      <c r="S512" t="s">
        <v>254</v>
      </c>
      <c r="T512" t="s">
        <v>254</v>
      </c>
      <c r="U512" t="s">
        <v>254</v>
      </c>
      <c r="V512" t="s">
        <v>254</v>
      </c>
      <c r="W512">
        <v>0</v>
      </c>
      <c r="X512">
        <v>0</v>
      </c>
      <c r="Y512">
        <v>0</v>
      </c>
      <c r="Z512" s="27">
        <f t="shared" si="7"/>
        <v>0</v>
      </c>
    </row>
    <row r="513" spans="1:26" hidden="1">
      <c r="A513" t="s">
        <v>3155</v>
      </c>
      <c r="B513" t="s">
        <v>2593</v>
      </c>
      <c r="C513" t="s">
        <v>952</v>
      </c>
      <c r="D513" t="s">
        <v>57</v>
      </c>
      <c r="E513" t="s">
        <v>58</v>
      </c>
      <c r="F513">
        <v>12084706</v>
      </c>
      <c r="G513" s="111">
        <v>44974</v>
      </c>
      <c r="H513" t="s">
        <v>2599</v>
      </c>
      <c r="I513" t="s">
        <v>255</v>
      </c>
      <c r="J513" t="s">
        <v>3154</v>
      </c>
      <c r="K513" t="s">
        <v>3154</v>
      </c>
      <c r="L513" t="s">
        <v>251</v>
      </c>
      <c r="M513" t="s">
        <v>3154</v>
      </c>
      <c r="N513" t="s">
        <v>3154</v>
      </c>
      <c r="O513" s="111">
        <v>44974</v>
      </c>
      <c r="P513" t="s">
        <v>252</v>
      </c>
      <c r="Q513" t="s">
        <v>263</v>
      </c>
      <c r="R513" s="111">
        <v>44979</v>
      </c>
      <c r="S513" t="s">
        <v>254</v>
      </c>
      <c r="T513" t="s">
        <v>254</v>
      </c>
      <c r="U513" t="s">
        <v>254</v>
      </c>
      <c r="V513" t="s">
        <v>254</v>
      </c>
      <c r="W513">
        <v>0</v>
      </c>
      <c r="X513">
        <v>0</v>
      </c>
      <c r="Y513">
        <v>0</v>
      </c>
      <c r="Z513" s="27">
        <f t="shared" si="7"/>
        <v>0</v>
      </c>
    </row>
    <row r="514" spans="1:26" hidden="1">
      <c r="A514" t="s">
        <v>3155</v>
      </c>
      <c r="B514" t="s">
        <v>2593</v>
      </c>
      <c r="C514" t="s">
        <v>952</v>
      </c>
      <c r="D514" t="s">
        <v>57</v>
      </c>
      <c r="E514" t="s">
        <v>58</v>
      </c>
      <c r="F514">
        <v>12110472</v>
      </c>
      <c r="G514" s="111">
        <v>44966</v>
      </c>
      <c r="H514" t="s">
        <v>2600</v>
      </c>
      <c r="I514" t="s">
        <v>248</v>
      </c>
      <c r="J514" t="s">
        <v>259</v>
      </c>
      <c r="K514" t="s">
        <v>250</v>
      </c>
      <c r="L514" t="s">
        <v>251</v>
      </c>
      <c r="M514" t="s">
        <v>3154</v>
      </c>
      <c r="N514" t="s">
        <v>3154</v>
      </c>
      <c r="O514" s="111">
        <v>44966</v>
      </c>
      <c r="P514" t="s">
        <v>252</v>
      </c>
      <c r="Q514" t="s">
        <v>257</v>
      </c>
      <c r="R514" s="111">
        <v>44979</v>
      </c>
      <c r="S514" t="s">
        <v>254</v>
      </c>
      <c r="T514" t="s">
        <v>254</v>
      </c>
      <c r="U514" t="s">
        <v>254</v>
      </c>
      <c r="V514" t="s">
        <v>254</v>
      </c>
      <c r="W514">
        <v>0</v>
      </c>
      <c r="X514">
        <v>0</v>
      </c>
      <c r="Y514">
        <v>0</v>
      </c>
      <c r="Z514" s="27">
        <f t="shared" si="7"/>
        <v>0</v>
      </c>
    </row>
    <row r="515" spans="1:26" hidden="1">
      <c r="A515" t="s">
        <v>3155</v>
      </c>
      <c r="B515" t="s">
        <v>2593</v>
      </c>
      <c r="C515" t="s">
        <v>952</v>
      </c>
      <c r="D515" t="s">
        <v>57</v>
      </c>
      <c r="E515" t="s">
        <v>58</v>
      </c>
      <c r="F515">
        <v>12110875</v>
      </c>
      <c r="G515" s="111">
        <v>44966</v>
      </c>
      <c r="H515" t="s">
        <v>2601</v>
      </c>
      <c r="I515" t="s">
        <v>248</v>
      </c>
      <c r="J515" t="s">
        <v>259</v>
      </c>
      <c r="K515" t="s">
        <v>250</v>
      </c>
      <c r="L515" t="s">
        <v>251</v>
      </c>
      <c r="M515" t="s">
        <v>3154</v>
      </c>
      <c r="N515" t="s">
        <v>3154</v>
      </c>
      <c r="O515" s="111">
        <v>44966</v>
      </c>
      <c r="P515" t="s">
        <v>252</v>
      </c>
      <c r="Q515" t="s">
        <v>282</v>
      </c>
      <c r="R515" s="111">
        <v>44971</v>
      </c>
      <c r="S515" t="s">
        <v>254</v>
      </c>
      <c r="T515" t="s">
        <v>254</v>
      </c>
      <c r="U515" t="s">
        <v>254</v>
      </c>
      <c r="V515" t="s">
        <v>254</v>
      </c>
      <c r="W515">
        <v>0</v>
      </c>
      <c r="X515">
        <v>980</v>
      </c>
      <c r="Y515">
        <v>0</v>
      </c>
      <c r="Z515" s="27">
        <f t="shared" ref="Z515:Z578" si="8">SUM(W515:Y515)</f>
        <v>980</v>
      </c>
    </row>
    <row r="516" spans="1:26" hidden="1">
      <c r="A516" t="s">
        <v>3155</v>
      </c>
      <c r="B516" t="s">
        <v>2593</v>
      </c>
      <c r="C516" t="s">
        <v>952</v>
      </c>
      <c r="D516" t="s">
        <v>57</v>
      </c>
      <c r="E516" t="s">
        <v>58</v>
      </c>
      <c r="F516">
        <v>12111707</v>
      </c>
      <c r="G516" s="111">
        <v>44966</v>
      </c>
      <c r="H516" t="s">
        <v>2602</v>
      </c>
      <c r="I516" t="s">
        <v>260</v>
      </c>
      <c r="J516" t="s">
        <v>3154</v>
      </c>
      <c r="K516" t="s">
        <v>3154</v>
      </c>
      <c r="L516" t="s">
        <v>251</v>
      </c>
      <c r="M516" t="s">
        <v>3154</v>
      </c>
      <c r="N516" t="s">
        <v>3154</v>
      </c>
      <c r="O516" s="111">
        <v>44966</v>
      </c>
      <c r="P516" t="s">
        <v>252</v>
      </c>
      <c r="Q516" t="s">
        <v>257</v>
      </c>
      <c r="R516" s="111"/>
      <c r="S516" t="s">
        <v>254</v>
      </c>
      <c r="T516" t="s">
        <v>254</v>
      </c>
      <c r="U516" t="s">
        <v>254</v>
      </c>
      <c r="V516" t="s">
        <v>254</v>
      </c>
      <c r="W516">
        <v>0</v>
      </c>
      <c r="X516">
        <v>0</v>
      </c>
      <c r="Y516">
        <v>0</v>
      </c>
      <c r="Z516" s="27">
        <f t="shared" si="8"/>
        <v>0</v>
      </c>
    </row>
    <row r="517" spans="1:26" hidden="1">
      <c r="A517" t="s">
        <v>3155</v>
      </c>
      <c r="B517" t="s">
        <v>2593</v>
      </c>
      <c r="C517" t="s">
        <v>952</v>
      </c>
      <c r="D517" t="s">
        <v>57</v>
      </c>
      <c r="E517" t="s">
        <v>58</v>
      </c>
      <c r="F517">
        <v>12126133</v>
      </c>
      <c r="G517" s="111">
        <v>44971</v>
      </c>
      <c r="H517" t="s">
        <v>2603</v>
      </c>
      <c r="I517" t="s">
        <v>248</v>
      </c>
      <c r="J517" t="s">
        <v>259</v>
      </c>
      <c r="K517" t="s">
        <v>250</v>
      </c>
      <c r="L517" t="s">
        <v>251</v>
      </c>
      <c r="M517" t="s">
        <v>3154</v>
      </c>
      <c r="N517" t="s">
        <v>3154</v>
      </c>
      <c r="O517" s="111">
        <v>44971</v>
      </c>
      <c r="P517" t="s">
        <v>252</v>
      </c>
      <c r="Q517" t="s">
        <v>253</v>
      </c>
      <c r="R517" s="111">
        <v>44979</v>
      </c>
      <c r="S517" t="s">
        <v>254</v>
      </c>
      <c r="T517" t="s">
        <v>254</v>
      </c>
      <c r="U517" t="s">
        <v>254</v>
      </c>
      <c r="V517" t="s">
        <v>254</v>
      </c>
      <c r="W517">
        <v>0</v>
      </c>
      <c r="X517">
        <v>155</v>
      </c>
      <c r="Y517">
        <v>665</v>
      </c>
      <c r="Z517" s="27">
        <f t="shared" si="8"/>
        <v>820</v>
      </c>
    </row>
    <row r="518" spans="1:26" hidden="1">
      <c r="A518" t="s">
        <v>3155</v>
      </c>
      <c r="B518" t="s">
        <v>2593</v>
      </c>
      <c r="C518" t="s">
        <v>952</v>
      </c>
      <c r="D518" t="s">
        <v>57</v>
      </c>
      <c r="E518" t="s">
        <v>58</v>
      </c>
      <c r="F518">
        <v>12126551</v>
      </c>
      <c r="G518" s="111">
        <v>44971</v>
      </c>
      <c r="H518" t="s">
        <v>2604</v>
      </c>
      <c r="I518" t="s">
        <v>248</v>
      </c>
      <c r="J518" t="s">
        <v>259</v>
      </c>
      <c r="K518" t="s">
        <v>250</v>
      </c>
      <c r="L518" t="s">
        <v>251</v>
      </c>
      <c r="M518" t="s">
        <v>3154</v>
      </c>
      <c r="N518" t="s">
        <v>3154</v>
      </c>
      <c r="O518" s="111">
        <v>44971</v>
      </c>
      <c r="P518" t="s">
        <v>252</v>
      </c>
      <c r="Q518" t="s">
        <v>253</v>
      </c>
      <c r="R518" s="111">
        <v>44972</v>
      </c>
      <c r="S518" t="s">
        <v>254</v>
      </c>
      <c r="T518" t="s">
        <v>254</v>
      </c>
      <c r="U518" t="s">
        <v>254</v>
      </c>
      <c r="V518" t="s">
        <v>254</v>
      </c>
      <c r="W518">
        <v>0</v>
      </c>
      <c r="X518">
        <v>974.1</v>
      </c>
      <c r="Y518">
        <v>438</v>
      </c>
      <c r="Z518" s="27">
        <f t="shared" si="8"/>
        <v>1412.1</v>
      </c>
    </row>
    <row r="519" spans="1:26" hidden="1">
      <c r="A519" t="s">
        <v>3155</v>
      </c>
      <c r="B519" t="s">
        <v>2593</v>
      </c>
      <c r="C519" t="s">
        <v>952</v>
      </c>
      <c r="D519" t="s">
        <v>57</v>
      </c>
      <c r="E519" t="s">
        <v>58</v>
      </c>
      <c r="F519">
        <v>12127057</v>
      </c>
      <c r="G519" s="111">
        <v>44971</v>
      </c>
      <c r="H519" t="s">
        <v>2605</v>
      </c>
      <c r="I519" t="s">
        <v>248</v>
      </c>
      <c r="J519" t="s">
        <v>259</v>
      </c>
      <c r="K519" t="s">
        <v>250</v>
      </c>
      <c r="L519" t="s">
        <v>251</v>
      </c>
      <c r="M519" t="s">
        <v>3154</v>
      </c>
      <c r="N519" t="s">
        <v>3154</v>
      </c>
      <c r="O519" s="111">
        <v>44971</v>
      </c>
      <c r="P519" t="s">
        <v>252</v>
      </c>
      <c r="Q519" t="s">
        <v>253</v>
      </c>
      <c r="R519" s="111">
        <v>44992</v>
      </c>
      <c r="S519" t="s">
        <v>254</v>
      </c>
      <c r="T519" t="s">
        <v>254</v>
      </c>
      <c r="U519" t="s">
        <v>254</v>
      </c>
      <c r="V519" t="s">
        <v>254</v>
      </c>
      <c r="W519">
        <v>0</v>
      </c>
      <c r="X519">
        <v>0</v>
      </c>
      <c r="Y519">
        <v>1880.1</v>
      </c>
      <c r="Z519" s="27">
        <f t="shared" si="8"/>
        <v>1880.1</v>
      </c>
    </row>
    <row r="520" spans="1:26">
      <c r="A520" t="s">
        <v>3155</v>
      </c>
      <c r="B520" t="s">
        <v>2593</v>
      </c>
      <c r="C520" t="s">
        <v>952</v>
      </c>
      <c r="D520" t="s">
        <v>57</v>
      </c>
      <c r="E520" t="s">
        <v>58</v>
      </c>
      <c r="F520">
        <v>12172410</v>
      </c>
      <c r="G520" s="111">
        <v>44987</v>
      </c>
      <c r="H520" t="s">
        <v>3315</v>
      </c>
      <c r="I520" t="s">
        <v>255</v>
      </c>
      <c r="J520" t="s">
        <v>249</v>
      </c>
      <c r="K520" t="s">
        <v>268</v>
      </c>
      <c r="L520" t="s">
        <v>251</v>
      </c>
      <c r="M520" t="s">
        <v>3154</v>
      </c>
      <c r="N520" t="s">
        <v>3154</v>
      </c>
      <c r="O520" s="111">
        <v>44987</v>
      </c>
      <c r="P520" t="s">
        <v>252</v>
      </c>
      <c r="Q520" t="s">
        <v>253</v>
      </c>
      <c r="R520" s="111">
        <v>44988</v>
      </c>
      <c r="S520" t="s">
        <v>254</v>
      </c>
      <c r="T520" t="s">
        <v>254</v>
      </c>
      <c r="U520" t="s">
        <v>254</v>
      </c>
      <c r="V520" t="s">
        <v>254</v>
      </c>
      <c r="W520">
        <v>0</v>
      </c>
      <c r="X520">
        <v>0</v>
      </c>
      <c r="Y520">
        <v>20015.45</v>
      </c>
      <c r="Z520" s="27">
        <f t="shared" si="8"/>
        <v>20015.45</v>
      </c>
    </row>
    <row r="521" spans="1:26">
      <c r="A521" t="s">
        <v>3155</v>
      </c>
      <c r="B521" t="s">
        <v>2593</v>
      </c>
      <c r="C521" t="s">
        <v>952</v>
      </c>
      <c r="D521" t="s">
        <v>57</v>
      </c>
      <c r="E521" t="s">
        <v>58</v>
      </c>
      <c r="F521">
        <v>12189892</v>
      </c>
      <c r="G521" s="111">
        <v>44987</v>
      </c>
      <c r="H521" t="s">
        <v>3316</v>
      </c>
      <c r="I521" t="s">
        <v>255</v>
      </c>
      <c r="J521" t="s">
        <v>249</v>
      </c>
      <c r="K521" t="s">
        <v>268</v>
      </c>
      <c r="L521" t="s">
        <v>251</v>
      </c>
      <c r="M521" t="s">
        <v>3154</v>
      </c>
      <c r="N521" t="s">
        <v>3154</v>
      </c>
      <c r="O521" s="111">
        <v>44987</v>
      </c>
      <c r="P521" t="s">
        <v>252</v>
      </c>
      <c r="Q521" t="s">
        <v>253</v>
      </c>
      <c r="R521">
        <v>44988</v>
      </c>
      <c r="S521" t="s">
        <v>254</v>
      </c>
      <c r="T521" t="s">
        <v>254</v>
      </c>
      <c r="U521" t="s">
        <v>254</v>
      </c>
      <c r="V521" t="s">
        <v>254</v>
      </c>
      <c r="W521">
        <v>0</v>
      </c>
      <c r="X521">
        <v>0</v>
      </c>
      <c r="Y521">
        <v>9087.1</v>
      </c>
      <c r="Z521" s="27">
        <f t="shared" si="8"/>
        <v>9087.1</v>
      </c>
    </row>
    <row r="522" spans="1:26">
      <c r="A522" t="s">
        <v>3155</v>
      </c>
      <c r="B522" t="s">
        <v>2593</v>
      </c>
      <c r="C522" t="s">
        <v>952</v>
      </c>
      <c r="D522" t="s">
        <v>57</v>
      </c>
      <c r="E522" t="s">
        <v>58</v>
      </c>
      <c r="F522">
        <v>12190005</v>
      </c>
      <c r="G522" s="111">
        <v>44987</v>
      </c>
      <c r="H522" t="s">
        <v>3317</v>
      </c>
      <c r="I522" t="s">
        <v>255</v>
      </c>
      <c r="J522" t="s">
        <v>249</v>
      </c>
      <c r="K522" t="s">
        <v>250</v>
      </c>
      <c r="L522" t="s">
        <v>251</v>
      </c>
      <c r="M522" t="s">
        <v>3154</v>
      </c>
      <c r="N522" t="s">
        <v>3154</v>
      </c>
      <c r="O522" s="111">
        <v>44987</v>
      </c>
      <c r="P522" t="s">
        <v>252</v>
      </c>
      <c r="Q522" t="s">
        <v>253</v>
      </c>
      <c r="R522" s="111">
        <v>44988</v>
      </c>
      <c r="S522" t="s">
        <v>254</v>
      </c>
      <c r="T522" t="s">
        <v>254</v>
      </c>
      <c r="U522" t="s">
        <v>254</v>
      </c>
      <c r="V522" t="s">
        <v>254</v>
      </c>
      <c r="W522">
        <v>0</v>
      </c>
      <c r="X522">
        <v>0</v>
      </c>
      <c r="Y522">
        <v>5271</v>
      </c>
      <c r="Z522" s="27">
        <f t="shared" si="8"/>
        <v>5271</v>
      </c>
    </row>
    <row r="523" spans="1:26">
      <c r="A523" t="s">
        <v>3155</v>
      </c>
      <c r="B523" t="s">
        <v>2593</v>
      </c>
      <c r="C523" t="s">
        <v>952</v>
      </c>
      <c r="D523" t="s">
        <v>57</v>
      </c>
      <c r="E523" t="s">
        <v>58</v>
      </c>
      <c r="F523">
        <v>12190707</v>
      </c>
      <c r="G523" s="111">
        <v>44987</v>
      </c>
      <c r="H523" t="s">
        <v>3318</v>
      </c>
      <c r="I523" t="s">
        <v>260</v>
      </c>
      <c r="J523" t="s">
        <v>3154</v>
      </c>
      <c r="K523" t="s">
        <v>3154</v>
      </c>
      <c r="L523" t="s">
        <v>251</v>
      </c>
      <c r="M523" t="s">
        <v>3154</v>
      </c>
      <c r="N523" t="s">
        <v>3154</v>
      </c>
      <c r="O523" s="111">
        <v>44987</v>
      </c>
      <c r="P523" t="s">
        <v>252</v>
      </c>
      <c r="Q523" t="s">
        <v>263</v>
      </c>
      <c r="R523" s="111">
        <v>44988</v>
      </c>
      <c r="S523" t="s">
        <v>254</v>
      </c>
      <c r="T523" t="s">
        <v>254</v>
      </c>
      <c r="U523" t="s">
        <v>254</v>
      </c>
      <c r="V523" t="s">
        <v>254</v>
      </c>
      <c r="W523">
        <v>0</v>
      </c>
      <c r="X523">
        <v>0</v>
      </c>
      <c r="Y523">
        <v>0</v>
      </c>
      <c r="Z523" s="27">
        <f t="shared" si="8"/>
        <v>0</v>
      </c>
    </row>
    <row r="524" spans="1:26">
      <c r="A524" t="s">
        <v>3155</v>
      </c>
      <c r="B524" t="s">
        <v>2593</v>
      </c>
      <c r="C524" t="s">
        <v>952</v>
      </c>
      <c r="D524" t="s">
        <v>57</v>
      </c>
      <c r="E524" t="s">
        <v>58</v>
      </c>
      <c r="F524">
        <v>12192010</v>
      </c>
      <c r="G524" s="111">
        <v>45014</v>
      </c>
      <c r="H524" t="s">
        <v>3319</v>
      </c>
      <c r="I524" t="s">
        <v>271</v>
      </c>
      <c r="J524" t="s">
        <v>249</v>
      </c>
      <c r="K524" t="s">
        <v>268</v>
      </c>
      <c r="L524" t="s">
        <v>251</v>
      </c>
      <c r="M524" t="s">
        <v>3154</v>
      </c>
      <c r="N524" t="s">
        <v>3154</v>
      </c>
      <c r="O524" s="111">
        <v>45014</v>
      </c>
      <c r="P524" t="s">
        <v>252</v>
      </c>
      <c r="Q524" t="s">
        <v>253</v>
      </c>
      <c r="R524" s="111">
        <v>45015</v>
      </c>
      <c r="S524" t="s">
        <v>254</v>
      </c>
      <c r="T524" t="s">
        <v>254</v>
      </c>
      <c r="U524" t="s">
        <v>254</v>
      </c>
      <c r="V524" t="s">
        <v>254</v>
      </c>
      <c r="W524">
        <v>0</v>
      </c>
      <c r="X524">
        <v>0</v>
      </c>
      <c r="Y524">
        <v>437.92</v>
      </c>
      <c r="Z524" s="27">
        <f t="shared" si="8"/>
        <v>437.92</v>
      </c>
    </row>
    <row r="525" spans="1:26">
      <c r="A525" t="s">
        <v>3155</v>
      </c>
      <c r="B525" t="s">
        <v>2593</v>
      </c>
      <c r="C525" t="s">
        <v>952</v>
      </c>
      <c r="D525" t="s">
        <v>57</v>
      </c>
      <c r="E525" t="s">
        <v>58</v>
      </c>
      <c r="F525">
        <v>12195121</v>
      </c>
      <c r="G525" s="111">
        <v>44988</v>
      </c>
      <c r="H525" t="s">
        <v>3320</v>
      </c>
      <c r="I525" t="s">
        <v>255</v>
      </c>
      <c r="J525" t="s">
        <v>249</v>
      </c>
      <c r="K525" t="s">
        <v>268</v>
      </c>
      <c r="L525" t="s">
        <v>251</v>
      </c>
      <c r="M525" t="s">
        <v>3154</v>
      </c>
      <c r="N525" t="s">
        <v>3154</v>
      </c>
      <c r="O525" s="111">
        <v>44988</v>
      </c>
      <c r="P525" t="s">
        <v>252</v>
      </c>
      <c r="Q525" t="s">
        <v>253</v>
      </c>
      <c r="R525" s="111">
        <v>44991</v>
      </c>
      <c r="S525" t="s">
        <v>254</v>
      </c>
      <c r="T525" t="s">
        <v>254</v>
      </c>
      <c r="U525" t="s">
        <v>254</v>
      </c>
      <c r="V525" t="s">
        <v>254</v>
      </c>
      <c r="W525">
        <v>0</v>
      </c>
      <c r="X525">
        <v>0</v>
      </c>
      <c r="Y525">
        <v>6365.03</v>
      </c>
      <c r="Z525" s="27">
        <f t="shared" si="8"/>
        <v>6365.03</v>
      </c>
    </row>
    <row r="526" spans="1:26">
      <c r="A526" t="s">
        <v>3155</v>
      </c>
      <c r="B526" t="s">
        <v>2593</v>
      </c>
      <c r="C526" t="s">
        <v>952</v>
      </c>
      <c r="D526" t="s">
        <v>57</v>
      </c>
      <c r="E526" t="s">
        <v>58</v>
      </c>
      <c r="F526">
        <v>12203022</v>
      </c>
      <c r="G526" s="111">
        <v>44992</v>
      </c>
      <c r="H526" t="s">
        <v>3321</v>
      </c>
      <c r="I526" t="s">
        <v>255</v>
      </c>
      <c r="J526" t="s">
        <v>249</v>
      </c>
      <c r="K526" t="s">
        <v>250</v>
      </c>
      <c r="L526" t="s">
        <v>251</v>
      </c>
      <c r="M526" t="s">
        <v>3154</v>
      </c>
      <c r="N526" t="s">
        <v>3154</v>
      </c>
      <c r="O526" s="111">
        <v>44992</v>
      </c>
      <c r="P526" t="s">
        <v>252</v>
      </c>
      <c r="Q526" t="s">
        <v>253</v>
      </c>
      <c r="R526" s="111">
        <v>44993</v>
      </c>
      <c r="S526" t="s">
        <v>254</v>
      </c>
      <c r="T526" t="s">
        <v>254</v>
      </c>
      <c r="U526" t="s">
        <v>254</v>
      </c>
      <c r="V526" t="s">
        <v>254</v>
      </c>
      <c r="W526">
        <v>0</v>
      </c>
      <c r="X526">
        <v>0</v>
      </c>
      <c r="Y526">
        <v>623</v>
      </c>
      <c r="Z526" s="27">
        <f t="shared" si="8"/>
        <v>623</v>
      </c>
    </row>
    <row r="527" spans="1:26">
      <c r="A527" t="s">
        <v>3155</v>
      </c>
      <c r="B527" t="s">
        <v>2593</v>
      </c>
      <c r="C527" t="s">
        <v>952</v>
      </c>
      <c r="D527" t="s">
        <v>57</v>
      </c>
      <c r="E527" t="s">
        <v>58</v>
      </c>
      <c r="F527">
        <v>12203537</v>
      </c>
      <c r="G527" s="111">
        <v>44992</v>
      </c>
      <c r="H527" t="s">
        <v>3322</v>
      </c>
      <c r="I527" t="s">
        <v>255</v>
      </c>
      <c r="J527" t="s">
        <v>249</v>
      </c>
      <c r="K527" t="s">
        <v>268</v>
      </c>
      <c r="L527" t="s">
        <v>251</v>
      </c>
      <c r="M527" t="s">
        <v>3154</v>
      </c>
      <c r="N527" t="s">
        <v>3154</v>
      </c>
      <c r="O527" s="111">
        <v>44992</v>
      </c>
      <c r="P527" t="s">
        <v>252</v>
      </c>
      <c r="Q527" t="s">
        <v>253</v>
      </c>
      <c r="R527" s="111">
        <v>44993</v>
      </c>
      <c r="S527" t="s">
        <v>254</v>
      </c>
      <c r="T527" t="s">
        <v>254</v>
      </c>
      <c r="U527" t="s">
        <v>254</v>
      </c>
      <c r="V527" t="s">
        <v>254</v>
      </c>
      <c r="W527">
        <v>0</v>
      </c>
      <c r="X527">
        <v>0</v>
      </c>
      <c r="Y527">
        <v>3363.4</v>
      </c>
      <c r="Z527" s="27">
        <f t="shared" si="8"/>
        <v>3363.4</v>
      </c>
    </row>
    <row r="528" spans="1:26">
      <c r="A528" t="s">
        <v>3155</v>
      </c>
      <c r="B528" t="s">
        <v>2593</v>
      </c>
      <c r="C528" t="s">
        <v>952</v>
      </c>
      <c r="D528" t="s">
        <v>57</v>
      </c>
      <c r="E528" t="s">
        <v>58</v>
      </c>
      <c r="F528">
        <v>12203664</v>
      </c>
      <c r="G528" s="111">
        <v>44992</v>
      </c>
      <c r="H528" t="s">
        <v>3323</v>
      </c>
      <c r="I528" t="s">
        <v>255</v>
      </c>
      <c r="J528" t="s">
        <v>249</v>
      </c>
      <c r="K528" t="s">
        <v>250</v>
      </c>
      <c r="L528" t="s">
        <v>251</v>
      </c>
      <c r="M528" t="s">
        <v>3154</v>
      </c>
      <c r="N528" t="s">
        <v>3154</v>
      </c>
      <c r="O528" s="111">
        <v>44995</v>
      </c>
      <c r="P528" t="s">
        <v>252</v>
      </c>
      <c r="Q528" t="s">
        <v>253</v>
      </c>
      <c r="R528" s="111">
        <v>44999</v>
      </c>
      <c r="S528" t="s">
        <v>254</v>
      </c>
      <c r="T528" t="s">
        <v>254</v>
      </c>
      <c r="U528" t="s">
        <v>254</v>
      </c>
      <c r="V528" t="s">
        <v>254</v>
      </c>
      <c r="W528">
        <v>0</v>
      </c>
      <c r="X528">
        <v>0</v>
      </c>
      <c r="Y528">
        <v>40</v>
      </c>
      <c r="Z528" s="27">
        <f t="shared" si="8"/>
        <v>40</v>
      </c>
    </row>
    <row r="529" spans="1:26">
      <c r="A529" t="s">
        <v>3155</v>
      </c>
      <c r="B529" t="s">
        <v>2593</v>
      </c>
      <c r="C529" t="s">
        <v>952</v>
      </c>
      <c r="D529" t="s">
        <v>57</v>
      </c>
      <c r="E529" t="s">
        <v>58</v>
      </c>
      <c r="F529">
        <v>12204465</v>
      </c>
      <c r="G529" s="111">
        <v>44992</v>
      </c>
      <c r="H529" t="s">
        <v>3324</v>
      </c>
      <c r="I529" t="s">
        <v>255</v>
      </c>
      <c r="J529" t="s">
        <v>249</v>
      </c>
      <c r="K529" t="s">
        <v>250</v>
      </c>
      <c r="L529" t="s">
        <v>251</v>
      </c>
      <c r="M529" t="s">
        <v>3154</v>
      </c>
      <c r="N529" t="s">
        <v>3154</v>
      </c>
      <c r="O529" s="111">
        <v>44992</v>
      </c>
      <c r="P529" t="s">
        <v>252</v>
      </c>
      <c r="Q529" t="s">
        <v>253</v>
      </c>
      <c r="R529" s="111">
        <v>44993</v>
      </c>
      <c r="S529" t="s">
        <v>254</v>
      </c>
      <c r="T529" t="s">
        <v>254</v>
      </c>
      <c r="U529" t="s">
        <v>254</v>
      </c>
      <c r="V529" t="s">
        <v>254</v>
      </c>
      <c r="W529">
        <v>0</v>
      </c>
      <c r="X529">
        <v>0</v>
      </c>
      <c r="Y529">
        <v>2891</v>
      </c>
      <c r="Z529" s="27">
        <f t="shared" si="8"/>
        <v>2891</v>
      </c>
    </row>
    <row r="530" spans="1:26">
      <c r="A530" t="s">
        <v>3155</v>
      </c>
      <c r="B530" t="s">
        <v>2593</v>
      </c>
      <c r="C530" t="s">
        <v>952</v>
      </c>
      <c r="D530" t="s">
        <v>57</v>
      </c>
      <c r="E530" t="s">
        <v>58</v>
      </c>
      <c r="F530">
        <v>12215485</v>
      </c>
      <c r="G530" s="111">
        <v>44994</v>
      </c>
      <c r="H530" t="s">
        <v>3325</v>
      </c>
      <c r="I530" t="s">
        <v>256</v>
      </c>
      <c r="J530" t="s">
        <v>249</v>
      </c>
      <c r="K530" t="s">
        <v>268</v>
      </c>
      <c r="L530" t="s">
        <v>251</v>
      </c>
      <c r="M530" t="s">
        <v>3154</v>
      </c>
      <c r="N530" t="s">
        <v>3154</v>
      </c>
      <c r="O530" s="111">
        <v>44994</v>
      </c>
      <c r="P530" t="s">
        <v>252</v>
      </c>
      <c r="Q530" t="s">
        <v>253</v>
      </c>
      <c r="R530" s="111">
        <v>44998</v>
      </c>
      <c r="S530" t="s">
        <v>254</v>
      </c>
      <c r="T530" t="s">
        <v>254</v>
      </c>
      <c r="U530" t="s">
        <v>254</v>
      </c>
      <c r="V530" t="s">
        <v>254</v>
      </c>
      <c r="W530">
        <v>0</v>
      </c>
      <c r="X530">
        <v>0</v>
      </c>
      <c r="Y530">
        <v>200.7</v>
      </c>
      <c r="Z530" s="27">
        <f t="shared" si="8"/>
        <v>200.7</v>
      </c>
    </row>
    <row r="531" spans="1:26">
      <c r="A531" t="s">
        <v>3155</v>
      </c>
      <c r="B531" t="s">
        <v>2593</v>
      </c>
      <c r="C531" t="s">
        <v>952</v>
      </c>
      <c r="D531" t="s">
        <v>57</v>
      </c>
      <c r="E531" t="s">
        <v>58</v>
      </c>
      <c r="F531">
        <v>12236962</v>
      </c>
      <c r="G531" s="111">
        <v>45007</v>
      </c>
      <c r="H531" t="s">
        <v>3326</v>
      </c>
      <c r="I531" t="s">
        <v>255</v>
      </c>
      <c r="J531" t="s">
        <v>249</v>
      </c>
      <c r="K531" t="s">
        <v>250</v>
      </c>
      <c r="L531" t="s">
        <v>251</v>
      </c>
      <c r="M531" t="s">
        <v>3154</v>
      </c>
      <c r="N531" t="s">
        <v>3154</v>
      </c>
      <c r="O531" s="111">
        <v>45007</v>
      </c>
      <c r="P531" t="s">
        <v>252</v>
      </c>
      <c r="Q531" t="s">
        <v>253</v>
      </c>
      <c r="R531" s="111">
        <v>45008</v>
      </c>
      <c r="S531" t="s">
        <v>254</v>
      </c>
      <c r="T531" t="s">
        <v>254</v>
      </c>
      <c r="U531" t="s">
        <v>254</v>
      </c>
      <c r="V531" t="s">
        <v>254</v>
      </c>
      <c r="W531">
        <v>0</v>
      </c>
      <c r="X531">
        <v>0</v>
      </c>
      <c r="Y531">
        <v>531</v>
      </c>
      <c r="Z531" s="27">
        <f t="shared" si="8"/>
        <v>531</v>
      </c>
    </row>
    <row r="532" spans="1:26">
      <c r="A532" t="s">
        <v>3155</v>
      </c>
      <c r="B532" t="s">
        <v>2593</v>
      </c>
      <c r="C532" t="s">
        <v>952</v>
      </c>
      <c r="D532" t="s">
        <v>57</v>
      </c>
      <c r="E532" t="s">
        <v>58</v>
      </c>
      <c r="F532">
        <v>12241591</v>
      </c>
      <c r="G532" s="111">
        <v>45001</v>
      </c>
      <c r="H532" t="s">
        <v>3327</v>
      </c>
      <c r="I532" t="s">
        <v>255</v>
      </c>
      <c r="J532" t="s">
        <v>249</v>
      </c>
      <c r="K532" t="s">
        <v>250</v>
      </c>
      <c r="L532" t="s">
        <v>251</v>
      </c>
      <c r="M532" t="s">
        <v>3154</v>
      </c>
      <c r="N532" t="s">
        <v>3154</v>
      </c>
      <c r="O532" s="111">
        <v>45001</v>
      </c>
      <c r="P532" t="s">
        <v>252</v>
      </c>
      <c r="Q532" t="s">
        <v>253</v>
      </c>
      <c r="R532" s="111">
        <v>45002</v>
      </c>
      <c r="S532" t="s">
        <v>254</v>
      </c>
      <c r="T532" t="s">
        <v>254</v>
      </c>
      <c r="U532" t="s">
        <v>254</v>
      </c>
      <c r="V532" t="s">
        <v>254</v>
      </c>
      <c r="W532">
        <v>0</v>
      </c>
      <c r="X532">
        <v>0</v>
      </c>
      <c r="Y532">
        <v>234</v>
      </c>
      <c r="Z532" s="27">
        <f t="shared" si="8"/>
        <v>234</v>
      </c>
    </row>
    <row r="533" spans="1:26">
      <c r="A533" t="s">
        <v>3155</v>
      </c>
      <c r="B533" t="s">
        <v>2593</v>
      </c>
      <c r="C533" t="s">
        <v>952</v>
      </c>
      <c r="D533" t="s">
        <v>57</v>
      </c>
      <c r="E533" t="s">
        <v>58</v>
      </c>
      <c r="F533">
        <v>12242269</v>
      </c>
      <c r="G533" s="111">
        <v>45001</v>
      </c>
      <c r="H533" t="s">
        <v>3328</v>
      </c>
      <c r="I533" t="s">
        <v>255</v>
      </c>
      <c r="J533" t="s">
        <v>249</v>
      </c>
      <c r="K533" t="s">
        <v>268</v>
      </c>
      <c r="L533" t="s">
        <v>251</v>
      </c>
      <c r="M533" t="s">
        <v>3154</v>
      </c>
      <c r="N533" t="s">
        <v>3154</v>
      </c>
      <c r="O533" s="111">
        <v>45001</v>
      </c>
      <c r="P533" t="s">
        <v>252</v>
      </c>
      <c r="Q533" t="s">
        <v>253</v>
      </c>
      <c r="R533" s="111">
        <v>45002</v>
      </c>
      <c r="S533" t="s">
        <v>254</v>
      </c>
      <c r="T533" t="s">
        <v>254</v>
      </c>
      <c r="U533" t="s">
        <v>254</v>
      </c>
      <c r="V533" t="s">
        <v>254</v>
      </c>
      <c r="W533">
        <v>0</v>
      </c>
      <c r="X533">
        <v>0</v>
      </c>
      <c r="Y533">
        <v>13585.21</v>
      </c>
      <c r="Z533" s="27">
        <f t="shared" si="8"/>
        <v>13585.21</v>
      </c>
    </row>
    <row r="534" spans="1:26">
      <c r="A534" t="s">
        <v>3155</v>
      </c>
      <c r="B534" t="s">
        <v>2593</v>
      </c>
      <c r="C534" t="s">
        <v>952</v>
      </c>
      <c r="D534" t="s">
        <v>57</v>
      </c>
      <c r="E534" t="s">
        <v>58</v>
      </c>
      <c r="F534">
        <v>12242407</v>
      </c>
      <c r="G534" s="111">
        <v>45002</v>
      </c>
      <c r="H534" t="s">
        <v>3329</v>
      </c>
      <c r="I534" t="s">
        <v>271</v>
      </c>
      <c r="J534" t="s">
        <v>249</v>
      </c>
      <c r="K534" t="s">
        <v>250</v>
      </c>
      <c r="L534" t="s">
        <v>251</v>
      </c>
      <c r="M534" t="s">
        <v>3154</v>
      </c>
      <c r="N534" t="s">
        <v>3154</v>
      </c>
      <c r="O534" s="111">
        <v>45007</v>
      </c>
      <c r="P534" t="s">
        <v>252</v>
      </c>
      <c r="Q534" t="s">
        <v>257</v>
      </c>
      <c r="R534" s="111"/>
      <c r="S534" t="s">
        <v>254</v>
      </c>
      <c r="T534" t="s">
        <v>254</v>
      </c>
      <c r="U534" t="s">
        <v>254</v>
      </c>
      <c r="V534" t="s">
        <v>254</v>
      </c>
      <c r="W534">
        <v>0</v>
      </c>
      <c r="X534">
        <v>0</v>
      </c>
      <c r="Y534">
        <v>0</v>
      </c>
      <c r="Z534" s="27">
        <f t="shared" si="8"/>
        <v>0</v>
      </c>
    </row>
    <row r="535" spans="1:26">
      <c r="A535" t="s">
        <v>3155</v>
      </c>
      <c r="B535" t="s">
        <v>2593</v>
      </c>
      <c r="C535" t="s">
        <v>952</v>
      </c>
      <c r="D535" t="s">
        <v>57</v>
      </c>
      <c r="E535" t="s">
        <v>58</v>
      </c>
      <c r="F535">
        <v>12249332</v>
      </c>
      <c r="G535" s="111">
        <v>45002</v>
      </c>
      <c r="H535" t="s">
        <v>3330</v>
      </c>
      <c r="I535" t="s">
        <v>271</v>
      </c>
      <c r="J535" t="s">
        <v>249</v>
      </c>
      <c r="K535" t="s">
        <v>250</v>
      </c>
      <c r="L535" t="s">
        <v>251</v>
      </c>
      <c r="M535" t="s">
        <v>3154</v>
      </c>
      <c r="N535" t="s">
        <v>3154</v>
      </c>
      <c r="O535" s="111">
        <v>45002</v>
      </c>
      <c r="P535" t="s">
        <v>252</v>
      </c>
      <c r="Q535" t="s">
        <v>1406</v>
      </c>
      <c r="R535" s="111"/>
      <c r="S535" t="s">
        <v>254</v>
      </c>
      <c r="T535" t="s">
        <v>254</v>
      </c>
      <c r="U535" t="s">
        <v>254</v>
      </c>
      <c r="V535" t="s">
        <v>254</v>
      </c>
      <c r="W535">
        <v>0</v>
      </c>
      <c r="X535">
        <v>0</v>
      </c>
      <c r="Y535">
        <v>0</v>
      </c>
      <c r="Z535" s="27">
        <f t="shared" si="8"/>
        <v>0</v>
      </c>
    </row>
    <row r="536" spans="1:26" s="57" customFormat="1">
      <c r="A536" s="57" t="s">
        <v>3155</v>
      </c>
      <c r="B536" s="57" t="s">
        <v>2593</v>
      </c>
      <c r="C536" s="57" t="s">
        <v>952</v>
      </c>
      <c r="D536" s="57" t="s">
        <v>57</v>
      </c>
      <c r="E536" s="57" t="s">
        <v>58</v>
      </c>
      <c r="F536" s="57">
        <v>12252879</v>
      </c>
      <c r="G536" s="167">
        <v>45003</v>
      </c>
      <c r="H536" s="57" t="s">
        <v>3331</v>
      </c>
      <c r="I536" s="57" t="s">
        <v>256</v>
      </c>
      <c r="J536" s="57" t="s">
        <v>249</v>
      </c>
      <c r="K536" s="57" t="s">
        <v>250</v>
      </c>
      <c r="L536" s="57" t="s">
        <v>251</v>
      </c>
      <c r="M536" s="57" t="s">
        <v>3154</v>
      </c>
      <c r="N536" s="57" t="s">
        <v>3154</v>
      </c>
      <c r="O536" s="167">
        <v>45006</v>
      </c>
      <c r="P536" s="57" t="s">
        <v>252</v>
      </c>
      <c r="Q536" s="57" t="s">
        <v>253</v>
      </c>
      <c r="R536" s="167">
        <v>45007</v>
      </c>
      <c r="S536" s="57" t="s">
        <v>254</v>
      </c>
      <c r="T536" s="57" t="s">
        <v>254</v>
      </c>
      <c r="U536" s="57" t="s">
        <v>254</v>
      </c>
      <c r="V536" s="57" t="s">
        <v>254</v>
      </c>
      <c r="W536" s="57">
        <v>0</v>
      </c>
      <c r="X536" s="57">
        <v>0</v>
      </c>
      <c r="Y536" s="57">
        <v>1056.3</v>
      </c>
      <c r="Z536" s="168">
        <f t="shared" si="8"/>
        <v>1056.3</v>
      </c>
    </row>
    <row r="537" spans="1:26" s="57" customFormat="1">
      <c r="A537" s="57" t="s">
        <v>3155</v>
      </c>
      <c r="B537" s="57" t="s">
        <v>2593</v>
      </c>
      <c r="C537" s="57" t="s">
        <v>952</v>
      </c>
      <c r="D537" s="57" t="s">
        <v>57</v>
      </c>
      <c r="E537" s="57" t="s">
        <v>58</v>
      </c>
      <c r="F537" s="57">
        <v>12252934</v>
      </c>
      <c r="G537" s="167">
        <v>45003</v>
      </c>
      <c r="H537" s="57" t="s">
        <v>3332</v>
      </c>
      <c r="I537" s="57" t="s">
        <v>255</v>
      </c>
      <c r="J537" s="57" t="s">
        <v>249</v>
      </c>
      <c r="K537" s="57" t="s">
        <v>250</v>
      </c>
      <c r="L537" s="57" t="s">
        <v>251</v>
      </c>
      <c r="M537" s="57" t="s">
        <v>3154</v>
      </c>
      <c r="N537" s="57" t="s">
        <v>3154</v>
      </c>
      <c r="O537" s="167">
        <v>45006</v>
      </c>
      <c r="P537" s="57" t="s">
        <v>252</v>
      </c>
      <c r="Q537" s="57" t="s">
        <v>253</v>
      </c>
      <c r="R537" s="167">
        <v>45007</v>
      </c>
      <c r="S537" s="57" t="s">
        <v>254</v>
      </c>
      <c r="T537" s="57" t="s">
        <v>254</v>
      </c>
      <c r="U537" s="57" t="s">
        <v>254</v>
      </c>
      <c r="V537" s="57" t="s">
        <v>254</v>
      </c>
      <c r="W537" s="57">
        <v>0</v>
      </c>
      <c r="X537" s="57">
        <v>0</v>
      </c>
      <c r="Y537" s="57">
        <v>53.5</v>
      </c>
      <c r="Z537" s="168">
        <f t="shared" si="8"/>
        <v>53.5</v>
      </c>
    </row>
    <row r="538" spans="1:26" s="57" customFormat="1">
      <c r="A538" s="57" t="s">
        <v>3155</v>
      </c>
      <c r="B538" s="57" t="s">
        <v>2593</v>
      </c>
      <c r="C538" s="57" t="s">
        <v>952</v>
      </c>
      <c r="D538" s="57" t="s">
        <v>57</v>
      </c>
      <c r="E538" s="57" t="s">
        <v>58</v>
      </c>
      <c r="F538" s="57">
        <v>12295943</v>
      </c>
      <c r="G538" s="167">
        <v>45014</v>
      </c>
      <c r="H538" s="57" t="s">
        <v>3333</v>
      </c>
      <c r="I538" s="57" t="s">
        <v>271</v>
      </c>
      <c r="J538" s="57" t="s">
        <v>249</v>
      </c>
      <c r="K538" s="57" t="s">
        <v>250</v>
      </c>
      <c r="L538" s="57" t="s">
        <v>251</v>
      </c>
      <c r="M538" s="57" t="s">
        <v>3154</v>
      </c>
      <c r="N538" s="57" t="s">
        <v>3154</v>
      </c>
      <c r="O538" s="167">
        <v>45014</v>
      </c>
      <c r="P538" s="57" t="s">
        <v>252</v>
      </c>
      <c r="Q538" s="57" t="s">
        <v>253</v>
      </c>
      <c r="R538" s="167">
        <v>45015</v>
      </c>
      <c r="S538" s="57" t="s">
        <v>254</v>
      </c>
      <c r="T538" s="57" t="s">
        <v>254</v>
      </c>
      <c r="U538" s="57" t="s">
        <v>254</v>
      </c>
      <c r="V538" s="57" t="s">
        <v>254</v>
      </c>
      <c r="W538" s="57">
        <v>0</v>
      </c>
      <c r="X538" s="57">
        <v>0</v>
      </c>
      <c r="Y538" s="57">
        <v>1856</v>
      </c>
      <c r="Z538" s="168">
        <f t="shared" si="8"/>
        <v>1856</v>
      </c>
    </row>
    <row r="539" spans="1:26" s="57" customFormat="1">
      <c r="A539" s="57" t="s">
        <v>3155</v>
      </c>
      <c r="B539" s="57" t="s">
        <v>2593</v>
      </c>
      <c r="C539" s="57" t="s">
        <v>952</v>
      </c>
      <c r="D539" s="57" t="s">
        <v>57</v>
      </c>
      <c r="E539" s="57" t="s">
        <v>58</v>
      </c>
      <c r="F539" s="57">
        <v>12297114</v>
      </c>
      <c r="G539" s="167">
        <v>45014</v>
      </c>
      <c r="H539" s="57" t="s">
        <v>3334</v>
      </c>
      <c r="I539" s="57" t="s">
        <v>271</v>
      </c>
      <c r="J539" s="57" t="s">
        <v>249</v>
      </c>
      <c r="K539" s="57" t="s">
        <v>250</v>
      </c>
      <c r="L539" s="57" t="s">
        <v>251</v>
      </c>
      <c r="M539" s="57" t="s">
        <v>3154</v>
      </c>
      <c r="N539" s="57" t="s">
        <v>3154</v>
      </c>
      <c r="O539" s="167">
        <v>45014</v>
      </c>
      <c r="P539" s="57" t="s">
        <v>252</v>
      </c>
      <c r="Q539" s="57" t="s">
        <v>257</v>
      </c>
      <c r="R539" s="167">
        <v>45015</v>
      </c>
      <c r="S539" s="57" t="s">
        <v>254</v>
      </c>
      <c r="T539" s="57" t="s">
        <v>254</v>
      </c>
      <c r="U539" s="57" t="s">
        <v>254</v>
      </c>
      <c r="V539" s="57" t="s">
        <v>254</v>
      </c>
      <c r="W539" s="57">
        <v>0</v>
      </c>
      <c r="X539" s="57">
        <v>0</v>
      </c>
      <c r="Y539" s="57">
        <v>0</v>
      </c>
      <c r="Z539" s="168">
        <f t="shared" si="8"/>
        <v>0</v>
      </c>
    </row>
    <row r="540" spans="1:26" s="57" customFormat="1">
      <c r="A540" s="57" t="s">
        <v>3155</v>
      </c>
      <c r="B540" s="57" t="s">
        <v>2593</v>
      </c>
      <c r="C540" s="57" t="s">
        <v>952</v>
      </c>
      <c r="D540" s="57" t="s">
        <v>57</v>
      </c>
      <c r="E540" s="57" t="s">
        <v>58</v>
      </c>
      <c r="F540" s="57">
        <v>12314993</v>
      </c>
      <c r="G540" s="167">
        <v>45016</v>
      </c>
      <c r="H540" s="57" t="s">
        <v>3335</v>
      </c>
      <c r="I540" s="57" t="s">
        <v>248</v>
      </c>
      <c r="J540" s="57" t="s">
        <v>249</v>
      </c>
      <c r="K540" s="57" t="s">
        <v>250</v>
      </c>
      <c r="L540" s="57" t="s">
        <v>251</v>
      </c>
      <c r="M540" s="57" t="s">
        <v>3154</v>
      </c>
      <c r="N540" s="57" t="s">
        <v>3154</v>
      </c>
      <c r="O540" s="167">
        <v>45016</v>
      </c>
      <c r="P540" s="57" t="s">
        <v>252</v>
      </c>
      <c r="Q540" s="57" t="s">
        <v>1406</v>
      </c>
      <c r="R540" s="167"/>
      <c r="S540" s="57" t="s">
        <v>254</v>
      </c>
      <c r="T540" s="57" t="s">
        <v>254</v>
      </c>
      <c r="U540" s="57" t="s">
        <v>254</v>
      </c>
      <c r="V540" s="57" t="s">
        <v>254</v>
      </c>
      <c r="W540" s="57">
        <v>0</v>
      </c>
      <c r="X540" s="57">
        <v>0</v>
      </c>
      <c r="Y540" s="57">
        <v>0</v>
      </c>
      <c r="Z540" s="168">
        <f t="shared" si="8"/>
        <v>0</v>
      </c>
    </row>
    <row r="541" spans="1:26" s="57" customFormat="1" hidden="1">
      <c r="A541" s="57" t="s">
        <v>3155</v>
      </c>
      <c r="B541" s="57" t="s">
        <v>2593</v>
      </c>
      <c r="C541" s="57" t="s">
        <v>952</v>
      </c>
      <c r="D541" s="57" t="s">
        <v>1107</v>
      </c>
      <c r="E541" s="57" t="s">
        <v>54</v>
      </c>
      <c r="F541" s="57">
        <v>12037582</v>
      </c>
      <c r="G541" s="167">
        <v>44950</v>
      </c>
      <c r="H541" s="57" t="s">
        <v>1722</v>
      </c>
      <c r="I541" s="57" t="s">
        <v>255</v>
      </c>
      <c r="J541" s="57" t="s">
        <v>249</v>
      </c>
      <c r="K541" s="57" t="s">
        <v>250</v>
      </c>
      <c r="L541" s="57" t="s">
        <v>251</v>
      </c>
      <c r="M541" s="57" t="s">
        <v>3154</v>
      </c>
      <c r="N541" s="57" t="s">
        <v>3154</v>
      </c>
      <c r="O541" s="167">
        <v>44950</v>
      </c>
      <c r="P541" s="57" t="s">
        <v>252</v>
      </c>
      <c r="Q541" s="57" t="s">
        <v>253</v>
      </c>
      <c r="R541" s="167">
        <v>44951</v>
      </c>
      <c r="S541" s="57" t="s">
        <v>254</v>
      </c>
      <c r="T541" s="57" t="s">
        <v>254</v>
      </c>
      <c r="U541" s="57" t="s">
        <v>254</v>
      </c>
      <c r="V541" s="57" t="s">
        <v>254</v>
      </c>
      <c r="W541" s="57">
        <v>1466.25</v>
      </c>
      <c r="X541" s="57">
        <v>4757.1099999999997</v>
      </c>
      <c r="Y541" s="57">
        <v>466.5</v>
      </c>
      <c r="Z541" s="168">
        <f t="shared" si="8"/>
        <v>6689.86</v>
      </c>
    </row>
    <row r="542" spans="1:26" s="57" customFormat="1" hidden="1">
      <c r="A542" s="57" t="s">
        <v>3155</v>
      </c>
      <c r="B542" s="57" t="s">
        <v>2593</v>
      </c>
      <c r="C542" s="57" t="s">
        <v>952</v>
      </c>
      <c r="D542" s="57" t="s">
        <v>1107</v>
      </c>
      <c r="E542" s="57" t="s">
        <v>54</v>
      </c>
      <c r="F542" s="57">
        <v>12090662</v>
      </c>
      <c r="G542" s="167">
        <v>44960</v>
      </c>
      <c r="H542" s="57" t="s">
        <v>2606</v>
      </c>
      <c r="I542" s="57" t="s">
        <v>255</v>
      </c>
      <c r="J542" s="57" t="s">
        <v>249</v>
      </c>
      <c r="K542" s="57" t="s">
        <v>250</v>
      </c>
      <c r="L542" s="57" t="s">
        <v>251</v>
      </c>
      <c r="M542" s="57" t="s">
        <v>3154</v>
      </c>
      <c r="N542" s="57" t="s">
        <v>3154</v>
      </c>
      <c r="O542" s="167">
        <v>44960</v>
      </c>
      <c r="P542" s="57" t="s">
        <v>252</v>
      </c>
      <c r="Q542" s="57" t="s">
        <v>257</v>
      </c>
      <c r="R542" s="167">
        <v>44964</v>
      </c>
      <c r="S542" s="57" t="s">
        <v>254</v>
      </c>
      <c r="T542" s="57" t="s">
        <v>254</v>
      </c>
      <c r="U542" s="57" t="s">
        <v>254</v>
      </c>
      <c r="V542" s="57" t="s">
        <v>254</v>
      </c>
      <c r="W542" s="57">
        <v>0</v>
      </c>
      <c r="X542" s="57">
        <v>0</v>
      </c>
      <c r="Y542" s="57">
        <v>0</v>
      </c>
      <c r="Z542" s="168">
        <f t="shared" si="8"/>
        <v>0</v>
      </c>
    </row>
    <row r="543" spans="1:26" s="57" customFormat="1" hidden="1">
      <c r="A543" s="57" t="s">
        <v>3155</v>
      </c>
      <c r="B543" s="57" t="s">
        <v>2593</v>
      </c>
      <c r="C543" s="57" t="s">
        <v>952</v>
      </c>
      <c r="D543" s="57" t="s">
        <v>1107</v>
      </c>
      <c r="E543" s="57" t="s">
        <v>54</v>
      </c>
      <c r="F543" s="57">
        <v>12091142</v>
      </c>
      <c r="G543" s="167">
        <v>44960</v>
      </c>
      <c r="H543" s="57" t="s">
        <v>2607</v>
      </c>
      <c r="I543" s="57" t="s">
        <v>255</v>
      </c>
      <c r="J543" s="57" t="s">
        <v>249</v>
      </c>
      <c r="K543" s="57" t="s">
        <v>250</v>
      </c>
      <c r="L543" s="57" t="s">
        <v>251</v>
      </c>
      <c r="M543" s="57" t="s">
        <v>3154</v>
      </c>
      <c r="N543" s="57" t="s">
        <v>3154</v>
      </c>
      <c r="O543" s="167">
        <v>44960</v>
      </c>
      <c r="P543" s="57" t="s">
        <v>252</v>
      </c>
      <c r="Q543" s="57" t="s">
        <v>282</v>
      </c>
      <c r="R543" s="167">
        <v>44964</v>
      </c>
      <c r="S543" s="57" t="s">
        <v>254</v>
      </c>
      <c r="T543" s="57" t="s">
        <v>254</v>
      </c>
      <c r="U543" s="57" t="s">
        <v>254</v>
      </c>
      <c r="V543" s="57" t="s">
        <v>254</v>
      </c>
      <c r="W543" s="57">
        <v>0</v>
      </c>
      <c r="X543" s="57">
        <v>694.4</v>
      </c>
      <c r="Y543" s="57">
        <v>0</v>
      </c>
      <c r="Z543" s="168">
        <f t="shared" si="8"/>
        <v>694.4</v>
      </c>
    </row>
    <row r="544" spans="1:26" hidden="1">
      <c r="A544" t="s">
        <v>3155</v>
      </c>
      <c r="B544" t="s">
        <v>2593</v>
      </c>
      <c r="C544" t="s">
        <v>952</v>
      </c>
      <c r="D544" t="s">
        <v>343</v>
      </c>
      <c r="E544" t="s">
        <v>54</v>
      </c>
      <c r="F544">
        <v>11983301</v>
      </c>
      <c r="G544" s="111">
        <v>44939</v>
      </c>
      <c r="H544" t="s">
        <v>1723</v>
      </c>
      <c r="I544" t="s">
        <v>255</v>
      </c>
      <c r="J544" t="s">
        <v>249</v>
      </c>
      <c r="K544" t="s">
        <v>268</v>
      </c>
      <c r="L544" t="s">
        <v>251</v>
      </c>
      <c r="M544" t="s">
        <v>3154</v>
      </c>
      <c r="N544" t="s">
        <v>3154</v>
      </c>
      <c r="O544" s="111">
        <v>44949</v>
      </c>
      <c r="P544" t="s">
        <v>252</v>
      </c>
      <c r="Q544" t="s">
        <v>257</v>
      </c>
      <c r="R544" s="111">
        <v>44951</v>
      </c>
      <c r="S544" t="s">
        <v>254</v>
      </c>
      <c r="T544" t="s">
        <v>254</v>
      </c>
      <c r="U544" t="s">
        <v>254</v>
      </c>
      <c r="V544" t="s">
        <v>254</v>
      </c>
      <c r="W544">
        <v>0</v>
      </c>
      <c r="X544">
        <v>5.5</v>
      </c>
      <c r="Y544">
        <v>0</v>
      </c>
      <c r="Z544" s="27">
        <f t="shared" si="8"/>
        <v>5.5</v>
      </c>
    </row>
    <row r="545" spans="1:26" hidden="1">
      <c r="A545" t="s">
        <v>3155</v>
      </c>
      <c r="B545" t="s">
        <v>2593</v>
      </c>
      <c r="C545" t="s">
        <v>952</v>
      </c>
      <c r="D545" t="s">
        <v>343</v>
      </c>
      <c r="E545" t="s">
        <v>54</v>
      </c>
      <c r="F545">
        <v>11995910</v>
      </c>
      <c r="G545" s="111">
        <v>44938</v>
      </c>
      <c r="H545" t="s">
        <v>1724</v>
      </c>
      <c r="I545" t="s">
        <v>255</v>
      </c>
      <c r="J545" t="s">
        <v>3154</v>
      </c>
      <c r="K545" t="s">
        <v>3154</v>
      </c>
      <c r="L545" t="s">
        <v>251</v>
      </c>
      <c r="M545" t="s">
        <v>3154</v>
      </c>
      <c r="N545" t="s">
        <v>3154</v>
      </c>
      <c r="O545" s="111">
        <v>44938</v>
      </c>
      <c r="P545" t="s">
        <v>252</v>
      </c>
      <c r="Q545" t="s">
        <v>263</v>
      </c>
      <c r="R545" s="111">
        <v>44942</v>
      </c>
      <c r="S545" t="s">
        <v>254</v>
      </c>
      <c r="T545" t="s">
        <v>254</v>
      </c>
      <c r="U545" t="s">
        <v>254</v>
      </c>
      <c r="V545" t="s">
        <v>254</v>
      </c>
      <c r="W545">
        <v>0.1</v>
      </c>
      <c r="X545">
        <v>0</v>
      </c>
      <c r="Y545">
        <v>0</v>
      </c>
      <c r="Z545" s="27">
        <f t="shared" si="8"/>
        <v>0.1</v>
      </c>
    </row>
    <row r="546" spans="1:26" hidden="1">
      <c r="A546" t="s">
        <v>3155</v>
      </c>
      <c r="B546" t="s">
        <v>2593</v>
      </c>
      <c r="C546" t="s">
        <v>952</v>
      </c>
      <c r="D546" t="s">
        <v>343</v>
      </c>
      <c r="E546" t="s">
        <v>54</v>
      </c>
      <c r="F546">
        <v>11996078</v>
      </c>
      <c r="G546" s="111">
        <v>44938</v>
      </c>
      <c r="H546" t="s">
        <v>1725</v>
      </c>
      <c r="I546" t="s">
        <v>255</v>
      </c>
      <c r="J546" t="s">
        <v>3154</v>
      </c>
      <c r="K546" t="s">
        <v>3154</v>
      </c>
      <c r="L546" t="s">
        <v>251</v>
      </c>
      <c r="M546" t="s">
        <v>3154</v>
      </c>
      <c r="N546" t="s">
        <v>3154</v>
      </c>
      <c r="O546" s="111">
        <v>44938</v>
      </c>
      <c r="P546" t="s">
        <v>252</v>
      </c>
      <c r="Q546" t="s">
        <v>263</v>
      </c>
      <c r="R546" s="111">
        <v>44942</v>
      </c>
      <c r="S546" t="s">
        <v>254</v>
      </c>
      <c r="T546" t="s">
        <v>254</v>
      </c>
      <c r="U546" t="s">
        <v>254</v>
      </c>
      <c r="V546" t="s">
        <v>254</v>
      </c>
      <c r="W546">
        <v>85.05</v>
      </c>
      <c r="X546">
        <v>0</v>
      </c>
      <c r="Y546">
        <v>0</v>
      </c>
      <c r="Z546" s="27">
        <f t="shared" si="8"/>
        <v>85.05</v>
      </c>
    </row>
    <row r="547" spans="1:26" hidden="1">
      <c r="A547" t="s">
        <v>3155</v>
      </c>
      <c r="B547" t="s">
        <v>2593</v>
      </c>
      <c r="C547" t="s">
        <v>952</v>
      </c>
      <c r="D547" t="s">
        <v>343</v>
      </c>
      <c r="E547" t="s">
        <v>54</v>
      </c>
      <c r="F547">
        <v>12010572</v>
      </c>
      <c r="G547" s="111">
        <v>44943</v>
      </c>
      <c r="H547" t="s">
        <v>1726</v>
      </c>
      <c r="I547" t="s">
        <v>255</v>
      </c>
      <c r="J547" t="s">
        <v>249</v>
      </c>
      <c r="K547" t="s">
        <v>250</v>
      </c>
      <c r="L547" t="s">
        <v>251</v>
      </c>
      <c r="M547" t="s">
        <v>3154</v>
      </c>
      <c r="N547" t="s">
        <v>3154</v>
      </c>
      <c r="O547" s="111">
        <v>44943</v>
      </c>
      <c r="P547" t="s">
        <v>252</v>
      </c>
      <c r="Q547" t="s">
        <v>253</v>
      </c>
      <c r="R547" s="111">
        <v>44944</v>
      </c>
      <c r="S547" t="s">
        <v>254</v>
      </c>
      <c r="T547" t="s">
        <v>254</v>
      </c>
      <c r="U547" t="s">
        <v>254</v>
      </c>
      <c r="V547" t="s">
        <v>254</v>
      </c>
      <c r="W547">
        <v>1972.5</v>
      </c>
      <c r="X547">
        <v>2904.4</v>
      </c>
      <c r="Y547">
        <v>4682.4799999999996</v>
      </c>
      <c r="Z547" s="27">
        <f t="shared" si="8"/>
        <v>9559.3799999999992</v>
      </c>
    </row>
    <row r="548" spans="1:26" hidden="1">
      <c r="A548" t="s">
        <v>3155</v>
      </c>
      <c r="B548" t="s">
        <v>2593</v>
      </c>
      <c r="C548" t="s">
        <v>952</v>
      </c>
      <c r="D548" t="s">
        <v>343</v>
      </c>
      <c r="E548" t="s">
        <v>54</v>
      </c>
      <c r="F548">
        <v>12010907</v>
      </c>
      <c r="G548" s="111">
        <v>44943</v>
      </c>
      <c r="H548" t="s">
        <v>1727</v>
      </c>
      <c r="I548" t="s">
        <v>255</v>
      </c>
      <c r="J548" t="s">
        <v>3154</v>
      </c>
      <c r="K548" t="s">
        <v>3154</v>
      </c>
      <c r="L548" t="s">
        <v>251</v>
      </c>
      <c r="M548" t="s">
        <v>3154</v>
      </c>
      <c r="N548" t="s">
        <v>3154</v>
      </c>
      <c r="O548" s="111">
        <v>44943</v>
      </c>
      <c r="P548" t="s">
        <v>252</v>
      </c>
      <c r="Q548" t="s">
        <v>263</v>
      </c>
      <c r="R548" s="111">
        <v>44944</v>
      </c>
      <c r="S548" t="s">
        <v>254</v>
      </c>
      <c r="T548" t="s">
        <v>254</v>
      </c>
      <c r="U548" t="s">
        <v>254</v>
      </c>
      <c r="V548" t="s">
        <v>254</v>
      </c>
      <c r="W548">
        <v>0</v>
      </c>
      <c r="X548">
        <v>0</v>
      </c>
      <c r="Y548">
        <v>0</v>
      </c>
      <c r="Z548" s="27">
        <f t="shared" si="8"/>
        <v>0</v>
      </c>
    </row>
    <row r="549" spans="1:26" hidden="1">
      <c r="A549" t="s">
        <v>3155</v>
      </c>
      <c r="B549" t="s">
        <v>2593</v>
      </c>
      <c r="C549" t="s">
        <v>952</v>
      </c>
      <c r="D549" t="s">
        <v>343</v>
      </c>
      <c r="E549" t="s">
        <v>54</v>
      </c>
      <c r="F549">
        <v>12011076</v>
      </c>
      <c r="G549" s="111">
        <v>44943</v>
      </c>
      <c r="H549" t="s">
        <v>1728</v>
      </c>
      <c r="I549" t="s">
        <v>255</v>
      </c>
      <c r="J549" t="s">
        <v>3154</v>
      </c>
      <c r="K549" t="s">
        <v>3154</v>
      </c>
      <c r="L549" t="s">
        <v>251</v>
      </c>
      <c r="M549" t="s">
        <v>3154</v>
      </c>
      <c r="N549" t="s">
        <v>3154</v>
      </c>
      <c r="O549" s="111">
        <v>44943</v>
      </c>
      <c r="P549" t="s">
        <v>252</v>
      </c>
      <c r="Q549" t="s">
        <v>263</v>
      </c>
      <c r="R549" s="111"/>
      <c r="S549" t="s">
        <v>254</v>
      </c>
      <c r="T549" t="s">
        <v>254</v>
      </c>
      <c r="U549" t="s">
        <v>254</v>
      </c>
      <c r="V549" t="s">
        <v>254</v>
      </c>
      <c r="W549">
        <v>0</v>
      </c>
      <c r="X549">
        <v>0</v>
      </c>
      <c r="Y549">
        <v>0</v>
      </c>
      <c r="Z549" s="27">
        <f t="shared" si="8"/>
        <v>0</v>
      </c>
    </row>
    <row r="550" spans="1:26" hidden="1">
      <c r="A550" t="s">
        <v>3155</v>
      </c>
      <c r="B550" t="s">
        <v>2593</v>
      </c>
      <c r="C550" t="s">
        <v>952</v>
      </c>
      <c r="D550" t="s">
        <v>343</v>
      </c>
      <c r="E550" t="s">
        <v>54</v>
      </c>
      <c r="F550">
        <v>12058912</v>
      </c>
      <c r="G550" s="111">
        <v>44954</v>
      </c>
      <c r="H550" t="s">
        <v>1729</v>
      </c>
      <c r="I550" t="s">
        <v>255</v>
      </c>
      <c r="J550" t="s">
        <v>249</v>
      </c>
      <c r="K550" t="s">
        <v>268</v>
      </c>
      <c r="L550" t="s">
        <v>251</v>
      </c>
      <c r="M550" t="s">
        <v>3154</v>
      </c>
      <c r="N550" t="s">
        <v>3154</v>
      </c>
      <c r="O550" s="111">
        <v>44954</v>
      </c>
      <c r="P550" t="s">
        <v>252</v>
      </c>
      <c r="Q550" t="s">
        <v>253</v>
      </c>
      <c r="R550" s="111">
        <v>44957</v>
      </c>
      <c r="S550" t="s">
        <v>254</v>
      </c>
      <c r="T550" t="s">
        <v>254</v>
      </c>
      <c r="U550" t="s">
        <v>254</v>
      </c>
      <c r="V550" t="s">
        <v>254</v>
      </c>
      <c r="W550">
        <v>0</v>
      </c>
      <c r="X550">
        <v>6530</v>
      </c>
      <c r="Y550">
        <v>4840</v>
      </c>
      <c r="Z550" s="27">
        <f t="shared" si="8"/>
        <v>11370</v>
      </c>
    </row>
    <row r="551" spans="1:26" hidden="1">
      <c r="A551" t="s">
        <v>3155</v>
      </c>
      <c r="B551" t="s">
        <v>2593</v>
      </c>
      <c r="C551" t="s">
        <v>952</v>
      </c>
      <c r="D551" t="s">
        <v>343</v>
      </c>
      <c r="E551" t="s">
        <v>54</v>
      </c>
      <c r="F551">
        <v>12091612</v>
      </c>
      <c r="G551" s="111">
        <v>44960</v>
      </c>
      <c r="H551" t="s">
        <v>2608</v>
      </c>
      <c r="I551" t="s">
        <v>255</v>
      </c>
      <c r="J551" t="s">
        <v>249</v>
      </c>
      <c r="K551" t="s">
        <v>268</v>
      </c>
      <c r="L551" t="s">
        <v>251</v>
      </c>
      <c r="M551" t="s">
        <v>3154</v>
      </c>
      <c r="N551" t="s">
        <v>3154</v>
      </c>
      <c r="O551" s="111">
        <v>44960</v>
      </c>
      <c r="P551" t="s">
        <v>252</v>
      </c>
      <c r="Q551" t="s">
        <v>282</v>
      </c>
      <c r="R551" s="111">
        <v>44963</v>
      </c>
      <c r="S551" t="s">
        <v>254</v>
      </c>
      <c r="T551" t="s">
        <v>254</v>
      </c>
      <c r="U551" t="s">
        <v>254</v>
      </c>
      <c r="V551" t="s">
        <v>254</v>
      </c>
      <c r="W551">
        <v>0</v>
      </c>
      <c r="X551">
        <v>596</v>
      </c>
      <c r="Y551">
        <v>0</v>
      </c>
      <c r="Z551" s="27">
        <f t="shared" si="8"/>
        <v>596</v>
      </c>
    </row>
    <row r="552" spans="1:26" hidden="1">
      <c r="A552" t="s">
        <v>3155</v>
      </c>
      <c r="B552" t="s">
        <v>2593</v>
      </c>
      <c r="C552" t="s">
        <v>952</v>
      </c>
      <c r="D552" t="s">
        <v>1053</v>
      </c>
      <c r="E552" t="s">
        <v>54</v>
      </c>
      <c r="F552">
        <v>11983270</v>
      </c>
      <c r="G552" s="111">
        <v>44951</v>
      </c>
      <c r="H552" t="s">
        <v>1730</v>
      </c>
      <c r="I552" t="s">
        <v>255</v>
      </c>
      <c r="J552" t="s">
        <v>249</v>
      </c>
      <c r="K552" t="s">
        <v>268</v>
      </c>
      <c r="L552" t="s">
        <v>251</v>
      </c>
      <c r="M552" t="s">
        <v>3154</v>
      </c>
      <c r="N552" t="s">
        <v>3154</v>
      </c>
      <c r="O552" s="111">
        <v>44956</v>
      </c>
      <c r="P552" t="s">
        <v>252</v>
      </c>
      <c r="Q552" t="s">
        <v>253</v>
      </c>
      <c r="R552" s="111">
        <v>44957</v>
      </c>
      <c r="S552" t="s">
        <v>254</v>
      </c>
      <c r="T552" t="s">
        <v>254</v>
      </c>
      <c r="U552" t="s">
        <v>254</v>
      </c>
      <c r="V552" t="s">
        <v>254</v>
      </c>
      <c r="W552">
        <v>0</v>
      </c>
      <c r="X552">
        <v>15065.89</v>
      </c>
      <c r="Y552">
        <v>32510.99</v>
      </c>
      <c r="Z552" s="27">
        <f t="shared" si="8"/>
        <v>47576.880000000005</v>
      </c>
    </row>
    <row r="553" spans="1:26" hidden="1">
      <c r="A553" t="s">
        <v>3155</v>
      </c>
      <c r="B553" t="s">
        <v>2593</v>
      </c>
      <c r="C553" t="s">
        <v>952</v>
      </c>
      <c r="D553" t="s">
        <v>1053</v>
      </c>
      <c r="E553" t="s">
        <v>54</v>
      </c>
      <c r="F553">
        <v>12129581</v>
      </c>
      <c r="G553" s="111">
        <v>44972</v>
      </c>
      <c r="H553" t="s">
        <v>2609</v>
      </c>
      <c r="I553" t="s">
        <v>255</v>
      </c>
      <c r="J553" t="s">
        <v>3154</v>
      </c>
      <c r="K553" t="s">
        <v>3154</v>
      </c>
      <c r="L553" t="s">
        <v>251</v>
      </c>
      <c r="M553" t="s">
        <v>3154</v>
      </c>
      <c r="N553" t="s">
        <v>3154</v>
      </c>
      <c r="O553" s="111">
        <v>44972</v>
      </c>
      <c r="P553" t="s">
        <v>252</v>
      </c>
      <c r="Q553" t="s">
        <v>263</v>
      </c>
      <c r="R553" s="111">
        <v>44973</v>
      </c>
      <c r="S553" t="s">
        <v>254</v>
      </c>
      <c r="T553" t="s">
        <v>254</v>
      </c>
      <c r="U553" t="s">
        <v>254</v>
      </c>
      <c r="V553" t="s">
        <v>254</v>
      </c>
      <c r="W553">
        <v>0</v>
      </c>
      <c r="X553">
        <v>10</v>
      </c>
      <c r="Y553">
        <v>0</v>
      </c>
      <c r="Z553" s="27">
        <f t="shared" si="8"/>
        <v>10</v>
      </c>
    </row>
    <row r="554" spans="1:26" hidden="1">
      <c r="A554" t="s">
        <v>3155</v>
      </c>
      <c r="B554" t="s">
        <v>2610</v>
      </c>
      <c r="C554" t="s">
        <v>1731</v>
      </c>
      <c r="D554" t="s">
        <v>1527</v>
      </c>
      <c r="E554" t="s">
        <v>1528</v>
      </c>
      <c r="F554">
        <v>12044584</v>
      </c>
      <c r="G554" s="111">
        <v>44953</v>
      </c>
      <c r="H554" t="s">
        <v>1732</v>
      </c>
      <c r="I554" t="s">
        <v>255</v>
      </c>
      <c r="J554" t="s">
        <v>249</v>
      </c>
      <c r="K554" t="s">
        <v>250</v>
      </c>
      <c r="L554" t="s">
        <v>251</v>
      </c>
      <c r="M554" t="s">
        <v>3154</v>
      </c>
      <c r="N554" t="s">
        <v>3154</v>
      </c>
      <c r="O554" s="111">
        <v>44956</v>
      </c>
      <c r="P554" t="s">
        <v>252</v>
      </c>
      <c r="Q554" t="s">
        <v>282</v>
      </c>
      <c r="R554" s="111">
        <v>44957</v>
      </c>
      <c r="S554" t="s">
        <v>254</v>
      </c>
      <c r="T554" t="s">
        <v>254</v>
      </c>
      <c r="U554" t="s">
        <v>254</v>
      </c>
      <c r="V554" t="s">
        <v>254</v>
      </c>
      <c r="W554">
        <v>0</v>
      </c>
      <c r="X554">
        <v>5</v>
      </c>
      <c r="Y554">
        <v>0</v>
      </c>
      <c r="Z554" s="27">
        <f t="shared" si="8"/>
        <v>5</v>
      </c>
    </row>
    <row r="555" spans="1:26" hidden="1">
      <c r="A555" t="s">
        <v>3155</v>
      </c>
      <c r="B555" t="s">
        <v>2610</v>
      </c>
      <c r="C555" t="s">
        <v>1731</v>
      </c>
      <c r="D555" t="s">
        <v>1527</v>
      </c>
      <c r="E555" t="s">
        <v>1528</v>
      </c>
      <c r="F555">
        <v>12078436</v>
      </c>
      <c r="G555" s="111">
        <v>44958</v>
      </c>
      <c r="H555" t="s">
        <v>2611</v>
      </c>
      <c r="I555" t="s">
        <v>255</v>
      </c>
      <c r="J555" t="s">
        <v>249</v>
      </c>
      <c r="K555" t="s">
        <v>250</v>
      </c>
      <c r="L555" t="s">
        <v>251</v>
      </c>
      <c r="M555" t="s">
        <v>3154</v>
      </c>
      <c r="N555" t="s">
        <v>3154</v>
      </c>
      <c r="O555" s="111">
        <v>44963</v>
      </c>
      <c r="P555" t="s">
        <v>252</v>
      </c>
      <c r="Q555" t="s">
        <v>282</v>
      </c>
      <c r="R555" s="111">
        <v>44963</v>
      </c>
      <c r="S555" t="s">
        <v>254</v>
      </c>
      <c r="T555" t="s">
        <v>254</v>
      </c>
      <c r="U555" t="s">
        <v>254</v>
      </c>
      <c r="V555" t="s">
        <v>254</v>
      </c>
      <c r="W555">
        <v>0</v>
      </c>
      <c r="X555">
        <v>2</v>
      </c>
      <c r="Y555">
        <v>0</v>
      </c>
      <c r="Z555" s="27">
        <f t="shared" si="8"/>
        <v>2</v>
      </c>
    </row>
    <row r="556" spans="1:26" hidden="1">
      <c r="A556" t="s">
        <v>3155</v>
      </c>
      <c r="B556" t="s">
        <v>2592</v>
      </c>
      <c r="C556" t="s">
        <v>949</v>
      </c>
      <c r="D556" t="s">
        <v>264</v>
      </c>
      <c r="E556" t="s">
        <v>54</v>
      </c>
      <c r="F556">
        <v>7923136</v>
      </c>
      <c r="G556" s="111">
        <v>44970</v>
      </c>
      <c r="H556" t="s">
        <v>2613</v>
      </c>
      <c r="I556" t="s">
        <v>255</v>
      </c>
      <c r="J556" t="s">
        <v>249</v>
      </c>
      <c r="K556" t="s">
        <v>250</v>
      </c>
      <c r="L556" t="s">
        <v>251</v>
      </c>
      <c r="M556" t="s">
        <v>3154</v>
      </c>
      <c r="N556" t="s">
        <v>3154</v>
      </c>
      <c r="O556" s="111">
        <v>44970</v>
      </c>
      <c r="P556" t="s">
        <v>252</v>
      </c>
      <c r="Q556" t="s">
        <v>253</v>
      </c>
      <c r="R556" s="111">
        <v>44971</v>
      </c>
      <c r="S556" t="s">
        <v>254</v>
      </c>
      <c r="T556" t="s">
        <v>254</v>
      </c>
      <c r="U556" t="s">
        <v>254</v>
      </c>
      <c r="V556" t="s">
        <v>254</v>
      </c>
      <c r="W556">
        <v>0</v>
      </c>
      <c r="X556">
        <v>12958.5</v>
      </c>
      <c r="Y556">
        <v>22426</v>
      </c>
      <c r="Z556" s="27">
        <f t="shared" si="8"/>
        <v>35384.5</v>
      </c>
    </row>
    <row r="557" spans="1:26">
      <c r="A557" t="s">
        <v>3155</v>
      </c>
      <c r="B557" t="s">
        <v>2592</v>
      </c>
      <c r="C557" t="s">
        <v>949</v>
      </c>
      <c r="D557" t="s">
        <v>264</v>
      </c>
      <c r="E557" t="s">
        <v>54</v>
      </c>
      <c r="F557">
        <v>9067032</v>
      </c>
      <c r="G557" s="111">
        <v>44991</v>
      </c>
      <c r="H557" t="s">
        <v>3336</v>
      </c>
      <c r="I557" t="s">
        <v>255</v>
      </c>
      <c r="J557" t="s">
        <v>249</v>
      </c>
      <c r="K557" t="s">
        <v>250</v>
      </c>
      <c r="L557" t="s">
        <v>251</v>
      </c>
      <c r="M557" t="s">
        <v>3154</v>
      </c>
      <c r="N557" t="s">
        <v>3154</v>
      </c>
      <c r="O557" s="111">
        <v>44991</v>
      </c>
      <c r="P557" t="s">
        <v>252</v>
      </c>
      <c r="Q557" t="s">
        <v>282</v>
      </c>
      <c r="R557" s="111">
        <v>45008</v>
      </c>
      <c r="S557" t="s">
        <v>254</v>
      </c>
      <c r="T557" t="s">
        <v>254</v>
      </c>
      <c r="U557" t="s">
        <v>254</v>
      </c>
      <c r="V557" t="s">
        <v>254</v>
      </c>
      <c r="W557">
        <v>0</v>
      </c>
      <c r="X557">
        <v>0</v>
      </c>
      <c r="Y557">
        <v>0</v>
      </c>
      <c r="Z557" s="27">
        <f t="shared" si="8"/>
        <v>0</v>
      </c>
    </row>
    <row r="558" spans="1:26" hidden="1">
      <c r="A558" t="s">
        <v>3155</v>
      </c>
      <c r="B558" t="s">
        <v>2592</v>
      </c>
      <c r="C558" t="s">
        <v>949</v>
      </c>
      <c r="D558" t="s">
        <v>264</v>
      </c>
      <c r="E558" t="s">
        <v>54</v>
      </c>
      <c r="F558">
        <v>12067562</v>
      </c>
      <c r="G558" s="111">
        <v>44958</v>
      </c>
      <c r="H558" t="s">
        <v>2614</v>
      </c>
      <c r="I558" t="s">
        <v>255</v>
      </c>
      <c r="J558" t="s">
        <v>3154</v>
      </c>
      <c r="K558" t="s">
        <v>3154</v>
      </c>
      <c r="L558" t="s">
        <v>251</v>
      </c>
      <c r="M558" t="s">
        <v>3154</v>
      </c>
      <c r="N558" t="s">
        <v>3154</v>
      </c>
      <c r="O558" s="111">
        <v>44958</v>
      </c>
      <c r="P558" t="s">
        <v>252</v>
      </c>
      <c r="Q558" t="s">
        <v>263</v>
      </c>
      <c r="R558" s="111">
        <v>44959</v>
      </c>
      <c r="S558" t="s">
        <v>254</v>
      </c>
      <c r="T558" t="s">
        <v>254</v>
      </c>
      <c r="U558" t="s">
        <v>254</v>
      </c>
      <c r="V558" t="s">
        <v>254</v>
      </c>
      <c r="W558">
        <v>0</v>
      </c>
      <c r="X558">
        <v>2201</v>
      </c>
      <c r="Y558">
        <v>0</v>
      </c>
      <c r="Z558" s="27">
        <f t="shared" si="8"/>
        <v>2201</v>
      </c>
    </row>
    <row r="559" spans="1:26" hidden="1">
      <c r="A559" t="s">
        <v>3155</v>
      </c>
      <c r="B559" t="s">
        <v>2592</v>
      </c>
      <c r="C559" t="s">
        <v>949</v>
      </c>
      <c r="D559" t="s">
        <v>264</v>
      </c>
      <c r="E559" t="s">
        <v>54</v>
      </c>
      <c r="F559">
        <v>12078009</v>
      </c>
      <c r="G559" s="111">
        <v>44958</v>
      </c>
      <c r="H559" t="s">
        <v>2615</v>
      </c>
      <c r="I559" t="s">
        <v>255</v>
      </c>
      <c r="J559" t="s">
        <v>3154</v>
      </c>
      <c r="K559" t="s">
        <v>3154</v>
      </c>
      <c r="L559" t="s">
        <v>251</v>
      </c>
      <c r="M559" t="s">
        <v>3154</v>
      </c>
      <c r="N559" t="s">
        <v>3154</v>
      </c>
      <c r="O559" s="111">
        <v>44958</v>
      </c>
      <c r="P559" t="s">
        <v>252</v>
      </c>
      <c r="Q559" t="s">
        <v>263</v>
      </c>
      <c r="R559" s="111">
        <v>44959</v>
      </c>
      <c r="S559" t="s">
        <v>254</v>
      </c>
      <c r="T559" t="s">
        <v>254</v>
      </c>
      <c r="U559" t="s">
        <v>254</v>
      </c>
      <c r="V559" t="s">
        <v>254</v>
      </c>
      <c r="W559">
        <v>0</v>
      </c>
      <c r="X559">
        <v>1.1000000000000001</v>
      </c>
      <c r="Y559">
        <v>0</v>
      </c>
      <c r="Z559" s="27">
        <f t="shared" si="8"/>
        <v>1.1000000000000001</v>
      </c>
    </row>
    <row r="560" spans="1:26">
      <c r="A560" t="s">
        <v>3155</v>
      </c>
      <c r="B560" t="s">
        <v>2592</v>
      </c>
      <c r="C560" t="s">
        <v>949</v>
      </c>
      <c r="D560" t="s">
        <v>264</v>
      </c>
      <c r="E560" t="s">
        <v>54</v>
      </c>
      <c r="F560">
        <v>12125798</v>
      </c>
      <c r="G560" s="111">
        <v>44971</v>
      </c>
      <c r="H560" t="s">
        <v>3337</v>
      </c>
      <c r="I560" t="s">
        <v>260</v>
      </c>
      <c r="J560" t="s">
        <v>3154</v>
      </c>
      <c r="K560" t="s">
        <v>3154</v>
      </c>
      <c r="L560" t="s">
        <v>251</v>
      </c>
      <c r="M560" t="s">
        <v>3154</v>
      </c>
      <c r="N560" t="s">
        <v>3154</v>
      </c>
      <c r="O560" s="111">
        <v>44995</v>
      </c>
      <c r="P560" t="s">
        <v>254</v>
      </c>
      <c r="Q560" t="s">
        <v>253</v>
      </c>
      <c r="R560" s="111">
        <v>45006</v>
      </c>
      <c r="S560" t="s">
        <v>254</v>
      </c>
      <c r="T560" t="s">
        <v>254</v>
      </c>
      <c r="U560" t="s">
        <v>254</v>
      </c>
      <c r="V560" t="s">
        <v>254</v>
      </c>
      <c r="W560">
        <v>0</v>
      </c>
      <c r="X560">
        <v>0</v>
      </c>
      <c r="Y560">
        <v>0</v>
      </c>
      <c r="Z560" s="27">
        <f t="shared" si="8"/>
        <v>0</v>
      </c>
    </row>
    <row r="561" spans="1:26" hidden="1">
      <c r="A561" t="s">
        <v>3155</v>
      </c>
      <c r="B561" t="s">
        <v>2592</v>
      </c>
      <c r="C561" t="s">
        <v>949</v>
      </c>
      <c r="D561" t="s">
        <v>264</v>
      </c>
      <c r="E561" t="s">
        <v>54</v>
      </c>
      <c r="F561">
        <v>12151258</v>
      </c>
      <c r="G561" s="111">
        <v>44980</v>
      </c>
      <c r="H561" t="s">
        <v>2616</v>
      </c>
      <c r="I561" t="s">
        <v>255</v>
      </c>
      <c r="J561" t="s">
        <v>249</v>
      </c>
      <c r="K561" t="s">
        <v>250</v>
      </c>
      <c r="L561" t="s">
        <v>251</v>
      </c>
      <c r="M561" t="s">
        <v>3154</v>
      </c>
      <c r="N561" t="s">
        <v>3154</v>
      </c>
      <c r="O561" s="111">
        <v>44980</v>
      </c>
      <c r="P561" t="s">
        <v>252</v>
      </c>
      <c r="Q561" t="s">
        <v>253</v>
      </c>
      <c r="R561" s="111">
        <v>44984</v>
      </c>
      <c r="S561" t="s">
        <v>254</v>
      </c>
      <c r="T561" t="s">
        <v>254</v>
      </c>
      <c r="U561" t="s">
        <v>254</v>
      </c>
      <c r="V561" t="s">
        <v>254</v>
      </c>
      <c r="W561">
        <v>0</v>
      </c>
      <c r="X561">
        <v>0</v>
      </c>
      <c r="Y561">
        <v>1240.0999999999999</v>
      </c>
      <c r="Z561" s="27">
        <f t="shared" si="8"/>
        <v>1240.0999999999999</v>
      </c>
    </row>
    <row r="562" spans="1:26" hidden="1">
      <c r="A562" t="s">
        <v>3155</v>
      </c>
      <c r="B562" t="s">
        <v>2592</v>
      </c>
      <c r="C562" t="s">
        <v>949</v>
      </c>
      <c r="D562" t="s">
        <v>264</v>
      </c>
      <c r="E562" t="s">
        <v>54</v>
      </c>
      <c r="F562">
        <v>12163043</v>
      </c>
      <c r="G562" s="111">
        <v>44982</v>
      </c>
      <c r="H562" t="s">
        <v>2617</v>
      </c>
      <c r="I562" t="s">
        <v>255</v>
      </c>
      <c r="J562" t="s">
        <v>3154</v>
      </c>
      <c r="K562" t="s">
        <v>3154</v>
      </c>
      <c r="L562" t="s">
        <v>251</v>
      </c>
      <c r="M562" t="s">
        <v>3154</v>
      </c>
      <c r="N562" t="s">
        <v>3154</v>
      </c>
      <c r="O562" s="111">
        <v>44982</v>
      </c>
      <c r="P562" t="s">
        <v>252</v>
      </c>
      <c r="Q562" t="s">
        <v>253</v>
      </c>
      <c r="R562" s="111">
        <v>44984</v>
      </c>
      <c r="S562" t="s">
        <v>254</v>
      </c>
      <c r="T562" t="s">
        <v>254</v>
      </c>
      <c r="U562" t="s">
        <v>254</v>
      </c>
      <c r="V562" t="s">
        <v>254</v>
      </c>
      <c r="W562">
        <v>0</v>
      </c>
      <c r="X562">
        <v>131</v>
      </c>
      <c r="Y562">
        <v>1203.1400000000001</v>
      </c>
      <c r="Z562" s="27">
        <f t="shared" si="8"/>
        <v>1334.14</v>
      </c>
    </row>
    <row r="563" spans="1:26">
      <c r="A563" t="s">
        <v>3155</v>
      </c>
      <c r="B563" t="s">
        <v>2592</v>
      </c>
      <c r="C563" t="s">
        <v>949</v>
      </c>
      <c r="D563" t="s">
        <v>264</v>
      </c>
      <c r="E563" t="s">
        <v>54</v>
      </c>
      <c r="F563">
        <v>12209665</v>
      </c>
      <c r="G563" s="111">
        <v>44993</v>
      </c>
      <c r="H563" t="s">
        <v>3338</v>
      </c>
      <c r="I563" t="s">
        <v>255</v>
      </c>
      <c r="J563" t="s">
        <v>249</v>
      </c>
      <c r="K563" t="s">
        <v>250</v>
      </c>
      <c r="L563" t="s">
        <v>251</v>
      </c>
      <c r="M563" t="s">
        <v>3154</v>
      </c>
      <c r="N563" t="s">
        <v>3154</v>
      </c>
      <c r="O563" s="111">
        <v>44993</v>
      </c>
      <c r="P563" t="s">
        <v>252</v>
      </c>
      <c r="Q563" t="s">
        <v>257</v>
      </c>
      <c r="R563" s="111">
        <v>44994</v>
      </c>
      <c r="S563" t="s">
        <v>254</v>
      </c>
      <c r="T563" t="s">
        <v>254</v>
      </c>
      <c r="U563" t="s">
        <v>254</v>
      </c>
      <c r="V563" t="s">
        <v>254</v>
      </c>
      <c r="W563">
        <v>0</v>
      </c>
      <c r="X563">
        <v>0</v>
      </c>
      <c r="Y563">
        <v>0</v>
      </c>
      <c r="Z563" s="27">
        <f t="shared" si="8"/>
        <v>0</v>
      </c>
    </row>
    <row r="564" spans="1:26" hidden="1">
      <c r="A564" t="s">
        <v>3155</v>
      </c>
      <c r="B564" t="s">
        <v>2592</v>
      </c>
      <c r="C564" t="s">
        <v>949</v>
      </c>
      <c r="D564" t="s">
        <v>53</v>
      </c>
      <c r="E564" t="s">
        <v>54</v>
      </c>
      <c r="F564">
        <v>600117</v>
      </c>
      <c r="G564" s="111">
        <v>44942</v>
      </c>
      <c r="H564" t="s">
        <v>1733</v>
      </c>
      <c r="I564" t="s">
        <v>255</v>
      </c>
      <c r="J564" t="s">
        <v>249</v>
      </c>
      <c r="K564" t="s">
        <v>268</v>
      </c>
      <c r="L564" t="s">
        <v>251</v>
      </c>
      <c r="M564" t="s">
        <v>3154</v>
      </c>
      <c r="N564" t="s">
        <v>3154</v>
      </c>
      <c r="O564" s="111">
        <v>44942</v>
      </c>
      <c r="P564" t="s">
        <v>252</v>
      </c>
      <c r="Q564" t="s">
        <v>253</v>
      </c>
      <c r="R564" s="111">
        <v>44943</v>
      </c>
      <c r="S564" t="s">
        <v>254</v>
      </c>
      <c r="T564" t="s">
        <v>254</v>
      </c>
      <c r="U564" t="s">
        <v>254</v>
      </c>
      <c r="V564" t="s">
        <v>254</v>
      </c>
      <c r="W564">
        <v>28398.6</v>
      </c>
      <c r="X564">
        <v>66926.080000000002</v>
      </c>
      <c r="Y564">
        <v>93409.87</v>
      </c>
      <c r="Z564" s="27">
        <f t="shared" si="8"/>
        <v>188734.55</v>
      </c>
    </row>
    <row r="565" spans="1:26" hidden="1">
      <c r="A565" t="s">
        <v>3155</v>
      </c>
      <c r="B565" t="s">
        <v>2592</v>
      </c>
      <c r="C565" t="s">
        <v>949</v>
      </c>
      <c r="D565" t="s">
        <v>53</v>
      </c>
      <c r="E565" t="s">
        <v>54</v>
      </c>
      <c r="F565">
        <v>752218</v>
      </c>
      <c r="G565" s="111">
        <v>44931</v>
      </c>
      <c r="H565" t="s">
        <v>1734</v>
      </c>
      <c r="I565" t="s">
        <v>255</v>
      </c>
      <c r="J565" t="s">
        <v>249</v>
      </c>
      <c r="K565" t="s">
        <v>832</v>
      </c>
      <c r="L565" t="s">
        <v>251</v>
      </c>
      <c r="M565" t="s">
        <v>3154</v>
      </c>
      <c r="N565" t="s">
        <v>3154</v>
      </c>
      <c r="O565" s="111">
        <v>44931</v>
      </c>
      <c r="P565" t="s">
        <v>252</v>
      </c>
      <c r="Q565" t="s">
        <v>253</v>
      </c>
      <c r="R565">
        <v>44932</v>
      </c>
      <c r="S565" t="s">
        <v>254</v>
      </c>
      <c r="T565" t="s">
        <v>254</v>
      </c>
      <c r="U565" t="s">
        <v>254</v>
      </c>
      <c r="V565" t="s">
        <v>254</v>
      </c>
      <c r="W565">
        <v>23883.34</v>
      </c>
      <c r="X565">
        <v>63454.98</v>
      </c>
      <c r="Y565">
        <v>728.36</v>
      </c>
      <c r="Z565" s="27">
        <f t="shared" si="8"/>
        <v>88066.680000000008</v>
      </c>
    </row>
    <row r="566" spans="1:26" hidden="1">
      <c r="A566" t="s">
        <v>3155</v>
      </c>
      <c r="B566" t="s">
        <v>2592</v>
      </c>
      <c r="C566" t="s">
        <v>949</v>
      </c>
      <c r="D566" t="s">
        <v>53</v>
      </c>
      <c r="E566" t="s">
        <v>54</v>
      </c>
      <c r="F566">
        <v>4163861</v>
      </c>
      <c r="G566" s="111">
        <v>44970</v>
      </c>
      <c r="H566" t="s">
        <v>2618</v>
      </c>
      <c r="I566" t="s">
        <v>255</v>
      </c>
      <c r="J566" t="s">
        <v>249</v>
      </c>
      <c r="K566" t="s">
        <v>2619</v>
      </c>
      <c r="L566" t="s">
        <v>251</v>
      </c>
      <c r="M566" t="s">
        <v>3154</v>
      </c>
      <c r="N566" t="s">
        <v>3154</v>
      </c>
      <c r="O566" s="111">
        <v>44970</v>
      </c>
      <c r="P566" t="s">
        <v>252</v>
      </c>
      <c r="Q566" t="s">
        <v>253</v>
      </c>
      <c r="R566" s="111">
        <v>44972</v>
      </c>
      <c r="S566" t="s">
        <v>254</v>
      </c>
      <c r="T566" t="s">
        <v>254</v>
      </c>
      <c r="U566" t="s">
        <v>254</v>
      </c>
      <c r="V566" t="s">
        <v>254</v>
      </c>
      <c r="W566">
        <v>0</v>
      </c>
      <c r="X566">
        <v>0</v>
      </c>
      <c r="Y566">
        <v>48060</v>
      </c>
      <c r="Z566" s="27">
        <f t="shared" si="8"/>
        <v>48060</v>
      </c>
    </row>
    <row r="567" spans="1:26" hidden="1">
      <c r="A567" t="s">
        <v>3155</v>
      </c>
      <c r="B567" t="s">
        <v>2592</v>
      </c>
      <c r="C567" t="s">
        <v>949</v>
      </c>
      <c r="D567" t="s">
        <v>53</v>
      </c>
      <c r="E567" t="s">
        <v>54</v>
      </c>
      <c r="F567">
        <v>4543863</v>
      </c>
      <c r="G567" s="111">
        <v>44979</v>
      </c>
      <c r="H567" t="s">
        <v>2620</v>
      </c>
      <c r="I567" t="s">
        <v>255</v>
      </c>
      <c r="J567" t="s">
        <v>3154</v>
      </c>
      <c r="K567" t="s">
        <v>3154</v>
      </c>
      <c r="L567" t="s">
        <v>251</v>
      </c>
      <c r="M567" t="s">
        <v>3154</v>
      </c>
      <c r="N567" t="s">
        <v>3154</v>
      </c>
      <c r="O567" s="111">
        <v>44979</v>
      </c>
      <c r="P567" t="s">
        <v>252</v>
      </c>
      <c r="Q567" t="s">
        <v>253</v>
      </c>
      <c r="R567" s="111">
        <v>44980</v>
      </c>
      <c r="S567" t="s">
        <v>254</v>
      </c>
      <c r="T567" t="s">
        <v>254</v>
      </c>
      <c r="U567" t="s">
        <v>254</v>
      </c>
      <c r="V567" t="s">
        <v>254</v>
      </c>
      <c r="W567">
        <v>0</v>
      </c>
      <c r="X567">
        <v>8439.0300000000007</v>
      </c>
      <c r="Y567">
        <v>15220.89</v>
      </c>
      <c r="Z567" s="27">
        <f t="shared" si="8"/>
        <v>23659.919999999998</v>
      </c>
    </row>
    <row r="568" spans="1:26" hidden="1">
      <c r="A568" t="s">
        <v>3155</v>
      </c>
      <c r="B568" t="s">
        <v>2592</v>
      </c>
      <c r="C568" t="s">
        <v>949</v>
      </c>
      <c r="D568" t="s">
        <v>53</v>
      </c>
      <c r="E568" t="s">
        <v>54</v>
      </c>
      <c r="F568">
        <v>6810693</v>
      </c>
      <c r="G568" s="111">
        <v>44974</v>
      </c>
      <c r="H568" t="s">
        <v>2621</v>
      </c>
      <c r="I568" t="s">
        <v>255</v>
      </c>
      <c r="J568" t="s">
        <v>249</v>
      </c>
      <c r="K568" t="s">
        <v>268</v>
      </c>
      <c r="L568" t="s">
        <v>251</v>
      </c>
      <c r="M568" t="s">
        <v>3154</v>
      </c>
      <c r="N568" t="s">
        <v>3154</v>
      </c>
      <c r="O568" s="111">
        <v>44974</v>
      </c>
      <c r="P568" t="s">
        <v>252</v>
      </c>
      <c r="Q568" t="s">
        <v>1406</v>
      </c>
      <c r="R568" s="111"/>
      <c r="S568" t="s">
        <v>254</v>
      </c>
      <c r="T568" t="s">
        <v>254</v>
      </c>
      <c r="U568" t="s">
        <v>254</v>
      </c>
      <c r="V568" t="s">
        <v>254</v>
      </c>
      <c r="W568">
        <v>0</v>
      </c>
      <c r="X568">
        <v>0</v>
      </c>
      <c r="Y568">
        <v>0</v>
      </c>
      <c r="Z568" s="27">
        <f t="shared" si="8"/>
        <v>0</v>
      </c>
    </row>
    <row r="569" spans="1:26" hidden="1">
      <c r="A569" t="s">
        <v>3155</v>
      </c>
      <c r="B569" t="s">
        <v>2592</v>
      </c>
      <c r="C569" t="s">
        <v>949</v>
      </c>
      <c r="D569" t="s">
        <v>53</v>
      </c>
      <c r="E569" t="s">
        <v>54</v>
      </c>
      <c r="F569">
        <v>11888999</v>
      </c>
      <c r="G569" s="111">
        <v>44953</v>
      </c>
      <c r="H569" t="s">
        <v>1735</v>
      </c>
      <c r="I569" t="s">
        <v>255</v>
      </c>
      <c r="J569" t="s">
        <v>249</v>
      </c>
      <c r="K569" t="s">
        <v>250</v>
      </c>
      <c r="L569" t="s">
        <v>251</v>
      </c>
      <c r="M569" t="s">
        <v>3154</v>
      </c>
      <c r="N569" t="s">
        <v>3154</v>
      </c>
      <c r="O569" s="111">
        <v>44953</v>
      </c>
      <c r="P569" t="s">
        <v>252</v>
      </c>
      <c r="Q569" t="s">
        <v>253</v>
      </c>
      <c r="R569" s="111">
        <v>44956</v>
      </c>
      <c r="S569" t="s">
        <v>254</v>
      </c>
      <c r="T569" t="s">
        <v>254</v>
      </c>
      <c r="U569" t="s">
        <v>254</v>
      </c>
      <c r="V569" t="s">
        <v>254</v>
      </c>
      <c r="W569">
        <v>282.5</v>
      </c>
      <c r="X569">
        <v>9939.5</v>
      </c>
      <c r="Y569">
        <v>10769.5</v>
      </c>
      <c r="Z569" s="27">
        <f t="shared" si="8"/>
        <v>20991.5</v>
      </c>
    </row>
    <row r="570" spans="1:26" hidden="1">
      <c r="A570" t="s">
        <v>3155</v>
      </c>
      <c r="B570" t="s">
        <v>2592</v>
      </c>
      <c r="C570" t="s">
        <v>949</v>
      </c>
      <c r="D570" t="s">
        <v>53</v>
      </c>
      <c r="E570" t="s">
        <v>54</v>
      </c>
      <c r="F570">
        <v>11926929</v>
      </c>
      <c r="G570" s="111">
        <v>44949</v>
      </c>
      <c r="H570" t="s">
        <v>1736</v>
      </c>
      <c r="I570" t="s">
        <v>255</v>
      </c>
      <c r="J570" t="s">
        <v>249</v>
      </c>
      <c r="K570" t="s">
        <v>250</v>
      </c>
      <c r="L570" t="s">
        <v>251</v>
      </c>
      <c r="M570" t="s">
        <v>3154</v>
      </c>
      <c r="N570" t="s">
        <v>3154</v>
      </c>
      <c r="O570" s="111">
        <v>44949</v>
      </c>
      <c r="P570" t="s">
        <v>252</v>
      </c>
      <c r="Q570" t="s">
        <v>253</v>
      </c>
      <c r="R570" s="111">
        <v>44950</v>
      </c>
      <c r="S570" t="s">
        <v>254</v>
      </c>
      <c r="T570" t="s">
        <v>254</v>
      </c>
      <c r="U570" t="s">
        <v>254</v>
      </c>
      <c r="V570" t="s">
        <v>254</v>
      </c>
      <c r="W570">
        <v>148.1</v>
      </c>
      <c r="X570">
        <v>683.22</v>
      </c>
      <c r="Y570">
        <v>1336.01</v>
      </c>
      <c r="Z570" s="27">
        <f t="shared" si="8"/>
        <v>2167.33</v>
      </c>
    </row>
    <row r="571" spans="1:26" hidden="1">
      <c r="A571" t="s">
        <v>3155</v>
      </c>
      <c r="B571" t="s">
        <v>2592</v>
      </c>
      <c r="C571" t="s">
        <v>949</v>
      </c>
      <c r="D571" t="s">
        <v>53</v>
      </c>
      <c r="E571" t="s">
        <v>54</v>
      </c>
      <c r="F571">
        <v>11964452</v>
      </c>
      <c r="G571" s="111">
        <v>44929</v>
      </c>
      <c r="H571" t="s">
        <v>1737</v>
      </c>
      <c r="I571" t="s">
        <v>255</v>
      </c>
      <c r="J571" t="s">
        <v>249</v>
      </c>
      <c r="K571" t="s">
        <v>268</v>
      </c>
      <c r="L571" t="s">
        <v>251</v>
      </c>
      <c r="M571" t="s">
        <v>3154</v>
      </c>
      <c r="N571" t="s">
        <v>3154</v>
      </c>
      <c r="O571" s="111">
        <v>44929</v>
      </c>
      <c r="P571" t="s">
        <v>252</v>
      </c>
      <c r="Q571" t="s">
        <v>253</v>
      </c>
      <c r="R571" s="111">
        <v>44930</v>
      </c>
      <c r="S571" t="s">
        <v>254</v>
      </c>
      <c r="T571" t="s">
        <v>254</v>
      </c>
      <c r="U571" t="s">
        <v>254</v>
      </c>
      <c r="V571" t="s">
        <v>254</v>
      </c>
      <c r="W571">
        <v>11450.12</v>
      </c>
      <c r="X571">
        <v>6656</v>
      </c>
      <c r="Y571">
        <v>4540.6899999999996</v>
      </c>
      <c r="Z571" s="27">
        <f t="shared" si="8"/>
        <v>22646.81</v>
      </c>
    </row>
    <row r="572" spans="1:26" hidden="1">
      <c r="A572" t="s">
        <v>3155</v>
      </c>
      <c r="B572" t="s">
        <v>2592</v>
      </c>
      <c r="C572" t="s">
        <v>949</v>
      </c>
      <c r="D572" t="s">
        <v>53</v>
      </c>
      <c r="E572" t="s">
        <v>54</v>
      </c>
      <c r="F572">
        <v>11965042</v>
      </c>
      <c r="G572" s="111">
        <v>44929</v>
      </c>
      <c r="H572" t="s">
        <v>1738</v>
      </c>
      <c r="I572" t="s">
        <v>255</v>
      </c>
      <c r="J572" t="s">
        <v>249</v>
      </c>
      <c r="K572" t="s">
        <v>268</v>
      </c>
      <c r="L572" t="s">
        <v>251</v>
      </c>
      <c r="M572" t="s">
        <v>3154</v>
      </c>
      <c r="N572" t="s">
        <v>3154</v>
      </c>
      <c r="O572" s="111">
        <v>44930</v>
      </c>
      <c r="P572" t="s">
        <v>252</v>
      </c>
      <c r="Q572" t="s">
        <v>253</v>
      </c>
      <c r="R572" s="111">
        <v>44931</v>
      </c>
      <c r="S572" t="s">
        <v>254</v>
      </c>
      <c r="T572" t="s">
        <v>254</v>
      </c>
      <c r="U572" t="s">
        <v>254</v>
      </c>
      <c r="V572" t="s">
        <v>254</v>
      </c>
      <c r="W572">
        <v>74210</v>
      </c>
      <c r="X572">
        <v>78296.77</v>
      </c>
      <c r="Y572">
        <v>85479</v>
      </c>
      <c r="Z572" s="27">
        <f t="shared" si="8"/>
        <v>237985.77000000002</v>
      </c>
    </row>
    <row r="573" spans="1:26" hidden="1">
      <c r="A573" t="s">
        <v>3155</v>
      </c>
      <c r="B573" t="s">
        <v>2592</v>
      </c>
      <c r="C573" t="s">
        <v>949</v>
      </c>
      <c r="D573" t="s">
        <v>53</v>
      </c>
      <c r="E573" t="s">
        <v>54</v>
      </c>
      <c r="F573">
        <v>11981692</v>
      </c>
      <c r="G573" s="111">
        <v>44952</v>
      </c>
      <c r="H573" t="s">
        <v>1739</v>
      </c>
      <c r="I573" t="s">
        <v>255</v>
      </c>
      <c r="J573" t="s">
        <v>249</v>
      </c>
      <c r="K573" t="s">
        <v>268</v>
      </c>
      <c r="L573" t="s">
        <v>251</v>
      </c>
      <c r="M573" t="s">
        <v>3154</v>
      </c>
      <c r="N573" t="s">
        <v>3154</v>
      </c>
      <c r="O573" s="111">
        <v>44952</v>
      </c>
      <c r="P573" t="s">
        <v>252</v>
      </c>
      <c r="Q573" t="s">
        <v>257</v>
      </c>
      <c r="R573" s="111"/>
      <c r="S573" t="s">
        <v>254</v>
      </c>
      <c r="T573" t="s">
        <v>254</v>
      </c>
      <c r="U573" t="s">
        <v>254</v>
      </c>
      <c r="V573" t="s">
        <v>254</v>
      </c>
      <c r="W573">
        <v>0</v>
      </c>
      <c r="X573">
        <v>0</v>
      </c>
      <c r="Y573">
        <v>0</v>
      </c>
      <c r="Z573" s="27">
        <f t="shared" si="8"/>
        <v>0</v>
      </c>
    </row>
    <row r="574" spans="1:26" hidden="1">
      <c r="A574" t="s">
        <v>3155</v>
      </c>
      <c r="B574" t="s">
        <v>2592</v>
      </c>
      <c r="C574" t="s">
        <v>949</v>
      </c>
      <c r="D574" t="s">
        <v>53</v>
      </c>
      <c r="E574" t="s">
        <v>54</v>
      </c>
      <c r="F574">
        <v>11986050</v>
      </c>
      <c r="G574" s="111">
        <v>44936</v>
      </c>
      <c r="H574" t="s">
        <v>1740</v>
      </c>
      <c r="I574" t="s">
        <v>255</v>
      </c>
      <c r="J574" t="s">
        <v>249</v>
      </c>
      <c r="K574" t="s">
        <v>250</v>
      </c>
      <c r="L574" t="s">
        <v>251</v>
      </c>
      <c r="M574" t="s">
        <v>3154</v>
      </c>
      <c r="N574" t="s">
        <v>3154</v>
      </c>
      <c r="O574" s="111">
        <v>44936</v>
      </c>
      <c r="P574" t="s">
        <v>252</v>
      </c>
      <c r="Q574" t="s">
        <v>253</v>
      </c>
      <c r="R574" s="111">
        <v>44944</v>
      </c>
      <c r="S574" t="s">
        <v>254</v>
      </c>
      <c r="T574" t="s">
        <v>254</v>
      </c>
      <c r="U574" t="s">
        <v>254</v>
      </c>
      <c r="V574" t="s">
        <v>254</v>
      </c>
      <c r="W574">
        <v>2824.5</v>
      </c>
      <c r="X574">
        <v>6532.09</v>
      </c>
      <c r="Y574">
        <v>8839.9699999999993</v>
      </c>
      <c r="Z574" s="27">
        <f t="shared" si="8"/>
        <v>18196.559999999998</v>
      </c>
    </row>
    <row r="575" spans="1:26" s="57" customFormat="1" hidden="1">
      <c r="A575" s="57" t="s">
        <v>3155</v>
      </c>
      <c r="B575" s="57" t="s">
        <v>2592</v>
      </c>
      <c r="C575" s="57" t="s">
        <v>949</v>
      </c>
      <c r="D575" s="57" t="s">
        <v>53</v>
      </c>
      <c r="E575" s="57" t="s">
        <v>54</v>
      </c>
      <c r="F575" s="57">
        <v>12042779</v>
      </c>
      <c r="G575" s="167">
        <v>44951</v>
      </c>
      <c r="H575" s="57" t="s">
        <v>1741</v>
      </c>
      <c r="I575" s="57" t="s">
        <v>255</v>
      </c>
      <c r="J575" s="57" t="s">
        <v>249</v>
      </c>
      <c r="K575" s="57" t="s">
        <v>268</v>
      </c>
      <c r="L575" s="57" t="s">
        <v>251</v>
      </c>
      <c r="M575" s="57" t="s">
        <v>3154</v>
      </c>
      <c r="N575" s="57" t="s">
        <v>3154</v>
      </c>
      <c r="O575" s="167">
        <v>44951</v>
      </c>
      <c r="P575" s="57" t="s">
        <v>252</v>
      </c>
      <c r="Q575" s="57" t="s">
        <v>253</v>
      </c>
      <c r="R575" s="167">
        <v>44952</v>
      </c>
      <c r="S575" s="57" t="s">
        <v>254</v>
      </c>
      <c r="T575" s="57" t="s">
        <v>254</v>
      </c>
      <c r="U575" s="57" t="s">
        <v>254</v>
      </c>
      <c r="V575" s="57" t="s">
        <v>254</v>
      </c>
      <c r="W575" s="57">
        <v>1316.07</v>
      </c>
      <c r="X575" s="57">
        <v>5157.21</v>
      </c>
      <c r="Y575" s="57">
        <v>4765.09</v>
      </c>
      <c r="Z575" s="168">
        <f t="shared" si="8"/>
        <v>11238.369999999999</v>
      </c>
    </row>
    <row r="576" spans="1:26" s="57" customFormat="1" hidden="1">
      <c r="A576" s="57" t="s">
        <v>3155</v>
      </c>
      <c r="B576" s="57" t="s">
        <v>2592</v>
      </c>
      <c r="C576" s="57" t="s">
        <v>949</v>
      </c>
      <c r="D576" s="57" t="s">
        <v>53</v>
      </c>
      <c r="E576" s="57" t="s">
        <v>54</v>
      </c>
      <c r="F576" s="57">
        <v>12102693</v>
      </c>
      <c r="G576" s="167">
        <v>44964</v>
      </c>
      <c r="H576" s="57" t="s">
        <v>2622</v>
      </c>
      <c r="I576" s="57" t="s">
        <v>255</v>
      </c>
      <c r="J576" s="57" t="s">
        <v>249</v>
      </c>
      <c r="K576" s="57" t="s">
        <v>250</v>
      </c>
      <c r="L576" s="57" t="s">
        <v>251</v>
      </c>
      <c r="M576" s="57" t="s">
        <v>3154</v>
      </c>
      <c r="N576" s="57" t="s">
        <v>3154</v>
      </c>
      <c r="O576" s="167">
        <v>44964</v>
      </c>
      <c r="P576" s="57" t="s">
        <v>252</v>
      </c>
      <c r="Q576" s="57" t="s">
        <v>257</v>
      </c>
      <c r="S576" s="57" t="s">
        <v>254</v>
      </c>
      <c r="T576" s="57" t="s">
        <v>254</v>
      </c>
      <c r="U576" s="57" t="s">
        <v>254</v>
      </c>
      <c r="V576" s="57" t="s">
        <v>254</v>
      </c>
      <c r="W576" s="57">
        <v>0</v>
      </c>
      <c r="X576" s="57">
        <v>0</v>
      </c>
      <c r="Y576" s="57">
        <v>0</v>
      </c>
      <c r="Z576" s="168">
        <f t="shared" si="8"/>
        <v>0</v>
      </c>
    </row>
    <row r="577" spans="1:26" hidden="1">
      <c r="A577" t="s">
        <v>3155</v>
      </c>
      <c r="B577" t="s">
        <v>2592</v>
      </c>
      <c r="C577" t="s">
        <v>949</v>
      </c>
      <c r="D577" t="s">
        <v>53</v>
      </c>
      <c r="E577" t="s">
        <v>54</v>
      </c>
      <c r="F577">
        <v>12119743</v>
      </c>
      <c r="G577" s="111">
        <v>44968</v>
      </c>
      <c r="H577" t="s">
        <v>2623</v>
      </c>
      <c r="I577" t="s">
        <v>248</v>
      </c>
      <c r="J577" t="s">
        <v>259</v>
      </c>
      <c r="K577" t="s">
        <v>268</v>
      </c>
      <c r="L577" t="s">
        <v>251</v>
      </c>
      <c r="M577" t="s">
        <v>3154</v>
      </c>
      <c r="N577" t="s">
        <v>3154</v>
      </c>
      <c r="O577" s="111">
        <v>44968</v>
      </c>
      <c r="P577" t="s">
        <v>252</v>
      </c>
      <c r="Q577" t="s">
        <v>253</v>
      </c>
      <c r="R577" s="111">
        <v>44974</v>
      </c>
      <c r="S577" t="s">
        <v>254</v>
      </c>
      <c r="T577" t="s">
        <v>254</v>
      </c>
      <c r="U577" t="s">
        <v>254</v>
      </c>
      <c r="V577" t="s">
        <v>254</v>
      </c>
      <c r="W577">
        <v>0</v>
      </c>
      <c r="X577">
        <v>11081.060000000001</v>
      </c>
      <c r="Y577">
        <v>8915.57</v>
      </c>
      <c r="Z577" s="27">
        <f t="shared" si="8"/>
        <v>19996.63</v>
      </c>
    </row>
    <row r="578" spans="1:26" s="57" customFormat="1" hidden="1">
      <c r="A578" s="57" t="s">
        <v>3155</v>
      </c>
      <c r="B578" s="57" t="s">
        <v>2592</v>
      </c>
      <c r="C578" s="57" t="s">
        <v>949</v>
      </c>
      <c r="D578" s="57" t="s">
        <v>53</v>
      </c>
      <c r="E578" s="57" t="s">
        <v>54</v>
      </c>
      <c r="F578" s="57">
        <v>12127318</v>
      </c>
      <c r="G578" s="167">
        <v>44971</v>
      </c>
      <c r="H578" s="57" t="s">
        <v>2624</v>
      </c>
      <c r="I578" s="57" t="s">
        <v>248</v>
      </c>
      <c r="J578" s="57" t="s">
        <v>259</v>
      </c>
      <c r="K578" s="57" t="s">
        <v>250</v>
      </c>
      <c r="L578" s="57" t="s">
        <v>251</v>
      </c>
      <c r="M578" s="57" t="s">
        <v>3154</v>
      </c>
      <c r="N578" s="57" t="s">
        <v>3154</v>
      </c>
      <c r="O578" s="167">
        <v>44971</v>
      </c>
      <c r="P578" s="57" t="s">
        <v>252</v>
      </c>
      <c r="Q578" s="57" t="s">
        <v>253</v>
      </c>
      <c r="R578" s="167">
        <v>44992</v>
      </c>
      <c r="S578" s="57" t="s">
        <v>254</v>
      </c>
      <c r="T578" s="57" t="s">
        <v>254</v>
      </c>
      <c r="U578" s="57" t="s">
        <v>254</v>
      </c>
      <c r="V578" s="57" t="s">
        <v>254</v>
      </c>
      <c r="W578" s="57">
        <v>0</v>
      </c>
      <c r="X578" s="57">
        <v>0</v>
      </c>
      <c r="Y578" s="57">
        <v>896.93</v>
      </c>
      <c r="Z578" s="168">
        <f t="shared" si="8"/>
        <v>896.93</v>
      </c>
    </row>
    <row r="579" spans="1:26" hidden="1">
      <c r="A579" t="s">
        <v>3155</v>
      </c>
      <c r="B579" s="57" t="s">
        <v>2592</v>
      </c>
      <c r="C579" s="57" t="s">
        <v>949</v>
      </c>
      <c r="D579" t="s">
        <v>53</v>
      </c>
      <c r="E579" t="s">
        <v>54</v>
      </c>
      <c r="F579">
        <v>12129531</v>
      </c>
      <c r="G579" s="111">
        <v>44972</v>
      </c>
      <c r="H579" t="s">
        <v>2625</v>
      </c>
      <c r="I579" t="s">
        <v>255</v>
      </c>
      <c r="J579" t="s">
        <v>249</v>
      </c>
      <c r="K579" t="s">
        <v>268</v>
      </c>
      <c r="L579" t="s">
        <v>251</v>
      </c>
      <c r="M579" t="s">
        <v>3154</v>
      </c>
      <c r="N579" t="s">
        <v>3154</v>
      </c>
      <c r="O579" s="111">
        <v>44972</v>
      </c>
      <c r="P579" t="s">
        <v>252</v>
      </c>
      <c r="Q579" t="s">
        <v>253</v>
      </c>
      <c r="R579" s="111">
        <v>44973</v>
      </c>
      <c r="S579" t="s">
        <v>254</v>
      </c>
      <c r="T579" t="s">
        <v>254</v>
      </c>
      <c r="U579" t="s">
        <v>254</v>
      </c>
      <c r="V579" t="s">
        <v>254</v>
      </c>
      <c r="W579">
        <v>0</v>
      </c>
      <c r="X579">
        <v>2281</v>
      </c>
      <c r="Y579">
        <v>2139</v>
      </c>
      <c r="Z579" s="27">
        <f t="shared" ref="Z579:Z642" si="9">SUM(W579:Y579)</f>
        <v>4420</v>
      </c>
    </row>
    <row r="580" spans="1:26">
      <c r="A580" t="s">
        <v>3155</v>
      </c>
      <c r="B580" s="57" t="s">
        <v>2592</v>
      </c>
      <c r="C580" s="57" t="s">
        <v>949</v>
      </c>
      <c r="D580" t="s">
        <v>53</v>
      </c>
      <c r="E580" t="s">
        <v>54</v>
      </c>
      <c r="F580">
        <v>12182793</v>
      </c>
      <c r="G580" s="111">
        <v>44986</v>
      </c>
      <c r="H580" t="s">
        <v>3339</v>
      </c>
      <c r="I580" t="s">
        <v>255</v>
      </c>
      <c r="J580" t="s">
        <v>249</v>
      </c>
      <c r="K580" t="s">
        <v>250</v>
      </c>
      <c r="L580" t="s">
        <v>251</v>
      </c>
      <c r="M580" t="s">
        <v>3154</v>
      </c>
      <c r="N580" t="s">
        <v>3154</v>
      </c>
      <c r="O580" s="111">
        <v>44986</v>
      </c>
      <c r="P580" t="s">
        <v>252</v>
      </c>
      <c r="Q580" t="s">
        <v>253</v>
      </c>
      <c r="R580" s="111">
        <v>44987</v>
      </c>
      <c r="S580" t="s">
        <v>254</v>
      </c>
      <c r="T580" t="s">
        <v>254</v>
      </c>
      <c r="U580" t="s">
        <v>254</v>
      </c>
      <c r="V580" t="s">
        <v>254</v>
      </c>
      <c r="W580">
        <v>0</v>
      </c>
      <c r="X580">
        <v>0</v>
      </c>
      <c r="Y580">
        <v>2188.5</v>
      </c>
      <c r="Z580" s="27">
        <f t="shared" si="9"/>
        <v>2188.5</v>
      </c>
    </row>
    <row r="581" spans="1:26">
      <c r="A581" t="s">
        <v>3155</v>
      </c>
      <c r="B581" s="57" t="s">
        <v>2592</v>
      </c>
      <c r="C581" s="57" t="s">
        <v>949</v>
      </c>
      <c r="D581" t="s">
        <v>53</v>
      </c>
      <c r="E581" t="s">
        <v>54</v>
      </c>
      <c r="F581">
        <v>12190408</v>
      </c>
      <c r="G581" s="111">
        <v>44987</v>
      </c>
      <c r="H581" t="s">
        <v>3340</v>
      </c>
      <c r="I581" t="s">
        <v>255</v>
      </c>
      <c r="J581" t="s">
        <v>3154</v>
      </c>
      <c r="K581" t="s">
        <v>3154</v>
      </c>
      <c r="L581" t="s">
        <v>251</v>
      </c>
      <c r="M581" t="s">
        <v>3154</v>
      </c>
      <c r="N581" t="s">
        <v>3154</v>
      </c>
      <c r="O581" s="111">
        <v>44987</v>
      </c>
      <c r="P581" t="s">
        <v>252</v>
      </c>
      <c r="Q581" t="s">
        <v>253</v>
      </c>
      <c r="R581" s="111">
        <v>44988</v>
      </c>
      <c r="S581" t="s">
        <v>254</v>
      </c>
      <c r="T581" t="s">
        <v>254</v>
      </c>
      <c r="U581" t="s">
        <v>254</v>
      </c>
      <c r="V581" t="s">
        <v>254</v>
      </c>
      <c r="W581">
        <v>0</v>
      </c>
      <c r="X581">
        <v>0</v>
      </c>
      <c r="Y581">
        <v>953</v>
      </c>
      <c r="Z581" s="27">
        <f t="shared" si="9"/>
        <v>953</v>
      </c>
    </row>
    <row r="582" spans="1:26">
      <c r="A582" t="s">
        <v>3155</v>
      </c>
      <c r="B582" s="57" t="s">
        <v>2592</v>
      </c>
      <c r="C582" s="57" t="s">
        <v>949</v>
      </c>
      <c r="D582" t="s">
        <v>53</v>
      </c>
      <c r="E582" t="s">
        <v>54</v>
      </c>
      <c r="F582">
        <v>12204220</v>
      </c>
      <c r="G582" s="111">
        <v>44992</v>
      </c>
      <c r="H582" t="s">
        <v>3341</v>
      </c>
      <c r="I582" t="s">
        <v>255</v>
      </c>
      <c r="J582" t="s">
        <v>249</v>
      </c>
      <c r="K582" t="s">
        <v>250</v>
      </c>
      <c r="L582" t="s">
        <v>251</v>
      </c>
      <c r="M582" t="s">
        <v>3154</v>
      </c>
      <c r="N582" t="s">
        <v>3154</v>
      </c>
      <c r="O582" s="111">
        <v>44992</v>
      </c>
      <c r="P582" t="s">
        <v>252</v>
      </c>
      <c r="Q582" t="s">
        <v>257</v>
      </c>
      <c r="R582" s="111"/>
      <c r="S582" t="s">
        <v>254</v>
      </c>
      <c r="T582" t="s">
        <v>254</v>
      </c>
      <c r="U582" t="s">
        <v>254</v>
      </c>
      <c r="V582" t="s">
        <v>254</v>
      </c>
      <c r="W582">
        <v>0</v>
      </c>
      <c r="X582">
        <v>0</v>
      </c>
      <c r="Y582">
        <v>0</v>
      </c>
      <c r="Z582" s="27">
        <f t="shared" si="9"/>
        <v>0</v>
      </c>
    </row>
    <row r="583" spans="1:26">
      <c r="A583" t="s">
        <v>3155</v>
      </c>
      <c r="B583" s="57" t="s">
        <v>2592</v>
      </c>
      <c r="C583" s="57" t="s">
        <v>949</v>
      </c>
      <c r="D583" t="s">
        <v>53</v>
      </c>
      <c r="E583" t="s">
        <v>54</v>
      </c>
      <c r="F583">
        <v>12223829</v>
      </c>
      <c r="G583" s="111">
        <v>44996</v>
      </c>
      <c r="H583" t="s">
        <v>3342</v>
      </c>
      <c r="I583" t="s">
        <v>255</v>
      </c>
      <c r="J583" t="s">
        <v>249</v>
      </c>
      <c r="K583" t="s">
        <v>250</v>
      </c>
      <c r="L583" t="s">
        <v>251</v>
      </c>
      <c r="M583" t="s">
        <v>3154</v>
      </c>
      <c r="N583" t="s">
        <v>3154</v>
      </c>
      <c r="O583" s="111">
        <v>44996</v>
      </c>
      <c r="P583" t="s">
        <v>252</v>
      </c>
      <c r="Q583" t="s">
        <v>253</v>
      </c>
      <c r="R583" s="111">
        <v>44999</v>
      </c>
      <c r="S583" t="s">
        <v>254</v>
      </c>
      <c r="T583" t="s">
        <v>254</v>
      </c>
      <c r="U583" t="s">
        <v>254</v>
      </c>
      <c r="V583" t="s">
        <v>254</v>
      </c>
      <c r="W583">
        <v>0</v>
      </c>
      <c r="X583">
        <v>0</v>
      </c>
      <c r="Y583">
        <v>19658.2</v>
      </c>
      <c r="Z583" s="27">
        <f t="shared" si="9"/>
        <v>19658.2</v>
      </c>
    </row>
    <row r="584" spans="1:26">
      <c r="A584" t="s">
        <v>3155</v>
      </c>
      <c r="B584" s="57" t="s">
        <v>2592</v>
      </c>
      <c r="C584" s="57" t="s">
        <v>949</v>
      </c>
      <c r="D584" t="s">
        <v>53</v>
      </c>
      <c r="E584" t="s">
        <v>54</v>
      </c>
      <c r="F584">
        <v>12223868</v>
      </c>
      <c r="G584" s="111">
        <v>44996</v>
      </c>
      <c r="H584" t="s">
        <v>3343</v>
      </c>
      <c r="I584" t="s">
        <v>255</v>
      </c>
      <c r="J584" t="s">
        <v>249</v>
      </c>
      <c r="K584" t="s">
        <v>250</v>
      </c>
      <c r="L584" t="s">
        <v>251</v>
      </c>
      <c r="M584" t="s">
        <v>3154</v>
      </c>
      <c r="N584" t="s">
        <v>3154</v>
      </c>
      <c r="O584" s="111">
        <v>44996</v>
      </c>
      <c r="P584" t="s">
        <v>252</v>
      </c>
      <c r="Q584" t="s">
        <v>253</v>
      </c>
      <c r="R584" s="111">
        <v>44998</v>
      </c>
      <c r="S584" t="s">
        <v>254</v>
      </c>
      <c r="T584" t="s">
        <v>254</v>
      </c>
      <c r="U584" t="s">
        <v>254</v>
      </c>
      <c r="V584" t="s">
        <v>254</v>
      </c>
      <c r="W584">
        <v>0</v>
      </c>
      <c r="X584">
        <v>0</v>
      </c>
      <c r="Y584">
        <v>11793.1</v>
      </c>
      <c r="Z584" s="27">
        <f t="shared" si="9"/>
        <v>11793.1</v>
      </c>
    </row>
    <row r="585" spans="1:26" hidden="1">
      <c r="A585" t="s">
        <v>3155</v>
      </c>
      <c r="B585" s="57" t="s">
        <v>2592</v>
      </c>
      <c r="C585" s="57" t="s">
        <v>949</v>
      </c>
      <c r="D585" t="s">
        <v>277</v>
      </c>
      <c r="E585" t="s">
        <v>54</v>
      </c>
      <c r="F585">
        <v>12084839</v>
      </c>
      <c r="G585" s="111">
        <v>44959</v>
      </c>
      <c r="H585" t="s">
        <v>2626</v>
      </c>
      <c r="I585" t="s">
        <v>255</v>
      </c>
      <c r="J585" t="s">
        <v>249</v>
      </c>
      <c r="K585" t="s">
        <v>250</v>
      </c>
      <c r="L585" t="s">
        <v>251</v>
      </c>
      <c r="M585" t="s">
        <v>3154</v>
      </c>
      <c r="N585" t="s">
        <v>3154</v>
      </c>
      <c r="O585" s="111">
        <v>44959</v>
      </c>
      <c r="P585" t="s">
        <v>252</v>
      </c>
      <c r="Q585" t="s">
        <v>253</v>
      </c>
      <c r="R585" s="111">
        <v>44960</v>
      </c>
      <c r="S585" t="s">
        <v>254</v>
      </c>
      <c r="T585" t="s">
        <v>254</v>
      </c>
      <c r="U585" t="s">
        <v>254</v>
      </c>
      <c r="V585" t="s">
        <v>254</v>
      </c>
      <c r="W585">
        <v>0</v>
      </c>
      <c r="X585">
        <v>4112</v>
      </c>
      <c r="Y585">
        <v>6140</v>
      </c>
      <c r="Z585" s="27">
        <f t="shared" si="9"/>
        <v>10252</v>
      </c>
    </row>
    <row r="586" spans="1:26" hidden="1">
      <c r="A586" t="s">
        <v>3155</v>
      </c>
      <c r="B586" s="57" t="s">
        <v>2592</v>
      </c>
      <c r="C586" s="57" t="s">
        <v>949</v>
      </c>
      <c r="D586" t="s">
        <v>277</v>
      </c>
      <c r="E586" t="s">
        <v>54</v>
      </c>
      <c r="F586">
        <v>12090991</v>
      </c>
      <c r="G586" s="111">
        <v>44960</v>
      </c>
      <c r="H586" t="s">
        <v>2627</v>
      </c>
      <c r="I586" t="s">
        <v>248</v>
      </c>
      <c r="J586" t="s">
        <v>249</v>
      </c>
      <c r="K586" t="s">
        <v>250</v>
      </c>
      <c r="L586" t="s">
        <v>251</v>
      </c>
      <c r="M586" t="s">
        <v>3154</v>
      </c>
      <c r="N586" t="s">
        <v>3154</v>
      </c>
      <c r="O586" s="111">
        <v>44960</v>
      </c>
      <c r="P586" t="s">
        <v>252</v>
      </c>
      <c r="Q586" t="s">
        <v>253</v>
      </c>
      <c r="R586" s="111">
        <v>44963</v>
      </c>
      <c r="S586" t="s">
        <v>254</v>
      </c>
      <c r="T586" t="s">
        <v>254</v>
      </c>
      <c r="U586" t="s">
        <v>254</v>
      </c>
      <c r="V586" t="s">
        <v>254</v>
      </c>
      <c r="W586">
        <v>0</v>
      </c>
      <c r="X586">
        <v>3276.5</v>
      </c>
      <c r="Y586">
        <v>6071.35</v>
      </c>
      <c r="Z586" s="27">
        <f t="shared" si="9"/>
        <v>9347.85</v>
      </c>
    </row>
    <row r="587" spans="1:26" hidden="1">
      <c r="A587" t="s">
        <v>3155</v>
      </c>
      <c r="B587" s="57" t="s">
        <v>2592</v>
      </c>
      <c r="C587" s="57" t="s">
        <v>949</v>
      </c>
      <c r="D587" t="s">
        <v>277</v>
      </c>
      <c r="E587" t="s">
        <v>54</v>
      </c>
      <c r="F587">
        <v>12146043</v>
      </c>
      <c r="G587" s="111">
        <v>44975</v>
      </c>
      <c r="H587" t="s">
        <v>2628</v>
      </c>
      <c r="I587" t="s">
        <v>255</v>
      </c>
      <c r="J587" t="s">
        <v>249</v>
      </c>
      <c r="K587" t="s">
        <v>268</v>
      </c>
      <c r="L587" t="s">
        <v>251</v>
      </c>
      <c r="M587" t="s">
        <v>3154</v>
      </c>
      <c r="N587" t="s">
        <v>3154</v>
      </c>
      <c r="O587" s="111">
        <v>44975</v>
      </c>
      <c r="P587" t="s">
        <v>252</v>
      </c>
      <c r="Q587" t="s">
        <v>253</v>
      </c>
      <c r="R587" s="111">
        <v>44977</v>
      </c>
      <c r="S587" t="s">
        <v>254</v>
      </c>
      <c r="T587" t="s">
        <v>254</v>
      </c>
      <c r="U587" t="s">
        <v>254</v>
      </c>
      <c r="V587" t="s">
        <v>254</v>
      </c>
      <c r="W587">
        <v>0</v>
      </c>
      <c r="X587">
        <v>1352</v>
      </c>
      <c r="Y587">
        <v>2984.39</v>
      </c>
      <c r="Z587" s="27">
        <f t="shared" si="9"/>
        <v>4336.3899999999994</v>
      </c>
    </row>
    <row r="588" spans="1:26">
      <c r="A588" t="s">
        <v>3155</v>
      </c>
      <c r="B588" s="57" t="s">
        <v>2592</v>
      </c>
      <c r="C588" s="57" t="s">
        <v>949</v>
      </c>
      <c r="D588" t="s">
        <v>277</v>
      </c>
      <c r="E588" t="s">
        <v>54</v>
      </c>
      <c r="F588">
        <v>12174801</v>
      </c>
      <c r="G588" s="111">
        <v>44985</v>
      </c>
      <c r="H588" t="s">
        <v>3344</v>
      </c>
      <c r="I588" t="s">
        <v>255</v>
      </c>
      <c r="J588" t="s">
        <v>249</v>
      </c>
      <c r="K588" t="s">
        <v>1603</v>
      </c>
      <c r="L588" t="s">
        <v>251</v>
      </c>
      <c r="M588" t="s">
        <v>3154</v>
      </c>
      <c r="N588" t="s">
        <v>3154</v>
      </c>
      <c r="O588" s="111">
        <v>44992</v>
      </c>
      <c r="P588" t="s">
        <v>252</v>
      </c>
      <c r="Q588" t="s">
        <v>253</v>
      </c>
      <c r="R588" s="111">
        <v>45000</v>
      </c>
      <c r="S588" t="s">
        <v>254</v>
      </c>
      <c r="T588" t="s">
        <v>254</v>
      </c>
      <c r="U588" t="s">
        <v>254</v>
      </c>
      <c r="V588" t="s">
        <v>254</v>
      </c>
      <c r="W588">
        <v>0</v>
      </c>
      <c r="X588">
        <v>0</v>
      </c>
      <c r="Y588">
        <v>4879.67</v>
      </c>
      <c r="Z588" s="27">
        <f t="shared" si="9"/>
        <v>4879.67</v>
      </c>
    </row>
    <row r="589" spans="1:26" s="57" customFormat="1">
      <c r="A589" s="57" t="s">
        <v>3155</v>
      </c>
      <c r="B589" s="57" t="s">
        <v>2629</v>
      </c>
      <c r="C589" s="57" t="s">
        <v>1742</v>
      </c>
      <c r="D589" s="57" t="s">
        <v>247</v>
      </c>
      <c r="E589" s="57" t="s">
        <v>54</v>
      </c>
      <c r="F589" s="57">
        <v>618561</v>
      </c>
      <c r="G589" s="167">
        <v>45007</v>
      </c>
      <c r="H589" s="57" t="s">
        <v>3345</v>
      </c>
      <c r="I589" s="57" t="s">
        <v>248</v>
      </c>
      <c r="J589" s="57" t="s">
        <v>249</v>
      </c>
      <c r="K589" s="57" t="s">
        <v>805</v>
      </c>
      <c r="L589" s="57" t="s">
        <v>251</v>
      </c>
      <c r="M589" s="57" t="s">
        <v>3154</v>
      </c>
      <c r="N589" s="57" t="s">
        <v>3154</v>
      </c>
      <c r="O589" s="167">
        <v>45007</v>
      </c>
      <c r="P589" s="57" t="s">
        <v>252</v>
      </c>
      <c r="Q589" s="57" t="s">
        <v>253</v>
      </c>
      <c r="R589" s="57">
        <v>45010</v>
      </c>
      <c r="S589" s="57" t="s">
        <v>254</v>
      </c>
      <c r="T589" s="57" t="s">
        <v>254</v>
      </c>
      <c r="U589" s="57" t="s">
        <v>254</v>
      </c>
      <c r="V589" s="57" t="s">
        <v>254</v>
      </c>
      <c r="W589" s="57">
        <v>0</v>
      </c>
      <c r="X589" s="57">
        <v>0</v>
      </c>
      <c r="Y589" s="57">
        <v>331</v>
      </c>
      <c r="Z589" s="168">
        <f t="shared" si="9"/>
        <v>331</v>
      </c>
    </row>
    <row r="590" spans="1:26" s="57" customFormat="1">
      <c r="A590" s="57" t="s">
        <v>3155</v>
      </c>
      <c r="B590" s="57" t="s">
        <v>2629</v>
      </c>
      <c r="C590" s="57" t="s">
        <v>1742</v>
      </c>
      <c r="D590" s="57" t="s">
        <v>247</v>
      </c>
      <c r="E590" s="57" t="s">
        <v>54</v>
      </c>
      <c r="F590" s="57">
        <v>12232076</v>
      </c>
      <c r="G590" s="167">
        <v>44999</v>
      </c>
      <c r="H590" s="57" t="s">
        <v>3346</v>
      </c>
      <c r="I590" s="57" t="s">
        <v>255</v>
      </c>
      <c r="J590" s="57" t="s">
        <v>249</v>
      </c>
      <c r="K590" s="57" t="s">
        <v>268</v>
      </c>
      <c r="L590" s="57" t="s">
        <v>251</v>
      </c>
      <c r="M590" s="57" t="s">
        <v>3154</v>
      </c>
      <c r="N590" s="57" t="s">
        <v>3154</v>
      </c>
      <c r="O590" s="167">
        <v>44999</v>
      </c>
      <c r="P590" s="57" t="s">
        <v>252</v>
      </c>
      <c r="Q590" s="57" t="s">
        <v>257</v>
      </c>
      <c r="R590" s="167">
        <v>45002</v>
      </c>
      <c r="S590" s="57" t="s">
        <v>254</v>
      </c>
      <c r="T590" s="57" t="s">
        <v>254</v>
      </c>
      <c r="U590" s="57" t="s">
        <v>254</v>
      </c>
      <c r="V590" s="57" t="s">
        <v>254</v>
      </c>
      <c r="W590" s="57">
        <v>0</v>
      </c>
      <c r="X590" s="57">
        <v>0</v>
      </c>
      <c r="Y590" s="57">
        <v>0</v>
      </c>
      <c r="Z590" s="168">
        <f t="shared" si="9"/>
        <v>0</v>
      </c>
    </row>
    <row r="591" spans="1:26" s="57" customFormat="1">
      <c r="A591" s="57" t="s">
        <v>3155</v>
      </c>
      <c r="B591" s="57" t="s">
        <v>2629</v>
      </c>
      <c r="C591" s="57" t="s">
        <v>1742</v>
      </c>
      <c r="D591" s="57" t="s">
        <v>247</v>
      </c>
      <c r="E591" s="57" t="s">
        <v>54</v>
      </c>
      <c r="F591" s="57">
        <v>12254643</v>
      </c>
      <c r="G591" s="167">
        <v>45005</v>
      </c>
      <c r="H591" s="57" t="s">
        <v>3347</v>
      </c>
      <c r="I591" s="57" t="s">
        <v>255</v>
      </c>
      <c r="J591" s="57" t="s">
        <v>249</v>
      </c>
      <c r="K591" s="57" t="s">
        <v>268</v>
      </c>
      <c r="L591" s="57" t="s">
        <v>251</v>
      </c>
      <c r="M591" s="57" t="s">
        <v>3154</v>
      </c>
      <c r="N591" s="57" t="s">
        <v>3154</v>
      </c>
      <c r="O591" s="167">
        <v>45005</v>
      </c>
      <c r="P591" s="57" t="s">
        <v>252</v>
      </c>
      <c r="Q591" s="57" t="s">
        <v>253</v>
      </c>
      <c r="R591" s="167">
        <v>45006</v>
      </c>
      <c r="S591" s="57" t="s">
        <v>254</v>
      </c>
      <c r="T591" s="57" t="s">
        <v>254</v>
      </c>
      <c r="U591" s="57" t="s">
        <v>254</v>
      </c>
      <c r="V591" s="57" t="s">
        <v>254</v>
      </c>
      <c r="W591" s="57">
        <v>0</v>
      </c>
      <c r="X591" s="57">
        <v>0</v>
      </c>
      <c r="Y591" s="57">
        <v>88</v>
      </c>
      <c r="Z591" s="168">
        <f t="shared" si="9"/>
        <v>88</v>
      </c>
    </row>
    <row r="592" spans="1:26" s="57" customFormat="1">
      <c r="A592" s="57" t="s">
        <v>3155</v>
      </c>
      <c r="B592" s="57" t="s">
        <v>2629</v>
      </c>
      <c r="C592" s="57" t="s">
        <v>1742</v>
      </c>
      <c r="D592" s="57" t="s">
        <v>247</v>
      </c>
      <c r="E592" s="57" t="s">
        <v>54</v>
      </c>
      <c r="F592" s="57">
        <v>12265570</v>
      </c>
      <c r="G592" s="167">
        <v>45007</v>
      </c>
      <c r="H592" s="57" t="s">
        <v>3348</v>
      </c>
      <c r="I592" s="57" t="s">
        <v>271</v>
      </c>
      <c r="J592" s="57" t="s">
        <v>249</v>
      </c>
      <c r="K592" s="57" t="s">
        <v>250</v>
      </c>
      <c r="L592" s="57" t="s">
        <v>251</v>
      </c>
      <c r="M592" s="57" t="s">
        <v>3154</v>
      </c>
      <c r="N592" s="57" t="s">
        <v>3154</v>
      </c>
      <c r="O592" s="167">
        <v>45007</v>
      </c>
      <c r="P592" s="57" t="s">
        <v>252</v>
      </c>
      <c r="Q592" s="57" t="s">
        <v>253</v>
      </c>
      <c r="R592" s="167">
        <v>45010</v>
      </c>
      <c r="S592" s="57" t="s">
        <v>254</v>
      </c>
      <c r="T592" s="57" t="s">
        <v>254</v>
      </c>
      <c r="U592" s="57" t="s">
        <v>254</v>
      </c>
      <c r="V592" s="57" t="s">
        <v>254</v>
      </c>
      <c r="W592" s="57">
        <v>0</v>
      </c>
      <c r="X592" s="57">
        <v>0</v>
      </c>
      <c r="Y592" s="57">
        <v>1186.82</v>
      </c>
      <c r="Z592" s="168">
        <f t="shared" si="9"/>
        <v>1186.82</v>
      </c>
    </row>
    <row r="593" spans="1:26" s="57" customFormat="1">
      <c r="A593" s="57" t="s">
        <v>3155</v>
      </c>
      <c r="B593" s="57" t="s">
        <v>2629</v>
      </c>
      <c r="C593" s="57" t="s">
        <v>1742</v>
      </c>
      <c r="D593" s="57" t="s">
        <v>247</v>
      </c>
      <c r="E593" s="57" t="s">
        <v>54</v>
      </c>
      <c r="F593" s="57">
        <v>12267685</v>
      </c>
      <c r="G593" s="167">
        <v>45007</v>
      </c>
      <c r="H593" s="57" t="s">
        <v>3349</v>
      </c>
      <c r="I593" s="57" t="s">
        <v>271</v>
      </c>
      <c r="J593" s="57" t="s">
        <v>249</v>
      </c>
      <c r="K593" s="57" t="s">
        <v>268</v>
      </c>
      <c r="L593" s="57" t="s">
        <v>251</v>
      </c>
      <c r="M593" s="57" t="s">
        <v>3154</v>
      </c>
      <c r="N593" s="57" t="s">
        <v>3154</v>
      </c>
      <c r="O593" s="167">
        <v>45007</v>
      </c>
      <c r="P593" s="57" t="s">
        <v>252</v>
      </c>
      <c r="Q593" s="57" t="s">
        <v>253</v>
      </c>
      <c r="R593" s="167">
        <v>45010</v>
      </c>
      <c r="S593" s="57" t="s">
        <v>254</v>
      </c>
      <c r="T593" s="57" t="s">
        <v>254</v>
      </c>
      <c r="U593" s="57" t="s">
        <v>254</v>
      </c>
      <c r="V593" s="57" t="s">
        <v>254</v>
      </c>
      <c r="W593" s="57">
        <v>0</v>
      </c>
      <c r="X593" s="57">
        <v>0</v>
      </c>
      <c r="Y593" s="57">
        <v>8886.1</v>
      </c>
      <c r="Z593" s="168">
        <f t="shared" si="9"/>
        <v>8886.1</v>
      </c>
    </row>
    <row r="594" spans="1:26" s="57" customFormat="1">
      <c r="A594" s="57" t="s">
        <v>3155</v>
      </c>
      <c r="B594" s="57" t="s">
        <v>2629</v>
      </c>
      <c r="C594" s="57" t="s">
        <v>1742</v>
      </c>
      <c r="D594" s="57" t="s">
        <v>57</v>
      </c>
      <c r="E594" s="57" t="s">
        <v>58</v>
      </c>
      <c r="F594" s="57">
        <v>1145587</v>
      </c>
      <c r="G594" s="167">
        <v>45001</v>
      </c>
      <c r="H594" s="57" t="s">
        <v>3350</v>
      </c>
      <c r="I594" s="57" t="s">
        <v>255</v>
      </c>
      <c r="J594" s="57" t="s">
        <v>249</v>
      </c>
      <c r="K594" s="57" t="s">
        <v>250</v>
      </c>
      <c r="L594" s="57" t="s">
        <v>251</v>
      </c>
      <c r="M594" s="57" t="s">
        <v>3154</v>
      </c>
      <c r="N594" s="57" t="s">
        <v>3154</v>
      </c>
      <c r="O594" s="167">
        <v>45001</v>
      </c>
      <c r="P594" s="57" t="s">
        <v>252</v>
      </c>
      <c r="Q594" s="57" t="s">
        <v>253</v>
      </c>
      <c r="R594" s="167">
        <v>45009</v>
      </c>
      <c r="S594" s="57" t="s">
        <v>254</v>
      </c>
      <c r="T594" s="57" t="s">
        <v>254</v>
      </c>
      <c r="U594" s="57" t="s">
        <v>254</v>
      </c>
      <c r="V594" s="57" t="s">
        <v>254</v>
      </c>
      <c r="W594" s="57">
        <v>0</v>
      </c>
      <c r="X594" s="57">
        <v>0</v>
      </c>
      <c r="Y594" s="57">
        <v>2834</v>
      </c>
      <c r="Z594" s="168">
        <f t="shared" si="9"/>
        <v>2834</v>
      </c>
    </row>
    <row r="595" spans="1:26" s="57" customFormat="1" hidden="1">
      <c r="A595" s="57" t="s">
        <v>3155</v>
      </c>
      <c r="B595" s="57" t="s">
        <v>2629</v>
      </c>
      <c r="C595" s="57" t="s">
        <v>1742</v>
      </c>
      <c r="D595" s="57" t="s">
        <v>57</v>
      </c>
      <c r="E595" s="57" t="s">
        <v>58</v>
      </c>
      <c r="F595" s="57">
        <v>1311767</v>
      </c>
      <c r="G595" s="167">
        <v>44965</v>
      </c>
      <c r="H595" s="57" t="s">
        <v>2630</v>
      </c>
      <c r="I595" s="57" t="s">
        <v>255</v>
      </c>
      <c r="J595" s="57" t="s">
        <v>249</v>
      </c>
      <c r="K595" s="57" t="s">
        <v>268</v>
      </c>
      <c r="L595" s="57" t="s">
        <v>251</v>
      </c>
      <c r="M595" s="57" t="s">
        <v>3154</v>
      </c>
      <c r="N595" s="57" t="s">
        <v>3154</v>
      </c>
      <c r="O595" s="167">
        <v>44965</v>
      </c>
      <c r="P595" s="57" t="s">
        <v>252</v>
      </c>
      <c r="Q595" s="57" t="s">
        <v>253</v>
      </c>
      <c r="R595" s="167">
        <v>44966</v>
      </c>
      <c r="S595" s="57" t="s">
        <v>254</v>
      </c>
      <c r="T595" s="57" t="s">
        <v>254</v>
      </c>
      <c r="U595" s="57" t="s">
        <v>254</v>
      </c>
      <c r="V595" s="57" t="s">
        <v>254</v>
      </c>
      <c r="W595" s="57">
        <v>0</v>
      </c>
      <c r="X595" s="57">
        <v>10029.200000000001</v>
      </c>
      <c r="Y595" s="57">
        <v>12889.54</v>
      </c>
      <c r="Z595" s="168">
        <f t="shared" si="9"/>
        <v>22918.74</v>
      </c>
    </row>
    <row r="596" spans="1:26">
      <c r="A596" t="s">
        <v>3155</v>
      </c>
      <c r="B596" s="57" t="s">
        <v>2629</v>
      </c>
      <c r="C596" s="57" t="s">
        <v>1742</v>
      </c>
      <c r="D596" t="s">
        <v>57</v>
      </c>
      <c r="E596" t="s">
        <v>58</v>
      </c>
      <c r="F596">
        <v>4140393</v>
      </c>
      <c r="G596" s="111">
        <v>44986</v>
      </c>
      <c r="H596" t="s">
        <v>3351</v>
      </c>
      <c r="I596" t="s">
        <v>255</v>
      </c>
      <c r="J596" t="s">
        <v>249</v>
      </c>
      <c r="K596" t="s">
        <v>832</v>
      </c>
      <c r="L596" t="s">
        <v>251</v>
      </c>
      <c r="M596" t="s">
        <v>3154</v>
      </c>
      <c r="N596" t="s">
        <v>3154</v>
      </c>
      <c r="O596" s="111">
        <v>44986</v>
      </c>
      <c r="P596" t="s">
        <v>252</v>
      </c>
      <c r="Q596" t="s">
        <v>253</v>
      </c>
      <c r="R596" s="111">
        <v>44987</v>
      </c>
      <c r="S596" t="s">
        <v>254</v>
      </c>
      <c r="T596" t="s">
        <v>254</v>
      </c>
      <c r="U596" t="s">
        <v>254</v>
      </c>
      <c r="V596" t="s">
        <v>254</v>
      </c>
      <c r="W596">
        <v>0</v>
      </c>
      <c r="X596">
        <v>0</v>
      </c>
      <c r="Y596">
        <v>51926.39</v>
      </c>
      <c r="Z596" s="27">
        <f t="shared" si="9"/>
        <v>51926.39</v>
      </c>
    </row>
    <row r="597" spans="1:26" s="57" customFormat="1" hidden="1">
      <c r="A597" s="57" t="s">
        <v>3155</v>
      </c>
      <c r="B597" s="57" t="s">
        <v>2629</v>
      </c>
      <c r="C597" s="57" t="s">
        <v>1742</v>
      </c>
      <c r="D597" s="57" t="s">
        <v>57</v>
      </c>
      <c r="E597" s="57" t="s">
        <v>58</v>
      </c>
      <c r="F597" s="57">
        <v>9594965</v>
      </c>
      <c r="G597" s="167">
        <v>44972</v>
      </c>
      <c r="H597" s="57" t="s">
        <v>2631</v>
      </c>
      <c r="I597" s="57" t="s">
        <v>255</v>
      </c>
      <c r="J597" s="57" t="s">
        <v>249</v>
      </c>
      <c r="K597" s="57" t="s">
        <v>268</v>
      </c>
      <c r="L597" s="57" t="s">
        <v>251</v>
      </c>
      <c r="M597" s="57" t="s">
        <v>3154</v>
      </c>
      <c r="N597" s="57" t="s">
        <v>3154</v>
      </c>
      <c r="O597" s="167">
        <v>44972</v>
      </c>
      <c r="P597" s="57" t="s">
        <v>252</v>
      </c>
      <c r="Q597" s="57" t="s">
        <v>253</v>
      </c>
      <c r="R597" s="167">
        <v>44973</v>
      </c>
      <c r="S597" s="57" t="s">
        <v>254</v>
      </c>
      <c r="T597" s="57" t="s">
        <v>254</v>
      </c>
      <c r="U597" s="57" t="s">
        <v>254</v>
      </c>
      <c r="V597" s="57" t="s">
        <v>254</v>
      </c>
      <c r="W597" s="57">
        <v>0</v>
      </c>
      <c r="X597" s="57">
        <v>3718</v>
      </c>
      <c r="Y597" s="57">
        <v>14892.49</v>
      </c>
      <c r="Z597" s="168">
        <f t="shared" si="9"/>
        <v>18610.489999999998</v>
      </c>
    </row>
    <row r="598" spans="1:26" hidden="1">
      <c r="A598" t="s">
        <v>3155</v>
      </c>
      <c r="B598" t="s">
        <v>2629</v>
      </c>
      <c r="C598" t="s">
        <v>1742</v>
      </c>
      <c r="D598" t="s">
        <v>57</v>
      </c>
      <c r="E598" t="s">
        <v>58</v>
      </c>
      <c r="F598">
        <v>12038923</v>
      </c>
      <c r="G598" s="111">
        <v>44950</v>
      </c>
      <c r="H598" t="s">
        <v>1743</v>
      </c>
      <c r="I598" t="s">
        <v>255</v>
      </c>
      <c r="J598" t="s">
        <v>249</v>
      </c>
      <c r="K598" t="s">
        <v>250</v>
      </c>
      <c r="L598" t="s">
        <v>251</v>
      </c>
      <c r="M598" t="s">
        <v>3154</v>
      </c>
      <c r="N598" t="s">
        <v>3154</v>
      </c>
      <c r="O598" s="111">
        <v>44950</v>
      </c>
      <c r="P598" t="s">
        <v>252</v>
      </c>
      <c r="Q598" t="s">
        <v>253</v>
      </c>
      <c r="R598" s="111">
        <v>44951</v>
      </c>
      <c r="S598" t="s">
        <v>254</v>
      </c>
      <c r="T598" t="s">
        <v>254</v>
      </c>
      <c r="U598" t="s">
        <v>254</v>
      </c>
      <c r="V598" t="s">
        <v>254</v>
      </c>
      <c r="W598">
        <v>889.89</v>
      </c>
      <c r="X598">
        <v>4468.75</v>
      </c>
      <c r="Y598">
        <v>5521</v>
      </c>
      <c r="Z598" s="27">
        <f t="shared" si="9"/>
        <v>10879.64</v>
      </c>
    </row>
    <row r="599" spans="1:26" hidden="1">
      <c r="A599" t="s">
        <v>3155</v>
      </c>
      <c r="B599" t="s">
        <v>2629</v>
      </c>
      <c r="C599" t="s">
        <v>1742</v>
      </c>
      <c r="D599" t="s">
        <v>57</v>
      </c>
      <c r="E599" t="s">
        <v>58</v>
      </c>
      <c r="F599">
        <v>12044145</v>
      </c>
      <c r="G599" s="111">
        <v>44951</v>
      </c>
      <c r="H599" t="s">
        <v>1744</v>
      </c>
      <c r="I599" t="s">
        <v>255</v>
      </c>
      <c r="J599" t="s">
        <v>249</v>
      </c>
      <c r="K599" t="s">
        <v>250</v>
      </c>
      <c r="L599" t="s">
        <v>251</v>
      </c>
      <c r="M599" t="s">
        <v>3154</v>
      </c>
      <c r="N599" t="s">
        <v>3154</v>
      </c>
      <c r="O599" s="111">
        <v>44951</v>
      </c>
      <c r="P599" t="s">
        <v>252</v>
      </c>
      <c r="Q599" t="s">
        <v>253</v>
      </c>
      <c r="R599" s="111">
        <v>44959</v>
      </c>
      <c r="S599" t="s">
        <v>254</v>
      </c>
      <c r="T599" t="s">
        <v>254</v>
      </c>
      <c r="U599" t="s">
        <v>254</v>
      </c>
      <c r="V599" t="s">
        <v>254</v>
      </c>
      <c r="W599">
        <v>0</v>
      </c>
      <c r="X599">
        <v>110</v>
      </c>
      <c r="Y599">
        <v>5</v>
      </c>
      <c r="Z599" s="27">
        <f t="shared" si="9"/>
        <v>115</v>
      </c>
    </row>
    <row r="600" spans="1:26" hidden="1">
      <c r="A600" t="s">
        <v>3155</v>
      </c>
      <c r="B600" t="s">
        <v>2629</v>
      </c>
      <c r="C600" t="s">
        <v>1742</v>
      </c>
      <c r="D600" t="s">
        <v>57</v>
      </c>
      <c r="E600" t="s">
        <v>58</v>
      </c>
      <c r="F600">
        <v>12049253</v>
      </c>
      <c r="G600" s="111">
        <v>44952</v>
      </c>
      <c r="H600" t="s">
        <v>1745</v>
      </c>
      <c r="I600" t="s">
        <v>255</v>
      </c>
      <c r="J600" t="s">
        <v>3154</v>
      </c>
      <c r="K600" t="s">
        <v>3154</v>
      </c>
      <c r="L600" t="s">
        <v>251</v>
      </c>
      <c r="M600" t="s">
        <v>3154</v>
      </c>
      <c r="N600" t="s">
        <v>3154</v>
      </c>
      <c r="O600" s="111">
        <v>44952</v>
      </c>
      <c r="P600" t="s">
        <v>252</v>
      </c>
      <c r="Q600" t="s">
        <v>253</v>
      </c>
      <c r="R600" s="111">
        <v>44953</v>
      </c>
      <c r="S600" t="s">
        <v>254</v>
      </c>
      <c r="T600" t="s">
        <v>254</v>
      </c>
      <c r="U600" t="s">
        <v>254</v>
      </c>
      <c r="V600" t="s">
        <v>254</v>
      </c>
      <c r="W600">
        <v>1</v>
      </c>
      <c r="X600">
        <v>7443</v>
      </c>
      <c r="Y600">
        <v>1444</v>
      </c>
      <c r="Z600" s="27">
        <f t="shared" si="9"/>
        <v>8888</v>
      </c>
    </row>
    <row r="601" spans="1:26" hidden="1">
      <c r="A601" t="s">
        <v>3155</v>
      </c>
      <c r="B601" t="s">
        <v>2629</v>
      </c>
      <c r="C601" t="s">
        <v>1742</v>
      </c>
      <c r="D601" t="s">
        <v>57</v>
      </c>
      <c r="E601" t="s">
        <v>58</v>
      </c>
      <c r="F601">
        <v>12054604</v>
      </c>
      <c r="G601" s="111">
        <v>44953</v>
      </c>
      <c r="H601" t="s">
        <v>1746</v>
      </c>
      <c r="I601" t="s">
        <v>255</v>
      </c>
      <c r="J601" t="s">
        <v>249</v>
      </c>
      <c r="K601" t="s">
        <v>250</v>
      </c>
      <c r="L601" t="s">
        <v>251</v>
      </c>
      <c r="M601" t="s">
        <v>3154</v>
      </c>
      <c r="N601" t="s">
        <v>3154</v>
      </c>
      <c r="O601" s="111">
        <v>44953</v>
      </c>
      <c r="P601" t="s">
        <v>252</v>
      </c>
      <c r="Q601" t="s">
        <v>253</v>
      </c>
      <c r="R601" s="111">
        <v>44956</v>
      </c>
      <c r="S601" t="s">
        <v>254</v>
      </c>
      <c r="T601" t="s">
        <v>254</v>
      </c>
      <c r="U601" t="s">
        <v>254</v>
      </c>
      <c r="V601" t="s">
        <v>254</v>
      </c>
      <c r="W601">
        <v>1046</v>
      </c>
      <c r="X601">
        <v>17405</v>
      </c>
      <c r="Y601">
        <v>20052.8</v>
      </c>
      <c r="Z601" s="27">
        <f t="shared" si="9"/>
        <v>38503.800000000003</v>
      </c>
    </row>
    <row r="602" spans="1:26" hidden="1">
      <c r="A602" t="s">
        <v>3155</v>
      </c>
      <c r="B602" t="s">
        <v>2629</v>
      </c>
      <c r="C602" t="s">
        <v>1742</v>
      </c>
      <c r="D602" t="s">
        <v>57</v>
      </c>
      <c r="E602" t="s">
        <v>58</v>
      </c>
      <c r="F602">
        <v>12060950</v>
      </c>
      <c r="G602" s="111">
        <v>44957</v>
      </c>
      <c r="H602" t="s">
        <v>1747</v>
      </c>
      <c r="I602" t="s">
        <v>255</v>
      </c>
      <c r="J602" t="s">
        <v>249</v>
      </c>
      <c r="K602" t="s">
        <v>250</v>
      </c>
      <c r="L602" t="s">
        <v>251</v>
      </c>
      <c r="M602" t="s">
        <v>3154</v>
      </c>
      <c r="N602" t="s">
        <v>3154</v>
      </c>
      <c r="O602" s="111">
        <v>44957</v>
      </c>
      <c r="P602" t="s">
        <v>252</v>
      </c>
      <c r="Q602" t="s">
        <v>253</v>
      </c>
      <c r="R602" s="111">
        <v>44958</v>
      </c>
      <c r="S602" t="s">
        <v>254</v>
      </c>
      <c r="T602" t="s">
        <v>254</v>
      </c>
      <c r="U602" t="s">
        <v>254</v>
      </c>
      <c r="V602" t="s">
        <v>254</v>
      </c>
      <c r="W602">
        <v>0</v>
      </c>
      <c r="X602">
        <v>6743.24</v>
      </c>
      <c r="Y602">
        <v>6385.84</v>
      </c>
      <c r="Z602" s="27">
        <f t="shared" si="9"/>
        <v>13129.08</v>
      </c>
    </row>
    <row r="603" spans="1:26" hidden="1">
      <c r="A603" t="s">
        <v>3155</v>
      </c>
      <c r="B603" t="s">
        <v>2629</v>
      </c>
      <c r="C603" t="s">
        <v>1742</v>
      </c>
      <c r="D603" t="s">
        <v>57</v>
      </c>
      <c r="E603" t="s">
        <v>58</v>
      </c>
      <c r="F603">
        <v>12077771</v>
      </c>
      <c r="G603" s="111">
        <v>44959</v>
      </c>
      <c r="H603" t="s">
        <v>2632</v>
      </c>
      <c r="I603" t="s">
        <v>248</v>
      </c>
      <c r="J603" t="s">
        <v>259</v>
      </c>
      <c r="K603" t="s">
        <v>268</v>
      </c>
      <c r="L603" t="s">
        <v>251</v>
      </c>
      <c r="M603" t="s">
        <v>3154</v>
      </c>
      <c r="N603" t="s">
        <v>3154</v>
      </c>
      <c r="O603" s="111">
        <v>44966</v>
      </c>
      <c r="P603" t="s">
        <v>252</v>
      </c>
      <c r="Q603" t="s">
        <v>253</v>
      </c>
      <c r="R603">
        <v>44970</v>
      </c>
      <c r="S603" t="s">
        <v>254</v>
      </c>
      <c r="T603" t="s">
        <v>254</v>
      </c>
      <c r="U603" t="s">
        <v>254</v>
      </c>
      <c r="V603" t="s">
        <v>254</v>
      </c>
      <c r="W603">
        <v>0</v>
      </c>
      <c r="X603">
        <v>48427.33</v>
      </c>
      <c r="Y603">
        <v>86208.77</v>
      </c>
      <c r="Z603" s="27">
        <f t="shared" si="9"/>
        <v>134636.1</v>
      </c>
    </row>
    <row r="604" spans="1:26" hidden="1">
      <c r="A604" t="s">
        <v>3155</v>
      </c>
      <c r="B604" t="s">
        <v>2629</v>
      </c>
      <c r="C604" t="s">
        <v>1742</v>
      </c>
      <c r="D604" t="s">
        <v>57</v>
      </c>
      <c r="E604" t="s">
        <v>58</v>
      </c>
      <c r="F604">
        <v>12091096</v>
      </c>
      <c r="G604" s="111">
        <v>44960</v>
      </c>
      <c r="H604" t="s">
        <v>2633</v>
      </c>
      <c r="I604" t="s">
        <v>255</v>
      </c>
      <c r="J604" t="s">
        <v>3154</v>
      </c>
      <c r="K604" t="s">
        <v>3154</v>
      </c>
      <c r="L604" t="s">
        <v>251</v>
      </c>
      <c r="M604" t="s">
        <v>3154</v>
      </c>
      <c r="N604" t="s">
        <v>3154</v>
      </c>
      <c r="O604" s="111">
        <v>44960</v>
      </c>
      <c r="P604" t="s">
        <v>252</v>
      </c>
      <c r="Q604" t="s">
        <v>263</v>
      </c>
      <c r="R604" s="111">
        <v>44963</v>
      </c>
      <c r="S604" t="s">
        <v>254</v>
      </c>
      <c r="T604" t="s">
        <v>254</v>
      </c>
      <c r="U604" t="s">
        <v>254</v>
      </c>
      <c r="V604" t="s">
        <v>254</v>
      </c>
      <c r="W604">
        <v>0</v>
      </c>
      <c r="X604">
        <v>0</v>
      </c>
      <c r="Y604">
        <v>0</v>
      </c>
      <c r="Z604" s="27">
        <f t="shared" si="9"/>
        <v>0</v>
      </c>
    </row>
    <row r="605" spans="1:26" hidden="1">
      <c r="A605" t="s">
        <v>3155</v>
      </c>
      <c r="B605" t="s">
        <v>2629</v>
      </c>
      <c r="C605" t="s">
        <v>1742</v>
      </c>
      <c r="D605" t="s">
        <v>57</v>
      </c>
      <c r="E605" t="s">
        <v>58</v>
      </c>
      <c r="F605">
        <v>12102043</v>
      </c>
      <c r="G605" s="111">
        <v>44965</v>
      </c>
      <c r="H605" t="s">
        <v>2634</v>
      </c>
      <c r="I605" t="s">
        <v>248</v>
      </c>
      <c r="J605" t="s">
        <v>259</v>
      </c>
      <c r="K605" t="s">
        <v>268</v>
      </c>
      <c r="L605" t="s">
        <v>251</v>
      </c>
      <c r="M605" t="s">
        <v>3154</v>
      </c>
      <c r="N605" t="s">
        <v>3154</v>
      </c>
      <c r="O605" s="111">
        <v>44965</v>
      </c>
      <c r="P605" t="s">
        <v>252</v>
      </c>
      <c r="Q605" t="s">
        <v>253</v>
      </c>
      <c r="R605" s="111">
        <v>44971</v>
      </c>
      <c r="S605" t="s">
        <v>254</v>
      </c>
      <c r="T605" t="s">
        <v>254</v>
      </c>
      <c r="U605" t="s">
        <v>254</v>
      </c>
      <c r="V605" t="s">
        <v>254</v>
      </c>
      <c r="W605">
        <v>0</v>
      </c>
      <c r="X605">
        <v>6925.83</v>
      </c>
      <c r="Y605">
        <v>29544.79</v>
      </c>
      <c r="Z605" s="27">
        <f t="shared" si="9"/>
        <v>36470.620000000003</v>
      </c>
    </row>
    <row r="606" spans="1:26" hidden="1">
      <c r="A606" t="s">
        <v>3155</v>
      </c>
      <c r="B606" t="s">
        <v>2629</v>
      </c>
      <c r="C606" t="s">
        <v>1742</v>
      </c>
      <c r="D606" t="s">
        <v>57</v>
      </c>
      <c r="E606" t="s">
        <v>58</v>
      </c>
      <c r="F606">
        <v>12102129</v>
      </c>
      <c r="G606" s="111">
        <v>44964</v>
      </c>
      <c r="H606" t="s">
        <v>2635</v>
      </c>
      <c r="I606" t="s">
        <v>255</v>
      </c>
      <c r="J606" t="s">
        <v>249</v>
      </c>
      <c r="K606" t="s">
        <v>250</v>
      </c>
      <c r="L606" t="s">
        <v>251</v>
      </c>
      <c r="M606" t="s">
        <v>3154</v>
      </c>
      <c r="N606" t="s">
        <v>3154</v>
      </c>
      <c r="O606" s="111">
        <v>44964</v>
      </c>
      <c r="P606" t="s">
        <v>252</v>
      </c>
      <c r="Q606" t="s">
        <v>253</v>
      </c>
      <c r="R606" s="111">
        <v>44966</v>
      </c>
      <c r="S606" t="s">
        <v>254</v>
      </c>
      <c r="T606" t="s">
        <v>254</v>
      </c>
      <c r="U606" t="s">
        <v>254</v>
      </c>
      <c r="V606" t="s">
        <v>254</v>
      </c>
      <c r="W606">
        <v>0</v>
      </c>
      <c r="X606">
        <v>12646.48</v>
      </c>
      <c r="Y606">
        <v>28878.73</v>
      </c>
      <c r="Z606" s="27">
        <f t="shared" si="9"/>
        <v>41525.21</v>
      </c>
    </row>
    <row r="607" spans="1:26" hidden="1">
      <c r="A607" t="s">
        <v>3155</v>
      </c>
      <c r="B607" t="s">
        <v>2629</v>
      </c>
      <c r="C607" t="s">
        <v>1742</v>
      </c>
      <c r="D607" t="s">
        <v>57</v>
      </c>
      <c r="E607" t="s">
        <v>58</v>
      </c>
      <c r="F607">
        <v>12111265</v>
      </c>
      <c r="G607" s="111">
        <v>44972</v>
      </c>
      <c r="H607" t="s">
        <v>2636</v>
      </c>
      <c r="I607" t="s">
        <v>255</v>
      </c>
      <c r="J607" t="s">
        <v>249</v>
      </c>
      <c r="K607" t="s">
        <v>268</v>
      </c>
      <c r="L607" t="s">
        <v>251</v>
      </c>
      <c r="M607" t="s">
        <v>3154</v>
      </c>
      <c r="N607" t="s">
        <v>3154</v>
      </c>
      <c r="O607" s="111">
        <v>44972</v>
      </c>
      <c r="P607" t="s">
        <v>252</v>
      </c>
      <c r="Q607" t="s">
        <v>257</v>
      </c>
      <c r="R607" s="111">
        <v>44973</v>
      </c>
      <c r="S607" t="s">
        <v>254</v>
      </c>
      <c r="T607" t="s">
        <v>254</v>
      </c>
      <c r="U607" t="s">
        <v>254</v>
      </c>
      <c r="V607" t="s">
        <v>254</v>
      </c>
      <c r="W607">
        <v>0</v>
      </c>
      <c r="X607">
        <v>0</v>
      </c>
      <c r="Y607">
        <v>0</v>
      </c>
      <c r="Z607" s="27">
        <f t="shared" si="9"/>
        <v>0</v>
      </c>
    </row>
    <row r="608" spans="1:26" hidden="1">
      <c r="A608" t="s">
        <v>3155</v>
      </c>
      <c r="B608" t="s">
        <v>2629</v>
      </c>
      <c r="C608" t="s">
        <v>1742</v>
      </c>
      <c r="D608" t="s">
        <v>57</v>
      </c>
      <c r="E608" t="s">
        <v>58</v>
      </c>
      <c r="F608">
        <v>12115783</v>
      </c>
      <c r="G608" s="111">
        <v>44970</v>
      </c>
      <c r="H608" t="s">
        <v>2637</v>
      </c>
      <c r="I608" t="s">
        <v>248</v>
      </c>
      <c r="J608" t="s">
        <v>259</v>
      </c>
      <c r="K608" t="s">
        <v>250</v>
      </c>
      <c r="L608" t="s">
        <v>251</v>
      </c>
      <c r="M608" t="s">
        <v>3154</v>
      </c>
      <c r="N608" t="s">
        <v>3154</v>
      </c>
      <c r="O608" s="111">
        <v>44970</v>
      </c>
      <c r="P608" t="s">
        <v>252</v>
      </c>
      <c r="Q608" t="s">
        <v>253</v>
      </c>
      <c r="R608" s="111">
        <v>44973</v>
      </c>
      <c r="S608" t="s">
        <v>254</v>
      </c>
      <c r="T608" t="s">
        <v>254</v>
      </c>
      <c r="U608" t="s">
        <v>254</v>
      </c>
      <c r="V608" t="s">
        <v>254</v>
      </c>
      <c r="W608">
        <v>0</v>
      </c>
      <c r="X608">
        <v>976</v>
      </c>
      <c r="Y608">
        <v>2725.5</v>
      </c>
      <c r="Z608" s="27">
        <f t="shared" si="9"/>
        <v>3701.5</v>
      </c>
    </row>
    <row r="609" spans="1:26" hidden="1">
      <c r="A609" t="s">
        <v>3155</v>
      </c>
      <c r="B609" t="s">
        <v>2629</v>
      </c>
      <c r="C609" t="s">
        <v>1742</v>
      </c>
      <c r="D609" t="s">
        <v>57</v>
      </c>
      <c r="E609" t="s">
        <v>58</v>
      </c>
      <c r="F609">
        <v>12119552</v>
      </c>
      <c r="G609" s="111">
        <v>44968</v>
      </c>
      <c r="H609" t="s">
        <v>2638</v>
      </c>
      <c r="I609" t="s">
        <v>248</v>
      </c>
      <c r="J609" t="s">
        <v>259</v>
      </c>
      <c r="K609" t="s">
        <v>250</v>
      </c>
      <c r="L609" t="s">
        <v>251</v>
      </c>
      <c r="M609" t="s">
        <v>3154</v>
      </c>
      <c r="N609" t="s">
        <v>3154</v>
      </c>
      <c r="O609" s="111">
        <v>44968</v>
      </c>
      <c r="P609" t="s">
        <v>252</v>
      </c>
      <c r="Q609" t="s">
        <v>253</v>
      </c>
      <c r="R609" s="111">
        <v>44973</v>
      </c>
      <c r="S609" t="s">
        <v>254</v>
      </c>
      <c r="T609" t="s">
        <v>254</v>
      </c>
      <c r="U609" t="s">
        <v>254</v>
      </c>
      <c r="V609" t="s">
        <v>254</v>
      </c>
      <c r="W609">
        <v>0</v>
      </c>
      <c r="X609">
        <v>42</v>
      </c>
      <c r="Y609">
        <v>746</v>
      </c>
      <c r="Z609" s="27">
        <f t="shared" si="9"/>
        <v>788</v>
      </c>
    </row>
    <row r="610" spans="1:26" hidden="1">
      <c r="A610" t="s">
        <v>3155</v>
      </c>
      <c r="B610" t="s">
        <v>2629</v>
      </c>
      <c r="C610" t="s">
        <v>1742</v>
      </c>
      <c r="D610" t="s">
        <v>57</v>
      </c>
      <c r="E610" t="s">
        <v>58</v>
      </c>
      <c r="F610">
        <v>12119670</v>
      </c>
      <c r="G610" s="111">
        <v>44979</v>
      </c>
      <c r="H610" t="s">
        <v>2639</v>
      </c>
      <c r="I610" t="s">
        <v>255</v>
      </c>
      <c r="J610" t="s">
        <v>249</v>
      </c>
      <c r="K610" t="s">
        <v>268</v>
      </c>
      <c r="L610" t="s">
        <v>251</v>
      </c>
      <c r="M610" t="s">
        <v>3154</v>
      </c>
      <c r="N610" t="s">
        <v>3154</v>
      </c>
      <c r="O610" s="111">
        <v>44979</v>
      </c>
      <c r="P610" t="s">
        <v>252</v>
      </c>
      <c r="Q610" t="s">
        <v>253</v>
      </c>
      <c r="R610" s="111">
        <v>44980</v>
      </c>
      <c r="S610" t="s">
        <v>254</v>
      </c>
      <c r="T610" t="s">
        <v>254</v>
      </c>
      <c r="U610" t="s">
        <v>254</v>
      </c>
      <c r="V610" t="s">
        <v>254</v>
      </c>
      <c r="W610">
        <v>0</v>
      </c>
      <c r="X610">
        <v>661.9</v>
      </c>
      <c r="Y610">
        <v>14194.87</v>
      </c>
      <c r="Z610" s="27">
        <f t="shared" si="9"/>
        <v>14856.77</v>
      </c>
    </row>
    <row r="611" spans="1:26" hidden="1">
      <c r="A611" t="s">
        <v>3155</v>
      </c>
      <c r="B611" t="s">
        <v>2629</v>
      </c>
      <c r="C611" t="s">
        <v>1742</v>
      </c>
      <c r="D611" t="s">
        <v>57</v>
      </c>
      <c r="E611" t="s">
        <v>58</v>
      </c>
      <c r="F611">
        <v>12128906</v>
      </c>
      <c r="G611" s="111">
        <v>44972</v>
      </c>
      <c r="H611" t="s">
        <v>2640</v>
      </c>
      <c r="I611" t="s">
        <v>248</v>
      </c>
      <c r="J611" t="s">
        <v>259</v>
      </c>
      <c r="K611" t="s">
        <v>250</v>
      </c>
      <c r="L611" t="s">
        <v>251</v>
      </c>
      <c r="M611" t="s">
        <v>3154</v>
      </c>
      <c r="N611" t="s">
        <v>3154</v>
      </c>
      <c r="O611" s="111">
        <v>44972</v>
      </c>
      <c r="P611" t="s">
        <v>252</v>
      </c>
      <c r="Q611" t="s">
        <v>253</v>
      </c>
      <c r="R611" s="111">
        <v>44984</v>
      </c>
      <c r="S611" t="s">
        <v>254</v>
      </c>
      <c r="T611" t="s">
        <v>254</v>
      </c>
      <c r="U611" t="s">
        <v>254</v>
      </c>
      <c r="V611" t="s">
        <v>254</v>
      </c>
      <c r="W611">
        <v>0</v>
      </c>
      <c r="X611">
        <v>157</v>
      </c>
      <c r="Y611">
        <v>11841</v>
      </c>
      <c r="Z611" s="27">
        <f t="shared" si="9"/>
        <v>11998</v>
      </c>
    </row>
    <row r="612" spans="1:26" hidden="1">
      <c r="A612" t="s">
        <v>3155</v>
      </c>
      <c r="B612" t="s">
        <v>2629</v>
      </c>
      <c r="C612" t="s">
        <v>1742</v>
      </c>
      <c r="D612" t="s">
        <v>57</v>
      </c>
      <c r="E612" t="s">
        <v>58</v>
      </c>
      <c r="F612">
        <v>12130459</v>
      </c>
      <c r="G612" s="111">
        <v>44972</v>
      </c>
      <c r="H612" t="s">
        <v>2641</v>
      </c>
      <c r="I612" t="s">
        <v>255</v>
      </c>
      <c r="J612" t="s">
        <v>249</v>
      </c>
      <c r="K612" t="s">
        <v>250</v>
      </c>
      <c r="L612" t="s">
        <v>251</v>
      </c>
      <c r="M612" t="s">
        <v>3154</v>
      </c>
      <c r="N612" t="s">
        <v>3154</v>
      </c>
      <c r="O612" s="111">
        <v>44972</v>
      </c>
      <c r="P612" t="s">
        <v>252</v>
      </c>
      <c r="Q612" t="s">
        <v>253</v>
      </c>
      <c r="R612" s="111">
        <v>44973</v>
      </c>
      <c r="S612" t="s">
        <v>254</v>
      </c>
      <c r="T612" t="s">
        <v>254</v>
      </c>
      <c r="U612" t="s">
        <v>254</v>
      </c>
      <c r="V612" t="s">
        <v>254</v>
      </c>
      <c r="W612">
        <v>0</v>
      </c>
      <c r="X612">
        <v>11636.85</v>
      </c>
      <c r="Y612">
        <v>21687.93</v>
      </c>
      <c r="Z612" s="27">
        <f t="shared" si="9"/>
        <v>33324.78</v>
      </c>
    </row>
    <row r="613" spans="1:26" hidden="1">
      <c r="A613" t="s">
        <v>3155</v>
      </c>
      <c r="B613" t="s">
        <v>2629</v>
      </c>
      <c r="C613" t="s">
        <v>1742</v>
      </c>
      <c r="D613" t="s">
        <v>57</v>
      </c>
      <c r="E613" t="s">
        <v>58</v>
      </c>
      <c r="F613">
        <v>12136218</v>
      </c>
      <c r="G613" s="111">
        <v>44979</v>
      </c>
      <c r="H613" t="s">
        <v>2642</v>
      </c>
      <c r="I613" t="s">
        <v>255</v>
      </c>
      <c r="J613" t="s">
        <v>249</v>
      </c>
      <c r="K613" t="s">
        <v>268</v>
      </c>
      <c r="L613" t="s">
        <v>251</v>
      </c>
      <c r="M613" t="s">
        <v>3154</v>
      </c>
      <c r="N613" t="s">
        <v>3154</v>
      </c>
      <c r="O613" s="111">
        <v>44980</v>
      </c>
      <c r="P613" t="s">
        <v>252</v>
      </c>
      <c r="Q613" t="s">
        <v>253</v>
      </c>
      <c r="R613" s="111">
        <v>44981</v>
      </c>
      <c r="S613" t="s">
        <v>254</v>
      </c>
      <c r="T613" t="s">
        <v>254</v>
      </c>
      <c r="U613" t="s">
        <v>254</v>
      </c>
      <c r="V613" t="s">
        <v>254</v>
      </c>
      <c r="W613">
        <v>0</v>
      </c>
      <c r="X613">
        <v>2560</v>
      </c>
      <c r="Y613">
        <v>5795.75</v>
      </c>
      <c r="Z613" s="27">
        <f t="shared" si="9"/>
        <v>8355.75</v>
      </c>
    </row>
    <row r="614" spans="1:26" hidden="1">
      <c r="A614" t="s">
        <v>3155</v>
      </c>
      <c r="B614" t="s">
        <v>2629</v>
      </c>
      <c r="C614" t="s">
        <v>1742</v>
      </c>
      <c r="D614" t="s">
        <v>57</v>
      </c>
      <c r="E614" t="s">
        <v>58</v>
      </c>
      <c r="F614">
        <v>12147239</v>
      </c>
      <c r="G614" s="111">
        <v>44979</v>
      </c>
      <c r="H614" t="s">
        <v>2643</v>
      </c>
      <c r="I614" t="s">
        <v>255</v>
      </c>
      <c r="J614" t="s">
        <v>249</v>
      </c>
      <c r="K614" t="s">
        <v>268</v>
      </c>
      <c r="L614" t="s">
        <v>251</v>
      </c>
      <c r="M614" t="s">
        <v>3154</v>
      </c>
      <c r="N614" t="s">
        <v>3154</v>
      </c>
      <c r="O614" s="111">
        <v>44979</v>
      </c>
      <c r="P614" t="s">
        <v>252</v>
      </c>
      <c r="Q614" t="s">
        <v>253</v>
      </c>
      <c r="R614" s="111">
        <v>44980</v>
      </c>
      <c r="S614" t="s">
        <v>254</v>
      </c>
      <c r="T614" t="s">
        <v>254</v>
      </c>
      <c r="U614" t="s">
        <v>254</v>
      </c>
      <c r="V614" t="s">
        <v>254</v>
      </c>
      <c r="W614">
        <v>0</v>
      </c>
      <c r="X614">
        <v>11166.42</v>
      </c>
      <c r="Y614">
        <v>47583.96</v>
      </c>
      <c r="Z614" s="27">
        <f t="shared" si="9"/>
        <v>58750.38</v>
      </c>
    </row>
    <row r="615" spans="1:26" hidden="1">
      <c r="A615" t="s">
        <v>3155</v>
      </c>
      <c r="B615" t="s">
        <v>2629</v>
      </c>
      <c r="C615" t="s">
        <v>1742</v>
      </c>
      <c r="D615" t="s">
        <v>57</v>
      </c>
      <c r="E615" t="s">
        <v>58</v>
      </c>
      <c r="F615">
        <v>12151401</v>
      </c>
      <c r="G615" s="111">
        <v>44980</v>
      </c>
      <c r="H615" t="s">
        <v>2644</v>
      </c>
      <c r="I615" t="s">
        <v>255</v>
      </c>
      <c r="J615" t="s">
        <v>3154</v>
      </c>
      <c r="K615" t="s">
        <v>3154</v>
      </c>
      <c r="L615" t="s">
        <v>251</v>
      </c>
      <c r="M615" t="s">
        <v>3154</v>
      </c>
      <c r="N615" t="s">
        <v>3154</v>
      </c>
      <c r="O615" s="111">
        <v>44980</v>
      </c>
      <c r="P615" t="s">
        <v>252</v>
      </c>
      <c r="Q615" t="s">
        <v>263</v>
      </c>
      <c r="R615" s="111"/>
      <c r="S615" t="s">
        <v>254</v>
      </c>
      <c r="T615" t="s">
        <v>254</v>
      </c>
      <c r="U615" t="s">
        <v>254</v>
      </c>
      <c r="V615" t="s">
        <v>254</v>
      </c>
      <c r="W615">
        <v>0</v>
      </c>
      <c r="X615">
        <v>0</v>
      </c>
      <c r="Y615">
        <v>0</v>
      </c>
      <c r="Z615" s="27">
        <f t="shared" si="9"/>
        <v>0</v>
      </c>
    </row>
    <row r="616" spans="1:26" hidden="1">
      <c r="A616" t="s">
        <v>3155</v>
      </c>
      <c r="B616" t="s">
        <v>2629</v>
      </c>
      <c r="C616" t="s">
        <v>1742</v>
      </c>
      <c r="D616" t="s">
        <v>57</v>
      </c>
      <c r="E616" t="s">
        <v>58</v>
      </c>
      <c r="F616">
        <v>12158363</v>
      </c>
      <c r="G616" s="111">
        <v>44981</v>
      </c>
      <c r="H616" t="s">
        <v>2645</v>
      </c>
      <c r="I616" t="s">
        <v>255</v>
      </c>
      <c r="J616" t="s">
        <v>249</v>
      </c>
      <c r="K616" t="s">
        <v>250</v>
      </c>
      <c r="L616" t="s">
        <v>251</v>
      </c>
      <c r="M616" t="s">
        <v>3154</v>
      </c>
      <c r="N616" t="s">
        <v>3154</v>
      </c>
      <c r="O616" s="111">
        <v>44981</v>
      </c>
      <c r="P616" t="s">
        <v>252</v>
      </c>
      <c r="Q616" t="s">
        <v>253</v>
      </c>
      <c r="R616">
        <v>44984</v>
      </c>
      <c r="S616" t="s">
        <v>254</v>
      </c>
      <c r="T616" t="s">
        <v>254</v>
      </c>
      <c r="U616" t="s">
        <v>254</v>
      </c>
      <c r="V616" t="s">
        <v>254</v>
      </c>
      <c r="W616">
        <v>0</v>
      </c>
      <c r="X616">
        <v>60.5</v>
      </c>
      <c r="Y616">
        <v>14258.1</v>
      </c>
      <c r="Z616" s="27">
        <f t="shared" si="9"/>
        <v>14318.6</v>
      </c>
    </row>
    <row r="617" spans="1:26" hidden="1">
      <c r="A617" t="s">
        <v>3155</v>
      </c>
      <c r="B617" t="s">
        <v>2629</v>
      </c>
      <c r="C617" t="s">
        <v>1742</v>
      </c>
      <c r="D617" t="s">
        <v>57</v>
      </c>
      <c r="E617" t="s">
        <v>58</v>
      </c>
      <c r="F617">
        <v>12162330</v>
      </c>
      <c r="G617" s="111">
        <v>44982</v>
      </c>
      <c r="H617" t="s">
        <v>2646</v>
      </c>
      <c r="I617" t="s">
        <v>255</v>
      </c>
      <c r="J617" t="s">
        <v>249</v>
      </c>
      <c r="K617" t="s">
        <v>250</v>
      </c>
      <c r="L617" t="s">
        <v>251</v>
      </c>
      <c r="M617" t="s">
        <v>3154</v>
      </c>
      <c r="N617" t="s">
        <v>3154</v>
      </c>
      <c r="O617" s="111">
        <v>44982</v>
      </c>
      <c r="P617" t="s">
        <v>252</v>
      </c>
      <c r="Q617" t="s">
        <v>257</v>
      </c>
      <c r="R617" s="111">
        <v>44984</v>
      </c>
      <c r="S617" t="s">
        <v>254</v>
      </c>
      <c r="T617" t="s">
        <v>254</v>
      </c>
      <c r="U617" t="s">
        <v>254</v>
      </c>
      <c r="V617" t="s">
        <v>254</v>
      </c>
      <c r="W617">
        <v>0</v>
      </c>
      <c r="X617">
        <v>0</v>
      </c>
      <c r="Y617">
        <v>0</v>
      </c>
      <c r="Z617" s="27">
        <f t="shared" si="9"/>
        <v>0</v>
      </c>
    </row>
    <row r="618" spans="1:26" hidden="1">
      <c r="A618" t="s">
        <v>3155</v>
      </c>
      <c r="B618" t="s">
        <v>2629</v>
      </c>
      <c r="C618" t="s">
        <v>1742</v>
      </c>
      <c r="D618" t="s">
        <v>57</v>
      </c>
      <c r="E618" t="s">
        <v>58</v>
      </c>
      <c r="F618">
        <v>12162911</v>
      </c>
      <c r="G618" s="111">
        <v>44982</v>
      </c>
      <c r="H618" t="s">
        <v>2647</v>
      </c>
      <c r="I618" t="s">
        <v>255</v>
      </c>
      <c r="J618" t="s">
        <v>249</v>
      </c>
      <c r="K618" t="s">
        <v>268</v>
      </c>
      <c r="L618" t="s">
        <v>251</v>
      </c>
      <c r="M618" t="s">
        <v>3154</v>
      </c>
      <c r="N618" t="s">
        <v>3154</v>
      </c>
      <c r="O618" s="111">
        <v>44982</v>
      </c>
      <c r="P618" t="s">
        <v>252</v>
      </c>
      <c r="Q618" t="s">
        <v>253</v>
      </c>
      <c r="R618" s="111">
        <v>44984</v>
      </c>
      <c r="S618" t="s">
        <v>254</v>
      </c>
      <c r="T618" t="s">
        <v>254</v>
      </c>
      <c r="U618" t="s">
        <v>254</v>
      </c>
      <c r="V618" t="s">
        <v>254</v>
      </c>
      <c r="W618">
        <v>0</v>
      </c>
      <c r="X618">
        <v>768</v>
      </c>
      <c r="Y618">
        <v>22182.5</v>
      </c>
      <c r="Z618" s="27">
        <f t="shared" si="9"/>
        <v>22950.5</v>
      </c>
    </row>
    <row r="619" spans="1:26" hidden="1">
      <c r="A619" t="s">
        <v>3155</v>
      </c>
      <c r="B619" t="s">
        <v>2629</v>
      </c>
      <c r="C619" t="s">
        <v>1742</v>
      </c>
      <c r="D619" t="s">
        <v>57</v>
      </c>
      <c r="E619" t="s">
        <v>58</v>
      </c>
      <c r="F619">
        <v>12163021</v>
      </c>
      <c r="G619" s="111">
        <v>44982</v>
      </c>
      <c r="H619" t="s">
        <v>2648</v>
      </c>
      <c r="I619" t="s">
        <v>255</v>
      </c>
      <c r="J619" t="s">
        <v>249</v>
      </c>
      <c r="K619" t="s">
        <v>268</v>
      </c>
      <c r="L619" t="s">
        <v>251</v>
      </c>
      <c r="M619" t="s">
        <v>3154</v>
      </c>
      <c r="N619" t="s">
        <v>3154</v>
      </c>
      <c r="O619" s="111">
        <v>44982</v>
      </c>
      <c r="P619" t="s">
        <v>252</v>
      </c>
      <c r="Q619" t="s">
        <v>253</v>
      </c>
      <c r="R619" s="111">
        <v>44984</v>
      </c>
      <c r="S619" t="s">
        <v>254</v>
      </c>
      <c r="T619" t="s">
        <v>254</v>
      </c>
      <c r="U619" t="s">
        <v>254</v>
      </c>
      <c r="V619" t="s">
        <v>254</v>
      </c>
      <c r="W619">
        <v>0</v>
      </c>
      <c r="X619">
        <v>278.18</v>
      </c>
      <c r="Y619">
        <v>12095.46</v>
      </c>
      <c r="Z619" s="27">
        <f t="shared" si="9"/>
        <v>12373.64</v>
      </c>
    </row>
    <row r="620" spans="1:26">
      <c r="A620" t="s">
        <v>3155</v>
      </c>
      <c r="B620" t="s">
        <v>2629</v>
      </c>
      <c r="C620" t="s">
        <v>1742</v>
      </c>
      <c r="D620" t="s">
        <v>57</v>
      </c>
      <c r="E620" t="s">
        <v>58</v>
      </c>
      <c r="F620">
        <v>12164210</v>
      </c>
      <c r="G620" s="111">
        <v>44991</v>
      </c>
      <c r="H620" t="s">
        <v>3352</v>
      </c>
      <c r="I620" t="s">
        <v>255</v>
      </c>
      <c r="J620" t="s">
        <v>249</v>
      </c>
      <c r="K620" t="s">
        <v>268</v>
      </c>
      <c r="L620" t="s">
        <v>251</v>
      </c>
      <c r="M620" t="s">
        <v>3154</v>
      </c>
      <c r="N620" t="s">
        <v>3154</v>
      </c>
      <c r="O620" s="111">
        <v>44991</v>
      </c>
      <c r="P620" t="s">
        <v>252</v>
      </c>
      <c r="Q620" t="s">
        <v>253</v>
      </c>
      <c r="R620" s="111">
        <v>44992</v>
      </c>
      <c r="S620" t="s">
        <v>254</v>
      </c>
      <c r="T620" t="s">
        <v>254</v>
      </c>
      <c r="U620" t="s">
        <v>254</v>
      </c>
      <c r="V620" t="s">
        <v>254</v>
      </c>
      <c r="W620">
        <v>0</v>
      </c>
      <c r="X620">
        <v>0</v>
      </c>
      <c r="Y620">
        <v>56833.74</v>
      </c>
      <c r="Z620" s="27">
        <f t="shared" si="9"/>
        <v>56833.74</v>
      </c>
    </row>
    <row r="621" spans="1:26">
      <c r="A621" t="s">
        <v>3155</v>
      </c>
      <c r="B621" t="s">
        <v>2629</v>
      </c>
      <c r="C621" t="s">
        <v>1742</v>
      </c>
      <c r="D621" t="s">
        <v>57</v>
      </c>
      <c r="E621" t="s">
        <v>58</v>
      </c>
      <c r="F621">
        <v>12164344</v>
      </c>
      <c r="G621" s="111">
        <v>44991</v>
      </c>
      <c r="H621" t="s">
        <v>3353</v>
      </c>
      <c r="I621" t="s">
        <v>255</v>
      </c>
      <c r="J621" t="s">
        <v>249</v>
      </c>
      <c r="K621" t="s">
        <v>268</v>
      </c>
      <c r="L621" t="s">
        <v>251</v>
      </c>
      <c r="M621" t="s">
        <v>3154</v>
      </c>
      <c r="N621" t="s">
        <v>3154</v>
      </c>
      <c r="O621" s="111">
        <v>44991</v>
      </c>
      <c r="P621" t="s">
        <v>252</v>
      </c>
      <c r="Q621" t="s">
        <v>253</v>
      </c>
      <c r="R621" s="111">
        <v>44992</v>
      </c>
      <c r="S621" t="s">
        <v>254</v>
      </c>
      <c r="T621" t="s">
        <v>254</v>
      </c>
      <c r="U621" t="s">
        <v>254</v>
      </c>
      <c r="V621" t="s">
        <v>254</v>
      </c>
      <c r="W621">
        <v>0</v>
      </c>
      <c r="X621">
        <v>0</v>
      </c>
      <c r="Y621">
        <v>8589.81</v>
      </c>
      <c r="Z621" s="27">
        <f t="shared" si="9"/>
        <v>8589.81</v>
      </c>
    </row>
    <row r="622" spans="1:26" hidden="1">
      <c r="A622" t="s">
        <v>3155</v>
      </c>
      <c r="B622" t="s">
        <v>2629</v>
      </c>
      <c r="C622" t="s">
        <v>1742</v>
      </c>
      <c r="D622" t="s">
        <v>57</v>
      </c>
      <c r="E622" t="s">
        <v>58</v>
      </c>
      <c r="F622">
        <v>12164398</v>
      </c>
      <c r="G622" s="111">
        <v>44984</v>
      </c>
      <c r="H622" t="s">
        <v>2649</v>
      </c>
      <c r="I622" t="s">
        <v>255</v>
      </c>
      <c r="J622" t="s">
        <v>249</v>
      </c>
      <c r="K622" t="s">
        <v>268</v>
      </c>
      <c r="L622" t="s">
        <v>251</v>
      </c>
      <c r="M622" t="s">
        <v>3154</v>
      </c>
      <c r="N622" t="s">
        <v>3154</v>
      </c>
      <c r="O622" s="111">
        <v>44984</v>
      </c>
      <c r="P622" t="s">
        <v>252</v>
      </c>
      <c r="Q622" t="s">
        <v>253</v>
      </c>
      <c r="R622" s="111">
        <v>44985</v>
      </c>
      <c r="S622" t="s">
        <v>254</v>
      </c>
      <c r="T622" t="s">
        <v>254</v>
      </c>
      <c r="U622" t="s">
        <v>254</v>
      </c>
      <c r="V622" t="s">
        <v>254</v>
      </c>
      <c r="W622">
        <v>0</v>
      </c>
      <c r="X622">
        <v>0</v>
      </c>
      <c r="Y622">
        <v>24551.18</v>
      </c>
      <c r="Z622" s="27">
        <f t="shared" si="9"/>
        <v>24551.18</v>
      </c>
    </row>
    <row r="623" spans="1:26">
      <c r="A623" t="s">
        <v>3155</v>
      </c>
      <c r="B623" t="s">
        <v>2629</v>
      </c>
      <c r="C623" t="s">
        <v>1742</v>
      </c>
      <c r="D623" t="s">
        <v>57</v>
      </c>
      <c r="E623" t="s">
        <v>58</v>
      </c>
      <c r="F623">
        <v>12184529</v>
      </c>
      <c r="G623" s="111">
        <v>44987</v>
      </c>
      <c r="H623" t="s">
        <v>3354</v>
      </c>
      <c r="I623" t="s">
        <v>255</v>
      </c>
      <c r="J623" t="s">
        <v>249</v>
      </c>
      <c r="K623" t="s">
        <v>268</v>
      </c>
      <c r="L623" t="s">
        <v>251</v>
      </c>
      <c r="M623" t="s">
        <v>3154</v>
      </c>
      <c r="N623" t="s">
        <v>3154</v>
      </c>
      <c r="O623" s="111">
        <v>44987</v>
      </c>
      <c r="P623" t="s">
        <v>252</v>
      </c>
      <c r="Q623" t="s">
        <v>253</v>
      </c>
      <c r="R623" s="111">
        <v>44988</v>
      </c>
      <c r="S623" t="s">
        <v>254</v>
      </c>
      <c r="T623" t="s">
        <v>254</v>
      </c>
      <c r="U623" t="s">
        <v>254</v>
      </c>
      <c r="V623" t="s">
        <v>254</v>
      </c>
      <c r="W623">
        <v>0</v>
      </c>
      <c r="X623">
        <v>0</v>
      </c>
      <c r="Y623">
        <v>46962.49</v>
      </c>
      <c r="Z623" s="27">
        <f t="shared" si="9"/>
        <v>46962.49</v>
      </c>
    </row>
    <row r="624" spans="1:26">
      <c r="A624" t="s">
        <v>3155</v>
      </c>
      <c r="B624" t="s">
        <v>2629</v>
      </c>
      <c r="C624" t="s">
        <v>1742</v>
      </c>
      <c r="D624" t="s">
        <v>57</v>
      </c>
      <c r="E624" t="s">
        <v>58</v>
      </c>
      <c r="F624">
        <v>12189480</v>
      </c>
      <c r="G624" s="111">
        <v>44987</v>
      </c>
      <c r="H624" t="s">
        <v>3355</v>
      </c>
      <c r="I624" t="s">
        <v>255</v>
      </c>
      <c r="J624" t="s">
        <v>249</v>
      </c>
      <c r="K624" t="s">
        <v>268</v>
      </c>
      <c r="L624" t="s">
        <v>251</v>
      </c>
      <c r="M624" t="s">
        <v>3154</v>
      </c>
      <c r="N624" t="s">
        <v>3154</v>
      </c>
      <c r="O624" s="111">
        <v>44987</v>
      </c>
      <c r="P624" t="s">
        <v>252</v>
      </c>
      <c r="Q624" t="s">
        <v>253</v>
      </c>
      <c r="R624" s="111">
        <v>44988</v>
      </c>
      <c r="S624" t="s">
        <v>254</v>
      </c>
      <c r="T624" t="s">
        <v>254</v>
      </c>
      <c r="U624" t="s">
        <v>254</v>
      </c>
      <c r="V624" t="s">
        <v>254</v>
      </c>
      <c r="W624">
        <v>0</v>
      </c>
      <c r="X624">
        <v>0</v>
      </c>
      <c r="Y624">
        <v>47623.56</v>
      </c>
      <c r="Z624" s="27">
        <f t="shared" si="9"/>
        <v>47623.56</v>
      </c>
    </row>
    <row r="625" spans="1:26">
      <c r="A625" t="s">
        <v>3155</v>
      </c>
      <c r="B625" t="s">
        <v>2629</v>
      </c>
      <c r="C625" t="s">
        <v>1742</v>
      </c>
      <c r="D625" t="s">
        <v>57</v>
      </c>
      <c r="E625" t="s">
        <v>58</v>
      </c>
      <c r="F625">
        <v>12190413</v>
      </c>
      <c r="G625" s="111">
        <v>44988</v>
      </c>
      <c r="H625" t="s">
        <v>3356</v>
      </c>
      <c r="I625" t="s">
        <v>255</v>
      </c>
      <c r="J625" t="s">
        <v>249</v>
      </c>
      <c r="K625" t="s">
        <v>268</v>
      </c>
      <c r="L625" t="s">
        <v>251</v>
      </c>
      <c r="M625" t="s">
        <v>3154</v>
      </c>
      <c r="N625" t="s">
        <v>3154</v>
      </c>
      <c r="O625" s="111">
        <v>44988</v>
      </c>
      <c r="P625" t="s">
        <v>252</v>
      </c>
      <c r="Q625" t="s">
        <v>253</v>
      </c>
      <c r="R625" s="111">
        <v>44991</v>
      </c>
      <c r="S625" t="s">
        <v>254</v>
      </c>
      <c r="T625" t="s">
        <v>254</v>
      </c>
      <c r="U625" t="s">
        <v>254</v>
      </c>
      <c r="V625" t="s">
        <v>254</v>
      </c>
      <c r="W625">
        <v>0</v>
      </c>
      <c r="X625">
        <v>0</v>
      </c>
      <c r="Y625">
        <v>10637</v>
      </c>
      <c r="Z625" s="27">
        <f t="shared" si="9"/>
        <v>10637</v>
      </c>
    </row>
    <row r="626" spans="1:26">
      <c r="A626" t="s">
        <v>3155</v>
      </c>
      <c r="B626" t="s">
        <v>2629</v>
      </c>
      <c r="C626" t="s">
        <v>1742</v>
      </c>
      <c r="D626" t="s">
        <v>57</v>
      </c>
      <c r="E626" t="s">
        <v>58</v>
      </c>
      <c r="F626">
        <v>12190436</v>
      </c>
      <c r="G626" s="111">
        <v>44988</v>
      </c>
      <c r="H626" t="s">
        <v>3357</v>
      </c>
      <c r="I626" t="s">
        <v>255</v>
      </c>
      <c r="J626" t="s">
        <v>249</v>
      </c>
      <c r="K626" t="s">
        <v>250</v>
      </c>
      <c r="L626" t="s">
        <v>251</v>
      </c>
      <c r="M626" t="s">
        <v>3154</v>
      </c>
      <c r="N626" t="s">
        <v>3154</v>
      </c>
      <c r="O626" s="111">
        <v>44988</v>
      </c>
      <c r="P626" t="s">
        <v>252</v>
      </c>
      <c r="Q626" t="s">
        <v>253</v>
      </c>
      <c r="R626" s="111">
        <v>44991</v>
      </c>
      <c r="S626" t="s">
        <v>254</v>
      </c>
      <c r="T626" t="s">
        <v>254</v>
      </c>
      <c r="U626" t="s">
        <v>254</v>
      </c>
      <c r="V626" t="s">
        <v>254</v>
      </c>
      <c r="W626">
        <v>0</v>
      </c>
      <c r="X626">
        <v>0</v>
      </c>
      <c r="Y626">
        <v>14327.35</v>
      </c>
      <c r="Z626" s="27">
        <f t="shared" si="9"/>
        <v>14327.35</v>
      </c>
    </row>
    <row r="627" spans="1:26">
      <c r="A627" t="s">
        <v>3155</v>
      </c>
      <c r="B627" t="s">
        <v>2629</v>
      </c>
      <c r="C627" t="s">
        <v>1742</v>
      </c>
      <c r="D627" t="s">
        <v>57</v>
      </c>
      <c r="E627" t="s">
        <v>58</v>
      </c>
      <c r="F627">
        <v>12203154</v>
      </c>
      <c r="G627" s="111">
        <v>44992</v>
      </c>
      <c r="H627" t="s">
        <v>3358</v>
      </c>
      <c r="I627" t="s">
        <v>255</v>
      </c>
      <c r="J627" t="s">
        <v>249</v>
      </c>
      <c r="K627" t="s">
        <v>250</v>
      </c>
      <c r="L627" t="s">
        <v>251</v>
      </c>
      <c r="M627" t="s">
        <v>3154</v>
      </c>
      <c r="N627" t="s">
        <v>3154</v>
      </c>
      <c r="O627" s="111">
        <v>44992</v>
      </c>
      <c r="P627" t="s">
        <v>252</v>
      </c>
      <c r="Q627" t="s">
        <v>253</v>
      </c>
      <c r="R627" s="111">
        <v>44993</v>
      </c>
      <c r="S627" t="s">
        <v>254</v>
      </c>
      <c r="T627" t="s">
        <v>254</v>
      </c>
      <c r="U627" t="s">
        <v>254</v>
      </c>
      <c r="V627" t="s">
        <v>254</v>
      </c>
      <c r="W627">
        <v>0</v>
      </c>
      <c r="X627">
        <v>0</v>
      </c>
      <c r="Y627">
        <v>28320</v>
      </c>
      <c r="Z627" s="27">
        <f t="shared" si="9"/>
        <v>28320</v>
      </c>
    </row>
    <row r="628" spans="1:26">
      <c r="A628" t="s">
        <v>3155</v>
      </c>
      <c r="B628" t="s">
        <v>2629</v>
      </c>
      <c r="C628" t="s">
        <v>1742</v>
      </c>
      <c r="D628" t="s">
        <v>57</v>
      </c>
      <c r="E628" t="s">
        <v>58</v>
      </c>
      <c r="F628">
        <v>12209019</v>
      </c>
      <c r="G628" s="111">
        <v>45009</v>
      </c>
      <c r="H628" t="s">
        <v>3359</v>
      </c>
      <c r="I628" t="s">
        <v>271</v>
      </c>
      <c r="J628" t="s">
        <v>249</v>
      </c>
      <c r="K628" t="s">
        <v>250</v>
      </c>
      <c r="L628" t="s">
        <v>251</v>
      </c>
      <c r="M628" t="s">
        <v>3154</v>
      </c>
      <c r="N628" t="s">
        <v>3154</v>
      </c>
      <c r="O628" s="111">
        <v>45009</v>
      </c>
      <c r="P628" t="s">
        <v>252</v>
      </c>
      <c r="Q628" t="s">
        <v>253</v>
      </c>
      <c r="R628" s="111">
        <v>45012</v>
      </c>
      <c r="S628" t="s">
        <v>254</v>
      </c>
      <c r="T628" t="s">
        <v>254</v>
      </c>
      <c r="U628" t="s">
        <v>254</v>
      </c>
      <c r="V628" t="s">
        <v>254</v>
      </c>
      <c r="W628">
        <v>0</v>
      </c>
      <c r="X628">
        <v>0</v>
      </c>
      <c r="Y628">
        <v>1</v>
      </c>
      <c r="Z628" s="27">
        <f t="shared" si="9"/>
        <v>1</v>
      </c>
    </row>
    <row r="629" spans="1:26">
      <c r="A629" t="s">
        <v>3155</v>
      </c>
      <c r="B629" t="s">
        <v>2629</v>
      </c>
      <c r="C629" t="s">
        <v>1742</v>
      </c>
      <c r="D629" t="s">
        <v>57</v>
      </c>
      <c r="E629" t="s">
        <v>58</v>
      </c>
      <c r="F629">
        <v>12215988</v>
      </c>
      <c r="G629" s="111">
        <v>44994</v>
      </c>
      <c r="H629" t="s">
        <v>3360</v>
      </c>
      <c r="I629" t="s">
        <v>255</v>
      </c>
      <c r="J629" t="s">
        <v>249</v>
      </c>
      <c r="K629" t="s">
        <v>250</v>
      </c>
      <c r="L629" t="s">
        <v>251</v>
      </c>
      <c r="M629" t="s">
        <v>3154</v>
      </c>
      <c r="N629" t="s">
        <v>3154</v>
      </c>
      <c r="O629" s="111">
        <v>44994</v>
      </c>
      <c r="P629" t="s">
        <v>252</v>
      </c>
      <c r="Q629" t="s">
        <v>253</v>
      </c>
      <c r="R629" s="111">
        <v>44995</v>
      </c>
      <c r="S629" t="s">
        <v>254</v>
      </c>
      <c r="T629" t="s">
        <v>254</v>
      </c>
      <c r="U629" t="s">
        <v>254</v>
      </c>
      <c r="V629" t="s">
        <v>254</v>
      </c>
      <c r="W629">
        <v>0</v>
      </c>
      <c r="X629">
        <v>0</v>
      </c>
      <c r="Y629">
        <v>2020.6</v>
      </c>
      <c r="Z629" s="27">
        <f t="shared" si="9"/>
        <v>2020.6</v>
      </c>
    </row>
    <row r="630" spans="1:26">
      <c r="A630" t="s">
        <v>3155</v>
      </c>
      <c r="B630" t="s">
        <v>2629</v>
      </c>
      <c r="C630" t="s">
        <v>1742</v>
      </c>
      <c r="D630" t="s">
        <v>57</v>
      </c>
      <c r="E630" t="s">
        <v>58</v>
      </c>
      <c r="F630">
        <v>12219381</v>
      </c>
      <c r="G630" s="111">
        <v>44995</v>
      </c>
      <c r="H630" t="s">
        <v>3361</v>
      </c>
      <c r="I630" t="s">
        <v>255</v>
      </c>
      <c r="J630" t="s">
        <v>249</v>
      </c>
      <c r="K630" t="s">
        <v>268</v>
      </c>
      <c r="L630" t="s">
        <v>251</v>
      </c>
      <c r="M630" t="s">
        <v>3154</v>
      </c>
      <c r="N630" t="s">
        <v>3154</v>
      </c>
      <c r="O630" s="111">
        <v>44995</v>
      </c>
      <c r="P630" t="s">
        <v>252</v>
      </c>
      <c r="Q630" t="s">
        <v>253</v>
      </c>
      <c r="R630" s="111">
        <v>44996</v>
      </c>
      <c r="S630" t="s">
        <v>254</v>
      </c>
      <c r="T630" t="s">
        <v>254</v>
      </c>
      <c r="U630" t="s">
        <v>254</v>
      </c>
      <c r="V630" t="s">
        <v>254</v>
      </c>
      <c r="W630">
        <v>0</v>
      </c>
      <c r="X630">
        <v>0</v>
      </c>
      <c r="Y630">
        <v>38016.550000000003</v>
      </c>
      <c r="Z630" s="27">
        <f t="shared" si="9"/>
        <v>38016.550000000003</v>
      </c>
    </row>
    <row r="631" spans="1:26">
      <c r="A631" t="s">
        <v>3155</v>
      </c>
      <c r="B631" t="s">
        <v>2629</v>
      </c>
      <c r="C631" t="s">
        <v>1742</v>
      </c>
      <c r="D631" t="s">
        <v>57</v>
      </c>
      <c r="E631" t="s">
        <v>58</v>
      </c>
      <c r="F631">
        <v>12224021</v>
      </c>
      <c r="G631" s="111">
        <v>44996</v>
      </c>
      <c r="H631" t="s">
        <v>3362</v>
      </c>
      <c r="I631" t="s">
        <v>255</v>
      </c>
      <c r="J631" t="s">
        <v>249</v>
      </c>
      <c r="K631" t="s">
        <v>268</v>
      </c>
      <c r="L631" t="s">
        <v>251</v>
      </c>
      <c r="M631" t="s">
        <v>3154</v>
      </c>
      <c r="N631" t="s">
        <v>3154</v>
      </c>
      <c r="O631" s="111">
        <v>44996</v>
      </c>
      <c r="P631" t="s">
        <v>252</v>
      </c>
      <c r="Q631" t="s">
        <v>253</v>
      </c>
      <c r="R631" s="111">
        <v>44998</v>
      </c>
      <c r="S631" t="s">
        <v>254</v>
      </c>
      <c r="T631" t="s">
        <v>254</v>
      </c>
      <c r="U631" t="s">
        <v>254</v>
      </c>
      <c r="V631" t="s">
        <v>254</v>
      </c>
      <c r="W631">
        <v>0</v>
      </c>
      <c r="X631">
        <v>0</v>
      </c>
      <c r="Y631">
        <v>7889.55</v>
      </c>
      <c r="Z631" s="27">
        <f t="shared" si="9"/>
        <v>7889.55</v>
      </c>
    </row>
    <row r="632" spans="1:26">
      <c r="A632" t="s">
        <v>3155</v>
      </c>
      <c r="B632" t="s">
        <v>2629</v>
      </c>
      <c r="C632" t="s">
        <v>1742</v>
      </c>
      <c r="D632" t="s">
        <v>57</v>
      </c>
      <c r="E632" t="s">
        <v>58</v>
      </c>
      <c r="F632">
        <v>12224893</v>
      </c>
      <c r="G632" s="111">
        <v>44998</v>
      </c>
      <c r="H632" t="s">
        <v>3363</v>
      </c>
      <c r="I632" t="s">
        <v>255</v>
      </c>
      <c r="J632" t="s">
        <v>249</v>
      </c>
      <c r="K632" t="s">
        <v>250</v>
      </c>
      <c r="L632" t="s">
        <v>251</v>
      </c>
      <c r="M632" t="s">
        <v>3154</v>
      </c>
      <c r="N632" t="s">
        <v>3154</v>
      </c>
      <c r="O632" s="111">
        <v>44998</v>
      </c>
      <c r="P632" t="s">
        <v>252</v>
      </c>
      <c r="Q632" t="s">
        <v>253</v>
      </c>
      <c r="R632" s="111">
        <v>44999</v>
      </c>
      <c r="S632" t="s">
        <v>254</v>
      </c>
      <c r="T632" t="s">
        <v>254</v>
      </c>
      <c r="U632" t="s">
        <v>254</v>
      </c>
      <c r="V632" t="s">
        <v>254</v>
      </c>
      <c r="W632">
        <v>0</v>
      </c>
      <c r="X632">
        <v>0</v>
      </c>
      <c r="Y632">
        <v>583.4</v>
      </c>
      <c r="Z632" s="27">
        <f t="shared" si="9"/>
        <v>583.4</v>
      </c>
    </row>
    <row r="633" spans="1:26">
      <c r="A633" t="s">
        <v>3155</v>
      </c>
      <c r="B633" t="s">
        <v>2629</v>
      </c>
      <c r="C633" t="s">
        <v>1742</v>
      </c>
      <c r="D633" t="s">
        <v>57</v>
      </c>
      <c r="E633" t="s">
        <v>58</v>
      </c>
      <c r="F633">
        <v>12249524</v>
      </c>
      <c r="G633" s="111">
        <v>45002</v>
      </c>
      <c r="H633" t="s">
        <v>3364</v>
      </c>
      <c r="I633" t="s">
        <v>255</v>
      </c>
      <c r="J633" t="s">
        <v>249</v>
      </c>
      <c r="K633" t="s">
        <v>250</v>
      </c>
      <c r="L633" t="s">
        <v>251</v>
      </c>
      <c r="M633" t="s">
        <v>3154</v>
      </c>
      <c r="N633" t="s">
        <v>3154</v>
      </c>
      <c r="O633" s="111">
        <v>45002</v>
      </c>
      <c r="P633" t="s">
        <v>252</v>
      </c>
      <c r="Q633" t="s">
        <v>253</v>
      </c>
      <c r="R633" s="111">
        <v>45005</v>
      </c>
      <c r="S633" t="s">
        <v>254</v>
      </c>
      <c r="T633" t="s">
        <v>254</v>
      </c>
      <c r="U633" t="s">
        <v>254</v>
      </c>
      <c r="V633" t="s">
        <v>254</v>
      </c>
      <c r="W633">
        <v>0</v>
      </c>
      <c r="X633">
        <v>0</v>
      </c>
      <c r="Y633">
        <v>1681.67</v>
      </c>
      <c r="Z633" s="27">
        <f t="shared" si="9"/>
        <v>1681.67</v>
      </c>
    </row>
    <row r="634" spans="1:26">
      <c r="A634" t="s">
        <v>3155</v>
      </c>
      <c r="B634" t="s">
        <v>2629</v>
      </c>
      <c r="C634" t="s">
        <v>1742</v>
      </c>
      <c r="D634" t="s">
        <v>57</v>
      </c>
      <c r="E634" t="s">
        <v>58</v>
      </c>
      <c r="F634">
        <v>12282473</v>
      </c>
      <c r="G634" s="111">
        <v>45012</v>
      </c>
      <c r="H634" t="s">
        <v>3365</v>
      </c>
      <c r="I634" t="s">
        <v>271</v>
      </c>
      <c r="J634" t="s">
        <v>249</v>
      </c>
      <c r="K634" t="s">
        <v>250</v>
      </c>
      <c r="L634" t="s">
        <v>251</v>
      </c>
      <c r="M634" t="s">
        <v>3154</v>
      </c>
      <c r="N634" t="s">
        <v>3154</v>
      </c>
      <c r="O634" s="111">
        <v>45012</v>
      </c>
      <c r="P634" t="s">
        <v>252</v>
      </c>
      <c r="Q634" t="s">
        <v>257</v>
      </c>
      <c r="R634" s="111">
        <v>45013</v>
      </c>
      <c r="S634" t="s">
        <v>254</v>
      </c>
      <c r="T634" t="s">
        <v>254</v>
      </c>
      <c r="U634" t="s">
        <v>254</v>
      </c>
      <c r="V634" t="s">
        <v>254</v>
      </c>
      <c r="W634">
        <v>0</v>
      </c>
      <c r="X634">
        <v>0</v>
      </c>
      <c r="Y634">
        <v>0</v>
      </c>
      <c r="Z634" s="27">
        <f t="shared" si="9"/>
        <v>0</v>
      </c>
    </row>
    <row r="635" spans="1:26" hidden="1">
      <c r="A635" t="s">
        <v>3155</v>
      </c>
      <c r="B635" t="s">
        <v>2629</v>
      </c>
      <c r="C635" t="s">
        <v>1742</v>
      </c>
      <c r="D635" t="s">
        <v>1748</v>
      </c>
      <c r="E635" t="s">
        <v>54</v>
      </c>
      <c r="F635">
        <v>12033426</v>
      </c>
      <c r="G635" s="111">
        <v>44949</v>
      </c>
      <c r="H635" t="s">
        <v>1749</v>
      </c>
      <c r="I635" t="s">
        <v>255</v>
      </c>
      <c r="J635" t="s">
        <v>249</v>
      </c>
      <c r="K635" t="s">
        <v>268</v>
      </c>
      <c r="L635" t="s">
        <v>251</v>
      </c>
      <c r="M635" t="s">
        <v>3154</v>
      </c>
      <c r="N635" t="s">
        <v>3154</v>
      </c>
      <c r="O635" s="111">
        <v>44949</v>
      </c>
      <c r="P635" t="s">
        <v>252</v>
      </c>
      <c r="Q635" t="s">
        <v>253</v>
      </c>
      <c r="R635" s="111">
        <v>44951</v>
      </c>
      <c r="S635" t="s">
        <v>254</v>
      </c>
      <c r="T635" t="s">
        <v>254</v>
      </c>
      <c r="U635" t="s">
        <v>254</v>
      </c>
      <c r="V635" t="s">
        <v>254</v>
      </c>
      <c r="W635">
        <v>1147.4000000000001</v>
      </c>
      <c r="X635">
        <v>2391.1</v>
      </c>
      <c r="Y635">
        <v>2810.6</v>
      </c>
      <c r="Z635" s="27">
        <f t="shared" si="9"/>
        <v>6349.1</v>
      </c>
    </row>
    <row r="636" spans="1:26">
      <c r="A636" t="s">
        <v>3155</v>
      </c>
      <c r="B636" t="s">
        <v>2629</v>
      </c>
      <c r="C636" t="s">
        <v>1742</v>
      </c>
      <c r="D636" t="s">
        <v>1748</v>
      </c>
      <c r="E636" t="s">
        <v>54</v>
      </c>
      <c r="F636">
        <v>12289867</v>
      </c>
      <c r="G636" s="111">
        <v>45013</v>
      </c>
      <c r="H636" t="s">
        <v>3366</v>
      </c>
      <c r="I636" t="s">
        <v>271</v>
      </c>
      <c r="J636" t="s">
        <v>249</v>
      </c>
      <c r="K636" t="s">
        <v>250</v>
      </c>
      <c r="L636" t="s">
        <v>251</v>
      </c>
      <c r="M636" t="s">
        <v>3154</v>
      </c>
      <c r="N636" t="s">
        <v>3154</v>
      </c>
      <c r="O636" s="111">
        <v>45013</v>
      </c>
      <c r="P636" t="s">
        <v>252</v>
      </c>
      <c r="Q636" t="s">
        <v>253</v>
      </c>
      <c r="R636" s="111">
        <v>45014</v>
      </c>
      <c r="S636" t="s">
        <v>254</v>
      </c>
      <c r="T636" t="s">
        <v>254</v>
      </c>
      <c r="U636" t="s">
        <v>254</v>
      </c>
      <c r="V636" t="s">
        <v>254</v>
      </c>
      <c r="W636">
        <v>0</v>
      </c>
      <c r="X636">
        <v>0</v>
      </c>
      <c r="Y636">
        <v>180</v>
      </c>
      <c r="Z636" s="27">
        <f t="shared" si="9"/>
        <v>180</v>
      </c>
    </row>
    <row r="637" spans="1:26">
      <c r="A637" t="s">
        <v>3155</v>
      </c>
      <c r="B637" t="s">
        <v>2629</v>
      </c>
      <c r="C637" t="s">
        <v>1742</v>
      </c>
      <c r="D637" t="s">
        <v>1748</v>
      </c>
      <c r="E637" t="s">
        <v>54</v>
      </c>
      <c r="F637">
        <v>12290554</v>
      </c>
      <c r="G637" s="111">
        <v>45013</v>
      </c>
      <c r="H637" t="s">
        <v>3367</v>
      </c>
      <c r="I637" t="s">
        <v>271</v>
      </c>
      <c r="J637" t="s">
        <v>249</v>
      </c>
      <c r="K637" t="s">
        <v>250</v>
      </c>
      <c r="L637" t="s">
        <v>251</v>
      </c>
      <c r="M637" t="s">
        <v>3154</v>
      </c>
      <c r="N637" t="s">
        <v>3154</v>
      </c>
      <c r="O637" s="111">
        <v>45014</v>
      </c>
      <c r="P637" t="s">
        <v>252</v>
      </c>
      <c r="Q637" t="s">
        <v>253</v>
      </c>
      <c r="R637" s="111">
        <v>45014</v>
      </c>
      <c r="S637" t="s">
        <v>254</v>
      </c>
      <c r="T637" t="s">
        <v>254</v>
      </c>
      <c r="U637" t="s">
        <v>254</v>
      </c>
      <c r="V637" t="s">
        <v>254</v>
      </c>
      <c r="W637">
        <v>0</v>
      </c>
      <c r="X637">
        <v>0</v>
      </c>
      <c r="Y637">
        <v>310.25</v>
      </c>
      <c r="Z637" s="27">
        <f t="shared" si="9"/>
        <v>310.25</v>
      </c>
    </row>
    <row r="638" spans="1:26">
      <c r="A638" t="s">
        <v>3155</v>
      </c>
      <c r="B638" t="s">
        <v>2629</v>
      </c>
      <c r="C638" t="s">
        <v>1742</v>
      </c>
      <c r="D638" t="s">
        <v>1748</v>
      </c>
      <c r="E638" t="s">
        <v>54</v>
      </c>
      <c r="F638">
        <v>12295913</v>
      </c>
      <c r="G638" s="111">
        <v>45014</v>
      </c>
      <c r="H638" t="s">
        <v>3368</v>
      </c>
      <c r="I638" t="s">
        <v>271</v>
      </c>
      <c r="J638" t="s">
        <v>249</v>
      </c>
      <c r="K638" t="s">
        <v>250</v>
      </c>
      <c r="L638" t="s">
        <v>251</v>
      </c>
      <c r="M638" t="s">
        <v>3154</v>
      </c>
      <c r="N638" t="s">
        <v>3154</v>
      </c>
      <c r="O638" s="111">
        <v>45014</v>
      </c>
      <c r="P638" t="s">
        <v>252</v>
      </c>
      <c r="Q638" t="s">
        <v>257</v>
      </c>
      <c r="R638" s="111">
        <v>45014</v>
      </c>
      <c r="S638" t="s">
        <v>254</v>
      </c>
      <c r="T638" t="s">
        <v>254</v>
      </c>
      <c r="U638" t="s">
        <v>254</v>
      </c>
      <c r="V638" t="s">
        <v>254</v>
      </c>
      <c r="W638">
        <v>0</v>
      </c>
      <c r="X638">
        <v>0</v>
      </c>
      <c r="Y638">
        <v>0</v>
      </c>
      <c r="Z638" s="27">
        <f t="shared" si="9"/>
        <v>0</v>
      </c>
    </row>
    <row r="639" spans="1:26">
      <c r="A639" t="s">
        <v>3155</v>
      </c>
      <c r="B639" t="s">
        <v>2629</v>
      </c>
      <c r="C639" t="s">
        <v>1742</v>
      </c>
      <c r="D639" t="s">
        <v>1748</v>
      </c>
      <c r="E639" t="s">
        <v>54</v>
      </c>
      <c r="F639">
        <v>12297541</v>
      </c>
      <c r="G639" s="111">
        <v>45014</v>
      </c>
      <c r="H639" t="s">
        <v>3369</v>
      </c>
      <c r="I639" t="s">
        <v>248</v>
      </c>
      <c r="J639" t="s">
        <v>249</v>
      </c>
      <c r="K639" t="s">
        <v>250</v>
      </c>
      <c r="L639" t="s">
        <v>251</v>
      </c>
      <c r="M639" t="s">
        <v>3154</v>
      </c>
      <c r="N639" t="s">
        <v>3154</v>
      </c>
      <c r="O639" s="111">
        <v>45014</v>
      </c>
      <c r="P639" t="s">
        <v>252</v>
      </c>
      <c r="Q639" t="s">
        <v>257</v>
      </c>
      <c r="R639" s="111"/>
      <c r="S639" t="s">
        <v>254</v>
      </c>
      <c r="T639" t="s">
        <v>254</v>
      </c>
      <c r="U639" t="s">
        <v>254</v>
      </c>
      <c r="V639" t="s">
        <v>254</v>
      </c>
      <c r="W639">
        <v>0</v>
      </c>
      <c r="X639">
        <v>0</v>
      </c>
      <c r="Y639">
        <v>0</v>
      </c>
      <c r="Z639" s="27">
        <f t="shared" si="9"/>
        <v>0</v>
      </c>
    </row>
    <row r="640" spans="1:26" hidden="1">
      <c r="A640" t="s">
        <v>3155</v>
      </c>
      <c r="B640" t="s">
        <v>2650</v>
      </c>
      <c r="C640" t="s">
        <v>1750</v>
      </c>
      <c r="D640" t="s">
        <v>247</v>
      </c>
      <c r="E640" t="s">
        <v>54</v>
      </c>
      <c r="F640">
        <v>12085902</v>
      </c>
      <c r="G640" s="111">
        <v>44959</v>
      </c>
      <c r="H640" t="s">
        <v>2651</v>
      </c>
      <c r="I640" t="s">
        <v>255</v>
      </c>
      <c r="J640" t="s">
        <v>249</v>
      </c>
      <c r="K640" t="s">
        <v>250</v>
      </c>
      <c r="L640" t="s">
        <v>251</v>
      </c>
      <c r="M640" t="s">
        <v>3154</v>
      </c>
      <c r="N640" t="s">
        <v>3154</v>
      </c>
      <c r="O640" s="111">
        <v>44959</v>
      </c>
      <c r="P640" t="s">
        <v>252</v>
      </c>
      <c r="Q640" t="s">
        <v>253</v>
      </c>
      <c r="R640" s="111">
        <v>44963</v>
      </c>
      <c r="S640" t="s">
        <v>254</v>
      </c>
      <c r="T640" t="s">
        <v>254</v>
      </c>
      <c r="U640" t="s">
        <v>254</v>
      </c>
      <c r="V640" t="s">
        <v>254</v>
      </c>
      <c r="W640">
        <v>0</v>
      </c>
      <c r="X640">
        <v>2638.45</v>
      </c>
      <c r="Y640">
        <v>2716.15</v>
      </c>
      <c r="Z640" s="27">
        <f t="shared" si="9"/>
        <v>5354.6</v>
      </c>
    </row>
    <row r="641" spans="1:26" hidden="1">
      <c r="A641" t="s">
        <v>3155</v>
      </c>
      <c r="B641" t="s">
        <v>2650</v>
      </c>
      <c r="C641" t="s">
        <v>1750</v>
      </c>
      <c r="D641" t="s">
        <v>57</v>
      </c>
      <c r="E641" t="s">
        <v>58</v>
      </c>
      <c r="F641">
        <v>418586</v>
      </c>
      <c r="G641" s="111">
        <v>44972</v>
      </c>
      <c r="H641" t="s">
        <v>2652</v>
      </c>
      <c r="I641" t="s">
        <v>248</v>
      </c>
      <c r="J641" t="s">
        <v>259</v>
      </c>
      <c r="K641" t="s">
        <v>268</v>
      </c>
      <c r="L641" t="s">
        <v>251</v>
      </c>
      <c r="M641" t="s">
        <v>3154</v>
      </c>
      <c r="N641" t="s">
        <v>3154</v>
      </c>
      <c r="O641" s="111">
        <v>44972</v>
      </c>
      <c r="P641" t="s">
        <v>252</v>
      </c>
      <c r="Q641" t="s">
        <v>257</v>
      </c>
      <c r="R641" s="111">
        <v>44985</v>
      </c>
      <c r="S641" t="s">
        <v>254</v>
      </c>
      <c r="T641" t="s">
        <v>254</v>
      </c>
      <c r="U641" t="s">
        <v>254</v>
      </c>
      <c r="V641" t="s">
        <v>254</v>
      </c>
      <c r="W641">
        <v>0</v>
      </c>
      <c r="X641">
        <v>0</v>
      </c>
      <c r="Y641">
        <v>0</v>
      </c>
      <c r="Z641" s="27">
        <f t="shared" si="9"/>
        <v>0</v>
      </c>
    </row>
    <row r="642" spans="1:26">
      <c r="A642" t="s">
        <v>3155</v>
      </c>
      <c r="B642" t="s">
        <v>2650</v>
      </c>
      <c r="C642" t="s">
        <v>1750</v>
      </c>
      <c r="D642" t="s">
        <v>57</v>
      </c>
      <c r="E642" t="s">
        <v>58</v>
      </c>
      <c r="F642">
        <v>11890046</v>
      </c>
      <c r="G642" s="111">
        <v>44987</v>
      </c>
      <c r="H642" t="s">
        <v>3370</v>
      </c>
      <c r="I642" t="s">
        <v>255</v>
      </c>
      <c r="J642" t="s">
        <v>249</v>
      </c>
      <c r="K642" t="s">
        <v>268</v>
      </c>
      <c r="L642" t="s">
        <v>251</v>
      </c>
      <c r="M642" t="s">
        <v>3154</v>
      </c>
      <c r="N642" t="s">
        <v>3154</v>
      </c>
      <c r="O642" s="111">
        <v>44988</v>
      </c>
      <c r="P642" t="s">
        <v>252</v>
      </c>
      <c r="Q642" t="s">
        <v>253</v>
      </c>
      <c r="R642" s="111">
        <v>44991</v>
      </c>
      <c r="S642" t="s">
        <v>254</v>
      </c>
      <c r="T642" t="s">
        <v>254</v>
      </c>
      <c r="U642" t="s">
        <v>254</v>
      </c>
      <c r="V642" t="s">
        <v>254</v>
      </c>
      <c r="W642">
        <v>0</v>
      </c>
      <c r="X642">
        <v>0</v>
      </c>
      <c r="Y642">
        <v>16049.5</v>
      </c>
      <c r="Z642" s="27">
        <f t="shared" si="9"/>
        <v>16049.5</v>
      </c>
    </row>
    <row r="643" spans="1:26" hidden="1">
      <c r="A643" t="s">
        <v>3155</v>
      </c>
      <c r="B643" t="s">
        <v>2650</v>
      </c>
      <c r="C643" t="s">
        <v>1750</v>
      </c>
      <c r="D643" t="s">
        <v>57</v>
      </c>
      <c r="E643" t="s">
        <v>58</v>
      </c>
      <c r="F643">
        <v>11990789</v>
      </c>
      <c r="G643" s="111">
        <v>44937</v>
      </c>
      <c r="H643" t="s">
        <v>1751</v>
      </c>
      <c r="I643" t="s">
        <v>255</v>
      </c>
      <c r="J643" t="s">
        <v>249</v>
      </c>
      <c r="K643" t="s">
        <v>250</v>
      </c>
      <c r="L643" t="s">
        <v>251</v>
      </c>
      <c r="M643" t="s">
        <v>3154</v>
      </c>
      <c r="N643" t="s">
        <v>3154</v>
      </c>
      <c r="O643" s="111">
        <v>44937</v>
      </c>
      <c r="P643" t="s">
        <v>252</v>
      </c>
      <c r="Q643" t="s">
        <v>282</v>
      </c>
      <c r="R643" s="111">
        <v>44938</v>
      </c>
      <c r="S643" t="s">
        <v>254</v>
      </c>
      <c r="T643" t="s">
        <v>254</v>
      </c>
      <c r="U643" t="s">
        <v>254</v>
      </c>
      <c r="V643" t="s">
        <v>254</v>
      </c>
      <c r="W643">
        <v>3060.49</v>
      </c>
      <c r="X643">
        <v>52.99</v>
      </c>
      <c r="Y643">
        <v>0</v>
      </c>
      <c r="Z643" s="27">
        <f t="shared" ref="Z643:Z706" si="10">SUM(W643:Y643)</f>
        <v>3113.4799999999996</v>
      </c>
    </row>
    <row r="644" spans="1:26" hidden="1">
      <c r="A644" t="s">
        <v>3155</v>
      </c>
      <c r="B644" t="s">
        <v>2650</v>
      </c>
      <c r="C644" t="s">
        <v>1750</v>
      </c>
      <c r="D644" t="s">
        <v>57</v>
      </c>
      <c r="E644" t="s">
        <v>58</v>
      </c>
      <c r="F644">
        <v>11996595</v>
      </c>
      <c r="G644" s="111">
        <v>44938</v>
      </c>
      <c r="H644" t="s">
        <v>1752</v>
      </c>
      <c r="I644" t="s">
        <v>255</v>
      </c>
      <c r="J644" t="s">
        <v>3154</v>
      </c>
      <c r="K644" t="s">
        <v>3154</v>
      </c>
      <c r="L644" t="s">
        <v>251</v>
      </c>
      <c r="M644" t="s">
        <v>3154</v>
      </c>
      <c r="N644" t="s">
        <v>3154</v>
      </c>
      <c r="O644" s="111">
        <v>44938</v>
      </c>
      <c r="P644" t="s">
        <v>252</v>
      </c>
      <c r="Q644" t="s">
        <v>263</v>
      </c>
      <c r="R644" s="111">
        <v>44939</v>
      </c>
      <c r="S644" t="s">
        <v>254</v>
      </c>
      <c r="T644" t="s">
        <v>254</v>
      </c>
      <c r="U644" t="s">
        <v>254</v>
      </c>
      <c r="V644" t="s">
        <v>254</v>
      </c>
      <c r="W644">
        <v>274.60000000000002</v>
      </c>
      <c r="X644">
        <v>0</v>
      </c>
      <c r="Y644">
        <v>0</v>
      </c>
      <c r="Z644" s="27">
        <f t="shared" si="10"/>
        <v>274.60000000000002</v>
      </c>
    </row>
    <row r="645" spans="1:26" hidden="1">
      <c r="A645" t="s">
        <v>3155</v>
      </c>
      <c r="B645" t="s">
        <v>2650</v>
      </c>
      <c r="C645" t="s">
        <v>1750</v>
      </c>
      <c r="D645" t="s">
        <v>57</v>
      </c>
      <c r="E645" t="s">
        <v>58</v>
      </c>
      <c r="F645">
        <v>12015771</v>
      </c>
      <c r="G645" s="111">
        <v>44944</v>
      </c>
      <c r="H645" t="s">
        <v>1753</v>
      </c>
      <c r="I645" t="s">
        <v>255</v>
      </c>
      <c r="J645" t="s">
        <v>3154</v>
      </c>
      <c r="K645" t="s">
        <v>3154</v>
      </c>
      <c r="L645" t="s">
        <v>251</v>
      </c>
      <c r="M645" t="s">
        <v>3154</v>
      </c>
      <c r="N645" t="s">
        <v>3154</v>
      </c>
      <c r="O645" s="111">
        <v>44944</v>
      </c>
      <c r="P645" t="s">
        <v>252</v>
      </c>
      <c r="Q645" t="s">
        <v>263</v>
      </c>
      <c r="R645">
        <v>44945</v>
      </c>
      <c r="S645" t="s">
        <v>254</v>
      </c>
      <c r="T645" t="s">
        <v>254</v>
      </c>
      <c r="U645" t="s">
        <v>254</v>
      </c>
      <c r="V645" t="s">
        <v>254</v>
      </c>
      <c r="W645">
        <v>456.72</v>
      </c>
      <c r="X645">
        <v>0</v>
      </c>
      <c r="Y645">
        <v>0</v>
      </c>
      <c r="Z645" s="27">
        <f t="shared" si="10"/>
        <v>456.72</v>
      </c>
    </row>
    <row r="646" spans="1:26" hidden="1">
      <c r="A646" t="s">
        <v>3155</v>
      </c>
      <c r="B646" t="s">
        <v>2650</v>
      </c>
      <c r="C646" t="s">
        <v>1750</v>
      </c>
      <c r="D646" t="s">
        <v>57</v>
      </c>
      <c r="E646" t="s">
        <v>58</v>
      </c>
      <c r="F646">
        <v>12043068</v>
      </c>
      <c r="G646" s="111">
        <v>44953</v>
      </c>
      <c r="H646" t="s">
        <v>1754</v>
      </c>
      <c r="I646" t="s">
        <v>255</v>
      </c>
      <c r="J646" t="s">
        <v>3154</v>
      </c>
      <c r="K646" t="s">
        <v>3154</v>
      </c>
      <c r="L646" t="s">
        <v>251</v>
      </c>
      <c r="M646" t="s">
        <v>3154</v>
      </c>
      <c r="N646" t="s">
        <v>3154</v>
      </c>
      <c r="O646" s="111">
        <v>44953</v>
      </c>
      <c r="P646" t="s">
        <v>252</v>
      </c>
      <c r="Q646" t="s">
        <v>263</v>
      </c>
      <c r="R646" s="111">
        <v>44956</v>
      </c>
      <c r="S646" t="s">
        <v>254</v>
      </c>
      <c r="T646" t="s">
        <v>254</v>
      </c>
      <c r="U646" t="s">
        <v>254</v>
      </c>
      <c r="V646" t="s">
        <v>254</v>
      </c>
      <c r="W646">
        <v>20</v>
      </c>
      <c r="X646">
        <v>0</v>
      </c>
      <c r="Y646">
        <v>0</v>
      </c>
      <c r="Z646" s="27">
        <f t="shared" si="10"/>
        <v>20</v>
      </c>
    </row>
    <row r="647" spans="1:26" hidden="1">
      <c r="A647" t="s">
        <v>3155</v>
      </c>
      <c r="B647" t="s">
        <v>2650</v>
      </c>
      <c r="C647" t="s">
        <v>1750</v>
      </c>
      <c r="D647" t="s">
        <v>57</v>
      </c>
      <c r="E647" t="s">
        <v>58</v>
      </c>
      <c r="F647">
        <v>12100812</v>
      </c>
      <c r="G647" s="111">
        <v>44964</v>
      </c>
      <c r="H647" t="s">
        <v>2653</v>
      </c>
      <c r="I647" t="s">
        <v>248</v>
      </c>
      <c r="J647" t="s">
        <v>249</v>
      </c>
      <c r="K647" t="s">
        <v>250</v>
      </c>
      <c r="L647" t="s">
        <v>251</v>
      </c>
      <c r="M647" t="s">
        <v>3154</v>
      </c>
      <c r="N647" t="s">
        <v>3154</v>
      </c>
      <c r="O647" s="111">
        <v>44964</v>
      </c>
      <c r="P647" t="s">
        <v>252</v>
      </c>
      <c r="Q647" t="s">
        <v>253</v>
      </c>
      <c r="R647" s="111">
        <v>44967</v>
      </c>
      <c r="S647" t="s">
        <v>254</v>
      </c>
      <c r="T647" t="s">
        <v>254</v>
      </c>
      <c r="U647" t="s">
        <v>254</v>
      </c>
      <c r="V647" t="s">
        <v>254</v>
      </c>
      <c r="W647">
        <v>0</v>
      </c>
      <c r="X647">
        <v>44</v>
      </c>
      <c r="Y647">
        <v>92.5</v>
      </c>
      <c r="Z647" s="27">
        <f t="shared" si="10"/>
        <v>136.5</v>
      </c>
    </row>
    <row r="648" spans="1:26" hidden="1">
      <c r="A648" t="s">
        <v>3155</v>
      </c>
      <c r="B648" t="s">
        <v>2650</v>
      </c>
      <c r="C648" t="s">
        <v>1750</v>
      </c>
      <c r="D648" t="s">
        <v>57</v>
      </c>
      <c r="E648" t="s">
        <v>58</v>
      </c>
      <c r="F648">
        <v>12110246</v>
      </c>
      <c r="G648" s="111">
        <v>44967</v>
      </c>
      <c r="H648" t="s">
        <v>2654</v>
      </c>
      <c r="I648" t="s">
        <v>248</v>
      </c>
      <c r="J648" t="s">
        <v>259</v>
      </c>
      <c r="K648" t="s">
        <v>250</v>
      </c>
      <c r="L648" t="s">
        <v>251</v>
      </c>
      <c r="M648" t="s">
        <v>3154</v>
      </c>
      <c r="N648" t="s">
        <v>3154</v>
      </c>
      <c r="O648" s="111">
        <v>44967</v>
      </c>
      <c r="P648" t="s">
        <v>252</v>
      </c>
      <c r="Q648" t="s">
        <v>253</v>
      </c>
      <c r="R648" s="111">
        <v>44973</v>
      </c>
      <c r="S648" t="s">
        <v>254</v>
      </c>
      <c r="T648" t="s">
        <v>254</v>
      </c>
      <c r="U648" t="s">
        <v>254</v>
      </c>
      <c r="V648" t="s">
        <v>254</v>
      </c>
      <c r="W648">
        <v>0</v>
      </c>
      <c r="X648">
        <v>1049.0999999999999</v>
      </c>
      <c r="Y648">
        <v>3470.25</v>
      </c>
      <c r="Z648" s="27">
        <f t="shared" si="10"/>
        <v>4519.3500000000004</v>
      </c>
    </row>
    <row r="649" spans="1:26" hidden="1">
      <c r="A649" t="s">
        <v>3155</v>
      </c>
      <c r="B649" t="s">
        <v>2650</v>
      </c>
      <c r="C649" t="s">
        <v>1750</v>
      </c>
      <c r="D649" t="s">
        <v>57</v>
      </c>
      <c r="E649" t="s">
        <v>58</v>
      </c>
      <c r="F649">
        <v>12121187</v>
      </c>
      <c r="G649" s="111">
        <v>44970</v>
      </c>
      <c r="H649" t="s">
        <v>2655</v>
      </c>
      <c r="I649" t="s">
        <v>248</v>
      </c>
      <c r="J649" t="s">
        <v>259</v>
      </c>
      <c r="K649" t="s">
        <v>250</v>
      </c>
      <c r="L649" t="s">
        <v>251</v>
      </c>
      <c r="M649" t="s">
        <v>3154</v>
      </c>
      <c r="N649" t="s">
        <v>3154</v>
      </c>
      <c r="O649" s="111">
        <v>44970</v>
      </c>
      <c r="P649" t="s">
        <v>252</v>
      </c>
      <c r="Q649" t="s">
        <v>253</v>
      </c>
      <c r="R649" s="111">
        <v>44973</v>
      </c>
      <c r="S649" t="s">
        <v>254</v>
      </c>
      <c r="T649" t="s">
        <v>254</v>
      </c>
      <c r="U649" t="s">
        <v>254</v>
      </c>
      <c r="V649" t="s">
        <v>254</v>
      </c>
      <c r="W649">
        <v>0</v>
      </c>
      <c r="X649">
        <v>2186.38</v>
      </c>
      <c r="Y649">
        <v>15051.01</v>
      </c>
      <c r="Z649" s="27">
        <f t="shared" si="10"/>
        <v>17237.39</v>
      </c>
    </row>
    <row r="650" spans="1:26">
      <c r="A650" t="s">
        <v>3155</v>
      </c>
      <c r="B650" t="s">
        <v>2650</v>
      </c>
      <c r="C650" t="s">
        <v>1750</v>
      </c>
      <c r="D650" t="s">
        <v>57</v>
      </c>
      <c r="E650" t="s">
        <v>58</v>
      </c>
      <c r="F650">
        <v>12151672</v>
      </c>
      <c r="G650" s="111">
        <v>44991</v>
      </c>
      <c r="H650" t="s">
        <v>3371</v>
      </c>
      <c r="I650" t="s">
        <v>255</v>
      </c>
      <c r="J650" t="s">
        <v>249</v>
      </c>
      <c r="K650" t="s">
        <v>268</v>
      </c>
      <c r="L650" t="s">
        <v>251</v>
      </c>
      <c r="M650" t="s">
        <v>3154</v>
      </c>
      <c r="N650" t="s">
        <v>3154</v>
      </c>
      <c r="O650" s="111">
        <v>44991</v>
      </c>
      <c r="P650" t="s">
        <v>252</v>
      </c>
      <c r="Q650" t="s">
        <v>253</v>
      </c>
      <c r="R650" s="111">
        <v>44992</v>
      </c>
      <c r="S650" t="s">
        <v>254</v>
      </c>
      <c r="T650" t="s">
        <v>254</v>
      </c>
      <c r="U650" t="s">
        <v>254</v>
      </c>
      <c r="V650" t="s">
        <v>254</v>
      </c>
      <c r="W650">
        <v>0</v>
      </c>
      <c r="X650">
        <v>0</v>
      </c>
      <c r="Y650">
        <v>19408.22</v>
      </c>
      <c r="Z650" s="27">
        <f t="shared" si="10"/>
        <v>19408.22</v>
      </c>
    </row>
    <row r="651" spans="1:26" hidden="1">
      <c r="A651" t="s">
        <v>3155</v>
      </c>
      <c r="B651" t="s">
        <v>2650</v>
      </c>
      <c r="C651" t="s">
        <v>1750</v>
      </c>
      <c r="D651" t="s">
        <v>57</v>
      </c>
      <c r="E651" t="s">
        <v>58</v>
      </c>
      <c r="F651">
        <v>12158198</v>
      </c>
      <c r="G651" s="111">
        <v>44981</v>
      </c>
      <c r="H651" t="s">
        <v>2656</v>
      </c>
      <c r="I651" t="s">
        <v>255</v>
      </c>
      <c r="J651" t="s">
        <v>249</v>
      </c>
      <c r="K651" t="s">
        <v>250</v>
      </c>
      <c r="L651" t="s">
        <v>251</v>
      </c>
      <c r="M651" t="s">
        <v>3154</v>
      </c>
      <c r="N651" t="s">
        <v>3154</v>
      </c>
      <c r="O651" s="111">
        <v>44981</v>
      </c>
      <c r="P651" t="s">
        <v>252</v>
      </c>
      <c r="Q651" t="s">
        <v>253</v>
      </c>
      <c r="R651">
        <v>44984</v>
      </c>
      <c r="S651" t="s">
        <v>254</v>
      </c>
      <c r="T651" t="s">
        <v>254</v>
      </c>
      <c r="U651" t="s">
        <v>254</v>
      </c>
      <c r="V651" t="s">
        <v>254</v>
      </c>
      <c r="W651">
        <v>0</v>
      </c>
      <c r="X651">
        <v>1060</v>
      </c>
      <c r="Y651">
        <v>1201.05</v>
      </c>
      <c r="Z651" s="27">
        <f t="shared" si="10"/>
        <v>2261.0500000000002</v>
      </c>
    </row>
    <row r="652" spans="1:26" hidden="1">
      <c r="A652" t="s">
        <v>3155</v>
      </c>
      <c r="B652" t="s">
        <v>2650</v>
      </c>
      <c r="C652" t="s">
        <v>1750</v>
      </c>
      <c r="D652" t="s">
        <v>57</v>
      </c>
      <c r="E652" t="s">
        <v>58</v>
      </c>
      <c r="F652">
        <v>12159028</v>
      </c>
      <c r="G652" s="111">
        <v>44981</v>
      </c>
      <c r="H652" t="s">
        <v>2657</v>
      </c>
      <c r="I652" t="s">
        <v>255</v>
      </c>
      <c r="J652" t="s">
        <v>249</v>
      </c>
      <c r="K652" t="s">
        <v>268</v>
      </c>
      <c r="L652" t="s">
        <v>251</v>
      </c>
      <c r="M652" t="s">
        <v>3154</v>
      </c>
      <c r="N652" t="s">
        <v>3154</v>
      </c>
      <c r="O652" s="111">
        <v>44981</v>
      </c>
      <c r="P652" t="s">
        <v>252</v>
      </c>
      <c r="Q652" t="s">
        <v>253</v>
      </c>
      <c r="R652" s="111">
        <v>44984</v>
      </c>
      <c r="S652" t="s">
        <v>254</v>
      </c>
      <c r="T652" t="s">
        <v>254</v>
      </c>
      <c r="U652" t="s">
        <v>254</v>
      </c>
      <c r="V652" t="s">
        <v>254</v>
      </c>
      <c r="W652">
        <v>0</v>
      </c>
      <c r="X652">
        <v>1667.91</v>
      </c>
      <c r="Y652">
        <v>54872.71</v>
      </c>
      <c r="Z652" s="27">
        <f t="shared" si="10"/>
        <v>56540.62</v>
      </c>
    </row>
    <row r="653" spans="1:26" hidden="1">
      <c r="A653" t="s">
        <v>3155</v>
      </c>
      <c r="B653" t="s">
        <v>2650</v>
      </c>
      <c r="C653" t="s">
        <v>1750</v>
      </c>
      <c r="D653" t="s">
        <v>57</v>
      </c>
      <c r="E653" t="s">
        <v>58</v>
      </c>
      <c r="F653">
        <v>12164532</v>
      </c>
      <c r="G653" s="111">
        <v>44984</v>
      </c>
      <c r="H653" t="s">
        <v>2658</v>
      </c>
      <c r="I653" t="s">
        <v>255</v>
      </c>
      <c r="J653" t="s">
        <v>3154</v>
      </c>
      <c r="K653" t="s">
        <v>3154</v>
      </c>
      <c r="L653" t="s">
        <v>251</v>
      </c>
      <c r="M653" t="s">
        <v>3154</v>
      </c>
      <c r="N653" t="s">
        <v>3154</v>
      </c>
      <c r="O653" s="111">
        <v>44984</v>
      </c>
      <c r="P653" t="s">
        <v>252</v>
      </c>
      <c r="Q653" t="s">
        <v>253</v>
      </c>
      <c r="R653" s="111">
        <v>44985</v>
      </c>
      <c r="S653" t="s">
        <v>254</v>
      </c>
      <c r="T653" t="s">
        <v>254</v>
      </c>
      <c r="U653" t="s">
        <v>254</v>
      </c>
      <c r="V653" t="s">
        <v>254</v>
      </c>
      <c r="W653">
        <v>0</v>
      </c>
      <c r="X653">
        <v>85</v>
      </c>
      <c r="Y653">
        <v>676.5</v>
      </c>
      <c r="Z653" s="27">
        <f t="shared" si="10"/>
        <v>761.5</v>
      </c>
    </row>
    <row r="654" spans="1:26">
      <c r="A654" t="s">
        <v>3155</v>
      </c>
      <c r="B654" t="s">
        <v>2650</v>
      </c>
      <c r="C654" t="s">
        <v>1750</v>
      </c>
      <c r="D654" t="s">
        <v>57</v>
      </c>
      <c r="E654" t="s">
        <v>58</v>
      </c>
      <c r="F654">
        <v>12183617</v>
      </c>
      <c r="G654" s="111">
        <v>44986</v>
      </c>
      <c r="H654" t="s">
        <v>3372</v>
      </c>
      <c r="I654" t="s">
        <v>255</v>
      </c>
      <c r="J654" t="s">
        <v>3154</v>
      </c>
      <c r="K654" t="s">
        <v>3154</v>
      </c>
      <c r="L654" t="s">
        <v>251</v>
      </c>
      <c r="M654" t="s">
        <v>3154</v>
      </c>
      <c r="N654" t="s">
        <v>3154</v>
      </c>
      <c r="O654" s="111">
        <v>44986</v>
      </c>
      <c r="P654" t="s">
        <v>252</v>
      </c>
      <c r="Q654" t="s">
        <v>253</v>
      </c>
      <c r="R654">
        <v>44987</v>
      </c>
      <c r="S654" t="s">
        <v>254</v>
      </c>
      <c r="T654" t="s">
        <v>254</v>
      </c>
      <c r="U654" t="s">
        <v>254</v>
      </c>
      <c r="V654" t="s">
        <v>254</v>
      </c>
      <c r="W654">
        <v>0</v>
      </c>
      <c r="X654">
        <v>0</v>
      </c>
      <c r="Y654">
        <v>1711.75</v>
      </c>
      <c r="Z654" s="27">
        <f t="shared" si="10"/>
        <v>1711.75</v>
      </c>
    </row>
    <row r="655" spans="1:26">
      <c r="A655" t="s">
        <v>3155</v>
      </c>
      <c r="B655" t="s">
        <v>2650</v>
      </c>
      <c r="C655" t="s">
        <v>1750</v>
      </c>
      <c r="D655" t="s">
        <v>57</v>
      </c>
      <c r="E655" t="s">
        <v>58</v>
      </c>
      <c r="F655">
        <v>12190446</v>
      </c>
      <c r="G655" s="111">
        <v>44988</v>
      </c>
      <c r="H655" t="s">
        <v>3373</v>
      </c>
      <c r="I655" t="s">
        <v>255</v>
      </c>
      <c r="J655" t="s">
        <v>249</v>
      </c>
      <c r="K655" t="s">
        <v>250</v>
      </c>
      <c r="L655" t="s">
        <v>251</v>
      </c>
      <c r="M655" t="s">
        <v>3154</v>
      </c>
      <c r="N655" t="s">
        <v>3154</v>
      </c>
      <c r="O655" s="111">
        <v>44988</v>
      </c>
      <c r="P655" t="s">
        <v>252</v>
      </c>
      <c r="Q655" t="s">
        <v>253</v>
      </c>
      <c r="R655" s="111">
        <v>44991</v>
      </c>
      <c r="S655" t="s">
        <v>254</v>
      </c>
      <c r="T655" t="s">
        <v>254</v>
      </c>
      <c r="U655" t="s">
        <v>254</v>
      </c>
      <c r="V655" t="s">
        <v>254</v>
      </c>
      <c r="W655">
        <v>0</v>
      </c>
      <c r="X655">
        <v>0</v>
      </c>
      <c r="Y655">
        <v>2356</v>
      </c>
      <c r="Z655" s="27">
        <f t="shared" si="10"/>
        <v>2356</v>
      </c>
    </row>
    <row r="656" spans="1:26">
      <c r="A656" t="s">
        <v>3155</v>
      </c>
      <c r="B656" t="s">
        <v>2650</v>
      </c>
      <c r="C656" t="s">
        <v>1750</v>
      </c>
      <c r="D656" t="s">
        <v>57</v>
      </c>
      <c r="E656" t="s">
        <v>58</v>
      </c>
      <c r="F656">
        <v>12230265</v>
      </c>
      <c r="G656" s="111">
        <v>44999</v>
      </c>
      <c r="H656" t="s">
        <v>3374</v>
      </c>
      <c r="I656" t="s">
        <v>255</v>
      </c>
      <c r="J656" t="s">
        <v>249</v>
      </c>
      <c r="K656" t="s">
        <v>250</v>
      </c>
      <c r="L656" t="s">
        <v>251</v>
      </c>
      <c r="M656" t="s">
        <v>3154</v>
      </c>
      <c r="N656" t="s">
        <v>3154</v>
      </c>
      <c r="O656" s="111">
        <v>44999</v>
      </c>
      <c r="P656" t="s">
        <v>252</v>
      </c>
      <c r="Q656" t="s">
        <v>253</v>
      </c>
      <c r="R656" s="111">
        <v>45000</v>
      </c>
      <c r="S656" t="s">
        <v>254</v>
      </c>
      <c r="T656" t="s">
        <v>254</v>
      </c>
      <c r="U656" t="s">
        <v>254</v>
      </c>
      <c r="V656" t="s">
        <v>254</v>
      </c>
      <c r="W656">
        <v>0</v>
      </c>
      <c r="X656">
        <v>0</v>
      </c>
      <c r="Y656">
        <v>5133.34</v>
      </c>
      <c r="Z656" s="27">
        <f t="shared" si="10"/>
        <v>5133.34</v>
      </c>
    </row>
    <row r="657" spans="1:26">
      <c r="A657" t="s">
        <v>3155</v>
      </c>
      <c r="B657" t="s">
        <v>2650</v>
      </c>
      <c r="C657" t="s">
        <v>1750</v>
      </c>
      <c r="D657" t="s">
        <v>57</v>
      </c>
      <c r="E657" t="s">
        <v>58</v>
      </c>
      <c r="F657">
        <v>12273085</v>
      </c>
      <c r="G657" s="111">
        <v>45008</v>
      </c>
      <c r="H657" t="s">
        <v>3375</v>
      </c>
      <c r="I657" t="s">
        <v>255</v>
      </c>
      <c r="J657" t="s">
        <v>249</v>
      </c>
      <c r="K657" t="s">
        <v>250</v>
      </c>
      <c r="L657" t="s">
        <v>251</v>
      </c>
      <c r="M657" t="s">
        <v>3154</v>
      </c>
      <c r="N657" t="s">
        <v>3154</v>
      </c>
      <c r="O657" s="111">
        <v>45008</v>
      </c>
      <c r="P657" t="s">
        <v>252</v>
      </c>
      <c r="Q657" t="s">
        <v>253</v>
      </c>
      <c r="R657" s="111">
        <v>45009</v>
      </c>
      <c r="S657" t="s">
        <v>254</v>
      </c>
      <c r="T657" t="s">
        <v>254</v>
      </c>
      <c r="U657" t="s">
        <v>254</v>
      </c>
      <c r="V657" t="s">
        <v>254</v>
      </c>
      <c r="W657">
        <v>0</v>
      </c>
      <c r="X657">
        <v>0</v>
      </c>
      <c r="Y657">
        <v>2734.81</v>
      </c>
      <c r="Z657" s="27">
        <f t="shared" si="10"/>
        <v>2734.81</v>
      </c>
    </row>
    <row r="658" spans="1:26">
      <c r="A658" t="s">
        <v>3155</v>
      </c>
      <c r="B658" t="s">
        <v>2650</v>
      </c>
      <c r="C658" t="s">
        <v>1750</v>
      </c>
      <c r="D658" t="s">
        <v>57</v>
      </c>
      <c r="E658" t="s">
        <v>58</v>
      </c>
      <c r="F658">
        <v>12275423</v>
      </c>
      <c r="G658" s="111">
        <v>45009</v>
      </c>
      <c r="H658" t="s">
        <v>3376</v>
      </c>
      <c r="I658" t="s">
        <v>271</v>
      </c>
      <c r="J658" t="s">
        <v>249</v>
      </c>
      <c r="K658" t="s">
        <v>250</v>
      </c>
      <c r="L658" t="s">
        <v>251</v>
      </c>
      <c r="M658" t="s">
        <v>3154</v>
      </c>
      <c r="N658" t="s">
        <v>3154</v>
      </c>
      <c r="O658" s="111">
        <v>45009</v>
      </c>
      <c r="P658" t="s">
        <v>252</v>
      </c>
      <c r="Q658" t="s">
        <v>253</v>
      </c>
      <c r="R658" s="111">
        <v>45012</v>
      </c>
      <c r="S658" t="s">
        <v>254</v>
      </c>
      <c r="T658" t="s">
        <v>254</v>
      </c>
      <c r="U658" t="s">
        <v>254</v>
      </c>
      <c r="V658" t="s">
        <v>254</v>
      </c>
      <c r="W658">
        <v>0</v>
      </c>
      <c r="X658">
        <v>0</v>
      </c>
      <c r="Y658">
        <v>516.54</v>
      </c>
      <c r="Z658" s="27">
        <f t="shared" si="10"/>
        <v>516.54</v>
      </c>
    </row>
    <row r="659" spans="1:26">
      <c r="A659" t="s">
        <v>3155</v>
      </c>
      <c r="B659" t="s">
        <v>2650</v>
      </c>
      <c r="C659" t="s">
        <v>1750</v>
      </c>
      <c r="D659" t="s">
        <v>57</v>
      </c>
      <c r="E659" t="s">
        <v>58</v>
      </c>
      <c r="F659">
        <v>12281022</v>
      </c>
      <c r="G659" s="111">
        <v>45010</v>
      </c>
      <c r="H659" t="s">
        <v>3377</v>
      </c>
      <c r="I659" t="s">
        <v>271</v>
      </c>
      <c r="J659" t="s">
        <v>249</v>
      </c>
      <c r="K659" t="s">
        <v>250</v>
      </c>
      <c r="L659" t="s">
        <v>251</v>
      </c>
      <c r="M659" t="s">
        <v>3154</v>
      </c>
      <c r="N659" t="s">
        <v>3154</v>
      </c>
      <c r="O659" s="111">
        <v>45011</v>
      </c>
      <c r="P659" t="s">
        <v>252</v>
      </c>
      <c r="Q659" t="s">
        <v>257</v>
      </c>
      <c r="R659" s="111">
        <v>45012</v>
      </c>
      <c r="S659" t="s">
        <v>254</v>
      </c>
      <c r="T659" t="s">
        <v>254</v>
      </c>
      <c r="U659" t="s">
        <v>254</v>
      </c>
      <c r="V659" t="s">
        <v>254</v>
      </c>
      <c r="W659">
        <v>0</v>
      </c>
      <c r="X659">
        <v>0</v>
      </c>
      <c r="Y659">
        <v>0</v>
      </c>
      <c r="Z659" s="27">
        <f t="shared" si="10"/>
        <v>0</v>
      </c>
    </row>
    <row r="660" spans="1:26">
      <c r="A660" t="s">
        <v>3155</v>
      </c>
      <c r="B660" t="s">
        <v>2650</v>
      </c>
      <c r="C660" t="s">
        <v>1750</v>
      </c>
      <c r="D660" t="s">
        <v>57</v>
      </c>
      <c r="E660" t="s">
        <v>58</v>
      </c>
      <c r="F660">
        <v>12296406</v>
      </c>
      <c r="G660" s="111">
        <v>45014</v>
      </c>
      <c r="H660" t="s">
        <v>3378</v>
      </c>
      <c r="I660" t="s">
        <v>271</v>
      </c>
      <c r="J660" t="s">
        <v>249</v>
      </c>
      <c r="K660" t="s">
        <v>268</v>
      </c>
      <c r="L660" t="s">
        <v>251</v>
      </c>
      <c r="M660" t="s">
        <v>3154</v>
      </c>
      <c r="N660" t="s">
        <v>3154</v>
      </c>
      <c r="O660" s="111">
        <v>45014</v>
      </c>
      <c r="P660" t="s">
        <v>252</v>
      </c>
      <c r="Q660" t="s">
        <v>257</v>
      </c>
      <c r="R660" s="111">
        <v>45015</v>
      </c>
      <c r="S660" t="s">
        <v>254</v>
      </c>
      <c r="T660" t="s">
        <v>254</v>
      </c>
      <c r="U660" t="s">
        <v>254</v>
      </c>
      <c r="V660" t="s">
        <v>254</v>
      </c>
      <c r="W660">
        <v>0</v>
      </c>
      <c r="X660">
        <v>0</v>
      </c>
      <c r="Y660">
        <v>0</v>
      </c>
      <c r="Z660" s="27">
        <f t="shared" si="10"/>
        <v>0</v>
      </c>
    </row>
    <row r="661" spans="1:26" hidden="1">
      <c r="A661" t="s">
        <v>3155</v>
      </c>
      <c r="B661" t="s">
        <v>2650</v>
      </c>
      <c r="C661" t="s">
        <v>1750</v>
      </c>
      <c r="D661" t="s">
        <v>1107</v>
      </c>
      <c r="E661" t="s">
        <v>54</v>
      </c>
      <c r="F661">
        <v>12028255</v>
      </c>
      <c r="G661" s="111">
        <v>44949</v>
      </c>
      <c r="H661" t="s">
        <v>1755</v>
      </c>
      <c r="I661" t="s">
        <v>255</v>
      </c>
      <c r="J661" t="s">
        <v>249</v>
      </c>
      <c r="K661" t="s">
        <v>250</v>
      </c>
      <c r="L661" t="s">
        <v>251</v>
      </c>
      <c r="M661" t="s">
        <v>3154</v>
      </c>
      <c r="N661" t="s">
        <v>3154</v>
      </c>
      <c r="O661" s="111">
        <v>44949</v>
      </c>
      <c r="P661" t="s">
        <v>252</v>
      </c>
      <c r="Q661" t="s">
        <v>253</v>
      </c>
      <c r="R661" s="111">
        <v>44951</v>
      </c>
      <c r="S661" t="s">
        <v>254</v>
      </c>
      <c r="T661" t="s">
        <v>254</v>
      </c>
      <c r="U661" t="s">
        <v>254</v>
      </c>
      <c r="V661" t="s">
        <v>254</v>
      </c>
      <c r="W661">
        <v>626</v>
      </c>
      <c r="X661">
        <v>6187</v>
      </c>
      <c r="Y661">
        <v>11644</v>
      </c>
      <c r="Z661" s="27">
        <f t="shared" si="10"/>
        <v>18457</v>
      </c>
    </row>
    <row r="662" spans="1:26" hidden="1">
      <c r="A662" t="s">
        <v>3155</v>
      </c>
      <c r="B662" t="s">
        <v>2650</v>
      </c>
      <c r="C662" t="s">
        <v>1750</v>
      </c>
      <c r="D662" t="s">
        <v>1107</v>
      </c>
      <c r="E662" t="s">
        <v>54</v>
      </c>
      <c r="F662">
        <v>12091145</v>
      </c>
      <c r="G662" s="111">
        <v>44960</v>
      </c>
      <c r="H662" t="s">
        <v>2659</v>
      </c>
      <c r="I662" t="s">
        <v>255</v>
      </c>
      <c r="J662" t="s">
        <v>249</v>
      </c>
      <c r="K662" t="s">
        <v>250</v>
      </c>
      <c r="L662" t="s">
        <v>251</v>
      </c>
      <c r="M662" t="s">
        <v>3154</v>
      </c>
      <c r="N662" t="s">
        <v>3154</v>
      </c>
      <c r="O662" s="111">
        <v>44960</v>
      </c>
      <c r="P662" t="s">
        <v>252</v>
      </c>
      <c r="Q662" t="s">
        <v>253</v>
      </c>
      <c r="R662" s="111">
        <v>44964</v>
      </c>
      <c r="S662" t="s">
        <v>254</v>
      </c>
      <c r="T662" t="s">
        <v>254</v>
      </c>
      <c r="U662" t="s">
        <v>254</v>
      </c>
      <c r="V662" t="s">
        <v>254</v>
      </c>
      <c r="W662">
        <v>0</v>
      </c>
      <c r="X662">
        <v>6013.23</v>
      </c>
      <c r="Y662">
        <v>4942.1000000000004</v>
      </c>
      <c r="Z662" s="27">
        <f t="shared" si="10"/>
        <v>10955.33</v>
      </c>
    </row>
    <row r="663" spans="1:26" hidden="1">
      <c r="A663" t="s">
        <v>3155</v>
      </c>
      <c r="B663" t="s">
        <v>2650</v>
      </c>
      <c r="C663" t="s">
        <v>1750</v>
      </c>
      <c r="D663" t="s">
        <v>343</v>
      </c>
      <c r="E663" t="s">
        <v>54</v>
      </c>
      <c r="F663">
        <v>12125318</v>
      </c>
      <c r="G663" s="111">
        <v>44971</v>
      </c>
      <c r="H663" t="s">
        <v>2660</v>
      </c>
      <c r="I663" t="s">
        <v>248</v>
      </c>
      <c r="J663" t="s">
        <v>259</v>
      </c>
      <c r="K663" t="s">
        <v>250</v>
      </c>
      <c r="L663" t="s">
        <v>251</v>
      </c>
      <c r="M663" t="s">
        <v>3154</v>
      </c>
      <c r="N663" t="s">
        <v>3154</v>
      </c>
      <c r="O663" s="111">
        <v>44971</v>
      </c>
      <c r="P663" t="s">
        <v>252</v>
      </c>
      <c r="Q663" t="s">
        <v>282</v>
      </c>
      <c r="R663">
        <v>44974</v>
      </c>
      <c r="S663" t="s">
        <v>254</v>
      </c>
      <c r="T663" t="s">
        <v>254</v>
      </c>
      <c r="U663" t="s">
        <v>254</v>
      </c>
      <c r="V663" t="s">
        <v>254</v>
      </c>
      <c r="W663">
        <v>0</v>
      </c>
      <c r="X663">
        <v>69</v>
      </c>
      <c r="Y663">
        <v>0</v>
      </c>
      <c r="Z663" s="27">
        <f t="shared" si="10"/>
        <v>69</v>
      </c>
    </row>
    <row r="664" spans="1:26">
      <c r="A664" t="s">
        <v>3155</v>
      </c>
      <c r="B664" t="s">
        <v>2650</v>
      </c>
      <c r="C664" t="s">
        <v>1750</v>
      </c>
      <c r="D664" t="s">
        <v>343</v>
      </c>
      <c r="E664" t="s">
        <v>54</v>
      </c>
      <c r="F664">
        <v>12213808</v>
      </c>
      <c r="G664" s="111">
        <v>44994</v>
      </c>
      <c r="H664" t="s">
        <v>3379</v>
      </c>
      <c r="I664" t="s">
        <v>255</v>
      </c>
      <c r="J664" t="s">
        <v>249</v>
      </c>
      <c r="K664" t="s">
        <v>250</v>
      </c>
      <c r="L664" t="s">
        <v>251</v>
      </c>
      <c r="M664" t="s">
        <v>3154</v>
      </c>
      <c r="N664" t="s">
        <v>3154</v>
      </c>
      <c r="O664" s="111">
        <v>44994</v>
      </c>
      <c r="P664" t="s">
        <v>252</v>
      </c>
      <c r="Q664" t="s">
        <v>253</v>
      </c>
      <c r="R664" s="111">
        <v>44995</v>
      </c>
      <c r="S664" t="s">
        <v>254</v>
      </c>
      <c r="T664" t="s">
        <v>254</v>
      </c>
      <c r="U664" t="s">
        <v>254</v>
      </c>
      <c r="V664" t="s">
        <v>254</v>
      </c>
      <c r="W664">
        <v>0</v>
      </c>
      <c r="X664">
        <v>0</v>
      </c>
      <c r="Y664">
        <v>15788.62</v>
      </c>
      <c r="Z664" s="27">
        <f t="shared" si="10"/>
        <v>15788.62</v>
      </c>
    </row>
    <row r="665" spans="1:26">
      <c r="A665" t="s">
        <v>3155</v>
      </c>
      <c r="B665" t="s">
        <v>2650</v>
      </c>
      <c r="C665" t="s">
        <v>1750</v>
      </c>
      <c r="D665" t="s">
        <v>343</v>
      </c>
      <c r="E665" t="s">
        <v>54</v>
      </c>
      <c r="F665">
        <v>12236926</v>
      </c>
      <c r="G665" s="111">
        <v>45000</v>
      </c>
      <c r="H665" t="s">
        <v>3380</v>
      </c>
      <c r="I665" t="s">
        <v>255</v>
      </c>
      <c r="J665" t="s">
        <v>249</v>
      </c>
      <c r="K665" t="s">
        <v>250</v>
      </c>
      <c r="L665" t="s">
        <v>251</v>
      </c>
      <c r="M665" t="s">
        <v>3154</v>
      </c>
      <c r="N665" t="s">
        <v>3154</v>
      </c>
      <c r="O665" s="111">
        <v>45000</v>
      </c>
      <c r="P665" t="s">
        <v>252</v>
      </c>
      <c r="Q665" t="s">
        <v>253</v>
      </c>
      <c r="R665" s="111">
        <v>45001</v>
      </c>
      <c r="S665" t="s">
        <v>254</v>
      </c>
      <c r="T665" t="s">
        <v>254</v>
      </c>
      <c r="U665" t="s">
        <v>254</v>
      </c>
      <c r="V665" t="s">
        <v>254</v>
      </c>
      <c r="W665">
        <v>0</v>
      </c>
      <c r="X665">
        <v>0</v>
      </c>
      <c r="Y665">
        <v>380</v>
      </c>
      <c r="Z665" s="27">
        <f t="shared" si="10"/>
        <v>380</v>
      </c>
    </row>
    <row r="666" spans="1:26">
      <c r="A666" t="s">
        <v>3155</v>
      </c>
      <c r="B666" t="s">
        <v>2650</v>
      </c>
      <c r="C666" t="s">
        <v>1750</v>
      </c>
      <c r="D666" t="s">
        <v>343</v>
      </c>
      <c r="E666" t="s">
        <v>54</v>
      </c>
      <c r="F666">
        <v>12260067</v>
      </c>
      <c r="G666" s="111">
        <v>45006</v>
      </c>
      <c r="H666" t="s">
        <v>3381</v>
      </c>
      <c r="I666" t="s">
        <v>271</v>
      </c>
      <c r="J666" t="s">
        <v>249</v>
      </c>
      <c r="K666" t="s">
        <v>250</v>
      </c>
      <c r="L666" t="s">
        <v>251</v>
      </c>
      <c r="M666" t="s">
        <v>3154</v>
      </c>
      <c r="N666" t="s">
        <v>3154</v>
      </c>
      <c r="O666" s="111">
        <v>45006</v>
      </c>
      <c r="P666" t="s">
        <v>252</v>
      </c>
      <c r="Q666" t="s">
        <v>257</v>
      </c>
      <c r="R666" s="111">
        <v>45014</v>
      </c>
      <c r="S666" t="s">
        <v>254</v>
      </c>
      <c r="T666" t="s">
        <v>254</v>
      </c>
      <c r="U666" t="s">
        <v>254</v>
      </c>
      <c r="V666" t="s">
        <v>254</v>
      </c>
      <c r="W666">
        <v>0</v>
      </c>
      <c r="X666">
        <v>0</v>
      </c>
      <c r="Y666">
        <v>0.16</v>
      </c>
      <c r="Z666" s="27">
        <f t="shared" si="10"/>
        <v>0.16</v>
      </c>
    </row>
    <row r="667" spans="1:26" hidden="1">
      <c r="A667" t="s">
        <v>3155</v>
      </c>
      <c r="B667" t="s">
        <v>2650</v>
      </c>
      <c r="C667" t="s">
        <v>1750</v>
      </c>
      <c r="D667" t="s">
        <v>344</v>
      </c>
      <c r="E667" t="s">
        <v>54</v>
      </c>
      <c r="F667">
        <v>11975232</v>
      </c>
      <c r="G667" s="111">
        <v>44935</v>
      </c>
      <c r="H667" t="s">
        <v>1756</v>
      </c>
      <c r="I667" t="s">
        <v>255</v>
      </c>
      <c r="J667" t="s">
        <v>249</v>
      </c>
      <c r="K667" t="s">
        <v>250</v>
      </c>
      <c r="L667" t="s">
        <v>251</v>
      </c>
      <c r="M667" t="s">
        <v>3154</v>
      </c>
      <c r="N667" t="s">
        <v>3154</v>
      </c>
      <c r="O667" s="111">
        <v>44935</v>
      </c>
      <c r="P667" t="s">
        <v>252</v>
      </c>
      <c r="Q667" t="s">
        <v>253</v>
      </c>
      <c r="R667" s="111">
        <v>44937</v>
      </c>
      <c r="S667" t="s">
        <v>254</v>
      </c>
      <c r="T667" t="s">
        <v>254</v>
      </c>
      <c r="U667" t="s">
        <v>254</v>
      </c>
      <c r="V667" t="s">
        <v>254</v>
      </c>
      <c r="W667">
        <v>3147.34</v>
      </c>
      <c r="X667">
        <v>4252.24</v>
      </c>
      <c r="Y667">
        <v>4588.88</v>
      </c>
      <c r="Z667" s="27">
        <f t="shared" si="10"/>
        <v>11988.46</v>
      </c>
    </row>
    <row r="668" spans="1:26" hidden="1">
      <c r="A668" t="s">
        <v>3155</v>
      </c>
      <c r="B668" t="s">
        <v>2650</v>
      </c>
      <c r="C668" t="s">
        <v>1750</v>
      </c>
      <c r="D668" t="s">
        <v>1053</v>
      </c>
      <c r="E668" t="s">
        <v>54</v>
      </c>
      <c r="F668">
        <v>12048776</v>
      </c>
      <c r="G668" s="111">
        <v>44953</v>
      </c>
      <c r="H668" t="s">
        <v>1757</v>
      </c>
      <c r="I668" t="s">
        <v>255</v>
      </c>
      <c r="J668" t="s">
        <v>249</v>
      </c>
      <c r="K668" t="s">
        <v>250</v>
      </c>
      <c r="L668" t="s">
        <v>251</v>
      </c>
      <c r="M668" t="s">
        <v>3154</v>
      </c>
      <c r="N668" t="s">
        <v>3154</v>
      </c>
      <c r="O668" s="111">
        <v>44953</v>
      </c>
      <c r="P668" t="s">
        <v>252</v>
      </c>
      <c r="Q668" t="s">
        <v>253</v>
      </c>
      <c r="R668" s="111">
        <v>44956</v>
      </c>
      <c r="S668" t="s">
        <v>254</v>
      </c>
      <c r="T668" t="s">
        <v>254</v>
      </c>
      <c r="U668" t="s">
        <v>254</v>
      </c>
      <c r="V668" t="s">
        <v>254</v>
      </c>
      <c r="W668">
        <v>330</v>
      </c>
      <c r="X668">
        <v>970</v>
      </c>
      <c r="Y668">
        <v>2538</v>
      </c>
      <c r="Z668" s="27">
        <f t="shared" si="10"/>
        <v>3838</v>
      </c>
    </row>
    <row r="669" spans="1:26" hidden="1">
      <c r="A669" t="s">
        <v>3155</v>
      </c>
      <c r="B669" t="s">
        <v>2650</v>
      </c>
      <c r="C669" t="s">
        <v>1750</v>
      </c>
      <c r="D669" t="s">
        <v>1053</v>
      </c>
      <c r="E669" t="s">
        <v>54</v>
      </c>
      <c r="F669">
        <v>12127086</v>
      </c>
      <c r="G669" s="111">
        <v>44971</v>
      </c>
      <c r="H669" t="s">
        <v>2661</v>
      </c>
      <c r="I669" t="s">
        <v>248</v>
      </c>
      <c r="J669" t="s">
        <v>259</v>
      </c>
      <c r="K669" t="s">
        <v>268</v>
      </c>
      <c r="L669" t="s">
        <v>251</v>
      </c>
      <c r="M669" t="s">
        <v>3154</v>
      </c>
      <c r="N669" t="s">
        <v>3154</v>
      </c>
      <c r="O669" s="111">
        <v>44971</v>
      </c>
      <c r="P669" t="s">
        <v>252</v>
      </c>
      <c r="Q669" t="s">
        <v>253</v>
      </c>
      <c r="R669">
        <v>44984</v>
      </c>
      <c r="S669" t="s">
        <v>254</v>
      </c>
      <c r="T669" t="s">
        <v>254</v>
      </c>
      <c r="U669" t="s">
        <v>254</v>
      </c>
      <c r="V669" t="s">
        <v>254</v>
      </c>
      <c r="W669">
        <v>0</v>
      </c>
      <c r="X669">
        <v>287.7</v>
      </c>
      <c r="Y669">
        <v>12091.63</v>
      </c>
      <c r="Z669" s="27">
        <f t="shared" si="10"/>
        <v>12379.33</v>
      </c>
    </row>
    <row r="670" spans="1:26" hidden="1">
      <c r="A670" t="s">
        <v>3155</v>
      </c>
      <c r="B670" t="s">
        <v>2650</v>
      </c>
      <c r="C670" t="s">
        <v>1750</v>
      </c>
      <c r="D670" t="s">
        <v>1053</v>
      </c>
      <c r="E670" t="s">
        <v>54</v>
      </c>
      <c r="F670">
        <v>12127925</v>
      </c>
      <c r="G670" s="111">
        <v>44972</v>
      </c>
      <c r="H670" t="s">
        <v>2662</v>
      </c>
      <c r="I670" t="s">
        <v>255</v>
      </c>
      <c r="J670" t="s">
        <v>249</v>
      </c>
      <c r="K670" t="s">
        <v>250</v>
      </c>
      <c r="L670" t="s">
        <v>251</v>
      </c>
      <c r="M670" t="s">
        <v>3154</v>
      </c>
      <c r="N670" t="s">
        <v>3154</v>
      </c>
      <c r="O670" s="111">
        <v>44972</v>
      </c>
      <c r="P670" t="s">
        <v>252</v>
      </c>
      <c r="Q670" t="s">
        <v>253</v>
      </c>
      <c r="R670" s="111">
        <v>44973</v>
      </c>
      <c r="S670" t="s">
        <v>254</v>
      </c>
      <c r="T670" t="s">
        <v>254</v>
      </c>
      <c r="U670" t="s">
        <v>254</v>
      </c>
      <c r="V670" t="s">
        <v>254</v>
      </c>
      <c r="W670">
        <v>0</v>
      </c>
      <c r="X670">
        <v>700</v>
      </c>
      <c r="Y670">
        <v>2450.5</v>
      </c>
      <c r="Z670" s="27">
        <f t="shared" si="10"/>
        <v>3150.5</v>
      </c>
    </row>
    <row r="671" spans="1:26" hidden="1">
      <c r="A671" t="s">
        <v>3155</v>
      </c>
      <c r="B671" t="s">
        <v>2650</v>
      </c>
      <c r="C671" t="s">
        <v>1750</v>
      </c>
      <c r="D671" t="s">
        <v>1053</v>
      </c>
      <c r="E671" t="s">
        <v>54</v>
      </c>
      <c r="F671">
        <v>12136754</v>
      </c>
      <c r="G671" s="111">
        <v>44980</v>
      </c>
      <c r="H671" t="s">
        <v>2663</v>
      </c>
      <c r="I671" t="s">
        <v>255</v>
      </c>
      <c r="J671" t="s">
        <v>249</v>
      </c>
      <c r="K671" t="s">
        <v>250</v>
      </c>
      <c r="L671" t="s">
        <v>251</v>
      </c>
      <c r="M671" t="s">
        <v>3154</v>
      </c>
      <c r="N671" t="s">
        <v>3154</v>
      </c>
      <c r="O671" s="111">
        <v>44980</v>
      </c>
      <c r="P671" t="s">
        <v>252</v>
      </c>
      <c r="Q671" t="s">
        <v>253</v>
      </c>
      <c r="R671" s="111">
        <v>44981</v>
      </c>
      <c r="S671" t="s">
        <v>254</v>
      </c>
      <c r="T671" t="s">
        <v>254</v>
      </c>
      <c r="U671" t="s">
        <v>254</v>
      </c>
      <c r="V671" t="s">
        <v>254</v>
      </c>
      <c r="W671">
        <v>0</v>
      </c>
      <c r="X671">
        <v>2815.67</v>
      </c>
      <c r="Y671">
        <v>13461.61</v>
      </c>
      <c r="Z671" s="27">
        <f t="shared" si="10"/>
        <v>16277.28</v>
      </c>
    </row>
    <row r="672" spans="1:26" hidden="1">
      <c r="A672" t="s">
        <v>3155</v>
      </c>
      <c r="B672" t="s">
        <v>2650</v>
      </c>
      <c r="C672" t="s">
        <v>1750</v>
      </c>
      <c r="D672" t="s">
        <v>1053</v>
      </c>
      <c r="E672" t="s">
        <v>54</v>
      </c>
      <c r="F672">
        <v>12166827</v>
      </c>
      <c r="G672" s="111">
        <v>44984</v>
      </c>
      <c r="H672" t="s">
        <v>2664</v>
      </c>
      <c r="I672" t="s">
        <v>255</v>
      </c>
      <c r="J672" t="s">
        <v>249</v>
      </c>
      <c r="K672" t="s">
        <v>250</v>
      </c>
      <c r="L672" t="s">
        <v>251</v>
      </c>
      <c r="M672" t="s">
        <v>3154</v>
      </c>
      <c r="N672" t="s">
        <v>3154</v>
      </c>
      <c r="O672" s="111">
        <v>44984</v>
      </c>
      <c r="P672" t="s">
        <v>252</v>
      </c>
      <c r="Q672" t="s">
        <v>253</v>
      </c>
      <c r="R672" s="111">
        <v>44985</v>
      </c>
      <c r="S672" t="s">
        <v>254</v>
      </c>
      <c r="T672" t="s">
        <v>254</v>
      </c>
      <c r="U672" t="s">
        <v>254</v>
      </c>
      <c r="V672" t="s">
        <v>254</v>
      </c>
      <c r="W672">
        <v>0</v>
      </c>
      <c r="X672">
        <v>114.2</v>
      </c>
      <c r="Y672">
        <v>2681.1</v>
      </c>
      <c r="Z672" s="27">
        <f t="shared" si="10"/>
        <v>2795.2999999999997</v>
      </c>
    </row>
    <row r="673" spans="1:26">
      <c r="A673" t="s">
        <v>3155</v>
      </c>
      <c r="B673" t="s">
        <v>2650</v>
      </c>
      <c r="C673" t="s">
        <v>1750</v>
      </c>
      <c r="D673" t="s">
        <v>1053</v>
      </c>
      <c r="E673" t="s">
        <v>54</v>
      </c>
      <c r="F673">
        <v>12242679</v>
      </c>
      <c r="G673" s="111">
        <v>45001</v>
      </c>
      <c r="H673" t="s">
        <v>3382</v>
      </c>
      <c r="I673" t="s">
        <v>255</v>
      </c>
      <c r="J673" t="s">
        <v>249</v>
      </c>
      <c r="K673" t="s">
        <v>250</v>
      </c>
      <c r="L673" t="s">
        <v>251</v>
      </c>
      <c r="M673" t="s">
        <v>3154</v>
      </c>
      <c r="N673" t="s">
        <v>3154</v>
      </c>
      <c r="O673" s="111">
        <v>45001</v>
      </c>
      <c r="P673" t="s">
        <v>252</v>
      </c>
      <c r="Q673" t="s">
        <v>253</v>
      </c>
      <c r="R673" s="111">
        <v>45002</v>
      </c>
      <c r="S673" t="s">
        <v>254</v>
      </c>
      <c r="T673" t="s">
        <v>254</v>
      </c>
      <c r="U673" t="s">
        <v>254</v>
      </c>
      <c r="V673" t="s">
        <v>254</v>
      </c>
      <c r="W673">
        <v>0</v>
      </c>
      <c r="X673">
        <v>0</v>
      </c>
      <c r="Y673">
        <v>5003.49</v>
      </c>
      <c r="Z673" s="27">
        <f t="shared" si="10"/>
        <v>5003.49</v>
      </c>
    </row>
    <row r="674" spans="1:26" hidden="1">
      <c r="A674" t="s">
        <v>3155</v>
      </c>
      <c r="B674" t="s">
        <v>2665</v>
      </c>
      <c r="C674" t="s">
        <v>339</v>
      </c>
      <c r="D674" t="s">
        <v>264</v>
      </c>
      <c r="E674" t="s">
        <v>54</v>
      </c>
      <c r="F674">
        <v>12015650</v>
      </c>
      <c r="G674" s="111">
        <v>44944</v>
      </c>
      <c r="H674" t="s">
        <v>1758</v>
      </c>
      <c r="I674" t="s">
        <v>255</v>
      </c>
      <c r="J674" t="s">
        <v>249</v>
      </c>
      <c r="K674" t="s">
        <v>250</v>
      </c>
      <c r="L674" t="s">
        <v>251</v>
      </c>
      <c r="M674" t="s">
        <v>3154</v>
      </c>
      <c r="N674" t="s">
        <v>3154</v>
      </c>
      <c r="O674" s="111">
        <v>44944</v>
      </c>
      <c r="P674" t="s">
        <v>252</v>
      </c>
      <c r="Q674" t="s">
        <v>253</v>
      </c>
      <c r="R674" s="111">
        <v>44945</v>
      </c>
      <c r="S674" t="s">
        <v>254</v>
      </c>
      <c r="T674" t="s">
        <v>254</v>
      </c>
      <c r="U674" t="s">
        <v>254</v>
      </c>
      <c r="V674" t="s">
        <v>254</v>
      </c>
      <c r="W674">
        <v>548.69000000000005</v>
      </c>
      <c r="X674">
        <v>1389</v>
      </c>
      <c r="Y674">
        <v>617.9</v>
      </c>
      <c r="Z674" s="27">
        <f t="shared" si="10"/>
        <v>2555.59</v>
      </c>
    </row>
    <row r="675" spans="1:26" hidden="1">
      <c r="A675" t="s">
        <v>3155</v>
      </c>
      <c r="B675" t="s">
        <v>2665</v>
      </c>
      <c r="C675" t="s">
        <v>339</v>
      </c>
      <c r="D675" t="s">
        <v>264</v>
      </c>
      <c r="E675" t="s">
        <v>54</v>
      </c>
      <c r="F675">
        <v>12175587</v>
      </c>
      <c r="G675" s="111">
        <v>44985</v>
      </c>
      <c r="H675" t="s">
        <v>2666</v>
      </c>
      <c r="I675" t="s">
        <v>255</v>
      </c>
      <c r="J675" t="s">
        <v>249</v>
      </c>
      <c r="K675" t="s">
        <v>250</v>
      </c>
      <c r="L675" t="s">
        <v>251</v>
      </c>
      <c r="M675" t="s">
        <v>3154</v>
      </c>
      <c r="N675" t="s">
        <v>3154</v>
      </c>
      <c r="O675" s="111">
        <v>44985</v>
      </c>
      <c r="P675" t="s">
        <v>252</v>
      </c>
      <c r="Q675" t="s">
        <v>253</v>
      </c>
      <c r="R675" s="111">
        <v>44986</v>
      </c>
      <c r="S675" t="s">
        <v>254</v>
      </c>
      <c r="T675" t="s">
        <v>254</v>
      </c>
      <c r="U675" t="s">
        <v>254</v>
      </c>
      <c r="V675" t="s">
        <v>254</v>
      </c>
      <c r="W675">
        <v>0</v>
      </c>
      <c r="X675">
        <v>0</v>
      </c>
      <c r="Y675">
        <v>1801</v>
      </c>
      <c r="Z675" s="27">
        <f t="shared" si="10"/>
        <v>1801</v>
      </c>
    </row>
    <row r="676" spans="1:26">
      <c r="A676" t="s">
        <v>3155</v>
      </c>
      <c r="B676" t="s">
        <v>3383</v>
      </c>
      <c r="C676" t="s">
        <v>339</v>
      </c>
      <c r="D676" t="s">
        <v>53</v>
      </c>
      <c r="E676" t="s">
        <v>54</v>
      </c>
      <c r="F676">
        <v>9196151</v>
      </c>
      <c r="G676" s="111">
        <v>44985</v>
      </c>
      <c r="H676" t="s">
        <v>3384</v>
      </c>
      <c r="I676" t="s">
        <v>255</v>
      </c>
      <c r="J676" t="s">
        <v>249</v>
      </c>
      <c r="K676" t="s">
        <v>250</v>
      </c>
      <c r="L676" t="s">
        <v>251</v>
      </c>
      <c r="M676" t="s">
        <v>3154</v>
      </c>
      <c r="N676" t="s">
        <v>3154</v>
      </c>
      <c r="O676" s="111">
        <v>44993</v>
      </c>
      <c r="P676" t="s">
        <v>252</v>
      </c>
      <c r="Q676" t="s">
        <v>253</v>
      </c>
      <c r="R676" s="111">
        <v>44994</v>
      </c>
      <c r="S676" t="s">
        <v>254</v>
      </c>
      <c r="T676" t="s">
        <v>254</v>
      </c>
      <c r="U676" t="s">
        <v>254</v>
      </c>
      <c r="V676" t="s">
        <v>254</v>
      </c>
      <c r="W676">
        <v>0</v>
      </c>
      <c r="X676">
        <v>0</v>
      </c>
      <c r="Y676">
        <v>6701.35</v>
      </c>
      <c r="Z676" s="27">
        <f t="shared" si="10"/>
        <v>6701.35</v>
      </c>
    </row>
    <row r="677" spans="1:26" hidden="1">
      <c r="A677" t="s">
        <v>3155</v>
      </c>
      <c r="B677" t="s">
        <v>2665</v>
      </c>
      <c r="C677" t="s">
        <v>339</v>
      </c>
      <c r="D677" t="s">
        <v>53</v>
      </c>
      <c r="E677" t="s">
        <v>54</v>
      </c>
      <c r="F677">
        <v>11969512</v>
      </c>
      <c r="G677" s="111">
        <v>44930</v>
      </c>
      <c r="H677" t="s">
        <v>1760</v>
      </c>
      <c r="I677" t="s">
        <v>255</v>
      </c>
      <c r="J677" t="s">
        <v>249</v>
      </c>
      <c r="K677" t="s">
        <v>250</v>
      </c>
      <c r="L677" t="s">
        <v>251</v>
      </c>
      <c r="M677" t="s">
        <v>3154</v>
      </c>
      <c r="N677" t="s">
        <v>3154</v>
      </c>
      <c r="O677" s="111">
        <v>44930</v>
      </c>
      <c r="P677" t="s">
        <v>252</v>
      </c>
      <c r="Q677" t="s">
        <v>253</v>
      </c>
      <c r="R677" s="111">
        <v>44931</v>
      </c>
      <c r="S677" t="s">
        <v>254</v>
      </c>
      <c r="T677" t="s">
        <v>254</v>
      </c>
      <c r="U677" t="s">
        <v>254</v>
      </c>
      <c r="V677" t="s">
        <v>254</v>
      </c>
      <c r="W677">
        <v>25232.83</v>
      </c>
      <c r="X677">
        <v>33038.04</v>
      </c>
      <c r="Y677">
        <v>33687.279999999999</v>
      </c>
      <c r="Z677" s="27">
        <f t="shared" si="10"/>
        <v>91958.15</v>
      </c>
    </row>
    <row r="678" spans="1:26" hidden="1">
      <c r="A678" t="s">
        <v>3155</v>
      </c>
      <c r="B678" t="s">
        <v>2665</v>
      </c>
      <c r="C678" t="s">
        <v>339</v>
      </c>
      <c r="D678" t="s">
        <v>53</v>
      </c>
      <c r="E678" t="s">
        <v>54</v>
      </c>
      <c r="F678">
        <v>11987616</v>
      </c>
      <c r="G678" s="111">
        <v>44936</v>
      </c>
      <c r="H678" t="s">
        <v>1761</v>
      </c>
      <c r="I678" t="s">
        <v>255</v>
      </c>
      <c r="J678" t="s">
        <v>249</v>
      </c>
      <c r="K678" t="s">
        <v>250</v>
      </c>
      <c r="L678" t="s">
        <v>251</v>
      </c>
      <c r="M678" t="s">
        <v>3154</v>
      </c>
      <c r="N678" t="s">
        <v>3154</v>
      </c>
      <c r="O678" s="111">
        <v>44936</v>
      </c>
      <c r="P678" t="s">
        <v>252</v>
      </c>
      <c r="Q678" t="s">
        <v>282</v>
      </c>
      <c r="R678" s="111">
        <v>44937</v>
      </c>
      <c r="S678" t="s">
        <v>254</v>
      </c>
      <c r="T678" t="s">
        <v>254</v>
      </c>
      <c r="U678" t="s">
        <v>254</v>
      </c>
      <c r="V678" t="s">
        <v>254</v>
      </c>
      <c r="W678">
        <v>2260</v>
      </c>
      <c r="X678">
        <v>850</v>
      </c>
      <c r="Y678">
        <v>0</v>
      </c>
      <c r="Z678" s="27">
        <f t="shared" si="10"/>
        <v>3110</v>
      </c>
    </row>
    <row r="679" spans="1:26" hidden="1">
      <c r="A679" t="s">
        <v>3155</v>
      </c>
      <c r="B679" t="s">
        <v>2665</v>
      </c>
      <c r="C679" t="s">
        <v>339</v>
      </c>
      <c r="D679" t="s">
        <v>53</v>
      </c>
      <c r="E679" t="s">
        <v>54</v>
      </c>
      <c r="F679">
        <v>11991860</v>
      </c>
      <c r="G679" s="111">
        <v>44938</v>
      </c>
      <c r="H679" t="s">
        <v>1762</v>
      </c>
      <c r="I679" t="s">
        <v>255</v>
      </c>
      <c r="J679" t="s">
        <v>249</v>
      </c>
      <c r="K679" t="s">
        <v>250</v>
      </c>
      <c r="L679" t="s">
        <v>251</v>
      </c>
      <c r="M679" t="s">
        <v>3154</v>
      </c>
      <c r="N679" t="s">
        <v>3154</v>
      </c>
      <c r="O679" s="111">
        <v>44938</v>
      </c>
      <c r="P679" t="s">
        <v>252</v>
      </c>
      <c r="Q679" t="s">
        <v>282</v>
      </c>
      <c r="R679" s="111">
        <v>44942</v>
      </c>
      <c r="S679" t="s">
        <v>254</v>
      </c>
      <c r="T679" t="s">
        <v>254</v>
      </c>
      <c r="U679" t="s">
        <v>254</v>
      </c>
      <c r="V679" t="s">
        <v>254</v>
      </c>
      <c r="W679">
        <v>23</v>
      </c>
      <c r="X679">
        <v>21</v>
      </c>
      <c r="Y679">
        <v>0</v>
      </c>
      <c r="Z679" s="27">
        <f t="shared" si="10"/>
        <v>44</v>
      </c>
    </row>
    <row r="680" spans="1:26" hidden="1">
      <c r="A680" t="s">
        <v>3155</v>
      </c>
      <c r="B680" t="s">
        <v>2665</v>
      </c>
      <c r="C680" t="s">
        <v>339</v>
      </c>
      <c r="D680" t="s">
        <v>53</v>
      </c>
      <c r="E680" t="s">
        <v>54</v>
      </c>
      <c r="F680">
        <v>12001749</v>
      </c>
      <c r="G680" s="111">
        <v>44939</v>
      </c>
      <c r="H680" t="s">
        <v>1763</v>
      </c>
      <c r="I680" t="s">
        <v>255</v>
      </c>
      <c r="J680" t="s">
        <v>3154</v>
      </c>
      <c r="K680" t="s">
        <v>3154</v>
      </c>
      <c r="L680" t="s">
        <v>251</v>
      </c>
      <c r="M680" t="s">
        <v>3154</v>
      </c>
      <c r="N680" t="s">
        <v>3154</v>
      </c>
      <c r="O680" s="111">
        <v>44939</v>
      </c>
      <c r="P680" t="s">
        <v>252</v>
      </c>
      <c r="Q680" t="s">
        <v>263</v>
      </c>
      <c r="R680" s="111">
        <v>44945</v>
      </c>
      <c r="S680" t="s">
        <v>254</v>
      </c>
      <c r="T680" t="s">
        <v>254</v>
      </c>
      <c r="U680" t="s">
        <v>254</v>
      </c>
      <c r="V680" t="s">
        <v>254</v>
      </c>
      <c r="W680">
        <v>0</v>
      </c>
      <c r="X680">
        <v>0</v>
      </c>
      <c r="Y680">
        <v>0</v>
      </c>
      <c r="Z680" s="27">
        <f t="shared" si="10"/>
        <v>0</v>
      </c>
    </row>
    <row r="681" spans="1:26" hidden="1">
      <c r="A681" t="s">
        <v>3155</v>
      </c>
      <c r="B681" t="s">
        <v>2665</v>
      </c>
      <c r="C681" t="s">
        <v>339</v>
      </c>
      <c r="D681" t="s">
        <v>53</v>
      </c>
      <c r="E681" t="s">
        <v>54</v>
      </c>
      <c r="F681">
        <v>12032549</v>
      </c>
      <c r="G681" s="111">
        <v>44949</v>
      </c>
      <c r="H681" t="s">
        <v>1764</v>
      </c>
      <c r="I681" t="s">
        <v>255</v>
      </c>
      <c r="J681" t="s">
        <v>249</v>
      </c>
      <c r="K681" t="s">
        <v>250</v>
      </c>
      <c r="L681" t="s">
        <v>251</v>
      </c>
      <c r="M681" t="s">
        <v>3154</v>
      </c>
      <c r="N681" t="s">
        <v>3154</v>
      </c>
      <c r="O681" s="111">
        <v>44949</v>
      </c>
      <c r="P681" t="s">
        <v>252</v>
      </c>
      <c r="Q681" t="s">
        <v>253</v>
      </c>
      <c r="R681" s="111">
        <v>44950</v>
      </c>
      <c r="S681" t="s">
        <v>254</v>
      </c>
      <c r="T681" t="s">
        <v>254</v>
      </c>
      <c r="U681" t="s">
        <v>254</v>
      </c>
      <c r="V681" t="s">
        <v>254</v>
      </c>
      <c r="W681">
        <v>2586.7399999999998</v>
      </c>
      <c r="X681">
        <v>7068.3</v>
      </c>
      <c r="Y681">
        <v>9177.14</v>
      </c>
      <c r="Z681" s="27">
        <f t="shared" si="10"/>
        <v>18832.18</v>
      </c>
    </row>
    <row r="682" spans="1:26" hidden="1">
      <c r="A682" t="s">
        <v>3155</v>
      </c>
      <c r="B682" t="s">
        <v>2665</v>
      </c>
      <c r="C682" t="s">
        <v>339</v>
      </c>
      <c r="D682" t="s">
        <v>53</v>
      </c>
      <c r="E682" t="s">
        <v>54</v>
      </c>
      <c r="F682">
        <v>12100675</v>
      </c>
      <c r="G682" s="111">
        <v>44964</v>
      </c>
      <c r="H682" t="s">
        <v>2667</v>
      </c>
      <c r="I682" t="s">
        <v>260</v>
      </c>
      <c r="J682" t="s">
        <v>249</v>
      </c>
      <c r="K682" t="s">
        <v>250</v>
      </c>
      <c r="L682" t="s">
        <v>251</v>
      </c>
      <c r="M682" t="s">
        <v>3154</v>
      </c>
      <c r="N682" t="s">
        <v>3154</v>
      </c>
      <c r="O682" s="111">
        <v>44964</v>
      </c>
      <c r="P682" t="s">
        <v>252</v>
      </c>
      <c r="Q682" t="s">
        <v>257</v>
      </c>
      <c r="R682" s="111"/>
      <c r="S682" t="s">
        <v>254</v>
      </c>
      <c r="T682" t="s">
        <v>254</v>
      </c>
      <c r="U682" t="s">
        <v>254</v>
      </c>
      <c r="V682" t="s">
        <v>254</v>
      </c>
      <c r="W682">
        <v>0</v>
      </c>
      <c r="X682">
        <v>0</v>
      </c>
      <c r="Y682">
        <v>0</v>
      </c>
      <c r="Z682" s="27">
        <f t="shared" si="10"/>
        <v>0</v>
      </c>
    </row>
    <row r="683" spans="1:26" hidden="1">
      <c r="A683" t="s">
        <v>3155</v>
      </c>
      <c r="B683" t="s">
        <v>2665</v>
      </c>
      <c r="C683" t="s">
        <v>339</v>
      </c>
      <c r="D683" t="s">
        <v>53</v>
      </c>
      <c r="E683" t="s">
        <v>54</v>
      </c>
      <c r="F683">
        <v>12121587</v>
      </c>
      <c r="G683" s="111">
        <v>44970</v>
      </c>
      <c r="H683" t="s">
        <v>2668</v>
      </c>
      <c r="I683" t="s">
        <v>248</v>
      </c>
      <c r="J683" t="s">
        <v>259</v>
      </c>
      <c r="K683" t="s">
        <v>268</v>
      </c>
      <c r="L683" t="s">
        <v>251</v>
      </c>
      <c r="M683" t="s">
        <v>3154</v>
      </c>
      <c r="N683" t="s">
        <v>3154</v>
      </c>
      <c r="O683" s="111">
        <v>44970</v>
      </c>
      <c r="P683" t="s">
        <v>252</v>
      </c>
      <c r="Q683" t="s">
        <v>253</v>
      </c>
      <c r="R683" s="111">
        <v>44973</v>
      </c>
      <c r="S683" t="s">
        <v>254</v>
      </c>
      <c r="T683" t="s">
        <v>254</v>
      </c>
      <c r="U683" t="s">
        <v>254</v>
      </c>
      <c r="V683" t="s">
        <v>254</v>
      </c>
      <c r="W683">
        <v>0</v>
      </c>
      <c r="X683">
        <v>4143.9399999999996</v>
      </c>
      <c r="Y683">
        <v>7710.73</v>
      </c>
      <c r="Z683" s="27">
        <f t="shared" si="10"/>
        <v>11854.669999999998</v>
      </c>
    </row>
    <row r="684" spans="1:26" hidden="1">
      <c r="A684" t="s">
        <v>3155</v>
      </c>
      <c r="B684" t="s">
        <v>2665</v>
      </c>
      <c r="C684" t="s">
        <v>339</v>
      </c>
      <c r="D684" t="s">
        <v>53</v>
      </c>
      <c r="E684" t="s">
        <v>54</v>
      </c>
      <c r="F684">
        <v>12143237</v>
      </c>
      <c r="G684" s="111">
        <v>44974</v>
      </c>
      <c r="H684" t="s">
        <v>2669</v>
      </c>
      <c r="I684" t="s">
        <v>255</v>
      </c>
      <c r="J684" t="s">
        <v>249</v>
      </c>
      <c r="K684" t="s">
        <v>250</v>
      </c>
      <c r="L684" t="s">
        <v>251</v>
      </c>
      <c r="M684" t="s">
        <v>3154</v>
      </c>
      <c r="N684" t="s">
        <v>3154</v>
      </c>
      <c r="O684" s="111">
        <v>44974</v>
      </c>
      <c r="P684" t="s">
        <v>252</v>
      </c>
      <c r="Q684" t="s">
        <v>253</v>
      </c>
      <c r="R684">
        <v>44977</v>
      </c>
      <c r="S684" t="s">
        <v>254</v>
      </c>
      <c r="T684" t="s">
        <v>254</v>
      </c>
      <c r="U684" t="s">
        <v>254</v>
      </c>
      <c r="V684" t="s">
        <v>254</v>
      </c>
      <c r="W684">
        <v>0</v>
      </c>
      <c r="X684">
        <v>91</v>
      </c>
      <c r="Y684">
        <v>3</v>
      </c>
      <c r="Z684" s="27">
        <f t="shared" si="10"/>
        <v>94</v>
      </c>
    </row>
    <row r="685" spans="1:26">
      <c r="A685" t="s">
        <v>3155</v>
      </c>
      <c r="B685" t="s">
        <v>2665</v>
      </c>
      <c r="C685" t="s">
        <v>339</v>
      </c>
      <c r="D685" t="s">
        <v>53</v>
      </c>
      <c r="E685" t="s">
        <v>54</v>
      </c>
      <c r="F685">
        <v>12281021</v>
      </c>
      <c r="G685" s="111">
        <v>45010</v>
      </c>
      <c r="H685" t="s">
        <v>3385</v>
      </c>
      <c r="I685" t="s">
        <v>248</v>
      </c>
      <c r="J685" t="s">
        <v>249</v>
      </c>
      <c r="K685" t="s">
        <v>250</v>
      </c>
      <c r="L685" t="s">
        <v>251</v>
      </c>
      <c r="M685" t="s">
        <v>3154</v>
      </c>
      <c r="N685" t="s">
        <v>3154</v>
      </c>
      <c r="O685" s="111">
        <v>45010</v>
      </c>
      <c r="P685" t="s">
        <v>252</v>
      </c>
      <c r="Q685" t="s">
        <v>257</v>
      </c>
      <c r="R685" s="111"/>
      <c r="S685" t="s">
        <v>254</v>
      </c>
      <c r="T685" t="s">
        <v>254</v>
      </c>
      <c r="U685" t="s">
        <v>254</v>
      </c>
      <c r="V685" t="s">
        <v>254</v>
      </c>
      <c r="W685">
        <v>0</v>
      </c>
      <c r="X685">
        <v>0</v>
      </c>
      <c r="Y685">
        <v>0</v>
      </c>
      <c r="Z685" s="27">
        <f t="shared" si="10"/>
        <v>0</v>
      </c>
    </row>
    <row r="686" spans="1:26" hidden="1">
      <c r="A686" t="s">
        <v>3155</v>
      </c>
      <c r="B686" t="s">
        <v>2665</v>
      </c>
      <c r="C686" t="s">
        <v>339</v>
      </c>
      <c r="D686" t="s">
        <v>1622</v>
      </c>
      <c r="E686" t="s">
        <v>54</v>
      </c>
      <c r="F686">
        <v>12084389</v>
      </c>
      <c r="G686" s="111">
        <v>44959</v>
      </c>
      <c r="H686" t="s">
        <v>2670</v>
      </c>
      <c r="I686" t="s">
        <v>255</v>
      </c>
      <c r="J686" t="s">
        <v>249</v>
      </c>
      <c r="K686" t="s">
        <v>250</v>
      </c>
      <c r="L686" t="s">
        <v>251</v>
      </c>
      <c r="M686" t="s">
        <v>3154</v>
      </c>
      <c r="N686" t="s">
        <v>3154</v>
      </c>
      <c r="O686" s="111">
        <v>44959</v>
      </c>
      <c r="P686" t="s">
        <v>252</v>
      </c>
      <c r="Q686" t="s">
        <v>282</v>
      </c>
      <c r="R686" s="111">
        <v>44960</v>
      </c>
      <c r="S686" t="s">
        <v>254</v>
      </c>
      <c r="T686" t="s">
        <v>254</v>
      </c>
      <c r="U686" t="s">
        <v>254</v>
      </c>
      <c r="V686" t="s">
        <v>254</v>
      </c>
      <c r="W686">
        <v>0</v>
      </c>
      <c r="X686">
        <v>11.5</v>
      </c>
      <c r="Y686">
        <v>0.1</v>
      </c>
      <c r="Z686" s="27">
        <f t="shared" si="10"/>
        <v>11.6</v>
      </c>
    </row>
    <row r="687" spans="1:26" hidden="1">
      <c r="A687" t="s">
        <v>3155</v>
      </c>
      <c r="B687" t="s">
        <v>2665</v>
      </c>
      <c r="C687" t="s">
        <v>339</v>
      </c>
      <c r="D687" t="s">
        <v>265</v>
      </c>
      <c r="E687" t="s">
        <v>54</v>
      </c>
      <c r="F687">
        <v>11961484</v>
      </c>
      <c r="G687" s="111">
        <v>44928</v>
      </c>
      <c r="H687" t="s">
        <v>1765</v>
      </c>
      <c r="I687" t="s">
        <v>255</v>
      </c>
      <c r="J687" t="s">
        <v>249</v>
      </c>
      <c r="K687" t="s">
        <v>250</v>
      </c>
      <c r="L687" t="s">
        <v>251</v>
      </c>
      <c r="M687" t="s">
        <v>3154</v>
      </c>
      <c r="N687" t="s">
        <v>3154</v>
      </c>
      <c r="O687" s="111">
        <v>44929</v>
      </c>
      <c r="P687" t="s">
        <v>252</v>
      </c>
      <c r="Q687" t="s">
        <v>282</v>
      </c>
      <c r="R687" s="111">
        <v>44930</v>
      </c>
      <c r="S687" t="s">
        <v>254</v>
      </c>
      <c r="T687" t="s">
        <v>254</v>
      </c>
      <c r="U687" t="s">
        <v>254</v>
      </c>
      <c r="V687" t="s">
        <v>254</v>
      </c>
      <c r="W687">
        <v>379.8</v>
      </c>
      <c r="X687">
        <v>0</v>
      </c>
      <c r="Y687">
        <v>0</v>
      </c>
      <c r="Z687" s="27">
        <f t="shared" si="10"/>
        <v>379.8</v>
      </c>
    </row>
    <row r="688" spans="1:26" hidden="1">
      <c r="A688" t="s">
        <v>3155</v>
      </c>
      <c r="B688" t="s">
        <v>2665</v>
      </c>
      <c r="C688" t="s">
        <v>339</v>
      </c>
      <c r="D688" t="s">
        <v>265</v>
      </c>
      <c r="E688" t="s">
        <v>54</v>
      </c>
      <c r="F688">
        <v>12039273</v>
      </c>
      <c r="G688" s="111">
        <v>44950</v>
      </c>
      <c r="H688" t="s">
        <v>1766</v>
      </c>
      <c r="I688" t="s">
        <v>255</v>
      </c>
      <c r="J688" t="s">
        <v>249</v>
      </c>
      <c r="K688" t="s">
        <v>250</v>
      </c>
      <c r="L688" t="s">
        <v>251</v>
      </c>
      <c r="M688" t="s">
        <v>3154</v>
      </c>
      <c r="N688" t="s">
        <v>3154</v>
      </c>
      <c r="O688" s="111">
        <v>44950</v>
      </c>
      <c r="P688" t="s">
        <v>252</v>
      </c>
      <c r="Q688" t="s">
        <v>253</v>
      </c>
      <c r="R688" s="111">
        <v>44951</v>
      </c>
      <c r="S688" t="s">
        <v>254</v>
      </c>
      <c r="T688" t="s">
        <v>254</v>
      </c>
      <c r="U688" t="s">
        <v>254</v>
      </c>
      <c r="V688" t="s">
        <v>254</v>
      </c>
      <c r="W688">
        <v>482.5</v>
      </c>
      <c r="X688">
        <v>13522.55</v>
      </c>
      <c r="Y688">
        <v>11414.7</v>
      </c>
      <c r="Z688" s="27">
        <f t="shared" si="10"/>
        <v>25419.75</v>
      </c>
    </row>
    <row r="689" spans="1:26" hidden="1">
      <c r="A689" t="s">
        <v>3155</v>
      </c>
      <c r="B689" t="s">
        <v>2665</v>
      </c>
      <c r="C689" t="s">
        <v>339</v>
      </c>
      <c r="D689" t="s">
        <v>265</v>
      </c>
      <c r="E689" t="s">
        <v>54</v>
      </c>
      <c r="F689">
        <v>12069357</v>
      </c>
      <c r="G689" s="111">
        <v>44957</v>
      </c>
      <c r="H689" t="s">
        <v>1767</v>
      </c>
      <c r="I689" t="s">
        <v>255</v>
      </c>
      <c r="J689" t="s">
        <v>249</v>
      </c>
      <c r="K689" t="s">
        <v>268</v>
      </c>
      <c r="L689" t="s">
        <v>251</v>
      </c>
      <c r="M689" t="s">
        <v>3154</v>
      </c>
      <c r="N689" t="s">
        <v>3154</v>
      </c>
      <c r="O689" s="111">
        <v>44957</v>
      </c>
      <c r="P689" t="s">
        <v>252</v>
      </c>
      <c r="Q689" t="s">
        <v>1406</v>
      </c>
      <c r="R689" s="111"/>
      <c r="S689" t="s">
        <v>254</v>
      </c>
      <c r="T689" t="s">
        <v>254</v>
      </c>
      <c r="U689" t="s">
        <v>254</v>
      </c>
      <c r="V689" t="s">
        <v>254</v>
      </c>
      <c r="W689">
        <v>0</v>
      </c>
      <c r="X689">
        <v>0</v>
      </c>
      <c r="Y689">
        <v>0</v>
      </c>
      <c r="Z689" s="27">
        <f t="shared" si="10"/>
        <v>0</v>
      </c>
    </row>
    <row r="690" spans="1:26" hidden="1">
      <c r="A690" t="s">
        <v>3155</v>
      </c>
      <c r="B690" t="s">
        <v>2665</v>
      </c>
      <c r="C690" t="s">
        <v>339</v>
      </c>
      <c r="D690" t="s">
        <v>265</v>
      </c>
      <c r="E690" t="s">
        <v>54</v>
      </c>
      <c r="F690">
        <v>12100444</v>
      </c>
      <c r="G690" s="111">
        <v>44964</v>
      </c>
      <c r="H690" t="s">
        <v>2671</v>
      </c>
      <c r="I690" t="s">
        <v>255</v>
      </c>
      <c r="J690" t="s">
        <v>249</v>
      </c>
      <c r="K690" t="s">
        <v>250</v>
      </c>
      <c r="L690" t="s">
        <v>251</v>
      </c>
      <c r="M690" t="s">
        <v>3154</v>
      </c>
      <c r="N690" t="s">
        <v>3154</v>
      </c>
      <c r="O690" s="111">
        <v>44964</v>
      </c>
      <c r="P690" t="s">
        <v>252</v>
      </c>
      <c r="Q690" t="s">
        <v>253</v>
      </c>
      <c r="R690" s="111">
        <v>44965</v>
      </c>
      <c r="S690" t="s">
        <v>254</v>
      </c>
      <c r="T690" t="s">
        <v>254</v>
      </c>
      <c r="U690" t="s">
        <v>254</v>
      </c>
      <c r="V690" t="s">
        <v>254</v>
      </c>
      <c r="W690">
        <v>0</v>
      </c>
      <c r="X690">
        <v>9362.2800000000007</v>
      </c>
      <c r="Y690">
        <v>17450.7</v>
      </c>
      <c r="Z690" s="27">
        <f t="shared" si="10"/>
        <v>26812.980000000003</v>
      </c>
    </row>
    <row r="691" spans="1:26" hidden="1">
      <c r="A691" t="s">
        <v>3155</v>
      </c>
      <c r="B691" t="s">
        <v>2665</v>
      </c>
      <c r="C691" t="s">
        <v>339</v>
      </c>
      <c r="D691" t="s">
        <v>265</v>
      </c>
      <c r="E691" t="s">
        <v>54</v>
      </c>
      <c r="F691">
        <v>12105360</v>
      </c>
      <c r="G691" s="111">
        <v>44965</v>
      </c>
      <c r="H691" t="s">
        <v>2672</v>
      </c>
      <c r="I691" t="s">
        <v>248</v>
      </c>
      <c r="J691" t="s">
        <v>259</v>
      </c>
      <c r="K691" t="s">
        <v>250</v>
      </c>
      <c r="L691" t="s">
        <v>251</v>
      </c>
      <c r="M691" t="s">
        <v>3154</v>
      </c>
      <c r="N691" t="s">
        <v>3154</v>
      </c>
      <c r="O691" s="111">
        <v>44965</v>
      </c>
      <c r="P691" t="s">
        <v>252</v>
      </c>
      <c r="Q691" t="s">
        <v>253</v>
      </c>
      <c r="R691" s="111">
        <v>44971</v>
      </c>
      <c r="S691" t="s">
        <v>254</v>
      </c>
      <c r="T691" t="s">
        <v>254</v>
      </c>
      <c r="U691" t="s">
        <v>254</v>
      </c>
      <c r="V691" t="s">
        <v>254</v>
      </c>
      <c r="W691">
        <v>0</v>
      </c>
      <c r="X691">
        <v>162.69999999999999</v>
      </c>
      <c r="Y691">
        <v>395</v>
      </c>
      <c r="Z691" s="27">
        <f t="shared" si="10"/>
        <v>557.70000000000005</v>
      </c>
    </row>
    <row r="692" spans="1:26" hidden="1">
      <c r="A692" t="s">
        <v>3155</v>
      </c>
      <c r="B692" t="s">
        <v>2665</v>
      </c>
      <c r="C692" t="s">
        <v>339</v>
      </c>
      <c r="D692" t="s">
        <v>265</v>
      </c>
      <c r="E692" t="s">
        <v>54</v>
      </c>
      <c r="F692">
        <v>12151797</v>
      </c>
      <c r="G692" s="111">
        <v>44980</v>
      </c>
      <c r="H692" t="s">
        <v>2673</v>
      </c>
      <c r="I692" t="s">
        <v>255</v>
      </c>
      <c r="J692" t="s">
        <v>249</v>
      </c>
      <c r="K692" t="s">
        <v>268</v>
      </c>
      <c r="L692" t="s">
        <v>251</v>
      </c>
      <c r="M692" t="s">
        <v>3154</v>
      </c>
      <c r="N692" t="s">
        <v>3154</v>
      </c>
      <c r="O692" s="111">
        <v>44980</v>
      </c>
      <c r="P692" t="s">
        <v>252</v>
      </c>
      <c r="Q692" t="s">
        <v>253</v>
      </c>
      <c r="R692" s="111">
        <v>44981</v>
      </c>
      <c r="S692" t="s">
        <v>254</v>
      </c>
      <c r="T692" t="s">
        <v>254</v>
      </c>
      <c r="U692" t="s">
        <v>254</v>
      </c>
      <c r="V692" t="s">
        <v>254</v>
      </c>
      <c r="W692">
        <v>0</v>
      </c>
      <c r="X692">
        <v>2828.16</v>
      </c>
      <c r="Y692">
        <v>25889.34</v>
      </c>
      <c r="Z692" s="27">
        <f t="shared" si="10"/>
        <v>28717.5</v>
      </c>
    </row>
    <row r="693" spans="1:26">
      <c r="A693" t="s">
        <v>3155</v>
      </c>
      <c r="B693" t="s">
        <v>2665</v>
      </c>
      <c r="C693" t="s">
        <v>339</v>
      </c>
      <c r="D693" t="s">
        <v>265</v>
      </c>
      <c r="E693" t="s">
        <v>54</v>
      </c>
      <c r="F693">
        <v>12274231</v>
      </c>
      <c r="G693" s="111">
        <v>45009</v>
      </c>
      <c r="H693" t="s">
        <v>3386</v>
      </c>
      <c r="I693" t="s">
        <v>271</v>
      </c>
      <c r="J693" t="s">
        <v>249</v>
      </c>
      <c r="K693" t="s">
        <v>250</v>
      </c>
      <c r="L693" t="s">
        <v>251</v>
      </c>
      <c r="M693" t="s">
        <v>3154</v>
      </c>
      <c r="N693" t="s">
        <v>3154</v>
      </c>
      <c r="O693" s="111">
        <v>45009</v>
      </c>
      <c r="P693" t="s">
        <v>252</v>
      </c>
      <c r="Q693" t="s">
        <v>253</v>
      </c>
      <c r="R693" s="111">
        <v>45012</v>
      </c>
      <c r="S693" t="s">
        <v>254</v>
      </c>
      <c r="T693" t="s">
        <v>254</v>
      </c>
      <c r="U693" t="s">
        <v>254</v>
      </c>
      <c r="V693" t="s">
        <v>254</v>
      </c>
      <c r="W693">
        <v>0</v>
      </c>
      <c r="X693">
        <v>0</v>
      </c>
      <c r="Y693">
        <v>1507.68</v>
      </c>
      <c r="Z693" s="27">
        <f t="shared" si="10"/>
        <v>1507.68</v>
      </c>
    </row>
    <row r="694" spans="1:26">
      <c r="A694" t="s">
        <v>3155</v>
      </c>
      <c r="B694" t="s">
        <v>2665</v>
      </c>
      <c r="C694" t="s">
        <v>339</v>
      </c>
      <c r="D694" t="s">
        <v>408</v>
      </c>
      <c r="E694" t="s">
        <v>54</v>
      </c>
      <c r="F694">
        <v>12185468</v>
      </c>
      <c r="G694" s="111">
        <v>44987</v>
      </c>
      <c r="H694" t="s">
        <v>3387</v>
      </c>
      <c r="I694" t="s">
        <v>255</v>
      </c>
      <c r="J694" t="s">
        <v>249</v>
      </c>
      <c r="K694" t="s">
        <v>250</v>
      </c>
      <c r="L694" t="s">
        <v>251</v>
      </c>
      <c r="M694" t="s">
        <v>3154</v>
      </c>
      <c r="N694" t="s">
        <v>3154</v>
      </c>
      <c r="O694" s="111">
        <v>44988</v>
      </c>
      <c r="P694" t="s">
        <v>252</v>
      </c>
      <c r="Q694" t="s">
        <v>253</v>
      </c>
      <c r="R694" s="111">
        <v>45015</v>
      </c>
      <c r="S694" t="s">
        <v>254</v>
      </c>
      <c r="T694" t="s">
        <v>254</v>
      </c>
      <c r="U694" t="s">
        <v>254</v>
      </c>
      <c r="V694" t="s">
        <v>254</v>
      </c>
      <c r="W694">
        <v>0</v>
      </c>
      <c r="X694">
        <v>0</v>
      </c>
      <c r="Y694">
        <v>239.5</v>
      </c>
      <c r="Z694" s="27">
        <f t="shared" si="10"/>
        <v>239.5</v>
      </c>
    </row>
    <row r="695" spans="1:26">
      <c r="A695" t="s">
        <v>3155</v>
      </c>
      <c r="B695" t="s">
        <v>2665</v>
      </c>
      <c r="C695" t="s">
        <v>339</v>
      </c>
      <c r="D695" t="s">
        <v>408</v>
      </c>
      <c r="E695" t="s">
        <v>54</v>
      </c>
      <c r="F695">
        <v>12197029</v>
      </c>
      <c r="G695" s="111">
        <v>44988</v>
      </c>
      <c r="H695" t="s">
        <v>3388</v>
      </c>
      <c r="I695" t="s">
        <v>255</v>
      </c>
      <c r="J695" t="s">
        <v>249</v>
      </c>
      <c r="K695" t="s">
        <v>250</v>
      </c>
      <c r="L695" t="s">
        <v>251</v>
      </c>
      <c r="M695" t="s">
        <v>3154</v>
      </c>
      <c r="N695" t="s">
        <v>3154</v>
      </c>
      <c r="O695" s="111">
        <v>44988</v>
      </c>
      <c r="P695" t="s">
        <v>252</v>
      </c>
      <c r="Q695" t="s">
        <v>253</v>
      </c>
      <c r="R695">
        <v>44991</v>
      </c>
      <c r="S695" t="s">
        <v>254</v>
      </c>
      <c r="T695" t="s">
        <v>254</v>
      </c>
      <c r="U695" t="s">
        <v>254</v>
      </c>
      <c r="V695" t="s">
        <v>254</v>
      </c>
      <c r="W695">
        <v>0</v>
      </c>
      <c r="X695">
        <v>0</v>
      </c>
      <c r="Y695">
        <v>10798.27</v>
      </c>
      <c r="Z695" s="27">
        <f t="shared" si="10"/>
        <v>10798.27</v>
      </c>
    </row>
    <row r="696" spans="1:26">
      <c r="A696" t="s">
        <v>3155</v>
      </c>
      <c r="B696" t="s">
        <v>2665</v>
      </c>
      <c r="C696" t="s">
        <v>339</v>
      </c>
      <c r="D696" t="s">
        <v>408</v>
      </c>
      <c r="E696" t="s">
        <v>54</v>
      </c>
      <c r="F696">
        <v>12223614</v>
      </c>
      <c r="G696" s="111">
        <v>44996</v>
      </c>
      <c r="H696" t="s">
        <v>3389</v>
      </c>
      <c r="I696" t="s">
        <v>255</v>
      </c>
      <c r="J696" t="s">
        <v>249</v>
      </c>
      <c r="K696" t="s">
        <v>250</v>
      </c>
      <c r="L696" t="s">
        <v>251</v>
      </c>
      <c r="M696" t="s">
        <v>3154</v>
      </c>
      <c r="N696" t="s">
        <v>3154</v>
      </c>
      <c r="O696" s="111">
        <v>44996</v>
      </c>
      <c r="P696" t="s">
        <v>252</v>
      </c>
      <c r="Q696" t="s">
        <v>253</v>
      </c>
      <c r="R696" s="111">
        <v>44998</v>
      </c>
      <c r="S696" t="s">
        <v>254</v>
      </c>
      <c r="T696" t="s">
        <v>254</v>
      </c>
      <c r="U696" t="s">
        <v>254</v>
      </c>
      <c r="V696" t="s">
        <v>254</v>
      </c>
      <c r="W696">
        <v>0</v>
      </c>
      <c r="X696">
        <v>0</v>
      </c>
      <c r="Y696">
        <v>50</v>
      </c>
      <c r="Z696" s="27">
        <f t="shared" si="10"/>
        <v>50</v>
      </c>
    </row>
    <row r="697" spans="1:26">
      <c r="A697" t="s">
        <v>3155</v>
      </c>
      <c r="B697" t="s">
        <v>2665</v>
      </c>
      <c r="C697" t="s">
        <v>339</v>
      </c>
      <c r="D697" t="s">
        <v>408</v>
      </c>
      <c r="E697" t="s">
        <v>54</v>
      </c>
      <c r="F697">
        <v>12306189</v>
      </c>
      <c r="G697" s="111">
        <v>45015</v>
      </c>
      <c r="H697" t="s">
        <v>3390</v>
      </c>
      <c r="I697" t="s">
        <v>248</v>
      </c>
      <c r="J697" t="s">
        <v>249</v>
      </c>
      <c r="K697" t="s">
        <v>268</v>
      </c>
      <c r="L697" t="s">
        <v>251</v>
      </c>
      <c r="M697" t="s">
        <v>3154</v>
      </c>
      <c r="N697" t="s">
        <v>3154</v>
      </c>
      <c r="O697" s="111">
        <v>45015</v>
      </c>
      <c r="P697" t="s">
        <v>252</v>
      </c>
      <c r="Q697" t="s">
        <v>257</v>
      </c>
      <c r="R697" s="111"/>
      <c r="S697" t="s">
        <v>254</v>
      </c>
      <c r="T697" t="s">
        <v>254</v>
      </c>
      <c r="U697" t="s">
        <v>254</v>
      </c>
      <c r="V697" t="s">
        <v>254</v>
      </c>
      <c r="W697">
        <v>0</v>
      </c>
      <c r="X697">
        <v>0</v>
      </c>
      <c r="Y697">
        <v>0</v>
      </c>
      <c r="Z697" s="27">
        <f t="shared" si="10"/>
        <v>0</v>
      </c>
    </row>
    <row r="698" spans="1:26" hidden="1">
      <c r="A698" t="s">
        <v>3155</v>
      </c>
      <c r="B698" t="s">
        <v>2674</v>
      </c>
      <c r="C698" t="s">
        <v>1135</v>
      </c>
      <c r="D698" t="s">
        <v>264</v>
      </c>
      <c r="E698" t="s">
        <v>54</v>
      </c>
      <c r="F698">
        <v>4462183</v>
      </c>
      <c r="G698" s="111">
        <v>44928</v>
      </c>
      <c r="H698" t="s">
        <v>1768</v>
      </c>
      <c r="I698" t="s">
        <v>255</v>
      </c>
      <c r="J698" t="s">
        <v>249</v>
      </c>
      <c r="K698" t="s">
        <v>250</v>
      </c>
      <c r="L698" t="s">
        <v>251</v>
      </c>
      <c r="M698" t="s">
        <v>3154</v>
      </c>
      <c r="N698" t="s">
        <v>3154</v>
      </c>
      <c r="O698" s="111">
        <v>44928</v>
      </c>
      <c r="P698" t="s">
        <v>252</v>
      </c>
      <c r="Q698" t="s">
        <v>282</v>
      </c>
      <c r="R698" s="111">
        <v>44929</v>
      </c>
      <c r="S698" t="s">
        <v>254</v>
      </c>
      <c r="T698" t="s">
        <v>254</v>
      </c>
      <c r="U698" t="s">
        <v>254</v>
      </c>
      <c r="V698" t="s">
        <v>254</v>
      </c>
      <c r="W698">
        <v>0</v>
      </c>
      <c r="X698">
        <v>0</v>
      </c>
      <c r="Y698">
        <v>0</v>
      </c>
      <c r="Z698" s="27">
        <f t="shared" si="10"/>
        <v>0</v>
      </c>
    </row>
    <row r="699" spans="1:26" hidden="1">
      <c r="A699" t="s">
        <v>3155</v>
      </c>
      <c r="B699" t="s">
        <v>2674</v>
      </c>
      <c r="C699" t="s">
        <v>1135</v>
      </c>
      <c r="D699" t="s">
        <v>264</v>
      </c>
      <c r="E699" t="s">
        <v>54</v>
      </c>
      <c r="F699">
        <v>12136416</v>
      </c>
      <c r="G699" s="111">
        <v>44973</v>
      </c>
      <c r="H699" t="s">
        <v>2675</v>
      </c>
      <c r="I699" t="s">
        <v>256</v>
      </c>
      <c r="J699" t="s">
        <v>249</v>
      </c>
      <c r="K699" t="s">
        <v>268</v>
      </c>
      <c r="L699" t="s">
        <v>251</v>
      </c>
      <c r="M699" t="s">
        <v>3154</v>
      </c>
      <c r="N699" t="s">
        <v>3154</v>
      </c>
      <c r="O699" s="111">
        <v>44973</v>
      </c>
      <c r="P699" t="s">
        <v>252</v>
      </c>
      <c r="Q699" t="s">
        <v>253</v>
      </c>
      <c r="R699" s="111">
        <v>44974</v>
      </c>
      <c r="S699" t="s">
        <v>254</v>
      </c>
      <c r="T699" t="s">
        <v>254</v>
      </c>
      <c r="U699" t="s">
        <v>254</v>
      </c>
      <c r="V699" t="s">
        <v>254</v>
      </c>
      <c r="W699">
        <v>0</v>
      </c>
      <c r="X699">
        <v>47</v>
      </c>
      <c r="Y699">
        <v>831.5</v>
      </c>
      <c r="Z699" s="27">
        <f t="shared" si="10"/>
        <v>878.5</v>
      </c>
    </row>
    <row r="700" spans="1:26">
      <c r="A700" t="s">
        <v>3155</v>
      </c>
      <c r="B700" t="s">
        <v>2674</v>
      </c>
      <c r="C700" t="s">
        <v>1135</v>
      </c>
      <c r="D700" t="s">
        <v>264</v>
      </c>
      <c r="E700" t="s">
        <v>54</v>
      </c>
      <c r="F700">
        <v>12231521</v>
      </c>
      <c r="G700" s="111">
        <v>44999</v>
      </c>
      <c r="H700" t="s">
        <v>3391</v>
      </c>
      <c r="I700" t="s">
        <v>255</v>
      </c>
      <c r="J700" t="s">
        <v>249</v>
      </c>
      <c r="K700" t="s">
        <v>250</v>
      </c>
      <c r="L700" t="s">
        <v>251</v>
      </c>
      <c r="M700" t="s">
        <v>3154</v>
      </c>
      <c r="N700" t="s">
        <v>3154</v>
      </c>
      <c r="O700" s="111">
        <v>44999</v>
      </c>
      <c r="P700" t="s">
        <v>252</v>
      </c>
      <c r="Q700" t="s">
        <v>253</v>
      </c>
      <c r="R700" s="111">
        <v>45000</v>
      </c>
      <c r="S700" t="s">
        <v>254</v>
      </c>
      <c r="T700" t="s">
        <v>254</v>
      </c>
      <c r="U700" t="s">
        <v>254</v>
      </c>
      <c r="V700" t="s">
        <v>254</v>
      </c>
      <c r="W700">
        <v>0</v>
      </c>
      <c r="X700">
        <v>0</v>
      </c>
      <c r="Y700">
        <v>2638.99</v>
      </c>
      <c r="Z700" s="27">
        <f t="shared" si="10"/>
        <v>2638.99</v>
      </c>
    </row>
    <row r="701" spans="1:26">
      <c r="A701" t="s">
        <v>3155</v>
      </c>
      <c r="B701" t="s">
        <v>2674</v>
      </c>
      <c r="C701" t="s">
        <v>1135</v>
      </c>
      <c r="D701" t="s">
        <v>264</v>
      </c>
      <c r="E701" t="s">
        <v>54</v>
      </c>
      <c r="F701">
        <v>12237882</v>
      </c>
      <c r="G701" s="111">
        <v>45000</v>
      </c>
      <c r="H701" t="s">
        <v>3392</v>
      </c>
      <c r="I701" t="s">
        <v>255</v>
      </c>
      <c r="J701" t="s">
        <v>249</v>
      </c>
      <c r="K701" t="s">
        <v>250</v>
      </c>
      <c r="L701" t="s">
        <v>251</v>
      </c>
      <c r="M701" t="s">
        <v>3154</v>
      </c>
      <c r="N701" t="s">
        <v>3154</v>
      </c>
      <c r="O701" s="111">
        <v>45000</v>
      </c>
      <c r="P701" t="s">
        <v>252</v>
      </c>
      <c r="Q701" t="s">
        <v>253</v>
      </c>
      <c r="R701" s="111">
        <v>45001</v>
      </c>
      <c r="S701" t="s">
        <v>254</v>
      </c>
      <c r="T701" t="s">
        <v>254</v>
      </c>
      <c r="U701" t="s">
        <v>254</v>
      </c>
      <c r="V701" t="s">
        <v>254</v>
      </c>
      <c r="W701">
        <v>0</v>
      </c>
      <c r="X701">
        <v>0</v>
      </c>
      <c r="Y701">
        <v>1363</v>
      </c>
      <c r="Z701" s="27">
        <f t="shared" si="10"/>
        <v>1363</v>
      </c>
    </row>
    <row r="702" spans="1:26" hidden="1">
      <c r="A702" t="s">
        <v>3155</v>
      </c>
      <c r="B702" t="s">
        <v>2674</v>
      </c>
      <c r="C702" t="s">
        <v>1135</v>
      </c>
      <c r="D702" t="s">
        <v>53</v>
      </c>
      <c r="E702" t="s">
        <v>54</v>
      </c>
      <c r="F702">
        <v>66882</v>
      </c>
      <c r="G702" s="111">
        <v>44980</v>
      </c>
      <c r="H702" t="s">
        <v>2676</v>
      </c>
      <c r="I702" t="s">
        <v>255</v>
      </c>
      <c r="J702" t="s">
        <v>249</v>
      </c>
      <c r="K702" t="s">
        <v>832</v>
      </c>
      <c r="L702" t="s">
        <v>251</v>
      </c>
      <c r="M702" t="s">
        <v>3154</v>
      </c>
      <c r="N702" t="s">
        <v>3154</v>
      </c>
      <c r="O702" s="111">
        <v>44980</v>
      </c>
      <c r="P702" t="s">
        <v>252</v>
      </c>
      <c r="Q702" t="s">
        <v>253</v>
      </c>
      <c r="R702" s="111">
        <v>44981</v>
      </c>
      <c r="S702" t="s">
        <v>254</v>
      </c>
      <c r="T702" t="s">
        <v>254</v>
      </c>
      <c r="U702" t="s">
        <v>254</v>
      </c>
      <c r="V702" t="s">
        <v>254</v>
      </c>
      <c r="W702">
        <v>0</v>
      </c>
      <c r="X702">
        <v>237.3</v>
      </c>
      <c r="Y702">
        <v>6713.58</v>
      </c>
      <c r="Z702" s="27">
        <f t="shared" si="10"/>
        <v>6950.88</v>
      </c>
    </row>
    <row r="703" spans="1:26" hidden="1">
      <c r="A703" t="s">
        <v>3155</v>
      </c>
      <c r="B703" t="s">
        <v>2674</v>
      </c>
      <c r="C703" t="s">
        <v>1135</v>
      </c>
      <c r="D703" t="s">
        <v>53</v>
      </c>
      <c r="E703" t="s">
        <v>54</v>
      </c>
      <c r="F703">
        <v>8743197</v>
      </c>
      <c r="G703" s="111">
        <v>44973</v>
      </c>
      <c r="H703" t="s">
        <v>2677</v>
      </c>
      <c r="I703" t="s">
        <v>255</v>
      </c>
      <c r="J703" t="s">
        <v>249</v>
      </c>
      <c r="K703" t="s">
        <v>250</v>
      </c>
      <c r="L703" t="s">
        <v>251</v>
      </c>
      <c r="M703" t="s">
        <v>3154</v>
      </c>
      <c r="N703" t="s">
        <v>3154</v>
      </c>
      <c r="O703" s="111">
        <v>44973</v>
      </c>
      <c r="P703" t="s">
        <v>252</v>
      </c>
      <c r="Q703" t="s">
        <v>282</v>
      </c>
      <c r="R703" s="111"/>
      <c r="S703" t="s">
        <v>254</v>
      </c>
      <c r="T703" t="s">
        <v>254</v>
      </c>
      <c r="U703" t="s">
        <v>254</v>
      </c>
      <c r="V703" t="s">
        <v>254</v>
      </c>
      <c r="W703">
        <v>0</v>
      </c>
      <c r="X703">
        <v>0</v>
      </c>
      <c r="Y703">
        <v>0</v>
      </c>
      <c r="Z703" s="27">
        <f t="shared" si="10"/>
        <v>0</v>
      </c>
    </row>
    <row r="704" spans="1:26" hidden="1">
      <c r="A704" t="s">
        <v>3155</v>
      </c>
      <c r="B704" t="s">
        <v>2674</v>
      </c>
      <c r="C704" t="s">
        <v>1135</v>
      </c>
      <c r="D704" t="s">
        <v>53</v>
      </c>
      <c r="E704" t="s">
        <v>54</v>
      </c>
      <c r="F704">
        <v>11918177</v>
      </c>
      <c r="G704" s="111">
        <v>44985</v>
      </c>
      <c r="H704" t="s">
        <v>2678</v>
      </c>
      <c r="I704" t="s">
        <v>248</v>
      </c>
      <c r="J704" t="s">
        <v>249</v>
      </c>
      <c r="K704" t="s">
        <v>250</v>
      </c>
      <c r="L704" t="s">
        <v>251</v>
      </c>
      <c r="M704" t="s">
        <v>3154</v>
      </c>
      <c r="N704" t="s">
        <v>3154</v>
      </c>
      <c r="O704" s="111">
        <v>44985</v>
      </c>
      <c r="P704" t="s">
        <v>252</v>
      </c>
      <c r="Q704" t="s">
        <v>282</v>
      </c>
      <c r="R704" s="111"/>
      <c r="S704" t="s">
        <v>254</v>
      </c>
      <c r="T704" t="s">
        <v>254</v>
      </c>
      <c r="U704" t="s">
        <v>254</v>
      </c>
      <c r="V704" t="s">
        <v>254</v>
      </c>
      <c r="W704">
        <v>0</v>
      </c>
      <c r="X704">
        <v>0</v>
      </c>
      <c r="Y704">
        <v>0</v>
      </c>
      <c r="Z704" s="27">
        <f t="shared" si="10"/>
        <v>0</v>
      </c>
    </row>
    <row r="705" spans="1:26" hidden="1">
      <c r="A705" t="s">
        <v>3155</v>
      </c>
      <c r="B705" t="s">
        <v>2674</v>
      </c>
      <c r="C705" t="s">
        <v>1135</v>
      </c>
      <c r="D705" t="s">
        <v>53</v>
      </c>
      <c r="E705" t="s">
        <v>54</v>
      </c>
      <c r="F705">
        <v>11986515</v>
      </c>
      <c r="G705" s="111">
        <v>44936</v>
      </c>
      <c r="H705" t="s">
        <v>1771</v>
      </c>
      <c r="I705" t="s">
        <v>255</v>
      </c>
      <c r="J705" t="s">
        <v>249</v>
      </c>
      <c r="K705" t="s">
        <v>250</v>
      </c>
      <c r="L705" t="s">
        <v>251</v>
      </c>
      <c r="M705" t="s">
        <v>3154</v>
      </c>
      <c r="N705" t="s">
        <v>3154</v>
      </c>
      <c r="O705" s="111">
        <v>44936</v>
      </c>
      <c r="P705" t="s">
        <v>252</v>
      </c>
      <c r="Q705" t="s">
        <v>253</v>
      </c>
      <c r="R705" s="111">
        <v>44937</v>
      </c>
      <c r="S705" t="s">
        <v>254</v>
      </c>
      <c r="T705" t="s">
        <v>254</v>
      </c>
      <c r="U705" t="s">
        <v>254</v>
      </c>
      <c r="V705" t="s">
        <v>254</v>
      </c>
      <c r="W705">
        <v>6094.46</v>
      </c>
      <c r="X705">
        <v>9934.2999999999993</v>
      </c>
      <c r="Y705">
        <v>24243.8</v>
      </c>
      <c r="Z705" s="27">
        <f t="shared" si="10"/>
        <v>40272.559999999998</v>
      </c>
    </row>
    <row r="706" spans="1:26" hidden="1">
      <c r="A706" t="s">
        <v>3155</v>
      </c>
      <c r="B706" t="s">
        <v>2674</v>
      </c>
      <c r="C706" t="s">
        <v>1135</v>
      </c>
      <c r="D706" t="s">
        <v>53</v>
      </c>
      <c r="E706" t="s">
        <v>54</v>
      </c>
      <c r="F706">
        <v>12043224</v>
      </c>
      <c r="G706" s="111">
        <v>44952</v>
      </c>
      <c r="H706" t="s">
        <v>1772</v>
      </c>
      <c r="I706" t="s">
        <v>255</v>
      </c>
      <c r="J706" t="s">
        <v>249</v>
      </c>
      <c r="K706" t="s">
        <v>250</v>
      </c>
      <c r="L706" t="s">
        <v>251</v>
      </c>
      <c r="M706" t="s">
        <v>3154</v>
      </c>
      <c r="N706" t="s">
        <v>3154</v>
      </c>
      <c r="O706" s="111">
        <v>44952</v>
      </c>
      <c r="P706" t="s">
        <v>252</v>
      </c>
      <c r="Q706" t="s">
        <v>253</v>
      </c>
      <c r="R706" s="111">
        <v>44953</v>
      </c>
      <c r="S706" t="s">
        <v>254</v>
      </c>
      <c r="T706" t="s">
        <v>254</v>
      </c>
      <c r="U706" t="s">
        <v>254</v>
      </c>
      <c r="V706" t="s">
        <v>254</v>
      </c>
      <c r="W706">
        <v>42.5</v>
      </c>
      <c r="X706">
        <v>0</v>
      </c>
      <c r="Y706">
        <v>1205</v>
      </c>
      <c r="Z706" s="27">
        <f t="shared" si="10"/>
        <v>1247.5</v>
      </c>
    </row>
    <row r="707" spans="1:26" hidden="1">
      <c r="A707" t="s">
        <v>3155</v>
      </c>
      <c r="B707" t="s">
        <v>2674</v>
      </c>
      <c r="C707" t="s">
        <v>1135</v>
      </c>
      <c r="D707" t="s">
        <v>53</v>
      </c>
      <c r="E707" t="s">
        <v>54</v>
      </c>
      <c r="F707">
        <v>12059004</v>
      </c>
      <c r="G707" s="111">
        <v>44957</v>
      </c>
      <c r="H707" t="s">
        <v>1773</v>
      </c>
      <c r="I707" t="s">
        <v>255</v>
      </c>
      <c r="J707" t="s">
        <v>249</v>
      </c>
      <c r="K707" t="s">
        <v>331</v>
      </c>
      <c r="L707" t="s">
        <v>251</v>
      </c>
      <c r="M707" t="s">
        <v>3154</v>
      </c>
      <c r="N707" t="s">
        <v>3154</v>
      </c>
      <c r="O707" s="111">
        <v>44957</v>
      </c>
      <c r="P707" t="s">
        <v>252</v>
      </c>
      <c r="Q707" t="s">
        <v>253</v>
      </c>
      <c r="R707" s="111">
        <v>44959</v>
      </c>
      <c r="S707" t="s">
        <v>254</v>
      </c>
      <c r="T707" t="s">
        <v>254</v>
      </c>
      <c r="U707" t="s">
        <v>254</v>
      </c>
      <c r="V707" t="s">
        <v>254</v>
      </c>
      <c r="W707">
        <v>0</v>
      </c>
      <c r="X707">
        <v>0</v>
      </c>
      <c r="Y707">
        <v>19125</v>
      </c>
      <c r="Z707" s="27">
        <f t="shared" ref="Z707:Z770" si="11">SUM(W707:Y707)</f>
        <v>19125</v>
      </c>
    </row>
    <row r="708" spans="1:26" hidden="1">
      <c r="A708" t="s">
        <v>3155</v>
      </c>
      <c r="B708" t="s">
        <v>2674</v>
      </c>
      <c r="C708" t="s">
        <v>1135</v>
      </c>
      <c r="D708" t="s">
        <v>53</v>
      </c>
      <c r="E708" t="s">
        <v>54</v>
      </c>
      <c r="F708">
        <v>12098032</v>
      </c>
      <c r="G708" s="111">
        <v>44963</v>
      </c>
      <c r="H708" t="s">
        <v>2679</v>
      </c>
      <c r="I708" t="s">
        <v>255</v>
      </c>
      <c r="J708" t="s">
        <v>249</v>
      </c>
      <c r="K708" t="s">
        <v>250</v>
      </c>
      <c r="L708" t="s">
        <v>251</v>
      </c>
      <c r="M708" t="s">
        <v>3154</v>
      </c>
      <c r="N708" t="s">
        <v>3154</v>
      </c>
      <c r="O708" s="111">
        <v>44964</v>
      </c>
      <c r="P708" t="s">
        <v>252</v>
      </c>
      <c r="Q708" t="s">
        <v>253</v>
      </c>
      <c r="R708" s="111">
        <v>44965</v>
      </c>
      <c r="S708" t="s">
        <v>254</v>
      </c>
      <c r="T708" t="s">
        <v>254</v>
      </c>
      <c r="U708" t="s">
        <v>254</v>
      </c>
      <c r="V708" t="s">
        <v>254</v>
      </c>
      <c r="W708">
        <v>0</v>
      </c>
      <c r="X708">
        <v>4568.6099999999997</v>
      </c>
      <c r="Y708">
        <v>8242.4699999999993</v>
      </c>
      <c r="Z708" s="27">
        <f t="shared" si="11"/>
        <v>12811.079999999998</v>
      </c>
    </row>
    <row r="709" spans="1:26" hidden="1">
      <c r="A709" t="s">
        <v>3155</v>
      </c>
      <c r="B709" t="s">
        <v>2674</v>
      </c>
      <c r="C709" t="s">
        <v>1135</v>
      </c>
      <c r="D709" t="s">
        <v>53</v>
      </c>
      <c r="E709" t="s">
        <v>54</v>
      </c>
      <c r="F709">
        <v>12115268</v>
      </c>
      <c r="G709" s="111">
        <v>44967</v>
      </c>
      <c r="H709" t="s">
        <v>2680</v>
      </c>
      <c r="I709" t="s">
        <v>248</v>
      </c>
      <c r="J709" t="s">
        <v>259</v>
      </c>
      <c r="K709" t="s">
        <v>250</v>
      </c>
      <c r="L709" t="s">
        <v>251</v>
      </c>
      <c r="M709" t="s">
        <v>3154</v>
      </c>
      <c r="N709" t="s">
        <v>3154</v>
      </c>
      <c r="O709" s="111">
        <v>44967</v>
      </c>
      <c r="P709" t="s">
        <v>252</v>
      </c>
      <c r="Q709" t="s">
        <v>282</v>
      </c>
      <c r="R709" s="111">
        <v>44970</v>
      </c>
      <c r="S709" t="s">
        <v>254</v>
      </c>
      <c r="T709" t="s">
        <v>254</v>
      </c>
      <c r="U709" t="s">
        <v>254</v>
      </c>
      <c r="V709" t="s">
        <v>254</v>
      </c>
      <c r="W709">
        <v>0</v>
      </c>
      <c r="X709">
        <v>175.75</v>
      </c>
      <c r="Y709">
        <v>0</v>
      </c>
      <c r="Z709" s="27">
        <f t="shared" si="11"/>
        <v>175.75</v>
      </c>
    </row>
    <row r="710" spans="1:26" hidden="1">
      <c r="A710" t="s">
        <v>3155</v>
      </c>
      <c r="B710" t="s">
        <v>2674</v>
      </c>
      <c r="C710" t="s">
        <v>1135</v>
      </c>
      <c r="D710" t="s">
        <v>53</v>
      </c>
      <c r="E710" t="s">
        <v>54</v>
      </c>
      <c r="F710">
        <v>12126891</v>
      </c>
      <c r="G710" s="111">
        <v>44971</v>
      </c>
      <c r="H710" t="s">
        <v>2681</v>
      </c>
      <c r="I710" t="s">
        <v>260</v>
      </c>
      <c r="J710" t="s">
        <v>3154</v>
      </c>
      <c r="K710" t="s">
        <v>3154</v>
      </c>
      <c r="L710" t="s">
        <v>251</v>
      </c>
      <c r="M710" t="s">
        <v>3154</v>
      </c>
      <c r="N710" t="s">
        <v>3154</v>
      </c>
      <c r="O710" s="111">
        <v>44971</v>
      </c>
      <c r="P710" t="s">
        <v>252</v>
      </c>
      <c r="Q710" t="s">
        <v>263</v>
      </c>
      <c r="R710" s="111">
        <v>44992</v>
      </c>
      <c r="S710" t="s">
        <v>254</v>
      </c>
      <c r="T710" t="s">
        <v>254</v>
      </c>
      <c r="U710" t="s">
        <v>254</v>
      </c>
      <c r="V710" t="s">
        <v>254</v>
      </c>
      <c r="W710">
        <v>0</v>
      </c>
      <c r="X710">
        <v>0</v>
      </c>
      <c r="Y710">
        <v>0</v>
      </c>
      <c r="Z710" s="27">
        <f t="shared" si="11"/>
        <v>0</v>
      </c>
    </row>
    <row r="711" spans="1:26" hidden="1">
      <c r="A711" t="s">
        <v>3155</v>
      </c>
      <c r="B711" t="s">
        <v>2674</v>
      </c>
      <c r="C711" t="s">
        <v>1135</v>
      </c>
      <c r="D711" t="s">
        <v>53</v>
      </c>
      <c r="E711" t="s">
        <v>54</v>
      </c>
      <c r="F711">
        <v>12148123</v>
      </c>
      <c r="G711" s="111">
        <v>44979</v>
      </c>
      <c r="H711" t="s">
        <v>2682</v>
      </c>
      <c r="I711" t="s">
        <v>255</v>
      </c>
      <c r="J711" t="s">
        <v>249</v>
      </c>
      <c r="K711" t="s">
        <v>250</v>
      </c>
      <c r="L711" t="s">
        <v>251</v>
      </c>
      <c r="M711" t="s">
        <v>3154</v>
      </c>
      <c r="N711" t="s">
        <v>3154</v>
      </c>
      <c r="O711" s="111">
        <v>44979</v>
      </c>
      <c r="P711" t="s">
        <v>252</v>
      </c>
      <c r="Q711" t="s">
        <v>253</v>
      </c>
      <c r="R711" s="111">
        <v>44980</v>
      </c>
      <c r="S711" t="s">
        <v>254</v>
      </c>
      <c r="T711" t="s">
        <v>254</v>
      </c>
      <c r="U711" t="s">
        <v>254</v>
      </c>
      <c r="V711" t="s">
        <v>254</v>
      </c>
      <c r="W711">
        <v>0</v>
      </c>
      <c r="X711">
        <v>1533.76</v>
      </c>
      <c r="Y711">
        <v>21856.82</v>
      </c>
      <c r="Z711" s="27">
        <f t="shared" si="11"/>
        <v>23390.579999999998</v>
      </c>
    </row>
    <row r="712" spans="1:26" hidden="1">
      <c r="A712" t="s">
        <v>3155</v>
      </c>
      <c r="B712" t="s">
        <v>2674</v>
      </c>
      <c r="C712" t="s">
        <v>1135</v>
      </c>
      <c r="D712" t="s">
        <v>53</v>
      </c>
      <c r="E712" t="s">
        <v>54</v>
      </c>
      <c r="F712">
        <v>12162329</v>
      </c>
      <c r="G712" s="111">
        <v>44984</v>
      </c>
      <c r="H712" t="s">
        <v>2683</v>
      </c>
      <c r="I712" t="s">
        <v>255</v>
      </c>
      <c r="J712" t="s">
        <v>249</v>
      </c>
      <c r="K712" t="s">
        <v>250</v>
      </c>
      <c r="L712" t="s">
        <v>251</v>
      </c>
      <c r="M712" t="s">
        <v>3154</v>
      </c>
      <c r="N712" t="s">
        <v>3154</v>
      </c>
      <c r="O712" s="111">
        <v>44984</v>
      </c>
      <c r="P712" t="s">
        <v>252</v>
      </c>
      <c r="Q712" t="s">
        <v>253</v>
      </c>
      <c r="R712" s="111">
        <v>44985</v>
      </c>
      <c r="S712" t="s">
        <v>254</v>
      </c>
      <c r="T712" t="s">
        <v>254</v>
      </c>
      <c r="U712" t="s">
        <v>254</v>
      </c>
      <c r="V712" t="s">
        <v>254</v>
      </c>
      <c r="W712">
        <v>0</v>
      </c>
      <c r="X712">
        <v>163</v>
      </c>
      <c r="Y712">
        <v>6972.35</v>
      </c>
      <c r="Z712" s="27">
        <f t="shared" si="11"/>
        <v>7135.35</v>
      </c>
    </row>
    <row r="713" spans="1:26">
      <c r="A713" t="s">
        <v>3155</v>
      </c>
      <c r="B713" t="s">
        <v>2674</v>
      </c>
      <c r="C713" t="s">
        <v>1135</v>
      </c>
      <c r="D713" t="s">
        <v>53</v>
      </c>
      <c r="E713" t="s">
        <v>54</v>
      </c>
      <c r="F713">
        <v>12211169</v>
      </c>
      <c r="G713" s="111">
        <v>44993</v>
      </c>
      <c r="H713" t="s">
        <v>3393</v>
      </c>
      <c r="I713" t="s">
        <v>255</v>
      </c>
      <c r="J713" t="s">
        <v>3154</v>
      </c>
      <c r="K713" t="s">
        <v>3154</v>
      </c>
      <c r="L713" t="s">
        <v>251</v>
      </c>
      <c r="M713" t="s">
        <v>3154</v>
      </c>
      <c r="N713" t="s">
        <v>3154</v>
      </c>
      <c r="O713" s="111">
        <v>44993</v>
      </c>
      <c r="P713" t="s">
        <v>252</v>
      </c>
      <c r="Q713" t="s">
        <v>263</v>
      </c>
      <c r="R713" s="111">
        <v>44994</v>
      </c>
      <c r="S713" t="s">
        <v>254</v>
      </c>
      <c r="T713" t="s">
        <v>254</v>
      </c>
      <c r="U713" t="s">
        <v>254</v>
      </c>
      <c r="V713" t="s">
        <v>254</v>
      </c>
      <c r="W713">
        <v>0</v>
      </c>
      <c r="X713">
        <v>0</v>
      </c>
      <c r="Y713">
        <v>0</v>
      </c>
      <c r="Z713" s="27">
        <f t="shared" si="11"/>
        <v>0</v>
      </c>
    </row>
    <row r="714" spans="1:26">
      <c r="A714" t="s">
        <v>3155</v>
      </c>
      <c r="B714" t="s">
        <v>2674</v>
      </c>
      <c r="C714" t="s">
        <v>1135</v>
      </c>
      <c r="D714" t="s">
        <v>53</v>
      </c>
      <c r="E714" t="s">
        <v>54</v>
      </c>
      <c r="F714">
        <v>12225526</v>
      </c>
      <c r="G714" s="111">
        <v>45000</v>
      </c>
      <c r="H714" t="s">
        <v>3394</v>
      </c>
      <c r="I714" t="s">
        <v>255</v>
      </c>
      <c r="J714" t="s">
        <v>249</v>
      </c>
      <c r="K714" t="s">
        <v>250</v>
      </c>
      <c r="L714" t="s">
        <v>251</v>
      </c>
      <c r="M714" t="s">
        <v>3154</v>
      </c>
      <c r="N714" t="s">
        <v>3154</v>
      </c>
      <c r="O714" s="111">
        <v>45000</v>
      </c>
      <c r="P714" t="s">
        <v>252</v>
      </c>
      <c r="Q714" t="s">
        <v>253</v>
      </c>
      <c r="R714" s="111">
        <v>45001</v>
      </c>
      <c r="S714" t="s">
        <v>254</v>
      </c>
      <c r="T714" t="s">
        <v>254</v>
      </c>
      <c r="U714" t="s">
        <v>254</v>
      </c>
      <c r="V714" t="s">
        <v>254</v>
      </c>
      <c r="W714">
        <v>0</v>
      </c>
      <c r="X714">
        <v>0</v>
      </c>
      <c r="Y714">
        <v>1942.5</v>
      </c>
      <c r="Z714" s="27">
        <f t="shared" si="11"/>
        <v>1942.5</v>
      </c>
    </row>
    <row r="715" spans="1:26">
      <c r="A715" t="s">
        <v>3155</v>
      </c>
      <c r="B715" t="s">
        <v>2674</v>
      </c>
      <c r="C715" t="s">
        <v>1135</v>
      </c>
      <c r="D715" t="s">
        <v>53</v>
      </c>
      <c r="E715" t="s">
        <v>54</v>
      </c>
      <c r="F715">
        <v>12277162</v>
      </c>
      <c r="G715" s="111">
        <v>45012</v>
      </c>
      <c r="H715" t="s">
        <v>3395</v>
      </c>
      <c r="I715" t="s">
        <v>248</v>
      </c>
      <c r="J715" t="s">
        <v>249</v>
      </c>
      <c r="K715" t="s">
        <v>250</v>
      </c>
      <c r="L715" t="s">
        <v>251</v>
      </c>
      <c r="M715" t="s">
        <v>3154</v>
      </c>
      <c r="N715" t="s">
        <v>3154</v>
      </c>
      <c r="O715" s="111">
        <v>45012</v>
      </c>
      <c r="P715" t="s">
        <v>252</v>
      </c>
      <c r="Q715" t="s">
        <v>253</v>
      </c>
      <c r="R715" s="111">
        <v>45013</v>
      </c>
      <c r="S715" t="s">
        <v>254</v>
      </c>
      <c r="T715" t="s">
        <v>254</v>
      </c>
      <c r="U715" t="s">
        <v>254</v>
      </c>
      <c r="V715" t="s">
        <v>254</v>
      </c>
      <c r="W715">
        <v>0</v>
      </c>
      <c r="X715">
        <v>0</v>
      </c>
      <c r="Y715">
        <v>2</v>
      </c>
      <c r="Z715" s="27">
        <f t="shared" si="11"/>
        <v>2</v>
      </c>
    </row>
    <row r="716" spans="1:26">
      <c r="A716" t="s">
        <v>3155</v>
      </c>
      <c r="B716" t="s">
        <v>2674</v>
      </c>
      <c r="C716" t="s">
        <v>1135</v>
      </c>
      <c r="D716" t="s">
        <v>53</v>
      </c>
      <c r="E716" t="s">
        <v>54</v>
      </c>
      <c r="F716">
        <v>12279258</v>
      </c>
      <c r="G716" s="111">
        <v>45013</v>
      </c>
      <c r="H716" t="s">
        <v>3396</v>
      </c>
      <c r="I716" t="s">
        <v>271</v>
      </c>
      <c r="J716" t="s">
        <v>249</v>
      </c>
      <c r="K716" t="s">
        <v>250</v>
      </c>
      <c r="L716" t="s">
        <v>251</v>
      </c>
      <c r="M716" t="s">
        <v>3154</v>
      </c>
      <c r="N716" t="s">
        <v>3154</v>
      </c>
      <c r="O716" s="111">
        <v>45013</v>
      </c>
      <c r="P716" t="s">
        <v>252</v>
      </c>
      <c r="Q716" t="s">
        <v>253</v>
      </c>
      <c r="R716" s="111">
        <v>45014</v>
      </c>
      <c r="S716" t="s">
        <v>254</v>
      </c>
      <c r="T716" t="s">
        <v>254</v>
      </c>
      <c r="U716" t="s">
        <v>254</v>
      </c>
      <c r="V716" t="s">
        <v>254</v>
      </c>
      <c r="W716">
        <v>0</v>
      </c>
      <c r="X716">
        <v>0</v>
      </c>
      <c r="Y716">
        <v>2</v>
      </c>
      <c r="Z716" s="27">
        <f t="shared" si="11"/>
        <v>2</v>
      </c>
    </row>
    <row r="717" spans="1:26" hidden="1">
      <c r="A717" t="s">
        <v>3155</v>
      </c>
      <c r="B717" t="s">
        <v>2674</v>
      </c>
      <c r="C717" t="s">
        <v>1135</v>
      </c>
      <c r="D717" t="s">
        <v>277</v>
      </c>
      <c r="E717" t="s">
        <v>54</v>
      </c>
      <c r="F717">
        <v>12067513</v>
      </c>
      <c r="G717" s="111">
        <v>44957</v>
      </c>
      <c r="H717" t="s">
        <v>1774</v>
      </c>
      <c r="I717" t="s">
        <v>255</v>
      </c>
      <c r="J717" t="s">
        <v>249</v>
      </c>
      <c r="K717" t="s">
        <v>250</v>
      </c>
      <c r="L717" t="s">
        <v>251</v>
      </c>
      <c r="M717" t="s">
        <v>3154</v>
      </c>
      <c r="N717" t="s">
        <v>3154</v>
      </c>
      <c r="O717" s="111">
        <v>44957</v>
      </c>
      <c r="P717" t="s">
        <v>252</v>
      </c>
      <c r="Q717" t="s">
        <v>253</v>
      </c>
      <c r="R717" s="111">
        <v>44967</v>
      </c>
      <c r="S717" t="s">
        <v>254</v>
      </c>
      <c r="T717" t="s">
        <v>254</v>
      </c>
      <c r="U717" t="s">
        <v>254</v>
      </c>
      <c r="V717" t="s">
        <v>254</v>
      </c>
      <c r="W717">
        <v>0</v>
      </c>
      <c r="X717">
        <v>967.6</v>
      </c>
      <c r="Y717">
        <v>2916.2</v>
      </c>
      <c r="Z717" s="27">
        <f t="shared" si="11"/>
        <v>3883.7999999999997</v>
      </c>
    </row>
    <row r="718" spans="1:26" hidden="1">
      <c r="A718" t="s">
        <v>3155</v>
      </c>
      <c r="B718" t="s">
        <v>2674</v>
      </c>
      <c r="C718" t="s">
        <v>1135</v>
      </c>
      <c r="D718" t="s">
        <v>1622</v>
      </c>
      <c r="E718" t="s">
        <v>54</v>
      </c>
      <c r="F718">
        <v>12048548</v>
      </c>
      <c r="G718" s="111">
        <v>44952</v>
      </c>
      <c r="H718" t="s">
        <v>1775</v>
      </c>
      <c r="I718" t="s">
        <v>255</v>
      </c>
      <c r="J718" t="s">
        <v>249</v>
      </c>
      <c r="K718" t="s">
        <v>250</v>
      </c>
      <c r="L718" t="s">
        <v>251</v>
      </c>
      <c r="M718" t="s">
        <v>3154</v>
      </c>
      <c r="N718" t="s">
        <v>3154</v>
      </c>
      <c r="O718" s="111">
        <v>44952</v>
      </c>
      <c r="P718" t="s">
        <v>252</v>
      </c>
      <c r="Q718" t="s">
        <v>253</v>
      </c>
      <c r="R718" s="111">
        <v>44953</v>
      </c>
      <c r="S718" t="s">
        <v>254</v>
      </c>
      <c r="T718" t="s">
        <v>254</v>
      </c>
      <c r="U718" t="s">
        <v>254</v>
      </c>
      <c r="V718" t="s">
        <v>254</v>
      </c>
      <c r="W718">
        <v>420.9</v>
      </c>
      <c r="X718">
        <v>1171.1199999999999</v>
      </c>
      <c r="Y718">
        <v>4307.04</v>
      </c>
      <c r="Z718" s="27">
        <f t="shared" si="11"/>
        <v>5899.0599999999995</v>
      </c>
    </row>
    <row r="719" spans="1:26" hidden="1">
      <c r="A719" t="s">
        <v>3155</v>
      </c>
      <c r="B719" t="s">
        <v>47</v>
      </c>
      <c r="C719" t="s">
        <v>48</v>
      </c>
      <c r="D719" t="s">
        <v>45</v>
      </c>
      <c r="E719" t="s">
        <v>46</v>
      </c>
      <c r="F719">
        <v>11973290</v>
      </c>
      <c r="G719" s="111">
        <v>44931</v>
      </c>
      <c r="H719" t="s">
        <v>1777</v>
      </c>
      <c r="I719" t="s">
        <v>255</v>
      </c>
      <c r="J719" t="s">
        <v>249</v>
      </c>
      <c r="K719" t="s">
        <v>250</v>
      </c>
      <c r="L719" t="s">
        <v>251</v>
      </c>
      <c r="M719" t="s">
        <v>3154</v>
      </c>
      <c r="N719" t="s">
        <v>3154</v>
      </c>
      <c r="O719" s="111">
        <v>44931</v>
      </c>
      <c r="P719" t="s">
        <v>252</v>
      </c>
      <c r="Q719" t="s">
        <v>282</v>
      </c>
      <c r="R719" s="111">
        <v>44935</v>
      </c>
      <c r="S719" t="s">
        <v>254</v>
      </c>
      <c r="T719" t="s">
        <v>254</v>
      </c>
      <c r="U719" t="s">
        <v>254</v>
      </c>
      <c r="V719" t="s">
        <v>254</v>
      </c>
      <c r="W719">
        <v>245.99</v>
      </c>
      <c r="X719">
        <v>12.5</v>
      </c>
      <c r="Y719">
        <v>0</v>
      </c>
      <c r="Z719" s="27">
        <f t="shared" si="11"/>
        <v>258.49</v>
      </c>
    </row>
    <row r="720" spans="1:26" hidden="1">
      <c r="A720" t="s">
        <v>3155</v>
      </c>
      <c r="B720" t="s">
        <v>47</v>
      </c>
      <c r="C720" t="s">
        <v>48</v>
      </c>
      <c r="D720" t="s">
        <v>1778</v>
      </c>
      <c r="E720" t="s">
        <v>46</v>
      </c>
      <c r="F720">
        <v>11969683</v>
      </c>
      <c r="G720" s="111">
        <v>44930</v>
      </c>
      <c r="H720" t="s">
        <v>1779</v>
      </c>
      <c r="I720" t="s">
        <v>255</v>
      </c>
      <c r="J720" t="s">
        <v>249</v>
      </c>
      <c r="K720" t="s">
        <v>250</v>
      </c>
      <c r="L720" t="s">
        <v>251</v>
      </c>
      <c r="M720" t="s">
        <v>3154</v>
      </c>
      <c r="N720" t="s">
        <v>3154</v>
      </c>
      <c r="O720" s="111">
        <v>44930</v>
      </c>
      <c r="P720" t="s">
        <v>252</v>
      </c>
      <c r="Q720" t="s">
        <v>253</v>
      </c>
      <c r="R720" s="111">
        <v>44935</v>
      </c>
      <c r="S720" t="s">
        <v>254</v>
      </c>
      <c r="T720" t="s">
        <v>254</v>
      </c>
      <c r="U720" t="s">
        <v>254</v>
      </c>
      <c r="V720" t="s">
        <v>254</v>
      </c>
      <c r="W720">
        <v>786.9</v>
      </c>
      <c r="X720">
        <v>1472.6</v>
      </c>
      <c r="Y720">
        <v>3271.9</v>
      </c>
      <c r="Z720" s="27">
        <f t="shared" si="11"/>
        <v>5531.4</v>
      </c>
    </row>
    <row r="721" spans="1:26" hidden="1">
      <c r="A721" t="s">
        <v>3155</v>
      </c>
      <c r="B721" t="s">
        <v>2432</v>
      </c>
      <c r="C721" t="s">
        <v>195</v>
      </c>
      <c r="D721" t="s">
        <v>247</v>
      </c>
      <c r="E721" t="s">
        <v>54</v>
      </c>
      <c r="F721">
        <v>7211690</v>
      </c>
      <c r="G721" s="111">
        <v>44967</v>
      </c>
      <c r="H721" t="s">
        <v>2684</v>
      </c>
      <c r="I721" t="s">
        <v>255</v>
      </c>
      <c r="J721" t="s">
        <v>3154</v>
      </c>
      <c r="K721" t="s">
        <v>3154</v>
      </c>
      <c r="L721" t="s">
        <v>251</v>
      </c>
      <c r="M721" t="s">
        <v>3154</v>
      </c>
      <c r="N721" t="s">
        <v>3154</v>
      </c>
      <c r="O721" s="111">
        <v>44970</v>
      </c>
      <c r="P721" t="s">
        <v>252</v>
      </c>
      <c r="Q721" t="s">
        <v>263</v>
      </c>
      <c r="R721" s="111">
        <v>44970</v>
      </c>
      <c r="S721" t="s">
        <v>254</v>
      </c>
      <c r="T721" t="s">
        <v>254</v>
      </c>
      <c r="U721" t="s">
        <v>254</v>
      </c>
      <c r="V721" t="s">
        <v>254</v>
      </c>
      <c r="W721">
        <v>0</v>
      </c>
      <c r="X721">
        <v>6566.5</v>
      </c>
      <c r="Y721">
        <v>0</v>
      </c>
      <c r="Z721" s="27">
        <f t="shared" si="11"/>
        <v>6566.5</v>
      </c>
    </row>
    <row r="722" spans="1:26" hidden="1">
      <c r="A722" t="s">
        <v>3155</v>
      </c>
      <c r="B722" t="s">
        <v>2432</v>
      </c>
      <c r="C722" t="s">
        <v>195</v>
      </c>
      <c r="D722" t="s">
        <v>57</v>
      </c>
      <c r="E722" t="s">
        <v>58</v>
      </c>
      <c r="F722">
        <v>11978405</v>
      </c>
      <c r="G722" s="111">
        <v>44932</v>
      </c>
      <c r="H722" t="s">
        <v>1782</v>
      </c>
      <c r="I722" t="s">
        <v>255</v>
      </c>
      <c r="J722" t="s">
        <v>249</v>
      </c>
      <c r="K722" t="s">
        <v>250</v>
      </c>
      <c r="L722" t="s">
        <v>251</v>
      </c>
      <c r="M722" t="s">
        <v>3154</v>
      </c>
      <c r="N722" t="s">
        <v>3154</v>
      </c>
      <c r="O722" s="111">
        <v>44932</v>
      </c>
      <c r="P722" t="s">
        <v>252</v>
      </c>
      <c r="Q722" t="s">
        <v>253</v>
      </c>
      <c r="R722" s="111">
        <v>44936</v>
      </c>
      <c r="S722" t="s">
        <v>254</v>
      </c>
      <c r="T722" t="s">
        <v>254</v>
      </c>
      <c r="U722" t="s">
        <v>254</v>
      </c>
      <c r="V722" t="s">
        <v>254</v>
      </c>
      <c r="W722">
        <v>2193.5</v>
      </c>
      <c r="X722">
        <v>4506</v>
      </c>
      <c r="Y722">
        <v>2259</v>
      </c>
      <c r="Z722" s="27">
        <f t="shared" si="11"/>
        <v>8958.5</v>
      </c>
    </row>
    <row r="723" spans="1:26" hidden="1">
      <c r="A723" t="s">
        <v>3155</v>
      </c>
      <c r="B723" t="s">
        <v>2432</v>
      </c>
      <c r="C723" t="s">
        <v>195</v>
      </c>
      <c r="D723" t="s">
        <v>343</v>
      </c>
      <c r="E723" t="s">
        <v>54</v>
      </c>
      <c r="F723">
        <v>11965347</v>
      </c>
      <c r="G723" s="111">
        <v>44930</v>
      </c>
      <c r="H723" t="s">
        <v>1783</v>
      </c>
      <c r="I723" t="s">
        <v>255</v>
      </c>
      <c r="J723" t="s">
        <v>249</v>
      </c>
      <c r="K723" t="s">
        <v>250</v>
      </c>
      <c r="L723" t="s">
        <v>251</v>
      </c>
      <c r="M723" t="s">
        <v>3154</v>
      </c>
      <c r="N723" t="s">
        <v>3154</v>
      </c>
      <c r="O723" s="111">
        <v>44930</v>
      </c>
      <c r="P723" t="s">
        <v>252</v>
      </c>
      <c r="Q723" t="s">
        <v>253</v>
      </c>
      <c r="R723">
        <v>44931</v>
      </c>
      <c r="S723" t="s">
        <v>254</v>
      </c>
      <c r="T723" t="s">
        <v>254</v>
      </c>
      <c r="U723" t="s">
        <v>254</v>
      </c>
      <c r="V723" t="s">
        <v>254</v>
      </c>
      <c r="W723">
        <v>23356</v>
      </c>
      <c r="X723">
        <v>23230.85</v>
      </c>
      <c r="Y723">
        <v>3678</v>
      </c>
      <c r="Z723" s="27">
        <f t="shared" si="11"/>
        <v>50264.85</v>
      </c>
    </row>
    <row r="724" spans="1:26" hidden="1">
      <c r="A724" t="s">
        <v>3155</v>
      </c>
      <c r="B724" t="s">
        <v>2432</v>
      </c>
      <c r="C724" t="s">
        <v>195</v>
      </c>
      <c r="D724" t="s">
        <v>344</v>
      </c>
      <c r="E724" t="s">
        <v>54</v>
      </c>
      <c r="F724">
        <v>11996843</v>
      </c>
      <c r="G724" s="111">
        <v>44938</v>
      </c>
      <c r="H724" t="s">
        <v>1784</v>
      </c>
      <c r="I724" t="s">
        <v>255</v>
      </c>
      <c r="J724" t="s">
        <v>249</v>
      </c>
      <c r="K724" t="s">
        <v>250</v>
      </c>
      <c r="L724" t="s">
        <v>251</v>
      </c>
      <c r="M724" t="s">
        <v>3154</v>
      </c>
      <c r="N724" t="s">
        <v>3154</v>
      </c>
      <c r="O724" s="111">
        <v>44938</v>
      </c>
      <c r="P724" t="s">
        <v>252</v>
      </c>
      <c r="Q724" t="s">
        <v>253</v>
      </c>
      <c r="R724" s="111">
        <v>44939</v>
      </c>
      <c r="S724" t="s">
        <v>254</v>
      </c>
      <c r="T724" t="s">
        <v>254</v>
      </c>
      <c r="U724" t="s">
        <v>254</v>
      </c>
      <c r="V724" t="s">
        <v>254</v>
      </c>
      <c r="W724">
        <v>7524</v>
      </c>
      <c r="X724">
        <v>1400</v>
      </c>
      <c r="Y724">
        <v>3000</v>
      </c>
      <c r="Z724" s="27">
        <f t="shared" si="11"/>
        <v>11924</v>
      </c>
    </row>
    <row r="725" spans="1:26" hidden="1">
      <c r="A725" t="s">
        <v>3155</v>
      </c>
      <c r="B725" t="s">
        <v>2432</v>
      </c>
      <c r="C725" t="s">
        <v>195</v>
      </c>
      <c r="D725" t="s">
        <v>1053</v>
      </c>
      <c r="E725" t="s">
        <v>54</v>
      </c>
      <c r="F725">
        <v>11950849</v>
      </c>
      <c r="G725" s="111">
        <v>44932</v>
      </c>
      <c r="H725" t="s">
        <v>1785</v>
      </c>
      <c r="I725" t="s">
        <v>255</v>
      </c>
      <c r="J725" t="s">
        <v>249</v>
      </c>
      <c r="K725" t="s">
        <v>268</v>
      </c>
      <c r="L725" t="s">
        <v>251</v>
      </c>
      <c r="M725" t="s">
        <v>3154</v>
      </c>
      <c r="N725" t="s">
        <v>3154</v>
      </c>
      <c r="O725" s="111">
        <v>44932</v>
      </c>
      <c r="P725" t="s">
        <v>252</v>
      </c>
      <c r="Q725" t="s">
        <v>257</v>
      </c>
      <c r="R725" s="111">
        <v>44935</v>
      </c>
      <c r="S725" t="s">
        <v>254</v>
      </c>
      <c r="T725" t="s">
        <v>254</v>
      </c>
      <c r="U725" t="s">
        <v>254</v>
      </c>
      <c r="V725" t="s">
        <v>254</v>
      </c>
      <c r="W725">
        <v>0</v>
      </c>
      <c r="X725">
        <v>0</v>
      </c>
      <c r="Y725">
        <v>0</v>
      </c>
      <c r="Z725" s="27">
        <f t="shared" si="11"/>
        <v>0</v>
      </c>
    </row>
    <row r="726" spans="1:26" hidden="1">
      <c r="A726" t="s">
        <v>3155</v>
      </c>
      <c r="B726" t="s">
        <v>2432</v>
      </c>
      <c r="C726" t="s">
        <v>195</v>
      </c>
      <c r="D726" t="s">
        <v>1053</v>
      </c>
      <c r="E726" t="s">
        <v>54</v>
      </c>
      <c r="F726">
        <v>11969981</v>
      </c>
      <c r="G726" s="111">
        <v>44930</v>
      </c>
      <c r="H726" t="s">
        <v>1786</v>
      </c>
      <c r="I726" t="s">
        <v>255</v>
      </c>
      <c r="J726" t="s">
        <v>249</v>
      </c>
      <c r="K726" t="s">
        <v>250</v>
      </c>
      <c r="L726" t="s">
        <v>251</v>
      </c>
      <c r="M726" t="s">
        <v>3154</v>
      </c>
      <c r="N726" t="s">
        <v>3154</v>
      </c>
      <c r="O726" s="111">
        <v>44930</v>
      </c>
      <c r="P726" t="s">
        <v>252</v>
      </c>
      <c r="Q726" t="s">
        <v>253</v>
      </c>
      <c r="R726" s="111">
        <v>44932</v>
      </c>
      <c r="S726" t="s">
        <v>254</v>
      </c>
      <c r="T726" t="s">
        <v>254</v>
      </c>
      <c r="U726" t="s">
        <v>254</v>
      </c>
      <c r="V726" t="s">
        <v>254</v>
      </c>
      <c r="W726">
        <v>5334.24</v>
      </c>
      <c r="X726">
        <v>4195.96</v>
      </c>
      <c r="Y726">
        <v>4252.6099999999997</v>
      </c>
      <c r="Z726" s="27">
        <f t="shared" si="11"/>
        <v>13782.810000000001</v>
      </c>
    </row>
    <row r="727" spans="1:26" hidden="1">
      <c r="A727" t="s">
        <v>3155</v>
      </c>
      <c r="B727" t="s">
        <v>2432</v>
      </c>
      <c r="C727" t="s">
        <v>195</v>
      </c>
      <c r="D727" t="s">
        <v>1053</v>
      </c>
      <c r="E727" t="s">
        <v>54</v>
      </c>
      <c r="F727">
        <v>11972996</v>
      </c>
      <c r="G727" s="111">
        <v>44932</v>
      </c>
      <c r="H727" t="s">
        <v>1787</v>
      </c>
      <c r="I727" t="s">
        <v>255</v>
      </c>
      <c r="J727" t="s">
        <v>249</v>
      </c>
      <c r="K727" t="s">
        <v>250</v>
      </c>
      <c r="L727" t="s">
        <v>251</v>
      </c>
      <c r="M727" t="s">
        <v>3154</v>
      </c>
      <c r="N727" t="s">
        <v>3154</v>
      </c>
      <c r="O727" s="111">
        <v>44932</v>
      </c>
      <c r="P727" t="s">
        <v>252</v>
      </c>
      <c r="Q727" t="s">
        <v>253</v>
      </c>
      <c r="R727" s="111">
        <v>44935</v>
      </c>
      <c r="S727" t="s">
        <v>254</v>
      </c>
      <c r="T727" t="s">
        <v>254</v>
      </c>
      <c r="U727" t="s">
        <v>254</v>
      </c>
      <c r="V727" t="s">
        <v>254</v>
      </c>
      <c r="W727">
        <v>4866.9399999999996</v>
      </c>
      <c r="X727">
        <v>9606.5400000000009</v>
      </c>
      <c r="Y727">
        <v>6830.5</v>
      </c>
      <c r="Z727" s="27">
        <f t="shared" si="11"/>
        <v>21303.98</v>
      </c>
    </row>
    <row r="728" spans="1:26" hidden="1">
      <c r="A728" t="s">
        <v>3155</v>
      </c>
      <c r="B728" t="s">
        <v>2432</v>
      </c>
      <c r="C728" t="s">
        <v>195</v>
      </c>
      <c r="D728" t="s">
        <v>1053</v>
      </c>
      <c r="E728" t="s">
        <v>54</v>
      </c>
      <c r="F728">
        <v>11978066</v>
      </c>
      <c r="G728" s="111">
        <v>44932</v>
      </c>
      <c r="H728" t="s">
        <v>1788</v>
      </c>
      <c r="I728" t="s">
        <v>255</v>
      </c>
      <c r="J728" t="s">
        <v>249</v>
      </c>
      <c r="K728" t="s">
        <v>250</v>
      </c>
      <c r="L728" t="s">
        <v>251</v>
      </c>
      <c r="M728" t="s">
        <v>3154</v>
      </c>
      <c r="N728" t="s">
        <v>3154</v>
      </c>
      <c r="O728" s="111">
        <v>44932</v>
      </c>
      <c r="P728" t="s">
        <v>252</v>
      </c>
      <c r="Q728" t="s">
        <v>282</v>
      </c>
      <c r="R728" s="111">
        <v>44935</v>
      </c>
      <c r="S728" t="s">
        <v>254</v>
      </c>
      <c r="T728" t="s">
        <v>254</v>
      </c>
      <c r="U728" t="s">
        <v>254</v>
      </c>
      <c r="V728" t="s">
        <v>254</v>
      </c>
      <c r="W728">
        <v>275</v>
      </c>
      <c r="X728">
        <v>45</v>
      </c>
      <c r="Y728">
        <v>0</v>
      </c>
      <c r="Z728" s="27">
        <f t="shared" si="11"/>
        <v>320</v>
      </c>
    </row>
    <row r="729" spans="1:26" hidden="1">
      <c r="A729" t="s">
        <v>3155</v>
      </c>
      <c r="B729" t="s">
        <v>2432</v>
      </c>
      <c r="C729" t="s">
        <v>195</v>
      </c>
      <c r="D729" t="s">
        <v>1053</v>
      </c>
      <c r="E729" t="s">
        <v>54</v>
      </c>
      <c r="F729">
        <v>11978550</v>
      </c>
      <c r="G729" s="111">
        <v>44932</v>
      </c>
      <c r="H729" t="s">
        <v>1789</v>
      </c>
      <c r="I729" t="s">
        <v>255</v>
      </c>
      <c r="J729" t="s">
        <v>249</v>
      </c>
      <c r="K729" t="s">
        <v>250</v>
      </c>
      <c r="L729" t="s">
        <v>251</v>
      </c>
      <c r="M729" t="s">
        <v>3154</v>
      </c>
      <c r="N729" t="s">
        <v>3154</v>
      </c>
      <c r="O729" s="111">
        <v>44932</v>
      </c>
      <c r="P729" t="s">
        <v>252</v>
      </c>
      <c r="Q729" t="s">
        <v>253</v>
      </c>
      <c r="R729" s="111">
        <v>44935</v>
      </c>
      <c r="S729" t="s">
        <v>254</v>
      </c>
      <c r="T729" t="s">
        <v>254</v>
      </c>
      <c r="U729" t="s">
        <v>254</v>
      </c>
      <c r="V729" t="s">
        <v>254</v>
      </c>
      <c r="W729">
        <v>6100</v>
      </c>
      <c r="X729">
        <v>4258</v>
      </c>
      <c r="Y729">
        <v>7315</v>
      </c>
      <c r="Z729" s="27">
        <f t="shared" si="11"/>
        <v>17673</v>
      </c>
    </row>
    <row r="730" spans="1:26" hidden="1">
      <c r="A730" t="s">
        <v>3155</v>
      </c>
      <c r="B730" t="s">
        <v>2432</v>
      </c>
      <c r="C730" t="s">
        <v>195</v>
      </c>
      <c r="D730" t="s">
        <v>1053</v>
      </c>
      <c r="E730" t="s">
        <v>54</v>
      </c>
      <c r="F730">
        <v>11980951</v>
      </c>
      <c r="G730" s="111">
        <v>44937</v>
      </c>
      <c r="H730" t="s">
        <v>1790</v>
      </c>
      <c r="I730" t="s">
        <v>255</v>
      </c>
      <c r="J730" t="s">
        <v>249</v>
      </c>
      <c r="K730" t="s">
        <v>250</v>
      </c>
      <c r="L730" t="s">
        <v>251</v>
      </c>
      <c r="M730" t="s">
        <v>3154</v>
      </c>
      <c r="N730" t="s">
        <v>3154</v>
      </c>
      <c r="O730" s="111">
        <v>44950</v>
      </c>
      <c r="P730" t="s">
        <v>252</v>
      </c>
      <c r="Q730" t="s">
        <v>253</v>
      </c>
      <c r="R730" s="111">
        <v>44952</v>
      </c>
      <c r="S730" t="s">
        <v>254</v>
      </c>
      <c r="T730" t="s">
        <v>254</v>
      </c>
      <c r="U730" t="s">
        <v>254</v>
      </c>
      <c r="V730" t="s">
        <v>254</v>
      </c>
      <c r="W730">
        <v>686</v>
      </c>
      <c r="X730">
        <v>5547.75</v>
      </c>
      <c r="Y730">
        <v>5539.8</v>
      </c>
      <c r="Z730" s="27">
        <f t="shared" si="11"/>
        <v>11773.55</v>
      </c>
    </row>
    <row r="731" spans="1:26" hidden="1">
      <c r="A731" t="s">
        <v>3155</v>
      </c>
      <c r="B731" t="s">
        <v>2686</v>
      </c>
      <c r="C731" t="s">
        <v>1791</v>
      </c>
      <c r="D731" t="s">
        <v>1792</v>
      </c>
      <c r="E731" t="s">
        <v>1528</v>
      </c>
      <c r="F731">
        <v>12049413</v>
      </c>
      <c r="G731" s="111">
        <v>44952</v>
      </c>
      <c r="H731" t="s">
        <v>1793</v>
      </c>
      <c r="I731" t="s">
        <v>255</v>
      </c>
      <c r="J731" t="s">
        <v>3154</v>
      </c>
      <c r="K731" t="s">
        <v>3154</v>
      </c>
      <c r="L731" t="s">
        <v>251</v>
      </c>
      <c r="M731" t="s">
        <v>3154</v>
      </c>
      <c r="N731" t="s">
        <v>3154</v>
      </c>
      <c r="O731" s="111">
        <v>44953</v>
      </c>
      <c r="P731" t="s">
        <v>252</v>
      </c>
      <c r="Q731" t="s">
        <v>253</v>
      </c>
      <c r="R731" s="111">
        <v>44981</v>
      </c>
      <c r="S731" t="s">
        <v>254</v>
      </c>
      <c r="T731" t="s">
        <v>254</v>
      </c>
      <c r="U731" t="s">
        <v>254</v>
      </c>
      <c r="V731" t="s">
        <v>254</v>
      </c>
      <c r="W731">
        <v>0</v>
      </c>
      <c r="X731">
        <v>0</v>
      </c>
      <c r="Y731">
        <v>5750</v>
      </c>
      <c r="Z731" s="27">
        <f t="shared" si="11"/>
        <v>5750</v>
      </c>
    </row>
    <row r="732" spans="1:26" hidden="1">
      <c r="A732" t="s">
        <v>3155</v>
      </c>
      <c r="B732" t="s">
        <v>2686</v>
      </c>
      <c r="C732" t="s">
        <v>1791</v>
      </c>
      <c r="D732" t="s">
        <v>1792</v>
      </c>
      <c r="E732" t="s">
        <v>1528</v>
      </c>
      <c r="F732">
        <v>12111594</v>
      </c>
      <c r="G732" s="111">
        <v>44967</v>
      </c>
      <c r="H732" t="s">
        <v>2687</v>
      </c>
      <c r="I732" t="s">
        <v>255</v>
      </c>
      <c r="J732" t="s">
        <v>3154</v>
      </c>
      <c r="K732" t="s">
        <v>3154</v>
      </c>
      <c r="L732" t="s">
        <v>3154</v>
      </c>
      <c r="M732" t="s">
        <v>3154</v>
      </c>
      <c r="N732" t="s">
        <v>3154</v>
      </c>
      <c r="O732" s="111">
        <v>44972</v>
      </c>
      <c r="P732" t="s">
        <v>252</v>
      </c>
      <c r="Q732" t="s">
        <v>263</v>
      </c>
      <c r="R732" s="111"/>
      <c r="S732" t="s">
        <v>254</v>
      </c>
      <c r="T732" t="s">
        <v>254</v>
      </c>
      <c r="U732" t="s">
        <v>254</v>
      </c>
      <c r="V732" t="s">
        <v>254</v>
      </c>
      <c r="W732">
        <v>0</v>
      </c>
      <c r="X732">
        <v>0</v>
      </c>
      <c r="Y732">
        <v>0</v>
      </c>
      <c r="Z732" s="27">
        <f t="shared" si="11"/>
        <v>0</v>
      </c>
    </row>
    <row r="733" spans="1:26" hidden="1">
      <c r="A733" t="s">
        <v>3155</v>
      </c>
      <c r="B733" t="s">
        <v>2686</v>
      </c>
      <c r="C733" t="s">
        <v>1791</v>
      </c>
      <c r="D733" t="s">
        <v>1691</v>
      </c>
      <c r="E733" t="s">
        <v>1528</v>
      </c>
      <c r="F733">
        <v>1448376</v>
      </c>
      <c r="G733" s="111">
        <v>44957</v>
      </c>
      <c r="H733" t="s">
        <v>2688</v>
      </c>
      <c r="I733" t="s">
        <v>255</v>
      </c>
      <c r="J733" t="s">
        <v>249</v>
      </c>
      <c r="K733" t="s">
        <v>250</v>
      </c>
      <c r="L733" t="s">
        <v>251</v>
      </c>
      <c r="M733" t="s">
        <v>3154</v>
      </c>
      <c r="N733" t="s">
        <v>3154</v>
      </c>
      <c r="O733" s="111">
        <v>44958</v>
      </c>
      <c r="P733" t="s">
        <v>252</v>
      </c>
      <c r="Q733" t="s">
        <v>253</v>
      </c>
      <c r="R733">
        <v>44979</v>
      </c>
      <c r="S733" t="s">
        <v>254</v>
      </c>
      <c r="T733" t="s">
        <v>254</v>
      </c>
      <c r="U733" t="s">
        <v>254</v>
      </c>
      <c r="V733" t="s">
        <v>254</v>
      </c>
      <c r="W733">
        <v>0</v>
      </c>
      <c r="X733">
        <v>557.70000000000005</v>
      </c>
      <c r="Y733">
        <v>3212.49</v>
      </c>
      <c r="Z733" s="27">
        <f t="shared" si="11"/>
        <v>3770.1899999999996</v>
      </c>
    </row>
    <row r="734" spans="1:26">
      <c r="A734" t="s">
        <v>3155</v>
      </c>
      <c r="B734" t="s">
        <v>2686</v>
      </c>
      <c r="C734" t="s">
        <v>1791</v>
      </c>
      <c r="D734" t="s">
        <v>1691</v>
      </c>
      <c r="E734" t="s">
        <v>1528</v>
      </c>
      <c r="F734">
        <v>12037630</v>
      </c>
      <c r="G734" s="111">
        <v>45010</v>
      </c>
      <c r="H734" t="s">
        <v>3397</v>
      </c>
      <c r="I734" t="s">
        <v>271</v>
      </c>
      <c r="J734" t="s">
        <v>249</v>
      </c>
      <c r="K734" t="s">
        <v>250</v>
      </c>
      <c r="L734" t="s">
        <v>251</v>
      </c>
      <c r="M734" t="s">
        <v>3154</v>
      </c>
      <c r="N734" t="s">
        <v>3154</v>
      </c>
      <c r="O734" s="111">
        <v>45012</v>
      </c>
      <c r="P734" t="s">
        <v>252</v>
      </c>
      <c r="Q734" t="s">
        <v>257</v>
      </c>
      <c r="R734" s="111">
        <v>45013</v>
      </c>
      <c r="S734" t="s">
        <v>254</v>
      </c>
      <c r="T734" t="s">
        <v>254</v>
      </c>
      <c r="U734" t="s">
        <v>254</v>
      </c>
      <c r="V734" t="s">
        <v>254</v>
      </c>
      <c r="W734">
        <v>0</v>
      </c>
      <c r="X734">
        <v>0</v>
      </c>
      <c r="Y734">
        <v>0.1</v>
      </c>
      <c r="Z734" s="27">
        <f t="shared" si="11"/>
        <v>0.1</v>
      </c>
    </row>
    <row r="735" spans="1:26" hidden="1">
      <c r="A735" t="s">
        <v>3155</v>
      </c>
      <c r="B735" t="s">
        <v>2686</v>
      </c>
      <c r="C735" t="s">
        <v>1791</v>
      </c>
      <c r="D735" t="s">
        <v>1691</v>
      </c>
      <c r="E735" t="s">
        <v>1528</v>
      </c>
      <c r="F735">
        <v>12095380</v>
      </c>
      <c r="G735" s="111">
        <v>44961</v>
      </c>
      <c r="H735" t="s">
        <v>2689</v>
      </c>
      <c r="I735" t="s">
        <v>255</v>
      </c>
      <c r="J735" t="s">
        <v>249</v>
      </c>
      <c r="K735" t="s">
        <v>250</v>
      </c>
      <c r="L735" t="s">
        <v>251</v>
      </c>
      <c r="M735" t="s">
        <v>3154</v>
      </c>
      <c r="N735" t="s">
        <v>3154</v>
      </c>
      <c r="O735" s="111">
        <v>44963</v>
      </c>
      <c r="P735" t="s">
        <v>252</v>
      </c>
      <c r="Q735" t="s">
        <v>282</v>
      </c>
      <c r="R735" s="111">
        <v>44979</v>
      </c>
      <c r="S735" t="s">
        <v>254</v>
      </c>
      <c r="T735" t="s">
        <v>254</v>
      </c>
      <c r="U735" t="s">
        <v>254</v>
      </c>
      <c r="V735" t="s">
        <v>254</v>
      </c>
      <c r="W735">
        <v>0</v>
      </c>
      <c r="X735">
        <v>700</v>
      </c>
      <c r="Y735">
        <v>0</v>
      </c>
      <c r="Z735" s="27">
        <f t="shared" si="11"/>
        <v>700</v>
      </c>
    </row>
    <row r="736" spans="1:26" hidden="1">
      <c r="A736" t="s">
        <v>3155</v>
      </c>
      <c r="B736" t="s">
        <v>2686</v>
      </c>
      <c r="C736" t="s">
        <v>1791</v>
      </c>
      <c r="D736" t="s">
        <v>1691</v>
      </c>
      <c r="E736" t="s">
        <v>1528</v>
      </c>
      <c r="F736">
        <v>12095458</v>
      </c>
      <c r="G736" s="111">
        <v>44961</v>
      </c>
      <c r="H736" t="s">
        <v>2690</v>
      </c>
      <c r="I736" t="s">
        <v>255</v>
      </c>
      <c r="J736" t="s">
        <v>249</v>
      </c>
      <c r="K736" t="s">
        <v>250</v>
      </c>
      <c r="L736" t="s">
        <v>251</v>
      </c>
      <c r="M736" t="s">
        <v>3154</v>
      </c>
      <c r="N736" t="s">
        <v>3154</v>
      </c>
      <c r="O736" s="111">
        <v>44963</v>
      </c>
      <c r="P736" t="s">
        <v>252</v>
      </c>
      <c r="Q736" t="s">
        <v>253</v>
      </c>
      <c r="R736" s="111">
        <v>44979</v>
      </c>
      <c r="S736" t="s">
        <v>254</v>
      </c>
      <c r="T736" t="s">
        <v>254</v>
      </c>
      <c r="U736" t="s">
        <v>254</v>
      </c>
      <c r="V736" t="s">
        <v>254</v>
      </c>
      <c r="W736">
        <v>0</v>
      </c>
      <c r="X736">
        <v>940</v>
      </c>
      <c r="Y736">
        <v>4010</v>
      </c>
      <c r="Z736" s="27">
        <f t="shared" si="11"/>
        <v>4950</v>
      </c>
    </row>
    <row r="737" spans="1:26" hidden="1">
      <c r="A737" t="s">
        <v>3155</v>
      </c>
      <c r="B737" t="s">
        <v>2686</v>
      </c>
      <c r="C737" t="s">
        <v>1791</v>
      </c>
      <c r="D737" t="s">
        <v>1691</v>
      </c>
      <c r="E737" t="s">
        <v>1528</v>
      </c>
      <c r="F737">
        <v>12095523</v>
      </c>
      <c r="G737" s="111">
        <v>44961</v>
      </c>
      <c r="H737" t="s">
        <v>2691</v>
      </c>
      <c r="I737" t="s">
        <v>255</v>
      </c>
      <c r="J737" t="s">
        <v>249</v>
      </c>
      <c r="K737" t="s">
        <v>250</v>
      </c>
      <c r="L737" t="s">
        <v>251</v>
      </c>
      <c r="M737" t="s">
        <v>3154</v>
      </c>
      <c r="N737" t="s">
        <v>3154</v>
      </c>
      <c r="O737" s="111">
        <v>44963</v>
      </c>
      <c r="P737" t="s">
        <v>252</v>
      </c>
      <c r="Q737" t="s">
        <v>253</v>
      </c>
      <c r="R737" s="111">
        <v>44979</v>
      </c>
      <c r="S737" t="s">
        <v>254</v>
      </c>
      <c r="T737" t="s">
        <v>254</v>
      </c>
      <c r="U737" t="s">
        <v>254</v>
      </c>
      <c r="V737" t="s">
        <v>254</v>
      </c>
      <c r="W737">
        <v>0</v>
      </c>
      <c r="X737">
        <v>800</v>
      </c>
      <c r="Y737">
        <v>425.15</v>
      </c>
      <c r="Z737" s="27">
        <f t="shared" si="11"/>
        <v>1225.1500000000001</v>
      </c>
    </row>
    <row r="738" spans="1:26" hidden="1">
      <c r="A738" t="s">
        <v>3155</v>
      </c>
      <c r="B738" t="s">
        <v>2686</v>
      </c>
      <c r="C738" t="s">
        <v>1791</v>
      </c>
      <c r="D738" t="s">
        <v>1691</v>
      </c>
      <c r="E738" t="s">
        <v>1528</v>
      </c>
      <c r="F738">
        <v>12097151</v>
      </c>
      <c r="G738" s="111">
        <v>44963</v>
      </c>
      <c r="H738" t="s">
        <v>2692</v>
      </c>
      <c r="I738" t="s">
        <v>255</v>
      </c>
      <c r="J738" t="s">
        <v>3154</v>
      </c>
      <c r="K738" t="s">
        <v>3154</v>
      </c>
      <c r="L738" t="s">
        <v>251</v>
      </c>
      <c r="M738" t="s">
        <v>3154</v>
      </c>
      <c r="N738" t="s">
        <v>3154</v>
      </c>
      <c r="O738" s="111">
        <v>44964</v>
      </c>
      <c r="P738" t="s">
        <v>252</v>
      </c>
      <c r="Q738" t="s">
        <v>253</v>
      </c>
      <c r="R738" s="111">
        <v>44979</v>
      </c>
      <c r="S738" t="s">
        <v>254</v>
      </c>
      <c r="T738" t="s">
        <v>254</v>
      </c>
      <c r="U738" t="s">
        <v>254</v>
      </c>
      <c r="V738" t="s">
        <v>254</v>
      </c>
      <c r="W738">
        <v>0</v>
      </c>
      <c r="X738">
        <v>241</v>
      </c>
      <c r="Y738">
        <v>2770</v>
      </c>
      <c r="Z738" s="27">
        <f t="shared" si="11"/>
        <v>3011</v>
      </c>
    </row>
    <row r="739" spans="1:26" hidden="1">
      <c r="A739" t="s">
        <v>3155</v>
      </c>
      <c r="B739" t="s">
        <v>2686</v>
      </c>
      <c r="C739" t="s">
        <v>1791</v>
      </c>
      <c r="D739" t="s">
        <v>1691</v>
      </c>
      <c r="E739" t="s">
        <v>1528</v>
      </c>
      <c r="F739">
        <v>12097558</v>
      </c>
      <c r="G739" s="111">
        <v>44963</v>
      </c>
      <c r="H739" t="s">
        <v>2693</v>
      </c>
      <c r="I739" t="s">
        <v>255</v>
      </c>
      <c r="J739" t="s">
        <v>249</v>
      </c>
      <c r="K739" t="s">
        <v>250</v>
      </c>
      <c r="L739" t="s">
        <v>251</v>
      </c>
      <c r="M739" t="s">
        <v>3154</v>
      </c>
      <c r="N739" t="s">
        <v>3154</v>
      </c>
      <c r="O739" s="111">
        <v>44964</v>
      </c>
      <c r="P739" t="s">
        <v>252</v>
      </c>
      <c r="Q739" t="s">
        <v>257</v>
      </c>
      <c r="R739" s="111"/>
      <c r="S739" t="s">
        <v>254</v>
      </c>
      <c r="T739" t="s">
        <v>254</v>
      </c>
      <c r="U739" t="s">
        <v>254</v>
      </c>
      <c r="V739" t="s">
        <v>254</v>
      </c>
      <c r="W739">
        <v>0</v>
      </c>
      <c r="X739">
        <v>0</v>
      </c>
      <c r="Y739">
        <v>0</v>
      </c>
      <c r="Z739" s="27">
        <f t="shared" si="11"/>
        <v>0</v>
      </c>
    </row>
    <row r="740" spans="1:26" hidden="1">
      <c r="A740" t="s">
        <v>3155</v>
      </c>
      <c r="B740" t="s">
        <v>2686</v>
      </c>
      <c r="C740" t="s">
        <v>1791</v>
      </c>
      <c r="D740" t="s">
        <v>1691</v>
      </c>
      <c r="E740" t="s">
        <v>1528</v>
      </c>
      <c r="F740">
        <v>12101411</v>
      </c>
      <c r="G740" s="111">
        <v>44964</v>
      </c>
      <c r="H740" t="s">
        <v>2694</v>
      </c>
      <c r="I740" t="s">
        <v>255</v>
      </c>
      <c r="J740" t="s">
        <v>3154</v>
      </c>
      <c r="K740" t="s">
        <v>3154</v>
      </c>
      <c r="L740" t="s">
        <v>251</v>
      </c>
      <c r="M740" t="s">
        <v>3154</v>
      </c>
      <c r="N740" t="s">
        <v>3154</v>
      </c>
      <c r="O740" s="111">
        <v>44965</v>
      </c>
      <c r="P740" t="s">
        <v>252</v>
      </c>
      <c r="Q740" t="s">
        <v>263</v>
      </c>
      <c r="R740">
        <v>44970</v>
      </c>
      <c r="S740" t="s">
        <v>254</v>
      </c>
      <c r="T740" t="s">
        <v>254</v>
      </c>
      <c r="U740" t="s">
        <v>254</v>
      </c>
      <c r="V740" t="s">
        <v>254</v>
      </c>
      <c r="W740">
        <v>0</v>
      </c>
      <c r="X740">
        <v>0</v>
      </c>
      <c r="Y740">
        <v>0</v>
      </c>
      <c r="Z740" s="27">
        <f t="shared" si="11"/>
        <v>0</v>
      </c>
    </row>
    <row r="741" spans="1:26" hidden="1">
      <c r="A741" t="s">
        <v>3155</v>
      </c>
      <c r="B741" t="s">
        <v>2686</v>
      </c>
      <c r="C741" t="s">
        <v>1791</v>
      </c>
      <c r="D741" t="s">
        <v>1691</v>
      </c>
      <c r="E741" t="s">
        <v>1528</v>
      </c>
      <c r="F741">
        <v>12110833</v>
      </c>
      <c r="G741" s="111">
        <v>44966</v>
      </c>
      <c r="H741" t="s">
        <v>2695</v>
      </c>
      <c r="I741" t="s">
        <v>248</v>
      </c>
      <c r="J741" t="s">
        <v>259</v>
      </c>
      <c r="K741" t="s">
        <v>250</v>
      </c>
      <c r="L741" t="s">
        <v>251</v>
      </c>
      <c r="M741" t="s">
        <v>3154</v>
      </c>
      <c r="N741" t="s">
        <v>3154</v>
      </c>
      <c r="O741" s="111">
        <v>44966</v>
      </c>
      <c r="P741" t="s">
        <v>252</v>
      </c>
      <c r="Q741" t="s">
        <v>253</v>
      </c>
      <c r="R741">
        <v>44970</v>
      </c>
      <c r="S741" t="s">
        <v>254</v>
      </c>
      <c r="T741" t="s">
        <v>254</v>
      </c>
      <c r="U741" t="s">
        <v>254</v>
      </c>
      <c r="V741" t="s">
        <v>254</v>
      </c>
      <c r="W741">
        <v>0</v>
      </c>
      <c r="X741">
        <v>1</v>
      </c>
      <c r="Y741">
        <v>180</v>
      </c>
      <c r="Z741" s="27">
        <f t="shared" si="11"/>
        <v>181</v>
      </c>
    </row>
    <row r="742" spans="1:26" hidden="1">
      <c r="A742" t="s">
        <v>3155</v>
      </c>
      <c r="B742" t="s">
        <v>2686</v>
      </c>
      <c r="C742" t="s">
        <v>1791</v>
      </c>
      <c r="D742" t="s">
        <v>1691</v>
      </c>
      <c r="E742" t="s">
        <v>1528</v>
      </c>
      <c r="F742">
        <v>12121051</v>
      </c>
      <c r="G742" s="111">
        <v>44972</v>
      </c>
      <c r="H742" t="s">
        <v>2696</v>
      </c>
      <c r="I742" t="s">
        <v>255</v>
      </c>
      <c r="J742" t="s">
        <v>249</v>
      </c>
      <c r="K742" t="s">
        <v>268</v>
      </c>
      <c r="L742" t="s">
        <v>251</v>
      </c>
      <c r="M742" t="s">
        <v>3154</v>
      </c>
      <c r="N742" t="s">
        <v>3154</v>
      </c>
      <c r="O742" s="111">
        <v>44977</v>
      </c>
      <c r="P742" t="s">
        <v>252</v>
      </c>
      <c r="Q742" t="s">
        <v>253</v>
      </c>
      <c r="R742" s="111">
        <v>44988</v>
      </c>
      <c r="S742" t="s">
        <v>254</v>
      </c>
      <c r="T742" t="s">
        <v>254</v>
      </c>
      <c r="U742" t="s">
        <v>254</v>
      </c>
      <c r="V742" t="s">
        <v>254</v>
      </c>
      <c r="W742">
        <v>0</v>
      </c>
      <c r="X742">
        <v>0</v>
      </c>
      <c r="Y742">
        <v>1300</v>
      </c>
      <c r="Z742" s="27">
        <f t="shared" si="11"/>
        <v>1300</v>
      </c>
    </row>
    <row r="743" spans="1:26" hidden="1">
      <c r="A743" t="s">
        <v>3155</v>
      </c>
      <c r="B743" t="s">
        <v>2686</v>
      </c>
      <c r="C743" t="s">
        <v>1791</v>
      </c>
      <c r="D743" t="s">
        <v>1691</v>
      </c>
      <c r="E743" t="s">
        <v>1528</v>
      </c>
      <c r="F743">
        <v>12151097</v>
      </c>
      <c r="G743" s="111">
        <v>44980</v>
      </c>
      <c r="H743" t="s">
        <v>2697</v>
      </c>
      <c r="I743" t="s">
        <v>255</v>
      </c>
      <c r="J743" t="s">
        <v>249</v>
      </c>
      <c r="K743" t="s">
        <v>250</v>
      </c>
      <c r="L743" t="s">
        <v>251</v>
      </c>
      <c r="M743" t="s">
        <v>3154</v>
      </c>
      <c r="N743" t="s">
        <v>3154</v>
      </c>
      <c r="O743" s="111">
        <v>44981</v>
      </c>
      <c r="P743" t="s">
        <v>252</v>
      </c>
      <c r="Q743" t="s">
        <v>253</v>
      </c>
      <c r="R743" s="111">
        <v>44988</v>
      </c>
      <c r="S743" t="s">
        <v>254</v>
      </c>
      <c r="T743" t="s">
        <v>254</v>
      </c>
      <c r="U743" t="s">
        <v>254</v>
      </c>
      <c r="V743" t="s">
        <v>254</v>
      </c>
      <c r="W743">
        <v>0</v>
      </c>
      <c r="X743">
        <v>398</v>
      </c>
      <c r="Y743">
        <v>3344.5</v>
      </c>
      <c r="Z743" s="27">
        <f t="shared" si="11"/>
        <v>3742.5</v>
      </c>
    </row>
    <row r="744" spans="1:26">
      <c r="A744" t="s">
        <v>3155</v>
      </c>
      <c r="B744" t="s">
        <v>2686</v>
      </c>
      <c r="C744" t="s">
        <v>1791</v>
      </c>
      <c r="D744" t="s">
        <v>1691</v>
      </c>
      <c r="E744" t="s">
        <v>1528</v>
      </c>
      <c r="F744">
        <v>12166136</v>
      </c>
      <c r="G744" s="111">
        <v>44984</v>
      </c>
      <c r="H744" t="s">
        <v>3398</v>
      </c>
      <c r="I744" t="s">
        <v>255</v>
      </c>
      <c r="J744" t="s">
        <v>249</v>
      </c>
      <c r="K744" t="s">
        <v>268</v>
      </c>
      <c r="L744" t="s">
        <v>251</v>
      </c>
      <c r="M744" t="s">
        <v>3154</v>
      </c>
      <c r="N744" t="s">
        <v>3154</v>
      </c>
      <c r="O744" s="111">
        <v>44991</v>
      </c>
      <c r="P744" t="s">
        <v>252</v>
      </c>
      <c r="Q744" t="s">
        <v>253</v>
      </c>
      <c r="R744">
        <v>45002</v>
      </c>
      <c r="S744" t="s">
        <v>254</v>
      </c>
      <c r="T744" t="s">
        <v>254</v>
      </c>
      <c r="U744" t="s">
        <v>254</v>
      </c>
      <c r="V744" t="s">
        <v>254</v>
      </c>
      <c r="W744">
        <v>0</v>
      </c>
      <c r="X744">
        <v>0</v>
      </c>
      <c r="Y744">
        <v>3950</v>
      </c>
      <c r="Z744" s="27">
        <f t="shared" si="11"/>
        <v>3950</v>
      </c>
    </row>
    <row r="745" spans="1:26">
      <c r="A745" t="s">
        <v>3155</v>
      </c>
      <c r="B745" t="s">
        <v>2686</v>
      </c>
      <c r="C745" t="s">
        <v>1791</v>
      </c>
      <c r="D745" t="s">
        <v>1691</v>
      </c>
      <c r="E745" t="s">
        <v>1528</v>
      </c>
      <c r="F745">
        <v>12184420</v>
      </c>
      <c r="G745" s="111">
        <v>44986</v>
      </c>
      <c r="H745" t="s">
        <v>3399</v>
      </c>
      <c r="I745" t="s">
        <v>260</v>
      </c>
      <c r="J745" t="s">
        <v>3154</v>
      </c>
      <c r="K745" t="s">
        <v>3154</v>
      </c>
      <c r="L745" t="s">
        <v>251</v>
      </c>
      <c r="M745" t="s">
        <v>3154</v>
      </c>
      <c r="N745" t="s">
        <v>3154</v>
      </c>
      <c r="O745" s="111">
        <v>44991</v>
      </c>
      <c r="P745" t="s">
        <v>252</v>
      </c>
      <c r="Q745" t="s">
        <v>253</v>
      </c>
      <c r="R745" s="111">
        <v>45002</v>
      </c>
      <c r="S745" t="s">
        <v>254</v>
      </c>
      <c r="T745" t="s">
        <v>254</v>
      </c>
      <c r="U745" t="s">
        <v>254</v>
      </c>
      <c r="V745" t="s">
        <v>254</v>
      </c>
      <c r="W745">
        <v>0</v>
      </c>
      <c r="X745">
        <v>0</v>
      </c>
      <c r="Y745">
        <v>353.9</v>
      </c>
      <c r="Z745" s="27">
        <f t="shared" si="11"/>
        <v>353.9</v>
      </c>
    </row>
    <row r="746" spans="1:26">
      <c r="A746" t="s">
        <v>3155</v>
      </c>
      <c r="B746" t="s">
        <v>2686</v>
      </c>
      <c r="C746" t="s">
        <v>1791</v>
      </c>
      <c r="D746" t="s">
        <v>1691</v>
      </c>
      <c r="E746" t="s">
        <v>1528</v>
      </c>
      <c r="F746">
        <v>12189305</v>
      </c>
      <c r="G746" s="111">
        <v>44987</v>
      </c>
      <c r="H746" t="s">
        <v>3400</v>
      </c>
      <c r="I746" t="s">
        <v>255</v>
      </c>
      <c r="J746" t="s">
        <v>249</v>
      </c>
      <c r="K746" t="s">
        <v>250</v>
      </c>
      <c r="L746" t="s">
        <v>251</v>
      </c>
      <c r="M746" t="s">
        <v>3154</v>
      </c>
      <c r="N746" t="s">
        <v>3154</v>
      </c>
      <c r="O746" s="111">
        <v>44988</v>
      </c>
      <c r="P746" t="s">
        <v>252</v>
      </c>
      <c r="Q746" t="s">
        <v>253</v>
      </c>
      <c r="R746" s="111">
        <v>44991</v>
      </c>
      <c r="S746" t="s">
        <v>254</v>
      </c>
      <c r="T746" t="s">
        <v>254</v>
      </c>
      <c r="U746" t="s">
        <v>254</v>
      </c>
      <c r="V746" t="s">
        <v>254</v>
      </c>
      <c r="W746">
        <v>0</v>
      </c>
      <c r="X746">
        <v>0</v>
      </c>
      <c r="Y746">
        <v>5405</v>
      </c>
      <c r="Z746" s="27">
        <f t="shared" si="11"/>
        <v>5405</v>
      </c>
    </row>
    <row r="747" spans="1:26">
      <c r="A747" t="s">
        <v>3155</v>
      </c>
      <c r="B747" t="s">
        <v>2686</v>
      </c>
      <c r="C747" t="s">
        <v>1791</v>
      </c>
      <c r="D747" t="s">
        <v>1691</v>
      </c>
      <c r="E747" t="s">
        <v>1528</v>
      </c>
      <c r="F747">
        <v>12225870</v>
      </c>
      <c r="G747" s="111">
        <v>44998</v>
      </c>
      <c r="H747" t="s">
        <v>3401</v>
      </c>
      <c r="I747" t="s">
        <v>255</v>
      </c>
      <c r="J747" t="s">
        <v>249</v>
      </c>
      <c r="K747" t="s">
        <v>250</v>
      </c>
      <c r="L747" t="s">
        <v>251</v>
      </c>
      <c r="M747" t="s">
        <v>3154</v>
      </c>
      <c r="N747" t="s">
        <v>3154</v>
      </c>
      <c r="O747" s="111">
        <v>45000</v>
      </c>
      <c r="P747" t="s">
        <v>252</v>
      </c>
      <c r="Q747" t="s">
        <v>253</v>
      </c>
      <c r="R747" s="111">
        <v>45005</v>
      </c>
      <c r="S747" t="s">
        <v>254</v>
      </c>
      <c r="T747" t="s">
        <v>254</v>
      </c>
      <c r="U747" t="s">
        <v>254</v>
      </c>
      <c r="V747" t="s">
        <v>254</v>
      </c>
      <c r="W747">
        <v>0</v>
      </c>
      <c r="X747">
        <v>0</v>
      </c>
      <c r="Y747">
        <v>6782</v>
      </c>
      <c r="Z747" s="27">
        <f t="shared" si="11"/>
        <v>6782</v>
      </c>
    </row>
    <row r="748" spans="1:26">
      <c r="A748" t="s">
        <v>3155</v>
      </c>
      <c r="B748" t="s">
        <v>2686</v>
      </c>
      <c r="C748" t="s">
        <v>1791</v>
      </c>
      <c r="D748" t="s">
        <v>1691</v>
      </c>
      <c r="E748" t="s">
        <v>1528</v>
      </c>
      <c r="F748">
        <v>12229789</v>
      </c>
      <c r="G748" s="111">
        <v>44999</v>
      </c>
      <c r="H748" t="s">
        <v>3402</v>
      </c>
      <c r="I748" t="s">
        <v>255</v>
      </c>
      <c r="J748" t="s">
        <v>249</v>
      </c>
      <c r="K748" t="s">
        <v>250</v>
      </c>
      <c r="L748" t="s">
        <v>251</v>
      </c>
      <c r="M748" t="s">
        <v>3154</v>
      </c>
      <c r="N748" t="s">
        <v>3154</v>
      </c>
      <c r="O748" s="111">
        <v>45001</v>
      </c>
      <c r="P748" t="s">
        <v>252</v>
      </c>
      <c r="Q748" t="s">
        <v>253</v>
      </c>
      <c r="R748" s="111">
        <v>45002</v>
      </c>
      <c r="S748" t="s">
        <v>254</v>
      </c>
      <c r="T748" t="s">
        <v>254</v>
      </c>
      <c r="U748" t="s">
        <v>254</v>
      </c>
      <c r="V748" t="s">
        <v>254</v>
      </c>
      <c r="W748">
        <v>0</v>
      </c>
      <c r="X748">
        <v>0</v>
      </c>
      <c r="Y748">
        <v>2777.9</v>
      </c>
      <c r="Z748" s="27">
        <f t="shared" si="11"/>
        <v>2777.9</v>
      </c>
    </row>
    <row r="749" spans="1:26">
      <c r="A749" t="s">
        <v>3155</v>
      </c>
      <c r="B749" t="s">
        <v>2686</v>
      </c>
      <c r="C749" t="s">
        <v>1791</v>
      </c>
      <c r="D749" t="s">
        <v>1691</v>
      </c>
      <c r="E749" t="s">
        <v>1528</v>
      </c>
      <c r="F749">
        <v>12231913</v>
      </c>
      <c r="G749" s="111">
        <v>44999</v>
      </c>
      <c r="H749" t="s">
        <v>3403</v>
      </c>
      <c r="I749" t="s">
        <v>255</v>
      </c>
      <c r="J749" t="s">
        <v>249</v>
      </c>
      <c r="K749" t="s">
        <v>250</v>
      </c>
      <c r="L749" t="s">
        <v>251</v>
      </c>
      <c r="M749" t="s">
        <v>3154</v>
      </c>
      <c r="N749" t="s">
        <v>3154</v>
      </c>
      <c r="O749" s="111">
        <v>45001</v>
      </c>
      <c r="P749" t="s">
        <v>252</v>
      </c>
      <c r="Q749" t="s">
        <v>253</v>
      </c>
      <c r="R749" s="111">
        <v>45002</v>
      </c>
      <c r="S749" t="s">
        <v>254</v>
      </c>
      <c r="T749" t="s">
        <v>254</v>
      </c>
      <c r="U749" t="s">
        <v>254</v>
      </c>
      <c r="V749" t="s">
        <v>254</v>
      </c>
      <c r="W749">
        <v>0</v>
      </c>
      <c r="X749">
        <v>0</v>
      </c>
      <c r="Y749">
        <v>1782</v>
      </c>
      <c r="Z749" s="27">
        <f t="shared" si="11"/>
        <v>1782</v>
      </c>
    </row>
    <row r="750" spans="1:26">
      <c r="A750" t="s">
        <v>3155</v>
      </c>
      <c r="B750" t="s">
        <v>2686</v>
      </c>
      <c r="C750" t="s">
        <v>1791</v>
      </c>
      <c r="D750" t="s">
        <v>1691</v>
      </c>
      <c r="E750" t="s">
        <v>1528</v>
      </c>
      <c r="F750">
        <v>12235718</v>
      </c>
      <c r="G750" s="111">
        <v>45000</v>
      </c>
      <c r="H750" t="s">
        <v>3404</v>
      </c>
      <c r="I750" t="s">
        <v>255</v>
      </c>
      <c r="J750" t="s">
        <v>249</v>
      </c>
      <c r="K750" t="s">
        <v>268</v>
      </c>
      <c r="L750" t="s">
        <v>251</v>
      </c>
      <c r="M750" t="s">
        <v>3154</v>
      </c>
      <c r="N750" t="s">
        <v>3154</v>
      </c>
      <c r="O750" s="111">
        <v>45001</v>
      </c>
      <c r="P750" t="s">
        <v>252</v>
      </c>
      <c r="Q750" t="s">
        <v>253</v>
      </c>
      <c r="R750" s="111">
        <v>45002</v>
      </c>
      <c r="S750" t="s">
        <v>254</v>
      </c>
      <c r="T750" t="s">
        <v>254</v>
      </c>
      <c r="U750" t="s">
        <v>254</v>
      </c>
      <c r="V750" t="s">
        <v>254</v>
      </c>
      <c r="W750">
        <v>0</v>
      </c>
      <c r="X750">
        <v>0</v>
      </c>
      <c r="Y750">
        <v>1950</v>
      </c>
      <c r="Z750" s="27">
        <f t="shared" si="11"/>
        <v>1950</v>
      </c>
    </row>
    <row r="751" spans="1:26">
      <c r="A751" t="s">
        <v>3155</v>
      </c>
      <c r="B751" t="s">
        <v>2686</v>
      </c>
      <c r="C751" t="s">
        <v>1791</v>
      </c>
      <c r="D751" t="s">
        <v>1691</v>
      </c>
      <c r="E751" t="s">
        <v>1528</v>
      </c>
      <c r="F751">
        <v>12241498</v>
      </c>
      <c r="G751" s="111">
        <v>45001</v>
      </c>
      <c r="H751" t="s">
        <v>3405</v>
      </c>
      <c r="I751" t="s">
        <v>255</v>
      </c>
      <c r="J751" t="s">
        <v>249</v>
      </c>
      <c r="K751" t="s">
        <v>250</v>
      </c>
      <c r="L751" t="s">
        <v>251</v>
      </c>
      <c r="M751" t="s">
        <v>3154</v>
      </c>
      <c r="N751" t="s">
        <v>3154</v>
      </c>
      <c r="O751" s="111">
        <v>45002</v>
      </c>
      <c r="P751" t="s">
        <v>252</v>
      </c>
      <c r="Q751" t="s">
        <v>253</v>
      </c>
      <c r="R751" s="111">
        <v>45005</v>
      </c>
      <c r="S751" t="s">
        <v>254</v>
      </c>
      <c r="T751" t="s">
        <v>254</v>
      </c>
      <c r="U751" t="s">
        <v>254</v>
      </c>
      <c r="V751" t="s">
        <v>254</v>
      </c>
      <c r="W751">
        <v>0</v>
      </c>
      <c r="X751">
        <v>0</v>
      </c>
      <c r="Y751">
        <v>20</v>
      </c>
      <c r="Z751" s="27">
        <f t="shared" si="11"/>
        <v>20</v>
      </c>
    </row>
    <row r="752" spans="1:26">
      <c r="A752" t="s">
        <v>3155</v>
      </c>
      <c r="B752" t="s">
        <v>2686</v>
      </c>
      <c r="C752" t="s">
        <v>1791</v>
      </c>
      <c r="D752" t="s">
        <v>1691</v>
      </c>
      <c r="E752" t="s">
        <v>1528</v>
      </c>
      <c r="F752">
        <v>12248938</v>
      </c>
      <c r="G752" s="111">
        <v>45005</v>
      </c>
      <c r="H752" t="s">
        <v>3406</v>
      </c>
      <c r="I752" t="s">
        <v>255</v>
      </c>
      <c r="J752" t="s">
        <v>249</v>
      </c>
      <c r="K752" t="s">
        <v>250</v>
      </c>
      <c r="L752" t="s">
        <v>251</v>
      </c>
      <c r="M752" t="s">
        <v>3154</v>
      </c>
      <c r="N752" t="s">
        <v>3154</v>
      </c>
      <c r="O752" s="111">
        <v>45006</v>
      </c>
      <c r="P752" t="s">
        <v>252</v>
      </c>
      <c r="Q752" t="s">
        <v>257</v>
      </c>
      <c r="R752" s="111">
        <v>45007</v>
      </c>
      <c r="S752" t="s">
        <v>254</v>
      </c>
      <c r="T752" t="s">
        <v>254</v>
      </c>
      <c r="U752" t="s">
        <v>254</v>
      </c>
      <c r="V752" t="s">
        <v>254</v>
      </c>
      <c r="W752">
        <v>0</v>
      </c>
      <c r="X752">
        <v>0</v>
      </c>
      <c r="Y752">
        <v>0</v>
      </c>
      <c r="Z752" s="27">
        <f t="shared" si="11"/>
        <v>0</v>
      </c>
    </row>
    <row r="753" spans="1:26">
      <c r="A753" t="s">
        <v>3155</v>
      </c>
      <c r="B753" t="s">
        <v>2686</v>
      </c>
      <c r="C753" t="s">
        <v>1791</v>
      </c>
      <c r="D753" t="s">
        <v>1691</v>
      </c>
      <c r="E753" t="s">
        <v>1528</v>
      </c>
      <c r="F753">
        <v>12255989</v>
      </c>
      <c r="G753" s="111">
        <v>45009</v>
      </c>
      <c r="H753" t="s">
        <v>3407</v>
      </c>
      <c r="I753" t="s">
        <v>271</v>
      </c>
      <c r="J753" t="s">
        <v>249</v>
      </c>
      <c r="K753" t="s">
        <v>268</v>
      </c>
      <c r="L753" t="s">
        <v>251</v>
      </c>
      <c r="M753" t="s">
        <v>3154</v>
      </c>
      <c r="N753" t="s">
        <v>3154</v>
      </c>
      <c r="O753" s="111">
        <v>45012</v>
      </c>
      <c r="P753" t="s">
        <v>252</v>
      </c>
      <c r="Q753" t="s">
        <v>257</v>
      </c>
      <c r="R753" s="111">
        <v>45013</v>
      </c>
      <c r="S753" t="s">
        <v>254</v>
      </c>
      <c r="T753" t="s">
        <v>254</v>
      </c>
      <c r="U753" t="s">
        <v>254</v>
      </c>
      <c r="V753" t="s">
        <v>254</v>
      </c>
      <c r="W753">
        <v>0</v>
      </c>
      <c r="X753">
        <v>0</v>
      </c>
      <c r="Y753">
        <v>0</v>
      </c>
      <c r="Z753" s="27">
        <f t="shared" si="11"/>
        <v>0</v>
      </c>
    </row>
    <row r="754" spans="1:26">
      <c r="A754" t="s">
        <v>3155</v>
      </c>
      <c r="B754" t="s">
        <v>2686</v>
      </c>
      <c r="C754" t="s">
        <v>1791</v>
      </c>
      <c r="D754" t="s">
        <v>1691</v>
      </c>
      <c r="E754" t="s">
        <v>1528</v>
      </c>
      <c r="F754">
        <v>12275323</v>
      </c>
      <c r="G754" s="111">
        <v>45009</v>
      </c>
      <c r="H754" t="s">
        <v>3408</v>
      </c>
      <c r="I754" t="s">
        <v>256</v>
      </c>
      <c r="J754" t="s">
        <v>249</v>
      </c>
      <c r="K754" t="s">
        <v>250</v>
      </c>
      <c r="L754" t="s">
        <v>251</v>
      </c>
      <c r="M754" t="s">
        <v>3154</v>
      </c>
      <c r="N754" t="s">
        <v>3154</v>
      </c>
      <c r="O754" s="111">
        <v>45009</v>
      </c>
      <c r="P754" t="s">
        <v>252</v>
      </c>
      <c r="Q754" t="s">
        <v>253</v>
      </c>
      <c r="R754">
        <v>45013</v>
      </c>
      <c r="S754" t="s">
        <v>254</v>
      </c>
      <c r="T754" t="s">
        <v>254</v>
      </c>
      <c r="U754" t="s">
        <v>254</v>
      </c>
      <c r="V754" t="s">
        <v>254</v>
      </c>
      <c r="W754">
        <v>0</v>
      </c>
      <c r="X754">
        <v>0</v>
      </c>
      <c r="Y754">
        <v>2200</v>
      </c>
      <c r="Z754" s="27">
        <f t="shared" si="11"/>
        <v>2200</v>
      </c>
    </row>
    <row r="755" spans="1:26">
      <c r="A755" t="s">
        <v>3155</v>
      </c>
      <c r="B755" t="s">
        <v>2686</v>
      </c>
      <c r="C755" t="s">
        <v>1791</v>
      </c>
      <c r="D755" t="s">
        <v>1691</v>
      </c>
      <c r="E755" t="s">
        <v>1528</v>
      </c>
      <c r="F755">
        <v>12282887</v>
      </c>
      <c r="G755" s="111">
        <v>45012</v>
      </c>
      <c r="H755" t="s">
        <v>3409</v>
      </c>
      <c r="I755" t="s">
        <v>271</v>
      </c>
      <c r="J755" t="s">
        <v>249</v>
      </c>
      <c r="K755" t="s">
        <v>250</v>
      </c>
      <c r="L755" t="s">
        <v>251</v>
      </c>
      <c r="M755" t="s">
        <v>3154</v>
      </c>
      <c r="N755" t="s">
        <v>3154</v>
      </c>
      <c r="O755" s="111">
        <v>45013</v>
      </c>
      <c r="P755" t="s">
        <v>252</v>
      </c>
      <c r="Q755" t="s">
        <v>257</v>
      </c>
      <c r="R755" s="111">
        <v>45014</v>
      </c>
      <c r="S755" t="s">
        <v>254</v>
      </c>
      <c r="T755" t="s">
        <v>254</v>
      </c>
      <c r="U755" t="s">
        <v>254</v>
      </c>
      <c r="V755" t="s">
        <v>254</v>
      </c>
      <c r="W755">
        <v>0</v>
      </c>
      <c r="X755">
        <v>0</v>
      </c>
      <c r="Y755">
        <v>0</v>
      </c>
      <c r="Z755" s="27">
        <f t="shared" si="11"/>
        <v>0</v>
      </c>
    </row>
    <row r="756" spans="1:26">
      <c r="A756" t="s">
        <v>3155</v>
      </c>
      <c r="B756" t="s">
        <v>2686</v>
      </c>
      <c r="C756" t="s">
        <v>1791</v>
      </c>
      <c r="D756" t="s">
        <v>1691</v>
      </c>
      <c r="E756" t="s">
        <v>1528</v>
      </c>
      <c r="F756">
        <v>12283015</v>
      </c>
      <c r="G756" s="111">
        <v>45012</v>
      </c>
      <c r="H756" t="s">
        <v>3410</v>
      </c>
      <c r="I756" t="s">
        <v>271</v>
      </c>
      <c r="J756" t="s">
        <v>249</v>
      </c>
      <c r="K756" t="s">
        <v>250</v>
      </c>
      <c r="L756" t="s">
        <v>251</v>
      </c>
      <c r="M756" t="s">
        <v>3154</v>
      </c>
      <c r="N756" t="s">
        <v>3154</v>
      </c>
      <c r="O756" s="111">
        <v>45013</v>
      </c>
      <c r="P756" t="s">
        <v>252</v>
      </c>
      <c r="Q756" t="s">
        <v>253</v>
      </c>
      <c r="R756" s="111">
        <v>45014</v>
      </c>
      <c r="S756" t="s">
        <v>254</v>
      </c>
      <c r="T756" t="s">
        <v>254</v>
      </c>
      <c r="U756" t="s">
        <v>254</v>
      </c>
      <c r="V756" t="s">
        <v>254</v>
      </c>
      <c r="W756">
        <v>0</v>
      </c>
      <c r="X756">
        <v>0</v>
      </c>
      <c r="Y756">
        <v>16.899999999999999</v>
      </c>
      <c r="Z756" s="27">
        <f t="shared" si="11"/>
        <v>16.899999999999999</v>
      </c>
    </row>
    <row r="757" spans="1:26">
      <c r="A757" t="s">
        <v>3155</v>
      </c>
      <c r="B757" t="s">
        <v>2686</v>
      </c>
      <c r="C757" t="s">
        <v>1791</v>
      </c>
      <c r="D757" t="s">
        <v>1691</v>
      </c>
      <c r="E757" t="s">
        <v>1528</v>
      </c>
      <c r="F757">
        <v>12289950</v>
      </c>
      <c r="G757" s="111">
        <v>45013</v>
      </c>
      <c r="H757" t="s">
        <v>3411</v>
      </c>
      <c r="I757" t="s">
        <v>271</v>
      </c>
      <c r="J757" t="s">
        <v>249</v>
      </c>
      <c r="K757" t="s">
        <v>268</v>
      </c>
      <c r="L757" t="s">
        <v>251</v>
      </c>
      <c r="M757" t="s">
        <v>3154</v>
      </c>
      <c r="N757" t="s">
        <v>3154</v>
      </c>
      <c r="O757" s="111">
        <v>45015</v>
      </c>
      <c r="P757" t="s">
        <v>252</v>
      </c>
      <c r="Q757" t="s">
        <v>253</v>
      </c>
      <c r="R757" s="111">
        <v>45016</v>
      </c>
      <c r="S757" t="s">
        <v>254</v>
      </c>
      <c r="T757" t="s">
        <v>254</v>
      </c>
      <c r="U757" t="s">
        <v>254</v>
      </c>
      <c r="V757" t="s">
        <v>254</v>
      </c>
      <c r="W757">
        <v>0</v>
      </c>
      <c r="X757">
        <v>0</v>
      </c>
      <c r="Y757">
        <v>240</v>
      </c>
      <c r="Z757" s="27">
        <f t="shared" si="11"/>
        <v>240</v>
      </c>
    </row>
    <row r="758" spans="1:26" hidden="1">
      <c r="A758" t="s">
        <v>3155</v>
      </c>
      <c r="B758" t="s">
        <v>2698</v>
      </c>
      <c r="C758" t="s">
        <v>190</v>
      </c>
      <c r="D758" t="s">
        <v>2699</v>
      </c>
      <c r="E758" t="s">
        <v>46</v>
      </c>
      <c r="F758">
        <v>12137429</v>
      </c>
      <c r="G758" s="111">
        <v>44973</v>
      </c>
      <c r="H758" t="s">
        <v>2700</v>
      </c>
      <c r="I758" t="s">
        <v>255</v>
      </c>
      <c r="J758" t="s">
        <v>249</v>
      </c>
      <c r="K758" t="s">
        <v>250</v>
      </c>
      <c r="L758" t="s">
        <v>251</v>
      </c>
      <c r="M758" t="s">
        <v>3154</v>
      </c>
      <c r="N758" t="s">
        <v>3154</v>
      </c>
      <c r="O758" s="111">
        <v>44973</v>
      </c>
      <c r="P758" t="s">
        <v>252</v>
      </c>
      <c r="Q758" t="s">
        <v>253</v>
      </c>
      <c r="R758" s="111">
        <v>44981</v>
      </c>
      <c r="S758" t="s">
        <v>254</v>
      </c>
      <c r="T758" t="s">
        <v>254</v>
      </c>
      <c r="U758" t="s">
        <v>254</v>
      </c>
      <c r="V758" t="s">
        <v>254</v>
      </c>
      <c r="W758">
        <v>0</v>
      </c>
      <c r="X758">
        <v>247.99</v>
      </c>
      <c r="Y758">
        <v>1321.92</v>
      </c>
      <c r="Z758" s="27">
        <f t="shared" si="11"/>
        <v>1569.91</v>
      </c>
    </row>
    <row r="759" spans="1:26">
      <c r="A759" t="s">
        <v>3155</v>
      </c>
      <c r="B759" t="s">
        <v>2698</v>
      </c>
      <c r="C759" t="s">
        <v>190</v>
      </c>
      <c r="D759" t="s">
        <v>3200</v>
      </c>
      <c r="E759" t="s">
        <v>46</v>
      </c>
      <c r="F759">
        <v>12210140</v>
      </c>
      <c r="G759" s="111">
        <v>44994</v>
      </c>
      <c r="H759" t="s">
        <v>3412</v>
      </c>
      <c r="I759" t="s">
        <v>256</v>
      </c>
      <c r="J759" t="s">
        <v>249</v>
      </c>
      <c r="K759" t="s">
        <v>268</v>
      </c>
      <c r="L759" t="s">
        <v>251</v>
      </c>
      <c r="M759" t="s">
        <v>3154</v>
      </c>
      <c r="N759" t="s">
        <v>3154</v>
      </c>
      <c r="O759" s="111">
        <v>44994</v>
      </c>
      <c r="P759" t="s">
        <v>252</v>
      </c>
      <c r="Q759" t="s">
        <v>253</v>
      </c>
      <c r="R759" s="111">
        <v>44998</v>
      </c>
      <c r="S759" t="s">
        <v>254</v>
      </c>
      <c r="T759" t="s">
        <v>254</v>
      </c>
      <c r="U759" t="s">
        <v>254</v>
      </c>
      <c r="V759" t="s">
        <v>254</v>
      </c>
      <c r="W759">
        <v>0</v>
      </c>
      <c r="X759">
        <v>0</v>
      </c>
      <c r="Y759">
        <v>2709.15</v>
      </c>
      <c r="Z759" s="27">
        <f t="shared" si="11"/>
        <v>2709.15</v>
      </c>
    </row>
    <row r="760" spans="1:26" hidden="1">
      <c r="A760" t="s">
        <v>3155</v>
      </c>
      <c r="B760" t="s">
        <v>2698</v>
      </c>
      <c r="C760" t="s">
        <v>190</v>
      </c>
      <c r="D760" t="s">
        <v>1003</v>
      </c>
      <c r="E760" t="s">
        <v>46</v>
      </c>
      <c r="F760">
        <v>11978600</v>
      </c>
      <c r="G760" s="111">
        <v>44932</v>
      </c>
      <c r="H760" t="s">
        <v>1794</v>
      </c>
      <c r="I760" t="s">
        <v>255</v>
      </c>
      <c r="J760" t="s">
        <v>249</v>
      </c>
      <c r="K760" t="s">
        <v>250</v>
      </c>
      <c r="L760" t="s">
        <v>251</v>
      </c>
      <c r="M760" t="s">
        <v>3154</v>
      </c>
      <c r="N760" t="s">
        <v>3154</v>
      </c>
      <c r="O760" s="111">
        <v>44932</v>
      </c>
      <c r="P760" t="s">
        <v>252</v>
      </c>
      <c r="Q760" t="s">
        <v>253</v>
      </c>
      <c r="R760" s="111">
        <v>44938</v>
      </c>
      <c r="S760" t="s">
        <v>254</v>
      </c>
      <c r="T760" t="s">
        <v>254</v>
      </c>
      <c r="U760" t="s">
        <v>254</v>
      </c>
      <c r="V760" t="s">
        <v>254</v>
      </c>
      <c r="W760">
        <v>5698.25</v>
      </c>
      <c r="X760">
        <v>13247.5</v>
      </c>
      <c r="Y760">
        <v>11205.7</v>
      </c>
      <c r="Z760" s="27">
        <f t="shared" si="11"/>
        <v>30151.45</v>
      </c>
    </row>
    <row r="761" spans="1:26">
      <c r="A761" t="s">
        <v>3155</v>
      </c>
      <c r="B761" t="s">
        <v>2698</v>
      </c>
      <c r="C761" t="s">
        <v>190</v>
      </c>
      <c r="D761" t="s">
        <v>45</v>
      </c>
      <c r="E761" t="s">
        <v>46</v>
      </c>
      <c r="F761">
        <v>4094826</v>
      </c>
      <c r="G761" s="111">
        <v>44996</v>
      </c>
      <c r="H761" t="s">
        <v>3413</v>
      </c>
      <c r="I761" t="s">
        <v>255</v>
      </c>
      <c r="J761" t="s">
        <v>249</v>
      </c>
      <c r="K761" t="s">
        <v>268</v>
      </c>
      <c r="L761" t="s">
        <v>251</v>
      </c>
      <c r="M761" t="s">
        <v>3154</v>
      </c>
      <c r="N761" t="s">
        <v>3154</v>
      </c>
      <c r="O761" s="111">
        <v>44996</v>
      </c>
      <c r="P761" t="s">
        <v>252</v>
      </c>
      <c r="Q761" t="s">
        <v>253</v>
      </c>
      <c r="R761" s="111">
        <v>44998</v>
      </c>
      <c r="S761" t="s">
        <v>254</v>
      </c>
      <c r="T761" t="s">
        <v>254</v>
      </c>
      <c r="U761" t="s">
        <v>254</v>
      </c>
      <c r="V761" t="s">
        <v>254</v>
      </c>
      <c r="W761">
        <v>0</v>
      </c>
      <c r="X761">
        <v>0</v>
      </c>
      <c r="Y761">
        <v>716.4</v>
      </c>
      <c r="Z761" s="27">
        <f t="shared" si="11"/>
        <v>716.4</v>
      </c>
    </row>
    <row r="762" spans="1:26">
      <c r="A762" t="s">
        <v>3155</v>
      </c>
      <c r="B762" t="s">
        <v>2698</v>
      </c>
      <c r="C762" t="s">
        <v>190</v>
      </c>
      <c r="D762" t="s">
        <v>45</v>
      </c>
      <c r="E762" t="s">
        <v>46</v>
      </c>
      <c r="F762">
        <v>11750244</v>
      </c>
      <c r="G762" s="111">
        <v>45008</v>
      </c>
      <c r="H762" t="s">
        <v>3414</v>
      </c>
      <c r="I762" t="s">
        <v>255</v>
      </c>
      <c r="J762" t="s">
        <v>249</v>
      </c>
      <c r="K762" t="s">
        <v>250</v>
      </c>
      <c r="L762" t="s">
        <v>251</v>
      </c>
      <c r="M762" t="s">
        <v>3154</v>
      </c>
      <c r="N762" t="s">
        <v>3154</v>
      </c>
      <c r="O762" s="111">
        <v>45008</v>
      </c>
      <c r="P762" t="s">
        <v>252</v>
      </c>
      <c r="Q762" t="s">
        <v>253</v>
      </c>
      <c r="R762" s="111">
        <v>45009</v>
      </c>
      <c r="S762" t="s">
        <v>254</v>
      </c>
      <c r="T762" t="s">
        <v>254</v>
      </c>
      <c r="U762" t="s">
        <v>254</v>
      </c>
      <c r="V762" t="s">
        <v>254</v>
      </c>
      <c r="W762">
        <v>0</v>
      </c>
      <c r="X762">
        <v>0</v>
      </c>
      <c r="Y762">
        <v>299</v>
      </c>
      <c r="Z762" s="27">
        <f t="shared" si="11"/>
        <v>299</v>
      </c>
    </row>
    <row r="763" spans="1:26" hidden="1">
      <c r="A763" t="s">
        <v>3155</v>
      </c>
      <c r="B763" t="s">
        <v>2698</v>
      </c>
      <c r="C763" t="s">
        <v>190</v>
      </c>
      <c r="D763" t="s">
        <v>45</v>
      </c>
      <c r="E763" t="s">
        <v>46</v>
      </c>
      <c r="F763">
        <v>11958374</v>
      </c>
      <c r="G763" s="111">
        <v>44928</v>
      </c>
      <c r="H763" t="s">
        <v>1797</v>
      </c>
      <c r="I763" t="s">
        <v>255</v>
      </c>
      <c r="J763" t="s">
        <v>3154</v>
      </c>
      <c r="K763" t="s">
        <v>3154</v>
      </c>
      <c r="L763" t="s">
        <v>251</v>
      </c>
      <c r="M763" t="s">
        <v>3154</v>
      </c>
      <c r="N763" t="s">
        <v>3154</v>
      </c>
      <c r="O763" s="111">
        <v>44928</v>
      </c>
      <c r="P763" t="s">
        <v>252</v>
      </c>
      <c r="Q763" t="s">
        <v>253</v>
      </c>
      <c r="R763" s="111">
        <v>44929</v>
      </c>
      <c r="S763" t="s">
        <v>254</v>
      </c>
      <c r="T763" t="s">
        <v>254</v>
      </c>
      <c r="U763" t="s">
        <v>254</v>
      </c>
      <c r="V763" t="s">
        <v>254</v>
      </c>
      <c r="W763">
        <v>30</v>
      </c>
      <c r="X763">
        <v>0</v>
      </c>
      <c r="Y763">
        <v>90</v>
      </c>
      <c r="Z763" s="27">
        <f t="shared" si="11"/>
        <v>120</v>
      </c>
    </row>
    <row r="764" spans="1:26" hidden="1">
      <c r="A764" t="s">
        <v>3155</v>
      </c>
      <c r="B764" t="s">
        <v>2698</v>
      </c>
      <c r="C764" t="s">
        <v>190</v>
      </c>
      <c r="D764" t="s">
        <v>45</v>
      </c>
      <c r="E764" t="s">
        <v>46</v>
      </c>
      <c r="F764">
        <v>11995564</v>
      </c>
      <c r="G764" s="111">
        <v>44938</v>
      </c>
      <c r="H764" t="s">
        <v>1798</v>
      </c>
      <c r="I764" t="s">
        <v>255</v>
      </c>
      <c r="J764" t="s">
        <v>249</v>
      </c>
      <c r="K764" t="s">
        <v>250</v>
      </c>
      <c r="L764" t="s">
        <v>251</v>
      </c>
      <c r="M764" t="s">
        <v>3154</v>
      </c>
      <c r="N764" t="s">
        <v>3154</v>
      </c>
      <c r="O764" s="111">
        <v>44938</v>
      </c>
      <c r="P764" t="s">
        <v>252</v>
      </c>
      <c r="Q764" t="s">
        <v>282</v>
      </c>
      <c r="R764">
        <v>44939</v>
      </c>
      <c r="S764" t="s">
        <v>254</v>
      </c>
      <c r="T764" t="s">
        <v>254</v>
      </c>
      <c r="U764" t="s">
        <v>254</v>
      </c>
      <c r="V764" t="s">
        <v>254</v>
      </c>
      <c r="W764">
        <v>257.01</v>
      </c>
      <c r="X764">
        <v>285</v>
      </c>
      <c r="Y764">
        <v>0</v>
      </c>
      <c r="Z764" s="27">
        <f t="shared" si="11"/>
        <v>542.01</v>
      </c>
    </row>
    <row r="765" spans="1:26" hidden="1">
      <c r="A765" t="s">
        <v>3155</v>
      </c>
      <c r="B765" t="s">
        <v>2698</v>
      </c>
      <c r="C765" t="s">
        <v>190</v>
      </c>
      <c r="D765" t="s">
        <v>45</v>
      </c>
      <c r="E765" t="s">
        <v>46</v>
      </c>
      <c r="F765">
        <v>12043886</v>
      </c>
      <c r="G765" s="111">
        <v>44951</v>
      </c>
      <c r="H765" t="s">
        <v>1799</v>
      </c>
      <c r="I765" t="s">
        <v>255</v>
      </c>
      <c r="J765" t="s">
        <v>249</v>
      </c>
      <c r="K765" t="s">
        <v>250</v>
      </c>
      <c r="L765" t="s">
        <v>251</v>
      </c>
      <c r="M765" t="s">
        <v>3154</v>
      </c>
      <c r="N765" t="s">
        <v>3154</v>
      </c>
      <c r="O765" s="111">
        <v>44951</v>
      </c>
      <c r="P765" t="s">
        <v>252</v>
      </c>
      <c r="Q765" t="s">
        <v>253</v>
      </c>
      <c r="R765">
        <v>44952</v>
      </c>
      <c r="S765" t="s">
        <v>254</v>
      </c>
      <c r="T765" t="s">
        <v>254</v>
      </c>
      <c r="U765" t="s">
        <v>254</v>
      </c>
      <c r="V765" t="s">
        <v>254</v>
      </c>
      <c r="W765">
        <v>1517.3</v>
      </c>
      <c r="X765">
        <v>7257.05</v>
      </c>
      <c r="Y765">
        <v>11281.95</v>
      </c>
      <c r="Z765" s="27">
        <f t="shared" si="11"/>
        <v>20056.300000000003</v>
      </c>
    </row>
    <row r="766" spans="1:26">
      <c r="A766" t="s">
        <v>3155</v>
      </c>
      <c r="B766" t="s">
        <v>2698</v>
      </c>
      <c r="C766" t="s">
        <v>190</v>
      </c>
      <c r="D766" t="s">
        <v>45</v>
      </c>
      <c r="E766" t="s">
        <v>46</v>
      </c>
      <c r="F766">
        <v>12184435</v>
      </c>
      <c r="G766" s="111">
        <v>44986</v>
      </c>
      <c r="H766" t="s">
        <v>3415</v>
      </c>
      <c r="I766" t="s">
        <v>255</v>
      </c>
      <c r="J766" t="s">
        <v>249</v>
      </c>
      <c r="K766" t="s">
        <v>250</v>
      </c>
      <c r="L766" t="s">
        <v>251</v>
      </c>
      <c r="M766" t="s">
        <v>3154</v>
      </c>
      <c r="N766" t="s">
        <v>3154</v>
      </c>
      <c r="O766" s="111">
        <v>44986</v>
      </c>
      <c r="P766" t="s">
        <v>252</v>
      </c>
      <c r="Q766" t="s">
        <v>253</v>
      </c>
      <c r="R766" s="111">
        <v>45005</v>
      </c>
      <c r="S766" t="s">
        <v>254</v>
      </c>
      <c r="T766" t="s">
        <v>254</v>
      </c>
      <c r="U766" t="s">
        <v>254</v>
      </c>
      <c r="V766" t="s">
        <v>254</v>
      </c>
      <c r="W766">
        <v>0</v>
      </c>
      <c r="X766">
        <v>0</v>
      </c>
      <c r="Y766">
        <v>1027.25</v>
      </c>
      <c r="Z766" s="27">
        <f t="shared" si="11"/>
        <v>1027.25</v>
      </c>
    </row>
    <row r="767" spans="1:26">
      <c r="A767" t="s">
        <v>3155</v>
      </c>
      <c r="B767" t="s">
        <v>2698</v>
      </c>
      <c r="C767" t="s">
        <v>190</v>
      </c>
      <c r="D767" t="s">
        <v>45</v>
      </c>
      <c r="E767" t="s">
        <v>46</v>
      </c>
      <c r="F767">
        <v>12199645</v>
      </c>
      <c r="G767" s="111">
        <v>45013</v>
      </c>
      <c r="H767" t="s">
        <v>3416</v>
      </c>
      <c r="I767" t="s">
        <v>248</v>
      </c>
      <c r="J767" t="s">
        <v>249</v>
      </c>
      <c r="K767" t="s">
        <v>268</v>
      </c>
      <c r="L767" t="s">
        <v>251</v>
      </c>
      <c r="M767" t="s">
        <v>3154</v>
      </c>
      <c r="N767" t="s">
        <v>3154</v>
      </c>
      <c r="O767" s="111">
        <v>45014</v>
      </c>
      <c r="P767" t="s">
        <v>252</v>
      </c>
      <c r="Q767" t="s">
        <v>257</v>
      </c>
      <c r="R767" s="111"/>
      <c r="S767" t="s">
        <v>254</v>
      </c>
      <c r="T767" t="s">
        <v>254</v>
      </c>
      <c r="U767" t="s">
        <v>254</v>
      </c>
      <c r="V767" t="s">
        <v>254</v>
      </c>
      <c r="W767">
        <v>0</v>
      </c>
      <c r="X767">
        <v>0</v>
      </c>
      <c r="Y767">
        <v>0</v>
      </c>
      <c r="Z767" s="27">
        <f t="shared" si="11"/>
        <v>0</v>
      </c>
    </row>
    <row r="768" spans="1:26">
      <c r="A768" t="s">
        <v>3155</v>
      </c>
      <c r="B768" t="s">
        <v>2698</v>
      </c>
      <c r="C768" t="s">
        <v>190</v>
      </c>
      <c r="D768" t="s">
        <v>45</v>
      </c>
      <c r="E768" t="s">
        <v>46</v>
      </c>
      <c r="F768">
        <v>12200445</v>
      </c>
      <c r="G768" s="111">
        <v>44991</v>
      </c>
      <c r="H768" t="s">
        <v>3417</v>
      </c>
      <c r="I768" t="s">
        <v>255</v>
      </c>
      <c r="J768" t="s">
        <v>249</v>
      </c>
      <c r="K768" t="s">
        <v>250</v>
      </c>
      <c r="L768" t="s">
        <v>251</v>
      </c>
      <c r="M768" t="s">
        <v>3154</v>
      </c>
      <c r="N768" t="s">
        <v>3154</v>
      </c>
      <c r="O768" s="111">
        <v>44991</v>
      </c>
      <c r="P768" t="s">
        <v>252</v>
      </c>
      <c r="Q768" t="s">
        <v>253</v>
      </c>
      <c r="R768" s="111">
        <v>44992</v>
      </c>
      <c r="S768" t="s">
        <v>254</v>
      </c>
      <c r="T768" t="s">
        <v>254</v>
      </c>
      <c r="U768" t="s">
        <v>254</v>
      </c>
      <c r="V768" t="s">
        <v>254</v>
      </c>
      <c r="W768">
        <v>0</v>
      </c>
      <c r="X768">
        <v>0</v>
      </c>
      <c r="Y768">
        <v>568.4</v>
      </c>
      <c r="Z768" s="27">
        <f t="shared" si="11"/>
        <v>568.4</v>
      </c>
    </row>
    <row r="769" spans="1:26">
      <c r="A769" t="s">
        <v>3155</v>
      </c>
      <c r="B769" t="s">
        <v>2698</v>
      </c>
      <c r="C769" t="s">
        <v>190</v>
      </c>
      <c r="D769" t="s">
        <v>45</v>
      </c>
      <c r="E769" t="s">
        <v>46</v>
      </c>
      <c r="F769">
        <v>12202117</v>
      </c>
      <c r="G769" s="111">
        <v>44992</v>
      </c>
      <c r="H769" t="s">
        <v>3418</v>
      </c>
      <c r="I769" t="s">
        <v>255</v>
      </c>
      <c r="J769" t="s">
        <v>249</v>
      </c>
      <c r="K769" t="s">
        <v>250</v>
      </c>
      <c r="L769" t="s">
        <v>251</v>
      </c>
      <c r="M769" t="s">
        <v>3154</v>
      </c>
      <c r="N769" t="s">
        <v>3154</v>
      </c>
      <c r="O769" s="111">
        <v>44993</v>
      </c>
      <c r="P769" t="s">
        <v>252</v>
      </c>
      <c r="Q769" t="s">
        <v>253</v>
      </c>
      <c r="R769" s="111">
        <v>44994</v>
      </c>
      <c r="S769" t="s">
        <v>254</v>
      </c>
      <c r="T769" t="s">
        <v>254</v>
      </c>
      <c r="U769" t="s">
        <v>254</v>
      </c>
      <c r="V769" t="s">
        <v>254</v>
      </c>
      <c r="W769">
        <v>0</v>
      </c>
      <c r="X769">
        <v>0</v>
      </c>
      <c r="Y769">
        <v>973.15</v>
      </c>
      <c r="Z769" s="27">
        <f t="shared" si="11"/>
        <v>973.15</v>
      </c>
    </row>
    <row r="770" spans="1:26">
      <c r="A770" t="s">
        <v>3155</v>
      </c>
      <c r="B770" t="s">
        <v>2698</v>
      </c>
      <c r="C770" t="s">
        <v>190</v>
      </c>
      <c r="D770" t="s">
        <v>45</v>
      </c>
      <c r="E770" t="s">
        <v>46</v>
      </c>
      <c r="F770">
        <v>12274256</v>
      </c>
      <c r="G770" s="111">
        <v>45010</v>
      </c>
      <c r="H770" t="s">
        <v>3419</v>
      </c>
      <c r="I770" t="s">
        <v>271</v>
      </c>
      <c r="J770" t="s">
        <v>249</v>
      </c>
      <c r="K770" t="s">
        <v>250</v>
      </c>
      <c r="L770" t="s">
        <v>251</v>
      </c>
      <c r="M770" t="s">
        <v>3154</v>
      </c>
      <c r="N770" t="s">
        <v>3154</v>
      </c>
      <c r="O770" s="111">
        <v>45010</v>
      </c>
      <c r="P770" t="s">
        <v>252</v>
      </c>
      <c r="Q770" t="s">
        <v>253</v>
      </c>
      <c r="R770" s="111">
        <v>45015</v>
      </c>
      <c r="S770" t="s">
        <v>254</v>
      </c>
      <c r="T770" t="s">
        <v>254</v>
      </c>
      <c r="U770" t="s">
        <v>254</v>
      </c>
      <c r="V770" t="s">
        <v>254</v>
      </c>
      <c r="W770">
        <v>0</v>
      </c>
      <c r="X770">
        <v>0</v>
      </c>
      <c r="Y770">
        <v>107.7</v>
      </c>
      <c r="Z770" s="27">
        <f t="shared" si="11"/>
        <v>107.7</v>
      </c>
    </row>
    <row r="771" spans="1:26" hidden="1">
      <c r="A771" t="s">
        <v>3155</v>
      </c>
      <c r="B771" t="s">
        <v>2698</v>
      </c>
      <c r="C771" t="s">
        <v>190</v>
      </c>
      <c r="D771" t="s">
        <v>2404</v>
      </c>
      <c r="E771" t="s">
        <v>46</v>
      </c>
      <c r="F771">
        <v>12106214</v>
      </c>
      <c r="G771" s="111">
        <v>44965</v>
      </c>
      <c r="H771" t="s">
        <v>2701</v>
      </c>
      <c r="I771" t="s">
        <v>248</v>
      </c>
      <c r="J771" t="s">
        <v>259</v>
      </c>
      <c r="K771" t="s">
        <v>250</v>
      </c>
      <c r="L771" t="s">
        <v>251</v>
      </c>
      <c r="M771" t="s">
        <v>3154</v>
      </c>
      <c r="N771" t="s">
        <v>3154</v>
      </c>
      <c r="O771" s="111">
        <v>44965</v>
      </c>
      <c r="P771" t="s">
        <v>252</v>
      </c>
      <c r="Q771" t="s">
        <v>253</v>
      </c>
      <c r="R771" s="111">
        <v>44971</v>
      </c>
      <c r="S771" t="s">
        <v>254</v>
      </c>
      <c r="T771" t="s">
        <v>254</v>
      </c>
      <c r="U771" t="s">
        <v>254</v>
      </c>
      <c r="V771" t="s">
        <v>254</v>
      </c>
      <c r="W771">
        <v>0</v>
      </c>
      <c r="X771">
        <v>553.5</v>
      </c>
      <c r="Y771">
        <v>497</v>
      </c>
      <c r="Z771" s="27">
        <f t="shared" ref="Z771:Z834" si="12">SUM(W771:Y771)</f>
        <v>1050.5</v>
      </c>
    </row>
    <row r="772" spans="1:26" hidden="1">
      <c r="A772" t="s">
        <v>3155</v>
      </c>
      <c r="B772" t="s">
        <v>2698</v>
      </c>
      <c r="C772" t="s">
        <v>190</v>
      </c>
      <c r="D772" t="s">
        <v>2404</v>
      </c>
      <c r="E772" t="s">
        <v>46</v>
      </c>
      <c r="F772">
        <v>12126587</v>
      </c>
      <c r="G772" s="111">
        <v>44971</v>
      </c>
      <c r="H772" t="s">
        <v>2702</v>
      </c>
      <c r="I772" t="s">
        <v>248</v>
      </c>
      <c r="J772" t="s">
        <v>259</v>
      </c>
      <c r="K772" t="s">
        <v>250</v>
      </c>
      <c r="L772" t="s">
        <v>251</v>
      </c>
      <c r="M772" t="s">
        <v>3154</v>
      </c>
      <c r="N772" t="s">
        <v>3154</v>
      </c>
      <c r="O772" s="111">
        <v>44971</v>
      </c>
      <c r="P772" t="s">
        <v>252</v>
      </c>
      <c r="Q772" t="s">
        <v>253</v>
      </c>
      <c r="R772" s="111">
        <v>44972</v>
      </c>
      <c r="S772" t="s">
        <v>254</v>
      </c>
      <c r="T772" t="s">
        <v>254</v>
      </c>
      <c r="U772" t="s">
        <v>254</v>
      </c>
      <c r="V772" t="s">
        <v>254</v>
      </c>
      <c r="W772">
        <v>0</v>
      </c>
      <c r="X772">
        <v>1218.9000000000001</v>
      </c>
      <c r="Y772">
        <v>3664.71</v>
      </c>
      <c r="Z772" s="27">
        <f t="shared" si="12"/>
        <v>4883.6100000000006</v>
      </c>
    </row>
    <row r="773" spans="1:26" hidden="1">
      <c r="A773" t="s">
        <v>3155</v>
      </c>
      <c r="B773" t="s">
        <v>2698</v>
      </c>
      <c r="C773" t="s">
        <v>190</v>
      </c>
      <c r="D773" t="s">
        <v>2404</v>
      </c>
      <c r="E773" t="s">
        <v>46</v>
      </c>
      <c r="F773">
        <v>12127333</v>
      </c>
      <c r="G773" s="111">
        <v>44971</v>
      </c>
      <c r="H773" t="s">
        <v>2703</v>
      </c>
      <c r="I773" t="s">
        <v>248</v>
      </c>
      <c r="J773" t="s">
        <v>259</v>
      </c>
      <c r="K773" t="s">
        <v>250</v>
      </c>
      <c r="L773" t="s">
        <v>251</v>
      </c>
      <c r="M773" t="s">
        <v>3154</v>
      </c>
      <c r="N773" t="s">
        <v>3154</v>
      </c>
      <c r="O773" s="111">
        <v>44971</v>
      </c>
      <c r="P773" t="s">
        <v>252</v>
      </c>
      <c r="Q773" t="s">
        <v>253</v>
      </c>
      <c r="R773" s="111">
        <v>44993</v>
      </c>
      <c r="S773" t="s">
        <v>254</v>
      </c>
      <c r="T773" t="s">
        <v>254</v>
      </c>
      <c r="U773" t="s">
        <v>254</v>
      </c>
      <c r="V773" t="s">
        <v>254</v>
      </c>
      <c r="W773">
        <v>0</v>
      </c>
      <c r="X773">
        <v>0</v>
      </c>
      <c r="Y773">
        <v>646.75</v>
      </c>
      <c r="Z773" s="27">
        <f t="shared" si="12"/>
        <v>646.75</v>
      </c>
    </row>
    <row r="774" spans="1:26" hidden="1">
      <c r="A774" t="s">
        <v>3155</v>
      </c>
      <c r="B774" t="s">
        <v>2698</v>
      </c>
      <c r="C774" t="s">
        <v>190</v>
      </c>
      <c r="D774" t="s">
        <v>1176</v>
      </c>
      <c r="E774" t="s">
        <v>46</v>
      </c>
      <c r="F774">
        <v>11965277</v>
      </c>
      <c r="G774" s="111">
        <v>44929</v>
      </c>
      <c r="H774" t="s">
        <v>1800</v>
      </c>
      <c r="I774" t="s">
        <v>255</v>
      </c>
      <c r="J774" t="s">
        <v>249</v>
      </c>
      <c r="K774" t="s">
        <v>250</v>
      </c>
      <c r="L774" t="s">
        <v>251</v>
      </c>
      <c r="M774" t="s">
        <v>3154</v>
      </c>
      <c r="N774" t="s">
        <v>3154</v>
      </c>
      <c r="O774" s="111">
        <v>44929</v>
      </c>
      <c r="P774" t="s">
        <v>252</v>
      </c>
      <c r="Q774" t="s">
        <v>282</v>
      </c>
      <c r="R774" s="111">
        <v>44931</v>
      </c>
      <c r="S774" t="s">
        <v>254</v>
      </c>
      <c r="T774" t="s">
        <v>254</v>
      </c>
      <c r="U774" t="s">
        <v>254</v>
      </c>
      <c r="V774" t="s">
        <v>254</v>
      </c>
      <c r="W774">
        <v>2734.57</v>
      </c>
      <c r="X774">
        <v>215.17</v>
      </c>
      <c r="Y774">
        <v>0</v>
      </c>
      <c r="Z774" s="27">
        <f t="shared" si="12"/>
        <v>2949.7400000000002</v>
      </c>
    </row>
    <row r="775" spans="1:26" hidden="1">
      <c r="A775" t="s">
        <v>3155</v>
      </c>
      <c r="B775" t="s">
        <v>2698</v>
      </c>
      <c r="C775" t="s">
        <v>190</v>
      </c>
      <c r="D775" t="s">
        <v>1176</v>
      </c>
      <c r="E775" t="s">
        <v>46</v>
      </c>
      <c r="F775">
        <v>11968445</v>
      </c>
      <c r="G775" s="111">
        <v>44930</v>
      </c>
      <c r="H775" t="s">
        <v>1801</v>
      </c>
      <c r="I775" t="s">
        <v>255</v>
      </c>
      <c r="J775" t="s">
        <v>3154</v>
      </c>
      <c r="K775" t="s">
        <v>3154</v>
      </c>
      <c r="L775" t="s">
        <v>251</v>
      </c>
      <c r="M775" t="s">
        <v>3154</v>
      </c>
      <c r="N775" t="s">
        <v>3154</v>
      </c>
      <c r="O775" s="111">
        <v>44930</v>
      </c>
      <c r="P775" t="s">
        <v>252</v>
      </c>
      <c r="Q775" t="s">
        <v>263</v>
      </c>
      <c r="R775" s="111">
        <v>44937</v>
      </c>
      <c r="S775" t="s">
        <v>254</v>
      </c>
      <c r="T775" t="s">
        <v>254</v>
      </c>
      <c r="U775" t="s">
        <v>254</v>
      </c>
      <c r="V775" t="s">
        <v>254</v>
      </c>
      <c r="W775">
        <v>1</v>
      </c>
      <c r="X775">
        <v>0</v>
      </c>
      <c r="Y775">
        <v>0</v>
      </c>
      <c r="Z775" s="27">
        <f t="shared" si="12"/>
        <v>1</v>
      </c>
    </row>
    <row r="776" spans="1:26" hidden="1">
      <c r="A776" t="s">
        <v>3155</v>
      </c>
      <c r="B776" t="s">
        <v>2698</v>
      </c>
      <c r="C776" t="s">
        <v>190</v>
      </c>
      <c r="D776" t="s">
        <v>1802</v>
      </c>
      <c r="E776" t="s">
        <v>46</v>
      </c>
      <c r="F776">
        <v>11977983</v>
      </c>
      <c r="G776" s="111">
        <v>44935</v>
      </c>
      <c r="H776" t="s">
        <v>1803</v>
      </c>
      <c r="I776" t="s">
        <v>255</v>
      </c>
      <c r="J776" t="s">
        <v>249</v>
      </c>
      <c r="K776" t="s">
        <v>250</v>
      </c>
      <c r="L776" t="s">
        <v>251</v>
      </c>
      <c r="M776" t="s">
        <v>3154</v>
      </c>
      <c r="N776" t="s">
        <v>3154</v>
      </c>
      <c r="O776" s="111">
        <v>44935</v>
      </c>
      <c r="P776" t="s">
        <v>252</v>
      </c>
      <c r="Q776" t="s">
        <v>253</v>
      </c>
      <c r="R776" s="111">
        <v>44938</v>
      </c>
      <c r="S776" t="s">
        <v>254</v>
      </c>
      <c r="T776" t="s">
        <v>254</v>
      </c>
      <c r="U776" t="s">
        <v>254</v>
      </c>
      <c r="V776" t="s">
        <v>254</v>
      </c>
      <c r="W776">
        <v>7318</v>
      </c>
      <c r="X776">
        <v>9139.59</v>
      </c>
      <c r="Y776">
        <v>6568.59</v>
      </c>
      <c r="Z776" s="27">
        <f t="shared" si="12"/>
        <v>23026.18</v>
      </c>
    </row>
    <row r="777" spans="1:26" hidden="1">
      <c r="A777" t="s">
        <v>3155</v>
      </c>
      <c r="B777" t="s">
        <v>2698</v>
      </c>
      <c r="C777" t="s">
        <v>190</v>
      </c>
      <c r="D777" t="s">
        <v>1802</v>
      </c>
      <c r="E777" t="s">
        <v>46</v>
      </c>
      <c r="F777">
        <v>12011592</v>
      </c>
      <c r="G777" s="111">
        <v>44985</v>
      </c>
      <c r="H777" t="s">
        <v>2704</v>
      </c>
      <c r="I777" t="s">
        <v>255</v>
      </c>
      <c r="J777" t="s">
        <v>249</v>
      </c>
      <c r="K777" t="s">
        <v>268</v>
      </c>
      <c r="L777" t="s">
        <v>251</v>
      </c>
      <c r="M777" t="s">
        <v>3154</v>
      </c>
      <c r="N777" t="s">
        <v>3154</v>
      </c>
      <c r="O777" s="111">
        <v>44985</v>
      </c>
      <c r="P777" t="s">
        <v>252</v>
      </c>
      <c r="Q777" t="s">
        <v>253</v>
      </c>
      <c r="R777" s="111">
        <v>44987</v>
      </c>
      <c r="S777" t="s">
        <v>254</v>
      </c>
      <c r="T777" t="s">
        <v>254</v>
      </c>
      <c r="U777" t="s">
        <v>254</v>
      </c>
      <c r="V777" t="s">
        <v>254</v>
      </c>
      <c r="W777">
        <v>0</v>
      </c>
      <c r="X777">
        <v>0</v>
      </c>
      <c r="Y777">
        <v>9290.35</v>
      </c>
      <c r="Z777" s="27">
        <f t="shared" si="12"/>
        <v>9290.35</v>
      </c>
    </row>
    <row r="778" spans="1:26" hidden="1">
      <c r="A778" t="s">
        <v>3155</v>
      </c>
      <c r="B778" t="s">
        <v>2698</v>
      </c>
      <c r="C778" t="s">
        <v>190</v>
      </c>
      <c r="D778" t="s">
        <v>1802</v>
      </c>
      <c r="E778" t="s">
        <v>46</v>
      </c>
      <c r="F778">
        <v>12164579</v>
      </c>
      <c r="G778" s="111">
        <v>44984</v>
      </c>
      <c r="H778" t="s">
        <v>2705</v>
      </c>
      <c r="I778" t="s">
        <v>255</v>
      </c>
      <c r="J778" t="s">
        <v>249</v>
      </c>
      <c r="K778" t="s">
        <v>250</v>
      </c>
      <c r="L778" t="s">
        <v>251</v>
      </c>
      <c r="M778" t="s">
        <v>3154</v>
      </c>
      <c r="N778" t="s">
        <v>3154</v>
      </c>
      <c r="O778" s="111">
        <v>44984</v>
      </c>
      <c r="P778" t="s">
        <v>252</v>
      </c>
      <c r="Q778" t="s">
        <v>253</v>
      </c>
      <c r="R778" s="111">
        <v>44987</v>
      </c>
      <c r="S778" t="s">
        <v>254</v>
      </c>
      <c r="T778" t="s">
        <v>254</v>
      </c>
      <c r="U778" t="s">
        <v>254</v>
      </c>
      <c r="V778" t="s">
        <v>254</v>
      </c>
      <c r="W778">
        <v>0</v>
      </c>
      <c r="X778">
        <v>0</v>
      </c>
      <c r="Y778">
        <v>7272.5</v>
      </c>
      <c r="Z778" s="27">
        <f t="shared" si="12"/>
        <v>7272.5</v>
      </c>
    </row>
    <row r="779" spans="1:26">
      <c r="A779" t="s">
        <v>3155</v>
      </c>
      <c r="B779" t="s">
        <v>2698</v>
      </c>
      <c r="C779" t="s">
        <v>190</v>
      </c>
      <c r="D779" t="s">
        <v>1802</v>
      </c>
      <c r="E779" t="s">
        <v>46</v>
      </c>
      <c r="F779">
        <v>12190652</v>
      </c>
      <c r="G779" s="111">
        <v>44995</v>
      </c>
      <c r="H779" t="s">
        <v>3420</v>
      </c>
      <c r="I779" t="s">
        <v>255</v>
      </c>
      <c r="J779" t="s">
        <v>249</v>
      </c>
      <c r="K779" t="s">
        <v>250</v>
      </c>
      <c r="L779" t="s">
        <v>251</v>
      </c>
      <c r="M779" t="s">
        <v>3154</v>
      </c>
      <c r="N779" t="s">
        <v>3154</v>
      </c>
      <c r="O779" s="111">
        <v>44996</v>
      </c>
      <c r="P779" t="s">
        <v>252</v>
      </c>
      <c r="Q779" t="s">
        <v>253</v>
      </c>
      <c r="R779" s="111">
        <v>44999</v>
      </c>
      <c r="S779" t="s">
        <v>254</v>
      </c>
      <c r="T779" t="s">
        <v>254</v>
      </c>
      <c r="U779" t="s">
        <v>254</v>
      </c>
      <c r="V779" t="s">
        <v>254</v>
      </c>
      <c r="W779">
        <v>0</v>
      </c>
      <c r="X779">
        <v>0</v>
      </c>
      <c r="Y779">
        <v>3016.5</v>
      </c>
      <c r="Z779" s="27">
        <f t="shared" si="12"/>
        <v>3016.5</v>
      </c>
    </row>
    <row r="780" spans="1:26" hidden="1">
      <c r="A780" t="s">
        <v>3155</v>
      </c>
      <c r="B780" t="s">
        <v>2698</v>
      </c>
      <c r="C780" t="s">
        <v>190</v>
      </c>
      <c r="D780" t="s">
        <v>1005</v>
      </c>
      <c r="E780" t="s">
        <v>46</v>
      </c>
      <c r="F780">
        <v>12002127</v>
      </c>
      <c r="G780" s="111">
        <v>44939</v>
      </c>
      <c r="H780" t="s">
        <v>1804</v>
      </c>
      <c r="I780" t="s">
        <v>255</v>
      </c>
      <c r="J780" t="s">
        <v>3154</v>
      </c>
      <c r="K780" t="s">
        <v>3154</v>
      </c>
      <c r="L780" t="s">
        <v>251</v>
      </c>
      <c r="M780" t="s">
        <v>3154</v>
      </c>
      <c r="N780" t="s">
        <v>3154</v>
      </c>
      <c r="O780" s="111">
        <v>44939</v>
      </c>
      <c r="P780" t="s">
        <v>252</v>
      </c>
      <c r="Q780" t="s">
        <v>263</v>
      </c>
      <c r="R780" s="111">
        <v>44942</v>
      </c>
      <c r="S780" t="s">
        <v>254</v>
      </c>
      <c r="T780" t="s">
        <v>254</v>
      </c>
      <c r="U780" t="s">
        <v>254</v>
      </c>
      <c r="V780" t="s">
        <v>254</v>
      </c>
      <c r="W780">
        <v>225.46</v>
      </c>
      <c r="X780">
        <v>289.8</v>
      </c>
      <c r="Y780">
        <v>0</v>
      </c>
      <c r="Z780" s="27">
        <f t="shared" si="12"/>
        <v>515.26</v>
      </c>
    </row>
    <row r="781" spans="1:26">
      <c r="A781" t="s">
        <v>3155</v>
      </c>
      <c r="B781" t="s">
        <v>2698</v>
      </c>
      <c r="C781" t="s">
        <v>190</v>
      </c>
      <c r="D781" t="s">
        <v>1005</v>
      </c>
      <c r="E781" t="s">
        <v>46</v>
      </c>
      <c r="F781">
        <v>12189771</v>
      </c>
      <c r="G781" s="111">
        <v>44987</v>
      </c>
      <c r="H781" t="s">
        <v>3421</v>
      </c>
      <c r="I781" t="s">
        <v>255</v>
      </c>
      <c r="J781" t="s">
        <v>249</v>
      </c>
      <c r="K781" t="s">
        <v>250</v>
      </c>
      <c r="L781" t="s">
        <v>251</v>
      </c>
      <c r="M781" t="s">
        <v>3154</v>
      </c>
      <c r="N781" t="s">
        <v>3154</v>
      </c>
      <c r="O781" s="111">
        <v>44987</v>
      </c>
      <c r="P781" t="s">
        <v>252</v>
      </c>
      <c r="Q781" t="s">
        <v>253</v>
      </c>
      <c r="R781">
        <v>44992</v>
      </c>
      <c r="S781" t="s">
        <v>254</v>
      </c>
      <c r="T781" t="s">
        <v>254</v>
      </c>
      <c r="U781" t="s">
        <v>254</v>
      </c>
      <c r="V781" t="s">
        <v>254</v>
      </c>
      <c r="W781">
        <v>0</v>
      </c>
      <c r="X781">
        <v>0</v>
      </c>
      <c r="Y781">
        <v>8462.02</v>
      </c>
      <c r="Z781" s="27">
        <f t="shared" si="12"/>
        <v>8462.02</v>
      </c>
    </row>
    <row r="782" spans="1:26">
      <c r="A782" t="s">
        <v>3155</v>
      </c>
      <c r="B782" t="s">
        <v>2698</v>
      </c>
      <c r="C782" t="s">
        <v>190</v>
      </c>
      <c r="D782" t="s">
        <v>3422</v>
      </c>
      <c r="E782" t="s">
        <v>2794</v>
      </c>
      <c r="F782">
        <v>12313422</v>
      </c>
      <c r="G782" s="111">
        <v>45016</v>
      </c>
      <c r="H782" t="s">
        <v>3423</v>
      </c>
      <c r="I782" t="s">
        <v>248</v>
      </c>
      <c r="J782" t="s">
        <v>249</v>
      </c>
      <c r="K782" t="s">
        <v>250</v>
      </c>
      <c r="L782" t="s">
        <v>251</v>
      </c>
      <c r="M782" t="s">
        <v>3154</v>
      </c>
      <c r="N782" t="s">
        <v>3154</v>
      </c>
      <c r="O782" s="111">
        <v>45016</v>
      </c>
      <c r="P782" t="s">
        <v>252</v>
      </c>
      <c r="Q782" t="s">
        <v>1406</v>
      </c>
      <c r="S782" t="s">
        <v>254</v>
      </c>
      <c r="T782" t="s">
        <v>254</v>
      </c>
      <c r="U782" t="s">
        <v>254</v>
      </c>
      <c r="V782" t="s">
        <v>254</v>
      </c>
      <c r="W782">
        <v>0</v>
      </c>
      <c r="X782">
        <v>0</v>
      </c>
      <c r="Y782">
        <v>0</v>
      </c>
      <c r="Z782" s="27">
        <f t="shared" si="12"/>
        <v>0</v>
      </c>
    </row>
    <row r="783" spans="1:26" hidden="1">
      <c r="A783" t="s">
        <v>3155</v>
      </c>
      <c r="B783" t="s">
        <v>2698</v>
      </c>
      <c r="C783" t="s">
        <v>190</v>
      </c>
      <c r="D783" t="s">
        <v>2706</v>
      </c>
      <c r="E783" t="s">
        <v>46</v>
      </c>
      <c r="F783">
        <v>12157378</v>
      </c>
      <c r="G783" s="111">
        <v>44981</v>
      </c>
      <c r="H783" t="s">
        <v>2707</v>
      </c>
      <c r="I783" t="s">
        <v>255</v>
      </c>
      <c r="J783" t="s">
        <v>249</v>
      </c>
      <c r="K783" t="s">
        <v>250</v>
      </c>
      <c r="L783" t="s">
        <v>251</v>
      </c>
      <c r="M783" t="s">
        <v>3154</v>
      </c>
      <c r="N783" t="s">
        <v>3154</v>
      </c>
      <c r="O783" s="111">
        <v>44981</v>
      </c>
      <c r="P783" t="s">
        <v>252</v>
      </c>
      <c r="Q783" t="s">
        <v>253</v>
      </c>
      <c r="R783">
        <v>44986</v>
      </c>
      <c r="S783" t="s">
        <v>254</v>
      </c>
      <c r="T783" t="s">
        <v>254</v>
      </c>
      <c r="U783" t="s">
        <v>254</v>
      </c>
      <c r="V783" t="s">
        <v>254</v>
      </c>
      <c r="W783">
        <v>0</v>
      </c>
      <c r="X783">
        <v>0</v>
      </c>
      <c r="Y783">
        <v>163.5</v>
      </c>
      <c r="Z783" s="27">
        <f t="shared" si="12"/>
        <v>163.5</v>
      </c>
    </row>
    <row r="784" spans="1:26" hidden="1">
      <c r="A784" t="s">
        <v>3155</v>
      </c>
      <c r="B784" t="s">
        <v>2698</v>
      </c>
      <c r="C784" t="s">
        <v>190</v>
      </c>
      <c r="D784" t="s">
        <v>1805</v>
      </c>
      <c r="E784" t="s">
        <v>46</v>
      </c>
      <c r="F784">
        <v>12049342</v>
      </c>
      <c r="G784" s="111">
        <v>44952</v>
      </c>
      <c r="H784" t="s">
        <v>1806</v>
      </c>
      <c r="I784" t="s">
        <v>255</v>
      </c>
      <c r="J784" t="s">
        <v>249</v>
      </c>
      <c r="K784" t="s">
        <v>250</v>
      </c>
      <c r="L784" t="s">
        <v>251</v>
      </c>
      <c r="M784" t="s">
        <v>3154</v>
      </c>
      <c r="N784" t="s">
        <v>3154</v>
      </c>
      <c r="O784" s="111">
        <v>44952</v>
      </c>
      <c r="P784" t="s">
        <v>252</v>
      </c>
      <c r="Q784" t="s">
        <v>253</v>
      </c>
      <c r="R784" s="111">
        <v>44956</v>
      </c>
      <c r="S784" t="s">
        <v>254</v>
      </c>
      <c r="T784" t="s">
        <v>254</v>
      </c>
      <c r="U784" t="s">
        <v>254</v>
      </c>
      <c r="V784" t="s">
        <v>254</v>
      </c>
      <c r="W784">
        <v>0</v>
      </c>
      <c r="X784">
        <v>4026</v>
      </c>
      <c r="Y784">
        <v>5532.5</v>
      </c>
      <c r="Z784" s="27">
        <f t="shared" si="12"/>
        <v>9558.5</v>
      </c>
    </row>
    <row r="785" spans="1:26" hidden="1">
      <c r="A785" t="s">
        <v>3155</v>
      </c>
      <c r="B785" t="s">
        <v>2698</v>
      </c>
      <c r="C785" t="s">
        <v>190</v>
      </c>
      <c r="D785" t="s">
        <v>1778</v>
      </c>
      <c r="E785" t="s">
        <v>46</v>
      </c>
      <c r="F785">
        <v>11969072</v>
      </c>
      <c r="G785" s="111">
        <v>44930</v>
      </c>
      <c r="H785" t="s">
        <v>1807</v>
      </c>
      <c r="I785" t="s">
        <v>255</v>
      </c>
      <c r="J785" t="s">
        <v>249</v>
      </c>
      <c r="K785" t="s">
        <v>268</v>
      </c>
      <c r="L785" t="s">
        <v>251</v>
      </c>
      <c r="M785" t="s">
        <v>3154</v>
      </c>
      <c r="N785" t="s">
        <v>3154</v>
      </c>
      <c r="O785" s="111">
        <v>44930</v>
      </c>
      <c r="P785" t="s">
        <v>252</v>
      </c>
      <c r="Q785" t="s">
        <v>253</v>
      </c>
      <c r="R785">
        <v>44935</v>
      </c>
      <c r="S785" t="s">
        <v>254</v>
      </c>
      <c r="T785" t="s">
        <v>254</v>
      </c>
      <c r="U785" t="s">
        <v>254</v>
      </c>
      <c r="V785" t="s">
        <v>254</v>
      </c>
      <c r="W785">
        <v>4538.45</v>
      </c>
      <c r="X785">
        <v>7530.7</v>
      </c>
      <c r="Y785">
        <v>6339.35</v>
      </c>
      <c r="Z785" s="27">
        <f t="shared" si="12"/>
        <v>18408.5</v>
      </c>
    </row>
    <row r="786" spans="1:26" hidden="1">
      <c r="A786" t="s">
        <v>3155</v>
      </c>
      <c r="B786" t="s">
        <v>2698</v>
      </c>
      <c r="C786" t="s">
        <v>190</v>
      </c>
      <c r="D786" t="s">
        <v>1808</v>
      </c>
      <c r="E786" t="s">
        <v>46</v>
      </c>
      <c r="F786">
        <v>12038879</v>
      </c>
      <c r="G786" s="111">
        <v>44954</v>
      </c>
      <c r="H786" t="s">
        <v>1809</v>
      </c>
      <c r="I786" t="s">
        <v>255</v>
      </c>
      <c r="J786" t="s">
        <v>249</v>
      </c>
      <c r="K786" t="s">
        <v>250</v>
      </c>
      <c r="L786" t="s">
        <v>251</v>
      </c>
      <c r="M786" t="s">
        <v>3154</v>
      </c>
      <c r="N786" t="s">
        <v>3154</v>
      </c>
      <c r="O786" s="111">
        <v>44956</v>
      </c>
      <c r="P786" t="s">
        <v>252</v>
      </c>
      <c r="Q786" t="s">
        <v>253</v>
      </c>
      <c r="R786">
        <v>44959</v>
      </c>
      <c r="S786" t="s">
        <v>254</v>
      </c>
      <c r="T786" t="s">
        <v>254</v>
      </c>
      <c r="U786" t="s">
        <v>254</v>
      </c>
      <c r="V786" t="s">
        <v>254</v>
      </c>
      <c r="W786">
        <v>0</v>
      </c>
      <c r="X786">
        <v>1138.5</v>
      </c>
      <c r="Y786">
        <v>1522</v>
      </c>
      <c r="Z786" s="27">
        <f t="shared" si="12"/>
        <v>2660.5</v>
      </c>
    </row>
    <row r="787" spans="1:26" hidden="1">
      <c r="A787" t="s">
        <v>3155</v>
      </c>
      <c r="B787" t="s">
        <v>2698</v>
      </c>
      <c r="C787" t="s">
        <v>190</v>
      </c>
      <c r="D787" t="s">
        <v>1808</v>
      </c>
      <c r="E787" t="s">
        <v>46</v>
      </c>
      <c r="F787">
        <v>12102696</v>
      </c>
      <c r="G787" s="111">
        <v>44964</v>
      </c>
      <c r="H787" t="s">
        <v>2708</v>
      </c>
      <c r="I787" t="s">
        <v>255</v>
      </c>
      <c r="J787" t="s">
        <v>249</v>
      </c>
      <c r="K787" t="s">
        <v>250</v>
      </c>
      <c r="L787" t="s">
        <v>251</v>
      </c>
      <c r="M787" t="s">
        <v>3154</v>
      </c>
      <c r="N787" t="s">
        <v>3154</v>
      </c>
      <c r="O787" s="111">
        <v>44964</v>
      </c>
      <c r="P787" t="s">
        <v>252</v>
      </c>
      <c r="Q787" t="s">
        <v>253</v>
      </c>
      <c r="R787" s="111">
        <v>44967</v>
      </c>
      <c r="S787" t="s">
        <v>254</v>
      </c>
      <c r="T787" t="s">
        <v>254</v>
      </c>
      <c r="U787" t="s">
        <v>254</v>
      </c>
      <c r="V787" t="s">
        <v>254</v>
      </c>
      <c r="W787">
        <v>0</v>
      </c>
      <c r="X787">
        <v>0</v>
      </c>
      <c r="Y787">
        <v>29</v>
      </c>
      <c r="Z787" s="27">
        <f t="shared" si="12"/>
        <v>29</v>
      </c>
    </row>
    <row r="788" spans="1:26" hidden="1">
      <c r="A788" t="s">
        <v>3155</v>
      </c>
      <c r="B788" t="s">
        <v>2709</v>
      </c>
      <c r="C788" t="s">
        <v>953</v>
      </c>
      <c r="D788" t="s">
        <v>247</v>
      </c>
      <c r="E788" t="s">
        <v>54</v>
      </c>
      <c r="F788">
        <v>12119693</v>
      </c>
      <c r="G788" s="111">
        <v>44968</v>
      </c>
      <c r="H788" t="s">
        <v>2710</v>
      </c>
      <c r="I788" t="s">
        <v>248</v>
      </c>
      <c r="J788" t="s">
        <v>259</v>
      </c>
      <c r="K788" t="s">
        <v>250</v>
      </c>
      <c r="L788" t="s">
        <v>251</v>
      </c>
      <c r="M788" t="s">
        <v>3154</v>
      </c>
      <c r="N788" t="s">
        <v>3154</v>
      </c>
      <c r="O788" s="111">
        <v>44968</v>
      </c>
      <c r="P788" t="s">
        <v>252</v>
      </c>
      <c r="Q788" t="s">
        <v>257</v>
      </c>
      <c r="R788" s="111"/>
      <c r="S788" t="s">
        <v>254</v>
      </c>
      <c r="T788" t="s">
        <v>254</v>
      </c>
      <c r="U788" t="s">
        <v>254</v>
      </c>
      <c r="V788" t="s">
        <v>254</v>
      </c>
      <c r="W788">
        <v>0</v>
      </c>
      <c r="X788">
        <v>0</v>
      </c>
      <c r="Y788">
        <v>0</v>
      </c>
      <c r="Z788" s="27">
        <f t="shared" si="12"/>
        <v>0</v>
      </c>
    </row>
    <row r="789" spans="1:26" hidden="1">
      <c r="A789" t="s">
        <v>3155</v>
      </c>
      <c r="B789" t="s">
        <v>2709</v>
      </c>
      <c r="C789" t="s">
        <v>953</v>
      </c>
      <c r="D789" t="s">
        <v>247</v>
      </c>
      <c r="E789" t="s">
        <v>54</v>
      </c>
      <c r="F789">
        <v>12142523</v>
      </c>
      <c r="G789" s="111">
        <v>44974</v>
      </c>
      <c r="H789" t="s">
        <v>2711</v>
      </c>
      <c r="I789" t="s">
        <v>255</v>
      </c>
      <c r="J789" t="s">
        <v>249</v>
      </c>
      <c r="K789" t="s">
        <v>250</v>
      </c>
      <c r="L789" t="s">
        <v>251</v>
      </c>
      <c r="M789" t="s">
        <v>3154</v>
      </c>
      <c r="N789" t="s">
        <v>3154</v>
      </c>
      <c r="O789" s="111">
        <v>44974</v>
      </c>
      <c r="P789" t="s">
        <v>252</v>
      </c>
      <c r="Q789" t="s">
        <v>253</v>
      </c>
      <c r="R789" s="111">
        <v>44980</v>
      </c>
      <c r="S789" t="s">
        <v>254</v>
      </c>
      <c r="T789" t="s">
        <v>254</v>
      </c>
      <c r="U789" t="s">
        <v>254</v>
      </c>
      <c r="V789" t="s">
        <v>254</v>
      </c>
      <c r="W789">
        <v>0</v>
      </c>
      <c r="X789">
        <v>811.99</v>
      </c>
      <c r="Y789">
        <v>8379.59</v>
      </c>
      <c r="Z789" s="27">
        <f t="shared" si="12"/>
        <v>9191.58</v>
      </c>
    </row>
    <row r="790" spans="1:26" hidden="1">
      <c r="A790" t="s">
        <v>3155</v>
      </c>
      <c r="B790" t="s">
        <v>2709</v>
      </c>
      <c r="C790" t="s">
        <v>953</v>
      </c>
      <c r="D790" t="s">
        <v>247</v>
      </c>
      <c r="E790" t="s">
        <v>54</v>
      </c>
      <c r="F790">
        <v>12165326</v>
      </c>
      <c r="G790" s="111">
        <v>44984</v>
      </c>
      <c r="H790" t="s">
        <v>2712</v>
      </c>
      <c r="I790" t="s">
        <v>255</v>
      </c>
      <c r="J790" t="s">
        <v>249</v>
      </c>
      <c r="K790" t="s">
        <v>250</v>
      </c>
      <c r="L790" t="s">
        <v>251</v>
      </c>
      <c r="M790" t="s">
        <v>3154</v>
      </c>
      <c r="N790" t="s">
        <v>3154</v>
      </c>
      <c r="O790" s="111">
        <v>44984</v>
      </c>
      <c r="P790" t="s">
        <v>252</v>
      </c>
      <c r="Q790" t="s">
        <v>253</v>
      </c>
      <c r="R790" s="111">
        <v>44985</v>
      </c>
      <c r="S790" t="s">
        <v>254</v>
      </c>
      <c r="T790" t="s">
        <v>254</v>
      </c>
      <c r="U790" t="s">
        <v>254</v>
      </c>
      <c r="V790" t="s">
        <v>254</v>
      </c>
      <c r="W790">
        <v>0</v>
      </c>
      <c r="X790">
        <v>0</v>
      </c>
      <c r="Y790">
        <v>18222.5</v>
      </c>
      <c r="Z790" s="27">
        <f t="shared" si="12"/>
        <v>18222.5</v>
      </c>
    </row>
    <row r="791" spans="1:26">
      <c r="A791" t="s">
        <v>3155</v>
      </c>
      <c r="B791" t="s">
        <v>2709</v>
      </c>
      <c r="C791" t="s">
        <v>953</v>
      </c>
      <c r="D791" t="s">
        <v>247</v>
      </c>
      <c r="E791" t="s">
        <v>54</v>
      </c>
      <c r="F791">
        <v>12210152</v>
      </c>
      <c r="G791" s="111">
        <v>44993</v>
      </c>
      <c r="H791" t="s">
        <v>3424</v>
      </c>
      <c r="I791" t="s">
        <v>255</v>
      </c>
      <c r="J791" t="s">
        <v>249</v>
      </c>
      <c r="K791" t="s">
        <v>250</v>
      </c>
      <c r="L791" t="s">
        <v>251</v>
      </c>
      <c r="M791" t="s">
        <v>3154</v>
      </c>
      <c r="N791" t="s">
        <v>3154</v>
      </c>
      <c r="O791" s="111">
        <v>44993</v>
      </c>
      <c r="P791" t="s">
        <v>252</v>
      </c>
      <c r="Q791" t="s">
        <v>253</v>
      </c>
      <c r="R791" s="111">
        <v>44994</v>
      </c>
      <c r="S791" t="s">
        <v>254</v>
      </c>
      <c r="T791" t="s">
        <v>254</v>
      </c>
      <c r="U791" t="s">
        <v>254</v>
      </c>
      <c r="V791" t="s">
        <v>254</v>
      </c>
      <c r="W791">
        <v>0</v>
      </c>
      <c r="X791">
        <v>0</v>
      </c>
      <c r="Y791">
        <v>5653.01</v>
      </c>
      <c r="Z791" s="27">
        <f t="shared" si="12"/>
        <v>5653.01</v>
      </c>
    </row>
    <row r="792" spans="1:26">
      <c r="A792" t="s">
        <v>3155</v>
      </c>
      <c r="B792" t="s">
        <v>2709</v>
      </c>
      <c r="C792" t="s">
        <v>953</v>
      </c>
      <c r="D792" t="s">
        <v>247</v>
      </c>
      <c r="E792" t="s">
        <v>54</v>
      </c>
      <c r="F792">
        <v>12214630</v>
      </c>
      <c r="G792" s="111">
        <v>44994</v>
      </c>
      <c r="H792" t="s">
        <v>3425</v>
      </c>
      <c r="I792" t="s">
        <v>255</v>
      </c>
      <c r="J792" t="s">
        <v>249</v>
      </c>
      <c r="K792" t="s">
        <v>250</v>
      </c>
      <c r="L792" t="s">
        <v>251</v>
      </c>
      <c r="M792" t="s">
        <v>3154</v>
      </c>
      <c r="N792" t="s">
        <v>3154</v>
      </c>
      <c r="O792" s="111">
        <v>44994</v>
      </c>
      <c r="P792" t="s">
        <v>252</v>
      </c>
      <c r="Q792" t="s">
        <v>253</v>
      </c>
      <c r="R792" s="111">
        <v>44999</v>
      </c>
      <c r="S792" t="s">
        <v>254</v>
      </c>
      <c r="T792" t="s">
        <v>254</v>
      </c>
      <c r="U792" t="s">
        <v>254</v>
      </c>
      <c r="V792" t="s">
        <v>254</v>
      </c>
      <c r="W792">
        <v>0</v>
      </c>
      <c r="X792">
        <v>0</v>
      </c>
      <c r="Y792">
        <v>4338</v>
      </c>
      <c r="Z792" s="27">
        <f t="shared" si="12"/>
        <v>4338</v>
      </c>
    </row>
    <row r="793" spans="1:26">
      <c r="A793" t="s">
        <v>3155</v>
      </c>
      <c r="B793" t="s">
        <v>2709</v>
      </c>
      <c r="C793" t="s">
        <v>953</v>
      </c>
      <c r="D793" t="s">
        <v>247</v>
      </c>
      <c r="E793" t="s">
        <v>54</v>
      </c>
      <c r="F793">
        <v>12225528</v>
      </c>
      <c r="G793" s="111">
        <v>44998</v>
      </c>
      <c r="H793" t="s">
        <v>3426</v>
      </c>
      <c r="I793" t="s">
        <v>255</v>
      </c>
      <c r="J793" t="s">
        <v>249</v>
      </c>
      <c r="K793" t="s">
        <v>250</v>
      </c>
      <c r="L793" t="s">
        <v>251</v>
      </c>
      <c r="M793" t="s">
        <v>3154</v>
      </c>
      <c r="N793" t="s">
        <v>3154</v>
      </c>
      <c r="O793" s="111">
        <v>44998</v>
      </c>
      <c r="P793" t="s">
        <v>252</v>
      </c>
      <c r="Q793" t="s">
        <v>253</v>
      </c>
      <c r="R793">
        <v>44999</v>
      </c>
      <c r="S793" t="s">
        <v>254</v>
      </c>
      <c r="T793" t="s">
        <v>254</v>
      </c>
      <c r="U793" t="s">
        <v>254</v>
      </c>
      <c r="V793" t="s">
        <v>254</v>
      </c>
      <c r="W793">
        <v>0</v>
      </c>
      <c r="X793">
        <v>0</v>
      </c>
      <c r="Y793">
        <v>22</v>
      </c>
      <c r="Z793" s="27">
        <f t="shared" si="12"/>
        <v>22</v>
      </c>
    </row>
    <row r="794" spans="1:26" hidden="1">
      <c r="A794" t="s">
        <v>3155</v>
      </c>
      <c r="B794" t="s">
        <v>2709</v>
      </c>
      <c r="C794" t="s">
        <v>953</v>
      </c>
      <c r="D794" t="s">
        <v>57</v>
      </c>
      <c r="E794" t="s">
        <v>58</v>
      </c>
      <c r="F794">
        <v>8565918</v>
      </c>
      <c r="G794" s="111">
        <v>44953</v>
      </c>
      <c r="H794" t="s">
        <v>1810</v>
      </c>
      <c r="I794" t="s">
        <v>255</v>
      </c>
      <c r="J794" t="s">
        <v>249</v>
      </c>
      <c r="K794" t="s">
        <v>268</v>
      </c>
      <c r="L794" t="s">
        <v>251</v>
      </c>
      <c r="M794" t="s">
        <v>3154</v>
      </c>
      <c r="N794" t="s">
        <v>3154</v>
      </c>
      <c r="O794" s="111">
        <v>44956</v>
      </c>
      <c r="P794" t="s">
        <v>252</v>
      </c>
      <c r="Q794" t="s">
        <v>253</v>
      </c>
      <c r="R794" s="111">
        <v>44957</v>
      </c>
      <c r="S794" t="s">
        <v>254</v>
      </c>
      <c r="T794" t="s">
        <v>254</v>
      </c>
      <c r="U794" t="s">
        <v>254</v>
      </c>
      <c r="V794" t="s">
        <v>254</v>
      </c>
      <c r="W794">
        <v>0</v>
      </c>
      <c r="X794">
        <v>9160.61</v>
      </c>
      <c r="Y794">
        <v>18918.97</v>
      </c>
      <c r="Z794" s="27">
        <f t="shared" si="12"/>
        <v>28079.58</v>
      </c>
    </row>
    <row r="795" spans="1:26" hidden="1">
      <c r="A795" t="s">
        <v>3155</v>
      </c>
      <c r="B795" t="s">
        <v>2463</v>
      </c>
      <c r="C795" t="s">
        <v>953</v>
      </c>
      <c r="D795" t="s">
        <v>57</v>
      </c>
      <c r="E795" t="s">
        <v>58</v>
      </c>
      <c r="F795">
        <v>11869224</v>
      </c>
      <c r="G795" s="111">
        <v>44970</v>
      </c>
      <c r="H795" t="s">
        <v>2713</v>
      </c>
      <c r="I795" t="s">
        <v>255</v>
      </c>
      <c r="J795" t="s">
        <v>3154</v>
      </c>
      <c r="K795" t="s">
        <v>3154</v>
      </c>
      <c r="L795" t="s">
        <v>251</v>
      </c>
      <c r="M795" t="s">
        <v>3154</v>
      </c>
      <c r="N795" t="s">
        <v>3154</v>
      </c>
      <c r="O795" s="111">
        <v>44971</v>
      </c>
      <c r="P795" t="s">
        <v>252</v>
      </c>
      <c r="Q795" t="s">
        <v>263</v>
      </c>
      <c r="R795" s="111">
        <v>44973</v>
      </c>
      <c r="S795" t="s">
        <v>254</v>
      </c>
      <c r="T795" t="s">
        <v>254</v>
      </c>
      <c r="U795" t="s">
        <v>254</v>
      </c>
      <c r="V795" t="s">
        <v>254</v>
      </c>
      <c r="W795">
        <v>0</v>
      </c>
      <c r="X795">
        <v>332.5</v>
      </c>
      <c r="Y795">
        <v>0</v>
      </c>
      <c r="Z795" s="27">
        <f t="shared" si="12"/>
        <v>332.5</v>
      </c>
    </row>
    <row r="796" spans="1:26" hidden="1">
      <c r="A796" t="s">
        <v>3155</v>
      </c>
      <c r="B796" t="s">
        <v>2709</v>
      </c>
      <c r="C796" t="s">
        <v>953</v>
      </c>
      <c r="D796" t="s">
        <v>57</v>
      </c>
      <c r="E796" t="s">
        <v>58</v>
      </c>
      <c r="F796">
        <v>11970175</v>
      </c>
      <c r="G796" s="111">
        <v>44930</v>
      </c>
      <c r="H796" t="s">
        <v>1811</v>
      </c>
      <c r="I796" t="s">
        <v>255</v>
      </c>
      <c r="J796" t="s">
        <v>249</v>
      </c>
      <c r="K796" t="s">
        <v>250</v>
      </c>
      <c r="L796" t="s">
        <v>251</v>
      </c>
      <c r="M796" t="s">
        <v>3154</v>
      </c>
      <c r="N796" t="s">
        <v>3154</v>
      </c>
      <c r="O796" s="111">
        <v>44930</v>
      </c>
      <c r="P796" t="s">
        <v>252</v>
      </c>
      <c r="Q796" t="s">
        <v>253</v>
      </c>
      <c r="R796" s="111">
        <v>44931</v>
      </c>
      <c r="S796" t="s">
        <v>254</v>
      </c>
      <c r="T796" t="s">
        <v>254</v>
      </c>
      <c r="U796" t="s">
        <v>254</v>
      </c>
      <c r="V796" t="s">
        <v>254</v>
      </c>
      <c r="W796">
        <v>11523</v>
      </c>
      <c r="X796">
        <v>5368.3</v>
      </c>
      <c r="Y796">
        <v>4243</v>
      </c>
      <c r="Z796" s="27">
        <f t="shared" si="12"/>
        <v>21134.3</v>
      </c>
    </row>
    <row r="797" spans="1:26" hidden="1">
      <c r="A797" t="s">
        <v>3155</v>
      </c>
      <c r="B797" t="s">
        <v>2709</v>
      </c>
      <c r="C797" t="s">
        <v>953</v>
      </c>
      <c r="D797" t="s">
        <v>57</v>
      </c>
      <c r="E797" t="s">
        <v>58</v>
      </c>
      <c r="F797">
        <v>11973933</v>
      </c>
      <c r="G797" s="111">
        <v>44931</v>
      </c>
      <c r="H797" t="s">
        <v>1812</v>
      </c>
      <c r="I797" t="s">
        <v>255</v>
      </c>
      <c r="J797" t="s">
        <v>249</v>
      </c>
      <c r="K797" t="s">
        <v>250</v>
      </c>
      <c r="L797" t="s">
        <v>251</v>
      </c>
      <c r="M797" t="s">
        <v>3154</v>
      </c>
      <c r="N797" t="s">
        <v>3154</v>
      </c>
      <c r="O797" s="111">
        <v>44932</v>
      </c>
      <c r="P797" t="s">
        <v>252</v>
      </c>
      <c r="Q797" t="s">
        <v>253</v>
      </c>
      <c r="R797" s="111">
        <v>44938</v>
      </c>
      <c r="S797" t="s">
        <v>254</v>
      </c>
      <c r="T797" t="s">
        <v>254</v>
      </c>
      <c r="U797" t="s">
        <v>254</v>
      </c>
      <c r="V797" t="s">
        <v>254</v>
      </c>
      <c r="W797">
        <v>6535.7</v>
      </c>
      <c r="X797">
        <v>4134.38</v>
      </c>
      <c r="Y797">
        <v>4563.5</v>
      </c>
      <c r="Z797" s="27">
        <f t="shared" si="12"/>
        <v>15233.58</v>
      </c>
    </row>
    <row r="798" spans="1:26" hidden="1">
      <c r="A798" t="s">
        <v>3155</v>
      </c>
      <c r="B798" t="s">
        <v>2463</v>
      </c>
      <c r="C798" t="s">
        <v>953</v>
      </c>
      <c r="D798" t="s">
        <v>57</v>
      </c>
      <c r="E798" t="s">
        <v>58</v>
      </c>
      <c r="F798">
        <v>11978376</v>
      </c>
      <c r="G798" s="111">
        <v>44932</v>
      </c>
      <c r="H798" t="s">
        <v>1813</v>
      </c>
      <c r="I798" t="s">
        <v>255</v>
      </c>
      <c r="J798" t="s">
        <v>249</v>
      </c>
      <c r="K798" t="s">
        <v>268</v>
      </c>
      <c r="L798" t="s">
        <v>251</v>
      </c>
      <c r="M798" t="s">
        <v>3154</v>
      </c>
      <c r="N798" t="s">
        <v>3154</v>
      </c>
      <c r="O798" s="111">
        <v>44944</v>
      </c>
      <c r="P798" t="s">
        <v>252</v>
      </c>
      <c r="Q798" t="s">
        <v>1406</v>
      </c>
      <c r="R798" s="111"/>
      <c r="S798" t="s">
        <v>254</v>
      </c>
      <c r="T798" t="s">
        <v>254</v>
      </c>
      <c r="U798" t="s">
        <v>254</v>
      </c>
      <c r="V798" t="s">
        <v>254</v>
      </c>
      <c r="W798">
        <v>0</v>
      </c>
      <c r="X798">
        <v>0</v>
      </c>
      <c r="Y798">
        <v>0</v>
      </c>
      <c r="Z798" s="27">
        <f t="shared" si="12"/>
        <v>0</v>
      </c>
    </row>
    <row r="799" spans="1:26" hidden="1">
      <c r="A799" t="s">
        <v>3155</v>
      </c>
      <c r="B799" t="s">
        <v>2709</v>
      </c>
      <c r="C799" t="s">
        <v>953</v>
      </c>
      <c r="D799" t="s">
        <v>57</v>
      </c>
      <c r="E799" t="s">
        <v>58</v>
      </c>
      <c r="F799">
        <v>12007590</v>
      </c>
      <c r="G799" s="111">
        <v>44954</v>
      </c>
      <c r="H799" t="s">
        <v>1814</v>
      </c>
      <c r="I799" t="s">
        <v>255</v>
      </c>
      <c r="J799" t="s">
        <v>3154</v>
      </c>
      <c r="K799" t="s">
        <v>3154</v>
      </c>
      <c r="L799" t="s">
        <v>251</v>
      </c>
      <c r="M799" t="s">
        <v>3154</v>
      </c>
      <c r="N799" t="s">
        <v>3154</v>
      </c>
      <c r="O799" s="111">
        <v>44954</v>
      </c>
      <c r="P799" t="s">
        <v>252</v>
      </c>
      <c r="Q799" t="s">
        <v>263</v>
      </c>
      <c r="R799">
        <v>44956</v>
      </c>
      <c r="S799" t="s">
        <v>254</v>
      </c>
      <c r="T799" t="s">
        <v>254</v>
      </c>
      <c r="U799" t="s">
        <v>254</v>
      </c>
      <c r="V799" t="s">
        <v>254</v>
      </c>
      <c r="W799">
        <v>28</v>
      </c>
      <c r="X799">
        <v>0</v>
      </c>
      <c r="Y799">
        <v>0</v>
      </c>
      <c r="Z799" s="27">
        <f t="shared" si="12"/>
        <v>28</v>
      </c>
    </row>
    <row r="800" spans="1:26" hidden="1">
      <c r="A800" t="s">
        <v>3155</v>
      </c>
      <c r="B800" t="s">
        <v>2709</v>
      </c>
      <c r="C800" t="s">
        <v>953</v>
      </c>
      <c r="D800" t="s">
        <v>57</v>
      </c>
      <c r="E800" t="s">
        <v>58</v>
      </c>
      <c r="F800">
        <v>12021316</v>
      </c>
      <c r="G800" s="111">
        <v>44949</v>
      </c>
      <c r="H800" t="s">
        <v>1815</v>
      </c>
      <c r="I800" t="s">
        <v>255</v>
      </c>
      <c r="J800" t="s">
        <v>249</v>
      </c>
      <c r="K800" t="s">
        <v>268</v>
      </c>
      <c r="L800" t="s">
        <v>251</v>
      </c>
      <c r="M800" t="s">
        <v>3154</v>
      </c>
      <c r="N800" t="s">
        <v>3154</v>
      </c>
      <c r="O800" s="111">
        <v>44950</v>
      </c>
      <c r="P800" t="s">
        <v>252</v>
      </c>
      <c r="Q800" t="s">
        <v>253</v>
      </c>
      <c r="R800">
        <v>44950</v>
      </c>
      <c r="S800" t="s">
        <v>254</v>
      </c>
      <c r="T800" t="s">
        <v>254</v>
      </c>
      <c r="U800" t="s">
        <v>254</v>
      </c>
      <c r="V800" t="s">
        <v>254</v>
      </c>
      <c r="W800">
        <v>2183</v>
      </c>
      <c r="X800">
        <v>18882</v>
      </c>
      <c r="Y800">
        <v>7831.49</v>
      </c>
      <c r="Z800" s="27">
        <f t="shared" si="12"/>
        <v>28896.489999999998</v>
      </c>
    </row>
    <row r="801" spans="1:26" hidden="1">
      <c r="A801" t="s">
        <v>3155</v>
      </c>
      <c r="B801" t="s">
        <v>2709</v>
      </c>
      <c r="C801" t="s">
        <v>953</v>
      </c>
      <c r="D801" t="s">
        <v>57</v>
      </c>
      <c r="E801" t="s">
        <v>58</v>
      </c>
      <c r="F801">
        <v>12054156</v>
      </c>
      <c r="G801" s="111">
        <v>44964</v>
      </c>
      <c r="H801" t="s">
        <v>2714</v>
      </c>
      <c r="I801" t="s">
        <v>255</v>
      </c>
      <c r="J801" t="s">
        <v>249</v>
      </c>
      <c r="K801" t="s">
        <v>250</v>
      </c>
      <c r="L801" t="s">
        <v>251</v>
      </c>
      <c r="M801" t="s">
        <v>3154</v>
      </c>
      <c r="N801" t="s">
        <v>3154</v>
      </c>
      <c r="O801" s="111">
        <v>44964</v>
      </c>
      <c r="P801" t="s">
        <v>252</v>
      </c>
      <c r="Q801" t="s">
        <v>253</v>
      </c>
      <c r="R801" s="111">
        <v>44965</v>
      </c>
      <c r="S801" t="s">
        <v>254</v>
      </c>
      <c r="T801" t="s">
        <v>254</v>
      </c>
      <c r="U801" t="s">
        <v>254</v>
      </c>
      <c r="V801" t="s">
        <v>254</v>
      </c>
      <c r="W801">
        <v>0</v>
      </c>
      <c r="X801">
        <v>4548</v>
      </c>
      <c r="Y801">
        <v>37</v>
      </c>
      <c r="Z801" s="27">
        <f t="shared" si="12"/>
        <v>4585</v>
      </c>
    </row>
    <row r="802" spans="1:26" hidden="1">
      <c r="A802" t="s">
        <v>3155</v>
      </c>
      <c r="B802" t="s">
        <v>2709</v>
      </c>
      <c r="C802" t="s">
        <v>953</v>
      </c>
      <c r="D802" t="s">
        <v>57</v>
      </c>
      <c r="E802" t="s">
        <v>58</v>
      </c>
      <c r="F802">
        <v>12086814</v>
      </c>
      <c r="G802" s="111">
        <v>44967</v>
      </c>
      <c r="H802" t="s">
        <v>2715</v>
      </c>
      <c r="I802" t="s">
        <v>248</v>
      </c>
      <c r="J802" t="s">
        <v>259</v>
      </c>
      <c r="K802" t="s">
        <v>250</v>
      </c>
      <c r="L802" t="s">
        <v>251</v>
      </c>
      <c r="M802" t="s">
        <v>3154</v>
      </c>
      <c r="N802" t="s">
        <v>3154</v>
      </c>
      <c r="O802" s="111">
        <v>44967</v>
      </c>
      <c r="P802" t="s">
        <v>252</v>
      </c>
      <c r="Q802" t="s">
        <v>253</v>
      </c>
      <c r="R802">
        <v>44970</v>
      </c>
      <c r="S802" t="s">
        <v>254</v>
      </c>
      <c r="T802" t="s">
        <v>254</v>
      </c>
      <c r="U802" t="s">
        <v>254</v>
      </c>
      <c r="V802" t="s">
        <v>254</v>
      </c>
      <c r="W802">
        <v>0</v>
      </c>
      <c r="X802">
        <v>438</v>
      </c>
      <c r="Y802">
        <v>3451</v>
      </c>
      <c r="Z802" s="27">
        <f t="shared" si="12"/>
        <v>3889</v>
      </c>
    </row>
    <row r="803" spans="1:26">
      <c r="A803" t="s">
        <v>3155</v>
      </c>
      <c r="B803" t="s">
        <v>2709</v>
      </c>
      <c r="C803" t="s">
        <v>953</v>
      </c>
      <c r="D803" t="s">
        <v>57</v>
      </c>
      <c r="E803" t="s">
        <v>58</v>
      </c>
      <c r="F803">
        <v>12190053</v>
      </c>
      <c r="G803" s="111">
        <v>44987</v>
      </c>
      <c r="H803" t="s">
        <v>3427</v>
      </c>
      <c r="I803" t="s">
        <v>255</v>
      </c>
      <c r="J803" t="s">
        <v>249</v>
      </c>
      <c r="K803" t="s">
        <v>250</v>
      </c>
      <c r="L803" t="s">
        <v>251</v>
      </c>
      <c r="M803" t="s">
        <v>3154</v>
      </c>
      <c r="N803" t="s">
        <v>3154</v>
      </c>
      <c r="O803" s="111">
        <v>44987</v>
      </c>
      <c r="P803" t="s">
        <v>252</v>
      </c>
      <c r="Q803" t="s">
        <v>253</v>
      </c>
      <c r="R803">
        <v>44988</v>
      </c>
      <c r="S803" t="s">
        <v>254</v>
      </c>
      <c r="T803" t="s">
        <v>254</v>
      </c>
      <c r="U803" t="s">
        <v>254</v>
      </c>
      <c r="V803" t="s">
        <v>254</v>
      </c>
      <c r="W803">
        <v>0</v>
      </c>
      <c r="X803">
        <v>0</v>
      </c>
      <c r="Y803">
        <v>695</v>
      </c>
      <c r="Z803" s="27">
        <f t="shared" si="12"/>
        <v>695</v>
      </c>
    </row>
    <row r="804" spans="1:26" hidden="1">
      <c r="A804" t="s">
        <v>3155</v>
      </c>
      <c r="B804" t="s">
        <v>2709</v>
      </c>
      <c r="C804" t="s">
        <v>953</v>
      </c>
      <c r="D804" t="s">
        <v>343</v>
      </c>
      <c r="E804" t="s">
        <v>54</v>
      </c>
      <c r="F804">
        <v>11997185</v>
      </c>
      <c r="G804" s="111">
        <v>44938</v>
      </c>
      <c r="H804" t="s">
        <v>1816</v>
      </c>
      <c r="I804" t="s">
        <v>255</v>
      </c>
      <c r="J804" t="s">
        <v>249</v>
      </c>
      <c r="K804" t="s">
        <v>250</v>
      </c>
      <c r="L804" t="s">
        <v>251</v>
      </c>
      <c r="M804" t="s">
        <v>3154</v>
      </c>
      <c r="N804" t="s">
        <v>3154</v>
      </c>
      <c r="O804" s="111">
        <v>44938</v>
      </c>
      <c r="P804" t="s">
        <v>252</v>
      </c>
      <c r="Q804" t="s">
        <v>282</v>
      </c>
      <c r="R804">
        <v>44942</v>
      </c>
      <c r="S804" t="s">
        <v>254</v>
      </c>
      <c r="T804" t="s">
        <v>254</v>
      </c>
      <c r="U804" t="s">
        <v>254</v>
      </c>
      <c r="V804" t="s">
        <v>254</v>
      </c>
      <c r="W804">
        <v>241</v>
      </c>
      <c r="X804">
        <v>0</v>
      </c>
      <c r="Y804">
        <v>0</v>
      </c>
      <c r="Z804" s="27">
        <f t="shared" si="12"/>
        <v>241</v>
      </c>
    </row>
    <row r="805" spans="1:26" hidden="1">
      <c r="A805" t="s">
        <v>3155</v>
      </c>
      <c r="B805" t="s">
        <v>2709</v>
      </c>
      <c r="C805" t="s">
        <v>953</v>
      </c>
      <c r="D805" t="s">
        <v>1053</v>
      </c>
      <c r="E805" t="s">
        <v>54</v>
      </c>
      <c r="F805">
        <v>11964883</v>
      </c>
      <c r="G805" s="111">
        <v>44929</v>
      </c>
      <c r="H805" t="s">
        <v>1817</v>
      </c>
      <c r="I805" t="s">
        <v>255</v>
      </c>
      <c r="J805" t="s">
        <v>249</v>
      </c>
      <c r="K805" t="s">
        <v>250</v>
      </c>
      <c r="L805" t="s">
        <v>251</v>
      </c>
      <c r="M805" t="s">
        <v>3154</v>
      </c>
      <c r="N805" t="s">
        <v>3154</v>
      </c>
      <c r="O805" s="111">
        <v>44929</v>
      </c>
      <c r="P805" t="s">
        <v>252</v>
      </c>
      <c r="Q805" t="s">
        <v>253</v>
      </c>
      <c r="R805">
        <v>44930</v>
      </c>
      <c r="S805" t="s">
        <v>254</v>
      </c>
      <c r="T805" t="s">
        <v>254</v>
      </c>
      <c r="U805" t="s">
        <v>254</v>
      </c>
      <c r="V805" t="s">
        <v>254</v>
      </c>
      <c r="W805">
        <v>912.19</v>
      </c>
      <c r="X805">
        <v>1768.42</v>
      </c>
      <c r="Y805">
        <v>2335.54</v>
      </c>
      <c r="Z805" s="27">
        <f t="shared" si="12"/>
        <v>5016.1499999999996</v>
      </c>
    </row>
    <row r="806" spans="1:26">
      <c r="A806" t="s">
        <v>3155</v>
      </c>
      <c r="B806" t="s">
        <v>2716</v>
      </c>
      <c r="C806" t="s">
        <v>1818</v>
      </c>
      <c r="D806" t="s">
        <v>247</v>
      </c>
      <c r="E806" t="s">
        <v>54</v>
      </c>
      <c r="F806">
        <v>11514060</v>
      </c>
      <c r="G806" s="111">
        <v>45007</v>
      </c>
      <c r="H806" t="s">
        <v>3428</v>
      </c>
      <c r="I806" t="s">
        <v>271</v>
      </c>
      <c r="J806" t="s">
        <v>249</v>
      </c>
      <c r="K806" t="s">
        <v>268</v>
      </c>
      <c r="L806" t="s">
        <v>251</v>
      </c>
      <c r="M806" t="s">
        <v>3154</v>
      </c>
      <c r="N806" t="s">
        <v>3154</v>
      </c>
      <c r="O806" s="111">
        <v>45007</v>
      </c>
      <c r="P806" t="s">
        <v>252</v>
      </c>
      <c r="Q806" t="s">
        <v>253</v>
      </c>
      <c r="R806">
        <v>45010</v>
      </c>
      <c r="S806" t="s">
        <v>254</v>
      </c>
      <c r="T806" t="s">
        <v>254</v>
      </c>
      <c r="U806" t="s">
        <v>254</v>
      </c>
      <c r="V806" t="s">
        <v>254</v>
      </c>
      <c r="W806">
        <v>0</v>
      </c>
      <c r="X806">
        <v>0</v>
      </c>
      <c r="Y806">
        <v>1253.23</v>
      </c>
      <c r="Z806" s="27">
        <f t="shared" si="12"/>
        <v>1253.23</v>
      </c>
    </row>
    <row r="807" spans="1:26" hidden="1">
      <c r="A807" t="s">
        <v>3155</v>
      </c>
      <c r="B807" t="s">
        <v>2716</v>
      </c>
      <c r="C807" t="s">
        <v>1818</v>
      </c>
      <c r="D807" t="s">
        <v>247</v>
      </c>
      <c r="E807" t="s">
        <v>54</v>
      </c>
      <c r="F807">
        <v>12086083</v>
      </c>
      <c r="G807" s="111">
        <v>44959</v>
      </c>
      <c r="H807" t="s">
        <v>2717</v>
      </c>
      <c r="I807" t="s">
        <v>255</v>
      </c>
      <c r="J807" t="s">
        <v>249</v>
      </c>
      <c r="K807" t="s">
        <v>250</v>
      </c>
      <c r="L807" t="s">
        <v>251</v>
      </c>
      <c r="M807" t="s">
        <v>3154</v>
      </c>
      <c r="N807" t="s">
        <v>3154</v>
      </c>
      <c r="O807" s="111">
        <v>44960</v>
      </c>
      <c r="P807" t="s">
        <v>252</v>
      </c>
      <c r="Q807" t="s">
        <v>253</v>
      </c>
      <c r="R807" s="111">
        <v>44963</v>
      </c>
      <c r="S807" t="s">
        <v>254</v>
      </c>
      <c r="T807" t="s">
        <v>254</v>
      </c>
      <c r="U807" t="s">
        <v>254</v>
      </c>
      <c r="V807" t="s">
        <v>254</v>
      </c>
      <c r="W807">
        <v>0</v>
      </c>
      <c r="X807">
        <v>1</v>
      </c>
      <c r="Y807">
        <v>68</v>
      </c>
      <c r="Z807" s="27">
        <f t="shared" si="12"/>
        <v>69</v>
      </c>
    </row>
    <row r="808" spans="1:26" hidden="1">
      <c r="A808" t="s">
        <v>3155</v>
      </c>
      <c r="B808" t="s">
        <v>2716</v>
      </c>
      <c r="C808" t="s">
        <v>1818</v>
      </c>
      <c r="D808" t="s">
        <v>57</v>
      </c>
      <c r="E808" t="s">
        <v>58</v>
      </c>
      <c r="F808">
        <v>805709</v>
      </c>
      <c r="G808" s="111">
        <v>44974</v>
      </c>
      <c r="H808" t="s">
        <v>2718</v>
      </c>
      <c r="I808" t="s">
        <v>255</v>
      </c>
      <c r="J808" t="s">
        <v>249</v>
      </c>
      <c r="K808" t="s">
        <v>250</v>
      </c>
      <c r="L808" t="s">
        <v>251</v>
      </c>
      <c r="M808" t="s">
        <v>3154</v>
      </c>
      <c r="N808" t="s">
        <v>3154</v>
      </c>
      <c r="O808" s="111">
        <v>44974</v>
      </c>
      <c r="P808" t="s">
        <v>252</v>
      </c>
      <c r="Q808" t="s">
        <v>1406</v>
      </c>
      <c r="R808" s="111"/>
      <c r="S808" t="s">
        <v>254</v>
      </c>
      <c r="T808" t="s">
        <v>254</v>
      </c>
      <c r="U808" t="s">
        <v>254</v>
      </c>
      <c r="V808" t="s">
        <v>254</v>
      </c>
      <c r="W808">
        <v>0</v>
      </c>
      <c r="X808">
        <v>0</v>
      </c>
      <c r="Y808">
        <v>0</v>
      </c>
      <c r="Z808" s="27">
        <f t="shared" si="12"/>
        <v>0</v>
      </c>
    </row>
    <row r="809" spans="1:26">
      <c r="A809" t="s">
        <v>3155</v>
      </c>
      <c r="B809" t="s">
        <v>2716</v>
      </c>
      <c r="C809" t="s">
        <v>1818</v>
      </c>
      <c r="D809" t="s">
        <v>57</v>
      </c>
      <c r="E809" t="s">
        <v>58</v>
      </c>
      <c r="F809">
        <v>11977957</v>
      </c>
      <c r="G809" s="111">
        <v>45001</v>
      </c>
      <c r="H809" t="s">
        <v>3429</v>
      </c>
      <c r="I809" t="s">
        <v>255</v>
      </c>
      <c r="J809" t="s">
        <v>249</v>
      </c>
      <c r="K809" t="s">
        <v>268</v>
      </c>
      <c r="L809" t="s">
        <v>251</v>
      </c>
      <c r="M809" t="s">
        <v>3154</v>
      </c>
      <c r="N809" t="s">
        <v>3154</v>
      </c>
      <c r="O809" s="111">
        <v>45001</v>
      </c>
      <c r="P809" t="s">
        <v>252</v>
      </c>
      <c r="Q809" t="s">
        <v>253</v>
      </c>
      <c r="R809" s="111">
        <v>45002</v>
      </c>
      <c r="S809" t="s">
        <v>254</v>
      </c>
      <c r="T809" t="s">
        <v>254</v>
      </c>
      <c r="U809" t="s">
        <v>254</v>
      </c>
      <c r="V809" t="s">
        <v>254</v>
      </c>
      <c r="W809">
        <v>0</v>
      </c>
      <c r="X809">
        <v>0</v>
      </c>
      <c r="Y809">
        <v>3585.7</v>
      </c>
      <c r="Z809" s="27">
        <f t="shared" si="12"/>
        <v>3585.7</v>
      </c>
    </row>
    <row r="810" spans="1:26" hidden="1">
      <c r="A810" t="s">
        <v>3155</v>
      </c>
      <c r="B810" t="s">
        <v>2716</v>
      </c>
      <c r="C810" t="s">
        <v>1818</v>
      </c>
      <c r="D810" t="s">
        <v>57</v>
      </c>
      <c r="E810" t="s">
        <v>58</v>
      </c>
      <c r="F810">
        <v>11990685</v>
      </c>
      <c r="G810" s="111">
        <v>44937</v>
      </c>
      <c r="H810" t="s">
        <v>1819</v>
      </c>
      <c r="I810" t="s">
        <v>255</v>
      </c>
      <c r="J810" t="s">
        <v>3154</v>
      </c>
      <c r="K810" t="s">
        <v>3154</v>
      </c>
      <c r="L810" t="s">
        <v>251</v>
      </c>
      <c r="M810" t="s">
        <v>3154</v>
      </c>
      <c r="N810" t="s">
        <v>3154</v>
      </c>
      <c r="O810" s="111">
        <v>44938</v>
      </c>
      <c r="P810" t="s">
        <v>252</v>
      </c>
      <c r="Q810" t="s">
        <v>263</v>
      </c>
      <c r="R810" s="111">
        <v>44939</v>
      </c>
      <c r="S810" t="s">
        <v>254</v>
      </c>
      <c r="T810" t="s">
        <v>254</v>
      </c>
      <c r="U810" t="s">
        <v>254</v>
      </c>
      <c r="V810" t="s">
        <v>254</v>
      </c>
      <c r="W810">
        <v>3.11</v>
      </c>
      <c r="X810">
        <v>0</v>
      </c>
      <c r="Y810">
        <v>0</v>
      </c>
      <c r="Z810" s="27">
        <f t="shared" si="12"/>
        <v>3.11</v>
      </c>
    </row>
    <row r="811" spans="1:26" hidden="1">
      <c r="A811" t="s">
        <v>3155</v>
      </c>
      <c r="B811" t="s">
        <v>2716</v>
      </c>
      <c r="C811" t="s">
        <v>1818</v>
      </c>
      <c r="D811" t="s">
        <v>57</v>
      </c>
      <c r="E811" t="s">
        <v>58</v>
      </c>
      <c r="F811">
        <v>12016369</v>
      </c>
      <c r="G811" s="111">
        <v>44944</v>
      </c>
      <c r="H811" t="s">
        <v>1821</v>
      </c>
      <c r="I811" t="s">
        <v>255</v>
      </c>
      <c r="J811" t="s">
        <v>3154</v>
      </c>
      <c r="K811" t="s">
        <v>3154</v>
      </c>
      <c r="L811" t="s">
        <v>251</v>
      </c>
      <c r="M811" t="s">
        <v>3154</v>
      </c>
      <c r="N811" t="s">
        <v>3154</v>
      </c>
      <c r="O811" s="111">
        <v>44944</v>
      </c>
      <c r="P811" t="s">
        <v>252</v>
      </c>
      <c r="Q811" t="s">
        <v>263</v>
      </c>
      <c r="R811" s="111">
        <v>44945</v>
      </c>
      <c r="S811" t="s">
        <v>254</v>
      </c>
      <c r="T811" t="s">
        <v>254</v>
      </c>
      <c r="U811" t="s">
        <v>254</v>
      </c>
      <c r="V811" t="s">
        <v>254</v>
      </c>
      <c r="W811">
        <v>89</v>
      </c>
      <c r="X811">
        <v>0</v>
      </c>
      <c r="Y811">
        <v>0</v>
      </c>
      <c r="Z811" s="27">
        <f t="shared" si="12"/>
        <v>89</v>
      </c>
    </row>
    <row r="812" spans="1:26" hidden="1">
      <c r="A812" t="s">
        <v>3155</v>
      </c>
      <c r="B812" t="s">
        <v>2716</v>
      </c>
      <c r="C812" t="s">
        <v>1818</v>
      </c>
      <c r="D812" t="s">
        <v>57</v>
      </c>
      <c r="E812" t="s">
        <v>58</v>
      </c>
      <c r="F812">
        <v>12026997</v>
      </c>
      <c r="G812" s="111">
        <v>44973</v>
      </c>
      <c r="H812" t="s">
        <v>2719</v>
      </c>
      <c r="I812" t="s">
        <v>255</v>
      </c>
      <c r="J812" t="s">
        <v>249</v>
      </c>
      <c r="K812" t="s">
        <v>250</v>
      </c>
      <c r="L812" t="s">
        <v>251</v>
      </c>
      <c r="M812" t="s">
        <v>3154</v>
      </c>
      <c r="N812" t="s">
        <v>3154</v>
      </c>
      <c r="O812" s="111">
        <v>44973</v>
      </c>
      <c r="P812" t="s">
        <v>252</v>
      </c>
      <c r="Q812" t="s">
        <v>253</v>
      </c>
      <c r="R812" s="111">
        <v>44974</v>
      </c>
      <c r="S812" t="s">
        <v>254</v>
      </c>
      <c r="T812" t="s">
        <v>254</v>
      </c>
      <c r="U812" t="s">
        <v>254</v>
      </c>
      <c r="V812" t="s">
        <v>254</v>
      </c>
      <c r="W812">
        <v>0</v>
      </c>
      <c r="X812">
        <v>13876.13</v>
      </c>
      <c r="Y812">
        <v>14112.55</v>
      </c>
      <c r="Z812" s="27">
        <f t="shared" si="12"/>
        <v>27988.68</v>
      </c>
    </row>
    <row r="813" spans="1:26" hidden="1">
      <c r="A813" t="s">
        <v>3155</v>
      </c>
      <c r="B813" t="s">
        <v>2716</v>
      </c>
      <c r="C813" t="s">
        <v>1818</v>
      </c>
      <c r="D813" t="s">
        <v>57</v>
      </c>
      <c r="E813" t="s">
        <v>58</v>
      </c>
      <c r="F813">
        <v>12105702</v>
      </c>
      <c r="G813" s="111">
        <v>44965</v>
      </c>
      <c r="H813" t="s">
        <v>2720</v>
      </c>
      <c r="I813" t="s">
        <v>248</v>
      </c>
      <c r="J813" t="s">
        <v>259</v>
      </c>
      <c r="K813" t="s">
        <v>250</v>
      </c>
      <c r="L813" t="s">
        <v>251</v>
      </c>
      <c r="M813" t="s">
        <v>3154</v>
      </c>
      <c r="N813" t="s">
        <v>3154</v>
      </c>
      <c r="O813" s="111">
        <v>44965</v>
      </c>
      <c r="P813" t="s">
        <v>252</v>
      </c>
      <c r="Q813" t="s">
        <v>253</v>
      </c>
      <c r="R813" s="111">
        <v>44971</v>
      </c>
      <c r="S813" t="s">
        <v>254</v>
      </c>
      <c r="T813" t="s">
        <v>254</v>
      </c>
      <c r="U813" t="s">
        <v>254</v>
      </c>
      <c r="V813" t="s">
        <v>254</v>
      </c>
      <c r="W813">
        <v>0</v>
      </c>
      <c r="X813">
        <v>333.2</v>
      </c>
      <c r="Y813">
        <v>936.5</v>
      </c>
      <c r="Z813" s="27">
        <f t="shared" si="12"/>
        <v>1269.7</v>
      </c>
    </row>
    <row r="814" spans="1:26" hidden="1">
      <c r="A814" t="s">
        <v>3155</v>
      </c>
      <c r="B814" t="s">
        <v>2716</v>
      </c>
      <c r="C814" t="s">
        <v>1818</v>
      </c>
      <c r="D814" t="s">
        <v>57</v>
      </c>
      <c r="E814" t="s">
        <v>58</v>
      </c>
      <c r="F814">
        <v>12107115</v>
      </c>
      <c r="G814" s="111">
        <v>44965</v>
      </c>
      <c r="H814" t="s">
        <v>2721</v>
      </c>
      <c r="I814" t="s">
        <v>255</v>
      </c>
      <c r="J814" t="s">
        <v>249</v>
      </c>
      <c r="K814" t="s">
        <v>250</v>
      </c>
      <c r="L814" t="s">
        <v>251</v>
      </c>
      <c r="M814" t="s">
        <v>3154</v>
      </c>
      <c r="N814" t="s">
        <v>3154</v>
      </c>
      <c r="O814" s="111">
        <v>44965</v>
      </c>
      <c r="P814" t="s">
        <v>252</v>
      </c>
      <c r="Q814" t="s">
        <v>253</v>
      </c>
      <c r="R814" s="111">
        <v>44966</v>
      </c>
      <c r="S814" t="s">
        <v>254</v>
      </c>
      <c r="T814" t="s">
        <v>254</v>
      </c>
      <c r="U814" t="s">
        <v>254</v>
      </c>
      <c r="V814" t="s">
        <v>254</v>
      </c>
      <c r="W814">
        <v>0</v>
      </c>
      <c r="X814">
        <v>1041</v>
      </c>
      <c r="Y814">
        <v>595</v>
      </c>
      <c r="Z814" s="27">
        <f t="shared" si="12"/>
        <v>1636</v>
      </c>
    </row>
    <row r="815" spans="1:26" hidden="1">
      <c r="A815" t="s">
        <v>3155</v>
      </c>
      <c r="B815" t="s">
        <v>2716</v>
      </c>
      <c r="C815" t="s">
        <v>1818</v>
      </c>
      <c r="D815" t="s">
        <v>57</v>
      </c>
      <c r="E815" t="s">
        <v>58</v>
      </c>
      <c r="F815">
        <v>12110920</v>
      </c>
      <c r="G815" s="111">
        <v>44966</v>
      </c>
      <c r="H815" t="s">
        <v>2722</v>
      </c>
      <c r="I815" t="s">
        <v>248</v>
      </c>
      <c r="J815" t="s">
        <v>259</v>
      </c>
      <c r="K815" t="s">
        <v>268</v>
      </c>
      <c r="L815" t="s">
        <v>251</v>
      </c>
      <c r="M815" t="s">
        <v>3154</v>
      </c>
      <c r="N815" t="s">
        <v>3154</v>
      </c>
      <c r="O815" s="111">
        <v>44966</v>
      </c>
      <c r="P815" t="s">
        <v>252</v>
      </c>
      <c r="Q815" t="s">
        <v>253</v>
      </c>
      <c r="R815" s="111">
        <v>44971</v>
      </c>
      <c r="S815" t="s">
        <v>254</v>
      </c>
      <c r="T815" t="s">
        <v>254</v>
      </c>
      <c r="U815" t="s">
        <v>254</v>
      </c>
      <c r="V815" t="s">
        <v>254</v>
      </c>
      <c r="W815">
        <v>0</v>
      </c>
      <c r="X815">
        <v>5155</v>
      </c>
      <c r="Y815">
        <v>18068</v>
      </c>
      <c r="Z815" s="27">
        <f t="shared" si="12"/>
        <v>23223</v>
      </c>
    </row>
    <row r="816" spans="1:26" hidden="1">
      <c r="A816" t="s">
        <v>3155</v>
      </c>
      <c r="B816" t="s">
        <v>2716</v>
      </c>
      <c r="C816" t="s">
        <v>1818</v>
      </c>
      <c r="D816" t="s">
        <v>57</v>
      </c>
      <c r="E816" t="s">
        <v>58</v>
      </c>
      <c r="F816">
        <v>12119673</v>
      </c>
      <c r="G816" s="111">
        <v>44968</v>
      </c>
      <c r="H816" t="s">
        <v>2723</v>
      </c>
      <c r="I816" t="s">
        <v>248</v>
      </c>
      <c r="J816" t="s">
        <v>259</v>
      </c>
      <c r="K816" t="s">
        <v>250</v>
      </c>
      <c r="L816" t="s">
        <v>251</v>
      </c>
      <c r="M816" t="s">
        <v>3154</v>
      </c>
      <c r="N816" t="s">
        <v>3154</v>
      </c>
      <c r="O816" s="111">
        <v>44970</v>
      </c>
      <c r="P816" t="s">
        <v>252</v>
      </c>
      <c r="Q816" t="s">
        <v>282</v>
      </c>
      <c r="R816" s="111">
        <v>44973</v>
      </c>
      <c r="S816" t="s">
        <v>254</v>
      </c>
      <c r="T816" t="s">
        <v>254</v>
      </c>
      <c r="U816" t="s">
        <v>254</v>
      </c>
      <c r="V816" t="s">
        <v>254</v>
      </c>
      <c r="W816">
        <v>0</v>
      </c>
      <c r="X816">
        <v>1</v>
      </c>
      <c r="Y816">
        <v>0</v>
      </c>
      <c r="Z816" s="27">
        <f t="shared" si="12"/>
        <v>1</v>
      </c>
    </row>
    <row r="817" spans="1:26" hidden="1">
      <c r="A817" t="s">
        <v>3155</v>
      </c>
      <c r="B817" t="s">
        <v>2716</v>
      </c>
      <c r="C817" t="s">
        <v>1818</v>
      </c>
      <c r="D817" t="s">
        <v>57</v>
      </c>
      <c r="E817" t="s">
        <v>58</v>
      </c>
      <c r="F817">
        <v>12137247</v>
      </c>
      <c r="G817" s="111">
        <v>44973</v>
      </c>
      <c r="H817" t="s">
        <v>2724</v>
      </c>
      <c r="I817" t="s">
        <v>255</v>
      </c>
      <c r="J817" t="s">
        <v>249</v>
      </c>
      <c r="K817" t="s">
        <v>268</v>
      </c>
      <c r="L817" t="s">
        <v>251</v>
      </c>
      <c r="M817" t="s">
        <v>3154</v>
      </c>
      <c r="N817" t="s">
        <v>3154</v>
      </c>
      <c r="O817" s="111">
        <v>44981</v>
      </c>
      <c r="P817" t="s">
        <v>252</v>
      </c>
      <c r="Q817" t="s">
        <v>257</v>
      </c>
      <c r="R817" s="111">
        <v>44984</v>
      </c>
      <c r="S817" t="s">
        <v>254</v>
      </c>
      <c r="T817" t="s">
        <v>254</v>
      </c>
      <c r="U817" t="s">
        <v>254</v>
      </c>
      <c r="V817" t="s">
        <v>254</v>
      </c>
      <c r="W817">
        <v>0</v>
      </c>
      <c r="X817">
        <v>0</v>
      </c>
      <c r="Y817">
        <v>0</v>
      </c>
      <c r="Z817" s="27">
        <f t="shared" si="12"/>
        <v>0</v>
      </c>
    </row>
    <row r="818" spans="1:26" hidden="1">
      <c r="A818" t="s">
        <v>3155</v>
      </c>
      <c r="B818" t="s">
        <v>2716</v>
      </c>
      <c r="C818" t="s">
        <v>1818</v>
      </c>
      <c r="D818" t="s">
        <v>57</v>
      </c>
      <c r="E818" t="s">
        <v>58</v>
      </c>
      <c r="F818">
        <v>12142038</v>
      </c>
      <c r="G818" s="111">
        <v>44974</v>
      </c>
      <c r="H818" t="s">
        <v>2725</v>
      </c>
      <c r="I818" t="s">
        <v>255</v>
      </c>
      <c r="J818" t="s">
        <v>249</v>
      </c>
      <c r="K818" t="s">
        <v>250</v>
      </c>
      <c r="L818" t="s">
        <v>251</v>
      </c>
      <c r="M818" t="s">
        <v>3154</v>
      </c>
      <c r="N818" t="s">
        <v>3154</v>
      </c>
      <c r="O818" s="111">
        <v>44974</v>
      </c>
      <c r="P818" t="s">
        <v>252</v>
      </c>
      <c r="Q818" t="s">
        <v>253</v>
      </c>
      <c r="R818" s="111">
        <v>44977</v>
      </c>
      <c r="S818" t="s">
        <v>254</v>
      </c>
      <c r="T818" t="s">
        <v>254</v>
      </c>
      <c r="U818" t="s">
        <v>254</v>
      </c>
      <c r="V818" t="s">
        <v>254</v>
      </c>
      <c r="W818">
        <v>0</v>
      </c>
      <c r="X818">
        <v>160</v>
      </c>
      <c r="Y818">
        <v>12151.5</v>
      </c>
      <c r="Z818" s="27">
        <f t="shared" si="12"/>
        <v>12311.5</v>
      </c>
    </row>
    <row r="819" spans="1:26" hidden="1">
      <c r="A819" t="s">
        <v>3155</v>
      </c>
      <c r="B819" t="s">
        <v>2716</v>
      </c>
      <c r="C819" t="s">
        <v>1818</v>
      </c>
      <c r="D819" t="s">
        <v>57</v>
      </c>
      <c r="E819" t="s">
        <v>58</v>
      </c>
      <c r="F819">
        <v>12151399</v>
      </c>
      <c r="G819" s="111">
        <v>44980</v>
      </c>
      <c r="H819" t="s">
        <v>2726</v>
      </c>
      <c r="I819" t="s">
        <v>255</v>
      </c>
      <c r="J819" t="s">
        <v>249</v>
      </c>
      <c r="K819" t="s">
        <v>250</v>
      </c>
      <c r="L819" t="s">
        <v>251</v>
      </c>
      <c r="M819" t="s">
        <v>3154</v>
      </c>
      <c r="N819" t="s">
        <v>3154</v>
      </c>
      <c r="O819" s="111">
        <v>44980</v>
      </c>
      <c r="P819" t="s">
        <v>252</v>
      </c>
      <c r="Q819" t="s">
        <v>253</v>
      </c>
      <c r="R819" s="111">
        <v>44981</v>
      </c>
      <c r="S819" t="s">
        <v>254</v>
      </c>
      <c r="T819" t="s">
        <v>254</v>
      </c>
      <c r="U819" t="s">
        <v>254</v>
      </c>
      <c r="V819" t="s">
        <v>254</v>
      </c>
      <c r="W819">
        <v>0</v>
      </c>
      <c r="X819">
        <v>133</v>
      </c>
      <c r="Y819">
        <v>192.02</v>
      </c>
      <c r="Z819" s="27">
        <f t="shared" si="12"/>
        <v>325.02</v>
      </c>
    </row>
    <row r="820" spans="1:26" hidden="1">
      <c r="A820" t="s">
        <v>3155</v>
      </c>
      <c r="B820" t="s">
        <v>2716</v>
      </c>
      <c r="C820" t="s">
        <v>1818</v>
      </c>
      <c r="D820" t="s">
        <v>57</v>
      </c>
      <c r="E820" t="s">
        <v>58</v>
      </c>
      <c r="F820">
        <v>12151860</v>
      </c>
      <c r="G820" s="111">
        <v>44980</v>
      </c>
      <c r="H820" t="s">
        <v>2727</v>
      </c>
      <c r="I820" t="s">
        <v>255</v>
      </c>
      <c r="J820" t="s">
        <v>249</v>
      </c>
      <c r="K820" t="s">
        <v>250</v>
      </c>
      <c r="L820" t="s">
        <v>251</v>
      </c>
      <c r="M820" t="s">
        <v>3154</v>
      </c>
      <c r="N820" t="s">
        <v>3154</v>
      </c>
      <c r="O820" s="111">
        <v>44980</v>
      </c>
      <c r="P820" t="s">
        <v>252</v>
      </c>
      <c r="Q820" t="s">
        <v>253</v>
      </c>
      <c r="R820" s="111">
        <v>44981</v>
      </c>
      <c r="S820" t="s">
        <v>254</v>
      </c>
      <c r="T820" t="s">
        <v>254</v>
      </c>
      <c r="U820" t="s">
        <v>254</v>
      </c>
      <c r="V820" t="s">
        <v>254</v>
      </c>
      <c r="W820">
        <v>0</v>
      </c>
      <c r="X820">
        <v>270</v>
      </c>
      <c r="Y820">
        <v>3756.51</v>
      </c>
      <c r="Z820" s="27">
        <f t="shared" si="12"/>
        <v>4026.51</v>
      </c>
    </row>
    <row r="821" spans="1:26" hidden="1">
      <c r="A821" t="s">
        <v>3155</v>
      </c>
      <c r="B821" t="s">
        <v>2716</v>
      </c>
      <c r="C821" t="s">
        <v>1818</v>
      </c>
      <c r="D821" t="s">
        <v>57</v>
      </c>
      <c r="E821" t="s">
        <v>58</v>
      </c>
      <c r="F821">
        <v>12157174</v>
      </c>
      <c r="G821" s="111">
        <v>44981</v>
      </c>
      <c r="H821" t="s">
        <v>2728</v>
      </c>
      <c r="I821" t="s">
        <v>255</v>
      </c>
      <c r="J821" t="s">
        <v>249</v>
      </c>
      <c r="K821" t="s">
        <v>250</v>
      </c>
      <c r="L821" t="s">
        <v>251</v>
      </c>
      <c r="M821" t="s">
        <v>3154</v>
      </c>
      <c r="N821" t="s">
        <v>3154</v>
      </c>
      <c r="O821" s="111">
        <v>44981</v>
      </c>
      <c r="P821" t="s">
        <v>252</v>
      </c>
      <c r="Q821" t="s">
        <v>253</v>
      </c>
      <c r="R821" s="111">
        <v>44982</v>
      </c>
      <c r="S821" t="s">
        <v>254</v>
      </c>
      <c r="T821" t="s">
        <v>254</v>
      </c>
      <c r="U821" t="s">
        <v>254</v>
      </c>
      <c r="V821" t="s">
        <v>254</v>
      </c>
      <c r="W821">
        <v>0</v>
      </c>
      <c r="X821">
        <v>577</v>
      </c>
      <c r="Y821">
        <v>40</v>
      </c>
      <c r="Z821" s="27">
        <f t="shared" si="12"/>
        <v>617</v>
      </c>
    </row>
    <row r="822" spans="1:26" hidden="1">
      <c r="A822" t="s">
        <v>3155</v>
      </c>
      <c r="B822" t="s">
        <v>2716</v>
      </c>
      <c r="C822" t="s">
        <v>1818</v>
      </c>
      <c r="D822" t="s">
        <v>57</v>
      </c>
      <c r="E822" t="s">
        <v>58</v>
      </c>
      <c r="F822">
        <v>12158646</v>
      </c>
      <c r="G822" s="111">
        <v>44981</v>
      </c>
      <c r="H822" t="s">
        <v>2729</v>
      </c>
      <c r="I822" t="s">
        <v>255</v>
      </c>
      <c r="J822" t="s">
        <v>249</v>
      </c>
      <c r="K822" t="s">
        <v>250</v>
      </c>
      <c r="L822" t="s">
        <v>251</v>
      </c>
      <c r="M822" t="s">
        <v>3154</v>
      </c>
      <c r="N822" t="s">
        <v>3154</v>
      </c>
      <c r="O822" s="111">
        <v>44981</v>
      </c>
      <c r="P822" t="s">
        <v>252</v>
      </c>
      <c r="Q822" t="s">
        <v>253</v>
      </c>
      <c r="R822">
        <v>44984</v>
      </c>
      <c r="S822" t="s">
        <v>254</v>
      </c>
      <c r="T822" t="s">
        <v>254</v>
      </c>
      <c r="U822" t="s">
        <v>254</v>
      </c>
      <c r="V822" t="s">
        <v>254</v>
      </c>
      <c r="W822">
        <v>0</v>
      </c>
      <c r="X822">
        <v>27</v>
      </c>
      <c r="Y822">
        <v>995.85</v>
      </c>
      <c r="Z822" s="27">
        <f t="shared" si="12"/>
        <v>1022.85</v>
      </c>
    </row>
    <row r="823" spans="1:26">
      <c r="A823" t="s">
        <v>3155</v>
      </c>
      <c r="B823" t="s">
        <v>2716</v>
      </c>
      <c r="C823" t="s">
        <v>1818</v>
      </c>
      <c r="D823" t="s">
        <v>57</v>
      </c>
      <c r="E823" t="s">
        <v>58</v>
      </c>
      <c r="F823">
        <v>12173797</v>
      </c>
      <c r="G823" s="111">
        <v>44986</v>
      </c>
      <c r="H823" t="s">
        <v>3430</v>
      </c>
      <c r="I823" t="s">
        <v>255</v>
      </c>
      <c r="J823" t="s">
        <v>3154</v>
      </c>
      <c r="K823" t="s">
        <v>3154</v>
      </c>
      <c r="L823" t="s">
        <v>251</v>
      </c>
      <c r="M823" t="s">
        <v>3154</v>
      </c>
      <c r="N823" t="s">
        <v>3154</v>
      </c>
      <c r="O823" s="111">
        <v>44986</v>
      </c>
      <c r="P823" t="s">
        <v>252</v>
      </c>
      <c r="Q823" t="s">
        <v>253</v>
      </c>
      <c r="R823" s="111">
        <v>44987</v>
      </c>
      <c r="S823" t="s">
        <v>254</v>
      </c>
      <c r="T823" t="s">
        <v>254</v>
      </c>
      <c r="U823" t="s">
        <v>254</v>
      </c>
      <c r="V823" t="s">
        <v>254</v>
      </c>
      <c r="W823">
        <v>0</v>
      </c>
      <c r="X823">
        <v>0</v>
      </c>
      <c r="Y823">
        <v>757.4</v>
      </c>
      <c r="Z823" s="27">
        <f t="shared" si="12"/>
        <v>757.4</v>
      </c>
    </row>
    <row r="824" spans="1:26">
      <c r="A824" t="s">
        <v>3155</v>
      </c>
      <c r="B824" t="s">
        <v>2716</v>
      </c>
      <c r="C824" t="s">
        <v>1818</v>
      </c>
      <c r="D824" t="s">
        <v>57</v>
      </c>
      <c r="E824" t="s">
        <v>58</v>
      </c>
      <c r="F824">
        <v>12189821</v>
      </c>
      <c r="G824" s="111">
        <v>44992</v>
      </c>
      <c r="H824" t="s">
        <v>3431</v>
      </c>
      <c r="I824" t="s">
        <v>255</v>
      </c>
      <c r="J824" t="s">
        <v>249</v>
      </c>
      <c r="K824" t="s">
        <v>250</v>
      </c>
      <c r="L824" t="s">
        <v>251</v>
      </c>
      <c r="M824" t="s">
        <v>3154</v>
      </c>
      <c r="N824" t="s">
        <v>3154</v>
      </c>
      <c r="O824" s="111">
        <v>44992</v>
      </c>
      <c r="P824" t="s">
        <v>252</v>
      </c>
      <c r="Q824" t="s">
        <v>253</v>
      </c>
      <c r="R824" s="111">
        <v>44994</v>
      </c>
      <c r="S824" t="s">
        <v>254</v>
      </c>
      <c r="T824" t="s">
        <v>254</v>
      </c>
      <c r="U824" t="s">
        <v>254</v>
      </c>
      <c r="V824" t="s">
        <v>254</v>
      </c>
      <c r="W824">
        <v>0</v>
      </c>
      <c r="X824">
        <v>0</v>
      </c>
      <c r="Y824">
        <v>4808.8500000000004</v>
      </c>
      <c r="Z824" s="27">
        <f t="shared" si="12"/>
        <v>4808.8500000000004</v>
      </c>
    </row>
    <row r="825" spans="1:26">
      <c r="A825" t="s">
        <v>3155</v>
      </c>
      <c r="B825" t="s">
        <v>2716</v>
      </c>
      <c r="C825" t="s">
        <v>1818</v>
      </c>
      <c r="D825" t="s">
        <v>57</v>
      </c>
      <c r="E825" t="s">
        <v>58</v>
      </c>
      <c r="F825">
        <v>12195968</v>
      </c>
      <c r="G825" s="111">
        <v>44988</v>
      </c>
      <c r="H825" t="s">
        <v>3432</v>
      </c>
      <c r="I825" t="s">
        <v>256</v>
      </c>
      <c r="J825" t="s">
        <v>249</v>
      </c>
      <c r="K825" t="s">
        <v>250</v>
      </c>
      <c r="L825" t="s">
        <v>251</v>
      </c>
      <c r="M825" t="s">
        <v>3154</v>
      </c>
      <c r="N825" t="s">
        <v>3154</v>
      </c>
      <c r="O825" s="111">
        <v>44988</v>
      </c>
      <c r="P825" t="s">
        <v>252</v>
      </c>
      <c r="Q825" t="s">
        <v>253</v>
      </c>
      <c r="R825" s="111">
        <v>44991</v>
      </c>
      <c r="S825" t="s">
        <v>254</v>
      </c>
      <c r="T825" t="s">
        <v>254</v>
      </c>
      <c r="U825" t="s">
        <v>254</v>
      </c>
      <c r="V825" t="s">
        <v>254</v>
      </c>
      <c r="W825">
        <v>0</v>
      </c>
      <c r="X825">
        <v>0</v>
      </c>
      <c r="Y825">
        <v>11796.8</v>
      </c>
      <c r="Z825" s="27">
        <f t="shared" si="12"/>
        <v>11796.8</v>
      </c>
    </row>
    <row r="826" spans="1:26">
      <c r="A826" t="s">
        <v>3155</v>
      </c>
      <c r="B826" t="s">
        <v>2716</v>
      </c>
      <c r="C826" t="s">
        <v>1818</v>
      </c>
      <c r="D826" t="s">
        <v>57</v>
      </c>
      <c r="E826" t="s">
        <v>58</v>
      </c>
      <c r="F826">
        <v>12213750</v>
      </c>
      <c r="G826" s="111">
        <v>44994</v>
      </c>
      <c r="H826" t="s">
        <v>3433</v>
      </c>
      <c r="I826" t="s">
        <v>255</v>
      </c>
      <c r="J826" t="s">
        <v>249</v>
      </c>
      <c r="K826" t="s">
        <v>250</v>
      </c>
      <c r="L826" t="s">
        <v>251</v>
      </c>
      <c r="M826" t="s">
        <v>3154</v>
      </c>
      <c r="N826" t="s">
        <v>3154</v>
      </c>
      <c r="O826" s="111">
        <v>44994</v>
      </c>
      <c r="P826" t="s">
        <v>252</v>
      </c>
      <c r="Q826" t="s">
        <v>253</v>
      </c>
      <c r="R826">
        <v>44995</v>
      </c>
      <c r="S826" t="s">
        <v>254</v>
      </c>
      <c r="T826" t="s">
        <v>254</v>
      </c>
      <c r="U826" t="s">
        <v>254</v>
      </c>
      <c r="V826" t="s">
        <v>254</v>
      </c>
      <c r="W826">
        <v>0</v>
      </c>
      <c r="X826">
        <v>0</v>
      </c>
      <c r="Y826">
        <v>1376.5</v>
      </c>
      <c r="Z826" s="27">
        <f t="shared" si="12"/>
        <v>1376.5</v>
      </c>
    </row>
    <row r="827" spans="1:26">
      <c r="A827" t="s">
        <v>3155</v>
      </c>
      <c r="B827" t="s">
        <v>2716</v>
      </c>
      <c r="C827" t="s">
        <v>1818</v>
      </c>
      <c r="D827" t="s">
        <v>57</v>
      </c>
      <c r="E827" t="s">
        <v>58</v>
      </c>
      <c r="F827">
        <v>12214962</v>
      </c>
      <c r="G827" s="111">
        <v>44996</v>
      </c>
      <c r="H827" t="s">
        <v>3434</v>
      </c>
      <c r="I827" t="s">
        <v>255</v>
      </c>
      <c r="J827" t="s">
        <v>249</v>
      </c>
      <c r="K827" t="s">
        <v>268</v>
      </c>
      <c r="L827" t="s">
        <v>251</v>
      </c>
      <c r="M827" t="s">
        <v>3154</v>
      </c>
      <c r="N827" t="s">
        <v>3154</v>
      </c>
      <c r="O827" s="111">
        <v>44996</v>
      </c>
      <c r="P827" t="s">
        <v>252</v>
      </c>
      <c r="Q827" t="s">
        <v>253</v>
      </c>
      <c r="R827" s="111">
        <v>44998</v>
      </c>
      <c r="S827" t="s">
        <v>254</v>
      </c>
      <c r="T827" t="s">
        <v>254</v>
      </c>
      <c r="U827" t="s">
        <v>254</v>
      </c>
      <c r="V827" t="s">
        <v>254</v>
      </c>
      <c r="W827">
        <v>0</v>
      </c>
      <c r="X827">
        <v>0</v>
      </c>
      <c r="Y827">
        <v>3450</v>
      </c>
      <c r="Z827" s="27">
        <f t="shared" si="12"/>
        <v>3450</v>
      </c>
    </row>
    <row r="828" spans="1:26">
      <c r="A828" t="s">
        <v>3155</v>
      </c>
      <c r="B828" t="s">
        <v>2716</v>
      </c>
      <c r="C828" t="s">
        <v>1818</v>
      </c>
      <c r="D828" t="s">
        <v>57</v>
      </c>
      <c r="E828" t="s">
        <v>58</v>
      </c>
      <c r="F828">
        <v>12224876</v>
      </c>
      <c r="G828" s="111">
        <v>44998</v>
      </c>
      <c r="H828" t="s">
        <v>3435</v>
      </c>
      <c r="I828" t="s">
        <v>255</v>
      </c>
      <c r="J828" t="s">
        <v>249</v>
      </c>
      <c r="K828" t="s">
        <v>268</v>
      </c>
      <c r="L828" t="s">
        <v>251</v>
      </c>
      <c r="M828" t="s">
        <v>3154</v>
      </c>
      <c r="N828" t="s">
        <v>3154</v>
      </c>
      <c r="O828" s="111">
        <v>44998</v>
      </c>
      <c r="P828" t="s">
        <v>252</v>
      </c>
      <c r="Q828" t="s">
        <v>253</v>
      </c>
      <c r="R828" s="111">
        <v>44999</v>
      </c>
      <c r="S828" t="s">
        <v>254</v>
      </c>
      <c r="T828" t="s">
        <v>254</v>
      </c>
      <c r="U828" t="s">
        <v>254</v>
      </c>
      <c r="V828" t="s">
        <v>254</v>
      </c>
      <c r="W828">
        <v>0</v>
      </c>
      <c r="X828">
        <v>0</v>
      </c>
      <c r="Y828">
        <v>5309.24</v>
      </c>
      <c r="Z828" s="27">
        <f t="shared" si="12"/>
        <v>5309.24</v>
      </c>
    </row>
    <row r="829" spans="1:26">
      <c r="A829" t="s">
        <v>3155</v>
      </c>
      <c r="B829" t="s">
        <v>2716</v>
      </c>
      <c r="C829" t="s">
        <v>1818</v>
      </c>
      <c r="D829" t="s">
        <v>57</v>
      </c>
      <c r="E829" t="s">
        <v>58</v>
      </c>
      <c r="F829">
        <v>12242866</v>
      </c>
      <c r="G829" s="111">
        <v>45001</v>
      </c>
      <c r="H829" t="s">
        <v>3436</v>
      </c>
      <c r="I829" t="s">
        <v>255</v>
      </c>
      <c r="J829" t="s">
        <v>249</v>
      </c>
      <c r="K829" t="s">
        <v>250</v>
      </c>
      <c r="L829" t="s">
        <v>251</v>
      </c>
      <c r="M829" t="s">
        <v>3154</v>
      </c>
      <c r="N829" t="s">
        <v>3154</v>
      </c>
      <c r="O829" s="111">
        <v>45001</v>
      </c>
      <c r="P829" t="s">
        <v>252</v>
      </c>
      <c r="Q829" t="s">
        <v>253</v>
      </c>
      <c r="R829" s="111">
        <v>45002</v>
      </c>
      <c r="S829" t="s">
        <v>254</v>
      </c>
      <c r="T829" t="s">
        <v>254</v>
      </c>
      <c r="U829" t="s">
        <v>254</v>
      </c>
      <c r="V829" t="s">
        <v>254</v>
      </c>
      <c r="W829">
        <v>0</v>
      </c>
      <c r="X829">
        <v>0</v>
      </c>
      <c r="Y829">
        <v>2605.1</v>
      </c>
      <c r="Z829" s="27">
        <f t="shared" si="12"/>
        <v>2605.1</v>
      </c>
    </row>
    <row r="830" spans="1:26">
      <c r="A830" t="s">
        <v>3155</v>
      </c>
      <c r="B830" t="s">
        <v>2716</v>
      </c>
      <c r="C830" t="s">
        <v>1818</v>
      </c>
      <c r="D830" t="s">
        <v>57</v>
      </c>
      <c r="E830" t="s">
        <v>58</v>
      </c>
      <c r="F830">
        <v>12247513</v>
      </c>
      <c r="G830" s="111">
        <v>45002</v>
      </c>
      <c r="H830" t="s">
        <v>3437</v>
      </c>
      <c r="I830" t="s">
        <v>255</v>
      </c>
      <c r="J830" t="s">
        <v>249</v>
      </c>
      <c r="K830" t="s">
        <v>250</v>
      </c>
      <c r="L830" t="s">
        <v>251</v>
      </c>
      <c r="M830" t="s">
        <v>3154</v>
      </c>
      <c r="N830" t="s">
        <v>3154</v>
      </c>
      <c r="O830" s="111">
        <v>45002</v>
      </c>
      <c r="P830" t="s">
        <v>252</v>
      </c>
      <c r="Q830" t="s">
        <v>253</v>
      </c>
      <c r="R830" s="111">
        <v>45005</v>
      </c>
      <c r="S830" t="s">
        <v>254</v>
      </c>
      <c r="T830" t="s">
        <v>254</v>
      </c>
      <c r="U830" t="s">
        <v>254</v>
      </c>
      <c r="V830" t="s">
        <v>254</v>
      </c>
      <c r="W830">
        <v>0</v>
      </c>
      <c r="X830">
        <v>0</v>
      </c>
      <c r="Y830">
        <v>8000</v>
      </c>
      <c r="Z830" s="27">
        <f t="shared" si="12"/>
        <v>8000</v>
      </c>
    </row>
    <row r="831" spans="1:26">
      <c r="A831" t="s">
        <v>3155</v>
      </c>
      <c r="B831" t="s">
        <v>2716</v>
      </c>
      <c r="C831" t="s">
        <v>1818</v>
      </c>
      <c r="D831" t="s">
        <v>57</v>
      </c>
      <c r="E831" t="s">
        <v>58</v>
      </c>
      <c r="F831">
        <v>12248430</v>
      </c>
      <c r="G831" s="111">
        <v>45002</v>
      </c>
      <c r="H831" t="s">
        <v>3438</v>
      </c>
      <c r="I831" t="s">
        <v>255</v>
      </c>
      <c r="J831" t="s">
        <v>249</v>
      </c>
      <c r="K831" t="s">
        <v>268</v>
      </c>
      <c r="L831" t="s">
        <v>251</v>
      </c>
      <c r="M831" t="s">
        <v>3154</v>
      </c>
      <c r="N831" t="s">
        <v>3154</v>
      </c>
      <c r="O831" s="111">
        <v>45002</v>
      </c>
      <c r="P831" t="s">
        <v>252</v>
      </c>
      <c r="Q831" t="s">
        <v>257</v>
      </c>
      <c r="R831" s="111">
        <v>45005</v>
      </c>
      <c r="S831" t="s">
        <v>254</v>
      </c>
      <c r="T831" t="s">
        <v>254</v>
      </c>
      <c r="U831" t="s">
        <v>254</v>
      </c>
      <c r="V831" t="s">
        <v>254</v>
      </c>
      <c r="W831">
        <v>0</v>
      </c>
      <c r="X831">
        <v>0</v>
      </c>
      <c r="Y831">
        <v>0</v>
      </c>
      <c r="Z831" s="27">
        <f t="shared" si="12"/>
        <v>0</v>
      </c>
    </row>
    <row r="832" spans="1:26" hidden="1">
      <c r="A832" t="s">
        <v>3155</v>
      </c>
      <c r="B832" t="s">
        <v>2716</v>
      </c>
      <c r="C832" t="s">
        <v>1818</v>
      </c>
      <c r="D832" t="s">
        <v>1107</v>
      </c>
      <c r="E832" t="s">
        <v>54</v>
      </c>
      <c r="F832">
        <v>12020767</v>
      </c>
      <c r="G832" s="111">
        <v>44947</v>
      </c>
      <c r="H832" t="s">
        <v>1822</v>
      </c>
      <c r="I832" t="s">
        <v>260</v>
      </c>
      <c r="J832" t="s">
        <v>249</v>
      </c>
      <c r="K832" t="s">
        <v>250</v>
      </c>
      <c r="L832" t="s">
        <v>251</v>
      </c>
      <c r="M832" t="s">
        <v>3154</v>
      </c>
      <c r="N832" t="s">
        <v>3154</v>
      </c>
      <c r="O832" s="111">
        <v>44947</v>
      </c>
      <c r="P832" t="s">
        <v>252</v>
      </c>
      <c r="Q832" t="s">
        <v>282</v>
      </c>
      <c r="R832" s="111">
        <v>44956</v>
      </c>
      <c r="S832" t="s">
        <v>254</v>
      </c>
      <c r="T832" t="s">
        <v>254</v>
      </c>
      <c r="U832" t="s">
        <v>254</v>
      </c>
      <c r="V832" t="s">
        <v>254</v>
      </c>
      <c r="W832">
        <v>178.5</v>
      </c>
      <c r="X832">
        <v>0</v>
      </c>
      <c r="Y832">
        <v>0</v>
      </c>
      <c r="Z832" s="27">
        <f t="shared" si="12"/>
        <v>178.5</v>
      </c>
    </row>
    <row r="833" spans="1:26" hidden="1">
      <c r="A833" t="s">
        <v>3155</v>
      </c>
      <c r="B833" t="s">
        <v>2716</v>
      </c>
      <c r="C833" t="s">
        <v>1818</v>
      </c>
      <c r="D833" t="s">
        <v>343</v>
      </c>
      <c r="E833" t="s">
        <v>54</v>
      </c>
      <c r="F833">
        <v>12060878</v>
      </c>
      <c r="G833" s="111">
        <v>44956</v>
      </c>
      <c r="H833" t="s">
        <v>1823</v>
      </c>
      <c r="I833" t="s">
        <v>255</v>
      </c>
      <c r="J833" t="s">
        <v>249</v>
      </c>
      <c r="K833" t="s">
        <v>250</v>
      </c>
      <c r="L833" t="s">
        <v>251</v>
      </c>
      <c r="M833" t="s">
        <v>3154</v>
      </c>
      <c r="N833" t="s">
        <v>3154</v>
      </c>
      <c r="O833" s="111">
        <v>44956</v>
      </c>
      <c r="P833" t="s">
        <v>252</v>
      </c>
      <c r="Q833" t="s">
        <v>253</v>
      </c>
      <c r="R833">
        <v>44960</v>
      </c>
      <c r="S833" t="s">
        <v>254</v>
      </c>
      <c r="T833" t="s">
        <v>254</v>
      </c>
      <c r="U833" t="s">
        <v>254</v>
      </c>
      <c r="V833" t="s">
        <v>254</v>
      </c>
      <c r="W833">
        <v>0</v>
      </c>
      <c r="X833">
        <v>11684</v>
      </c>
      <c r="Y833">
        <v>26745.200000000001</v>
      </c>
      <c r="Z833" s="27">
        <f t="shared" si="12"/>
        <v>38429.199999999997</v>
      </c>
    </row>
    <row r="834" spans="1:26" hidden="1">
      <c r="A834" t="s">
        <v>3155</v>
      </c>
      <c r="B834" t="s">
        <v>2716</v>
      </c>
      <c r="C834" t="s">
        <v>1818</v>
      </c>
      <c r="D834" t="s">
        <v>344</v>
      </c>
      <c r="E834" t="s">
        <v>54</v>
      </c>
      <c r="F834">
        <v>12006955</v>
      </c>
      <c r="G834" s="111">
        <v>44943</v>
      </c>
      <c r="H834" t="s">
        <v>1824</v>
      </c>
      <c r="I834" t="s">
        <v>255</v>
      </c>
      <c r="J834" t="s">
        <v>249</v>
      </c>
      <c r="K834" t="s">
        <v>268</v>
      </c>
      <c r="L834" t="s">
        <v>251</v>
      </c>
      <c r="M834" t="s">
        <v>3154</v>
      </c>
      <c r="N834" t="s">
        <v>3154</v>
      </c>
      <c r="O834" s="111">
        <v>44943</v>
      </c>
      <c r="P834" t="s">
        <v>252</v>
      </c>
      <c r="Q834" t="s">
        <v>253</v>
      </c>
      <c r="R834" s="111">
        <v>44946</v>
      </c>
      <c r="S834" t="s">
        <v>254</v>
      </c>
      <c r="T834" t="s">
        <v>254</v>
      </c>
      <c r="U834" t="s">
        <v>254</v>
      </c>
      <c r="V834" t="s">
        <v>254</v>
      </c>
      <c r="W834">
        <v>2347.25</v>
      </c>
      <c r="X834">
        <v>5487.8</v>
      </c>
      <c r="Y834">
        <v>10622</v>
      </c>
      <c r="Z834" s="27">
        <f t="shared" si="12"/>
        <v>18457.05</v>
      </c>
    </row>
    <row r="835" spans="1:26" hidden="1">
      <c r="A835" t="s">
        <v>3155</v>
      </c>
      <c r="B835" t="s">
        <v>2716</v>
      </c>
      <c r="C835" t="s">
        <v>1818</v>
      </c>
      <c r="D835" t="s">
        <v>344</v>
      </c>
      <c r="E835" t="s">
        <v>54</v>
      </c>
      <c r="F835">
        <v>12033850</v>
      </c>
      <c r="G835" s="111">
        <v>44949</v>
      </c>
      <c r="H835" t="s">
        <v>1825</v>
      </c>
      <c r="I835" t="s">
        <v>248</v>
      </c>
      <c r="J835" t="s">
        <v>249</v>
      </c>
      <c r="K835" t="s">
        <v>250</v>
      </c>
      <c r="L835" t="s">
        <v>251</v>
      </c>
      <c r="M835" t="s">
        <v>3154</v>
      </c>
      <c r="N835" t="s">
        <v>3154</v>
      </c>
      <c r="O835" s="111">
        <v>44949</v>
      </c>
      <c r="P835" t="s">
        <v>252</v>
      </c>
      <c r="Q835" t="s">
        <v>257</v>
      </c>
      <c r="R835" s="111">
        <v>44950</v>
      </c>
      <c r="S835" t="s">
        <v>254</v>
      </c>
      <c r="T835" t="s">
        <v>254</v>
      </c>
      <c r="U835" t="s">
        <v>254</v>
      </c>
      <c r="V835" t="s">
        <v>254</v>
      </c>
      <c r="W835">
        <v>0</v>
      </c>
      <c r="X835">
        <v>0</v>
      </c>
      <c r="Y835">
        <v>0</v>
      </c>
      <c r="Z835" s="27">
        <f t="shared" ref="Z835:Z898" si="13">SUM(W835:Y835)</f>
        <v>0</v>
      </c>
    </row>
    <row r="836" spans="1:26">
      <c r="A836" t="s">
        <v>3155</v>
      </c>
      <c r="B836" t="s">
        <v>2716</v>
      </c>
      <c r="C836" t="s">
        <v>1818</v>
      </c>
      <c r="D836" t="s">
        <v>1748</v>
      </c>
      <c r="E836" t="s">
        <v>54</v>
      </c>
      <c r="F836">
        <v>12288976</v>
      </c>
      <c r="G836" s="111">
        <v>45013</v>
      </c>
      <c r="H836" t="s">
        <v>3439</v>
      </c>
      <c r="I836" t="s">
        <v>271</v>
      </c>
      <c r="J836" t="s">
        <v>249</v>
      </c>
      <c r="K836" t="s">
        <v>268</v>
      </c>
      <c r="L836" t="s">
        <v>251</v>
      </c>
      <c r="M836" t="s">
        <v>3154</v>
      </c>
      <c r="N836" t="s">
        <v>3154</v>
      </c>
      <c r="O836" s="111">
        <v>45013</v>
      </c>
      <c r="P836" t="s">
        <v>252</v>
      </c>
      <c r="Q836" t="s">
        <v>257</v>
      </c>
      <c r="R836" s="111">
        <v>45014</v>
      </c>
      <c r="S836" t="s">
        <v>254</v>
      </c>
      <c r="T836" t="s">
        <v>254</v>
      </c>
      <c r="U836" t="s">
        <v>254</v>
      </c>
      <c r="V836" t="s">
        <v>254</v>
      </c>
      <c r="W836">
        <v>0</v>
      </c>
      <c r="X836">
        <v>0</v>
      </c>
      <c r="Y836">
        <v>0</v>
      </c>
      <c r="Z836" s="27">
        <f t="shared" si="13"/>
        <v>0</v>
      </c>
    </row>
    <row r="837" spans="1:26">
      <c r="A837" t="s">
        <v>3155</v>
      </c>
      <c r="B837" t="s">
        <v>2716</v>
      </c>
      <c r="C837" t="s">
        <v>1818</v>
      </c>
      <c r="D837" t="s">
        <v>1748</v>
      </c>
      <c r="E837" t="s">
        <v>54</v>
      </c>
      <c r="F837">
        <v>12290054</v>
      </c>
      <c r="G837" s="111">
        <v>45013</v>
      </c>
      <c r="H837" t="s">
        <v>3440</v>
      </c>
      <c r="I837" t="s">
        <v>271</v>
      </c>
      <c r="J837" t="s">
        <v>249</v>
      </c>
      <c r="K837" t="s">
        <v>250</v>
      </c>
      <c r="L837" t="s">
        <v>251</v>
      </c>
      <c r="M837" t="s">
        <v>3154</v>
      </c>
      <c r="N837" t="s">
        <v>3154</v>
      </c>
      <c r="O837" s="111">
        <v>45013</v>
      </c>
      <c r="P837" t="s">
        <v>252</v>
      </c>
      <c r="Q837" t="s">
        <v>253</v>
      </c>
      <c r="R837" s="111">
        <v>45014</v>
      </c>
      <c r="S837" t="s">
        <v>254</v>
      </c>
      <c r="T837" t="s">
        <v>254</v>
      </c>
      <c r="U837" t="s">
        <v>254</v>
      </c>
      <c r="V837" t="s">
        <v>254</v>
      </c>
      <c r="W837">
        <v>0</v>
      </c>
      <c r="X837">
        <v>0</v>
      </c>
      <c r="Y837">
        <v>48</v>
      </c>
      <c r="Z837" s="27">
        <f t="shared" si="13"/>
        <v>48</v>
      </c>
    </row>
    <row r="838" spans="1:26">
      <c r="A838" t="s">
        <v>3155</v>
      </c>
      <c r="B838" t="s">
        <v>2716</v>
      </c>
      <c r="C838" t="s">
        <v>1818</v>
      </c>
      <c r="D838" t="s">
        <v>1748</v>
      </c>
      <c r="E838" t="s">
        <v>54</v>
      </c>
      <c r="F838">
        <v>12290396</v>
      </c>
      <c r="G838" s="111">
        <v>45013</v>
      </c>
      <c r="H838" t="s">
        <v>3441</v>
      </c>
      <c r="I838" t="s">
        <v>271</v>
      </c>
      <c r="J838" t="s">
        <v>249</v>
      </c>
      <c r="K838" t="s">
        <v>250</v>
      </c>
      <c r="L838" t="s">
        <v>251</v>
      </c>
      <c r="M838" t="s">
        <v>3154</v>
      </c>
      <c r="N838" t="s">
        <v>3154</v>
      </c>
      <c r="O838" s="111">
        <v>45013</v>
      </c>
      <c r="P838" t="s">
        <v>252</v>
      </c>
      <c r="Q838" t="s">
        <v>257</v>
      </c>
      <c r="R838" s="111">
        <v>45014</v>
      </c>
      <c r="S838" t="s">
        <v>254</v>
      </c>
      <c r="T838" t="s">
        <v>254</v>
      </c>
      <c r="U838" t="s">
        <v>254</v>
      </c>
      <c r="V838" t="s">
        <v>254</v>
      </c>
      <c r="W838">
        <v>0</v>
      </c>
      <c r="X838">
        <v>0</v>
      </c>
      <c r="Y838">
        <v>0</v>
      </c>
      <c r="Z838" s="27">
        <f t="shared" si="13"/>
        <v>0</v>
      </c>
    </row>
    <row r="839" spans="1:26">
      <c r="A839" t="s">
        <v>3155</v>
      </c>
      <c r="B839" t="s">
        <v>2716</v>
      </c>
      <c r="C839" t="s">
        <v>1818</v>
      </c>
      <c r="D839" t="s">
        <v>1748</v>
      </c>
      <c r="E839" t="s">
        <v>54</v>
      </c>
      <c r="F839">
        <v>12296371</v>
      </c>
      <c r="G839" s="111">
        <v>45014</v>
      </c>
      <c r="H839" t="s">
        <v>3442</v>
      </c>
      <c r="I839" t="s">
        <v>271</v>
      </c>
      <c r="J839" t="s">
        <v>249</v>
      </c>
      <c r="K839" t="s">
        <v>250</v>
      </c>
      <c r="L839" t="s">
        <v>251</v>
      </c>
      <c r="M839" t="s">
        <v>3154</v>
      </c>
      <c r="N839" t="s">
        <v>3154</v>
      </c>
      <c r="O839" s="111">
        <v>45014</v>
      </c>
      <c r="P839" t="s">
        <v>252</v>
      </c>
      <c r="Q839" t="s">
        <v>253</v>
      </c>
      <c r="R839" s="111">
        <v>45014</v>
      </c>
      <c r="S839" t="s">
        <v>254</v>
      </c>
      <c r="T839" t="s">
        <v>254</v>
      </c>
      <c r="U839" t="s">
        <v>254</v>
      </c>
      <c r="V839" t="s">
        <v>254</v>
      </c>
      <c r="W839">
        <v>0</v>
      </c>
      <c r="X839">
        <v>0</v>
      </c>
      <c r="Y839">
        <v>420</v>
      </c>
      <c r="Z839" s="27">
        <f t="shared" si="13"/>
        <v>420</v>
      </c>
    </row>
    <row r="840" spans="1:26" hidden="1">
      <c r="A840" t="s">
        <v>3155</v>
      </c>
      <c r="B840" t="s">
        <v>2730</v>
      </c>
      <c r="C840" t="s">
        <v>2149</v>
      </c>
      <c r="D840" t="s">
        <v>1792</v>
      </c>
      <c r="E840" t="s">
        <v>1528</v>
      </c>
      <c r="F840">
        <v>12091090</v>
      </c>
      <c r="G840" s="111">
        <v>44960</v>
      </c>
      <c r="H840" t="s">
        <v>2731</v>
      </c>
      <c r="I840" t="s">
        <v>248</v>
      </c>
      <c r="J840" t="s">
        <v>259</v>
      </c>
      <c r="K840" t="s">
        <v>250</v>
      </c>
      <c r="L840" t="s">
        <v>251</v>
      </c>
      <c r="M840" t="s">
        <v>3154</v>
      </c>
      <c r="N840" t="s">
        <v>3154</v>
      </c>
      <c r="O840" s="111">
        <v>44971</v>
      </c>
      <c r="P840" t="s">
        <v>252</v>
      </c>
      <c r="Q840" t="s">
        <v>257</v>
      </c>
      <c r="R840" s="111">
        <v>44972</v>
      </c>
      <c r="S840" t="s">
        <v>254</v>
      </c>
      <c r="T840" t="s">
        <v>254</v>
      </c>
      <c r="U840" t="s">
        <v>254</v>
      </c>
      <c r="V840" t="s">
        <v>254</v>
      </c>
      <c r="W840">
        <v>0</v>
      </c>
      <c r="X840">
        <v>0</v>
      </c>
      <c r="Y840">
        <v>0</v>
      </c>
      <c r="Z840" s="27">
        <f t="shared" si="13"/>
        <v>0</v>
      </c>
    </row>
    <row r="841" spans="1:26" hidden="1">
      <c r="A841" t="s">
        <v>3155</v>
      </c>
      <c r="B841" t="s">
        <v>2730</v>
      </c>
      <c r="C841" t="s">
        <v>2149</v>
      </c>
      <c r="D841" t="s">
        <v>1792</v>
      </c>
      <c r="E841" t="s">
        <v>1528</v>
      </c>
      <c r="F841">
        <v>12110143</v>
      </c>
      <c r="G841" s="111">
        <v>44966</v>
      </c>
      <c r="H841" t="s">
        <v>2732</v>
      </c>
      <c r="I841" t="s">
        <v>248</v>
      </c>
      <c r="J841" t="s">
        <v>259</v>
      </c>
      <c r="K841" t="s">
        <v>250</v>
      </c>
      <c r="L841" t="s">
        <v>251</v>
      </c>
      <c r="M841" t="s">
        <v>3154</v>
      </c>
      <c r="N841" t="s">
        <v>3154</v>
      </c>
      <c r="O841" s="111">
        <v>44966</v>
      </c>
      <c r="P841" t="s">
        <v>252</v>
      </c>
      <c r="Q841" t="s">
        <v>257</v>
      </c>
      <c r="R841" s="111"/>
      <c r="S841" t="s">
        <v>254</v>
      </c>
      <c r="T841" t="s">
        <v>254</v>
      </c>
      <c r="U841" t="s">
        <v>254</v>
      </c>
      <c r="V841" t="s">
        <v>254</v>
      </c>
      <c r="W841">
        <v>0</v>
      </c>
      <c r="X841">
        <v>0</v>
      </c>
      <c r="Y841">
        <v>0</v>
      </c>
      <c r="Z841" s="27">
        <f t="shared" si="13"/>
        <v>0</v>
      </c>
    </row>
    <row r="842" spans="1:26" hidden="1">
      <c r="A842" t="s">
        <v>3155</v>
      </c>
      <c r="B842" t="s">
        <v>2733</v>
      </c>
      <c r="C842" t="s">
        <v>156</v>
      </c>
      <c r="D842" t="s">
        <v>45</v>
      </c>
      <c r="E842" t="s">
        <v>46</v>
      </c>
      <c r="F842">
        <v>11627807</v>
      </c>
      <c r="G842" s="111">
        <v>44886</v>
      </c>
      <c r="H842" t="s">
        <v>1826</v>
      </c>
      <c r="I842" t="s">
        <v>248</v>
      </c>
      <c r="J842" t="s">
        <v>249</v>
      </c>
      <c r="K842" t="s">
        <v>250</v>
      </c>
      <c r="L842" t="s">
        <v>251</v>
      </c>
      <c r="M842" t="s">
        <v>3154</v>
      </c>
      <c r="N842" t="s">
        <v>3154</v>
      </c>
      <c r="O842" s="111">
        <v>44929</v>
      </c>
      <c r="P842" t="s">
        <v>252</v>
      </c>
      <c r="Q842" t="s">
        <v>1406</v>
      </c>
      <c r="R842" s="111"/>
      <c r="S842" t="s">
        <v>254</v>
      </c>
      <c r="T842" t="s">
        <v>254</v>
      </c>
      <c r="U842" t="s">
        <v>254</v>
      </c>
      <c r="V842" t="s">
        <v>254</v>
      </c>
      <c r="W842">
        <v>0</v>
      </c>
      <c r="X842">
        <v>0</v>
      </c>
      <c r="Y842">
        <v>0</v>
      </c>
      <c r="Z842" s="27">
        <f t="shared" si="13"/>
        <v>0</v>
      </c>
    </row>
    <row r="843" spans="1:26">
      <c r="A843" t="s">
        <v>3155</v>
      </c>
      <c r="B843" t="s">
        <v>2734</v>
      </c>
      <c r="C843" t="s">
        <v>76</v>
      </c>
      <c r="D843" t="s">
        <v>45</v>
      </c>
      <c r="E843" t="s">
        <v>46</v>
      </c>
      <c r="F843">
        <v>11785696</v>
      </c>
      <c r="G843" s="111">
        <v>44887</v>
      </c>
      <c r="H843" t="s">
        <v>3443</v>
      </c>
      <c r="I843" t="s">
        <v>260</v>
      </c>
      <c r="J843" t="s">
        <v>3154</v>
      </c>
      <c r="K843" t="s">
        <v>3154</v>
      </c>
      <c r="L843" t="s">
        <v>251</v>
      </c>
      <c r="M843" t="s">
        <v>3154</v>
      </c>
      <c r="N843" t="s">
        <v>3154</v>
      </c>
      <c r="O843" s="111">
        <v>44991</v>
      </c>
      <c r="P843" t="s">
        <v>254</v>
      </c>
      <c r="Q843" t="s">
        <v>253</v>
      </c>
      <c r="R843" s="111">
        <v>44993</v>
      </c>
      <c r="S843" t="s">
        <v>254</v>
      </c>
      <c r="T843" t="s">
        <v>254</v>
      </c>
      <c r="U843" t="s">
        <v>254</v>
      </c>
      <c r="V843" t="s">
        <v>254</v>
      </c>
      <c r="W843">
        <v>0</v>
      </c>
      <c r="X843">
        <v>0</v>
      </c>
      <c r="Y843">
        <v>0</v>
      </c>
      <c r="Z843" s="27">
        <f t="shared" si="13"/>
        <v>0</v>
      </c>
    </row>
    <row r="844" spans="1:26" hidden="1">
      <c r="A844" t="s">
        <v>3155</v>
      </c>
      <c r="B844" t="s">
        <v>2735</v>
      </c>
      <c r="C844" t="s">
        <v>1830</v>
      </c>
      <c r="D844" t="s">
        <v>53</v>
      </c>
      <c r="E844" t="s">
        <v>54</v>
      </c>
      <c r="F844">
        <v>7302675</v>
      </c>
      <c r="G844" s="111">
        <v>44953</v>
      </c>
      <c r="H844" t="s">
        <v>1831</v>
      </c>
      <c r="I844" t="s">
        <v>255</v>
      </c>
      <c r="J844" t="s">
        <v>249</v>
      </c>
      <c r="K844" t="s">
        <v>250</v>
      </c>
      <c r="L844" t="s">
        <v>251</v>
      </c>
      <c r="M844" t="s">
        <v>3154</v>
      </c>
      <c r="N844" t="s">
        <v>3154</v>
      </c>
      <c r="O844" s="111">
        <v>44953</v>
      </c>
      <c r="P844" t="s">
        <v>252</v>
      </c>
      <c r="Q844" t="s">
        <v>253</v>
      </c>
      <c r="R844" s="111">
        <v>44958</v>
      </c>
      <c r="S844" t="s">
        <v>254</v>
      </c>
      <c r="T844" t="s">
        <v>254</v>
      </c>
      <c r="U844" t="s">
        <v>254</v>
      </c>
      <c r="V844" t="s">
        <v>254</v>
      </c>
      <c r="W844">
        <v>0</v>
      </c>
      <c r="X844">
        <v>6872</v>
      </c>
      <c r="Y844">
        <v>12245</v>
      </c>
      <c r="Z844" s="27">
        <f t="shared" si="13"/>
        <v>19117</v>
      </c>
    </row>
    <row r="845" spans="1:26">
      <c r="A845" t="s">
        <v>3155</v>
      </c>
      <c r="B845" t="s">
        <v>3444</v>
      </c>
      <c r="C845" t="s">
        <v>1830</v>
      </c>
      <c r="D845" t="s">
        <v>53</v>
      </c>
      <c r="E845" t="s">
        <v>54</v>
      </c>
      <c r="F845">
        <v>9721721</v>
      </c>
      <c r="G845" s="111">
        <v>45016</v>
      </c>
      <c r="H845" t="s">
        <v>3445</v>
      </c>
      <c r="I845" t="s">
        <v>248</v>
      </c>
      <c r="J845" t="s">
        <v>249</v>
      </c>
      <c r="K845" t="s">
        <v>268</v>
      </c>
      <c r="L845" t="s">
        <v>3154</v>
      </c>
      <c r="M845" t="s">
        <v>3154</v>
      </c>
      <c r="N845" t="s">
        <v>3154</v>
      </c>
      <c r="O845" s="111">
        <v>45016</v>
      </c>
      <c r="P845" t="s">
        <v>252</v>
      </c>
      <c r="Q845" t="s">
        <v>1406</v>
      </c>
      <c r="S845" t="s">
        <v>254</v>
      </c>
      <c r="T845" t="s">
        <v>254</v>
      </c>
      <c r="U845" t="s">
        <v>254</v>
      </c>
      <c r="V845" t="s">
        <v>254</v>
      </c>
      <c r="W845">
        <v>0</v>
      </c>
      <c r="X845">
        <v>0</v>
      </c>
      <c r="Y845">
        <v>0</v>
      </c>
      <c r="Z845" s="27">
        <f t="shared" si="13"/>
        <v>0</v>
      </c>
    </row>
    <row r="846" spans="1:26" hidden="1">
      <c r="A846" t="s">
        <v>3155</v>
      </c>
      <c r="B846" t="s">
        <v>2735</v>
      </c>
      <c r="C846" t="s">
        <v>1830</v>
      </c>
      <c r="D846" t="s">
        <v>53</v>
      </c>
      <c r="E846" t="s">
        <v>54</v>
      </c>
      <c r="F846">
        <v>12033586</v>
      </c>
      <c r="G846" s="111">
        <v>44949</v>
      </c>
      <c r="H846" t="s">
        <v>1832</v>
      </c>
      <c r="I846" t="s">
        <v>255</v>
      </c>
      <c r="J846" t="s">
        <v>3154</v>
      </c>
      <c r="K846" t="s">
        <v>3154</v>
      </c>
      <c r="L846" t="s">
        <v>251</v>
      </c>
      <c r="M846" t="s">
        <v>3154</v>
      </c>
      <c r="N846" t="s">
        <v>3154</v>
      </c>
      <c r="O846" s="111">
        <v>44949</v>
      </c>
      <c r="P846" t="s">
        <v>252</v>
      </c>
      <c r="Q846" t="s">
        <v>263</v>
      </c>
      <c r="R846" s="111">
        <v>44950</v>
      </c>
      <c r="S846" t="s">
        <v>254</v>
      </c>
      <c r="T846" t="s">
        <v>254</v>
      </c>
      <c r="U846" t="s">
        <v>254</v>
      </c>
      <c r="V846" t="s">
        <v>254</v>
      </c>
      <c r="W846">
        <v>2620.94</v>
      </c>
      <c r="X846">
        <v>0</v>
      </c>
      <c r="Y846">
        <v>0</v>
      </c>
      <c r="Z846" s="27">
        <f t="shared" si="13"/>
        <v>2620.94</v>
      </c>
    </row>
    <row r="847" spans="1:26" hidden="1">
      <c r="A847" t="s">
        <v>3155</v>
      </c>
      <c r="B847" t="s">
        <v>2735</v>
      </c>
      <c r="C847" t="s">
        <v>1830</v>
      </c>
      <c r="D847" t="s">
        <v>53</v>
      </c>
      <c r="E847" t="s">
        <v>54</v>
      </c>
      <c r="F847">
        <v>12054082</v>
      </c>
      <c r="G847" s="111">
        <v>44958</v>
      </c>
      <c r="H847" t="s">
        <v>2736</v>
      </c>
      <c r="I847" t="s">
        <v>255</v>
      </c>
      <c r="J847" t="s">
        <v>249</v>
      </c>
      <c r="K847" t="s">
        <v>268</v>
      </c>
      <c r="L847" t="s">
        <v>251</v>
      </c>
      <c r="M847" t="s">
        <v>3154</v>
      </c>
      <c r="N847" t="s">
        <v>3154</v>
      </c>
      <c r="O847" s="111">
        <v>44958</v>
      </c>
      <c r="P847" t="s">
        <v>252</v>
      </c>
      <c r="Q847" t="s">
        <v>253</v>
      </c>
      <c r="R847" s="111">
        <v>44959</v>
      </c>
      <c r="S847" t="s">
        <v>254</v>
      </c>
      <c r="T847" t="s">
        <v>254</v>
      </c>
      <c r="U847" t="s">
        <v>254</v>
      </c>
      <c r="V847" t="s">
        <v>254</v>
      </c>
      <c r="W847">
        <v>0</v>
      </c>
      <c r="X847">
        <v>4714.7</v>
      </c>
      <c r="Y847">
        <v>5910.76</v>
      </c>
      <c r="Z847" s="27">
        <f t="shared" si="13"/>
        <v>10625.46</v>
      </c>
    </row>
    <row r="848" spans="1:26" hidden="1">
      <c r="A848" t="s">
        <v>3155</v>
      </c>
      <c r="B848" t="s">
        <v>2735</v>
      </c>
      <c r="C848" t="s">
        <v>1830</v>
      </c>
      <c r="D848" t="s">
        <v>53</v>
      </c>
      <c r="E848" t="s">
        <v>54</v>
      </c>
      <c r="F848">
        <v>12059785</v>
      </c>
      <c r="G848" s="111">
        <v>44956</v>
      </c>
      <c r="H848" t="s">
        <v>1833</v>
      </c>
      <c r="I848" t="s">
        <v>255</v>
      </c>
      <c r="J848" t="s">
        <v>3154</v>
      </c>
      <c r="K848" t="s">
        <v>3154</v>
      </c>
      <c r="L848" t="s">
        <v>251</v>
      </c>
      <c r="M848" t="s">
        <v>3154</v>
      </c>
      <c r="N848" t="s">
        <v>3154</v>
      </c>
      <c r="O848" s="111">
        <v>44956</v>
      </c>
      <c r="P848" t="s">
        <v>252</v>
      </c>
      <c r="Q848" t="s">
        <v>263</v>
      </c>
      <c r="R848">
        <v>44957</v>
      </c>
      <c r="S848" t="s">
        <v>254</v>
      </c>
      <c r="T848" t="s">
        <v>254</v>
      </c>
      <c r="U848" t="s">
        <v>254</v>
      </c>
      <c r="V848" t="s">
        <v>254</v>
      </c>
      <c r="W848">
        <v>1</v>
      </c>
      <c r="X848">
        <v>0</v>
      </c>
      <c r="Y848">
        <v>0</v>
      </c>
      <c r="Z848" s="27">
        <f t="shared" si="13"/>
        <v>1</v>
      </c>
    </row>
    <row r="849" spans="1:26" hidden="1">
      <c r="A849" t="s">
        <v>3155</v>
      </c>
      <c r="B849" t="s">
        <v>2735</v>
      </c>
      <c r="C849" t="s">
        <v>1830</v>
      </c>
      <c r="D849" t="s">
        <v>53</v>
      </c>
      <c r="E849" t="s">
        <v>54</v>
      </c>
      <c r="F849">
        <v>12078479</v>
      </c>
      <c r="G849" s="111">
        <v>44973</v>
      </c>
      <c r="H849" t="s">
        <v>2737</v>
      </c>
      <c r="I849" t="s">
        <v>255</v>
      </c>
      <c r="J849" t="s">
        <v>249</v>
      </c>
      <c r="K849" t="s">
        <v>268</v>
      </c>
      <c r="L849" t="s">
        <v>251</v>
      </c>
      <c r="M849" t="s">
        <v>3154</v>
      </c>
      <c r="N849" t="s">
        <v>3154</v>
      </c>
      <c r="O849" s="111">
        <v>44973</v>
      </c>
      <c r="P849" t="s">
        <v>252</v>
      </c>
      <c r="Q849" t="s">
        <v>253</v>
      </c>
      <c r="R849" s="111">
        <v>44974</v>
      </c>
      <c r="S849" t="s">
        <v>254</v>
      </c>
      <c r="T849" t="s">
        <v>254</v>
      </c>
      <c r="U849" t="s">
        <v>254</v>
      </c>
      <c r="V849" t="s">
        <v>254</v>
      </c>
      <c r="W849">
        <v>0</v>
      </c>
      <c r="X849">
        <v>2494</v>
      </c>
      <c r="Y849">
        <v>6575.1</v>
      </c>
      <c r="Z849" s="27">
        <f t="shared" si="13"/>
        <v>9069.1</v>
      </c>
    </row>
    <row r="850" spans="1:26" hidden="1">
      <c r="A850" t="s">
        <v>3155</v>
      </c>
      <c r="B850" t="s">
        <v>2735</v>
      </c>
      <c r="C850" t="s">
        <v>1830</v>
      </c>
      <c r="D850" t="s">
        <v>53</v>
      </c>
      <c r="E850" t="s">
        <v>54</v>
      </c>
      <c r="F850">
        <v>12100988</v>
      </c>
      <c r="G850" s="111">
        <v>44968</v>
      </c>
      <c r="H850" t="s">
        <v>2738</v>
      </c>
      <c r="I850" t="s">
        <v>248</v>
      </c>
      <c r="J850" t="s">
        <v>259</v>
      </c>
      <c r="K850" t="s">
        <v>250</v>
      </c>
      <c r="L850" t="s">
        <v>251</v>
      </c>
      <c r="M850" t="s">
        <v>3154</v>
      </c>
      <c r="N850" t="s">
        <v>3154</v>
      </c>
      <c r="O850" s="111">
        <v>44970</v>
      </c>
      <c r="P850" t="s">
        <v>252</v>
      </c>
      <c r="Q850" t="s">
        <v>253</v>
      </c>
      <c r="R850" s="111">
        <v>44973</v>
      </c>
      <c r="S850" t="s">
        <v>254</v>
      </c>
      <c r="T850" t="s">
        <v>254</v>
      </c>
      <c r="U850" t="s">
        <v>254</v>
      </c>
      <c r="V850" t="s">
        <v>254</v>
      </c>
      <c r="W850">
        <v>0</v>
      </c>
      <c r="X850">
        <v>50</v>
      </c>
      <c r="Y850">
        <v>911.5</v>
      </c>
      <c r="Z850" s="27">
        <f t="shared" si="13"/>
        <v>961.5</v>
      </c>
    </row>
    <row r="851" spans="1:26" hidden="1">
      <c r="A851" t="s">
        <v>3155</v>
      </c>
      <c r="B851" t="s">
        <v>2735</v>
      </c>
      <c r="C851" t="s">
        <v>1830</v>
      </c>
      <c r="D851" t="s">
        <v>53</v>
      </c>
      <c r="E851" t="s">
        <v>54</v>
      </c>
      <c r="F851">
        <v>12126037</v>
      </c>
      <c r="G851" s="111">
        <v>44971</v>
      </c>
      <c r="H851" t="s">
        <v>2739</v>
      </c>
      <c r="I851" t="s">
        <v>248</v>
      </c>
      <c r="J851" t="s">
        <v>259</v>
      </c>
      <c r="K851" t="s">
        <v>250</v>
      </c>
      <c r="L851" t="s">
        <v>251</v>
      </c>
      <c r="M851" t="s">
        <v>3154</v>
      </c>
      <c r="N851" t="s">
        <v>3154</v>
      </c>
      <c r="O851" s="111">
        <v>44971</v>
      </c>
      <c r="P851" t="s">
        <v>252</v>
      </c>
      <c r="Q851" t="s">
        <v>253</v>
      </c>
      <c r="R851" s="111">
        <v>44973</v>
      </c>
      <c r="S851" t="s">
        <v>254</v>
      </c>
      <c r="T851" t="s">
        <v>254</v>
      </c>
      <c r="U851" t="s">
        <v>254</v>
      </c>
      <c r="V851" t="s">
        <v>254</v>
      </c>
      <c r="W851">
        <v>0</v>
      </c>
      <c r="X851">
        <v>260.10000000000002</v>
      </c>
      <c r="Y851">
        <v>3063.31</v>
      </c>
      <c r="Z851" s="27">
        <f t="shared" si="13"/>
        <v>3323.41</v>
      </c>
    </row>
    <row r="852" spans="1:26" hidden="1">
      <c r="A852" t="s">
        <v>3155</v>
      </c>
      <c r="B852" t="s">
        <v>2735</v>
      </c>
      <c r="C852" t="s">
        <v>1830</v>
      </c>
      <c r="D852" t="s">
        <v>53</v>
      </c>
      <c r="E852" t="s">
        <v>54</v>
      </c>
      <c r="F852">
        <v>12164168</v>
      </c>
      <c r="G852" s="111">
        <v>44984</v>
      </c>
      <c r="H852" t="s">
        <v>2740</v>
      </c>
      <c r="I852" t="s">
        <v>255</v>
      </c>
      <c r="J852" t="s">
        <v>249</v>
      </c>
      <c r="K852" t="s">
        <v>250</v>
      </c>
      <c r="L852" t="s">
        <v>251</v>
      </c>
      <c r="M852" t="s">
        <v>3154</v>
      </c>
      <c r="N852" t="s">
        <v>3154</v>
      </c>
      <c r="O852" s="111">
        <v>44984</v>
      </c>
      <c r="P852" t="s">
        <v>252</v>
      </c>
      <c r="Q852" t="s">
        <v>253</v>
      </c>
      <c r="R852" s="111">
        <v>44985</v>
      </c>
      <c r="S852" t="s">
        <v>254</v>
      </c>
      <c r="T852" t="s">
        <v>254</v>
      </c>
      <c r="U852" t="s">
        <v>254</v>
      </c>
      <c r="V852" t="s">
        <v>254</v>
      </c>
      <c r="W852">
        <v>0</v>
      </c>
      <c r="X852">
        <v>155.75</v>
      </c>
      <c r="Y852">
        <v>9563.2999999999993</v>
      </c>
      <c r="Z852" s="27">
        <f t="shared" si="13"/>
        <v>9719.0499999999993</v>
      </c>
    </row>
    <row r="853" spans="1:26">
      <c r="A853" t="s">
        <v>3155</v>
      </c>
      <c r="B853" t="s">
        <v>2735</v>
      </c>
      <c r="C853" t="s">
        <v>1830</v>
      </c>
      <c r="D853" t="s">
        <v>53</v>
      </c>
      <c r="E853" t="s">
        <v>54</v>
      </c>
      <c r="F853">
        <v>12183332</v>
      </c>
      <c r="G853" s="111">
        <v>44986</v>
      </c>
      <c r="H853" t="s">
        <v>3446</v>
      </c>
      <c r="I853" t="s">
        <v>255</v>
      </c>
      <c r="J853" t="s">
        <v>249</v>
      </c>
      <c r="K853" t="s">
        <v>268</v>
      </c>
      <c r="L853" t="s">
        <v>251</v>
      </c>
      <c r="M853" t="s">
        <v>3154</v>
      </c>
      <c r="N853" t="s">
        <v>3154</v>
      </c>
      <c r="O853" s="111">
        <v>44986</v>
      </c>
      <c r="P853" t="s">
        <v>252</v>
      </c>
      <c r="Q853" t="s">
        <v>253</v>
      </c>
      <c r="R853" s="111">
        <v>44987</v>
      </c>
      <c r="S853" t="s">
        <v>254</v>
      </c>
      <c r="T853" t="s">
        <v>254</v>
      </c>
      <c r="U853" t="s">
        <v>254</v>
      </c>
      <c r="V853" t="s">
        <v>254</v>
      </c>
      <c r="W853">
        <v>0</v>
      </c>
      <c r="X853">
        <v>0</v>
      </c>
      <c r="Y853">
        <v>28025.75</v>
      </c>
      <c r="Z853" s="27">
        <f t="shared" si="13"/>
        <v>28025.75</v>
      </c>
    </row>
    <row r="854" spans="1:26">
      <c r="A854" t="s">
        <v>3155</v>
      </c>
      <c r="B854" t="s">
        <v>2735</v>
      </c>
      <c r="C854" t="s">
        <v>1830</v>
      </c>
      <c r="D854" t="s">
        <v>53</v>
      </c>
      <c r="E854" t="s">
        <v>54</v>
      </c>
      <c r="F854">
        <v>12219122</v>
      </c>
      <c r="G854" s="111">
        <v>44998</v>
      </c>
      <c r="H854" t="s">
        <v>3447</v>
      </c>
      <c r="I854" t="s">
        <v>255</v>
      </c>
      <c r="J854" t="s">
        <v>249</v>
      </c>
      <c r="K854" t="s">
        <v>268</v>
      </c>
      <c r="L854" t="s">
        <v>251</v>
      </c>
      <c r="M854" t="s">
        <v>3154</v>
      </c>
      <c r="N854" t="s">
        <v>3154</v>
      </c>
      <c r="O854" s="111">
        <v>44998</v>
      </c>
      <c r="P854" t="s">
        <v>252</v>
      </c>
      <c r="Q854" t="s">
        <v>253</v>
      </c>
      <c r="R854" s="111">
        <v>44999</v>
      </c>
      <c r="S854" t="s">
        <v>254</v>
      </c>
      <c r="T854" t="s">
        <v>254</v>
      </c>
      <c r="U854" t="s">
        <v>254</v>
      </c>
      <c r="V854" t="s">
        <v>254</v>
      </c>
      <c r="W854">
        <v>0</v>
      </c>
      <c r="X854">
        <v>0</v>
      </c>
      <c r="Y854">
        <v>5595</v>
      </c>
      <c r="Z854" s="27">
        <f t="shared" si="13"/>
        <v>5595</v>
      </c>
    </row>
    <row r="855" spans="1:26">
      <c r="A855" t="s">
        <v>3155</v>
      </c>
      <c r="B855" t="s">
        <v>2735</v>
      </c>
      <c r="C855" t="s">
        <v>1830</v>
      </c>
      <c r="D855" t="s">
        <v>53</v>
      </c>
      <c r="E855" t="s">
        <v>54</v>
      </c>
      <c r="F855">
        <v>12229497</v>
      </c>
      <c r="G855" s="111">
        <v>44999</v>
      </c>
      <c r="H855" t="s">
        <v>3448</v>
      </c>
      <c r="I855" t="s">
        <v>255</v>
      </c>
      <c r="J855" t="s">
        <v>249</v>
      </c>
      <c r="K855" t="s">
        <v>268</v>
      </c>
      <c r="L855" t="s">
        <v>251</v>
      </c>
      <c r="M855" t="s">
        <v>3154</v>
      </c>
      <c r="N855" t="s">
        <v>3154</v>
      </c>
      <c r="O855" s="111">
        <v>44999</v>
      </c>
      <c r="P855" t="s">
        <v>252</v>
      </c>
      <c r="Q855" t="s">
        <v>253</v>
      </c>
      <c r="R855" s="111">
        <v>45000</v>
      </c>
      <c r="S855" t="s">
        <v>254</v>
      </c>
      <c r="T855" t="s">
        <v>254</v>
      </c>
      <c r="U855" t="s">
        <v>254</v>
      </c>
      <c r="V855" t="s">
        <v>254</v>
      </c>
      <c r="W855">
        <v>0</v>
      </c>
      <c r="X855">
        <v>0</v>
      </c>
      <c r="Y855">
        <v>2348.06</v>
      </c>
      <c r="Z855" s="27">
        <f t="shared" si="13"/>
        <v>2348.06</v>
      </c>
    </row>
    <row r="856" spans="1:26">
      <c r="A856" t="s">
        <v>3155</v>
      </c>
      <c r="B856" t="s">
        <v>2735</v>
      </c>
      <c r="C856" t="s">
        <v>1830</v>
      </c>
      <c r="D856" t="s">
        <v>53</v>
      </c>
      <c r="E856" t="s">
        <v>54</v>
      </c>
      <c r="F856">
        <v>12235380</v>
      </c>
      <c r="G856" s="111">
        <v>45000</v>
      </c>
      <c r="H856" t="s">
        <v>3449</v>
      </c>
      <c r="I856" t="s">
        <v>255</v>
      </c>
      <c r="J856" t="s">
        <v>249</v>
      </c>
      <c r="K856" t="s">
        <v>250</v>
      </c>
      <c r="L856" t="s">
        <v>251</v>
      </c>
      <c r="M856" t="s">
        <v>3154</v>
      </c>
      <c r="N856" t="s">
        <v>3154</v>
      </c>
      <c r="O856" s="111">
        <v>45000</v>
      </c>
      <c r="P856" t="s">
        <v>252</v>
      </c>
      <c r="Q856" t="s">
        <v>253</v>
      </c>
      <c r="R856" s="111">
        <v>45001</v>
      </c>
      <c r="S856" t="s">
        <v>254</v>
      </c>
      <c r="T856" t="s">
        <v>254</v>
      </c>
      <c r="U856" t="s">
        <v>254</v>
      </c>
      <c r="V856" t="s">
        <v>254</v>
      </c>
      <c r="W856">
        <v>0</v>
      </c>
      <c r="X856">
        <v>0</v>
      </c>
      <c r="Y856">
        <v>1380</v>
      </c>
      <c r="Z856" s="27">
        <f t="shared" si="13"/>
        <v>1380</v>
      </c>
    </row>
    <row r="857" spans="1:26">
      <c r="A857" t="s">
        <v>3155</v>
      </c>
      <c r="B857" t="s">
        <v>2735</v>
      </c>
      <c r="C857" t="s">
        <v>1830</v>
      </c>
      <c r="D857" t="s">
        <v>53</v>
      </c>
      <c r="E857" t="s">
        <v>54</v>
      </c>
      <c r="F857">
        <v>12290276</v>
      </c>
      <c r="G857" s="111">
        <v>45013</v>
      </c>
      <c r="H857" t="s">
        <v>3450</v>
      </c>
      <c r="I857" t="s">
        <v>271</v>
      </c>
      <c r="J857" t="s">
        <v>249</v>
      </c>
      <c r="K857" t="s">
        <v>250</v>
      </c>
      <c r="L857" t="s">
        <v>251</v>
      </c>
      <c r="M857" t="s">
        <v>3154</v>
      </c>
      <c r="N857" t="s">
        <v>3154</v>
      </c>
      <c r="O857" s="111">
        <v>45013</v>
      </c>
      <c r="P857" t="s">
        <v>252</v>
      </c>
      <c r="Q857" t="s">
        <v>253</v>
      </c>
      <c r="R857" s="111">
        <v>45014</v>
      </c>
      <c r="S857" t="s">
        <v>254</v>
      </c>
      <c r="T857" t="s">
        <v>254</v>
      </c>
      <c r="U857" t="s">
        <v>254</v>
      </c>
      <c r="V857" t="s">
        <v>254</v>
      </c>
      <c r="W857">
        <v>0</v>
      </c>
      <c r="X857">
        <v>0</v>
      </c>
      <c r="Y857">
        <v>221.2</v>
      </c>
      <c r="Z857" s="27">
        <f t="shared" si="13"/>
        <v>221.2</v>
      </c>
    </row>
    <row r="858" spans="1:26">
      <c r="A858" t="s">
        <v>3155</v>
      </c>
      <c r="B858" t="s">
        <v>2735</v>
      </c>
      <c r="C858" t="s">
        <v>1830</v>
      </c>
      <c r="D858" t="s">
        <v>53</v>
      </c>
      <c r="E858" t="s">
        <v>54</v>
      </c>
      <c r="F858">
        <v>12295858</v>
      </c>
      <c r="G858" s="111">
        <v>45014</v>
      </c>
      <c r="H858" t="s">
        <v>3451</v>
      </c>
      <c r="I858" t="s">
        <v>271</v>
      </c>
      <c r="J858" t="s">
        <v>249</v>
      </c>
      <c r="K858" t="s">
        <v>250</v>
      </c>
      <c r="L858" t="s">
        <v>251</v>
      </c>
      <c r="M858" t="s">
        <v>3154</v>
      </c>
      <c r="N858" t="s">
        <v>3154</v>
      </c>
      <c r="O858" s="111">
        <v>45014</v>
      </c>
      <c r="P858" t="s">
        <v>252</v>
      </c>
      <c r="Q858" t="s">
        <v>253</v>
      </c>
      <c r="R858" s="111">
        <v>45015</v>
      </c>
      <c r="S858" t="s">
        <v>254</v>
      </c>
      <c r="T858" t="s">
        <v>254</v>
      </c>
      <c r="U858" t="s">
        <v>254</v>
      </c>
      <c r="V858" t="s">
        <v>254</v>
      </c>
      <c r="W858">
        <v>0</v>
      </c>
      <c r="X858">
        <v>0</v>
      </c>
      <c r="Y858">
        <v>1.01</v>
      </c>
      <c r="Z858" s="27">
        <f t="shared" si="13"/>
        <v>1.01</v>
      </c>
    </row>
    <row r="859" spans="1:26">
      <c r="A859" t="s">
        <v>3155</v>
      </c>
      <c r="B859" t="s">
        <v>2735</v>
      </c>
      <c r="C859" t="s">
        <v>1830</v>
      </c>
      <c r="D859" t="s">
        <v>53</v>
      </c>
      <c r="E859" t="s">
        <v>54</v>
      </c>
      <c r="F859">
        <v>12297523</v>
      </c>
      <c r="G859" s="111">
        <v>45014</v>
      </c>
      <c r="H859" t="s">
        <v>3452</v>
      </c>
      <c r="I859" t="s">
        <v>271</v>
      </c>
      <c r="J859" t="s">
        <v>249</v>
      </c>
      <c r="K859" t="s">
        <v>268</v>
      </c>
      <c r="L859" t="s">
        <v>251</v>
      </c>
      <c r="M859" t="s">
        <v>3154</v>
      </c>
      <c r="N859" t="s">
        <v>3154</v>
      </c>
      <c r="O859" s="111">
        <v>45014</v>
      </c>
      <c r="P859" t="s">
        <v>252</v>
      </c>
      <c r="Q859" t="s">
        <v>257</v>
      </c>
      <c r="R859" s="111">
        <v>45015</v>
      </c>
      <c r="S859" t="s">
        <v>254</v>
      </c>
      <c r="T859" t="s">
        <v>254</v>
      </c>
      <c r="U859" t="s">
        <v>254</v>
      </c>
      <c r="V859" t="s">
        <v>254</v>
      </c>
      <c r="W859">
        <v>0</v>
      </c>
      <c r="X859">
        <v>0</v>
      </c>
      <c r="Y859">
        <v>0</v>
      </c>
      <c r="Z859" s="27">
        <f t="shared" si="13"/>
        <v>0</v>
      </c>
    </row>
    <row r="860" spans="1:26">
      <c r="A860" t="s">
        <v>3155</v>
      </c>
      <c r="B860" t="s">
        <v>2735</v>
      </c>
      <c r="C860" t="s">
        <v>1830</v>
      </c>
      <c r="D860" t="s">
        <v>3453</v>
      </c>
      <c r="E860" t="s">
        <v>2831</v>
      </c>
      <c r="F860">
        <v>12215628</v>
      </c>
      <c r="G860" s="111">
        <v>44994</v>
      </c>
      <c r="H860" t="s">
        <v>3454</v>
      </c>
      <c r="I860" t="s">
        <v>255</v>
      </c>
      <c r="J860" t="s">
        <v>249</v>
      </c>
      <c r="K860" t="s">
        <v>250</v>
      </c>
      <c r="L860" t="s">
        <v>251</v>
      </c>
      <c r="M860" t="s">
        <v>3154</v>
      </c>
      <c r="N860" t="s">
        <v>3154</v>
      </c>
      <c r="O860" s="111">
        <v>44994</v>
      </c>
      <c r="P860" t="s">
        <v>252</v>
      </c>
      <c r="Q860" t="s">
        <v>253</v>
      </c>
      <c r="R860" s="111">
        <v>44998</v>
      </c>
      <c r="S860" t="s">
        <v>254</v>
      </c>
      <c r="T860" t="s">
        <v>254</v>
      </c>
      <c r="U860" t="s">
        <v>254</v>
      </c>
      <c r="V860" t="s">
        <v>254</v>
      </c>
      <c r="W860">
        <v>0</v>
      </c>
      <c r="X860">
        <v>0</v>
      </c>
      <c r="Y860">
        <v>1</v>
      </c>
      <c r="Z860" s="27">
        <f t="shared" si="13"/>
        <v>1</v>
      </c>
    </row>
    <row r="861" spans="1:26" hidden="1">
      <c r="A861" t="s">
        <v>3155</v>
      </c>
      <c r="B861" t="s">
        <v>2463</v>
      </c>
      <c r="C861" t="s">
        <v>364</v>
      </c>
      <c r="D861" t="s">
        <v>247</v>
      </c>
      <c r="E861" t="s">
        <v>54</v>
      </c>
      <c r="F861">
        <v>11922757</v>
      </c>
      <c r="G861" s="111">
        <v>44932</v>
      </c>
      <c r="H861" t="s">
        <v>1834</v>
      </c>
      <c r="I861" t="s">
        <v>255</v>
      </c>
      <c r="J861" t="s">
        <v>249</v>
      </c>
      <c r="K861" t="s">
        <v>268</v>
      </c>
      <c r="L861" t="s">
        <v>251</v>
      </c>
      <c r="M861" t="s">
        <v>3154</v>
      </c>
      <c r="N861" t="s">
        <v>3154</v>
      </c>
      <c r="O861" s="111">
        <v>44932</v>
      </c>
      <c r="P861" t="s">
        <v>252</v>
      </c>
      <c r="Q861" t="s">
        <v>253</v>
      </c>
      <c r="R861" s="111">
        <v>44935</v>
      </c>
      <c r="S861" t="s">
        <v>254</v>
      </c>
      <c r="T861" t="s">
        <v>254</v>
      </c>
      <c r="U861" t="s">
        <v>254</v>
      </c>
      <c r="V861" t="s">
        <v>254</v>
      </c>
      <c r="W861">
        <v>48640.47</v>
      </c>
      <c r="X861">
        <v>68758.009999999995</v>
      </c>
      <c r="Y861">
        <v>76195.960000000006</v>
      </c>
      <c r="Z861" s="27">
        <f t="shared" si="13"/>
        <v>193594.44</v>
      </c>
    </row>
    <row r="862" spans="1:26" hidden="1">
      <c r="A862" t="s">
        <v>3155</v>
      </c>
      <c r="B862" t="s">
        <v>2463</v>
      </c>
      <c r="C862" t="s">
        <v>364</v>
      </c>
      <c r="D862" t="s">
        <v>57</v>
      </c>
      <c r="E862" t="s">
        <v>58</v>
      </c>
      <c r="F862">
        <v>11968682</v>
      </c>
      <c r="G862" s="111">
        <v>44930</v>
      </c>
      <c r="H862" t="s">
        <v>1836</v>
      </c>
      <c r="I862" t="s">
        <v>255</v>
      </c>
      <c r="J862" t="s">
        <v>249</v>
      </c>
      <c r="K862" t="s">
        <v>250</v>
      </c>
      <c r="L862" t="s">
        <v>251</v>
      </c>
      <c r="M862" t="s">
        <v>3154</v>
      </c>
      <c r="N862" t="s">
        <v>3154</v>
      </c>
      <c r="O862" s="111">
        <v>44930</v>
      </c>
      <c r="P862" t="s">
        <v>252</v>
      </c>
      <c r="Q862" t="s">
        <v>253</v>
      </c>
      <c r="R862" s="111">
        <v>44931</v>
      </c>
      <c r="S862" t="s">
        <v>254</v>
      </c>
      <c r="T862" t="s">
        <v>254</v>
      </c>
      <c r="U862" t="s">
        <v>254</v>
      </c>
      <c r="V862" t="s">
        <v>254</v>
      </c>
      <c r="W862">
        <v>23218</v>
      </c>
      <c r="X862">
        <v>32737.98</v>
      </c>
      <c r="Y862">
        <v>29214.49</v>
      </c>
      <c r="Z862" s="27">
        <f t="shared" si="13"/>
        <v>85170.47</v>
      </c>
    </row>
    <row r="863" spans="1:26" hidden="1">
      <c r="A863" t="s">
        <v>3155</v>
      </c>
      <c r="B863" t="s">
        <v>2463</v>
      </c>
      <c r="C863" t="s">
        <v>364</v>
      </c>
      <c r="D863" t="s">
        <v>57</v>
      </c>
      <c r="E863" t="s">
        <v>58</v>
      </c>
      <c r="F863">
        <v>11969802</v>
      </c>
      <c r="G863" s="111">
        <v>44930</v>
      </c>
      <c r="H863" t="s">
        <v>1837</v>
      </c>
      <c r="I863" t="s">
        <v>255</v>
      </c>
      <c r="J863" t="s">
        <v>249</v>
      </c>
      <c r="K863" t="s">
        <v>268</v>
      </c>
      <c r="L863" t="s">
        <v>251</v>
      </c>
      <c r="M863" t="s">
        <v>3154</v>
      </c>
      <c r="N863" t="s">
        <v>3154</v>
      </c>
      <c r="O863" s="111">
        <v>44930</v>
      </c>
      <c r="P863" t="s">
        <v>252</v>
      </c>
      <c r="Q863" t="s">
        <v>253</v>
      </c>
      <c r="R863" s="111">
        <v>44931</v>
      </c>
      <c r="S863" t="s">
        <v>254</v>
      </c>
      <c r="T863" t="s">
        <v>254</v>
      </c>
      <c r="U863" t="s">
        <v>254</v>
      </c>
      <c r="V863" t="s">
        <v>254</v>
      </c>
      <c r="W863">
        <v>3021.29</v>
      </c>
      <c r="X863">
        <v>5146.29</v>
      </c>
      <c r="Y863">
        <v>7784.18</v>
      </c>
      <c r="Z863" s="27">
        <f t="shared" si="13"/>
        <v>15951.76</v>
      </c>
    </row>
    <row r="864" spans="1:26" hidden="1">
      <c r="A864" t="s">
        <v>3155</v>
      </c>
      <c r="B864" t="s">
        <v>2463</v>
      </c>
      <c r="C864" t="s">
        <v>364</v>
      </c>
      <c r="D864" t="s">
        <v>57</v>
      </c>
      <c r="E864" t="s">
        <v>58</v>
      </c>
      <c r="F864">
        <v>11970731</v>
      </c>
      <c r="G864" s="111">
        <v>44930</v>
      </c>
      <c r="H864" t="s">
        <v>1838</v>
      </c>
      <c r="I864" t="s">
        <v>255</v>
      </c>
      <c r="J864" t="s">
        <v>249</v>
      </c>
      <c r="K864" t="s">
        <v>250</v>
      </c>
      <c r="L864" t="s">
        <v>251</v>
      </c>
      <c r="M864" t="s">
        <v>3154</v>
      </c>
      <c r="N864" t="s">
        <v>3154</v>
      </c>
      <c r="O864" s="111">
        <v>44930</v>
      </c>
      <c r="P864" t="s">
        <v>252</v>
      </c>
      <c r="Q864" t="s">
        <v>257</v>
      </c>
      <c r="R864" s="111"/>
      <c r="S864" t="s">
        <v>254</v>
      </c>
      <c r="T864" t="s">
        <v>254</v>
      </c>
      <c r="U864" t="s">
        <v>254</v>
      </c>
      <c r="V864" t="s">
        <v>254</v>
      </c>
      <c r="W864">
        <v>0</v>
      </c>
      <c r="X864">
        <v>0</v>
      </c>
      <c r="Y864">
        <v>0</v>
      </c>
      <c r="Z864" s="27">
        <f t="shared" si="13"/>
        <v>0</v>
      </c>
    </row>
    <row r="865" spans="1:26" hidden="1">
      <c r="A865" t="s">
        <v>3155</v>
      </c>
      <c r="B865" t="s">
        <v>2463</v>
      </c>
      <c r="C865" t="s">
        <v>364</v>
      </c>
      <c r="D865" t="s">
        <v>57</v>
      </c>
      <c r="E865" t="s">
        <v>58</v>
      </c>
      <c r="F865">
        <v>11974207</v>
      </c>
      <c r="G865" s="111">
        <v>44931</v>
      </c>
      <c r="H865" t="s">
        <v>1839</v>
      </c>
      <c r="I865" t="s">
        <v>255</v>
      </c>
      <c r="J865" t="s">
        <v>249</v>
      </c>
      <c r="K865" t="s">
        <v>268</v>
      </c>
      <c r="L865" t="s">
        <v>251</v>
      </c>
      <c r="M865" t="s">
        <v>3154</v>
      </c>
      <c r="N865" t="s">
        <v>3154</v>
      </c>
      <c r="O865" s="111">
        <v>44932</v>
      </c>
      <c r="P865" t="s">
        <v>252</v>
      </c>
      <c r="Q865" t="s">
        <v>253</v>
      </c>
      <c r="R865" s="111">
        <v>44935</v>
      </c>
      <c r="S865" t="s">
        <v>254</v>
      </c>
      <c r="T865" t="s">
        <v>254</v>
      </c>
      <c r="U865" t="s">
        <v>254</v>
      </c>
      <c r="V865" t="s">
        <v>254</v>
      </c>
      <c r="W865">
        <v>3963</v>
      </c>
      <c r="X865">
        <v>0</v>
      </c>
      <c r="Y865">
        <v>90</v>
      </c>
      <c r="Z865" s="27">
        <f t="shared" si="13"/>
        <v>4053</v>
      </c>
    </row>
    <row r="866" spans="1:26" hidden="1">
      <c r="A866" t="s">
        <v>3155</v>
      </c>
      <c r="B866" t="s">
        <v>2463</v>
      </c>
      <c r="C866" t="s">
        <v>364</v>
      </c>
      <c r="D866" t="s">
        <v>57</v>
      </c>
      <c r="E866" t="s">
        <v>58</v>
      </c>
      <c r="F866">
        <v>11974643</v>
      </c>
      <c r="G866" s="111">
        <v>44931</v>
      </c>
      <c r="H866" t="s">
        <v>1840</v>
      </c>
      <c r="I866" t="s">
        <v>255</v>
      </c>
      <c r="J866" t="s">
        <v>249</v>
      </c>
      <c r="K866" t="s">
        <v>250</v>
      </c>
      <c r="L866" t="s">
        <v>251</v>
      </c>
      <c r="M866" t="s">
        <v>3154</v>
      </c>
      <c r="N866" t="s">
        <v>3154</v>
      </c>
      <c r="O866" s="111">
        <v>44931</v>
      </c>
      <c r="P866" t="s">
        <v>252</v>
      </c>
      <c r="Q866" t="s">
        <v>253</v>
      </c>
      <c r="R866" s="111">
        <v>44932</v>
      </c>
      <c r="S866" t="s">
        <v>254</v>
      </c>
      <c r="T866" t="s">
        <v>254</v>
      </c>
      <c r="U866" t="s">
        <v>254</v>
      </c>
      <c r="V866" t="s">
        <v>254</v>
      </c>
      <c r="W866">
        <v>13066.67</v>
      </c>
      <c r="X866">
        <v>13685.63</v>
      </c>
      <c r="Y866">
        <v>11799.77</v>
      </c>
      <c r="Z866" s="27">
        <f t="shared" si="13"/>
        <v>38552.07</v>
      </c>
    </row>
    <row r="867" spans="1:26" hidden="1">
      <c r="A867" t="s">
        <v>3155</v>
      </c>
      <c r="B867" t="s">
        <v>2463</v>
      </c>
      <c r="C867" t="s">
        <v>364</v>
      </c>
      <c r="D867" t="s">
        <v>57</v>
      </c>
      <c r="E867" t="s">
        <v>58</v>
      </c>
      <c r="F867">
        <v>11977410</v>
      </c>
      <c r="G867" s="111">
        <v>44932</v>
      </c>
      <c r="H867" t="s">
        <v>1841</v>
      </c>
      <c r="I867" t="s">
        <v>255</v>
      </c>
      <c r="J867" t="s">
        <v>249</v>
      </c>
      <c r="K867" t="s">
        <v>250</v>
      </c>
      <c r="L867" t="s">
        <v>251</v>
      </c>
      <c r="M867" t="s">
        <v>3154</v>
      </c>
      <c r="N867" t="s">
        <v>3154</v>
      </c>
      <c r="O867" s="111">
        <v>44935</v>
      </c>
      <c r="P867" t="s">
        <v>252</v>
      </c>
      <c r="Q867" t="s">
        <v>282</v>
      </c>
      <c r="R867" s="111">
        <v>44936</v>
      </c>
      <c r="S867" t="s">
        <v>254</v>
      </c>
      <c r="T867" t="s">
        <v>254</v>
      </c>
      <c r="U867" t="s">
        <v>254</v>
      </c>
      <c r="V867" t="s">
        <v>254</v>
      </c>
      <c r="W867">
        <v>86</v>
      </c>
      <c r="X867">
        <v>0</v>
      </c>
      <c r="Y867">
        <v>0</v>
      </c>
      <c r="Z867" s="27">
        <f t="shared" si="13"/>
        <v>86</v>
      </c>
    </row>
    <row r="868" spans="1:26" hidden="1">
      <c r="A868" t="s">
        <v>3155</v>
      </c>
      <c r="B868" t="s">
        <v>2463</v>
      </c>
      <c r="C868" t="s">
        <v>364</v>
      </c>
      <c r="D868" t="s">
        <v>57</v>
      </c>
      <c r="E868" t="s">
        <v>58</v>
      </c>
      <c r="F868">
        <v>11977895</v>
      </c>
      <c r="G868" s="111">
        <v>44932</v>
      </c>
      <c r="H868" t="s">
        <v>1842</v>
      </c>
      <c r="I868" t="s">
        <v>255</v>
      </c>
      <c r="J868" t="s">
        <v>249</v>
      </c>
      <c r="K868" t="s">
        <v>250</v>
      </c>
      <c r="L868" t="s">
        <v>251</v>
      </c>
      <c r="M868" t="s">
        <v>3154</v>
      </c>
      <c r="N868" t="s">
        <v>3154</v>
      </c>
      <c r="O868" s="111">
        <v>44932</v>
      </c>
      <c r="P868" t="s">
        <v>252</v>
      </c>
      <c r="Q868" t="s">
        <v>253</v>
      </c>
      <c r="R868" s="111">
        <v>44936</v>
      </c>
      <c r="S868" t="s">
        <v>254</v>
      </c>
      <c r="T868" t="s">
        <v>254</v>
      </c>
      <c r="U868" t="s">
        <v>254</v>
      </c>
      <c r="V868" t="s">
        <v>254</v>
      </c>
      <c r="W868">
        <v>9425</v>
      </c>
      <c r="X868">
        <v>1040</v>
      </c>
      <c r="Y868">
        <v>460</v>
      </c>
      <c r="Z868" s="27">
        <f t="shared" si="13"/>
        <v>10925</v>
      </c>
    </row>
    <row r="869" spans="1:26" hidden="1">
      <c r="A869" t="s">
        <v>3155</v>
      </c>
      <c r="B869" t="s">
        <v>2463</v>
      </c>
      <c r="C869" t="s">
        <v>364</v>
      </c>
      <c r="D869" t="s">
        <v>343</v>
      </c>
      <c r="E869" t="s">
        <v>54</v>
      </c>
      <c r="F869">
        <v>11996571</v>
      </c>
      <c r="G869" s="111">
        <v>44938</v>
      </c>
      <c r="H869" t="s">
        <v>1843</v>
      </c>
      <c r="I869" t="s">
        <v>255</v>
      </c>
      <c r="J869" t="s">
        <v>249</v>
      </c>
      <c r="K869" t="s">
        <v>250</v>
      </c>
      <c r="L869" t="s">
        <v>251</v>
      </c>
      <c r="M869" t="s">
        <v>3154</v>
      </c>
      <c r="N869" t="s">
        <v>3154</v>
      </c>
      <c r="O869" s="111">
        <v>44938</v>
      </c>
      <c r="P869" t="s">
        <v>252</v>
      </c>
      <c r="Q869" t="s">
        <v>253</v>
      </c>
      <c r="R869" s="111">
        <v>44938</v>
      </c>
      <c r="S869" t="s">
        <v>254</v>
      </c>
      <c r="T869" t="s">
        <v>254</v>
      </c>
      <c r="U869" t="s">
        <v>254</v>
      </c>
      <c r="V869" t="s">
        <v>254</v>
      </c>
      <c r="W869">
        <v>566.9</v>
      </c>
      <c r="X869">
        <v>251.1</v>
      </c>
      <c r="Y869">
        <v>4878</v>
      </c>
      <c r="Z869" s="27">
        <f t="shared" si="13"/>
        <v>5696</v>
      </c>
    </row>
    <row r="870" spans="1:26" hidden="1">
      <c r="A870" t="s">
        <v>3155</v>
      </c>
      <c r="B870">
        <v>222923148</v>
      </c>
      <c r="C870" t="s">
        <v>2221</v>
      </c>
      <c r="D870" t="s">
        <v>2741</v>
      </c>
      <c r="E870" t="s">
        <v>54</v>
      </c>
      <c r="F870">
        <v>12107802</v>
      </c>
      <c r="G870" s="111">
        <v>44980</v>
      </c>
      <c r="H870" t="s">
        <v>2742</v>
      </c>
      <c r="I870" t="s">
        <v>255</v>
      </c>
      <c r="J870" t="s">
        <v>249</v>
      </c>
      <c r="K870" t="s">
        <v>268</v>
      </c>
      <c r="L870" t="s">
        <v>251</v>
      </c>
      <c r="M870" t="s">
        <v>3154</v>
      </c>
      <c r="N870" t="s">
        <v>3154</v>
      </c>
      <c r="O870" s="111">
        <v>44982</v>
      </c>
      <c r="P870" t="s">
        <v>252</v>
      </c>
      <c r="Q870" t="s">
        <v>253</v>
      </c>
      <c r="R870" s="111">
        <v>44984</v>
      </c>
      <c r="S870" t="s">
        <v>254</v>
      </c>
      <c r="T870" t="s">
        <v>254</v>
      </c>
      <c r="U870" t="s">
        <v>254</v>
      </c>
      <c r="V870" t="s">
        <v>254</v>
      </c>
      <c r="W870">
        <v>0</v>
      </c>
      <c r="X870">
        <v>765</v>
      </c>
      <c r="Y870">
        <v>700</v>
      </c>
      <c r="Z870" s="27">
        <f t="shared" si="13"/>
        <v>1465</v>
      </c>
    </row>
    <row r="871" spans="1:26" hidden="1">
      <c r="A871" t="s">
        <v>3155</v>
      </c>
      <c r="B871">
        <v>1291972110</v>
      </c>
      <c r="C871" t="s">
        <v>3455</v>
      </c>
      <c r="D871" t="s">
        <v>247</v>
      </c>
      <c r="E871" t="s">
        <v>54</v>
      </c>
      <c r="F871">
        <v>7558814</v>
      </c>
      <c r="G871" s="111">
        <v>44966</v>
      </c>
      <c r="H871" t="s">
        <v>2743</v>
      </c>
      <c r="I871" t="s">
        <v>248</v>
      </c>
      <c r="J871" t="s">
        <v>249</v>
      </c>
      <c r="K871" t="s">
        <v>250</v>
      </c>
      <c r="L871" t="s">
        <v>251</v>
      </c>
      <c r="M871" t="s">
        <v>3154</v>
      </c>
      <c r="N871" t="s">
        <v>3154</v>
      </c>
      <c r="O871" s="111">
        <v>44968</v>
      </c>
      <c r="P871" t="s">
        <v>252</v>
      </c>
      <c r="Q871" t="s">
        <v>282</v>
      </c>
      <c r="R871" s="111">
        <v>44971</v>
      </c>
      <c r="S871" t="s">
        <v>254</v>
      </c>
      <c r="T871" t="s">
        <v>254</v>
      </c>
      <c r="U871" t="s">
        <v>254</v>
      </c>
      <c r="V871" t="s">
        <v>254</v>
      </c>
      <c r="W871">
        <v>0</v>
      </c>
      <c r="X871">
        <v>6890.34</v>
      </c>
      <c r="Y871">
        <v>0</v>
      </c>
      <c r="Z871" s="27">
        <f t="shared" si="13"/>
        <v>6890.34</v>
      </c>
    </row>
    <row r="872" spans="1:26" hidden="1">
      <c r="A872" t="s">
        <v>3155</v>
      </c>
      <c r="B872" t="s">
        <v>3456</v>
      </c>
      <c r="C872" t="s">
        <v>3455</v>
      </c>
      <c r="D872" t="s">
        <v>247</v>
      </c>
      <c r="E872" t="s">
        <v>54</v>
      </c>
      <c r="F872">
        <v>10705434</v>
      </c>
      <c r="G872" s="111">
        <v>44970</v>
      </c>
      <c r="H872" t="s">
        <v>2744</v>
      </c>
      <c r="I872" t="s">
        <v>255</v>
      </c>
      <c r="J872" t="s">
        <v>249</v>
      </c>
      <c r="K872" t="s">
        <v>268</v>
      </c>
      <c r="L872" t="s">
        <v>251</v>
      </c>
      <c r="M872" t="s">
        <v>3154</v>
      </c>
      <c r="N872" t="s">
        <v>3154</v>
      </c>
      <c r="O872" s="111">
        <v>44970</v>
      </c>
      <c r="P872" t="s">
        <v>252</v>
      </c>
      <c r="Q872" t="s">
        <v>253</v>
      </c>
      <c r="R872" s="111">
        <v>44971</v>
      </c>
      <c r="S872" t="s">
        <v>254</v>
      </c>
      <c r="T872" t="s">
        <v>254</v>
      </c>
      <c r="U872" t="s">
        <v>254</v>
      </c>
      <c r="V872" t="s">
        <v>254</v>
      </c>
      <c r="W872">
        <v>0</v>
      </c>
      <c r="X872">
        <v>1509.99</v>
      </c>
      <c r="Y872">
        <v>6408.79</v>
      </c>
      <c r="Z872" s="27">
        <f t="shared" si="13"/>
        <v>7918.78</v>
      </c>
    </row>
    <row r="873" spans="1:26" hidden="1">
      <c r="A873" t="s">
        <v>3155</v>
      </c>
      <c r="B873" t="s">
        <v>103</v>
      </c>
      <c r="C873" t="s">
        <v>2353</v>
      </c>
      <c r="D873" t="s">
        <v>247</v>
      </c>
      <c r="E873" t="s">
        <v>54</v>
      </c>
      <c r="F873">
        <v>11350549</v>
      </c>
      <c r="G873" s="111">
        <v>44984</v>
      </c>
      <c r="H873" t="s">
        <v>2745</v>
      </c>
      <c r="I873" t="s">
        <v>255</v>
      </c>
      <c r="J873" t="s">
        <v>249</v>
      </c>
      <c r="K873" t="s">
        <v>250</v>
      </c>
      <c r="L873" t="s">
        <v>251</v>
      </c>
      <c r="M873" t="s">
        <v>3154</v>
      </c>
      <c r="N873" t="s">
        <v>3154</v>
      </c>
      <c r="O873" s="111">
        <v>44984</v>
      </c>
      <c r="P873" t="s">
        <v>252</v>
      </c>
      <c r="Q873" t="s">
        <v>253</v>
      </c>
      <c r="R873" s="111">
        <v>44988</v>
      </c>
      <c r="S873" t="s">
        <v>254</v>
      </c>
      <c r="T873" t="s">
        <v>254</v>
      </c>
      <c r="U873" t="s">
        <v>254</v>
      </c>
      <c r="V873" t="s">
        <v>254</v>
      </c>
      <c r="W873">
        <v>0</v>
      </c>
      <c r="X873">
        <v>0</v>
      </c>
      <c r="Y873">
        <v>8734</v>
      </c>
      <c r="Z873" s="27">
        <f t="shared" si="13"/>
        <v>8734</v>
      </c>
    </row>
    <row r="874" spans="1:26" hidden="1">
      <c r="A874" t="s">
        <v>3155</v>
      </c>
      <c r="B874" t="s">
        <v>103</v>
      </c>
      <c r="C874" t="s">
        <v>2275</v>
      </c>
      <c r="D874" t="s">
        <v>247</v>
      </c>
      <c r="E874" t="s">
        <v>54</v>
      </c>
      <c r="F874">
        <v>11511312</v>
      </c>
      <c r="G874" s="111">
        <v>44985</v>
      </c>
      <c r="H874" t="s">
        <v>2746</v>
      </c>
      <c r="I874" t="s">
        <v>260</v>
      </c>
      <c r="J874" t="s">
        <v>249</v>
      </c>
      <c r="K874" t="s">
        <v>250</v>
      </c>
      <c r="L874" t="s">
        <v>251</v>
      </c>
      <c r="M874" t="s">
        <v>3154</v>
      </c>
      <c r="N874" t="s">
        <v>3154</v>
      </c>
      <c r="O874" s="111">
        <v>44985</v>
      </c>
      <c r="P874" t="s">
        <v>252</v>
      </c>
      <c r="Q874" t="s">
        <v>257</v>
      </c>
      <c r="R874" s="111"/>
      <c r="S874" t="s">
        <v>254</v>
      </c>
      <c r="T874" t="s">
        <v>254</v>
      </c>
      <c r="U874" t="s">
        <v>254</v>
      </c>
      <c r="V874" t="s">
        <v>254</v>
      </c>
      <c r="W874">
        <v>0</v>
      </c>
      <c r="X874">
        <v>0</v>
      </c>
      <c r="Y874">
        <v>0</v>
      </c>
      <c r="Z874" s="27">
        <f t="shared" si="13"/>
        <v>0</v>
      </c>
    </row>
    <row r="875" spans="1:26">
      <c r="A875" t="s">
        <v>3155</v>
      </c>
      <c r="B875" t="s">
        <v>2463</v>
      </c>
      <c r="C875" t="s">
        <v>3455</v>
      </c>
      <c r="D875" t="s">
        <v>247</v>
      </c>
      <c r="E875" t="s">
        <v>54</v>
      </c>
      <c r="F875">
        <v>11888276</v>
      </c>
      <c r="G875" s="111">
        <v>45014</v>
      </c>
      <c r="H875" t="s">
        <v>3457</v>
      </c>
      <c r="I875" t="s">
        <v>256</v>
      </c>
      <c r="J875" t="s">
        <v>249</v>
      </c>
      <c r="K875" t="s">
        <v>250</v>
      </c>
      <c r="L875" t="s">
        <v>251</v>
      </c>
      <c r="M875" t="s">
        <v>3154</v>
      </c>
      <c r="N875" t="s">
        <v>3154</v>
      </c>
      <c r="O875" s="111">
        <v>45016</v>
      </c>
      <c r="P875" t="s">
        <v>252</v>
      </c>
      <c r="Q875" t="s">
        <v>1406</v>
      </c>
      <c r="R875" s="111"/>
      <c r="S875" t="s">
        <v>254</v>
      </c>
      <c r="T875" t="s">
        <v>254</v>
      </c>
      <c r="U875" t="s">
        <v>254</v>
      </c>
      <c r="V875" t="s">
        <v>254</v>
      </c>
      <c r="W875">
        <v>0</v>
      </c>
      <c r="X875">
        <v>0</v>
      </c>
      <c r="Y875">
        <v>0</v>
      </c>
      <c r="Z875" s="27">
        <f t="shared" si="13"/>
        <v>0</v>
      </c>
    </row>
    <row r="876" spans="1:26" hidden="1">
      <c r="A876" t="s">
        <v>3155</v>
      </c>
      <c r="B876">
        <v>1291972110</v>
      </c>
      <c r="C876" t="s">
        <v>3455</v>
      </c>
      <c r="D876" t="s">
        <v>247</v>
      </c>
      <c r="E876" t="s">
        <v>54</v>
      </c>
      <c r="F876">
        <v>12101662</v>
      </c>
      <c r="G876" s="111">
        <v>44979</v>
      </c>
      <c r="H876" t="s">
        <v>2747</v>
      </c>
      <c r="I876" t="s">
        <v>255</v>
      </c>
      <c r="J876" t="s">
        <v>3154</v>
      </c>
      <c r="K876" t="s">
        <v>3154</v>
      </c>
      <c r="L876" t="s">
        <v>251</v>
      </c>
      <c r="M876" t="s">
        <v>3154</v>
      </c>
      <c r="N876" t="s">
        <v>3154</v>
      </c>
      <c r="O876" s="111">
        <v>44979</v>
      </c>
      <c r="P876" t="s">
        <v>252</v>
      </c>
      <c r="Q876" t="s">
        <v>263</v>
      </c>
      <c r="R876">
        <v>44981</v>
      </c>
      <c r="S876" t="s">
        <v>254</v>
      </c>
      <c r="T876" t="s">
        <v>254</v>
      </c>
      <c r="U876" t="s">
        <v>254</v>
      </c>
      <c r="V876" t="s">
        <v>254</v>
      </c>
      <c r="W876">
        <v>0</v>
      </c>
      <c r="X876">
        <v>1036</v>
      </c>
      <c r="Y876">
        <v>0</v>
      </c>
      <c r="Z876" s="27">
        <f t="shared" si="13"/>
        <v>1036</v>
      </c>
    </row>
    <row r="877" spans="1:26">
      <c r="A877" t="s">
        <v>3155</v>
      </c>
      <c r="B877">
        <v>1291972110</v>
      </c>
      <c r="C877" t="s">
        <v>3455</v>
      </c>
      <c r="D877" t="s">
        <v>247</v>
      </c>
      <c r="E877" t="s">
        <v>54</v>
      </c>
      <c r="F877">
        <v>12102374</v>
      </c>
      <c r="G877" s="111">
        <v>44998</v>
      </c>
      <c r="H877" t="s">
        <v>3458</v>
      </c>
      <c r="I877" t="s">
        <v>256</v>
      </c>
      <c r="J877" t="s">
        <v>249</v>
      </c>
      <c r="K877" t="s">
        <v>268</v>
      </c>
      <c r="L877" t="s">
        <v>251</v>
      </c>
      <c r="M877" t="s">
        <v>3154</v>
      </c>
      <c r="N877" t="s">
        <v>3154</v>
      </c>
      <c r="O877" s="111">
        <v>44999</v>
      </c>
      <c r="P877" t="s">
        <v>252</v>
      </c>
      <c r="Q877" t="s">
        <v>253</v>
      </c>
      <c r="R877" s="111">
        <v>45002</v>
      </c>
      <c r="S877" t="s">
        <v>254</v>
      </c>
      <c r="T877" t="s">
        <v>254</v>
      </c>
      <c r="U877" t="s">
        <v>254</v>
      </c>
      <c r="V877" t="s">
        <v>254</v>
      </c>
      <c r="W877">
        <v>0</v>
      </c>
      <c r="X877">
        <v>0</v>
      </c>
      <c r="Y877">
        <v>30070.9</v>
      </c>
      <c r="Z877" s="27">
        <f t="shared" si="13"/>
        <v>30070.9</v>
      </c>
    </row>
    <row r="878" spans="1:26" hidden="1">
      <c r="A878" t="s">
        <v>3155</v>
      </c>
      <c r="B878">
        <v>1291972110</v>
      </c>
      <c r="C878" t="s">
        <v>3455</v>
      </c>
      <c r="D878" t="s">
        <v>247</v>
      </c>
      <c r="E878" t="s">
        <v>54</v>
      </c>
      <c r="F878">
        <v>12107669</v>
      </c>
      <c r="G878" s="111">
        <v>44965</v>
      </c>
      <c r="H878" t="s">
        <v>2748</v>
      </c>
      <c r="I878" t="s">
        <v>248</v>
      </c>
      <c r="J878" t="s">
        <v>259</v>
      </c>
      <c r="K878" t="s">
        <v>268</v>
      </c>
      <c r="L878" t="s">
        <v>251</v>
      </c>
      <c r="M878" t="s">
        <v>3154</v>
      </c>
      <c r="N878" t="s">
        <v>3154</v>
      </c>
      <c r="O878" s="111">
        <v>44966</v>
      </c>
      <c r="P878" t="s">
        <v>252</v>
      </c>
      <c r="Q878" t="s">
        <v>253</v>
      </c>
      <c r="R878" s="111">
        <v>44970</v>
      </c>
      <c r="S878" t="s">
        <v>254</v>
      </c>
      <c r="T878" t="s">
        <v>254</v>
      </c>
      <c r="U878" t="s">
        <v>254</v>
      </c>
      <c r="V878" t="s">
        <v>254</v>
      </c>
      <c r="W878">
        <v>0</v>
      </c>
      <c r="X878">
        <v>15107.83</v>
      </c>
      <c r="Y878">
        <v>50318.43</v>
      </c>
      <c r="Z878" s="27">
        <f t="shared" si="13"/>
        <v>65426.26</v>
      </c>
    </row>
    <row r="879" spans="1:26" hidden="1">
      <c r="A879" t="s">
        <v>3155</v>
      </c>
      <c r="B879">
        <v>10439312604</v>
      </c>
      <c r="C879" t="s">
        <v>2275</v>
      </c>
      <c r="D879" t="s">
        <v>247</v>
      </c>
      <c r="E879" t="s">
        <v>54</v>
      </c>
      <c r="F879">
        <v>12126449</v>
      </c>
      <c r="G879" s="111">
        <v>44971</v>
      </c>
      <c r="H879" t="s">
        <v>2749</v>
      </c>
      <c r="I879" t="s">
        <v>248</v>
      </c>
      <c r="J879" t="s">
        <v>259</v>
      </c>
      <c r="K879" t="s">
        <v>250</v>
      </c>
      <c r="L879" t="s">
        <v>251</v>
      </c>
      <c r="M879" t="s">
        <v>3154</v>
      </c>
      <c r="N879" t="s">
        <v>3154</v>
      </c>
      <c r="O879" s="111">
        <v>44971</v>
      </c>
      <c r="P879" t="s">
        <v>252</v>
      </c>
      <c r="Q879" t="s">
        <v>282</v>
      </c>
      <c r="R879" s="111">
        <v>44972</v>
      </c>
      <c r="S879" t="s">
        <v>254</v>
      </c>
      <c r="T879" t="s">
        <v>254</v>
      </c>
      <c r="U879" t="s">
        <v>254</v>
      </c>
      <c r="V879" t="s">
        <v>254</v>
      </c>
      <c r="W879">
        <v>0</v>
      </c>
      <c r="X879">
        <v>109.99</v>
      </c>
      <c r="Y879">
        <v>0</v>
      </c>
      <c r="Z879" s="27">
        <f t="shared" si="13"/>
        <v>109.99</v>
      </c>
    </row>
    <row r="880" spans="1:26" hidden="1">
      <c r="A880" t="s">
        <v>3155</v>
      </c>
      <c r="B880">
        <v>10439312604</v>
      </c>
      <c r="C880" t="s">
        <v>2275</v>
      </c>
      <c r="D880" t="s">
        <v>247</v>
      </c>
      <c r="E880" t="s">
        <v>54</v>
      </c>
      <c r="F880">
        <v>12128867</v>
      </c>
      <c r="G880" s="111">
        <v>44972</v>
      </c>
      <c r="H880" t="s">
        <v>2750</v>
      </c>
      <c r="I880" t="s">
        <v>255</v>
      </c>
      <c r="J880" t="s">
        <v>249</v>
      </c>
      <c r="K880" t="s">
        <v>250</v>
      </c>
      <c r="L880" t="s">
        <v>251</v>
      </c>
      <c r="M880" t="s">
        <v>3154</v>
      </c>
      <c r="N880" t="s">
        <v>3154</v>
      </c>
      <c r="O880" s="111">
        <v>44972</v>
      </c>
      <c r="P880" t="s">
        <v>252</v>
      </c>
      <c r="Q880" t="s">
        <v>253</v>
      </c>
      <c r="R880">
        <v>44973</v>
      </c>
      <c r="S880" t="s">
        <v>254</v>
      </c>
      <c r="T880" t="s">
        <v>254</v>
      </c>
      <c r="U880" t="s">
        <v>254</v>
      </c>
      <c r="V880" t="s">
        <v>254</v>
      </c>
      <c r="W880">
        <v>0</v>
      </c>
      <c r="X880">
        <v>2883</v>
      </c>
      <c r="Y880">
        <v>6700.1</v>
      </c>
      <c r="Z880" s="27">
        <f t="shared" si="13"/>
        <v>9583.1</v>
      </c>
    </row>
    <row r="881" spans="1:26" hidden="1">
      <c r="A881" t="s">
        <v>3155</v>
      </c>
      <c r="B881">
        <v>10439312604</v>
      </c>
      <c r="C881" t="s">
        <v>2275</v>
      </c>
      <c r="D881" t="s">
        <v>247</v>
      </c>
      <c r="E881" t="s">
        <v>54</v>
      </c>
      <c r="F881">
        <v>12136362</v>
      </c>
      <c r="G881" s="111">
        <v>44973</v>
      </c>
      <c r="H881" t="s">
        <v>2751</v>
      </c>
      <c r="I881" t="s">
        <v>255</v>
      </c>
      <c r="J881" t="s">
        <v>249</v>
      </c>
      <c r="K881" t="s">
        <v>250</v>
      </c>
      <c r="L881" t="s">
        <v>251</v>
      </c>
      <c r="M881" t="s">
        <v>3154</v>
      </c>
      <c r="N881" t="s">
        <v>3154</v>
      </c>
      <c r="O881" s="111">
        <v>44973</v>
      </c>
      <c r="P881" t="s">
        <v>252</v>
      </c>
      <c r="Q881" t="s">
        <v>253</v>
      </c>
      <c r="R881" s="111">
        <v>44975</v>
      </c>
      <c r="S881" t="s">
        <v>254</v>
      </c>
      <c r="T881" t="s">
        <v>254</v>
      </c>
      <c r="U881" t="s">
        <v>254</v>
      </c>
      <c r="V881" t="s">
        <v>254</v>
      </c>
      <c r="W881">
        <v>0</v>
      </c>
      <c r="X881">
        <v>1575.5</v>
      </c>
      <c r="Y881">
        <v>8180.57</v>
      </c>
      <c r="Z881" s="27">
        <f t="shared" si="13"/>
        <v>9756.07</v>
      </c>
    </row>
    <row r="882" spans="1:26">
      <c r="A882" t="s">
        <v>3155</v>
      </c>
      <c r="B882">
        <v>1291972110</v>
      </c>
      <c r="C882" t="s">
        <v>3455</v>
      </c>
      <c r="D882" t="s">
        <v>247</v>
      </c>
      <c r="E882" t="s">
        <v>54</v>
      </c>
      <c r="F882">
        <v>12166497</v>
      </c>
      <c r="G882" s="111">
        <v>44986</v>
      </c>
      <c r="H882" t="s">
        <v>3459</v>
      </c>
      <c r="I882" t="s">
        <v>255</v>
      </c>
      <c r="J882" t="s">
        <v>249</v>
      </c>
      <c r="K882" t="s">
        <v>268</v>
      </c>
      <c r="L882" t="s">
        <v>251</v>
      </c>
      <c r="M882" t="s">
        <v>3154</v>
      </c>
      <c r="N882" t="s">
        <v>3154</v>
      </c>
      <c r="O882" s="111">
        <v>44986</v>
      </c>
      <c r="P882" t="s">
        <v>252</v>
      </c>
      <c r="Q882" t="s">
        <v>253</v>
      </c>
      <c r="R882" s="111">
        <v>44988</v>
      </c>
      <c r="S882" t="s">
        <v>254</v>
      </c>
      <c r="T882" t="s">
        <v>254</v>
      </c>
      <c r="U882" t="s">
        <v>254</v>
      </c>
      <c r="V882" t="s">
        <v>254</v>
      </c>
      <c r="W882">
        <v>0</v>
      </c>
      <c r="X882">
        <v>0</v>
      </c>
      <c r="Y882">
        <v>5123</v>
      </c>
      <c r="Z882" s="27">
        <f t="shared" si="13"/>
        <v>5123</v>
      </c>
    </row>
    <row r="883" spans="1:26" hidden="1">
      <c r="A883" t="s">
        <v>3155</v>
      </c>
      <c r="B883">
        <v>10439312604</v>
      </c>
      <c r="C883" t="s">
        <v>2275</v>
      </c>
      <c r="D883" t="s">
        <v>247</v>
      </c>
      <c r="E883" t="s">
        <v>54</v>
      </c>
      <c r="F883">
        <v>12172088</v>
      </c>
      <c r="G883" s="111">
        <v>44985</v>
      </c>
      <c r="H883" t="s">
        <v>2752</v>
      </c>
      <c r="I883" t="s">
        <v>248</v>
      </c>
      <c r="J883" t="s">
        <v>249</v>
      </c>
      <c r="K883" t="s">
        <v>250</v>
      </c>
      <c r="L883" t="s">
        <v>251</v>
      </c>
      <c r="M883" t="s">
        <v>3154</v>
      </c>
      <c r="N883" t="s">
        <v>3154</v>
      </c>
      <c r="O883" s="111">
        <v>44985</v>
      </c>
      <c r="P883" t="s">
        <v>252</v>
      </c>
      <c r="Q883" t="s">
        <v>253</v>
      </c>
      <c r="R883" s="111">
        <v>44987</v>
      </c>
      <c r="S883" t="s">
        <v>254</v>
      </c>
      <c r="T883" t="s">
        <v>254</v>
      </c>
      <c r="U883" t="s">
        <v>254</v>
      </c>
      <c r="V883" t="s">
        <v>254</v>
      </c>
      <c r="W883">
        <v>0</v>
      </c>
      <c r="X883">
        <v>0</v>
      </c>
      <c r="Y883">
        <v>400</v>
      </c>
      <c r="Z883" s="27">
        <f t="shared" si="13"/>
        <v>400</v>
      </c>
    </row>
    <row r="884" spans="1:26" hidden="1">
      <c r="A884" t="s">
        <v>3155</v>
      </c>
      <c r="B884">
        <v>70589751166</v>
      </c>
      <c r="C884" t="s">
        <v>2294</v>
      </c>
      <c r="D884" t="s">
        <v>247</v>
      </c>
      <c r="E884" t="s">
        <v>54</v>
      </c>
      <c r="F884">
        <v>12172161</v>
      </c>
      <c r="G884" s="111">
        <v>44985</v>
      </c>
      <c r="H884" t="s">
        <v>2753</v>
      </c>
      <c r="I884" t="s">
        <v>255</v>
      </c>
      <c r="J884" t="s">
        <v>249</v>
      </c>
      <c r="K884" t="s">
        <v>250</v>
      </c>
      <c r="L884" t="s">
        <v>251</v>
      </c>
      <c r="M884" t="s">
        <v>3154</v>
      </c>
      <c r="N884" t="s">
        <v>3154</v>
      </c>
      <c r="O884" s="111">
        <v>44985</v>
      </c>
      <c r="P884" t="s">
        <v>252</v>
      </c>
      <c r="Q884" t="s">
        <v>257</v>
      </c>
      <c r="R884" s="111">
        <v>44987</v>
      </c>
      <c r="S884" t="s">
        <v>254</v>
      </c>
      <c r="T884" t="s">
        <v>254</v>
      </c>
      <c r="U884" t="s">
        <v>254</v>
      </c>
      <c r="V884" t="s">
        <v>254</v>
      </c>
      <c r="W884">
        <v>0</v>
      </c>
      <c r="X884">
        <v>0</v>
      </c>
      <c r="Y884">
        <v>0</v>
      </c>
      <c r="Z884" s="27">
        <f t="shared" si="13"/>
        <v>0</v>
      </c>
    </row>
    <row r="885" spans="1:26">
      <c r="A885" t="s">
        <v>3155</v>
      </c>
      <c r="B885">
        <v>10439312604</v>
      </c>
      <c r="C885" t="s">
        <v>2275</v>
      </c>
      <c r="D885" t="s">
        <v>247</v>
      </c>
      <c r="E885" t="s">
        <v>54</v>
      </c>
      <c r="F885">
        <v>12172755</v>
      </c>
      <c r="G885" s="111">
        <v>44999</v>
      </c>
      <c r="H885" t="s">
        <v>3460</v>
      </c>
      <c r="I885" t="s">
        <v>255</v>
      </c>
      <c r="J885" t="s">
        <v>249</v>
      </c>
      <c r="K885" t="s">
        <v>250</v>
      </c>
      <c r="L885" t="s">
        <v>251</v>
      </c>
      <c r="M885" t="s">
        <v>3154</v>
      </c>
      <c r="N885" t="s">
        <v>3154</v>
      </c>
      <c r="O885" s="111">
        <v>44999</v>
      </c>
      <c r="P885" t="s">
        <v>252</v>
      </c>
      <c r="Q885" t="s">
        <v>257</v>
      </c>
      <c r="R885" s="111">
        <v>45000</v>
      </c>
      <c r="S885" t="s">
        <v>254</v>
      </c>
      <c r="T885" t="s">
        <v>254</v>
      </c>
      <c r="U885" t="s">
        <v>254</v>
      </c>
      <c r="V885" t="s">
        <v>254</v>
      </c>
      <c r="W885">
        <v>0</v>
      </c>
      <c r="X885">
        <v>0</v>
      </c>
      <c r="Y885">
        <v>0</v>
      </c>
      <c r="Z885" s="27">
        <f t="shared" si="13"/>
        <v>0</v>
      </c>
    </row>
    <row r="886" spans="1:26">
      <c r="A886" t="s">
        <v>3155</v>
      </c>
      <c r="B886">
        <v>1291972110</v>
      </c>
      <c r="C886" t="s">
        <v>3455</v>
      </c>
      <c r="D886" t="s">
        <v>247</v>
      </c>
      <c r="E886" t="s">
        <v>54</v>
      </c>
      <c r="F886">
        <v>12190033</v>
      </c>
      <c r="G886" s="111">
        <v>44987</v>
      </c>
      <c r="H886" t="s">
        <v>3461</v>
      </c>
      <c r="I886" t="s">
        <v>255</v>
      </c>
      <c r="J886" t="s">
        <v>249</v>
      </c>
      <c r="K886" t="s">
        <v>250</v>
      </c>
      <c r="L886" t="s">
        <v>251</v>
      </c>
      <c r="M886" t="s">
        <v>3154</v>
      </c>
      <c r="N886" t="s">
        <v>3154</v>
      </c>
      <c r="O886" s="111">
        <v>44987</v>
      </c>
      <c r="P886" t="s">
        <v>252</v>
      </c>
      <c r="Q886" t="s">
        <v>253</v>
      </c>
      <c r="R886" s="111">
        <v>44988</v>
      </c>
      <c r="S886" t="s">
        <v>254</v>
      </c>
      <c r="T886" t="s">
        <v>254</v>
      </c>
      <c r="U886" t="s">
        <v>254</v>
      </c>
      <c r="V886" t="s">
        <v>254</v>
      </c>
      <c r="W886">
        <v>0</v>
      </c>
      <c r="X886">
        <v>0</v>
      </c>
      <c r="Y886">
        <v>2672.12</v>
      </c>
      <c r="Z886" s="27">
        <f t="shared" si="13"/>
        <v>2672.12</v>
      </c>
    </row>
    <row r="887" spans="1:26">
      <c r="A887" t="s">
        <v>3155</v>
      </c>
      <c r="B887">
        <v>1291972110</v>
      </c>
      <c r="C887" t="s">
        <v>3455</v>
      </c>
      <c r="D887" t="s">
        <v>247</v>
      </c>
      <c r="E887" t="s">
        <v>54</v>
      </c>
      <c r="F887">
        <v>12190493</v>
      </c>
      <c r="G887" s="111">
        <v>44994</v>
      </c>
      <c r="H887" t="s">
        <v>3462</v>
      </c>
      <c r="I887" t="s">
        <v>255</v>
      </c>
      <c r="J887" t="s">
        <v>249</v>
      </c>
      <c r="K887" t="s">
        <v>250</v>
      </c>
      <c r="L887" t="s">
        <v>251</v>
      </c>
      <c r="M887" t="s">
        <v>3154</v>
      </c>
      <c r="N887" t="s">
        <v>3154</v>
      </c>
      <c r="O887" s="111">
        <v>44994</v>
      </c>
      <c r="P887" t="s">
        <v>252</v>
      </c>
      <c r="Q887" t="s">
        <v>253</v>
      </c>
      <c r="R887" s="111">
        <v>44998</v>
      </c>
      <c r="S887" t="s">
        <v>254</v>
      </c>
      <c r="T887" t="s">
        <v>254</v>
      </c>
      <c r="U887" t="s">
        <v>254</v>
      </c>
      <c r="V887" t="s">
        <v>254</v>
      </c>
      <c r="W887">
        <v>0</v>
      </c>
      <c r="X887">
        <v>0</v>
      </c>
      <c r="Y887">
        <v>9492.91</v>
      </c>
      <c r="Z887" s="27">
        <f t="shared" si="13"/>
        <v>9492.91</v>
      </c>
    </row>
    <row r="888" spans="1:26">
      <c r="A888" t="s">
        <v>3155</v>
      </c>
      <c r="B888">
        <v>6972887143</v>
      </c>
      <c r="C888" t="s">
        <v>2331</v>
      </c>
      <c r="D888" t="s">
        <v>247</v>
      </c>
      <c r="E888" t="s">
        <v>54</v>
      </c>
      <c r="F888">
        <v>12214329</v>
      </c>
      <c r="G888" s="111">
        <v>44994</v>
      </c>
      <c r="H888" t="s">
        <v>3463</v>
      </c>
      <c r="I888" t="s">
        <v>260</v>
      </c>
      <c r="J888" t="s">
        <v>3154</v>
      </c>
      <c r="K888" t="s">
        <v>3154</v>
      </c>
      <c r="L888" t="s">
        <v>251</v>
      </c>
      <c r="M888" t="s">
        <v>3154</v>
      </c>
      <c r="N888" t="s">
        <v>3154</v>
      </c>
      <c r="O888" s="111">
        <v>44994</v>
      </c>
      <c r="P888" t="s">
        <v>252</v>
      </c>
      <c r="Q888" t="s">
        <v>263</v>
      </c>
      <c r="R888" s="111"/>
      <c r="S888" t="s">
        <v>254</v>
      </c>
      <c r="T888" t="s">
        <v>254</v>
      </c>
      <c r="U888" t="s">
        <v>254</v>
      </c>
      <c r="V888" t="s">
        <v>254</v>
      </c>
      <c r="W888">
        <v>0</v>
      </c>
      <c r="X888">
        <v>0</v>
      </c>
      <c r="Y888">
        <v>0</v>
      </c>
      <c r="Z888" s="27">
        <f t="shared" si="13"/>
        <v>0</v>
      </c>
    </row>
    <row r="889" spans="1:26">
      <c r="A889" t="s">
        <v>3155</v>
      </c>
      <c r="B889">
        <v>6589394164</v>
      </c>
      <c r="C889" t="s">
        <v>2314</v>
      </c>
      <c r="D889" t="s">
        <v>247</v>
      </c>
      <c r="E889" t="s">
        <v>54</v>
      </c>
      <c r="F889">
        <v>12214366</v>
      </c>
      <c r="G889" s="111">
        <v>44994</v>
      </c>
      <c r="H889" t="s">
        <v>3464</v>
      </c>
      <c r="I889" t="s">
        <v>255</v>
      </c>
      <c r="J889" t="s">
        <v>3154</v>
      </c>
      <c r="K889" t="s">
        <v>3154</v>
      </c>
      <c r="L889" t="s">
        <v>251</v>
      </c>
      <c r="M889" t="s">
        <v>3154</v>
      </c>
      <c r="N889" t="s">
        <v>3154</v>
      </c>
      <c r="O889" s="111">
        <v>44994</v>
      </c>
      <c r="P889" t="s">
        <v>252</v>
      </c>
      <c r="Q889" t="s">
        <v>263</v>
      </c>
      <c r="R889">
        <v>44998</v>
      </c>
      <c r="S889" t="s">
        <v>254</v>
      </c>
      <c r="T889" t="s">
        <v>254</v>
      </c>
      <c r="U889" t="s">
        <v>254</v>
      </c>
      <c r="V889" t="s">
        <v>254</v>
      </c>
      <c r="W889">
        <v>0</v>
      </c>
      <c r="X889">
        <v>0</v>
      </c>
      <c r="Y889">
        <v>0</v>
      </c>
      <c r="Z889" s="27">
        <f t="shared" si="13"/>
        <v>0</v>
      </c>
    </row>
    <row r="890" spans="1:26">
      <c r="A890" t="s">
        <v>3155</v>
      </c>
      <c r="B890">
        <v>1076392113</v>
      </c>
      <c r="C890" t="s">
        <v>2353</v>
      </c>
      <c r="D890" t="s">
        <v>247</v>
      </c>
      <c r="E890" t="s">
        <v>54</v>
      </c>
      <c r="F890">
        <v>12214464</v>
      </c>
      <c r="G890" s="111">
        <v>44994</v>
      </c>
      <c r="H890" t="s">
        <v>3465</v>
      </c>
      <c r="I890" t="s">
        <v>255</v>
      </c>
      <c r="J890" t="s">
        <v>249</v>
      </c>
      <c r="K890" t="s">
        <v>250</v>
      </c>
      <c r="L890" t="s">
        <v>251</v>
      </c>
      <c r="M890" t="s">
        <v>3154</v>
      </c>
      <c r="N890" t="s">
        <v>3154</v>
      </c>
      <c r="O890" s="111">
        <v>44994</v>
      </c>
      <c r="P890" t="s">
        <v>252</v>
      </c>
      <c r="Q890" t="s">
        <v>253</v>
      </c>
      <c r="R890" s="111">
        <v>44998</v>
      </c>
      <c r="S890" t="s">
        <v>254</v>
      </c>
      <c r="T890" t="s">
        <v>254</v>
      </c>
      <c r="U890" t="s">
        <v>254</v>
      </c>
      <c r="V890" t="s">
        <v>254</v>
      </c>
      <c r="W890">
        <v>0</v>
      </c>
      <c r="X890">
        <v>0</v>
      </c>
      <c r="Y890">
        <v>294</v>
      </c>
      <c r="Z890" s="27">
        <f t="shared" si="13"/>
        <v>294</v>
      </c>
    </row>
    <row r="891" spans="1:26">
      <c r="A891" t="s">
        <v>3155</v>
      </c>
      <c r="B891">
        <v>6972887143</v>
      </c>
      <c r="C891" t="s">
        <v>2331</v>
      </c>
      <c r="D891" t="s">
        <v>247</v>
      </c>
      <c r="E891" t="s">
        <v>54</v>
      </c>
      <c r="F891">
        <v>12214725</v>
      </c>
      <c r="G891" s="111">
        <v>44994</v>
      </c>
      <c r="H891" t="s">
        <v>3466</v>
      </c>
      <c r="I891" t="s">
        <v>255</v>
      </c>
      <c r="J891" t="s">
        <v>249</v>
      </c>
      <c r="K891" t="s">
        <v>250</v>
      </c>
      <c r="L891" t="s">
        <v>251</v>
      </c>
      <c r="M891" t="s">
        <v>3154</v>
      </c>
      <c r="N891" t="s">
        <v>3154</v>
      </c>
      <c r="O891" s="111">
        <v>44994</v>
      </c>
      <c r="P891" t="s">
        <v>252</v>
      </c>
      <c r="Q891" t="s">
        <v>253</v>
      </c>
      <c r="R891" s="111">
        <v>44998</v>
      </c>
      <c r="S891" t="s">
        <v>254</v>
      </c>
      <c r="T891" t="s">
        <v>254</v>
      </c>
      <c r="U891" t="s">
        <v>254</v>
      </c>
      <c r="V891" t="s">
        <v>254</v>
      </c>
      <c r="W891">
        <v>0</v>
      </c>
      <c r="X891">
        <v>0</v>
      </c>
      <c r="Y891">
        <v>11997.52</v>
      </c>
      <c r="Z891" s="27">
        <f t="shared" si="13"/>
        <v>11997.52</v>
      </c>
    </row>
    <row r="892" spans="1:26">
      <c r="A892" t="s">
        <v>3155</v>
      </c>
      <c r="B892">
        <v>1291972110</v>
      </c>
      <c r="C892" t="s">
        <v>3455</v>
      </c>
      <c r="D892" t="s">
        <v>247</v>
      </c>
      <c r="E892" t="s">
        <v>54</v>
      </c>
      <c r="F892">
        <v>12216098</v>
      </c>
      <c r="G892" s="111">
        <v>44994</v>
      </c>
      <c r="H892" t="s">
        <v>3467</v>
      </c>
      <c r="I892" t="s">
        <v>255</v>
      </c>
      <c r="J892" t="s">
        <v>249</v>
      </c>
      <c r="K892" t="s">
        <v>250</v>
      </c>
      <c r="L892" t="s">
        <v>251</v>
      </c>
      <c r="M892" t="s">
        <v>3154</v>
      </c>
      <c r="N892" t="s">
        <v>3154</v>
      </c>
      <c r="O892" s="111">
        <v>44995</v>
      </c>
      <c r="P892" t="s">
        <v>252</v>
      </c>
      <c r="Q892" t="s">
        <v>253</v>
      </c>
      <c r="R892" s="111">
        <v>44998</v>
      </c>
      <c r="S892" t="s">
        <v>254</v>
      </c>
      <c r="T892" t="s">
        <v>254</v>
      </c>
      <c r="U892" t="s">
        <v>254</v>
      </c>
      <c r="V892" t="s">
        <v>254</v>
      </c>
      <c r="W892">
        <v>0</v>
      </c>
      <c r="X892">
        <v>0</v>
      </c>
      <c r="Y892">
        <v>891.7</v>
      </c>
      <c r="Z892" s="27">
        <f t="shared" si="13"/>
        <v>891.7</v>
      </c>
    </row>
    <row r="893" spans="1:26">
      <c r="A893" t="s">
        <v>3155</v>
      </c>
      <c r="B893">
        <v>1291972110</v>
      </c>
      <c r="C893" t="s">
        <v>3455</v>
      </c>
      <c r="D893" t="s">
        <v>247</v>
      </c>
      <c r="E893" t="s">
        <v>54</v>
      </c>
      <c r="F893">
        <v>12219950</v>
      </c>
      <c r="G893" s="111">
        <v>44995</v>
      </c>
      <c r="H893" t="s">
        <v>3468</v>
      </c>
      <c r="I893" t="s">
        <v>255</v>
      </c>
      <c r="J893" t="s">
        <v>249</v>
      </c>
      <c r="K893" t="s">
        <v>250</v>
      </c>
      <c r="L893" t="s">
        <v>251</v>
      </c>
      <c r="M893" t="s">
        <v>3154</v>
      </c>
      <c r="N893" t="s">
        <v>3154</v>
      </c>
      <c r="O893" s="111">
        <v>44995</v>
      </c>
      <c r="P893" t="s">
        <v>252</v>
      </c>
      <c r="Q893" t="s">
        <v>253</v>
      </c>
      <c r="R893" s="111">
        <v>44999</v>
      </c>
      <c r="S893" t="s">
        <v>254</v>
      </c>
      <c r="T893" t="s">
        <v>254</v>
      </c>
      <c r="U893" t="s">
        <v>254</v>
      </c>
      <c r="V893" t="s">
        <v>254</v>
      </c>
      <c r="W893">
        <v>0</v>
      </c>
      <c r="X893">
        <v>0</v>
      </c>
      <c r="Y893">
        <v>1384.2</v>
      </c>
      <c r="Z893" s="27">
        <f t="shared" si="13"/>
        <v>1384.2</v>
      </c>
    </row>
    <row r="894" spans="1:26">
      <c r="A894" t="s">
        <v>3155</v>
      </c>
      <c r="B894">
        <v>6589394164</v>
      </c>
      <c r="C894" t="s">
        <v>2314</v>
      </c>
      <c r="D894" t="s">
        <v>247</v>
      </c>
      <c r="E894" t="s">
        <v>54</v>
      </c>
      <c r="F894">
        <v>12225072</v>
      </c>
      <c r="G894" s="111">
        <v>45002</v>
      </c>
      <c r="H894" t="s">
        <v>3469</v>
      </c>
      <c r="I894" t="s">
        <v>255</v>
      </c>
      <c r="J894" t="s">
        <v>249</v>
      </c>
      <c r="K894" t="s">
        <v>250</v>
      </c>
      <c r="L894" t="s">
        <v>251</v>
      </c>
      <c r="M894" t="s">
        <v>3154</v>
      </c>
      <c r="N894" t="s">
        <v>3154</v>
      </c>
      <c r="O894" s="111">
        <v>45002</v>
      </c>
      <c r="P894" t="s">
        <v>252</v>
      </c>
      <c r="Q894" t="s">
        <v>253</v>
      </c>
      <c r="R894" s="111">
        <v>45006</v>
      </c>
      <c r="S894" t="s">
        <v>254</v>
      </c>
      <c r="T894" t="s">
        <v>254</v>
      </c>
      <c r="U894" t="s">
        <v>254</v>
      </c>
      <c r="V894" t="s">
        <v>254</v>
      </c>
      <c r="W894">
        <v>0</v>
      </c>
      <c r="X894">
        <v>0</v>
      </c>
      <c r="Y894">
        <v>670</v>
      </c>
      <c r="Z894" s="27">
        <f t="shared" si="13"/>
        <v>670</v>
      </c>
    </row>
    <row r="895" spans="1:26">
      <c r="A895" t="s">
        <v>3155</v>
      </c>
      <c r="B895">
        <v>6589394164</v>
      </c>
      <c r="C895" t="s">
        <v>2314</v>
      </c>
      <c r="D895" t="s">
        <v>247</v>
      </c>
      <c r="E895" t="s">
        <v>54</v>
      </c>
      <c r="F895">
        <v>12225515</v>
      </c>
      <c r="G895" s="111">
        <v>44998</v>
      </c>
      <c r="H895" t="s">
        <v>3470</v>
      </c>
      <c r="I895" t="s">
        <v>255</v>
      </c>
      <c r="J895" t="s">
        <v>249</v>
      </c>
      <c r="K895" t="s">
        <v>250</v>
      </c>
      <c r="L895" t="s">
        <v>251</v>
      </c>
      <c r="M895" t="s">
        <v>3154</v>
      </c>
      <c r="N895" t="s">
        <v>3154</v>
      </c>
      <c r="O895" s="111">
        <v>44998</v>
      </c>
      <c r="P895" t="s">
        <v>252</v>
      </c>
      <c r="Q895" t="s">
        <v>253</v>
      </c>
      <c r="R895" s="111">
        <v>45002</v>
      </c>
      <c r="S895" t="s">
        <v>254</v>
      </c>
      <c r="T895" t="s">
        <v>254</v>
      </c>
      <c r="U895" t="s">
        <v>254</v>
      </c>
      <c r="V895" t="s">
        <v>254</v>
      </c>
      <c r="W895">
        <v>0</v>
      </c>
      <c r="X895">
        <v>0</v>
      </c>
      <c r="Y895">
        <v>27</v>
      </c>
      <c r="Z895" s="27">
        <f t="shared" si="13"/>
        <v>27</v>
      </c>
    </row>
    <row r="896" spans="1:26">
      <c r="A896" t="s">
        <v>3155</v>
      </c>
      <c r="B896">
        <v>11664232630</v>
      </c>
      <c r="C896" t="s">
        <v>2288</v>
      </c>
      <c r="D896" t="s">
        <v>247</v>
      </c>
      <c r="E896" t="s">
        <v>54</v>
      </c>
      <c r="F896">
        <v>12230232</v>
      </c>
      <c r="G896" s="111">
        <v>44999</v>
      </c>
      <c r="H896" t="s">
        <v>3471</v>
      </c>
      <c r="I896" t="s">
        <v>255</v>
      </c>
      <c r="J896" t="s">
        <v>249</v>
      </c>
      <c r="K896" t="s">
        <v>268</v>
      </c>
      <c r="L896" t="s">
        <v>251</v>
      </c>
      <c r="M896" t="s">
        <v>3154</v>
      </c>
      <c r="N896" t="s">
        <v>3154</v>
      </c>
      <c r="O896" s="111">
        <v>44999</v>
      </c>
      <c r="P896" t="s">
        <v>252</v>
      </c>
      <c r="Q896" t="s">
        <v>253</v>
      </c>
      <c r="R896" s="111">
        <v>45000</v>
      </c>
      <c r="S896" t="s">
        <v>254</v>
      </c>
      <c r="T896" t="s">
        <v>254</v>
      </c>
      <c r="U896" t="s">
        <v>254</v>
      </c>
      <c r="V896" t="s">
        <v>254</v>
      </c>
      <c r="W896">
        <v>0</v>
      </c>
      <c r="X896">
        <v>0</v>
      </c>
      <c r="Y896">
        <v>14997.11</v>
      </c>
      <c r="Z896" s="27">
        <f t="shared" si="13"/>
        <v>14997.11</v>
      </c>
    </row>
    <row r="897" spans="1:26">
      <c r="A897" t="s">
        <v>3155</v>
      </c>
      <c r="B897">
        <v>1291972110</v>
      </c>
      <c r="C897" t="s">
        <v>3455</v>
      </c>
      <c r="D897" t="s">
        <v>247</v>
      </c>
      <c r="E897" t="s">
        <v>54</v>
      </c>
      <c r="F897">
        <v>12274619</v>
      </c>
      <c r="G897" s="111">
        <v>45008</v>
      </c>
      <c r="H897" t="s">
        <v>3472</v>
      </c>
      <c r="I897" t="s">
        <v>271</v>
      </c>
      <c r="J897" t="s">
        <v>249</v>
      </c>
      <c r="K897" t="s">
        <v>268</v>
      </c>
      <c r="L897" t="s">
        <v>251</v>
      </c>
      <c r="M897" t="s">
        <v>3154</v>
      </c>
      <c r="N897" t="s">
        <v>3154</v>
      </c>
      <c r="O897" s="111">
        <v>45008</v>
      </c>
      <c r="P897" t="s">
        <v>252</v>
      </c>
      <c r="Q897" t="s">
        <v>253</v>
      </c>
      <c r="R897" s="111">
        <v>45014</v>
      </c>
      <c r="S897" t="s">
        <v>254</v>
      </c>
      <c r="T897" t="s">
        <v>254</v>
      </c>
      <c r="U897" t="s">
        <v>254</v>
      </c>
      <c r="V897" t="s">
        <v>254</v>
      </c>
      <c r="W897">
        <v>0</v>
      </c>
      <c r="X897">
        <v>0</v>
      </c>
      <c r="Y897">
        <v>1</v>
      </c>
      <c r="Z897" s="27">
        <f t="shared" si="13"/>
        <v>1</v>
      </c>
    </row>
    <row r="898" spans="1:26">
      <c r="A898" t="s">
        <v>3155</v>
      </c>
      <c r="B898">
        <v>6589394164</v>
      </c>
      <c r="C898" t="s">
        <v>2314</v>
      </c>
      <c r="D898" t="s">
        <v>247</v>
      </c>
      <c r="E898" t="s">
        <v>54</v>
      </c>
      <c r="F898">
        <v>12275865</v>
      </c>
      <c r="G898" s="111">
        <v>45009</v>
      </c>
      <c r="H898" t="s">
        <v>3473</v>
      </c>
      <c r="I898" t="s">
        <v>260</v>
      </c>
      <c r="J898" t="s">
        <v>3154</v>
      </c>
      <c r="K898" t="s">
        <v>3154</v>
      </c>
      <c r="L898" t="s">
        <v>251</v>
      </c>
      <c r="M898" t="s">
        <v>3154</v>
      </c>
      <c r="N898" t="s">
        <v>3154</v>
      </c>
      <c r="O898" s="111">
        <v>45009</v>
      </c>
      <c r="P898" t="s">
        <v>252</v>
      </c>
      <c r="Q898" t="s">
        <v>263</v>
      </c>
      <c r="R898" s="111"/>
      <c r="S898" t="s">
        <v>254</v>
      </c>
      <c r="T898" t="s">
        <v>254</v>
      </c>
      <c r="U898" t="s">
        <v>254</v>
      </c>
      <c r="V898" t="s">
        <v>254</v>
      </c>
      <c r="W898">
        <v>0</v>
      </c>
      <c r="X898">
        <v>0</v>
      </c>
      <c r="Y898">
        <v>0</v>
      </c>
      <c r="Z898" s="27">
        <f t="shared" si="13"/>
        <v>0</v>
      </c>
    </row>
    <row r="899" spans="1:26">
      <c r="A899" t="s">
        <v>3155</v>
      </c>
      <c r="B899">
        <v>13063629464</v>
      </c>
      <c r="C899" t="s">
        <v>2340</v>
      </c>
      <c r="D899" t="s">
        <v>3474</v>
      </c>
      <c r="E899" t="s">
        <v>1528</v>
      </c>
      <c r="F899">
        <v>12229043</v>
      </c>
      <c r="G899" s="111">
        <v>44999</v>
      </c>
      <c r="H899" t="s">
        <v>3475</v>
      </c>
      <c r="I899" t="s">
        <v>255</v>
      </c>
      <c r="J899" t="s">
        <v>249</v>
      </c>
      <c r="K899" t="s">
        <v>250</v>
      </c>
      <c r="L899" t="s">
        <v>251</v>
      </c>
      <c r="M899" t="s">
        <v>3154</v>
      </c>
      <c r="N899" t="s">
        <v>3154</v>
      </c>
      <c r="O899" s="111">
        <v>44999</v>
      </c>
      <c r="P899" t="s">
        <v>252</v>
      </c>
      <c r="Q899" t="s">
        <v>253</v>
      </c>
      <c r="R899" s="111">
        <v>45002</v>
      </c>
      <c r="S899" t="s">
        <v>254</v>
      </c>
      <c r="T899" t="s">
        <v>254</v>
      </c>
      <c r="U899" t="s">
        <v>254</v>
      </c>
      <c r="V899" t="s">
        <v>254</v>
      </c>
      <c r="W899">
        <v>0</v>
      </c>
      <c r="X899">
        <v>0</v>
      </c>
      <c r="Y899">
        <v>9</v>
      </c>
      <c r="Z899" s="27">
        <f t="shared" ref="Z899:Z962" si="14">SUM(W899:Y899)</f>
        <v>9</v>
      </c>
    </row>
    <row r="900" spans="1:26">
      <c r="A900" t="s">
        <v>3155</v>
      </c>
      <c r="B900">
        <v>3687478165</v>
      </c>
      <c r="C900" t="s">
        <v>2356</v>
      </c>
      <c r="D900" t="s">
        <v>3474</v>
      </c>
      <c r="E900" t="s">
        <v>1528</v>
      </c>
      <c r="F900">
        <v>12235686</v>
      </c>
      <c r="G900" s="111">
        <v>45000</v>
      </c>
      <c r="H900" t="s">
        <v>3476</v>
      </c>
      <c r="I900" t="s">
        <v>255</v>
      </c>
      <c r="J900" t="s">
        <v>249</v>
      </c>
      <c r="K900" t="s">
        <v>250</v>
      </c>
      <c r="L900" t="s">
        <v>251</v>
      </c>
      <c r="M900" t="s">
        <v>3154</v>
      </c>
      <c r="N900" t="s">
        <v>3154</v>
      </c>
      <c r="O900" s="111">
        <v>45002</v>
      </c>
      <c r="P900" t="s">
        <v>252</v>
      </c>
      <c r="Q900" t="s">
        <v>257</v>
      </c>
      <c r="R900" s="111">
        <v>45006</v>
      </c>
      <c r="S900" t="s">
        <v>254</v>
      </c>
      <c r="T900" t="s">
        <v>254</v>
      </c>
      <c r="U900" t="s">
        <v>254</v>
      </c>
      <c r="V900" t="s">
        <v>254</v>
      </c>
      <c r="W900">
        <v>0</v>
      </c>
      <c r="X900">
        <v>0</v>
      </c>
      <c r="Y900">
        <v>0</v>
      </c>
      <c r="Z900" s="27">
        <f t="shared" si="14"/>
        <v>0</v>
      </c>
    </row>
    <row r="901" spans="1:26">
      <c r="A901" t="s">
        <v>3155</v>
      </c>
      <c r="B901">
        <v>10768146461</v>
      </c>
      <c r="C901" t="s">
        <v>2322</v>
      </c>
      <c r="D901" t="s">
        <v>3474</v>
      </c>
      <c r="E901" t="s">
        <v>1528</v>
      </c>
      <c r="F901">
        <v>12235808</v>
      </c>
      <c r="G901" s="111">
        <v>45000</v>
      </c>
      <c r="H901" t="s">
        <v>3477</v>
      </c>
      <c r="I901" t="s">
        <v>260</v>
      </c>
      <c r="J901" t="s">
        <v>3154</v>
      </c>
      <c r="K901" t="s">
        <v>3154</v>
      </c>
      <c r="L901" t="s">
        <v>251</v>
      </c>
      <c r="M901" t="s">
        <v>3154</v>
      </c>
      <c r="N901" t="s">
        <v>3154</v>
      </c>
      <c r="O901" s="111">
        <v>45000</v>
      </c>
      <c r="P901" t="s">
        <v>252</v>
      </c>
      <c r="Q901" t="s">
        <v>263</v>
      </c>
      <c r="R901" s="111">
        <v>45002</v>
      </c>
      <c r="S901" t="s">
        <v>254</v>
      </c>
      <c r="T901" t="s">
        <v>254</v>
      </c>
      <c r="U901" t="s">
        <v>254</v>
      </c>
      <c r="V901" t="s">
        <v>254</v>
      </c>
      <c r="W901">
        <v>0</v>
      </c>
      <c r="X901">
        <v>0</v>
      </c>
      <c r="Y901">
        <v>0</v>
      </c>
      <c r="Z901" s="27">
        <f t="shared" si="14"/>
        <v>0</v>
      </c>
    </row>
    <row r="902" spans="1:26">
      <c r="A902" t="s">
        <v>3155</v>
      </c>
      <c r="B902">
        <v>8507778445</v>
      </c>
      <c r="C902" t="s">
        <v>2212</v>
      </c>
      <c r="D902" t="s">
        <v>3474</v>
      </c>
      <c r="E902" t="s">
        <v>1528</v>
      </c>
      <c r="F902">
        <v>12235810</v>
      </c>
      <c r="G902" s="111">
        <v>45008</v>
      </c>
      <c r="H902" t="s">
        <v>3478</v>
      </c>
      <c r="I902" t="s">
        <v>271</v>
      </c>
      <c r="J902" t="s">
        <v>249</v>
      </c>
      <c r="K902" t="s">
        <v>250</v>
      </c>
      <c r="L902" t="s">
        <v>251</v>
      </c>
      <c r="M902" t="s">
        <v>3154</v>
      </c>
      <c r="N902" t="s">
        <v>3154</v>
      </c>
      <c r="O902" s="111">
        <v>45008</v>
      </c>
      <c r="P902" t="s">
        <v>252</v>
      </c>
      <c r="Q902" t="s">
        <v>253</v>
      </c>
      <c r="R902" s="111">
        <v>45013</v>
      </c>
      <c r="S902" t="s">
        <v>254</v>
      </c>
      <c r="T902" t="s">
        <v>254</v>
      </c>
      <c r="U902" t="s">
        <v>254</v>
      </c>
      <c r="V902" t="s">
        <v>254</v>
      </c>
      <c r="W902">
        <v>0</v>
      </c>
      <c r="X902">
        <v>0</v>
      </c>
      <c r="Y902">
        <v>1569.15</v>
      </c>
      <c r="Z902" s="27">
        <f t="shared" si="14"/>
        <v>1569.15</v>
      </c>
    </row>
    <row r="903" spans="1:26">
      <c r="A903" t="s">
        <v>3155</v>
      </c>
      <c r="B903">
        <v>8507778445</v>
      </c>
      <c r="C903" t="s">
        <v>2212</v>
      </c>
      <c r="D903" t="s">
        <v>3474</v>
      </c>
      <c r="E903" t="s">
        <v>1528</v>
      </c>
      <c r="F903">
        <v>12236067</v>
      </c>
      <c r="G903" s="111">
        <v>45000</v>
      </c>
      <c r="H903" t="s">
        <v>3479</v>
      </c>
      <c r="I903" t="s">
        <v>255</v>
      </c>
      <c r="J903" t="s">
        <v>249</v>
      </c>
      <c r="K903" t="s">
        <v>250</v>
      </c>
      <c r="L903" t="s">
        <v>251</v>
      </c>
      <c r="M903" t="s">
        <v>3154</v>
      </c>
      <c r="N903" t="s">
        <v>3154</v>
      </c>
      <c r="O903" s="111">
        <v>45000</v>
      </c>
      <c r="P903" t="s">
        <v>252</v>
      </c>
      <c r="Q903" t="s">
        <v>253</v>
      </c>
      <c r="R903" s="111">
        <v>45002</v>
      </c>
      <c r="S903" t="s">
        <v>254</v>
      </c>
      <c r="T903" t="s">
        <v>254</v>
      </c>
      <c r="U903" t="s">
        <v>254</v>
      </c>
      <c r="V903" t="s">
        <v>254</v>
      </c>
      <c r="W903">
        <v>0</v>
      </c>
      <c r="X903">
        <v>0</v>
      </c>
      <c r="Y903">
        <v>193.5</v>
      </c>
      <c r="Z903" s="27">
        <f t="shared" si="14"/>
        <v>193.5</v>
      </c>
    </row>
    <row r="904" spans="1:26">
      <c r="A904" t="s">
        <v>3155</v>
      </c>
      <c r="B904">
        <v>9900269497</v>
      </c>
      <c r="C904" t="s">
        <v>2325</v>
      </c>
      <c r="D904" t="s">
        <v>3474</v>
      </c>
      <c r="E904" t="s">
        <v>1528</v>
      </c>
      <c r="F904">
        <v>12236148</v>
      </c>
      <c r="G904" s="111">
        <v>45000</v>
      </c>
      <c r="H904" t="s">
        <v>3480</v>
      </c>
      <c r="I904" t="s">
        <v>255</v>
      </c>
      <c r="J904" t="s">
        <v>249</v>
      </c>
      <c r="K904" t="s">
        <v>250</v>
      </c>
      <c r="L904" t="s">
        <v>251</v>
      </c>
      <c r="M904" t="s">
        <v>3154</v>
      </c>
      <c r="N904" t="s">
        <v>3154</v>
      </c>
      <c r="O904" s="111">
        <v>45000</v>
      </c>
      <c r="P904" t="s">
        <v>252</v>
      </c>
      <c r="Q904" t="s">
        <v>257</v>
      </c>
      <c r="R904">
        <v>45002</v>
      </c>
      <c r="S904" t="s">
        <v>254</v>
      </c>
      <c r="T904" t="s">
        <v>254</v>
      </c>
      <c r="U904" t="s">
        <v>254</v>
      </c>
      <c r="V904" t="s">
        <v>254</v>
      </c>
      <c r="W904">
        <v>0</v>
      </c>
      <c r="X904">
        <v>0</v>
      </c>
      <c r="Y904">
        <v>0</v>
      </c>
      <c r="Z904" s="27">
        <f t="shared" si="14"/>
        <v>0</v>
      </c>
    </row>
    <row r="905" spans="1:26">
      <c r="A905" t="s">
        <v>3155</v>
      </c>
      <c r="B905">
        <v>3687478165</v>
      </c>
      <c r="C905" t="s">
        <v>2356</v>
      </c>
      <c r="D905" t="s">
        <v>3474</v>
      </c>
      <c r="E905" t="s">
        <v>1528</v>
      </c>
      <c r="F905">
        <v>12236549</v>
      </c>
      <c r="G905" s="111">
        <v>45000</v>
      </c>
      <c r="H905" t="s">
        <v>3481</v>
      </c>
      <c r="I905" t="s">
        <v>256</v>
      </c>
      <c r="J905" t="s">
        <v>249</v>
      </c>
      <c r="K905" t="s">
        <v>250</v>
      </c>
      <c r="L905" t="s">
        <v>251</v>
      </c>
      <c r="M905" t="s">
        <v>3154</v>
      </c>
      <c r="N905" t="s">
        <v>3154</v>
      </c>
      <c r="O905" s="111">
        <v>45000</v>
      </c>
      <c r="P905" t="s">
        <v>252</v>
      </c>
      <c r="Q905" t="s">
        <v>253</v>
      </c>
      <c r="R905">
        <v>45002</v>
      </c>
      <c r="S905" t="s">
        <v>254</v>
      </c>
      <c r="T905" t="s">
        <v>254</v>
      </c>
      <c r="U905" t="s">
        <v>254</v>
      </c>
      <c r="V905" t="s">
        <v>254</v>
      </c>
      <c r="W905">
        <v>0</v>
      </c>
      <c r="X905">
        <v>0</v>
      </c>
      <c r="Y905">
        <v>10</v>
      </c>
      <c r="Z905" s="27">
        <f t="shared" si="14"/>
        <v>10</v>
      </c>
    </row>
    <row r="906" spans="1:26">
      <c r="A906" t="s">
        <v>3155</v>
      </c>
      <c r="B906">
        <v>10768146461</v>
      </c>
      <c r="C906" t="s">
        <v>2322</v>
      </c>
      <c r="D906" t="s">
        <v>3474</v>
      </c>
      <c r="E906" t="s">
        <v>1528</v>
      </c>
      <c r="F906">
        <v>12246769</v>
      </c>
      <c r="G906" s="111">
        <v>45002</v>
      </c>
      <c r="H906" t="s">
        <v>3482</v>
      </c>
      <c r="I906" t="s">
        <v>255</v>
      </c>
      <c r="J906" t="s">
        <v>249</v>
      </c>
      <c r="K906" t="s">
        <v>250</v>
      </c>
      <c r="L906" t="s">
        <v>251</v>
      </c>
      <c r="M906" t="s">
        <v>3154</v>
      </c>
      <c r="N906" t="s">
        <v>3154</v>
      </c>
      <c r="O906" s="111">
        <v>45002</v>
      </c>
      <c r="P906" t="s">
        <v>252</v>
      </c>
      <c r="Q906" t="s">
        <v>253</v>
      </c>
      <c r="R906">
        <v>45006</v>
      </c>
      <c r="S906" t="s">
        <v>254</v>
      </c>
      <c r="T906" t="s">
        <v>254</v>
      </c>
      <c r="U906" t="s">
        <v>254</v>
      </c>
      <c r="V906" t="s">
        <v>254</v>
      </c>
      <c r="W906">
        <v>0</v>
      </c>
      <c r="X906">
        <v>0</v>
      </c>
      <c r="Y906">
        <v>53</v>
      </c>
      <c r="Z906" s="27">
        <f t="shared" si="14"/>
        <v>53</v>
      </c>
    </row>
    <row r="907" spans="1:26">
      <c r="A907" t="s">
        <v>3155</v>
      </c>
      <c r="B907">
        <v>10768146461</v>
      </c>
      <c r="C907" t="s">
        <v>2322</v>
      </c>
      <c r="D907" t="s">
        <v>3474</v>
      </c>
      <c r="E907" t="s">
        <v>1528</v>
      </c>
      <c r="F907">
        <v>12246985</v>
      </c>
      <c r="G907" s="111">
        <v>45002</v>
      </c>
      <c r="H907" t="s">
        <v>3483</v>
      </c>
      <c r="I907" t="s">
        <v>255</v>
      </c>
      <c r="J907" t="s">
        <v>249</v>
      </c>
      <c r="K907" t="s">
        <v>250</v>
      </c>
      <c r="L907" t="s">
        <v>251</v>
      </c>
      <c r="M907" t="s">
        <v>3154</v>
      </c>
      <c r="N907" t="s">
        <v>3154</v>
      </c>
      <c r="O907" s="111">
        <v>45002</v>
      </c>
      <c r="P907" t="s">
        <v>252</v>
      </c>
      <c r="Q907" t="s">
        <v>253</v>
      </c>
      <c r="R907" s="111">
        <v>45006</v>
      </c>
      <c r="S907" t="s">
        <v>254</v>
      </c>
      <c r="T907" t="s">
        <v>254</v>
      </c>
      <c r="U907" t="s">
        <v>254</v>
      </c>
      <c r="V907" t="s">
        <v>254</v>
      </c>
      <c r="W907">
        <v>0</v>
      </c>
      <c r="X907">
        <v>0</v>
      </c>
      <c r="Y907">
        <v>4664</v>
      </c>
      <c r="Z907" s="27">
        <f t="shared" si="14"/>
        <v>4664</v>
      </c>
    </row>
    <row r="908" spans="1:26">
      <c r="A908" t="s">
        <v>3155</v>
      </c>
      <c r="B908">
        <v>3687478165</v>
      </c>
      <c r="C908" t="s">
        <v>2356</v>
      </c>
      <c r="D908" t="s">
        <v>3474</v>
      </c>
      <c r="E908" t="s">
        <v>1528</v>
      </c>
      <c r="F908">
        <v>12272522</v>
      </c>
      <c r="G908" s="111">
        <v>45008</v>
      </c>
      <c r="H908" t="s">
        <v>3484</v>
      </c>
      <c r="I908" t="s">
        <v>271</v>
      </c>
      <c r="J908" t="s">
        <v>249</v>
      </c>
      <c r="K908" t="s">
        <v>250</v>
      </c>
      <c r="L908" t="s">
        <v>251</v>
      </c>
      <c r="M908" t="s">
        <v>3154</v>
      </c>
      <c r="N908" t="s">
        <v>3154</v>
      </c>
      <c r="O908" s="111">
        <v>45008</v>
      </c>
      <c r="P908" t="s">
        <v>252</v>
      </c>
      <c r="Q908" t="s">
        <v>253</v>
      </c>
      <c r="R908">
        <v>45013</v>
      </c>
      <c r="S908" t="s">
        <v>254</v>
      </c>
      <c r="T908" t="s">
        <v>254</v>
      </c>
      <c r="U908" t="s">
        <v>254</v>
      </c>
      <c r="V908" t="s">
        <v>254</v>
      </c>
      <c r="W908">
        <v>0</v>
      </c>
      <c r="X908">
        <v>0</v>
      </c>
      <c r="Y908">
        <v>31</v>
      </c>
      <c r="Z908" s="27">
        <f t="shared" si="14"/>
        <v>31</v>
      </c>
    </row>
    <row r="909" spans="1:26">
      <c r="A909" t="s">
        <v>3155</v>
      </c>
      <c r="B909">
        <v>9900269497</v>
      </c>
      <c r="C909" t="s">
        <v>2325</v>
      </c>
      <c r="D909" t="s">
        <v>3474</v>
      </c>
      <c r="E909" t="s">
        <v>1528</v>
      </c>
      <c r="F909">
        <v>12280702</v>
      </c>
      <c r="G909" s="111">
        <v>45010</v>
      </c>
      <c r="H909" t="s">
        <v>3485</v>
      </c>
      <c r="I909" t="s">
        <v>271</v>
      </c>
      <c r="J909" t="s">
        <v>249</v>
      </c>
      <c r="K909" t="s">
        <v>250</v>
      </c>
      <c r="L909" t="s">
        <v>251</v>
      </c>
      <c r="M909" t="s">
        <v>3154</v>
      </c>
      <c r="N909" t="s">
        <v>3154</v>
      </c>
      <c r="O909" s="111">
        <v>45010</v>
      </c>
      <c r="P909" t="s">
        <v>252</v>
      </c>
      <c r="Q909" t="s">
        <v>257</v>
      </c>
      <c r="R909" s="111">
        <v>45013</v>
      </c>
      <c r="S909" t="s">
        <v>254</v>
      </c>
      <c r="T909" t="s">
        <v>254</v>
      </c>
      <c r="U909" t="s">
        <v>254</v>
      </c>
      <c r="V909" t="s">
        <v>254</v>
      </c>
      <c r="W909">
        <v>0</v>
      </c>
      <c r="X909">
        <v>0</v>
      </c>
      <c r="Y909">
        <v>0</v>
      </c>
      <c r="Z909" s="27">
        <f t="shared" si="14"/>
        <v>0</v>
      </c>
    </row>
    <row r="910" spans="1:26">
      <c r="A910" t="s">
        <v>3155</v>
      </c>
      <c r="B910">
        <v>9900269497</v>
      </c>
      <c r="C910" t="s">
        <v>2325</v>
      </c>
      <c r="D910" t="s">
        <v>3474</v>
      </c>
      <c r="E910" t="s">
        <v>1528</v>
      </c>
      <c r="F910">
        <v>12280768</v>
      </c>
      <c r="G910" s="111">
        <v>45010</v>
      </c>
      <c r="H910" t="s">
        <v>3486</v>
      </c>
      <c r="I910" t="s">
        <v>271</v>
      </c>
      <c r="J910" t="s">
        <v>249</v>
      </c>
      <c r="K910" t="s">
        <v>250</v>
      </c>
      <c r="L910" t="s">
        <v>251</v>
      </c>
      <c r="M910" t="s">
        <v>3154</v>
      </c>
      <c r="N910" t="s">
        <v>3154</v>
      </c>
      <c r="O910" s="111">
        <v>45010</v>
      </c>
      <c r="P910" t="s">
        <v>252</v>
      </c>
      <c r="Q910" t="s">
        <v>253</v>
      </c>
      <c r="R910" s="111">
        <v>45013</v>
      </c>
      <c r="S910" t="s">
        <v>254</v>
      </c>
      <c r="T910" t="s">
        <v>254</v>
      </c>
      <c r="U910" t="s">
        <v>254</v>
      </c>
      <c r="V910" t="s">
        <v>254</v>
      </c>
      <c r="W910">
        <v>0</v>
      </c>
      <c r="X910">
        <v>0</v>
      </c>
      <c r="Y910">
        <v>1</v>
      </c>
      <c r="Z910" s="27">
        <f t="shared" si="14"/>
        <v>1</v>
      </c>
    </row>
    <row r="911" spans="1:26">
      <c r="A911" t="s">
        <v>3155</v>
      </c>
      <c r="B911">
        <v>9900269497</v>
      </c>
      <c r="C911" t="s">
        <v>2325</v>
      </c>
      <c r="D911" t="s">
        <v>3474</v>
      </c>
      <c r="E911" t="s">
        <v>1528</v>
      </c>
      <c r="F911">
        <v>12280790</v>
      </c>
      <c r="G911" s="111">
        <v>45010</v>
      </c>
      <c r="H911" t="s">
        <v>3487</v>
      </c>
      <c r="I911" t="s">
        <v>271</v>
      </c>
      <c r="J911" t="s">
        <v>249</v>
      </c>
      <c r="K911" t="s">
        <v>250</v>
      </c>
      <c r="L911" t="s">
        <v>251</v>
      </c>
      <c r="M911" t="s">
        <v>3154</v>
      </c>
      <c r="N911" t="s">
        <v>3154</v>
      </c>
      <c r="O911" s="111">
        <v>45010</v>
      </c>
      <c r="P911" t="s">
        <v>252</v>
      </c>
      <c r="Q911" t="s">
        <v>257</v>
      </c>
      <c r="R911" s="111">
        <v>45013</v>
      </c>
      <c r="S911" t="s">
        <v>254</v>
      </c>
      <c r="T911" t="s">
        <v>254</v>
      </c>
      <c r="U911" t="s">
        <v>254</v>
      </c>
      <c r="V911" t="s">
        <v>254</v>
      </c>
      <c r="W911">
        <v>0</v>
      </c>
      <c r="X911">
        <v>0</v>
      </c>
      <c r="Y911">
        <v>0</v>
      </c>
      <c r="Z911" s="27">
        <f t="shared" si="14"/>
        <v>0</v>
      </c>
    </row>
    <row r="912" spans="1:26">
      <c r="A912" t="s">
        <v>3155</v>
      </c>
      <c r="B912">
        <v>10768146461</v>
      </c>
      <c r="C912" t="s">
        <v>2322</v>
      </c>
      <c r="D912" t="s">
        <v>3474</v>
      </c>
      <c r="E912" t="s">
        <v>1528</v>
      </c>
      <c r="F912">
        <v>12288023</v>
      </c>
      <c r="G912" s="111">
        <v>45013</v>
      </c>
      <c r="H912" t="s">
        <v>3488</v>
      </c>
      <c r="I912" t="s">
        <v>271</v>
      </c>
      <c r="J912" t="s">
        <v>249</v>
      </c>
      <c r="K912" t="s">
        <v>250</v>
      </c>
      <c r="L912" t="s">
        <v>251</v>
      </c>
      <c r="M912" t="s">
        <v>3154</v>
      </c>
      <c r="N912" t="s">
        <v>3154</v>
      </c>
      <c r="O912" s="111">
        <v>45013</v>
      </c>
      <c r="P912" t="s">
        <v>252</v>
      </c>
      <c r="Q912" t="s">
        <v>257</v>
      </c>
      <c r="R912" s="111">
        <v>45016</v>
      </c>
      <c r="S912" t="s">
        <v>254</v>
      </c>
      <c r="T912" t="s">
        <v>254</v>
      </c>
      <c r="U912" t="s">
        <v>254</v>
      </c>
      <c r="V912" t="s">
        <v>254</v>
      </c>
      <c r="W912">
        <v>0</v>
      </c>
      <c r="X912">
        <v>0</v>
      </c>
      <c r="Y912">
        <v>0</v>
      </c>
      <c r="Z912" s="27">
        <f t="shared" si="14"/>
        <v>0</v>
      </c>
    </row>
    <row r="913" spans="1:26">
      <c r="A913" t="s">
        <v>3155</v>
      </c>
      <c r="B913">
        <v>10768146461</v>
      </c>
      <c r="C913" t="s">
        <v>2322</v>
      </c>
      <c r="D913" t="s">
        <v>3474</v>
      </c>
      <c r="E913" t="s">
        <v>1528</v>
      </c>
      <c r="F913">
        <v>12288620</v>
      </c>
      <c r="G913" s="111">
        <v>45013</v>
      </c>
      <c r="H913" t="s">
        <v>3489</v>
      </c>
      <c r="I913" t="s">
        <v>271</v>
      </c>
      <c r="J913" t="s">
        <v>249</v>
      </c>
      <c r="K913" t="s">
        <v>250</v>
      </c>
      <c r="L913" t="s">
        <v>251</v>
      </c>
      <c r="M913" t="s">
        <v>3154</v>
      </c>
      <c r="N913" t="s">
        <v>3154</v>
      </c>
      <c r="O913" s="111">
        <v>45013</v>
      </c>
      <c r="P913" t="s">
        <v>252</v>
      </c>
      <c r="Q913" t="s">
        <v>257</v>
      </c>
      <c r="R913" s="111">
        <v>45016</v>
      </c>
      <c r="S913" t="s">
        <v>254</v>
      </c>
      <c r="T913" t="s">
        <v>254</v>
      </c>
      <c r="U913" t="s">
        <v>254</v>
      </c>
      <c r="V913" t="s">
        <v>254</v>
      </c>
      <c r="W913">
        <v>0</v>
      </c>
      <c r="X913">
        <v>0</v>
      </c>
      <c r="Y913">
        <v>0</v>
      </c>
      <c r="Z913" s="27">
        <f t="shared" si="14"/>
        <v>0</v>
      </c>
    </row>
    <row r="914" spans="1:26">
      <c r="A914" t="s">
        <v>3155</v>
      </c>
      <c r="B914">
        <v>80047106115</v>
      </c>
      <c r="C914" t="s">
        <v>2362</v>
      </c>
      <c r="D914" t="s">
        <v>2171</v>
      </c>
      <c r="E914" t="s">
        <v>54</v>
      </c>
      <c r="F914">
        <v>271590</v>
      </c>
      <c r="G914" s="111">
        <v>45016</v>
      </c>
      <c r="H914" t="s">
        <v>3490</v>
      </c>
      <c r="I914" t="s">
        <v>248</v>
      </c>
      <c r="J914" t="s">
        <v>249</v>
      </c>
      <c r="K914" t="s">
        <v>832</v>
      </c>
      <c r="L914" t="s">
        <v>251</v>
      </c>
      <c r="M914" t="s">
        <v>3154</v>
      </c>
      <c r="N914" t="s">
        <v>3154</v>
      </c>
      <c r="O914" s="111">
        <v>45016</v>
      </c>
      <c r="P914" t="s">
        <v>252</v>
      </c>
      <c r="Q914" t="s">
        <v>1406</v>
      </c>
      <c r="R914" s="111"/>
      <c r="S914" t="s">
        <v>254</v>
      </c>
      <c r="T914" t="s">
        <v>254</v>
      </c>
      <c r="U914" t="s">
        <v>254</v>
      </c>
      <c r="V914" t="s">
        <v>254</v>
      </c>
      <c r="W914">
        <v>0</v>
      </c>
      <c r="X914">
        <v>0</v>
      </c>
      <c r="Y914">
        <v>0</v>
      </c>
      <c r="Z914" s="27">
        <f t="shared" si="14"/>
        <v>0</v>
      </c>
    </row>
    <row r="915" spans="1:26">
      <c r="A915" t="s">
        <v>3155</v>
      </c>
      <c r="B915">
        <v>3986213147</v>
      </c>
      <c r="C915" t="s">
        <v>2191</v>
      </c>
      <c r="D915" t="s">
        <v>2171</v>
      </c>
      <c r="E915" t="s">
        <v>54</v>
      </c>
      <c r="F915">
        <v>298488</v>
      </c>
      <c r="G915" s="111">
        <v>44986</v>
      </c>
      <c r="H915" t="s">
        <v>3491</v>
      </c>
      <c r="I915" t="s">
        <v>255</v>
      </c>
      <c r="J915" t="s">
        <v>249</v>
      </c>
      <c r="K915" t="s">
        <v>250</v>
      </c>
      <c r="L915" t="s">
        <v>251</v>
      </c>
      <c r="M915" t="s">
        <v>3154</v>
      </c>
      <c r="N915" t="s">
        <v>3154</v>
      </c>
      <c r="O915" s="111">
        <v>44986</v>
      </c>
      <c r="P915" t="s">
        <v>252</v>
      </c>
      <c r="Q915" t="s">
        <v>282</v>
      </c>
      <c r="R915" s="111">
        <v>44987</v>
      </c>
      <c r="S915" t="s">
        <v>254</v>
      </c>
      <c r="T915" t="s">
        <v>254</v>
      </c>
      <c r="U915" t="s">
        <v>254</v>
      </c>
      <c r="V915" t="s">
        <v>254</v>
      </c>
      <c r="W915">
        <v>0</v>
      </c>
      <c r="X915">
        <v>0</v>
      </c>
      <c r="Y915">
        <v>0</v>
      </c>
      <c r="Z915" s="27">
        <f t="shared" si="14"/>
        <v>0</v>
      </c>
    </row>
    <row r="916" spans="1:26">
      <c r="A916" t="s">
        <v>3155</v>
      </c>
      <c r="B916">
        <v>3542836184</v>
      </c>
      <c r="C916" t="s">
        <v>2199</v>
      </c>
      <c r="D916" t="s">
        <v>2171</v>
      </c>
      <c r="E916" t="s">
        <v>54</v>
      </c>
      <c r="F916">
        <v>516214</v>
      </c>
      <c r="G916" s="111">
        <v>44994</v>
      </c>
      <c r="H916" t="s">
        <v>3492</v>
      </c>
      <c r="I916" t="s">
        <v>255</v>
      </c>
      <c r="J916" t="s">
        <v>249</v>
      </c>
      <c r="K916" t="s">
        <v>832</v>
      </c>
      <c r="L916" t="s">
        <v>251</v>
      </c>
      <c r="M916" t="s">
        <v>3154</v>
      </c>
      <c r="N916" t="s">
        <v>3154</v>
      </c>
      <c r="O916" s="111">
        <v>44995</v>
      </c>
      <c r="P916" t="s">
        <v>252</v>
      </c>
      <c r="Q916" t="s">
        <v>253</v>
      </c>
      <c r="R916" s="111">
        <v>44998</v>
      </c>
      <c r="S916" t="s">
        <v>254</v>
      </c>
      <c r="T916" t="s">
        <v>254</v>
      </c>
      <c r="U916" t="s">
        <v>254</v>
      </c>
      <c r="V916" t="s">
        <v>254</v>
      </c>
      <c r="W916">
        <v>0</v>
      </c>
      <c r="X916">
        <v>0</v>
      </c>
      <c r="Y916">
        <v>12195.42</v>
      </c>
      <c r="Z916" s="27">
        <f t="shared" si="14"/>
        <v>12195.42</v>
      </c>
    </row>
    <row r="917" spans="1:26">
      <c r="A917" t="s">
        <v>3155</v>
      </c>
      <c r="B917">
        <v>8773219142</v>
      </c>
      <c r="C917" t="s">
        <v>3493</v>
      </c>
      <c r="D917" t="s">
        <v>2171</v>
      </c>
      <c r="E917" t="s">
        <v>54</v>
      </c>
      <c r="F917">
        <v>788188</v>
      </c>
      <c r="G917" s="111">
        <v>45010</v>
      </c>
      <c r="H917" t="s">
        <v>3494</v>
      </c>
      <c r="I917" t="s">
        <v>271</v>
      </c>
      <c r="J917" t="s">
        <v>249</v>
      </c>
      <c r="K917" t="s">
        <v>805</v>
      </c>
      <c r="L917" t="s">
        <v>251</v>
      </c>
      <c r="M917" t="s">
        <v>3154</v>
      </c>
      <c r="N917" t="s">
        <v>3154</v>
      </c>
      <c r="O917" s="111">
        <v>45010</v>
      </c>
      <c r="P917" t="s">
        <v>252</v>
      </c>
      <c r="Q917" t="s">
        <v>257</v>
      </c>
      <c r="R917" s="111">
        <v>45013</v>
      </c>
      <c r="S917" t="s">
        <v>254</v>
      </c>
      <c r="T917" t="s">
        <v>254</v>
      </c>
      <c r="U917" t="s">
        <v>254</v>
      </c>
      <c r="V917" t="s">
        <v>254</v>
      </c>
      <c r="W917">
        <v>0</v>
      </c>
      <c r="X917">
        <v>0</v>
      </c>
      <c r="Y917">
        <v>0</v>
      </c>
      <c r="Z917" s="27">
        <f t="shared" si="14"/>
        <v>0</v>
      </c>
    </row>
    <row r="918" spans="1:26" hidden="1">
      <c r="A918" t="s">
        <v>3155</v>
      </c>
      <c r="B918" t="s">
        <v>3495</v>
      </c>
      <c r="C918" t="s">
        <v>2174</v>
      </c>
      <c r="D918" t="s">
        <v>2171</v>
      </c>
      <c r="E918" t="s">
        <v>54</v>
      </c>
      <c r="F918">
        <v>7967661</v>
      </c>
      <c r="G918" s="111">
        <v>44958</v>
      </c>
      <c r="H918" t="s">
        <v>2754</v>
      </c>
      <c r="I918" t="s">
        <v>255</v>
      </c>
      <c r="J918" t="s">
        <v>249</v>
      </c>
      <c r="K918" t="s">
        <v>250</v>
      </c>
      <c r="L918" t="s">
        <v>251</v>
      </c>
      <c r="M918" t="s">
        <v>3154</v>
      </c>
      <c r="N918" t="s">
        <v>3154</v>
      </c>
      <c r="O918" s="111">
        <v>44958</v>
      </c>
      <c r="P918" t="s">
        <v>252</v>
      </c>
      <c r="Q918" t="s">
        <v>253</v>
      </c>
      <c r="R918" s="111">
        <v>44959</v>
      </c>
      <c r="S918" t="s">
        <v>254</v>
      </c>
      <c r="T918" t="s">
        <v>254</v>
      </c>
      <c r="U918" t="s">
        <v>254</v>
      </c>
      <c r="V918" t="s">
        <v>254</v>
      </c>
      <c r="W918">
        <v>0</v>
      </c>
      <c r="X918">
        <v>9676.1</v>
      </c>
      <c r="Y918">
        <v>7237.23</v>
      </c>
      <c r="Z918" s="27">
        <f t="shared" si="14"/>
        <v>16913.330000000002</v>
      </c>
    </row>
    <row r="919" spans="1:26" hidden="1">
      <c r="A919" t="s">
        <v>3155</v>
      </c>
      <c r="B919">
        <v>4338382139</v>
      </c>
      <c r="C919" t="s">
        <v>2237</v>
      </c>
      <c r="D919" t="s">
        <v>2171</v>
      </c>
      <c r="E919" t="s">
        <v>54</v>
      </c>
      <c r="F919">
        <v>10067635</v>
      </c>
      <c r="G919" s="111">
        <v>44963</v>
      </c>
      <c r="H919" t="s">
        <v>2755</v>
      </c>
      <c r="I919" t="s">
        <v>248</v>
      </c>
      <c r="J919" t="s">
        <v>249</v>
      </c>
      <c r="K919" t="s">
        <v>250</v>
      </c>
      <c r="L919" t="s">
        <v>251</v>
      </c>
      <c r="M919" t="s">
        <v>3154</v>
      </c>
      <c r="N919" t="s">
        <v>3154</v>
      </c>
      <c r="O919" s="111">
        <v>44963</v>
      </c>
      <c r="P919" t="s">
        <v>252</v>
      </c>
      <c r="Q919" t="s">
        <v>257</v>
      </c>
      <c r="R919" s="111">
        <v>44967</v>
      </c>
      <c r="S919" t="s">
        <v>254</v>
      </c>
      <c r="T919" t="s">
        <v>254</v>
      </c>
      <c r="U919" t="s">
        <v>254</v>
      </c>
      <c r="V919" t="s">
        <v>254</v>
      </c>
      <c r="W919">
        <v>0</v>
      </c>
      <c r="X919">
        <v>0</v>
      </c>
      <c r="Y919">
        <v>0</v>
      </c>
      <c r="Z919" s="27">
        <f t="shared" si="14"/>
        <v>0</v>
      </c>
    </row>
    <row r="920" spans="1:26" hidden="1">
      <c r="A920" t="s">
        <v>3155</v>
      </c>
      <c r="B920">
        <v>5220244167</v>
      </c>
      <c r="C920" t="s">
        <v>2174</v>
      </c>
      <c r="D920" t="s">
        <v>2171</v>
      </c>
      <c r="E920" t="s">
        <v>54</v>
      </c>
      <c r="F920">
        <v>12084778</v>
      </c>
      <c r="G920" s="111">
        <v>44959</v>
      </c>
      <c r="H920" t="s">
        <v>2756</v>
      </c>
      <c r="I920" t="s">
        <v>255</v>
      </c>
      <c r="J920" t="s">
        <v>249</v>
      </c>
      <c r="K920" t="s">
        <v>250</v>
      </c>
      <c r="L920" t="s">
        <v>251</v>
      </c>
      <c r="M920" t="s">
        <v>3154</v>
      </c>
      <c r="N920" t="s">
        <v>3154</v>
      </c>
      <c r="O920" s="111">
        <v>44959</v>
      </c>
      <c r="P920" t="s">
        <v>252</v>
      </c>
      <c r="Q920" t="s">
        <v>253</v>
      </c>
      <c r="R920" s="111">
        <v>44960</v>
      </c>
      <c r="S920" t="s">
        <v>254</v>
      </c>
      <c r="T920" t="s">
        <v>254</v>
      </c>
      <c r="U920" t="s">
        <v>254</v>
      </c>
      <c r="V920" t="s">
        <v>254</v>
      </c>
      <c r="W920">
        <v>0</v>
      </c>
      <c r="X920">
        <v>10505.19</v>
      </c>
      <c r="Y920">
        <v>15884.78</v>
      </c>
      <c r="Z920" s="27">
        <f t="shared" si="14"/>
        <v>26389.97</v>
      </c>
    </row>
    <row r="921" spans="1:26" hidden="1">
      <c r="A921" t="s">
        <v>3155</v>
      </c>
      <c r="B921">
        <v>5220244167</v>
      </c>
      <c r="C921" t="s">
        <v>2174</v>
      </c>
      <c r="D921" t="s">
        <v>2171</v>
      </c>
      <c r="E921" t="s">
        <v>54</v>
      </c>
      <c r="F921">
        <v>12086527</v>
      </c>
      <c r="G921" s="111">
        <v>44972</v>
      </c>
      <c r="H921" t="s">
        <v>2757</v>
      </c>
      <c r="I921" t="s">
        <v>255</v>
      </c>
      <c r="J921" t="s">
        <v>249</v>
      </c>
      <c r="K921" t="s">
        <v>250</v>
      </c>
      <c r="L921" t="s">
        <v>251</v>
      </c>
      <c r="M921" t="s">
        <v>3154</v>
      </c>
      <c r="N921" t="s">
        <v>3154</v>
      </c>
      <c r="O921" s="111">
        <v>44972</v>
      </c>
      <c r="P921" t="s">
        <v>252</v>
      </c>
      <c r="Q921" t="s">
        <v>253</v>
      </c>
      <c r="R921" s="111">
        <v>44973</v>
      </c>
      <c r="S921" t="s">
        <v>254</v>
      </c>
      <c r="T921" t="s">
        <v>254</v>
      </c>
      <c r="U921" t="s">
        <v>254</v>
      </c>
      <c r="V921" t="s">
        <v>254</v>
      </c>
      <c r="W921">
        <v>0</v>
      </c>
      <c r="X921">
        <v>4488.59</v>
      </c>
      <c r="Y921">
        <v>7905.05</v>
      </c>
      <c r="Z921" s="27">
        <f t="shared" si="14"/>
        <v>12393.64</v>
      </c>
    </row>
    <row r="922" spans="1:26" hidden="1">
      <c r="A922" t="s">
        <v>3155</v>
      </c>
      <c r="B922">
        <v>5220244167</v>
      </c>
      <c r="C922" t="s">
        <v>2174</v>
      </c>
      <c r="D922" t="s">
        <v>2171</v>
      </c>
      <c r="E922" t="s">
        <v>54</v>
      </c>
      <c r="F922">
        <v>12095451</v>
      </c>
      <c r="G922" s="111">
        <v>44980</v>
      </c>
      <c r="H922" t="s">
        <v>2758</v>
      </c>
      <c r="I922" t="s">
        <v>255</v>
      </c>
      <c r="J922" t="s">
        <v>249</v>
      </c>
      <c r="K922" t="s">
        <v>250</v>
      </c>
      <c r="L922" t="s">
        <v>251</v>
      </c>
      <c r="M922" t="s">
        <v>3154</v>
      </c>
      <c r="N922" t="s">
        <v>3154</v>
      </c>
      <c r="O922" s="111">
        <v>44980</v>
      </c>
      <c r="P922" t="s">
        <v>252</v>
      </c>
      <c r="Q922" t="s">
        <v>253</v>
      </c>
      <c r="R922">
        <v>44981</v>
      </c>
      <c r="S922" t="s">
        <v>254</v>
      </c>
      <c r="T922" t="s">
        <v>254</v>
      </c>
      <c r="U922" t="s">
        <v>254</v>
      </c>
      <c r="V922" t="s">
        <v>254</v>
      </c>
      <c r="W922">
        <v>0</v>
      </c>
      <c r="X922">
        <v>825.25</v>
      </c>
      <c r="Y922">
        <v>4455.5600000000004</v>
      </c>
      <c r="Z922" s="27">
        <f t="shared" si="14"/>
        <v>5280.81</v>
      </c>
    </row>
    <row r="923" spans="1:26" hidden="1">
      <c r="A923" t="s">
        <v>3155</v>
      </c>
      <c r="B923">
        <v>4338382139</v>
      </c>
      <c r="C923" t="s">
        <v>2237</v>
      </c>
      <c r="D923" t="s">
        <v>2171</v>
      </c>
      <c r="E923" t="s">
        <v>54</v>
      </c>
      <c r="F923">
        <v>12095496</v>
      </c>
      <c r="G923" s="111">
        <v>44961</v>
      </c>
      <c r="H923" t="s">
        <v>2759</v>
      </c>
      <c r="I923" t="s">
        <v>255</v>
      </c>
      <c r="J923" t="s">
        <v>249</v>
      </c>
      <c r="K923" t="s">
        <v>250</v>
      </c>
      <c r="L923" t="s">
        <v>251</v>
      </c>
      <c r="M923" t="s">
        <v>3154</v>
      </c>
      <c r="N923" t="s">
        <v>3154</v>
      </c>
      <c r="O923" s="111">
        <v>44963</v>
      </c>
      <c r="P923" t="s">
        <v>252</v>
      </c>
      <c r="Q923" t="s">
        <v>253</v>
      </c>
      <c r="R923" s="111">
        <v>44964</v>
      </c>
      <c r="S923" t="s">
        <v>254</v>
      </c>
      <c r="T923" t="s">
        <v>254</v>
      </c>
      <c r="U923" t="s">
        <v>254</v>
      </c>
      <c r="V923" t="s">
        <v>254</v>
      </c>
      <c r="W923">
        <v>0</v>
      </c>
      <c r="X923">
        <v>35186.89</v>
      </c>
      <c r="Y923">
        <v>18970.099999999999</v>
      </c>
      <c r="Z923" s="27">
        <f t="shared" si="14"/>
        <v>54156.99</v>
      </c>
    </row>
    <row r="924" spans="1:26" hidden="1">
      <c r="A924" t="s">
        <v>3155</v>
      </c>
      <c r="B924">
        <v>696116103</v>
      </c>
      <c r="C924" t="s">
        <v>2178</v>
      </c>
      <c r="D924" t="s">
        <v>2171</v>
      </c>
      <c r="E924" t="s">
        <v>54</v>
      </c>
      <c r="F924">
        <v>12095497</v>
      </c>
      <c r="G924" s="111">
        <v>44961</v>
      </c>
      <c r="H924" t="s">
        <v>2760</v>
      </c>
      <c r="I924" t="s">
        <v>255</v>
      </c>
      <c r="J924" t="s">
        <v>3154</v>
      </c>
      <c r="K924" t="s">
        <v>3154</v>
      </c>
      <c r="L924" t="s">
        <v>251</v>
      </c>
      <c r="M924" t="s">
        <v>3154</v>
      </c>
      <c r="N924" t="s">
        <v>3154</v>
      </c>
      <c r="O924" s="111">
        <v>44961</v>
      </c>
      <c r="P924" t="s">
        <v>252</v>
      </c>
      <c r="Q924" t="s">
        <v>263</v>
      </c>
      <c r="R924" s="111">
        <v>44963</v>
      </c>
      <c r="S924" t="s">
        <v>254</v>
      </c>
      <c r="T924" t="s">
        <v>254</v>
      </c>
      <c r="U924" t="s">
        <v>254</v>
      </c>
      <c r="V924" t="s">
        <v>254</v>
      </c>
      <c r="W924">
        <v>0</v>
      </c>
      <c r="X924">
        <v>8</v>
      </c>
      <c r="Y924">
        <v>0</v>
      </c>
      <c r="Z924" s="27">
        <f t="shared" si="14"/>
        <v>8</v>
      </c>
    </row>
    <row r="925" spans="1:26">
      <c r="A925" t="s">
        <v>3155</v>
      </c>
      <c r="B925">
        <v>3542836184</v>
      </c>
      <c r="C925" t="s">
        <v>2199</v>
      </c>
      <c r="D925" t="s">
        <v>2171</v>
      </c>
      <c r="E925" t="s">
        <v>54</v>
      </c>
      <c r="F925">
        <v>12095558</v>
      </c>
      <c r="G925" s="111">
        <v>45013</v>
      </c>
      <c r="H925" t="s">
        <v>3496</v>
      </c>
      <c r="I925" t="s">
        <v>271</v>
      </c>
      <c r="J925" t="s">
        <v>249</v>
      </c>
      <c r="K925" t="s">
        <v>268</v>
      </c>
      <c r="L925" t="s">
        <v>251</v>
      </c>
      <c r="M925" t="s">
        <v>3154</v>
      </c>
      <c r="N925" t="s">
        <v>3154</v>
      </c>
      <c r="O925" s="111">
        <v>45013</v>
      </c>
      <c r="P925" t="s">
        <v>252</v>
      </c>
      <c r="Q925" t="s">
        <v>253</v>
      </c>
      <c r="R925">
        <v>45014</v>
      </c>
      <c r="S925" t="s">
        <v>254</v>
      </c>
      <c r="T925" t="s">
        <v>254</v>
      </c>
      <c r="U925" t="s">
        <v>254</v>
      </c>
      <c r="V925" t="s">
        <v>254</v>
      </c>
      <c r="W925">
        <v>0</v>
      </c>
      <c r="X925">
        <v>0</v>
      </c>
      <c r="Y925">
        <v>524</v>
      </c>
      <c r="Z925" s="27">
        <f t="shared" si="14"/>
        <v>524</v>
      </c>
    </row>
    <row r="926" spans="1:26">
      <c r="A926" t="s">
        <v>3155</v>
      </c>
      <c r="B926">
        <v>5220244167</v>
      </c>
      <c r="C926" t="s">
        <v>2174</v>
      </c>
      <c r="D926" t="s">
        <v>2171</v>
      </c>
      <c r="E926" t="s">
        <v>54</v>
      </c>
      <c r="F926">
        <v>12095579</v>
      </c>
      <c r="G926" s="111">
        <v>44991</v>
      </c>
      <c r="H926" t="s">
        <v>3497</v>
      </c>
      <c r="I926" t="s">
        <v>255</v>
      </c>
      <c r="J926" t="s">
        <v>249</v>
      </c>
      <c r="K926" t="s">
        <v>268</v>
      </c>
      <c r="L926" t="s">
        <v>251</v>
      </c>
      <c r="M926" t="s">
        <v>3154</v>
      </c>
      <c r="N926" t="s">
        <v>3154</v>
      </c>
      <c r="O926" s="111">
        <v>44991</v>
      </c>
      <c r="P926" t="s">
        <v>252</v>
      </c>
      <c r="Q926" t="s">
        <v>253</v>
      </c>
      <c r="R926" s="111">
        <v>44992</v>
      </c>
      <c r="S926" t="s">
        <v>254</v>
      </c>
      <c r="T926" t="s">
        <v>254</v>
      </c>
      <c r="U926" t="s">
        <v>254</v>
      </c>
      <c r="V926" t="s">
        <v>254</v>
      </c>
      <c r="W926">
        <v>0</v>
      </c>
      <c r="X926">
        <v>0</v>
      </c>
      <c r="Y926">
        <v>1.01</v>
      </c>
      <c r="Z926" s="27">
        <f t="shared" si="14"/>
        <v>1.01</v>
      </c>
    </row>
    <row r="927" spans="1:26" hidden="1">
      <c r="A927" t="s">
        <v>3155</v>
      </c>
      <c r="B927">
        <v>5220244167</v>
      </c>
      <c r="C927" t="s">
        <v>2174</v>
      </c>
      <c r="D927" t="s">
        <v>2171</v>
      </c>
      <c r="E927" t="s">
        <v>54</v>
      </c>
      <c r="F927">
        <v>12096323</v>
      </c>
      <c r="G927" s="111">
        <v>44963</v>
      </c>
      <c r="H927" t="s">
        <v>2761</v>
      </c>
      <c r="I927" t="s">
        <v>255</v>
      </c>
      <c r="J927" t="s">
        <v>249</v>
      </c>
      <c r="K927" t="s">
        <v>250</v>
      </c>
      <c r="L927" t="s">
        <v>251</v>
      </c>
      <c r="M927" t="s">
        <v>3154</v>
      </c>
      <c r="N927" t="s">
        <v>3154</v>
      </c>
      <c r="O927" s="111">
        <v>44963</v>
      </c>
      <c r="P927" t="s">
        <v>252</v>
      </c>
      <c r="Q927" t="s">
        <v>253</v>
      </c>
      <c r="R927" s="111">
        <v>44964</v>
      </c>
      <c r="S927" t="s">
        <v>254</v>
      </c>
      <c r="T927" t="s">
        <v>254</v>
      </c>
      <c r="U927" t="s">
        <v>254</v>
      </c>
      <c r="V927" t="s">
        <v>254</v>
      </c>
      <c r="W927">
        <v>0</v>
      </c>
      <c r="X927">
        <v>4160.71</v>
      </c>
      <c r="Y927">
        <v>5700.84</v>
      </c>
      <c r="Z927" s="27">
        <f t="shared" si="14"/>
        <v>9861.5499999999993</v>
      </c>
    </row>
    <row r="928" spans="1:26" hidden="1">
      <c r="A928" t="s">
        <v>3155</v>
      </c>
      <c r="B928">
        <v>5220244167</v>
      </c>
      <c r="C928" t="s">
        <v>2174</v>
      </c>
      <c r="D928" t="s">
        <v>2171</v>
      </c>
      <c r="E928" t="s">
        <v>54</v>
      </c>
      <c r="F928">
        <v>12096559</v>
      </c>
      <c r="G928" s="111">
        <v>44963</v>
      </c>
      <c r="H928" t="s">
        <v>2762</v>
      </c>
      <c r="I928" t="s">
        <v>255</v>
      </c>
      <c r="J928" t="s">
        <v>249</v>
      </c>
      <c r="K928" t="s">
        <v>250</v>
      </c>
      <c r="L928" t="s">
        <v>251</v>
      </c>
      <c r="M928" t="s">
        <v>3154</v>
      </c>
      <c r="N928" t="s">
        <v>3154</v>
      </c>
      <c r="O928" s="111">
        <v>44963</v>
      </c>
      <c r="P928" t="s">
        <v>252</v>
      </c>
      <c r="Q928" t="s">
        <v>253</v>
      </c>
      <c r="R928" s="111">
        <v>44964</v>
      </c>
      <c r="S928" t="s">
        <v>254</v>
      </c>
      <c r="T928" t="s">
        <v>254</v>
      </c>
      <c r="U928" t="s">
        <v>254</v>
      </c>
      <c r="V928" t="s">
        <v>254</v>
      </c>
      <c r="W928">
        <v>0</v>
      </c>
      <c r="X928">
        <v>7772.61</v>
      </c>
      <c r="Y928">
        <v>8952.74</v>
      </c>
      <c r="Z928" s="27">
        <f t="shared" si="14"/>
        <v>16725.349999999999</v>
      </c>
    </row>
    <row r="929" spans="1:26">
      <c r="A929" t="s">
        <v>3155</v>
      </c>
      <c r="B929">
        <v>2042645109</v>
      </c>
      <c r="C929" t="s">
        <v>2347</v>
      </c>
      <c r="D929" t="s">
        <v>2171</v>
      </c>
      <c r="E929" t="s">
        <v>54</v>
      </c>
      <c r="F929">
        <v>12097350</v>
      </c>
      <c r="G929" s="111">
        <v>45006</v>
      </c>
      <c r="H929" t="s">
        <v>3498</v>
      </c>
      <c r="I929" t="s">
        <v>255</v>
      </c>
      <c r="J929" t="s">
        <v>249</v>
      </c>
      <c r="K929" t="s">
        <v>250</v>
      </c>
      <c r="L929" t="s">
        <v>251</v>
      </c>
      <c r="M929" t="s">
        <v>3154</v>
      </c>
      <c r="N929" t="s">
        <v>3154</v>
      </c>
      <c r="O929" s="111">
        <v>45008</v>
      </c>
      <c r="P929" t="s">
        <v>252</v>
      </c>
      <c r="Q929" t="s">
        <v>253</v>
      </c>
      <c r="R929" s="111">
        <v>45009</v>
      </c>
      <c r="S929" t="s">
        <v>254</v>
      </c>
      <c r="T929" t="s">
        <v>254</v>
      </c>
      <c r="U929" t="s">
        <v>254</v>
      </c>
      <c r="V929" t="s">
        <v>254</v>
      </c>
      <c r="W929">
        <v>0</v>
      </c>
      <c r="X929">
        <v>0</v>
      </c>
      <c r="Y929">
        <v>136.25</v>
      </c>
      <c r="Z929" s="27">
        <f t="shared" si="14"/>
        <v>136.25</v>
      </c>
    </row>
    <row r="930" spans="1:26" hidden="1">
      <c r="A930" t="s">
        <v>3155</v>
      </c>
      <c r="B930">
        <v>5220244167</v>
      </c>
      <c r="C930" t="s">
        <v>2174</v>
      </c>
      <c r="D930" t="s">
        <v>2171</v>
      </c>
      <c r="E930" t="s">
        <v>54</v>
      </c>
      <c r="F930">
        <v>12105290</v>
      </c>
      <c r="G930" s="111">
        <v>44965</v>
      </c>
      <c r="H930" t="s">
        <v>2763</v>
      </c>
      <c r="I930" t="s">
        <v>248</v>
      </c>
      <c r="J930" t="s">
        <v>259</v>
      </c>
      <c r="K930" t="s">
        <v>250</v>
      </c>
      <c r="L930" t="s">
        <v>251</v>
      </c>
      <c r="M930" t="s">
        <v>3154</v>
      </c>
      <c r="N930" t="s">
        <v>3154</v>
      </c>
      <c r="O930" s="111">
        <v>44965</v>
      </c>
      <c r="P930" t="s">
        <v>252</v>
      </c>
      <c r="Q930" t="s">
        <v>253</v>
      </c>
      <c r="R930" s="111">
        <v>44971</v>
      </c>
      <c r="S930" t="s">
        <v>254</v>
      </c>
      <c r="T930" t="s">
        <v>254</v>
      </c>
      <c r="U930" t="s">
        <v>254</v>
      </c>
      <c r="V930" t="s">
        <v>254</v>
      </c>
      <c r="W930">
        <v>0</v>
      </c>
      <c r="X930">
        <v>1573.48</v>
      </c>
      <c r="Y930">
        <v>3311.81</v>
      </c>
      <c r="Z930" s="27">
        <f t="shared" si="14"/>
        <v>4885.29</v>
      </c>
    </row>
    <row r="931" spans="1:26" hidden="1">
      <c r="A931" t="s">
        <v>3155</v>
      </c>
      <c r="B931">
        <v>696116103</v>
      </c>
      <c r="C931" t="s">
        <v>2178</v>
      </c>
      <c r="D931" t="s">
        <v>2171</v>
      </c>
      <c r="E931" t="s">
        <v>54</v>
      </c>
      <c r="F931">
        <v>12105414</v>
      </c>
      <c r="G931" s="111">
        <v>44965</v>
      </c>
      <c r="H931" t="s">
        <v>2764</v>
      </c>
      <c r="I931" t="s">
        <v>248</v>
      </c>
      <c r="J931" t="s">
        <v>259</v>
      </c>
      <c r="K931" t="s">
        <v>268</v>
      </c>
      <c r="L931" t="s">
        <v>251</v>
      </c>
      <c r="M931" t="s">
        <v>3154</v>
      </c>
      <c r="N931" t="s">
        <v>3154</v>
      </c>
      <c r="O931" s="111">
        <v>44965</v>
      </c>
      <c r="P931" t="s">
        <v>252</v>
      </c>
      <c r="Q931" t="s">
        <v>253</v>
      </c>
      <c r="R931" s="111">
        <v>44975</v>
      </c>
      <c r="S931" t="s">
        <v>254</v>
      </c>
      <c r="T931" t="s">
        <v>254</v>
      </c>
      <c r="U931" t="s">
        <v>254</v>
      </c>
      <c r="V931" t="s">
        <v>254</v>
      </c>
      <c r="W931">
        <v>0</v>
      </c>
      <c r="X931">
        <v>5541.06</v>
      </c>
      <c r="Y931">
        <v>5522.53</v>
      </c>
      <c r="Z931" s="27">
        <f t="shared" si="14"/>
        <v>11063.59</v>
      </c>
    </row>
    <row r="932" spans="1:26" hidden="1">
      <c r="A932" t="s">
        <v>3155</v>
      </c>
      <c r="B932">
        <v>4338382139</v>
      </c>
      <c r="C932" t="s">
        <v>2237</v>
      </c>
      <c r="D932" t="s">
        <v>2171</v>
      </c>
      <c r="E932" t="s">
        <v>54</v>
      </c>
      <c r="F932">
        <v>12107172</v>
      </c>
      <c r="G932" s="111">
        <v>44965</v>
      </c>
      <c r="H932" t="s">
        <v>2765</v>
      </c>
      <c r="I932" t="s">
        <v>248</v>
      </c>
      <c r="J932" t="s">
        <v>259</v>
      </c>
      <c r="K932" t="s">
        <v>250</v>
      </c>
      <c r="L932" t="s">
        <v>251</v>
      </c>
      <c r="M932" t="s">
        <v>3154</v>
      </c>
      <c r="N932" t="s">
        <v>3154</v>
      </c>
      <c r="O932" s="111">
        <v>44965</v>
      </c>
      <c r="P932" t="s">
        <v>252</v>
      </c>
      <c r="Q932" t="s">
        <v>253</v>
      </c>
      <c r="R932" s="111">
        <v>44971</v>
      </c>
      <c r="S932" t="s">
        <v>254</v>
      </c>
      <c r="T932" t="s">
        <v>254</v>
      </c>
      <c r="U932" t="s">
        <v>254</v>
      </c>
      <c r="V932" t="s">
        <v>254</v>
      </c>
      <c r="W932">
        <v>0</v>
      </c>
      <c r="X932">
        <v>949.95</v>
      </c>
      <c r="Y932">
        <v>6699.35</v>
      </c>
      <c r="Z932" s="27">
        <f t="shared" si="14"/>
        <v>7649.3</v>
      </c>
    </row>
    <row r="933" spans="1:26" hidden="1">
      <c r="A933" t="s">
        <v>3155</v>
      </c>
      <c r="B933">
        <v>5220244167</v>
      </c>
      <c r="C933" t="s">
        <v>2174</v>
      </c>
      <c r="D933" t="s">
        <v>2171</v>
      </c>
      <c r="E933" t="s">
        <v>54</v>
      </c>
      <c r="F933">
        <v>12110431</v>
      </c>
      <c r="G933" s="111">
        <v>44966</v>
      </c>
      <c r="H933" t="s">
        <v>2766</v>
      </c>
      <c r="I933" t="s">
        <v>248</v>
      </c>
      <c r="J933" t="s">
        <v>259</v>
      </c>
      <c r="K933" t="s">
        <v>250</v>
      </c>
      <c r="L933" t="s">
        <v>251</v>
      </c>
      <c r="M933" t="s">
        <v>3154</v>
      </c>
      <c r="N933" t="s">
        <v>3154</v>
      </c>
      <c r="O933" s="111">
        <v>44966</v>
      </c>
      <c r="P933" t="s">
        <v>252</v>
      </c>
      <c r="Q933" t="s">
        <v>253</v>
      </c>
      <c r="R933" s="111">
        <v>44970</v>
      </c>
      <c r="S933" t="s">
        <v>254</v>
      </c>
      <c r="T933" t="s">
        <v>254</v>
      </c>
      <c r="U933" t="s">
        <v>254</v>
      </c>
      <c r="V933" t="s">
        <v>254</v>
      </c>
      <c r="W933">
        <v>0</v>
      </c>
      <c r="X933">
        <v>1515.3</v>
      </c>
      <c r="Y933">
        <v>1431.2</v>
      </c>
      <c r="Z933" s="27">
        <f t="shared" si="14"/>
        <v>2946.5</v>
      </c>
    </row>
    <row r="934" spans="1:26" hidden="1">
      <c r="A934" t="s">
        <v>3155</v>
      </c>
      <c r="B934">
        <v>3986213147</v>
      </c>
      <c r="C934" t="s">
        <v>2191</v>
      </c>
      <c r="D934" t="s">
        <v>2171</v>
      </c>
      <c r="E934" t="s">
        <v>54</v>
      </c>
      <c r="F934">
        <v>12111927</v>
      </c>
      <c r="G934" s="111">
        <v>44966</v>
      </c>
      <c r="H934" t="s">
        <v>2767</v>
      </c>
      <c r="I934" t="s">
        <v>248</v>
      </c>
      <c r="J934" t="s">
        <v>259</v>
      </c>
      <c r="K934" t="s">
        <v>250</v>
      </c>
      <c r="L934" t="s">
        <v>251</v>
      </c>
      <c r="M934" t="s">
        <v>3154</v>
      </c>
      <c r="N934" t="s">
        <v>3154</v>
      </c>
      <c r="O934" s="111">
        <v>44966</v>
      </c>
      <c r="P934" t="s">
        <v>252</v>
      </c>
      <c r="Q934" t="s">
        <v>282</v>
      </c>
      <c r="R934" s="111">
        <v>44970</v>
      </c>
      <c r="S934" t="s">
        <v>254</v>
      </c>
      <c r="T934" t="s">
        <v>254</v>
      </c>
      <c r="U934" t="s">
        <v>254</v>
      </c>
      <c r="V934" t="s">
        <v>254</v>
      </c>
      <c r="W934">
        <v>0</v>
      </c>
      <c r="X934">
        <v>144</v>
      </c>
      <c r="Y934">
        <v>0</v>
      </c>
      <c r="Z934" s="27">
        <f t="shared" si="14"/>
        <v>144</v>
      </c>
    </row>
    <row r="935" spans="1:26" hidden="1">
      <c r="A935" t="s">
        <v>3155</v>
      </c>
      <c r="B935">
        <v>4338382139</v>
      </c>
      <c r="C935" t="s">
        <v>2237</v>
      </c>
      <c r="D935" t="s">
        <v>2171</v>
      </c>
      <c r="E935" t="s">
        <v>54</v>
      </c>
      <c r="F935">
        <v>12114988</v>
      </c>
      <c r="G935" s="111">
        <v>44967</v>
      </c>
      <c r="H935" t="s">
        <v>2768</v>
      </c>
      <c r="I935" t="s">
        <v>248</v>
      </c>
      <c r="J935" t="s">
        <v>259</v>
      </c>
      <c r="K935" t="s">
        <v>250</v>
      </c>
      <c r="L935" t="s">
        <v>251</v>
      </c>
      <c r="M935" t="s">
        <v>3154</v>
      </c>
      <c r="N935" t="s">
        <v>3154</v>
      </c>
      <c r="O935" s="111">
        <v>44967</v>
      </c>
      <c r="P935" t="s">
        <v>252</v>
      </c>
      <c r="Q935" t="s">
        <v>253</v>
      </c>
      <c r="R935" s="111">
        <v>44970</v>
      </c>
      <c r="S935" t="s">
        <v>254</v>
      </c>
      <c r="T935" t="s">
        <v>254</v>
      </c>
      <c r="U935" t="s">
        <v>254</v>
      </c>
      <c r="V935" t="s">
        <v>254</v>
      </c>
      <c r="W935">
        <v>0</v>
      </c>
      <c r="X935">
        <v>2342</v>
      </c>
      <c r="Y935">
        <v>7052</v>
      </c>
      <c r="Z935" s="27">
        <f t="shared" si="14"/>
        <v>9394</v>
      </c>
    </row>
    <row r="936" spans="1:26" hidden="1">
      <c r="A936" t="s">
        <v>3155</v>
      </c>
      <c r="B936">
        <v>5220244167</v>
      </c>
      <c r="C936" t="s">
        <v>2174</v>
      </c>
      <c r="D936" t="s">
        <v>2171</v>
      </c>
      <c r="E936" t="s">
        <v>54</v>
      </c>
      <c r="F936">
        <v>12115583</v>
      </c>
      <c r="G936" s="111">
        <v>44967</v>
      </c>
      <c r="H936" t="s">
        <v>2769</v>
      </c>
      <c r="I936" t="s">
        <v>248</v>
      </c>
      <c r="J936" t="s">
        <v>259</v>
      </c>
      <c r="K936" t="s">
        <v>250</v>
      </c>
      <c r="L936" t="s">
        <v>251</v>
      </c>
      <c r="M936" t="s">
        <v>3154</v>
      </c>
      <c r="N936" t="s">
        <v>3154</v>
      </c>
      <c r="O936" s="111">
        <v>44967</v>
      </c>
      <c r="P936" t="s">
        <v>252</v>
      </c>
      <c r="Q936" t="s">
        <v>253</v>
      </c>
      <c r="R936" s="111">
        <v>44970</v>
      </c>
      <c r="S936" t="s">
        <v>254</v>
      </c>
      <c r="T936" t="s">
        <v>254</v>
      </c>
      <c r="U936" t="s">
        <v>254</v>
      </c>
      <c r="V936" t="s">
        <v>254</v>
      </c>
      <c r="W936">
        <v>0</v>
      </c>
      <c r="X936">
        <v>1</v>
      </c>
      <c r="Y936">
        <v>8</v>
      </c>
      <c r="Z936" s="27">
        <f t="shared" si="14"/>
        <v>9</v>
      </c>
    </row>
    <row r="937" spans="1:26" hidden="1">
      <c r="A937" t="s">
        <v>3155</v>
      </c>
      <c r="B937">
        <v>5220244167</v>
      </c>
      <c r="C937" t="s">
        <v>2174</v>
      </c>
      <c r="D937" t="s">
        <v>2171</v>
      </c>
      <c r="E937" t="s">
        <v>54</v>
      </c>
      <c r="F937">
        <v>12119572</v>
      </c>
      <c r="G937" s="111">
        <v>44968</v>
      </c>
      <c r="H937" t="s">
        <v>2770</v>
      </c>
      <c r="I937" t="s">
        <v>260</v>
      </c>
      <c r="J937" t="s">
        <v>3154</v>
      </c>
      <c r="K937" t="s">
        <v>3154</v>
      </c>
      <c r="L937" t="s">
        <v>251</v>
      </c>
      <c r="M937" t="s">
        <v>3154</v>
      </c>
      <c r="N937" t="s">
        <v>3154</v>
      </c>
      <c r="O937" s="111">
        <v>44968</v>
      </c>
      <c r="P937" t="s">
        <v>252</v>
      </c>
      <c r="Q937" t="s">
        <v>263</v>
      </c>
      <c r="R937" s="111">
        <v>44973</v>
      </c>
      <c r="S937" t="s">
        <v>254</v>
      </c>
      <c r="T937" t="s">
        <v>254</v>
      </c>
      <c r="U937" t="s">
        <v>254</v>
      </c>
      <c r="V937" t="s">
        <v>254</v>
      </c>
      <c r="W937">
        <v>0</v>
      </c>
      <c r="X937">
        <v>101.51</v>
      </c>
      <c r="Y937">
        <v>0</v>
      </c>
      <c r="Z937" s="27">
        <f t="shared" si="14"/>
        <v>101.51</v>
      </c>
    </row>
    <row r="938" spans="1:26" hidden="1">
      <c r="A938" t="s">
        <v>3155</v>
      </c>
      <c r="B938">
        <v>4338382139</v>
      </c>
      <c r="C938" t="s">
        <v>2237</v>
      </c>
      <c r="D938" t="s">
        <v>2171</v>
      </c>
      <c r="E938" t="s">
        <v>54</v>
      </c>
      <c r="F938">
        <v>12119872</v>
      </c>
      <c r="G938" s="111">
        <v>44971</v>
      </c>
      <c r="H938" t="s">
        <v>2771</v>
      </c>
      <c r="I938" t="s">
        <v>248</v>
      </c>
      <c r="J938" t="s">
        <v>259</v>
      </c>
      <c r="K938" t="s">
        <v>250</v>
      </c>
      <c r="L938" t="s">
        <v>251</v>
      </c>
      <c r="M938" t="s">
        <v>3154</v>
      </c>
      <c r="N938" t="s">
        <v>3154</v>
      </c>
      <c r="O938" s="111">
        <v>44971</v>
      </c>
      <c r="P938" t="s">
        <v>252</v>
      </c>
      <c r="Q938" t="s">
        <v>253</v>
      </c>
      <c r="R938" s="111">
        <v>44973</v>
      </c>
      <c r="S938" t="s">
        <v>254</v>
      </c>
      <c r="T938" t="s">
        <v>254</v>
      </c>
      <c r="U938" t="s">
        <v>254</v>
      </c>
      <c r="V938" t="s">
        <v>254</v>
      </c>
      <c r="W938">
        <v>0</v>
      </c>
      <c r="X938">
        <v>300</v>
      </c>
      <c r="Y938">
        <v>2900</v>
      </c>
      <c r="Z938" s="27">
        <f t="shared" si="14"/>
        <v>3200</v>
      </c>
    </row>
    <row r="939" spans="1:26" hidden="1">
      <c r="A939" t="s">
        <v>3155</v>
      </c>
      <c r="B939">
        <v>3542836184</v>
      </c>
      <c r="C939" t="s">
        <v>2199</v>
      </c>
      <c r="D939" t="s">
        <v>2171</v>
      </c>
      <c r="E939" t="s">
        <v>54</v>
      </c>
      <c r="F939">
        <v>12119967</v>
      </c>
      <c r="G939" s="111">
        <v>44968</v>
      </c>
      <c r="H939" t="s">
        <v>2772</v>
      </c>
      <c r="I939" t="s">
        <v>255</v>
      </c>
      <c r="J939" t="s">
        <v>249</v>
      </c>
      <c r="K939" t="s">
        <v>268</v>
      </c>
      <c r="L939" t="s">
        <v>251</v>
      </c>
      <c r="M939" t="s">
        <v>3154</v>
      </c>
      <c r="N939" t="s">
        <v>3154</v>
      </c>
      <c r="O939" s="111">
        <v>44973</v>
      </c>
      <c r="P939" t="s">
        <v>252</v>
      </c>
      <c r="Q939" t="s">
        <v>253</v>
      </c>
      <c r="R939" s="111">
        <v>44974</v>
      </c>
      <c r="S939" t="s">
        <v>254</v>
      </c>
      <c r="T939" t="s">
        <v>254</v>
      </c>
      <c r="U939" t="s">
        <v>254</v>
      </c>
      <c r="V939" t="s">
        <v>254</v>
      </c>
      <c r="W939">
        <v>0</v>
      </c>
      <c r="X939">
        <v>39874.58</v>
      </c>
      <c r="Y939">
        <v>64683.43</v>
      </c>
      <c r="Z939" s="27">
        <f t="shared" si="14"/>
        <v>104558.01000000001</v>
      </c>
    </row>
    <row r="940" spans="1:26" hidden="1">
      <c r="A940" t="s">
        <v>3155</v>
      </c>
      <c r="B940">
        <v>1096581167</v>
      </c>
      <c r="C940" t="s">
        <v>2241</v>
      </c>
      <c r="D940" t="s">
        <v>2171</v>
      </c>
      <c r="E940" t="s">
        <v>54</v>
      </c>
      <c r="F940">
        <v>12119986</v>
      </c>
      <c r="G940" s="111">
        <v>44968</v>
      </c>
      <c r="H940" t="s">
        <v>2773</v>
      </c>
      <c r="I940" t="s">
        <v>248</v>
      </c>
      <c r="J940" t="s">
        <v>259</v>
      </c>
      <c r="K940" t="s">
        <v>250</v>
      </c>
      <c r="L940" t="s">
        <v>251</v>
      </c>
      <c r="M940" t="s">
        <v>3154</v>
      </c>
      <c r="N940" t="s">
        <v>3154</v>
      </c>
      <c r="O940" s="111">
        <v>44968</v>
      </c>
      <c r="P940" t="s">
        <v>252</v>
      </c>
      <c r="Q940" t="s">
        <v>257</v>
      </c>
      <c r="R940" s="111"/>
      <c r="S940" t="s">
        <v>254</v>
      </c>
      <c r="T940" t="s">
        <v>254</v>
      </c>
      <c r="U940" t="s">
        <v>254</v>
      </c>
      <c r="V940" t="s">
        <v>254</v>
      </c>
      <c r="W940">
        <v>0</v>
      </c>
      <c r="X940">
        <v>0</v>
      </c>
      <c r="Y940">
        <v>0</v>
      </c>
      <c r="Z940" s="27">
        <f t="shared" si="14"/>
        <v>0</v>
      </c>
    </row>
    <row r="941" spans="1:26" hidden="1">
      <c r="A941" t="s">
        <v>3155</v>
      </c>
      <c r="B941">
        <v>2042645109</v>
      </c>
      <c r="C941" t="s">
        <v>2347</v>
      </c>
      <c r="D941" t="s">
        <v>2171</v>
      </c>
      <c r="E941" t="s">
        <v>54</v>
      </c>
      <c r="F941">
        <v>12120447</v>
      </c>
      <c r="G941" s="111">
        <v>44985</v>
      </c>
      <c r="H941" t="s">
        <v>2774</v>
      </c>
      <c r="I941" t="s">
        <v>255</v>
      </c>
      <c r="J941" t="s">
        <v>249</v>
      </c>
      <c r="K941" t="s">
        <v>250</v>
      </c>
      <c r="L941" t="s">
        <v>251</v>
      </c>
      <c r="M941" t="s">
        <v>3154</v>
      </c>
      <c r="N941" t="s">
        <v>3154</v>
      </c>
      <c r="O941" s="111">
        <v>44985</v>
      </c>
      <c r="P941" t="s">
        <v>252</v>
      </c>
      <c r="Q941" t="s">
        <v>253</v>
      </c>
      <c r="R941" s="111">
        <v>44986</v>
      </c>
      <c r="S941" t="s">
        <v>254</v>
      </c>
      <c r="T941" t="s">
        <v>254</v>
      </c>
      <c r="U941" t="s">
        <v>254</v>
      </c>
      <c r="V941" t="s">
        <v>254</v>
      </c>
      <c r="W941">
        <v>0</v>
      </c>
      <c r="X941">
        <v>0</v>
      </c>
      <c r="Y941">
        <v>8336.57</v>
      </c>
      <c r="Z941" s="27">
        <f t="shared" si="14"/>
        <v>8336.57</v>
      </c>
    </row>
    <row r="942" spans="1:26" hidden="1">
      <c r="A942" t="s">
        <v>3155</v>
      </c>
      <c r="B942">
        <v>3986213147</v>
      </c>
      <c r="C942" t="s">
        <v>2191</v>
      </c>
      <c r="D942" t="s">
        <v>2171</v>
      </c>
      <c r="E942" t="s">
        <v>54</v>
      </c>
      <c r="F942">
        <v>12120831</v>
      </c>
      <c r="G942" s="111">
        <v>44970</v>
      </c>
      <c r="H942" t="s">
        <v>2775</v>
      </c>
      <c r="I942" t="s">
        <v>256</v>
      </c>
      <c r="J942" t="s">
        <v>249</v>
      </c>
      <c r="K942" t="s">
        <v>250</v>
      </c>
      <c r="L942" t="s">
        <v>251</v>
      </c>
      <c r="M942" t="s">
        <v>3154</v>
      </c>
      <c r="N942" t="s">
        <v>3154</v>
      </c>
      <c r="O942" s="111">
        <v>44973</v>
      </c>
      <c r="P942" t="s">
        <v>252</v>
      </c>
      <c r="Q942" t="s">
        <v>257</v>
      </c>
      <c r="R942" s="111">
        <v>44974</v>
      </c>
      <c r="S942" t="s">
        <v>254</v>
      </c>
      <c r="T942" t="s">
        <v>254</v>
      </c>
      <c r="U942" t="s">
        <v>254</v>
      </c>
      <c r="V942" t="s">
        <v>254</v>
      </c>
      <c r="W942">
        <v>0</v>
      </c>
      <c r="X942">
        <v>0</v>
      </c>
      <c r="Y942">
        <v>0</v>
      </c>
      <c r="Z942" s="27">
        <f t="shared" si="14"/>
        <v>0</v>
      </c>
    </row>
    <row r="943" spans="1:26" hidden="1">
      <c r="A943" t="s">
        <v>3155</v>
      </c>
      <c r="B943">
        <v>5220244167</v>
      </c>
      <c r="C943" t="s">
        <v>2174</v>
      </c>
      <c r="D943" t="s">
        <v>2171</v>
      </c>
      <c r="E943" t="s">
        <v>54</v>
      </c>
      <c r="F943">
        <v>12120981</v>
      </c>
      <c r="G943" s="111">
        <v>44970</v>
      </c>
      <c r="H943" t="s">
        <v>2776</v>
      </c>
      <c r="I943" t="s">
        <v>248</v>
      </c>
      <c r="J943" t="s">
        <v>259</v>
      </c>
      <c r="K943" t="s">
        <v>250</v>
      </c>
      <c r="L943" t="s">
        <v>251</v>
      </c>
      <c r="M943" t="s">
        <v>3154</v>
      </c>
      <c r="N943" t="s">
        <v>3154</v>
      </c>
      <c r="O943" s="111">
        <v>44970</v>
      </c>
      <c r="P943" t="s">
        <v>252</v>
      </c>
      <c r="Q943" t="s">
        <v>253</v>
      </c>
      <c r="R943" s="111">
        <v>44973</v>
      </c>
      <c r="S943" t="s">
        <v>254</v>
      </c>
      <c r="T943" t="s">
        <v>254</v>
      </c>
      <c r="U943" t="s">
        <v>254</v>
      </c>
      <c r="V943" t="s">
        <v>254</v>
      </c>
      <c r="W943">
        <v>0</v>
      </c>
      <c r="X943">
        <v>5723.4</v>
      </c>
      <c r="Y943">
        <v>3722.99</v>
      </c>
      <c r="Z943" s="27">
        <f t="shared" si="14"/>
        <v>9446.39</v>
      </c>
    </row>
    <row r="944" spans="1:26" hidden="1">
      <c r="A944" t="s">
        <v>3155</v>
      </c>
      <c r="B944">
        <v>3986213147</v>
      </c>
      <c r="C944" t="s">
        <v>2191</v>
      </c>
      <c r="D944" t="s">
        <v>2171</v>
      </c>
      <c r="E944" t="s">
        <v>54</v>
      </c>
      <c r="F944">
        <v>12121665</v>
      </c>
      <c r="G944" s="111">
        <v>44970</v>
      </c>
      <c r="H944" t="s">
        <v>2777</v>
      </c>
      <c r="I944" t="s">
        <v>248</v>
      </c>
      <c r="J944" t="s">
        <v>259</v>
      </c>
      <c r="K944" t="s">
        <v>250</v>
      </c>
      <c r="L944" t="s">
        <v>251</v>
      </c>
      <c r="M944" t="s">
        <v>3154</v>
      </c>
      <c r="N944" t="s">
        <v>3154</v>
      </c>
      <c r="O944" s="111">
        <v>44970</v>
      </c>
      <c r="P944" t="s">
        <v>252</v>
      </c>
      <c r="Q944" t="s">
        <v>253</v>
      </c>
      <c r="R944">
        <v>44973</v>
      </c>
      <c r="S944" t="s">
        <v>254</v>
      </c>
      <c r="T944" t="s">
        <v>254</v>
      </c>
      <c r="U944" t="s">
        <v>254</v>
      </c>
      <c r="V944" t="s">
        <v>254</v>
      </c>
      <c r="W944">
        <v>0</v>
      </c>
      <c r="X944">
        <v>1079</v>
      </c>
      <c r="Y944">
        <v>715.8</v>
      </c>
      <c r="Z944" s="27">
        <f t="shared" si="14"/>
        <v>1794.8</v>
      </c>
    </row>
    <row r="945" spans="1:26">
      <c r="A945" t="s">
        <v>3155</v>
      </c>
      <c r="B945">
        <v>3542836184</v>
      </c>
      <c r="C945" t="s">
        <v>2199</v>
      </c>
      <c r="D945" t="s">
        <v>2171</v>
      </c>
      <c r="E945" t="s">
        <v>54</v>
      </c>
      <c r="F945">
        <v>12122645</v>
      </c>
      <c r="G945" s="111">
        <v>44992</v>
      </c>
      <c r="H945" t="s">
        <v>3499</v>
      </c>
      <c r="I945" t="s">
        <v>255</v>
      </c>
      <c r="J945" t="s">
        <v>249</v>
      </c>
      <c r="K945" t="s">
        <v>268</v>
      </c>
      <c r="L945" t="s">
        <v>251</v>
      </c>
      <c r="M945" t="s">
        <v>3154</v>
      </c>
      <c r="N945" t="s">
        <v>3154</v>
      </c>
      <c r="O945" s="111">
        <v>44993</v>
      </c>
      <c r="P945" t="s">
        <v>252</v>
      </c>
      <c r="Q945" t="s">
        <v>253</v>
      </c>
      <c r="R945" s="111">
        <v>44994</v>
      </c>
      <c r="S945" t="s">
        <v>254</v>
      </c>
      <c r="T945" t="s">
        <v>254</v>
      </c>
      <c r="U945" t="s">
        <v>254</v>
      </c>
      <c r="V945" t="s">
        <v>254</v>
      </c>
      <c r="W945">
        <v>0</v>
      </c>
      <c r="X945">
        <v>0</v>
      </c>
      <c r="Y945">
        <v>39167.35</v>
      </c>
      <c r="Z945" s="27">
        <f t="shared" si="14"/>
        <v>39167.35</v>
      </c>
    </row>
    <row r="946" spans="1:26" hidden="1">
      <c r="A946" t="s">
        <v>3155</v>
      </c>
      <c r="B946">
        <v>4338382139</v>
      </c>
      <c r="C946" t="s">
        <v>2237</v>
      </c>
      <c r="D946" t="s">
        <v>2171</v>
      </c>
      <c r="E946" t="s">
        <v>54</v>
      </c>
      <c r="F946">
        <v>12125304</v>
      </c>
      <c r="G946" s="111">
        <v>44971</v>
      </c>
      <c r="H946" t="s">
        <v>2778</v>
      </c>
      <c r="I946" t="s">
        <v>248</v>
      </c>
      <c r="J946" t="s">
        <v>259</v>
      </c>
      <c r="K946" t="s">
        <v>250</v>
      </c>
      <c r="L946" t="s">
        <v>251</v>
      </c>
      <c r="M946" t="s">
        <v>3154</v>
      </c>
      <c r="N946" t="s">
        <v>3154</v>
      </c>
      <c r="O946" s="111">
        <v>44971</v>
      </c>
      <c r="P946" t="s">
        <v>252</v>
      </c>
      <c r="Q946" t="s">
        <v>257</v>
      </c>
      <c r="R946" s="111">
        <v>44992</v>
      </c>
      <c r="S946" t="s">
        <v>254</v>
      </c>
      <c r="T946" t="s">
        <v>254</v>
      </c>
      <c r="U946" t="s">
        <v>254</v>
      </c>
      <c r="V946" t="s">
        <v>254</v>
      </c>
      <c r="W946">
        <v>0</v>
      </c>
      <c r="X946">
        <v>0</v>
      </c>
      <c r="Y946">
        <v>0</v>
      </c>
      <c r="Z946" s="27">
        <f t="shared" si="14"/>
        <v>0</v>
      </c>
    </row>
    <row r="947" spans="1:26" hidden="1">
      <c r="A947" t="s">
        <v>3155</v>
      </c>
      <c r="B947">
        <v>3542836184</v>
      </c>
      <c r="C947" t="s">
        <v>2199</v>
      </c>
      <c r="D947" t="s">
        <v>2171</v>
      </c>
      <c r="E947" t="s">
        <v>54</v>
      </c>
      <c r="F947">
        <v>12125862</v>
      </c>
      <c r="G947" s="111">
        <v>44971</v>
      </c>
      <c r="H947" t="s">
        <v>2779</v>
      </c>
      <c r="I947" t="s">
        <v>248</v>
      </c>
      <c r="J947" t="s">
        <v>259</v>
      </c>
      <c r="K947" t="s">
        <v>268</v>
      </c>
      <c r="L947" t="s">
        <v>251</v>
      </c>
      <c r="M947" t="s">
        <v>3154</v>
      </c>
      <c r="N947" t="s">
        <v>3154</v>
      </c>
      <c r="O947" s="111">
        <v>44971</v>
      </c>
      <c r="P947" t="s">
        <v>252</v>
      </c>
      <c r="Q947" t="s">
        <v>253</v>
      </c>
      <c r="R947" s="111">
        <v>44981</v>
      </c>
      <c r="S947" t="s">
        <v>254</v>
      </c>
      <c r="T947" t="s">
        <v>254</v>
      </c>
      <c r="U947" t="s">
        <v>254</v>
      </c>
      <c r="V947" t="s">
        <v>254</v>
      </c>
      <c r="W947">
        <v>0</v>
      </c>
      <c r="X947">
        <v>4787.22</v>
      </c>
      <c r="Y947">
        <v>44759.98</v>
      </c>
      <c r="Z947" s="27">
        <f t="shared" si="14"/>
        <v>49547.200000000004</v>
      </c>
    </row>
    <row r="948" spans="1:26">
      <c r="A948" t="s">
        <v>3155</v>
      </c>
      <c r="B948">
        <v>696116103</v>
      </c>
      <c r="C948" t="s">
        <v>2178</v>
      </c>
      <c r="D948" t="s">
        <v>2171</v>
      </c>
      <c r="E948" t="s">
        <v>54</v>
      </c>
      <c r="F948">
        <v>12127503</v>
      </c>
      <c r="G948" s="111">
        <v>44971</v>
      </c>
      <c r="H948" t="s">
        <v>3500</v>
      </c>
      <c r="I948" t="s">
        <v>255</v>
      </c>
      <c r="J948" t="s">
        <v>249</v>
      </c>
      <c r="K948" t="s">
        <v>268</v>
      </c>
      <c r="L948" t="s">
        <v>251</v>
      </c>
      <c r="M948" t="s">
        <v>3154</v>
      </c>
      <c r="N948" t="s">
        <v>3154</v>
      </c>
      <c r="O948" s="111">
        <v>44988</v>
      </c>
      <c r="P948" t="s">
        <v>252</v>
      </c>
      <c r="Q948" t="s">
        <v>257</v>
      </c>
      <c r="R948" s="111">
        <v>44991</v>
      </c>
      <c r="S948" t="s">
        <v>254</v>
      </c>
      <c r="T948" t="s">
        <v>254</v>
      </c>
      <c r="U948" t="s">
        <v>254</v>
      </c>
      <c r="V948" t="s">
        <v>254</v>
      </c>
      <c r="W948">
        <v>0</v>
      </c>
      <c r="X948">
        <v>0</v>
      </c>
      <c r="Y948">
        <v>0</v>
      </c>
      <c r="Z948" s="27">
        <f t="shared" si="14"/>
        <v>0</v>
      </c>
    </row>
    <row r="949" spans="1:26" hidden="1">
      <c r="A949" t="s">
        <v>3155</v>
      </c>
      <c r="B949">
        <v>3542836184</v>
      </c>
      <c r="C949" t="s">
        <v>2199</v>
      </c>
      <c r="D949" t="s">
        <v>2171</v>
      </c>
      <c r="E949" t="s">
        <v>54</v>
      </c>
      <c r="F949">
        <v>12127586</v>
      </c>
      <c r="G949" s="111">
        <v>44971</v>
      </c>
      <c r="H949" t="s">
        <v>2780</v>
      </c>
      <c r="I949" t="s">
        <v>255</v>
      </c>
      <c r="J949" t="s">
        <v>249</v>
      </c>
      <c r="K949" t="s">
        <v>250</v>
      </c>
      <c r="L949" t="s">
        <v>251</v>
      </c>
      <c r="M949" t="s">
        <v>3154</v>
      </c>
      <c r="N949" t="s">
        <v>3154</v>
      </c>
      <c r="O949" s="111">
        <v>44973</v>
      </c>
      <c r="P949" t="s">
        <v>252</v>
      </c>
      <c r="Q949" t="s">
        <v>253</v>
      </c>
      <c r="R949" s="111">
        <v>44974</v>
      </c>
      <c r="S949" t="s">
        <v>254</v>
      </c>
      <c r="T949" t="s">
        <v>254</v>
      </c>
      <c r="U949" t="s">
        <v>254</v>
      </c>
      <c r="V949" t="s">
        <v>254</v>
      </c>
      <c r="W949">
        <v>0</v>
      </c>
      <c r="X949">
        <v>0</v>
      </c>
      <c r="Y949">
        <v>1580.43</v>
      </c>
      <c r="Z949" s="27">
        <f t="shared" si="14"/>
        <v>1580.43</v>
      </c>
    </row>
    <row r="950" spans="1:26" hidden="1">
      <c r="A950" t="s">
        <v>3155</v>
      </c>
      <c r="B950">
        <v>3986213147</v>
      </c>
      <c r="C950" t="s">
        <v>2191</v>
      </c>
      <c r="D950" t="s">
        <v>2171</v>
      </c>
      <c r="E950" t="s">
        <v>54</v>
      </c>
      <c r="F950">
        <v>12129412</v>
      </c>
      <c r="G950" s="111">
        <v>44972</v>
      </c>
      <c r="H950" t="s">
        <v>2781</v>
      </c>
      <c r="I950" t="s">
        <v>255</v>
      </c>
      <c r="J950" t="s">
        <v>249</v>
      </c>
      <c r="K950" t="s">
        <v>268</v>
      </c>
      <c r="L950" t="s">
        <v>251</v>
      </c>
      <c r="M950" t="s">
        <v>3154</v>
      </c>
      <c r="N950" t="s">
        <v>3154</v>
      </c>
      <c r="O950" s="111">
        <v>44972</v>
      </c>
      <c r="P950" t="s">
        <v>252</v>
      </c>
      <c r="Q950" t="s">
        <v>253</v>
      </c>
      <c r="R950" s="111">
        <v>44973</v>
      </c>
      <c r="S950" t="s">
        <v>254</v>
      </c>
      <c r="T950" t="s">
        <v>254</v>
      </c>
      <c r="U950" t="s">
        <v>254</v>
      </c>
      <c r="V950" t="s">
        <v>254</v>
      </c>
      <c r="W950">
        <v>0</v>
      </c>
      <c r="X950">
        <v>4481.7</v>
      </c>
      <c r="Y950">
        <v>14707.07</v>
      </c>
      <c r="Z950" s="27">
        <f t="shared" si="14"/>
        <v>19188.77</v>
      </c>
    </row>
    <row r="951" spans="1:26" hidden="1">
      <c r="A951" t="s">
        <v>3155</v>
      </c>
      <c r="B951">
        <v>3542836184</v>
      </c>
      <c r="C951" t="s">
        <v>2199</v>
      </c>
      <c r="D951" t="s">
        <v>2171</v>
      </c>
      <c r="E951" t="s">
        <v>54</v>
      </c>
      <c r="F951">
        <v>12135989</v>
      </c>
      <c r="G951" s="111">
        <v>44973</v>
      </c>
      <c r="H951" t="s">
        <v>2782</v>
      </c>
      <c r="I951" t="s">
        <v>255</v>
      </c>
      <c r="J951" t="s">
        <v>249</v>
      </c>
      <c r="K951" t="s">
        <v>250</v>
      </c>
      <c r="L951" t="s">
        <v>251</v>
      </c>
      <c r="M951" t="s">
        <v>3154</v>
      </c>
      <c r="N951" t="s">
        <v>3154</v>
      </c>
      <c r="O951" s="111">
        <v>44980</v>
      </c>
      <c r="P951" t="s">
        <v>252</v>
      </c>
      <c r="Q951" t="s">
        <v>253</v>
      </c>
      <c r="R951" s="111">
        <v>44981</v>
      </c>
      <c r="S951" t="s">
        <v>254</v>
      </c>
      <c r="T951" t="s">
        <v>254</v>
      </c>
      <c r="U951" t="s">
        <v>254</v>
      </c>
      <c r="V951" t="s">
        <v>254</v>
      </c>
      <c r="W951">
        <v>0</v>
      </c>
      <c r="X951">
        <v>1085</v>
      </c>
      <c r="Y951">
        <v>694</v>
      </c>
      <c r="Z951" s="27">
        <f t="shared" si="14"/>
        <v>1779</v>
      </c>
    </row>
    <row r="952" spans="1:26" hidden="1">
      <c r="A952" t="s">
        <v>3155</v>
      </c>
      <c r="B952">
        <v>1096581167</v>
      </c>
      <c r="C952" t="s">
        <v>2241</v>
      </c>
      <c r="D952" t="s">
        <v>2171</v>
      </c>
      <c r="E952" t="s">
        <v>54</v>
      </c>
      <c r="F952">
        <v>12138096</v>
      </c>
      <c r="G952" s="111">
        <v>44973</v>
      </c>
      <c r="H952" t="s">
        <v>2783</v>
      </c>
      <c r="I952" t="s">
        <v>255</v>
      </c>
      <c r="J952" t="s">
        <v>249</v>
      </c>
      <c r="K952" t="s">
        <v>250</v>
      </c>
      <c r="L952" t="s">
        <v>251</v>
      </c>
      <c r="M952" t="s">
        <v>3154</v>
      </c>
      <c r="N952" t="s">
        <v>3154</v>
      </c>
      <c r="O952" s="111">
        <v>44978</v>
      </c>
      <c r="P952" t="s">
        <v>252</v>
      </c>
      <c r="Q952" t="s">
        <v>253</v>
      </c>
      <c r="R952" s="111">
        <v>44979</v>
      </c>
      <c r="S952" t="s">
        <v>254</v>
      </c>
      <c r="T952" t="s">
        <v>254</v>
      </c>
      <c r="U952" t="s">
        <v>254</v>
      </c>
      <c r="V952" t="s">
        <v>254</v>
      </c>
      <c r="W952">
        <v>0</v>
      </c>
      <c r="X952">
        <v>1927.52</v>
      </c>
      <c r="Y952">
        <v>11138.42</v>
      </c>
      <c r="Z952" s="27">
        <f t="shared" si="14"/>
        <v>13065.94</v>
      </c>
    </row>
    <row r="953" spans="1:26">
      <c r="A953" t="s">
        <v>3155</v>
      </c>
      <c r="B953">
        <v>3542836184</v>
      </c>
      <c r="C953" t="s">
        <v>2199</v>
      </c>
      <c r="D953" t="s">
        <v>2171</v>
      </c>
      <c r="E953" t="s">
        <v>54</v>
      </c>
      <c r="F953">
        <v>12141568</v>
      </c>
      <c r="G953" s="111">
        <v>45007</v>
      </c>
      <c r="H953" t="s">
        <v>3501</v>
      </c>
      <c r="I953" t="s">
        <v>255</v>
      </c>
      <c r="J953" t="s">
        <v>249</v>
      </c>
      <c r="K953" t="s">
        <v>250</v>
      </c>
      <c r="L953" t="s">
        <v>251</v>
      </c>
      <c r="M953" t="s">
        <v>3154</v>
      </c>
      <c r="N953" t="s">
        <v>3154</v>
      </c>
      <c r="O953" s="111">
        <v>45007</v>
      </c>
      <c r="P953" t="s">
        <v>252</v>
      </c>
      <c r="Q953" t="s">
        <v>257</v>
      </c>
      <c r="R953" s="111">
        <v>45008</v>
      </c>
      <c r="S953" t="s">
        <v>254</v>
      </c>
      <c r="T953" t="s">
        <v>254</v>
      </c>
      <c r="U953" t="s">
        <v>254</v>
      </c>
      <c r="V953" t="s">
        <v>254</v>
      </c>
      <c r="W953">
        <v>0</v>
      </c>
      <c r="X953">
        <v>0</v>
      </c>
      <c r="Y953">
        <v>0</v>
      </c>
      <c r="Z953" s="27">
        <f t="shared" si="14"/>
        <v>0</v>
      </c>
    </row>
    <row r="954" spans="1:26">
      <c r="A954" t="s">
        <v>3155</v>
      </c>
      <c r="B954">
        <v>2042645109</v>
      </c>
      <c r="C954" t="s">
        <v>2347</v>
      </c>
      <c r="D954" t="s">
        <v>2171</v>
      </c>
      <c r="E954" t="s">
        <v>54</v>
      </c>
      <c r="F954">
        <v>12143451</v>
      </c>
      <c r="G954" s="111">
        <v>44999</v>
      </c>
      <c r="H954" t="s">
        <v>3502</v>
      </c>
      <c r="I954" t="s">
        <v>255</v>
      </c>
      <c r="J954" t="s">
        <v>249</v>
      </c>
      <c r="K954" t="s">
        <v>268</v>
      </c>
      <c r="L954" t="s">
        <v>251</v>
      </c>
      <c r="M954" t="s">
        <v>3154</v>
      </c>
      <c r="N954" t="s">
        <v>3154</v>
      </c>
      <c r="O954" s="111">
        <v>44999</v>
      </c>
      <c r="P954" t="s">
        <v>252</v>
      </c>
      <c r="Q954" t="s">
        <v>253</v>
      </c>
      <c r="R954" s="111">
        <v>45000</v>
      </c>
      <c r="S954" t="s">
        <v>254</v>
      </c>
      <c r="T954" t="s">
        <v>254</v>
      </c>
      <c r="U954" t="s">
        <v>254</v>
      </c>
      <c r="V954" t="s">
        <v>254</v>
      </c>
      <c r="W954">
        <v>0</v>
      </c>
      <c r="X954">
        <v>0</v>
      </c>
      <c r="Y954">
        <v>62342.879999999997</v>
      </c>
      <c r="Z954" s="27">
        <f t="shared" si="14"/>
        <v>62342.879999999997</v>
      </c>
    </row>
    <row r="955" spans="1:26">
      <c r="A955" t="s">
        <v>3155</v>
      </c>
      <c r="B955">
        <v>3542836184</v>
      </c>
      <c r="C955" t="s">
        <v>2199</v>
      </c>
      <c r="D955" t="s">
        <v>2171</v>
      </c>
      <c r="E955" t="s">
        <v>54</v>
      </c>
      <c r="F955">
        <v>12148066</v>
      </c>
      <c r="G955" s="111">
        <v>44987</v>
      </c>
      <c r="H955" t="s">
        <v>3503</v>
      </c>
      <c r="I955" t="s">
        <v>255</v>
      </c>
      <c r="J955" t="s">
        <v>249</v>
      </c>
      <c r="K955" t="s">
        <v>268</v>
      </c>
      <c r="L955" t="s">
        <v>251</v>
      </c>
      <c r="M955" t="s">
        <v>3154</v>
      </c>
      <c r="N955" t="s">
        <v>3154</v>
      </c>
      <c r="O955" s="111">
        <v>44987</v>
      </c>
      <c r="P955" t="s">
        <v>252</v>
      </c>
      <c r="Q955" t="s">
        <v>253</v>
      </c>
      <c r="R955" s="111">
        <v>44991</v>
      </c>
      <c r="S955" t="s">
        <v>254</v>
      </c>
      <c r="T955" t="s">
        <v>254</v>
      </c>
      <c r="U955" t="s">
        <v>254</v>
      </c>
      <c r="V955" t="s">
        <v>254</v>
      </c>
      <c r="W955">
        <v>0</v>
      </c>
      <c r="X955">
        <v>0</v>
      </c>
      <c r="Y955">
        <v>12257.63</v>
      </c>
      <c r="Z955" s="27">
        <f t="shared" si="14"/>
        <v>12257.63</v>
      </c>
    </row>
    <row r="956" spans="1:26" hidden="1">
      <c r="A956" t="s">
        <v>3155</v>
      </c>
      <c r="B956">
        <v>3542836184</v>
      </c>
      <c r="C956" t="s">
        <v>2199</v>
      </c>
      <c r="D956" t="s">
        <v>2171</v>
      </c>
      <c r="E956" t="s">
        <v>54</v>
      </c>
      <c r="F956">
        <v>12151086</v>
      </c>
      <c r="G956" s="111">
        <v>44980</v>
      </c>
      <c r="H956" t="s">
        <v>2784</v>
      </c>
      <c r="I956" t="s">
        <v>255</v>
      </c>
      <c r="J956" t="s">
        <v>249</v>
      </c>
      <c r="K956" t="s">
        <v>250</v>
      </c>
      <c r="L956" t="s">
        <v>251</v>
      </c>
      <c r="M956" t="s">
        <v>3154</v>
      </c>
      <c r="N956" t="s">
        <v>3154</v>
      </c>
      <c r="O956" s="111">
        <v>44981</v>
      </c>
      <c r="P956" t="s">
        <v>252</v>
      </c>
      <c r="Q956" t="s">
        <v>253</v>
      </c>
      <c r="R956">
        <v>44981</v>
      </c>
      <c r="S956" t="s">
        <v>254</v>
      </c>
      <c r="T956" t="s">
        <v>254</v>
      </c>
      <c r="U956" t="s">
        <v>254</v>
      </c>
      <c r="V956" t="s">
        <v>254</v>
      </c>
      <c r="W956">
        <v>0</v>
      </c>
      <c r="X956">
        <v>1707.05</v>
      </c>
      <c r="Y956">
        <v>9534.7000000000007</v>
      </c>
      <c r="Z956" s="27">
        <f t="shared" si="14"/>
        <v>11241.75</v>
      </c>
    </row>
    <row r="957" spans="1:26" hidden="1">
      <c r="A957" t="s">
        <v>3155</v>
      </c>
      <c r="B957">
        <v>80047106115</v>
      </c>
      <c r="C957" t="s">
        <v>2362</v>
      </c>
      <c r="D957" t="s">
        <v>2171</v>
      </c>
      <c r="E957" t="s">
        <v>54</v>
      </c>
      <c r="F957">
        <v>12152298</v>
      </c>
      <c r="G957" s="111">
        <v>44982</v>
      </c>
      <c r="H957" t="s">
        <v>2785</v>
      </c>
      <c r="I957" t="s">
        <v>248</v>
      </c>
      <c r="J957" t="s">
        <v>249</v>
      </c>
      <c r="K957" t="s">
        <v>250</v>
      </c>
      <c r="L957" t="s">
        <v>251</v>
      </c>
      <c r="M957" t="s">
        <v>3154</v>
      </c>
      <c r="N957" t="s">
        <v>3154</v>
      </c>
      <c r="O957" s="111">
        <v>44985</v>
      </c>
      <c r="P957" t="s">
        <v>252</v>
      </c>
      <c r="Q957" t="s">
        <v>253</v>
      </c>
      <c r="R957" s="111">
        <v>44986</v>
      </c>
      <c r="S957" t="s">
        <v>254</v>
      </c>
      <c r="T957" t="s">
        <v>254</v>
      </c>
      <c r="U957" t="s">
        <v>254</v>
      </c>
      <c r="V957" t="s">
        <v>254</v>
      </c>
      <c r="W957">
        <v>0</v>
      </c>
      <c r="X957">
        <v>0</v>
      </c>
      <c r="Y957">
        <v>37380.33</v>
      </c>
      <c r="Z957" s="27">
        <f t="shared" si="14"/>
        <v>37380.33</v>
      </c>
    </row>
    <row r="958" spans="1:26" hidden="1">
      <c r="A958" t="s">
        <v>3155</v>
      </c>
      <c r="B958">
        <v>80047106115</v>
      </c>
      <c r="C958" t="s">
        <v>2362</v>
      </c>
      <c r="D958" t="s">
        <v>2171</v>
      </c>
      <c r="E958" t="s">
        <v>54</v>
      </c>
      <c r="F958">
        <v>12156990</v>
      </c>
      <c r="G958" s="111">
        <v>44981</v>
      </c>
      <c r="H958" t="s">
        <v>2786</v>
      </c>
      <c r="I958" t="s">
        <v>255</v>
      </c>
      <c r="J958" t="s">
        <v>249</v>
      </c>
      <c r="K958" t="s">
        <v>250</v>
      </c>
      <c r="L958" t="s">
        <v>251</v>
      </c>
      <c r="M958" t="s">
        <v>3154</v>
      </c>
      <c r="N958" t="s">
        <v>3154</v>
      </c>
      <c r="O958" s="111">
        <v>44982</v>
      </c>
      <c r="P958" t="s">
        <v>252</v>
      </c>
      <c r="Q958" t="s">
        <v>253</v>
      </c>
      <c r="R958" s="111">
        <v>44984</v>
      </c>
      <c r="S958" t="s">
        <v>254</v>
      </c>
      <c r="T958" t="s">
        <v>254</v>
      </c>
      <c r="U958" t="s">
        <v>254</v>
      </c>
      <c r="V958" t="s">
        <v>254</v>
      </c>
      <c r="W958">
        <v>0</v>
      </c>
      <c r="X958">
        <v>700</v>
      </c>
      <c r="Y958">
        <v>56954</v>
      </c>
      <c r="Z958" s="27">
        <f t="shared" si="14"/>
        <v>57654</v>
      </c>
    </row>
    <row r="959" spans="1:26">
      <c r="A959" t="s">
        <v>3155</v>
      </c>
      <c r="B959">
        <v>80047106115</v>
      </c>
      <c r="C959" t="s">
        <v>2362</v>
      </c>
      <c r="D959" t="s">
        <v>2171</v>
      </c>
      <c r="E959" t="s">
        <v>54</v>
      </c>
      <c r="F959">
        <v>12165797</v>
      </c>
      <c r="G959" s="111">
        <v>44999</v>
      </c>
      <c r="H959" t="s">
        <v>3504</v>
      </c>
      <c r="I959" t="s">
        <v>255</v>
      </c>
      <c r="J959" t="s">
        <v>3154</v>
      </c>
      <c r="K959" t="s">
        <v>3154</v>
      </c>
      <c r="L959" t="s">
        <v>251</v>
      </c>
      <c r="M959" t="s">
        <v>3154</v>
      </c>
      <c r="N959" t="s">
        <v>3154</v>
      </c>
      <c r="O959" s="111">
        <v>44999</v>
      </c>
      <c r="P959" t="s">
        <v>252</v>
      </c>
      <c r="Q959" t="s">
        <v>253</v>
      </c>
      <c r="R959" s="111">
        <v>45000</v>
      </c>
      <c r="S959" t="s">
        <v>254</v>
      </c>
      <c r="T959" t="s">
        <v>254</v>
      </c>
      <c r="U959" t="s">
        <v>254</v>
      </c>
      <c r="V959" t="s">
        <v>254</v>
      </c>
      <c r="W959">
        <v>0</v>
      </c>
      <c r="X959">
        <v>0</v>
      </c>
      <c r="Y959">
        <v>28.36</v>
      </c>
      <c r="Z959" s="27">
        <f t="shared" si="14"/>
        <v>28.36</v>
      </c>
    </row>
    <row r="960" spans="1:26">
      <c r="A960" t="s">
        <v>3155</v>
      </c>
      <c r="B960">
        <v>5220244167</v>
      </c>
      <c r="C960" t="s">
        <v>2174</v>
      </c>
      <c r="D960" t="s">
        <v>2171</v>
      </c>
      <c r="E960" t="s">
        <v>54</v>
      </c>
      <c r="F960">
        <v>12182899</v>
      </c>
      <c r="G960" s="111">
        <v>44986</v>
      </c>
      <c r="H960" t="s">
        <v>3505</v>
      </c>
      <c r="I960" t="s">
        <v>255</v>
      </c>
      <c r="J960" t="s">
        <v>249</v>
      </c>
      <c r="K960" t="s">
        <v>250</v>
      </c>
      <c r="L960" t="s">
        <v>251</v>
      </c>
      <c r="M960" t="s">
        <v>3154</v>
      </c>
      <c r="N960" t="s">
        <v>3154</v>
      </c>
      <c r="O960" s="111">
        <v>44986</v>
      </c>
      <c r="P960" t="s">
        <v>252</v>
      </c>
      <c r="Q960" t="s">
        <v>253</v>
      </c>
      <c r="R960" s="111">
        <v>44987</v>
      </c>
      <c r="S960" t="s">
        <v>254</v>
      </c>
      <c r="T960" t="s">
        <v>254</v>
      </c>
      <c r="U960" t="s">
        <v>254</v>
      </c>
      <c r="V960" t="s">
        <v>254</v>
      </c>
      <c r="W960">
        <v>0</v>
      </c>
      <c r="X960">
        <v>0</v>
      </c>
      <c r="Y960">
        <v>1733.5</v>
      </c>
      <c r="Z960" s="27">
        <f t="shared" si="14"/>
        <v>1733.5</v>
      </c>
    </row>
    <row r="961" spans="1:26">
      <c r="A961" t="s">
        <v>3155</v>
      </c>
      <c r="B961">
        <v>80047106115</v>
      </c>
      <c r="C961" t="s">
        <v>2362</v>
      </c>
      <c r="D961" t="s">
        <v>2171</v>
      </c>
      <c r="E961" t="s">
        <v>54</v>
      </c>
      <c r="F961">
        <v>12196117</v>
      </c>
      <c r="G961" s="111">
        <v>44988</v>
      </c>
      <c r="H961" t="s">
        <v>3506</v>
      </c>
      <c r="I961" t="s">
        <v>255</v>
      </c>
      <c r="J961" t="s">
        <v>249</v>
      </c>
      <c r="K961" t="s">
        <v>250</v>
      </c>
      <c r="L961" t="s">
        <v>251</v>
      </c>
      <c r="M961" t="s">
        <v>3154</v>
      </c>
      <c r="N961" t="s">
        <v>3154</v>
      </c>
      <c r="O961" s="111">
        <v>44988</v>
      </c>
      <c r="P961" t="s">
        <v>252</v>
      </c>
      <c r="Q961" t="s">
        <v>253</v>
      </c>
      <c r="R961" s="111">
        <v>44991</v>
      </c>
      <c r="S961" t="s">
        <v>254</v>
      </c>
      <c r="T961" t="s">
        <v>254</v>
      </c>
      <c r="U961" t="s">
        <v>254</v>
      </c>
      <c r="V961" t="s">
        <v>254</v>
      </c>
      <c r="W961">
        <v>0</v>
      </c>
      <c r="X961">
        <v>0</v>
      </c>
      <c r="Y961">
        <v>703.14</v>
      </c>
      <c r="Z961" s="27">
        <f t="shared" si="14"/>
        <v>703.14</v>
      </c>
    </row>
    <row r="962" spans="1:26">
      <c r="A962" t="s">
        <v>3155</v>
      </c>
      <c r="B962">
        <v>5220244167</v>
      </c>
      <c r="C962" t="s">
        <v>2174</v>
      </c>
      <c r="D962" t="s">
        <v>2171</v>
      </c>
      <c r="E962" t="s">
        <v>54</v>
      </c>
      <c r="F962">
        <v>12202208</v>
      </c>
      <c r="G962" s="111">
        <v>44991</v>
      </c>
      <c r="H962" t="s">
        <v>3507</v>
      </c>
      <c r="I962" t="s">
        <v>255</v>
      </c>
      <c r="J962" t="s">
        <v>249</v>
      </c>
      <c r="K962" t="s">
        <v>268</v>
      </c>
      <c r="L962" t="s">
        <v>251</v>
      </c>
      <c r="M962" t="s">
        <v>3154</v>
      </c>
      <c r="N962" t="s">
        <v>3154</v>
      </c>
      <c r="O962" s="111">
        <v>44991</v>
      </c>
      <c r="P962" t="s">
        <v>252</v>
      </c>
      <c r="Q962" t="s">
        <v>253</v>
      </c>
      <c r="R962" s="111">
        <v>44992</v>
      </c>
      <c r="S962" t="s">
        <v>254</v>
      </c>
      <c r="T962" t="s">
        <v>254</v>
      </c>
      <c r="U962" t="s">
        <v>254</v>
      </c>
      <c r="V962" t="s">
        <v>254</v>
      </c>
      <c r="W962">
        <v>0</v>
      </c>
      <c r="X962">
        <v>0</v>
      </c>
      <c r="Y962">
        <v>1</v>
      </c>
      <c r="Z962" s="27">
        <f t="shared" si="14"/>
        <v>1</v>
      </c>
    </row>
    <row r="963" spans="1:26">
      <c r="A963" t="s">
        <v>3155</v>
      </c>
      <c r="B963">
        <v>80047106115</v>
      </c>
      <c r="C963" t="s">
        <v>2362</v>
      </c>
      <c r="D963" t="s">
        <v>2171</v>
      </c>
      <c r="E963" t="s">
        <v>54</v>
      </c>
      <c r="F963">
        <v>12203428</v>
      </c>
      <c r="G963" s="111">
        <v>44992</v>
      </c>
      <c r="H963" t="s">
        <v>3508</v>
      </c>
      <c r="I963" t="s">
        <v>255</v>
      </c>
      <c r="J963" t="s">
        <v>249</v>
      </c>
      <c r="K963" t="s">
        <v>250</v>
      </c>
      <c r="L963" t="s">
        <v>251</v>
      </c>
      <c r="M963" t="s">
        <v>3154</v>
      </c>
      <c r="N963" t="s">
        <v>3154</v>
      </c>
      <c r="O963" s="111">
        <v>44993</v>
      </c>
      <c r="P963" t="s">
        <v>252</v>
      </c>
      <c r="Q963" t="s">
        <v>253</v>
      </c>
      <c r="R963" s="111">
        <v>44994</v>
      </c>
      <c r="S963" t="s">
        <v>254</v>
      </c>
      <c r="T963" t="s">
        <v>254</v>
      </c>
      <c r="U963" t="s">
        <v>254</v>
      </c>
      <c r="V963" t="s">
        <v>254</v>
      </c>
      <c r="W963">
        <v>0</v>
      </c>
      <c r="X963">
        <v>0</v>
      </c>
      <c r="Y963">
        <v>303</v>
      </c>
      <c r="Z963" s="27">
        <f t="shared" ref="Z963:Z1026" si="15">SUM(W963:Y963)</f>
        <v>303</v>
      </c>
    </row>
    <row r="964" spans="1:26">
      <c r="A964" t="s">
        <v>3155</v>
      </c>
      <c r="B964">
        <v>696116103</v>
      </c>
      <c r="C964" t="s">
        <v>2178</v>
      </c>
      <c r="D964" t="s">
        <v>2171</v>
      </c>
      <c r="E964" t="s">
        <v>54</v>
      </c>
      <c r="F964">
        <v>12203481</v>
      </c>
      <c r="G964" s="111">
        <v>44995</v>
      </c>
      <c r="H964" t="s">
        <v>3509</v>
      </c>
      <c r="I964" t="s">
        <v>255</v>
      </c>
      <c r="J964" t="s">
        <v>249</v>
      </c>
      <c r="K964" t="s">
        <v>268</v>
      </c>
      <c r="L964" t="s">
        <v>251</v>
      </c>
      <c r="M964" t="s">
        <v>3154</v>
      </c>
      <c r="N964" t="s">
        <v>3154</v>
      </c>
      <c r="O964" s="111">
        <v>44995</v>
      </c>
      <c r="P964" t="s">
        <v>252</v>
      </c>
      <c r="Q964" t="s">
        <v>253</v>
      </c>
      <c r="R964" s="111">
        <v>44998</v>
      </c>
      <c r="S964" t="s">
        <v>254</v>
      </c>
      <c r="T964" t="s">
        <v>254</v>
      </c>
      <c r="U964" t="s">
        <v>254</v>
      </c>
      <c r="V964" t="s">
        <v>254</v>
      </c>
      <c r="W964">
        <v>0</v>
      </c>
      <c r="X964">
        <v>0</v>
      </c>
      <c r="Y964">
        <v>25391.01</v>
      </c>
      <c r="Z964" s="27">
        <f t="shared" si="15"/>
        <v>25391.01</v>
      </c>
    </row>
    <row r="965" spans="1:26">
      <c r="A965" t="s">
        <v>3155</v>
      </c>
      <c r="B965">
        <v>80047106115</v>
      </c>
      <c r="C965" t="s">
        <v>2362</v>
      </c>
      <c r="D965" t="s">
        <v>2171</v>
      </c>
      <c r="E965" t="s">
        <v>54</v>
      </c>
      <c r="F965">
        <v>12208910</v>
      </c>
      <c r="G965" s="111">
        <v>44993</v>
      </c>
      <c r="H965" t="s">
        <v>3510</v>
      </c>
      <c r="I965" t="s">
        <v>255</v>
      </c>
      <c r="J965" t="s">
        <v>249</v>
      </c>
      <c r="K965" t="s">
        <v>250</v>
      </c>
      <c r="L965" t="s">
        <v>251</v>
      </c>
      <c r="M965" t="s">
        <v>3154</v>
      </c>
      <c r="N965" t="s">
        <v>3154</v>
      </c>
      <c r="O965" s="111">
        <v>44993</v>
      </c>
      <c r="P965" t="s">
        <v>252</v>
      </c>
      <c r="Q965" t="s">
        <v>253</v>
      </c>
      <c r="R965" s="111">
        <v>44994</v>
      </c>
      <c r="S965" t="s">
        <v>254</v>
      </c>
      <c r="T965" t="s">
        <v>254</v>
      </c>
      <c r="U965" t="s">
        <v>254</v>
      </c>
      <c r="V965" t="s">
        <v>254</v>
      </c>
      <c r="W965">
        <v>0</v>
      </c>
      <c r="X965">
        <v>0</v>
      </c>
      <c r="Y965">
        <v>1456</v>
      </c>
      <c r="Z965" s="27">
        <f t="shared" si="15"/>
        <v>1456</v>
      </c>
    </row>
    <row r="966" spans="1:26">
      <c r="A966" t="s">
        <v>3155</v>
      </c>
      <c r="B966">
        <v>3986213147</v>
      </c>
      <c r="C966" t="s">
        <v>2191</v>
      </c>
      <c r="D966" t="s">
        <v>2171</v>
      </c>
      <c r="E966" t="s">
        <v>54</v>
      </c>
      <c r="F966">
        <v>12208913</v>
      </c>
      <c r="G966" s="111">
        <v>44993</v>
      </c>
      <c r="H966" t="s">
        <v>3511</v>
      </c>
      <c r="I966" t="s">
        <v>255</v>
      </c>
      <c r="J966" t="s">
        <v>249</v>
      </c>
      <c r="K966" t="s">
        <v>250</v>
      </c>
      <c r="L966" t="s">
        <v>251</v>
      </c>
      <c r="M966" t="s">
        <v>3154</v>
      </c>
      <c r="N966" t="s">
        <v>3154</v>
      </c>
      <c r="O966" s="111">
        <v>44993</v>
      </c>
      <c r="P966" t="s">
        <v>252</v>
      </c>
      <c r="Q966" t="s">
        <v>253</v>
      </c>
      <c r="R966">
        <v>44994</v>
      </c>
      <c r="S966" t="s">
        <v>254</v>
      </c>
      <c r="T966" t="s">
        <v>254</v>
      </c>
      <c r="U966" t="s">
        <v>254</v>
      </c>
      <c r="V966" t="s">
        <v>254</v>
      </c>
      <c r="W966">
        <v>0</v>
      </c>
      <c r="X966">
        <v>0</v>
      </c>
      <c r="Y966">
        <v>308.31</v>
      </c>
      <c r="Z966" s="27">
        <f t="shared" si="15"/>
        <v>308.31</v>
      </c>
    </row>
    <row r="967" spans="1:26">
      <c r="A967" t="s">
        <v>3155</v>
      </c>
      <c r="B967">
        <v>80047106115</v>
      </c>
      <c r="C967" t="s">
        <v>2362</v>
      </c>
      <c r="D967" t="s">
        <v>2171</v>
      </c>
      <c r="E967" t="s">
        <v>54</v>
      </c>
      <c r="F967">
        <v>12211026</v>
      </c>
      <c r="G967" s="111">
        <v>44993</v>
      </c>
      <c r="H967" t="s">
        <v>3512</v>
      </c>
      <c r="I967" t="s">
        <v>255</v>
      </c>
      <c r="J967" t="s">
        <v>249</v>
      </c>
      <c r="K967" t="s">
        <v>250</v>
      </c>
      <c r="L967" t="s">
        <v>251</v>
      </c>
      <c r="M967" t="s">
        <v>3154</v>
      </c>
      <c r="N967" t="s">
        <v>3154</v>
      </c>
      <c r="O967" s="111">
        <v>44993</v>
      </c>
      <c r="P967" t="s">
        <v>252</v>
      </c>
      <c r="Q967" t="s">
        <v>253</v>
      </c>
      <c r="R967" s="111">
        <v>44994</v>
      </c>
      <c r="S967" t="s">
        <v>254</v>
      </c>
      <c r="T967" t="s">
        <v>254</v>
      </c>
      <c r="U967" t="s">
        <v>254</v>
      </c>
      <c r="V967" t="s">
        <v>254</v>
      </c>
      <c r="W967">
        <v>0</v>
      </c>
      <c r="X967">
        <v>0</v>
      </c>
      <c r="Y967">
        <v>527</v>
      </c>
      <c r="Z967" s="27">
        <f t="shared" si="15"/>
        <v>527</v>
      </c>
    </row>
    <row r="968" spans="1:26">
      <c r="A968" t="s">
        <v>3155</v>
      </c>
      <c r="B968">
        <v>3542836184</v>
      </c>
      <c r="C968" t="s">
        <v>2199</v>
      </c>
      <c r="D968" t="s">
        <v>2171</v>
      </c>
      <c r="E968" t="s">
        <v>54</v>
      </c>
      <c r="F968">
        <v>12214379</v>
      </c>
      <c r="G968" s="111">
        <v>44994</v>
      </c>
      <c r="H968" t="s">
        <v>3513</v>
      </c>
      <c r="I968" t="s">
        <v>255</v>
      </c>
      <c r="J968" t="s">
        <v>249</v>
      </c>
      <c r="K968" t="s">
        <v>250</v>
      </c>
      <c r="L968" t="s">
        <v>251</v>
      </c>
      <c r="M968" t="s">
        <v>3154</v>
      </c>
      <c r="N968" t="s">
        <v>3154</v>
      </c>
      <c r="O968" s="111">
        <v>44994</v>
      </c>
      <c r="P968" t="s">
        <v>252</v>
      </c>
      <c r="Q968" t="s">
        <v>253</v>
      </c>
      <c r="R968" s="111">
        <v>44995</v>
      </c>
      <c r="S968" t="s">
        <v>254</v>
      </c>
      <c r="T968" t="s">
        <v>254</v>
      </c>
      <c r="U968" t="s">
        <v>254</v>
      </c>
      <c r="V968" t="s">
        <v>254</v>
      </c>
      <c r="W968">
        <v>0</v>
      </c>
      <c r="X968">
        <v>0</v>
      </c>
      <c r="Y968">
        <v>2468.1999999999998</v>
      </c>
      <c r="Z968" s="27">
        <f t="shared" si="15"/>
        <v>2468.1999999999998</v>
      </c>
    </row>
    <row r="969" spans="1:26">
      <c r="A969" t="s">
        <v>3155</v>
      </c>
      <c r="B969">
        <v>80047106115</v>
      </c>
      <c r="C969" t="s">
        <v>2362</v>
      </c>
      <c r="D969" t="s">
        <v>2171</v>
      </c>
      <c r="E969" t="s">
        <v>54</v>
      </c>
      <c r="F969">
        <v>12215170</v>
      </c>
      <c r="G969" s="111">
        <v>44994</v>
      </c>
      <c r="H969" t="s">
        <v>3514</v>
      </c>
      <c r="I969" t="s">
        <v>255</v>
      </c>
      <c r="J969" t="s">
        <v>249</v>
      </c>
      <c r="K969" t="s">
        <v>250</v>
      </c>
      <c r="L969" t="s">
        <v>251</v>
      </c>
      <c r="M969" t="s">
        <v>3154</v>
      </c>
      <c r="N969" t="s">
        <v>3154</v>
      </c>
      <c r="O969" s="111">
        <v>44994</v>
      </c>
      <c r="P969" t="s">
        <v>252</v>
      </c>
      <c r="Q969" t="s">
        <v>257</v>
      </c>
      <c r="R969" s="111">
        <v>44995</v>
      </c>
      <c r="S969" t="s">
        <v>254</v>
      </c>
      <c r="T969" t="s">
        <v>254</v>
      </c>
      <c r="U969" t="s">
        <v>254</v>
      </c>
      <c r="V969" t="s">
        <v>254</v>
      </c>
      <c r="W969">
        <v>0</v>
      </c>
      <c r="X969">
        <v>0</v>
      </c>
      <c r="Y969">
        <v>0</v>
      </c>
      <c r="Z969" s="27">
        <f t="shared" si="15"/>
        <v>0</v>
      </c>
    </row>
    <row r="970" spans="1:26">
      <c r="A970" t="s">
        <v>3155</v>
      </c>
      <c r="B970">
        <v>2042645109</v>
      </c>
      <c r="C970" t="s">
        <v>2347</v>
      </c>
      <c r="D970" t="s">
        <v>2171</v>
      </c>
      <c r="E970" t="s">
        <v>54</v>
      </c>
      <c r="F970">
        <v>12219733</v>
      </c>
      <c r="G970" s="111">
        <v>44995</v>
      </c>
      <c r="H970" t="s">
        <v>3515</v>
      </c>
      <c r="I970" t="s">
        <v>255</v>
      </c>
      <c r="J970" t="s">
        <v>249</v>
      </c>
      <c r="K970" t="s">
        <v>268</v>
      </c>
      <c r="L970" t="s">
        <v>251</v>
      </c>
      <c r="M970" t="s">
        <v>3154</v>
      </c>
      <c r="N970" t="s">
        <v>3154</v>
      </c>
      <c r="O970" s="111">
        <v>44995</v>
      </c>
      <c r="P970" t="s">
        <v>252</v>
      </c>
      <c r="Q970" t="s">
        <v>253</v>
      </c>
      <c r="R970" s="111">
        <v>44998</v>
      </c>
      <c r="S970" t="s">
        <v>254</v>
      </c>
      <c r="T970" t="s">
        <v>254</v>
      </c>
      <c r="U970" t="s">
        <v>254</v>
      </c>
      <c r="V970" t="s">
        <v>254</v>
      </c>
      <c r="W970">
        <v>0</v>
      </c>
      <c r="X970">
        <v>0</v>
      </c>
      <c r="Y970">
        <v>31391.02</v>
      </c>
      <c r="Z970" s="27">
        <f t="shared" si="15"/>
        <v>31391.02</v>
      </c>
    </row>
    <row r="971" spans="1:26">
      <c r="A971" t="s">
        <v>3155</v>
      </c>
      <c r="B971">
        <v>2042645109</v>
      </c>
      <c r="C971" t="s">
        <v>2347</v>
      </c>
      <c r="D971" t="s">
        <v>2171</v>
      </c>
      <c r="E971" t="s">
        <v>54</v>
      </c>
      <c r="F971">
        <v>12224006</v>
      </c>
      <c r="G971" s="111">
        <v>44996</v>
      </c>
      <c r="H971" t="s">
        <v>3516</v>
      </c>
      <c r="I971" t="s">
        <v>255</v>
      </c>
      <c r="J971" t="s">
        <v>249</v>
      </c>
      <c r="K971" t="s">
        <v>250</v>
      </c>
      <c r="L971" t="s">
        <v>251</v>
      </c>
      <c r="M971" t="s">
        <v>3154</v>
      </c>
      <c r="N971" t="s">
        <v>3154</v>
      </c>
      <c r="O971" s="111">
        <v>44996</v>
      </c>
      <c r="P971" t="s">
        <v>252</v>
      </c>
      <c r="Q971" t="s">
        <v>253</v>
      </c>
      <c r="R971" s="111">
        <v>44998</v>
      </c>
      <c r="S971" t="s">
        <v>254</v>
      </c>
      <c r="T971" t="s">
        <v>254</v>
      </c>
      <c r="U971" t="s">
        <v>254</v>
      </c>
      <c r="V971" t="s">
        <v>254</v>
      </c>
      <c r="W971">
        <v>0</v>
      </c>
      <c r="X971">
        <v>0</v>
      </c>
      <c r="Y971">
        <v>2951</v>
      </c>
      <c r="Z971" s="27">
        <f t="shared" si="15"/>
        <v>2951</v>
      </c>
    </row>
    <row r="972" spans="1:26">
      <c r="A972" t="s">
        <v>3155</v>
      </c>
      <c r="B972">
        <v>5220244167</v>
      </c>
      <c r="C972" t="s">
        <v>2174</v>
      </c>
      <c r="D972" t="s">
        <v>2171</v>
      </c>
      <c r="E972" t="s">
        <v>54</v>
      </c>
      <c r="F972">
        <v>12226737</v>
      </c>
      <c r="G972" s="111">
        <v>44998</v>
      </c>
      <c r="H972" t="s">
        <v>3517</v>
      </c>
      <c r="I972" t="s">
        <v>255</v>
      </c>
      <c r="J972" t="s">
        <v>249</v>
      </c>
      <c r="K972" t="s">
        <v>250</v>
      </c>
      <c r="L972" t="s">
        <v>251</v>
      </c>
      <c r="M972" t="s">
        <v>3154</v>
      </c>
      <c r="N972" t="s">
        <v>3154</v>
      </c>
      <c r="O972" s="111">
        <v>44998</v>
      </c>
      <c r="P972" t="s">
        <v>252</v>
      </c>
      <c r="Q972" t="s">
        <v>253</v>
      </c>
      <c r="R972" s="111">
        <v>44999</v>
      </c>
      <c r="S972" t="s">
        <v>254</v>
      </c>
      <c r="T972" t="s">
        <v>254</v>
      </c>
      <c r="U972" t="s">
        <v>254</v>
      </c>
      <c r="V972" t="s">
        <v>254</v>
      </c>
      <c r="W972">
        <v>0</v>
      </c>
      <c r="X972">
        <v>0</v>
      </c>
      <c r="Y972">
        <v>1</v>
      </c>
      <c r="Z972" s="27">
        <f t="shared" si="15"/>
        <v>1</v>
      </c>
    </row>
    <row r="973" spans="1:26">
      <c r="A973" t="s">
        <v>3155</v>
      </c>
      <c r="B973">
        <v>80047106115</v>
      </c>
      <c r="C973" t="s">
        <v>2362</v>
      </c>
      <c r="D973" t="s">
        <v>2171</v>
      </c>
      <c r="E973" t="s">
        <v>54</v>
      </c>
      <c r="F973">
        <v>12231203</v>
      </c>
      <c r="G973" s="111">
        <v>44999</v>
      </c>
      <c r="H973" t="s">
        <v>3518</v>
      </c>
      <c r="I973" t="s">
        <v>255</v>
      </c>
      <c r="J973" t="s">
        <v>249</v>
      </c>
      <c r="K973" t="s">
        <v>250</v>
      </c>
      <c r="L973" t="s">
        <v>251</v>
      </c>
      <c r="M973" t="s">
        <v>3154</v>
      </c>
      <c r="N973" t="s">
        <v>3154</v>
      </c>
      <c r="O973" s="111">
        <v>44999</v>
      </c>
      <c r="P973" t="s">
        <v>252</v>
      </c>
      <c r="Q973" t="s">
        <v>253</v>
      </c>
      <c r="R973" s="111">
        <v>45000</v>
      </c>
      <c r="S973" t="s">
        <v>254</v>
      </c>
      <c r="T973" t="s">
        <v>254</v>
      </c>
      <c r="U973" t="s">
        <v>254</v>
      </c>
      <c r="V973" t="s">
        <v>254</v>
      </c>
      <c r="W973">
        <v>0</v>
      </c>
      <c r="X973">
        <v>0</v>
      </c>
      <c r="Y973">
        <v>11480.92</v>
      </c>
      <c r="Z973" s="27">
        <f t="shared" si="15"/>
        <v>11480.92</v>
      </c>
    </row>
    <row r="974" spans="1:26">
      <c r="A974" t="s">
        <v>3155</v>
      </c>
      <c r="B974">
        <v>5220244167</v>
      </c>
      <c r="C974" t="s">
        <v>2174</v>
      </c>
      <c r="D974" t="s">
        <v>2171</v>
      </c>
      <c r="E974" t="s">
        <v>54</v>
      </c>
      <c r="F974">
        <v>12248839</v>
      </c>
      <c r="G974" s="111">
        <v>45002</v>
      </c>
      <c r="H974" t="s">
        <v>3519</v>
      </c>
      <c r="I974" t="s">
        <v>255</v>
      </c>
      <c r="J974" t="s">
        <v>249</v>
      </c>
      <c r="K974" t="s">
        <v>250</v>
      </c>
      <c r="L974" t="s">
        <v>251</v>
      </c>
      <c r="M974" t="s">
        <v>3154</v>
      </c>
      <c r="N974" t="s">
        <v>3154</v>
      </c>
      <c r="O974" s="111">
        <v>45002</v>
      </c>
      <c r="P974" t="s">
        <v>252</v>
      </c>
      <c r="Q974" t="s">
        <v>253</v>
      </c>
      <c r="R974" s="111">
        <v>45005</v>
      </c>
      <c r="S974" t="s">
        <v>254</v>
      </c>
      <c r="T974" t="s">
        <v>254</v>
      </c>
      <c r="U974" t="s">
        <v>254</v>
      </c>
      <c r="V974" t="s">
        <v>254</v>
      </c>
      <c r="W974">
        <v>0</v>
      </c>
      <c r="X974">
        <v>0</v>
      </c>
      <c r="Y974">
        <v>65</v>
      </c>
      <c r="Z974" s="27">
        <f t="shared" si="15"/>
        <v>65</v>
      </c>
    </row>
    <row r="975" spans="1:26">
      <c r="A975" t="s">
        <v>3155</v>
      </c>
      <c r="B975">
        <v>8773219142</v>
      </c>
      <c r="C975" t="s">
        <v>3493</v>
      </c>
      <c r="D975" t="s">
        <v>2171</v>
      </c>
      <c r="E975" t="s">
        <v>54</v>
      </c>
      <c r="F975">
        <v>12255742</v>
      </c>
      <c r="G975" s="111">
        <v>45006</v>
      </c>
      <c r="H975" t="s">
        <v>3520</v>
      </c>
      <c r="I975" t="s">
        <v>255</v>
      </c>
      <c r="J975" t="s">
        <v>249</v>
      </c>
      <c r="K975" t="s">
        <v>268</v>
      </c>
      <c r="L975" t="s">
        <v>251</v>
      </c>
      <c r="M975" t="s">
        <v>3154</v>
      </c>
      <c r="N975" t="s">
        <v>3154</v>
      </c>
      <c r="O975" s="111">
        <v>45007</v>
      </c>
      <c r="P975" t="s">
        <v>252</v>
      </c>
      <c r="Q975" t="s">
        <v>257</v>
      </c>
      <c r="R975" s="111">
        <v>45009</v>
      </c>
      <c r="S975" t="s">
        <v>254</v>
      </c>
      <c r="T975" t="s">
        <v>254</v>
      </c>
      <c r="U975" t="s">
        <v>254</v>
      </c>
      <c r="V975" t="s">
        <v>254</v>
      </c>
      <c r="W975">
        <v>0</v>
      </c>
      <c r="X975">
        <v>0</v>
      </c>
      <c r="Y975">
        <v>0</v>
      </c>
      <c r="Z975" s="27">
        <f t="shared" si="15"/>
        <v>0</v>
      </c>
    </row>
    <row r="976" spans="1:26">
      <c r="A976" t="s">
        <v>3155</v>
      </c>
      <c r="B976">
        <v>3542836184</v>
      </c>
      <c r="C976" t="s">
        <v>2199</v>
      </c>
      <c r="D976" t="s">
        <v>2171</v>
      </c>
      <c r="E976" t="s">
        <v>54</v>
      </c>
      <c r="F976">
        <v>12266900</v>
      </c>
      <c r="G976" s="111">
        <v>45008</v>
      </c>
      <c r="H976" t="s">
        <v>3521</v>
      </c>
      <c r="I976" t="s">
        <v>271</v>
      </c>
      <c r="J976" t="s">
        <v>249</v>
      </c>
      <c r="K976" t="s">
        <v>268</v>
      </c>
      <c r="L976" t="s">
        <v>251</v>
      </c>
      <c r="M976" t="s">
        <v>3154</v>
      </c>
      <c r="N976" t="s">
        <v>3154</v>
      </c>
      <c r="O976" s="111">
        <v>45008</v>
      </c>
      <c r="P976" t="s">
        <v>252</v>
      </c>
      <c r="Q976" t="s">
        <v>257</v>
      </c>
      <c r="R976" s="111">
        <v>45016</v>
      </c>
      <c r="S976" t="s">
        <v>254</v>
      </c>
      <c r="T976" t="s">
        <v>254</v>
      </c>
      <c r="U976" t="s">
        <v>254</v>
      </c>
      <c r="V976" t="s">
        <v>254</v>
      </c>
      <c r="W976">
        <v>0</v>
      </c>
      <c r="X976">
        <v>0</v>
      </c>
      <c r="Y976">
        <v>0</v>
      </c>
      <c r="Z976" s="27">
        <f t="shared" si="15"/>
        <v>0</v>
      </c>
    </row>
    <row r="977" spans="1:26">
      <c r="A977" t="s">
        <v>3155</v>
      </c>
      <c r="B977">
        <v>80047106115</v>
      </c>
      <c r="C977" t="s">
        <v>2362</v>
      </c>
      <c r="D977" t="s">
        <v>2171</v>
      </c>
      <c r="E977" t="s">
        <v>54</v>
      </c>
      <c r="F977">
        <v>12267248</v>
      </c>
      <c r="G977" s="111">
        <v>45007</v>
      </c>
      <c r="H977" t="s">
        <v>3522</v>
      </c>
      <c r="I977" t="s">
        <v>271</v>
      </c>
      <c r="J977" t="s">
        <v>249</v>
      </c>
      <c r="K977" t="s">
        <v>250</v>
      </c>
      <c r="L977" t="s">
        <v>251</v>
      </c>
      <c r="M977" t="s">
        <v>3154</v>
      </c>
      <c r="N977" t="s">
        <v>3154</v>
      </c>
      <c r="O977" s="111">
        <v>45007</v>
      </c>
      <c r="P977" t="s">
        <v>252</v>
      </c>
      <c r="Q977" t="s">
        <v>253</v>
      </c>
      <c r="R977" s="111">
        <v>45012</v>
      </c>
      <c r="S977" t="s">
        <v>254</v>
      </c>
      <c r="T977" t="s">
        <v>254</v>
      </c>
      <c r="U977" t="s">
        <v>254</v>
      </c>
      <c r="V977" t="s">
        <v>254</v>
      </c>
      <c r="W977">
        <v>0</v>
      </c>
      <c r="X977">
        <v>0</v>
      </c>
      <c r="Y977">
        <v>7.5</v>
      </c>
      <c r="Z977" s="27">
        <f t="shared" si="15"/>
        <v>7.5</v>
      </c>
    </row>
    <row r="978" spans="1:26">
      <c r="A978" t="s">
        <v>3155</v>
      </c>
      <c r="B978">
        <v>80047106115</v>
      </c>
      <c r="C978" t="s">
        <v>2362</v>
      </c>
      <c r="D978" t="s">
        <v>2171</v>
      </c>
      <c r="E978" t="s">
        <v>54</v>
      </c>
      <c r="F978">
        <v>12273811</v>
      </c>
      <c r="G978" s="111">
        <v>45009</v>
      </c>
      <c r="H978" t="s">
        <v>3523</v>
      </c>
      <c r="I978" t="s">
        <v>248</v>
      </c>
      <c r="J978" t="s">
        <v>249</v>
      </c>
      <c r="K978" t="s">
        <v>250</v>
      </c>
      <c r="L978" t="s">
        <v>251</v>
      </c>
      <c r="M978" t="s">
        <v>3154</v>
      </c>
      <c r="N978" t="s">
        <v>3154</v>
      </c>
      <c r="O978" s="111">
        <v>45012</v>
      </c>
      <c r="P978" t="s">
        <v>252</v>
      </c>
      <c r="Q978" t="s">
        <v>253</v>
      </c>
      <c r="R978" s="111">
        <v>45013</v>
      </c>
      <c r="S978" t="s">
        <v>254</v>
      </c>
      <c r="T978" t="s">
        <v>254</v>
      </c>
      <c r="U978" t="s">
        <v>254</v>
      </c>
      <c r="V978" t="s">
        <v>254</v>
      </c>
      <c r="W978">
        <v>0</v>
      </c>
      <c r="X978">
        <v>0</v>
      </c>
      <c r="Y978">
        <v>1400</v>
      </c>
      <c r="Z978" s="27">
        <f t="shared" si="15"/>
        <v>1400</v>
      </c>
    </row>
    <row r="979" spans="1:26">
      <c r="A979" t="s">
        <v>3155</v>
      </c>
      <c r="B979">
        <v>8773219142</v>
      </c>
      <c r="C979" t="s">
        <v>3493</v>
      </c>
      <c r="D979" t="s">
        <v>2171</v>
      </c>
      <c r="E979" t="s">
        <v>54</v>
      </c>
      <c r="F979">
        <v>12274400</v>
      </c>
      <c r="G979" s="111">
        <v>45008</v>
      </c>
      <c r="H979" t="s">
        <v>3524</v>
      </c>
      <c r="I979" t="s">
        <v>255</v>
      </c>
      <c r="J979" t="s">
        <v>249</v>
      </c>
      <c r="K979" t="s">
        <v>250</v>
      </c>
      <c r="L979" t="s">
        <v>251</v>
      </c>
      <c r="M979" t="s">
        <v>3154</v>
      </c>
      <c r="N979" t="s">
        <v>3154</v>
      </c>
      <c r="O979" s="111">
        <v>45008</v>
      </c>
      <c r="P979" t="s">
        <v>252</v>
      </c>
      <c r="Q979" t="s">
        <v>257</v>
      </c>
      <c r="R979" s="111">
        <v>45009</v>
      </c>
      <c r="S979" t="s">
        <v>254</v>
      </c>
      <c r="T979" t="s">
        <v>254</v>
      </c>
      <c r="U979" t="s">
        <v>254</v>
      </c>
      <c r="V979" t="s">
        <v>254</v>
      </c>
      <c r="W979">
        <v>0</v>
      </c>
      <c r="X979">
        <v>0</v>
      </c>
      <c r="Y979">
        <v>0</v>
      </c>
      <c r="Z979" s="27">
        <f t="shared" si="15"/>
        <v>0</v>
      </c>
    </row>
    <row r="980" spans="1:26">
      <c r="A980" t="s">
        <v>3155</v>
      </c>
      <c r="B980">
        <v>80047106115</v>
      </c>
      <c r="C980" t="s">
        <v>2362</v>
      </c>
      <c r="D980" t="s">
        <v>2171</v>
      </c>
      <c r="E980" t="s">
        <v>54</v>
      </c>
      <c r="F980">
        <v>12280809</v>
      </c>
      <c r="G980" s="111">
        <v>45010</v>
      </c>
      <c r="H980" t="s">
        <v>3525</v>
      </c>
      <c r="I980" t="s">
        <v>271</v>
      </c>
      <c r="J980" t="s">
        <v>249</v>
      </c>
      <c r="K980" t="s">
        <v>250</v>
      </c>
      <c r="L980" t="s">
        <v>251</v>
      </c>
      <c r="M980" t="s">
        <v>3154</v>
      </c>
      <c r="N980" t="s">
        <v>3154</v>
      </c>
      <c r="O980" s="111">
        <v>45010</v>
      </c>
      <c r="P980" t="s">
        <v>252</v>
      </c>
      <c r="Q980" t="s">
        <v>253</v>
      </c>
      <c r="R980" s="111">
        <v>45016</v>
      </c>
      <c r="S980" t="s">
        <v>254</v>
      </c>
      <c r="T980" t="s">
        <v>254</v>
      </c>
      <c r="U980" t="s">
        <v>254</v>
      </c>
      <c r="V980" t="s">
        <v>254</v>
      </c>
      <c r="W980">
        <v>0</v>
      </c>
      <c r="X980">
        <v>0</v>
      </c>
      <c r="Y980">
        <v>133</v>
      </c>
      <c r="Z980" s="27">
        <f t="shared" si="15"/>
        <v>133</v>
      </c>
    </row>
    <row r="981" spans="1:26">
      <c r="A981" t="s">
        <v>3155</v>
      </c>
      <c r="B981">
        <v>8773219142</v>
      </c>
      <c r="C981" t="s">
        <v>3493</v>
      </c>
      <c r="D981" t="s">
        <v>2171</v>
      </c>
      <c r="E981" t="s">
        <v>54</v>
      </c>
      <c r="F981">
        <v>12281134</v>
      </c>
      <c r="G981" s="111">
        <v>45010</v>
      </c>
      <c r="H981" t="s">
        <v>3526</v>
      </c>
      <c r="I981" t="s">
        <v>271</v>
      </c>
      <c r="J981" t="s">
        <v>249</v>
      </c>
      <c r="K981" t="s">
        <v>250</v>
      </c>
      <c r="L981" t="s">
        <v>251</v>
      </c>
      <c r="M981" t="s">
        <v>3154</v>
      </c>
      <c r="N981" t="s">
        <v>3154</v>
      </c>
      <c r="O981" s="111">
        <v>45010</v>
      </c>
      <c r="P981" t="s">
        <v>252</v>
      </c>
      <c r="Q981" t="s">
        <v>253</v>
      </c>
      <c r="R981" s="111">
        <v>45014</v>
      </c>
      <c r="S981" t="s">
        <v>254</v>
      </c>
      <c r="T981" t="s">
        <v>254</v>
      </c>
      <c r="U981" t="s">
        <v>254</v>
      </c>
      <c r="V981" t="s">
        <v>254</v>
      </c>
      <c r="W981">
        <v>0</v>
      </c>
      <c r="X981">
        <v>0</v>
      </c>
      <c r="Y981">
        <v>254.4</v>
      </c>
      <c r="Z981" s="27">
        <f t="shared" si="15"/>
        <v>254.4</v>
      </c>
    </row>
    <row r="982" spans="1:26">
      <c r="A982" t="s">
        <v>3155</v>
      </c>
      <c r="B982">
        <v>5220244167</v>
      </c>
      <c r="C982" t="s">
        <v>2174</v>
      </c>
      <c r="D982" t="s">
        <v>2171</v>
      </c>
      <c r="E982" t="s">
        <v>54</v>
      </c>
      <c r="F982">
        <v>12281872</v>
      </c>
      <c r="G982" s="111">
        <v>45012</v>
      </c>
      <c r="H982" t="s">
        <v>3527</v>
      </c>
      <c r="I982" t="s">
        <v>271</v>
      </c>
      <c r="J982" t="s">
        <v>249</v>
      </c>
      <c r="K982" t="s">
        <v>268</v>
      </c>
      <c r="L982" t="s">
        <v>251</v>
      </c>
      <c r="M982" t="s">
        <v>3154</v>
      </c>
      <c r="N982" t="s">
        <v>3154</v>
      </c>
      <c r="O982" s="111">
        <v>45012</v>
      </c>
      <c r="P982" t="s">
        <v>252</v>
      </c>
      <c r="Q982" t="s">
        <v>253</v>
      </c>
      <c r="R982" s="111">
        <v>45013</v>
      </c>
      <c r="S982" t="s">
        <v>254</v>
      </c>
      <c r="T982" t="s">
        <v>254</v>
      </c>
      <c r="U982" t="s">
        <v>254</v>
      </c>
      <c r="V982" t="s">
        <v>254</v>
      </c>
      <c r="W982">
        <v>0</v>
      </c>
      <c r="X982">
        <v>0</v>
      </c>
      <c r="Y982">
        <v>1728.85</v>
      </c>
      <c r="Z982" s="27">
        <f t="shared" si="15"/>
        <v>1728.85</v>
      </c>
    </row>
    <row r="983" spans="1:26">
      <c r="A983" t="s">
        <v>3155</v>
      </c>
      <c r="B983">
        <v>80047106115</v>
      </c>
      <c r="C983" t="s">
        <v>2362</v>
      </c>
      <c r="D983" t="s">
        <v>2171</v>
      </c>
      <c r="E983" t="s">
        <v>54</v>
      </c>
      <c r="F983">
        <v>12283502</v>
      </c>
      <c r="G983" s="111">
        <v>45012</v>
      </c>
      <c r="H983" t="s">
        <v>3528</v>
      </c>
      <c r="I983" t="s">
        <v>260</v>
      </c>
      <c r="J983" t="s">
        <v>249</v>
      </c>
      <c r="K983" t="s">
        <v>331</v>
      </c>
      <c r="L983" t="s">
        <v>251</v>
      </c>
      <c r="M983" t="s">
        <v>3154</v>
      </c>
      <c r="N983" t="s">
        <v>3154</v>
      </c>
      <c r="O983" s="111">
        <v>45012</v>
      </c>
      <c r="P983" t="s">
        <v>252</v>
      </c>
      <c r="Q983" t="s">
        <v>253</v>
      </c>
      <c r="R983" s="111">
        <v>45013</v>
      </c>
      <c r="S983" t="s">
        <v>254</v>
      </c>
      <c r="T983" t="s">
        <v>254</v>
      </c>
      <c r="U983" t="s">
        <v>254</v>
      </c>
      <c r="V983" t="s">
        <v>254</v>
      </c>
      <c r="W983">
        <v>0</v>
      </c>
      <c r="X983">
        <v>0</v>
      </c>
      <c r="Y983">
        <v>32.6</v>
      </c>
      <c r="Z983" s="27">
        <f t="shared" si="15"/>
        <v>32.6</v>
      </c>
    </row>
    <row r="984" spans="1:26">
      <c r="A984" t="s">
        <v>3155</v>
      </c>
      <c r="B984">
        <v>4346565182</v>
      </c>
      <c r="C984" t="s">
        <v>3529</v>
      </c>
      <c r="D984" t="s">
        <v>2171</v>
      </c>
      <c r="E984" t="s">
        <v>54</v>
      </c>
      <c r="F984">
        <v>12288096</v>
      </c>
      <c r="G984" s="111">
        <v>45014</v>
      </c>
      <c r="H984" t="s">
        <v>3530</v>
      </c>
      <c r="I984" t="s">
        <v>271</v>
      </c>
      <c r="J984" t="s">
        <v>249</v>
      </c>
      <c r="K984" t="s">
        <v>250</v>
      </c>
      <c r="L984" t="s">
        <v>251</v>
      </c>
      <c r="M984" t="s">
        <v>3154</v>
      </c>
      <c r="N984" t="s">
        <v>3154</v>
      </c>
      <c r="O984" s="111">
        <v>45014</v>
      </c>
      <c r="P984" t="s">
        <v>252</v>
      </c>
      <c r="Q984" t="s">
        <v>253</v>
      </c>
      <c r="R984" s="111">
        <v>45015</v>
      </c>
      <c r="S984" t="s">
        <v>254</v>
      </c>
      <c r="T984" t="s">
        <v>254</v>
      </c>
      <c r="U984" t="s">
        <v>254</v>
      </c>
      <c r="V984" t="s">
        <v>254</v>
      </c>
      <c r="W984">
        <v>0</v>
      </c>
      <c r="X984">
        <v>0</v>
      </c>
      <c r="Y984">
        <v>6</v>
      </c>
      <c r="Z984" s="27">
        <f t="shared" si="15"/>
        <v>6</v>
      </c>
    </row>
    <row r="985" spans="1:26">
      <c r="A985" t="s">
        <v>3155</v>
      </c>
      <c r="B985">
        <v>4346565182</v>
      </c>
      <c r="C985" t="s">
        <v>3529</v>
      </c>
      <c r="D985" t="s">
        <v>2171</v>
      </c>
      <c r="E985" t="s">
        <v>54</v>
      </c>
      <c r="F985">
        <v>12291191</v>
      </c>
      <c r="G985" s="111">
        <v>45013</v>
      </c>
      <c r="H985" t="s">
        <v>3531</v>
      </c>
      <c r="I985" t="s">
        <v>271</v>
      </c>
      <c r="J985" t="s">
        <v>249</v>
      </c>
      <c r="K985" t="s">
        <v>250</v>
      </c>
      <c r="L985" t="s">
        <v>251</v>
      </c>
      <c r="M985" t="s">
        <v>3154</v>
      </c>
      <c r="N985" t="s">
        <v>3154</v>
      </c>
      <c r="O985" s="111">
        <v>45013</v>
      </c>
      <c r="P985" t="s">
        <v>252</v>
      </c>
      <c r="Q985" t="s">
        <v>253</v>
      </c>
      <c r="R985" s="111">
        <v>45014</v>
      </c>
      <c r="S985" t="s">
        <v>254</v>
      </c>
      <c r="T985" t="s">
        <v>254</v>
      </c>
      <c r="U985" t="s">
        <v>254</v>
      </c>
      <c r="V985" t="s">
        <v>254</v>
      </c>
      <c r="W985">
        <v>0</v>
      </c>
      <c r="X985">
        <v>0</v>
      </c>
      <c r="Y985">
        <v>2191.19</v>
      </c>
      <c r="Z985" s="27">
        <f t="shared" si="15"/>
        <v>2191.19</v>
      </c>
    </row>
    <row r="986" spans="1:26">
      <c r="A986" t="s">
        <v>3155</v>
      </c>
      <c r="B986">
        <v>80047106115</v>
      </c>
      <c r="C986" t="s">
        <v>2362</v>
      </c>
      <c r="D986" t="s">
        <v>2171</v>
      </c>
      <c r="E986" t="s">
        <v>54</v>
      </c>
      <c r="F986">
        <v>12296089</v>
      </c>
      <c r="G986" s="111">
        <v>45014</v>
      </c>
      <c r="H986" t="s">
        <v>3532</v>
      </c>
      <c r="I986" t="s">
        <v>271</v>
      </c>
      <c r="J986" t="s">
        <v>249</v>
      </c>
      <c r="K986" t="s">
        <v>250</v>
      </c>
      <c r="L986" t="s">
        <v>251</v>
      </c>
      <c r="M986" t="s">
        <v>3154</v>
      </c>
      <c r="N986" t="s">
        <v>3154</v>
      </c>
      <c r="O986" s="111">
        <v>45014</v>
      </c>
      <c r="P986" t="s">
        <v>252</v>
      </c>
      <c r="Q986" t="s">
        <v>253</v>
      </c>
      <c r="R986" s="111">
        <v>45015</v>
      </c>
      <c r="S986" t="s">
        <v>254</v>
      </c>
      <c r="T986" t="s">
        <v>254</v>
      </c>
      <c r="U986" t="s">
        <v>254</v>
      </c>
      <c r="V986" t="s">
        <v>254</v>
      </c>
      <c r="W986">
        <v>0</v>
      </c>
      <c r="X986">
        <v>0</v>
      </c>
      <c r="Y986">
        <v>1012.74</v>
      </c>
      <c r="Z986" s="27">
        <f t="shared" si="15"/>
        <v>1012.74</v>
      </c>
    </row>
    <row r="987" spans="1:26">
      <c r="A987" t="s">
        <v>3155</v>
      </c>
      <c r="B987">
        <v>3986213147</v>
      </c>
      <c r="C987" t="s">
        <v>2191</v>
      </c>
      <c r="D987" t="s">
        <v>2171</v>
      </c>
      <c r="E987" t="s">
        <v>54</v>
      </c>
      <c r="F987">
        <v>12305343</v>
      </c>
      <c r="G987" s="111">
        <v>45015</v>
      </c>
      <c r="H987" t="s">
        <v>3533</v>
      </c>
      <c r="I987" t="s">
        <v>271</v>
      </c>
      <c r="J987" t="s">
        <v>249</v>
      </c>
      <c r="K987" t="s">
        <v>268</v>
      </c>
      <c r="L987" t="s">
        <v>251</v>
      </c>
      <c r="M987" t="s">
        <v>3154</v>
      </c>
      <c r="N987" t="s">
        <v>3154</v>
      </c>
      <c r="O987" s="111">
        <v>45015</v>
      </c>
      <c r="P987" t="s">
        <v>252</v>
      </c>
      <c r="Q987" t="s">
        <v>253</v>
      </c>
      <c r="R987" s="111">
        <v>45016</v>
      </c>
      <c r="S987" t="s">
        <v>254</v>
      </c>
      <c r="T987" t="s">
        <v>254</v>
      </c>
      <c r="U987" t="s">
        <v>254</v>
      </c>
      <c r="V987" t="s">
        <v>254</v>
      </c>
      <c r="W987">
        <v>0</v>
      </c>
      <c r="X987">
        <v>0</v>
      </c>
      <c r="Y987">
        <v>1351.6</v>
      </c>
      <c r="Z987" s="27">
        <f t="shared" si="15"/>
        <v>1351.6</v>
      </c>
    </row>
    <row r="988" spans="1:26">
      <c r="A988" t="s">
        <v>3155</v>
      </c>
      <c r="B988">
        <v>5220244167</v>
      </c>
      <c r="C988" t="s">
        <v>2174</v>
      </c>
      <c r="D988" t="s">
        <v>2171</v>
      </c>
      <c r="E988" t="s">
        <v>54</v>
      </c>
      <c r="F988">
        <v>12306093</v>
      </c>
      <c r="G988" s="111">
        <v>45015</v>
      </c>
      <c r="H988" t="s">
        <v>3534</v>
      </c>
      <c r="I988" t="s">
        <v>271</v>
      </c>
      <c r="J988" t="s">
        <v>249</v>
      </c>
      <c r="K988" t="s">
        <v>250</v>
      </c>
      <c r="L988" t="s">
        <v>251</v>
      </c>
      <c r="M988" t="s">
        <v>3154</v>
      </c>
      <c r="N988" t="s">
        <v>3154</v>
      </c>
      <c r="O988" s="111">
        <v>45015</v>
      </c>
      <c r="P988" t="s">
        <v>252</v>
      </c>
      <c r="Q988" t="s">
        <v>253</v>
      </c>
      <c r="R988" s="111">
        <v>45016</v>
      </c>
      <c r="S988" t="s">
        <v>254</v>
      </c>
      <c r="T988" t="s">
        <v>254</v>
      </c>
      <c r="U988" t="s">
        <v>254</v>
      </c>
      <c r="V988" t="s">
        <v>254</v>
      </c>
      <c r="W988">
        <v>0</v>
      </c>
      <c r="X988">
        <v>0</v>
      </c>
      <c r="Y988">
        <v>1108.3399999999999</v>
      </c>
      <c r="Z988" s="27">
        <f t="shared" si="15"/>
        <v>1108.3399999999999</v>
      </c>
    </row>
    <row r="989" spans="1:26">
      <c r="A989" t="s">
        <v>3155</v>
      </c>
      <c r="B989">
        <v>80047106115</v>
      </c>
      <c r="C989" t="s">
        <v>2362</v>
      </c>
      <c r="D989" t="s">
        <v>2171</v>
      </c>
      <c r="E989" t="s">
        <v>54</v>
      </c>
      <c r="F989">
        <v>12313367</v>
      </c>
      <c r="G989" s="111">
        <v>45016</v>
      </c>
      <c r="H989" t="s">
        <v>3535</v>
      </c>
      <c r="I989" t="s">
        <v>248</v>
      </c>
      <c r="J989" t="s">
        <v>249</v>
      </c>
      <c r="K989" t="s">
        <v>250</v>
      </c>
      <c r="L989" t="s">
        <v>251</v>
      </c>
      <c r="M989" t="s">
        <v>3154</v>
      </c>
      <c r="N989" t="s">
        <v>3154</v>
      </c>
      <c r="O989" s="111">
        <v>45016</v>
      </c>
      <c r="P989" t="s">
        <v>252</v>
      </c>
      <c r="Q989" t="s">
        <v>1406</v>
      </c>
      <c r="R989" s="111"/>
      <c r="S989" t="s">
        <v>254</v>
      </c>
      <c r="T989" t="s">
        <v>254</v>
      </c>
      <c r="U989" t="s">
        <v>254</v>
      </c>
      <c r="V989" t="s">
        <v>254</v>
      </c>
      <c r="W989">
        <v>0</v>
      </c>
      <c r="X989">
        <v>0</v>
      </c>
      <c r="Y989">
        <v>0</v>
      </c>
      <c r="Z989" s="27">
        <f t="shared" si="15"/>
        <v>0</v>
      </c>
    </row>
    <row r="990" spans="1:26">
      <c r="A990" t="s">
        <v>3155</v>
      </c>
      <c r="B990">
        <v>4346565182</v>
      </c>
      <c r="C990" t="s">
        <v>3529</v>
      </c>
      <c r="D990" t="s">
        <v>2171</v>
      </c>
      <c r="E990" t="s">
        <v>54</v>
      </c>
      <c r="F990">
        <v>12314560</v>
      </c>
      <c r="G990" s="111">
        <v>45016</v>
      </c>
      <c r="H990" t="s">
        <v>3536</v>
      </c>
      <c r="I990" t="s">
        <v>248</v>
      </c>
      <c r="J990" t="s">
        <v>249</v>
      </c>
      <c r="K990" t="s">
        <v>250</v>
      </c>
      <c r="L990" t="s">
        <v>251</v>
      </c>
      <c r="M990" t="s">
        <v>3154</v>
      </c>
      <c r="N990" t="s">
        <v>3154</v>
      </c>
      <c r="O990" s="111">
        <v>45016</v>
      </c>
      <c r="P990" t="s">
        <v>252</v>
      </c>
      <c r="Q990" t="s">
        <v>1406</v>
      </c>
      <c r="R990" s="111"/>
      <c r="S990" t="s">
        <v>254</v>
      </c>
      <c r="T990" t="s">
        <v>254</v>
      </c>
      <c r="U990" t="s">
        <v>254</v>
      </c>
      <c r="V990" t="s">
        <v>254</v>
      </c>
      <c r="W990">
        <v>0</v>
      </c>
      <c r="X990">
        <v>0</v>
      </c>
      <c r="Y990">
        <v>0</v>
      </c>
      <c r="Z990" s="27">
        <f t="shared" si="15"/>
        <v>0</v>
      </c>
    </row>
    <row r="991" spans="1:26">
      <c r="A991" t="s">
        <v>3155</v>
      </c>
      <c r="B991">
        <v>2974149251</v>
      </c>
      <c r="C991" t="s">
        <v>2233</v>
      </c>
      <c r="D991" t="s">
        <v>264</v>
      </c>
      <c r="E991" t="s">
        <v>54</v>
      </c>
      <c r="F991">
        <v>348142</v>
      </c>
      <c r="G991" s="111">
        <v>44992</v>
      </c>
      <c r="H991" t="s">
        <v>3537</v>
      </c>
      <c r="I991" t="s">
        <v>271</v>
      </c>
      <c r="J991" t="s">
        <v>249</v>
      </c>
      <c r="K991" t="s">
        <v>268</v>
      </c>
      <c r="L991" t="s">
        <v>251</v>
      </c>
      <c r="M991" t="s">
        <v>3154</v>
      </c>
      <c r="N991" t="s">
        <v>3154</v>
      </c>
      <c r="O991" s="111">
        <v>45001</v>
      </c>
      <c r="P991" t="s">
        <v>252</v>
      </c>
      <c r="Q991" t="s">
        <v>1406</v>
      </c>
      <c r="R991" s="111"/>
      <c r="S991" t="s">
        <v>254</v>
      </c>
      <c r="T991" t="s">
        <v>254</v>
      </c>
      <c r="U991" t="s">
        <v>254</v>
      </c>
      <c r="V991" t="s">
        <v>254</v>
      </c>
      <c r="W991">
        <v>0</v>
      </c>
      <c r="X991">
        <v>0</v>
      </c>
      <c r="Y991">
        <v>0</v>
      </c>
      <c r="Z991" s="27">
        <f t="shared" si="15"/>
        <v>0</v>
      </c>
    </row>
    <row r="992" spans="1:26">
      <c r="A992" t="s">
        <v>3155</v>
      </c>
      <c r="B992">
        <v>1768766185</v>
      </c>
      <c r="C992" t="s">
        <v>2110</v>
      </c>
      <c r="D992" t="s">
        <v>264</v>
      </c>
      <c r="E992" t="s">
        <v>54</v>
      </c>
      <c r="F992">
        <v>10225851</v>
      </c>
      <c r="G992" s="111">
        <v>44995</v>
      </c>
      <c r="H992" t="s">
        <v>3538</v>
      </c>
      <c r="I992" t="s">
        <v>255</v>
      </c>
      <c r="J992" t="s">
        <v>249</v>
      </c>
      <c r="K992" t="s">
        <v>268</v>
      </c>
      <c r="L992" t="s">
        <v>251</v>
      </c>
      <c r="M992" t="s">
        <v>3154</v>
      </c>
      <c r="N992" t="s">
        <v>3154</v>
      </c>
      <c r="O992" s="111">
        <v>44999</v>
      </c>
      <c r="P992" t="s">
        <v>252</v>
      </c>
      <c r="Q992" t="s">
        <v>253</v>
      </c>
      <c r="R992" s="111">
        <v>45000</v>
      </c>
      <c r="S992" t="s">
        <v>254</v>
      </c>
      <c r="T992" t="s">
        <v>254</v>
      </c>
      <c r="U992" t="s">
        <v>254</v>
      </c>
      <c r="V992" t="s">
        <v>254</v>
      </c>
      <c r="W992">
        <v>0</v>
      </c>
      <c r="X992">
        <v>0</v>
      </c>
      <c r="Y992">
        <v>10161.91</v>
      </c>
      <c r="Z992" s="27">
        <f t="shared" si="15"/>
        <v>10161.91</v>
      </c>
    </row>
    <row r="993" spans="1:26" hidden="1">
      <c r="A993" t="s">
        <v>3155</v>
      </c>
      <c r="B993">
        <v>70008100179</v>
      </c>
      <c r="C993" t="s">
        <v>955</v>
      </c>
      <c r="D993" t="s">
        <v>264</v>
      </c>
      <c r="E993" t="s">
        <v>54</v>
      </c>
      <c r="F993">
        <v>11095675</v>
      </c>
      <c r="G993" s="111">
        <v>44965</v>
      </c>
      <c r="H993" t="s">
        <v>2787</v>
      </c>
      <c r="I993" t="s">
        <v>255</v>
      </c>
      <c r="J993" t="s">
        <v>249</v>
      </c>
      <c r="K993" t="s">
        <v>250</v>
      </c>
      <c r="L993" t="s">
        <v>251</v>
      </c>
      <c r="M993" t="s">
        <v>3154</v>
      </c>
      <c r="N993" t="s">
        <v>3154</v>
      </c>
      <c r="O993" s="111">
        <v>44965</v>
      </c>
      <c r="P993" t="s">
        <v>252</v>
      </c>
      <c r="Q993" t="s">
        <v>1406</v>
      </c>
      <c r="R993" s="111"/>
      <c r="S993" t="s">
        <v>254</v>
      </c>
      <c r="T993" t="s">
        <v>254</v>
      </c>
      <c r="U993" t="s">
        <v>254</v>
      </c>
      <c r="V993" t="s">
        <v>254</v>
      </c>
      <c r="W993">
        <v>0</v>
      </c>
      <c r="X993">
        <v>0</v>
      </c>
      <c r="Y993">
        <v>0</v>
      </c>
      <c r="Z993" s="27">
        <f t="shared" si="15"/>
        <v>0</v>
      </c>
    </row>
    <row r="994" spans="1:26" hidden="1">
      <c r="A994" t="s">
        <v>3155</v>
      </c>
      <c r="B994">
        <v>2974149251</v>
      </c>
      <c r="C994" t="s">
        <v>2233</v>
      </c>
      <c r="D994" t="s">
        <v>264</v>
      </c>
      <c r="E994" t="s">
        <v>54</v>
      </c>
      <c r="F994">
        <v>12087079</v>
      </c>
      <c r="G994" s="111">
        <v>44959</v>
      </c>
      <c r="H994" t="s">
        <v>2788</v>
      </c>
      <c r="I994" t="s">
        <v>255</v>
      </c>
      <c r="J994" t="s">
        <v>249</v>
      </c>
      <c r="K994" t="s">
        <v>268</v>
      </c>
      <c r="L994" t="s">
        <v>251</v>
      </c>
      <c r="M994" t="s">
        <v>3154</v>
      </c>
      <c r="N994" t="s">
        <v>3154</v>
      </c>
      <c r="O994" s="111">
        <v>44959</v>
      </c>
      <c r="P994" t="s">
        <v>252</v>
      </c>
      <c r="Q994" t="s">
        <v>253</v>
      </c>
      <c r="R994" s="111">
        <v>44960</v>
      </c>
      <c r="S994" t="s">
        <v>254</v>
      </c>
      <c r="T994" t="s">
        <v>254</v>
      </c>
      <c r="U994" t="s">
        <v>254</v>
      </c>
      <c r="V994" t="s">
        <v>254</v>
      </c>
      <c r="W994">
        <v>0</v>
      </c>
      <c r="X994">
        <v>23269.759999999998</v>
      </c>
      <c r="Y994">
        <v>58491.28</v>
      </c>
      <c r="Z994" s="27">
        <f t="shared" si="15"/>
        <v>81761.039999999994</v>
      </c>
    </row>
    <row r="995" spans="1:26">
      <c r="A995" t="s">
        <v>3155</v>
      </c>
      <c r="B995" t="s">
        <v>2449</v>
      </c>
      <c r="C995" t="s">
        <v>3539</v>
      </c>
      <c r="D995" t="s">
        <v>264</v>
      </c>
      <c r="E995" t="s">
        <v>54</v>
      </c>
      <c r="F995">
        <v>12105413</v>
      </c>
      <c r="G995" s="111">
        <v>44998</v>
      </c>
      <c r="H995" t="s">
        <v>3540</v>
      </c>
      <c r="I995" t="s">
        <v>255</v>
      </c>
      <c r="J995" t="s">
        <v>249</v>
      </c>
      <c r="K995" t="s">
        <v>250</v>
      </c>
      <c r="L995" t="s">
        <v>251</v>
      </c>
      <c r="M995" t="s">
        <v>3154</v>
      </c>
      <c r="N995" t="s">
        <v>3154</v>
      </c>
      <c r="O995" s="111">
        <v>44998</v>
      </c>
      <c r="P995" t="s">
        <v>252</v>
      </c>
      <c r="Q995" t="s">
        <v>253</v>
      </c>
      <c r="R995" s="111">
        <v>44999</v>
      </c>
      <c r="S995" t="s">
        <v>254</v>
      </c>
      <c r="T995" t="s">
        <v>254</v>
      </c>
      <c r="U995" t="s">
        <v>254</v>
      </c>
      <c r="V995" t="s">
        <v>254</v>
      </c>
      <c r="W995">
        <v>0</v>
      </c>
      <c r="X995">
        <v>0</v>
      </c>
      <c r="Y995">
        <v>2434.5</v>
      </c>
      <c r="Z995" s="27">
        <f t="shared" si="15"/>
        <v>2434.5</v>
      </c>
    </row>
    <row r="996" spans="1:26" hidden="1">
      <c r="A996" t="s">
        <v>3155</v>
      </c>
      <c r="B996">
        <v>70008100179</v>
      </c>
      <c r="C996" t="s">
        <v>955</v>
      </c>
      <c r="D996" t="s">
        <v>264</v>
      </c>
      <c r="E996" t="s">
        <v>54</v>
      </c>
      <c r="F996">
        <v>12107703</v>
      </c>
      <c r="G996" s="111">
        <v>44985</v>
      </c>
      <c r="H996" t="s">
        <v>2789</v>
      </c>
      <c r="I996" t="s">
        <v>255</v>
      </c>
      <c r="J996" t="s">
        <v>249</v>
      </c>
      <c r="K996" t="s">
        <v>268</v>
      </c>
      <c r="L996" t="s">
        <v>251</v>
      </c>
      <c r="M996" t="s">
        <v>3154</v>
      </c>
      <c r="N996" t="s">
        <v>3154</v>
      </c>
      <c r="O996" s="111">
        <v>44985</v>
      </c>
      <c r="P996" t="s">
        <v>252</v>
      </c>
      <c r="Q996" t="s">
        <v>253</v>
      </c>
      <c r="R996" s="111">
        <v>44986</v>
      </c>
      <c r="S996" t="s">
        <v>254</v>
      </c>
      <c r="T996" t="s">
        <v>254</v>
      </c>
      <c r="U996" t="s">
        <v>254</v>
      </c>
      <c r="V996" t="s">
        <v>254</v>
      </c>
      <c r="W996">
        <v>0</v>
      </c>
      <c r="X996">
        <v>0</v>
      </c>
      <c r="Y996">
        <v>9361.35</v>
      </c>
      <c r="Z996" s="27">
        <f t="shared" si="15"/>
        <v>9361.35</v>
      </c>
    </row>
    <row r="997" spans="1:26">
      <c r="A997" t="s">
        <v>3155</v>
      </c>
      <c r="B997">
        <v>70378752103</v>
      </c>
      <c r="C997" t="s">
        <v>2104</v>
      </c>
      <c r="D997" t="s">
        <v>264</v>
      </c>
      <c r="E997" t="s">
        <v>54</v>
      </c>
      <c r="F997">
        <v>12163346</v>
      </c>
      <c r="G997" s="111">
        <v>44991</v>
      </c>
      <c r="H997" t="s">
        <v>3541</v>
      </c>
      <c r="I997" t="s">
        <v>255</v>
      </c>
      <c r="J997" t="s">
        <v>249</v>
      </c>
      <c r="K997" t="s">
        <v>250</v>
      </c>
      <c r="L997" t="s">
        <v>251</v>
      </c>
      <c r="M997" t="s">
        <v>3154</v>
      </c>
      <c r="N997" t="s">
        <v>3154</v>
      </c>
      <c r="O997" s="111">
        <v>44992</v>
      </c>
      <c r="P997" t="s">
        <v>252</v>
      </c>
      <c r="Q997" t="s">
        <v>253</v>
      </c>
      <c r="R997" s="111">
        <v>44993</v>
      </c>
      <c r="S997" t="s">
        <v>254</v>
      </c>
      <c r="T997" t="s">
        <v>254</v>
      </c>
      <c r="U997" t="s">
        <v>254</v>
      </c>
      <c r="V997" t="s">
        <v>254</v>
      </c>
      <c r="W997">
        <v>0</v>
      </c>
      <c r="X997">
        <v>0</v>
      </c>
      <c r="Y997">
        <v>13898.65</v>
      </c>
      <c r="Z997" s="27">
        <f t="shared" si="15"/>
        <v>13898.65</v>
      </c>
    </row>
    <row r="998" spans="1:26">
      <c r="A998" t="s">
        <v>3155</v>
      </c>
      <c r="B998">
        <v>75223589149</v>
      </c>
      <c r="C998" t="s">
        <v>2245</v>
      </c>
      <c r="D998" t="s">
        <v>264</v>
      </c>
      <c r="E998" t="s">
        <v>54</v>
      </c>
      <c r="F998">
        <v>12209208</v>
      </c>
      <c r="G998" s="111">
        <v>44993</v>
      </c>
      <c r="H998" t="s">
        <v>3542</v>
      </c>
      <c r="I998" t="s">
        <v>255</v>
      </c>
      <c r="J998" t="s">
        <v>249</v>
      </c>
      <c r="K998" t="s">
        <v>250</v>
      </c>
      <c r="L998" t="s">
        <v>251</v>
      </c>
      <c r="M998" t="s">
        <v>3154</v>
      </c>
      <c r="N998" t="s">
        <v>3154</v>
      </c>
      <c r="O998" s="111">
        <v>44993</v>
      </c>
      <c r="P998" t="s">
        <v>252</v>
      </c>
      <c r="Q998" t="s">
        <v>257</v>
      </c>
      <c r="R998" s="111">
        <v>44994</v>
      </c>
      <c r="S998" t="s">
        <v>254</v>
      </c>
      <c r="T998" t="s">
        <v>254</v>
      </c>
      <c r="U998" t="s">
        <v>254</v>
      </c>
      <c r="V998" t="s">
        <v>254</v>
      </c>
      <c r="W998">
        <v>0</v>
      </c>
      <c r="X998">
        <v>0</v>
      </c>
      <c r="Y998">
        <v>0</v>
      </c>
      <c r="Z998" s="27">
        <f t="shared" si="15"/>
        <v>0</v>
      </c>
    </row>
    <row r="999" spans="1:26">
      <c r="A999" t="s">
        <v>3155</v>
      </c>
      <c r="B999">
        <v>70386784183</v>
      </c>
      <c r="C999" t="s">
        <v>3543</v>
      </c>
      <c r="D999" t="s">
        <v>264</v>
      </c>
      <c r="E999" t="s">
        <v>54</v>
      </c>
      <c r="F999">
        <v>12209226</v>
      </c>
      <c r="G999" s="111">
        <v>44995</v>
      </c>
      <c r="H999" t="s">
        <v>3544</v>
      </c>
      <c r="I999" t="s">
        <v>255</v>
      </c>
      <c r="J999" t="s">
        <v>249</v>
      </c>
      <c r="K999" t="s">
        <v>250</v>
      </c>
      <c r="L999" t="s">
        <v>251</v>
      </c>
      <c r="M999" t="s">
        <v>3154</v>
      </c>
      <c r="N999" t="s">
        <v>3154</v>
      </c>
      <c r="O999" s="111">
        <v>44995</v>
      </c>
      <c r="P999" t="s">
        <v>252</v>
      </c>
      <c r="Q999" t="s">
        <v>253</v>
      </c>
      <c r="R999" s="111">
        <v>44998</v>
      </c>
      <c r="S999" t="s">
        <v>254</v>
      </c>
      <c r="T999" t="s">
        <v>254</v>
      </c>
      <c r="U999" t="s">
        <v>254</v>
      </c>
      <c r="V999" t="s">
        <v>254</v>
      </c>
      <c r="W999">
        <v>0</v>
      </c>
      <c r="X999">
        <v>0</v>
      </c>
      <c r="Y999">
        <v>1734</v>
      </c>
      <c r="Z999" s="27">
        <f t="shared" si="15"/>
        <v>1734</v>
      </c>
    </row>
    <row r="1000" spans="1:26">
      <c r="A1000" t="s">
        <v>3155</v>
      </c>
      <c r="B1000" t="s">
        <v>2490</v>
      </c>
      <c r="C1000" t="s">
        <v>3545</v>
      </c>
      <c r="D1000" t="s">
        <v>264</v>
      </c>
      <c r="E1000" t="s">
        <v>54</v>
      </c>
      <c r="F1000">
        <v>12225947</v>
      </c>
      <c r="G1000" s="111">
        <v>44999</v>
      </c>
      <c r="H1000" t="s">
        <v>3546</v>
      </c>
      <c r="I1000" t="s">
        <v>255</v>
      </c>
      <c r="J1000" t="s">
        <v>249</v>
      </c>
      <c r="K1000" t="s">
        <v>268</v>
      </c>
      <c r="L1000" t="s">
        <v>251</v>
      </c>
      <c r="M1000" t="s">
        <v>3154</v>
      </c>
      <c r="N1000" t="s">
        <v>3154</v>
      </c>
      <c r="O1000" s="111">
        <v>44999</v>
      </c>
      <c r="P1000" t="s">
        <v>252</v>
      </c>
      <c r="Q1000" t="s">
        <v>257</v>
      </c>
      <c r="R1000" s="111">
        <v>45000</v>
      </c>
      <c r="S1000" t="s">
        <v>254</v>
      </c>
      <c r="T1000" t="s">
        <v>254</v>
      </c>
      <c r="U1000" t="s">
        <v>254</v>
      </c>
      <c r="V1000" t="s">
        <v>254</v>
      </c>
      <c r="W1000">
        <v>0</v>
      </c>
      <c r="X1000">
        <v>0</v>
      </c>
      <c r="Y1000">
        <v>0</v>
      </c>
      <c r="Z1000" s="27">
        <f t="shared" si="15"/>
        <v>0</v>
      </c>
    </row>
    <row r="1001" spans="1:26">
      <c r="A1001" t="s">
        <v>3155</v>
      </c>
      <c r="B1001">
        <v>13473826740</v>
      </c>
      <c r="C1001" t="s">
        <v>3547</v>
      </c>
      <c r="D1001" t="s">
        <v>264</v>
      </c>
      <c r="E1001" t="s">
        <v>54</v>
      </c>
      <c r="F1001">
        <v>12231008</v>
      </c>
      <c r="G1001" s="111">
        <v>44999</v>
      </c>
      <c r="H1001" t="s">
        <v>3548</v>
      </c>
      <c r="I1001" t="s">
        <v>256</v>
      </c>
      <c r="J1001" t="s">
        <v>249</v>
      </c>
      <c r="K1001" t="s">
        <v>250</v>
      </c>
      <c r="L1001" t="s">
        <v>251</v>
      </c>
      <c r="M1001" t="s">
        <v>3154</v>
      </c>
      <c r="N1001" t="s">
        <v>3154</v>
      </c>
      <c r="O1001" s="111">
        <v>44999</v>
      </c>
      <c r="P1001" t="s">
        <v>252</v>
      </c>
      <c r="Q1001" t="s">
        <v>257</v>
      </c>
      <c r="R1001" s="111">
        <v>45000</v>
      </c>
      <c r="S1001" t="s">
        <v>254</v>
      </c>
      <c r="T1001" t="s">
        <v>254</v>
      </c>
      <c r="U1001" t="s">
        <v>254</v>
      </c>
      <c r="V1001" t="s">
        <v>254</v>
      </c>
      <c r="W1001">
        <v>0</v>
      </c>
      <c r="X1001">
        <v>0</v>
      </c>
      <c r="Y1001">
        <v>0</v>
      </c>
      <c r="Z1001" s="27">
        <f t="shared" si="15"/>
        <v>0</v>
      </c>
    </row>
    <row r="1002" spans="1:26">
      <c r="A1002" t="s">
        <v>3155</v>
      </c>
      <c r="B1002">
        <v>13473826740</v>
      </c>
      <c r="C1002" t="s">
        <v>3547</v>
      </c>
      <c r="D1002" t="s">
        <v>264</v>
      </c>
      <c r="E1002" t="s">
        <v>54</v>
      </c>
      <c r="F1002">
        <v>12259931</v>
      </c>
      <c r="G1002" s="111">
        <v>45006</v>
      </c>
      <c r="H1002" t="s">
        <v>3549</v>
      </c>
      <c r="I1002" t="s">
        <v>255</v>
      </c>
      <c r="J1002" t="s">
        <v>249</v>
      </c>
      <c r="K1002" t="s">
        <v>250</v>
      </c>
      <c r="L1002" t="s">
        <v>251</v>
      </c>
      <c r="M1002" t="s">
        <v>3154</v>
      </c>
      <c r="N1002" t="s">
        <v>3154</v>
      </c>
      <c r="O1002" s="111">
        <v>45006</v>
      </c>
      <c r="P1002" t="s">
        <v>252</v>
      </c>
      <c r="Q1002" t="s">
        <v>257</v>
      </c>
      <c r="R1002" s="111">
        <v>45007</v>
      </c>
      <c r="S1002" t="s">
        <v>254</v>
      </c>
      <c r="T1002" t="s">
        <v>254</v>
      </c>
      <c r="U1002" t="s">
        <v>254</v>
      </c>
      <c r="V1002" t="s">
        <v>254</v>
      </c>
      <c r="W1002">
        <v>0</v>
      </c>
      <c r="X1002">
        <v>0</v>
      </c>
      <c r="Y1002">
        <v>0</v>
      </c>
      <c r="Z1002" s="27">
        <f t="shared" si="15"/>
        <v>0</v>
      </c>
    </row>
    <row r="1003" spans="1:26">
      <c r="A1003" t="s">
        <v>3155</v>
      </c>
      <c r="B1003">
        <v>13473826740</v>
      </c>
      <c r="C1003" t="s">
        <v>3547</v>
      </c>
      <c r="D1003" t="s">
        <v>264</v>
      </c>
      <c r="E1003" t="s">
        <v>54</v>
      </c>
      <c r="F1003">
        <v>12265692</v>
      </c>
      <c r="G1003" s="111">
        <v>45008</v>
      </c>
      <c r="H1003" t="s">
        <v>3550</v>
      </c>
      <c r="I1003" t="s">
        <v>255</v>
      </c>
      <c r="J1003" t="s">
        <v>249</v>
      </c>
      <c r="K1003" t="s">
        <v>250</v>
      </c>
      <c r="L1003" t="s">
        <v>251</v>
      </c>
      <c r="M1003" t="s">
        <v>3154</v>
      </c>
      <c r="N1003" t="s">
        <v>3154</v>
      </c>
      <c r="O1003" s="111">
        <v>45008</v>
      </c>
      <c r="P1003" t="s">
        <v>252</v>
      </c>
      <c r="Q1003" t="s">
        <v>253</v>
      </c>
      <c r="R1003" s="111">
        <v>45009</v>
      </c>
      <c r="S1003" t="s">
        <v>254</v>
      </c>
      <c r="T1003" t="s">
        <v>254</v>
      </c>
      <c r="U1003" t="s">
        <v>254</v>
      </c>
      <c r="V1003" t="s">
        <v>254</v>
      </c>
      <c r="W1003">
        <v>0</v>
      </c>
      <c r="X1003">
        <v>0</v>
      </c>
      <c r="Y1003">
        <v>122.5</v>
      </c>
      <c r="Z1003" s="27">
        <f t="shared" si="15"/>
        <v>122.5</v>
      </c>
    </row>
    <row r="1004" spans="1:26">
      <c r="A1004" t="s">
        <v>3155</v>
      </c>
      <c r="B1004">
        <v>13473826740</v>
      </c>
      <c r="C1004" t="s">
        <v>3547</v>
      </c>
      <c r="D1004" t="s">
        <v>264</v>
      </c>
      <c r="E1004" t="s">
        <v>54</v>
      </c>
      <c r="F1004">
        <v>12288868</v>
      </c>
      <c r="G1004" s="111">
        <v>45013</v>
      </c>
      <c r="H1004" t="s">
        <v>3551</v>
      </c>
      <c r="I1004" t="s">
        <v>271</v>
      </c>
      <c r="J1004" t="s">
        <v>249</v>
      </c>
      <c r="K1004" t="s">
        <v>250</v>
      </c>
      <c r="L1004" t="s">
        <v>251</v>
      </c>
      <c r="M1004" t="s">
        <v>3154</v>
      </c>
      <c r="N1004" t="s">
        <v>3154</v>
      </c>
      <c r="O1004" s="111">
        <v>45013</v>
      </c>
      <c r="P1004" t="s">
        <v>252</v>
      </c>
      <c r="Q1004" t="s">
        <v>253</v>
      </c>
      <c r="R1004" s="111">
        <v>45014</v>
      </c>
      <c r="S1004" t="s">
        <v>254</v>
      </c>
      <c r="T1004" t="s">
        <v>254</v>
      </c>
      <c r="U1004" t="s">
        <v>254</v>
      </c>
      <c r="V1004" t="s">
        <v>254</v>
      </c>
      <c r="W1004">
        <v>0</v>
      </c>
      <c r="X1004">
        <v>0</v>
      </c>
      <c r="Y1004">
        <v>9500</v>
      </c>
      <c r="Z1004" s="27">
        <f t="shared" si="15"/>
        <v>9500</v>
      </c>
    </row>
    <row r="1005" spans="1:26">
      <c r="A1005" t="s">
        <v>3155</v>
      </c>
      <c r="B1005">
        <v>13473826740</v>
      </c>
      <c r="C1005" t="s">
        <v>3547</v>
      </c>
      <c r="D1005" t="s">
        <v>264</v>
      </c>
      <c r="E1005" t="s">
        <v>54</v>
      </c>
      <c r="F1005">
        <v>12297113</v>
      </c>
      <c r="G1005" s="111">
        <v>45014</v>
      </c>
      <c r="H1005" t="s">
        <v>3552</v>
      </c>
      <c r="I1005" t="s">
        <v>271</v>
      </c>
      <c r="J1005" t="s">
        <v>249</v>
      </c>
      <c r="K1005" t="s">
        <v>250</v>
      </c>
      <c r="L1005" t="s">
        <v>251</v>
      </c>
      <c r="M1005" t="s">
        <v>3154</v>
      </c>
      <c r="N1005" t="s">
        <v>3154</v>
      </c>
      <c r="O1005" s="111">
        <v>45014</v>
      </c>
      <c r="P1005" t="s">
        <v>252</v>
      </c>
      <c r="Q1005" t="s">
        <v>257</v>
      </c>
      <c r="R1005" s="111">
        <v>45015</v>
      </c>
      <c r="S1005" t="s">
        <v>254</v>
      </c>
      <c r="T1005" t="s">
        <v>254</v>
      </c>
      <c r="U1005" t="s">
        <v>254</v>
      </c>
      <c r="V1005" t="s">
        <v>254</v>
      </c>
      <c r="W1005">
        <v>0</v>
      </c>
      <c r="X1005">
        <v>0</v>
      </c>
      <c r="Y1005">
        <v>0</v>
      </c>
      <c r="Z1005" s="27">
        <f t="shared" si="15"/>
        <v>0</v>
      </c>
    </row>
    <row r="1006" spans="1:26">
      <c r="A1006" t="s">
        <v>3155</v>
      </c>
      <c r="B1006">
        <v>70526237147</v>
      </c>
      <c r="C1006" t="s">
        <v>3553</v>
      </c>
      <c r="D1006" t="s">
        <v>264</v>
      </c>
      <c r="E1006" t="s">
        <v>54</v>
      </c>
      <c r="F1006">
        <v>12304391</v>
      </c>
      <c r="G1006" s="111">
        <v>45015</v>
      </c>
      <c r="H1006" t="s">
        <v>3554</v>
      </c>
      <c r="I1006" t="s">
        <v>271</v>
      </c>
      <c r="J1006" t="s">
        <v>249</v>
      </c>
      <c r="K1006" t="s">
        <v>250</v>
      </c>
      <c r="L1006" t="s">
        <v>251</v>
      </c>
      <c r="M1006" t="s">
        <v>3154</v>
      </c>
      <c r="N1006" t="s">
        <v>3154</v>
      </c>
      <c r="O1006" s="111">
        <v>45015</v>
      </c>
      <c r="P1006" t="s">
        <v>252</v>
      </c>
      <c r="Q1006" t="s">
        <v>253</v>
      </c>
      <c r="R1006" s="111">
        <v>45016</v>
      </c>
      <c r="S1006" t="s">
        <v>254</v>
      </c>
      <c r="T1006" t="s">
        <v>254</v>
      </c>
      <c r="U1006" t="s">
        <v>254</v>
      </c>
      <c r="V1006" t="s">
        <v>254</v>
      </c>
      <c r="W1006">
        <v>0</v>
      </c>
      <c r="X1006">
        <v>0</v>
      </c>
      <c r="Y1006">
        <v>8</v>
      </c>
      <c r="Z1006" s="27">
        <f t="shared" si="15"/>
        <v>8</v>
      </c>
    </row>
    <row r="1007" spans="1:26">
      <c r="A1007" t="s">
        <v>3155</v>
      </c>
      <c r="B1007">
        <v>70526237147</v>
      </c>
      <c r="C1007" t="s">
        <v>3553</v>
      </c>
      <c r="D1007" t="s">
        <v>264</v>
      </c>
      <c r="E1007" t="s">
        <v>54</v>
      </c>
      <c r="F1007">
        <v>12314060</v>
      </c>
      <c r="G1007" s="111">
        <v>45016</v>
      </c>
      <c r="H1007" t="s">
        <v>3555</v>
      </c>
      <c r="I1007" t="s">
        <v>248</v>
      </c>
      <c r="J1007" t="s">
        <v>249</v>
      </c>
      <c r="K1007" t="s">
        <v>250</v>
      </c>
      <c r="L1007" t="s">
        <v>251</v>
      </c>
      <c r="M1007" t="s">
        <v>3154</v>
      </c>
      <c r="N1007" t="s">
        <v>3154</v>
      </c>
      <c r="O1007" s="111">
        <v>45016</v>
      </c>
      <c r="P1007" t="s">
        <v>252</v>
      </c>
      <c r="Q1007" t="s">
        <v>1406</v>
      </c>
      <c r="R1007" s="111"/>
      <c r="S1007" t="s">
        <v>254</v>
      </c>
      <c r="T1007" t="s">
        <v>254</v>
      </c>
      <c r="U1007" t="s">
        <v>254</v>
      </c>
      <c r="V1007" t="s">
        <v>254</v>
      </c>
      <c r="W1007">
        <v>0</v>
      </c>
      <c r="X1007">
        <v>0</v>
      </c>
      <c r="Y1007">
        <v>0</v>
      </c>
      <c r="Z1007" s="27">
        <f t="shared" si="15"/>
        <v>0</v>
      </c>
    </row>
    <row r="1008" spans="1:26">
      <c r="A1008" t="s">
        <v>3155</v>
      </c>
      <c r="B1008">
        <v>70526237147</v>
      </c>
      <c r="C1008" t="s">
        <v>3553</v>
      </c>
      <c r="D1008" t="s">
        <v>264</v>
      </c>
      <c r="E1008" t="s">
        <v>54</v>
      </c>
      <c r="F1008">
        <v>12315526</v>
      </c>
      <c r="G1008" s="111">
        <v>45016</v>
      </c>
      <c r="H1008" t="s">
        <v>3556</v>
      </c>
      <c r="I1008" t="s">
        <v>248</v>
      </c>
      <c r="J1008" t="s">
        <v>249</v>
      </c>
      <c r="K1008" t="s">
        <v>250</v>
      </c>
      <c r="L1008" t="s">
        <v>251</v>
      </c>
      <c r="M1008" t="s">
        <v>3154</v>
      </c>
      <c r="N1008" t="s">
        <v>3154</v>
      </c>
      <c r="O1008" s="111">
        <v>45016</v>
      </c>
      <c r="P1008" t="s">
        <v>252</v>
      </c>
      <c r="Q1008" t="s">
        <v>1406</v>
      </c>
      <c r="R1008" s="111"/>
      <c r="S1008" t="s">
        <v>254</v>
      </c>
      <c r="T1008" t="s">
        <v>254</v>
      </c>
      <c r="U1008" t="s">
        <v>254</v>
      </c>
      <c r="V1008" t="s">
        <v>254</v>
      </c>
      <c r="W1008">
        <v>0</v>
      </c>
      <c r="X1008">
        <v>0</v>
      </c>
      <c r="Y1008">
        <v>0</v>
      </c>
      <c r="Z1008" s="27">
        <f t="shared" si="15"/>
        <v>0</v>
      </c>
    </row>
    <row r="1009" spans="1:26" hidden="1">
      <c r="A1009" t="s">
        <v>3155</v>
      </c>
      <c r="B1009">
        <v>4931188109</v>
      </c>
      <c r="C1009" t="s">
        <v>2187</v>
      </c>
      <c r="D1009" t="s">
        <v>2790</v>
      </c>
      <c r="E1009" t="s">
        <v>2791</v>
      </c>
      <c r="F1009">
        <v>12142598</v>
      </c>
      <c r="G1009" s="111">
        <v>44980</v>
      </c>
      <c r="H1009" t="s">
        <v>2792</v>
      </c>
      <c r="I1009" t="s">
        <v>255</v>
      </c>
      <c r="J1009" t="s">
        <v>249</v>
      </c>
      <c r="K1009" t="s">
        <v>250</v>
      </c>
      <c r="L1009" t="s">
        <v>251</v>
      </c>
      <c r="M1009" t="s">
        <v>3154</v>
      </c>
      <c r="N1009" t="s">
        <v>3154</v>
      </c>
      <c r="O1009" s="111">
        <v>44982</v>
      </c>
      <c r="P1009" t="s">
        <v>252</v>
      </c>
      <c r="Q1009" t="s">
        <v>253</v>
      </c>
      <c r="R1009" s="111">
        <v>44987</v>
      </c>
      <c r="S1009" t="s">
        <v>254</v>
      </c>
      <c r="T1009" t="s">
        <v>254</v>
      </c>
      <c r="U1009" t="s">
        <v>254</v>
      </c>
      <c r="V1009" t="s">
        <v>254</v>
      </c>
      <c r="W1009">
        <v>0</v>
      </c>
      <c r="X1009">
        <v>0</v>
      </c>
      <c r="Y1009">
        <v>130</v>
      </c>
      <c r="Z1009" s="27">
        <f t="shared" si="15"/>
        <v>130</v>
      </c>
    </row>
    <row r="1010" spans="1:26" hidden="1">
      <c r="A1010" t="s">
        <v>3155</v>
      </c>
      <c r="B1010">
        <v>2215955112</v>
      </c>
      <c r="C1010" t="s">
        <v>3151</v>
      </c>
      <c r="D1010" t="s">
        <v>2793</v>
      </c>
      <c r="E1010" t="s">
        <v>2794</v>
      </c>
      <c r="F1010">
        <v>12125770</v>
      </c>
      <c r="G1010" s="111">
        <v>44971</v>
      </c>
      <c r="H1010" t="s">
        <v>2795</v>
      </c>
      <c r="I1010" t="s">
        <v>248</v>
      </c>
      <c r="J1010" t="s">
        <v>259</v>
      </c>
      <c r="K1010" t="s">
        <v>250</v>
      </c>
      <c r="L1010" t="s">
        <v>251</v>
      </c>
      <c r="M1010" t="s">
        <v>3154</v>
      </c>
      <c r="N1010" t="s">
        <v>3154</v>
      </c>
      <c r="O1010" s="111">
        <v>44971</v>
      </c>
      <c r="P1010" t="s">
        <v>252</v>
      </c>
      <c r="Q1010" t="s">
        <v>253</v>
      </c>
      <c r="R1010" s="111">
        <v>44974</v>
      </c>
      <c r="S1010" t="s">
        <v>254</v>
      </c>
      <c r="T1010" t="s">
        <v>254</v>
      </c>
      <c r="U1010" t="s">
        <v>254</v>
      </c>
      <c r="V1010" t="s">
        <v>254</v>
      </c>
      <c r="W1010">
        <v>0</v>
      </c>
      <c r="X1010">
        <v>497.1</v>
      </c>
      <c r="Y1010">
        <v>1018</v>
      </c>
      <c r="Z1010" s="27">
        <f t="shared" si="15"/>
        <v>1515.1</v>
      </c>
    </row>
    <row r="1011" spans="1:26">
      <c r="A1011" t="s">
        <v>3155</v>
      </c>
      <c r="B1011">
        <v>4312367124</v>
      </c>
      <c r="C1011" t="s">
        <v>2359</v>
      </c>
      <c r="D1011" t="s">
        <v>57</v>
      </c>
      <c r="E1011" t="s">
        <v>58</v>
      </c>
      <c r="F1011">
        <v>643631</v>
      </c>
      <c r="G1011" s="111">
        <v>44994</v>
      </c>
      <c r="H1011" t="s">
        <v>3557</v>
      </c>
      <c r="I1011" t="s">
        <v>255</v>
      </c>
      <c r="J1011" t="s">
        <v>249</v>
      </c>
      <c r="K1011" t="s">
        <v>832</v>
      </c>
      <c r="L1011" t="s">
        <v>251</v>
      </c>
      <c r="M1011" t="s">
        <v>3154</v>
      </c>
      <c r="N1011" t="s">
        <v>3154</v>
      </c>
      <c r="O1011" s="111">
        <v>44994</v>
      </c>
      <c r="P1011" t="s">
        <v>252</v>
      </c>
      <c r="Q1011" t="s">
        <v>253</v>
      </c>
      <c r="R1011" s="111">
        <v>44995</v>
      </c>
      <c r="S1011" t="s">
        <v>254</v>
      </c>
      <c r="T1011" t="s">
        <v>254</v>
      </c>
      <c r="U1011" t="s">
        <v>254</v>
      </c>
      <c r="V1011" t="s">
        <v>254</v>
      </c>
      <c r="W1011">
        <v>0</v>
      </c>
      <c r="X1011">
        <v>0</v>
      </c>
      <c r="Y1011">
        <v>4887</v>
      </c>
      <c r="Z1011" s="27">
        <f t="shared" si="15"/>
        <v>4887</v>
      </c>
    </row>
    <row r="1012" spans="1:26" hidden="1">
      <c r="A1012" t="s">
        <v>3155</v>
      </c>
      <c r="B1012">
        <v>11664232630</v>
      </c>
      <c r="C1012" t="s">
        <v>2288</v>
      </c>
      <c r="D1012" t="s">
        <v>57</v>
      </c>
      <c r="E1012" t="s">
        <v>58</v>
      </c>
      <c r="F1012">
        <v>695122</v>
      </c>
      <c r="G1012" s="111">
        <v>44977</v>
      </c>
      <c r="H1012" t="s">
        <v>2796</v>
      </c>
      <c r="I1012" t="s">
        <v>255</v>
      </c>
      <c r="J1012" t="s">
        <v>249</v>
      </c>
      <c r="K1012" t="s">
        <v>268</v>
      </c>
      <c r="L1012" t="s">
        <v>251</v>
      </c>
      <c r="M1012" t="s">
        <v>3154</v>
      </c>
      <c r="N1012" t="s">
        <v>3154</v>
      </c>
      <c r="O1012" s="111">
        <v>44981</v>
      </c>
      <c r="P1012" t="s">
        <v>252</v>
      </c>
      <c r="Q1012" t="s">
        <v>253</v>
      </c>
      <c r="R1012" s="111">
        <v>44984</v>
      </c>
      <c r="S1012" t="s">
        <v>254</v>
      </c>
      <c r="T1012" t="s">
        <v>254</v>
      </c>
      <c r="U1012" t="s">
        <v>254</v>
      </c>
      <c r="V1012" t="s">
        <v>254</v>
      </c>
      <c r="W1012">
        <v>0</v>
      </c>
      <c r="X1012">
        <v>1039.5</v>
      </c>
      <c r="Y1012">
        <v>10737.55</v>
      </c>
      <c r="Z1012" s="27">
        <f t="shared" si="15"/>
        <v>11777.05</v>
      </c>
    </row>
    <row r="1013" spans="1:26" hidden="1">
      <c r="A1013" t="s">
        <v>3155</v>
      </c>
      <c r="B1013">
        <v>94647720187</v>
      </c>
      <c r="C1013" t="s">
        <v>2308</v>
      </c>
      <c r="D1013" t="s">
        <v>57</v>
      </c>
      <c r="E1013" t="s">
        <v>58</v>
      </c>
      <c r="F1013">
        <v>893982</v>
      </c>
      <c r="G1013" s="111">
        <v>44970</v>
      </c>
      <c r="H1013" t="s">
        <v>2797</v>
      </c>
      <c r="I1013" t="s">
        <v>260</v>
      </c>
      <c r="J1013" t="s">
        <v>3154</v>
      </c>
      <c r="K1013" t="s">
        <v>3154</v>
      </c>
      <c r="L1013" t="s">
        <v>251</v>
      </c>
      <c r="M1013" t="s">
        <v>3154</v>
      </c>
      <c r="N1013" t="s">
        <v>3154</v>
      </c>
      <c r="O1013" s="111">
        <v>44970</v>
      </c>
      <c r="P1013" t="s">
        <v>252</v>
      </c>
      <c r="Q1013" t="s">
        <v>263</v>
      </c>
      <c r="R1013" s="111">
        <v>44973</v>
      </c>
      <c r="S1013" t="s">
        <v>254</v>
      </c>
      <c r="T1013" t="s">
        <v>254</v>
      </c>
      <c r="U1013" t="s">
        <v>254</v>
      </c>
      <c r="V1013" t="s">
        <v>254</v>
      </c>
      <c r="W1013">
        <v>0</v>
      </c>
      <c r="X1013">
        <v>600.86</v>
      </c>
      <c r="Y1013">
        <v>0</v>
      </c>
      <c r="Z1013" s="27">
        <f t="shared" si="15"/>
        <v>600.86</v>
      </c>
    </row>
    <row r="1014" spans="1:26">
      <c r="A1014" t="s">
        <v>3155</v>
      </c>
      <c r="B1014">
        <v>1076392113</v>
      </c>
      <c r="C1014" t="s">
        <v>2353</v>
      </c>
      <c r="D1014" t="s">
        <v>57</v>
      </c>
      <c r="E1014" t="s">
        <v>58</v>
      </c>
      <c r="F1014">
        <v>1429039</v>
      </c>
      <c r="G1014" s="111">
        <v>45008</v>
      </c>
      <c r="H1014" t="s">
        <v>3558</v>
      </c>
      <c r="I1014" t="s">
        <v>255</v>
      </c>
      <c r="J1014" t="s">
        <v>249</v>
      </c>
      <c r="K1014" t="s">
        <v>250</v>
      </c>
      <c r="L1014" t="s">
        <v>251</v>
      </c>
      <c r="M1014" t="s">
        <v>3154</v>
      </c>
      <c r="N1014" t="s">
        <v>3154</v>
      </c>
      <c r="O1014" s="111">
        <v>45008</v>
      </c>
      <c r="P1014" t="s">
        <v>252</v>
      </c>
      <c r="Q1014" t="s">
        <v>253</v>
      </c>
      <c r="R1014" s="111">
        <v>45009</v>
      </c>
      <c r="S1014" t="s">
        <v>254</v>
      </c>
      <c r="T1014" t="s">
        <v>254</v>
      </c>
      <c r="U1014" t="s">
        <v>254</v>
      </c>
      <c r="V1014" t="s">
        <v>254</v>
      </c>
      <c r="W1014">
        <v>0</v>
      </c>
      <c r="X1014">
        <v>0</v>
      </c>
      <c r="Y1014">
        <v>905.11</v>
      </c>
      <c r="Z1014" s="27">
        <f t="shared" si="15"/>
        <v>905.11</v>
      </c>
    </row>
    <row r="1015" spans="1:26">
      <c r="A1015" t="s">
        <v>3155</v>
      </c>
      <c r="B1015">
        <v>10439312604</v>
      </c>
      <c r="C1015" t="s">
        <v>2275</v>
      </c>
      <c r="D1015" t="s">
        <v>57</v>
      </c>
      <c r="E1015" t="s">
        <v>58</v>
      </c>
      <c r="F1015">
        <v>1621110</v>
      </c>
      <c r="G1015" s="111">
        <v>45006</v>
      </c>
      <c r="H1015" t="s">
        <v>3559</v>
      </c>
      <c r="I1015" t="s">
        <v>255</v>
      </c>
      <c r="J1015" t="s">
        <v>249</v>
      </c>
      <c r="K1015" t="s">
        <v>268</v>
      </c>
      <c r="L1015" t="s">
        <v>251</v>
      </c>
      <c r="M1015" t="s">
        <v>3154</v>
      </c>
      <c r="N1015" t="s">
        <v>3154</v>
      </c>
      <c r="O1015" s="111">
        <v>45006</v>
      </c>
      <c r="P1015" t="s">
        <v>252</v>
      </c>
      <c r="Q1015" t="s">
        <v>253</v>
      </c>
      <c r="R1015" s="111">
        <v>45007</v>
      </c>
      <c r="S1015" t="s">
        <v>254</v>
      </c>
      <c r="T1015" t="s">
        <v>254</v>
      </c>
      <c r="U1015" t="s">
        <v>254</v>
      </c>
      <c r="V1015" t="s">
        <v>254</v>
      </c>
      <c r="W1015">
        <v>0</v>
      </c>
      <c r="X1015">
        <v>0</v>
      </c>
      <c r="Y1015">
        <v>16272.06</v>
      </c>
      <c r="Z1015" s="27">
        <f t="shared" si="15"/>
        <v>16272.06</v>
      </c>
    </row>
    <row r="1016" spans="1:26">
      <c r="A1016" t="s">
        <v>3155</v>
      </c>
      <c r="B1016">
        <v>6972887143</v>
      </c>
      <c r="C1016" t="s">
        <v>2331</v>
      </c>
      <c r="D1016" t="s">
        <v>57</v>
      </c>
      <c r="E1016" t="s">
        <v>58</v>
      </c>
      <c r="F1016">
        <v>4786441</v>
      </c>
      <c r="G1016" s="111">
        <v>44988</v>
      </c>
      <c r="H1016" t="s">
        <v>3560</v>
      </c>
      <c r="I1016" t="s">
        <v>255</v>
      </c>
      <c r="J1016" t="s">
        <v>249</v>
      </c>
      <c r="K1016" t="s">
        <v>250</v>
      </c>
      <c r="L1016" t="s">
        <v>707</v>
      </c>
      <c r="M1016" t="s">
        <v>3154</v>
      </c>
      <c r="N1016" t="s">
        <v>3154</v>
      </c>
      <c r="O1016" s="111">
        <v>44988</v>
      </c>
      <c r="P1016" t="s">
        <v>252</v>
      </c>
      <c r="Q1016" t="s">
        <v>253</v>
      </c>
      <c r="R1016" s="111">
        <v>44991</v>
      </c>
      <c r="S1016" t="s">
        <v>254</v>
      </c>
      <c r="T1016" t="s">
        <v>254</v>
      </c>
      <c r="U1016" t="s">
        <v>254</v>
      </c>
      <c r="V1016" t="s">
        <v>254</v>
      </c>
      <c r="W1016">
        <v>0</v>
      </c>
      <c r="X1016">
        <v>0</v>
      </c>
      <c r="Y1016">
        <v>4005.16</v>
      </c>
      <c r="Z1016" s="27">
        <f t="shared" si="15"/>
        <v>4005.16</v>
      </c>
    </row>
    <row r="1017" spans="1:26">
      <c r="A1017" t="s">
        <v>3155</v>
      </c>
      <c r="B1017">
        <v>664097138</v>
      </c>
      <c r="C1017" t="s">
        <v>2299</v>
      </c>
      <c r="D1017" t="s">
        <v>57</v>
      </c>
      <c r="E1017" t="s">
        <v>58</v>
      </c>
      <c r="F1017">
        <v>5450572</v>
      </c>
      <c r="G1017" s="111">
        <v>45012</v>
      </c>
      <c r="H1017" t="s">
        <v>3561</v>
      </c>
      <c r="I1017" t="s">
        <v>271</v>
      </c>
      <c r="J1017" t="s">
        <v>249</v>
      </c>
      <c r="K1017" t="s">
        <v>268</v>
      </c>
      <c r="L1017" t="s">
        <v>251</v>
      </c>
      <c r="M1017" t="s">
        <v>3154</v>
      </c>
      <c r="N1017" t="s">
        <v>3154</v>
      </c>
      <c r="O1017" s="111">
        <v>45014</v>
      </c>
      <c r="P1017" t="s">
        <v>252</v>
      </c>
      <c r="Q1017" t="s">
        <v>253</v>
      </c>
      <c r="R1017" s="111">
        <v>45015</v>
      </c>
      <c r="S1017" t="s">
        <v>254</v>
      </c>
      <c r="T1017" t="s">
        <v>254</v>
      </c>
      <c r="U1017" t="s">
        <v>254</v>
      </c>
      <c r="V1017" t="s">
        <v>254</v>
      </c>
      <c r="W1017">
        <v>0</v>
      </c>
      <c r="X1017">
        <v>0</v>
      </c>
      <c r="Y1017">
        <v>882.25</v>
      </c>
      <c r="Z1017" s="27">
        <f t="shared" si="15"/>
        <v>882.25</v>
      </c>
    </row>
    <row r="1018" spans="1:26">
      <c r="A1018" t="s">
        <v>3155</v>
      </c>
      <c r="B1018">
        <v>1076392113</v>
      </c>
      <c r="C1018" t="s">
        <v>2353</v>
      </c>
      <c r="D1018" t="s">
        <v>57</v>
      </c>
      <c r="E1018" t="s">
        <v>58</v>
      </c>
      <c r="F1018">
        <v>6978067</v>
      </c>
      <c r="G1018" s="111">
        <v>44998</v>
      </c>
      <c r="H1018" t="s">
        <v>3562</v>
      </c>
      <c r="I1018" t="s">
        <v>255</v>
      </c>
      <c r="J1018" t="s">
        <v>249</v>
      </c>
      <c r="K1018" t="s">
        <v>268</v>
      </c>
      <c r="L1018" t="s">
        <v>251</v>
      </c>
      <c r="M1018" t="s">
        <v>3154</v>
      </c>
      <c r="N1018" t="s">
        <v>3154</v>
      </c>
      <c r="O1018" s="111">
        <v>44998</v>
      </c>
      <c r="P1018" t="s">
        <v>252</v>
      </c>
      <c r="Q1018" t="s">
        <v>253</v>
      </c>
      <c r="R1018" s="111">
        <v>44999</v>
      </c>
      <c r="S1018" t="s">
        <v>254</v>
      </c>
      <c r="T1018" t="s">
        <v>254</v>
      </c>
      <c r="U1018" t="s">
        <v>254</v>
      </c>
      <c r="V1018" t="s">
        <v>254</v>
      </c>
      <c r="W1018">
        <v>0</v>
      </c>
      <c r="X1018">
        <v>0</v>
      </c>
      <c r="Y1018">
        <v>5910</v>
      </c>
      <c r="Z1018" s="27">
        <f t="shared" si="15"/>
        <v>5910</v>
      </c>
    </row>
    <row r="1019" spans="1:26">
      <c r="A1019" t="s">
        <v>3155</v>
      </c>
      <c r="B1019">
        <v>6589394164</v>
      </c>
      <c r="C1019" t="s">
        <v>2314</v>
      </c>
      <c r="D1019" t="s">
        <v>57</v>
      </c>
      <c r="E1019" t="s">
        <v>58</v>
      </c>
      <c r="F1019">
        <v>7074104</v>
      </c>
      <c r="G1019" s="111">
        <v>45006</v>
      </c>
      <c r="H1019" t="s">
        <v>3563</v>
      </c>
      <c r="I1019" t="s">
        <v>255</v>
      </c>
      <c r="J1019" t="s">
        <v>249</v>
      </c>
      <c r="K1019" t="s">
        <v>250</v>
      </c>
      <c r="L1019" t="s">
        <v>251</v>
      </c>
      <c r="M1019" t="s">
        <v>3154</v>
      </c>
      <c r="N1019" t="s">
        <v>3154</v>
      </c>
      <c r="O1019" s="111">
        <v>45006</v>
      </c>
      <c r="P1019" t="s">
        <v>252</v>
      </c>
      <c r="Q1019" t="s">
        <v>253</v>
      </c>
      <c r="R1019" s="111">
        <v>45007</v>
      </c>
      <c r="S1019" t="s">
        <v>254</v>
      </c>
      <c r="T1019" t="s">
        <v>254</v>
      </c>
      <c r="U1019" t="s">
        <v>254</v>
      </c>
      <c r="V1019" t="s">
        <v>254</v>
      </c>
      <c r="W1019">
        <v>2218</v>
      </c>
      <c r="X1019">
        <v>2636</v>
      </c>
      <c r="Y1019">
        <v>2535.0299999999997</v>
      </c>
      <c r="Z1019" s="27">
        <f t="shared" si="15"/>
        <v>7389.03</v>
      </c>
    </row>
    <row r="1020" spans="1:26">
      <c r="A1020" t="s">
        <v>3155</v>
      </c>
      <c r="B1020" t="s">
        <v>3564</v>
      </c>
      <c r="C1020" t="s">
        <v>2331</v>
      </c>
      <c r="D1020" t="s">
        <v>57</v>
      </c>
      <c r="E1020" t="s">
        <v>58</v>
      </c>
      <c r="F1020">
        <v>7994542</v>
      </c>
      <c r="G1020" s="111">
        <v>45013</v>
      </c>
      <c r="H1020" t="s">
        <v>3565</v>
      </c>
      <c r="I1020" t="s">
        <v>271</v>
      </c>
      <c r="J1020" t="s">
        <v>249</v>
      </c>
      <c r="K1020" t="s">
        <v>250</v>
      </c>
      <c r="L1020" t="s">
        <v>251</v>
      </c>
      <c r="M1020" t="s">
        <v>3154</v>
      </c>
      <c r="N1020" t="s">
        <v>3154</v>
      </c>
      <c r="O1020" s="111">
        <v>45013</v>
      </c>
      <c r="P1020" t="s">
        <v>252</v>
      </c>
      <c r="Q1020" t="s">
        <v>282</v>
      </c>
      <c r="R1020" s="111">
        <v>45014</v>
      </c>
      <c r="S1020" t="s">
        <v>254</v>
      </c>
      <c r="T1020" t="s">
        <v>254</v>
      </c>
      <c r="U1020" t="s">
        <v>254</v>
      </c>
      <c r="V1020" t="s">
        <v>254</v>
      </c>
      <c r="W1020">
        <v>0</v>
      </c>
      <c r="X1020">
        <v>0</v>
      </c>
      <c r="Y1020">
        <v>0</v>
      </c>
      <c r="Z1020" s="27">
        <f t="shared" si="15"/>
        <v>0</v>
      </c>
    </row>
    <row r="1021" spans="1:26" hidden="1">
      <c r="A1021" t="s">
        <v>3155</v>
      </c>
      <c r="B1021" t="s">
        <v>3566</v>
      </c>
      <c r="C1021" t="s">
        <v>3151</v>
      </c>
      <c r="D1021" t="s">
        <v>57</v>
      </c>
      <c r="E1021" t="s">
        <v>58</v>
      </c>
      <c r="F1021">
        <v>8412680</v>
      </c>
      <c r="G1021" s="111">
        <v>44968</v>
      </c>
      <c r="H1021" t="s">
        <v>2798</v>
      </c>
      <c r="I1021" t="s">
        <v>255</v>
      </c>
      <c r="J1021" t="s">
        <v>249</v>
      </c>
      <c r="K1021" t="s">
        <v>250</v>
      </c>
      <c r="L1021" t="s">
        <v>251</v>
      </c>
      <c r="M1021" t="s">
        <v>3154</v>
      </c>
      <c r="N1021" t="s">
        <v>3154</v>
      </c>
      <c r="O1021" s="111">
        <v>44970</v>
      </c>
      <c r="P1021" t="s">
        <v>252</v>
      </c>
      <c r="Q1021" t="s">
        <v>253</v>
      </c>
      <c r="R1021" s="111">
        <v>44971</v>
      </c>
      <c r="S1021" t="s">
        <v>254</v>
      </c>
      <c r="T1021" t="s">
        <v>254</v>
      </c>
      <c r="U1021" t="s">
        <v>254</v>
      </c>
      <c r="V1021" t="s">
        <v>254</v>
      </c>
      <c r="W1021">
        <v>0</v>
      </c>
      <c r="X1021">
        <v>324.5</v>
      </c>
      <c r="Y1021">
        <v>2556.75</v>
      </c>
      <c r="Z1021" s="27">
        <f t="shared" si="15"/>
        <v>2881.25</v>
      </c>
    </row>
    <row r="1022" spans="1:26">
      <c r="A1022" t="s">
        <v>3155</v>
      </c>
      <c r="B1022">
        <v>70589751166</v>
      </c>
      <c r="C1022" t="s">
        <v>2294</v>
      </c>
      <c r="D1022" t="s">
        <v>57</v>
      </c>
      <c r="E1022" t="s">
        <v>58</v>
      </c>
      <c r="F1022">
        <v>10270896</v>
      </c>
      <c r="G1022" s="111">
        <v>44986</v>
      </c>
      <c r="H1022" t="s">
        <v>3567</v>
      </c>
      <c r="I1022" t="s">
        <v>255</v>
      </c>
      <c r="J1022" t="s">
        <v>249</v>
      </c>
      <c r="K1022" t="s">
        <v>250</v>
      </c>
      <c r="L1022" t="s">
        <v>251</v>
      </c>
      <c r="M1022" t="s">
        <v>3154</v>
      </c>
      <c r="N1022" t="s">
        <v>3154</v>
      </c>
      <c r="O1022" s="111">
        <v>44986</v>
      </c>
      <c r="P1022" t="s">
        <v>252</v>
      </c>
      <c r="Q1022" t="s">
        <v>253</v>
      </c>
      <c r="R1022" s="111">
        <v>44987</v>
      </c>
      <c r="S1022" t="s">
        <v>254</v>
      </c>
      <c r="T1022" t="s">
        <v>254</v>
      </c>
      <c r="U1022" t="s">
        <v>254</v>
      </c>
      <c r="V1022" t="s">
        <v>254</v>
      </c>
      <c r="W1022">
        <v>0</v>
      </c>
      <c r="X1022">
        <v>0</v>
      </c>
      <c r="Y1022">
        <v>4040</v>
      </c>
      <c r="Z1022" s="27">
        <f t="shared" si="15"/>
        <v>4040</v>
      </c>
    </row>
    <row r="1023" spans="1:26">
      <c r="A1023" t="s">
        <v>3155</v>
      </c>
      <c r="B1023">
        <v>27184870204</v>
      </c>
      <c r="C1023" t="s">
        <v>2337</v>
      </c>
      <c r="D1023" t="s">
        <v>57</v>
      </c>
      <c r="E1023" t="s">
        <v>58</v>
      </c>
      <c r="F1023">
        <v>10468830</v>
      </c>
      <c r="G1023" s="111">
        <v>44987</v>
      </c>
      <c r="H1023" t="s">
        <v>3568</v>
      </c>
      <c r="I1023" t="s">
        <v>255</v>
      </c>
      <c r="J1023" t="s">
        <v>249</v>
      </c>
      <c r="K1023" t="s">
        <v>268</v>
      </c>
      <c r="L1023" t="s">
        <v>251</v>
      </c>
      <c r="M1023" t="s">
        <v>3154</v>
      </c>
      <c r="N1023" t="s">
        <v>3154</v>
      </c>
      <c r="O1023" s="111">
        <v>44987</v>
      </c>
      <c r="P1023" t="s">
        <v>252</v>
      </c>
      <c r="Q1023" t="s">
        <v>253</v>
      </c>
      <c r="R1023" s="111">
        <v>44988</v>
      </c>
      <c r="S1023" t="s">
        <v>254</v>
      </c>
      <c r="T1023" t="s">
        <v>254</v>
      </c>
      <c r="U1023" t="s">
        <v>254</v>
      </c>
      <c r="V1023" t="s">
        <v>254</v>
      </c>
      <c r="W1023">
        <v>0</v>
      </c>
      <c r="X1023">
        <v>0</v>
      </c>
      <c r="Y1023">
        <v>954.5</v>
      </c>
      <c r="Z1023" s="27">
        <f t="shared" si="15"/>
        <v>954.5</v>
      </c>
    </row>
    <row r="1024" spans="1:26">
      <c r="A1024" t="s">
        <v>3155</v>
      </c>
      <c r="B1024">
        <v>27184870204</v>
      </c>
      <c r="C1024" t="s">
        <v>2337</v>
      </c>
      <c r="D1024" t="s">
        <v>57</v>
      </c>
      <c r="E1024" t="s">
        <v>58</v>
      </c>
      <c r="F1024">
        <v>11311907</v>
      </c>
      <c r="G1024" s="111">
        <v>44986</v>
      </c>
      <c r="H1024" t="s">
        <v>3569</v>
      </c>
      <c r="I1024" t="s">
        <v>248</v>
      </c>
      <c r="J1024" t="s">
        <v>249</v>
      </c>
      <c r="K1024" t="s">
        <v>268</v>
      </c>
      <c r="L1024" t="s">
        <v>251</v>
      </c>
      <c r="M1024" t="s">
        <v>3154</v>
      </c>
      <c r="N1024" t="s">
        <v>3154</v>
      </c>
      <c r="O1024" s="111">
        <v>44986</v>
      </c>
      <c r="P1024" t="s">
        <v>252</v>
      </c>
      <c r="Q1024" t="s">
        <v>253</v>
      </c>
      <c r="R1024" s="111">
        <v>44987</v>
      </c>
      <c r="S1024" t="s">
        <v>254</v>
      </c>
      <c r="T1024" t="s">
        <v>254</v>
      </c>
      <c r="U1024" t="s">
        <v>254</v>
      </c>
      <c r="V1024" t="s">
        <v>254</v>
      </c>
      <c r="W1024">
        <v>0</v>
      </c>
      <c r="X1024">
        <v>0</v>
      </c>
      <c r="Y1024">
        <v>1494.95</v>
      </c>
      <c r="Z1024" s="27">
        <f t="shared" si="15"/>
        <v>1494.95</v>
      </c>
    </row>
    <row r="1025" spans="1:26" hidden="1">
      <c r="A1025" t="s">
        <v>3155</v>
      </c>
      <c r="B1025">
        <v>27184870204</v>
      </c>
      <c r="C1025" t="s">
        <v>2337</v>
      </c>
      <c r="D1025" t="s">
        <v>57</v>
      </c>
      <c r="E1025" t="s">
        <v>58</v>
      </c>
      <c r="F1025">
        <v>11798198</v>
      </c>
      <c r="G1025" s="111">
        <v>44982</v>
      </c>
      <c r="H1025" t="s">
        <v>2799</v>
      </c>
      <c r="I1025" t="s">
        <v>248</v>
      </c>
      <c r="J1025" t="s">
        <v>249</v>
      </c>
      <c r="K1025" t="s">
        <v>250</v>
      </c>
      <c r="L1025" t="s">
        <v>251</v>
      </c>
      <c r="M1025" t="s">
        <v>3154</v>
      </c>
      <c r="N1025" t="s">
        <v>3154</v>
      </c>
      <c r="O1025" s="111">
        <v>44982</v>
      </c>
      <c r="P1025" t="s">
        <v>252</v>
      </c>
      <c r="Q1025" t="s">
        <v>253</v>
      </c>
      <c r="R1025" s="111">
        <v>44984</v>
      </c>
      <c r="S1025" t="s">
        <v>254</v>
      </c>
      <c r="T1025" t="s">
        <v>254</v>
      </c>
      <c r="U1025" t="s">
        <v>254</v>
      </c>
      <c r="V1025" t="s">
        <v>254</v>
      </c>
      <c r="W1025">
        <v>0</v>
      </c>
      <c r="X1025">
        <v>0</v>
      </c>
      <c r="Y1025">
        <v>2852.48</v>
      </c>
      <c r="Z1025" s="27">
        <f t="shared" si="15"/>
        <v>2852.48</v>
      </c>
    </row>
    <row r="1026" spans="1:26">
      <c r="A1026" t="s">
        <v>3155</v>
      </c>
      <c r="B1026">
        <v>2828705129</v>
      </c>
      <c r="C1026" t="s">
        <v>2305</v>
      </c>
      <c r="D1026" t="s">
        <v>57</v>
      </c>
      <c r="E1026" t="s">
        <v>58</v>
      </c>
      <c r="F1026">
        <v>12015126</v>
      </c>
      <c r="G1026" s="111">
        <v>44999</v>
      </c>
      <c r="H1026" t="s">
        <v>3570</v>
      </c>
      <c r="I1026" t="s">
        <v>255</v>
      </c>
      <c r="J1026" t="s">
        <v>249</v>
      </c>
      <c r="K1026" t="s">
        <v>268</v>
      </c>
      <c r="L1026" t="s">
        <v>251</v>
      </c>
      <c r="M1026" t="s">
        <v>3154</v>
      </c>
      <c r="N1026" t="s">
        <v>3154</v>
      </c>
      <c r="O1026" s="111">
        <v>44999</v>
      </c>
      <c r="P1026" t="s">
        <v>252</v>
      </c>
      <c r="Q1026" t="s">
        <v>253</v>
      </c>
      <c r="R1026" s="111">
        <v>45000</v>
      </c>
      <c r="S1026" t="s">
        <v>254</v>
      </c>
      <c r="T1026" t="s">
        <v>254</v>
      </c>
      <c r="U1026" t="s">
        <v>254</v>
      </c>
      <c r="V1026" t="s">
        <v>254</v>
      </c>
      <c r="W1026">
        <v>0</v>
      </c>
      <c r="X1026">
        <v>0</v>
      </c>
      <c r="Y1026">
        <v>58807.99</v>
      </c>
      <c r="Z1026" s="27">
        <f t="shared" si="15"/>
        <v>58807.99</v>
      </c>
    </row>
    <row r="1027" spans="1:26" hidden="1">
      <c r="A1027" t="s">
        <v>3155</v>
      </c>
      <c r="B1027">
        <v>11664232630</v>
      </c>
      <c r="C1027" t="s">
        <v>2288</v>
      </c>
      <c r="D1027" t="s">
        <v>57</v>
      </c>
      <c r="E1027" t="s">
        <v>58</v>
      </c>
      <c r="F1027">
        <v>12100934</v>
      </c>
      <c r="G1027" s="111">
        <v>44974</v>
      </c>
      <c r="H1027" t="s">
        <v>2800</v>
      </c>
      <c r="I1027" t="s">
        <v>255</v>
      </c>
      <c r="J1027" t="s">
        <v>249</v>
      </c>
      <c r="K1027" t="s">
        <v>268</v>
      </c>
      <c r="L1027" t="s">
        <v>251</v>
      </c>
      <c r="M1027" t="s">
        <v>3154</v>
      </c>
      <c r="N1027" t="s">
        <v>3154</v>
      </c>
      <c r="O1027" s="111">
        <v>44979</v>
      </c>
      <c r="P1027" t="s">
        <v>252</v>
      </c>
      <c r="Q1027" t="s">
        <v>253</v>
      </c>
      <c r="R1027" s="111"/>
      <c r="S1027" t="s">
        <v>254</v>
      </c>
      <c r="T1027" t="s">
        <v>254</v>
      </c>
      <c r="U1027" t="s">
        <v>254</v>
      </c>
      <c r="V1027" t="s">
        <v>254</v>
      </c>
      <c r="W1027">
        <v>0</v>
      </c>
      <c r="X1027">
        <v>0</v>
      </c>
      <c r="Y1027">
        <v>14660.3</v>
      </c>
      <c r="Z1027" s="27">
        <f t="shared" ref="Z1027:Z1090" si="16">SUM(W1027:Y1027)</f>
        <v>14660.3</v>
      </c>
    </row>
    <row r="1028" spans="1:26" hidden="1">
      <c r="A1028" t="s">
        <v>3155</v>
      </c>
      <c r="B1028" t="s">
        <v>2432</v>
      </c>
      <c r="C1028" t="s">
        <v>2299</v>
      </c>
      <c r="D1028" t="s">
        <v>57</v>
      </c>
      <c r="E1028" t="s">
        <v>58</v>
      </c>
      <c r="F1028">
        <v>12101169</v>
      </c>
      <c r="G1028" s="111">
        <v>44972</v>
      </c>
      <c r="H1028" t="s">
        <v>2801</v>
      </c>
      <c r="I1028" t="s">
        <v>255</v>
      </c>
      <c r="J1028" t="s">
        <v>249</v>
      </c>
      <c r="K1028" t="s">
        <v>250</v>
      </c>
      <c r="L1028" t="s">
        <v>251</v>
      </c>
      <c r="M1028" t="s">
        <v>3154</v>
      </c>
      <c r="N1028" t="s">
        <v>3154</v>
      </c>
      <c r="O1028" s="111">
        <v>44974</v>
      </c>
      <c r="P1028" t="s">
        <v>252</v>
      </c>
      <c r="Q1028" t="s">
        <v>253</v>
      </c>
      <c r="R1028" s="111">
        <v>44979</v>
      </c>
      <c r="S1028" t="s">
        <v>254</v>
      </c>
      <c r="T1028" t="s">
        <v>254</v>
      </c>
      <c r="U1028" t="s">
        <v>254</v>
      </c>
      <c r="V1028" t="s">
        <v>254</v>
      </c>
      <c r="W1028">
        <v>0</v>
      </c>
      <c r="X1028">
        <v>1</v>
      </c>
      <c r="Y1028">
        <v>1949.9</v>
      </c>
      <c r="Z1028" s="27">
        <f t="shared" si="16"/>
        <v>1950.9</v>
      </c>
    </row>
    <row r="1029" spans="1:26">
      <c r="A1029" t="s">
        <v>3155</v>
      </c>
      <c r="B1029" t="s">
        <v>2716</v>
      </c>
      <c r="C1029" t="s">
        <v>2337</v>
      </c>
      <c r="D1029" t="s">
        <v>57</v>
      </c>
      <c r="E1029" t="s">
        <v>58</v>
      </c>
      <c r="F1029">
        <v>12102298</v>
      </c>
      <c r="G1029" s="111">
        <v>45001</v>
      </c>
      <c r="H1029" t="s">
        <v>3571</v>
      </c>
      <c r="I1029" t="s">
        <v>255</v>
      </c>
      <c r="J1029" t="s">
        <v>249</v>
      </c>
      <c r="K1029" t="s">
        <v>250</v>
      </c>
      <c r="L1029" t="s">
        <v>251</v>
      </c>
      <c r="M1029" t="s">
        <v>3154</v>
      </c>
      <c r="N1029" t="s">
        <v>3154</v>
      </c>
      <c r="O1029" s="111">
        <v>45005</v>
      </c>
      <c r="P1029" t="s">
        <v>252</v>
      </c>
      <c r="Q1029" t="s">
        <v>253</v>
      </c>
      <c r="R1029" s="111">
        <v>45006</v>
      </c>
      <c r="S1029" t="s">
        <v>254</v>
      </c>
      <c r="T1029" t="s">
        <v>254</v>
      </c>
      <c r="U1029" t="s">
        <v>254</v>
      </c>
      <c r="V1029" t="s">
        <v>254</v>
      </c>
      <c r="W1029">
        <v>0</v>
      </c>
      <c r="X1029">
        <v>0</v>
      </c>
      <c r="Y1029">
        <v>1944.5</v>
      </c>
      <c r="Z1029" s="27">
        <f t="shared" si="16"/>
        <v>1944.5</v>
      </c>
    </row>
    <row r="1030" spans="1:26" hidden="1">
      <c r="A1030" t="s">
        <v>3155</v>
      </c>
      <c r="B1030">
        <v>5619117111</v>
      </c>
      <c r="C1030" t="s">
        <v>2291</v>
      </c>
      <c r="D1030" t="s">
        <v>57</v>
      </c>
      <c r="E1030" t="s">
        <v>58</v>
      </c>
      <c r="F1030">
        <v>12107025</v>
      </c>
      <c r="G1030" s="111">
        <v>44970</v>
      </c>
      <c r="H1030" t="s">
        <v>2802</v>
      </c>
      <c r="I1030" t="s">
        <v>248</v>
      </c>
      <c r="J1030" t="s">
        <v>259</v>
      </c>
      <c r="K1030" t="s">
        <v>250</v>
      </c>
      <c r="L1030" t="s">
        <v>251</v>
      </c>
      <c r="M1030" t="s">
        <v>3154</v>
      </c>
      <c r="N1030" t="s">
        <v>3154</v>
      </c>
      <c r="O1030" s="111">
        <v>44972</v>
      </c>
      <c r="P1030" t="s">
        <v>252</v>
      </c>
      <c r="Q1030" t="s">
        <v>253</v>
      </c>
      <c r="R1030" s="111">
        <v>44980</v>
      </c>
      <c r="S1030" t="s">
        <v>254</v>
      </c>
      <c r="T1030" t="s">
        <v>254</v>
      </c>
      <c r="U1030" t="s">
        <v>254</v>
      </c>
      <c r="V1030" t="s">
        <v>254</v>
      </c>
      <c r="W1030">
        <v>0</v>
      </c>
      <c r="X1030">
        <v>104</v>
      </c>
      <c r="Y1030">
        <v>8169.48</v>
      </c>
      <c r="Z1030" s="27">
        <f t="shared" si="16"/>
        <v>8273.48</v>
      </c>
    </row>
    <row r="1031" spans="1:26" hidden="1">
      <c r="A1031" t="s">
        <v>3155</v>
      </c>
      <c r="B1031">
        <v>70589751166</v>
      </c>
      <c r="C1031" t="s">
        <v>2294</v>
      </c>
      <c r="D1031" t="s">
        <v>57</v>
      </c>
      <c r="E1031" t="s">
        <v>58</v>
      </c>
      <c r="F1031">
        <v>12110358</v>
      </c>
      <c r="G1031" s="111">
        <v>44966</v>
      </c>
      <c r="H1031" t="s">
        <v>2803</v>
      </c>
      <c r="I1031" t="s">
        <v>248</v>
      </c>
      <c r="J1031" t="s">
        <v>259</v>
      </c>
      <c r="K1031" t="s">
        <v>250</v>
      </c>
      <c r="L1031" t="s">
        <v>251</v>
      </c>
      <c r="M1031" t="s">
        <v>3154</v>
      </c>
      <c r="N1031" t="s">
        <v>3154</v>
      </c>
      <c r="O1031" s="111">
        <v>44966</v>
      </c>
      <c r="P1031" t="s">
        <v>252</v>
      </c>
      <c r="Q1031" t="s">
        <v>253</v>
      </c>
      <c r="R1031" s="111">
        <v>44971</v>
      </c>
      <c r="S1031" t="s">
        <v>254</v>
      </c>
      <c r="T1031" t="s">
        <v>254</v>
      </c>
      <c r="U1031" t="s">
        <v>254</v>
      </c>
      <c r="V1031" t="s">
        <v>254</v>
      </c>
      <c r="W1031">
        <v>0</v>
      </c>
      <c r="X1031">
        <v>885.32</v>
      </c>
      <c r="Y1031">
        <v>386.48</v>
      </c>
      <c r="Z1031" s="27">
        <f t="shared" si="16"/>
        <v>1271.8000000000002</v>
      </c>
    </row>
    <row r="1032" spans="1:26">
      <c r="A1032" t="s">
        <v>3155</v>
      </c>
      <c r="B1032">
        <v>94647720187</v>
      </c>
      <c r="C1032" t="s">
        <v>2308</v>
      </c>
      <c r="D1032" t="s">
        <v>57</v>
      </c>
      <c r="E1032" t="s">
        <v>58</v>
      </c>
      <c r="F1032">
        <v>12110581</v>
      </c>
      <c r="G1032" s="111">
        <v>44987</v>
      </c>
      <c r="H1032" t="s">
        <v>3572</v>
      </c>
      <c r="I1032" t="s">
        <v>255</v>
      </c>
      <c r="J1032" t="s">
        <v>249</v>
      </c>
      <c r="K1032" t="s">
        <v>268</v>
      </c>
      <c r="L1032" t="s">
        <v>251</v>
      </c>
      <c r="M1032" t="s">
        <v>3154</v>
      </c>
      <c r="N1032" t="s">
        <v>3154</v>
      </c>
      <c r="O1032" s="111">
        <v>44987</v>
      </c>
      <c r="P1032" t="s">
        <v>252</v>
      </c>
      <c r="Q1032" t="s">
        <v>253</v>
      </c>
      <c r="R1032" s="111">
        <v>44988</v>
      </c>
      <c r="S1032" t="s">
        <v>254</v>
      </c>
      <c r="T1032" t="s">
        <v>254</v>
      </c>
      <c r="U1032" t="s">
        <v>254</v>
      </c>
      <c r="V1032" t="s">
        <v>254</v>
      </c>
      <c r="W1032">
        <v>0</v>
      </c>
      <c r="X1032">
        <v>0</v>
      </c>
      <c r="Y1032">
        <v>14891.01</v>
      </c>
      <c r="Z1032" s="27">
        <f t="shared" si="16"/>
        <v>14891.01</v>
      </c>
    </row>
    <row r="1033" spans="1:26" hidden="1">
      <c r="A1033" t="s">
        <v>3155</v>
      </c>
      <c r="B1033">
        <v>11664232630</v>
      </c>
      <c r="C1033" t="s">
        <v>2288</v>
      </c>
      <c r="D1033" t="s">
        <v>57</v>
      </c>
      <c r="E1033" t="s">
        <v>58</v>
      </c>
      <c r="F1033">
        <v>12119582</v>
      </c>
      <c r="G1033" s="111">
        <v>44970</v>
      </c>
      <c r="H1033" t="s">
        <v>2804</v>
      </c>
      <c r="I1033" t="s">
        <v>248</v>
      </c>
      <c r="J1033" t="s">
        <v>259</v>
      </c>
      <c r="K1033" t="s">
        <v>250</v>
      </c>
      <c r="L1033" t="s">
        <v>251</v>
      </c>
      <c r="M1033" t="s">
        <v>3154</v>
      </c>
      <c r="N1033" t="s">
        <v>3154</v>
      </c>
      <c r="O1033" s="111">
        <v>44970</v>
      </c>
      <c r="P1033" t="s">
        <v>252</v>
      </c>
      <c r="Q1033" t="s">
        <v>253</v>
      </c>
      <c r="R1033">
        <v>44973</v>
      </c>
      <c r="S1033" t="s">
        <v>254</v>
      </c>
      <c r="T1033" t="s">
        <v>254</v>
      </c>
      <c r="U1033" t="s">
        <v>254</v>
      </c>
      <c r="V1033" t="s">
        <v>254</v>
      </c>
      <c r="W1033">
        <v>0</v>
      </c>
      <c r="X1033">
        <v>7929</v>
      </c>
      <c r="Y1033">
        <v>32702.36</v>
      </c>
      <c r="Z1033" s="27">
        <f t="shared" si="16"/>
        <v>40631.360000000001</v>
      </c>
    </row>
    <row r="1034" spans="1:26" hidden="1">
      <c r="A1034" t="s">
        <v>3155</v>
      </c>
      <c r="B1034">
        <v>565845128</v>
      </c>
      <c r="C1034" t="s">
        <v>3573</v>
      </c>
      <c r="D1034" t="s">
        <v>57</v>
      </c>
      <c r="E1034" t="s">
        <v>58</v>
      </c>
      <c r="F1034">
        <v>12120594</v>
      </c>
      <c r="G1034" s="111">
        <v>44970</v>
      </c>
      <c r="H1034" t="s">
        <v>2805</v>
      </c>
      <c r="I1034" t="s">
        <v>248</v>
      </c>
      <c r="J1034" t="s">
        <v>259</v>
      </c>
      <c r="K1034" t="s">
        <v>250</v>
      </c>
      <c r="L1034" t="s">
        <v>251</v>
      </c>
      <c r="M1034" t="s">
        <v>3154</v>
      </c>
      <c r="N1034" t="s">
        <v>3154</v>
      </c>
      <c r="O1034" s="111">
        <v>44971</v>
      </c>
      <c r="P1034" t="s">
        <v>252</v>
      </c>
      <c r="Q1034" t="s">
        <v>253</v>
      </c>
      <c r="R1034" s="111">
        <v>44980</v>
      </c>
      <c r="S1034" t="s">
        <v>254</v>
      </c>
      <c r="T1034" t="s">
        <v>254</v>
      </c>
      <c r="U1034" t="s">
        <v>254</v>
      </c>
      <c r="V1034" t="s">
        <v>254</v>
      </c>
      <c r="W1034">
        <v>0</v>
      </c>
      <c r="X1034">
        <v>5</v>
      </c>
      <c r="Y1034">
        <v>14085.8</v>
      </c>
      <c r="Z1034" s="27">
        <f t="shared" si="16"/>
        <v>14090.8</v>
      </c>
    </row>
    <row r="1035" spans="1:26" hidden="1">
      <c r="A1035" t="s">
        <v>3155</v>
      </c>
      <c r="B1035">
        <v>2828705129</v>
      </c>
      <c r="C1035" t="s">
        <v>2305</v>
      </c>
      <c r="D1035" t="s">
        <v>57</v>
      </c>
      <c r="E1035" t="s">
        <v>58</v>
      </c>
      <c r="F1035">
        <v>12121538</v>
      </c>
      <c r="G1035" s="111">
        <v>44972</v>
      </c>
      <c r="H1035" t="s">
        <v>2806</v>
      </c>
      <c r="I1035" t="s">
        <v>248</v>
      </c>
      <c r="J1035" t="s">
        <v>259</v>
      </c>
      <c r="K1035" t="s">
        <v>268</v>
      </c>
      <c r="L1035" t="s">
        <v>251</v>
      </c>
      <c r="M1035" t="s">
        <v>3154</v>
      </c>
      <c r="N1035" t="s">
        <v>3154</v>
      </c>
      <c r="O1035" s="111">
        <v>44972</v>
      </c>
      <c r="P1035" t="s">
        <v>252</v>
      </c>
      <c r="Q1035" t="s">
        <v>253</v>
      </c>
      <c r="R1035" s="111">
        <v>44973</v>
      </c>
      <c r="S1035" t="s">
        <v>254</v>
      </c>
      <c r="T1035" t="s">
        <v>254</v>
      </c>
      <c r="U1035" t="s">
        <v>254</v>
      </c>
      <c r="V1035" t="s">
        <v>254</v>
      </c>
      <c r="W1035">
        <v>0</v>
      </c>
      <c r="X1035">
        <v>8347.7800000000007</v>
      </c>
      <c r="Y1035">
        <v>59525.39</v>
      </c>
      <c r="Z1035" s="27">
        <f t="shared" si="16"/>
        <v>67873.17</v>
      </c>
    </row>
    <row r="1036" spans="1:26">
      <c r="A1036" t="s">
        <v>3155</v>
      </c>
      <c r="B1036">
        <v>2828705129</v>
      </c>
      <c r="C1036" t="s">
        <v>2305</v>
      </c>
      <c r="D1036" t="s">
        <v>57</v>
      </c>
      <c r="E1036" t="s">
        <v>58</v>
      </c>
      <c r="F1036">
        <v>12122275</v>
      </c>
      <c r="G1036" s="111">
        <v>44992</v>
      </c>
      <c r="H1036" t="s">
        <v>3574</v>
      </c>
      <c r="I1036" t="s">
        <v>255</v>
      </c>
      <c r="J1036" t="s">
        <v>249</v>
      </c>
      <c r="K1036" t="s">
        <v>268</v>
      </c>
      <c r="L1036" t="s">
        <v>251</v>
      </c>
      <c r="M1036" t="s">
        <v>3154</v>
      </c>
      <c r="N1036" t="s">
        <v>3154</v>
      </c>
      <c r="O1036" s="111">
        <v>44992</v>
      </c>
      <c r="P1036" t="s">
        <v>252</v>
      </c>
      <c r="Q1036" t="s">
        <v>253</v>
      </c>
      <c r="R1036" s="111">
        <v>44993</v>
      </c>
      <c r="S1036" t="s">
        <v>254</v>
      </c>
      <c r="T1036" t="s">
        <v>254</v>
      </c>
      <c r="U1036" t="s">
        <v>254</v>
      </c>
      <c r="V1036" t="s">
        <v>254</v>
      </c>
      <c r="W1036">
        <v>0</v>
      </c>
      <c r="X1036">
        <v>0</v>
      </c>
      <c r="Y1036">
        <v>41101.86</v>
      </c>
      <c r="Z1036" s="27">
        <f t="shared" si="16"/>
        <v>41101.86</v>
      </c>
    </row>
    <row r="1037" spans="1:26">
      <c r="A1037" t="s">
        <v>3155</v>
      </c>
      <c r="B1037">
        <v>664097138</v>
      </c>
      <c r="C1037" t="s">
        <v>2299</v>
      </c>
      <c r="D1037" t="s">
        <v>57</v>
      </c>
      <c r="E1037" t="s">
        <v>58</v>
      </c>
      <c r="F1037">
        <v>12122431</v>
      </c>
      <c r="G1037" s="111">
        <v>44979</v>
      </c>
      <c r="H1037" t="s">
        <v>3575</v>
      </c>
      <c r="I1037" t="s">
        <v>255</v>
      </c>
      <c r="J1037" t="s">
        <v>249</v>
      </c>
      <c r="K1037" t="s">
        <v>250</v>
      </c>
      <c r="L1037" t="s">
        <v>251</v>
      </c>
      <c r="M1037" t="s">
        <v>3154</v>
      </c>
      <c r="N1037" t="s">
        <v>3154</v>
      </c>
      <c r="O1037" s="111">
        <v>44986</v>
      </c>
      <c r="P1037" t="s">
        <v>252</v>
      </c>
      <c r="Q1037" t="s">
        <v>253</v>
      </c>
      <c r="R1037" s="111">
        <v>44987</v>
      </c>
      <c r="S1037" t="s">
        <v>254</v>
      </c>
      <c r="T1037" t="s">
        <v>254</v>
      </c>
      <c r="U1037" t="s">
        <v>254</v>
      </c>
      <c r="V1037" t="s">
        <v>254</v>
      </c>
      <c r="W1037">
        <v>0</v>
      </c>
      <c r="X1037">
        <v>0</v>
      </c>
      <c r="Y1037">
        <v>2824.8</v>
      </c>
      <c r="Z1037" s="27">
        <f t="shared" si="16"/>
        <v>2824.8</v>
      </c>
    </row>
    <row r="1038" spans="1:26" hidden="1">
      <c r="A1038" t="s">
        <v>3155</v>
      </c>
      <c r="B1038">
        <v>1291972110</v>
      </c>
      <c r="C1038" t="s">
        <v>3455</v>
      </c>
      <c r="D1038" t="s">
        <v>57</v>
      </c>
      <c r="E1038" t="s">
        <v>58</v>
      </c>
      <c r="F1038">
        <v>12128301</v>
      </c>
      <c r="G1038" s="111">
        <v>44972</v>
      </c>
      <c r="H1038" t="s">
        <v>2807</v>
      </c>
      <c r="I1038" t="s">
        <v>248</v>
      </c>
      <c r="J1038" t="s">
        <v>259</v>
      </c>
      <c r="K1038" t="s">
        <v>250</v>
      </c>
      <c r="L1038" t="s">
        <v>251</v>
      </c>
      <c r="M1038" t="s">
        <v>3154</v>
      </c>
      <c r="N1038" t="s">
        <v>3154</v>
      </c>
      <c r="O1038" s="111">
        <v>44972</v>
      </c>
      <c r="P1038" t="s">
        <v>252</v>
      </c>
      <c r="Q1038" t="s">
        <v>253</v>
      </c>
      <c r="R1038" s="111">
        <v>44992</v>
      </c>
      <c r="S1038" t="s">
        <v>254</v>
      </c>
      <c r="T1038" t="s">
        <v>254</v>
      </c>
      <c r="U1038" t="s">
        <v>254</v>
      </c>
      <c r="V1038" t="s">
        <v>254</v>
      </c>
      <c r="W1038">
        <v>0</v>
      </c>
      <c r="X1038">
        <v>0</v>
      </c>
      <c r="Y1038">
        <v>2712</v>
      </c>
      <c r="Z1038" s="27">
        <f t="shared" si="16"/>
        <v>2712</v>
      </c>
    </row>
    <row r="1039" spans="1:26" hidden="1">
      <c r="A1039" t="s">
        <v>3155</v>
      </c>
      <c r="B1039">
        <v>70589751166</v>
      </c>
      <c r="C1039" t="s">
        <v>2294</v>
      </c>
      <c r="D1039" t="s">
        <v>57</v>
      </c>
      <c r="E1039" t="s">
        <v>58</v>
      </c>
      <c r="F1039">
        <v>12128647</v>
      </c>
      <c r="G1039" s="111">
        <v>44972</v>
      </c>
      <c r="H1039" t="s">
        <v>2808</v>
      </c>
      <c r="I1039" t="s">
        <v>248</v>
      </c>
      <c r="J1039" t="s">
        <v>259</v>
      </c>
      <c r="K1039" t="s">
        <v>268</v>
      </c>
      <c r="L1039" t="s">
        <v>251</v>
      </c>
      <c r="M1039" t="s">
        <v>3154</v>
      </c>
      <c r="N1039" t="s">
        <v>3154</v>
      </c>
      <c r="O1039" s="111">
        <v>44972</v>
      </c>
      <c r="P1039" t="s">
        <v>252</v>
      </c>
      <c r="Q1039" t="s">
        <v>253</v>
      </c>
      <c r="R1039" s="111">
        <v>44987</v>
      </c>
      <c r="S1039" t="s">
        <v>254</v>
      </c>
      <c r="T1039" t="s">
        <v>254</v>
      </c>
      <c r="U1039" t="s">
        <v>254</v>
      </c>
      <c r="V1039" t="s">
        <v>254</v>
      </c>
      <c r="W1039">
        <v>0</v>
      </c>
      <c r="X1039">
        <v>0</v>
      </c>
      <c r="Y1039">
        <v>6338</v>
      </c>
      <c r="Z1039" s="27">
        <f t="shared" si="16"/>
        <v>6338</v>
      </c>
    </row>
    <row r="1040" spans="1:26">
      <c r="A1040" t="s">
        <v>3155</v>
      </c>
      <c r="B1040">
        <v>664097138</v>
      </c>
      <c r="C1040" t="s">
        <v>2299</v>
      </c>
      <c r="D1040" t="s">
        <v>57</v>
      </c>
      <c r="E1040" t="s">
        <v>58</v>
      </c>
      <c r="F1040">
        <v>12129313</v>
      </c>
      <c r="G1040" s="111">
        <v>44997</v>
      </c>
      <c r="H1040" t="s">
        <v>3576</v>
      </c>
      <c r="I1040" t="s">
        <v>255</v>
      </c>
      <c r="J1040" t="s">
        <v>249</v>
      </c>
      <c r="K1040" t="s">
        <v>250</v>
      </c>
      <c r="L1040" t="s">
        <v>251</v>
      </c>
      <c r="M1040" t="s">
        <v>3154</v>
      </c>
      <c r="N1040" t="s">
        <v>3154</v>
      </c>
      <c r="O1040" s="111">
        <v>44997</v>
      </c>
      <c r="P1040" t="s">
        <v>252</v>
      </c>
      <c r="Q1040" t="s">
        <v>253</v>
      </c>
      <c r="R1040" s="111">
        <v>44999</v>
      </c>
      <c r="S1040" t="s">
        <v>254</v>
      </c>
      <c r="T1040" t="s">
        <v>254</v>
      </c>
      <c r="U1040" t="s">
        <v>254</v>
      </c>
      <c r="V1040" t="s">
        <v>254</v>
      </c>
      <c r="W1040">
        <v>0</v>
      </c>
      <c r="X1040">
        <v>0</v>
      </c>
      <c r="Y1040">
        <v>13023.95</v>
      </c>
      <c r="Z1040" s="27">
        <f t="shared" si="16"/>
        <v>13023.95</v>
      </c>
    </row>
    <row r="1041" spans="1:26" hidden="1">
      <c r="A1041" t="s">
        <v>3155</v>
      </c>
      <c r="B1041">
        <v>10439312604</v>
      </c>
      <c r="C1041" t="s">
        <v>2275</v>
      </c>
      <c r="D1041" t="s">
        <v>57</v>
      </c>
      <c r="E1041" t="s">
        <v>58</v>
      </c>
      <c r="F1041">
        <v>12129462</v>
      </c>
      <c r="G1041" s="111">
        <v>44972</v>
      </c>
      <c r="H1041" t="s">
        <v>2809</v>
      </c>
      <c r="I1041" t="s">
        <v>255</v>
      </c>
      <c r="J1041" t="s">
        <v>249</v>
      </c>
      <c r="K1041" t="s">
        <v>268</v>
      </c>
      <c r="L1041" t="s">
        <v>251</v>
      </c>
      <c r="M1041" t="s">
        <v>3154</v>
      </c>
      <c r="N1041" t="s">
        <v>3154</v>
      </c>
      <c r="O1041" s="111">
        <v>44972</v>
      </c>
      <c r="P1041" t="s">
        <v>252</v>
      </c>
      <c r="Q1041" t="s">
        <v>253</v>
      </c>
      <c r="R1041" s="111">
        <v>44973</v>
      </c>
      <c r="S1041" t="s">
        <v>254</v>
      </c>
      <c r="T1041" t="s">
        <v>254</v>
      </c>
      <c r="U1041" t="s">
        <v>254</v>
      </c>
      <c r="V1041" t="s">
        <v>254</v>
      </c>
      <c r="W1041">
        <v>0</v>
      </c>
      <c r="X1041">
        <v>1181</v>
      </c>
      <c r="Y1041">
        <v>13943.8</v>
      </c>
      <c r="Z1041" s="27">
        <f t="shared" si="16"/>
        <v>15124.8</v>
      </c>
    </row>
    <row r="1042" spans="1:26" hidden="1">
      <c r="A1042" t="s">
        <v>3155</v>
      </c>
      <c r="B1042">
        <v>11664232630</v>
      </c>
      <c r="C1042" t="s">
        <v>2288</v>
      </c>
      <c r="D1042" t="s">
        <v>57</v>
      </c>
      <c r="E1042" t="s">
        <v>58</v>
      </c>
      <c r="F1042">
        <v>12136870</v>
      </c>
      <c r="G1042" s="111">
        <v>44973</v>
      </c>
      <c r="H1042" t="s">
        <v>2811</v>
      </c>
      <c r="I1042" t="s">
        <v>255</v>
      </c>
      <c r="J1042" t="s">
        <v>249</v>
      </c>
      <c r="K1042" t="s">
        <v>250</v>
      </c>
      <c r="L1042" t="s">
        <v>251</v>
      </c>
      <c r="M1042" t="s">
        <v>3154</v>
      </c>
      <c r="N1042" t="s">
        <v>3154</v>
      </c>
      <c r="O1042" s="111">
        <v>44973</v>
      </c>
      <c r="P1042" t="s">
        <v>252</v>
      </c>
      <c r="Q1042" t="s">
        <v>253</v>
      </c>
      <c r="R1042" s="111">
        <v>44974</v>
      </c>
      <c r="S1042" t="s">
        <v>254</v>
      </c>
      <c r="T1042" t="s">
        <v>254</v>
      </c>
      <c r="U1042" t="s">
        <v>254</v>
      </c>
      <c r="V1042" t="s">
        <v>254</v>
      </c>
      <c r="W1042">
        <v>0</v>
      </c>
      <c r="X1042">
        <v>293</v>
      </c>
      <c r="Y1042">
        <v>1243</v>
      </c>
      <c r="Z1042" s="27">
        <f t="shared" si="16"/>
        <v>1536</v>
      </c>
    </row>
    <row r="1043" spans="1:26" hidden="1">
      <c r="A1043" t="s">
        <v>3155</v>
      </c>
      <c r="B1043">
        <v>664097138</v>
      </c>
      <c r="C1043" t="s">
        <v>2299</v>
      </c>
      <c r="D1043" t="s">
        <v>57</v>
      </c>
      <c r="E1043" t="s">
        <v>58</v>
      </c>
      <c r="F1043">
        <v>12145975</v>
      </c>
      <c r="G1043" s="111">
        <v>44975</v>
      </c>
      <c r="H1043" t="s">
        <v>2812</v>
      </c>
      <c r="I1043" t="s">
        <v>255</v>
      </c>
      <c r="J1043" t="s">
        <v>249</v>
      </c>
      <c r="K1043" t="s">
        <v>268</v>
      </c>
      <c r="L1043" t="s">
        <v>251</v>
      </c>
      <c r="M1043" t="s">
        <v>3154</v>
      </c>
      <c r="N1043" t="s">
        <v>3154</v>
      </c>
      <c r="O1043" s="111">
        <v>44975</v>
      </c>
      <c r="P1043" t="s">
        <v>252</v>
      </c>
      <c r="Q1043" t="s">
        <v>253</v>
      </c>
      <c r="R1043" s="111">
        <v>44979</v>
      </c>
      <c r="S1043" t="s">
        <v>254</v>
      </c>
      <c r="T1043" t="s">
        <v>254</v>
      </c>
      <c r="U1043" t="s">
        <v>254</v>
      </c>
      <c r="V1043" t="s">
        <v>254</v>
      </c>
      <c r="W1043">
        <v>0</v>
      </c>
      <c r="X1043">
        <v>5557.05</v>
      </c>
      <c r="Y1043">
        <v>30</v>
      </c>
      <c r="Z1043" s="27">
        <f t="shared" si="16"/>
        <v>5587.05</v>
      </c>
    </row>
    <row r="1044" spans="1:26" hidden="1">
      <c r="A1044" t="s">
        <v>3155</v>
      </c>
      <c r="B1044">
        <v>1291972110</v>
      </c>
      <c r="C1044" t="s">
        <v>3455</v>
      </c>
      <c r="D1044" t="s">
        <v>57</v>
      </c>
      <c r="E1044" t="s">
        <v>58</v>
      </c>
      <c r="F1044">
        <v>12146132</v>
      </c>
      <c r="G1044" s="111">
        <v>44975</v>
      </c>
      <c r="H1044" t="s">
        <v>2813</v>
      </c>
      <c r="I1044" t="s">
        <v>255</v>
      </c>
      <c r="J1044" t="s">
        <v>249</v>
      </c>
      <c r="K1044" t="s">
        <v>250</v>
      </c>
      <c r="L1044" t="s">
        <v>251</v>
      </c>
      <c r="M1044" t="s">
        <v>3154</v>
      </c>
      <c r="N1044" t="s">
        <v>3154</v>
      </c>
      <c r="O1044" s="111">
        <v>44975</v>
      </c>
      <c r="P1044" t="s">
        <v>252</v>
      </c>
      <c r="Q1044" t="s">
        <v>253</v>
      </c>
      <c r="R1044" s="111">
        <v>44979</v>
      </c>
      <c r="S1044" t="s">
        <v>254</v>
      </c>
      <c r="T1044" t="s">
        <v>254</v>
      </c>
      <c r="U1044" t="s">
        <v>254</v>
      </c>
      <c r="V1044" t="s">
        <v>254</v>
      </c>
      <c r="W1044">
        <v>0</v>
      </c>
      <c r="X1044">
        <v>2620.5</v>
      </c>
      <c r="Y1044">
        <v>16189.01</v>
      </c>
      <c r="Z1044" s="27">
        <f t="shared" si="16"/>
        <v>18809.510000000002</v>
      </c>
    </row>
    <row r="1045" spans="1:26">
      <c r="A1045" t="s">
        <v>3155</v>
      </c>
      <c r="B1045">
        <v>11664232630</v>
      </c>
      <c r="C1045" t="s">
        <v>2288</v>
      </c>
      <c r="D1045" t="s">
        <v>57</v>
      </c>
      <c r="E1045" t="s">
        <v>58</v>
      </c>
      <c r="F1045">
        <v>12146837</v>
      </c>
      <c r="G1045" s="111">
        <v>45010</v>
      </c>
      <c r="H1045" t="s">
        <v>3577</v>
      </c>
      <c r="I1045" t="s">
        <v>271</v>
      </c>
      <c r="J1045" t="s">
        <v>249</v>
      </c>
      <c r="K1045" t="s">
        <v>250</v>
      </c>
      <c r="L1045" t="s">
        <v>251</v>
      </c>
      <c r="M1045" t="s">
        <v>3154</v>
      </c>
      <c r="N1045" t="s">
        <v>3154</v>
      </c>
      <c r="O1045" s="111">
        <v>45010</v>
      </c>
      <c r="P1045" t="s">
        <v>252</v>
      </c>
      <c r="Q1045" t="s">
        <v>257</v>
      </c>
      <c r="R1045" s="111">
        <v>45012</v>
      </c>
      <c r="S1045" t="s">
        <v>254</v>
      </c>
      <c r="T1045" t="s">
        <v>254</v>
      </c>
      <c r="U1045" t="s">
        <v>254</v>
      </c>
      <c r="V1045" t="s">
        <v>254</v>
      </c>
      <c r="W1045">
        <v>0</v>
      </c>
      <c r="X1045">
        <v>0</v>
      </c>
      <c r="Y1045">
        <v>0</v>
      </c>
      <c r="Z1045" s="27">
        <f t="shared" si="16"/>
        <v>0</v>
      </c>
    </row>
    <row r="1046" spans="1:26">
      <c r="A1046" t="s">
        <v>3155</v>
      </c>
      <c r="B1046">
        <v>11664232630</v>
      </c>
      <c r="C1046" t="s">
        <v>2288</v>
      </c>
      <c r="D1046" t="s">
        <v>57</v>
      </c>
      <c r="E1046" t="s">
        <v>58</v>
      </c>
      <c r="F1046">
        <v>12148100</v>
      </c>
      <c r="G1046" s="111">
        <v>44988</v>
      </c>
      <c r="H1046" t="s">
        <v>3578</v>
      </c>
      <c r="I1046" t="s">
        <v>260</v>
      </c>
      <c r="J1046" t="s">
        <v>3154</v>
      </c>
      <c r="K1046" t="s">
        <v>3154</v>
      </c>
      <c r="L1046" t="s">
        <v>251</v>
      </c>
      <c r="M1046" t="s">
        <v>3154</v>
      </c>
      <c r="N1046" t="s">
        <v>3154</v>
      </c>
      <c r="O1046" s="111">
        <v>44988</v>
      </c>
      <c r="P1046" t="s">
        <v>252</v>
      </c>
      <c r="Q1046" t="s">
        <v>253</v>
      </c>
      <c r="R1046" s="111">
        <v>44991</v>
      </c>
      <c r="S1046" t="s">
        <v>254</v>
      </c>
      <c r="T1046" t="s">
        <v>254</v>
      </c>
      <c r="U1046" t="s">
        <v>254</v>
      </c>
      <c r="V1046" t="s">
        <v>254</v>
      </c>
      <c r="W1046">
        <v>0</v>
      </c>
      <c r="X1046">
        <v>0</v>
      </c>
      <c r="Y1046">
        <v>125</v>
      </c>
      <c r="Z1046" s="27">
        <f t="shared" si="16"/>
        <v>125</v>
      </c>
    </row>
    <row r="1047" spans="1:26" hidden="1">
      <c r="A1047" t="s">
        <v>3155</v>
      </c>
      <c r="B1047">
        <v>94647720187</v>
      </c>
      <c r="C1047" t="s">
        <v>2308</v>
      </c>
      <c r="D1047" t="s">
        <v>57</v>
      </c>
      <c r="E1047" t="s">
        <v>58</v>
      </c>
      <c r="F1047">
        <v>12151067</v>
      </c>
      <c r="G1047" s="111">
        <v>44980</v>
      </c>
      <c r="H1047" t="s">
        <v>2814</v>
      </c>
      <c r="I1047" t="s">
        <v>255</v>
      </c>
      <c r="J1047" t="s">
        <v>249</v>
      </c>
      <c r="K1047" t="s">
        <v>250</v>
      </c>
      <c r="L1047" t="s">
        <v>251</v>
      </c>
      <c r="M1047" t="s">
        <v>3154</v>
      </c>
      <c r="N1047" t="s">
        <v>3154</v>
      </c>
      <c r="O1047" s="111">
        <v>44980</v>
      </c>
      <c r="P1047" t="s">
        <v>252</v>
      </c>
      <c r="Q1047" t="s">
        <v>257</v>
      </c>
      <c r="R1047" s="111"/>
      <c r="S1047" t="s">
        <v>254</v>
      </c>
      <c r="T1047" t="s">
        <v>254</v>
      </c>
      <c r="U1047" t="s">
        <v>254</v>
      </c>
      <c r="V1047" t="s">
        <v>254</v>
      </c>
      <c r="W1047">
        <v>0</v>
      </c>
      <c r="X1047">
        <v>0</v>
      </c>
      <c r="Y1047">
        <v>0</v>
      </c>
      <c r="Z1047" s="27">
        <f t="shared" si="16"/>
        <v>0</v>
      </c>
    </row>
    <row r="1048" spans="1:26" hidden="1">
      <c r="A1048" t="s">
        <v>3155</v>
      </c>
      <c r="B1048">
        <v>11664232630</v>
      </c>
      <c r="C1048" t="s">
        <v>2288</v>
      </c>
      <c r="D1048" t="s">
        <v>57</v>
      </c>
      <c r="E1048" t="s">
        <v>58</v>
      </c>
      <c r="F1048">
        <v>12152194</v>
      </c>
      <c r="G1048" s="111">
        <v>44981</v>
      </c>
      <c r="H1048" t="s">
        <v>2815</v>
      </c>
      <c r="I1048" t="s">
        <v>255</v>
      </c>
      <c r="J1048" t="s">
        <v>249</v>
      </c>
      <c r="K1048" t="s">
        <v>250</v>
      </c>
      <c r="L1048" t="s">
        <v>251</v>
      </c>
      <c r="M1048" t="s">
        <v>3154</v>
      </c>
      <c r="N1048" t="s">
        <v>3154</v>
      </c>
      <c r="O1048" s="111">
        <v>44984</v>
      </c>
      <c r="P1048" t="s">
        <v>252</v>
      </c>
      <c r="Q1048" t="s">
        <v>253</v>
      </c>
      <c r="R1048" s="111">
        <v>44985</v>
      </c>
      <c r="S1048" t="s">
        <v>254</v>
      </c>
      <c r="T1048" t="s">
        <v>254</v>
      </c>
      <c r="U1048" t="s">
        <v>254</v>
      </c>
      <c r="V1048" t="s">
        <v>254</v>
      </c>
      <c r="W1048">
        <v>0</v>
      </c>
      <c r="X1048">
        <v>0</v>
      </c>
      <c r="Y1048">
        <v>3830</v>
      </c>
      <c r="Z1048" s="27">
        <f t="shared" si="16"/>
        <v>3830</v>
      </c>
    </row>
    <row r="1049" spans="1:26" hidden="1">
      <c r="A1049" t="s">
        <v>3155</v>
      </c>
      <c r="B1049">
        <v>10439312604</v>
      </c>
      <c r="C1049" t="s">
        <v>2275</v>
      </c>
      <c r="D1049" t="s">
        <v>57</v>
      </c>
      <c r="E1049" t="s">
        <v>58</v>
      </c>
      <c r="F1049">
        <v>12152364</v>
      </c>
      <c r="G1049" s="111">
        <v>44981</v>
      </c>
      <c r="H1049" t="s">
        <v>2816</v>
      </c>
      <c r="I1049" t="s">
        <v>255</v>
      </c>
      <c r="J1049" t="s">
        <v>249</v>
      </c>
      <c r="K1049" t="s">
        <v>250</v>
      </c>
      <c r="L1049" t="s">
        <v>251</v>
      </c>
      <c r="M1049" t="s">
        <v>3154</v>
      </c>
      <c r="N1049" t="s">
        <v>3154</v>
      </c>
      <c r="O1049" s="111">
        <v>44981</v>
      </c>
      <c r="P1049" t="s">
        <v>252</v>
      </c>
      <c r="Q1049" t="s">
        <v>253</v>
      </c>
      <c r="R1049" s="111">
        <v>44985</v>
      </c>
      <c r="S1049" t="s">
        <v>254</v>
      </c>
      <c r="T1049" t="s">
        <v>254</v>
      </c>
      <c r="U1049" t="s">
        <v>254</v>
      </c>
      <c r="V1049" t="s">
        <v>254</v>
      </c>
      <c r="W1049">
        <v>0</v>
      </c>
      <c r="X1049">
        <v>0</v>
      </c>
      <c r="Y1049">
        <v>1562.97</v>
      </c>
      <c r="Z1049" s="27">
        <f t="shared" si="16"/>
        <v>1562.97</v>
      </c>
    </row>
    <row r="1050" spans="1:26">
      <c r="A1050" t="s">
        <v>3155</v>
      </c>
      <c r="B1050">
        <v>94647720187</v>
      </c>
      <c r="C1050" t="s">
        <v>2308</v>
      </c>
      <c r="D1050" t="s">
        <v>57</v>
      </c>
      <c r="E1050" t="s">
        <v>58</v>
      </c>
      <c r="F1050">
        <v>12153101</v>
      </c>
      <c r="G1050" s="111">
        <v>44992</v>
      </c>
      <c r="H1050" t="s">
        <v>3579</v>
      </c>
      <c r="I1050" t="s">
        <v>255</v>
      </c>
      <c r="J1050" t="s">
        <v>249</v>
      </c>
      <c r="K1050" t="s">
        <v>250</v>
      </c>
      <c r="L1050" t="s">
        <v>251</v>
      </c>
      <c r="M1050" t="s">
        <v>3154</v>
      </c>
      <c r="N1050" t="s">
        <v>3154</v>
      </c>
      <c r="O1050" s="111">
        <v>44992</v>
      </c>
      <c r="P1050" t="s">
        <v>252</v>
      </c>
      <c r="Q1050" t="s">
        <v>253</v>
      </c>
      <c r="R1050" s="111">
        <v>44994</v>
      </c>
      <c r="S1050" t="s">
        <v>254</v>
      </c>
      <c r="T1050" t="s">
        <v>254</v>
      </c>
      <c r="U1050" t="s">
        <v>254</v>
      </c>
      <c r="V1050" t="s">
        <v>254</v>
      </c>
      <c r="W1050">
        <v>0</v>
      </c>
      <c r="X1050">
        <v>0</v>
      </c>
      <c r="Y1050">
        <v>9148.51</v>
      </c>
      <c r="Z1050" s="27">
        <f t="shared" si="16"/>
        <v>9148.51</v>
      </c>
    </row>
    <row r="1051" spans="1:26" hidden="1">
      <c r="A1051" t="s">
        <v>3155</v>
      </c>
      <c r="B1051">
        <v>11664232630</v>
      </c>
      <c r="C1051" t="s">
        <v>2288</v>
      </c>
      <c r="D1051" t="s">
        <v>57</v>
      </c>
      <c r="E1051" t="s">
        <v>58</v>
      </c>
      <c r="F1051">
        <v>12156999</v>
      </c>
      <c r="G1051" s="111">
        <v>44981</v>
      </c>
      <c r="H1051" t="s">
        <v>2817</v>
      </c>
      <c r="I1051" t="s">
        <v>255</v>
      </c>
      <c r="J1051" t="s">
        <v>249</v>
      </c>
      <c r="K1051" t="s">
        <v>268</v>
      </c>
      <c r="L1051" t="s">
        <v>251</v>
      </c>
      <c r="M1051" t="s">
        <v>3154</v>
      </c>
      <c r="N1051" t="s">
        <v>3154</v>
      </c>
      <c r="O1051" s="111">
        <v>44981</v>
      </c>
      <c r="P1051" t="s">
        <v>252</v>
      </c>
      <c r="Q1051" t="s">
        <v>253</v>
      </c>
      <c r="R1051" s="111">
        <v>44984</v>
      </c>
      <c r="S1051" t="s">
        <v>254</v>
      </c>
      <c r="T1051" t="s">
        <v>254</v>
      </c>
      <c r="U1051" t="s">
        <v>254</v>
      </c>
      <c r="V1051" t="s">
        <v>254</v>
      </c>
      <c r="W1051">
        <v>0</v>
      </c>
      <c r="X1051">
        <v>95.5</v>
      </c>
      <c r="Y1051">
        <v>7686.8</v>
      </c>
      <c r="Z1051" s="27">
        <f t="shared" si="16"/>
        <v>7782.3</v>
      </c>
    </row>
    <row r="1052" spans="1:26" hidden="1">
      <c r="A1052" t="s">
        <v>3155</v>
      </c>
      <c r="B1052">
        <v>6972887143</v>
      </c>
      <c r="C1052" t="s">
        <v>2331</v>
      </c>
      <c r="D1052" t="s">
        <v>57</v>
      </c>
      <c r="E1052" t="s">
        <v>58</v>
      </c>
      <c r="F1052">
        <v>12157087</v>
      </c>
      <c r="G1052" s="111">
        <v>44981</v>
      </c>
      <c r="H1052" t="s">
        <v>2818</v>
      </c>
      <c r="I1052" t="s">
        <v>255</v>
      </c>
      <c r="J1052" t="s">
        <v>3154</v>
      </c>
      <c r="K1052" t="s">
        <v>3154</v>
      </c>
      <c r="L1052" t="s">
        <v>251</v>
      </c>
      <c r="M1052" t="s">
        <v>3154</v>
      </c>
      <c r="N1052" t="s">
        <v>3154</v>
      </c>
      <c r="O1052" s="111">
        <v>44981</v>
      </c>
      <c r="P1052" t="s">
        <v>252</v>
      </c>
      <c r="Q1052" t="s">
        <v>253</v>
      </c>
      <c r="R1052" s="111">
        <v>44984</v>
      </c>
      <c r="S1052" t="s">
        <v>254</v>
      </c>
      <c r="T1052" t="s">
        <v>254</v>
      </c>
      <c r="U1052" t="s">
        <v>254</v>
      </c>
      <c r="V1052" t="s">
        <v>254</v>
      </c>
      <c r="W1052">
        <v>0</v>
      </c>
      <c r="X1052">
        <v>1</v>
      </c>
      <c r="Y1052">
        <v>186</v>
      </c>
      <c r="Z1052" s="27">
        <f t="shared" si="16"/>
        <v>187</v>
      </c>
    </row>
    <row r="1053" spans="1:26" hidden="1">
      <c r="A1053" t="s">
        <v>3155</v>
      </c>
      <c r="B1053">
        <v>4312367124</v>
      </c>
      <c r="C1053" t="s">
        <v>2359</v>
      </c>
      <c r="D1053" t="s">
        <v>57</v>
      </c>
      <c r="E1053" t="s">
        <v>58</v>
      </c>
      <c r="F1053">
        <v>12157276</v>
      </c>
      <c r="G1053" s="111">
        <v>44981</v>
      </c>
      <c r="H1053" t="s">
        <v>2819</v>
      </c>
      <c r="I1053" t="s">
        <v>255</v>
      </c>
      <c r="J1053" t="s">
        <v>249</v>
      </c>
      <c r="K1053" t="s">
        <v>268</v>
      </c>
      <c r="L1053" t="s">
        <v>251</v>
      </c>
      <c r="M1053" t="s">
        <v>3154</v>
      </c>
      <c r="N1053" t="s">
        <v>3154</v>
      </c>
      <c r="O1053" s="111">
        <v>44981</v>
      </c>
      <c r="P1053" t="s">
        <v>252</v>
      </c>
      <c r="Q1053" t="s">
        <v>257</v>
      </c>
      <c r="R1053" s="111">
        <v>44984</v>
      </c>
      <c r="S1053" t="s">
        <v>254</v>
      </c>
      <c r="T1053" t="s">
        <v>254</v>
      </c>
      <c r="U1053" t="s">
        <v>254</v>
      </c>
      <c r="V1053" t="s">
        <v>254</v>
      </c>
      <c r="W1053">
        <v>0</v>
      </c>
      <c r="X1053">
        <v>0</v>
      </c>
      <c r="Y1053">
        <v>0</v>
      </c>
      <c r="Z1053" s="27">
        <f t="shared" si="16"/>
        <v>0</v>
      </c>
    </row>
    <row r="1054" spans="1:26" hidden="1">
      <c r="A1054" t="s">
        <v>3155</v>
      </c>
      <c r="B1054">
        <v>61022616153</v>
      </c>
      <c r="C1054" t="s">
        <v>2343</v>
      </c>
      <c r="D1054" t="s">
        <v>57</v>
      </c>
      <c r="E1054" t="s">
        <v>58</v>
      </c>
      <c r="F1054">
        <v>12157440</v>
      </c>
      <c r="G1054" s="111">
        <v>44981</v>
      </c>
      <c r="H1054" t="s">
        <v>2820</v>
      </c>
      <c r="I1054" t="s">
        <v>260</v>
      </c>
      <c r="J1054" t="s">
        <v>3154</v>
      </c>
      <c r="K1054" t="s">
        <v>3154</v>
      </c>
      <c r="L1054" t="s">
        <v>251</v>
      </c>
      <c r="M1054" t="s">
        <v>3154</v>
      </c>
      <c r="N1054" t="s">
        <v>3154</v>
      </c>
      <c r="O1054" s="111">
        <v>44981</v>
      </c>
      <c r="P1054" t="s">
        <v>252</v>
      </c>
      <c r="Q1054" t="s">
        <v>253</v>
      </c>
      <c r="R1054" s="111">
        <v>44981</v>
      </c>
      <c r="S1054" t="s">
        <v>254</v>
      </c>
      <c r="T1054" t="s">
        <v>254</v>
      </c>
      <c r="U1054" t="s">
        <v>254</v>
      </c>
      <c r="V1054" t="s">
        <v>254</v>
      </c>
      <c r="W1054">
        <v>0</v>
      </c>
      <c r="X1054">
        <v>941.8</v>
      </c>
      <c r="Y1054">
        <v>710</v>
      </c>
      <c r="Z1054" s="27">
        <f t="shared" si="16"/>
        <v>1651.8</v>
      </c>
    </row>
    <row r="1055" spans="1:26" hidden="1">
      <c r="A1055" t="s">
        <v>3155</v>
      </c>
      <c r="B1055">
        <v>11664232630</v>
      </c>
      <c r="C1055" t="s">
        <v>2288</v>
      </c>
      <c r="D1055" t="s">
        <v>57</v>
      </c>
      <c r="E1055" t="s">
        <v>58</v>
      </c>
      <c r="F1055">
        <v>12162974</v>
      </c>
      <c r="G1055" s="111">
        <v>44982</v>
      </c>
      <c r="H1055" t="s">
        <v>2821</v>
      </c>
      <c r="I1055" t="s">
        <v>255</v>
      </c>
      <c r="J1055" t="s">
        <v>249</v>
      </c>
      <c r="K1055" t="s">
        <v>250</v>
      </c>
      <c r="L1055" t="s">
        <v>251</v>
      </c>
      <c r="M1055" t="s">
        <v>3154</v>
      </c>
      <c r="N1055" t="s">
        <v>3154</v>
      </c>
      <c r="O1055" s="111">
        <v>44982</v>
      </c>
      <c r="P1055" t="s">
        <v>252</v>
      </c>
      <c r="Q1055" t="s">
        <v>253</v>
      </c>
      <c r="R1055" s="111">
        <v>44984</v>
      </c>
      <c r="S1055" t="s">
        <v>254</v>
      </c>
      <c r="T1055" t="s">
        <v>254</v>
      </c>
      <c r="U1055" t="s">
        <v>254</v>
      </c>
      <c r="V1055" t="s">
        <v>254</v>
      </c>
      <c r="W1055">
        <v>0</v>
      </c>
      <c r="X1055">
        <v>41</v>
      </c>
      <c r="Y1055">
        <v>1</v>
      </c>
      <c r="Z1055" s="27">
        <f t="shared" si="16"/>
        <v>42</v>
      </c>
    </row>
    <row r="1056" spans="1:26" hidden="1">
      <c r="A1056" t="s">
        <v>3155</v>
      </c>
      <c r="B1056">
        <v>61022616153</v>
      </c>
      <c r="C1056" t="s">
        <v>2343</v>
      </c>
      <c r="D1056" t="s">
        <v>57</v>
      </c>
      <c r="E1056" t="s">
        <v>58</v>
      </c>
      <c r="F1056">
        <v>12163041</v>
      </c>
      <c r="G1056" s="111">
        <v>44982</v>
      </c>
      <c r="H1056" t="s">
        <v>2822</v>
      </c>
      <c r="I1056" t="s">
        <v>255</v>
      </c>
      <c r="J1056" t="s">
        <v>249</v>
      </c>
      <c r="K1056" t="s">
        <v>250</v>
      </c>
      <c r="L1056" t="s">
        <v>251</v>
      </c>
      <c r="M1056" t="s">
        <v>3154</v>
      </c>
      <c r="N1056" t="s">
        <v>3154</v>
      </c>
      <c r="O1056" s="111">
        <v>44982</v>
      </c>
      <c r="P1056" t="s">
        <v>252</v>
      </c>
      <c r="Q1056" t="s">
        <v>253</v>
      </c>
      <c r="R1056" s="111">
        <v>44984</v>
      </c>
      <c r="S1056" t="s">
        <v>254</v>
      </c>
      <c r="T1056" t="s">
        <v>254</v>
      </c>
      <c r="U1056" t="s">
        <v>254</v>
      </c>
      <c r="V1056" t="s">
        <v>254</v>
      </c>
      <c r="W1056">
        <v>0</v>
      </c>
      <c r="X1056">
        <v>300</v>
      </c>
      <c r="Y1056">
        <v>7646.69</v>
      </c>
      <c r="Z1056" s="27">
        <f t="shared" si="16"/>
        <v>7946.69</v>
      </c>
    </row>
    <row r="1057" spans="1:26" hidden="1">
      <c r="A1057" t="s">
        <v>3155</v>
      </c>
      <c r="B1057">
        <v>27184870204</v>
      </c>
      <c r="C1057" t="s">
        <v>2337</v>
      </c>
      <c r="D1057" t="s">
        <v>57</v>
      </c>
      <c r="E1057" t="s">
        <v>58</v>
      </c>
      <c r="F1057">
        <v>12163140</v>
      </c>
      <c r="G1057" s="111">
        <v>44985</v>
      </c>
      <c r="H1057" t="s">
        <v>2823</v>
      </c>
      <c r="I1057" t="s">
        <v>255</v>
      </c>
      <c r="J1057" t="s">
        <v>249</v>
      </c>
      <c r="K1057" t="s">
        <v>268</v>
      </c>
      <c r="L1057" t="s">
        <v>251</v>
      </c>
      <c r="M1057" t="s">
        <v>3154</v>
      </c>
      <c r="N1057" t="s">
        <v>3154</v>
      </c>
      <c r="O1057" s="111">
        <v>44985</v>
      </c>
      <c r="P1057" t="s">
        <v>252</v>
      </c>
      <c r="Q1057" t="s">
        <v>257</v>
      </c>
      <c r="R1057" s="111"/>
      <c r="S1057" t="s">
        <v>254</v>
      </c>
      <c r="T1057" t="s">
        <v>254</v>
      </c>
      <c r="U1057" t="s">
        <v>254</v>
      </c>
      <c r="V1057" t="s">
        <v>254</v>
      </c>
      <c r="W1057">
        <v>0</v>
      </c>
      <c r="X1057">
        <v>0</v>
      </c>
      <c r="Y1057">
        <v>0</v>
      </c>
      <c r="Z1057" s="27">
        <f t="shared" si="16"/>
        <v>0</v>
      </c>
    </row>
    <row r="1058" spans="1:26">
      <c r="A1058" t="s">
        <v>3155</v>
      </c>
      <c r="B1058">
        <v>4312367124</v>
      </c>
      <c r="C1058" t="s">
        <v>2359</v>
      </c>
      <c r="D1058" t="s">
        <v>57</v>
      </c>
      <c r="E1058" t="s">
        <v>58</v>
      </c>
      <c r="F1058">
        <v>12164296</v>
      </c>
      <c r="G1058" s="111">
        <v>44986</v>
      </c>
      <c r="H1058" t="s">
        <v>3580</v>
      </c>
      <c r="I1058" t="s">
        <v>255</v>
      </c>
      <c r="J1058" t="s">
        <v>249</v>
      </c>
      <c r="K1058" t="s">
        <v>250</v>
      </c>
      <c r="L1058" t="s">
        <v>251</v>
      </c>
      <c r="M1058" t="s">
        <v>3154</v>
      </c>
      <c r="N1058" t="s">
        <v>3154</v>
      </c>
      <c r="O1058" s="111">
        <v>44986</v>
      </c>
      <c r="P1058" t="s">
        <v>252</v>
      </c>
      <c r="Q1058" t="s">
        <v>253</v>
      </c>
      <c r="R1058" s="111">
        <v>44987</v>
      </c>
      <c r="S1058" t="s">
        <v>254</v>
      </c>
      <c r="T1058" t="s">
        <v>254</v>
      </c>
      <c r="U1058" t="s">
        <v>254</v>
      </c>
      <c r="V1058" t="s">
        <v>254</v>
      </c>
      <c r="W1058">
        <v>0</v>
      </c>
      <c r="X1058">
        <v>0</v>
      </c>
      <c r="Y1058">
        <v>6872</v>
      </c>
      <c r="Z1058" s="27">
        <f t="shared" si="16"/>
        <v>6872</v>
      </c>
    </row>
    <row r="1059" spans="1:26">
      <c r="A1059" t="s">
        <v>3155</v>
      </c>
      <c r="B1059">
        <v>61022616153</v>
      </c>
      <c r="C1059" t="s">
        <v>2343</v>
      </c>
      <c r="D1059" t="s">
        <v>57</v>
      </c>
      <c r="E1059" t="s">
        <v>58</v>
      </c>
      <c r="F1059">
        <v>12166452</v>
      </c>
      <c r="G1059" s="111">
        <v>44987</v>
      </c>
      <c r="H1059" t="s">
        <v>3581</v>
      </c>
      <c r="I1059" t="s">
        <v>255</v>
      </c>
      <c r="J1059" t="s">
        <v>249</v>
      </c>
      <c r="K1059" t="s">
        <v>268</v>
      </c>
      <c r="L1059" t="s">
        <v>251</v>
      </c>
      <c r="M1059" t="s">
        <v>3154</v>
      </c>
      <c r="N1059" t="s">
        <v>3154</v>
      </c>
      <c r="O1059" s="111">
        <v>44991</v>
      </c>
      <c r="P1059" t="s">
        <v>252</v>
      </c>
      <c r="Q1059" t="s">
        <v>253</v>
      </c>
      <c r="R1059" s="111">
        <v>44992</v>
      </c>
      <c r="S1059" t="s">
        <v>254</v>
      </c>
      <c r="T1059" t="s">
        <v>254</v>
      </c>
      <c r="U1059" t="s">
        <v>254</v>
      </c>
      <c r="V1059" t="s">
        <v>254</v>
      </c>
      <c r="W1059">
        <v>0</v>
      </c>
      <c r="X1059">
        <v>0</v>
      </c>
      <c r="Y1059">
        <v>16640</v>
      </c>
      <c r="Z1059" s="27">
        <f t="shared" si="16"/>
        <v>16640</v>
      </c>
    </row>
    <row r="1060" spans="1:26">
      <c r="A1060" t="s">
        <v>3155</v>
      </c>
      <c r="B1060">
        <v>664097138</v>
      </c>
      <c r="C1060" t="s">
        <v>2299</v>
      </c>
      <c r="D1060" t="s">
        <v>57</v>
      </c>
      <c r="E1060" t="s">
        <v>58</v>
      </c>
      <c r="F1060">
        <v>12171949</v>
      </c>
      <c r="G1060" s="111">
        <v>45012</v>
      </c>
      <c r="H1060" t="s">
        <v>3582</v>
      </c>
      <c r="I1060" t="s">
        <v>271</v>
      </c>
      <c r="J1060" t="s">
        <v>249</v>
      </c>
      <c r="K1060" t="s">
        <v>268</v>
      </c>
      <c r="L1060" t="s">
        <v>251</v>
      </c>
      <c r="M1060" t="s">
        <v>3154</v>
      </c>
      <c r="N1060" t="s">
        <v>3154</v>
      </c>
      <c r="O1060" s="111">
        <v>45012</v>
      </c>
      <c r="P1060" t="s">
        <v>252</v>
      </c>
      <c r="Q1060" t="s">
        <v>253</v>
      </c>
      <c r="R1060" s="111">
        <v>45013</v>
      </c>
      <c r="S1060" t="s">
        <v>254</v>
      </c>
      <c r="T1060" t="s">
        <v>254</v>
      </c>
      <c r="U1060" t="s">
        <v>254</v>
      </c>
      <c r="V1060" t="s">
        <v>254</v>
      </c>
      <c r="W1060">
        <v>0</v>
      </c>
      <c r="X1060">
        <v>0</v>
      </c>
      <c r="Y1060">
        <v>1044.2</v>
      </c>
      <c r="Z1060" s="27">
        <f t="shared" si="16"/>
        <v>1044.2</v>
      </c>
    </row>
    <row r="1061" spans="1:26">
      <c r="A1061" t="s">
        <v>3155</v>
      </c>
      <c r="B1061">
        <v>94647720187</v>
      </c>
      <c r="C1061" t="s">
        <v>2308</v>
      </c>
      <c r="D1061" t="s">
        <v>57</v>
      </c>
      <c r="E1061" t="s">
        <v>58</v>
      </c>
      <c r="F1061">
        <v>12172878</v>
      </c>
      <c r="G1061" s="111">
        <v>44992</v>
      </c>
      <c r="H1061" t="s">
        <v>3583</v>
      </c>
      <c r="I1061" t="s">
        <v>255</v>
      </c>
      <c r="J1061" t="s">
        <v>249</v>
      </c>
      <c r="K1061" t="s">
        <v>250</v>
      </c>
      <c r="L1061" t="s">
        <v>251</v>
      </c>
      <c r="M1061" t="s">
        <v>3154</v>
      </c>
      <c r="N1061" t="s">
        <v>3154</v>
      </c>
      <c r="O1061" s="111">
        <v>44992</v>
      </c>
      <c r="P1061" t="s">
        <v>252</v>
      </c>
      <c r="Q1061" t="s">
        <v>253</v>
      </c>
      <c r="R1061" s="111">
        <v>44993</v>
      </c>
      <c r="S1061" t="s">
        <v>254</v>
      </c>
      <c r="T1061" t="s">
        <v>254</v>
      </c>
      <c r="U1061" t="s">
        <v>254</v>
      </c>
      <c r="V1061" t="s">
        <v>254</v>
      </c>
      <c r="W1061">
        <v>0</v>
      </c>
      <c r="X1061">
        <v>0</v>
      </c>
      <c r="Y1061">
        <v>1378</v>
      </c>
      <c r="Z1061" s="27">
        <f t="shared" si="16"/>
        <v>1378</v>
      </c>
    </row>
    <row r="1062" spans="1:26" hidden="1">
      <c r="A1062" t="s">
        <v>3155</v>
      </c>
      <c r="B1062">
        <v>1076392113</v>
      </c>
      <c r="C1062" t="s">
        <v>2353</v>
      </c>
      <c r="D1062" t="s">
        <v>57</v>
      </c>
      <c r="E1062" t="s">
        <v>58</v>
      </c>
      <c r="F1062">
        <v>12173034</v>
      </c>
      <c r="G1062" s="111">
        <v>44985</v>
      </c>
      <c r="H1062" t="s">
        <v>2824</v>
      </c>
      <c r="I1062" t="s">
        <v>255</v>
      </c>
      <c r="J1062" t="s">
        <v>249</v>
      </c>
      <c r="K1062" t="s">
        <v>250</v>
      </c>
      <c r="L1062" t="s">
        <v>251</v>
      </c>
      <c r="M1062" t="s">
        <v>3154</v>
      </c>
      <c r="N1062" t="s">
        <v>3154</v>
      </c>
      <c r="O1062" s="111">
        <v>44985</v>
      </c>
      <c r="P1062" t="s">
        <v>252</v>
      </c>
      <c r="Q1062" t="s">
        <v>253</v>
      </c>
      <c r="R1062" s="111">
        <v>44986</v>
      </c>
      <c r="S1062" t="s">
        <v>254</v>
      </c>
      <c r="T1062" t="s">
        <v>254</v>
      </c>
      <c r="U1062" t="s">
        <v>254</v>
      </c>
      <c r="V1062" t="s">
        <v>254</v>
      </c>
      <c r="W1062">
        <v>0</v>
      </c>
      <c r="X1062">
        <v>0</v>
      </c>
      <c r="Y1062">
        <v>4803.5</v>
      </c>
      <c r="Z1062" s="27">
        <f t="shared" si="16"/>
        <v>4803.5</v>
      </c>
    </row>
    <row r="1063" spans="1:26" hidden="1">
      <c r="A1063" t="s">
        <v>3155</v>
      </c>
      <c r="B1063">
        <v>6589394164</v>
      </c>
      <c r="C1063" t="s">
        <v>2314</v>
      </c>
      <c r="D1063" t="s">
        <v>57</v>
      </c>
      <c r="E1063" t="s">
        <v>58</v>
      </c>
      <c r="F1063">
        <v>12173381</v>
      </c>
      <c r="G1063" s="111">
        <v>44985</v>
      </c>
      <c r="H1063" t="s">
        <v>2825</v>
      </c>
      <c r="I1063" t="s">
        <v>255</v>
      </c>
      <c r="J1063" t="s">
        <v>249</v>
      </c>
      <c r="K1063" t="s">
        <v>250</v>
      </c>
      <c r="L1063" t="s">
        <v>251</v>
      </c>
      <c r="M1063" t="s">
        <v>3154</v>
      </c>
      <c r="N1063" t="s">
        <v>3154</v>
      </c>
      <c r="O1063" s="111">
        <v>44985</v>
      </c>
      <c r="P1063" t="s">
        <v>252</v>
      </c>
      <c r="Q1063" t="s">
        <v>253</v>
      </c>
      <c r="R1063" s="111">
        <v>44987</v>
      </c>
      <c r="S1063" t="s">
        <v>254</v>
      </c>
      <c r="T1063" t="s">
        <v>254</v>
      </c>
      <c r="U1063" t="s">
        <v>254</v>
      </c>
      <c r="V1063" t="s">
        <v>254</v>
      </c>
      <c r="W1063">
        <v>0</v>
      </c>
      <c r="X1063">
        <v>0</v>
      </c>
      <c r="Y1063">
        <v>764.5</v>
      </c>
      <c r="Z1063" s="27">
        <f t="shared" si="16"/>
        <v>764.5</v>
      </c>
    </row>
    <row r="1064" spans="1:26" hidden="1">
      <c r="A1064" t="s">
        <v>3155</v>
      </c>
      <c r="B1064">
        <v>27184870204</v>
      </c>
      <c r="C1064" t="s">
        <v>2337</v>
      </c>
      <c r="D1064" t="s">
        <v>57</v>
      </c>
      <c r="E1064" t="s">
        <v>58</v>
      </c>
      <c r="F1064">
        <v>12173606</v>
      </c>
      <c r="G1064" s="111">
        <v>44985</v>
      </c>
      <c r="H1064" t="s">
        <v>2826</v>
      </c>
      <c r="I1064" t="s">
        <v>255</v>
      </c>
      <c r="J1064" t="s">
        <v>249</v>
      </c>
      <c r="K1064" t="s">
        <v>268</v>
      </c>
      <c r="L1064" t="s">
        <v>251</v>
      </c>
      <c r="M1064" t="s">
        <v>3154</v>
      </c>
      <c r="N1064" t="s">
        <v>3154</v>
      </c>
      <c r="O1064" s="111">
        <v>44985</v>
      </c>
      <c r="P1064" t="s">
        <v>252</v>
      </c>
      <c r="Q1064" t="s">
        <v>253</v>
      </c>
      <c r="R1064" s="111">
        <v>44986</v>
      </c>
      <c r="S1064" t="s">
        <v>254</v>
      </c>
      <c r="T1064" t="s">
        <v>254</v>
      </c>
      <c r="U1064" t="s">
        <v>254</v>
      </c>
      <c r="V1064" t="s">
        <v>254</v>
      </c>
      <c r="W1064">
        <v>0</v>
      </c>
      <c r="X1064">
        <v>0</v>
      </c>
      <c r="Y1064">
        <v>14041.9</v>
      </c>
      <c r="Z1064" s="27">
        <f t="shared" si="16"/>
        <v>14041.9</v>
      </c>
    </row>
    <row r="1065" spans="1:26">
      <c r="A1065" t="s">
        <v>3155</v>
      </c>
      <c r="B1065">
        <v>61022616153</v>
      </c>
      <c r="C1065" t="s">
        <v>2343</v>
      </c>
      <c r="D1065" t="s">
        <v>57</v>
      </c>
      <c r="E1065" t="s">
        <v>58</v>
      </c>
      <c r="F1065">
        <v>12173643</v>
      </c>
      <c r="G1065" s="111">
        <v>44986</v>
      </c>
      <c r="H1065" t="s">
        <v>3584</v>
      </c>
      <c r="I1065" t="s">
        <v>255</v>
      </c>
      <c r="J1065" t="s">
        <v>249</v>
      </c>
      <c r="K1065" t="s">
        <v>268</v>
      </c>
      <c r="L1065" t="s">
        <v>251</v>
      </c>
      <c r="M1065" t="s">
        <v>3154</v>
      </c>
      <c r="N1065" t="s">
        <v>3154</v>
      </c>
      <c r="O1065" s="111">
        <v>44986</v>
      </c>
      <c r="P1065" t="s">
        <v>252</v>
      </c>
      <c r="Q1065" t="s">
        <v>253</v>
      </c>
      <c r="R1065" s="111">
        <v>44986</v>
      </c>
      <c r="S1065" t="s">
        <v>254</v>
      </c>
      <c r="T1065" t="s">
        <v>254</v>
      </c>
      <c r="U1065" t="s">
        <v>254</v>
      </c>
      <c r="V1065" t="s">
        <v>254</v>
      </c>
      <c r="W1065">
        <v>0</v>
      </c>
      <c r="X1065">
        <v>0</v>
      </c>
      <c r="Y1065">
        <v>1338</v>
      </c>
      <c r="Z1065" s="27">
        <f t="shared" si="16"/>
        <v>1338</v>
      </c>
    </row>
    <row r="1066" spans="1:26" hidden="1">
      <c r="A1066" t="s">
        <v>3155</v>
      </c>
      <c r="B1066">
        <v>6972887143</v>
      </c>
      <c r="C1066" t="s">
        <v>2331</v>
      </c>
      <c r="D1066" t="s">
        <v>57</v>
      </c>
      <c r="E1066" t="s">
        <v>58</v>
      </c>
      <c r="F1066">
        <v>12173940</v>
      </c>
      <c r="G1066" s="111">
        <v>44985</v>
      </c>
      <c r="H1066" t="s">
        <v>2827</v>
      </c>
      <c r="I1066" t="s">
        <v>255</v>
      </c>
      <c r="J1066" t="s">
        <v>249</v>
      </c>
      <c r="K1066" t="s">
        <v>250</v>
      </c>
      <c r="L1066" t="s">
        <v>251</v>
      </c>
      <c r="M1066" t="s">
        <v>3154</v>
      </c>
      <c r="N1066" t="s">
        <v>3154</v>
      </c>
      <c r="O1066" s="111">
        <v>44985</v>
      </c>
      <c r="P1066" t="s">
        <v>252</v>
      </c>
      <c r="Q1066" t="s">
        <v>253</v>
      </c>
      <c r="R1066" s="111">
        <v>44986</v>
      </c>
      <c r="S1066" t="s">
        <v>254</v>
      </c>
      <c r="T1066" t="s">
        <v>254</v>
      </c>
      <c r="U1066" t="s">
        <v>254</v>
      </c>
      <c r="V1066" t="s">
        <v>254</v>
      </c>
      <c r="W1066">
        <v>0</v>
      </c>
      <c r="X1066">
        <v>0</v>
      </c>
      <c r="Y1066">
        <v>7338.36</v>
      </c>
      <c r="Z1066" s="27">
        <f t="shared" si="16"/>
        <v>7338.36</v>
      </c>
    </row>
    <row r="1067" spans="1:26">
      <c r="A1067" t="s">
        <v>3155</v>
      </c>
      <c r="B1067">
        <v>11664232630</v>
      </c>
      <c r="C1067" t="s">
        <v>2288</v>
      </c>
      <c r="D1067" t="s">
        <v>57</v>
      </c>
      <c r="E1067" t="s">
        <v>58</v>
      </c>
      <c r="F1067">
        <v>12173942</v>
      </c>
      <c r="G1067" s="111">
        <v>44991</v>
      </c>
      <c r="H1067" t="s">
        <v>3585</v>
      </c>
      <c r="I1067" t="s">
        <v>255</v>
      </c>
      <c r="J1067" t="s">
        <v>249</v>
      </c>
      <c r="K1067" t="s">
        <v>268</v>
      </c>
      <c r="L1067" t="s">
        <v>251</v>
      </c>
      <c r="M1067" t="s">
        <v>3154</v>
      </c>
      <c r="N1067" t="s">
        <v>3154</v>
      </c>
      <c r="O1067" s="111">
        <v>44992</v>
      </c>
      <c r="P1067" t="s">
        <v>252</v>
      </c>
      <c r="Q1067" t="s">
        <v>257</v>
      </c>
      <c r="R1067" s="111">
        <v>44993</v>
      </c>
      <c r="S1067" t="s">
        <v>254</v>
      </c>
      <c r="T1067" t="s">
        <v>254</v>
      </c>
      <c r="U1067" t="s">
        <v>254</v>
      </c>
      <c r="V1067" t="s">
        <v>254</v>
      </c>
      <c r="W1067">
        <v>0</v>
      </c>
      <c r="X1067">
        <v>0</v>
      </c>
      <c r="Y1067">
        <v>0</v>
      </c>
      <c r="Z1067" s="27">
        <f t="shared" si="16"/>
        <v>0</v>
      </c>
    </row>
    <row r="1068" spans="1:26" hidden="1">
      <c r="A1068" t="s">
        <v>3155</v>
      </c>
      <c r="B1068">
        <v>10439312604</v>
      </c>
      <c r="C1068" t="s">
        <v>2275</v>
      </c>
      <c r="D1068" t="s">
        <v>57</v>
      </c>
      <c r="E1068" t="s">
        <v>58</v>
      </c>
      <c r="F1068">
        <v>12175431</v>
      </c>
      <c r="G1068" s="111">
        <v>44985</v>
      </c>
      <c r="H1068" t="s">
        <v>2828</v>
      </c>
      <c r="I1068" t="s">
        <v>255</v>
      </c>
      <c r="J1068" t="s">
        <v>3154</v>
      </c>
      <c r="K1068" t="s">
        <v>3154</v>
      </c>
      <c r="L1068" t="s">
        <v>251</v>
      </c>
      <c r="M1068" t="s">
        <v>3154</v>
      </c>
      <c r="N1068" t="s">
        <v>3154</v>
      </c>
      <c r="O1068" s="111">
        <v>44985</v>
      </c>
      <c r="P1068" t="s">
        <v>252</v>
      </c>
      <c r="Q1068" t="s">
        <v>253</v>
      </c>
      <c r="R1068" s="111">
        <v>44986</v>
      </c>
      <c r="S1068" t="s">
        <v>254</v>
      </c>
      <c r="T1068" t="s">
        <v>254</v>
      </c>
      <c r="U1068" t="s">
        <v>254</v>
      </c>
      <c r="V1068" t="s">
        <v>254</v>
      </c>
      <c r="W1068">
        <v>0</v>
      </c>
      <c r="X1068">
        <v>0</v>
      </c>
      <c r="Y1068">
        <v>37</v>
      </c>
      <c r="Z1068" s="27">
        <f t="shared" si="16"/>
        <v>37</v>
      </c>
    </row>
    <row r="1069" spans="1:26">
      <c r="A1069" t="s">
        <v>3155</v>
      </c>
      <c r="B1069">
        <v>11664232630</v>
      </c>
      <c r="C1069" t="s">
        <v>2288</v>
      </c>
      <c r="D1069" t="s">
        <v>57</v>
      </c>
      <c r="E1069" t="s">
        <v>58</v>
      </c>
      <c r="F1069">
        <v>12183100</v>
      </c>
      <c r="G1069" s="111">
        <v>45009</v>
      </c>
      <c r="H1069" t="s">
        <v>3586</v>
      </c>
      <c r="I1069" t="s">
        <v>271</v>
      </c>
      <c r="J1069" t="s">
        <v>249</v>
      </c>
      <c r="K1069" t="s">
        <v>250</v>
      </c>
      <c r="L1069" t="s">
        <v>251</v>
      </c>
      <c r="M1069" t="s">
        <v>3154</v>
      </c>
      <c r="N1069" t="s">
        <v>3154</v>
      </c>
      <c r="O1069" s="111">
        <v>45009</v>
      </c>
      <c r="P1069" t="s">
        <v>252</v>
      </c>
      <c r="Q1069" t="s">
        <v>257</v>
      </c>
      <c r="R1069" s="111">
        <v>45012</v>
      </c>
      <c r="S1069" t="s">
        <v>254</v>
      </c>
      <c r="T1069" t="s">
        <v>254</v>
      </c>
      <c r="U1069" t="s">
        <v>254</v>
      </c>
      <c r="V1069" t="s">
        <v>254</v>
      </c>
      <c r="W1069">
        <v>0</v>
      </c>
      <c r="X1069">
        <v>0</v>
      </c>
      <c r="Y1069">
        <v>0</v>
      </c>
      <c r="Z1069" s="27">
        <f t="shared" si="16"/>
        <v>0</v>
      </c>
    </row>
    <row r="1070" spans="1:26">
      <c r="A1070" t="s">
        <v>3155</v>
      </c>
      <c r="B1070">
        <v>4312367124</v>
      </c>
      <c r="C1070" t="s">
        <v>2359</v>
      </c>
      <c r="D1070" t="s">
        <v>57</v>
      </c>
      <c r="E1070" t="s">
        <v>58</v>
      </c>
      <c r="F1070">
        <v>12183352</v>
      </c>
      <c r="G1070" s="111">
        <v>44986</v>
      </c>
      <c r="H1070" t="s">
        <v>3587</v>
      </c>
      <c r="I1070" t="s">
        <v>256</v>
      </c>
      <c r="J1070" t="s">
        <v>249</v>
      </c>
      <c r="K1070" t="s">
        <v>268</v>
      </c>
      <c r="L1070" t="s">
        <v>251</v>
      </c>
      <c r="M1070" t="s">
        <v>3154</v>
      </c>
      <c r="N1070" t="s">
        <v>3154</v>
      </c>
      <c r="O1070" s="111">
        <v>44986</v>
      </c>
      <c r="P1070" t="s">
        <v>252</v>
      </c>
      <c r="Q1070" t="s">
        <v>253</v>
      </c>
      <c r="R1070" s="111">
        <v>44987</v>
      </c>
      <c r="S1070" t="s">
        <v>254</v>
      </c>
      <c r="T1070" t="s">
        <v>254</v>
      </c>
      <c r="U1070" t="s">
        <v>254</v>
      </c>
      <c r="V1070" t="s">
        <v>254</v>
      </c>
      <c r="W1070">
        <v>0</v>
      </c>
      <c r="X1070">
        <v>0</v>
      </c>
      <c r="Y1070">
        <v>996</v>
      </c>
      <c r="Z1070" s="27">
        <f t="shared" si="16"/>
        <v>996</v>
      </c>
    </row>
    <row r="1071" spans="1:26">
      <c r="A1071" t="s">
        <v>3155</v>
      </c>
      <c r="B1071">
        <v>10439312604</v>
      </c>
      <c r="C1071" t="s">
        <v>2275</v>
      </c>
      <c r="D1071" t="s">
        <v>57</v>
      </c>
      <c r="E1071" t="s">
        <v>58</v>
      </c>
      <c r="F1071">
        <v>12183533</v>
      </c>
      <c r="G1071" s="111">
        <v>44986</v>
      </c>
      <c r="H1071" t="s">
        <v>3588</v>
      </c>
      <c r="I1071" t="s">
        <v>255</v>
      </c>
      <c r="J1071" t="s">
        <v>249</v>
      </c>
      <c r="K1071" t="s">
        <v>250</v>
      </c>
      <c r="L1071" t="s">
        <v>251</v>
      </c>
      <c r="M1071" t="s">
        <v>3154</v>
      </c>
      <c r="N1071" t="s">
        <v>3154</v>
      </c>
      <c r="O1071" s="111">
        <v>44986</v>
      </c>
      <c r="P1071" t="s">
        <v>252</v>
      </c>
      <c r="Q1071" t="s">
        <v>253</v>
      </c>
      <c r="R1071" s="111">
        <v>44987</v>
      </c>
      <c r="S1071" t="s">
        <v>254</v>
      </c>
      <c r="T1071" t="s">
        <v>254</v>
      </c>
      <c r="U1071" t="s">
        <v>254</v>
      </c>
      <c r="V1071" t="s">
        <v>254</v>
      </c>
      <c r="W1071">
        <v>0</v>
      </c>
      <c r="X1071">
        <v>0</v>
      </c>
      <c r="Y1071">
        <v>1622.2</v>
      </c>
      <c r="Z1071" s="27">
        <f t="shared" si="16"/>
        <v>1622.2</v>
      </c>
    </row>
    <row r="1072" spans="1:26">
      <c r="A1072" t="s">
        <v>3155</v>
      </c>
      <c r="B1072">
        <v>664097138</v>
      </c>
      <c r="C1072" t="s">
        <v>2299</v>
      </c>
      <c r="D1072" t="s">
        <v>57</v>
      </c>
      <c r="E1072" t="s">
        <v>58</v>
      </c>
      <c r="F1072">
        <v>12184039</v>
      </c>
      <c r="G1072" s="111">
        <v>44986</v>
      </c>
      <c r="H1072" t="s">
        <v>3589</v>
      </c>
      <c r="I1072" t="s">
        <v>255</v>
      </c>
      <c r="J1072" t="s">
        <v>249</v>
      </c>
      <c r="K1072" t="s">
        <v>250</v>
      </c>
      <c r="L1072" t="s">
        <v>251</v>
      </c>
      <c r="M1072" t="s">
        <v>3154</v>
      </c>
      <c r="N1072" t="s">
        <v>3154</v>
      </c>
      <c r="O1072" s="111">
        <v>44992</v>
      </c>
      <c r="P1072" t="s">
        <v>252</v>
      </c>
      <c r="Q1072" t="s">
        <v>253</v>
      </c>
      <c r="R1072" s="111">
        <v>44993</v>
      </c>
      <c r="S1072" t="s">
        <v>254</v>
      </c>
      <c r="T1072" t="s">
        <v>254</v>
      </c>
      <c r="U1072" t="s">
        <v>254</v>
      </c>
      <c r="V1072" t="s">
        <v>254</v>
      </c>
      <c r="W1072">
        <v>0</v>
      </c>
      <c r="X1072">
        <v>0</v>
      </c>
      <c r="Y1072">
        <v>17629.099999999999</v>
      </c>
      <c r="Z1072" s="27">
        <f t="shared" si="16"/>
        <v>17629.099999999999</v>
      </c>
    </row>
    <row r="1073" spans="1:26">
      <c r="A1073" t="s">
        <v>3155</v>
      </c>
      <c r="B1073">
        <v>10439312604</v>
      </c>
      <c r="C1073" t="s">
        <v>2275</v>
      </c>
      <c r="D1073" t="s">
        <v>57</v>
      </c>
      <c r="E1073" t="s">
        <v>58</v>
      </c>
      <c r="F1073">
        <v>12184040</v>
      </c>
      <c r="G1073" s="111">
        <v>44991</v>
      </c>
      <c r="H1073" t="s">
        <v>3590</v>
      </c>
      <c r="I1073" t="s">
        <v>255</v>
      </c>
      <c r="J1073" t="s">
        <v>249</v>
      </c>
      <c r="K1073" t="s">
        <v>268</v>
      </c>
      <c r="L1073" t="s">
        <v>251</v>
      </c>
      <c r="M1073" t="s">
        <v>3154</v>
      </c>
      <c r="N1073" t="s">
        <v>3154</v>
      </c>
      <c r="O1073" s="111">
        <v>44991</v>
      </c>
      <c r="P1073" t="s">
        <v>252</v>
      </c>
      <c r="Q1073" t="s">
        <v>253</v>
      </c>
      <c r="R1073" s="111">
        <v>44992</v>
      </c>
      <c r="S1073" t="s">
        <v>254</v>
      </c>
      <c r="T1073" t="s">
        <v>254</v>
      </c>
      <c r="U1073" t="s">
        <v>254</v>
      </c>
      <c r="V1073" t="s">
        <v>254</v>
      </c>
      <c r="W1073">
        <v>0</v>
      </c>
      <c r="X1073">
        <v>0</v>
      </c>
      <c r="Y1073">
        <v>12813.37</v>
      </c>
      <c r="Z1073" s="27">
        <f t="shared" si="16"/>
        <v>12813.37</v>
      </c>
    </row>
    <row r="1074" spans="1:26">
      <c r="A1074" t="s">
        <v>3155</v>
      </c>
      <c r="B1074">
        <v>6589394164</v>
      </c>
      <c r="C1074" t="s">
        <v>2314</v>
      </c>
      <c r="D1074" t="s">
        <v>57</v>
      </c>
      <c r="E1074" t="s">
        <v>58</v>
      </c>
      <c r="F1074">
        <v>12189309</v>
      </c>
      <c r="G1074" s="111">
        <v>44987</v>
      </c>
      <c r="H1074" t="s">
        <v>3591</v>
      </c>
      <c r="I1074" t="s">
        <v>255</v>
      </c>
      <c r="J1074" t="s">
        <v>249</v>
      </c>
      <c r="K1074" t="s">
        <v>250</v>
      </c>
      <c r="L1074" t="s">
        <v>251</v>
      </c>
      <c r="M1074" t="s">
        <v>3154</v>
      </c>
      <c r="N1074" t="s">
        <v>3154</v>
      </c>
      <c r="O1074" s="111">
        <v>44987</v>
      </c>
      <c r="P1074" t="s">
        <v>252</v>
      </c>
      <c r="Q1074" t="s">
        <v>253</v>
      </c>
      <c r="R1074" s="111">
        <v>44988</v>
      </c>
      <c r="S1074" t="s">
        <v>254</v>
      </c>
      <c r="T1074" t="s">
        <v>254</v>
      </c>
      <c r="U1074" t="s">
        <v>254</v>
      </c>
      <c r="V1074" t="s">
        <v>254</v>
      </c>
      <c r="W1074">
        <v>0</v>
      </c>
      <c r="X1074">
        <v>0</v>
      </c>
      <c r="Y1074">
        <v>1040.29</v>
      </c>
      <c r="Z1074" s="27">
        <f t="shared" si="16"/>
        <v>1040.29</v>
      </c>
    </row>
    <row r="1075" spans="1:26">
      <c r="A1075" t="s">
        <v>3155</v>
      </c>
      <c r="B1075">
        <v>94647720187</v>
      </c>
      <c r="C1075" t="s">
        <v>2308</v>
      </c>
      <c r="D1075" t="s">
        <v>57</v>
      </c>
      <c r="E1075" t="s">
        <v>58</v>
      </c>
      <c r="F1075">
        <v>12189612</v>
      </c>
      <c r="G1075" s="111">
        <v>44988</v>
      </c>
      <c r="H1075" t="s">
        <v>3592</v>
      </c>
      <c r="I1075" t="s">
        <v>255</v>
      </c>
      <c r="J1075" t="s">
        <v>249</v>
      </c>
      <c r="K1075" t="s">
        <v>250</v>
      </c>
      <c r="L1075" t="s">
        <v>251</v>
      </c>
      <c r="M1075" t="s">
        <v>3154</v>
      </c>
      <c r="N1075" t="s">
        <v>3154</v>
      </c>
      <c r="O1075" s="111">
        <v>44988</v>
      </c>
      <c r="P1075" t="s">
        <v>252</v>
      </c>
      <c r="Q1075" t="s">
        <v>253</v>
      </c>
      <c r="R1075" s="111">
        <v>44991</v>
      </c>
      <c r="S1075" t="s">
        <v>254</v>
      </c>
      <c r="T1075" t="s">
        <v>254</v>
      </c>
      <c r="U1075" t="s">
        <v>254</v>
      </c>
      <c r="V1075" t="s">
        <v>254</v>
      </c>
      <c r="W1075">
        <v>0</v>
      </c>
      <c r="X1075">
        <v>0</v>
      </c>
      <c r="Y1075">
        <v>2366.3000000000002</v>
      </c>
      <c r="Z1075" s="27">
        <f t="shared" si="16"/>
        <v>2366.3000000000002</v>
      </c>
    </row>
    <row r="1076" spans="1:26">
      <c r="A1076" t="s">
        <v>3155</v>
      </c>
      <c r="B1076">
        <v>70589751166</v>
      </c>
      <c r="C1076" t="s">
        <v>2294</v>
      </c>
      <c r="D1076" t="s">
        <v>57</v>
      </c>
      <c r="E1076" t="s">
        <v>58</v>
      </c>
      <c r="F1076">
        <v>12189687</v>
      </c>
      <c r="G1076" s="111">
        <v>44987</v>
      </c>
      <c r="H1076" t="s">
        <v>3593</v>
      </c>
      <c r="I1076" t="s">
        <v>255</v>
      </c>
      <c r="J1076" t="s">
        <v>249</v>
      </c>
      <c r="K1076" t="s">
        <v>250</v>
      </c>
      <c r="L1076" t="s">
        <v>251</v>
      </c>
      <c r="M1076" t="s">
        <v>3154</v>
      </c>
      <c r="N1076" t="s">
        <v>3154</v>
      </c>
      <c r="O1076" s="111">
        <v>44987</v>
      </c>
      <c r="P1076" t="s">
        <v>252</v>
      </c>
      <c r="Q1076" t="s">
        <v>253</v>
      </c>
      <c r="R1076" s="111">
        <v>44988</v>
      </c>
      <c r="S1076" t="s">
        <v>254</v>
      </c>
      <c r="T1076" t="s">
        <v>254</v>
      </c>
      <c r="U1076" t="s">
        <v>254</v>
      </c>
      <c r="V1076" t="s">
        <v>254</v>
      </c>
      <c r="W1076">
        <v>0</v>
      </c>
      <c r="X1076">
        <v>0</v>
      </c>
      <c r="Y1076">
        <v>53</v>
      </c>
      <c r="Z1076" s="27">
        <f t="shared" si="16"/>
        <v>53</v>
      </c>
    </row>
    <row r="1077" spans="1:26">
      <c r="A1077" t="s">
        <v>3155</v>
      </c>
      <c r="B1077">
        <v>4312367124</v>
      </c>
      <c r="C1077" t="s">
        <v>2359</v>
      </c>
      <c r="D1077" t="s">
        <v>57</v>
      </c>
      <c r="E1077" t="s">
        <v>58</v>
      </c>
      <c r="F1077">
        <v>12189924</v>
      </c>
      <c r="G1077" s="111">
        <v>44988</v>
      </c>
      <c r="H1077" t="s">
        <v>3594</v>
      </c>
      <c r="I1077" t="s">
        <v>255</v>
      </c>
      <c r="J1077" t="s">
        <v>249</v>
      </c>
      <c r="K1077" t="s">
        <v>268</v>
      </c>
      <c r="L1077" t="s">
        <v>251</v>
      </c>
      <c r="M1077" t="s">
        <v>3154</v>
      </c>
      <c r="N1077" t="s">
        <v>3154</v>
      </c>
      <c r="O1077" s="111">
        <v>44995</v>
      </c>
      <c r="P1077" t="s">
        <v>252</v>
      </c>
      <c r="Q1077" t="s">
        <v>253</v>
      </c>
      <c r="R1077" s="111">
        <v>44998</v>
      </c>
      <c r="S1077" t="s">
        <v>254</v>
      </c>
      <c r="T1077" t="s">
        <v>254</v>
      </c>
      <c r="U1077" t="s">
        <v>254</v>
      </c>
      <c r="V1077" t="s">
        <v>254</v>
      </c>
      <c r="W1077">
        <v>0</v>
      </c>
      <c r="X1077">
        <v>0</v>
      </c>
      <c r="Y1077">
        <v>10097</v>
      </c>
      <c r="Z1077" s="27">
        <f t="shared" si="16"/>
        <v>10097</v>
      </c>
    </row>
    <row r="1078" spans="1:26">
      <c r="A1078" t="s">
        <v>3155</v>
      </c>
      <c r="B1078">
        <v>70589751166</v>
      </c>
      <c r="C1078" t="s">
        <v>2294</v>
      </c>
      <c r="D1078" t="s">
        <v>57</v>
      </c>
      <c r="E1078" t="s">
        <v>58</v>
      </c>
      <c r="F1078">
        <v>12190045</v>
      </c>
      <c r="G1078" s="111">
        <v>44987</v>
      </c>
      <c r="H1078" t="s">
        <v>3595</v>
      </c>
      <c r="I1078" t="s">
        <v>255</v>
      </c>
      <c r="J1078" t="s">
        <v>249</v>
      </c>
      <c r="K1078" t="s">
        <v>250</v>
      </c>
      <c r="L1078" t="s">
        <v>251</v>
      </c>
      <c r="M1078" t="s">
        <v>3154</v>
      </c>
      <c r="N1078" t="s">
        <v>3154</v>
      </c>
      <c r="O1078" s="111">
        <v>44987</v>
      </c>
      <c r="P1078" t="s">
        <v>252</v>
      </c>
      <c r="Q1078" t="s">
        <v>253</v>
      </c>
      <c r="R1078" s="111">
        <v>44988</v>
      </c>
      <c r="S1078" t="s">
        <v>254</v>
      </c>
      <c r="T1078" t="s">
        <v>254</v>
      </c>
      <c r="U1078" t="s">
        <v>254</v>
      </c>
      <c r="V1078" t="s">
        <v>254</v>
      </c>
      <c r="W1078">
        <v>0</v>
      </c>
      <c r="X1078">
        <v>0</v>
      </c>
      <c r="Y1078">
        <v>302.5</v>
      </c>
      <c r="Z1078" s="27">
        <f t="shared" si="16"/>
        <v>302.5</v>
      </c>
    </row>
    <row r="1079" spans="1:26">
      <c r="A1079" t="s">
        <v>3155</v>
      </c>
      <c r="B1079">
        <v>11664232630</v>
      </c>
      <c r="C1079" t="s">
        <v>2288</v>
      </c>
      <c r="D1079" t="s">
        <v>57</v>
      </c>
      <c r="E1079" t="s">
        <v>58</v>
      </c>
      <c r="F1079">
        <v>12190394</v>
      </c>
      <c r="G1079" s="111">
        <v>44987</v>
      </c>
      <c r="H1079" t="s">
        <v>3596</v>
      </c>
      <c r="I1079" t="s">
        <v>255</v>
      </c>
      <c r="J1079" t="s">
        <v>249</v>
      </c>
      <c r="K1079" t="s">
        <v>250</v>
      </c>
      <c r="L1079" t="s">
        <v>251</v>
      </c>
      <c r="M1079" t="s">
        <v>3154</v>
      </c>
      <c r="N1079" t="s">
        <v>3154</v>
      </c>
      <c r="O1079" s="111">
        <v>44987</v>
      </c>
      <c r="P1079" t="s">
        <v>252</v>
      </c>
      <c r="Q1079" t="s">
        <v>257</v>
      </c>
      <c r="R1079" s="111">
        <v>44988</v>
      </c>
      <c r="S1079" t="s">
        <v>254</v>
      </c>
      <c r="T1079" t="s">
        <v>254</v>
      </c>
      <c r="U1079" t="s">
        <v>254</v>
      </c>
      <c r="V1079" t="s">
        <v>254</v>
      </c>
      <c r="W1079">
        <v>0</v>
      </c>
      <c r="X1079">
        <v>0</v>
      </c>
      <c r="Y1079">
        <v>0</v>
      </c>
      <c r="Z1079" s="27">
        <f t="shared" si="16"/>
        <v>0</v>
      </c>
    </row>
    <row r="1080" spans="1:26">
      <c r="A1080" t="s">
        <v>3155</v>
      </c>
      <c r="B1080">
        <v>664097138</v>
      </c>
      <c r="C1080" t="s">
        <v>2299</v>
      </c>
      <c r="D1080" t="s">
        <v>57</v>
      </c>
      <c r="E1080" t="s">
        <v>58</v>
      </c>
      <c r="F1080">
        <v>12190543</v>
      </c>
      <c r="G1080" s="111">
        <v>44987</v>
      </c>
      <c r="H1080" t="s">
        <v>3597</v>
      </c>
      <c r="I1080" t="s">
        <v>255</v>
      </c>
      <c r="J1080" t="s">
        <v>249</v>
      </c>
      <c r="K1080" t="s">
        <v>250</v>
      </c>
      <c r="L1080" t="s">
        <v>251</v>
      </c>
      <c r="M1080" t="s">
        <v>3154</v>
      </c>
      <c r="N1080" t="s">
        <v>3154</v>
      </c>
      <c r="O1080" s="111">
        <v>44987</v>
      </c>
      <c r="P1080" t="s">
        <v>252</v>
      </c>
      <c r="Q1080" t="s">
        <v>253</v>
      </c>
      <c r="R1080" s="111">
        <v>44988</v>
      </c>
      <c r="S1080" t="s">
        <v>254</v>
      </c>
      <c r="T1080" t="s">
        <v>254</v>
      </c>
      <c r="U1080" t="s">
        <v>254</v>
      </c>
      <c r="V1080" t="s">
        <v>254</v>
      </c>
      <c r="W1080">
        <v>0</v>
      </c>
      <c r="X1080">
        <v>0</v>
      </c>
      <c r="Y1080">
        <v>1</v>
      </c>
      <c r="Z1080" s="27">
        <f t="shared" si="16"/>
        <v>1</v>
      </c>
    </row>
    <row r="1081" spans="1:26">
      <c r="A1081" t="s">
        <v>3155</v>
      </c>
      <c r="B1081">
        <v>1076392113</v>
      </c>
      <c r="C1081" t="s">
        <v>2353</v>
      </c>
      <c r="D1081" t="s">
        <v>57</v>
      </c>
      <c r="E1081" t="s">
        <v>58</v>
      </c>
      <c r="F1081">
        <v>12190688</v>
      </c>
      <c r="G1081" s="111">
        <v>44987</v>
      </c>
      <c r="H1081" t="s">
        <v>3598</v>
      </c>
      <c r="I1081" t="s">
        <v>255</v>
      </c>
      <c r="J1081" t="s">
        <v>249</v>
      </c>
      <c r="K1081" t="s">
        <v>250</v>
      </c>
      <c r="L1081" t="s">
        <v>251</v>
      </c>
      <c r="M1081" t="s">
        <v>3154</v>
      </c>
      <c r="N1081" t="s">
        <v>3154</v>
      </c>
      <c r="O1081" s="111">
        <v>44987</v>
      </c>
      <c r="P1081" t="s">
        <v>252</v>
      </c>
      <c r="Q1081" t="s">
        <v>253</v>
      </c>
      <c r="R1081" s="111">
        <v>44988</v>
      </c>
      <c r="S1081" t="s">
        <v>254</v>
      </c>
      <c r="T1081" t="s">
        <v>254</v>
      </c>
      <c r="U1081" t="s">
        <v>254</v>
      </c>
      <c r="V1081" t="s">
        <v>254</v>
      </c>
      <c r="W1081">
        <v>0</v>
      </c>
      <c r="X1081">
        <v>0</v>
      </c>
      <c r="Y1081">
        <v>7965.45</v>
      </c>
      <c r="Z1081" s="27">
        <f t="shared" si="16"/>
        <v>7965.45</v>
      </c>
    </row>
    <row r="1082" spans="1:26">
      <c r="A1082" t="s">
        <v>3155</v>
      </c>
      <c r="B1082">
        <v>6589394164</v>
      </c>
      <c r="C1082" t="s">
        <v>2314</v>
      </c>
      <c r="D1082" t="s">
        <v>57</v>
      </c>
      <c r="E1082" t="s">
        <v>58</v>
      </c>
      <c r="F1082">
        <v>12190718</v>
      </c>
      <c r="G1082" s="111">
        <v>44987</v>
      </c>
      <c r="H1082" t="s">
        <v>3599</v>
      </c>
      <c r="I1082" t="s">
        <v>260</v>
      </c>
      <c r="J1082" t="s">
        <v>3154</v>
      </c>
      <c r="K1082" t="s">
        <v>3154</v>
      </c>
      <c r="L1082" t="s">
        <v>251</v>
      </c>
      <c r="M1082" t="s">
        <v>3154</v>
      </c>
      <c r="N1082" t="s">
        <v>3154</v>
      </c>
      <c r="O1082" s="111">
        <v>44987</v>
      </c>
      <c r="P1082" t="s">
        <v>252</v>
      </c>
      <c r="Q1082" t="s">
        <v>253</v>
      </c>
      <c r="R1082" s="111">
        <v>44988</v>
      </c>
      <c r="S1082" t="s">
        <v>254</v>
      </c>
      <c r="T1082" t="s">
        <v>254</v>
      </c>
      <c r="U1082" t="s">
        <v>254</v>
      </c>
      <c r="V1082" t="s">
        <v>254</v>
      </c>
      <c r="W1082">
        <v>0</v>
      </c>
      <c r="X1082">
        <v>0</v>
      </c>
      <c r="Y1082">
        <v>20</v>
      </c>
      <c r="Z1082" s="27">
        <f t="shared" si="16"/>
        <v>20</v>
      </c>
    </row>
    <row r="1083" spans="1:26">
      <c r="A1083" t="s">
        <v>3155</v>
      </c>
      <c r="B1083">
        <v>6972887143</v>
      </c>
      <c r="C1083" t="s">
        <v>2331</v>
      </c>
      <c r="D1083" t="s">
        <v>57</v>
      </c>
      <c r="E1083" t="s">
        <v>58</v>
      </c>
      <c r="F1083">
        <v>12190894</v>
      </c>
      <c r="G1083" s="111">
        <v>44987</v>
      </c>
      <c r="H1083" t="s">
        <v>3600</v>
      </c>
      <c r="I1083" t="s">
        <v>248</v>
      </c>
      <c r="J1083" t="s">
        <v>249</v>
      </c>
      <c r="K1083" t="s">
        <v>250</v>
      </c>
      <c r="L1083" t="s">
        <v>251</v>
      </c>
      <c r="M1083" t="s">
        <v>3154</v>
      </c>
      <c r="N1083" t="s">
        <v>3154</v>
      </c>
      <c r="O1083" s="111">
        <v>44987</v>
      </c>
      <c r="P1083" t="s">
        <v>252</v>
      </c>
      <c r="Q1083" t="s">
        <v>253</v>
      </c>
      <c r="R1083">
        <v>44988</v>
      </c>
      <c r="S1083" t="s">
        <v>254</v>
      </c>
      <c r="T1083" t="s">
        <v>254</v>
      </c>
      <c r="U1083" t="s">
        <v>254</v>
      </c>
      <c r="V1083" t="s">
        <v>254</v>
      </c>
      <c r="W1083">
        <v>0</v>
      </c>
      <c r="X1083">
        <v>0</v>
      </c>
      <c r="Y1083">
        <v>5432.6</v>
      </c>
      <c r="Z1083" s="27">
        <f t="shared" si="16"/>
        <v>5432.6</v>
      </c>
    </row>
    <row r="1084" spans="1:26">
      <c r="A1084" t="s">
        <v>3155</v>
      </c>
      <c r="B1084">
        <v>664097138</v>
      </c>
      <c r="C1084" t="s">
        <v>2299</v>
      </c>
      <c r="D1084" t="s">
        <v>57</v>
      </c>
      <c r="E1084" t="s">
        <v>58</v>
      </c>
      <c r="F1084">
        <v>12191079</v>
      </c>
      <c r="G1084" s="111">
        <v>44988</v>
      </c>
      <c r="H1084" t="s">
        <v>3601</v>
      </c>
      <c r="I1084" t="s">
        <v>255</v>
      </c>
      <c r="J1084" t="s">
        <v>249</v>
      </c>
      <c r="K1084" t="s">
        <v>250</v>
      </c>
      <c r="L1084" t="s">
        <v>251</v>
      </c>
      <c r="M1084" t="s">
        <v>3154</v>
      </c>
      <c r="N1084" t="s">
        <v>3154</v>
      </c>
      <c r="O1084" s="111">
        <v>44988</v>
      </c>
      <c r="P1084" t="s">
        <v>252</v>
      </c>
      <c r="Q1084" t="s">
        <v>253</v>
      </c>
      <c r="R1084" s="111">
        <v>44991</v>
      </c>
      <c r="S1084" t="s">
        <v>254</v>
      </c>
      <c r="T1084" t="s">
        <v>254</v>
      </c>
      <c r="U1084" t="s">
        <v>254</v>
      </c>
      <c r="V1084" t="s">
        <v>254</v>
      </c>
      <c r="W1084">
        <v>0</v>
      </c>
      <c r="X1084">
        <v>0</v>
      </c>
      <c r="Y1084">
        <v>3327</v>
      </c>
      <c r="Z1084" s="27">
        <f t="shared" si="16"/>
        <v>3327</v>
      </c>
    </row>
    <row r="1085" spans="1:26">
      <c r="A1085" t="s">
        <v>3155</v>
      </c>
      <c r="B1085">
        <v>6589394164</v>
      </c>
      <c r="C1085" t="s">
        <v>2314</v>
      </c>
      <c r="D1085" t="s">
        <v>57</v>
      </c>
      <c r="E1085" t="s">
        <v>58</v>
      </c>
      <c r="F1085">
        <v>12195172</v>
      </c>
      <c r="G1085" s="111">
        <v>44988</v>
      </c>
      <c r="H1085" t="s">
        <v>3602</v>
      </c>
      <c r="I1085" t="s">
        <v>255</v>
      </c>
      <c r="J1085" t="s">
        <v>249</v>
      </c>
      <c r="K1085" t="s">
        <v>250</v>
      </c>
      <c r="L1085" t="s">
        <v>251</v>
      </c>
      <c r="M1085" t="s">
        <v>3154</v>
      </c>
      <c r="N1085" t="s">
        <v>3154</v>
      </c>
      <c r="O1085" s="111">
        <v>44988</v>
      </c>
      <c r="P1085" t="s">
        <v>252</v>
      </c>
      <c r="Q1085" t="s">
        <v>253</v>
      </c>
      <c r="R1085" s="111">
        <v>44991</v>
      </c>
      <c r="S1085" t="s">
        <v>254</v>
      </c>
      <c r="T1085" t="s">
        <v>254</v>
      </c>
      <c r="U1085" t="s">
        <v>254</v>
      </c>
      <c r="V1085" t="s">
        <v>254</v>
      </c>
      <c r="W1085">
        <v>0</v>
      </c>
      <c r="X1085">
        <v>0</v>
      </c>
      <c r="Y1085">
        <v>4211.17</v>
      </c>
      <c r="Z1085" s="27">
        <f t="shared" si="16"/>
        <v>4211.17</v>
      </c>
    </row>
    <row r="1086" spans="1:26">
      <c r="A1086" t="s">
        <v>3155</v>
      </c>
      <c r="B1086">
        <v>61022616153</v>
      </c>
      <c r="C1086" t="s">
        <v>2343</v>
      </c>
      <c r="D1086" t="s">
        <v>57</v>
      </c>
      <c r="E1086" t="s">
        <v>58</v>
      </c>
      <c r="F1086">
        <v>12195403</v>
      </c>
      <c r="G1086" s="111">
        <v>44992</v>
      </c>
      <c r="H1086" t="s">
        <v>3603</v>
      </c>
      <c r="I1086" t="s">
        <v>256</v>
      </c>
      <c r="J1086" t="s">
        <v>249</v>
      </c>
      <c r="K1086" t="s">
        <v>250</v>
      </c>
      <c r="L1086" t="s">
        <v>251</v>
      </c>
      <c r="M1086" t="s">
        <v>3154</v>
      </c>
      <c r="N1086" t="s">
        <v>3154</v>
      </c>
      <c r="O1086" s="111">
        <v>44994</v>
      </c>
      <c r="P1086" t="s">
        <v>252</v>
      </c>
      <c r="Q1086" t="s">
        <v>253</v>
      </c>
      <c r="R1086" s="111">
        <v>44995</v>
      </c>
      <c r="S1086" t="s">
        <v>254</v>
      </c>
      <c r="T1086" t="s">
        <v>254</v>
      </c>
      <c r="U1086" t="s">
        <v>254</v>
      </c>
      <c r="V1086" t="s">
        <v>254</v>
      </c>
      <c r="W1086">
        <v>0</v>
      </c>
      <c r="X1086">
        <v>0</v>
      </c>
      <c r="Y1086">
        <v>1302</v>
      </c>
      <c r="Z1086" s="27">
        <f t="shared" si="16"/>
        <v>1302</v>
      </c>
    </row>
    <row r="1087" spans="1:26">
      <c r="A1087" t="s">
        <v>3155</v>
      </c>
      <c r="B1087">
        <v>1076392113</v>
      </c>
      <c r="C1087" t="s">
        <v>2353</v>
      </c>
      <c r="D1087" t="s">
        <v>57</v>
      </c>
      <c r="E1087" t="s">
        <v>58</v>
      </c>
      <c r="F1087">
        <v>12195960</v>
      </c>
      <c r="G1087" s="111">
        <v>44988</v>
      </c>
      <c r="H1087" t="s">
        <v>3604</v>
      </c>
      <c r="I1087" t="s">
        <v>255</v>
      </c>
      <c r="J1087" t="s">
        <v>249</v>
      </c>
      <c r="K1087" t="s">
        <v>250</v>
      </c>
      <c r="L1087" t="s">
        <v>251</v>
      </c>
      <c r="M1087" t="s">
        <v>3154</v>
      </c>
      <c r="N1087" t="s">
        <v>3154</v>
      </c>
      <c r="O1087" s="111">
        <v>44988</v>
      </c>
      <c r="P1087" t="s">
        <v>252</v>
      </c>
      <c r="Q1087" t="s">
        <v>253</v>
      </c>
      <c r="R1087" s="111">
        <v>44992</v>
      </c>
      <c r="S1087" t="s">
        <v>254</v>
      </c>
      <c r="T1087" t="s">
        <v>254</v>
      </c>
      <c r="U1087" t="s">
        <v>254</v>
      </c>
      <c r="V1087" t="s">
        <v>254</v>
      </c>
      <c r="W1087">
        <v>0</v>
      </c>
      <c r="X1087">
        <v>0</v>
      </c>
      <c r="Y1087">
        <v>2033.4</v>
      </c>
      <c r="Z1087" s="27">
        <f t="shared" si="16"/>
        <v>2033.4</v>
      </c>
    </row>
    <row r="1088" spans="1:26">
      <c r="A1088" t="s">
        <v>3155</v>
      </c>
      <c r="B1088">
        <v>27184870204</v>
      </c>
      <c r="C1088" t="s">
        <v>2337</v>
      </c>
      <c r="D1088" t="s">
        <v>57</v>
      </c>
      <c r="E1088" t="s">
        <v>58</v>
      </c>
      <c r="F1088">
        <v>12196941</v>
      </c>
      <c r="G1088" s="111">
        <v>44995</v>
      </c>
      <c r="H1088" t="s">
        <v>3605</v>
      </c>
      <c r="I1088" t="s">
        <v>255</v>
      </c>
      <c r="J1088" t="s">
        <v>249</v>
      </c>
      <c r="K1088" t="s">
        <v>250</v>
      </c>
      <c r="L1088" t="s">
        <v>251</v>
      </c>
      <c r="M1088" t="s">
        <v>3154</v>
      </c>
      <c r="N1088" t="s">
        <v>3154</v>
      </c>
      <c r="O1088" s="111">
        <v>44999</v>
      </c>
      <c r="P1088" t="s">
        <v>252</v>
      </c>
      <c r="Q1088" t="s">
        <v>253</v>
      </c>
      <c r="R1088" s="111">
        <v>45000</v>
      </c>
      <c r="S1088" t="s">
        <v>254</v>
      </c>
      <c r="T1088" t="s">
        <v>254</v>
      </c>
      <c r="U1088" t="s">
        <v>254</v>
      </c>
      <c r="V1088" t="s">
        <v>254</v>
      </c>
      <c r="W1088">
        <v>0</v>
      </c>
      <c r="X1088">
        <v>0</v>
      </c>
      <c r="Y1088">
        <v>95</v>
      </c>
      <c r="Z1088" s="27">
        <f t="shared" si="16"/>
        <v>95</v>
      </c>
    </row>
    <row r="1089" spans="1:26">
      <c r="A1089" t="s">
        <v>3155</v>
      </c>
      <c r="B1089">
        <v>61022616153</v>
      </c>
      <c r="C1089" t="s">
        <v>2343</v>
      </c>
      <c r="D1089" t="s">
        <v>57</v>
      </c>
      <c r="E1089" t="s">
        <v>58</v>
      </c>
      <c r="F1089">
        <v>12200123</v>
      </c>
      <c r="G1089" s="111">
        <v>44991</v>
      </c>
      <c r="H1089" t="s">
        <v>3606</v>
      </c>
      <c r="I1089" t="s">
        <v>255</v>
      </c>
      <c r="J1089" t="s">
        <v>249</v>
      </c>
      <c r="K1089" t="s">
        <v>268</v>
      </c>
      <c r="L1089" t="s">
        <v>251</v>
      </c>
      <c r="M1089" t="s">
        <v>3154</v>
      </c>
      <c r="N1089" t="s">
        <v>3154</v>
      </c>
      <c r="O1089" s="111">
        <v>44991</v>
      </c>
      <c r="P1089" t="s">
        <v>252</v>
      </c>
      <c r="Q1089" t="s">
        <v>253</v>
      </c>
      <c r="R1089" s="111">
        <v>44992</v>
      </c>
      <c r="S1089" t="s">
        <v>254</v>
      </c>
      <c r="T1089" t="s">
        <v>254</v>
      </c>
      <c r="U1089" t="s">
        <v>254</v>
      </c>
      <c r="V1089" t="s">
        <v>254</v>
      </c>
      <c r="W1089">
        <v>0</v>
      </c>
      <c r="X1089">
        <v>0</v>
      </c>
      <c r="Y1089">
        <v>26533.69</v>
      </c>
      <c r="Z1089" s="27">
        <f t="shared" si="16"/>
        <v>26533.69</v>
      </c>
    </row>
    <row r="1090" spans="1:26">
      <c r="A1090" t="s">
        <v>3155</v>
      </c>
      <c r="B1090">
        <v>6589394164</v>
      </c>
      <c r="C1090" t="s">
        <v>2314</v>
      </c>
      <c r="D1090" t="s">
        <v>57</v>
      </c>
      <c r="E1090" t="s">
        <v>58</v>
      </c>
      <c r="F1090">
        <v>12200179</v>
      </c>
      <c r="G1090" s="111">
        <v>44991</v>
      </c>
      <c r="H1090" t="s">
        <v>3607</v>
      </c>
      <c r="I1090" t="s">
        <v>255</v>
      </c>
      <c r="J1090" t="s">
        <v>249</v>
      </c>
      <c r="K1090" t="s">
        <v>250</v>
      </c>
      <c r="L1090" t="s">
        <v>251</v>
      </c>
      <c r="M1090" t="s">
        <v>3154</v>
      </c>
      <c r="N1090" t="s">
        <v>3154</v>
      </c>
      <c r="O1090" s="111">
        <v>44991</v>
      </c>
      <c r="P1090" t="s">
        <v>252</v>
      </c>
      <c r="Q1090" t="s">
        <v>257</v>
      </c>
      <c r="R1090" s="111"/>
      <c r="S1090" t="s">
        <v>254</v>
      </c>
      <c r="T1090" t="s">
        <v>254</v>
      </c>
      <c r="U1090" t="s">
        <v>254</v>
      </c>
      <c r="V1090" t="s">
        <v>254</v>
      </c>
      <c r="W1090">
        <v>0</v>
      </c>
      <c r="X1090">
        <v>0</v>
      </c>
      <c r="Y1090">
        <v>0</v>
      </c>
      <c r="Z1090" s="27">
        <f t="shared" si="16"/>
        <v>0</v>
      </c>
    </row>
    <row r="1091" spans="1:26">
      <c r="A1091" t="s">
        <v>3155</v>
      </c>
      <c r="B1091">
        <v>27184870204</v>
      </c>
      <c r="C1091" t="s">
        <v>2337</v>
      </c>
      <c r="D1091" t="s">
        <v>57</v>
      </c>
      <c r="E1091" t="s">
        <v>58</v>
      </c>
      <c r="F1091">
        <v>12201220</v>
      </c>
      <c r="G1091" s="111">
        <v>45003</v>
      </c>
      <c r="H1091" t="s">
        <v>3608</v>
      </c>
      <c r="I1091" t="s">
        <v>255</v>
      </c>
      <c r="J1091" t="s">
        <v>249</v>
      </c>
      <c r="K1091" t="s">
        <v>250</v>
      </c>
      <c r="L1091" t="s">
        <v>251</v>
      </c>
      <c r="M1091" t="s">
        <v>3154</v>
      </c>
      <c r="N1091" t="s">
        <v>3154</v>
      </c>
      <c r="O1091" s="111">
        <v>45003</v>
      </c>
      <c r="P1091" t="s">
        <v>252</v>
      </c>
      <c r="Q1091" t="s">
        <v>253</v>
      </c>
      <c r="R1091" s="111">
        <v>45005</v>
      </c>
      <c r="S1091" t="s">
        <v>254</v>
      </c>
      <c r="T1091" t="s">
        <v>254</v>
      </c>
      <c r="U1091" t="s">
        <v>254</v>
      </c>
      <c r="V1091" t="s">
        <v>254</v>
      </c>
      <c r="W1091">
        <v>0</v>
      </c>
      <c r="X1091">
        <v>0</v>
      </c>
      <c r="Y1091">
        <v>492.75</v>
      </c>
      <c r="Z1091" s="27">
        <f t="shared" ref="Z1091:Z1154" si="17">SUM(W1091:Y1091)</f>
        <v>492.75</v>
      </c>
    </row>
    <row r="1092" spans="1:26">
      <c r="A1092" t="s">
        <v>3155</v>
      </c>
      <c r="B1092">
        <v>10439312604</v>
      </c>
      <c r="C1092" t="s">
        <v>2275</v>
      </c>
      <c r="D1092" t="s">
        <v>57</v>
      </c>
      <c r="E1092" t="s">
        <v>58</v>
      </c>
      <c r="F1092">
        <v>12201272</v>
      </c>
      <c r="G1092" s="111">
        <v>44991</v>
      </c>
      <c r="H1092" t="s">
        <v>3609</v>
      </c>
      <c r="I1092" t="s">
        <v>255</v>
      </c>
      <c r="J1092" t="s">
        <v>249</v>
      </c>
      <c r="K1092" t="s">
        <v>250</v>
      </c>
      <c r="L1092" t="s">
        <v>251</v>
      </c>
      <c r="M1092" t="s">
        <v>3154</v>
      </c>
      <c r="N1092" t="s">
        <v>3154</v>
      </c>
      <c r="O1092" s="111">
        <v>44997</v>
      </c>
      <c r="P1092" t="s">
        <v>252</v>
      </c>
      <c r="Q1092" t="s">
        <v>253</v>
      </c>
      <c r="R1092" s="111">
        <v>44998</v>
      </c>
      <c r="S1092" t="s">
        <v>254</v>
      </c>
      <c r="T1092" t="s">
        <v>254</v>
      </c>
      <c r="U1092" t="s">
        <v>254</v>
      </c>
      <c r="V1092" t="s">
        <v>254</v>
      </c>
      <c r="W1092">
        <v>0</v>
      </c>
      <c r="X1092">
        <v>0</v>
      </c>
      <c r="Y1092">
        <v>7509.19</v>
      </c>
      <c r="Z1092" s="27">
        <f t="shared" si="17"/>
        <v>7509.19</v>
      </c>
    </row>
    <row r="1093" spans="1:26">
      <c r="A1093" t="s">
        <v>3155</v>
      </c>
      <c r="B1093">
        <v>6972887143</v>
      </c>
      <c r="C1093" t="s">
        <v>2331</v>
      </c>
      <c r="D1093" t="s">
        <v>57</v>
      </c>
      <c r="E1093" t="s">
        <v>58</v>
      </c>
      <c r="F1093">
        <v>12202789</v>
      </c>
      <c r="G1093" s="111">
        <v>44992</v>
      </c>
      <c r="H1093" t="s">
        <v>3610</v>
      </c>
      <c r="I1093" t="s">
        <v>255</v>
      </c>
      <c r="J1093" t="s">
        <v>249</v>
      </c>
      <c r="K1093" t="s">
        <v>250</v>
      </c>
      <c r="L1093" t="s">
        <v>251</v>
      </c>
      <c r="M1093" t="s">
        <v>3154</v>
      </c>
      <c r="N1093" t="s">
        <v>3154</v>
      </c>
      <c r="O1093" s="111">
        <v>44992</v>
      </c>
      <c r="P1093" t="s">
        <v>252</v>
      </c>
      <c r="Q1093" t="s">
        <v>253</v>
      </c>
      <c r="R1093" s="111">
        <v>44994</v>
      </c>
      <c r="S1093" t="s">
        <v>254</v>
      </c>
      <c r="T1093" t="s">
        <v>254</v>
      </c>
      <c r="U1093" t="s">
        <v>254</v>
      </c>
      <c r="V1093" t="s">
        <v>254</v>
      </c>
      <c r="W1093">
        <v>0</v>
      </c>
      <c r="X1093">
        <v>0</v>
      </c>
      <c r="Y1093">
        <v>10</v>
      </c>
      <c r="Z1093" s="27">
        <f t="shared" si="17"/>
        <v>10</v>
      </c>
    </row>
    <row r="1094" spans="1:26">
      <c r="A1094" t="s">
        <v>3155</v>
      </c>
      <c r="B1094">
        <v>664097138</v>
      </c>
      <c r="C1094" t="s">
        <v>2299</v>
      </c>
      <c r="D1094" t="s">
        <v>57</v>
      </c>
      <c r="E1094" t="s">
        <v>58</v>
      </c>
      <c r="F1094">
        <v>12202865</v>
      </c>
      <c r="G1094" s="111">
        <v>45009</v>
      </c>
      <c r="H1094" t="s">
        <v>3611</v>
      </c>
      <c r="I1094" t="s">
        <v>271</v>
      </c>
      <c r="J1094" t="s">
        <v>249</v>
      </c>
      <c r="K1094" t="s">
        <v>250</v>
      </c>
      <c r="L1094" t="s">
        <v>251</v>
      </c>
      <c r="M1094" t="s">
        <v>3154</v>
      </c>
      <c r="N1094" t="s">
        <v>3154</v>
      </c>
      <c r="O1094" s="111">
        <v>45009</v>
      </c>
      <c r="P1094" t="s">
        <v>252</v>
      </c>
      <c r="Q1094" t="s">
        <v>253</v>
      </c>
      <c r="R1094" s="111">
        <v>45012</v>
      </c>
      <c r="S1094" t="s">
        <v>254</v>
      </c>
      <c r="T1094" t="s">
        <v>254</v>
      </c>
      <c r="U1094" t="s">
        <v>254</v>
      </c>
      <c r="V1094" t="s">
        <v>254</v>
      </c>
      <c r="W1094">
        <v>0</v>
      </c>
      <c r="X1094">
        <v>0</v>
      </c>
      <c r="Y1094">
        <v>553.79999999999995</v>
      </c>
      <c r="Z1094" s="27">
        <f t="shared" si="17"/>
        <v>553.79999999999995</v>
      </c>
    </row>
    <row r="1095" spans="1:26">
      <c r="A1095" t="s">
        <v>3155</v>
      </c>
      <c r="B1095">
        <v>27184870204</v>
      </c>
      <c r="C1095" t="s">
        <v>2337</v>
      </c>
      <c r="D1095" t="s">
        <v>57</v>
      </c>
      <c r="E1095" t="s">
        <v>58</v>
      </c>
      <c r="F1095">
        <v>12202866</v>
      </c>
      <c r="G1095" s="111">
        <v>44994</v>
      </c>
      <c r="H1095" t="s">
        <v>3612</v>
      </c>
      <c r="I1095" t="s">
        <v>255</v>
      </c>
      <c r="J1095" t="s">
        <v>249</v>
      </c>
      <c r="K1095" t="s">
        <v>268</v>
      </c>
      <c r="L1095" t="s">
        <v>251</v>
      </c>
      <c r="M1095" t="s">
        <v>3154</v>
      </c>
      <c r="N1095" t="s">
        <v>3154</v>
      </c>
      <c r="O1095" s="111">
        <v>44994</v>
      </c>
      <c r="P1095" t="s">
        <v>252</v>
      </c>
      <c r="Q1095" t="s">
        <v>253</v>
      </c>
      <c r="R1095" s="111">
        <v>44995</v>
      </c>
      <c r="S1095" t="s">
        <v>254</v>
      </c>
      <c r="T1095" t="s">
        <v>254</v>
      </c>
      <c r="U1095" t="s">
        <v>254</v>
      </c>
      <c r="V1095" t="s">
        <v>254</v>
      </c>
      <c r="W1095">
        <v>0</v>
      </c>
      <c r="X1095">
        <v>0</v>
      </c>
      <c r="Y1095">
        <v>265</v>
      </c>
      <c r="Z1095" s="27">
        <f t="shared" si="17"/>
        <v>265</v>
      </c>
    </row>
    <row r="1096" spans="1:26">
      <c r="A1096" t="s">
        <v>3155</v>
      </c>
      <c r="B1096">
        <v>6972887143</v>
      </c>
      <c r="C1096" t="s">
        <v>2331</v>
      </c>
      <c r="D1096" t="s">
        <v>57</v>
      </c>
      <c r="E1096" t="s">
        <v>58</v>
      </c>
      <c r="F1096">
        <v>12203469</v>
      </c>
      <c r="G1096" s="111">
        <v>44992</v>
      </c>
      <c r="H1096" t="s">
        <v>3613</v>
      </c>
      <c r="I1096" t="s">
        <v>255</v>
      </c>
      <c r="J1096" t="s">
        <v>249</v>
      </c>
      <c r="K1096" t="s">
        <v>268</v>
      </c>
      <c r="L1096" t="s">
        <v>251</v>
      </c>
      <c r="M1096" t="s">
        <v>3154</v>
      </c>
      <c r="N1096" t="s">
        <v>3154</v>
      </c>
      <c r="O1096" s="111">
        <v>44992</v>
      </c>
      <c r="P1096" t="s">
        <v>252</v>
      </c>
      <c r="Q1096" t="s">
        <v>253</v>
      </c>
      <c r="R1096" s="111">
        <v>44993</v>
      </c>
      <c r="S1096" t="s">
        <v>254</v>
      </c>
      <c r="T1096" t="s">
        <v>254</v>
      </c>
      <c r="U1096" t="s">
        <v>254</v>
      </c>
      <c r="V1096" t="s">
        <v>254</v>
      </c>
      <c r="W1096">
        <v>0</v>
      </c>
      <c r="X1096">
        <v>0</v>
      </c>
      <c r="Y1096">
        <v>329.74</v>
      </c>
      <c r="Z1096" s="27">
        <f t="shared" si="17"/>
        <v>329.74</v>
      </c>
    </row>
    <row r="1097" spans="1:26">
      <c r="A1097" t="s">
        <v>3155</v>
      </c>
      <c r="B1097">
        <v>61022616153</v>
      </c>
      <c r="C1097" t="s">
        <v>2343</v>
      </c>
      <c r="D1097" t="s">
        <v>57</v>
      </c>
      <c r="E1097" t="s">
        <v>58</v>
      </c>
      <c r="F1097">
        <v>12203485</v>
      </c>
      <c r="G1097" s="111">
        <v>44992</v>
      </c>
      <c r="H1097" t="s">
        <v>3614</v>
      </c>
      <c r="I1097" t="s">
        <v>255</v>
      </c>
      <c r="J1097" t="s">
        <v>249</v>
      </c>
      <c r="K1097" t="s">
        <v>250</v>
      </c>
      <c r="L1097" t="s">
        <v>251</v>
      </c>
      <c r="M1097" t="s">
        <v>3154</v>
      </c>
      <c r="N1097" t="s">
        <v>3154</v>
      </c>
      <c r="O1097" s="111">
        <v>44992</v>
      </c>
      <c r="P1097" t="s">
        <v>252</v>
      </c>
      <c r="Q1097" t="s">
        <v>253</v>
      </c>
      <c r="R1097" s="111">
        <v>44993</v>
      </c>
      <c r="S1097" t="s">
        <v>254</v>
      </c>
      <c r="T1097" t="s">
        <v>254</v>
      </c>
      <c r="U1097" t="s">
        <v>254</v>
      </c>
      <c r="V1097" t="s">
        <v>254</v>
      </c>
      <c r="W1097">
        <v>0</v>
      </c>
      <c r="X1097">
        <v>0</v>
      </c>
      <c r="Y1097">
        <v>3070.51</v>
      </c>
      <c r="Z1097" s="27">
        <f t="shared" si="17"/>
        <v>3070.51</v>
      </c>
    </row>
    <row r="1098" spans="1:26">
      <c r="A1098" t="s">
        <v>3155</v>
      </c>
      <c r="B1098">
        <v>11664232630</v>
      </c>
      <c r="C1098" t="s">
        <v>2288</v>
      </c>
      <c r="D1098" t="s">
        <v>57</v>
      </c>
      <c r="E1098" t="s">
        <v>58</v>
      </c>
      <c r="F1098">
        <v>12203550</v>
      </c>
      <c r="G1098" s="111">
        <v>44999</v>
      </c>
      <c r="H1098" t="s">
        <v>3615</v>
      </c>
      <c r="I1098" t="s">
        <v>255</v>
      </c>
      <c r="J1098" t="s">
        <v>249</v>
      </c>
      <c r="K1098" t="s">
        <v>268</v>
      </c>
      <c r="L1098" t="s">
        <v>251</v>
      </c>
      <c r="M1098" t="s">
        <v>3154</v>
      </c>
      <c r="N1098" t="s">
        <v>3154</v>
      </c>
      <c r="O1098" s="111">
        <v>44999</v>
      </c>
      <c r="P1098" t="s">
        <v>252</v>
      </c>
      <c r="Q1098" t="s">
        <v>253</v>
      </c>
      <c r="R1098" s="111">
        <v>45000</v>
      </c>
      <c r="S1098" t="s">
        <v>254</v>
      </c>
      <c r="T1098" t="s">
        <v>254</v>
      </c>
      <c r="U1098" t="s">
        <v>254</v>
      </c>
      <c r="V1098" t="s">
        <v>254</v>
      </c>
      <c r="W1098">
        <v>0</v>
      </c>
      <c r="X1098">
        <v>0</v>
      </c>
      <c r="Y1098">
        <v>21</v>
      </c>
      <c r="Z1098" s="27">
        <f t="shared" si="17"/>
        <v>21</v>
      </c>
    </row>
    <row r="1099" spans="1:26">
      <c r="A1099" t="s">
        <v>3155</v>
      </c>
      <c r="B1099">
        <v>27184870204</v>
      </c>
      <c r="C1099" t="s">
        <v>2337</v>
      </c>
      <c r="D1099" t="s">
        <v>57</v>
      </c>
      <c r="E1099" t="s">
        <v>58</v>
      </c>
      <c r="F1099">
        <v>12203662</v>
      </c>
      <c r="G1099" s="111">
        <v>44992</v>
      </c>
      <c r="H1099" t="s">
        <v>3616</v>
      </c>
      <c r="I1099" t="s">
        <v>255</v>
      </c>
      <c r="J1099" t="s">
        <v>249</v>
      </c>
      <c r="K1099" t="s">
        <v>268</v>
      </c>
      <c r="L1099" t="s">
        <v>251</v>
      </c>
      <c r="M1099" t="s">
        <v>3154</v>
      </c>
      <c r="N1099" t="s">
        <v>3154</v>
      </c>
      <c r="O1099" s="111">
        <v>44992</v>
      </c>
      <c r="P1099" t="s">
        <v>252</v>
      </c>
      <c r="Q1099" t="s">
        <v>253</v>
      </c>
      <c r="R1099" s="111">
        <v>44993</v>
      </c>
      <c r="S1099" t="s">
        <v>254</v>
      </c>
      <c r="T1099" t="s">
        <v>254</v>
      </c>
      <c r="U1099" t="s">
        <v>254</v>
      </c>
      <c r="V1099" t="s">
        <v>254</v>
      </c>
      <c r="W1099">
        <v>0</v>
      </c>
      <c r="X1099">
        <v>0</v>
      </c>
      <c r="Y1099">
        <v>16</v>
      </c>
      <c r="Z1099" s="27">
        <f t="shared" si="17"/>
        <v>16</v>
      </c>
    </row>
    <row r="1100" spans="1:26">
      <c r="A1100" t="s">
        <v>3155</v>
      </c>
      <c r="B1100">
        <v>7689581137</v>
      </c>
      <c r="C1100" t="s">
        <v>3617</v>
      </c>
      <c r="D1100" t="s">
        <v>57</v>
      </c>
      <c r="E1100" t="s">
        <v>58</v>
      </c>
      <c r="F1100">
        <v>12208869</v>
      </c>
      <c r="G1100" s="111">
        <v>45001</v>
      </c>
      <c r="H1100" t="s">
        <v>3618</v>
      </c>
      <c r="I1100" t="s">
        <v>271</v>
      </c>
      <c r="J1100" t="s">
        <v>249</v>
      </c>
      <c r="K1100" t="s">
        <v>268</v>
      </c>
      <c r="L1100" t="s">
        <v>251</v>
      </c>
      <c r="M1100" t="s">
        <v>3154</v>
      </c>
      <c r="N1100" t="s">
        <v>3154</v>
      </c>
      <c r="O1100" s="111">
        <v>45015</v>
      </c>
      <c r="P1100" t="s">
        <v>252</v>
      </c>
      <c r="Q1100" t="s">
        <v>257</v>
      </c>
      <c r="R1100" s="111">
        <v>45016</v>
      </c>
      <c r="S1100" t="s">
        <v>254</v>
      </c>
      <c r="T1100" t="s">
        <v>254</v>
      </c>
      <c r="U1100" t="s">
        <v>254</v>
      </c>
      <c r="V1100" t="s">
        <v>254</v>
      </c>
      <c r="W1100">
        <v>0</v>
      </c>
      <c r="X1100">
        <v>0</v>
      </c>
      <c r="Y1100">
        <v>0</v>
      </c>
      <c r="Z1100" s="27">
        <f t="shared" si="17"/>
        <v>0</v>
      </c>
    </row>
    <row r="1101" spans="1:26">
      <c r="A1101" t="s">
        <v>3155</v>
      </c>
      <c r="B1101">
        <v>10439312604</v>
      </c>
      <c r="C1101" t="s">
        <v>2275</v>
      </c>
      <c r="D1101" t="s">
        <v>57</v>
      </c>
      <c r="E1101" t="s">
        <v>58</v>
      </c>
      <c r="F1101">
        <v>12209061</v>
      </c>
      <c r="G1101" s="111">
        <v>44993</v>
      </c>
      <c r="H1101" t="s">
        <v>3619</v>
      </c>
      <c r="I1101" t="s">
        <v>255</v>
      </c>
      <c r="J1101" t="s">
        <v>249</v>
      </c>
      <c r="K1101" t="s">
        <v>250</v>
      </c>
      <c r="L1101" t="s">
        <v>251</v>
      </c>
      <c r="M1101" t="s">
        <v>3154</v>
      </c>
      <c r="N1101" t="s">
        <v>3154</v>
      </c>
      <c r="O1101" s="111">
        <v>44993</v>
      </c>
      <c r="P1101" t="s">
        <v>252</v>
      </c>
      <c r="Q1101" t="s">
        <v>253</v>
      </c>
      <c r="R1101" s="111">
        <v>44994</v>
      </c>
      <c r="S1101" t="s">
        <v>254</v>
      </c>
      <c r="T1101" t="s">
        <v>254</v>
      </c>
      <c r="U1101" t="s">
        <v>254</v>
      </c>
      <c r="V1101" t="s">
        <v>254</v>
      </c>
      <c r="W1101">
        <v>0</v>
      </c>
      <c r="X1101">
        <v>0</v>
      </c>
      <c r="Y1101">
        <v>1538.9</v>
      </c>
      <c r="Z1101" s="27">
        <f t="shared" si="17"/>
        <v>1538.9</v>
      </c>
    </row>
    <row r="1102" spans="1:26">
      <c r="A1102" t="s">
        <v>3155</v>
      </c>
      <c r="B1102">
        <v>94647720187</v>
      </c>
      <c r="C1102" t="s">
        <v>2308</v>
      </c>
      <c r="D1102" t="s">
        <v>57</v>
      </c>
      <c r="E1102" t="s">
        <v>58</v>
      </c>
      <c r="F1102">
        <v>12209131</v>
      </c>
      <c r="G1102" s="111">
        <v>44998</v>
      </c>
      <c r="H1102" t="s">
        <v>3620</v>
      </c>
      <c r="I1102" t="s">
        <v>255</v>
      </c>
      <c r="J1102" t="s">
        <v>249</v>
      </c>
      <c r="K1102" t="s">
        <v>250</v>
      </c>
      <c r="L1102" t="s">
        <v>251</v>
      </c>
      <c r="M1102" t="s">
        <v>3154</v>
      </c>
      <c r="N1102" t="s">
        <v>3154</v>
      </c>
      <c r="O1102" s="111">
        <v>44998</v>
      </c>
      <c r="P1102" t="s">
        <v>252</v>
      </c>
      <c r="Q1102" t="s">
        <v>253</v>
      </c>
      <c r="R1102" s="111">
        <v>44999</v>
      </c>
      <c r="S1102" t="s">
        <v>254</v>
      </c>
      <c r="T1102" t="s">
        <v>254</v>
      </c>
      <c r="U1102" t="s">
        <v>254</v>
      </c>
      <c r="V1102" t="s">
        <v>254</v>
      </c>
      <c r="W1102">
        <v>0</v>
      </c>
      <c r="X1102">
        <v>0</v>
      </c>
      <c r="Y1102">
        <v>3463.7</v>
      </c>
      <c r="Z1102" s="27">
        <f t="shared" si="17"/>
        <v>3463.7</v>
      </c>
    </row>
    <row r="1103" spans="1:26">
      <c r="A1103" t="s">
        <v>3155</v>
      </c>
      <c r="B1103">
        <v>61022616153</v>
      </c>
      <c r="C1103" t="s">
        <v>2343</v>
      </c>
      <c r="D1103" t="s">
        <v>57</v>
      </c>
      <c r="E1103" t="s">
        <v>58</v>
      </c>
      <c r="F1103">
        <v>12209169</v>
      </c>
      <c r="G1103" s="111">
        <v>44993</v>
      </c>
      <c r="H1103" t="s">
        <v>3621</v>
      </c>
      <c r="I1103" t="s">
        <v>255</v>
      </c>
      <c r="J1103" t="s">
        <v>249</v>
      </c>
      <c r="K1103" t="s">
        <v>250</v>
      </c>
      <c r="L1103" t="s">
        <v>251</v>
      </c>
      <c r="M1103" t="s">
        <v>3154</v>
      </c>
      <c r="N1103" t="s">
        <v>3154</v>
      </c>
      <c r="O1103" s="111">
        <v>44993</v>
      </c>
      <c r="P1103" t="s">
        <v>252</v>
      </c>
      <c r="Q1103" t="s">
        <v>257</v>
      </c>
      <c r="R1103" s="111">
        <v>44994</v>
      </c>
      <c r="S1103" t="s">
        <v>254</v>
      </c>
      <c r="T1103" t="s">
        <v>254</v>
      </c>
      <c r="U1103" t="s">
        <v>254</v>
      </c>
      <c r="V1103" t="s">
        <v>254</v>
      </c>
      <c r="W1103">
        <v>0</v>
      </c>
      <c r="X1103">
        <v>0</v>
      </c>
      <c r="Y1103">
        <v>0</v>
      </c>
      <c r="Z1103" s="27">
        <f t="shared" si="17"/>
        <v>0</v>
      </c>
    </row>
    <row r="1104" spans="1:26">
      <c r="A1104" t="s">
        <v>3155</v>
      </c>
      <c r="B1104">
        <v>1076392113</v>
      </c>
      <c r="C1104" t="s">
        <v>2353</v>
      </c>
      <c r="D1104" t="s">
        <v>57</v>
      </c>
      <c r="E1104" t="s">
        <v>58</v>
      </c>
      <c r="F1104">
        <v>12209895</v>
      </c>
      <c r="G1104" s="111">
        <v>44993</v>
      </c>
      <c r="H1104" t="s">
        <v>3622</v>
      </c>
      <c r="I1104" t="s">
        <v>255</v>
      </c>
      <c r="J1104" t="s">
        <v>249</v>
      </c>
      <c r="K1104" t="s">
        <v>250</v>
      </c>
      <c r="L1104" t="s">
        <v>251</v>
      </c>
      <c r="M1104" t="s">
        <v>3154</v>
      </c>
      <c r="N1104" t="s">
        <v>3154</v>
      </c>
      <c r="O1104" s="111">
        <v>44994</v>
      </c>
      <c r="P1104" t="s">
        <v>252</v>
      </c>
      <c r="Q1104" t="s">
        <v>253</v>
      </c>
      <c r="R1104" s="111">
        <v>44995</v>
      </c>
      <c r="S1104" t="s">
        <v>254</v>
      </c>
      <c r="T1104" t="s">
        <v>254</v>
      </c>
      <c r="U1104" t="s">
        <v>254</v>
      </c>
      <c r="V1104" t="s">
        <v>254</v>
      </c>
      <c r="W1104">
        <v>0</v>
      </c>
      <c r="X1104">
        <v>0</v>
      </c>
      <c r="Y1104">
        <v>2141.02</v>
      </c>
      <c r="Z1104" s="27">
        <f t="shared" si="17"/>
        <v>2141.02</v>
      </c>
    </row>
    <row r="1105" spans="1:26">
      <c r="A1105" t="s">
        <v>3155</v>
      </c>
      <c r="B1105">
        <v>2828705129</v>
      </c>
      <c r="C1105" t="s">
        <v>2305</v>
      </c>
      <c r="D1105" t="s">
        <v>57</v>
      </c>
      <c r="E1105" t="s">
        <v>58</v>
      </c>
      <c r="F1105">
        <v>12210477</v>
      </c>
      <c r="G1105" s="111">
        <v>44993</v>
      </c>
      <c r="H1105" t="s">
        <v>3623</v>
      </c>
      <c r="I1105" t="s">
        <v>255</v>
      </c>
      <c r="J1105" t="s">
        <v>249</v>
      </c>
      <c r="K1105" t="s">
        <v>268</v>
      </c>
      <c r="L1105" t="s">
        <v>251</v>
      </c>
      <c r="M1105" t="s">
        <v>3154</v>
      </c>
      <c r="N1105" t="s">
        <v>3154</v>
      </c>
      <c r="O1105" s="111">
        <v>44993</v>
      </c>
      <c r="P1105" t="s">
        <v>252</v>
      </c>
      <c r="Q1105" t="s">
        <v>253</v>
      </c>
      <c r="R1105" s="111">
        <v>44994</v>
      </c>
      <c r="S1105" t="s">
        <v>254</v>
      </c>
      <c r="T1105" t="s">
        <v>254</v>
      </c>
      <c r="U1105" t="s">
        <v>254</v>
      </c>
      <c r="V1105" t="s">
        <v>254</v>
      </c>
      <c r="W1105">
        <v>0</v>
      </c>
      <c r="X1105">
        <v>0</v>
      </c>
      <c r="Y1105">
        <v>3376.1</v>
      </c>
      <c r="Z1105" s="27">
        <f t="shared" si="17"/>
        <v>3376.1</v>
      </c>
    </row>
    <row r="1106" spans="1:26">
      <c r="A1106" t="s">
        <v>3155</v>
      </c>
      <c r="B1106">
        <v>7689581137</v>
      </c>
      <c r="C1106" t="s">
        <v>3617</v>
      </c>
      <c r="D1106" t="s">
        <v>57</v>
      </c>
      <c r="E1106" t="s">
        <v>58</v>
      </c>
      <c r="F1106">
        <v>12214104</v>
      </c>
      <c r="G1106" s="111">
        <v>44994</v>
      </c>
      <c r="H1106" t="s">
        <v>3624</v>
      </c>
      <c r="I1106" t="s">
        <v>255</v>
      </c>
      <c r="J1106" t="s">
        <v>249</v>
      </c>
      <c r="K1106" t="s">
        <v>250</v>
      </c>
      <c r="L1106" t="s">
        <v>251</v>
      </c>
      <c r="M1106" t="s">
        <v>3154</v>
      </c>
      <c r="N1106" t="s">
        <v>3154</v>
      </c>
      <c r="O1106" s="111">
        <v>44994</v>
      </c>
      <c r="P1106" t="s">
        <v>252</v>
      </c>
      <c r="Q1106" t="s">
        <v>253</v>
      </c>
      <c r="R1106" s="111">
        <v>44995</v>
      </c>
      <c r="S1106" t="s">
        <v>254</v>
      </c>
      <c r="T1106" t="s">
        <v>254</v>
      </c>
      <c r="U1106" t="s">
        <v>254</v>
      </c>
      <c r="V1106" t="s">
        <v>254</v>
      </c>
      <c r="W1106">
        <v>0</v>
      </c>
      <c r="X1106">
        <v>0</v>
      </c>
      <c r="Y1106">
        <v>697</v>
      </c>
      <c r="Z1106" s="27">
        <f t="shared" si="17"/>
        <v>697</v>
      </c>
    </row>
    <row r="1107" spans="1:26">
      <c r="A1107" t="s">
        <v>3155</v>
      </c>
      <c r="B1107">
        <v>11664232630</v>
      </c>
      <c r="C1107" t="s">
        <v>2288</v>
      </c>
      <c r="D1107" t="s">
        <v>57</v>
      </c>
      <c r="E1107" t="s">
        <v>58</v>
      </c>
      <c r="F1107">
        <v>12214656</v>
      </c>
      <c r="G1107" s="111">
        <v>44999</v>
      </c>
      <c r="H1107" t="s">
        <v>3625</v>
      </c>
      <c r="I1107" t="s">
        <v>255</v>
      </c>
      <c r="J1107" t="s">
        <v>249</v>
      </c>
      <c r="K1107" t="s">
        <v>250</v>
      </c>
      <c r="L1107" t="s">
        <v>251</v>
      </c>
      <c r="M1107" t="s">
        <v>3154</v>
      </c>
      <c r="N1107" t="s">
        <v>3154</v>
      </c>
      <c r="O1107" s="111">
        <v>45000</v>
      </c>
      <c r="P1107" t="s">
        <v>252</v>
      </c>
      <c r="Q1107" t="s">
        <v>253</v>
      </c>
      <c r="R1107" s="111">
        <v>45001</v>
      </c>
      <c r="S1107" t="s">
        <v>254</v>
      </c>
      <c r="T1107" t="s">
        <v>254</v>
      </c>
      <c r="U1107" t="s">
        <v>254</v>
      </c>
      <c r="V1107" t="s">
        <v>254</v>
      </c>
      <c r="W1107">
        <v>0</v>
      </c>
      <c r="X1107">
        <v>0</v>
      </c>
      <c r="Y1107">
        <v>3773</v>
      </c>
      <c r="Z1107" s="27">
        <f t="shared" si="17"/>
        <v>3773</v>
      </c>
    </row>
    <row r="1108" spans="1:26">
      <c r="A1108" t="s">
        <v>3155</v>
      </c>
      <c r="B1108">
        <v>10439312604</v>
      </c>
      <c r="C1108" t="s">
        <v>2275</v>
      </c>
      <c r="D1108" t="s">
        <v>57</v>
      </c>
      <c r="E1108" t="s">
        <v>58</v>
      </c>
      <c r="F1108">
        <v>12215624</v>
      </c>
      <c r="G1108" s="111">
        <v>44994</v>
      </c>
      <c r="H1108" t="s">
        <v>3626</v>
      </c>
      <c r="I1108" t="s">
        <v>255</v>
      </c>
      <c r="J1108" t="s">
        <v>249</v>
      </c>
      <c r="K1108" t="s">
        <v>250</v>
      </c>
      <c r="L1108" t="s">
        <v>251</v>
      </c>
      <c r="M1108" t="s">
        <v>3154</v>
      </c>
      <c r="N1108" t="s">
        <v>3154</v>
      </c>
      <c r="O1108" s="111">
        <v>44994</v>
      </c>
      <c r="P1108" t="s">
        <v>252</v>
      </c>
      <c r="Q1108" t="s">
        <v>1406</v>
      </c>
      <c r="S1108" t="s">
        <v>254</v>
      </c>
      <c r="T1108" t="s">
        <v>254</v>
      </c>
      <c r="U1108" t="s">
        <v>254</v>
      </c>
      <c r="V1108" t="s">
        <v>254</v>
      </c>
      <c r="W1108">
        <v>0</v>
      </c>
      <c r="X1108">
        <v>0</v>
      </c>
      <c r="Y1108">
        <v>0</v>
      </c>
      <c r="Z1108" s="27">
        <f t="shared" si="17"/>
        <v>0</v>
      </c>
    </row>
    <row r="1109" spans="1:26">
      <c r="A1109" t="s">
        <v>3155</v>
      </c>
      <c r="B1109">
        <v>11664232630</v>
      </c>
      <c r="C1109" t="s">
        <v>2288</v>
      </c>
      <c r="D1109" t="s">
        <v>57</v>
      </c>
      <c r="E1109" t="s">
        <v>58</v>
      </c>
      <c r="F1109">
        <v>12219039</v>
      </c>
      <c r="G1109" s="111">
        <v>45001</v>
      </c>
      <c r="H1109" t="s">
        <v>3627</v>
      </c>
      <c r="I1109" t="s">
        <v>255</v>
      </c>
      <c r="J1109" t="s">
        <v>249</v>
      </c>
      <c r="K1109" t="s">
        <v>250</v>
      </c>
      <c r="L1109" t="s">
        <v>251</v>
      </c>
      <c r="M1109" t="s">
        <v>3154</v>
      </c>
      <c r="N1109" t="s">
        <v>3154</v>
      </c>
      <c r="O1109" s="111">
        <v>45001</v>
      </c>
      <c r="P1109" t="s">
        <v>252</v>
      </c>
      <c r="Q1109" t="s">
        <v>253</v>
      </c>
      <c r="R1109">
        <v>45002</v>
      </c>
      <c r="S1109" t="s">
        <v>254</v>
      </c>
      <c r="T1109" t="s">
        <v>254</v>
      </c>
      <c r="U1109" t="s">
        <v>254</v>
      </c>
      <c r="V1109" t="s">
        <v>254</v>
      </c>
      <c r="W1109">
        <v>0</v>
      </c>
      <c r="X1109">
        <v>0</v>
      </c>
      <c r="Y1109">
        <v>4300</v>
      </c>
      <c r="Z1109" s="27">
        <f t="shared" si="17"/>
        <v>4300</v>
      </c>
    </row>
    <row r="1110" spans="1:26">
      <c r="A1110" t="s">
        <v>3155</v>
      </c>
      <c r="B1110">
        <v>27184870204</v>
      </c>
      <c r="C1110" t="s">
        <v>2337</v>
      </c>
      <c r="D1110" t="s">
        <v>57</v>
      </c>
      <c r="E1110" t="s">
        <v>58</v>
      </c>
      <c r="F1110">
        <v>12220011</v>
      </c>
      <c r="G1110" s="111">
        <v>44995</v>
      </c>
      <c r="H1110" t="s">
        <v>3628</v>
      </c>
      <c r="I1110" t="s">
        <v>255</v>
      </c>
      <c r="J1110" t="s">
        <v>249</v>
      </c>
      <c r="K1110" t="s">
        <v>250</v>
      </c>
      <c r="L1110" t="s">
        <v>251</v>
      </c>
      <c r="M1110" t="s">
        <v>3154</v>
      </c>
      <c r="N1110" t="s">
        <v>3154</v>
      </c>
      <c r="O1110" s="111">
        <v>44995</v>
      </c>
      <c r="P1110" t="s">
        <v>252</v>
      </c>
      <c r="Q1110" t="s">
        <v>253</v>
      </c>
      <c r="R1110">
        <v>44999</v>
      </c>
      <c r="S1110" t="s">
        <v>254</v>
      </c>
      <c r="T1110" t="s">
        <v>254</v>
      </c>
      <c r="U1110" t="s">
        <v>254</v>
      </c>
      <c r="V1110" t="s">
        <v>254</v>
      </c>
      <c r="W1110">
        <v>0</v>
      </c>
      <c r="X1110">
        <v>0</v>
      </c>
      <c r="Y1110">
        <v>5335</v>
      </c>
      <c r="Z1110" s="27">
        <f t="shared" si="17"/>
        <v>5335</v>
      </c>
    </row>
    <row r="1111" spans="1:26">
      <c r="A1111" t="s">
        <v>3155</v>
      </c>
      <c r="B1111">
        <v>10439312604</v>
      </c>
      <c r="C1111" t="s">
        <v>2275</v>
      </c>
      <c r="D1111" t="s">
        <v>57</v>
      </c>
      <c r="E1111" t="s">
        <v>58</v>
      </c>
      <c r="F1111">
        <v>12220088</v>
      </c>
      <c r="G1111" s="111">
        <v>44995</v>
      </c>
      <c r="H1111" t="s">
        <v>3629</v>
      </c>
      <c r="I1111" t="s">
        <v>255</v>
      </c>
      <c r="J1111" t="s">
        <v>249</v>
      </c>
      <c r="K1111" t="s">
        <v>250</v>
      </c>
      <c r="L1111" t="s">
        <v>251</v>
      </c>
      <c r="M1111" t="s">
        <v>3154</v>
      </c>
      <c r="N1111" t="s">
        <v>3154</v>
      </c>
      <c r="O1111" s="111">
        <v>44995</v>
      </c>
      <c r="P1111" t="s">
        <v>252</v>
      </c>
      <c r="Q1111" t="s">
        <v>257</v>
      </c>
      <c r="R1111" s="111"/>
      <c r="S1111" t="s">
        <v>254</v>
      </c>
      <c r="T1111" t="s">
        <v>254</v>
      </c>
      <c r="U1111" t="s">
        <v>254</v>
      </c>
      <c r="V1111" t="s">
        <v>254</v>
      </c>
      <c r="W1111">
        <v>0</v>
      </c>
      <c r="X1111">
        <v>0</v>
      </c>
      <c r="Y1111">
        <v>0</v>
      </c>
      <c r="Z1111" s="27">
        <f t="shared" si="17"/>
        <v>0</v>
      </c>
    </row>
    <row r="1112" spans="1:26">
      <c r="A1112" t="s">
        <v>3155</v>
      </c>
      <c r="B1112">
        <v>61022616153</v>
      </c>
      <c r="C1112" t="s">
        <v>2343</v>
      </c>
      <c r="D1112" t="s">
        <v>57</v>
      </c>
      <c r="E1112" t="s">
        <v>58</v>
      </c>
      <c r="F1112">
        <v>12223629</v>
      </c>
      <c r="G1112" s="111">
        <v>44996</v>
      </c>
      <c r="H1112" t="s">
        <v>3630</v>
      </c>
      <c r="I1112" t="s">
        <v>256</v>
      </c>
      <c r="J1112" t="s">
        <v>249</v>
      </c>
      <c r="K1112" t="s">
        <v>268</v>
      </c>
      <c r="L1112" t="s">
        <v>251</v>
      </c>
      <c r="M1112" t="s">
        <v>3154</v>
      </c>
      <c r="N1112" t="s">
        <v>3154</v>
      </c>
      <c r="O1112" s="111">
        <v>44996</v>
      </c>
      <c r="P1112" t="s">
        <v>252</v>
      </c>
      <c r="Q1112" t="s">
        <v>253</v>
      </c>
      <c r="R1112" s="111">
        <v>44998</v>
      </c>
      <c r="S1112" t="s">
        <v>254</v>
      </c>
      <c r="T1112" t="s">
        <v>254</v>
      </c>
      <c r="U1112" t="s">
        <v>254</v>
      </c>
      <c r="V1112" t="s">
        <v>254</v>
      </c>
      <c r="W1112">
        <v>0</v>
      </c>
      <c r="X1112">
        <v>0</v>
      </c>
      <c r="Y1112">
        <v>840.11</v>
      </c>
      <c r="Z1112" s="27">
        <f t="shared" si="17"/>
        <v>840.11</v>
      </c>
    </row>
    <row r="1113" spans="1:26">
      <c r="A1113" t="s">
        <v>3155</v>
      </c>
      <c r="B1113">
        <v>61022616153</v>
      </c>
      <c r="C1113" t="s">
        <v>2343</v>
      </c>
      <c r="D1113" t="s">
        <v>57</v>
      </c>
      <c r="E1113" t="s">
        <v>58</v>
      </c>
      <c r="F1113">
        <v>12223751</v>
      </c>
      <c r="G1113" s="111">
        <v>44998</v>
      </c>
      <c r="H1113" t="s">
        <v>3631</v>
      </c>
      <c r="I1113" t="s">
        <v>255</v>
      </c>
      <c r="J1113" t="s">
        <v>249</v>
      </c>
      <c r="K1113" t="s">
        <v>268</v>
      </c>
      <c r="L1113" t="s">
        <v>251</v>
      </c>
      <c r="M1113" t="s">
        <v>3154</v>
      </c>
      <c r="N1113" t="s">
        <v>3154</v>
      </c>
      <c r="O1113" s="111">
        <v>44998</v>
      </c>
      <c r="P1113" t="s">
        <v>252</v>
      </c>
      <c r="Q1113" t="s">
        <v>253</v>
      </c>
      <c r="R1113">
        <v>44999</v>
      </c>
      <c r="S1113" t="s">
        <v>254</v>
      </c>
      <c r="T1113" t="s">
        <v>254</v>
      </c>
      <c r="U1113" t="s">
        <v>254</v>
      </c>
      <c r="V1113" t="s">
        <v>254</v>
      </c>
      <c r="W1113">
        <v>0</v>
      </c>
      <c r="X1113">
        <v>0</v>
      </c>
      <c r="Y1113">
        <v>215</v>
      </c>
      <c r="Z1113" s="27">
        <f t="shared" si="17"/>
        <v>215</v>
      </c>
    </row>
    <row r="1114" spans="1:26">
      <c r="A1114" t="s">
        <v>3155</v>
      </c>
      <c r="B1114">
        <v>61022616153</v>
      </c>
      <c r="C1114" t="s">
        <v>2343</v>
      </c>
      <c r="D1114" t="s">
        <v>57</v>
      </c>
      <c r="E1114" t="s">
        <v>58</v>
      </c>
      <c r="F1114">
        <v>12223833</v>
      </c>
      <c r="G1114" s="111">
        <v>44996</v>
      </c>
      <c r="H1114" t="s">
        <v>3632</v>
      </c>
      <c r="I1114" t="s">
        <v>255</v>
      </c>
      <c r="J1114" t="s">
        <v>249</v>
      </c>
      <c r="K1114" t="s">
        <v>250</v>
      </c>
      <c r="L1114" t="s">
        <v>251</v>
      </c>
      <c r="M1114" t="s">
        <v>3154</v>
      </c>
      <c r="N1114" t="s">
        <v>3154</v>
      </c>
      <c r="O1114" s="111">
        <v>44996</v>
      </c>
      <c r="P1114" t="s">
        <v>252</v>
      </c>
      <c r="Q1114" t="s">
        <v>253</v>
      </c>
      <c r="R1114" s="111">
        <v>44998</v>
      </c>
      <c r="S1114" t="s">
        <v>254</v>
      </c>
      <c r="T1114" t="s">
        <v>254</v>
      </c>
      <c r="U1114" t="s">
        <v>254</v>
      </c>
      <c r="V1114" t="s">
        <v>254</v>
      </c>
      <c r="W1114">
        <v>0</v>
      </c>
      <c r="X1114">
        <v>0</v>
      </c>
      <c r="Y1114">
        <v>250</v>
      </c>
      <c r="Z1114" s="27">
        <f t="shared" si="17"/>
        <v>250</v>
      </c>
    </row>
    <row r="1115" spans="1:26">
      <c r="A1115" t="s">
        <v>3155</v>
      </c>
      <c r="B1115">
        <v>690067178</v>
      </c>
      <c r="C1115" t="s">
        <v>2311</v>
      </c>
      <c r="D1115" t="s">
        <v>57</v>
      </c>
      <c r="E1115" t="s">
        <v>58</v>
      </c>
      <c r="F1115">
        <v>12223841</v>
      </c>
      <c r="G1115" s="111">
        <v>44996</v>
      </c>
      <c r="H1115" t="s">
        <v>3633</v>
      </c>
      <c r="I1115" t="s">
        <v>255</v>
      </c>
      <c r="J1115" t="s">
        <v>249</v>
      </c>
      <c r="K1115" t="s">
        <v>250</v>
      </c>
      <c r="L1115" t="s">
        <v>251</v>
      </c>
      <c r="M1115" t="s">
        <v>3154</v>
      </c>
      <c r="N1115" t="s">
        <v>3154</v>
      </c>
      <c r="O1115" s="111">
        <v>44996</v>
      </c>
      <c r="P1115" t="s">
        <v>252</v>
      </c>
      <c r="Q1115" t="s">
        <v>253</v>
      </c>
      <c r="R1115" s="111">
        <v>44998</v>
      </c>
      <c r="S1115" t="s">
        <v>254</v>
      </c>
      <c r="T1115" t="s">
        <v>254</v>
      </c>
      <c r="U1115" t="s">
        <v>254</v>
      </c>
      <c r="V1115" t="s">
        <v>254</v>
      </c>
      <c r="W1115">
        <v>0</v>
      </c>
      <c r="X1115">
        <v>0</v>
      </c>
      <c r="Y1115">
        <v>1</v>
      </c>
      <c r="Z1115" s="27">
        <f t="shared" si="17"/>
        <v>1</v>
      </c>
    </row>
    <row r="1116" spans="1:26">
      <c r="A1116" t="s">
        <v>3155</v>
      </c>
      <c r="B1116">
        <v>11664232630</v>
      </c>
      <c r="C1116" t="s">
        <v>2288</v>
      </c>
      <c r="D1116" t="s">
        <v>57</v>
      </c>
      <c r="E1116" t="s">
        <v>58</v>
      </c>
      <c r="F1116">
        <v>12224577</v>
      </c>
      <c r="G1116" s="111">
        <v>44998</v>
      </c>
      <c r="H1116" t="s">
        <v>3634</v>
      </c>
      <c r="I1116" t="s">
        <v>256</v>
      </c>
      <c r="J1116" t="s">
        <v>249</v>
      </c>
      <c r="K1116" t="s">
        <v>250</v>
      </c>
      <c r="L1116" t="s">
        <v>251</v>
      </c>
      <c r="M1116" t="s">
        <v>3154</v>
      </c>
      <c r="N1116" t="s">
        <v>3154</v>
      </c>
      <c r="O1116" s="111">
        <v>44998</v>
      </c>
      <c r="P1116" t="s">
        <v>252</v>
      </c>
      <c r="Q1116" t="s">
        <v>253</v>
      </c>
      <c r="R1116">
        <v>44999</v>
      </c>
      <c r="S1116" t="s">
        <v>254</v>
      </c>
      <c r="T1116" t="s">
        <v>254</v>
      </c>
      <c r="U1116" t="s">
        <v>254</v>
      </c>
      <c r="V1116" t="s">
        <v>254</v>
      </c>
      <c r="W1116">
        <v>0</v>
      </c>
      <c r="X1116">
        <v>0</v>
      </c>
      <c r="Y1116">
        <v>8025.41</v>
      </c>
      <c r="Z1116" s="27">
        <f t="shared" si="17"/>
        <v>8025.41</v>
      </c>
    </row>
    <row r="1117" spans="1:26">
      <c r="A1117" t="s">
        <v>3155</v>
      </c>
      <c r="B1117">
        <v>7689581137</v>
      </c>
      <c r="C1117" t="s">
        <v>3617</v>
      </c>
      <c r="D1117" t="s">
        <v>57</v>
      </c>
      <c r="E1117" t="s">
        <v>58</v>
      </c>
      <c r="F1117">
        <v>12225289</v>
      </c>
      <c r="G1117" s="111">
        <v>44999</v>
      </c>
      <c r="H1117" t="s">
        <v>3635</v>
      </c>
      <c r="I1117" t="s">
        <v>255</v>
      </c>
      <c r="J1117" t="s">
        <v>249</v>
      </c>
      <c r="K1117" t="s">
        <v>250</v>
      </c>
      <c r="L1117" t="s">
        <v>251</v>
      </c>
      <c r="M1117" t="s">
        <v>3154</v>
      </c>
      <c r="N1117" t="s">
        <v>3154</v>
      </c>
      <c r="O1117" s="111">
        <v>44999</v>
      </c>
      <c r="P1117" t="s">
        <v>252</v>
      </c>
      <c r="Q1117" t="s">
        <v>253</v>
      </c>
      <c r="R1117" s="111">
        <v>45000</v>
      </c>
      <c r="S1117" t="s">
        <v>254</v>
      </c>
      <c r="T1117" t="s">
        <v>254</v>
      </c>
      <c r="U1117" t="s">
        <v>254</v>
      </c>
      <c r="V1117" t="s">
        <v>254</v>
      </c>
      <c r="W1117">
        <v>0</v>
      </c>
      <c r="X1117">
        <v>0</v>
      </c>
      <c r="Y1117">
        <v>5925.96</v>
      </c>
      <c r="Z1117" s="27">
        <f t="shared" si="17"/>
        <v>5925.96</v>
      </c>
    </row>
    <row r="1118" spans="1:26">
      <c r="A1118" t="s">
        <v>3155</v>
      </c>
      <c r="B1118">
        <v>1076392113</v>
      </c>
      <c r="C1118" t="s">
        <v>2353</v>
      </c>
      <c r="D1118" t="s">
        <v>57</v>
      </c>
      <c r="E1118" t="s">
        <v>58</v>
      </c>
      <c r="F1118">
        <v>12225579</v>
      </c>
      <c r="G1118">
        <v>45000</v>
      </c>
      <c r="H1118" t="s">
        <v>3636</v>
      </c>
      <c r="I1118" t="s">
        <v>255</v>
      </c>
      <c r="J1118" t="s">
        <v>249</v>
      </c>
      <c r="K1118" t="s">
        <v>250</v>
      </c>
      <c r="L1118" t="s">
        <v>251</v>
      </c>
      <c r="M1118" t="s">
        <v>3154</v>
      </c>
      <c r="N1118" t="s">
        <v>3154</v>
      </c>
      <c r="O1118" s="111">
        <v>45000</v>
      </c>
      <c r="P1118" t="s">
        <v>252</v>
      </c>
      <c r="Q1118" t="s">
        <v>257</v>
      </c>
      <c r="R1118">
        <v>45001</v>
      </c>
      <c r="S1118" t="s">
        <v>254</v>
      </c>
      <c r="T1118" t="s">
        <v>254</v>
      </c>
      <c r="U1118" t="s">
        <v>254</v>
      </c>
      <c r="V1118" t="s">
        <v>254</v>
      </c>
      <c r="W1118">
        <v>0</v>
      </c>
      <c r="X1118">
        <v>0</v>
      </c>
      <c r="Y1118">
        <v>0</v>
      </c>
      <c r="Z1118" s="27">
        <f t="shared" si="17"/>
        <v>0</v>
      </c>
    </row>
    <row r="1119" spans="1:26">
      <c r="A1119" t="s">
        <v>3155</v>
      </c>
      <c r="B1119">
        <v>664097138</v>
      </c>
      <c r="C1119" t="s">
        <v>2299</v>
      </c>
      <c r="D1119" t="s">
        <v>57</v>
      </c>
      <c r="E1119" t="s">
        <v>58</v>
      </c>
      <c r="F1119">
        <v>12229667</v>
      </c>
      <c r="G1119">
        <v>44999</v>
      </c>
      <c r="H1119" t="s">
        <v>3637</v>
      </c>
      <c r="I1119" t="s">
        <v>255</v>
      </c>
      <c r="J1119" t="s">
        <v>249</v>
      </c>
      <c r="K1119" t="s">
        <v>250</v>
      </c>
      <c r="L1119" t="s">
        <v>251</v>
      </c>
      <c r="M1119" t="s">
        <v>3154</v>
      </c>
      <c r="N1119" t="s">
        <v>3154</v>
      </c>
      <c r="O1119" s="111">
        <v>44999</v>
      </c>
      <c r="P1119" t="s">
        <v>252</v>
      </c>
      <c r="Q1119" t="s">
        <v>253</v>
      </c>
      <c r="R1119">
        <v>45000</v>
      </c>
      <c r="S1119" t="s">
        <v>254</v>
      </c>
      <c r="T1119" t="s">
        <v>254</v>
      </c>
      <c r="U1119" t="s">
        <v>254</v>
      </c>
      <c r="V1119" t="s">
        <v>254</v>
      </c>
      <c r="W1119">
        <v>0</v>
      </c>
      <c r="X1119">
        <v>0</v>
      </c>
      <c r="Y1119">
        <v>4012.91</v>
      </c>
      <c r="Z1119" s="27">
        <f t="shared" si="17"/>
        <v>4012.91</v>
      </c>
    </row>
    <row r="1120" spans="1:26">
      <c r="A1120" t="s">
        <v>3155</v>
      </c>
      <c r="B1120">
        <v>6972887143</v>
      </c>
      <c r="C1120" t="s">
        <v>2331</v>
      </c>
      <c r="D1120" t="s">
        <v>57</v>
      </c>
      <c r="E1120" t="s">
        <v>58</v>
      </c>
      <c r="F1120">
        <v>12229861</v>
      </c>
      <c r="G1120">
        <v>44999</v>
      </c>
      <c r="H1120" t="s">
        <v>3638</v>
      </c>
      <c r="I1120" t="s">
        <v>255</v>
      </c>
      <c r="J1120" t="s">
        <v>249</v>
      </c>
      <c r="K1120" t="s">
        <v>268</v>
      </c>
      <c r="L1120" t="s">
        <v>251</v>
      </c>
      <c r="M1120" t="s">
        <v>3154</v>
      </c>
      <c r="N1120" t="s">
        <v>3154</v>
      </c>
      <c r="O1120" s="111">
        <v>44999</v>
      </c>
      <c r="P1120" t="s">
        <v>252</v>
      </c>
      <c r="Q1120" t="s">
        <v>253</v>
      </c>
      <c r="R1120">
        <v>45000</v>
      </c>
      <c r="S1120" t="s">
        <v>254</v>
      </c>
      <c r="T1120" t="s">
        <v>254</v>
      </c>
      <c r="U1120" t="s">
        <v>254</v>
      </c>
      <c r="V1120" t="s">
        <v>254</v>
      </c>
      <c r="W1120">
        <v>0</v>
      </c>
      <c r="X1120">
        <v>0</v>
      </c>
      <c r="Y1120">
        <v>110</v>
      </c>
      <c r="Z1120" s="27">
        <f t="shared" si="17"/>
        <v>110</v>
      </c>
    </row>
    <row r="1121" spans="1:26">
      <c r="A1121" t="s">
        <v>3155</v>
      </c>
      <c r="B1121">
        <v>6589394164</v>
      </c>
      <c r="C1121" t="s">
        <v>2314</v>
      </c>
      <c r="D1121" t="s">
        <v>57</v>
      </c>
      <c r="E1121" t="s">
        <v>58</v>
      </c>
      <c r="F1121">
        <v>12229974</v>
      </c>
      <c r="G1121">
        <v>44999</v>
      </c>
      <c r="H1121" t="s">
        <v>3639</v>
      </c>
      <c r="I1121" t="s">
        <v>255</v>
      </c>
      <c r="J1121" t="s">
        <v>249</v>
      </c>
      <c r="K1121" t="s">
        <v>250</v>
      </c>
      <c r="L1121" t="s">
        <v>251</v>
      </c>
      <c r="M1121" t="s">
        <v>3154</v>
      </c>
      <c r="N1121" t="s">
        <v>3154</v>
      </c>
      <c r="O1121" s="111">
        <v>44999</v>
      </c>
      <c r="P1121" t="s">
        <v>252</v>
      </c>
      <c r="Q1121" t="s">
        <v>253</v>
      </c>
      <c r="R1121">
        <v>45000</v>
      </c>
      <c r="S1121" t="s">
        <v>254</v>
      </c>
      <c r="T1121" t="s">
        <v>254</v>
      </c>
      <c r="U1121" t="s">
        <v>254</v>
      </c>
      <c r="V1121" t="s">
        <v>254</v>
      </c>
      <c r="W1121">
        <v>0</v>
      </c>
      <c r="X1121">
        <v>0</v>
      </c>
      <c r="Y1121">
        <v>603</v>
      </c>
      <c r="Z1121" s="27">
        <f t="shared" si="17"/>
        <v>603</v>
      </c>
    </row>
    <row r="1122" spans="1:26">
      <c r="A1122" t="s">
        <v>3155</v>
      </c>
      <c r="B1122">
        <v>664097138</v>
      </c>
      <c r="C1122" t="s">
        <v>2299</v>
      </c>
      <c r="D1122" t="s">
        <v>57</v>
      </c>
      <c r="E1122" t="s">
        <v>58</v>
      </c>
      <c r="F1122">
        <v>12229984</v>
      </c>
      <c r="G1122">
        <v>44999</v>
      </c>
      <c r="H1122" t="s">
        <v>3640</v>
      </c>
      <c r="I1122" t="s">
        <v>255</v>
      </c>
      <c r="J1122" t="s">
        <v>249</v>
      </c>
      <c r="K1122" t="s">
        <v>268</v>
      </c>
      <c r="L1122" t="s">
        <v>251</v>
      </c>
      <c r="M1122" t="s">
        <v>3154</v>
      </c>
      <c r="N1122" t="s">
        <v>3154</v>
      </c>
      <c r="O1122" s="111">
        <v>44999</v>
      </c>
      <c r="P1122" t="s">
        <v>252</v>
      </c>
      <c r="Q1122" t="s">
        <v>257</v>
      </c>
      <c r="R1122">
        <v>45000</v>
      </c>
      <c r="S1122" t="s">
        <v>254</v>
      </c>
      <c r="T1122" t="s">
        <v>254</v>
      </c>
      <c r="U1122" t="s">
        <v>254</v>
      </c>
      <c r="V1122" t="s">
        <v>254</v>
      </c>
      <c r="W1122">
        <v>0</v>
      </c>
      <c r="X1122">
        <v>0</v>
      </c>
      <c r="Y1122">
        <v>0</v>
      </c>
      <c r="Z1122" s="27">
        <f t="shared" si="17"/>
        <v>0</v>
      </c>
    </row>
    <row r="1123" spans="1:26">
      <c r="A1123" t="s">
        <v>3155</v>
      </c>
      <c r="B1123">
        <v>664097138</v>
      </c>
      <c r="C1123" t="s">
        <v>2299</v>
      </c>
      <c r="D1123" t="s">
        <v>57</v>
      </c>
      <c r="E1123" t="s">
        <v>58</v>
      </c>
      <c r="F1123">
        <v>12229995</v>
      </c>
      <c r="G1123">
        <v>45001</v>
      </c>
      <c r="H1123" t="s">
        <v>3641</v>
      </c>
      <c r="I1123" t="s">
        <v>255</v>
      </c>
      <c r="J1123" t="s">
        <v>249</v>
      </c>
      <c r="K1123" t="s">
        <v>268</v>
      </c>
      <c r="L1123" t="s">
        <v>251</v>
      </c>
      <c r="M1123" t="s">
        <v>3154</v>
      </c>
      <c r="N1123" t="s">
        <v>3154</v>
      </c>
      <c r="O1123" s="111">
        <v>45001</v>
      </c>
      <c r="P1123" t="s">
        <v>252</v>
      </c>
      <c r="Q1123" t="s">
        <v>253</v>
      </c>
      <c r="R1123">
        <v>45002</v>
      </c>
      <c r="S1123" t="s">
        <v>254</v>
      </c>
      <c r="T1123" t="s">
        <v>254</v>
      </c>
      <c r="U1123" t="s">
        <v>254</v>
      </c>
      <c r="V1123" t="s">
        <v>254</v>
      </c>
      <c r="W1123">
        <v>0</v>
      </c>
      <c r="X1123">
        <v>0</v>
      </c>
      <c r="Y1123">
        <v>11156.5</v>
      </c>
      <c r="Z1123" s="27">
        <f t="shared" si="17"/>
        <v>11156.5</v>
      </c>
    </row>
    <row r="1124" spans="1:26">
      <c r="A1124" t="s">
        <v>3155</v>
      </c>
      <c r="B1124">
        <v>61022616153</v>
      </c>
      <c r="C1124" t="s">
        <v>2343</v>
      </c>
      <c r="D1124" t="s">
        <v>57</v>
      </c>
      <c r="E1124" t="s">
        <v>58</v>
      </c>
      <c r="F1124">
        <v>12230171</v>
      </c>
      <c r="G1124">
        <v>44999</v>
      </c>
      <c r="H1124" t="s">
        <v>3642</v>
      </c>
      <c r="I1124" t="s">
        <v>255</v>
      </c>
      <c r="J1124" t="s">
        <v>249</v>
      </c>
      <c r="K1124" t="s">
        <v>268</v>
      </c>
      <c r="L1124" t="s">
        <v>251</v>
      </c>
      <c r="M1124" t="s">
        <v>3154</v>
      </c>
      <c r="N1124" t="s">
        <v>3154</v>
      </c>
      <c r="O1124" s="111">
        <v>44999</v>
      </c>
      <c r="P1124" t="s">
        <v>252</v>
      </c>
      <c r="Q1124" t="s">
        <v>253</v>
      </c>
      <c r="R1124">
        <v>45000</v>
      </c>
      <c r="S1124" t="s">
        <v>254</v>
      </c>
      <c r="T1124" t="s">
        <v>254</v>
      </c>
      <c r="U1124" t="s">
        <v>254</v>
      </c>
      <c r="V1124" t="s">
        <v>254</v>
      </c>
      <c r="W1124">
        <v>0</v>
      </c>
      <c r="X1124">
        <v>0</v>
      </c>
      <c r="Y1124">
        <v>3600</v>
      </c>
      <c r="Z1124" s="27">
        <f t="shared" si="17"/>
        <v>3600</v>
      </c>
    </row>
    <row r="1125" spans="1:26">
      <c r="A1125" t="s">
        <v>3155</v>
      </c>
      <c r="B1125">
        <v>2238534105</v>
      </c>
      <c r="C1125" t="s">
        <v>3643</v>
      </c>
      <c r="D1125" t="s">
        <v>57</v>
      </c>
      <c r="E1125" t="s">
        <v>58</v>
      </c>
      <c r="F1125">
        <v>12230504</v>
      </c>
      <c r="G1125">
        <v>44999</v>
      </c>
      <c r="H1125" t="s">
        <v>3644</v>
      </c>
      <c r="I1125" t="s">
        <v>255</v>
      </c>
      <c r="J1125" t="s">
        <v>249</v>
      </c>
      <c r="K1125" t="s">
        <v>250</v>
      </c>
      <c r="L1125" t="s">
        <v>251</v>
      </c>
      <c r="M1125" t="s">
        <v>3154</v>
      </c>
      <c r="N1125" t="s">
        <v>3154</v>
      </c>
      <c r="O1125" s="111">
        <v>44999</v>
      </c>
      <c r="P1125" t="s">
        <v>252</v>
      </c>
      <c r="Q1125" t="s">
        <v>253</v>
      </c>
      <c r="R1125">
        <v>45000</v>
      </c>
      <c r="S1125" t="s">
        <v>254</v>
      </c>
      <c r="T1125" t="s">
        <v>254</v>
      </c>
      <c r="U1125" t="s">
        <v>254</v>
      </c>
      <c r="V1125" t="s">
        <v>254</v>
      </c>
      <c r="W1125">
        <v>0</v>
      </c>
      <c r="X1125">
        <v>0</v>
      </c>
      <c r="Y1125">
        <v>241</v>
      </c>
      <c r="Z1125" s="27">
        <f t="shared" si="17"/>
        <v>241</v>
      </c>
    </row>
    <row r="1126" spans="1:26">
      <c r="A1126" t="s">
        <v>3155</v>
      </c>
      <c r="B1126">
        <v>94647720187</v>
      </c>
      <c r="C1126" t="s">
        <v>2308</v>
      </c>
      <c r="D1126" t="s">
        <v>57</v>
      </c>
      <c r="E1126" t="s">
        <v>58</v>
      </c>
      <c r="F1126">
        <v>12231966</v>
      </c>
      <c r="G1126">
        <v>44999</v>
      </c>
      <c r="H1126" t="s">
        <v>3645</v>
      </c>
      <c r="I1126" t="s">
        <v>255</v>
      </c>
      <c r="J1126" t="s">
        <v>249</v>
      </c>
      <c r="K1126" t="s">
        <v>250</v>
      </c>
      <c r="L1126" t="s">
        <v>251</v>
      </c>
      <c r="M1126" t="s">
        <v>3154</v>
      </c>
      <c r="N1126" t="s">
        <v>3154</v>
      </c>
      <c r="O1126" s="111">
        <v>44999</v>
      </c>
      <c r="P1126" t="s">
        <v>252</v>
      </c>
      <c r="Q1126" t="s">
        <v>253</v>
      </c>
      <c r="R1126">
        <v>45000</v>
      </c>
      <c r="S1126" t="s">
        <v>254</v>
      </c>
      <c r="T1126" t="s">
        <v>254</v>
      </c>
      <c r="U1126" t="s">
        <v>254</v>
      </c>
      <c r="V1126" t="s">
        <v>254</v>
      </c>
      <c r="W1126">
        <v>0</v>
      </c>
      <c r="X1126">
        <v>0</v>
      </c>
      <c r="Y1126">
        <v>4523</v>
      </c>
      <c r="Z1126" s="27">
        <f t="shared" si="17"/>
        <v>4523</v>
      </c>
    </row>
    <row r="1127" spans="1:26">
      <c r="A1127" t="s">
        <v>3155</v>
      </c>
      <c r="B1127">
        <v>10439312604</v>
      </c>
      <c r="C1127" t="s">
        <v>2275</v>
      </c>
      <c r="D1127" t="s">
        <v>57</v>
      </c>
      <c r="E1127" t="s">
        <v>58</v>
      </c>
      <c r="F1127">
        <v>12232087</v>
      </c>
      <c r="G1127">
        <v>44999</v>
      </c>
      <c r="H1127" t="s">
        <v>3646</v>
      </c>
      <c r="I1127" t="s">
        <v>255</v>
      </c>
      <c r="J1127" t="s">
        <v>249</v>
      </c>
      <c r="K1127" t="s">
        <v>250</v>
      </c>
      <c r="L1127" t="s">
        <v>251</v>
      </c>
      <c r="M1127" t="s">
        <v>3154</v>
      </c>
      <c r="N1127" t="s">
        <v>3154</v>
      </c>
      <c r="O1127" s="111">
        <v>44999</v>
      </c>
      <c r="P1127" t="s">
        <v>252</v>
      </c>
      <c r="Q1127" t="s">
        <v>253</v>
      </c>
      <c r="R1127">
        <v>45000</v>
      </c>
      <c r="S1127" t="s">
        <v>254</v>
      </c>
      <c r="T1127" t="s">
        <v>254</v>
      </c>
      <c r="U1127" t="s">
        <v>254</v>
      </c>
      <c r="V1127" t="s">
        <v>254</v>
      </c>
      <c r="W1127">
        <v>0</v>
      </c>
      <c r="X1127">
        <v>0</v>
      </c>
      <c r="Y1127">
        <v>3283.5</v>
      </c>
      <c r="Z1127" s="27">
        <f t="shared" si="17"/>
        <v>3283.5</v>
      </c>
    </row>
    <row r="1128" spans="1:26">
      <c r="A1128" t="s">
        <v>3155</v>
      </c>
      <c r="B1128">
        <v>61022616153</v>
      </c>
      <c r="C1128" t="s">
        <v>2343</v>
      </c>
      <c r="D1128" t="s">
        <v>57</v>
      </c>
      <c r="E1128" t="s">
        <v>58</v>
      </c>
      <c r="F1128">
        <v>12232111</v>
      </c>
      <c r="G1128">
        <v>44999</v>
      </c>
      <c r="H1128" t="s">
        <v>3647</v>
      </c>
      <c r="I1128" t="s">
        <v>255</v>
      </c>
      <c r="J1128" t="s">
        <v>249</v>
      </c>
      <c r="K1128" t="s">
        <v>250</v>
      </c>
      <c r="L1128" t="s">
        <v>251</v>
      </c>
      <c r="M1128" t="s">
        <v>3154</v>
      </c>
      <c r="N1128" t="s">
        <v>3154</v>
      </c>
      <c r="O1128" s="111">
        <v>44999</v>
      </c>
      <c r="P1128" t="s">
        <v>252</v>
      </c>
      <c r="Q1128" t="s">
        <v>257</v>
      </c>
      <c r="R1128">
        <v>45001</v>
      </c>
      <c r="S1128" t="s">
        <v>254</v>
      </c>
      <c r="T1128" t="s">
        <v>254</v>
      </c>
      <c r="U1128" t="s">
        <v>254</v>
      </c>
      <c r="V1128" t="s">
        <v>254</v>
      </c>
      <c r="W1128">
        <v>0</v>
      </c>
      <c r="X1128">
        <v>0</v>
      </c>
      <c r="Y1128">
        <v>0</v>
      </c>
      <c r="Z1128" s="27">
        <f t="shared" si="17"/>
        <v>0</v>
      </c>
    </row>
    <row r="1129" spans="1:26">
      <c r="A1129" t="s">
        <v>3155</v>
      </c>
      <c r="B1129">
        <v>61022616153</v>
      </c>
      <c r="C1129" t="s">
        <v>2343</v>
      </c>
      <c r="D1129" t="s">
        <v>57</v>
      </c>
      <c r="E1129" t="s">
        <v>58</v>
      </c>
      <c r="F1129">
        <v>12232252</v>
      </c>
      <c r="G1129">
        <v>45012</v>
      </c>
      <c r="H1129" t="s">
        <v>3648</v>
      </c>
      <c r="I1129" t="s">
        <v>271</v>
      </c>
      <c r="J1129" t="s">
        <v>249</v>
      </c>
      <c r="K1129" t="s">
        <v>250</v>
      </c>
      <c r="L1129" t="s">
        <v>251</v>
      </c>
      <c r="M1129" t="s">
        <v>3154</v>
      </c>
      <c r="N1129" t="s">
        <v>3154</v>
      </c>
      <c r="O1129" s="111">
        <v>45014</v>
      </c>
      <c r="P1129" t="s">
        <v>252</v>
      </c>
      <c r="Q1129" t="s">
        <v>253</v>
      </c>
      <c r="R1129">
        <v>45015</v>
      </c>
      <c r="S1129" t="s">
        <v>254</v>
      </c>
      <c r="T1129" t="s">
        <v>254</v>
      </c>
      <c r="U1129" t="s">
        <v>254</v>
      </c>
      <c r="V1129" t="s">
        <v>254</v>
      </c>
      <c r="W1129">
        <v>0</v>
      </c>
      <c r="X1129">
        <v>0</v>
      </c>
      <c r="Y1129">
        <v>32</v>
      </c>
      <c r="Z1129" s="27">
        <f t="shared" si="17"/>
        <v>32</v>
      </c>
    </row>
    <row r="1130" spans="1:26">
      <c r="A1130" t="s">
        <v>3155</v>
      </c>
      <c r="B1130">
        <v>61022616153</v>
      </c>
      <c r="C1130" t="s">
        <v>2343</v>
      </c>
      <c r="D1130" t="s">
        <v>57</v>
      </c>
      <c r="E1130" t="s">
        <v>58</v>
      </c>
      <c r="F1130">
        <v>12236806</v>
      </c>
      <c r="G1130">
        <v>45000</v>
      </c>
      <c r="H1130" t="s">
        <v>3649</v>
      </c>
      <c r="I1130" t="s">
        <v>255</v>
      </c>
      <c r="J1130" t="s">
        <v>249</v>
      </c>
      <c r="K1130" t="s">
        <v>250</v>
      </c>
      <c r="L1130" t="s">
        <v>251</v>
      </c>
      <c r="M1130" t="s">
        <v>3154</v>
      </c>
      <c r="N1130" t="s">
        <v>3154</v>
      </c>
      <c r="O1130" s="111">
        <v>45000</v>
      </c>
      <c r="P1130" t="s">
        <v>252</v>
      </c>
      <c r="Q1130" t="s">
        <v>253</v>
      </c>
      <c r="R1130">
        <v>45001</v>
      </c>
      <c r="S1130" t="s">
        <v>254</v>
      </c>
      <c r="T1130" t="s">
        <v>254</v>
      </c>
      <c r="U1130" t="s">
        <v>254</v>
      </c>
      <c r="V1130" t="s">
        <v>254</v>
      </c>
      <c r="W1130">
        <v>0</v>
      </c>
      <c r="X1130">
        <v>0</v>
      </c>
      <c r="Y1130">
        <v>3175</v>
      </c>
      <c r="Z1130" s="27">
        <f t="shared" si="17"/>
        <v>3175</v>
      </c>
    </row>
    <row r="1131" spans="1:26">
      <c r="A1131" t="s">
        <v>3155</v>
      </c>
      <c r="B1131">
        <v>61022616153</v>
      </c>
      <c r="C1131" t="s">
        <v>2343</v>
      </c>
      <c r="D1131" t="s">
        <v>57</v>
      </c>
      <c r="E1131" t="s">
        <v>58</v>
      </c>
      <c r="F1131">
        <v>12241722</v>
      </c>
      <c r="G1131">
        <v>45002</v>
      </c>
      <c r="H1131" t="s">
        <v>3650</v>
      </c>
      <c r="I1131" t="s">
        <v>256</v>
      </c>
      <c r="J1131" t="s">
        <v>249</v>
      </c>
      <c r="K1131" t="s">
        <v>268</v>
      </c>
      <c r="L1131" t="s">
        <v>251</v>
      </c>
      <c r="M1131" t="s">
        <v>3154</v>
      </c>
      <c r="N1131" t="s">
        <v>3154</v>
      </c>
      <c r="O1131" s="111">
        <v>45005</v>
      </c>
      <c r="P1131" t="s">
        <v>252</v>
      </c>
      <c r="Q1131" t="s">
        <v>253</v>
      </c>
      <c r="R1131">
        <v>45006</v>
      </c>
      <c r="S1131" t="s">
        <v>254</v>
      </c>
      <c r="T1131" t="s">
        <v>254</v>
      </c>
      <c r="U1131" t="s">
        <v>254</v>
      </c>
      <c r="V1131" t="s">
        <v>254</v>
      </c>
      <c r="W1131">
        <v>0</v>
      </c>
      <c r="X1131">
        <v>0</v>
      </c>
      <c r="Y1131">
        <v>1423.6</v>
      </c>
      <c r="Z1131" s="27">
        <f t="shared" si="17"/>
        <v>1423.6</v>
      </c>
    </row>
    <row r="1132" spans="1:26">
      <c r="A1132" t="s">
        <v>3155</v>
      </c>
      <c r="B1132">
        <v>6589394164</v>
      </c>
      <c r="C1132" t="s">
        <v>2314</v>
      </c>
      <c r="D1132" t="s">
        <v>57</v>
      </c>
      <c r="E1132" t="s">
        <v>58</v>
      </c>
      <c r="F1132">
        <v>12243066</v>
      </c>
      <c r="G1132">
        <v>45001</v>
      </c>
      <c r="H1132" t="s">
        <v>3651</v>
      </c>
      <c r="I1132" t="s">
        <v>255</v>
      </c>
      <c r="J1132" t="s">
        <v>249</v>
      </c>
      <c r="K1132" t="s">
        <v>250</v>
      </c>
      <c r="L1132" t="s">
        <v>251</v>
      </c>
      <c r="M1132" t="s">
        <v>3154</v>
      </c>
      <c r="N1132" t="s">
        <v>3154</v>
      </c>
      <c r="O1132" s="111">
        <v>45001</v>
      </c>
      <c r="P1132" t="s">
        <v>252</v>
      </c>
      <c r="Q1132" t="s">
        <v>257</v>
      </c>
      <c r="R1132">
        <v>45002</v>
      </c>
      <c r="S1132" t="s">
        <v>254</v>
      </c>
      <c r="T1132" t="s">
        <v>254</v>
      </c>
      <c r="U1132" t="s">
        <v>254</v>
      </c>
      <c r="V1132" t="s">
        <v>254</v>
      </c>
      <c r="W1132">
        <v>0</v>
      </c>
      <c r="X1132">
        <v>0</v>
      </c>
      <c r="Y1132">
        <v>0</v>
      </c>
      <c r="Z1132" s="27">
        <f t="shared" si="17"/>
        <v>0</v>
      </c>
    </row>
    <row r="1133" spans="1:26">
      <c r="A1133" t="s">
        <v>3155</v>
      </c>
      <c r="B1133">
        <v>690067178</v>
      </c>
      <c r="C1133" t="s">
        <v>2311</v>
      </c>
      <c r="D1133" t="s">
        <v>57</v>
      </c>
      <c r="E1133" t="s">
        <v>58</v>
      </c>
      <c r="F1133">
        <v>12248345</v>
      </c>
      <c r="G1133">
        <v>45006</v>
      </c>
      <c r="H1133" t="s">
        <v>3652</v>
      </c>
      <c r="I1133" t="s">
        <v>255</v>
      </c>
      <c r="J1133" t="s">
        <v>249</v>
      </c>
      <c r="K1133" t="s">
        <v>250</v>
      </c>
      <c r="L1133" t="s">
        <v>251</v>
      </c>
      <c r="M1133" t="s">
        <v>3154</v>
      </c>
      <c r="N1133" t="s">
        <v>3154</v>
      </c>
      <c r="O1133" s="111">
        <v>45007</v>
      </c>
      <c r="P1133" t="s">
        <v>252</v>
      </c>
      <c r="Q1133" t="s">
        <v>253</v>
      </c>
      <c r="R1133">
        <v>45008</v>
      </c>
      <c r="S1133" t="s">
        <v>254</v>
      </c>
      <c r="T1133" t="s">
        <v>254</v>
      </c>
      <c r="U1133" t="s">
        <v>254</v>
      </c>
      <c r="V1133" t="s">
        <v>254</v>
      </c>
      <c r="W1133">
        <v>0</v>
      </c>
      <c r="X1133">
        <v>0</v>
      </c>
      <c r="Y1133">
        <v>5276</v>
      </c>
      <c r="Z1133" s="27">
        <f t="shared" si="17"/>
        <v>5276</v>
      </c>
    </row>
    <row r="1134" spans="1:26">
      <c r="A1134" t="s">
        <v>3155</v>
      </c>
      <c r="B1134">
        <v>10439312604</v>
      </c>
      <c r="C1134" t="s">
        <v>2275</v>
      </c>
      <c r="D1134" t="s">
        <v>57</v>
      </c>
      <c r="E1134" t="s">
        <v>58</v>
      </c>
      <c r="F1134">
        <v>12249115</v>
      </c>
      <c r="G1134">
        <v>45002</v>
      </c>
      <c r="H1134" t="s">
        <v>3653</v>
      </c>
      <c r="I1134" t="s">
        <v>255</v>
      </c>
      <c r="J1134" t="s">
        <v>249</v>
      </c>
      <c r="K1134" t="s">
        <v>250</v>
      </c>
      <c r="L1134" t="s">
        <v>251</v>
      </c>
      <c r="M1134" t="s">
        <v>3154</v>
      </c>
      <c r="N1134" t="s">
        <v>3154</v>
      </c>
      <c r="O1134" s="111">
        <v>45002</v>
      </c>
      <c r="P1134" t="s">
        <v>252</v>
      </c>
      <c r="Q1134" t="s">
        <v>253</v>
      </c>
      <c r="R1134">
        <v>45005</v>
      </c>
      <c r="S1134" t="s">
        <v>254</v>
      </c>
      <c r="T1134" t="s">
        <v>254</v>
      </c>
      <c r="U1134" t="s">
        <v>254</v>
      </c>
      <c r="V1134" t="s">
        <v>254</v>
      </c>
      <c r="W1134">
        <v>0</v>
      </c>
      <c r="X1134">
        <v>0</v>
      </c>
      <c r="Y1134">
        <v>104.5</v>
      </c>
      <c r="Z1134" s="27">
        <f t="shared" si="17"/>
        <v>104.5</v>
      </c>
    </row>
    <row r="1135" spans="1:26">
      <c r="A1135" t="s">
        <v>3155</v>
      </c>
      <c r="B1135">
        <v>4312367124</v>
      </c>
      <c r="C1135" t="s">
        <v>2359</v>
      </c>
      <c r="D1135" t="s">
        <v>57</v>
      </c>
      <c r="E1135" t="s">
        <v>58</v>
      </c>
      <c r="F1135">
        <v>12255413</v>
      </c>
      <c r="G1135">
        <v>45005</v>
      </c>
      <c r="H1135" t="s">
        <v>3654</v>
      </c>
      <c r="I1135" t="s">
        <v>271</v>
      </c>
      <c r="J1135" t="s">
        <v>249</v>
      </c>
      <c r="K1135" t="s">
        <v>268</v>
      </c>
      <c r="L1135" t="s">
        <v>251</v>
      </c>
      <c r="M1135" t="s">
        <v>3154</v>
      </c>
      <c r="N1135" t="s">
        <v>3154</v>
      </c>
      <c r="O1135" s="111">
        <v>45005</v>
      </c>
      <c r="P1135" t="s">
        <v>252</v>
      </c>
      <c r="Q1135" t="s">
        <v>253</v>
      </c>
      <c r="R1135">
        <v>45015</v>
      </c>
      <c r="S1135" t="s">
        <v>254</v>
      </c>
      <c r="T1135" t="s">
        <v>254</v>
      </c>
      <c r="U1135" t="s">
        <v>254</v>
      </c>
      <c r="V1135" t="s">
        <v>254</v>
      </c>
      <c r="W1135">
        <v>0</v>
      </c>
      <c r="X1135">
        <v>0</v>
      </c>
      <c r="Y1135">
        <v>75</v>
      </c>
      <c r="Z1135" s="27">
        <f t="shared" si="17"/>
        <v>75</v>
      </c>
    </row>
    <row r="1136" spans="1:26">
      <c r="A1136" t="s">
        <v>3155</v>
      </c>
      <c r="B1136">
        <v>10439312604</v>
      </c>
      <c r="C1136" t="s">
        <v>2275</v>
      </c>
      <c r="D1136" t="s">
        <v>57</v>
      </c>
      <c r="E1136" t="s">
        <v>58</v>
      </c>
      <c r="F1136">
        <v>12259598</v>
      </c>
      <c r="G1136">
        <v>45008</v>
      </c>
      <c r="H1136" t="s">
        <v>3655</v>
      </c>
      <c r="I1136" t="s">
        <v>255</v>
      </c>
      <c r="J1136" t="s">
        <v>249</v>
      </c>
      <c r="K1136" t="s">
        <v>268</v>
      </c>
      <c r="L1136" t="s">
        <v>251</v>
      </c>
      <c r="M1136" t="s">
        <v>3154</v>
      </c>
      <c r="N1136" t="s">
        <v>3154</v>
      </c>
      <c r="O1136" s="111">
        <v>45008</v>
      </c>
      <c r="P1136" t="s">
        <v>252</v>
      </c>
      <c r="Q1136" t="s">
        <v>257</v>
      </c>
      <c r="R1136">
        <v>45009</v>
      </c>
      <c r="S1136" t="s">
        <v>254</v>
      </c>
      <c r="T1136" t="s">
        <v>254</v>
      </c>
      <c r="U1136" t="s">
        <v>254</v>
      </c>
      <c r="V1136" t="s">
        <v>254</v>
      </c>
      <c r="W1136">
        <v>0</v>
      </c>
      <c r="X1136">
        <v>0</v>
      </c>
      <c r="Y1136">
        <v>0</v>
      </c>
      <c r="Z1136" s="27">
        <f t="shared" si="17"/>
        <v>0</v>
      </c>
    </row>
    <row r="1137" spans="1:26">
      <c r="A1137" t="s">
        <v>3155</v>
      </c>
      <c r="B1137">
        <v>1076392113</v>
      </c>
      <c r="C1137" t="s">
        <v>2353</v>
      </c>
      <c r="D1137" t="s">
        <v>57</v>
      </c>
      <c r="E1137" t="s">
        <v>58</v>
      </c>
      <c r="F1137">
        <v>12260584</v>
      </c>
      <c r="G1137">
        <v>45006</v>
      </c>
      <c r="H1137" t="s">
        <v>3656</v>
      </c>
      <c r="I1137" t="s">
        <v>255</v>
      </c>
      <c r="J1137" t="s">
        <v>249</v>
      </c>
      <c r="K1137" t="s">
        <v>331</v>
      </c>
      <c r="L1137" t="s">
        <v>251</v>
      </c>
      <c r="M1137" t="s">
        <v>3154</v>
      </c>
      <c r="N1137" t="s">
        <v>3154</v>
      </c>
      <c r="O1137" s="111">
        <v>45006</v>
      </c>
      <c r="P1137" t="s">
        <v>252</v>
      </c>
      <c r="Q1137" t="s">
        <v>253</v>
      </c>
      <c r="R1137">
        <v>45007</v>
      </c>
      <c r="S1137" t="s">
        <v>254</v>
      </c>
      <c r="T1137" t="s">
        <v>254</v>
      </c>
      <c r="U1137" t="s">
        <v>254</v>
      </c>
      <c r="V1137" t="s">
        <v>254</v>
      </c>
      <c r="W1137">
        <v>0</v>
      </c>
      <c r="X1137">
        <v>0</v>
      </c>
      <c r="Y1137">
        <v>1987.5</v>
      </c>
      <c r="Z1137" s="27">
        <f t="shared" si="17"/>
        <v>1987.5</v>
      </c>
    </row>
    <row r="1138" spans="1:26">
      <c r="A1138" t="s">
        <v>3155</v>
      </c>
      <c r="B1138">
        <v>27184870204</v>
      </c>
      <c r="C1138" t="s">
        <v>2337</v>
      </c>
      <c r="D1138" t="s">
        <v>57</v>
      </c>
      <c r="E1138" t="s">
        <v>58</v>
      </c>
      <c r="F1138">
        <v>12261396</v>
      </c>
      <c r="G1138">
        <v>45006</v>
      </c>
      <c r="H1138" t="s">
        <v>3657</v>
      </c>
      <c r="I1138" t="s">
        <v>255</v>
      </c>
      <c r="J1138" t="s">
        <v>249</v>
      </c>
      <c r="K1138" t="s">
        <v>268</v>
      </c>
      <c r="L1138" t="s">
        <v>251</v>
      </c>
      <c r="M1138" t="s">
        <v>3154</v>
      </c>
      <c r="N1138" t="s">
        <v>3154</v>
      </c>
      <c r="O1138" s="111">
        <v>45006</v>
      </c>
      <c r="P1138" t="s">
        <v>252</v>
      </c>
      <c r="Q1138" t="s">
        <v>257</v>
      </c>
      <c r="R1138">
        <v>45007</v>
      </c>
      <c r="S1138" t="s">
        <v>254</v>
      </c>
      <c r="T1138" t="s">
        <v>254</v>
      </c>
      <c r="U1138" t="s">
        <v>254</v>
      </c>
      <c r="V1138" t="s">
        <v>254</v>
      </c>
      <c r="W1138">
        <v>0</v>
      </c>
      <c r="X1138">
        <v>0</v>
      </c>
      <c r="Y1138">
        <v>0</v>
      </c>
      <c r="Z1138" s="27">
        <f t="shared" si="17"/>
        <v>0</v>
      </c>
    </row>
    <row r="1139" spans="1:26">
      <c r="A1139" t="s">
        <v>3155</v>
      </c>
      <c r="B1139">
        <v>27184870204</v>
      </c>
      <c r="C1139" t="s">
        <v>2337</v>
      </c>
      <c r="D1139" t="s">
        <v>57</v>
      </c>
      <c r="E1139" t="s">
        <v>58</v>
      </c>
      <c r="F1139">
        <v>12262029</v>
      </c>
      <c r="G1139">
        <v>45007</v>
      </c>
      <c r="H1139" t="s">
        <v>3658</v>
      </c>
      <c r="I1139" t="s">
        <v>255</v>
      </c>
      <c r="J1139" t="s">
        <v>249</v>
      </c>
      <c r="K1139" t="s">
        <v>250</v>
      </c>
      <c r="L1139" t="s">
        <v>251</v>
      </c>
      <c r="M1139" t="s">
        <v>3154</v>
      </c>
      <c r="N1139" t="s">
        <v>3154</v>
      </c>
      <c r="O1139" s="111">
        <v>45007</v>
      </c>
      <c r="P1139" t="s">
        <v>252</v>
      </c>
      <c r="Q1139" t="s">
        <v>253</v>
      </c>
      <c r="R1139">
        <v>45008</v>
      </c>
      <c r="S1139" t="s">
        <v>254</v>
      </c>
      <c r="T1139" t="s">
        <v>254</v>
      </c>
      <c r="U1139" t="s">
        <v>254</v>
      </c>
      <c r="V1139" t="s">
        <v>254</v>
      </c>
      <c r="W1139">
        <v>0</v>
      </c>
      <c r="X1139">
        <v>0</v>
      </c>
      <c r="Y1139">
        <v>596.86</v>
      </c>
      <c r="Z1139" s="27">
        <f t="shared" si="17"/>
        <v>596.86</v>
      </c>
    </row>
    <row r="1140" spans="1:26">
      <c r="A1140" t="s">
        <v>3155</v>
      </c>
      <c r="B1140">
        <v>10439312604</v>
      </c>
      <c r="C1140" t="s">
        <v>2275</v>
      </c>
      <c r="D1140" t="s">
        <v>57</v>
      </c>
      <c r="E1140" t="s">
        <v>58</v>
      </c>
      <c r="F1140">
        <v>12266619</v>
      </c>
      <c r="G1140">
        <v>45007</v>
      </c>
      <c r="H1140" t="s">
        <v>3659</v>
      </c>
      <c r="I1140" t="s">
        <v>255</v>
      </c>
      <c r="J1140" t="s">
        <v>249</v>
      </c>
      <c r="K1140" t="s">
        <v>268</v>
      </c>
      <c r="L1140" t="s">
        <v>251</v>
      </c>
      <c r="M1140" t="s">
        <v>3154</v>
      </c>
      <c r="N1140" t="s">
        <v>3154</v>
      </c>
      <c r="O1140" s="111">
        <v>45007</v>
      </c>
      <c r="P1140" t="s">
        <v>252</v>
      </c>
      <c r="Q1140" t="s">
        <v>253</v>
      </c>
      <c r="R1140">
        <v>45008</v>
      </c>
      <c r="S1140" t="s">
        <v>254</v>
      </c>
      <c r="T1140" t="s">
        <v>254</v>
      </c>
      <c r="U1140" t="s">
        <v>254</v>
      </c>
      <c r="V1140" t="s">
        <v>254</v>
      </c>
      <c r="W1140">
        <v>0</v>
      </c>
      <c r="X1140">
        <v>0</v>
      </c>
      <c r="Y1140">
        <v>6163.4</v>
      </c>
      <c r="Z1140" s="27">
        <f t="shared" si="17"/>
        <v>6163.4</v>
      </c>
    </row>
    <row r="1141" spans="1:26">
      <c r="A1141" t="s">
        <v>3155</v>
      </c>
      <c r="B1141">
        <v>61022616153</v>
      </c>
      <c r="C1141" t="s">
        <v>2343</v>
      </c>
      <c r="D1141" t="s">
        <v>57</v>
      </c>
      <c r="E1141" t="s">
        <v>58</v>
      </c>
      <c r="F1141">
        <v>12267614</v>
      </c>
      <c r="G1141">
        <v>45007</v>
      </c>
      <c r="H1141" t="s">
        <v>3660</v>
      </c>
      <c r="I1141" t="s">
        <v>255</v>
      </c>
      <c r="J1141" t="s">
        <v>249</v>
      </c>
      <c r="K1141" t="s">
        <v>250</v>
      </c>
      <c r="L1141" t="s">
        <v>251</v>
      </c>
      <c r="M1141" t="s">
        <v>3154</v>
      </c>
      <c r="N1141" t="s">
        <v>3154</v>
      </c>
      <c r="O1141" s="111">
        <v>45008</v>
      </c>
      <c r="P1141" t="s">
        <v>252</v>
      </c>
      <c r="Q1141" t="s">
        <v>253</v>
      </c>
      <c r="R1141">
        <v>45009</v>
      </c>
      <c r="S1141" t="s">
        <v>254</v>
      </c>
      <c r="T1141" t="s">
        <v>254</v>
      </c>
      <c r="U1141" t="s">
        <v>254</v>
      </c>
      <c r="V1141" t="s">
        <v>254</v>
      </c>
      <c r="W1141">
        <v>0</v>
      </c>
      <c r="X1141">
        <v>0</v>
      </c>
      <c r="Y1141">
        <v>484.75</v>
      </c>
      <c r="Z1141" s="27">
        <f t="shared" si="17"/>
        <v>484.75</v>
      </c>
    </row>
    <row r="1142" spans="1:26">
      <c r="A1142" t="s">
        <v>3155</v>
      </c>
      <c r="B1142">
        <v>11664232630</v>
      </c>
      <c r="C1142" t="s">
        <v>2288</v>
      </c>
      <c r="D1142" t="s">
        <v>57</v>
      </c>
      <c r="E1142" t="s">
        <v>58</v>
      </c>
      <c r="F1142">
        <v>12267636</v>
      </c>
      <c r="G1142">
        <v>45008</v>
      </c>
      <c r="H1142" t="s">
        <v>3661</v>
      </c>
      <c r="I1142" t="s">
        <v>255</v>
      </c>
      <c r="J1142" t="s">
        <v>249</v>
      </c>
      <c r="K1142" t="s">
        <v>250</v>
      </c>
      <c r="L1142" t="s">
        <v>251</v>
      </c>
      <c r="M1142" t="s">
        <v>3154</v>
      </c>
      <c r="N1142" t="s">
        <v>3154</v>
      </c>
      <c r="O1142" s="111">
        <v>45008</v>
      </c>
      <c r="P1142" t="s">
        <v>252</v>
      </c>
      <c r="Q1142" t="s">
        <v>253</v>
      </c>
      <c r="R1142">
        <v>45009</v>
      </c>
      <c r="S1142" t="s">
        <v>254</v>
      </c>
      <c r="T1142" t="s">
        <v>254</v>
      </c>
      <c r="U1142" t="s">
        <v>254</v>
      </c>
      <c r="V1142" t="s">
        <v>254</v>
      </c>
      <c r="W1142">
        <v>0</v>
      </c>
      <c r="X1142">
        <v>0</v>
      </c>
      <c r="Y1142">
        <v>44</v>
      </c>
      <c r="Z1142" s="27">
        <f t="shared" si="17"/>
        <v>44</v>
      </c>
    </row>
    <row r="1143" spans="1:26">
      <c r="A1143" t="s">
        <v>3155</v>
      </c>
      <c r="B1143">
        <v>7689581137</v>
      </c>
      <c r="C1143" t="s">
        <v>3617</v>
      </c>
      <c r="D1143" t="s">
        <v>57</v>
      </c>
      <c r="E1143" t="s">
        <v>58</v>
      </c>
      <c r="F1143">
        <v>12272326</v>
      </c>
      <c r="G1143">
        <v>45008</v>
      </c>
      <c r="H1143" t="s">
        <v>3662</v>
      </c>
      <c r="I1143" t="s">
        <v>260</v>
      </c>
      <c r="J1143" t="s">
        <v>3154</v>
      </c>
      <c r="K1143" t="s">
        <v>3154</v>
      </c>
      <c r="L1143" t="s">
        <v>251</v>
      </c>
      <c r="M1143" t="s">
        <v>3154</v>
      </c>
      <c r="N1143" t="s">
        <v>3154</v>
      </c>
      <c r="O1143" s="111">
        <v>45008</v>
      </c>
      <c r="P1143" t="s">
        <v>252</v>
      </c>
      <c r="Q1143" t="s">
        <v>253</v>
      </c>
      <c r="R1143">
        <v>45009</v>
      </c>
      <c r="S1143" t="s">
        <v>254</v>
      </c>
      <c r="T1143" t="s">
        <v>254</v>
      </c>
      <c r="U1143" t="s">
        <v>254</v>
      </c>
      <c r="V1143" t="s">
        <v>254</v>
      </c>
      <c r="W1143">
        <v>0</v>
      </c>
      <c r="X1143">
        <v>0</v>
      </c>
      <c r="Y1143">
        <v>940</v>
      </c>
      <c r="Z1143" s="27">
        <f t="shared" si="17"/>
        <v>940</v>
      </c>
    </row>
    <row r="1144" spans="1:26">
      <c r="A1144" t="s">
        <v>3155</v>
      </c>
      <c r="B1144">
        <v>61022616153</v>
      </c>
      <c r="C1144" t="s">
        <v>2343</v>
      </c>
      <c r="D1144" t="s">
        <v>57</v>
      </c>
      <c r="E1144" t="s">
        <v>58</v>
      </c>
      <c r="F1144">
        <v>12272344</v>
      </c>
      <c r="G1144">
        <v>45008</v>
      </c>
      <c r="H1144" t="s">
        <v>3663</v>
      </c>
      <c r="I1144" t="s">
        <v>255</v>
      </c>
      <c r="J1144" t="s">
        <v>249</v>
      </c>
      <c r="K1144" t="s">
        <v>268</v>
      </c>
      <c r="L1144" t="s">
        <v>251</v>
      </c>
      <c r="M1144" t="s">
        <v>3154</v>
      </c>
      <c r="N1144" t="s">
        <v>3154</v>
      </c>
      <c r="O1144" s="111">
        <v>45008</v>
      </c>
      <c r="P1144" t="s">
        <v>252</v>
      </c>
      <c r="Q1144" t="s">
        <v>253</v>
      </c>
      <c r="R1144">
        <v>45009</v>
      </c>
      <c r="S1144" t="s">
        <v>254</v>
      </c>
      <c r="T1144" t="s">
        <v>254</v>
      </c>
      <c r="U1144" t="s">
        <v>254</v>
      </c>
      <c r="V1144" t="s">
        <v>254</v>
      </c>
      <c r="W1144">
        <v>0</v>
      </c>
      <c r="X1144">
        <v>0</v>
      </c>
      <c r="Y1144">
        <v>525</v>
      </c>
      <c r="Z1144" s="27">
        <f t="shared" si="17"/>
        <v>525</v>
      </c>
    </row>
    <row r="1145" spans="1:26">
      <c r="A1145" t="s">
        <v>3155</v>
      </c>
      <c r="B1145">
        <v>2238534105</v>
      </c>
      <c r="C1145" t="s">
        <v>3643</v>
      </c>
      <c r="D1145" t="s">
        <v>57</v>
      </c>
      <c r="E1145" t="s">
        <v>58</v>
      </c>
      <c r="F1145">
        <v>12272728</v>
      </c>
      <c r="G1145">
        <v>45012</v>
      </c>
      <c r="H1145" t="s">
        <v>3664</v>
      </c>
      <c r="I1145" t="s">
        <v>271</v>
      </c>
      <c r="J1145" t="s">
        <v>249</v>
      </c>
      <c r="K1145" t="s">
        <v>250</v>
      </c>
      <c r="L1145" t="s">
        <v>251</v>
      </c>
      <c r="M1145" t="s">
        <v>3154</v>
      </c>
      <c r="N1145" t="s">
        <v>3154</v>
      </c>
      <c r="O1145" s="111">
        <v>45012</v>
      </c>
      <c r="P1145" t="s">
        <v>252</v>
      </c>
      <c r="Q1145" t="s">
        <v>253</v>
      </c>
      <c r="R1145">
        <v>45013</v>
      </c>
      <c r="S1145" t="s">
        <v>254</v>
      </c>
      <c r="T1145" t="s">
        <v>254</v>
      </c>
      <c r="U1145" t="s">
        <v>254</v>
      </c>
      <c r="V1145" t="s">
        <v>254</v>
      </c>
      <c r="W1145">
        <v>0</v>
      </c>
      <c r="X1145">
        <v>0</v>
      </c>
      <c r="Y1145">
        <v>200</v>
      </c>
      <c r="Z1145" s="27">
        <f t="shared" si="17"/>
        <v>200</v>
      </c>
    </row>
    <row r="1146" spans="1:26">
      <c r="A1146" t="s">
        <v>3155</v>
      </c>
      <c r="B1146">
        <v>10439312604</v>
      </c>
      <c r="C1146" t="s">
        <v>2275</v>
      </c>
      <c r="D1146" t="s">
        <v>57</v>
      </c>
      <c r="E1146" t="s">
        <v>58</v>
      </c>
      <c r="F1146">
        <v>12273087</v>
      </c>
      <c r="G1146">
        <v>45008</v>
      </c>
      <c r="H1146" t="s">
        <v>3665</v>
      </c>
      <c r="I1146" t="s">
        <v>248</v>
      </c>
      <c r="J1146" t="s">
        <v>249</v>
      </c>
      <c r="K1146" t="s">
        <v>250</v>
      </c>
      <c r="L1146" t="s">
        <v>251</v>
      </c>
      <c r="M1146" t="s">
        <v>3154</v>
      </c>
      <c r="N1146" t="s">
        <v>3154</v>
      </c>
      <c r="O1146" s="111">
        <v>45008</v>
      </c>
      <c r="P1146" t="s">
        <v>252</v>
      </c>
      <c r="Q1146" t="s">
        <v>253</v>
      </c>
      <c r="R1146">
        <v>45009</v>
      </c>
      <c r="S1146" t="s">
        <v>254</v>
      </c>
      <c r="T1146" t="s">
        <v>254</v>
      </c>
      <c r="U1146" t="s">
        <v>254</v>
      </c>
      <c r="V1146" t="s">
        <v>254</v>
      </c>
      <c r="W1146">
        <v>0</v>
      </c>
      <c r="X1146">
        <v>0</v>
      </c>
      <c r="Y1146">
        <v>1549</v>
      </c>
      <c r="Z1146" s="27">
        <f t="shared" si="17"/>
        <v>1549</v>
      </c>
    </row>
    <row r="1147" spans="1:26">
      <c r="A1147" t="s">
        <v>3155</v>
      </c>
      <c r="B1147">
        <v>61022616153</v>
      </c>
      <c r="C1147" t="s">
        <v>2343</v>
      </c>
      <c r="D1147" t="s">
        <v>57</v>
      </c>
      <c r="E1147" t="s">
        <v>58</v>
      </c>
      <c r="F1147">
        <v>12273831</v>
      </c>
      <c r="G1147">
        <v>45008</v>
      </c>
      <c r="H1147" t="s">
        <v>3666</v>
      </c>
      <c r="I1147" t="s">
        <v>271</v>
      </c>
      <c r="J1147" t="s">
        <v>249</v>
      </c>
      <c r="K1147" t="s">
        <v>250</v>
      </c>
      <c r="L1147" t="s">
        <v>251</v>
      </c>
      <c r="M1147" t="s">
        <v>3154</v>
      </c>
      <c r="N1147" t="s">
        <v>3154</v>
      </c>
      <c r="O1147" s="111">
        <v>45009</v>
      </c>
      <c r="P1147" t="s">
        <v>252</v>
      </c>
      <c r="Q1147" t="s">
        <v>253</v>
      </c>
      <c r="R1147">
        <v>45012</v>
      </c>
      <c r="S1147" t="s">
        <v>254</v>
      </c>
      <c r="T1147" t="s">
        <v>254</v>
      </c>
      <c r="U1147" t="s">
        <v>254</v>
      </c>
      <c r="V1147" t="s">
        <v>254</v>
      </c>
      <c r="W1147">
        <v>0</v>
      </c>
      <c r="X1147">
        <v>0</v>
      </c>
      <c r="Y1147">
        <v>1077</v>
      </c>
      <c r="Z1147" s="27">
        <f t="shared" si="17"/>
        <v>1077</v>
      </c>
    </row>
    <row r="1148" spans="1:26">
      <c r="A1148" t="s">
        <v>3155</v>
      </c>
      <c r="B1148">
        <v>2238534105</v>
      </c>
      <c r="C1148" t="s">
        <v>3643</v>
      </c>
      <c r="D1148" t="s">
        <v>57</v>
      </c>
      <c r="E1148" t="s">
        <v>58</v>
      </c>
      <c r="F1148">
        <v>12273864</v>
      </c>
      <c r="G1148">
        <v>45008</v>
      </c>
      <c r="H1148" t="s">
        <v>3667</v>
      </c>
      <c r="I1148" t="s">
        <v>255</v>
      </c>
      <c r="J1148" t="s">
        <v>249</v>
      </c>
      <c r="K1148" t="s">
        <v>250</v>
      </c>
      <c r="L1148" t="s">
        <v>251</v>
      </c>
      <c r="M1148" t="s">
        <v>3154</v>
      </c>
      <c r="N1148" t="s">
        <v>3154</v>
      </c>
      <c r="O1148" s="111">
        <v>45008</v>
      </c>
      <c r="P1148" t="s">
        <v>252</v>
      </c>
      <c r="Q1148" t="s">
        <v>253</v>
      </c>
      <c r="R1148">
        <v>45009</v>
      </c>
      <c r="S1148" t="s">
        <v>254</v>
      </c>
      <c r="T1148" t="s">
        <v>254</v>
      </c>
      <c r="U1148" t="s">
        <v>254</v>
      </c>
      <c r="V1148" t="s">
        <v>254</v>
      </c>
      <c r="W1148">
        <v>0</v>
      </c>
      <c r="X1148">
        <v>0</v>
      </c>
      <c r="Y1148">
        <v>2177.5</v>
      </c>
      <c r="Z1148" s="27">
        <f t="shared" si="17"/>
        <v>2177.5</v>
      </c>
    </row>
    <row r="1149" spans="1:26">
      <c r="A1149" t="s">
        <v>3155</v>
      </c>
      <c r="B1149">
        <v>27184870204</v>
      </c>
      <c r="C1149" t="s">
        <v>2337</v>
      </c>
      <c r="D1149" t="s">
        <v>57</v>
      </c>
      <c r="E1149" t="s">
        <v>58</v>
      </c>
      <c r="F1149">
        <v>12274219</v>
      </c>
      <c r="G1149">
        <v>45014</v>
      </c>
      <c r="H1149" t="s">
        <v>3668</v>
      </c>
      <c r="I1149" t="s">
        <v>260</v>
      </c>
      <c r="J1149" t="s">
        <v>249</v>
      </c>
      <c r="K1149" t="s">
        <v>268</v>
      </c>
      <c r="L1149" t="s">
        <v>251</v>
      </c>
      <c r="M1149" t="s">
        <v>3154</v>
      </c>
      <c r="N1149" t="s">
        <v>3154</v>
      </c>
      <c r="O1149" s="111">
        <v>45015</v>
      </c>
      <c r="P1149" t="s">
        <v>252</v>
      </c>
      <c r="Q1149" t="s">
        <v>257</v>
      </c>
      <c r="R1149">
        <v>45016</v>
      </c>
      <c r="S1149" t="s">
        <v>254</v>
      </c>
      <c r="T1149" t="s">
        <v>254</v>
      </c>
      <c r="U1149" t="s">
        <v>254</v>
      </c>
      <c r="V1149" t="s">
        <v>254</v>
      </c>
      <c r="W1149">
        <v>0</v>
      </c>
      <c r="X1149">
        <v>0</v>
      </c>
      <c r="Y1149">
        <v>0</v>
      </c>
      <c r="Z1149" s="27">
        <f t="shared" si="17"/>
        <v>0</v>
      </c>
    </row>
    <row r="1150" spans="1:26">
      <c r="A1150" t="s">
        <v>3155</v>
      </c>
      <c r="B1150">
        <v>4312367124</v>
      </c>
      <c r="C1150" t="s">
        <v>2359</v>
      </c>
      <c r="D1150" t="s">
        <v>57</v>
      </c>
      <c r="E1150" t="s">
        <v>58</v>
      </c>
      <c r="F1150">
        <v>12274520</v>
      </c>
      <c r="G1150">
        <v>45008</v>
      </c>
      <c r="H1150" t="s">
        <v>3669</v>
      </c>
      <c r="I1150" t="s">
        <v>248</v>
      </c>
      <c r="J1150" t="s">
        <v>249</v>
      </c>
      <c r="K1150" t="s">
        <v>250</v>
      </c>
      <c r="L1150" t="s">
        <v>251</v>
      </c>
      <c r="M1150" t="s">
        <v>3154</v>
      </c>
      <c r="N1150" t="s">
        <v>3154</v>
      </c>
      <c r="O1150" s="111">
        <v>45008</v>
      </c>
      <c r="P1150" t="s">
        <v>252</v>
      </c>
      <c r="Q1150" t="s">
        <v>253</v>
      </c>
      <c r="R1150">
        <v>45009</v>
      </c>
      <c r="S1150" t="s">
        <v>254</v>
      </c>
      <c r="T1150" t="s">
        <v>254</v>
      </c>
      <c r="U1150" t="s">
        <v>254</v>
      </c>
      <c r="V1150" t="s">
        <v>254</v>
      </c>
      <c r="W1150">
        <v>0</v>
      </c>
      <c r="X1150">
        <v>0</v>
      </c>
      <c r="Y1150">
        <v>4776.4799999999996</v>
      </c>
      <c r="Z1150" s="27">
        <f t="shared" si="17"/>
        <v>4776.4799999999996</v>
      </c>
    </row>
    <row r="1151" spans="1:26">
      <c r="A1151" t="s">
        <v>3155</v>
      </c>
      <c r="B1151">
        <v>61022616153</v>
      </c>
      <c r="C1151" t="s">
        <v>2343</v>
      </c>
      <c r="D1151" t="s">
        <v>57</v>
      </c>
      <c r="E1151" t="s">
        <v>58</v>
      </c>
      <c r="F1151">
        <v>12275486</v>
      </c>
      <c r="G1151">
        <v>45009</v>
      </c>
      <c r="H1151" t="s">
        <v>3670</v>
      </c>
      <c r="I1151" t="s">
        <v>271</v>
      </c>
      <c r="J1151" t="s">
        <v>249</v>
      </c>
      <c r="K1151" t="s">
        <v>250</v>
      </c>
      <c r="L1151" t="s">
        <v>251</v>
      </c>
      <c r="M1151" t="s">
        <v>3154</v>
      </c>
      <c r="N1151" t="s">
        <v>3154</v>
      </c>
      <c r="O1151" s="111">
        <v>45009</v>
      </c>
      <c r="P1151" t="s">
        <v>252</v>
      </c>
      <c r="Q1151" t="s">
        <v>253</v>
      </c>
      <c r="R1151">
        <v>45012</v>
      </c>
      <c r="S1151" t="s">
        <v>254</v>
      </c>
      <c r="T1151" t="s">
        <v>254</v>
      </c>
      <c r="U1151" t="s">
        <v>254</v>
      </c>
      <c r="V1151" t="s">
        <v>254</v>
      </c>
      <c r="W1151">
        <v>0</v>
      </c>
      <c r="X1151">
        <v>0</v>
      </c>
      <c r="Y1151">
        <v>801.41</v>
      </c>
      <c r="Z1151" s="27">
        <f t="shared" si="17"/>
        <v>801.41</v>
      </c>
    </row>
    <row r="1152" spans="1:26">
      <c r="A1152" t="s">
        <v>3155</v>
      </c>
      <c r="B1152">
        <v>11664232630</v>
      </c>
      <c r="C1152" t="s">
        <v>2288</v>
      </c>
      <c r="D1152" t="s">
        <v>57</v>
      </c>
      <c r="E1152" t="s">
        <v>58</v>
      </c>
      <c r="F1152">
        <v>12275682</v>
      </c>
      <c r="G1152">
        <v>45009</v>
      </c>
      <c r="H1152" t="s">
        <v>3671</v>
      </c>
      <c r="I1152" t="s">
        <v>271</v>
      </c>
      <c r="J1152" t="s">
        <v>249</v>
      </c>
      <c r="K1152" t="s">
        <v>250</v>
      </c>
      <c r="L1152" t="s">
        <v>251</v>
      </c>
      <c r="M1152" t="s">
        <v>3154</v>
      </c>
      <c r="N1152" t="s">
        <v>3154</v>
      </c>
      <c r="O1152" s="111">
        <v>45009</v>
      </c>
      <c r="P1152" t="s">
        <v>252</v>
      </c>
      <c r="Q1152" t="s">
        <v>253</v>
      </c>
      <c r="R1152">
        <v>45012</v>
      </c>
      <c r="S1152" t="s">
        <v>254</v>
      </c>
      <c r="T1152" t="s">
        <v>254</v>
      </c>
      <c r="U1152" t="s">
        <v>254</v>
      </c>
      <c r="V1152" t="s">
        <v>254</v>
      </c>
      <c r="W1152">
        <v>0</v>
      </c>
      <c r="X1152">
        <v>0</v>
      </c>
      <c r="Y1152">
        <v>401.25</v>
      </c>
      <c r="Z1152" s="27">
        <f t="shared" si="17"/>
        <v>401.25</v>
      </c>
    </row>
    <row r="1153" spans="1:26">
      <c r="A1153" t="s">
        <v>3155</v>
      </c>
      <c r="B1153">
        <v>61022616153</v>
      </c>
      <c r="C1153" t="s">
        <v>2343</v>
      </c>
      <c r="D1153" t="s">
        <v>57</v>
      </c>
      <c r="E1153" t="s">
        <v>58</v>
      </c>
      <c r="F1153">
        <v>12280697</v>
      </c>
      <c r="G1153">
        <v>45010</v>
      </c>
      <c r="H1153" t="s">
        <v>3672</v>
      </c>
      <c r="I1153" t="s">
        <v>271</v>
      </c>
      <c r="J1153" t="s">
        <v>249</v>
      </c>
      <c r="K1153" t="s">
        <v>250</v>
      </c>
      <c r="L1153" t="s">
        <v>251</v>
      </c>
      <c r="M1153" t="s">
        <v>3154</v>
      </c>
      <c r="N1153" t="s">
        <v>3154</v>
      </c>
      <c r="O1153" s="111">
        <v>45010</v>
      </c>
      <c r="P1153" t="s">
        <v>252</v>
      </c>
      <c r="Q1153" t="s">
        <v>253</v>
      </c>
      <c r="R1153">
        <v>45012</v>
      </c>
      <c r="S1153" t="s">
        <v>254</v>
      </c>
      <c r="T1153" t="s">
        <v>254</v>
      </c>
      <c r="U1153" t="s">
        <v>254</v>
      </c>
      <c r="V1153" t="s">
        <v>254</v>
      </c>
      <c r="W1153">
        <v>0</v>
      </c>
      <c r="X1153">
        <v>0</v>
      </c>
      <c r="Y1153">
        <v>2845.62</v>
      </c>
      <c r="Z1153" s="27">
        <f t="shared" si="17"/>
        <v>2845.62</v>
      </c>
    </row>
    <row r="1154" spans="1:26">
      <c r="A1154" t="s">
        <v>3155</v>
      </c>
      <c r="B1154">
        <v>664097138</v>
      </c>
      <c r="C1154" t="s">
        <v>2299</v>
      </c>
      <c r="D1154" t="s">
        <v>57</v>
      </c>
      <c r="E1154" t="s">
        <v>58</v>
      </c>
      <c r="F1154">
        <v>12280732</v>
      </c>
      <c r="G1154">
        <v>45012</v>
      </c>
      <c r="H1154" t="s">
        <v>3673</v>
      </c>
      <c r="I1154" t="s">
        <v>271</v>
      </c>
      <c r="J1154" t="s">
        <v>249</v>
      </c>
      <c r="K1154" t="s">
        <v>268</v>
      </c>
      <c r="L1154" t="s">
        <v>251</v>
      </c>
      <c r="M1154" t="s">
        <v>3154</v>
      </c>
      <c r="N1154" t="s">
        <v>3154</v>
      </c>
      <c r="O1154" s="111">
        <v>45012</v>
      </c>
      <c r="P1154" t="s">
        <v>252</v>
      </c>
      <c r="Q1154" t="s">
        <v>253</v>
      </c>
      <c r="R1154">
        <v>45013</v>
      </c>
      <c r="S1154" t="s">
        <v>254</v>
      </c>
      <c r="T1154" t="s">
        <v>254</v>
      </c>
      <c r="U1154" t="s">
        <v>254</v>
      </c>
      <c r="V1154" t="s">
        <v>254</v>
      </c>
      <c r="W1154">
        <v>0</v>
      </c>
      <c r="X1154">
        <v>0</v>
      </c>
      <c r="Y1154">
        <v>1248.5</v>
      </c>
      <c r="Z1154" s="27">
        <f t="shared" si="17"/>
        <v>1248.5</v>
      </c>
    </row>
    <row r="1155" spans="1:26">
      <c r="A1155" t="s">
        <v>3155</v>
      </c>
      <c r="B1155">
        <v>61022616153</v>
      </c>
      <c r="C1155" t="s">
        <v>2343</v>
      </c>
      <c r="D1155" t="s">
        <v>57</v>
      </c>
      <c r="E1155" t="s">
        <v>58</v>
      </c>
      <c r="F1155">
        <v>12280839</v>
      </c>
      <c r="G1155">
        <v>45010</v>
      </c>
      <c r="H1155" t="s">
        <v>3674</v>
      </c>
      <c r="I1155" t="s">
        <v>271</v>
      </c>
      <c r="J1155" t="s">
        <v>249</v>
      </c>
      <c r="K1155" t="s">
        <v>250</v>
      </c>
      <c r="L1155" t="s">
        <v>251</v>
      </c>
      <c r="M1155" t="s">
        <v>3154</v>
      </c>
      <c r="N1155" t="s">
        <v>3154</v>
      </c>
      <c r="O1155" s="111">
        <v>45010</v>
      </c>
      <c r="P1155" t="s">
        <v>252</v>
      </c>
      <c r="Q1155" t="s">
        <v>253</v>
      </c>
      <c r="R1155">
        <v>45012</v>
      </c>
      <c r="S1155" t="s">
        <v>254</v>
      </c>
      <c r="T1155" t="s">
        <v>254</v>
      </c>
      <c r="U1155" t="s">
        <v>254</v>
      </c>
      <c r="V1155" t="s">
        <v>254</v>
      </c>
      <c r="W1155">
        <v>0</v>
      </c>
      <c r="X1155">
        <v>0</v>
      </c>
      <c r="Y1155">
        <v>10</v>
      </c>
      <c r="Z1155" s="27">
        <f t="shared" ref="Z1155:Z1218" si="18">SUM(W1155:Y1155)</f>
        <v>10</v>
      </c>
    </row>
    <row r="1156" spans="1:26">
      <c r="A1156" t="s">
        <v>3155</v>
      </c>
      <c r="B1156">
        <v>27184870204</v>
      </c>
      <c r="C1156" t="s">
        <v>2337</v>
      </c>
      <c r="D1156" t="s">
        <v>57</v>
      </c>
      <c r="E1156" t="s">
        <v>58</v>
      </c>
      <c r="F1156">
        <v>12281032</v>
      </c>
      <c r="G1156">
        <v>45010</v>
      </c>
      <c r="H1156" t="s">
        <v>3675</v>
      </c>
      <c r="I1156" t="s">
        <v>271</v>
      </c>
      <c r="J1156" t="s">
        <v>249</v>
      </c>
      <c r="K1156" t="s">
        <v>250</v>
      </c>
      <c r="L1156" t="s">
        <v>251</v>
      </c>
      <c r="M1156" t="s">
        <v>3154</v>
      </c>
      <c r="N1156" t="s">
        <v>3154</v>
      </c>
      <c r="O1156" s="111">
        <v>45010</v>
      </c>
      <c r="P1156" t="s">
        <v>252</v>
      </c>
      <c r="Q1156" t="s">
        <v>253</v>
      </c>
      <c r="R1156">
        <v>45012</v>
      </c>
      <c r="S1156" t="s">
        <v>254</v>
      </c>
      <c r="T1156" t="s">
        <v>254</v>
      </c>
      <c r="U1156" t="s">
        <v>254</v>
      </c>
      <c r="V1156" t="s">
        <v>254</v>
      </c>
      <c r="W1156">
        <v>0</v>
      </c>
      <c r="X1156">
        <v>0</v>
      </c>
      <c r="Y1156">
        <v>799.5</v>
      </c>
      <c r="Z1156" s="27">
        <f t="shared" si="18"/>
        <v>799.5</v>
      </c>
    </row>
    <row r="1157" spans="1:26">
      <c r="A1157" t="s">
        <v>3155</v>
      </c>
      <c r="B1157">
        <v>2828705129</v>
      </c>
      <c r="C1157" t="s">
        <v>2305</v>
      </c>
      <c r="D1157" t="s">
        <v>57</v>
      </c>
      <c r="E1157" t="s">
        <v>58</v>
      </c>
      <c r="F1157">
        <v>12283462</v>
      </c>
      <c r="G1157">
        <v>45012</v>
      </c>
      <c r="H1157" t="s">
        <v>3676</v>
      </c>
      <c r="I1157" t="s">
        <v>248</v>
      </c>
      <c r="J1157" t="s">
        <v>249</v>
      </c>
      <c r="K1157" t="s">
        <v>250</v>
      </c>
      <c r="L1157" t="s">
        <v>251</v>
      </c>
      <c r="M1157" t="s">
        <v>3154</v>
      </c>
      <c r="N1157" t="s">
        <v>3154</v>
      </c>
      <c r="O1157" s="111">
        <v>45012</v>
      </c>
      <c r="P1157" t="s">
        <v>252</v>
      </c>
      <c r="Q1157" t="s">
        <v>253</v>
      </c>
      <c r="R1157">
        <v>45013</v>
      </c>
      <c r="S1157" t="s">
        <v>254</v>
      </c>
      <c r="T1157" t="s">
        <v>254</v>
      </c>
      <c r="U1157" t="s">
        <v>254</v>
      </c>
      <c r="V1157" t="s">
        <v>254</v>
      </c>
      <c r="W1157">
        <v>0</v>
      </c>
      <c r="X1157">
        <v>0</v>
      </c>
      <c r="Y1157">
        <v>182.88</v>
      </c>
      <c r="Z1157" s="27">
        <f t="shared" si="18"/>
        <v>182.88</v>
      </c>
    </row>
    <row r="1158" spans="1:26">
      <c r="A1158" t="s">
        <v>3155</v>
      </c>
      <c r="B1158">
        <v>10439312604</v>
      </c>
      <c r="C1158" t="s">
        <v>2275</v>
      </c>
      <c r="D1158" t="s">
        <v>57</v>
      </c>
      <c r="E1158" t="s">
        <v>58</v>
      </c>
      <c r="F1158">
        <v>12288070</v>
      </c>
      <c r="G1158">
        <v>45013</v>
      </c>
      <c r="H1158" t="s">
        <v>3677</v>
      </c>
      <c r="I1158" t="s">
        <v>271</v>
      </c>
      <c r="J1158" t="s">
        <v>249</v>
      </c>
      <c r="K1158" t="s">
        <v>268</v>
      </c>
      <c r="L1158" t="s">
        <v>251</v>
      </c>
      <c r="M1158" t="s">
        <v>3154</v>
      </c>
      <c r="N1158" t="s">
        <v>3154</v>
      </c>
      <c r="O1158" s="111">
        <v>45013</v>
      </c>
      <c r="P1158" t="s">
        <v>252</v>
      </c>
      <c r="Q1158" t="s">
        <v>253</v>
      </c>
      <c r="R1158">
        <v>45013</v>
      </c>
      <c r="S1158" t="s">
        <v>254</v>
      </c>
      <c r="T1158" t="s">
        <v>254</v>
      </c>
      <c r="U1158" t="s">
        <v>254</v>
      </c>
      <c r="V1158" t="s">
        <v>254</v>
      </c>
      <c r="W1158">
        <v>0</v>
      </c>
      <c r="X1158">
        <v>0</v>
      </c>
      <c r="Y1158">
        <v>380</v>
      </c>
      <c r="Z1158" s="27">
        <f t="shared" si="18"/>
        <v>380</v>
      </c>
    </row>
    <row r="1159" spans="1:26">
      <c r="A1159" t="s">
        <v>3155</v>
      </c>
      <c r="B1159">
        <v>94647720187</v>
      </c>
      <c r="C1159" t="s">
        <v>2308</v>
      </c>
      <c r="D1159" t="s">
        <v>57</v>
      </c>
      <c r="E1159" t="s">
        <v>58</v>
      </c>
      <c r="F1159">
        <v>12288295</v>
      </c>
      <c r="G1159">
        <v>45014</v>
      </c>
      <c r="H1159" t="s">
        <v>3678</v>
      </c>
      <c r="I1159" t="s">
        <v>248</v>
      </c>
      <c r="J1159" t="s">
        <v>249</v>
      </c>
      <c r="K1159" t="s">
        <v>268</v>
      </c>
      <c r="L1159" t="s">
        <v>251</v>
      </c>
      <c r="M1159" t="s">
        <v>3154</v>
      </c>
      <c r="N1159" t="s">
        <v>3154</v>
      </c>
      <c r="O1159" s="111">
        <v>45014</v>
      </c>
      <c r="P1159" t="s">
        <v>252</v>
      </c>
      <c r="Q1159" t="s">
        <v>257</v>
      </c>
      <c r="R1159">
        <v>45015</v>
      </c>
      <c r="S1159" t="s">
        <v>254</v>
      </c>
      <c r="T1159" t="s">
        <v>254</v>
      </c>
      <c r="U1159" t="s">
        <v>254</v>
      </c>
      <c r="V1159" t="s">
        <v>254</v>
      </c>
      <c r="W1159">
        <v>0</v>
      </c>
      <c r="X1159">
        <v>0</v>
      </c>
      <c r="Y1159">
        <v>0</v>
      </c>
      <c r="Z1159" s="27">
        <f t="shared" si="18"/>
        <v>0</v>
      </c>
    </row>
    <row r="1160" spans="1:26">
      <c r="A1160" t="s">
        <v>3155</v>
      </c>
      <c r="B1160">
        <v>10439312604</v>
      </c>
      <c r="C1160" t="s">
        <v>2275</v>
      </c>
      <c r="D1160" t="s">
        <v>57</v>
      </c>
      <c r="E1160" t="s">
        <v>58</v>
      </c>
      <c r="F1160">
        <v>12288375</v>
      </c>
      <c r="G1160">
        <v>45013</v>
      </c>
      <c r="H1160" t="s">
        <v>3679</v>
      </c>
      <c r="I1160" t="s">
        <v>271</v>
      </c>
      <c r="J1160" t="s">
        <v>249</v>
      </c>
      <c r="K1160" t="s">
        <v>268</v>
      </c>
      <c r="L1160" t="s">
        <v>251</v>
      </c>
      <c r="M1160" t="s">
        <v>3154</v>
      </c>
      <c r="N1160" t="s">
        <v>3154</v>
      </c>
      <c r="O1160" s="111">
        <v>45013</v>
      </c>
      <c r="P1160" t="s">
        <v>252</v>
      </c>
      <c r="Q1160" t="s">
        <v>253</v>
      </c>
      <c r="R1160">
        <v>45014</v>
      </c>
      <c r="S1160" t="s">
        <v>254</v>
      </c>
      <c r="T1160" t="s">
        <v>254</v>
      </c>
      <c r="U1160" t="s">
        <v>254</v>
      </c>
      <c r="V1160" t="s">
        <v>254</v>
      </c>
      <c r="W1160">
        <v>0</v>
      </c>
      <c r="X1160">
        <v>0</v>
      </c>
      <c r="Y1160">
        <v>61.22</v>
      </c>
      <c r="Z1160" s="27">
        <f t="shared" si="18"/>
        <v>61.22</v>
      </c>
    </row>
    <row r="1161" spans="1:26">
      <c r="A1161" t="s">
        <v>3155</v>
      </c>
      <c r="B1161">
        <v>94647720187</v>
      </c>
      <c r="C1161" t="s">
        <v>2308</v>
      </c>
      <c r="D1161" t="s">
        <v>57</v>
      </c>
      <c r="E1161" t="s">
        <v>58</v>
      </c>
      <c r="F1161">
        <v>12288571</v>
      </c>
      <c r="G1161">
        <v>45013</v>
      </c>
      <c r="H1161" t="s">
        <v>3680</v>
      </c>
      <c r="I1161" t="s">
        <v>271</v>
      </c>
      <c r="J1161" t="s">
        <v>249</v>
      </c>
      <c r="K1161" t="s">
        <v>268</v>
      </c>
      <c r="L1161" t="s">
        <v>251</v>
      </c>
      <c r="M1161" t="s">
        <v>3154</v>
      </c>
      <c r="N1161" t="s">
        <v>3154</v>
      </c>
      <c r="O1161" s="111">
        <v>45013</v>
      </c>
      <c r="P1161" t="s">
        <v>252</v>
      </c>
      <c r="Q1161" t="s">
        <v>253</v>
      </c>
      <c r="R1161">
        <v>45014</v>
      </c>
      <c r="S1161" t="s">
        <v>254</v>
      </c>
      <c r="T1161" t="s">
        <v>254</v>
      </c>
      <c r="U1161" t="s">
        <v>254</v>
      </c>
      <c r="V1161" t="s">
        <v>254</v>
      </c>
      <c r="W1161">
        <v>0</v>
      </c>
      <c r="X1161">
        <v>0</v>
      </c>
      <c r="Y1161">
        <v>1921</v>
      </c>
      <c r="Z1161" s="27">
        <f t="shared" si="18"/>
        <v>1921</v>
      </c>
    </row>
    <row r="1162" spans="1:26">
      <c r="A1162" t="s">
        <v>3155</v>
      </c>
      <c r="B1162">
        <v>7689581137</v>
      </c>
      <c r="C1162" t="s">
        <v>3617</v>
      </c>
      <c r="D1162" t="s">
        <v>57</v>
      </c>
      <c r="E1162" t="s">
        <v>58</v>
      </c>
      <c r="F1162">
        <v>12288727</v>
      </c>
      <c r="G1162">
        <v>45014</v>
      </c>
      <c r="H1162" t="s">
        <v>3681</v>
      </c>
      <c r="I1162" t="s">
        <v>271</v>
      </c>
      <c r="J1162" t="s">
        <v>249</v>
      </c>
      <c r="K1162" t="s">
        <v>268</v>
      </c>
      <c r="L1162" t="s">
        <v>251</v>
      </c>
      <c r="M1162" t="s">
        <v>3154</v>
      </c>
      <c r="N1162" t="s">
        <v>3154</v>
      </c>
      <c r="O1162" s="111">
        <v>45014</v>
      </c>
      <c r="P1162" t="s">
        <v>252</v>
      </c>
      <c r="Q1162" t="s">
        <v>253</v>
      </c>
      <c r="R1162">
        <v>45015</v>
      </c>
      <c r="S1162" t="s">
        <v>254</v>
      </c>
      <c r="T1162" t="s">
        <v>254</v>
      </c>
      <c r="U1162" t="s">
        <v>254</v>
      </c>
      <c r="V1162" t="s">
        <v>254</v>
      </c>
      <c r="W1162">
        <v>0</v>
      </c>
      <c r="X1162">
        <v>0</v>
      </c>
      <c r="Y1162">
        <v>251</v>
      </c>
      <c r="Z1162" s="27">
        <f t="shared" si="18"/>
        <v>251</v>
      </c>
    </row>
    <row r="1163" spans="1:26">
      <c r="A1163" t="s">
        <v>3155</v>
      </c>
      <c r="B1163">
        <v>6972887143</v>
      </c>
      <c r="C1163" t="s">
        <v>2331</v>
      </c>
      <c r="D1163" t="s">
        <v>57</v>
      </c>
      <c r="E1163" t="s">
        <v>58</v>
      </c>
      <c r="F1163">
        <v>12289324</v>
      </c>
      <c r="G1163">
        <v>45013</v>
      </c>
      <c r="H1163" t="s">
        <v>3682</v>
      </c>
      <c r="I1163" t="s">
        <v>271</v>
      </c>
      <c r="J1163" t="s">
        <v>249</v>
      </c>
      <c r="K1163" t="s">
        <v>250</v>
      </c>
      <c r="L1163" t="s">
        <v>251</v>
      </c>
      <c r="M1163" t="s">
        <v>3154</v>
      </c>
      <c r="N1163" t="s">
        <v>3154</v>
      </c>
      <c r="O1163" s="111">
        <v>45013</v>
      </c>
      <c r="P1163" t="s">
        <v>252</v>
      </c>
      <c r="Q1163" t="s">
        <v>253</v>
      </c>
      <c r="R1163">
        <v>45014</v>
      </c>
      <c r="S1163" t="s">
        <v>254</v>
      </c>
      <c r="T1163" t="s">
        <v>254</v>
      </c>
      <c r="U1163" t="s">
        <v>254</v>
      </c>
      <c r="V1163" t="s">
        <v>254</v>
      </c>
      <c r="W1163">
        <v>0</v>
      </c>
      <c r="X1163">
        <v>0</v>
      </c>
      <c r="Y1163">
        <v>5</v>
      </c>
      <c r="Z1163" s="27">
        <f t="shared" si="18"/>
        <v>5</v>
      </c>
    </row>
    <row r="1164" spans="1:26">
      <c r="A1164" t="s">
        <v>3155</v>
      </c>
      <c r="B1164">
        <v>6589394164</v>
      </c>
      <c r="C1164" t="s">
        <v>2314</v>
      </c>
      <c r="D1164" t="s">
        <v>57</v>
      </c>
      <c r="E1164" t="s">
        <v>58</v>
      </c>
      <c r="F1164">
        <v>12289874</v>
      </c>
      <c r="G1164">
        <v>45013</v>
      </c>
      <c r="H1164" t="s">
        <v>3683</v>
      </c>
      <c r="I1164" t="s">
        <v>271</v>
      </c>
      <c r="J1164" t="s">
        <v>249</v>
      </c>
      <c r="K1164" t="s">
        <v>250</v>
      </c>
      <c r="L1164" t="s">
        <v>251</v>
      </c>
      <c r="M1164" t="s">
        <v>3154</v>
      </c>
      <c r="N1164" t="s">
        <v>3154</v>
      </c>
      <c r="O1164" s="111">
        <v>45013</v>
      </c>
      <c r="P1164" t="s">
        <v>252</v>
      </c>
      <c r="Q1164" t="s">
        <v>253</v>
      </c>
      <c r="R1164">
        <v>45014</v>
      </c>
      <c r="S1164" t="s">
        <v>254</v>
      </c>
      <c r="T1164" t="s">
        <v>254</v>
      </c>
      <c r="U1164" t="s">
        <v>254</v>
      </c>
      <c r="V1164" t="s">
        <v>254</v>
      </c>
      <c r="W1164">
        <v>0</v>
      </c>
      <c r="X1164">
        <v>0</v>
      </c>
      <c r="Y1164">
        <v>602.20000000000005</v>
      </c>
      <c r="Z1164" s="27">
        <f t="shared" si="18"/>
        <v>602.20000000000005</v>
      </c>
    </row>
    <row r="1165" spans="1:26">
      <c r="A1165" t="s">
        <v>3155</v>
      </c>
      <c r="B1165">
        <v>6972887143</v>
      </c>
      <c r="C1165" t="s">
        <v>2331</v>
      </c>
      <c r="D1165" t="s">
        <v>57</v>
      </c>
      <c r="E1165" t="s">
        <v>58</v>
      </c>
      <c r="F1165">
        <v>12289972</v>
      </c>
      <c r="G1165">
        <v>45013</v>
      </c>
      <c r="H1165" t="s">
        <v>3684</v>
      </c>
      <c r="I1165" t="s">
        <v>248</v>
      </c>
      <c r="J1165" t="s">
        <v>249</v>
      </c>
      <c r="K1165" t="s">
        <v>250</v>
      </c>
      <c r="L1165" t="s">
        <v>251</v>
      </c>
      <c r="M1165" t="s">
        <v>3154</v>
      </c>
      <c r="N1165" t="s">
        <v>3154</v>
      </c>
      <c r="O1165" s="111">
        <v>45013</v>
      </c>
      <c r="P1165" t="s">
        <v>252</v>
      </c>
      <c r="Q1165" t="s">
        <v>257</v>
      </c>
      <c r="R1165">
        <v>45014</v>
      </c>
      <c r="S1165" t="s">
        <v>254</v>
      </c>
      <c r="T1165" t="s">
        <v>254</v>
      </c>
      <c r="U1165" t="s">
        <v>254</v>
      </c>
      <c r="V1165" t="s">
        <v>254</v>
      </c>
      <c r="W1165">
        <v>0</v>
      </c>
      <c r="X1165">
        <v>0</v>
      </c>
      <c r="Y1165">
        <v>0</v>
      </c>
      <c r="Z1165" s="27">
        <f t="shared" si="18"/>
        <v>0</v>
      </c>
    </row>
    <row r="1166" spans="1:26">
      <c r="A1166" t="s">
        <v>3155</v>
      </c>
      <c r="B1166">
        <v>10439312604</v>
      </c>
      <c r="C1166" t="s">
        <v>2275</v>
      </c>
      <c r="D1166" t="s">
        <v>57</v>
      </c>
      <c r="E1166" t="s">
        <v>58</v>
      </c>
      <c r="F1166">
        <v>12290948</v>
      </c>
      <c r="G1166">
        <v>45013</v>
      </c>
      <c r="H1166" t="s">
        <v>3685</v>
      </c>
      <c r="I1166" t="s">
        <v>271</v>
      </c>
      <c r="J1166" t="s">
        <v>249</v>
      </c>
      <c r="K1166" t="s">
        <v>250</v>
      </c>
      <c r="L1166" t="s">
        <v>251</v>
      </c>
      <c r="M1166" t="s">
        <v>3154</v>
      </c>
      <c r="N1166" t="s">
        <v>3154</v>
      </c>
      <c r="O1166" s="111">
        <v>45013</v>
      </c>
      <c r="P1166" t="s">
        <v>252</v>
      </c>
      <c r="Q1166" t="s">
        <v>253</v>
      </c>
      <c r="R1166">
        <v>45015</v>
      </c>
      <c r="S1166" t="s">
        <v>254</v>
      </c>
      <c r="T1166" t="s">
        <v>254</v>
      </c>
      <c r="U1166" t="s">
        <v>254</v>
      </c>
      <c r="V1166" t="s">
        <v>254</v>
      </c>
      <c r="W1166">
        <v>0</v>
      </c>
      <c r="X1166">
        <v>0</v>
      </c>
      <c r="Y1166">
        <v>2</v>
      </c>
      <c r="Z1166" s="27">
        <f t="shared" si="18"/>
        <v>2</v>
      </c>
    </row>
    <row r="1167" spans="1:26">
      <c r="A1167" t="s">
        <v>3155</v>
      </c>
      <c r="B1167">
        <v>2828705129</v>
      </c>
      <c r="C1167" t="s">
        <v>2305</v>
      </c>
      <c r="D1167" t="s">
        <v>57</v>
      </c>
      <c r="E1167" t="s">
        <v>58</v>
      </c>
      <c r="F1167">
        <v>12296988</v>
      </c>
      <c r="G1167">
        <v>45015</v>
      </c>
      <c r="H1167" t="s">
        <v>3686</v>
      </c>
      <c r="I1167" t="s">
        <v>271</v>
      </c>
      <c r="J1167" t="s">
        <v>249</v>
      </c>
      <c r="K1167" t="s">
        <v>250</v>
      </c>
      <c r="L1167" t="s">
        <v>251</v>
      </c>
      <c r="M1167" t="s">
        <v>3154</v>
      </c>
      <c r="N1167" t="s">
        <v>3154</v>
      </c>
      <c r="O1167" s="111">
        <v>45015</v>
      </c>
      <c r="P1167" t="s">
        <v>252</v>
      </c>
      <c r="Q1167" t="s">
        <v>257</v>
      </c>
      <c r="R1167">
        <v>45016</v>
      </c>
      <c r="S1167" t="s">
        <v>254</v>
      </c>
      <c r="T1167" t="s">
        <v>254</v>
      </c>
      <c r="U1167" t="s">
        <v>254</v>
      </c>
      <c r="V1167" t="s">
        <v>254</v>
      </c>
      <c r="W1167">
        <v>0</v>
      </c>
      <c r="X1167">
        <v>0</v>
      </c>
      <c r="Y1167">
        <v>0</v>
      </c>
      <c r="Z1167" s="27">
        <f t="shared" si="18"/>
        <v>0</v>
      </c>
    </row>
    <row r="1168" spans="1:26">
      <c r="A1168" t="s">
        <v>3155</v>
      </c>
      <c r="B1168">
        <v>27184870204</v>
      </c>
      <c r="C1168" t="s">
        <v>2337</v>
      </c>
      <c r="D1168" t="s">
        <v>57</v>
      </c>
      <c r="E1168" t="s">
        <v>58</v>
      </c>
      <c r="F1168">
        <v>12298461</v>
      </c>
      <c r="G1168">
        <v>45014</v>
      </c>
      <c r="H1168" t="s">
        <v>3687</v>
      </c>
      <c r="I1168" t="s">
        <v>271</v>
      </c>
      <c r="J1168" t="s">
        <v>249</v>
      </c>
      <c r="K1168" t="s">
        <v>268</v>
      </c>
      <c r="L1168" t="s">
        <v>251</v>
      </c>
      <c r="M1168" t="s">
        <v>3154</v>
      </c>
      <c r="N1168" t="s">
        <v>3154</v>
      </c>
      <c r="O1168" s="111">
        <v>45014</v>
      </c>
      <c r="P1168" t="s">
        <v>252</v>
      </c>
      <c r="Q1168" t="s">
        <v>257</v>
      </c>
      <c r="R1168">
        <v>45015</v>
      </c>
      <c r="S1168" t="s">
        <v>254</v>
      </c>
      <c r="T1168" t="s">
        <v>254</v>
      </c>
      <c r="U1168" t="s">
        <v>254</v>
      </c>
      <c r="V1168" t="s">
        <v>254</v>
      </c>
      <c r="W1168">
        <v>0</v>
      </c>
      <c r="X1168">
        <v>0</v>
      </c>
      <c r="Y1168">
        <v>0</v>
      </c>
      <c r="Z1168" s="27">
        <f t="shared" si="18"/>
        <v>0</v>
      </c>
    </row>
    <row r="1169" spans="1:26">
      <c r="A1169" t="s">
        <v>3155</v>
      </c>
      <c r="B1169">
        <v>6972887143</v>
      </c>
      <c r="C1169" t="s">
        <v>2331</v>
      </c>
      <c r="D1169" t="s">
        <v>57</v>
      </c>
      <c r="E1169" t="s">
        <v>58</v>
      </c>
      <c r="F1169">
        <v>12306691</v>
      </c>
      <c r="G1169">
        <v>45015</v>
      </c>
      <c r="H1169" t="s">
        <v>3688</v>
      </c>
      <c r="I1169" t="s">
        <v>271</v>
      </c>
      <c r="J1169" t="s">
        <v>249</v>
      </c>
      <c r="K1169" t="s">
        <v>268</v>
      </c>
      <c r="L1169" t="s">
        <v>251</v>
      </c>
      <c r="M1169" t="s">
        <v>3154</v>
      </c>
      <c r="N1169" t="s">
        <v>3154</v>
      </c>
      <c r="O1169" s="111">
        <v>45015</v>
      </c>
      <c r="P1169" t="s">
        <v>252</v>
      </c>
      <c r="Q1169" t="s">
        <v>253</v>
      </c>
      <c r="R1169">
        <v>45016</v>
      </c>
      <c r="S1169" t="s">
        <v>254</v>
      </c>
      <c r="T1169" t="s">
        <v>254</v>
      </c>
      <c r="U1169" t="s">
        <v>254</v>
      </c>
      <c r="V1169" t="s">
        <v>254</v>
      </c>
      <c r="W1169">
        <v>0</v>
      </c>
      <c r="X1169">
        <v>0</v>
      </c>
      <c r="Y1169">
        <v>1282.26</v>
      </c>
      <c r="Z1169" s="27">
        <f t="shared" si="18"/>
        <v>1282.26</v>
      </c>
    </row>
    <row r="1170" spans="1:26">
      <c r="A1170" t="s">
        <v>3155</v>
      </c>
      <c r="B1170">
        <v>690067178</v>
      </c>
      <c r="C1170" t="s">
        <v>2311</v>
      </c>
      <c r="D1170" t="s">
        <v>57</v>
      </c>
      <c r="E1170" t="s">
        <v>58</v>
      </c>
      <c r="F1170">
        <v>12312829</v>
      </c>
      <c r="G1170">
        <v>45016</v>
      </c>
      <c r="H1170" t="s">
        <v>3689</v>
      </c>
      <c r="I1170" t="s">
        <v>248</v>
      </c>
      <c r="J1170" t="s">
        <v>249</v>
      </c>
      <c r="K1170" t="s">
        <v>250</v>
      </c>
      <c r="L1170" t="s">
        <v>251</v>
      </c>
      <c r="M1170" t="s">
        <v>3154</v>
      </c>
      <c r="N1170" t="s">
        <v>3154</v>
      </c>
      <c r="O1170" s="111">
        <v>45016</v>
      </c>
      <c r="P1170" t="s">
        <v>252</v>
      </c>
      <c r="Q1170" t="s">
        <v>1406</v>
      </c>
      <c r="S1170" t="s">
        <v>254</v>
      </c>
      <c r="T1170" t="s">
        <v>254</v>
      </c>
      <c r="U1170" t="s">
        <v>254</v>
      </c>
      <c r="V1170" t="s">
        <v>254</v>
      </c>
      <c r="W1170">
        <v>0</v>
      </c>
      <c r="X1170">
        <v>0</v>
      </c>
      <c r="Y1170">
        <v>0</v>
      </c>
      <c r="Z1170" s="27">
        <f t="shared" si="18"/>
        <v>0</v>
      </c>
    </row>
    <row r="1171" spans="1:26" hidden="1">
      <c r="A1171" t="s">
        <v>3155</v>
      </c>
      <c r="B1171">
        <v>5537004720</v>
      </c>
      <c r="C1171" t="s">
        <v>2203</v>
      </c>
      <c r="D1171" t="s">
        <v>1792</v>
      </c>
      <c r="E1171" t="s">
        <v>1528</v>
      </c>
      <c r="F1171">
        <v>8024612</v>
      </c>
      <c r="G1171">
        <v>44963</v>
      </c>
      <c r="H1171" t="s">
        <v>2829</v>
      </c>
      <c r="I1171" t="s">
        <v>255</v>
      </c>
      <c r="J1171" t="s">
        <v>3154</v>
      </c>
      <c r="K1171" t="s">
        <v>3154</v>
      </c>
      <c r="L1171" t="s">
        <v>251</v>
      </c>
      <c r="M1171" t="s">
        <v>3154</v>
      </c>
      <c r="N1171" t="s">
        <v>3154</v>
      </c>
      <c r="O1171" s="111">
        <v>44963</v>
      </c>
      <c r="P1171" t="s">
        <v>252</v>
      </c>
      <c r="Q1171" t="s">
        <v>263</v>
      </c>
      <c r="R1171">
        <v>44964</v>
      </c>
      <c r="S1171" t="s">
        <v>254</v>
      </c>
      <c r="T1171" t="s">
        <v>254</v>
      </c>
      <c r="U1171" t="s">
        <v>254</v>
      </c>
      <c r="V1171" t="s">
        <v>254</v>
      </c>
      <c r="W1171">
        <v>0</v>
      </c>
      <c r="X1171">
        <v>2250</v>
      </c>
      <c r="Y1171">
        <v>0</v>
      </c>
      <c r="Z1171" s="27">
        <f t="shared" si="18"/>
        <v>2250</v>
      </c>
    </row>
    <row r="1172" spans="1:26">
      <c r="A1172" t="s">
        <v>3155</v>
      </c>
      <c r="B1172">
        <v>5537004720</v>
      </c>
      <c r="C1172" t="s">
        <v>2203</v>
      </c>
      <c r="D1172" t="s">
        <v>1792</v>
      </c>
      <c r="E1172" t="s">
        <v>1528</v>
      </c>
      <c r="F1172">
        <v>11799687</v>
      </c>
      <c r="G1172">
        <v>45000</v>
      </c>
      <c r="H1172" t="s">
        <v>3690</v>
      </c>
      <c r="I1172" t="s">
        <v>255</v>
      </c>
      <c r="J1172" t="s">
        <v>249</v>
      </c>
      <c r="K1172" t="s">
        <v>250</v>
      </c>
      <c r="L1172" t="s">
        <v>251</v>
      </c>
      <c r="M1172" t="s">
        <v>3154</v>
      </c>
      <c r="N1172" t="s">
        <v>3154</v>
      </c>
      <c r="O1172" s="111">
        <v>45000</v>
      </c>
      <c r="P1172" t="s">
        <v>252</v>
      </c>
      <c r="Q1172" t="s">
        <v>253</v>
      </c>
      <c r="R1172">
        <v>45001</v>
      </c>
      <c r="S1172" t="s">
        <v>254</v>
      </c>
      <c r="T1172" t="s">
        <v>254</v>
      </c>
      <c r="U1172" t="s">
        <v>254</v>
      </c>
      <c r="V1172" t="s">
        <v>254</v>
      </c>
      <c r="W1172">
        <v>0</v>
      </c>
      <c r="X1172">
        <v>0</v>
      </c>
      <c r="Y1172">
        <v>182.5</v>
      </c>
      <c r="Z1172" s="27">
        <f t="shared" si="18"/>
        <v>182.5</v>
      </c>
    </row>
    <row r="1173" spans="1:26">
      <c r="A1173" t="s">
        <v>3155</v>
      </c>
      <c r="B1173">
        <v>5537004720</v>
      </c>
      <c r="C1173" t="s">
        <v>2203</v>
      </c>
      <c r="D1173" t="s">
        <v>1792</v>
      </c>
      <c r="E1173" t="s">
        <v>1528</v>
      </c>
      <c r="F1173">
        <v>12164878</v>
      </c>
      <c r="G1173">
        <v>45014</v>
      </c>
      <c r="H1173" t="s">
        <v>3691</v>
      </c>
      <c r="I1173" t="s">
        <v>271</v>
      </c>
      <c r="J1173" t="s">
        <v>249</v>
      </c>
      <c r="K1173" t="s">
        <v>268</v>
      </c>
      <c r="L1173" t="s">
        <v>251</v>
      </c>
      <c r="M1173" t="s">
        <v>3154</v>
      </c>
      <c r="N1173" t="s">
        <v>3154</v>
      </c>
      <c r="O1173" s="111">
        <v>45014</v>
      </c>
      <c r="P1173" t="s">
        <v>252</v>
      </c>
      <c r="Q1173" t="s">
        <v>257</v>
      </c>
      <c r="R1173">
        <v>45015</v>
      </c>
      <c r="S1173" t="s">
        <v>254</v>
      </c>
      <c r="T1173" t="s">
        <v>254</v>
      </c>
      <c r="U1173" t="s">
        <v>254</v>
      </c>
      <c r="V1173" t="s">
        <v>254</v>
      </c>
      <c r="W1173">
        <v>0</v>
      </c>
      <c r="X1173">
        <v>0</v>
      </c>
      <c r="Y1173">
        <v>0</v>
      </c>
      <c r="Z1173" s="27">
        <f t="shared" si="18"/>
        <v>0</v>
      </c>
    </row>
    <row r="1174" spans="1:26">
      <c r="A1174" t="s">
        <v>3155</v>
      </c>
      <c r="B1174">
        <v>5537004720</v>
      </c>
      <c r="C1174" t="s">
        <v>2203</v>
      </c>
      <c r="D1174" t="s">
        <v>1792</v>
      </c>
      <c r="E1174" t="s">
        <v>1528</v>
      </c>
      <c r="F1174">
        <v>12195363</v>
      </c>
      <c r="G1174">
        <v>44988</v>
      </c>
      <c r="H1174" t="s">
        <v>3692</v>
      </c>
      <c r="I1174" t="s">
        <v>255</v>
      </c>
      <c r="J1174" t="s">
        <v>249</v>
      </c>
      <c r="K1174" t="s">
        <v>250</v>
      </c>
      <c r="L1174" t="s">
        <v>251</v>
      </c>
      <c r="M1174" t="s">
        <v>3154</v>
      </c>
      <c r="N1174" t="s">
        <v>3154</v>
      </c>
      <c r="O1174" s="111">
        <v>44988</v>
      </c>
      <c r="P1174" t="s">
        <v>252</v>
      </c>
      <c r="Q1174" t="s">
        <v>257</v>
      </c>
      <c r="R1174">
        <v>44992</v>
      </c>
      <c r="S1174" t="s">
        <v>254</v>
      </c>
      <c r="T1174" t="s">
        <v>254</v>
      </c>
      <c r="U1174" t="s">
        <v>254</v>
      </c>
      <c r="V1174" t="s">
        <v>254</v>
      </c>
      <c r="W1174">
        <v>0</v>
      </c>
      <c r="X1174">
        <v>0</v>
      </c>
      <c r="Y1174">
        <v>0</v>
      </c>
      <c r="Z1174" s="27">
        <f t="shared" si="18"/>
        <v>0</v>
      </c>
    </row>
    <row r="1175" spans="1:26">
      <c r="A1175" t="s">
        <v>3155</v>
      </c>
      <c r="B1175">
        <v>9245279782</v>
      </c>
      <c r="C1175" t="s">
        <v>3293</v>
      </c>
      <c r="D1175" t="s">
        <v>1792</v>
      </c>
      <c r="E1175" t="s">
        <v>1528</v>
      </c>
      <c r="F1175">
        <v>12276273</v>
      </c>
      <c r="G1175">
        <v>45009</v>
      </c>
      <c r="H1175" t="s">
        <v>3693</v>
      </c>
      <c r="I1175" t="s">
        <v>271</v>
      </c>
      <c r="J1175" t="s">
        <v>249</v>
      </c>
      <c r="K1175" t="s">
        <v>250</v>
      </c>
      <c r="L1175" t="s">
        <v>251</v>
      </c>
      <c r="M1175" t="s">
        <v>3154</v>
      </c>
      <c r="N1175" t="s">
        <v>3154</v>
      </c>
      <c r="O1175" s="111">
        <v>45009</v>
      </c>
      <c r="P1175" t="s">
        <v>252</v>
      </c>
      <c r="Q1175" t="s">
        <v>257</v>
      </c>
      <c r="R1175">
        <v>45012</v>
      </c>
      <c r="S1175" t="s">
        <v>254</v>
      </c>
      <c r="T1175" t="s">
        <v>254</v>
      </c>
      <c r="U1175" t="s">
        <v>254</v>
      </c>
      <c r="V1175" t="s">
        <v>254</v>
      </c>
      <c r="W1175">
        <v>0</v>
      </c>
      <c r="X1175">
        <v>0</v>
      </c>
      <c r="Y1175">
        <v>0</v>
      </c>
      <c r="Z1175" s="27">
        <f t="shared" si="18"/>
        <v>0</v>
      </c>
    </row>
    <row r="1176" spans="1:26">
      <c r="A1176" t="s">
        <v>3155</v>
      </c>
      <c r="B1176">
        <v>9245279782</v>
      </c>
      <c r="C1176" t="s">
        <v>3293</v>
      </c>
      <c r="D1176" t="s">
        <v>1792</v>
      </c>
      <c r="E1176" t="s">
        <v>1528</v>
      </c>
      <c r="F1176">
        <v>12283699</v>
      </c>
      <c r="G1176">
        <v>45012</v>
      </c>
      <c r="H1176" t="s">
        <v>3694</v>
      </c>
      <c r="I1176" t="s">
        <v>271</v>
      </c>
      <c r="J1176" t="s">
        <v>249</v>
      </c>
      <c r="K1176" t="s">
        <v>250</v>
      </c>
      <c r="L1176" t="s">
        <v>251</v>
      </c>
      <c r="M1176" t="s">
        <v>3154</v>
      </c>
      <c r="N1176" t="s">
        <v>3154</v>
      </c>
      <c r="O1176" s="111">
        <v>45012</v>
      </c>
      <c r="P1176" t="s">
        <v>252</v>
      </c>
      <c r="Q1176" t="s">
        <v>253</v>
      </c>
      <c r="R1176">
        <v>45013</v>
      </c>
      <c r="S1176" t="s">
        <v>254</v>
      </c>
      <c r="T1176" t="s">
        <v>254</v>
      </c>
      <c r="U1176" t="s">
        <v>254</v>
      </c>
      <c r="V1176" t="s">
        <v>254</v>
      </c>
      <c r="W1176">
        <v>0</v>
      </c>
      <c r="X1176">
        <v>0</v>
      </c>
      <c r="Y1176">
        <v>760</v>
      </c>
      <c r="Z1176" s="27">
        <f t="shared" si="18"/>
        <v>760</v>
      </c>
    </row>
    <row r="1177" spans="1:26" hidden="1">
      <c r="A1177" t="s">
        <v>3155</v>
      </c>
      <c r="B1177">
        <v>4931188109</v>
      </c>
      <c r="C1177" t="s">
        <v>2187</v>
      </c>
      <c r="D1177" t="s">
        <v>2830</v>
      </c>
      <c r="E1177" t="s">
        <v>2831</v>
      </c>
      <c r="F1177">
        <v>12084841</v>
      </c>
      <c r="G1177">
        <v>44959</v>
      </c>
      <c r="H1177" t="s">
        <v>2832</v>
      </c>
      <c r="I1177" t="s">
        <v>255</v>
      </c>
      <c r="J1177" t="s">
        <v>249</v>
      </c>
      <c r="K1177" t="s">
        <v>250</v>
      </c>
      <c r="L1177" t="s">
        <v>251</v>
      </c>
      <c r="M1177" t="s">
        <v>3154</v>
      </c>
      <c r="N1177" t="s">
        <v>3154</v>
      </c>
      <c r="O1177" s="111">
        <v>44959</v>
      </c>
      <c r="P1177" t="s">
        <v>252</v>
      </c>
      <c r="Q1177" t="s">
        <v>253</v>
      </c>
      <c r="R1177">
        <v>44973</v>
      </c>
      <c r="S1177" t="s">
        <v>254</v>
      </c>
      <c r="T1177" t="s">
        <v>254</v>
      </c>
      <c r="U1177" t="s">
        <v>254</v>
      </c>
      <c r="V1177" t="s">
        <v>254</v>
      </c>
      <c r="W1177">
        <v>0</v>
      </c>
      <c r="X1177">
        <v>54.7</v>
      </c>
      <c r="Y1177">
        <v>1233</v>
      </c>
      <c r="Z1177" s="27">
        <f t="shared" si="18"/>
        <v>1287.7</v>
      </c>
    </row>
    <row r="1178" spans="1:26" hidden="1">
      <c r="A1178" t="s">
        <v>3155</v>
      </c>
      <c r="B1178">
        <v>4933473137</v>
      </c>
      <c r="C1178" t="s">
        <v>2249</v>
      </c>
      <c r="D1178" t="s">
        <v>2833</v>
      </c>
      <c r="E1178" t="s">
        <v>54</v>
      </c>
      <c r="F1178">
        <v>12110744</v>
      </c>
      <c r="G1178">
        <v>44966</v>
      </c>
      <c r="H1178" t="s">
        <v>2834</v>
      </c>
      <c r="I1178" t="s">
        <v>248</v>
      </c>
      <c r="J1178" t="s">
        <v>259</v>
      </c>
      <c r="K1178" t="s">
        <v>268</v>
      </c>
      <c r="L1178" t="s">
        <v>251</v>
      </c>
      <c r="M1178" t="s">
        <v>3154</v>
      </c>
      <c r="N1178" t="s">
        <v>3154</v>
      </c>
      <c r="O1178" s="111">
        <v>44966</v>
      </c>
      <c r="P1178" t="s">
        <v>252</v>
      </c>
      <c r="Q1178" t="s">
        <v>253</v>
      </c>
      <c r="R1178">
        <v>44971</v>
      </c>
      <c r="S1178" t="s">
        <v>254</v>
      </c>
      <c r="T1178" t="s">
        <v>254</v>
      </c>
      <c r="U1178" t="s">
        <v>254</v>
      </c>
      <c r="V1178" t="s">
        <v>254</v>
      </c>
      <c r="W1178">
        <v>0</v>
      </c>
      <c r="X1178">
        <v>911</v>
      </c>
      <c r="Y1178">
        <v>50</v>
      </c>
      <c r="Z1178" s="27">
        <f t="shared" si="18"/>
        <v>961</v>
      </c>
    </row>
    <row r="1179" spans="1:26" hidden="1">
      <c r="A1179" t="s">
        <v>3155</v>
      </c>
      <c r="B1179">
        <v>4931188109</v>
      </c>
      <c r="C1179" t="s">
        <v>2187</v>
      </c>
      <c r="D1179" t="s">
        <v>2833</v>
      </c>
      <c r="E1179" t="s">
        <v>54</v>
      </c>
      <c r="F1179">
        <v>12111269</v>
      </c>
      <c r="G1179">
        <v>44966</v>
      </c>
      <c r="H1179" t="s">
        <v>2835</v>
      </c>
      <c r="I1179" t="s">
        <v>248</v>
      </c>
      <c r="J1179" t="s">
        <v>259</v>
      </c>
      <c r="K1179" t="s">
        <v>268</v>
      </c>
      <c r="L1179" t="s">
        <v>251</v>
      </c>
      <c r="M1179" t="s">
        <v>3154</v>
      </c>
      <c r="N1179" t="s">
        <v>3154</v>
      </c>
      <c r="O1179" s="111">
        <v>44966</v>
      </c>
      <c r="P1179" t="s">
        <v>252</v>
      </c>
      <c r="Q1179" t="s">
        <v>253</v>
      </c>
      <c r="R1179">
        <v>44971</v>
      </c>
      <c r="S1179" t="s">
        <v>254</v>
      </c>
      <c r="T1179" t="s">
        <v>254</v>
      </c>
      <c r="U1179" t="s">
        <v>254</v>
      </c>
      <c r="V1179" t="s">
        <v>254</v>
      </c>
      <c r="W1179">
        <v>0</v>
      </c>
      <c r="X1179">
        <v>6388.5</v>
      </c>
      <c r="Y1179">
        <v>14612</v>
      </c>
      <c r="Z1179" s="27">
        <f t="shared" si="18"/>
        <v>21000.5</v>
      </c>
    </row>
    <row r="1180" spans="1:26" hidden="1">
      <c r="A1180" t="s">
        <v>3155</v>
      </c>
      <c r="B1180">
        <v>3687478165</v>
      </c>
      <c r="C1180" t="s">
        <v>2356</v>
      </c>
      <c r="D1180" t="s">
        <v>1527</v>
      </c>
      <c r="E1180" t="s">
        <v>1528</v>
      </c>
      <c r="F1180">
        <v>181014</v>
      </c>
      <c r="G1180">
        <v>44980</v>
      </c>
      <c r="H1180" t="s">
        <v>2836</v>
      </c>
      <c r="I1180" t="s">
        <v>255</v>
      </c>
      <c r="J1180" t="s">
        <v>249</v>
      </c>
      <c r="K1180" t="s">
        <v>250</v>
      </c>
      <c r="L1180" t="s">
        <v>251</v>
      </c>
      <c r="M1180" t="s">
        <v>3154</v>
      </c>
      <c r="N1180" t="s">
        <v>3154</v>
      </c>
      <c r="O1180" s="111">
        <v>44980</v>
      </c>
      <c r="P1180" t="s">
        <v>252</v>
      </c>
      <c r="Q1180" t="s">
        <v>253</v>
      </c>
      <c r="R1180">
        <v>44981</v>
      </c>
      <c r="S1180" t="s">
        <v>254</v>
      </c>
      <c r="T1180" t="s">
        <v>254</v>
      </c>
      <c r="U1180" t="s">
        <v>254</v>
      </c>
      <c r="V1180" t="s">
        <v>254</v>
      </c>
      <c r="W1180">
        <v>0</v>
      </c>
      <c r="X1180">
        <v>520.91999999999996</v>
      </c>
      <c r="Y1180">
        <v>6275.76</v>
      </c>
      <c r="Z1180" s="27">
        <f t="shared" si="18"/>
        <v>6796.68</v>
      </c>
    </row>
    <row r="1181" spans="1:26" hidden="1">
      <c r="A1181" t="s">
        <v>3155</v>
      </c>
      <c r="B1181">
        <v>43431585434</v>
      </c>
      <c r="C1181" t="s">
        <v>2126</v>
      </c>
      <c r="D1181" t="s">
        <v>1527</v>
      </c>
      <c r="E1181" t="s">
        <v>1528</v>
      </c>
      <c r="F1181">
        <v>1292057</v>
      </c>
      <c r="G1181">
        <v>44966</v>
      </c>
      <c r="H1181" t="s">
        <v>2837</v>
      </c>
      <c r="I1181" t="s">
        <v>260</v>
      </c>
      <c r="J1181" t="s">
        <v>3154</v>
      </c>
      <c r="K1181" t="s">
        <v>3154</v>
      </c>
      <c r="L1181" t="s">
        <v>3154</v>
      </c>
      <c r="M1181" t="s">
        <v>3154</v>
      </c>
      <c r="N1181" t="s">
        <v>3154</v>
      </c>
      <c r="O1181" s="111">
        <v>44984</v>
      </c>
      <c r="P1181" t="s">
        <v>254</v>
      </c>
      <c r="Q1181" t="s">
        <v>1406</v>
      </c>
      <c r="S1181" t="s">
        <v>254</v>
      </c>
      <c r="T1181" t="s">
        <v>254</v>
      </c>
      <c r="U1181" t="s">
        <v>254</v>
      </c>
      <c r="V1181" t="s">
        <v>254</v>
      </c>
      <c r="W1181">
        <v>0</v>
      </c>
      <c r="X1181">
        <v>0</v>
      </c>
      <c r="Y1181">
        <v>0</v>
      </c>
      <c r="Z1181" s="27">
        <f t="shared" si="18"/>
        <v>0</v>
      </c>
    </row>
    <row r="1182" spans="1:26" hidden="1">
      <c r="A1182" t="s">
        <v>3155</v>
      </c>
      <c r="B1182">
        <v>43431585434</v>
      </c>
      <c r="C1182" t="s">
        <v>2126</v>
      </c>
      <c r="D1182" t="s">
        <v>1527</v>
      </c>
      <c r="E1182" t="s">
        <v>1528</v>
      </c>
      <c r="F1182">
        <v>4156982</v>
      </c>
      <c r="G1182">
        <v>44971</v>
      </c>
      <c r="H1182" t="s">
        <v>2838</v>
      </c>
      <c r="I1182" t="s">
        <v>255</v>
      </c>
      <c r="J1182" t="s">
        <v>249</v>
      </c>
      <c r="K1182" t="s">
        <v>250</v>
      </c>
      <c r="L1182" t="s">
        <v>251</v>
      </c>
      <c r="M1182" t="s">
        <v>3154</v>
      </c>
      <c r="N1182" t="s">
        <v>3154</v>
      </c>
      <c r="O1182" s="111">
        <v>44971</v>
      </c>
      <c r="P1182" t="s">
        <v>252</v>
      </c>
      <c r="Q1182" t="s">
        <v>282</v>
      </c>
      <c r="R1182">
        <v>44972</v>
      </c>
      <c r="S1182" t="s">
        <v>254</v>
      </c>
      <c r="T1182" t="s">
        <v>254</v>
      </c>
      <c r="U1182" t="s">
        <v>254</v>
      </c>
      <c r="V1182" t="s">
        <v>254</v>
      </c>
      <c r="W1182">
        <v>0</v>
      </c>
      <c r="X1182">
        <v>196</v>
      </c>
      <c r="Y1182">
        <v>0</v>
      </c>
      <c r="Z1182" s="27">
        <f t="shared" si="18"/>
        <v>196</v>
      </c>
    </row>
    <row r="1183" spans="1:26">
      <c r="A1183" t="s">
        <v>3155</v>
      </c>
      <c r="B1183">
        <v>3687478165</v>
      </c>
      <c r="C1183" t="s">
        <v>2356</v>
      </c>
      <c r="D1183" t="s">
        <v>1527</v>
      </c>
      <c r="E1183" t="s">
        <v>1528</v>
      </c>
      <c r="F1183">
        <v>4478218</v>
      </c>
      <c r="G1183">
        <v>44987</v>
      </c>
      <c r="H1183" t="s">
        <v>3695</v>
      </c>
      <c r="I1183" t="s">
        <v>255</v>
      </c>
      <c r="J1183" t="s">
        <v>249</v>
      </c>
      <c r="K1183" t="s">
        <v>250</v>
      </c>
      <c r="L1183" t="s">
        <v>251</v>
      </c>
      <c r="M1183" t="s">
        <v>3154</v>
      </c>
      <c r="N1183" t="s">
        <v>3154</v>
      </c>
      <c r="O1183" s="111">
        <v>44987</v>
      </c>
      <c r="P1183" t="s">
        <v>252</v>
      </c>
      <c r="Q1183" t="s">
        <v>253</v>
      </c>
      <c r="R1183">
        <v>44988</v>
      </c>
      <c r="S1183" t="s">
        <v>254</v>
      </c>
      <c r="T1183" t="s">
        <v>254</v>
      </c>
      <c r="U1183" t="s">
        <v>254</v>
      </c>
      <c r="V1183" t="s">
        <v>254</v>
      </c>
      <c r="W1183">
        <v>0</v>
      </c>
      <c r="X1183">
        <v>0</v>
      </c>
      <c r="Y1183">
        <v>9246.93</v>
      </c>
      <c r="Z1183" s="27">
        <f t="shared" si="18"/>
        <v>9246.93</v>
      </c>
    </row>
    <row r="1184" spans="1:26" hidden="1">
      <c r="A1184" t="s">
        <v>3155</v>
      </c>
      <c r="B1184" t="s">
        <v>3696</v>
      </c>
      <c r="C1184" t="s">
        <v>2322</v>
      </c>
      <c r="D1184" t="s">
        <v>1527</v>
      </c>
      <c r="E1184" t="s">
        <v>1528</v>
      </c>
      <c r="F1184">
        <v>10910390</v>
      </c>
      <c r="G1184">
        <v>44982</v>
      </c>
      <c r="H1184" t="s">
        <v>2839</v>
      </c>
      <c r="I1184" t="s">
        <v>255</v>
      </c>
      <c r="J1184" t="s">
        <v>3154</v>
      </c>
      <c r="K1184" t="s">
        <v>3154</v>
      </c>
      <c r="L1184" t="s">
        <v>251</v>
      </c>
      <c r="M1184" t="s">
        <v>3154</v>
      </c>
      <c r="N1184" t="s">
        <v>3154</v>
      </c>
      <c r="O1184" s="111">
        <v>44982</v>
      </c>
      <c r="P1184" t="s">
        <v>252</v>
      </c>
      <c r="Q1184" t="s">
        <v>263</v>
      </c>
      <c r="R1184">
        <v>44984</v>
      </c>
      <c r="S1184" t="s">
        <v>254</v>
      </c>
      <c r="T1184" t="s">
        <v>254</v>
      </c>
      <c r="U1184" t="s">
        <v>254</v>
      </c>
      <c r="V1184" t="s">
        <v>254</v>
      </c>
      <c r="W1184">
        <v>0</v>
      </c>
      <c r="X1184">
        <v>0</v>
      </c>
      <c r="Y1184">
        <v>0</v>
      </c>
      <c r="Z1184" s="27">
        <f t="shared" si="18"/>
        <v>0</v>
      </c>
    </row>
    <row r="1185" spans="1:26">
      <c r="A1185" t="s">
        <v>3155</v>
      </c>
      <c r="B1185">
        <v>8507778445</v>
      </c>
      <c r="C1185" t="s">
        <v>2212</v>
      </c>
      <c r="D1185" t="s">
        <v>1527</v>
      </c>
      <c r="E1185" t="s">
        <v>1528</v>
      </c>
      <c r="F1185">
        <v>11158760</v>
      </c>
      <c r="G1185">
        <v>44987</v>
      </c>
      <c r="H1185" t="s">
        <v>3697</v>
      </c>
      <c r="I1185" t="s">
        <v>255</v>
      </c>
      <c r="J1185" t="s">
        <v>249</v>
      </c>
      <c r="K1185" t="s">
        <v>250</v>
      </c>
      <c r="L1185" t="s">
        <v>251</v>
      </c>
      <c r="M1185" t="s">
        <v>3154</v>
      </c>
      <c r="N1185" t="s">
        <v>3154</v>
      </c>
      <c r="O1185" s="111">
        <v>44987</v>
      </c>
      <c r="P1185" t="s">
        <v>252</v>
      </c>
      <c r="Q1185" t="s">
        <v>253</v>
      </c>
      <c r="R1185">
        <v>44988</v>
      </c>
      <c r="S1185" t="s">
        <v>254</v>
      </c>
      <c r="T1185" t="s">
        <v>254</v>
      </c>
      <c r="U1185" t="s">
        <v>254</v>
      </c>
      <c r="V1185" t="s">
        <v>254</v>
      </c>
      <c r="W1185">
        <v>0</v>
      </c>
      <c r="X1185">
        <v>0</v>
      </c>
      <c r="Y1185">
        <v>7103.78</v>
      </c>
      <c r="Z1185" s="27">
        <f t="shared" si="18"/>
        <v>7103.78</v>
      </c>
    </row>
    <row r="1186" spans="1:26" hidden="1">
      <c r="A1186" t="s">
        <v>3155</v>
      </c>
      <c r="B1186" t="s">
        <v>2367</v>
      </c>
      <c r="C1186" t="s">
        <v>2322</v>
      </c>
      <c r="D1186" t="s">
        <v>1527</v>
      </c>
      <c r="E1186" t="s">
        <v>1528</v>
      </c>
      <c r="F1186">
        <v>11250747</v>
      </c>
      <c r="G1186">
        <v>44980</v>
      </c>
      <c r="H1186" t="s">
        <v>2840</v>
      </c>
      <c r="I1186" t="s">
        <v>255</v>
      </c>
      <c r="J1186" t="s">
        <v>3154</v>
      </c>
      <c r="K1186" t="s">
        <v>3154</v>
      </c>
      <c r="L1186" t="s">
        <v>251</v>
      </c>
      <c r="M1186" t="s">
        <v>3154</v>
      </c>
      <c r="N1186" t="s">
        <v>3154</v>
      </c>
      <c r="O1186" s="111">
        <v>44980</v>
      </c>
      <c r="P1186" t="s">
        <v>252</v>
      </c>
      <c r="Q1186" t="s">
        <v>263</v>
      </c>
      <c r="R1186">
        <v>44981</v>
      </c>
      <c r="S1186" t="s">
        <v>254</v>
      </c>
      <c r="T1186" t="s">
        <v>254</v>
      </c>
      <c r="U1186" t="s">
        <v>254</v>
      </c>
      <c r="V1186" t="s">
        <v>254</v>
      </c>
      <c r="W1186">
        <v>0</v>
      </c>
      <c r="X1186">
        <v>200.1</v>
      </c>
      <c r="Y1186">
        <v>0</v>
      </c>
      <c r="Z1186" s="27">
        <f t="shared" si="18"/>
        <v>200.1</v>
      </c>
    </row>
    <row r="1187" spans="1:26">
      <c r="A1187" t="s">
        <v>3155</v>
      </c>
      <c r="B1187">
        <v>8507778445</v>
      </c>
      <c r="C1187" t="s">
        <v>2212</v>
      </c>
      <c r="D1187" t="s">
        <v>1527</v>
      </c>
      <c r="E1187" t="s">
        <v>1528</v>
      </c>
      <c r="F1187">
        <v>11608977</v>
      </c>
      <c r="G1187">
        <v>45006</v>
      </c>
      <c r="H1187" t="s">
        <v>3698</v>
      </c>
      <c r="I1187" t="s">
        <v>271</v>
      </c>
      <c r="J1187" t="s">
        <v>249</v>
      </c>
      <c r="K1187" t="s">
        <v>250</v>
      </c>
      <c r="L1187" t="s">
        <v>251</v>
      </c>
      <c r="M1187" t="s">
        <v>3154</v>
      </c>
      <c r="N1187" t="s">
        <v>3154</v>
      </c>
      <c r="O1187" s="111">
        <v>45006</v>
      </c>
      <c r="P1187" t="s">
        <v>252</v>
      </c>
      <c r="Q1187" t="s">
        <v>257</v>
      </c>
      <c r="R1187">
        <v>45007</v>
      </c>
      <c r="S1187" t="s">
        <v>254</v>
      </c>
      <c r="T1187" t="s">
        <v>254</v>
      </c>
      <c r="U1187" t="s">
        <v>254</v>
      </c>
      <c r="V1187" t="s">
        <v>254</v>
      </c>
      <c r="W1187">
        <v>0</v>
      </c>
      <c r="X1187">
        <v>0</v>
      </c>
      <c r="Y1187">
        <v>0</v>
      </c>
      <c r="Z1187" s="27">
        <f t="shared" si="18"/>
        <v>0</v>
      </c>
    </row>
    <row r="1188" spans="1:26" hidden="1">
      <c r="A1188" t="s">
        <v>3155</v>
      </c>
      <c r="B1188" t="s">
        <v>3699</v>
      </c>
      <c r="C1188" t="s">
        <v>2322</v>
      </c>
      <c r="D1188" t="s">
        <v>1527</v>
      </c>
      <c r="E1188" t="s">
        <v>1528</v>
      </c>
      <c r="F1188">
        <v>11864317</v>
      </c>
      <c r="G1188">
        <v>44985</v>
      </c>
      <c r="H1188" t="s">
        <v>2841</v>
      </c>
      <c r="I1188" t="s">
        <v>260</v>
      </c>
      <c r="J1188" t="s">
        <v>249</v>
      </c>
      <c r="K1188" t="s">
        <v>250</v>
      </c>
      <c r="L1188" t="s">
        <v>251</v>
      </c>
      <c r="M1188" t="s">
        <v>3154</v>
      </c>
      <c r="N1188" t="s">
        <v>3154</v>
      </c>
      <c r="O1188" s="111">
        <v>44985</v>
      </c>
      <c r="P1188" t="s">
        <v>252</v>
      </c>
      <c r="Q1188" t="s">
        <v>253</v>
      </c>
      <c r="R1188">
        <v>44986</v>
      </c>
      <c r="S1188" t="s">
        <v>254</v>
      </c>
      <c r="T1188" t="s">
        <v>254</v>
      </c>
      <c r="U1188" t="s">
        <v>254</v>
      </c>
      <c r="V1188" t="s">
        <v>254</v>
      </c>
      <c r="W1188">
        <v>0</v>
      </c>
      <c r="X1188">
        <v>0</v>
      </c>
      <c r="Y1188">
        <v>60.5</v>
      </c>
      <c r="Z1188" s="27">
        <f t="shared" si="18"/>
        <v>60.5</v>
      </c>
    </row>
    <row r="1189" spans="1:26" hidden="1">
      <c r="A1189" t="s">
        <v>3155</v>
      </c>
      <c r="B1189">
        <v>43431585434</v>
      </c>
      <c r="C1189" t="s">
        <v>2126</v>
      </c>
      <c r="D1189" t="s">
        <v>1527</v>
      </c>
      <c r="E1189" t="s">
        <v>1528</v>
      </c>
      <c r="F1189">
        <v>12037807</v>
      </c>
      <c r="G1189">
        <v>44982</v>
      </c>
      <c r="H1189" t="s">
        <v>2842</v>
      </c>
      <c r="I1189" t="s">
        <v>260</v>
      </c>
      <c r="J1189" t="s">
        <v>3154</v>
      </c>
      <c r="K1189" t="s">
        <v>3154</v>
      </c>
      <c r="L1189" t="s">
        <v>251</v>
      </c>
      <c r="M1189" t="s">
        <v>3154</v>
      </c>
      <c r="N1189" t="s">
        <v>3154</v>
      </c>
      <c r="O1189" s="111">
        <v>44982</v>
      </c>
      <c r="P1189" t="s">
        <v>252</v>
      </c>
      <c r="Q1189" t="s">
        <v>263</v>
      </c>
      <c r="R1189">
        <v>44984</v>
      </c>
      <c r="S1189" t="s">
        <v>254</v>
      </c>
      <c r="T1189" t="s">
        <v>254</v>
      </c>
      <c r="U1189" t="s">
        <v>254</v>
      </c>
      <c r="V1189" t="s">
        <v>254</v>
      </c>
      <c r="W1189">
        <v>0</v>
      </c>
      <c r="X1189">
        <v>0</v>
      </c>
      <c r="Y1189">
        <v>0</v>
      </c>
      <c r="Z1189" s="27">
        <f t="shared" si="18"/>
        <v>0</v>
      </c>
    </row>
    <row r="1190" spans="1:26" hidden="1">
      <c r="A1190" t="s">
        <v>3155</v>
      </c>
      <c r="B1190" t="s">
        <v>2474</v>
      </c>
      <c r="C1190" t="s">
        <v>2126</v>
      </c>
      <c r="D1190" t="s">
        <v>1527</v>
      </c>
      <c r="E1190" t="s">
        <v>1528</v>
      </c>
      <c r="F1190">
        <v>12054055</v>
      </c>
      <c r="G1190">
        <v>44953</v>
      </c>
      <c r="H1190" t="s">
        <v>1845</v>
      </c>
      <c r="I1190" t="s">
        <v>255</v>
      </c>
      <c r="J1190" t="s">
        <v>249</v>
      </c>
      <c r="K1190" t="s">
        <v>250</v>
      </c>
      <c r="L1190" t="s">
        <v>251</v>
      </c>
      <c r="M1190" t="s">
        <v>3154</v>
      </c>
      <c r="N1190" t="s">
        <v>3154</v>
      </c>
      <c r="O1190" s="111">
        <v>44953</v>
      </c>
      <c r="P1190" t="s">
        <v>252</v>
      </c>
      <c r="Q1190" t="s">
        <v>253</v>
      </c>
      <c r="R1190">
        <v>44954</v>
      </c>
      <c r="S1190" t="s">
        <v>254</v>
      </c>
      <c r="T1190" t="s">
        <v>254</v>
      </c>
      <c r="U1190" t="s">
        <v>254</v>
      </c>
      <c r="V1190" t="s">
        <v>254</v>
      </c>
      <c r="W1190">
        <v>259</v>
      </c>
      <c r="X1190">
        <v>657</v>
      </c>
      <c r="Y1190">
        <v>41</v>
      </c>
      <c r="Z1190" s="27">
        <f t="shared" si="18"/>
        <v>957</v>
      </c>
    </row>
    <row r="1191" spans="1:26">
      <c r="A1191" t="s">
        <v>3155</v>
      </c>
      <c r="B1191">
        <v>80617492468</v>
      </c>
      <c r="C1191" t="s">
        <v>2152</v>
      </c>
      <c r="D1191" t="s">
        <v>1527</v>
      </c>
      <c r="E1191" t="s">
        <v>1528</v>
      </c>
      <c r="F1191">
        <v>12061110</v>
      </c>
      <c r="G1191">
        <v>44998</v>
      </c>
      <c r="H1191" t="s">
        <v>3700</v>
      </c>
      <c r="I1191" t="s">
        <v>255</v>
      </c>
      <c r="J1191" t="s">
        <v>249</v>
      </c>
      <c r="K1191" t="s">
        <v>250</v>
      </c>
      <c r="L1191" t="s">
        <v>251</v>
      </c>
      <c r="M1191" t="s">
        <v>3154</v>
      </c>
      <c r="N1191" t="s">
        <v>3154</v>
      </c>
      <c r="O1191" s="111">
        <v>44998</v>
      </c>
      <c r="P1191" t="s">
        <v>252</v>
      </c>
      <c r="Q1191" t="s">
        <v>253</v>
      </c>
      <c r="R1191">
        <v>44999</v>
      </c>
      <c r="S1191" t="s">
        <v>254</v>
      </c>
      <c r="T1191" t="s">
        <v>254</v>
      </c>
      <c r="U1191" t="s">
        <v>254</v>
      </c>
      <c r="V1191" t="s">
        <v>254</v>
      </c>
      <c r="W1191">
        <v>0</v>
      </c>
      <c r="X1191">
        <v>0</v>
      </c>
      <c r="Y1191">
        <v>12650.17</v>
      </c>
      <c r="Z1191" s="27">
        <f t="shared" si="18"/>
        <v>12650.17</v>
      </c>
    </row>
    <row r="1192" spans="1:26" hidden="1">
      <c r="A1192" t="s">
        <v>3155</v>
      </c>
      <c r="B1192">
        <v>43431585434</v>
      </c>
      <c r="C1192" t="s">
        <v>2126</v>
      </c>
      <c r="D1192" t="s">
        <v>1527</v>
      </c>
      <c r="E1192" t="s">
        <v>1528</v>
      </c>
      <c r="F1192">
        <v>12068113</v>
      </c>
      <c r="G1192">
        <v>44957</v>
      </c>
      <c r="H1192" t="s">
        <v>1846</v>
      </c>
      <c r="I1192" t="s">
        <v>255</v>
      </c>
      <c r="J1192" t="s">
        <v>249</v>
      </c>
      <c r="K1192" t="s">
        <v>250</v>
      </c>
      <c r="L1192" t="s">
        <v>251</v>
      </c>
      <c r="M1192" t="s">
        <v>3154</v>
      </c>
      <c r="N1192" t="s">
        <v>3154</v>
      </c>
      <c r="O1192" s="111">
        <v>44957</v>
      </c>
      <c r="P1192" t="s">
        <v>252</v>
      </c>
      <c r="Q1192" t="s">
        <v>253</v>
      </c>
      <c r="R1192">
        <v>44993</v>
      </c>
      <c r="S1192" t="s">
        <v>254</v>
      </c>
      <c r="T1192" t="s">
        <v>254</v>
      </c>
      <c r="U1192" t="s">
        <v>254</v>
      </c>
      <c r="V1192" t="s">
        <v>254</v>
      </c>
      <c r="W1192">
        <v>0</v>
      </c>
      <c r="X1192">
        <v>0</v>
      </c>
      <c r="Y1192">
        <v>1033.53</v>
      </c>
      <c r="Z1192" s="27">
        <f t="shared" si="18"/>
        <v>1033.53</v>
      </c>
    </row>
    <row r="1193" spans="1:26" hidden="1">
      <c r="A1193" t="s">
        <v>3155</v>
      </c>
      <c r="B1193">
        <v>43431585434</v>
      </c>
      <c r="C1193" t="s">
        <v>2126</v>
      </c>
      <c r="D1193" t="s">
        <v>1527</v>
      </c>
      <c r="E1193" t="s">
        <v>1528</v>
      </c>
      <c r="F1193">
        <v>12069900</v>
      </c>
      <c r="G1193">
        <v>44964</v>
      </c>
      <c r="H1193" t="s">
        <v>2843</v>
      </c>
      <c r="I1193" t="s">
        <v>248</v>
      </c>
      <c r="J1193" t="s">
        <v>259</v>
      </c>
      <c r="K1193" t="s">
        <v>250</v>
      </c>
      <c r="L1193" t="s">
        <v>251</v>
      </c>
      <c r="M1193" t="s">
        <v>3154</v>
      </c>
      <c r="N1193" t="s">
        <v>3154</v>
      </c>
      <c r="O1193" s="111">
        <v>44967</v>
      </c>
      <c r="P1193" t="s">
        <v>252</v>
      </c>
      <c r="Q1193" t="s">
        <v>253</v>
      </c>
      <c r="R1193">
        <v>44991</v>
      </c>
      <c r="S1193" t="s">
        <v>254</v>
      </c>
      <c r="T1193" t="s">
        <v>254</v>
      </c>
      <c r="U1193" t="s">
        <v>254</v>
      </c>
      <c r="V1193" t="s">
        <v>254</v>
      </c>
      <c r="W1193">
        <v>0</v>
      </c>
      <c r="X1193">
        <v>0</v>
      </c>
      <c r="Y1193">
        <v>10</v>
      </c>
      <c r="Z1193" s="27">
        <f t="shared" si="18"/>
        <v>10</v>
      </c>
    </row>
    <row r="1194" spans="1:26" hidden="1">
      <c r="A1194" t="s">
        <v>3155</v>
      </c>
      <c r="B1194">
        <v>43431585434</v>
      </c>
      <c r="C1194" t="s">
        <v>2126</v>
      </c>
      <c r="D1194" t="s">
        <v>1527</v>
      </c>
      <c r="E1194" t="s">
        <v>1528</v>
      </c>
      <c r="F1194">
        <v>12086092</v>
      </c>
      <c r="G1194">
        <v>44961</v>
      </c>
      <c r="H1194" t="s">
        <v>2844</v>
      </c>
      <c r="I1194" t="s">
        <v>255</v>
      </c>
      <c r="J1194" t="s">
        <v>249</v>
      </c>
      <c r="K1194" t="s">
        <v>250</v>
      </c>
      <c r="L1194" t="s">
        <v>251</v>
      </c>
      <c r="M1194" t="s">
        <v>3154</v>
      </c>
      <c r="N1194" t="s">
        <v>3154</v>
      </c>
      <c r="O1194" s="111">
        <v>44961</v>
      </c>
      <c r="P1194" t="s">
        <v>252</v>
      </c>
      <c r="Q1194" t="s">
        <v>257</v>
      </c>
      <c r="R1194">
        <v>44963</v>
      </c>
      <c r="S1194" t="s">
        <v>254</v>
      </c>
      <c r="T1194" t="s">
        <v>254</v>
      </c>
      <c r="U1194" t="s">
        <v>254</v>
      </c>
      <c r="V1194" t="s">
        <v>254</v>
      </c>
      <c r="W1194">
        <v>0</v>
      </c>
      <c r="X1194">
        <v>0</v>
      </c>
      <c r="Y1194">
        <v>0</v>
      </c>
      <c r="Z1194" s="27">
        <f t="shared" si="18"/>
        <v>0</v>
      </c>
    </row>
    <row r="1195" spans="1:26" hidden="1">
      <c r="A1195" t="s">
        <v>3155</v>
      </c>
      <c r="B1195">
        <v>43431585434</v>
      </c>
      <c r="C1195" t="s">
        <v>2126</v>
      </c>
      <c r="D1195" t="s">
        <v>1527</v>
      </c>
      <c r="E1195" t="s">
        <v>1528</v>
      </c>
      <c r="F1195">
        <v>12095378</v>
      </c>
      <c r="G1195">
        <v>44963</v>
      </c>
      <c r="H1195" t="s">
        <v>2845</v>
      </c>
      <c r="I1195" t="s">
        <v>255</v>
      </c>
      <c r="J1195" t="s">
        <v>249</v>
      </c>
      <c r="K1195" t="s">
        <v>268</v>
      </c>
      <c r="L1195" t="s">
        <v>251</v>
      </c>
      <c r="M1195" t="s">
        <v>3154</v>
      </c>
      <c r="N1195" t="s">
        <v>3154</v>
      </c>
      <c r="O1195" s="111">
        <v>44963</v>
      </c>
      <c r="P1195" t="s">
        <v>252</v>
      </c>
      <c r="Q1195" t="s">
        <v>257</v>
      </c>
      <c r="R1195">
        <v>44964</v>
      </c>
      <c r="S1195" t="s">
        <v>254</v>
      </c>
      <c r="T1195" t="s">
        <v>254</v>
      </c>
      <c r="U1195" t="s">
        <v>254</v>
      </c>
      <c r="V1195" t="s">
        <v>254</v>
      </c>
      <c r="W1195">
        <v>0</v>
      </c>
      <c r="X1195">
        <v>0</v>
      </c>
      <c r="Y1195">
        <v>0</v>
      </c>
      <c r="Z1195" s="27">
        <f t="shared" si="18"/>
        <v>0</v>
      </c>
    </row>
    <row r="1196" spans="1:26" hidden="1">
      <c r="A1196" t="s">
        <v>3155</v>
      </c>
      <c r="B1196">
        <v>8507778445</v>
      </c>
      <c r="C1196" t="s">
        <v>2212</v>
      </c>
      <c r="D1196" t="s">
        <v>1527</v>
      </c>
      <c r="E1196" t="s">
        <v>1528</v>
      </c>
      <c r="F1196">
        <v>12095461</v>
      </c>
      <c r="G1196">
        <v>44961</v>
      </c>
      <c r="H1196" t="s">
        <v>2846</v>
      </c>
      <c r="I1196" t="s">
        <v>255</v>
      </c>
      <c r="J1196" t="s">
        <v>249</v>
      </c>
      <c r="K1196" t="s">
        <v>250</v>
      </c>
      <c r="L1196" t="s">
        <v>251</v>
      </c>
      <c r="M1196" t="s">
        <v>3154</v>
      </c>
      <c r="N1196" t="s">
        <v>3154</v>
      </c>
      <c r="O1196" s="111">
        <v>44961</v>
      </c>
      <c r="P1196" t="s">
        <v>252</v>
      </c>
      <c r="Q1196" t="s">
        <v>253</v>
      </c>
      <c r="R1196">
        <v>44963</v>
      </c>
      <c r="S1196" t="s">
        <v>254</v>
      </c>
      <c r="T1196" t="s">
        <v>254</v>
      </c>
      <c r="U1196" t="s">
        <v>254</v>
      </c>
      <c r="V1196" t="s">
        <v>254</v>
      </c>
      <c r="W1196">
        <v>0</v>
      </c>
      <c r="X1196">
        <v>1942</v>
      </c>
      <c r="Y1196">
        <v>2666.99</v>
      </c>
      <c r="Z1196" s="27">
        <f t="shared" si="18"/>
        <v>4608.99</v>
      </c>
    </row>
    <row r="1197" spans="1:26" hidden="1">
      <c r="A1197" t="s">
        <v>3155</v>
      </c>
      <c r="B1197">
        <v>43431585434</v>
      </c>
      <c r="C1197" t="s">
        <v>2126</v>
      </c>
      <c r="D1197" t="s">
        <v>1527</v>
      </c>
      <c r="E1197" t="s">
        <v>1528</v>
      </c>
      <c r="F1197">
        <v>12102239</v>
      </c>
      <c r="G1197">
        <v>44965</v>
      </c>
      <c r="H1197" t="s">
        <v>2847</v>
      </c>
      <c r="I1197" t="s">
        <v>248</v>
      </c>
      <c r="J1197" t="s">
        <v>259</v>
      </c>
      <c r="K1197" t="s">
        <v>250</v>
      </c>
      <c r="L1197" t="s">
        <v>251</v>
      </c>
      <c r="M1197" t="s">
        <v>3154</v>
      </c>
      <c r="N1197" t="s">
        <v>3154</v>
      </c>
      <c r="O1197" s="111">
        <v>44965</v>
      </c>
      <c r="P1197" t="s">
        <v>252</v>
      </c>
      <c r="Q1197" t="s">
        <v>253</v>
      </c>
      <c r="R1197">
        <v>44970</v>
      </c>
      <c r="S1197" t="s">
        <v>254</v>
      </c>
      <c r="T1197" t="s">
        <v>254</v>
      </c>
      <c r="U1197" t="s">
        <v>254</v>
      </c>
      <c r="V1197" t="s">
        <v>254</v>
      </c>
      <c r="W1197">
        <v>0</v>
      </c>
      <c r="X1197">
        <v>1168.5999999999999</v>
      </c>
      <c r="Y1197">
        <v>3615</v>
      </c>
      <c r="Z1197" s="27">
        <f t="shared" si="18"/>
        <v>4783.6000000000004</v>
      </c>
    </row>
    <row r="1198" spans="1:26" hidden="1">
      <c r="A1198" t="s">
        <v>3155</v>
      </c>
      <c r="B1198">
        <v>43431585434</v>
      </c>
      <c r="C1198" t="s">
        <v>2126</v>
      </c>
      <c r="D1198" t="s">
        <v>1527</v>
      </c>
      <c r="E1198" t="s">
        <v>1528</v>
      </c>
      <c r="F1198">
        <v>12106547</v>
      </c>
      <c r="G1198">
        <v>44965</v>
      </c>
      <c r="H1198" t="s">
        <v>2848</v>
      </c>
      <c r="I1198" t="s">
        <v>248</v>
      </c>
      <c r="J1198" t="s">
        <v>259</v>
      </c>
      <c r="K1198" t="s">
        <v>250</v>
      </c>
      <c r="L1198" t="s">
        <v>3154</v>
      </c>
      <c r="M1198" t="s">
        <v>3154</v>
      </c>
      <c r="N1198" t="s">
        <v>3154</v>
      </c>
      <c r="O1198" s="111">
        <v>44965</v>
      </c>
      <c r="P1198" t="s">
        <v>252</v>
      </c>
      <c r="Q1198" t="s">
        <v>253</v>
      </c>
      <c r="R1198">
        <v>44968</v>
      </c>
      <c r="S1198" t="s">
        <v>254</v>
      </c>
      <c r="T1198" t="s">
        <v>254</v>
      </c>
      <c r="U1198" t="s">
        <v>254</v>
      </c>
      <c r="V1198" t="s">
        <v>254</v>
      </c>
      <c r="W1198">
        <v>0</v>
      </c>
      <c r="X1198">
        <v>350.1</v>
      </c>
      <c r="Y1198">
        <v>518.79999999999995</v>
      </c>
      <c r="Z1198" s="27">
        <f t="shared" si="18"/>
        <v>868.9</v>
      </c>
    </row>
    <row r="1199" spans="1:26" hidden="1">
      <c r="A1199" t="s">
        <v>3155</v>
      </c>
      <c r="B1199">
        <v>8507778445</v>
      </c>
      <c r="C1199" t="s">
        <v>2212</v>
      </c>
      <c r="D1199" t="s">
        <v>1527</v>
      </c>
      <c r="E1199" t="s">
        <v>1528</v>
      </c>
      <c r="F1199">
        <v>12110701</v>
      </c>
      <c r="G1199">
        <v>44966</v>
      </c>
      <c r="H1199" t="s">
        <v>2849</v>
      </c>
      <c r="I1199" t="s">
        <v>248</v>
      </c>
      <c r="J1199" t="s">
        <v>259</v>
      </c>
      <c r="K1199" t="s">
        <v>250</v>
      </c>
      <c r="L1199" t="s">
        <v>251</v>
      </c>
      <c r="M1199" t="s">
        <v>3154</v>
      </c>
      <c r="N1199" t="s">
        <v>3154</v>
      </c>
      <c r="O1199" s="111">
        <v>44966</v>
      </c>
      <c r="P1199" t="s">
        <v>252</v>
      </c>
      <c r="Q1199" t="s">
        <v>253</v>
      </c>
      <c r="R1199">
        <v>44971</v>
      </c>
      <c r="S1199" t="s">
        <v>254</v>
      </c>
      <c r="T1199" t="s">
        <v>254</v>
      </c>
      <c r="U1199" t="s">
        <v>254</v>
      </c>
      <c r="V1199" t="s">
        <v>254</v>
      </c>
      <c r="W1199">
        <v>0</v>
      </c>
      <c r="X1199">
        <v>90</v>
      </c>
      <c r="Y1199">
        <v>101</v>
      </c>
      <c r="Z1199" s="27">
        <f t="shared" si="18"/>
        <v>191</v>
      </c>
    </row>
    <row r="1200" spans="1:26" hidden="1">
      <c r="A1200" t="s">
        <v>3155</v>
      </c>
      <c r="B1200">
        <v>43431585434</v>
      </c>
      <c r="C1200" t="s">
        <v>2126</v>
      </c>
      <c r="D1200" t="s">
        <v>1527</v>
      </c>
      <c r="E1200" t="s">
        <v>1528</v>
      </c>
      <c r="F1200">
        <v>12110977</v>
      </c>
      <c r="G1200">
        <v>44966</v>
      </c>
      <c r="H1200" t="s">
        <v>2850</v>
      </c>
      <c r="I1200" t="s">
        <v>248</v>
      </c>
      <c r="J1200" t="s">
        <v>259</v>
      </c>
      <c r="K1200" t="s">
        <v>250</v>
      </c>
      <c r="L1200" t="s">
        <v>251</v>
      </c>
      <c r="M1200" t="s">
        <v>3154</v>
      </c>
      <c r="N1200" t="s">
        <v>3154</v>
      </c>
      <c r="O1200" s="111">
        <v>44966</v>
      </c>
      <c r="P1200" t="s">
        <v>252</v>
      </c>
      <c r="Q1200" t="s">
        <v>253</v>
      </c>
      <c r="R1200">
        <v>44971</v>
      </c>
      <c r="S1200" t="s">
        <v>254</v>
      </c>
      <c r="T1200" t="s">
        <v>254</v>
      </c>
      <c r="U1200" t="s">
        <v>254</v>
      </c>
      <c r="V1200" t="s">
        <v>254</v>
      </c>
      <c r="W1200">
        <v>0</v>
      </c>
      <c r="X1200">
        <v>1870.5</v>
      </c>
      <c r="Y1200">
        <v>370.4</v>
      </c>
      <c r="Z1200" s="27">
        <f t="shared" si="18"/>
        <v>2240.9</v>
      </c>
    </row>
    <row r="1201" spans="1:26" hidden="1">
      <c r="A1201" t="s">
        <v>3155</v>
      </c>
      <c r="B1201">
        <v>43431585434</v>
      </c>
      <c r="C1201" t="s">
        <v>2126</v>
      </c>
      <c r="D1201" t="s">
        <v>1527</v>
      </c>
      <c r="E1201" t="s">
        <v>1528</v>
      </c>
      <c r="F1201">
        <v>12112030</v>
      </c>
      <c r="G1201">
        <v>44966</v>
      </c>
      <c r="H1201" t="s">
        <v>2851</v>
      </c>
      <c r="I1201" t="s">
        <v>248</v>
      </c>
      <c r="J1201" t="s">
        <v>259</v>
      </c>
      <c r="K1201" t="s">
        <v>250</v>
      </c>
      <c r="L1201" t="s">
        <v>251</v>
      </c>
      <c r="M1201" t="s">
        <v>3154</v>
      </c>
      <c r="N1201" t="s">
        <v>3154</v>
      </c>
      <c r="O1201" s="111">
        <v>44966</v>
      </c>
      <c r="P1201" t="s">
        <v>252</v>
      </c>
      <c r="Q1201" t="s">
        <v>253</v>
      </c>
      <c r="R1201">
        <v>44971</v>
      </c>
      <c r="S1201" t="s">
        <v>254</v>
      </c>
      <c r="T1201" t="s">
        <v>254</v>
      </c>
      <c r="U1201" t="s">
        <v>254</v>
      </c>
      <c r="V1201" t="s">
        <v>254</v>
      </c>
      <c r="W1201">
        <v>0</v>
      </c>
      <c r="X1201">
        <v>25</v>
      </c>
      <c r="Y1201">
        <v>6125</v>
      </c>
      <c r="Z1201" s="27">
        <f t="shared" si="18"/>
        <v>6150</v>
      </c>
    </row>
    <row r="1202" spans="1:26" hidden="1">
      <c r="A1202" t="s">
        <v>3155</v>
      </c>
      <c r="B1202">
        <v>8507778445</v>
      </c>
      <c r="C1202" t="s">
        <v>2212</v>
      </c>
      <c r="D1202" t="s">
        <v>1527</v>
      </c>
      <c r="E1202" t="s">
        <v>1528</v>
      </c>
      <c r="F1202">
        <v>12116412</v>
      </c>
      <c r="G1202">
        <v>44967</v>
      </c>
      <c r="H1202" t="s">
        <v>2852</v>
      </c>
      <c r="I1202" t="s">
        <v>260</v>
      </c>
      <c r="J1202" t="s">
        <v>3154</v>
      </c>
      <c r="K1202" t="s">
        <v>3154</v>
      </c>
      <c r="L1202" t="s">
        <v>251</v>
      </c>
      <c r="M1202" t="s">
        <v>3154</v>
      </c>
      <c r="N1202" t="s">
        <v>3154</v>
      </c>
      <c r="O1202" s="111">
        <v>44967</v>
      </c>
      <c r="P1202" t="s">
        <v>252</v>
      </c>
      <c r="Q1202" t="s">
        <v>253</v>
      </c>
      <c r="R1202">
        <v>44973</v>
      </c>
      <c r="S1202" t="s">
        <v>254</v>
      </c>
      <c r="T1202" t="s">
        <v>254</v>
      </c>
      <c r="U1202" t="s">
        <v>254</v>
      </c>
      <c r="V1202" t="s">
        <v>254</v>
      </c>
      <c r="W1202">
        <v>0</v>
      </c>
      <c r="X1202">
        <v>698.16</v>
      </c>
      <c r="Y1202">
        <v>6732.06</v>
      </c>
      <c r="Z1202" s="27">
        <f t="shared" si="18"/>
        <v>7430.22</v>
      </c>
    </row>
    <row r="1203" spans="1:26" hidden="1">
      <c r="A1203" t="s">
        <v>3155</v>
      </c>
      <c r="B1203">
        <v>43431585434</v>
      </c>
      <c r="C1203" t="s">
        <v>2126</v>
      </c>
      <c r="D1203" t="s">
        <v>1527</v>
      </c>
      <c r="E1203" t="s">
        <v>1528</v>
      </c>
      <c r="F1203">
        <v>12120759</v>
      </c>
      <c r="G1203">
        <v>44970</v>
      </c>
      <c r="H1203" t="s">
        <v>2853</v>
      </c>
      <c r="I1203" t="s">
        <v>248</v>
      </c>
      <c r="J1203" t="s">
        <v>259</v>
      </c>
      <c r="K1203" t="s">
        <v>268</v>
      </c>
      <c r="L1203" t="s">
        <v>251</v>
      </c>
      <c r="M1203" t="s">
        <v>3154</v>
      </c>
      <c r="N1203" t="s">
        <v>3154</v>
      </c>
      <c r="O1203" s="111">
        <v>44970</v>
      </c>
      <c r="P1203" t="s">
        <v>252</v>
      </c>
      <c r="Q1203" t="s">
        <v>253</v>
      </c>
      <c r="R1203">
        <v>44973</v>
      </c>
      <c r="S1203" t="s">
        <v>254</v>
      </c>
      <c r="T1203" t="s">
        <v>254</v>
      </c>
      <c r="U1203" t="s">
        <v>254</v>
      </c>
      <c r="V1203" t="s">
        <v>254</v>
      </c>
      <c r="W1203">
        <v>0</v>
      </c>
      <c r="X1203">
        <v>277.19</v>
      </c>
      <c r="Y1203">
        <v>6791.37</v>
      </c>
      <c r="Z1203" s="27">
        <f t="shared" si="18"/>
        <v>7068.5599999999995</v>
      </c>
    </row>
    <row r="1204" spans="1:26" hidden="1">
      <c r="A1204" t="s">
        <v>3155</v>
      </c>
      <c r="B1204">
        <v>8507778445</v>
      </c>
      <c r="C1204" t="s">
        <v>2212</v>
      </c>
      <c r="D1204" t="s">
        <v>1527</v>
      </c>
      <c r="E1204" t="s">
        <v>1528</v>
      </c>
      <c r="F1204">
        <v>12120896</v>
      </c>
      <c r="G1204">
        <v>44970</v>
      </c>
      <c r="H1204" t="s">
        <v>2854</v>
      </c>
      <c r="I1204" t="s">
        <v>248</v>
      </c>
      <c r="J1204" t="s">
        <v>259</v>
      </c>
      <c r="K1204" t="s">
        <v>250</v>
      </c>
      <c r="L1204" t="s">
        <v>251</v>
      </c>
      <c r="M1204" t="s">
        <v>3154</v>
      </c>
      <c r="N1204" t="s">
        <v>3154</v>
      </c>
      <c r="O1204" s="111">
        <v>44970</v>
      </c>
      <c r="P1204" t="s">
        <v>252</v>
      </c>
      <c r="Q1204" t="s">
        <v>282</v>
      </c>
      <c r="R1204">
        <v>44973</v>
      </c>
      <c r="S1204" t="s">
        <v>254</v>
      </c>
      <c r="T1204" t="s">
        <v>254</v>
      </c>
      <c r="U1204" t="s">
        <v>254</v>
      </c>
      <c r="V1204" t="s">
        <v>254</v>
      </c>
      <c r="W1204">
        <v>0</v>
      </c>
      <c r="X1204">
        <v>1664</v>
      </c>
      <c r="Y1204">
        <v>0</v>
      </c>
      <c r="Z1204" s="27">
        <f t="shared" si="18"/>
        <v>1664</v>
      </c>
    </row>
    <row r="1205" spans="1:26" hidden="1">
      <c r="A1205" t="s">
        <v>3155</v>
      </c>
      <c r="B1205">
        <v>43431585434</v>
      </c>
      <c r="C1205" t="s">
        <v>2126</v>
      </c>
      <c r="D1205" t="s">
        <v>1527</v>
      </c>
      <c r="E1205" t="s">
        <v>1528</v>
      </c>
      <c r="F1205">
        <v>12129131</v>
      </c>
      <c r="G1205">
        <v>44972</v>
      </c>
      <c r="H1205" t="s">
        <v>2855</v>
      </c>
      <c r="I1205" t="s">
        <v>255</v>
      </c>
      <c r="J1205" t="s">
        <v>3154</v>
      </c>
      <c r="K1205" t="s">
        <v>3154</v>
      </c>
      <c r="L1205" t="s">
        <v>251</v>
      </c>
      <c r="M1205" t="s">
        <v>3154</v>
      </c>
      <c r="N1205" t="s">
        <v>3154</v>
      </c>
      <c r="O1205" s="111">
        <v>44973</v>
      </c>
      <c r="P1205" t="s">
        <v>252</v>
      </c>
      <c r="Q1205" t="s">
        <v>263</v>
      </c>
      <c r="R1205">
        <v>44974</v>
      </c>
      <c r="S1205" t="s">
        <v>254</v>
      </c>
      <c r="T1205" t="s">
        <v>254</v>
      </c>
      <c r="U1205" t="s">
        <v>254</v>
      </c>
      <c r="V1205" t="s">
        <v>254</v>
      </c>
      <c r="W1205">
        <v>0</v>
      </c>
      <c r="X1205">
        <v>10</v>
      </c>
      <c r="Y1205">
        <v>0</v>
      </c>
      <c r="Z1205" s="27">
        <f t="shared" si="18"/>
        <v>10</v>
      </c>
    </row>
    <row r="1206" spans="1:26" hidden="1">
      <c r="A1206" t="s">
        <v>3155</v>
      </c>
      <c r="B1206">
        <v>8507778445</v>
      </c>
      <c r="C1206" t="s">
        <v>2212</v>
      </c>
      <c r="D1206" t="s">
        <v>1527</v>
      </c>
      <c r="E1206" t="s">
        <v>1528</v>
      </c>
      <c r="F1206">
        <v>12136498</v>
      </c>
      <c r="G1206">
        <v>44973</v>
      </c>
      <c r="H1206" t="s">
        <v>2856</v>
      </c>
      <c r="I1206" t="s">
        <v>255</v>
      </c>
      <c r="J1206" t="s">
        <v>249</v>
      </c>
      <c r="K1206" t="s">
        <v>250</v>
      </c>
      <c r="L1206" t="s">
        <v>251</v>
      </c>
      <c r="M1206" t="s">
        <v>3154</v>
      </c>
      <c r="N1206" t="s">
        <v>3154</v>
      </c>
      <c r="O1206" s="111">
        <v>44973</v>
      </c>
      <c r="P1206" t="s">
        <v>252</v>
      </c>
      <c r="Q1206" t="s">
        <v>253</v>
      </c>
      <c r="R1206">
        <v>44974</v>
      </c>
      <c r="S1206" t="s">
        <v>254</v>
      </c>
      <c r="T1206" t="s">
        <v>254</v>
      </c>
      <c r="U1206" t="s">
        <v>254</v>
      </c>
      <c r="V1206" t="s">
        <v>254</v>
      </c>
      <c r="W1206">
        <v>0</v>
      </c>
      <c r="X1206">
        <v>0</v>
      </c>
      <c r="Y1206">
        <v>10</v>
      </c>
      <c r="Z1206" s="27">
        <f t="shared" si="18"/>
        <v>10</v>
      </c>
    </row>
    <row r="1207" spans="1:26">
      <c r="A1207" t="s">
        <v>3155</v>
      </c>
      <c r="B1207">
        <v>9900269497</v>
      </c>
      <c r="C1207" t="s">
        <v>2325</v>
      </c>
      <c r="D1207" t="s">
        <v>1527</v>
      </c>
      <c r="E1207" t="s">
        <v>1528</v>
      </c>
      <c r="F1207">
        <v>12147779</v>
      </c>
      <c r="G1207">
        <v>44986</v>
      </c>
      <c r="H1207" t="s">
        <v>3701</v>
      </c>
      <c r="I1207" t="s">
        <v>256</v>
      </c>
      <c r="J1207" t="s">
        <v>249</v>
      </c>
      <c r="K1207" t="s">
        <v>250</v>
      </c>
      <c r="L1207" t="s">
        <v>251</v>
      </c>
      <c r="M1207" t="s">
        <v>3154</v>
      </c>
      <c r="N1207" t="s">
        <v>3154</v>
      </c>
      <c r="O1207" s="111">
        <v>44986</v>
      </c>
      <c r="P1207" t="s">
        <v>252</v>
      </c>
      <c r="Q1207" t="s">
        <v>253</v>
      </c>
      <c r="R1207">
        <v>44987</v>
      </c>
      <c r="S1207" t="s">
        <v>254</v>
      </c>
      <c r="T1207" t="s">
        <v>254</v>
      </c>
      <c r="U1207" t="s">
        <v>254</v>
      </c>
      <c r="V1207" t="s">
        <v>254</v>
      </c>
      <c r="W1207">
        <v>0</v>
      </c>
      <c r="X1207">
        <v>0</v>
      </c>
      <c r="Y1207">
        <v>4092</v>
      </c>
      <c r="Z1207" s="27">
        <f t="shared" si="18"/>
        <v>4092</v>
      </c>
    </row>
    <row r="1208" spans="1:26" hidden="1">
      <c r="A1208" t="s">
        <v>3155</v>
      </c>
      <c r="B1208">
        <v>8507778445</v>
      </c>
      <c r="C1208" t="s">
        <v>2212</v>
      </c>
      <c r="D1208" t="s">
        <v>1527</v>
      </c>
      <c r="E1208" t="s">
        <v>1528</v>
      </c>
      <c r="F1208">
        <v>12151051</v>
      </c>
      <c r="G1208">
        <v>44980</v>
      </c>
      <c r="H1208" t="s">
        <v>2857</v>
      </c>
      <c r="I1208" t="s">
        <v>255</v>
      </c>
      <c r="J1208" t="s">
        <v>249</v>
      </c>
      <c r="K1208" t="s">
        <v>250</v>
      </c>
      <c r="L1208" t="s">
        <v>251</v>
      </c>
      <c r="M1208" t="s">
        <v>3154</v>
      </c>
      <c r="N1208" t="s">
        <v>3154</v>
      </c>
      <c r="O1208" s="111">
        <v>44980</v>
      </c>
      <c r="P1208" t="s">
        <v>252</v>
      </c>
      <c r="Q1208" t="s">
        <v>253</v>
      </c>
      <c r="R1208">
        <v>44981</v>
      </c>
      <c r="S1208" t="s">
        <v>254</v>
      </c>
      <c r="T1208" t="s">
        <v>254</v>
      </c>
      <c r="U1208" t="s">
        <v>254</v>
      </c>
      <c r="V1208" t="s">
        <v>254</v>
      </c>
      <c r="W1208">
        <v>0</v>
      </c>
      <c r="X1208">
        <v>108.5</v>
      </c>
      <c r="Y1208">
        <v>31.5</v>
      </c>
      <c r="Z1208" s="27">
        <f t="shared" si="18"/>
        <v>140</v>
      </c>
    </row>
    <row r="1209" spans="1:26" hidden="1">
      <c r="A1209" t="s">
        <v>3155</v>
      </c>
      <c r="B1209">
        <v>10768146461</v>
      </c>
      <c r="C1209" t="s">
        <v>2322</v>
      </c>
      <c r="D1209" t="s">
        <v>1527</v>
      </c>
      <c r="E1209" t="s">
        <v>1528</v>
      </c>
      <c r="F1209">
        <v>12152398</v>
      </c>
      <c r="G1209">
        <v>44980</v>
      </c>
      <c r="H1209" t="s">
        <v>2858</v>
      </c>
      <c r="I1209" t="s">
        <v>255</v>
      </c>
      <c r="J1209" t="s">
        <v>3154</v>
      </c>
      <c r="K1209" t="s">
        <v>3154</v>
      </c>
      <c r="L1209" t="s">
        <v>251</v>
      </c>
      <c r="M1209" t="s">
        <v>3154</v>
      </c>
      <c r="N1209" t="s">
        <v>3154</v>
      </c>
      <c r="O1209" s="111">
        <v>44980</v>
      </c>
      <c r="P1209" t="s">
        <v>252</v>
      </c>
      <c r="Q1209" t="s">
        <v>263</v>
      </c>
      <c r="R1209">
        <v>44981</v>
      </c>
      <c r="S1209" t="s">
        <v>254</v>
      </c>
      <c r="T1209" t="s">
        <v>254</v>
      </c>
      <c r="U1209" t="s">
        <v>254</v>
      </c>
      <c r="V1209" t="s">
        <v>254</v>
      </c>
      <c r="W1209">
        <v>0</v>
      </c>
      <c r="X1209">
        <v>43</v>
      </c>
      <c r="Y1209">
        <v>0</v>
      </c>
      <c r="Z1209" s="27">
        <f t="shared" si="18"/>
        <v>43</v>
      </c>
    </row>
    <row r="1210" spans="1:26" hidden="1">
      <c r="A1210" t="s">
        <v>3155</v>
      </c>
      <c r="B1210">
        <v>8507778445</v>
      </c>
      <c r="C1210" t="s">
        <v>2212</v>
      </c>
      <c r="D1210" t="s">
        <v>1527</v>
      </c>
      <c r="E1210" t="s">
        <v>1528</v>
      </c>
      <c r="F1210">
        <v>12156714</v>
      </c>
      <c r="G1210">
        <v>44981</v>
      </c>
      <c r="H1210" t="s">
        <v>2859</v>
      </c>
      <c r="I1210" t="s">
        <v>255</v>
      </c>
      <c r="J1210" t="s">
        <v>3154</v>
      </c>
      <c r="K1210" t="s">
        <v>3154</v>
      </c>
      <c r="L1210" t="s">
        <v>251</v>
      </c>
      <c r="M1210" t="s">
        <v>3154</v>
      </c>
      <c r="N1210" t="s">
        <v>3154</v>
      </c>
      <c r="O1210" s="111">
        <v>44981</v>
      </c>
      <c r="P1210" t="s">
        <v>252</v>
      </c>
      <c r="Q1210" t="s">
        <v>263</v>
      </c>
      <c r="R1210">
        <v>44982</v>
      </c>
      <c r="S1210" t="s">
        <v>254</v>
      </c>
      <c r="T1210" t="s">
        <v>254</v>
      </c>
      <c r="U1210" t="s">
        <v>254</v>
      </c>
      <c r="V1210" t="s">
        <v>254</v>
      </c>
      <c r="W1210">
        <v>0</v>
      </c>
      <c r="X1210">
        <v>102.4</v>
      </c>
      <c r="Y1210">
        <v>0</v>
      </c>
      <c r="Z1210" s="27">
        <f t="shared" si="18"/>
        <v>102.4</v>
      </c>
    </row>
    <row r="1211" spans="1:26" hidden="1">
      <c r="A1211" t="s">
        <v>3155</v>
      </c>
      <c r="B1211">
        <v>10768146461</v>
      </c>
      <c r="C1211" t="s">
        <v>2322</v>
      </c>
      <c r="D1211" t="s">
        <v>1527</v>
      </c>
      <c r="E1211" t="s">
        <v>1528</v>
      </c>
      <c r="F1211">
        <v>12157414</v>
      </c>
      <c r="G1211">
        <v>44981</v>
      </c>
      <c r="H1211" t="s">
        <v>2860</v>
      </c>
      <c r="I1211" t="s">
        <v>255</v>
      </c>
      <c r="J1211" t="s">
        <v>3154</v>
      </c>
      <c r="K1211" t="s">
        <v>3154</v>
      </c>
      <c r="L1211" t="s">
        <v>251</v>
      </c>
      <c r="M1211" t="s">
        <v>3154</v>
      </c>
      <c r="N1211" t="s">
        <v>3154</v>
      </c>
      <c r="O1211" s="111">
        <v>44981</v>
      </c>
      <c r="P1211" t="s">
        <v>252</v>
      </c>
      <c r="Q1211" t="s">
        <v>263</v>
      </c>
      <c r="R1211">
        <v>44982</v>
      </c>
      <c r="S1211" t="s">
        <v>254</v>
      </c>
      <c r="T1211" t="s">
        <v>254</v>
      </c>
      <c r="U1211" t="s">
        <v>254</v>
      </c>
      <c r="V1211" t="s">
        <v>254</v>
      </c>
      <c r="W1211">
        <v>0</v>
      </c>
      <c r="X1211">
        <v>0</v>
      </c>
      <c r="Y1211">
        <v>0</v>
      </c>
      <c r="Z1211" s="27">
        <f t="shared" si="18"/>
        <v>0</v>
      </c>
    </row>
    <row r="1212" spans="1:26" hidden="1">
      <c r="A1212" t="s">
        <v>3155</v>
      </c>
      <c r="B1212">
        <v>13063629464</v>
      </c>
      <c r="C1212" t="s">
        <v>2340</v>
      </c>
      <c r="D1212" t="s">
        <v>1527</v>
      </c>
      <c r="E1212" t="s">
        <v>1528</v>
      </c>
      <c r="F1212">
        <v>12158330</v>
      </c>
      <c r="G1212">
        <v>44981</v>
      </c>
      <c r="H1212" t="s">
        <v>2861</v>
      </c>
      <c r="I1212" t="s">
        <v>255</v>
      </c>
      <c r="J1212" t="s">
        <v>249</v>
      </c>
      <c r="K1212" t="s">
        <v>250</v>
      </c>
      <c r="L1212" t="s">
        <v>251</v>
      </c>
      <c r="M1212" t="s">
        <v>3154</v>
      </c>
      <c r="N1212" t="s">
        <v>3154</v>
      </c>
      <c r="O1212" s="111">
        <v>44981</v>
      </c>
      <c r="P1212" t="s">
        <v>252</v>
      </c>
      <c r="Q1212" t="s">
        <v>257</v>
      </c>
      <c r="S1212" t="s">
        <v>254</v>
      </c>
      <c r="T1212" t="s">
        <v>254</v>
      </c>
      <c r="U1212" t="s">
        <v>254</v>
      </c>
      <c r="V1212" t="s">
        <v>254</v>
      </c>
      <c r="W1212">
        <v>0</v>
      </c>
      <c r="X1212">
        <v>0</v>
      </c>
      <c r="Y1212">
        <v>0</v>
      </c>
      <c r="Z1212" s="27">
        <f t="shared" si="18"/>
        <v>0</v>
      </c>
    </row>
    <row r="1213" spans="1:26" hidden="1">
      <c r="A1213" t="s">
        <v>3155</v>
      </c>
      <c r="B1213">
        <v>8507778445</v>
      </c>
      <c r="C1213" t="s">
        <v>2212</v>
      </c>
      <c r="D1213" t="s">
        <v>1527</v>
      </c>
      <c r="E1213" t="s">
        <v>1528</v>
      </c>
      <c r="F1213">
        <v>12163069</v>
      </c>
      <c r="G1213">
        <v>44982</v>
      </c>
      <c r="H1213" t="s">
        <v>2862</v>
      </c>
      <c r="I1213" t="s">
        <v>255</v>
      </c>
      <c r="J1213" t="s">
        <v>249</v>
      </c>
      <c r="K1213" t="s">
        <v>250</v>
      </c>
      <c r="L1213" t="s">
        <v>251</v>
      </c>
      <c r="M1213" t="s">
        <v>3154</v>
      </c>
      <c r="N1213" t="s">
        <v>3154</v>
      </c>
      <c r="O1213" s="111">
        <v>44984</v>
      </c>
      <c r="P1213" t="s">
        <v>252</v>
      </c>
      <c r="Q1213" t="s">
        <v>257</v>
      </c>
      <c r="S1213" t="s">
        <v>254</v>
      </c>
      <c r="T1213" t="s">
        <v>254</v>
      </c>
      <c r="U1213" t="s">
        <v>254</v>
      </c>
      <c r="V1213" t="s">
        <v>254</v>
      </c>
      <c r="W1213">
        <v>0</v>
      </c>
      <c r="X1213">
        <v>0</v>
      </c>
      <c r="Y1213">
        <v>0</v>
      </c>
      <c r="Z1213" s="27">
        <f t="shared" si="18"/>
        <v>0</v>
      </c>
    </row>
    <row r="1214" spans="1:26">
      <c r="A1214" t="s">
        <v>3155</v>
      </c>
      <c r="B1214">
        <v>13063629464</v>
      </c>
      <c r="C1214" t="s">
        <v>2340</v>
      </c>
      <c r="D1214" t="s">
        <v>1527</v>
      </c>
      <c r="E1214" t="s">
        <v>1528</v>
      </c>
      <c r="F1214">
        <v>12165205</v>
      </c>
      <c r="G1214">
        <v>45002</v>
      </c>
      <c r="H1214" t="s">
        <v>3702</v>
      </c>
      <c r="I1214" t="s">
        <v>255</v>
      </c>
      <c r="J1214" t="s">
        <v>249</v>
      </c>
      <c r="K1214" t="s">
        <v>250</v>
      </c>
      <c r="L1214" t="s">
        <v>251</v>
      </c>
      <c r="M1214" t="s">
        <v>3154</v>
      </c>
      <c r="N1214" t="s">
        <v>3154</v>
      </c>
      <c r="O1214" s="111">
        <v>45002</v>
      </c>
      <c r="P1214" t="s">
        <v>252</v>
      </c>
      <c r="Q1214" t="s">
        <v>257</v>
      </c>
      <c r="R1214">
        <v>45005</v>
      </c>
      <c r="S1214" t="s">
        <v>254</v>
      </c>
      <c r="T1214" t="s">
        <v>254</v>
      </c>
      <c r="U1214" t="s">
        <v>254</v>
      </c>
      <c r="V1214" t="s">
        <v>254</v>
      </c>
      <c r="W1214">
        <v>0</v>
      </c>
      <c r="X1214">
        <v>0</v>
      </c>
      <c r="Y1214">
        <v>0</v>
      </c>
      <c r="Z1214" s="27">
        <f t="shared" si="18"/>
        <v>0</v>
      </c>
    </row>
    <row r="1215" spans="1:26">
      <c r="A1215" t="s">
        <v>3155</v>
      </c>
      <c r="B1215">
        <v>3687478165</v>
      </c>
      <c r="C1215" t="s">
        <v>2356</v>
      </c>
      <c r="D1215" t="s">
        <v>1527</v>
      </c>
      <c r="E1215" t="s">
        <v>1528</v>
      </c>
      <c r="F1215">
        <v>12165307</v>
      </c>
      <c r="G1215">
        <v>44985</v>
      </c>
      <c r="H1215" t="s">
        <v>3703</v>
      </c>
      <c r="I1215" t="s">
        <v>255</v>
      </c>
      <c r="J1215" t="s">
        <v>249</v>
      </c>
      <c r="K1215" t="s">
        <v>250</v>
      </c>
      <c r="L1215" t="s">
        <v>251</v>
      </c>
      <c r="M1215" t="s">
        <v>3154</v>
      </c>
      <c r="N1215" t="s">
        <v>3154</v>
      </c>
      <c r="O1215" s="111">
        <v>44986</v>
      </c>
      <c r="P1215" t="s">
        <v>252</v>
      </c>
      <c r="Q1215" t="s">
        <v>253</v>
      </c>
      <c r="R1215">
        <v>44987</v>
      </c>
      <c r="S1215" t="s">
        <v>254</v>
      </c>
      <c r="T1215" t="s">
        <v>254</v>
      </c>
      <c r="U1215" t="s">
        <v>254</v>
      </c>
      <c r="V1215" t="s">
        <v>254</v>
      </c>
      <c r="W1215">
        <v>0</v>
      </c>
      <c r="X1215">
        <v>0</v>
      </c>
      <c r="Y1215">
        <v>1128.9000000000001</v>
      </c>
      <c r="Z1215" s="27">
        <f t="shared" si="18"/>
        <v>1128.9000000000001</v>
      </c>
    </row>
    <row r="1216" spans="1:26" hidden="1">
      <c r="A1216" t="s">
        <v>3155</v>
      </c>
      <c r="B1216">
        <v>9900269497</v>
      </c>
      <c r="C1216" t="s">
        <v>2325</v>
      </c>
      <c r="D1216" t="s">
        <v>1527</v>
      </c>
      <c r="E1216" t="s">
        <v>1528</v>
      </c>
      <c r="F1216">
        <v>12171604</v>
      </c>
      <c r="G1216">
        <v>44985</v>
      </c>
      <c r="H1216" t="s">
        <v>2863</v>
      </c>
      <c r="I1216" t="s">
        <v>255</v>
      </c>
      <c r="J1216" t="s">
        <v>249</v>
      </c>
      <c r="K1216" t="s">
        <v>250</v>
      </c>
      <c r="L1216" t="s">
        <v>251</v>
      </c>
      <c r="M1216" t="s">
        <v>3154</v>
      </c>
      <c r="N1216" t="s">
        <v>3154</v>
      </c>
      <c r="O1216" s="111">
        <v>44985</v>
      </c>
      <c r="P1216" t="s">
        <v>252</v>
      </c>
      <c r="Q1216" t="s">
        <v>253</v>
      </c>
      <c r="R1216">
        <v>44986</v>
      </c>
      <c r="S1216" t="s">
        <v>254</v>
      </c>
      <c r="T1216" t="s">
        <v>254</v>
      </c>
      <c r="U1216" t="s">
        <v>254</v>
      </c>
      <c r="V1216" t="s">
        <v>254</v>
      </c>
      <c r="W1216">
        <v>0</v>
      </c>
      <c r="X1216">
        <v>0</v>
      </c>
      <c r="Y1216">
        <v>5919</v>
      </c>
      <c r="Z1216" s="27">
        <f t="shared" si="18"/>
        <v>5919</v>
      </c>
    </row>
    <row r="1217" spans="1:26">
      <c r="A1217" t="s">
        <v>3155</v>
      </c>
      <c r="B1217">
        <v>70322894441</v>
      </c>
      <c r="C1217" t="s">
        <v>2328</v>
      </c>
      <c r="D1217" t="s">
        <v>1527</v>
      </c>
      <c r="E1217" t="s">
        <v>1528</v>
      </c>
      <c r="F1217">
        <v>12172845</v>
      </c>
      <c r="G1217">
        <v>45008</v>
      </c>
      <c r="H1217" t="s">
        <v>3704</v>
      </c>
      <c r="I1217" t="s">
        <v>271</v>
      </c>
      <c r="J1217" t="s">
        <v>249</v>
      </c>
      <c r="K1217" t="s">
        <v>250</v>
      </c>
      <c r="L1217" t="s">
        <v>251</v>
      </c>
      <c r="M1217" t="s">
        <v>3154</v>
      </c>
      <c r="N1217" t="s">
        <v>3154</v>
      </c>
      <c r="O1217" s="111">
        <v>45008</v>
      </c>
      <c r="P1217" t="s">
        <v>252</v>
      </c>
      <c r="Q1217" t="s">
        <v>257</v>
      </c>
      <c r="R1217">
        <v>45010</v>
      </c>
      <c r="S1217" t="s">
        <v>254</v>
      </c>
      <c r="T1217" t="s">
        <v>254</v>
      </c>
      <c r="U1217" t="s">
        <v>254</v>
      </c>
      <c r="V1217" t="s">
        <v>254</v>
      </c>
      <c r="W1217">
        <v>0</v>
      </c>
      <c r="X1217">
        <v>0</v>
      </c>
      <c r="Y1217">
        <v>0</v>
      </c>
      <c r="Z1217" s="27">
        <f t="shared" si="18"/>
        <v>0</v>
      </c>
    </row>
    <row r="1218" spans="1:26" hidden="1">
      <c r="A1218" t="s">
        <v>3155</v>
      </c>
      <c r="B1218">
        <v>3687478165</v>
      </c>
      <c r="C1218" t="s">
        <v>2356</v>
      </c>
      <c r="D1218" t="s">
        <v>1527</v>
      </c>
      <c r="E1218" t="s">
        <v>1528</v>
      </c>
      <c r="F1218">
        <v>12172998</v>
      </c>
      <c r="G1218">
        <v>44985</v>
      </c>
      <c r="H1218" t="s">
        <v>2864</v>
      </c>
      <c r="I1218" t="s">
        <v>255</v>
      </c>
      <c r="J1218" t="s">
        <v>249</v>
      </c>
      <c r="K1218" t="s">
        <v>250</v>
      </c>
      <c r="L1218" t="s">
        <v>251</v>
      </c>
      <c r="M1218" t="s">
        <v>3154</v>
      </c>
      <c r="N1218" t="s">
        <v>3154</v>
      </c>
      <c r="O1218" s="111">
        <v>44985</v>
      </c>
      <c r="P1218" t="s">
        <v>252</v>
      </c>
      <c r="Q1218" t="s">
        <v>253</v>
      </c>
      <c r="R1218">
        <v>44986</v>
      </c>
      <c r="S1218" t="s">
        <v>254</v>
      </c>
      <c r="T1218" t="s">
        <v>254</v>
      </c>
      <c r="U1218" t="s">
        <v>254</v>
      </c>
      <c r="V1218" t="s">
        <v>254</v>
      </c>
      <c r="W1218">
        <v>0</v>
      </c>
      <c r="X1218">
        <v>0</v>
      </c>
      <c r="Y1218">
        <v>6689.2</v>
      </c>
      <c r="Z1218" s="27">
        <f t="shared" si="18"/>
        <v>6689.2</v>
      </c>
    </row>
    <row r="1219" spans="1:26" hidden="1">
      <c r="A1219" t="s">
        <v>3155</v>
      </c>
      <c r="B1219">
        <v>43431585434</v>
      </c>
      <c r="C1219" t="s">
        <v>2126</v>
      </c>
      <c r="D1219" t="s">
        <v>1527</v>
      </c>
      <c r="E1219" t="s">
        <v>1528</v>
      </c>
      <c r="F1219">
        <v>12173319</v>
      </c>
      <c r="G1219">
        <v>44985</v>
      </c>
      <c r="H1219" t="s">
        <v>2865</v>
      </c>
      <c r="I1219" t="s">
        <v>255</v>
      </c>
      <c r="J1219" t="s">
        <v>3154</v>
      </c>
      <c r="K1219" t="s">
        <v>3154</v>
      </c>
      <c r="L1219" t="s">
        <v>251</v>
      </c>
      <c r="M1219" t="s">
        <v>3154</v>
      </c>
      <c r="N1219" t="s">
        <v>3154</v>
      </c>
      <c r="O1219" s="111">
        <v>44985</v>
      </c>
      <c r="P1219" t="s">
        <v>252</v>
      </c>
      <c r="Q1219" t="s">
        <v>253</v>
      </c>
      <c r="R1219">
        <v>44986</v>
      </c>
      <c r="S1219" t="s">
        <v>254</v>
      </c>
      <c r="T1219" t="s">
        <v>254</v>
      </c>
      <c r="U1219" t="s">
        <v>254</v>
      </c>
      <c r="V1219" t="s">
        <v>254</v>
      </c>
      <c r="W1219">
        <v>0</v>
      </c>
      <c r="X1219">
        <v>0</v>
      </c>
      <c r="Y1219">
        <v>151.25</v>
      </c>
      <c r="Z1219" s="27">
        <f t="shared" ref="Z1219:Z1282" si="19">SUM(W1219:Y1219)</f>
        <v>151.25</v>
      </c>
    </row>
    <row r="1220" spans="1:26">
      <c r="A1220" t="s">
        <v>3155</v>
      </c>
      <c r="B1220">
        <v>80617492468</v>
      </c>
      <c r="C1220" t="s">
        <v>2152</v>
      </c>
      <c r="D1220" t="s">
        <v>1527</v>
      </c>
      <c r="E1220" t="s">
        <v>1528</v>
      </c>
      <c r="F1220">
        <v>12183057</v>
      </c>
      <c r="G1220">
        <v>44986</v>
      </c>
      <c r="H1220" t="s">
        <v>3705</v>
      </c>
      <c r="I1220" t="s">
        <v>255</v>
      </c>
      <c r="J1220" t="s">
        <v>3154</v>
      </c>
      <c r="K1220" t="s">
        <v>3154</v>
      </c>
      <c r="L1220" t="s">
        <v>251</v>
      </c>
      <c r="M1220" t="s">
        <v>3154</v>
      </c>
      <c r="N1220" t="s">
        <v>3154</v>
      </c>
      <c r="O1220" s="111">
        <v>44986</v>
      </c>
      <c r="P1220" t="s">
        <v>252</v>
      </c>
      <c r="Q1220" t="s">
        <v>253</v>
      </c>
      <c r="R1220">
        <v>44987</v>
      </c>
      <c r="S1220" t="s">
        <v>254</v>
      </c>
      <c r="T1220" t="s">
        <v>254</v>
      </c>
      <c r="U1220" t="s">
        <v>254</v>
      </c>
      <c r="V1220" t="s">
        <v>254</v>
      </c>
      <c r="W1220">
        <v>0</v>
      </c>
      <c r="X1220">
        <v>0</v>
      </c>
      <c r="Y1220">
        <v>126</v>
      </c>
      <c r="Z1220" s="27">
        <f t="shared" si="19"/>
        <v>126</v>
      </c>
    </row>
    <row r="1221" spans="1:26">
      <c r="A1221" t="s">
        <v>3155</v>
      </c>
      <c r="B1221">
        <v>10768146461</v>
      </c>
      <c r="C1221" t="s">
        <v>2322</v>
      </c>
      <c r="D1221" t="s">
        <v>1527</v>
      </c>
      <c r="E1221" t="s">
        <v>1528</v>
      </c>
      <c r="F1221">
        <v>12183368</v>
      </c>
      <c r="G1221">
        <v>44986</v>
      </c>
      <c r="H1221" t="s">
        <v>3706</v>
      </c>
      <c r="I1221" t="s">
        <v>255</v>
      </c>
      <c r="J1221" t="s">
        <v>249</v>
      </c>
      <c r="K1221" t="s">
        <v>250</v>
      </c>
      <c r="L1221" t="s">
        <v>251</v>
      </c>
      <c r="M1221" t="s">
        <v>3154</v>
      </c>
      <c r="N1221" t="s">
        <v>3154</v>
      </c>
      <c r="O1221" s="111">
        <v>44986</v>
      </c>
      <c r="P1221" t="s">
        <v>252</v>
      </c>
      <c r="Q1221" t="s">
        <v>253</v>
      </c>
      <c r="R1221">
        <v>44987</v>
      </c>
      <c r="S1221" t="s">
        <v>254</v>
      </c>
      <c r="T1221" t="s">
        <v>254</v>
      </c>
      <c r="U1221" t="s">
        <v>254</v>
      </c>
      <c r="V1221" t="s">
        <v>254</v>
      </c>
      <c r="W1221">
        <v>0</v>
      </c>
      <c r="X1221">
        <v>0</v>
      </c>
      <c r="Y1221">
        <v>1213.9000000000001</v>
      </c>
      <c r="Z1221" s="27">
        <f t="shared" si="19"/>
        <v>1213.9000000000001</v>
      </c>
    </row>
    <row r="1222" spans="1:26">
      <c r="A1222" t="s">
        <v>3155</v>
      </c>
      <c r="B1222">
        <v>10768146461</v>
      </c>
      <c r="C1222" t="s">
        <v>2322</v>
      </c>
      <c r="D1222" t="s">
        <v>1527</v>
      </c>
      <c r="E1222" t="s">
        <v>1528</v>
      </c>
      <c r="F1222">
        <v>12189882</v>
      </c>
      <c r="G1222">
        <v>44987</v>
      </c>
      <c r="H1222" t="s">
        <v>3707</v>
      </c>
      <c r="I1222" t="s">
        <v>255</v>
      </c>
      <c r="J1222" t="s">
        <v>249</v>
      </c>
      <c r="K1222" t="s">
        <v>250</v>
      </c>
      <c r="L1222" t="s">
        <v>251</v>
      </c>
      <c r="M1222" t="s">
        <v>3154</v>
      </c>
      <c r="N1222" t="s">
        <v>3154</v>
      </c>
      <c r="O1222" s="111">
        <v>44987</v>
      </c>
      <c r="P1222" t="s">
        <v>252</v>
      </c>
      <c r="Q1222" t="s">
        <v>253</v>
      </c>
      <c r="R1222">
        <v>44988</v>
      </c>
      <c r="S1222" t="s">
        <v>254</v>
      </c>
      <c r="T1222" t="s">
        <v>254</v>
      </c>
      <c r="U1222" t="s">
        <v>254</v>
      </c>
      <c r="V1222" t="s">
        <v>254</v>
      </c>
      <c r="W1222">
        <v>0</v>
      </c>
      <c r="X1222">
        <v>0</v>
      </c>
      <c r="Y1222">
        <v>3415.5</v>
      </c>
      <c r="Z1222" s="27">
        <f t="shared" si="19"/>
        <v>3415.5</v>
      </c>
    </row>
    <row r="1223" spans="1:26">
      <c r="A1223" t="s">
        <v>3155</v>
      </c>
      <c r="B1223">
        <v>3687478165</v>
      </c>
      <c r="C1223" t="s">
        <v>2356</v>
      </c>
      <c r="D1223" t="s">
        <v>1527</v>
      </c>
      <c r="E1223" t="s">
        <v>1528</v>
      </c>
      <c r="F1223">
        <v>12195389</v>
      </c>
      <c r="G1223">
        <v>44988</v>
      </c>
      <c r="H1223" t="s">
        <v>3708</v>
      </c>
      <c r="I1223" t="s">
        <v>255</v>
      </c>
      <c r="J1223" t="s">
        <v>249</v>
      </c>
      <c r="K1223" t="s">
        <v>250</v>
      </c>
      <c r="L1223" t="s">
        <v>251</v>
      </c>
      <c r="M1223" t="s">
        <v>3154</v>
      </c>
      <c r="N1223" t="s">
        <v>3154</v>
      </c>
      <c r="O1223" s="111">
        <v>44988</v>
      </c>
      <c r="P1223" t="s">
        <v>252</v>
      </c>
      <c r="Q1223" t="s">
        <v>253</v>
      </c>
      <c r="R1223">
        <v>44991</v>
      </c>
      <c r="S1223" t="s">
        <v>254</v>
      </c>
      <c r="T1223" t="s">
        <v>254</v>
      </c>
      <c r="U1223" t="s">
        <v>254</v>
      </c>
      <c r="V1223" t="s">
        <v>254</v>
      </c>
      <c r="W1223">
        <v>0</v>
      </c>
      <c r="X1223">
        <v>0</v>
      </c>
      <c r="Y1223">
        <v>22848</v>
      </c>
      <c r="Z1223" s="27">
        <f t="shared" si="19"/>
        <v>22848</v>
      </c>
    </row>
    <row r="1224" spans="1:26">
      <c r="A1224" t="s">
        <v>3155</v>
      </c>
      <c r="B1224">
        <v>8507778445</v>
      </c>
      <c r="C1224" t="s">
        <v>2212</v>
      </c>
      <c r="D1224" t="s">
        <v>1527</v>
      </c>
      <c r="E1224" t="s">
        <v>1528</v>
      </c>
      <c r="F1224">
        <v>12195426</v>
      </c>
      <c r="G1224">
        <v>44988</v>
      </c>
      <c r="H1224" t="s">
        <v>3709</v>
      </c>
      <c r="I1224" t="s">
        <v>256</v>
      </c>
      <c r="J1224" t="s">
        <v>249</v>
      </c>
      <c r="K1224" t="s">
        <v>250</v>
      </c>
      <c r="L1224" t="s">
        <v>251</v>
      </c>
      <c r="M1224" t="s">
        <v>3154</v>
      </c>
      <c r="N1224" t="s">
        <v>3154</v>
      </c>
      <c r="O1224" s="111">
        <v>44988</v>
      </c>
      <c r="P1224" t="s">
        <v>252</v>
      </c>
      <c r="Q1224" t="s">
        <v>253</v>
      </c>
      <c r="R1224">
        <v>44991</v>
      </c>
      <c r="S1224" t="s">
        <v>254</v>
      </c>
      <c r="T1224" t="s">
        <v>254</v>
      </c>
      <c r="U1224" t="s">
        <v>254</v>
      </c>
      <c r="V1224" t="s">
        <v>254</v>
      </c>
      <c r="W1224">
        <v>0</v>
      </c>
      <c r="X1224">
        <v>0</v>
      </c>
      <c r="Y1224">
        <v>500.62</v>
      </c>
      <c r="Z1224" s="27">
        <f t="shared" si="19"/>
        <v>500.62</v>
      </c>
    </row>
    <row r="1225" spans="1:26">
      <c r="A1225" t="s">
        <v>3155</v>
      </c>
      <c r="B1225">
        <v>3687478165</v>
      </c>
      <c r="C1225" t="s">
        <v>2356</v>
      </c>
      <c r="D1225" t="s">
        <v>1527</v>
      </c>
      <c r="E1225" t="s">
        <v>1528</v>
      </c>
      <c r="F1225">
        <v>12195820</v>
      </c>
      <c r="G1225">
        <v>44991</v>
      </c>
      <c r="H1225" t="s">
        <v>3710</v>
      </c>
      <c r="I1225" t="s">
        <v>255</v>
      </c>
      <c r="J1225" t="s">
        <v>249</v>
      </c>
      <c r="K1225" t="s">
        <v>250</v>
      </c>
      <c r="L1225" t="s">
        <v>251</v>
      </c>
      <c r="M1225" t="s">
        <v>3154</v>
      </c>
      <c r="N1225" t="s">
        <v>3154</v>
      </c>
      <c r="O1225" s="111">
        <v>44991</v>
      </c>
      <c r="P1225" t="s">
        <v>252</v>
      </c>
      <c r="Q1225" t="s">
        <v>253</v>
      </c>
      <c r="R1225">
        <v>44993</v>
      </c>
      <c r="S1225" t="s">
        <v>254</v>
      </c>
      <c r="T1225" t="s">
        <v>254</v>
      </c>
      <c r="U1225" t="s">
        <v>254</v>
      </c>
      <c r="V1225" t="s">
        <v>254</v>
      </c>
      <c r="W1225">
        <v>0</v>
      </c>
      <c r="X1225">
        <v>0</v>
      </c>
      <c r="Y1225">
        <v>5200</v>
      </c>
      <c r="Z1225" s="27">
        <f t="shared" si="19"/>
        <v>5200</v>
      </c>
    </row>
    <row r="1226" spans="1:26">
      <c r="A1226" t="s">
        <v>3155</v>
      </c>
      <c r="B1226">
        <v>8507778445</v>
      </c>
      <c r="C1226" t="s">
        <v>2212</v>
      </c>
      <c r="D1226" t="s">
        <v>1527</v>
      </c>
      <c r="E1226" t="s">
        <v>1528</v>
      </c>
      <c r="F1226">
        <v>12196101</v>
      </c>
      <c r="G1226">
        <v>44991</v>
      </c>
      <c r="H1226" t="s">
        <v>3711</v>
      </c>
      <c r="I1226" t="s">
        <v>255</v>
      </c>
      <c r="J1226" t="s">
        <v>249</v>
      </c>
      <c r="K1226" t="s">
        <v>250</v>
      </c>
      <c r="L1226" t="s">
        <v>251</v>
      </c>
      <c r="M1226" t="s">
        <v>3154</v>
      </c>
      <c r="N1226" t="s">
        <v>3154</v>
      </c>
      <c r="O1226" s="111">
        <v>44991</v>
      </c>
      <c r="P1226" t="s">
        <v>252</v>
      </c>
      <c r="Q1226" t="s">
        <v>253</v>
      </c>
      <c r="R1226">
        <v>44992</v>
      </c>
      <c r="S1226" t="s">
        <v>254</v>
      </c>
      <c r="T1226" t="s">
        <v>254</v>
      </c>
      <c r="U1226" t="s">
        <v>254</v>
      </c>
      <c r="V1226" t="s">
        <v>254</v>
      </c>
      <c r="W1226">
        <v>0</v>
      </c>
      <c r="X1226">
        <v>0</v>
      </c>
      <c r="Y1226">
        <v>18101.150000000001</v>
      </c>
      <c r="Z1226" s="27">
        <f t="shared" si="19"/>
        <v>18101.150000000001</v>
      </c>
    </row>
    <row r="1227" spans="1:26">
      <c r="A1227" t="s">
        <v>3155</v>
      </c>
      <c r="B1227">
        <v>10768146461</v>
      </c>
      <c r="C1227" t="s">
        <v>2322</v>
      </c>
      <c r="D1227" t="s">
        <v>1527</v>
      </c>
      <c r="E1227" t="s">
        <v>1528</v>
      </c>
      <c r="F1227">
        <v>12201593</v>
      </c>
      <c r="G1227">
        <v>44991</v>
      </c>
      <c r="H1227" t="s">
        <v>3712</v>
      </c>
      <c r="I1227" t="s">
        <v>255</v>
      </c>
      <c r="J1227" t="s">
        <v>249</v>
      </c>
      <c r="K1227" t="s">
        <v>250</v>
      </c>
      <c r="L1227" t="s">
        <v>251</v>
      </c>
      <c r="M1227" t="s">
        <v>3154</v>
      </c>
      <c r="N1227" t="s">
        <v>3154</v>
      </c>
      <c r="O1227" s="111">
        <v>44991</v>
      </c>
      <c r="P1227" t="s">
        <v>252</v>
      </c>
      <c r="Q1227" t="s">
        <v>253</v>
      </c>
      <c r="R1227">
        <v>45001</v>
      </c>
      <c r="S1227" t="s">
        <v>254</v>
      </c>
      <c r="T1227" t="s">
        <v>254</v>
      </c>
      <c r="U1227" t="s">
        <v>254</v>
      </c>
      <c r="V1227" t="s">
        <v>254</v>
      </c>
      <c r="W1227">
        <v>0</v>
      </c>
      <c r="X1227">
        <v>0</v>
      </c>
      <c r="Y1227">
        <v>256</v>
      </c>
      <c r="Z1227" s="27">
        <f t="shared" si="19"/>
        <v>256</v>
      </c>
    </row>
    <row r="1228" spans="1:26">
      <c r="A1228" t="s">
        <v>3155</v>
      </c>
      <c r="B1228">
        <v>9900269497</v>
      </c>
      <c r="C1228" t="s">
        <v>2325</v>
      </c>
      <c r="D1228" t="s">
        <v>1527</v>
      </c>
      <c r="E1228" t="s">
        <v>1528</v>
      </c>
      <c r="F1228">
        <v>12202337</v>
      </c>
      <c r="G1228">
        <v>44992</v>
      </c>
      <c r="H1228" t="s">
        <v>3713</v>
      </c>
      <c r="I1228" t="s">
        <v>255</v>
      </c>
      <c r="J1228" t="s">
        <v>249</v>
      </c>
      <c r="K1228" t="s">
        <v>250</v>
      </c>
      <c r="L1228" t="s">
        <v>251</v>
      </c>
      <c r="M1228" t="s">
        <v>3154</v>
      </c>
      <c r="N1228" t="s">
        <v>3154</v>
      </c>
      <c r="O1228" s="111">
        <v>44992</v>
      </c>
      <c r="P1228" t="s">
        <v>252</v>
      </c>
      <c r="Q1228" t="s">
        <v>253</v>
      </c>
      <c r="R1228">
        <v>44994</v>
      </c>
      <c r="S1228" t="s">
        <v>254</v>
      </c>
      <c r="T1228" t="s">
        <v>254</v>
      </c>
      <c r="U1228" t="s">
        <v>254</v>
      </c>
      <c r="V1228" t="s">
        <v>254</v>
      </c>
      <c r="W1228">
        <v>0</v>
      </c>
      <c r="X1228">
        <v>0</v>
      </c>
      <c r="Y1228">
        <v>411</v>
      </c>
      <c r="Z1228" s="27">
        <f t="shared" si="19"/>
        <v>411</v>
      </c>
    </row>
    <row r="1229" spans="1:26">
      <c r="A1229" t="s">
        <v>3155</v>
      </c>
      <c r="B1229">
        <v>9900269497</v>
      </c>
      <c r="C1229" t="s">
        <v>2325</v>
      </c>
      <c r="D1229" t="s">
        <v>1527</v>
      </c>
      <c r="E1229" t="s">
        <v>1528</v>
      </c>
      <c r="F1229">
        <v>12203631</v>
      </c>
      <c r="G1229">
        <v>44992</v>
      </c>
      <c r="H1229" t="s">
        <v>3714</v>
      </c>
      <c r="I1229" t="s">
        <v>255</v>
      </c>
      <c r="J1229" t="s">
        <v>249</v>
      </c>
      <c r="K1229" t="s">
        <v>250</v>
      </c>
      <c r="L1229" t="s">
        <v>251</v>
      </c>
      <c r="M1229" t="s">
        <v>3154</v>
      </c>
      <c r="N1229" t="s">
        <v>3154</v>
      </c>
      <c r="O1229" s="111">
        <v>44992</v>
      </c>
      <c r="P1229" t="s">
        <v>252</v>
      </c>
      <c r="Q1229" t="s">
        <v>253</v>
      </c>
      <c r="R1229">
        <v>44994</v>
      </c>
      <c r="S1229" t="s">
        <v>254</v>
      </c>
      <c r="T1229" t="s">
        <v>254</v>
      </c>
      <c r="U1229" t="s">
        <v>254</v>
      </c>
      <c r="V1229" t="s">
        <v>254</v>
      </c>
      <c r="W1229">
        <v>0</v>
      </c>
      <c r="X1229">
        <v>0</v>
      </c>
      <c r="Y1229">
        <v>1041.0999999999999</v>
      </c>
      <c r="Z1229" s="27">
        <f t="shared" si="19"/>
        <v>1041.0999999999999</v>
      </c>
    </row>
    <row r="1230" spans="1:26">
      <c r="A1230" t="s">
        <v>3155</v>
      </c>
      <c r="B1230">
        <v>80617492468</v>
      </c>
      <c r="C1230" t="s">
        <v>2152</v>
      </c>
      <c r="D1230" t="s">
        <v>1527</v>
      </c>
      <c r="E1230" t="s">
        <v>1528</v>
      </c>
      <c r="F1230">
        <v>12208854</v>
      </c>
      <c r="G1230">
        <v>45001</v>
      </c>
      <c r="H1230" t="s">
        <v>3715</v>
      </c>
      <c r="I1230" t="s">
        <v>255</v>
      </c>
      <c r="J1230" t="s">
        <v>249</v>
      </c>
      <c r="K1230" t="s">
        <v>250</v>
      </c>
      <c r="L1230" t="s">
        <v>251</v>
      </c>
      <c r="M1230" t="s">
        <v>3154</v>
      </c>
      <c r="N1230" t="s">
        <v>3154</v>
      </c>
      <c r="O1230" s="111">
        <v>45001</v>
      </c>
      <c r="P1230" t="s">
        <v>252</v>
      </c>
      <c r="Q1230" t="s">
        <v>253</v>
      </c>
      <c r="R1230">
        <v>45002</v>
      </c>
      <c r="S1230" t="s">
        <v>254</v>
      </c>
      <c r="T1230" t="s">
        <v>254</v>
      </c>
      <c r="U1230" t="s">
        <v>254</v>
      </c>
      <c r="V1230" t="s">
        <v>254</v>
      </c>
      <c r="W1230">
        <v>0</v>
      </c>
      <c r="X1230">
        <v>0</v>
      </c>
      <c r="Y1230">
        <v>8475.02</v>
      </c>
      <c r="Z1230" s="27">
        <f t="shared" si="19"/>
        <v>8475.02</v>
      </c>
    </row>
    <row r="1231" spans="1:26">
      <c r="A1231" t="s">
        <v>3155</v>
      </c>
      <c r="B1231">
        <v>80617492468</v>
      </c>
      <c r="C1231" t="s">
        <v>2152</v>
      </c>
      <c r="D1231" t="s">
        <v>1527</v>
      </c>
      <c r="E1231" t="s">
        <v>1528</v>
      </c>
      <c r="F1231">
        <v>12209110</v>
      </c>
      <c r="G1231">
        <v>45000</v>
      </c>
      <c r="H1231" t="s">
        <v>3716</v>
      </c>
      <c r="I1231" t="s">
        <v>255</v>
      </c>
      <c r="J1231" t="s">
        <v>249</v>
      </c>
      <c r="K1231" t="s">
        <v>268</v>
      </c>
      <c r="L1231" t="s">
        <v>251</v>
      </c>
      <c r="M1231" t="s">
        <v>3154</v>
      </c>
      <c r="N1231" t="s">
        <v>3154</v>
      </c>
      <c r="O1231" s="111">
        <v>45000</v>
      </c>
      <c r="P1231" t="s">
        <v>252</v>
      </c>
      <c r="Q1231" t="s">
        <v>253</v>
      </c>
      <c r="R1231">
        <v>45001</v>
      </c>
      <c r="S1231" t="s">
        <v>254</v>
      </c>
      <c r="T1231" t="s">
        <v>254</v>
      </c>
      <c r="U1231" t="s">
        <v>254</v>
      </c>
      <c r="V1231" t="s">
        <v>254</v>
      </c>
      <c r="W1231">
        <v>0</v>
      </c>
      <c r="X1231">
        <v>0</v>
      </c>
      <c r="Y1231">
        <v>3283</v>
      </c>
      <c r="Z1231" s="27">
        <f t="shared" si="19"/>
        <v>3283</v>
      </c>
    </row>
    <row r="1232" spans="1:26">
      <c r="A1232" t="s">
        <v>3155</v>
      </c>
      <c r="B1232">
        <v>8507778445</v>
      </c>
      <c r="C1232" t="s">
        <v>2212</v>
      </c>
      <c r="D1232" t="s">
        <v>1527</v>
      </c>
      <c r="E1232" t="s">
        <v>1528</v>
      </c>
      <c r="F1232">
        <v>12219351</v>
      </c>
      <c r="G1232">
        <v>44995</v>
      </c>
      <c r="H1232" t="s">
        <v>3717</v>
      </c>
      <c r="I1232" t="s">
        <v>255</v>
      </c>
      <c r="J1232" t="s">
        <v>249</v>
      </c>
      <c r="K1232" t="s">
        <v>250</v>
      </c>
      <c r="L1232" t="s">
        <v>251</v>
      </c>
      <c r="M1232" t="s">
        <v>3154</v>
      </c>
      <c r="N1232" t="s">
        <v>3154</v>
      </c>
      <c r="O1232" s="111">
        <v>44995</v>
      </c>
      <c r="P1232" t="s">
        <v>252</v>
      </c>
      <c r="Q1232" t="s">
        <v>257</v>
      </c>
      <c r="R1232">
        <v>44998</v>
      </c>
      <c r="S1232" t="s">
        <v>254</v>
      </c>
      <c r="T1232" t="s">
        <v>254</v>
      </c>
      <c r="U1232" t="s">
        <v>254</v>
      </c>
      <c r="V1232" t="s">
        <v>254</v>
      </c>
      <c r="W1232">
        <v>0</v>
      </c>
      <c r="X1232">
        <v>0</v>
      </c>
      <c r="Y1232">
        <v>0</v>
      </c>
      <c r="Z1232" s="27">
        <f t="shared" si="19"/>
        <v>0</v>
      </c>
    </row>
    <row r="1233" spans="1:26">
      <c r="A1233" t="s">
        <v>3155</v>
      </c>
      <c r="B1233">
        <v>13063629464</v>
      </c>
      <c r="C1233" t="s">
        <v>2340</v>
      </c>
      <c r="D1233" t="s">
        <v>1527</v>
      </c>
      <c r="E1233" t="s">
        <v>1528</v>
      </c>
      <c r="F1233">
        <v>12223742</v>
      </c>
      <c r="G1233">
        <v>44996</v>
      </c>
      <c r="H1233" t="s">
        <v>3718</v>
      </c>
      <c r="I1233" t="s">
        <v>255</v>
      </c>
      <c r="J1233" t="s">
        <v>249</v>
      </c>
      <c r="K1233" t="s">
        <v>250</v>
      </c>
      <c r="L1233" t="s">
        <v>251</v>
      </c>
      <c r="M1233" t="s">
        <v>3154</v>
      </c>
      <c r="N1233" t="s">
        <v>3154</v>
      </c>
      <c r="O1233" s="111">
        <v>44998</v>
      </c>
      <c r="P1233" t="s">
        <v>252</v>
      </c>
      <c r="Q1233" t="s">
        <v>253</v>
      </c>
      <c r="R1233">
        <v>44999</v>
      </c>
      <c r="S1233" t="s">
        <v>254</v>
      </c>
      <c r="T1233" t="s">
        <v>254</v>
      </c>
      <c r="U1233" t="s">
        <v>254</v>
      </c>
      <c r="V1233" t="s">
        <v>254</v>
      </c>
      <c r="W1233">
        <v>0</v>
      </c>
      <c r="X1233">
        <v>0</v>
      </c>
      <c r="Y1233">
        <v>1984</v>
      </c>
      <c r="Z1233" s="27">
        <f t="shared" si="19"/>
        <v>1984</v>
      </c>
    </row>
    <row r="1234" spans="1:26">
      <c r="A1234" t="s">
        <v>3155</v>
      </c>
      <c r="B1234">
        <v>3687478165</v>
      </c>
      <c r="C1234" t="s">
        <v>2356</v>
      </c>
      <c r="D1234" t="s">
        <v>1527</v>
      </c>
      <c r="E1234" t="s">
        <v>1528</v>
      </c>
      <c r="F1234">
        <v>12224597</v>
      </c>
      <c r="G1234">
        <v>44998</v>
      </c>
      <c r="H1234" t="s">
        <v>3719</v>
      </c>
      <c r="I1234" t="s">
        <v>255</v>
      </c>
      <c r="J1234" t="s">
        <v>249</v>
      </c>
      <c r="K1234" t="s">
        <v>268</v>
      </c>
      <c r="L1234" t="s">
        <v>251</v>
      </c>
      <c r="M1234" t="s">
        <v>3154</v>
      </c>
      <c r="N1234" t="s">
        <v>3154</v>
      </c>
      <c r="O1234" s="111">
        <v>44998</v>
      </c>
      <c r="P1234" t="s">
        <v>252</v>
      </c>
      <c r="Q1234" t="s">
        <v>253</v>
      </c>
      <c r="R1234">
        <v>44999</v>
      </c>
      <c r="S1234" t="s">
        <v>254</v>
      </c>
      <c r="T1234" t="s">
        <v>254</v>
      </c>
      <c r="U1234" t="s">
        <v>254</v>
      </c>
      <c r="V1234" t="s">
        <v>254</v>
      </c>
      <c r="W1234">
        <v>0</v>
      </c>
      <c r="X1234">
        <v>0</v>
      </c>
      <c r="Y1234">
        <v>100</v>
      </c>
      <c r="Z1234" s="27">
        <f t="shared" si="19"/>
        <v>100</v>
      </c>
    </row>
    <row r="1235" spans="1:26">
      <c r="A1235" t="s">
        <v>3155</v>
      </c>
      <c r="B1235">
        <v>8507778445</v>
      </c>
      <c r="C1235" t="s">
        <v>2212</v>
      </c>
      <c r="D1235" t="s">
        <v>1527</v>
      </c>
      <c r="E1235" t="s">
        <v>1528</v>
      </c>
      <c r="F1235">
        <v>12225079</v>
      </c>
      <c r="G1235">
        <v>45002</v>
      </c>
      <c r="H1235" t="s">
        <v>3720</v>
      </c>
      <c r="I1235" t="s">
        <v>255</v>
      </c>
      <c r="J1235" t="s">
        <v>249</v>
      </c>
      <c r="K1235" t="s">
        <v>250</v>
      </c>
      <c r="L1235" t="s">
        <v>251</v>
      </c>
      <c r="M1235" t="s">
        <v>3154</v>
      </c>
      <c r="N1235" t="s">
        <v>3154</v>
      </c>
      <c r="O1235" s="111">
        <v>45002</v>
      </c>
      <c r="P1235" t="s">
        <v>252</v>
      </c>
      <c r="Q1235" t="s">
        <v>257</v>
      </c>
      <c r="R1235">
        <v>45007</v>
      </c>
      <c r="S1235" t="s">
        <v>254</v>
      </c>
      <c r="T1235" t="s">
        <v>254</v>
      </c>
      <c r="U1235" t="s">
        <v>254</v>
      </c>
      <c r="V1235" t="s">
        <v>254</v>
      </c>
      <c r="W1235">
        <v>0</v>
      </c>
      <c r="X1235">
        <v>0</v>
      </c>
      <c r="Y1235">
        <v>0</v>
      </c>
      <c r="Z1235" s="27">
        <f t="shared" si="19"/>
        <v>0</v>
      </c>
    </row>
    <row r="1236" spans="1:26">
      <c r="A1236" t="s">
        <v>3155</v>
      </c>
      <c r="B1236">
        <v>8507778445</v>
      </c>
      <c r="C1236" t="s">
        <v>2212</v>
      </c>
      <c r="D1236" t="s">
        <v>1527</v>
      </c>
      <c r="E1236" t="s">
        <v>1528</v>
      </c>
      <c r="F1236">
        <v>12231847</v>
      </c>
      <c r="G1236">
        <v>45001</v>
      </c>
      <c r="H1236" t="s">
        <v>3721</v>
      </c>
      <c r="I1236" t="s">
        <v>255</v>
      </c>
      <c r="J1236" t="s">
        <v>249</v>
      </c>
      <c r="K1236" t="s">
        <v>250</v>
      </c>
      <c r="L1236" t="s">
        <v>251</v>
      </c>
      <c r="M1236" t="s">
        <v>3154</v>
      </c>
      <c r="N1236" t="s">
        <v>3154</v>
      </c>
      <c r="O1236" s="111">
        <v>45001</v>
      </c>
      <c r="P1236" t="s">
        <v>252</v>
      </c>
      <c r="Q1236" t="s">
        <v>253</v>
      </c>
      <c r="R1236">
        <v>45003</v>
      </c>
      <c r="S1236" t="s">
        <v>254</v>
      </c>
      <c r="T1236" t="s">
        <v>254</v>
      </c>
      <c r="U1236" t="s">
        <v>254</v>
      </c>
      <c r="V1236" t="s">
        <v>254</v>
      </c>
      <c r="W1236">
        <v>0</v>
      </c>
      <c r="X1236">
        <v>0</v>
      </c>
      <c r="Y1236">
        <v>9495.8799999999992</v>
      </c>
      <c r="Z1236" s="27">
        <f t="shared" si="19"/>
        <v>9495.8799999999992</v>
      </c>
    </row>
    <row r="1237" spans="1:26">
      <c r="A1237" t="s">
        <v>3155</v>
      </c>
      <c r="B1237">
        <v>70322894441</v>
      </c>
      <c r="C1237" t="s">
        <v>2328</v>
      </c>
      <c r="D1237" t="s">
        <v>1527</v>
      </c>
      <c r="E1237" t="s">
        <v>1528</v>
      </c>
      <c r="F1237">
        <v>12237039</v>
      </c>
      <c r="G1237">
        <v>45000</v>
      </c>
      <c r="H1237" t="s">
        <v>3722</v>
      </c>
      <c r="I1237" t="s">
        <v>255</v>
      </c>
      <c r="J1237" t="s">
        <v>249</v>
      </c>
      <c r="K1237" t="s">
        <v>250</v>
      </c>
      <c r="L1237" t="s">
        <v>251</v>
      </c>
      <c r="M1237" t="s">
        <v>3154</v>
      </c>
      <c r="N1237" t="s">
        <v>3154</v>
      </c>
      <c r="O1237" s="111">
        <v>45000</v>
      </c>
      <c r="P1237" t="s">
        <v>252</v>
      </c>
      <c r="Q1237" t="s">
        <v>253</v>
      </c>
      <c r="R1237">
        <v>45001</v>
      </c>
      <c r="S1237" t="s">
        <v>254</v>
      </c>
      <c r="T1237" t="s">
        <v>254</v>
      </c>
      <c r="U1237" t="s">
        <v>254</v>
      </c>
      <c r="V1237" t="s">
        <v>254</v>
      </c>
      <c r="W1237">
        <v>0</v>
      </c>
      <c r="X1237">
        <v>0</v>
      </c>
      <c r="Y1237">
        <v>107</v>
      </c>
      <c r="Z1237" s="27">
        <f t="shared" si="19"/>
        <v>107</v>
      </c>
    </row>
    <row r="1238" spans="1:26">
      <c r="A1238" t="s">
        <v>3155</v>
      </c>
      <c r="B1238">
        <v>9900269497</v>
      </c>
      <c r="C1238" t="s">
        <v>2325</v>
      </c>
      <c r="D1238" t="s">
        <v>1527</v>
      </c>
      <c r="E1238" t="s">
        <v>1528</v>
      </c>
      <c r="F1238">
        <v>12241476</v>
      </c>
      <c r="G1238">
        <v>45001</v>
      </c>
      <c r="H1238" t="s">
        <v>3723</v>
      </c>
      <c r="I1238" t="s">
        <v>255</v>
      </c>
      <c r="J1238" t="s">
        <v>249</v>
      </c>
      <c r="K1238" t="s">
        <v>250</v>
      </c>
      <c r="L1238" t="s">
        <v>251</v>
      </c>
      <c r="M1238" t="s">
        <v>3154</v>
      </c>
      <c r="N1238" t="s">
        <v>3154</v>
      </c>
      <c r="O1238" s="111">
        <v>45001</v>
      </c>
      <c r="P1238" t="s">
        <v>252</v>
      </c>
      <c r="Q1238" t="s">
        <v>257</v>
      </c>
      <c r="R1238">
        <v>45002</v>
      </c>
      <c r="S1238" t="s">
        <v>254</v>
      </c>
      <c r="T1238" t="s">
        <v>254</v>
      </c>
      <c r="U1238" t="s">
        <v>254</v>
      </c>
      <c r="V1238" t="s">
        <v>254</v>
      </c>
      <c r="W1238">
        <v>0</v>
      </c>
      <c r="X1238">
        <v>0</v>
      </c>
      <c r="Y1238">
        <v>0</v>
      </c>
      <c r="Z1238" s="27">
        <f t="shared" si="19"/>
        <v>0</v>
      </c>
    </row>
    <row r="1239" spans="1:26">
      <c r="A1239" t="s">
        <v>3155</v>
      </c>
      <c r="B1239">
        <v>9900269497</v>
      </c>
      <c r="C1239" t="s">
        <v>2325</v>
      </c>
      <c r="D1239" t="s">
        <v>1527</v>
      </c>
      <c r="E1239" t="s">
        <v>1528</v>
      </c>
      <c r="F1239">
        <v>12246984</v>
      </c>
      <c r="G1239">
        <v>45002</v>
      </c>
      <c r="H1239" t="s">
        <v>3724</v>
      </c>
      <c r="I1239" t="s">
        <v>255</v>
      </c>
      <c r="J1239" t="s">
        <v>249</v>
      </c>
      <c r="K1239" t="s">
        <v>250</v>
      </c>
      <c r="L1239" t="s">
        <v>251</v>
      </c>
      <c r="M1239" t="s">
        <v>3154</v>
      </c>
      <c r="N1239" t="s">
        <v>3154</v>
      </c>
      <c r="O1239" s="111">
        <v>45002</v>
      </c>
      <c r="P1239" t="s">
        <v>252</v>
      </c>
      <c r="Q1239" t="s">
        <v>253</v>
      </c>
      <c r="R1239">
        <v>45003</v>
      </c>
      <c r="S1239" t="s">
        <v>254</v>
      </c>
      <c r="T1239" t="s">
        <v>254</v>
      </c>
      <c r="U1239" t="s">
        <v>254</v>
      </c>
      <c r="V1239" t="s">
        <v>254</v>
      </c>
      <c r="W1239">
        <v>0</v>
      </c>
      <c r="X1239">
        <v>0</v>
      </c>
      <c r="Y1239">
        <v>910.5</v>
      </c>
      <c r="Z1239" s="27">
        <f t="shared" si="19"/>
        <v>910.5</v>
      </c>
    </row>
    <row r="1240" spans="1:26">
      <c r="A1240" t="s">
        <v>3155</v>
      </c>
      <c r="B1240">
        <v>10768146461</v>
      </c>
      <c r="C1240" t="s">
        <v>2322</v>
      </c>
      <c r="D1240" t="s">
        <v>1527</v>
      </c>
      <c r="E1240" t="s">
        <v>1528</v>
      </c>
      <c r="F1240">
        <v>12248632</v>
      </c>
      <c r="G1240">
        <v>45015</v>
      </c>
      <c r="H1240" t="s">
        <v>3725</v>
      </c>
      <c r="I1240" t="s">
        <v>271</v>
      </c>
      <c r="J1240" t="s">
        <v>249</v>
      </c>
      <c r="K1240" t="s">
        <v>250</v>
      </c>
      <c r="L1240" t="s">
        <v>251</v>
      </c>
      <c r="M1240" t="s">
        <v>3154</v>
      </c>
      <c r="N1240" t="s">
        <v>3154</v>
      </c>
      <c r="O1240" s="111">
        <v>45015</v>
      </c>
      <c r="P1240" t="s">
        <v>252</v>
      </c>
      <c r="Q1240" t="s">
        <v>253</v>
      </c>
      <c r="R1240">
        <v>45016</v>
      </c>
      <c r="S1240" t="s">
        <v>254</v>
      </c>
      <c r="T1240" t="s">
        <v>254</v>
      </c>
      <c r="U1240" t="s">
        <v>254</v>
      </c>
      <c r="V1240" t="s">
        <v>254</v>
      </c>
      <c r="W1240">
        <v>0</v>
      </c>
      <c r="X1240">
        <v>0</v>
      </c>
      <c r="Y1240">
        <v>70</v>
      </c>
      <c r="Z1240" s="27">
        <f t="shared" si="19"/>
        <v>70</v>
      </c>
    </row>
    <row r="1241" spans="1:26">
      <c r="A1241" t="s">
        <v>3155</v>
      </c>
      <c r="B1241">
        <v>8507778445</v>
      </c>
      <c r="C1241" t="s">
        <v>2212</v>
      </c>
      <c r="D1241" t="s">
        <v>1527</v>
      </c>
      <c r="E1241" t="s">
        <v>1528</v>
      </c>
      <c r="F1241">
        <v>12261018</v>
      </c>
      <c r="G1241">
        <v>45007</v>
      </c>
      <c r="H1241" t="s">
        <v>3726</v>
      </c>
      <c r="I1241" t="s">
        <v>271</v>
      </c>
      <c r="J1241" t="s">
        <v>249</v>
      </c>
      <c r="K1241" t="s">
        <v>250</v>
      </c>
      <c r="L1241" t="s">
        <v>251</v>
      </c>
      <c r="M1241" t="s">
        <v>3154</v>
      </c>
      <c r="N1241" t="s">
        <v>3154</v>
      </c>
      <c r="O1241" s="111">
        <v>45009</v>
      </c>
      <c r="P1241" t="s">
        <v>252</v>
      </c>
      <c r="Q1241" t="s">
        <v>253</v>
      </c>
      <c r="R1241">
        <v>45012</v>
      </c>
      <c r="S1241" t="s">
        <v>254</v>
      </c>
      <c r="T1241" t="s">
        <v>254</v>
      </c>
      <c r="U1241" t="s">
        <v>254</v>
      </c>
      <c r="V1241" t="s">
        <v>254</v>
      </c>
      <c r="W1241">
        <v>0</v>
      </c>
      <c r="X1241">
        <v>0</v>
      </c>
      <c r="Y1241">
        <v>1</v>
      </c>
      <c r="Z1241" s="27">
        <f t="shared" si="19"/>
        <v>1</v>
      </c>
    </row>
    <row r="1242" spans="1:26">
      <c r="A1242" t="s">
        <v>3155</v>
      </c>
      <c r="B1242">
        <v>13063629464</v>
      </c>
      <c r="C1242" t="s">
        <v>2340</v>
      </c>
      <c r="D1242" t="s">
        <v>1527</v>
      </c>
      <c r="E1242" t="s">
        <v>1528</v>
      </c>
      <c r="F1242">
        <v>12261385</v>
      </c>
      <c r="G1242">
        <v>45006</v>
      </c>
      <c r="H1242" t="s">
        <v>3727</v>
      </c>
      <c r="I1242" t="s">
        <v>255</v>
      </c>
      <c r="J1242" t="s">
        <v>249</v>
      </c>
      <c r="K1242" t="s">
        <v>250</v>
      </c>
      <c r="L1242" t="s">
        <v>251</v>
      </c>
      <c r="M1242" t="s">
        <v>3154</v>
      </c>
      <c r="N1242" t="s">
        <v>3154</v>
      </c>
      <c r="O1242" s="111">
        <v>45006</v>
      </c>
      <c r="P1242" t="s">
        <v>252</v>
      </c>
      <c r="Q1242" t="s">
        <v>253</v>
      </c>
      <c r="R1242">
        <v>45007</v>
      </c>
      <c r="S1242" t="s">
        <v>254</v>
      </c>
      <c r="T1242" t="s">
        <v>254</v>
      </c>
      <c r="U1242" t="s">
        <v>254</v>
      </c>
      <c r="V1242" t="s">
        <v>254</v>
      </c>
      <c r="W1242">
        <v>0</v>
      </c>
      <c r="X1242">
        <v>0</v>
      </c>
      <c r="Y1242">
        <v>63</v>
      </c>
      <c r="Z1242" s="27">
        <f t="shared" si="19"/>
        <v>63</v>
      </c>
    </row>
    <row r="1243" spans="1:26">
      <c r="A1243" t="s">
        <v>3155</v>
      </c>
      <c r="B1243">
        <v>10768146461</v>
      </c>
      <c r="C1243" t="s">
        <v>2322</v>
      </c>
      <c r="D1243" t="s">
        <v>1527</v>
      </c>
      <c r="E1243" t="s">
        <v>1528</v>
      </c>
      <c r="F1243">
        <v>12261673</v>
      </c>
      <c r="G1243">
        <v>45006</v>
      </c>
      <c r="H1243" t="s">
        <v>3728</v>
      </c>
      <c r="I1243" t="s">
        <v>255</v>
      </c>
      <c r="J1243" t="s">
        <v>249</v>
      </c>
      <c r="K1243" t="s">
        <v>250</v>
      </c>
      <c r="L1243" t="s">
        <v>251</v>
      </c>
      <c r="M1243" t="s">
        <v>3154</v>
      </c>
      <c r="N1243" t="s">
        <v>3154</v>
      </c>
      <c r="O1243" s="111">
        <v>45006</v>
      </c>
      <c r="P1243" t="s">
        <v>252</v>
      </c>
      <c r="Q1243" t="s">
        <v>253</v>
      </c>
      <c r="R1243">
        <v>45007</v>
      </c>
      <c r="S1243" t="s">
        <v>254</v>
      </c>
      <c r="T1243" t="s">
        <v>254</v>
      </c>
      <c r="U1243" t="s">
        <v>254</v>
      </c>
      <c r="V1243" t="s">
        <v>254</v>
      </c>
      <c r="W1243">
        <v>0</v>
      </c>
      <c r="X1243">
        <v>0</v>
      </c>
      <c r="Y1243">
        <v>190</v>
      </c>
      <c r="Z1243" s="27">
        <f t="shared" si="19"/>
        <v>190</v>
      </c>
    </row>
    <row r="1244" spans="1:26">
      <c r="A1244" t="s">
        <v>3155</v>
      </c>
      <c r="B1244">
        <v>70322894441</v>
      </c>
      <c r="C1244" t="s">
        <v>2328</v>
      </c>
      <c r="D1244" t="s">
        <v>1527</v>
      </c>
      <c r="E1244" t="s">
        <v>1528</v>
      </c>
      <c r="F1244">
        <v>12265342</v>
      </c>
      <c r="G1244">
        <v>45007</v>
      </c>
      <c r="H1244" t="s">
        <v>3729</v>
      </c>
      <c r="I1244" t="s">
        <v>260</v>
      </c>
      <c r="J1244" t="s">
        <v>3154</v>
      </c>
      <c r="K1244" t="s">
        <v>3154</v>
      </c>
      <c r="L1244" t="s">
        <v>251</v>
      </c>
      <c r="M1244" t="s">
        <v>3154</v>
      </c>
      <c r="N1244" t="s">
        <v>3154</v>
      </c>
      <c r="O1244" s="111">
        <v>45007</v>
      </c>
      <c r="P1244" t="s">
        <v>252</v>
      </c>
      <c r="Q1244" t="s">
        <v>253</v>
      </c>
      <c r="R1244">
        <v>45008</v>
      </c>
      <c r="S1244" t="s">
        <v>254</v>
      </c>
      <c r="T1244" t="s">
        <v>254</v>
      </c>
      <c r="U1244" t="s">
        <v>254</v>
      </c>
      <c r="V1244" t="s">
        <v>254</v>
      </c>
      <c r="W1244">
        <v>0</v>
      </c>
      <c r="X1244">
        <v>0</v>
      </c>
      <c r="Y1244">
        <v>172</v>
      </c>
      <c r="Z1244" s="27">
        <f t="shared" si="19"/>
        <v>172</v>
      </c>
    </row>
    <row r="1245" spans="1:26">
      <c r="A1245" t="s">
        <v>3155</v>
      </c>
      <c r="B1245">
        <v>13063629464</v>
      </c>
      <c r="C1245" t="s">
        <v>2340</v>
      </c>
      <c r="D1245" t="s">
        <v>1527</v>
      </c>
      <c r="E1245" t="s">
        <v>1528</v>
      </c>
      <c r="F1245">
        <v>12272430</v>
      </c>
      <c r="G1245">
        <v>45008</v>
      </c>
      <c r="H1245" t="s">
        <v>3730</v>
      </c>
      <c r="I1245" t="s">
        <v>271</v>
      </c>
      <c r="J1245" t="s">
        <v>249</v>
      </c>
      <c r="K1245" t="s">
        <v>250</v>
      </c>
      <c r="L1245" t="s">
        <v>251</v>
      </c>
      <c r="M1245" t="s">
        <v>3154</v>
      </c>
      <c r="N1245" t="s">
        <v>3154</v>
      </c>
      <c r="O1245" s="111">
        <v>45008</v>
      </c>
      <c r="P1245" t="s">
        <v>252</v>
      </c>
      <c r="Q1245" t="s">
        <v>257</v>
      </c>
      <c r="R1245">
        <v>45010</v>
      </c>
      <c r="S1245" t="s">
        <v>254</v>
      </c>
      <c r="T1245" t="s">
        <v>254</v>
      </c>
      <c r="U1245" t="s">
        <v>254</v>
      </c>
      <c r="V1245" t="s">
        <v>254</v>
      </c>
      <c r="W1245">
        <v>0</v>
      </c>
      <c r="X1245">
        <v>0</v>
      </c>
      <c r="Y1245">
        <v>0</v>
      </c>
      <c r="Z1245" s="27">
        <f t="shared" si="19"/>
        <v>0</v>
      </c>
    </row>
    <row r="1246" spans="1:26">
      <c r="A1246" t="s">
        <v>3155</v>
      </c>
      <c r="B1246">
        <v>9900269497</v>
      </c>
      <c r="C1246" t="s">
        <v>2325</v>
      </c>
      <c r="D1246" t="s">
        <v>1527</v>
      </c>
      <c r="E1246" t="s">
        <v>1528</v>
      </c>
      <c r="F1246">
        <v>12276511</v>
      </c>
      <c r="G1246">
        <v>45009</v>
      </c>
      <c r="H1246" t="s">
        <v>3731</v>
      </c>
      <c r="I1246" t="s">
        <v>271</v>
      </c>
      <c r="J1246" t="s">
        <v>249</v>
      </c>
      <c r="K1246" t="s">
        <v>250</v>
      </c>
      <c r="L1246" t="s">
        <v>251</v>
      </c>
      <c r="M1246" t="s">
        <v>3154</v>
      </c>
      <c r="N1246" t="s">
        <v>3154</v>
      </c>
      <c r="O1246" s="111">
        <v>45009</v>
      </c>
      <c r="P1246" t="s">
        <v>252</v>
      </c>
      <c r="Q1246" t="s">
        <v>253</v>
      </c>
      <c r="R1246">
        <v>45012</v>
      </c>
      <c r="S1246" t="s">
        <v>254</v>
      </c>
      <c r="T1246" t="s">
        <v>254</v>
      </c>
      <c r="U1246" t="s">
        <v>254</v>
      </c>
      <c r="V1246" t="s">
        <v>254</v>
      </c>
      <c r="W1246">
        <v>0</v>
      </c>
      <c r="X1246">
        <v>0</v>
      </c>
      <c r="Y1246">
        <v>591.87</v>
      </c>
      <c r="Z1246" s="27">
        <f t="shared" si="19"/>
        <v>591.87</v>
      </c>
    </row>
    <row r="1247" spans="1:26">
      <c r="A1247" t="s">
        <v>3155</v>
      </c>
      <c r="B1247">
        <v>9900269497</v>
      </c>
      <c r="C1247" t="s">
        <v>2325</v>
      </c>
      <c r="D1247" t="s">
        <v>1527</v>
      </c>
      <c r="E1247" t="s">
        <v>1528</v>
      </c>
      <c r="F1247">
        <v>12276769</v>
      </c>
      <c r="G1247">
        <v>45009</v>
      </c>
      <c r="H1247" t="s">
        <v>3732</v>
      </c>
      <c r="I1247" t="s">
        <v>271</v>
      </c>
      <c r="J1247" t="s">
        <v>249</v>
      </c>
      <c r="K1247" t="s">
        <v>250</v>
      </c>
      <c r="L1247" t="s">
        <v>251</v>
      </c>
      <c r="M1247" t="s">
        <v>3154</v>
      </c>
      <c r="N1247" t="s">
        <v>3154</v>
      </c>
      <c r="O1247" s="111">
        <v>45009</v>
      </c>
      <c r="P1247" t="s">
        <v>252</v>
      </c>
      <c r="Q1247" t="s">
        <v>257</v>
      </c>
      <c r="R1247">
        <v>45012</v>
      </c>
      <c r="S1247" t="s">
        <v>254</v>
      </c>
      <c r="T1247" t="s">
        <v>254</v>
      </c>
      <c r="U1247" t="s">
        <v>254</v>
      </c>
      <c r="V1247" t="s">
        <v>254</v>
      </c>
      <c r="W1247">
        <v>0</v>
      </c>
      <c r="X1247">
        <v>0</v>
      </c>
      <c r="Y1247">
        <v>0</v>
      </c>
      <c r="Z1247" s="27">
        <f t="shared" si="19"/>
        <v>0</v>
      </c>
    </row>
    <row r="1248" spans="1:26">
      <c r="A1248" t="s">
        <v>3155</v>
      </c>
      <c r="B1248">
        <v>8507778445</v>
      </c>
      <c r="C1248" t="s">
        <v>2212</v>
      </c>
      <c r="D1248" t="s">
        <v>1527</v>
      </c>
      <c r="E1248" t="s">
        <v>1528</v>
      </c>
      <c r="F1248">
        <v>12280727</v>
      </c>
      <c r="G1248">
        <v>45010</v>
      </c>
      <c r="H1248" t="s">
        <v>3733</v>
      </c>
      <c r="I1248" t="s">
        <v>271</v>
      </c>
      <c r="J1248" t="s">
        <v>249</v>
      </c>
      <c r="K1248" t="s">
        <v>250</v>
      </c>
      <c r="L1248" t="s">
        <v>251</v>
      </c>
      <c r="M1248" t="s">
        <v>3154</v>
      </c>
      <c r="N1248" t="s">
        <v>3154</v>
      </c>
      <c r="O1248" s="111">
        <v>45010</v>
      </c>
      <c r="P1248" t="s">
        <v>252</v>
      </c>
      <c r="Q1248" t="s">
        <v>257</v>
      </c>
      <c r="R1248">
        <v>45012</v>
      </c>
      <c r="S1248" t="s">
        <v>254</v>
      </c>
      <c r="T1248" t="s">
        <v>254</v>
      </c>
      <c r="U1248" t="s">
        <v>254</v>
      </c>
      <c r="V1248" t="s">
        <v>254</v>
      </c>
      <c r="W1248">
        <v>0</v>
      </c>
      <c r="X1248">
        <v>0</v>
      </c>
      <c r="Y1248">
        <v>0</v>
      </c>
      <c r="Z1248" s="27">
        <f t="shared" si="19"/>
        <v>0</v>
      </c>
    </row>
    <row r="1249" spans="1:26">
      <c r="A1249" t="s">
        <v>3155</v>
      </c>
      <c r="B1249">
        <v>80617492468</v>
      </c>
      <c r="C1249" t="s">
        <v>2152</v>
      </c>
      <c r="D1249" t="s">
        <v>1527</v>
      </c>
      <c r="E1249" t="s">
        <v>1528</v>
      </c>
      <c r="F1249">
        <v>12288326</v>
      </c>
      <c r="G1249">
        <v>45015</v>
      </c>
      <c r="H1249" t="s">
        <v>3734</v>
      </c>
      <c r="I1249" t="s">
        <v>248</v>
      </c>
      <c r="J1249" t="s">
        <v>249</v>
      </c>
      <c r="K1249" t="s">
        <v>250</v>
      </c>
      <c r="L1249" t="s">
        <v>251</v>
      </c>
      <c r="M1249" t="s">
        <v>3154</v>
      </c>
      <c r="N1249" t="s">
        <v>3154</v>
      </c>
      <c r="O1249" s="111">
        <v>45015</v>
      </c>
      <c r="P1249" t="s">
        <v>252</v>
      </c>
      <c r="Q1249" t="s">
        <v>257</v>
      </c>
      <c r="S1249" t="s">
        <v>254</v>
      </c>
      <c r="T1249" t="s">
        <v>254</v>
      </c>
      <c r="U1249" t="s">
        <v>254</v>
      </c>
      <c r="V1249" t="s">
        <v>254</v>
      </c>
      <c r="W1249">
        <v>0</v>
      </c>
      <c r="X1249">
        <v>0</v>
      </c>
      <c r="Y1249">
        <v>0</v>
      </c>
      <c r="Z1249" s="27">
        <f t="shared" si="19"/>
        <v>0</v>
      </c>
    </row>
    <row r="1250" spans="1:26">
      <c r="A1250" t="s">
        <v>3155</v>
      </c>
      <c r="B1250">
        <v>8507778445</v>
      </c>
      <c r="C1250" t="s">
        <v>2212</v>
      </c>
      <c r="D1250" t="s">
        <v>1527</v>
      </c>
      <c r="E1250" t="s">
        <v>1528</v>
      </c>
      <c r="F1250">
        <v>12288611</v>
      </c>
      <c r="G1250">
        <v>45013</v>
      </c>
      <c r="H1250" t="s">
        <v>3735</v>
      </c>
      <c r="I1250" t="s">
        <v>271</v>
      </c>
      <c r="J1250" t="s">
        <v>249</v>
      </c>
      <c r="K1250" t="s">
        <v>250</v>
      </c>
      <c r="L1250" t="s">
        <v>251</v>
      </c>
      <c r="M1250" t="s">
        <v>3154</v>
      </c>
      <c r="N1250" t="s">
        <v>3154</v>
      </c>
      <c r="O1250" s="111">
        <v>45013</v>
      </c>
      <c r="P1250" t="s">
        <v>252</v>
      </c>
      <c r="Q1250" t="s">
        <v>257</v>
      </c>
      <c r="R1250">
        <v>45014</v>
      </c>
      <c r="S1250" t="s">
        <v>254</v>
      </c>
      <c r="T1250" t="s">
        <v>254</v>
      </c>
      <c r="U1250" t="s">
        <v>254</v>
      </c>
      <c r="V1250" t="s">
        <v>254</v>
      </c>
      <c r="W1250">
        <v>0</v>
      </c>
      <c r="X1250">
        <v>0</v>
      </c>
      <c r="Y1250">
        <v>0</v>
      </c>
      <c r="Z1250" s="27">
        <f t="shared" si="19"/>
        <v>0</v>
      </c>
    </row>
    <row r="1251" spans="1:26">
      <c r="A1251" t="s">
        <v>3155</v>
      </c>
      <c r="B1251">
        <v>8507778445</v>
      </c>
      <c r="C1251" t="s">
        <v>2212</v>
      </c>
      <c r="D1251" t="s">
        <v>1527</v>
      </c>
      <c r="E1251" t="s">
        <v>1528</v>
      </c>
      <c r="F1251">
        <v>12290999</v>
      </c>
      <c r="G1251">
        <v>45013</v>
      </c>
      <c r="H1251" t="s">
        <v>3736</v>
      </c>
      <c r="I1251" t="s">
        <v>248</v>
      </c>
      <c r="J1251" t="s">
        <v>249</v>
      </c>
      <c r="K1251" t="s">
        <v>250</v>
      </c>
      <c r="L1251" t="s">
        <v>251</v>
      </c>
      <c r="M1251" t="s">
        <v>3154</v>
      </c>
      <c r="N1251" t="s">
        <v>3154</v>
      </c>
      <c r="O1251" s="111">
        <v>45014</v>
      </c>
      <c r="P1251" t="s">
        <v>252</v>
      </c>
      <c r="Q1251" t="s">
        <v>257</v>
      </c>
      <c r="S1251" t="s">
        <v>254</v>
      </c>
      <c r="T1251" t="s">
        <v>254</v>
      </c>
      <c r="U1251" t="s">
        <v>254</v>
      </c>
      <c r="V1251" t="s">
        <v>254</v>
      </c>
      <c r="W1251">
        <v>0</v>
      </c>
      <c r="X1251">
        <v>0</v>
      </c>
      <c r="Y1251">
        <v>0</v>
      </c>
      <c r="Z1251" s="27">
        <f t="shared" si="19"/>
        <v>0</v>
      </c>
    </row>
    <row r="1252" spans="1:26" hidden="1">
      <c r="A1252" t="s">
        <v>3155</v>
      </c>
      <c r="B1252">
        <v>4931188109</v>
      </c>
      <c r="C1252" t="s">
        <v>2187</v>
      </c>
      <c r="D1252" t="s">
        <v>2866</v>
      </c>
      <c r="E1252" t="s">
        <v>2867</v>
      </c>
      <c r="F1252">
        <v>12128113</v>
      </c>
      <c r="G1252">
        <v>44972</v>
      </c>
      <c r="H1252" t="s">
        <v>2868</v>
      </c>
      <c r="I1252" t="s">
        <v>255</v>
      </c>
      <c r="J1252" t="s">
        <v>3154</v>
      </c>
      <c r="K1252" t="s">
        <v>3154</v>
      </c>
      <c r="L1252" t="s">
        <v>251</v>
      </c>
      <c r="M1252" t="s">
        <v>3154</v>
      </c>
      <c r="N1252" t="s">
        <v>3154</v>
      </c>
      <c r="O1252" s="111">
        <v>44972</v>
      </c>
      <c r="P1252" t="s">
        <v>252</v>
      </c>
      <c r="Q1252" t="s">
        <v>263</v>
      </c>
      <c r="S1252" t="s">
        <v>254</v>
      </c>
      <c r="T1252" t="s">
        <v>254</v>
      </c>
      <c r="U1252" t="s">
        <v>254</v>
      </c>
      <c r="V1252" t="s">
        <v>254</v>
      </c>
      <c r="W1252">
        <v>0</v>
      </c>
      <c r="X1252">
        <v>0</v>
      </c>
      <c r="Y1252">
        <v>0</v>
      </c>
      <c r="Z1252" s="27">
        <f t="shared" si="19"/>
        <v>0</v>
      </c>
    </row>
    <row r="1253" spans="1:26">
      <c r="A1253" t="s">
        <v>3155</v>
      </c>
      <c r="B1253">
        <v>5220244167</v>
      </c>
      <c r="C1253" t="s">
        <v>2174</v>
      </c>
      <c r="D1253" t="s">
        <v>3737</v>
      </c>
      <c r="E1253" t="s">
        <v>54</v>
      </c>
      <c r="F1253">
        <v>12189695</v>
      </c>
      <c r="G1253">
        <v>44987</v>
      </c>
      <c r="H1253" t="s">
        <v>3738</v>
      </c>
      <c r="I1253" t="s">
        <v>260</v>
      </c>
      <c r="J1253" t="s">
        <v>3154</v>
      </c>
      <c r="K1253" t="s">
        <v>3154</v>
      </c>
      <c r="L1253" t="s">
        <v>251</v>
      </c>
      <c r="M1253" t="s">
        <v>3154</v>
      </c>
      <c r="N1253" t="s">
        <v>3154</v>
      </c>
      <c r="O1253" s="111">
        <v>44987</v>
      </c>
      <c r="P1253" t="s">
        <v>252</v>
      </c>
      <c r="Q1253" t="s">
        <v>253</v>
      </c>
      <c r="R1253">
        <v>44993</v>
      </c>
      <c r="S1253" t="s">
        <v>254</v>
      </c>
      <c r="T1253" t="s">
        <v>254</v>
      </c>
      <c r="U1253" t="s">
        <v>254</v>
      </c>
      <c r="V1253" t="s">
        <v>254</v>
      </c>
      <c r="W1253">
        <v>0</v>
      </c>
      <c r="X1253">
        <v>0</v>
      </c>
      <c r="Y1253">
        <v>85.55</v>
      </c>
      <c r="Z1253" s="27">
        <f t="shared" si="19"/>
        <v>85.55</v>
      </c>
    </row>
    <row r="1254" spans="1:26">
      <c r="A1254" t="s">
        <v>3155</v>
      </c>
      <c r="B1254">
        <v>222923148</v>
      </c>
      <c r="C1254" t="s">
        <v>2221</v>
      </c>
      <c r="D1254" t="s">
        <v>3739</v>
      </c>
      <c r="E1254" t="s">
        <v>54</v>
      </c>
      <c r="F1254">
        <v>12255004</v>
      </c>
      <c r="G1254">
        <v>45005</v>
      </c>
      <c r="H1254" t="s">
        <v>3740</v>
      </c>
      <c r="I1254" t="s">
        <v>255</v>
      </c>
      <c r="J1254" t="s">
        <v>249</v>
      </c>
      <c r="K1254" t="s">
        <v>250</v>
      </c>
      <c r="L1254" t="s">
        <v>251</v>
      </c>
      <c r="M1254" t="s">
        <v>3154</v>
      </c>
      <c r="N1254" t="s">
        <v>3154</v>
      </c>
      <c r="O1254" s="111">
        <v>45005</v>
      </c>
      <c r="P1254" t="s">
        <v>252</v>
      </c>
      <c r="Q1254" t="s">
        <v>253</v>
      </c>
      <c r="R1254">
        <v>45007</v>
      </c>
      <c r="S1254" t="s">
        <v>254</v>
      </c>
      <c r="T1254" t="s">
        <v>254</v>
      </c>
      <c r="U1254" t="s">
        <v>254</v>
      </c>
      <c r="V1254" t="s">
        <v>254</v>
      </c>
      <c r="W1254">
        <v>0</v>
      </c>
      <c r="X1254">
        <v>0</v>
      </c>
      <c r="Y1254">
        <v>1887.5</v>
      </c>
      <c r="Z1254" s="27">
        <f t="shared" si="19"/>
        <v>1887.5</v>
      </c>
    </row>
    <row r="1255" spans="1:26" hidden="1">
      <c r="A1255" t="s">
        <v>3155</v>
      </c>
      <c r="B1255">
        <v>690067178</v>
      </c>
      <c r="C1255" t="s">
        <v>2311</v>
      </c>
      <c r="D1255" t="s">
        <v>1107</v>
      </c>
      <c r="E1255" t="s">
        <v>54</v>
      </c>
      <c r="F1255">
        <v>4495860</v>
      </c>
      <c r="G1255">
        <v>44970</v>
      </c>
      <c r="H1255" t="s">
        <v>2869</v>
      </c>
      <c r="I1255" t="s">
        <v>255</v>
      </c>
      <c r="J1255" t="s">
        <v>249</v>
      </c>
      <c r="K1255" t="s">
        <v>250</v>
      </c>
      <c r="L1255" t="s">
        <v>251</v>
      </c>
      <c r="M1255" t="s">
        <v>3154</v>
      </c>
      <c r="N1255" t="s">
        <v>3154</v>
      </c>
      <c r="O1255" s="111">
        <v>44974</v>
      </c>
      <c r="P1255" t="s">
        <v>252</v>
      </c>
      <c r="Q1255" t="s">
        <v>257</v>
      </c>
      <c r="R1255">
        <v>44980</v>
      </c>
      <c r="S1255" t="s">
        <v>254</v>
      </c>
      <c r="T1255" t="s">
        <v>254</v>
      </c>
      <c r="U1255" t="s">
        <v>254</v>
      </c>
      <c r="V1255" t="s">
        <v>254</v>
      </c>
      <c r="W1255">
        <v>0</v>
      </c>
      <c r="X1255">
        <v>0</v>
      </c>
      <c r="Y1255">
        <v>0</v>
      </c>
      <c r="Z1255" s="27">
        <f t="shared" si="19"/>
        <v>0</v>
      </c>
    </row>
    <row r="1256" spans="1:26" hidden="1">
      <c r="A1256" t="s">
        <v>3155</v>
      </c>
      <c r="B1256">
        <v>690067178</v>
      </c>
      <c r="C1256" t="s">
        <v>2311</v>
      </c>
      <c r="D1256" t="s">
        <v>1107</v>
      </c>
      <c r="E1256" t="s">
        <v>54</v>
      </c>
      <c r="F1256">
        <v>4902021</v>
      </c>
      <c r="G1256">
        <v>44984</v>
      </c>
      <c r="H1256" t="s">
        <v>2870</v>
      </c>
      <c r="I1256" t="s">
        <v>255</v>
      </c>
      <c r="J1256" t="s">
        <v>249</v>
      </c>
      <c r="K1256" t="s">
        <v>250</v>
      </c>
      <c r="L1256" t="s">
        <v>251</v>
      </c>
      <c r="M1256" t="s">
        <v>3154</v>
      </c>
      <c r="N1256" t="s">
        <v>3154</v>
      </c>
      <c r="O1256" s="111">
        <v>44984</v>
      </c>
      <c r="P1256" t="s">
        <v>252</v>
      </c>
      <c r="Q1256" t="s">
        <v>253</v>
      </c>
      <c r="R1256">
        <v>44988</v>
      </c>
      <c r="S1256" t="s">
        <v>254</v>
      </c>
      <c r="T1256" t="s">
        <v>254</v>
      </c>
      <c r="U1256" t="s">
        <v>254</v>
      </c>
      <c r="V1256" t="s">
        <v>254</v>
      </c>
      <c r="W1256">
        <v>0</v>
      </c>
      <c r="X1256">
        <v>0</v>
      </c>
      <c r="Y1256">
        <v>1021</v>
      </c>
      <c r="Z1256" s="27">
        <f t="shared" si="19"/>
        <v>1021</v>
      </c>
    </row>
    <row r="1257" spans="1:26" hidden="1">
      <c r="A1257" t="s">
        <v>3155</v>
      </c>
      <c r="B1257">
        <v>565845128</v>
      </c>
      <c r="C1257" t="s">
        <v>3573</v>
      </c>
      <c r="D1257" t="s">
        <v>1107</v>
      </c>
      <c r="E1257" t="s">
        <v>54</v>
      </c>
      <c r="F1257">
        <v>5364818</v>
      </c>
      <c r="G1257">
        <v>44968</v>
      </c>
      <c r="H1257" t="s">
        <v>2871</v>
      </c>
      <c r="I1257" t="s">
        <v>255</v>
      </c>
      <c r="J1257" t="s">
        <v>249</v>
      </c>
      <c r="K1257" t="s">
        <v>250</v>
      </c>
      <c r="L1257" t="s">
        <v>251</v>
      </c>
      <c r="M1257" t="s">
        <v>3154</v>
      </c>
      <c r="N1257" t="s">
        <v>3154</v>
      </c>
      <c r="O1257" s="111">
        <v>44970</v>
      </c>
      <c r="P1257" t="s">
        <v>252</v>
      </c>
      <c r="Q1257" t="s">
        <v>253</v>
      </c>
      <c r="R1257">
        <v>44972</v>
      </c>
      <c r="S1257" t="s">
        <v>254</v>
      </c>
      <c r="T1257" t="s">
        <v>254</v>
      </c>
      <c r="U1257" t="s">
        <v>254</v>
      </c>
      <c r="V1257" t="s">
        <v>254</v>
      </c>
      <c r="W1257">
        <v>0</v>
      </c>
      <c r="X1257">
        <v>426.86</v>
      </c>
      <c r="Y1257">
        <v>609.5</v>
      </c>
      <c r="Z1257" s="27">
        <f t="shared" si="19"/>
        <v>1036.3600000000001</v>
      </c>
    </row>
    <row r="1258" spans="1:26" hidden="1">
      <c r="A1258" t="s">
        <v>3155</v>
      </c>
      <c r="B1258">
        <v>2215955112</v>
      </c>
      <c r="C1258" t="s">
        <v>3151</v>
      </c>
      <c r="D1258" t="s">
        <v>1107</v>
      </c>
      <c r="E1258" t="s">
        <v>54</v>
      </c>
      <c r="F1258">
        <v>12119831</v>
      </c>
      <c r="G1258">
        <v>44971</v>
      </c>
      <c r="H1258" t="s">
        <v>2872</v>
      </c>
      <c r="I1258" t="s">
        <v>248</v>
      </c>
      <c r="J1258" t="s">
        <v>259</v>
      </c>
      <c r="K1258" t="s">
        <v>268</v>
      </c>
      <c r="L1258" t="s">
        <v>251</v>
      </c>
      <c r="M1258" t="s">
        <v>3154</v>
      </c>
      <c r="N1258" t="s">
        <v>3154</v>
      </c>
      <c r="O1258" s="111">
        <v>44971</v>
      </c>
      <c r="P1258" t="s">
        <v>252</v>
      </c>
      <c r="Q1258" t="s">
        <v>253</v>
      </c>
      <c r="R1258">
        <v>44981</v>
      </c>
      <c r="S1258" t="s">
        <v>254</v>
      </c>
      <c r="T1258" t="s">
        <v>254</v>
      </c>
      <c r="U1258" t="s">
        <v>254</v>
      </c>
      <c r="V1258" t="s">
        <v>254</v>
      </c>
      <c r="W1258">
        <v>0</v>
      </c>
      <c r="X1258">
        <v>1190</v>
      </c>
      <c r="Y1258">
        <v>5076</v>
      </c>
      <c r="Z1258" s="27">
        <f t="shared" si="19"/>
        <v>6266</v>
      </c>
    </row>
    <row r="1259" spans="1:26" hidden="1">
      <c r="A1259" t="s">
        <v>3155</v>
      </c>
      <c r="B1259">
        <v>565845128</v>
      </c>
      <c r="C1259" t="s">
        <v>3573</v>
      </c>
      <c r="D1259" t="s">
        <v>1107</v>
      </c>
      <c r="E1259" t="s">
        <v>54</v>
      </c>
      <c r="F1259">
        <v>12125356</v>
      </c>
      <c r="G1259">
        <v>44971</v>
      </c>
      <c r="H1259" t="s">
        <v>2873</v>
      </c>
      <c r="I1259" t="s">
        <v>248</v>
      </c>
      <c r="J1259" t="s">
        <v>259</v>
      </c>
      <c r="K1259" t="s">
        <v>250</v>
      </c>
      <c r="L1259" t="s">
        <v>251</v>
      </c>
      <c r="M1259" t="s">
        <v>3154</v>
      </c>
      <c r="N1259" t="s">
        <v>3154</v>
      </c>
      <c r="O1259" s="111">
        <v>44971</v>
      </c>
      <c r="P1259" t="s">
        <v>252</v>
      </c>
      <c r="Q1259" t="s">
        <v>253</v>
      </c>
      <c r="R1259">
        <v>44974</v>
      </c>
      <c r="S1259" t="s">
        <v>254</v>
      </c>
      <c r="T1259" t="s">
        <v>254</v>
      </c>
      <c r="U1259" t="s">
        <v>254</v>
      </c>
      <c r="V1259" t="s">
        <v>254</v>
      </c>
      <c r="W1259">
        <v>0</v>
      </c>
      <c r="X1259">
        <v>147.69999999999999</v>
      </c>
      <c r="Y1259">
        <v>43.6</v>
      </c>
      <c r="Z1259" s="27">
        <f t="shared" si="19"/>
        <v>191.29999999999998</v>
      </c>
    </row>
    <row r="1260" spans="1:26" hidden="1">
      <c r="A1260" t="s">
        <v>3155</v>
      </c>
      <c r="B1260">
        <v>2215955112</v>
      </c>
      <c r="C1260" t="s">
        <v>3151</v>
      </c>
      <c r="D1260" t="s">
        <v>1107</v>
      </c>
      <c r="E1260" t="s">
        <v>54</v>
      </c>
      <c r="F1260">
        <v>12128573</v>
      </c>
      <c r="G1260">
        <v>44972</v>
      </c>
      <c r="H1260" t="s">
        <v>2874</v>
      </c>
      <c r="I1260" t="s">
        <v>260</v>
      </c>
      <c r="J1260" t="s">
        <v>249</v>
      </c>
      <c r="K1260" t="s">
        <v>3741</v>
      </c>
      <c r="L1260" t="s">
        <v>251</v>
      </c>
      <c r="M1260" t="s">
        <v>3154</v>
      </c>
      <c r="N1260" t="s">
        <v>3154</v>
      </c>
      <c r="O1260" s="111">
        <v>44972</v>
      </c>
      <c r="P1260" t="s">
        <v>252</v>
      </c>
      <c r="Q1260" t="s">
        <v>257</v>
      </c>
      <c r="R1260">
        <v>44988</v>
      </c>
      <c r="S1260" t="s">
        <v>254</v>
      </c>
      <c r="T1260" t="s">
        <v>254</v>
      </c>
      <c r="U1260" t="s">
        <v>254</v>
      </c>
      <c r="V1260" t="s">
        <v>254</v>
      </c>
      <c r="W1260">
        <v>0</v>
      </c>
      <c r="X1260">
        <v>0</v>
      </c>
      <c r="Y1260">
        <v>0</v>
      </c>
      <c r="Z1260" s="27">
        <f t="shared" si="19"/>
        <v>0</v>
      </c>
    </row>
    <row r="1261" spans="1:26" hidden="1">
      <c r="A1261" t="s">
        <v>3155</v>
      </c>
      <c r="B1261">
        <v>565845128</v>
      </c>
      <c r="C1261" t="s">
        <v>3573</v>
      </c>
      <c r="D1261" t="s">
        <v>1107</v>
      </c>
      <c r="E1261" t="s">
        <v>54</v>
      </c>
      <c r="F1261">
        <v>12129377</v>
      </c>
      <c r="G1261">
        <v>44972</v>
      </c>
      <c r="H1261" t="s">
        <v>2875</v>
      </c>
      <c r="I1261" t="s">
        <v>255</v>
      </c>
      <c r="J1261" t="s">
        <v>249</v>
      </c>
      <c r="K1261" t="s">
        <v>250</v>
      </c>
      <c r="L1261" t="s">
        <v>251</v>
      </c>
      <c r="M1261" t="s">
        <v>3154</v>
      </c>
      <c r="N1261" t="s">
        <v>3154</v>
      </c>
      <c r="O1261" s="111">
        <v>44972</v>
      </c>
      <c r="P1261" t="s">
        <v>252</v>
      </c>
      <c r="Q1261" t="s">
        <v>257</v>
      </c>
      <c r="R1261">
        <v>44974</v>
      </c>
      <c r="S1261" t="s">
        <v>254</v>
      </c>
      <c r="T1261" t="s">
        <v>254</v>
      </c>
      <c r="U1261" t="s">
        <v>254</v>
      </c>
      <c r="V1261" t="s">
        <v>254</v>
      </c>
      <c r="W1261">
        <v>0</v>
      </c>
      <c r="X1261">
        <v>0</v>
      </c>
      <c r="Y1261">
        <v>0</v>
      </c>
      <c r="Z1261" s="27">
        <f t="shared" si="19"/>
        <v>0</v>
      </c>
    </row>
    <row r="1262" spans="1:26" hidden="1">
      <c r="A1262" t="s">
        <v>3155</v>
      </c>
      <c r="B1262">
        <v>2215955112</v>
      </c>
      <c r="C1262" t="s">
        <v>3151</v>
      </c>
      <c r="D1262" t="s">
        <v>1107</v>
      </c>
      <c r="E1262" t="s">
        <v>54</v>
      </c>
      <c r="F1262">
        <v>12130296</v>
      </c>
      <c r="G1262">
        <v>44972</v>
      </c>
      <c r="H1262" t="s">
        <v>2876</v>
      </c>
      <c r="I1262" t="s">
        <v>255</v>
      </c>
      <c r="J1262" t="s">
        <v>249</v>
      </c>
      <c r="K1262" t="s">
        <v>250</v>
      </c>
      <c r="L1262" t="s">
        <v>251</v>
      </c>
      <c r="M1262" t="s">
        <v>3154</v>
      </c>
      <c r="N1262" t="s">
        <v>3154</v>
      </c>
      <c r="O1262" s="111">
        <v>44972</v>
      </c>
      <c r="P1262" t="s">
        <v>252</v>
      </c>
      <c r="Q1262" t="s">
        <v>282</v>
      </c>
      <c r="R1262">
        <v>44974</v>
      </c>
      <c r="S1262" t="s">
        <v>254</v>
      </c>
      <c r="T1262" t="s">
        <v>254</v>
      </c>
      <c r="U1262" t="s">
        <v>254</v>
      </c>
      <c r="V1262" t="s">
        <v>254</v>
      </c>
      <c r="W1262">
        <v>0</v>
      </c>
      <c r="X1262">
        <v>3.83</v>
      </c>
      <c r="Y1262">
        <v>0</v>
      </c>
      <c r="Z1262" s="27">
        <f t="shared" si="19"/>
        <v>3.83</v>
      </c>
    </row>
    <row r="1263" spans="1:26" hidden="1">
      <c r="A1263" t="s">
        <v>3155</v>
      </c>
      <c r="B1263">
        <v>2215955112</v>
      </c>
      <c r="C1263" t="s">
        <v>3151</v>
      </c>
      <c r="D1263" t="s">
        <v>1107</v>
      </c>
      <c r="E1263" t="s">
        <v>54</v>
      </c>
      <c r="F1263">
        <v>12135828</v>
      </c>
      <c r="G1263">
        <v>44973</v>
      </c>
      <c r="H1263" t="s">
        <v>2877</v>
      </c>
      <c r="I1263" t="s">
        <v>255</v>
      </c>
      <c r="J1263" t="s">
        <v>3154</v>
      </c>
      <c r="K1263" t="s">
        <v>3154</v>
      </c>
      <c r="L1263" t="s">
        <v>251</v>
      </c>
      <c r="M1263" t="s">
        <v>3154</v>
      </c>
      <c r="N1263" t="s">
        <v>3154</v>
      </c>
      <c r="O1263" s="111">
        <v>44975</v>
      </c>
      <c r="P1263" t="s">
        <v>252</v>
      </c>
      <c r="Q1263" t="s">
        <v>263</v>
      </c>
      <c r="S1263" t="s">
        <v>254</v>
      </c>
      <c r="T1263" t="s">
        <v>254</v>
      </c>
      <c r="U1263" t="s">
        <v>254</v>
      </c>
      <c r="V1263" t="s">
        <v>254</v>
      </c>
      <c r="W1263">
        <v>0</v>
      </c>
      <c r="X1263">
        <v>0</v>
      </c>
      <c r="Y1263">
        <v>0</v>
      </c>
      <c r="Z1263" s="27">
        <f t="shared" si="19"/>
        <v>0</v>
      </c>
    </row>
    <row r="1264" spans="1:26" hidden="1">
      <c r="A1264" t="s">
        <v>3155</v>
      </c>
      <c r="B1264">
        <v>565845128</v>
      </c>
      <c r="C1264" t="s">
        <v>3573</v>
      </c>
      <c r="D1264" t="s">
        <v>1107</v>
      </c>
      <c r="E1264" t="s">
        <v>54</v>
      </c>
      <c r="F1264">
        <v>12137311</v>
      </c>
      <c r="G1264">
        <v>44973</v>
      </c>
      <c r="H1264" t="s">
        <v>2878</v>
      </c>
      <c r="I1264" t="s">
        <v>255</v>
      </c>
      <c r="J1264" t="s">
        <v>249</v>
      </c>
      <c r="K1264" t="s">
        <v>250</v>
      </c>
      <c r="L1264" t="s">
        <v>251</v>
      </c>
      <c r="M1264" t="s">
        <v>3154</v>
      </c>
      <c r="N1264" t="s">
        <v>3154</v>
      </c>
      <c r="O1264" s="111">
        <v>44973</v>
      </c>
      <c r="P1264" t="s">
        <v>252</v>
      </c>
      <c r="Q1264" t="s">
        <v>253</v>
      </c>
      <c r="R1264">
        <v>44974</v>
      </c>
      <c r="S1264" t="s">
        <v>254</v>
      </c>
      <c r="T1264" t="s">
        <v>254</v>
      </c>
      <c r="U1264" t="s">
        <v>254</v>
      </c>
      <c r="V1264" t="s">
        <v>254</v>
      </c>
      <c r="W1264">
        <v>0</v>
      </c>
      <c r="X1264">
        <v>2669.8</v>
      </c>
      <c r="Y1264">
        <v>7214.17</v>
      </c>
      <c r="Z1264" s="27">
        <f t="shared" si="19"/>
        <v>9883.9700000000012</v>
      </c>
    </row>
    <row r="1265" spans="1:26" hidden="1">
      <c r="A1265" t="s">
        <v>3155</v>
      </c>
      <c r="B1265">
        <v>2215955112</v>
      </c>
      <c r="C1265" t="s">
        <v>3151</v>
      </c>
      <c r="D1265" t="s">
        <v>1107</v>
      </c>
      <c r="E1265" t="s">
        <v>54</v>
      </c>
      <c r="F1265">
        <v>12147287</v>
      </c>
      <c r="G1265">
        <v>44979</v>
      </c>
      <c r="H1265" t="s">
        <v>2879</v>
      </c>
      <c r="I1265" t="s">
        <v>255</v>
      </c>
      <c r="J1265" t="s">
        <v>249</v>
      </c>
      <c r="K1265" t="s">
        <v>268</v>
      </c>
      <c r="L1265" t="s">
        <v>251</v>
      </c>
      <c r="M1265" t="s">
        <v>3154</v>
      </c>
      <c r="N1265" t="s">
        <v>3154</v>
      </c>
      <c r="O1265" s="111">
        <v>44979</v>
      </c>
      <c r="P1265" t="s">
        <v>252</v>
      </c>
      <c r="Q1265" t="s">
        <v>253</v>
      </c>
      <c r="R1265">
        <v>44980</v>
      </c>
      <c r="S1265" t="s">
        <v>254</v>
      </c>
      <c r="T1265" t="s">
        <v>254</v>
      </c>
      <c r="U1265" t="s">
        <v>254</v>
      </c>
      <c r="V1265" t="s">
        <v>254</v>
      </c>
      <c r="W1265">
        <v>0</v>
      </c>
      <c r="X1265">
        <v>0</v>
      </c>
      <c r="Y1265">
        <v>140</v>
      </c>
      <c r="Z1265" s="27">
        <f t="shared" si="19"/>
        <v>140</v>
      </c>
    </row>
    <row r="1266" spans="1:26" hidden="1">
      <c r="A1266" t="s">
        <v>3155</v>
      </c>
      <c r="B1266">
        <v>6589394164</v>
      </c>
      <c r="C1266" t="s">
        <v>2314</v>
      </c>
      <c r="D1266" t="s">
        <v>1107</v>
      </c>
      <c r="E1266" t="s">
        <v>54</v>
      </c>
      <c r="F1266">
        <v>12148815</v>
      </c>
      <c r="G1266">
        <v>44980</v>
      </c>
      <c r="H1266" t="s">
        <v>2880</v>
      </c>
      <c r="I1266" t="s">
        <v>255</v>
      </c>
      <c r="J1266" t="s">
        <v>249</v>
      </c>
      <c r="K1266" t="s">
        <v>250</v>
      </c>
      <c r="L1266" t="s">
        <v>251</v>
      </c>
      <c r="M1266" t="s">
        <v>3154</v>
      </c>
      <c r="N1266" t="s">
        <v>3154</v>
      </c>
      <c r="O1266" s="111">
        <v>44980</v>
      </c>
      <c r="P1266" t="s">
        <v>252</v>
      </c>
      <c r="Q1266" t="s">
        <v>253</v>
      </c>
      <c r="R1266">
        <v>44984</v>
      </c>
      <c r="S1266" t="s">
        <v>254</v>
      </c>
      <c r="T1266" t="s">
        <v>254</v>
      </c>
      <c r="U1266" t="s">
        <v>254</v>
      </c>
      <c r="V1266" t="s">
        <v>254</v>
      </c>
      <c r="W1266">
        <v>0</v>
      </c>
      <c r="X1266">
        <v>32</v>
      </c>
      <c r="Y1266">
        <v>15203.18</v>
      </c>
      <c r="Z1266" s="27">
        <f t="shared" si="19"/>
        <v>15235.18</v>
      </c>
    </row>
    <row r="1267" spans="1:26" hidden="1">
      <c r="A1267" t="s">
        <v>3155</v>
      </c>
      <c r="B1267">
        <v>690067178</v>
      </c>
      <c r="C1267" t="s">
        <v>2311</v>
      </c>
      <c r="D1267" t="s">
        <v>1107</v>
      </c>
      <c r="E1267" t="s">
        <v>54</v>
      </c>
      <c r="F1267">
        <v>12153415</v>
      </c>
      <c r="G1267">
        <v>44980</v>
      </c>
      <c r="H1267" t="s">
        <v>2881</v>
      </c>
      <c r="I1267" t="s">
        <v>255</v>
      </c>
      <c r="J1267" t="s">
        <v>249</v>
      </c>
      <c r="K1267" t="s">
        <v>250</v>
      </c>
      <c r="L1267" t="s">
        <v>251</v>
      </c>
      <c r="M1267" t="s">
        <v>3154</v>
      </c>
      <c r="N1267" t="s">
        <v>3154</v>
      </c>
      <c r="O1267" s="111">
        <v>44980</v>
      </c>
      <c r="P1267" t="s">
        <v>252</v>
      </c>
      <c r="Q1267" t="s">
        <v>257</v>
      </c>
      <c r="R1267">
        <v>44981</v>
      </c>
      <c r="S1267" t="s">
        <v>254</v>
      </c>
      <c r="T1267" t="s">
        <v>254</v>
      </c>
      <c r="U1267" t="s">
        <v>254</v>
      </c>
      <c r="V1267" t="s">
        <v>254</v>
      </c>
      <c r="W1267">
        <v>0</v>
      </c>
      <c r="X1267">
        <v>0</v>
      </c>
      <c r="Y1267">
        <v>0</v>
      </c>
      <c r="Z1267" s="27">
        <f t="shared" si="19"/>
        <v>0</v>
      </c>
    </row>
    <row r="1268" spans="1:26" hidden="1">
      <c r="A1268" t="s">
        <v>3155</v>
      </c>
      <c r="B1268">
        <v>2215955112</v>
      </c>
      <c r="C1268" t="s">
        <v>3151</v>
      </c>
      <c r="D1268" t="s">
        <v>1107</v>
      </c>
      <c r="E1268" t="s">
        <v>54</v>
      </c>
      <c r="F1268">
        <v>12157583</v>
      </c>
      <c r="G1268">
        <v>44981</v>
      </c>
      <c r="H1268" t="s">
        <v>2882</v>
      </c>
      <c r="I1268" t="s">
        <v>255</v>
      </c>
      <c r="J1268" t="s">
        <v>3154</v>
      </c>
      <c r="K1268" t="s">
        <v>3154</v>
      </c>
      <c r="L1268" t="s">
        <v>251</v>
      </c>
      <c r="M1268" t="s">
        <v>3154</v>
      </c>
      <c r="N1268" t="s">
        <v>3154</v>
      </c>
      <c r="O1268" s="111">
        <v>44981</v>
      </c>
      <c r="P1268" t="s">
        <v>252</v>
      </c>
      <c r="Q1268" t="s">
        <v>253</v>
      </c>
      <c r="R1268">
        <v>44984</v>
      </c>
      <c r="S1268" t="s">
        <v>254</v>
      </c>
      <c r="T1268" t="s">
        <v>254</v>
      </c>
      <c r="U1268" t="s">
        <v>254</v>
      </c>
      <c r="V1268" t="s">
        <v>254</v>
      </c>
      <c r="W1268">
        <v>0</v>
      </c>
      <c r="X1268">
        <v>0</v>
      </c>
      <c r="Y1268">
        <v>21</v>
      </c>
      <c r="Z1268" s="27">
        <f t="shared" si="19"/>
        <v>21</v>
      </c>
    </row>
    <row r="1269" spans="1:26" hidden="1">
      <c r="A1269" t="s">
        <v>3155</v>
      </c>
      <c r="B1269">
        <v>2215955112</v>
      </c>
      <c r="C1269" t="s">
        <v>3151</v>
      </c>
      <c r="D1269" t="s">
        <v>1107</v>
      </c>
      <c r="E1269" t="s">
        <v>54</v>
      </c>
      <c r="F1269">
        <v>12158196</v>
      </c>
      <c r="G1269">
        <v>44981</v>
      </c>
      <c r="H1269" t="s">
        <v>2883</v>
      </c>
      <c r="I1269" t="s">
        <v>255</v>
      </c>
      <c r="J1269" t="s">
        <v>249</v>
      </c>
      <c r="K1269" t="s">
        <v>250</v>
      </c>
      <c r="L1269" t="s">
        <v>251</v>
      </c>
      <c r="M1269" t="s">
        <v>3154</v>
      </c>
      <c r="N1269" t="s">
        <v>3154</v>
      </c>
      <c r="O1269" s="111">
        <v>44981</v>
      </c>
      <c r="P1269" t="s">
        <v>252</v>
      </c>
      <c r="Q1269" t="s">
        <v>257</v>
      </c>
      <c r="R1269">
        <v>44984</v>
      </c>
      <c r="S1269" t="s">
        <v>254</v>
      </c>
      <c r="T1269" t="s">
        <v>254</v>
      </c>
      <c r="U1269" t="s">
        <v>254</v>
      </c>
      <c r="V1269" t="s">
        <v>254</v>
      </c>
      <c r="W1269">
        <v>0</v>
      </c>
      <c r="X1269">
        <v>0</v>
      </c>
      <c r="Y1269">
        <v>0</v>
      </c>
      <c r="Z1269" s="27">
        <f t="shared" si="19"/>
        <v>0</v>
      </c>
    </row>
    <row r="1270" spans="1:26">
      <c r="A1270" t="s">
        <v>3155</v>
      </c>
      <c r="B1270">
        <v>565845128</v>
      </c>
      <c r="C1270" t="s">
        <v>3573</v>
      </c>
      <c r="D1270" t="s">
        <v>1107</v>
      </c>
      <c r="E1270" t="s">
        <v>54</v>
      </c>
      <c r="F1270">
        <v>12163127</v>
      </c>
      <c r="G1270">
        <v>44986</v>
      </c>
      <c r="H1270" t="s">
        <v>3742</v>
      </c>
      <c r="I1270" t="s">
        <v>255</v>
      </c>
      <c r="J1270" t="s">
        <v>249</v>
      </c>
      <c r="K1270" t="s">
        <v>250</v>
      </c>
      <c r="L1270" t="s">
        <v>251</v>
      </c>
      <c r="M1270" t="s">
        <v>3154</v>
      </c>
      <c r="N1270" t="s">
        <v>3154</v>
      </c>
      <c r="O1270" s="111">
        <v>44986</v>
      </c>
      <c r="P1270" t="s">
        <v>252</v>
      </c>
      <c r="Q1270" t="s">
        <v>257</v>
      </c>
      <c r="R1270">
        <v>44988</v>
      </c>
      <c r="S1270" t="s">
        <v>254</v>
      </c>
      <c r="T1270" t="s">
        <v>254</v>
      </c>
      <c r="U1270" t="s">
        <v>254</v>
      </c>
      <c r="V1270" t="s">
        <v>254</v>
      </c>
      <c r="W1270">
        <v>0</v>
      </c>
      <c r="X1270">
        <v>0</v>
      </c>
      <c r="Y1270">
        <v>0</v>
      </c>
      <c r="Z1270" s="27">
        <f t="shared" si="19"/>
        <v>0</v>
      </c>
    </row>
    <row r="1271" spans="1:26">
      <c r="A1271" t="s">
        <v>3155</v>
      </c>
      <c r="B1271">
        <v>2215955112</v>
      </c>
      <c r="C1271" t="s">
        <v>3151</v>
      </c>
      <c r="D1271" t="s">
        <v>1107</v>
      </c>
      <c r="E1271" t="s">
        <v>54</v>
      </c>
      <c r="F1271">
        <v>12163221</v>
      </c>
      <c r="G1271">
        <v>44991</v>
      </c>
      <c r="H1271" t="s">
        <v>3743</v>
      </c>
      <c r="I1271" t="s">
        <v>255</v>
      </c>
      <c r="J1271" t="s">
        <v>249</v>
      </c>
      <c r="K1271" t="s">
        <v>250</v>
      </c>
      <c r="L1271" t="s">
        <v>251</v>
      </c>
      <c r="M1271" t="s">
        <v>3154</v>
      </c>
      <c r="N1271" t="s">
        <v>3154</v>
      </c>
      <c r="O1271" s="111">
        <v>44991</v>
      </c>
      <c r="P1271" t="s">
        <v>252</v>
      </c>
      <c r="Q1271" t="s">
        <v>257</v>
      </c>
      <c r="S1271" t="s">
        <v>254</v>
      </c>
      <c r="T1271" t="s">
        <v>254</v>
      </c>
      <c r="U1271" t="s">
        <v>254</v>
      </c>
      <c r="V1271" t="s">
        <v>254</v>
      </c>
      <c r="W1271">
        <v>0</v>
      </c>
      <c r="X1271">
        <v>0</v>
      </c>
      <c r="Y1271">
        <v>0</v>
      </c>
      <c r="Z1271" s="27">
        <f t="shared" si="19"/>
        <v>0</v>
      </c>
    </row>
    <row r="1272" spans="1:26" hidden="1">
      <c r="A1272" t="s">
        <v>3155</v>
      </c>
      <c r="B1272">
        <v>690067178</v>
      </c>
      <c r="C1272" t="s">
        <v>2311</v>
      </c>
      <c r="D1272" t="s">
        <v>1107</v>
      </c>
      <c r="E1272" t="s">
        <v>54</v>
      </c>
      <c r="F1272">
        <v>12166663</v>
      </c>
      <c r="G1272">
        <v>44984</v>
      </c>
      <c r="H1272" t="s">
        <v>2884</v>
      </c>
      <c r="I1272" t="s">
        <v>255</v>
      </c>
      <c r="J1272" t="s">
        <v>249</v>
      </c>
      <c r="K1272" t="s">
        <v>250</v>
      </c>
      <c r="L1272" t="s">
        <v>251</v>
      </c>
      <c r="M1272" t="s">
        <v>3154</v>
      </c>
      <c r="N1272" t="s">
        <v>3154</v>
      </c>
      <c r="O1272" s="111">
        <v>44984</v>
      </c>
      <c r="P1272" t="s">
        <v>252</v>
      </c>
      <c r="Q1272" t="s">
        <v>257</v>
      </c>
      <c r="S1272" t="s">
        <v>254</v>
      </c>
      <c r="T1272" t="s">
        <v>254</v>
      </c>
      <c r="U1272" t="s">
        <v>254</v>
      </c>
      <c r="V1272" t="s">
        <v>254</v>
      </c>
      <c r="W1272">
        <v>0</v>
      </c>
      <c r="X1272">
        <v>0</v>
      </c>
      <c r="Y1272">
        <v>0</v>
      </c>
      <c r="Z1272" s="27">
        <f t="shared" si="19"/>
        <v>0</v>
      </c>
    </row>
    <row r="1273" spans="1:26" hidden="1">
      <c r="A1273" t="s">
        <v>3155</v>
      </c>
      <c r="B1273">
        <v>2215955112</v>
      </c>
      <c r="C1273" t="s">
        <v>3151</v>
      </c>
      <c r="D1273" t="s">
        <v>1107</v>
      </c>
      <c r="E1273" t="s">
        <v>54</v>
      </c>
      <c r="F1273">
        <v>12171566</v>
      </c>
      <c r="G1273">
        <v>44985</v>
      </c>
      <c r="H1273" t="s">
        <v>2885</v>
      </c>
      <c r="I1273" t="s">
        <v>255</v>
      </c>
      <c r="J1273" t="s">
        <v>249</v>
      </c>
      <c r="K1273" t="s">
        <v>250</v>
      </c>
      <c r="L1273" t="s">
        <v>251</v>
      </c>
      <c r="M1273" t="s">
        <v>3154</v>
      </c>
      <c r="N1273" t="s">
        <v>3154</v>
      </c>
      <c r="O1273" s="111">
        <v>44985</v>
      </c>
      <c r="P1273" t="s">
        <v>252</v>
      </c>
      <c r="Q1273" t="s">
        <v>257</v>
      </c>
      <c r="R1273">
        <v>44988</v>
      </c>
      <c r="S1273" t="s">
        <v>254</v>
      </c>
      <c r="T1273" t="s">
        <v>254</v>
      </c>
      <c r="U1273" t="s">
        <v>254</v>
      </c>
      <c r="V1273" t="s">
        <v>254</v>
      </c>
      <c r="W1273">
        <v>0</v>
      </c>
      <c r="X1273">
        <v>0</v>
      </c>
      <c r="Y1273">
        <v>0</v>
      </c>
      <c r="Z1273" s="27">
        <f t="shared" si="19"/>
        <v>0</v>
      </c>
    </row>
    <row r="1274" spans="1:26" hidden="1">
      <c r="A1274" t="s">
        <v>3155</v>
      </c>
      <c r="B1274">
        <v>2215955112</v>
      </c>
      <c r="C1274" t="s">
        <v>3151</v>
      </c>
      <c r="D1274" t="s">
        <v>1107</v>
      </c>
      <c r="E1274" t="s">
        <v>54</v>
      </c>
      <c r="F1274">
        <v>12172177</v>
      </c>
      <c r="G1274">
        <v>44985</v>
      </c>
      <c r="H1274" t="s">
        <v>2886</v>
      </c>
      <c r="I1274" t="s">
        <v>255</v>
      </c>
      <c r="J1274" t="s">
        <v>249</v>
      </c>
      <c r="K1274" t="s">
        <v>250</v>
      </c>
      <c r="L1274" t="s">
        <v>251</v>
      </c>
      <c r="M1274" t="s">
        <v>3154</v>
      </c>
      <c r="N1274" t="s">
        <v>3154</v>
      </c>
      <c r="O1274" s="111">
        <v>44985</v>
      </c>
      <c r="P1274" t="s">
        <v>252</v>
      </c>
      <c r="Q1274" t="s">
        <v>257</v>
      </c>
      <c r="R1274">
        <v>44988</v>
      </c>
      <c r="S1274" t="s">
        <v>254</v>
      </c>
      <c r="T1274" t="s">
        <v>254</v>
      </c>
      <c r="U1274" t="s">
        <v>254</v>
      </c>
      <c r="V1274" t="s">
        <v>254</v>
      </c>
      <c r="W1274">
        <v>0</v>
      </c>
      <c r="X1274">
        <v>0</v>
      </c>
      <c r="Y1274">
        <v>0</v>
      </c>
      <c r="Z1274" s="27">
        <f t="shared" si="19"/>
        <v>0</v>
      </c>
    </row>
    <row r="1275" spans="1:26" hidden="1">
      <c r="A1275" t="s">
        <v>3155</v>
      </c>
      <c r="B1275">
        <v>2215955112</v>
      </c>
      <c r="C1275" t="s">
        <v>3151</v>
      </c>
      <c r="D1275" t="s">
        <v>1107</v>
      </c>
      <c r="E1275" t="s">
        <v>54</v>
      </c>
      <c r="F1275">
        <v>12172853</v>
      </c>
      <c r="G1275">
        <v>44985</v>
      </c>
      <c r="H1275" t="s">
        <v>2887</v>
      </c>
      <c r="I1275" t="s">
        <v>255</v>
      </c>
      <c r="J1275" t="s">
        <v>249</v>
      </c>
      <c r="K1275" t="s">
        <v>250</v>
      </c>
      <c r="L1275" t="s">
        <v>251</v>
      </c>
      <c r="M1275" t="s">
        <v>3154</v>
      </c>
      <c r="N1275" t="s">
        <v>3154</v>
      </c>
      <c r="O1275" s="111">
        <v>44985</v>
      </c>
      <c r="P1275" t="s">
        <v>252</v>
      </c>
      <c r="Q1275" t="s">
        <v>257</v>
      </c>
      <c r="R1275">
        <v>44988</v>
      </c>
      <c r="S1275" t="s">
        <v>254</v>
      </c>
      <c r="T1275" t="s">
        <v>254</v>
      </c>
      <c r="U1275" t="s">
        <v>254</v>
      </c>
      <c r="V1275" t="s">
        <v>254</v>
      </c>
      <c r="W1275">
        <v>0</v>
      </c>
      <c r="X1275">
        <v>0</v>
      </c>
      <c r="Y1275">
        <v>0</v>
      </c>
      <c r="Z1275" s="27">
        <f t="shared" si="19"/>
        <v>0</v>
      </c>
    </row>
    <row r="1276" spans="1:26">
      <c r="A1276" t="s">
        <v>3155</v>
      </c>
      <c r="B1276">
        <v>690067178</v>
      </c>
      <c r="C1276" t="s">
        <v>2311</v>
      </c>
      <c r="D1276" t="s">
        <v>1107</v>
      </c>
      <c r="E1276" t="s">
        <v>54</v>
      </c>
      <c r="F1276">
        <v>12185238</v>
      </c>
      <c r="G1276">
        <v>44986</v>
      </c>
      <c r="H1276" t="s">
        <v>3744</v>
      </c>
      <c r="I1276" t="s">
        <v>255</v>
      </c>
      <c r="J1276" t="s">
        <v>249</v>
      </c>
      <c r="K1276" t="s">
        <v>250</v>
      </c>
      <c r="L1276" t="s">
        <v>251</v>
      </c>
      <c r="M1276" t="s">
        <v>3154</v>
      </c>
      <c r="N1276" t="s">
        <v>3154</v>
      </c>
      <c r="O1276" s="111">
        <v>44987</v>
      </c>
      <c r="P1276" t="s">
        <v>252</v>
      </c>
      <c r="Q1276" t="s">
        <v>257</v>
      </c>
      <c r="R1276">
        <v>44988</v>
      </c>
      <c r="S1276" t="s">
        <v>254</v>
      </c>
      <c r="T1276" t="s">
        <v>254</v>
      </c>
      <c r="U1276" t="s">
        <v>254</v>
      </c>
      <c r="V1276" t="s">
        <v>254</v>
      </c>
      <c r="W1276">
        <v>0</v>
      </c>
      <c r="X1276">
        <v>0</v>
      </c>
      <c r="Y1276">
        <v>0</v>
      </c>
      <c r="Z1276" s="27">
        <f t="shared" si="19"/>
        <v>0</v>
      </c>
    </row>
    <row r="1277" spans="1:26">
      <c r="A1277" t="s">
        <v>3155</v>
      </c>
      <c r="B1277">
        <v>690067178</v>
      </c>
      <c r="C1277" t="s">
        <v>2311</v>
      </c>
      <c r="D1277" t="s">
        <v>1107</v>
      </c>
      <c r="E1277" t="s">
        <v>54</v>
      </c>
      <c r="F1277">
        <v>12200102</v>
      </c>
      <c r="G1277">
        <v>44991</v>
      </c>
      <c r="H1277" t="s">
        <v>3745</v>
      </c>
      <c r="I1277" t="s">
        <v>255</v>
      </c>
      <c r="J1277" t="s">
        <v>249</v>
      </c>
      <c r="K1277" t="s">
        <v>250</v>
      </c>
      <c r="L1277" t="s">
        <v>251</v>
      </c>
      <c r="M1277" t="s">
        <v>3154</v>
      </c>
      <c r="N1277" t="s">
        <v>3154</v>
      </c>
      <c r="O1277" s="111">
        <v>44992</v>
      </c>
      <c r="P1277" t="s">
        <v>252</v>
      </c>
      <c r="Q1277" t="s">
        <v>257</v>
      </c>
      <c r="R1277">
        <v>44993</v>
      </c>
      <c r="S1277" t="s">
        <v>254</v>
      </c>
      <c r="T1277" t="s">
        <v>254</v>
      </c>
      <c r="U1277" t="s">
        <v>254</v>
      </c>
      <c r="V1277" t="s">
        <v>254</v>
      </c>
      <c r="W1277">
        <v>0</v>
      </c>
      <c r="X1277">
        <v>0</v>
      </c>
      <c r="Y1277">
        <v>0</v>
      </c>
      <c r="Z1277" s="27">
        <f t="shared" si="19"/>
        <v>0</v>
      </c>
    </row>
    <row r="1278" spans="1:26">
      <c r="A1278" t="s">
        <v>3155</v>
      </c>
      <c r="B1278">
        <v>2215955112</v>
      </c>
      <c r="C1278" t="s">
        <v>3151</v>
      </c>
      <c r="D1278" t="s">
        <v>1107</v>
      </c>
      <c r="E1278" t="s">
        <v>54</v>
      </c>
      <c r="F1278">
        <v>12200822</v>
      </c>
      <c r="G1278">
        <v>44991</v>
      </c>
      <c r="H1278" t="s">
        <v>3746</v>
      </c>
      <c r="I1278" t="s">
        <v>255</v>
      </c>
      <c r="J1278" t="s">
        <v>249</v>
      </c>
      <c r="K1278" t="s">
        <v>250</v>
      </c>
      <c r="L1278" t="s">
        <v>251</v>
      </c>
      <c r="M1278" t="s">
        <v>3154</v>
      </c>
      <c r="N1278" t="s">
        <v>3154</v>
      </c>
      <c r="O1278" s="111">
        <v>44991</v>
      </c>
      <c r="P1278" t="s">
        <v>252</v>
      </c>
      <c r="Q1278" t="s">
        <v>253</v>
      </c>
      <c r="R1278">
        <v>44993</v>
      </c>
      <c r="S1278" t="s">
        <v>254</v>
      </c>
      <c r="T1278" t="s">
        <v>254</v>
      </c>
      <c r="U1278" t="s">
        <v>254</v>
      </c>
      <c r="V1278" t="s">
        <v>254</v>
      </c>
      <c r="W1278">
        <v>0</v>
      </c>
      <c r="X1278">
        <v>0</v>
      </c>
      <c r="Y1278">
        <v>74.5</v>
      </c>
      <c r="Z1278" s="27">
        <f t="shared" si="19"/>
        <v>74.5</v>
      </c>
    </row>
    <row r="1279" spans="1:26">
      <c r="A1279" t="s">
        <v>3155</v>
      </c>
      <c r="B1279">
        <v>565845128</v>
      </c>
      <c r="C1279" t="s">
        <v>3573</v>
      </c>
      <c r="D1279" t="s">
        <v>1107</v>
      </c>
      <c r="E1279" t="s">
        <v>54</v>
      </c>
      <c r="F1279">
        <v>12201790</v>
      </c>
      <c r="G1279">
        <v>44991</v>
      </c>
      <c r="H1279" t="s">
        <v>3747</v>
      </c>
      <c r="I1279" t="s">
        <v>255</v>
      </c>
      <c r="J1279" t="s">
        <v>249</v>
      </c>
      <c r="K1279" t="s">
        <v>268</v>
      </c>
      <c r="L1279" t="s">
        <v>251</v>
      </c>
      <c r="M1279" t="s">
        <v>3154</v>
      </c>
      <c r="N1279" t="s">
        <v>3154</v>
      </c>
      <c r="O1279" s="111">
        <v>44991</v>
      </c>
      <c r="P1279" t="s">
        <v>252</v>
      </c>
      <c r="Q1279" t="s">
        <v>253</v>
      </c>
      <c r="R1279">
        <v>44993</v>
      </c>
      <c r="S1279" t="s">
        <v>254</v>
      </c>
      <c r="T1279" t="s">
        <v>254</v>
      </c>
      <c r="U1279" t="s">
        <v>254</v>
      </c>
      <c r="V1279" t="s">
        <v>254</v>
      </c>
      <c r="W1279">
        <v>0</v>
      </c>
      <c r="X1279">
        <v>0</v>
      </c>
      <c r="Y1279">
        <v>142.6</v>
      </c>
      <c r="Z1279" s="27">
        <f t="shared" si="19"/>
        <v>142.6</v>
      </c>
    </row>
    <row r="1280" spans="1:26">
      <c r="A1280" t="s">
        <v>3155</v>
      </c>
      <c r="B1280">
        <v>2238534105</v>
      </c>
      <c r="C1280" t="s">
        <v>3643</v>
      </c>
      <c r="D1280" t="s">
        <v>1107</v>
      </c>
      <c r="E1280" t="s">
        <v>54</v>
      </c>
      <c r="F1280">
        <v>12203716</v>
      </c>
      <c r="G1280">
        <v>44992</v>
      </c>
      <c r="H1280" t="s">
        <v>3748</v>
      </c>
      <c r="I1280" t="s">
        <v>255</v>
      </c>
      <c r="J1280" t="s">
        <v>249</v>
      </c>
      <c r="K1280" t="s">
        <v>250</v>
      </c>
      <c r="L1280" t="s">
        <v>251</v>
      </c>
      <c r="M1280" t="s">
        <v>3154</v>
      </c>
      <c r="N1280" t="s">
        <v>3154</v>
      </c>
      <c r="O1280" s="111">
        <v>44992</v>
      </c>
      <c r="P1280" t="s">
        <v>252</v>
      </c>
      <c r="Q1280" t="s">
        <v>253</v>
      </c>
      <c r="R1280">
        <v>44993</v>
      </c>
      <c r="S1280" t="s">
        <v>254</v>
      </c>
      <c r="T1280" t="s">
        <v>254</v>
      </c>
      <c r="U1280" t="s">
        <v>254</v>
      </c>
      <c r="V1280" t="s">
        <v>254</v>
      </c>
      <c r="W1280">
        <v>0</v>
      </c>
      <c r="X1280">
        <v>0</v>
      </c>
      <c r="Y1280">
        <v>1553</v>
      </c>
      <c r="Z1280" s="27">
        <f t="shared" si="19"/>
        <v>1553</v>
      </c>
    </row>
    <row r="1281" spans="1:26">
      <c r="A1281" t="s">
        <v>3155</v>
      </c>
      <c r="B1281">
        <v>565845128</v>
      </c>
      <c r="C1281" t="s">
        <v>3573</v>
      </c>
      <c r="D1281" t="s">
        <v>1107</v>
      </c>
      <c r="E1281" t="s">
        <v>54</v>
      </c>
      <c r="F1281">
        <v>12208859</v>
      </c>
      <c r="G1281">
        <v>44993</v>
      </c>
      <c r="H1281" t="s">
        <v>3749</v>
      </c>
      <c r="I1281" t="s">
        <v>260</v>
      </c>
      <c r="J1281" t="s">
        <v>3154</v>
      </c>
      <c r="K1281" t="s">
        <v>3154</v>
      </c>
      <c r="L1281" t="s">
        <v>251</v>
      </c>
      <c r="M1281" t="s">
        <v>3154</v>
      </c>
      <c r="N1281" t="s">
        <v>3154</v>
      </c>
      <c r="O1281" s="111">
        <v>44993</v>
      </c>
      <c r="P1281" t="s">
        <v>252</v>
      </c>
      <c r="Q1281" t="s">
        <v>253</v>
      </c>
      <c r="R1281">
        <v>44994</v>
      </c>
      <c r="S1281" t="s">
        <v>254</v>
      </c>
      <c r="T1281" t="s">
        <v>254</v>
      </c>
      <c r="U1281" t="s">
        <v>254</v>
      </c>
      <c r="V1281" t="s">
        <v>254</v>
      </c>
      <c r="W1281">
        <v>0</v>
      </c>
      <c r="X1281">
        <v>0</v>
      </c>
      <c r="Y1281">
        <v>227</v>
      </c>
      <c r="Z1281" s="27">
        <f t="shared" si="19"/>
        <v>227</v>
      </c>
    </row>
    <row r="1282" spans="1:26">
      <c r="A1282" t="s">
        <v>3155</v>
      </c>
      <c r="B1282">
        <v>2215955112</v>
      </c>
      <c r="C1282" t="s">
        <v>3151</v>
      </c>
      <c r="D1282" t="s">
        <v>1107</v>
      </c>
      <c r="E1282" t="s">
        <v>54</v>
      </c>
      <c r="F1282">
        <v>12209160</v>
      </c>
      <c r="G1282">
        <v>44993</v>
      </c>
      <c r="H1282" t="s">
        <v>3750</v>
      </c>
      <c r="I1282" t="s">
        <v>255</v>
      </c>
      <c r="J1282" t="s">
        <v>249</v>
      </c>
      <c r="K1282" t="s">
        <v>250</v>
      </c>
      <c r="L1282" t="s">
        <v>251</v>
      </c>
      <c r="M1282" t="s">
        <v>3154</v>
      </c>
      <c r="N1282" t="s">
        <v>3154</v>
      </c>
      <c r="O1282" s="111">
        <v>44993</v>
      </c>
      <c r="P1282" t="s">
        <v>252</v>
      </c>
      <c r="Q1282" t="s">
        <v>253</v>
      </c>
      <c r="R1282">
        <v>44994</v>
      </c>
      <c r="S1282" t="s">
        <v>254</v>
      </c>
      <c r="T1282" t="s">
        <v>254</v>
      </c>
      <c r="U1282" t="s">
        <v>254</v>
      </c>
      <c r="V1282" t="s">
        <v>254</v>
      </c>
      <c r="W1282">
        <v>0</v>
      </c>
      <c r="X1282">
        <v>0</v>
      </c>
      <c r="Y1282">
        <v>39.9</v>
      </c>
      <c r="Z1282" s="27">
        <f t="shared" si="19"/>
        <v>39.9</v>
      </c>
    </row>
    <row r="1283" spans="1:26">
      <c r="A1283" t="s">
        <v>3155</v>
      </c>
      <c r="B1283">
        <v>2215955112</v>
      </c>
      <c r="C1283" t="s">
        <v>3151</v>
      </c>
      <c r="D1283" t="s">
        <v>1107</v>
      </c>
      <c r="E1283" t="s">
        <v>54</v>
      </c>
      <c r="F1283">
        <v>12215471</v>
      </c>
      <c r="G1283">
        <v>45000</v>
      </c>
      <c r="H1283" t="s">
        <v>3751</v>
      </c>
      <c r="I1283" t="s">
        <v>255</v>
      </c>
      <c r="J1283" t="s">
        <v>249</v>
      </c>
      <c r="K1283" t="s">
        <v>250</v>
      </c>
      <c r="L1283" t="s">
        <v>251</v>
      </c>
      <c r="M1283" t="s">
        <v>3154</v>
      </c>
      <c r="N1283" t="s">
        <v>3154</v>
      </c>
      <c r="O1283" s="111">
        <v>45000</v>
      </c>
      <c r="P1283" t="s">
        <v>252</v>
      </c>
      <c r="Q1283" t="s">
        <v>253</v>
      </c>
      <c r="R1283">
        <v>45001</v>
      </c>
      <c r="S1283" t="s">
        <v>254</v>
      </c>
      <c r="T1283" t="s">
        <v>254</v>
      </c>
      <c r="U1283" t="s">
        <v>254</v>
      </c>
      <c r="V1283" t="s">
        <v>254</v>
      </c>
      <c r="W1283">
        <v>0</v>
      </c>
      <c r="X1283">
        <v>0</v>
      </c>
      <c r="Y1283">
        <v>7.5</v>
      </c>
      <c r="Z1283" s="27">
        <f t="shared" ref="Z1283:Z1346" si="20">SUM(W1283:Y1283)</f>
        <v>7.5</v>
      </c>
    </row>
    <row r="1284" spans="1:26">
      <c r="A1284" t="s">
        <v>3155</v>
      </c>
      <c r="B1284">
        <v>565845128</v>
      </c>
      <c r="C1284" t="s">
        <v>3573</v>
      </c>
      <c r="D1284" t="s">
        <v>1107</v>
      </c>
      <c r="E1284" t="s">
        <v>54</v>
      </c>
      <c r="F1284">
        <v>12215883</v>
      </c>
      <c r="G1284">
        <v>44994</v>
      </c>
      <c r="H1284" t="s">
        <v>3752</v>
      </c>
      <c r="I1284" t="s">
        <v>260</v>
      </c>
      <c r="J1284" t="s">
        <v>3154</v>
      </c>
      <c r="K1284" t="s">
        <v>3154</v>
      </c>
      <c r="L1284" t="s">
        <v>251</v>
      </c>
      <c r="M1284" t="s">
        <v>3154</v>
      </c>
      <c r="N1284" t="s">
        <v>3154</v>
      </c>
      <c r="O1284" s="111">
        <v>44994</v>
      </c>
      <c r="P1284" t="s">
        <v>252</v>
      </c>
      <c r="Q1284" t="s">
        <v>263</v>
      </c>
      <c r="R1284">
        <v>44995</v>
      </c>
      <c r="S1284" t="s">
        <v>254</v>
      </c>
      <c r="T1284" t="s">
        <v>254</v>
      </c>
      <c r="U1284" t="s">
        <v>254</v>
      </c>
      <c r="V1284" t="s">
        <v>254</v>
      </c>
      <c r="W1284">
        <v>0</v>
      </c>
      <c r="X1284">
        <v>0</v>
      </c>
      <c r="Y1284">
        <v>0</v>
      </c>
      <c r="Z1284" s="27">
        <f t="shared" si="20"/>
        <v>0</v>
      </c>
    </row>
    <row r="1285" spans="1:26">
      <c r="A1285" t="s">
        <v>3155</v>
      </c>
      <c r="B1285">
        <v>2215955112</v>
      </c>
      <c r="C1285" t="s">
        <v>3151</v>
      </c>
      <c r="D1285" t="s">
        <v>1107</v>
      </c>
      <c r="E1285" t="s">
        <v>54</v>
      </c>
      <c r="F1285">
        <v>12219354</v>
      </c>
      <c r="G1285">
        <v>44995</v>
      </c>
      <c r="H1285" t="s">
        <v>3753</v>
      </c>
      <c r="I1285" t="s">
        <v>260</v>
      </c>
      <c r="J1285" t="s">
        <v>3154</v>
      </c>
      <c r="K1285" t="s">
        <v>3154</v>
      </c>
      <c r="L1285" t="s">
        <v>251</v>
      </c>
      <c r="M1285" t="s">
        <v>3154</v>
      </c>
      <c r="N1285" t="s">
        <v>3154</v>
      </c>
      <c r="O1285" s="111">
        <v>44995</v>
      </c>
      <c r="P1285" t="s">
        <v>252</v>
      </c>
      <c r="Q1285" t="s">
        <v>253</v>
      </c>
      <c r="R1285">
        <v>44998</v>
      </c>
      <c r="S1285" t="s">
        <v>254</v>
      </c>
      <c r="T1285" t="s">
        <v>254</v>
      </c>
      <c r="U1285" t="s">
        <v>254</v>
      </c>
      <c r="V1285" t="s">
        <v>254</v>
      </c>
      <c r="W1285">
        <v>0</v>
      </c>
      <c r="X1285">
        <v>0</v>
      </c>
      <c r="Y1285">
        <v>14</v>
      </c>
      <c r="Z1285" s="27">
        <f t="shared" si="20"/>
        <v>14</v>
      </c>
    </row>
    <row r="1286" spans="1:26">
      <c r="A1286" t="s">
        <v>3155</v>
      </c>
      <c r="B1286">
        <v>565845128</v>
      </c>
      <c r="C1286" t="s">
        <v>3573</v>
      </c>
      <c r="D1286" t="s">
        <v>1107</v>
      </c>
      <c r="E1286" t="s">
        <v>54</v>
      </c>
      <c r="F1286">
        <v>12220095</v>
      </c>
      <c r="G1286">
        <v>44995</v>
      </c>
      <c r="H1286" t="s">
        <v>3754</v>
      </c>
      <c r="I1286" t="s">
        <v>255</v>
      </c>
      <c r="J1286" t="s">
        <v>249</v>
      </c>
      <c r="K1286" t="s">
        <v>268</v>
      </c>
      <c r="L1286" t="s">
        <v>251</v>
      </c>
      <c r="M1286" t="s">
        <v>3154</v>
      </c>
      <c r="N1286" t="s">
        <v>3154</v>
      </c>
      <c r="O1286" s="111">
        <v>44995</v>
      </c>
      <c r="P1286" t="s">
        <v>252</v>
      </c>
      <c r="Q1286" t="s">
        <v>257</v>
      </c>
      <c r="R1286">
        <v>44998</v>
      </c>
      <c r="S1286" t="s">
        <v>254</v>
      </c>
      <c r="T1286" t="s">
        <v>254</v>
      </c>
      <c r="U1286" t="s">
        <v>254</v>
      </c>
      <c r="V1286" t="s">
        <v>254</v>
      </c>
      <c r="W1286">
        <v>0</v>
      </c>
      <c r="X1286">
        <v>0</v>
      </c>
      <c r="Y1286">
        <v>0</v>
      </c>
      <c r="Z1286" s="27">
        <f t="shared" si="20"/>
        <v>0</v>
      </c>
    </row>
    <row r="1287" spans="1:26">
      <c r="A1287" t="s">
        <v>3155</v>
      </c>
      <c r="B1287">
        <v>690067178</v>
      </c>
      <c r="C1287" t="s">
        <v>2311</v>
      </c>
      <c r="D1287" t="s">
        <v>1107</v>
      </c>
      <c r="E1287" t="s">
        <v>54</v>
      </c>
      <c r="F1287">
        <v>12229989</v>
      </c>
      <c r="G1287">
        <v>44999</v>
      </c>
      <c r="H1287" t="s">
        <v>3755</v>
      </c>
      <c r="I1287" t="s">
        <v>255</v>
      </c>
      <c r="J1287" t="s">
        <v>249</v>
      </c>
      <c r="K1287" t="s">
        <v>250</v>
      </c>
      <c r="L1287" t="s">
        <v>251</v>
      </c>
      <c r="M1287" t="s">
        <v>3154</v>
      </c>
      <c r="N1287" t="s">
        <v>3154</v>
      </c>
      <c r="O1287" s="111">
        <v>44999</v>
      </c>
      <c r="P1287" t="s">
        <v>252</v>
      </c>
      <c r="Q1287" t="s">
        <v>253</v>
      </c>
      <c r="R1287">
        <v>45001</v>
      </c>
      <c r="S1287" t="s">
        <v>254</v>
      </c>
      <c r="T1287" t="s">
        <v>254</v>
      </c>
      <c r="U1287" t="s">
        <v>254</v>
      </c>
      <c r="V1287" t="s">
        <v>254</v>
      </c>
      <c r="W1287">
        <v>0</v>
      </c>
      <c r="X1287">
        <v>0</v>
      </c>
      <c r="Y1287">
        <v>35</v>
      </c>
      <c r="Z1287" s="27">
        <f t="shared" si="20"/>
        <v>35</v>
      </c>
    </row>
    <row r="1288" spans="1:26">
      <c r="A1288" t="s">
        <v>3155</v>
      </c>
      <c r="B1288">
        <v>2238534105</v>
      </c>
      <c r="C1288" t="s">
        <v>3643</v>
      </c>
      <c r="D1288" t="s">
        <v>1107</v>
      </c>
      <c r="E1288" t="s">
        <v>54</v>
      </c>
      <c r="F1288">
        <v>12238182</v>
      </c>
      <c r="G1288">
        <v>45000</v>
      </c>
      <c r="H1288" t="s">
        <v>3756</v>
      </c>
      <c r="I1288" t="s">
        <v>256</v>
      </c>
      <c r="J1288" t="s">
        <v>249</v>
      </c>
      <c r="K1288" t="s">
        <v>250</v>
      </c>
      <c r="L1288" t="s">
        <v>251</v>
      </c>
      <c r="M1288" t="s">
        <v>3154</v>
      </c>
      <c r="N1288" t="s">
        <v>3154</v>
      </c>
      <c r="O1288" s="111">
        <v>45000</v>
      </c>
      <c r="P1288" t="s">
        <v>252</v>
      </c>
      <c r="Q1288" t="s">
        <v>253</v>
      </c>
      <c r="R1288">
        <v>45001</v>
      </c>
      <c r="S1288" t="s">
        <v>254</v>
      </c>
      <c r="T1288" t="s">
        <v>254</v>
      </c>
      <c r="U1288" t="s">
        <v>254</v>
      </c>
      <c r="V1288" t="s">
        <v>254</v>
      </c>
      <c r="W1288">
        <v>0</v>
      </c>
      <c r="X1288">
        <v>0</v>
      </c>
      <c r="Y1288">
        <v>1160.5</v>
      </c>
      <c r="Z1288" s="27">
        <f t="shared" si="20"/>
        <v>1160.5</v>
      </c>
    </row>
    <row r="1289" spans="1:26">
      <c r="A1289" t="s">
        <v>3155</v>
      </c>
      <c r="B1289">
        <v>2215955112</v>
      </c>
      <c r="C1289" t="s">
        <v>3151</v>
      </c>
      <c r="D1289" t="s">
        <v>1107</v>
      </c>
      <c r="E1289" t="s">
        <v>54</v>
      </c>
      <c r="F1289">
        <v>12249271</v>
      </c>
      <c r="G1289">
        <v>45002</v>
      </c>
      <c r="H1289" t="s">
        <v>3757</v>
      </c>
      <c r="I1289" t="s">
        <v>255</v>
      </c>
      <c r="J1289" t="s">
        <v>249</v>
      </c>
      <c r="K1289" t="s">
        <v>250</v>
      </c>
      <c r="L1289" t="s">
        <v>251</v>
      </c>
      <c r="M1289" t="s">
        <v>3154</v>
      </c>
      <c r="N1289" t="s">
        <v>3154</v>
      </c>
      <c r="O1289" s="111">
        <v>45002</v>
      </c>
      <c r="P1289" t="s">
        <v>252</v>
      </c>
      <c r="Q1289" t="s">
        <v>253</v>
      </c>
      <c r="R1289">
        <v>45005</v>
      </c>
      <c r="S1289" t="s">
        <v>254</v>
      </c>
      <c r="T1289" t="s">
        <v>254</v>
      </c>
      <c r="U1289" t="s">
        <v>254</v>
      </c>
      <c r="V1289" t="s">
        <v>254</v>
      </c>
      <c r="W1289">
        <v>0</v>
      </c>
      <c r="X1289">
        <v>0</v>
      </c>
      <c r="Y1289">
        <v>159</v>
      </c>
      <c r="Z1289" s="27">
        <f t="shared" si="20"/>
        <v>159</v>
      </c>
    </row>
    <row r="1290" spans="1:26">
      <c r="A1290" t="s">
        <v>3155</v>
      </c>
      <c r="B1290">
        <v>2215955112</v>
      </c>
      <c r="C1290" t="s">
        <v>3151</v>
      </c>
      <c r="D1290" t="s">
        <v>1107</v>
      </c>
      <c r="E1290" t="s">
        <v>54</v>
      </c>
      <c r="F1290">
        <v>12252864</v>
      </c>
      <c r="G1290">
        <v>45003</v>
      </c>
      <c r="H1290" t="s">
        <v>3758</v>
      </c>
      <c r="I1290" t="s">
        <v>255</v>
      </c>
      <c r="J1290" t="s">
        <v>249</v>
      </c>
      <c r="K1290" t="s">
        <v>250</v>
      </c>
      <c r="L1290" t="s">
        <v>251</v>
      </c>
      <c r="M1290" t="s">
        <v>3154</v>
      </c>
      <c r="N1290" t="s">
        <v>3154</v>
      </c>
      <c r="O1290" s="111">
        <v>45007</v>
      </c>
      <c r="P1290" t="s">
        <v>252</v>
      </c>
      <c r="Q1290" t="s">
        <v>1406</v>
      </c>
      <c r="S1290" t="s">
        <v>254</v>
      </c>
      <c r="T1290" t="s">
        <v>254</v>
      </c>
      <c r="U1290" t="s">
        <v>254</v>
      </c>
      <c r="V1290" t="s">
        <v>254</v>
      </c>
      <c r="W1290">
        <v>0</v>
      </c>
      <c r="X1290">
        <v>0</v>
      </c>
      <c r="Y1290">
        <v>0</v>
      </c>
      <c r="Z1290" s="27">
        <f t="shared" si="20"/>
        <v>0</v>
      </c>
    </row>
    <row r="1291" spans="1:26">
      <c r="A1291" t="s">
        <v>3155</v>
      </c>
      <c r="B1291">
        <v>565845128</v>
      </c>
      <c r="C1291" t="s">
        <v>3573</v>
      </c>
      <c r="D1291" t="s">
        <v>1107</v>
      </c>
      <c r="E1291" t="s">
        <v>54</v>
      </c>
      <c r="F1291">
        <v>12274014</v>
      </c>
      <c r="G1291">
        <v>45008</v>
      </c>
      <c r="H1291" t="s">
        <v>3759</v>
      </c>
      <c r="I1291" t="s">
        <v>255</v>
      </c>
      <c r="J1291" t="s">
        <v>249</v>
      </c>
      <c r="K1291" t="s">
        <v>250</v>
      </c>
      <c r="L1291" t="s">
        <v>251</v>
      </c>
      <c r="M1291" t="s">
        <v>3154</v>
      </c>
      <c r="N1291" t="s">
        <v>3154</v>
      </c>
      <c r="O1291" s="111">
        <v>45008</v>
      </c>
      <c r="P1291" t="s">
        <v>252</v>
      </c>
      <c r="Q1291" t="s">
        <v>253</v>
      </c>
      <c r="R1291">
        <v>45009</v>
      </c>
      <c r="S1291" t="s">
        <v>254</v>
      </c>
      <c r="T1291" t="s">
        <v>254</v>
      </c>
      <c r="U1291" t="s">
        <v>254</v>
      </c>
      <c r="V1291" t="s">
        <v>254</v>
      </c>
      <c r="W1291">
        <v>0</v>
      </c>
      <c r="X1291">
        <v>0</v>
      </c>
      <c r="Y1291">
        <v>344.9</v>
      </c>
      <c r="Z1291" s="27">
        <f t="shared" si="20"/>
        <v>344.9</v>
      </c>
    </row>
    <row r="1292" spans="1:26">
      <c r="A1292" t="s">
        <v>3155</v>
      </c>
      <c r="B1292">
        <v>2215955112</v>
      </c>
      <c r="C1292" t="s">
        <v>3151</v>
      </c>
      <c r="D1292" t="s">
        <v>1107</v>
      </c>
      <c r="E1292" t="s">
        <v>54</v>
      </c>
      <c r="F1292">
        <v>12274254</v>
      </c>
      <c r="G1292">
        <v>45008</v>
      </c>
      <c r="H1292" t="s">
        <v>3760</v>
      </c>
      <c r="I1292" t="s">
        <v>260</v>
      </c>
      <c r="J1292" t="s">
        <v>3154</v>
      </c>
      <c r="K1292" t="s">
        <v>3154</v>
      </c>
      <c r="L1292" t="s">
        <v>251</v>
      </c>
      <c r="M1292" t="s">
        <v>3154</v>
      </c>
      <c r="N1292" t="s">
        <v>3154</v>
      </c>
      <c r="O1292" s="111">
        <v>45008</v>
      </c>
      <c r="P1292" t="s">
        <v>252</v>
      </c>
      <c r="Q1292" t="s">
        <v>253</v>
      </c>
      <c r="R1292">
        <v>45009</v>
      </c>
      <c r="S1292" t="s">
        <v>254</v>
      </c>
      <c r="T1292" t="s">
        <v>254</v>
      </c>
      <c r="U1292" t="s">
        <v>254</v>
      </c>
      <c r="V1292" t="s">
        <v>254</v>
      </c>
      <c r="W1292">
        <v>0</v>
      </c>
      <c r="X1292">
        <v>0</v>
      </c>
      <c r="Y1292">
        <v>1</v>
      </c>
      <c r="Z1292" s="27">
        <f t="shared" si="20"/>
        <v>1</v>
      </c>
    </row>
    <row r="1293" spans="1:26">
      <c r="A1293" t="s">
        <v>3155</v>
      </c>
      <c r="B1293">
        <v>565845128</v>
      </c>
      <c r="C1293" t="s">
        <v>3573</v>
      </c>
      <c r="D1293" t="s">
        <v>1107</v>
      </c>
      <c r="E1293" t="s">
        <v>54</v>
      </c>
      <c r="F1293">
        <v>12274467</v>
      </c>
      <c r="G1293">
        <v>45008</v>
      </c>
      <c r="H1293" t="s">
        <v>3761</v>
      </c>
      <c r="I1293" t="s">
        <v>255</v>
      </c>
      <c r="J1293" t="s">
        <v>249</v>
      </c>
      <c r="K1293" t="s">
        <v>250</v>
      </c>
      <c r="L1293" t="s">
        <v>251</v>
      </c>
      <c r="M1293" t="s">
        <v>3154</v>
      </c>
      <c r="N1293" t="s">
        <v>3154</v>
      </c>
      <c r="O1293" s="111">
        <v>45008</v>
      </c>
      <c r="P1293" t="s">
        <v>252</v>
      </c>
      <c r="Q1293" t="s">
        <v>253</v>
      </c>
      <c r="R1293">
        <v>45009</v>
      </c>
      <c r="S1293" t="s">
        <v>254</v>
      </c>
      <c r="T1293" t="s">
        <v>254</v>
      </c>
      <c r="U1293" t="s">
        <v>254</v>
      </c>
      <c r="V1293" t="s">
        <v>254</v>
      </c>
      <c r="W1293">
        <v>0</v>
      </c>
      <c r="X1293">
        <v>0</v>
      </c>
      <c r="Y1293">
        <v>6879.3</v>
      </c>
      <c r="Z1293" s="27">
        <f t="shared" si="20"/>
        <v>6879.3</v>
      </c>
    </row>
    <row r="1294" spans="1:26">
      <c r="A1294" t="s">
        <v>3155</v>
      </c>
      <c r="B1294">
        <v>13473826740</v>
      </c>
      <c r="C1294" t="s">
        <v>3547</v>
      </c>
      <c r="D1294" t="s">
        <v>3762</v>
      </c>
      <c r="E1294" t="s">
        <v>3763</v>
      </c>
      <c r="F1294">
        <v>12201579</v>
      </c>
      <c r="G1294">
        <v>44991</v>
      </c>
      <c r="H1294" t="s">
        <v>3764</v>
      </c>
      <c r="I1294" t="s">
        <v>255</v>
      </c>
      <c r="J1294" t="s">
        <v>249</v>
      </c>
      <c r="K1294" t="s">
        <v>250</v>
      </c>
      <c r="L1294" t="s">
        <v>251</v>
      </c>
      <c r="M1294" t="s">
        <v>3154</v>
      </c>
      <c r="N1294" t="s">
        <v>3154</v>
      </c>
      <c r="O1294" s="111">
        <v>44991</v>
      </c>
      <c r="P1294" t="s">
        <v>252</v>
      </c>
      <c r="Q1294" t="s">
        <v>253</v>
      </c>
      <c r="R1294">
        <v>44993</v>
      </c>
      <c r="S1294" t="s">
        <v>254</v>
      </c>
      <c r="T1294" t="s">
        <v>254</v>
      </c>
      <c r="U1294" t="s">
        <v>254</v>
      </c>
      <c r="V1294" t="s">
        <v>252</v>
      </c>
      <c r="W1294">
        <v>0</v>
      </c>
      <c r="X1294">
        <v>0</v>
      </c>
      <c r="Y1294">
        <v>10</v>
      </c>
      <c r="Z1294" s="27">
        <f t="shared" si="20"/>
        <v>10</v>
      </c>
    </row>
    <row r="1295" spans="1:26" hidden="1">
      <c r="A1295" t="s">
        <v>3155</v>
      </c>
      <c r="B1295">
        <v>4933473137</v>
      </c>
      <c r="C1295" t="s">
        <v>2249</v>
      </c>
      <c r="D1295" t="s">
        <v>2888</v>
      </c>
      <c r="E1295" t="s">
        <v>54</v>
      </c>
      <c r="F1295">
        <v>12137530</v>
      </c>
      <c r="G1295">
        <v>44973</v>
      </c>
      <c r="H1295" t="s">
        <v>2889</v>
      </c>
      <c r="I1295" t="s">
        <v>255</v>
      </c>
      <c r="J1295" t="s">
        <v>249</v>
      </c>
      <c r="K1295" t="s">
        <v>250</v>
      </c>
      <c r="L1295" t="s">
        <v>251</v>
      </c>
      <c r="M1295" t="s">
        <v>3154</v>
      </c>
      <c r="N1295" t="s">
        <v>3154</v>
      </c>
      <c r="O1295" s="111">
        <v>44973</v>
      </c>
      <c r="P1295" t="s">
        <v>252</v>
      </c>
      <c r="Q1295" t="s">
        <v>253</v>
      </c>
      <c r="R1295">
        <v>44979</v>
      </c>
      <c r="S1295" t="s">
        <v>254</v>
      </c>
      <c r="T1295" t="s">
        <v>254</v>
      </c>
      <c r="U1295" t="s">
        <v>254</v>
      </c>
      <c r="V1295" t="s">
        <v>254</v>
      </c>
      <c r="W1295">
        <v>0</v>
      </c>
      <c r="X1295">
        <v>2755.76</v>
      </c>
      <c r="Y1295">
        <v>2888.71</v>
      </c>
      <c r="Z1295" s="27">
        <f t="shared" si="20"/>
        <v>5644.47</v>
      </c>
    </row>
    <row r="1296" spans="1:26">
      <c r="A1296" t="s">
        <v>3155</v>
      </c>
      <c r="B1296">
        <v>222923148</v>
      </c>
      <c r="C1296" t="s">
        <v>2221</v>
      </c>
      <c r="D1296" t="s">
        <v>2888</v>
      </c>
      <c r="E1296" t="s">
        <v>54</v>
      </c>
      <c r="F1296">
        <v>12138265</v>
      </c>
      <c r="G1296">
        <v>44985</v>
      </c>
      <c r="H1296" t="s">
        <v>3765</v>
      </c>
      <c r="I1296" t="s">
        <v>255</v>
      </c>
      <c r="J1296" t="s">
        <v>249</v>
      </c>
      <c r="K1296" t="s">
        <v>250</v>
      </c>
      <c r="L1296" t="s">
        <v>251</v>
      </c>
      <c r="M1296" t="s">
        <v>3154</v>
      </c>
      <c r="N1296" t="s">
        <v>3154</v>
      </c>
      <c r="O1296" s="111">
        <v>44999</v>
      </c>
      <c r="P1296" t="s">
        <v>252</v>
      </c>
      <c r="Q1296" t="s">
        <v>253</v>
      </c>
      <c r="R1296">
        <v>45005</v>
      </c>
      <c r="S1296" t="s">
        <v>254</v>
      </c>
      <c r="T1296" t="s">
        <v>254</v>
      </c>
      <c r="U1296" t="s">
        <v>254</v>
      </c>
      <c r="V1296" t="s">
        <v>254</v>
      </c>
      <c r="W1296">
        <v>0</v>
      </c>
      <c r="X1296">
        <v>0</v>
      </c>
      <c r="Y1296">
        <v>3756.21</v>
      </c>
      <c r="Z1296" s="27">
        <f t="shared" si="20"/>
        <v>3756.21</v>
      </c>
    </row>
    <row r="1297" spans="1:26" hidden="1">
      <c r="A1297" t="s">
        <v>3155</v>
      </c>
      <c r="B1297">
        <v>8507778445</v>
      </c>
      <c r="C1297" t="s">
        <v>2212</v>
      </c>
      <c r="D1297" t="s">
        <v>2380</v>
      </c>
      <c r="E1297" t="s">
        <v>1528</v>
      </c>
      <c r="F1297">
        <v>12100935</v>
      </c>
      <c r="G1297">
        <v>44964</v>
      </c>
      <c r="H1297" t="s">
        <v>2890</v>
      </c>
      <c r="I1297" t="s">
        <v>255</v>
      </c>
      <c r="J1297" t="s">
        <v>3154</v>
      </c>
      <c r="K1297" t="s">
        <v>3154</v>
      </c>
      <c r="L1297" t="s">
        <v>251</v>
      </c>
      <c r="M1297" t="s">
        <v>3154</v>
      </c>
      <c r="N1297" t="s">
        <v>3154</v>
      </c>
      <c r="O1297" s="111">
        <v>44964</v>
      </c>
      <c r="P1297" t="s">
        <v>252</v>
      </c>
      <c r="Q1297" t="s">
        <v>263</v>
      </c>
      <c r="R1297">
        <v>44965</v>
      </c>
      <c r="S1297" t="s">
        <v>254</v>
      </c>
      <c r="T1297" t="s">
        <v>254</v>
      </c>
      <c r="U1297" t="s">
        <v>254</v>
      </c>
      <c r="V1297" t="s">
        <v>254</v>
      </c>
      <c r="W1297">
        <v>0</v>
      </c>
      <c r="X1297">
        <v>2093</v>
      </c>
      <c r="Y1297">
        <v>0</v>
      </c>
      <c r="Z1297" s="27">
        <f t="shared" si="20"/>
        <v>2093</v>
      </c>
    </row>
    <row r="1298" spans="1:26">
      <c r="A1298" t="s">
        <v>3155</v>
      </c>
      <c r="B1298">
        <v>13063629464</v>
      </c>
      <c r="C1298" t="s">
        <v>2340</v>
      </c>
      <c r="D1298" t="s">
        <v>2380</v>
      </c>
      <c r="E1298" t="s">
        <v>1528</v>
      </c>
      <c r="F1298">
        <v>12195996</v>
      </c>
      <c r="G1298">
        <v>44988</v>
      </c>
      <c r="H1298" t="s">
        <v>3766</v>
      </c>
      <c r="I1298" t="s">
        <v>255</v>
      </c>
      <c r="J1298" t="s">
        <v>249</v>
      </c>
      <c r="K1298" t="s">
        <v>250</v>
      </c>
      <c r="L1298" t="s">
        <v>251</v>
      </c>
      <c r="M1298" t="s">
        <v>3154</v>
      </c>
      <c r="N1298" t="s">
        <v>3154</v>
      </c>
      <c r="O1298" s="111">
        <v>44988</v>
      </c>
      <c r="P1298" t="s">
        <v>252</v>
      </c>
      <c r="Q1298" t="s">
        <v>257</v>
      </c>
      <c r="R1298">
        <v>44991</v>
      </c>
      <c r="S1298" t="s">
        <v>254</v>
      </c>
      <c r="T1298" t="s">
        <v>254</v>
      </c>
      <c r="U1298" t="s">
        <v>254</v>
      </c>
      <c r="V1298" t="s">
        <v>254</v>
      </c>
      <c r="W1298">
        <v>0</v>
      </c>
      <c r="X1298">
        <v>0</v>
      </c>
      <c r="Y1298">
        <v>0</v>
      </c>
      <c r="Z1298" s="27">
        <f t="shared" si="20"/>
        <v>0</v>
      </c>
    </row>
    <row r="1299" spans="1:26">
      <c r="A1299" t="s">
        <v>3155</v>
      </c>
      <c r="B1299">
        <v>9900269497</v>
      </c>
      <c r="C1299" t="s">
        <v>2325</v>
      </c>
      <c r="D1299" t="s">
        <v>3767</v>
      </c>
      <c r="E1299" t="s">
        <v>1528</v>
      </c>
      <c r="F1299">
        <v>12313670</v>
      </c>
      <c r="G1299">
        <v>45016</v>
      </c>
      <c r="H1299" t="s">
        <v>3768</v>
      </c>
      <c r="I1299" t="s">
        <v>248</v>
      </c>
      <c r="J1299" t="s">
        <v>249</v>
      </c>
      <c r="K1299" t="s">
        <v>250</v>
      </c>
      <c r="L1299" t="s">
        <v>251</v>
      </c>
      <c r="M1299" t="s">
        <v>3154</v>
      </c>
      <c r="N1299" t="s">
        <v>3154</v>
      </c>
      <c r="O1299" s="111">
        <v>45016</v>
      </c>
      <c r="P1299" t="s">
        <v>252</v>
      </c>
      <c r="Q1299" t="s">
        <v>1406</v>
      </c>
      <c r="S1299" t="s">
        <v>254</v>
      </c>
      <c r="T1299" t="s">
        <v>254</v>
      </c>
      <c r="U1299" t="s">
        <v>254</v>
      </c>
      <c r="V1299" t="s">
        <v>254</v>
      </c>
      <c r="W1299">
        <v>0</v>
      </c>
      <c r="X1299">
        <v>0</v>
      </c>
      <c r="Y1299">
        <v>0</v>
      </c>
      <c r="Z1299" s="27">
        <f t="shared" si="20"/>
        <v>0</v>
      </c>
    </row>
    <row r="1300" spans="1:26">
      <c r="A1300" t="s">
        <v>3155</v>
      </c>
      <c r="B1300">
        <v>9900269497</v>
      </c>
      <c r="C1300" t="s">
        <v>2325</v>
      </c>
      <c r="D1300" t="s">
        <v>3769</v>
      </c>
      <c r="E1300" t="s">
        <v>1528</v>
      </c>
      <c r="F1300">
        <v>12295767</v>
      </c>
      <c r="G1300">
        <v>45014</v>
      </c>
      <c r="H1300" t="s">
        <v>3770</v>
      </c>
      <c r="I1300" t="s">
        <v>271</v>
      </c>
      <c r="J1300" t="s">
        <v>249</v>
      </c>
      <c r="K1300" t="s">
        <v>250</v>
      </c>
      <c r="L1300" t="s">
        <v>251</v>
      </c>
      <c r="M1300" t="s">
        <v>3154</v>
      </c>
      <c r="N1300" t="s">
        <v>3154</v>
      </c>
      <c r="O1300" s="111">
        <v>45014</v>
      </c>
      <c r="P1300" t="s">
        <v>252</v>
      </c>
      <c r="Q1300" t="s">
        <v>253</v>
      </c>
      <c r="R1300">
        <v>45015</v>
      </c>
      <c r="S1300" t="s">
        <v>254</v>
      </c>
      <c r="T1300" t="s">
        <v>254</v>
      </c>
      <c r="U1300" t="s">
        <v>254</v>
      </c>
      <c r="V1300" t="s">
        <v>254</v>
      </c>
      <c r="W1300">
        <v>0</v>
      </c>
      <c r="X1300">
        <v>0</v>
      </c>
      <c r="Y1300">
        <v>140</v>
      </c>
      <c r="Z1300" s="27">
        <f t="shared" si="20"/>
        <v>140</v>
      </c>
    </row>
    <row r="1301" spans="1:26">
      <c r="A1301" t="s">
        <v>3155</v>
      </c>
      <c r="B1301">
        <v>8507778445</v>
      </c>
      <c r="C1301" t="s">
        <v>2212</v>
      </c>
      <c r="D1301" t="s">
        <v>3769</v>
      </c>
      <c r="E1301" t="s">
        <v>1528</v>
      </c>
      <c r="F1301">
        <v>12296104</v>
      </c>
      <c r="G1301">
        <v>45014</v>
      </c>
      <c r="H1301" t="s">
        <v>3771</v>
      </c>
      <c r="I1301" t="s">
        <v>271</v>
      </c>
      <c r="J1301" t="s">
        <v>249</v>
      </c>
      <c r="K1301" t="s">
        <v>250</v>
      </c>
      <c r="L1301" t="s">
        <v>251</v>
      </c>
      <c r="M1301" t="s">
        <v>3154</v>
      </c>
      <c r="N1301" t="s">
        <v>3154</v>
      </c>
      <c r="O1301" s="111">
        <v>45014</v>
      </c>
      <c r="P1301" t="s">
        <v>252</v>
      </c>
      <c r="Q1301" t="s">
        <v>253</v>
      </c>
      <c r="R1301">
        <v>45015</v>
      </c>
      <c r="S1301" t="s">
        <v>254</v>
      </c>
      <c r="T1301" t="s">
        <v>254</v>
      </c>
      <c r="U1301" t="s">
        <v>254</v>
      </c>
      <c r="V1301" t="s">
        <v>254</v>
      </c>
      <c r="W1301">
        <v>0</v>
      </c>
      <c r="X1301">
        <v>0</v>
      </c>
      <c r="Y1301">
        <v>1254</v>
      </c>
      <c r="Z1301" s="27">
        <f t="shared" si="20"/>
        <v>1254</v>
      </c>
    </row>
    <row r="1302" spans="1:26">
      <c r="A1302" t="s">
        <v>3155</v>
      </c>
      <c r="B1302">
        <v>222923148</v>
      </c>
      <c r="C1302" t="s">
        <v>2221</v>
      </c>
      <c r="D1302" t="s">
        <v>53</v>
      </c>
      <c r="E1302" t="s">
        <v>54</v>
      </c>
      <c r="F1302">
        <v>799209</v>
      </c>
      <c r="G1302">
        <v>45012</v>
      </c>
      <c r="H1302" t="s">
        <v>3772</v>
      </c>
      <c r="I1302" t="s">
        <v>248</v>
      </c>
      <c r="J1302" t="s">
        <v>249</v>
      </c>
      <c r="K1302" t="s">
        <v>268</v>
      </c>
      <c r="L1302" t="s">
        <v>251</v>
      </c>
      <c r="M1302" t="s">
        <v>3154</v>
      </c>
      <c r="N1302" t="s">
        <v>3154</v>
      </c>
      <c r="O1302" s="111">
        <v>45014</v>
      </c>
      <c r="P1302" t="s">
        <v>252</v>
      </c>
      <c r="Q1302" t="s">
        <v>282</v>
      </c>
      <c r="S1302" t="s">
        <v>254</v>
      </c>
      <c r="T1302" t="s">
        <v>254</v>
      </c>
      <c r="U1302" t="s">
        <v>254</v>
      </c>
      <c r="V1302" t="s">
        <v>254</v>
      </c>
      <c r="W1302">
        <v>0</v>
      </c>
      <c r="X1302">
        <v>0</v>
      </c>
      <c r="Y1302">
        <v>0</v>
      </c>
      <c r="Z1302" s="27">
        <f t="shared" si="20"/>
        <v>0</v>
      </c>
    </row>
    <row r="1303" spans="1:26">
      <c r="A1303" t="s">
        <v>3155</v>
      </c>
      <c r="B1303">
        <v>222923148</v>
      </c>
      <c r="C1303" t="s">
        <v>2221</v>
      </c>
      <c r="D1303" t="s">
        <v>53</v>
      </c>
      <c r="E1303" t="s">
        <v>54</v>
      </c>
      <c r="F1303">
        <v>4484335</v>
      </c>
      <c r="G1303">
        <v>44994</v>
      </c>
      <c r="H1303" t="s">
        <v>3773</v>
      </c>
      <c r="I1303" t="s">
        <v>255</v>
      </c>
      <c r="J1303" t="s">
        <v>249</v>
      </c>
      <c r="K1303" t="s">
        <v>268</v>
      </c>
      <c r="L1303" t="s">
        <v>251</v>
      </c>
      <c r="M1303" t="s">
        <v>3154</v>
      </c>
      <c r="N1303" t="s">
        <v>3154</v>
      </c>
      <c r="O1303" s="111">
        <v>44994</v>
      </c>
      <c r="P1303" t="s">
        <v>252</v>
      </c>
      <c r="Q1303" t="s">
        <v>253</v>
      </c>
      <c r="R1303">
        <v>44995</v>
      </c>
      <c r="S1303" t="s">
        <v>254</v>
      </c>
      <c r="T1303" t="s">
        <v>254</v>
      </c>
      <c r="U1303" t="s">
        <v>254</v>
      </c>
      <c r="V1303" t="s">
        <v>254</v>
      </c>
      <c r="W1303">
        <v>0</v>
      </c>
      <c r="X1303">
        <v>0</v>
      </c>
      <c r="Y1303">
        <v>1</v>
      </c>
      <c r="Z1303" s="27">
        <f t="shared" si="20"/>
        <v>1</v>
      </c>
    </row>
    <row r="1304" spans="1:26" hidden="1">
      <c r="A1304" t="s">
        <v>3155</v>
      </c>
      <c r="B1304">
        <v>1528198603</v>
      </c>
      <c r="C1304" t="s">
        <v>2217</v>
      </c>
      <c r="D1304" t="s">
        <v>53</v>
      </c>
      <c r="E1304" t="s">
        <v>54</v>
      </c>
      <c r="F1304">
        <v>5612507</v>
      </c>
      <c r="G1304">
        <v>44980</v>
      </c>
      <c r="H1304" t="s">
        <v>2891</v>
      </c>
      <c r="I1304" t="s">
        <v>248</v>
      </c>
      <c r="J1304" t="s">
        <v>249</v>
      </c>
      <c r="K1304" t="s">
        <v>250</v>
      </c>
      <c r="L1304" t="s">
        <v>251</v>
      </c>
      <c r="M1304" t="s">
        <v>3154</v>
      </c>
      <c r="N1304" t="s">
        <v>3154</v>
      </c>
      <c r="O1304" s="111">
        <v>44980</v>
      </c>
      <c r="P1304" t="s">
        <v>252</v>
      </c>
      <c r="Q1304" t="s">
        <v>253</v>
      </c>
      <c r="R1304">
        <v>45009</v>
      </c>
      <c r="S1304" t="s">
        <v>254</v>
      </c>
      <c r="T1304" t="s">
        <v>254</v>
      </c>
      <c r="U1304" t="s">
        <v>254</v>
      </c>
      <c r="V1304" t="s">
        <v>254</v>
      </c>
      <c r="W1304">
        <v>0</v>
      </c>
      <c r="X1304">
        <v>0</v>
      </c>
      <c r="Y1304">
        <v>2824.43</v>
      </c>
      <c r="Z1304" s="27">
        <f t="shared" si="20"/>
        <v>2824.43</v>
      </c>
    </row>
    <row r="1305" spans="1:26">
      <c r="A1305" t="s">
        <v>3155</v>
      </c>
      <c r="B1305">
        <v>13473826740</v>
      </c>
      <c r="C1305" t="s">
        <v>3547</v>
      </c>
      <c r="D1305" t="s">
        <v>53</v>
      </c>
      <c r="E1305" t="s">
        <v>54</v>
      </c>
      <c r="F1305">
        <v>6416415</v>
      </c>
      <c r="G1305">
        <v>44994</v>
      </c>
      <c r="H1305" t="s">
        <v>3774</v>
      </c>
      <c r="I1305" t="s">
        <v>255</v>
      </c>
      <c r="J1305" t="s">
        <v>249</v>
      </c>
      <c r="K1305" t="s">
        <v>1603</v>
      </c>
      <c r="L1305" t="s">
        <v>251</v>
      </c>
      <c r="M1305" t="s">
        <v>3154</v>
      </c>
      <c r="N1305" t="s">
        <v>3154</v>
      </c>
      <c r="O1305" s="111">
        <v>44994</v>
      </c>
      <c r="P1305" t="s">
        <v>252</v>
      </c>
      <c r="Q1305" t="s">
        <v>257</v>
      </c>
      <c r="R1305">
        <v>44995</v>
      </c>
      <c r="S1305" t="s">
        <v>254</v>
      </c>
      <c r="T1305" t="s">
        <v>254</v>
      </c>
      <c r="U1305" t="s">
        <v>254</v>
      </c>
      <c r="V1305" t="s">
        <v>254</v>
      </c>
      <c r="W1305">
        <v>0</v>
      </c>
      <c r="X1305">
        <v>0</v>
      </c>
      <c r="Y1305">
        <v>0</v>
      </c>
      <c r="Z1305" s="27">
        <f t="shared" si="20"/>
        <v>0</v>
      </c>
    </row>
    <row r="1306" spans="1:26">
      <c r="A1306" t="s">
        <v>3155</v>
      </c>
      <c r="B1306">
        <v>4591919188</v>
      </c>
      <c r="C1306" t="s">
        <v>3775</v>
      </c>
      <c r="D1306" t="s">
        <v>53</v>
      </c>
      <c r="E1306" t="s">
        <v>54</v>
      </c>
      <c r="F1306">
        <v>7074590</v>
      </c>
      <c r="G1306">
        <v>45014</v>
      </c>
      <c r="H1306" t="s">
        <v>3776</v>
      </c>
      <c r="I1306" t="s">
        <v>248</v>
      </c>
      <c r="J1306" t="s">
        <v>249</v>
      </c>
      <c r="K1306" t="s">
        <v>268</v>
      </c>
      <c r="L1306" t="s">
        <v>251</v>
      </c>
      <c r="M1306" t="s">
        <v>3154</v>
      </c>
      <c r="N1306" t="s">
        <v>3154</v>
      </c>
      <c r="O1306" s="111">
        <v>45014</v>
      </c>
      <c r="P1306" t="s">
        <v>252</v>
      </c>
      <c r="Q1306" t="s">
        <v>253</v>
      </c>
      <c r="R1306">
        <v>45015</v>
      </c>
      <c r="S1306" t="s">
        <v>254</v>
      </c>
      <c r="T1306" t="s">
        <v>254</v>
      </c>
      <c r="U1306" t="s">
        <v>254</v>
      </c>
      <c r="V1306" t="s">
        <v>254</v>
      </c>
      <c r="W1306">
        <v>0</v>
      </c>
      <c r="X1306">
        <v>0</v>
      </c>
      <c r="Y1306">
        <v>321.42</v>
      </c>
      <c r="Z1306" s="27">
        <f t="shared" si="20"/>
        <v>321.42</v>
      </c>
    </row>
    <row r="1307" spans="1:26">
      <c r="A1307" t="s">
        <v>3155</v>
      </c>
      <c r="B1307" t="s">
        <v>2433</v>
      </c>
      <c r="C1307" t="s">
        <v>2249</v>
      </c>
      <c r="D1307" t="s">
        <v>53</v>
      </c>
      <c r="E1307" t="s">
        <v>54</v>
      </c>
      <c r="F1307">
        <v>8420356</v>
      </c>
      <c r="G1307">
        <v>44988</v>
      </c>
      <c r="H1307" t="s">
        <v>3777</v>
      </c>
      <c r="I1307" t="s">
        <v>255</v>
      </c>
      <c r="J1307" t="s">
        <v>249</v>
      </c>
      <c r="K1307" t="s">
        <v>268</v>
      </c>
      <c r="L1307" t="s">
        <v>251</v>
      </c>
      <c r="M1307" t="s">
        <v>3154</v>
      </c>
      <c r="N1307" t="s">
        <v>3154</v>
      </c>
      <c r="O1307" s="111">
        <v>44988</v>
      </c>
      <c r="P1307" t="s">
        <v>252</v>
      </c>
      <c r="Q1307" t="s">
        <v>253</v>
      </c>
      <c r="R1307">
        <v>44991</v>
      </c>
      <c r="S1307" t="s">
        <v>254</v>
      </c>
      <c r="T1307" t="s">
        <v>254</v>
      </c>
      <c r="U1307" t="s">
        <v>254</v>
      </c>
      <c r="V1307" t="s">
        <v>254</v>
      </c>
      <c r="W1307">
        <v>1743.7</v>
      </c>
      <c r="X1307">
        <v>1151.0999999999999</v>
      </c>
      <c r="Y1307">
        <v>1330.3</v>
      </c>
      <c r="Z1307" s="27">
        <f t="shared" si="20"/>
        <v>4225.1000000000004</v>
      </c>
    </row>
    <row r="1308" spans="1:26">
      <c r="A1308" t="s">
        <v>3155</v>
      </c>
      <c r="B1308">
        <v>70378752103</v>
      </c>
      <c r="C1308" t="s">
        <v>2104</v>
      </c>
      <c r="D1308" t="s">
        <v>53</v>
      </c>
      <c r="E1308" t="s">
        <v>54</v>
      </c>
      <c r="F1308">
        <v>9561526</v>
      </c>
      <c r="G1308">
        <v>45001</v>
      </c>
      <c r="H1308" t="s">
        <v>3778</v>
      </c>
      <c r="I1308" t="s">
        <v>256</v>
      </c>
      <c r="J1308" t="s">
        <v>249</v>
      </c>
      <c r="K1308" t="s">
        <v>268</v>
      </c>
      <c r="L1308" t="s">
        <v>251</v>
      </c>
      <c r="M1308" t="s">
        <v>3154</v>
      </c>
      <c r="N1308" t="s">
        <v>3154</v>
      </c>
      <c r="O1308" s="111">
        <v>45002</v>
      </c>
      <c r="P1308" t="s">
        <v>252</v>
      </c>
      <c r="Q1308" t="s">
        <v>257</v>
      </c>
      <c r="R1308">
        <v>45005</v>
      </c>
      <c r="S1308" t="s">
        <v>254</v>
      </c>
      <c r="T1308" t="s">
        <v>254</v>
      </c>
      <c r="U1308" t="s">
        <v>254</v>
      </c>
      <c r="V1308" t="s">
        <v>254</v>
      </c>
      <c r="W1308">
        <v>0</v>
      </c>
      <c r="X1308">
        <v>0</v>
      </c>
      <c r="Y1308">
        <v>0</v>
      </c>
      <c r="Z1308" s="27">
        <f t="shared" si="20"/>
        <v>0</v>
      </c>
    </row>
    <row r="1309" spans="1:26">
      <c r="A1309" t="s">
        <v>3155</v>
      </c>
      <c r="B1309">
        <v>70008100179</v>
      </c>
      <c r="C1309" t="s">
        <v>955</v>
      </c>
      <c r="D1309" t="s">
        <v>53</v>
      </c>
      <c r="E1309" t="s">
        <v>54</v>
      </c>
      <c r="F1309">
        <v>10793039</v>
      </c>
      <c r="G1309">
        <v>44998</v>
      </c>
      <c r="H1309" t="s">
        <v>3779</v>
      </c>
      <c r="I1309" t="s">
        <v>255</v>
      </c>
      <c r="J1309" t="s">
        <v>249</v>
      </c>
      <c r="K1309" t="s">
        <v>268</v>
      </c>
      <c r="L1309" t="s">
        <v>251</v>
      </c>
      <c r="M1309" t="s">
        <v>3154</v>
      </c>
      <c r="N1309" t="s">
        <v>3154</v>
      </c>
      <c r="O1309" s="111">
        <v>44999</v>
      </c>
      <c r="P1309" t="s">
        <v>252</v>
      </c>
      <c r="Q1309" t="s">
        <v>253</v>
      </c>
      <c r="R1309">
        <v>45000</v>
      </c>
      <c r="S1309" t="s">
        <v>254</v>
      </c>
      <c r="T1309" t="s">
        <v>254</v>
      </c>
      <c r="U1309" t="s">
        <v>254</v>
      </c>
      <c r="V1309" t="s">
        <v>254</v>
      </c>
      <c r="W1309">
        <v>0</v>
      </c>
      <c r="X1309">
        <v>0</v>
      </c>
      <c r="Y1309">
        <v>4556.72</v>
      </c>
      <c r="Z1309" s="27">
        <f t="shared" si="20"/>
        <v>4556.72</v>
      </c>
    </row>
    <row r="1310" spans="1:26">
      <c r="A1310" t="s">
        <v>3155</v>
      </c>
      <c r="B1310">
        <v>4591919188</v>
      </c>
      <c r="C1310" t="s">
        <v>3775</v>
      </c>
      <c r="D1310" t="s">
        <v>53</v>
      </c>
      <c r="E1310" t="s">
        <v>54</v>
      </c>
      <c r="F1310">
        <v>11484108</v>
      </c>
      <c r="G1310">
        <v>45016</v>
      </c>
      <c r="H1310" t="s">
        <v>3780</v>
      </c>
      <c r="I1310" t="s">
        <v>248</v>
      </c>
      <c r="J1310" t="s">
        <v>249</v>
      </c>
      <c r="K1310" t="s">
        <v>250</v>
      </c>
      <c r="L1310" t="s">
        <v>251</v>
      </c>
      <c r="M1310" t="s">
        <v>3154</v>
      </c>
      <c r="N1310" t="s">
        <v>3154</v>
      </c>
      <c r="O1310" s="111">
        <v>45016</v>
      </c>
      <c r="P1310" t="s">
        <v>252</v>
      </c>
      <c r="Q1310" t="s">
        <v>282</v>
      </c>
      <c r="S1310" t="s">
        <v>254</v>
      </c>
      <c r="T1310" t="s">
        <v>254</v>
      </c>
      <c r="U1310" t="s">
        <v>254</v>
      </c>
      <c r="V1310" t="s">
        <v>254</v>
      </c>
      <c r="W1310">
        <v>0</v>
      </c>
      <c r="X1310">
        <v>0</v>
      </c>
      <c r="Y1310">
        <v>0</v>
      </c>
      <c r="Z1310" s="27">
        <f t="shared" si="20"/>
        <v>0</v>
      </c>
    </row>
    <row r="1311" spans="1:26" hidden="1">
      <c r="A1311" t="s">
        <v>3155</v>
      </c>
      <c r="B1311">
        <v>4933473137</v>
      </c>
      <c r="C1311" t="s">
        <v>2249</v>
      </c>
      <c r="D1311" t="s">
        <v>53</v>
      </c>
      <c r="E1311" t="s">
        <v>54</v>
      </c>
      <c r="F1311">
        <v>12077995</v>
      </c>
      <c r="G1311">
        <v>44958</v>
      </c>
      <c r="H1311" t="s">
        <v>2893</v>
      </c>
      <c r="I1311" t="s">
        <v>255</v>
      </c>
      <c r="J1311" t="s">
        <v>249</v>
      </c>
      <c r="K1311" t="s">
        <v>250</v>
      </c>
      <c r="L1311" t="s">
        <v>251</v>
      </c>
      <c r="M1311" t="s">
        <v>3154</v>
      </c>
      <c r="N1311" t="s">
        <v>3154</v>
      </c>
      <c r="O1311" s="111">
        <v>44958</v>
      </c>
      <c r="P1311" t="s">
        <v>252</v>
      </c>
      <c r="Q1311" t="s">
        <v>253</v>
      </c>
      <c r="R1311">
        <v>44959</v>
      </c>
      <c r="S1311" t="s">
        <v>254</v>
      </c>
      <c r="T1311" t="s">
        <v>254</v>
      </c>
      <c r="U1311" t="s">
        <v>254</v>
      </c>
      <c r="V1311" t="s">
        <v>254</v>
      </c>
      <c r="W1311">
        <v>0</v>
      </c>
      <c r="X1311">
        <v>6207</v>
      </c>
      <c r="Y1311">
        <v>11093</v>
      </c>
      <c r="Z1311" s="27">
        <f t="shared" si="20"/>
        <v>17300</v>
      </c>
    </row>
    <row r="1312" spans="1:26" hidden="1">
      <c r="A1312" t="s">
        <v>3155</v>
      </c>
      <c r="B1312">
        <v>222923148</v>
      </c>
      <c r="C1312" t="s">
        <v>2221</v>
      </c>
      <c r="D1312" t="s">
        <v>53</v>
      </c>
      <c r="E1312" t="s">
        <v>54</v>
      </c>
      <c r="F1312">
        <v>12078349</v>
      </c>
      <c r="G1312">
        <v>44958</v>
      </c>
      <c r="H1312" t="s">
        <v>2894</v>
      </c>
      <c r="I1312" t="s">
        <v>255</v>
      </c>
      <c r="J1312" t="s">
        <v>249</v>
      </c>
      <c r="K1312" t="s">
        <v>250</v>
      </c>
      <c r="L1312" t="s">
        <v>251</v>
      </c>
      <c r="M1312" t="s">
        <v>3154</v>
      </c>
      <c r="N1312" t="s">
        <v>3154</v>
      </c>
      <c r="O1312" s="111">
        <v>44958</v>
      </c>
      <c r="P1312" t="s">
        <v>252</v>
      </c>
      <c r="Q1312" t="s">
        <v>253</v>
      </c>
      <c r="R1312">
        <v>44959</v>
      </c>
      <c r="S1312" t="s">
        <v>254</v>
      </c>
      <c r="T1312" t="s">
        <v>254</v>
      </c>
      <c r="U1312" t="s">
        <v>254</v>
      </c>
      <c r="V1312" t="s">
        <v>254</v>
      </c>
      <c r="W1312">
        <v>0</v>
      </c>
      <c r="X1312">
        <v>15750.26</v>
      </c>
      <c r="Y1312">
        <v>8242.25</v>
      </c>
      <c r="Z1312" s="27">
        <f t="shared" si="20"/>
        <v>23992.510000000002</v>
      </c>
    </row>
    <row r="1313" spans="1:26" hidden="1">
      <c r="A1313" t="s">
        <v>3155</v>
      </c>
      <c r="B1313">
        <v>222923148</v>
      </c>
      <c r="C1313" t="s">
        <v>2221</v>
      </c>
      <c r="D1313" t="s">
        <v>53</v>
      </c>
      <c r="E1313" t="s">
        <v>54</v>
      </c>
      <c r="F1313">
        <v>12086230</v>
      </c>
      <c r="G1313">
        <v>44971</v>
      </c>
      <c r="H1313" t="s">
        <v>2895</v>
      </c>
      <c r="I1313" t="s">
        <v>255</v>
      </c>
      <c r="J1313" t="s">
        <v>249</v>
      </c>
      <c r="K1313" t="s">
        <v>268</v>
      </c>
      <c r="L1313" t="s">
        <v>251</v>
      </c>
      <c r="M1313" t="s">
        <v>3154</v>
      </c>
      <c r="N1313" t="s">
        <v>3154</v>
      </c>
      <c r="O1313" s="111">
        <v>44982</v>
      </c>
      <c r="P1313" t="s">
        <v>252</v>
      </c>
      <c r="Q1313" t="s">
        <v>253</v>
      </c>
      <c r="R1313">
        <v>44984</v>
      </c>
      <c r="S1313" t="s">
        <v>254</v>
      </c>
      <c r="T1313" t="s">
        <v>254</v>
      </c>
      <c r="U1313" t="s">
        <v>254</v>
      </c>
      <c r="V1313" t="s">
        <v>254</v>
      </c>
      <c r="W1313">
        <v>0</v>
      </c>
      <c r="X1313">
        <v>1630</v>
      </c>
      <c r="Y1313">
        <v>5726</v>
      </c>
      <c r="Z1313" s="27">
        <f t="shared" si="20"/>
        <v>7356</v>
      </c>
    </row>
    <row r="1314" spans="1:26" hidden="1">
      <c r="A1314" t="s">
        <v>3155</v>
      </c>
      <c r="B1314">
        <v>4933473137</v>
      </c>
      <c r="C1314" t="s">
        <v>2249</v>
      </c>
      <c r="D1314" t="s">
        <v>53</v>
      </c>
      <c r="E1314" t="s">
        <v>54</v>
      </c>
      <c r="F1314">
        <v>12087184</v>
      </c>
      <c r="G1314">
        <v>44964</v>
      </c>
      <c r="H1314" t="s">
        <v>2896</v>
      </c>
      <c r="I1314" t="s">
        <v>248</v>
      </c>
      <c r="J1314" t="s">
        <v>249</v>
      </c>
      <c r="K1314" t="s">
        <v>268</v>
      </c>
      <c r="L1314" t="s">
        <v>251</v>
      </c>
      <c r="M1314" t="s">
        <v>3154</v>
      </c>
      <c r="N1314" t="s">
        <v>3154</v>
      </c>
      <c r="O1314" s="111">
        <v>44965</v>
      </c>
      <c r="P1314" t="s">
        <v>252</v>
      </c>
      <c r="Q1314" t="s">
        <v>253</v>
      </c>
      <c r="R1314">
        <v>44967</v>
      </c>
      <c r="S1314" t="s">
        <v>254</v>
      </c>
      <c r="T1314" t="s">
        <v>254</v>
      </c>
      <c r="U1314" t="s">
        <v>254</v>
      </c>
      <c r="V1314" t="s">
        <v>254</v>
      </c>
      <c r="W1314">
        <v>0</v>
      </c>
      <c r="X1314">
        <v>22311.79</v>
      </c>
      <c r="Y1314">
        <v>93654.21</v>
      </c>
      <c r="Z1314" s="27">
        <f t="shared" si="20"/>
        <v>115966</v>
      </c>
    </row>
    <row r="1315" spans="1:26" hidden="1">
      <c r="A1315" t="s">
        <v>3155</v>
      </c>
      <c r="B1315">
        <v>1528198603</v>
      </c>
      <c r="C1315" t="s">
        <v>2217</v>
      </c>
      <c r="D1315" t="s">
        <v>53</v>
      </c>
      <c r="E1315" t="s">
        <v>54</v>
      </c>
      <c r="F1315">
        <v>12091034</v>
      </c>
      <c r="G1315">
        <v>44972</v>
      </c>
      <c r="H1315" t="s">
        <v>2897</v>
      </c>
      <c r="I1315" t="s">
        <v>248</v>
      </c>
      <c r="J1315" t="s">
        <v>259</v>
      </c>
      <c r="K1315" t="s">
        <v>250</v>
      </c>
      <c r="L1315" t="s">
        <v>251</v>
      </c>
      <c r="M1315" t="s">
        <v>3154</v>
      </c>
      <c r="N1315" t="s">
        <v>3154</v>
      </c>
      <c r="O1315" s="111">
        <v>44972</v>
      </c>
      <c r="P1315" t="s">
        <v>252</v>
      </c>
      <c r="Q1315" t="s">
        <v>253</v>
      </c>
      <c r="R1315">
        <v>44987</v>
      </c>
      <c r="S1315" t="s">
        <v>254</v>
      </c>
      <c r="T1315" t="s">
        <v>254</v>
      </c>
      <c r="U1315" t="s">
        <v>254</v>
      </c>
      <c r="V1315" t="s">
        <v>254</v>
      </c>
      <c r="W1315">
        <v>0</v>
      </c>
      <c r="X1315">
        <v>0</v>
      </c>
      <c r="Y1315">
        <v>5769.9</v>
      </c>
      <c r="Z1315" s="27">
        <f t="shared" si="20"/>
        <v>5769.9</v>
      </c>
    </row>
    <row r="1316" spans="1:26" hidden="1">
      <c r="A1316" t="s">
        <v>3155</v>
      </c>
      <c r="B1316">
        <v>2974149251</v>
      </c>
      <c r="C1316" t="s">
        <v>2233</v>
      </c>
      <c r="D1316" t="s">
        <v>53</v>
      </c>
      <c r="E1316" t="s">
        <v>54</v>
      </c>
      <c r="F1316">
        <v>12091607</v>
      </c>
      <c r="G1316">
        <v>44960</v>
      </c>
      <c r="H1316" t="s">
        <v>2898</v>
      </c>
      <c r="I1316" t="s">
        <v>255</v>
      </c>
      <c r="J1316" t="s">
        <v>249</v>
      </c>
      <c r="K1316" t="s">
        <v>250</v>
      </c>
      <c r="L1316" t="s">
        <v>251</v>
      </c>
      <c r="M1316" t="s">
        <v>3154</v>
      </c>
      <c r="N1316" t="s">
        <v>3154</v>
      </c>
      <c r="O1316" s="111">
        <v>44960</v>
      </c>
      <c r="P1316" t="s">
        <v>252</v>
      </c>
      <c r="Q1316" t="s">
        <v>253</v>
      </c>
      <c r="R1316">
        <v>44963</v>
      </c>
      <c r="S1316" t="s">
        <v>254</v>
      </c>
      <c r="T1316" t="s">
        <v>254</v>
      </c>
      <c r="U1316" t="s">
        <v>254</v>
      </c>
      <c r="V1316" t="s">
        <v>254</v>
      </c>
      <c r="W1316">
        <v>0</v>
      </c>
      <c r="X1316">
        <v>1118.1500000000001</v>
      </c>
      <c r="Y1316">
        <v>1282</v>
      </c>
      <c r="Z1316" s="27">
        <f t="shared" si="20"/>
        <v>2400.15</v>
      </c>
    </row>
    <row r="1317" spans="1:26" hidden="1">
      <c r="A1317" t="s">
        <v>3155</v>
      </c>
      <c r="B1317">
        <v>222923148</v>
      </c>
      <c r="C1317" t="s">
        <v>2221</v>
      </c>
      <c r="D1317" t="s">
        <v>53</v>
      </c>
      <c r="E1317" t="s">
        <v>54</v>
      </c>
      <c r="F1317">
        <v>12092172</v>
      </c>
      <c r="G1317">
        <v>44960</v>
      </c>
      <c r="H1317" t="s">
        <v>2899</v>
      </c>
      <c r="I1317" t="s">
        <v>255</v>
      </c>
      <c r="J1317" t="s">
        <v>249</v>
      </c>
      <c r="K1317" t="s">
        <v>250</v>
      </c>
      <c r="L1317" t="s">
        <v>251</v>
      </c>
      <c r="M1317" t="s">
        <v>3154</v>
      </c>
      <c r="N1317" t="s">
        <v>3154</v>
      </c>
      <c r="O1317" s="111">
        <v>44964</v>
      </c>
      <c r="P1317" t="s">
        <v>252</v>
      </c>
      <c r="Q1317" t="s">
        <v>253</v>
      </c>
      <c r="R1317">
        <v>44965</v>
      </c>
      <c r="S1317" t="s">
        <v>254</v>
      </c>
      <c r="T1317" t="s">
        <v>254</v>
      </c>
      <c r="U1317" t="s">
        <v>254</v>
      </c>
      <c r="V1317" t="s">
        <v>254</v>
      </c>
      <c r="W1317">
        <v>0</v>
      </c>
      <c r="X1317">
        <v>75</v>
      </c>
      <c r="Y1317">
        <v>715</v>
      </c>
      <c r="Z1317" s="27">
        <f t="shared" si="20"/>
        <v>790</v>
      </c>
    </row>
    <row r="1318" spans="1:26" hidden="1">
      <c r="A1318" t="s">
        <v>3155</v>
      </c>
      <c r="B1318">
        <v>4933473137</v>
      </c>
      <c r="C1318" t="s">
        <v>2249</v>
      </c>
      <c r="D1318" t="s">
        <v>53</v>
      </c>
      <c r="E1318" t="s">
        <v>54</v>
      </c>
      <c r="F1318">
        <v>12092596</v>
      </c>
      <c r="G1318">
        <v>44960</v>
      </c>
      <c r="H1318" t="s">
        <v>2900</v>
      </c>
      <c r="I1318" t="s">
        <v>248</v>
      </c>
      <c r="J1318" t="s">
        <v>249</v>
      </c>
      <c r="K1318" t="s">
        <v>250</v>
      </c>
      <c r="L1318" t="s">
        <v>251</v>
      </c>
      <c r="M1318" t="s">
        <v>3154</v>
      </c>
      <c r="N1318" t="s">
        <v>3154</v>
      </c>
      <c r="O1318" s="111">
        <v>44960</v>
      </c>
      <c r="P1318" t="s">
        <v>252</v>
      </c>
      <c r="Q1318" t="s">
        <v>253</v>
      </c>
      <c r="R1318">
        <v>44963</v>
      </c>
      <c r="S1318" t="s">
        <v>254</v>
      </c>
      <c r="T1318" t="s">
        <v>254</v>
      </c>
      <c r="U1318" t="s">
        <v>254</v>
      </c>
      <c r="V1318" t="s">
        <v>254</v>
      </c>
      <c r="W1318">
        <v>0</v>
      </c>
      <c r="X1318">
        <v>6516.57</v>
      </c>
      <c r="Y1318">
        <v>13598.85</v>
      </c>
      <c r="Z1318" s="27">
        <f t="shared" si="20"/>
        <v>20115.419999999998</v>
      </c>
    </row>
    <row r="1319" spans="1:26" hidden="1">
      <c r="A1319" t="s">
        <v>3155</v>
      </c>
      <c r="B1319">
        <v>1528198603</v>
      </c>
      <c r="C1319" t="s">
        <v>2217</v>
      </c>
      <c r="D1319" t="s">
        <v>53</v>
      </c>
      <c r="E1319" t="s">
        <v>54</v>
      </c>
      <c r="F1319">
        <v>12096190</v>
      </c>
      <c r="G1319">
        <v>44965</v>
      </c>
      <c r="H1319" t="s">
        <v>2901</v>
      </c>
      <c r="I1319" t="s">
        <v>248</v>
      </c>
      <c r="J1319" t="s">
        <v>259</v>
      </c>
      <c r="K1319" t="s">
        <v>268</v>
      </c>
      <c r="L1319" t="s">
        <v>251</v>
      </c>
      <c r="M1319" t="s">
        <v>3154</v>
      </c>
      <c r="N1319" t="s">
        <v>3154</v>
      </c>
      <c r="O1319" s="111">
        <v>44965</v>
      </c>
      <c r="P1319" t="s">
        <v>252</v>
      </c>
      <c r="Q1319" t="s">
        <v>253</v>
      </c>
      <c r="R1319">
        <v>44970</v>
      </c>
      <c r="S1319" t="s">
        <v>254</v>
      </c>
      <c r="T1319" t="s">
        <v>254</v>
      </c>
      <c r="U1319" t="s">
        <v>254</v>
      </c>
      <c r="V1319" t="s">
        <v>254</v>
      </c>
      <c r="W1319">
        <v>0</v>
      </c>
      <c r="X1319">
        <v>1538</v>
      </c>
      <c r="Y1319">
        <v>9077.15</v>
      </c>
      <c r="Z1319" s="27">
        <f t="shared" si="20"/>
        <v>10615.15</v>
      </c>
    </row>
    <row r="1320" spans="1:26" hidden="1">
      <c r="A1320" t="s">
        <v>3155</v>
      </c>
      <c r="B1320">
        <v>5423426189</v>
      </c>
      <c r="C1320" t="s">
        <v>2225</v>
      </c>
      <c r="D1320" t="s">
        <v>53</v>
      </c>
      <c r="E1320" t="s">
        <v>54</v>
      </c>
      <c r="F1320">
        <v>12097519</v>
      </c>
      <c r="G1320">
        <v>44964</v>
      </c>
      <c r="H1320" t="s">
        <v>2902</v>
      </c>
      <c r="I1320" t="s">
        <v>255</v>
      </c>
      <c r="J1320" t="s">
        <v>249</v>
      </c>
      <c r="K1320" t="s">
        <v>250</v>
      </c>
      <c r="L1320" t="s">
        <v>251</v>
      </c>
      <c r="M1320" t="s">
        <v>3154</v>
      </c>
      <c r="N1320" t="s">
        <v>3154</v>
      </c>
      <c r="O1320" s="111">
        <v>44964</v>
      </c>
      <c r="P1320" t="s">
        <v>252</v>
      </c>
      <c r="Q1320" t="s">
        <v>253</v>
      </c>
      <c r="R1320">
        <v>44965</v>
      </c>
      <c r="S1320" t="s">
        <v>254</v>
      </c>
      <c r="T1320" t="s">
        <v>254</v>
      </c>
      <c r="U1320" t="s">
        <v>254</v>
      </c>
      <c r="V1320" t="s">
        <v>254</v>
      </c>
      <c r="W1320">
        <v>0</v>
      </c>
      <c r="X1320">
        <v>750.05</v>
      </c>
      <c r="Y1320">
        <v>1580</v>
      </c>
      <c r="Z1320" s="27">
        <f t="shared" si="20"/>
        <v>2330.0500000000002</v>
      </c>
    </row>
    <row r="1321" spans="1:26" hidden="1">
      <c r="A1321" t="s">
        <v>3155</v>
      </c>
      <c r="B1321">
        <v>4933473137</v>
      </c>
      <c r="C1321" t="s">
        <v>2249</v>
      </c>
      <c r="D1321" t="s">
        <v>53</v>
      </c>
      <c r="E1321" t="s">
        <v>54</v>
      </c>
      <c r="F1321">
        <v>12105402</v>
      </c>
      <c r="G1321">
        <v>44965</v>
      </c>
      <c r="H1321" t="s">
        <v>2903</v>
      </c>
      <c r="I1321" t="s">
        <v>248</v>
      </c>
      <c r="J1321" t="s">
        <v>259</v>
      </c>
      <c r="K1321" t="s">
        <v>250</v>
      </c>
      <c r="L1321" t="s">
        <v>251</v>
      </c>
      <c r="M1321" t="s">
        <v>3154</v>
      </c>
      <c r="N1321" t="s">
        <v>3154</v>
      </c>
      <c r="O1321" s="111">
        <v>44965</v>
      </c>
      <c r="P1321" t="s">
        <v>252</v>
      </c>
      <c r="Q1321" t="s">
        <v>253</v>
      </c>
      <c r="R1321">
        <v>44970</v>
      </c>
      <c r="S1321" t="s">
        <v>254</v>
      </c>
      <c r="T1321" t="s">
        <v>254</v>
      </c>
      <c r="U1321" t="s">
        <v>254</v>
      </c>
      <c r="V1321" t="s">
        <v>254</v>
      </c>
      <c r="W1321">
        <v>0</v>
      </c>
      <c r="X1321">
        <v>415</v>
      </c>
      <c r="Y1321">
        <v>3858.2</v>
      </c>
      <c r="Z1321" s="27">
        <f t="shared" si="20"/>
        <v>4273.2</v>
      </c>
    </row>
    <row r="1322" spans="1:26" hidden="1">
      <c r="A1322" t="s">
        <v>3155</v>
      </c>
      <c r="B1322">
        <v>222923148</v>
      </c>
      <c r="C1322" t="s">
        <v>2221</v>
      </c>
      <c r="D1322" t="s">
        <v>53</v>
      </c>
      <c r="E1322" t="s">
        <v>54</v>
      </c>
      <c r="F1322">
        <v>12106545</v>
      </c>
      <c r="G1322">
        <v>44980</v>
      </c>
      <c r="H1322" t="s">
        <v>2904</v>
      </c>
      <c r="I1322" t="s">
        <v>255</v>
      </c>
      <c r="J1322" t="s">
        <v>249</v>
      </c>
      <c r="K1322" t="s">
        <v>268</v>
      </c>
      <c r="L1322" t="s">
        <v>251</v>
      </c>
      <c r="M1322" t="s">
        <v>3154</v>
      </c>
      <c r="N1322" t="s">
        <v>3154</v>
      </c>
      <c r="O1322" s="111">
        <v>44982</v>
      </c>
      <c r="P1322" t="s">
        <v>252</v>
      </c>
      <c r="Q1322" t="s">
        <v>253</v>
      </c>
      <c r="R1322">
        <v>44984</v>
      </c>
      <c r="S1322" t="s">
        <v>254</v>
      </c>
      <c r="T1322" t="s">
        <v>254</v>
      </c>
      <c r="U1322" t="s">
        <v>254</v>
      </c>
      <c r="V1322" t="s">
        <v>254</v>
      </c>
      <c r="W1322">
        <v>0</v>
      </c>
      <c r="X1322">
        <v>0</v>
      </c>
      <c r="Y1322">
        <v>1</v>
      </c>
      <c r="Z1322" s="27">
        <f t="shared" si="20"/>
        <v>1</v>
      </c>
    </row>
    <row r="1323" spans="1:26" hidden="1">
      <c r="A1323" t="s">
        <v>3155</v>
      </c>
      <c r="B1323">
        <v>75223589149</v>
      </c>
      <c r="C1323" t="s">
        <v>2245</v>
      </c>
      <c r="D1323" t="s">
        <v>53</v>
      </c>
      <c r="E1323" t="s">
        <v>54</v>
      </c>
      <c r="F1323">
        <v>12120353</v>
      </c>
      <c r="G1323">
        <v>44970</v>
      </c>
      <c r="H1323" t="s">
        <v>2905</v>
      </c>
      <c r="I1323" t="s">
        <v>248</v>
      </c>
      <c r="J1323" t="s">
        <v>259</v>
      </c>
      <c r="K1323" t="s">
        <v>250</v>
      </c>
      <c r="L1323" t="s">
        <v>251</v>
      </c>
      <c r="M1323" t="s">
        <v>3154</v>
      </c>
      <c r="N1323" t="s">
        <v>3154</v>
      </c>
      <c r="O1323" s="111">
        <v>44971</v>
      </c>
      <c r="P1323" t="s">
        <v>252</v>
      </c>
      <c r="Q1323" t="s">
        <v>1406</v>
      </c>
      <c r="S1323" t="s">
        <v>254</v>
      </c>
      <c r="T1323" t="s">
        <v>254</v>
      </c>
      <c r="U1323" t="s">
        <v>254</v>
      </c>
      <c r="V1323" t="s">
        <v>254</v>
      </c>
      <c r="W1323">
        <v>0</v>
      </c>
      <c r="X1323">
        <v>0</v>
      </c>
      <c r="Y1323">
        <v>0</v>
      </c>
      <c r="Z1323" s="27">
        <f t="shared" si="20"/>
        <v>0</v>
      </c>
    </row>
    <row r="1324" spans="1:26" hidden="1">
      <c r="A1324" t="s">
        <v>3155</v>
      </c>
      <c r="B1324">
        <v>70386784183</v>
      </c>
      <c r="C1324" t="s">
        <v>3543</v>
      </c>
      <c r="D1324" t="s">
        <v>53</v>
      </c>
      <c r="E1324" t="s">
        <v>54</v>
      </c>
      <c r="F1324">
        <v>12130021</v>
      </c>
      <c r="G1324">
        <v>44972</v>
      </c>
      <c r="H1324" t="s">
        <v>2906</v>
      </c>
      <c r="I1324" t="s">
        <v>255</v>
      </c>
      <c r="J1324" t="s">
        <v>249</v>
      </c>
      <c r="K1324" t="s">
        <v>250</v>
      </c>
      <c r="L1324" t="s">
        <v>251</v>
      </c>
      <c r="M1324" t="s">
        <v>3154</v>
      </c>
      <c r="N1324" t="s">
        <v>3154</v>
      </c>
      <c r="O1324" s="111">
        <v>44972</v>
      </c>
      <c r="P1324" t="s">
        <v>252</v>
      </c>
      <c r="Q1324" t="s">
        <v>253</v>
      </c>
      <c r="R1324">
        <v>44973</v>
      </c>
      <c r="S1324" t="s">
        <v>254</v>
      </c>
      <c r="T1324" t="s">
        <v>254</v>
      </c>
      <c r="U1324" t="s">
        <v>254</v>
      </c>
      <c r="V1324" t="s">
        <v>254</v>
      </c>
      <c r="W1324">
        <v>0</v>
      </c>
      <c r="X1324">
        <v>660</v>
      </c>
      <c r="Y1324">
        <v>180</v>
      </c>
      <c r="Z1324" s="27">
        <f t="shared" si="20"/>
        <v>840</v>
      </c>
    </row>
    <row r="1325" spans="1:26">
      <c r="A1325" t="s">
        <v>3155</v>
      </c>
      <c r="B1325">
        <v>1528198603</v>
      </c>
      <c r="C1325" t="s">
        <v>2217</v>
      </c>
      <c r="D1325" t="s">
        <v>53</v>
      </c>
      <c r="E1325" t="s">
        <v>54</v>
      </c>
      <c r="F1325">
        <v>12130402</v>
      </c>
      <c r="G1325">
        <v>44992</v>
      </c>
      <c r="H1325" t="s">
        <v>3781</v>
      </c>
      <c r="I1325" t="s">
        <v>255</v>
      </c>
      <c r="J1325" t="s">
        <v>249</v>
      </c>
      <c r="K1325" t="s">
        <v>268</v>
      </c>
      <c r="L1325" t="s">
        <v>251</v>
      </c>
      <c r="M1325" t="s">
        <v>3154</v>
      </c>
      <c r="N1325" t="s">
        <v>3154</v>
      </c>
      <c r="O1325" s="111">
        <v>44992</v>
      </c>
      <c r="P1325" t="s">
        <v>252</v>
      </c>
      <c r="Q1325" t="s">
        <v>253</v>
      </c>
      <c r="R1325">
        <v>44993</v>
      </c>
      <c r="S1325" t="s">
        <v>254</v>
      </c>
      <c r="T1325" t="s">
        <v>254</v>
      </c>
      <c r="U1325" t="s">
        <v>254</v>
      </c>
      <c r="V1325" t="s">
        <v>254</v>
      </c>
      <c r="W1325">
        <v>0</v>
      </c>
      <c r="X1325">
        <v>0</v>
      </c>
      <c r="Y1325">
        <v>12527.62</v>
      </c>
      <c r="Z1325" s="27">
        <f t="shared" si="20"/>
        <v>12527.62</v>
      </c>
    </row>
    <row r="1326" spans="1:26" hidden="1">
      <c r="A1326" t="s">
        <v>3155</v>
      </c>
      <c r="B1326">
        <v>2295837170</v>
      </c>
      <c r="C1326" t="s">
        <v>2279</v>
      </c>
      <c r="D1326" t="s">
        <v>53</v>
      </c>
      <c r="E1326" t="s">
        <v>54</v>
      </c>
      <c r="F1326">
        <v>12137576</v>
      </c>
      <c r="G1326">
        <v>44973</v>
      </c>
      <c r="H1326" t="s">
        <v>2907</v>
      </c>
      <c r="I1326" t="s">
        <v>255</v>
      </c>
      <c r="J1326" t="s">
        <v>249</v>
      </c>
      <c r="K1326" t="s">
        <v>250</v>
      </c>
      <c r="L1326" t="s">
        <v>251</v>
      </c>
      <c r="M1326" t="s">
        <v>3154</v>
      </c>
      <c r="N1326" t="s">
        <v>3154</v>
      </c>
      <c r="O1326" s="111">
        <v>44973</v>
      </c>
      <c r="P1326" t="s">
        <v>252</v>
      </c>
      <c r="Q1326" t="s">
        <v>282</v>
      </c>
      <c r="R1326">
        <v>44974</v>
      </c>
      <c r="S1326" t="s">
        <v>254</v>
      </c>
      <c r="T1326" t="s">
        <v>254</v>
      </c>
      <c r="U1326" t="s">
        <v>254</v>
      </c>
      <c r="V1326" t="s">
        <v>254</v>
      </c>
      <c r="W1326">
        <v>0</v>
      </c>
      <c r="X1326">
        <v>15</v>
      </c>
      <c r="Y1326">
        <v>0</v>
      </c>
      <c r="Z1326" s="27">
        <f t="shared" si="20"/>
        <v>15</v>
      </c>
    </row>
    <row r="1327" spans="1:26" hidden="1">
      <c r="A1327" t="s">
        <v>3155</v>
      </c>
      <c r="B1327">
        <v>70378752103</v>
      </c>
      <c r="C1327" t="s">
        <v>2104</v>
      </c>
      <c r="D1327" t="s">
        <v>53</v>
      </c>
      <c r="E1327" t="s">
        <v>54</v>
      </c>
      <c r="F1327">
        <v>12138231</v>
      </c>
      <c r="G1327">
        <v>44974</v>
      </c>
      <c r="H1327" t="s">
        <v>2908</v>
      </c>
      <c r="I1327" t="s">
        <v>255</v>
      </c>
      <c r="J1327" t="s">
        <v>249</v>
      </c>
      <c r="K1327" t="s">
        <v>268</v>
      </c>
      <c r="L1327" t="s">
        <v>251</v>
      </c>
      <c r="M1327" t="s">
        <v>3154</v>
      </c>
      <c r="N1327" t="s">
        <v>3154</v>
      </c>
      <c r="O1327" s="111">
        <v>44974</v>
      </c>
      <c r="P1327" t="s">
        <v>252</v>
      </c>
      <c r="Q1327" t="s">
        <v>253</v>
      </c>
      <c r="R1327">
        <v>44979</v>
      </c>
      <c r="S1327" t="s">
        <v>254</v>
      </c>
      <c r="T1327" t="s">
        <v>254</v>
      </c>
      <c r="U1327" t="s">
        <v>254</v>
      </c>
      <c r="V1327" t="s">
        <v>254</v>
      </c>
      <c r="W1327">
        <v>0</v>
      </c>
      <c r="X1327">
        <v>797.5</v>
      </c>
      <c r="Y1327">
        <v>1297.2</v>
      </c>
      <c r="Z1327" s="27">
        <f t="shared" si="20"/>
        <v>2094.6999999999998</v>
      </c>
    </row>
    <row r="1328" spans="1:26">
      <c r="A1328" t="s">
        <v>3155</v>
      </c>
      <c r="B1328">
        <v>70386784183</v>
      </c>
      <c r="C1328" t="s">
        <v>3543</v>
      </c>
      <c r="D1328" t="s">
        <v>53</v>
      </c>
      <c r="E1328" t="s">
        <v>54</v>
      </c>
      <c r="F1328">
        <v>12142773</v>
      </c>
      <c r="G1328">
        <v>44974</v>
      </c>
      <c r="H1328" t="s">
        <v>3782</v>
      </c>
      <c r="I1328" t="s">
        <v>256</v>
      </c>
      <c r="J1328" t="s">
        <v>249</v>
      </c>
      <c r="K1328" t="s">
        <v>268</v>
      </c>
      <c r="L1328" t="s">
        <v>251</v>
      </c>
      <c r="M1328" t="s">
        <v>3154</v>
      </c>
      <c r="N1328" t="s">
        <v>3154</v>
      </c>
      <c r="O1328" s="111">
        <v>44998</v>
      </c>
      <c r="P1328" t="s">
        <v>252</v>
      </c>
      <c r="Q1328" t="s">
        <v>257</v>
      </c>
      <c r="R1328">
        <v>44999</v>
      </c>
      <c r="S1328" t="s">
        <v>254</v>
      </c>
      <c r="T1328" t="s">
        <v>254</v>
      </c>
      <c r="U1328" t="s">
        <v>254</v>
      </c>
      <c r="V1328" t="s">
        <v>254</v>
      </c>
      <c r="W1328">
        <v>0</v>
      </c>
      <c r="X1328">
        <v>0</v>
      </c>
      <c r="Y1328">
        <v>0</v>
      </c>
      <c r="Z1328" s="27">
        <f t="shared" si="20"/>
        <v>0</v>
      </c>
    </row>
    <row r="1329" spans="1:26" hidden="1">
      <c r="A1329" t="s">
        <v>3155</v>
      </c>
      <c r="B1329">
        <v>222923148</v>
      </c>
      <c r="C1329" t="s">
        <v>2221</v>
      </c>
      <c r="D1329" t="s">
        <v>53</v>
      </c>
      <c r="E1329" t="s">
        <v>54</v>
      </c>
      <c r="F1329">
        <v>12143285</v>
      </c>
      <c r="G1329">
        <v>44979</v>
      </c>
      <c r="H1329" t="s">
        <v>2909</v>
      </c>
      <c r="I1329" t="s">
        <v>255</v>
      </c>
      <c r="J1329" t="s">
        <v>249</v>
      </c>
      <c r="K1329" t="s">
        <v>250</v>
      </c>
      <c r="L1329" t="s">
        <v>251</v>
      </c>
      <c r="M1329" t="s">
        <v>3154</v>
      </c>
      <c r="N1329" t="s">
        <v>3154</v>
      </c>
      <c r="O1329" s="111">
        <v>44979</v>
      </c>
      <c r="P1329" t="s">
        <v>252</v>
      </c>
      <c r="Q1329" t="s">
        <v>253</v>
      </c>
      <c r="R1329">
        <v>44980</v>
      </c>
      <c r="S1329" t="s">
        <v>254</v>
      </c>
      <c r="T1329" t="s">
        <v>254</v>
      </c>
      <c r="U1329" t="s">
        <v>254</v>
      </c>
      <c r="V1329" t="s">
        <v>254</v>
      </c>
      <c r="W1329">
        <v>0</v>
      </c>
      <c r="X1329">
        <v>0</v>
      </c>
      <c r="Y1329">
        <v>1087</v>
      </c>
      <c r="Z1329" s="27">
        <f t="shared" si="20"/>
        <v>1087</v>
      </c>
    </row>
    <row r="1330" spans="1:26" hidden="1">
      <c r="A1330" t="s">
        <v>3155</v>
      </c>
      <c r="B1330">
        <v>222923148</v>
      </c>
      <c r="C1330" t="s">
        <v>2221</v>
      </c>
      <c r="D1330" t="s">
        <v>53</v>
      </c>
      <c r="E1330" t="s">
        <v>54</v>
      </c>
      <c r="F1330">
        <v>12151782</v>
      </c>
      <c r="G1330">
        <v>44980</v>
      </c>
      <c r="H1330" t="s">
        <v>2910</v>
      </c>
      <c r="I1330" t="s">
        <v>255</v>
      </c>
      <c r="J1330" t="s">
        <v>249</v>
      </c>
      <c r="K1330" t="s">
        <v>268</v>
      </c>
      <c r="L1330" t="s">
        <v>251</v>
      </c>
      <c r="M1330" t="s">
        <v>3154</v>
      </c>
      <c r="N1330" t="s">
        <v>3154</v>
      </c>
      <c r="O1330" s="111">
        <v>44982</v>
      </c>
      <c r="P1330" t="s">
        <v>252</v>
      </c>
      <c r="Q1330" t="s">
        <v>253</v>
      </c>
      <c r="R1330">
        <v>44984</v>
      </c>
      <c r="S1330" t="s">
        <v>254</v>
      </c>
      <c r="T1330" t="s">
        <v>254</v>
      </c>
      <c r="U1330" t="s">
        <v>254</v>
      </c>
      <c r="V1330" t="s">
        <v>254</v>
      </c>
      <c r="W1330">
        <v>0</v>
      </c>
      <c r="X1330">
        <v>0</v>
      </c>
      <c r="Y1330">
        <v>150</v>
      </c>
      <c r="Z1330" s="27">
        <f t="shared" si="20"/>
        <v>150</v>
      </c>
    </row>
    <row r="1331" spans="1:26">
      <c r="A1331" t="s">
        <v>3155</v>
      </c>
      <c r="B1331">
        <v>4933473137</v>
      </c>
      <c r="C1331" t="s">
        <v>2249</v>
      </c>
      <c r="D1331" t="s">
        <v>53</v>
      </c>
      <c r="E1331" t="s">
        <v>54</v>
      </c>
      <c r="F1331">
        <v>12152185</v>
      </c>
      <c r="G1331">
        <v>44986</v>
      </c>
      <c r="H1331" t="s">
        <v>3783</v>
      </c>
      <c r="I1331" t="s">
        <v>255</v>
      </c>
      <c r="J1331" t="s">
        <v>249</v>
      </c>
      <c r="K1331" t="s">
        <v>268</v>
      </c>
      <c r="L1331" t="s">
        <v>251</v>
      </c>
      <c r="M1331" t="s">
        <v>3154</v>
      </c>
      <c r="N1331" t="s">
        <v>3154</v>
      </c>
      <c r="O1331" s="111">
        <v>44986</v>
      </c>
      <c r="P1331" t="s">
        <v>252</v>
      </c>
      <c r="Q1331" t="s">
        <v>253</v>
      </c>
      <c r="R1331">
        <v>44987</v>
      </c>
      <c r="S1331" t="s">
        <v>254</v>
      </c>
      <c r="T1331" t="s">
        <v>254</v>
      </c>
      <c r="U1331" t="s">
        <v>254</v>
      </c>
      <c r="V1331" t="s">
        <v>254</v>
      </c>
      <c r="W1331">
        <v>0</v>
      </c>
      <c r="X1331">
        <v>0</v>
      </c>
      <c r="Y1331">
        <v>1012.5</v>
      </c>
      <c r="Z1331" s="27">
        <f t="shared" si="20"/>
        <v>1012.5</v>
      </c>
    </row>
    <row r="1332" spans="1:26">
      <c r="A1332" t="s">
        <v>3155</v>
      </c>
      <c r="B1332">
        <v>222923148</v>
      </c>
      <c r="C1332" t="s">
        <v>2221</v>
      </c>
      <c r="D1332" t="s">
        <v>53</v>
      </c>
      <c r="E1332" t="s">
        <v>54</v>
      </c>
      <c r="F1332">
        <v>12183741</v>
      </c>
      <c r="G1332">
        <v>44986</v>
      </c>
      <c r="H1332" t="s">
        <v>3784</v>
      </c>
      <c r="I1332" t="s">
        <v>256</v>
      </c>
      <c r="J1332" t="s">
        <v>249</v>
      </c>
      <c r="K1332" t="s">
        <v>250</v>
      </c>
      <c r="L1332" t="s">
        <v>251</v>
      </c>
      <c r="M1332" t="s">
        <v>3154</v>
      </c>
      <c r="N1332" t="s">
        <v>3154</v>
      </c>
      <c r="O1332" s="111">
        <v>44991</v>
      </c>
      <c r="P1332" t="s">
        <v>252</v>
      </c>
      <c r="Q1332" t="s">
        <v>253</v>
      </c>
      <c r="R1332">
        <v>44993</v>
      </c>
      <c r="S1332" t="s">
        <v>254</v>
      </c>
      <c r="T1332" t="s">
        <v>254</v>
      </c>
      <c r="U1332" t="s">
        <v>254</v>
      </c>
      <c r="V1332" t="s">
        <v>254</v>
      </c>
      <c r="W1332">
        <v>0</v>
      </c>
      <c r="X1332">
        <v>0</v>
      </c>
      <c r="Y1332">
        <v>3296.05</v>
      </c>
      <c r="Z1332" s="27">
        <f t="shared" si="20"/>
        <v>3296.05</v>
      </c>
    </row>
    <row r="1333" spans="1:26">
      <c r="A1333" t="s">
        <v>3155</v>
      </c>
      <c r="B1333">
        <v>13473826740</v>
      </c>
      <c r="C1333" t="s">
        <v>3547</v>
      </c>
      <c r="D1333" t="s">
        <v>53</v>
      </c>
      <c r="E1333" t="s">
        <v>54</v>
      </c>
      <c r="F1333">
        <v>12185143</v>
      </c>
      <c r="G1333">
        <v>44992</v>
      </c>
      <c r="H1333" t="s">
        <v>3785</v>
      </c>
      <c r="I1333" t="s">
        <v>255</v>
      </c>
      <c r="J1333" t="s">
        <v>249</v>
      </c>
      <c r="K1333" t="s">
        <v>250</v>
      </c>
      <c r="L1333" t="s">
        <v>251</v>
      </c>
      <c r="M1333" t="s">
        <v>3154</v>
      </c>
      <c r="N1333" t="s">
        <v>3154</v>
      </c>
      <c r="O1333" s="111">
        <v>44992</v>
      </c>
      <c r="P1333" t="s">
        <v>252</v>
      </c>
      <c r="Q1333" t="s">
        <v>253</v>
      </c>
      <c r="R1333">
        <v>44993</v>
      </c>
      <c r="S1333" t="s">
        <v>254</v>
      </c>
      <c r="T1333" t="s">
        <v>254</v>
      </c>
      <c r="U1333" t="s">
        <v>254</v>
      </c>
      <c r="V1333" t="s">
        <v>254</v>
      </c>
      <c r="W1333">
        <v>0</v>
      </c>
      <c r="X1333">
        <v>0</v>
      </c>
      <c r="Y1333">
        <v>6169</v>
      </c>
      <c r="Z1333" s="27">
        <f t="shared" si="20"/>
        <v>6169</v>
      </c>
    </row>
    <row r="1334" spans="1:26">
      <c r="A1334" t="s">
        <v>3155</v>
      </c>
      <c r="B1334">
        <v>13473826740</v>
      </c>
      <c r="C1334" t="s">
        <v>3547</v>
      </c>
      <c r="D1334" t="s">
        <v>53</v>
      </c>
      <c r="E1334" t="s">
        <v>54</v>
      </c>
      <c r="F1334">
        <v>12185389</v>
      </c>
      <c r="G1334">
        <v>44988</v>
      </c>
      <c r="H1334" t="s">
        <v>3786</v>
      </c>
      <c r="I1334" t="s">
        <v>255</v>
      </c>
      <c r="J1334" t="s">
        <v>249</v>
      </c>
      <c r="K1334" t="s">
        <v>250</v>
      </c>
      <c r="L1334" t="s">
        <v>251</v>
      </c>
      <c r="M1334" t="s">
        <v>3154</v>
      </c>
      <c r="N1334" t="s">
        <v>3154</v>
      </c>
      <c r="O1334" s="111">
        <v>44988</v>
      </c>
      <c r="P1334" t="s">
        <v>252</v>
      </c>
      <c r="Q1334" t="s">
        <v>253</v>
      </c>
      <c r="R1334">
        <v>45002</v>
      </c>
      <c r="S1334" t="s">
        <v>254</v>
      </c>
      <c r="T1334" t="s">
        <v>254</v>
      </c>
      <c r="U1334" t="s">
        <v>254</v>
      </c>
      <c r="V1334" t="s">
        <v>254</v>
      </c>
      <c r="W1334">
        <v>0</v>
      </c>
      <c r="X1334">
        <v>0</v>
      </c>
      <c r="Y1334">
        <v>1075</v>
      </c>
      <c r="Z1334" s="27">
        <f t="shared" si="20"/>
        <v>1075</v>
      </c>
    </row>
    <row r="1335" spans="1:26">
      <c r="A1335" t="s">
        <v>3155</v>
      </c>
      <c r="B1335">
        <v>88683036120</v>
      </c>
      <c r="C1335" t="s">
        <v>3545</v>
      </c>
      <c r="D1335" t="s">
        <v>53</v>
      </c>
      <c r="E1335" t="s">
        <v>54</v>
      </c>
      <c r="F1335">
        <v>12202916</v>
      </c>
      <c r="G1335">
        <v>44992</v>
      </c>
      <c r="H1335" t="s">
        <v>3787</v>
      </c>
      <c r="I1335" t="s">
        <v>255</v>
      </c>
      <c r="J1335" t="s">
        <v>249</v>
      </c>
      <c r="K1335" t="s">
        <v>268</v>
      </c>
      <c r="L1335" t="s">
        <v>251</v>
      </c>
      <c r="M1335" t="s">
        <v>3154</v>
      </c>
      <c r="N1335" t="s">
        <v>3154</v>
      </c>
      <c r="O1335" s="111">
        <v>44992</v>
      </c>
      <c r="P1335" t="s">
        <v>252</v>
      </c>
      <c r="Q1335" t="s">
        <v>257</v>
      </c>
      <c r="R1335">
        <v>45001</v>
      </c>
      <c r="S1335" t="s">
        <v>254</v>
      </c>
      <c r="T1335" t="s">
        <v>254</v>
      </c>
      <c r="U1335" t="s">
        <v>254</v>
      </c>
      <c r="V1335" t="s">
        <v>254</v>
      </c>
      <c r="W1335">
        <v>0</v>
      </c>
      <c r="X1335">
        <v>0</v>
      </c>
      <c r="Y1335">
        <v>0</v>
      </c>
      <c r="Z1335" s="27">
        <f t="shared" si="20"/>
        <v>0</v>
      </c>
    </row>
    <row r="1336" spans="1:26">
      <c r="A1336" t="s">
        <v>3155</v>
      </c>
      <c r="B1336">
        <v>13473826740</v>
      </c>
      <c r="C1336" t="s">
        <v>3547</v>
      </c>
      <c r="D1336" t="s">
        <v>53</v>
      </c>
      <c r="E1336" t="s">
        <v>54</v>
      </c>
      <c r="F1336">
        <v>12210229</v>
      </c>
      <c r="G1336">
        <v>44998</v>
      </c>
      <c r="H1336" t="s">
        <v>3788</v>
      </c>
      <c r="I1336" t="s">
        <v>255</v>
      </c>
      <c r="J1336" t="s">
        <v>249</v>
      </c>
      <c r="K1336" t="s">
        <v>250</v>
      </c>
      <c r="L1336" t="s">
        <v>251</v>
      </c>
      <c r="M1336" t="s">
        <v>3154</v>
      </c>
      <c r="N1336" t="s">
        <v>3154</v>
      </c>
      <c r="O1336" s="111">
        <v>44998</v>
      </c>
      <c r="P1336" t="s">
        <v>252</v>
      </c>
      <c r="Q1336" t="s">
        <v>257</v>
      </c>
      <c r="R1336">
        <v>45008</v>
      </c>
      <c r="S1336" t="s">
        <v>254</v>
      </c>
      <c r="T1336" t="s">
        <v>254</v>
      </c>
      <c r="U1336" t="s">
        <v>254</v>
      </c>
      <c r="V1336" t="s">
        <v>254</v>
      </c>
      <c r="W1336">
        <v>0</v>
      </c>
      <c r="X1336">
        <v>0</v>
      </c>
      <c r="Y1336">
        <v>0</v>
      </c>
      <c r="Z1336" s="27">
        <f t="shared" si="20"/>
        <v>0</v>
      </c>
    </row>
    <row r="1337" spans="1:26">
      <c r="A1337" t="s">
        <v>3155</v>
      </c>
      <c r="B1337">
        <v>4933473137</v>
      </c>
      <c r="C1337" t="s">
        <v>2249</v>
      </c>
      <c r="D1337" t="s">
        <v>53</v>
      </c>
      <c r="E1337" t="s">
        <v>54</v>
      </c>
      <c r="F1337">
        <v>12215878</v>
      </c>
      <c r="G1337">
        <v>44994</v>
      </c>
      <c r="H1337" t="s">
        <v>3789</v>
      </c>
      <c r="I1337" t="s">
        <v>256</v>
      </c>
      <c r="J1337" t="s">
        <v>249</v>
      </c>
      <c r="K1337" t="s">
        <v>250</v>
      </c>
      <c r="L1337" t="s">
        <v>251</v>
      </c>
      <c r="M1337" t="s">
        <v>3154</v>
      </c>
      <c r="N1337" t="s">
        <v>3154</v>
      </c>
      <c r="O1337" s="111">
        <v>44994</v>
      </c>
      <c r="P1337" t="s">
        <v>252</v>
      </c>
      <c r="Q1337" t="s">
        <v>253</v>
      </c>
      <c r="R1337">
        <v>44995</v>
      </c>
      <c r="S1337" t="s">
        <v>254</v>
      </c>
      <c r="T1337" t="s">
        <v>254</v>
      </c>
      <c r="U1337" t="s">
        <v>254</v>
      </c>
      <c r="V1337" t="s">
        <v>254</v>
      </c>
      <c r="W1337">
        <v>0</v>
      </c>
      <c r="X1337">
        <v>0</v>
      </c>
      <c r="Y1337">
        <v>1291</v>
      </c>
      <c r="Z1337" s="27">
        <f t="shared" si="20"/>
        <v>1291</v>
      </c>
    </row>
    <row r="1338" spans="1:26">
      <c r="A1338" t="s">
        <v>3155</v>
      </c>
      <c r="B1338">
        <v>1451674104</v>
      </c>
      <c r="C1338" t="s">
        <v>3545</v>
      </c>
      <c r="D1338" t="s">
        <v>53</v>
      </c>
      <c r="E1338" t="s">
        <v>54</v>
      </c>
      <c r="F1338">
        <v>12218872</v>
      </c>
      <c r="G1338">
        <v>44995</v>
      </c>
      <c r="H1338" t="s">
        <v>3790</v>
      </c>
      <c r="I1338" t="s">
        <v>255</v>
      </c>
      <c r="J1338" t="s">
        <v>249</v>
      </c>
      <c r="K1338" t="s">
        <v>250</v>
      </c>
      <c r="L1338" t="s">
        <v>251</v>
      </c>
      <c r="M1338" t="s">
        <v>3154</v>
      </c>
      <c r="N1338" t="s">
        <v>3154</v>
      </c>
      <c r="O1338" s="111">
        <v>44995</v>
      </c>
      <c r="P1338" t="s">
        <v>252</v>
      </c>
      <c r="Q1338" t="s">
        <v>257</v>
      </c>
      <c r="R1338">
        <v>44998</v>
      </c>
      <c r="S1338" t="s">
        <v>254</v>
      </c>
      <c r="T1338" t="s">
        <v>254</v>
      </c>
      <c r="U1338" t="s">
        <v>254</v>
      </c>
      <c r="V1338" t="s">
        <v>254</v>
      </c>
      <c r="W1338">
        <v>0</v>
      </c>
      <c r="X1338">
        <v>0</v>
      </c>
      <c r="Y1338">
        <v>0</v>
      </c>
      <c r="Z1338" s="27">
        <f t="shared" si="20"/>
        <v>0</v>
      </c>
    </row>
    <row r="1339" spans="1:26">
      <c r="A1339" t="s">
        <v>3155</v>
      </c>
      <c r="B1339">
        <v>2295837170</v>
      </c>
      <c r="C1339" t="s">
        <v>2279</v>
      </c>
      <c r="D1339" t="s">
        <v>53</v>
      </c>
      <c r="E1339" t="s">
        <v>54</v>
      </c>
      <c r="F1339">
        <v>12220358</v>
      </c>
      <c r="G1339">
        <v>45005</v>
      </c>
      <c r="H1339" t="s">
        <v>3791</v>
      </c>
      <c r="I1339" t="s">
        <v>255</v>
      </c>
      <c r="J1339" t="s">
        <v>249</v>
      </c>
      <c r="K1339" t="s">
        <v>250</v>
      </c>
      <c r="L1339" t="s">
        <v>251</v>
      </c>
      <c r="M1339" t="s">
        <v>3154</v>
      </c>
      <c r="N1339" t="s">
        <v>3154</v>
      </c>
      <c r="O1339" s="111">
        <v>45005</v>
      </c>
      <c r="P1339" t="s">
        <v>252</v>
      </c>
      <c r="Q1339" t="s">
        <v>253</v>
      </c>
      <c r="R1339">
        <v>45006</v>
      </c>
      <c r="S1339" t="s">
        <v>254</v>
      </c>
      <c r="T1339" t="s">
        <v>254</v>
      </c>
      <c r="U1339" t="s">
        <v>254</v>
      </c>
      <c r="V1339" t="s">
        <v>254</v>
      </c>
      <c r="W1339">
        <v>0</v>
      </c>
      <c r="X1339">
        <v>0</v>
      </c>
      <c r="Y1339">
        <v>200</v>
      </c>
      <c r="Z1339" s="27">
        <f t="shared" si="20"/>
        <v>200</v>
      </c>
    </row>
    <row r="1340" spans="1:26">
      <c r="A1340" t="s">
        <v>3155</v>
      </c>
      <c r="B1340">
        <v>222923148</v>
      </c>
      <c r="C1340" t="s">
        <v>2221</v>
      </c>
      <c r="D1340" t="s">
        <v>53</v>
      </c>
      <c r="E1340" t="s">
        <v>54</v>
      </c>
      <c r="F1340">
        <v>12220382</v>
      </c>
      <c r="G1340">
        <v>45006</v>
      </c>
      <c r="H1340" t="s">
        <v>3792</v>
      </c>
      <c r="I1340" t="s">
        <v>255</v>
      </c>
      <c r="J1340" t="s">
        <v>249</v>
      </c>
      <c r="K1340" t="s">
        <v>268</v>
      </c>
      <c r="L1340" t="s">
        <v>251</v>
      </c>
      <c r="M1340" t="s">
        <v>3154</v>
      </c>
      <c r="N1340" t="s">
        <v>3154</v>
      </c>
      <c r="O1340" s="111">
        <v>45006</v>
      </c>
      <c r="P1340" t="s">
        <v>252</v>
      </c>
      <c r="Q1340" t="s">
        <v>253</v>
      </c>
      <c r="R1340">
        <v>45007</v>
      </c>
      <c r="S1340" t="s">
        <v>254</v>
      </c>
      <c r="T1340" t="s">
        <v>254</v>
      </c>
      <c r="U1340" t="s">
        <v>254</v>
      </c>
      <c r="V1340" t="s">
        <v>254</v>
      </c>
      <c r="W1340">
        <v>0</v>
      </c>
      <c r="X1340">
        <v>0</v>
      </c>
      <c r="Y1340">
        <v>7295.88</v>
      </c>
      <c r="Z1340" s="27">
        <f t="shared" si="20"/>
        <v>7295.88</v>
      </c>
    </row>
    <row r="1341" spans="1:26">
      <c r="A1341" t="s">
        <v>3155</v>
      </c>
      <c r="B1341">
        <v>13473826740</v>
      </c>
      <c r="C1341" t="s">
        <v>3547</v>
      </c>
      <c r="D1341" t="s">
        <v>53</v>
      </c>
      <c r="E1341" t="s">
        <v>54</v>
      </c>
      <c r="F1341">
        <v>12224590</v>
      </c>
      <c r="G1341">
        <v>44998</v>
      </c>
      <c r="H1341" t="s">
        <v>3793</v>
      </c>
      <c r="I1341" t="s">
        <v>255</v>
      </c>
      <c r="J1341" t="s">
        <v>249</v>
      </c>
      <c r="K1341" t="s">
        <v>250</v>
      </c>
      <c r="L1341" t="s">
        <v>251</v>
      </c>
      <c r="M1341" t="s">
        <v>3154</v>
      </c>
      <c r="N1341" t="s">
        <v>3154</v>
      </c>
      <c r="O1341" s="111">
        <v>44998</v>
      </c>
      <c r="P1341" t="s">
        <v>252</v>
      </c>
      <c r="Q1341" t="s">
        <v>257</v>
      </c>
      <c r="R1341">
        <v>45005</v>
      </c>
      <c r="S1341" t="s">
        <v>254</v>
      </c>
      <c r="T1341" t="s">
        <v>254</v>
      </c>
      <c r="U1341" t="s">
        <v>254</v>
      </c>
      <c r="V1341" t="s">
        <v>254</v>
      </c>
      <c r="W1341">
        <v>0</v>
      </c>
      <c r="X1341">
        <v>0</v>
      </c>
      <c r="Y1341">
        <v>0</v>
      </c>
      <c r="Z1341" s="27">
        <f t="shared" si="20"/>
        <v>0</v>
      </c>
    </row>
    <row r="1342" spans="1:26">
      <c r="A1342" t="s">
        <v>3155</v>
      </c>
      <c r="B1342">
        <v>1768766185</v>
      </c>
      <c r="C1342" t="s">
        <v>2110</v>
      </c>
      <c r="D1342" t="s">
        <v>53</v>
      </c>
      <c r="E1342" t="s">
        <v>54</v>
      </c>
      <c r="F1342">
        <v>12235640</v>
      </c>
      <c r="G1342">
        <v>45000</v>
      </c>
      <c r="H1342" t="s">
        <v>3794</v>
      </c>
      <c r="I1342" t="s">
        <v>255</v>
      </c>
      <c r="J1342" t="s">
        <v>249</v>
      </c>
      <c r="K1342" t="s">
        <v>250</v>
      </c>
      <c r="L1342" t="s">
        <v>251</v>
      </c>
      <c r="M1342" t="s">
        <v>3154</v>
      </c>
      <c r="N1342" t="s">
        <v>3154</v>
      </c>
      <c r="O1342" s="111">
        <v>45000</v>
      </c>
      <c r="P1342" t="s">
        <v>252</v>
      </c>
      <c r="Q1342" t="s">
        <v>253</v>
      </c>
      <c r="R1342">
        <v>45002</v>
      </c>
      <c r="S1342" t="s">
        <v>254</v>
      </c>
      <c r="T1342" t="s">
        <v>254</v>
      </c>
      <c r="U1342" t="s">
        <v>254</v>
      </c>
      <c r="V1342" t="s">
        <v>254</v>
      </c>
      <c r="W1342">
        <v>0</v>
      </c>
      <c r="X1342">
        <v>0</v>
      </c>
      <c r="Y1342">
        <v>141</v>
      </c>
      <c r="Z1342" s="27">
        <f t="shared" si="20"/>
        <v>141</v>
      </c>
    </row>
    <row r="1343" spans="1:26">
      <c r="A1343" t="s">
        <v>3155</v>
      </c>
      <c r="B1343">
        <v>1768766185</v>
      </c>
      <c r="C1343" t="s">
        <v>2110</v>
      </c>
      <c r="D1343" t="s">
        <v>53</v>
      </c>
      <c r="E1343" t="s">
        <v>54</v>
      </c>
      <c r="F1343">
        <v>12241235</v>
      </c>
      <c r="G1343">
        <v>45001</v>
      </c>
      <c r="H1343" t="s">
        <v>3795</v>
      </c>
      <c r="I1343" t="s">
        <v>255</v>
      </c>
      <c r="J1343" t="s">
        <v>249</v>
      </c>
      <c r="K1343" t="s">
        <v>250</v>
      </c>
      <c r="L1343" t="s">
        <v>251</v>
      </c>
      <c r="M1343" t="s">
        <v>3154</v>
      </c>
      <c r="N1343" t="s">
        <v>3154</v>
      </c>
      <c r="O1343" s="111">
        <v>45001</v>
      </c>
      <c r="P1343" t="s">
        <v>252</v>
      </c>
      <c r="Q1343" t="s">
        <v>253</v>
      </c>
      <c r="R1343">
        <v>45006</v>
      </c>
      <c r="S1343" t="s">
        <v>254</v>
      </c>
      <c r="T1343" t="s">
        <v>254</v>
      </c>
      <c r="U1343" t="s">
        <v>254</v>
      </c>
      <c r="V1343" t="s">
        <v>254</v>
      </c>
      <c r="W1343">
        <v>0</v>
      </c>
      <c r="X1343">
        <v>0</v>
      </c>
      <c r="Y1343">
        <v>16</v>
      </c>
      <c r="Z1343" s="27">
        <f t="shared" si="20"/>
        <v>16</v>
      </c>
    </row>
    <row r="1344" spans="1:26">
      <c r="A1344" t="s">
        <v>3155</v>
      </c>
      <c r="B1344">
        <v>1768766185</v>
      </c>
      <c r="C1344" t="s">
        <v>2110</v>
      </c>
      <c r="D1344" t="s">
        <v>53</v>
      </c>
      <c r="E1344" t="s">
        <v>54</v>
      </c>
      <c r="F1344">
        <v>12243772</v>
      </c>
      <c r="G1344">
        <v>45001</v>
      </c>
      <c r="H1344" t="s">
        <v>3796</v>
      </c>
      <c r="I1344" t="s">
        <v>248</v>
      </c>
      <c r="J1344" t="s">
        <v>249</v>
      </c>
      <c r="K1344" t="s">
        <v>250</v>
      </c>
      <c r="L1344" t="s">
        <v>251</v>
      </c>
      <c r="M1344" t="s">
        <v>3154</v>
      </c>
      <c r="N1344" t="s">
        <v>3154</v>
      </c>
      <c r="O1344" s="111">
        <v>45001</v>
      </c>
      <c r="P1344" t="s">
        <v>252</v>
      </c>
      <c r="Q1344" t="s">
        <v>1406</v>
      </c>
      <c r="S1344" t="s">
        <v>254</v>
      </c>
      <c r="T1344" t="s">
        <v>254</v>
      </c>
      <c r="U1344" t="s">
        <v>254</v>
      </c>
      <c r="V1344" t="s">
        <v>254</v>
      </c>
      <c r="W1344">
        <v>0</v>
      </c>
      <c r="X1344">
        <v>0</v>
      </c>
      <c r="Y1344">
        <v>0</v>
      </c>
      <c r="Z1344" s="27">
        <f t="shared" si="20"/>
        <v>0</v>
      </c>
    </row>
    <row r="1345" spans="1:26">
      <c r="A1345" t="s">
        <v>3155</v>
      </c>
      <c r="B1345">
        <v>4933473137</v>
      </c>
      <c r="C1345" t="s">
        <v>2249</v>
      </c>
      <c r="D1345" t="s">
        <v>53</v>
      </c>
      <c r="E1345" t="s">
        <v>54</v>
      </c>
      <c r="F1345">
        <v>12253344</v>
      </c>
      <c r="G1345">
        <v>45013</v>
      </c>
      <c r="H1345" t="s">
        <v>3797</v>
      </c>
      <c r="I1345" t="s">
        <v>248</v>
      </c>
      <c r="J1345" t="s">
        <v>249</v>
      </c>
      <c r="K1345" t="s">
        <v>250</v>
      </c>
      <c r="L1345" t="s">
        <v>251</v>
      </c>
      <c r="M1345" t="s">
        <v>3154</v>
      </c>
      <c r="N1345" t="s">
        <v>3154</v>
      </c>
      <c r="O1345" s="111">
        <v>45013</v>
      </c>
      <c r="P1345" t="s">
        <v>252</v>
      </c>
      <c r="Q1345" t="s">
        <v>257</v>
      </c>
      <c r="S1345" t="s">
        <v>254</v>
      </c>
      <c r="T1345" t="s">
        <v>254</v>
      </c>
      <c r="U1345" t="s">
        <v>254</v>
      </c>
      <c r="V1345" t="s">
        <v>254</v>
      </c>
      <c r="W1345">
        <v>0</v>
      </c>
      <c r="X1345">
        <v>0</v>
      </c>
      <c r="Y1345">
        <v>0</v>
      </c>
      <c r="Z1345" s="27">
        <f t="shared" si="20"/>
        <v>0</v>
      </c>
    </row>
    <row r="1346" spans="1:26">
      <c r="A1346" t="s">
        <v>3155</v>
      </c>
      <c r="B1346">
        <v>13473826740</v>
      </c>
      <c r="C1346" t="s">
        <v>3547</v>
      </c>
      <c r="D1346" t="s">
        <v>53</v>
      </c>
      <c r="E1346" t="s">
        <v>54</v>
      </c>
      <c r="F1346">
        <v>12253653</v>
      </c>
      <c r="G1346">
        <v>45005</v>
      </c>
      <c r="H1346" t="s">
        <v>3798</v>
      </c>
      <c r="I1346" t="s">
        <v>255</v>
      </c>
      <c r="J1346" t="s">
        <v>249</v>
      </c>
      <c r="K1346" t="s">
        <v>250</v>
      </c>
      <c r="L1346" t="s">
        <v>251</v>
      </c>
      <c r="M1346" t="s">
        <v>3154</v>
      </c>
      <c r="N1346" t="s">
        <v>3154</v>
      </c>
      <c r="O1346" s="111">
        <v>45005</v>
      </c>
      <c r="P1346" t="s">
        <v>252</v>
      </c>
      <c r="Q1346" t="s">
        <v>253</v>
      </c>
      <c r="R1346">
        <v>45007</v>
      </c>
      <c r="S1346" t="s">
        <v>254</v>
      </c>
      <c r="T1346" t="s">
        <v>254</v>
      </c>
      <c r="U1346" t="s">
        <v>254</v>
      </c>
      <c r="V1346" t="s">
        <v>254</v>
      </c>
      <c r="W1346">
        <v>0</v>
      </c>
      <c r="X1346">
        <v>0</v>
      </c>
      <c r="Y1346">
        <v>715</v>
      </c>
      <c r="Z1346" s="27">
        <f t="shared" si="20"/>
        <v>715</v>
      </c>
    </row>
    <row r="1347" spans="1:26">
      <c r="A1347" t="s">
        <v>3155</v>
      </c>
      <c r="B1347">
        <v>52339696291</v>
      </c>
      <c r="C1347" t="s">
        <v>3799</v>
      </c>
      <c r="D1347" t="s">
        <v>53</v>
      </c>
      <c r="E1347" t="s">
        <v>54</v>
      </c>
      <c r="F1347">
        <v>12255217</v>
      </c>
      <c r="G1347">
        <v>45005</v>
      </c>
      <c r="H1347" t="s">
        <v>3800</v>
      </c>
      <c r="I1347" t="s">
        <v>255</v>
      </c>
      <c r="J1347" t="s">
        <v>249</v>
      </c>
      <c r="K1347" t="s">
        <v>268</v>
      </c>
      <c r="L1347" t="s">
        <v>251</v>
      </c>
      <c r="M1347" t="s">
        <v>3154</v>
      </c>
      <c r="N1347" t="s">
        <v>3154</v>
      </c>
      <c r="O1347" s="111">
        <v>45005</v>
      </c>
      <c r="P1347" t="s">
        <v>252</v>
      </c>
      <c r="Q1347" t="s">
        <v>253</v>
      </c>
      <c r="R1347">
        <v>45006</v>
      </c>
      <c r="S1347" t="s">
        <v>254</v>
      </c>
      <c r="T1347" t="s">
        <v>254</v>
      </c>
      <c r="U1347" t="s">
        <v>254</v>
      </c>
      <c r="V1347" t="s">
        <v>254</v>
      </c>
      <c r="W1347">
        <v>0</v>
      </c>
      <c r="X1347">
        <v>0</v>
      </c>
      <c r="Y1347">
        <v>484.5</v>
      </c>
      <c r="Z1347" s="27">
        <f t="shared" ref="Z1347:Z1410" si="21">SUM(W1347:Y1347)</f>
        <v>484.5</v>
      </c>
    </row>
    <row r="1348" spans="1:26">
      <c r="A1348" t="s">
        <v>3155</v>
      </c>
      <c r="B1348">
        <v>4933473137</v>
      </c>
      <c r="C1348" t="s">
        <v>2249</v>
      </c>
      <c r="D1348" t="s">
        <v>53</v>
      </c>
      <c r="E1348" t="s">
        <v>54</v>
      </c>
      <c r="F1348">
        <v>12265886</v>
      </c>
      <c r="G1348">
        <v>45015</v>
      </c>
      <c r="H1348" t="s">
        <v>3801</v>
      </c>
      <c r="I1348" t="s">
        <v>248</v>
      </c>
      <c r="J1348" t="s">
        <v>249</v>
      </c>
      <c r="K1348" t="s">
        <v>268</v>
      </c>
      <c r="L1348" t="s">
        <v>251</v>
      </c>
      <c r="M1348" t="s">
        <v>3154</v>
      </c>
      <c r="N1348" t="s">
        <v>3154</v>
      </c>
      <c r="O1348" s="111">
        <v>45015</v>
      </c>
      <c r="P1348" t="s">
        <v>252</v>
      </c>
      <c r="Q1348" t="s">
        <v>257</v>
      </c>
      <c r="S1348" t="s">
        <v>254</v>
      </c>
      <c r="T1348" t="s">
        <v>254</v>
      </c>
      <c r="U1348" t="s">
        <v>254</v>
      </c>
      <c r="V1348" t="s">
        <v>254</v>
      </c>
      <c r="W1348">
        <v>0</v>
      </c>
      <c r="X1348">
        <v>0</v>
      </c>
      <c r="Y1348">
        <v>0</v>
      </c>
      <c r="Z1348" s="27">
        <f t="shared" si="21"/>
        <v>0</v>
      </c>
    </row>
    <row r="1349" spans="1:26">
      <c r="A1349" t="s">
        <v>3155</v>
      </c>
      <c r="B1349">
        <v>222923148</v>
      </c>
      <c r="C1349" t="s">
        <v>2221</v>
      </c>
      <c r="D1349" t="s">
        <v>53</v>
      </c>
      <c r="E1349" t="s">
        <v>54</v>
      </c>
      <c r="F1349">
        <v>12266572</v>
      </c>
      <c r="G1349">
        <v>45007</v>
      </c>
      <c r="H1349" t="s">
        <v>3802</v>
      </c>
      <c r="I1349" t="s">
        <v>255</v>
      </c>
      <c r="J1349" t="s">
        <v>249</v>
      </c>
      <c r="K1349" t="s">
        <v>268</v>
      </c>
      <c r="L1349" t="s">
        <v>251</v>
      </c>
      <c r="M1349" t="s">
        <v>3154</v>
      </c>
      <c r="N1349" t="s">
        <v>3154</v>
      </c>
      <c r="O1349" s="111">
        <v>45007</v>
      </c>
      <c r="P1349" t="s">
        <v>252</v>
      </c>
      <c r="Q1349" t="s">
        <v>253</v>
      </c>
      <c r="R1349">
        <v>45008</v>
      </c>
      <c r="S1349" t="s">
        <v>254</v>
      </c>
      <c r="T1349" t="s">
        <v>254</v>
      </c>
      <c r="U1349" t="s">
        <v>254</v>
      </c>
      <c r="V1349" t="s">
        <v>254</v>
      </c>
      <c r="W1349">
        <v>0</v>
      </c>
      <c r="X1349">
        <v>0</v>
      </c>
      <c r="Y1349">
        <v>2057.4899999999998</v>
      </c>
      <c r="Z1349" s="27">
        <f t="shared" si="21"/>
        <v>2057.4899999999998</v>
      </c>
    </row>
    <row r="1350" spans="1:26">
      <c r="A1350" t="s">
        <v>3155</v>
      </c>
      <c r="B1350">
        <v>222923148</v>
      </c>
      <c r="C1350" t="s">
        <v>2221</v>
      </c>
      <c r="D1350" t="s">
        <v>53</v>
      </c>
      <c r="E1350" t="s">
        <v>54</v>
      </c>
      <c r="F1350">
        <v>12273167</v>
      </c>
      <c r="G1350">
        <v>45014</v>
      </c>
      <c r="H1350" t="s">
        <v>3803</v>
      </c>
      <c r="I1350" t="s">
        <v>271</v>
      </c>
      <c r="J1350" t="s">
        <v>249</v>
      </c>
      <c r="K1350" t="s">
        <v>250</v>
      </c>
      <c r="L1350" t="s">
        <v>251</v>
      </c>
      <c r="M1350" t="s">
        <v>3154</v>
      </c>
      <c r="N1350" t="s">
        <v>3154</v>
      </c>
      <c r="O1350" s="111">
        <v>45014</v>
      </c>
      <c r="P1350" t="s">
        <v>252</v>
      </c>
      <c r="Q1350" t="s">
        <v>253</v>
      </c>
      <c r="R1350">
        <v>45015</v>
      </c>
      <c r="S1350" t="s">
        <v>254</v>
      </c>
      <c r="T1350" t="s">
        <v>254</v>
      </c>
      <c r="U1350" t="s">
        <v>254</v>
      </c>
      <c r="V1350" t="s">
        <v>254</v>
      </c>
      <c r="W1350">
        <v>0</v>
      </c>
      <c r="X1350">
        <v>0</v>
      </c>
      <c r="Y1350">
        <v>404</v>
      </c>
      <c r="Z1350" s="27">
        <f t="shared" si="21"/>
        <v>404</v>
      </c>
    </row>
    <row r="1351" spans="1:26">
      <c r="A1351" t="s">
        <v>3155</v>
      </c>
      <c r="B1351">
        <v>222923148</v>
      </c>
      <c r="C1351" t="s">
        <v>2221</v>
      </c>
      <c r="D1351" t="s">
        <v>53</v>
      </c>
      <c r="E1351" t="s">
        <v>54</v>
      </c>
      <c r="F1351">
        <v>12277029</v>
      </c>
      <c r="G1351">
        <v>45009</v>
      </c>
      <c r="H1351" t="s">
        <v>3804</v>
      </c>
      <c r="I1351" t="s">
        <v>248</v>
      </c>
      <c r="J1351" t="s">
        <v>249</v>
      </c>
      <c r="K1351" t="s">
        <v>250</v>
      </c>
      <c r="L1351" t="s">
        <v>251</v>
      </c>
      <c r="M1351" t="s">
        <v>3154</v>
      </c>
      <c r="N1351" t="s">
        <v>3154</v>
      </c>
      <c r="O1351" s="111">
        <v>45010</v>
      </c>
      <c r="P1351" t="s">
        <v>252</v>
      </c>
      <c r="Q1351" t="s">
        <v>257</v>
      </c>
      <c r="R1351">
        <v>45012</v>
      </c>
      <c r="S1351" t="s">
        <v>254</v>
      </c>
      <c r="T1351" t="s">
        <v>254</v>
      </c>
      <c r="U1351" t="s">
        <v>254</v>
      </c>
      <c r="V1351" t="s">
        <v>254</v>
      </c>
      <c r="W1351">
        <v>0</v>
      </c>
      <c r="X1351">
        <v>0</v>
      </c>
      <c r="Y1351">
        <v>0</v>
      </c>
      <c r="Z1351" s="27">
        <f t="shared" si="21"/>
        <v>0</v>
      </c>
    </row>
    <row r="1352" spans="1:26">
      <c r="A1352" t="s">
        <v>3155</v>
      </c>
      <c r="B1352">
        <v>4591919188</v>
      </c>
      <c r="C1352" t="s">
        <v>3775</v>
      </c>
      <c r="D1352" t="s">
        <v>53</v>
      </c>
      <c r="E1352" t="s">
        <v>54</v>
      </c>
      <c r="F1352">
        <v>12280980</v>
      </c>
      <c r="G1352">
        <v>45010</v>
      </c>
      <c r="H1352" t="s">
        <v>3805</v>
      </c>
      <c r="I1352" t="s">
        <v>271</v>
      </c>
      <c r="J1352" t="s">
        <v>249</v>
      </c>
      <c r="K1352" t="s">
        <v>250</v>
      </c>
      <c r="L1352" t="s">
        <v>251</v>
      </c>
      <c r="M1352" t="s">
        <v>3154</v>
      </c>
      <c r="N1352" t="s">
        <v>3154</v>
      </c>
      <c r="O1352" s="111">
        <v>45010</v>
      </c>
      <c r="P1352" t="s">
        <v>252</v>
      </c>
      <c r="Q1352" t="s">
        <v>253</v>
      </c>
      <c r="R1352">
        <v>45012</v>
      </c>
      <c r="S1352" t="s">
        <v>254</v>
      </c>
      <c r="T1352" t="s">
        <v>254</v>
      </c>
      <c r="U1352" t="s">
        <v>254</v>
      </c>
      <c r="V1352" t="s">
        <v>254</v>
      </c>
      <c r="W1352">
        <v>0</v>
      </c>
      <c r="X1352">
        <v>0</v>
      </c>
      <c r="Y1352">
        <v>276</v>
      </c>
      <c r="Z1352" s="27">
        <f t="shared" si="21"/>
        <v>276</v>
      </c>
    </row>
    <row r="1353" spans="1:26">
      <c r="A1353" t="s">
        <v>3155</v>
      </c>
      <c r="B1353">
        <v>4591919188</v>
      </c>
      <c r="C1353" t="s">
        <v>3775</v>
      </c>
      <c r="D1353" t="s">
        <v>53</v>
      </c>
      <c r="E1353" t="s">
        <v>54</v>
      </c>
      <c r="F1353">
        <v>12283076</v>
      </c>
      <c r="G1353">
        <v>45012</v>
      </c>
      <c r="H1353" t="s">
        <v>3806</v>
      </c>
      <c r="I1353" t="s">
        <v>271</v>
      </c>
      <c r="J1353" t="s">
        <v>249</v>
      </c>
      <c r="K1353" t="s">
        <v>250</v>
      </c>
      <c r="L1353" t="s">
        <v>251</v>
      </c>
      <c r="M1353" t="s">
        <v>3154</v>
      </c>
      <c r="N1353" t="s">
        <v>3154</v>
      </c>
      <c r="O1353" s="111">
        <v>45012</v>
      </c>
      <c r="P1353" t="s">
        <v>252</v>
      </c>
      <c r="Q1353" t="s">
        <v>253</v>
      </c>
      <c r="R1353">
        <v>45013</v>
      </c>
      <c r="S1353" t="s">
        <v>254</v>
      </c>
      <c r="T1353" t="s">
        <v>254</v>
      </c>
      <c r="U1353" t="s">
        <v>254</v>
      </c>
      <c r="V1353" t="s">
        <v>254</v>
      </c>
      <c r="W1353">
        <v>0</v>
      </c>
      <c r="X1353">
        <v>0</v>
      </c>
      <c r="Y1353">
        <v>1201</v>
      </c>
      <c r="Z1353" s="27">
        <f t="shared" si="21"/>
        <v>1201</v>
      </c>
    </row>
    <row r="1354" spans="1:26">
      <c r="A1354" t="s">
        <v>3155</v>
      </c>
      <c r="B1354">
        <v>1768766185</v>
      </c>
      <c r="C1354" t="s">
        <v>2110</v>
      </c>
      <c r="D1354" t="s">
        <v>53</v>
      </c>
      <c r="E1354" t="s">
        <v>54</v>
      </c>
      <c r="F1354">
        <v>12288029</v>
      </c>
      <c r="G1354">
        <v>45013</v>
      </c>
      <c r="H1354" t="s">
        <v>3807</v>
      </c>
      <c r="I1354" t="s">
        <v>271</v>
      </c>
      <c r="J1354" t="s">
        <v>249</v>
      </c>
      <c r="K1354" t="s">
        <v>250</v>
      </c>
      <c r="L1354" t="s">
        <v>251</v>
      </c>
      <c r="M1354" t="s">
        <v>3154</v>
      </c>
      <c r="N1354" t="s">
        <v>3154</v>
      </c>
      <c r="O1354" s="111">
        <v>45013</v>
      </c>
      <c r="P1354" t="s">
        <v>252</v>
      </c>
      <c r="Q1354" t="s">
        <v>257</v>
      </c>
      <c r="R1354">
        <v>45014</v>
      </c>
      <c r="S1354" t="s">
        <v>254</v>
      </c>
      <c r="T1354" t="s">
        <v>254</v>
      </c>
      <c r="U1354" t="s">
        <v>254</v>
      </c>
      <c r="V1354" t="s">
        <v>254</v>
      </c>
      <c r="W1354">
        <v>0</v>
      </c>
      <c r="X1354">
        <v>0</v>
      </c>
      <c r="Y1354">
        <v>0</v>
      </c>
      <c r="Z1354" s="27">
        <f t="shared" si="21"/>
        <v>0</v>
      </c>
    </row>
    <row r="1355" spans="1:26">
      <c r="A1355" t="s">
        <v>3155</v>
      </c>
      <c r="B1355">
        <v>70526237147</v>
      </c>
      <c r="C1355" t="s">
        <v>3553</v>
      </c>
      <c r="D1355" t="s">
        <v>53</v>
      </c>
      <c r="E1355" t="s">
        <v>54</v>
      </c>
      <c r="F1355">
        <v>12288965</v>
      </c>
      <c r="G1355">
        <v>45013</v>
      </c>
      <c r="H1355" t="s">
        <v>3808</v>
      </c>
      <c r="I1355" t="s">
        <v>271</v>
      </c>
      <c r="J1355" t="s">
        <v>249</v>
      </c>
      <c r="K1355" t="s">
        <v>250</v>
      </c>
      <c r="L1355" t="s">
        <v>251</v>
      </c>
      <c r="M1355" t="s">
        <v>3154</v>
      </c>
      <c r="N1355" t="s">
        <v>3154</v>
      </c>
      <c r="O1355" s="111">
        <v>45013</v>
      </c>
      <c r="P1355" t="s">
        <v>252</v>
      </c>
      <c r="Q1355" t="s">
        <v>253</v>
      </c>
      <c r="R1355">
        <v>45014</v>
      </c>
      <c r="S1355" t="s">
        <v>254</v>
      </c>
      <c r="T1355" t="s">
        <v>254</v>
      </c>
      <c r="U1355" t="s">
        <v>254</v>
      </c>
      <c r="V1355" t="s">
        <v>254</v>
      </c>
      <c r="W1355">
        <v>0</v>
      </c>
      <c r="X1355">
        <v>0</v>
      </c>
      <c r="Y1355">
        <v>377</v>
      </c>
      <c r="Z1355" s="27">
        <f t="shared" si="21"/>
        <v>377</v>
      </c>
    </row>
    <row r="1356" spans="1:26">
      <c r="A1356" t="s">
        <v>3155</v>
      </c>
      <c r="B1356">
        <v>4933473137</v>
      </c>
      <c r="C1356" t="s">
        <v>2249</v>
      </c>
      <c r="D1356" t="s">
        <v>53</v>
      </c>
      <c r="E1356" t="s">
        <v>54</v>
      </c>
      <c r="F1356">
        <v>12289691</v>
      </c>
      <c r="G1356">
        <v>45013</v>
      </c>
      <c r="H1356" t="s">
        <v>3809</v>
      </c>
      <c r="I1356" t="s">
        <v>260</v>
      </c>
      <c r="J1356" t="s">
        <v>249</v>
      </c>
      <c r="K1356" t="s">
        <v>250</v>
      </c>
      <c r="L1356" t="s">
        <v>251</v>
      </c>
      <c r="M1356" t="s">
        <v>3154</v>
      </c>
      <c r="N1356" t="s">
        <v>3154</v>
      </c>
      <c r="O1356" s="111">
        <v>45013</v>
      </c>
      <c r="P1356" t="s">
        <v>252</v>
      </c>
      <c r="Q1356" t="s">
        <v>257</v>
      </c>
      <c r="S1356" t="s">
        <v>254</v>
      </c>
      <c r="T1356" t="s">
        <v>254</v>
      </c>
      <c r="U1356" t="s">
        <v>254</v>
      </c>
      <c r="V1356" t="s">
        <v>254</v>
      </c>
      <c r="W1356">
        <v>0</v>
      </c>
      <c r="X1356">
        <v>0</v>
      </c>
      <c r="Y1356">
        <v>0</v>
      </c>
      <c r="Z1356" s="27">
        <f t="shared" si="21"/>
        <v>0</v>
      </c>
    </row>
    <row r="1357" spans="1:26">
      <c r="A1357" t="s">
        <v>3155</v>
      </c>
      <c r="B1357">
        <v>70378752103</v>
      </c>
      <c r="C1357" t="s">
        <v>2104</v>
      </c>
      <c r="D1357" t="s">
        <v>53</v>
      </c>
      <c r="E1357" t="s">
        <v>54</v>
      </c>
      <c r="F1357">
        <v>12289694</v>
      </c>
      <c r="G1357">
        <v>45013</v>
      </c>
      <c r="H1357" t="s">
        <v>3810</v>
      </c>
      <c r="I1357" t="s">
        <v>271</v>
      </c>
      <c r="J1357" t="s">
        <v>249</v>
      </c>
      <c r="K1357" t="s">
        <v>250</v>
      </c>
      <c r="L1357" t="s">
        <v>251</v>
      </c>
      <c r="M1357" t="s">
        <v>3154</v>
      </c>
      <c r="N1357" t="s">
        <v>3154</v>
      </c>
      <c r="O1357" s="111">
        <v>45013</v>
      </c>
      <c r="P1357" t="s">
        <v>252</v>
      </c>
      <c r="Q1357" t="s">
        <v>253</v>
      </c>
      <c r="R1357">
        <v>45014</v>
      </c>
      <c r="S1357" t="s">
        <v>254</v>
      </c>
      <c r="T1357" t="s">
        <v>254</v>
      </c>
      <c r="U1357" t="s">
        <v>254</v>
      </c>
      <c r="V1357" t="s">
        <v>254</v>
      </c>
      <c r="W1357">
        <v>0</v>
      </c>
      <c r="X1357">
        <v>0</v>
      </c>
      <c r="Y1357">
        <v>2175</v>
      </c>
      <c r="Z1357" s="27">
        <f t="shared" si="21"/>
        <v>2175</v>
      </c>
    </row>
    <row r="1358" spans="1:26">
      <c r="A1358" t="s">
        <v>3155</v>
      </c>
      <c r="B1358">
        <v>70378752103</v>
      </c>
      <c r="C1358" t="s">
        <v>2104</v>
      </c>
      <c r="D1358" t="s">
        <v>53</v>
      </c>
      <c r="E1358" t="s">
        <v>54</v>
      </c>
      <c r="F1358">
        <v>12296293</v>
      </c>
      <c r="G1358">
        <v>45015</v>
      </c>
      <c r="H1358" t="s">
        <v>3811</v>
      </c>
      <c r="I1358" t="s">
        <v>271</v>
      </c>
      <c r="J1358" t="s">
        <v>249</v>
      </c>
      <c r="K1358" t="s">
        <v>250</v>
      </c>
      <c r="L1358" t="s">
        <v>251</v>
      </c>
      <c r="M1358" t="s">
        <v>3154</v>
      </c>
      <c r="N1358" t="s">
        <v>3154</v>
      </c>
      <c r="O1358" s="111">
        <v>45015</v>
      </c>
      <c r="P1358" t="s">
        <v>252</v>
      </c>
      <c r="Q1358" t="s">
        <v>257</v>
      </c>
      <c r="R1358">
        <v>45016</v>
      </c>
      <c r="S1358" t="s">
        <v>254</v>
      </c>
      <c r="T1358" t="s">
        <v>254</v>
      </c>
      <c r="U1358" t="s">
        <v>254</v>
      </c>
      <c r="V1358" t="s">
        <v>254</v>
      </c>
      <c r="W1358">
        <v>0</v>
      </c>
      <c r="X1358">
        <v>0</v>
      </c>
      <c r="Y1358">
        <v>0</v>
      </c>
      <c r="Z1358" s="27">
        <f t="shared" si="21"/>
        <v>0</v>
      </c>
    </row>
    <row r="1359" spans="1:26">
      <c r="A1359" t="s">
        <v>3155</v>
      </c>
      <c r="B1359">
        <v>222923148</v>
      </c>
      <c r="C1359" t="s">
        <v>2221</v>
      </c>
      <c r="D1359" t="s">
        <v>53</v>
      </c>
      <c r="E1359" t="s">
        <v>54</v>
      </c>
      <c r="F1359">
        <v>12297231</v>
      </c>
      <c r="G1359">
        <v>45014</v>
      </c>
      <c r="H1359" t="s">
        <v>3812</v>
      </c>
      <c r="I1359" t="s">
        <v>271</v>
      </c>
      <c r="J1359" t="s">
        <v>249</v>
      </c>
      <c r="K1359" t="s">
        <v>250</v>
      </c>
      <c r="L1359" t="s">
        <v>251</v>
      </c>
      <c r="M1359" t="s">
        <v>3154</v>
      </c>
      <c r="N1359" t="s">
        <v>3154</v>
      </c>
      <c r="O1359" s="111">
        <v>45014</v>
      </c>
      <c r="P1359" t="s">
        <v>252</v>
      </c>
      <c r="Q1359" t="s">
        <v>253</v>
      </c>
      <c r="R1359">
        <v>45015</v>
      </c>
      <c r="S1359" t="s">
        <v>254</v>
      </c>
      <c r="T1359" t="s">
        <v>254</v>
      </c>
      <c r="U1359" t="s">
        <v>254</v>
      </c>
      <c r="V1359" t="s">
        <v>254</v>
      </c>
      <c r="W1359">
        <v>0</v>
      </c>
      <c r="X1359">
        <v>0</v>
      </c>
      <c r="Y1359">
        <v>199.9</v>
      </c>
      <c r="Z1359" s="27">
        <f t="shared" si="21"/>
        <v>199.9</v>
      </c>
    </row>
    <row r="1360" spans="1:26">
      <c r="A1360" t="s">
        <v>3155</v>
      </c>
      <c r="B1360">
        <v>13473826740</v>
      </c>
      <c r="C1360" t="s">
        <v>3547</v>
      </c>
      <c r="D1360" t="s">
        <v>53</v>
      </c>
      <c r="E1360" t="s">
        <v>54</v>
      </c>
      <c r="F1360">
        <v>12297659</v>
      </c>
      <c r="G1360">
        <v>45014</v>
      </c>
      <c r="H1360" t="s">
        <v>3813</v>
      </c>
      <c r="I1360" t="s">
        <v>271</v>
      </c>
      <c r="J1360" t="s">
        <v>249</v>
      </c>
      <c r="K1360" t="s">
        <v>268</v>
      </c>
      <c r="L1360" t="s">
        <v>251</v>
      </c>
      <c r="M1360" t="s">
        <v>3154</v>
      </c>
      <c r="N1360" t="s">
        <v>3154</v>
      </c>
      <c r="O1360" s="111">
        <v>45014</v>
      </c>
      <c r="P1360" t="s">
        <v>252</v>
      </c>
      <c r="Q1360" t="s">
        <v>253</v>
      </c>
      <c r="R1360">
        <v>45015</v>
      </c>
      <c r="S1360" t="s">
        <v>254</v>
      </c>
      <c r="T1360" t="s">
        <v>254</v>
      </c>
      <c r="U1360" t="s">
        <v>254</v>
      </c>
      <c r="V1360" t="s">
        <v>254</v>
      </c>
      <c r="W1360">
        <v>0</v>
      </c>
      <c r="X1360">
        <v>0</v>
      </c>
      <c r="Y1360">
        <v>512.5</v>
      </c>
      <c r="Z1360" s="27">
        <f t="shared" si="21"/>
        <v>512.5</v>
      </c>
    </row>
    <row r="1361" spans="1:26">
      <c r="A1361" t="s">
        <v>3155</v>
      </c>
      <c r="B1361">
        <v>4933473137</v>
      </c>
      <c r="C1361" t="s">
        <v>2249</v>
      </c>
      <c r="D1361" t="s">
        <v>53</v>
      </c>
      <c r="E1361" t="s">
        <v>54</v>
      </c>
      <c r="F1361">
        <v>12298010</v>
      </c>
      <c r="G1361">
        <v>45014</v>
      </c>
      <c r="H1361" t="s">
        <v>3814</v>
      </c>
      <c r="I1361" t="s">
        <v>271</v>
      </c>
      <c r="J1361" t="s">
        <v>249</v>
      </c>
      <c r="K1361" t="s">
        <v>268</v>
      </c>
      <c r="L1361" t="s">
        <v>251</v>
      </c>
      <c r="M1361" t="s">
        <v>3154</v>
      </c>
      <c r="N1361" t="s">
        <v>3154</v>
      </c>
      <c r="O1361" s="111">
        <v>45014</v>
      </c>
      <c r="P1361" t="s">
        <v>252</v>
      </c>
      <c r="Q1361" t="s">
        <v>253</v>
      </c>
      <c r="R1361">
        <v>45015</v>
      </c>
      <c r="S1361" t="s">
        <v>254</v>
      </c>
      <c r="T1361" t="s">
        <v>254</v>
      </c>
      <c r="U1361" t="s">
        <v>254</v>
      </c>
      <c r="V1361" t="s">
        <v>254</v>
      </c>
      <c r="W1361">
        <v>0</v>
      </c>
      <c r="X1361">
        <v>0</v>
      </c>
      <c r="Y1361">
        <v>30</v>
      </c>
      <c r="Z1361" s="27">
        <f t="shared" si="21"/>
        <v>30</v>
      </c>
    </row>
    <row r="1362" spans="1:26">
      <c r="A1362" t="s">
        <v>3155</v>
      </c>
      <c r="B1362">
        <v>4933473137</v>
      </c>
      <c r="C1362" t="s">
        <v>2249</v>
      </c>
      <c r="D1362" t="s">
        <v>53</v>
      </c>
      <c r="E1362" t="s">
        <v>54</v>
      </c>
      <c r="F1362">
        <v>12298421</v>
      </c>
      <c r="G1362">
        <v>45014</v>
      </c>
      <c r="H1362" t="s">
        <v>3815</v>
      </c>
      <c r="I1362" t="s">
        <v>248</v>
      </c>
      <c r="J1362" t="s">
        <v>249</v>
      </c>
      <c r="K1362" t="s">
        <v>250</v>
      </c>
      <c r="L1362" t="s">
        <v>251</v>
      </c>
      <c r="M1362" t="s">
        <v>3154</v>
      </c>
      <c r="N1362" t="s">
        <v>3154</v>
      </c>
      <c r="O1362" s="111">
        <v>45014</v>
      </c>
      <c r="P1362" t="s">
        <v>252</v>
      </c>
      <c r="Q1362" t="s">
        <v>257</v>
      </c>
      <c r="S1362" t="s">
        <v>254</v>
      </c>
      <c r="T1362" t="s">
        <v>254</v>
      </c>
      <c r="U1362" t="s">
        <v>254</v>
      </c>
      <c r="V1362" t="s">
        <v>254</v>
      </c>
      <c r="W1362">
        <v>0</v>
      </c>
      <c r="X1362">
        <v>0</v>
      </c>
      <c r="Y1362">
        <v>0</v>
      </c>
      <c r="Z1362" s="27">
        <f t="shared" si="21"/>
        <v>0</v>
      </c>
    </row>
    <row r="1363" spans="1:26">
      <c r="A1363" t="s">
        <v>3155</v>
      </c>
      <c r="B1363">
        <v>4933473137</v>
      </c>
      <c r="C1363" t="s">
        <v>2249</v>
      </c>
      <c r="D1363" t="s">
        <v>53</v>
      </c>
      <c r="E1363" t="s">
        <v>54</v>
      </c>
      <c r="F1363">
        <v>12303938</v>
      </c>
      <c r="G1363">
        <v>45015</v>
      </c>
      <c r="H1363" t="s">
        <v>3816</v>
      </c>
      <c r="I1363" t="s">
        <v>271</v>
      </c>
      <c r="J1363" t="s">
        <v>249</v>
      </c>
      <c r="K1363" t="s">
        <v>250</v>
      </c>
      <c r="L1363" t="s">
        <v>251</v>
      </c>
      <c r="M1363" t="s">
        <v>3154</v>
      </c>
      <c r="N1363" t="s">
        <v>3154</v>
      </c>
      <c r="O1363" s="111">
        <v>45015</v>
      </c>
      <c r="P1363" t="s">
        <v>252</v>
      </c>
      <c r="Q1363" t="s">
        <v>253</v>
      </c>
      <c r="R1363">
        <v>45016</v>
      </c>
      <c r="S1363" t="s">
        <v>254</v>
      </c>
      <c r="T1363" t="s">
        <v>254</v>
      </c>
      <c r="U1363" t="s">
        <v>254</v>
      </c>
      <c r="V1363" t="s">
        <v>254</v>
      </c>
      <c r="W1363">
        <v>0</v>
      </c>
      <c r="X1363">
        <v>0</v>
      </c>
      <c r="Y1363">
        <v>2800</v>
      </c>
      <c r="Z1363" s="27">
        <f t="shared" si="21"/>
        <v>2800</v>
      </c>
    </row>
    <row r="1364" spans="1:26">
      <c r="A1364" t="s">
        <v>3155</v>
      </c>
      <c r="B1364">
        <v>222923148</v>
      </c>
      <c r="C1364" t="s">
        <v>2221</v>
      </c>
      <c r="D1364" t="s">
        <v>53</v>
      </c>
      <c r="E1364" t="s">
        <v>54</v>
      </c>
      <c r="F1364">
        <v>12304864</v>
      </c>
      <c r="G1364">
        <v>45015</v>
      </c>
      <c r="H1364" t="s">
        <v>3817</v>
      </c>
      <c r="I1364" t="s">
        <v>271</v>
      </c>
      <c r="J1364" t="s">
        <v>249</v>
      </c>
      <c r="K1364" t="s">
        <v>250</v>
      </c>
      <c r="L1364" t="s">
        <v>251</v>
      </c>
      <c r="M1364" t="s">
        <v>3154</v>
      </c>
      <c r="N1364" t="s">
        <v>3154</v>
      </c>
      <c r="O1364" s="111">
        <v>45015</v>
      </c>
      <c r="P1364" t="s">
        <v>252</v>
      </c>
      <c r="Q1364" t="s">
        <v>253</v>
      </c>
      <c r="R1364">
        <v>45016</v>
      </c>
      <c r="S1364" t="s">
        <v>254</v>
      </c>
      <c r="T1364" t="s">
        <v>254</v>
      </c>
      <c r="U1364" t="s">
        <v>254</v>
      </c>
      <c r="V1364" t="s">
        <v>254</v>
      </c>
      <c r="W1364">
        <v>0</v>
      </c>
      <c r="X1364">
        <v>0</v>
      </c>
      <c r="Y1364">
        <v>3</v>
      </c>
      <c r="Z1364" s="27">
        <f t="shared" si="21"/>
        <v>3</v>
      </c>
    </row>
    <row r="1365" spans="1:26">
      <c r="A1365" t="s">
        <v>3155</v>
      </c>
      <c r="B1365">
        <v>70386784183</v>
      </c>
      <c r="C1365" t="s">
        <v>3543</v>
      </c>
      <c r="D1365" t="s">
        <v>53</v>
      </c>
      <c r="E1365" t="s">
        <v>54</v>
      </c>
      <c r="F1365">
        <v>12313042</v>
      </c>
      <c r="G1365">
        <v>45016</v>
      </c>
      <c r="H1365" t="s">
        <v>3818</v>
      </c>
      <c r="I1365" t="s">
        <v>260</v>
      </c>
      <c r="J1365" t="s">
        <v>249</v>
      </c>
      <c r="K1365" t="s">
        <v>250</v>
      </c>
      <c r="L1365" t="s">
        <v>251</v>
      </c>
      <c r="M1365" t="s">
        <v>3154</v>
      </c>
      <c r="N1365" t="s">
        <v>3154</v>
      </c>
      <c r="O1365" s="111">
        <v>45016</v>
      </c>
      <c r="P1365" t="s">
        <v>252</v>
      </c>
      <c r="Q1365" t="s">
        <v>1406</v>
      </c>
      <c r="S1365" t="s">
        <v>254</v>
      </c>
      <c r="T1365" t="s">
        <v>254</v>
      </c>
      <c r="U1365" t="s">
        <v>254</v>
      </c>
      <c r="V1365" t="s">
        <v>254</v>
      </c>
      <c r="W1365">
        <v>0</v>
      </c>
      <c r="X1365">
        <v>0</v>
      </c>
      <c r="Y1365">
        <v>0</v>
      </c>
      <c r="Z1365" s="27">
        <f t="shared" si="21"/>
        <v>0</v>
      </c>
    </row>
    <row r="1366" spans="1:26">
      <c r="A1366" t="s">
        <v>3155</v>
      </c>
      <c r="B1366">
        <v>13473826740</v>
      </c>
      <c r="C1366" t="s">
        <v>3547</v>
      </c>
      <c r="D1366" t="s">
        <v>277</v>
      </c>
      <c r="E1366" t="s">
        <v>54</v>
      </c>
      <c r="F1366">
        <v>12185553</v>
      </c>
      <c r="G1366">
        <v>44996</v>
      </c>
      <c r="H1366" t="s">
        <v>3819</v>
      </c>
      <c r="I1366" t="s">
        <v>255</v>
      </c>
      <c r="J1366" t="s">
        <v>249</v>
      </c>
      <c r="K1366" t="s">
        <v>268</v>
      </c>
      <c r="L1366" t="s">
        <v>251</v>
      </c>
      <c r="M1366" t="s">
        <v>3154</v>
      </c>
      <c r="N1366" t="s">
        <v>3154</v>
      </c>
      <c r="O1366" s="111">
        <v>44996</v>
      </c>
      <c r="P1366" t="s">
        <v>252</v>
      </c>
      <c r="Q1366" t="s">
        <v>257</v>
      </c>
      <c r="R1366">
        <v>44998</v>
      </c>
      <c r="S1366" t="s">
        <v>254</v>
      </c>
      <c r="T1366" t="s">
        <v>254</v>
      </c>
      <c r="U1366" t="s">
        <v>254</v>
      </c>
      <c r="V1366" t="s">
        <v>254</v>
      </c>
      <c r="W1366">
        <v>0</v>
      </c>
      <c r="X1366">
        <v>0</v>
      </c>
      <c r="Y1366">
        <v>0.02</v>
      </c>
      <c r="Z1366" s="27">
        <f t="shared" si="21"/>
        <v>0.02</v>
      </c>
    </row>
    <row r="1367" spans="1:26">
      <c r="A1367" t="s">
        <v>3155</v>
      </c>
      <c r="B1367">
        <v>4931188109</v>
      </c>
      <c r="C1367" t="s">
        <v>2187</v>
      </c>
      <c r="D1367" t="s">
        <v>277</v>
      </c>
      <c r="E1367" t="s">
        <v>54</v>
      </c>
      <c r="F1367">
        <v>12224229</v>
      </c>
      <c r="G1367">
        <v>44997</v>
      </c>
      <c r="H1367" t="s">
        <v>3820</v>
      </c>
      <c r="I1367" t="s">
        <v>255</v>
      </c>
      <c r="J1367" t="s">
        <v>249</v>
      </c>
      <c r="K1367" t="s">
        <v>250</v>
      </c>
      <c r="L1367" t="s">
        <v>251</v>
      </c>
      <c r="M1367" t="s">
        <v>3154</v>
      </c>
      <c r="N1367" t="s">
        <v>3154</v>
      </c>
      <c r="O1367" s="111">
        <v>44997</v>
      </c>
      <c r="P1367" t="s">
        <v>252</v>
      </c>
      <c r="Q1367" t="s">
        <v>253</v>
      </c>
      <c r="R1367">
        <v>44998</v>
      </c>
      <c r="S1367" t="s">
        <v>254</v>
      </c>
      <c r="T1367" t="s">
        <v>254</v>
      </c>
      <c r="U1367" t="s">
        <v>254</v>
      </c>
      <c r="V1367" t="s">
        <v>254</v>
      </c>
      <c r="W1367">
        <v>0</v>
      </c>
      <c r="X1367">
        <v>0</v>
      </c>
      <c r="Y1367">
        <v>9.02</v>
      </c>
      <c r="Z1367" s="27">
        <f t="shared" si="21"/>
        <v>9.02</v>
      </c>
    </row>
    <row r="1368" spans="1:26">
      <c r="A1368" t="s">
        <v>3155</v>
      </c>
      <c r="B1368">
        <v>13473826740</v>
      </c>
      <c r="C1368" t="s">
        <v>3547</v>
      </c>
      <c r="D1368" t="s">
        <v>277</v>
      </c>
      <c r="E1368" t="s">
        <v>54</v>
      </c>
      <c r="F1368">
        <v>12236517</v>
      </c>
      <c r="G1368">
        <v>45000</v>
      </c>
      <c r="H1368" t="s">
        <v>3821</v>
      </c>
      <c r="I1368" t="s">
        <v>255</v>
      </c>
      <c r="J1368" t="s">
        <v>249</v>
      </c>
      <c r="K1368" t="s">
        <v>250</v>
      </c>
      <c r="L1368" t="s">
        <v>251</v>
      </c>
      <c r="M1368" t="s">
        <v>3154</v>
      </c>
      <c r="N1368" t="s">
        <v>3154</v>
      </c>
      <c r="O1368" s="111">
        <v>45000</v>
      </c>
      <c r="P1368" t="s">
        <v>252</v>
      </c>
      <c r="Q1368" t="s">
        <v>253</v>
      </c>
      <c r="R1368">
        <v>45001</v>
      </c>
      <c r="S1368" t="s">
        <v>254</v>
      </c>
      <c r="T1368" t="s">
        <v>254</v>
      </c>
      <c r="U1368" t="s">
        <v>254</v>
      </c>
      <c r="V1368" t="s">
        <v>254</v>
      </c>
      <c r="W1368">
        <v>0</v>
      </c>
      <c r="X1368">
        <v>0</v>
      </c>
      <c r="Y1368">
        <v>1.02</v>
      </c>
      <c r="Z1368" s="27">
        <f t="shared" si="21"/>
        <v>1.02</v>
      </c>
    </row>
    <row r="1369" spans="1:26">
      <c r="A1369" t="s">
        <v>3155</v>
      </c>
      <c r="B1369">
        <v>4931188109</v>
      </c>
      <c r="C1369" t="s">
        <v>2187</v>
      </c>
      <c r="D1369" t="s">
        <v>3822</v>
      </c>
      <c r="E1369" t="s">
        <v>54</v>
      </c>
      <c r="F1369">
        <v>12259884</v>
      </c>
      <c r="G1369">
        <v>45006</v>
      </c>
      <c r="H1369" t="s">
        <v>3823</v>
      </c>
      <c r="I1369" t="s">
        <v>255</v>
      </c>
      <c r="J1369" t="s">
        <v>249</v>
      </c>
      <c r="K1369" t="s">
        <v>250</v>
      </c>
      <c r="L1369" t="s">
        <v>251</v>
      </c>
      <c r="M1369" t="s">
        <v>3154</v>
      </c>
      <c r="N1369" t="s">
        <v>3154</v>
      </c>
      <c r="O1369" s="111">
        <v>45006</v>
      </c>
      <c r="P1369" t="s">
        <v>252</v>
      </c>
      <c r="Q1369" t="s">
        <v>253</v>
      </c>
      <c r="R1369">
        <v>45009</v>
      </c>
      <c r="S1369" t="s">
        <v>254</v>
      </c>
      <c r="T1369" t="s">
        <v>254</v>
      </c>
      <c r="U1369" t="s">
        <v>254</v>
      </c>
      <c r="V1369" t="s">
        <v>254</v>
      </c>
      <c r="W1369">
        <v>0</v>
      </c>
      <c r="X1369">
        <v>0</v>
      </c>
      <c r="Y1369">
        <v>831</v>
      </c>
      <c r="Z1369" s="27">
        <f t="shared" si="21"/>
        <v>831</v>
      </c>
    </row>
    <row r="1370" spans="1:26">
      <c r="A1370" t="s">
        <v>3155</v>
      </c>
      <c r="B1370">
        <v>4931188109</v>
      </c>
      <c r="C1370" t="s">
        <v>2187</v>
      </c>
      <c r="D1370" t="s">
        <v>3822</v>
      </c>
      <c r="E1370" t="s">
        <v>54</v>
      </c>
      <c r="F1370">
        <v>12266889</v>
      </c>
      <c r="G1370">
        <v>45014</v>
      </c>
      <c r="H1370" t="s">
        <v>3824</v>
      </c>
      <c r="I1370" t="s">
        <v>271</v>
      </c>
      <c r="J1370" t="s">
        <v>249</v>
      </c>
      <c r="K1370" t="s">
        <v>250</v>
      </c>
      <c r="L1370" t="s">
        <v>251</v>
      </c>
      <c r="M1370" t="s">
        <v>3154</v>
      </c>
      <c r="N1370" t="s">
        <v>3154</v>
      </c>
      <c r="O1370" s="111">
        <v>45014</v>
      </c>
      <c r="P1370" t="s">
        <v>252</v>
      </c>
      <c r="Q1370" t="s">
        <v>253</v>
      </c>
      <c r="R1370">
        <v>45014</v>
      </c>
      <c r="S1370" t="s">
        <v>254</v>
      </c>
      <c r="T1370" t="s">
        <v>254</v>
      </c>
      <c r="U1370" t="s">
        <v>254</v>
      </c>
      <c r="V1370" t="s">
        <v>254</v>
      </c>
      <c r="W1370">
        <v>0</v>
      </c>
      <c r="X1370">
        <v>0</v>
      </c>
      <c r="Y1370">
        <v>70</v>
      </c>
      <c r="Z1370" s="27">
        <f t="shared" si="21"/>
        <v>70</v>
      </c>
    </row>
    <row r="1371" spans="1:26">
      <c r="A1371" t="s">
        <v>3155</v>
      </c>
      <c r="B1371">
        <v>4931188109</v>
      </c>
      <c r="C1371" t="s">
        <v>2187</v>
      </c>
      <c r="D1371" t="s">
        <v>3822</v>
      </c>
      <c r="E1371" t="s">
        <v>54</v>
      </c>
      <c r="F1371">
        <v>12266956</v>
      </c>
      <c r="G1371">
        <v>45007</v>
      </c>
      <c r="H1371" t="s">
        <v>3825</v>
      </c>
      <c r="I1371" t="s">
        <v>255</v>
      </c>
      <c r="J1371" t="s">
        <v>249</v>
      </c>
      <c r="K1371" t="s">
        <v>268</v>
      </c>
      <c r="L1371" t="s">
        <v>251</v>
      </c>
      <c r="M1371" t="s">
        <v>3154</v>
      </c>
      <c r="N1371" t="s">
        <v>3154</v>
      </c>
      <c r="O1371" s="111">
        <v>45007</v>
      </c>
      <c r="P1371" t="s">
        <v>252</v>
      </c>
      <c r="Q1371" t="s">
        <v>257</v>
      </c>
      <c r="R1371">
        <v>45009</v>
      </c>
      <c r="S1371" t="s">
        <v>254</v>
      </c>
      <c r="T1371" t="s">
        <v>254</v>
      </c>
      <c r="U1371" t="s">
        <v>254</v>
      </c>
      <c r="V1371" t="s">
        <v>254</v>
      </c>
      <c r="W1371">
        <v>0</v>
      </c>
      <c r="X1371">
        <v>0</v>
      </c>
      <c r="Y1371">
        <v>0</v>
      </c>
      <c r="Z1371" s="27">
        <f t="shared" si="21"/>
        <v>0</v>
      </c>
    </row>
    <row r="1372" spans="1:26">
      <c r="A1372" t="s">
        <v>3155</v>
      </c>
      <c r="B1372">
        <v>9034219410</v>
      </c>
      <c r="C1372" t="s">
        <v>2203</v>
      </c>
      <c r="D1372" t="s">
        <v>1691</v>
      </c>
      <c r="E1372" t="s">
        <v>1528</v>
      </c>
      <c r="F1372">
        <v>10574820</v>
      </c>
      <c r="G1372">
        <v>44998</v>
      </c>
      <c r="H1372" t="s">
        <v>3826</v>
      </c>
      <c r="I1372" t="s">
        <v>260</v>
      </c>
      <c r="J1372" t="s">
        <v>3154</v>
      </c>
      <c r="K1372" t="s">
        <v>3154</v>
      </c>
      <c r="L1372" t="s">
        <v>251</v>
      </c>
      <c r="M1372" t="s">
        <v>3154</v>
      </c>
      <c r="N1372" t="s">
        <v>3154</v>
      </c>
      <c r="O1372" s="111">
        <v>44998</v>
      </c>
      <c r="P1372" t="s">
        <v>252</v>
      </c>
      <c r="Q1372" t="s">
        <v>263</v>
      </c>
      <c r="S1372" t="s">
        <v>254</v>
      </c>
      <c r="T1372" t="s">
        <v>254</v>
      </c>
      <c r="U1372" t="s">
        <v>254</v>
      </c>
      <c r="V1372" t="s">
        <v>254</v>
      </c>
      <c r="W1372">
        <v>0</v>
      </c>
      <c r="X1372">
        <v>0</v>
      </c>
      <c r="Y1372">
        <v>0</v>
      </c>
      <c r="Z1372" s="27">
        <f t="shared" si="21"/>
        <v>0</v>
      </c>
    </row>
    <row r="1373" spans="1:26" hidden="1">
      <c r="A1373" t="s">
        <v>3155</v>
      </c>
      <c r="B1373">
        <v>6981509458</v>
      </c>
      <c r="C1373" t="s">
        <v>3827</v>
      </c>
      <c r="D1373" t="s">
        <v>1691</v>
      </c>
      <c r="E1373" t="s">
        <v>1528</v>
      </c>
      <c r="F1373">
        <v>10823018</v>
      </c>
      <c r="G1373">
        <v>44965</v>
      </c>
      <c r="H1373" t="s">
        <v>3828</v>
      </c>
      <c r="I1373" t="s">
        <v>248</v>
      </c>
      <c r="J1373" t="s">
        <v>259</v>
      </c>
      <c r="K1373" t="s">
        <v>250</v>
      </c>
      <c r="L1373" t="s">
        <v>251</v>
      </c>
      <c r="M1373" t="s">
        <v>3154</v>
      </c>
      <c r="N1373" t="s">
        <v>3154</v>
      </c>
      <c r="O1373" s="111">
        <v>44965</v>
      </c>
      <c r="P1373" t="s">
        <v>252</v>
      </c>
      <c r="Q1373" t="s">
        <v>253</v>
      </c>
      <c r="R1373">
        <v>44970</v>
      </c>
      <c r="S1373" t="s">
        <v>254</v>
      </c>
      <c r="T1373" t="s">
        <v>254</v>
      </c>
      <c r="U1373" t="s">
        <v>254</v>
      </c>
      <c r="V1373" t="s">
        <v>254</v>
      </c>
      <c r="W1373">
        <v>0</v>
      </c>
      <c r="X1373">
        <v>4</v>
      </c>
      <c r="Y1373">
        <v>12920</v>
      </c>
      <c r="Z1373" s="27">
        <f t="shared" si="21"/>
        <v>12924</v>
      </c>
    </row>
    <row r="1374" spans="1:26" hidden="1">
      <c r="A1374" t="s">
        <v>3155</v>
      </c>
      <c r="B1374">
        <v>2534075403</v>
      </c>
      <c r="C1374" t="s">
        <v>3152</v>
      </c>
      <c r="D1374" t="s">
        <v>1691</v>
      </c>
      <c r="E1374" t="s">
        <v>1528</v>
      </c>
      <c r="F1374">
        <v>11512238</v>
      </c>
      <c r="G1374">
        <v>44953</v>
      </c>
      <c r="H1374" t="s">
        <v>3829</v>
      </c>
      <c r="I1374" t="s">
        <v>248</v>
      </c>
      <c r="J1374" t="s">
        <v>249</v>
      </c>
      <c r="K1374" t="s">
        <v>250</v>
      </c>
      <c r="L1374" t="s">
        <v>251</v>
      </c>
      <c r="M1374" t="s">
        <v>3154</v>
      </c>
      <c r="N1374" t="s">
        <v>3154</v>
      </c>
      <c r="O1374" s="111">
        <v>44958</v>
      </c>
      <c r="P1374" t="s">
        <v>252</v>
      </c>
      <c r="Q1374" t="s">
        <v>282</v>
      </c>
      <c r="R1374">
        <v>44959</v>
      </c>
      <c r="S1374" t="s">
        <v>254</v>
      </c>
      <c r="T1374" t="s">
        <v>254</v>
      </c>
      <c r="U1374" t="s">
        <v>254</v>
      </c>
      <c r="V1374" t="s">
        <v>254</v>
      </c>
      <c r="W1374">
        <v>0</v>
      </c>
      <c r="X1374">
        <v>2462.9899999999998</v>
      </c>
      <c r="Y1374">
        <v>0</v>
      </c>
      <c r="Z1374" s="27">
        <f t="shared" si="21"/>
        <v>2462.9899999999998</v>
      </c>
    </row>
    <row r="1375" spans="1:26" hidden="1">
      <c r="A1375" t="s">
        <v>3155</v>
      </c>
      <c r="B1375">
        <v>71345015402</v>
      </c>
      <c r="C1375" t="s">
        <v>3152</v>
      </c>
      <c r="D1375" t="s">
        <v>1691</v>
      </c>
      <c r="E1375" t="s">
        <v>1528</v>
      </c>
      <c r="F1375">
        <v>12069190</v>
      </c>
      <c r="G1375">
        <v>44957</v>
      </c>
      <c r="H1375" t="s">
        <v>1847</v>
      </c>
      <c r="I1375" t="s">
        <v>255</v>
      </c>
      <c r="J1375" t="s">
        <v>3154</v>
      </c>
      <c r="K1375" t="s">
        <v>3154</v>
      </c>
      <c r="L1375" t="s">
        <v>251</v>
      </c>
      <c r="M1375" t="s">
        <v>3154</v>
      </c>
      <c r="N1375" t="s">
        <v>3154</v>
      </c>
      <c r="O1375" s="111">
        <v>44957</v>
      </c>
      <c r="P1375" t="s">
        <v>252</v>
      </c>
      <c r="Q1375" t="s">
        <v>263</v>
      </c>
      <c r="R1375">
        <v>44958</v>
      </c>
      <c r="S1375" t="s">
        <v>254</v>
      </c>
      <c r="T1375" t="s">
        <v>254</v>
      </c>
      <c r="U1375" t="s">
        <v>254</v>
      </c>
      <c r="V1375" t="s">
        <v>254</v>
      </c>
      <c r="W1375">
        <v>0</v>
      </c>
      <c r="X1375">
        <v>40</v>
      </c>
      <c r="Y1375">
        <v>0</v>
      </c>
      <c r="Z1375" s="27">
        <f t="shared" si="21"/>
        <v>40</v>
      </c>
    </row>
    <row r="1376" spans="1:26" hidden="1">
      <c r="A1376" t="s">
        <v>3155</v>
      </c>
      <c r="B1376">
        <v>5537004720</v>
      </c>
      <c r="C1376" t="s">
        <v>2203</v>
      </c>
      <c r="D1376" t="s">
        <v>1691</v>
      </c>
      <c r="E1376" t="s">
        <v>1528</v>
      </c>
      <c r="F1376">
        <v>12084504</v>
      </c>
      <c r="G1376">
        <v>44961</v>
      </c>
      <c r="H1376" t="s">
        <v>2911</v>
      </c>
      <c r="I1376" t="s">
        <v>248</v>
      </c>
      <c r="J1376" t="s">
        <v>259</v>
      </c>
      <c r="K1376" t="s">
        <v>268</v>
      </c>
      <c r="L1376" t="s">
        <v>251</v>
      </c>
      <c r="M1376" t="s">
        <v>3154</v>
      </c>
      <c r="N1376" t="s">
        <v>3154</v>
      </c>
      <c r="O1376" s="111">
        <v>44970</v>
      </c>
      <c r="P1376" t="s">
        <v>252</v>
      </c>
      <c r="Q1376" t="s">
        <v>253</v>
      </c>
      <c r="R1376">
        <v>44973</v>
      </c>
      <c r="S1376" t="s">
        <v>254</v>
      </c>
      <c r="T1376" t="s">
        <v>254</v>
      </c>
      <c r="U1376" t="s">
        <v>254</v>
      </c>
      <c r="V1376" t="s">
        <v>254</v>
      </c>
      <c r="W1376">
        <v>0</v>
      </c>
      <c r="X1376">
        <v>4371.8900000000003</v>
      </c>
      <c r="Y1376">
        <v>8393.35</v>
      </c>
      <c r="Z1376" s="27">
        <f t="shared" si="21"/>
        <v>12765.240000000002</v>
      </c>
    </row>
    <row r="1377" spans="1:26" hidden="1">
      <c r="A1377" t="s">
        <v>3155</v>
      </c>
      <c r="B1377">
        <v>5537004720</v>
      </c>
      <c r="C1377" t="s">
        <v>2203</v>
      </c>
      <c r="D1377" t="s">
        <v>1691</v>
      </c>
      <c r="E1377" t="s">
        <v>1528</v>
      </c>
      <c r="F1377">
        <v>12090934</v>
      </c>
      <c r="G1377">
        <v>44970</v>
      </c>
      <c r="H1377" t="s">
        <v>2912</v>
      </c>
      <c r="I1377" t="s">
        <v>255</v>
      </c>
      <c r="J1377" t="s">
        <v>249</v>
      </c>
      <c r="K1377" t="s">
        <v>250</v>
      </c>
      <c r="L1377" t="s">
        <v>251</v>
      </c>
      <c r="M1377" t="s">
        <v>3154</v>
      </c>
      <c r="N1377" t="s">
        <v>3154</v>
      </c>
      <c r="O1377" s="111">
        <v>44972</v>
      </c>
      <c r="P1377" t="s">
        <v>252</v>
      </c>
      <c r="Q1377" t="s">
        <v>253</v>
      </c>
      <c r="R1377">
        <v>44973</v>
      </c>
      <c r="S1377" t="s">
        <v>254</v>
      </c>
      <c r="T1377" t="s">
        <v>254</v>
      </c>
      <c r="U1377" t="s">
        <v>254</v>
      </c>
      <c r="V1377" t="s">
        <v>254</v>
      </c>
      <c r="W1377">
        <v>0</v>
      </c>
      <c r="X1377">
        <v>496</v>
      </c>
      <c r="Y1377">
        <v>9309.99</v>
      </c>
      <c r="Z1377" s="27">
        <f t="shared" si="21"/>
        <v>9805.99</v>
      </c>
    </row>
    <row r="1378" spans="1:26" hidden="1">
      <c r="A1378" t="s">
        <v>3155</v>
      </c>
      <c r="B1378">
        <v>71345015402</v>
      </c>
      <c r="C1378" t="s">
        <v>3152</v>
      </c>
      <c r="D1378" t="s">
        <v>1691</v>
      </c>
      <c r="E1378" t="s">
        <v>1528</v>
      </c>
      <c r="F1378">
        <v>12091345</v>
      </c>
      <c r="G1378">
        <v>44960</v>
      </c>
      <c r="H1378" t="s">
        <v>2913</v>
      </c>
      <c r="I1378" t="s">
        <v>255</v>
      </c>
      <c r="J1378" t="s">
        <v>249</v>
      </c>
      <c r="K1378" t="s">
        <v>250</v>
      </c>
      <c r="L1378" t="s">
        <v>251</v>
      </c>
      <c r="M1378" t="s">
        <v>3154</v>
      </c>
      <c r="N1378" t="s">
        <v>3154</v>
      </c>
      <c r="O1378" s="111">
        <v>44960</v>
      </c>
      <c r="P1378" t="s">
        <v>252</v>
      </c>
      <c r="Q1378" t="s">
        <v>257</v>
      </c>
      <c r="R1378">
        <v>44963</v>
      </c>
      <c r="S1378" t="s">
        <v>254</v>
      </c>
      <c r="T1378" t="s">
        <v>254</v>
      </c>
      <c r="U1378" t="s">
        <v>254</v>
      </c>
      <c r="V1378" t="s">
        <v>254</v>
      </c>
      <c r="W1378">
        <v>0</v>
      </c>
      <c r="X1378">
        <v>0</v>
      </c>
      <c r="Y1378">
        <v>0</v>
      </c>
      <c r="Z1378" s="27">
        <f t="shared" si="21"/>
        <v>0</v>
      </c>
    </row>
    <row r="1379" spans="1:26">
      <c r="A1379" t="s">
        <v>3155</v>
      </c>
      <c r="B1379">
        <v>9245279782</v>
      </c>
      <c r="C1379" t="s">
        <v>3293</v>
      </c>
      <c r="D1379" t="s">
        <v>1691</v>
      </c>
      <c r="E1379" t="s">
        <v>1528</v>
      </c>
      <c r="F1379">
        <v>12092372</v>
      </c>
      <c r="G1379">
        <v>45013</v>
      </c>
      <c r="H1379" t="s">
        <v>3830</v>
      </c>
      <c r="I1379" t="s">
        <v>271</v>
      </c>
      <c r="J1379" t="s">
        <v>249</v>
      </c>
      <c r="K1379" t="s">
        <v>250</v>
      </c>
      <c r="L1379" t="s">
        <v>251</v>
      </c>
      <c r="M1379" t="s">
        <v>3154</v>
      </c>
      <c r="N1379" t="s">
        <v>3154</v>
      </c>
      <c r="O1379" s="111">
        <v>45013</v>
      </c>
      <c r="P1379" t="s">
        <v>252</v>
      </c>
      <c r="Q1379" t="s">
        <v>253</v>
      </c>
      <c r="R1379">
        <v>45014</v>
      </c>
      <c r="S1379" t="s">
        <v>254</v>
      </c>
      <c r="T1379" t="s">
        <v>254</v>
      </c>
      <c r="U1379" t="s">
        <v>254</v>
      </c>
      <c r="V1379" t="s">
        <v>254</v>
      </c>
      <c r="W1379">
        <v>0</v>
      </c>
      <c r="X1379">
        <v>0</v>
      </c>
      <c r="Y1379">
        <v>700</v>
      </c>
      <c r="Z1379" s="27">
        <f t="shared" si="21"/>
        <v>700</v>
      </c>
    </row>
    <row r="1380" spans="1:26" hidden="1">
      <c r="A1380" t="s">
        <v>3155</v>
      </c>
      <c r="B1380">
        <v>71345015402</v>
      </c>
      <c r="C1380" t="s">
        <v>3152</v>
      </c>
      <c r="D1380" t="s">
        <v>1691</v>
      </c>
      <c r="E1380" t="s">
        <v>1528</v>
      </c>
      <c r="F1380">
        <v>12095601</v>
      </c>
      <c r="G1380">
        <v>44961</v>
      </c>
      <c r="H1380" t="s">
        <v>2914</v>
      </c>
      <c r="I1380" t="s">
        <v>255</v>
      </c>
      <c r="J1380" t="s">
        <v>3154</v>
      </c>
      <c r="K1380" t="s">
        <v>3154</v>
      </c>
      <c r="L1380" t="s">
        <v>251</v>
      </c>
      <c r="M1380" t="s">
        <v>3154</v>
      </c>
      <c r="N1380" t="s">
        <v>3154</v>
      </c>
      <c r="O1380" s="111">
        <v>44961</v>
      </c>
      <c r="P1380" t="s">
        <v>252</v>
      </c>
      <c r="Q1380" t="s">
        <v>263</v>
      </c>
      <c r="R1380">
        <v>44963</v>
      </c>
      <c r="S1380" t="s">
        <v>254</v>
      </c>
      <c r="T1380" t="s">
        <v>254</v>
      </c>
      <c r="U1380" t="s">
        <v>254</v>
      </c>
      <c r="V1380" t="s">
        <v>254</v>
      </c>
      <c r="W1380">
        <v>0</v>
      </c>
      <c r="X1380">
        <v>0</v>
      </c>
      <c r="Y1380">
        <v>0</v>
      </c>
      <c r="Z1380" s="27">
        <f t="shared" si="21"/>
        <v>0</v>
      </c>
    </row>
    <row r="1381" spans="1:26" hidden="1">
      <c r="A1381" t="s">
        <v>3155</v>
      </c>
      <c r="B1381">
        <v>71345015402</v>
      </c>
      <c r="C1381" t="s">
        <v>3152</v>
      </c>
      <c r="D1381" t="s">
        <v>1691</v>
      </c>
      <c r="E1381" t="s">
        <v>1528</v>
      </c>
      <c r="F1381">
        <v>12105973</v>
      </c>
      <c r="G1381">
        <v>44966</v>
      </c>
      <c r="H1381" t="s">
        <v>2915</v>
      </c>
      <c r="I1381" t="s">
        <v>260</v>
      </c>
      <c r="J1381" t="s">
        <v>3154</v>
      </c>
      <c r="K1381" t="s">
        <v>3154</v>
      </c>
      <c r="L1381" t="s">
        <v>251</v>
      </c>
      <c r="M1381" t="s">
        <v>3154</v>
      </c>
      <c r="N1381" t="s">
        <v>3154</v>
      </c>
      <c r="O1381" s="111">
        <v>44966</v>
      </c>
      <c r="P1381" t="s">
        <v>252</v>
      </c>
      <c r="Q1381" t="s">
        <v>263</v>
      </c>
      <c r="R1381">
        <v>44971</v>
      </c>
      <c r="S1381" t="s">
        <v>254</v>
      </c>
      <c r="T1381" t="s">
        <v>254</v>
      </c>
      <c r="U1381" t="s">
        <v>254</v>
      </c>
      <c r="V1381" t="s">
        <v>254</v>
      </c>
      <c r="W1381">
        <v>0</v>
      </c>
      <c r="X1381">
        <v>222.2</v>
      </c>
      <c r="Y1381">
        <v>0</v>
      </c>
      <c r="Z1381" s="27">
        <f t="shared" si="21"/>
        <v>222.2</v>
      </c>
    </row>
    <row r="1382" spans="1:26" hidden="1">
      <c r="A1382" t="s">
        <v>3155</v>
      </c>
      <c r="B1382">
        <v>5537004720</v>
      </c>
      <c r="C1382" t="s">
        <v>2203</v>
      </c>
      <c r="D1382" t="s">
        <v>1691</v>
      </c>
      <c r="E1382" t="s">
        <v>1528</v>
      </c>
      <c r="F1382">
        <v>12106698</v>
      </c>
      <c r="G1382">
        <v>44965</v>
      </c>
      <c r="H1382" t="s">
        <v>2916</v>
      </c>
      <c r="I1382" t="s">
        <v>260</v>
      </c>
      <c r="J1382" t="s">
        <v>3154</v>
      </c>
      <c r="K1382" t="s">
        <v>3154</v>
      </c>
      <c r="L1382" t="s">
        <v>251</v>
      </c>
      <c r="M1382" t="s">
        <v>3154</v>
      </c>
      <c r="N1382" t="s">
        <v>3154</v>
      </c>
      <c r="O1382" s="111">
        <v>44966</v>
      </c>
      <c r="P1382" t="s">
        <v>252</v>
      </c>
      <c r="Q1382" t="s">
        <v>263</v>
      </c>
      <c r="R1382">
        <v>44970</v>
      </c>
      <c r="S1382" t="s">
        <v>254</v>
      </c>
      <c r="T1382" t="s">
        <v>254</v>
      </c>
      <c r="U1382" t="s">
        <v>254</v>
      </c>
      <c r="V1382" t="s">
        <v>254</v>
      </c>
      <c r="W1382">
        <v>0</v>
      </c>
      <c r="X1382">
        <v>885</v>
      </c>
      <c r="Y1382">
        <v>0</v>
      </c>
      <c r="Z1382" s="27">
        <f t="shared" si="21"/>
        <v>885</v>
      </c>
    </row>
    <row r="1383" spans="1:26" hidden="1">
      <c r="A1383" t="s">
        <v>3155</v>
      </c>
      <c r="B1383">
        <v>5537004720</v>
      </c>
      <c r="C1383" t="s">
        <v>2203</v>
      </c>
      <c r="D1383" t="s">
        <v>1691</v>
      </c>
      <c r="E1383" t="s">
        <v>1528</v>
      </c>
      <c r="F1383">
        <v>12107160</v>
      </c>
      <c r="G1383">
        <v>44985</v>
      </c>
      <c r="H1383" t="s">
        <v>2917</v>
      </c>
      <c r="I1383" t="s">
        <v>255</v>
      </c>
      <c r="J1383" t="s">
        <v>249</v>
      </c>
      <c r="K1383" t="s">
        <v>250</v>
      </c>
      <c r="L1383" t="s">
        <v>251</v>
      </c>
      <c r="M1383" t="s">
        <v>3154</v>
      </c>
      <c r="N1383" t="s">
        <v>3154</v>
      </c>
      <c r="O1383" s="111">
        <v>44985</v>
      </c>
      <c r="P1383" t="s">
        <v>252</v>
      </c>
      <c r="Q1383" t="s">
        <v>257</v>
      </c>
      <c r="R1383">
        <v>44986</v>
      </c>
      <c r="S1383" t="s">
        <v>254</v>
      </c>
      <c r="T1383" t="s">
        <v>254</v>
      </c>
      <c r="U1383" t="s">
        <v>254</v>
      </c>
      <c r="V1383" t="s">
        <v>254</v>
      </c>
      <c r="W1383">
        <v>0</v>
      </c>
      <c r="X1383">
        <v>0</v>
      </c>
      <c r="Y1383">
        <v>0</v>
      </c>
      <c r="Z1383" s="27">
        <f t="shared" si="21"/>
        <v>0</v>
      </c>
    </row>
    <row r="1384" spans="1:26" hidden="1">
      <c r="A1384" t="s">
        <v>3155</v>
      </c>
      <c r="B1384">
        <v>5537004720</v>
      </c>
      <c r="C1384" t="s">
        <v>2203</v>
      </c>
      <c r="D1384" t="s">
        <v>1691</v>
      </c>
      <c r="E1384" t="s">
        <v>1528</v>
      </c>
      <c r="F1384">
        <v>12110423</v>
      </c>
      <c r="G1384">
        <v>44967</v>
      </c>
      <c r="H1384" t="s">
        <v>2918</v>
      </c>
      <c r="I1384" t="s">
        <v>248</v>
      </c>
      <c r="J1384" t="s">
        <v>259</v>
      </c>
      <c r="K1384" t="s">
        <v>250</v>
      </c>
      <c r="L1384" t="s">
        <v>251</v>
      </c>
      <c r="M1384" t="s">
        <v>3154</v>
      </c>
      <c r="N1384" t="s">
        <v>3154</v>
      </c>
      <c r="O1384" s="111">
        <v>44967</v>
      </c>
      <c r="P1384" t="s">
        <v>252</v>
      </c>
      <c r="Q1384" t="s">
        <v>253</v>
      </c>
      <c r="R1384">
        <v>44970</v>
      </c>
      <c r="S1384" t="s">
        <v>254</v>
      </c>
      <c r="T1384" t="s">
        <v>254</v>
      </c>
      <c r="U1384" t="s">
        <v>254</v>
      </c>
      <c r="V1384" t="s">
        <v>254</v>
      </c>
      <c r="W1384">
        <v>0</v>
      </c>
      <c r="X1384">
        <v>3502.35</v>
      </c>
      <c r="Y1384">
        <v>5879.99</v>
      </c>
      <c r="Z1384" s="27">
        <f t="shared" si="21"/>
        <v>9382.34</v>
      </c>
    </row>
    <row r="1385" spans="1:26" hidden="1">
      <c r="A1385" t="s">
        <v>3155</v>
      </c>
      <c r="B1385">
        <v>10058452478</v>
      </c>
      <c r="C1385" t="s">
        <v>2278</v>
      </c>
      <c r="D1385" t="s">
        <v>1691</v>
      </c>
      <c r="E1385" t="s">
        <v>1528</v>
      </c>
      <c r="F1385">
        <v>12115311</v>
      </c>
      <c r="G1385">
        <v>44971</v>
      </c>
      <c r="H1385" t="s">
        <v>2919</v>
      </c>
      <c r="I1385" t="s">
        <v>248</v>
      </c>
      <c r="J1385" t="s">
        <v>259</v>
      </c>
      <c r="K1385" t="s">
        <v>250</v>
      </c>
      <c r="L1385" t="s">
        <v>251</v>
      </c>
      <c r="M1385" t="s">
        <v>3154</v>
      </c>
      <c r="N1385" t="s">
        <v>3154</v>
      </c>
      <c r="O1385" s="111">
        <v>44971</v>
      </c>
      <c r="P1385" t="s">
        <v>252</v>
      </c>
      <c r="Q1385" t="s">
        <v>253</v>
      </c>
      <c r="R1385">
        <v>44973</v>
      </c>
      <c r="S1385" t="s">
        <v>254</v>
      </c>
      <c r="T1385" t="s">
        <v>254</v>
      </c>
      <c r="U1385" t="s">
        <v>254</v>
      </c>
      <c r="V1385" t="s">
        <v>254</v>
      </c>
      <c r="W1385">
        <v>0</v>
      </c>
      <c r="X1385">
        <v>199.8</v>
      </c>
      <c r="Y1385">
        <v>325</v>
      </c>
      <c r="Z1385" s="27">
        <f t="shared" si="21"/>
        <v>524.79999999999995</v>
      </c>
    </row>
    <row r="1386" spans="1:26" hidden="1">
      <c r="A1386" t="s">
        <v>3155</v>
      </c>
      <c r="B1386">
        <v>71345015402</v>
      </c>
      <c r="C1386" t="s">
        <v>3152</v>
      </c>
      <c r="D1386" t="s">
        <v>1691</v>
      </c>
      <c r="E1386" t="s">
        <v>1528</v>
      </c>
      <c r="F1386">
        <v>12115537</v>
      </c>
      <c r="G1386">
        <v>44973</v>
      </c>
      <c r="H1386" t="s">
        <v>2920</v>
      </c>
      <c r="I1386" t="s">
        <v>255</v>
      </c>
      <c r="J1386" t="s">
        <v>249</v>
      </c>
      <c r="K1386" t="s">
        <v>250</v>
      </c>
      <c r="L1386" t="s">
        <v>251</v>
      </c>
      <c r="M1386" t="s">
        <v>3154</v>
      </c>
      <c r="N1386" t="s">
        <v>3154</v>
      </c>
      <c r="O1386" s="111">
        <v>44973</v>
      </c>
      <c r="P1386" t="s">
        <v>252</v>
      </c>
      <c r="Q1386" t="s">
        <v>253</v>
      </c>
      <c r="R1386">
        <v>44973</v>
      </c>
      <c r="S1386" t="s">
        <v>254</v>
      </c>
      <c r="T1386" t="s">
        <v>254</v>
      </c>
      <c r="U1386" t="s">
        <v>254</v>
      </c>
      <c r="V1386" t="s">
        <v>254</v>
      </c>
      <c r="W1386">
        <v>0</v>
      </c>
      <c r="X1386">
        <v>495.9</v>
      </c>
      <c r="Y1386">
        <v>970.6</v>
      </c>
      <c r="Z1386" s="27">
        <f t="shared" si="21"/>
        <v>1466.5</v>
      </c>
    </row>
    <row r="1387" spans="1:26" hidden="1">
      <c r="A1387" t="s">
        <v>3155</v>
      </c>
      <c r="B1387">
        <v>71345015402</v>
      </c>
      <c r="C1387" t="s">
        <v>3152</v>
      </c>
      <c r="D1387" t="s">
        <v>1691</v>
      </c>
      <c r="E1387" t="s">
        <v>1528</v>
      </c>
      <c r="F1387">
        <v>12119827</v>
      </c>
      <c r="G1387">
        <v>44968</v>
      </c>
      <c r="H1387" t="s">
        <v>2921</v>
      </c>
      <c r="I1387" t="s">
        <v>248</v>
      </c>
      <c r="J1387" t="s">
        <v>259</v>
      </c>
      <c r="K1387" t="s">
        <v>250</v>
      </c>
      <c r="L1387" t="s">
        <v>251</v>
      </c>
      <c r="M1387" t="s">
        <v>3154</v>
      </c>
      <c r="N1387" t="s">
        <v>3154</v>
      </c>
      <c r="O1387" s="111">
        <v>44968</v>
      </c>
      <c r="P1387" t="s">
        <v>252</v>
      </c>
      <c r="Q1387" t="s">
        <v>253</v>
      </c>
      <c r="R1387">
        <v>44992</v>
      </c>
      <c r="S1387" t="s">
        <v>254</v>
      </c>
      <c r="T1387" t="s">
        <v>254</v>
      </c>
      <c r="U1387" t="s">
        <v>254</v>
      </c>
      <c r="V1387" t="s">
        <v>254</v>
      </c>
      <c r="W1387">
        <v>0</v>
      </c>
      <c r="X1387">
        <v>0</v>
      </c>
      <c r="Y1387">
        <v>2</v>
      </c>
      <c r="Z1387" s="27">
        <f t="shared" si="21"/>
        <v>2</v>
      </c>
    </row>
    <row r="1388" spans="1:26" hidden="1">
      <c r="A1388" t="s">
        <v>3155</v>
      </c>
      <c r="B1388">
        <v>71345015402</v>
      </c>
      <c r="C1388" t="s">
        <v>3152</v>
      </c>
      <c r="D1388" t="s">
        <v>1691</v>
      </c>
      <c r="E1388" t="s">
        <v>1528</v>
      </c>
      <c r="F1388">
        <v>12125612</v>
      </c>
      <c r="G1388">
        <v>44971</v>
      </c>
      <c r="H1388" t="s">
        <v>2922</v>
      </c>
      <c r="I1388" t="s">
        <v>248</v>
      </c>
      <c r="J1388" t="s">
        <v>259</v>
      </c>
      <c r="K1388" t="s">
        <v>250</v>
      </c>
      <c r="L1388" t="s">
        <v>251</v>
      </c>
      <c r="M1388" t="s">
        <v>3154</v>
      </c>
      <c r="N1388" t="s">
        <v>3154</v>
      </c>
      <c r="O1388" s="111">
        <v>44971</v>
      </c>
      <c r="P1388" t="s">
        <v>252</v>
      </c>
      <c r="Q1388" t="s">
        <v>253</v>
      </c>
      <c r="R1388">
        <v>44974</v>
      </c>
      <c r="S1388" t="s">
        <v>254</v>
      </c>
      <c r="T1388" t="s">
        <v>254</v>
      </c>
      <c r="U1388" t="s">
        <v>254</v>
      </c>
      <c r="V1388" t="s">
        <v>254</v>
      </c>
      <c r="W1388">
        <v>0</v>
      </c>
      <c r="X1388">
        <v>799.5</v>
      </c>
      <c r="Y1388">
        <v>3495.8</v>
      </c>
      <c r="Z1388" s="27">
        <f t="shared" si="21"/>
        <v>4295.3</v>
      </c>
    </row>
    <row r="1389" spans="1:26" hidden="1">
      <c r="A1389" t="s">
        <v>3155</v>
      </c>
      <c r="B1389">
        <v>5537004720</v>
      </c>
      <c r="C1389" t="s">
        <v>2203</v>
      </c>
      <c r="D1389" t="s">
        <v>1691</v>
      </c>
      <c r="E1389" t="s">
        <v>1528</v>
      </c>
      <c r="F1389">
        <v>12130528</v>
      </c>
      <c r="G1389">
        <v>44973</v>
      </c>
      <c r="H1389" t="s">
        <v>2923</v>
      </c>
      <c r="I1389" t="s">
        <v>255</v>
      </c>
      <c r="J1389" t="s">
        <v>249</v>
      </c>
      <c r="K1389" t="s">
        <v>268</v>
      </c>
      <c r="L1389" t="s">
        <v>251</v>
      </c>
      <c r="M1389" t="s">
        <v>3154</v>
      </c>
      <c r="N1389" t="s">
        <v>3154</v>
      </c>
      <c r="O1389" s="111">
        <v>44973</v>
      </c>
      <c r="P1389" t="s">
        <v>252</v>
      </c>
      <c r="Q1389" t="s">
        <v>282</v>
      </c>
      <c r="R1389">
        <v>44974</v>
      </c>
      <c r="S1389" t="s">
        <v>254</v>
      </c>
      <c r="T1389" t="s">
        <v>254</v>
      </c>
      <c r="U1389" t="s">
        <v>254</v>
      </c>
      <c r="V1389" t="s">
        <v>254</v>
      </c>
      <c r="W1389">
        <v>0</v>
      </c>
      <c r="X1389">
        <v>10</v>
      </c>
      <c r="Y1389">
        <v>0</v>
      </c>
      <c r="Z1389" s="27">
        <f t="shared" si="21"/>
        <v>10</v>
      </c>
    </row>
    <row r="1390" spans="1:26" hidden="1">
      <c r="A1390" t="s">
        <v>3155</v>
      </c>
      <c r="B1390">
        <v>5537004720</v>
      </c>
      <c r="C1390" t="s">
        <v>2203</v>
      </c>
      <c r="D1390" t="s">
        <v>1691</v>
      </c>
      <c r="E1390" t="s">
        <v>1528</v>
      </c>
      <c r="F1390">
        <v>12148732</v>
      </c>
      <c r="G1390">
        <v>44981</v>
      </c>
      <c r="H1390" t="s">
        <v>2924</v>
      </c>
      <c r="I1390" t="s">
        <v>255</v>
      </c>
      <c r="J1390" t="s">
        <v>249</v>
      </c>
      <c r="K1390" t="s">
        <v>250</v>
      </c>
      <c r="L1390" t="s">
        <v>251</v>
      </c>
      <c r="M1390" t="s">
        <v>3154</v>
      </c>
      <c r="N1390" t="s">
        <v>3154</v>
      </c>
      <c r="O1390" s="111">
        <v>44981</v>
      </c>
      <c r="P1390" t="s">
        <v>252</v>
      </c>
      <c r="Q1390" t="s">
        <v>253</v>
      </c>
      <c r="R1390">
        <v>44984</v>
      </c>
      <c r="S1390" t="s">
        <v>254</v>
      </c>
      <c r="T1390" t="s">
        <v>254</v>
      </c>
      <c r="U1390" t="s">
        <v>254</v>
      </c>
      <c r="V1390" t="s">
        <v>254</v>
      </c>
      <c r="W1390">
        <v>0</v>
      </c>
      <c r="X1390">
        <v>895.8</v>
      </c>
      <c r="Y1390">
        <v>49638.86</v>
      </c>
      <c r="Z1390" s="27">
        <f t="shared" si="21"/>
        <v>50534.66</v>
      </c>
    </row>
    <row r="1391" spans="1:26" hidden="1">
      <c r="A1391" t="s">
        <v>3155</v>
      </c>
      <c r="B1391">
        <v>5537004720</v>
      </c>
      <c r="C1391" t="s">
        <v>2203</v>
      </c>
      <c r="D1391" t="s">
        <v>1691</v>
      </c>
      <c r="E1391" t="s">
        <v>1528</v>
      </c>
      <c r="F1391">
        <v>12171438</v>
      </c>
      <c r="G1391">
        <v>44985</v>
      </c>
      <c r="H1391" t="s">
        <v>2925</v>
      </c>
      <c r="I1391" t="s">
        <v>255</v>
      </c>
      <c r="J1391" t="s">
        <v>249</v>
      </c>
      <c r="K1391" t="s">
        <v>250</v>
      </c>
      <c r="L1391" t="s">
        <v>251</v>
      </c>
      <c r="M1391" t="s">
        <v>3154</v>
      </c>
      <c r="N1391" t="s">
        <v>3154</v>
      </c>
      <c r="O1391" s="111">
        <v>44985</v>
      </c>
      <c r="P1391" t="s">
        <v>252</v>
      </c>
      <c r="Q1391" t="s">
        <v>257</v>
      </c>
      <c r="R1391">
        <v>44986</v>
      </c>
      <c r="S1391" t="s">
        <v>254</v>
      </c>
      <c r="T1391" t="s">
        <v>254</v>
      </c>
      <c r="U1391" t="s">
        <v>254</v>
      </c>
      <c r="V1391" t="s">
        <v>254</v>
      </c>
      <c r="W1391">
        <v>0</v>
      </c>
      <c r="X1391">
        <v>0</v>
      </c>
      <c r="Y1391">
        <v>0</v>
      </c>
      <c r="Z1391" s="27">
        <f t="shared" si="21"/>
        <v>0</v>
      </c>
    </row>
    <row r="1392" spans="1:26">
      <c r="A1392" t="s">
        <v>3155</v>
      </c>
      <c r="B1392">
        <v>5537004720</v>
      </c>
      <c r="C1392" t="s">
        <v>2203</v>
      </c>
      <c r="D1392" t="s">
        <v>1691</v>
      </c>
      <c r="E1392" t="s">
        <v>1528</v>
      </c>
      <c r="F1392">
        <v>12183474</v>
      </c>
      <c r="G1392">
        <v>44995</v>
      </c>
      <c r="H1392" t="s">
        <v>3831</v>
      </c>
      <c r="I1392" t="s">
        <v>255</v>
      </c>
      <c r="J1392" t="s">
        <v>249</v>
      </c>
      <c r="K1392" t="s">
        <v>268</v>
      </c>
      <c r="L1392" t="s">
        <v>251</v>
      </c>
      <c r="M1392" t="s">
        <v>3154</v>
      </c>
      <c r="N1392" t="s">
        <v>3154</v>
      </c>
      <c r="O1392" s="111">
        <v>44995</v>
      </c>
      <c r="P1392" t="s">
        <v>252</v>
      </c>
      <c r="Q1392" t="s">
        <v>257</v>
      </c>
      <c r="R1392">
        <v>44998</v>
      </c>
      <c r="S1392" t="s">
        <v>254</v>
      </c>
      <c r="T1392" t="s">
        <v>254</v>
      </c>
      <c r="U1392" t="s">
        <v>254</v>
      </c>
      <c r="V1392" t="s">
        <v>254</v>
      </c>
      <c r="W1392">
        <v>0</v>
      </c>
      <c r="X1392">
        <v>0</v>
      </c>
      <c r="Y1392">
        <v>0</v>
      </c>
      <c r="Z1392" s="27">
        <f t="shared" si="21"/>
        <v>0</v>
      </c>
    </row>
    <row r="1393" spans="1:26">
      <c r="A1393" t="s">
        <v>3155</v>
      </c>
      <c r="B1393">
        <v>71345015402</v>
      </c>
      <c r="C1393" t="s">
        <v>3152</v>
      </c>
      <c r="D1393" t="s">
        <v>1691</v>
      </c>
      <c r="E1393" t="s">
        <v>1528</v>
      </c>
      <c r="F1393">
        <v>12190784</v>
      </c>
      <c r="G1393">
        <v>44987</v>
      </c>
      <c r="H1393" t="s">
        <v>3832</v>
      </c>
      <c r="I1393" t="s">
        <v>260</v>
      </c>
      <c r="J1393" t="s">
        <v>3154</v>
      </c>
      <c r="K1393" t="s">
        <v>3154</v>
      </c>
      <c r="L1393" t="s">
        <v>251</v>
      </c>
      <c r="M1393" t="s">
        <v>3154</v>
      </c>
      <c r="N1393" t="s">
        <v>3154</v>
      </c>
      <c r="O1393" s="111">
        <v>44987</v>
      </c>
      <c r="P1393" t="s">
        <v>252</v>
      </c>
      <c r="Q1393" t="s">
        <v>253</v>
      </c>
      <c r="R1393">
        <v>44991</v>
      </c>
      <c r="S1393" t="s">
        <v>254</v>
      </c>
      <c r="T1393" t="s">
        <v>254</v>
      </c>
      <c r="U1393" t="s">
        <v>254</v>
      </c>
      <c r="V1393" t="s">
        <v>254</v>
      </c>
      <c r="W1393">
        <v>0</v>
      </c>
      <c r="X1393">
        <v>0</v>
      </c>
      <c r="Y1393">
        <v>1</v>
      </c>
      <c r="Z1393" s="27">
        <f t="shared" si="21"/>
        <v>1</v>
      </c>
    </row>
    <row r="1394" spans="1:26">
      <c r="A1394" t="s">
        <v>3155</v>
      </c>
      <c r="B1394">
        <v>71345015402</v>
      </c>
      <c r="C1394" t="s">
        <v>3152</v>
      </c>
      <c r="D1394" t="s">
        <v>1691</v>
      </c>
      <c r="E1394" t="s">
        <v>1528</v>
      </c>
      <c r="F1394">
        <v>12196052</v>
      </c>
      <c r="G1394">
        <v>44988</v>
      </c>
      <c r="H1394" t="s">
        <v>3833</v>
      </c>
      <c r="I1394" t="s">
        <v>255</v>
      </c>
      <c r="J1394" t="s">
        <v>249</v>
      </c>
      <c r="K1394" t="s">
        <v>268</v>
      </c>
      <c r="L1394" t="s">
        <v>251</v>
      </c>
      <c r="M1394" t="s">
        <v>3154</v>
      </c>
      <c r="N1394" t="s">
        <v>3154</v>
      </c>
      <c r="O1394" s="111">
        <v>44988</v>
      </c>
      <c r="P1394" t="s">
        <v>252</v>
      </c>
      <c r="Q1394" t="s">
        <v>253</v>
      </c>
      <c r="R1394">
        <v>44992</v>
      </c>
      <c r="S1394" t="s">
        <v>254</v>
      </c>
      <c r="T1394" t="s">
        <v>254</v>
      </c>
      <c r="U1394" t="s">
        <v>254</v>
      </c>
      <c r="V1394" t="s">
        <v>254</v>
      </c>
      <c r="W1394">
        <v>0</v>
      </c>
      <c r="X1394">
        <v>0</v>
      </c>
      <c r="Y1394">
        <v>34.880000000000003</v>
      </c>
      <c r="Z1394" s="27">
        <f t="shared" si="21"/>
        <v>34.880000000000003</v>
      </c>
    </row>
    <row r="1395" spans="1:26">
      <c r="A1395" t="s">
        <v>3155</v>
      </c>
      <c r="B1395">
        <v>5537004720</v>
      </c>
      <c r="C1395" t="s">
        <v>2203</v>
      </c>
      <c r="D1395" t="s">
        <v>1691</v>
      </c>
      <c r="E1395" t="s">
        <v>1528</v>
      </c>
      <c r="F1395">
        <v>12201595</v>
      </c>
      <c r="G1395">
        <v>44995</v>
      </c>
      <c r="H1395" t="s">
        <v>3834</v>
      </c>
      <c r="I1395" t="s">
        <v>255</v>
      </c>
      <c r="J1395" t="s">
        <v>249</v>
      </c>
      <c r="K1395" t="s">
        <v>250</v>
      </c>
      <c r="L1395" t="s">
        <v>251</v>
      </c>
      <c r="M1395" t="s">
        <v>3154</v>
      </c>
      <c r="N1395" t="s">
        <v>3154</v>
      </c>
      <c r="O1395" s="111">
        <v>44995</v>
      </c>
      <c r="P1395" t="s">
        <v>252</v>
      </c>
      <c r="Q1395" t="s">
        <v>257</v>
      </c>
      <c r="R1395">
        <v>44998</v>
      </c>
      <c r="S1395" t="s">
        <v>254</v>
      </c>
      <c r="T1395" t="s">
        <v>254</v>
      </c>
      <c r="U1395" t="s">
        <v>254</v>
      </c>
      <c r="V1395" t="s">
        <v>254</v>
      </c>
      <c r="W1395">
        <v>0</v>
      </c>
      <c r="X1395">
        <v>0</v>
      </c>
      <c r="Y1395">
        <v>0</v>
      </c>
      <c r="Z1395" s="27">
        <f t="shared" si="21"/>
        <v>0</v>
      </c>
    </row>
    <row r="1396" spans="1:26">
      <c r="A1396" t="s">
        <v>3155</v>
      </c>
      <c r="B1396">
        <v>5537004720</v>
      </c>
      <c r="C1396" t="s">
        <v>2203</v>
      </c>
      <c r="D1396" t="s">
        <v>1691</v>
      </c>
      <c r="E1396" t="s">
        <v>1528</v>
      </c>
      <c r="F1396">
        <v>12203757</v>
      </c>
      <c r="G1396">
        <v>44994</v>
      </c>
      <c r="H1396" t="s">
        <v>3835</v>
      </c>
      <c r="I1396" t="s">
        <v>255</v>
      </c>
      <c r="J1396" t="s">
        <v>249</v>
      </c>
      <c r="K1396" t="s">
        <v>250</v>
      </c>
      <c r="L1396" t="s">
        <v>251</v>
      </c>
      <c r="M1396" t="s">
        <v>3154</v>
      </c>
      <c r="N1396" t="s">
        <v>3154</v>
      </c>
      <c r="O1396" s="111">
        <v>44994</v>
      </c>
      <c r="P1396" t="s">
        <v>252</v>
      </c>
      <c r="Q1396" t="s">
        <v>253</v>
      </c>
      <c r="R1396">
        <v>44995</v>
      </c>
      <c r="S1396" t="s">
        <v>254</v>
      </c>
      <c r="T1396" t="s">
        <v>254</v>
      </c>
      <c r="U1396" t="s">
        <v>254</v>
      </c>
      <c r="V1396" t="s">
        <v>254</v>
      </c>
      <c r="W1396">
        <v>0</v>
      </c>
      <c r="X1396">
        <v>0</v>
      </c>
      <c r="Y1396">
        <v>6131.97</v>
      </c>
      <c r="Z1396" s="27">
        <f t="shared" si="21"/>
        <v>6131.97</v>
      </c>
    </row>
    <row r="1397" spans="1:26">
      <c r="A1397" t="s">
        <v>3155</v>
      </c>
      <c r="B1397">
        <v>9245279782</v>
      </c>
      <c r="C1397" t="s">
        <v>3293</v>
      </c>
      <c r="D1397" t="s">
        <v>1691</v>
      </c>
      <c r="E1397" t="s">
        <v>1528</v>
      </c>
      <c r="F1397">
        <v>12216144</v>
      </c>
      <c r="G1397">
        <v>44995</v>
      </c>
      <c r="H1397" t="s">
        <v>3836</v>
      </c>
      <c r="I1397" t="s">
        <v>260</v>
      </c>
      <c r="J1397" t="s">
        <v>3154</v>
      </c>
      <c r="K1397" t="s">
        <v>3154</v>
      </c>
      <c r="L1397" t="s">
        <v>251</v>
      </c>
      <c r="M1397" t="s">
        <v>3154</v>
      </c>
      <c r="N1397" t="s">
        <v>3154</v>
      </c>
      <c r="O1397" s="111">
        <v>44998</v>
      </c>
      <c r="P1397" t="s">
        <v>252</v>
      </c>
      <c r="Q1397" t="s">
        <v>253</v>
      </c>
      <c r="R1397">
        <v>44999</v>
      </c>
      <c r="S1397" t="s">
        <v>254</v>
      </c>
      <c r="T1397" t="s">
        <v>254</v>
      </c>
      <c r="U1397" t="s">
        <v>254</v>
      </c>
      <c r="V1397" t="s">
        <v>254</v>
      </c>
      <c r="W1397">
        <v>0</v>
      </c>
      <c r="X1397">
        <v>0</v>
      </c>
      <c r="Y1397">
        <v>5</v>
      </c>
      <c r="Z1397" s="27">
        <f t="shared" si="21"/>
        <v>5</v>
      </c>
    </row>
    <row r="1398" spans="1:26">
      <c r="A1398" t="s">
        <v>3155</v>
      </c>
      <c r="B1398">
        <v>5537004720</v>
      </c>
      <c r="C1398" t="s">
        <v>2203</v>
      </c>
      <c r="D1398" t="s">
        <v>1691</v>
      </c>
      <c r="E1398" t="s">
        <v>1528</v>
      </c>
      <c r="F1398">
        <v>12216193</v>
      </c>
      <c r="G1398">
        <v>45000</v>
      </c>
      <c r="H1398" t="s">
        <v>3837</v>
      </c>
      <c r="I1398" t="s">
        <v>255</v>
      </c>
      <c r="J1398" t="s">
        <v>249</v>
      </c>
      <c r="K1398" t="s">
        <v>268</v>
      </c>
      <c r="L1398" t="s">
        <v>251</v>
      </c>
      <c r="M1398" t="s">
        <v>3154</v>
      </c>
      <c r="N1398" t="s">
        <v>3154</v>
      </c>
      <c r="O1398" s="111">
        <v>45000</v>
      </c>
      <c r="P1398" t="s">
        <v>252</v>
      </c>
      <c r="Q1398" t="s">
        <v>253</v>
      </c>
      <c r="R1398">
        <v>45001</v>
      </c>
      <c r="S1398" t="s">
        <v>254</v>
      </c>
      <c r="T1398" t="s">
        <v>254</v>
      </c>
      <c r="U1398" t="s">
        <v>254</v>
      </c>
      <c r="V1398" t="s">
        <v>254</v>
      </c>
      <c r="W1398">
        <v>0</v>
      </c>
      <c r="X1398">
        <v>0</v>
      </c>
      <c r="Y1398">
        <v>2107.38</v>
      </c>
      <c r="Z1398" s="27">
        <f t="shared" si="21"/>
        <v>2107.38</v>
      </c>
    </row>
    <row r="1399" spans="1:26">
      <c r="A1399" t="s">
        <v>3155</v>
      </c>
      <c r="B1399">
        <v>6629179447</v>
      </c>
      <c r="C1399" t="s">
        <v>3838</v>
      </c>
      <c r="D1399" t="s">
        <v>1691</v>
      </c>
      <c r="E1399" t="s">
        <v>1528</v>
      </c>
      <c r="F1399">
        <v>12220401</v>
      </c>
      <c r="G1399">
        <v>44995</v>
      </c>
      <c r="H1399" t="s">
        <v>3839</v>
      </c>
      <c r="I1399" t="s">
        <v>255</v>
      </c>
      <c r="J1399" t="s">
        <v>249</v>
      </c>
      <c r="K1399" t="s">
        <v>250</v>
      </c>
      <c r="L1399" t="s">
        <v>251</v>
      </c>
      <c r="M1399" t="s">
        <v>3154</v>
      </c>
      <c r="N1399" t="s">
        <v>3154</v>
      </c>
      <c r="O1399" s="111">
        <v>44995</v>
      </c>
      <c r="P1399" t="s">
        <v>252</v>
      </c>
      <c r="Q1399" t="s">
        <v>253</v>
      </c>
      <c r="R1399">
        <v>44998</v>
      </c>
      <c r="S1399" t="s">
        <v>254</v>
      </c>
      <c r="T1399" t="s">
        <v>254</v>
      </c>
      <c r="U1399" t="s">
        <v>254</v>
      </c>
      <c r="V1399" t="s">
        <v>254</v>
      </c>
      <c r="W1399">
        <v>0</v>
      </c>
      <c r="X1399">
        <v>0</v>
      </c>
      <c r="Y1399">
        <v>2354.85</v>
      </c>
      <c r="Z1399" s="27">
        <f t="shared" si="21"/>
        <v>2354.85</v>
      </c>
    </row>
    <row r="1400" spans="1:26">
      <c r="A1400" t="s">
        <v>3155</v>
      </c>
      <c r="B1400">
        <v>5537004720</v>
      </c>
      <c r="C1400" t="s">
        <v>2203</v>
      </c>
      <c r="D1400" t="s">
        <v>1691</v>
      </c>
      <c r="E1400" t="s">
        <v>1528</v>
      </c>
      <c r="F1400">
        <v>12223681</v>
      </c>
      <c r="G1400">
        <v>44999</v>
      </c>
      <c r="H1400" t="s">
        <v>3840</v>
      </c>
      <c r="I1400" t="s">
        <v>256</v>
      </c>
      <c r="J1400" t="s">
        <v>249</v>
      </c>
      <c r="K1400" t="s">
        <v>250</v>
      </c>
      <c r="L1400" t="s">
        <v>251</v>
      </c>
      <c r="M1400" t="s">
        <v>3154</v>
      </c>
      <c r="N1400" t="s">
        <v>3154</v>
      </c>
      <c r="O1400" s="111">
        <v>44999</v>
      </c>
      <c r="P1400" t="s">
        <v>252</v>
      </c>
      <c r="Q1400" t="s">
        <v>253</v>
      </c>
      <c r="R1400">
        <v>45000</v>
      </c>
      <c r="S1400" t="s">
        <v>254</v>
      </c>
      <c r="T1400" t="s">
        <v>254</v>
      </c>
      <c r="U1400" t="s">
        <v>254</v>
      </c>
      <c r="V1400" t="s">
        <v>254</v>
      </c>
      <c r="W1400">
        <v>0</v>
      </c>
      <c r="X1400">
        <v>0</v>
      </c>
      <c r="Y1400">
        <v>1964.2</v>
      </c>
      <c r="Z1400" s="27">
        <f t="shared" si="21"/>
        <v>1964.2</v>
      </c>
    </row>
    <row r="1401" spans="1:26">
      <c r="A1401" t="s">
        <v>3155</v>
      </c>
      <c r="B1401">
        <v>6629179447</v>
      </c>
      <c r="C1401" t="s">
        <v>3838</v>
      </c>
      <c r="D1401" t="s">
        <v>1691</v>
      </c>
      <c r="E1401" t="s">
        <v>1528</v>
      </c>
      <c r="F1401">
        <v>12224845</v>
      </c>
      <c r="G1401">
        <v>44998</v>
      </c>
      <c r="H1401" t="s">
        <v>3841</v>
      </c>
      <c r="I1401" t="s">
        <v>255</v>
      </c>
      <c r="J1401" t="s">
        <v>249</v>
      </c>
      <c r="K1401" t="s">
        <v>250</v>
      </c>
      <c r="L1401" t="s">
        <v>251</v>
      </c>
      <c r="M1401" t="s">
        <v>3154</v>
      </c>
      <c r="N1401" t="s">
        <v>3154</v>
      </c>
      <c r="O1401" s="111">
        <v>44998</v>
      </c>
      <c r="P1401" t="s">
        <v>252</v>
      </c>
      <c r="Q1401" t="s">
        <v>253</v>
      </c>
      <c r="R1401">
        <v>45006</v>
      </c>
      <c r="S1401" t="s">
        <v>254</v>
      </c>
      <c r="T1401" t="s">
        <v>254</v>
      </c>
      <c r="U1401" t="s">
        <v>254</v>
      </c>
      <c r="V1401" t="s">
        <v>254</v>
      </c>
      <c r="W1401">
        <v>0</v>
      </c>
      <c r="X1401">
        <v>0</v>
      </c>
      <c r="Y1401">
        <v>4272.6000000000004</v>
      </c>
      <c r="Z1401" s="27">
        <f t="shared" si="21"/>
        <v>4272.6000000000004</v>
      </c>
    </row>
    <row r="1402" spans="1:26">
      <c r="A1402" t="s">
        <v>3155</v>
      </c>
      <c r="B1402">
        <v>6629179447</v>
      </c>
      <c r="C1402" t="s">
        <v>3838</v>
      </c>
      <c r="D1402" t="s">
        <v>1691</v>
      </c>
      <c r="E1402" t="s">
        <v>1528</v>
      </c>
      <c r="F1402">
        <v>12230238</v>
      </c>
      <c r="G1402">
        <v>44999</v>
      </c>
      <c r="H1402" t="s">
        <v>3842</v>
      </c>
      <c r="I1402" t="s">
        <v>255</v>
      </c>
      <c r="J1402" t="s">
        <v>249</v>
      </c>
      <c r="K1402" t="s">
        <v>250</v>
      </c>
      <c r="L1402" t="s">
        <v>251</v>
      </c>
      <c r="M1402" t="s">
        <v>3154</v>
      </c>
      <c r="N1402" t="s">
        <v>3154</v>
      </c>
      <c r="O1402" s="111">
        <v>44999</v>
      </c>
      <c r="P1402" t="s">
        <v>252</v>
      </c>
      <c r="Q1402" t="s">
        <v>253</v>
      </c>
      <c r="R1402">
        <v>45000</v>
      </c>
      <c r="S1402" t="s">
        <v>254</v>
      </c>
      <c r="T1402" t="s">
        <v>254</v>
      </c>
      <c r="U1402" t="s">
        <v>254</v>
      </c>
      <c r="V1402" t="s">
        <v>254</v>
      </c>
      <c r="W1402">
        <v>0</v>
      </c>
      <c r="X1402">
        <v>0</v>
      </c>
      <c r="Y1402">
        <v>28</v>
      </c>
      <c r="Z1402" s="27">
        <f t="shared" si="21"/>
        <v>28</v>
      </c>
    </row>
    <row r="1403" spans="1:26">
      <c r="A1403" t="s">
        <v>3155</v>
      </c>
      <c r="B1403">
        <v>9245279782</v>
      </c>
      <c r="C1403" t="s">
        <v>3293</v>
      </c>
      <c r="D1403" t="s">
        <v>1691</v>
      </c>
      <c r="E1403" t="s">
        <v>1528</v>
      </c>
      <c r="F1403">
        <v>12231173</v>
      </c>
      <c r="G1403">
        <v>44999</v>
      </c>
      <c r="H1403" t="s">
        <v>3843</v>
      </c>
      <c r="I1403" t="s">
        <v>255</v>
      </c>
      <c r="J1403" t="s">
        <v>249</v>
      </c>
      <c r="K1403" t="s">
        <v>250</v>
      </c>
      <c r="L1403" t="s">
        <v>251</v>
      </c>
      <c r="M1403" t="s">
        <v>3154</v>
      </c>
      <c r="N1403" t="s">
        <v>3154</v>
      </c>
      <c r="O1403" s="111">
        <v>44999</v>
      </c>
      <c r="P1403" t="s">
        <v>252</v>
      </c>
      <c r="Q1403" t="s">
        <v>253</v>
      </c>
      <c r="R1403">
        <v>45000</v>
      </c>
      <c r="S1403" t="s">
        <v>254</v>
      </c>
      <c r="T1403" t="s">
        <v>254</v>
      </c>
      <c r="U1403" t="s">
        <v>254</v>
      </c>
      <c r="V1403" t="s">
        <v>254</v>
      </c>
      <c r="W1403">
        <v>0</v>
      </c>
      <c r="X1403">
        <v>0</v>
      </c>
      <c r="Y1403">
        <v>214</v>
      </c>
      <c r="Z1403" s="27">
        <f t="shared" si="21"/>
        <v>214</v>
      </c>
    </row>
    <row r="1404" spans="1:26">
      <c r="A1404" t="s">
        <v>3155</v>
      </c>
      <c r="B1404">
        <v>434677175</v>
      </c>
      <c r="C1404" t="s">
        <v>3844</v>
      </c>
      <c r="D1404" t="s">
        <v>1691</v>
      </c>
      <c r="E1404" t="s">
        <v>1528</v>
      </c>
      <c r="F1404">
        <v>12255178</v>
      </c>
      <c r="G1404">
        <v>45014</v>
      </c>
      <c r="H1404" t="s">
        <v>3845</v>
      </c>
      <c r="I1404" t="s">
        <v>271</v>
      </c>
      <c r="J1404" t="s">
        <v>249</v>
      </c>
      <c r="K1404" t="s">
        <v>250</v>
      </c>
      <c r="L1404" t="s">
        <v>251</v>
      </c>
      <c r="M1404" t="s">
        <v>3154</v>
      </c>
      <c r="N1404" t="s">
        <v>3154</v>
      </c>
      <c r="O1404" s="111">
        <v>45014</v>
      </c>
      <c r="P1404" t="s">
        <v>252</v>
      </c>
      <c r="Q1404" t="s">
        <v>257</v>
      </c>
      <c r="R1404">
        <v>45015</v>
      </c>
      <c r="S1404" t="s">
        <v>254</v>
      </c>
      <c r="T1404" t="s">
        <v>254</v>
      </c>
      <c r="U1404" t="s">
        <v>254</v>
      </c>
      <c r="V1404" t="s">
        <v>254</v>
      </c>
      <c r="W1404">
        <v>0</v>
      </c>
      <c r="X1404">
        <v>0</v>
      </c>
      <c r="Y1404">
        <v>0</v>
      </c>
      <c r="Z1404" s="27">
        <f t="shared" si="21"/>
        <v>0</v>
      </c>
    </row>
    <row r="1405" spans="1:26">
      <c r="A1405" t="s">
        <v>3155</v>
      </c>
      <c r="B1405">
        <v>32652438859</v>
      </c>
      <c r="C1405" t="s">
        <v>3846</v>
      </c>
      <c r="D1405" t="s">
        <v>1691</v>
      </c>
      <c r="E1405" t="s">
        <v>1528</v>
      </c>
      <c r="F1405">
        <v>12255300</v>
      </c>
      <c r="G1405">
        <v>45005</v>
      </c>
      <c r="H1405" t="s">
        <v>3847</v>
      </c>
      <c r="I1405" t="s">
        <v>255</v>
      </c>
      <c r="J1405" t="s">
        <v>249</v>
      </c>
      <c r="K1405" t="s">
        <v>268</v>
      </c>
      <c r="L1405" t="s">
        <v>251</v>
      </c>
      <c r="M1405" t="s">
        <v>3154</v>
      </c>
      <c r="N1405" t="s">
        <v>3154</v>
      </c>
      <c r="O1405" s="111">
        <v>45005</v>
      </c>
      <c r="P1405" t="s">
        <v>252</v>
      </c>
      <c r="Q1405" t="s">
        <v>253</v>
      </c>
      <c r="R1405">
        <v>45006</v>
      </c>
      <c r="S1405" t="s">
        <v>254</v>
      </c>
      <c r="T1405" t="s">
        <v>254</v>
      </c>
      <c r="U1405" t="s">
        <v>254</v>
      </c>
      <c r="V1405" t="s">
        <v>254</v>
      </c>
      <c r="W1405">
        <v>0</v>
      </c>
      <c r="X1405">
        <v>0</v>
      </c>
      <c r="Y1405">
        <v>5221</v>
      </c>
      <c r="Z1405" s="27">
        <f t="shared" si="21"/>
        <v>5221</v>
      </c>
    </row>
    <row r="1406" spans="1:26">
      <c r="A1406" t="s">
        <v>3155</v>
      </c>
      <c r="B1406">
        <v>9245279782</v>
      </c>
      <c r="C1406" t="s">
        <v>3293</v>
      </c>
      <c r="D1406" t="s">
        <v>1691</v>
      </c>
      <c r="E1406" t="s">
        <v>1528</v>
      </c>
      <c r="F1406">
        <v>12256158</v>
      </c>
      <c r="G1406">
        <v>45006</v>
      </c>
      <c r="H1406" t="s">
        <v>3848</v>
      </c>
      <c r="I1406" t="s">
        <v>255</v>
      </c>
      <c r="J1406" t="s">
        <v>249</v>
      </c>
      <c r="K1406" t="s">
        <v>250</v>
      </c>
      <c r="L1406" t="s">
        <v>251</v>
      </c>
      <c r="M1406" t="s">
        <v>3154</v>
      </c>
      <c r="N1406" t="s">
        <v>3154</v>
      </c>
      <c r="O1406" s="111">
        <v>45006</v>
      </c>
      <c r="P1406" t="s">
        <v>252</v>
      </c>
      <c r="Q1406" t="s">
        <v>253</v>
      </c>
      <c r="R1406">
        <v>45008</v>
      </c>
      <c r="S1406" t="s">
        <v>254</v>
      </c>
      <c r="T1406" t="s">
        <v>254</v>
      </c>
      <c r="U1406" t="s">
        <v>254</v>
      </c>
      <c r="V1406" t="s">
        <v>254</v>
      </c>
      <c r="W1406">
        <v>0</v>
      </c>
      <c r="X1406">
        <v>0</v>
      </c>
      <c r="Y1406">
        <v>2680.7</v>
      </c>
      <c r="Z1406" s="27">
        <f t="shared" si="21"/>
        <v>2680.7</v>
      </c>
    </row>
    <row r="1407" spans="1:26">
      <c r="A1407" t="s">
        <v>3155</v>
      </c>
      <c r="B1407">
        <v>5537004720</v>
      </c>
      <c r="C1407" t="s">
        <v>2203</v>
      </c>
      <c r="D1407" t="s">
        <v>1691</v>
      </c>
      <c r="E1407" t="s">
        <v>1528</v>
      </c>
      <c r="F1407">
        <v>12256346</v>
      </c>
      <c r="G1407">
        <v>45006</v>
      </c>
      <c r="H1407" t="s">
        <v>3849</v>
      </c>
      <c r="I1407" t="s">
        <v>271</v>
      </c>
      <c r="J1407" t="s">
        <v>249</v>
      </c>
      <c r="K1407" t="s">
        <v>250</v>
      </c>
      <c r="L1407" t="s">
        <v>251</v>
      </c>
      <c r="M1407" t="s">
        <v>3154</v>
      </c>
      <c r="N1407" t="s">
        <v>3154</v>
      </c>
      <c r="O1407" s="111">
        <v>45006</v>
      </c>
      <c r="P1407" t="s">
        <v>252</v>
      </c>
      <c r="Q1407" t="s">
        <v>253</v>
      </c>
      <c r="R1407">
        <v>45014</v>
      </c>
      <c r="S1407" t="s">
        <v>254</v>
      </c>
      <c r="T1407" t="s">
        <v>254</v>
      </c>
      <c r="U1407" t="s">
        <v>254</v>
      </c>
      <c r="V1407" t="s">
        <v>254</v>
      </c>
      <c r="W1407">
        <v>0</v>
      </c>
      <c r="X1407">
        <v>0</v>
      </c>
      <c r="Y1407">
        <v>372.35</v>
      </c>
      <c r="Z1407" s="27">
        <f t="shared" si="21"/>
        <v>372.35</v>
      </c>
    </row>
    <row r="1408" spans="1:26">
      <c r="A1408" t="s">
        <v>3155</v>
      </c>
      <c r="B1408">
        <v>5537004720</v>
      </c>
      <c r="C1408" t="s">
        <v>2203</v>
      </c>
      <c r="D1408" t="s">
        <v>1691</v>
      </c>
      <c r="E1408" t="s">
        <v>1528</v>
      </c>
      <c r="F1408">
        <v>12260958</v>
      </c>
      <c r="G1408">
        <v>45006</v>
      </c>
      <c r="H1408" t="s">
        <v>3850</v>
      </c>
      <c r="I1408" t="s">
        <v>255</v>
      </c>
      <c r="J1408" t="s">
        <v>249</v>
      </c>
      <c r="K1408" t="s">
        <v>250</v>
      </c>
      <c r="L1408" t="s">
        <v>251</v>
      </c>
      <c r="M1408" t="s">
        <v>3154</v>
      </c>
      <c r="N1408" t="s">
        <v>3154</v>
      </c>
      <c r="O1408" s="111">
        <v>45006</v>
      </c>
      <c r="P1408" t="s">
        <v>252</v>
      </c>
      <c r="Q1408" t="s">
        <v>253</v>
      </c>
      <c r="R1408">
        <v>45007</v>
      </c>
      <c r="S1408" t="s">
        <v>254</v>
      </c>
      <c r="T1408" t="s">
        <v>254</v>
      </c>
      <c r="U1408" t="s">
        <v>254</v>
      </c>
      <c r="V1408" t="s">
        <v>254</v>
      </c>
      <c r="W1408">
        <v>0</v>
      </c>
      <c r="X1408">
        <v>0</v>
      </c>
      <c r="Y1408">
        <v>3671</v>
      </c>
      <c r="Z1408" s="27">
        <f t="shared" si="21"/>
        <v>3671</v>
      </c>
    </row>
    <row r="1409" spans="1:26">
      <c r="A1409" t="s">
        <v>3155</v>
      </c>
      <c r="B1409">
        <v>5537004720</v>
      </c>
      <c r="C1409" t="s">
        <v>2203</v>
      </c>
      <c r="D1409" t="s">
        <v>1691</v>
      </c>
      <c r="E1409" t="s">
        <v>1528</v>
      </c>
      <c r="F1409">
        <v>12273822</v>
      </c>
      <c r="G1409">
        <v>45008</v>
      </c>
      <c r="H1409" t="s">
        <v>3851</v>
      </c>
      <c r="I1409" t="s">
        <v>255</v>
      </c>
      <c r="J1409" t="s">
        <v>249</v>
      </c>
      <c r="K1409" t="s">
        <v>250</v>
      </c>
      <c r="L1409" t="s">
        <v>251</v>
      </c>
      <c r="M1409" t="s">
        <v>3154</v>
      </c>
      <c r="N1409" t="s">
        <v>3154</v>
      </c>
      <c r="O1409" s="111">
        <v>45008</v>
      </c>
      <c r="P1409" t="s">
        <v>252</v>
      </c>
      <c r="Q1409" t="s">
        <v>253</v>
      </c>
      <c r="R1409">
        <v>45009</v>
      </c>
      <c r="S1409" t="s">
        <v>254</v>
      </c>
      <c r="T1409" t="s">
        <v>254</v>
      </c>
      <c r="U1409" t="s">
        <v>254</v>
      </c>
      <c r="V1409" t="s">
        <v>254</v>
      </c>
      <c r="W1409">
        <v>0</v>
      </c>
      <c r="X1409">
        <v>0</v>
      </c>
      <c r="Y1409">
        <v>633</v>
      </c>
      <c r="Z1409" s="27">
        <f t="shared" si="21"/>
        <v>633</v>
      </c>
    </row>
    <row r="1410" spans="1:26">
      <c r="A1410" t="s">
        <v>3155</v>
      </c>
      <c r="B1410">
        <v>9245279782</v>
      </c>
      <c r="C1410" t="s">
        <v>3293</v>
      </c>
      <c r="D1410" t="s">
        <v>1691</v>
      </c>
      <c r="E1410" t="s">
        <v>1528</v>
      </c>
      <c r="F1410">
        <v>12296642</v>
      </c>
      <c r="G1410">
        <v>45014</v>
      </c>
      <c r="H1410" t="s">
        <v>3852</v>
      </c>
      <c r="I1410" t="s">
        <v>271</v>
      </c>
      <c r="J1410" t="s">
        <v>249</v>
      </c>
      <c r="K1410" t="s">
        <v>250</v>
      </c>
      <c r="L1410" t="s">
        <v>251</v>
      </c>
      <c r="M1410" t="s">
        <v>3154</v>
      </c>
      <c r="N1410" t="s">
        <v>3154</v>
      </c>
      <c r="O1410" s="111">
        <v>45014</v>
      </c>
      <c r="P1410" t="s">
        <v>252</v>
      </c>
      <c r="Q1410" t="s">
        <v>253</v>
      </c>
      <c r="R1410">
        <v>45016</v>
      </c>
      <c r="S1410" t="s">
        <v>254</v>
      </c>
      <c r="T1410" t="s">
        <v>254</v>
      </c>
      <c r="U1410" t="s">
        <v>254</v>
      </c>
      <c r="V1410" t="s">
        <v>254</v>
      </c>
      <c r="W1410">
        <v>0</v>
      </c>
      <c r="X1410">
        <v>0</v>
      </c>
      <c r="Y1410">
        <v>1</v>
      </c>
      <c r="Z1410" s="27">
        <f t="shared" si="21"/>
        <v>1</v>
      </c>
    </row>
    <row r="1411" spans="1:26">
      <c r="A1411" t="s">
        <v>3155</v>
      </c>
      <c r="B1411">
        <v>32652438859</v>
      </c>
      <c r="C1411" t="s">
        <v>3846</v>
      </c>
      <c r="D1411" t="s">
        <v>1691</v>
      </c>
      <c r="E1411" t="s">
        <v>1528</v>
      </c>
      <c r="F1411">
        <v>12297046</v>
      </c>
      <c r="G1411">
        <v>45014</v>
      </c>
      <c r="H1411" t="s">
        <v>3853</v>
      </c>
      <c r="I1411" t="s">
        <v>271</v>
      </c>
      <c r="J1411" t="s">
        <v>249</v>
      </c>
      <c r="K1411" t="s">
        <v>331</v>
      </c>
      <c r="L1411" t="s">
        <v>251</v>
      </c>
      <c r="M1411" t="s">
        <v>3154</v>
      </c>
      <c r="N1411" t="s">
        <v>3154</v>
      </c>
      <c r="O1411" s="111">
        <v>45014</v>
      </c>
      <c r="P1411" t="s">
        <v>252</v>
      </c>
      <c r="Q1411" t="s">
        <v>257</v>
      </c>
      <c r="R1411">
        <v>45015</v>
      </c>
      <c r="S1411" t="s">
        <v>254</v>
      </c>
      <c r="T1411" t="s">
        <v>254</v>
      </c>
      <c r="U1411" t="s">
        <v>254</v>
      </c>
      <c r="V1411" t="s">
        <v>254</v>
      </c>
      <c r="W1411">
        <v>0</v>
      </c>
      <c r="X1411">
        <v>0</v>
      </c>
      <c r="Y1411">
        <v>0</v>
      </c>
      <c r="Z1411" s="27">
        <f t="shared" ref="Z1411:Z1474" si="22">SUM(W1411:Y1411)</f>
        <v>0</v>
      </c>
    </row>
    <row r="1412" spans="1:26">
      <c r="A1412" t="s">
        <v>3155</v>
      </c>
      <c r="B1412">
        <v>5537004720</v>
      </c>
      <c r="C1412" t="s">
        <v>2203</v>
      </c>
      <c r="D1412" t="s">
        <v>1691</v>
      </c>
      <c r="E1412" t="s">
        <v>1528</v>
      </c>
      <c r="F1412">
        <v>12297086</v>
      </c>
      <c r="G1412">
        <v>45014</v>
      </c>
      <c r="H1412" t="s">
        <v>3854</v>
      </c>
      <c r="I1412" t="s">
        <v>271</v>
      </c>
      <c r="J1412" t="s">
        <v>249</v>
      </c>
      <c r="K1412" t="s">
        <v>268</v>
      </c>
      <c r="L1412" t="s">
        <v>251</v>
      </c>
      <c r="M1412" t="s">
        <v>3154</v>
      </c>
      <c r="N1412" t="s">
        <v>3154</v>
      </c>
      <c r="O1412" s="111">
        <v>45014</v>
      </c>
      <c r="P1412" t="s">
        <v>252</v>
      </c>
      <c r="Q1412" t="s">
        <v>257</v>
      </c>
      <c r="R1412">
        <v>45015</v>
      </c>
      <c r="S1412" t="s">
        <v>254</v>
      </c>
      <c r="T1412" t="s">
        <v>254</v>
      </c>
      <c r="U1412" t="s">
        <v>254</v>
      </c>
      <c r="V1412" t="s">
        <v>254</v>
      </c>
      <c r="W1412">
        <v>0</v>
      </c>
      <c r="X1412">
        <v>0</v>
      </c>
      <c r="Y1412">
        <v>0</v>
      </c>
      <c r="Z1412" s="27">
        <f t="shared" si="22"/>
        <v>0</v>
      </c>
    </row>
    <row r="1413" spans="1:26">
      <c r="A1413" t="s">
        <v>3155</v>
      </c>
      <c r="B1413">
        <v>66874505491</v>
      </c>
      <c r="C1413" t="s">
        <v>3855</v>
      </c>
      <c r="D1413" t="s">
        <v>1691</v>
      </c>
      <c r="E1413" t="s">
        <v>1528</v>
      </c>
      <c r="F1413">
        <v>12298284</v>
      </c>
      <c r="G1413">
        <v>45014</v>
      </c>
      <c r="H1413" t="s">
        <v>3856</v>
      </c>
      <c r="I1413" t="s">
        <v>248</v>
      </c>
      <c r="J1413" t="s">
        <v>249</v>
      </c>
      <c r="K1413" t="s">
        <v>250</v>
      </c>
      <c r="L1413" t="s">
        <v>251</v>
      </c>
      <c r="M1413" t="s">
        <v>3154</v>
      </c>
      <c r="N1413" t="s">
        <v>3154</v>
      </c>
      <c r="O1413" s="111">
        <v>45014</v>
      </c>
      <c r="P1413" t="s">
        <v>252</v>
      </c>
      <c r="Q1413" t="s">
        <v>257</v>
      </c>
      <c r="S1413" t="s">
        <v>254</v>
      </c>
      <c r="T1413" t="s">
        <v>254</v>
      </c>
      <c r="U1413" t="s">
        <v>254</v>
      </c>
      <c r="V1413" t="s">
        <v>254</v>
      </c>
      <c r="W1413">
        <v>0</v>
      </c>
      <c r="X1413">
        <v>0</v>
      </c>
      <c r="Y1413">
        <v>0</v>
      </c>
      <c r="Z1413" s="27">
        <f t="shared" si="22"/>
        <v>0</v>
      </c>
    </row>
    <row r="1414" spans="1:26">
      <c r="A1414" t="s">
        <v>3155</v>
      </c>
      <c r="B1414">
        <v>32652438859</v>
      </c>
      <c r="C1414" t="s">
        <v>3846</v>
      </c>
      <c r="D1414" t="s">
        <v>1691</v>
      </c>
      <c r="E1414" t="s">
        <v>1528</v>
      </c>
      <c r="F1414">
        <v>12305338</v>
      </c>
      <c r="G1414">
        <v>45015</v>
      </c>
      <c r="H1414" t="s">
        <v>3857</v>
      </c>
      <c r="I1414" t="s">
        <v>256</v>
      </c>
      <c r="J1414" t="s">
        <v>249</v>
      </c>
      <c r="K1414" t="s">
        <v>250</v>
      </c>
      <c r="L1414" t="s">
        <v>251</v>
      </c>
      <c r="M1414" t="s">
        <v>3154</v>
      </c>
      <c r="N1414" t="s">
        <v>3154</v>
      </c>
      <c r="O1414" s="111">
        <v>45015</v>
      </c>
      <c r="P1414" t="s">
        <v>252</v>
      </c>
      <c r="Q1414" t="s">
        <v>253</v>
      </c>
      <c r="R1414">
        <v>45016</v>
      </c>
      <c r="S1414" t="s">
        <v>254</v>
      </c>
      <c r="T1414" t="s">
        <v>254</v>
      </c>
      <c r="U1414" t="s">
        <v>254</v>
      </c>
      <c r="V1414" t="s">
        <v>254</v>
      </c>
      <c r="W1414">
        <v>0</v>
      </c>
      <c r="X1414">
        <v>0</v>
      </c>
      <c r="Y1414">
        <v>1</v>
      </c>
      <c r="Z1414" s="27">
        <f t="shared" si="22"/>
        <v>1</v>
      </c>
    </row>
    <row r="1415" spans="1:26">
      <c r="A1415" t="s">
        <v>3155</v>
      </c>
      <c r="B1415">
        <v>9245279782</v>
      </c>
      <c r="C1415" t="s">
        <v>3293</v>
      </c>
      <c r="D1415" t="s">
        <v>1691</v>
      </c>
      <c r="E1415" t="s">
        <v>1528</v>
      </c>
      <c r="F1415">
        <v>12305445</v>
      </c>
      <c r="G1415">
        <v>45015</v>
      </c>
      <c r="H1415" t="s">
        <v>3858</v>
      </c>
      <c r="I1415" t="s">
        <v>271</v>
      </c>
      <c r="J1415" t="s">
        <v>249</v>
      </c>
      <c r="K1415" t="s">
        <v>250</v>
      </c>
      <c r="L1415" t="s">
        <v>251</v>
      </c>
      <c r="M1415" t="s">
        <v>3154</v>
      </c>
      <c r="N1415" t="s">
        <v>3154</v>
      </c>
      <c r="O1415" s="111">
        <v>45015</v>
      </c>
      <c r="P1415" t="s">
        <v>252</v>
      </c>
      <c r="Q1415" t="s">
        <v>257</v>
      </c>
      <c r="R1415">
        <v>45016</v>
      </c>
      <c r="S1415" t="s">
        <v>254</v>
      </c>
      <c r="T1415" t="s">
        <v>254</v>
      </c>
      <c r="U1415" t="s">
        <v>254</v>
      </c>
      <c r="V1415" t="s">
        <v>254</v>
      </c>
      <c r="W1415">
        <v>0</v>
      </c>
      <c r="X1415">
        <v>0</v>
      </c>
      <c r="Y1415">
        <v>0</v>
      </c>
      <c r="Z1415" s="27">
        <f t="shared" si="22"/>
        <v>0</v>
      </c>
    </row>
    <row r="1416" spans="1:26">
      <c r="A1416" t="s">
        <v>3155</v>
      </c>
      <c r="B1416">
        <v>9245279782</v>
      </c>
      <c r="C1416" t="s">
        <v>3293</v>
      </c>
      <c r="D1416" t="s">
        <v>1691</v>
      </c>
      <c r="E1416" t="s">
        <v>1528</v>
      </c>
      <c r="F1416">
        <v>12305983</v>
      </c>
      <c r="G1416">
        <v>45015</v>
      </c>
      <c r="H1416" t="s">
        <v>3859</v>
      </c>
      <c r="I1416" t="s">
        <v>271</v>
      </c>
      <c r="J1416" t="s">
        <v>249</v>
      </c>
      <c r="K1416" t="s">
        <v>250</v>
      </c>
      <c r="L1416" t="s">
        <v>251</v>
      </c>
      <c r="M1416" t="s">
        <v>3154</v>
      </c>
      <c r="N1416" t="s">
        <v>3154</v>
      </c>
      <c r="O1416" s="111">
        <v>45015</v>
      </c>
      <c r="P1416" t="s">
        <v>252</v>
      </c>
      <c r="Q1416" t="s">
        <v>257</v>
      </c>
      <c r="R1416">
        <v>45016</v>
      </c>
      <c r="S1416" t="s">
        <v>254</v>
      </c>
      <c r="T1416" t="s">
        <v>254</v>
      </c>
      <c r="U1416" t="s">
        <v>254</v>
      </c>
      <c r="V1416" t="s">
        <v>254</v>
      </c>
      <c r="W1416">
        <v>0</v>
      </c>
      <c r="X1416">
        <v>0</v>
      </c>
      <c r="Y1416">
        <v>0</v>
      </c>
      <c r="Z1416" s="27">
        <f t="shared" si="22"/>
        <v>0</v>
      </c>
    </row>
    <row r="1417" spans="1:26">
      <c r="A1417" t="s">
        <v>3155</v>
      </c>
      <c r="B1417">
        <v>32652438859</v>
      </c>
      <c r="C1417" t="s">
        <v>3846</v>
      </c>
      <c r="D1417" t="s">
        <v>1691</v>
      </c>
      <c r="E1417" t="s">
        <v>1528</v>
      </c>
      <c r="F1417">
        <v>12313018</v>
      </c>
      <c r="G1417">
        <v>45016</v>
      </c>
      <c r="H1417" t="s">
        <v>3860</v>
      </c>
      <c r="I1417" t="s">
        <v>248</v>
      </c>
      <c r="J1417" t="s">
        <v>249</v>
      </c>
      <c r="K1417" t="s">
        <v>268</v>
      </c>
      <c r="L1417" t="s">
        <v>251</v>
      </c>
      <c r="M1417" t="s">
        <v>3154</v>
      </c>
      <c r="N1417" t="s">
        <v>3154</v>
      </c>
      <c r="O1417" s="111">
        <v>45016</v>
      </c>
      <c r="P1417" t="s">
        <v>252</v>
      </c>
      <c r="Q1417" t="s">
        <v>1406</v>
      </c>
      <c r="S1417" t="s">
        <v>254</v>
      </c>
      <c r="T1417" t="s">
        <v>254</v>
      </c>
      <c r="U1417" t="s">
        <v>254</v>
      </c>
      <c r="V1417" t="s">
        <v>254</v>
      </c>
      <c r="W1417">
        <v>0</v>
      </c>
      <c r="X1417">
        <v>0</v>
      </c>
      <c r="Y1417">
        <v>0</v>
      </c>
      <c r="Z1417" s="27">
        <f t="shared" si="22"/>
        <v>0</v>
      </c>
    </row>
    <row r="1418" spans="1:26">
      <c r="A1418" t="s">
        <v>3155</v>
      </c>
      <c r="B1418">
        <v>70134029666</v>
      </c>
      <c r="C1418" t="s">
        <v>3861</v>
      </c>
      <c r="D1418" t="s">
        <v>45</v>
      </c>
      <c r="E1418" t="s">
        <v>46</v>
      </c>
      <c r="F1418">
        <v>5360398</v>
      </c>
      <c r="G1418">
        <v>45012</v>
      </c>
      <c r="H1418" t="s">
        <v>3862</v>
      </c>
      <c r="I1418" t="s">
        <v>248</v>
      </c>
      <c r="J1418" t="s">
        <v>249</v>
      </c>
      <c r="K1418" t="s">
        <v>250</v>
      </c>
      <c r="L1418" t="s">
        <v>251</v>
      </c>
      <c r="M1418" t="s">
        <v>3154</v>
      </c>
      <c r="N1418" t="s">
        <v>3154</v>
      </c>
      <c r="O1418" s="111">
        <v>45012</v>
      </c>
      <c r="P1418" t="s">
        <v>252</v>
      </c>
      <c r="Q1418" t="s">
        <v>257</v>
      </c>
      <c r="S1418" t="s">
        <v>254</v>
      </c>
      <c r="T1418" t="s">
        <v>254</v>
      </c>
      <c r="U1418" t="s">
        <v>254</v>
      </c>
      <c r="V1418" t="s">
        <v>254</v>
      </c>
      <c r="W1418">
        <v>0</v>
      </c>
      <c r="X1418">
        <v>0</v>
      </c>
      <c r="Y1418">
        <v>0</v>
      </c>
      <c r="Z1418" s="27">
        <f t="shared" si="22"/>
        <v>0</v>
      </c>
    </row>
    <row r="1419" spans="1:26">
      <c r="A1419" t="s">
        <v>3155</v>
      </c>
      <c r="B1419">
        <v>3662740150</v>
      </c>
      <c r="C1419" t="s">
        <v>3863</v>
      </c>
      <c r="D1419" t="s">
        <v>45</v>
      </c>
      <c r="E1419" t="s">
        <v>46</v>
      </c>
      <c r="F1419">
        <v>11671042</v>
      </c>
      <c r="G1419">
        <v>45009</v>
      </c>
      <c r="H1419" t="s">
        <v>3864</v>
      </c>
      <c r="I1419" t="s">
        <v>271</v>
      </c>
      <c r="J1419" t="s">
        <v>249</v>
      </c>
      <c r="K1419" t="s">
        <v>268</v>
      </c>
      <c r="L1419" t="s">
        <v>251</v>
      </c>
      <c r="M1419" t="s">
        <v>3154</v>
      </c>
      <c r="N1419" t="s">
        <v>3154</v>
      </c>
      <c r="O1419" s="111">
        <v>45009</v>
      </c>
      <c r="P1419" t="s">
        <v>252</v>
      </c>
      <c r="Q1419" t="s">
        <v>253</v>
      </c>
      <c r="R1419">
        <v>45012</v>
      </c>
      <c r="S1419" t="s">
        <v>254</v>
      </c>
      <c r="T1419" t="s">
        <v>254</v>
      </c>
      <c r="U1419" t="s">
        <v>254</v>
      </c>
      <c r="V1419" t="s">
        <v>254</v>
      </c>
      <c r="W1419">
        <v>0</v>
      </c>
      <c r="X1419">
        <v>0</v>
      </c>
      <c r="Y1419">
        <v>650.29999999999995</v>
      </c>
      <c r="Z1419" s="27">
        <f t="shared" si="22"/>
        <v>650.29999999999995</v>
      </c>
    </row>
    <row r="1420" spans="1:26">
      <c r="A1420" t="s">
        <v>3155</v>
      </c>
      <c r="B1420">
        <v>11158354754</v>
      </c>
      <c r="C1420" t="s">
        <v>3861</v>
      </c>
      <c r="D1420" t="s">
        <v>45</v>
      </c>
      <c r="E1420" t="s">
        <v>46</v>
      </c>
      <c r="F1420">
        <v>12141895</v>
      </c>
      <c r="G1420">
        <v>45009</v>
      </c>
      <c r="H1420" t="s">
        <v>3865</v>
      </c>
      <c r="I1420" t="s">
        <v>271</v>
      </c>
      <c r="J1420" t="s">
        <v>249</v>
      </c>
      <c r="K1420" t="s">
        <v>250</v>
      </c>
      <c r="L1420" t="s">
        <v>251</v>
      </c>
      <c r="M1420" t="s">
        <v>3154</v>
      </c>
      <c r="N1420" t="s">
        <v>3154</v>
      </c>
      <c r="O1420" s="111">
        <v>45009</v>
      </c>
      <c r="P1420" t="s">
        <v>252</v>
      </c>
      <c r="Q1420" t="s">
        <v>253</v>
      </c>
      <c r="R1420">
        <v>45012</v>
      </c>
      <c r="S1420" t="s">
        <v>254</v>
      </c>
      <c r="T1420" t="s">
        <v>254</v>
      </c>
      <c r="U1420" t="s">
        <v>254</v>
      </c>
      <c r="V1420" t="s">
        <v>254</v>
      </c>
      <c r="W1420">
        <v>0</v>
      </c>
      <c r="X1420">
        <v>0</v>
      </c>
      <c r="Y1420">
        <v>728</v>
      </c>
      <c r="Z1420" s="27">
        <f t="shared" si="22"/>
        <v>728</v>
      </c>
    </row>
    <row r="1421" spans="1:26">
      <c r="A1421" t="s">
        <v>3155</v>
      </c>
      <c r="B1421">
        <v>3662740150</v>
      </c>
      <c r="C1421" t="s">
        <v>3863</v>
      </c>
      <c r="D1421" t="s">
        <v>45</v>
      </c>
      <c r="E1421" t="s">
        <v>46</v>
      </c>
      <c r="F1421">
        <v>12275505</v>
      </c>
      <c r="G1421">
        <v>45009</v>
      </c>
      <c r="H1421" t="s">
        <v>3866</v>
      </c>
      <c r="I1421" t="s">
        <v>248</v>
      </c>
      <c r="J1421" t="s">
        <v>249</v>
      </c>
      <c r="K1421" t="s">
        <v>268</v>
      </c>
      <c r="L1421" t="s">
        <v>251</v>
      </c>
      <c r="M1421" t="s">
        <v>3154</v>
      </c>
      <c r="N1421" t="s">
        <v>3154</v>
      </c>
      <c r="O1421" s="111">
        <v>45009</v>
      </c>
      <c r="P1421" t="s">
        <v>252</v>
      </c>
      <c r="Q1421" t="s">
        <v>257</v>
      </c>
      <c r="S1421" t="s">
        <v>254</v>
      </c>
      <c r="T1421" t="s">
        <v>254</v>
      </c>
      <c r="U1421" t="s">
        <v>254</v>
      </c>
      <c r="V1421" t="s">
        <v>254</v>
      </c>
      <c r="W1421">
        <v>0</v>
      </c>
      <c r="X1421">
        <v>0</v>
      </c>
      <c r="Y1421">
        <v>0</v>
      </c>
      <c r="Z1421" s="27">
        <f t="shared" si="22"/>
        <v>0</v>
      </c>
    </row>
    <row r="1422" spans="1:26">
      <c r="A1422" t="s">
        <v>3155</v>
      </c>
      <c r="B1422">
        <v>70134029666</v>
      </c>
      <c r="C1422" t="s">
        <v>3861</v>
      </c>
      <c r="D1422" t="s">
        <v>45</v>
      </c>
      <c r="E1422" t="s">
        <v>46</v>
      </c>
      <c r="F1422">
        <v>12281057</v>
      </c>
      <c r="G1422">
        <v>45016</v>
      </c>
      <c r="H1422" t="s">
        <v>3867</v>
      </c>
      <c r="I1422" t="s">
        <v>248</v>
      </c>
      <c r="J1422" t="s">
        <v>249</v>
      </c>
      <c r="K1422" t="s">
        <v>250</v>
      </c>
      <c r="L1422" t="s">
        <v>251</v>
      </c>
      <c r="M1422" t="s">
        <v>3154</v>
      </c>
      <c r="N1422" t="s">
        <v>3154</v>
      </c>
      <c r="O1422" s="111">
        <v>45016</v>
      </c>
      <c r="P1422" t="s">
        <v>252</v>
      </c>
      <c r="Q1422" t="s">
        <v>1406</v>
      </c>
      <c r="S1422" t="s">
        <v>254</v>
      </c>
      <c r="T1422" t="s">
        <v>254</v>
      </c>
      <c r="U1422" t="s">
        <v>254</v>
      </c>
      <c r="V1422" t="s">
        <v>254</v>
      </c>
      <c r="W1422">
        <v>0</v>
      </c>
      <c r="X1422">
        <v>0</v>
      </c>
      <c r="Y1422">
        <v>0</v>
      </c>
      <c r="Z1422" s="27">
        <f t="shared" si="22"/>
        <v>0</v>
      </c>
    </row>
    <row r="1423" spans="1:26">
      <c r="A1423" t="s">
        <v>3155</v>
      </c>
      <c r="B1423">
        <v>3662740150</v>
      </c>
      <c r="C1423" t="s">
        <v>3863</v>
      </c>
      <c r="D1423" t="s">
        <v>45</v>
      </c>
      <c r="E1423" t="s">
        <v>46</v>
      </c>
      <c r="F1423">
        <v>12296751</v>
      </c>
      <c r="G1423">
        <v>45014</v>
      </c>
      <c r="H1423" t="s">
        <v>3868</v>
      </c>
      <c r="I1423" t="s">
        <v>271</v>
      </c>
      <c r="J1423" t="s">
        <v>249</v>
      </c>
      <c r="K1423" t="s">
        <v>250</v>
      </c>
      <c r="L1423" t="s">
        <v>251</v>
      </c>
      <c r="M1423" t="s">
        <v>3154</v>
      </c>
      <c r="N1423" t="s">
        <v>3154</v>
      </c>
      <c r="O1423" s="111">
        <v>45014</v>
      </c>
      <c r="P1423" t="s">
        <v>252</v>
      </c>
      <c r="Q1423" t="s">
        <v>253</v>
      </c>
      <c r="R1423">
        <v>45016</v>
      </c>
      <c r="S1423" t="s">
        <v>254</v>
      </c>
      <c r="T1423" t="s">
        <v>254</v>
      </c>
      <c r="U1423" t="s">
        <v>254</v>
      </c>
      <c r="V1423" t="s">
        <v>254</v>
      </c>
      <c r="W1423">
        <v>0</v>
      </c>
      <c r="X1423">
        <v>0</v>
      </c>
      <c r="Y1423">
        <v>10</v>
      </c>
      <c r="Z1423" s="27">
        <f t="shared" si="22"/>
        <v>10</v>
      </c>
    </row>
    <row r="1424" spans="1:26" hidden="1">
      <c r="A1424" t="s">
        <v>3155</v>
      </c>
      <c r="B1424">
        <v>8507778445</v>
      </c>
      <c r="C1424" t="s">
        <v>2212</v>
      </c>
      <c r="D1424" t="s">
        <v>2382</v>
      </c>
      <c r="E1424" t="s">
        <v>1528</v>
      </c>
      <c r="F1424">
        <v>12125524</v>
      </c>
      <c r="G1424">
        <v>44971</v>
      </c>
      <c r="H1424" t="s">
        <v>2926</v>
      </c>
      <c r="I1424" t="s">
        <v>248</v>
      </c>
      <c r="J1424" t="s">
        <v>259</v>
      </c>
      <c r="K1424" t="s">
        <v>250</v>
      </c>
      <c r="L1424" t="s">
        <v>251</v>
      </c>
      <c r="M1424" t="s">
        <v>3154</v>
      </c>
      <c r="N1424" t="s">
        <v>3154</v>
      </c>
      <c r="O1424" s="111">
        <v>44971</v>
      </c>
      <c r="P1424" t="s">
        <v>252</v>
      </c>
      <c r="Q1424" t="s">
        <v>253</v>
      </c>
      <c r="R1424">
        <v>44974</v>
      </c>
      <c r="S1424" t="s">
        <v>254</v>
      </c>
      <c r="T1424" t="s">
        <v>254</v>
      </c>
      <c r="U1424" t="s">
        <v>254</v>
      </c>
      <c r="V1424" t="s">
        <v>254</v>
      </c>
      <c r="W1424">
        <v>0</v>
      </c>
      <c r="X1424">
        <v>28.5</v>
      </c>
      <c r="Y1424">
        <v>349</v>
      </c>
      <c r="Z1424" s="27">
        <f t="shared" si="22"/>
        <v>377.5</v>
      </c>
    </row>
    <row r="1425" spans="1:26">
      <c r="A1425" t="s">
        <v>3155</v>
      </c>
      <c r="B1425">
        <v>10768146461</v>
      </c>
      <c r="C1425" t="s">
        <v>2322</v>
      </c>
      <c r="D1425" t="s">
        <v>2382</v>
      </c>
      <c r="E1425" t="s">
        <v>1528</v>
      </c>
      <c r="F1425">
        <v>12200497</v>
      </c>
      <c r="G1425">
        <v>44991</v>
      </c>
      <c r="H1425" t="s">
        <v>3869</v>
      </c>
      <c r="I1425" t="s">
        <v>255</v>
      </c>
      <c r="J1425" t="s">
        <v>249</v>
      </c>
      <c r="K1425" t="s">
        <v>250</v>
      </c>
      <c r="L1425" t="s">
        <v>251</v>
      </c>
      <c r="M1425" t="s">
        <v>3154</v>
      </c>
      <c r="N1425" t="s">
        <v>3154</v>
      </c>
      <c r="O1425" s="111">
        <v>44991</v>
      </c>
      <c r="P1425" t="s">
        <v>252</v>
      </c>
      <c r="Q1425" t="s">
        <v>253</v>
      </c>
      <c r="R1425">
        <v>44992</v>
      </c>
      <c r="S1425" t="s">
        <v>254</v>
      </c>
      <c r="T1425" t="s">
        <v>254</v>
      </c>
      <c r="U1425" t="s">
        <v>254</v>
      </c>
      <c r="V1425" t="s">
        <v>254</v>
      </c>
      <c r="W1425">
        <v>0</v>
      </c>
      <c r="X1425">
        <v>0</v>
      </c>
      <c r="Y1425">
        <v>14</v>
      </c>
      <c r="Z1425" s="27">
        <f t="shared" si="22"/>
        <v>14</v>
      </c>
    </row>
    <row r="1426" spans="1:26">
      <c r="A1426" t="s">
        <v>3155</v>
      </c>
      <c r="B1426">
        <v>3687478165</v>
      </c>
      <c r="C1426" t="s">
        <v>2356</v>
      </c>
      <c r="D1426" t="s">
        <v>2382</v>
      </c>
      <c r="E1426" t="s">
        <v>1528</v>
      </c>
      <c r="F1426">
        <v>12200828</v>
      </c>
      <c r="G1426">
        <v>44991</v>
      </c>
      <c r="H1426" t="s">
        <v>3870</v>
      </c>
      <c r="I1426" t="s">
        <v>255</v>
      </c>
      <c r="J1426" t="s">
        <v>249</v>
      </c>
      <c r="K1426" t="s">
        <v>250</v>
      </c>
      <c r="L1426" t="s">
        <v>251</v>
      </c>
      <c r="M1426" t="s">
        <v>3154</v>
      </c>
      <c r="N1426" t="s">
        <v>3154</v>
      </c>
      <c r="O1426" s="111">
        <v>44991</v>
      </c>
      <c r="P1426" t="s">
        <v>252</v>
      </c>
      <c r="Q1426" t="s">
        <v>253</v>
      </c>
      <c r="R1426">
        <v>44992</v>
      </c>
      <c r="S1426" t="s">
        <v>254</v>
      </c>
      <c r="T1426" t="s">
        <v>254</v>
      </c>
      <c r="U1426" t="s">
        <v>254</v>
      </c>
      <c r="V1426" t="s">
        <v>254</v>
      </c>
      <c r="W1426">
        <v>0</v>
      </c>
      <c r="X1426">
        <v>0</v>
      </c>
      <c r="Y1426">
        <v>388.5</v>
      </c>
      <c r="Z1426" s="27">
        <f t="shared" si="22"/>
        <v>388.5</v>
      </c>
    </row>
    <row r="1427" spans="1:26">
      <c r="A1427" t="s">
        <v>3155</v>
      </c>
      <c r="B1427">
        <v>10768146461</v>
      </c>
      <c r="C1427" t="s">
        <v>2322</v>
      </c>
      <c r="D1427" t="s">
        <v>2382</v>
      </c>
      <c r="E1427" t="s">
        <v>1528</v>
      </c>
      <c r="F1427">
        <v>12202448</v>
      </c>
      <c r="G1427">
        <v>44999</v>
      </c>
      <c r="H1427" t="s">
        <v>3871</v>
      </c>
      <c r="I1427" t="s">
        <v>255</v>
      </c>
      <c r="J1427" t="s">
        <v>249</v>
      </c>
      <c r="K1427" t="s">
        <v>250</v>
      </c>
      <c r="L1427" t="s">
        <v>251</v>
      </c>
      <c r="M1427" t="s">
        <v>3154</v>
      </c>
      <c r="N1427" t="s">
        <v>3154</v>
      </c>
      <c r="O1427" s="111">
        <v>44999</v>
      </c>
      <c r="P1427" t="s">
        <v>252</v>
      </c>
      <c r="Q1427" t="s">
        <v>253</v>
      </c>
      <c r="R1427">
        <v>45000</v>
      </c>
      <c r="S1427" t="s">
        <v>254</v>
      </c>
      <c r="T1427" t="s">
        <v>254</v>
      </c>
      <c r="U1427" t="s">
        <v>254</v>
      </c>
      <c r="V1427" t="s">
        <v>254</v>
      </c>
      <c r="W1427">
        <v>0</v>
      </c>
      <c r="X1427">
        <v>0</v>
      </c>
      <c r="Y1427">
        <v>408.1</v>
      </c>
      <c r="Z1427" s="27">
        <f t="shared" si="22"/>
        <v>408.1</v>
      </c>
    </row>
    <row r="1428" spans="1:26">
      <c r="A1428" t="s">
        <v>3155</v>
      </c>
      <c r="B1428">
        <v>3687478165</v>
      </c>
      <c r="C1428" t="s">
        <v>2356</v>
      </c>
      <c r="D1428" t="s">
        <v>2382</v>
      </c>
      <c r="E1428" t="s">
        <v>1528</v>
      </c>
      <c r="F1428">
        <v>12202519</v>
      </c>
      <c r="G1428">
        <v>44992</v>
      </c>
      <c r="H1428" t="s">
        <v>3872</v>
      </c>
      <c r="I1428" t="s">
        <v>255</v>
      </c>
      <c r="J1428" t="s">
        <v>3154</v>
      </c>
      <c r="K1428" t="s">
        <v>3154</v>
      </c>
      <c r="L1428" t="s">
        <v>251</v>
      </c>
      <c r="M1428" t="s">
        <v>3154</v>
      </c>
      <c r="N1428" t="s">
        <v>3154</v>
      </c>
      <c r="O1428" s="111">
        <v>44992</v>
      </c>
      <c r="P1428" t="s">
        <v>252</v>
      </c>
      <c r="Q1428" t="s">
        <v>263</v>
      </c>
      <c r="R1428">
        <v>44993</v>
      </c>
      <c r="S1428" t="s">
        <v>254</v>
      </c>
      <c r="T1428" t="s">
        <v>254</v>
      </c>
      <c r="U1428" t="s">
        <v>254</v>
      </c>
      <c r="V1428" t="s">
        <v>254</v>
      </c>
      <c r="W1428">
        <v>0</v>
      </c>
      <c r="X1428">
        <v>0</v>
      </c>
      <c r="Y1428">
        <v>0</v>
      </c>
      <c r="Z1428" s="27">
        <f t="shared" si="22"/>
        <v>0</v>
      </c>
    </row>
    <row r="1429" spans="1:26">
      <c r="A1429" t="s">
        <v>3155</v>
      </c>
      <c r="B1429">
        <v>10768146461</v>
      </c>
      <c r="C1429" t="s">
        <v>2322</v>
      </c>
      <c r="D1429" t="s">
        <v>2382</v>
      </c>
      <c r="E1429" t="s">
        <v>1528</v>
      </c>
      <c r="F1429">
        <v>12202541</v>
      </c>
      <c r="G1429">
        <v>44992</v>
      </c>
      <c r="H1429" t="s">
        <v>3873</v>
      </c>
      <c r="I1429" t="s">
        <v>255</v>
      </c>
      <c r="J1429" t="s">
        <v>3154</v>
      </c>
      <c r="K1429" t="s">
        <v>3154</v>
      </c>
      <c r="L1429" t="s">
        <v>251</v>
      </c>
      <c r="M1429" t="s">
        <v>3154</v>
      </c>
      <c r="N1429" t="s">
        <v>3154</v>
      </c>
      <c r="O1429" s="111">
        <v>44992</v>
      </c>
      <c r="P1429" t="s">
        <v>252</v>
      </c>
      <c r="Q1429" t="s">
        <v>253</v>
      </c>
      <c r="R1429">
        <v>44993</v>
      </c>
      <c r="S1429" t="s">
        <v>254</v>
      </c>
      <c r="T1429" t="s">
        <v>254</v>
      </c>
      <c r="U1429" t="s">
        <v>254</v>
      </c>
      <c r="V1429" t="s">
        <v>254</v>
      </c>
      <c r="W1429">
        <v>0</v>
      </c>
      <c r="X1429">
        <v>0</v>
      </c>
      <c r="Y1429">
        <v>1550</v>
      </c>
      <c r="Z1429" s="27">
        <f t="shared" si="22"/>
        <v>1550</v>
      </c>
    </row>
    <row r="1430" spans="1:26">
      <c r="A1430" t="s">
        <v>3155</v>
      </c>
      <c r="B1430">
        <v>10768146461</v>
      </c>
      <c r="C1430" t="s">
        <v>2322</v>
      </c>
      <c r="D1430" t="s">
        <v>2382</v>
      </c>
      <c r="E1430" t="s">
        <v>1528</v>
      </c>
      <c r="F1430">
        <v>12208903</v>
      </c>
      <c r="G1430">
        <v>44993</v>
      </c>
      <c r="H1430" t="s">
        <v>3874</v>
      </c>
      <c r="I1430" t="s">
        <v>255</v>
      </c>
      <c r="J1430" t="s">
        <v>249</v>
      </c>
      <c r="K1430" t="s">
        <v>250</v>
      </c>
      <c r="L1430" t="s">
        <v>251</v>
      </c>
      <c r="M1430" t="s">
        <v>3154</v>
      </c>
      <c r="N1430" t="s">
        <v>3154</v>
      </c>
      <c r="O1430" s="111">
        <v>44993</v>
      </c>
      <c r="P1430" t="s">
        <v>252</v>
      </c>
      <c r="Q1430" t="s">
        <v>253</v>
      </c>
      <c r="R1430">
        <v>44994</v>
      </c>
      <c r="S1430" t="s">
        <v>254</v>
      </c>
      <c r="T1430" t="s">
        <v>254</v>
      </c>
      <c r="U1430" t="s">
        <v>254</v>
      </c>
      <c r="V1430" t="s">
        <v>254</v>
      </c>
      <c r="W1430">
        <v>0</v>
      </c>
      <c r="X1430">
        <v>0</v>
      </c>
      <c r="Y1430">
        <v>2065</v>
      </c>
      <c r="Z1430" s="27">
        <f t="shared" si="22"/>
        <v>2065</v>
      </c>
    </row>
    <row r="1431" spans="1:26">
      <c r="A1431" t="s">
        <v>3155</v>
      </c>
      <c r="B1431">
        <v>3687478165</v>
      </c>
      <c r="C1431" t="s">
        <v>2356</v>
      </c>
      <c r="D1431" t="s">
        <v>2382</v>
      </c>
      <c r="E1431" t="s">
        <v>1528</v>
      </c>
      <c r="F1431">
        <v>12209076</v>
      </c>
      <c r="G1431">
        <v>44993</v>
      </c>
      <c r="H1431" t="s">
        <v>3875</v>
      </c>
      <c r="I1431" t="s">
        <v>255</v>
      </c>
      <c r="J1431" t="s">
        <v>249</v>
      </c>
      <c r="K1431" t="s">
        <v>250</v>
      </c>
      <c r="L1431" t="s">
        <v>251</v>
      </c>
      <c r="M1431" t="s">
        <v>3154</v>
      </c>
      <c r="N1431" t="s">
        <v>3154</v>
      </c>
      <c r="O1431" s="111">
        <v>44993</v>
      </c>
      <c r="P1431" t="s">
        <v>252</v>
      </c>
      <c r="Q1431" t="s">
        <v>253</v>
      </c>
      <c r="R1431">
        <v>44994</v>
      </c>
      <c r="S1431" t="s">
        <v>254</v>
      </c>
      <c r="T1431" t="s">
        <v>254</v>
      </c>
      <c r="U1431" t="s">
        <v>254</v>
      </c>
      <c r="V1431" t="s">
        <v>254</v>
      </c>
      <c r="W1431">
        <v>0</v>
      </c>
      <c r="X1431">
        <v>0</v>
      </c>
      <c r="Y1431">
        <v>466</v>
      </c>
      <c r="Z1431" s="27">
        <f t="shared" si="22"/>
        <v>466</v>
      </c>
    </row>
    <row r="1432" spans="1:26">
      <c r="A1432" t="s">
        <v>3155</v>
      </c>
      <c r="B1432">
        <v>3687478165</v>
      </c>
      <c r="C1432" t="s">
        <v>2356</v>
      </c>
      <c r="D1432" t="s">
        <v>2382</v>
      </c>
      <c r="E1432" t="s">
        <v>1528</v>
      </c>
      <c r="F1432">
        <v>12214062</v>
      </c>
      <c r="G1432">
        <v>44994</v>
      </c>
      <c r="H1432" t="s">
        <v>3876</v>
      </c>
      <c r="I1432" t="s">
        <v>260</v>
      </c>
      <c r="J1432" t="s">
        <v>3154</v>
      </c>
      <c r="K1432" t="s">
        <v>3154</v>
      </c>
      <c r="L1432" t="s">
        <v>251</v>
      </c>
      <c r="M1432" t="s">
        <v>3154</v>
      </c>
      <c r="N1432" t="s">
        <v>3154</v>
      </c>
      <c r="O1432" s="111">
        <v>44994</v>
      </c>
      <c r="P1432" t="s">
        <v>252</v>
      </c>
      <c r="Q1432" t="s">
        <v>253</v>
      </c>
      <c r="R1432">
        <v>44995</v>
      </c>
      <c r="S1432" t="s">
        <v>254</v>
      </c>
      <c r="T1432" t="s">
        <v>254</v>
      </c>
      <c r="U1432" t="s">
        <v>254</v>
      </c>
      <c r="V1432" t="s">
        <v>254</v>
      </c>
      <c r="W1432">
        <v>0</v>
      </c>
      <c r="X1432">
        <v>0</v>
      </c>
      <c r="Y1432">
        <v>130</v>
      </c>
      <c r="Z1432" s="27">
        <f t="shared" si="22"/>
        <v>130</v>
      </c>
    </row>
    <row r="1433" spans="1:26">
      <c r="A1433" t="s">
        <v>3155</v>
      </c>
      <c r="B1433">
        <v>10768146461</v>
      </c>
      <c r="C1433" t="s">
        <v>2322</v>
      </c>
      <c r="D1433" t="s">
        <v>2382</v>
      </c>
      <c r="E1433" t="s">
        <v>1528</v>
      </c>
      <c r="F1433">
        <v>12214123</v>
      </c>
      <c r="G1433">
        <v>44994</v>
      </c>
      <c r="H1433" t="s">
        <v>3877</v>
      </c>
      <c r="I1433" t="s">
        <v>260</v>
      </c>
      <c r="J1433" t="s">
        <v>3154</v>
      </c>
      <c r="K1433" t="s">
        <v>3154</v>
      </c>
      <c r="L1433" t="s">
        <v>251</v>
      </c>
      <c r="M1433" t="s">
        <v>3154</v>
      </c>
      <c r="N1433" t="s">
        <v>3154</v>
      </c>
      <c r="O1433" s="111">
        <v>44994</v>
      </c>
      <c r="P1433" t="s">
        <v>252</v>
      </c>
      <c r="Q1433" t="s">
        <v>253</v>
      </c>
      <c r="R1433">
        <v>44995</v>
      </c>
      <c r="S1433" t="s">
        <v>254</v>
      </c>
      <c r="T1433" t="s">
        <v>254</v>
      </c>
      <c r="U1433" t="s">
        <v>254</v>
      </c>
      <c r="V1433" t="s">
        <v>254</v>
      </c>
      <c r="W1433">
        <v>0</v>
      </c>
      <c r="X1433">
        <v>0</v>
      </c>
      <c r="Y1433">
        <v>1033</v>
      </c>
      <c r="Z1433" s="27">
        <f t="shared" si="22"/>
        <v>1033</v>
      </c>
    </row>
    <row r="1434" spans="1:26">
      <c r="A1434" t="s">
        <v>3155</v>
      </c>
      <c r="B1434">
        <v>1680117009</v>
      </c>
      <c r="C1434" t="s">
        <v>2356</v>
      </c>
      <c r="D1434" t="s">
        <v>2382</v>
      </c>
      <c r="E1434" t="s">
        <v>1528</v>
      </c>
      <c r="F1434">
        <v>12214485</v>
      </c>
      <c r="G1434">
        <v>44994</v>
      </c>
      <c r="H1434" t="s">
        <v>3878</v>
      </c>
      <c r="I1434" t="s">
        <v>260</v>
      </c>
      <c r="J1434" t="s">
        <v>249</v>
      </c>
      <c r="K1434" t="s">
        <v>250</v>
      </c>
      <c r="L1434" t="s">
        <v>251</v>
      </c>
      <c r="M1434" t="s">
        <v>3154</v>
      </c>
      <c r="N1434" t="s">
        <v>3154</v>
      </c>
      <c r="O1434" s="111">
        <v>45012</v>
      </c>
      <c r="P1434" t="s">
        <v>252</v>
      </c>
      <c r="Q1434" t="s">
        <v>253</v>
      </c>
      <c r="R1434">
        <v>45016</v>
      </c>
      <c r="S1434" t="s">
        <v>254</v>
      </c>
      <c r="T1434" t="s">
        <v>254</v>
      </c>
      <c r="U1434" t="s">
        <v>254</v>
      </c>
      <c r="V1434" t="s">
        <v>254</v>
      </c>
      <c r="W1434">
        <v>0</v>
      </c>
      <c r="X1434">
        <v>0</v>
      </c>
      <c r="Y1434">
        <v>10</v>
      </c>
      <c r="Z1434" s="27">
        <f t="shared" si="22"/>
        <v>10</v>
      </c>
    </row>
    <row r="1435" spans="1:26">
      <c r="A1435" t="s">
        <v>3155</v>
      </c>
      <c r="B1435">
        <v>10768146461</v>
      </c>
      <c r="C1435" t="s">
        <v>2322</v>
      </c>
      <c r="D1435" t="s">
        <v>2382</v>
      </c>
      <c r="E1435" t="s">
        <v>1528</v>
      </c>
      <c r="F1435">
        <v>12219040</v>
      </c>
      <c r="G1435">
        <v>44995</v>
      </c>
      <c r="H1435" t="s">
        <v>3879</v>
      </c>
      <c r="I1435" t="s">
        <v>255</v>
      </c>
      <c r="J1435" t="s">
        <v>3154</v>
      </c>
      <c r="K1435" t="s">
        <v>3154</v>
      </c>
      <c r="L1435" t="s">
        <v>251</v>
      </c>
      <c r="M1435" t="s">
        <v>3154</v>
      </c>
      <c r="N1435" t="s">
        <v>3154</v>
      </c>
      <c r="O1435" s="111">
        <v>44995</v>
      </c>
      <c r="P1435" t="s">
        <v>252</v>
      </c>
      <c r="Q1435" t="s">
        <v>253</v>
      </c>
      <c r="R1435">
        <v>44998</v>
      </c>
      <c r="S1435" t="s">
        <v>254</v>
      </c>
      <c r="T1435" t="s">
        <v>254</v>
      </c>
      <c r="U1435" t="s">
        <v>254</v>
      </c>
      <c r="V1435" t="s">
        <v>254</v>
      </c>
      <c r="W1435">
        <v>0</v>
      </c>
      <c r="X1435">
        <v>0</v>
      </c>
      <c r="Y1435">
        <v>1292.99</v>
      </c>
      <c r="Z1435" s="27">
        <f t="shared" si="22"/>
        <v>1292.99</v>
      </c>
    </row>
    <row r="1436" spans="1:26">
      <c r="A1436" t="s">
        <v>3155</v>
      </c>
      <c r="B1436">
        <v>3687478165</v>
      </c>
      <c r="C1436" t="s">
        <v>2356</v>
      </c>
      <c r="D1436" t="s">
        <v>2382</v>
      </c>
      <c r="E1436" t="s">
        <v>1528</v>
      </c>
      <c r="F1436">
        <v>12219047</v>
      </c>
      <c r="G1436">
        <v>44995</v>
      </c>
      <c r="H1436" t="s">
        <v>3880</v>
      </c>
      <c r="I1436" t="s">
        <v>255</v>
      </c>
      <c r="J1436" t="s">
        <v>249</v>
      </c>
      <c r="K1436" t="s">
        <v>250</v>
      </c>
      <c r="L1436" t="s">
        <v>251</v>
      </c>
      <c r="M1436" t="s">
        <v>3154</v>
      </c>
      <c r="N1436" t="s">
        <v>3154</v>
      </c>
      <c r="O1436" s="111">
        <v>44995</v>
      </c>
      <c r="P1436" t="s">
        <v>252</v>
      </c>
      <c r="Q1436" t="s">
        <v>257</v>
      </c>
      <c r="S1436" t="s">
        <v>254</v>
      </c>
      <c r="T1436" t="s">
        <v>254</v>
      </c>
      <c r="U1436" t="s">
        <v>254</v>
      </c>
      <c r="V1436" t="s">
        <v>254</v>
      </c>
      <c r="W1436">
        <v>0</v>
      </c>
      <c r="X1436">
        <v>0</v>
      </c>
      <c r="Y1436">
        <v>0</v>
      </c>
      <c r="Z1436" s="27">
        <f t="shared" si="22"/>
        <v>0</v>
      </c>
    </row>
    <row r="1437" spans="1:26">
      <c r="A1437" t="s">
        <v>3155</v>
      </c>
      <c r="B1437">
        <v>3687478165</v>
      </c>
      <c r="C1437" t="s">
        <v>2356</v>
      </c>
      <c r="D1437" t="s">
        <v>2382</v>
      </c>
      <c r="E1437" t="s">
        <v>1528</v>
      </c>
      <c r="F1437">
        <v>12219525</v>
      </c>
      <c r="G1437">
        <v>44995</v>
      </c>
      <c r="H1437" t="s">
        <v>3881</v>
      </c>
      <c r="I1437" t="s">
        <v>260</v>
      </c>
      <c r="J1437" t="s">
        <v>3154</v>
      </c>
      <c r="K1437" t="s">
        <v>3154</v>
      </c>
      <c r="L1437" t="s">
        <v>251</v>
      </c>
      <c r="M1437" t="s">
        <v>3154</v>
      </c>
      <c r="N1437" t="s">
        <v>3154</v>
      </c>
      <c r="O1437" s="111">
        <v>44995</v>
      </c>
      <c r="P1437" t="s">
        <v>252</v>
      </c>
      <c r="Q1437" t="s">
        <v>253</v>
      </c>
      <c r="R1437">
        <v>44998</v>
      </c>
      <c r="S1437" t="s">
        <v>254</v>
      </c>
      <c r="T1437" t="s">
        <v>254</v>
      </c>
      <c r="U1437" t="s">
        <v>254</v>
      </c>
      <c r="V1437" t="s">
        <v>254</v>
      </c>
      <c r="W1437">
        <v>0</v>
      </c>
      <c r="X1437">
        <v>0</v>
      </c>
      <c r="Y1437">
        <v>881</v>
      </c>
      <c r="Z1437" s="27">
        <f t="shared" si="22"/>
        <v>881</v>
      </c>
    </row>
    <row r="1438" spans="1:26">
      <c r="A1438" t="s">
        <v>3155</v>
      </c>
      <c r="B1438">
        <v>3687478165</v>
      </c>
      <c r="C1438" t="s">
        <v>2356</v>
      </c>
      <c r="D1438" t="s">
        <v>2382</v>
      </c>
      <c r="E1438" t="s">
        <v>1528</v>
      </c>
      <c r="F1438">
        <v>12229784</v>
      </c>
      <c r="G1438">
        <v>44999</v>
      </c>
      <c r="H1438" t="s">
        <v>3882</v>
      </c>
      <c r="I1438" t="s">
        <v>255</v>
      </c>
      <c r="J1438" t="s">
        <v>249</v>
      </c>
      <c r="K1438" t="s">
        <v>250</v>
      </c>
      <c r="L1438" t="s">
        <v>251</v>
      </c>
      <c r="M1438" t="s">
        <v>3154</v>
      </c>
      <c r="N1438" t="s">
        <v>3154</v>
      </c>
      <c r="O1438" s="111">
        <v>44999</v>
      </c>
      <c r="P1438" t="s">
        <v>252</v>
      </c>
      <c r="Q1438" t="s">
        <v>253</v>
      </c>
      <c r="S1438" t="s">
        <v>254</v>
      </c>
      <c r="T1438" t="s">
        <v>254</v>
      </c>
      <c r="U1438" t="s">
        <v>254</v>
      </c>
      <c r="V1438" t="s">
        <v>254</v>
      </c>
      <c r="W1438">
        <v>0</v>
      </c>
      <c r="X1438">
        <v>0</v>
      </c>
      <c r="Y1438">
        <v>20</v>
      </c>
      <c r="Z1438" s="27">
        <f t="shared" si="22"/>
        <v>20</v>
      </c>
    </row>
    <row r="1439" spans="1:26" hidden="1">
      <c r="A1439" t="s">
        <v>3155</v>
      </c>
      <c r="B1439">
        <v>690067178</v>
      </c>
      <c r="C1439" t="s">
        <v>2311</v>
      </c>
      <c r="D1439" t="s">
        <v>343</v>
      </c>
      <c r="E1439" t="s">
        <v>54</v>
      </c>
      <c r="F1439">
        <v>12128057</v>
      </c>
      <c r="G1439">
        <v>44972</v>
      </c>
      <c r="H1439" t="s">
        <v>2927</v>
      </c>
      <c r="I1439" t="s">
        <v>255</v>
      </c>
      <c r="J1439" t="s">
        <v>249</v>
      </c>
      <c r="K1439" t="s">
        <v>250</v>
      </c>
      <c r="L1439" t="s">
        <v>251</v>
      </c>
      <c r="M1439" t="s">
        <v>3154</v>
      </c>
      <c r="N1439" t="s">
        <v>3154</v>
      </c>
      <c r="O1439" s="111">
        <v>44973</v>
      </c>
      <c r="P1439" t="s">
        <v>252</v>
      </c>
      <c r="Q1439" t="s">
        <v>257</v>
      </c>
      <c r="R1439">
        <v>44974</v>
      </c>
      <c r="S1439" t="s">
        <v>254</v>
      </c>
      <c r="T1439" t="s">
        <v>254</v>
      </c>
      <c r="U1439" t="s">
        <v>254</v>
      </c>
      <c r="V1439" t="s">
        <v>254</v>
      </c>
      <c r="W1439">
        <v>0</v>
      </c>
      <c r="X1439">
        <v>0</v>
      </c>
      <c r="Y1439">
        <v>0</v>
      </c>
      <c r="Z1439" s="27">
        <f t="shared" si="22"/>
        <v>0</v>
      </c>
    </row>
    <row r="1440" spans="1:26" hidden="1">
      <c r="A1440" t="s">
        <v>3155</v>
      </c>
      <c r="B1440">
        <v>690067178</v>
      </c>
      <c r="C1440" t="s">
        <v>2311</v>
      </c>
      <c r="D1440" t="s">
        <v>343</v>
      </c>
      <c r="E1440" t="s">
        <v>54</v>
      </c>
      <c r="F1440">
        <v>12138187</v>
      </c>
      <c r="G1440">
        <v>44974</v>
      </c>
      <c r="H1440" t="s">
        <v>2928</v>
      </c>
      <c r="I1440" t="s">
        <v>255</v>
      </c>
      <c r="J1440" t="s">
        <v>249</v>
      </c>
      <c r="K1440" t="s">
        <v>268</v>
      </c>
      <c r="L1440" t="s">
        <v>251</v>
      </c>
      <c r="M1440" t="s">
        <v>3154</v>
      </c>
      <c r="N1440" t="s">
        <v>3154</v>
      </c>
      <c r="O1440" s="111">
        <v>44974</v>
      </c>
      <c r="P1440" t="s">
        <v>252</v>
      </c>
      <c r="Q1440" t="s">
        <v>253</v>
      </c>
      <c r="R1440">
        <v>44979</v>
      </c>
      <c r="S1440" t="s">
        <v>254</v>
      </c>
      <c r="T1440" t="s">
        <v>254</v>
      </c>
      <c r="U1440" t="s">
        <v>254</v>
      </c>
      <c r="V1440" t="s">
        <v>254</v>
      </c>
      <c r="W1440">
        <v>0</v>
      </c>
      <c r="X1440">
        <v>0</v>
      </c>
      <c r="Y1440">
        <v>42</v>
      </c>
      <c r="Z1440" s="27">
        <f t="shared" si="22"/>
        <v>42</v>
      </c>
    </row>
    <row r="1441" spans="1:26" hidden="1">
      <c r="A1441" t="s">
        <v>3155</v>
      </c>
      <c r="B1441">
        <v>690067178</v>
      </c>
      <c r="C1441" t="s">
        <v>2311</v>
      </c>
      <c r="D1441" t="s">
        <v>343</v>
      </c>
      <c r="E1441" t="s">
        <v>54</v>
      </c>
      <c r="F1441">
        <v>12153281</v>
      </c>
      <c r="G1441">
        <v>44980</v>
      </c>
      <c r="H1441" t="s">
        <v>2929</v>
      </c>
      <c r="I1441" t="s">
        <v>255</v>
      </c>
      <c r="J1441" t="s">
        <v>249</v>
      </c>
      <c r="K1441" t="s">
        <v>250</v>
      </c>
      <c r="L1441" t="s">
        <v>251</v>
      </c>
      <c r="M1441" t="s">
        <v>3154</v>
      </c>
      <c r="N1441" t="s">
        <v>3154</v>
      </c>
      <c r="O1441" s="111">
        <v>44981</v>
      </c>
      <c r="P1441" t="s">
        <v>252</v>
      </c>
      <c r="Q1441" t="s">
        <v>257</v>
      </c>
      <c r="R1441">
        <v>44986</v>
      </c>
      <c r="S1441" t="s">
        <v>254</v>
      </c>
      <c r="T1441" t="s">
        <v>254</v>
      </c>
      <c r="U1441" t="s">
        <v>254</v>
      </c>
      <c r="V1441" t="s">
        <v>254</v>
      </c>
      <c r="W1441">
        <v>0</v>
      </c>
      <c r="X1441">
        <v>0</v>
      </c>
      <c r="Y1441">
        <v>0</v>
      </c>
      <c r="Z1441" s="27">
        <f t="shared" si="22"/>
        <v>0</v>
      </c>
    </row>
    <row r="1442" spans="1:26">
      <c r="A1442" t="s">
        <v>3155</v>
      </c>
      <c r="B1442">
        <v>690067178</v>
      </c>
      <c r="C1442" t="s">
        <v>2311</v>
      </c>
      <c r="D1442" t="s">
        <v>343</v>
      </c>
      <c r="E1442" t="s">
        <v>54</v>
      </c>
      <c r="F1442">
        <v>12223903</v>
      </c>
      <c r="G1442">
        <v>44996</v>
      </c>
      <c r="H1442" t="s">
        <v>3883</v>
      </c>
      <c r="I1442" t="s">
        <v>255</v>
      </c>
      <c r="J1442" t="s">
        <v>249</v>
      </c>
      <c r="K1442" t="s">
        <v>250</v>
      </c>
      <c r="L1442" t="s">
        <v>251</v>
      </c>
      <c r="M1442" t="s">
        <v>3154</v>
      </c>
      <c r="N1442" t="s">
        <v>3154</v>
      </c>
      <c r="O1442" s="111">
        <v>44996</v>
      </c>
      <c r="P1442" t="s">
        <v>252</v>
      </c>
      <c r="Q1442" t="s">
        <v>257</v>
      </c>
      <c r="S1442" t="s">
        <v>254</v>
      </c>
      <c r="T1442" t="s">
        <v>254</v>
      </c>
      <c r="U1442" t="s">
        <v>254</v>
      </c>
      <c r="V1442" t="s">
        <v>254</v>
      </c>
      <c r="W1442">
        <v>0</v>
      </c>
      <c r="X1442">
        <v>0</v>
      </c>
      <c r="Y1442">
        <v>0</v>
      </c>
      <c r="Z1442" s="27">
        <f t="shared" si="22"/>
        <v>0</v>
      </c>
    </row>
    <row r="1443" spans="1:26">
      <c r="A1443" t="s">
        <v>3155</v>
      </c>
      <c r="B1443">
        <v>2828705129</v>
      </c>
      <c r="C1443" t="s">
        <v>2305</v>
      </c>
      <c r="D1443" t="s">
        <v>343</v>
      </c>
      <c r="E1443" t="s">
        <v>54</v>
      </c>
      <c r="F1443">
        <v>12249070</v>
      </c>
      <c r="G1443">
        <v>45008</v>
      </c>
      <c r="H1443" t="s">
        <v>3884</v>
      </c>
      <c r="I1443" t="s">
        <v>255</v>
      </c>
      <c r="J1443" t="s">
        <v>249</v>
      </c>
      <c r="K1443" t="s">
        <v>250</v>
      </c>
      <c r="L1443" t="s">
        <v>251</v>
      </c>
      <c r="M1443" t="s">
        <v>3154</v>
      </c>
      <c r="N1443" t="s">
        <v>3154</v>
      </c>
      <c r="O1443" s="111">
        <v>45008</v>
      </c>
      <c r="P1443" t="s">
        <v>252</v>
      </c>
      <c r="Q1443" t="s">
        <v>253</v>
      </c>
      <c r="R1443">
        <v>45009</v>
      </c>
      <c r="S1443" t="s">
        <v>254</v>
      </c>
      <c r="T1443" t="s">
        <v>254</v>
      </c>
      <c r="U1443" t="s">
        <v>254</v>
      </c>
      <c r="V1443" t="s">
        <v>254</v>
      </c>
      <c r="W1443">
        <v>0</v>
      </c>
      <c r="X1443">
        <v>0</v>
      </c>
      <c r="Y1443">
        <v>3038.24</v>
      </c>
      <c r="Z1443" s="27">
        <f t="shared" si="22"/>
        <v>3038.24</v>
      </c>
    </row>
    <row r="1444" spans="1:26">
      <c r="A1444" t="s">
        <v>3155</v>
      </c>
      <c r="B1444">
        <v>80047106115</v>
      </c>
      <c r="C1444" t="s">
        <v>2362</v>
      </c>
      <c r="D1444" t="s">
        <v>3885</v>
      </c>
      <c r="E1444" t="s">
        <v>54</v>
      </c>
      <c r="F1444">
        <v>12242860</v>
      </c>
      <c r="G1444">
        <v>45001</v>
      </c>
      <c r="H1444" t="s">
        <v>3886</v>
      </c>
      <c r="I1444" t="s">
        <v>255</v>
      </c>
      <c r="J1444" t="s">
        <v>249</v>
      </c>
      <c r="K1444" t="s">
        <v>268</v>
      </c>
      <c r="L1444" t="s">
        <v>251</v>
      </c>
      <c r="M1444" t="s">
        <v>3154</v>
      </c>
      <c r="N1444" t="s">
        <v>3154</v>
      </c>
      <c r="O1444" s="111">
        <v>45001</v>
      </c>
      <c r="P1444" t="s">
        <v>252</v>
      </c>
      <c r="Q1444" t="s">
        <v>253</v>
      </c>
      <c r="R1444">
        <v>45002</v>
      </c>
      <c r="S1444" t="s">
        <v>254</v>
      </c>
      <c r="T1444" t="s">
        <v>254</v>
      </c>
      <c r="U1444" t="s">
        <v>254</v>
      </c>
      <c r="V1444" t="s">
        <v>254</v>
      </c>
      <c r="W1444">
        <v>0</v>
      </c>
      <c r="X1444">
        <v>0</v>
      </c>
      <c r="Y1444">
        <v>4669.6000000000004</v>
      </c>
      <c r="Z1444" s="27">
        <f t="shared" si="22"/>
        <v>4669.6000000000004</v>
      </c>
    </row>
    <row r="1445" spans="1:26">
      <c r="A1445" t="s">
        <v>3155</v>
      </c>
      <c r="B1445">
        <v>13473826740</v>
      </c>
      <c r="C1445" t="s">
        <v>3547</v>
      </c>
      <c r="D1445" t="s">
        <v>3887</v>
      </c>
      <c r="E1445" t="s">
        <v>2794</v>
      </c>
      <c r="F1445">
        <v>684713</v>
      </c>
      <c r="G1445">
        <v>45009</v>
      </c>
      <c r="H1445" t="s">
        <v>3888</v>
      </c>
      <c r="I1445" t="s">
        <v>271</v>
      </c>
      <c r="J1445" t="s">
        <v>249</v>
      </c>
      <c r="K1445" t="s">
        <v>268</v>
      </c>
      <c r="L1445" t="s">
        <v>251</v>
      </c>
      <c r="M1445" t="s">
        <v>3154</v>
      </c>
      <c r="N1445" t="s">
        <v>3154</v>
      </c>
      <c r="O1445" s="111">
        <v>45009</v>
      </c>
      <c r="P1445" t="s">
        <v>252</v>
      </c>
      <c r="Q1445" t="s">
        <v>282</v>
      </c>
      <c r="S1445" t="s">
        <v>254</v>
      </c>
      <c r="T1445" t="s">
        <v>254</v>
      </c>
      <c r="U1445" t="s">
        <v>254</v>
      </c>
      <c r="V1445" t="s">
        <v>254</v>
      </c>
      <c r="W1445">
        <v>0</v>
      </c>
      <c r="X1445">
        <v>0</v>
      </c>
      <c r="Y1445">
        <v>0</v>
      </c>
      <c r="Z1445" s="27">
        <f t="shared" si="22"/>
        <v>0</v>
      </c>
    </row>
    <row r="1446" spans="1:26">
      <c r="A1446" t="s">
        <v>3155</v>
      </c>
      <c r="B1446">
        <v>1528198603</v>
      </c>
      <c r="C1446" t="s">
        <v>2217</v>
      </c>
      <c r="D1446" t="s">
        <v>3889</v>
      </c>
      <c r="E1446" t="s">
        <v>54</v>
      </c>
      <c r="F1446">
        <v>12184232</v>
      </c>
      <c r="G1446">
        <v>44994</v>
      </c>
      <c r="H1446" t="s">
        <v>3890</v>
      </c>
      <c r="I1446" t="s">
        <v>255</v>
      </c>
      <c r="J1446" t="s">
        <v>249</v>
      </c>
      <c r="K1446" t="s">
        <v>268</v>
      </c>
      <c r="L1446" t="s">
        <v>251</v>
      </c>
      <c r="M1446" t="s">
        <v>3154</v>
      </c>
      <c r="N1446" t="s">
        <v>3154</v>
      </c>
      <c r="O1446" s="111">
        <v>44994</v>
      </c>
      <c r="P1446" t="s">
        <v>252</v>
      </c>
      <c r="Q1446" t="s">
        <v>253</v>
      </c>
      <c r="R1446">
        <v>44994</v>
      </c>
      <c r="S1446" t="s">
        <v>254</v>
      </c>
      <c r="T1446" t="s">
        <v>254</v>
      </c>
      <c r="U1446" t="s">
        <v>254</v>
      </c>
      <c r="V1446" t="s">
        <v>254</v>
      </c>
      <c r="W1446">
        <v>0</v>
      </c>
      <c r="X1446">
        <v>0</v>
      </c>
      <c r="Y1446">
        <v>5033.75</v>
      </c>
      <c r="Z1446" s="27">
        <f t="shared" si="22"/>
        <v>5033.75</v>
      </c>
    </row>
    <row r="1447" spans="1:26">
      <c r="A1447" t="s">
        <v>3155</v>
      </c>
      <c r="B1447">
        <v>2215955112</v>
      </c>
      <c r="C1447" t="s">
        <v>3151</v>
      </c>
      <c r="D1447" t="s">
        <v>344</v>
      </c>
      <c r="E1447" t="s">
        <v>54</v>
      </c>
      <c r="F1447">
        <v>12248607</v>
      </c>
      <c r="G1447">
        <v>45002</v>
      </c>
      <c r="H1447" t="s">
        <v>3891</v>
      </c>
      <c r="I1447" t="s">
        <v>255</v>
      </c>
      <c r="J1447" t="s">
        <v>249</v>
      </c>
      <c r="K1447" t="s">
        <v>250</v>
      </c>
      <c r="L1447" t="s">
        <v>251</v>
      </c>
      <c r="M1447" t="s">
        <v>3154</v>
      </c>
      <c r="N1447" t="s">
        <v>3154</v>
      </c>
      <c r="O1447" s="111">
        <v>45002</v>
      </c>
      <c r="P1447" t="s">
        <v>252</v>
      </c>
      <c r="Q1447" t="s">
        <v>253</v>
      </c>
      <c r="R1447">
        <v>45005</v>
      </c>
      <c r="S1447" t="s">
        <v>254</v>
      </c>
      <c r="T1447" t="s">
        <v>254</v>
      </c>
      <c r="U1447" t="s">
        <v>254</v>
      </c>
      <c r="V1447" t="s">
        <v>254</v>
      </c>
      <c r="W1447">
        <v>0</v>
      </c>
      <c r="X1447">
        <v>0</v>
      </c>
      <c r="Y1447">
        <v>685.64</v>
      </c>
      <c r="Z1447" s="27">
        <f t="shared" si="22"/>
        <v>685.64</v>
      </c>
    </row>
    <row r="1448" spans="1:26">
      <c r="A1448" t="s">
        <v>3155</v>
      </c>
      <c r="B1448">
        <v>565845128</v>
      </c>
      <c r="C1448" t="s">
        <v>3573</v>
      </c>
      <c r="D1448" t="s">
        <v>344</v>
      </c>
      <c r="E1448" t="s">
        <v>54</v>
      </c>
      <c r="F1448">
        <v>12248683</v>
      </c>
      <c r="G1448">
        <v>45002</v>
      </c>
      <c r="H1448" t="s">
        <v>3892</v>
      </c>
      <c r="I1448" t="s">
        <v>255</v>
      </c>
      <c r="J1448" t="s">
        <v>249</v>
      </c>
      <c r="K1448" t="s">
        <v>250</v>
      </c>
      <c r="L1448" t="s">
        <v>251</v>
      </c>
      <c r="M1448" t="s">
        <v>3154</v>
      </c>
      <c r="N1448" t="s">
        <v>3154</v>
      </c>
      <c r="O1448" s="111">
        <v>45002</v>
      </c>
      <c r="P1448" t="s">
        <v>252</v>
      </c>
      <c r="Q1448" t="s">
        <v>253</v>
      </c>
      <c r="R1448">
        <v>45005</v>
      </c>
      <c r="S1448" t="s">
        <v>254</v>
      </c>
      <c r="T1448" t="s">
        <v>254</v>
      </c>
      <c r="U1448" t="s">
        <v>254</v>
      </c>
      <c r="V1448" t="s">
        <v>254</v>
      </c>
      <c r="W1448">
        <v>0</v>
      </c>
      <c r="X1448">
        <v>0</v>
      </c>
      <c r="Y1448">
        <v>1143</v>
      </c>
      <c r="Z1448" s="27">
        <f t="shared" si="22"/>
        <v>1143</v>
      </c>
    </row>
    <row r="1449" spans="1:26">
      <c r="A1449" t="s">
        <v>3155</v>
      </c>
      <c r="B1449">
        <v>565845128</v>
      </c>
      <c r="C1449" t="s">
        <v>3573</v>
      </c>
      <c r="D1449" t="s">
        <v>344</v>
      </c>
      <c r="E1449" t="s">
        <v>54</v>
      </c>
      <c r="F1449">
        <v>12249161</v>
      </c>
      <c r="G1449">
        <v>45002</v>
      </c>
      <c r="H1449" t="s">
        <v>3893</v>
      </c>
      <c r="I1449" t="s">
        <v>260</v>
      </c>
      <c r="J1449" t="s">
        <v>3154</v>
      </c>
      <c r="K1449" t="s">
        <v>3154</v>
      </c>
      <c r="L1449" t="s">
        <v>251</v>
      </c>
      <c r="M1449" t="s">
        <v>3154</v>
      </c>
      <c r="N1449" t="s">
        <v>3154</v>
      </c>
      <c r="O1449" s="111">
        <v>45002</v>
      </c>
      <c r="P1449" t="s">
        <v>252</v>
      </c>
      <c r="Q1449" t="s">
        <v>253</v>
      </c>
      <c r="R1449">
        <v>45005</v>
      </c>
      <c r="S1449" t="s">
        <v>254</v>
      </c>
      <c r="T1449" t="s">
        <v>254</v>
      </c>
      <c r="U1449" t="s">
        <v>254</v>
      </c>
      <c r="V1449" t="s">
        <v>254</v>
      </c>
      <c r="W1449">
        <v>0</v>
      </c>
      <c r="X1449">
        <v>0</v>
      </c>
      <c r="Y1449">
        <v>126.5</v>
      </c>
      <c r="Z1449" s="27">
        <f t="shared" si="22"/>
        <v>126.5</v>
      </c>
    </row>
    <row r="1450" spans="1:26">
      <c r="A1450" t="s">
        <v>3155</v>
      </c>
      <c r="B1450">
        <v>565845128</v>
      </c>
      <c r="C1450" t="s">
        <v>3573</v>
      </c>
      <c r="D1450" t="s">
        <v>344</v>
      </c>
      <c r="E1450" t="s">
        <v>54</v>
      </c>
      <c r="F1450">
        <v>12282026</v>
      </c>
      <c r="G1450">
        <v>45012</v>
      </c>
      <c r="H1450" t="s">
        <v>3894</v>
      </c>
      <c r="I1450" t="s">
        <v>271</v>
      </c>
      <c r="J1450" t="s">
        <v>249</v>
      </c>
      <c r="K1450" t="s">
        <v>250</v>
      </c>
      <c r="L1450" t="s">
        <v>251</v>
      </c>
      <c r="M1450" t="s">
        <v>3154</v>
      </c>
      <c r="N1450" t="s">
        <v>3154</v>
      </c>
      <c r="O1450" s="111">
        <v>45012</v>
      </c>
      <c r="P1450" t="s">
        <v>252</v>
      </c>
      <c r="Q1450" t="s">
        <v>253</v>
      </c>
      <c r="R1450">
        <v>45013</v>
      </c>
      <c r="S1450" t="s">
        <v>254</v>
      </c>
      <c r="T1450" t="s">
        <v>254</v>
      </c>
      <c r="U1450" t="s">
        <v>254</v>
      </c>
      <c r="V1450" t="s">
        <v>254</v>
      </c>
      <c r="W1450">
        <v>0</v>
      </c>
      <c r="X1450">
        <v>0</v>
      </c>
      <c r="Y1450">
        <v>195</v>
      </c>
      <c r="Z1450" s="27">
        <f t="shared" si="22"/>
        <v>195</v>
      </c>
    </row>
    <row r="1451" spans="1:26">
      <c r="A1451" t="s">
        <v>3155</v>
      </c>
      <c r="B1451">
        <v>70386784183</v>
      </c>
      <c r="C1451" t="s">
        <v>3543</v>
      </c>
      <c r="D1451" t="s">
        <v>3895</v>
      </c>
      <c r="E1451" t="s">
        <v>54</v>
      </c>
      <c r="F1451">
        <v>12271694</v>
      </c>
      <c r="G1451">
        <v>45008</v>
      </c>
      <c r="H1451" t="s">
        <v>3896</v>
      </c>
      <c r="I1451" t="s">
        <v>255</v>
      </c>
      <c r="J1451" t="s">
        <v>249</v>
      </c>
      <c r="K1451" t="s">
        <v>268</v>
      </c>
      <c r="L1451" t="s">
        <v>251</v>
      </c>
      <c r="M1451" t="s">
        <v>3154</v>
      </c>
      <c r="N1451" t="s">
        <v>3154</v>
      </c>
      <c r="O1451" s="111">
        <v>45008</v>
      </c>
      <c r="P1451" t="s">
        <v>252</v>
      </c>
      <c r="Q1451" t="s">
        <v>253</v>
      </c>
      <c r="R1451">
        <v>45009</v>
      </c>
      <c r="S1451" t="s">
        <v>254</v>
      </c>
      <c r="T1451" t="s">
        <v>254</v>
      </c>
      <c r="U1451" t="s">
        <v>254</v>
      </c>
      <c r="V1451" t="s">
        <v>254</v>
      </c>
      <c r="W1451">
        <v>0</v>
      </c>
      <c r="X1451">
        <v>0</v>
      </c>
      <c r="Y1451">
        <v>5772.22</v>
      </c>
      <c r="Z1451" s="27">
        <f t="shared" si="22"/>
        <v>5772.22</v>
      </c>
    </row>
    <row r="1452" spans="1:26">
      <c r="A1452" t="s">
        <v>3155</v>
      </c>
      <c r="B1452">
        <v>70386784183</v>
      </c>
      <c r="C1452" t="s">
        <v>3543</v>
      </c>
      <c r="D1452" t="s">
        <v>3895</v>
      </c>
      <c r="E1452" t="s">
        <v>54</v>
      </c>
      <c r="F1452">
        <v>12271704</v>
      </c>
      <c r="G1452">
        <v>45008</v>
      </c>
      <c r="H1452" t="s">
        <v>3897</v>
      </c>
      <c r="I1452" t="s">
        <v>255</v>
      </c>
      <c r="J1452" t="s">
        <v>249</v>
      </c>
      <c r="K1452" t="s">
        <v>268</v>
      </c>
      <c r="L1452" t="s">
        <v>251</v>
      </c>
      <c r="M1452" t="s">
        <v>3154</v>
      </c>
      <c r="N1452" t="s">
        <v>3154</v>
      </c>
      <c r="O1452" s="111">
        <v>45008</v>
      </c>
      <c r="P1452" t="s">
        <v>252</v>
      </c>
      <c r="Q1452" t="s">
        <v>253</v>
      </c>
      <c r="R1452">
        <v>45009</v>
      </c>
      <c r="S1452" t="s">
        <v>254</v>
      </c>
      <c r="T1452" t="s">
        <v>254</v>
      </c>
      <c r="U1452" t="s">
        <v>254</v>
      </c>
      <c r="V1452" t="s">
        <v>254</v>
      </c>
      <c r="W1452">
        <v>0</v>
      </c>
      <c r="X1452">
        <v>0</v>
      </c>
      <c r="Y1452">
        <v>600.84</v>
      </c>
      <c r="Z1452" s="27">
        <f t="shared" si="22"/>
        <v>600.84</v>
      </c>
    </row>
    <row r="1453" spans="1:26">
      <c r="A1453" t="s">
        <v>3155</v>
      </c>
      <c r="B1453">
        <v>70386784183</v>
      </c>
      <c r="C1453" t="s">
        <v>3543</v>
      </c>
      <c r="D1453" t="s">
        <v>3895</v>
      </c>
      <c r="E1453" t="s">
        <v>54</v>
      </c>
      <c r="F1453">
        <v>12271712</v>
      </c>
      <c r="G1453">
        <v>45008</v>
      </c>
      <c r="H1453" t="s">
        <v>3898</v>
      </c>
      <c r="I1453" t="s">
        <v>260</v>
      </c>
      <c r="J1453" t="s">
        <v>3154</v>
      </c>
      <c r="K1453" t="s">
        <v>3154</v>
      </c>
      <c r="L1453" t="s">
        <v>251</v>
      </c>
      <c r="M1453" t="s">
        <v>3154</v>
      </c>
      <c r="N1453" t="s">
        <v>3154</v>
      </c>
      <c r="O1453" s="111">
        <v>45008</v>
      </c>
      <c r="P1453" t="s">
        <v>252</v>
      </c>
      <c r="Q1453" t="s">
        <v>263</v>
      </c>
      <c r="R1453">
        <v>45009</v>
      </c>
      <c r="S1453" t="s">
        <v>254</v>
      </c>
      <c r="T1453" t="s">
        <v>254</v>
      </c>
      <c r="U1453" t="s">
        <v>254</v>
      </c>
      <c r="V1453" t="s">
        <v>254</v>
      </c>
      <c r="W1453">
        <v>0</v>
      </c>
      <c r="X1453">
        <v>0</v>
      </c>
      <c r="Y1453">
        <v>0</v>
      </c>
      <c r="Z1453" s="27">
        <f t="shared" si="22"/>
        <v>0</v>
      </c>
    </row>
    <row r="1454" spans="1:26">
      <c r="A1454" t="s">
        <v>3155</v>
      </c>
      <c r="B1454">
        <v>3662740150</v>
      </c>
      <c r="C1454" t="s">
        <v>3863</v>
      </c>
      <c r="D1454" t="s">
        <v>3189</v>
      </c>
      <c r="E1454" t="s">
        <v>2794</v>
      </c>
      <c r="F1454">
        <v>12305924</v>
      </c>
      <c r="G1454">
        <v>45015</v>
      </c>
      <c r="H1454" t="s">
        <v>3899</v>
      </c>
      <c r="I1454" t="s">
        <v>271</v>
      </c>
      <c r="J1454" t="s">
        <v>249</v>
      </c>
      <c r="K1454" t="s">
        <v>268</v>
      </c>
      <c r="L1454" t="s">
        <v>251</v>
      </c>
      <c r="M1454" t="s">
        <v>3154</v>
      </c>
      <c r="N1454" t="s">
        <v>3154</v>
      </c>
      <c r="O1454" s="111">
        <v>45015</v>
      </c>
      <c r="P1454" t="s">
        <v>252</v>
      </c>
      <c r="Q1454" t="s">
        <v>253</v>
      </c>
      <c r="R1454">
        <v>45016</v>
      </c>
      <c r="S1454" t="s">
        <v>254</v>
      </c>
      <c r="T1454" t="s">
        <v>254</v>
      </c>
      <c r="U1454" t="s">
        <v>254</v>
      </c>
      <c r="V1454" t="s">
        <v>254</v>
      </c>
      <c r="W1454">
        <v>0</v>
      </c>
      <c r="X1454">
        <v>0</v>
      </c>
      <c r="Y1454">
        <v>8.3000000000000007</v>
      </c>
      <c r="Z1454" s="27">
        <f t="shared" si="22"/>
        <v>8.3000000000000007</v>
      </c>
    </row>
    <row r="1455" spans="1:26">
      <c r="A1455" t="s">
        <v>3155</v>
      </c>
      <c r="B1455">
        <v>1076392113</v>
      </c>
      <c r="C1455" t="s">
        <v>2353</v>
      </c>
      <c r="D1455" t="s">
        <v>1748</v>
      </c>
      <c r="E1455" t="s">
        <v>54</v>
      </c>
      <c r="F1455">
        <v>12266627</v>
      </c>
      <c r="G1455">
        <v>45007</v>
      </c>
      <c r="H1455" t="s">
        <v>3900</v>
      </c>
      <c r="I1455" t="s">
        <v>255</v>
      </c>
      <c r="J1455" t="s">
        <v>249</v>
      </c>
      <c r="K1455" t="s">
        <v>250</v>
      </c>
      <c r="L1455" t="s">
        <v>251</v>
      </c>
      <c r="M1455" t="s">
        <v>3154</v>
      </c>
      <c r="N1455" t="s">
        <v>3154</v>
      </c>
      <c r="O1455" s="111">
        <v>45007</v>
      </c>
      <c r="P1455" t="s">
        <v>252</v>
      </c>
      <c r="Q1455" t="s">
        <v>257</v>
      </c>
      <c r="R1455">
        <v>45007</v>
      </c>
      <c r="S1455" t="s">
        <v>254</v>
      </c>
      <c r="T1455" t="s">
        <v>254</v>
      </c>
      <c r="U1455" t="s">
        <v>254</v>
      </c>
      <c r="V1455" t="s">
        <v>254</v>
      </c>
      <c r="W1455">
        <v>0</v>
      </c>
      <c r="X1455">
        <v>0</v>
      </c>
      <c r="Y1455">
        <v>0</v>
      </c>
      <c r="Z1455" s="27">
        <f t="shared" si="22"/>
        <v>0</v>
      </c>
    </row>
    <row r="1456" spans="1:26">
      <c r="A1456" t="s">
        <v>3155</v>
      </c>
      <c r="B1456">
        <v>80617492468</v>
      </c>
      <c r="C1456" t="s">
        <v>2152</v>
      </c>
      <c r="D1456" t="s">
        <v>3901</v>
      </c>
      <c r="E1456" t="s">
        <v>1528</v>
      </c>
      <c r="F1456">
        <v>12313162</v>
      </c>
      <c r="G1456">
        <v>45016</v>
      </c>
      <c r="H1456" t="s">
        <v>3902</v>
      </c>
      <c r="I1456" t="s">
        <v>248</v>
      </c>
      <c r="J1456" t="s">
        <v>249</v>
      </c>
      <c r="K1456" t="s">
        <v>250</v>
      </c>
      <c r="L1456" t="s">
        <v>251</v>
      </c>
      <c r="M1456" t="s">
        <v>3154</v>
      </c>
      <c r="N1456" t="s">
        <v>3154</v>
      </c>
      <c r="O1456" s="111">
        <v>45016</v>
      </c>
      <c r="P1456" t="s">
        <v>252</v>
      </c>
      <c r="Q1456" t="s">
        <v>1406</v>
      </c>
      <c r="S1456" t="s">
        <v>254</v>
      </c>
      <c r="T1456" t="s">
        <v>254</v>
      </c>
      <c r="U1456" t="s">
        <v>254</v>
      </c>
      <c r="V1456" t="s">
        <v>254</v>
      </c>
      <c r="W1456">
        <v>0</v>
      </c>
      <c r="X1456">
        <v>0</v>
      </c>
      <c r="Y1456">
        <v>0</v>
      </c>
      <c r="Z1456" s="27">
        <f t="shared" si="22"/>
        <v>0</v>
      </c>
    </row>
    <row r="1457" spans="1:26">
      <c r="A1457" t="s">
        <v>3155</v>
      </c>
      <c r="B1457">
        <v>10768146461</v>
      </c>
      <c r="C1457" t="s">
        <v>2322</v>
      </c>
      <c r="D1457" t="s">
        <v>3901</v>
      </c>
      <c r="E1457" t="s">
        <v>1528</v>
      </c>
      <c r="F1457">
        <v>12313686</v>
      </c>
      <c r="G1457">
        <v>45016</v>
      </c>
      <c r="H1457" t="s">
        <v>3903</v>
      </c>
      <c r="I1457" t="s">
        <v>248</v>
      </c>
      <c r="J1457" t="s">
        <v>249</v>
      </c>
      <c r="K1457" t="s">
        <v>250</v>
      </c>
      <c r="L1457" t="s">
        <v>251</v>
      </c>
      <c r="M1457" t="s">
        <v>3154</v>
      </c>
      <c r="N1457" t="s">
        <v>3154</v>
      </c>
      <c r="O1457" s="111">
        <v>45016</v>
      </c>
      <c r="P1457" t="s">
        <v>252</v>
      </c>
      <c r="Q1457" t="s">
        <v>1406</v>
      </c>
      <c r="S1457" t="s">
        <v>254</v>
      </c>
      <c r="T1457" t="s">
        <v>254</v>
      </c>
      <c r="U1457" t="s">
        <v>254</v>
      </c>
      <c r="V1457" t="s">
        <v>254</v>
      </c>
      <c r="W1457">
        <v>0</v>
      </c>
      <c r="X1457">
        <v>0</v>
      </c>
      <c r="Y1457">
        <v>0</v>
      </c>
      <c r="Z1457" s="27">
        <f t="shared" si="22"/>
        <v>0</v>
      </c>
    </row>
    <row r="1458" spans="1:26">
      <c r="A1458" t="s">
        <v>3155</v>
      </c>
      <c r="B1458">
        <v>80617492468</v>
      </c>
      <c r="C1458" t="s">
        <v>2152</v>
      </c>
      <c r="D1458" t="s">
        <v>3901</v>
      </c>
      <c r="E1458" t="s">
        <v>1528</v>
      </c>
      <c r="F1458">
        <v>12314923</v>
      </c>
      <c r="G1458">
        <v>45016</v>
      </c>
      <c r="H1458" t="s">
        <v>3904</v>
      </c>
      <c r="I1458" t="s">
        <v>248</v>
      </c>
      <c r="J1458" t="s">
        <v>249</v>
      </c>
      <c r="K1458" t="s">
        <v>250</v>
      </c>
      <c r="L1458" t="s">
        <v>251</v>
      </c>
      <c r="M1458" t="s">
        <v>3154</v>
      </c>
      <c r="N1458" t="s">
        <v>3154</v>
      </c>
      <c r="O1458" s="111">
        <v>45016</v>
      </c>
      <c r="P1458" t="s">
        <v>252</v>
      </c>
      <c r="Q1458" t="s">
        <v>1406</v>
      </c>
      <c r="S1458" t="s">
        <v>254</v>
      </c>
      <c r="T1458" t="s">
        <v>254</v>
      </c>
      <c r="U1458" t="s">
        <v>254</v>
      </c>
      <c r="V1458" t="s">
        <v>254</v>
      </c>
      <c r="W1458">
        <v>0</v>
      </c>
      <c r="X1458">
        <v>0</v>
      </c>
      <c r="Y1458">
        <v>0</v>
      </c>
      <c r="Z1458" s="27">
        <f t="shared" si="22"/>
        <v>0</v>
      </c>
    </row>
    <row r="1459" spans="1:26">
      <c r="A1459" t="s">
        <v>3155</v>
      </c>
      <c r="B1459">
        <v>4933473137</v>
      </c>
      <c r="C1459" t="s">
        <v>2249</v>
      </c>
      <c r="D1459" t="s">
        <v>3905</v>
      </c>
      <c r="E1459" t="s">
        <v>54</v>
      </c>
      <c r="F1459">
        <v>12230889</v>
      </c>
      <c r="G1459">
        <v>44999</v>
      </c>
      <c r="H1459" t="s">
        <v>3906</v>
      </c>
      <c r="I1459" t="s">
        <v>255</v>
      </c>
      <c r="J1459" t="s">
        <v>249</v>
      </c>
      <c r="K1459" t="s">
        <v>268</v>
      </c>
      <c r="L1459" t="s">
        <v>251</v>
      </c>
      <c r="M1459" t="s">
        <v>3154</v>
      </c>
      <c r="N1459" t="s">
        <v>3154</v>
      </c>
      <c r="O1459" s="111">
        <v>44999</v>
      </c>
      <c r="P1459" t="s">
        <v>252</v>
      </c>
      <c r="Q1459" t="s">
        <v>253</v>
      </c>
      <c r="R1459">
        <v>45005</v>
      </c>
      <c r="S1459" t="s">
        <v>254</v>
      </c>
      <c r="T1459" t="s">
        <v>254</v>
      </c>
      <c r="U1459" t="s">
        <v>254</v>
      </c>
      <c r="V1459" t="s">
        <v>254</v>
      </c>
      <c r="W1459">
        <v>0</v>
      </c>
      <c r="X1459">
        <v>0</v>
      </c>
      <c r="Y1459">
        <v>283.8</v>
      </c>
      <c r="Z1459" s="27">
        <f t="shared" si="22"/>
        <v>283.8</v>
      </c>
    </row>
    <row r="1460" spans="1:26">
      <c r="A1460" t="s">
        <v>3155</v>
      </c>
      <c r="B1460">
        <v>4933473137</v>
      </c>
      <c r="C1460" t="s">
        <v>2249</v>
      </c>
      <c r="D1460" t="s">
        <v>3905</v>
      </c>
      <c r="E1460" t="s">
        <v>54</v>
      </c>
      <c r="F1460">
        <v>12231113</v>
      </c>
      <c r="G1460">
        <v>44999</v>
      </c>
      <c r="H1460" t="s">
        <v>3907</v>
      </c>
      <c r="I1460" t="s">
        <v>255</v>
      </c>
      <c r="J1460" t="s">
        <v>249</v>
      </c>
      <c r="K1460" t="s">
        <v>268</v>
      </c>
      <c r="L1460" t="s">
        <v>251</v>
      </c>
      <c r="M1460" t="s">
        <v>3154</v>
      </c>
      <c r="N1460" t="s">
        <v>3154</v>
      </c>
      <c r="O1460" s="111">
        <v>44999</v>
      </c>
      <c r="P1460" t="s">
        <v>252</v>
      </c>
      <c r="Q1460" t="s">
        <v>253</v>
      </c>
      <c r="R1460">
        <v>45005</v>
      </c>
      <c r="S1460" t="s">
        <v>254</v>
      </c>
      <c r="T1460" t="s">
        <v>254</v>
      </c>
      <c r="U1460" t="s">
        <v>254</v>
      </c>
      <c r="V1460" t="s">
        <v>254</v>
      </c>
      <c r="W1460">
        <v>0</v>
      </c>
      <c r="X1460">
        <v>0</v>
      </c>
      <c r="Y1460">
        <v>441.69</v>
      </c>
      <c r="Z1460" s="27">
        <f t="shared" si="22"/>
        <v>441.69</v>
      </c>
    </row>
    <row r="1461" spans="1:26">
      <c r="A1461" t="s">
        <v>3155</v>
      </c>
      <c r="B1461">
        <v>4933473137</v>
      </c>
      <c r="C1461" t="s">
        <v>2249</v>
      </c>
      <c r="D1461" t="s">
        <v>3905</v>
      </c>
      <c r="E1461" t="s">
        <v>54</v>
      </c>
      <c r="F1461">
        <v>12231403</v>
      </c>
      <c r="G1461">
        <v>44999</v>
      </c>
      <c r="H1461" t="s">
        <v>3908</v>
      </c>
      <c r="I1461" t="s">
        <v>255</v>
      </c>
      <c r="J1461" t="s">
        <v>249</v>
      </c>
      <c r="K1461" t="s">
        <v>250</v>
      </c>
      <c r="L1461" t="s">
        <v>251</v>
      </c>
      <c r="M1461" t="s">
        <v>3154</v>
      </c>
      <c r="N1461" t="s">
        <v>3154</v>
      </c>
      <c r="O1461" s="111">
        <v>44999</v>
      </c>
      <c r="P1461" t="s">
        <v>252</v>
      </c>
      <c r="Q1461" t="s">
        <v>253</v>
      </c>
      <c r="R1461">
        <v>45005</v>
      </c>
      <c r="S1461" t="s">
        <v>254</v>
      </c>
      <c r="T1461" t="s">
        <v>254</v>
      </c>
      <c r="U1461" t="s">
        <v>254</v>
      </c>
      <c r="V1461" t="s">
        <v>254</v>
      </c>
      <c r="W1461">
        <v>0</v>
      </c>
      <c r="X1461">
        <v>0</v>
      </c>
      <c r="Y1461">
        <v>1953.03</v>
      </c>
      <c r="Z1461" s="27">
        <f t="shared" si="22"/>
        <v>1953.03</v>
      </c>
    </row>
    <row r="1462" spans="1:26">
      <c r="A1462" t="s">
        <v>3155</v>
      </c>
      <c r="B1462">
        <v>222923148</v>
      </c>
      <c r="C1462" t="s">
        <v>2221</v>
      </c>
      <c r="D1462" t="s">
        <v>3905</v>
      </c>
      <c r="E1462" t="s">
        <v>54</v>
      </c>
      <c r="F1462">
        <v>12231503</v>
      </c>
      <c r="G1462">
        <v>44999</v>
      </c>
      <c r="H1462" t="s">
        <v>3909</v>
      </c>
      <c r="I1462" t="s">
        <v>255</v>
      </c>
      <c r="J1462" t="s">
        <v>249</v>
      </c>
      <c r="K1462" t="s">
        <v>268</v>
      </c>
      <c r="L1462" t="s">
        <v>251</v>
      </c>
      <c r="M1462" t="s">
        <v>3154</v>
      </c>
      <c r="N1462" t="s">
        <v>3154</v>
      </c>
      <c r="O1462" s="111">
        <v>44999</v>
      </c>
      <c r="P1462" t="s">
        <v>252</v>
      </c>
      <c r="Q1462" t="s">
        <v>253</v>
      </c>
      <c r="R1462">
        <v>45005</v>
      </c>
      <c r="S1462" t="s">
        <v>254</v>
      </c>
      <c r="T1462" t="s">
        <v>254</v>
      </c>
      <c r="U1462" t="s">
        <v>254</v>
      </c>
      <c r="V1462" t="s">
        <v>254</v>
      </c>
      <c r="W1462">
        <v>0</v>
      </c>
      <c r="X1462">
        <v>0</v>
      </c>
      <c r="Y1462">
        <v>7802.94</v>
      </c>
      <c r="Z1462" s="27">
        <f t="shared" si="22"/>
        <v>7802.94</v>
      </c>
    </row>
    <row r="1463" spans="1:26" hidden="1">
      <c r="A1463" t="s">
        <v>3155</v>
      </c>
      <c r="B1463">
        <v>80617492468</v>
      </c>
      <c r="C1463" t="s">
        <v>2152</v>
      </c>
      <c r="D1463" t="s">
        <v>2477</v>
      </c>
      <c r="E1463" t="s">
        <v>1528</v>
      </c>
      <c r="F1463">
        <v>12157002</v>
      </c>
      <c r="G1463">
        <v>44985</v>
      </c>
      <c r="H1463" t="s">
        <v>2930</v>
      </c>
      <c r="I1463" t="s">
        <v>255</v>
      </c>
      <c r="J1463" t="s">
        <v>249</v>
      </c>
      <c r="K1463" t="s">
        <v>250</v>
      </c>
      <c r="L1463" t="s">
        <v>251</v>
      </c>
      <c r="M1463" t="s">
        <v>3154</v>
      </c>
      <c r="N1463" t="s">
        <v>3154</v>
      </c>
      <c r="O1463" s="111">
        <v>44985</v>
      </c>
      <c r="P1463" t="s">
        <v>252</v>
      </c>
      <c r="Q1463" t="s">
        <v>253</v>
      </c>
      <c r="R1463">
        <v>44992</v>
      </c>
      <c r="S1463" t="s">
        <v>254</v>
      </c>
      <c r="T1463" t="s">
        <v>254</v>
      </c>
      <c r="U1463" t="s">
        <v>254</v>
      </c>
      <c r="V1463" t="s">
        <v>254</v>
      </c>
      <c r="W1463">
        <v>0</v>
      </c>
      <c r="X1463">
        <v>0</v>
      </c>
      <c r="Y1463">
        <v>8385</v>
      </c>
      <c r="Z1463" s="27">
        <f t="shared" si="22"/>
        <v>8385</v>
      </c>
    </row>
    <row r="1464" spans="1:26">
      <c r="A1464" t="s">
        <v>3155</v>
      </c>
      <c r="B1464">
        <v>13063629464</v>
      </c>
      <c r="C1464" t="s">
        <v>2340</v>
      </c>
      <c r="D1464" t="s">
        <v>3910</v>
      </c>
      <c r="E1464" t="s">
        <v>1528</v>
      </c>
      <c r="F1464">
        <v>12313501</v>
      </c>
      <c r="G1464">
        <v>45016</v>
      </c>
      <c r="H1464" t="s">
        <v>3911</v>
      </c>
      <c r="I1464" t="s">
        <v>248</v>
      </c>
      <c r="J1464" t="s">
        <v>249</v>
      </c>
      <c r="K1464" t="s">
        <v>250</v>
      </c>
      <c r="L1464" t="s">
        <v>251</v>
      </c>
      <c r="M1464" t="s">
        <v>3154</v>
      </c>
      <c r="N1464" t="s">
        <v>3154</v>
      </c>
      <c r="O1464" s="111">
        <v>45016</v>
      </c>
      <c r="P1464" t="s">
        <v>252</v>
      </c>
      <c r="Q1464" t="s">
        <v>1406</v>
      </c>
      <c r="S1464" t="s">
        <v>254</v>
      </c>
      <c r="T1464" t="s">
        <v>254</v>
      </c>
      <c r="U1464" t="s">
        <v>254</v>
      </c>
      <c r="V1464" t="s">
        <v>254</v>
      </c>
      <c r="W1464">
        <v>0</v>
      </c>
      <c r="X1464">
        <v>0</v>
      </c>
      <c r="Y1464">
        <v>0</v>
      </c>
      <c r="Z1464" s="27">
        <f t="shared" si="22"/>
        <v>0</v>
      </c>
    </row>
    <row r="1465" spans="1:26">
      <c r="A1465" t="s">
        <v>3155</v>
      </c>
      <c r="B1465">
        <v>4931188109</v>
      </c>
      <c r="C1465" t="s">
        <v>2187</v>
      </c>
      <c r="D1465" t="s">
        <v>3912</v>
      </c>
      <c r="E1465" t="s">
        <v>54</v>
      </c>
      <c r="F1465">
        <v>12280837</v>
      </c>
      <c r="G1465">
        <v>45010</v>
      </c>
      <c r="H1465" t="s">
        <v>3913</v>
      </c>
      <c r="I1465" t="s">
        <v>248</v>
      </c>
      <c r="J1465" t="s">
        <v>249</v>
      </c>
      <c r="K1465" t="s">
        <v>268</v>
      </c>
      <c r="L1465" t="s">
        <v>251</v>
      </c>
      <c r="M1465" t="s">
        <v>3154</v>
      </c>
      <c r="N1465" t="s">
        <v>3154</v>
      </c>
      <c r="O1465" s="111">
        <v>45010</v>
      </c>
      <c r="P1465" t="s">
        <v>252</v>
      </c>
      <c r="Q1465" t="s">
        <v>257</v>
      </c>
      <c r="R1465">
        <v>45013</v>
      </c>
      <c r="S1465" t="s">
        <v>254</v>
      </c>
      <c r="T1465" t="s">
        <v>254</v>
      </c>
      <c r="U1465" t="s">
        <v>254</v>
      </c>
      <c r="V1465" t="s">
        <v>254</v>
      </c>
      <c r="W1465">
        <v>0</v>
      </c>
      <c r="X1465">
        <v>0</v>
      </c>
      <c r="Y1465">
        <v>0</v>
      </c>
      <c r="Z1465" s="27">
        <f t="shared" si="22"/>
        <v>0</v>
      </c>
    </row>
    <row r="1466" spans="1:26" hidden="1">
      <c r="A1466" t="s">
        <v>3155</v>
      </c>
      <c r="B1466">
        <v>4933473137</v>
      </c>
      <c r="C1466" t="s">
        <v>2249</v>
      </c>
      <c r="D1466" t="s">
        <v>2931</v>
      </c>
      <c r="E1466" t="s">
        <v>54</v>
      </c>
      <c r="F1466">
        <v>588279</v>
      </c>
      <c r="G1466">
        <v>44963</v>
      </c>
      <c r="H1466" t="s">
        <v>2932</v>
      </c>
      <c r="I1466" t="s">
        <v>248</v>
      </c>
      <c r="J1466" t="s">
        <v>249</v>
      </c>
      <c r="K1466" t="s">
        <v>832</v>
      </c>
      <c r="L1466" t="s">
        <v>251</v>
      </c>
      <c r="M1466" t="s">
        <v>3154</v>
      </c>
      <c r="N1466" t="s">
        <v>3154</v>
      </c>
      <c r="O1466" s="111">
        <v>44963</v>
      </c>
      <c r="P1466" t="s">
        <v>252</v>
      </c>
      <c r="Q1466" t="s">
        <v>253</v>
      </c>
      <c r="R1466">
        <v>44967</v>
      </c>
      <c r="S1466" t="s">
        <v>254</v>
      </c>
      <c r="T1466" t="s">
        <v>254</v>
      </c>
      <c r="U1466" t="s">
        <v>254</v>
      </c>
      <c r="V1466" t="s">
        <v>254</v>
      </c>
      <c r="W1466">
        <v>0</v>
      </c>
      <c r="X1466">
        <v>16559.95</v>
      </c>
      <c r="Y1466">
        <v>40516.67</v>
      </c>
      <c r="Z1466" s="27">
        <f t="shared" si="22"/>
        <v>57076.619999999995</v>
      </c>
    </row>
    <row r="1467" spans="1:26" hidden="1">
      <c r="A1467" t="s">
        <v>3155</v>
      </c>
      <c r="B1467">
        <v>4933473137</v>
      </c>
      <c r="C1467" t="s">
        <v>2249</v>
      </c>
      <c r="D1467" t="s">
        <v>2931</v>
      </c>
      <c r="E1467" t="s">
        <v>54</v>
      </c>
      <c r="F1467">
        <v>12097115</v>
      </c>
      <c r="G1467">
        <v>44963</v>
      </c>
      <c r="H1467" t="s">
        <v>2933</v>
      </c>
      <c r="I1467" t="s">
        <v>255</v>
      </c>
      <c r="J1467" t="s">
        <v>249</v>
      </c>
      <c r="K1467" t="s">
        <v>250</v>
      </c>
      <c r="L1467" t="s">
        <v>251</v>
      </c>
      <c r="M1467" t="s">
        <v>3154</v>
      </c>
      <c r="N1467" t="s">
        <v>3154</v>
      </c>
      <c r="O1467" s="111">
        <v>44963</v>
      </c>
      <c r="P1467" t="s">
        <v>252</v>
      </c>
      <c r="Q1467" t="s">
        <v>253</v>
      </c>
      <c r="R1467">
        <v>44967</v>
      </c>
      <c r="S1467" t="s">
        <v>254</v>
      </c>
      <c r="T1467" t="s">
        <v>254</v>
      </c>
      <c r="U1467" t="s">
        <v>254</v>
      </c>
      <c r="V1467" t="s">
        <v>254</v>
      </c>
      <c r="W1467">
        <v>0</v>
      </c>
      <c r="X1467">
        <v>3</v>
      </c>
      <c r="Y1467">
        <v>48</v>
      </c>
      <c r="Z1467" s="27">
        <f t="shared" si="22"/>
        <v>51</v>
      </c>
    </row>
    <row r="1468" spans="1:26" hidden="1">
      <c r="A1468" t="s">
        <v>3155</v>
      </c>
      <c r="B1468">
        <v>222923148</v>
      </c>
      <c r="C1468" t="s">
        <v>2221</v>
      </c>
      <c r="D1468" t="s">
        <v>2931</v>
      </c>
      <c r="E1468" t="s">
        <v>54</v>
      </c>
      <c r="F1468">
        <v>12097316</v>
      </c>
      <c r="G1468">
        <v>44963</v>
      </c>
      <c r="H1468" t="s">
        <v>2934</v>
      </c>
      <c r="I1468" t="s">
        <v>248</v>
      </c>
      <c r="J1468" t="s">
        <v>249</v>
      </c>
      <c r="K1468" t="s">
        <v>250</v>
      </c>
      <c r="L1468" t="s">
        <v>251</v>
      </c>
      <c r="M1468" t="s">
        <v>3154</v>
      </c>
      <c r="N1468" t="s">
        <v>3154</v>
      </c>
      <c r="O1468" s="111">
        <v>44963</v>
      </c>
      <c r="P1468" t="s">
        <v>252</v>
      </c>
      <c r="Q1468" t="s">
        <v>253</v>
      </c>
      <c r="R1468">
        <v>44967</v>
      </c>
      <c r="S1468" t="s">
        <v>254</v>
      </c>
      <c r="T1468" t="s">
        <v>254</v>
      </c>
      <c r="U1468" t="s">
        <v>254</v>
      </c>
      <c r="V1468" t="s">
        <v>254</v>
      </c>
      <c r="W1468">
        <v>0</v>
      </c>
      <c r="X1468">
        <v>1710</v>
      </c>
      <c r="Y1468">
        <v>14453</v>
      </c>
      <c r="Z1468" s="27">
        <f t="shared" si="22"/>
        <v>16163</v>
      </c>
    </row>
    <row r="1469" spans="1:26">
      <c r="A1469" t="s">
        <v>3155</v>
      </c>
      <c r="B1469">
        <v>434677175</v>
      </c>
      <c r="C1469" t="s">
        <v>3844</v>
      </c>
      <c r="D1469" t="s">
        <v>3914</v>
      </c>
      <c r="E1469" t="s">
        <v>1528</v>
      </c>
      <c r="F1469">
        <v>9814557</v>
      </c>
      <c r="G1469">
        <v>45010</v>
      </c>
      <c r="H1469" t="s">
        <v>3915</v>
      </c>
      <c r="I1469" t="s">
        <v>271</v>
      </c>
      <c r="J1469" t="s">
        <v>249</v>
      </c>
      <c r="K1469" t="s">
        <v>250</v>
      </c>
      <c r="L1469" t="s">
        <v>3154</v>
      </c>
      <c r="M1469" t="s">
        <v>3154</v>
      </c>
      <c r="N1469" t="s">
        <v>3154</v>
      </c>
      <c r="O1469" s="111">
        <v>45010</v>
      </c>
      <c r="P1469" t="s">
        <v>252</v>
      </c>
      <c r="Q1469" t="s">
        <v>257</v>
      </c>
      <c r="R1469">
        <v>45012</v>
      </c>
      <c r="S1469" t="s">
        <v>254</v>
      </c>
      <c r="T1469" t="s">
        <v>254</v>
      </c>
      <c r="U1469" t="s">
        <v>254</v>
      </c>
      <c r="V1469" t="s">
        <v>254</v>
      </c>
      <c r="W1469">
        <v>0</v>
      </c>
      <c r="X1469">
        <v>0</v>
      </c>
      <c r="Y1469">
        <v>0</v>
      </c>
      <c r="Z1469" s="27">
        <f t="shared" si="22"/>
        <v>0</v>
      </c>
    </row>
    <row r="1470" spans="1:26">
      <c r="A1470" t="s">
        <v>3155</v>
      </c>
      <c r="B1470">
        <v>9245279782</v>
      </c>
      <c r="C1470" t="s">
        <v>3293</v>
      </c>
      <c r="D1470" t="s">
        <v>3914</v>
      </c>
      <c r="E1470" t="s">
        <v>1528</v>
      </c>
      <c r="F1470">
        <v>12280726</v>
      </c>
      <c r="G1470">
        <v>45010</v>
      </c>
      <c r="H1470" t="s">
        <v>3916</v>
      </c>
      <c r="I1470" t="s">
        <v>271</v>
      </c>
      <c r="J1470" t="s">
        <v>249</v>
      </c>
      <c r="K1470" t="s">
        <v>250</v>
      </c>
      <c r="L1470" t="s">
        <v>251</v>
      </c>
      <c r="M1470" t="s">
        <v>3154</v>
      </c>
      <c r="N1470" t="s">
        <v>3154</v>
      </c>
      <c r="O1470" s="111">
        <v>45010</v>
      </c>
      <c r="P1470" t="s">
        <v>252</v>
      </c>
      <c r="Q1470" t="s">
        <v>253</v>
      </c>
      <c r="R1470">
        <v>45012</v>
      </c>
      <c r="S1470" t="s">
        <v>254</v>
      </c>
      <c r="T1470" t="s">
        <v>254</v>
      </c>
      <c r="U1470" t="s">
        <v>254</v>
      </c>
      <c r="V1470" t="s">
        <v>254</v>
      </c>
      <c r="W1470">
        <v>0</v>
      </c>
      <c r="X1470">
        <v>0</v>
      </c>
      <c r="Y1470">
        <v>100.63</v>
      </c>
      <c r="Z1470" s="27">
        <f t="shared" si="22"/>
        <v>100.63</v>
      </c>
    </row>
    <row r="1471" spans="1:26">
      <c r="A1471" t="s">
        <v>3155</v>
      </c>
      <c r="B1471">
        <v>5537004720</v>
      </c>
      <c r="C1471" t="s">
        <v>2203</v>
      </c>
      <c r="D1471" t="s">
        <v>3914</v>
      </c>
      <c r="E1471" t="s">
        <v>1528</v>
      </c>
      <c r="F1471">
        <v>12280887</v>
      </c>
      <c r="G1471">
        <v>45010</v>
      </c>
      <c r="H1471" t="s">
        <v>3917</v>
      </c>
      <c r="I1471" t="s">
        <v>271</v>
      </c>
      <c r="J1471" t="s">
        <v>249</v>
      </c>
      <c r="K1471" t="s">
        <v>250</v>
      </c>
      <c r="L1471" t="s">
        <v>251</v>
      </c>
      <c r="M1471" t="s">
        <v>3154</v>
      </c>
      <c r="N1471" t="s">
        <v>3154</v>
      </c>
      <c r="O1471" s="111">
        <v>45010</v>
      </c>
      <c r="P1471" t="s">
        <v>252</v>
      </c>
      <c r="Q1471" t="s">
        <v>257</v>
      </c>
      <c r="S1471" t="s">
        <v>254</v>
      </c>
      <c r="T1471" t="s">
        <v>254</v>
      </c>
      <c r="U1471" t="s">
        <v>254</v>
      </c>
      <c r="V1471" t="s">
        <v>254</v>
      </c>
      <c r="W1471">
        <v>0</v>
      </c>
      <c r="X1471">
        <v>0</v>
      </c>
      <c r="Y1471">
        <v>0</v>
      </c>
      <c r="Z1471" s="27">
        <f t="shared" si="22"/>
        <v>0</v>
      </c>
    </row>
    <row r="1472" spans="1:26" hidden="1">
      <c r="A1472" t="s">
        <v>3155</v>
      </c>
      <c r="B1472">
        <v>4931188109</v>
      </c>
      <c r="C1472" t="s">
        <v>2187</v>
      </c>
      <c r="D1472" t="s">
        <v>2935</v>
      </c>
      <c r="E1472" t="s">
        <v>2867</v>
      </c>
      <c r="F1472">
        <v>12107220</v>
      </c>
      <c r="G1472">
        <v>44965</v>
      </c>
      <c r="H1472" t="s">
        <v>2936</v>
      </c>
      <c r="I1472" t="s">
        <v>248</v>
      </c>
      <c r="J1472" t="s">
        <v>259</v>
      </c>
      <c r="K1472" t="s">
        <v>250</v>
      </c>
      <c r="L1472" t="s">
        <v>251</v>
      </c>
      <c r="M1472" t="s">
        <v>3154</v>
      </c>
      <c r="N1472" t="s">
        <v>3154</v>
      </c>
      <c r="O1472" s="111">
        <v>44965</v>
      </c>
      <c r="P1472" t="s">
        <v>252</v>
      </c>
      <c r="Q1472" t="s">
        <v>253</v>
      </c>
      <c r="R1472">
        <v>44971</v>
      </c>
      <c r="S1472" t="s">
        <v>254</v>
      </c>
      <c r="T1472" t="s">
        <v>254</v>
      </c>
      <c r="U1472" t="s">
        <v>254</v>
      </c>
      <c r="V1472" t="s">
        <v>254</v>
      </c>
      <c r="W1472">
        <v>0</v>
      </c>
      <c r="X1472">
        <v>1985.55</v>
      </c>
      <c r="Y1472">
        <v>2101.7800000000002</v>
      </c>
      <c r="Z1472" s="27">
        <f t="shared" si="22"/>
        <v>4087.33</v>
      </c>
    </row>
    <row r="1473" spans="1:26">
      <c r="A1473" t="s">
        <v>3155</v>
      </c>
      <c r="B1473">
        <v>4931188109</v>
      </c>
      <c r="C1473" t="s">
        <v>2187</v>
      </c>
      <c r="D1473" t="s">
        <v>2935</v>
      </c>
      <c r="E1473" t="s">
        <v>2867</v>
      </c>
      <c r="F1473">
        <v>12224247</v>
      </c>
      <c r="G1473">
        <v>44997</v>
      </c>
      <c r="H1473" t="s">
        <v>3918</v>
      </c>
      <c r="I1473" t="s">
        <v>255</v>
      </c>
      <c r="J1473" t="s">
        <v>249</v>
      </c>
      <c r="K1473" t="s">
        <v>250</v>
      </c>
      <c r="L1473" t="s">
        <v>251</v>
      </c>
      <c r="M1473" t="s">
        <v>3154</v>
      </c>
      <c r="N1473" t="s">
        <v>3154</v>
      </c>
      <c r="O1473" s="111">
        <v>44997</v>
      </c>
      <c r="P1473" t="s">
        <v>252</v>
      </c>
      <c r="Q1473" t="s">
        <v>253</v>
      </c>
      <c r="R1473">
        <v>44999</v>
      </c>
      <c r="S1473" t="s">
        <v>254</v>
      </c>
      <c r="T1473" t="s">
        <v>254</v>
      </c>
      <c r="U1473" t="s">
        <v>254</v>
      </c>
      <c r="V1473" t="s">
        <v>254</v>
      </c>
      <c r="W1473">
        <v>0</v>
      </c>
      <c r="X1473">
        <v>0</v>
      </c>
      <c r="Y1473">
        <v>634.9</v>
      </c>
      <c r="Z1473" s="27">
        <f t="shared" si="22"/>
        <v>634.9</v>
      </c>
    </row>
    <row r="1474" spans="1:26">
      <c r="A1474" t="s">
        <v>3155</v>
      </c>
      <c r="B1474">
        <v>6972887143</v>
      </c>
      <c r="C1474" t="s">
        <v>2331</v>
      </c>
      <c r="D1474" t="s">
        <v>1028</v>
      </c>
      <c r="E1474" t="s">
        <v>54</v>
      </c>
      <c r="F1474">
        <v>356526</v>
      </c>
      <c r="G1474">
        <v>45008</v>
      </c>
      <c r="H1474" t="s">
        <v>3919</v>
      </c>
      <c r="I1474" t="s">
        <v>271</v>
      </c>
      <c r="J1474" t="s">
        <v>249</v>
      </c>
      <c r="K1474" t="s">
        <v>268</v>
      </c>
      <c r="L1474" t="s">
        <v>251</v>
      </c>
      <c r="M1474" t="s">
        <v>3154</v>
      </c>
      <c r="N1474" t="s">
        <v>3154</v>
      </c>
      <c r="O1474" s="111">
        <v>45008</v>
      </c>
      <c r="P1474" t="s">
        <v>252</v>
      </c>
      <c r="Q1474" t="s">
        <v>253</v>
      </c>
      <c r="R1474">
        <v>45014</v>
      </c>
      <c r="S1474" t="s">
        <v>254</v>
      </c>
      <c r="T1474" t="s">
        <v>254</v>
      </c>
      <c r="U1474" t="s">
        <v>254</v>
      </c>
      <c r="V1474" t="s">
        <v>254</v>
      </c>
      <c r="W1474">
        <v>0</v>
      </c>
      <c r="X1474">
        <v>0</v>
      </c>
      <c r="Y1474">
        <v>273</v>
      </c>
      <c r="Z1474" s="27">
        <f t="shared" si="22"/>
        <v>273</v>
      </c>
    </row>
    <row r="1475" spans="1:26">
      <c r="A1475" t="s">
        <v>3155</v>
      </c>
      <c r="B1475">
        <v>6972887143</v>
      </c>
      <c r="C1475" t="s">
        <v>2331</v>
      </c>
      <c r="D1475" t="s">
        <v>1028</v>
      </c>
      <c r="E1475" t="s">
        <v>54</v>
      </c>
      <c r="F1475">
        <v>12273923</v>
      </c>
      <c r="G1475">
        <v>45008</v>
      </c>
      <c r="H1475" t="s">
        <v>3920</v>
      </c>
      <c r="I1475" t="s">
        <v>271</v>
      </c>
      <c r="J1475" t="s">
        <v>249</v>
      </c>
      <c r="K1475" t="s">
        <v>250</v>
      </c>
      <c r="L1475" t="s">
        <v>251</v>
      </c>
      <c r="M1475" t="s">
        <v>3154</v>
      </c>
      <c r="N1475" t="s">
        <v>3154</v>
      </c>
      <c r="O1475" s="111">
        <v>45008</v>
      </c>
      <c r="P1475" t="s">
        <v>252</v>
      </c>
      <c r="Q1475" t="s">
        <v>253</v>
      </c>
      <c r="R1475">
        <v>45014</v>
      </c>
      <c r="S1475" t="s">
        <v>254</v>
      </c>
      <c r="T1475" t="s">
        <v>254</v>
      </c>
      <c r="U1475" t="s">
        <v>254</v>
      </c>
      <c r="V1475" t="s">
        <v>254</v>
      </c>
      <c r="W1475">
        <v>0</v>
      </c>
      <c r="X1475">
        <v>0</v>
      </c>
      <c r="Y1475">
        <v>812</v>
      </c>
      <c r="Z1475" s="27">
        <f t="shared" ref="Z1475:Z1538" si="23">SUM(W1475:Y1475)</f>
        <v>812</v>
      </c>
    </row>
    <row r="1476" spans="1:26">
      <c r="A1476" t="s">
        <v>3155</v>
      </c>
      <c r="B1476">
        <v>6972887143</v>
      </c>
      <c r="C1476" t="s">
        <v>2331</v>
      </c>
      <c r="D1476" t="s">
        <v>1028</v>
      </c>
      <c r="E1476" t="s">
        <v>54</v>
      </c>
      <c r="F1476">
        <v>12276516</v>
      </c>
      <c r="G1476">
        <v>45009</v>
      </c>
      <c r="H1476" t="s">
        <v>3921</v>
      </c>
      <c r="I1476" t="s">
        <v>248</v>
      </c>
      <c r="J1476" t="s">
        <v>249</v>
      </c>
      <c r="K1476" t="s">
        <v>250</v>
      </c>
      <c r="L1476" t="s">
        <v>251</v>
      </c>
      <c r="M1476" t="s">
        <v>3154</v>
      </c>
      <c r="N1476" t="s">
        <v>3154</v>
      </c>
      <c r="O1476" s="111">
        <v>45009</v>
      </c>
      <c r="P1476" t="s">
        <v>252</v>
      </c>
      <c r="Q1476" t="s">
        <v>257</v>
      </c>
      <c r="S1476" t="s">
        <v>254</v>
      </c>
      <c r="T1476" t="s">
        <v>254</v>
      </c>
      <c r="U1476" t="s">
        <v>254</v>
      </c>
      <c r="V1476" t="s">
        <v>254</v>
      </c>
      <c r="W1476">
        <v>0</v>
      </c>
      <c r="X1476">
        <v>0</v>
      </c>
      <c r="Y1476">
        <v>0</v>
      </c>
      <c r="Z1476" s="27">
        <f t="shared" si="23"/>
        <v>0</v>
      </c>
    </row>
    <row r="1477" spans="1:26">
      <c r="A1477" t="s">
        <v>3155</v>
      </c>
      <c r="B1477">
        <v>690067178</v>
      </c>
      <c r="C1477" t="s">
        <v>2311</v>
      </c>
      <c r="D1477" t="s">
        <v>3922</v>
      </c>
      <c r="E1477" t="s">
        <v>3923</v>
      </c>
      <c r="F1477">
        <v>12201471</v>
      </c>
      <c r="G1477">
        <v>44991</v>
      </c>
      <c r="H1477" t="s">
        <v>3924</v>
      </c>
      <c r="I1477" t="s">
        <v>255</v>
      </c>
      <c r="J1477" t="s">
        <v>249</v>
      </c>
      <c r="K1477" t="s">
        <v>250</v>
      </c>
      <c r="L1477" t="s">
        <v>251</v>
      </c>
      <c r="M1477" t="s">
        <v>3154</v>
      </c>
      <c r="N1477" t="s">
        <v>3154</v>
      </c>
      <c r="O1477" s="111">
        <v>44991</v>
      </c>
      <c r="P1477" t="s">
        <v>252</v>
      </c>
      <c r="Q1477" t="s">
        <v>253</v>
      </c>
      <c r="R1477">
        <v>44995</v>
      </c>
      <c r="S1477" t="s">
        <v>254</v>
      </c>
      <c r="T1477" t="s">
        <v>254</v>
      </c>
      <c r="U1477" t="s">
        <v>254</v>
      </c>
      <c r="V1477" t="s">
        <v>254</v>
      </c>
      <c r="W1477">
        <v>0</v>
      </c>
      <c r="X1477">
        <v>0</v>
      </c>
      <c r="Y1477">
        <v>849</v>
      </c>
      <c r="Z1477" s="27">
        <f t="shared" si="23"/>
        <v>849</v>
      </c>
    </row>
    <row r="1478" spans="1:26" hidden="1">
      <c r="A1478" t="s">
        <v>3155</v>
      </c>
      <c r="B1478">
        <v>4933473137</v>
      </c>
      <c r="C1478" t="s">
        <v>2249</v>
      </c>
      <c r="D1478" t="s">
        <v>2937</v>
      </c>
      <c r="E1478" t="s">
        <v>54</v>
      </c>
      <c r="F1478">
        <v>12125337</v>
      </c>
      <c r="G1478">
        <v>44972</v>
      </c>
      <c r="H1478" t="s">
        <v>2938</v>
      </c>
      <c r="I1478" t="s">
        <v>255</v>
      </c>
      <c r="J1478" t="s">
        <v>249</v>
      </c>
      <c r="K1478" t="s">
        <v>268</v>
      </c>
      <c r="L1478" t="s">
        <v>251</v>
      </c>
      <c r="M1478" t="s">
        <v>3154</v>
      </c>
      <c r="N1478" t="s">
        <v>3154</v>
      </c>
      <c r="O1478" s="111">
        <v>44972</v>
      </c>
      <c r="P1478" t="s">
        <v>252</v>
      </c>
      <c r="Q1478" t="s">
        <v>253</v>
      </c>
      <c r="R1478">
        <v>44981</v>
      </c>
      <c r="S1478" t="s">
        <v>254</v>
      </c>
      <c r="T1478" t="s">
        <v>254</v>
      </c>
      <c r="U1478" t="s">
        <v>254</v>
      </c>
      <c r="V1478" t="s">
        <v>254</v>
      </c>
      <c r="W1478">
        <v>0</v>
      </c>
      <c r="X1478">
        <v>781.5</v>
      </c>
      <c r="Y1478">
        <v>7522.1</v>
      </c>
      <c r="Z1478" s="27">
        <f t="shared" si="23"/>
        <v>8303.6</v>
      </c>
    </row>
    <row r="1479" spans="1:26">
      <c r="A1479" t="s">
        <v>3155</v>
      </c>
      <c r="B1479">
        <v>4933473137</v>
      </c>
      <c r="C1479" t="s">
        <v>2249</v>
      </c>
      <c r="D1479" t="s">
        <v>265</v>
      </c>
      <c r="E1479" t="s">
        <v>54</v>
      </c>
      <c r="F1479">
        <v>9056073</v>
      </c>
      <c r="G1479">
        <v>44995</v>
      </c>
      <c r="H1479" t="s">
        <v>3925</v>
      </c>
      <c r="I1479" t="s">
        <v>255</v>
      </c>
      <c r="J1479" t="s">
        <v>249</v>
      </c>
      <c r="K1479" t="s">
        <v>250</v>
      </c>
      <c r="L1479" t="s">
        <v>251</v>
      </c>
      <c r="M1479" t="s">
        <v>3154</v>
      </c>
      <c r="N1479" t="s">
        <v>3154</v>
      </c>
      <c r="O1479" s="111">
        <v>44995</v>
      </c>
      <c r="P1479" t="s">
        <v>252</v>
      </c>
      <c r="Q1479" t="s">
        <v>253</v>
      </c>
      <c r="R1479">
        <v>44998</v>
      </c>
      <c r="S1479" t="s">
        <v>254</v>
      </c>
      <c r="T1479" t="s">
        <v>254</v>
      </c>
      <c r="U1479" t="s">
        <v>254</v>
      </c>
      <c r="V1479" t="s">
        <v>254</v>
      </c>
      <c r="W1479">
        <v>0</v>
      </c>
      <c r="X1479">
        <v>0</v>
      </c>
      <c r="Y1479">
        <v>12680.49</v>
      </c>
      <c r="Z1479" s="27">
        <f t="shared" si="23"/>
        <v>12680.49</v>
      </c>
    </row>
    <row r="1480" spans="1:26">
      <c r="A1480" t="s">
        <v>3155</v>
      </c>
      <c r="B1480">
        <v>4417563799</v>
      </c>
      <c r="C1480" t="s">
        <v>3926</v>
      </c>
      <c r="D1480" t="s">
        <v>265</v>
      </c>
      <c r="E1480" t="s">
        <v>54</v>
      </c>
      <c r="F1480">
        <v>10954553</v>
      </c>
      <c r="G1480">
        <v>44992</v>
      </c>
      <c r="H1480" t="s">
        <v>3927</v>
      </c>
      <c r="I1480" t="s">
        <v>260</v>
      </c>
      <c r="J1480" t="s">
        <v>3154</v>
      </c>
      <c r="K1480" t="s">
        <v>3154</v>
      </c>
      <c r="L1480" t="s">
        <v>251</v>
      </c>
      <c r="M1480" t="s">
        <v>3154</v>
      </c>
      <c r="N1480" t="s">
        <v>3154</v>
      </c>
      <c r="O1480" s="111">
        <v>44992</v>
      </c>
      <c r="P1480" t="s">
        <v>252</v>
      </c>
      <c r="Q1480" t="s">
        <v>263</v>
      </c>
      <c r="R1480">
        <v>44993</v>
      </c>
      <c r="S1480" t="s">
        <v>254</v>
      </c>
      <c r="T1480" t="s">
        <v>254</v>
      </c>
      <c r="U1480" t="s">
        <v>254</v>
      </c>
      <c r="V1480" t="s">
        <v>254</v>
      </c>
      <c r="W1480">
        <v>0</v>
      </c>
      <c r="X1480">
        <v>0</v>
      </c>
      <c r="Y1480">
        <v>0.5</v>
      </c>
      <c r="Z1480" s="27">
        <f t="shared" si="23"/>
        <v>0.5</v>
      </c>
    </row>
    <row r="1481" spans="1:26" hidden="1">
      <c r="A1481" t="s">
        <v>3155</v>
      </c>
      <c r="B1481">
        <v>4933473137</v>
      </c>
      <c r="C1481" t="s">
        <v>2249</v>
      </c>
      <c r="D1481" t="s">
        <v>265</v>
      </c>
      <c r="E1481" t="s">
        <v>54</v>
      </c>
      <c r="F1481">
        <v>12005950</v>
      </c>
      <c r="G1481">
        <v>44972</v>
      </c>
      <c r="H1481" t="s">
        <v>2939</v>
      </c>
      <c r="I1481" t="s">
        <v>255</v>
      </c>
      <c r="J1481" t="s">
        <v>249</v>
      </c>
      <c r="K1481" t="s">
        <v>250</v>
      </c>
      <c r="L1481" t="s">
        <v>251</v>
      </c>
      <c r="M1481" t="s">
        <v>3154</v>
      </c>
      <c r="N1481" t="s">
        <v>3154</v>
      </c>
      <c r="O1481" s="111">
        <v>44973</v>
      </c>
      <c r="P1481" t="s">
        <v>252</v>
      </c>
      <c r="Q1481" t="s">
        <v>253</v>
      </c>
      <c r="R1481">
        <v>44974</v>
      </c>
      <c r="S1481" t="s">
        <v>254</v>
      </c>
      <c r="T1481" t="s">
        <v>254</v>
      </c>
      <c r="U1481" t="s">
        <v>254</v>
      </c>
      <c r="V1481" t="s">
        <v>254</v>
      </c>
      <c r="W1481">
        <v>0</v>
      </c>
      <c r="X1481">
        <v>2771.55</v>
      </c>
      <c r="Y1481">
        <v>17889.91</v>
      </c>
      <c r="Z1481" s="27">
        <f t="shared" si="23"/>
        <v>20661.46</v>
      </c>
    </row>
    <row r="1482" spans="1:26">
      <c r="A1482" t="s">
        <v>3155</v>
      </c>
      <c r="B1482">
        <v>4931188109</v>
      </c>
      <c r="C1482" t="s">
        <v>2187</v>
      </c>
      <c r="D1482" t="s">
        <v>265</v>
      </c>
      <c r="E1482" t="s">
        <v>54</v>
      </c>
      <c r="F1482">
        <v>12016484</v>
      </c>
      <c r="G1482">
        <v>45014</v>
      </c>
      <c r="H1482" t="s">
        <v>3928</v>
      </c>
      <c r="I1482" t="s">
        <v>271</v>
      </c>
      <c r="J1482" t="s">
        <v>249</v>
      </c>
      <c r="K1482" t="s">
        <v>250</v>
      </c>
      <c r="L1482" t="s">
        <v>251</v>
      </c>
      <c r="M1482" t="s">
        <v>3154</v>
      </c>
      <c r="N1482" t="s">
        <v>3154</v>
      </c>
      <c r="O1482" s="111">
        <v>45014</v>
      </c>
      <c r="P1482" t="s">
        <v>252</v>
      </c>
      <c r="Q1482" t="s">
        <v>257</v>
      </c>
      <c r="R1482">
        <v>45015</v>
      </c>
      <c r="S1482" t="s">
        <v>254</v>
      </c>
      <c r="T1482" t="s">
        <v>254</v>
      </c>
      <c r="U1482" t="s">
        <v>254</v>
      </c>
      <c r="V1482" t="s">
        <v>254</v>
      </c>
      <c r="W1482">
        <v>0</v>
      </c>
      <c r="X1482">
        <v>0</v>
      </c>
      <c r="Y1482">
        <v>0</v>
      </c>
      <c r="Z1482" s="27">
        <f t="shared" si="23"/>
        <v>0</v>
      </c>
    </row>
    <row r="1483" spans="1:26">
      <c r="A1483" t="s">
        <v>3155</v>
      </c>
      <c r="B1483">
        <v>4933473137</v>
      </c>
      <c r="C1483" t="s">
        <v>2249</v>
      </c>
      <c r="D1483" t="s">
        <v>265</v>
      </c>
      <c r="E1483" t="s">
        <v>54</v>
      </c>
      <c r="F1483">
        <v>12111627</v>
      </c>
      <c r="G1483">
        <v>44991</v>
      </c>
      <c r="H1483" t="s">
        <v>3929</v>
      </c>
      <c r="I1483" t="s">
        <v>255</v>
      </c>
      <c r="J1483" t="s">
        <v>249</v>
      </c>
      <c r="K1483" t="s">
        <v>268</v>
      </c>
      <c r="L1483" t="s">
        <v>251</v>
      </c>
      <c r="M1483" t="s">
        <v>3154</v>
      </c>
      <c r="N1483" t="s">
        <v>3154</v>
      </c>
      <c r="O1483" s="111">
        <v>44991</v>
      </c>
      <c r="P1483" t="s">
        <v>252</v>
      </c>
      <c r="Q1483" t="s">
        <v>253</v>
      </c>
      <c r="R1483">
        <v>44992</v>
      </c>
      <c r="S1483" t="s">
        <v>254</v>
      </c>
      <c r="T1483" t="s">
        <v>254</v>
      </c>
      <c r="U1483" t="s">
        <v>254</v>
      </c>
      <c r="V1483" t="s">
        <v>254</v>
      </c>
      <c r="W1483">
        <v>0</v>
      </c>
      <c r="X1483">
        <v>0</v>
      </c>
      <c r="Y1483">
        <v>33701.120000000003</v>
      </c>
      <c r="Z1483" s="27">
        <f t="shared" si="23"/>
        <v>33701.120000000003</v>
      </c>
    </row>
    <row r="1484" spans="1:26">
      <c r="A1484" t="s">
        <v>3155</v>
      </c>
      <c r="B1484">
        <v>4931188109</v>
      </c>
      <c r="C1484" t="s">
        <v>2187</v>
      </c>
      <c r="D1484" t="s">
        <v>265</v>
      </c>
      <c r="E1484" t="s">
        <v>54</v>
      </c>
      <c r="F1484">
        <v>12184110</v>
      </c>
      <c r="G1484">
        <v>44986</v>
      </c>
      <c r="H1484" t="s">
        <v>3930</v>
      </c>
      <c r="I1484" t="s">
        <v>255</v>
      </c>
      <c r="J1484" t="s">
        <v>249</v>
      </c>
      <c r="K1484" t="s">
        <v>250</v>
      </c>
      <c r="L1484" t="s">
        <v>251</v>
      </c>
      <c r="M1484" t="s">
        <v>3154</v>
      </c>
      <c r="N1484" t="s">
        <v>3154</v>
      </c>
      <c r="O1484" s="111">
        <v>44986</v>
      </c>
      <c r="P1484" t="s">
        <v>252</v>
      </c>
      <c r="Q1484" t="s">
        <v>257</v>
      </c>
      <c r="R1484">
        <v>44987</v>
      </c>
      <c r="S1484" t="s">
        <v>254</v>
      </c>
      <c r="T1484" t="s">
        <v>254</v>
      </c>
      <c r="U1484" t="s">
        <v>254</v>
      </c>
      <c r="V1484" t="s">
        <v>254</v>
      </c>
      <c r="W1484">
        <v>0</v>
      </c>
      <c r="X1484">
        <v>0</v>
      </c>
      <c r="Y1484">
        <v>0</v>
      </c>
      <c r="Z1484" s="27">
        <f t="shared" si="23"/>
        <v>0</v>
      </c>
    </row>
    <row r="1485" spans="1:26">
      <c r="A1485" t="s">
        <v>3155</v>
      </c>
      <c r="B1485">
        <v>4931188109</v>
      </c>
      <c r="C1485" t="s">
        <v>2187</v>
      </c>
      <c r="D1485" t="s">
        <v>265</v>
      </c>
      <c r="E1485" t="s">
        <v>54</v>
      </c>
      <c r="F1485">
        <v>12185463</v>
      </c>
      <c r="G1485">
        <v>44987</v>
      </c>
      <c r="H1485" t="s">
        <v>3931</v>
      </c>
      <c r="I1485" t="s">
        <v>255</v>
      </c>
      <c r="J1485" t="s">
        <v>249</v>
      </c>
      <c r="K1485" t="s">
        <v>250</v>
      </c>
      <c r="L1485" t="s">
        <v>251</v>
      </c>
      <c r="M1485" t="s">
        <v>3154</v>
      </c>
      <c r="N1485" t="s">
        <v>3154</v>
      </c>
      <c r="O1485" s="111">
        <v>44987</v>
      </c>
      <c r="P1485" t="s">
        <v>252</v>
      </c>
      <c r="Q1485" t="s">
        <v>253</v>
      </c>
      <c r="R1485">
        <v>44988</v>
      </c>
      <c r="S1485" t="s">
        <v>254</v>
      </c>
      <c r="T1485" t="s">
        <v>254</v>
      </c>
      <c r="U1485" t="s">
        <v>254</v>
      </c>
      <c r="V1485" t="s">
        <v>254</v>
      </c>
      <c r="W1485">
        <v>0</v>
      </c>
      <c r="X1485">
        <v>0</v>
      </c>
      <c r="Y1485">
        <v>3438.95</v>
      </c>
      <c r="Z1485" s="27">
        <f t="shared" si="23"/>
        <v>3438.95</v>
      </c>
    </row>
    <row r="1486" spans="1:26">
      <c r="A1486" t="s">
        <v>3155</v>
      </c>
      <c r="B1486">
        <v>4933473137</v>
      </c>
      <c r="C1486" t="s">
        <v>2249</v>
      </c>
      <c r="D1486" t="s">
        <v>265</v>
      </c>
      <c r="E1486" t="s">
        <v>54</v>
      </c>
      <c r="F1486">
        <v>12200578</v>
      </c>
      <c r="G1486">
        <v>44991</v>
      </c>
      <c r="H1486" t="s">
        <v>3932</v>
      </c>
      <c r="I1486" t="s">
        <v>255</v>
      </c>
      <c r="J1486" t="s">
        <v>249</v>
      </c>
      <c r="K1486" t="s">
        <v>268</v>
      </c>
      <c r="L1486" t="s">
        <v>251</v>
      </c>
      <c r="M1486" t="s">
        <v>3154</v>
      </c>
      <c r="N1486" t="s">
        <v>3154</v>
      </c>
      <c r="O1486" s="111">
        <v>44991</v>
      </c>
      <c r="P1486" t="s">
        <v>252</v>
      </c>
      <c r="Q1486" t="s">
        <v>253</v>
      </c>
      <c r="R1486">
        <v>44992</v>
      </c>
      <c r="S1486" t="s">
        <v>254</v>
      </c>
      <c r="T1486" t="s">
        <v>254</v>
      </c>
      <c r="U1486" t="s">
        <v>254</v>
      </c>
      <c r="V1486" t="s">
        <v>254</v>
      </c>
      <c r="W1486">
        <v>0</v>
      </c>
      <c r="X1486">
        <v>0</v>
      </c>
      <c r="Y1486">
        <v>51191.21</v>
      </c>
      <c r="Z1486" s="27">
        <f t="shared" si="23"/>
        <v>51191.21</v>
      </c>
    </row>
    <row r="1487" spans="1:26">
      <c r="A1487" t="s">
        <v>3155</v>
      </c>
      <c r="B1487">
        <v>88683036120</v>
      </c>
      <c r="C1487" t="s">
        <v>3545</v>
      </c>
      <c r="D1487" t="s">
        <v>265</v>
      </c>
      <c r="E1487" t="s">
        <v>54</v>
      </c>
      <c r="F1487">
        <v>12210890</v>
      </c>
      <c r="G1487">
        <v>44993</v>
      </c>
      <c r="H1487" t="s">
        <v>3933</v>
      </c>
      <c r="I1487" t="s">
        <v>255</v>
      </c>
      <c r="J1487" t="s">
        <v>249</v>
      </c>
      <c r="K1487" t="s">
        <v>250</v>
      </c>
      <c r="L1487" t="s">
        <v>251</v>
      </c>
      <c r="M1487" t="s">
        <v>3154</v>
      </c>
      <c r="N1487" t="s">
        <v>3154</v>
      </c>
      <c r="O1487" s="111">
        <v>44999</v>
      </c>
      <c r="P1487" t="s">
        <v>252</v>
      </c>
      <c r="Q1487" t="s">
        <v>253</v>
      </c>
      <c r="R1487">
        <v>45000</v>
      </c>
      <c r="S1487" t="s">
        <v>254</v>
      </c>
      <c r="T1487" t="s">
        <v>254</v>
      </c>
      <c r="U1487" t="s">
        <v>254</v>
      </c>
      <c r="V1487" t="s">
        <v>254</v>
      </c>
      <c r="W1487">
        <v>0</v>
      </c>
      <c r="X1487">
        <v>0</v>
      </c>
      <c r="Y1487">
        <v>1958.25</v>
      </c>
      <c r="Z1487" s="27">
        <f t="shared" si="23"/>
        <v>1958.25</v>
      </c>
    </row>
    <row r="1488" spans="1:26">
      <c r="A1488" t="s">
        <v>3155</v>
      </c>
      <c r="B1488">
        <v>4933473137</v>
      </c>
      <c r="C1488" t="s">
        <v>2249</v>
      </c>
      <c r="D1488" t="s">
        <v>265</v>
      </c>
      <c r="E1488" t="s">
        <v>54</v>
      </c>
      <c r="F1488">
        <v>12224885</v>
      </c>
      <c r="G1488">
        <v>44998</v>
      </c>
      <c r="H1488" t="s">
        <v>3934</v>
      </c>
      <c r="I1488" t="s">
        <v>255</v>
      </c>
      <c r="J1488" t="s">
        <v>249</v>
      </c>
      <c r="K1488" t="s">
        <v>268</v>
      </c>
      <c r="L1488" t="s">
        <v>251</v>
      </c>
      <c r="M1488" t="s">
        <v>3154</v>
      </c>
      <c r="N1488" t="s">
        <v>3154</v>
      </c>
      <c r="O1488" s="111">
        <v>44998</v>
      </c>
      <c r="P1488" t="s">
        <v>252</v>
      </c>
      <c r="Q1488" t="s">
        <v>253</v>
      </c>
      <c r="R1488">
        <v>44999</v>
      </c>
      <c r="S1488" t="s">
        <v>254</v>
      </c>
      <c r="T1488" t="s">
        <v>254</v>
      </c>
      <c r="U1488" t="s">
        <v>254</v>
      </c>
      <c r="V1488" t="s">
        <v>254</v>
      </c>
      <c r="W1488">
        <v>0</v>
      </c>
      <c r="X1488">
        <v>0</v>
      </c>
      <c r="Y1488">
        <v>279245.63</v>
      </c>
      <c r="Z1488" s="27">
        <f t="shared" si="23"/>
        <v>279245.63</v>
      </c>
    </row>
    <row r="1489" spans="1:26">
      <c r="A1489" t="s">
        <v>3155</v>
      </c>
      <c r="B1489">
        <v>70526237147</v>
      </c>
      <c r="C1489" t="s">
        <v>3553</v>
      </c>
      <c r="D1489" t="s">
        <v>408</v>
      </c>
      <c r="E1489" t="s">
        <v>54</v>
      </c>
      <c r="F1489">
        <v>10205442</v>
      </c>
      <c r="G1489">
        <v>45005</v>
      </c>
      <c r="H1489" t="s">
        <v>3935</v>
      </c>
      <c r="I1489" t="s">
        <v>255</v>
      </c>
      <c r="J1489" t="s">
        <v>249</v>
      </c>
      <c r="K1489" t="s">
        <v>250</v>
      </c>
      <c r="L1489" t="s">
        <v>251</v>
      </c>
      <c r="M1489" t="s">
        <v>3154</v>
      </c>
      <c r="N1489" t="s">
        <v>3154</v>
      </c>
      <c r="O1489" s="111">
        <v>45005</v>
      </c>
      <c r="P1489" t="s">
        <v>252</v>
      </c>
      <c r="Q1489" t="s">
        <v>253</v>
      </c>
      <c r="R1489">
        <v>45006</v>
      </c>
      <c r="S1489" t="s">
        <v>254</v>
      </c>
      <c r="T1489" t="s">
        <v>254</v>
      </c>
      <c r="U1489" t="s">
        <v>254</v>
      </c>
      <c r="V1489" t="s">
        <v>254</v>
      </c>
      <c r="W1489">
        <v>0</v>
      </c>
      <c r="X1489">
        <v>465</v>
      </c>
      <c r="Y1489">
        <v>3558.22</v>
      </c>
      <c r="Z1489" s="27">
        <f t="shared" si="23"/>
        <v>4023.22</v>
      </c>
    </row>
    <row r="1490" spans="1:26" hidden="1">
      <c r="A1490" t="s">
        <v>3155</v>
      </c>
      <c r="B1490">
        <v>6589394164</v>
      </c>
      <c r="C1490" t="s">
        <v>2314</v>
      </c>
      <c r="D1490" t="s">
        <v>1053</v>
      </c>
      <c r="E1490" t="s">
        <v>54</v>
      </c>
      <c r="F1490">
        <v>12119499</v>
      </c>
      <c r="G1490">
        <v>44973</v>
      </c>
      <c r="H1490" t="s">
        <v>2940</v>
      </c>
      <c r="I1490" t="s">
        <v>255</v>
      </c>
      <c r="J1490" t="s">
        <v>249</v>
      </c>
      <c r="K1490" t="s">
        <v>268</v>
      </c>
      <c r="L1490" t="s">
        <v>251</v>
      </c>
      <c r="M1490" t="s">
        <v>3154</v>
      </c>
      <c r="N1490" t="s">
        <v>3154</v>
      </c>
      <c r="O1490" s="111">
        <v>44973</v>
      </c>
      <c r="P1490" t="s">
        <v>252</v>
      </c>
      <c r="Q1490" t="s">
        <v>253</v>
      </c>
      <c r="R1490">
        <v>44974</v>
      </c>
      <c r="S1490" t="s">
        <v>254</v>
      </c>
      <c r="T1490" t="s">
        <v>254</v>
      </c>
      <c r="U1490" t="s">
        <v>254</v>
      </c>
      <c r="V1490" t="s">
        <v>254</v>
      </c>
      <c r="W1490">
        <v>0</v>
      </c>
      <c r="X1490">
        <v>12058.78</v>
      </c>
      <c r="Y1490">
        <v>36733.68</v>
      </c>
      <c r="Z1490" s="27">
        <f t="shared" si="23"/>
        <v>48792.46</v>
      </c>
    </row>
    <row r="1491" spans="1:26" hidden="1">
      <c r="A1491" t="s">
        <v>3155</v>
      </c>
      <c r="B1491">
        <v>2828705129</v>
      </c>
      <c r="C1491" t="s">
        <v>2305</v>
      </c>
      <c r="D1491" t="s">
        <v>1053</v>
      </c>
      <c r="E1491" t="s">
        <v>54</v>
      </c>
      <c r="F1491">
        <v>12119869</v>
      </c>
      <c r="G1491">
        <v>44971</v>
      </c>
      <c r="H1491" t="s">
        <v>2941</v>
      </c>
      <c r="I1491" t="s">
        <v>248</v>
      </c>
      <c r="J1491" t="s">
        <v>259</v>
      </c>
      <c r="K1491" t="s">
        <v>250</v>
      </c>
      <c r="L1491" t="s">
        <v>251</v>
      </c>
      <c r="M1491" t="s">
        <v>3154</v>
      </c>
      <c r="N1491" t="s">
        <v>3154</v>
      </c>
      <c r="O1491" s="111">
        <v>44971</v>
      </c>
      <c r="P1491" t="s">
        <v>252</v>
      </c>
      <c r="Q1491" t="s">
        <v>253</v>
      </c>
      <c r="R1491">
        <v>44987</v>
      </c>
      <c r="S1491" t="s">
        <v>254</v>
      </c>
      <c r="T1491" t="s">
        <v>254</v>
      </c>
      <c r="U1491" t="s">
        <v>254</v>
      </c>
      <c r="V1491" t="s">
        <v>254</v>
      </c>
      <c r="W1491">
        <v>0</v>
      </c>
      <c r="X1491">
        <v>0</v>
      </c>
      <c r="Y1491">
        <v>2285</v>
      </c>
      <c r="Z1491" s="27">
        <f t="shared" si="23"/>
        <v>2285</v>
      </c>
    </row>
    <row r="1492" spans="1:26" hidden="1">
      <c r="A1492" t="s">
        <v>3155</v>
      </c>
      <c r="B1492">
        <v>6589394164</v>
      </c>
      <c r="C1492" t="s">
        <v>2314</v>
      </c>
      <c r="D1492" t="s">
        <v>1053</v>
      </c>
      <c r="E1492" t="s">
        <v>54</v>
      </c>
      <c r="F1492">
        <v>12122798</v>
      </c>
      <c r="G1492">
        <v>44972</v>
      </c>
      <c r="H1492" t="s">
        <v>2942</v>
      </c>
      <c r="I1492" t="s">
        <v>255</v>
      </c>
      <c r="J1492" t="s">
        <v>3154</v>
      </c>
      <c r="K1492" t="s">
        <v>3154</v>
      </c>
      <c r="L1492" t="s">
        <v>251</v>
      </c>
      <c r="M1492" t="s">
        <v>3154</v>
      </c>
      <c r="N1492" t="s">
        <v>3154</v>
      </c>
      <c r="O1492" s="111">
        <v>44972</v>
      </c>
      <c r="P1492" t="s">
        <v>252</v>
      </c>
      <c r="Q1492" t="s">
        <v>263</v>
      </c>
      <c r="R1492">
        <v>44973</v>
      </c>
      <c r="S1492" t="s">
        <v>254</v>
      </c>
      <c r="T1492" t="s">
        <v>254</v>
      </c>
      <c r="U1492" t="s">
        <v>254</v>
      </c>
      <c r="V1492" t="s">
        <v>254</v>
      </c>
      <c r="W1492">
        <v>0</v>
      </c>
      <c r="X1492">
        <v>7</v>
      </c>
      <c r="Y1492">
        <v>0</v>
      </c>
      <c r="Z1492" s="27">
        <f t="shared" si="23"/>
        <v>7</v>
      </c>
    </row>
    <row r="1493" spans="1:26" hidden="1">
      <c r="A1493" t="s">
        <v>3155</v>
      </c>
      <c r="B1493">
        <v>6589394164</v>
      </c>
      <c r="C1493" t="s">
        <v>2314</v>
      </c>
      <c r="D1493" t="s">
        <v>1053</v>
      </c>
      <c r="E1493" t="s">
        <v>54</v>
      </c>
      <c r="F1493">
        <v>12128471</v>
      </c>
      <c r="G1493">
        <v>44972</v>
      </c>
      <c r="H1493" t="s">
        <v>2943</v>
      </c>
      <c r="I1493" t="s">
        <v>260</v>
      </c>
      <c r="J1493" t="s">
        <v>249</v>
      </c>
      <c r="K1493" t="s">
        <v>3936</v>
      </c>
      <c r="L1493" t="s">
        <v>251</v>
      </c>
      <c r="M1493" t="s">
        <v>3154</v>
      </c>
      <c r="N1493" t="s">
        <v>3154</v>
      </c>
      <c r="O1493" s="111">
        <v>44972</v>
      </c>
      <c r="P1493" t="s">
        <v>252</v>
      </c>
      <c r="Q1493" t="s">
        <v>253</v>
      </c>
      <c r="R1493">
        <v>44988</v>
      </c>
      <c r="S1493" t="s">
        <v>254</v>
      </c>
      <c r="T1493" t="s">
        <v>254</v>
      </c>
      <c r="U1493" t="s">
        <v>254</v>
      </c>
      <c r="V1493" t="s">
        <v>254</v>
      </c>
      <c r="W1493">
        <v>0</v>
      </c>
      <c r="X1493">
        <v>0</v>
      </c>
      <c r="Y1493">
        <v>4304.24</v>
      </c>
      <c r="Z1493" s="27">
        <f t="shared" si="23"/>
        <v>4304.24</v>
      </c>
    </row>
    <row r="1494" spans="1:26" hidden="1">
      <c r="A1494" t="s">
        <v>3155</v>
      </c>
      <c r="B1494">
        <v>2215955112</v>
      </c>
      <c r="C1494" t="s">
        <v>3151</v>
      </c>
      <c r="D1494" t="s">
        <v>1053</v>
      </c>
      <c r="E1494" t="s">
        <v>54</v>
      </c>
      <c r="F1494">
        <v>12129654</v>
      </c>
      <c r="G1494">
        <v>44980</v>
      </c>
      <c r="H1494" t="s">
        <v>2810</v>
      </c>
      <c r="I1494" t="s">
        <v>260</v>
      </c>
      <c r="J1494" t="s">
        <v>249</v>
      </c>
      <c r="K1494" t="s">
        <v>331</v>
      </c>
      <c r="L1494" t="s">
        <v>251</v>
      </c>
      <c r="M1494" t="s">
        <v>3154</v>
      </c>
      <c r="N1494" t="s">
        <v>3154</v>
      </c>
      <c r="O1494" s="111">
        <v>44980</v>
      </c>
      <c r="P1494" t="s">
        <v>252</v>
      </c>
      <c r="Q1494" t="s">
        <v>253</v>
      </c>
      <c r="R1494">
        <v>44993</v>
      </c>
      <c r="S1494" t="s">
        <v>254</v>
      </c>
      <c r="T1494" t="s">
        <v>254</v>
      </c>
      <c r="U1494" t="s">
        <v>254</v>
      </c>
      <c r="V1494" t="s">
        <v>254</v>
      </c>
      <c r="W1494">
        <v>0</v>
      </c>
      <c r="X1494">
        <v>0</v>
      </c>
      <c r="Y1494">
        <v>1546.12</v>
      </c>
      <c r="Z1494" s="27">
        <f t="shared" si="23"/>
        <v>1546.12</v>
      </c>
    </row>
    <row r="1495" spans="1:26" hidden="1">
      <c r="A1495" t="s">
        <v>3155</v>
      </c>
      <c r="B1495">
        <v>2828705129</v>
      </c>
      <c r="C1495" t="s">
        <v>2305</v>
      </c>
      <c r="D1495" t="s">
        <v>1053</v>
      </c>
      <c r="E1495" t="s">
        <v>54</v>
      </c>
      <c r="F1495">
        <v>12163329</v>
      </c>
      <c r="G1495">
        <v>44984</v>
      </c>
      <c r="H1495" t="s">
        <v>2944</v>
      </c>
      <c r="I1495" t="s">
        <v>255</v>
      </c>
      <c r="J1495" t="s">
        <v>249</v>
      </c>
      <c r="K1495" t="s">
        <v>268</v>
      </c>
      <c r="L1495" t="s">
        <v>251</v>
      </c>
      <c r="M1495" t="s">
        <v>3154</v>
      </c>
      <c r="N1495" t="s">
        <v>3154</v>
      </c>
      <c r="O1495" s="111">
        <v>44984</v>
      </c>
      <c r="P1495" t="s">
        <v>252</v>
      </c>
      <c r="Q1495" t="s">
        <v>253</v>
      </c>
      <c r="R1495">
        <v>44985</v>
      </c>
      <c r="S1495" t="s">
        <v>254</v>
      </c>
      <c r="T1495" t="s">
        <v>254</v>
      </c>
      <c r="U1495" t="s">
        <v>254</v>
      </c>
      <c r="V1495" t="s">
        <v>254</v>
      </c>
      <c r="W1495">
        <v>0</v>
      </c>
      <c r="X1495">
        <v>153.94999999999999</v>
      </c>
      <c r="Y1495">
        <v>63010.82</v>
      </c>
      <c r="Z1495" s="27">
        <f t="shared" si="23"/>
        <v>63164.77</v>
      </c>
    </row>
    <row r="1496" spans="1:26">
      <c r="A1496" t="s">
        <v>3155</v>
      </c>
      <c r="B1496">
        <v>6589394164</v>
      </c>
      <c r="C1496" t="s">
        <v>2314</v>
      </c>
      <c r="D1496" t="s">
        <v>1053</v>
      </c>
      <c r="E1496" t="s">
        <v>54</v>
      </c>
      <c r="F1496">
        <v>12196192</v>
      </c>
      <c r="G1496">
        <v>44988</v>
      </c>
      <c r="H1496" t="s">
        <v>3937</v>
      </c>
      <c r="I1496" t="s">
        <v>255</v>
      </c>
      <c r="J1496" t="s">
        <v>249</v>
      </c>
      <c r="K1496" t="s">
        <v>250</v>
      </c>
      <c r="L1496" t="s">
        <v>251</v>
      </c>
      <c r="M1496" t="s">
        <v>3154</v>
      </c>
      <c r="N1496" t="s">
        <v>3154</v>
      </c>
      <c r="O1496" s="111">
        <v>44988</v>
      </c>
      <c r="P1496" t="s">
        <v>252</v>
      </c>
      <c r="Q1496" t="s">
        <v>253</v>
      </c>
      <c r="R1496">
        <v>44991</v>
      </c>
      <c r="S1496" t="s">
        <v>254</v>
      </c>
      <c r="T1496" t="s">
        <v>254</v>
      </c>
      <c r="U1496" t="s">
        <v>254</v>
      </c>
      <c r="V1496" t="s">
        <v>254</v>
      </c>
      <c r="W1496">
        <v>0</v>
      </c>
      <c r="X1496">
        <v>0</v>
      </c>
      <c r="Y1496">
        <v>32</v>
      </c>
      <c r="Z1496" s="27">
        <f t="shared" si="23"/>
        <v>32</v>
      </c>
    </row>
    <row r="1497" spans="1:26">
      <c r="A1497" t="s">
        <v>3155</v>
      </c>
      <c r="B1497">
        <v>2828705129</v>
      </c>
      <c r="C1497" t="s">
        <v>2305</v>
      </c>
      <c r="D1497" t="s">
        <v>1053</v>
      </c>
      <c r="E1497" t="s">
        <v>54</v>
      </c>
      <c r="F1497">
        <v>12196567</v>
      </c>
      <c r="G1497">
        <v>44994</v>
      </c>
      <c r="H1497" t="s">
        <v>3938</v>
      </c>
      <c r="I1497" t="s">
        <v>255</v>
      </c>
      <c r="J1497" t="s">
        <v>249</v>
      </c>
      <c r="K1497" t="s">
        <v>250</v>
      </c>
      <c r="L1497" t="s">
        <v>251</v>
      </c>
      <c r="M1497" t="s">
        <v>3154</v>
      </c>
      <c r="N1497" t="s">
        <v>3154</v>
      </c>
      <c r="O1497" s="111">
        <v>44994</v>
      </c>
      <c r="P1497" t="s">
        <v>252</v>
      </c>
      <c r="Q1497" t="s">
        <v>253</v>
      </c>
      <c r="R1497">
        <v>44995</v>
      </c>
      <c r="S1497" t="s">
        <v>254</v>
      </c>
      <c r="T1497" t="s">
        <v>254</v>
      </c>
      <c r="U1497" t="s">
        <v>254</v>
      </c>
      <c r="V1497" t="s">
        <v>254</v>
      </c>
      <c r="W1497">
        <v>0</v>
      </c>
      <c r="X1497">
        <v>0</v>
      </c>
      <c r="Y1497">
        <v>2875.19</v>
      </c>
      <c r="Z1497" s="27">
        <f t="shared" si="23"/>
        <v>2875.19</v>
      </c>
    </row>
    <row r="1498" spans="1:26">
      <c r="A1498" t="s">
        <v>3155</v>
      </c>
      <c r="B1498">
        <v>2828705129</v>
      </c>
      <c r="C1498" t="s">
        <v>2305</v>
      </c>
      <c r="D1498" t="s">
        <v>1053</v>
      </c>
      <c r="E1498" t="s">
        <v>54</v>
      </c>
      <c r="F1498">
        <v>12215612</v>
      </c>
      <c r="G1498">
        <v>44994</v>
      </c>
      <c r="H1498" t="s">
        <v>3939</v>
      </c>
      <c r="I1498" t="s">
        <v>255</v>
      </c>
      <c r="J1498" t="s">
        <v>249</v>
      </c>
      <c r="K1498" t="s">
        <v>268</v>
      </c>
      <c r="L1498" t="s">
        <v>251</v>
      </c>
      <c r="M1498" t="s">
        <v>3154</v>
      </c>
      <c r="N1498" t="s">
        <v>3154</v>
      </c>
      <c r="O1498" s="111">
        <v>44994</v>
      </c>
      <c r="P1498" t="s">
        <v>252</v>
      </c>
      <c r="Q1498" t="s">
        <v>253</v>
      </c>
      <c r="R1498">
        <v>44995</v>
      </c>
      <c r="S1498" t="s">
        <v>254</v>
      </c>
      <c r="T1498" t="s">
        <v>254</v>
      </c>
      <c r="U1498" t="s">
        <v>254</v>
      </c>
      <c r="V1498" t="s">
        <v>254</v>
      </c>
      <c r="W1498">
        <v>0</v>
      </c>
      <c r="X1498">
        <v>0</v>
      </c>
      <c r="Y1498">
        <v>1795.71</v>
      </c>
      <c r="Z1498" s="27">
        <f t="shared" si="23"/>
        <v>1795.71</v>
      </c>
    </row>
    <row r="1499" spans="1:26">
      <c r="A1499" t="s">
        <v>3155</v>
      </c>
      <c r="B1499">
        <v>565845128</v>
      </c>
      <c r="C1499" t="s">
        <v>3573</v>
      </c>
      <c r="D1499" t="s">
        <v>1053</v>
      </c>
      <c r="E1499" t="s">
        <v>54</v>
      </c>
      <c r="F1499">
        <v>12225669</v>
      </c>
      <c r="G1499">
        <v>44998</v>
      </c>
      <c r="H1499" t="s">
        <v>3940</v>
      </c>
      <c r="I1499" t="s">
        <v>256</v>
      </c>
      <c r="J1499" t="s">
        <v>249</v>
      </c>
      <c r="K1499" t="s">
        <v>250</v>
      </c>
      <c r="L1499" t="s">
        <v>251</v>
      </c>
      <c r="M1499" t="s">
        <v>3154</v>
      </c>
      <c r="N1499" t="s">
        <v>3154</v>
      </c>
      <c r="O1499" s="111">
        <v>44998</v>
      </c>
      <c r="P1499" t="s">
        <v>252</v>
      </c>
      <c r="Q1499" t="s">
        <v>253</v>
      </c>
      <c r="R1499">
        <v>45000</v>
      </c>
      <c r="S1499" t="s">
        <v>254</v>
      </c>
      <c r="T1499" t="s">
        <v>254</v>
      </c>
      <c r="U1499" t="s">
        <v>254</v>
      </c>
      <c r="V1499" t="s">
        <v>254</v>
      </c>
      <c r="W1499">
        <v>0</v>
      </c>
      <c r="X1499">
        <v>0</v>
      </c>
      <c r="Y1499">
        <v>2534.4</v>
      </c>
      <c r="Z1499" s="27">
        <f t="shared" si="23"/>
        <v>2534.4</v>
      </c>
    </row>
    <row r="1500" spans="1:26">
      <c r="A1500" t="s">
        <v>3155</v>
      </c>
      <c r="B1500">
        <v>2238534105</v>
      </c>
      <c r="C1500" t="s">
        <v>3643</v>
      </c>
      <c r="D1500" t="s">
        <v>1053</v>
      </c>
      <c r="E1500" t="s">
        <v>54</v>
      </c>
      <c r="F1500">
        <v>12236614</v>
      </c>
      <c r="G1500">
        <v>45002</v>
      </c>
      <c r="H1500" t="s">
        <v>3941</v>
      </c>
      <c r="I1500" t="s">
        <v>255</v>
      </c>
      <c r="J1500" t="s">
        <v>249</v>
      </c>
      <c r="K1500" t="s">
        <v>250</v>
      </c>
      <c r="L1500" t="s">
        <v>251</v>
      </c>
      <c r="M1500" t="s">
        <v>3154</v>
      </c>
      <c r="N1500" t="s">
        <v>3154</v>
      </c>
      <c r="O1500" s="111">
        <v>45002</v>
      </c>
      <c r="P1500" t="s">
        <v>252</v>
      </c>
      <c r="Q1500" t="s">
        <v>253</v>
      </c>
      <c r="R1500">
        <v>45005</v>
      </c>
      <c r="S1500" t="s">
        <v>254</v>
      </c>
      <c r="T1500" t="s">
        <v>254</v>
      </c>
      <c r="U1500" t="s">
        <v>254</v>
      </c>
      <c r="V1500" t="s">
        <v>254</v>
      </c>
      <c r="W1500">
        <v>0</v>
      </c>
      <c r="X1500">
        <v>0</v>
      </c>
      <c r="Y1500">
        <v>47</v>
      </c>
      <c r="Z1500" s="27">
        <f t="shared" si="23"/>
        <v>47</v>
      </c>
    </row>
    <row r="1501" spans="1:26">
      <c r="A1501" t="s">
        <v>3155</v>
      </c>
      <c r="B1501">
        <v>565845128</v>
      </c>
      <c r="C1501" t="s">
        <v>3573</v>
      </c>
      <c r="D1501" t="s">
        <v>1053</v>
      </c>
      <c r="E1501" t="s">
        <v>54</v>
      </c>
      <c r="F1501">
        <v>12246799</v>
      </c>
      <c r="G1501">
        <v>45002</v>
      </c>
      <c r="H1501" t="s">
        <v>3942</v>
      </c>
      <c r="I1501" t="s">
        <v>255</v>
      </c>
      <c r="J1501" t="s">
        <v>249</v>
      </c>
      <c r="K1501" t="s">
        <v>250</v>
      </c>
      <c r="L1501" t="s">
        <v>251</v>
      </c>
      <c r="M1501" t="s">
        <v>3154</v>
      </c>
      <c r="N1501" t="s">
        <v>3154</v>
      </c>
      <c r="O1501" s="111">
        <v>45002</v>
      </c>
      <c r="P1501" t="s">
        <v>252</v>
      </c>
      <c r="Q1501" t="s">
        <v>253</v>
      </c>
      <c r="R1501">
        <v>45005</v>
      </c>
      <c r="S1501" t="s">
        <v>254</v>
      </c>
      <c r="T1501" t="s">
        <v>254</v>
      </c>
      <c r="U1501" t="s">
        <v>254</v>
      </c>
      <c r="V1501" t="s">
        <v>254</v>
      </c>
      <c r="W1501">
        <v>0</v>
      </c>
      <c r="X1501">
        <v>0</v>
      </c>
      <c r="Y1501">
        <v>724.5</v>
      </c>
      <c r="Z1501" s="27">
        <f t="shared" si="23"/>
        <v>724.5</v>
      </c>
    </row>
    <row r="1502" spans="1:26">
      <c r="A1502" t="s">
        <v>3155</v>
      </c>
      <c r="B1502">
        <v>2215955112</v>
      </c>
      <c r="C1502" t="s">
        <v>3151</v>
      </c>
      <c r="D1502" t="s">
        <v>1053</v>
      </c>
      <c r="E1502" t="s">
        <v>54</v>
      </c>
      <c r="F1502">
        <v>12247597</v>
      </c>
      <c r="G1502">
        <v>45002</v>
      </c>
      <c r="H1502" t="s">
        <v>3943</v>
      </c>
      <c r="I1502" t="s">
        <v>255</v>
      </c>
      <c r="J1502" t="s">
        <v>249</v>
      </c>
      <c r="K1502" t="s">
        <v>250</v>
      </c>
      <c r="L1502" t="s">
        <v>251</v>
      </c>
      <c r="M1502" t="s">
        <v>3154</v>
      </c>
      <c r="N1502" t="s">
        <v>3154</v>
      </c>
      <c r="O1502" s="111">
        <v>45002</v>
      </c>
      <c r="P1502" t="s">
        <v>252</v>
      </c>
      <c r="Q1502" t="s">
        <v>253</v>
      </c>
      <c r="R1502">
        <v>45002</v>
      </c>
      <c r="S1502" t="s">
        <v>254</v>
      </c>
      <c r="T1502" t="s">
        <v>254</v>
      </c>
      <c r="U1502" t="s">
        <v>254</v>
      </c>
      <c r="V1502" t="s">
        <v>254</v>
      </c>
      <c r="W1502">
        <v>0</v>
      </c>
      <c r="X1502">
        <v>0</v>
      </c>
      <c r="Y1502">
        <v>177</v>
      </c>
      <c r="Z1502" s="27">
        <f t="shared" si="23"/>
        <v>177</v>
      </c>
    </row>
    <row r="1503" spans="1:26">
      <c r="A1503" t="s">
        <v>3155</v>
      </c>
      <c r="B1503">
        <v>2215955112</v>
      </c>
      <c r="C1503" t="s">
        <v>3151</v>
      </c>
      <c r="D1503" t="s">
        <v>1053</v>
      </c>
      <c r="E1503" t="s">
        <v>54</v>
      </c>
      <c r="F1503">
        <v>12249531</v>
      </c>
      <c r="G1503">
        <v>45002</v>
      </c>
      <c r="H1503" t="s">
        <v>3944</v>
      </c>
      <c r="I1503" t="s">
        <v>260</v>
      </c>
      <c r="J1503" t="s">
        <v>3154</v>
      </c>
      <c r="K1503" t="s">
        <v>3154</v>
      </c>
      <c r="L1503" t="s">
        <v>251</v>
      </c>
      <c r="M1503" t="s">
        <v>3154</v>
      </c>
      <c r="N1503" t="s">
        <v>3154</v>
      </c>
      <c r="O1503" s="111">
        <v>45002</v>
      </c>
      <c r="P1503" t="s">
        <v>252</v>
      </c>
      <c r="Q1503" t="s">
        <v>263</v>
      </c>
      <c r="S1503" t="s">
        <v>254</v>
      </c>
      <c r="T1503" t="s">
        <v>254</v>
      </c>
      <c r="U1503" t="s">
        <v>254</v>
      </c>
      <c r="V1503" t="s">
        <v>254</v>
      </c>
      <c r="W1503">
        <v>0</v>
      </c>
      <c r="X1503">
        <v>0</v>
      </c>
      <c r="Y1503">
        <v>0</v>
      </c>
      <c r="Z1503" s="27">
        <f t="shared" si="23"/>
        <v>0</v>
      </c>
    </row>
    <row r="1504" spans="1:26">
      <c r="A1504" t="s">
        <v>3155</v>
      </c>
      <c r="B1504">
        <v>2215955112</v>
      </c>
      <c r="C1504" t="s">
        <v>3151</v>
      </c>
      <c r="D1504" t="s">
        <v>1053</v>
      </c>
      <c r="E1504" t="s">
        <v>54</v>
      </c>
      <c r="F1504">
        <v>12288310</v>
      </c>
      <c r="G1504">
        <v>45013</v>
      </c>
      <c r="H1504" t="s">
        <v>3945</v>
      </c>
      <c r="I1504" t="s">
        <v>271</v>
      </c>
      <c r="J1504" t="s">
        <v>249</v>
      </c>
      <c r="K1504" t="s">
        <v>250</v>
      </c>
      <c r="L1504" t="s">
        <v>251</v>
      </c>
      <c r="M1504" t="s">
        <v>3154</v>
      </c>
      <c r="N1504" t="s">
        <v>3154</v>
      </c>
      <c r="O1504" s="111">
        <v>45013</v>
      </c>
      <c r="P1504" t="s">
        <v>252</v>
      </c>
      <c r="Q1504" t="s">
        <v>257</v>
      </c>
      <c r="R1504">
        <v>45016</v>
      </c>
      <c r="S1504" t="s">
        <v>254</v>
      </c>
      <c r="T1504" t="s">
        <v>254</v>
      </c>
      <c r="U1504" t="s">
        <v>254</v>
      </c>
      <c r="V1504" t="s">
        <v>254</v>
      </c>
      <c r="W1504">
        <v>0</v>
      </c>
      <c r="X1504">
        <v>0</v>
      </c>
      <c r="Y1504">
        <v>0</v>
      </c>
      <c r="Z1504" s="27">
        <f t="shared" si="23"/>
        <v>0</v>
      </c>
    </row>
    <row r="1505" spans="1:26" hidden="1">
      <c r="A1505" t="s">
        <v>3155</v>
      </c>
      <c r="B1505">
        <v>4933473137</v>
      </c>
      <c r="C1505" t="s">
        <v>2249</v>
      </c>
      <c r="D1505" t="s">
        <v>2945</v>
      </c>
      <c r="E1505" t="s">
        <v>54</v>
      </c>
      <c r="F1505">
        <v>331417</v>
      </c>
      <c r="G1505">
        <v>44973</v>
      </c>
      <c r="H1505" t="s">
        <v>2946</v>
      </c>
      <c r="I1505" t="s">
        <v>255</v>
      </c>
      <c r="J1505" t="s">
        <v>249</v>
      </c>
      <c r="K1505" t="s">
        <v>268</v>
      </c>
      <c r="L1505" t="s">
        <v>251</v>
      </c>
      <c r="M1505" t="s">
        <v>3154</v>
      </c>
      <c r="N1505" t="s">
        <v>3154</v>
      </c>
      <c r="O1505" s="111">
        <v>44973</v>
      </c>
      <c r="P1505" t="s">
        <v>252</v>
      </c>
      <c r="Q1505" t="s">
        <v>253</v>
      </c>
      <c r="R1505">
        <v>44979</v>
      </c>
      <c r="S1505" t="s">
        <v>254</v>
      </c>
      <c r="T1505" t="s">
        <v>254</v>
      </c>
      <c r="U1505" t="s">
        <v>254</v>
      </c>
      <c r="V1505" t="s">
        <v>254</v>
      </c>
      <c r="W1505">
        <v>0</v>
      </c>
      <c r="X1505">
        <v>2354.85</v>
      </c>
      <c r="Y1505">
        <v>12549.01</v>
      </c>
      <c r="Z1505" s="27">
        <f t="shared" si="23"/>
        <v>14903.86</v>
      </c>
    </row>
    <row r="1506" spans="1:26" hidden="1">
      <c r="A1506" t="s">
        <v>3155</v>
      </c>
      <c r="B1506" t="s">
        <v>94</v>
      </c>
      <c r="C1506" t="s">
        <v>375</v>
      </c>
      <c r="D1506" t="s">
        <v>247</v>
      </c>
      <c r="E1506" t="s">
        <v>54</v>
      </c>
      <c r="F1506">
        <v>8417695</v>
      </c>
      <c r="G1506">
        <v>44984</v>
      </c>
      <c r="H1506" t="s">
        <v>2947</v>
      </c>
      <c r="I1506" t="s">
        <v>255</v>
      </c>
      <c r="J1506" t="s">
        <v>249</v>
      </c>
      <c r="K1506" t="s">
        <v>250</v>
      </c>
      <c r="L1506" t="s">
        <v>251</v>
      </c>
      <c r="M1506" t="s">
        <v>3154</v>
      </c>
      <c r="N1506" t="s">
        <v>3154</v>
      </c>
      <c r="O1506" s="111">
        <v>44984</v>
      </c>
      <c r="P1506" t="s">
        <v>252</v>
      </c>
      <c r="Q1506" t="s">
        <v>253</v>
      </c>
      <c r="R1506">
        <v>44985</v>
      </c>
      <c r="S1506" t="s">
        <v>254</v>
      </c>
      <c r="T1506" t="s">
        <v>254</v>
      </c>
      <c r="U1506" t="s">
        <v>254</v>
      </c>
      <c r="V1506" t="s">
        <v>254</v>
      </c>
      <c r="W1506">
        <v>0</v>
      </c>
      <c r="X1506">
        <v>832</v>
      </c>
      <c r="Y1506">
        <v>20037</v>
      </c>
      <c r="Z1506" s="27">
        <f t="shared" si="23"/>
        <v>20869</v>
      </c>
    </row>
    <row r="1507" spans="1:26">
      <c r="A1507" t="s">
        <v>3155</v>
      </c>
      <c r="B1507" t="s">
        <v>94</v>
      </c>
      <c r="C1507" t="s">
        <v>375</v>
      </c>
      <c r="D1507" t="s">
        <v>247</v>
      </c>
      <c r="E1507" t="s">
        <v>54</v>
      </c>
      <c r="F1507">
        <v>10657758</v>
      </c>
      <c r="G1507">
        <v>45001</v>
      </c>
      <c r="H1507" t="s">
        <v>3946</v>
      </c>
      <c r="I1507" t="s">
        <v>255</v>
      </c>
      <c r="J1507" t="s">
        <v>249</v>
      </c>
      <c r="K1507" t="s">
        <v>250</v>
      </c>
      <c r="L1507" t="s">
        <v>251</v>
      </c>
      <c r="M1507" t="s">
        <v>3154</v>
      </c>
      <c r="N1507" t="s">
        <v>3154</v>
      </c>
      <c r="O1507" s="111">
        <v>45001</v>
      </c>
      <c r="P1507" t="s">
        <v>252</v>
      </c>
      <c r="Q1507" t="s">
        <v>253</v>
      </c>
      <c r="R1507">
        <v>45002</v>
      </c>
      <c r="S1507" t="s">
        <v>254</v>
      </c>
      <c r="T1507" t="s">
        <v>254</v>
      </c>
      <c r="U1507" t="s">
        <v>254</v>
      </c>
      <c r="V1507" t="s">
        <v>254</v>
      </c>
      <c r="W1507">
        <v>2</v>
      </c>
      <c r="X1507">
        <v>415</v>
      </c>
      <c r="Y1507">
        <v>2040</v>
      </c>
      <c r="Z1507" s="27">
        <f t="shared" si="23"/>
        <v>2457</v>
      </c>
    </row>
    <row r="1508" spans="1:26" hidden="1">
      <c r="A1508" t="s">
        <v>3155</v>
      </c>
      <c r="B1508" t="s">
        <v>94</v>
      </c>
      <c r="C1508" t="s">
        <v>375</v>
      </c>
      <c r="D1508" t="s">
        <v>247</v>
      </c>
      <c r="E1508" t="s">
        <v>54</v>
      </c>
      <c r="F1508">
        <v>12119783</v>
      </c>
      <c r="G1508">
        <v>44968</v>
      </c>
      <c r="H1508" t="s">
        <v>2948</v>
      </c>
      <c r="I1508" t="s">
        <v>248</v>
      </c>
      <c r="J1508" t="s">
        <v>259</v>
      </c>
      <c r="K1508" t="s">
        <v>250</v>
      </c>
      <c r="L1508" t="s">
        <v>251</v>
      </c>
      <c r="M1508" t="s">
        <v>3154</v>
      </c>
      <c r="N1508" t="s">
        <v>3154</v>
      </c>
      <c r="O1508" s="111">
        <v>44968</v>
      </c>
      <c r="P1508" t="s">
        <v>252</v>
      </c>
      <c r="Q1508" t="s">
        <v>257</v>
      </c>
      <c r="R1508">
        <v>45002</v>
      </c>
      <c r="S1508" t="s">
        <v>254</v>
      </c>
      <c r="T1508" t="s">
        <v>254</v>
      </c>
      <c r="U1508" t="s">
        <v>254</v>
      </c>
      <c r="V1508" t="s">
        <v>254</v>
      </c>
      <c r="W1508">
        <v>0</v>
      </c>
      <c r="X1508">
        <v>0</v>
      </c>
      <c r="Y1508">
        <v>0</v>
      </c>
      <c r="Z1508" s="27">
        <f t="shared" si="23"/>
        <v>0</v>
      </c>
    </row>
    <row r="1509" spans="1:26" hidden="1">
      <c r="A1509" t="s">
        <v>3155</v>
      </c>
      <c r="B1509" t="s">
        <v>94</v>
      </c>
      <c r="C1509" t="s">
        <v>375</v>
      </c>
      <c r="D1509" t="s">
        <v>247</v>
      </c>
      <c r="E1509" t="s">
        <v>54</v>
      </c>
      <c r="F1509">
        <v>12119866</v>
      </c>
      <c r="G1509">
        <v>44968</v>
      </c>
      <c r="H1509" t="s">
        <v>2949</v>
      </c>
      <c r="I1509" t="s">
        <v>248</v>
      </c>
      <c r="J1509" t="s">
        <v>259</v>
      </c>
      <c r="K1509" t="s">
        <v>250</v>
      </c>
      <c r="L1509" t="s">
        <v>251</v>
      </c>
      <c r="M1509" t="s">
        <v>3154</v>
      </c>
      <c r="N1509" t="s">
        <v>3154</v>
      </c>
      <c r="O1509" s="111">
        <v>44968</v>
      </c>
      <c r="P1509" t="s">
        <v>252</v>
      </c>
      <c r="Q1509" t="s">
        <v>253</v>
      </c>
      <c r="R1509">
        <v>44973</v>
      </c>
      <c r="S1509" t="s">
        <v>254</v>
      </c>
      <c r="T1509" t="s">
        <v>254</v>
      </c>
      <c r="U1509" t="s">
        <v>254</v>
      </c>
      <c r="V1509" t="s">
        <v>254</v>
      </c>
      <c r="W1509">
        <v>0</v>
      </c>
      <c r="X1509">
        <v>1428.42</v>
      </c>
      <c r="Y1509">
        <v>3944.59</v>
      </c>
      <c r="Z1509" s="27">
        <f t="shared" si="23"/>
        <v>5373.01</v>
      </c>
    </row>
    <row r="1510" spans="1:26" hidden="1">
      <c r="A1510" t="s">
        <v>3155</v>
      </c>
      <c r="B1510" t="s">
        <v>94</v>
      </c>
      <c r="C1510" t="s">
        <v>375</v>
      </c>
      <c r="D1510" t="s">
        <v>247</v>
      </c>
      <c r="E1510" t="s">
        <v>54</v>
      </c>
      <c r="F1510">
        <v>12120735</v>
      </c>
      <c r="G1510">
        <v>44970</v>
      </c>
      <c r="H1510" t="s">
        <v>2950</v>
      </c>
      <c r="I1510" t="s">
        <v>248</v>
      </c>
      <c r="J1510" t="s">
        <v>259</v>
      </c>
      <c r="K1510" t="s">
        <v>250</v>
      </c>
      <c r="L1510" t="s">
        <v>3154</v>
      </c>
      <c r="M1510" t="s">
        <v>3154</v>
      </c>
      <c r="N1510" t="s">
        <v>3154</v>
      </c>
      <c r="O1510" s="111">
        <v>44970</v>
      </c>
      <c r="P1510" t="s">
        <v>252</v>
      </c>
      <c r="Q1510" t="s">
        <v>253</v>
      </c>
      <c r="R1510">
        <v>44975</v>
      </c>
      <c r="S1510" t="s">
        <v>254</v>
      </c>
      <c r="T1510" t="s">
        <v>254</v>
      </c>
      <c r="U1510" t="s">
        <v>254</v>
      </c>
      <c r="V1510" t="s">
        <v>254</v>
      </c>
      <c r="W1510">
        <v>0</v>
      </c>
      <c r="X1510">
        <v>146.31</v>
      </c>
      <c r="Y1510">
        <v>4141.16</v>
      </c>
      <c r="Z1510" s="27">
        <f t="shared" si="23"/>
        <v>4287.47</v>
      </c>
    </row>
    <row r="1511" spans="1:26" hidden="1">
      <c r="A1511" t="s">
        <v>3155</v>
      </c>
      <c r="B1511" t="s">
        <v>94</v>
      </c>
      <c r="C1511" t="s">
        <v>375</v>
      </c>
      <c r="D1511" t="s">
        <v>247</v>
      </c>
      <c r="E1511" t="s">
        <v>54</v>
      </c>
      <c r="F1511">
        <v>12121146</v>
      </c>
      <c r="G1511">
        <v>44970</v>
      </c>
      <c r="H1511" t="s">
        <v>2951</v>
      </c>
      <c r="I1511" t="s">
        <v>248</v>
      </c>
      <c r="J1511" t="s">
        <v>259</v>
      </c>
      <c r="K1511" t="s">
        <v>250</v>
      </c>
      <c r="L1511" t="s">
        <v>251</v>
      </c>
      <c r="M1511" t="s">
        <v>3154</v>
      </c>
      <c r="N1511" t="s">
        <v>3154</v>
      </c>
      <c r="O1511" s="111">
        <v>44970</v>
      </c>
      <c r="P1511" t="s">
        <v>252</v>
      </c>
      <c r="Q1511" t="s">
        <v>253</v>
      </c>
      <c r="R1511">
        <v>44973</v>
      </c>
      <c r="S1511" t="s">
        <v>254</v>
      </c>
      <c r="T1511" t="s">
        <v>254</v>
      </c>
      <c r="U1511" t="s">
        <v>254</v>
      </c>
      <c r="V1511" t="s">
        <v>254</v>
      </c>
      <c r="W1511">
        <v>0</v>
      </c>
      <c r="X1511">
        <v>3031.5</v>
      </c>
      <c r="Y1511">
        <v>4535</v>
      </c>
      <c r="Z1511" s="27">
        <f t="shared" si="23"/>
        <v>7566.5</v>
      </c>
    </row>
    <row r="1512" spans="1:26" hidden="1">
      <c r="A1512" t="s">
        <v>3155</v>
      </c>
      <c r="B1512" t="s">
        <v>94</v>
      </c>
      <c r="C1512" t="s">
        <v>375</v>
      </c>
      <c r="D1512" t="s">
        <v>247</v>
      </c>
      <c r="E1512" t="s">
        <v>54</v>
      </c>
      <c r="F1512">
        <v>12125877</v>
      </c>
      <c r="G1512">
        <v>44971</v>
      </c>
      <c r="H1512" t="s">
        <v>2952</v>
      </c>
      <c r="I1512" t="s">
        <v>248</v>
      </c>
      <c r="J1512" t="s">
        <v>259</v>
      </c>
      <c r="K1512" t="s">
        <v>250</v>
      </c>
      <c r="L1512" t="s">
        <v>251</v>
      </c>
      <c r="M1512" t="s">
        <v>3154</v>
      </c>
      <c r="N1512" t="s">
        <v>3154</v>
      </c>
      <c r="O1512" s="111">
        <v>44971</v>
      </c>
      <c r="P1512" t="s">
        <v>252</v>
      </c>
      <c r="Q1512" t="s">
        <v>253</v>
      </c>
      <c r="R1512">
        <v>44987</v>
      </c>
      <c r="S1512" t="s">
        <v>254</v>
      </c>
      <c r="T1512" t="s">
        <v>254</v>
      </c>
      <c r="U1512" t="s">
        <v>254</v>
      </c>
      <c r="V1512" t="s">
        <v>254</v>
      </c>
      <c r="W1512">
        <v>0</v>
      </c>
      <c r="X1512">
        <v>0</v>
      </c>
      <c r="Y1512">
        <v>292</v>
      </c>
      <c r="Z1512" s="27">
        <f t="shared" si="23"/>
        <v>292</v>
      </c>
    </row>
    <row r="1513" spans="1:26" hidden="1">
      <c r="A1513" t="s">
        <v>3155</v>
      </c>
      <c r="B1513" t="s">
        <v>94</v>
      </c>
      <c r="C1513" t="s">
        <v>375</v>
      </c>
      <c r="D1513" t="s">
        <v>247</v>
      </c>
      <c r="E1513" t="s">
        <v>54</v>
      </c>
      <c r="F1513">
        <v>12142053</v>
      </c>
      <c r="G1513">
        <v>44974</v>
      </c>
      <c r="H1513" t="s">
        <v>2953</v>
      </c>
      <c r="I1513" t="s">
        <v>255</v>
      </c>
      <c r="J1513" t="s">
        <v>249</v>
      </c>
      <c r="K1513" t="s">
        <v>250</v>
      </c>
      <c r="L1513" t="s">
        <v>251</v>
      </c>
      <c r="M1513" t="s">
        <v>3154</v>
      </c>
      <c r="N1513" t="s">
        <v>3154</v>
      </c>
      <c r="O1513" s="111">
        <v>44974</v>
      </c>
      <c r="P1513" t="s">
        <v>252</v>
      </c>
      <c r="Q1513" t="s">
        <v>253</v>
      </c>
      <c r="R1513">
        <v>44980</v>
      </c>
      <c r="S1513" t="s">
        <v>254</v>
      </c>
      <c r="T1513" t="s">
        <v>254</v>
      </c>
      <c r="U1513" t="s">
        <v>254</v>
      </c>
      <c r="V1513" t="s">
        <v>254</v>
      </c>
      <c r="W1513">
        <v>0</v>
      </c>
      <c r="X1513">
        <v>871.3</v>
      </c>
      <c r="Y1513">
        <v>4747.1000000000004</v>
      </c>
      <c r="Z1513" s="27">
        <f t="shared" si="23"/>
        <v>5618.4000000000005</v>
      </c>
    </row>
    <row r="1514" spans="1:26">
      <c r="A1514" t="s">
        <v>3155</v>
      </c>
      <c r="B1514" t="s">
        <v>94</v>
      </c>
      <c r="C1514" t="s">
        <v>375</v>
      </c>
      <c r="D1514" t="s">
        <v>247</v>
      </c>
      <c r="E1514" t="s">
        <v>54</v>
      </c>
      <c r="F1514">
        <v>12202742</v>
      </c>
      <c r="G1514">
        <v>44992</v>
      </c>
      <c r="H1514" t="s">
        <v>3947</v>
      </c>
      <c r="I1514" t="s">
        <v>255</v>
      </c>
      <c r="J1514" t="s">
        <v>249</v>
      </c>
      <c r="K1514" t="s">
        <v>250</v>
      </c>
      <c r="L1514" t="s">
        <v>251</v>
      </c>
      <c r="M1514" t="s">
        <v>3154</v>
      </c>
      <c r="N1514" t="s">
        <v>3154</v>
      </c>
      <c r="O1514" s="111">
        <v>44992</v>
      </c>
      <c r="P1514" t="s">
        <v>252</v>
      </c>
      <c r="Q1514" t="s">
        <v>253</v>
      </c>
      <c r="R1514">
        <v>45002</v>
      </c>
      <c r="S1514" t="s">
        <v>254</v>
      </c>
      <c r="T1514" t="s">
        <v>254</v>
      </c>
      <c r="U1514" t="s">
        <v>254</v>
      </c>
      <c r="V1514" t="s">
        <v>254</v>
      </c>
      <c r="W1514">
        <v>0</v>
      </c>
      <c r="X1514">
        <v>0</v>
      </c>
      <c r="Y1514">
        <v>3725.06</v>
      </c>
      <c r="Z1514" s="27">
        <f t="shared" si="23"/>
        <v>3725.06</v>
      </c>
    </row>
    <row r="1515" spans="1:26">
      <c r="A1515" t="s">
        <v>3155</v>
      </c>
      <c r="B1515" t="s">
        <v>94</v>
      </c>
      <c r="C1515" t="s">
        <v>375</v>
      </c>
      <c r="D1515" t="s">
        <v>247</v>
      </c>
      <c r="E1515" t="s">
        <v>54</v>
      </c>
      <c r="F1515">
        <v>12209800</v>
      </c>
      <c r="G1515">
        <v>44993</v>
      </c>
      <c r="H1515" t="s">
        <v>3948</v>
      </c>
      <c r="I1515" t="s">
        <v>255</v>
      </c>
      <c r="J1515" t="s">
        <v>249</v>
      </c>
      <c r="K1515" t="s">
        <v>268</v>
      </c>
      <c r="L1515" t="s">
        <v>251</v>
      </c>
      <c r="M1515" t="s">
        <v>3154</v>
      </c>
      <c r="N1515" t="s">
        <v>3154</v>
      </c>
      <c r="O1515" s="111">
        <v>44993</v>
      </c>
      <c r="P1515" t="s">
        <v>252</v>
      </c>
      <c r="Q1515" t="s">
        <v>253</v>
      </c>
      <c r="R1515">
        <v>44994</v>
      </c>
      <c r="S1515" t="s">
        <v>254</v>
      </c>
      <c r="T1515" t="s">
        <v>254</v>
      </c>
      <c r="U1515" t="s">
        <v>254</v>
      </c>
      <c r="V1515" t="s">
        <v>254</v>
      </c>
      <c r="W1515">
        <v>0</v>
      </c>
      <c r="X1515">
        <v>0</v>
      </c>
      <c r="Y1515">
        <v>2850.55</v>
      </c>
      <c r="Z1515" s="27">
        <f t="shared" si="23"/>
        <v>2850.55</v>
      </c>
    </row>
    <row r="1516" spans="1:26">
      <c r="A1516" t="s">
        <v>3155</v>
      </c>
      <c r="B1516" t="s">
        <v>94</v>
      </c>
      <c r="C1516" t="s">
        <v>375</v>
      </c>
      <c r="D1516" t="s">
        <v>247</v>
      </c>
      <c r="E1516" t="s">
        <v>54</v>
      </c>
      <c r="F1516">
        <v>12214672</v>
      </c>
      <c r="G1516">
        <v>44994</v>
      </c>
      <c r="H1516" t="s">
        <v>3949</v>
      </c>
      <c r="I1516" t="s">
        <v>260</v>
      </c>
      <c r="J1516" t="s">
        <v>3154</v>
      </c>
      <c r="K1516" t="s">
        <v>3154</v>
      </c>
      <c r="L1516" t="s">
        <v>251</v>
      </c>
      <c r="M1516" t="s">
        <v>3154</v>
      </c>
      <c r="N1516" t="s">
        <v>3154</v>
      </c>
      <c r="O1516" s="111">
        <v>44994</v>
      </c>
      <c r="P1516" t="s">
        <v>252</v>
      </c>
      <c r="Q1516" t="s">
        <v>263</v>
      </c>
      <c r="S1516" t="s">
        <v>254</v>
      </c>
      <c r="T1516" t="s">
        <v>254</v>
      </c>
      <c r="U1516" t="s">
        <v>254</v>
      </c>
      <c r="V1516" t="s">
        <v>254</v>
      </c>
      <c r="W1516">
        <v>0</v>
      </c>
      <c r="X1516">
        <v>0</v>
      </c>
      <c r="Y1516">
        <v>0</v>
      </c>
      <c r="Z1516" s="27">
        <f t="shared" si="23"/>
        <v>0</v>
      </c>
    </row>
    <row r="1517" spans="1:26">
      <c r="A1517" t="s">
        <v>3155</v>
      </c>
      <c r="B1517" t="s">
        <v>94</v>
      </c>
      <c r="C1517" t="s">
        <v>375</v>
      </c>
      <c r="D1517" t="s">
        <v>247</v>
      </c>
      <c r="E1517" t="s">
        <v>54</v>
      </c>
      <c r="F1517">
        <v>12225111</v>
      </c>
      <c r="G1517">
        <v>44998</v>
      </c>
      <c r="H1517" t="s">
        <v>3950</v>
      </c>
      <c r="I1517" t="s">
        <v>255</v>
      </c>
      <c r="J1517" t="s">
        <v>249</v>
      </c>
      <c r="K1517" t="s">
        <v>250</v>
      </c>
      <c r="L1517" t="s">
        <v>251</v>
      </c>
      <c r="M1517" t="s">
        <v>3154</v>
      </c>
      <c r="N1517" t="s">
        <v>3154</v>
      </c>
      <c r="O1517" s="111">
        <v>44998</v>
      </c>
      <c r="P1517" t="s">
        <v>252</v>
      </c>
      <c r="Q1517" t="s">
        <v>253</v>
      </c>
      <c r="R1517">
        <v>44999</v>
      </c>
      <c r="S1517" t="s">
        <v>254</v>
      </c>
      <c r="T1517" t="s">
        <v>254</v>
      </c>
      <c r="U1517" t="s">
        <v>254</v>
      </c>
      <c r="V1517" t="s">
        <v>254</v>
      </c>
      <c r="W1517">
        <v>0</v>
      </c>
      <c r="X1517">
        <v>0</v>
      </c>
      <c r="Y1517">
        <v>431.6</v>
      </c>
      <c r="Z1517" s="27">
        <f t="shared" si="23"/>
        <v>431.6</v>
      </c>
    </row>
    <row r="1518" spans="1:26">
      <c r="A1518" t="s">
        <v>3155</v>
      </c>
      <c r="B1518" t="s">
        <v>94</v>
      </c>
      <c r="C1518" t="s">
        <v>375</v>
      </c>
      <c r="D1518" t="s">
        <v>247</v>
      </c>
      <c r="E1518" t="s">
        <v>54</v>
      </c>
      <c r="F1518">
        <v>12232208</v>
      </c>
      <c r="G1518">
        <v>44999</v>
      </c>
      <c r="H1518" t="s">
        <v>3951</v>
      </c>
      <c r="I1518" t="s">
        <v>255</v>
      </c>
      <c r="J1518" t="s">
        <v>249</v>
      </c>
      <c r="K1518" t="s">
        <v>250</v>
      </c>
      <c r="L1518" t="s">
        <v>251</v>
      </c>
      <c r="M1518" t="s">
        <v>3154</v>
      </c>
      <c r="N1518" t="s">
        <v>3154</v>
      </c>
      <c r="O1518" s="111">
        <v>45005</v>
      </c>
      <c r="P1518" t="s">
        <v>252</v>
      </c>
      <c r="Q1518" t="s">
        <v>1406</v>
      </c>
      <c r="S1518" t="s">
        <v>254</v>
      </c>
      <c r="T1518" t="s">
        <v>254</v>
      </c>
      <c r="U1518" t="s">
        <v>254</v>
      </c>
      <c r="V1518" t="s">
        <v>254</v>
      </c>
      <c r="W1518">
        <v>0</v>
      </c>
      <c r="X1518">
        <v>0</v>
      </c>
      <c r="Y1518">
        <v>0</v>
      </c>
      <c r="Z1518" s="27">
        <f t="shared" si="23"/>
        <v>0</v>
      </c>
    </row>
    <row r="1519" spans="1:26" hidden="1">
      <c r="A1519" t="s">
        <v>3155</v>
      </c>
      <c r="B1519" t="s">
        <v>94</v>
      </c>
      <c r="C1519" t="s">
        <v>375</v>
      </c>
      <c r="D1519" t="s">
        <v>57</v>
      </c>
      <c r="E1519" t="s">
        <v>58</v>
      </c>
      <c r="F1519">
        <v>11970068</v>
      </c>
      <c r="G1519">
        <v>44930</v>
      </c>
      <c r="H1519" t="s">
        <v>1848</v>
      </c>
      <c r="I1519" t="s">
        <v>260</v>
      </c>
      <c r="J1519" t="s">
        <v>249</v>
      </c>
      <c r="K1519" t="s">
        <v>250</v>
      </c>
      <c r="L1519" t="s">
        <v>251</v>
      </c>
      <c r="M1519" t="s">
        <v>3154</v>
      </c>
      <c r="N1519" t="s">
        <v>3154</v>
      </c>
      <c r="O1519" s="111">
        <v>44931</v>
      </c>
      <c r="P1519" t="s">
        <v>252</v>
      </c>
      <c r="Q1519" t="s">
        <v>282</v>
      </c>
      <c r="R1519">
        <v>44953</v>
      </c>
      <c r="S1519" t="s">
        <v>254</v>
      </c>
      <c r="T1519" t="s">
        <v>254</v>
      </c>
      <c r="U1519" t="s">
        <v>254</v>
      </c>
      <c r="V1519" t="s">
        <v>254</v>
      </c>
      <c r="W1519">
        <v>1</v>
      </c>
      <c r="X1519">
        <v>0</v>
      </c>
      <c r="Y1519">
        <v>0</v>
      </c>
      <c r="Z1519" s="27">
        <f t="shared" si="23"/>
        <v>1</v>
      </c>
    </row>
    <row r="1520" spans="1:26" hidden="1">
      <c r="A1520" t="s">
        <v>3155</v>
      </c>
      <c r="B1520" t="s">
        <v>94</v>
      </c>
      <c r="C1520" t="s">
        <v>375</v>
      </c>
      <c r="D1520" t="s">
        <v>57</v>
      </c>
      <c r="E1520" t="s">
        <v>58</v>
      </c>
      <c r="F1520">
        <v>11973445</v>
      </c>
      <c r="G1520">
        <v>44931</v>
      </c>
      <c r="H1520" t="s">
        <v>1849</v>
      </c>
      <c r="I1520" t="s">
        <v>255</v>
      </c>
      <c r="J1520" t="s">
        <v>249</v>
      </c>
      <c r="K1520" t="s">
        <v>250</v>
      </c>
      <c r="L1520" t="s">
        <v>251</v>
      </c>
      <c r="M1520" t="s">
        <v>3154</v>
      </c>
      <c r="N1520" t="s">
        <v>3154</v>
      </c>
      <c r="O1520" s="111">
        <v>44931</v>
      </c>
      <c r="P1520" t="s">
        <v>252</v>
      </c>
      <c r="Q1520" t="s">
        <v>282</v>
      </c>
      <c r="R1520">
        <v>44932</v>
      </c>
      <c r="S1520" t="s">
        <v>254</v>
      </c>
      <c r="T1520" t="s">
        <v>254</v>
      </c>
      <c r="U1520" t="s">
        <v>254</v>
      </c>
      <c r="V1520" t="s">
        <v>254</v>
      </c>
      <c r="W1520">
        <v>62</v>
      </c>
      <c r="X1520">
        <v>87.6</v>
      </c>
      <c r="Y1520">
        <v>0</v>
      </c>
      <c r="Z1520" s="27">
        <f t="shared" si="23"/>
        <v>149.6</v>
      </c>
    </row>
    <row r="1521" spans="1:26" hidden="1">
      <c r="A1521" t="s">
        <v>3155</v>
      </c>
      <c r="B1521" t="s">
        <v>94</v>
      </c>
      <c r="C1521" t="s">
        <v>375</v>
      </c>
      <c r="D1521" t="s">
        <v>57</v>
      </c>
      <c r="E1521" t="s">
        <v>58</v>
      </c>
      <c r="F1521">
        <v>11977448</v>
      </c>
      <c r="G1521">
        <v>44932</v>
      </c>
      <c r="H1521" t="s">
        <v>1850</v>
      </c>
      <c r="I1521" t="s">
        <v>255</v>
      </c>
      <c r="J1521" t="s">
        <v>249</v>
      </c>
      <c r="K1521" t="s">
        <v>268</v>
      </c>
      <c r="L1521" t="s">
        <v>251</v>
      </c>
      <c r="M1521" t="s">
        <v>3154</v>
      </c>
      <c r="N1521" t="s">
        <v>3154</v>
      </c>
      <c r="O1521" s="111">
        <v>44932</v>
      </c>
      <c r="P1521" t="s">
        <v>252</v>
      </c>
      <c r="Q1521" t="s">
        <v>257</v>
      </c>
      <c r="R1521">
        <v>44935</v>
      </c>
      <c r="S1521" t="s">
        <v>254</v>
      </c>
      <c r="T1521" t="s">
        <v>254</v>
      </c>
      <c r="U1521" t="s">
        <v>254</v>
      </c>
      <c r="V1521" t="s">
        <v>254</v>
      </c>
      <c r="W1521">
        <v>0</v>
      </c>
      <c r="X1521">
        <v>0</v>
      </c>
      <c r="Y1521">
        <v>0</v>
      </c>
      <c r="Z1521" s="27">
        <f t="shared" si="23"/>
        <v>0</v>
      </c>
    </row>
    <row r="1522" spans="1:26" hidden="1">
      <c r="A1522" t="s">
        <v>3155</v>
      </c>
      <c r="B1522" t="s">
        <v>94</v>
      </c>
      <c r="C1522" t="s">
        <v>375</v>
      </c>
      <c r="D1522" t="s">
        <v>57</v>
      </c>
      <c r="E1522" t="s">
        <v>58</v>
      </c>
      <c r="F1522">
        <v>11987027</v>
      </c>
      <c r="G1522">
        <v>44951</v>
      </c>
      <c r="H1522" t="s">
        <v>1851</v>
      </c>
      <c r="I1522" t="s">
        <v>255</v>
      </c>
      <c r="J1522" t="s">
        <v>249</v>
      </c>
      <c r="K1522" t="s">
        <v>250</v>
      </c>
      <c r="L1522" t="s">
        <v>251</v>
      </c>
      <c r="M1522" t="s">
        <v>3154</v>
      </c>
      <c r="N1522" t="s">
        <v>3154</v>
      </c>
      <c r="O1522" s="111">
        <v>44951</v>
      </c>
      <c r="P1522" t="s">
        <v>252</v>
      </c>
      <c r="Q1522" t="s">
        <v>257</v>
      </c>
      <c r="R1522">
        <v>44952</v>
      </c>
      <c r="S1522" t="s">
        <v>254</v>
      </c>
      <c r="T1522" t="s">
        <v>254</v>
      </c>
      <c r="U1522" t="s">
        <v>254</v>
      </c>
      <c r="V1522" t="s">
        <v>254</v>
      </c>
      <c r="W1522">
        <v>0</v>
      </c>
      <c r="X1522">
        <v>0</v>
      </c>
      <c r="Y1522">
        <v>0</v>
      </c>
      <c r="Z1522" s="27">
        <f t="shared" si="23"/>
        <v>0</v>
      </c>
    </row>
    <row r="1523" spans="1:26" hidden="1">
      <c r="A1523" t="s">
        <v>3155</v>
      </c>
      <c r="B1523" t="s">
        <v>94</v>
      </c>
      <c r="C1523" t="s">
        <v>375</v>
      </c>
      <c r="D1523" t="s">
        <v>57</v>
      </c>
      <c r="E1523" t="s">
        <v>58</v>
      </c>
      <c r="F1523">
        <v>11987181</v>
      </c>
      <c r="G1523">
        <v>44936</v>
      </c>
      <c r="H1523" t="s">
        <v>1852</v>
      </c>
      <c r="I1523" t="s">
        <v>255</v>
      </c>
      <c r="J1523" t="s">
        <v>249</v>
      </c>
      <c r="K1523" t="s">
        <v>250</v>
      </c>
      <c r="L1523" t="s">
        <v>251</v>
      </c>
      <c r="M1523" t="s">
        <v>3154</v>
      </c>
      <c r="N1523" t="s">
        <v>3154</v>
      </c>
      <c r="O1523" s="111">
        <v>44936</v>
      </c>
      <c r="P1523" t="s">
        <v>252</v>
      </c>
      <c r="Q1523" t="s">
        <v>1406</v>
      </c>
      <c r="S1523" t="s">
        <v>254</v>
      </c>
      <c r="T1523" t="s">
        <v>254</v>
      </c>
      <c r="U1523" t="s">
        <v>254</v>
      </c>
      <c r="V1523" t="s">
        <v>254</v>
      </c>
      <c r="W1523">
        <v>0</v>
      </c>
      <c r="X1523">
        <v>0</v>
      </c>
      <c r="Y1523">
        <v>0</v>
      </c>
      <c r="Z1523" s="27">
        <f t="shared" si="23"/>
        <v>0</v>
      </c>
    </row>
    <row r="1524" spans="1:26" hidden="1">
      <c r="A1524" t="s">
        <v>3155</v>
      </c>
      <c r="B1524" t="s">
        <v>94</v>
      </c>
      <c r="C1524" t="s">
        <v>375</v>
      </c>
      <c r="D1524" t="s">
        <v>57</v>
      </c>
      <c r="E1524" t="s">
        <v>58</v>
      </c>
      <c r="F1524">
        <v>12039265</v>
      </c>
      <c r="G1524">
        <v>44950</v>
      </c>
      <c r="H1524" t="s">
        <v>1853</v>
      </c>
      <c r="I1524" t="s">
        <v>255</v>
      </c>
      <c r="J1524" t="s">
        <v>249</v>
      </c>
      <c r="K1524" t="s">
        <v>250</v>
      </c>
      <c r="L1524" t="s">
        <v>251</v>
      </c>
      <c r="M1524" t="s">
        <v>3154</v>
      </c>
      <c r="N1524" t="s">
        <v>3154</v>
      </c>
      <c r="O1524" s="111">
        <v>44950</v>
      </c>
      <c r="P1524" t="s">
        <v>252</v>
      </c>
      <c r="Q1524" t="s">
        <v>253</v>
      </c>
      <c r="R1524">
        <v>44951</v>
      </c>
      <c r="S1524" t="s">
        <v>254</v>
      </c>
      <c r="T1524" t="s">
        <v>254</v>
      </c>
      <c r="U1524" t="s">
        <v>254</v>
      </c>
      <c r="V1524" t="s">
        <v>254</v>
      </c>
      <c r="W1524">
        <v>1</v>
      </c>
      <c r="X1524">
        <v>726</v>
      </c>
      <c r="Y1524">
        <v>189</v>
      </c>
      <c r="Z1524" s="27">
        <f t="shared" si="23"/>
        <v>916</v>
      </c>
    </row>
    <row r="1525" spans="1:26" hidden="1">
      <c r="A1525" t="s">
        <v>3155</v>
      </c>
      <c r="B1525" t="s">
        <v>94</v>
      </c>
      <c r="C1525" t="s">
        <v>375</v>
      </c>
      <c r="D1525" t="s">
        <v>57</v>
      </c>
      <c r="E1525" t="s">
        <v>58</v>
      </c>
      <c r="F1525">
        <v>12059956</v>
      </c>
      <c r="G1525">
        <v>44956</v>
      </c>
      <c r="H1525" t="s">
        <v>1854</v>
      </c>
      <c r="I1525" t="s">
        <v>255</v>
      </c>
      <c r="J1525" t="s">
        <v>3154</v>
      </c>
      <c r="K1525" t="s">
        <v>3154</v>
      </c>
      <c r="L1525" t="s">
        <v>251</v>
      </c>
      <c r="M1525" t="s">
        <v>3154</v>
      </c>
      <c r="N1525" t="s">
        <v>3154</v>
      </c>
      <c r="O1525" s="111">
        <v>44956</v>
      </c>
      <c r="P1525" t="s">
        <v>252</v>
      </c>
      <c r="Q1525" t="s">
        <v>263</v>
      </c>
      <c r="R1525">
        <v>44957</v>
      </c>
      <c r="S1525" t="s">
        <v>254</v>
      </c>
      <c r="T1525" t="s">
        <v>254</v>
      </c>
      <c r="U1525" t="s">
        <v>254</v>
      </c>
      <c r="V1525" t="s">
        <v>254</v>
      </c>
      <c r="W1525">
        <v>0</v>
      </c>
      <c r="X1525">
        <v>27</v>
      </c>
      <c r="Y1525">
        <v>0</v>
      </c>
      <c r="Z1525" s="27">
        <f t="shared" si="23"/>
        <v>27</v>
      </c>
    </row>
    <row r="1526" spans="1:26" hidden="1">
      <c r="A1526" t="s">
        <v>3155</v>
      </c>
      <c r="B1526" t="s">
        <v>94</v>
      </c>
      <c r="C1526" t="s">
        <v>375</v>
      </c>
      <c r="D1526" t="s">
        <v>57</v>
      </c>
      <c r="E1526" t="s">
        <v>58</v>
      </c>
      <c r="F1526">
        <v>12060423</v>
      </c>
      <c r="G1526">
        <v>44958</v>
      </c>
      <c r="H1526" t="s">
        <v>2954</v>
      </c>
      <c r="I1526" t="s">
        <v>255</v>
      </c>
      <c r="J1526" t="s">
        <v>249</v>
      </c>
      <c r="K1526" t="s">
        <v>250</v>
      </c>
      <c r="L1526" t="s">
        <v>251</v>
      </c>
      <c r="M1526" t="s">
        <v>3154</v>
      </c>
      <c r="N1526" t="s">
        <v>3154</v>
      </c>
      <c r="O1526" s="111">
        <v>44958</v>
      </c>
      <c r="P1526" t="s">
        <v>252</v>
      </c>
      <c r="Q1526" t="s">
        <v>253</v>
      </c>
      <c r="R1526">
        <v>44964</v>
      </c>
      <c r="S1526" t="s">
        <v>254</v>
      </c>
      <c r="T1526" t="s">
        <v>254</v>
      </c>
      <c r="U1526" t="s">
        <v>254</v>
      </c>
      <c r="V1526" t="s">
        <v>254</v>
      </c>
      <c r="W1526">
        <v>0</v>
      </c>
      <c r="X1526">
        <v>68.5</v>
      </c>
      <c r="Y1526">
        <v>1664.57</v>
      </c>
      <c r="Z1526" s="27">
        <f t="shared" si="23"/>
        <v>1733.07</v>
      </c>
    </row>
    <row r="1527" spans="1:26" hidden="1">
      <c r="A1527" t="s">
        <v>3155</v>
      </c>
      <c r="B1527" t="s">
        <v>94</v>
      </c>
      <c r="C1527" t="s">
        <v>375</v>
      </c>
      <c r="D1527" t="s">
        <v>57</v>
      </c>
      <c r="E1527" t="s">
        <v>58</v>
      </c>
      <c r="F1527">
        <v>12097509</v>
      </c>
      <c r="G1527">
        <v>44963</v>
      </c>
      <c r="H1527" t="s">
        <v>2955</v>
      </c>
      <c r="I1527" t="s">
        <v>255</v>
      </c>
      <c r="J1527" t="s">
        <v>249</v>
      </c>
      <c r="K1527" t="s">
        <v>250</v>
      </c>
      <c r="L1527" t="s">
        <v>251</v>
      </c>
      <c r="M1527" t="s">
        <v>3154</v>
      </c>
      <c r="N1527" t="s">
        <v>3154</v>
      </c>
      <c r="O1527" s="111">
        <v>44963</v>
      </c>
      <c r="P1527" t="s">
        <v>252</v>
      </c>
      <c r="Q1527" t="s">
        <v>282</v>
      </c>
      <c r="R1527">
        <v>44965</v>
      </c>
      <c r="S1527" t="s">
        <v>254</v>
      </c>
      <c r="T1527" t="s">
        <v>254</v>
      </c>
      <c r="U1527" t="s">
        <v>254</v>
      </c>
      <c r="V1527" t="s">
        <v>254</v>
      </c>
      <c r="W1527">
        <v>0</v>
      </c>
      <c r="X1527">
        <v>516</v>
      </c>
      <c r="Y1527">
        <v>0</v>
      </c>
      <c r="Z1527" s="27">
        <f t="shared" si="23"/>
        <v>516</v>
      </c>
    </row>
    <row r="1528" spans="1:26" hidden="1">
      <c r="A1528" t="s">
        <v>3155</v>
      </c>
      <c r="B1528" t="s">
        <v>94</v>
      </c>
      <c r="C1528" t="s">
        <v>375</v>
      </c>
      <c r="D1528" t="s">
        <v>57</v>
      </c>
      <c r="E1528" t="s">
        <v>58</v>
      </c>
      <c r="F1528">
        <v>12157128</v>
      </c>
      <c r="G1528">
        <v>44981</v>
      </c>
      <c r="H1528" t="s">
        <v>2956</v>
      </c>
      <c r="I1528" t="s">
        <v>255</v>
      </c>
      <c r="J1528" t="s">
        <v>249</v>
      </c>
      <c r="K1528" t="s">
        <v>250</v>
      </c>
      <c r="L1528" t="s">
        <v>251</v>
      </c>
      <c r="M1528" t="s">
        <v>3154</v>
      </c>
      <c r="N1528" t="s">
        <v>3154</v>
      </c>
      <c r="O1528" s="111">
        <v>44981</v>
      </c>
      <c r="P1528" t="s">
        <v>252</v>
      </c>
      <c r="Q1528" t="s">
        <v>253</v>
      </c>
      <c r="R1528">
        <v>44984</v>
      </c>
      <c r="S1528" t="s">
        <v>254</v>
      </c>
      <c r="T1528" t="s">
        <v>254</v>
      </c>
      <c r="U1528" t="s">
        <v>254</v>
      </c>
      <c r="V1528" t="s">
        <v>254</v>
      </c>
      <c r="W1528">
        <v>0</v>
      </c>
      <c r="X1528">
        <v>0</v>
      </c>
      <c r="Y1528">
        <v>6454</v>
      </c>
      <c r="Z1528" s="27">
        <f t="shared" si="23"/>
        <v>6454</v>
      </c>
    </row>
    <row r="1529" spans="1:26" hidden="1">
      <c r="A1529" t="s">
        <v>3155</v>
      </c>
      <c r="B1529" t="s">
        <v>94</v>
      </c>
      <c r="C1529" t="s">
        <v>375</v>
      </c>
      <c r="D1529" t="s">
        <v>57</v>
      </c>
      <c r="E1529" t="s">
        <v>58</v>
      </c>
      <c r="F1529">
        <v>12173579</v>
      </c>
      <c r="G1529">
        <v>44985</v>
      </c>
      <c r="H1529" t="s">
        <v>2957</v>
      </c>
      <c r="I1529" t="s">
        <v>255</v>
      </c>
      <c r="J1529" t="s">
        <v>249</v>
      </c>
      <c r="K1529" t="s">
        <v>250</v>
      </c>
      <c r="L1529" t="s">
        <v>251</v>
      </c>
      <c r="M1529" t="s">
        <v>3154</v>
      </c>
      <c r="N1529" t="s">
        <v>3154</v>
      </c>
      <c r="O1529" s="111">
        <v>44985</v>
      </c>
      <c r="P1529" t="s">
        <v>252</v>
      </c>
      <c r="Q1529" t="s">
        <v>253</v>
      </c>
      <c r="R1529">
        <v>44986</v>
      </c>
      <c r="S1529" t="s">
        <v>254</v>
      </c>
      <c r="T1529" t="s">
        <v>254</v>
      </c>
      <c r="U1529" t="s">
        <v>254</v>
      </c>
      <c r="V1529" t="s">
        <v>254</v>
      </c>
      <c r="W1529">
        <v>0</v>
      </c>
      <c r="X1529">
        <v>0</v>
      </c>
      <c r="Y1529">
        <v>2865</v>
      </c>
      <c r="Z1529" s="27">
        <f t="shared" si="23"/>
        <v>2865</v>
      </c>
    </row>
    <row r="1530" spans="1:26">
      <c r="A1530" t="s">
        <v>3155</v>
      </c>
      <c r="B1530" t="s">
        <v>94</v>
      </c>
      <c r="C1530" t="s">
        <v>375</v>
      </c>
      <c r="D1530" t="s">
        <v>57</v>
      </c>
      <c r="E1530" t="s">
        <v>58</v>
      </c>
      <c r="F1530">
        <v>12266529</v>
      </c>
      <c r="G1530">
        <v>45007</v>
      </c>
      <c r="H1530" t="s">
        <v>3952</v>
      </c>
      <c r="I1530" t="s">
        <v>255</v>
      </c>
      <c r="J1530" t="s">
        <v>249</v>
      </c>
      <c r="K1530" t="s">
        <v>250</v>
      </c>
      <c r="L1530" t="s">
        <v>251</v>
      </c>
      <c r="M1530" t="s">
        <v>3154</v>
      </c>
      <c r="N1530" t="s">
        <v>3154</v>
      </c>
      <c r="O1530" s="111">
        <v>45007</v>
      </c>
      <c r="P1530" t="s">
        <v>252</v>
      </c>
      <c r="Q1530" t="s">
        <v>253</v>
      </c>
      <c r="R1530">
        <v>45008</v>
      </c>
      <c r="S1530" t="s">
        <v>254</v>
      </c>
      <c r="T1530" t="s">
        <v>254</v>
      </c>
      <c r="U1530" t="s">
        <v>254</v>
      </c>
      <c r="V1530" t="s">
        <v>254</v>
      </c>
      <c r="W1530">
        <v>0</v>
      </c>
      <c r="X1530">
        <v>0</v>
      </c>
      <c r="Y1530">
        <v>30</v>
      </c>
      <c r="Z1530" s="27">
        <f t="shared" si="23"/>
        <v>30</v>
      </c>
    </row>
    <row r="1531" spans="1:26">
      <c r="A1531" t="s">
        <v>3155</v>
      </c>
      <c r="B1531" t="s">
        <v>94</v>
      </c>
      <c r="C1531" t="s">
        <v>375</v>
      </c>
      <c r="D1531" t="s">
        <v>57</v>
      </c>
      <c r="E1531" t="s">
        <v>58</v>
      </c>
      <c r="F1531">
        <v>12282306</v>
      </c>
      <c r="G1531">
        <v>45012</v>
      </c>
      <c r="H1531" t="s">
        <v>3953</v>
      </c>
      <c r="I1531" t="s">
        <v>271</v>
      </c>
      <c r="J1531" t="s">
        <v>249</v>
      </c>
      <c r="K1531" t="s">
        <v>250</v>
      </c>
      <c r="L1531" t="s">
        <v>251</v>
      </c>
      <c r="M1531" t="s">
        <v>3154</v>
      </c>
      <c r="N1531" t="s">
        <v>3154</v>
      </c>
      <c r="O1531" s="111">
        <v>45012</v>
      </c>
      <c r="P1531" t="s">
        <v>252</v>
      </c>
      <c r="Q1531" t="s">
        <v>253</v>
      </c>
      <c r="R1531">
        <v>45012</v>
      </c>
      <c r="S1531" t="s">
        <v>254</v>
      </c>
      <c r="T1531" t="s">
        <v>254</v>
      </c>
      <c r="U1531" t="s">
        <v>254</v>
      </c>
      <c r="V1531" t="s">
        <v>254</v>
      </c>
      <c r="W1531">
        <v>0</v>
      </c>
      <c r="X1531">
        <v>0</v>
      </c>
      <c r="Y1531">
        <v>216</v>
      </c>
      <c r="Z1531" s="27">
        <f t="shared" si="23"/>
        <v>216</v>
      </c>
    </row>
    <row r="1532" spans="1:26" hidden="1">
      <c r="A1532" t="s">
        <v>3155</v>
      </c>
      <c r="B1532" t="s">
        <v>94</v>
      </c>
      <c r="C1532" t="s">
        <v>375</v>
      </c>
      <c r="D1532" t="s">
        <v>343</v>
      </c>
      <c r="E1532" t="s">
        <v>54</v>
      </c>
      <c r="F1532">
        <v>11995624</v>
      </c>
      <c r="G1532">
        <v>44938</v>
      </c>
      <c r="H1532" t="s">
        <v>1855</v>
      </c>
      <c r="I1532" t="s">
        <v>255</v>
      </c>
      <c r="J1532" t="s">
        <v>249</v>
      </c>
      <c r="K1532" t="s">
        <v>250</v>
      </c>
      <c r="L1532" t="s">
        <v>251</v>
      </c>
      <c r="M1532" t="s">
        <v>3154</v>
      </c>
      <c r="N1532" t="s">
        <v>3154</v>
      </c>
      <c r="O1532" s="111">
        <v>44938</v>
      </c>
      <c r="P1532" t="s">
        <v>252</v>
      </c>
      <c r="Q1532" t="s">
        <v>253</v>
      </c>
      <c r="R1532">
        <v>44942</v>
      </c>
      <c r="S1532" t="s">
        <v>254</v>
      </c>
      <c r="T1532" t="s">
        <v>254</v>
      </c>
      <c r="U1532" t="s">
        <v>254</v>
      </c>
      <c r="V1532" t="s">
        <v>254</v>
      </c>
      <c r="W1532">
        <v>2754.48</v>
      </c>
      <c r="X1532">
        <v>4107.45</v>
      </c>
      <c r="Y1532">
        <v>5019.09</v>
      </c>
      <c r="Z1532" s="27">
        <f t="shared" si="23"/>
        <v>11881.02</v>
      </c>
    </row>
    <row r="1533" spans="1:26" hidden="1">
      <c r="A1533" t="s">
        <v>3155</v>
      </c>
      <c r="B1533" t="s">
        <v>94</v>
      </c>
      <c r="C1533" t="s">
        <v>375</v>
      </c>
      <c r="D1533" t="s">
        <v>343</v>
      </c>
      <c r="E1533" t="s">
        <v>54</v>
      </c>
      <c r="F1533">
        <v>11996547</v>
      </c>
      <c r="G1533">
        <v>44938</v>
      </c>
      <c r="H1533" t="s">
        <v>1856</v>
      </c>
      <c r="I1533" t="s">
        <v>255</v>
      </c>
      <c r="J1533" t="s">
        <v>249</v>
      </c>
      <c r="K1533" t="s">
        <v>250</v>
      </c>
      <c r="L1533" t="s">
        <v>251</v>
      </c>
      <c r="M1533" t="s">
        <v>3154</v>
      </c>
      <c r="N1533" t="s">
        <v>3154</v>
      </c>
      <c r="O1533" s="111">
        <v>44938</v>
      </c>
      <c r="P1533" t="s">
        <v>252</v>
      </c>
      <c r="Q1533" t="s">
        <v>282</v>
      </c>
      <c r="R1533">
        <v>44942</v>
      </c>
      <c r="S1533" t="s">
        <v>254</v>
      </c>
      <c r="T1533" t="s">
        <v>254</v>
      </c>
      <c r="U1533" t="s">
        <v>254</v>
      </c>
      <c r="V1533" t="s">
        <v>254</v>
      </c>
      <c r="W1533">
        <v>1464.7</v>
      </c>
      <c r="X1533">
        <v>224.9</v>
      </c>
      <c r="Y1533">
        <v>0</v>
      </c>
      <c r="Z1533" s="27">
        <f t="shared" si="23"/>
        <v>1689.6000000000001</v>
      </c>
    </row>
    <row r="1534" spans="1:26" hidden="1">
      <c r="A1534" t="s">
        <v>3155</v>
      </c>
      <c r="B1534" t="s">
        <v>94</v>
      </c>
      <c r="C1534" t="s">
        <v>375</v>
      </c>
      <c r="D1534" t="s">
        <v>343</v>
      </c>
      <c r="E1534" t="s">
        <v>54</v>
      </c>
      <c r="F1534">
        <v>11996850</v>
      </c>
      <c r="G1534">
        <v>44938</v>
      </c>
      <c r="H1534" t="s">
        <v>1857</v>
      </c>
      <c r="I1534" t="s">
        <v>255</v>
      </c>
      <c r="J1534" t="s">
        <v>249</v>
      </c>
      <c r="K1534" t="s">
        <v>250</v>
      </c>
      <c r="L1534" t="s">
        <v>251</v>
      </c>
      <c r="M1534" t="s">
        <v>3154</v>
      </c>
      <c r="N1534" t="s">
        <v>3154</v>
      </c>
      <c r="O1534" s="111">
        <v>44938</v>
      </c>
      <c r="P1534" t="s">
        <v>252</v>
      </c>
      <c r="Q1534" t="s">
        <v>282</v>
      </c>
      <c r="R1534">
        <v>44942</v>
      </c>
      <c r="S1534" t="s">
        <v>254</v>
      </c>
      <c r="T1534" t="s">
        <v>254</v>
      </c>
      <c r="U1534" t="s">
        <v>254</v>
      </c>
      <c r="V1534" t="s">
        <v>254</v>
      </c>
      <c r="W1534">
        <v>151</v>
      </c>
      <c r="X1534">
        <v>0</v>
      </c>
      <c r="Y1534">
        <v>0</v>
      </c>
      <c r="Z1534" s="27">
        <f t="shared" si="23"/>
        <v>151</v>
      </c>
    </row>
    <row r="1535" spans="1:26" hidden="1">
      <c r="A1535" t="s">
        <v>3155</v>
      </c>
      <c r="B1535" t="s">
        <v>94</v>
      </c>
      <c r="C1535" t="s">
        <v>375</v>
      </c>
      <c r="D1535" t="s">
        <v>343</v>
      </c>
      <c r="E1535" t="s">
        <v>54</v>
      </c>
      <c r="F1535">
        <v>12010298</v>
      </c>
      <c r="G1535">
        <v>44943</v>
      </c>
      <c r="H1535" t="s">
        <v>1858</v>
      </c>
      <c r="I1535" t="s">
        <v>255</v>
      </c>
      <c r="J1535" t="s">
        <v>249</v>
      </c>
      <c r="K1535" t="s">
        <v>250</v>
      </c>
      <c r="L1535" t="s">
        <v>251</v>
      </c>
      <c r="M1535" t="s">
        <v>3154</v>
      </c>
      <c r="N1535" t="s">
        <v>3154</v>
      </c>
      <c r="O1535" s="111">
        <v>44943</v>
      </c>
      <c r="P1535" t="s">
        <v>252</v>
      </c>
      <c r="Q1535" t="s">
        <v>253</v>
      </c>
      <c r="R1535">
        <v>44944</v>
      </c>
      <c r="S1535" t="s">
        <v>254</v>
      </c>
      <c r="T1535" t="s">
        <v>254</v>
      </c>
      <c r="U1535" t="s">
        <v>254</v>
      </c>
      <c r="V1535" t="s">
        <v>254</v>
      </c>
      <c r="W1535">
        <v>170</v>
      </c>
      <c r="X1535">
        <v>1151</v>
      </c>
      <c r="Y1535">
        <v>3695</v>
      </c>
      <c r="Z1535" s="27">
        <f t="shared" si="23"/>
        <v>5016</v>
      </c>
    </row>
    <row r="1536" spans="1:26" hidden="1">
      <c r="A1536" t="s">
        <v>3155</v>
      </c>
      <c r="B1536" t="s">
        <v>94</v>
      </c>
      <c r="C1536" t="s">
        <v>375</v>
      </c>
      <c r="D1536" t="s">
        <v>1053</v>
      </c>
      <c r="E1536" t="s">
        <v>54</v>
      </c>
      <c r="F1536">
        <v>11964190</v>
      </c>
      <c r="G1536">
        <v>44929</v>
      </c>
      <c r="H1536" t="s">
        <v>1859</v>
      </c>
      <c r="I1536" t="s">
        <v>255</v>
      </c>
      <c r="J1536" t="s">
        <v>3154</v>
      </c>
      <c r="K1536" t="s">
        <v>3154</v>
      </c>
      <c r="L1536" t="s">
        <v>251</v>
      </c>
      <c r="M1536" t="s">
        <v>3154</v>
      </c>
      <c r="N1536" t="s">
        <v>3154</v>
      </c>
      <c r="O1536" s="111">
        <v>44929</v>
      </c>
      <c r="P1536" t="s">
        <v>252</v>
      </c>
      <c r="Q1536" t="s">
        <v>263</v>
      </c>
      <c r="R1536">
        <v>44930</v>
      </c>
      <c r="S1536" t="s">
        <v>254</v>
      </c>
      <c r="T1536" t="s">
        <v>254</v>
      </c>
      <c r="U1536" t="s">
        <v>254</v>
      </c>
      <c r="V1536" t="s">
        <v>254</v>
      </c>
      <c r="W1536">
        <v>317.35000000000002</v>
      </c>
      <c r="X1536">
        <v>0</v>
      </c>
      <c r="Y1536">
        <v>0</v>
      </c>
      <c r="Z1536" s="27">
        <f t="shared" si="23"/>
        <v>317.35000000000002</v>
      </c>
    </row>
    <row r="1537" spans="1:26" hidden="1">
      <c r="A1537" t="s">
        <v>3155</v>
      </c>
      <c r="B1537" t="s">
        <v>94</v>
      </c>
      <c r="C1537" t="s">
        <v>375</v>
      </c>
      <c r="D1537" t="s">
        <v>1053</v>
      </c>
      <c r="E1537" t="s">
        <v>54</v>
      </c>
      <c r="F1537">
        <v>11964854</v>
      </c>
      <c r="G1537">
        <v>44929</v>
      </c>
      <c r="H1537" t="s">
        <v>1860</v>
      </c>
      <c r="I1537" t="s">
        <v>255</v>
      </c>
      <c r="J1537" t="s">
        <v>3154</v>
      </c>
      <c r="K1537" t="s">
        <v>3154</v>
      </c>
      <c r="L1537" t="s">
        <v>251</v>
      </c>
      <c r="M1537" t="s">
        <v>3154</v>
      </c>
      <c r="N1537" t="s">
        <v>3154</v>
      </c>
      <c r="O1537" s="111">
        <v>44929</v>
      </c>
      <c r="P1537" t="s">
        <v>252</v>
      </c>
      <c r="Q1537" t="s">
        <v>263</v>
      </c>
      <c r="R1537">
        <v>44930</v>
      </c>
      <c r="S1537" t="s">
        <v>254</v>
      </c>
      <c r="T1537" t="s">
        <v>254</v>
      </c>
      <c r="U1537" t="s">
        <v>254</v>
      </c>
      <c r="V1537" t="s">
        <v>254</v>
      </c>
      <c r="W1537">
        <v>2485.69</v>
      </c>
      <c r="X1537">
        <v>0</v>
      </c>
      <c r="Y1537">
        <v>0</v>
      </c>
      <c r="Z1537" s="27">
        <f t="shared" si="23"/>
        <v>2485.69</v>
      </c>
    </row>
    <row r="1538" spans="1:26" hidden="1">
      <c r="A1538" t="s">
        <v>3155</v>
      </c>
      <c r="B1538" t="s">
        <v>94</v>
      </c>
      <c r="C1538" t="s">
        <v>375</v>
      </c>
      <c r="D1538" t="s">
        <v>1053</v>
      </c>
      <c r="E1538" t="s">
        <v>54</v>
      </c>
      <c r="F1538">
        <v>12115607</v>
      </c>
      <c r="G1538">
        <v>44972</v>
      </c>
      <c r="H1538" t="s">
        <v>2958</v>
      </c>
      <c r="I1538" t="s">
        <v>255</v>
      </c>
      <c r="J1538" t="s">
        <v>249</v>
      </c>
      <c r="K1538" t="s">
        <v>268</v>
      </c>
      <c r="L1538" t="s">
        <v>251</v>
      </c>
      <c r="M1538" t="s">
        <v>3154</v>
      </c>
      <c r="N1538" t="s">
        <v>3154</v>
      </c>
      <c r="O1538" s="111">
        <v>44972</v>
      </c>
      <c r="P1538" t="s">
        <v>252</v>
      </c>
      <c r="Q1538" t="s">
        <v>253</v>
      </c>
      <c r="R1538">
        <v>44973</v>
      </c>
      <c r="S1538" t="s">
        <v>254</v>
      </c>
      <c r="T1538" t="s">
        <v>254</v>
      </c>
      <c r="U1538" t="s">
        <v>254</v>
      </c>
      <c r="V1538" t="s">
        <v>254</v>
      </c>
      <c r="W1538">
        <v>0</v>
      </c>
      <c r="X1538">
        <v>1016.3</v>
      </c>
      <c r="Y1538">
        <v>5892.35</v>
      </c>
      <c r="Z1538" s="27">
        <f t="shared" si="23"/>
        <v>6908.6500000000005</v>
      </c>
    </row>
    <row r="1539" spans="1:26" hidden="1">
      <c r="A1539" t="s">
        <v>3155</v>
      </c>
      <c r="B1539" t="s">
        <v>2892</v>
      </c>
      <c r="C1539" t="s">
        <v>182</v>
      </c>
      <c r="D1539" t="s">
        <v>264</v>
      </c>
      <c r="E1539" t="s">
        <v>54</v>
      </c>
      <c r="F1539">
        <v>12034152</v>
      </c>
      <c r="G1539">
        <v>44958</v>
      </c>
      <c r="H1539" t="s">
        <v>2959</v>
      </c>
      <c r="I1539" t="s">
        <v>255</v>
      </c>
      <c r="J1539" t="s">
        <v>249</v>
      </c>
      <c r="K1539" t="s">
        <v>250</v>
      </c>
      <c r="L1539" t="s">
        <v>251</v>
      </c>
      <c r="M1539" t="s">
        <v>3154</v>
      </c>
      <c r="N1539" t="s">
        <v>3154</v>
      </c>
      <c r="O1539" s="111">
        <v>44974</v>
      </c>
      <c r="P1539" t="s">
        <v>252</v>
      </c>
      <c r="Q1539" t="s">
        <v>253</v>
      </c>
      <c r="R1539">
        <v>44977</v>
      </c>
      <c r="S1539" t="s">
        <v>254</v>
      </c>
      <c r="T1539" t="s">
        <v>254</v>
      </c>
      <c r="U1539" t="s">
        <v>254</v>
      </c>
      <c r="V1539" t="s">
        <v>254</v>
      </c>
      <c r="W1539">
        <v>0</v>
      </c>
      <c r="X1539">
        <v>3979.07</v>
      </c>
      <c r="Y1539">
        <v>4786.6000000000004</v>
      </c>
      <c r="Z1539" s="27">
        <f t="shared" ref="Z1539:Z1602" si="24">SUM(W1539:Y1539)</f>
        <v>8765.67</v>
      </c>
    </row>
    <row r="1540" spans="1:26" hidden="1">
      <c r="A1540" t="s">
        <v>3155</v>
      </c>
      <c r="B1540" t="s">
        <v>2892</v>
      </c>
      <c r="C1540" t="s">
        <v>182</v>
      </c>
      <c r="D1540" t="s">
        <v>53</v>
      </c>
      <c r="E1540" t="s">
        <v>54</v>
      </c>
      <c r="F1540">
        <v>12061346</v>
      </c>
      <c r="G1540">
        <v>44957</v>
      </c>
      <c r="H1540" t="s">
        <v>1861</v>
      </c>
      <c r="I1540" t="s">
        <v>255</v>
      </c>
      <c r="J1540" t="s">
        <v>249</v>
      </c>
      <c r="K1540" t="s">
        <v>250</v>
      </c>
      <c r="L1540" t="s">
        <v>251</v>
      </c>
      <c r="M1540" t="s">
        <v>3154</v>
      </c>
      <c r="N1540" t="s">
        <v>3154</v>
      </c>
      <c r="O1540" s="111">
        <v>44957</v>
      </c>
      <c r="P1540" t="s">
        <v>252</v>
      </c>
      <c r="Q1540" t="s">
        <v>253</v>
      </c>
      <c r="R1540">
        <v>44958</v>
      </c>
      <c r="S1540" t="s">
        <v>254</v>
      </c>
      <c r="T1540" t="s">
        <v>254</v>
      </c>
      <c r="U1540" t="s">
        <v>254</v>
      </c>
      <c r="V1540" t="s">
        <v>254</v>
      </c>
      <c r="W1540">
        <v>0</v>
      </c>
      <c r="X1540">
        <v>1004</v>
      </c>
      <c r="Y1540">
        <v>856</v>
      </c>
      <c r="Z1540" s="27">
        <f t="shared" si="24"/>
        <v>1860</v>
      </c>
    </row>
    <row r="1541" spans="1:26" hidden="1">
      <c r="A1541" t="s">
        <v>3155</v>
      </c>
      <c r="B1541" t="s">
        <v>2892</v>
      </c>
      <c r="C1541" t="s">
        <v>182</v>
      </c>
      <c r="D1541" t="s">
        <v>53</v>
      </c>
      <c r="E1541" t="s">
        <v>54</v>
      </c>
      <c r="F1541">
        <v>12068471</v>
      </c>
      <c r="G1541">
        <v>44957</v>
      </c>
      <c r="H1541" t="s">
        <v>1862</v>
      </c>
      <c r="I1541" t="s">
        <v>255</v>
      </c>
      <c r="J1541" t="s">
        <v>249</v>
      </c>
      <c r="K1541" t="s">
        <v>250</v>
      </c>
      <c r="L1541" t="s">
        <v>251</v>
      </c>
      <c r="M1541" t="s">
        <v>3154</v>
      </c>
      <c r="N1541" t="s">
        <v>3154</v>
      </c>
      <c r="O1541" s="111">
        <v>44957</v>
      </c>
      <c r="P1541" t="s">
        <v>252</v>
      </c>
      <c r="Q1541" t="s">
        <v>253</v>
      </c>
      <c r="R1541">
        <v>44958</v>
      </c>
      <c r="S1541" t="s">
        <v>254</v>
      </c>
      <c r="T1541" t="s">
        <v>254</v>
      </c>
      <c r="U1541" t="s">
        <v>254</v>
      </c>
      <c r="V1541" t="s">
        <v>254</v>
      </c>
      <c r="W1541">
        <v>0</v>
      </c>
      <c r="X1541">
        <v>1781.48</v>
      </c>
      <c r="Y1541">
        <v>5227.08</v>
      </c>
      <c r="Z1541" s="27">
        <f t="shared" si="24"/>
        <v>7008.5599999999995</v>
      </c>
    </row>
    <row r="1542" spans="1:26">
      <c r="A1542" t="s">
        <v>3155</v>
      </c>
      <c r="B1542" t="s">
        <v>2960</v>
      </c>
      <c r="C1542" t="s">
        <v>919</v>
      </c>
      <c r="D1542" t="s">
        <v>57</v>
      </c>
      <c r="E1542" t="s">
        <v>58</v>
      </c>
      <c r="F1542">
        <v>11860065</v>
      </c>
      <c r="G1542">
        <v>44901</v>
      </c>
      <c r="H1542" t="s">
        <v>1203</v>
      </c>
      <c r="I1542" t="s">
        <v>255</v>
      </c>
      <c r="J1542" t="s">
        <v>249</v>
      </c>
      <c r="K1542" t="s">
        <v>3298</v>
      </c>
      <c r="L1542" t="s">
        <v>251</v>
      </c>
      <c r="M1542" t="s">
        <v>3154</v>
      </c>
      <c r="N1542" t="s">
        <v>3154</v>
      </c>
      <c r="O1542" s="111">
        <v>45005</v>
      </c>
      <c r="P1542" t="s">
        <v>252</v>
      </c>
      <c r="Q1542" t="s">
        <v>253</v>
      </c>
      <c r="R1542">
        <v>45006</v>
      </c>
      <c r="S1542" t="s">
        <v>254</v>
      </c>
      <c r="T1542" t="s">
        <v>254</v>
      </c>
      <c r="U1542" t="s">
        <v>254</v>
      </c>
      <c r="V1542" t="s">
        <v>254</v>
      </c>
      <c r="W1542">
        <v>6871</v>
      </c>
      <c r="X1542">
        <v>0</v>
      </c>
      <c r="Y1542">
        <v>216</v>
      </c>
      <c r="Z1542" s="27">
        <f t="shared" si="24"/>
        <v>7087</v>
      </c>
    </row>
    <row r="1543" spans="1:26" hidden="1">
      <c r="A1543" t="s">
        <v>3155</v>
      </c>
      <c r="B1543" t="s">
        <v>2960</v>
      </c>
      <c r="C1543" t="s">
        <v>919</v>
      </c>
      <c r="D1543" t="s">
        <v>57</v>
      </c>
      <c r="E1543" t="s">
        <v>58</v>
      </c>
      <c r="F1543">
        <v>11968834</v>
      </c>
      <c r="G1543">
        <v>44930</v>
      </c>
      <c r="H1543" t="s">
        <v>1863</v>
      </c>
      <c r="I1543" t="s">
        <v>255</v>
      </c>
      <c r="J1543" t="s">
        <v>249</v>
      </c>
      <c r="K1543" t="s">
        <v>268</v>
      </c>
      <c r="L1543" t="s">
        <v>251</v>
      </c>
      <c r="M1543" t="s">
        <v>3154</v>
      </c>
      <c r="N1543" t="s">
        <v>3154</v>
      </c>
      <c r="O1543" s="111">
        <v>44930</v>
      </c>
      <c r="P1543" t="s">
        <v>252</v>
      </c>
      <c r="Q1543" t="s">
        <v>282</v>
      </c>
      <c r="R1543">
        <v>44931</v>
      </c>
      <c r="S1543" t="s">
        <v>254</v>
      </c>
      <c r="T1543" t="s">
        <v>254</v>
      </c>
      <c r="U1543" t="s">
        <v>254</v>
      </c>
      <c r="V1543" t="s">
        <v>254</v>
      </c>
      <c r="W1543">
        <v>17578</v>
      </c>
      <c r="X1543">
        <v>0</v>
      </c>
      <c r="Y1543">
        <v>0</v>
      </c>
      <c r="Z1543" s="27">
        <f t="shared" si="24"/>
        <v>17578</v>
      </c>
    </row>
    <row r="1544" spans="1:26" hidden="1">
      <c r="A1544" t="s">
        <v>3155</v>
      </c>
      <c r="B1544" t="s">
        <v>2961</v>
      </c>
      <c r="C1544" t="s">
        <v>1864</v>
      </c>
      <c r="D1544" t="s">
        <v>57</v>
      </c>
      <c r="E1544" t="s">
        <v>58</v>
      </c>
      <c r="F1544">
        <v>11983097</v>
      </c>
      <c r="G1544">
        <v>44946</v>
      </c>
      <c r="H1544" t="s">
        <v>1865</v>
      </c>
      <c r="I1544" t="s">
        <v>255</v>
      </c>
      <c r="J1544" t="s">
        <v>3154</v>
      </c>
      <c r="K1544" t="s">
        <v>3154</v>
      </c>
      <c r="L1544" t="s">
        <v>251</v>
      </c>
      <c r="M1544" t="s">
        <v>3154</v>
      </c>
      <c r="N1544" t="s">
        <v>3154</v>
      </c>
      <c r="O1544" s="111">
        <v>44949</v>
      </c>
      <c r="P1544" t="s">
        <v>252</v>
      </c>
      <c r="Q1544" t="s">
        <v>253</v>
      </c>
      <c r="R1544">
        <v>44951</v>
      </c>
      <c r="S1544" t="s">
        <v>254</v>
      </c>
      <c r="T1544" t="s">
        <v>254</v>
      </c>
      <c r="U1544" t="s">
        <v>254</v>
      </c>
      <c r="V1544" t="s">
        <v>254</v>
      </c>
      <c r="W1544">
        <v>3424</v>
      </c>
      <c r="X1544">
        <v>12827.5</v>
      </c>
      <c r="Y1544">
        <v>5803</v>
      </c>
      <c r="Z1544" s="27">
        <f t="shared" si="24"/>
        <v>22054.5</v>
      </c>
    </row>
    <row r="1545" spans="1:26" hidden="1">
      <c r="A1545" t="s">
        <v>3155</v>
      </c>
      <c r="B1545" t="s">
        <v>2961</v>
      </c>
      <c r="C1545" t="s">
        <v>1864</v>
      </c>
      <c r="D1545" t="s">
        <v>57</v>
      </c>
      <c r="E1545" t="s">
        <v>58</v>
      </c>
      <c r="F1545">
        <v>12058852</v>
      </c>
      <c r="G1545">
        <v>44954</v>
      </c>
      <c r="H1545" t="s">
        <v>1866</v>
      </c>
      <c r="I1545" t="s">
        <v>255</v>
      </c>
      <c r="J1545" t="s">
        <v>249</v>
      </c>
      <c r="K1545" t="s">
        <v>250</v>
      </c>
      <c r="L1545" t="s">
        <v>251</v>
      </c>
      <c r="M1545" t="s">
        <v>3154</v>
      </c>
      <c r="N1545" t="s">
        <v>3154</v>
      </c>
      <c r="O1545" s="111">
        <v>44956</v>
      </c>
      <c r="P1545" t="s">
        <v>252</v>
      </c>
      <c r="Q1545" t="s">
        <v>253</v>
      </c>
      <c r="R1545">
        <v>44981</v>
      </c>
      <c r="S1545" t="s">
        <v>254</v>
      </c>
      <c r="T1545" t="s">
        <v>254</v>
      </c>
      <c r="U1545" t="s">
        <v>254</v>
      </c>
      <c r="V1545" t="s">
        <v>254</v>
      </c>
      <c r="W1545">
        <v>0</v>
      </c>
      <c r="X1545">
        <v>670.4</v>
      </c>
      <c r="Y1545">
        <v>5654.47</v>
      </c>
      <c r="Z1545" s="27">
        <f t="shared" si="24"/>
        <v>6324.87</v>
      </c>
    </row>
    <row r="1546" spans="1:26" hidden="1">
      <c r="A1546" t="s">
        <v>3155</v>
      </c>
      <c r="B1546" t="s">
        <v>2961</v>
      </c>
      <c r="C1546" t="s">
        <v>1864</v>
      </c>
      <c r="D1546" t="s">
        <v>57</v>
      </c>
      <c r="E1546" t="s">
        <v>58</v>
      </c>
      <c r="F1546">
        <v>12078240</v>
      </c>
      <c r="G1546">
        <v>44958</v>
      </c>
      <c r="H1546" t="s">
        <v>2962</v>
      </c>
      <c r="I1546" t="s">
        <v>255</v>
      </c>
      <c r="J1546" t="s">
        <v>249</v>
      </c>
      <c r="K1546" t="s">
        <v>250</v>
      </c>
      <c r="L1546" t="s">
        <v>251</v>
      </c>
      <c r="M1546" t="s">
        <v>3154</v>
      </c>
      <c r="N1546" t="s">
        <v>3154</v>
      </c>
      <c r="O1546" s="111">
        <v>44960</v>
      </c>
      <c r="P1546" t="s">
        <v>252</v>
      </c>
      <c r="Q1546" t="s">
        <v>253</v>
      </c>
      <c r="R1546">
        <v>44973</v>
      </c>
      <c r="S1546" t="s">
        <v>254</v>
      </c>
      <c r="T1546" t="s">
        <v>254</v>
      </c>
      <c r="U1546" t="s">
        <v>254</v>
      </c>
      <c r="V1546" t="s">
        <v>254</v>
      </c>
      <c r="W1546">
        <v>0</v>
      </c>
      <c r="X1546">
        <v>917.08</v>
      </c>
      <c r="Y1546">
        <v>30788.5</v>
      </c>
      <c r="Z1546" s="27">
        <f t="shared" si="24"/>
        <v>31705.58</v>
      </c>
    </row>
    <row r="1547" spans="1:26" hidden="1">
      <c r="A1547" t="s">
        <v>3155</v>
      </c>
      <c r="B1547" t="s">
        <v>2961</v>
      </c>
      <c r="C1547" t="s">
        <v>1864</v>
      </c>
      <c r="D1547" t="s">
        <v>57</v>
      </c>
      <c r="E1547" t="s">
        <v>58</v>
      </c>
      <c r="F1547">
        <v>12110610</v>
      </c>
      <c r="G1547">
        <v>44970</v>
      </c>
      <c r="H1547" t="s">
        <v>2963</v>
      </c>
      <c r="I1547" t="s">
        <v>248</v>
      </c>
      <c r="J1547" t="s">
        <v>259</v>
      </c>
      <c r="K1547" t="s">
        <v>250</v>
      </c>
      <c r="L1547" t="s">
        <v>251</v>
      </c>
      <c r="M1547" t="s">
        <v>3154</v>
      </c>
      <c r="N1547" t="s">
        <v>3154</v>
      </c>
      <c r="O1547" s="111">
        <v>44972</v>
      </c>
      <c r="P1547" t="s">
        <v>252</v>
      </c>
      <c r="Q1547" t="s">
        <v>253</v>
      </c>
      <c r="R1547">
        <v>44980</v>
      </c>
      <c r="S1547" t="s">
        <v>254</v>
      </c>
      <c r="T1547" t="s">
        <v>254</v>
      </c>
      <c r="U1547" t="s">
        <v>254</v>
      </c>
      <c r="V1547" t="s">
        <v>254</v>
      </c>
      <c r="W1547">
        <v>0</v>
      </c>
      <c r="X1547">
        <v>73.89</v>
      </c>
      <c r="Y1547">
        <v>4744.8900000000003</v>
      </c>
      <c r="Z1547" s="27">
        <f t="shared" si="24"/>
        <v>4818.7800000000007</v>
      </c>
    </row>
    <row r="1548" spans="1:26" hidden="1">
      <c r="A1548" t="s">
        <v>3155</v>
      </c>
      <c r="B1548" t="s">
        <v>2961</v>
      </c>
      <c r="C1548" t="s">
        <v>1864</v>
      </c>
      <c r="D1548" t="s">
        <v>57</v>
      </c>
      <c r="E1548" t="s">
        <v>58</v>
      </c>
      <c r="F1548">
        <v>12115636</v>
      </c>
      <c r="G1548">
        <v>44967</v>
      </c>
      <c r="H1548" t="s">
        <v>2964</v>
      </c>
      <c r="I1548" t="s">
        <v>248</v>
      </c>
      <c r="J1548" t="s">
        <v>259</v>
      </c>
      <c r="K1548" t="s">
        <v>250</v>
      </c>
      <c r="L1548" t="s">
        <v>251</v>
      </c>
      <c r="M1548" t="s">
        <v>3154</v>
      </c>
      <c r="N1548" t="s">
        <v>3154</v>
      </c>
      <c r="O1548" s="111">
        <v>44972</v>
      </c>
      <c r="P1548" t="s">
        <v>252</v>
      </c>
      <c r="Q1548" t="s">
        <v>253</v>
      </c>
      <c r="R1548">
        <v>45003</v>
      </c>
      <c r="S1548" t="s">
        <v>254</v>
      </c>
      <c r="T1548" t="s">
        <v>254</v>
      </c>
      <c r="U1548" t="s">
        <v>254</v>
      </c>
      <c r="V1548" t="s">
        <v>254</v>
      </c>
      <c r="W1548">
        <v>0</v>
      </c>
      <c r="X1548">
        <v>0</v>
      </c>
      <c r="Y1548">
        <v>6880.1</v>
      </c>
      <c r="Z1548" s="27">
        <f t="shared" si="24"/>
        <v>6880.1</v>
      </c>
    </row>
    <row r="1549" spans="1:26" hidden="1">
      <c r="A1549" t="s">
        <v>3155</v>
      </c>
      <c r="B1549" t="s">
        <v>2965</v>
      </c>
      <c r="C1549" t="s">
        <v>383</v>
      </c>
      <c r="D1549" t="s">
        <v>57</v>
      </c>
      <c r="E1549" t="s">
        <v>58</v>
      </c>
      <c r="F1549">
        <v>35807</v>
      </c>
      <c r="G1549">
        <v>44929</v>
      </c>
      <c r="H1549" t="s">
        <v>1867</v>
      </c>
      <c r="I1549" t="s">
        <v>255</v>
      </c>
      <c r="J1549" t="s">
        <v>249</v>
      </c>
      <c r="K1549" t="s">
        <v>268</v>
      </c>
      <c r="L1549" t="s">
        <v>251</v>
      </c>
      <c r="M1549" t="s">
        <v>3154</v>
      </c>
      <c r="N1549" t="s">
        <v>3154</v>
      </c>
      <c r="O1549" s="111">
        <v>44929</v>
      </c>
      <c r="P1549" t="s">
        <v>252</v>
      </c>
      <c r="Q1549" t="s">
        <v>253</v>
      </c>
      <c r="R1549">
        <v>44980</v>
      </c>
      <c r="S1549" t="s">
        <v>254</v>
      </c>
      <c r="T1549" t="s">
        <v>254</v>
      </c>
      <c r="U1549" t="s">
        <v>254</v>
      </c>
      <c r="V1549" t="s">
        <v>254</v>
      </c>
      <c r="W1549">
        <v>0</v>
      </c>
      <c r="X1549">
        <v>0</v>
      </c>
      <c r="Y1549">
        <v>753.55</v>
      </c>
      <c r="Z1549" s="27">
        <f t="shared" si="24"/>
        <v>753.55</v>
      </c>
    </row>
    <row r="1550" spans="1:26" hidden="1">
      <c r="A1550" t="s">
        <v>3155</v>
      </c>
      <c r="B1550" t="s">
        <v>2966</v>
      </c>
      <c r="C1550" t="s">
        <v>383</v>
      </c>
      <c r="D1550" t="s">
        <v>57</v>
      </c>
      <c r="E1550" t="s">
        <v>58</v>
      </c>
      <c r="F1550">
        <v>1168372</v>
      </c>
      <c r="G1550">
        <v>44851</v>
      </c>
      <c r="H1550" t="s">
        <v>2967</v>
      </c>
      <c r="I1550" t="s">
        <v>2437</v>
      </c>
      <c r="J1550" t="s">
        <v>259</v>
      </c>
      <c r="K1550" t="s">
        <v>2968</v>
      </c>
      <c r="L1550" t="s">
        <v>251</v>
      </c>
      <c r="M1550" t="s">
        <v>3154</v>
      </c>
      <c r="N1550" t="s">
        <v>3154</v>
      </c>
      <c r="O1550" s="111">
        <v>44930</v>
      </c>
      <c r="P1550" t="s">
        <v>254</v>
      </c>
      <c r="Q1550" t="s">
        <v>253</v>
      </c>
      <c r="R1550">
        <v>44931</v>
      </c>
      <c r="S1550" t="s">
        <v>254</v>
      </c>
      <c r="T1550" t="s">
        <v>254</v>
      </c>
      <c r="U1550" t="s">
        <v>254</v>
      </c>
      <c r="V1550" t="s">
        <v>254</v>
      </c>
      <c r="W1550">
        <v>0</v>
      </c>
      <c r="X1550">
        <v>0</v>
      </c>
      <c r="Y1550">
        <v>0</v>
      </c>
      <c r="Z1550" s="27">
        <f t="shared" si="24"/>
        <v>0</v>
      </c>
    </row>
    <row r="1551" spans="1:26" hidden="1">
      <c r="A1551" t="s">
        <v>3155</v>
      </c>
      <c r="B1551" t="s">
        <v>2463</v>
      </c>
      <c r="C1551" t="s">
        <v>383</v>
      </c>
      <c r="D1551" t="s">
        <v>57</v>
      </c>
      <c r="E1551" t="s">
        <v>58</v>
      </c>
      <c r="F1551">
        <v>9458088</v>
      </c>
      <c r="G1551">
        <v>44930</v>
      </c>
      <c r="H1551" t="s">
        <v>1869</v>
      </c>
      <c r="I1551" t="s">
        <v>255</v>
      </c>
      <c r="J1551" t="s">
        <v>249</v>
      </c>
      <c r="K1551" t="s">
        <v>268</v>
      </c>
      <c r="L1551" t="s">
        <v>251</v>
      </c>
      <c r="M1551" t="s">
        <v>3154</v>
      </c>
      <c r="N1551" t="s">
        <v>3154</v>
      </c>
      <c r="O1551" s="111">
        <v>44931</v>
      </c>
      <c r="P1551" t="s">
        <v>252</v>
      </c>
      <c r="Q1551" t="s">
        <v>253</v>
      </c>
      <c r="R1551">
        <v>44980</v>
      </c>
      <c r="S1551" t="s">
        <v>254</v>
      </c>
      <c r="T1551" t="s">
        <v>254</v>
      </c>
      <c r="U1551" t="s">
        <v>254</v>
      </c>
      <c r="V1551" t="s">
        <v>254</v>
      </c>
      <c r="W1551">
        <v>0</v>
      </c>
      <c r="X1551">
        <v>167.1</v>
      </c>
      <c r="Y1551">
        <v>3665.88</v>
      </c>
      <c r="Z1551" s="27">
        <f t="shared" si="24"/>
        <v>3832.98</v>
      </c>
    </row>
    <row r="1552" spans="1:26" hidden="1">
      <c r="A1552" t="s">
        <v>3155</v>
      </c>
      <c r="B1552" t="s">
        <v>2965</v>
      </c>
      <c r="C1552" t="s">
        <v>383</v>
      </c>
      <c r="D1552" t="s">
        <v>57</v>
      </c>
      <c r="E1552" t="s">
        <v>58</v>
      </c>
      <c r="F1552">
        <v>11964300</v>
      </c>
      <c r="G1552">
        <v>44929</v>
      </c>
      <c r="H1552" t="s">
        <v>1873</v>
      </c>
      <c r="I1552" t="s">
        <v>255</v>
      </c>
      <c r="J1552" t="s">
        <v>249</v>
      </c>
      <c r="K1552" t="s">
        <v>268</v>
      </c>
      <c r="L1552" t="s">
        <v>251</v>
      </c>
      <c r="M1552" t="s">
        <v>3154</v>
      </c>
      <c r="N1552" t="s">
        <v>3154</v>
      </c>
      <c r="O1552" s="111">
        <v>44929</v>
      </c>
      <c r="P1552" t="s">
        <v>252</v>
      </c>
      <c r="Q1552" t="s">
        <v>253</v>
      </c>
      <c r="R1552">
        <v>44980</v>
      </c>
      <c r="S1552" t="s">
        <v>254</v>
      </c>
      <c r="T1552" t="s">
        <v>254</v>
      </c>
      <c r="U1552" t="s">
        <v>254</v>
      </c>
      <c r="V1552" t="s">
        <v>254</v>
      </c>
      <c r="W1552">
        <v>0</v>
      </c>
      <c r="X1552">
        <v>3861.92</v>
      </c>
      <c r="Y1552">
        <v>42128.33</v>
      </c>
      <c r="Z1552" s="27">
        <f t="shared" si="24"/>
        <v>45990.25</v>
      </c>
    </row>
    <row r="1553" spans="1:26" hidden="1">
      <c r="A1553" t="s">
        <v>3155</v>
      </c>
      <c r="B1553" t="s">
        <v>2965</v>
      </c>
      <c r="C1553" t="s">
        <v>383</v>
      </c>
      <c r="D1553" t="s">
        <v>57</v>
      </c>
      <c r="E1553" t="s">
        <v>58</v>
      </c>
      <c r="F1553">
        <v>11973245</v>
      </c>
      <c r="G1553">
        <v>44931</v>
      </c>
      <c r="H1553" t="s">
        <v>1874</v>
      </c>
      <c r="I1553" t="s">
        <v>255</v>
      </c>
      <c r="J1553" t="s">
        <v>249</v>
      </c>
      <c r="K1553" t="s">
        <v>268</v>
      </c>
      <c r="L1553" t="s">
        <v>251</v>
      </c>
      <c r="M1553" t="s">
        <v>3154</v>
      </c>
      <c r="N1553" t="s">
        <v>3154</v>
      </c>
      <c r="O1553" s="111">
        <v>44931</v>
      </c>
      <c r="P1553" t="s">
        <v>252</v>
      </c>
      <c r="Q1553" t="s">
        <v>257</v>
      </c>
      <c r="S1553" t="s">
        <v>254</v>
      </c>
      <c r="T1553" t="s">
        <v>254</v>
      </c>
      <c r="U1553" t="s">
        <v>254</v>
      </c>
      <c r="V1553" t="s">
        <v>254</v>
      </c>
      <c r="W1553">
        <v>0</v>
      </c>
      <c r="X1553">
        <v>0</v>
      </c>
      <c r="Y1553">
        <v>0</v>
      </c>
      <c r="Z1553" s="27">
        <f t="shared" si="24"/>
        <v>0</v>
      </c>
    </row>
    <row r="1554" spans="1:26" hidden="1">
      <c r="A1554" t="s">
        <v>3155</v>
      </c>
      <c r="B1554" t="s">
        <v>2490</v>
      </c>
      <c r="C1554" t="s">
        <v>935</v>
      </c>
      <c r="D1554" t="s">
        <v>264</v>
      </c>
      <c r="E1554" t="s">
        <v>54</v>
      </c>
      <c r="F1554">
        <v>12058793</v>
      </c>
      <c r="G1554">
        <v>44954</v>
      </c>
      <c r="H1554" t="s">
        <v>1875</v>
      </c>
      <c r="I1554" t="s">
        <v>255</v>
      </c>
      <c r="J1554" t="s">
        <v>249</v>
      </c>
      <c r="K1554" t="s">
        <v>250</v>
      </c>
      <c r="L1554" t="s">
        <v>251</v>
      </c>
      <c r="M1554" t="s">
        <v>3154</v>
      </c>
      <c r="N1554" t="s">
        <v>3154</v>
      </c>
      <c r="O1554" s="111">
        <v>44954</v>
      </c>
      <c r="P1554" t="s">
        <v>252</v>
      </c>
      <c r="Q1554" t="s">
        <v>253</v>
      </c>
      <c r="R1554">
        <v>44956</v>
      </c>
      <c r="S1554" t="s">
        <v>254</v>
      </c>
      <c r="T1554" t="s">
        <v>254</v>
      </c>
      <c r="U1554" t="s">
        <v>254</v>
      </c>
      <c r="V1554" t="s">
        <v>254</v>
      </c>
      <c r="W1554">
        <v>55.6</v>
      </c>
      <c r="X1554">
        <v>8482.77</v>
      </c>
      <c r="Y1554">
        <v>5147.93</v>
      </c>
      <c r="Z1554" s="27">
        <f t="shared" si="24"/>
        <v>13686.300000000001</v>
      </c>
    </row>
    <row r="1555" spans="1:26" hidden="1">
      <c r="A1555" t="s">
        <v>3155</v>
      </c>
      <c r="B1555" t="s">
        <v>2490</v>
      </c>
      <c r="C1555" t="s">
        <v>935</v>
      </c>
      <c r="D1555" t="s">
        <v>264</v>
      </c>
      <c r="E1555" t="s">
        <v>54</v>
      </c>
      <c r="F1555">
        <v>12157630</v>
      </c>
      <c r="G1555">
        <v>44981</v>
      </c>
      <c r="H1555" t="s">
        <v>2969</v>
      </c>
      <c r="I1555" t="s">
        <v>255</v>
      </c>
      <c r="J1555" t="s">
        <v>249</v>
      </c>
      <c r="K1555" t="s">
        <v>250</v>
      </c>
      <c r="L1555" t="s">
        <v>251</v>
      </c>
      <c r="M1555" t="s">
        <v>3154</v>
      </c>
      <c r="N1555" t="s">
        <v>3154</v>
      </c>
      <c r="O1555" s="111">
        <v>44981</v>
      </c>
      <c r="P1555" t="s">
        <v>252</v>
      </c>
      <c r="Q1555" t="s">
        <v>257</v>
      </c>
      <c r="R1555">
        <v>44984</v>
      </c>
      <c r="S1555" t="s">
        <v>254</v>
      </c>
      <c r="T1555" t="s">
        <v>254</v>
      </c>
      <c r="U1555" t="s">
        <v>254</v>
      </c>
      <c r="V1555" t="s">
        <v>254</v>
      </c>
      <c r="W1555">
        <v>0</v>
      </c>
      <c r="X1555">
        <v>0</v>
      </c>
      <c r="Y1555">
        <v>0</v>
      </c>
      <c r="Z1555" s="27">
        <f t="shared" si="24"/>
        <v>0</v>
      </c>
    </row>
    <row r="1556" spans="1:26">
      <c r="A1556" t="s">
        <v>3155</v>
      </c>
      <c r="B1556" t="s">
        <v>2490</v>
      </c>
      <c r="C1556" t="s">
        <v>935</v>
      </c>
      <c r="D1556" t="s">
        <v>264</v>
      </c>
      <c r="E1556" t="s">
        <v>54</v>
      </c>
      <c r="F1556">
        <v>12201525</v>
      </c>
      <c r="G1556">
        <v>44991</v>
      </c>
      <c r="H1556" t="s">
        <v>3954</v>
      </c>
      <c r="I1556" t="s">
        <v>255</v>
      </c>
      <c r="J1556" t="s">
        <v>249</v>
      </c>
      <c r="K1556" t="s">
        <v>268</v>
      </c>
      <c r="L1556" t="s">
        <v>251</v>
      </c>
      <c r="M1556" t="s">
        <v>3154</v>
      </c>
      <c r="N1556" t="s">
        <v>3154</v>
      </c>
      <c r="O1556" s="111">
        <v>44991</v>
      </c>
      <c r="P1556" t="s">
        <v>252</v>
      </c>
      <c r="Q1556" t="s">
        <v>253</v>
      </c>
      <c r="R1556">
        <v>44992</v>
      </c>
      <c r="S1556" t="s">
        <v>254</v>
      </c>
      <c r="T1556" t="s">
        <v>254</v>
      </c>
      <c r="U1556" t="s">
        <v>254</v>
      </c>
      <c r="V1556" t="s">
        <v>254</v>
      </c>
      <c r="W1556">
        <v>0</v>
      </c>
      <c r="X1556">
        <v>0</v>
      </c>
      <c r="Y1556">
        <v>1401.7</v>
      </c>
      <c r="Z1556" s="27">
        <f t="shared" si="24"/>
        <v>1401.7</v>
      </c>
    </row>
    <row r="1557" spans="1:26">
      <c r="A1557" t="s">
        <v>3155</v>
      </c>
      <c r="B1557" t="s">
        <v>2490</v>
      </c>
      <c r="C1557" t="s">
        <v>935</v>
      </c>
      <c r="D1557" t="s">
        <v>264</v>
      </c>
      <c r="E1557" t="s">
        <v>54</v>
      </c>
      <c r="F1557">
        <v>12220269</v>
      </c>
      <c r="G1557">
        <v>44995</v>
      </c>
      <c r="H1557" t="s">
        <v>3955</v>
      </c>
      <c r="I1557" t="s">
        <v>255</v>
      </c>
      <c r="J1557" t="s">
        <v>249</v>
      </c>
      <c r="K1557" t="s">
        <v>268</v>
      </c>
      <c r="L1557" t="s">
        <v>251</v>
      </c>
      <c r="M1557" t="s">
        <v>3154</v>
      </c>
      <c r="N1557" t="s">
        <v>3154</v>
      </c>
      <c r="O1557" s="111">
        <v>44995</v>
      </c>
      <c r="P1557" t="s">
        <v>252</v>
      </c>
      <c r="Q1557" t="s">
        <v>253</v>
      </c>
      <c r="R1557">
        <v>44998</v>
      </c>
      <c r="S1557" t="s">
        <v>254</v>
      </c>
      <c r="T1557" t="s">
        <v>254</v>
      </c>
      <c r="U1557" t="s">
        <v>254</v>
      </c>
      <c r="V1557" t="s">
        <v>254</v>
      </c>
      <c r="W1557">
        <v>0</v>
      </c>
      <c r="X1557">
        <v>0</v>
      </c>
      <c r="Y1557">
        <v>3584.75</v>
      </c>
      <c r="Z1557" s="27">
        <f t="shared" si="24"/>
        <v>3584.75</v>
      </c>
    </row>
    <row r="1558" spans="1:26">
      <c r="A1558" t="s">
        <v>3155</v>
      </c>
      <c r="B1558" t="s">
        <v>2490</v>
      </c>
      <c r="C1558" t="s">
        <v>935</v>
      </c>
      <c r="D1558" t="s">
        <v>53</v>
      </c>
      <c r="E1558" t="s">
        <v>54</v>
      </c>
      <c r="F1558">
        <v>4387757</v>
      </c>
      <c r="G1558">
        <v>45015</v>
      </c>
      <c r="H1558" t="s">
        <v>3956</v>
      </c>
      <c r="I1558" t="s">
        <v>248</v>
      </c>
      <c r="J1558" t="s">
        <v>249</v>
      </c>
      <c r="K1558" t="s">
        <v>250</v>
      </c>
      <c r="L1558" t="s">
        <v>251</v>
      </c>
      <c r="M1558" t="s">
        <v>3154</v>
      </c>
      <c r="N1558" t="s">
        <v>3154</v>
      </c>
      <c r="O1558" s="111">
        <v>45016</v>
      </c>
      <c r="P1558" t="s">
        <v>252</v>
      </c>
      <c r="Q1558" t="s">
        <v>1406</v>
      </c>
      <c r="S1558" t="s">
        <v>254</v>
      </c>
      <c r="T1558" t="s">
        <v>254</v>
      </c>
      <c r="U1558" t="s">
        <v>254</v>
      </c>
      <c r="V1558" t="s">
        <v>254</v>
      </c>
      <c r="W1558">
        <v>0</v>
      </c>
      <c r="X1558">
        <v>0</v>
      </c>
      <c r="Y1558">
        <v>0</v>
      </c>
      <c r="Z1558" s="27">
        <f t="shared" si="24"/>
        <v>0</v>
      </c>
    </row>
    <row r="1559" spans="1:26" hidden="1">
      <c r="A1559" t="s">
        <v>3155</v>
      </c>
      <c r="B1559" t="s">
        <v>2490</v>
      </c>
      <c r="C1559" t="s">
        <v>935</v>
      </c>
      <c r="D1559" t="s">
        <v>53</v>
      </c>
      <c r="E1559" t="s">
        <v>54</v>
      </c>
      <c r="F1559">
        <v>4548215</v>
      </c>
      <c r="G1559">
        <v>44983</v>
      </c>
      <c r="H1559" t="s">
        <v>2970</v>
      </c>
      <c r="I1559" t="s">
        <v>248</v>
      </c>
      <c r="J1559" t="s">
        <v>249</v>
      </c>
      <c r="K1559" t="s">
        <v>250</v>
      </c>
      <c r="L1559" t="s">
        <v>251</v>
      </c>
      <c r="M1559" t="s">
        <v>3154</v>
      </c>
      <c r="N1559" t="s">
        <v>3154</v>
      </c>
      <c r="O1559" s="111">
        <v>44983</v>
      </c>
      <c r="P1559" t="s">
        <v>252</v>
      </c>
      <c r="Q1559" t="s">
        <v>253</v>
      </c>
      <c r="R1559">
        <v>44984</v>
      </c>
      <c r="S1559" t="s">
        <v>254</v>
      </c>
      <c r="T1559" t="s">
        <v>254</v>
      </c>
      <c r="U1559" t="s">
        <v>254</v>
      </c>
      <c r="V1559" t="s">
        <v>254</v>
      </c>
      <c r="W1559">
        <v>0</v>
      </c>
      <c r="X1559">
        <v>285</v>
      </c>
      <c r="Y1559">
        <v>16082.02</v>
      </c>
      <c r="Z1559" s="27">
        <f t="shared" si="24"/>
        <v>16367.02</v>
      </c>
    </row>
    <row r="1560" spans="1:26">
      <c r="A1560" t="s">
        <v>3155</v>
      </c>
      <c r="B1560" t="s">
        <v>2490</v>
      </c>
      <c r="C1560" t="s">
        <v>935</v>
      </c>
      <c r="D1560" t="s">
        <v>53</v>
      </c>
      <c r="E1560" t="s">
        <v>54</v>
      </c>
      <c r="F1560">
        <v>8593445</v>
      </c>
      <c r="G1560">
        <v>44993</v>
      </c>
      <c r="H1560" t="s">
        <v>3957</v>
      </c>
      <c r="I1560" t="s">
        <v>255</v>
      </c>
      <c r="J1560" t="s">
        <v>249</v>
      </c>
      <c r="K1560" t="s">
        <v>250</v>
      </c>
      <c r="L1560" t="s">
        <v>251</v>
      </c>
      <c r="M1560" t="s">
        <v>3154</v>
      </c>
      <c r="N1560" t="s">
        <v>3154</v>
      </c>
      <c r="O1560" s="111">
        <v>44993</v>
      </c>
      <c r="P1560" t="s">
        <v>252</v>
      </c>
      <c r="Q1560" t="s">
        <v>253</v>
      </c>
      <c r="R1560">
        <v>44994</v>
      </c>
      <c r="S1560" t="s">
        <v>254</v>
      </c>
      <c r="T1560" t="s">
        <v>254</v>
      </c>
      <c r="U1560" t="s">
        <v>254</v>
      </c>
      <c r="V1560" t="s">
        <v>254</v>
      </c>
      <c r="W1560">
        <v>0</v>
      </c>
      <c r="X1560">
        <v>0</v>
      </c>
      <c r="Y1560">
        <v>35605.79</v>
      </c>
      <c r="Z1560" s="27">
        <f t="shared" si="24"/>
        <v>35605.79</v>
      </c>
    </row>
    <row r="1561" spans="1:26">
      <c r="A1561" t="s">
        <v>3155</v>
      </c>
      <c r="B1561" t="s">
        <v>2490</v>
      </c>
      <c r="C1561" t="s">
        <v>935</v>
      </c>
      <c r="D1561" t="s">
        <v>53</v>
      </c>
      <c r="E1561" t="s">
        <v>54</v>
      </c>
      <c r="F1561">
        <v>11193462</v>
      </c>
      <c r="G1561">
        <v>45005</v>
      </c>
      <c r="H1561" t="s">
        <v>3958</v>
      </c>
      <c r="I1561" t="s">
        <v>248</v>
      </c>
      <c r="J1561" t="s">
        <v>249</v>
      </c>
      <c r="K1561" t="s">
        <v>268</v>
      </c>
      <c r="L1561" t="s">
        <v>251</v>
      </c>
      <c r="M1561" t="s">
        <v>3154</v>
      </c>
      <c r="N1561" t="s">
        <v>3154</v>
      </c>
      <c r="O1561" s="111">
        <v>45005</v>
      </c>
      <c r="P1561" t="s">
        <v>252</v>
      </c>
      <c r="Q1561" t="s">
        <v>253</v>
      </c>
      <c r="R1561">
        <v>45006</v>
      </c>
      <c r="S1561" t="s">
        <v>254</v>
      </c>
      <c r="T1561" t="s">
        <v>254</v>
      </c>
      <c r="U1561" t="s">
        <v>254</v>
      </c>
      <c r="V1561" t="s">
        <v>254</v>
      </c>
      <c r="W1561">
        <v>0</v>
      </c>
      <c r="X1561">
        <v>0</v>
      </c>
      <c r="Y1561">
        <v>2204.65</v>
      </c>
      <c r="Z1561" s="27">
        <f t="shared" si="24"/>
        <v>2204.65</v>
      </c>
    </row>
    <row r="1562" spans="1:26" hidden="1">
      <c r="A1562" t="s">
        <v>3155</v>
      </c>
      <c r="B1562" t="s">
        <v>2490</v>
      </c>
      <c r="C1562" t="s">
        <v>935</v>
      </c>
      <c r="D1562" t="s">
        <v>53</v>
      </c>
      <c r="E1562" t="s">
        <v>54</v>
      </c>
      <c r="F1562">
        <v>11884658</v>
      </c>
      <c r="G1562">
        <v>44985</v>
      </c>
      <c r="H1562" t="s">
        <v>2972</v>
      </c>
      <c r="I1562" t="s">
        <v>255</v>
      </c>
      <c r="J1562" t="s">
        <v>249</v>
      </c>
      <c r="K1562" t="s">
        <v>250</v>
      </c>
      <c r="L1562" t="s">
        <v>251</v>
      </c>
      <c r="M1562" t="s">
        <v>3154</v>
      </c>
      <c r="N1562" t="s">
        <v>3154</v>
      </c>
      <c r="O1562" s="111">
        <v>44985</v>
      </c>
      <c r="P1562" t="s">
        <v>252</v>
      </c>
      <c r="Q1562" t="s">
        <v>253</v>
      </c>
      <c r="R1562">
        <v>44986</v>
      </c>
      <c r="S1562" t="s">
        <v>254</v>
      </c>
      <c r="T1562" t="s">
        <v>254</v>
      </c>
      <c r="U1562" t="s">
        <v>254</v>
      </c>
      <c r="V1562" t="s">
        <v>254</v>
      </c>
      <c r="W1562">
        <v>0</v>
      </c>
      <c r="X1562">
        <v>0</v>
      </c>
      <c r="Y1562">
        <v>11218.34</v>
      </c>
      <c r="Z1562" s="27">
        <f t="shared" si="24"/>
        <v>11218.34</v>
      </c>
    </row>
    <row r="1563" spans="1:26" hidden="1">
      <c r="A1563" t="s">
        <v>3155</v>
      </c>
      <c r="B1563" t="s">
        <v>2490</v>
      </c>
      <c r="C1563" t="s">
        <v>935</v>
      </c>
      <c r="D1563" t="s">
        <v>53</v>
      </c>
      <c r="E1563" t="s">
        <v>54</v>
      </c>
      <c r="F1563">
        <v>11905208</v>
      </c>
      <c r="G1563">
        <v>44937</v>
      </c>
      <c r="H1563" t="s">
        <v>1876</v>
      </c>
      <c r="I1563" t="s">
        <v>255</v>
      </c>
      <c r="J1563" t="s">
        <v>3154</v>
      </c>
      <c r="K1563" t="s">
        <v>3154</v>
      </c>
      <c r="L1563" t="s">
        <v>251</v>
      </c>
      <c r="M1563" t="s">
        <v>3154</v>
      </c>
      <c r="N1563" t="s">
        <v>3154</v>
      </c>
      <c r="O1563" s="111">
        <v>44937</v>
      </c>
      <c r="P1563" t="s">
        <v>252</v>
      </c>
      <c r="Q1563" t="s">
        <v>253</v>
      </c>
      <c r="R1563">
        <v>44939</v>
      </c>
      <c r="S1563" t="s">
        <v>254</v>
      </c>
      <c r="T1563" t="s">
        <v>254</v>
      </c>
      <c r="U1563" t="s">
        <v>254</v>
      </c>
      <c r="V1563" t="s">
        <v>254</v>
      </c>
      <c r="W1563">
        <v>3440.63</v>
      </c>
      <c r="X1563">
        <v>7424.28</v>
      </c>
      <c r="Y1563">
        <v>8317.02</v>
      </c>
      <c r="Z1563" s="27">
        <f t="shared" si="24"/>
        <v>19181.93</v>
      </c>
    </row>
    <row r="1564" spans="1:26" hidden="1">
      <c r="A1564" t="s">
        <v>3155</v>
      </c>
      <c r="B1564" t="s">
        <v>2490</v>
      </c>
      <c r="C1564" t="s">
        <v>935</v>
      </c>
      <c r="D1564" t="s">
        <v>53</v>
      </c>
      <c r="E1564" t="s">
        <v>54</v>
      </c>
      <c r="F1564">
        <v>11969496</v>
      </c>
      <c r="G1564">
        <v>44942</v>
      </c>
      <c r="H1564" t="s">
        <v>1877</v>
      </c>
      <c r="I1564" t="s">
        <v>255</v>
      </c>
      <c r="J1564" t="s">
        <v>249</v>
      </c>
      <c r="K1564" t="s">
        <v>268</v>
      </c>
      <c r="L1564" t="s">
        <v>251</v>
      </c>
      <c r="M1564" t="s">
        <v>3154</v>
      </c>
      <c r="N1564" t="s">
        <v>3154</v>
      </c>
      <c r="O1564" s="111">
        <v>44942</v>
      </c>
      <c r="P1564" t="s">
        <v>252</v>
      </c>
      <c r="Q1564" t="s">
        <v>253</v>
      </c>
      <c r="R1564">
        <v>44943</v>
      </c>
      <c r="S1564" t="s">
        <v>254</v>
      </c>
      <c r="T1564" t="s">
        <v>254</v>
      </c>
      <c r="U1564" t="s">
        <v>254</v>
      </c>
      <c r="V1564" t="s">
        <v>254</v>
      </c>
      <c r="W1564">
        <v>3284</v>
      </c>
      <c r="X1564">
        <v>7968.5</v>
      </c>
      <c r="Y1564">
        <v>6722.5</v>
      </c>
      <c r="Z1564" s="27">
        <f t="shared" si="24"/>
        <v>17975</v>
      </c>
    </row>
    <row r="1565" spans="1:26" hidden="1">
      <c r="A1565" t="s">
        <v>3155</v>
      </c>
      <c r="B1565" t="s">
        <v>2490</v>
      </c>
      <c r="C1565" t="s">
        <v>935</v>
      </c>
      <c r="D1565" t="s">
        <v>53</v>
      </c>
      <c r="E1565" t="s">
        <v>54</v>
      </c>
      <c r="F1565">
        <v>11977283</v>
      </c>
      <c r="G1565">
        <v>44932</v>
      </c>
      <c r="H1565" t="s">
        <v>1878</v>
      </c>
      <c r="I1565" t="s">
        <v>248</v>
      </c>
      <c r="J1565" t="s">
        <v>249</v>
      </c>
      <c r="K1565" t="s">
        <v>250</v>
      </c>
      <c r="L1565" t="s">
        <v>251</v>
      </c>
      <c r="M1565" t="s">
        <v>3154</v>
      </c>
      <c r="N1565" t="s">
        <v>3154</v>
      </c>
      <c r="O1565" s="111">
        <v>44932</v>
      </c>
      <c r="P1565" t="s">
        <v>252</v>
      </c>
      <c r="Q1565" t="s">
        <v>253</v>
      </c>
      <c r="R1565">
        <v>44935</v>
      </c>
      <c r="S1565" t="s">
        <v>254</v>
      </c>
      <c r="T1565" t="s">
        <v>254</v>
      </c>
      <c r="U1565" t="s">
        <v>254</v>
      </c>
      <c r="V1565" t="s">
        <v>254</v>
      </c>
      <c r="W1565">
        <v>6088.5</v>
      </c>
      <c r="X1565">
        <v>3649.62</v>
      </c>
      <c r="Y1565">
        <v>1441.4</v>
      </c>
      <c r="Z1565" s="27">
        <f t="shared" si="24"/>
        <v>11179.519999999999</v>
      </c>
    </row>
    <row r="1566" spans="1:26" hidden="1">
      <c r="A1566" t="s">
        <v>3155</v>
      </c>
      <c r="B1566" t="s">
        <v>2490</v>
      </c>
      <c r="C1566" t="s">
        <v>935</v>
      </c>
      <c r="D1566" t="s">
        <v>53</v>
      </c>
      <c r="E1566" t="s">
        <v>54</v>
      </c>
      <c r="F1566">
        <v>11986200</v>
      </c>
      <c r="G1566">
        <v>44936</v>
      </c>
      <c r="H1566" t="s">
        <v>1879</v>
      </c>
      <c r="I1566" t="s">
        <v>255</v>
      </c>
      <c r="J1566" t="s">
        <v>249</v>
      </c>
      <c r="K1566" t="s">
        <v>250</v>
      </c>
      <c r="L1566" t="s">
        <v>251</v>
      </c>
      <c r="M1566" t="s">
        <v>3154</v>
      </c>
      <c r="N1566" t="s">
        <v>3154</v>
      </c>
      <c r="O1566" s="111">
        <v>44936</v>
      </c>
      <c r="P1566" t="s">
        <v>252</v>
      </c>
      <c r="Q1566" t="s">
        <v>253</v>
      </c>
      <c r="R1566">
        <v>44937</v>
      </c>
      <c r="S1566" t="s">
        <v>254</v>
      </c>
      <c r="T1566" t="s">
        <v>254</v>
      </c>
      <c r="U1566" t="s">
        <v>254</v>
      </c>
      <c r="V1566" t="s">
        <v>254</v>
      </c>
      <c r="W1566">
        <v>4104.6000000000004</v>
      </c>
      <c r="X1566">
        <v>5560.96</v>
      </c>
      <c r="Y1566">
        <v>3499.75</v>
      </c>
      <c r="Z1566" s="27">
        <f t="shared" si="24"/>
        <v>13165.310000000001</v>
      </c>
    </row>
    <row r="1567" spans="1:26" hidden="1">
      <c r="A1567" t="s">
        <v>3155</v>
      </c>
      <c r="B1567" t="s">
        <v>2490</v>
      </c>
      <c r="C1567" t="s">
        <v>935</v>
      </c>
      <c r="D1567" t="s">
        <v>53</v>
      </c>
      <c r="E1567" t="s">
        <v>54</v>
      </c>
      <c r="F1567">
        <v>12032224</v>
      </c>
      <c r="G1567">
        <v>44949</v>
      </c>
      <c r="H1567" t="s">
        <v>1880</v>
      </c>
      <c r="I1567" t="s">
        <v>255</v>
      </c>
      <c r="J1567" t="s">
        <v>249</v>
      </c>
      <c r="K1567" t="s">
        <v>268</v>
      </c>
      <c r="L1567" t="s">
        <v>251</v>
      </c>
      <c r="M1567" t="s">
        <v>3154</v>
      </c>
      <c r="N1567" t="s">
        <v>3154</v>
      </c>
      <c r="O1567" s="111">
        <v>44949</v>
      </c>
      <c r="P1567" t="s">
        <v>252</v>
      </c>
      <c r="Q1567" t="s">
        <v>253</v>
      </c>
      <c r="R1567">
        <v>44950</v>
      </c>
      <c r="S1567" t="s">
        <v>254</v>
      </c>
      <c r="T1567" t="s">
        <v>254</v>
      </c>
      <c r="U1567" t="s">
        <v>254</v>
      </c>
      <c r="V1567" t="s">
        <v>254</v>
      </c>
      <c r="W1567">
        <v>3063.25</v>
      </c>
      <c r="X1567">
        <v>10842.53</v>
      </c>
      <c r="Y1567">
        <v>13888.12</v>
      </c>
      <c r="Z1567" s="27">
        <f t="shared" si="24"/>
        <v>27793.9</v>
      </c>
    </row>
    <row r="1568" spans="1:26" hidden="1">
      <c r="A1568" t="s">
        <v>3155</v>
      </c>
      <c r="B1568" t="s">
        <v>2490</v>
      </c>
      <c r="C1568" t="s">
        <v>935</v>
      </c>
      <c r="D1568" t="s">
        <v>53</v>
      </c>
      <c r="E1568" t="s">
        <v>54</v>
      </c>
      <c r="F1568">
        <v>12058869</v>
      </c>
      <c r="G1568">
        <v>44954</v>
      </c>
      <c r="H1568" t="s">
        <v>1881</v>
      </c>
      <c r="I1568" t="s">
        <v>255</v>
      </c>
      <c r="J1568" t="s">
        <v>249</v>
      </c>
      <c r="K1568" t="s">
        <v>250</v>
      </c>
      <c r="L1568" t="s">
        <v>251</v>
      </c>
      <c r="M1568" t="s">
        <v>3154</v>
      </c>
      <c r="N1568" t="s">
        <v>3154</v>
      </c>
      <c r="O1568" s="111">
        <v>44954</v>
      </c>
      <c r="P1568" t="s">
        <v>252</v>
      </c>
      <c r="Q1568" t="s">
        <v>253</v>
      </c>
      <c r="R1568">
        <v>44958</v>
      </c>
      <c r="S1568" t="s">
        <v>254</v>
      </c>
      <c r="T1568" t="s">
        <v>254</v>
      </c>
      <c r="U1568" t="s">
        <v>254</v>
      </c>
      <c r="V1568" t="s">
        <v>254</v>
      </c>
      <c r="W1568">
        <v>0</v>
      </c>
      <c r="X1568">
        <v>33311.199999999997</v>
      </c>
      <c r="Y1568">
        <v>16651.849999999999</v>
      </c>
      <c r="Z1568" s="27">
        <f t="shared" si="24"/>
        <v>49963.049999999996</v>
      </c>
    </row>
    <row r="1569" spans="1:26" hidden="1">
      <c r="A1569" t="s">
        <v>3155</v>
      </c>
      <c r="B1569" t="s">
        <v>2490</v>
      </c>
      <c r="C1569" t="s">
        <v>935</v>
      </c>
      <c r="D1569" t="s">
        <v>53</v>
      </c>
      <c r="E1569" t="s">
        <v>54</v>
      </c>
      <c r="F1569">
        <v>12107048</v>
      </c>
      <c r="G1569">
        <v>44965</v>
      </c>
      <c r="H1569" t="s">
        <v>2973</v>
      </c>
      <c r="I1569" t="s">
        <v>248</v>
      </c>
      <c r="J1569" t="s">
        <v>259</v>
      </c>
      <c r="K1569" t="s">
        <v>250</v>
      </c>
      <c r="L1569" t="s">
        <v>251</v>
      </c>
      <c r="M1569" t="s">
        <v>3154</v>
      </c>
      <c r="N1569" t="s">
        <v>3154</v>
      </c>
      <c r="O1569" s="111">
        <v>44965</v>
      </c>
      <c r="P1569" t="s">
        <v>252</v>
      </c>
      <c r="Q1569" t="s">
        <v>253</v>
      </c>
      <c r="R1569">
        <v>44971</v>
      </c>
      <c r="S1569" t="s">
        <v>254</v>
      </c>
      <c r="T1569" t="s">
        <v>254</v>
      </c>
      <c r="U1569" t="s">
        <v>254</v>
      </c>
      <c r="V1569" t="s">
        <v>254</v>
      </c>
      <c r="W1569">
        <v>0</v>
      </c>
      <c r="X1569">
        <v>381.51</v>
      </c>
      <c r="Y1569">
        <v>11</v>
      </c>
      <c r="Z1569" s="27">
        <f t="shared" si="24"/>
        <v>392.51</v>
      </c>
    </row>
    <row r="1570" spans="1:26" hidden="1">
      <c r="A1570" t="s">
        <v>3155</v>
      </c>
      <c r="B1570" t="s">
        <v>2490</v>
      </c>
      <c r="C1570" t="s">
        <v>935</v>
      </c>
      <c r="D1570" t="s">
        <v>53</v>
      </c>
      <c r="E1570" t="s">
        <v>54</v>
      </c>
      <c r="F1570">
        <v>12115751</v>
      </c>
      <c r="G1570">
        <v>44967</v>
      </c>
      <c r="H1570" t="s">
        <v>2974</v>
      </c>
      <c r="I1570" t="s">
        <v>248</v>
      </c>
      <c r="J1570" t="s">
        <v>259</v>
      </c>
      <c r="K1570" t="s">
        <v>250</v>
      </c>
      <c r="L1570" t="s">
        <v>251</v>
      </c>
      <c r="M1570" t="s">
        <v>3154</v>
      </c>
      <c r="N1570" t="s">
        <v>3154</v>
      </c>
      <c r="O1570" s="111">
        <v>44967</v>
      </c>
      <c r="P1570" t="s">
        <v>252</v>
      </c>
      <c r="Q1570" t="s">
        <v>253</v>
      </c>
      <c r="R1570">
        <v>44970</v>
      </c>
      <c r="S1570" t="s">
        <v>254</v>
      </c>
      <c r="T1570" t="s">
        <v>254</v>
      </c>
      <c r="U1570" t="s">
        <v>254</v>
      </c>
      <c r="V1570" t="s">
        <v>254</v>
      </c>
      <c r="W1570">
        <v>0</v>
      </c>
      <c r="X1570">
        <v>12</v>
      </c>
      <c r="Y1570">
        <v>6</v>
      </c>
      <c r="Z1570" s="27">
        <f t="shared" si="24"/>
        <v>18</v>
      </c>
    </row>
    <row r="1571" spans="1:26" hidden="1">
      <c r="A1571" t="s">
        <v>3155</v>
      </c>
      <c r="B1571" t="s">
        <v>2490</v>
      </c>
      <c r="C1571" t="s">
        <v>935</v>
      </c>
      <c r="D1571" t="s">
        <v>53</v>
      </c>
      <c r="E1571" t="s">
        <v>54</v>
      </c>
      <c r="F1571">
        <v>12119730</v>
      </c>
      <c r="G1571">
        <v>44972</v>
      </c>
      <c r="H1571" t="s">
        <v>2975</v>
      </c>
      <c r="I1571" t="s">
        <v>255</v>
      </c>
      <c r="J1571" t="s">
        <v>249</v>
      </c>
      <c r="K1571" t="s">
        <v>250</v>
      </c>
      <c r="L1571" t="s">
        <v>251</v>
      </c>
      <c r="M1571" t="s">
        <v>3154</v>
      </c>
      <c r="N1571" t="s">
        <v>3154</v>
      </c>
      <c r="O1571" s="111">
        <v>44972</v>
      </c>
      <c r="P1571" t="s">
        <v>252</v>
      </c>
      <c r="Q1571" t="s">
        <v>253</v>
      </c>
      <c r="R1571">
        <v>45005</v>
      </c>
      <c r="S1571" t="s">
        <v>254</v>
      </c>
      <c r="T1571" t="s">
        <v>254</v>
      </c>
      <c r="U1571" t="s">
        <v>254</v>
      </c>
      <c r="V1571" t="s">
        <v>254</v>
      </c>
      <c r="W1571">
        <v>0</v>
      </c>
      <c r="X1571">
        <v>0</v>
      </c>
      <c r="Y1571">
        <v>2999.52</v>
      </c>
      <c r="Z1571" s="27">
        <f t="shared" si="24"/>
        <v>2999.52</v>
      </c>
    </row>
    <row r="1572" spans="1:26">
      <c r="A1572" t="s">
        <v>3155</v>
      </c>
      <c r="B1572" t="s">
        <v>2490</v>
      </c>
      <c r="C1572" t="s">
        <v>935</v>
      </c>
      <c r="D1572" t="s">
        <v>53</v>
      </c>
      <c r="E1572" t="s">
        <v>54</v>
      </c>
      <c r="F1572">
        <v>12196449</v>
      </c>
      <c r="G1572">
        <v>44988</v>
      </c>
      <c r="H1572" t="s">
        <v>3959</v>
      </c>
      <c r="I1572" t="s">
        <v>255</v>
      </c>
      <c r="J1572" t="s">
        <v>249</v>
      </c>
      <c r="K1572" t="s">
        <v>250</v>
      </c>
      <c r="L1572" t="s">
        <v>251</v>
      </c>
      <c r="M1572" t="s">
        <v>3154</v>
      </c>
      <c r="N1572" t="s">
        <v>3154</v>
      </c>
      <c r="O1572" s="111">
        <v>44988</v>
      </c>
      <c r="P1572" t="s">
        <v>252</v>
      </c>
      <c r="Q1572" t="s">
        <v>253</v>
      </c>
      <c r="R1572">
        <v>44991</v>
      </c>
      <c r="S1572" t="s">
        <v>254</v>
      </c>
      <c r="T1572" t="s">
        <v>254</v>
      </c>
      <c r="U1572" t="s">
        <v>254</v>
      </c>
      <c r="V1572" t="s">
        <v>254</v>
      </c>
      <c r="W1572">
        <v>0</v>
      </c>
      <c r="X1572">
        <v>0</v>
      </c>
      <c r="Y1572">
        <v>14306.21</v>
      </c>
      <c r="Z1572" s="27">
        <f t="shared" si="24"/>
        <v>14306.21</v>
      </c>
    </row>
    <row r="1573" spans="1:26">
      <c r="A1573" t="s">
        <v>3155</v>
      </c>
      <c r="B1573" t="s">
        <v>2490</v>
      </c>
      <c r="C1573" t="s">
        <v>935</v>
      </c>
      <c r="D1573" t="s">
        <v>53</v>
      </c>
      <c r="E1573" t="s">
        <v>54</v>
      </c>
      <c r="F1573">
        <v>12202174</v>
      </c>
      <c r="G1573">
        <v>45000</v>
      </c>
      <c r="H1573" t="s">
        <v>3960</v>
      </c>
      <c r="I1573" t="s">
        <v>255</v>
      </c>
      <c r="J1573" t="s">
        <v>249</v>
      </c>
      <c r="K1573" t="s">
        <v>250</v>
      </c>
      <c r="L1573" t="s">
        <v>251</v>
      </c>
      <c r="M1573" t="s">
        <v>3154</v>
      </c>
      <c r="N1573" t="s">
        <v>3154</v>
      </c>
      <c r="O1573" s="111">
        <v>45000</v>
      </c>
      <c r="P1573" t="s">
        <v>252</v>
      </c>
      <c r="Q1573" t="s">
        <v>253</v>
      </c>
      <c r="R1573">
        <v>45001</v>
      </c>
      <c r="S1573" t="s">
        <v>254</v>
      </c>
      <c r="T1573" t="s">
        <v>254</v>
      </c>
      <c r="U1573" t="s">
        <v>254</v>
      </c>
      <c r="V1573" t="s">
        <v>254</v>
      </c>
      <c r="W1573">
        <v>0</v>
      </c>
      <c r="X1573">
        <v>0</v>
      </c>
      <c r="Y1573">
        <v>4640.5</v>
      </c>
      <c r="Z1573" s="27">
        <f t="shared" si="24"/>
        <v>4640.5</v>
      </c>
    </row>
    <row r="1574" spans="1:26">
      <c r="A1574" t="s">
        <v>3155</v>
      </c>
      <c r="B1574" t="s">
        <v>2490</v>
      </c>
      <c r="C1574" t="s">
        <v>935</v>
      </c>
      <c r="D1574" t="s">
        <v>53</v>
      </c>
      <c r="E1574" t="s">
        <v>54</v>
      </c>
      <c r="F1574">
        <v>12210567</v>
      </c>
      <c r="G1574">
        <v>44993</v>
      </c>
      <c r="H1574" t="s">
        <v>3961</v>
      </c>
      <c r="I1574" t="s">
        <v>255</v>
      </c>
      <c r="J1574" t="s">
        <v>249</v>
      </c>
      <c r="K1574" t="s">
        <v>268</v>
      </c>
      <c r="L1574" t="s">
        <v>251</v>
      </c>
      <c r="M1574" t="s">
        <v>3154</v>
      </c>
      <c r="N1574" t="s">
        <v>3154</v>
      </c>
      <c r="O1574" s="111">
        <v>44993</v>
      </c>
      <c r="P1574" t="s">
        <v>252</v>
      </c>
      <c r="Q1574" t="s">
        <v>253</v>
      </c>
      <c r="R1574">
        <v>44994</v>
      </c>
      <c r="S1574" t="s">
        <v>254</v>
      </c>
      <c r="T1574" t="s">
        <v>254</v>
      </c>
      <c r="U1574" t="s">
        <v>252</v>
      </c>
      <c r="V1574" t="s">
        <v>252</v>
      </c>
      <c r="W1574">
        <v>0</v>
      </c>
      <c r="X1574">
        <v>0</v>
      </c>
      <c r="Y1574">
        <v>16000</v>
      </c>
      <c r="Z1574" s="27">
        <f t="shared" si="24"/>
        <v>16000</v>
      </c>
    </row>
    <row r="1575" spans="1:26">
      <c r="A1575" t="s">
        <v>3155</v>
      </c>
      <c r="B1575" t="s">
        <v>2490</v>
      </c>
      <c r="C1575" t="s">
        <v>935</v>
      </c>
      <c r="D1575" t="s">
        <v>53</v>
      </c>
      <c r="E1575" t="s">
        <v>54</v>
      </c>
      <c r="F1575">
        <v>12220860</v>
      </c>
      <c r="G1575">
        <v>44995</v>
      </c>
      <c r="H1575" t="s">
        <v>3962</v>
      </c>
      <c r="I1575" t="s">
        <v>255</v>
      </c>
      <c r="J1575" t="s">
        <v>249</v>
      </c>
      <c r="K1575" t="s">
        <v>250</v>
      </c>
      <c r="L1575" t="s">
        <v>251</v>
      </c>
      <c r="M1575" t="s">
        <v>3154</v>
      </c>
      <c r="N1575" t="s">
        <v>3154</v>
      </c>
      <c r="O1575" s="111">
        <v>44995</v>
      </c>
      <c r="P1575" t="s">
        <v>252</v>
      </c>
      <c r="Q1575" t="s">
        <v>253</v>
      </c>
      <c r="R1575">
        <v>44998</v>
      </c>
      <c r="S1575" t="s">
        <v>254</v>
      </c>
      <c r="T1575" t="s">
        <v>254</v>
      </c>
      <c r="U1575" t="s">
        <v>254</v>
      </c>
      <c r="V1575" t="s">
        <v>254</v>
      </c>
      <c r="W1575">
        <v>0</v>
      </c>
      <c r="X1575">
        <v>0</v>
      </c>
      <c r="Y1575">
        <v>14977.95</v>
      </c>
      <c r="Z1575" s="27">
        <f t="shared" si="24"/>
        <v>14977.95</v>
      </c>
    </row>
    <row r="1576" spans="1:26">
      <c r="A1576" t="s">
        <v>3155</v>
      </c>
      <c r="B1576" t="s">
        <v>2490</v>
      </c>
      <c r="C1576" t="s">
        <v>935</v>
      </c>
      <c r="D1576" t="s">
        <v>53</v>
      </c>
      <c r="E1576" t="s">
        <v>54</v>
      </c>
      <c r="F1576">
        <v>12275948</v>
      </c>
      <c r="G1576">
        <v>45009</v>
      </c>
      <c r="H1576" t="s">
        <v>3963</v>
      </c>
      <c r="I1576" t="s">
        <v>271</v>
      </c>
      <c r="J1576" t="s">
        <v>249</v>
      </c>
      <c r="K1576" t="s">
        <v>250</v>
      </c>
      <c r="L1576" t="s">
        <v>251</v>
      </c>
      <c r="M1576" t="s">
        <v>3154</v>
      </c>
      <c r="N1576" t="s">
        <v>3154</v>
      </c>
      <c r="O1576" s="111">
        <v>45009</v>
      </c>
      <c r="P1576" t="s">
        <v>252</v>
      </c>
      <c r="Q1576" t="s">
        <v>253</v>
      </c>
      <c r="R1576">
        <v>45012</v>
      </c>
      <c r="S1576" t="s">
        <v>254</v>
      </c>
      <c r="T1576" t="s">
        <v>254</v>
      </c>
      <c r="U1576" t="s">
        <v>254</v>
      </c>
      <c r="V1576" t="s">
        <v>254</v>
      </c>
      <c r="W1576">
        <v>0</v>
      </c>
      <c r="X1576">
        <v>0</v>
      </c>
      <c r="Y1576">
        <v>30</v>
      </c>
      <c r="Z1576" s="27">
        <f t="shared" si="24"/>
        <v>30</v>
      </c>
    </row>
    <row r="1577" spans="1:26">
      <c r="A1577" t="s">
        <v>3155</v>
      </c>
      <c r="B1577" t="s">
        <v>2490</v>
      </c>
      <c r="C1577" t="s">
        <v>935</v>
      </c>
      <c r="D1577" t="s">
        <v>53</v>
      </c>
      <c r="E1577" t="s">
        <v>54</v>
      </c>
      <c r="F1577">
        <v>12296100</v>
      </c>
      <c r="G1577">
        <v>45014</v>
      </c>
      <c r="H1577" t="s">
        <v>3964</v>
      </c>
      <c r="I1577" t="s">
        <v>271</v>
      </c>
      <c r="J1577" t="s">
        <v>249</v>
      </c>
      <c r="K1577" t="s">
        <v>250</v>
      </c>
      <c r="L1577" t="s">
        <v>251</v>
      </c>
      <c r="M1577" t="s">
        <v>3154</v>
      </c>
      <c r="N1577" t="s">
        <v>3154</v>
      </c>
      <c r="O1577" s="111">
        <v>45014</v>
      </c>
      <c r="P1577" t="s">
        <v>252</v>
      </c>
      <c r="Q1577" t="s">
        <v>253</v>
      </c>
      <c r="R1577">
        <v>45015</v>
      </c>
      <c r="S1577" t="s">
        <v>254</v>
      </c>
      <c r="T1577" t="s">
        <v>254</v>
      </c>
      <c r="U1577" t="s">
        <v>254</v>
      </c>
      <c r="V1577" t="s">
        <v>254</v>
      </c>
      <c r="W1577">
        <v>0</v>
      </c>
      <c r="X1577">
        <v>0</v>
      </c>
      <c r="Y1577">
        <v>118.34</v>
      </c>
      <c r="Z1577" s="27">
        <f t="shared" si="24"/>
        <v>118.34</v>
      </c>
    </row>
    <row r="1578" spans="1:26">
      <c r="A1578" t="s">
        <v>3155</v>
      </c>
      <c r="B1578" t="s">
        <v>2490</v>
      </c>
      <c r="C1578" t="s">
        <v>935</v>
      </c>
      <c r="D1578" t="s">
        <v>53</v>
      </c>
      <c r="E1578" t="s">
        <v>54</v>
      </c>
      <c r="F1578">
        <v>12316718</v>
      </c>
      <c r="G1578">
        <v>45016</v>
      </c>
      <c r="H1578" t="s">
        <v>3965</v>
      </c>
      <c r="I1578" t="s">
        <v>248</v>
      </c>
      <c r="J1578" t="s">
        <v>249</v>
      </c>
      <c r="K1578" t="s">
        <v>250</v>
      </c>
      <c r="L1578" t="s">
        <v>251</v>
      </c>
      <c r="M1578" t="s">
        <v>3154</v>
      </c>
      <c r="N1578" t="s">
        <v>3154</v>
      </c>
      <c r="O1578" s="111">
        <v>45016</v>
      </c>
      <c r="P1578" t="s">
        <v>252</v>
      </c>
      <c r="Q1578" t="s">
        <v>1406</v>
      </c>
      <c r="S1578" t="s">
        <v>254</v>
      </c>
      <c r="T1578" t="s">
        <v>254</v>
      </c>
      <c r="U1578" t="s">
        <v>254</v>
      </c>
      <c r="V1578" t="s">
        <v>254</v>
      </c>
      <c r="W1578">
        <v>0</v>
      </c>
      <c r="X1578">
        <v>0</v>
      </c>
      <c r="Y1578">
        <v>0</v>
      </c>
      <c r="Z1578" s="27">
        <f t="shared" si="24"/>
        <v>0</v>
      </c>
    </row>
    <row r="1579" spans="1:26" hidden="1">
      <c r="A1579" t="s">
        <v>3155</v>
      </c>
      <c r="B1579" t="s">
        <v>2490</v>
      </c>
      <c r="C1579" t="s">
        <v>935</v>
      </c>
      <c r="D1579" t="s">
        <v>277</v>
      </c>
      <c r="E1579" t="s">
        <v>54</v>
      </c>
      <c r="F1579">
        <v>12079629</v>
      </c>
      <c r="G1579">
        <v>44958</v>
      </c>
      <c r="H1579" t="s">
        <v>2976</v>
      </c>
      <c r="I1579" t="s">
        <v>255</v>
      </c>
      <c r="J1579" t="s">
        <v>249</v>
      </c>
      <c r="K1579" t="s">
        <v>250</v>
      </c>
      <c r="L1579" t="s">
        <v>251</v>
      </c>
      <c r="M1579" t="s">
        <v>3154</v>
      </c>
      <c r="N1579" t="s">
        <v>3154</v>
      </c>
      <c r="O1579" s="111">
        <v>44958</v>
      </c>
      <c r="P1579" t="s">
        <v>252</v>
      </c>
      <c r="Q1579" t="s">
        <v>253</v>
      </c>
      <c r="R1579">
        <v>44959</v>
      </c>
      <c r="S1579" t="s">
        <v>254</v>
      </c>
      <c r="T1579" t="s">
        <v>254</v>
      </c>
      <c r="U1579" t="s">
        <v>254</v>
      </c>
      <c r="V1579" t="s">
        <v>254</v>
      </c>
      <c r="W1579">
        <v>0</v>
      </c>
      <c r="X1579">
        <v>4921.2299999999996</v>
      </c>
      <c r="Y1579">
        <v>5895.97</v>
      </c>
      <c r="Z1579" s="27">
        <f t="shared" si="24"/>
        <v>10817.2</v>
      </c>
    </row>
    <row r="1580" spans="1:26" hidden="1">
      <c r="A1580" t="s">
        <v>3155</v>
      </c>
      <c r="B1580" t="s">
        <v>2490</v>
      </c>
      <c r="C1580" t="s">
        <v>935</v>
      </c>
      <c r="D1580" t="s">
        <v>277</v>
      </c>
      <c r="E1580" t="s">
        <v>54</v>
      </c>
      <c r="F1580">
        <v>12085904</v>
      </c>
      <c r="G1580">
        <v>44966</v>
      </c>
      <c r="H1580" t="s">
        <v>2977</v>
      </c>
      <c r="I1580" t="s">
        <v>248</v>
      </c>
      <c r="J1580" t="s">
        <v>259</v>
      </c>
      <c r="K1580" t="s">
        <v>250</v>
      </c>
      <c r="L1580" t="s">
        <v>251</v>
      </c>
      <c r="M1580" t="s">
        <v>3154</v>
      </c>
      <c r="N1580" t="s">
        <v>3154</v>
      </c>
      <c r="O1580" s="111">
        <v>44966</v>
      </c>
      <c r="P1580" t="s">
        <v>252</v>
      </c>
      <c r="Q1580" t="s">
        <v>253</v>
      </c>
      <c r="R1580">
        <v>44972</v>
      </c>
      <c r="S1580" t="s">
        <v>254</v>
      </c>
      <c r="T1580" t="s">
        <v>254</v>
      </c>
      <c r="U1580" t="s">
        <v>254</v>
      </c>
      <c r="V1580" t="s">
        <v>254</v>
      </c>
      <c r="W1580">
        <v>0</v>
      </c>
      <c r="X1580">
        <v>594.47</v>
      </c>
      <c r="Y1580">
        <v>4236.07</v>
      </c>
      <c r="Z1580" s="27">
        <f t="shared" si="24"/>
        <v>4830.54</v>
      </c>
    </row>
    <row r="1581" spans="1:26" hidden="1">
      <c r="A1581" t="s">
        <v>3155</v>
      </c>
      <c r="B1581" t="s">
        <v>2490</v>
      </c>
      <c r="C1581" t="s">
        <v>935</v>
      </c>
      <c r="D1581" t="s">
        <v>277</v>
      </c>
      <c r="E1581" t="s">
        <v>54</v>
      </c>
      <c r="F1581">
        <v>12085997</v>
      </c>
      <c r="G1581">
        <v>44959</v>
      </c>
      <c r="H1581" t="s">
        <v>2978</v>
      </c>
      <c r="I1581" t="s">
        <v>255</v>
      </c>
      <c r="J1581" t="s">
        <v>249</v>
      </c>
      <c r="K1581" t="s">
        <v>268</v>
      </c>
      <c r="L1581" t="s">
        <v>251</v>
      </c>
      <c r="M1581" t="s">
        <v>3154</v>
      </c>
      <c r="N1581" t="s">
        <v>3154</v>
      </c>
      <c r="O1581" s="111">
        <v>44959</v>
      </c>
      <c r="P1581" t="s">
        <v>252</v>
      </c>
      <c r="Q1581" t="s">
        <v>257</v>
      </c>
      <c r="R1581">
        <v>44960</v>
      </c>
      <c r="S1581" t="s">
        <v>254</v>
      </c>
      <c r="T1581" t="s">
        <v>254</v>
      </c>
      <c r="U1581" t="s">
        <v>254</v>
      </c>
      <c r="V1581" t="s">
        <v>254</v>
      </c>
      <c r="W1581">
        <v>0</v>
      </c>
      <c r="X1581">
        <v>0</v>
      </c>
      <c r="Y1581">
        <v>0</v>
      </c>
      <c r="Z1581" s="27">
        <f t="shared" si="24"/>
        <v>0</v>
      </c>
    </row>
    <row r="1582" spans="1:26" hidden="1">
      <c r="A1582" t="s">
        <v>3155</v>
      </c>
      <c r="B1582" t="s">
        <v>2490</v>
      </c>
      <c r="C1582" t="s">
        <v>935</v>
      </c>
      <c r="D1582" t="s">
        <v>277</v>
      </c>
      <c r="E1582" t="s">
        <v>54</v>
      </c>
      <c r="F1582">
        <v>12091964</v>
      </c>
      <c r="G1582">
        <v>44960</v>
      </c>
      <c r="H1582" t="s">
        <v>2979</v>
      </c>
      <c r="I1582" t="s">
        <v>255</v>
      </c>
      <c r="J1582" t="s">
        <v>249</v>
      </c>
      <c r="K1582" t="s">
        <v>268</v>
      </c>
      <c r="L1582" t="s">
        <v>251</v>
      </c>
      <c r="M1582" t="s">
        <v>3154</v>
      </c>
      <c r="N1582" t="s">
        <v>3154</v>
      </c>
      <c r="O1582" s="111">
        <v>44960</v>
      </c>
      <c r="P1582" t="s">
        <v>252</v>
      </c>
      <c r="Q1582" t="s">
        <v>253</v>
      </c>
      <c r="R1582">
        <v>44963</v>
      </c>
      <c r="S1582" t="s">
        <v>254</v>
      </c>
      <c r="T1582" t="s">
        <v>254</v>
      </c>
      <c r="U1582" t="s">
        <v>254</v>
      </c>
      <c r="V1582" t="s">
        <v>254</v>
      </c>
      <c r="W1582">
        <v>0</v>
      </c>
      <c r="X1582">
        <v>41941.599999999999</v>
      </c>
      <c r="Y1582">
        <v>200.07</v>
      </c>
      <c r="Z1582" s="27">
        <f t="shared" si="24"/>
        <v>42141.67</v>
      </c>
    </row>
    <row r="1583" spans="1:26" hidden="1">
      <c r="A1583" t="s">
        <v>3155</v>
      </c>
      <c r="B1583" t="s">
        <v>2490</v>
      </c>
      <c r="C1583" t="s">
        <v>935</v>
      </c>
      <c r="D1583" t="s">
        <v>1622</v>
      </c>
      <c r="E1583" t="s">
        <v>54</v>
      </c>
      <c r="F1583">
        <v>12043837</v>
      </c>
      <c r="G1583">
        <v>44952</v>
      </c>
      <c r="H1583" t="s">
        <v>1882</v>
      </c>
      <c r="I1583" t="s">
        <v>255</v>
      </c>
      <c r="J1583" t="s">
        <v>249</v>
      </c>
      <c r="K1583" t="s">
        <v>250</v>
      </c>
      <c r="L1583" t="s">
        <v>251</v>
      </c>
      <c r="M1583" t="s">
        <v>3154</v>
      </c>
      <c r="N1583" t="s">
        <v>3154</v>
      </c>
      <c r="O1583" s="111">
        <v>44952</v>
      </c>
      <c r="P1583" t="s">
        <v>252</v>
      </c>
      <c r="Q1583" t="s">
        <v>253</v>
      </c>
      <c r="R1583">
        <v>44953</v>
      </c>
      <c r="S1583" t="s">
        <v>254</v>
      </c>
      <c r="T1583" t="s">
        <v>254</v>
      </c>
      <c r="U1583" t="s">
        <v>254</v>
      </c>
      <c r="V1583" t="s">
        <v>254</v>
      </c>
      <c r="W1583">
        <v>2411.0100000000002</v>
      </c>
      <c r="X1583">
        <v>7567</v>
      </c>
      <c r="Y1583">
        <v>11425</v>
      </c>
      <c r="Z1583" s="27">
        <f t="shared" si="24"/>
        <v>21403.010000000002</v>
      </c>
    </row>
    <row r="1584" spans="1:26">
      <c r="A1584" t="s">
        <v>3155</v>
      </c>
      <c r="B1584" t="s">
        <v>2980</v>
      </c>
      <c r="C1584" t="s">
        <v>1883</v>
      </c>
      <c r="D1584" t="s">
        <v>3474</v>
      </c>
      <c r="E1584" t="s">
        <v>1528</v>
      </c>
      <c r="F1584">
        <v>12288540</v>
      </c>
      <c r="G1584">
        <v>45013</v>
      </c>
      <c r="H1584" t="s">
        <v>3966</v>
      </c>
      <c r="I1584" t="s">
        <v>271</v>
      </c>
      <c r="J1584" t="s">
        <v>249</v>
      </c>
      <c r="K1584" t="s">
        <v>250</v>
      </c>
      <c r="L1584" t="s">
        <v>251</v>
      </c>
      <c r="M1584" t="s">
        <v>3154</v>
      </c>
      <c r="N1584" t="s">
        <v>3154</v>
      </c>
      <c r="O1584" s="111">
        <v>45014</v>
      </c>
      <c r="P1584" t="s">
        <v>252</v>
      </c>
      <c r="Q1584" t="s">
        <v>257</v>
      </c>
      <c r="R1584">
        <v>45016</v>
      </c>
      <c r="S1584" t="s">
        <v>254</v>
      </c>
      <c r="T1584" t="s">
        <v>254</v>
      </c>
      <c r="U1584" t="s">
        <v>254</v>
      </c>
      <c r="V1584" t="s">
        <v>254</v>
      </c>
      <c r="W1584">
        <v>0</v>
      </c>
      <c r="X1584">
        <v>0</v>
      </c>
      <c r="Y1584">
        <v>0</v>
      </c>
      <c r="Z1584" s="27">
        <f t="shared" si="24"/>
        <v>0</v>
      </c>
    </row>
    <row r="1585" spans="1:26">
      <c r="A1585" t="s">
        <v>3155</v>
      </c>
      <c r="B1585" t="s">
        <v>2980</v>
      </c>
      <c r="C1585" t="s">
        <v>1883</v>
      </c>
      <c r="D1585" t="s">
        <v>1527</v>
      </c>
      <c r="E1585" t="s">
        <v>1528</v>
      </c>
      <c r="F1585">
        <v>988246</v>
      </c>
      <c r="G1585">
        <v>44971</v>
      </c>
      <c r="H1585" t="s">
        <v>3967</v>
      </c>
      <c r="I1585" t="s">
        <v>255</v>
      </c>
      <c r="J1585" t="s">
        <v>249</v>
      </c>
      <c r="K1585" t="s">
        <v>250</v>
      </c>
      <c r="L1585" t="s">
        <v>251</v>
      </c>
      <c r="M1585" t="s">
        <v>3154</v>
      </c>
      <c r="N1585" t="s">
        <v>3154</v>
      </c>
      <c r="O1585" s="111">
        <v>45001</v>
      </c>
      <c r="P1585" t="s">
        <v>252</v>
      </c>
      <c r="Q1585" t="s">
        <v>253</v>
      </c>
      <c r="R1585">
        <v>45007</v>
      </c>
      <c r="S1585" t="s">
        <v>254</v>
      </c>
      <c r="T1585" t="s">
        <v>254</v>
      </c>
      <c r="U1585" t="s">
        <v>254</v>
      </c>
      <c r="V1585" t="s">
        <v>254</v>
      </c>
      <c r="W1585">
        <v>0</v>
      </c>
      <c r="X1585">
        <v>0</v>
      </c>
      <c r="Y1585">
        <v>139.59</v>
      </c>
      <c r="Z1585" s="27">
        <f t="shared" si="24"/>
        <v>139.59</v>
      </c>
    </row>
    <row r="1586" spans="1:26">
      <c r="A1586" t="s">
        <v>3155</v>
      </c>
      <c r="B1586" t="s">
        <v>2980</v>
      </c>
      <c r="C1586" t="s">
        <v>1883</v>
      </c>
      <c r="D1586" t="s">
        <v>1527</v>
      </c>
      <c r="E1586" t="s">
        <v>1528</v>
      </c>
      <c r="F1586">
        <v>10966461</v>
      </c>
      <c r="G1586">
        <v>45014</v>
      </c>
      <c r="H1586" t="s">
        <v>3968</v>
      </c>
      <c r="I1586" t="s">
        <v>248</v>
      </c>
      <c r="J1586" t="s">
        <v>249</v>
      </c>
      <c r="K1586" t="s">
        <v>250</v>
      </c>
      <c r="L1586" t="s">
        <v>251</v>
      </c>
      <c r="M1586" t="s">
        <v>3154</v>
      </c>
      <c r="N1586" t="s">
        <v>3154</v>
      </c>
      <c r="O1586" s="111">
        <v>45015</v>
      </c>
      <c r="P1586" t="s">
        <v>252</v>
      </c>
      <c r="Q1586" t="s">
        <v>257</v>
      </c>
      <c r="S1586" t="s">
        <v>254</v>
      </c>
      <c r="T1586" t="s">
        <v>254</v>
      </c>
      <c r="U1586" t="s">
        <v>254</v>
      </c>
      <c r="V1586" t="s">
        <v>254</v>
      </c>
      <c r="W1586">
        <v>0</v>
      </c>
      <c r="X1586">
        <v>0</v>
      </c>
      <c r="Y1586">
        <v>0</v>
      </c>
      <c r="Z1586" s="27">
        <f t="shared" si="24"/>
        <v>0</v>
      </c>
    </row>
    <row r="1587" spans="1:26" hidden="1">
      <c r="A1587" t="s">
        <v>3155</v>
      </c>
      <c r="B1587" t="s">
        <v>2980</v>
      </c>
      <c r="C1587" t="s">
        <v>1883</v>
      </c>
      <c r="D1587" t="s">
        <v>1527</v>
      </c>
      <c r="E1587" t="s">
        <v>1528</v>
      </c>
      <c r="F1587">
        <v>12060769</v>
      </c>
      <c r="G1587">
        <v>44956</v>
      </c>
      <c r="H1587" t="s">
        <v>1884</v>
      </c>
      <c r="I1587" t="s">
        <v>255</v>
      </c>
      <c r="J1587" t="s">
        <v>3154</v>
      </c>
      <c r="K1587" t="s">
        <v>3154</v>
      </c>
      <c r="L1587" t="s">
        <v>251</v>
      </c>
      <c r="M1587" t="s">
        <v>3154</v>
      </c>
      <c r="N1587" t="s">
        <v>3154</v>
      </c>
      <c r="O1587" s="111">
        <v>44957</v>
      </c>
      <c r="P1587" t="s">
        <v>252</v>
      </c>
      <c r="Q1587" t="s">
        <v>263</v>
      </c>
      <c r="S1587" t="s">
        <v>254</v>
      </c>
      <c r="T1587" t="s">
        <v>254</v>
      </c>
      <c r="U1587" t="s">
        <v>254</v>
      </c>
      <c r="V1587" t="s">
        <v>254</v>
      </c>
      <c r="W1587">
        <v>0</v>
      </c>
      <c r="X1587">
        <v>0</v>
      </c>
      <c r="Y1587">
        <v>0</v>
      </c>
      <c r="Z1587" s="27">
        <f t="shared" si="24"/>
        <v>0</v>
      </c>
    </row>
    <row r="1588" spans="1:26" hidden="1">
      <c r="A1588" t="s">
        <v>3155</v>
      </c>
      <c r="B1588" t="s">
        <v>2980</v>
      </c>
      <c r="C1588" t="s">
        <v>1883</v>
      </c>
      <c r="D1588" t="s">
        <v>1527</v>
      </c>
      <c r="E1588" t="s">
        <v>1528</v>
      </c>
      <c r="F1588">
        <v>12092184</v>
      </c>
      <c r="G1588">
        <v>44960</v>
      </c>
      <c r="H1588" t="s">
        <v>2981</v>
      </c>
      <c r="I1588" t="s">
        <v>255</v>
      </c>
      <c r="J1588" t="s">
        <v>249</v>
      </c>
      <c r="K1588" t="s">
        <v>250</v>
      </c>
      <c r="L1588" t="s">
        <v>251</v>
      </c>
      <c r="M1588" t="s">
        <v>3154</v>
      </c>
      <c r="N1588" t="s">
        <v>3154</v>
      </c>
      <c r="O1588" s="111">
        <v>44963</v>
      </c>
      <c r="P1588" t="s">
        <v>252</v>
      </c>
      <c r="Q1588" t="s">
        <v>253</v>
      </c>
      <c r="R1588">
        <v>44980</v>
      </c>
      <c r="S1588" t="s">
        <v>254</v>
      </c>
      <c r="T1588" t="s">
        <v>254</v>
      </c>
      <c r="U1588" t="s">
        <v>254</v>
      </c>
      <c r="V1588" t="s">
        <v>254</v>
      </c>
      <c r="W1588">
        <v>0</v>
      </c>
      <c r="X1588">
        <v>202</v>
      </c>
      <c r="Y1588">
        <v>1171</v>
      </c>
      <c r="Z1588" s="27">
        <f t="shared" si="24"/>
        <v>1373</v>
      </c>
    </row>
    <row r="1589" spans="1:26" hidden="1">
      <c r="A1589" t="s">
        <v>3155</v>
      </c>
      <c r="B1589" t="s">
        <v>2980</v>
      </c>
      <c r="C1589" t="s">
        <v>1883</v>
      </c>
      <c r="D1589" t="s">
        <v>1527</v>
      </c>
      <c r="E1589" t="s">
        <v>1528</v>
      </c>
      <c r="F1589">
        <v>12106580</v>
      </c>
      <c r="G1589">
        <v>44970</v>
      </c>
      <c r="H1589" t="s">
        <v>2982</v>
      </c>
      <c r="I1589" t="s">
        <v>248</v>
      </c>
      <c r="J1589" t="s">
        <v>259</v>
      </c>
      <c r="K1589" t="s">
        <v>250</v>
      </c>
      <c r="L1589" t="s">
        <v>251</v>
      </c>
      <c r="M1589" t="s">
        <v>3154</v>
      </c>
      <c r="N1589" t="s">
        <v>3154</v>
      </c>
      <c r="O1589" s="111">
        <v>44972</v>
      </c>
      <c r="P1589" t="s">
        <v>252</v>
      </c>
      <c r="Q1589" t="s">
        <v>257</v>
      </c>
      <c r="R1589">
        <v>44993</v>
      </c>
      <c r="S1589" t="s">
        <v>254</v>
      </c>
      <c r="T1589" t="s">
        <v>254</v>
      </c>
      <c r="U1589" t="s">
        <v>254</v>
      </c>
      <c r="V1589" t="s">
        <v>254</v>
      </c>
      <c r="W1589">
        <v>0</v>
      </c>
      <c r="X1589">
        <v>0</v>
      </c>
      <c r="Y1589">
        <v>0</v>
      </c>
      <c r="Z1589" s="27">
        <f t="shared" si="24"/>
        <v>0</v>
      </c>
    </row>
    <row r="1590" spans="1:26" hidden="1">
      <c r="A1590" t="s">
        <v>3155</v>
      </c>
      <c r="B1590" t="s">
        <v>2980</v>
      </c>
      <c r="C1590" t="s">
        <v>1883</v>
      </c>
      <c r="D1590" t="s">
        <v>1527</v>
      </c>
      <c r="E1590" t="s">
        <v>1528</v>
      </c>
      <c r="F1590">
        <v>12111436</v>
      </c>
      <c r="G1590">
        <v>44966</v>
      </c>
      <c r="H1590" t="s">
        <v>2983</v>
      </c>
      <c r="I1590" t="s">
        <v>248</v>
      </c>
      <c r="J1590" t="s">
        <v>259</v>
      </c>
      <c r="K1590" t="s">
        <v>250</v>
      </c>
      <c r="L1590" t="s">
        <v>251</v>
      </c>
      <c r="M1590" t="s">
        <v>3154</v>
      </c>
      <c r="N1590" t="s">
        <v>3154</v>
      </c>
      <c r="O1590" s="111">
        <v>44972</v>
      </c>
      <c r="P1590" t="s">
        <v>252</v>
      </c>
      <c r="Q1590" t="s">
        <v>253</v>
      </c>
      <c r="R1590">
        <v>44993</v>
      </c>
      <c r="S1590" t="s">
        <v>254</v>
      </c>
      <c r="T1590" t="s">
        <v>254</v>
      </c>
      <c r="U1590" t="s">
        <v>254</v>
      </c>
      <c r="V1590" t="s">
        <v>254</v>
      </c>
      <c r="W1590">
        <v>0</v>
      </c>
      <c r="X1590">
        <v>0</v>
      </c>
      <c r="Y1590">
        <v>1521.56</v>
      </c>
      <c r="Z1590" s="27">
        <f t="shared" si="24"/>
        <v>1521.56</v>
      </c>
    </row>
    <row r="1591" spans="1:26" hidden="1">
      <c r="A1591" t="s">
        <v>3155</v>
      </c>
      <c r="B1591" t="s">
        <v>2980</v>
      </c>
      <c r="C1591" t="s">
        <v>1883</v>
      </c>
      <c r="D1591" t="s">
        <v>1527</v>
      </c>
      <c r="E1591" t="s">
        <v>1528</v>
      </c>
      <c r="F1591">
        <v>12141575</v>
      </c>
      <c r="G1591">
        <v>44974</v>
      </c>
      <c r="H1591" t="s">
        <v>2984</v>
      </c>
      <c r="I1591" t="s">
        <v>255</v>
      </c>
      <c r="J1591" t="s">
        <v>249</v>
      </c>
      <c r="K1591" t="s">
        <v>250</v>
      </c>
      <c r="L1591" t="s">
        <v>251</v>
      </c>
      <c r="M1591" t="s">
        <v>3154</v>
      </c>
      <c r="N1591" t="s">
        <v>3154</v>
      </c>
      <c r="O1591" s="111">
        <v>44977</v>
      </c>
      <c r="P1591" t="s">
        <v>252</v>
      </c>
      <c r="Q1591" t="s">
        <v>253</v>
      </c>
      <c r="R1591">
        <v>44988</v>
      </c>
      <c r="S1591" t="s">
        <v>254</v>
      </c>
      <c r="T1591" t="s">
        <v>254</v>
      </c>
      <c r="U1591" t="s">
        <v>254</v>
      </c>
      <c r="V1591" t="s">
        <v>254</v>
      </c>
      <c r="W1591">
        <v>0</v>
      </c>
      <c r="X1591">
        <v>0</v>
      </c>
      <c r="Y1591">
        <v>192</v>
      </c>
      <c r="Z1591" s="27">
        <f t="shared" si="24"/>
        <v>192</v>
      </c>
    </row>
    <row r="1592" spans="1:26">
      <c r="A1592" t="s">
        <v>3155</v>
      </c>
      <c r="B1592" t="s">
        <v>2980</v>
      </c>
      <c r="C1592" t="s">
        <v>1883</v>
      </c>
      <c r="D1592" t="s">
        <v>1527</v>
      </c>
      <c r="E1592" t="s">
        <v>1528</v>
      </c>
      <c r="F1592">
        <v>12173553</v>
      </c>
      <c r="G1592">
        <v>44985</v>
      </c>
      <c r="H1592" t="s">
        <v>3969</v>
      </c>
      <c r="I1592" t="s">
        <v>255</v>
      </c>
      <c r="J1592" t="s">
        <v>249</v>
      </c>
      <c r="K1592" t="s">
        <v>250</v>
      </c>
      <c r="L1592" t="s">
        <v>251</v>
      </c>
      <c r="M1592" t="s">
        <v>3154</v>
      </c>
      <c r="N1592" t="s">
        <v>3154</v>
      </c>
      <c r="O1592" s="111">
        <v>44986</v>
      </c>
      <c r="P1592" t="s">
        <v>252</v>
      </c>
      <c r="Q1592" t="s">
        <v>253</v>
      </c>
      <c r="R1592">
        <v>44994</v>
      </c>
      <c r="S1592" t="s">
        <v>254</v>
      </c>
      <c r="T1592" t="s">
        <v>254</v>
      </c>
      <c r="U1592" t="s">
        <v>254</v>
      </c>
      <c r="V1592" t="s">
        <v>254</v>
      </c>
      <c r="W1592">
        <v>0</v>
      </c>
      <c r="X1592">
        <v>0</v>
      </c>
      <c r="Y1592">
        <v>121.6</v>
      </c>
      <c r="Z1592" s="27">
        <f t="shared" si="24"/>
        <v>121.6</v>
      </c>
    </row>
    <row r="1593" spans="1:26">
      <c r="A1593" t="s">
        <v>3155</v>
      </c>
      <c r="B1593" t="s">
        <v>2980</v>
      </c>
      <c r="C1593" t="s">
        <v>1883</v>
      </c>
      <c r="D1593" t="s">
        <v>1527</v>
      </c>
      <c r="E1593" t="s">
        <v>1528</v>
      </c>
      <c r="F1593">
        <v>12196151</v>
      </c>
      <c r="G1593">
        <v>44988</v>
      </c>
      <c r="H1593" t="s">
        <v>3970</v>
      </c>
      <c r="I1593" t="s">
        <v>255</v>
      </c>
      <c r="J1593" t="s">
        <v>249</v>
      </c>
      <c r="K1593" t="s">
        <v>250</v>
      </c>
      <c r="L1593" t="s">
        <v>251</v>
      </c>
      <c r="M1593" t="s">
        <v>3154</v>
      </c>
      <c r="N1593" t="s">
        <v>3154</v>
      </c>
      <c r="O1593" s="111">
        <v>44991</v>
      </c>
      <c r="P1593" t="s">
        <v>252</v>
      </c>
      <c r="Q1593" t="s">
        <v>257</v>
      </c>
      <c r="R1593">
        <v>44992</v>
      </c>
      <c r="S1593" t="s">
        <v>254</v>
      </c>
      <c r="T1593" t="s">
        <v>254</v>
      </c>
      <c r="U1593" t="s">
        <v>254</v>
      </c>
      <c r="V1593" t="s">
        <v>254</v>
      </c>
      <c r="W1593">
        <v>0</v>
      </c>
      <c r="X1593">
        <v>0</v>
      </c>
      <c r="Y1593">
        <v>0</v>
      </c>
      <c r="Z1593" s="27">
        <f t="shared" si="24"/>
        <v>0</v>
      </c>
    </row>
    <row r="1594" spans="1:26">
      <c r="A1594" t="s">
        <v>3155</v>
      </c>
      <c r="B1594" t="s">
        <v>2980</v>
      </c>
      <c r="C1594" t="s">
        <v>1883</v>
      </c>
      <c r="D1594" t="s">
        <v>1527</v>
      </c>
      <c r="E1594" t="s">
        <v>1528</v>
      </c>
      <c r="F1594">
        <v>12202889</v>
      </c>
      <c r="G1594">
        <v>44992</v>
      </c>
      <c r="H1594" t="s">
        <v>3971</v>
      </c>
      <c r="I1594" t="s">
        <v>255</v>
      </c>
      <c r="J1594" t="s">
        <v>249</v>
      </c>
      <c r="K1594" t="s">
        <v>250</v>
      </c>
      <c r="L1594" t="s">
        <v>251</v>
      </c>
      <c r="M1594" t="s">
        <v>3154</v>
      </c>
      <c r="N1594" t="s">
        <v>3154</v>
      </c>
      <c r="O1594" s="111">
        <v>44993</v>
      </c>
      <c r="P1594" t="s">
        <v>252</v>
      </c>
      <c r="Q1594" t="s">
        <v>257</v>
      </c>
      <c r="S1594" t="s">
        <v>254</v>
      </c>
      <c r="T1594" t="s">
        <v>254</v>
      </c>
      <c r="U1594" t="s">
        <v>254</v>
      </c>
      <c r="V1594" t="s">
        <v>254</v>
      </c>
      <c r="W1594">
        <v>0</v>
      </c>
      <c r="X1594">
        <v>0</v>
      </c>
      <c r="Y1594">
        <v>0</v>
      </c>
      <c r="Z1594" s="27">
        <f t="shared" si="24"/>
        <v>0</v>
      </c>
    </row>
    <row r="1595" spans="1:26">
      <c r="A1595" t="s">
        <v>3155</v>
      </c>
      <c r="B1595" t="s">
        <v>2980</v>
      </c>
      <c r="C1595" t="s">
        <v>1883</v>
      </c>
      <c r="D1595" t="s">
        <v>1527</v>
      </c>
      <c r="E1595" t="s">
        <v>1528</v>
      </c>
      <c r="F1595">
        <v>12215686</v>
      </c>
      <c r="G1595">
        <v>44994</v>
      </c>
      <c r="H1595" t="s">
        <v>3972</v>
      </c>
      <c r="I1595" t="s">
        <v>255</v>
      </c>
      <c r="J1595" t="s">
        <v>249</v>
      </c>
      <c r="K1595" t="s">
        <v>250</v>
      </c>
      <c r="L1595" t="s">
        <v>251</v>
      </c>
      <c r="M1595" t="s">
        <v>3154</v>
      </c>
      <c r="N1595" t="s">
        <v>3154</v>
      </c>
      <c r="O1595" s="111">
        <v>44995</v>
      </c>
      <c r="P1595" t="s">
        <v>252</v>
      </c>
      <c r="Q1595" t="s">
        <v>253</v>
      </c>
      <c r="R1595">
        <v>44996</v>
      </c>
      <c r="S1595" t="s">
        <v>254</v>
      </c>
      <c r="T1595" t="s">
        <v>254</v>
      </c>
      <c r="U1595" t="s">
        <v>254</v>
      </c>
      <c r="V1595" t="s">
        <v>254</v>
      </c>
      <c r="W1595">
        <v>0</v>
      </c>
      <c r="X1595">
        <v>0</v>
      </c>
      <c r="Y1595">
        <v>158.74</v>
      </c>
      <c r="Z1595" s="27">
        <f t="shared" si="24"/>
        <v>158.74</v>
      </c>
    </row>
    <row r="1596" spans="1:26">
      <c r="A1596" t="s">
        <v>3155</v>
      </c>
      <c r="B1596" t="s">
        <v>2980</v>
      </c>
      <c r="C1596" t="s">
        <v>1883</v>
      </c>
      <c r="D1596" t="s">
        <v>1527</v>
      </c>
      <c r="E1596" t="s">
        <v>1528</v>
      </c>
      <c r="F1596">
        <v>12224574</v>
      </c>
      <c r="G1596">
        <v>44998</v>
      </c>
      <c r="H1596" t="s">
        <v>3973</v>
      </c>
      <c r="I1596" t="s">
        <v>255</v>
      </c>
      <c r="J1596" t="s">
        <v>249</v>
      </c>
      <c r="K1596" t="s">
        <v>250</v>
      </c>
      <c r="L1596" t="s">
        <v>251</v>
      </c>
      <c r="M1596" t="s">
        <v>3154</v>
      </c>
      <c r="N1596" t="s">
        <v>3154</v>
      </c>
      <c r="O1596" s="111">
        <v>45000</v>
      </c>
      <c r="P1596" t="s">
        <v>252</v>
      </c>
      <c r="Q1596" t="s">
        <v>257</v>
      </c>
      <c r="R1596">
        <v>45002</v>
      </c>
      <c r="S1596" t="s">
        <v>254</v>
      </c>
      <c r="T1596" t="s">
        <v>254</v>
      </c>
      <c r="U1596" t="s">
        <v>254</v>
      </c>
      <c r="V1596" t="s">
        <v>254</v>
      </c>
      <c r="W1596">
        <v>0</v>
      </c>
      <c r="X1596">
        <v>0</v>
      </c>
      <c r="Y1596">
        <v>0</v>
      </c>
      <c r="Z1596" s="27">
        <f t="shared" si="24"/>
        <v>0</v>
      </c>
    </row>
    <row r="1597" spans="1:26">
      <c r="A1597" t="s">
        <v>3155</v>
      </c>
      <c r="B1597" t="s">
        <v>2980</v>
      </c>
      <c r="C1597" t="s">
        <v>1883</v>
      </c>
      <c r="D1597" t="s">
        <v>1527</v>
      </c>
      <c r="E1597" t="s">
        <v>1528</v>
      </c>
      <c r="F1597">
        <v>12236687</v>
      </c>
      <c r="G1597">
        <v>45000</v>
      </c>
      <c r="H1597" t="s">
        <v>3974</v>
      </c>
      <c r="I1597" t="s">
        <v>255</v>
      </c>
      <c r="J1597" t="s">
        <v>249</v>
      </c>
      <c r="K1597" t="s">
        <v>250</v>
      </c>
      <c r="L1597" t="s">
        <v>251</v>
      </c>
      <c r="M1597" t="s">
        <v>3154</v>
      </c>
      <c r="N1597" t="s">
        <v>3154</v>
      </c>
      <c r="O1597" s="111">
        <v>45001</v>
      </c>
      <c r="P1597" t="s">
        <v>252</v>
      </c>
      <c r="Q1597" t="s">
        <v>257</v>
      </c>
      <c r="R1597">
        <v>45002</v>
      </c>
      <c r="S1597" t="s">
        <v>254</v>
      </c>
      <c r="T1597" t="s">
        <v>254</v>
      </c>
      <c r="U1597" t="s">
        <v>254</v>
      </c>
      <c r="V1597" t="s">
        <v>254</v>
      </c>
      <c r="W1597">
        <v>0</v>
      </c>
      <c r="X1597">
        <v>0</v>
      </c>
      <c r="Y1597">
        <v>0</v>
      </c>
      <c r="Z1597" s="27">
        <f t="shared" si="24"/>
        <v>0</v>
      </c>
    </row>
    <row r="1598" spans="1:26">
      <c r="A1598" t="s">
        <v>3155</v>
      </c>
      <c r="B1598" t="s">
        <v>2980</v>
      </c>
      <c r="C1598" t="s">
        <v>1883</v>
      </c>
      <c r="D1598" t="s">
        <v>1527</v>
      </c>
      <c r="E1598" t="s">
        <v>1528</v>
      </c>
      <c r="F1598">
        <v>12241675</v>
      </c>
      <c r="G1598">
        <v>45001</v>
      </c>
      <c r="H1598" t="s">
        <v>3975</v>
      </c>
      <c r="I1598" t="s">
        <v>255</v>
      </c>
      <c r="J1598" t="s">
        <v>249</v>
      </c>
      <c r="K1598" t="s">
        <v>250</v>
      </c>
      <c r="L1598" t="s">
        <v>251</v>
      </c>
      <c r="M1598" t="s">
        <v>3154</v>
      </c>
      <c r="N1598" t="s">
        <v>3154</v>
      </c>
      <c r="O1598" s="111">
        <v>45002</v>
      </c>
      <c r="P1598" t="s">
        <v>252</v>
      </c>
      <c r="Q1598" t="s">
        <v>253</v>
      </c>
      <c r="R1598">
        <v>45003</v>
      </c>
      <c r="S1598" t="s">
        <v>254</v>
      </c>
      <c r="T1598" t="s">
        <v>254</v>
      </c>
      <c r="U1598" t="s">
        <v>254</v>
      </c>
      <c r="V1598" t="s">
        <v>254</v>
      </c>
      <c r="W1598">
        <v>0</v>
      </c>
      <c r="X1598">
        <v>0</v>
      </c>
      <c r="Y1598">
        <v>10</v>
      </c>
      <c r="Z1598" s="27">
        <f t="shared" si="24"/>
        <v>10</v>
      </c>
    </row>
    <row r="1599" spans="1:26">
      <c r="A1599" t="s">
        <v>3155</v>
      </c>
      <c r="B1599" t="s">
        <v>2980</v>
      </c>
      <c r="C1599" t="s">
        <v>1883</v>
      </c>
      <c r="D1599" t="s">
        <v>1527</v>
      </c>
      <c r="E1599" t="s">
        <v>1528</v>
      </c>
      <c r="F1599">
        <v>12282318</v>
      </c>
      <c r="G1599">
        <v>45012</v>
      </c>
      <c r="H1599" t="s">
        <v>3976</v>
      </c>
      <c r="I1599" t="s">
        <v>271</v>
      </c>
      <c r="J1599" t="s">
        <v>249</v>
      </c>
      <c r="K1599" t="s">
        <v>250</v>
      </c>
      <c r="L1599" t="s">
        <v>251</v>
      </c>
      <c r="M1599" t="s">
        <v>3154</v>
      </c>
      <c r="N1599" t="s">
        <v>3154</v>
      </c>
      <c r="O1599" s="111">
        <v>45013</v>
      </c>
      <c r="P1599" t="s">
        <v>252</v>
      </c>
      <c r="Q1599" t="s">
        <v>253</v>
      </c>
      <c r="R1599">
        <v>45014</v>
      </c>
      <c r="S1599" t="s">
        <v>254</v>
      </c>
      <c r="T1599" t="s">
        <v>254</v>
      </c>
      <c r="U1599" t="s">
        <v>254</v>
      </c>
      <c r="V1599" t="s">
        <v>254</v>
      </c>
      <c r="W1599">
        <v>0</v>
      </c>
      <c r="X1599">
        <v>0</v>
      </c>
      <c r="Y1599">
        <v>1831.3</v>
      </c>
      <c r="Z1599" s="27">
        <f t="shared" si="24"/>
        <v>1831.3</v>
      </c>
    </row>
    <row r="1600" spans="1:26">
      <c r="A1600" t="s">
        <v>3155</v>
      </c>
      <c r="B1600" t="s">
        <v>2980</v>
      </c>
      <c r="C1600" t="s">
        <v>1883</v>
      </c>
      <c r="D1600" t="s">
        <v>2384</v>
      </c>
      <c r="E1600" t="s">
        <v>1528</v>
      </c>
      <c r="F1600">
        <v>12243781</v>
      </c>
      <c r="G1600">
        <v>45001</v>
      </c>
      <c r="H1600" t="s">
        <v>3977</v>
      </c>
      <c r="I1600" t="s">
        <v>255</v>
      </c>
      <c r="J1600" t="s">
        <v>249</v>
      </c>
      <c r="K1600" t="s">
        <v>250</v>
      </c>
      <c r="L1600" t="s">
        <v>251</v>
      </c>
      <c r="M1600" t="s">
        <v>3154</v>
      </c>
      <c r="N1600" t="s">
        <v>3154</v>
      </c>
      <c r="O1600" s="111">
        <v>45002</v>
      </c>
      <c r="P1600" t="s">
        <v>252</v>
      </c>
      <c r="Q1600" t="s">
        <v>257</v>
      </c>
      <c r="R1600">
        <v>45007</v>
      </c>
      <c r="S1600" t="s">
        <v>254</v>
      </c>
      <c r="T1600" t="s">
        <v>254</v>
      </c>
      <c r="U1600" t="s">
        <v>254</v>
      </c>
      <c r="V1600" t="s">
        <v>254</v>
      </c>
      <c r="W1600">
        <v>0</v>
      </c>
      <c r="X1600">
        <v>0</v>
      </c>
      <c r="Y1600">
        <v>0</v>
      </c>
      <c r="Z1600" s="27">
        <f t="shared" si="24"/>
        <v>0</v>
      </c>
    </row>
    <row r="1601" spans="1:26" hidden="1">
      <c r="A1601" t="s">
        <v>3155</v>
      </c>
      <c r="B1601" t="s">
        <v>2986</v>
      </c>
      <c r="C1601" t="s">
        <v>854</v>
      </c>
      <c r="D1601" t="s">
        <v>264</v>
      </c>
      <c r="E1601" t="s">
        <v>54</v>
      </c>
      <c r="F1601">
        <v>12006162</v>
      </c>
      <c r="G1601">
        <v>44942</v>
      </c>
      <c r="H1601" t="s">
        <v>1885</v>
      </c>
      <c r="I1601" t="s">
        <v>255</v>
      </c>
      <c r="J1601" t="s">
        <v>249</v>
      </c>
      <c r="K1601" t="s">
        <v>250</v>
      </c>
      <c r="L1601" t="s">
        <v>251</v>
      </c>
      <c r="M1601" t="s">
        <v>3154</v>
      </c>
      <c r="N1601" t="s">
        <v>3154</v>
      </c>
      <c r="O1601" s="111">
        <v>44942</v>
      </c>
      <c r="P1601" t="s">
        <v>252</v>
      </c>
      <c r="Q1601" t="s">
        <v>253</v>
      </c>
      <c r="R1601">
        <v>44943</v>
      </c>
      <c r="S1601" t="s">
        <v>254</v>
      </c>
      <c r="T1601" t="s">
        <v>254</v>
      </c>
      <c r="U1601" t="s">
        <v>254</v>
      </c>
      <c r="V1601" t="s">
        <v>254</v>
      </c>
      <c r="W1601">
        <v>725.7</v>
      </c>
      <c r="X1601">
        <v>1971.5</v>
      </c>
      <c r="Y1601">
        <v>1163</v>
      </c>
      <c r="Z1601" s="27">
        <f t="shared" si="24"/>
        <v>3860.2</v>
      </c>
    </row>
    <row r="1602" spans="1:26" hidden="1">
      <c r="A1602" t="s">
        <v>3155</v>
      </c>
      <c r="B1602" t="s">
        <v>2986</v>
      </c>
      <c r="C1602" t="s">
        <v>854</v>
      </c>
      <c r="D1602" t="s">
        <v>53</v>
      </c>
      <c r="E1602" t="s">
        <v>54</v>
      </c>
      <c r="F1602">
        <v>26432</v>
      </c>
      <c r="G1602">
        <v>44951</v>
      </c>
      <c r="H1602" t="s">
        <v>1886</v>
      </c>
      <c r="I1602" t="s">
        <v>255</v>
      </c>
      <c r="J1602" t="s">
        <v>249</v>
      </c>
      <c r="K1602" t="s">
        <v>805</v>
      </c>
      <c r="L1602" t="s">
        <v>251</v>
      </c>
      <c r="M1602" t="s">
        <v>3154</v>
      </c>
      <c r="N1602" t="s">
        <v>3154</v>
      </c>
      <c r="O1602" s="111">
        <v>44951</v>
      </c>
      <c r="P1602" t="s">
        <v>252</v>
      </c>
      <c r="Q1602" t="s">
        <v>1406</v>
      </c>
      <c r="S1602" t="s">
        <v>254</v>
      </c>
      <c r="T1602" t="s">
        <v>254</v>
      </c>
      <c r="U1602" t="s">
        <v>254</v>
      </c>
      <c r="V1602" t="s">
        <v>254</v>
      </c>
      <c r="W1602">
        <v>0</v>
      </c>
      <c r="X1602">
        <v>0</v>
      </c>
      <c r="Y1602">
        <v>0</v>
      </c>
      <c r="Z1602" s="27">
        <f t="shared" si="24"/>
        <v>0</v>
      </c>
    </row>
    <row r="1603" spans="1:26" hidden="1">
      <c r="A1603" t="s">
        <v>3155</v>
      </c>
      <c r="B1603" t="s">
        <v>2986</v>
      </c>
      <c r="C1603" t="s">
        <v>854</v>
      </c>
      <c r="D1603" t="s">
        <v>53</v>
      </c>
      <c r="E1603" t="s">
        <v>54</v>
      </c>
      <c r="F1603">
        <v>11887579</v>
      </c>
      <c r="G1603">
        <v>44949</v>
      </c>
      <c r="H1603" t="s">
        <v>1887</v>
      </c>
      <c r="I1603" t="s">
        <v>255</v>
      </c>
      <c r="J1603" t="s">
        <v>249</v>
      </c>
      <c r="K1603" t="s">
        <v>268</v>
      </c>
      <c r="L1603" t="s">
        <v>251</v>
      </c>
      <c r="M1603" t="s">
        <v>3154</v>
      </c>
      <c r="N1603" t="s">
        <v>3154</v>
      </c>
      <c r="O1603" s="111">
        <v>44949</v>
      </c>
      <c r="P1603" t="s">
        <v>252</v>
      </c>
      <c r="Q1603" t="s">
        <v>253</v>
      </c>
      <c r="R1603">
        <v>44950</v>
      </c>
      <c r="S1603" t="s">
        <v>254</v>
      </c>
      <c r="T1603" t="s">
        <v>254</v>
      </c>
      <c r="U1603" t="s">
        <v>254</v>
      </c>
      <c r="V1603" t="s">
        <v>254</v>
      </c>
      <c r="W1603">
        <v>4974.45</v>
      </c>
      <c r="X1603">
        <v>16423.400000000001</v>
      </c>
      <c r="Y1603">
        <v>25439.49</v>
      </c>
      <c r="Z1603" s="27">
        <f t="shared" ref="Z1603:Z1666" si="25">SUM(W1603:Y1603)</f>
        <v>46837.340000000004</v>
      </c>
    </row>
    <row r="1604" spans="1:26" hidden="1">
      <c r="A1604" t="s">
        <v>3155</v>
      </c>
      <c r="B1604" t="s">
        <v>2986</v>
      </c>
      <c r="C1604" t="s">
        <v>854</v>
      </c>
      <c r="D1604" t="s">
        <v>53</v>
      </c>
      <c r="E1604" t="s">
        <v>54</v>
      </c>
      <c r="F1604">
        <v>11931757</v>
      </c>
      <c r="G1604">
        <v>44936</v>
      </c>
      <c r="H1604" t="s">
        <v>1888</v>
      </c>
      <c r="I1604" t="s">
        <v>255</v>
      </c>
      <c r="J1604" t="s">
        <v>249</v>
      </c>
      <c r="K1604" t="s">
        <v>268</v>
      </c>
      <c r="L1604" t="s">
        <v>251</v>
      </c>
      <c r="M1604" t="s">
        <v>3154</v>
      </c>
      <c r="N1604" t="s">
        <v>3154</v>
      </c>
      <c r="O1604" s="111">
        <v>44936</v>
      </c>
      <c r="P1604" t="s">
        <v>252</v>
      </c>
      <c r="Q1604" t="s">
        <v>253</v>
      </c>
      <c r="R1604">
        <v>44937</v>
      </c>
      <c r="S1604" t="s">
        <v>254</v>
      </c>
      <c r="T1604" t="s">
        <v>254</v>
      </c>
      <c r="U1604" t="s">
        <v>254</v>
      </c>
      <c r="V1604" t="s">
        <v>254</v>
      </c>
      <c r="W1604">
        <v>107252.78</v>
      </c>
      <c r="X1604">
        <v>169024.46</v>
      </c>
      <c r="Y1604">
        <v>131180.6</v>
      </c>
      <c r="Z1604" s="27">
        <f t="shared" si="25"/>
        <v>407457.83999999997</v>
      </c>
    </row>
    <row r="1605" spans="1:26" hidden="1">
      <c r="A1605" t="s">
        <v>3155</v>
      </c>
      <c r="B1605" t="s">
        <v>2986</v>
      </c>
      <c r="C1605" t="s">
        <v>854</v>
      </c>
      <c r="D1605" t="s">
        <v>53</v>
      </c>
      <c r="E1605" t="s">
        <v>54</v>
      </c>
      <c r="F1605">
        <v>11961793</v>
      </c>
      <c r="G1605">
        <v>44928</v>
      </c>
      <c r="H1605" t="s">
        <v>1889</v>
      </c>
      <c r="I1605" t="s">
        <v>255</v>
      </c>
      <c r="J1605" t="s">
        <v>3154</v>
      </c>
      <c r="K1605" t="s">
        <v>3154</v>
      </c>
      <c r="L1605" t="s">
        <v>251</v>
      </c>
      <c r="M1605" t="s">
        <v>3154</v>
      </c>
      <c r="N1605" t="s">
        <v>3154</v>
      </c>
      <c r="O1605" s="111">
        <v>44929</v>
      </c>
      <c r="P1605" t="s">
        <v>252</v>
      </c>
      <c r="Q1605" t="s">
        <v>263</v>
      </c>
      <c r="R1605">
        <v>44930</v>
      </c>
      <c r="S1605" t="s">
        <v>254</v>
      </c>
      <c r="T1605" t="s">
        <v>254</v>
      </c>
      <c r="U1605" t="s">
        <v>254</v>
      </c>
      <c r="V1605" t="s">
        <v>254</v>
      </c>
      <c r="W1605">
        <v>5988.5</v>
      </c>
      <c r="X1605">
        <v>1873</v>
      </c>
      <c r="Y1605">
        <v>0</v>
      </c>
      <c r="Z1605" s="27">
        <f t="shared" si="25"/>
        <v>7861.5</v>
      </c>
    </row>
    <row r="1606" spans="1:26">
      <c r="A1606" t="s">
        <v>3155</v>
      </c>
      <c r="B1606" t="s">
        <v>140</v>
      </c>
      <c r="C1606" t="s">
        <v>396</v>
      </c>
      <c r="D1606" t="s">
        <v>3182</v>
      </c>
      <c r="E1606" t="s">
        <v>46</v>
      </c>
      <c r="F1606">
        <v>12237225</v>
      </c>
      <c r="G1606">
        <v>45000</v>
      </c>
      <c r="H1606" t="s">
        <v>3978</v>
      </c>
      <c r="I1606" t="s">
        <v>255</v>
      </c>
      <c r="J1606" t="s">
        <v>249</v>
      </c>
      <c r="K1606" t="s">
        <v>250</v>
      </c>
      <c r="L1606" t="s">
        <v>251</v>
      </c>
      <c r="M1606" t="s">
        <v>3154</v>
      </c>
      <c r="N1606" t="s">
        <v>3154</v>
      </c>
      <c r="O1606" s="111">
        <v>45000</v>
      </c>
      <c r="P1606" t="s">
        <v>252</v>
      </c>
      <c r="Q1606" t="s">
        <v>257</v>
      </c>
      <c r="R1606">
        <v>45001</v>
      </c>
      <c r="S1606" t="s">
        <v>254</v>
      </c>
      <c r="T1606" t="s">
        <v>254</v>
      </c>
      <c r="U1606" t="s">
        <v>254</v>
      </c>
      <c r="V1606" t="s">
        <v>254</v>
      </c>
      <c r="W1606">
        <v>0</v>
      </c>
      <c r="X1606">
        <v>0</v>
      </c>
      <c r="Y1606">
        <v>0</v>
      </c>
      <c r="Z1606" s="27">
        <f t="shared" si="25"/>
        <v>0</v>
      </c>
    </row>
    <row r="1607" spans="1:26" hidden="1">
      <c r="A1607" t="s">
        <v>3155</v>
      </c>
      <c r="B1607" t="s">
        <v>140</v>
      </c>
      <c r="C1607" t="s">
        <v>396</v>
      </c>
      <c r="D1607" t="s">
        <v>741</v>
      </c>
      <c r="E1607" t="s">
        <v>46</v>
      </c>
      <c r="F1607">
        <v>11837454</v>
      </c>
      <c r="G1607">
        <v>44985</v>
      </c>
      <c r="H1607" t="s">
        <v>2988</v>
      </c>
      <c r="I1607" t="s">
        <v>255</v>
      </c>
      <c r="J1607" t="s">
        <v>249</v>
      </c>
      <c r="K1607" t="s">
        <v>268</v>
      </c>
      <c r="L1607" t="s">
        <v>251</v>
      </c>
      <c r="M1607" t="s">
        <v>3154</v>
      </c>
      <c r="N1607" t="s">
        <v>3154</v>
      </c>
      <c r="O1607" s="111">
        <v>44985</v>
      </c>
      <c r="P1607" t="s">
        <v>252</v>
      </c>
      <c r="Q1607" t="s">
        <v>253</v>
      </c>
      <c r="R1607">
        <v>44987</v>
      </c>
      <c r="S1607" t="s">
        <v>254</v>
      </c>
      <c r="T1607" t="s">
        <v>254</v>
      </c>
      <c r="U1607" t="s">
        <v>254</v>
      </c>
      <c r="V1607" t="s">
        <v>254</v>
      </c>
      <c r="W1607">
        <v>0</v>
      </c>
      <c r="X1607">
        <v>0</v>
      </c>
      <c r="Y1607">
        <v>6548.5</v>
      </c>
      <c r="Z1607" s="27">
        <f t="shared" si="25"/>
        <v>6548.5</v>
      </c>
    </row>
    <row r="1608" spans="1:26" hidden="1">
      <c r="A1608" t="s">
        <v>3155</v>
      </c>
      <c r="B1608" t="s">
        <v>140</v>
      </c>
      <c r="C1608" t="s">
        <v>396</v>
      </c>
      <c r="D1608" t="s">
        <v>2699</v>
      </c>
      <c r="E1608" t="s">
        <v>46</v>
      </c>
      <c r="F1608">
        <v>12136295</v>
      </c>
      <c r="G1608">
        <v>44974</v>
      </c>
      <c r="H1608" t="s">
        <v>2989</v>
      </c>
      <c r="I1608" t="s">
        <v>255</v>
      </c>
      <c r="J1608" t="s">
        <v>249</v>
      </c>
      <c r="K1608" t="s">
        <v>250</v>
      </c>
      <c r="L1608" t="s">
        <v>251</v>
      </c>
      <c r="M1608" t="s">
        <v>3154</v>
      </c>
      <c r="N1608" t="s">
        <v>3154</v>
      </c>
      <c r="O1608" s="111">
        <v>44974</v>
      </c>
      <c r="P1608" t="s">
        <v>252</v>
      </c>
      <c r="Q1608" t="s">
        <v>253</v>
      </c>
      <c r="R1608">
        <v>44981</v>
      </c>
      <c r="S1608" t="s">
        <v>254</v>
      </c>
      <c r="T1608" t="s">
        <v>254</v>
      </c>
      <c r="U1608" t="s">
        <v>254</v>
      </c>
      <c r="V1608" t="s">
        <v>254</v>
      </c>
      <c r="W1608">
        <v>0</v>
      </c>
      <c r="X1608">
        <v>136.9</v>
      </c>
      <c r="Y1608">
        <v>744.1</v>
      </c>
      <c r="Z1608" s="27">
        <f t="shared" si="25"/>
        <v>881</v>
      </c>
    </row>
    <row r="1609" spans="1:26">
      <c r="A1609" t="s">
        <v>3155</v>
      </c>
      <c r="B1609" t="s">
        <v>140</v>
      </c>
      <c r="C1609" t="s">
        <v>396</v>
      </c>
      <c r="D1609" t="s">
        <v>45</v>
      </c>
      <c r="E1609" t="s">
        <v>46</v>
      </c>
      <c r="F1609">
        <v>1331872</v>
      </c>
      <c r="G1609">
        <v>44988</v>
      </c>
      <c r="H1609" t="s">
        <v>3979</v>
      </c>
      <c r="I1609" t="s">
        <v>255</v>
      </c>
      <c r="J1609" t="s">
        <v>249</v>
      </c>
      <c r="K1609" t="s">
        <v>250</v>
      </c>
      <c r="L1609" t="s">
        <v>251</v>
      </c>
      <c r="M1609" t="s">
        <v>3154</v>
      </c>
      <c r="N1609" t="s">
        <v>3154</v>
      </c>
      <c r="O1609" s="111">
        <v>44988</v>
      </c>
      <c r="P1609" t="s">
        <v>252</v>
      </c>
      <c r="Q1609" t="s">
        <v>253</v>
      </c>
      <c r="R1609">
        <v>44991</v>
      </c>
      <c r="S1609" t="s">
        <v>254</v>
      </c>
      <c r="T1609" t="s">
        <v>254</v>
      </c>
      <c r="U1609" t="s">
        <v>254</v>
      </c>
      <c r="V1609" t="s">
        <v>254</v>
      </c>
      <c r="W1609">
        <v>0</v>
      </c>
      <c r="X1609">
        <v>0</v>
      </c>
      <c r="Y1609">
        <v>12710.93</v>
      </c>
      <c r="Z1609" s="27">
        <f t="shared" si="25"/>
        <v>12710.93</v>
      </c>
    </row>
    <row r="1610" spans="1:26" hidden="1">
      <c r="A1610" t="s">
        <v>3155</v>
      </c>
      <c r="B1610" t="s">
        <v>140</v>
      </c>
      <c r="C1610" t="s">
        <v>396</v>
      </c>
      <c r="D1610" t="s">
        <v>45</v>
      </c>
      <c r="E1610" t="s">
        <v>46</v>
      </c>
      <c r="F1610">
        <v>4340081</v>
      </c>
      <c r="G1610">
        <v>44936</v>
      </c>
      <c r="H1610" t="s">
        <v>1891</v>
      </c>
      <c r="I1610" t="s">
        <v>255</v>
      </c>
      <c r="J1610" t="s">
        <v>249</v>
      </c>
      <c r="K1610" t="s">
        <v>250</v>
      </c>
      <c r="L1610" t="s">
        <v>251</v>
      </c>
      <c r="M1610" t="s">
        <v>3154</v>
      </c>
      <c r="N1610" t="s">
        <v>3154</v>
      </c>
      <c r="O1610" s="111">
        <v>44936</v>
      </c>
      <c r="P1610" t="s">
        <v>252</v>
      </c>
      <c r="Q1610" t="s">
        <v>253</v>
      </c>
      <c r="R1610">
        <v>44938</v>
      </c>
      <c r="S1610" t="s">
        <v>254</v>
      </c>
      <c r="T1610" t="s">
        <v>254</v>
      </c>
      <c r="U1610" t="s">
        <v>254</v>
      </c>
      <c r="V1610" t="s">
        <v>254</v>
      </c>
      <c r="W1610">
        <v>97.5</v>
      </c>
      <c r="X1610">
        <v>0</v>
      </c>
      <c r="Y1610">
        <v>7.25</v>
      </c>
      <c r="Z1610" s="27">
        <f t="shared" si="25"/>
        <v>104.75</v>
      </c>
    </row>
    <row r="1611" spans="1:26">
      <c r="A1611" t="s">
        <v>3155</v>
      </c>
      <c r="B1611" t="s">
        <v>140</v>
      </c>
      <c r="C1611" t="s">
        <v>396</v>
      </c>
      <c r="D1611" t="s">
        <v>45</v>
      </c>
      <c r="E1611" t="s">
        <v>46</v>
      </c>
      <c r="F1611">
        <v>11562725</v>
      </c>
      <c r="G1611">
        <v>44837</v>
      </c>
      <c r="H1611" t="s">
        <v>398</v>
      </c>
      <c r="I1611" t="s">
        <v>255</v>
      </c>
      <c r="J1611" t="s">
        <v>3154</v>
      </c>
      <c r="K1611" t="s">
        <v>3154</v>
      </c>
      <c r="L1611" t="s">
        <v>251</v>
      </c>
      <c r="M1611" t="s">
        <v>3154</v>
      </c>
      <c r="N1611" t="s">
        <v>3154</v>
      </c>
      <c r="O1611" s="111">
        <v>45015</v>
      </c>
      <c r="P1611" t="s">
        <v>252</v>
      </c>
      <c r="Q1611" t="s">
        <v>1406</v>
      </c>
      <c r="S1611" t="s">
        <v>254</v>
      </c>
      <c r="T1611" t="s">
        <v>254</v>
      </c>
      <c r="U1611" t="s">
        <v>254</v>
      </c>
      <c r="V1611" t="s">
        <v>254</v>
      </c>
      <c r="W1611">
        <v>44.3</v>
      </c>
      <c r="X1611">
        <v>0</v>
      </c>
      <c r="Y1611">
        <v>0</v>
      </c>
      <c r="Z1611" s="27">
        <f t="shared" si="25"/>
        <v>44.3</v>
      </c>
    </row>
    <row r="1612" spans="1:26" hidden="1">
      <c r="A1612" t="s">
        <v>3155</v>
      </c>
      <c r="B1612" t="s">
        <v>118</v>
      </c>
      <c r="C1612" t="s">
        <v>396</v>
      </c>
      <c r="D1612" t="s">
        <v>45</v>
      </c>
      <c r="E1612" t="s">
        <v>46</v>
      </c>
      <c r="F1612">
        <v>11568967</v>
      </c>
      <c r="G1612">
        <v>44956</v>
      </c>
      <c r="H1612" t="s">
        <v>1892</v>
      </c>
      <c r="I1612" t="s">
        <v>260</v>
      </c>
      <c r="J1612" t="s">
        <v>3154</v>
      </c>
      <c r="K1612" t="s">
        <v>3154</v>
      </c>
      <c r="L1612" t="s">
        <v>251</v>
      </c>
      <c r="M1612" t="s">
        <v>3154</v>
      </c>
      <c r="N1612" t="s">
        <v>3154</v>
      </c>
      <c r="O1612" s="111">
        <v>44956</v>
      </c>
      <c r="P1612" t="s">
        <v>252</v>
      </c>
      <c r="Q1612" t="s">
        <v>263</v>
      </c>
      <c r="R1612">
        <v>44957</v>
      </c>
      <c r="S1612" t="s">
        <v>254</v>
      </c>
      <c r="T1612" t="s">
        <v>254</v>
      </c>
      <c r="U1612" t="s">
        <v>254</v>
      </c>
      <c r="V1612" t="s">
        <v>254</v>
      </c>
      <c r="W1612">
        <v>5</v>
      </c>
      <c r="X1612">
        <v>0</v>
      </c>
      <c r="Y1612">
        <v>0</v>
      </c>
      <c r="Z1612" s="27">
        <f t="shared" si="25"/>
        <v>5</v>
      </c>
    </row>
    <row r="1613" spans="1:26" hidden="1">
      <c r="A1613" t="s">
        <v>3155</v>
      </c>
      <c r="B1613" t="s">
        <v>140</v>
      </c>
      <c r="C1613" t="s">
        <v>396</v>
      </c>
      <c r="D1613" t="s">
        <v>45</v>
      </c>
      <c r="E1613" t="s">
        <v>46</v>
      </c>
      <c r="F1613">
        <v>11927320</v>
      </c>
      <c r="G1613">
        <v>44957</v>
      </c>
      <c r="H1613" t="s">
        <v>1893</v>
      </c>
      <c r="I1613" t="s">
        <v>255</v>
      </c>
      <c r="J1613" t="s">
        <v>3154</v>
      </c>
      <c r="K1613" t="s">
        <v>3154</v>
      </c>
      <c r="L1613" t="s">
        <v>251</v>
      </c>
      <c r="M1613" t="s">
        <v>3154</v>
      </c>
      <c r="N1613" t="s">
        <v>3154</v>
      </c>
      <c r="O1613" s="111">
        <v>44957</v>
      </c>
      <c r="P1613" t="s">
        <v>252</v>
      </c>
      <c r="Q1613" t="s">
        <v>263</v>
      </c>
      <c r="R1613">
        <v>44958</v>
      </c>
      <c r="S1613" t="s">
        <v>254</v>
      </c>
      <c r="T1613" t="s">
        <v>254</v>
      </c>
      <c r="U1613" t="s">
        <v>254</v>
      </c>
      <c r="V1613" t="s">
        <v>254</v>
      </c>
      <c r="W1613">
        <v>0</v>
      </c>
      <c r="X1613">
        <v>0</v>
      </c>
      <c r="Y1613">
        <v>0</v>
      </c>
      <c r="Z1613" s="27">
        <f t="shared" si="25"/>
        <v>0</v>
      </c>
    </row>
    <row r="1614" spans="1:26" hidden="1">
      <c r="A1614" t="s">
        <v>3155</v>
      </c>
      <c r="B1614" t="s">
        <v>140</v>
      </c>
      <c r="C1614" t="s">
        <v>396</v>
      </c>
      <c r="D1614" t="s">
        <v>45</v>
      </c>
      <c r="E1614" t="s">
        <v>46</v>
      </c>
      <c r="F1614">
        <v>11964041</v>
      </c>
      <c r="G1614">
        <v>44929</v>
      </c>
      <c r="H1614" t="s">
        <v>1894</v>
      </c>
      <c r="I1614" t="s">
        <v>255</v>
      </c>
      <c r="J1614" t="s">
        <v>3154</v>
      </c>
      <c r="K1614" t="s">
        <v>3154</v>
      </c>
      <c r="L1614" t="s">
        <v>251</v>
      </c>
      <c r="M1614" t="s">
        <v>3154</v>
      </c>
      <c r="N1614" t="s">
        <v>3154</v>
      </c>
      <c r="O1614" s="111">
        <v>44931</v>
      </c>
      <c r="P1614" t="s">
        <v>252</v>
      </c>
      <c r="Q1614" t="s">
        <v>263</v>
      </c>
      <c r="R1614">
        <v>44932</v>
      </c>
      <c r="S1614" t="s">
        <v>254</v>
      </c>
      <c r="T1614" t="s">
        <v>254</v>
      </c>
      <c r="U1614" t="s">
        <v>254</v>
      </c>
      <c r="V1614" t="s">
        <v>254</v>
      </c>
      <c r="W1614">
        <v>2</v>
      </c>
      <c r="X1614">
        <v>0</v>
      </c>
      <c r="Y1614">
        <v>0</v>
      </c>
      <c r="Z1614" s="27">
        <f t="shared" si="25"/>
        <v>2</v>
      </c>
    </row>
    <row r="1615" spans="1:26">
      <c r="A1615" t="s">
        <v>3155</v>
      </c>
      <c r="B1615" t="s">
        <v>140</v>
      </c>
      <c r="C1615" t="s">
        <v>396</v>
      </c>
      <c r="D1615" t="s">
        <v>45</v>
      </c>
      <c r="E1615" t="s">
        <v>46</v>
      </c>
      <c r="F1615">
        <v>11970723</v>
      </c>
      <c r="G1615">
        <v>45016</v>
      </c>
      <c r="H1615" t="s">
        <v>3980</v>
      </c>
      <c r="I1615" t="s">
        <v>248</v>
      </c>
      <c r="J1615" t="s">
        <v>249</v>
      </c>
      <c r="K1615" t="s">
        <v>250</v>
      </c>
      <c r="L1615" t="s">
        <v>251</v>
      </c>
      <c r="M1615" t="s">
        <v>3154</v>
      </c>
      <c r="N1615" t="s">
        <v>3154</v>
      </c>
      <c r="O1615" s="111">
        <v>45016</v>
      </c>
      <c r="P1615" t="s">
        <v>252</v>
      </c>
      <c r="Q1615" t="s">
        <v>1406</v>
      </c>
      <c r="S1615" t="s">
        <v>254</v>
      </c>
      <c r="T1615" t="s">
        <v>254</v>
      </c>
      <c r="U1615" t="s">
        <v>254</v>
      </c>
      <c r="V1615" t="s">
        <v>254</v>
      </c>
      <c r="W1615">
        <v>0</v>
      </c>
      <c r="X1615">
        <v>0</v>
      </c>
      <c r="Y1615">
        <v>0</v>
      </c>
      <c r="Z1615" s="27">
        <f t="shared" si="25"/>
        <v>0</v>
      </c>
    </row>
    <row r="1616" spans="1:26" hidden="1">
      <c r="A1616" t="s">
        <v>3155</v>
      </c>
      <c r="B1616" t="s">
        <v>140</v>
      </c>
      <c r="C1616" t="s">
        <v>396</v>
      </c>
      <c r="D1616" t="s">
        <v>45</v>
      </c>
      <c r="E1616" t="s">
        <v>46</v>
      </c>
      <c r="F1616">
        <v>12032187</v>
      </c>
      <c r="G1616">
        <v>44949</v>
      </c>
      <c r="H1616" t="s">
        <v>1895</v>
      </c>
      <c r="I1616" t="s">
        <v>255</v>
      </c>
      <c r="J1616" t="s">
        <v>249</v>
      </c>
      <c r="K1616" t="s">
        <v>250</v>
      </c>
      <c r="L1616" t="s">
        <v>251</v>
      </c>
      <c r="M1616" t="s">
        <v>3154</v>
      </c>
      <c r="N1616" t="s">
        <v>3154</v>
      </c>
      <c r="O1616" s="111">
        <v>44949</v>
      </c>
      <c r="P1616" t="s">
        <v>252</v>
      </c>
      <c r="Q1616" t="s">
        <v>253</v>
      </c>
      <c r="R1616">
        <v>44950</v>
      </c>
      <c r="S1616" t="s">
        <v>254</v>
      </c>
      <c r="T1616" t="s">
        <v>254</v>
      </c>
      <c r="U1616" t="s">
        <v>254</v>
      </c>
      <c r="V1616" t="s">
        <v>254</v>
      </c>
      <c r="W1616">
        <v>765.31</v>
      </c>
      <c r="X1616">
        <v>2645.99</v>
      </c>
      <c r="Y1616">
        <v>3089.78</v>
      </c>
      <c r="Z1616" s="27">
        <f t="shared" si="25"/>
        <v>6501.08</v>
      </c>
    </row>
    <row r="1617" spans="1:26" hidden="1">
      <c r="A1617" t="s">
        <v>3155</v>
      </c>
      <c r="B1617" t="s">
        <v>140</v>
      </c>
      <c r="C1617" t="s">
        <v>396</v>
      </c>
      <c r="D1617" t="s">
        <v>45</v>
      </c>
      <c r="E1617" t="s">
        <v>46</v>
      </c>
      <c r="F1617">
        <v>12070417</v>
      </c>
      <c r="G1617">
        <v>44957</v>
      </c>
      <c r="H1617" t="s">
        <v>1896</v>
      </c>
      <c r="I1617" t="s">
        <v>255</v>
      </c>
      <c r="J1617" t="s">
        <v>249</v>
      </c>
      <c r="K1617" t="s">
        <v>250</v>
      </c>
      <c r="L1617" t="s">
        <v>251</v>
      </c>
      <c r="M1617" t="s">
        <v>3154</v>
      </c>
      <c r="N1617" t="s">
        <v>3154</v>
      </c>
      <c r="O1617" s="111">
        <v>44957</v>
      </c>
      <c r="P1617" t="s">
        <v>252</v>
      </c>
      <c r="Q1617" t="s">
        <v>253</v>
      </c>
      <c r="R1617">
        <v>44958</v>
      </c>
      <c r="S1617" t="s">
        <v>254</v>
      </c>
      <c r="T1617" t="s">
        <v>254</v>
      </c>
      <c r="U1617" t="s">
        <v>254</v>
      </c>
      <c r="V1617" t="s">
        <v>254</v>
      </c>
      <c r="W1617">
        <v>0</v>
      </c>
      <c r="X1617">
        <v>81.8</v>
      </c>
      <c r="Y1617">
        <v>17.600000000000001</v>
      </c>
      <c r="Z1617" s="27">
        <f t="shared" si="25"/>
        <v>99.4</v>
      </c>
    </row>
    <row r="1618" spans="1:26" hidden="1">
      <c r="A1618" t="s">
        <v>3155</v>
      </c>
      <c r="B1618" t="s">
        <v>140</v>
      </c>
      <c r="C1618" t="s">
        <v>396</v>
      </c>
      <c r="D1618" t="s">
        <v>45</v>
      </c>
      <c r="E1618" t="s">
        <v>46</v>
      </c>
      <c r="F1618">
        <v>12105145</v>
      </c>
      <c r="G1618">
        <v>44966</v>
      </c>
      <c r="H1618" t="s">
        <v>2990</v>
      </c>
      <c r="I1618" t="s">
        <v>248</v>
      </c>
      <c r="J1618" t="s">
        <v>259</v>
      </c>
      <c r="K1618" t="s">
        <v>250</v>
      </c>
      <c r="L1618" t="s">
        <v>251</v>
      </c>
      <c r="M1618" t="s">
        <v>3154</v>
      </c>
      <c r="N1618" t="s">
        <v>3154</v>
      </c>
      <c r="O1618" s="111">
        <v>44966</v>
      </c>
      <c r="P1618" t="s">
        <v>252</v>
      </c>
      <c r="Q1618" t="s">
        <v>253</v>
      </c>
      <c r="R1618">
        <v>44970</v>
      </c>
      <c r="S1618" t="s">
        <v>254</v>
      </c>
      <c r="T1618" t="s">
        <v>254</v>
      </c>
      <c r="U1618" t="s">
        <v>254</v>
      </c>
      <c r="V1618" t="s">
        <v>254</v>
      </c>
      <c r="W1618">
        <v>0</v>
      </c>
      <c r="X1618">
        <v>2505.8000000000002</v>
      </c>
      <c r="Y1618">
        <v>4220.1099999999997</v>
      </c>
      <c r="Z1618" s="27">
        <f t="shared" si="25"/>
        <v>6725.91</v>
      </c>
    </row>
    <row r="1619" spans="1:26" hidden="1">
      <c r="A1619" t="s">
        <v>3155</v>
      </c>
      <c r="B1619" t="s">
        <v>140</v>
      </c>
      <c r="C1619" t="s">
        <v>396</v>
      </c>
      <c r="D1619" t="s">
        <v>45</v>
      </c>
      <c r="E1619" t="s">
        <v>46</v>
      </c>
      <c r="F1619">
        <v>12163002</v>
      </c>
      <c r="G1619">
        <v>44982</v>
      </c>
      <c r="H1619" t="s">
        <v>2991</v>
      </c>
      <c r="I1619" t="s">
        <v>255</v>
      </c>
      <c r="J1619" t="s">
        <v>249</v>
      </c>
      <c r="K1619" t="s">
        <v>250</v>
      </c>
      <c r="L1619" t="s">
        <v>251</v>
      </c>
      <c r="M1619" t="s">
        <v>3154</v>
      </c>
      <c r="N1619" t="s">
        <v>3154</v>
      </c>
      <c r="O1619" s="111">
        <v>44982</v>
      </c>
      <c r="P1619" t="s">
        <v>252</v>
      </c>
      <c r="Q1619" t="s">
        <v>253</v>
      </c>
      <c r="R1619">
        <v>44987</v>
      </c>
      <c r="S1619" t="s">
        <v>254</v>
      </c>
      <c r="T1619" t="s">
        <v>254</v>
      </c>
      <c r="U1619" t="s">
        <v>254</v>
      </c>
      <c r="V1619" t="s">
        <v>254</v>
      </c>
      <c r="W1619">
        <v>0</v>
      </c>
      <c r="X1619">
        <v>0</v>
      </c>
      <c r="Y1619">
        <v>5942</v>
      </c>
      <c r="Z1619" s="27">
        <f t="shared" si="25"/>
        <v>5942</v>
      </c>
    </row>
    <row r="1620" spans="1:26">
      <c r="A1620" t="s">
        <v>3155</v>
      </c>
      <c r="B1620" t="s">
        <v>140</v>
      </c>
      <c r="C1620" t="s">
        <v>396</v>
      </c>
      <c r="D1620" t="s">
        <v>45</v>
      </c>
      <c r="E1620" t="s">
        <v>46</v>
      </c>
      <c r="F1620">
        <v>12220264</v>
      </c>
      <c r="G1620">
        <v>44995</v>
      </c>
      <c r="H1620" t="s">
        <v>3981</v>
      </c>
      <c r="I1620" t="s">
        <v>255</v>
      </c>
      <c r="J1620" t="s">
        <v>249</v>
      </c>
      <c r="K1620" t="s">
        <v>250</v>
      </c>
      <c r="L1620" t="s">
        <v>251</v>
      </c>
      <c r="M1620" t="s">
        <v>3154</v>
      </c>
      <c r="N1620" t="s">
        <v>3154</v>
      </c>
      <c r="O1620" s="111">
        <v>44995</v>
      </c>
      <c r="P1620" t="s">
        <v>252</v>
      </c>
      <c r="Q1620" t="s">
        <v>253</v>
      </c>
      <c r="R1620">
        <v>44998</v>
      </c>
      <c r="S1620" t="s">
        <v>254</v>
      </c>
      <c r="T1620" t="s">
        <v>254</v>
      </c>
      <c r="U1620" t="s">
        <v>254</v>
      </c>
      <c r="V1620" t="s">
        <v>254</v>
      </c>
      <c r="W1620">
        <v>0</v>
      </c>
      <c r="X1620">
        <v>0</v>
      </c>
      <c r="Y1620">
        <v>1001.3</v>
      </c>
      <c r="Z1620" s="27">
        <f t="shared" si="25"/>
        <v>1001.3</v>
      </c>
    </row>
    <row r="1621" spans="1:26">
      <c r="A1621" t="s">
        <v>3155</v>
      </c>
      <c r="B1621" t="s">
        <v>140</v>
      </c>
      <c r="C1621" t="s">
        <v>396</v>
      </c>
      <c r="D1621" t="s">
        <v>45</v>
      </c>
      <c r="E1621" t="s">
        <v>46</v>
      </c>
      <c r="F1621">
        <v>12282993</v>
      </c>
      <c r="G1621">
        <v>45012</v>
      </c>
      <c r="H1621" t="s">
        <v>3982</v>
      </c>
      <c r="I1621" t="s">
        <v>271</v>
      </c>
      <c r="J1621" t="s">
        <v>249</v>
      </c>
      <c r="K1621" t="s">
        <v>268</v>
      </c>
      <c r="L1621" t="s">
        <v>251</v>
      </c>
      <c r="M1621" t="s">
        <v>3154</v>
      </c>
      <c r="N1621" t="s">
        <v>3154</v>
      </c>
      <c r="O1621" s="111">
        <v>45012</v>
      </c>
      <c r="P1621" t="s">
        <v>252</v>
      </c>
      <c r="Q1621" t="s">
        <v>253</v>
      </c>
      <c r="R1621">
        <v>45014</v>
      </c>
      <c r="S1621" t="s">
        <v>254</v>
      </c>
      <c r="T1621" t="s">
        <v>254</v>
      </c>
      <c r="U1621" t="s">
        <v>254</v>
      </c>
      <c r="V1621" t="s">
        <v>254</v>
      </c>
      <c r="W1621">
        <v>0</v>
      </c>
      <c r="X1621">
        <v>0</v>
      </c>
      <c r="Y1621">
        <v>3828.19</v>
      </c>
      <c r="Z1621" s="27">
        <f t="shared" si="25"/>
        <v>3828.19</v>
      </c>
    </row>
    <row r="1622" spans="1:26">
      <c r="A1622" t="s">
        <v>3155</v>
      </c>
      <c r="B1622" t="s">
        <v>140</v>
      </c>
      <c r="C1622" t="s">
        <v>396</v>
      </c>
      <c r="D1622" t="s">
        <v>45</v>
      </c>
      <c r="E1622" t="s">
        <v>46</v>
      </c>
      <c r="F1622">
        <v>12305133</v>
      </c>
      <c r="G1622">
        <v>45015</v>
      </c>
      <c r="H1622" t="s">
        <v>3983</v>
      </c>
      <c r="I1622" t="s">
        <v>248</v>
      </c>
      <c r="J1622" t="s">
        <v>249</v>
      </c>
      <c r="K1622" t="s">
        <v>250</v>
      </c>
      <c r="L1622" t="s">
        <v>251</v>
      </c>
      <c r="M1622" t="s">
        <v>3154</v>
      </c>
      <c r="N1622" t="s">
        <v>3154</v>
      </c>
      <c r="O1622" s="111">
        <v>45015</v>
      </c>
      <c r="P1622" t="s">
        <v>252</v>
      </c>
      <c r="Q1622" t="s">
        <v>257</v>
      </c>
      <c r="S1622" t="s">
        <v>254</v>
      </c>
      <c r="T1622" t="s">
        <v>254</v>
      </c>
      <c r="U1622" t="s">
        <v>254</v>
      </c>
      <c r="V1622" t="s">
        <v>254</v>
      </c>
      <c r="W1622">
        <v>0</v>
      </c>
      <c r="X1622">
        <v>0</v>
      </c>
      <c r="Y1622">
        <v>0</v>
      </c>
      <c r="Z1622" s="27">
        <f t="shared" si="25"/>
        <v>0</v>
      </c>
    </row>
    <row r="1623" spans="1:26" hidden="1">
      <c r="A1623" t="s">
        <v>3155</v>
      </c>
      <c r="B1623" t="s">
        <v>140</v>
      </c>
      <c r="C1623" t="s">
        <v>396</v>
      </c>
      <c r="D1623" t="s">
        <v>2404</v>
      </c>
      <c r="E1623" t="s">
        <v>46</v>
      </c>
      <c r="F1623">
        <v>12126183</v>
      </c>
      <c r="G1623">
        <v>44971</v>
      </c>
      <c r="H1623" t="s">
        <v>2992</v>
      </c>
      <c r="I1623" t="s">
        <v>248</v>
      </c>
      <c r="J1623" t="s">
        <v>259</v>
      </c>
      <c r="K1623" t="s">
        <v>250</v>
      </c>
      <c r="L1623" t="s">
        <v>251</v>
      </c>
      <c r="M1623" t="s">
        <v>3154</v>
      </c>
      <c r="N1623" t="s">
        <v>3154</v>
      </c>
      <c r="O1623" s="111">
        <v>44971</v>
      </c>
      <c r="P1623" t="s">
        <v>252</v>
      </c>
      <c r="Q1623" t="s">
        <v>253</v>
      </c>
      <c r="R1623">
        <v>44973</v>
      </c>
      <c r="S1623" t="s">
        <v>254</v>
      </c>
      <c r="T1623" t="s">
        <v>254</v>
      </c>
      <c r="U1623" t="s">
        <v>254</v>
      </c>
      <c r="V1623" t="s">
        <v>254</v>
      </c>
      <c r="W1623">
        <v>0</v>
      </c>
      <c r="X1623">
        <v>227.5</v>
      </c>
      <c r="Y1623">
        <v>934</v>
      </c>
      <c r="Z1623" s="27">
        <f t="shared" si="25"/>
        <v>1161.5</v>
      </c>
    </row>
    <row r="1624" spans="1:26" hidden="1">
      <c r="A1624" t="s">
        <v>3155</v>
      </c>
      <c r="B1624" t="s">
        <v>140</v>
      </c>
      <c r="C1624" t="s">
        <v>396</v>
      </c>
      <c r="D1624" t="s">
        <v>1250</v>
      </c>
      <c r="E1624" t="s">
        <v>46</v>
      </c>
      <c r="F1624">
        <v>11974142</v>
      </c>
      <c r="G1624">
        <v>44931</v>
      </c>
      <c r="H1624" t="s">
        <v>1897</v>
      </c>
      <c r="I1624" t="s">
        <v>255</v>
      </c>
      <c r="J1624" t="s">
        <v>249</v>
      </c>
      <c r="K1624" t="s">
        <v>250</v>
      </c>
      <c r="L1624" t="s">
        <v>251</v>
      </c>
      <c r="M1624" t="s">
        <v>3154</v>
      </c>
      <c r="N1624" t="s">
        <v>3154</v>
      </c>
      <c r="O1624" s="111">
        <v>44931</v>
      </c>
      <c r="P1624" t="s">
        <v>252</v>
      </c>
      <c r="Q1624" t="s">
        <v>253</v>
      </c>
      <c r="R1624">
        <v>44938</v>
      </c>
      <c r="S1624" t="s">
        <v>254</v>
      </c>
      <c r="T1624" t="s">
        <v>254</v>
      </c>
      <c r="U1624" t="s">
        <v>254</v>
      </c>
      <c r="V1624" t="s">
        <v>254</v>
      </c>
      <c r="W1624">
        <v>1081.6500000000001</v>
      </c>
      <c r="X1624">
        <v>1861.1</v>
      </c>
      <c r="Y1624">
        <v>737.65</v>
      </c>
      <c r="Z1624" s="27">
        <f t="shared" si="25"/>
        <v>3680.4</v>
      </c>
    </row>
    <row r="1625" spans="1:26" hidden="1">
      <c r="A1625" t="s">
        <v>3155</v>
      </c>
      <c r="B1625" t="s">
        <v>140</v>
      </c>
      <c r="C1625" t="s">
        <v>396</v>
      </c>
      <c r="D1625" t="s">
        <v>1250</v>
      </c>
      <c r="E1625" t="s">
        <v>46</v>
      </c>
      <c r="F1625">
        <v>11995567</v>
      </c>
      <c r="G1625">
        <v>44938</v>
      </c>
      <c r="H1625" t="s">
        <v>1898</v>
      </c>
      <c r="I1625" t="s">
        <v>255</v>
      </c>
      <c r="J1625" t="s">
        <v>249</v>
      </c>
      <c r="K1625" t="s">
        <v>268</v>
      </c>
      <c r="L1625" t="s">
        <v>251</v>
      </c>
      <c r="M1625" t="s">
        <v>3154</v>
      </c>
      <c r="N1625" t="s">
        <v>3154</v>
      </c>
      <c r="O1625" s="111">
        <v>44938</v>
      </c>
      <c r="P1625" t="s">
        <v>252</v>
      </c>
      <c r="Q1625" t="s">
        <v>253</v>
      </c>
      <c r="R1625">
        <v>44943</v>
      </c>
      <c r="S1625" t="s">
        <v>254</v>
      </c>
      <c r="T1625" t="s">
        <v>254</v>
      </c>
      <c r="U1625" t="s">
        <v>254</v>
      </c>
      <c r="V1625" t="s">
        <v>254</v>
      </c>
      <c r="W1625">
        <v>24298.49</v>
      </c>
      <c r="X1625">
        <v>12656.21</v>
      </c>
      <c r="Y1625">
        <v>14697.51</v>
      </c>
      <c r="Z1625" s="27">
        <f t="shared" si="25"/>
        <v>51652.21</v>
      </c>
    </row>
    <row r="1626" spans="1:26" hidden="1">
      <c r="A1626" t="s">
        <v>3155</v>
      </c>
      <c r="B1626" t="s">
        <v>140</v>
      </c>
      <c r="C1626" t="s">
        <v>396</v>
      </c>
      <c r="D1626" t="s">
        <v>1656</v>
      </c>
      <c r="E1626" t="s">
        <v>46</v>
      </c>
      <c r="F1626">
        <v>1376994</v>
      </c>
      <c r="G1626">
        <v>44944</v>
      </c>
      <c r="H1626" t="s">
        <v>1899</v>
      </c>
      <c r="I1626" t="s">
        <v>255</v>
      </c>
      <c r="J1626" t="s">
        <v>3154</v>
      </c>
      <c r="K1626" t="s">
        <v>3154</v>
      </c>
      <c r="L1626" t="s">
        <v>251</v>
      </c>
      <c r="M1626" t="s">
        <v>3154</v>
      </c>
      <c r="N1626" t="s">
        <v>3154</v>
      </c>
      <c r="O1626" s="111">
        <v>44944</v>
      </c>
      <c r="P1626" t="s">
        <v>252</v>
      </c>
      <c r="Q1626" t="s">
        <v>263</v>
      </c>
      <c r="R1626">
        <v>44945</v>
      </c>
      <c r="S1626" t="s">
        <v>254</v>
      </c>
      <c r="T1626" t="s">
        <v>254</v>
      </c>
      <c r="U1626" t="s">
        <v>254</v>
      </c>
      <c r="V1626" t="s">
        <v>254</v>
      </c>
      <c r="W1626">
        <v>42.4</v>
      </c>
      <c r="X1626">
        <v>0</v>
      </c>
      <c r="Y1626">
        <v>0</v>
      </c>
      <c r="Z1626" s="27">
        <f t="shared" si="25"/>
        <v>42.4</v>
      </c>
    </row>
    <row r="1627" spans="1:26" hidden="1">
      <c r="A1627" t="s">
        <v>3155</v>
      </c>
      <c r="B1627" t="s">
        <v>140</v>
      </c>
      <c r="C1627" t="s">
        <v>396</v>
      </c>
      <c r="D1627" t="s">
        <v>1005</v>
      </c>
      <c r="E1627" t="s">
        <v>46</v>
      </c>
      <c r="F1627">
        <v>12172585</v>
      </c>
      <c r="G1627">
        <v>44985</v>
      </c>
      <c r="H1627" t="s">
        <v>2994</v>
      </c>
      <c r="I1627" t="s">
        <v>248</v>
      </c>
      <c r="J1627" t="s">
        <v>249</v>
      </c>
      <c r="K1627" t="s">
        <v>250</v>
      </c>
      <c r="L1627" t="s">
        <v>251</v>
      </c>
      <c r="M1627" t="s">
        <v>3154</v>
      </c>
      <c r="N1627" t="s">
        <v>3154</v>
      </c>
      <c r="O1627" s="111">
        <v>44985</v>
      </c>
      <c r="P1627" t="s">
        <v>252</v>
      </c>
      <c r="Q1627" t="s">
        <v>253</v>
      </c>
      <c r="R1627">
        <v>44992</v>
      </c>
      <c r="S1627" t="s">
        <v>254</v>
      </c>
      <c r="T1627" t="s">
        <v>254</v>
      </c>
      <c r="U1627" t="s">
        <v>254</v>
      </c>
      <c r="V1627" t="s">
        <v>254</v>
      </c>
      <c r="W1627">
        <v>0</v>
      </c>
      <c r="X1627">
        <v>0</v>
      </c>
      <c r="Y1627">
        <v>96.79</v>
      </c>
      <c r="Z1627" s="27">
        <f t="shared" si="25"/>
        <v>96.79</v>
      </c>
    </row>
    <row r="1628" spans="1:26">
      <c r="A1628" t="s">
        <v>3155</v>
      </c>
      <c r="B1628" t="s">
        <v>140</v>
      </c>
      <c r="C1628" t="s">
        <v>396</v>
      </c>
      <c r="D1628" t="s">
        <v>1005</v>
      </c>
      <c r="E1628" t="s">
        <v>46</v>
      </c>
      <c r="F1628">
        <v>12189846</v>
      </c>
      <c r="G1628">
        <v>44987</v>
      </c>
      <c r="H1628" t="s">
        <v>3984</v>
      </c>
      <c r="I1628" t="s">
        <v>255</v>
      </c>
      <c r="J1628" t="s">
        <v>249</v>
      </c>
      <c r="K1628" t="s">
        <v>268</v>
      </c>
      <c r="L1628" t="s">
        <v>251</v>
      </c>
      <c r="M1628" t="s">
        <v>3154</v>
      </c>
      <c r="N1628" t="s">
        <v>3154</v>
      </c>
      <c r="O1628" s="111">
        <v>44987</v>
      </c>
      <c r="P1628" t="s">
        <v>252</v>
      </c>
      <c r="Q1628" t="s">
        <v>253</v>
      </c>
      <c r="R1628">
        <v>44992</v>
      </c>
      <c r="S1628" t="s">
        <v>254</v>
      </c>
      <c r="T1628" t="s">
        <v>254</v>
      </c>
      <c r="U1628" t="s">
        <v>254</v>
      </c>
      <c r="V1628" t="s">
        <v>254</v>
      </c>
      <c r="W1628">
        <v>0</v>
      </c>
      <c r="X1628">
        <v>0</v>
      </c>
      <c r="Y1628">
        <v>3912.9</v>
      </c>
      <c r="Z1628" s="27">
        <f t="shared" si="25"/>
        <v>3912.9</v>
      </c>
    </row>
    <row r="1629" spans="1:26">
      <c r="A1629" t="s">
        <v>3155</v>
      </c>
      <c r="B1629" t="s">
        <v>140</v>
      </c>
      <c r="C1629" t="s">
        <v>396</v>
      </c>
      <c r="D1629" t="s">
        <v>1005</v>
      </c>
      <c r="E1629" t="s">
        <v>46</v>
      </c>
      <c r="F1629">
        <v>12202668</v>
      </c>
      <c r="G1629">
        <v>44992</v>
      </c>
      <c r="H1629" t="s">
        <v>3985</v>
      </c>
      <c r="I1629" t="s">
        <v>255</v>
      </c>
      <c r="J1629" t="s">
        <v>249</v>
      </c>
      <c r="K1629" t="s">
        <v>250</v>
      </c>
      <c r="L1629" t="s">
        <v>251</v>
      </c>
      <c r="M1629" t="s">
        <v>3154</v>
      </c>
      <c r="N1629" t="s">
        <v>3154</v>
      </c>
      <c r="O1629" s="111">
        <v>44992</v>
      </c>
      <c r="P1629" t="s">
        <v>252</v>
      </c>
      <c r="Q1629" t="s">
        <v>253</v>
      </c>
      <c r="R1629">
        <v>44998</v>
      </c>
      <c r="S1629" t="s">
        <v>254</v>
      </c>
      <c r="T1629" t="s">
        <v>254</v>
      </c>
      <c r="U1629" t="s">
        <v>254</v>
      </c>
      <c r="V1629" t="s">
        <v>254</v>
      </c>
      <c r="W1629">
        <v>0</v>
      </c>
      <c r="X1629">
        <v>0</v>
      </c>
      <c r="Y1629">
        <v>4045</v>
      </c>
      <c r="Z1629" s="27">
        <f t="shared" si="25"/>
        <v>4045</v>
      </c>
    </row>
    <row r="1630" spans="1:26">
      <c r="A1630" t="s">
        <v>3155</v>
      </c>
      <c r="B1630" t="s">
        <v>140</v>
      </c>
      <c r="C1630" t="s">
        <v>396</v>
      </c>
      <c r="D1630" t="s">
        <v>3193</v>
      </c>
      <c r="E1630" t="s">
        <v>2794</v>
      </c>
      <c r="F1630">
        <v>12214789</v>
      </c>
      <c r="G1630">
        <v>44994</v>
      </c>
      <c r="H1630" t="s">
        <v>3986</v>
      </c>
      <c r="I1630" t="s">
        <v>255</v>
      </c>
      <c r="J1630" t="s">
        <v>249</v>
      </c>
      <c r="K1630" t="s">
        <v>250</v>
      </c>
      <c r="L1630" t="s">
        <v>251</v>
      </c>
      <c r="M1630" t="s">
        <v>3154</v>
      </c>
      <c r="N1630" t="s">
        <v>3154</v>
      </c>
      <c r="O1630" s="111">
        <v>44994</v>
      </c>
      <c r="P1630" t="s">
        <v>252</v>
      </c>
      <c r="Q1630" t="s">
        <v>257</v>
      </c>
      <c r="S1630" t="s">
        <v>254</v>
      </c>
      <c r="T1630" t="s">
        <v>254</v>
      </c>
      <c r="U1630" t="s">
        <v>254</v>
      </c>
      <c r="V1630" t="s">
        <v>254</v>
      </c>
      <c r="W1630">
        <v>0</v>
      </c>
      <c r="X1630">
        <v>0</v>
      </c>
      <c r="Y1630">
        <v>0</v>
      </c>
      <c r="Z1630" s="27">
        <f t="shared" si="25"/>
        <v>0</v>
      </c>
    </row>
    <row r="1631" spans="1:26" hidden="1">
      <c r="A1631" t="s">
        <v>3155</v>
      </c>
      <c r="B1631" t="s">
        <v>164</v>
      </c>
      <c r="C1631" t="s">
        <v>165</v>
      </c>
      <c r="D1631" t="s">
        <v>264</v>
      </c>
      <c r="E1631" t="s">
        <v>54</v>
      </c>
      <c r="F1631">
        <v>11964144</v>
      </c>
      <c r="G1631">
        <v>44929</v>
      </c>
      <c r="H1631" t="s">
        <v>1900</v>
      </c>
      <c r="I1631" t="s">
        <v>255</v>
      </c>
      <c r="J1631" t="s">
        <v>249</v>
      </c>
      <c r="K1631" t="s">
        <v>250</v>
      </c>
      <c r="L1631" t="s">
        <v>251</v>
      </c>
      <c r="M1631" t="s">
        <v>3154</v>
      </c>
      <c r="N1631" t="s">
        <v>3154</v>
      </c>
      <c r="O1631" s="111">
        <v>44929</v>
      </c>
      <c r="P1631" t="s">
        <v>252</v>
      </c>
      <c r="Q1631" t="s">
        <v>253</v>
      </c>
      <c r="R1631">
        <v>44930</v>
      </c>
      <c r="S1631" t="s">
        <v>254</v>
      </c>
      <c r="T1631" t="s">
        <v>254</v>
      </c>
      <c r="U1631" t="s">
        <v>254</v>
      </c>
      <c r="V1631" t="s">
        <v>254</v>
      </c>
      <c r="W1631">
        <v>33367</v>
      </c>
      <c r="X1631">
        <v>27417</v>
      </c>
      <c r="Y1631">
        <v>31798</v>
      </c>
      <c r="Z1631" s="27">
        <f t="shared" si="25"/>
        <v>92582</v>
      </c>
    </row>
    <row r="1632" spans="1:26">
      <c r="A1632" t="s">
        <v>3155</v>
      </c>
      <c r="B1632" t="s">
        <v>164</v>
      </c>
      <c r="C1632" t="s">
        <v>165</v>
      </c>
      <c r="D1632" t="s">
        <v>264</v>
      </c>
      <c r="E1632" t="s">
        <v>54</v>
      </c>
      <c r="F1632">
        <v>12200747</v>
      </c>
      <c r="G1632">
        <v>45008</v>
      </c>
      <c r="H1632" t="s">
        <v>3987</v>
      </c>
      <c r="I1632" t="s">
        <v>255</v>
      </c>
      <c r="J1632" t="s">
        <v>249</v>
      </c>
      <c r="K1632" t="s">
        <v>268</v>
      </c>
      <c r="L1632" t="s">
        <v>251</v>
      </c>
      <c r="M1632" t="s">
        <v>3154</v>
      </c>
      <c r="N1632" t="s">
        <v>3154</v>
      </c>
      <c r="O1632" s="111">
        <v>45008</v>
      </c>
      <c r="P1632" t="s">
        <v>252</v>
      </c>
      <c r="Q1632" t="s">
        <v>253</v>
      </c>
      <c r="R1632">
        <v>45009</v>
      </c>
      <c r="S1632" t="s">
        <v>254</v>
      </c>
      <c r="T1632" t="s">
        <v>254</v>
      </c>
      <c r="U1632" t="s">
        <v>254</v>
      </c>
      <c r="V1632" t="s">
        <v>254</v>
      </c>
      <c r="W1632">
        <v>0</v>
      </c>
      <c r="X1632">
        <v>0</v>
      </c>
      <c r="Y1632">
        <v>248.53</v>
      </c>
      <c r="Z1632" s="27">
        <f t="shared" si="25"/>
        <v>248.53</v>
      </c>
    </row>
    <row r="1633" spans="1:26">
      <c r="A1633" t="s">
        <v>3155</v>
      </c>
      <c r="B1633" t="s">
        <v>164</v>
      </c>
      <c r="C1633" t="s">
        <v>165</v>
      </c>
      <c r="D1633" t="s">
        <v>264</v>
      </c>
      <c r="E1633" t="s">
        <v>54</v>
      </c>
      <c r="F1633">
        <v>12201411</v>
      </c>
      <c r="G1633">
        <v>44991</v>
      </c>
      <c r="H1633" t="s">
        <v>3988</v>
      </c>
      <c r="I1633" t="s">
        <v>255</v>
      </c>
      <c r="J1633" t="s">
        <v>249</v>
      </c>
      <c r="K1633" t="s">
        <v>250</v>
      </c>
      <c r="L1633" t="s">
        <v>251</v>
      </c>
      <c r="M1633" t="s">
        <v>3154</v>
      </c>
      <c r="N1633" t="s">
        <v>3154</v>
      </c>
      <c r="O1633" s="111">
        <v>44991</v>
      </c>
      <c r="P1633" t="s">
        <v>252</v>
      </c>
      <c r="Q1633" t="s">
        <v>253</v>
      </c>
      <c r="R1633">
        <v>44992</v>
      </c>
      <c r="S1633" t="s">
        <v>254</v>
      </c>
      <c r="T1633" t="s">
        <v>254</v>
      </c>
      <c r="U1633" t="s">
        <v>254</v>
      </c>
      <c r="V1633" t="s">
        <v>254</v>
      </c>
      <c r="W1633">
        <v>0</v>
      </c>
      <c r="X1633">
        <v>0</v>
      </c>
      <c r="Y1633">
        <v>50.96</v>
      </c>
      <c r="Z1633" s="27">
        <f t="shared" si="25"/>
        <v>50.96</v>
      </c>
    </row>
    <row r="1634" spans="1:26">
      <c r="A1634" t="s">
        <v>3155</v>
      </c>
      <c r="B1634" t="s">
        <v>164</v>
      </c>
      <c r="C1634" t="s">
        <v>165</v>
      </c>
      <c r="D1634" t="s">
        <v>264</v>
      </c>
      <c r="E1634" t="s">
        <v>54</v>
      </c>
      <c r="F1634">
        <v>12215414</v>
      </c>
      <c r="G1634">
        <v>44995</v>
      </c>
      <c r="H1634" t="s">
        <v>3989</v>
      </c>
      <c r="I1634" t="s">
        <v>255</v>
      </c>
      <c r="J1634" t="s">
        <v>249</v>
      </c>
      <c r="K1634" t="s">
        <v>268</v>
      </c>
      <c r="L1634" t="s">
        <v>251</v>
      </c>
      <c r="M1634" t="s">
        <v>3154</v>
      </c>
      <c r="N1634" t="s">
        <v>3154</v>
      </c>
      <c r="O1634" s="111">
        <v>44995</v>
      </c>
      <c r="P1634" t="s">
        <v>252</v>
      </c>
      <c r="Q1634" t="s">
        <v>253</v>
      </c>
      <c r="R1634">
        <v>44998</v>
      </c>
      <c r="S1634" t="s">
        <v>254</v>
      </c>
      <c r="T1634" t="s">
        <v>254</v>
      </c>
      <c r="U1634" t="s">
        <v>254</v>
      </c>
      <c r="V1634" t="s">
        <v>254</v>
      </c>
      <c r="W1634">
        <v>0</v>
      </c>
      <c r="X1634">
        <v>0</v>
      </c>
      <c r="Y1634">
        <v>16272.29</v>
      </c>
      <c r="Z1634" s="27">
        <f t="shared" si="25"/>
        <v>16272.29</v>
      </c>
    </row>
    <row r="1635" spans="1:26" hidden="1">
      <c r="A1635" t="s">
        <v>3155</v>
      </c>
      <c r="B1635" t="s">
        <v>164</v>
      </c>
      <c r="C1635" t="s">
        <v>165</v>
      </c>
      <c r="D1635" t="s">
        <v>53</v>
      </c>
      <c r="E1635" t="s">
        <v>54</v>
      </c>
      <c r="F1635">
        <v>643108</v>
      </c>
      <c r="G1635">
        <v>44936</v>
      </c>
      <c r="H1635" t="s">
        <v>1901</v>
      </c>
      <c r="I1635" t="s">
        <v>255</v>
      </c>
      <c r="J1635" t="s">
        <v>249</v>
      </c>
      <c r="K1635" t="s">
        <v>268</v>
      </c>
      <c r="L1635" t="s">
        <v>251</v>
      </c>
      <c r="M1635" t="s">
        <v>3154</v>
      </c>
      <c r="N1635" t="s">
        <v>3154</v>
      </c>
      <c r="O1635" s="111">
        <v>44936</v>
      </c>
      <c r="P1635" t="s">
        <v>252</v>
      </c>
      <c r="Q1635" t="s">
        <v>282</v>
      </c>
      <c r="S1635" t="s">
        <v>254</v>
      </c>
      <c r="T1635" t="s">
        <v>254</v>
      </c>
      <c r="U1635" t="s">
        <v>254</v>
      </c>
      <c r="V1635" t="s">
        <v>254</v>
      </c>
      <c r="W1635">
        <v>25</v>
      </c>
      <c r="X1635">
        <v>0</v>
      </c>
      <c r="Y1635">
        <v>0</v>
      </c>
      <c r="Z1635" s="27">
        <f t="shared" si="25"/>
        <v>25</v>
      </c>
    </row>
    <row r="1636" spans="1:26">
      <c r="A1636" t="s">
        <v>3155</v>
      </c>
      <c r="B1636" t="s">
        <v>2674</v>
      </c>
      <c r="C1636" t="s">
        <v>165</v>
      </c>
      <c r="D1636" t="s">
        <v>53</v>
      </c>
      <c r="E1636" t="s">
        <v>54</v>
      </c>
      <c r="F1636">
        <v>8811678</v>
      </c>
      <c r="G1636">
        <v>44999</v>
      </c>
      <c r="H1636" t="s">
        <v>3990</v>
      </c>
      <c r="I1636" t="s">
        <v>255</v>
      </c>
      <c r="J1636" t="s">
        <v>249</v>
      </c>
      <c r="K1636" t="s">
        <v>268</v>
      </c>
      <c r="L1636" t="s">
        <v>251</v>
      </c>
      <c r="M1636" t="s">
        <v>3154</v>
      </c>
      <c r="N1636" t="s">
        <v>3154</v>
      </c>
      <c r="O1636" s="111">
        <v>44999</v>
      </c>
      <c r="P1636" t="s">
        <v>252</v>
      </c>
      <c r="Q1636" t="s">
        <v>253</v>
      </c>
      <c r="R1636">
        <v>45000</v>
      </c>
      <c r="S1636" t="s">
        <v>254</v>
      </c>
      <c r="T1636" t="s">
        <v>254</v>
      </c>
      <c r="U1636" t="s">
        <v>254</v>
      </c>
      <c r="V1636" t="s">
        <v>254</v>
      </c>
      <c r="W1636">
        <v>0</v>
      </c>
      <c r="X1636">
        <v>0</v>
      </c>
      <c r="Y1636">
        <v>7186.09</v>
      </c>
      <c r="Z1636" s="27">
        <f t="shared" si="25"/>
        <v>7186.09</v>
      </c>
    </row>
    <row r="1637" spans="1:26" hidden="1">
      <c r="A1637" t="s">
        <v>3155</v>
      </c>
      <c r="B1637" t="s">
        <v>164</v>
      </c>
      <c r="C1637" t="s">
        <v>165</v>
      </c>
      <c r="D1637" t="s">
        <v>53</v>
      </c>
      <c r="E1637" t="s">
        <v>54</v>
      </c>
      <c r="F1637">
        <v>11639370</v>
      </c>
      <c r="G1637">
        <v>44949</v>
      </c>
      <c r="H1637" t="s">
        <v>1902</v>
      </c>
      <c r="I1637" t="s">
        <v>255</v>
      </c>
      <c r="J1637" t="s">
        <v>249</v>
      </c>
      <c r="K1637" t="s">
        <v>250</v>
      </c>
      <c r="L1637" t="s">
        <v>251</v>
      </c>
      <c r="M1637" t="s">
        <v>3154</v>
      </c>
      <c r="N1637" t="s">
        <v>3154</v>
      </c>
      <c r="O1637" s="111">
        <v>44949</v>
      </c>
      <c r="P1637" t="s">
        <v>252</v>
      </c>
      <c r="Q1637" t="s">
        <v>253</v>
      </c>
      <c r="R1637">
        <v>44950</v>
      </c>
      <c r="S1637" t="s">
        <v>254</v>
      </c>
      <c r="T1637" t="s">
        <v>254</v>
      </c>
      <c r="U1637" t="s">
        <v>254</v>
      </c>
      <c r="V1637" t="s">
        <v>254</v>
      </c>
      <c r="W1637">
        <v>2058.25</v>
      </c>
      <c r="X1637">
        <v>10218.5</v>
      </c>
      <c r="Y1637">
        <v>7028.5</v>
      </c>
      <c r="Z1637" s="27">
        <f t="shared" si="25"/>
        <v>19305.25</v>
      </c>
    </row>
    <row r="1638" spans="1:26">
      <c r="A1638" t="s">
        <v>3155</v>
      </c>
      <c r="B1638" t="s">
        <v>164</v>
      </c>
      <c r="C1638" t="s">
        <v>165</v>
      </c>
      <c r="D1638" t="s">
        <v>53</v>
      </c>
      <c r="E1638" t="s">
        <v>54</v>
      </c>
      <c r="F1638">
        <v>11951581</v>
      </c>
      <c r="G1638">
        <v>44986</v>
      </c>
      <c r="H1638" t="s">
        <v>3991</v>
      </c>
      <c r="I1638" t="s">
        <v>255</v>
      </c>
      <c r="J1638" t="s">
        <v>249</v>
      </c>
      <c r="K1638" t="s">
        <v>250</v>
      </c>
      <c r="L1638" t="s">
        <v>251</v>
      </c>
      <c r="M1638" t="s">
        <v>3154</v>
      </c>
      <c r="N1638" t="s">
        <v>3154</v>
      </c>
      <c r="O1638" s="111">
        <v>44986</v>
      </c>
      <c r="P1638" t="s">
        <v>252</v>
      </c>
      <c r="Q1638" t="s">
        <v>253</v>
      </c>
      <c r="R1638">
        <v>44987</v>
      </c>
      <c r="S1638" t="s">
        <v>254</v>
      </c>
      <c r="T1638" t="s">
        <v>254</v>
      </c>
      <c r="U1638" t="s">
        <v>254</v>
      </c>
      <c r="V1638" t="s">
        <v>254</v>
      </c>
      <c r="W1638">
        <v>0</v>
      </c>
      <c r="X1638">
        <v>0</v>
      </c>
      <c r="Y1638">
        <v>4610.25</v>
      </c>
      <c r="Z1638" s="27">
        <f t="shared" si="25"/>
        <v>4610.25</v>
      </c>
    </row>
    <row r="1639" spans="1:26" hidden="1">
      <c r="A1639" t="s">
        <v>3155</v>
      </c>
      <c r="B1639" t="s">
        <v>164</v>
      </c>
      <c r="C1639" t="s">
        <v>165</v>
      </c>
      <c r="D1639" t="s">
        <v>53</v>
      </c>
      <c r="E1639" t="s">
        <v>54</v>
      </c>
      <c r="F1639">
        <v>11978614</v>
      </c>
      <c r="G1639">
        <v>44964</v>
      </c>
      <c r="H1639" t="s">
        <v>2995</v>
      </c>
      <c r="I1639" t="s">
        <v>255</v>
      </c>
      <c r="J1639" t="s">
        <v>249</v>
      </c>
      <c r="K1639" t="s">
        <v>250</v>
      </c>
      <c r="L1639" t="s">
        <v>251</v>
      </c>
      <c r="M1639" t="s">
        <v>3154</v>
      </c>
      <c r="N1639" t="s">
        <v>3154</v>
      </c>
      <c r="O1639" s="111">
        <v>44964</v>
      </c>
      <c r="P1639" t="s">
        <v>252</v>
      </c>
      <c r="Q1639" t="s">
        <v>282</v>
      </c>
      <c r="R1639">
        <v>44965</v>
      </c>
      <c r="S1639" t="s">
        <v>254</v>
      </c>
      <c r="T1639" t="s">
        <v>254</v>
      </c>
      <c r="U1639" t="s">
        <v>254</v>
      </c>
      <c r="V1639" t="s">
        <v>254</v>
      </c>
      <c r="W1639">
        <v>0</v>
      </c>
      <c r="X1639">
        <v>2547</v>
      </c>
      <c r="Y1639">
        <v>0</v>
      </c>
      <c r="Z1639" s="27">
        <f t="shared" si="25"/>
        <v>2547</v>
      </c>
    </row>
    <row r="1640" spans="1:26" hidden="1">
      <c r="A1640" t="s">
        <v>3155</v>
      </c>
      <c r="B1640" t="s">
        <v>164</v>
      </c>
      <c r="C1640" t="s">
        <v>165</v>
      </c>
      <c r="D1640" t="s">
        <v>53</v>
      </c>
      <c r="E1640" t="s">
        <v>54</v>
      </c>
      <c r="F1640">
        <v>11987745</v>
      </c>
      <c r="G1640">
        <v>44936</v>
      </c>
      <c r="H1640" t="s">
        <v>1903</v>
      </c>
      <c r="I1640" t="s">
        <v>255</v>
      </c>
      <c r="J1640" t="s">
        <v>249</v>
      </c>
      <c r="K1640" t="s">
        <v>268</v>
      </c>
      <c r="L1640" t="s">
        <v>251</v>
      </c>
      <c r="M1640" t="s">
        <v>3154</v>
      </c>
      <c r="N1640" t="s">
        <v>3154</v>
      </c>
      <c r="O1640" s="111">
        <v>44936</v>
      </c>
      <c r="P1640" t="s">
        <v>252</v>
      </c>
      <c r="Q1640" t="s">
        <v>253</v>
      </c>
      <c r="R1640">
        <v>44937</v>
      </c>
      <c r="S1640" t="s">
        <v>254</v>
      </c>
      <c r="T1640" t="s">
        <v>254</v>
      </c>
      <c r="U1640" t="s">
        <v>254</v>
      </c>
      <c r="V1640" t="s">
        <v>254</v>
      </c>
      <c r="W1640">
        <v>10</v>
      </c>
      <c r="X1640">
        <v>14.66</v>
      </c>
      <c r="Y1640">
        <v>20042.98</v>
      </c>
      <c r="Z1640" s="27">
        <f t="shared" si="25"/>
        <v>20067.64</v>
      </c>
    </row>
    <row r="1641" spans="1:26" hidden="1">
      <c r="A1641" t="s">
        <v>3155</v>
      </c>
      <c r="B1641" t="s">
        <v>164</v>
      </c>
      <c r="C1641" t="s">
        <v>165</v>
      </c>
      <c r="D1641" t="s">
        <v>53</v>
      </c>
      <c r="E1641" t="s">
        <v>54</v>
      </c>
      <c r="F1641">
        <v>12026623</v>
      </c>
      <c r="G1641">
        <v>44949</v>
      </c>
      <c r="H1641" t="s">
        <v>1904</v>
      </c>
      <c r="I1641" t="s">
        <v>255</v>
      </c>
      <c r="J1641" t="s">
        <v>249</v>
      </c>
      <c r="K1641" t="s">
        <v>250</v>
      </c>
      <c r="L1641" t="s">
        <v>251</v>
      </c>
      <c r="M1641" t="s">
        <v>3154</v>
      </c>
      <c r="N1641" t="s">
        <v>3154</v>
      </c>
      <c r="O1641" s="111">
        <v>44949</v>
      </c>
      <c r="P1641" t="s">
        <v>252</v>
      </c>
      <c r="Q1641" t="s">
        <v>257</v>
      </c>
      <c r="S1641" t="s">
        <v>254</v>
      </c>
      <c r="T1641" t="s">
        <v>254</v>
      </c>
      <c r="U1641" t="s">
        <v>254</v>
      </c>
      <c r="V1641" t="s">
        <v>254</v>
      </c>
      <c r="W1641">
        <v>0</v>
      </c>
      <c r="X1641">
        <v>0</v>
      </c>
      <c r="Y1641">
        <v>0</v>
      </c>
      <c r="Z1641" s="27">
        <f t="shared" si="25"/>
        <v>0</v>
      </c>
    </row>
    <row r="1642" spans="1:26" hidden="1">
      <c r="A1642" t="s">
        <v>3155</v>
      </c>
      <c r="B1642" t="s">
        <v>164</v>
      </c>
      <c r="C1642" t="s">
        <v>165</v>
      </c>
      <c r="D1642" t="s">
        <v>53</v>
      </c>
      <c r="E1642" t="s">
        <v>54</v>
      </c>
      <c r="F1642">
        <v>12107687</v>
      </c>
      <c r="G1642">
        <v>44965</v>
      </c>
      <c r="H1642" t="s">
        <v>2996</v>
      </c>
      <c r="I1642" t="s">
        <v>248</v>
      </c>
      <c r="J1642" t="s">
        <v>259</v>
      </c>
      <c r="K1642" t="s">
        <v>250</v>
      </c>
      <c r="L1642" t="s">
        <v>251</v>
      </c>
      <c r="M1642" t="s">
        <v>3154</v>
      </c>
      <c r="N1642" t="s">
        <v>3154</v>
      </c>
      <c r="O1642" s="111">
        <v>44965</v>
      </c>
      <c r="P1642" t="s">
        <v>252</v>
      </c>
      <c r="Q1642" t="s">
        <v>253</v>
      </c>
      <c r="R1642">
        <v>44968</v>
      </c>
      <c r="S1642" t="s">
        <v>254</v>
      </c>
      <c r="T1642" t="s">
        <v>254</v>
      </c>
      <c r="U1642" t="s">
        <v>254</v>
      </c>
      <c r="V1642" t="s">
        <v>254</v>
      </c>
      <c r="W1642">
        <v>0</v>
      </c>
      <c r="X1642">
        <v>3269.93</v>
      </c>
      <c r="Y1642">
        <v>8177.66</v>
      </c>
      <c r="Z1642" s="27">
        <f t="shared" si="25"/>
        <v>11447.59</v>
      </c>
    </row>
    <row r="1643" spans="1:26" hidden="1">
      <c r="A1643" t="s">
        <v>3155</v>
      </c>
      <c r="B1643" t="s">
        <v>164</v>
      </c>
      <c r="C1643" t="s">
        <v>165</v>
      </c>
      <c r="D1643" t="s">
        <v>53</v>
      </c>
      <c r="E1643" t="s">
        <v>54</v>
      </c>
      <c r="F1643">
        <v>12121676</v>
      </c>
      <c r="G1643">
        <v>44970</v>
      </c>
      <c r="H1643" t="s">
        <v>2997</v>
      </c>
      <c r="I1643" t="s">
        <v>248</v>
      </c>
      <c r="J1643" t="s">
        <v>259</v>
      </c>
      <c r="K1643" t="s">
        <v>250</v>
      </c>
      <c r="L1643" t="s">
        <v>251</v>
      </c>
      <c r="M1643" t="s">
        <v>3154</v>
      </c>
      <c r="N1643" t="s">
        <v>3154</v>
      </c>
      <c r="O1643" s="111">
        <v>44970</v>
      </c>
      <c r="P1643" t="s">
        <v>252</v>
      </c>
      <c r="Q1643" t="s">
        <v>253</v>
      </c>
      <c r="R1643">
        <v>44973</v>
      </c>
      <c r="S1643" t="s">
        <v>254</v>
      </c>
      <c r="T1643" t="s">
        <v>254</v>
      </c>
      <c r="U1643" t="s">
        <v>254</v>
      </c>
      <c r="V1643" t="s">
        <v>254</v>
      </c>
      <c r="W1643">
        <v>0</v>
      </c>
      <c r="X1643">
        <v>2647.7</v>
      </c>
      <c r="Y1643">
        <v>847.9</v>
      </c>
      <c r="Z1643" s="27">
        <f t="shared" si="25"/>
        <v>3495.6</v>
      </c>
    </row>
    <row r="1644" spans="1:26" hidden="1">
      <c r="A1644" t="s">
        <v>3155</v>
      </c>
      <c r="B1644" t="s">
        <v>164</v>
      </c>
      <c r="C1644" t="s">
        <v>165</v>
      </c>
      <c r="D1644" t="s">
        <v>53</v>
      </c>
      <c r="E1644" t="s">
        <v>54</v>
      </c>
      <c r="F1644">
        <v>12138109</v>
      </c>
      <c r="G1644">
        <v>44973</v>
      </c>
      <c r="H1644" t="s">
        <v>2998</v>
      </c>
      <c r="I1644" t="s">
        <v>248</v>
      </c>
      <c r="J1644" t="s">
        <v>249</v>
      </c>
      <c r="K1644" t="s">
        <v>250</v>
      </c>
      <c r="L1644" t="s">
        <v>251</v>
      </c>
      <c r="M1644" t="s">
        <v>3154</v>
      </c>
      <c r="N1644" t="s">
        <v>3154</v>
      </c>
      <c r="O1644" s="111">
        <v>44973</v>
      </c>
      <c r="P1644" t="s">
        <v>252</v>
      </c>
      <c r="Q1644" t="s">
        <v>253</v>
      </c>
      <c r="R1644">
        <v>44987</v>
      </c>
      <c r="S1644" t="s">
        <v>254</v>
      </c>
      <c r="T1644" t="s">
        <v>254</v>
      </c>
      <c r="U1644" t="s">
        <v>254</v>
      </c>
      <c r="V1644" t="s">
        <v>254</v>
      </c>
      <c r="W1644">
        <v>0</v>
      </c>
      <c r="X1644">
        <v>0</v>
      </c>
      <c r="Y1644">
        <v>3162.5</v>
      </c>
      <c r="Z1644" s="27">
        <f t="shared" si="25"/>
        <v>3162.5</v>
      </c>
    </row>
    <row r="1645" spans="1:26" hidden="1">
      <c r="A1645" t="s">
        <v>3155</v>
      </c>
      <c r="B1645" t="s">
        <v>164</v>
      </c>
      <c r="C1645" t="s">
        <v>165</v>
      </c>
      <c r="D1645" t="s">
        <v>53</v>
      </c>
      <c r="E1645" t="s">
        <v>54</v>
      </c>
      <c r="F1645">
        <v>12138341</v>
      </c>
      <c r="G1645">
        <v>44973</v>
      </c>
      <c r="H1645" t="s">
        <v>2999</v>
      </c>
      <c r="I1645" t="s">
        <v>255</v>
      </c>
      <c r="J1645" t="s">
        <v>249</v>
      </c>
      <c r="K1645" t="s">
        <v>250</v>
      </c>
      <c r="L1645" t="s">
        <v>251</v>
      </c>
      <c r="M1645" t="s">
        <v>3154</v>
      </c>
      <c r="N1645" t="s">
        <v>3154</v>
      </c>
      <c r="O1645" s="111">
        <v>44973</v>
      </c>
      <c r="P1645" t="s">
        <v>252</v>
      </c>
      <c r="Q1645" t="s">
        <v>257</v>
      </c>
      <c r="S1645" t="s">
        <v>254</v>
      </c>
      <c r="T1645" t="s">
        <v>254</v>
      </c>
      <c r="U1645" t="s">
        <v>254</v>
      </c>
      <c r="V1645" t="s">
        <v>254</v>
      </c>
      <c r="W1645">
        <v>0</v>
      </c>
      <c r="X1645">
        <v>0</v>
      </c>
      <c r="Y1645">
        <v>0</v>
      </c>
      <c r="Z1645" s="27">
        <f t="shared" si="25"/>
        <v>0</v>
      </c>
    </row>
    <row r="1646" spans="1:26">
      <c r="A1646" t="s">
        <v>3155</v>
      </c>
      <c r="B1646" t="s">
        <v>164</v>
      </c>
      <c r="C1646" t="s">
        <v>165</v>
      </c>
      <c r="D1646" t="s">
        <v>53</v>
      </c>
      <c r="E1646" t="s">
        <v>54</v>
      </c>
      <c r="F1646">
        <v>12203384</v>
      </c>
      <c r="G1646">
        <v>44998</v>
      </c>
      <c r="H1646" t="s">
        <v>3992</v>
      </c>
      <c r="I1646" t="s">
        <v>255</v>
      </c>
      <c r="J1646" t="s">
        <v>249</v>
      </c>
      <c r="K1646" t="s">
        <v>250</v>
      </c>
      <c r="L1646" t="s">
        <v>251</v>
      </c>
      <c r="M1646" t="s">
        <v>3154</v>
      </c>
      <c r="N1646" t="s">
        <v>3154</v>
      </c>
      <c r="O1646" s="111">
        <v>44998</v>
      </c>
      <c r="P1646" t="s">
        <v>252</v>
      </c>
      <c r="Q1646" t="s">
        <v>253</v>
      </c>
      <c r="R1646">
        <v>44999</v>
      </c>
      <c r="S1646" t="s">
        <v>254</v>
      </c>
      <c r="T1646" t="s">
        <v>254</v>
      </c>
      <c r="U1646" t="s">
        <v>254</v>
      </c>
      <c r="V1646" t="s">
        <v>254</v>
      </c>
      <c r="W1646">
        <v>0</v>
      </c>
      <c r="X1646">
        <v>0</v>
      </c>
      <c r="Y1646">
        <v>1817.26</v>
      </c>
      <c r="Z1646" s="27">
        <f t="shared" si="25"/>
        <v>1817.26</v>
      </c>
    </row>
    <row r="1647" spans="1:26" hidden="1">
      <c r="A1647" t="s">
        <v>3155</v>
      </c>
      <c r="B1647" t="s">
        <v>164</v>
      </c>
      <c r="C1647" t="s">
        <v>165</v>
      </c>
      <c r="D1647" t="s">
        <v>277</v>
      </c>
      <c r="E1647" t="s">
        <v>54</v>
      </c>
      <c r="F1647">
        <v>11608785</v>
      </c>
      <c r="G1647">
        <v>44967</v>
      </c>
      <c r="H1647" t="s">
        <v>3000</v>
      </c>
      <c r="I1647" t="s">
        <v>255</v>
      </c>
      <c r="J1647" t="s">
        <v>249</v>
      </c>
      <c r="K1647" t="s">
        <v>250</v>
      </c>
      <c r="L1647" t="s">
        <v>251</v>
      </c>
      <c r="M1647" t="s">
        <v>3154</v>
      </c>
      <c r="N1647" t="s">
        <v>3154</v>
      </c>
      <c r="O1647" s="111">
        <v>44972</v>
      </c>
      <c r="P1647" t="s">
        <v>252</v>
      </c>
      <c r="Q1647" t="s">
        <v>253</v>
      </c>
      <c r="R1647">
        <v>44973</v>
      </c>
      <c r="S1647" t="s">
        <v>254</v>
      </c>
      <c r="T1647" t="s">
        <v>254</v>
      </c>
      <c r="U1647" t="s">
        <v>254</v>
      </c>
      <c r="V1647" t="s">
        <v>254</v>
      </c>
      <c r="W1647">
        <v>0</v>
      </c>
      <c r="X1647">
        <v>505.01</v>
      </c>
      <c r="Y1647">
        <v>3687</v>
      </c>
      <c r="Z1647" s="27">
        <f t="shared" si="25"/>
        <v>4192.01</v>
      </c>
    </row>
    <row r="1648" spans="1:26" hidden="1">
      <c r="A1648" t="s">
        <v>3155</v>
      </c>
      <c r="B1648" t="s">
        <v>164</v>
      </c>
      <c r="C1648" t="s">
        <v>165</v>
      </c>
      <c r="D1648" t="s">
        <v>277</v>
      </c>
      <c r="E1648" t="s">
        <v>54</v>
      </c>
      <c r="F1648">
        <v>12068867</v>
      </c>
      <c r="G1648">
        <v>44957</v>
      </c>
      <c r="H1648" t="s">
        <v>1905</v>
      </c>
      <c r="I1648" t="s">
        <v>255</v>
      </c>
      <c r="J1648" t="s">
        <v>249</v>
      </c>
      <c r="K1648" t="s">
        <v>250</v>
      </c>
      <c r="L1648" t="s">
        <v>251</v>
      </c>
      <c r="M1648" t="s">
        <v>3154</v>
      </c>
      <c r="N1648" t="s">
        <v>3154</v>
      </c>
      <c r="O1648" s="111">
        <v>44957</v>
      </c>
      <c r="P1648" t="s">
        <v>252</v>
      </c>
      <c r="Q1648" t="s">
        <v>253</v>
      </c>
      <c r="R1648">
        <v>44958</v>
      </c>
      <c r="S1648" t="s">
        <v>254</v>
      </c>
      <c r="T1648" t="s">
        <v>254</v>
      </c>
      <c r="U1648" t="s">
        <v>254</v>
      </c>
      <c r="V1648" t="s">
        <v>254</v>
      </c>
      <c r="W1648">
        <v>0</v>
      </c>
      <c r="X1648">
        <v>0.03</v>
      </c>
      <c r="Y1648">
        <v>9689</v>
      </c>
      <c r="Z1648" s="27">
        <f t="shared" si="25"/>
        <v>9689.0300000000007</v>
      </c>
    </row>
    <row r="1649" spans="1:26" hidden="1">
      <c r="A1649" t="s">
        <v>3155</v>
      </c>
      <c r="B1649" t="s">
        <v>164</v>
      </c>
      <c r="C1649" t="s">
        <v>165</v>
      </c>
      <c r="D1649" t="s">
        <v>277</v>
      </c>
      <c r="E1649" t="s">
        <v>54</v>
      </c>
      <c r="F1649">
        <v>12069701</v>
      </c>
      <c r="G1649">
        <v>44957</v>
      </c>
      <c r="H1649" t="s">
        <v>1906</v>
      </c>
      <c r="I1649" t="s">
        <v>255</v>
      </c>
      <c r="J1649" t="s">
        <v>249</v>
      </c>
      <c r="K1649" t="s">
        <v>250</v>
      </c>
      <c r="L1649" t="s">
        <v>251</v>
      </c>
      <c r="M1649" t="s">
        <v>3154</v>
      </c>
      <c r="N1649" t="s">
        <v>3154</v>
      </c>
      <c r="O1649" s="111">
        <v>44957</v>
      </c>
      <c r="P1649" t="s">
        <v>252</v>
      </c>
      <c r="Q1649" t="s">
        <v>253</v>
      </c>
      <c r="R1649">
        <v>44958</v>
      </c>
      <c r="S1649" t="s">
        <v>254</v>
      </c>
      <c r="T1649" t="s">
        <v>254</v>
      </c>
      <c r="U1649" t="s">
        <v>254</v>
      </c>
      <c r="V1649" t="s">
        <v>254</v>
      </c>
      <c r="W1649">
        <v>0</v>
      </c>
      <c r="X1649">
        <v>3864.52</v>
      </c>
      <c r="Y1649">
        <v>5030.72</v>
      </c>
      <c r="Z1649" s="27">
        <f t="shared" si="25"/>
        <v>8895.24</v>
      </c>
    </row>
    <row r="1650" spans="1:26" hidden="1">
      <c r="A1650" t="s">
        <v>3155</v>
      </c>
      <c r="B1650" t="s">
        <v>164</v>
      </c>
      <c r="C1650" t="s">
        <v>165</v>
      </c>
      <c r="D1650" t="s">
        <v>277</v>
      </c>
      <c r="E1650" t="s">
        <v>54</v>
      </c>
      <c r="F1650">
        <v>12079514</v>
      </c>
      <c r="G1650">
        <v>44958</v>
      </c>
      <c r="H1650" t="s">
        <v>3001</v>
      </c>
      <c r="I1650" t="s">
        <v>255</v>
      </c>
      <c r="J1650" t="s">
        <v>249</v>
      </c>
      <c r="K1650" t="s">
        <v>250</v>
      </c>
      <c r="L1650" t="s">
        <v>251</v>
      </c>
      <c r="M1650" t="s">
        <v>3154</v>
      </c>
      <c r="N1650" t="s">
        <v>3154</v>
      </c>
      <c r="O1650" s="111">
        <v>44958</v>
      </c>
      <c r="P1650" t="s">
        <v>252</v>
      </c>
      <c r="Q1650" t="s">
        <v>282</v>
      </c>
      <c r="R1650">
        <v>44959</v>
      </c>
      <c r="S1650" t="s">
        <v>254</v>
      </c>
      <c r="T1650" t="s">
        <v>254</v>
      </c>
      <c r="U1650" t="s">
        <v>254</v>
      </c>
      <c r="V1650" t="s">
        <v>254</v>
      </c>
      <c r="W1650">
        <v>0</v>
      </c>
      <c r="X1650">
        <v>1</v>
      </c>
      <c r="Y1650">
        <v>0</v>
      </c>
      <c r="Z1650" s="27">
        <f t="shared" si="25"/>
        <v>1</v>
      </c>
    </row>
    <row r="1651" spans="1:26" hidden="1">
      <c r="A1651" t="s">
        <v>3155</v>
      </c>
      <c r="B1651" t="s">
        <v>164</v>
      </c>
      <c r="C1651" t="s">
        <v>165</v>
      </c>
      <c r="D1651" t="s">
        <v>277</v>
      </c>
      <c r="E1651" t="s">
        <v>54</v>
      </c>
      <c r="F1651">
        <v>12084892</v>
      </c>
      <c r="G1651">
        <v>44959</v>
      </c>
      <c r="H1651" t="s">
        <v>3002</v>
      </c>
      <c r="I1651" t="s">
        <v>255</v>
      </c>
      <c r="J1651" t="s">
        <v>249</v>
      </c>
      <c r="K1651" t="s">
        <v>250</v>
      </c>
      <c r="L1651" t="s">
        <v>251</v>
      </c>
      <c r="M1651" t="s">
        <v>3154</v>
      </c>
      <c r="N1651" t="s">
        <v>3154</v>
      </c>
      <c r="O1651" s="111">
        <v>44959</v>
      </c>
      <c r="P1651" t="s">
        <v>252</v>
      </c>
      <c r="Q1651" t="s">
        <v>282</v>
      </c>
      <c r="R1651">
        <v>44960</v>
      </c>
      <c r="S1651" t="s">
        <v>254</v>
      </c>
      <c r="T1651" t="s">
        <v>254</v>
      </c>
      <c r="U1651" t="s">
        <v>254</v>
      </c>
      <c r="V1651" t="s">
        <v>254</v>
      </c>
      <c r="W1651">
        <v>0</v>
      </c>
      <c r="X1651">
        <v>1</v>
      </c>
      <c r="Y1651">
        <v>0</v>
      </c>
      <c r="Z1651" s="27">
        <f t="shared" si="25"/>
        <v>1</v>
      </c>
    </row>
    <row r="1652" spans="1:26" hidden="1">
      <c r="A1652" t="s">
        <v>3155</v>
      </c>
      <c r="B1652" t="s">
        <v>164</v>
      </c>
      <c r="C1652" t="s">
        <v>165</v>
      </c>
      <c r="D1652" t="s">
        <v>277</v>
      </c>
      <c r="E1652" t="s">
        <v>54</v>
      </c>
      <c r="F1652">
        <v>12091064</v>
      </c>
      <c r="G1652">
        <v>44960</v>
      </c>
      <c r="H1652" t="s">
        <v>3003</v>
      </c>
      <c r="I1652" t="s">
        <v>255</v>
      </c>
      <c r="J1652" t="s">
        <v>249</v>
      </c>
      <c r="K1652" t="s">
        <v>250</v>
      </c>
      <c r="L1652" t="s">
        <v>251</v>
      </c>
      <c r="M1652" t="s">
        <v>3154</v>
      </c>
      <c r="N1652" t="s">
        <v>3154</v>
      </c>
      <c r="O1652" s="111">
        <v>44960</v>
      </c>
      <c r="P1652" t="s">
        <v>252</v>
      </c>
      <c r="Q1652" t="s">
        <v>253</v>
      </c>
      <c r="R1652">
        <v>44963</v>
      </c>
      <c r="S1652" t="s">
        <v>254</v>
      </c>
      <c r="T1652" t="s">
        <v>254</v>
      </c>
      <c r="U1652" t="s">
        <v>254</v>
      </c>
      <c r="V1652" t="s">
        <v>254</v>
      </c>
      <c r="W1652">
        <v>0</v>
      </c>
      <c r="X1652">
        <v>1411.7</v>
      </c>
      <c r="Y1652">
        <v>695.96</v>
      </c>
      <c r="Z1652" s="27">
        <f t="shared" si="25"/>
        <v>2107.66</v>
      </c>
    </row>
    <row r="1653" spans="1:26" hidden="1">
      <c r="A1653" t="s">
        <v>3155</v>
      </c>
      <c r="B1653" t="s">
        <v>164</v>
      </c>
      <c r="C1653" t="s">
        <v>165</v>
      </c>
      <c r="D1653" t="s">
        <v>277</v>
      </c>
      <c r="E1653" t="s">
        <v>54</v>
      </c>
      <c r="F1653">
        <v>12111736</v>
      </c>
      <c r="G1653">
        <v>44966</v>
      </c>
      <c r="H1653" t="s">
        <v>3004</v>
      </c>
      <c r="I1653" t="s">
        <v>255</v>
      </c>
      <c r="J1653" t="s">
        <v>249</v>
      </c>
      <c r="K1653" t="s">
        <v>250</v>
      </c>
      <c r="L1653" t="s">
        <v>251</v>
      </c>
      <c r="M1653" t="s">
        <v>3154</v>
      </c>
      <c r="N1653" t="s">
        <v>3154</v>
      </c>
      <c r="O1653" s="111">
        <v>44981</v>
      </c>
      <c r="P1653" t="s">
        <v>252</v>
      </c>
      <c r="Q1653" t="s">
        <v>253</v>
      </c>
      <c r="R1653">
        <v>44984</v>
      </c>
      <c r="S1653" t="s">
        <v>254</v>
      </c>
      <c r="T1653" t="s">
        <v>254</v>
      </c>
      <c r="U1653" t="s">
        <v>254</v>
      </c>
      <c r="V1653" t="s">
        <v>254</v>
      </c>
      <c r="W1653">
        <v>0</v>
      </c>
      <c r="X1653">
        <v>200</v>
      </c>
      <c r="Y1653">
        <v>230</v>
      </c>
      <c r="Z1653" s="27">
        <f t="shared" si="25"/>
        <v>430</v>
      </c>
    </row>
    <row r="1654" spans="1:26" hidden="1">
      <c r="A1654" t="s">
        <v>3155</v>
      </c>
      <c r="B1654" t="s">
        <v>164</v>
      </c>
      <c r="C1654" t="s">
        <v>165</v>
      </c>
      <c r="D1654" t="s">
        <v>277</v>
      </c>
      <c r="E1654" t="s">
        <v>54</v>
      </c>
      <c r="F1654">
        <v>12175459</v>
      </c>
      <c r="G1654">
        <v>44985</v>
      </c>
      <c r="H1654" t="s">
        <v>3005</v>
      </c>
      <c r="I1654" t="s">
        <v>256</v>
      </c>
      <c r="J1654" t="s">
        <v>249</v>
      </c>
      <c r="K1654" t="s">
        <v>250</v>
      </c>
      <c r="L1654" t="s">
        <v>251</v>
      </c>
      <c r="M1654" t="s">
        <v>3154</v>
      </c>
      <c r="N1654" t="s">
        <v>3154</v>
      </c>
      <c r="O1654" s="111">
        <v>44985</v>
      </c>
      <c r="P1654" t="s">
        <v>252</v>
      </c>
      <c r="Q1654" t="s">
        <v>253</v>
      </c>
      <c r="R1654">
        <v>44986</v>
      </c>
      <c r="S1654" t="s">
        <v>254</v>
      </c>
      <c r="T1654" t="s">
        <v>254</v>
      </c>
      <c r="U1654" t="s">
        <v>254</v>
      </c>
      <c r="V1654" t="s">
        <v>254</v>
      </c>
      <c r="W1654">
        <v>0</v>
      </c>
      <c r="X1654">
        <v>0</v>
      </c>
      <c r="Y1654">
        <v>248.02</v>
      </c>
      <c r="Z1654" s="27">
        <f t="shared" si="25"/>
        <v>248.02</v>
      </c>
    </row>
    <row r="1655" spans="1:26" hidden="1">
      <c r="A1655" t="s">
        <v>3155</v>
      </c>
      <c r="B1655" t="s">
        <v>164</v>
      </c>
      <c r="C1655" t="s">
        <v>165</v>
      </c>
      <c r="D1655" t="s">
        <v>1622</v>
      </c>
      <c r="E1655" t="s">
        <v>54</v>
      </c>
      <c r="F1655">
        <v>12010222</v>
      </c>
      <c r="G1655">
        <v>44951</v>
      </c>
      <c r="H1655" t="s">
        <v>1907</v>
      </c>
      <c r="I1655" t="s">
        <v>255</v>
      </c>
      <c r="J1655" t="s">
        <v>249</v>
      </c>
      <c r="K1655" t="s">
        <v>250</v>
      </c>
      <c r="L1655" t="s">
        <v>251</v>
      </c>
      <c r="M1655" t="s">
        <v>3154</v>
      </c>
      <c r="N1655" t="s">
        <v>3154</v>
      </c>
      <c r="O1655" s="111">
        <v>44951</v>
      </c>
      <c r="P1655" t="s">
        <v>252</v>
      </c>
      <c r="Q1655" t="s">
        <v>253</v>
      </c>
      <c r="R1655">
        <v>44952</v>
      </c>
      <c r="S1655" t="s">
        <v>254</v>
      </c>
      <c r="T1655" t="s">
        <v>254</v>
      </c>
      <c r="U1655" t="s">
        <v>254</v>
      </c>
      <c r="V1655" t="s">
        <v>254</v>
      </c>
      <c r="W1655">
        <v>2229</v>
      </c>
      <c r="X1655">
        <v>19700</v>
      </c>
      <c r="Y1655">
        <v>13215</v>
      </c>
      <c r="Z1655" s="27">
        <f t="shared" si="25"/>
        <v>35144</v>
      </c>
    </row>
    <row r="1656" spans="1:26" hidden="1">
      <c r="A1656" t="s">
        <v>3155</v>
      </c>
      <c r="B1656" t="s">
        <v>164</v>
      </c>
      <c r="C1656" t="s">
        <v>165</v>
      </c>
      <c r="D1656" t="s">
        <v>1622</v>
      </c>
      <c r="E1656" t="s">
        <v>54</v>
      </c>
      <c r="F1656">
        <v>12049710</v>
      </c>
      <c r="G1656">
        <v>44953</v>
      </c>
      <c r="H1656" t="s">
        <v>1908</v>
      </c>
      <c r="I1656" t="s">
        <v>255</v>
      </c>
      <c r="J1656" t="s">
        <v>249</v>
      </c>
      <c r="K1656" t="s">
        <v>250</v>
      </c>
      <c r="L1656" t="s">
        <v>251</v>
      </c>
      <c r="M1656" t="s">
        <v>3154</v>
      </c>
      <c r="N1656" t="s">
        <v>3154</v>
      </c>
      <c r="O1656" s="111">
        <v>44953</v>
      </c>
      <c r="P1656" t="s">
        <v>252</v>
      </c>
      <c r="Q1656" t="s">
        <v>257</v>
      </c>
      <c r="S1656" t="s">
        <v>254</v>
      </c>
      <c r="T1656" t="s">
        <v>254</v>
      </c>
      <c r="U1656" t="s">
        <v>254</v>
      </c>
      <c r="V1656" t="s">
        <v>254</v>
      </c>
      <c r="W1656">
        <v>0</v>
      </c>
      <c r="X1656">
        <v>0</v>
      </c>
      <c r="Y1656">
        <v>0</v>
      </c>
      <c r="Z1656" s="27">
        <f t="shared" si="25"/>
        <v>0</v>
      </c>
    </row>
    <row r="1657" spans="1:26" hidden="1">
      <c r="A1657" t="s">
        <v>3155</v>
      </c>
      <c r="B1657" t="s">
        <v>164</v>
      </c>
      <c r="C1657" t="s">
        <v>165</v>
      </c>
      <c r="D1657" t="s">
        <v>1622</v>
      </c>
      <c r="E1657" t="s">
        <v>54</v>
      </c>
      <c r="F1657">
        <v>12054850</v>
      </c>
      <c r="G1657">
        <v>44956</v>
      </c>
      <c r="H1657" t="s">
        <v>1909</v>
      </c>
      <c r="I1657" t="s">
        <v>255</v>
      </c>
      <c r="J1657" t="s">
        <v>249</v>
      </c>
      <c r="K1657" t="s">
        <v>268</v>
      </c>
      <c r="L1657" t="s">
        <v>251</v>
      </c>
      <c r="M1657" t="s">
        <v>3154</v>
      </c>
      <c r="N1657" t="s">
        <v>3154</v>
      </c>
      <c r="O1657" s="111">
        <v>44956</v>
      </c>
      <c r="P1657" t="s">
        <v>252</v>
      </c>
      <c r="Q1657" t="s">
        <v>257</v>
      </c>
      <c r="R1657">
        <v>44957</v>
      </c>
      <c r="S1657" t="s">
        <v>254</v>
      </c>
      <c r="T1657" t="s">
        <v>254</v>
      </c>
      <c r="U1657" t="s">
        <v>254</v>
      </c>
      <c r="V1657" t="s">
        <v>254</v>
      </c>
      <c r="W1657">
        <v>0</v>
      </c>
      <c r="X1657">
        <v>0</v>
      </c>
      <c r="Y1657">
        <v>0</v>
      </c>
      <c r="Z1657" s="27">
        <f t="shared" si="25"/>
        <v>0</v>
      </c>
    </row>
    <row r="1658" spans="1:26" hidden="1">
      <c r="A1658" t="s">
        <v>3155</v>
      </c>
      <c r="B1658" t="s">
        <v>3006</v>
      </c>
      <c r="C1658" t="s">
        <v>1910</v>
      </c>
      <c r="D1658" t="s">
        <v>1691</v>
      </c>
      <c r="E1658" t="s">
        <v>1528</v>
      </c>
      <c r="F1658">
        <v>10765670</v>
      </c>
      <c r="G1658">
        <v>44959</v>
      </c>
      <c r="H1658" t="s">
        <v>3007</v>
      </c>
      <c r="I1658" t="s">
        <v>255</v>
      </c>
      <c r="J1658" t="s">
        <v>3154</v>
      </c>
      <c r="K1658" t="s">
        <v>3154</v>
      </c>
      <c r="L1658" t="s">
        <v>251</v>
      </c>
      <c r="M1658" t="s">
        <v>3154</v>
      </c>
      <c r="N1658" t="s">
        <v>3154</v>
      </c>
      <c r="O1658" s="111">
        <v>44959</v>
      </c>
      <c r="P1658" t="s">
        <v>252</v>
      </c>
      <c r="Q1658" t="s">
        <v>263</v>
      </c>
      <c r="R1658">
        <v>44963</v>
      </c>
      <c r="S1658" t="s">
        <v>254</v>
      </c>
      <c r="T1658" t="s">
        <v>254</v>
      </c>
      <c r="U1658" t="s">
        <v>254</v>
      </c>
      <c r="V1658" t="s">
        <v>254</v>
      </c>
      <c r="W1658">
        <v>0</v>
      </c>
      <c r="X1658">
        <v>2999.01</v>
      </c>
      <c r="Y1658">
        <v>-680</v>
      </c>
      <c r="Z1658" s="27">
        <f t="shared" si="25"/>
        <v>2319.0100000000002</v>
      </c>
    </row>
    <row r="1659" spans="1:26" hidden="1">
      <c r="A1659" t="s">
        <v>3155</v>
      </c>
      <c r="B1659" t="s">
        <v>3006</v>
      </c>
      <c r="C1659" t="s">
        <v>1910</v>
      </c>
      <c r="D1659" t="s">
        <v>1691</v>
      </c>
      <c r="E1659" t="s">
        <v>1528</v>
      </c>
      <c r="F1659">
        <v>12053741</v>
      </c>
      <c r="G1659">
        <v>44953</v>
      </c>
      <c r="H1659" t="s">
        <v>1911</v>
      </c>
      <c r="I1659" t="s">
        <v>255</v>
      </c>
      <c r="J1659" t="s">
        <v>249</v>
      </c>
      <c r="K1659" t="s">
        <v>250</v>
      </c>
      <c r="L1659" t="s">
        <v>251</v>
      </c>
      <c r="M1659" t="s">
        <v>3154</v>
      </c>
      <c r="N1659" t="s">
        <v>3154</v>
      </c>
      <c r="O1659" s="111">
        <v>44953</v>
      </c>
      <c r="P1659" t="s">
        <v>252</v>
      </c>
      <c r="Q1659" t="s">
        <v>253</v>
      </c>
      <c r="R1659">
        <v>44954</v>
      </c>
      <c r="S1659" t="s">
        <v>254</v>
      </c>
      <c r="T1659" t="s">
        <v>254</v>
      </c>
      <c r="U1659" t="s">
        <v>254</v>
      </c>
      <c r="V1659" t="s">
        <v>254</v>
      </c>
      <c r="W1659">
        <v>137</v>
      </c>
      <c r="X1659">
        <v>6105</v>
      </c>
      <c r="Y1659">
        <v>11021</v>
      </c>
      <c r="Z1659" s="27">
        <f t="shared" si="25"/>
        <v>17263</v>
      </c>
    </row>
    <row r="1660" spans="1:26" hidden="1">
      <c r="A1660" t="s">
        <v>3155</v>
      </c>
      <c r="B1660" t="s">
        <v>3006</v>
      </c>
      <c r="C1660" t="s">
        <v>1910</v>
      </c>
      <c r="D1660" t="s">
        <v>1691</v>
      </c>
      <c r="E1660" t="s">
        <v>1528</v>
      </c>
      <c r="F1660">
        <v>12068158</v>
      </c>
      <c r="G1660">
        <v>44958</v>
      </c>
      <c r="H1660" t="s">
        <v>3008</v>
      </c>
      <c r="I1660" t="s">
        <v>255</v>
      </c>
      <c r="J1660" t="s">
        <v>249</v>
      </c>
      <c r="K1660" t="s">
        <v>250</v>
      </c>
      <c r="L1660" t="s">
        <v>251</v>
      </c>
      <c r="M1660" t="s">
        <v>3154</v>
      </c>
      <c r="N1660" t="s">
        <v>3154</v>
      </c>
      <c r="O1660" s="111">
        <v>44958</v>
      </c>
      <c r="P1660" t="s">
        <v>252</v>
      </c>
      <c r="Q1660" t="s">
        <v>282</v>
      </c>
      <c r="R1660">
        <v>44959</v>
      </c>
      <c r="S1660" t="s">
        <v>254</v>
      </c>
      <c r="T1660" t="s">
        <v>254</v>
      </c>
      <c r="U1660" t="s">
        <v>254</v>
      </c>
      <c r="V1660" t="s">
        <v>254</v>
      </c>
      <c r="W1660">
        <v>0</v>
      </c>
      <c r="X1660">
        <v>619.5</v>
      </c>
      <c r="Y1660">
        <v>0</v>
      </c>
      <c r="Z1660" s="27">
        <f t="shared" si="25"/>
        <v>619.5</v>
      </c>
    </row>
    <row r="1661" spans="1:26" hidden="1">
      <c r="A1661" t="s">
        <v>3155</v>
      </c>
      <c r="B1661" t="s">
        <v>3006</v>
      </c>
      <c r="C1661" t="s">
        <v>1910</v>
      </c>
      <c r="D1661" t="s">
        <v>1691</v>
      </c>
      <c r="E1661" t="s">
        <v>1528</v>
      </c>
      <c r="F1661">
        <v>12106983</v>
      </c>
      <c r="G1661">
        <v>44965</v>
      </c>
      <c r="H1661" t="s">
        <v>3009</v>
      </c>
      <c r="I1661" t="s">
        <v>248</v>
      </c>
      <c r="J1661" t="s">
        <v>259</v>
      </c>
      <c r="K1661" t="s">
        <v>250</v>
      </c>
      <c r="L1661" t="s">
        <v>251</v>
      </c>
      <c r="M1661" t="s">
        <v>3154</v>
      </c>
      <c r="N1661" t="s">
        <v>3154</v>
      </c>
      <c r="O1661" s="111">
        <v>44966</v>
      </c>
      <c r="P1661" t="s">
        <v>252</v>
      </c>
      <c r="Q1661" t="s">
        <v>253</v>
      </c>
      <c r="R1661">
        <v>44970</v>
      </c>
      <c r="S1661" t="s">
        <v>254</v>
      </c>
      <c r="T1661" t="s">
        <v>254</v>
      </c>
      <c r="U1661" t="s">
        <v>254</v>
      </c>
      <c r="V1661" t="s">
        <v>254</v>
      </c>
      <c r="W1661">
        <v>0</v>
      </c>
      <c r="X1661">
        <v>1434.25</v>
      </c>
      <c r="Y1661">
        <v>3948.11</v>
      </c>
      <c r="Z1661" s="27">
        <f t="shared" si="25"/>
        <v>5382.3600000000006</v>
      </c>
    </row>
    <row r="1662" spans="1:26" hidden="1">
      <c r="A1662" t="s">
        <v>3155</v>
      </c>
      <c r="B1662" t="s">
        <v>3006</v>
      </c>
      <c r="C1662" t="s">
        <v>1910</v>
      </c>
      <c r="D1662" t="s">
        <v>1691</v>
      </c>
      <c r="E1662" t="s">
        <v>1528</v>
      </c>
      <c r="F1662">
        <v>12115468</v>
      </c>
      <c r="G1662">
        <v>44967</v>
      </c>
      <c r="H1662" t="s">
        <v>3010</v>
      </c>
      <c r="I1662" t="s">
        <v>248</v>
      </c>
      <c r="J1662" t="s">
        <v>259</v>
      </c>
      <c r="K1662" t="s">
        <v>250</v>
      </c>
      <c r="L1662" t="s">
        <v>251</v>
      </c>
      <c r="M1662" t="s">
        <v>3154</v>
      </c>
      <c r="N1662" t="s">
        <v>3154</v>
      </c>
      <c r="O1662" s="111">
        <v>44967</v>
      </c>
      <c r="P1662" t="s">
        <v>252</v>
      </c>
      <c r="Q1662" t="s">
        <v>257</v>
      </c>
      <c r="R1662">
        <v>44970</v>
      </c>
      <c r="S1662" t="s">
        <v>254</v>
      </c>
      <c r="T1662" t="s">
        <v>254</v>
      </c>
      <c r="U1662" t="s">
        <v>254</v>
      </c>
      <c r="V1662" t="s">
        <v>254</v>
      </c>
      <c r="W1662">
        <v>0</v>
      </c>
      <c r="X1662">
        <v>0</v>
      </c>
      <c r="Y1662">
        <v>0</v>
      </c>
      <c r="Z1662" s="27">
        <f t="shared" si="25"/>
        <v>0</v>
      </c>
    </row>
    <row r="1663" spans="1:26">
      <c r="A1663" t="s">
        <v>3155</v>
      </c>
      <c r="B1663" t="s">
        <v>3011</v>
      </c>
      <c r="C1663" t="s">
        <v>1912</v>
      </c>
      <c r="D1663" t="s">
        <v>1792</v>
      </c>
      <c r="E1663" t="s">
        <v>1528</v>
      </c>
      <c r="F1663">
        <v>12210110</v>
      </c>
      <c r="G1663">
        <v>44993</v>
      </c>
      <c r="H1663" t="s">
        <v>3993</v>
      </c>
      <c r="I1663" t="s">
        <v>255</v>
      </c>
      <c r="J1663" t="s">
        <v>249</v>
      </c>
      <c r="K1663" t="s">
        <v>250</v>
      </c>
      <c r="L1663" t="s">
        <v>251</v>
      </c>
      <c r="M1663" t="s">
        <v>3154</v>
      </c>
      <c r="N1663" t="s">
        <v>3154</v>
      </c>
      <c r="O1663" s="111">
        <v>44993</v>
      </c>
      <c r="P1663" t="s">
        <v>252</v>
      </c>
      <c r="Q1663" t="s">
        <v>253</v>
      </c>
      <c r="R1663">
        <v>44994</v>
      </c>
      <c r="S1663" t="s">
        <v>254</v>
      </c>
      <c r="T1663" t="s">
        <v>254</v>
      </c>
      <c r="U1663" t="s">
        <v>254</v>
      </c>
      <c r="V1663" t="s">
        <v>254</v>
      </c>
      <c r="W1663">
        <v>0</v>
      </c>
      <c r="X1663">
        <v>0</v>
      </c>
      <c r="Y1663">
        <v>1</v>
      </c>
      <c r="Z1663" s="27">
        <f t="shared" si="25"/>
        <v>1</v>
      </c>
    </row>
    <row r="1664" spans="1:26" hidden="1">
      <c r="A1664" t="s">
        <v>3155</v>
      </c>
      <c r="B1664" t="s">
        <v>3011</v>
      </c>
      <c r="C1664" t="s">
        <v>1912</v>
      </c>
      <c r="D1664" t="s">
        <v>3012</v>
      </c>
      <c r="E1664" t="s">
        <v>1528</v>
      </c>
      <c r="F1664">
        <v>12100492</v>
      </c>
      <c r="G1664">
        <v>44964</v>
      </c>
      <c r="H1664" t="s">
        <v>3013</v>
      </c>
      <c r="I1664" t="s">
        <v>248</v>
      </c>
      <c r="J1664" t="s">
        <v>249</v>
      </c>
      <c r="K1664" t="s">
        <v>268</v>
      </c>
      <c r="L1664" t="s">
        <v>251</v>
      </c>
      <c r="M1664" t="s">
        <v>3154</v>
      </c>
      <c r="N1664" t="s">
        <v>3154</v>
      </c>
      <c r="O1664" s="111">
        <v>44964</v>
      </c>
      <c r="P1664" t="s">
        <v>252</v>
      </c>
      <c r="Q1664" t="s">
        <v>257</v>
      </c>
      <c r="S1664" t="s">
        <v>254</v>
      </c>
      <c r="T1664" t="s">
        <v>254</v>
      </c>
      <c r="U1664" t="s">
        <v>254</v>
      </c>
      <c r="V1664" t="s">
        <v>254</v>
      </c>
      <c r="W1664">
        <v>0</v>
      </c>
      <c r="X1664">
        <v>0</v>
      </c>
      <c r="Y1664">
        <v>0</v>
      </c>
      <c r="Z1664" s="27">
        <f t="shared" si="25"/>
        <v>0</v>
      </c>
    </row>
    <row r="1665" spans="1:26">
      <c r="A1665" t="s">
        <v>3155</v>
      </c>
      <c r="B1665" t="s">
        <v>3011</v>
      </c>
      <c r="C1665" t="s">
        <v>1912</v>
      </c>
      <c r="D1665" t="s">
        <v>1691</v>
      </c>
      <c r="E1665" t="s">
        <v>1528</v>
      </c>
      <c r="F1665">
        <v>820198</v>
      </c>
      <c r="G1665">
        <v>44987</v>
      </c>
      <c r="H1665" t="s">
        <v>3994</v>
      </c>
      <c r="I1665" t="s">
        <v>260</v>
      </c>
      <c r="J1665" t="s">
        <v>249</v>
      </c>
      <c r="K1665" t="s">
        <v>832</v>
      </c>
      <c r="L1665" t="s">
        <v>251</v>
      </c>
      <c r="M1665" t="s">
        <v>3154</v>
      </c>
      <c r="N1665" t="s">
        <v>3154</v>
      </c>
      <c r="O1665" s="111">
        <v>44987</v>
      </c>
      <c r="P1665" t="s">
        <v>252</v>
      </c>
      <c r="Q1665" t="s">
        <v>1406</v>
      </c>
      <c r="S1665" t="s">
        <v>254</v>
      </c>
      <c r="T1665" t="s">
        <v>254</v>
      </c>
      <c r="U1665" t="s">
        <v>254</v>
      </c>
      <c r="V1665" t="s">
        <v>254</v>
      </c>
      <c r="W1665">
        <v>0</v>
      </c>
      <c r="X1665">
        <v>0</v>
      </c>
      <c r="Y1665">
        <v>0</v>
      </c>
      <c r="Z1665" s="27">
        <f t="shared" si="25"/>
        <v>0</v>
      </c>
    </row>
    <row r="1666" spans="1:26" hidden="1">
      <c r="A1666" t="s">
        <v>3155</v>
      </c>
      <c r="B1666" t="s">
        <v>3011</v>
      </c>
      <c r="C1666" t="s">
        <v>1912</v>
      </c>
      <c r="D1666" t="s">
        <v>1691</v>
      </c>
      <c r="E1666" t="s">
        <v>1528</v>
      </c>
      <c r="F1666">
        <v>4417435</v>
      </c>
      <c r="G1666">
        <v>44974</v>
      </c>
      <c r="H1666" t="s">
        <v>3014</v>
      </c>
      <c r="I1666" t="s">
        <v>255</v>
      </c>
      <c r="J1666" t="s">
        <v>249</v>
      </c>
      <c r="K1666" t="s">
        <v>268</v>
      </c>
      <c r="L1666" t="s">
        <v>251</v>
      </c>
      <c r="M1666" t="s">
        <v>3154</v>
      </c>
      <c r="N1666" t="s">
        <v>3154</v>
      </c>
      <c r="O1666" s="111">
        <v>44974</v>
      </c>
      <c r="P1666" t="s">
        <v>252</v>
      </c>
      <c r="Q1666" t="s">
        <v>282</v>
      </c>
      <c r="S1666" t="s">
        <v>254</v>
      </c>
      <c r="T1666" t="s">
        <v>254</v>
      </c>
      <c r="U1666" t="s">
        <v>254</v>
      </c>
      <c r="V1666" t="s">
        <v>254</v>
      </c>
      <c r="W1666">
        <v>0</v>
      </c>
      <c r="X1666">
        <v>0</v>
      </c>
      <c r="Y1666">
        <v>0</v>
      </c>
      <c r="Z1666" s="27">
        <f t="shared" si="25"/>
        <v>0</v>
      </c>
    </row>
    <row r="1667" spans="1:26">
      <c r="A1667" t="s">
        <v>3155</v>
      </c>
      <c r="B1667" t="s">
        <v>3011</v>
      </c>
      <c r="C1667" t="s">
        <v>1912</v>
      </c>
      <c r="D1667" t="s">
        <v>1691</v>
      </c>
      <c r="E1667" t="s">
        <v>1528</v>
      </c>
      <c r="F1667">
        <v>6711964</v>
      </c>
      <c r="G1667">
        <v>44986</v>
      </c>
      <c r="H1667" t="s">
        <v>3995</v>
      </c>
      <c r="I1667" t="s">
        <v>260</v>
      </c>
      <c r="J1667" t="s">
        <v>249</v>
      </c>
      <c r="K1667" t="s">
        <v>268</v>
      </c>
      <c r="L1667" t="s">
        <v>251</v>
      </c>
      <c r="M1667" t="s">
        <v>3154</v>
      </c>
      <c r="N1667" t="s">
        <v>3154</v>
      </c>
      <c r="O1667" s="111">
        <v>44986</v>
      </c>
      <c r="P1667" t="s">
        <v>252</v>
      </c>
      <c r="Q1667" t="s">
        <v>282</v>
      </c>
      <c r="S1667" t="s">
        <v>254</v>
      </c>
      <c r="T1667" t="s">
        <v>254</v>
      </c>
      <c r="U1667" t="s">
        <v>254</v>
      </c>
      <c r="V1667" t="s">
        <v>254</v>
      </c>
      <c r="W1667">
        <v>0</v>
      </c>
      <c r="X1667">
        <v>0</v>
      </c>
      <c r="Y1667">
        <v>0</v>
      </c>
      <c r="Z1667" s="27">
        <f t="shared" ref="Z1667:Z1730" si="26">SUM(W1667:Y1667)</f>
        <v>0</v>
      </c>
    </row>
    <row r="1668" spans="1:26">
      <c r="A1668" t="s">
        <v>3155</v>
      </c>
      <c r="B1668" t="s">
        <v>3011</v>
      </c>
      <c r="C1668" t="s">
        <v>1912</v>
      </c>
      <c r="D1668" t="s">
        <v>1691</v>
      </c>
      <c r="E1668" t="s">
        <v>1528</v>
      </c>
      <c r="F1668">
        <v>7610153</v>
      </c>
      <c r="G1668">
        <v>44995</v>
      </c>
      <c r="H1668" t="s">
        <v>3996</v>
      </c>
      <c r="I1668" t="s">
        <v>255</v>
      </c>
      <c r="J1668" t="s">
        <v>249</v>
      </c>
      <c r="K1668" t="s">
        <v>268</v>
      </c>
      <c r="L1668" t="s">
        <v>251</v>
      </c>
      <c r="M1668" t="s">
        <v>3154</v>
      </c>
      <c r="N1668" t="s">
        <v>3154</v>
      </c>
      <c r="O1668" s="111">
        <v>44995</v>
      </c>
      <c r="P1668" t="s">
        <v>252</v>
      </c>
      <c r="Q1668" t="s">
        <v>253</v>
      </c>
      <c r="R1668">
        <v>44998</v>
      </c>
      <c r="S1668" t="s">
        <v>254</v>
      </c>
      <c r="T1668" t="s">
        <v>254</v>
      </c>
      <c r="U1668" t="s">
        <v>254</v>
      </c>
      <c r="V1668" t="s">
        <v>254</v>
      </c>
      <c r="W1668">
        <v>0</v>
      </c>
      <c r="X1668">
        <v>0</v>
      </c>
      <c r="Y1668">
        <v>12139</v>
      </c>
      <c r="Z1668" s="27">
        <f t="shared" si="26"/>
        <v>12139</v>
      </c>
    </row>
    <row r="1669" spans="1:26" hidden="1">
      <c r="A1669" t="s">
        <v>3155</v>
      </c>
      <c r="B1669" t="s">
        <v>3011</v>
      </c>
      <c r="C1669" t="s">
        <v>1912</v>
      </c>
      <c r="D1669" t="s">
        <v>1691</v>
      </c>
      <c r="E1669" t="s">
        <v>1528</v>
      </c>
      <c r="F1669">
        <v>12055525</v>
      </c>
      <c r="G1669">
        <v>44957</v>
      </c>
      <c r="H1669" t="s">
        <v>1913</v>
      </c>
      <c r="I1669" t="s">
        <v>248</v>
      </c>
      <c r="J1669" t="s">
        <v>249</v>
      </c>
      <c r="K1669" t="s">
        <v>250</v>
      </c>
      <c r="L1669" t="s">
        <v>251</v>
      </c>
      <c r="M1669" t="s">
        <v>3154</v>
      </c>
      <c r="N1669" t="s">
        <v>3154</v>
      </c>
      <c r="O1669" s="111">
        <v>44957</v>
      </c>
      <c r="P1669" t="s">
        <v>252</v>
      </c>
      <c r="Q1669" t="s">
        <v>253</v>
      </c>
      <c r="R1669">
        <v>44958</v>
      </c>
      <c r="S1669" t="s">
        <v>254</v>
      </c>
      <c r="T1669" t="s">
        <v>254</v>
      </c>
      <c r="U1669" t="s">
        <v>254</v>
      </c>
      <c r="V1669" t="s">
        <v>254</v>
      </c>
      <c r="W1669">
        <v>0</v>
      </c>
      <c r="X1669">
        <v>32.85</v>
      </c>
      <c r="Y1669">
        <v>1059.0899999999999</v>
      </c>
      <c r="Z1669" s="27">
        <f t="shared" si="26"/>
        <v>1091.9399999999998</v>
      </c>
    </row>
    <row r="1670" spans="1:26" hidden="1">
      <c r="A1670" t="s">
        <v>3155</v>
      </c>
      <c r="B1670" t="s">
        <v>3011</v>
      </c>
      <c r="C1670" t="s">
        <v>1912</v>
      </c>
      <c r="D1670" t="s">
        <v>1691</v>
      </c>
      <c r="E1670" t="s">
        <v>1528</v>
      </c>
      <c r="F1670">
        <v>12060460</v>
      </c>
      <c r="G1670">
        <v>44956</v>
      </c>
      <c r="H1670" t="s">
        <v>1914</v>
      </c>
      <c r="I1670" t="s">
        <v>255</v>
      </c>
      <c r="J1670" t="s">
        <v>249</v>
      </c>
      <c r="K1670" t="s">
        <v>250</v>
      </c>
      <c r="L1670" t="s">
        <v>251</v>
      </c>
      <c r="M1670" t="s">
        <v>3154</v>
      </c>
      <c r="N1670" t="s">
        <v>3154</v>
      </c>
      <c r="O1670" s="111">
        <v>44956</v>
      </c>
      <c r="P1670" t="s">
        <v>252</v>
      </c>
      <c r="Q1670" t="s">
        <v>253</v>
      </c>
      <c r="R1670">
        <v>44957</v>
      </c>
      <c r="S1670" t="s">
        <v>254</v>
      </c>
      <c r="T1670" t="s">
        <v>254</v>
      </c>
      <c r="U1670" t="s">
        <v>254</v>
      </c>
      <c r="V1670" t="s">
        <v>254</v>
      </c>
      <c r="W1670">
        <v>0</v>
      </c>
      <c r="X1670">
        <v>51</v>
      </c>
      <c r="Y1670">
        <v>1058</v>
      </c>
      <c r="Z1670" s="27">
        <f t="shared" si="26"/>
        <v>1109</v>
      </c>
    </row>
    <row r="1671" spans="1:26" hidden="1">
      <c r="A1671" t="s">
        <v>3155</v>
      </c>
      <c r="B1671" t="s">
        <v>3011</v>
      </c>
      <c r="C1671" t="s">
        <v>1912</v>
      </c>
      <c r="D1671" t="s">
        <v>1691</v>
      </c>
      <c r="E1671" t="s">
        <v>1528</v>
      </c>
      <c r="F1671">
        <v>12061078</v>
      </c>
      <c r="G1671">
        <v>44956</v>
      </c>
      <c r="H1671" t="s">
        <v>1915</v>
      </c>
      <c r="I1671" t="s">
        <v>255</v>
      </c>
      <c r="J1671" t="s">
        <v>249</v>
      </c>
      <c r="K1671" t="s">
        <v>250</v>
      </c>
      <c r="L1671" t="s">
        <v>251</v>
      </c>
      <c r="M1671" t="s">
        <v>3154</v>
      </c>
      <c r="N1671" t="s">
        <v>3154</v>
      </c>
      <c r="O1671" s="111">
        <v>44956</v>
      </c>
      <c r="P1671" t="s">
        <v>252</v>
      </c>
      <c r="Q1671" t="s">
        <v>282</v>
      </c>
      <c r="R1671">
        <v>44957</v>
      </c>
      <c r="S1671" t="s">
        <v>254</v>
      </c>
      <c r="T1671" t="s">
        <v>254</v>
      </c>
      <c r="U1671" t="s">
        <v>254</v>
      </c>
      <c r="V1671" t="s">
        <v>254</v>
      </c>
      <c r="W1671">
        <v>0</v>
      </c>
      <c r="X1671">
        <v>1</v>
      </c>
      <c r="Y1671">
        <v>0</v>
      </c>
      <c r="Z1671" s="27">
        <f t="shared" si="26"/>
        <v>1</v>
      </c>
    </row>
    <row r="1672" spans="1:26" hidden="1">
      <c r="A1672" t="s">
        <v>3155</v>
      </c>
      <c r="B1672" t="s">
        <v>3011</v>
      </c>
      <c r="C1672" t="s">
        <v>1912</v>
      </c>
      <c r="D1672" t="s">
        <v>1691</v>
      </c>
      <c r="E1672" t="s">
        <v>1528</v>
      </c>
      <c r="F1672">
        <v>12068474</v>
      </c>
      <c r="G1672">
        <v>44957</v>
      </c>
      <c r="H1672" t="s">
        <v>1916</v>
      </c>
      <c r="I1672" t="s">
        <v>255</v>
      </c>
      <c r="J1672" t="s">
        <v>3154</v>
      </c>
      <c r="K1672" t="s">
        <v>3154</v>
      </c>
      <c r="L1672" t="s">
        <v>251</v>
      </c>
      <c r="M1672" t="s">
        <v>3154</v>
      </c>
      <c r="N1672" t="s">
        <v>3154</v>
      </c>
      <c r="O1672" s="111">
        <v>44957</v>
      </c>
      <c r="P1672" t="s">
        <v>252</v>
      </c>
      <c r="Q1672" t="s">
        <v>263</v>
      </c>
      <c r="R1672">
        <v>44958</v>
      </c>
      <c r="S1672" t="s">
        <v>254</v>
      </c>
      <c r="T1672" t="s">
        <v>254</v>
      </c>
      <c r="U1672" t="s">
        <v>254</v>
      </c>
      <c r="V1672" t="s">
        <v>254</v>
      </c>
      <c r="W1672">
        <v>0</v>
      </c>
      <c r="X1672">
        <v>0</v>
      </c>
      <c r="Y1672">
        <v>0</v>
      </c>
      <c r="Z1672" s="27">
        <f t="shared" si="26"/>
        <v>0</v>
      </c>
    </row>
    <row r="1673" spans="1:26" hidden="1">
      <c r="A1673" t="s">
        <v>3155</v>
      </c>
      <c r="B1673" t="s">
        <v>3011</v>
      </c>
      <c r="C1673" t="s">
        <v>1912</v>
      </c>
      <c r="D1673" t="s">
        <v>1691</v>
      </c>
      <c r="E1673" t="s">
        <v>1528</v>
      </c>
      <c r="F1673">
        <v>12084648</v>
      </c>
      <c r="G1673">
        <v>44959</v>
      </c>
      <c r="H1673" t="s">
        <v>3015</v>
      </c>
      <c r="I1673" t="s">
        <v>255</v>
      </c>
      <c r="J1673" t="s">
        <v>249</v>
      </c>
      <c r="K1673" t="s">
        <v>250</v>
      </c>
      <c r="L1673" t="s">
        <v>251</v>
      </c>
      <c r="M1673" t="s">
        <v>3154</v>
      </c>
      <c r="N1673" t="s">
        <v>3154</v>
      </c>
      <c r="O1673" s="111">
        <v>44959</v>
      </c>
      <c r="P1673" t="s">
        <v>252</v>
      </c>
      <c r="Q1673" t="s">
        <v>257</v>
      </c>
      <c r="R1673">
        <v>44963</v>
      </c>
      <c r="S1673" t="s">
        <v>254</v>
      </c>
      <c r="T1673" t="s">
        <v>254</v>
      </c>
      <c r="U1673" t="s">
        <v>254</v>
      </c>
      <c r="V1673" t="s">
        <v>254</v>
      </c>
      <c r="W1673">
        <v>0</v>
      </c>
      <c r="X1673">
        <v>0</v>
      </c>
      <c r="Y1673">
        <v>0</v>
      </c>
      <c r="Z1673" s="27">
        <f t="shared" si="26"/>
        <v>0</v>
      </c>
    </row>
    <row r="1674" spans="1:26" hidden="1">
      <c r="A1674" t="s">
        <v>3155</v>
      </c>
      <c r="B1674" t="s">
        <v>3011</v>
      </c>
      <c r="C1674" t="s">
        <v>1912</v>
      </c>
      <c r="D1674" t="s">
        <v>1691</v>
      </c>
      <c r="E1674" t="s">
        <v>1528</v>
      </c>
      <c r="F1674">
        <v>12096637</v>
      </c>
      <c r="G1674">
        <v>44963</v>
      </c>
      <c r="H1674" t="s">
        <v>3016</v>
      </c>
      <c r="I1674" t="s">
        <v>255</v>
      </c>
      <c r="J1674" t="s">
        <v>249</v>
      </c>
      <c r="K1674" t="s">
        <v>250</v>
      </c>
      <c r="L1674" t="s">
        <v>251</v>
      </c>
      <c r="M1674" t="s">
        <v>3154</v>
      </c>
      <c r="N1674" t="s">
        <v>3154</v>
      </c>
      <c r="O1674" s="111">
        <v>44963</v>
      </c>
      <c r="P1674" t="s">
        <v>252</v>
      </c>
      <c r="Q1674" t="s">
        <v>253</v>
      </c>
      <c r="R1674">
        <v>44963</v>
      </c>
      <c r="S1674" t="s">
        <v>254</v>
      </c>
      <c r="T1674" t="s">
        <v>254</v>
      </c>
      <c r="U1674" t="s">
        <v>254</v>
      </c>
      <c r="V1674" t="s">
        <v>254</v>
      </c>
      <c r="W1674">
        <v>0</v>
      </c>
      <c r="X1674">
        <v>285</v>
      </c>
      <c r="Y1674">
        <v>1197</v>
      </c>
      <c r="Z1674" s="27">
        <f t="shared" si="26"/>
        <v>1482</v>
      </c>
    </row>
    <row r="1675" spans="1:26" hidden="1">
      <c r="A1675" t="s">
        <v>3155</v>
      </c>
      <c r="B1675" t="s">
        <v>3011</v>
      </c>
      <c r="C1675" t="s">
        <v>1912</v>
      </c>
      <c r="D1675" t="s">
        <v>1691</v>
      </c>
      <c r="E1675" t="s">
        <v>1528</v>
      </c>
      <c r="F1675">
        <v>12102246</v>
      </c>
      <c r="G1675">
        <v>44964</v>
      </c>
      <c r="H1675" t="s">
        <v>3017</v>
      </c>
      <c r="I1675" t="s">
        <v>255</v>
      </c>
      <c r="J1675" t="s">
        <v>249</v>
      </c>
      <c r="K1675" t="s">
        <v>331</v>
      </c>
      <c r="L1675" t="s">
        <v>251</v>
      </c>
      <c r="M1675" t="s">
        <v>3154</v>
      </c>
      <c r="N1675" t="s">
        <v>3154</v>
      </c>
      <c r="O1675" s="111">
        <v>44964</v>
      </c>
      <c r="P1675" t="s">
        <v>252</v>
      </c>
      <c r="Q1675" t="s">
        <v>253</v>
      </c>
      <c r="R1675">
        <v>44965</v>
      </c>
      <c r="S1675" t="s">
        <v>254</v>
      </c>
      <c r="T1675" t="s">
        <v>254</v>
      </c>
      <c r="U1675" t="s">
        <v>254</v>
      </c>
      <c r="V1675" t="s">
        <v>254</v>
      </c>
      <c r="W1675">
        <v>0</v>
      </c>
      <c r="X1675">
        <v>0</v>
      </c>
      <c r="Y1675">
        <v>970</v>
      </c>
      <c r="Z1675" s="27">
        <f t="shared" si="26"/>
        <v>970</v>
      </c>
    </row>
    <row r="1676" spans="1:26" hidden="1">
      <c r="A1676" t="s">
        <v>3155</v>
      </c>
      <c r="B1676" t="s">
        <v>3011</v>
      </c>
      <c r="C1676" t="s">
        <v>1912</v>
      </c>
      <c r="D1676" t="s">
        <v>1691</v>
      </c>
      <c r="E1676" t="s">
        <v>1528</v>
      </c>
      <c r="F1676">
        <v>12110413</v>
      </c>
      <c r="G1676">
        <v>44966</v>
      </c>
      <c r="H1676" t="s">
        <v>3018</v>
      </c>
      <c r="I1676" t="s">
        <v>248</v>
      </c>
      <c r="J1676" t="s">
        <v>259</v>
      </c>
      <c r="K1676" t="s">
        <v>250</v>
      </c>
      <c r="L1676" t="s">
        <v>251</v>
      </c>
      <c r="M1676" t="s">
        <v>3154</v>
      </c>
      <c r="N1676" t="s">
        <v>3154</v>
      </c>
      <c r="O1676" s="111">
        <v>44966</v>
      </c>
      <c r="P1676" t="s">
        <v>252</v>
      </c>
      <c r="Q1676" t="s">
        <v>253</v>
      </c>
      <c r="R1676">
        <v>44971</v>
      </c>
      <c r="S1676" t="s">
        <v>254</v>
      </c>
      <c r="T1676" t="s">
        <v>254</v>
      </c>
      <c r="U1676" t="s">
        <v>254</v>
      </c>
      <c r="V1676" t="s">
        <v>254</v>
      </c>
      <c r="W1676">
        <v>0</v>
      </c>
      <c r="X1676">
        <v>110</v>
      </c>
      <c r="Y1676">
        <v>40</v>
      </c>
      <c r="Z1676" s="27">
        <f t="shared" si="26"/>
        <v>150</v>
      </c>
    </row>
    <row r="1677" spans="1:26" hidden="1">
      <c r="A1677" t="s">
        <v>3155</v>
      </c>
      <c r="B1677" t="s">
        <v>3011</v>
      </c>
      <c r="C1677" t="s">
        <v>1912</v>
      </c>
      <c r="D1677" t="s">
        <v>1691</v>
      </c>
      <c r="E1677" t="s">
        <v>1528</v>
      </c>
      <c r="F1677">
        <v>12116140</v>
      </c>
      <c r="G1677">
        <v>44967</v>
      </c>
      <c r="H1677" t="s">
        <v>3019</v>
      </c>
      <c r="I1677" t="s">
        <v>248</v>
      </c>
      <c r="J1677" t="s">
        <v>259</v>
      </c>
      <c r="K1677" t="s">
        <v>250</v>
      </c>
      <c r="L1677" t="s">
        <v>251</v>
      </c>
      <c r="M1677" t="s">
        <v>3154</v>
      </c>
      <c r="N1677" t="s">
        <v>3154</v>
      </c>
      <c r="O1677" s="111">
        <v>44967</v>
      </c>
      <c r="P1677" t="s">
        <v>252</v>
      </c>
      <c r="Q1677" t="s">
        <v>253</v>
      </c>
      <c r="R1677">
        <v>44972</v>
      </c>
      <c r="S1677" t="s">
        <v>254</v>
      </c>
      <c r="T1677" t="s">
        <v>254</v>
      </c>
      <c r="U1677" t="s">
        <v>254</v>
      </c>
      <c r="V1677" t="s">
        <v>254</v>
      </c>
      <c r="W1677">
        <v>0</v>
      </c>
      <c r="X1677">
        <v>924.29</v>
      </c>
      <c r="Y1677">
        <v>202.6</v>
      </c>
      <c r="Z1677" s="27">
        <f t="shared" si="26"/>
        <v>1126.8899999999999</v>
      </c>
    </row>
    <row r="1678" spans="1:26" hidden="1">
      <c r="A1678" t="s">
        <v>3155</v>
      </c>
      <c r="B1678" t="s">
        <v>3011</v>
      </c>
      <c r="C1678" t="s">
        <v>1912</v>
      </c>
      <c r="D1678" t="s">
        <v>1691</v>
      </c>
      <c r="E1678" t="s">
        <v>1528</v>
      </c>
      <c r="F1678">
        <v>12127011</v>
      </c>
      <c r="G1678">
        <v>44971</v>
      </c>
      <c r="H1678" t="s">
        <v>3020</v>
      </c>
      <c r="I1678" t="s">
        <v>248</v>
      </c>
      <c r="J1678" t="s">
        <v>259</v>
      </c>
      <c r="K1678" t="s">
        <v>268</v>
      </c>
      <c r="L1678" t="s">
        <v>251</v>
      </c>
      <c r="M1678" t="s">
        <v>3154</v>
      </c>
      <c r="N1678" t="s">
        <v>3154</v>
      </c>
      <c r="O1678" s="111">
        <v>44971</v>
      </c>
      <c r="P1678" t="s">
        <v>252</v>
      </c>
      <c r="Q1678" t="s">
        <v>257</v>
      </c>
      <c r="R1678">
        <v>44993</v>
      </c>
      <c r="S1678" t="s">
        <v>254</v>
      </c>
      <c r="T1678" t="s">
        <v>254</v>
      </c>
      <c r="U1678" t="s">
        <v>254</v>
      </c>
      <c r="V1678" t="s">
        <v>254</v>
      </c>
      <c r="W1678">
        <v>0</v>
      </c>
      <c r="X1678">
        <v>0</v>
      </c>
      <c r="Y1678">
        <v>0</v>
      </c>
      <c r="Z1678" s="27">
        <f t="shared" si="26"/>
        <v>0</v>
      </c>
    </row>
    <row r="1679" spans="1:26" hidden="1">
      <c r="A1679" t="s">
        <v>3155</v>
      </c>
      <c r="B1679" t="s">
        <v>3011</v>
      </c>
      <c r="C1679" t="s">
        <v>1912</v>
      </c>
      <c r="D1679" t="s">
        <v>1691</v>
      </c>
      <c r="E1679" t="s">
        <v>1528</v>
      </c>
      <c r="F1679">
        <v>12128804</v>
      </c>
      <c r="G1679">
        <v>44972</v>
      </c>
      <c r="H1679" t="s">
        <v>3021</v>
      </c>
      <c r="I1679" t="s">
        <v>260</v>
      </c>
      <c r="J1679" t="s">
        <v>3154</v>
      </c>
      <c r="K1679" t="s">
        <v>3154</v>
      </c>
      <c r="L1679" t="s">
        <v>251</v>
      </c>
      <c r="M1679" t="s">
        <v>3154</v>
      </c>
      <c r="N1679" t="s">
        <v>3154</v>
      </c>
      <c r="O1679" s="111">
        <v>44972</v>
      </c>
      <c r="P1679" t="s">
        <v>252</v>
      </c>
      <c r="Q1679" t="s">
        <v>263</v>
      </c>
      <c r="R1679">
        <v>44988</v>
      </c>
      <c r="S1679" t="s">
        <v>254</v>
      </c>
      <c r="T1679" t="s">
        <v>254</v>
      </c>
      <c r="U1679" t="s">
        <v>254</v>
      </c>
      <c r="V1679" t="s">
        <v>254</v>
      </c>
      <c r="W1679">
        <v>0</v>
      </c>
      <c r="X1679">
        <v>0</v>
      </c>
      <c r="Y1679">
        <v>0</v>
      </c>
      <c r="Z1679" s="27">
        <f t="shared" si="26"/>
        <v>0</v>
      </c>
    </row>
    <row r="1680" spans="1:26" hidden="1">
      <c r="A1680" t="s">
        <v>3155</v>
      </c>
      <c r="B1680" t="s">
        <v>3011</v>
      </c>
      <c r="C1680" t="s">
        <v>1912</v>
      </c>
      <c r="D1680" t="s">
        <v>1691</v>
      </c>
      <c r="E1680" t="s">
        <v>1528</v>
      </c>
      <c r="F1680">
        <v>12129014</v>
      </c>
      <c r="G1680">
        <v>44972</v>
      </c>
      <c r="H1680" t="s">
        <v>3022</v>
      </c>
      <c r="I1680" t="s">
        <v>260</v>
      </c>
      <c r="J1680" t="s">
        <v>3154</v>
      </c>
      <c r="K1680" t="s">
        <v>3154</v>
      </c>
      <c r="L1680" t="s">
        <v>251</v>
      </c>
      <c r="M1680" t="s">
        <v>3154</v>
      </c>
      <c r="N1680" t="s">
        <v>3154</v>
      </c>
      <c r="O1680" s="111">
        <v>44972</v>
      </c>
      <c r="P1680" t="s">
        <v>252</v>
      </c>
      <c r="Q1680" t="s">
        <v>253</v>
      </c>
      <c r="R1680">
        <v>44988</v>
      </c>
      <c r="S1680" t="s">
        <v>254</v>
      </c>
      <c r="T1680" t="s">
        <v>254</v>
      </c>
      <c r="U1680" t="s">
        <v>254</v>
      </c>
      <c r="V1680" t="s">
        <v>254</v>
      </c>
      <c r="W1680">
        <v>0</v>
      </c>
      <c r="X1680">
        <v>0</v>
      </c>
      <c r="Y1680">
        <v>50</v>
      </c>
      <c r="Z1680" s="27">
        <f t="shared" si="26"/>
        <v>50</v>
      </c>
    </row>
    <row r="1681" spans="1:26" hidden="1">
      <c r="A1681" t="s">
        <v>3155</v>
      </c>
      <c r="B1681" t="s">
        <v>3011</v>
      </c>
      <c r="C1681" t="s">
        <v>1912</v>
      </c>
      <c r="D1681" t="s">
        <v>1691</v>
      </c>
      <c r="E1681" t="s">
        <v>1528</v>
      </c>
      <c r="F1681">
        <v>12137712</v>
      </c>
      <c r="G1681">
        <v>44973</v>
      </c>
      <c r="H1681" t="s">
        <v>3023</v>
      </c>
      <c r="I1681" t="s">
        <v>255</v>
      </c>
      <c r="J1681" t="s">
        <v>3154</v>
      </c>
      <c r="K1681" t="s">
        <v>3154</v>
      </c>
      <c r="L1681" t="s">
        <v>251</v>
      </c>
      <c r="M1681" t="s">
        <v>3154</v>
      </c>
      <c r="N1681" t="s">
        <v>3154</v>
      </c>
      <c r="O1681" s="111">
        <v>44973</v>
      </c>
      <c r="P1681" t="s">
        <v>252</v>
      </c>
      <c r="Q1681" t="s">
        <v>263</v>
      </c>
      <c r="R1681">
        <v>44974</v>
      </c>
      <c r="S1681" t="s">
        <v>254</v>
      </c>
      <c r="T1681" t="s">
        <v>254</v>
      </c>
      <c r="U1681" t="s">
        <v>254</v>
      </c>
      <c r="V1681" t="s">
        <v>254</v>
      </c>
      <c r="W1681">
        <v>0</v>
      </c>
      <c r="X1681">
        <v>0</v>
      </c>
      <c r="Y1681">
        <v>0</v>
      </c>
      <c r="Z1681" s="27">
        <f t="shared" si="26"/>
        <v>0</v>
      </c>
    </row>
    <row r="1682" spans="1:26" hidden="1">
      <c r="A1682" t="s">
        <v>3155</v>
      </c>
      <c r="B1682" t="s">
        <v>3011</v>
      </c>
      <c r="C1682" t="s">
        <v>1912</v>
      </c>
      <c r="D1682" t="s">
        <v>1691</v>
      </c>
      <c r="E1682" t="s">
        <v>1528</v>
      </c>
      <c r="F1682">
        <v>12150895</v>
      </c>
      <c r="G1682">
        <v>44980</v>
      </c>
      <c r="H1682" t="s">
        <v>3024</v>
      </c>
      <c r="I1682" t="s">
        <v>255</v>
      </c>
      <c r="J1682" t="s">
        <v>249</v>
      </c>
      <c r="K1682" t="s">
        <v>250</v>
      </c>
      <c r="L1682" t="s">
        <v>251</v>
      </c>
      <c r="M1682" t="s">
        <v>3154</v>
      </c>
      <c r="N1682" t="s">
        <v>3154</v>
      </c>
      <c r="O1682" s="111">
        <v>44980</v>
      </c>
      <c r="P1682" t="s">
        <v>252</v>
      </c>
      <c r="Q1682" t="s">
        <v>257</v>
      </c>
      <c r="R1682">
        <v>44981</v>
      </c>
      <c r="S1682" t="s">
        <v>254</v>
      </c>
      <c r="T1682" t="s">
        <v>254</v>
      </c>
      <c r="U1682" t="s">
        <v>254</v>
      </c>
      <c r="V1682" t="s">
        <v>254</v>
      </c>
      <c r="W1682">
        <v>0</v>
      </c>
      <c r="X1682">
        <v>0</v>
      </c>
      <c r="Y1682">
        <v>0</v>
      </c>
      <c r="Z1682" s="27">
        <f t="shared" si="26"/>
        <v>0</v>
      </c>
    </row>
    <row r="1683" spans="1:26" hidden="1">
      <c r="A1683" t="s">
        <v>3155</v>
      </c>
      <c r="B1683" t="s">
        <v>3011</v>
      </c>
      <c r="C1683" t="s">
        <v>1912</v>
      </c>
      <c r="D1683" t="s">
        <v>1691</v>
      </c>
      <c r="E1683" t="s">
        <v>1528</v>
      </c>
      <c r="F1683">
        <v>12163149</v>
      </c>
      <c r="G1683">
        <v>44982</v>
      </c>
      <c r="H1683" t="s">
        <v>3025</v>
      </c>
      <c r="I1683" t="s">
        <v>255</v>
      </c>
      <c r="J1683" t="s">
        <v>3154</v>
      </c>
      <c r="K1683" t="s">
        <v>3154</v>
      </c>
      <c r="L1683" t="s">
        <v>251</v>
      </c>
      <c r="M1683" t="s">
        <v>3154</v>
      </c>
      <c r="N1683" t="s">
        <v>3154</v>
      </c>
      <c r="O1683" s="111">
        <v>44982</v>
      </c>
      <c r="P1683" t="s">
        <v>252</v>
      </c>
      <c r="Q1683" t="s">
        <v>253</v>
      </c>
      <c r="R1683">
        <v>44984</v>
      </c>
      <c r="S1683" t="s">
        <v>254</v>
      </c>
      <c r="T1683" t="s">
        <v>254</v>
      </c>
      <c r="U1683" t="s">
        <v>254</v>
      </c>
      <c r="V1683" t="s">
        <v>254</v>
      </c>
      <c r="W1683">
        <v>0</v>
      </c>
      <c r="X1683">
        <v>18</v>
      </c>
      <c r="Y1683">
        <v>32</v>
      </c>
      <c r="Z1683" s="27">
        <f t="shared" si="26"/>
        <v>50</v>
      </c>
    </row>
    <row r="1684" spans="1:26" hidden="1">
      <c r="A1684" t="s">
        <v>3155</v>
      </c>
      <c r="B1684" t="s">
        <v>3011</v>
      </c>
      <c r="C1684" t="s">
        <v>1912</v>
      </c>
      <c r="D1684" t="s">
        <v>1691</v>
      </c>
      <c r="E1684" t="s">
        <v>1528</v>
      </c>
      <c r="F1684">
        <v>12171379</v>
      </c>
      <c r="G1684">
        <v>44985</v>
      </c>
      <c r="H1684" t="s">
        <v>3026</v>
      </c>
      <c r="I1684" t="s">
        <v>255</v>
      </c>
      <c r="J1684" t="s">
        <v>249</v>
      </c>
      <c r="K1684" t="s">
        <v>250</v>
      </c>
      <c r="L1684" t="s">
        <v>251</v>
      </c>
      <c r="M1684" t="s">
        <v>3154</v>
      </c>
      <c r="N1684" t="s">
        <v>3154</v>
      </c>
      <c r="O1684" s="111">
        <v>44985</v>
      </c>
      <c r="P1684" t="s">
        <v>252</v>
      </c>
      <c r="Q1684" t="s">
        <v>253</v>
      </c>
      <c r="R1684">
        <v>44985</v>
      </c>
      <c r="S1684" t="s">
        <v>254</v>
      </c>
      <c r="T1684" t="s">
        <v>254</v>
      </c>
      <c r="U1684" t="s">
        <v>254</v>
      </c>
      <c r="V1684" t="s">
        <v>254</v>
      </c>
      <c r="W1684">
        <v>0</v>
      </c>
      <c r="X1684">
        <v>0</v>
      </c>
      <c r="Y1684">
        <v>9325</v>
      </c>
      <c r="Z1684" s="27">
        <f t="shared" si="26"/>
        <v>9325</v>
      </c>
    </row>
    <row r="1685" spans="1:26">
      <c r="A1685" t="s">
        <v>3155</v>
      </c>
      <c r="B1685" t="s">
        <v>3011</v>
      </c>
      <c r="C1685" t="s">
        <v>1912</v>
      </c>
      <c r="D1685" t="s">
        <v>1691</v>
      </c>
      <c r="E1685" t="s">
        <v>1528</v>
      </c>
      <c r="F1685">
        <v>12183527</v>
      </c>
      <c r="G1685">
        <v>44988</v>
      </c>
      <c r="H1685" t="s">
        <v>3997</v>
      </c>
      <c r="I1685" t="s">
        <v>255</v>
      </c>
      <c r="J1685" t="s">
        <v>249</v>
      </c>
      <c r="K1685" t="s">
        <v>268</v>
      </c>
      <c r="L1685" t="s">
        <v>251</v>
      </c>
      <c r="M1685" t="s">
        <v>3154</v>
      </c>
      <c r="N1685" t="s">
        <v>3154</v>
      </c>
      <c r="O1685" s="111">
        <v>44991</v>
      </c>
      <c r="P1685" t="s">
        <v>252</v>
      </c>
      <c r="Q1685" t="s">
        <v>253</v>
      </c>
      <c r="R1685">
        <v>44992</v>
      </c>
      <c r="S1685" t="s">
        <v>254</v>
      </c>
      <c r="T1685" t="s">
        <v>254</v>
      </c>
      <c r="U1685" t="s">
        <v>254</v>
      </c>
      <c r="V1685" t="s">
        <v>254</v>
      </c>
      <c r="W1685">
        <v>0</v>
      </c>
      <c r="X1685">
        <v>0</v>
      </c>
      <c r="Y1685">
        <v>8797</v>
      </c>
      <c r="Z1685" s="27">
        <f t="shared" si="26"/>
        <v>8797</v>
      </c>
    </row>
    <row r="1686" spans="1:26">
      <c r="A1686" t="s">
        <v>3155</v>
      </c>
      <c r="B1686" t="s">
        <v>3011</v>
      </c>
      <c r="C1686" t="s">
        <v>1912</v>
      </c>
      <c r="D1686" t="s">
        <v>1691</v>
      </c>
      <c r="E1686" t="s">
        <v>1528</v>
      </c>
      <c r="F1686">
        <v>12202681</v>
      </c>
      <c r="G1686">
        <v>44992</v>
      </c>
      <c r="H1686" t="s">
        <v>3998</v>
      </c>
      <c r="I1686" t="s">
        <v>255</v>
      </c>
      <c r="J1686" t="s">
        <v>249</v>
      </c>
      <c r="K1686" t="s">
        <v>268</v>
      </c>
      <c r="L1686" t="s">
        <v>251</v>
      </c>
      <c r="M1686" t="s">
        <v>3154</v>
      </c>
      <c r="N1686" t="s">
        <v>3154</v>
      </c>
      <c r="O1686" s="111">
        <v>44992</v>
      </c>
      <c r="P1686" t="s">
        <v>252</v>
      </c>
      <c r="Q1686" t="s">
        <v>257</v>
      </c>
      <c r="R1686">
        <v>44994</v>
      </c>
      <c r="S1686" t="s">
        <v>254</v>
      </c>
      <c r="T1686" t="s">
        <v>254</v>
      </c>
      <c r="U1686" t="s">
        <v>254</v>
      </c>
      <c r="V1686" t="s">
        <v>254</v>
      </c>
      <c r="W1686">
        <v>0</v>
      </c>
      <c r="X1686">
        <v>0</v>
      </c>
      <c r="Y1686">
        <v>0.04</v>
      </c>
      <c r="Z1686" s="27">
        <f t="shared" si="26"/>
        <v>0.04</v>
      </c>
    </row>
    <row r="1687" spans="1:26">
      <c r="A1687" t="s">
        <v>3155</v>
      </c>
      <c r="B1687" t="s">
        <v>3011</v>
      </c>
      <c r="C1687" t="s">
        <v>1912</v>
      </c>
      <c r="D1687" t="s">
        <v>1691</v>
      </c>
      <c r="E1687" t="s">
        <v>1528</v>
      </c>
      <c r="F1687">
        <v>12213910</v>
      </c>
      <c r="G1687">
        <v>44994</v>
      </c>
      <c r="H1687" t="s">
        <v>3999</v>
      </c>
      <c r="I1687" t="s">
        <v>255</v>
      </c>
      <c r="J1687" t="s">
        <v>249</v>
      </c>
      <c r="K1687" t="s">
        <v>250</v>
      </c>
      <c r="L1687" t="s">
        <v>251</v>
      </c>
      <c r="M1687" t="s">
        <v>3154</v>
      </c>
      <c r="N1687" t="s">
        <v>3154</v>
      </c>
      <c r="O1687" s="111">
        <v>44994</v>
      </c>
      <c r="P1687" t="s">
        <v>252</v>
      </c>
      <c r="Q1687" t="s">
        <v>257</v>
      </c>
      <c r="S1687" t="s">
        <v>254</v>
      </c>
      <c r="T1687" t="s">
        <v>254</v>
      </c>
      <c r="U1687" t="s">
        <v>254</v>
      </c>
      <c r="V1687" t="s">
        <v>254</v>
      </c>
      <c r="W1687">
        <v>0</v>
      </c>
      <c r="X1687">
        <v>0</v>
      </c>
      <c r="Y1687">
        <v>0</v>
      </c>
      <c r="Z1687" s="27">
        <f t="shared" si="26"/>
        <v>0</v>
      </c>
    </row>
    <row r="1688" spans="1:26">
      <c r="A1688" t="s">
        <v>3155</v>
      </c>
      <c r="B1688" t="s">
        <v>3011</v>
      </c>
      <c r="C1688" t="s">
        <v>1912</v>
      </c>
      <c r="D1688" t="s">
        <v>1691</v>
      </c>
      <c r="E1688" t="s">
        <v>1528</v>
      </c>
      <c r="F1688">
        <v>12224730</v>
      </c>
      <c r="G1688">
        <v>44998</v>
      </c>
      <c r="H1688" t="s">
        <v>4000</v>
      </c>
      <c r="I1688" t="s">
        <v>255</v>
      </c>
      <c r="J1688" t="s">
        <v>249</v>
      </c>
      <c r="K1688" t="s">
        <v>268</v>
      </c>
      <c r="L1688" t="s">
        <v>251</v>
      </c>
      <c r="M1688" t="s">
        <v>3154</v>
      </c>
      <c r="N1688" t="s">
        <v>3154</v>
      </c>
      <c r="O1688" s="111">
        <v>44998</v>
      </c>
      <c r="P1688" t="s">
        <v>252</v>
      </c>
      <c r="Q1688" t="s">
        <v>257</v>
      </c>
      <c r="S1688" t="s">
        <v>254</v>
      </c>
      <c r="T1688" t="s">
        <v>254</v>
      </c>
      <c r="U1688" t="s">
        <v>254</v>
      </c>
      <c r="V1688" t="s">
        <v>254</v>
      </c>
      <c r="W1688">
        <v>0</v>
      </c>
      <c r="X1688">
        <v>0</v>
      </c>
      <c r="Y1688">
        <v>0</v>
      </c>
      <c r="Z1688" s="27">
        <f t="shared" si="26"/>
        <v>0</v>
      </c>
    </row>
    <row r="1689" spans="1:26" hidden="1">
      <c r="A1689" t="s">
        <v>3155</v>
      </c>
      <c r="B1689" t="s">
        <v>3027</v>
      </c>
      <c r="C1689" t="s">
        <v>951</v>
      </c>
      <c r="D1689" t="s">
        <v>264</v>
      </c>
      <c r="E1689" t="s">
        <v>54</v>
      </c>
      <c r="F1689">
        <v>8367550</v>
      </c>
      <c r="G1689">
        <v>44982</v>
      </c>
      <c r="H1689" t="s">
        <v>3028</v>
      </c>
      <c r="I1689" t="s">
        <v>255</v>
      </c>
      <c r="J1689" t="s">
        <v>249</v>
      </c>
      <c r="K1689" t="s">
        <v>250</v>
      </c>
      <c r="L1689" t="s">
        <v>251</v>
      </c>
      <c r="M1689" t="s">
        <v>3154</v>
      </c>
      <c r="N1689" t="s">
        <v>3154</v>
      </c>
      <c r="O1689" s="111">
        <v>44982</v>
      </c>
      <c r="P1689" t="s">
        <v>252</v>
      </c>
      <c r="Q1689" t="s">
        <v>282</v>
      </c>
      <c r="R1689">
        <v>44984</v>
      </c>
      <c r="S1689" t="s">
        <v>254</v>
      </c>
      <c r="T1689" t="s">
        <v>254</v>
      </c>
      <c r="U1689" t="s">
        <v>254</v>
      </c>
      <c r="V1689" t="s">
        <v>254</v>
      </c>
      <c r="W1689">
        <v>0</v>
      </c>
      <c r="X1689">
        <v>0</v>
      </c>
      <c r="Y1689">
        <v>0</v>
      </c>
      <c r="Z1689" s="27">
        <f t="shared" si="26"/>
        <v>0</v>
      </c>
    </row>
    <row r="1690" spans="1:26" hidden="1">
      <c r="A1690" t="s">
        <v>3155</v>
      </c>
      <c r="B1690" t="s">
        <v>3027</v>
      </c>
      <c r="C1690" t="s">
        <v>951</v>
      </c>
      <c r="D1690" t="s">
        <v>264</v>
      </c>
      <c r="E1690" t="s">
        <v>54</v>
      </c>
      <c r="F1690">
        <v>11859647</v>
      </c>
      <c r="G1690">
        <v>44973</v>
      </c>
      <c r="H1690" t="s">
        <v>3029</v>
      </c>
      <c r="I1690" t="s">
        <v>255</v>
      </c>
      <c r="J1690" t="s">
        <v>249</v>
      </c>
      <c r="K1690" t="s">
        <v>250</v>
      </c>
      <c r="L1690" t="s">
        <v>251</v>
      </c>
      <c r="M1690" t="s">
        <v>3154</v>
      </c>
      <c r="N1690" t="s">
        <v>3154</v>
      </c>
      <c r="O1690" s="111">
        <v>44974</v>
      </c>
      <c r="P1690" t="s">
        <v>252</v>
      </c>
      <c r="Q1690" t="s">
        <v>282</v>
      </c>
      <c r="R1690">
        <v>44979</v>
      </c>
      <c r="S1690" t="s">
        <v>254</v>
      </c>
      <c r="T1690" t="s">
        <v>254</v>
      </c>
      <c r="U1690" t="s">
        <v>254</v>
      </c>
      <c r="V1690" t="s">
        <v>254</v>
      </c>
      <c r="W1690">
        <v>0</v>
      </c>
      <c r="X1690">
        <v>29</v>
      </c>
      <c r="Y1690">
        <v>0</v>
      </c>
      <c r="Z1690" s="27">
        <f t="shared" si="26"/>
        <v>29</v>
      </c>
    </row>
    <row r="1691" spans="1:26" hidden="1">
      <c r="A1691" t="s">
        <v>3155</v>
      </c>
      <c r="B1691" t="s">
        <v>3027</v>
      </c>
      <c r="C1691" t="s">
        <v>951</v>
      </c>
      <c r="D1691" t="s">
        <v>264</v>
      </c>
      <c r="E1691" t="s">
        <v>54</v>
      </c>
      <c r="F1691">
        <v>12079755</v>
      </c>
      <c r="G1691">
        <v>44958</v>
      </c>
      <c r="H1691" t="s">
        <v>3030</v>
      </c>
      <c r="I1691" t="s">
        <v>255</v>
      </c>
      <c r="J1691" t="s">
        <v>249</v>
      </c>
      <c r="K1691" t="s">
        <v>250</v>
      </c>
      <c r="L1691" t="s">
        <v>251</v>
      </c>
      <c r="M1691" t="s">
        <v>3154</v>
      </c>
      <c r="N1691" t="s">
        <v>3154</v>
      </c>
      <c r="O1691" s="111">
        <v>44958</v>
      </c>
      <c r="P1691" t="s">
        <v>252</v>
      </c>
      <c r="Q1691" t="s">
        <v>253</v>
      </c>
      <c r="R1691">
        <v>44959</v>
      </c>
      <c r="S1691" t="s">
        <v>254</v>
      </c>
      <c r="T1691" t="s">
        <v>254</v>
      </c>
      <c r="U1691" t="s">
        <v>254</v>
      </c>
      <c r="V1691" t="s">
        <v>254</v>
      </c>
      <c r="W1691">
        <v>0</v>
      </c>
      <c r="X1691">
        <v>172.02</v>
      </c>
      <c r="Y1691">
        <v>2.7</v>
      </c>
      <c r="Z1691" s="27">
        <f t="shared" si="26"/>
        <v>174.72</v>
      </c>
    </row>
    <row r="1692" spans="1:26" hidden="1">
      <c r="A1692" t="s">
        <v>3155</v>
      </c>
      <c r="B1692" t="s">
        <v>3027</v>
      </c>
      <c r="C1692" t="s">
        <v>951</v>
      </c>
      <c r="D1692" t="s">
        <v>264</v>
      </c>
      <c r="E1692" t="s">
        <v>54</v>
      </c>
      <c r="F1692">
        <v>12157306</v>
      </c>
      <c r="G1692">
        <v>44981</v>
      </c>
      <c r="H1692" t="s">
        <v>3031</v>
      </c>
      <c r="I1692" t="s">
        <v>255</v>
      </c>
      <c r="J1692" t="s">
        <v>249</v>
      </c>
      <c r="K1692" t="s">
        <v>268</v>
      </c>
      <c r="L1692" t="s">
        <v>251</v>
      </c>
      <c r="M1692" t="s">
        <v>3154</v>
      </c>
      <c r="N1692" t="s">
        <v>3154</v>
      </c>
      <c r="O1692" s="111">
        <v>44981</v>
      </c>
      <c r="P1692" t="s">
        <v>252</v>
      </c>
      <c r="Q1692" t="s">
        <v>257</v>
      </c>
      <c r="R1692">
        <v>44984</v>
      </c>
      <c r="S1692" t="s">
        <v>254</v>
      </c>
      <c r="T1692" t="s">
        <v>254</v>
      </c>
      <c r="U1692" t="s">
        <v>254</v>
      </c>
      <c r="V1692" t="s">
        <v>254</v>
      </c>
      <c r="W1692">
        <v>0</v>
      </c>
      <c r="X1692">
        <v>0</v>
      </c>
      <c r="Y1692">
        <v>0</v>
      </c>
      <c r="Z1692" s="27">
        <f t="shared" si="26"/>
        <v>0</v>
      </c>
    </row>
    <row r="1693" spans="1:26" hidden="1">
      <c r="A1693" t="s">
        <v>3155</v>
      </c>
      <c r="B1693" t="s">
        <v>3027</v>
      </c>
      <c r="C1693" t="s">
        <v>951</v>
      </c>
      <c r="D1693" t="s">
        <v>53</v>
      </c>
      <c r="E1693" t="s">
        <v>54</v>
      </c>
      <c r="F1693">
        <v>680530</v>
      </c>
      <c r="G1693">
        <v>44935</v>
      </c>
      <c r="H1693" t="s">
        <v>1917</v>
      </c>
      <c r="I1693" t="s">
        <v>255</v>
      </c>
      <c r="J1693" t="s">
        <v>249</v>
      </c>
      <c r="K1693" t="s">
        <v>268</v>
      </c>
      <c r="L1693" t="s">
        <v>251</v>
      </c>
      <c r="M1693" t="s">
        <v>3154</v>
      </c>
      <c r="N1693" t="s">
        <v>3154</v>
      </c>
      <c r="O1693" s="111">
        <v>44942</v>
      </c>
      <c r="P1693" t="s">
        <v>252</v>
      </c>
      <c r="Q1693" t="s">
        <v>253</v>
      </c>
      <c r="R1693">
        <v>44943</v>
      </c>
      <c r="S1693" t="s">
        <v>254</v>
      </c>
      <c r="T1693" t="s">
        <v>254</v>
      </c>
      <c r="U1693" t="s">
        <v>254</v>
      </c>
      <c r="V1693" t="s">
        <v>254</v>
      </c>
      <c r="W1693">
        <v>26588.7</v>
      </c>
      <c r="X1693">
        <v>69453.48</v>
      </c>
      <c r="Y1693">
        <v>83519.7</v>
      </c>
      <c r="Z1693" s="27">
        <f t="shared" si="26"/>
        <v>179561.88</v>
      </c>
    </row>
    <row r="1694" spans="1:26" hidden="1">
      <c r="A1694" t="s">
        <v>3155</v>
      </c>
      <c r="B1694" t="s">
        <v>3027</v>
      </c>
      <c r="C1694" t="s">
        <v>951</v>
      </c>
      <c r="D1694" t="s">
        <v>53</v>
      </c>
      <c r="E1694" t="s">
        <v>54</v>
      </c>
      <c r="F1694">
        <v>4239087</v>
      </c>
      <c r="G1694">
        <v>44979</v>
      </c>
      <c r="H1694" t="s">
        <v>3032</v>
      </c>
      <c r="I1694" t="s">
        <v>255</v>
      </c>
      <c r="J1694" t="s">
        <v>249</v>
      </c>
      <c r="K1694" t="s">
        <v>268</v>
      </c>
      <c r="L1694" t="s">
        <v>251</v>
      </c>
      <c r="M1694" t="s">
        <v>3154</v>
      </c>
      <c r="N1694" t="s">
        <v>3154</v>
      </c>
      <c r="O1694" s="111">
        <v>44979</v>
      </c>
      <c r="P1694" t="s">
        <v>252</v>
      </c>
      <c r="Q1694" t="s">
        <v>253</v>
      </c>
      <c r="R1694">
        <v>44980</v>
      </c>
      <c r="S1694" t="s">
        <v>254</v>
      </c>
      <c r="T1694" t="s">
        <v>254</v>
      </c>
      <c r="U1694" t="s">
        <v>254</v>
      </c>
      <c r="V1694" t="s">
        <v>254</v>
      </c>
      <c r="W1694">
        <v>10947.62</v>
      </c>
      <c r="X1694">
        <v>9958.2900000000009</v>
      </c>
      <c r="Y1694">
        <v>9538.7999999999993</v>
      </c>
      <c r="Z1694" s="27">
        <f t="shared" si="26"/>
        <v>30444.710000000003</v>
      </c>
    </row>
    <row r="1695" spans="1:26">
      <c r="A1695" t="s">
        <v>3155</v>
      </c>
      <c r="B1695" t="s">
        <v>3027</v>
      </c>
      <c r="C1695" t="s">
        <v>951</v>
      </c>
      <c r="D1695" t="s">
        <v>53</v>
      </c>
      <c r="E1695" t="s">
        <v>54</v>
      </c>
      <c r="F1695">
        <v>7435038</v>
      </c>
      <c r="G1695">
        <v>45008</v>
      </c>
      <c r="H1695" t="s">
        <v>4001</v>
      </c>
      <c r="I1695" t="s">
        <v>255</v>
      </c>
      <c r="J1695" t="s">
        <v>249</v>
      </c>
      <c r="K1695" t="s">
        <v>268</v>
      </c>
      <c r="L1695" t="s">
        <v>251</v>
      </c>
      <c r="M1695" t="s">
        <v>3154</v>
      </c>
      <c r="N1695" t="s">
        <v>3154</v>
      </c>
      <c r="O1695" s="111">
        <v>45008</v>
      </c>
      <c r="P1695" t="s">
        <v>252</v>
      </c>
      <c r="Q1695" t="s">
        <v>253</v>
      </c>
      <c r="R1695">
        <v>45009</v>
      </c>
      <c r="S1695" t="s">
        <v>254</v>
      </c>
      <c r="T1695" t="s">
        <v>254</v>
      </c>
      <c r="U1695" t="s">
        <v>254</v>
      </c>
      <c r="V1695" t="s">
        <v>254</v>
      </c>
      <c r="W1695">
        <v>0</v>
      </c>
      <c r="X1695">
        <v>0</v>
      </c>
      <c r="Y1695">
        <v>11329</v>
      </c>
      <c r="Z1695" s="27">
        <f t="shared" si="26"/>
        <v>11329</v>
      </c>
    </row>
    <row r="1696" spans="1:26" hidden="1">
      <c r="A1696" t="s">
        <v>3155</v>
      </c>
      <c r="B1696" t="s">
        <v>3027</v>
      </c>
      <c r="C1696" t="s">
        <v>951</v>
      </c>
      <c r="D1696" t="s">
        <v>53</v>
      </c>
      <c r="E1696" t="s">
        <v>54</v>
      </c>
      <c r="F1696">
        <v>7795699</v>
      </c>
      <c r="G1696">
        <v>44950</v>
      </c>
      <c r="H1696" t="s">
        <v>1918</v>
      </c>
      <c r="I1696" t="s">
        <v>255</v>
      </c>
      <c r="J1696" t="s">
        <v>249</v>
      </c>
      <c r="K1696" t="s">
        <v>268</v>
      </c>
      <c r="L1696" t="s">
        <v>251</v>
      </c>
      <c r="M1696" t="s">
        <v>3154</v>
      </c>
      <c r="N1696" t="s">
        <v>3154</v>
      </c>
      <c r="O1696" s="111">
        <v>44950</v>
      </c>
      <c r="P1696" t="s">
        <v>252</v>
      </c>
      <c r="Q1696" t="s">
        <v>253</v>
      </c>
      <c r="R1696">
        <v>44951</v>
      </c>
      <c r="S1696" t="s">
        <v>254</v>
      </c>
      <c r="T1696" t="s">
        <v>254</v>
      </c>
      <c r="U1696" t="s">
        <v>254</v>
      </c>
      <c r="V1696" t="s">
        <v>254</v>
      </c>
      <c r="W1696">
        <v>11338.51</v>
      </c>
      <c r="X1696">
        <v>15158.94</v>
      </c>
      <c r="Y1696">
        <v>15370.09</v>
      </c>
      <c r="Z1696" s="27">
        <f t="shared" si="26"/>
        <v>41867.54</v>
      </c>
    </row>
    <row r="1697" spans="1:26">
      <c r="A1697" t="s">
        <v>3155</v>
      </c>
      <c r="B1697" t="s">
        <v>4002</v>
      </c>
      <c r="C1697" t="s">
        <v>951</v>
      </c>
      <c r="D1697" t="s">
        <v>53</v>
      </c>
      <c r="E1697" t="s">
        <v>54</v>
      </c>
      <c r="F1697">
        <v>7865454</v>
      </c>
      <c r="G1697">
        <v>44994</v>
      </c>
      <c r="H1697" t="s">
        <v>4003</v>
      </c>
      <c r="I1697" t="s">
        <v>255</v>
      </c>
      <c r="J1697" t="s">
        <v>249</v>
      </c>
      <c r="K1697" t="s">
        <v>268</v>
      </c>
      <c r="L1697" t="s">
        <v>251</v>
      </c>
      <c r="M1697" t="s">
        <v>3154</v>
      </c>
      <c r="N1697" t="s">
        <v>3154</v>
      </c>
      <c r="O1697" s="111">
        <v>44994</v>
      </c>
      <c r="P1697" t="s">
        <v>252</v>
      </c>
      <c r="Q1697" t="s">
        <v>253</v>
      </c>
      <c r="R1697">
        <v>44995</v>
      </c>
      <c r="S1697" t="s">
        <v>254</v>
      </c>
      <c r="T1697" t="s">
        <v>254</v>
      </c>
      <c r="U1697" t="s">
        <v>254</v>
      </c>
      <c r="V1697" t="s">
        <v>254</v>
      </c>
      <c r="W1697">
        <v>6170</v>
      </c>
      <c r="X1697">
        <v>7356.5</v>
      </c>
      <c r="Y1697">
        <v>8097.3</v>
      </c>
      <c r="Z1697" s="27">
        <f t="shared" si="26"/>
        <v>21623.8</v>
      </c>
    </row>
    <row r="1698" spans="1:26">
      <c r="A1698" t="s">
        <v>3155</v>
      </c>
      <c r="B1698" t="s">
        <v>3027</v>
      </c>
      <c r="C1698" t="s">
        <v>951</v>
      </c>
      <c r="D1698" t="s">
        <v>53</v>
      </c>
      <c r="E1698" t="s">
        <v>54</v>
      </c>
      <c r="F1698">
        <v>8139663</v>
      </c>
      <c r="G1698">
        <v>45001</v>
      </c>
      <c r="H1698" t="s">
        <v>4004</v>
      </c>
      <c r="I1698" t="s">
        <v>248</v>
      </c>
      <c r="J1698" t="s">
        <v>249</v>
      </c>
      <c r="K1698" t="s">
        <v>268</v>
      </c>
      <c r="L1698" t="s">
        <v>251</v>
      </c>
      <c r="M1698" t="s">
        <v>3154</v>
      </c>
      <c r="N1698" t="s">
        <v>3154</v>
      </c>
      <c r="O1698" s="111">
        <v>45001</v>
      </c>
      <c r="P1698" t="s">
        <v>252</v>
      </c>
      <c r="Q1698" t="s">
        <v>253</v>
      </c>
      <c r="R1698">
        <v>45002</v>
      </c>
      <c r="S1698" t="s">
        <v>254</v>
      </c>
      <c r="T1698" t="s">
        <v>254</v>
      </c>
      <c r="U1698" t="s">
        <v>254</v>
      </c>
      <c r="V1698" t="s">
        <v>254</v>
      </c>
      <c r="W1698">
        <v>25805.040000000001</v>
      </c>
      <c r="X1698">
        <v>19094.93</v>
      </c>
      <c r="Y1698">
        <v>19969.39</v>
      </c>
      <c r="Z1698" s="27">
        <f t="shared" si="26"/>
        <v>64869.36</v>
      </c>
    </row>
    <row r="1699" spans="1:26" hidden="1">
      <c r="A1699" t="s">
        <v>3155</v>
      </c>
      <c r="B1699" t="s">
        <v>3027</v>
      </c>
      <c r="C1699" t="s">
        <v>951</v>
      </c>
      <c r="D1699" t="s">
        <v>53</v>
      </c>
      <c r="E1699" t="s">
        <v>54</v>
      </c>
      <c r="F1699">
        <v>11964269</v>
      </c>
      <c r="G1699">
        <v>44929</v>
      </c>
      <c r="H1699" t="s">
        <v>1919</v>
      </c>
      <c r="I1699" t="s">
        <v>255</v>
      </c>
      <c r="J1699" t="s">
        <v>249</v>
      </c>
      <c r="K1699" t="s">
        <v>268</v>
      </c>
      <c r="L1699" t="s">
        <v>251</v>
      </c>
      <c r="M1699" t="s">
        <v>3154</v>
      </c>
      <c r="N1699" t="s">
        <v>3154</v>
      </c>
      <c r="O1699" s="111">
        <v>44929</v>
      </c>
      <c r="P1699" t="s">
        <v>252</v>
      </c>
      <c r="Q1699" t="s">
        <v>253</v>
      </c>
      <c r="R1699">
        <v>44930</v>
      </c>
      <c r="S1699" t="s">
        <v>254</v>
      </c>
      <c r="T1699" t="s">
        <v>254</v>
      </c>
      <c r="U1699" t="s">
        <v>254</v>
      </c>
      <c r="V1699" t="s">
        <v>254</v>
      </c>
      <c r="W1699">
        <v>8228.65</v>
      </c>
      <c r="X1699">
        <v>3506.93</v>
      </c>
      <c r="Y1699">
        <v>1295.8599999999999</v>
      </c>
      <c r="Z1699" s="27">
        <f t="shared" si="26"/>
        <v>13031.44</v>
      </c>
    </row>
    <row r="1700" spans="1:26" hidden="1">
      <c r="A1700" t="s">
        <v>3155</v>
      </c>
      <c r="B1700" t="s">
        <v>3027</v>
      </c>
      <c r="C1700" t="s">
        <v>951</v>
      </c>
      <c r="D1700" t="s">
        <v>53</v>
      </c>
      <c r="E1700" t="s">
        <v>54</v>
      </c>
      <c r="F1700">
        <v>11970500</v>
      </c>
      <c r="G1700">
        <v>44930</v>
      </c>
      <c r="H1700" t="s">
        <v>1920</v>
      </c>
      <c r="I1700" t="s">
        <v>255</v>
      </c>
      <c r="J1700" t="s">
        <v>249</v>
      </c>
      <c r="K1700" t="s">
        <v>250</v>
      </c>
      <c r="L1700" t="s">
        <v>251</v>
      </c>
      <c r="M1700" t="s">
        <v>3154</v>
      </c>
      <c r="N1700" t="s">
        <v>3154</v>
      </c>
      <c r="O1700" s="111">
        <v>44930</v>
      </c>
      <c r="P1700" t="s">
        <v>252</v>
      </c>
      <c r="Q1700" t="s">
        <v>282</v>
      </c>
      <c r="R1700">
        <v>44931</v>
      </c>
      <c r="S1700" t="s">
        <v>254</v>
      </c>
      <c r="T1700" t="s">
        <v>254</v>
      </c>
      <c r="U1700" t="s">
        <v>254</v>
      </c>
      <c r="V1700" t="s">
        <v>254</v>
      </c>
      <c r="W1700">
        <v>6228.95</v>
      </c>
      <c r="X1700">
        <v>0</v>
      </c>
      <c r="Y1700">
        <v>0</v>
      </c>
      <c r="Z1700" s="27">
        <f t="shared" si="26"/>
        <v>6228.95</v>
      </c>
    </row>
    <row r="1701" spans="1:26" hidden="1">
      <c r="A1701" t="s">
        <v>3155</v>
      </c>
      <c r="B1701" t="s">
        <v>3027</v>
      </c>
      <c r="C1701" t="s">
        <v>951</v>
      </c>
      <c r="D1701" t="s">
        <v>53</v>
      </c>
      <c r="E1701" t="s">
        <v>54</v>
      </c>
      <c r="F1701">
        <v>11987422</v>
      </c>
      <c r="G1701">
        <v>44937</v>
      </c>
      <c r="H1701" t="s">
        <v>1921</v>
      </c>
      <c r="I1701" t="s">
        <v>255</v>
      </c>
      <c r="J1701" t="s">
        <v>249</v>
      </c>
      <c r="K1701" t="s">
        <v>268</v>
      </c>
      <c r="L1701" t="s">
        <v>251</v>
      </c>
      <c r="M1701" t="s">
        <v>3154</v>
      </c>
      <c r="N1701" t="s">
        <v>3154</v>
      </c>
      <c r="O1701" s="111">
        <v>44937</v>
      </c>
      <c r="P1701" t="s">
        <v>252</v>
      </c>
      <c r="Q1701" t="s">
        <v>253</v>
      </c>
      <c r="R1701">
        <v>44938</v>
      </c>
      <c r="S1701" t="s">
        <v>254</v>
      </c>
      <c r="T1701" t="s">
        <v>254</v>
      </c>
      <c r="U1701" t="s">
        <v>254</v>
      </c>
      <c r="V1701" t="s">
        <v>254</v>
      </c>
      <c r="W1701">
        <v>3035.74</v>
      </c>
      <c r="X1701">
        <v>1557.06</v>
      </c>
      <c r="Y1701">
        <v>3390.36</v>
      </c>
      <c r="Z1701" s="27">
        <f t="shared" si="26"/>
        <v>7983.16</v>
      </c>
    </row>
    <row r="1702" spans="1:26" hidden="1">
      <c r="A1702" t="s">
        <v>3155</v>
      </c>
      <c r="B1702" t="s">
        <v>3027</v>
      </c>
      <c r="C1702" t="s">
        <v>951</v>
      </c>
      <c r="D1702" t="s">
        <v>53</v>
      </c>
      <c r="E1702" t="s">
        <v>54</v>
      </c>
      <c r="F1702">
        <v>11996284</v>
      </c>
      <c r="G1702">
        <v>44938</v>
      </c>
      <c r="H1702" t="s">
        <v>1922</v>
      </c>
      <c r="I1702" t="s">
        <v>255</v>
      </c>
      <c r="J1702" t="s">
        <v>249</v>
      </c>
      <c r="K1702" t="s">
        <v>250</v>
      </c>
      <c r="L1702" t="s">
        <v>251</v>
      </c>
      <c r="M1702" t="s">
        <v>3154</v>
      </c>
      <c r="N1702" t="s">
        <v>3154</v>
      </c>
      <c r="O1702" s="111">
        <v>44938</v>
      </c>
      <c r="P1702" t="s">
        <v>252</v>
      </c>
      <c r="Q1702" t="s">
        <v>253</v>
      </c>
      <c r="R1702">
        <v>44942</v>
      </c>
      <c r="S1702" t="s">
        <v>254</v>
      </c>
      <c r="T1702" t="s">
        <v>254</v>
      </c>
      <c r="U1702" t="s">
        <v>254</v>
      </c>
      <c r="V1702" t="s">
        <v>254</v>
      </c>
      <c r="W1702">
        <v>0</v>
      </c>
      <c r="X1702">
        <v>1894.18</v>
      </c>
      <c r="Y1702">
        <v>2029.14</v>
      </c>
      <c r="Z1702" s="27">
        <f t="shared" si="26"/>
        <v>3923.32</v>
      </c>
    </row>
    <row r="1703" spans="1:26" hidden="1">
      <c r="A1703" t="s">
        <v>3155</v>
      </c>
      <c r="B1703" t="s">
        <v>3027</v>
      </c>
      <c r="C1703" t="s">
        <v>951</v>
      </c>
      <c r="D1703" t="s">
        <v>53</v>
      </c>
      <c r="E1703" t="s">
        <v>54</v>
      </c>
      <c r="F1703">
        <v>12007042</v>
      </c>
      <c r="G1703">
        <v>44942</v>
      </c>
      <c r="H1703" t="s">
        <v>1923</v>
      </c>
      <c r="I1703" t="s">
        <v>255</v>
      </c>
      <c r="J1703" t="s">
        <v>249</v>
      </c>
      <c r="K1703" t="s">
        <v>250</v>
      </c>
      <c r="L1703" t="s">
        <v>251</v>
      </c>
      <c r="M1703" t="s">
        <v>3154</v>
      </c>
      <c r="N1703" t="s">
        <v>3154</v>
      </c>
      <c r="O1703" s="111">
        <v>44942</v>
      </c>
      <c r="P1703" t="s">
        <v>252</v>
      </c>
      <c r="Q1703" t="s">
        <v>282</v>
      </c>
      <c r="R1703">
        <v>44943</v>
      </c>
      <c r="S1703" t="s">
        <v>254</v>
      </c>
      <c r="T1703" t="s">
        <v>254</v>
      </c>
      <c r="U1703" t="s">
        <v>254</v>
      </c>
      <c r="V1703" t="s">
        <v>254</v>
      </c>
      <c r="W1703">
        <v>459</v>
      </c>
      <c r="X1703">
        <v>0</v>
      </c>
      <c r="Y1703">
        <v>0</v>
      </c>
      <c r="Z1703" s="27">
        <f t="shared" si="26"/>
        <v>459</v>
      </c>
    </row>
    <row r="1704" spans="1:26" hidden="1">
      <c r="A1704" t="s">
        <v>3155</v>
      </c>
      <c r="B1704" t="s">
        <v>3027</v>
      </c>
      <c r="C1704" t="s">
        <v>951</v>
      </c>
      <c r="D1704" t="s">
        <v>53</v>
      </c>
      <c r="E1704" t="s">
        <v>54</v>
      </c>
      <c r="F1704">
        <v>12044717</v>
      </c>
      <c r="G1704">
        <v>44985</v>
      </c>
      <c r="H1704" t="s">
        <v>3035</v>
      </c>
      <c r="I1704" t="s">
        <v>255</v>
      </c>
      <c r="J1704" t="s">
        <v>249</v>
      </c>
      <c r="K1704" t="s">
        <v>268</v>
      </c>
      <c r="L1704" t="s">
        <v>251</v>
      </c>
      <c r="M1704" t="s">
        <v>3154</v>
      </c>
      <c r="N1704" t="s">
        <v>3154</v>
      </c>
      <c r="O1704" s="111">
        <v>44985</v>
      </c>
      <c r="P1704" t="s">
        <v>252</v>
      </c>
      <c r="Q1704" t="s">
        <v>253</v>
      </c>
      <c r="R1704">
        <v>44986</v>
      </c>
      <c r="S1704" t="s">
        <v>254</v>
      </c>
      <c r="T1704" t="s">
        <v>254</v>
      </c>
      <c r="U1704" t="s">
        <v>254</v>
      </c>
      <c r="V1704" t="s">
        <v>254</v>
      </c>
      <c r="W1704">
        <v>0</v>
      </c>
      <c r="X1704">
        <v>0</v>
      </c>
      <c r="Y1704">
        <v>6615.2</v>
      </c>
      <c r="Z1704" s="27">
        <f t="shared" si="26"/>
        <v>6615.2</v>
      </c>
    </row>
    <row r="1705" spans="1:26" hidden="1">
      <c r="A1705" t="s">
        <v>3155</v>
      </c>
      <c r="B1705" t="s">
        <v>3027</v>
      </c>
      <c r="C1705" t="s">
        <v>951</v>
      </c>
      <c r="D1705" t="s">
        <v>53</v>
      </c>
      <c r="E1705" t="s">
        <v>54</v>
      </c>
      <c r="F1705">
        <v>12068228</v>
      </c>
      <c r="G1705">
        <v>44958</v>
      </c>
      <c r="H1705" t="s">
        <v>3036</v>
      </c>
      <c r="I1705" t="s">
        <v>255</v>
      </c>
      <c r="J1705" t="s">
        <v>249</v>
      </c>
      <c r="K1705" t="s">
        <v>250</v>
      </c>
      <c r="L1705" t="s">
        <v>251</v>
      </c>
      <c r="M1705" t="s">
        <v>3154</v>
      </c>
      <c r="N1705" t="s">
        <v>3154</v>
      </c>
      <c r="O1705" s="111">
        <v>44959</v>
      </c>
      <c r="P1705" t="s">
        <v>252</v>
      </c>
      <c r="Q1705" t="s">
        <v>253</v>
      </c>
      <c r="R1705">
        <v>44960</v>
      </c>
      <c r="S1705" t="s">
        <v>254</v>
      </c>
      <c r="T1705" t="s">
        <v>254</v>
      </c>
      <c r="U1705" t="s">
        <v>254</v>
      </c>
      <c r="V1705" t="s">
        <v>254</v>
      </c>
      <c r="W1705">
        <v>0</v>
      </c>
      <c r="X1705">
        <v>3742.11</v>
      </c>
      <c r="Y1705">
        <v>7457.26</v>
      </c>
      <c r="Z1705" s="27">
        <f t="shared" si="26"/>
        <v>11199.37</v>
      </c>
    </row>
    <row r="1706" spans="1:26" hidden="1">
      <c r="A1706" t="s">
        <v>3155</v>
      </c>
      <c r="B1706" t="s">
        <v>3027</v>
      </c>
      <c r="C1706" t="s">
        <v>951</v>
      </c>
      <c r="D1706" t="s">
        <v>53</v>
      </c>
      <c r="E1706" t="s">
        <v>54</v>
      </c>
      <c r="F1706">
        <v>12096434</v>
      </c>
      <c r="G1706">
        <v>44963</v>
      </c>
      <c r="H1706" t="s">
        <v>3037</v>
      </c>
      <c r="I1706" t="s">
        <v>255</v>
      </c>
      <c r="J1706" t="s">
        <v>249</v>
      </c>
      <c r="K1706" t="s">
        <v>250</v>
      </c>
      <c r="L1706" t="s">
        <v>251</v>
      </c>
      <c r="M1706" t="s">
        <v>3154</v>
      </c>
      <c r="N1706" t="s">
        <v>3154</v>
      </c>
      <c r="O1706" s="111">
        <v>44963</v>
      </c>
      <c r="P1706" t="s">
        <v>252</v>
      </c>
      <c r="Q1706" t="s">
        <v>253</v>
      </c>
      <c r="R1706">
        <v>44964</v>
      </c>
      <c r="S1706" t="s">
        <v>254</v>
      </c>
      <c r="T1706" t="s">
        <v>254</v>
      </c>
      <c r="U1706" t="s">
        <v>254</v>
      </c>
      <c r="V1706" t="s">
        <v>254</v>
      </c>
      <c r="W1706">
        <v>0</v>
      </c>
      <c r="X1706">
        <v>357.26</v>
      </c>
      <c r="Y1706">
        <v>909.3</v>
      </c>
      <c r="Z1706" s="27">
        <f t="shared" si="26"/>
        <v>1266.56</v>
      </c>
    </row>
    <row r="1707" spans="1:26" hidden="1">
      <c r="A1707" t="s">
        <v>3155</v>
      </c>
      <c r="B1707" t="s">
        <v>3027</v>
      </c>
      <c r="C1707" t="s">
        <v>951</v>
      </c>
      <c r="D1707" t="s">
        <v>53</v>
      </c>
      <c r="E1707" t="s">
        <v>54</v>
      </c>
      <c r="F1707">
        <v>12102461</v>
      </c>
      <c r="G1707">
        <v>44964</v>
      </c>
      <c r="H1707" t="s">
        <v>3038</v>
      </c>
      <c r="I1707" t="s">
        <v>248</v>
      </c>
      <c r="J1707" t="s">
        <v>259</v>
      </c>
      <c r="K1707" t="s">
        <v>250</v>
      </c>
      <c r="L1707" t="s">
        <v>251</v>
      </c>
      <c r="M1707" t="s">
        <v>3154</v>
      </c>
      <c r="N1707" t="s">
        <v>3154</v>
      </c>
      <c r="O1707" s="111">
        <v>44965</v>
      </c>
      <c r="P1707" t="s">
        <v>252</v>
      </c>
      <c r="Q1707" t="s">
        <v>253</v>
      </c>
      <c r="R1707">
        <v>44971</v>
      </c>
      <c r="S1707" t="s">
        <v>254</v>
      </c>
      <c r="T1707" t="s">
        <v>254</v>
      </c>
      <c r="U1707" t="s">
        <v>254</v>
      </c>
      <c r="V1707" t="s">
        <v>254</v>
      </c>
      <c r="W1707">
        <v>0</v>
      </c>
      <c r="X1707">
        <v>3938.91</v>
      </c>
      <c r="Y1707">
        <v>9022.84</v>
      </c>
      <c r="Z1707" s="27">
        <f t="shared" si="26"/>
        <v>12961.75</v>
      </c>
    </row>
    <row r="1708" spans="1:26" hidden="1">
      <c r="A1708" t="s">
        <v>3155</v>
      </c>
      <c r="B1708" t="s">
        <v>3027</v>
      </c>
      <c r="C1708" t="s">
        <v>951</v>
      </c>
      <c r="D1708" t="s">
        <v>53</v>
      </c>
      <c r="E1708" t="s">
        <v>54</v>
      </c>
      <c r="F1708">
        <v>12121553</v>
      </c>
      <c r="G1708">
        <v>44970</v>
      </c>
      <c r="H1708" t="s">
        <v>3039</v>
      </c>
      <c r="I1708" t="s">
        <v>248</v>
      </c>
      <c r="J1708" t="s">
        <v>259</v>
      </c>
      <c r="K1708" t="s">
        <v>250</v>
      </c>
      <c r="L1708" t="s">
        <v>251</v>
      </c>
      <c r="M1708" t="s">
        <v>3154</v>
      </c>
      <c r="N1708" t="s">
        <v>3154</v>
      </c>
      <c r="O1708" s="111">
        <v>44971</v>
      </c>
      <c r="P1708" t="s">
        <v>252</v>
      </c>
      <c r="Q1708" t="s">
        <v>253</v>
      </c>
      <c r="R1708">
        <v>44973</v>
      </c>
      <c r="S1708" t="s">
        <v>254</v>
      </c>
      <c r="T1708" t="s">
        <v>254</v>
      </c>
      <c r="U1708" t="s">
        <v>254</v>
      </c>
      <c r="V1708" t="s">
        <v>254</v>
      </c>
      <c r="W1708">
        <v>0</v>
      </c>
      <c r="X1708">
        <v>1376</v>
      </c>
      <c r="Y1708">
        <v>3372</v>
      </c>
      <c r="Z1708" s="27">
        <f t="shared" si="26"/>
        <v>4748</v>
      </c>
    </row>
    <row r="1709" spans="1:26" hidden="1">
      <c r="A1709" t="s">
        <v>3155</v>
      </c>
      <c r="B1709" t="s">
        <v>3027</v>
      </c>
      <c r="C1709" t="s">
        <v>951</v>
      </c>
      <c r="D1709" t="s">
        <v>53</v>
      </c>
      <c r="E1709" t="s">
        <v>54</v>
      </c>
      <c r="F1709">
        <v>12142558</v>
      </c>
      <c r="G1709">
        <v>44974</v>
      </c>
      <c r="H1709" t="s">
        <v>3040</v>
      </c>
      <c r="I1709" t="s">
        <v>255</v>
      </c>
      <c r="J1709" t="s">
        <v>249</v>
      </c>
      <c r="K1709" t="s">
        <v>268</v>
      </c>
      <c r="L1709" t="s">
        <v>251</v>
      </c>
      <c r="M1709" t="s">
        <v>3154</v>
      </c>
      <c r="N1709" t="s">
        <v>3154</v>
      </c>
      <c r="O1709" s="111">
        <v>44974</v>
      </c>
      <c r="P1709" t="s">
        <v>252</v>
      </c>
      <c r="Q1709" t="s">
        <v>253</v>
      </c>
      <c r="R1709">
        <v>44975</v>
      </c>
      <c r="S1709" t="s">
        <v>254</v>
      </c>
      <c r="T1709" t="s">
        <v>254</v>
      </c>
      <c r="U1709" t="s">
        <v>254</v>
      </c>
      <c r="V1709" t="s">
        <v>254</v>
      </c>
      <c r="W1709">
        <v>0</v>
      </c>
      <c r="X1709">
        <v>2901.92</v>
      </c>
      <c r="Y1709">
        <v>13360.08</v>
      </c>
      <c r="Z1709" s="27">
        <f t="shared" si="26"/>
        <v>16262</v>
      </c>
    </row>
    <row r="1710" spans="1:26" hidden="1">
      <c r="A1710" t="s">
        <v>3155</v>
      </c>
      <c r="B1710" t="s">
        <v>3027</v>
      </c>
      <c r="C1710" t="s">
        <v>951</v>
      </c>
      <c r="D1710" t="s">
        <v>53</v>
      </c>
      <c r="E1710" t="s">
        <v>54</v>
      </c>
      <c r="F1710">
        <v>12146622</v>
      </c>
      <c r="G1710">
        <v>44977</v>
      </c>
      <c r="H1710" t="s">
        <v>3041</v>
      </c>
      <c r="I1710" t="s">
        <v>255</v>
      </c>
      <c r="J1710" t="s">
        <v>3154</v>
      </c>
      <c r="K1710" t="s">
        <v>3154</v>
      </c>
      <c r="L1710" t="s">
        <v>251</v>
      </c>
      <c r="M1710" t="s">
        <v>3154</v>
      </c>
      <c r="N1710" t="s">
        <v>3154</v>
      </c>
      <c r="O1710" s="111">
        <v>44977</v>
      </c>
      <c r="P1710" t="s">
        <v>252</v>
      </c>
      <c r="Q1710" t="s">
        <v>263</v>
      </c>
      <c r="S1710" t="s">
        <v>254</v>
      </c>
      <c r="T1710" t="s">
        <v>254</v>
      </c>
      <c r="U1710" t="s">
        <v>254</v>
      </c>
      <c r="V1710" t="s">
        <v>254</v>
      </c>
      <c r="W1710">
        <v>0</v>
      </c>
      <c r="X1710">
        <v>0</v>
      </c>
      <c r="Y1710">
        <v>0</v>
      </c>
      <c r="Z1710" s="27">
        <f t="shared" si="26"/>
        <v>0</v>
      </c>
    </row>
    <row r="1711" spans="1:26" hidden="1">
      <c r="A1711" t="s">
        <v>3155</v>
      </c>
      <c r="B1711" t="s">
        <v>3027</v>
      </c>
      <c r="C1711" t="s">
        <v>951</v>
      </c>
      <c r="D1711" t="s">
        <v>53</v>
      </c>
      <c r="E1711" t="s">
        <v>54</v>
      </c>
      <c r="F1711">
        <v>12171644</v>
      </c>
      <c r="G1711">
        <v>44985</v>
      </c>
      <c r="H1711" t="s">
        <v>3042</v>
      </c>
      <c r="I1711" t="s">
        <v>256</v>
      </c>
      <c r="J1711" t="s">
        <v>249</v>
      </c>
      <c r="K1711" t="s">
        <v>250</v>
      </c>
      <c r="L1711" t="s">
        <v>251</v>
      </c>
      <c r="M1711" t="s">
        <v>3154</v>
      </c>
      <c r="N1711" t="s">
        <v>3154</v>
      </c>
      <c r="O1711" s="111">
        <v>44985</v>
      </c>
      <c r="P1711" t="s">
        <v>252</v>
      </c>
      <c r="Q1711" t="s">
        <v>253</v>
      </c>
      <c r="R1711">
        <v>44986</v>
      </c>
      <c r="S1711" t="s">
        <v>254</v>
      </c>
      <c r="T1711" t="s">
        <v>254</v>
      </c>
      <c r="U1711" t="s">
        <v>254</v>
      </c>
      <c r="V1711" t="s">
        <v>254</v>
      </c>
      <c r="W1711">
        <v>0</v>
      </c>
      <c r="X1711">
        <v>0</v>
      </c>
      <c r="Y1711">
        <v>3315</v>
      </c>
      <c r="Z1711" s="27">
        <f t="shared" si="26"/>
        <v>3315</v>
      </c>
    </row>
    <row r="1712" spans="1:26">
      <c r="A1712" t="s">
        <v>3155</v>
      </c>
      <c r="B1712" t="s">
        <v>3027</v>
      </c>
      <c r="C1712" t="s">
        <v>951</v>
      </c>
      <c r="D1712" t="s">
        <v>53</v>
      </c>
      <c r="E1712" t="s">
        <v>54</v>
      </c>
      <c r="F1712">
        <v>12189959</v>
      </c>
      <c r="G1712">
        <v>44989</v>
      </c>
      <c r="H1712" t="s">
        <v>4005</v>
      </c>
      <c r="I1712" t="s">
        <v>255</v>
      </c>
      <c r="J1712" t="s">
        <v>249</v>
      </c>
      <c r="K1712" t="s">
        <v>250</v>
      </c>
      <c r="L1712" t="s">
        <v>251</v>
      </c>
      <c r="M1712" t="s">
        <v>3154</v>
      </c>
      <c r="N1712" t="s">
        <v>3154</v>
      </c>
      <c r="O1712" s="111">
        <v>44991</v>
      </c>
      <c r="P1712" t="s">
        <v>252</v>
      </c>
      <c r="Q1712" t="s">
        <v>253</v>
      </c>
      <c r="R1712">
        <v>44992</v>
      </c>
      <c r="S1712" t="s">
        <v>254</v>
      </c>
      <c r="T1712" t="s">
        <v>254</v>
      </c>
      <c r="U1712" t="s">
        <v>254</v>
      </c>
      <c r="V1712" t="s">
        <v>254</v>
      </c>
      <c r="W1712">
        <v>0</v>
      </c>
      <c r="X1712">
        <v>0</v>
      </c>
      <c r="Y1712">
        <v>4317</v>
      </c>
      <c r="Z1712" s="27">
        <f t="shared" si="26"/>
        <v>4317</v>
      </c>
    </row>
    <row r="1713" spans="1:26">
      <c r="A1713" t="s">
        <v>3155</v>
      </c>
      <c r="B1713" t="s">
        <v>3027</v>
      </c>
      <c r="C1713" t="s">
        <v>951</v>
      </c>
      <c r="D1713" t="s">
        <v>53</v>
      </c>
      <c r="E1713" t="s">
        <v>54</v>
      </c>
      <c r="F1713">
        <v>12196886</v>
      </c>
      <c r="G1713">
        <v>44988</v>
      </c>
      <c r="H1713" t="s">
        <v>4006</v>
      </c>
      <c r="I1713" t="s">
        <v>255</v>
      </c>
      <c r="J1713" t="s">
        <v>249</v>
      </c>
      <c r="K1713" t="s">
        <v>250</v>
      </c>
      <c r="L1713" t="s">
        <v>251</v>
      </c>
      <c r="M1713" t="s">
        <v>3154</v>
      </c>
      <c r="N1713" t="s">
        <v>3154</v>
      </c>
      <c r="O1713" s="111">
        <v>44988</v>
      </c>
      <c r="P1713" t="s">
        <v>252</v>
      </c>
      <c r="Q1713" t="s">
        <v>257</v>
      </c>
      <c r="R1713">
        <v>44992</v>
      </c>
      <c r="S1713" t="s">
        <v>254</v>
      </c>
      <c r="T1713" t="s">
        <v>254</v>
      </c>
      <c r="U1713" t="s">
        <v>254</v>
      </c>
      <c r="V1713" t="s">
        <v>254</v>
      </c>
      <c r="W1713">
        <v>0</v>
      </c>
      <c r="X1713">
        <v>0</v>
      </c>
      <c r="Y1713">
        <v>0</v>
      </c>
      <c r="Z1713" s="27">
        <f t="shared" si="26"/>
        <v>0</v>
      </c>
    </row>
    <row r="1714" spans="1:26">
      <c r="A1714" t="s">
        <v>3155</v>
      </c>
      <c r="B1714" t="s">
        <v>3027</v>
      </c>
      <c r="C1714" t="s">
        <v>951</v>
      </c>
      <c r="D1714" t="s">
        <v>53</v>
      </c>
      <c r="E1714" t="s">
        <v>54</v>
      </c>
      <c r="F1714">
        <v>12290058</v>
      </c>
      <c r="G1714">
        <v>45013</v>
      </c>
      <c r="H1714" t="s">
        <v>4007</v>
      </c>
      <c r="I1714" t="s">
        <v>271</v>
      </c>
      <c r="J1714" t="s">
        <v>249</v>
      </c>
      <c r="K1714" t="s">
        <v>268</v>
      </c>
      <c r="L1714" t="s">
        <v>251</v>
      </c>
      <c r="M1714" t="s">
        <v>3154</v>
      </c>
      <c r="N1714" t="s">
        <v>3154</v>
      </c>
      <c r="O1714" s="111">
        <v>45013</v>
      </c>
      <c r="P1714" t="s">
        <v>252</v>
      </c>
      <c r="Q1714" t="s">
        <v>253</v>
      </c>
      <c r="R1714">
        <v>45014</v>
      </c>
      <c r="S1714" t="s">
        <v>254</v>
      </c>
      <c r="T1714" t="s">
        <v>254</v>
      </c>
      <c r="U1714" t="s">
        <v>254</v>
      </c>
      <c r="V1714" t="s">
        <v>254</v>
      </c>
      <c r="W1714">
        <v>0</v>
      </c>
      <c r="X1714">
        <v>0</v>
      </c>
      <c r="Y1714">
        <v>1786.01</v>
      </c>
      <c r="Z1714" s="27">
        <f t="shared" si="26"/>
        <v>1786.01</v>
      </c>
    </row>
    <row r="1715" spans="1:26">
      <c r="A1715" t="s">
        <v>3155</v>
      </c>
      <c r="B1715" t="s">
        <v>3027</v>
      </c>
      <c r="C1715" t="s">
        <v>951</v>
      </c>
      <c r="D1715" t="s">
        <v>53</v>
      </c>
      <c r="E1715" t="s">
        <v>54</v>
      </c>
      <c r="F1715">
        <v>12296766</v>
      </c>
      <c r="G1715">
        <v>45014</v>
      </c>
      <c r="H1715" t="s">
        <v>4008</v>
      </c>
      <c r="I1715" t="s">
        <v>271</v>
      </c>
      <c r="J1715" t="s">
        <v>249</v>
      </c>
      <c r="K1715" t="s">
        <v>250</v>
      </c>
      <c r="L1715" t="s">
        <v>251</v>
      </c>
      <c r="M1715" t="s">
        <v>3154</v>
      </c>
      <c r="N1715" t="s">
        <v>3154</v>
      </c>
      <c r="O1715" s="111">
        <v>45014</v>
      </c>
      <c r="P1715" t="s">
        <v>252</v>
      </c>
      <c r="Q1715" t="s">
        <v>257</v>
      </c>
      <c r="R1715">
        <v>45016</v>
      </c>
      <c r="S1715" t="s">
        <v>254</v>
      </c>
      <c r="T1715" t="s">
        <v>254</v>
      </c>
      <c r="U1715" t="s">
        <v>254</v>
      </c>
      <c r="V1715" t="s">
        <v>254</v>
      </c>
      <c r="W1715">
        <v>0</v>
      </c>
      <c r="X1715">
        <v>0</v>
      </c>
      <c r="Y1715">
        <v>0</v>
      </c>
      <c r="Z1715" s="27">
        <f t="shared" si="26"/>
        <v>0</v>
      </c>
    </row>
    <row r="1716" spans="1:26">
      <c r="A1716" t="s">
        <v>3155</v>
      </c>
      <c r="B1716" t="s">
        <v>3027</v>
      </c>
      <c r="C1716" t="s">
        <v>951</v>
      </c>
      <c r="D1716" t="s">
        <v>53</v>
      </c>
      <c r="E1716" t="s">
        <v>54</v>
      </c>
      <c r="F1716">
        <v>12298768</v>
      </c>
      <c r="G1716">
        <v>45015</v>
      </c>
      <c r="H1716" t="s">
        <v>4009</v>
      </c>
      <c r="I1716" t="s">
        <v>248</v>
      </c>
      <c r="J1716" t="s">
        <v>249</v>
      </c>
      <c r="K1716" t="s">
        <v>250</v>
      </c>
      <c r="L1716" t="s">
        <v>251</v>
      </c>
      <c r="M1716" t="s">
        <v>3154</v>
      </c>
      <c r="N1716" t="s">
        <v>3154</v>
      </c>
      <c r="O1716" s="111">
        <v>45015</v>
      </c>
      <c r="P1716" t="s">
        <v>252</v>
      </c>
      <c r="Q1716" t="s">
        <v>257</v>
      </c>
      <c r="S1716" t="s">
        <v>254</v>
      </c>
      <c r="T1716" t="s">
        <v>254</v>
      </c>
      <c r="U1716" t="s">
        <v>254</v>
      </c>
      <c r="V1716" t="s">
        <v>254</v>
      </c>
      <c r="W1716">
        <v>0</v>
      </c>
      <c r="X1716">
        <v>0</v>
      </c>
      <c r="Y1716">
        <v>0</v>
      </c>
      <c r="Z1716" s="27">
        <f t="shared" si="26"/>
        <v>0</v>
      </c>
    </row>
    <row r="1717" spans="1:26" hidden="1">
      <c r="A1717" t="s">
        <v>3155</v>
      </c>
      <c r="B1717" t="s">
        <v>3027</v>
      </c>
      <c r="C1717" t="s">
        <v>951</v>
      </c>
      <c r="D1717" t="s">
        <v>1622</v>
      </c>
      <c r="E1717" t="s">
        <v>54</v>
      </c>
      <c r="F1717">
        <v>526504</v>
      </c>
      <c r="G1717">
        <v>44943</v>
      </c>
      <c r="H1717" t="s">
        <v>1924</v>
      </c>
      <c r="I1717" t="s">
        <v>255</v>
      </c>
      <c r="J1717" t="s">
        <v>249</v>
      </c>
      <c r="K1717" t="s">
        <v>268</v>
      </c>
      <c r="L1717" t="s">
        <v>251</v>
      </c>
      <c r="M1717" t="s">
        <v>3154</v>
      </c>
      <c r="N1717" t="s">
        <v>3154</v>
      </c>
      <c r="O1717" s="111">
        <v>44943</v>
      </c>
      <c r="P1717" t="s">
        <v>252</v>
      </c>
      <c r="Q1717" t="s">
        <v>253</v>
      </c>
      <c r="R1717">
        <v>44945</v>
      </c>
      <c r="S1717" t="s">
        <v>254</v>
      </c>
      <c r="T1717" t="s">
        <v>254</v>
      </c>
      <c r="U1717" t="s">
        <v>254</v>
      </c>
      <c r="V1717" t="s">
        <v>254</v>
      </c>
      <c r="W1717">
        <v>7.5</v>
      </c>
      <c r="X1717">
        <v>0</v>
      </c>
      <c r="Y1717">
        <v>182</v>
      </c>
      <c r="Z1717" s="27">
        <f t="shared" si="26"/>
        <v>189.5</v>
      </c>
    </row>
    <row r="1718" spans="1:26" hidden="1">
      <c r="A1718" t="s">
        <v>3155</v>
      </c>
      <c r="B1718" t="s">
        <v>3027</v>
      </c>
      <c r="C1718" t="s">
        <v>951</v>
      </c>
      <c r="D1718" t="s">
        <v>1622</v>
      </c>
      <c r="E1718" t="s">
        <v>54</v>
      </c>
      <c r="F1718">
        <v>12010344</v>
      </c>
      <c r="G1718">
        <v>44943</v>
      </c>
      <c r="H1718" t="s">
        <v>1925</v>
      </c>
      <c r="I1718" t="s">
        <v>260</v>
      </c>
      <c r="J1718" t="s">
        <v>249</v>
      </c>
      <c r="K1718" t="s">
        <v>250</v>
      </c>
      <c r="L1718" t="s">
        <v>251</v>
      </c>
      <c r="M1718" t="s">
        <v>3154</v>
      </c>
      <c r="N1718" t="s">
        <v>3154</v>
      </c>
      <c r="O1718" s="111">
        <v>44943</v>
      </c>
      <c r="P1718" t="s">
        <v>252</v>
      </c>
      <c r="Q1718" t="s">
        <v>1406</v>
      </c>
      <c r="S1718" t="s">
        <v>254</v>
      </c>
      <c r="T1718" t="s">
        <v>254</v>
      </c>
      <c r="U1718" t="s">
        <v>254</v>
      </c>
      <c r="V1718" t="s">
        <v>254</v>
      </c>
      <c r="W1718">
        <v>0</v>
      </c>
      <c r="X1718">
        <v>0</v>
      </c>
      <c r="Y1718">
        <v>0</v>
      </c>
      <c r="Z1718" s="27">
        <f t="shared" si="26"/>
        <v>0</v>
      </c>
    </row>
    <row r="1719" spans="1:26">
      <c r="A1719" t="s">
        <v>3155</v>
      </c>
      <c r="B1719" t="s">
        <v>3043</v>
      </c>
      <c r="C1719" t="s">
        <v>922</v>
      </c>
      <c r="D1719" t="s">
        <v>247</v>
      </c>
      <c r="E1719" t="s">
        <v>54</v>
      </c>
      <c r="F1719">
        <v>11922791</v>
      </c>
      <c r="G1719">
        <v>45013</v>
      </c>
      <c r="H1719" t="s">
        <v>4010</v>
      </c>
      <c r="I1719" t="s">
        <v>248</v>
      </c>
      <c r="J1719" t="s">
        <v>249</v>
      </c>
      <c r="K1719" t="s">
        <v>268</v>
      </c>
      <c r="L1719" t="s">
        <v>251</v>
      </c>
      <c r="M1719" t="s">
        <v>3154</v>
      </c>
      <c r="N1719" t="s">
        <v>3154</v>
      </c>
      <c r="O1719" s="111">
        <v>45013</v>
      </c>
      <c r="P1719" t="s">
        <v>252</v>
      </c>
      <c r="Q1719" t="s">
        <v>257</v>
      </c>
      <c r="S1719" t="s">
        <v>254</v>
      </c>
      <c r="T1719" t="s">
        <v>254</v>
      </c>
      <c r="U1719" t="s">
        <v>254</v>
      </c>
      <c r="V1719" t="s">
        <v>254</v>
      </c>
      <c r="W1719">
        <v>0</v>
      </c>
      <c r="X1719">
        <v>0</v>
      </c>
      <c r="Y1719">
        <v>0</v>
      </c>
      <c r="Z1719" s="27">
        <f t="shared" si="26"/>
        <v>0</v>
      </c>
    </row>
    <row r="1720" spans="1:26">
      <c r="A1720" t="s">
        <v>3155</v>
      </c>
      <c r="B1720" t="s">
        <v>3043</v>
      </c>
      <c r="C1720" t="s">
        <v>922</v>
      </c>
      <c r="D1720" t="s">
        <v>57</v>
      </c>
      <c r="E1720" t="s">
        <v>58</v>
      </c>
      <c r="F1720">
        <v>9040839</v>
      </c>
      <c r="G1720">
        <v>44986</v>
      </c>
      <c r="H1720" t="s">
        <v>4011</v>
      </c>
      <c r="I1720" t="s">
        <v>255</v>
      </c>
      <c r="J1720" t="s">
        <v>3154</v>
      </c>
      <c r="K1720" t="s">
        <v>3154</v>
      </c>
      <c r="L1720" t="s">
        <v>251</v>
      </c>
      <c r="M1720" t="s">
        <v>3154</v>
      </c>
      <c r="N1720" t="s">
        <v>3154</v>
      </c>
      <c r="O1720" s="111">
        <v>44986</v>
      </c>
      <c r="P1720" t="s">
        <v>252</v>
      </c>
      <c r="Q1720" t="s">
        <v>253</v>
      </c>
      <c r="R1720">
        <v>44987</v>
      </c>
      <c r="S1720" t="s">
        <v>254</v>
      </c>
      <c r="T1720" t="s">
        <v>254</v>
      </c>
      <c r="U1720" t="s">
        <v>254</v>
      </c>
      <c r="V1720" t="s">
        <v>254</v>
      </c>
      <c r="W1720">
        <v>0</v>
      </c>
      <c r="X1720">
        <v>0</v>
      </c>
      <c r="Y1720">
        <v>2442.38</v>
      </c>
      <c r="Z1720" s="27">
        <f t="shared" si="26"/>
        <v>2442.38</v>
      </c>
    </row>
    <row r="1721" spans="1:26" hidden="1">
      <c r="A1721" t="s">
        <v>3155</v>
      </c>
      <c r="B1721" t="s">
        <v>3043</v>
      </c>
      <c r="C1721" t="s">
        <v>922</v>
      </c>
      <c r="D1721" t="s">
        <v>57</v>
      </c>
      <c r="E1721" t="s">
        <v>58</v>
      </c>
      <c r="F1721">
        <v>9451196</v>
      </c>
      <c r="G1721">
        <v>44970</v>
      </c>
      <c r="H1721" t="s">
        <v>3044</v>
      </c>
      <c r="I1721" t="s">
        <v>248</v>
      </c>
      <c r="J1721" t="s">
        <v>249</v>
      </c>
      <c r="K1721" t="s">
        <v>250</v>
      </c>
      <c r="L1721" t="s">
        <v>251</v>
      </c>
      <c r="M1721" t="s">
        <v>3154</v>
      </c>
      <c r="N1721" t="s">
        <v>3154</v>
      </c>
      <c r="O1721" s="111">
        <v>44970</v>
      </c>
      <c r="P1721" t="s">
        <v>252</v>
      </c>
      <c r="Q1721" t="s">
        <v>282</v>
      </c>
      <c r="R1721">
        <v>44971</v>
      </c>
      <c r="S1721" t="s">
        <v>254</v>
      </c>
      <c r="T1721" t="s">
        <v>254</v>
      </c>
      <c r="U1721" t="s">
        <v>254</v>
      </c>
      <c r="V1721" t="s">
        <v>254</v>
      </c>
      <c r="W1721">
        <v>0</v>
      </c>
      <c r="X1721">
        <v>0</v>
      </c>
      <c r="Y1721">
        <v>0</v>
      </c>
      <c r="Z1721" s="27">
        <f t="shared" si="26"/>
        <v>0</v>
      </c>
    </row>
    <row r="1722" spans="1:26" hidden="1">
      <c r="A1722" t="s">
        <v>3155</v>
      </c>
      <c r="B1722" t="s">
        <v>3043</v>
      </c>
      <c r="C1722" t="s">
        <v>922</v>
      </c>
      <c r="D1722" t="s">
        <v>57</v>
      </c>
      <c r="E1722" t="s">
        <v>58</v>
      </c>
      <c r="F1722">
        <v>11738775</v>
      </c>
      <c r="G1722">
        <v>44929</v>
      </c>
      <c r="H1722" t="s">
        <v>1926</v>
      </c>
      <c r="I1722" t="s">
        <v>255</v>
      </c>
      <c r="J1722" t="s">
        <v>249</v>
      </c>
      <c r="K1722" t="s">
        <v>268</v>
      </c>
      <c r="L1722" t="s">
        <v>251</v>
      </c>
      <c r="M1722" t="s">
        <v>3154</v>
      </c>
      <c r="N1722" t="s">
        <v>3154</v>
      </c>
      <c r="O1722" s="111">
        <v>44929</v>
      </c>
      <c r="P1722" t="s">
        <v>252</v>
      </c>
      <c r="Q1722" t="s">
        <v>282</v>
      </c>
      <c r="R1722">
        <v>44930</v>
      </c>
      <c r="S1722" t="s">
        <v>254</v>
      </c>
      <c r="T1722" t="s">
        <v>254</v>
      </c>
      <c r="U1722" t="s">
        <v>254</v>
      </c>
      <c r="V1722" t="s">
        <v>254</v>
      </c>
      <c r="W1722">
        <v>234</v>
      </c>
      <c r="X1722">
        <v>0</v>
      </c>
      <c r="Y1722">
        <v>0</v>
      </c>
      <c r="Z1722" s="27">
        <f t="shared" si="26"/>
        <v>234</v>
      </c>
    </row>
    <row r="1723" spans="1:26" hidden="1">
      <c r="A1723" t="s">
        <v>3155</v>
      </c>
      <c r="B1723" t="s">
        <v>3043</v>
      </c>
      <c r="C1723" t="s">
        <v>922</v>
      </c>
      <c r="D1723" t="s">
        <v>57</v>
      </c>
      <c r="E1723" t="s">
        <v>58</v>
      </c>
      <c r="F1723">
        <v>11951015</v>
      </c>
      <c r="G1723">
        <v>44938</v>
      </c>
      <c r="H1723" t="s">
        <v>1927</v>
      </c>
      <c r="I1723" t="s">
        <v>248</v>
      </c>
      <c r="J1723" t="s">
        <v>249</v>
      </c>
      <c r="K1723" t="s">
        <v>250</v>
      </c>
      <c r="L1723" t="s">
        <v>251</v>
      </c>
      <c r="M1723" t="s">
        <v>3154</v>
      </c>
      <c r="N1723" t="s">
        <v>3154</v>
      </c>
      <c r="O1723" s="111">
        <v>44938</v>
      </c>
      <c r="P1723" t="s">
        <v>252</v>
      </c>
      <c r="Q1723" t="s">
        <v>253</v>
      </c>
      <c r="R1723">
        <v>44939</v>
      </c>
      <c r="S1723" t="s">
        <v>254</v>
      </c>
      <c r="T1723" t="s">
        <v>254</v>
      </c>
      <c r="U1723" t="s">
        <v>254</v>
      </c>
      <c r="V1723" t="s">
        <v>254</v>
      </c>
      <c r="W1723">
        <v>5115.5200000000004</v>
      </c>
      <c r="X1723">
        <v>8325</v>
      </c>
      <c r="Y1723">
        <v>5805</v>
      </c>
      <c r="Z1723" s="27">
        <f t="shared" si="26"/>
        <v>19245.52</v>
      </c>
    </row>
    <row r="1724" spans="1:26" hidden="1">
      <c r="A1724" t="s">
        <v>3155</v>
      </c>
      <c r="B1724" t="s">
        <v>3043</v>
      </c>
      <c r="C1724" t="s">
        <v>922</v>
      </c>
      <c r="D1724" t="s">
        <v>57</v>
      </c>
      <c r="E1724" t="s">
        <v>58</v>
      </c>
      <c r="F1724">
        <v>11964635</v>
      </c>
      <c r="G1724">
        <v>44931</v>
      </c>
      <c r="H1724" t="s">
        <v>1928</v>
      </c>
      <c r="I1724" t="s">
        <v>255</v>
      </c>
      <c r="J1724" t="s">
        <v>249</v>
      </c>
      <c r="K1724" t="s">
        <v>268</v>
      </c>
      <c r="L1724" t="s">
        <v>251</v>
      </c>
      <c r="M1724" t="s">
        <v>3154</v>
      </c>
      <c r="N1724" t="s">
        <v>3154</v>
      </c>
      <c r="O1724" s="111">
        <v>44931</v>
      </c>
      <c r="P1724" t="s">
        <v>252</v>
      </c>
      <c r="Q1724" t="s">
        <v>253</v>
      </c>
      <c r="R1724">
        <v>44935</v>
      </c>
      <c r="S1724" t="s">
        <v>254</v>
      </c>
      <c r="T1724" t="s">
        <v>254</v>
      </c>
      <c r="U1724" t="s">
        <v>254</v>
      </c>
      <c r="V1724" t="s">
        <v>254</v>
      </c>
      <c r="W1724">
        <v>2024</v>
      </c>
      <c r="X1724">
        <v>10598.5</v>
      </c>
      <c r="Y1724">
        <v>9884</v>
      </c>
      <c r="Z1724" s="27">
        <f t="shared" si="26"/>
        <v>22506.5</v>
      </c>
    </row>
    <row r="1725" spans="1:26" hidden="1">
      <c r="A1725" t="s">
        <v>3155</v>
      </c>
      <c r="B1725" t="s">
        <v>3043</v>
      </c>
      <c r="C1725" t="s">
        <v>922</v>
      </c>
      <c r="D1725" t="s">
        <v>57</v>
      </c>
      <c r="E1725" t="s">
        <v>58</v>
      </c>
      <c r="F1725">
        <v>11974469</v>
      </c>
      <c r="G1725">
        <v>44966</v>
      </c>
      <c r="H1725" t="s">
        <v>3045</v>
      </c>
      <c r="I1725" t="s">
        <v>248</v>
      </c>
      <c r="J1725" t="s">
        <v>259</v>
      </c>
      <c r="K1725" t="s">
        <v>268</v>
      </c>
      <c r="L1725" t="s">
        <v>251</v>
      </c>
      <c r="M1725" t="s">
        <v>3154</v>
      </c>
      <c r="N1725" t="s">
        <v>3154</v>
      </c>
      <c r="O1725" s="111">
        <v>44966</v>
      </c>
      <c r="P1725" t="s">
        <v>252</v>
      </c>
      <c r="Q1725" t="s">
        <v>253</v>
      </c>
      <c r="R1725">
        <v>44970</v>
      </c>
      <c r="S1725" t="s">
        <v>254</v>
      </c>
      <c r="T1725" t="s">
        <v>254</v>
      </c>
      <c r="U1725" t="s">
        <v>254</v>
      </c>
      <c r="V1725" t="s">
        <v>254</v>
      </c>
      <c r="W1725">
        <v>0</v>
      </c>
      <c r="X1725">
        <v>3194.5</v>
      </c>
      <c r="Y1725">
        <v>7753.2</v>
      </c>
      <c r="Z1725" s="27">
        <f t="shared" si="26"/>
        <v>10947.7</v>
      </c>
    </row>
    <row r="1726" spans="1:26" hidden="1">
      <c r="A1726" t="s">
        <v>3155</v>
      </c>
      <c r="B1726" t="s">
        <v>3043</v>
      </c>
      <c r="C1726" t="s">
        <v>922</v>
      </c>
      <c r="D1726" t="s">
        <v>57</v>
      </c>
      <c r="E1726" t="s">
        <v>58</v>
      </c>
      <c r="F1726">
        <v>11978554</v>
      </c>
      <c r="G1726">
        <v>44932</v>
      </c>
      <c r="H1726" t="s">
        <v>1929</v>
      </c>
      <c r="I1726" t="s">
        <v>255</v>
      </c>
      <c r="J1726" t="s">
        <v>249</v>
      </c>
      <c r="K1726" t="s">
        <v>268</v>
      </c>
      <c r="L1726" t="s">
        <v>251</v>
      </c>
      <c r="M1726" t="s">
        <v>3154</v>
      </c>
      <c r="N1726" t="s">
        <v>3154</v>
      </c>
      <c r="O1726" s="111">
        <v>44932</v>
      </c>
      <c r="P1726" t="s">
        <v>252</v>
      </c>
      <c r="Q1726" t="s">
        <v>282</v>
      </c>
      <c r="R1726">
        <v>44935</v>
      </c>
      <c r="S1726" t="s">
        <v>254</v>
      </c>
      <c r="T1726" t="s">
        <v>254</v>
      </c>
      <c r="U1726" t="s">
        <v>254</v>
      </c>
      <c r="V1726" t="s">
        <v>254</v>
      </c>
      <c r="W1726">
        <v>5944.35</v>
      </c>
      <c r="X1726">
        <v>0</v>
      </c>
      <c r="Y1726">
        <v>0</v>
      </c>
      <c r="Z1726" s="27">
        <f t="shared" si="26"/>
        <v>5944.35</v>
      </c>
    </row>
    <row r="1727" spans="1:26" hidden="1">
      <c r="A1727" t="s">
        <v>3155</v>
      </c>
      <c r="B1727" t="s">
        <v>3043</v>
      </c>
      <c r="C1727" t="s">
        <v>922</v>
      </c>
      <c r="D1727" t="s">
        <v>57</v>
      </c>
      <c r="E1727" t="s">
        <v>58</v>
      </c>
      <c r="F1727">
        <v>11982719</v>
      </c>
      <c r="G1727">
        <v>44935</v>
      </c>
      <c r="H1727" t="s">
        <v>1930</v>
      </c>
      <c r="I1727" t="s">
        <v>255</v>
      </c>
      <c r="J1727" t="s">
        <v>249</v>
      </c>
      <c r="K1727" t="s">
        <v>250</v>
      </c>
      <c r="L1727" t="s">
        <v>251</v>
      </c>
      <c r="M1727" t="s">
        <v>3154</v>
      </c>
      <c r="N1727" t="s">
        <v>3154</v>
      </c>
      <c r="O1727" s="111">
        <v>44935</v>
      </c>
      <c r="P1727" t="s">
        <v>252</v>
      </c>
      <c r="Q1727" t="s">
        <v>253</v>
      </c>
      <c r="R1727">
        <v>44936</v>
      </c>
      <c r="S1727" t="s">
        <v>254</v>
      </c>
      <c r="T1727" t="s">
        <v>254</v>
      </c>
      <c r="U1727" t="s">
        <v>254</v>
      </c>
      <c r="V1727" t="s">
        <v>254</v>
      </c>
      <c r="W1727">
        <v>80</v>
      </c>
      <c r="X1727">
        <v>1791.7</v>
      </c>
      <c r="Y1727">
        <v>1502.5</v>
      </c>
      <c r="Z1727" s="27">
        <f t="shared" si="26"/>
        <v>3374.2</v>
      </c>
    </row>
    <row r="1728" spans="1:26" hidden="1">
      <c r="A1728" t="s">
        <v>3155</v>
      </c>
      <c r="B1728" t="s">
        <v>3043</v>
      </c>
      <c r="C1728" t="s">
        <v>922</v>
      </c>
      <c r="D1728" t="s">
        <v>57</v>
      </c>
      <c r="E1728" t="s">
        <v>58</v>
      </c>
      <c r="F1728">
        <v>11983026</v>
      </c>
      <c r="G1728">
        <v>44935</v>
      </c>
      <c r="H1728" t="s">
        <v>1931</v>
      </c>
      <c r="I1728" t="s">
        <v>255</v>
      </c>
      <c r="J1728" t="s">
        <v>249</v>
      </c>
      <c r="K1728" t="s">
        <v>250</v>
      </c>
      <c r="L1728" t="s">
        <v>251</v>
      </c>
      <c r="M1728" t="s">
        <v>3154</v>
      </c>
      <c r="N1728" t="s">
        <v>3154</v>
      </c>
      <c r="O1728" s="111">
        <v>44935</v>
      </c>
      <c r="P1728" t="s">
        <v>252</v>
      </c>
      <c r="Q1728" t="s">
        <v>253</v>
      </c>
      <c r="R1728">
        <v>44943</v>
      </c>
      <c r="S1728" t="s">
        <v>254</v>
      </c>
      <c r="T1728" t="s">
        <v>254</v>
      </c>
      <c r="U1728" t="s">
        <v>254</v>
      </c>
      <c r="V1728" t="s">
        <v>254</v>
      </c>
      <c r="W1728">
        <v>3008.4</v>
      </c>
      <c r="X1728">
        <v>4401.99</v>
      </c>
      <c r="Y1728">
        <v>626.29999999999995</v>
      </c>
      <c r="Z1728" s="27">
        <f t="shared" si="26"/>
        <v>8036.69</v>
      </c>
    </row>
    <row r="1729" spans="1:26" hidden="1">
      <c r="A1729" t="s">
        <v>3155</v>
      </c>
      <c r="B1729" t="s">
        <v>3043</v>
      </c>
      <c r="C1729" t="s">
        <v>922</v>
      </c>
      <c r="D1729" t="s">
        <v>57</v>
      </c>
      <c r="E1729" t="s">
        <v>58</v>
      </c>
      <c r="F1729">
        <v>11992648</v>
      </c>
      <c r="G1729">
        <v>44944</v>
      </c>
      <c r="H1729" t="s">
        <v>1932</v>
      </c>
      <c r="I1729" t="s">
        <v>255</v>
      </c>
      <c r="J1729" t="s">
        <v>249</v>
      </c>
      <c r="K1729" t="s">
        <v>250</v>
      </c>
      <c r="L1729" t="s">
        <v>251</v>
      </c>
      <c r="M1729" t="s">
        <v>3154</v>
      </c>
      <c r="N1729" t="s">
        <v>3154</v>
      </c>
      <c r="O1729" s="111">
        <v>44950</v>
      </c>
      <c r="P1729" t="s">
        <v>252</v>
      </c>
      <c r="Q1729" t="s">
        <v>253</v>
      </c>
      <c r="R1729">
        <v>44951</v>
      </c>
      <c r="S1729" t="s">
        <v>254</v>
      </c>
      <c r="T1729" t="s">
        <v>254</v>
      </c>
      <c r="U1729" t="s">
        <v>254</v>
      </c>
      <c r="V1729" t="s">
        <v>254</v>
      </c>
      <c r="W1729">
        <v>3740</v>
      </c>
      <c r="X1729">
        <v>7195</v>
      </c>
      <c r="Y1729">
        <v>16865</v>
      </c>
      <c r="Z1729" s="27">
        <f t="shared" si="26"/>
        <v>27800</v>
      </c>
    </row>
    <row r="1730" spans="1:26" hidden="1">
      <c r="A1730" t="s">
        <v>3155</v>
      </c>
      <c r="B1730" t="s">
        <v>3043</v>
      </c>
      <c r="C1730" t="s">
        <v>922</v>
      </c>
      <c r="D1730" t="s">
        <v>57</v>
      </c>
      <c r="E1730" t="s">
        <v>58</v>
      </c>
      <c r="F1730">
        <v>11997188</v>
      </c>
      <c r="G1730">
        <v>44938</v>
      </c>
      <c r="H1730" t="s">
        <v>1933</v>
      </c>
      <c r="I1730" t="s">
        <v>255</v>
      </c>
      <c r="J1730" t="s">
        <v>249</v>
      </c>
      <c r="K1730" t="s">
        <v>268</v>
      </c>
      <c r="L1730" t="s">
        <v>251</v>
      </c>
      <c r="M1730" t="s">
        <v>3154</v>
      </c>
      <c r="N1730" t="s">
        <v>3154</v>
      </c>
      <c r="O1730" s="111">
        <v>44938</v>
      </c>
      <c r="P1730" t="s">
        <v>252</v>
      </c>
      <c r="Q1730" t="s">
        <v>253</v>
      </c>
      <c r="R1730">
        <v>44939</v>
      </c>
      <c r="S1730" t="s">
        <v>254</v>
      </c>
      <c r="T1730" t="s">
        <v>254</v>
      </c>
      <c r="U1730" t="s">
        <v>254</v>
      </c>
      <c r="V1730" t="s">
        <v>254</v>
      </c>
      <c r="W1730">
        <v>10214.84</v>
      </c>
      <c r="X1730">
        <v>15667.7</v>
      </c>
      <c r="Y1730">
        <v>19345</v>
      </c>
      <c r="Z1730" s="27">
        <f t="shared" si="26"/>
        <v>45227.54</v>
      </c>
    </row>
    <row r="1731" spans="1:26" hidden="1">
      <c r="A1731" t="s">
        <v>3155</v>
      </c>
      <c r="B1731" t="s">
        <v>3043</v>
      </c>
      <c r="C1731" t="s">
        <v>922</v>
      </c>
      <c r="D1731" t="s">
        <v>57</v>
      </c>
      <c r="E1731" t="s">
        <v>58</v>
      </c>
      <c r="F1731">
        <v>12005537</v>
      </c>
      <c r="G1731">
        <v>44943</v>
      </c>
      <c r="H1731" t="s">
        <v>1934</v>
      </c>
      <c r="I1731" t="s">
        <v>255</v>
      </c>
      <c r="J1731" t="s">
        <v>249</v>
      </c>
      <c r="K1731" t="s">
        <v>250</v>
      </c>
      <c r="L1731" t="s">
        <v>251</v>
      </c>
      <c r="M1731" t="s">
        <v>3154</v>
      </c>
      <c r="N1731" t="s">
        <v>3154</v>
      </c>
      <c r="O1731" s="111">
        <v>44943</v>
      </c>
      <c r="P1731" t="s">
        <v>252</v>
      </c>
      <c r="Q1731" t="s">
        <v>253</v>
      </c>
      <c r="R1731">
        <v>44944</v>
      </c>
      <c r="S1731" t="s">
        <v>254</v>
      </c>
      <c r="T1731" t="s">
        <v>254</v>
      </c>
      <c r="U1731" t="s">
        <v>254</v>
      </c>
      <c r="V1731" t="s">
        <v>254</v>
      </c>
      <c r="W1731">
        <v>161.5</v>
      </c>
      <c r="X1731">
        <v>450.29</v>
      </c>
      <c r="Y1731">
        <v>701.13</v>
      </c>
      <c r="Z1731" s="27">
        <f t="shared" ref="Z1731:Z1794" si="27">SUM(W1731:Y1731)</f>
        <v>1312.92</v>
      </c>
    </row>
    <row r="1732" spans="1:26" hidden="1">
      <c r="A1732" t="s">
        <v>3155</v>
      </c>
      <c r="B1732" t="s">
        <v>3043</v>
      </c>
      <c r="C1732" t="s">
        <v>922</v>
      </c>
      <c r="D1732" t="s">
        <v>57</v>
      </c>
      <c r="E1732" t="s">
        <v>58</v>
      </c>
      <c r="F1732">
        <v>12011035</v>
      </c>
      <c r="G1732">
        <v>44943</v>
      </c>
      <c r="H1732" t="s">
        <v>1935</v>
      </c>
      <c r="I1732" t="s">
        <v>255</v>
      </c>
      <c r="J1732" t="s">
        <v>249</v>
      </c>
      <c r="K1732" t="s">
        <v>268</v>
      </c>
      <c r="L1732" t="s">
        <v>251</v>
      </c>
      <c r="M1732" t="s">
        <v>3154</v>
      </c>
      <c r="N1732" t="s">
        <v>3154</v>
      </c>
      <c r="O1732" s="111">
        <v>44943</v>
      </c>
      <c r="P1732" t="s">
        <v>252</v>
      </c>
      <c r="Q1732" t="s">
        <v>282</v>
      </c>
      <c r="R1732">
        <v>44945</v>
      </c>
      <c r="S1732" t="s">
        <v>254</v>
      </c>
      <c r="T1732" t="s">
        <v>254</v>
      </c>
      <c r="U1732" t="s">
        <v>254</v>
      </c>
      <c r="V1732" t="s">
        <v>254</v>
      </c>
      <c r="W1732">
        <v>96</v>
      </c>
      <c r="X1732">
        <v>0</v>
      </c>
      <c r="Y1732">
        <v>0</v>
      </c>
      <c r="Z1732" s="27">
        <f t="shared" si="27"/>
        <v>96</v>
      </c>
    </row>
    <row r="1733" spans="1:26">
      <c r="A1733" t="s">
        <v>3155</v>
      </c>
      <c r="B1733" t="s">
        <v>3043</v>
      </c>
      <c r="C1733" t="s">
        <v>922</v>
      </c>
      <c r="D1733" t="s">
        <v>57</v>
      </c>
      <c r="E1733" t="s">
        <v>58</v>
      </c>
      <c r="F1733">
        <v>12012051</v>
      </c>
      <c r="G1733">
        <v>44999</v>
      </c>
      <c r="H1733" t="s">
        <v>4012</v>
      </c>
      <c r="I1733" t="s">
        <v>255</v>
      </c>
      <c r="J1733" t="s">
        <v>249</v>
      </c>
      <c r="K1733" t="s">
        <v>268</v>
      </c>
      <c r="L1733" t="s">
        <v>251</v>
      </c>
      <c r="M1733" t="s">
        <v>3154</v>
      </c>
      <c r="N1733" t="s">
        <v>3154</v>
      </c>
      <c r="O1733" s="111">
        <v>44999</v>
      </c>
      <c r="P1733" t="s">
        <v>252</v>
      </c>
      <c r="Q1733" t="s">
        <v>257</v>
      </c>
      <c r="R1733">
        <v>45000</v>
      </c>
      <c r="S1733" t="s">
        <v>254</v>
      </c>
      <c r="T1733" t="s">
        <v>254</v>
      </c>
      <c r="U1733" t="s">
        <v>254</v>
      </c>
      <c r="V1733" t="s">
        <v>254</v>
      </c>
      <c r="W1733">
        <v>0</v>
      </c>
      <c r="X1733">
        <v>0</v>
      </c>
      <c r="Y1733">
        <v>0</v>
      </c>
      <c r="Z1733" s="27">
        <f t="shared" si="27"/>
        <v>0</v>
      </c>
    </row>
    <row r="1734" spans="1:26" hidden="1">
      <c r="A1734" t="s">
        <v>3155</v>
      </c>
      <c r="B1734" t="s">
        <v>3043</v>
      </c>
      <c r="C1734" t="s">
        <v>922</v>
      </c>
      <c r="D1734" t="s">
        <v>57</v>
      </c>
      <c r="E1734" t="s">
        <v>58</v>
      </c>
      <c r="F1734">
        <v>12031870</v>
      </c>
      <c r="G1734">
        <v>44971</v>
      </c>
      <c r="H1734" t="s">
        <v>3046</v>
      </c>
      <c r="I1734" t="s">
        <v>248</v>
      </c>
      <c r="J1734" t="s">
        <v>259</v>
      </c>
      <c r="K1734" t="s">
        <v>250</v>
      </c>
      <c r="L1734" t="s">
        <v>251</v>
      </c>
      <c r="M1734" t="s">
        <v>3154</v>
      </c>
      <c r="N1734" t="s">
        <v>3154</v>
      </c>
      <c r="O1734" s="111">
        <v>44971</v>
      </c>
      <c r="P1734" t="s">
        <v>252</v>
      </c>
      <c r="Q1734" t="s">
        <v>253</v>
      </c>
      <c r="R1734">
        <v>44986</v>
      </c>
      <c r="S1734" t="s">
        <v>254</v>
      </c>
      <c r="T1734" t="s">
        <v>254</v>
      </c>
      <c r="U1734" t="s">
        <v>254</v>
      </c>
      <c r="V1734" t="s">
        <v>254</v>
      </c>
      <c r="W1734">
        <v>0</v>
      </c>
      <c r="X1734">
        <v>0</v>
      </c>
      <c r="Y1734">
        <v>6063.48</v>
      </c>
      <c r="Z1734" s="27">
        <f t="shared" si="27"/>
        <v>6063.48</v>
      </c>
    </row>
    <row r="1735" spans="1:26" hidden="1">
      <c r="A1735" t="s">
        <v>3155</v>
      </c>
      <c r="B1735" t="s">
        <v>3043</v>
      </c>
      <c r="C1735" t="s">
        <v>922</v>
      </c>
      <c r="D1735" t="s">
        <v>57</v>
      </c>
      <c r="E1735" t="s">
        <v>58</v>
      </c>
      <c r="F1735">
        <v>12096813</v>
      </c>
      <c r="G1735">
        <v>44963</v>
      </c>
      <c r="H1735" t="s">
        <v>3047</v>
      </c>
      <c r="I1735" t="s">
        <v>255</v>
      </c>
      <c r="J1735" t="s">
        <v>249</v>
      </c>
      <c r="K1735" t="s">
        <v>250</v>
      </c>
      <c r="L1735" t="s">
        <v>251</v>
      </c>
      <c r="M1735" t="s">
        <v>3154</v>
      </c>
      <c r="N1735" t="s">
        <v>3154</v>
      </c>
      <c r="O1735" s="111">
        <v>44963</v>
      </c>
      <c r="P1735" t="s">
        <v>252</v>
      </c>
      <c r="Q1735" t="s">
        <v>282</v>
      </c>
      <c r="R1735">
        <v>44964</v>
      </c>
      <c r="S1735" t="s">
        <v>254</v>
      </c>
      <c r="T1735" t="s">
        <v>254</v>
      </c>
      <c r="U1735" t="s">
        <v>254</v>
      </c>
      <c r="V1735" t="s">
        <v>254</v>
      </c>
      <c r="W1735">
        <v>0</v>
      </c>
      <c r="X1735">
        <v>2697.73</v>
      </c>
      <c r="Y1735">
        <v>0</v>
      </c>
      <c r="Z1735" s="27">
        <f t="shared" si="27"/>
        <v>2697.73</v>
      </c>
    </row>
    <row r="1736" spans="1:26" hidden="1">
      <c r="A1736" t="s">
        <v>3155</v>
      </c>
      <c r="B1736" t="s">
        <v>3043</v>
      </c>
      <c r="C1736" t="s">
        <v>922</v>
      </c>
      <c r="D1736" t="s">
        <v>57</v>
      </c>
      <c r="E1736" t="s">
        <v>58</v>
      </c>
      <c r="F1736">
        <v>12100708</v>
      </c>
      <c r="G1736">
        <v>44964</v>
      </c>
      <c r="H1736" t="s">
        <v>3048</v>
      </c>
      <c r="I1736" t="s">
        <v>255</v>
      </c>
      <c r="J1736" t="s">
        <v>249</v>
      </c>
      <c r="K1736" t="s">
        <v>250</v>
      </c>
      <c r="L1736" t="s">
        <v>251</v>
      </c>
      <c r="M1736" t="s">
        <v>3154</v>
      </c>
      <c r="N1736" t="s">
        <v>3154</v>
      </c>
      <c r="O1736" s="111">
        <v>44964</v>
      </c>
      <c r="P1736" t="s">
        <v>252</v>
      </c>
      <c r="Q1736" t="s">
        <v>253</v>
      </c>
      <c r="R1736">
        <v>44970</v>
      </c>
      <c r="S1736" t="s">
        <v>254</v>
      </c>
      <c r="T1736" t="s">
        <v>254</v>
      </c>
      <c r="U1736" t="s">
        <v>254</v>
      </c>
      <c r="V1736" t="s">
        <v>254</v>
      </c>
      <c r="W1736">
        <v>0</v>
      </c>
      <c r="X1736">
        <v>1403.5</v>
      </c>
      <c r="Y1736">
        <v>3692.5</v>
      </c>
      <c r="Z1736" s="27">
        <f t="shared" si="27"/>
        <v>5096</v>
      </c>
    </row>
    <row r="1737" spans="1:26" hidden="1">
      <c r="A1737" t="s">
        <v>3155</v>
      </c>
      <c r="B1737" t="s">
        <v>3043</v>
      </c>
      <c r="C1737" t="s">
        <v>922</v>
      </c>
      <c r="D1737" t="s">
        <v>57</v>
      </c>
      <c r="E1737" t="s">
        <v>58</v>
      </c>
      <c r="F1737">
        <v>12111668</v>
      </c>
      <c r="G1737">
        <v>44966</v>
      </c>
      <c r="H1737" t="s">
        <v>3049</v>
      </c>
      <c r="I1737" t="s">
        <v>248</v>
      </c>
      <c r="J1737" t="s">
        <v>259</v>
      </c>
      <c r="K1737" t="s">
        <v>268</v>
      </c>
      <c r="L1737" t="s">
        <v>251</v>
      </c>
      <c r="M1737" t="s">
        <v>3154</v>
      </c>
      <c r="N1737" t="s">
        <v>3154</v>
      </c>
      <c r="O1737" s="111">
        <v>44966</v>
      </c>
      <c r="P1737" t="s">
        <v>252</v>
      </c>
      <c r="Q1737" t="s">
        <v>253</v>
      </c>
      <c r="R1737">
        <v>44970</v>
      </c>
      <c r="S1737" t="s">
        <v>254</v>
      </c>
      <c r="T1737" t="s">
        <v>254</v>
      </c>
      <c r="U1737" t="s">
        <v>254</v>
      </c>
      <c r="V1737" t="s">
        <v>254</v>
      </c>
      <c r="W1737">
        <v>0</v>
      </c>
      <c r="X1737">
        <v>3026.7</v>
      </c>
      <c r="Y1737">
        <v>487.5</v>
      </c>
      <c r="Z1737" s="27">
        <f t="shared" si="27"/>
        <v>3514.2</v>
      </c>
    </row>
    <row r="1738" spans="1:26" hidden="1">
      <c r="A1738" t="s">
        <v>3155</v>
      </c>
      <c r="B1738" t="s">
        <v>3043</v>
      </c>
      <c r="C1738" t="s">
        <v>922</v>
      </c>
      <c r="D1738" t="s">
        <v>57</v>
      </c>
      <c r="E1738" t="s">
        <v>58</v>
      </c>
      <c r="F1738">
        <v>12129561</v>
      </c>
      <c r="G1738">
        <v>44972</v>
      </c>
      <c r="H1738" t="s">
        <v>3050</v>
      </c>
      <c r="I1738" t="s">
        <v>255</v>
      </c>
      <c r="J1738" t="s">
        <v>249</v>
      </c>
      <c r="K1738" t="s">
        <v>250</v>
      </c>
      <c r="L1738" t="s">
        <v>251</v>
      </c>
      <c r="M1738" t="s">
        <v>3154</v>
      </c>
      <c r="N1738" t="s">
        <v>3154</v>
      </c>
      <c r="O1738" s="111">
        <v>44972</v>
      </c>
      <c r="P1738" t="s">
        <v>252</v>
      </c>
      <c r="Q1738" t="s">
        <v>253</v>
      </c>
      <c r="R1738">
        <v>44973</v>
      </c>
      <c r="S1738" t="s">
        <v>254</v>
      </c>
      <c r="T1738" t="s">
        <v>254</v>
      </c>
      <c r="U1738" t="s">
        <v>254</v>
      </c>
      <c r="V1738" t="s">
        <v>254</v>
      </c>
      <c r="W1738">
        <v>0</v>
      </c>
      <c r="X1738">
        <v>1121.43</v>
      </c>
      <c r="Y1738">
        <v>2308.38</v>
      </c>
      <c r="Z1738" s="27">
        <f t="shared" si="27"/>
        <v>3429.8100000000004</v>
      </c>
    </row>
    <row r="1739" spans="1:26" hidden="1">
      <c r="A1739" t="s">
        <v>3155</v>
      </c>
      <c r="B1739" t="s">
        <v>3043</v>
      </c>
      <c r="C1739" t="s">
        <v>922</v>
      </c>
      <c r="D1739" t="s">
        <v>57</v>
      </c>
      <c r="E1739" t="s">
        <v>58</v>
      </c>
      <c r="F1739">
        <v>12151429</v>
      </c>
      <c r="G1739">
        <v>44980</v>
      </c>
      <c r="H1739" t="s">
        <v>3051</v>
      </c>
      <c r="I1739" t="s">
        <v>255</v>
      </c>
      <c r="J1739" t="s">
        <v>3154</v>
      </c>
      <c r="K1739" t="s">
        <v>3154</v>
      </c>
      <c r="L1739" t="s">
        <v>251</v>
      </c>
      <c r="M1739" t="s">
        <v>3154</v>
      </c>
      <c r="N1739" t="s">
        <v>3154</v>
      </c>
      <c r="O1739" s="111">
        <v>44980</v>
      </c>
      <c r="P1739" t="s">
        <v>252</v>
      </c>
      <c r="Q1739" t="s">
        <v>253</v>
      </c>
      <c r="R1739">
        <v>44981</v>
      </c>
      <c r="S1739" t="s">
        <v>254</v>
      </c>
      <c r="T1739" t="s">
        <v>254</v>
      </c>
      <c r="U1739" t="s">
        <v>254</v>
      </c>
      <c r="V1739" t="s">
        <v>254</v>
      </c>
      <c r="W1739">
        <v>0</v>
      </c>
      <c r="X1739">
        <v>0</v>
      </c>
      <c r="Y1739">
        <v>4800</v>
      </c>
      <c r="Z1739" s="27">
        <f t="shared" si="27"/>
        <v>4800</v>
      </c>
    </row>
    <row r="1740" spans="1:26" hidden="1">
      <c r="A1740" t="s">
        <v>3155</v>
      </c>
      <c r="B1740" t="s">
        <v>3043</v>
      </c>
      <c r="C1740" t="s">
        <v>922</v>
      </c>
      <c r="D1740" t="s">
        <v>57</v>
      </c>
      <c r="E1740" t="s">
        <v>58</v>
      </c>
      <c r="F1740">
        <v>12153494</v>
      </c>
      <c r="G1740">
        <v>44980</v>
      </c>
      <c r="H1740" t="s">
        <v>3052</v>
      </c>
      <c r="I1740" t="s">
        <v>255</v>
      </c>
      <c r="J1740" t="s">
        <v>249</v>
      </c>
      <c r="K1740" t="s">
        <v>250</v>
      </c>
      <c r="L1740" t="s">
        <v>251</v>
      </c>
      <c r="M1740" t="s">
        <v>3154</v>
      </c>
      <c r="N1740" t="s">
        <v>3154</v>
      </c>
      <c r="O1740" s="111">
        <v>44980</v>
      </c>
      <c r="P1740" t="s">
        <v>252</v>
      </c>
      <c r="Q1740" t="s">
        <v>253</v>
      </c>
      <c r="R1740">
        <v>44981</v>
      </c>
      <c r="S1740" t="s">
        <v>254</v>
      </c>
      <c r="T1740" t="s">
        <v>254</v>
      </c>
      <c r="U1740" t="s">
        <v>254</v>
      </c>
      <c r="V1740" t="s">
        <v>254</v>
      </c>
      <c r="W1740">
        <v>0</v>
      </c>
      <c r="X1740">
        <v>0</v>
      </c>
      <c r="Y1740">
        <v>14367.2</v>
      </c>
      <c r="Z1740" s="27">
        <f t="shared" si="27"/>
        <v>14367.2</v>
      </c>
    </row>
    <row r="1741" spans="1:26" hidden="1">
      <c r="A1741" t="s">
        <v>3155</v>
      </c>
      <c r="B1741" t="s">
        <v>3043</v>
      </c>
      <c r="C1741" t="s">
        <v>922</v>
      </c>
      <c r="D1741" t="s">
        <v>57</v>
      </c>
      <c r="E1741" t="s">
        <v>58</v>
      </c>
      <c r="F1741">
        <v>12165367</v>
      </c>
      <c r="G1741">
        <v>44984</v>
      </c>
      <c r="H1741" t="s">
        <v>3053</v>
      </c>
      <c r="I1741" t="s">
        <v>255</v>
      </c>
      <c r="J1741" t="s">
        <v>249</v>
      </c>
      <c r="K1741" t="s">
        <v>250</v>
      </c>
      <c r="L1741" t="s">
        <v>251</v>
      </c>
      <c r="M1741" t="s">
        <v>3154</v>
      </c>
      <c r="N1741" t="s">
        <v>3154</v>
      </c>
      <c r="O1741" s="111">
        <v>44984</v>
      </c>
      <c r="P1741" t="s">
        <v>252</v>
      </c>
      <c r="Q1741" t="s">
        <v>253</v>
      </c>
      <c r="R1741">
        <v>44985</v>
      </c>
      <c r="S1741" t="s">
        <v>254</v>
      </c>
      <c r="T1741" t="s">
        <v>254</v>
      </c>
      <c r="U1741" t="s">
        <v>254</v>
      </c>
      <c r="V1741" t="s">
        <v>254</v>
      </c>
      <c r="W1741">
        <v>0</v>
      </c>
      <c r="X1741">
        <v>1446.45</v>
      </c>
      <c r="Y1741">
        <v>50708.4</v>
      </c>
      <c r="Z1741" s="27">
        <f t="shared" si="27"/>
        <v>52154.85</v>
      </c>
    </row>
    <row r="1742" spans="1:26" hidden="1">
      <c r="A1742" t="s">
        <v>3155</v>
      </c>
      <c r="B1742" t="s">
        <v>3043</v>
      </c>
      <c r="C1742" t="s">
        <v>922</v>
      </c>
      <c r="D1742" t="s">
        <v>57</v>
      </c>
      <c r="E1742" t="s">
        <v>58</v>
      </c>
      <c r="F1742">
        <v>12166126</v>
      </c>
      <c r="G1742">
        <v>44984</v>
      </c>
      <c r="H1742" t="s">
        <v>3054</v>
      </c>
      <c r="I1742" t="s">
        <v>255</v>
      </c>
      <c r="J1742" t="s">
        <v>249</v>
      </c>
      <c r="K1742" t="s">
        <v>250</v>
      </c>
      <c r="L1742" t="s">
        <v>251</v>
      </c>
      <c r="M1742" t="s">
        <v>3154</v>
      </c>
      <c r="N1742" t="s">
        <v>3154</v>
      </c>
      <c r="O1742" s="111">
        <v>44984</v>
      </c>
      <c r="P1742" t="s">
        <v>252</v>
      </c>
      <c r="Q1742" t="s">
        <v>253</v>
      </c>
      <c r="R1742">
        <v>44985</v>
      </c>
      <c r="S1742" t="s">
        <v>254</v>
      </c>
      <c r="T1742" t="s">
        <v>254</v>
      </c>
      <c r="U1742" t="s">
        <v>254</v>
      </c>
      <c r="V1742" t="s">
        <v>254</v>
      </c>
      <c r="W1742">
        <v>0</v>
      </c>
      <c r="X1742">
        <v>0</v>
      </c>
      <c r="Y1742">
        <v>884.5</v>
      </c>
      <c r="Z1742" s="27">
        <f t="shared" si="27"/>
        <v>884.5</v>
      </c>
    </row>
    <row r="1743" spans="1:26" hidden="1">
      <c r="A1743" t="s">
        <v>3155</v>
      </c>
      <c r="B1743" t="s">
        <v>3043</v>
      </c>
      <c r="C1743" t="s">
        <v>922</v>
      </c>
      <c r="D1743" t="s">
        <v>57</v>
      </c>
      <c r="E1743" t="s">
        <v>58</v>
      </c>
      <c r="F1743">
        <v>12166286</v>
      </c>
      <c r="G1743">
        <v>44984</v>
      </c>
      <c r="H1743" t="s">
        <v>3055</v>
      </c>
      <c r="I1743" t="s">
        <v>255</v>
      </c>
      <c r="J1743" t="s">
        <v>249</v>
      </c>
      <c r="K1743" t="s">
        <v>250</v>
      </c>
      <c r="L1743" t="s">
        <v>251</v>
      </c>
      <c r="M1743" t="s">
        <v>3154</v>
      </c>
      <c r="N1743" t="s">
        <v>3154</v>
      </c>
      <c r="O1743" s="111">
        <v>44984</v>
      </c>
      <c r="P1743" t="s">
        <v>252</v>
      </c>
      <c r="Q1743" t="s">
        <v>253</v>
      </c>
      <c r="R1743">
        <v>44985</v>
      </c>
      <c r="S1743" t="s">
        <v>254</v>
      </c>
      <c r="T1743" t="s">
        <v>254</v>
      </c>
      <c r="U1743" t="s">
        <v>254</v>
      </c>
      <c r="V1743" t="s">
        <v>254</v>
      </c>
      <c r="W1743">
        <v>0</v>
      </c>
      <c r="X1743">
        <v>141.30000000000001</v>
      </c>
      <c r="Y1743">
        <v>2061.2600000000002</v>
      </c>
      <c r="Z1743" s="27">
        <f t="shared" si="27"/>
        <v>2202.5600000000004</v>
      </c>
    </row>
    <row r="1744" spans="1:26">
      <c r="A1744" t="s">
        <v>3155</v>
      </c>
      <c r="B1744" t="s">
        <v>3043</v>
      </c>
      <c r="C1744" t="s">
        <v>922</v>
      </c>
      <c r="D1744" t="s">
        <v>57</v>
      </c>
      <c r="E1744" t="s">
        <v>58</v>
      </c>
      <c r="F1744">
        <v>12190509</v>
      </c>
      <c r="G1744">
        <v>44987</v>
      </c>
      <c r="H1744" t="s">
        <v>4013</v>
      </c>
      <c r="I1744" t="s">
        <v>255</v>
      </c>
      <c r="J1744" t="s">
        <v>249</v>
      </c>
      <c r="K1744" t="s">
        <v>250</v>
      </c>
      <c r="L1744" t="s">
        <v>251</v>
      </c>
      <c r="M1744" t="s">
        <v>3154</v>
      </c>
      <c r="N1744" t="s">
        <v>3154</v>
      </c>
      <c r="O1744" s="111">
        <v>44987</v>
      </c>
      <c r="P1744" t="s">
        <v>252</v>
      </c>
      <c r="Q1744" t="s">
        <v>253</v>
      </c>
      <c r="R1744">
        <v>44988</v>
      </c>
      <c r="S1744" t="s">
        <v>254</v>
      </c>
      <c r="T1744" t="s">
        <v>254</v>
      </c>
      <c r="U1744" t="s">
        <v>254</v>
      </c>
      <c r="V1744" t="s">
        <v>254</v>
      </c>
      <c r="W1744">
        <v>0</v>
      </c>
      <c r="X1744">
        <v>0</v>
      </c>
      <c r="Y1744">
        <v>5356.08</v>
      </c>
      <c r="Z1744" s="27">
        <f t="shared" si="27"/>
        <v>5356.08</v>
      </c>
    </row>
    <row r="1745" spans="1:26">
      <c r="A1745" t="s">
        <v>3155</v>
      </c>
      <c r="B1745" t="s">
        <v>3043</v>
      </c>
      <c r="C1745" t="s">
        <v>922</v>
      </c>
      <c r="D1745" t="s">
        <v>57</v>
      </c>
      <c r="E1745" t="s">
        <v>58</v>
      </c>
      <c r="F1745">
        <v>12197034</v>
      </c>
      <c r="G1745">
        <v>44988</v>
      </c>
      <c r="H1745" t="s">
        <v>4014</v>
      </c>
      <c r="I1745" t="s">
        <v>255</v>
      </c>
      <c r="J1745" t="s">
        <v>249</v>
      </c>
      <c r="K1745" t="s">
        <v>250</v>
      </c>
      <c r="L1745" t="s">
        <v>251</v>
      </c>
      <c r="M1745" t="s">
        <v>3154</v>
      </c>
      <c r="N1745" t="s">
        <v>3154</v>
      </c>
      <c r="O1745" s="111">
        <v>44988</v>
      </c>
      <c r="P1745" t="s">
        <v>252</v>
      </c>
      <c r="Q1745" t="s">
        <v>253</v>
      </c>
      <c r="R1745">
        <v>44991</v>
      </c>
      <c r="S1745" t="s">
        <v>254</v>
      </c>
      <c r="T1745" t="s">
        <v>254</v>
      </c>
      <c r="U1745" t="s">
        <v>254</v>
      </c>
      <c r="V1745" t="s">
        <v>254</v>
      </c>
      <c r="W1745">
        <v>0</v>
      </c>
      <c r="X1745">
        <v>0</v>
      </c>
      <c r="Y1745">
        <v>3883.5</v>
      </c>
      <c r="Z1745" s="27">
        <f t="shared" si="27"/>
        <v>3883.5</v>
      </c>
    </row>
    <row r="1746" spans="1:26">
      <c r="A1746" t="s">
        <v>3155</v>
      </c>
      <c r="B1746" t="s">
        <v>3043</v>
      </c>
      <c r="C1746" t="s">
        <v>922</v>
      </c>
      <c r="D1746" t="s">
        <v>57</v>
      </c>
      <c r="E1746" t="s">
        <v>58</v>
      </c>
      <c r="F1746">
        <v>12203543</v>
      </c>
      <c r="G1746">
        <v>44992</v>
      </c>
      <c r="H1746" t="s">
        <v>4015</v>
      </c>
      <c r="I1746" t="s">
        <v>255</v>
      </c>
      <c r="J1746" t="s">
        <v>249</v>
      </c>
      <c r="K1746" t="s">
        <v>250</v>
      </c>
      <c r="L1746" t="s">
        <v>251</v>
      </c>
      <c r="M1746" t="s">
        <v>3154</v>
      </c>
      <c r="N1746" t="s">
        <v>3154</v>
      </c>
      <c r="O1746" s="111">
        <v>44992</v>
      </c>
      <c r="P1746" t="s">
        <v>252</v>
      </c>
      <c r="Q1746" t="s">
        <v>1406</v>
      </c>
      <c r="S1746" t="s">
        <v>254</v>
      </c>
      <c r="T1746" t="s">
        <v>254</v>
      </c>
      <c r="U1746" t="s">
        <v>254</v>
      </c>
      <c r="V1746" t="s">
        <v>254</v>
      </c>
      <c r="W1746">
        <v>0</v>
      </c>
      <c r="X1746">
        <v>0</v>
      </c>
      <c r="Y1746">
        <v>0</v>
      </c>
      <c r="Z1746" s="27">
        <f t="shared" si="27"/>
        <v>0</v>
      </c>
    </row>
    <row r="1747" spans="1:26">
      <c r="A1747" t="s">
        <v>3155</v>
      </c>
      <c r="B1747" t="s">
        <v>3043</v>
      </c>
      <c r="C1747" t="s">
        <v>922</v>
      </c>
      <c r="D1747" t="s">
        <v>57</v>
      </c>
      <c r="E1747" t="s">
        <v>58</v>
      </c>
      <c r="F1747">
        <v>12213746</v>
      </c>
      <c r="G1747">
        <v>44994</v>
      </c>
      <c r="H1747" t="s">
        <v>4016</v>
      </c>
      <c r="I1747" t="s">
        <v>255</v>
      </c>
      <c r="J1747" t="s">
        <v>249</v>
      </c>
      <c r="K1747" t="s">
        <v>250</v>
      </c>
      <c r="L1747" t="s">
        <v>251</v>
      </c>
      <c r="M1747" t="s">
        <v>3154</v>
      </c>
      <c r="N1747" t="s">
        <v>3154</v>
      </c>
      <c r="O1747" s="111">
        <v>44994</v>
      </c>
      <c r="P1747" t="s">
        <v>252</v>
      </c>
      <c r="Q1747" t="s">
        <v>253</v>
      </c>
      <c r="R1747">
        <v>44995</v>
      </c>
      <c r="S1747" t="s">
        <v>254</v>
      </c>
      <c r="T1747" t="s">
        <v>254</v>
      </c>
      <c r="U1747" t="s">
        <v>254</v>
      </c>
      <c r="V1747" t="s">
        <v>254</v>
      </c>
      <c r="W1747">
        <v>0</v>
      </c>
      <c r="X1747">
        <v>0</v>
      </c>
      <c r="Y1747">
        <v>6317</v>
      </c>
      <c r="Z1747" s="27">
        <f t="shared" si="27"/>
        <v>6317</v>
      </c>
    </row>
    <row r="1748" spans="1:26">
      <c r="A1748" t="s">
        <v>3155</v>
      </c>
      <c r="B1748" t="s">
        <v>3043</v>
      </c>
      <c r="C1748" t="s">
        <v>922</v>
      </c>
      <c r="D1748" t="s">
        <v>57</v>
      </c>
      <c r="E1748" t="s">
        <v>58</v>
      </c>
      <c r="F1748">
        <v>12223924</v>
      </c>
      <c r="G1748">
        <v>44996</v>
      </c>
      <c r="H1748" t="s">
        <v>4017</v>
      </c>
      <c r="I1748" t="s">
        <v>255</v>
      </c>
      <c r="J1748" t="s">
        <v>249</v>
      </c>
      <c r="K1748" t="s">
        <v>250</v>
      </c>
      <c r="L1748" t="s">
        <v>251</v>
      </c>
      <c r="M1748" t="s">
        <v>3154</v>
      </c>
      <c r="N1748" t="s">
        <v>3154</v>
      </c>
      <c r="O1748" s="111">
        <v>44996</v>
      </c>
      <c r="P1748" t="s">
        <v>252</v>
      </c>
      <c r="Q1748" t="s">
        <v>253</v>
      </c>
      <c r="R1748">
        <v>44998</v>
      </c>
      <c r="S1748" t="s">
        <v>254</v>
      </c>
      <c r="T1748" t="s">
        <v>254</v>
      </c>
      <c r="U1748" t="s">
        <v>254</v>
      </c>
      <c r="V1748" t="s">
        <v>254</v>
      </c>
      <c r="W1748">
        <v>0</v>
      </c>
      <c r="X1748">
        <v>0</v>
      </c>
      <c r="Y1748">
        <v>487.5</v>
      </c>
      <c r="Z1748" s="27">
        <f t="shared" si="27"/>
        <v>487.5</v>
      </c>
    </row>
    <row r="1749" spans="1:26">
      <c r="A1749" t="s">
        <v>3155</v>
      </c>
      <c r="B1749" t="s">
        <v>3043</v>
      </c>
      <c r="C1749" t="s">
        <v>922</v>
      </c>
      <c r="D1749" t="s">
        <v>57</v>
      </c>
      <c r="E1749" t="s">
        <v>58</v>
      </c>
      <c r="F1749">
        <v>12224829</v>
      </c>
      <c r="G1749">
        <v>44998</v>
      </c>
      <c r="H1749" t="s">
        <v>4018</v>
      </c>
      <c r="I1749" t="s">
        <v>256</v>
      </c>
      <c r="J1749" t="s">
        <v>249</v>
      </c>
      <c r="K1749" t="s">
        <v>268</v>
      </c>
      <c r="L1749" t="s">
        <v>251</v>
      </c>
      <c r="M1749" t="s">
        <v>3154</v>
      </c>
      <c r="N1749" t="s">
        <v>3154</v>
      </c>
      <c r="O1749" s="111">
        <v>44998</v>
      </c>
      <c r="P1749" t="s">
        <v>252</v>
      </c>
      <c r="Q1749" t="s">
        <v>253</v>
      </c>
      <c r="R1749">
        <v>44999</v>
      </c>
      <c r="S1749" t="s">
        <v>254</v>
      </c>
      <c r="T1749" t="s">
        <v>254</v>
      </c>
      <c r="U1749" t="s">
        <v>254</v>
      </c>
      <c r="V1749" t="s">
        <v>254</v>
      </c>
      <c r="W1749">
        <v>0</v>
      </c>
      <c r="X1749">
        <v>0</v>
      </c>
      <c r="Y1749">
        <v>6108.45</v>
      </c>
      <c r="Z1749" s="27">
        <f t="shared" si="27"/>
        <v>6108.45</v>
      </c>
    </row>
    <row r="1750" spans="1:26">
      <c r="A1750" t="s">
        <v>3155</v>
      </c>
      <c r="B1750" t="s">
        <v>3043</v>
      </c>
      <c r="C1750" t="s">
        <v>922</v>
      </c>
      <c r="D1750" t="s">
        <v>57</v>
      </c>
      <c r="E1750" t="s">
        <v>58</v>
      </c>
      <c r="F1750">
        <v>12237113</v>
      </c>
      <c r="G1750">
        <v>45000</v>
      </c>
      <c r="H1750" t="s">
        <v>4019</v>
      </c>
      <c r="I1750" t="s">
        <v>255</v>
      </c>
      <c r="J1750" t="s">
        <v>249</v>
      </c>
      <c r="K1750" t="s">
        <v>250</v>
      </c>
      <c r="L1750" t="s">
        <v>251</v>
      </c>
      <c r="M1750" t="s">
        <v>3154</v>
      </c>
      <c r="N1750" t="s">
        <v>3154</v>
      </c>
      <c r="O1750" s="111">
        <v>45000</v>
      </c>
      <c r="P1750" t="s">
        <v>252</v>
      </c>
      <c r="Q1750" t="s">
        <v>253</v>
      </c>
      <c r="R1750">
        <v>45001</v>
      </c>
      <c r="S1750" t="s">
        <v>254</v>
      </c>
      <c r="T1750" t="s">
        <v>254</v>
      </c>
      <c r="U1750" t="s">
        <v>254</v>
      </c>
      <c r="V1750" t="s">
        <v>254</v>
      </c>
      <c r="W1750">
        <v>0</v>
      </c>
      <c r="X1750">
        <v>0</v>
      </c>
      <c r="Y1750">
        <v>3404.5</v>
      </c>
      <c r="Z1750" s="27">
        <f t="shared" si="27"/>
        <v>3404.5</v>
      </c>
    </row>
    <row r="1751" spans="1:26">
      <c r="A1751" t="s">
        <v>3155</v>
      </c>
      <c r="B1751" t="s">
        <v>3043</v>
      </c>
      <c r="C1751" t="s">
        <v>922</v>
      </c>
      <c r="D1751" t="s">
        <v>57</v>
      </c>
      <c r="E1751" t="s">
        <v>58</v>
      </c>
      <c r="F1751">
        <v>12249389</v>
      </c>
      <c r="G1751">
        <v>45002</v>
      </c>
      <c r="H1751" t="s">
        <v>4020</v>
      </c>
      <c r="I1751" t="s">
        <v>255</v>
      </c>
      <c r="J1751" t="s">
        <v>249</v>
      </c>
      <c r="K1751" t="s">
        <v>250</v>
      </c>
      <c r="L1751" t="s">
        <v>251</v>
      </c>
      <c r="M1751" t="s">
        <v>3154</v>
      </c>
      <c r="N1751" t="s">
        <v>3154</v>
      </c>
      <c r="O1751" s="111">
        <v>45002</v>
      </c>
      <c r="P1751" t="s">
        <v>252</v>
      </c>
      <c r="Q1751" t="s">
        <v>253</v>
      </c>
      <c r="R1751">
        <v>45005</v>
      </c>
      <c r="S1751" t="s">
        <v>254</v>
      </c>
      <c r="T1751" t="s">
        <v>254</v>
      </c>
      <c r="U1751" t="s">
        <v>254</v>
      </c>
      <c r="V1751" t="s">
        <v>254</v>
      </c>
      <c r="W1751">
        <v>0</v>
      </c>
      <c r="X1751">
        <v>0</v>
      </c>
      <c r="Y1751">
        <v>3016.45</v>
      </c>
      <c r="Z1751" s="27">
        <f t="shared" si="27"/>
        <v>3016.45</v>
      </c>
    </row>
    <row r="1752" spans="1:26">
      <c r="A1752" t="s">
        <v>3155</v>
      </c>
      <c r="B1752" t="s">
        <v>3043</v>
      </c>
      <c r="C1752" t="s">
        <v>922</v>
      </c>
      <c r="D1752" t="s">
        <v>57</v>
      </c>
      <c r="E1752" t="s">
        <v>58</v>
      </c>
      <c r="F1752">
        <v>12265817</v>
      </c>
      <c r="G1752">
        <v>45007</v>
      </c>
      <c r="H1752" t="s">
        <v>4021</v>
      </c>
      <c r="I1752" t="s">
        <v>255</v>
      </c>
      <c r="J1752" t="s">
        <v>249</v>
      </c>
      <c r="K1752" t="s">
        <v>268</v>
      </c>
      <c r="L1752" t="s">
        <v>251</v>
      </c>
      <c r="M1752" t="s">
        <v>3154</v>
      </c>
      <c r="N1752" t="s">
        <v>3154</v>
      </c>
      <c r="O1752" s="111">
        <v>45007</v>
      </c>
      <c r="P1752" t="s">
        <v>252</v>
      </c>
      <c r="Q1752" t="s">
        <v>253</v>
      </c>
      <c r="R1752">
        <v>45008</v>
      </c>
      <c r="S1752" t="s">
        <v>254</v>
      </c>
      <c r="T1752" t="s">
        <v>254</v>
      </c>
      <c r="U1752" t="s">
        <v>254</v>
      </c>
      <c r="V1752" t="s">
        <v>254</v>
      </c>
      <c r="W1752">
        <v>0</v>
      </c>
      <c r="X1752">
        <v>0</v>
      </c>
      <c r="Y1752">
        <v>1379.16</v>
      </c>
      <c r="Z1752" s="27">
        <f t="shared" si="27"/>
        <v>1379.16</v>
      </c>
    </row>
    <row r="1753" spans="1:26">
      <c r="A1753" t="s">
        <v>3155</v>
      </c>
      <c r="B1753" t="s">
        <v>3043</v>
      </c>
      <c r="C1753" t="s">
        <v>922</v>
      </c>
      <c r="D1753" t="s">
        <v>57</v>
      </c>
      <c r="E1753" t="s">
        <v>58</v>
      </c>
      <c r="F1753">
        <v>12296229</v>
      </c>
      <c r="G1753">
        <v>45014</v>
      </c>
      <c r="H1753" t="s">
        <v>4022</v>
      </c>
      <c r="I1753" t="s">
        <v>271</v>
      </c>
      <c r="J1753" t="s">
        <v>249</v>
      </c>
      <c r="K1753" t="s">
        <v>268</v>
      </c>
      <c r="L1753" t="s">
        <v>251</v>
      </c>
      <c r="M1753" t="s">
        <v>3154</v>
      </c>
      <c r="N1753" t="s">
        <v>3154</v>
      </c>
      <c r="O1753" s="111">
        <v>45014</v>
      </c>
      <c r="P1753" t="s">
        <v>252</v>
      </c>
      <c r="Q1753" t="s">
        <v>253</v>
      </c>
      <c r="R1753">
        <v>45015</v>
      </c>
      <c r="S1753" t="s">
        <v>254</v>
      </c>
      <c r="T1753" t="s">
        <v>254</v>
      </c>
      <c r="U1753" t="s">
        <v>254</v>
      </c>
      <c r="V1753" t="s">
        <v>254</v>
      </c>
      <c r="W1753">
        <v>0</v>
      </c>
      <c r="X1753">
        <v>0</v>
      </c>
      <c r="Y1753">
        <v>120.6</v>
      </c>
      <c r="Z1753" s="27">
        <f t="shared" si="27"/>
        <v>120.6</v>
      </c>
    </row>
    <row r="1754" spans="1:26" hidden="1">
      <c r="A1754" t="s">
        <v>3155</v>
      </c>
      <c r="B1754" t="s">
        <v>3043</v>
      </c>
      <c r="C1754" t="s">
        <v>922</v>
      </c>
      <c r="D1754" t="s">
        <v>343</v>
      </c>
      <c r="E1754" t="s">
        <v>54</v>
      </c>
      <c r="F1754">
        <v>12060682</v>
      </c>
      <c r="G1754">
        <v>44956</v>
      </c>
      <c r="H1754" t="s">
        <v>1936</v>
      </c>
      <c r="I1754" t="s">
        <v>255</v>
      </c>
      <c r="J1754" t="s">
        <v>249</v>
      </c>
      <c r="K1754" t="s">
        <v>250</v>
      </c>
      <c r="L1754" t="s">
        <v>251</v>
      </c>
      <c r="M1754" t="s">
        <v>3154</v>
      </c>
      <c r="N1754" t="s">
        <v>3154</v>
      </c>
      <c r="O1754" s="111">
        <v>44956</v>
      </c>
      <c r="P1754" t="s">
        <v>252</v>
      </c>
      <c r="Q1754" t="s">
        <v>253</v>
      </c>
      <c r="R1754">
        <v>44960</v>
      </c>
      <c r="S1754" t="s">
        <v>254</v>
      </c>
      <c r="T1754" t="s">
        <v>254</v>
      </c>
      <c r="U1754" t="s">
        <v>254</v>
      </c>
      <c r="V1754" t="s">
        <v>254</v>
      </c>
      <c r="W1754">
        <v>0</v>
      </c>
      <c r="X1754">
        <v>5199.84</v>
      </c>
      <c r="Y1754">
        <v>3927.36</v>
      </c>
      <c r="Z1754" s="27">
        <f t="shared" si="27"/>
        <v>9127.2000000000007</v>
      </c>
    </row>
    <row r="1755" spans="1:26" hidden="1">
      <c r="A1755" t="s">
        <v>3155</v>
      </c>
      <c r="B1755" t="s">
        <v>3043</v>
      </c>
      <c r="C1755" t="s">
        <v>922</v>
      </c>
      <c r="D1755" t="s">
        <v>344</v>
      </c>
      <c r="E1755" t="s">
        <v>54</v>
      </c>
      <c r="F1755">
        <v>12039517</v>
      </c>
      <c r="G1755">
        <v>44950</v>
      </c>
      <c r="H1755" t="s">
        <v>1937</v>
      </c>
      <c r="I1755" t="s">
        <v>255</v>
      </c>
      <c r="J1755" t="s">
        <v>249</v>
      </c>
      <c r="K1755" t="s">
        <v>250</v>
      </c>
      <c r="L1755" t="s">
        <v>251</v>
      </c>
      <c r="M1755" t="s">
        <v>3154</v>
      </c>
      <c r="N1755" t="s">
        <v>3154</v>
      </c>
      <c r="O1755" s="111">
        <v>44950</v>
      </c>
      <c r="P1755" t="s">
        <v>252</v>
      </c>
      <c r="Q1755" t="s">
        <v>253</v>
      </c>
      <c r="R1755">
        <v>44952</v>
      </c>
      <c r="S1755" t="s">
        <v>254</v>
      </c>
      <c r="T1755" t="s">
        <v>254</v>
      </c>
      <c r="U1755" t="s">
        <v>254</v>
      </c>
      <c r="V1755" t="s">
        <v>254</v>
      </c>
      <c r="W1755">
        <v>335</v>
      </c>
      <c r="X1755">
        <v>4552.5</v>
      </c>
      <c r="Y1755">
        <v>5490</v>
      </c>
      <c r="Z1755" s="27">
        <f t="shared" si="27"/>
        <v>10377.5</v>
      </c>
    </row>
    <row r="1756" spans="1:26">
      <c r="A1756" t="s">
        <v>3155</v>
      </c>
      <c r="B1756" t="s">
        <v>3043</v>
      </c>
      <c r="C1756" t="s">
        <v>922</v>
      </c>
      <c r="D1756" t="s">
        <v>1748</v>
      </c>
      <c r="E1756" t="s">
        <v>54</v>
      </c>
      <c r="F1756">
        <v>12289018</v>
      </c>
      <c r="G1756">
        <v>45013</v>
      </c>
      <c r="H1756" t="s">
        <v>4023</v>
      </c>
      <c r="I1756" t="s">
        <v>271</v>
      </c>
      <c r="J1756" t="s">
        <v>249</v>
      </c>
      <c r="K1756" t="s">
        <v>250</v>
      </c>
      <c r="L1756" t="s">
        <v>251</v>
      </c>
      <c r="M1756" t="s">
        <v>3154</v>
      </c>
      <c r="N1756" t="s">
        <v>3154</v>
      </c>
      <c r="O1756" s="111">
        <v>45013</v>
      </c>
      <c r="P1756" t="s">
        <v>252</v>
      </c>
      <c r="Q1756" t="s">
        <v>253</v>
      </c>
      <c r="R1756">
        <v>45014</v>
      </c>
      <c r="S1756" t="s">
        <v>254</v>
      </c>
      <c r="T1756" t="s">
        <v>254</v>
      </c>
      <c r="U1756" t="s">
        <v>254</v>
      </c>
      <c r="V1756" t="s">
        <v>254</v>
      </c>
      <c r="W1756">
        <v>0</v>
      </c>
      <c r="X1756">
        <v>0</v>
      </c>
      <c r="Y1756">
        <v>441.93</v>
      </c>
      <c r="Z1756" s="27">
        <f t="shared" si="27"/>
        <v>441.93</v>
      </c>
    </row>
    <row r="1757" spans="1:26">
      <c r="A1757" t="s">
        <v>3155</v>
      </c>
      <c r="B1757" t="s">
        <v>3043</v>
      </c>
      <c r="C1757" t="s">
        <v>922</v>
      </c>
      <c r="D1757" t="s">
        <v>1748</v>
      </c>
      <c r="E1757" t="s">
        <v>54</v>
      </c>
      <c r="F1757">
        <v>12290138</v>
      </c>
      <c r="G1757">
        <v>45013</v>
      </c>
      <c r="H1757" t="s">
        <v>4024</v>
      </c>
      <c r="I1757" t="s">
        <v>271</v>
      </c>
      <c r="J1757" t="s">
        <v>249</v>
      </c>
      <c r="K1757" t="s">
        <v>250</v>
      </c>
      <c r="L1757" t="s">
        <v>251</v>
      </c>
      <c r="M1757" t="s">
        <v>3154</v>
      </c>
      <c r="N1757" t="s">
        <v>3154</v>
      </c>
      <c r="O1757" s="111">
        <v>45013</v>
      </c>
      <c r="P1757" t="s">
        <v>252</v>
      </c>
      <c r="Q1757" t="s">
        <v>253</v>
      </c>
      <c r="R1757">
        <v>45014</v>
      </c>
      <c r="S1757" t="s">
        <v>254</v>
      </c>
      <c r="T1757" t="s">
        <v>254</v>
      </c>
      <c r="U1757" t="s">
        <v>254</v>
      </c>
      <c r="V1757" t="s">
        <v>254</v>
      </c>
      <c r="W1757">
        <v>0</v>
      </c>
      <c r="X1757">
        <v>0</v>
      </c>
      <c r="Y1757">
        <v>710</v>
      </c>
      <c r="Z1757" s="27">
        <f t="shared" si="27"/>
        <v>710</v>
      </c>
    </row>
    <row r="1758" spans="1:26">
      <c r="A1758" t="s">
        <v>3155</v>
      </c>
      <c r="B1758" t="s">
        <v>3043</v>
      </c>
      <c r="C1758" t="s">
        <v>922</v>
      </c>
      <c r="D1758" t="s">
        <v>1748</v>
      </c>
      <c r="E1758" t="s">
        <v>54</v>
      </c>
      <c r="F1758">
        <v>12297645</v>
      </c>
      <c r="G1758">
        <v>45014</v>
      </c>
      <c r="H1758" t="s">
        <v>4025</v>
      </c>
      <c r="I1758" t="s">
        <v>260</v>
      </c>
      <c r="J1758" t="s">
        <v>3154</v>
      </c>
      <c r="K1758" t="s">
        <v>3154</v>
      </c>
      <c r="L1758" t="s">
        <v>251</v>
      </c>
      <c r="M1758" t="s">
        <v>3154</v>
      </c>
      <c r="N1758" t="s">
        <v>3154</v>
      </c>
      <c r="O1758" s="111">
        <v>45014</v>
      </c>
      <c r="P1758" t="s">
        <v>252</v>
      </c>
      <c r="Q1758" t="s">
        <v>263</v>
      </c>
      <c r="S1758" t="s">
        <v>254</v>
      </c>
      <c r="T1758" t="s">
        <v>254</v>
      </c>
      <c r="U1758" t="s">
        <v>254</v>
      </c>
      <c r="V1758" t="s">
        <v>254</v>
      </c>
      <c r="W1758">
        <v>0</v>
      </c>
      <c r="X1758">
        <v>0</v>
      </c>
      <c r="Y1758">
        <v>0</v>
      </c>
      <c r="Z1758" s="27">
        <f t="shared" si="27"/>
        <v>0</v>
      </c>
    </row>
    <row r="1759" spans="1:26" hidden="1">
      <c r="A1759" t="s">
        <v>3155</v>
      </c>
      <c r="B1759" t="s">
        <v>2685</v>
      </c>
      <c r="C1759" t="s">
        <v>880</v>
      </c>
      <c r="D1759" t="s">
        <v>57</v>
      </c>
      <c r="E1759" t="s">
        <v>58</v>
      </c>
      <c r="F1759">
        <v>11985843</v>
      </c>
      <c r="G1759">
        <v>44936</v>
      </c>
      <c r="H1759" t="s">
        <v>1938</v>
      </c>
      <c r="I1759" t="s">
        <v>255</v>
      </c>
      <c r="J1759" t="s">
        <v>249</v>
      </c>
      <c r="K1759" t="s">
        <v>250</v>
      </c>
      <c r="L1759" t="s">
        <v>251</v>
      </c>
      <c r="M1759" t="s">
        <v>3154</v>
      </c>
      <c r="N1759" t="s">
        <v>3154</v>
      </c>
      <c r="O1759" s="111">
        <v>44937</v>
      </c>
      <c r="P1759" t="s">
        <v>252</v>
      </c>
      <c r="Q1759" t="s">
        <v>257</v>
      </c>
      <c r="R1759">
        <v>44938</v>
      </c>
      <c r="S1759" t="s">
        <v>254</v>
      </c>
      <c r="T1759" t="s">
        <v>254</v>
      </c>
      <c r="U1759" t="s">
        <v>254</v>
      </c>
      <c r="V1759" t="s">
        <v>254</v>
      </c>
      <c r="W1759">
        <v>0</v>
      </c>
      <c r="X1759">
        <v>0</v>
      </c>
      <c r="Y1759">
        <v>0</v>
      </c>
      <c r="Z1759" s="27">
        <f t="shared" si="27"/>
        <v>0</v>
      </c>
    </row>
    <row r="1760" spans="1:26" hidden="1">
      <c r="A1760" t="s">
        <v>3155</v>
      </c>
      <c r="B1760" t="s">
        <v>2685</v>
      </c>
      <c r="C1760" t="s">
        <v>880</v>
      </c>
      <c r="D1760" t="s">
        <v>57</v>
      </c>
      <c r="E1760" t="s">
        <v>58</v>
      </c>
      <c r="F1760">
        <v>11991222</v>
      </c>
      <c r="G1760">
        <v>44952</v>
      </c>
      <c r="H1760" t="s">
        <v>1939</v>
      </c>
      <c r="I1760" t="s">
        <v>255</v>
      </c>
      <c r="J1760" t="s">
        <v>249</v>
      </c>
      <c r="K1760" t="s">
        <v>250</v>
      </c>
      <c r="L1760" t="s">
        <v>251</v>
      </c>
      <c r="M1760" t="s">
        <v>3154</v>
      </c>
      <c r="N1760" t="s">
        <v>3154</v>
      </c>
      <c r="O1760" s="111">
        <v>44952</v>
      </c>
      <c r="P1760" t="s">
        <v>252</v>
      </c>
      <c r="Q1760" t="s">
        <v>253</v>
      </c>
      <c r="R1760">
        <v>44953</v>
      </c>
      <c r="S1760" t="s">
        <v>254</v>
      </c>
      <c r="T1760" t="s">
        <v>254</v>
      </c>
      <c r="U1760" t="s">
        <v>254</v>
      </c>
      <c r="V1760" t="s">
        <v>254</v>
      </c>
      <c r="W1760">
        <v>1144.5999999999999</v>
      </c>
      <c r="X1760">
        <v>20523.150000000001</v>
      </c>
      <c r="Y1760">
        <v>12127.3</v>
      </c>
      <c r="Z1760" s="27">
        <f t="shared" si="27"/>
        <v>33795.050000000003</v>
      </c>
    </row>
    <row r="1761" spans="1:26" hidden="1">
      <c r="A1761" t="s">
        <v>3155</v>
      </c>
      <c r="B1761" t="s">
        <v>2685</v>
      </c>
      <c r="C1761" t="s">
        <v>880</v>
      </c>
      <c r="D1761" t="s">
        <v>57</v>
      </c>
      <c r="E1761" t="s">
        <v>58</v>
      </c>
      <c r="F1761">
        <v>12009839</v>
      </c>
      <c r="G1761">
        <v>44943</v>
      </c>
      <c r="H1761" t="s">
        <v>1940</v>
      </c>
      <c r="I1761" t="s">
        <v>255</v>
      </c>
      <c r="J1761" t="s">
        <v>249</v>
      </c>
      <c r="K1761" t="s">
        <v>268</v>
      </c>
      <c r="L1761" t="s">
        <v>251</v>
      </c>
      <c r="M1761" t="s">
        <v>3154</v>
      </c>
      <c r="N1761" t="s">
        <v>3154</v>
      </c>
      <c r="O1761" s="111">
        <v>44943</v>
      </c>
      <c r="P1761" t="s">
        <v>252</v>
      </c>
      <c r="Q1761" t="s">
        <v>253</v>
      </c>
      <c r="R1761">
        <v>44945</v>
      </c>
      <c r="S1761" t="s">
        <v>254</v>
      </c>
      <c r="T1761" t="s">
        <v>254</v>
      </c>
      <c r="U1761" t="s">
        <v>254</v>
      </c>
      <c r="V1761" t="s">
        <v>254</v>
      </c>
      <c r="W1761">
        <v>1516.75</v>
      </c>
      <c r="X1761">
        <v>14321.84</v>
      </c>
      <c r="Y1761">
        <v>15928.81</v>
      </c>
      <c r="Z1761" s="27">
        <f t="shared" si="27"/>
        <v>31767.4</v>
      </c>
    </row>
    <row r="1762" spans="1:26" hidden="1">
      <c r="A1762" t="s">
        <v>3155</v>
      </c>
      <c r="B1762" t="s">
        <v>2685</v>
      </c>
      <c r="C1762" t="s">
        <v>880</v>
      </c>
      <c r="D1762" t="s">
        <v>57</v>
      </c>
      <c r="E1762" t="s">
        <v>58</v>
      </c>
      <c r="F1762">
        <v>12032138</v>
      </c>
      <c r="G1762">
        <v>44950</v>
      </c>
      <c r="H1762" t="s">
        <v>1941</v>
      </c>
      <c r="I1762" t="s">
        <v>255</v>
      </c>
      <c r="J1762" t="s">
        <v>249</v>
      </c>
      <c r="K1762" t="s">
        <v>250</v>
      </c>
      <c r="L1762" t="s">
        <v>251</v>
      </c>
      <c r="M1762" t="s">
        <v>3154</v>
      </c>
      <c r="N1762" t="s">
        <v>3154</v>
      </c>
      <c r="O1762" s="111">
        <v>44950</v>
      </c>
      <c r="P1762" t="s">
        <v>252</v>
      </c>
      <c r="Q1762" t="s">
        <v>282</v>
      </c>
      <c r="R1762">
        <v>44951</v>
      </c>
      <c r="S1762" t="s">
        <v>254</v>
      </c>
      <c r="T1762" t="s">
        <v>254</v>
      </c>
      <c r="U1762" t="s">
        <v>254</v>
      </c>
      <c r="V1762" t="s">
        <v>254</v>
      </c>
      <c r="W1762">
        <v>90</v>
      </c>
      <c r="X1762">
        <v>168</v>
      </c>
      <c r="Y1762">
        <v>0</v>
      </c>
      <c r="Z1762" s="27">
        <f t="shared" si="27"/>
        <v>258</v>
      </c>
    </row>
    <row r="1763" spans="1:26" hidden="1">
      <c r="A1763" t="s">
        <v>3155</v>
      </c>
      <c r="B1763" t="s">
        <v>2685</v>
      </c>
      <c r="C1763" t="s">
        <v>880</v>
      </c>
      <c r="D1763" t="s">
        <v>57</v>
      </c>
      <c r="E1763" t="s">
        <v>58</v>
      </c>
      <c r="F1763">
        <v>12034123</v>
      </c>
      <c r="G1763">
        <v>44949</v>
      </c>
      <c r="H1763" t="s">
        <v>1942</v>
      </c>
      <c r="I1763" t="s">
        <v>255</v>
      </c>
      <c r="J1763" t="s">
        <v>3154</v>
      </c>
      <c r="K1763" t="s">
        <v>3154</v>
      </c>
      <c r="L1763" t="s">
        <v>251</v>
      </c>
      <c r="M1763" t="s">
        <v>3154</v>
      </c>
      <c r="N1763" t="s">
        <v>3154</v>
      </c>
      <c r="O1763" s="111">
        <v>44949</v>
      </c>
      <c r="P1763" t="s">
        <v>252</v>
      </c>
      <c r="Q1763" t="s">
        <v>263</v>
      </c>
      <c r="R1763">
        <v>44950</v>
      </c>
      <c r="S1763" t="s">
        <v>254</v>
      </c>
      <c r="T1763" t="s">
        <v>254</v>
      </c>
      <c r="U1763" t="s">
        <v>254</v>
      </c>
      <c r="V1763" t="s">
        <v>254</v>
      </c>
      <c r="W1763">
        <v>0</v>
      </c>
      <c r="X1763">
        <v>0</v>
      </c>
      <c r="Y1763">
        <v>0</v>
      </c>
      <c r="Z1763" s="27">
        <f t="shared" si="27"/>
        <v>0</v>
      </c>
    </row>
    <row r="1764" spans="1:26" hidden="1">
      <c r="A1764" t="s">
        <v>3155</v>
      </c>
      <c r="B1764" t="s">
        <v>2685</v>
      </c>
      <c r="C1764" t="s">
        <v>880</v>
      </c>
      <c r="D1764" t="s">
        <v>57</v>
      </c>
      <c r="E1764" t="s">
        <v>58</v>
      </c>
      <c r="F1764">
        <v>12095826</v>
      </c>
      <c r="G1764">
        <v>44961</v>
      </c>
      <c r="H1764" t="s">
        <v>3056</v>
      </c>
      <c r="I1764" t="s">
        <v>255</v>
      </c>
      <c r="J1764" t="s">
        <v>3154</v>
      </c>
      <c r="K1764" t="s">
        <v>3154</v>
      </c>
      <c r="L1764" t="s">
        <v>251</v>
      </c>
      <c r="M1764" t="s">
        <v>3154</v>
      </c>
      <c r="N1764" t="s">
        <v>3154</v>
      </c>
      <c r="O1764" s="111">
        <v>44961</v>
      </c>
      <c r="P1764" t="s">
        <v>252</v>
      </c>
      <c r="Q1764" t="s">
        <v>253</v>
      </c>
      <c r="R1764">
        <v>44963</v>
      </c>
      <c r="S1764" t="s">
        <v>254</v>
      </c>
      <c r="T1764" t="s">
        <v>254</v>
      </c>
      <c r="U1764" t="s">
        <v>254</v>
      </c>
      <c r="V1764" t="s">
        <v>254</v>
      </c>
      <c r="W1764">
        <v>0</v>
      </c>
      <c r="X1764">
        <v>21</v>
      </c>
      <c r="Y1764">
        <v>76</v>
      </c>
      <c r="Z1764" s="27">
        <f t="shared" si="27"/>
        <v>97</v>
      </c>
    </row>
    <row r="1765" spans="1:26" hidden="1">
      <c r="A1765" t="s">
        <v>3155</v>
      </c>
      <c r="B1765" t="s">
        <v>2685</v>
      </c>
      <c r="C1765" t="s">
        <v>880</v>
      </c>
      <c r="D1765" t="s">
        <v>57</v>
      </c>
      <c r="E1765" t="s">
        <v>58</v>
      </c>
      <c r="F1765">
        <v>12120844</v>
      </c>
      <c r="G1765">
        <v>44970</v>
      </c>
      <c r="H1765" t="s">
        <v>3057</v>
      </c>
      <c r="I1765" t="s">
        <v>248</v>
      </c>
      <c r="J1765" t="s">
        <v>259</v>
      </c>
      <c r="K1765" t="s">
        <v>268</v>
      </c>
      <c r="L1765" t="s">
        <v>251</v>
      </c>
      <c r="M1765" t="s">
        <v>3154</v>
      </c>
      <c r="N1765" t="s">
        <v>3154</v>
      </c>
      <c r="O1765" s="111">
        <v>44970</v>
      </c>
      <c r="P1765" t="s">
        <v>252</v>
      </c>
      <c r="Q1765" t="s">
        <v>282</v>
      </c>
      <c r="R1765">
        <v>44973</v>
      </c>
      <c r="S1765" t="s">
        <v>254</v>
      </c>
      <c r="T1765" t="s">
        <v>254</v>
      </c>
      <c r="U1765" t="s">
        <v>254</v>
      </c>
      <c r="V1765" t="s">
        <v>254</v>
      </c>
      <c r="W1765">
        <v>0</v>
      </c>
      <c r="X1765">
        <v>66</v>
      </c>
      <c r="Y1765">
        <v>0</v>
      </c>
      <c r="Z1765" s="27">
        <f t="shared" si="27"/>
        <v>66</v>
      </c>
    </row>
    <row r="1766" spans="1:26" hidden="1">
      <c r="A1766" t="s">
        <v>3155</v>
      </c>
      <c r="B1766" t="s">
        <v>2685</v>
      </c>
      <c r="C1766" t="s">
        <v>880</v>
      </c>
      <c r="D1766" t="s">
        <v>1107</v>
      </c>
      <c r="E1766" t="s">
        <v>54</v>
      </c>
      <c r="F1766">
        <v>11933259</v>
      </c>
      <c r="G1766">
        <v>44939</v>
      </c>
      <c r="H1766" t="s">
        <v>1943</v>
      </c>
      <c r="I1766" t="s">
        <v>255</v>
      </c>
      <c r="J1766" t="s">
        <v>3154</v>
      </c>
      <c r="K1766" t="s">
        <v>3154</v>
      </c>
      <c r="L1766" t="s">
        <v>251</v>
      </c>
      <c r="M1766" t="s">
        <v>3154</v>
      </c>
      <c r="N1766" t="s">
        <v>3154</v>
      </c>
      <c r="O1766" s="111">
        <v>44939</v>
      </c>
      <c r="P1766" t="s">
        <v>252</v>
      </c>
      <c r="Q1766" t="s">
        <v>263</v>
      </c>
      <c r="R1766">
        <v>44942</v>
      </c>
      <c r="S1766" t="s">
        <v>254</v>
      </c>
      <c r="T1766" t="s">
        <v>254</v>
      </c>
      <c r="U1766" t="s">
        <v>254</v>
      </c>
      <c r="V1766" t="s">
        <v>254</v>
      </c>
      <c r="W1766">
        <v>17.5</v>
      </c>
      <c r="X1766">
        <v>0</v>
      </c>
      <c r="Y1766">
        <v>0</v>
      </c>
      <c r="Z1766" s="27">
        <f t="shared" si="27"/>
        <v>17.5</v>
      </c>
    </row>
    <row r="1767" spans="1:26" hidden="1">
      <c r="A1767" t="s">
        <v>3155</v>
      </c>
      <c r="B1767" t="s">
        <v>2685</v>
      </c>
      <c r="C1767" t="s">
        <v>880</v>
      </c>
      <c r="D1767" t="s">
        <v>1107</v>
      </c>
      <c r="E1767" t="s">
        <v>54</v>
      </c>
      <c r="F1767">
        <v>11992199</v>
      </c>
      <c r="G1767">
        <v>44937</v>
      </c>
      <c r="H1767" t="s">
        <v>1944</v>
      </c>
      <c r="I1767" t="s">
        <v>255</v>
      </c>
      <c r="J1767" t="s">
        <v>249</v>
      </c>
      <c r="K1767" t="s">
        <v>250</v>
      </c>
      <c r="L1767" t="s">
        <v>251</v>
      </c>
      <c r="M1767" t="s">
        <v>3154</v>
      </c>
      <c r="N1767" t="s">
        <v>3154</v>
      </c>
      <c r="O1767" s="111">
        <v>44937</v>
      </c>
      <c r="P1767" t="s">
        <v>252</v>
      </c>
      <c r="Q1767" t="s">
        <v>253</v>
      </c>
      <c r="R1767">
        <v>44938</v>
      </c>
      <c r="S1767" t="s">
        <v>254</v>
      </c>
      <c r="T1767" t="s">
        <v>254</v>
      </c>
      <c r="U1767" t="s">
        <v>254</v>
      </c>
      <c r="V1767" t="s">
        <v>254</v>
      </c>
      <c r="W1767">
        <v>6669.4</v>
      </c>
      <c r="X1767">
        <v>6739.09</v>
      </c>
      <c r="Y1767">
        <v>6469.61</v>
      </c>
      <c r="Z1767" s="27">
        <f t="shared" si="27"/>
        <v>19878.099999999999</v>
      </c>
    </row>
    <row r="1768" spans="1:26" hidden="1">
      <c r="A1768" t="s">
        <v>3155</v>
      </c>
      <c r="B1768" t="s">
        <v>2685</v>
      </c>
      <c r="C1768" t="s">
        <v>880</v>
      </c>
      <c r="D1768" t="s">
        <v>1107</v>
      </c>
      <c r="E1768" t="s">
        <v>54</v>
      </c>
      <c r="F1768">
        <v>12000381</v>
      </c>
      <c r="G1768">
        <v>44939</v>
      </c>
      <c r="H1768" t="s">
        <v>1945</v>
      </c>
      <c r="I1768" t="s">
        <v>255</v>
      </c>
      <c r="J1768" t="s">
        <v>249</v>
      </c>
      <c r="K1768" t="s">
        <v>250</v>
      </c>
      <c r="L1768" t="s">
        <v>251</v>
      </c>
      <c r="M1768" t="s">
        <v>3154</v>
      </c>
      <c r="N1768" t="s">
        <v>3154</v>
      </c>
      <c r="O1768" s="111">
        <v>44939</v>
      </c>
      <c r="P1768" t="s">
        <v>252</v>
      </c>
      <c r="Q1768" t="s">
        <v>253</v>
      </c>
      <c r="R1768">
        <v>44942</v>
      </c>
      <c r="S1768" t="s">
        <v>254</v>
      </c>
      <c r="T1768" t="s">
        <v>254</v>
      </c>
      <c r="U1768" t="s">
        <v>254</v>
      </c>
      <c r="V1768" t="s">
        <v>254</v>
      </c>
      <c r="W1768">
        <v>3263.11</v>
      </c>
      <c r="X1768">
        <v>36499.9</v>
      </c>
      <c r="Y1768">
        <v>6266.11</v>
      </c>
      <c r="Z1768" s="27">
        <f t="shared" si="27"/>
        <v>46029.120000000003</v>
      </c>
    </row>
    <row r="1769" spans="1:26" hidden="1">
      <c r="A1769" t="s">
        <v>3155</v>
      </c>
      <c r="B1769" t="s">
        <v>2685</v>
      </c>
      <c r="C1769" t="s">
        <v>880</v>
      </c>
      <c r="D1769" t="s">
        <v>1107</v>
      </c>
      <c r="E1769" t="s">
        <v>54</v>
      </c>
      <c r="F1769">
        <v>12021767</v>
      </c>
      <c r="G1769">
        <v>44946</v>
      </c>
      <c r="H1769" t="s">
        <v>1946</v>
      </c>
      <c r="I1769" t="s">
        <v>255</v>
      </c>
      <c r="J1769" t="s">
        <v>249</v>
      </c>
      <c r="K1769" t="s">
        <v>268</v>
      </c>
      <c r="L1769" t="s">
        <v>251</v>
      </c>
      <c r="M1769" t="s">
        <v>3154</v>
      </c>
      <c r="N1769" t="s">
        <v>3154</v>
      </c>
      <c r="O1769" s="111">
        <v>44946</v>
      </c>
      <c r="P1769" t="s">
        <v>252</v>
      </c>
      <c r="Q1769" t="s">
        <v>253</v>
      </c>
      <c r="R1769">
        <v>44951</v>
      </c>
      <c r="S1769" t="s">
        <v>254</v>
      </c>
      <c r="T1769" t="s">
        <v>254</v>
      </c>
      <c r="U1769" t="s">
        <v>254</v>
      </c>
      <c r="V1769" t="s">
        <v>254</v>
      </c>
      <c r="W1769">
        <v>1110</v>
      </c>
      <c r="X1769">
        <v>6210</v>
      </c>
      <c r="Y1769">
        <v>16695</v>
      </c>
      <c r="Z1769" s="27">
        <f t="shared" si="27"/>
        <v>24015</v>
      </c>
    </row>
    <row r="1770" spans="1:26" hidden="1">
      <c r="A1770" t="s">
        <v>3155</v>
      </c>
      <c r="B1770" t="s">
        <v>2685</v>
      </c>
      <c r="C1770" t="s">
        <v>880</v>
      </c>
      <c r="D1770" t="s">
        <v>1107</v>
      </c>
      <c r="E1770" t="s">
        <v>54</v>
      </c>
      <c r="F1770">
        <v>12115818</v>
      </c>
      <c r="G1770">
        <v>44967</v>
      </c>
      <c r="H1770" t="s">
        <v>3058</v>
      </c>
      <c r="I1770" t="s">
        <v>255</v>
      </c>
      <c r="J1770" t="s">
        <v>249</v>
      </c>
      <c r="K1770" t="s">
        <v>268</v>
      </c>
      <c r="L1770" t="s">
        <v>251</v>
      </c>
      <c r="M1770" t="s">
        <v>3154</v>
      </c>
      <c r="N1770" t="s">
        <v>3154</v>
      </c>
      <c r="O1770" s="111">
        <v>44967</v>
      </c>
      <c r="P1770" t="s">
        <v>252</v>
      </c>
      <c r="Q1770" t="s">
        <v>253</v>
      </c>
      <c r="R1770">
        <v>44970</v>
      </c>
      <c r="S1770" t="s">
        <v>254</v>
      </c>
      <c r="T1770" t="s">
        <v>254</v>
      </c>
      <c r="U1770" t="s">
        <v>254</v>
      </c>
      <c r="V1770" t="s">
        <v>254</v>
      </c>
      <c r="W1770">
        <v>0</v>
      </c>
      <c r="X1770">
        <v>80184.7</v>
      </c>
      <c r="Y1770">
        <v>386639.07</v>
      </c>
      <c r="Z1770" s="27">
        <f t="shared" si="27"/>
        <v>466823.77</v>
      </c>
    </row>
    <row r="1771" spans="1:26">
      <c r="A1771" t="s">
        <v>3155</v>
      </c>
      <c r="B1771" t="s">
        <v>2685</v>
      </c>
      <c r="C1771" t="s">
        <v>880</v>
      </c>
      <c r="D1771" t="s">
        <v>3059</v>
      </c>
      <c r="E1771" t="s">
        <v>54</v>
      </c>
      <c r="F1771">
        <v>5823530</v>
      </c>
      <c r="G1771">
        <v>44987</v>
      </c>
      <c r="H1771" t="s">
        <v>4026</v>
      </c>
      <c r="I1771" t="s">
        <v>255</v>
      </c>
      <c r="J1771" t="s">
        <v>249</v>
      </c>
      <c r="K1771" t="s">
        <v>268</v>
      </c>
      <c r="L1771" t="s">
        <v>251</v>
      </c>
      <c r="M1771" t="s">
        <v>3154</v>
      </c>
      <c r="N1771" t="s">
        <v>3154</v>
      </c>
      <c r="O1771" s="111">
        <v>44987</v>
      </c>
      <c r="P1771" t="s">
        <v>252</v>
      </c>
      <c r="Q1771" t="s">
        <v>282</v>
      </c>
      <c r="R1771">
        <v>44992</v>
      </c>
      <c r="S1771" t="s">
        <v>254</v>
      </c>
      <c r="T1771" t="s">
        <v>254</v>
      </c>
      <c r="U1771" t="s">
        <v>254</v>
      </c>
      <c r="V1771" t="s">
        <v>254</v>
      </c>
      <c r="W1771">
        <v>0</v>
      </c>
      <c r="X1771">
        <v>0</v>
      </c>
      <c r="Y1771">
        <v>0</v>
      </c>
      <c r="Z1771" s="27">
        <f t="shared" si="27"/>
        <v>0</v>
      </c>
    </row>
    <row r="1772" spans="1:26" hidden="1">
      <c r="A1772" t="s">
        <v>3155</v>
      </c>
      <c r="B1772" t="s">
        <v>2685</v>
      </c>
      <c r="C1772" t="s">
        <v>880</v>
      </c>
      <c r="D1772" t="s">
        <v>3059</v>
      </c>
      <c r="E1772" t="s">
        <v>54</v>
      </c>
      <c r="F1772">
        <v>12110755</v>
      </c>
      <c r="G1772">
        <v>44966</v>
      </c>
      <c r="H1772" t="s">
        <v>3060</v>
      </c>
      <c r="I1772" t="s">
        <v>248</v>
      </c>
      <c r="J1772" t="s">
        <v>259</v>
      </c>
      <c r="K1772" t="s">
        <v>268</v>
      </c>
      <c r="L1772" t="s">
        <v>251</v>
      </c>
      <c r="M1772" t="s">
        <v>3154</v>
      </c>
      <c r="N1772" t="s">
        <v>3154</v>
      </c>
      <c r="O1772" s="111">
        <v>44966</v>
      </c>
      <c r="P1772" t="s">
        <v>252</v>
      </c>
      <c r="Q1772" t="s">
        <v>253</v>
      </c>
      <c r="R1772">
        <v>44971</v>
      </c>
      <c r="S1772" t="s">
        <v>254</v>
      </c>
      <c r="T1772" t="s">
        <v>254</v>
      </c>
      <c r="U1772" t="s">
        <v>254</v>
      </c>
      <c r="V1772" t="s">
        <v>254</v>
      </c>
      <c r="W1772">
        <v>0</v>
      </c>
      <c r="X1772">
        <v>9723</v>
      </c>
      <c r="Y1772">
        <v>35</v>
      </c>
      <c r="Z1772" s="27">
        <f t="shared" si="27"/>
        <v>9758</v>
      </c>
    </row>
    <row r="1773" spans="1:26" hidden="1">
      <c r="A1773" t="s">
        <v>3155</v>
      </c>
      <c r="B1773" t="s">
        <v>2685</v>
      </c>
      <c r="C1773" t="s">
        <v>880</v>
      </c>
      <c r="D1773" t="s">
        <v>3059</v>
      </c>
      <c r="E1773" t="s">
        <v>54</v>
      </c>
      <c r="F1773">
        <v>12111516</v>
      </c>
      <c r="G1773">
        <v>44966</v>
      </c>
      <c r="H1773" t="s">
        <v>3061</v>
      </c>
      <c r="I1773" t="s">
        <v>256</v>
      </c>
      <c r="J1773" t="s">
        <v>259</v>
      </c>
      <c r="K1773" t="s">
        <v>250</v>
      </c>
      <c r="L1773" t="s">
        <v>251</v>
      </c>
      <c r="M1773" t="s">
        <v>3154</v>
      </c>
      <c r="N1773" t="s">
        <v>3154</v>
      </c>
      <c r="O1773" s="111">
        <v>44966</v>
      </c>
      <c r="P1773" t="s">
        <v>252</v>
      </c>
      <c r="Q1773" t="s">
        <v>253</v>
      </c>
      <c r="R1773">
        <v>44971</v>
      </c>
      <c r="S1773" t="s">
        <v>254</v>
      </c>
      <c r="T1773" t="s">
        <v>254</v>
      </c>
      <c r="U1773" t="s">
        <v>254</v>
      </c>
      <c r="V1773" t="s">
        <v>254</v>
      </c>
      <c r="W1773">
        <v>0</v>
      </c>
      <c r="X1773">
        <v>361</v>
      </c>
      <c r="Y1773">
        <v>5567.1</v>
      </c>
      <c r="Z1773" s="27">
        <f t="shared" si="27"/>
        <v>5928.1</v>
      </c>
    </row>
    <row r="1774" spans="1:26">
      <c r="A1774" t="s">
        <v>3155</v>
      </c>
      <c r="B1774" t="s">
        <v>2685</v>
      </c>
      <c r="C1774" t="s">
        <v>880</v>
      </c>
      <c r="D1774" t="s">
        <v>3059</v>
      </c>
      <c r="E1774" t="s">
        <v>54</v>
      </c>
      <c r="F1774">
        <v>12126689</v>
      </c>
      <c r="G1774">
        <v>44995</v>
      </c>
      <c r="H1774" t="s">
        <v>4027</v>
      </c>
      <c r="I1774" t="s">
        <v>255</v>
      </c>
      <c r="J1774" t="s">
        <v>249</v>
      </c>
      <c r="K1774" t="s">
        <v>268</v>
      </c>
      <c r="L1774" t="s">
        <v>251</v>
      </c>
      <c r="M1774" t="s">
        <v>3154</v>
      </c>
      <c r="N1774" t="s">
        <v>3154</v>
      </c>
      <c r="O1774" s="111">
        <v>44995</v>
      </c>
      <c r="P1774" t="s">
        <v>252</v>
      </c>
      <c r="Q1774" t="s">
        <v>253</v>
      </c>
      <c r="R1774">
        <v>44998</v>
      </c>
      <c r="S1774" t="s">
        <v>254</v>
      </c>
      <c r="T1774" t="s">
        <v>254</v>
      </c>
      <c r="U1774" t="s">
        <v>254</v>
      </c>
      <c r="V1774" t="s">
        <v>254</v>
      </c>
      <c r="W1774">
        <v>0</v>
      </c>
      <c r="X1774">
        <v>0</v>
      </c>
      <c r="Y1774">
        <v>2241.5500000000002</v>
      </c>
      <c r="Z1774" s="27">
        <f t="shared" si="27"/>
        <v>2241.5500000000002</v>
      </c>
    </row>
    <row r="1775" spans="1:26" hidden="1">
      <c r="A1775" t="s">
        <v>3155</v>
      </c>
      <c r="B1775" t="s">
        <v>2685</v>
      </c>
      <c r="C1775" t="s">
        <v>880</v>
      </c>
      <c r="D1775" t="s">
        <v>3059</v>
      </c>
      <c r="E1775" t="s">
        <v>54</v>
      </c>
      <c r="F1775">
        <v>12137471</v>
      </c>
      <c r="G1775">
        <v>44973</v>
      </c>
      <c r="H1775" t="s">
        <v>3062</v>
      </c>
      <c r="I1775" t="s">
        <v>255</v>
      </c>
      <c r="J1775" t="s">
        <v>249</v>
      </c>
      <c r="K1775" t="s">
        <v>250</v>
      </c>
      <c r="L1775" t="s">
        <v>251</v>
      </c>
      <c r="M1775" t="s">
        <v>3154</v>
      </c>
      <c r="N1775" t="s">
        <v>3154</v>
      </c>
      <c r="O1775" s="111">
        <v>44973</v>
      </c>
      <c r="P1775" t="s">
        <v>252</v>
      </c>
      <c r="Q1775" t="s">
        <v>253</v>
      </c>
      <c r="R1775">
        <v>44979</v>
      </c>
      <c r="S1775" t="s">
        <v>254</v>
      </c>
      <c r="T1775" t="s">
        <v>254</v>
      </c>
      <c r="U1775" t="s">
        <v>254</v>
      </c>
      <c r="V1775" t="s">
        <v>254</v>
      </c>
      <c r="W1775">
        <v>0</v>
      </c>
      <c r="X1775">
        <v>1242</v>
      </c>
      <c r="Y1775">
        <v>8845.86</v>
      </c>
      <c r="Z1775" s="27">
        <f t="shared" si="27"/>
        <v>10087.86</v>
      </c>
    </row>
    <row r="1776" spans="1:26" hidden="1">
      <c r="A1776" t="s">
        <v>3155</v>
      </c>
      <c r="B1776" t="s">
        <v>2685</v>
      </c>
      <c r="C1776" t="s">
        <v>880</v>
      </c>
      <c r="D1776" t="s">
        <v>3059</v>
      </c>
      <c r="E1776" t="s">
        <v>54</v>
      </c>
      <c r="F1776">
        <v>12142487</v>
      </c>
      <c r="G1776">
        <v>44974</v>
      </c>
      <c r="H1776" t="s">
        <v>3063</v>
      </c>
      <c r="I1776" t="s">
        <v>255</v>
      </c>
      <c r="J1776" t="s">
        <v>249</v>
      </c>
      <c r="K1776" t="s">
        <v>268</v>
      </c>
      <c r="L1776" t="s">
        <v>251</v>
      </c>
      <c r="M1776" t="s">
        <v>3154</v>
      </c>
      <c r="N1776" t="s">
        <v>3154</v>
      </c>
      <c r="O1776" s="111">
        <v>44974</v>
      </c>
      <c r="P1776" t="s">
        <v>252</v>
      </c>
      <c r="Q1776" t="s">
        <v>253</v>
      </c>
      <c r="R1776">
        <v>44979</v>
      </c>
      <c r="S1776" t="s">
        <v>254</v>
      </c>
      <c r="T1776" t="s">
        <v>254</v>
      </c>
      <c r="U1776" t="s">
        <v>254</v>
      </c>
      <c r="V1776" t="s">
        <v>254</v>
      </c>
      <c r="W1776">
        <v>0</v>
      </c>
      <c r="X1776">
        <v>1072.51</v>
      </c>
      <c r="Y1776">
        <v>10764.51</v>
      </c>
      <c r="Z1776" s="27">
        <f t="shared" si="27"/>
        <v>11837.02</v>
      </c>
    </row>
    <row r="1777" spans="1:26" hidden="1">
      <c r="A1777" t="s">
        <v>3155</v>
      </c>
      <c r="B1777" t="s">
        <v>2685</v>
      </c>
      <c r="C1777" t="s">
        <v>880</v>
      </c>
      <c r="D1777" t="s">
        <v>3059</v>
      </c>
      <c r="E1777" t="s">
        <v>54</v>
      </c>
      <c r="F1777">
        <v>12157976</v>
      </c>
      <c r="G1777">
        <v>44981</v>
      </c>
      <c r="H1777" t="s">
        <v>3064</v>
      </c>
      <c r="I1777" t="s">
        <v>255</v>
      </c>
      <c r="J1777" t="s">
        <v>249</v>
      </c>
      <c r="K1777" t="s">
        <v>250</v>
      </c>
      <c r="L1777" t="s">
        <v>251</v>
      </c>
      <c r="M1777" t="s">
        <v>3154</v>
      </c>
      <c r="N1777" t="s">
        <v>3154</v>
      </c>
      <c r="O1777" s="111">
        <v>44981</v>
      </c>
      <c r="P1777" t="s">
        <v>252</v>
      </c>
      <c r="Q1777" t="s">
        <v>253</v>
      </c>
      <c r="R1777">
        <v>44986</v>
      </c>
      <c r="S1777" t="s">
        <v>254</v>
      </c>
      <c r="T1777" t="s">
        <v>254</v>
      </c>
      <c r="U1777" t="s">
        <v>254</v>
      </c>
      <c r="V1777" t="s">
        <v>254</v>
      </c>
      <c r="W1777">
        <v>0</v>
      </c>
      <c r="X1777">
        <v>0</v>
      </c>
      <c r="Y1777">
        <v>2845</v>
      </c>
      <c r="Z1777" s="27">
        <f t="shared" si="27"/>
        <v>2845</v>
      </c>
    </row>
    <row r="1778" spans="1:26">
      <c r="A1778" t="s">
        <v>3155</v>
      </c>
      <c r="B1778" t="s">
        <v>2685</v>
      </c>
      <c r="C1778" t="s">
        <v>880</v>
      </c>
      <c r="D1778" t="s">
        <v>3059</v>
      </c>
      <c r="E1778" t="s">
        <v>54</v>
      </c>
      <c r="F1778">
        <v>12202408</v>
      </c>
      <c r="G1778">
        <v>44992</v>
      </c>
      <c r="H1778" t="s">
        <v>4028</v>
      </c>
      <c r="I1778" t="s">
        <v>255</v>
      </c>
      <c r="J1778" t="s">
        <v>249</v>
      </c>
      <c r="K1778" t="s">
        <v>268</v>
      </c>
      <c r="L1778" t="s">
        <v>251</v>
      </c>
      <c r="M1778" t="s">
        <v>3154</v>
      </c>
      <c r="N1778" t="s">
        <v>3154</v>
      </c>
      <c r="O1778" s="111">
        <v>44992</v>
      </c>
      <c r="P1778" t="s">
        <v>252</v>
      </c>
      <c r="Q1778" t="s">
        <v>253</v>
      </c>
      <c r="R1778">
        <v>44998</v>
      </c>
      <c r="S1778" t="s">
        <v>254</v>
      </c>
      <c r="T1778" t="s">
        <v>254</v>
      </c>
      <c r="U1778" t="s">
        <v>254</v>
      </c>
      <c r="V1778" t="s">
        <v>254</v>
      </c>
      <c r="W1778">
        <v>0</v>
      </c>
      <c r="X1778">
        <v>0</v>
      </c>
      <c r="Y1778">
        <v>17970.14</v>
      </c>
      <c r="Z1778" s="27">
        <f t="shared" si="27"/>
        <v>17970.14</v>
      </c>
    </row>
    <row r="1779" spans="1:26">
      <c r="A1779" t="s">
        <v>3155</v>
      </c>
      <c r="B1779" t="s">
        <v>2685</v>
      </c>
      <c r="C1779" t="s">
        <v>880</v>
      </c>
      <c r="D1779" t="s">
        <v>3059</v>
      </c>
      <c r="E1779" t="s">
        <v>54</v>
      </c>
      <c r="F1779">
        <v>12243199</v>
      </c>
      <c r="G1779">
        <v>45001</v>
      </c>
      <c r="H1779" t="s">
        <v>4029</v>
      </c>
      <c r="I1779" t="s">
        <v>255</v>
      </c>
      <c r="J1779" t="s">
        <v>249</v>
      </c>
      <c r="K1779" t="s">
        <v>250</v>
      </c>
      <c r="L1779" t="s">
        <v>251</v>
      </c>
      <c r="M1779" t="s">
        <v>3154</v>
      </c>
      <c r="N1779" t="s">
        <v>3154</v>
      </c>
      <c r="O1779" s="111">
        <v>45001</v>
      </c>
      <c r="P1779" t="s">
        <v>252</v>
      </c>
      <c r="Q1779" t="s">
        <v>253</v>
      </c>
      <c r="R1779">
        <v>45002</v>
      </c>
      <c r="S1779" t="s">
        <v>254</v>
      </c>
      <c r="T1779" t="s">
        <v>254</v>
      </c>
      <c r="U1779" t="s">
        <v>254</v>
      </c>
      <c r="V1779" t="s">
        <v>254</v>
      </c>
      <c r="W1779">
        <v>0</v>
      </c>
      <c r="X1779">
        <v>0</v>
      </c>
      <c r="Y1779">
        <v>6</v>
      </c>
      <c r="Z1779" s="27">
        <f t="shared" si="27"/>
        <v>6</v>
      </c>
    </row>
    <row r="1780" spans="1:26">
      <c r="A1780" t="s">
        <v>3155</v>
      </c>
      <c r="B1780" t="s">
        <v>2685</v>
      </c>
      <c r="C1780" t="s">
        <v>880</v>
      </c>
      <c r="D1780" t="s">
        <v>3059</v>
      </c>
      <c r="E1780" t="s">
        <v>54</v>
      </c>
      <c r="F1780">
        <v>12261425</v>
      </c>
      <c r="G1780">
        <v>45006</v>
      </c>
      <c r="H1780" t="s">
        <v>4030</v>
      </c>
      <c r="I1780" t="s">
        <v>255</v>
      </c>
      <c r="J1780" t="s">
        <v>249</v>
      </c>
      <c r="K1780" t="s">
        <v>250</v>
      </c>
      <c r="L1780" t="s">
        <v>251</v>
      </c>
      <c r="M1780" t="s">
        <v>3154</v>
      </c>
      <c r="N1780" t="s">
        <v>3154</v>
      </c>
      <c r="O1780" s="111">
        <v>45006</v>
      </c>
      <c r="P1780" t="s">
        <v>252</v>
      </c>
      <c r="Q1780" t="s">
        <v>253</v>
      </c>
      <c r="R1780">
        <v>45009</v>
      </c>
      <c r="S1780" t="s">
        <v>254</v>
      </c>
      <c r="T1780" t="s">
        <v>254</v>
      </c>
      <c r="U1780" t="s">
        <v>254</v>
      </c>
      <c r="V1780" t="s">
        <v>254</v>
      </c>
      <c r="W1780">
        <v>0</v>
      </c>
      <c r="X1780">
        <v>0</v>
      </c>
      <c r="Y1780">
        <v>568.5</v>
      </c>
      <c r="Z1780" s="27">
        <f t="shared" si="27"/>
        <v>568.5</v>
      </c>
    </row>
    <row r="1781" spans="1:26">
      <c r="A1781" t="s">
        <v>3155</v>
      </c>
      <c r="B1781" t="s">
        <v>2685</v>
      </c>
      <c r="C1781" t="s">
        <v>880</v>
      </c>
      <c r="D1781" t="s">
        <v>3059</v>
      </c>
      <c r="E1781" t="s">
        <v>54</v>
      </c>
      <c r="F1781">
        <v>12273556</v>
      </c>
      <c r="G1781">
        <v>45008</v>
      </c>
      <c r="H1781" t="s">
        <v>4031</v>
      </c>
      <c r="I1781" t="s">
        <v>255</v>
      </c>
      <c r="J1781" t="s">
        <v>249</v>
      </c>
      <c r="K1781" t="s">
        <v>250</v>
      </c>
      <c r="L1781" t="s">
        <v>251</v>
      </c>
      <c r="M1781" t="s">
        <v>3154</v>
      </c>
      <c r="N1781" t="s">
        <v>3154</v>
      </c>
      <c r="O1781" s="111">
        <v>45008</v>
      </c>
      <c r="P1781" t="s">
        <v>252</v>
      </c>
      <c r="Q1781" t="s">
        <v>253</v>
      </c>
      <c r="R1781">
        <v>45009</v>
      </c>
      <c r="S1781" t="s">
        <v>254</v>
      </c>
      <c r="T1781" t="s">
        <v>254</v>
      </c>
      <c r="U1781" t="s">
        <v>254</v>
      </c>
      <c r="V1781" t="s">
        <v>254</v>
      </c>
      <c r="W1781">
        <v>0</v>
      </c>
      <c r="X1781">
        <v>0</v>
      </c>
      <c r="Y1781">
        <v>1</v>
      </c>
      <c r="Z1781" s="27">
        <f t="shared" si="27"/>
        <v>1</v>
      </c>
    </row>
    <row r="1782" spans="1:26" hidden="1">
      <c r="A1782" t="s">
        <v>3155</v>
      </c>
      <c r="B1782" t="s">
        <v>2685</v>
      </c>
      <c r="C1782" t="s">
        <v>880</v>
      </c>
      <c r="D1782" t="s">
        <v>343</v>
      </c>
      <c r="E1782" t="s">
        <v>54</v>
      </c>
      <c r="F1782">
        <v>11992821</v>
      </c>
      <c r="G1782">
        <v>44939</v>
      </c>
      <c r="H1782" t="s">
        <v>1947</v>
      </c>
      <c r="I1782" t="s">
        <v>255</v>
      </c>
      <c r="J1782" t="s">
        <v>249</v>
      </c>
      <c r="K1782" t="s">
        <v>268</v>
      </c>
      <c r="L1782" t="s">
        <v>251</v>
      </c>
      <c r="M1782" t="s">
        <v>3154</v>
      </c>
      <c r="N1782" t="s">
        <v>3154</v>
      </c>
      <c r="O1782" s="111">
        <v>44939</v>
      </c>
      <c r="P1782" t="s">
        <v>252</v>
      </c>
      <c r="Q1782" t="s">
        <v>253</v>
      </c>
      <c r="R1782">
        <v>44942</v>
      </c>
      <c r="S1782" t="s">
        <v>254</v>
      </c>
      <c r="T1782" t="s">
        <v>254</v>
      </c>
      <c r="U1782" t="s">
        <v>254</v>
      </c>
      <c r="V1782" t="s">
        <v>254</v>
      </c>
      <c r="W1782">
        <v>1753.97</v>
      </c>
      <c r="X1782">
        <v>7265</v>
      </c>
      <c r="Y1782">
        <v>6130</v>
      </c>
      <c r="Z1782" s="27">
        <f t="shared" si="27"/>
        <v>15148.97</v>
      </c>
    </row>
    <row r="1783" spans="1:26" hidden="1">
      <c r="A1783" t="s">
        <v>3155</v>
      </c>
      <c r="B1783" t="s">
        <v>2685</v>
      </c>
      <c r="C1783" t="s">
        <v>880</v>
      </c>
      <c r="D1783" t="s">
        <v>343</v>
      </c>
      <c r="E1783" t="s">
        <v>54</v>
      </c>
      <c r="F1783">
        <v>12006372</v>
      </c>
      <c r="G1783">
        <v>44942</v>
      </c>
      <c r="H1783" t="s">
        <v>1948</v>
      </c>
      <c r="I1783" t="s">
        <v>255</v>
      </c>
      <c r="J1783" t="s">
        <v>249</v>
      </c>
      <c r="K1783" t="s">
        <v>250</v>
      </c>
      <c r="L1783" t="s">
        <v>251</v>
      </c>
      <c r="M1783" t="s">
        <v>3154</v>
      </c>
      <c r="N1783" t="s">
        <v>3154</v>
      </c>
      <c r="O1783" s="111">
        <v>44942</v>
      </c>
      <c r="P1783" t="s">
        <v>252</v>
      </c>
      <c r="Q1783" t="s">
        <v>253</v>
      </c>
      <c r="R1783">
        <v>44944</v>
      </c>
      <c r="S1783" t="s">
        <v>254</v>
      </c>
      <c r="T1783" t="s">
        <v>254</v>
      </c>
      <c r="U1783" t="s">
        <v>254</v>
      </c>
      <c r="V1783" t="s">
        <v>254</v>
      </c>
      <c r="W1783">
        <v>1715.01</v>
      </c>
      <c r="X1783">
        <v>4082.4</v>
      </c>
      <c r="Y1783">
        <v>4958</v>
      </c>
      <c r="Z1783" s="27">
        <f t="shared" si="27"/>
        <v>10755.41</v>
      </c>
    </row>
    <row r="1784" spans="1:26" hidden="1">
      <c r="A1784" t="s">
        <v>3155</v>
      </c>
      <c r="B1784" t="s">
        <v>2685</v>
      </c>
      <c r="C1784" t="s">
        <v>880</v>
      </c>
      <c r="D1784" t="s">
        <v>343</v>
      </c>
      <c r="E1784" t="s">
        <v>54</v>
      </c>
      <c r="F1784">
        <v>12078535</v>
      </c>
      <c r="G1784">
        <v>44958</v>
      </c>
      <c r="H1784" t="s">
        <v>3065</v>
      </c>
      <c r="I1784" t="s">
        <v>255</v>
      </c>
      <c r="J1784" t="s">
        <v>3154</v>
      </c>
      <c r="K1784" t="s">
        <v>3154</v>
      </c>
      <c r="L1784" t="s">
        <v>251</v>
      </c>
      <c r="M1784" t="s">
        <v>3154</v>
      </c>
      <c r="N1784" t="s">
        <v>3154</v>
      </c>
      <c r="O1784" s="111">
        <v>44958</v>
      </c>
      <c r="P1784" t="s">
        <v>252</v>
      </c>
      <c r="Q1784" t="s">
        <v>253</v>
      </c>
      <c r="R1784">
        <v>44963</v>
      </c>
      <c r="S1784" t="s">
        <v>254</v>
      </c>
      <c r="T1784" t="s">
        <v>254</v>
      </c>
      <c r="U1784" t="s">
        <v>254</v>
      </c>
      <c r="V1784" t="s">
        <v>254</v>
      </c>
      <c r="W1784">
        <v>0</v>
      </c>
      <c r="X1784">
        <v>379</v>
      </c>
      <c r="Y1784">
        <v>30</v>
      </c>
      <c r="Z1784" s="27">
        <f t="shared" si="27"/>
        <v>409</v>
      </c>
    </row>
    <row r="1785" spans="1:26" hidden="1">
      <c r="A1785" t="s">
        <v>3155</v>
      </c>
      <c r="B1785" t="s">
        <v>2685</v>
      </c>
      <c r="C1785" t="s">
        <v>880</v>
      </c>
      <c r="D1785" t="s">
        <v>343</v>
      </c>
      <c r="E1785" t="s">
        <v>54</v>
      </c>
      <c r="F1785">
        <v>12091907</v>
      </c>
      <c r="G1785">
        <v>44960</v>
      </c>
      <c r="H1785" t="s">
        <v>3066</v>
      </c>
      <c r="I1785" t="s">
        <v>255</v>
      </c>
      <c r="J1785" t="s">
        <v>249</v>
      </c>
      <c r="K1785" t="s">
        <v>250</v>
      </c>
      <c r="L1785" t="s">
        <v>251</v>
      </c>
      <c r="M1785" t="s">
        <v>3154</v>
      </c>
      <c r="N1785" t="s">
        <v>3154</v>
      </c>
      <c r="O1785" s="111">
        <v>44960</v>
      </c>
      <c r="P1785" t="s">
        <v>252</v>
      </c>
      <c r="Q1785" t="s">
        <v>253</v>
      </c>
      <c r="R1785">
        <v>44963</v>
      </c>
      <c r="S1785" t="s">
        <v>254</v>
      </c>
      <c r="T1785" t="s">
        <v>254</v>
      </c>
      <c r="U1785" t="s">
        <v>254</v>
      </c>
      <c r="V1785" t="s">
        <v>254</v>
      </c>
      <c r="W1785">
        <v>0</v>
      </c>
      <c r="X1785">
        <v>6708.55</v>
      </c>
      <c r="Y1785">
        <v>11760.55</v>
      </c>
      <c r="Z1785" s="27">
        <f t="shared" si="27"/>
        <v>18469.099999999999</v>
      </c>
    </row>
    <row r="1786" spans="1:26" hidden="1">
      <c r="A1786" t="s">
        <v>3155</v>
      </c>
      <c r="B1786" t="s">
        <v>2685</v>
      </c>
      <c r="C1786" t="s">
        <v>880</v>
      </c>
      <c r="D1786" t="s">
        <v>343</v>
      </c>
      <c r="E1786" t="s">
        <v>54</v>
      </c>
      <c r="F1786">
        <v>12121752</v>
      </c>
      <c r="G1786">
        <v>44970</v>
      </c>
      <c r="H1786" t="s">
        <v>3067</v>
      </c>
      <c r="I1786" t="s">
        <v>248</v>
      </c>
      <c r="J1786" t="s">
        <v>259</v>
      </c>
      <c r="K1786" t="s">
        <v>268</v>
      </c>
      <c r="L1786" t="s">
        <v>251</v>
      </c>
      <c r="M1786" t="s">
        <v>3154</v>
      </c>
      <c r="N1786" t="s">
        <v>3154</v>
      </c>
      <c r="O1786" s="111">
        <v>44970</v>
      </c>
      <c r="P1786" t="s">
        <v>252</v>
      </c>
      <c r="Q1786" t="s">
        <v>253</v>
      </c>
      <c r="R1786">
        <v>44973</v>
      </c>
      <c r="S1786" t="s">
        <v>254</v>
      </c>
      <c r="T1786" t="s">
        <v>254</v>
      </c>
      <c r="U1786" t="s">
        <v>254</v>
      </c>
      <c r="V1786" t="s">
        <v>254</v>
      </c>
      <c r="W1786">
        <v>0</v>
      </c>
      <c r="X1786">
        <v>1515.75</v>
      </c>
      <c r="Y1786">
        <v>7977.66</v>
      </c>
      <c r="Z1786" s="27">
        <f t="shared" si="27"/>
        <v>9493.41</v>
      </c>
    </row>
    <row r="1787" spans="1:26" hidden="1">
      <c r="A1787" t="s">
        <v>3155</v>
      </c>
      <c r="B1787" t="s">
        <v>2685</v>
      </c>
      <c r="C1787" t="s">
        <v>880</v>
      </c>
      <c r="D1787" t="s">
        <v>344</v>
      </c>
      <c r="E1787" t="s">
        <v>54</v>
      </c>
      <c r="F1787">
        <v>6788071</v>
      </c>
      <c r="G1787">
        <v>44935</v>
      </c>
      <c r="H1787" t="s">
        <v>1949</v>
      </c>
      <c r="I1787" t="s">
        <v>255</v>
      </c>
      <c r="J1787" t="s">
        <v>3154</v>
      </c>
      <c r="K1787" t="s">
        <v>3154</v>
      </c>
      <c r="L1787" t="s">
        <v>251</v>
      </c>
      <c r="M1787" t="s">
        <v>3154</v>
      </c>
      <c r="N1787" t="s">
        <v>3154</v>
      </c>
      <c r="O1787" s="111">
        <v>44937</v>
      </c>
      <c r="P1787" t="s">
        <v>252</v>
      </c>
      <c r="Q1787" t="s">
        <v>263</v>
      </c>
      <c r="R1787">
        <v>44939</v>
      </c>
      <c r="S1787" t="s">
        <v>254</v>
      </c>
      <c r="T1787" t="s">
        <v>254</v>
      </c>
      <c r="U1787" t="s">
        <v>254</v>
      </c>
      <c r="V1787" t="s">
        <v>254</v>
      </c>
      <c r="W1787">
        <v>336</v>
      </c>
      <c r="X1787">
        <v>0</v>
      </c>
      <c r="Y1787">
        <v>0</v>
      </c>
      <c r="Z1787" s="27">
        <f t="shared" si="27"/>
        <v>336</v>
      </c>
    </row>
    <row r="1788" spans="1:26" hidden="1">
      <c r="A1788" t="s">
        <v>3155</v>
      </c>
      <c r="B1788" t="s">
        <v>2685</v>
      </c>
      <c r="C1788" t="s">
        <v>880</v>
      </c>
      <c r="D1788" t="s">
        <v>344</v>
      </c>
      <c r="E1788" t="s">
        <v>54</v>
      </c>
      <c r="F1788">
        <v>9491584</v>
      </c>
      <c r="G1788">
        <v>44967</v>
      </c>
      <c r="H1788" t="s">
        <v>3068</v>
      </c>
      <c r="I1788" t="s">
        <v>248</v>
      </c>
      <c r="J1788" t="s">
        <v>249</v>
      </c>
      <c r="K1788" t="s">
        <v>268</v>
      </c>
      <c r="L1788" t="s">
        <v>251</v>
      </c>
      <c r="M1788" t="s">
        <v>3154</v>
      </c>
      <c r="N1788" t="s">
        <v>3154</v>
      </c>
      <c r="O1788" s="111">
        <v>44967</v>
      </c>
      <c r="P1788" t="s">
        <v>252</v>
      </c>
      <c r="Q1788" t="s">
        <v>253</v>
      </c>
      <c r="R1788">
        <v>44970</v>
      </c>
      <c r="S1788" t="s">
        <v>254</v>
      </c>
      <c r="T1788" t="s">
        <v>254</v>
      </c>
      <c r="U1788" t="s">
        <v>254</v>
      </c>
      <c r="V1788" t="s">
        <v>254</v>
      </c>
      <c r="W1788">
        <v>0</v>
      </c>
      <c r="X1788">
        <v>12828.94</v>
      </c>
      <c r="Y1788">
        <v>24213.79</v>
      </c>
      <c r="Z1788" s="27">
        <f t="shared" si="27"/>
        <v>37042.730000000003</v>
      </c>
    </row>
    <row r="1789" spans="1:26" hidden="1">
      <c r="A1789" t="s">
        <v>3155</v>
      </c>
      <c r="B1789" t="s">
        <v>2685</v>
      </c>
      <c r="C1789" t="s">
        <v>880</v>
      </c>
      <c r="D1789" t="s">
        <v>344</v>
      </c>
      <c r="E1789" t="s">
        <v>54</v>
      </c>
      <c r="F1789">
        <v>11823172</v>
      </c>
      <c r="G1789">
        <v>44928</v>
      </c>
      <c r="H1789" t="s">
        <v>1950</v>
      </c>
      <c r="I1789" t="s">
        <v>255</v>
      </c>
      <c r="J1789" t="s">
        <v>249</v>
      </c>
      <c r="K1789" t="s">
        <v>268</v>
      </c>
      <c r="L1789" t="s">
        <v>251</v>
      </c>
      <c r="M1789" t="s">
        <v>3154</v>
      </c>
      <c r="N1789" t="s">
        <v>3154</v>
      </c>
      <c r="O1789" s="111">
        <v>44928</v>
      </c>
      <c r="P1789" t="s">
        <v>252</v>
      </c>
      <c r="Q1789" t="s">
        <v>253</v>
      </c>
      <c r="R1789">
        <v>44929</v>
      </c>
      <c r="S1789" t="s">
        <v>254</v>
      </c>
      <c r="T1789" t="s">
        <v>254</v>
      </c>
      <c r="U1789" t="s">
        <v>254</v>
      </c>
      <c r="V1789" t="s">
        <v>254</v>
      </c>
      <c r="W1789">
        <v>4969.45</v>
      </c>
      <c r="X1789">
        <v>9023.89</v>
      </c>
      <c r="Y1789">
        <v>10191.200000000001</v>
      </c>
      <c r="Z1789" s="27">
        <f t="shared" si="27"/>
        <v>24184.54</v>
      </c>
    </row>
    <row r="1790" spans="1:26" hidden="1">
      <c r="A1790" t="s">
        <v>3155</v>
      </c>
      <c r="B1790" t="s">
        <v>2685</v>
      </c>
      <c r="C1790" t="s">
        <v>880</v>
      </c>
      <c r="D1790" t="s">
        <v>344</v>
      </c>
      <c r="E1790" t="s">
        <v>54</v>
      </c>
      <c r="F1790">
        <v>11939672</v>
      </c>
      <c r="G1790">
        <v>44929</v>
      </c>
      <c r="H1790" t="s">
        <v>1951</v>
      </c>
      <c r="I1790" t="s">
        <v>255</v>
      </c>
      <c r="J1790" t="s">
        <v>249</v>
      </c>
      <c r="K1790" t="s">
        <v>268</v>
      </c>
      <c r="L1790" t="s">
        <v>251</v>
      </c>
      <c r="M1790" t="s">
        <v>3154</v>
      </c>
      <c r="N1790" t="s">
        <v>3154</v>
      </c>
      <c r="O1790" s="111">
        <v>44929</v>
      </c>
      <c r="P1790" t="s">
        <v>252</v>
      </c>
      <c r="Q1790" t="s">
        <v>282</v>
      </c>
      <c r="R1790">
        <v>44933</v>
      </c>
      <c r="S1790" t="s">
        <v>254</v>
      </c>
      <c r="T1790" t="s">
        <v>254</v>
      </c>
      <c r="U1790" t="s">
        <v>254</v>
      </c>
      <c r="V1790" t="s">
        <v>254</v>
      </c>
      <c r="W1790">
        <v>201.09</v>
      </c>
      <c r="X1790">
        <v>4797</v>
      </c>
      <c r="Y1790">
        <v>0</v>
      </c>
      <c r="Z1790" s="27">
        <f t="shared" si="27"/>
        <v>4998.09</v>
      </c>
    </row>
    <row r="1791" spans="1:26" hidden="1">
      <c r="A1791" t="s">
        <v>3155</v>
      </c>
      <c r="B1791" t="s">
        <v>2685</v>
      </c>
      <c r="C1791" t="s">
        <v>880</v>
      </c>
      <c r="D1791" t="s">
        <v>344</v>
      </c>
      <c r="E1791" t="s">
        <v>54</v>
      </c>
      <c r="F1791">
        <v>11973787</v>
      </c>
      <c r="G1791">
        <v>44944</v>
      </c>
      <c r="H1791" t="s">
        <v>1952</v>
      </c>
      <c r="I1791" t="s">
        <v>248</v>
      </c>
      <c r="J1791" t="s">
        <v>249</v>
      </c>
      <c r="K1791" t="s">
        <v>268</v>
      </c>
      <c r="L1791" t="s">
        <v>251</v>
      </c>
      <c r="M1791" t="s">
        <v>3154</v>
      </c>
      <c r="N1791" t="s">
        <v>3154</v>
      </c>
      <c r="O1791" s="111">
        <v>44944</v>
      </c>
      <c r="P1791" t="s">
        <v>252</v>
      </c>
      <c r="Q1791" t="s">
        <v>253</v>
      </c>
      <c r="R1791">
        <v>44946</v>
      </c>
      <c r="S1791" t="s">
        <v>254</v>
      </c>
      <c r="T1791" t="s">
        <v>254</v>
      </c>
      <c r="U1791" t="s">
        <v>254</v>
      </c>
      <c r="V1791" t="s">
        <v>254</v>
      </c>
      <c r="W1791">
        <v>3003.16</v>
      </c>
      <c r="X1791">
        <v>4577.8999999999996</v>
      </c>
      <c r="Y1791">
        <v>3829.1</v>
      </c>
      <c r="Z1791" s="27">
        <f t="shared" si="27"/>
        <v>11410.16</v>
      </c>
    </row>
    <row r="1792" spans="1:26" hidden="1">
      <c r="A1792" t="s">
        <v>3155</v>
      </c>
      <c r="B1792" t="s">
        <v>2685</v>
      </c>
      <c r="C1792" t="s">
        <v>880</v>
      </c>
      <c r="D1792" t="s">
        <v>344</v>
      </c>
      <c r="E1792" t="s">
        <v>54</v>
      </c>
      <c r="F1792">
        <v>11982376</v>
      </c>
      <c r="G1792">
        <v>44935</v>
      </c>
      <c r="H1792" t="s">
        <v>1953</v>
      </c>
      <c r="I1792" t="s">
        <v>255</v>
      </c>
      <c r="J1792" t="s">
        <v>249</v>
      </c>
      <c r="K1792" t="s">
        <v>250</v>
      </c>
      <c r="L1792" t="s">
        <v>251</v>
      </c>
      <c r="M1792" t="s">
        <v>3154</v>
      </c>
      <c r="N1792" t="s">
        <v>3154</v>
      </c>
      <c r="O1792" s="111">
        <v>44935</v>
      </c>
      <c r="P1792" t="s">
        <v>252</v>
      </c>
      <c r="Q1792" t="s">
        <v>253</v>
      </c>
      <c r="R1792">
        <v>44937</v>
      </c>
      <c r="S1792" t="s">
        <v>254</v>
      </c>
      <c r="T1792" t="s">
        <v>254</v>
      </c>
      <c r="U1792" t="s">
        <v>254</v>
      </c>
      <c r="V1792" t="s">
        <v>254</v>
      </c>
      <c r="W1792">
        <v>40</v>
      </c>
      <c r="X1792">
        <v>68260.240000000005</v>
      </c>
      <c r="Y1792">
        <v>37125.480000000003</v>
      </c>
      <c r="Z1792" s="27">
        <f t="shared" si="27"/>
        <v>105425.72</v>
      </c>
    </row>
    <row r="1793" spans="1:26" hidden="1">
      <c r="A1793" t="s">
        <v>3155</v>
      </c>
      <c r="B1793" t="s">
        <v>2685</v>
      </c>
      <c r="C1793" t="s">
        <v>880</v>
      </c>
      <c r="D1793" t="s">
        <v>344</v>
      </c>
      <c r="E1793" t="s">
        <v>54</v>
      </c>
      <c r="F1793">
        <v>11995940</v>
      </c>
      <c r="G1793">
        <v>44938</v>
      </c>
      <c r="H1793" t="s">
        <v>1954</v>
      </c>
      <c r="I1793" t="s">
        <v>255</v>
      </c>
      <c r="J1793" t="s">
        <v>249</v>
      </c>
      <c r="K1793" t="s">
        <v>250</v>
      </c>
      <c r="L1793" t="s">
        <v>251</v>
      </c>
      <c r="M1793" t="s">
        <v>3154</v>
      </c>
      <c r="N1793" t="s">
        <v>3154</v>
      </c>
      <c r="O1793" s="111">
        <v>44938</v>
      </c>
      <c r="P1793" t="s">
        <v>252</v>
      </c>
      <c r="Q1793" t="s">
        <v>257</v>
      </c>
      <c r="R1793">
        <v>44939</v>
      </c>
      <c r="S1793" t="s">
        <v>254</v>
      </c>
      <c r="T1793" t="s">
        <v>254</v>
      </c>
      <c r="U1793" t="s">
        <v>254</v>
      </c>
      <c r="V1793" t="s">
        <v>254</v>
      </c>
      <c r="W1793">
        <v>0</v>
      </c>
      <c r="X1793">
        <v>0</v>
      </c>
      <c r="Y1793">
        <v>0</v>
      </c>
      <c r="Z1793" s="27">
        <f t="shared" si="27"/>
        <v>0</v>
      </c>
    </row>
    <row r="1794" spans="1:26" hidden="1">
      <c r="A1794" t="s">
        <v>3155</v>
      </c>
      <c r="B1794" t="s">
        <v>2685</v>
      </c>
      <c r="C1794" t="s">
        <v>880</v>
      </c>
      <c r="D1794" t="s">
        <v>344</v>
      </c>
      <c r="E1794" t="s">
        <v>54</v>
      </c>
      <c r="F1794">
        <v>12084898</v>
      </c>
      <c r="G1794">
        <v>44959</v>
      </c>
      <c r="H1794" t="s">
        <v>3069</v>
      </c>
      <c r="I1794" t="s">
        <v>255</v>
      </c>
      <c r="J1794" t="s">
        <v>249</v>
      </c>
      <c r="K1794" t="s">
        <v>268</v>
      </c>
      <c r="L1794" t="s">
        <v>251</v>
      </c>
      <c r="M1794" t="s">
        <v>3154</v>
      </c>
      <c r="N1794" t="s">
        <v>3154</v>
      </c>
      <c r="O1794" s="111">
        <v>44959</v>
      </c>
      <c r="P1794" t="s">
        <v>252</v>
      </c>
      <c r="Q1794" t="s">
        <v>253</v>
      </c>
      <c r="R1794">
        <v>44963</v>
      </c>
      <c r="S1794" t="s">
        <v>254</v>
      </c>
      <c r="T1794" t="s">
        <v>254</v>
      </c>
      <c r="U1794" t="s">
        <v>254</v>
      </c>
      <c r="V1794" t="s">
        <v>254</v>
      </c>
      <c r="W1794">
        <v>0</v>
      </c>
      <c r="X1794">
        <v>2306.4899999999998</v>
      </c>
      <c r="Y1794">
        <v>1159.5</v>
      </c>
      <c r="Z1794" s="27">
        <f t="shared" si="27"/>
        <v>3465.99</v>
      </c>
    </row>
    <row r="1795" spans="1:26" hidden="1">
      <c r="A1795" t="s">
        <v>3155</v>
      </c>
      <c r="B1795" t="s">
        <v>2685</v>
      </c>
      <c r="C1795" t="s">
        <v>880</v>
      </c>
      <c r="D1795" t="s">
        <v>1748</v>
      </c>
      <c r="E1795" t="s">
        <v>54</v>
      </c>
      <c r="F1795">
        <v>12111675</v>
      </c>
      <c r="G1795">
        <v>44971</v>
      </c>
      <c r="H1795" t="s">
        <v>3070</v>
      </c>
      <c r="I1795" t="s">
        <v>248</v>
      </c>
      <c r="J1795" t="s">
        <v>259</v>
      </c>
      <c r="K1795" t="s">
        <v>268</v>
      </c>
      <c r="L1795" t="s">
        <v>251</v>
      </c>
      <c r="M1795" t="s">
        <v>3154</v>
      </c>
      <c r="N1795" t="s">
        <v>3154</v>
      </c>
      <c r="O1795" s="111">
        <v>44971</v>
      </c>
      <c r="P1795" t="s">
        <v>252</v>
      </c>
      <c r="Q1795" t="s">
        <v>253</v>
      </c>
      <c r="R1795">
        <v>44979</v>
      </c>
      <c r="S1795" t="s">
        <v>254</v>
      </c>
      <c r="T1795" t="s">
        <v>254</v>
      </c>
      <c r="U1795" t="s">
        <v>254</v>
      </c>
      <c r="V1795" t="s">
        <v>254</v>
      </c>
      <c r="W1795">
        <v>0</v>
      </c>
      <c r="X1795">
        <v>312.62</v>
      </c>
      <c r="Y1795">
        <v>1445.53</v>
      </c>
      <c r="Z1795" s="27">
        <f t="shared" ref="Z1795:Z1858" si="28">SUM(W1795:Y1795)</f>
        <v>1758.15</v>
      </c>
    </row>
    <row r="1796" spans="1:26">
      <c r="A1796" t="s">
        <v>3155</v>
      </c>
      <c r="B1796" t="s">
        <v>2685</v>
      </c>
      <c r="C1796" t="s">
        <v>880</v>
      </c>
      <c r="D1796" t="s">
        <v>1053</v>
      </c>
      <c r="E1796" t="s">
        <v>54</v>
      </c>
      <c r="F1796">
        <v>11900169</v>
      </c>
      <c r="G1796">
        <v>44995</v>
      </c>
      <c r="H1796" t="s">
        <v>4032</v>
      </c>
      <c r="I1796" t="s">
        <v>255</v>
      </c>
      <c r="J1796" t="s">
        <v>249</v>
      </c>
      <c r="K1796" t="s">
        <v>250</v>
      </c>
      <c r="L1796" t="s">
        <v>251</v>
      </c>
      <c r="M1796" t="s">
        <v>3154</v>
      </c>
      <c r="N1796" t="s">
        <v>3154</v>
      </c>
      <c r="O1796" s="111">
        <v>44995</v>
      </c>
      <c r="P1796" t="s">
        <v>252</v>
      </c>
      <c r="Q1796" t="s">
        <v>253</v>
      </c>
      <c r="R1796">
        <v>44999</v>
      </c>
      <c r="S1796" t="s">
        <v>254</v>
      </c>
      <c r="T1796" t="s">
        <v>254</v>
      </c>
      <c r="U1796" t="s">
        <v>254</v>
      </c>
      <c r="V1796" t="s">
        <v>254</v>
      </c>
      <c r="W1796">
        <v>0</v>
      </c>
      <c r="X1796">
        <v>0</v>
      </c>
      <c r="Y1796">
        <v>7062.71</v>
      </c>
      <c r="Z1796" s="27">
        <f t="shared" si="28"/>
        <v>7062.71</v>
      </c>
    </row>
    <row r="1797" spans="1:26" hidden="1">
      <c r="A1797" t="s">
        <v>3155</v>
      </c>
      <c r="B1797" t="s">
        <v>2685</v>
      </c>
      <c r="C1797" t="s">
        <v>880</v>
      </c>
      <c r="D1797" t="s">
        <v>1053</v>
      </c>
      <c r="E1797" t="s">
        <v>54</v>
      </c>
      <c r="F1797">
        <v>11968763</v>
      </c>
      <c r="G1797">
        <v>44930</v>
      </c>
      <c r="H1797" t="s">
        <v>1955</v>
      </c>
      <c r="I1797" t="s">
        <v>255</v>
      </c>
      <c r="J1797" t="s">
        <v>249</v>
      </c>
      <c r="K1797" t="s">
        <v>250</v>
      </c>
      <c r="L1797" t="s">
        <v>251</v>
      </c>
      <c r="M1797" t="s">
        <v>3154</v>
      </c>
      <c r="N1797" t="s">
        <v>3154</v>
      </c>
      <c r="O1797" s="111">
        <v>44930</v>
      </c>
      <c r="P1797" t="s">
        <v>252</v>
      </c>
      <c r="Q1797" t="s">
        <v>253</v>
      </c>
      <c r="R1797">
        <v>44932</v>
      </c>
      <c r="S1797" t="s">
        <v>254</v>
      </c>
      <c r="T1797" t="s">
        <v>254</v>
      </c>
      <c r="U1797" t="s">
        <v>254</v>
      </c>
      <c r="V1797" t="s">
        <v>254</v>
      </c>
      <c r="W1797">
        <v>922</v>
      </c>
      <c r="X1797">
        <v>5215</v>
      </c>
      <c r="Y1797">
        <v>4558</v>
      </c>
      <c r="Z1797" s="27">
        <f t="shared" si="28"/>
        <v>10695</v>
      </c>
    </row>
    <row r="1798" spans="1:26" hidden="1">
      <c r="A1798" t="s">
        <v>3155</v>
      </c>
      <c r="B1798" t="s">
        <v>2685</v>
      </c>
      <c r="C1798" t="s">
        <v>880</v>
      </c>
      <c r="D1798" t="s">
        <v>1053</v>
      </c>
      <c r="E1798" t="s">
        <v>54</v>
      </c>
      <c r="F1798">
        <v>11969239</v>
      </c>
      <c r="G1798">
        <v>44930</v>
      </c>
      <c r="H1798" t="s">
        <v>1956</v>
      </c>
      <c r="I1798" t="s">
        <v>255</v>
      </c>
      <c r="J1798" t="s">
        <v>249</v>
      </c>
      <c r="K1798" t="s">
        <v>250</v>
      </c>
      <c r="L1798" t="s">
        <v>251</v>
      </c>
      <c r="M1798" t="s">
        <v>3154</v>
      </c>
      <c r="N1798" t="s">
        <v>3154</v>
      </c>
      <c r="O1798" s="111">
        <v>44930</v>
      </c>
      <c r="P1798" t="s">
        <v>252</v>
      </c>
      <c r="Q1798" t="s">
        <v>257</v>
      </c>
      <c r="R1798">
        <v>44933</v>
      </c>
      <c r="S1798" t="s">
        <v>254</v>
      </c>
      <c r="T1798" t="s">
        <v>254</v>
      </c>
      <c r="U1798" t="s">
        <v>254</v>
      </c>
      <c r="V1798" t="s">
        <v>254</v>
      </c>
      <c r="W1798">
        <v>0</v>
      </c>
      <c r="X1798">
        <v>0</v>
      </c>
      <c r="Y1798">
        <v>0</v>
      </c>
      <c r="Z1798" s="27">
        <f t="shared" si="28"/>
        <v>0</v>
      </c>
    </row>
    <row r="1799" spans="1:26" hidden="1">
      <c r="A1799" t="s">
        <v>3155</v>
      </c>
      <c r="B1799" t="s">
        <v>2685</v>
      </c>
      <c r="C1799" t="s">
        <v>880</v>
      </c>
      <c r="D1799" t="s">
        <v>1053</v>
      </c>
      <c r="E1799" t="s">
        <v>54</v>
      </c>
      <c r="F1799">
        <v>11969687</v>
      </c>
      <c r="G1799">
        <v>44930</v>
      </c>
      <c r="H1799" t="s">
        <v>1957</v>
      </c>
      <c r="I1799" t="s">
        <v>255</v>
      </c>
      <c r="J1799" t="s">
        <v>249</v>
      </c>
      <c r="K1799" t="s">
        <v>250</v>
      </c>
      <c r="L1799" t="s">
        <v>251</v>
      </c>
      <c r="M1799" t="s">
        <v>3154</v>
      </c>
      <c r="N1799" t="s">
        <v>3154</v>
      </c>
      <c r="O1799" s="111">
        <v>44930</v>
      </c>
      <c r="P1799" t="s">
        <v>252</v>
      </c>
      <c r="Q1799" t="s">
        <v>253</v>
      </c>
      <c r="R1799">
        <v>44932</v>
      </c>
      <c r="S1799" t="s">
        <v>254</v>
      </c>
      <c r="T1799" t="s">
        <v>254</v>
      </c>
      <c r="U1799" t="s">
        <v>254</v>
      </c>
      <c r="V1799" t="s">
        <v>254</v>
      </c>
      <c r="W1799">
        <v>6452.8</v>
      </c>
      <c r="X1799">
        <v>4770.6000000000004</v>
      </c>
      <c r="Y1799">
        <v>1950.2</v>
      </c>
      <c r="Z1799" s="27">
        <f t="shared" si="28"/>
        <v>13173.600000000002</v>
      </c>
    </row>
    <row r="1800" spans="1:26" hidden="1">
      <c r="A1800" t="s">
        <v>3155</v>
      </c>
      <c r="B1800" t="s">
        <v>2685</v>
      </c>
      <c r="C1800" t="s">
        <v>880</v>
      </c>
      <c r="D1800" t="s">
        <v>1053</v>
      </c>
      <c r="E1800" t="s">
        <v>54</v>
      </c>
      <c r="F1800">
        <v>11978087</v>
      </c>
      <c r="G1800">
        <v>44932</v>
      </c>
      <c r="H1800" t="s">
        <v>1958</v>
      </c>
      <c r="I1800" t="s">
        <v>255</v>
      </c>
      <c r="J1800" t="s">
        <v>249</v>
      </c>
      <c r="K1800" t="s">
        <v>250</v>
      </c>
      <c r="L1800" t="s">
        <v>251</v>
      </c>
      <c r="M1800" t="s">
        <v>3154</v>
      </c>
      <c r="N1800" t="s">
        <v>3154</v>
      </c>
      <c r="O1800" s="111">
        <v>44932</v>
      </c>
      <c r="P1800" t="s">
        <v>252</v>
      </c>
      <c r="Q1800" t="s">
        <v>253</v>
      </c>
      <c r="R1800">
        <v>44935</v>
      </c>
      <c r="S1800" t="s">
        <v>254</v>
      </c>
      <c r="T1800" t="s">
        <v>254</v>
      </c>
      <c r="U1800" t="s">
        <v>254</v>
      </c>
      <c r="V1800" t="s">
        <v>254</v>
      </c>
      <c r="W1800">
        <v>4763.7299999999996</v>
      </c>
      <c r="X1800">
        <v>1272.25</v>
      </c>
      <c r="Y1800">
        <v>1180.25</v>
      </c>
      <c r="Z1800" s="27">
        <f t="shared" si="28"/>
        <v>7216.23</v>
      </c>
    </row>
    <row r="1801" spans="1:26" hidden="1">
      <c r="A1801" t="s">
        <v>3155</v>
      </c>
      <c r="B1801" t="s">
        <v>2685</v>
      </c>
      <c r="C1801" t="s">
        <v>880</v>
      </c>
      <c r="D1801" t="s">
        <v>1053</v>
      </c>
      <c r="E1801" t="s">
        <v>54</v>
      </c>
      <c r="F1801">
        <v>11978687</v>
      </c>
      <c r="G1801">
        <v>44933</v>
      </c>
      <c r="H1801" t="s">
        <v>1959</v>
      </c>
      <c r="I1801" t="s">
        <v>255</v>
      </c>
      <c r="J1801" t="s">
        <v>249</v>
      </c>
      <c r="K1801" t="s">
        <v>268</v>
      </c>
      <c r="L1801" t="s">
        <v>251</v>
      </c>
      <c r="M1801" t="s">
        <v>3154</v>
      </c>
      <c r="N1801" t="s">
        <v>3154</v>
      </c>
      <c r="O1801" s="111">
        <v>44933</v>
      </c>
      <c r="P1801" t="s">
        <v>252</v>
      </c>
      <c r="Q1801" t="s">
        <v>282</v>
      </c>
      <c r="R1801">
        <v>44935</v>
      </c>
      <c r="S1801" t="s">
        <v>254</v>
      </c>
      <c r="T1801" t="s">
        <v>254</v>
      </c>
      <c r="U1801" t="s">
        <v>254</v>
      </c>
      <c r="V1801" t="s">
        <v>254</v>
      </c>
      <c r="W1801">
        <v>17482.400000000001</v>
      </c>
      <c r="X1801">
        <v>4285</v>
      </c>
      <c r="Y1801">
        <v>0</v>
      </c>
      <c r="Z1801" s="27">
        <f t="shared" si="28"/>
        <v>21767.4</v>
      </c>
    </row>
    <row r="1802" spans="1:26" hidden="1">
      <c r="A1802" t="s">
        <v>3155</v>
      </c>
      <c r="B1802" t="s">
        <v>2685</v>
      </c>
      <c r="C1802" t="s">
        <v>880</v>
      </c>
      <c r="D1802" t="s">
        <v>1053</v>
      </c>
      <c r="E1802" t="s">
        <v>54</v>
      </c>
      <c r="F1802">
        <v>12033025</v>
      </c>
      <c r="G1802">
        <v>44967</v>
      </c>
      <c r="H1802" t="s">
        <v>3071</v>
      </c>
      <c r="I1802" t="s">
        <v>248</v>
      </c>
      <c r="J1802" t="s">
        <v>259</v>
      </c>
      <c r="K1802" t="s">
        <v>250</v>
      </c>
      <c r="L1802" t="s">
        <v>251</v>
      </c>
      <c r="M1802" t="s">
        <v>3154</v>
      </c>
      <c r="N1802" t="s">
        <v>3154</v>
      </c>
      <c r="O1802" s="111">
        <v>44967</v>
      </c>
      <c r="P1802" t="s">
        <v>252</v>
      </c>
      <c r="Q1802" t="s">
        <v>253</v>
      </c>
      <c r="R1802">
        <v>44972</v>
      </c>
      <c r="S1802" t="s">
        <v>254</v>
      </c>
      <c r="T1802" t="s">
        <v>254</v>
      </c>
      <c r="U1802" t="s">
        <v>254</v>
      </c>
      <c r="V1802" t="s">
        <v>254</v>
      </c>
      <c r="W1802">
        <v>0</v>
      </c>
      <c r="X1802">
        <v>1448</v>
      </c>
      <c r="Y1802">
        <v>3869</v>
      </c>
      <c r="Z1802" s="27">
        <f t="shared" si="28"/>
        <v>5317</v>
      </c>
    </row>
    <row r="1803" spans="1:26">
      <c r="A1803" t="s">
        <v>3155</v>
      </c>
      <c r="B1803" t="s">
        <v>2685</v>
      </c>
      <c r="C1803" t="s">
        <v>880</v>
      </c>
      <c r="D1803" t="s">
        <v>1053</v>
      </c>
      <c r="E1803" t="s">
        <v>54</v>
      </c>
      <c r="F1803">
        <v>12190515</v>
      </c>
      <c r="G1803">
        <v>44987</v>
      </c>
      <c r="H1803" t="s">
        <v>4033</v>
      </c>
      <c r="I1803" t="s">
        <v>255</v>
      </c>
      <c r="J1803" t="s">
        <v>249</v>
      </c>
      <c r="K1803" t="s">
        <v>250</v>
      </c>
      <c r="L1803" t="s">
        <v>251</v>
      </c>
      <c r="M1803" t="s">
        <v>3154</v>
      </c>
      <c r="N1803" t="s">
        <v>3154</v>
      </c>
      <c r="O1803" s="111">
        <v>44987</v>
      </c>
      <c r="P1803" t="s">
        <v>252</v>
      </c>
      <c r="Q1803" t="s">
        <v>253</v>
      </c>
      <c r="R1803">
        <v>44991</v>
      </c>
      <c r="S1803" t="s">
        <v>254</v>
      </c>
      <c r="T1803" t="s">
        <v>254</v>
      </c>
      <c r="U1803" t="s">
        <v>254</v>
      </c>
      <c r="V1803" t="s">
        <v>254</v>
      </c>
      <c r="W1803">
        <v>0</v>
      </c>
      <c r="X1803">
        <v>0</v>
      </c>
      <c r="Y1803">
        <v>69665.070000000007</v>
      </c>
      <c r="Z1803" s="27">
        <f t="shared" si="28"/>
        <v>69665.070000000007</v>
      </c>
    </row>
    <row r="1804" spans="1:26" hidden="1">
      <c r="A1804" t="s">
        <v>3155</v>
      </c>
      <c r="B1804" t="s">
        <v>3072</v>
      </c>
      <c r="C1804" t="s">
        <v>886</v>
      </c>
      <c r="D1804" t="s">
        <v>264</v>
      </c>
      <c r="E1804" t="s">
        <v>54</v>
      </c>
      <c r="F1804">
        <v>5486500</v>
      </c>
      <c r="G1804">
        <v>44943</v>
      </c>
      <c r="H1804" t="s">
        <v>1960</v>
      </c>
      <c r="I1804" t="s">
        <v>255</v>
      </c>
      <c r="J1804" t="s">
        <v>249</v>
      </c>
      <c r="K1804" t="s">
        <v>268</v>
      </c>
      <c r="L1804" t="s">
        <v>251</v>
      </c>
      <c r="M1804" t="s">
        <v>3154</v>
      </c>
      <c r="N1804" t="s">
        <v>3154</v>
      </c>
      <c r="O1804" s="111">
        <v>44943</v>
      </c>
      <c r="P1804" t="s">
        <v>252</v>
      </c>
      <c r="Q1804" t="s">
        <v>253</v>
      </c>
      <c r="R1804">
        <v>44945</v>
      </c>
      <c r="S1804" t="s">
        <v>254</v>
      </c>
      <c r="T1804" t="s">
        <v>254</v>
      </c>
      <c r="U1804" t="s">
        <v>254</v>
      </c>
      <c r="V1804" t="s">
        <v>254</v>
      </c>
      <c r="W1804">
        <v>8507.4</v>
      </c>
      <c r="X1804">
        <v>3326.47</v>
      </c>
      <c r="Y1804">
        <v>5344.06</v>
      </c>
      <c r="Z1804" s="27">
        <f t="shared" si="28"/>
        <v>17177.93</v>
      </c>
    </row>
    <row r="1805" spans="1:26" hidden="1">
      <c r="A1805" t="s">
        <v>3155</v>
      </c>
      <c r="B1805" t="s">
        <v>3072</v>
      </c>
      <c r="C1805" t="s">
        <v>886</v>
      </c>
      <c r="D1805" t="s">
        <v>53</v>
      </c>
      <c r="E1805" t="s">
        <v>54</v>
      </c>
      <c r="F1805">
        <v>11797553</v>
      </c>
      <c r="G1805">
        <v>44937</v>
      </c>
      <c r="H1805" t="s">
        <v>1961</v>
      </c>
      <c r="I1805" t="s">
        <v>255</v>
      </c>
      <c r="J1805" t="s">
        <v>249</v>
      </c>
      <c r="K1805" t="s">
        <v>250</v>
      </c>
      <c r="L1805" t="s">
        <v>251</v>
      </c>
      <c r="M1805" t="s">
        <v>3154</v>
      </c>
      <c r="N1805" t="s">
        <v>3154</v>
      </c>
      <c r="O1805" s="111">
        <v>44937</v>
      </c>
      <c r="P1805" t="s">
        <v>252</v>
      </c>
      <c r="Q1805" t="s">
        <v>253</v>
      </c>
      <c r="R1805">
        <v>44938</v>
      </c>
      <c r="S1805" t="s">
        <v>254</v>
      </c>
      <c r="T1805" t="s">
        <v>254</v>
      </c>
      <c r="U1805" t="s">
        <v>254</v>
      </c>
      <c r="V1805" t="s">
        <v>254</v>
      </c>
      <c r="W1805">
        <v>11304</v>
      </c>
      <c r="X1805">
        <v>18536.939999999999</v>
      </c>
      <c r="Y1805">
        <v>26616.2</v>
      </c>
      <c r="Z1805" s="27">
        <f t="shared" si="28"/>
        <v>56457.14</v>
      </c>
    </row>
    <row r="1806" spans="1:26" hidden="1">
      <c r="A1806" t="s">
        <v>3155</v>
      </c>
      <c r="B1806" t="s">
        <v>3072</v>
      </c>
      <c r="C1806" t="s">
        <v>886</v>
      </c>
      <c r="D1806" t="s">
        <v>53</v>
      </c>
      <c r="E1806" t="s">
        <v>54</v>
      </c>
      <c r="F1806">
        <v>11860706</v>
      </c>
      <c r="G1806">
        <v>44939</v>
      </c>
      <c r="H1806" t="s">
        <v>1962</v>
      </c>
      <c r="I1806" t="s">
        <v>255</v>
      </c>
      <c r="J1806" t="s">
        <v>249</v>
      </c>
      <c r="K1806" t="s">
        <v>250</v>
      </c>
      <c r="L1806" t="s">
        <v>251</v>
      </c>
      <c r="M1806" t="s">
        <v>3154</v>
      </c>
      <c r="N1806" t="s">
        <v>3154</v>
      </c>
      <c r="O1806" s="111">
        <v>44939</v>
      </c>
      <c r="P1806" t="s">
        <v>252</v>
      </c>
      <c r="Q1806" t="s">
        <v>253</v>
      </c>
      <c r="R1806">
        <v>44942</v>
      </c>
      <c r="S1806" t="s">
        <v>254</v>
      </c>
      <c r="T1806" t="s">
        <v>254</v>
      </c>
      <c r="U1806" t="s">
        <v>254</v>
      </c>
      <c r="V1806" t="s">
        <v>254</v>
      </c>
      <c r="W1806">
        <v>5585.93</v>
      </c>
      <c r="X1806">
        <v>6756.56</v>
      </c>
      <c r="Y1806">
        <v>4979.8999999999996</v>
      </c>
      <c r="Z1806" s="27">
        <f t="shared" si="28"/>
        <v>17322.39</v>
      </c>
    </row>
    <row r="1807" spans="1:26" hidden="1">
      <c r="A1807" t="s">
        <v>3155</v>
      </c>
      <c r="B1807" t="s">
        <v>3072</v>
      </c>
      <c r="C1807" t="s">
        <v>886</v>
      </c>
      <c r="D1807" t="s">
        <v>53</v>
      </c>
      <c r="E1807" t="s">
        <v>54</v>
      </c>
      <c r="F1807">
        <v>11964253</v>
      </c>
      <c r="G1807">
        <v>44929</v>
      </c>
      <c r="H1807" t="s">
        <v>1963</v>
      </c>
      <c r="I1807" t="s">
        <v>255</v>
      </c>
      <c r="J1807" t="s">
        <v>249</v>
      </c>
      <c r="K1807" t="s">
        <v>250</v>
      </c>
      <c r="L1807" t="s">
        <v>251</v>
      </c>
      <c r="M1807" t="s">
        <v>3154</v>
      </c>
      <c r="N1807" t="s">
        <v>3154</v>
      </c>
      <c r="O1807" s="111">
        <v>44929</v>
      </c>
      <c r="P1807" t="s">
        <v>252</v>
      </c>
      <c r="Q1807" t="s">
        <v>253</v>
      </c>
      <c r="R1807">
        <v>44930</v>
      </c>
      <c r="S1807" t="s">
        <v>254</v>
      </c>
      <c r="T1807" t="s">
        <v>254</v>
      </c>
      <c r="U1807" t="s">
        <v>254</v>
      </c>
      <c r="V1807" t="s">
        <v>254</v>
      </c>
      <c r="W1807">
        <v>6571</v>
      </c>
      <c r="X1807">
        <v>5353.28</v>
      </c>
      <c r="Y1807">
        <v>7021</v>
      </c>
      <c r="Z1807" s="27">
        <f t="shared" si="28"/>
        <v>18945.28</v>
      </c>
    </row>
    <row r="1808" spans="1:26" hidden="1">
      <c r="A1808" t="s">
        <v>3155</v>
      </c>
      <c r="B1808" t="s">
        <v>3072</v>
      </c>
      <c r="C1808" t="s">
        <v>886</v>
      </c>
      <c r="D1808" t="s">
        <v>53</v>
      </c>
      <c r="E1808" t="s">
        <v>54</v>
      </c>
      <c r="F1808">
        <v>11974649</v>
      </c>
      <c r="G1808">
        <v>44937</v>
      </c>
      <c r="H1808" t="s">
        <v>1964</v>
      </c>
      <c r="I1808" t="s">
        <v>255</v>
      </c>
      <c r="J1808" t="s">
        <v>3154</v>
      </c>
      <c r="K1808" t="s">
        <v>3154</v>
      </c>
      <c r="L1808" t="s">
        <v>251</v>
      </c>
      <c r="M1808" t="s">
        <v>3154</v>
      </c>
      <c r="N1808" t="s">
        <v>3154</v>
      </c>
      <c r="O1808" s="111">
        <v>44937</v>
      </c>
      <c r="P1808" t="s">
        <v>252</v>
      </c>
      <c r="Q1808" t="s">
        <v>263</v>
      </c>
      <c r="R1808">
        <v>44938</v>
      </c>
      <c r="S1808" t="s">
        <v>254</v>
      </c>
      <c r="T1808" t="s">
        <v>254</v>
      </c>
      <c r="U1808" t="s">
        <v>254</v>
      </c>
      <c r="V1808" t="s">
        <v>254</v>
      </c>
      <c r="W1808">
        <v>1</v>
      </c>
      <c r="X1808">
        <v>0</v>
      </c>
      <c r="Y1808">
        <v>0</v>
      </c>
      <c r="Z1808" s="27">
        <f t="shared" si="28"/>
        <v>1</v>
      </c>
    </row>
    <row r="1809" spans="1:26" hidden="1">
      <c r="A1809" t="s">
        <v>3155</v>
      </c>
      <c r="B1809" t="s">
        <v>3073</v>
      </c>
      <c r="C1809" t="s">
        <v>624</v>
      </c>
      <c r="D1809" t="s">
        <v>2699</v>
      </c>
      <c r="E1809" t="s">
        <v>46</v>
      </c>
      <c r="F1809">
        <v>12137392</v>
      </c>
      <c r="G1809">
        <v>44974</v>
      </c>
      <c r="H1809" t="s">
        <v>3074</v>
      </c>
      <c r="I1809" t="s">
        <v>255</v>
      </c>
      <c r="J1809" t="s">
        <v>249</v>
      </c>
      <c r="K1809" t="s">
        <v>250</v>
      </c>
      <c r="L1809" t="s">
        <v>251</v>
      </c>
      <c r="M1809" t="s">
        <v>3154</v>
      </c>
      <c r="N1809" t="s">
        <v>3154</v>
      </c>
      <c r="O1809" s="111">
        <v>44974</v>
      </c>
      <c r="P1809" t="s">
        <v>252</v>
      </c>
      <c r="Q1809" t="s">
        <v>253</v>
      </c>
      <c r="R1809">
        <v>44981</v>
      </c>
      <c r="S1809" t="s">
        <v>254</v>
      </c>
      <c r="T1809" t="s">
        <v>254</v>
      </c>
      <c r="U1809" t="s">
        <v>254</v>
      </c>
      <c r="V1809" t="s">
        <v>254</v>
      </c>
      <c r="W1809">
        <v>0</v>
      </c>
      <c r="X1809">
        <v>106.5</v>
      </c>
      <c r="Y1809">
        <v>1224.75</v>
      </c>
      <c r="Z1809" s="27">
        <f t="shared" si="28"/>
        <v>1331.25</v>
      </c>
    </row>
    <row r="1810" spans="1:26">
      <c r="A1810" t="s">
        <v>3155</v>
      </c>
      <c r="B1810" t="s">
        <v>2399</v>
      </c>
      <c r="C1810" t="s">
        <v>624</v>
      </c>
      <c r="D1810" t="s">
        <v>45</v>
      </c>
      <c r="E1810" t="s">
        <v>46</v>
      </c>
      <c r="F1810">
        <v>581464</v>
      </c>
      <c r="G1810">
        <v>45009</v>
      </c>
      <c r="H1810" t="s">
        <v>4034</v>
      </c>
      <c r="I1810" t="s">
        <v>271</v>
      </c>
      <c r="J1810" t="s">
        <v>249</v>
      </c>
      <c r="K1810" t="s">
        <v>268</v>
      </c>
      <c r="L1810" t="s">
        <v>251</v>
      </c>
      <c r="M1810" t="s">
        <v>3154</v>
      </c>
      <c r="N1810" t="s">
        <v>3154</v>
      </c>
      <c r="O1810" s="111">
        <v>45009</v>
      </c>
      <c r="P1810" t="s">
        <v>252</v>
      </c>
      <c r="Q1810" t="s">
        <v>257</v>
      </c>
      <c r="R1810">
        <v>45015</v>
      </c>
      <c r="S1810" t="s">
        <v>254</v>
      </c>
      <c r="T1810" t="s">
        <v>254</v>
      </c>
      <c r="U1810" t="s">
        <v>254</v>
      </c>
      <c r="V1810" t="s">
        <v>254</v>
      </c>
      <c r="W1810">
        <v>0</v>
      </c>
      <c r="X1810">
        <v>0</v>
      </c>
      <c r="Y1810">
        <v>0</v>
      </c>
      <c r="Z1810" s="27">
        <f t="shared" si="28"/>
        <v>0</v>
      </c>
    </row>
    <row r="1811" spans="1:26" hidden="1">
      <c r="A1811" t="s">
        <v>3155</v>
      </c>
      <c r="B1811" t="s">
        <v>3073</v>
      </c>
      <c r="C1811" t="s">
        <v>624</v>
      </c>
      <c r="D1811" t="s">
        <v>45</v>
      </c>
      <c r="E1811" t="s">
        <v>46</v>
      </c>
      <c r="F1811">
        <v>5971725</v>
      </c>
      <c r="G1811">
        <v>44936</v>
      </c>
      <c r="H1811" t="s">
        <v>1965</v>
      </c>
      <c r="I1811" t="s">
        <v>255</v>
      </c>
      <c r="J1811" t="s">
        <v>249</v>
      </c>
      <c r="K1811" t="s">
        <v>250</v>
      </c>
      <c r="L1811" t="s">
        <v>251</v>
      </c>
      <c r="M1811" t="s">
        <v>3154</v>
      </c>
      <c r="N1811" t="s">
        <v>3154</v>
      </c>
      <c r="O1811" s="111">
        <v>44936</v>
      </c>
      <c r="P1811" t="s">
        <v>252</v>
      </c>
      <c r="Q1811" t="s">
        <v>253</v>
      </c>
      <c r="R1811">
        <v>44938</v>
      </c>
      <c r="S1811" t="s">
        <v>254</v>
      </c>
      <c r="T1811" t="s">
        <v>254</v>
      </c>
      <c r="U1811" t="s">
        <v>254</v>
      </c>
      <c r="V1811" t="s">
        <v>254</v>
      </c>
      <c r="W1811">
        <v>2713.01</v>
      </c>
      <c r="X1811">
        <v>1349</v>
      </c>
      <c r="Y1811">
        <v>1560</v>
      </c>
      <c r="Z1811" s="27">
        <f t="shared" si="28"/>
        <v>5622.01</v>
      </c>
    </row>
    <row r="1812" spans="1:26" hidden="1">
      <c r="A1812" t="s">
        <v>3155</v>
      </c>
      <c r="B1812" t="s">
        <v>3075</v>
      </c>
      <c r="C1812" t="s">
        <v>624</v>
      </c>
      <c r="D1812" t="s">
        <v>45</v>
      </c>
      <c r="E1812" t="s">
        <v>46</v>
      </c>
      <c r="F1812">
        <v>11357743</v>
      </c>
      <c r="G1812">
        <v>44937</v>
      </c>
      <c r="H1812" t="s">
        <v>1966</v>
      </c>
      <c r="I1812" t="s">
        <v>255</v>
      </c>
      <c r="J1812" t="s">
        <v>249</v>
      </c>
      <c r="K1812" t="s">
        <v>250</v>
      </c>
      <c r="L1812" t="s">
        <v>251</v>
      </c>
      <c r="M1812" t="s">
        <v>3154</v>
      </c>
      <c r="N1812" t="s">
        <v>3154</v>
      </c>
      <c r="O1812" s="111">
        <v>44937</v>
      </c>
      <c r="P1812" t="s">
        <v>252</v>
      </c>
      <c r="Q1812" t="s">
        <v>282</v>
      </c>
      <c r="R1812">
        <v>44939</v>
      </c>
      <c r="S1812" t="s">
        <v>254</v>
      </c>
      <c r="T1812" t="s">
        <v>254</v>
      </c>
      <c r="U1812" t="s">
        <v>254</v>
      </c>
      <c r="V1812" t="s">
        <v>254</v>
      </c>
      <c r="W1812">
        <v>2</v>
      </c>
      <c r="X1812">
        <v>0</v>
      </c>
      <c r="Y1812">
        <v>0</v>
      </c>
      <c r="Z1812" s="27">
        <f t="shared" si="28"/>
        <v>2</v>
      </c>
    </row>
    <row r="1813" spans="1:26" hidden="1">
      <c r="A1813" t="s">
        <v>3155</v>
      </c>
      <c r="B1813" t="s">
        <v>3073</v>
      </c>
      <c r="C1813" t="s">
        <v>624</v>
      </c>
      <c r="D1813" t="s">
        <v>45</v>
      </c>
      <c r="E1813" t="s">
        <v>46</v>
      </c>
      <c r="F1813">
        <v>11407899</v>
      </c>
      <c r="G1813">
        <v>44936</v>
      </c>
      <c r="H1813" t="s">
        <v>1967</v>
      </c>
      <c r="I1813" t="s">
        <v>255</v>
      </c>
      <c r="J1813" t="s">
        <v>3154</v>
      </c>
      <c r="K1813" t="s">
        <v>3154</v>
      </c>
      <c r="L1813" t="s">
        <v>251</v>
      </c>
      <c r="M1813" t="s">
        <v>3154</v>
      </c>
      <c r="N1813" t="s">
        <v>3154</v>
      </c>
      <c r="O1813" s="111">
        <v>44936</v>
      </c>
      <c r="P1813" t="s">
        <v>252</v>
      </c>
      <c r="Q1813" t="s">
        <v>263</v>
      </c>
      <c r="R1813">
        <v>44938</v>
      </c>
      <c r="S1813" t="s">
        <v>254</v>
      </c>
      <c r="T1813" t="s">
        <v>254</v>
      </c>
      <c r="U1813" t="s">
        <v>254</v>
      </c>
      <c r="V1813" t="s">
        <v>254</v>
      </c>
      <c r="W1813">
        <v>1069.51</v>
      </c>
      <c r="X1813">
        <v>115</v>
      </c>
      <c r="Y1813">
        <v>0</v>
      </c>
      <c r="Z1813" s="27">
        <f t="shared" si="28"/>
        <v>1184.51</v>
      </c>
    </row>
    <row r="1814" spans="1:26" hidden="1">
      <c r="A1814" t="s">
        <v>3155</v>
      </c>
      <c r="B1814" t="s">
        <v>3073</v>
      </c>
      <c r="C1814" t="s">
        <v>624</v>
      </c>
      <c r="D1814" t="s">
        <v>45</v>
      </c>
      <c r="E1814" t="s">
        <v>46</v>
      </c>
      <c r="F1814">
        <v>11717477</v>
      </c>
      <c r="G1814">
        <v>44942</v>
      </c>
      <c r="H1814" t="s">
        <v>1968</v>
      </c>
      <c r="I1814" t="s">
        <v>255</v>
      </c>
      <c r="J1814" t="s">
        <v>3154</v>
      </c>
      <c r="K1814" t="s">
        <v>3154</v>
      </c>
      <c r="L1814" t="s">
        <v>251</v>
      </c>
      <c r="M1814" t="s">
        <v>3154</v>
      </c>
      <c r="N1814" t="s">
        <v>3154</v>
      </c>
      <c r="O1814" s="111">
        <v>44942</v>
      </c>
      <c r="P1814" t="s">
        <v>252</v>
      </c>
      <c r="Q1814" t="s">
        <v>263</v>
      </c>
      <c r="R1814">
        <v>44943</v>
      </c>
      <c r="S1814" t="s">
        <v>254</v>
      </c>
      <c r="T1814" t="s">
        <v>254</v>
      </c>
      <c r="U1814" t="s">
        <v>254</v>
      </c>
      <c r="V1814" t="s">
        <v>254</v>
      </c>
      <c r="W1814">
        <v>0.02</v>
      </c>
      <c r="X1814">
        <v>0</v>
      </c>
      <c r="Y1814">
        <v>0</v>
      </c>
      <c r="Z1814" s="27">
        <f t="shared" si="28"/>
        <v>0.02</v>
      </c>
    </row>
    <row r="1815" spans="1:26" hidden="1">
      <c r="A1815" t="s">
        <v>3155</v>
      </c>
      <c r="B1815" t="s">
        <v>3073</v>
      </c>
      <c r="C1815" t="s">
        <v>624</v>
      </c>
      <c r="D1815" t="s">
        <v>45</v>
      </c>
      <c r="E1815" t="s">
        <v>46</v>
      </c>
      <c r="F1815">
        <v>11731116</v>
      </c>
      <c r="G1815">
        <v>44957</v>
      </c>
      <c r="H1815" t="s">
        <v>1969</v>
      </c>
      <c r="I1815" t="s">
        <v>255</v>
      </c>
      <c r="J1815" t="s">
        <v>3154</v>
      </c>
      <c r="K1815" t="s">
        <v>3154</v>
      </c>
      <c r="L1815" t="s">
        <v>251</v>
      </c>
      <c r="M1815" t="s">
        <v>3154</v>
      </c>
      <c r="N1815" t="s">
        <v>3154</v>
      </c>
      <c r="O1815" s="111">
        <v>44957</v>
      </c>
      <c r="P1815" t="s">
        <v>252</v>
      </c>
      <c r="Q1815" t="s">
        <v>263</v>
      </c>
      <c r="R1815">
        <v>44958</v>
      </c>
      <c r="S1815" t="s">
        <v>254</v>
      </c>
      <c r="T1815" t="s">
        <v>254</v>
      </c>
      <c r="U1815" t="s">
        <v>254</v>
      </c>
      <c r="V1815" t="s">
        <v>254</v>
      </c>
      <c r="W1815">
        <v>0</v>
      </c>
      <c r="X1815">
        <v>6</v>
      </c>
      <c r="Y1815">
        <v>0</v>
      </c>
      <c r="Z1815" s="27">
        <f t="shared" si="28"/>
        <v>6</v>
      </c>
    </row>
    <row r="1816" spans="1:26" hidden="1">
      <c r="A1816" t="s">
        <v>3155</v>
      </c>
      <c r="B1816" t="s">
        <v>3073</v>
      </c>
      <c r="C1816" t="s">
        <v>624</v>
      </c>
      <c r="D1816" t="s">
        <v>45</v>
      </c>
      <c r="E1816" t="s">
        <v>46</v>
      </c>
      <c r="F1816">
        <v>11743297</v>
      </c>
      <c r="G1816">
        <v>44959</v>
      </c>
      <c r="H1816" t="s">
        <v>3076</v>
      </c>
      <c r="I1816" t="s">
        <v>255</v>
      </c>
      <c r="J1816" t="s">
        <v>249</v>
      </c>
      <c r="K1816" t="s">
        <v>250</v>
      </c>
      <c r="L1816" t="s">
        <v>251</v>
      </c>
      <c r="M1816" t="s">
        <v>3154</v>
      </c>
      <c r="N1816" t="s">
        <v>3154</v>
      </c>
      <c r="O1816" s="111">
        <v>44959</v>
      </c>
      <c r="P1816" t="s">
        <v>252</v>
      </c>
      <c r="Q1816" t="s">
        <v>253</v>
      </c>
      <c r="R1816">
        <v>44960</v>
      </c>
      <c r="S1816" t="s">
        <v>254</v>
      </c>
      <c r="T1816" t="s">
        <v>254</v>
      </c>
      <c r="U1816" t="s">
        <v>254</v>
      </c>
      <c r="V1816" t="s">
        <v>254</v>
      </c>
      <c r="W1816">
        <v>0</v>
      </c>
      <c r="X1816">
        <v>13.9</v>
      </c>
      <c r="Y1816">
        <v>1068.45</v>
      </c>
      <c r="Z1816" s="27">
        <f t="shared" si="28"/>
        <v>1082.3500000000001</v>
      </c>
    </row>
    <row r="1817" spans="1:26">
      <c r="A1817" t="s">
        <v>3155</v>
      </c>
      <c r="B1817" t="s">
        <v>3073</v>
      </c>
      <c r="C1817" t="s">
        <v>624</v>
      </c>
      <c r="D1817" t="s">
        <v>45</v>
      </c>
      <c r="E1817" t="s">
        <v>46</v>
      </c>
      <c r="F1817">
        <v>11779326</v>
      </c>
      <c r="G1817">
        <v>45013</v>
      </c>
      <c r="H1817" t="s">
        <v>4035</v>
      </c>
      <c r="I1817" t="s">
        <v>248</v>
      </c>
      <c r="J1817" t="s">
        <v>249</v>
      </c>
      <c r="K1817" t="s">
        <v>250</v>
      </c>
      <c r="L1817" t="s">
        <v>251</v>
      </c>
      <c r="M1817" t="s">
        <v>3154</v>
      </c>
      <c r="N1817" t="s">
        <v>3154</v>
      </c>
      <c r="O1817" s="111">
        <v>45016</v>
      </c>
      <c r="P1817" t="s">
        <v>252</v>
      </c>
      <c r="Q1817" t="s">
        <v>1406</v>
      </c>
      <c r="S1817" t="s">
        <v>254</v>
      </c>
      <c r="T1817" t="s">
        <v>254</v>
      </c>
      <c r="U1817" t="s">
        <v>254</v>
      </c>
      <c r="V1817" t="s">
        <v>254</v>
      </c>
      <c r="W1817">
        <v>0</v>
      </c>
      <c r="X1817">
        <v>0</v>
      </c>
      <c r="Y1817">
        <v>0</v>
      </c>
      <c r="Z1817" s="27">
        <f t="shared" si="28"/>
        <v>0</v>
      </c>
    </row>
    <row r="1818" spans="1:26" hidden="1">
      <c r="A1818" t="s">
        <v>3155</v>
      </c>
      <c r="B1818" t="s">
        <v>140</v>
      </c>
      <c r="C1818" t="s">
        <v>624</v>
      </c>
      <c r="D1818" t="s">
        <v>45</v>
      </c>
      <c r="E1818" t="s">
        <v>46</v>
      </c>
      <c r="F1818">
        <v>11934271</v>
      </c>
      <c r="G1818">
        <v>44952</v>
      </c>
      <c r="H1818" t="s">
        <v>1970</v>
      </c>
      <c r="I1818" t="s">
        <v>248</v>
      </c>
      <c r="J1818" t="s">
        <v>249</v>
      </c>
      <c r="K1818" t="s">
        <v>250</v>
      </c>
      <c r="L1818" t="s">
        <v>251</v>
      </c>
      <c r="M1818" t="s">
        <v>3154</v>
      </c>
      <c r="N1818" t="s">
        <v>3154</v>
      </c>
      <c r="O1818" s="111">
        <v>44952</v>
      </c>
      <c r="P1818" t="s">
        <v>252</v>
      </c>
      <c r="Q1818" t="s">
        <v>282</v>
      </c>
      <c r="R1818">
        <v>44953</v>
      </c>
      <c r="S1818" t="s">
        <v>254</v>
      </c>
      <c r="T1818" t="s">
        <v>254</v>
      </c>
      <c r="U1818" t="s">
        <v>254</v>
      </c>
      <c r="V1818" t="s">
        <v>254</v>
      </c>
      <c r="W1818">
        <v>839</v>
      </c>
      <c r="X1818">
        <v>485</v>
      </c>
      <c r="Y1818">
        <v>0</v>
      </c>
      <c r="Z1818" s="27">
        <f t="shared" si="28"/>
        <v>1324</v>
      </c>
    </row>
    <row r="1819" spans="1:26" hidden="1">
      <c r="A1819" t="s">
        <v>3155</v>
      </c>
      <c r="B1819" t="s">
        <v>3073</v>
      </c>
      <c r="C1819" t="s">
        <v>624</v>
      </c>
      <c r="D1819" t="s">
        <v>45</v>
      </c>
      <c r="E1819" t="s">
        <v>46</v>
      </c>
      <c r="F1819">
        <v>12163224</v>
      </c>
      <c r="G1819">
        <v>44982</v>
      </c>
      <c r="H1819" t="s">
        <v>3077</v>
      </c>
      <c r="I1819" t="s">
        <v>255</v>
      </c>
      <c r="J1819" t="s">
        <v>249</v>
      </c>
      <c r="K1819" t="s">
        <v>250</v>
      </c>
      <c r="L1819" t="s">
        <v>251</v>
      </c>
      <c r="M1819" t="s">
        <v>3154</v>
      </c>
      <c r="N1819" t="s">
        <v>3154</v>
      </c>
      <c r="O1819" s="111">
        <v>44982</v>
      </c>
      <c r="P1819" t="s">
        <v>252</v>
      </c>
      <c r="Q1819" t="s">
        <v>253</v>
      </c>
      <c r="R1819">
        <v>44985</v>
      </c>
      <c r="S1819" t="s">
        <v>254</v>
      </c>
      <c r="T1819" t="s">
        <v>254</v>
      </c>
      <c r="U1819" t="s">
        <v>254</v>
      </c>
      <c r="V1819" t="s">
        <v>254</v>
      </c>
      <c r="W1819">
        <v>0</v>
      </c>
      <c r="X1819">
        <v>0</v>
      </c>
      <c r="Y1819">
        <v>41</v>
      </c>
      <c r="Z1819" s="27">
        <f t="shared" si="28"/>
        <v>41</v>
      </c>
    </row>
    <row r="1820" spans="1:26" hidden="1">
      <c r="A1820" t="s">
        <v>3155</v>
      </c>
      <c r="B1820" t="s">
        <v>3073</v>
      </c>
      <c r="C1820" t="s">
        <v>624</v>
      </c>
      <c r="D1820" t="s">
        <v>45</v>
      </c>
      <c r="E1820" t="s">
        <v>46</v>
      </c>
      <c r="F1820">
        <v>12165690</v>
      </c>
      <c r="G1820">
        <v>44984</v>
      </c>
      <c r="H1820" t="s">
        <v>3078</v>
      </c>
      <c r="I1820" t="s">
        <v>255</v>
      </c>
      <c r="J1820" t="s">
        <v>249</v>
      </c>
      <c r="K1820" t="s">
        <v>250</v>
      </c>
      <c r="L1820" t="s">
        <v>251</v>
      </c>
      <c r="M1820" t="s">
        <v>3154</v>
      </c>
      <c r="N1820" t="s">
        <v>3154</v>
      </c>
      <c r="O1820" s="111">
        <v>44984</v>
      </c>
      <c r="P1820" t="s">
        <v>252</v>
      </c>
      <c r="Q1820" t="s">
        <v>253</v>
      </c>
      <c r="R1820">
        <v>44985</v>
      </c>
      <c r="S1820" t="s">
        <v>254</v>
      </c>
      <c r="T1820" t="s">
        <v>254</v>
      </c>
      <c r="U1820" t="s">
        <v>254</v>
      </c>
      <c r="V1820" t="s">
        <v>254</v>
      </c>
      <c r="W1820">
        <v>0</v>
      </c>
      <c r="X1820">
        <v>5</v>
      </c>
      <c r="Y1820">
        <v>561.5</v>
      </c>
      <c r="Z1820" s="27">
        <f t="shared" si="28"/>
        <v>566.5</v>
      </c>
    </row>
    <row r="1821" spans="1:26" hidden="1">
      <c r="A1821" t="s">
        <v>3155</v>
      </c>
      <c r="B1821" t="s">
        <v>3073</v>
      </c>
      <c r="C1821" t="s">
        <v>624</v>
      </c>
      <c r="D1821" t="s">
        <v>45</v>
      </c>
      <c r="E1821" t="s">
        <v>46</v>
      </c>
      <c r="F1821">
        <v>12172936</v>
      </c>
      <c r="G1821">
        <v>44985</v>
      </c>
      <c r="H1821" t="s">
        <v>3079</v>
      </c>
      <c r="I1821" t="s">
        <v>255</v>
      </c>
      <c r="J1821" t="s">
        <v>249</v>
      </c>
      <c r="K1821" t="s">
        <v>250</v>
      </c>
      <c r="L1821" t="s">
        <v>251</v>
      </c>
      <c r="M1821" t="s">
        <v>3154</v>
      </c>
      <c r="N1821" t="s">
        <v>3154</v>
      </c>
      <c r="O1821" s="111">
        <v>44985</v>
      </c>
      <c r="P1821" t="s">
        <v>252</v>
      </c>
      <c r="Q1821" t="s">
        <v>253</v>
      </c>
      <c r="R1821">
        <v>44992</v>
      </c>
      <c r="S1821" t="s">
        <v>254</v>
      </c>
      <c r="T1821" t="s">
        <v>254</v>
      </c>
      <c r="U1821" t="s">
        <v>254</v>
      </c>
      <c r="V1821" t="s">
        <v>254</v>
      </c>
      <c r="W1821">
        <v>0</v>
      </c>
      <c r="X1821">
        <v>0</v>
      </c>
      <c r="Y1821">
        <v>1900</v>
      </c>
      <c r="Z1821" s="27">
        <f t="shared" si="28"/>
        <v>1900</v>
      </c>
    </row>
    <row r="1822" spans="1:26" hidden="1">
      <c r="A1822" t="s">
        <v>3155</v>
      </c>
      <c r="B1822" t="s">
        <v>3073</v>
      </c>
      <c r="C1822" t="s">
        <v>624</v>
      </c>
      <c r="D1822" t="s">
        <v>45</v>
      </c>
      <c r="E1822" t="s">
        <v>46</v>
      </c>
      <c r="F1822">
        <v>12173115</v>
      </c>
      <c r="G1822">
        <v>44985</v>
      </c>
      <c r="H1822" t="s">
        <v>3080</v>
      </c>
      <c r="I1822" t="s">
        <v>255</v>
      </c>
      <c r="J1822" t="s">
        <v>249</v>
      </c>
      <c r="K1822" t="s">
        <v>250</v>
      </c>
      <c r="L1822" t="s">
        <v>251</v>
      </c>
      <c r="M1822" t="s">
        <v>3154</v>
      </c>
      <c r="N1822" t="s">
        <v>3154</v>
      </c>
      <c r="O1822" s="111">
        <v>44985</v>
      </c>
      <c r="P1822" t="s">
        <v>252</v>
      </c>
      <c r="Q1822" t="s">
        <v>253</v>
      </c>
      <c r="R1822">
        <v>44986</v>
      </c>
      <c r="S1822" t="s">
        <v>254</v>
      </c>
      <c r="T1822" t="s">
        <v>254</v>
      </c>
      <c r="U1822" t="s">
        <v>254</v>
      </c>
      <c r="V1822" t="s">
        <v>254</v>
      </c>
      <c r="W1822">
        <v>0</v>
      </c>
      <c r="X1822">
        <v>0</v>
      </c>
      <c r="Y1822">
        <v>50</v>
      </c>
      <c r="Z1822" s="27">
        <f t="shared" si="28"/>
        <v>50</v>
      </c>
    </row>
    <row r="1823" spans="1:26">
      <c r="A1823" t="s">
        <v>3155</v>
      </c>
      <c r="B1823" t="s">
        <v>3073</v>
      </c>
      <c r="C1823" t="s">
        <v>624</v>
      </c>
      <c r="D1823" t="s">
        <v>45</v>
      </c>
      <c r="E1823" t="s">
        <v>46</v>
      </c>
      <c r="F1823">
        <v>12184458</v>
      </c>
      <c r="G1823">
        <v>44986</v>
      </c>
      <c r="H1823" t="s">
        <v>4036</v>
      </c>
      <c r="I1823" t="s">
        <v>255</v>
      </c>
      <c r="J1823" t="s">
        <v>249</v>
      </c>
      <c r="K1823" t="s">
        <v>250</v>
      </c>
      <c r="L1823" t="s">
        <v>251</v>
      </c>
      <c r="M1823" t="s">
        <v>3154</v>
      </c>
      <c r="N1823" t="s">
        <v>3154</v>
      </c>
      <c r="O1823" s="111">
        <v>44986</v>
      </c>
      <c r="P1823" t="s">
        <v>252</v>
      </c>
      <c r="Q1823" t="s">
        <v>253</v>
      </c>
      <c r="R1823">
        <v>44992</v>
      </c>
      <c r="S1823" t="s">
        <v>254</v>
      </c>
      <c r="T1823" t="s">
        <v>254</v>
      </c>
      <c r="U1823" t="s">
        <v>254</v>
      </c>
      <c r="V1823" t="s">
        <v>254</v>
      </c>
      <c r="W1823">
        <v>0</v>
      </c>
      <c r="X1823">
        <v>0</v>
      </c>
      <c r="Y1823">
        <v>626.30999999999995</v>
      </c>
      <c r="Z1823" s="27">
        <f t="shared" si="28"/>
        <v>626.30999999999995</v>
      </c>
    </row>
    <row r="1824" spans="1:26">
      <c r="A1824" t="s">
        <v>3155</v>
      </c>
      <c r="B1824" t="s">
        <v>3073</v>
      </c>
      <c r="C1824" t="s">
        <v>624</v>
      </c>
      <c r="D1824" t="s">
        <v>45</v>
      </c>
      <c r="E1824" t="s">
        <v>46</v>
      </c>
      <c r="F1824">
        <v>12190507</v>
      </c>
      <c r="G1824">
        <v>44987</v>
      </c>
      <c r="H1824" t="s">
        <v>4037</v>
      </c>
      <c r="I1824" t="s">
        <v>271</v>
      </c>
      <c r="J1824" t="s">
        <v>249</v>
      </c>
      <c r="K1824" t="s">
        <v>250</v>
      </c>
      <c r="L1824" t="s">
        <v>251</v>
      </c>
      <c r="M1824" t="s">
        <v>3154</v>
      </c>
      <c r="N1824" t="s">
        <v>3154</v>
      </c>
      <c r="O1824" s="111">
        <v>44987</v>
      </c>
      <c r="P1824" t="s">
        <v>252</v>
      </c>
      <c r="Q1824" t="s">
        <v>1406</v>
      </c>
      <c r="S1824" t="s">
        <v>254</v>
      </c>
      <c r="T1824" t="s">
        <v>254</v>
      </c>
      <c r="U1824" t="s">
        <v>254</v>
      </c>
      <c r="V1824" t="s">
        <v>254</v>
      </c>
      <c r="W1824">
        <v>0</v>
      </c>
      <c r="X1824">
        <v>0</v>
      </c>
      <c r="Y1824">
        <v>0</v>
      </c>
      <c r="Z1824" s="27">
        <f t="shared" si="28"/>
        <v>0</v>
      </c>
    </row>
    <row r="1825" spans="1:26">
      <c r="A1825" t="s">
        <v>3155</v>
      </c>
      <c r="B1825" t="s">
        <v>3073</v>
      </c>
      <c r="C1825" t="s">
        <v>624</v>
      </c>
      <c r="D1825" t="s">
        <v>45</v>
      </c>
      <c r="E1825" t="s">
        <v>46</v>
      </c>
      <c r="F1825">
        <v>12216348</v>
      </c>
      <c r="G1825">
        <v>44994</v>
      </c>
      <c r="H1825" t="s">
        <v>4038</v>
      </c>
      <c r="I1825" t="s">
        <v>255</v>
      </c>
      <c r="J1825" t="s">
        <v>249</v>
      </c>
      <c r="K1825" t="s">
        <v>250</v>
      </c>
      <c r="L1825" t="s">
        <v>251</v>
      </c>
      <c r="M1825" t="s">
        <v>3154</v>
      </c>
      <c r="N1825" t="s">
        <v>3154</v>
      </c>
      <c r="O1825" s="111">
        <v>44994</v>
      </c>
      <c r="P1825" t="s">
        <v>252</v>
      </c>
      <c r="Q1825" t="s">
        <v>257</v>
      </c>
      <c r="R1825">
        <v>44995</v>
      </c>
      <c r="S1825" t="s">
        <v>254</v>
      </c>
      <c r="T1825" t="s">
        <v>254</v>
      </c>
      <c r="U1825" t="s">
        <v>254</v>
      </c>
      <c r="V1825" t="s">
        <v>254</v>
      </c>
      <c r="W1825">
        <v>0</v>
      </c>
      <c r="X1825">
        <v>0</v>
      </c>
      <c r="Y1825">
        <v>0.1</v>
      </c>
      <c r="Z1825" s="27">
        <f t="shared" si="28"/>
        <v>0.1</v>
      </c>
    </row>
    <row r="1826" spans="1:26">
      <c r="A1826" t="s">
        <v>3155</v>
      </c>
      <c r="B1826" t="s">
        <v>3073</v>
      </c>
      <c r="C1826" t="s">
        <v>624</v>
      </c>
      <c r="D1826" t="s">
        <v>45</v>
      </c>
      <c r="E1826" t="s">
        <v>46</v>
      </c>
      <c r="F1826">
        <v>12223720</v>
      </c>
      <c r="G1826">
        <v>44996</v>
      </c>
      <c r="H1826" t="s">
        <v>4039</v>
      </c>
      <c r="I1826" t="s">
        <v>255</v>
      </c>
      <c r="J1826" t="s">
        <v>249</v>
      </c>
      <c r="K1826" t="s">
        <v>250</v>
      </c>
      <c r="L1826" t="s">
        <v>251</v>
      </c>
      <c r="M1826" t="s">
        <v>3154</v>
      </c>
      <c r="N1826" t="s">
        <v>3154</v>
      </c>
      <c r="O1826" s="111">
        <v>44996</v>
      </c>
      <c r="P1826" t="s">
        <v>252</v>
      </c>
      <c r="Q1826" t="s">
        <v>253</v>
      </c>
      <c r="R1826">
        <v>44998</v>
      </c>
      <c r="S1826" t="s">
        <v>254</v>
      </c>
      <c r="T1826" t="s">
        <v>254</v>
      </c>
      <c r="U1826" t="s">
        <v>254</v>
      </c>
      <c r="V1826" t="s">
        <v>254</v>
      </c>
      <c r="W1826">
        <v>0</v>
      </c>
      <c r="X1826">
        <v>0</v>
      </c>
      <c r="Y1826">
        <v>1069.1400000000001</v>
      </c>
      <c r="Z1826" s="27">
        <f t="shared" si="28"/>
        <v>1069.1400000000001</v>
      </c>
    </row>
    <row r="1827" spans="1:26">
      <c r="A1827" t="s">
        <v>3155</v>
      </c>
      <c r="B1827" t="s">
        <v>3073</v>
      </c>
      <c r="C1827" t="s">
        <v>624</v>
      </c>
      <c r="D1827" t="s">
        <v>45</v>
      </c>
      <c r="E1827" t="s">
        <v>46</v>
      </c>
      <c r="F1827">
        <v>12255123</v>
      </c>
      <c r="G1827">
        <v>45006</v>
      </c>
      <c r="H1827" t="s">
        <v>4040</v>
      </c>
      <c r="I1827" t="s">
        <v>260</v>
      </c>
      <c r="J1827" t="s">
        <v>249</v>
      </c>
      <c r="K1827" t="s">
        <v>3298</v>
      </c>
      <c r="L1827" t="s">
        <v>251</v>
      </c>
      <c r="M1827" t="s">
        <v>3154</v>
      </c>
      <c r="N1827" t="s">
        <v>3154</v>
      </c>
      <c r="O1827" s="111">
        <v>45009</v>
      </c>
      <c r="P1827" t="s">
        <v>252</v>
      </c>
      <c r="Q1827" t="s">
        <v>253</v>
      </c>
      <c r="R1827">
        <v>45010</v>
      </c>
      <c r="S1827" t="s">
        <v>254</v>
      </c>
      <c r="T1827" t="s">
        <v>254</v>
      </c>
      <c r="U1827" t="s">
        <v>254</v>
      </c>
      <c r="V1827" t="s">
        <v>254</v>
      </c>
      <c r="W1827">
        <v>0</v>
      </c>
      <c r="X1827">
        <v>0</v>
      </c>
      <c r="Y1827">
        <v>2263.69</v>
      </c>
      <c r="Z1827" s="27">
        <f t="shared" si="28"/>
        <v>2263.69</v>
      </c>
    </row>
    <row r="1828" spans="1:26">
      <c r="A1828" t="s">
        <v>3155</v>
      </c>
      <c r="B1828" t="s">
        <v>3073</v>
      </c>
      <c r="C1828" t="s">
        <v>624</v>
      </c>
      <c r="D1828" t="s">
        <v>45</v>
      </c>
      <c r="E1828" t="s">
        <v>46</v>
      </c>
      <c r="F1828">
        <v>12276140</v>
      </c>
      <c r="G1828">
        <v>45009</v>
      </c>
      <c r="H1828" t="s">
        <v>4041</v>
      </c>
      <c r="I1828" t="s">
        <v>271</v>
      </c>
      <c r="J1828" t="s">
        <v>249</v>
      </c>
      <c r="K1828" t="s">
        <v>250</v>
      </c>
      <c r="L1828" t="s">
        <v>251</v>
      </c>
      <c r="M1828" t="s">
        <v>3154</v>
      </c>
      <c r="N1828" t="s">
        <v>3154</v>
      </c>
      <c r="O1828" s="111">
        <v>45009</v>
      </c>
      <c r="P1828" t="s">
        <v>252</v>
      </c>
      <c r="Q1828" t="s">
        <v>253</v>
      </c>
      <c r="R1828">
        <v>45015</v>
      </c>
      <c r="S1828" t="s">
        <v>254</v>
      </c>
      <c r="T1828" t="s">
        <v>254</v>
      </c>
      <c r="U1828" t="s">
        <v>254</v>
      </c>
      <c r="V1828" t="s">
        <v>254</v>
      </c>
      <c r="W1828">
        <v>0</v>
      </c>
      <c r="X1828">
        <v>0</v>
      </c>
      <c r="Y1828">
        <v>454.22</v>
      </c>
      <c r="Z1828" s="27">
        <f t="shared" si="28"/>
        <v>454.22</v>
      </c>
    </row>
    <row r="1829" spans="1:26">
      <c r="A1829" t="s">
        <v>3155</v>
      </c>
      <c r="B1829" t="s">
        <v>2399</v>
      </c>
      <c r="C1829" t="s">
        <v>624</v>
      </c>
      <c r="D1829" t="s">
        <v>45</v>
      </c>
      <c r="E1829" t="s">
        <v>46</v>
      </c>
      <c r="F1829">
        <v>12303848</v>
      </c>
      <c r="G1829">
        <v>45016</v>
      </c>
      <c r="H1829" t="s">
        <v>4042</v>
      </c>
      <c r="I1829" t="s">
        <v>248</v>
      </c>
      <c r="J1829" t="s">
        <v>249</v>
      </c>
      <c r="K1829" t="s">
        <v>250</v>
      </c>
      <c r="L1829" t="s">
        <v>251</v>
      </c>
      <c r="M1829" t="s">
        <v>3154</v>
      </c>
      <c r="N1829" t="s">
        <v>3154</v>
      </c>
      <c r="O1829" s="111">
        <v>45016</v>
      </c>
      <c r="P1829" t="s">
        <v>252</v>
      </c>
      <c r="Q1829" t="s">
        <v>1406</v>
      </c>
      <c r="S1829" t="s">
        <v>254</v>
      </c>
      <c r="T1829" t="s">
        <v>254</v>
      </c>
      <c r="U1829" t="s">
        <v>254</v>
      </c>
      <c r="V1829" t="s">
        <v>254</v>
      </c>
      <c r="W1829">
        <v>0</v>
      </c>
      <c r="X1829">
        <v>0</v>
      </c>
      <c r="Y1829">
        <v>0</v>
      </c>
      <c r="Z1829" s="27">
        <f t="shared" si="28"/>
        <v>0</v>
      </c>
    </row>
    <row r="1830" spans="1:26" hidden="1">
      <c r="A1830" t="s">
        <v>3155</v>
      </c>
      <c r="B1830" t="s">
        <v>3073</v>
      </c>
      <c r="C1830" t="s">
        <v>624</v>
      </c>
      <c r="D1830" t="s">
        <v>2404</v>
      </c>
      <c r="E1830" t="s">
        <v>46</v>
      </c>
      <c r="F1830">
        <v>12125614</v>
      </c>
      <c r="G1830">
        <v>44971</v>
      </c>
      <c r="H1830" t="s">
        <v>3081</v>
      </c>
      <c r="I1830" t="s">
        <v>248</v>
      </c>
      <c r="J1830" t="s">
        <v>259</v>
      </c>
      <c r="K1830" t="s">
        <v>250</v>
      </c>
      <c r="L1830" t="s">
        <v>251</v>
      </c>
      <c r="M1830" t="s">
        <v>3154</v>
      </c>
      <c r="N1830" t="s">
        <v>3154</v>
      </c>
      <c r="O1830" s="111">
        <v>44971</v>
      </c>
      <c r="P1830" t="s">
        <v>252</v>
      </c>
      <c r="Q1830" t="s">
        <v>253</v>
      </c>
      <c r="R1830">
        <v>44973</v>
      </c>
      <c r="S1830" t="s">
        <v>254</v>
      </c>
      <c r="T1830" t="s">
        <v>254</v>
      </c>
      <c r="U1830" t="s">
        <v>254</v>
      </c>
      <c r="V1830" t="s">
        <v>254</v>
      </c>
      <c r="W1830">
        <v>0</v>
      </c>
      <c r="X1830">
        <v>780.5</v>
      </c>
      <c r="Y1830">
        <v>2062.1</v>
      </c>
      <c r="Z1830" s="27">
        <f t="shared" si="28"/>
        <v>2842.6</v>
      </c>
    </row>
    <row r="1831" spans="1:26" hidden="1">
      <c r="A1831" t="s">
        <v>3155</v>
      </c>
      <c r="B1831" t="s">
        <v>3073</v>
      </c>
      <c r="C1831" t="s">
        <v>624</v>
      </c>
      <c r="D1831" t="s">
        <v>2404</v>
      </c>
      <c r="E1831" t="s">
        <v>46</v>
      </c>
      <c r="F1831">
        <v>12126477</v>
      </c>
      <c r="G1831">
        <v>44971</v>
      </c>
      <c r="H1831" t="s">
        <v>3082</v>
      </c>
      <c r="I1831" t="s">
        <v>248</v>
      </c>
      <c r="J1831" t="s">
        <v>259</v>
      </c>
      <c r="K1831" t="s">
        <v>250</v>
      </c>
      <c r="L1831" t="s">
        <v>251</v>
      </c>
      <c r="M1831" t="s">
        <v>3154</v>
      </c>
      <c r="N1831" t="s">
        <v>3154</v>
      </c>
      <c r="O1831" s="111">
        <v>44971</v>
      </c>
      <c r="P1831" t="s">
        <v>252</v>
      </c>
      <c r="Q1831" t="s">
        <v>253</v>
      </c>
      <c r="R1831">
        <v>44973</v>
      </c>
      <c r="S1831" t="s">
        <v>254</v>
      </c>
      <c r="T1831" t="s">
        <v>254</v>
      </c>
      <c r="U1831" t="s">
        <v>254</v>
      </c>
      <c r="V1831" t="s">
        <v>254</v>
      </c>
      <c r="W1831">
        <v>0</v>
      </c>
      <c r="X1831">
        <v>493.2</v>
      </c>
      <c r="Y1831">
        <v>1111.5</v>
      </c>
      <c r="Z1831" s="27">
        <f t="shared" si="28"/>
        <v>1604.7</v>
      </c>
    </row>
    <row r="1832" spans="1:26" hidden="1">
      <c r="A1832" t="s">
        <v>3155</v>
      </c>
      <c r="B1832" t="s">
        <v>3073</v>
      </c>
      <c r="C1832" t="s">
        <v>624</v>
      </c>
      <c r="D1832" t="s">
        <v>1802</v>
      </c>
      <c r="E1832" t="s">
        <v>46</v>
      </c>
      <c r="F1832">
        <v>11978011</v>
      </c>
      <c r="G1832">
        <v>44932</v>
      </c>
      <c r="H1832" t="s">
        <v>1971</v>
      </c>
      <c r="I1832" t="s">
        <v>255</v>
      </c>
      <c r="J1832" t="s">
        <v>249</v>
      </c>
      <c r="K1832" t="s">
        <v>250</v>
      </c>
      <c r="L1832" t="s">
        <v>251</v>
      </c>
      <c r="M1832" t="s">
        <v>3154</v>
      </c>
      <c r="N1832" t="s">
        <v>3154</v>
      </c>
      <c r="O1832" s="111">
        <v>44932</v>
      </c>
      <c r="P1832" t="s">
        <v>252</v>
      </c>
      <c r="Q1832" t="s">
        <v>253</v>
      </c>
      <c r="R1832">
        <v>44938</v>
      </c>
      <c r="S1832" t="s">
        <v>254</v>
      </c>
      <c r="T1832" t="s">
        <v>254</v>
      </c>
      <c r="U1832" t="s">
        <v>254</v>
      </c>
      <c r="V1832" t="s">
        <v>254</v>
      </c>
      <c r="W1832">
        <v>1287.8800000000001</v>
      </c>
      <c r="X1832">
        <v>1744.86</v>
      </c>
      <c r="Y1832">
        <v>962.34</v>
      </c>
      <c r="Z1832" s="27">
        <f t="shared" si="28"/>
        <v>3995.08</v>
      </c>
    </row>
    <row r="1833" spans="1:26">
      <c r="A1833" t="s">
        <v>3155</v>
      </c>
      <c r="B1833" t="s">
        <v>3073</v>
      </c>
      <c r="C1833" t="s">
        <v>624</v>
      </c>
      <c r="D1833" t="s">
        <v>3189</v>
      </c>
      <c r="E1833" t="s">
        <v>2794</v>
      </c>
      <c r="F1833">
        <v>12211260</v>
      </c>
      <c r="G1833">
        <v>45001</v>
      </c>
      <c r="H1833" t="s">
        <v>4043</v>
      </c>
      <c r="I1833" t="s">
        <v>255</v>
      </c>
      <c r="J1833" t="s">
        <v>249</v>
      </c>
      <c r="K1833" t="s">
        <v>250</v>
      </c>
      <c r="L1833" t="s">
        <v>251</v>
      </c>
      <c r="M1833" t="s">
        <v>3154</v>
      </c>
      <c r="N1833" t="s">
        <v>3154</v>
      </c>
      <c r="O1833" s="111">
        <v>45001</v>
      </c>
      <c r="P1833" t="s">
        <v>252</v>
      </c>
      <c r="Q1833" t="s">
        <v>253</v>
      </c>
      <c r="R1833">
        <v>45003</v>
      </c>
      <c r="S1833" t="s">
        <v>254</v>
      </c>
      <c r="T1833" t="s">
        <v>254</v>
      </c>
      <c r="U1833" t="s">
        <v>254</v>
      </c>
      <c r="V1833" t="s">
        <v>254</v>
      </c>
      <c r="W1833">
        <v>0</v>
      </c>
      <c r="X1833">
        <v>0</v>
      </c>
      <c r="Y1833">
        <v>2442.73</v>
      </c>
      <c r="Z1833" s="27">
        <f t="shared" si="28"/>
        <v>2442.73</v>
      </c>
    </row>
    <row r="1834" spans="1:26">
      <c r="A1834" t="s">
        <v>3155</v>
      </c>
      <c r="B1834" t="s">
        <v>3073</v>
      </c>
      <c r="C1834" t="s">
        <v>624</v>
      </c>
      <c r="D1834" t="s">
        <v>1005</v>
      </c>
      <c r="E1834" t="s">
        <v>46</v>
      </c>
      <c r="F1834">
        <v>12203150</v>
      </c>
      <c r="G1834">
        <v>44995</v>
      </c>
      <c r="H1834" t="s">
        <v>4044</v>
      </c>
      <c r="I1834" t="s">
        <v>255</v>
      </c>
      <c r="J1834" t="s">
        <v>249</v>
      </c>
      <c r="K1834" t="s">
        <v>268</v>
      </c>
      <c r="L1834" t="s">
        <v>251</v>
      </c>
      <c r="M1834" t="s">
        <v>3154</v>
      </c>
      <c r="N1834" t="s">
        <v>3154</v>
      </c>
      <c r="O1834" s="111">
        <v>44995</v>
      </c>
      <c r="P1834" t="s">
        <v>252</v>
      </c>
      <c r="Q1834" t="s">
        <v>257</v>
      </c>
      <c r="R1834">
        <v>44998</v>
      </c>
      <c r="S1834" t="s">
        <v>254</v>
      </c>
      <c r="T1834" t="s">
        <v>254</v>
      </c>
      <c r="U1834" t="s">
        <v>254</v>
      </c>
      <c r="V1834" t="s">
        <v>254</v>
      </c>
      <c r="W1834">
        <v>0</v>
      </c>
      <c r="X1834">
        <v>0</v>
      </c>
      <c r="Y1834">
        <v>0</v>
      </c>
      <c r="Z1834" s="27">
        <f t="shared" si="28"/>
        <v>0</v>
      </c>
    </row>
    <row r="1835" spans="1:26">
      <c r="A1835" t="s">
        <v>3155</v>
      </c>
      <c r="B1835" t="s">
        <v>3073</v>
      </c>
      <c r="C1835" t="s">
        <v>624</v>
      </c>
      <c r="D1835" t="s">
        <v>3193</v>
      </c>
      <c r="E1835" t="s">
        <v>2794</v>
      </c>
      <c r="F1835">
        <v>12215257</v>
      </c>
      <c r="G1835">
        <v>44994</v>
      </c>
      <c r="H1835" t="s">
        <v>4045</v>
      </c>
      <c r="I1835" t="s">
        <v>255</v>
      </c>
      <c r="J1835" t="s">
        <v>249</v>
      </c>
      <c r="K1835" t="s">
        <v>250</v>
      </c>
      <c r="L1835" t="s">
        <v>251</v>
      </c>
      <c r="M1835" t="s">
        <v>3154</v>
      </c>
      <c r="N1835" t="s">
        <v>3154</v>
      </c>
      <c r="O1835" s="111">
        <v>44994</v>
      </c>
      <c r="P1835" t="s">
        <v>252</v>
      </c>
      <c r="Q1835" t="s">
        <v>253</v>
      </c>
      <c r="R1835">
        <v>45000</v>
      </c>
      <c r="S1835" t="s">
        <v>254</v>
      </c>
      <c r="T1835" t="s">
        <v>254</v>
      </c>
      <c r="U1835" t="s">
        <v>254</v>
      </c>
      <c r="V1835" t="s">
        <v>254</v>
      </c>
      <c r="W1835">
        <v>0</v>
      </c>
      <c r="X1835">
        <v>0</v>
      </c>
      <c r="Y1835">
        <v>750</v>
      </c>
      <c r="Z1835" s="27">
        <f t="shared" si="28"/>
        <v>750</v>
      </c>
    </row>
    <row r="1836" spans="1:26">
      <c r="A1836" t="s">
        <v>3155</v>
      </c>
      <c r="B1836" t="s">
        <v>2993</v>
      </c>
      <c r="C1836" t="s">
        <v>417</v>
      </c>
      <c r="D1836" t="s">
        <v>3182</v>
      </c>
      <c r="E1836" t="s">
        <v>46</v>
      </c>
      <c r="F1836">
        <v>12237292</v>
      </c>
      <c r="G1836">
        <v>45000</v>
      </c>
      <c r="H1836" t="s">
        <v>4046</v>
      </c>
      <c r="I1836" t="s">
        <v>255</v>
      </c>
      <c r="J1836" t="s">
        <v>249</v>
      </c>
      <c r="K1836" t="s">
        <v>250</v>
      </c>
      <c r="L1836" t="s">
        <v>251</v>
      </c>
      <c r="M1836" t="s">
        <v>3154</v>
      </c>
      <c r="N1836" t="s">
        <v>3154</v>
      </c>
      <c r="O1836" s="111">
        <v>45000</v>
      </c>
      <c r="P1836" t="s">
        <v>252</v>
      </c>
      <c r="Q1836" t="s">
        <v>253</v>
      </c>
      <c r="R1836">
        <v>45001</v>
      </c>
      <c r="S1836" t="s">
        <v>254</v>
      </c>
      <c r="T1836" t="s">
        <v>254</v>
      </c>
      <c r="U1836" t="s">
        <v>254</v>
      </c>
      <c r="V1836" t="s">
        <v>254</v>
      </c>
      <c r="W1836">
        <v>0</v>
      </c>
      <c r="X1836">
        <v>0</v>
      </c>
      <c r="Y1836">
        <v>2590.5</v>
      </c>
      <c r="Z1836" s="27">
        <f t="shared" si="28"/>
        <v>2590.5</v>
      </c>
    </row>
    <row r="1837" spans="1:26" hidden="1">
      <c r="A1837" t="s">
        <v>3155</v>
      </c>
      <c r="B1837" t="s">
        <v>2993</v>
      </c>
      <c r="C1837" t="s">
        <v>417</v>
      </c>
      <c r="D1837" t="s">
        <v>1011</v>
      </c>
      <c r="E1837" t="s">
        <v>46</v>
      </c>
      <c r="F1837">
        <v>7663804</v>
      </c>
      <c r="G1837">
        <v>44935</v>
      </c>
      <c r="H1837" t="s">
        <v>1972</v>
      </c>
      <c r="I1837" t="s">
        <v>255</v>
      </c>
      <c r="J1837" t="s">
        <v>3154</v>
      </c>
      <c r="K1837" t="s">
        <v>3154</v>
      </c>
      <c r="L1837" t="s">
        <v>707</v>
      </c>
      <c r="M1837" t="s">
        <v>3154</v>
      </c>
      <c r="N1837" t="s">
        <v>3154</v>
      </c>
      <c r="O1837" s="111">
        <v>44935</v>
      </c>
      <c r="P1837" t="s">
        <v>252</v>
      </c>
      <c r="Q1837" t="s">
        <v>263</v>
      </c>
      <c r="R1837">
        <v>44938</v>
      </c>
      <c r="S1837" t="s">
        <v>254</v>
      </c>
      <c r="T1837" t="s">
        <v>254</v>
      </c>
      <c r="U1837" t="s">
        <v>254</v>
      </c>
      <c r="V1837" t="s">
        <v>254</v>
      </c>
      <c r="W1837">
        <v>563.34</v>
      </c>
      <c r="X1837">
        <v>0</v>
      </c>
      <c r="Y1837">
        <v>0</v>
      </c>
      <c r="Z1837" s="27">
        <f t="shared" si="28"/>
        <v>563.34</v>
      </c>
    </row>
    <row r="1838" spans="1:26" hidden="1">
      <c r="A1838" t="s">
        <v>3155</v>
      </c>
      <c r="B1838" t="s">
        <v>2993</v>
      </c>
      <c r="C1838" t="s">
        <v>417</v>
      </c>
      <c r="D1838" t="s">
        <v>45</v>
      </c>
      <c r="E1838" t="s">
        <v>46</v>
      </c>
      <c r="F1838">
        <v>1195385</v>
      </c>
      <c r="G1838">
        <v>44972</v>
      </c>
      <c r="H1838" t="s">
        <v>3083</v>
      </c>
      <c r="I1838" t="s">
        <v>255</v>
      </c>
      <c r="J1838" t="s">
        <v>249</v>
      </c>
      <c r="K1838" t="s">
        <v>250</v>
      </c>
      <c r="L1838" t="s">
        <v>707</v>
      </c>
      <c r="M1838" t="s">
        <v>3154</v>
      </c>
      <c r="N1838" t="s">
        <v>3154</v>
      </c>
      <c r="O1838" s="111">
        <v>44972</v>
      </c>
      <c r="P1838" t="s">
        <v>252</v>
      </c>
      <c r="Q1838" t="s">
        <v>253</v>
      </c>
      <c r="R1838">
        <v>44984</v>
      </c>
      <c r="S1838" t="s">
        <v>254</v>
      </c>
      <c r="T1838" t="s">
        <v>254</v>
      </c>
      <c r="U1838" t="s">
        <v>254</v>
      </c>
      <c r="V1838" t="s">
        <v>254</v>
      </c>
      <c r="W1838">
        <v>0</v>
      </c>
      <c r="X1838">
        <v>299.95999999999998</v>
      </c>
      <c r="Y1838">
        <v>2326.67</v>
      </c>
      <c r="Z1838" s="27">
        <f t="shared" si="28"/>
        <v>2626.63</v>
      </c>
    </row>
    <row r="1839" spans="1:26">
      <c r="A1839" t="s">
        <v>3155</v>
      </c>
      <c r="B1839" t="s">
        <v>2993</v>
      </c>
      <c r="C1839" t="s">
        <v>417</v>
      </c>
      <c r="D1839" t="s">
        <v>45</v>
      </c>
      <c r="E1839" t="s">
        <v>46</v>
      </c>
      <c r="F1839">
        <v>5192480</v>
      </c>
      <c r="G1839">
        <v>44986</v>
      </c>
      <c r="H1839" t="s">
        <v>4047</v>
      </c>
      <c r="I1839" t="s">
        <v>255</v>
      </c>
      <c r="J1839" t="s">
        <v>249</v>
      </c>
      <c r="K1839" t="s">
        <v>250</v>
      </c>
      <c r="L1839" t="s">
        <v>251</v>
      </c>
      <c r="M1839" t="s">
        <v>3154</v>
      </c>
      <c r="N1839" t="s">
        <v>3154</v>
      </c>
      <c r="O1839" s="111">
        <v>44986</v>
      </c>
      <c r="P1839" t="s">
        <v>252</v>
      </c>
      <c r="Q1839" t="s">
        <v>253</v>
      </c>
      <c r="R1839">
        <v>44993</v>
      </c>
      <c r="S1839" t="s">
        <v>254</v>
      </c>
      <c r="T1839" t="s">
        <v>254</v>
      </c>
      <c r="U1839" t="s">
        <v>254</v>
      </c>
      <c r="V1839" t="s">
        <v>254</v>
      </c>
      <c r="W1839">
        <v>0</v>
      </c>
      <c r="X1839">
        <v>0</v>
      </c>
      <c r="Y1839">
        <v>7475.85</v>
      </c>
      <c r="Z1839" s="27">
        <f t="shared" si="28"/>
        <v>7475.85</v>
      </c>
    </row>
    <row r="1840" spans="1:26">
      <c r="A1840" t="s">
        <v>3155</v>
      </c>
      <c r="B1840" t="s">
        <v>2993</v>
      </c>
      <c r="C1840" t="s">
        <v>417</v>
      </c>
      <c r="D1840" t="s">
        <v>45</v>
      </c>
      <c r="E1840" t="s">
        <v>46</v>
      </c>
      <c r="F1840">
        <v>9554671</v>
      </c>
      <c r="G1840">
        <v>44992</v>
      </c>
      <c r="H1840" t="s">
        <v>4048</v>
      </c>
      <c r="I1840" t="s">
        <v>255</v>
      </c>
      <c r="J1840" t="s">
        <v>249</v>
      </c>
      <c r="K1840" t="s">
        <v>250</v>
      </c>
      <c r="L1840" t="s">
        <v>251</v>
      </c>
      <c r="M1840" t="s">
        <v>3154</v>
      </c>
      <c r="N1840" t="s">
        <v>3154</v>
      </c>
      <c r="O1840" s="111">
        <v>44992</v>
      </c>
      <c r="P1840" t="s">
        <v>252</v>
      </c>
      <c r="Q1840" t="s">
        <v>253</v>
      </c>
      <c r="R1840">
        <v>44994</v>
      </c>
      <c r="S1840" t="s">
        <v>254</v>
      </c>
      <c r="T1840" t="s">
        <v>254</v>
      </c>
      <c r="U1840" t="s">
        <v>254</v>
      </c>
      <c r="V1840" t="s">
        <v>254</v>
      </c>
      <c r="W1840">
        <v>0</v>
      </c>
      <c r="X1840">
        <v>0</v>
      </c>
      <c r="Y1840">
        <v>6619</v>
      </c>
      <c r="Z1840" s="27">
        <f t="shared" si="28"/>
        <v>6619</v>
      </c>
    </row>
    <row r="1841" spans="1:26">
      <c r="A1841" t="s">
        <v>3155</v>
      </c>
      <c r="B1841" t="s">
        <v>2993</v>
      </c>
      <c r="C1841" t="s">
        <v>417</v>
      </c>
      <c r="D1841" t="s">
        <v>45</v>
      </c>
      <c r="E1841" t="s">
        <v>46</v>
      </c>
      <c r="F1841">
        <v>11088091</v>
      </c>
      <c r="G1841">
        <v>45007</v>
      </c>
      <c r="H1841" t="s">
        <v>4049</v>
      </c>
      <c r="I1841" t="s">
        <v>260</v>
      </c>
      <c r="J1841" t="s">
        <v>3154</v>
      </c>
      <c r="K1841" t="s">
        <v>3154</v>
      </c>
      <c r="L1841" t="s">
        <v>251</v>
      </c>
      <c r="M1841" t="s">
        <v>3154</v>
      </c>
      <c r="N1841" t="s">
        <v>3154</v>
      </c>
      <c r="O1841" s="111">
        <v>45007</v>
      </c>
      <c r="P1841" t="s">
        <v>252</v>
      </c>
      <c r="Q1841" t="s">
        <v>253</v>
      </c>
      <c r="R1841">
        <v>45008</v>
      </c>
      <c r="S1841" t="s">
        <v>254</v>
      </c>
      <c r="T1841" t="s">
        <v>254</v>
      </c>
      <c r="U1841" t="s">
        <v>254</v>
      </c>
      <c r="V1841" t="s">
        <v>254</v>
      </c>
      <c r="W1841">
        <v>0</v>
      </c>
      <c r="X1841">
        <v>0</v>
      </c>
      <c r="Y1841">
        <v>1</v>
      </c>
      <c r="Z1841" s="27">
        <f t="shared" si="28"/>
        <v>1</v>
      </c>
    </row>
    <row r="1842" spans="1:26">
      <c r="A1842" t="s">
        <v>3155</v>
      </c>
      <c r="B1842" t="s">
        <v>2993</v>
      </c>
      <c r="C1842" t="s">
        <v>417</v>
      </c>
      <c r="D1842" t="s">
        <v>45</v>
      </c>
      <c r="E1842" t="s">
        <v>46</v>
      </c>
      <c r="F1842">
        <v>11513160</v>
      </c>
      <c r="G1842">
        <v>45015</v>
      </c>
      <c r="H1842" t="s">
        <v>4050</v>
      </c>
      <c r="I1842" t="s">
        <v>271</v>
      </c>
      <c r="J1842" t="s">
        <v>249</v>
      </c>
      <c r="K1842" t="s">
        <v>250</v>
      </c>
      <c r="L1842" t="s">
        <v>251</v>
      </c>
      <c r="M1842" t="s">
        <v>3154</v>
      </c>
      <c r="N1842" t="s">
        <v>3154</v>
      </c>
      <c r="O1842" s="111">
        <v>45015</v>
      </c>
      <c r="P1842" t="s">
        <v>252</v>
      </c>
      <c r="Q1842" t="s">
        <v>253</v>
      </c>
      <c r="R1842">
        <v>45016</v>
      </c>
      <c r="S1842" t="s">
        <v>254</v>
      </c>
      <c r="T1842" t="s">
        <v>254</v>
      </c>
      <c r="U1842" t="s">
        <v>254</v>
      </c>
      <c r="V1842" t="s">
        <v>254</v>
      </c>
      <c r="W1842">
        <v>0</v>
      </c>
      <c r="X1842">
        <v>0</v>
      </c>
      <c r="Y1842">
        <v>61</v>
      </c>
      <c r="Z1842" s="27">
        <f t="shared" si="28"/>
        <v>61</v>
      </c>
    </row>
    <row r="1843" spans="1:26" hidden="1">
      <c r="A1843" t="s">
        <v>3155</v>
      </c>
      <c r="B1843" t="s">
        <v>2993</v>
      </c>
      <c r="C1843" t="s">
        <v>417</v>
      </c>
      <c r="D1843" t="s">
        <v>45</v>
      </c>
      <c r="E1843" t="s">
        <v>46</v>
      </c>
      <c r="F1843">
        <v>12044533</v>
      </c>
      <c r="G1843">
        <v>44951</v>
      </c>
      <c r="H1843" t="s">
        <v>1975</v>
      </c>
      <c r="I1843" t="s">
        <v>255</v>
      </c>
      <c r="J1843" t="s">
        <v>249</v>
      </c>
      <c r="K1843" t="s">
        <v>250</v>
      </c>
      <c r="L1843" t="s">
        <v>251</v>
      </c>
      <c r="M1843" t="s">
        <v>3154</v>
      </c>
      <c r="N1843" t="s">
        <v>3154</v>
      </c>
      <c r="O1843" s="111">
        <v>44951</v>
      </c>
      <c r="P1843" t="s">
        <v>252</v>
      </c>
      <c r="Q1843" t="s">
        <v>253</v>
      </c>
      <c r="R1843">
        <v>44952</v>
      </c>
      <c r="S1843" t="s">
        <v>254</v>
      </c>
      <c r="T1843" t="s">
        <v>254</v>
      </c>
      <c r="U1843" t="s">
        <v>254</v>
      </c>
      <c r="V1843" t="s">
        <v>254</v>
      </c>
      <c r="W1843">
        <v>30.49</v>
      </c>
      <c r="X1843">
        <v>5092.34</v>
      </c>
      <c r="Y1843">
        <v>1266.6600000000001</v>
      </c>
      <c r="Z1843" s="27">
        <f t="shared" si="28"/>
        <v>6389.49</v>
      </c>
    </row>
    <row r="1844" spans="1:26" hidden="1">
      <c r="A1844" t="s">
        <v>3155</v>
      </c>
      <c r="B1844" t="s">
        <v>2993</v>
      </c>
      <c r="C1844" t="s">
        <v>417</v>
      </c>
      <c r="D1844" t="s">
        <v>45</v>
      </c>
      <c r="E1844" t="s">
        <v>46</v>
      </c>
      <c r="F1844">
        <v>12079800</v>
      </c>
      <c r="G1844">
        <v>44958</v>
      </c>
      <c r="H1844" t="s">
        <v>3084</v>
      </c>
      <c r="I1844" t="s">
        <v>255</v>
      </c>
      <c r="J1844" t="s">
        <v>249</v>
      </c>
      <c r="K1844" t="s">
        <v>250</v>
      </c>
      <c r="L1844" t="s">
        <v>251</v>
      </c>
      <c r="M1844" t="s">
        <v>3154</v>
      </c>
      <c r="N1844" t="s">
        <v>3154</v>
      </c>
      <c r="O1844" s="111">
        <v>44958</v>
      </c>
      <c r="P1844" t="s">
        <v>252</v>
      </c>
      <c r="Q1844" t="s">
        <v>253</v>
      </c>
      <c r="R1844">
        <v>44960</v>
      </c>
      <c r="S1844" t="s">
        <v>254</v>
      </c>
      <c r="T1844" t="s">
        <v>254</v>
      </c>
      <c r="U1844" t="s">
        <v>254</v>
      </c>
      <c r="V1844" t="s">
        <v>254</v>
      </c>
      <c r="W1844">
        <v>0</v>
      </c>
      <c r="X1844">
        <v>125</v>
      </c>
      <c r="Y1844">
        <v>400.4</v>
      </c>
      <c r="Z1844" s="27">
        <f t="shared" si="28"/>
        <v>525.4</v>
      </c>
    </row>
    <row r="1845" spans="1:26">
      <c r="A1845" t="s">
        <v>3155</v>
      </c>
      <c r="B1845" t="s">
        <v>2993</v>
      </c>
      <c r="C1845" t="s">
        <v>417</v>
      </c>
      <c r="D1845" t="s">
        <v>45</v>
      </c>
      <c r="E1845" t="s">
        <v>46</v>
      </c>
      <c r="F1845">
        <v>12148814</v>
      </c>
      <c r="G1845">
        <v>44994</v>
      </c>
      <c r="H1845" t="s">
        <v>4051</v>
      </c>
      <c r="I1845" t="s">
        <v>255</v>
      </c>
      <c r="J1845" t="s">
        <v>249</v>
      </c>
      <c r="K1845" t="s">
        <v>250</v>
      </c>
      <c r="L1845" t="s">
        <v>251</v>
      </c>
      <c r="M1845" t="s">
        <v>3154</v>
      </c>
      <c r="N1845" t="s">
        <v>3154</v>
      </c>
      <c r="O1845" s="111">
        <v>44994</v>
      </c>
      <c r="P1845" t="s">
        <v>252</v>
      </c>
      <c r="Q1845" t="s">
        <v>253</v>
      </c>
      <c r="R1845">
        <v>44995</v>
      </c>
      <c r="S1845" t="s">
        <v>254</v>
      </c>
      <c r="T1845" t="s">
        <v>254</v>
      </c>
      <c r="U1845" t="s">
        <v>254</v>
      </c>
      <c r="V1845" t="s">
        <v>254</v>
      </c>
      <c r="W1845">
        <v>0</v>
      </c>
      <c r="X1845">
        <v>0</v>
      </c>
      <c r="Y1845">
        <v>4445.8100000000004</v>
      </c>
      <c r="Z1845" s="27">
        <f t="shared" si="28"/>
        <v>4445.8100000000004</v>
      </c>
    </row>
    <row r="1846" spans="1:26">
      <c r="A1846" t="s">
        <v>3155</v>
      </c>
      <c r="B1846" t="s">
        <v>2993</v>
      </c>
      <c r="C1846" t="s">
        <v>417</v>
      </c>
      <c r="D1846" t="s">
        <v>45</v>
      </c>
      <c r="E1846" t="s">
        <v>46</v>
      </c>
      <c r="F1846">
        <v>12175633</v>
      </c>
      <c r="G1846">
        <v>44987</v>
      </c>
      <c r="H1846" t="s">
        <v>4052</v>
      </c>
      <c r="I1846" t="s">
        <v>255</v>
      </c>
      <c r="J1846" t="s">
        <v>249</v>
      </c>
      <c r="K1846" t="s">
        <v>250</v>
      </c>
      <c r="L1846" t="s">
        <v>251</v>
      </c>
      <c r="M1846" t="s">
        <v>3154</v>
      </c>
      <c r="N1846" t="s">
        <v>3154</v>
      </c>
      <c r="O1846" s="111">
        <v>44987</v>
      </c>
      <c r="P1846" t="s">
        <v>252</v>
      </c>
      <c r="Q1846" t="s">
        <v>253</v>
      </c>
      <c r="R1846">
        <v>44991</v>
      </c>
      <c r="S1846" t="s">
        <v>254</v>
      </c>
      <c r="T1846" t="s">
        <v>254</v>
      </c>
      <c r="U1846" t="s">
        <v>254</v>
      </c>
      <c r="V1846" t="s">
        <v>254</v>
      </c>
      <c r="W1846">
        <v>0</v>
      </c>
      <c r="X1846">
        <v>0</v>
      </c>
      <c r="Y1846">
        <v>891.7</v>
      </c>
      <c r="Z1846" s="27">
        <f t="shared" si="28"/>
        <v>891.7</v>
      </c>
    </row>
    <row r="1847" spans="1:26" hidden="1">
      <c r="A1847" t="s">
        <v>3155</v>
      </c>
      <c r="B1847" t="s">
        <v>2993</v>
      </c>
      <c r="C1847" t="s">
        <v>417</v>
      </c>
      <c r="D1847" t="s">
        <v>45</v>
      </c>
      <c r="E1847" t="s">
        <v>46</v>
      </c>
      <c r="F1847">
        <v>12175667</v>
      </c>
      <c r="G1847">
        <v>44985</v>
      </c>
      <c r="H1847" t="s">
        <v>3085</v>
      </c>
      <c r="I1847" t="s">
        <v>255</v>
      </c>
      <c r="J1847" t="s">
        <v>249</v>
      </c>
      <c r="K1847" t="s">
        <v>250</v>
      </c>
      <c r="L1847" t="s">
        <v>251</v>
      </c>
      <c r="M1847" t="s">
        <v>3154</v>
      </c>
      <c r="N1847" t="s">
        <v>3154</v>
      </c>
      <c r="O1847" s="111">
        <v>44985</v>
      </c>
      <c r="P1847" t="s">
        <v>252</v>
      </c>
      <c r="Q1847" t="s">
        <v>253</v>
      </c>
      <c r="R1847">
        <v>44986</v>
      </c>
      <c r="S1847" t="s">
        <v>254</v>
      </c>
      <c r="T1847" t="s">
        <v>254</v>
      </c>
      <c r="U1847" t="s">
        <v>254</v>
      </c>
      <c r="V1847" t="s">
        <v>254</v>
      </c>
      <c r="W1847">
        <v>0</v>
      </c>
      <c r="X1847">
        <v>0</v>
      </c>
      <c r="Y1847">
        <v>2391.16</v>
      </c>
      <c r="Z1847" s="27">
        <f t="shared" si="28"/>
        <v>2391.16</v>
      </c>
    </row>
    <row r="1848" spans="1:26">
      <c r="A1848" t="s">
        <v>3155</v>
      </c>
      <c r="B1848" t="s">
        <v>2993</v>
      </c>
      <c r="C1848" t="s">
        <v>417</v>
      </c>
      <c r="D1848" t="s">
        <v>45</v>
      </c>
      <c r="E1848" t="s">
        <v>46</v>
      </c>
      <c r="F1848">
        <v>12200971</v>
      </c>
      <c r="G1848">
        <v>45016</v>
      </c>
      <c r="H1848" t="s">
        <v>4053</v>
      </c>
      <c r="I1848" t="s">
        <v>248</v>
      </c>
      <c r="J1848" t="s">
        <v>249</v>
      </c>
      <c r="K1848" t="s">
        <v>250</v>
      </c>
      <c r="L1848" t="s">
        <v>251</v>
      </c>
      <c r="M1848" t="s">
        <v>3154</v>
      </c>
      <c r="N1848" t="s">
        <v>3154</v>
      </c>
      <c r="O1848" s="111">
        <v>45016</v>
      </c>
      <c r="P1848" t="s">
        <v>252</v>
      </c>
      <c r="Q1848" t="s">
        <v>1406</v>
      </c>
      <c r="S1848" t="s">
        <v>254</v>
      </c>
      <c r="T1848" t="s">
        <v>254</v>
      </c>
      <c r="U1848" t="s">
        <v>254</v>
      </c>
      <c r="V1848" t="s">
        <v>254</v>
      </c>
      <c r="W1848">
        <v>0</v>
      </c>
      <c r="X1848">
        <v>0</v>
      </c>
      <c r="Y1848">
        <v>0</v>
      </c>
      <c r="Z1848" s="27">
        <f t="shared" si="28"/>
        <v>0</v>
      </c>
    </row>
    <row r="1849" spans="1:26">
      <c r="A1849" t="s">
        <v>3155</v>
      </c>
      <c r="B1849" t="s">
        <v>2993</v>
      </c>
      <c r="C1849" t="s">
        <v>417</v>
      </c>
      <c r="D1849" t="s">
        <v>45</v>
      </c>
      <c r="E1849" t="s">
        <v>46</v>
      </c>
      <c r="F1849">
        <v>12201711</v>
      </c>
      <c r="G1849">
        <v>44992</v>
      </c>
      <c r="H1849" t="s">
        <v>4054</v>
      </c>
      <c r="I1849" t="s">
        <v>255</v>
      </c>
      <c r="J1849" t="s">
        <v>249</v>
      </c>
      <c r="K1849" t="s">
        <v>250</v>
      </c>
      <c r="L1849" t="s">
        <v>251</v>
      </c>
      <c r="M1849" t="s">
        <v>3154</v>
      </c>
      <c r="N1849" t="s">
        <v>3154</v>
      </c>
      <c r="O1849" s="111">
        <v>44992</v>
      </c>
      <c r="P1849" t="s">
        <v>252</v>
      </c>
      <c r="Q1849" t="s">
        <v>253</v>
      </c>
      <c r="R1849">
        <v>44995</v>
      </c>
      <c r="S1849" t="s">
        <v>254</v>
      </c>
      <c r="T1849" t="s">
        <v>254</v>
      </c>
      <c r="U1849" t="s">
        <v>254</v>
      </c>
      <c r="V1849" t="s">
        <v>254</v>
      </c>
      <c r="W1849">
        <v>0</v>
      </c>
      <c r="X1849">
        <v>0</v>
      </c>
      <c r="Y1849">
        <v>5</v>
      </c>
      <c r="Z1849" s="27">
        <f t="shared" si="28"/>
        <v>5</v>
      </c>
    </row>
    <row r="1850" spans="1:26">
      <c r="A1850" t="s">
        <v>3155</v>
      </c>
      <c r="B1850" t="s">
        <v>2993</v>
      </c>
      <c r="C1850" t="s">
        <v>417</v>
      </c>
      <c r="D1850" t="s">
        <v>45</v>
      </c>
      <c r="E1850" t="s">
        <v>46</v>
      </c>
      <c r="F1850">
        <v>12213987</v>
      </c>
      <c r="G1850">
        <v>44994</v>
      </c>
      <c r="H1850" t="s">
        <v>4055</v>
      </c>
      <c r="I1850" t="s">
        <v>255</v>
      </c>
      <c r="J1850" t="s">
        <v>249</v>
      </c>
      <c r="K1850" t="s">
        <v>250</v>
      </c>
      <c r="L1850" t="s">
        <v>251</v>
      </c>
      <c r="M1850" t="s">
        <v>3154</v>
      </c>
      <c r="N1850" t="s">
        <v>3154</v>
      </c>
      <c r="O1850" s="111">
        <v>44994</v>
      </c>
      <c r="P1850" t="s">
        <v>252</v>
      </c>
      <c r="Q1850" t="s">
        <v>253</v>
      </c>
      <c r="R1850">
        <v>44998</v>
      </c>
      <c r="S1850" t="s">
        <v>254</v>
      </c>
      <c r="T1850" t="s">
        <v>254</v>
      </c>
      <c r="U1850" t="s">
        <v>254</v>
      </c>
      <c r="V1850" t="s">
        <v>254</v>
      </c>
      <c r="W1850">
        <v>0</v>
      </c>
      <c r="X1850">
        <v>0</v>
      </c>
      <c r="Y1850">
        <v>2401.0100000000002</v>
      </c>
      <c r="Z1850" s="27">
        <f t="shared" si="28"/>
        <v>2401.0100000000002</v>
      </c>
    </row>
    <row r="1851" spans="1:26">
      <c r="A1851" t="s">
        <v>3155</v>
      </c>
      <c r="B1851" t="s">
        <v>2993</v>
      </c>
      <c r="C1851" t="s">
        <v>417</v>
      </c>
      <c r="D1851" t="s">
        <v>45</v>
      </c>
      <c r="E1851" t="s">
        <v>46</v>
      </c>
      <c r="F1851">
        <v>12216249</v>
      </c>
      <c r="G1851">
        <v>44994</v>
      </c>
      <c r="H1851" t="s">
        <v>4056</v>
      </c>
      <c r="I1851" t="s">
        <v>255</v>
      </c>
      <c r="J1851" t="s">
        <v>249</v>
      </c>
      <c r="K1851" t="s">
        <v>250</v>
      </c>
      <c r="L1851" t="s">
        <v>251</v>
      </c>
      <c r="M1851" t="s">
        <v>3154</v>
      </c>
      <c r="N1851" t="s">
        <v>3154</v>
      </c>
      <c r="O1851" s="111">
        <v>44994</v>
      </c>
      <c r="P1851" t="s">
        <v>252</v>
      </c>
      <c r="Q1851" t="s">
        <v>253</v>
      </c>
      <c r="R1851">
        <v>44995</v>
      </c>
      <c r="S1851" t="s">
        <v>254</v>
      </c>
      <c r="T1851" t="s">
        <v>254</v>
      </c>
      <c r="U1851" t="s">
        <v>254</v>
      </c>
      <c r="V1851" t="s">
        <v>254</v>
      </c>
      <c r="W1851">
        <v>0</v>
      </c>
      <c r="X1851">
        <v>0</v>
      </c>
      <c r="Y1851">
        <v>4353.53</v>
      </c>
      <c r="Z1851" s="27">
        <f t="shared" si="28"/>
        <v>4353.53</v>
      </c>
    </row>
    <row r="1852" spans="1:26">
      <c r="A1852" t="s">
        <v>3155</v>
      </c>
      <c r="B1852" t="s">
        <v>2993</v>
      </c>
      <c r="C1852" t="s">
        <v>417</v>
      </c>
      <c r="D1852" t="s">
        <v>45</v>
      </c>
      <c r="E1852" t="s">
        <v>46</v>
      </c>
      <c r="F1852">
        <v>12220862</v>
      </c>
      <c r="G1852">
        <v>44996</v>
      </c>
      <c r="H1852" t="s">
        <v>4057</v>
      </c>
      <c r="I1852" t="s">
        <v>255</v>
      </c>
      <c r="J1852" t="s">
        <v>249</v>
      </c>
      <c r="K1852" t="s">
        <v>250</v>
      </c>
      <c r="L1852" t="s">
        <v>251</v>
      </c>
      <c r="M1852" t="s">
        <v>3154</v>
      </c>
      <c r="N1852" t="s">
        <v>3154</v>
      </c>
      <c r="O1852" s="111">
        <v>44996</v>
      </c>
      <c r="P1852" t="s">
        <v>252</v>
      </c>
      <c r="Q1852" t="s">
        <v>257</v>
      </c>
      <c r="S1852" t="s">
        <v>254</v>
      </c>
      <c r="T1852" t="s">
        <v>254</v>
      </c>
      <c r="U1852" t="s">
        <v>254</v>
      </c>
      <c r="V1852" t="s">
        <v>254</v>
      </c>
      <c r="W1852">
        <v>0</v>
      </c>
      <c r="X1852">
        <v>0</v>
      </c>
      <c r="Y1852">
        <v>0</v>
      </c>
      <c r="Z1852" s="27">
        <f t="shared" si="28"/>
        <v>0</v>
      </c>
    </row>
    <row r="1853" spans="1:26">
      <c r="A1853" t="s">
        <v>3155</v>
      </c>
      <c r="B1853" t="s">
        <v>2993</v>
      </c>
      <c r="C1853" t="s">
        <v>417</v>
      </c>
      <c r="D1853" t="s">
        <v>45</v>
      </c>
      <c r="E1853" t="s">
        <v>46</v>
      </c>
      <c r="F1853">
        <v>12224009</v>
      </c>
      <c r="G1853">
        <v>44996</v>
      </c>
      <c r="H1853" t="s">
        <v>4058</v>
      </c>
      <c r="I1853" t="s">
        <v>255</v>
      </c>
      <c r="J1853" t="s">
        <v>249</v>
      </c>
      <c r="K1853" t="s">
        <v>250</v>
      </c>
      <c r="L1853" t="s">
        <v>251</v>
      </c>
      <c r="M1853" t="s">
        <v>3154</v>
      </c>
      <c r="N1853" t="s">
        <v>3154</v>
      </c>
      <c r="O1853" s="111">
        <v>44996</v>
      </c>
      <c r="P1853" t="s">
        <v>252</v>
      </c>
      <c r="Q1853" t="s">
        <v>257</v>
      </c>
      <c r="S1853" t="s">
        <v>254</v>
      </c>
      <c r="T1853" t="s">
        <v>254</v>
      </c>
      <c r="U1853" t="s">
        <v>254</v>
      </c>
      <c r="V1853" t="s">
        <v>254</v>
      </c>
      <c r="W1853">
        <v>0</v>
      </c>
      <c r="X1853">
        <v>0</v>
      </c>
      <c r="Y1853">
        <v>0</v>
      </c>
      <c r="Z1853" s="27">
        <f t="shared" si="28"/>
        <v>0</v>
      </c>
    </row>
    <row r="1854" spans="1:26">
      <c r="A1854" t="s">
        <v>3155</v>
      </c>
      <c r="B1854" t="s">
        <v>2993</v>
      </c>
      <c r="C1854" t="s">
        <v>417</v>
      </c>
      <c r="D1854" t="s">
        <v>45</v>
      </c>
      <c r="E1854" t="s">
        <v>46</v>
      </c>
      <c r="F1854">
        <v>12255412</v>
      </c>
      <c r="G1854">
        <v>45005</v>
      </c>
      <c r="H1854" t="s">
        <v>4059</v>
      </c>
      <c r="I1854" t="s">
        <v>255</v>
      </c>
      <c r="J1854" t="s">
        <v>249</v>
      </c>
      <c r="K1854" t="s">
        <v>250</v>
      </c>
      <c r="L1854" t="s">
        <v>251</v>
      </c>
      <c r="M1854" t="s">
        <v>3154</v>
      </c>
      <c r="N1854" t="s">
        <v>3154</v>
      </c>
      <c r="O1854" s="111">
        <v>45005</v>
      </c>
      <c r="P1854" t="s">
        <v>252</v>
      </c>
      <c r="Q1854" t="s">
        <v>257</v>
      </c>
      <c r="R1854">
        <v>45006</v>
      </c>
      <c r="S1854" t="s">
        <v>254</v>
      </c>
      <c r="T1854" t="s">
        <v>254</v>
      </c>
      <c r="U1854" t="s">
        <v>254</v>
      </c>
      <c r="V1854" t="s">
        <v>254</v>
      </c>
      <c r="W1854">
        <v>0</v>
      </c>
      <c r="X1854">
        <v>0</v>
      </c>
      <c r="Y1854">
        <v>0.5</v>
      </c>
      <c r="Z1854" s="27">
        <f t="shared" si="28"/>
        <v>0.5</v>
      </c>
    </row>
    <row r="1855" spans="1:26">
      <c r="A1855" t="s">
        <v>3155</v>
      </c>
      <c r="B1855" t="s">
        <v>2993</v>
      </c>
      <c r="C1855" t="s">
        <v>417</v>
      </c>
      <c r="D1855" t="s">
        <v>45</v>
      </c>
      <c r="E1855" t="s">
        <v>46</v>
      </c>
      <c r="F1855">
        <v>12273552</v>
      </c>
      <c r="G1855">
        <v>45010</v>
      </c>
      <c r="H1855" t="s">
        <v>4060</v>
      </c>
      <c r="I1855" t="s">
        <v>271</v>
      </c>
      <c r="J1855" t="s">
        <v>249</v>
      </c>
      <c r="K1855" t="s">
        <v>250</v>
      </c>
      <c r="L1855" t="s">
        <v>251</v>
      </c>
      <c r="M1855" t="s">
        <v>3154</v>
      </c>
      <c r="N1855" t="s">
        <v>3154</v>
      </c>
      <c r="O1855" s="111">
        <v>45010</v>
      </c>
      <c r="P1855" t="s">
        <v>252</v>
      </c>
      <c r="Q1855" t="s">
        <v>257</v>
      </c>
      <c r="R1855">
        <v>45016</v>
      </c>
      <c r="S1855" t="s">
        <v>254</v>
      </c>
      <c r="T1855" t="s">
        <v>254</v>
      </c>
      <c r="U1855" t="s">
        <v>254</v>
      </c>
      <c r="V1855" t="s">
        <v>254</v>
      </c>
      <c r="W1855">
        <v>0</v>
      </c>
      <c r="X1855">
        <v>0</v>
      </c>
      <c r="Y1855">
        <v>0</v>
      </c>
      <c r="Z1855" s="27">
        <f t="shared" si="28"/>
        <v>0</v>
      </c>
    </row>
    <row r="1856" spans="1:26">
      <c r="A1856" t="s">
        <v>3155</v>
      </c>
      <c r="B1856" t="s">
        <v>2993</v>
      </c>
      <c r="C1856" t="s">
        <v>417</v>
      </c>
      <c r="D1856" t="s">
        <v>45</v>
      </c>
      <c r="E1856" t="s">
        <v>46</v>
      </c>
      <c r="F1856">
        <v>12276432</v>
      </c>
      <c r="G1856">
        <v>45009</v>
      </c>
      <c r="H1856" t="s">
        <v>4061</v>
      </c>
      <c r="I1856" t="s">
        <v>271</v>
      </c>
      <c r="J1856" t="s">
        <v>249</v>
      </c>
      <c r="K1856" t="s">
        <v>268</v>
      </c>
      <c r="L1856" t="s">
        <v>251</v>
      </c>
      <c r="M1856" t="s">
        <v>3154</v>
      </c>
      <c r="N1856" t="s">
        <v>3154</v>
      </c>
      <c r="O1856" s="111">
        <v>45009</v>
      </c>
      <c r="P1856" t="s">
        <v>252</v>
      </c>
      <c r="Q1856" t="s">
        <v>253</v>
      </c>
      <c r="R1856">
        <v>45015</v>
      </c>
      <c r="S1856" t="s">
        <v>254</v>
      </c>
      <c r="T1856" t="s">
        <v>254</v>
      </c>
      <c r="U1856" t="s">
        <v>254</v>
      </c>
      <c r="V1856" t="s">
        <v>254</v>
      </c>
      <c r="W1856">
        <v>0</v>
      </c>
      <c r="X1856">
        <v>0</v>
      </c>
      <c r="Y1856">
        <v>272.11</v>
      </c>
      <c r="Z1856" s="27">
        <f t="shared" si="28"/>
        <v>272.11</v>
      </c>
    </row>
    <row r="1857" spans="1:26">
      <c r="A1857" t="s">
        <v>3155</v>
      </c>
      <c r="B1857" t="s">
        <v>2993</v>
      </c>
      <c r="C1857" t="s">
        <v>417</v>
      </c>
      <c r="D1857" t="s">
        <v>45</v>
      </c>
      <c r="E1857" t="s">
        <v>46</v>
      </c>
      <c r="F1857">
        <v>12282733</v>
      </c>
      <c r="G1857">
        <v>45012</v>
      </c>
      <c r="H1857" t="s">
        <v>4062</v>
      </c>
      <c r="I1857" t="s">
        <v>271</v>
      </c>
      <c r="J1857" t="s">
        <v>249</v>
      </c>
      <c r="K1857" t="s">
        <v>250</v>
      </c>
      <c r="L1857" t="s">
        <v>251</v>
      </c>
      <c r="M1857" t="s">
        <v>3154</v>
      </c>
      <c r="N1857" t="s">
        <v>3154</v>
      </c>
      <c r="O1857" s="111">
        <v>45012</v>
      </c>
      <c r="P1857" t="s">
        <v>252</v>
      </c>
      <c r="Q1857" t="s">
        <v>253</v>
      </c>
      <c r="R1857">
        <v>45015</v>
      </c>
      <c r="S1857" t="s">
        <v>254</v>
      </c>
      <c r="T1857" t="s">
        <v>254</v>
      </c>
      <c r="U1857" t="s">
        <v>254</v>
      </c>
      <c r="V1857" t="s">
        <v>254</v>
      </c>
      <c r="W1857">
        <v>0</v>
      </c>
      <c r="X1857">
        <v>0</v>
      </c>
      <c r="Y1857">
        <v>111.99</v>
      </c>
      <c r="Z1857" s="27">
        <f t="shared" si="28"/>
        <v>111.99</v>
      </c>
    </row>
    <row r="1858" spans="1:26">
      <c r="A1858" t="s">
        <v>3155</v>
      </c>
      <c r="B1858" t="s">
        <v>2993</v>
      </c>
      <c r="C1858" t="s">
        <v>417</v>
      </c>
      <c r="D1858" t="s">
        <v>45</v>
      </c>
      <c r="E1858" t="s">
        <v>46</v>
      </c>
      <c r="F1858">
        <v>12298717</v>
      </c>
      <c r="G1858">
        <v>45014</v>
      </c>
      <c r="H1858" t="s">
        <v>4063</v>
      </c>
      <c r="I1858" t="s">
        <v>271</v>
      </c>
      <c r="J1858" t="s">
        <v>249</v>
      </c>
      <c r="K1858" t="s">
        <v>268</v>
      </c>
      <c r="L1858" t="s">
        <v>251</v>
      </c>
      <c r="M1858" t="s">
        <v>3154</v>
      </c>
      <c r="N1858" t="s">
        <v>3154</v>
      </c>
      <c r="O1858" s="111">
        <v>45014</v>
      </c>
      <c r="P1858" t="s">
        <v>252</v>
      </c>
      <c r="Q1858" t="s">
        <v>253</v>
      </c>
      <c r="R1858">
        <v>45015</v>
      </c>
      <c r="S1858" t="s">
        <v>254</v>
      </c>
      <c r="T1858" t="s">
        <v>254</v>
      </c>
      <c r="U1858" t="s">
        <v>254</v>
      </c>
      <c r="V1858" t="s">
        <v>254</v>
      </c>
      <c r="W1858">
        <v>0</v>
      </c>
      <c r="X1858">
        <v>0</v>
      </c>
      <c r="Y1858">
        <v>2076.31</v>
      </c>
      <c r="Z1858" s="27">
        <f t="shared" si="28"/>
        <v>2076.31</v>
      </c>
    </row>
    <row r="1859" spans="1:26" hidden="1">
      <c r="A1859" t="s">
        <v>3155</v>
      </c>
      <c r="B1859" t="s">
        <v>2993</v>
      </c>
      <c r="C1859" t="s">
        <v>417</v>
      </c>
      <c r="D1859" t="s">
        <v>2404</v>
      </c>
      <c r="E1859" t="s">
        <v>46</v>
      </c>
      <c r="F1859">
        <v>12106975</v>
      </c>
      <c r="G1859">
        <v>44965</v>
      </c>
      <c r="H1859" t="s">
        <v>3086</v>
      </c>
      <c r="I1859" t="s">
        <v>248</v>
      </c>
      <c r="J1859" t="s">
        <v>259</v>
      </c>
      <c r="K1859" t="s">
        <v>268</v>
      </c>
      <c r="L1859" t="s">
        <v>251</v>
      </c>
      <c r="M1859" t="s">
        <v>3154</v>
      </c>
      <c r="N1859" t="s">
        <v>3154</v>
      </c>
      <c r="O1859" s="111">
        <v>44965</v>
      </c>
      <c r="P1859" t="s">
        <v>252</v>
      </c>
      <c r="Q1859" t="s">
        <v>253</v>
      </c>
      <c r="R1859">
        <v>44985</v>
      </c>
      <c r="S1859" t="s">
        <v>254</v>
      </c>
      <c r="T1859" t="s">
        <v>254</v>
      </c>
      <c r="U1859" t="s">
        <v>254</v>
      </c>
      <c r="V1859" t="s">
        <v>254</v>
      </c>
      <c r="W1859">
        <v>0</v>
      </c>
      <c r="X1859">
        <v>0</v>
      </c>
      <c r="Y1859">
        <v>802</v>
      </c>
      <c r="Z1859" s="27">
        <f t="shared" ref="Z1859:Z1922" si="29">SUM(W1859:Y1859)</f>
        <v>802</v>
      </c>
    </row>
    <row r="1860" spans="1:26" hidden="1">
      <c r="A1860" t="s">
        <v>3155</v>
      </c>
      <c r="B1860" t="s">
        <v>2993</v>
      </c>
      <c r="C1860" t="s">
        <v>417</v>
      </c>
      <c r="D1860" t="s">
        <v>2404</v>
      </c>
      <c r="E1860" t="s">
        <v>46</v>
      </c>
      <c r="F1860">
        <v>12126453</v>
      </c>
      <c r="G1860">
        <v>44971</v>
      </c>
      <c r="H1860" t="s">
        <v>3087</v>
      </c>
      <c r="I1860" t="s">
        <v>248</v>
      </c>
      <c r="J1860" t="s">
        <v>259</v>
      </c>
      <c r="K1860" t="s">
        <v>250</v>
      </c>
      <c r="L1860" t="s">
        <v>251</v>
      </c>
      <c r="M1860" t="s">
        <v>3154</v>
      </c>
      <c r="N1860" t="s">
        <v>3154</v>
      </c>
      <c r="O1860" s="111">
        <v>44971</v>
      </c>
      <c r="P1860" t="s">
        <v>252</v>
      </c>
      <c r="Q1860" t="s">
        <v>253</v>
      </c>
      <c r="R1860">
        <v>44973</v>
      </c>
      <c r="S1860" t="s">
        <v>254</v>
      </c>
      <c r="T1860" t="s">
        <v>254</v>
      </c>
      <c r="U1860" t="s">
        <v>254</v>
      </c>
      <c r="V1860" t="s">
        <v>254</v>
      </c>
      <c r="W1860">
        <v>0</v>
      </c>
      <c r="X1860">
        <v>3797.37</v>
      </c>
      <c r="Y1860">
        <v>6515.9</v>
      </c>
      <c r="Z1860" s="27">
        <f t="shared" si="29"/>
        <v>10313.27</v>
      </c>
    </row>
    <row r="1861" spans="1:26" hidden="1">
      <c r="A1861" t="s">
        <v>3155</v>
      </c>
      <c r="B1861" t="s">
        <v>2993</v>
      </c>
      <c r="C1861" t="s">
        <v>417</v>
      </c>
      <c r="D1861" t="s">
        <v>2404</v>
      </c>
      <c r="E1861" t="s">
        <v>46</v>
      </c>
      <c r="F1861">
        <v>12126981</v>
      </c>
      <c r="G1861">
        <v>44971</v>
      </c>
      <c r="H1861" t="s">
        <v>3088</v>
      </c>
      <c r="I1861" t="s">
        <v>248</v>
      </c>
      <c r="J1861" t="s">
        <v>259</v>
      </c>
      <c r="K1861" t="s">
        <v>250</v>
      </c>
      <c r="L1861" t="s">
        <v>251</v>
      </c>
      <c r="M1861" t="s">
        <v>3154</v>
      </c>
      <c r="N1861" t="s">
        <v>3154</v>
      </c>
      <c r="O1861" s="111">
        <v>44971</v>
      </c>
      <c r="P1861" t="s">
        <v>252</v>
      </c>
      <c r="Q1861" t="s">
        <v>253</v>
      </c>
      <c r="R1861">
        <v>44987</v>
      </c>
      <c r="S1861" t="s">
        <v>254</v>
      </c>
      <c r="T1861" t="s">
        <v>254</v>
      </c>
      <c r="U1861" t="s">
        <v>254</v>
      </c>
      <c r="V1861" t="s">
        <v>254</v>
      </c>
      <c r="W1861">
        <v>0</v>
      </c>
      <c r="X1861">
        <v>0</v>
      </c>
      <c r="Y1861">
        <v>3021</v>
      </c>
      <c r="Z1861" s="27">
        <f t="shared" si="29"/>
        <v>3021</v>
      </c>
    </row>
    <row r="1862" spans="1:26">
      <c r="A1862" t="s">
        <v>3155</v>
      </c>
      <c r="B1862" t="s">
        <v>2993</v>
      </c>
      <c r="C1862" t="s">
        <v>417</v>
      </c>
      <c r="D1862" t="s">
        <v>2404</v>
      </c>
      <c r="E1862" t="s">
        <v>46</v>
      </c>
      <c r="F1862">
        <v>12224280</v>
      </c>
      <c r="G1862">
        <v>44998</v>
      </c>
      <c r="H1862" t="s">
        <v>4064</v>
      </c>
      <c r="I1862" t="s">
        <v>255</v>
      </c>
      <c r="J1862" t="s">
        <v>249</v>
      </c>
      <c r="K1862" t="s">
        <v>250</v>
      </c>
      <c r="L1862" t="s">
        <v>251</v>
      </c>
      <c r="M1862" t="s">
        <v>3154</v>
      </c>
      <c r="N1862" t="s">
        <v>3154</v>
      </c>
      <c r="O1862" s="111">
        <v>44998</v>
      </c>
      <c r="P1862" t="s">
        <v>252</v>
      </c>
      <c r="Q1862" t="s">
        <v>253</v>
      </c>
      <c r="R1862">
        <v>44999</v>
      </c>
      <c r="S1862" t="s">
        <v>254</v>
      </c>
      <c r="T1862" t="s">
        <v>254</v>
      </c>
      <c r="U1862" t="s">
        <v>254</v>
      </c>
      <c r="V1862" t="s">
        <v>254</v>
      </c>
      <c r="W1862">
        <v>0</v>
      </c>
      <c r="X1862">
        <v>0</v>
      </c>
      <c r="Y1862">
        <v>114.9</v>
      </c>
      <c r="Z1862" s="27">
        <f t="shared" si="29"/>
        <v>114.9</v>
      </c>
    </row>
    <row r="1863" spans="1:26" hidden="1">
      <c r="A1863" t="s">
        <v>3155</v>
      </c>
      <c r="B1863" t="s">
        <v>2993</v>
      </c>
      <c r="C1863" t="s">
        <v>417</v>
      </c>
      <c r="D1863" t="s">
        <v>1176</v>
      </c>
      <c r="E1863" t="s">
        <v>46</v>
      </c>
      <c r="F1863">
        <v>11964501</v>
      </c>
      <c r="G1863">
        <v>44929</v>
      </c>
      <c r="H1863" t="s">
        <v>1976</v>
      </c>
      <c r="I1863" t="s">
        <v>255</v>
      </c>
      <c r="J1863" t="s">
        <v>249</v>
      </c>
      <c r="K1863" t="s">
        <v>250</v>
      </c>
      <c r="L1863" t="s">
        <v>251</v>
      </c>
      <c r="M1863" t="s">
        <v>3154</v>
      </c>
      <c r="N1863" t="s">
        <v>3154</v>
      </c>
      <c r="O1863" s="111">
        <v>44929</v>
      </c>
      <c r="P1863" t="s">
        <v>252</v>
      </c>
      <c r="Q1863" t="s">
        <v>282</v>
      </c>
      <c r="R1863">
        <v>44931</v>
      </c>
      <c r="S1863" t="s">
        <v>254</v>
      </c>
      <c r="T1863" t="s">
        <v>254</v>
      </c>
      <c r="U1863" t="s">
        <v>254</v>
      </c>
      <c r="V1863" t="s">
        <v>254</v>
      </c>
      <c r="W1863">
        <v>1436.25</v>
      </c>
      <c r="X1863">
        <v>3413.5</v>
      </c>
      <c r="Y1863">
        <v>0</v>
      </c>
      <c r="Z1863" s="27">
        <f t="shared" si="29"/>
        <v>4849.75</v>
      </c>
    </row>
    <row r="1864" spans="1:26" hidden="1">
      <c r="A1864" t="s">
        <v>3155</v>
      </c>
      <c r="B1864" t="s">
        <v>2993</v>
      </c>
      <c r="C1864" t="s">
        <v>417</v>
      </c>
      <c r="D1864" t="s">
        <v>1176</v>
      </c>
      <c r="E1864" t="s">
        <v>46</v>
      </c>
      <c r="F1864">
        <v>11965658</v>
      </c>
      <c r="G1864">
        <v>44929</v>
      </c>
      <c r="H1864" t="s">
        <v>1977</v>
      </c>
      <c r="I1864" t="s">
        <v>255</v>
      </c>
      <c r="J1864" t="s">
        <v>249</v>
      </c>
      <c r="K1864" t="s">
        <v>250</v>
      </c>
      <c r="L1864" t="s">
        <v>251</v>
      </c>
      <c r="M1864" t="s">
        <v>3154</v>
      </c>
      <c r="N1864" t="s">
        <v>3154</v>
      </c>
      <c r="O1864" s="111">
        <v>44929</v>
      </c>
      <c r="P1864" t="s">
        <v>252</v>
      </c>
      <c r="Q1864" t="s">
        <v>253</v>
      </c>
      <c r="R1864">
        <v>44931</v>
      </c>
      <c r="S1864" t="s">
        <v>254</v>
      </c>
      <c r="T1864" t="s">
        <v>254</v>
      </c>
      <c r="U1864" t="s">
        <v>254</v>
      </c>
      <c r="V1864" t="s">
        <v>254</v>
      </c>
      <c r="W1864">
        <v>4083.65</v>
      </c>
      <c r="X1864">
        <v>57.9</v>
      </c>
      <c r="Y1864">
        <v>257.89999999999998</v>
      </c>
      <c r="Z1864" s="27">
        <f t="shared" si="29"/>
        <v>4399.45</v>
      </c>
    </row>
    <row r="1865" spans="1:26" hidden="1">
      <c r="A1865" t="s">
        <v>3155</v>
      </c>
      <c r="B1865" t="s">
        <v>2993</v>
      </c>
      <c r="C1865" t="s">
        <v>417</v>
      </c>
      <c r="D1865" t="s">
        <v>1176</v>
      </c>
      <c r="E1865" t="s">
        <v>46</v>
      </c>
      <c r="F1865">
        <v>11965903</v>
      </c>
      <c r="G1865">
        <v>44929</v>
      </c>
      <c r="H1865" t="s">
        <v>1978</v>
      </c>
      <c r="I1865" t="s">
        <v>255</v>
      </c>
      <c r="J1865" t="s">
        <v>3154</v>
      </c>
      <c r="K1865" t="s">
        <v>3154</v>
      </c>
      <c r="L1865" t="s">
        <v>251</v>
      </c>
      <c r="M1865" t="s">
        <v>3154</v>
      </c>
      <c r="N1865" t="s">
        <v>3154</v>
      </c>
      <c r="O1865" s="111">
        <v>44929</v>
      </c>
      <c r="P1865" t="s">
        <v>252</v>
      </c>
      <c r="Q1865" t="s">
        <v>263</v>
      </c>
      <c r="R1865">
        <v>44931</v>
      </c>
      <c r="S1865" t="s">
        <v>254</v>
      </c>
      <c r="T1865" t="s">
        <v>254</v>
      </c>
      <c r="U1865" t="s">
        <v>254</v>
      </c>
      <c r="V1865" t="s">
        <v>254</v>
      </c>
      <c r="W1865">
        <v>361.91</v>
      </c>
      <c r="X1865">
        <v>0</v>
      </c>
      <c r="Y1865">
        <v>0</v>
      </c>
      <c r="Z1865" s="27">
        <f t="shared" si="29"/>
        <v>361.91</v>
      </c>
    </row>
    <row r="1866" spans="1:26" hidden="1">
      <c r="A1866" t="s">
        <v>3155</v>
      </c>
      <c r="B1866" t="s">
        <v>2993</v>
      </c>
      <c r="C1866" t="s">
        <v>417</v>
      </c>
      <c r="D1866" t="s">
        <v>1979</v>
      </c>
      <c r="E1866" t="s">
        <v>46</v>
      </c>
      <c r="F1866">
        <v>12006437</v>
      </c>
      <c r="G1866">
        <v>44942</v>
      </c>
      <c r="H1866" t="s">
        <v>1980</v>
      </c>
      <c r="I1866" t="s">
        <v>255</v>
      </c>
      <c r="J1866" t="s">
        <v>249</v>
      </c>
      <c r="K1866" t="s">
        <v>250</v>
      </c>
      <c r="L1866" t="s">
        <v>251</v>
      </c>
      <c r="M1866" t="s">
        <v>3154</v>
      </c>
      <c r="N1866" t="s">
        <v>3154</v>
      </c>
      <c r="O1866" s="111">
        <v>44942</v>
      </c>
      <c r="P1866" t="s">
        <v>252</v>
      </c>
      <c r="Q1866" t="s">
        <v>257</v>
      </c>
      <c r="R1866">
        <v>44945</v>
      </c>
      <c r="S1866" t="s">
        <v>254</v>
      </c>
      <c r="T1866" t="s">
        <v>254</v>
      </c>
      <c r="U1866" t="s">
        <v>254</v>
      </c>
      <c r="V1866" t="s">
        <v>254</v>
      </c>
      <c r="W1866">
        <v>0</v>
      </c>
      <c r="X1866">
        <v>0</v>
      </c>
      <c r="Y1866">
        <v>0</v>
      </c>
      <c r="Z1866" s="27">
        <f t="shared" si="29"/>
        <v>0</v>
      </c>
    </row>
    <row r="1867" spans="1:26" hidden="1">
      <c r="A1867" t="s">
        <v>3155</v>
      </c>
      <c r="B1867" t="s">
        <v>2993</v>
      </c>
      <c r="C1867" t="s">
        <v>417</v>
      </c>
      <c r="D1867" t="s">
        <v>2412</v>
      </c>
      <c r="E1867" t="s">
        <v>46</v>
      </c>
      <c r="F1867">
        <v>12152125</v>
      </c>
      <c r="G1867">
        <v>44980</v>
      </c>
      <c r="H1867" t="s">
        <v>3089</v>
      </c>
      <c r="I1867" t="s">
        <v>255</v>
      </c>
      <c r="J1867" t="s">
        <v>249</v>
      </c>
      <c r="K1867" t="s">
        <v>250</v>
      </c>
      <c r="L1867" t="s">
        <v>251</v>
      </c>
      <c r="M1867" t="s">
        <v>3154</v>
      </c>
      <c r="N1867" t="s">
        <v>3154</v>
      </c>
      <c r="O1867" s="111">
        <v>44985</v>
      </c>
      <c r="P1867" t="s">
        <v>252</v>
      </c>
      <c r="Q1867" t="s">
        <v>253</v>
      </c>
      <c r="R1867">
        <v>44988</v>
      </c>
      <c r="S1867" t="s">
        <v>254</v>
      </c>
      <c r="T1867" t="s">
        <v>254</v>
      </c>
      <c r="U1867" t="s">
        <v>254</v>
      </c>
      <c r="V1867" t="s">
        <v>254</v>
      </c>
      <c r="W1867">
        <v>0</v>
      </c>
      <c r="X1867">
        <v>0</v>
      </c>
      <c r="Y1867">
        <v>8112.76</v>
      </c>
      <c r="Z1867" s="27">
        <f t="shared" si="29"/>
        <v>8112.76</v>
      </c>
    </row>
    <row r="1868" spans="1:26">
      <c r="A1868" t="s">
        <v>3155</v>
      </c>
      <c r="B1868" t="s">
        <v>2993</v>
      </c>
      <c r="C1868" t="s">
        <v>417</v>
      </c>
      <c r="D1868" t="s">
        <v>4065</v>
      </c>
      <c r="E1868" t="s">
        <v>46</v>
      </c>
      <c r="F1868">
        <v>12216212</v>
      </c>
      <c r="G1868">
        <v>45005</v>
      </c>
      <c r="H1868" t="s">
        <v>4066</v>
      </c>
      <c r="I1868" t="s">
        <v>255</v>
      </c>
      <c r="J1868" t="s">
        <v>249</v>
      </c>
      <c r="K1868" t="s">
        <v>250</v>
      </c>
      <c r="L1868" t="s">
        <v>251</v>
      </c>
      <c r="M1868" t="s">
        <v>3154</v>
      </c>
      <c r="N1868" t="s">
        <v>3154</v>
      </c>
      <c r="O1868" s="111">
        <v>45006</v>
      </c>
      <c r="P1868" t="s">
        <v>252</v>
      </c>
      <c r="Q1868" t="s">
        <v>253</v>
      </c>
      <c r="R1868">
        <v>45007</v>
      </c>
      <c r="S1868" t="s">
        <v>254</v>
      </c>
      <c r="T1868" t="s">
        <v>254</v>
      </c>
      <c r="U1868" t="s">
        <v>254</v>
      </c>
      <c r="V1868" t="s">
        <v>254</v>
      </c>
      <c r="W1868">
        <v>0</v>
      </c>
      <c r="X1868">
        <v>0</v>
      </c>
      <c r="Y1868">
        <v>10428.549999999999</v>
      </c>
      <c r="Z1868" s="27">
        <f t="shared" si="29"/>
        <v>10428.549999999999</v>
      </c>
    </row>
    <row r="1869" spans="1:26" hidden="1">
      <c r="A1869" t="s">
        <v>3155</v>
      </c>
      <c r="B1869" t="s">
        <v>2993</v>
      </c>
      <c r="C1869" t="s">
        <v>417</v>
      </c>
      <c r="D1869" t="s">
        <v>1005</v>
      </c>
      <c r="E1869" t="s">
        <v>46</v>
      </c>
      <c r="F1869">
        <v>1046007</v>
      </c>
      <c r="G1869">
        <v>44937</v>
      </c>
      <c r="H1869" t="s">
        <v>1981</v>
      </c>
      <c r="I1869" t="s">
        <v>255</v>
      </c>
      <c r="J1869" t="s">
        <v>249</v>
      </c>
      <c r="K1869" t="s">
        <v>832</v>
      </c>
      <c r="L1869" t="s">
        <v>251</v>
      </c>
      <c r="M1869" t="s">
        <v>3154</v>
      </c>
      <c r="N1869" t="s">
        <v>3154</v>
      </c>
      <c r="O1869" s="111">
        <v>44937</v>
      </c>
      <c r="P1869" t="s">
        <v>252</v>
      </c>
      <c r="Q1869" t="s">
        <v>253</v>
      </c>
      <c r="R1869">
        <v>44939</v>
      </c>
      <c r="S1869" t="s">
        <v>254</v>
      </c>
      <c r="T1869" t="s">
        <v>254</v>
      </c>
      <c r="U1869" t="s">
        <v>254</v>
      </c>
      <c r="V1869" t="s">
        <v>254</v>
      </c>
      <c r="W1869">
        <v>2687.68</v>
      </c>
      <c r="X1869">
        <v>12049.35</v>
      </c>
      <c r="Y1869">
        <v>11357.93</v>
      </c>
      <c r="Z1869" s="27">
        <f t="shared" si="29"/>
        <v>26094.959999999999</v>
      </c>
    </row>
    <row r="1870" spans="1:26" hidden="1">
      <c r="A1870" t="s">
        <v>3155</v>
      </c>
      <c r="B1870" t="s">
        <v>2993</v>
      </c>
      <c r="C1870" t="s">
        <v>417</v>
      </c>
      <c r="D1870" t="s">
        <v>1005</v>
      </c>
      <c r="E1870" t="s">
        <v>46</v>
      </c>
      <c r="F1870">
        <v>12002083</v>
      </c>
      <c r="G1870">
        <v>44939</v>
      </c>
      <c r="H1870" t="s">
        <v>1982</v>
      </c>
      <c r="I1870" t="s">
        <v>255</v>
      </c>
      <c r="J1870" t="s">
        <v>259</v>
      </c>
      <c r="K1870" t="s">
        <v>250</v>
      </c>
      <c r="L1870" t="s">
        <v>251</v>
      </c>
      <c r="M1870" t="s">
        <v>3154</v>
      </c>
      <c r="N1870" t="s">
        <v>3154</v>
      </c>
      <c r="O1870" s="111">
        <v>44939</v>
      </c>
      <c r="P1870" t="s">
        <v>252</v>
      </c>
      <c r="Q1870" t="s">
        <v>253</v>
      </c>
      <c r="R1870">
        <v>44945</v>
      </c>
      <c r="S1870" t="s">
        <v>254</v>
      </c>
      <c r="T1870" t="s">
        <v>254</v>
      </c>
      <c r="U1870" t="s">
        <v>254</v>
      </c>
      <c r="V1870" t="s">
        <v>254</v>
      </c>
      <c r="W1870">
        <v>2399.5</v>
      </c>
      <c r="X1870">
        <v>6848.5</v>
      </c>
      <c r="Y1870">
        <v>3044</v>
      </c>
      <c r="Z1870" s="27">
        <f t="shared" si="29"/>
        <v>12292</v>
      </c>
    </row>
    <row r="1871" spans="1:26" hidden="1">
      <c r="A1871" t="s">
        <v>3155</v>
      </c>
      <c r="B1871" t="s">
        <v>2993</v>
      </c>
      <c r="C1871" t="s">
        <v>417</v>
      </c>
      <c r="D1871" t="s">
        <v>1005</v>
      </c>
      <c r="E1871" t="s">
        <v>46</v>
      </c>
      <c r="F1871">
        <v>12015836</v>
      </c>
      <c r="G1871">
        <v>44944</v>
      </c>
      <c r="H1871" t="s">
        <v>1983</v>
      </c>
      <c r="I1871" t="s">
        <v>255</v>
      </c>
      <c r="J1871" t="s">
        <v>249</v>
      </c>
      <c r="K1871" t="s">
        <v>250</v>
      </c>
      <c r="L1871" t="s">
        <v>251</v>
      </c>
      <c r="M1871" t="s">
        <v>3154</v>
      </c>
      <c r="N1871" t="s">
        <v>3154</v>
      </c>
      <c r="O1871" s="111">
        <v>44944</v>
      </c>
      <c r="P1871" t="s">
        <v>252</v>
      </c>
      <c r="Q1871" t="s">
        <v>253</v>
      </c>
      <c r="R1871">
        <v>44945</v>
      </c>
      <c r="S1871" t="s">
        <v>254</v>
      </c>
      <c r="T1871" t="s">
        <v>254</v>
      </c>
      <c r="U1871" t="s">
        <v>254</v>
      </c>
      <c r="V1871" t="s">
        <v>254</v>
      </c>
      <c r="W1871">
        <v>6482.1</v>
      </c>
      <c r="X1871">
        <v>18408.5</v>
      </c>
      <c r="Y1871">
        <v>15932.45</v>
      </c>
      <c r="Z1871" s="27">
        <f t="shared" si="29"/>
        <v>40823.050000000003</v>
      </c>
    </row>
    <row r="1872" spans="1:26" hidden="1">
      <c r="A1872" t="s">
        <v>3155</v>
      </c>
      <c r="B1872" t="s">
        <v>2993</v>
      </c>
      <c r="C1872" t="s">
        <v>417</v>
      </c>
      <c r="D1872" t="s">
        <v>2706</v>
      </c>
      <c r="E1872" t="s">
        <v>46</v>
      </c>
      <c r="F1872">
        <v>12157608</v>
      </c>
      <c r="G1872">
        <v>44981</v>
      </c>
      <c r="H1872" t="s">
        <v>3090</v>
      </c>
      <c r="I1872" t="s">
        <v>255</v>
      </c>
      <c r="J1872" t="s">
        <v>249</v>
      </c>
      <c r="K1872" t="s">
        <v>250</v>
      </c>
      <c r="L1872" t="s">
        <v>251</v>
      </c>
      <c r="M1872" t="s">
        <v>3154</v>
      </c>
      <c r="N1872" t="s">
        <v>3154</v>
      </c>
      <c r="O1872" s="111">
        <v>44981</v>
      </c>
      <c r="P1872" t="s">
        <v>252</v>
      </c>
      <c r="Q1872" t="s">
        <v>253</v>
      </c>
      <c r="R1872">
        <v>44986</v>
      </c>
      <c r="S1872" t="s">
        <v>254</v>
      </c>
      <c r="T1872" t="s">
        <v>254</v>
      </c>
      <c r="U1872" t="s">
        <v>254</v>
      </c>
      <c r="V1872" t="s">
        <v>254</v>
      </c>
      <c r="W1872">
        <v>0</v>
      </c>
      <c r="X1872">
        <v>0</v>
      </c>
      <c r="Y1872">
        <v>292</v>
      </c>
      <c r="Z1872" s="27">
        <f t="shared" si="29"/>
        <v>292</v>
      </c>
    </row>
    <row r="1873" spans="1:26" hidden="1">
      <c r="A1873" t="s">
        <v>3155</v>
      </c>
      <c r="B1873" t="s">
        <v>2993</v>
      </c>
      <c r="C1873" t="s">
        <v>417</v>
      </c>
      <c r="D1873" t="s">
        <v>2706</v>
      </c>
      <c r="E1873" t="s">
        <v>46</v>
      </c>
      <c r="F1873">
        <v>12158309</v>
      </c>
      <c r="G1873">
        <v>44981</v>
      </c>
      <c r="H1873" t="s">
        <v>3091</v>
      </c>
      <c r="I1873" t="s">
        <v>255</v>
      </c>
      <c r="J1873" t="s">
        <v>249</v>
      </c>
      <c r="K1873" t="s">
        <v>250</v>
      </c>
      <c r="L1873" t="s">
        <v>251</v>
      </c>
      <c r="M1873" t="s">
        <v>3154</v>
      </c>
      <c r="N1873" t="s">
        <v>3154</v>
      </c>
      <c r="O1873" s="111">
        <v>44981</v>
      </c>
      <c r="P1873" t="s">
        <v>252</v>
      </c>
      <c r="Q1873" t="s">
        <v>253</v>
      </c>
      <c r="R1873">
        <v>44988</v>
      </c>
      <c r="S1873" t="s">
        <v>254</v>
      </c>
      <c r="T1873" t="s">
        <v>254</v>
      </c>
      <c r="U1873" t="s">
        <v>254</v>
      </c>
      <c r="V1873" t="s">
        <v>254</v>
      </c>
      <c r="W1873">
        <v>0</v>
      </c>
      <c r="X1873">
        <v>0</v>
      </c>
      <c r="Y1873">
        <v>2038.56</v>
      </c>
      <c r="Z1873" s="27">
        <f t="shared" si="29"/>
        <v>2038.56</v>
      </c>
    </row>
    <row r="1874" spans="1:26" hidden="1">
      <c r="A1874" t="s">
        <v>3155</v>
      </c>
      <c r="B1874" t="s">
        <v>2993</v>
      </c>
      <c r="C1874" t="s">
        <v>417</v>
      </c>
      <c r="D1874" t="s">
        <v>1778</v>
      </c>
      <c r="E1874" t="s">
        <v>46</v>
      </c>
      <c r="F1874">
        <v>11969136</v>
      </c>
      <c r="G1874">
        <v>44930</v>
      </c>
      <c r="H1874" t="s">
        <v>1984</v>
      </c>
      <c r="I1874" t="s">
        <v>255</v>
      </c>
      <c r="J1874" t="s">
        <v>249</v>
      </c>
      <c r="K1874" t="s">
        <v>250</v>
      </c>
      <c r="L1874" t="s">
        <v>251</v>
      </c>
      <c r="M1874" t="s">
        <v>3154</v>
      </c>
      <c r="N1874" t="s">
        <v>3154</v>
      </c>
      <c r="O1874" s="111">
        <v>44930</v>
      </c>
      <c r="P1874" t="s">
        <v>252</v>
      </c>
      <c r="Q1874" t="s">
        <v>253</v>
      </c>
      <c r="R1874">
        <v>44935</v>
      </c>
      <c r="S1874" t="s">
        <v>254</v>
      </c>
      <c r="T1874" t="s">
        <v>254</v>
      </c>
      <c r="U1874" t="s">
        <v>254</v>
      </c>
      <c r="V1874" t="s">
        <v>254</v>
      </c>
      <c r="W1874">
        <v>331.51</v>
      </c>
      <c r="X1874">
        <v>140</v>
      </c>
      <c r="Y1874">
        <v>20</v>
      </c>
      <c r="Z1874" s="27">
        <f t="shared" si="29"/>
        <v>491.51</v>
      </c>
    </row>
    <row r="1875" spans="1:26" hidden="1">
      <c r="A1875" t="s">
        <v>3155</v>
      </c>
      <c r="B1875" t="s">
        <v>2993</v>
      </c>
      <c r="C1875" t="s">
        <v>417</v>
      </c>
      <c r="D1875" t="s">
        <v>437</v>
      </c>
      <c r="E1875" t="s">
        <v>46</v>
      </c>
      <c r="F1875">
        <v>11983382</v>
      </c>
      <c r="G1875">
        <v>44936</v>
      </c>
      <c r="H1875" t="s">
        <v>1985</v>
      </c>
      <c r="I1875" t="s">
        <v>255</v>
      </c>
      <c r="J1875" t="s">
        <v>3154</v>
      </c>
      <c r="K1875" t="s">
        <v>3154</v>
      </c>
      <c r="L1875" t="s">
        <v>251</v>
      </c>
      <c r="M1875" t="s">
        <v>3154</v>
      </c>
      <c r="N1875" t="s">
        <v>3154</v>
      </c>
      <c r="O1875" s="111">
        <v>44936</v>
      </c>
      <c r="P1875" t="s">
        <v>252</v>
      </c>
      <c r="Q1875" t="s">
        <v>263</v>
      </c>
      <c r="R1875">
        <v>44937</v>
      </c>
      <c r="S1875" t="s">
        <v>254</v>
      </c>
      <c r="T1875" t="s">
        <v>254</v>
      </c>
      <c r="U1875" t="s">
        <v>254</v>
      </c>
      <c r="V1875" t="s">
        <v>254</v>
      </c>
      <c r="W1875">
        <v>0</v>
      </c>
      <c r="X1875">
        <v>0</v>
      </c>
      <c r="Y1875">
        <v>0</v>
      </c>
      <c r="Z1875" s="27">
        <f t="shared" si="29"/>
        <v>0</v>
      </c>
    </row>
    <row r="1876" spans="1:26" hidden="1">
      <c r="A1876" t="s">
        <v>3155</v>
      </c>
      <c r="B1876" t="s">
        <v>2993</v>
      </c>
      <c r="C1876" t="s">
        <v>417</v>
      </c>
      <c r="D1876" t="s">
        <v>437</v>
      </c>
      <c r="E1876" t="s">
        <v>46</v>
      </c>
      <c r="F1876">
        <v>11985694</v>
      </c>
      <c r="G1876">
        <v>44936</v>
      </c>
      <c r="H1876" t="s">
        <v>1986</v>
      </c>
      <c r="I1876" t="s">
        <v>255</v>
      </c>
      <c r="J1876" t="s">
        <v>3154</v>
      </c>
      <c r="K1876" t="s">
        <v>3154</v>
      </c>
      <c r="L1876" t="s">
        <v>251</v>
      </c>
      <c r="M1876" t="s">
        <v>3154</v>
      </c>
      <c r="N1876" t="s">
        <v>3154</v>
      </c>
      <c r="O1876" s="111">
        <v>44936</v>
      </c>
      <c r="P1876" t="s">
        <v>252</v>
      </c>
      <c r="Q1876" t="s">
        <v>263</v>
      </c>
      <c r="R1876">
        <v>44937</v>
      </c>
      <c r="S1876" t="s">
        <v>254</v>
      </c>
      <c r="T1876" t="s">
        <v>254</v>
      </c>
      <c r="U1876" t="s">
        <v>254</v>
      </c>
      <c r="V1876" t="s">
        <v>254</v>
      </c>
      <c r="W1876">
        <v>0</v>
      </c>
      <c r="X1876">
        <v>0</v>
      </c>
      <c r="Y1876">
        <v>0</v>
      </c>
      <c r="Z1876" s="27">
        <f t="shared" si="29"/>
        <v>0</v>
      </c>
    </row>
    <row r="1877" spans="1:26" hidden="1">
      <c r="A1877" t="s">
        <v>3155</v>
      </c>
      <c r="B1877" t="s">
        <v>2993</v>
      </c>
      <c r="C1877" t="s">
        <v>417</v>
      </c>
      <c r="D1877" t="s">
        <v>437</v>
      </c>
      <c r="E1877" t="s">
        <v>46</v>
      </c>
      <c r="F1877">
        <v>12121658</v>
      </c>
      <c r="G1877">
        <v>44970</v>
      </c>
      <c r="H1877" t="s">
        <v>3092</v>
      </c>
      <c r="I1877" t="s">
        <v>248</v>
      </c>
      <c r="J1877" t="s">
        <v>259</v>
      </c>
      <c r="K1877" t="s">
        <v>250</v>
      </c>
      <c r="L1877" t="s">
        <v>251</v>
      </c>
      <c r="M1877" t="s">
        <v>3154</v>
      </c>
      <c r="N1877" t="s">
        <v>3154</v>
      </c>
      <c r="O1877" s="111">
        <v>44970</v>
      </c>
      <c r="P1877" t="s">
        <v>252</v>
      </c>
      <c r="Q1877" t="s">
        <v>257</v>
      </c>
      <c r="R1877">
        <v>44974</v>
      </c>
      <c r="S1877" t="s">
        <v>254</v>
      </c>
      <c r="T1877" t="s">
        <v>254</v>
      </c>
      <c r="U1877" t="s">
        <v>254</v>
      </c>
      <c r="V1877" t="s">
        <v>254</v>
      </c>
      <c r="W1877">
        <v>0</v>
      </c>
      <c r="X1877">
        <v>0</v>
      </c>
      <c r="Y1877">
        <v>0</v>
      </c>
      <c r="Z1877" s="27">
        <f t="shared" si="29"/>
        <v>0</v>
      </c>
    </row>
    <row r="1878" spans="1:26">
      <c r="A1878" t="s">
        <v>3155</v>
      </c>
      <c r="B1878" t="s">
        <v>2993</v>
      </c>
      <c r="C1878" t="s">
        <v>417</v>
      </c>
      <c r="D1878" t="s">
        <v>3193</v>
      </c>
      <c r="E1878" t="s">
        <v>2794</v>
      </c>
      <c r="F1878">
        <v>208088</v>
      </c>
      <c r="G1878">
        <v>45001</v>
      </c>
      <c r="H1878" t="s">
        <v>4067</v>
      </c>
      <c r="I1878" t="s">
        <v>255</v>
      </c>
      <c r="J1878" t="s">
        <v>249</v>
      </c>
      <c r="K1878" t="s">
        <v>268</v>
      </c>
      <c r="L1878" t="s">
        <v>251</v>
      </c>
      <c r="M1878" t="s">
        <v>3154</v>
      </c>
      <c r="N1878" t="s">
        <v>3154</v>
      </c>
      <c r="O1878" s="111">
        <v>45001</v>
      </c>
      <c r="P1878" t="s">
        <v>252</v>
      </c>
      <c r="Q1878" t="s">
        <v>253</v>
      </c>
      <c r="R1878">
        <v>45008</v>
      </c>
      <c r="S1878" t="s">
        <v>254</v>
      </c>
      <c r="T1878" t="s">
        <v>254</v>
      </c>
      <c r="U1878" t="s">
        <v>254</v>
      </c>
      <c r="V1878" t="s">
        <v>254</v>
      </c>
      <c r="W1878">
        <v>0</v>
      </c>
      <c r="X1878">
        <v>0</v>
      </c>
      <c r="Y1878">
        <v>888.31</v>
      </c>
      <c r="Z1878" s="27">
        <f t="shared" si="29"/>
        <v>888.31</v>
      </c>
    </row>
    <row r="1879" spans="1:26">
      <c r="A1879" t="s">
        <v>3155</v>
      </c>
      <c r="B1879" t="s">
        <v>2993</v>
      </c>
      <c r="C1879" t="s">
        <v>417</v>
      </c>
      <c r="D1879" t="s">
        <v>3193</v>
      </c>
      <c r="E1879" t="s">
        <v>2794</v>
      </c>
      <c r="F1879">
        <v>12190632</v>
      </c>
      <c r="G1879">
        <v>44987</v>
      </c>
      <c r="H1879" t="s">
        <v>4068</v>
      </c>
      <c r="I1879" t="s">
        <v>255</v>
      </c>
      <c r="J1879" t="s">
        <v>249</v>
      </c>
      <c r="K1879" t="s">
        <v>250</v>
      </c>
      <c r="L1879" t="s">
        <v>251</v>
      </c>
      <c r="M1879" t="s">
        <v>3154</v>
      </c>
      <c r="N1879" t="s">
        <v>3154</v>
      </c>
      <c r="O1879" s="111">
        <v>44987</v>
      </c>
      <c r="P1879" t="s">
        <v>252</v>
      </c>
      <c r="Q1879" t="s">
        <v>253</v>
      </c>
      <c r="R1879">
        <v>44992</v>
      </c>
      <c r="S1879" t="s">
        <v>254</v>
      </c>
      <c r="T1879" t="s">
        <v>254</v>
      </c>
      <c r="U1879" t="s">
        <v>254</v>
      </c>
      <c r="V1879" t="s">
        <v>254</v>
      </c>
      <c r="W1879">
        <v>0</v>
      </c>
      <c r="X1879">
        <v>0</v>
      </c>
      <c r="Y1879">
        <v>2197.4899999999998</v>
      </c>
      <c r="Z1879" s="27">
        <f t="shared" si="29"/>
        <v>2197.4899999999998</v>
      </c>
    </row>
    <row r="1880" spans="1:26">
      <c r="A1880" t="s">
        <v>3155</v>
      </c>
      <c r="B1880" t="s">
        <v>2993</v>
      </c>
      <c r="C1880" t="s">
        <v>417</v>
      </c>
      <c r="D1880" t="s">
        <v>3193</v>
      </c>
      <c r="E1880" t="s">
        <v>2794</v>
      </c>
      <c r="F1880">
        <v>12316811</v>
      </c>
      <c r="G1880">
        <v>45016</v>
      </c>
      <c r="H1880" t="s">
        <v>4069</v>
      </c>
      <c r="I1880" t="s">
        <v>248</v>
      </c>
      <c r="J1880" t="s">
        <v>249</v>
      </c>
      <c r="K1880" t="s">
        <v>250</v>
      </c>
      <c r="L1880" t="s">
        <v>251</v>
      </c>
      <c r="M1880" t="s">
        <v>3154</v>
      </c>
      <c r="N1880" t="s">
        <v>3154</v>
      </c>
      <c r="O1880" s="111">
        <v>45016</v>
      </c>
      <c r="P1880" t="s">
        <v>252</v>
      </c>
      <c r="Q1880" t="s">
        <v>1406</v>
      </c>
      <c r="S1880" t="s">
        <v>254</v>
      </c>
      <c r="T1880" t="s">
        <v>254</v>
      </c>
      <c r="U1880" t="s">
        <v>254</v>
      </c>
      <c r="V1880" t="s">
        <v>254</v>
      </c>
      <c r="W1880">
        <v>0</v>
      </c>
      <c r="X1880">
        <v>0</v>
      </c>
      <c r="Y1880">
        <v>0</v>
      </c>
      <c r="Z1880" s="27">
        <f t="shared" si="29"/>
        <v>0</v>
      </c>
    </row>
    <row r="1881" spans="1:26" hidden="1">
      <c r="A1881" t="s">
        <v>3155</v>
      </c>
      <c r="B1881" t="s">
        <v>2993</v>
      </c>
      <c r="C1881" t="s">
        <v>417</v>
      </c>
      <c r="D1881" t="s">
        <v>1808</v>
      </c>
      <c r="E1881" t="s">
        <v>46</v>
      </c>
      <c r="F1881">
        <v>12101842</v>
      </c>
      <c r="G1881">
        <v>44964</v>
      </c>
      <c r="H1881" t="s">
        <v>3093</v>
      </c>
      <c r="I1881" t="s">
        <v>248</v>
      </c>
      <c r="J1881" t="s">
        <v>249</v>
      </c>
      <c r="K1881" t="s">
        <v>250</v>
      </c>
      <c r="L1881" t="s">
        <v>251</v>
      </c>
      <c r="M1881" t="s">
        <v>3154</v>
      </c>
      <c r="N1881" t="s">
        <v>3154</v>
      </c>
      <c r="O1881" s="111">
        <v>44964</v>
      </c>
      <c r="P1881" t="s">
        <v>252</v>
      </c>
      <c r="Q1881" t="s">
        <v>253</v>
      </c>
      <c r="R1881">
        <v>44967</v>
      </c>
      <c r="S1881" t="s">
        <v>254</v>
      </c>
      <c r="T1881" t="s">
        <v>254</v>
      </c>
      <c r="U1881" t="s">
        <v>254</v>
      </c>
      <c r="V1881" t="s">
        <v>254</v>
      </c>
      <c r="W1881">
        <v>0</v>
      </c>
      <c r="X1881">
        <v>3635.1</v>
      </c>
      <c r="Y1881">
        <v>7979.01</v>
      </c>
      <c r="Z1881" s="27">
        <f t="shared" si="29"/>
        <v>11614.11</v>
      </c>
    </row>
    <row r="1882" spans="1:26" hidden="1">
      <c r="A1882" t="s">
        <v>3155</v>
      </c>
      <c r="B1882" t="s">
        <v>3094</v>
      </c>
      <c r="C1882" t="s">
        <v>1987</v>
      </c>
      <c r="D1882" t="s">
        <v>57</v>
      </c>
      <c r="E1882" t="s">
        <v>58</v>
      </c>
      <c r="F1882">
        <v>11995615</v>
      </c>
      <c r="G1882">
        <v>44951</v>
      </c>
      <c r="H1882" t="s">
        <v>1988</v>
      </c>
      <c r="I1882" t="s">
        <v>255</v>
      </c>
      <c r="J1882" t="s">
        <v>3154</v>
      </c>
      <c r="K1882" t="s">
        <v>3154</v>
      </c>
      <c r="L1882" t="s">
        <v>251</v>
      </c>
      <c r="M1882" t="s">
        <v>3154</v>
      </c>
      <c r="N1882" t="s">
        <v>3154</v>
      </c>
      <c r="O1882" s="111">
        <v>44951</v>
      </c>
      <c r="P1882" t="s">
        <v>252</v>
      </c>
      <c r="Q1882" t="s">
        <v>263</v>
      </c>
      <c r="R1882">
        <v>44951</v>
      </c>
      <c r="S1882" t="s">
        <v>254</v>
      </c>
      <c r="T1882" t="s">
        <v>254</v>
      </c>
      <c r="U1882" t="s">
        <v>254</v>
      </c>
      <c r="V1882" t="s">
        <v>254</v>
      </c>
      <c r="W1882">
        <v>703</v>
      </c>
      <c r="X1882">
        <v>150</v>
      </c>
      <c r="Y1882">
        <v>0</v>
      </c>
      <c r="Z1882" s="27">
        <f t="shared" si="29"/>
        <v>853</v>
      </c>
    </row>
    <row r="1883" spans="1:26" hidden="1">
      <c r="A1883" t="s">
        <v>3155</v>
      </c>
      <c r="B1883" t="s">
        <v>3095</v>
      </c>
      <c r="C1883" t="s">
        <v>1989</v>
      </c>
      <c r="D1883" t="s">
        <v>57</v>
      </c>
      <c r="E1883" t="s">
        <v>58</v>
      </c>
      <c r="F1883">
        <v>12006869</v>
      </c>
      <c r="G1883">
        <v>44949</v>
      </c>
      <c r="H1883" t="s">
        <v>1990</v>
      </c>
      <c r="I1883" t="s">
        <v>255</v>
      </c>
      <c r="J1883" t="s">
        <v>249</v>
      </c>
      <c r="K1883" t="s">
        <v>250</v>
      </c>
      <c r="L1883" t="s">
        <v>251</v>
      </c>
      <c r="M1883" t="s">
        <v>3154</v>
      </c>
      <c r="N1883" t="s">
        <v>3154</v>
      </c>
      <c r="O1883" s="111">
        <v>44949</v>
      </c>
      <c r="P1883" t="s">
        <v>252</v>
      </c>
      <c r="Q1883" t="s">
        <v>282</v>
      </c>
      <c r="R1883">
        <v>44950</v>
      </c>
      <c r="S1883" t="s">
        <v>254</v>
      </c>
      <c r="T1883" t="s">
        <v>254</v>
      </c>
      <c r="U1883" t="s">
        <v>254</v>
      </c>
      <c r="V1883" t="s">
        <v>254</v>
      </c>
      <c r="W1883">
        <v>1</v>
      </c>
      <c r="X1883">
        <v>0</v>
      </c>
      <c r="Y1883">
        <v>0</v>
      </c>
      <c r="Z1883" s="27">
        <f t="shared" si="29"/>
        <v>1</v>
      </c>
    </row>
    <row r="1884" spans="1:26" hidden="1">
      <c r="A1884" t="s">
        <v>3155</v>
      </c>
      <c r="B1884" t="s">
        <v>2716</v>
      </c>
      <c r="C1884" t="s">
        <v>1989</v>
      </c>
      <c r="D1884" t="s">
        <v>57</v>
      </c>
      <c r="E1884" t="s">
        <v>58</v>
      </c>
      <c r="F1884">
        <v>12016108</v>
      </c>
      <c r="G1884">
        <v>45016</v>
      </c>
      <c r="H1884" t="s">
        <v>4070</v>
      </c>
      <c r="I1884" t="s">
        <v>260</v>
      </c>
      <c r="J1884" t="s">
        <v>3154</v>
      </c>
      <c r="K1884" t="s">
        <v>3154</v>
      </c>
      <c r="L1884" t="s">
        <v>251</v>
      </c>
      <c r="M1884" t="s">
        <v>3154</v>
      </c>
      <c r="N1884" t="s">
        <v>3154</v>
      </c>
      <c r="O1884" s="111">
        <v>44944</v>
      </c>
      <c r="P1884" t="s">
        <v>254</v>
      </c>
      <c r="Q1884" t="s">
        <v>263</v>
      </c>
      <c r="R1884">
        <v>44945</v>
      </c>
      <c r="S1884" t="s">
        <v>254</v>
      </c>
      <c r="T1884" t="s">
        <v>254</v>
      </c>
      <c r="U1884" t="s">
        <v>254</v>
      </c>
      <c r="V1884" t="s">
        <v>254</v>
      </c>
      <c r="W1884">
        <v>0</v>
      </c>
      <c r="X1884">
        <v>0</v>
      </c>
      <c r="Y1884">
        <v>0</v>
      </c>
      <c r="Z1884" s="27">
        <f t="shared" si="29"/>
        <v>0</v>
      </c>
    </row>
    <row r="1885" spans="1:26" hidden="1">
      <c r="A1885" t="s">
        <v>3155</v>
      </c>
      <c r="B1885" t="s">
        <v>3095</v>
      </c>
      <c r="C1885" t="s">
        <v>1989</v>
      </c>
      <c r="D1885" t="s">
        <v>57</v>
      </c>
      <c r="E1885" t="s">
        <v>58</v>
      </c>
      <c r="F1885">
        <v>12095607</v>
      </c>
      <c r="G1885">
        <v>44961</v>
      </c>
      <c r="H1885" t="s">
        <v>3096</v>
      </c>
      <c r="I1885" t="s">
        <v>255</v>
      </c>
      <c r="J1885" t="s">
        <v>249</v>
      </c>
      <c r="K1885" t="s">
        <v>268</v>
      </c>
      <c r="L1885" t="s">
        <v>251</v>
      </c>
      <c r="M1885" t="s">
        <v>3154</v>
      </c>
      <c r="N1885" t="s">
        <v>3154</v>
      </c>
      <c r="O1885" s="111">
        <v>44966</v>
      </c>
      <c r="P1885" t="s">
        <v>252</v>
      </c>
      <c r="Q1885" t="s">
        <v>253</v>
      </c>
      <c r="R1885">
        <v>44967</v>
      </c>
      <c r="S1885" t="s">
        <v>254</v>
      </c>
      <c r="T1885" t="s">
        <v>254</v>
      </c>
      <c r="U1885" t="s">
        <v>254</v>
      </c>
      <c r="V1885" t="s">
        <v>254</v>
      </c>
      <c r="W1885">
        <v>0</v>
      </c>
      <c r="X1885">
        <v>2069.9499999999998</v>
      </c>
      <c r="Y1885">
        <v>6054.5</v>
      </c>
      <c r="Z1885" s="27">
        <f t="shared" si="29"/>
        <v>8124.45</v>
      </c>
    </row>
    <row r="1886" spans="1:26">
      <c r="A1886" t="s">
        <v>3155</v>
      </c>
      <c r="B1886" t="s">
        <v>3095</v>
      </c>
      <c r="C1886" t="s">
        <v>1989</v>
      </c>
      <c r="D1886" t="s">
        <v>57</v>
      </c>
      <c r="E1886" t="s">
        <v>58</v>
      </c>
      <c r="F1886">
        <v>12095820</v>
      </c>
      <c r="G1886">
        <v>44994</v>
      </c>
      <c r="H1886" t="s">
        <v>4071</v>
      </c>
      <c r="I1886" t="s">
        <v>255</v>
      </c>
      <c r="J1886" t="s">
        <v>249</v>
      </c>
      <c r="K1886" t="s">
        <v>250</v>
      </c>
      <c r="L1886" t="s">
        <v>251</v>
      </c>
      <c r="M1886" t="s">
        <v>3154</v>
      </c>
      <c r="N1886" t="s">
        <v>3154</v>
      </c>
      <c r="O1886" s="111">
        <v>44994</v>
      </c>
      <c r="P1886" t="s">
        <v>252</v>
      </c>
      <c r="Q1886" t="s">
        <v>253</v>
      </c>
      <c r="R1886">
        <v>44995</v>
      </c>
      <c r="S1886" t="s">
        <v>254</v>
      </c>
      <c r="T1886" t="s">
        <v>254</v>
      </c>
      <c r="U1886" t="s">
        <v>254</v>
      </c>
      <c r="V1886" t="s">
        <v>254</v>
      </c>
      <c r="W1886">
        <v>0</v>
      </c>
      <c r="X1886">
        <v>0</v>
      </c>
      <c r="Y1886">
        <v>12982.52</v>
      </c>
      <c r="Z1886" s="27">
        <f t="shared" si="29"/>
        <v>12982.52</v>
      </c>
    </row>
    <row r="1887" spans="1:26" hidden="1">
      <c r="A1887" t="s">
        <v>3155</v>
      </c>
      <c r="B1887" t="s">
        <v>3095</v>
      </c>
      <c r="C1887" t="s">
        <v>1989</v>
      </c>
      <c r="D1887" t="s">
        <v>57</v>
      </c>
      <c r="E1887" t="s">
        <v>58</v>
      </c>
      <c r="F1887">
        <v>12100788</v>
      </c>
      <c r="G1887">
        <v>44964</v>
      </c>
      <c r="H1887" t="s">
        <v>3097</v>
      </c>
      <c r="I1887" t="s">
        <v>248</v>
      </c>
      <c r="J1887" t="s">
        <v>249</v>
      </c>
      <c r="K1887" t="s">
        <v>250</v>
      </c>
      <c r="L1887" t="s">
        <v>251</v>
      </c>
      <c r="M1887" t="s">
        <v>3154</v>
      </c>
      <c r="N1887" t="s">
        <v>3154</v>
      </c>
      <c r="O1887" s="111">
        <v>44964</v>
      </c>
      <c r="P1887" t="s">
        <v>252</v>
      </c>
      <c r="Q1887" t="s">
        <v>253</v>
      </c>
      <c r="R1887">
        <v>44967</v>
      </c>
      <c r="S1887" t="s">
        <v>254</v>
      </c>
      <c r="T1887" t="s">
        <v>254</v>
      </c>
      <c r="U1887" t="s">
        <v>254</v>
      </c>
      <c r="V1887" t="s">
        <v>254</v>
      </c>
      <c r="W1887">
        <v>0</v>
      </c>
      <c r="X1887">
        <v>8494</v>
      </c>
      <c r="Y1887">
        <v>16655.46</v>
      </c>
      <c r="Z1887" s="27">
        <f t="shared" si="29"/>
        <v>25149.46</v>
      </c>
    </row>
    <row r="1888" spans="1:26" hidden="1">
      <c r="A1888" t="s">
        <v>3155</v>
      </c>
      <c r="B1888" t="s">
        <v>3095</v>
      </c>
      <c r="C1888" t="s">
        <v>1989</v>
      </c>
      <c r="D1888" t="s">
        <v>57</v>
      </c>
      <c r="E1888" t="s">
        <v>58</v>
      </c>
      <c r="F1888">
        <v>12119568</v>
      </c>
      <c r="G1888">
        <v>44973</v>
      </c>
      <c r="H1888" t="s">
        <v>3098</v>
      </c>
      <c r="I1888" t="s">
        <v>255</v>
      </c>
      <c r="J1888" t="s">
        <v>249</v>
      </c>
      <c r="K1888" t="s">
        <v>250</v>
      </c>
      <c r="L1888" t="s">
        <v>251</v>
      </c>
      <c r="M1888" t="s">
        <v>3154</v>
      </c>
      <c r="N1888" t="s">
        <v>3154</v>
      </c>
      <c r="O1888" s="111">
        <v>44973</v>
      </c>
      <c r="P1888" t="s">
        <v>252</v>
      </c>
      <c r="Q1888" t="s">
        <v>257</v>
      </c>
      <c r="R1888">
        <v>44974</v>
      </c>
      <c r="S1888" t="s">
        <v>254</v>
      </c>
      <c r="T1888" t="s">
        <v>254</v>
      </c>
      <c r="U1888" t="s">
        <v>254</v>
      </c>
      <c r="V1888" t="s">
        <v>254</v>
      </c>
      <c r="W1888">
        <v>0</v>
      </c>
      <c r="X1888">
        <v>0</v>
      </c>
      <c r="Y1888">
        <v>0</v>
      </c>
      <c r="Z1888" s="27">
        <f t="shared" si="29"/>
        <v>0</v>
      </c>
    </row>
    <row r="1889" spans="1:26" hidden="1">
      <c r="A1889" t="s">
        <v>3155</v>
      </c>
      <c r="B1889" t="s">
        <v>3095</v>
      </c>
      <c r="C1889" t="s">
        <v>1989</v>
      </c>
      <c r="D1889" t="s">
        <v>57</v>
      </c>
      <c r="E1889" t="s">
        <v>58</v>
      </c>
      <c r="F1889">
        <v>12119717</v>
      </c>
      <c r="G1889">
        <v>44968</v>
      </c>
      <c r="H1889" t="s">
        <v>3099</v>
      </c>
      <c r="I1889" t="s">
        <v>248</v>
      </c>
      <c r="J1889" t="s">
        <v>249</v>
      </c>
      <c r="K1889" t="s">
        <v>250</v>
      </c>
      <c r="L1889" t="s">
        <v>251</v>
      </c>
      <c r="M1889" t="s">
        <v>3154</v>
      </c>
      <c r="N1889" t="s">
        <v>3154</v>
      </c>
      <c r="O1889" s="111">
        <v>44968</v>
      </c>
      <c r="P1889" t="s">
        <v>252</v>
      </c>
      <c r="Q1889" t="s">
        <v>253</v>
      </c>
      <c r="R1889">
        <v>44970</v>
      </c>
      <c r="S1889" t="s">
        <v>254</v>
      </c>
      <c r="T1889" t="s">
        <v>254</v>
      </c>
      <c r="U1889" t="s">
        <v>254</v>
      </c>
      <c r="V1889" t="s">
        <v>254</v>
      </c>
      <c r="W1889">
        <v>0</v>
      </c>
      <c r="X1889">
        <v>1528.83</v>
      </c>
      <c r="Y1889">
        <v>3720.8</v>
      </c>
      <c r="Z1889" s="27">
        <f t="shared" si="29"/>
        <v>5249.63</v>
      </c>
    </row>
    <row r="1890" spans="1:26" hidden="1">
      <c r="A1890" t="s">
        <v>3155</v>
      </c>
      <c r="B1890" t="s">
        <v>3095</v>
      </c>
      <c r="C1890" t="s">
        <v>1989</v>
      </c>
      <c r="D1890" t="s">
        <v>57</v>
      </c>
      <c r="E1890" t="s">
        <v>58</v>
      </c>
      <c r="F1890">
        <v>12122557</v>
      </c>
      <c r="G1890">
        <v>44970</v>
      </c>
      <c r="H1890" t="s">
        <v>3100</v>
      </c>
      <c r="I1890" t="s">
        <v>255</v>
      </c>
      <c r="J1890" t="s">
        <v>249</v>
      </c>
      <c r="K1890" t="s">
        <v>250</v>
      </c>
      <c r="L1890" t="s">
        <v>251</v>
      </c>
      <c r="M1890" t="s">
        <v>3154</v>
      </c>
      <c r="N1890" t="s">
        <v>3154</v>
      </c>
      <c r="O1890" s="111">
        <v>44978</v>
      </c>
      <c r="P1890" t="s">
        <v>252</v>
      </c>
      <c r="Q1890" t="s">
        <v>257</v>
      </c>
      <c r="R1890">
        <v>44979</v>
      </c>
      <c r="S1890" t="s">
        <v>254</v>
      </c>
      <c r="T1890" t="s">
        <v>254</v>
      </c>
      <c r="U1890" t="s">
        <v>254</v>
      </c>
      <c r="V1890" t="s">
        <v>254</v>
      </c>
      <c r="W1890">
        <v>0</v>
      </c>
      <c r="X1890">
        <v>0</v>
      </c>
      <c r="Y1890">
        <v>0</v>
      </c>
      <c r="Z1890" s="27">
        <f t="shared" si="29"/>
        <v>0</v>
      </c>
    </row>
    <row r="1891" spans="1:26" hidden="1">
      <c r="A1891" t="s">
        <v>3155</v>
      </c>
      <c r="B1891" t="s">
        <v>3095</v>
      </c>
      <c r="C1891" t="s">
        <v>1989</v>
      </c>
      <c r="D1891" t="s">
        <v>57</v>
      </c>
      <c r="E1891" t="s">
        <v>58</v>
      </c>
      <c r="F1891">
        <v>12122733</v>
      </c>
      <c r="G1891">
        <v>44970</v>
      </c>
      <c r="H1891" t="s">
        <v>3101</v>
      </c>
      <c r="I1891" t="s">
        <v>248</v>
      </c>
      <c r="J1891" t="s">
        <v>259</v>
      </c>
      <c r="K1891" t="s">
        <v>250</v>
      </c>
      <c r="L1891" t="s">
        <v>251</v>
      </c>
      <c r="M1891" t="s">
        <v>3154</v>
      </c>
      <c r="N1891" t="s">
        <v>3154</v>
      </c>
      <c r="O1891" s="111">
        <v>44971</v>
      </c>
      <c r="P1891" t="s">
        <v>252</v>
      </c>
      <c r="Q1891" t="s">
        <v>253</v>
      </c>
      <c r="R1891">
        <v>44973</v>
      </c>
      <c r="S1891" t="s">
        <v>254</v>
      </c>
      <c r="T1891" t="s">
        <v>254</v>
      </c>
      <c r="U1891" t="s">
        <v>254</v>
      </c>
      <c r="V1891" t="s">
        <v>254</v>
      </c>
      <c r="W1891">
        <v>0</v>
      </c>
      <c r="X1891">
        <v>257</v>
      </c>
      <c r="Y1891">
        <v>1201.0899999999999</v>
      </c>
      <c r="Z1891" s="27">
        <f t="shared" si="29"/>
        <v>1458.09</v>
      </c>
    </row>
    <row r="1892" spans="1:26" hidden="1">
      <c r="A1892" t="s">
        <v>3155</v>
      </c>
      <c r="B1892" t="s">
        <v>3095</v>
      </c>
      <c r="C1892" t="s">
        <v>1989</v>
      </c>
      <c r="D1892" t="s">
        <v>57</v>
      </c>
      <c r="E1892" t="s">
        <v>58</v>
      </c>
      <c r="F1892">
        <v>12138382</v>
      </c>
      <c r="G1892">
        <v>44973</v>
      </c>
      <c r="H1892" t="s">
        <v>3102</v>
      </c>
      <c r="I1892" t="s">
        <v>255</v>
      </c>
      <c r="J1892" t="s">
        <v>249</v>
      </c>
      <c r="K1892" t="s">
        <v>250</v>
      </c>
      <c r="L1892" t="s">
        <v>251</v>
      </c>
      <c r="M1892" t="s">
        <v>3154</v>
      </c>
      <c r="N1892" t="s">
        <v>3154</v>
      </c>
      <c r="O1892" s="111">
        <v>44973</v>
      </c>
      <c r="P1892" t="s">
        <v>252</v>
      </c>
      <c r="Q1892" t="s">
        <v>282</v>
      </c>
      <c r="R1892">
        <v>44977</v>
      </c>
      <c r="S1892" t="s">
        <v>254</v>
      </c>
      <c r="T1892" t="s">
        <v>254</v>
      </c>
      <c r="U1892" t="s">
        <v>254</v>
      </c>
      <c r="V1892" t="s">
        <v>254</v>
      </c>
      <c r="W1892">
        <v>0</v>
      </c>
      <c r="X1892">
        <v>2000</v>
      </c>
      <c r="Y1892">
        <v>0</v>
      </c>
      <c r="Z1892" s="27">
        <f t="shared" si="29"/>
        <v>2000</v>
      </c>
    </row>
    <row r="1893" spans="1:26" hidden="1">
      <c r="A1893" t="s">
        <v>3155</v>
      </c>
      <c r="B1893" t="s">
        <v>3095</v>
      </c>
      <c r="C1893" t="s">
        <v>1989</v>
      </c>
      <c r="D1893" t="s">
        <v>57</v>
      </c>
      <c r="E1893" t="s">
        <v>58</v>
      </c>
      <c r="F1893">
        <v>12151171</v>
      </c>
      <c r="G1893">
        <v>44980</v>
      </c>
      <c r="H1893" t="s">
        <v>3103</v>
      </c>
      <c r="I1893" t="s">
        <v>255</v>
      </c>
      <c r="J1893" t="s">
        <v>249</v>
      </c>
      <c r="K1893" t="s">
        <v>250</v>
      </c>
      <c r="L1893" t="s">
        <v>251</v>
      </c>
      <c r="M1893" t="s">
        <v>3154</v>
      </c>
      <c r="N1893" t="s">
        <v>3154</v>
      </c>
      <c r="O1893" s="111">
        <v>44980</v>
      </c>
      <c r="P1893" t="s">
        <v>252</v>
      </c>
      <c r="Q1893" t="s">
        <v>1406</v>
      </c>
      <c r="S1893" t="s">
        <v>254</v>
      </c>
      <c r="T1893" t="s">
        <v>254</v>
      </c>
      <c r="U1893" t="s">
        <v>254</v>
      </c>
      <c r="V1893" t="s">
        <v>254</v>
      </c>
      <c r="W1893">
        <v>0</v>
      </c>
      <c r="X1893">
        <v>0</v>
      </c>
      <c r="Y1893">
        <v>0</v>
      </c>
      <c r="Z1893" s="27">
        <f t="shared" si="29"/>
        <v>0</v>
      </c>
    </row>
    <row r="1894" spans="1:26" hidden="1">
      <c r="A1894" t="s">
        <v>3155</v>
      </c>
      <c r="B1894" t="s">
        <v>2716</v>
      </c>
      <c r="C1894" t="s">
        <v>1989</v>
      </c>
      <c r="D1894" t="s">
        <v>57</v>
      </c>
      <c r="E1894" t="s">
        <v>58</v>
      </c>
      <c r="F1894">
        <v>12171795</v>
      </c>
      <c r="G1894">
        <v>44985</v>
      </c>
      <c r="H1894" t="s">
        <v>3104</v>
      </c>
      <c r="I1894" t="s">
        <v>255</v>
      </c>
      <c r="J1894" t="s">
        <v>249</v>
      </c>
      <c r="K1894" t="s">
        <v>250</v>
      </c>
      <c r="L1894" t="s">
        <v>251</v>
      </c>
      <c r="M1894" t="s">
        <v>3154</v>
      </c>
      <c r="N1894" t="s">
        <v>3154</v>
      </c>
      <c r="O1894" s="111">
        <v>44985</v>
      </c>
      <c r="P1894" t="s">
        <v>252</v>
      </c>
      <c r="Q1894" t="s">
        <v>253</v>
      </c>
      <c r="R1894">
        <v>44986</v>
      </c>
      <c r="S1894" t="s">
        <v>254</v>
      </c>
      <c r="T1894" t="s">
        <v>254</v>
      </c>
      <c r="U1894" t="s">
        <v>254</v>
      </c>
      <c r="V1894" t="s">
        <v>254</v>
      </c>
      <c r="W1894">
        <v>0</v>
      </c>
      <c r="X1894">
        <v>0</v>
      </c>
      <c r="Y1894">
        <v>1</v>
      </c>
      <c r="Z1894" s="27">
        <f t="shared" si="29"/>
        <v>1</v>
      </c>
    </row>
    <row r="1895" spans="1:26" hidden="1">
      <c r="A1895" t="s">
        <v>3155</v>
      </c>
      <c r="B1895" t="s">
        <v>3095</v>
      </c>
      <c r="C1895" t="s">
        <v>1989</v>
      </c>
      <c r="D1895" t="s">
        <v>57</v>
      </c>
      <c r="E1895" t="s">
        <v>58</v>
      </c>
      <c r="F1895">
        <v>12172804</v>
      </c>
      <c r="G1895">
        <v>44985</v>
      </c>
      <c r="H1895" t="s">
        <v>3105</v>
      </c>
      <c r="I1895" t="s">
        <v>255</v>
      </c>
      <c r="J1895" t="s">
        <v>249</v>
      </c>
      <c r="K1895" t="s">
        <v>250</v>
      </c>
      <c r="L1895" t="s">
        <v>251</v>
      </c>
      <c r="M1895" t="s">
        <v>3154</v>
      </c>
      <c r="N1895" t="s">
        <v>3154</v>
      </c>
      <c r="O1895" s="111">
        <v>44985</v>
      </c>
      <c r="P1895" t="s">
        <v>252</v>
      </c>
      <c r="Q1895" t="s">
        <v>253</v>
      </c>
      <c r="R1895">
        <v>44986</v>
      </c>
      <c r="S1895" t="s">
        <v>254</v>
      </c>
      <c r="T1895" t="s">
        <v>254</v>
      </c>
      <c r="U1895" t="s">
        <v>254</v>
      </c>
      <c r="V1895" t="s">
        <v>254</v>
      </c>
      <c r="W1895">
        <v>0</v>
      </c>
      <c r="X1895">
        <v>0</v>
      </c>
      <c r="Y1895">
        <v>2712.5</v>
      </c>
      <c r="Z1895" s="27">
        <f t="shared" si="29"/>
        <v>2712.5</v>
      </c>
    </row>
    <row r="1896" spans="1:26" hidden="1">
      <c r="A1896" t="s">
        <v>3155</v>
      </c>
      <c r="B1896" t="s">
        <v>3095</v>
      </c>
      <c r="C1896" t="s">
        <v>1989</v>
      </c>
      <c r="D1896" t="s">
        <v>57</v>
      </c>
      <c r="E1896" t="s">
        <v>58</v>
      </c>
      <c r="F1896">
        <v>12174548</v>
      </c>
      <c r="G1896">
        <v>44985</v>
      </c>
      <c r="H1896" t="s">
        <v>3106</v>
      </c>
      <c r="I1896" t="s">
        <v>255</v>
      </c>
      <c r="J1896" t="s">
        <v>249</v>
      </c>
      <c r="K1896" t="s">
        <v>250</v>
      </c>
      <c r="L1896" t="s">
        <v>251</v>
      </c>
      <c r="M1896" t="s">
        <v>3154</v>
      </c>
      <c r="N1896" t="s">
        <v>3154</v>
      </c>
      <c r="O1896" s="111">
        <v>44985</v>
      </c>
      <c r="P1896" t="s">
        <v>252</v>
      </c>
      <c r="Q1896" t="s">
        <v>257</v>
      </c>
      <c r="R1896">
        <v>44986</v>
      </c>
      <c r="S1896" t="s">
        <v>254</v>
      </c>
      <c r="T1896" t="s">
        <v>254</v>
      </c>
      <c r="U1896" t="s">
        <v>254</v>
      </c>
      <c r="V1896" t="s">
        <v>254</v>
      </c>
      <c r="W1896">
        <v>0</v>
      </c>
      <c r="X1896">
        <v>0</v>
      </c>
      <c r="Y1896">
        <v>0</v>
      </c>
      <c r="Z1896" s="27">
        <f t="shared" si="29"/>
        <v>0</v>
      </c>
    </row>
    <row r="1897" spans="1:26">
      <c r="A1897" t="s">
        <v>3155</v>
      </c>
      <c r="B1897" t="s">
        <v>3095</v>
      </c>
      <c r="C1897" t="s">
        <v>1989</v>
      </c>
      <c r="D1897" t="s">
        <v>57</v>
      </c>
      <c r="E1897" t="s">
        <v>58</v>
      </c>
      <c r="F1897">
        <v>12190679</v>
      </c>
      <c r="G1897">
        <v>44987</v>
      </c>
      <c r="H1897" t="s">
        <v>4072</v>
      </c>
      <c r="I1897" t="s">
        <v>256</v>
      </c>
      <c r="J1897" t="s">
        <v>249</v>
      </c>
      <c r="K1897" t="s">
        <v>268</v>
      </c>
      <c r="L1897" t="s">
        <v>251</v>
      </c>
      <c r="M1897" t="s">
        <v>3154</v>
      </c>
      <c r="N1897" t="s">
        <v>3154</v>
      </c>
      <c r="O1897" s="111">
        <v>44987</v>
      </c>
      <c r="P1897" t="s">
        <v>252</v>
      </c>
      <c r="Q1897" t="s">
        <v>253</v>
      </c>
      <c r="R1897">
        <v>44988</v>
      </c>
      <c r="S1897" t="s">
        <v>254</v>
      </c>
      <c r="T1897" t="s">
        <v>254</v>
      </c>
      <c r="U1897" t="s">
        <v>254</v>
      </c>
      <c r="V1897" t="s">
        <v>254</v>
      </c>
      <c r="W1897">
        <v>0</v>
      </c>
      <c r="X1897">
        <v>0</v>
      </c>
      <c r="Y1897">
        <v>7062.4</v>
      </c>
      <c r="Z1897" s="27">
        <f t="shared" si="29"/>
        <v>7062.4</v>
      </c>
    </row>
    <row r="1898" spans="1:26">
      <c r="A1898" t="s">
        <v>3155</v>
      </c>
      <c r="B1898" t="s">
        <v>3095</v>
      </c>
      <c r="C1898" t="s">
        <v>1989</v>
      </c>
      <c r="D1898" t="s">
        <v>57</v>
      </c>
      <c r="E1898" t="s">
        <v>58</v>
      </c>
      <c r="F1898">
        <v>12213786</v>
      </c>
      <c r="G1898">
        <v>44995</v>
      </c>
      <c r="H1898" t="s">
        <v>4073</v>
      </c>
      <c r="I1898" t="s">
        <v>255</v>
      </c>
      <c r="J1898" t="s">
        <v>249</v>
      </c>
      <c r="K1898" t="s">
        <v>250</v>
      </c>
      <c r="L1898" t="s">
        <v>251</v>
      </c>
      <c r="M1898" t="s">
        <v>3154</v>
      </c>
      <c r="N1898" t="s">
        <v>3154</v>
      </c>
      <c r="O1898" s="111">
        <v>44995</v>
      </c>
      <c r="P1898" t="s">
        <v>252</v>
      </c>
      <c r="Q1898" t="s">
        <v>253</v>
      </c>
      <c r="R1898">
        <v>44998</v>
      </c>
      <c r="S1898" t="s">
        <v>254</v>
      </c>
      <c r="T1898" t="s">
        <v>254</v>
      </c>
      <c r="U1898" t="s">
        <v>254</v>
      </c>
      <c r="V1898" t="s">
        <v>254</v>
      </c>
      <c r="W1898">
        <v>0</v>
      </c>
      <c r="X1898">
        <v>0</v>
      </c>
      <c r="Y1898">
        <v>48200</v>
      </c>
      <c r="Z1898" s="27">
        <f t="shared" si="29"/>
        <v>48200</v>
      </c>
    </row>
    <row r="1899" spans="1:26">
      <c r="A1899" t="s">
        <v>3155</v>
      </c>
      <c r="B1899" t="s">
        <v>3095</v>
      </c>
      <c r="C1899" t="s">
        <v>1989</v>
      </c>
      <c r="D1899" t="s">
        <v>57</v>
      </c>
      <c r="E1899" t="s">
        <v>58</v>
      </c>
      <c r="F1899">
        <v>12216192</v>
      </c>
      <c r="G1899">
        <v>44996</v>
      </c>
      <c r="H1899" t="s">
        <v>4074</v>
      </c>
      <c r="I1899" t="s">
        <v>255</v>
      </c>
      <c r="J1899" t="s">
        <v>249</v>
      </c>
      <c r="K1899" t="s">
        <v>250</v>
      </c>
      <c r="L1899" t="s">
        <v>251</v>
      </c>
      <c r="M1899" t="s">
        <v>3154</v>
      </c>
      <c r="N1899" t="s">
        <v>3154</v>
      </c>
      <c r="O1899" s="111">
        <v>44996</v>
      </c>
      <c r="P1899" t="s">
        <v>252</v>
      </c>
      <c r="Q1899" t="s">
        <v>257</v>
      </c>
      <c r="R1899">
        <v>44998</v>
      </c>
      <c r="S1899" t="s">
        <v>254</v>
      </c>
      <c r="T1899" t="s">
        <v>254</v>
      </c>
      <c r="U1899" t="s">
        <v>254</v>
      </c>
      <c r="V1899" t="s">
        <v>254</v>
      </c>
      <c r="W1899">
        <v>0</v>
      </c>
      <c r="X1899">
        <v>0</v>
      </c>
      <c r="Y1899">
        <v>0.1</v>
      </c>
      <c r="Z1899" s="27">
        <f t="shared" si="29"/>
        <v>0.1</v>
      </c>
    </row>
    <row r="1900" spans="1:26">
      <c r="A1900" t="s">
        <v>3155</v>
      </c>
      <c r="B1900" t="s">
        <v>3095</v>
      </c>
      <c r="C1900" t="s">
        <v>1989</v>
      </c>
      <c r="D1900" t="s">
        <v>57</v>
      </c>
      <c r="E1900" t="s">
        <v>58</v>
      </c>
      <c r="F1900">
        <v>12249091</v>
      </c>
      <c r="G1900">
        <v>45002</v>
      </c>
      <c r="H1900" t="s">
        <v>4075</v>
      </c>
      <c r="I1900" t="s">
        <v>255</v>
      </c>
      <c r="J1900" t="s">
        <v>249</v>
      </c>
      <c r="K1900" t="s">
        <v>268</v>
      </c>
      <c r="L1900" t="s">
        <v>251</v>
      </c>
      <c r="M1900" t="s">
        <v>3154</v>
      </c>
      <c r="N1900" t="s">
        <v>3154</v>
      </c>
      <c r="O1900" s="111">
        <v>45002</v>
      </c>
      <c r="P1900" t="s">
        <v>252</v>
      </c>
      <c r="Q1900" t="s">
        <v>253</v>
      </c>
      <c r="R1900">
        <v>45005</v>
      </c>
      <c r="S1900" t="s">
        <v>254</v>
      </c>
      <c r="T1900" t="s">
        <v>254</v>
      </c>
      <c r="U1900" t="s">
        <v>254</v>
      </c>
      <c r="V1900" t="s">
        <v>254</v>
      </c>
      <c r="W1900">
        <v>0</v>
      </c>
      <c r="X1900">
        <v>0</v>
      </c>
      <c r="Y1900">
        <v>2469.0100000000002</v>
      </c>
      <c r="Z1900" s="27">
        <f t="shared" si="29"/>
        <v>2469.0100000000002</v>
      </c>
    </row>
    <row r="1901" spans="1:26">
      <c r="A1901" t="s">
        <v>3155</v>
      </c>
      <c r="B1901" t="s">
        <v>3095</v>
      </c>
      <c r="C1901" t="s">
        <v>1989</v>
      </c>
      <c r="D1901" t="s">
        <v>57</v>
      </c>
      <c r="E1901" t="s">
        <v>58</v>
      </c>
      <c r="F1901">
        <v>12267025</v>
      </c>
      <c r="G1901">
        <v>45007</v>
      </c>
      <c r="H1901" t="s">
        <v>4076</v>
      </c>
      <c r="I1901" t="s">
        <v>271</v>
      </c>
      <c r="J1901" t="s">
        <v>249</v>
      </c>
      <c r="K1901" t="s">
        <v>250</v>
      </c>
      <c r="L1901" t="s">
        <v>251</v>
      </c>
      <c r="M1901" t="s">
        <v>3154</v>
      </c>
      <c r="N1901" t="s">
        <v>3154</v>
      </c>
      <c r="O1901" s="111">
        <v>45007</v>
      </c>
      <c r="P1901" t="s">
        <v>252</v>
      </c>
      <c r="Q1901" t="s">
        <v>257</v>
      </c>
      <c r="S1901" t="s">
        <v>254</v>
      </c>
      <c r="T1901" t="s">
        <v>254</v>
      </c>
      <c r="U1901" t="s">
        <v>254</v>
      </c>
      <c r="V1901" t="s">
        <v>254</v>
      </c>
      <c r="W1901">
        <v>0</v>
      </c>
      <c r="X1901">
        <v>0</v>
      </c>
      <c r="Y1901">
        <v>0</v>
      </c>
      <c r="Z1901" s="27">
        <f t="shared" si="29"/>
        <v>0</v>
      </c>
    </row>
    <row r="1902" spans="1:26">
      <c r="A1902" t="s">
        <v>3155</v>
      </c>
      <c r="B1902" t="s">
        <v>3095</v>
      </c>
      <c r="C1902" t="s">
        <v>1989</v>
      </c>
      <c r="D1902" t="s">
        <v>4077</v>
      </c>
      <c r="E1902" t="s">
        <v>54</v>
      </c>
      <c r="F1902">
        <v>12276521</v>
      </c>
      <c r="G1902">
        <v>45009</v>
      </c>
      <c r="H1902" t="s">
        <v>4078</v>
      </c>
      <c r="I1902" t="s">
        <v>271</v>
      </c>
      <c r="J1902" t="s">
        <v>249</v>
      </c>
      <c r="K1902" t="s">
        <v>250</v>
      </c>
      <c r="L1902" t="s">
        <v>251</v>
      </c>
      <c r="M1902" t="s">
        <v>3154</v>
      </c>
      <c r="N1902" t="s">
        <v>3154</v>
      </c>
      <c r="O1902" s="111">
        <v>45009</v>
      </c>
      <c r="P1902" t="s">
        <v>252</v>
      </c>
      <c r="Q1902" t="s">
        <v>253</v>
      </c>
      <c r="R1902">
        <v>45013</v>
      </c>
      <c r="S1902" t="s">
        <v>254</v>
      </c>
      <c r="T1902" t="s">
        <v>254</v>
      </c>
      <c r="U1902" t="s">
        <v>254</v>
      </c>
      <c r="V1902" t="s">
        <v>254</v>
      </c>
      <c r="W1902">
        <v>0</v>
      </c>
      <c r="X1902">
        <v>0</v>
      </c>
      <c r="Y1902">
        <v>550</v>
      </c>
      <c r="Z1902" s="27">
        <f t="shared" si="29"/>
        <v>550</v>
      </c>
    </row>
    <row r="1903" spans="1:26" hidden="1">
      <c r="A1903" t="s">
        <v>3155</v>
      </c>
      <c r="B1903" t="s">
        <v>3095</v>
      </c>
      <c r="C1903" t="s">
        <v>1989</v>
      </c>
      <c r="D1903" t="s">
        <v>343</v>
      </c>
      <c r="E1903" t="s">
        <v>54</v>
      </c>
      <c r="F1903">
        <v>12061153</v>
      </c>
      <c r="G1903">
        <v>44956</v>
      </c>
      <c r="H1903" t="s">
        <v>1991</v>
      </c>
      <c r="I1903" t="s">
        <v>260</v>
      </c>
      <c r="J1903" t="s">
        <v>3154</v>
      </c>
      <c r="K1903" t="s">
        <v>3154</v>
      </c>
      <c r="L1903" t="s">
        <v>251</v>
      </c>
      <c r="M1903" t="s">
        <v>3154</v>
      </c>
      <c r="N1903" t="s">
        <v>3154</v>
      </c>
      <c r="O1903" s="111">
        <v>44956</v>
      </c>
      <c r="P1903" t="s">
        <v>252</v>
      </c>
      <c r="Q1903" t="s">
        <v>263</v>
      </c>
      <c r="R1903">
        <v>44970</v>
      </c>
      <c r="S1903" t="s">
        <v>254</v>
      </c>
      <c r="T1903" t="s">
        <v>254</v>
      </c>
      <c r="U1903" t="s">
        <v>254</v>
      </c>
      <c r="V1903" t="s">
        <v>254</v>
      </c>
      <c r="W1903">
        <v>0</v>
      </c>
      <c r="X1903">
        <v>0</v>
      </c>
      <c r="Y1903">
        <v>0</v>
      </c>
      <c r="Z1903" s="27">
        <f t="shared" si="29"/>
        <v>0</v>
      </c>
    </row>
    <row r="1904" spans="1:26" hidden="1">
      <c r="A1904" t="s">
        <v>3155</v>
      </c>
      <c r="B1904" t="s">
        <v>3095</v>
      </c>
      <c r="C1904" t="s">
        <v>1989</v>
      </c>
      <c r="D1904" t="s">
        <v>344</v>
      </c>
      <c r="E1904" t="s">
        <v>54</v>
      </c>
      <c r="F1904">
        <v>12000819</v>
      </c>
      <c r="G1904">
        <v>44939</v>
      </c>
      <c r="H1904" t="s">
        <v>1992</v>
      </c>
      <c r="I1904" t="s">
        <v>255</v>
      </c>
      <c r="J1904" t="s">
        <v>3154</v>
      </c>
      <c r="K1904" t="s">
        <v>3154</v>
      </c>
      <c r="L1904" t="s">
        <v>251</v>
      </c>
      <c r="M1904" t="s">
        <v>3154</v>
      </c>
      <c r="N1904" t="s">
        <v>3154</v>
      </c>
      <c r="O1904" s="111">
        <v>44939</v>
      </c>
      <c r="P1904" t="s">
        <v>252</v>
      </c>
      <c r="Q1904" t="s">
        <v>263</v>
      </c>
      <c r="R1904">
        <v>44943</v>
      </c>
      <c r="S1904" t="s">
        <v>254</v>
      </c>
      <c r="T1904" t="s">
        <v>254</v>
      </c>
      <c r="U1904" t="s">
        <v>254</v>
      </c>
      <c r="V1904" t="s">
        <v>254</v>
      </c>
      <c r="W1904">
        <v>2</v>
      </c>
      <c r="X1904">
        <v>0</v>
      </c>
      <c r="Y1904">
        <v>0</v>
      </c>
      <c r="Z1904" s="27">
        <f t="shared" si="29"/>
        <v>2</v>
      </c>
    </row>
    <row r="1905" spans="1:26" hidden="1">
      <c r="A1905" t="s">
        <v>3155</v>
      </c>
      <c r="B1905" t="s">
        <v>3095</v>
      </c>
      <c r="C1905" t="s">
        <v>1989</v>
      </c>
      <c r="D1905" t="s">
        <v>344</v>
      </c>
      <c r="E1905" t="s">
        <v>54</v>
      </c>
      <c r="F1905">
        <v>12006630</v>
      </c>
      <c r="G1905">
        <v>44951</v>
      </c>
      <c r="H1905" t="s">
        <v>1993</v>
      </c>
      <c r="I1905" t="s">
        <v>255</v>
      </c>
      <c r="J1905" t="s">
        <v>3154</v>
      </c>
      <c r="K1905" t="s">
        <v>3154</v>
      </c>
      <c r="L1905" t="s">
        <v>251</v>
      </c>
      <c r="M1905" t="s">
        <v>3154</v>
      </c>
      <c r="N1905" t="s">
        <v>3154</v>
      </c>
      <c r="O1905" s="111">
        <v>44951</v>
      </c>
      <c r="P1905" t="s">
        <v>252</v>
      </c>
      <c r="Q1905" t="s">
        <v>263</v>
      </c>
      <c r="R1905">
        <v>44952</v>
      </c>
      <c r="S1905" t="s">
        <v>254</v>
      </c>
      <c r="T1905" t="s">
        <v>254</v>
      </c>
      <c r="U1905" t="s">
        <v>254</v>
      </c>
      <c r="V1905" t="s">
        <v>254</v>
      </c>
      <c r="W1905">
        <v>0</v>
      </c>
      <c r="X1905">
        <v>0</v>
      </c>
      <c r="Y1905">
        <v>0</v>
      </c>
      <c r="Z1905" s="27">
        <f t="shared" si="29"/>
        <v>0</v>
      </c>
    </row>
    <row r="1906" spans="1:26">
      <c r="A1906" t="s">
        <v>3155</v>
      </c>
      <c r="B1906" t="s">
        <v>3095</v>
      </c>
      <c r="C1906" t="s">
        <v>1989</v>
      </c>
      <c r="D1906" t="s">
        <v>1748</v>
      </c>
      <c r="E1906" t="s">
        <v>54</v>
      </c>
      <c r="F1906">
        <v>12296721</v>
      </c>
      <c r="G1906">
        <v>45014</v>
      </c>
      <c r="H1906" t="s">
        <v>4079</v>
      </c>
      <c r="I1906" t="s">
        <v>271</v>
      </c>
      <c r="J1906" t="s">
        <v>249</v>
      </c>
      <c r="K1906" t="s">
        <v>268</v>
      </c>
      <c r="L1906" t="s">
        <v>251</v>
      </c>
      <c r="M1906" t="s">
        <v>3154</v>
      </c>
      <c r="N1906" t="s">
        <v>3154</v>
      </c>
      <c r="O1906" s="111">
        <v>45014</v>
      </c>
      <c r="P1906" t="s">
        <v>252</v>
      </c>
      <c r="Q1906" t="s">
        <v>253</v>
      </c>
      <c r="R1906">
        <v>45014</v>
      </c>
      <c r="S1906" t="s">
        <v>254</v>
      </c>
      <c r="T1906" t="s">
        <v>254</v>
      </c>
      <c r="U1906" t="s">
        <v>254</v>
      </c>
      <c r="V1906" t="s">
        <v>254</v>
      </c>
      <c r="W1906">
        <v>0</v>
      </c>
      <c r="X1906">
        <v>0</v>
      </c>
      <c r="Y1906">
        <v>460</v>
      </c>
      <c r="Z1906" s="27">
        <f t="shared" si="29"/>
        <v>460</v>
      </c>
    </row>
    <row r="1907" spans="1:26">
      <c r="A1907" t="s">
        <v>3155</v>
      </c>
      <c r="B1907" t="s">
        <v>3095</v>
      </c>
      <c r="C1907" t="s">
        <v>1989</v>
      </c>
      <c r="D1907" t="s">
        <v>1053</v>
      </c>
      <c r="E1907" t="s">
        <v>54</v>
      </c>
      <c r="F1907">
        <v>6973871</v>
      </c>
      <c r="G1907">
        <v>44991</v>
      </c>
      <c r="H1907" t="s">
        <v>4080</v>
      </c>
      <c r="I1907" t="s">
        <v>256</v>
      </c>
      <c r="J1907" t="s">
        <v>249</v>
      </c>
      <c r="K1907" t="s">
        <v>268</v>
      </c>
      <c r="L1907" t="s">
        <v>251</v>
      </c>
      <c r="M1907" t="s">
        <v>3154</v>
      </c>
      <c r="N1907" t="s">
        <v>3154</v>
      </c>
      <c r="O1907" s="111">
        <v>44993</v>
      </c>
      <c r="P1907" t="s">
        <v>252</v>
      </c>
      <c r="Q1907" t="s">
        <v>253</v>
      </c>
      <c r="R1907">
        <v>44994</v>
      </c>
      <c r="S1907" t="s">
        <v>254</v>
      </c>
      <c r="T1907" t="s">
        <v>254</v>
      </c>
      <c r="U1907" t="s">
        <v>254</v>
      </c>
      <c r="V1907" t="s">
        <v>254</v>
      </c>
      <c r="W1907">
        <v>0</v>
      </c>
      <c r="X1907">
        <v>0</v>
      </c>
      <c r="Y1907">
        <v>491</v>
      </c>
      <c r="Z1907" s="27">
        <f t="shared" si="29"/>
        <v>491</v>
      </c>
    </row>
    <row r="1908" spans="1:26">
      <c r="A1908" t="s">
        <v>3155</v>
      </c>
      <c r="B1908" t="s">
        <v>3095</v>
      </c>
      <c r="C1908" t="s">
        <v>1989</v>
      </c>
      <c r="D1908" t="s">
        <v>1053</v>
      </c>
      <c r="E1908" t="s">
        <v>54</v>
      </c>
      <c r="F1908">
        <v>11974296</v>
      </c>
      <c r="G1908">
        <v>45005</v>
      </c>
      <c r="H1908" t="s">
        <v>4081</v>
      </c>
      <c r="I1908" t="s">
        <v>255</v>
      </c>
      <c r="J1908" t="s">
        <v>249</v>
      </c>
      <c r="K1908" t="s">
        <v>268</v>
      </c>
      <c r="L1908" t="s">
        <v>251</v>
      </c>
      <c r="M1908" t="s">
        <v>3154</v>
      </c>
      <c r="N1908" t="s">
        <v>3154</v>
      </c>
      <c r="O1908" s="111">
        <v>45005</v>
      </c>
      <c r="P1908" t="s">
        <v>252</v>
      </c>
      <c r="Q1908" t="s">
        <v>253</v>
      </c>
      <c r="R1908">
        <v>45007</v>
      </c>
      <c r="S1908" t="s">
        <v>254</v>
      </c>
      <c r="T1908" t="s">
        <v>254</v>
      </c>
      <c r="U1908" t="s">
        <v>254</v>
      </c>
      <c r="V1908" t="s">
        <v>254</v>
      </c>
      <c r="W1908">
        <v>0</v>
      </c>
      <c r="X1908">
        <v>0</v>
      </c>
      <c r="Y1908">
        <v>4674.75</v>
      </c>
      <c r="Z1908" s="27">
        <f t="shared" si="29"/>
        <v>4674.75</v>
      </c>
    </row>
    <row r="1909" spans="1:26" hidden="1">
      <c r="A1909" t="s">
        <v>3155</v>
      </c>
      <c r="B1909" t="s">
        <v>3095</v>
      </c>
      <c r="C1909" t="s">
        <v>1989</v>
      </c>
      <c r="D1909" t="s">
        <v>1053</v>
      </c>
      <c r="E1909" t="s">
        <v>54</v>
      </c>
      <c r="F1909">
        <v>11991989</v>
      </c>
      <c r="G1909">
        <v>44937</v>
      </c>
      <c r="H1909" t="s">
        <v>1994</v>
      </c>
      <c r="I1909" t="s">
        <v>255</v>
      </c>
      <c r="J1909" t="s">
        <v>249</v>
      </c>
      <c r="K1909" t="s">
        <v>250</v>
      </c>
      <c r="L1909" t="s">
        <v>251</v>
      </c>
      <c r="M1909" t="s">
        <v>3154</v>
      </c>
      <c r="N1909" t="s">
        <v>3154</v>
      </c>
      <c r="O1909" s="111">
        <v>44937</v>
      </c>
      <c r="P1909" t="s">
        <v>252</v>
      </c>
      <c r="Q1909" t="s">
        <v>253</v>
      </c>
      <c r="R1909">
        <v>44939</v>
      </c>
      <c r="S1909" t="s">
        <v>254</v>
      </c>
      <c r="T1909" t="s">
        <v>254</v>
      </c>
      <c r="U1909" t="s">
        <v>254</v>
      </c>
      <c r="V1909" t="s">
        <v>254</v>
      </c>
      <c r="W1909">
        <v>323.25</v>
      </c>
      <c r="X1909">
        <v>0</v>
      </c>
      <c r="Y1909">
        <v>2044.41</v>
      </c>
      <c r="Z1909" s="27">
        <f t="shared" si="29"/>
        <v>2367.66</v>
      </c>
    </row>
    <row r="1910" spans="1:26" hidden="1">
      <c r="A1910" t="s">
        <v>3155</v>
      </c>
      <c r="B1910" t="s">
        <v>3095</v>
      </c>
      <c r="C1910" t="s">
        <v>1989</v>
      </c>
      <c r="D1910" t="s">
        <v>1053</v>
      </c>
      <c r="E1910" t="s">
        <v>54</v>
      </c>
      <c r="F1910">
        <v>11995314</v>
      </c>
      <c r="G1910">
        <v>44938</v>
      </c>
      <c r="H1910" t="s">
        <v>1995</v>
      </c>
      <c r="I1910" t="s">
        <v>255</v>
      </c>
      <c r="J1910" t="s">
        <v>249</v>
      </c>
      <c r="K1910" t="s">
        <v>250</v>
      </c>
      <c r="L1910" t="s">
        <v>251</v>
      </c>
      <c r="M1910" t="s">
        <v>3154</v>
      </c>
      <c r="N1910" t="s">
        <v>3154</v>
      </c>
      <c r="O1910" s="111">
        <v>44938</v>
      </c>
      <c r="P1910" t="s">
        <v>252</v>
      </c>
      <c r="Q1910" t="s">
        <v>282</v>
      </c>
      <c r="R1910">
        <v>44939</v>
      </c>
      <c r="S1910" t="s">
        <v>254</v>
      </c>
      <c r="T1910" t="s">
        <v>254</v>
      </c>
      <c r="U1910" t="s">
        <v>254</v>
      </c>
      <c r="V1910" t="s">
        <v>254</v>
      </c>
      <c r="W1910">
        <v>0</v>
      </c>
      <c r="X1910">
        <v>1228.5</v>
      </c>
      <c r="Y1910">
        <v>0</v>
      </c>
      <c r="Z1910" s="27">
        <f t="shared" si="29"/>
        <v>1228.5</v>
      </c>
    </row>
    <row r="1911" spans="1:26" hidden="1">
      <c r="A1911" t="s">
        <v>3155</v>
      </c>
      <c r="B1911" t="s">
        <v>3095</v>
      </c>
      <c r="C1911" t="s">
        <v>1989</v>
      </c>
      <c r="D1911" t="s">
        <v>1053</v>
      </c>
      <c r="E1911" t="s">
        <v>54</v>
      </c>
      <c r="F1911">
        <v>12011390</v>
      </c>
      <c r="G1911">
        <v>44943</v>
      </c>
      <c r="H1911" t="s">
        <v>1996</v>
      </c>
      <c r="I1911" t="s">
        <v>255</v>
      </c>
      <c r="J1911" t="s">
        <v>249</v>
      </c>
      <c r="K1911" t="s">
        <v>250</v>
      </c>
      <c r="L1911" t="s">
        <v>251</v>
      </c>
      <c r="M1911" t="s">
        <v>3154</v>
      </c>
      <c r="N1911" t="s">
        <v>3154</v>
      </c>
      <c r="O1911" s="111">
        <v>44943</v>
      </c>
      <c r="P1911" t="s">
        <v>252</v>
      </c>
      <c r="Q1911" t="s">
        <v>282</v>
      </c>
      <c r="R1911">
        <v>44946</v>
      </c>
      <c r="S1911" t="s">
        <v>254</v>
      </c>
      <c r="T1911" t="s">
        <v>254</v>
      </c>
      <c r="U1911" t="s">
        <v>254</v>
      </c>
      <c r="V1911" t="s">
        <v>254</v>
      </c>
      <c r="W1911">
        <v>133</v>
      </c>
      <c r="X1911">
        <v>0</v>
      </c>
      <c r="Y1911">
        <v>0</v>
      </c>
      <c r="Z1911" s="27">
        <f t="shared" si="29"/>
        <v>133</v>
      </c>
    </row>
    <row r="1912" spans="1:26" hidden="1">
      <c r="A1912" t="s">
        <v>3155</v>
      </c>
      <c r="B1912" t="s">
        <v>3095</v>
      </c>
      <c r="C1912" t="s">
        <v>1989</v>
      </c>
      <c r="D1912" t="s">
        <v>1053</v>
      </c>
      <c r="E1912" t="s">
        <v>54</v>
      </c>
      <c r="F1912">
        <v>12090860</v>
      </c>
      <c r="G1912">
        <v>44960</v>
      </c>
      <c r="H1912" t="s">
        <v>3107</v>
      </c>
      <c r="I1912" t="s">
        <v>255</v>
      </c>
      <c r="J1912" t="s">
        <v>3154</v>
      </c>
      <c r="K1912" t="s">
        <v>3154</v>
      </c>
      <c r="L1912" t="s">
        <v>251</v>
      </c>
      <c r="M1912" t="s">
        <v>3154</v>
      </c>
      <c r="N1912" t="s">
        <v>3154</v>
      </c>
      <c r="O1912" s="111">
        <v>44960</v>
      </c>
      <c r="P1912" t="s">
        <v>252</v>
      </c>
      <c r="Q1912" t="s">
        <v>263</v>
      </c>
      <c r="R1912">
        <v>44964</v>
      </c>
      <c r="S1912" t="s">
        <v>254</v>
      </c>
      <c r="T1912" t="s">
        <v>254</v>
      </c>
      <c r="U1912" t="s">
        <v>254</v>
      </c>
      <c r="V1912" t="s">
        <v>254</v>
      </c>
      <c r="W1912">
        <v>0</v>
      </c>
      <c r="X1912">
        <v>0</v>
      </c>
      <c r="Y1912">
        <v>0</v>
      </c>
      <c r="Z1912" s="27">
        <f t="shared" si="29"/>
        <v>0</v>
      </c>
    </row>
    <row r="1913" spans="1:26" hidden="1">
      <c r="A1913" t="s">
        <v>3155</v>
      </c>
      <c r="B1913" t="s">
        <v>3095</v>
      </c>
      <c r="C1913" t="s">
        <v>1989</v>
      </c>
      <c r="D1913" t="s">
        <v>1053</v>
      </c>
      <c r="E1913" t="s">
        <v>54</v>
      </c>
      <c r="F1913">
        <v>12092221</v>
      </c>
      <c r="G1913">
        <v>44963</v>
      </c>
      <c r="H1913" t="s">
        <v>3108</v>
      </c>
      <c r="I1913" t="s">
        <v>255</v>
      </c>
      <c r="J1913" t="s">
        <v>249</v>
      </c>
      <c r="K1913" t="s">
        <v>250</v>
      </c>
      <c r="L1913" t="s">
        <v>251</v>
      </c>
      <c r="M1913" t="s">
        <v>3154</v>
      </c>
      <c r="N1913" t="s">
        <v>3154</v>
      </c>
      <c r="O1913" s="111">
        <v>44963</v>
      </c>
      <c r="P1913" t="s">
        <v>252</v>
      </c>
      <c r="Q1913" t="s">
        <v>282</v>
      </c>
      <c r="R1913">
        <v>44964</v>
      </c>
      <c r="S1913" t="s">
        <v>254</v>
      </c>
      <c r="T1913" t="s">
        <v>254</v>
      </c>
      <c r="U1913" t="s">
        <v>254</v>
      </c>
      <c r="V1913" t="s">
        <v>254</v>
      </c>
      <c r="W1913">
        <v>0</v>
      </c>
      <c r="X1913">
        <v>266</v>
      </c>
      <c r="Y1913">
        <v>0</v>
      </c>
      <c r="Z1913" s="27">
        <f t="shared" si="29"/>
        <v>266</v>
      </c>
    </row>
    <row r="1914" spans="1:26" hidden="1">
      <c r="A1914" t="s">
        <v>3155</v>
      </c>
      <c r="B1914" t="s">
        <v>3095</v>
      </c>
      <c r="C1914" t="s">
        <v>1989</v>
      </c>
      <c r="D1914" t="s">
        <v>1053</v>
      </c>
      <c r="E1914" t="s">
        <v>54</v>
      </c>
      <c r="F1914">
        <v>12106542</v>
      </c>
      <c r="G1914">
        <v>44965</v>
      </c>
      <c r="H1914" t="s">
        <v>3109</v>
      </c>
      <c r="I1914" t="s">
        <v>248</v>
      </c>
      <c r="J1914" t="s">
        <v>259</v>
      </c>
      <c r="K1914" t="s">
        <v>250</v>
      </c>
      <c r="L1914" t="s">
        <v>251</v>
      </c>
      <c r="M1914" t="s">
        <v>3154</v>
      </c>
      <c r="N1914" t="s">
        <v>3154</v>
      </c>
      <c r="O1914" s="111">
        <v>44965</v>
      </c>
      <c r="P1914" t="s">
        <v>252</v>
      </c>
      <c r="Q1914" t="s">
        <v>253</v>
      </c>
      <c r="R1914">
        <v>44971</v>
      </c>
      <c r="S1914" t="s">
        <v>254</v>
      </c>
      <c r="T1914" t="s">
        <v>254</v>
      </c>
      <c r="U1914" t="s">
        <v>254</v>
      </c>
      <c r="V1914" t="s">
        <v>254</v>
      </c>
      <c r="W1914">
        <v>0</v>
      </c>
      <c r="X1914">
        <v>724</v>
      </c>
      <c r="Y1914">
        <v>3211</v>
      </c>
      <c r="Z1914" s="27">
        <f t="shared" si="29"/>
        <v>3935</v>
      </c>
    </row>
    <row r="1915" spans="1:26" hidden="1">
      <c r="A1915" t="s">
        <v>3155</v>
      </c>
      <c r="B1915" t="s">
        <v>3095</v>
      </c>
      <c r="C1915" t="s">
        <v>1989</v>
      </c>
      <c r="D1915" t="s">
        <v>1053</v>
      </c>
      <c r="E1915" t="s">
        <v>54</v>
      </c>
      <c r="F1915">
        <v>12119507</v>
      </c>
      <c r="G1915">
        <v>44974</v>
      </c>
      <c r="H1915" t="s">
        <v>3110</v>
      </c>
      <c r="I1915" t="s">
        <v>255</v>
      </c>
      <c r="J1915" t="s">
        <v>249</v>
      </c>
      <c r="K1915" t="s">
        <v>268</v>
      </c>
      <c r="L1915" t="s">
        <v>251</v>
      </c>
      <c r="M1915" t="s">
        <v>3154</v>
      </c>
      <c r="N1915" t="s">
        <v>3154</v>
      </c>
      <c r="O1915" s="111">
        <v>44974</v>
      </c>
      <c r="P1915" t="s">
        <v>252</v>
      </c>
      <c r="Q1915" t="s">
        <v>253</v>
      </c>
      <c r="R1915">
        <v>44977</v>
      </c>
      <c r="S1915" t="s">
        <v>254</v>
      </c>
      <c r="T1915" t="s">
        <v>254</v>
      </c>
      <c r="U1915" t="s">
        <v>254</v>
      </c>
      <c r="V1915" t="s">
        <v>254</v>
      </c>
      <c r="W1915">
        <v>0</v>
      </c>
      <c r="X1915">
        <v>720.26</v>
      </c>
      <c r="Y1915">
        <v>16861.87</v>
      </c>
      <c r="Z1915" s="27">
        <f t="shared" si="29"/>
        <v>17582.129999999997</v>
      </c>
    </row>
    <row r="1916" spans="1:26">
      <c r="A1916" t="s">
        <v>3155</v>
      </c>
      <c r="B1916" t="s">
        <v>3095</v>
      </c>
      <c r="C1916" t="s">
        <v>1989</v>
      </c>
      <c r="D1916" t="s">
        <v>1053</v>
      </c>
      <c r="E1916" t="s">
        <v>54</v>
      </c>
      <c r="F1916">
        <v>12190395</v>
      </c>
      <c r="G1916">
        <v>44987</v>
      </c>
      <c r="H1916" t="s">
        <v>4082</v>
      </c>
      <c r="I1916" t="s">
        <v>255</v>
      </c>
      <c r="J1916" t="s">
        <v>3154</v>
      </c>
      <c r="K1916" t="s">
        <v>3154</v>
      </c>
      <c r="L1916" t="s">
        <v>251</v>
      </c>
      <c r="M1916" t="s">
        <v>3154</v>
      </c>
      <c r="N1916" t="s">
        <v>3154</v>
      </c>
      <c r="O1916" s="111">
        <v>44987</v>
      </c>
      <c r="P1916" t="s">
        <v>252</v>
      </c>
      <c r="Q1916" t="s">
        <v>253</v>
      </c>
      <c r="R1916">
        <v>44988</v>
      </c>
      <c r="S1916" t="s">
        <v>254</v>
      </c>
      <c r="T1916" t="s">
        <v>254</v>
      </c>
      <c r="U1916" t="s">
        <v>254</v>
      </c>
      <c r="V1916" t="s">
        <v>254</v>
      </c>
      <c r="W1916">
        <v>0</v>
      </c>
      <c r="X1916">
        <v>0</v>
      </c>
      <c r="Y1916">
        <v>2552.65</v>
      </c>
      <c r="Z1916" s="27">
        <f t="shared" si="29"/>
        <v>2552.65</v>
      </c>
    </row>
    <row r="1917" spans="1:26">
      <c r="A1917" t="s">
        <v>3155</v>
      </c>
      <c r="B1917" t="s">
        <v>3095</v>
      </c>
      <c r="C1917" t="s">
        <v>1989</v>
      </c>
      <c r="D1917" t="s">
        <v>1053</v>
      </c>
      <c r="E1917" t="s">
        <v>54</v>
      </c>
      <c r="F1917">
        <v>12196864</v>
      </c>
      <c r="G1917">
        <v>44991</v>
      </c>
      <c r="H1917" t="s">
        <v>4083</v>
      </c>
      <c r="I1917" t="s">
        <v>255</v>
      </c>
      <c r="J1917" t="s">
        <v>249</v>
      </c>
      <c r="K1917" t="s">
        <v>250</v>
      </c>
      <c r="L1917" t="s">
        <v>251</v>
      </c>
      <c r="M1917" t="s">
        <v>3154</v>
      </c>
      <c r="N1917" t="s">
        <v>3154</v>
      </c>
      <c r="O1917" s="111">
        <v>44993</v>
      </c>
      <c r="P1917" t="s">
        <v>252</v>
      </c>
      <c r="Q1917" t="s">
        <v>253</v>
      </c>
      <c r="R1917">
        <v>44994</v>
      </c>
      <c r="S1917" t="s">
        <v>254</v>
      </c>
      <c r="T1917" t="s">
        <v>254</v>
      </c>
      <c r="U1917" t="s">
        <v>254</v>
      </c>
      <c r="V1917" t="s">
        <v>254</v>
      </c>
      <c r="W1917">
        <v>0</v>
      </c>
      <c r="X1917">
        <v>0</v>
      </c>
      <c r="Y1917">
        <v>3150.1</v>
      </c>
      <c r="Z1917" s="27">
        <f t="shared" si="29"/>
        <v>3150.1</v>
      </c>
    </row>
    <row r="1918" spans="1:26">
      <c r="A1918" t="s">
        <v>3155</v>
      </c>
      <c r="B1918" t="s">
        <v>3095</v>
      </c>
      <c r="C1918" t="s">
        <v>1989</v>
      </c>
      <c r="D1918" t="s">
        <v>1053</v>
      </c>
      <c r="E1918" t="s">
        <v>54</v>
      </c>
      <c r="F1918">
        <v>12223663</v>
      </c>
      <c r="G1918">
        <v>45001</v>
      </c>
      <c r="H1918" t="s">
        <v>4084</v>
      </c>
      <c r="I1918" t="s">
        <v>255</v>
      </c>
      <c r="J1918" t="s">
        <v>249</v>
      </c>
      <c r="K1918" t="s">
        <v>268</v>
      </c>
      <c r="L1918" t="s">
        <v>251</v>
      </c>
      <c r="M1918" t="s">
        <v>3154</v>
      </c>
      <c r="N1918" t="s">
        <v>3154</v>
      </c>
      <c r="O1918" s="111">
        <v>45001</v>
      </c>
      <c r="P1918" t="s">
        <v>252</v>
      </c>
      <c r="Q1918" t="s">
        <v>257</v>
      </c>
      <c r="R1918">
        <v>45002</v>
      </c>
      <c r="S1918" t="s">
        <v>254</v>
      </c>
      <c r="T1918" t="s">
        <v>254</v>
      </c>
      <c r="U1918" t="s">
        <v>254</v>
      </c>
      <c r="V1918" t="s">
        <v>254</v>
      </c>
      <c r="W1918">
        <v>0</v>
      </c>
      <c r="X1918">
        <v>0</v>
      </c>
      <c r="Y1918">
        <v>0</v>
      </c>
      <c r="Z1918" s="27">
        <f t="shared" si="29"/>
        <v>0</v>
      </c>
    </row>
    <row r="1919" spans="1:26">
      <c r="A1919" t="s">
        <v>3155</v>
      </c>
      <c r="B1919" t="s">
        <v>3095</v>
      </c>
      <c r="C1919" t="s">
        <v>1989</v>
      </c>
      <c r="D1919" t="s">
        <v>1053</v>
      </c>
      <c r="E1919" t="s">
        <v>54</v>
      </c>
      <c r="F1919">
        <v>12274508</v>
      </c>
      <c r="G1919">
        <v>45008</v>
      </c>
      <c r="H1919" t="s">
        <v>4085</v>
      </c>
      <c r="I1919" t="s">
        <v>271</v>
      </c>
      <c r="J1919" t="s">
        <v>249</v>
      </c>
      <c r="K1919" t="s">
        <v>268</v>
      </c>
      <c r="L1919" t="s">
        <v>251</v>
      </c>
      <c r="M1919" t="s">
        <v>3154</v>
      </c>
      <c r="N1919" t="s">
        <v>3154</v>
      </c>
      <c r="O1919" s="111">
        <v>45008</v>
      </c>
      <c r="P1919" t="s">
        <v>252</v>
      </c>
      <c r="Q1919" t="s">
        <v>257</v>
      </c>
      <c r="R1919">
        <v>45012</v>
      </c>
      <c r="S1919" t="s">
        <v>254</v>
      </c>
      <c r="T1919" t="s">
        <v>254</v>
      </c>
      <c r="U1919" t="s">
        <v>254</v>
      </c>
      <c r="V1919" t="s">
        <v>254</v>
      </c>
      <c r="W1919">
        <v>0</v>
      </c>
      <c r="X1919">
        <v>0</v>
      </c>
      <c r="Y1919">
        <v>0</v>
      </c>
      <c r="Z1919" s="27">
        <f t="shared" si="29"/>
        <v>0</v>
      </c>
    </row>
    <row r="1920" spans="1:26">
      <c r="A1920" t="s">
        <v>3155</v>
      </c>
      <c r="B1920" t="s">
        <v>3095</v>
      </c>
      <c r="C1920" t="s">
        <v>1989</v>
      </c>
      <c r="D1920" t="s">
        <v>1053</v>
      </c>
      <c r="E1920" t="s">
        <v>54</v>
      </c>
      <c r="F1920">
        <v>12281012</v>
      </c>
      <c r="G1920">
        <v>45010</v>
      </c>
      <c r="H1920" t="s">
        <v>4086</v>
      </c>
      <c r="I1920" t="s">
        <v>271</v>
      </c>
      <c r="J1920" t="s">
        <v>249</v>
      </c>
      <c r="K1920" t="s">
        <v>250</v>
      </c>
      <c r="L1920" t="s">
        <v>251</v>
      </c>
      <c r="M1920" t="s">
        <v>3154</v>
      </c>
      <c r="N1920" t="s">
        <v>3154</v>
      </c>
      <c r="O1920" s="111">
        <v>45010</v>
      </c>
      <c r="P1920" t="s">
        <v>252</v>
      </c>
      <c r="Q1920" t="s">
        <v>253</v>
      </c>
      <c r="R1920">
        <v>45012</v>
      </c>
      <c r="S1920" t="s">
        <v>254</v>
      </c>
      <c r="T1920" t="s">
        <v>254</v>
      </c>
      <c r="U1920" t="s">
        <v>254</v>
      </c>
      <c r="V1920" t="s">
        <v>254</v>
      </c>
      <c r="W1920">
        <v>0</v>
      </c>
      <c r="X1920">
        <v>0</v>
      </c>
      <c r="Y1920">
        <v>212.5</v>
      </c>
      <c r="Z1920" s="27">
        <f t="shared" si="29"/>
        <v>212.5</v>
      </c>
    </row>
    <row r="1921" spans="1:26" hidden="1">
      <c r="A1921" t="s">
        <v>3155</v>
      </c>
      <c r="B1921" t="s">
        <v>3111</v>
      </c>
      <c r="C1921" t="s">
        <v>1997</v>
      </c>
      <c r="D1921" t="s">
        <v>45</v>
      </c>
      <c r="E1921" t="s">
        <v>46</v>
      </c>
      <c r="F1921">
        <v>11982536</v>
      </c>
      <c r="G1921">
        <v>44936</v>
      </c>
      <c r="H1921" t="s">
        <v>1998</v>
      </c>
      <c r="I1921" t="s">
        <v>255</v>
      </c>
      <c r="J1921" t="s">
        <v>249</v>
      </c>
      <c r="K1921" t="s">
        <v>250</v>
      </c>
      <c r="L1921" t="s">
        <v>251</v>
      </c>
      <c r="M1921" t="s">
        <v>3154</v>
      </c>
      <c r="N1921" t="s">
        <v>3154</v>
      </c>
      <c r="O1921" s="111">
        <v>44944</v>
      </c>
      <c r="P1921" t="s">
        <v>252</v>
      </c>
      <c r="Q1921" t="s">
        <v>282</v>
      </c>
      <c r="R1921">
        <v>44949</v>
      </c>
      <c r="S1921" t="s">
        <v>254</v>
      </c>
      <c r="T1921" t="s">
        <v>254</v>
      </c>
      <c r="U1921" t="s">
        <v>254</v>
      </c>
      <c r="V1921" t="s">
        <v>254</v>
      </c>
      <c r="W1921">
        <v>294.5</v>
      </c>
      <c r="X1921">
        <v>694.2</v>
      </c>
      <c r="Y1921">
        <v>0</v>
      </c>
      <c r="Z1921" s="27">
        <f t="shared" si="29"/>
        <v>988.7</v>
      </c>
    </row>
    <row r="1922" spans="1:26" hidden="1">
      <c r="A1922" t="s">
        <v>3155</v>
      </c>
      <c r="B1922" t="s">
        <v>3111</v>
      </c>
      <c r="C1922" t="s">
        <v>1997</v>
      </c>
      <c r="D1922" t="s">
        <v>45</v>
      </c>
      <c r="E1922" t="s">
        <v>46</v>
      </c>
      <c r="F1922">
        <v>11983387</v>
      </c>
      <c r="G1922">
        <v>44936</v>
      </c>
      <c r="H1922" t="s">
        <v>1999</v>
      </c>
      <c r="I1922" t="s">
        <v>255</v>
      </c>
      <c r="J1922" t="s">
        <v>249</v>
      </c>
      <c r="K1922" t="s">
        <v>250</v>
      </c>
      <c r="L1922" t="s">
        <v>251</v>
      </c>
      <c r="M1922" t="s">
        <v>3154</v>
      </c>
      <c r="N1922" t="s">
        <v>3154</v>
      </c>
      <c r="O1922" s="111">
        <v>44936</v>
      </c>
      <c r="P1922" t="s">
        <v>252</v>
      </c>
      <c r="Q1922" t="s">
        <v>253</v>
      </c>
      <c r="R1922">
        <v>44938</v>
      </c>
      <c r="S1922" t="s">
        <v>254</v>
      </c>
      <c r="T1922" t="s">
        <v>254</v>
      </c>
      <c r="U1922" t="s">
        <v>254</v>
      </c>
      <c r="V1922" t="s">
        <v>254</v>
      </c>
      <c r="W1922">
        <v>501.5</v>
      </c>
      <c r="X1922">
        <v>680.4</v>
      </c>
      <c r="Y1922">
        <v>1145.3</v>
      </c>
      <c r="Z1922" s="27">
        <f t="shared" si="29"/>
        <v>2327.1999999999998</v>
      </c>
    </row>
    <row r="1923" spans="1:26" hidden="1">
      <c r="A1923" t="s">
        <v>3155</v>
      </c>
      <c r="B1923" t="s">
        <v>3111</v>
      </c>
      <c r="C1923" t="s">
        <v>1997</v>
      </c>
      <c r="D1923" t="s">
        <v>45</v>
      </c>
      <c r="E1923" t="s">
        <v>46</v>
      </c>
      <c r="F1923">
        <v>11990772</v>
      </c>
      <c r="G1923">
        <v>44937</v>
      </c>
      <c r="H1923" t="s">
        <v>2000</v>
      </c>
      <c r="I1923" t="s">
        <v>255</v>
      </c>
      <c r="J1923" t="s">
        <v>249</v>
      </c>
      <c r="K1923" t="s">
        <v>268</v>
      </c>
      <c r="L1923" t="s">
        <v>251</v>
      </c>
      <c r="M1923" t="s">
        <v>3154</v>
      </c>
      <c r="N1923" t="s">
        <v>3154</v>
      </c>
      <c r="O1923" s="111">
        <v>44937</v>
      </c>
      <c r="P1923" t="s">
        <v>252</v>
      </c>
      <c r="Q1923" t="s">
        <v>253</v>
      </c>
      <c r="R1923">
        <v>44939</v>
      </c>
      <c r="S1923" t="s">
        <v>254</v>
      </c>
      <c r="T1923" t="s">
        <v>254</v>
      </c>
      <c r="U1923" t="s">
        <v>254</v>
      </c>
      <c r="V1923" t="s">
        <v>254</v>
      </c>
      <c r="W1923">
        <v>11019.68</v>
      </c>
      <c r="X1923">
        <v>15433.84</v>
      </c>
      <c r="Y1923">
        <v>13281.24</v>
      </c>
      <c r="Z1923" s="27">
        <f t="shared" ref="Z1923:Z1984" si="30">SUM(W1923:Y1923)</f>
        <v>39734.76</v>
      </c>
    </row>
    <row r="1924" spans="1:26">
      <c r="A1924" t="s">
        <v>3155</v>
      </c>
      <c r="B1924" t="s">
        <v>3112</v>
      </c>
      <c r="C1924" t="s">
        <v>2108</v>
      </c>
      <c r="D1924" t="s">
        <v>611</v>
      </c>
      <c r="E1924" t="s">
        <v>46</v>
      </c>
      <c r="F1924">
        <v>417284</v>
      </c>
      <c r="G1924">
        <v>45014</v>
      </c>
      <c r="H1924" t="s">
        <v>4087</v>
      </c>
      <c r="I1924" t="s">
        <v>271</v>
      </c>
      <c r="J1924" t="s">
        <v>249</v>
      </c>
      <c r="K1924" t="s">
        <v>268</v>
      </c>
      <c r="L1924" t="s">
        <v>251</v>
      </c>
      <c r="M1924" t="s">
        <v>3154</v>
      </c>
      <c r="N1924" t="s">
        <v>3154</v>
      </c>
      <c r="O1924" s="111">
        <v>45014</v>
      </c>
      <c r="P1924" t="s">
        <v>252</v>
      </c>
      <c r="Q1924" t="s">
        <v>282</v>
      </c>
      <c r="R1924">
        <v>45015</v>
      </c>
      <c r="S1924" t="s">
        <v>254</v>
      </c>
      <c r="T1924" t="s">
        <v>254</v>
      </c>
      <c r="U1924" t="s">
        <v>254</v>
      </c>
      <c r="V1924" t="s">
        <v>254</v>
      </c>
      <c r="W1924">
        <v>0</v>
      </c>
      <c r="X1924">
        <v>0</v>
      </c>
      <c r="Y1924">
        <v>0</v>
      </c>
      <c r="Z1924" s="27">
        <f t="shared" si="30"/>
        <v>0</v>
      </c>
    </row>
    <row r="1925" spans="1:26" hidden="1">
      <c r="A1925" t="s">
        <v>3155</v>
      </c>
      <c r="B1925" t="s">
        <v>3112</v>
      </c>
      <c r="C1925" t="s">
        <v>2108</v>
      </c>
      <c r="D1925" t="s">
        <v>2400</v>
      </c>
      <c r="E1925" t="s">
        <v>46</v>
      </c>
      <c r="F1925">
        <v>12137140</v>
      </c>
      <c r="G1925">
        <v>44973</v>
      </c>
      <c r="H1925" t="s">
        <v>3113</v>
      </c>
      <c r="I1925" t="s">
        <v>255</v>
      </c>
      <c r="J1925" t="s">
        <v>249</v>
      </c>
      <c r="K1925" t="s">
        <v>250</v>
      </c>
      <c r="L1925" t="s">
        <v>251</v>
      </c>
      <c r="M1925" t="s">
        <v>3154</v>
      </c>
      <c r="N1925" t="s">
        <v>3154</v>
      </c>
      <c r="O1925" s="111">
        <v>44973</v>
      </c>
      <c r="P1925" t="s">
        <v>252</v>
      </c>
      <c r="Q1925" t="s">
        <v>253</v>
      </c>
      <c r="R1925">
        <v>44974</v>
      </c>
      <c r="S1925" t="s">
        <v>254</v>
      </c>
      <c r="T1925" t="s">
        <v>254</v>
      </c>
      <c r="U1925" t="s">
        <v>254</v>
      </c>
      <c r="V1925" t="s">
        <v>254</v>
      </c>
      <c r="W1925">
        <v>0</v>
      </c>
      <c r="X1925">
        <v>79</v>
      </c>
      <c r="Y1925">
        <v>295</v>
      </c>
      <c r="Z1925" s="27">
        <f t="shared" si="30"/>
        <v>374</v>
      </c>
    </row>
    <row r="1926" spans="1:26" hidden="1">
      <c r="A1926" t="s">
        <v>3155</v>
      </c>
      <c r="B1926" t="s">
        <v>3112</v>
      </c>
      <c r="C1926" t="s">
        <v>2108</v>
      </c>
      <c r="D1926" t="s">
        <v>45</v>
      </c>
      <c r="E1926" t="s">
        <v>46</v>
      </c>
      <c r="F1926">
        <v>12085403</v>
      </c>
      <c r="G1926">
        <v>44959</v>
      </c>
      <c r="H1926" t="s">
        <v>3114</v>
      </c>
      <c r="I1926" t="s">
        <v>255</v>
      </c>
      <c r="J1926" t="s">
        <v>3154</v>
      </c>
      <c r="K1926" t="s">
        <v>3154</v>
      </c>
      <c r="L1926" t="s">
        <v>251</v>
      </c>
      <c r="M1926" t="s">
        <v>3154</v>
      </c>
      <c r="N1926" t="s">
        <v>3154</v>
      </c>
      <c r="O1926" s="111">
        <v>44959</v>
      </c>
      <c r="P1926" t="s">
        <v>252</v>
      </c>
      <c r="Q1926" t="s">
        <v>263</v>
      </c>
      <c r="R1926">
        <v>44960</v>
      </c>
      <c r="S1926" t="s">
        <v>254</v>
      </c>
      <c r="T1926" t="s">
        <v>254</v>
      </c>
      <c r="U1926" t="s">
        <v>254</v>
      </c>
      <c r="V1926" t="s">
        <v>254</v>
      </c>
      <c r="W1926">
        <v>0</v>
      </c>
      <c r="X1926">
        <v>0</v>
      </c>
      <c r="Y1926">
        <v>0</v>
      </c>
      <c r="Z1926" s="27">
        <f t="shared" si="30"/>
        <v>0</v>
      </c>
    </row>
    <row r="1927" spans="1:26" hidden="1">
      <c r="A1927" t="s">
        <v>3155</v>
      </c>
      <c r="B1927" t="s">
        <v>3112</v>
      </c>
      <c r="C1927" t="s">
        <v>2108</v>
      </c>
      <c r="D1927" t="s">
        <v>45</v>
      </c>
      <c r="E1927" t="s">
        <v>46</v>
      </c>
      <c r="F1927">
        <v>12092452</v>
      </c>
      <c r="G1927">
        <v>44960</v>
      </c>
      <c r="H1927" t="s">
        <v>3115</v>
      </c>
      <c r="I1927" t="s">
        <v>255</v>
      </c>
      <c r="J1927" t="s">
        <v>249</v>
      </c>
      <c r="K1927" t="s">
        <v>250</v>
      </c>
      <c r="L1927" t="s">
        <v>251</v>
      </c>
      <c r="M1927" t="s">
        <v>3154</v>
      </c>
      <c r="N1927" t="s">
        <v>3154</v>
      </c>
      <c r="O1927" s="111">
        <v>44960</v>
      </c>
      <c r="P1927" t="s">
        <v>252</v>
      </c>
      <c r="Q1927" t="s">
        <v>253</v>
      </c>
      <c r="R1927">
        <v>44963</v>
      </c>
      <c r="S1927" t="s">
        <v>254</v>
      </c>
      <c r="T1927" t="s">
        <v>254</v>
      </c>
      <c r="U1927" t="s">
        <v>254</v>
      </c>
      <c r="V1927" t="s">
        <v>254</v>
      </c>
      <c r="W1927">
        <v>0</v>
      </c>
      <c r="X1927">
        <v>980</v>
      </c>
      <c r="Y1927">
        <v>2591.5</v>
      </c>
      <c r="Z1927" s="27">
        <f t="shared" si="30"/>
        <v>3571.5</v>
      </c>
    </row>
    <row r="1928" spans="1:26" hidden="1">
      <c r="A1928" t="s">
        <v>3155</v>
      </c>
      <c r="B1928" t="s">
        <v>3112</v>
      </c>
      <c r="C1928" t="s">
        <v>2108</v>
      </c>
      <c r="D1928" t="s">
        <v>45</v>
      </c>
      <c r="E1928" t="s">
        <v>46</v>
      </c>
      <c r="F1928">
        <v>12142764</v>
      </c>
      <c r="G1928">
        <v>44974</v>
      </c>
      <c r="H1928" t="s">
        <v>3116</v>
      </c>
      <c r="I1928" t="s">
        <v>255</v>
      </c>
      <c r="J1928" t="s">
        <v>249</v>
      </c>
      <c r="K1928" t="s">
        <v>250</v>
      </c>
      <c r="L1928" t="s">
        <v>251</v>
      </c>
      <c r="M1928" t="s">
        <v>3154</v>
      </c>
      <c r="N1928" t="s">
        <v>3154</v>
      </c>
      <c r="O1928" s="111">
        <v>44974</v>
      </c>
      <c r="P1928" t="s">
        <v>252</v>
      </c>
      <c r="Q1928" t="s">
        <v>253</v>
      </c>
      <c r="R1928">
        <v>44980</v>
      </c>
      <c r="S1928" t="s">
        <v>254</v>
      </c>
      <c r="T1928" t="s">
        <v>254</v>
      </c>
      <c r="U1928" t="s">
        <v>254</v>
      </c>
      <c r="V1928" t="s">
        <v>254</v>
      </c>
      <c r="W1928">
        <v>0</v>
      </c>
      <c r="X1928">
        <v>39.5</v>
      </c>
      <c r="Y1928">
        <v>96.5</v>
      </c>
      <c r="Z1928" s="27">
        <f t="shared" si="30"/>
        <v>136</v>
      </c>
    </row>
    <row r="1929" spans="1:26" hidden="1">
      <c r="A1929" t="s">
        <v>3155</v>
      </c>
      <c r="B1929" t="s">
        <v>3112</v>
      </c>
      <c r="C1929" t="s">
        <v>2108</v>
      </c>
      <c r="D1929" t="s">
        <v>45</v>
      </c>
      <c r="E1929" t="s">
        <v>46</v>
      </c>
      <c r="F1929">
        <v>12163383</v>
      </c>
      <c r="G1929">
        <v>44984</v>
      </c>
      <c r="H1929" t="s">
        <v>3117</v>
      </c>
      <c r="I1929" t="s">
        <v>255</v>
      </c>
      <c r="J1929" t="s">
        <v>249</v>
      </c>
      <c r="K1929" t="s">
        <v>250</v>
      </c>
      <c r="L1929" t="s">
        <v>251</v>
      </c>
      <c r="M1929" t="s">
        <v>3154</v>
      </c>
      <c r="N1929" t="s">
        <v>3154</v>
      </c>
      <c r="O1929" s="111">
        <v>44984</v>
      </c>
      <c r="P1929" t="s">
        <v>252</v>
      </c>
      <c r="Q1929" t="s">
        <v>253</v>
      </c>
      <c r="R1929">
        <v>44985</v>
      </c>
      <c r="S1929" t="s">
        <v>254</v>
      </c>
      <c r="T1929" t="s">
        <v>254</v>
      </c>
      <c r="U1929" t="s">
        <v>254</v>
      </c>
      <c r="V1929" t="s">
        <v>254</v>
      </c>
      <c r="W1929">
        <v>0</v>
      </c>
      <c r="X1929">
        <v>0</v>
      </c>
      <c r="Y1929">
        <v>329</v>
      </c>
      <c r="Z1929" s="27">
        <f t="shared" si="30"/>
        <v>329</v>
      </c>
    </row>
    <row r="1930" spans="1:26" hidden="1">
      <c r="A1930" t="s">
        <v>3155</v>
      </c>
      <c r="B1930" t="s">
        <v>3112</v>
      </c>
      <c r="C1930" t="s">
        <v>2108</v>
      </c>
      <c r="D1930" t="s">
        <v>45</v>
      </c>
      <c r="E1930" t="s">
        <v>46</v>
      </c>
      <c r="F1930">
        <v>12163998</v>
      </c>
      <c r="G1930">
        <v>44984</v>
      </c>
      <c r="H1930" t="s">
        <v>3118</v>
      </c>
      <c r="I1930" t="s">
        <v>255</v>
      </c>
      <c r="J1930" t="s">
        <v>249</v>
      </c>
      <c r="K1930" t="s">
        <v>250</v>
      </c>
      <c r="L1930" t="s">
        <v>251</v>
      </c>
      <c r="M1930" t="s">
        <v>3154</v>
      </c>
      <c r="N1930" t="s">
        <v>3154</v>
      </c>
      <c r="O1930" s="111">
        <v>44984</v>
      </c>
      <c r="P1930" t="s">
        <v>252</v>
      </c>
      <c r="Q1930" t="s">
        <v>253</v>
      </c>
      <c r="R1930">
        <v>44985</v>
      </c>
      <c r="S1930" t="s">
        <v>254</v>
      </c>
      <c r="T1930" t="s">
        <v>254</v>
      </c>
      <c r="U1930" t="s">
        <v>254</v>
      </c>
      <c r="V1930" t="s">
        <v>254</v>
      </c>
      <c r="W1930">
        <v>0</v>
      </c>
      <c r="X1930">
        <v>0</v>
      </c>
      <c r="Y1930">
        <v>102.18</v>
      </c>
      <c r="Z1930" s="27">
        <f t="shared" si="30"/>
        <v>102.18</v>
      </c>
    </row>
    <row r="1931" spans="1:26">
      <c r="A1931" t="s">
        <v>3155</v>
      </c>
      <c r="B1931" t="s">
        <v>3112</v>
      </c>
      <c r="C1931" t="s">
        <v>2108</v>
      </c>
      <c r="D1931" t="s">
        <v>45</v>
      </c>
      <c r="E1931" t="s">
        <v>46</v>
      </c>
      <c r="F1931">
        <v>12216211</v>
      </c>
      <c r="G1931">
        <v>44994</v>
      </c>
      <c r="H1931" t="s">
        <v>4088</v>
      </c>
      <c r="I1931" t="s">
        <v>255</v>
      </c>
      <c r="J1931" t="s">
        <v>249</v>
      </c>
      <c r="K1931" t="s">
        <v>250</v>
      </c>
      <c r="L1931" t="s">
        <v>251</v>
      </c>
      <c r="M1931" t="s">
        <v>3154</v>
      </c>
      <c r="N1931" t="s">
        <v>3154</v>
      </c>
      <c r="O1931" s="111">
        <v>44994</v>
      </c>
      <c r="P1931" t="s">
        <v>252</v>
      </c>
      <c r="Q1931" t="s">
        <v>257</v>
      </c>
      <c r="R1931">
        <v>44995</v>
      </c>
      <c r="S1931" t="s">
        <v>254</v>
      </c>
      <c r="T1931" t="s">
        <v>254</v>
      </c>
      <c r="U1931" t="s">
        <v>254</v>
      </c>
      <c r="V1931" t="s">
        <v>254</v>
      </c>
      <c r="W1931">
        <v>0</v>
      </c>
      <c r="X1931">
        <v>0</v>
      </c>
      <c r="Y1931">
        <v>0</v>
      </c>
      <c r="Z1931" s="27">
        <f t="shared" si="30"/>
        <v>0</v>
      </c>
    </row>
    <row r="1932" spans="1:26">
      <c r="A1932" t="s">
        <v>3155</v>
      </c>
      <c r="B1932" t="s">
        <v>3112</v>
      </c>
      <c r="C1932" t="s">
        <v>2108</v>
      </c>
      <c r="D1932" t="s">
        <v>45</v>
      </c>
      <c r="E1932" t="s">
        <v>46</v>
      </c>
      <c r="F1932">
        <v>12243174</v>
      </c>
      <c r="G1932">
        <v>45001</v>
      </c>
      <c r="H1932" t="s">
        <v>4089</v>
      </c>
      <c r="I1932" t="s">
        <v>255</v>
      </c>
      <c r="J1932" t="s">
        <v>249</v>
      </c>
      <c r="K1932" t="s">
        <v>250</v>
      </c>
      <c r="L1932" t="s">
        <v>251</v>
      </c>
      <c r="M1932" t="s">
        <v>3154</v>
      </c>
      <c r="N1932" t="s">
        <v>3154</v>
      </c>
      <c r="O1932" s="111">
        <v>45001</v>
      </c>
      <c r="P1932" t="s">
        <v>252</v>
      </c>
      <c r="Q1932" t="s">
        <v>253</v>
      </c>
      <c r="R1932">
        <v>45002</v>
      </c>
      <c r="S1932" t="s">
        <v>254</v>
      </c>
      <c r="T1932" t="s">
        <v>254</v>
      </c>
      <c r="U1932" t="s">
        <v>254</v>
      </c>
      <c r="V1932" t="s">
        <v>254</v>
      </c>
      <c r="W1932">
        <v>0</v>
      </c>
      <c r="X1932">
        <v>0</v>
      </c>
      <c r="Y1932">
        <v>1727</v>
      </c>
      <c r="Z1932" s="27">
        <f t="shared" si="30"/>
        <v>1727</v>
      </c>
    </row>
    <row r="1933" spans="1:26">
      <c r="A1933" t="s">
        <v>3155</v>
      </c>
      <c r="B1933" t="s">
        <v>3112</v>
      </c>
      <c r="C1933" t="s">
        <v>2108</v>
      </c>
      <c r="D1933" t="s">
        <v>45</v>
      </c>
      <c r="E1933" t="s">
        <v>46</v>
      </c>
      <c r="F1933">
        <v>12276643</v>
      </c>
      <c r="G1933">
        <v>45009</v>
      </c>
      <c r="H1933" t="s">
        <v>4090</v>
      </c>
      <c r="I1933" t="s">
        <v>248</v>
      </c>
      <c r="J1933" t="s">
        <v>249</v>
      </c>
      <c r="K1933" t="s">
        <v>250</v>
      </c>
      <c r="L1933" t="s">
        <v>251</v>
      </c>
      <c r="M1933" t="s">
        <v>3154</v>
      </c>
      <c r="N1933" t="s">
        <v>3154</v>
      </c>
      <c r="O1933" s="111">
        <v>45009</v>
      </c>
      <c r="P1933" t="s">
        <v>252</v>
      </c>
      <c r="Q1933" t="s">
        <v>257</v>
      </c>
      <c r="S1933" t="s">
        <v>254</v>
      </c>
      <c r="T1933" t="s">
        <v>254</v>
      </c>
      <c r="U1933" t="s">
        <v>254</v>
      </c>
      <c r="V1933" t="s">
        <v>254</v>
      </c>
      <c r="W1933">
        <v>0</v>
      </c>
      <c r="X1933">
        <v>0</v>
      </c>
      <c r="Y1933">
        <v>0</v>
      </c>
      <c r="Z1933" s="27">
        <f t="shared" si="30"/>
        <v>0</v>
      </c>
    </row>
    <row r="1934" spans="1:26">
      <c r="A1934" t="s">
        <v>3155</v>
      </c>
      <c r="B1934" t="s">
        <v>3112</v>
      </c>
      <c r="C1934" t="s">
        <v>2108</v>
      </c>
      <c r="D1934" t="s">
        <v>45</v>
      </c>
      <c r="E1934" t="s">
        <v>46</v>
      </c>
      <c r="F1934">
        <v>12305203</v>
      </c>
      <c r="G1934">
        <v>45015</v>
      </c>
      <c r="H1934" t="s">
        <v>4091</v>
      </c>
      <c r="I1934" t="s">
        <v>248</v>
      </c>
      <c r="J1934" t="s">
        <v>249</v>
      </c>
      <c r="K1934" t="s">
        <v>250</v>
      </c>
      <c r="L1934" t="s">
        <v>251</v>
      </c>
      <c r="M1934" t="s">
        <v>3154</v>
      </c>
      <c r="N1934" t="s">
        <v>3154</v>
      </c>
      <c r="O1934" s="111">
        <v>45015</v>
      </c>
      <c r="P1934" t="s">
        <v>252</v>
      </c>
      <c r="Q1934" t="s">
        <v>257</v>
      </c>
      <c r="S1934" t="s">
        <v>254</v>
      </c>
      <c r="T1934" t="s">
        <v>254</v>
      </c>
      <c r="U1934" t="s">
        <v>254</v>
      </c>
      <c r="V1934" t="s">
        <v>254</v>
      </c>
      <c r="W1934">
        <v>0</v>
      </c>
      <c r="X1934">
        <v>0</v>
      </c>
      <c r="Y1934">
        <v>0</v>
      </c>
      <c r="Z1934" s="27">
        <f t="shared" si="30"/>
        <v>0</v>
      </c>
    </row>
    <row r="1935" spans="1:26" hidden="1">
      <c r="A1935" t="s">
        <v>3155</v>
      </c>
      <c r="B1935" t="s">
        <v>3112</v>
      </c>
      <c r="C1935" t="s">
        <v>2108</v>
      </c>
      <c r="D1935" t="s">
        <v>2404</v>
      </c>
      <c r="E1935" t="s">
        <v>46</v>
      </c>
      <c r="F1935">
        <v>12107209</v>
      </c>
      <c r="G1935">
        <v>44965</v>
      </c>
      <c r="H1935" t="s">
        <v>3119</v>
      </c>
      <c r="I1935" t="s">
        <v>248</v>
      </c>
      <c r="J1935" t="s">
        <v>259</v>
      </c>
      <c r="K1935" t="s">
        <v>250</v>
      </c>
      <c r="L1935" t="s">
        <v>251</v>
      </c>
      <c r="M1935" t="s">
        <v>3154</v>
      </c>
      <c r="N1935" t="s">
        <v>3154</v>
      </c>
      <c r="O1935" s="111">
        <v>44965</v>
      </c>
      <c r="P1935" t="s">
        <v>252</v>
      </c>
      <c r="Q1935" t="s">
        <v>253</v>
      </c>
      <c r="R1935">
        <v>44970</v>
      </c>
      <c r="S1935" t="s">
        <v>254</v>
      </c>
      <c r="T1935" t="s">
        <v>254</v>
      </c>
      <c r="U1935" t="s">
        <v>254</v>
      </c>
      <c r="V1935" t="s">
        <v>254</v>
      </c>
      <c r="W1935">
        <v>0</v>
      </c>
      <c r="X1935">
        <v>4649</v>
      </c>
      <c r="Y1935">
        <v>10529.14</v>
      </c>
      <c r="Z1935" s="27">
        <f t="shared" si="30"/>
        <v>15178.14</v>
      </c>
    </row>
    <row r="1936" spans="1:26" hidden="1">
      <c r="A1936" t="s">
        <v>3155</v>
      </c>
      <c r="B1936" t="s">
        <v>3112</v>
      </c>
      <c r="C1936" t="s">
        <v>2108</v>
      </c>
      <c r="D1936" t="s">
        <v>2404</v>
      </c>
      <c r="E1936" t="s">
        <v>46</v>
      </c>
      <c r="F1936">
        <v>12125590</v>
      </c>
      <c r="G1936">
        <v>44971</v>
      </c>
      <c r="H1936" t="s">
        <v>3120</v>
      </c>
      <c r="I1936" t="s">
        <v>248</v>
      </c>
      <c r="J1936" t="s">
        <v>259</v>
      </c>
      <c r="K1936" t="s">
        <v>250</v>
      </c>
      <c r="L1936" t="s">
        <v>251</v>
      </c>
      <c r="M1936" t="s">
        <v>3154</v>
      </c>
      <c r="N1936" t="s">
        <v>3154</v>
      </c>
      <c r="O1936" s="111">
        <v>44971</v>
      </c>
      <c r="P1936" t="s">
        <v>252</v>
      </c>
      <c r="Q1936" t="s">
        <v>253</v>
      </c>
      <c r="R1936">
        <v>44975</v>
      </c>
      <c r="S1936" t="s">
        <v>254</v>
      </c>
      <c r="T1936" t="s">
        <v>254</v>
      </c>
      <c r="U1936" t="s">
        <v>254</v>
      </c>
      <c r="V1936" t="s">
        <v>254</v>
      </c>
      <c r="W1936">
        <v>0</v>
      </c>
      <c r="X1936">
        <v>725</v>
      </c>
      <c r="Y1936">
        <v>2773</v>
      </c>
      <c r="Z1936" s="27">
        <f t="shared" si="30"/>
        <v>3498</v>
      </c>
    </row>
    <row r="1937" spans="1:26" hidden="1">
      <c r="A1937" t="s">
        <v>3155</v>
      </c>
      <c r="B1937" t="s">
        <v>3112</v>
      </c>
      <c r="C1937" t="s">
        <v>2108</v>
      </c>
      <c r="D1937" t="s">
        <v>1005</v>
      </c>
      <c r="E1937" t="s">
        <v>46</v>
      </c>
      <c r="F1937">
        <v>12173314</v>
      </c>
      <c r="G1937">
        <v>44985</v>
      </c>
      <c r="H1937" t="s">
        <v>3121</v>
      </c>
      <c r="I1937" t="s">
        <v>255</v>
      </c>
      <c r="J1937" t="s">
        <v>249</v>
      </c>
      <c r="K1937" t="s">
        <v>250</v>
      </c>
      <c r="L1937" t="s">
        <v>251</v>
      </c>
      <c r="M1937" t="s">
        <v>3154</v>
      </c>
      <c r="N1937" t="s">
        <v>3154</v>
      </c>
      <c r="O1937" s="111">
        <v>44985</v>
      </c>
      <c r="P1937" t="s">
        <v>252</v>
      </c>
      <c r="Q1937" t="s">
        <v>253</v>
      </c>
      <c r="R1937">
        <v>44988</v>
      </c>
      <c r="S1937" t="s">
        <v>254</v>
      </c>
      <c r="T1937" t="s">
        <v>254</v>
      </c>
      <c r="U1937" t="s">
        <v>254</v>
      </c>
      <c r="V1937" t="s">
        <v>254</v>
      </c>
      <c r="W1937">
        <v>0</v>
      </c>
      <c r="X1937">
        <v>0</v>
      </c>
      <c r="Y1937">
        <v>14</v>
      </c>
      <c r="Z1937" s="27">
        <f t="shared" si="30"/>
        <v>14</v>
      </c>
    </row>
    <row r="1938" spans="1:26" hidden="1">
      <c r="A1938" t="s">
        <v>3155</v>
      </c>
      <c r="B1938" t="s">
        <v>3112</v>
      </c>
      <c r="C1938" t="s">
        <v>2108</v>
      </c>
      <c r="D1938" t="s">
        <v>1005</v>
      </c>
      <c r="E1938" t="s">
        <v>46</v>
      </c>
      <c r="F1938">
        <v>12174128</v>
      </c>
      <c r="G1938">
        <v>44985</v>
      </c>
      <c r="H1938" t="s">
        <v>3122</v>
      </c>
      <c r="I1938" t="s">
        <v>255</v>
      </c>
      <c r="J1938" t="s">
        <v>249</v>
      </c>
      <c r="K1938" t="s">
        <v>250</v>
      </c>
      <c r="L1938" t="s">
        <v>251</v>
      </c>
      <c r="M1938" t="s">
        <v>3154</v>
      </c>
      <c r="N1938" t="s">
        <v>3154</v>
      </c>
      <c r="O1938" s="111">
        <v>44985</v>
      </c>
      <c r="P1938" t="s">
        <v>252</v>
      </c>
      <c r="Q1938" t="s">
        <v>253</v>
      </c>
      <c r="R1938">
        <v>44988</v>
      </c>
      <c r="S1938" t="s">
        <v>254</v>
      </c>
      <c r="T1938" t="s">
        <v>254</v>
      </c>
      <c r="U1938" t="s">
        <v>254</v>
      </c>
      <c r="V1938" t="s">
        <v>254</v>
      </c>
      <c r="W1938">
        <v>0</v>
      </c>
      <c r="X1938">
        <v>0</v>
      </c>
      <c r="Y1938">
        <v>943</v>
      </c>
      <c r="Z1938" s="27">
        <f t="shared" si="30"/>
        <v>943</v>
      </c>
    </row>
    <row r="1939" spans="1:26">
      <c r="A1939" t="s">
        <v>3155</v>
      </c>
      <c r="B1939" t="s">
        <v>3112</v>
      </c>
      <c r="C1939" t="s">
        <v>2108</v>
      </c>
      <c r="D1939" t="s">
        <v>1005</v>
      </c>
      <c r="E1939" t="s">
        <v>46</v>
      </c>
      <c r="F1939">
        <v>12189671</v>
      </c>
      <c r="G1939">
        <v>44987</v>
      </c>
      <c r="H1939" t="s">
        <v>4092</v>
      </c>
      <c r="I1939" t="s">
        <v>255</v>
      </c>
      <c r="J1939" t="s">
        <v>249</v>
      </c>
      <c r="K1939" t="s">
        <v>268</v>
      </c>
      <c r="L1939" t="s">
        <v>251</v>
      </c>
      <c r="M1939" t="s">
        <v>3154</v>
      </c>
      <c r="N1939" t="s">
        <v>3154</v>
      </c>
      <c r="O1939" s="111">
        <v>44987</v>
      </c>
      <c r="P1939" t="s">
        <v>252</v>
      </c>
      <c r="Q1939" t="s">
        <v>253</v>
      </c>
      <c r="R1939">
        <v>44988</v>
      </c>
      <c r="S1939" t="s">
        <v>254</v>
      </c>
      <c r="T1939" t="s">
        <v>254</v>
      </c>
      <c r="U1939" t="s">
        <v>254</v>
      </c>
      <c r="V1939" t="s">
        <v>254</v>
      </c>
      <c r="W1939">
        <v>0</v>
      </c>
      <c r="X1939">
        <v>0</v>
      </c>
      <c r="Y1939">
        <v>10645.74</v>
      </c>
      <c r="Z1939" s="27">
        <f t="shared" si="30"/>
        <v>10645.74</v>
      </c>
    </row>
    <row r="1940" spans="1:26">
      <c r="A1940" t="s">
        <v>3155</v>
      </c>
      <c r="B1940" t="s">
        <v>3112</v>
      </c>
      <c r="C1940" t="s">
        <v>2108</v>
      </c>
      <c r="D1940" t="s">
        <v>3193</v>
      </c>
      <c r="E1940" t="s">
        <v>2794</v>
      </c>
      <c r="F1940">
        <v>12231595</v>
      </c>
      <c r="G1940">
        <v>44999</v>
      </c>
      <c r="H1940" t="s">
        <v>4093</v>
      </c>
      <c r="I1940" t="s">
        <v>255</v>
      </c>
      <c r="J1940" t="s">
        <v>249</v>
      </c>
      <c r="K1940" t="s">
        <v>250</v>
      </c>
      <c r="L1940" t="s">
        <v>251</v>
      </c>
      <c r="M1940" t="s">
        <v>3154</v>
      </c>
      <c r="N1940" t="s">
        <v>3154</v>
      </c>
      <c r="O1940" s="111">
        <v>44999</v>
      </c>
      <c r="P1940" t="s">
        <v>252</v>
      </c>
      <c r="Q1940" t="s">
        <v>257</v>
      </c>
      <c r="R1940">
        <v>45003</v>
      </c>
      <c r="S1940" t="s">
        <v>254</v>
      </c>
      <c r="T1940" t="s">
        <v>254</v>
      </c>
      <c r="U1940" t="s">
        <v>254</v>
      </c>
      <c r="V1940" t="s">
        <v>254</v>
      </c>
      <c r="W1940">
        <v>0</v>
      </c>
      <c r="X1940">
        <v>0</v>
      </c>
      <c r="Y1940">
        <v>0</v>
      </c>
      <c r="Z1940" s="27">
        <f t="shared" si="30"/>
        <v>0</v>
      </c>
    </row>
    <row r="1941" spans="1:26">
      <c r="A1941" t="s">
        <v>3155</v>
      </c>
      <c r="B1941" t="s">
        <v>3125</v>
      </c>
      <c r="C1941" t="s">
        <v>2002</v>
      </c>
      <c r="D1941" t="s">
        <v>4094</v>
      </c>
      <c r="E1941" t="s">
        <v>2794</v>
      </c>
      <c r="F1941">
        <v>12312802</v>
      </c>
      <c r="G1941">
        <v>45016</v>
      </c>
      <c r="H1941" t="s">
        <v>4095</v>
      </c>
      <c r="I1941" t="s">
        <v>248</v>
      </c>
      <c r="J1941" t="s">
        <v>249</v>
      </c>
      <c r="K1941" t="s">
        <v>250</v>
      </c>
      <c r="L1941" t="s">
        <v>251</v>
      </c>
      <c r="M1941" t="s">
        <v>3154</v>
      </c>
      <c r="N1941" t="s">
        <v>3154</v>
      </c>
      <c r="O1941" s="111">
        <v>45016</v>
      </c>
      <c r="P1941" t="s">
        <v>252</v>
      </c>
      <c r="Q1941" t="s">
        <v>1406</v>
      </c>
      <c r="S1941" t="s">
        <v>254</v>
      </c>
      <c r="T1941" t="s">
        <v>254</v>
      </c>
      <c r="U1941" t="s">
        <v>254</v>
      </c>
      <c r="V1941" t="s">
        <v>254</v>
      </c>
      <c r="W1941">
        <v>0</v>
      </c>
      <c r="X1941">
        <v>0</v>
      </c>
      <c r="Y1941">
        <v>0</v>
      </c>
      <c r="Z1941" s="27">
        <f t="shared" si="30"/>
        <v>0</v>
      </c>
    </row>
    <row r="1942" spans="1:26" hidden="1">
      <c r="A1942" t="s">
        <v>3155</v>
      </c>
      <c r="B1942" t="s">
        <v>3125</v>
      </c>
      <c r="C1942" t="s">
        <v>2002</v>
      </c>
      <c r="D1942" t="s">
        <v>2699</v>
      </c>
      <c r="E1942" t="s">
        <v>46</v>
      </c>
      <c r="F1942">
        <v>12137972</v>
      </c>
      <c r="G1942">
        <v>44973</v>
      </c>
      <c r="H1942" t="s">
        <v>3126</v>
      </c>
      <c r="I1942" t="s">
        <v>255</v>
      </c>
      <c r="J1942" t="s">
        <v>249</v>
      </c>
      <c r="K1942" t="s">
        <v>250</v>
      </c>
      <c r="L1942" t="s">
        <v>251</v>
      </c>
      <c r="M1942" t="s">
        <v>3154</v>
      </c>
      <c r="N1942" t="s">
        <v>3154</v>
      </c>
      <c r="O1942" s="111">
        <v>44973</v>
      </c>
      <c r="P1942" t="s">
        <v>252</v>
      </c>
      <c r="Q1942" t="s">
        <v>253</v>
      </c>
      <c r="R1942">
        <v>44981</v>
      </c>
      <c r="S1942" t="s">
        <v>254</v>
      </c>
      <c r="T1942" t="s">
        <v>254</v>
      </c>
      <c r="U1942" t="s">
        <v>254</v>
      </c>
      <c r="V1942" t="s">
        <v>254</v>
      </c>
      <c r="W1942">
        <v>0</v>
      </c>
      <c r="X1942">
        <v>542.74</v>
      </c>
      <c r="Y1942">
        <v>3782.43</v>
      </c>
      <c r="Z1942" s="27">
        <f t="shared" si="30"/>
        <v>4325.17</v>
      </c>
    </row>
    <row r="1943" spans="1:26">
      <c r="A1943" t="s">
        <v>3155</v>
      </c>
      <c r="B1943" t="s">
        <v>3125</v>
      </c>
      <c r="C1943" t="s">
        <v>2002</v>
      </c>
      <c r="D1943" t="s">
        <v>3200</v>
      </c>
      <c r="E1943" t="s">
        <v>46</v>
      </c>
      <c r="F1943">
        <v>12210988</v>
      </c>
      <c r="G1943">
        <v>44994</v>
      </c>
      <c r="H1943" t="s">
        <v>4096</v>
      </c>
      <c r="I1943" t="s">
        <v>255</v>
      </c>
      <c r="J1943" t="s">
        <v>3154</v>
      </c>
      <c r="K1943" t="s">
        <v>3154</v>
      </c>
      <c r="L1943" t="s">
        <v>251</v>
      </c>
      <c r="M1943" t="s">
        <v>3154</v>
      </c>
      <c r="N1943" t="s">
        <v>3154</v>
      </c>
      <c r="O1943" s="111">
        <v>44994</v>
      </c>
      <c r="P1943" t="s">
        <v>252</v>
      </c>
      <c r="Q1943" t="s">
        <v>253</v>
      </c>
      <c r="R1943">
        <v>44998</v>
      </c>
      <c r="S1943" t="s">
        <v>254</v>
      </c>
      <c r="T1943" t="s">
        <v>254</v>
      </c>
      <c r="U1943" t="s">
        <v>254</v>
      </c>
      <c r="V1943" t="s">
        <v>254</v>
      </c>
      <c r="W1943">
        <v>0</v>
      </c>
      <c r="X1943">
        <v>0</v>
      </c>
      <c r="Y1943">
        <v>1447.92</v>
      </c>
      <c r="Z1943" s="27">
        <f t="shared" si="30"/>
        <v>1447.92</v>
      </c>
    </row>
    <row r="1944" spans="1:26" hidden="1">
      <c r="A1944" t="s">
        <v>3155</v>
      </c>
      <c r="B1944" t="s">
        <v>3125</v>
      </c>
      <c r="C1944" t="s">
        <v>2002</v>
      </c>
      <c r="D1944" t="s">
        <v>1003</v>
      </c>
      <c r="E1944" t="s">
        <v>46</v>
      </c>
      <c r="F1944">
        <v>11981667</v>
      </c>
      <c r="G1944">
        <v>44937</v>
      </c>
      <c r="H1944" t="s">
        <v>2003</v>
      </c>
      <c r="I1944" t="s">
        <v>255</v>
      </c>
      <c r="J1944" t="s">
        <v>249</v>
      </c>
      <c r="K1944" t="s">
        <v>268</v>
      </c>
      <c r="L1944" t="s">
        <v>251</v>
      </c>
      <c r="M1944" t="s">
        <v>3154</v>
      </c>
      <c r="N1944" t="s">
        <v>3154</v>
      </c>
      <c r="O1944" s="111">
        <v>44938</v>
      </c>
      <c r="P1944" t="s">
        <v>252</v>
      </c>
      <c r="Q1944" t="s">
        <v>253</v>
      </c>
      <c r="R1944">
        <v>44942</v>
      </c>
      <c r="S1944" t="s">
        <v>254</v>
      </c>
      <c r="T1944" t="s">
        <v>254</v>
      </c>
      <c r="U1944" t="s">
        <v>254</v>
      </c>
      <c r="V1944" t="s">
        <v>254</v>
      </c>
      <c r="W1944">
        <v>14823.25</v>
      </c>
      <c r="X1944">
        <v>37426.699999999997</v>
      </c>
      <c r="Y1944">
        <v>35360.44</v>
      </c>
      <c r="Z1944" s="27">
        <f t="shared" si="30"/>
        <v>87610.39</v>
      </c>
    </row>
    <row r="1945" spans="1:26" hidden="1">
      <c r="A1945" t="s">
        <v>3155</v>
      </c>
      <c r="B1945" t="s">
        <v>3125</v>
      </c>
      <c r="C1945" t="s">
        <v>2002</v>
      </c>
      <c r="D1945" t="s">
        <v>45</v>
      </c>
      <c r="E1945" t="s">
        <v>46</v>
      </c>
      <c r="F1945">
        <v>1561493</v>
      </c>
      <c r="G1945">
        <v>44956</v>
      </c>
      <c r="H1945" t="s">
        <v>2004</v>
      </c>
      <c r="I1945" t="s">
        <v>255</v>
      </c>
      <c r="J1945" t="s">
        <v>249</v>
      </c>
      <c r="K1945" t="s">
        <v>805</v>
      </c>
      <c r="L1945" t="s">
        <v>251</v>
      </c>
      <c r="M1945" t="s">
        <v>3154</v>
      </c>
      <c r="N1945" t="s">
        <v>3154</v>
      </c>
      <c r="O1945" s="111">
        <v>44956</v>
      </c>
      <c r="P1945" t="s">
        <v>252</v>
      </c>
      <c r="Q1945" t="s">
        <v>253</v>
      </c>
      <c r="R1945">
        <v>44957</v>
      </c>
      <c r="S1945" t="s">
        <v>254</v>
      </c>
      <c r="T1945" t="s">
        <v>254</v>
      </c>
      <c r="U1945" t="s">
        <v>254</v>
      </c>
      <c r="V1945" t="s">
        <v>254</v>
      </c>
      <c r="W1945">
        <v>0</v>
      </c>
      <c r="X1945">
        <v>6499.22</v>
      </c>
      <c r="Y1945">
        <v>5030.8900000000003</v>
      </c>
      <c r="Z1945" s="27">
        <f t="shared" si="30"/>
        <v>11530.11</v>
      </c>
    </row>
    <row r="1946" spans="1:26" hidden="1">
      <c r="A1946" t="s">
        <v>3155</v>
      </c>
      <c r="B1946" t="s">
        <v>3125</v>
      </c>
      <c r="C1946" t="s">
        <v>2002</v>
      </c>
      <c r="D1946" t="s">
        <v>45</v>
      </c>
      <c r="E1946" t="s">
        <v>46</v>
      </c>
      <c r="F1946">
        <v>5560785</v>
      </c>
      <c r="G1946">
        <v>44971</v>
      </c>
      <c r="H1946" t="s">
        <v>3127</v>
      </c>
      <c r="I1946" t="s">
        <v>255</v>
      </c>
      <c r="J1946" t="s">
        <v>249</v>
      </c>
      <c r="K1946" t="s">
        <v>250</v>
      </c>
      <c r="L1946" t="s">
        <v>251</v>
      </c>
      <c r="M1946" t="s">
        <v>3154</v>
      </c>
      <c r="N1946" t="s">
        <v>3154</v>
      </c>
      <c r="O1946" s="111">
        <v>44972</v>
      </c>
      <c r="P1946" t="s">
        <v>252</v>
      </c>
      <c r="Q1946" t="s">
        <v>253</v>
      </c>
      <c r="R1946">
        <v>44979</v>
      </c>
      <c r="S1946" t="s">
        <v>254</v>
      </c>
      <c r="T1946" t="s">
        <v>254</v>
      </c>
      <c r="U1946" t="s">
        <v>254</v>
      </c>
      <c r="V1946" t="s">
        <v>254</v>
      </c>
      <c r="W1946">
        <v>0</v>
      </c>
      <c r="X1946">
        <v>7</v>
      </c>
      <c r="Y1946">
        <v>31.37</v>
      </c>
      <c r="Z1946" s="27">
        <f t="shared" si="30"/>
        <v>38.370000000000005</v>
      </c>
    </row>
    <row r="1947" spans="1:26">
      <c r="A1947" t="s">
        <v>3155</v>
      </c>
      <c r="B1947" t="s">
        <v>3125</v>
      </c>
      <c r="C1947" t="s">
        <v>2002</v>
      </c>
      <c r="D1947" t="s">
        <v>45</v>
      </c>
      <c r="E1947" t="s">
        <v>46</v>
      </c>
      <c r="F1947">
        <v>11574628</v>
      </c>
      <c r="G1947">
        <v>44991</v>
      </c>
      <c r="H1947" t="s">
        <v>4097</v>
      </c>
      <c r="I1947" t="s">
        <v>248</v>
      </c>
      <c r="J1947" t="s">
        <v>249</v>
      </c>
      <c r="K1947" t="s">
        <v>250</v>
      </c>
      <c r="L1947" t="s">
        <v>251</v>
      </c>
      <c r="M1947" t="s">
        <v>3154</v>
      </c>
      <c r="N1947" t="s">
        <v>3154</v>
      </c>
      <c r="O1947" s="111">
        <v>44991</v>
      </c>
      <c r="P1947" t="s">
        <v>252</v>
      </c>
      <c r="Q1947" t="s">
        <v>253</v>
      </c>
      <c r="R1947">
        <v>44992</v>
      </c>
      <c r="S1947" t="s">
        <v>254</v>
      </c>
      <c r="T1947" t="s">
        <v>254</v>
      </c>
      <c r="U1947" t="s">
        <v>254</v>
      </c>
      <c r="V1947" t="s">
        <v>254</v>
      </c>
      <c r="W1947">
        <v>0</v>
      </c>
      <c r="X1947">
        <v>0</v>
      </c>
      <c r="Y1947">
        <v>1975.9</v>
      </c>
      <c r="Z1947" s="27">
        <f t="shared" si="30"/>
        <v>1975.9</v>
      </c>
    </row>
    <row r="1948" spans="1:26">
      <c r="A1948" t="s">
        <v>3155</v>
      </c>
      <c r="B1948" t="s">
        <v>3125</v>
      </c>
      <c r="C1948" t="s">
        <v>2002</v>
      </c>
      <c r="D1948" t="s">
        <v>45</v>
      </c>
      <c r="E1948" t="s">
        <v>46</v>
      </c>
      <c r="F1948">
        <v>12183278</v>
      </c>
      <c r="G1948">
        <v>44987</v>
      </c>
      <c r="H1948" t="s">
        <v>4098</v>
      </c>
      <c r="I1948" t="s">
        <v>255</v>
      </c>
      <c r="J1948" t="s">
        <v>249</v>
      </c>
      <c r="K1948" t="s">
        <v>268</v>
      </c>
      <c r="L1948" t="s">
        <v>251</v>
      </c>
      <c r="M1948" t="s">
        <v>3154</v>
      </c>
      <c r="N1948" t="s">
        <v>3154</v>
      </c>
      <c r="O1948" s="111">
        <v>44987</v>
      </c>
      <c r="P1948" t="s">
        <v>252</v>
      </c>
      <c r="Q1948" t="s">
        <v>253</v>
      </c>
      <c r="R1948">
        <v>44992</v>
      </c>
      <c r="S1948" t="s">
        <v>254</v>
      </c>
      <c r="T1948" t="s">
        <v>254</v>
      </c>
      <c r="U1948" t="s">
        <v>254</v>
      </c>
      <c r="V1948" t="s">
        <v>254</v>
      </c>
      <c r="W1948">
        <v>0</v>
      </c>
      <c r="X1948">
        <v>0</v>
      </c>
      <c r="Y1948">
        <v>12700.85</v>
      </c>
      <c r="Z1948" s="27">
        <f t="shared" si="30"/>
        <v>12700.85</v>
      </c>
    </row>
    <row r="1949" spans="1:26">
      <c r="A1949" t="s">
        <v>3155</v>
      </c>
      <c r="B1949" t="s">
        <v>3125</v>
      </c>
      <c r="C1949" t="s">
        <v>2002</v>
      </c>
      <c r="D1949" t="s">
        <v>45</v>
      </c>
      <c r="E1949" t="s">
        <v>46</v>
      </c>
      <c r="F1949">
        <v>12190291</v>
      </c>
      <c r="G1949">
        <v>44991</v>
      </c>
      <c r="H1949" t="s">
        <v>4099</v>
      </c>
      <c r="I1949" t="s">
        <v>255</v>
      </c>
      <c r="J1949" t="s">
        <v>249</v>
      </c>
      <c r="K1949" t="s">
        <v>250</v>
      </c>
      <c r="L1949" t="s">
        <v>251</v>
      </c>
      <c r="M1949" t="s">
        <v>3154</v>
      </c>
      <c r="N1949" t="s">
        <v>3154</v>
      </c>
      <c r="O1949" s="111">
        <v>44991</v>
      </c>
      <c r="P1949" t="s">
        <v>252</v>
      </c>
      <c r="Q1949" t="s">
        <v>253</v>
      </c>
      <c r="R1949">
        <v>44992</v>
      </c>
      <c r="S1949" t="s">
        <v>254</v>
      </c>
      <c r="T1949" t="s">
        <v>254</v>
      </c>
      <c r="U1949" t="s">
        <v>254</v>
      </c>
      <c r="V1949" t="s">
        <v>254</v>
      </c>
      <c r="W1949">
        <v>0</v>
      </c>
      <c r="X1949">
        <v>0</v>
      </c>
      <c r="Y1949">
        <v>148.19999999999999</v>
      </c>
      <c r="Z1949" s="27">
        <f t="shared" si="30"/>
        <v>148.19999999999999</v>
      </c>
    </row>
    <row r="1950" spans="1:26">
      <c r="A1950" t="s">
        <v>3155</v>
      </c>
      <c r="B1950" t="s">
        <v>3125</v>
      </c>
      <c r="C1950" t="s">
        <v>2002</v>
      </c>
      <c r="D1950" t="s">
        <v>45</v>
      </c>
      <c r="E1950" t="s">
        <v>46</v>
      </c>
      <c r="F1950">
        <v>12272339</v>
      </c>
      <c r="G1950">
        <v>45008</v>
      </c>
      <c r="H1950" t="s">
        <v>4100</v>
      </c>
      <c r="I1950" t="s">
        <v>255</v>
      </c>
      <c r="J1950" t="s">
        <v>249</v>
      </c>
      <c r="K1950" t="s">
        <v>250</v>
      </c>
      <c r="L1950" t="s">
        <v>251</v>
      </c>
      <c r="M1950" t="s">
        <v>3154</v>
      </c>
      <c r="N1950" t="s">
        <v>3154</v>
      </c>
      <c r="O1950" s="111">
        <v>45008</v>
      </c>
      <c r="P1950" t="s">
        <v>252</v>
      </c>
      <c r="Q1950" t="s">
        <v>253</v>
      </c>
      <c r="R1950">
        <v>45009</v>
      </c>
      <c r="S1950" t="s">
        <v>254</v>
      </c>
      <c r="T1950" t="s">
        <v>254</v>
      </c>
      <c r="U1950" t="s">
        <v>254</v>
      </c>
      <c r="V1950" t="s">
        <v>254</v>
      </c>
      <c r="W1950">
        <v>0</v>
      </c>
      <c r="X1950">
        <v>0</v>
      </c>
      <c r="Y1950">
        <v>921</v>
      </c>
      <c r="Z1950" s="27">
        <f t="shared" si="30"/>
        <v>921</v>
      </c>
    </row>
    <row r="1951" spans="1:26" hidden="1">
      <c r="A1951" t="s">
        <v>3155</v>
      </c>
      <c r="B1951" t="s">
        <v>3125</v>
      </c>
      <c r="C1951" t="s">
        <v>2002</v>
      </c>
      <c r="D1951" t="s">
        <v>2404</v>
      </c>
      <c r="E1951" t="s">
        <v>46</v>
      </c>
      <c r="F1951">
        <v>12127071</v>
      </c>
      <c r="G1951">
        <v>44971</v>
      </c>
      <c r="H1951" t="s">
        <v>3128</v>
      </c>
      <c r="I1951" t="s">
        <v>248</v>
      </c>
      <c r="J1951" t="s">
        <v>259</v>
      </c>
      <c r="K1951" t="s">
        <v>250</v>
      </c>
      <c r="L1951" t="s">
        <v>251</v>
      </c>
      <c r="M1951" t="s">
        <v>3154</v>
      </c>
      <c r="N1951" t="s">
        <v>3154</v>
      </c>
      <c r="O1951" s="111">
        <v>44971</v>
      </c>
      <c r="P1951" t="s">
        <v>252</v>
      </c>
      <c r="Q1951" t="s">
        <v>253</v>
      </c>
      <c r="R1951">
        <v>44991</v>
      </c>
      <c r="S1951" t="s">
        <v>254</v>
      </c>
      <c r="T1951" t="s">
        <v>254</v>
      </c>
      <c r="U1951" t="s">
        <v>254</v>
      </c>
      <c r="V1951" t="s">
        <v>254</v>
      </c>
      <c r="W1951">
        <v>0</v>
      </c>
      <c r="X1951">
        <v>0</v>
      </c>
      <c r="Y1951">
        <v>93</v>
      </c>
      <c r="Z1951" s="27">
        <f t="shared" si="30"/>
        <v>93</v>
      </c>
    </row>
    <row r="1952" spans="1:26" hidden="1">
      <c r="A1952" t="s">
        <v>3155</v>
      </c>
      <c r="B1952" t="s">
        <v>3125</v>
      </c>
      <c r="C1952" t="s">
        <v>2002</v>
      </c>
      <c r="D1952" t="s">
        <v>1802</v>
      </c>
      <c r="E1952" t="s">
        <v>46</v>
      </c>
      <c r="F1952">
        <v>11982187</v>
      </c>
      <c r="G1952">
        <v>44935</v>
      </c>
      <c r="H1952" t="s">
        <v>2005</v>
      </c>
      <c r="I1952" t="s">
        <v>255</v>
      </c>
      <c r="J1952" t="s">
        <v>249</v>
      </c>
      <c r="K1952" t="s">
        <v>250</v>
      </c>
      <c r="L1952" t="s">
        <v>251</v>
      </c>
      <c r="M1952" t="s">
        <v>3154</v>
      </c>
      <c r="N1952" t="s">
        <v>3154</v>
      </c>
      <c r="O1952" s="111">
        <v>44935</v>
      </c>
      <c r="P1952" t="s">
        <v>252</v>
      </c>
      <c r="Q1952" t="s">
        <v>253</v>
      </c>
      <c r="R1952">
        <v>44938</v>
      </c>
      <c r="S1952" t="s">
        <v>254</v>
      </c>
      <c r="T1952" t="s">
        <v>254</v>
      </c>
      <c r="U1952" t="s">
        <v>254</v>
      </c>
      <c r="V1952" t="s">
        <v>254</v>
      </c>
      <c r="W1952">
        <v>2922</v>
      </c>
      <c r="X1952">
        <v>3801.03</v>
      </c>
      <c r="Y1952">
        <v>3797.75</v>
      </c>
      <c r="Z1952" s="27">
        <f t="shared" si="30"/>
        <v>10520.78</v>
      </c>
    </row>
    <row r="1953" spans="1:26" hidden="1">
      <c r="A1953" t="s">
        <v>3155</v>
      </c>
      <c r="B1953" t="s">
        <v>3125</v>
      </c>
      <c r="C1953" t="s">
        <v>2002</v>
      </c>
      <c r="D1953" t="s">
        <v>1005</v>
      </c>
      <c r="E1953" t="s">
        <v>46</v>
      </c>
      <c r="F1953">
        <v>12001824</v>
      </c>
      <c r="G1953">
        <v>44939</v>
      </c>
      <c r="H1953" t="s">
        <v>2006</v>
      </c>
      <c r="I1953" t="s">
        <v>255</v>
      </c>
      <c r="J1953" t="s">
        <v>249</v>
      </c>
      <c r="K1953" t="s">
        <v>250</v>
      </c>
      <c r="L1953" t="s">
        <v>251</v>
      </c>
      <c r="M1953" t="s">
        <v>3154</v>
      </c>
      <c r="N1953" t="s">
        <v>3154</v>
      </c>
      <c r="O1953" s="111">
        <v>44942</v>
      </c>
      <c r="P1953" t="s">
        <v>252</v>
      </c>
      <c r="Q1953" t="s">
        <v>257</v>
      </c>
      <c r="S1953" t="s">
        <v>254</v>
      </c>
      <c r="T1953" t="s">
        <v>254</v>
      </c>
      <c r="U1953" t="s">
        <v>254</v>
      </c>
      <c r="V1953" t="s">
        <v>254</v>
      </c>
      <c r="W1953">
        <v>0</v>
      </c>
      <c r="X1953">
        <v>0</v>
      </c>
      <c r="Y1953">
        <v>0</v>
      </c>
      <c r="Z1953" s="27">
        <f t="shared" si="30"/>
        <v>0</v>
      </c>
    </row>
    <row r="1954" spans="1:26" hidden="1">
      <c r="A1954" t="s">
        <v>3155</v>
      </c>
      <c r="B1954" t="s">
        <v>3125</v>
      </c>
      <c r="C1954" t="s">
        <v>2002</v>
      </c>
      <c r="D1954" t="s">
        <v>1005</v>
      </c>
      <c r="E1954" t="s">
        <v>46</v>
      </c>
      <c r="F1954">
        <v>12016477</v>
      </c>
      <c r="G1954">
        <v>44944</v>
      </c>
      <c r="H1954" t="s">
        <v>2007</v>
      </c>
      <c r="I1954" t="s">
        <v>255</v>
      </c>
      <c r="J1954" t="s">
        <v>249</v>
      </c>
      <c r="K1954" t="s">
        <v>250</v>
      </c>
      <c r="L1954" t="s">
        <v>251</v>
      </c>
      <c r="M1954" t="s">
        <v>3154</v>
      </c>
      <c r="N1954" t="s">
        <v>3154</v>
      </c>
      <c r="O1954" s="111">
        <v>44944</v>
      </c>
      <c r="P1954" t="s">
        <v>252</v>
      </c>
      <c r="Q1954" t="s">
        <v>1406</v>
      </c>
      <c r="S1954" t="s">
        <v>254</v>
      </c>
      <c r="T1954" t="s">
        <v>254</v>
      </c>
      <c r="U1954" t="s">
        <v>254</v>
      </c>
      <c r="V1954" t="s">
        <v>254</v>
      </c>
      <c r="W1954">
        <v>0</v>
      </c>
      <c r="X1954">
        <v>0</v>
      </c>
      <c r="Y1954">
        <v>0</v>
      </c>
      <c r="Z1954" s="27">
        <f t="shared" si="30"/>
        <v>0</v>
      </c>
    </row>
    <row r="1955" spans="1:26">
      <c r="A1955" t="s">
        <v>3155</v>
      </c>
      <c r="B1955" t="s">
        <v>3125</v>
      </c>
      <c r="C1955" t="s">
        <v>2002</v>
      </c>
      <c r="D1955" t="s">
        <v>1005</v>
      </c>
      <c r="E1955" t="s">
        <v>46</v>
      </c>
      <c r="F1955">
        <v>12189983</v>
      </c>
      <c r="G1955">
        <v>44987</v>
      </c>
      <c r="H1955" t="s">
        <v>4101</v>
      </c>
      <c r="I1955" t="s">
        <v>255</v>
      </c>
      <c r="J1955" t="s">
        <v>249</v>
      </c>
      <c r="K1955" t="s">
        <v>268</v>
      </c>
      <c r="L1955" t="s">
        <v>251</v>
      </c>
      <c r="M1955" t="s">
        <v>3154</v>
      </c>
      <c r="N1955" t="s">
        <v>3154</v>
      </c>
      <c r="O1955" s="111">
        <v>44987</v>
      </c>
      <c r="P1955" t="s">
        <v>252</v>
      </c>
      <c r="Q1955" t="s">
        <v>253</v>
      </c>
      <c r="R1955">
        <v>44992</v>
      </c>
      <c r="S1955" t="s">
        <v>254</v>
      </c>
      <c r="T1955" t="s">
        <v>254</v>
      </c>
      <c r="U1955" t="s">
        <v>254</v>
      </c>
      <c r="V1955" t="s">
        <v>254</v>
      </c>
      <c r="W1955">
        <v>0</v>
      </c>
      <c r="X1955">
        <v>0</v>
      </c>
      <c r="Y1955">
        <v>9346.4500000000007</v>
      </c>
      <c r="Z1955" s="27">
        <f t="shared" si="30"/>
        <v>9346.4500000000007</v>
      </c>
    </row>
    <row r="1956" spans="1:26" hidden="1">
      <c r="A1956" t="s">
        <v>3155</v>
      </c>
      <c r="B1956" t="s">
        <v>3125</v>
      </c>
      <c r="C1956" t="s">
        <v>2002</v>
      </c>
      <c r="D1956" t="s">
        <v>2706</v>
      </c>
      <c r="E1956" t="s">
        <v>46</v>
      </c>
      <c r="F1956">
        <v>12157987</v>
      </c>
      <c r="G1956">
        <v>44981</v>
      </c>
      <c r="H1956" t="s">
        <v>3129</v>
      </c>
      <c r="I1956" t="s">
        <v>255</v>
      </c>
      <c r="J1956" t="s">
        <v>249</v>
      </c>
      <c r="K1956" t="s">
        <v>268</v>
      </c>
      <c r="L1956" t="s">
        <v>251</v>
      </c>
      <c r="M1956" t="s">
        <v>3154</v>
      </c>
      <c r="N1956" t="s">
        <v>3154</v>
      </c>
      <c r="O1956" s="111">
        <v>44981</v>
      </c>
      <c r="P1956" t="s">
        <v>252</v>
      </c>
      <c r="Q1956" t="s">
        <v>253</v>
      </c>
      <c r="R1956">
        <v>44986</v>
      </c>
      <c r="S1956" t="s">
        <v>254</v>
      </c>
      <c r="T1956" t="s">
        <v>254</v>
      </c>
      <c r="U1956" t="s">
        <v>254</v>
      </c>
      <c r="V1956" t="s">
        <v>254</v>
      </c>
      <c r="W1956">
        <v>0</v>
      </c>
      <c r="X1956">
        <v>0</v>
      </c>
      <c r="Y1956">
        <v>10867.74</v>
      </c>
      <c r="Z1956" s="27">
        <f t="shared" si="30"/>
        <v>10867.74</v>
      </c>
    </row>
    <row r="1957" spans="1:26" hidden="1">
      <c r="A1957" t="s">
        <v>3155</v>
      </c>
      <c r="B1957" t="s">
        <v>3125</v>
      </c>
      <c r="C1957" t="s">
        <v>2002</v>
      </c>
      <c r="D1957" t="s">
        <v>1805</v>
      </c>
      <c r="E1957" t="s">
        <v>46</v>
      </c>
      <c r="F1957">
        <v>12049176</v>
      </c>
      <c r="G1957">
        <v>44952</v>
      </c>
      <c r="H1957" t="s">
        <v>2008</v>
      </c>
      <c r="I1957" t="s">
        <v>255</v>
      </c>
      <c r="J1957" t="s">
        <v>249</v>
      </c>
      <c r="K1957" t="s">
        <v>250</v>
      </c>
      <c r="L1957" t="s">
        <v>251</v>
      </c>
      <c r="M1957" t="s">
        <v>3154</v>
      </c>
      <c r="N1957" t="s">
        <v>3154</v>
      </c>
      <c r="O1957" s="111">
        <v>44956</v>
      </c>
      <c r="P1957" t="s">
        <v>252</v>
      </c>
      <c r="Q1957" t="s">
        <v>253</v>
      </c>
      <c r="R1957">
        <v>44959</v>
      </c>
      <c r="S1957" t="s">
        <v>254</v>
      </c>
      <c r="T1957" t="s">
        <v>254</v>
      </c>
      <c r="U1957" t="s">
        <v>254</v>
      </c>
      <c r="V1957" t="s">
        <v>254</v>
      </c>
      <c r="W1957">
        <v>0</v>
      </c>
      <c r="X1957">
        <v>2237.5</v>
      </c>
      <c r="Y1957">
        <v>3007</v>
      </c>
      <c r="Z1957" s="27">
        <f t="shared" si="30"/>
        <v>5244.5</v>
      </c>
    </row>
    <row r="1958" spans="1:26">
      <c r="A1958" t="s">
        <v>3155</v>
      </c>
      <c r="B1958" t="s">
        <v>3130</v>
      </c>
      <c r="C1958" t="s">
        <v>948</v>
      </c>
      <c r="D1958" t="s">
        <v>57</v>
      </c>
      <c r="E1958" t="s">
        <v>58</v>
      </c>
      <c r="F1958">
        <v>12183534</v>
      </c>
      <c r="G1958">
        <v>44986</v>
      </c>
      <c r="H1958" t="s">
        <v>4102</v>
      </c>
      <c r="I1958" t="s">
        <v>255</v>
      </c>
      <c r="J1958" t="s">
        <v>249</v>
      </c>
      <c r="K1958" t="s">
        <v>268</v>
      </c>
      <c r="L1958" t="s">
        <v>251</v>
      </c>
      <c r="M1958" t="s">
        <v>3154</v>
      </c>
      <c r="N1958" t="s">
        <v>3154</v>
      </c>
      <c r="O1958" s="111">
        <v>44986</v>
      </c>
      <c r="P1958" t="s">
        <v>252</v>
      </c>
      <c r="Q1958" t="s">
        <v>253</v>
      </c>
      <c r="R1958">
        <v>44987</v>
      </c>
      <c r="S1958" t="s">
        <v>254</v>
      </c>
      <c r="T1958" t="s">
        <v>254</v>
      </c>
      <c r="U1958" t="s">
        <v>254</v>
      </c>
      <c r="V1958" t="s">
        <v>254</v>
      </c>
      <c r="W1958">
        <v>0</v>
      </c>
      <c r="X1958">
        <v>0</v>
      </c>
      <c r="Y1958">
        <v>6161.58</v>
      </c>
      <c r="Z1958" s="27">
        <f t="shared" si="30"/>
        <v>6161.58</v>
      </c>
    </row>
    <row r="1959" spans="1:26">
      <c r="A1959" t="s">
        <v>3155</v>
      </c>
      <c r="B1959" t="s">
        <v>3130</v>
      </c>
      <c r="C1959" t="s">
        <v>948</v>
      </c>
      <c r="D1959" t="s">
        <v>57</v>
      </c>
      <c r="E1959" t="s">
        <v>58</v>
      </c>
      <c r="F1959">
        <v>12229828</v>
      </c>
      <c r="G1959">
        <v>44999</v>
      </c>
      <c r="H1959" t="s">
        <v>4103</v>
      </c>
      <c r="I1959" t="s">
        <v>255</v>
      </c>
      <c r="J1959" t="s">
        <v>249</v>
      </c>
      <c r="K1959" t="s">
        <v>268</v>
      </c>
      <c r="L1959" t="s">
        <v>251</v>
      </c>
      <c r="M1959" t="s">
        <v>3154</v>
      </c>
      <c r="N1959" t="s">
        <v>3154</v>
      </c>
      <c r="O1959" s="111">
        <v>44999</v>
      </c>
      <c r="P1959" t="s">
        <v>252</v>
      </c>
      <c r="Q1959" t="s">
        <v>253</v>
      </c>
      <c r="R1959">
        <v>45000</v>
      </c>
      <c r="S1959" t="s">
        <v>254</v>
      </c>
      <c r="T1959" t="s">
        <v>254</v>
      </c>
      <c r="U1959" t="s">
        <v>254</v>
      </c>
      <c r="V1959" t="s">
        <v>254</v>
      </c>
      <c r="W1959">
        <v>0</v>
      </c>
      <c r="X1959">
        <v>0</v>
      </c>
      <c r="Y1959">
        <v>400</v>
      </c>
      <c r="Z1959" s="27">
        <f t="shared" si="30"/>
        <v>400</v>
      </c>
    </row>
    <row r="1960" spans="1:26">
      <c r="A1960" t="s">
        <v>3155</v>
      </c>
      <c r="B1960" t="s">
        <v>3130</v>
      </c>
      <c r="C1960" t="s">
        <v>948</v>
      </c>
      <c r="D1960" t="s">
        <v>57</v>
      </c>
      <c r="E1960" t="s">
        <v>58</v>
      </c>
      <c r="F1960">
        <v>12290920</v>
      </c>
      <c r="G1960">
        <v>45013</v>
      </c>
      <c r="H1960" t="s">
        <v>4104</v>
      </c>
      <c r="I1960" t="s">
        <v>271</v>
      </c>
      <c r="J1960" t="s">
        <v>249</v>
      </c>
      <c r="K1960" t="s">
        <v>268</v>
      </c>
      <c r="L1960" t="s">
        <v>251</v>
      </c>
      <c r="M1960" t="s">
        <v>3154</v>
      </c>
      <c r="N1960" t="s">
        <v>3154</v>
      </c>
      <c r="O1960" s="111">
        <v>45013</v>
      </c>
      <c r="P1960" t="s">
        <v>252</v>
      </c>
      <c r="Q1960" t="s">
        <v>253</v>
      </c>
      <c r="R1960">
        <v>45014</v>
      </c>
      <c r="S1960" t="s">
        <v>254</v>
      </c>
      <c r="T1960" t="s">
        <v>254</v>
      </c>
      <c r="U1960" t="s">
        <v>254</v>
      </c>
      <c r="V1960" t="s">
        <v>254</v>
      </c>
      <c r="W1960">
        <v>0</v>
      </c>
      <c r="X1960">
        <v>0</v>
      </c>
      <c r="Y1960">
        <v>2209.71</v>
      </c>
      <c r="Z1960" s="27">
        <f t="shared" si="30"/>
        <v>2209.71</v>
      </c>
    </row>
    <row r="1961" spans="1:26">
      <c r="A1961" t="s">
        <v>3155</v>
      </c>
      <c r="B1961" t="s">
        <v>3130</v>
      </c>
      <c r="C1961" t="s">
        <v>948</v>
      </c>
      <c r="D1961" t="s">
        <v>4077</v>
      </c>
      <c r="E1961" t="s">
        <v>54</v>
      </c>
      <c r="F1961">
        <v>12276376</v>
      </c>
      <c r="G1961">
        <v>45009</v>
      </c>
      <c r="H1961" t="s">
        <v>4105</v>
      </c>
      <c r="I1961" t="s">
        <v>271</v>
      </c>
      <c r="J1961" t="s">
        <v>249</v>
      </c>
      <c r="K1961" t="s">
        <v>250</v>
      </c>
      <c r="L1961" t="s">
        <v>251</v>
      </c>
      <c r="M1961" t="s">
        <v>3154</v>
      </c>
      <c r="N1961" t="s">
        <v>3154</v>
      </c>
      <c r="O1961" s="111">
        <v>45009</v>
      </c>
      <c r="P1961" t="s">
        <v>252</v>
      </c>
      <c r="Q1961" t="s">
        <v>253</v>
      </c>
      <c r="R1961">
        <v>45013</v>
      </c>
      <c r="S1961" t="s">
        <v>254</v>
      </c>
      <c r="T1961" t="s">
        <v>254</v>
      </c>
      <c r="U1961" t="s">
        <v>254</v>
      </c>
      <c r="V1961" t="s">
        <v>254</v>
      </c>
      <c r="W1961">
        <v>0</v>
      </c>
      <c r="X1961">
        <v>0</v>
      </c>
      <c r="Y1961">
        <v>1282.1099999999999</v>
      </c>
      <c r="Z1961" s="27">
        <f t="shared" si="30"/>
        <v>1282.1099999999999</v>
      </c>
    </row>
    <row r="1962" spans="1:26">
      <c r="A1962" t="s">
        <v>3155</v>
      </c>
      <c r="B1962" t="s">
        <v>3130</v>
      </c>
      <c r="C1962" t="s">
        <v>948</v>
      </c>
      <c r="D1962" t="s">
        <v>4077</v>
      </c>
      <c r="E1962" t="s">
        <v>54</v>
      </c>
      <c r="F1962">
        <v>12276617</v>
      </c>
      <c r="G1962">
        <v>45009</v>
      </c>
      <c r="H1962" t="s">
        <v>4106</v>
      </c>
      <c r="I1962" t="s">
        <v>271</v>
      </c>
      <c r="J1962" t="s">
        <v>249</v>
      </c>
      <c r="K1962" t="s">
        <v>250</v>
      </c>
      <c r="L1962" t="s">
        <v>251</v>
      </c>
      <c r="M1962" t="s">
        <v>3154</v>
      </c>
      <c r="N1962" t="s">
        <v>3154</v>
      </c>
      <c r="O1962" s="111">
        <v>45009</v>
      </c>
      <c r="P1962" t="s">
        <v>252</v>
      </c>
      <c r="Q1962" t="s">
        <v>253</v>
      </c>
      <c r="R1962">
        <v>45013</v>
      </c>
      <c r="S1962" t="s">
        <v>254</v>
      </c>
      <c r="T1962" t="s">
        <v>254</v>
      </c>
      <c r="U1962" t="s">
        <v>254</v>
      </c>
      <c r="V1962" t="s">
        <v>254</v>
      </c>
      <c r="W1962">
        <v>0</v>
      </c>
      <c r="X1962">
        <v>0</v>
      </c>
      <c r="Y1962">
        <v>190.5</v>
      </c>
      <c r="Z1962" s="27">
        <f t="shared" si="30"/>
        <v>190.5</v>
      </c>
    </row>
    <row r="1963" spans="1:26">
      <c r="A1963" t="s">
        <v>3155</v>
      </c>
      <c r="B1963" t="s">
        <v>3130</v>
      </c>
      <c r="C1963" t="s">
        <v>948</v>
      </c>
      <c r="D1963" t="s">
        <v>4077</v>
      </c>
      <c r="E1963" t="s">
        <v>54</v>
      </c>
      <c r="F1963">
        <v>12289132</v>
      </c>
      <c r="G1963">
        <v>45013</v>
      </c>
      <c r="H1963" t="s">
        <v>4107</v>
      </c>
      <c r="I1963" t="s">
        <v>248</v>
      </c>
      <c r="J1963" t="s">
        <v>249</v>
      </c>
      <c r="K1963" t="s">
        <v>268</v>
      </c>
      <c r="L1963" t="s">
        <v>251</v>
      </c>
      <c r="M1963" t="s">
        <v>3154</v>
      </c>
      <c r="N1963" t="s">
        <v>3154</v>
      </c>
      <c r="O1963" s="111">
        <v>45013</v>
      </c>
      <c r="P1963" t="s">
        <v>252</v>
      </c>
      <c r="Q1963" t="s">
        <v>257</v>
      </c>
      <c r="S1963" t="s">
        <v>254</v>
      </c>
      <c r="T1963" t="s">
        <v>254</v>
      </c>
      <c r="U1963" t="s">
        <v>254</v>
      </c>
      <c r="V1963" t="s">
        <v>254</v>
      </c>
      <c r="W1963">
        <v>0</v>
      </c>
      <c r="X1963">
        <v>0</v>
      </c>
      <c r="Y1963">
        <v>0</v>
      </c>
      <c r="Z1963" s="27">
        <f t="shared" si="30"/>
        <v>0</v>
      </c>
    </row>
    <row r="1964" spans="1:26" hidden="1">
      <c r="A1964" t="s">
        <v>3155</v>
      </c>
      <c r="B1964" t="s">
        <v>3130</v>
      </c>
      <c r="C1964" t="s">
        <v>948</v>
      </c>
      <c r="D1964" t="s">
        <v>343</v>
      </c>
      <c r="E1964" t="s">
        <v>54</v>
      </c>
      <c r="F1964">
        <v>11968897</v>
      </c>
      <c r="G1964">
        <v>44953</v>
      </c>
      <c r="H1964" t="s">
        <v>2009</v>
      </c>
      <c r="I1964" t="s">
        <v>255</v>
      </c>
      <c r="J1964" t="s">
        <v>249</v>
      </c>
      <c r="K1964" t="s">
        <v>250</v>
      </c>
      <c r="L1964" t="s">
        <v>251</v>
      </c>
      <c r="M1964" t="s">
        <v>3154</v>
      </c>
      <c r="N1964" t="s">
        <v>3154</v>
      </c>
      <c r="O1964" s="111">
        <v>44953</v>
      </c>
      <c r="P1964" t="s">
        <v>252</v>
      </c>
      <c r="Q1964" t="s">
        <v>253</v>
      </c>
      <c r="R1964">
        <v>44957</v>
      </c>
      <c r="S1964" t="s">
        <v>254</v>
      </c>
      <c r="T1964" t="s">
        <v>254</v>
      </c>
      <c r="U1964" t="s">
        <v>254</v>
      </c>
      <c r="V1964" t="s">
        <v>254</v>
      </c>
      <c r="W1964">
        <v>197.5</v>
      </c>
      <c r="X1964">
        <v>28432.1</v>
      </c>
      <c r="Y1964">
        <v>22732.25</v>
      </c>
      <c r="Z1964" s="27">
        <f t="shared" si="30"/>
        <v>51361.85</v>
      </c>
    </row>
    <row r="1965" spans="1:26" hidden="1">
      <c r="A1965" t="s">
        <v>3155</v>
      </c>
      <c r="B1965" t="s">
        <v>3130</v>
      </c>
      <c r="C1965" t="s">
        <v>948</v>
      </c>
      <c r="D1965" t="s">
        <v>343</v>
      </c>
      <c r="E1965" t="s">
        <v>54</v>
      </c>
      <c r="F1965">
        <v>12077354</v>
      </c>
      <c r="G1965">
        <v>44958</v>
      </c>
      <c r="H1965" t="s">
        <v>3131</v>
      </c>
      <c r="I1965" t="s">
        <v>255</v>
      </c>
      <c r="J1965" t="s">
        <v>249</v>
      </c>
      <c r="K1965" t="s">
        <v>250</v>
      </c>
      <c r="L1965" t="s">
        <v>251</v>
      </c>
      <c r="M1965" t="s">
        <v>3154</v>
      </c>
      <c r="N1965" t="s">
        <v>3154</v>
      </c>
      <c r="O1965" s="111">
        <v>44958</v>
      </c>
      <c r="P1965" t="s">
        <v>252</v>
      </c>
      <c r="Q1965" t="s">
        <v>253</v>
      </c>
      <c r="R1965">
        <v>44963</v>
      </c>
      <c r="S1965" t="s">
        <v>254</v>
      </c>
      <c r="T1965" t="s">
        <v>254</v>
      </c>
      <c r="U1965" t="s">
        <v>254</v>
      </c>
      <c r="V1965" t="s">
        <v>254</v>
      </c>
      <c r="W1965">
        <v>0</v>
      </c>
      <c r="X1965">
        <v>3861.05</v>
      </c>
      <c r="Y1965">
        <v>10735.74</v>
      </c>
      <c r="Z1965" s="27">
        <f t="shared" si="30"/>
        <v>14596.79</v>
      </c>
    </row>
    <row r="1966" spans="1:26" hidden="1">
      <c r="A1966" t="s">
        <v>3155</v>
      </c>
      <c r="B1966" t="s">
        <v>3130</v>
      </c>
      <c r="C1966" t="s">
        <v>948</v>
      </c>
      <c r="D1966" t="s">
        <v>344</v>
      </c>
      <c r="E1966" t="s">
        <v>54</v>
      </c>
      <c r="F1966">
        <v>12042880</v>
      </c>
      <c r="G1966">
        <v>44951</v>
      </c>
      <c r="H1966" t="s">
        <v>2010</v>
      </c>
      <c r="I1966" t="s">
        <v>255</v>
      </c>
      <c r="J1966" t="s">
        <v>249</v>
      </c>
      <c r="K1966" t="s">
        <v>250</v>
      </c>
      <c r="L1966" t="s">
        <v>251</v>
      </c>
      <c r="M1966" t="s">
        <v>3154</v>
      </c>
      <c r="N1966" t="s">
        <v>3154</v>
      </c>
      <c r="O1966" s="111">
        <v>44951</v>
      </c>
      <c r="P1966" t="s">
        <v>252</v>
      </c>
      <c r="Q1966" t="s">
        <v>253</v>
      </c>
      <c r="R1966">
        <v>44952</v>
      </c>
      <c r="S1966" t="s">
        <v>254</v>
      </c>
      <c r="T1966" t="s">
        <v>254</v>
      </c>
      <c r="U1966" t="s">
        <v>254</v>
      </c>
      <c r="V1966" t="s">
        <v>254</v>
      </c>
      <c r="W1966">
        <v>3420.5</v>
      </c>
      <c r="X1966">
        <v>26883</v>
      </c>
      <c r="Y1966">
        <v>35012</v>
      </c>
      <c r="Z1966" s="27">
        <f t="shared" si="30"/>
        <v>65315.5</v>
      </c>
    </row>
    <row r="1967" spans="1:26" hidden="1">
      <c r="A1967" t="s">
        <v>3155</v>
      </c>
      <c r="B1967" t="s">
        <v>3130</v>
      </c>
      <c r="C1967" t="s">
        <v>948</v>
      </c>
      <c r="D1967" t="s">
        <v>344</v>
      </c>
      <c r="E1967" t="s">
        <v>54</v>
      </c>
      <c r="F1967">
        <v>12067302</v>
      </c>
      <c r="G1967">
        <v>44957</v>
      </c>
      <c r="H1967" t="s">
        <v>2011</v>
      </c>
      <c r="I1967" t="s">
        <v>255</v>
      </c>
      <c r="J1967" t="s">
        <v>249</v>
      </c>
      <c r="K1967" t="s">
        <v>268</v>
      </c>
      <c r="L1967" t="s">
        <v>251</v>
      </c>
      <c r="M1967" t="s">
        <v>3154</v>
      </c>
      <c r="N1967" t="s">
        <v>3154</v>
      </c>
      <c r="O1967" s="111">
        <v>44957</v>
      </c>
      <c r="P1967" t="s">
        <v>252</v>
      </c>
      <c r="Q1967" t="s">
        <v>253</v>
      </c>
      <c r="R1967">
        <v>44959</v>
      </c>
      <c r="S1967" t="s">
        <v>254</v>
      </c>
      <c r="T1967" t="s">
        <v>254</v>
      </c>
      <c r="U1967" t="s">
        <v>254</v>
      </c>
      <c r="V1967" t="s">
        <v>254</v>
      </c>
      <c r="W1967">
        <v>0</v>
      </c>
      <c r="X1967">
        <v>38153.9</v>
      </c>
      <c r="Y1967">
        <v>7235.6</v>
      </c>
      <c r="Z1967" s="27">
        <f t="shared" si="30"/>
        <v>45389.5</v>
      </c>
    </row>
    <row r="1968" spans="1:26" hidden="1">
      <c r="A1968" t="s">
        <v>3155</v>
      </c>
      <c r="B1968" t="s">
        <v>3130</v>
      </c>
      <c r="C1968" t="s">
        <v>948</v>
      </c>
      <c r="D1968" t="s">
        <v>344</v>
      </c>
      <c r="E1968" t="s">
        <v>54</v>
      </c>
      <c r="F1968">
        <v>12085934</v>
      </c>
      <c r="G1968">
        <v>44959</v>
      </c>
      <c r="H1968" t="s">
        <v>3132</v>
      </c>
      <c r="I1968" t="s">
        <v>255</v>
      </c>
      <c r="J1968" t="s">
        <v>249</v>
      </c>
      <c r="K1968" t="s">
        <v>250</v>
      </c>
      <c r="L1968" t="s">
        <v>251</v>
      </c>
      <c r="M1968" t="s">
        <v>3154</v>
      </c>
      <c r="N1968" t="s">
        <v>3154</v>
      </c>
      <c r="O1968" s="111">
        <v>44960</v>
      </c>
      <c r="P1968" t="s">
        <v>252</v>
      </c>
      <c r="Q1968" t="s">
        <v>253</v>
      </c>
      <c r="R1968">
        <v>44963</v>
      </c>
      <c r="S1968" t="s">
        <v>254</v>
      </c>
      <c r="T1968" t="s">
        <v>254</v>
      </c>
      <c r="U1968" t="s">
        <v>254</v>
      </c>
      <c r="V1968" t="s">
        <v>254</v>
      </c>
      <c r="W1968">
        <v>0</v>
      </c>
      <c r="X1968">
        <v>28621.7</v>
      </c>
      <c r="Y1968">
        <v>35274.1</v>
      </c>
      <c r="Z1968" s="27">
        <f t="shared" si="30"/>
        <v>63895.8</v>
      </c>
    </row>
    <row r="1969" spans="1:26" hidden="1">
      <c r="A1969" t="s">
        <v>3155</v>
      </c>
      <c r="B1969" t="s">
        <v>3130</v>
      </c>
      <c r="C1969" t="s">
        <v>948</v>
      </c>
      <c r="D1969" t="s">
        <v>344</v>
      </c>
      <c r="E1969" t="s">
        <v>54</v>
      </c>
      <c r="F1969">
        <v>12086946</v>
      </c>
      <c r="G1969">
        <v>44959</v>
      </c>
      <c r="H1969" t="s">
        <v>3133</v>
      </c>
      <c r="I1969" t="s">
        <v>255</v>
      </c>
      <c r="J1969" t="s">
        <v>249</v>
      </c>
      <c r="K1969" t="s">
        <v>268</v>
      </c>
      <c r="L1969" t="s">
        <v>251</v>
      </c>
      <c r="M1969" t="s">
        <v>3154</v>
      </c>
      <c r="N1969" t="s">
        <v>3154</v>
      </c>
      <c r="O1969" s="111">
        <v>44960</v>
      </c>
      <c r="P1969" t="s">
        <v>252</v>
      </c>
      <c r="Q1969" t="s">
        <v>253</v>
      </c>
      <c r="R1969">
        <v>44963</v>
      </c>
      <c r="S1969" t="s">
        <v>254</v>
      </c>
      <c r="T1969" t="s">
        <v>254</v>
      </c>
      <c r="U1969" t="s">
        <v>254</v>
      </c>
      <c r="V1969" t="s">
        <v>254</v>
      </c>
      <c r="W1969">
        <v>0</v>
      </c>
      <c r="X1969">
        <v>20997.93</v>
      </c>
      <c r="Y1969">
        <v>23654.66</v>
      </c>
      <c r="Z1969" s="27">
        <f t="shared" si="30"/>
        <v>44652.59</v>
      </c>
    </row>
    <row r="1970" spans="1:26">
      <c r="A1970" t="s">
        <v>3155</v>
      </c>
      <c r="B1970" t="s">
        <v>3130</v>
      </c>
      <c r="C1970" t="s">
        <v>948</v>
      </c>
      <c r="D1970" t="s">
        <v>344</v>
      </c>
      <c r="E1970" t="s">
        <v>54</v>
      </c>
      <c r="F1970">
        <v>12091237</v>
      </c>
      <c r="G1970">
        <v>44987</v>
      </c>
      <c r="H1970" t="s">
        <v>4108</v>
      </c>
      <c r="I1970" t="s">
        <v>255</v>
      </c>
      <c r="J1970" t="s">
        <v>249</v>
      </c>
      <c r="K1970" t="s">
        <v>268</v>
      </c>
      <c r="L1970" t="s">
        <v>251</v>
      </c>
      <c r="M1970" t="s">
        <v>3154</v>
      </c>
      <c r="N1970" t="s">
        <v>3154</v>
      </c>
      <c r="O1970" s="111">
        <v>44987</v>
      </c>
      <c r="P1970" t="s">
        <v>252</v>
      </c>
      <c r="Q1970" t="s">
        <v>253</v>
      </c>
      <c r="R1970">
        <v>44992</v>
      </c>
      <c r="S1970" t="s">
        <v>254</v>
      </c>
      <c r="T1970" t="s">
        <v>254</v>
      </c>
      <c r="U1970" t="s">
        <v>254</v>
      </c>
      <c r="V1970" t="s">
        <v>254</v>
      </c>
      <c r="W1970">
        <v>0</v>
      </c>
      <c r="X1970">
        <v>0</v>
      </c>
      <c r="Y1970">
        <v>3073.07</v>
      </c>
      <c r="Z1970" s="27">
        <f t="shared" si="30"/>
        <v>3073.07</v>
      </c>
    </row>
    <row r="1971" spans="1:26" hidden="1">
      <c r="A1971" t="s">
        <v>3155</v>
      </c>
      <c r="B1971" t="s">
        <v>3130</v>
      </c>
      <c r="C1971" t="s">
        <v>948</v>
      </c>
      <c r="D1971" t="s">
        <v>344</v>
      </c>
      <c r="E1971" t="s">
        <v>54</v>
      </c>
      <c r="F1971">
        <v>12156962</v>
      </c>
      <c r="G1971">
        <v>44981</v>
      </c>
      <c r="H1971" t="s">
        <v>3134</v>
      </c>
      <c r="I1971" t="s">
        <v>255</v>
      </c>
      <c r="J1971" t="s">
        <v>249</v>
      </c>
      <c r="K1971" t="s">
        <v>250</v>
      </c>
      <c r="L1971" t="s">
        <v>251</v>
      </c>
      <c r="M1971" t="s">
        <v>3154</v>
      </c>
      <c r="N1971" t="s">
        <v>3154</v>
      </c>
      <c r="O1971" s="111">
        <v>44981</v>
      </c>
      <c r="P1971" t="s">
        <v>252</v>
      </c>
      <c r="Q1971" t="s">
        <v>253</v>
      </c>
      <c r="R1971">
        <v>44984</v>
      </c>
      <c r="S1971" t="s">
        <v>254</v>
      </c>
      <c r="T1971" t="s">
        <v>254</v>
      </c>
      <c r="U1971" t="s">
        <v>254</v>
      </c>
      <c r="V1971" t="s">
        <v>254</v>
      </c>
      <c r="W1971">
        <v>0</v>
      </c>
      <c r="X1971">
        <v>5</v>
      </c>
      <c r="Y1971">
        <v>1996.6</v>
      </c>
      <c r="Z1971" s="27">
        <f t="shared" si="30"/>
        <v>2001.6</v>
      </c>
    </row>
    <row r="1972" spans="1:26" hidden="1">
      <c r="A1972" t="s">
        <v>3155</v>
      </c>
      <c r="B1972" t="s">
        <v>3130</v>
      </c>
      <c r="C1972" t="s">
        <v>948</v>
      </c>
      <c r="D1972" t="s">
        <v>1053</v>
      </c>
      <c r="E1972" t="s">
        <v>54</v>
      </c>
      <c r="F1972">
        <v>10823254</v>
      </c>
      <c r="G1972">
        <v>44973</v>
      </c>
      <c r="H1972" t="s">
        <v>3135</v>
      </c>
      <c r="I1972" t="s">
        <v>248</v>
      </c>
      <c r="J1972" t="s">
        <v>249</v>
      </c>
      <c r="K1972" t="s">
        <v>268</v>
      </c>
      <c r="L1972" t="s">
        <v>251</v>
      </c>
      <c r="M1972" t="s">
        <v>3154</v>
      </c>
      <c r="N1972" t="s">
        <v>3154</v>
      </c>
      <c r="O1972" s="111">
        <v>44973</v>
      </c>
      <c r="P1972" t="s">
        <v>252</v>
      </c>
      <c r="Q1972" t="s">
        <v>253</v>
      </c>
      <c r="R1972">
        <v>44974</v>
      </c>
      <c r="S1972" t="s">
        <v>254</v>
      </c>
      <c r="T1972" t="s">
        <v>254</v>
      </c>
      <c r="U1972" t="s">
        <v>254</v>
      </c>
      <c r="V1972" t="s">
        <v>254</v>
      </c>
      <c r="W1972">
        <v>0</v>
      </c>
      <c r="X1972">
        <v>1982.32</v>
      </c>
      <c r="Y1972">
        <v>5168.16</v>
      </c>
      <c r="Z1972" s="27">
        <f t="shared" si="30"/>
        <v>7150.48</v>
      </c>
    </row>
    <row r="1973" spans="1:26">
      <c r="A1973" t="s">
        <v>3155</v>
      </c>
      <c r="B1973" t="s">
        <v>3130</v>
      </c>
      <c r="C1973" t="s">
        <v>948</v>
      </c>
      <c r="D1973" t="s">
        <v>1053</v>
      </c>
      <c r="E1973" t="s">
        <v>54</v>
      </c>
      <c r="F1973">
        <v>11964837</v>
      </c>
      <c r="G1973">
        <v>44987</v>
      </c>
      <c r="H1973" t="s">
        <v>4109</v>
      </c>
      <c r="I1973" t="s">
        <v>255</v>
      </c>
      <c r="J1973" t="s">
        <v>249</v>
      </c>
      <c r="K1973" t="s">
        <v>250</v>
      </c>
      <c r="L1973" t="s">
        <v>251</v>
      </c>
      <c r="M1973" t="s">
        <v>3154</v>
      </c>
      <c r="N1973" t="s">
        <v>3154</v>
      </c>
      <c r="O1973" s="111">
        <v>44987</v>
      </c>
      <c r="P1973" t="s">
        <v>252</v>
      </c>
      <c r="Q1973" t="s">
        <v>253</v>
      </c>
      <c r="R1973">
        <v>44988</v>
      </c>
      <c r="S1973" t="s">
        <v>254</v>
      </c>
      <c r="T1973" t="s">
        <v>254</v>
      </c>
      <c r="U1973" t="s">
        <v>254</v>
      </c>
      <c r="V1973" t="s">
        <v>254</v>
      </c>
      <c r="W1973">
        <v>0</v>
      </c>
      <c r="X1973">
        <v>0</v>
      </c>
      <c r="Y1973">
        <v>2987.9</v>
      </c>
      <c r="Z1973" s="27">
        <f t="shared" si="30"/>
        <v>2987.9</v>
      </c>
    </row>
    <row r="1974" spans="1:26" hidden="1">
      <c r="A1974" t="s">
        <v>3155</v>
      </c>
      <c r="B1974" t="s">
        <v>3130</v>
      </c>
      <c r="C1974" t="s">
        <v>948</v>
      </c>
      <c r="D1974" t="s">
        <v>1053</v>
      </c>
      <c r="E1974" t="s">
        <v>54</v>
      </c>
      <c r="F1974">
        <v>12010167</v>
      </c>
      <c r="G1974">
        <v>44949</v>
      </c>
      <c r="H1974" t="s">
        <v>2012</v>
      </c>
      <c r="I1974" t="s">
        <v>255</v>
      </c>
      <c r="J1974" t="s">
        <v>249</v>
      </c>
      <c r="K1974" t="s">
        <v>250</v>
      </c>
      <c r="L1974" t="s">
        <v>251</v>
      </c>
      <c r="M1974" t="s">
        <v>3154</v>
      </c>
      <c r="N1974" t="s">
        <v>3154</v>
      </c>
      <c r="O1974" s="111">
        <v>44949</v>
      </c>
      <c r="P1974" t="s">
        <v>252</v>
      </c>
      <c r="Q1974" t="s">
        <v>253</v>
      </c>
      <c r="R1974">
        <v>44950</v>
      </c>
      <c r="S1974" t="s">
        <v>254</v>
      </c>
      <c r="T1974" t="s">
        <v>254</v>
      </c>
      <c r="U1974" t="s">
        <v>254</v>
      </c>
      <c r="V1974" t="s">
        <v>254</v>
      </c>
      <c r="W1974">
        <v>127</v>
      </c>
      <c r="X1974">
        <v>2604.5100000000002</v>
      </c>
      <c r="Y1974">
        <v>3809.53</v>
      </c>
      <c r="Z1974" s="27">
        <f t="shared" si="30"/>
        <v>6541.0400000000009</v>
      </c>
    </row>
    <row r="1975" spans="1:26" hidden="1">
      <c r="A1975" t="s">
        <v>3155</v>
      </c>
      <c r="B1975" t="s">
        <v>3130</v>
      </c>
      <c r="C1975" t="s">
        <v>948</v>
      </c>
      <c r="D1975" t="s">
        <v>1053</v>
      </c>
      <c r="E1975" t="s">
        <v>54</v>
      </c>
      <c r="F1975">
        <v>12033316</v>
      </c>
      <c r="G1975">
        <v>44949</v>
      </c>
      <c r="H1975" t="s">
        <v>2013</v>
      </c>
      <c r="I1975" t="s">
        <v>255</v>
      </c>
      <c r="J1975" t="s">
        <v>249</v>
      </c>
      <c r="K1975" t="s">
        <v>250</v>
      </c>
      <c r="L1975" t="s">
        <v>251</v>
      </c>
      <c r="M1975" t="s">
        <v>3154</v>
      </c>
      <c r="N1975" t="s">
        <v>3154</v>
      </c>
      <c r="O1975" s="111">
        <v>44949</v>
      </c>
      <c r="P1975" t="s">
        <v>252</v>
      </c>
      <c r="Q1975" t="s">
        <v>253</v>
      </c>
      <c r="R1975">
        <v>44950</v>
      </c>
      <c r="S1975" t="s">
        <v>254</v>
      </c>
      <c r="T1975" t="s">
        <v>254</v>
      </c>
      <c r="U1975" t="s">
        <v>254</v>
      </c>
      <c r="V1975" t="s">
        <v>254</v>
      </c>
      <c r="W1975">
        <v>8073.8</v>
      </c>
      <c r="X1975">
        <v>49058.68</v>
      </c>
      <c r="Y1975">
        <v>18555.740000000002</v>
      </c>
      <c r="Z1975" s="27">
        <f t="shared" si="30"/>
        <v>75688.22</v>
      </c>
    </row>
    <row r="1976" spans="1:26" hidden="1">
      <c r="A1976" t="s">
        <v>3155</v>
      </c>
      <c r="B1976" t="s">
        <v>3130</v>
      </c>
      <c r="C1976" t="s">
        <v>948</v>
      </c>
      <c r="D1976" t="s">
        <v>1053</v>
      </c>
      <c r="E1976" t="s">
        <v>54</v>
      </c>
      <c r="F1976">
        <v>12034108</v>
      </c>
      <c r="G1976">
        <v>44952</v>
      </c>
      <c r="H1976" t="s">
        <v>2014</v>
      </c>
      <c r="I1976" t="s">
        <v>255</v>
      </c>
      <c r="J1976" t="s">
        <v>249</v>
      </c>
      <c r="K1976" t="s">
        <v>268</v>
      </c>
      <c r="L1976" t="s">
        <v>251</v>
      </c>
      <c r="M1976" t="s">
        <v>3154</v>
      </c>
      <c r="N1976" t="s">
        <v>3154</v>
      </c>
      <c r="O1976" s="111">
        <v>44957</v>
      </c>
      <c r="P1976" t="s">
        <v>252</v>
      </c>
      <c r="Q1976" t="s">
        <v>253</v>
      </c>
      <c r="R1976">
        <v>44960</v>
      </c>
      <c r="S1976" t="s">
        <v>254</v>
      </c>
      <c r="T1976" t="s">
        <v>254</v>
      </c>
      <c r="U1976" t="s">
        <v>254</v>
      </c>
      <c r="V1976" t="s">
        <v>254</v>
      </c>
      <c r="W1976">
        <v>0</v>
      </c>
      <c r="X1976">
        <v>17288.669999999998</v>
      </c>
      <c r="Y1976">
        <v>19020.72</v>
      </c>
      <c r="Z1976" s="27">
        <f t="shared" si="30"/>
        <v>36309.39</v>
      </c>
    </row>
    <row r="1977" spans="1:26" hidden="1">
      <c r="A1977" t="s">
        <v>3155</v>
      </c>
      <c r="B1977" t="s">
        <v>3130</v>
      </c>
      <c r="C1977" t="s">
        <v>948</v>
      </c>
      <c r="D1977" t="s">
        <v>1053</v>
      </c>
      <c r="E1977" t="s">
        <v>54</v>
      </c>
      <c r="F1977">
        <v>12053972</v>
      </c>
      <c r="G1977">
        <v>44985</v>
      </c>
      <c r="H1977" t="s">
        <v>3136</v>
      </c>
      <c r="I1977" t="s">
        <v>255</v>
      </c>
      <c r="J1977" t="s">
        <v>249</v>
      </c>
      <c r="K1977" t="s">
        <v>268</v>
      </c>
      <c r="L1977" t="s">
        <v>251</v>
      </c>
      <c r="M1977" t="s">
        <v>3154</v>
      </c>
      <c r="N1977" t="s">
        <v>3154</v>
      </c>
      <c r="O1977" s="111">
        <v>44985</v>
      </c>
      <c r="P1977" t="s">
        <v>252</v>
      </c>
      <c r="Q1977" t="s">
        <v>253</v>
      </c>
      <c r="R1977">
        <v>44987</v>
      </c>
      <c r="S1977" t="s">
        <v>254</v>
      </c>
      <c r="T1977" t="s">
        <v>254</v>
      </c>
      <c r="U1977" t="s">
        <v>254</v>
      </c>
      <c r="V1977" t="s">
        <v>254</v>
      </c>
      <c r="W1977">
        <v>0</v>
      </c>
      <c r="X1977">
        <v>0</v>
      </c>
      <c r="Y1977">
        <v>6862</v>
      </c>
      <c r="Z1977" s="27">
        <f t="shared" si="30"/>
        <v>6862</v>
      </c>
    </row>
    <row r="1978" spans="1:26" hidden="1">
      <c r="A1978" t="s">
        <v>3155</v>
      </c>
      <c r="B1978" t="s">
        <v>3130</v>
      </c>
      <c r="C1978" t="s">
        <v>948</v>
      </c>
      <c r="D1978" t="s">
        <v>1053</v>
      </c>
      <c r="E1978" t="s">
        <v>54</v>
      </c>
      <c r="F1978">
        <v>12055085</v>
      </c>
      <c r="G1978">
        <v>44953</v>
      </c>
      <c r="H1978" t="s">
        <v>2015</v>
      </c>
      <c r="I1978" t="s">
        <v>255</v>
      </c>
      <c r="J1978" t="s">
        <v>249</v>
      </c>
      <c r="K1978" t="s">
        <v>250</v>
      </c>
      <c r="L1978" t="s">
        <v>251</v>
      </c>
      <c r="M1978" t="s">
        <v>3154</v>
      </c>
      <c r="N1978" t="s">
        <v>3154</v>
      </c>
      <c r="O1978" s="111">
        <v>44953</v>
      </c>
      <c r="P1978" t="s">
        <v>252</v>
      </c>
      <c r="Q1978" t="s">
        <v>253</v>
      </c>
      <c r="R1978">
        <v>44956</v>
      </c>
      <c r="S1978" t="s">
        <v>254</v>
      </c>
      <c r="T1978" t="s">
        <v>254</v>
      </c>
      <c r="U1978" t="s">
        <v>254</v>
      </c>
      <c r="V1978" t="s">
        <v>254</v>
      </c>
      <c r="W1978">
        <v>127</v>
      </c>
      <c r="X1978">
        <v>12842.8</v>
      </c>
      <c r="Y1978">
        <v>10936.4</v>
      </c>
      <c r="Z1978" s="27">
        <f t="shared" si="30"/>
        <v>23906.199999999997</v>
      </c>
    </row>
    <row r="1979" spans="1:26" hidden="1">
      <c r="A1979" t="s">
        <v>3155</v>
      </c>
      <c r="B1979" t="s">
        <v>3130</v>
      </c>
      <c r="C1979" t="s">
        <v>948</v>
      </c>
      <c r="D1979" t="s">
        <v>1053</v>
      </c>
      <c r="E1979" t="s">
        <v>54</v>
      </c>
      <c r="F1979">
        <v>12136401</v>
      </c>
      <c r="G1979">
        <v>44973</v>
      </c>
      <c r="H1979" t="s">
        <v>3137</v>
      </c>
      <c r="I1979" t="s">
        <v>255</v>
      </c>
      <c r="J1979" t="s">
        <v>249</v>
      </c>
      <c r="K1979" t="s">
        <v>250</v>
      </c>
      <c r="L1979" t="s">
        <v>251</v>
      </c>
      <c r="M1979" t="s">
        <v>3154</v>
      </c>
      <c r="N1979" t="s">
        <v>3154</v>
      </c>
      <c r="O1979" s="111">
        <v>44973</v>
      </c>
      <c r="P1979" t="s">
        <v>252</v>
      </c>
      <c r="Q1979" t="s">
        <v>253</v>
      </c>
      <c r="R1979">
        <v>44981</v>
      </c>
      <c r="S1979" t="s">
        <v>254</v>
      </c>
      <c r="T1979" t="s">
        <v>254</v>
      </c>
      <c r="U1979" t="s">
        <v>254</v>
      </c>
      <c r="V1979" t="s">
        <v>254</v>
      </c>
      <c r="W1979">
        <v>0</v>
      </c>
      <c r="X1979">
        <v>1.5</v>
      </c>
      <c r="Y1979">
        <v>5673.65</v>
      </c>
      <c r="Z1979" s="27">
        <f t="shared" si="30"/>
        <v>5675.15</v>
      </c>
    </row>
    <row r="1980" spans="1:26" hidden="1">
      <c r="A1980" t="s">
        <v>3155</v>
      </c>
      <c r="B1980" t="s">
        <v>3130</v>
      </c>
      <c r="C1980" t="s">
        <v>948</v>
      </c>
      <c r="D1980" t="s">
        <v>1053</v>
      </c>
      <c r="E1980" t="s">
        <v>54</v>
      </c>
      <c r="F1980">
        <v>12136625</v>
      </c>
      <c r="G1980">
        <v>44973</v>
      </c>
      <c r="H1980" t="s">
        <v>3138</v>
      </c>
      <c r="I1980" t="s">
        <v>255</v>
      </c>
      <c r="J1980" t="s">
        <v>249</v>
      </c>
      <c r="K1980" t="s">
        <v>250</v>
      </c>
      <c r="L1980" t="s">
        <v>251</v>
      </c>
      <c r="M1980" t="s">
        <v>3154</v>
      </c>
      <c r="N1980" t="s">
        <v>3154</v>
      </c>
      <c r="O1980" s="111">
        <v>44973</v>
      </c>
      <c r="P1980" t="s">
        <v>252</v>
      </c>
      <c r="Q1980" t="s">
        <v>253</v>
      </c>
      <c r="R1980">
        <v>44981</v>
      </c>
      <c r="S1980" t="s">
        <v>254</v>
      </c>
      <c r="T1980" t="s">
        <v>254</v>
      </c>
      <c r="U1980" t="s">
        <v>254</v>
      </c>
      <c r="V1980" t="s">
        <v>254</v>
      </c>
      <c r="W1980">
        <v>0</v>
      </c>
      <c r="X1980">
        <v>5454.45</v>
      </c>
      <c r="Y1980">
        <v>40832.67</v>
      </c>
      <c r="Z1980" s="27">
        <f t="shared" si="30"/>
        <v>46287.119999999995</v>
      </c>
    </row>
    <row r="1981" spans="1:26" hidden="1">
      <c r="A1981" t="s">
        <v>3155</v>
      </c>
      <c r="B1981" t="s">
        <v>3130</v>
      </c>
      <c r="C1981" t="s">
        <v>948</v>
      </c>
      <c r="D1981" t="s">
        <v>1053</v>
      </c>
      <c r="E1981" t="s">
        <v>54</v>
      </c>
      <c r="F1981">
        <v>12152500</v>
      </c>
      <c r="G1981">
        <v>44980</v>
      </c>
      <c r="H1981" t="s">
        <v>3139</v>
      </c>
      <c r="I1981" t="s">
        <v>255</v>
      </c>
      <c r="J1981" t="s">
        <v>249</v>
      </c>
      <c r="K1981" t="s">
        <v>250</v>
      </c>
      <c r="L1981" t="s">
        <v>251</v>
      </c>
      <c r="M1981" t="s">
        <v>3154</v>
      </c>
      <c r="N1981" t="s">
        <v>3154</v>
      </c>
      <c r="O1981" s="111">
        <v>44980</v>
      </c>
      <c r="P1981" t="s">
        <v>252</v>
      </c>
      <c r="Q1981" t="s">
        <v>253</v>
      </c>
      <c r="R1981">
        <v>44981</v>
      </c>
      <c r="S1981" t="s">
        <v>254</v>
      </c>
      <c r="T1981" t="s">
        <v>254</v>
      </c>
      <c r="U1981" t="s">
        <v>254</v>
      </c>
      <c r="V1981" t="s">
        <v>254</v>
      </c>
      <c r="W1981">
        <v>0</v>
      </c>
      <c r="X1981">
        <v>1725.95</v>
      </c>
      <c r="Y1981">
        <v>4130.6000000000004</v>
      </c>
      <c r="Z1981" s="27">
        <f t="shared" si="30"/>
        <v>5856.55</v>
      </c>
    </row>
    <row r="1982" spans="1:26">
      <c r="A1982" t="s">
        <v>3155</v>
      </c>
      <c r="B1982" t="s">
        <v>3130</v>
      </c>
      <c r="C1982" t="s">
        <v>948</v>
      </c>
      <c r="D1982" t="s">
        <v>1053</v>
      </c>
      <c r="E1982" t="s">
        <v>54</v>
      </c>
      <c r="F1982">
        <v>12237281</v>
      </c>
      <c r="G1982">
        <v>45000</v>
      </c>
      <c r="H1982" t="s">
        <v>4110</v>
      </c>
      <c r="I1982" t="s">
        <v>255</v>
      </c>
      <c r="J1982" t="s">
        <v>249</v>
      </c>
      <c r="K1982" t="s">
        <v>250</v>
      </c>
      <c r="L1982" t="s">
        <v>251</v>
      </c>
      <c r="M1982" t="s">
        <v>3154</v>
      </c>
      <c r="N1982" t="s">
        <v>3154</v>
      </c>
      <c r="O1982" s="111">
        <v>45000</v>
      </c>
      <c r="P1982" t="s">
        <v>252</v>
      </c>
      <c r="Q1982" t="s">
        <v>253</v>
      </c>
      <c r="R1982">
        <v>45002</v>
      </c>
      <c r="S1982" t="s">
        <v>254</v>
      </c>
      <c r="T1982" t="s">
        <v>254</v>
      </c>
      <c r="U1982" t="s">
        <v>254</v>
      </c>
      <c r="V1982" t="s">
        <v>254</v>
      </c>
      <c r="W1982">
        <v>0</v>
      </c>
      <c r="X1982">
        <v>0</v>
      </c>
      <c r="Y1982">
        <v>937.82</v>
      </c>
      <c r="Z1982" s="27">
        <f t="shared" si="30"/>
        <v>937.82</v>
      </c>
    </row>
    <row r="1983" spans="1:26">
      <c r="A1983" t="s">
        <v>3155</v>
      </c>
      <c r="B1983" t="s">
        <v>3130</v>
      </c>
      <c r="C1983" t="s">
        <v>948</v>
      </c>
      <c r="D1983" t="s">
        <v>1053</v>
      </c>
      <c r="E1983" t="s">
        <v>54</v>
      </c>
      <c r="F1983">
        <v>12237528</v>
      </c>
      <c r="G1983">
        <v>45000</v>
      </c>
      <c r="H1983" t="s">
        <v>4111</v>
      </c>
      <c r="I1983" t="s">
        <v>255</v>
      </c>
      <c r="J1983" t="s">
        <v>249</v>
      </c>
      <c r="K1983" t="s">
        <v>250</v>
      </c>
      <c r="L1983" t="s">
        <v>251</v>
      </c>
      <c r="M1983" t="s">
        <v>3154</v>
      </c>
      <c r="N1983" t="s">
        <v>3154</v>
      </c>
      <c r="O1983" s="111">
        <v>45006</v>
      </c>
      <c r="P1983" t="s">
        <v>252</v>
      </c>
      <c r="Q1983" t="s">
        <v>257</v>
      </c>
      <c r="R1983">
        <v>45008</v>
      </c>
      <c r="S1983" t="s">
        <v>254</v>
      </c>
      <c r="T1983" t="s">
        <v>254</v>
      </c>
      <c r="U1983" t="s">
        <v>254</v>
      </c>
      <c r="V1983" t="s">
        <v>254</v>
      </c>
      <c r="W1983">
        <v>0</v>
      </c>
      <c r="X1983">
        <v>0</v>
      </c>
      <c r="Y1983">
        <v>0</v>
      </c>
      <c r="Z1983" s="27">
        <f t="shared" si="30"/>
        <v>0</v>
      </c>
    </row>
    <row r="1984" spans="1:26">
      <c r="A1984" t="s">
        <v>3155</v>
      </c>
      <c r="B1984" t="s">
        <v>3130</v>
      </c>
      <c r="C1984" t="s">
        <v>948</v>
      </c>
      <c r="D1984" t="s">
        <v>1053</v>
      </c>
      <c r="E1984" t="s">
        <v>54</v>
      </c>
      <c r="F1984">
        <v>12267008</v>
      </c>
      <c r="G1984">
        <v>45010</v>
      </c>
      <c r="H1984" t="s">
        <v>4112</v>
      </c>
      <c r="I1984" t="s">
        <v>271</v>
      </c>
      <c r="J1984" t="s">
        <v>249</v>
      </c>
      <c r="K1984" t="s">
        <v>250</v>
      </c>
      <c r="L1984" t="s">
        <v>251</v>
      </c>
      <c r="M1984" t="s">
        <v>3154</v>
      </c>
      <c r="N1984" t="s">
        <v>3154</v>
      </c>
      <c r="O1984" s="111">
        <v>45010</v>
      </c>
      <c r="P1984" t="s">
        <v>252</v>
      </c>
      <c r="Q1984" t="s">
        <v>253</v>
      </c>
      <c r="R1984">
        <v>45012</v>
      </c>
      <c r="S1984" t="s">
        <v>254</v>
      </c>
      <c r="T1984" t="s">
        <v>254</v>
      </c>
      <c r="U1984" t="s">
        <v>254</v>
      </c>
      <c r="V1984" t="s">
        <v>254</v>
      </c>
      <c r="W1984">
        <v>0</v>
      </c>
      <c r="X1984">
        <v>0</v>
      </c>
      <c r="Y1984">
        <v>1082.2</v>
      </c>
      <c r="Z1984" s="27">
        <f t="shared" si="30"/>
        <v>1082.2</v>
      </c>
    </row>
  </sheetData>
  <autoFilter ref="A1:Z1984" xr:uid="{571A8AA8-F4C1-475C-8837-6E888CC49564}">
    <filterColumn colId="14">
      <filters>
        <dateGroupItem year="2023" month="3" dateTimeGrouping="month"/>
      </filters>
    </filterColumn>
  </autoFilter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25EDC-16B4-4031-91DF-D999E1B7ACCE}">
  <sheetPr>
    <tabColor theme="7" tint="-0.499984740745262"/>
  </sheetPr>
  <dimension ref="A1:Z103"/>
  <sheetViews>
    <sheetView showGridLines="0" topLeftCell="N2" zoomScale="85" zoomScaleNormal="85" workbookViewId="0">
      <selection activeCell="W10" sqref="W10"/>
    </sheetView>
  </sheetViews>
  <sheetFormatPr defaultColWidth="8.81640625" defaultRowHeight="10.5" outlineLevelCol="1"/>
  <cols>
    <col min="1" max="1" width="28.6328125" style="58" bestFit="1" customWidth="1"/>
    <col min="2" max="2" width="47.1796875" style="58" bestFit="1" customWidth="1"/>
    <col min="3" max="3" width="38.36328125" style="58" customWidth="1" outlineLevel="1"/>
    <col min="4" max="4" width="24.54296875" style="58" customWidth="1" outlineLevel="1"/>
    <col min="5" max="5" width="23.90625" style="58" customWidth="1" outlineLevel="1"/>
    <col min="6" max="6" width="13.453125" style="58" bestFit="1" customWidth="1"/>
    <col min="7" max="7" width="16.81640625" style="58" bestFit="1" customWidth="1"/>
    <col min="8" max="9" width="16.81640625" style="58" hidden="1" customWidth="1" outlineLevel="1"/>
    <col min="10" max="10" width="10.1796875" style="58" bestFit="1" customWidth="1" collapsed="1"/>
    <col min="11" max="11" width="11.6328125" style="58" bestFit="1" customWidth="1"/>
    <col min="12" max="12" width="10.453125" style="58" bestFit="1" customWidth="1"/>
    <col min="13" max="13" width="13.81640625" style="58" bestFit="1" customWidth="1"/>
    <col min="14" max="14" width="24.08984375" style="58" bestFit="1" customWidth="1"/>
    <col min="15" max="15" width="21.08984375" style="58" bestFit="1" customWidth="1"/>
    <col min="16" max="16" width="18.1796875" style="58" customWidth="1"/>
    <col min="17" max="17" width="12.54296875" style="58" customWidth="1"/>
    <col min="18" max="19" width="18" style="58" customWidth="1"/>
    <col min="20" max="20" width="14.1796875" style="58" bestFit="1" customWidth="1"/>
    <col min="21" max="23" width="16.36328125" style="58" bestFit="1" customWidth="1"/>
    <col min="24" max="24" width="13.81640625" style="58" customWidth="1"/>
    <col min="25" max="16384" width="8.81640625" style="58"/>
  </cols>
  <sheetData>
    <row r="1" spans="1:26" customFormat="1" ht="18.5" customHeight="1">
      <c r="C1" s="275" t="s">
        <v>28</v>
      </c>
      <c r="D1" s="275"/>
      <c r="E1" s="275"/>
      <c r="H1" s="276" t="s">
        <v>29</v>
      </c>
      <c r="I1" s="276"/>
      <c r="K1" s="277" t="s">
        <v>209</v>
      </c>
      <c r="L1" s="277"/>
      <c r="M1" s="277"/>
      <c r="N1" s="277"/>
      <c r="O1" s="277"/>
      <c r="P1" s="277"/>
      <c r="Q1" s="68"/>
      <c r="R1" s="278" t="s">
        <v>568</v>
      </c>
      <c r="S1" s="278"/>
      <c r="T1" s="278"/>
      <c r="U1" s="278"/>
    </row>
    <row r="2" spans="1:26" customFormat="1" ht="18.5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45017</v>
      </c>
      <c r="N2" s="61" t="s">
        <v>210</v>
      </c>
      <c r="O2" s="63" t="s">
        <v>5732</v>
      </c>
      <c r="P2" s="62"/>
      <c r="Q2" s="68"/>
      <c r="R2" s="95" t="s">
        <v>564</v>
      </c>
      <c r="S2" s="95"/>
      <c r="T2" s="96">
        <f ca="1">SUM(N12:N1048576)/SUMIFS(J12:J1048576,P12:P1048576,"CONSULTOR")</f>
        <v>0.291497975708502</v>
      </c>
      <c r="U2" s="94"/>
    </row>
    <row r="3" spans="1:26" customFormat="1" ht="18.5" customHeight="1">
      <c r="C3" s="60"/>
      <c r="D3" s="60"/>
      <c r="E3" s="60"/>
      <c r="H3" s="60"/>
      <c r="I3" s="60"/>
      <c r="K3" s="64"/>
      <c r="L3" s="61" t="s">
        <v>213</v>
      </c>
      <c r="M3" s="63">
        <v>45046</v>
      </c>
      <c r="N3" s="61" t="s">
        <v>214</v>
      </c>
      <c r="O3" s="63" t="str">
        <f>"Controle_HC_"&amp;MONTH(M2)&amp;"_"&amp;YEAR(M2)</f>
        <v>Controle_HC_4_2023</v>
      </c>
      <c r="P3" s="62"/>
      <c r="Q3" s="68"/>
      <c r="R3" s="94"/>
      <c r="S3" s="94"/>
      <c r="T3" s="94"/>
      <c r="U3" s="94"/>
    </row>
    <row r="4" spans="1:26" customFormat="1" ht="8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  <c r="U4" s="94"/>
    </row>
    <row r="5" spans="1:26" customFormat="1" ht="19" customHeight="1">
      <c r="C5" s="60"/>
      <c r="D5" s="60"/>
      <c r="E5" s="60"/>
      <c r="H5" s="60"/>
      <c r="I5" s="60"/>
      <c r="K5" s="66" t="s">
        <v>216</v>
      </c>
      <c r="L5" s="66">
        <v>45017</v>
      </c>
      <c r="M5" s="67">
        <v>18</v>
      </c>
      <c r="N5" s="61" t="s">
        <v>217</v>
      </c>
      <c r="O5" s="63">
        <v>45023</v>
      </c>
      <c r="P5" s="62"/>
      <c r="Q5" s="68"/>
      <c r="R5" s="95" t="s">
        <v>567</v>
      </c>
      <c r="S5" s="95"/>
      <c r="T5" s="97">
        <f ca="1">AVERAGEIFS(INDIRECT("'"&amp;$O$2&amp;"'!Y:Y"),INDIRECT("'"&amp;$O$2&amp;"'!Y:y"),"&gt;1",INDIRECT("'"&amp;$O$2&amp;"'!O:O"),"&gt;="&amp;$M$2,INDIRECT("'"&amp;$O$2&amp;"'!O:O"),"&lt;="&amp;$M$3)</f>
        <v>11800.998862745102</v>
      </c>
      <c r="U5" s="94"/>
    </row>
    <row r="6" spans="1:26" customFormat="1" ht="19" customHeight="1">
      <c r="C6" s="60"/>
      <c r="D6" s="60"/>
      <c r="E6" s="60"/>
      <c r="H6" s="60"/>
      <c r="I6" s="60"/>
      <c r="K6" s="66"/>
      <c r="L6" s="66"/>
      <c r="M6" s="67"/>
      <c r="N6" s="61"/>
      <c r="O6" s="63">
        <v>45037</v>
      </c>
      <c r="P6" s="62"/>
      <c r="Q6" s="68"/>
      <c r="R6" s="95"/>
      <c r="S6" s="95"/>
      <c r="T6" s="97"/>
      <c r="U6" s="94"/>
    </row>
    <row r="7" spans="1:26" customFormat="1" ht="18.5" customHeight="1">
      <c r="C7" s="60"/>
      <c r="D7" s="60"/>
      <c r="E7" s="60"/>
      <c r="H7" s="60"/>
      <c r="I7" s="60"/>
      <c r="K7" s="66" t="s">
        <v>477</v>
      </c>
      <c r="L7" s="64"/>
      <c r="M7" s="67">
        <v>30</v>
      </c>
      <c r="N7" s="64"/>
      <c r="O7" s="63"/>
      <c r="P7" s="62"/>
      <c r="Q7" s="68"/>
      <c r="R7" s="94"/>
      <c r="S7" s="94"/>
      <c r="T7" s="94"/>
      <c r="U7" s="94"/>
    </row>
    <row r="8" spans="1:26" customFormat="1" ht="18.5" customHeight="1">
      <c r="C8" s="60"/>
      <c r="D8" s="60"/>
      <c r="E8" s="60"/>
      <c r="H8" s="60"/>
      <c r="I8" s="60"/>
      <c r="K8" s="64"/>
      <c r="L8" s="64"/>
      <c r="M8" s="64"/>
      <c r="N8" s="64"/>
      <c r="O8" s="62"/>
      <c r="P8" s="62"/>
      <c r="Q8" s="68"/>
      <c r="R8" s="68"/>
      <c r="S8" s="68"/>
    </row>
    <row r="9" spans="1:26" customFormat="1" ht="18.5" customHeight="1">
      <c r="C9" s="60"/>
      <c r="D9" s="60"/>
      <c r="E9" s="60"/>
      <c r="H9" s="60"/>
      <c r="I9" s="60"/>
      <c r="K9" s="85"/>
      <c r="L9" s="85"/>
      <c r="M9" s="85"/>
      <c r="N9" s="85"/>
      <c r="O9" s="68"/>
      <c r="P9" s="68"/>
      <c r="Q9" s="68"/>
      <c r="R9" s="68"/>
      <c r="S9" s="68"/>
    </row>
    <row r="10" spans="1:26" customFormat="1" ht="14.5">
      <c r="L10" s="86">
        <f ca="1">SUM(L12:L1048576)</f>
        <v>461</v>
      </c>
      <c r="M10" s="86">
        <f ca="1">SUM(M12:M1048576)</f>
        <v>392</v>
      </c>
      <c r="N10" s="86">
        <f ca="1">SUM(N12:N1048576)</f>
        <v>288</v>
      </c>
      <c r="U10" s="72">
        <f>SUM(U12:U999835)</f>
        <v>205526.5453333332</v>
      </c>
      <c r="V10" s="72">
        <f>SUM(V12:V999835)</f>
        <v>96638.946133333317</v>
      </c>
      <c r="W10" s="72">
        <f ca="1">SUM(W12:W999835)</f>
        <v>7807.7197333333306</v>
      </c>
    </row>
    <row r="11" spans="1:26" customFormat="1" ht="44" customHeight="1">
      <c r="A11" s="15" t="s">
        <v>562</v>
      </c>
      <c r="B11" s="15" t="s">
        <v>11</v>
      </c>
      <c r="C11" s="15" t="s">
        <v>12</v>
      </c>
      <c r="D11" s="15" t="s">
        <v>13</v>
      </c>
      <c r="E11" s="15" t="s">
        <v>14</v>
      </c>
      <c r="F11" s="15" t="s">
        <v>15</v>
      </c>
      <c r="G11" s="15" t="s">
        <v>16</v>
      </c>
      <c r="H11" s="15"/>
      <c r="I11" s="15"/>
      <c r="J11" s="16" t="s">
        <v>17</v>
      </c>
      <c r="K11" s="16" t="s">
        <v>18</v>
      </c>
      <c r="L11" s="16" t="s">
        <v>19</v>
      </c>
      <c r="M11" s="16" t="s">
        <v>20</v>
      </c>
      <c r="N11" s="16" t="s">
        <v>21</v>
      </c>
      <c r="O11" s="15" t="s">
        <v>22</v>
      </c>
      <c r="P11" s="15" t="s">
        <v>23</v>
      </c>
      <c r="Q11" s="15" t="s">
        <v>218</v>
      </c>
      <c r="R11" s="15" t="s">
        <v>224</v>
      </c>
      <c r="S11" s="15" t="s">
        <v>4755</v>
      </c>
      <c r="T11" s="15" t="s">
        <v>24</v>
      </c>
      <c r="U11" s="15" t="s">
        <v>25</v>
      </c>
      <c r="V11" s="15" t="s">
        <v>27</v>
      </c>
      <c r="W11" s="15" t="s">
        <v>26</v>
      </c>
      <c r="X11" s="166" t="s">
        <v>2259</v>
      </c>
      <c r="Z11">
        <f ca="1">SUBTOTAL(9,T12:T103)/10</f>
        <v>43239.236400000023</v>
      </c>
    </row>
    <row r="12" spans="1:26">
      <c r="A12" s="221" t="s">
        <v>47</v>
      </c>
      <c r="B12" s="58" t="s">
        <v>48</v>
      </c>
      <c r="C12" s="58" t="str">
        <f ca="1">IFERROR(VLOOKUP(A12,INDIRECT("'"&amp;$O$3&amp;"'!G:L"),6,0),"-")</f>
        <v>-</v>
      </c>
      <c r="D12" s="58" t="str">
        <f t="shared" ref="D12:D71" ca="1" si="0">VLOOKUP(A12,INDIRECT("'"&amp;$O$3&amp;"'!G:N"),8,0)</f>
        <v>GIOVANE BORGES DA SILVA</v>
      </c>
      <c r="E12" s="58" t="str">
        <f t="shared" ref="E12:E71" ca="1" si="1">VLOOKUP(A12,INDIRECT("'"&amp;$O$3&amp;"'!G:T"),10,0)</f>
        <v>MARCELO BATISTA CARVALHAIS</v>
      </c>
      <c r="F12" s="59">
        <f ca="1">IFERROR(IF(VLOOKUP(A12,INDIRECT("'"&amp;$O$3&amp;"'!G:V"),13,0)=0,"",VLOOKUP(A12,INDIRECT("'"&amp;$O$3&amp;"'!G:V"),13,0)),0)</f>
        <v>44795</v>
      </c>
      <c r="G12" s="59" t="str">
        <f t="shared" ref="G12:G71" ca="1" si="2">IFERROR(IF(VLOOKUP(A12,INDIRECT("'"&amp;$O$3&amp;"'!G:V"),14,0)=0,"",VLOOKUP(A12,INDIRECT("'"&amp;$O$3&amp;"'!G:V"),14,0)),0)</f>
        <v/>
      </c>
      <c r="J12" s="58">
        <f ca="1">IF(AND(F12&lt;$M$2,G12=""),NETWORKDAYS($M$2,$M$3,$O$5:$O$7),IF(F12&lt;$M$2,NETWORKDAYS($M$2,G12,$O$5:$O$7),IF(G12="",NETWORKDAYS(F12,$M$3,$O$5:$O$7),NETWORKDAYS(F12,G12,$O$5:$O$7))))-2</f>
        <v>16</v>
      </c>
      <c r="K12" s="58">
        <f t="shared" ref="K12:K71" ca="1" si="3">IF(AND(F12&lt;$M$2,G12=""),DATEDIF($M$2,$M$3,"D")+1,IF(F12&lt;$M$2,DATEDIF($M$2,G12,"D")+1,IF(G12="",DATEDIF(F12,$M$3,"D")+1,DATEDIF(F12,G12,"D")+1)))</f>
        <v>30</v>
      </c>
      <c r="L12" s="58">
        <f t="shared" ref="L12:L71" ca="1" si="4">ROUND(J12*R12,0)</f>
        <v>8</v>
      </c>
      <c r="M12" s="58">
        <f ca="1">COUNTIFS(INDIRECT("'"&amp;$O$2&amp;"'!b:b"),A12,INDIRECT("'"&amp;$O$2&amp;"'!O:O"),"&gt;="&amp;$M$2,INDIRECT("'"&amp;$O$2&amp;"'!O:O"),"&lt;="&amp;$M$3)</f>
        <v>0</v>
      </c>
      <c r="N12" s="58">
        <f t="shared" ref="N12:N71" ca="1" si="5">COUNTIFS(INDIRECT("'"&amp;$O$2&amp;"'!b:b"),A12,INDIRECT("'"&amp;$O$2&amp;"'!O:O"),"&gt;="&amp;$M$2,INDIRECT("'"&amp;$O$2&amp;"'!O:O"),"&lt;="&amp;$M$3,INDIRECT("'"&amp;$O$2&amp;"'!Z:Z"),"&gt;=1000")</f>
        <v>0</v>
      </c>
      <c r="O12" s="58" t="str">
        <f t="shared" ref="O12:O71" ca="1" si="6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tr">
        <f t="shared" ref="P12:P71" ca="1" si="7">VLOOKUP(A12,INDIRECT("'"&amp;$O$3&amp;"'!G:J"),4,0)</f>
        <v>SUPERVISOR</v>
      </c>
      <c r="Q12" s="58" t="str">
        <f ca="1">IF(F12&gt;=$M$2,"M1",IF(AND(MONTH(F12)=MONTH($M$2)-1,YEAR(F12)=YEAR($M$2)),"M2",IF(AND(MONTH(F12)=MONTH($M$2)-2,YEAR(F12)=YEAR($M$2)),"M3",IF(AND(MONTH(F12)=MONTH($M$2)+9,YEAR(F12)=YEAR($M$2)-1),"M4","&gt;=M5"))))</f>
        <v>&gt;=M5</v>
      </c>
      <c r="R12" s="58">
        <f ca="1">VLOOKUP(Q12,Alavanca!A:B,2,0)</f>
        <v>0.5</v>
      </c>
      <c r="S12" s="249">
        <f ca="1">IFERROR(N12/L12,0%)</f>
        <v>0</v>
      </c>
      <c r="T12" s="71">
        <f ca="1">IF(X12="S",IF($T$2&lt;0.05,0,VLOOKUP(P12,Alavanca!D:E,2,0)*K12/$M$7)-VLOOKUP(B12,Expansao_fevereiro2023!A:J,10,FALSE),IF($T$2&lt;0.05,0,VLOOKUP(P12,Alavanca!D:E,2,0)*K12/$M$7))</f>
        <v>7750.33</v>
      </c>
      <c r="U12" s="71">
        <v>7750.33</v>
      </c>
      <c r="V12" s="71">
        <v>0</v>
      </c>
      <c r="W12" s="71">
        <f ca="1">IF(P12="CONSULTOR",LOOKUP(S12,New_Alavanca!$D$1:$E$7)*T12,0)-IF(P12="CONSULTOR",SUM(U12:V12),0)</f>
        <v>0</v>
      </c>
      <c r="X12" s="58" t="s">
        <v>254</v>
      </c>
    </row>
    <row r="13" spans="1:26">
      <c r="A13" s="221">
        <v>397689292</v>
      </c>
      <c r="B13" s="58" t="s">
        <v>62</v>
      </c>
      <c r="C13" s="58" t="str">
        <f t="shared" ref="C13:C72" ca="1" si="8">IFERROR(VLOOKUP(A13,INDIRECT("'"&amp;$O$3&amp;"'!G:L"),6,0),"-")</f>
        <v>-</v>
      </c>
      <c r="D13" s="58" t="str">
        <f t="shared" ca="1" si="0"/>
        <v>CLAYTON LUIZ DE OLIVEIRA</v>
      </c>
      <c r="E13" s="58" t="str">
        <f t="shared" ca="1" si="1"/>
        <v>MARCELO BATISTA CARVALHAIS</v>
      </c>
      <c r="F13" s="59">
        <f t="shared" ref="F13:F72" ca="1" si="9">IFERROR(IF(VLOOKUP(A13,INDIRECT("'"&amp;$O$3&amp;"'!G:V"),13,0)=0,"",VLOOKUP(A13,INDIRECT("'"&amp;$O$3&amp;"'!G:V"),13,0)),0)</f>
        <v>44802</v>
      </c>
      <c r="G13" s="59" t="str">
        <f t="shared" ca="1" si="2"/>
        <v/>
      </c>
      <c r="J13" s="58">
        <f t="shared" ref="J13" ca="1" si="10">IF(AND(F13&lt;$M$2,G13=""),NETWORKDAYS($M$2,$M$3,$O$5:$O$7),IF(F13&lt;$M$2,NETWORKDAYS($M$2,G13,$O$5:$O$7),IF(G13="",NETWORKDAYS(F13,$M$3,$O$5:$O$7),NETWORKDAYS(F13,G13,$O$5:$O$7))))-2</f>
        <v>16</v>
      </c>
      <c r="K13" s="58">
        <f t="shared" ca="1" si="3"/>
        <v>30</v>
      </c>
      <c r="L13" s="58">
        <f t="shared" ca="1" si="4"/>
        <v>8</v>
      </c>
      <c r="M13" s="58">
        <f t="shared" ref="M13:M72" ca="1" si="11">COUNTIFS(INDIRECT("'"&amp;$O$2&amp;"'!b:b"),A13,INDIRECT("'"&amp;$O$2&amp;"'!O:O"),"&gt;="&amp;$M$2,INDIRECT("'"&amp;$O$2&amp;"'!O:O"),"&lt;="&amp;$M$3)</f>
        <v>0</v>
      </c>
      <c r="N13" s="58">
        <f t="shared" ca="1" si="5"/>
        <v>0</v>
      </c>
      <c r="O13" s="58" t="str">
        <f t="shared" ca="1" si="6"/>
        <v>Supervisor</v>
      </c>
      <c r="P13" s="58" t="str">
        <f t="shared" ca="1" si="7"/>
        <v>SUPERVISOR</v>
      </c>
      <c r="Q13" s="58" t="str">
        <f t="shared" ref="Q13:Q72" ca="1" si="12">IF(F13&gt;=$M$2,"M1",IF(AND(MONTH(F13)=MONTH($M$2)-1,YEAR(F13)=YEAR($M$2)),"M2",IF(AND(MONTH(F13)=MONTH($M$2)-2,YEAR(F13)=YEAR($M$2)),"M3",IF(AND(MONTH(F13)=MONTH($M$2)+9,YEAR(F13)=YEAR($M$2)-1),"M4","&gt;=M5"))))</f>
        <v>&gt;=M5</v>
      </c>
      <c r="R13" s="58">
        <f ca="1">VLOOKUP(Q13,Alavanca!A:B,2,0)</f>
        <v>0.5</v>
      </c>
      <c r="S13" s="249">
        <f t="shared" ref="S13:S72" ca="1" si="13">IFERROR(N13/L13,0%)</f>
        <v>0</v>
      </c>
      <c r="T13" s="71">
        <f ca="1">IF(X13="S",IF($T$2&lt;0.05,0,VLOOKUP(P13,Alavanca!D:E,2,0)*K13/$M$7)-VLOOKUP(B13,Expansao_fevereiro2023!A:J,10,FALSE),IF($T$2&lt;0.05,0,VLOOKUP(P13,Alavanca!D:E,2,0)*K13/$M$7))</f>
        <v>7750.33</v>
      </c>
      <c r="U13" s="71">
        <v>7750.33</v>
      </c>
      <c r="V13" s="71">
        <v>0</v>
      </c>
      <c r="W13" s="71">
        <f ca="1">IF(P13="CONSULTOR",LOOKUP(S13,New_Alavanca!$D$1:$E$7)*T13,0)-IF(P13="CONSULTOR",SUM(U13:V13),0)</f>
        <v>0</v>
      </c>
      <c r="X13" s="58" t="s">
        <v>254</v>
      </c>
    </row>
    <row r="14" spans="1:26">
      <c r="A14" s="221">
        <v>63870606649</v>
      </c>
      <c r="B14" s="58" t="s">
        <v>298</v>
      </c>
      <c r="C14" s="58" t="str">
        <f t="shared" ca="1" si="8"/>
        <v>JOSE GOMES DE MELLO</v>
      </c>
      <c r="D14" s="58" t="str">
        <f t="shared" ca="1" si="0"/>
        <v>GIOVANE BORGES DA SILVA</v>
      </c>
      <c r="E14" s="58" t="str">
        <f t="shared" ca="1" si="1"/>
        <v>MARCELO BATISTA CARVALHAIS</v>
      </c>
      <c r="F14" s="59">
        <f t="shared" ca="1" si="9"/>
        <v>44795</v>
      </c>
      <c r="G14" s="59">
        <f t="shared" ca="1" si="2"/>
        <v>45021</v>
      </c>
      <c r="J14" s="58">
        <f t="shared" ref="J14:J69" ca="1" si="14">IF(AND(F14&lt;$M$2,G14=""),NETWORKDAYS($M$2,$M$3,$O$5:$O$7),IF(F14&lt;$M$2,NETWORKDAYS($M$2,G14,$O$5:$O$7),IF(G14="",NETWORKDAYS(F14,$M$3,$O$5:$O$7),NETWORKDAYS(F14,G14,$O$5:$O$7))))</f>
        <v>3</v>
      </c>
      <c r="K14" s="58">
        <f t="shared" ca="1" si="3"/>
        <v>5</v>
      </c>
      <c r="L14" s="58">
        <f t="shared" ca="1" si="4"/>
        <v>2</v>
      </c>
      <c r="M14" s="58">
        <f t="shared" ca="1" si="11"/>
        <v>2</v>
      </c>
      <c r="N14" s="58">
        <f t="shared" ca="1" si="5"/>
        <v>2</v>
      </c>
      <c r="O14" s="58" t="str">
        <f t="shared" ca="1" si="6"/>
        <v>Elegível</v>
      </c>
      <c r="P14" s="58" t="str">
        <f t="shared" ca="1" si="7"/>
        <v>CONSULTOR</v>
      </c>
      <c r="Q14" s="58" t="str">
        <f t="shared" ca="1" si="12"/>
        <v>&gt;=M5</v>
      </c>
      <c r="R14" s="58">
        <f ca="1">VLOOKUP(Q14,Alavanca!A:B,2,0)</f>
        <v>0.5</v>
      </c>
      <c r="S14" s="249">
        <f t="shared" ca="1" si="13"/>
        <v>1</v>
      </c>
      <c r="T14" s="71">
        <f ca="1">IF(X14="S",IF($T$2&lt;0.05,0,VLOOKUP(P14,Alavanca!D:E,2,0)*K14/$M$7)-VLOOKUP(B14,Expansao_fevereiro2023!A:J,10,FALSE),IF($T$2&lt;0.05,0,VLOOKUP(P14,Alavanca!D:E,2,0)*K14/$M$7))</f>
        <v>920.72166666666669</v>
      </c>
      <c r="U14" s="71">
        <v>920.72166666666669</v>
      </c>
      <c r="V14" s="71">
        <v>0</v>
      </c>
      <c r="W14" s="71">
        <f ca="1">IF(P14="CONSULTOR",LOOKUP(S14,New_Alavanca!$D$1:$E$7)*T14,0)-IF(P14="CONSULTOR",SUM(U14:V14),0)</f>
        <v>0</v>
      </c>
      <c r="X14" s="58" t="s">
        <v>254</v>
      </c>
    </row>
    <row r="15" spans="1:26">
      <c r="A15" s="221">
        <v>11158354754</v>
      </c>
      <c r="B15" s="58" t="s">
        <v>84</v>
      </c>
      <c r="C15" s="58" t="str">
        <f t="shared" ca="1" si="8"/>
        <v>JOSE GOMES DE MELLO</v>
      </c>
      <c r="D15" s="58" t="str">
        <f t="shared" ca="1" si="0"/>
        <v>GIOVANE BORGES DA SILVA</v>
      </c>
      <c r="E15" s="58" t="str">
        <f t="shared" ca="1" si="1"/>
        <v>MARCELO BATISTA CARVALHAIS</v>
      </c>
      <c r="F15" s="59">
        <f t="shared" ca="1" si="9"/>
        <v>44795</v>
      </c>
      <c r="G15" s="59">
        <f t="shared" ca="1" si="2"/>
        <v>45033</v>
      </c>
      <c r="J15" s="58">
        <f ca="1">IF(AND(F15&lt;$M$2,G15=""),NETWORKDAYS($M$2,$M$3,$O$5:$O$7),IF(F15&lt;$M$2,NETWORKDAYS($M$2,G15,$O$5:$O$7),IF(G15="",NETWORKDAYS(F15,$M$3,$O$5:$O$7),NETWORKDAYS(F15,G15,$O$5:$O$7))))-2</f>
        <v>8</v>
      </c>
      <c r="K15" s="58">
        <f t="shared" ca="1" si="3"/>
        <v>17</v>
      </c>
      <c r="L15" s="58">
        <f t="shared" ca="1" si="4"/>
        <v>4</v>
      </c>
      <c r="M15" s="58">
        <f t="shared" ca="1" si="11"/>
        <v>2</v>
      </c>
      <c r="N15" s="58">
        <f t="shared" ca="1" si="5"/>
        <v>2</v>
      </c>
      <c r="O15" s="58" t="str">
        <f t="shared" ca="1" si="6"/>
        <v>Credenciamento Não Atingindo</v>
      </c>
      <c r="P15" s="58" t="str">
        <f t="shared" ca="1" si="7"/>
        <v>CONSULTOR</v>
      </c>
      <c r="Q15" s="58" t="str">
        <f t="shared" ca="1" si="12"/>
        <v>&gt;=M5</v>
      </c>
      <c r="R15" s="58">
        <f ca="1">VLOOKUP(Q15,Alavanca!A:B,2,0)</f>
        <v>0.5</v>
      </c>
      <c r="S15" s="249">
        <f t="shared" ca="1" si="13"/>
        <v>0.5</v>
      </c>
      <c r="T15" s="71">
        <f ca="1">IF(X15="S",IF($T$2&lt;0.05,0,VLOOKUP(P15,Alavanca!D:E,2,0)*K15/$M$7)-VLOOKUP(B15,Expansao_fevereiro2023!A:J,10,FALSE),IF($T$2&lt;0.05,0,VLOOKUP(P15,Alavanca!D:E,2,0)*K15/$M$7))</f>
        <v>3130.4536666666668</v>
      </c>
      <c r="U15" s="71">
        <v>1252.1814666666669</v>
      </c>
      <c r="V15" s="71">
        <v>0</v>
      </c>
      <c r="W15" s="71">
        <f ca="1">IF(P15="CONSULTOR",LOOKUP(S15,New_Alavanca!$D$1:$E$7)*T15,0)-IF(P15="CONSULTOR",SUM(U15:V15),0)</f>
        <v>0</v>
      </c>
      <c r="X15" s="58" t="s">
        <v>254</v>
      </c>
    </row>
    <row r="16" spans="1:26">
      <c r="A16" s="221" t="s">
        <v>94</v>
      </c>
      <c r="B16" s="58" t="s">
        <v>95</v>
      </c>
      <c r="C16" s="58" t="str">
        <f t="shared" ca="1" si="8"/>
        <v>TONY OLIVEIRA SIMOES</v>
      </c>
      <c r="D16" s="58" t="str">
        <f t="shared" ca="1" si="0"/>
        <v>JULIANA TAVARES DE ARAUJO</v>
      </c>
      <c r="E16" s="58" t="str">
        <f t="shared" ca="1" si="1"/>
        <v>MARCELO BATISTA CARVALHAIS</v>
      </c>
      <c r="F16" s="59">
        <f t="shared" ca="1" si="9"/>
        <v>44798</v>
      </c>
      <c r="G16" s="59">
        <f t="shared" ca="1" si="2"/>
        <v>45022</v>
      </c>
      <c r="J16" s="58">
        <f t="shared" ca="1" si="14"/>
        <v>4</v>
      </c>
      <c r="K16" s="58">
        <f t="shared" ca="1" si="3"/>
        <v>6</v>
      </c>
      <c r="L16" s="58">
        <f t="shared" ca="1" si="4"/>
        <v>2</v>
      </c>
      <c r="M16" s="58">
        <f t="shared" ca="1" si="11"/>
        <v>0</v>
      </c>
      <c r="N16" s="58">
        <f t="shared" ca="1" si="5"/>
        <v>0</v>
      </c>
      <c r="O16" s="58" t="str">
        <f t="shared" ca="1" si="6"/>
        <v>Credenciamento Não Atingindo</v>
      </c>
      <c r="P16" s="58" t="str">
        <f t="shared" ca="1" si="7"/>
        <v>CONSULTOR</v>
      </c>
      <c r="Q16" s="58" t="str">
        <f t="shared" ca="1" si="12"/>
        <v>&gt;=M5</v>
      </c>
      <c r="R16" s="58">
        <f ca="1">VLOOKUP(Q16,Alavanca!A:B,2,0)</f>
        <v>0.5</v>
      </c>
      <c r="S16" s="249">
        <f t="shared" ca="1" si="13"/>
        <v>0</v>
      </c>
      <c r="T16" s="71">
        <f ca="1">IF(X16="S",IF($T$2&lt;0.05,0,VLOOKUP(P16,Alavanca!D:E,2,0)*K16/$M$7)-VLOOKUP(B16,Expansao_fevereiro2023!A:J,10,FALSE),IF($T$2&lt;0.05,0,VLOOKUP(P16,Alavanca!D:E,2,0)*K16/$M$7))</f>
        <v>1104.8659999999998</v>
      </c>
      <c r="U16" s="71">
        <v>0</v>
      </c>
      <c r="V16" s="71">
        <v>0</v>
      </c>
      <c r="W16" s="71">
        <f ca="1">IF(P16="CONSULTOR",LOOKUP(S16,New_Alavanca!$D$1:$E$7)*T16,0)-IF(P16="CONSULTOR",SUM(U16:V16),0)</f>
        <v>0</v>
      </c>
      <c r="X16" s="58" t="s">
        <v>254</v>
      </c>
    </row>
    <row r="17" spans="1:24">
      <c r="A17" s="221" t="s">
        <v>121</v>
      </c>
      <c r="B17" s="58" t="s">
        <v>122</v>
      </c>
      <c r="C17" s="58" t="str">
        <f t="shared" ca="1" si="8"/>
        <v>-</v>
      </c>
      <c r="D17" s="58" t="str">
        <f t="shared" ca="1" si="0"/>
        <v>-</v>
      </c>
      <c r="E17" s="58" t="str">
        <f t="shared" ca="1" si="1"/>
        <v>MARCELO BATISTA CARVALHAIS</v>
      </c>
      <c r="F17" s="59">
        <f t="shared" ca="1" si="9"/>
        <v>44563</v>
      </c>
      <c r="G17" s="59" t="str">
        <f t="shared" ca="1" si="2"/>
        <v/>
      </c>
      <c r="J17" s="58">
        <f t="shared" ref="J17:J18" ca="1" si="15">IF(AND(F17&lt;$M$2,G17=""),NETWORKDAYS($M$2,$M$3,$O$5:$O$7),IF(F17&lt;$M$2,NETWORKDAYS($M$2,G17,$O$5:$O$7),IF(G17="",NETWORKDAYS(F17,$M$3,$O$5:$O$7),NETWORKDAYS(F17,G17,$O$5:$O$7))))-2</f>
        <v>16</v>
      </c>
      <c r="K17" s="58">
        <f t="shared" ca="1" si="3"/>
        <v>30</v>
      </c>
      <c r="L17" s="58">
        <f t="shared" ca="1" si="4"/>
        <v>8</v>
      </c>
      <c r="M17" s="58">
        <f t="shared" ca="1" si="11"/>
        <v>0</v>
      </c>
      <c r="N17" s="58">
        <f t="shared" ca="1" si="5"/>
        <v>0</v>
      </c>
      <c r="O17" s="58" t="str">
        <f t="shared" ca="1" si="6"/>
        <v>Coordenador</v>
      </c>
      <c r="P17" s="58" t="str">
        <f t="shared" ca="1" si="7"/>
        <v>COORDENADOR</v>
      </c>
      <c r="Q17" s="58" t="str">
        <f t="shared" ca="1" si="12"/>
        <v>&gt;=M5</v>
      </c>
      <c r="R17" s="58">
        <f ca="1">VLOOKUP(Q17,Alavanca!A:B,2,0)</f>
        <v>0.5</v>
      </c>
      <c r="S17" s="249">
        <f t="shared" ca="1" si="13"/>
        <v>0</v>
      </c>
      <c r="T17" s="71">
        <f ca="1">IF(X17="S",IF($T$2&lt;0.05,0,VLOOKUP(P17,Alavanca!D:E,2,0)*K17/$M$7)-VLOOKUP(B17,Expansao_fevereiro2023!A:J,10,FALSE),IF($T$2&lt;0.05,0,VLOOKUP(P17,Alavanca!D:E,2,0)*K17/$M$7))</f>
        <v>14055.88</v>
      </c>
      <c r="U17" s="71">
        <v>14055.88</v>
      </c>
      <c r="V17" s="71">
        <v>0</v>
      </c>
      <c r="W17" s="71">
        <f ca="1">IF(P17="CONSULTOR",LOOKUP(S17,New_Alavanca!$D$1:$E$7)*T17,0)-IF(P17="CONSULTOR",SUM(U17:V17),0)</f>
        <v>0</v>
      </c>
      <c r="X17" s="58" t="s">
        <v>254</v>
      </c>
    </row>
    <row r="18" spans="1:24">
      <c r="A18" s="221" t="s">
        <v>131</v>
      </c>
      <c r="B18" s="58" t="s">
        <v>132</v>
      </c>
      <c r="C18" s="58" t="str">
        <f t="shared" ca="1" si="8"/>
        <v>-</v>
      </c>
      <c r="D18" s="58" t="str">
        <f t="shared" ca="1" si="0"/>
        <v>-</v>
      </c>
      <c r="E18" s="58" t="str">
        <f t="shared" ca="1" si="1"/>
        <v>MARCELO BATISTA CARVALHAIS</v>
      </c>
      <c r="F18" s="59">
        <f t="shared" ca="1" si="9"/>
        <v>44795</v>
      </c>
      <c r="G18" s="59" t="str">
        <f t="shared" ca="1" si="2"/>
        <v/>
      </c>
      <c r="J18" s="58">
        <f t="shared" ca="1" si="15"/>
        <v>16</v>
      </c>
      <c r="K18" s="58">
        <f t="shared" ca="1" si="3"/>
        <v>30</v>
      </c>
      <c r="L18" s="58">
        <f t="shared" ca="1" si="4"/>
        <v>8</v>
      </c>
      <c r="M18" s="58">
        <f t="shared" ca="1" si="11"/>
        <v>0</v>
      </c>
      <c r="N18" s="58">
        <f t="shared" ca="1" si="5"/>
        <v>0</v>
      </c>
      <c r="O18" s="58" t="str">
        <f t="shared" ca="1" si="6"/>
        <v>Analista</v>
      </c>
      <c r="P18" s="58" t="str">
        <f t="shared" ca="1" si="7"/>
        <v>ANALISTA</v>
      </c>
      <c r="Q18" s="58" t="str">
        <f t="shared" ca="1" si="12"/>
        <v>&gt;=M5</v>
      </c>
      <c r="R18" s="58">
        <f ca="1">VLOOKUP(Q18,Alavanca!A:B,2,0)</f>
        <v>0.5</v>
      </c>
      <c r="S18" s="249">
        <f t="shared" ca="1" si="13"/>
        <v>0</v>
      </c>
      <c r="T18" s="71">
        <f ca="1">IF(X18="S",IF($T$2&lt;0.05,0,VLOOKUP(P18,Alavanca!D:E,2,0)*K18/$M$7)-VLOOKUP(B18,Expansao_fevereiro2023!A:J,10,FALSE),IF($T$2&lt;0.05,0,VLOOKUP(P18,Alavanca!D:E,2,0)*K18/$M$7))</f>
        <v>3823.99</v>
      </c>
      <c r="U18" s="71">
        <v>3823.99</v>
      </c>
      <c r="V18" s="71">
        <v>0</v>
      </c>
      <c r="W18" s="71">
        <f ca="1">IF(P18="CONSULTOR",LOOKUP(S18,New_Alavanca!$D$1:$E$7)*T18,0)-IF(P18="CONSULTOR",SUM(U18:V18),0)</f>
        <v>0</v>
      </c>
      <c r="X18" s="58" t="s">
        <v>254</v>
      </c>
    </row>
    <row r="19" spans="1:24">
      <c r="A19" s="221" t="s">
        <v>140</v>
      </c>
      <c r="B19" s="58" t="s">
        <v>396</v>
      </c>
      <c r="C19" s="58" t="str">
        <f t="shared" ca="1" si="8"/>
        <v>JOSE GOMES DE MELLO</v>
      </c>
      <c r="D19" s="58" t="str">
        <f t="shared" ca="1" si="0"/>
        <v>GIOVANE BORGES DA SILVA</v>
      </c>
      <c r="E19" s="58" t="str">
        <f t="shared" ca="1" si="1"/>
        <v>MARCELO BATISTA CARVALHAIS</v>
      </c>
      <c r="F19" s="59">
        <f t="shared" ca="1" si="9"/>
        <v>44809</v>
      </c>
      <c r="G19" s="59">
        <f t="shared" ca="1" si="2"/>
        <v>45021</v>
      </c>
      <c r="J19" s="58">
        <f t="shared" ca="1" si="14"/>
        <v>3</v>
      </c>
      <c r="K19" s="58">
        <f t="shared" ca="1" si="3"/>
        <v>5</v>
      </c>
      <c r="L19" s="58">
        <f t="shared" ca="1" si="4"/>
        <v>2</v>
      </c>
      <c r="M19" s="58">
        <f t="shared" ca="1" si="11"/>
        <v>1</v>
      </c>
      <c r="N19" s="58">
        <f t="shared" ca="1" si="5"/>
        <v>0</v>
      </c>
      <c r="O19" s="58" t="str">
        <f t="shared" ca="1" si="6"/>
        <v>Credenciamento Não Atingindo</v>
      </c>
      <c r="P19" s="58" t="str">
        <f t="shared" ca="1" si="7"/>
        <v>CONSULTOR</v>
      </c>
      <c r="Q19" s="58" t="str">
        <f t="shared" ca="1" si="12"/>
        <v>&gt;=M5</v>
      </c>
      <c r="R19" s="58">
        <f ca="1">VLOOKUP(Q19,Alavanca!A:B,2,0)</f>
        <v>0.5</v>
      </c>
      <c r="S19" s="249">
        <f t="shared" ca="1" si="13"/>
        <v>0</v>
      </c>
      <c r="T19" s="71">
        <f ca="1">IF(X19="S",IF($T$2&lt;0.05,0,VLOOKUP(P19,Alavanca!D:E,2,0)*K19/$M$7)-VLOOKUP(B19,Expansao_fevereiro2023!A:J,10,FALSE),IF($T$2&lt;0.05,0,VLOOKUP(P19,Alavanca!D:E,2,0)*K19/$M$7))</f>
        <v>920.72166666666669</v>
      </c>
      <c r="U19" s="71">
        <v>0</v>
      </c>
      <c r="V19" s="71">
        <v>0</v>
      </c>
      <c r="W19" s="71">
        <f ca="1">IF(P19="CONSULTOR",LOOKUP(S19,New_Alavanca!$D$1:$E$7)*T19,0)-IF(P19="CONSULTOR",SUM(U19:V19),0)</f>
        <v>0</v>
      </c>
      <c r="X19" s="58" t="s">
        <v>254</v>
      </c>
    </row>
    <row r="20" spans="1:24">
      <c r="A20" s="221">
        <v>3491168147</v>
      </c>
      <c r="B20" s="58" t="s">
        <v>306</v>
      </c>
      <c r="C20" s="58" t="str">
        <f t="shared" ca="1" si="8"/>
        <v>TIAGO PEREIRA FURTADO</v>
      </c>
      <c r="D20" s="58" t="str">
        <f t="shared" ca="1" si="0"/>
        <v>CLAYTON LUIZ DE OLIVEIRA</v>
      </c>
      <c r="E20" s="58" t="str">
        <f t="shared" ca="1" si="1"/>
        <v>MARCELO BATISTA CARVALHAIS</v>
      </c>
      <c r="F20" s="59">
        <f t="shared" ca="1" si="9"/>
        <v>44816</v>
      </c>
      <c r="G20" s="59" t="str">
        <f t="shared" ca="1" si="2"/>
        <v/>
      </c>
      <c r="J20" s="58">
        <f t="shared" ref="J20:J24" ca="1" si="16">IF(AND(F20&lt;$M$2,G20=""),NETWORKDAYS($M$2,$M$3,$O$5:$O$7),IF(F20&lt;$M$2,NETWORKDAYS($M$2,G20,$O$5:$O$7),IF(G20="",NETWORKDAYS(F20,$M$3,$O$5:$O$7),NETWORKDAYS(F20,G20,$O$5:$O$7))))-2</f>
        <v>16</v>
      </c>
      <c r="K20" s="58">
        <f t="shared" ca="1" si="3"/>
        <v>30</v>
      </c>
      <c r="L20" s="58">
        <f t="shared" ca="1" si="4"/>
        <v>8</v>
      </c>
      <c r="M20" s="58">
        <f t="shared" ca="1" si="11"/>
        <v>7</v>
      </c>
      <c r="N20" s="58">
        <f t="shared" ca="1" si="5"/>
        <v>4</v>
      </c>
      <c r="O20" s="58" t="str">
        <f t="shared" ca="1" si="6"/>
        <v>Credenciamento Não Atingindo</v>
      </c>
      <c r="P20" s="58" t="str">
        <f t="shared" ca="1" si="7"/>
        <v>CONSULTOR</v>
      </c>
      <c r="Q20" s="58" t="str">
        <f t="shared" ca="1" si="12"/>
        <v>&gt;=M5</v>
      </c>
      <c r="R20" s="58">
        <f ca="1">VLOOKUP(Q20,Alavanca!A:B,2,0)</f>
        <v>0.5</v>
      </c>
      <c r="S20" s="249">
        <f t="shared" ca="1" si="13"/>
        <v>0.5</v>
      </c>
      <c r="T20" s="71">
        <f ca="1">IF(X20="S",IF($T$2&lt;0.05,0,VLOOKUP(P20,Alavanca!D:E,2,0)*K20/$M$7)-VLOOKUP(B20,Expansao_fevereiro2023!A:J,10,FALSE),IF($T$2&lt;0.05,0,VLOOKUP(P20,Alavanca!D:E,2,0)*K20/$M$7))</f>
        <v>5524.33</v>
      </c>
      <c r="U20" s="71">
        <v>1104.866</v>
      </c>
      <c r="V20" s="71">
        <v>1104.866</v>
      </c>
      <c r="W20" s="71">
        <f ca="1">IF(P20="CONSULTOR",LOOKUP(S20,New_Alavanca!$D$1:$E$7)*T20,0)-IF(P20="CONSULTOR",SUM(U20:V20),0)</f>
        <v>0</v>
      </c>
      <c r="X20" s="58" t="s">
        <v>254</v>
      </c>
    </row>
    <row r="21" spans="1:24">
      <c r="A21" s="221" t="s">
        <v>164</v>
      </c>
      <c r="B21" s="58" t="s">
        <v>165</v>
      </c>
      <c r="C21" s="58" t="str">
        <f t="shared" ca="1" si="8"/>
        <v>TIAGO PEREIRA FURTADO</v>
      </c>
      <c r="D21" s="58" t="str">
        <f t="shared" ca="1" si="0"/>
        <v>CLAYTON LUIZ DE OLIVEIRA</v>
      </c>
      <c r="E21" s="58" t="str">
        <f t="shared" ca="1" si="1"/>
        <v>MARCELO BATISTA CARVALHAIS</v>
      </c>
      <c r="F21" s="59">
        <f t="shared" ca="1" si="9"/>
        <v>44830</v>
      </c>
      <c r="G21" s="59" t="str">
        <f t="shared" ca="1" si="2"/>
        <v/>
      </c>
      <c r="J21" s="58">
        <f t="shared" ca="1" si="16"/>
        <v>16</v>
      </c>
      <c r="K21" s="58">
        <f t="shared" ca="1" si="3"/>
        <v>30</v>
      </c>
      <c r="L21" s="58">
        <f t="shared" ca="1" si="4"/>
        <v>8</v>
      </c>
      <c r="M21" s="58">
        <f t="shared" ca="1" si="11"/>
        <v>4</v>
      </c>
      <c r="N21" s="58">
        <f t="shared" ca="1" si="5"/>
        <v>4</v>
      </c>
      <c r="O21" s="58" t="str">
        <f t="shared" ca="1" si="6"/>
        <v>Credenciamento Não Atingindo</v>
      </c>
      <c r="P21" s="58" t="str">
        <f t="shared" ca="1" si="7"/>
        <v>CONSULTOR</v>
      </c>
      <c r="Q21" s="58" t="str">
        <f t="shared" ca="1" si="12"/>
        <v>&gt;=M5</v>
      </c>
      <c r="R21" s="58">
        <f ca="1">VLOOKUP(Q21,Alavanca!A:B,2,0)</f>
        <v>0.5</v>
      </c>
      <c r="S21" s="249">
        <f t="shared" ca="1" si="13"/>
        <v>0.5</v>
      </c>
      <c r="T21" s="71">
        <f ca="1">IF(X21="S",IF($T$2&lt;0.05,0,VLOOKUP(P21,Alavanca!D:E,2,0)*K21/$M$7)-VLOOKUP(B21,Expansao_fevereiro2023!A:J,10,FALSE),IF($T$2&lt;0.05,0,VLOOKUP(P21,Alavanca!D:E,2,0)*K21/$M$7))</f>
        <v>5524.33</v>
      </c>
      <c r="U21" s="71">
        <v>1104.866</v>
      </c>
      <c r="V21" s="71">
        <v>1104.866</v>
      </c>
      <c r="W21" s="71">
        <f ca="1">IF(P21="CONSULTOR",LOOKUP(S21,New_Alavanca!$D$1:$E$7)*T21,0)-IF(P21="CONSULTOR",SUM(U21:V21),0)</f>
        <v>0</v>
      </c>
      <c r="X21" s="58" t="s">
        <v>254</v>
      </c>
    </row>
    <row r="22" spans="1:24">
      <c r="A22" s="221">
        <v>12099359610</v>
      </c>
      <c r="B22" s="58" t="s">
        <v>939</v>
      </c>
      <c r="C22" s="58" t="str">
        <f t="shared" ca="1" si="8"/>
        <v>-</v>
      </c>
      <c r="D22" s="58" t="str">
        <f t="shared" ca="1" si="0"/>
        <v>-</v>
      </c>
      <c r="E22" s="58" t="str">
        <f t="shared" ca="1" si="1"/>
        <v>MARCELO BATISTA CARVALHAIS</v>
      </c>
      <c r="F22" s="59">
        <f t="shared" ca="1" si="9"/>
        <v>44844</v>
      </c>
      <c r="G22" s="59" t="str">
        <f t="shared" ca="1" si="2"/>
        <v/>
      </c>
      <c r="J22" s="58">
        <f t="shared" ca="1" si="16"/>
        <v>16</v>
      </c>
      <c r="K22" s="58">
        <f t="shared" ca="1" si="3"/>
        <v>30</v>
      </c>
      <c r="L22" s="58">
        <f t="shared" ca="1" si="4"/>
        <v>8</v>
      </c>
      <c r="M22" s="58">
        <f t="shared" ca="1" si="11"/>
        <v>0</v>
      </c>
      <c r="N22" s="58">
        <f t="shared" ca="1" si="5"/>
        <v>0</v>
      </c>
      <c r="O22" s="58" t="str">
        <f t="shared" ca="1" si="6"/>
        <v>Supervisor de Treinamento</v>
      </c>
      <c r="P22" s="58" t="str">
        <f t="shared" ca="1" si="7"/>
        <v>SUPERVISOR DE TREINAMENTO</v>
      </c>
      <c r="Q22" s="58" t="str">
        <f t="shared" ca="1" si="12"/>
        <v>&gt;=M5</v>
      </c>
      <c r="R22" s="58">
        <f ca="1">VLOOKUP(Q22,Alavanca!A:B,2,0)</f>
        <v>0.5</v>
      </c>
      <c r="S22" s="249">
        <f t="shared" ca="1" si="13"/>
        <v>0</v>
      </c>
      <c r="T22" s="71">
        <f ca="1">IF(X22="S",IF($T$2&lt;0.05,0,VLOOKUP(P22,Alavanca!D:E,2,0)*K22/$M$7)-VLOOKUP(B22,Expansao_fevereiro2023!A:J,10,FALSE),IF($T$2&lt;0.05,0,VLOOKUP(P22,Alavanca!D:E,2,0)*K22/$M$7))</f>
        <v>6699.4</v>
      </c>
      <c r="U22" s="71">
        <v>6699.4</v>
      </c>
      <c r="V22" s="71">
        <v>0</v>
      </c>
      <c r="W22" s="71">
        <f ca="1">IF(P22="CONSULTOR",LOOKUP(S22,New_Alavanca!$D$1:$E$7)*T22,0)-IF(P22="CONSULTOR",SUM(U22:V22),0)</f>
        <v>0</v>
      </c>
      <c r="X22" s="58" t="s">
        <v>254</v>
      </c>
    </row>
    <row r="23" spans="1:24">
      <c r="A23" s="221">
        <v>70677211139</v>
      </c>
      <c r="B23" s="58" t="s">
        <v>339</v>
      </c>
      <c r="C23" s="58" t="str">
        <f t="shared" ca="1" si="8"/>
        <v>TIAGO PEREIRA FURTADO</v>
      </c>
      <c r="D23" s="58" t="str">
        <f t="shared" ca="1" si="0"/>
        <v>CLAYTON LUIZ DE OLIVEIRA</v>
      </c>
      <c r="E23" s="58" t="str">
        <f t="shared" ca="1" si="1"/>
        <v>MARCELO BATISTA CARVALHAIS</v>
      </c>
      <c r="F23" s="59">
        <f t="shared" ca="1" si="9"/>
        <v>44847</v>
      </c>
      <c r="G23" s="59">
        <f t="shared" ca="1" si="2"/>
        <v>45040</v>
      </c>
      <c r="J23" s="58">
        <f t="shared" ca="1" si="16"/>
        <v>12</v>
      </c>
      <c r="K23" s="58">
        <f t="shared" ca="1" si="3"/>
        <v>24</v>
      </c>
      <c r="L23" s="58">
        <f t="shared" ca="1" si="4"/>
        <v>6</v>
      </c>
      <c r="M23" s="58">
        <f t="shared" ca="1" si="11"/>
        <v>2</v>
      </c>
      <c r="N23" s="58">
        <f t="shared" ca="1" si="5"/>
        <v>2</v>
      </c>
      <c r="O23" s="58" t="str">
        <f t="shared" ca="1" si="6"/>
        <v>Credenciamento Não Atingindo</v>
      </c>
      <c r="P23" s="58" t="str">
        <f t="shared" ca="1" si="7"/>
        <v>CONSULTOR</v>
      </c>
      <c r="Q23" s="58" t="str">
        <f t="shared" ca="1" si="12"/>
        <v>&gt;=M5</v>
      </c>
      <c r="R23" s="58">
        <f ca="1">VLOOKUP(Q23,Alavanca!A:B,2,0)</f>
        <v>0.5</v>
      </c>
      <c r="S23" s="249">
        <f t="shared" ca="1" si="13"/>
        <v>0.33333333333333331</v>
      </c>
      <c r="T23" s="71">
        <f ca="1">IF(X23="S",IF($T$2&lt;0.05,0,VLOOKUP(P23,Alavanca!D:E,2,0)*K23/$M$7)-VLOOKUP(B23,Expansao_fevereiro2023!A:J,10,FALSE),IF($T$2&lt;0.05,0,VLOOKUP(P23,Alavanca!D:E,2,0)*K23/$M$7))</f>
        <v>4419.463999999999</v>
      </c>
      <c r="U23" s="71">
        <v>883.89279999999985</v>
      </c>
      <c r="V23" s="71">
        <v>0</v>
      </c>
      <c r="W23" s="71">
        <f ca="1">IF(P23="CONSULTOR",LOOKUP(S23,New_Alavanca!$D$1:$E$7)*T23,0)-IF(P23="CONSULTOR",SUM(U23:V23),0)</f>
        <v>0</v>
      </c>
      <c r="X23" s="58" t="s">
        <v>254</v>
      </c>
    </row>
    <row r="24" spans="1:24">
      <c r="A24" s="221">
        <v>7677292186</v>
      </c>
      <c r="B24" s="58" t="s">
        <v>312</v>
      </c>
      <c r="C24" s="58" t="str">
        <f t="shared" ca="1" si="8"/>
        <v>HUGO LOPES FRANKLIN DUTRA</v>
      </c>
      <c r="D24" s="58" t="str">
        <f t="shared" ca="1" si="0"/>
        <v>CLAYTON LUIZ DE OLIVEIRA</v>
      </c>
      <c r="E24" s="58" t="str">
        <f t="shared" ca="1" si="1"/>
        <v>MARCELO BATISTA CARVALHAIS</v>
      </c>
      <c r="F24" s="59">
        <f t="shared" ca="1" si="9"/>
        <v>44847</v>
      </c>
      <c r="G24" s="59">
        <f t="shared" ca="1" si="2"/>
        <v>45027</v>
      </c>
      <c r="J24" s="58">
        <f t="shared" ca="1" si="16"/>
        <v>4</v>
      </c>
      <c r="K24" s="58">
        <f t="shared" ca="1" si="3"/>
        <v>11</v>
      </c>
      <c r="L24" s="58">
        <f t="shared" ca="1" si="4"/>
        <v>2</v>
      </c>
      <c r="M24" s="58">
        <f t="shared" ca="1" si="11"/>
        <v>1</v>
      </c>
      <c r="N24" s="58">
        <f t="shared" ca="1" si="5"/>
        <v>1</v>
      </c>
      <c r="O24" s="58" t="str">
        <f t="shared" ca="1" si="6"/>
        <v>Credenciamento Não Atingindo</v>
      </c>
      <c r="P24" s="58" t="str">
        <f t="shared" ca="1" si="7"/>
        <v>CONSULTOR</v>
      </c>
      <c r="Q24" s="58" t="str">
        <f t="shared" ca="1" si="12"/>
        <v>&gt;=M5</v>
      </c>
      <c r="R24" s="58">
        <f ca="1">VLOOKUP(Q24,Alavanca!A:B,2,0)</f>
        <v>0.5</v>
      </c>
      <c r="S24" s="249">
        <f t="shared" ca="1" si="13"/>
        <v>0.5</v>
      </c>
      <c r="T24" s="71">
        <f ca="1">IF(X24="S",IF($T$2&lt;0.05,0,VLOOKUP(P24,Alavanca!D:E,2,0)*K24/$M$7)-VLOOKUP(B24,Expansao_fevereiro2023!A:J,10,FALSE),IF($T$2&lt;0.05,0,VLOOKUP(P24,Alavanca!D:E,2,0)*K24/$M$7))</f>
        <v>2025.5876666666666</v>
      </c>
      <c r="U24" s="71">
        <v>810.23506666666663</v>
      </c>
      <c r="V24" s="71">
        <v>0</v>
      </c>
      <c r="W24" s="71">
        <f ca="1">IF(P24="CONSULTOR",LOOKUP(S24,New_Alavanca!$D$1:$E$7)*T24,0)-IF(P24="CONSULTOR",SUM(U24:V24),0)</f>
        <v>0</v>
      </c>
      <c r="X24" s="58" t="s">
        <v>254</v>
      </c>
    </row>
    <row r="25" spans="1:24">
      <c r="A25" s="221">
        <v>6054831674</v>
      </c>
      <c r="B25" s="58" t="s">
        <v>272</v>
      </c>
      <c r="C25" s="58" t="str">
        <f t="shared" ca="1" si="8"/>
        <v>JOSE GOMES DE MELLO</v>
      </c>
      <c r="D25" s="58" t="str">
        <f t="shared" ca="1" si="0"/>
        <v>GIOVANE BORGES DA SILVA</v>
      </c>
      <c r="E25" s="58" t="str">
        <f t="shared" ca="1" si="1"/>
        <v>MARCELO BATISTA CARVALHAIS</v>
      </c>
      <c r="F25" s="59">
        <f t="shared" ca="1" si="9"/>
        <v>44847</v>
      </c>
      <c r="G25" s="59">
        <f t="shared" ca="1" si="2"/>
        <v>45021</v>
      </c>
      <c r="J25" s="58">
        <f t="shared" ca="1" si="14"/>
        <v>3</v>
      </c>
      <c r="K25" s="58">
        <f t="shared" ca="1" si="3"/>
        <v>5</v>
      </c>
      <c r="L25" s="58">
        <f t="shared" ca="1" si="4"/>
        <v>2</v>
      </c>
      <c r="M25" s="58">
        <f t="shared" ca="1" si="11"/>
        <v>0</v>
      </c>
      <c r="N25" s="58">
        <f t="shared" ca="1" si="5"/>
        <v>0</v>
      </c>
      <c r="O25" s="58" t="str">
        <f t="shared" ca="1" si="6"/>
        <v>Credenciamento Não Atingindo</v>
      </c>
      <c r="P25" s="58" t="str">
        <f t="shared" ca="1" si="7"/>
        <v>CONSULTOR</v>
      </c>
      <c r="Q25" s="58" t="str">
        <f t="shared" ca="1" si="12"/>
        <v>&gt;=M5</v>
      </c>
      <c r="R25" s="58">
        <f ca="1">VLOOKUP(Q25,Alavanca!A:B,2,0)</f>
        <v>0.5</v>
      </c>
      <c r="S25" s="249">
        <f t="shared" ca="1" si="13"/>
        <v>0</v>
      </c>
      <c r="T25" s="71">
        <f ca="1">IF(X25="S",IF($T$2&lt;0.05,0,VLOOKUP(P25,Alavanca!D:E,2,0)*K25/$M$7)-VLOOKUP(B25,Expansao_fevereiro2023!A:J,10,FALSE),IF($T$2&lt;0.05,0,VLOOKUP(P25,Alavanca!D:E,2,0)*K25/$M$7))</f>
        <v>920.72166666666669</v>
      </c>
      <c r="U25" s="71">
        <v>0</v>
      </c>
      <c r="V25" s="71">
        <v>0</v>
      </c>
      <c r="W25" s="71">
        <f ca="1">IF(P25="CONSULTOR",LOOKUP(S25,New_Alavanca!$D$1:$E$7)*T25,0)-IF(P25="CONSULTOR",SUM(U25:V25),0)</f>
        <v>0</v>
      </c>
      <c r="X25" s="58" t="s">
        <v>254</v>
      </c>
    </row>
    <row r="26" spans="1:24">
      <c r="A26" s="221">
        <v>8251327628</v>
      </c>
      <c r="B26" s="58" t="s">
        <v>190</v>
      </c>
      <c r="C26" s="58" t="str">
        <f t="shared" ca="1" si="8"/>
        <v>JOSE GOMES DE MELLO</v>
      </c>
      <c r="D26" s="58" t="str">
        <f t="shared" ca="1" si="0"/>
        <v>GIOVANE BORGES DA SILVA</v>
      </c>
      <c r="E26" s="58" t="str">
        <f t="shared" ca="1" si="1"/>
        <v>MARCELO BATISTA CARVALHAIS</v>
      </c>
      <c r="F26" s="59">
        <f t="shared" ca="1" si="9"/>
        <v>44847</v>
      </c>
      <c r="G26" s="59" t="str">
        <f t="shared" ca="1" si="2"/>
        <v/>
      </c>
      <c r="J26" s="58">
        <f t="shared" ref="J26:J27" ca="1" si="17">IF(AND(F26&lt;$M$2,G26=""),NETWORKDAYS($M$2,$M$3,$O$5:$O$7),IF(F26&lt;$M$2,NETWORKDAYS($M$2,G26,$O$5:$O$7),IF(G26="",NETWORKDAYS(F26,$M$3,$O$5:$O$7),NETWORKDAYS(F26,G26,$O$5:$O$7))))-2</f>
        <v>16</v>
      </c>
      <c r="K26" s="58">
        <f t="shared" ca="1" si="3"/>
        <v>30</v>
      </c>
      <c r="L26" s="58">
        <f t="shared" ca="1" si="4"/>
        <v>8</v>
      </c>
      <c r="M26" s="58">
        <f t="shared" ca="1" si="11"/>
        <v>6</v>
      </c>
      <c r="N26" s="58">
        <f t="shared" ca="1" si="5"/>
        <v>6</v>
      </c>
      <c r="O26" s="58" t="str">
        <f t="shared" ca="1" si="6"/>
        <v>Credenciamento Não Atingindo</v>
      </c>
      <c r="P26" s="58" t="str">
        <f t="shared" ca="1" si="7"/>
        <v>CONSULTOR</v>
      </c>
      <c r="Q26" s="58" t="str">
        <f t="shared" ca="1" si="12"/>
        <v>&gt;=M5</v>
      </c>
      <c r="R26" s="58">
        <f ca="1">VLOOKUP(Q26,Alavanca!A:B,2,0)</f>
        <v>0.5</v>
      </c>
      <c r="S26" s="249">
        <f t="shared" ca="1" si="13"/>
        <v>0.75</v>
      </c>
      <c r="T26" s="71">
        <f ca="1">IF(X26="S",IF($T$2&lt;0.05,0,VLOOKUP(P26,Alavanca!D:E,2,0)*K26/$M$7)-VLOOKUP(B26,Expansao_fevereiro2023!A:J,10,FALSE),IF($T$2&lt;0.05,0,VLOOKUP(P26,Alavanca!D:E,2,0)*K26/$M$7))</f>
        <v>5524.33</v>
      </c>
      <c r="U26" s="71">
        <v>2209.732</v>
      </c>
      <c r="V26" s="71">
        <v>1657.2989999999995</v>
      </c>
      <c r="W26" s="71">
        <f ca="1">IF(P26="CONSULTOR",LOOKUP(S26,New_Alavanca!$D$1:$E$7)*T26,0)-IF(P26="CONSULTOR",SUM(U26:V26),0)</f>
        <v>0</v>
      </c>
      <c r="X26" s="58" t="s">
        <v>254</v>
      </c>
    </row>
    <row r="27" spans="1:24">
      <c r="A27" s="221">
        <v>16794853779</v>
      </c>
      <c r="B27" s="58" t="s">
        <v>624</v>
      </c>
      <c r="C27" s="58" t="str">
        <f t="shared" ca="1" si="8"/>
        <v>JOSE GOMES DE MELLO</v>
      </c>
      <c r="D27" s="58" t="str">
        <f t="shared" ca="1" si="0"/>
        <v>GIOVANE BORGES DA SILVA</v>
      </c>
      <c r="E27" s="58" t="str">
        <f t="shared" ca="1" si="1"/>
        <v>MARCELO BATISTA CARVALHAIS</v>
      </c>
      <c r="F27" s="59">
        <f t="shared" ca="1" si="9"/>
        <v>44859</v>
      </c>
      <c r="G27" s="59" t="str">
        <f t="shared" ca="1" si="2"/>
        <v/>
      </c>
      <c r="J27" s="58">
        <f t="shared" ca="1" si="17"/>
        <v>16</v>
      </c>
      <c r="K27" s="58">
        <f t="shared" ca="1" si="3"/>
        <v>30</v>
      </c>
      <c r="L27" s="58">
        <f t="shared" ca="1" si="4"/>
        <v>8</v>
      </c>
      <c r="M27" s="58">
        <f t="shared" ca="1" si="11"/>
        <v>8</v>
      </c>
      <c r="N27" s="58">
        <f t="shared" ca="1" si="5"/>
        <v>7</v>
      </c>
      <c r="O27" s="58" t="str">
        <f t="shared" ca="1" si="6"/>
        <v>Pendente Faturamento</v>
      </c>
      <c r="P27" s="58" t="str">
        <f t="shared" ca="1" si="7"/>
        <v>CONSULTOR</v>
      </c>
      <c r="Q27" s="58" t="str">
        <f t="shared" ca="1" si="12"/>
        <v>&gt;=M5</v>
      </c>
      <c r="R27" s="58">
        <f ca="1">VLOOKUP(Q27,Alavanca!A:B,2,0)</f>
        <v>0.5</v>
      </c>
      <c r="S27" s="249">
        <f t="shared" ca="1" si="13"/>
        <v>0.875</v>
      </c>
      <c r="T27" s="71">
        <f ca="1">IF(X27="S",IF($T$2&lt;0.05,0,VLOOKUP(P27,Alavanca!D:E,2,0)*K27/$M$7)-VLOOKUP(B27,Expansao_fevereiro2023!A:J,10,FALSE),IF($T$2&lt;0.05,0,VLOOKUP(P27,Alavanca!D:E,2,0)*K27/$M$7))</f>
        <v>5524.33</v>
      </c>
      <c r="U27" s="71">
        <v>1104.866</v>
      </c>
      <c r="V27" s="71">
        <v>2762.1649999999995</v>
      </c>
      <c r="W27" s="71">
        <f ca="1">IF(P27="CONSULTOR",LOOKUP(S27,New_Alavanca!$D$1:$E$7)*T27,0)-IF(P27="CONSULTOR",SUM(U27:V27),0)</f>
        <v>0</v>
      </c>
      <c r="X27" s="58" t="s">
        <v>254</v>
      </c>
    </row>
    <row r="28" spans="1:24">
      <c r="A28" s="58">
        <v>565845128</v>
      </c>
      <c r="B28" s="58" t="s">
        <v>2271</v>
      </c>
      <c r="C28" s="58" t="str">
        <f t="shared" ca="1" si="8"/>
        <v>NICOLAS PINHEIRO DA ROCHA PUPO</v>
      </c>
      <c r="D28" s="58" t="str">
        <f t="shared" ca="1" si="0"/>
        <v>JULIANA TAVARES DE ARAUJO</v>
      </c>
      <c r="E28" s="58" t="str">
        <f t="shared" ca="1" si="1"/>
        <v>MARCELO BATISTA CARVALHAIS</v>
      </c>
      <c r="F28" s="59">
        <f t="shared" ca="1" si="9"/>
        <v>44959</v>
      </c>
      <c r="G28" s="59">
        <f t="shared" ca="1" si="2"/>
        <v>45019</v>
      </c>
      <c r="J28" s="58">
        <f t="shared" ca="1" si="14"/>
        <v>1</v>
      </c>
      <c r="K28" s="58">
        <f t="shared" ca="1" si="3"/>
        <v>3</v>
      </c>
      <c r="L28" s="58">
        <f t="shared" ca="1" si="4"/>
        <v>0</v>
      </c>
      <c r="M28" s="58">
        <f t="shared" ca="1" si="11"/>
        <v>0</v>
      </c>
      <c r="N28" s="58">
        <f t="shared" ca="1" si="5"/>
        <v>0</v>
      </c>
      <c r="O28" s="58" t="str">
        <f t="shared" ca="1" si="6"/>
        <v>Pendente Faturamento</v>
      </c>
      <c r="P28" s="58" t="str">
        <f t="shared" ca="1" si="7"/>
        <v>CONSULTOR</v>
      </c>
      <c r="Q28" s="58" t="str">
        <f t="shared" ca="1" si="12"/>
        <v>M3</v>
      </c>
      <c r="R28" s="58">
        <f ca="1">VLOOKUP(Q28,Alavanca!A:B,2,0)</f>
        <v>0.35</v>
      </c>
      <c r="S28" s="249">
        <f t="shared" ca="1" si="13"/>
        <v>0</v>
      </c>
      <c r="T28" s="71">
        <f ca="1">IF(X28="S",IF($T$2&lt;0.05,0,VLOOKUP(P28,Alavanca!D:E,2,0)*K28/$M$7)-VLOOKUP(B28,Expansao_fevereiro2023!A:J,10,FALSE),IF($T$2&lt;0.05,0,VLOOKUP(P28,Alavanca!D:E,2,0)*K28/$M$7))</f>
        <v>552.43299999999988</v>
      </c>
      <c r="U28" s="71">
        <v>0</v>
      </c>
      <c r="V28" s="71">
        <v>0</v>
      </c>
      <c r="W28" s="71">
        <f ca="1">IF(P28="CONSULTOR",LOOKUP(S28,New_Alavanca!$D$1:$E$7)*T28,0)-IF(P28="CONSULTOR",SUM(U28:V28),0)</f>
        <v>0</v>
      </c>
      <c r="X28" s="58" t="s">
        <v>254</v>
      </c>
    </row>
    <row r="29" spans="1:24">
      <c r="A29" s="58">
        <v>10439312604</v>
      </c>
      <c r="B29" s="58" t="s">
        <v>2275</v>
      </c>
      <c r="C29" s="58" t="str">
        <f t="shared" ca="1" si="8"/>
        <v>NICOLAS PINHEIRO DA ROCHA PUPO</v>
      </c>
      <c r="D29" s="58" t="str">
        <f t="shared" ca="1" si="0"/>
        <v>JULIANA TAVARES DE ARAUJO</v>
      </c>
      <c r="E29" s="58" t="str">
        <f t="shared" ca="1" si="1"/>
        <v>MARCELO BATISTA CARVALHAIS</v>
      </c>
      <c r="F29" s="59">
        <f t="shared" ca="1" si="9"/>
        <v>44959</v>
      </c>
      <c r="G29" s="59" t="str">
        <f t="shared" ca="1" si="2"/>
        <v/>
      </c>
      <c r="J29" s="58">
        <f t="shared" ref="J29:J36" ca="1" si="18">IF(AND(F29&lt;$M$2,G29=""),NETWORKDAYS($M$2,$M$3,$O$5:$O$7),IF(F29&lt;$M$2,NETWORKDAYS($M$2,G29,$O$5:$O$7),IF(G29="",NETWORKDAYS(F29,$M$3,$O$5:$O$7),NETWORKDAYS(F29,G29,$O$5:$O$7))))-2</f>
        <v>16</v>
      </c>
      <c r="K29" s="58">
        <f t="shared" ca="1" si="3"/>
        <v>30</v>
      </c>
      <c r="L29" s="58">
        <f t="shared" ca="1" si="4"/>
        <v>6</v>
      </c>
      <c r="M29" s="58">
        <f t="shared" ca="1" si="11"/>
        <v>7</v>
      </c>
      <c r="N29" s="58">
        <f t="shared" ca="1" si="5"/>
        <v>3</v>
      </c>
      <c r="O29" s="58" t="str">
        <f t="shared" ca="1" si="6"/>
        <v>Pendente Faturamento</v>
      </c>
      <c r="P29" s="58" t="str">
        <f t="shared" ca="1" si="7"/>
        <v>CONSULTOR</v>
      </c>
      <c r="Q29" s="58" t="str">
        <f t="shared" ca="1" si="12"/>
        <v>M3</v>
      </c>
      <c r="R29" s="58">
        <f ca="1">VLOOKUP(Q29,Alavanca!A:B,2,0)</f>
        <v>0.35</v>
      </c>
      <c r="S29" s="249">
        <f t="shared" ca="1" si="13"/>
        <v>0.5</v>
      </c>
      <c r="T29" s="71">
        <f ca="1">IF(X29="S",IF($T$2&lt;0.05,0,VLOOKUP(P29,Alavanca!D:E,2,0)*K29/$M$7)-VLOOKUP(B29,Expansao_fevereiro2023!A:J,10,FALSE),IF($T$2&lt;0.05,0,VLOOKUP(P29,Alavanca!D:E,2,0)*K29/$M$7))</f>
        <v>5524.33</v>
      </c>
      <c r="U29" s="71">
        <v>1104.866</v>
      </c>
      <c r="V29" s="71">
        <v>1104.866</v>
      </c>
      <c r="W29" s="71">
        <f ca="1">IF(P29="CONSULTOR",LOOKUP(S29,New_Alavanca!$D$1:$E$7)*T29,0)-IF(P29="CONSULTOR",SUM(U29:V29),0)</f>
        <v>0</v>
      </c>
      <c r="X29" s="58" t="s">
        <v>254</v>
      </c>
    </row>
    <row r="30" spans="1:24">
      <c r="A30" s="58">
        <v>2433224101</v>
      </c>
      <c r="B30" s="58" t="s">
        <v>945</v>
      </c>
      <c r="C30" s="58" t="str">
        <f t="shared" ca="1" si="8"/>
        <v>TONY OLIVEIRA SIMOES</v>
      </c>
      <c r="D30" s="58" t="str">
        <f t="shared" ca="1" si="0"/>
        <v>JULIANA TAVARES DE ARAUJO</v>
      </c>
      <c r="E30" s="58" t="str">
        <f t="shared" ca="1" si="1"/>
        <v>MARCELO BATISTA CARVALHAIS</v>
      </c>
      <c r="F30" s="59">
        <f t="shared" ca="1" si="9"/>
        <v>44881</v>
      </c>
      <c r="G30" s="59" t="str">
        <f t="shared" ca="1" si="2"/>
        <v/>
      </c>
      <c r="J30" s="58">
        <f t="shared" ca="1" si="18"/>
        <v>16</v>
      </c>
      <c r="K30" s="58">
        <f t="shared" ca="1" si="3"/>
        <v>30</v>
      </c>
      <c r="L30" s="58">
        <f t="shared" ca="1" si="4"/>
        <v>8</v>
      </c>
      <c r="M30" s="58">
        <f t="shared" ca="1" si="11"/>
        <v>11</v>
      </c>
      <c r="N30" s="58">
        <f t="shared" ca="1" si="5"/>
        <v>7</v>
      </c>
      <c r="O30" s="58" t="str">
        <f t="shared" ca="1" si="6"/>
        <v>Pendente Faturamento</v>
      </c>
      <c r="P30" s="58" t="str">
        <f t="shared" ca="1" si="7"/>
        <v>CONSULTOR</v>
      </c>
      <c r="Q30" s="58" t="str">
        <f t="shared" ca="1" si="12"/>
        <v>&gt;=M5</v>
      </c>
      <c r="R30" s="58">
        <f ca="1">VLOOKUP(Q30,Alavanca!A:B,2,0)</f>
        <v>0.5</v>
      </c>
      <c r="S30" s="249">
        <f t="shared" ca="1" si="13"/>
        <v>0.875</v>
      </c>
      <c r="T30" s="71">
        <f ca="1">IF(X30="S",IF($T$2&lt;0.05,0,VLOOKUP(P30,Alavanca!D:E,2,0)*K30/$M$7)-VLOOKUP(B30,Expansao_fevereiro2023!A:J,10,FALSE),IF($T$2&lt;0.05,0,VLOOKUP(P30,Alavanca!D:E,2,0)*K30/$M$7))</f>
        <v>5524.33</v>
      </c>
      <c r="U30" s="71">
        <v>2209.732</v>
      </c>
      <c r="V30" s="71">
        <v>1657.2989999999995</v>
      </c>
      <c r="W30" s="71">
        <f ca="1">IF(P30="CONSULTOR",LOOKUP(S30,New_Alavanca!$D$1:$E$7)*T30,0)-IF(P30="CONSULTOR",SUM(U30:V30),0)</f>
        <v>0</v>
      </c>
      <c r="X30" s="58" t="s">
        <v>254</v>
      </c>
    </row>
    <row r="31" spans="1:24">
      <c r="A31" s="58">
        <v>1451674104</v>
      </c>
      <c r="B31" s="58" t="s">
        <v>935</v>
      </c>
      <c r="C31" s="58" t="str">
        <f t="shared" ca="1" si="8"/>
        <v>TIAGO PEREIRA FURTADO</v>
      </c>
      <c r="D31" s="58" t="str">
        <f t="shared" ca="1" si="0"/>
        <v>CLAYTON LUIZ DE OLIVEIRA</v>
      </c>
      <c r="E31" s="58" t="str">
        <f t="shared" ca="1" si="1"/>
        <v>MARCELO BATISTA CARVALHAIS</v>
      </c>
      <c r="F31" s="59">
        <f t="shared" ca="1" si="9"/>
        <v>44890</v>
      </c>
      <c r="G31" s="59" t="str">
        <f t="shared" ca="1" si="2"/>
        <v/>
      </c>
      <c r="J31" s="58">
        <f t="shared" ca="1" si="18"/>
        <v>16</v>
      </c>
      <c r="K31" s="58">
        <f t="shared" ca="1" si="3"/>
        <v>30</v>
      </c>
      <c r="L31" s="58">
        <f t="shared" ca="1" si="4"/>
        <v>8</v>
      </c>
      <c r="M31" s="58">
        <f t="shared" ca="1" si="11"/>
        <v>7</v>
      </c>
      <c r="N31" s="58">
        <f t="shared" ca="1" si="5"/>
        <v>7</v>
      </c>
      <c r="O31" s="58" t="str">
        <f t="shared" ca="1" si="6"/>
        <v>Credenciamento Não Atingindo</v>
      </c>
      <c r="P31" s="58" t="str">
        <f t="shared" ca="1" si="7"/>
        <v>CONSULTOR</v>
      </c>
      <c r="Q31" s="58" t="str">
        <f t="shared" ca="1" si="12"/>
        <v>&gt;=M5</v>
      </c>
      <c r="R31" s="58">
        <f ca="1">VLOOKUP(Q31,Alavanca!A:B,2,0)</f>
        <v>0.5</v>
      </c>
      <c r="S31" s="249">
        <f t="shared" ca="1" si="13"/>
        <v>0.875</v>
      </c>
      <c r="T31" s="71">
        <f ca="1">IF(X31="S",IF($T$2&lt;0.05,0,VLOOKUP(P31,Alavanca!D:E,2,0)*K31/$M$7)-VLOOKUP(B31,Expansao_fevereiro2023!A:J,10,FALSE),IF($T$2&lt;0.05,0,VLOOKUP(P31,Alavanca!D:E,2,0)*K31/$M$7))</f>
        <v>5524.33</v>
      </c>
      <c r="U31" s="71">
        <v>3867.0309999999995</v>
      </c>
      <c r="V31" s="71">
        <v>0</v>
      </c>
      <c r="W31" s="71">
        <f ca="1">IF(P31="CONSULTOR",LOOKUP(S31,New_Alavanca!$D$1:$E$7)*T31,0)-IF(P31="CONSULTOR",SUM(U31:V31),0)</f>
        <v>0</v>
      </c>
      <c r="X31" s="58" t="s">
        <v>254</v>
      </c>
    </row>
    <row r="32" spans="1:24">
      <c r="A32" s="58">
        <v>1825873127</v>
      </c>
      <c r="B32" s="58" t="s">
        <v>940</v>
      </c>
      <c r="C32" s="58" t="str">
        <f t="shared" ca="1" si="8"/>
        <v>NICOLAS PINHEIRO DA ROCHA PUPO</v>
      </c>
      <c r="D32" s="58" t="str">
        <f t="shared" ca="1" si="0"/>
        <v>JULIANA TAVARES DE ARAUJO</v>
      </c>
      <c r="E32" s="58" t="str">
        <f t="shared" ca="1" si="1"/>
        <v>MARCELO BATISTA CARVALHAIS</v>
      </c>
      <c r="F32" s="59">
        <f t="shared" ca="1" si="9"/>
        <v>44872</v>
      </c>
      <c r="G32" s="59" t="str">
        <f t="shared" ca="1" si="2"/>
        <v/>
      </c>
      <c r="J32" s="58">
        <f t="shared" ca="1" si="18"/>
        <v>16</v>
      </c>
      <c r="K32" s="58">
        <f t="shared" ca="1" si="3"/>
        <v>30</v>
      </c>
      <c r="L32" s="58">
        <f t="shared" ca="1" si="4"/>
        <v>8</v>
      </c>
      <c r="M32" s="58">
        <f t="shared" ca="1" si="11"/>
        <v>4</v>
      </c>
      <c r="N32" s="58">
        <f t="shared" ca="1" si="5"/>
        <v>2</v>
      </c>
      <c r="O32" s="58" t="str">
        <f t="shared" ca="1" si="6"/>
        <v>Credenciamento Não Atingindo</v>
      </c>
      <c r="P32" s="58" t="str">
        <f t="shared" ca="1" si="7"/>
        <v>CONSULTOR</v>
      </c>
      <c r="Q32" s="58" t="str">
        <f t="shared" ca="1" si="12"/>
        <v>&gt;=M5</v>
      </c>
      <c r="R32" s="58">
        <f ca="1">VLOOKUP(Q32,Alavanca!A:B,2,0)</f>
        <v>0.5</v>
      </c>
      <c r="S32" s="249">
        <f t="shared" ca="1" si="13"/>
        <v>0.25</v>
      </c>
      <c r="T32" s="71">
        <f ca="1">IF(X32="S",IF($T$2&lt;0.05,0,VLOOKUP(P32,Alavanca!D:E,2,0)*K32/$M$7)-VLOOKUP(B32,Expansao_fevereiro2023!A:J,10,FALSE),IF($T$2&lt;0.05,0,VLOOKUP(P32,Alavanca!D:E,2,0)*K32/$M$7))</f>
        <v>5524.33</v>
      </c>
      <c r="U32" s="71">
        <v>0</v>
      </c>
      <c r="V32" s="71">
        <v>1104.866</v>
      </c>
      <c r="W32" s="71">
        <f ca="1">IF(P32="CONSULTOR",LOOKUP(S32,New_Alavanca!$D$1:$E$7)*T32,0)-IF(P32="CONSULTOR",SUM(U32:V32),0)</f>
        <v>0</v>
      </c>
      <c r="X32" s="58" t="s">
        <v>254</v>
      </c>
    </row>
    <row r="33" spans="1:24">
      <c r="A33" s="58">
        <v>14876583706</v>
      </c>
      <c r="B33" s="58" t="s">
        <v>949</v>
      </c>
      <c r="C33" s="58">
        <f t="shared" ca="1" si="8"/>
        <v>0</v>
      </c>
      <c r="D33" s="58" t="str">
        <f t="shared" ca="1" si="0"/>
        <v>CLAYTON LUIZ DE OLIVEIRA</v>
      </c>
      <c r="E33" s="58" t="str">
        <f t="shared" ca="1" si="1"/>
        <v>MARCELO BATISTA CARVALHAIS</v>
      </c>
      <c r="F33" s="59">
        <f t="shared" ca="1" si="9"/>
        <v>44896</v>
      </c>
      <c r="G33" s="59" t="str">
        <f t="shared" ca="1" si="2"/>
        <v/>
      </c>
      <c r="J33" s="58">
        <f t="shared" ca="1" si="18"/>
        <v>16</v>
      </c>
      <c r="K33" s="58">
        <f t="shared" ca="1" si="3"/>
        <v>30</v>
      </c>
      <c r="L33" s="58">
        <f t="shared" ca="1" si="4"/>
        <v>8</v>
      </c>
      <c r="M33" s="58">
        <f t="shared" ca="1" si="11"/>
        <v>1</v>
      </c>
      <c r="N33" s="58">
        <f t="shared" ca="1" si="5"/>
        <v>0</v>
      </c>
      <c r="O33" s="58" t="str">
        <f t="shared" ca="1" si="6"/>
        <v>Supervisor</v>
      </c>
      <c r="P33" s="58" t="str">
        <f t="shared" ca="1" si="7"/>
        <v>SUPERVISOR</v>
      </c>
      <c r="Q33" s="58" t="str">
        <f t="shared" ca="1" si="12"/>
        <v>&gt;=M5</v>
      </c>
      <c r="R33" s="58">
        <f ca="1">VLOOKUP(Q33,Alavanca!A:B,2,0)</f>
        <v>0.5</v>
      </c>
      <c r="S33" s="249">
        <f t="shared" ca="1" si="13"/>
        <v>0</v>
      </c>
      <c r="T33" s="71">
        <f ca="1">IF(X33="S",IF($T$2&lt;0.05,0,VLOOKUP(P33,Alavanca!D:E,2,0)*K33/$M$7)-VLOOKUP(B33,Expansao_fevereiro2023!A:J,10,FALSE),IF($T$2&lt;0.05,0,VLOOKUP(P33,Alavanca!D:E,2,0)*K33/$M$7))</f>
        <v>7750.33</v>
      </c>
      <c r="U33" s="71">
        <v>7750.33</v>
      </c>
      <c r="V33" s="71">
        <v>0</v>
      </c>
      <c r="W33" s="71">
        <f ca="1">IF(P33="CONSULTOR",LOOKUP(S33,New_Alavanca!$D$1:$E$7)*T33,0)-IF(P33="CONSULTOR",SUM(U33:V33),0)</f>
        <v>0</v>
      </c>
      <c r="X33" s="58" t="s">
        <v>254</v>
      </c>
    </row>
    <row r="34" spans="1:24">
      <c r="A34" s="58">
        <v>2359458116</v>
      </c>
      <c r="B34" s="58" t="s">
        <v>951</v>
      </c>
      <c r="C34" s="58" t="str">
        <f t="shared" ca="1" si="8"/>
        <v>TIAGO PEREIRA FURTADO</v>
      </c>
      <c r="D34" s="58" t="str">
        <f t="shared" ca="1" si="0"/>
        <v>CLAYTON LUIZ DE OLIVEIRA</v>
      </c>
      <c r="E34" s="58" t="str">
        <f t="shared" ca="1" si="1"/>
        <v>MARCELO BATISTA CARVALHAIS</v>
      </c>
      <c r="F34" s="59">
        <f t="shared" ca="1" si="9"/>
        <v>44896</v>
      </c>
      <c r="G34" s="59" t="str">
        <f t="shared" ca="1" si="2"/>
        <v/>
      </c>
      <c r="J34" s="58">
        <f t="shared" ca="1" si="18"/>
        <v>16</v>
      </c>
      <c r="K34" s="58">
        <f t="shared" ca="1" si="3"/>
        <v>30</v>
      </c>
      <c r="L34" s="58">
        <f t="shared" ca="1" si="4"/>
        <v>8</v>
      </c>
      <c r="M34" s="58">
        <f t="shared" ca="1" si="11"/>
        <v>2</v>
      </c>
      <c r="N34" s="58">
        <f t="shared" ca="1" si="5"/>
        <v>2</v>
      </c>
      <c r="O34" s="58" t="str">
        <f t="shared" ca="1" si="6"/>
        <v>Credenciamento Não Atingindo</v>
      </c>
      <c r="P34" s="58" t="str">
        <f t="shared" ca="1" si="7"/>
        <v>CONSULTOR</v>
      </c>
      <c r="Q34" s="58" t="str">
        <f t="shared" ca="1" si="12"/>
        <v>&gt;=M5</v>
      </c>
      <c r="R34" s="58">
        <f ca="1">VLOOKUP(Q34,Alavanca!A:B,2,0)</f>
        <v>0.5</v>
      </c>
      <c r="S34" s="249">
        <f t="shared" ca="1" si="13"/>
        <v>0.25</v>
      </c>
      <c r="T34" s="71">
        <f ca="1">IF(X34="S",IF($T$2&lt;0.05,0,VLOOKUP(P34,Alavanca!D:E,2,0)*K34/$M$7)-VLOOKUP(B34,Expansao_fevereiro2023!A:J,10,FALSE),IF($T$2&lt;0.05,0,VLOOKUP(P34,Alavanca!D:E,2,0)*K34/$M$7))</f>
        <v>5524.33</v>
      </c>
      <c r="U34" s="71">
        <v>1104.866</v>
      </c>
      <c r="V34" s="71">
        <v>0</v>
      </c>
      <c r="W34" s="71">
        <f ca="1">IF(P34="CONSULTOR",LOOKUP(S34,New_Alavanca!$D$1:$E$7)*T34,0)-IF(P34="CONSULTOR",SUM(U34:V34),0)</f>
        <v>0</v>
      </c>
      <c r="X34" s="58" t="s">
        <v>254</v>
      </c>
    </row>
    <row r="35" spans="1:24">
      <c r="A35" s="58">
        <v>13130660607</v>
      </c>
      <c r="B35" s="58" t="s">
        <v>952</v>
      </c>
      <c r="C35" s="58" t="str">
        <f t="shared" ca="1" si="8"/>
        <v>TONY OLIVEIRA SIMOES</v>
      </c>
      <c r="D35" s="58" t="str">
        <f t="shared" ca="1" si="0"/>
        <v>JULIANA TAVARES DE ARAUJO</v>
      </c>
      <c r="E35" s="58" t="str">
        <f t="shared" ca="1" si="1"/>
        <v>MARCELO BATISTA CARVALHAIS</v>
      </c>
      <c r="F35" s="59">
        <f t="shared" ca="1" si="9"/>
        <v>44896</v>
      </c>
      <c r="G35" s="59" t="str">
        <f t="shared" ca="1" si="2"/>
        <v/>
      </c>
      <c r="J35" s="58">
        <f t="shared" ca="1" si="18"/>
        <v>16</v>
      </c>
      <c r="K35" s="58">
        <f t="shared" ca="1" si="3"/>
        <v>30</v>
      </c>
      <c r="L35" s="58">
        <f t="shared" ca="1" si="4"/>
        <v>8</v>
      </c>
      <c r="M35" s="58">
        <f t="shared" ca="1" si="11"/>
        <v>19</v>
      </c>
      <c r="N35" s="58">
        <f t="shared" ca="1" si="5"/>
        <v>15</v>
      </c>
      <c r="O35" s="58" t="str">
        <f t="shared" ca="1" si="6"/>
        <v>Elegível</v>
      </c>
      <c r="P35" s="58" t="str">
        <f t="shared" ca="1" si="7"/>
        <v>CONSULTOR</v>
      </c>
      <c r="Q35" s="58" t="str">
        <f t="shared" ca="1" si="12"/>
        <v>&gt;=M5</v>
      </c>
      <c r="R35" s="58">
        <f ca="1">VLOOKUP(Q35,Alavanca!A:B,2,0)</f>
        <v>0.5</v>
      </c>
      <c r="S35" s="249">
        <f t="shared" ca="1" si="13"/>
        <v>1.875</v>
      </c>
      <c r="T35" s="71">
        <f ca="1">IF(X35="S",IF($T$2&lt;0.05,0,VLOOKUP(P35,Alavanca!D:E,2,0)*K35/$M$7)-VLOOKUP(B35,Expansao_fevereiro2023!A:J,10,FALSE),IF($T$2&lt;0.05,0,VLOOKUP(P35,Alavanca!D:E,2,0)*K35/$M$7))</f>
        <v>5524.33</v>
      </c>
      <c r="U35" s="71">
        <v>5524.33</v>
      </c>
      <c r="V35" s="71">
        <v>2762.1649999999991</v>
      </c>
      <c r="W35" s="71">
        <f ca="1">IF(P35="CONSULTOR",LOOKUP(S35,New_Alavanca!$D$1:$E$7)*T35,0)-IF(P35="CONSULTOR",SUM(U35:V35),0)</f>
        <v>0</v>
      </c>
      <c r="X35" s="58" t="s">
        <v>254</v>
      </c>
    </row>
    <row r="36" spans="1:24">
      <c r="A36" s="58">
        <v>70008100179</v>
      </c>
      <c r="B36" s="58" t="s">
        <v>955</v>
      </c>
      <c r="C36" s="58" t="str">
        <f t="shared" ca="1" si="8"/>
        <v>HUGO LOPES FRANKLIN DUTRA</v>
      </c>
      <c r="D36" s="58" t="str">
        <f t="shared" ca="1" si="0"/>
        <v>CLAYTON LUIZ DE OLIVEIRA</v>
      </c>
      <c r="E36" s="58" t="str">
        <f t="shared" ca="1" si="1"/>
        <v>MARCELO BATISTA CARVALHAIS</v>
      </c>
      <c r="F36" s="59">
        <f t="shared" ca="1" si="9"/>
        <v>44896</v>
      </c>
      <c r="G36" s="59">
        <f t="shared" ca="1" si="2"/>
        <v>45027</v>
      </c>
      <c r="J36" s="58">
        <f t="shared" ca="1" si="18"/>
        <v>4</v>
      </c>
      <c r="K36" s="58">
        <f t="shared" ca="1" si="3"/>
        <v>11</v>
      </c>
      <c r="L36" s="58">
        <f t="shared" ca="1" si="4"/>
        <v>2</v>
      </c>
      <c r="M36" s="58">
        <f t="shared" ca="1" si="11"/>
        <v>0</v>
      </c>
      <c r="N36" s="58">
        <f t="shared" ca="1" si="5"/>
        <v>0</v>
      </c>
      <c r="O36" s="58" t="str">
        <f t="shared" ca="1" si="6"/>
        <v>Credenciamento Não Atingindo</v>
      </c>
      <c r="P36" s="58" t="str">
        <f t="shared" ca="1" si="7"/>
        <v>CONSULTOR</v>
      </c>
      <c r="Q36" s="58" t="str">
        <f t="shared" ca="1" si="12"/>
        <v>&gt;=M5</v>
      </c>
      <c r="R36" s="58">
        <f ca="1">VLOOKUP(Q36,Alavanca!A:B,2,0)</f>
        <v>0.5</v>
      </c>
      <c r="S36" s="249">
        <f t="shared" ca="1" si="13"/>
        <v>0</v>
      </c>
      <c r="T36" s="71">
        <f ca="1">IF(X36="S",IF($T$2&lt;0.05,0,VLOOKUP(P36,Alavanca!D:E,2,0)*K36/$M$7)-VLOOKUP(B36,Expansao_fevereiro2023!A:J,10,FALSE),IF($T$2&lt;0.05,0,VLOOKUP(P36,Alavanca!D:E,2,0)*K36/$M$7))</f>
        <v>2025.5876666666666</v>
      </c>
      <c r="U36" s="71">
        <v>0</v>
      </c>
      <c r="V36" s="71">
        <v>0</v>
      </c>
      <c r="W36" s="71">
        <f ca="1">IF(P36="CONSULTOR",LOOKUP(S36,New_Alavanca!$D$1:$E$7)*T36,0)-IF(P36="CONSULTOR",SUM(U36:V36),0)</f>
        <v>0</v>
      </c>
      <c r="X36" s="58" t="s">
        <v>254</v>
      </c>
    </row>
    <row r="37" spans="1:24">
      <c r="A37" s="58">
        <v>2720210161</v>
      </c>
      <c r="B37" s="58" t="s">
        <v>1103</v>
      </c>
      <c r="C37" s="58" t="str">
        <f t="shared" ca="1" si="8"/>
        <v>TIAGO PEREIRA FURTADO</v>
      </c>
      <c r="D37" s="58" t="str">
        <f t="shared" ca="1" si="0"/>
        <v>CLAYTON LUIZ DE OLIVEIRA</v>
      </c>
      <c r="E37" s="58" t="str">
        <f t="shared" ca="1" si="1"/>
        <v>MARCELO BATISTA CARVALHAIS</v>
      </c>
      <c r="F37" s="59">
        <f t="shared" ca="1" si="9"/>
        <v>44910</v>
      </c>
      <c r="G37" s="59">
        <f t="shared" ca="1" si="2"/>
        <v>45021</v>
      </c>
      <c r="J37" s="58">
        <f t="shared" ca="1" si="14"/>
        <v>3</v>
      </c>
      <c r="K37" s="58">
        <f t="shared" ca="1" si="3"/>
        <v>5</v>
      </c>
      <c r="L37" s="58">
        <f t="shared" ca="1" si="4"/>
        <v>2</v>
      </c>
      <c r="M37" s="58">
        <f t="shared" ca="1" si="11"/>
        <v>1</v>
      </c>
      <c r="N37" s="58">
        <f t="shared" ca="1" si="5"/>
        <v>1</v>
      </c>
      <c r="O37" s="58" t="str">
        <f t="shared" ca="1" si="6"/>
        <v>Credenciamento Não Atingindo</v>
      </c>
      <c r="P37" s="58" t="str">
        <f t="shared" ca="1" si="7"/>
        <v>CONSULTOR</v>
      </c>
      <c r="Q37" s="58" t="str">
        <f t="shared" ca="1" si="12"/>
        <v>&gt;=M5</v>
      </c>
      <c r="R37" s="58">
        <f ca="1">VLOOKUP(Q37,Alavanca!A:B,2,0)</f>
        <v>0.5</v>
      </c>
      <c r="S37" s="249">
        <f t="shared" ca="1" si="13"/>
        <v>0.5</v>
      </c>
      <c r="T37" s="71">
        <f ca="1">IF(X37="S",IF($T$2&lt;0.05,0,VLOOKUP(P37,Alavanca!D:E,2,0)*K37/$M$7)-VLOOKUP(B37,Expansao_fevereiro2023!A:J,10,FALSE),IF($T$2&lt;0.05,0,VLOOKUP(P37,Alavanca!D:E,2,0)*K37/$M$7))</f>
        <v>920.72166666666669</v>
      </c>
      <c r="U37" s="71">
        <v>368.2886666666667</v>
      </c>
      <c r="V37" s="71">
        <v>0</v>
      </c>
      <c r="W37" s="71">
        <f ca="1">IF(P37="CONSULTOR",LOOKUP(S37,New_Alavanca!$D$1:$E$7)*T37,0)-IF(P37="CONSULTOR",SUM(U37:V37),0)</f>
        <v>0</v>
      </c>
      <c r="X37" s="58" t="s">
        <v>254</v>
      </c>
    </row>
    <row r="38" spans="1:24">
      <c r="A38" s="58">
        <v>3325095160</v>
      </c>
      <c r="B38" s="58" t="s">
        <v>1135</v>
      </c>
      <c r="C38" s="58" t="str">
        <f t="shared" ca="1" si="8"/>
        <v>TIAGO PEREIRA FURTADO</v>
      </c>
      <c r="D38" s="58" t="str">
        <f t="shared" ca="1" si="0"/>
        <v>CLAYTON LUIZ DE OLIVEIRA</v>
      </c>
      <c r="E38" s="58" t="str">
        <f t="shared" ca="1" si="1"/>
        <v>MARCELO BATISTA CARVALHAIS</v>
      </c>
      <c r="F38" s="59">
        <f t="shared" ca="1" si="9"/>
        <v>44910</v>
      </c>
      <c r="G38" s="59">
        <f t="shared" ca="1" si="2"/>
        <v>45036</v>
      </c>
      <c r="J38" s="58">
        <f t="shared" ref="J38:J45" ca="1" si="19">IF(AND(F38&lt;$M$2,G38=""),NETWORKDAYS($M$2,$M$3,$O$5:$O$7),IF(F38&lt;$M$2,NETWORKDAYS($M$2,G38,$O$5:$O$7),IF(G38="",NETWORKDAYS(F38,$M$3,$O$5:$O$7),NETWORKDAYS(F38,G38,$O$5:$O$7))))-2</f>
        <v>11</v>
      </c>
      <c r="K38" s="58">
        <f t="shared" ca="1" si="3"/>
        <v>20</v>
      </c>
      <c r="L38" s="58">
        <f t="shared" ca="1" si="4"/>
        <v>6</v>
      </c>
      <c r="M38" s="58">
        <f t="shared" ca="1" si="11"/>
        <v>0</v>
      </c>
      <c r="N38" s="58">
        <f t="shared" ca="1" si="5"/>
        <v>0</v>
      </c>
      <c r="O38" s="58" t="str">
        <f t="shared" ca="1" si="6"/>
        <v>Credenciamento Não Atingindo</v>
      </c>
      <c r="P38" s="58" t="str">
        <f t="shared" ca="1" si="7"/>
        <v>CONSULTOR</v>
      </c>
      <c r="Q38" s="58" t="str">
        <f t="shared" ca="1" si="12"/>
        <v>&gt;=M5</v>
      </c>
      <c r="R38" s="58">
        <f ca="1">VLOOKUP(Q38,Alavanca!A:B,2,0)</f>
        <v>0.5</v>
      </c>
      <c r="S38" s="249">
        <f t="shared" ca="1" si="13"/>
        <v>0</v>
      </c>
      <c r="T38" s="71">
        <f ca="1">IF(X38="S",IF($T$2&lt;0.05,0,VLOOKUP(P38,Alavanca!D:E,2,0)*K38/$M$7)-VLOOKUP(B38,Expansao_fevereiro2023!A:J,10,FALSE),IF($T$2&lt;0.05,0,VLOOKUP(P38,Alavanca!D:E,2,0)*K38/$M$7))</f>
        <v>3682.8866666666668</v>
      </c>
      <c r="U38" s="71">
        <v>0</v>
      </c>
      <c r="V38" s="71">
        <v>0</v>
      </c>
      <c r="W38" s="71">
        <f ca="1">IF(P38="CONSULTOR",LOOKUP(S38,New_Alavanca!$D$1:$E$7)*T38,0)-IF(P38="CONSULTOR",SUM(U38:V38),0)</f>
        <v>0</v>
      </c>
      <c r="X38" s="58" t="s">
        <v>254</v>
      </c>
    </row>
    <row r="39" spans="1:24">
      <c r="A39" s="58">
        <v>7063218123</v>
      </c>
      <c r="B39" s="58" t="s">
        <v>922</v>
      </c>
      <c r="C39" s="58" t="str">
        <f t="shared" ca="1" si="8"/>
        <v>NICOLAS PINHEIRO DA ROCHA PUPO</v>
      </c>
      <c r="D39" s="58" t="str">
        <f t="shared" ca="1" si="0"/>
        <v>JULIANA TAVARES DE ARAUJO</v>
      </c>
      <c r="E39" s="58" t="str">
        <f t="shared" ca="1" si="1"/>
        <v>MARCELO BATISTA CARVALHAIS</v>
      </c>
      <c r="F39" s="59">
        <f t="shared" ca="1" si="9"/>
        <v>44881</v>
      </c>
      <c r="G39" s="59" t="str">
        <f t="shared" ca="1" si="2"/>
        <v/>
      </c>
      <c r="J39" s="58">
        <f t="shared" ca="1" si="19"/>
        <v>16</v>
      </c>
      <c r="K39" s="58">
        <f t="shared" ca="1" si="3"/>
        <v>30</v>
      </c>
      <c r="L39" s="58">
        <f t="shared" ca="1" si="4"/>
        <v>8</v>
      </c>
      <c r="M39" s="58">
        <f t="shared" ca="1" si="11"/>
        <v>11</v>
      </c>
      <c r="N39" s="58">
        <f t="shared" ca="1" si="5"/>
        <v>6</v>
      </c>
      <c r="O39" s="58" t="str">
        <f t="shared" ca="1" si="6"/>
        <v>Pendente Faturamento</v>
      </c>
      <c r="P39" s="58" t="str">
        <f t="shared" ca="1" si="7"/>
        <v>CONSULTOR</v>
      </c>
      <c r="Q39" s="58" t="str">
        <f t="shared" ca="1" si="12"/>
        <v>&gt;=M5</v>
      </c>
      <c r="R39" s="58">
        <f ca="1">VLOOKUP(Q39,Alavanca!A:B,2,0)</f>
        <v>0.5</v>
      </c>
      <c r="S39" s="249">
        <f t="shared" ca="1" si="13"/>
        <v>0.75</v>
      </c>
      <c r="T39" s="71">
        <f ca="1">IF(X39="S",IF($T$2&lt;0.05,0,VLOOKUP(P39,Alavanca!D:E,2,0)*K39/$M$7)-VLOOKUP(B39,Expansao_fevereiro2023!A:J,10,FALSE),IF($T$2&lt;0.05,0,VLOOKUP(P39,Alavanca!D:E,2,0)*K39/$M$7))</f>
        <v>5524.33</v>
      </c>
      <c r="U39" s="71">
        <v>0</v>
      </c>
      <c r="V39" s="71">
        <v>3867.0309999999995</v>
      </c>
      <c r="W39" s="71">
        <f ca="1">IF(P39="CONSULTOR",LOOKUP(S39,New_Alavanca!$D$1:$E$7)*T39,0)-IF(P39="CONSULTOR",SUM(U39:V39),0)</f>
        <v>0</v>
      </c>
      <c r="X39" s="58" t="s">
        <v>254</v>
      </c>
    </row>
    <row r="40" spans="1:24">
      <c r="A40" s="58">
        <v>2716718156</v>
      </c>
      <c r="B40" s="58" t="s">
        <v>948</v>
      </c>
      <c r="C40" s="58" t="str">
        <f t="shared" ca="1" si="8"/>
        <v>NICOLAS PINHEIRO DA ROCHA PUPO</v>
      </c>
      <c r="D40" s="58" t="str">
        <f t="shared" ca="1" si="0"/>
        <v>JULIANA TAVARES DE ARAUJO</v>
      </c>
      <c r="E40" s="58" t="str">
        <f t="shared" ca="1" si="1"/>
        <v>MARCELO BATISTA CARVALHAIS</v>
      </c>
      <c r="F40" s="59">
        <f t="shared" ca="1" si="9"/>
        <v>44896</v>
      </c>
      <c r="G40" s="59">
        <f t="shared" ca="1" si="2"/>
        <v>45042</v>
      </c>
      <c r="J40" s="58">
        <f t="shared" ca="1" si="19"/>
        <v>14</v>
      </c>
      <c r="K40" s="58">
        <f t="shared" ca="1" si="3"/>
        <v>26</v>
      </c>
      <c r="L40" s="58">
        <f t="shared" ca="1" si="4"/>
        <v>7</v>
      </c>
      <c r="M40" s="58">
        <f t="shared" ca="1" si="11"/>
        <v>0</v>
      </c>
      <c r="N40" s="58">
        <f t="shared" ca="1" si="5"/>
        <v>0</v>
      </c>
      <c r="O40" s="58" t="str">
        <f t="shared" ca="1" si="6"/>
        <v>Credenciamento Não Atingindo</v>
      </c>
      <c r="P40" s="58" t="str">
        <f t="shared" ca="1" si="7"/>
        <v>CONSULTOR</v>
      </c>
      <c r="Q40" s="58" t="str">
        <f t="shared" ca="1" si="12"/>
        <v>&gt;=M5</v>
      </c>
      <c r="R40" s="58">
        <f ca="1">VLOOKUP(Q40,Alavanca!A:B,2,0)</f>
        <v>0.5</v>
      </c>
      <c r="S40" s="249">
        <f t="shared" ca="1" si="13"/>
        <v>0</v>
      </c>
      <c r="T40" s="71">
        <f ca="1">IF(X40="S",IF($T$2&lt;0.05,0,VLOOKUP(P40,Alavanca!D:E,2,0)*K40/$M$7)-VLOOKUP(B40,Expansao_fevereiro2023!A:J,10,FALSE),IF($T$2&lt;0.05,0,VLOOKUP(P40,Alavanca!D:E,2,0)*K40/$M$7))</f>
        <v>4787.7526666666663</v>
      </c>
      <c r="U40" s="71">
        <v>0</v>
      </c>
      <c r="V40" s="71">
        <v>0</v>
      </c>
      <c r="W40" s="71">
        <f ca="1">IF(P40="CONSULTOR",LOOKUP(S40,New_Alavanca!$D$1:$E$7)*T40,0)-IF(P40="CONSULTOR",SUM(U40:V40),0)</f>
        <v>0</v>
      </c>
      <c r="X40" s="58" t="s">
        <v>254</v>
      </c>
    </row>
    <row r="41" spans="1:24">
      <c r="A41" s="58">
        <v>86552406134</v>
      </c>
      <c r="B41" s="58" t="s">
        <v>1989</v>
      </c>
      <c r="C41" s="58" t="str">
        <f t="shared" ca="1" si="8"/>
        <v>NICOLAS PINHEIRO DA ROCHA PUPO</v>
      </c>
      <c r="D41" s="58" t="str">
        <f t="shared" ca="1" si="0"/>
        <v>JULIANA TAVARES DE ARAUJO</v>
      </c>
      <c r="E41" s="58" t="str">
        <f t="shared" ca="1" si="1"/>
        <v>MARCELO BATISTA CARVALHAIS</v>
      </c>
      <c r="F41" s="59">
        <f t="shared" ca="1" si="9"/>
        <v>44928</v>
      </c>
      <c r="G41" s="59" t="str">
        <f t="shared" ca="1" si="2"/>
        <v/>
      </c>
      <c r="J41" s="58">
        <f t="shared" ca="1" si="19"/>
        <v>16</v>
      </c>
      <c r="K41" s="58">
        <f t="shared" ca="1" si="3"/>
        <v>30</v>
      </c>
      <c r="L41" s="58">
        <f t="shared" ca="1" si="4"/>
        <v>6</v>
      </c>
      <c r="M41" s="58">
        <f t="shared" ca="1" si="11"/>
        <v>6</v>
      </c>
      <c r="N41" s="58">
        <f t="shared" ca="1" si="5"/>
        <v>4</v>
      </c>
      <c r="O41" s="58" t="str">
        <f t="shared" ca="1" si="6"/>
        <v>Pendente Faturamento</v>
      </c>
      <c r="P41" s="58" t="str">
        <f t="shared" ca="1" si="7"/>
        <v>CONSULTOR</v>
      </c>
      <c r="Q41" s="58" t="str">
        <f t="shared" ref="Q41:Q65" ca="1" si="20">IF(F41&gt;=$M$2,"M1",IF(AND(MONTH(F41)=MONTH($M$2)-1,YEAR(F41)=YEAR($M$2)),"M2",IF(AND(MONTH(F41)=MONTH($M$2)-2,YEAR(F41)=YEAR($M$2)),"M3",IF(AND(MONTH(F41)=MONTH($M$2)-3,YEAR(F41)=YEAR($M$2)),"M4","&gt;=M5"))))</f>
        <v>M4</v>
      </c>
      <c r="R41" s="58">
        <f ca="1">VLOOKUP(Q41,Alavanca!A:B,2,0)</f>
        <v>0.4</v>
      </c>
      <c r="S41" s="249">
        <f t="shared" ca="1" si="13"/>
        <v>0.66666666666666663</v>
      </c>
      <c r="T41" s="71">
        <f ca="1">IF(X41="S",IF($T$2&lt;0.05,0,VLOOKUP(P41,Alavanca!D:E,2,0)*K41/$M$7)-VLOOKUP(B41,Expansao_fevereiro2023!A:J,10,FALSE),IF($T$2&lt;0.05,0,VLOOKUP(P41,Alavanca!D:E,2,0)*K41/$M$7))</f>
        <v>5524.33</v>
      </c>
      <c r="U41" s="71">
        <v>2209.732</v>
      </c>
      <c r="V41" s="71">
        <v>0</v>
      </c>
      <c r="W41" s="71">
        <f ca="1">IF(P41="CONSULTOR",LOOKUP(S41,New_Alavanca!$D$1:$E$7)*T41,0)-IF(P41="CONSULTOR",SUM(U41:V41),0)</f>
        <v>0</v>
      </c>
      <c r="X41" s="58" t="s">
        <v>254</v>
      </c>
    </row>
    <row r="42" spans="1:24">
      <c r="A42" s="58">
        <v>9755062696</v>
      </c>
      <c r="B42" s="58" t="s">
        <v>2002</v>
      </c>
      <c r="C42" s="58" t="str">
        <f t="shared" ca="1" si="8"/>
        <v>JOSE GOMES DE MELLO</v>
      </c>
      <c r="D42" s="58" t="str">
        <f t="shared" ca="1" si="0"/>
        <v>GIOVANE BORGES DA SILVA</v>
      </c>
      <c r="E42" s="58" t="str">
        <f t="shared" ca="1" si="1"/>
        <v>MARCELO BATISTA CARVALHAIS</v>
      </c>
      <c r="F42" s="59">
        <f t="shared" ca="1" si="9"/>
        <v>44928</v>
      </c>
      <c r="G42" s="59" t="str">
        <f t="shared" ca="1" si="2"/>
        <v/>
      </c>
      <c r="J42" s="58">
        <f t="shared" ca="1" si="19"/>
        <v>16</v>
      </c>
      <c r="K42" s="58">
        <f t="shared" ca="1" si="3"/>
        <v>30</v>
      </c>
      <c r="L42" s="58">
        <f t="shared" ca="1" si="4"/>
        <v>6</v>
      </c>
      <c r="M42" s="58">
        <f t="shared" ca="1" si="11"/>
        <v>8</v>
      </c>
      <c r="N42" s="58">
        <f t="shared" ca="1" si="5"/>
        <v>4</v>
      </c>
      <c r="O42" s="58" t="str">
        <f t="shared" ca="1" si="6"/>
        <v>Pendente Faturamento</v>
      </c>
      <c r="P42" s="58" t="str">
        <f t="shared" ca="1" si="7"/>
        <v>CONSULTOR</v>
      </c>
      <c r="Q42" s="58" t="str">
        <f t="shared" ca="1" si="20"/>
        <v>M4</v>
      </c>
      <c r="R42" s="58">
        <f ca="1">VLOOKUP(Q42,Alavanca!A:B,2,0)</f>
        <v>0.4</v>
      </c>
      <c r="S42" s="249">
        <f t="shared" ca="1" si="13"/>
        <v>0.66666666666666663</v>
      </c>
      <c r="T42" s="71">
        <f ca="1">IF(X42="S",IF($T$2&lt;0.05,0,VLOOKUP(P42,Alavanca!D:E,2,0)*K42/$M$7)-VLOOKUP(B42,Expansao_fevereiro2023!A:J,10,FALSE),IF($T$2&lt;0.05,0,VLOOKUP(P42,Alavanca!D:E,2,0)*K42/$M$7))</f>
        <v>5524.33</v>
      </c>
      <c r="U42" s="71">
        <v>2209.732</v>
      </c>
      <c r="V42" s="71">
        <v>0</v>
      </c>
      <c r="W42" s="71">
        <f ca="1">IF(P42="CONSULTOR",LOOKUP(S42,New_Alavanca!$D$1:$E$7)*T42,0)-IF(P42="CONSULTOR",SUM(U42:V42),0)</f>
        <v>0</v>
      </c>
      <c r="X42" s="58" t="s">
        <v>254</v>
      </c>
    </row>
    <row r="43" spans="1:24">
      <c r="A43" s="58">
        <v>2946919102</v>
      </c>
      <c r="B43" s="58" t="s">
        <v>1658</v>
      </c>
      <c r="C43" s="58" t="str">
        <f t="shared" ca="1" si="8"/>
        <v>TONY OLIVEIRA SIMOES</v>
      </c>
      <c r="D43" s="58" t="str">
        <f t="shared" ca="1" si="0"/>
        <v>JULIANA TAVARES DE ARAUJO</v>
      </c>
      <c r="E43" s="58" t="str">
        <f t="shared" ca="1" si="1"/>
        <v>MARCELO BATISTA CARVALHAIS</v>
      </c>
      <c r="F43" s="59">
        <f t="shared" ca="1" si="9"/>
        <v>44928</v>
      </c>
      <c r="G43" s="59" t="str">
        <f t="shared" ca="1" si="2"/>
        <v/>
      </c>
      <c r="J43" s="58">
        <f t="shared" ca="1" si="19"/>
        <v>16</v>
      </c>
      <c r="K43" s="58">
        <f t="shared" ca="1" si="3"/>
        <v>30</v>
      </c>
      <c r="L43" s="58">
        <f t="shared" ca="1" si="4"/>
        <v>6</v>
      </c>
      <c r="M43" s="58">
        <f t="shared" ca="1" si="11"/>
        <v>13</v>
      </c>
      <c r="N43" s="58">
        <f t="shared" ca="1" si="5"/>
        <v>9</v>
      </c>
      <c r="O43" s="58" t="str">
        <f t="shared" ca="1" si="6"/>
        <v>Elegível</v>
      </c>
      <c r="P43" s="58" t="str">
        <f t="shared" ca="1" si="7"/>
        <v>CONSULTOR</v>
      </c>
      <c r="Q43" s="58" t="str">
        <f t="shared" ca="1" si="20"/>
        <v>M4</v>
      </c>
      <c r="R43" s="58">
        <f ca="1">VLOOKUP(Q43,Alavanca!A:B,2,0)</f>
        <v>0.4</v>
      </c>
      <c r="S43" s="249">
        <f t="shared" ca="1" si="13"/>
        <v>1.5</v>
      </c>
      <c r="T43" s="71">
        <f ca="1">IF(X43="S",IF($T$2&lt;0.05,0,VLOOKUP(P43,Alavanca!D:E,2,0)*K43/$M$7)-VLOOKUP(B43,Expansao_fevereiro2023!A:J,10,FALSE),IF($T$2&lt;0.05,0,VLOOKUP(P43,Alavanca!D:E,2,0)*K43/$M$7))</f>
        <v>5524.33</v>
      </c>
      <c r="U43" s="71">
        <v>5524.33</v>
      </c>
      <c r="V43" s="71">
        <v>2762.1649999999991</v>
      </c>
      <c r="W43" s="71">
        <f ca="1">IF(P43="CONSULTOR",LOOKUP(S43,New_Alavanca!$D$1:$E$7)*T43,0)-IF(P43="CONSULTOR",SUM(U43:V43),0)</f>
        <v>0</v>
      </c>
      <c r="X43" s="58" t="s">
        <v>254</v>
      </c>
    </row>
    <row r="44" spans="1:24">
      <c r="A44" s="58">
        <v>72637005149</v>
      </c>
      <c r="B44" s="58" t="s">
        <v>1818</v>
      </c>
      <c r="C44" s="58" t="str">
        <f t="shared" ca="1" si="8"/>
        <v>NICOLAS PINHEIRO DA ROCHA PUPO</v>
      </c>
      <c r="D44" s="58" t="str">
        <f t="shared" ca="1" si="0"/>
        <v>JULIANA TAVARES DE ARAUJO</v>
      </c>
      <c r="E44" s="58" t="str">
        <f t="shared" ca="1" si="1"/>
        <v>MARCELO BATISTA CARVALHAIS</v>
      </c>
      <c r="F44" s="59">
        <f t="shared" ca="1" si="9"/>
        <v>44928</v>
      </c>
      <c r="G44" s="59" t="str">
        <f t="shared" ca="1" si="2"/>
        <v/>
      </c>
      <c r="J44" s="58">
        <f t="shared" ca="1" si="19"/>
        <v>16</v>
      </c>
      <c r="K44" s="58">
        <f t="shared" ca="1" si="3"/>
        <v>30</v>
      </c>
      <c r="L44" s="58">
        <f t="shared" ca="1" si="4"/>
        <v>6</v>
      </c>
      <c r="M44" s="58">
        <f t="shared" ca="1" si="11"/>
        <v>15</v>
      </c>
      <c r="N44" s="58">
        <f t="shared" ca="1" si="5"/>
        <v>15</v>
      </c>
      <c r="O44" s="58" t="str">
        <f t="shared" ca="1" si="6"/>
        <v>Elegível</v>
      </c>
      <c r="P44" s="58" t="str">
        <f t="shared" ca="1" si="7"/>
        <v>CONSULTOR</v>
      </c>
      <c r="Q44" s="58" t="str">
        <f t="shared" ca="1" si="20"/>
        <v>M4</v>
      </c>
      <c r="R44" s="58">
        <f ca="1">VLOOKUP(Q44,Alavanca!A:B,2,0)</f>
        <v>0.4</v>
      </c>
      <c r="S44" s="249">
        <f t="shared" ca="1" si="13"/>
        <v>2.5</v>
      </c>
      <c r="T44" s="71">
        <f ca="1">IF(X44="S",IF($T$2&lt;0.05,0,VLOOKUP(P44,Alavanca!D:E,2,0)*K44/$M$7)-VLOOKUP(B44,Expansao_fevereiro2023!A:J,10,FALSE),IF($T$2&lt;0.05,0,VLOOKUP(P44,Alavanca!D:E,2,0)*K44/$M$7))</f>
        <v>5524.33</v>
      </c>
      <c r="U44" s="71">
        <v>8286.494999999999</v>
      </c>
      <c r="V44" s="71">
        <v>0</v>
      </c>
      <c r="W44" s="71">
        <f ca="1">IF(P44="CONSULTOR",LOOKUP(S44,New_Alavanca!$D$1:$E$7)*T44,0)-IF(P44="CONSULTOR",SUM(U44:V44),0)</f>
        <v>0</v>
      </c>
      <c r="X44" s="58" t="s">
        <v>254</v>
      </c>
    </row>
    <row r="45" spans="1:24">
      <c r="A45" s="58">
        <v>63270064349</v>
      </c>
      <c r="B45" s="58" t="s">
        <v>1531</v>
      </c>
      <c r="C45" s="58" t="str">
        <f t="shared" ca="1" si="8"/>
        <v>TONY OLIVEIRA SIMOES</v>
      </c>
      <c r="D45" s="58" t="str">
        <f t="shared" ca="1" si="0"/>
        <v>JULIANA TAVARES DE ARAUJO</v>
      </c>
      <c r="E45" s="58" t="str">
        <f t="shared" ca="1" si="1"/>
        <v>MARCELO BATISTA CARVALHAIS</v>
      </c>
      <c r="F45" s="59">
        <f t="shared" ca="1" si="9"/>
        <v>44942</v>
      </c>
      <c r="G45" s="59" t="str">
        <f t="shared" ca="1" si="2"/>
        <v/>
      </c>
      <c r="J45" s="58">
        <f t="shared" ca="1" si="19"/>
        <v>16</v>
      </c>
      <c r="K45" s="58">
        <f t="shared" ca="1" si="3"/>
        <v>30</v>
      </c>
      <c r="L45" s="58">
        <f t="shared" ca="1" si="4"/>
        <v>6</v>
      </c>
      <c r="M45" s="58">
        <f t="shared" ca="1" si="11"/>
        <v>3</v>
      </c>
      <c r="N45" s="58">
        <f t="shared" ca="1" si="5"/>
        <v>3</v>
      </c>
      <c r="O45" s="58" t="str">
        <f t="shared" ca="1" si="6"/>
        <v>Credenciamento Não Atingindo</v>
      </c>
      <c r="P45" s="58" t="str">
        <f t="shared" ca="1" si="7"/>
        <v>CONSULTOR</v>
      </c>
      <c r="Q45" s="58" t="str">
        <f t="shared" ca="1" si="20"/>
        <v>M4</v>
      </c>
      <c r="R45" s="58">
        <f ca="1">VLOOKUP(Q45,Alavanca!A:B,2,0)</f>
        <v>0.4</v>
      </c>
      <c r="S45" s="249">
        <f t="shared" ca="1" si="13"/>
        <v>0.5</v>
      </c>
      <c r="T45" s="71">
        <f ca="1">IF(X45="S",IF($T$2&lt;0.05,0,VLOOKUP(P45,Alavanca!D:E,2,0)*K45/$M$7)-VLOOKUP(B45,Expansao_fevereiro2023!A:J,10,FALSE),IF($T$2&lt;0.05,0,VLOOKUP(P45,Alavanca!D:E,2,0)*K45/$M$7))</f>
        <v>5524.33</v>
      </c>
      <c r="U45" s="71">
        <v>2209.732</v>
      </c>
      <c r="V45" s="71">
        <v>0</v>
      </c>
      <c r="W45" s="71">
        <f ca="1">IF(P45="CONSULTOR",LOOKUP(S45,New_Alavanca!$D$1:$E$7)*T45,0)-IF(P45="CONSULTOR",SUM(U45:V45),0)</f>
        <v>0</v>
      </c>
      <c r="X45" s="58" t="s">
        <v>254</v>
      </c>
    </row>
    <row r="46" spans="1:24">
      <c r="A46" s="58">
        <v>1671060660</v>
      </c>
      <c r="B46" s="58" t="s">
        <v>2108</v>
      </c>
      <c r="C46" s="58" t="str">
        <f t="shared" ca="1" si="8"/>
        <v>JOSE GOMES DE MELLO</v>
      </c>
      <c r="D46" s="58" t="str">
        <f t="shared" ca="1" si="0"/>
        <v>GIOVANE BORGES DA SILVA</v>
      </c>
      <c r="E46" s="58" t="str">
        <f t="shared" ca="1" si="1"/>
        <v>MARCELO BATISTA CARVALHAIS</v>
      </c>
      <c r="F46" s="59">
        <f t="shared" ref="F46" ca="1" si="21">IFERROR(IF(VLOOKUP(A46,INDIRECT("'"&amp;$O$3&amp;"'!G:V"),13,0)=0,"",VLOOKUP(A46,INDIRECT("'"&amp;$O$3&amp;"'!G:V"),13,0)),0)</f>
        <v>44942</v>
      </c>
      <c r="G46" s="59" t="str">
        <f t="shared" ref="G46" ca="1" si="22">IFERROR(IF(VLOOKUP(A46,INDIRECT("'"&amp;$O$3&amp;"'!G:V"),14,0)=0,"",VLOOKUP(A46,INDIRECT("'"&amp;$O$3&amp;"'!G:V"),14,0)),0)</f>
        <v xml:space="preserve"> 05/04/2023</v>
      </c>
      <c r="J46" s="58">
        <v>3</v>
      </c>
      <c r="K46" s="58">
        <v>5</v>
      </c>
      <c r="L46" s="58">
        <f t="shared" ca="1" si="4"/>
        <v>1</v>
      </c>
      <c r="M46" s="58">
        <f t="shared" ca="1" si="11"/>
        <v>1</v>
      </c>
      <c r="N46" s="58">
        <f t="shared" ca="1" si="5"/>
        <v>1</v>
      </c>
      <c r="O46" s="58" t="str">
        <f t="shared" ca="1" si="6"/>
        <v>Elegível</v>
      </c>
      <c r="P46" s="58" t="str">
        <f t="shared" ca="1" si="7"/>
        <v>CONSULTOR</v>
      </c>
      <c r="Q46" s="58" t="str">
        <f t="shared" ca="1" si="20"/>
        <v>M4</v>
      </c>
      <c r="R46" s="58">
        <f ca="1">VLOOKUP(Q46,Alavanca!A:B,2,0)</f>
        <v>0.4</v>
      </c>
      <c r="S46" s="249">
        <f t="shared" ca="1" si="13"/>
        <v>1</v>
      </c>
      <c r="T46" s="71">
        <f ca="1">IF(X46="S",IF($T$2&lt;0.05,0,VLOOKUP(P46,Alavanca!D:E,2,0)*K46/$M$7)-VLOOKUP(B46,Expansao_fevereiro2023!A:J,10,FALSE),IF($T$2&lt;0.05,0,VLOOKUP(P46,Alavanca!D:E,2,0)*K46/$M$7))</f>
        <v>920.72166666666669</v>
      </c>
      <c r="U46" s="71">
        <v>920.72166666666669</v>
      </c>
      <c r="V46" s="71">
        <v>0</v>
      </c>
      <c r="W46" s="71">
        <f ca="1">IF(P46="CONSULTOR",LOOKUP(S46,New_Alavanca!$D$1:$E$7)*T46,0)-IF(P46="CONSULTOR",SUM(U46:V46),0)</f>
        <v>0</v>
      </c>
      <c r="X46" s="58" t="s">
        <v>254</v>
      </c>
    </row>
    <row r="47" spans="1:24">
      <c r="A47" s="58">
        <v>1768766185</v>
      </c>
      <c r="B47" s="58" t="s">
        <v>2110</v>
      </c>
      <c r="C47" s="58" t="str">
        <f t="shared" ca="1" si="8"/>
        <v>HUGO LOPES FRANKLIN DUTRA</v>
      </c>
      <c r="D47" s="58" t="str">
        <f t="shared" ca="1" si="0"/>
        <v>CLAYTON LUIZ DE OLIVEIRA</v>
      </c>
      <c r="E47" s="58" t="str">
        <f t="shared" ca="1" si="1"/>
        <v>MARCELO BATISTA CARVALHAIS</v>
      </c>
      <c r="F47" s="59">
        <f t="shared" ca="1" si="9"/>
        <v>44942</v>
      </c>
      <c r="G47" s="59" t="str">
        <f t="shared" ca="1" si="2"/>
        <v/>
      </c>
      <c r="J47" s="58">
        <f t="shared" ref="J47:J52" ca="1" si="23">IF(AND(F47&lt;$M$2,G47=""),NETWORKDAYS($M$2,$M$3,$O$5:$O$7),IF(F47&lt;$M$2,NETWORKDAYS($M$2,G47,$O$5:$O$7),IF(G47="",NETWORKDAYS(F47,$M$3,$O$5:$O$7),NETWORKDAYS(F47,G47,$O$5:$O$7))))-2</f>
        <v>16</v>
      </c>
      <c r="K47" s="58">
        <f t="shared" ca="1" si="3"/>
        <v>30</v>
      </c>
      <c r="L47" s="58">
        <f t="shared" ca="1" si="4"/>
        <v>6</v>
      </c>
      <c r="M47" s="58">
        <f t="shared" ca="1" si="11"/>
        <v>3</v>
      </c>
      <c r="N47" s="58">
        <f t="shared" ca="1" si="5"/>
        <v>2</v>
      </c>
      <c r="O47" s="58" t="str">
        <f t="shared" ca="1" si="6"/>
        <v>Credenciamento Não Atingindo</v>
      </c>
      <c r="P47" s="58" t="str">
        <f t="shared" ca="1" si="7"/>
        <v>CONSULTOR</v>
      </c>
      <c r="Q47" s="58" t="str">
        <f t="shared" ca="1" si="20"/>
        <v>M4</v>
      </c>
      <c r="R47" s="58">
        <f ca="1">VLOOKUP(Q47,Alavanca!A:B,2,0)</f>
        <v>0.4</v>
      </c>
      <c r="S47" s="249">
        <f t="shared" ca="1" si="13"/>
        <v>0.33333333333333331</v>
      </c>
      <c r="T47" s="71">
        <f ca="1">IF(X47="S",IF($T$2&lt;0.05,0,VLOOKUP(P47,Alavanca!D:E,2,0)*K47/$M$7)-VLOOKUP(B47,Expansao_fevereiro2023!A:J,10,FALSE),IF($T$2&lt;0.05,0,VLOOKUP(P47,Alavanca!D:E,2,0)*K47/$M$7))</f>
        <v>5524.33</v>
      </c>
      <c r="U47" s="71">
        <v>0</v>
      </c>
      <c r="V47" s="71">
        <v>1104.866</v>
      </c>
      <c r="W47" s="71">
        <f ca="1">IF(P47="CONSULTOR",LOOKUP(S47,New_Alavanca!$D$1:$E$7)*T47,0)-IF(P47="CONSULTOR",SUM(U47:V47),0)</f>
        <v>0</v>
      </c>
      <c r="X47" s="58" t="s">
        <v>254</v>
      </c>
    </row>
    <row r="48" spans="1:24">
      <c r="A48" s="58">
        <v>6146623113</v>
      </c>
      <c r="B48" s="58" t="s">
        <v>1830</v>
      </c>
      <c r="C48" s="58" t="str">
        <f t="shared" ca="1" si="8"/>
        <v>HUGO LOPES FRANKLIN DUTRA</v>
      </c>
      <c r="D48" s="58" t="str">
        <f t="shared" ca="1" si="0"/>
        <v>CLAYTON LUIZ DE OLIVEIRA</v>
      </c>
      <c r="E48" s="58" t="str">
        <f t="shared" ca="1" si="1"/>
        <v>MARCELO BATISTA CARVALHAIS</v>
      </c>
      <c r="F48" s="59">
        <f t="shared" ca="1" si="9"/>
        <v>44942</v>
      </c>
      <c r="G48" s="59" t="str">
        <f t="shared" ca="1" si="2"/>
        <v/>
      </c>
      <c r="J48" s="58">
        <f t="shared" ca="1" si="23"/>
        <v>16</v>
      </c>
      <c r="K48" s="58">
        <f t="shared" ca="1" si="3"/>
        <v>30</v>
      </c>
      <c r="L48" s="58">
        <f t="shared" ca="1" si="4"/>
        <v>6</v>
      </c>
      <c r="M48" s="58">
        <f t="shared" ca="1" si="11"/>
        <v>8</v>
      </c>
      <c r="N48" s="58">
        <f t="shared" ca="1" si="5"/>
        <v>7</v>
      </c>
      <c r="O48" s="58" t="str">
        <f t="shared" ca="1" si="6"/>
        <v>Elegível</v>
      </c>
      <c r="P48" s="58" t="str">
        <f t="shared" ca="1" si="7"/>
        <v>CONSULTOR</v>
      </c>
      <c r="Q48" s="58" t="str">
        <f t="shared" ca="1" si="20"/>
        <v>M4</v>
      </c>
      <c r="R48" s="58">
        <f ca="1">VLOOKUP(Q48,Alavanca!A:B,2,0)</f>
        <v>0.4</v>
      </c>
      <c r="S48" s="249">
        <f t="shared" ca="1" si="13"/>
        <v>1.1666666666666667</v>
      </c>
      <c r="T48" s="71">
        <f ca="1">IF(X48="S",IF($T$2&lt;0.05,0,VLOOKUP(P48,Alavanca!D:E,2,0)*K48/$M$7)-VLOOKUP(B48,Expansao_fevereiro2023!A:J,10,FALSE),IF($T$2&lt;0.05,0,VLOOKUP(P48,Alavanca!D:E,2,0)*K48/$M$7))</f>
        <v>5524.33</v>
      </c>
      <c r="U48" s="71">
        <v>2209.732</v>
      </c>
      <c r="V48" s="71">
        <v>3314.598</v>
      </c>
      <c r="W48" s="71">
        <f ca="1">IF(P48="CONSULTOR",LOOKUP(S48,New_Alavanca!$D$1:$E$7)*T48,0)-IF(P48="CONSULTOR",SUM(U48:V48),0)</f>
        <v>0</v>
      </c>
      <c r="X48" s="58" t="s">
        <v>254</v>
      </c>
    </row>
    <row r="49" spans="1:24">
      <c r="A49" s="58">
        <v>1394995474</v>
      </c>
      <c r="B49" s="58" t="s">
        <v>2116</v>
      </c>
      <c r="C49" s="58">
        <f t="shared" ca="1" si="8"/>
        <v>0</v>
      </c>
      <c r="D49" s="58" t="str">
        <f t="shared" ca="1" si="0"/>
        <v>GIOVANE BORGES DA SILVA</v>
      </c>
      <c r="E49" s="58" t="str">
        <f t="shared" ca="1" si="1"/>
        <v>MARCELO BATISTA CARVALHAIS</v>
      </c>
      <c r="F49" s="59">
        <f t="shared" ca="1" si="9"/>
        <v>44949</v>
      </c>
      <c r="G49" s="59" t="str">
        <f t="shared" ca="1" si="2"/>
        <v/>
      </c>
      <c r="J49" s="58">
        <f t="shared" ca="1" si="23"/>
        <v>16</v>
      </c>
      <c r="K49" s="58">
        <f t="shared" ca="1" si="3"/>
        <v>30</v>
      </c>
      <c r="L49" s="58">
        <f t="shared" ca="1" si="4"/>
        <v>6</v>
      </c>
      <c r="M49" s="58">
        <f t="shared" ca="1" si="11"/>
        <v>0</v>
      </c>
      <c r="N49" s="58">
        <f t="shared" ca="1" si="5"/>
        <v>0</v>
      </c>
      <c r="O49" s="58" t="str">
        <f t="shared" ca="1" si="6"/>
        <v>Supervisor</v>
      </c>
      <c r="P49" s="58" t="str">
        <f t="shared" ca="1" si="7"/>
        <v>SUPERVISOR</v>
      </c>
      <c r="Q49" s="58" t="str">
        <f t="shared" ca="1" si="20"/>
        <v>M4</v>
      </c>
      <c r="R49" s="58">
        <f ca="1">VLOOKUP(Q49,Alavanca!A:B,2,0)</f>
        <v>0.4</v>
      </c>
      <c r="S49" s="249">
        <f t="shared" ca="1" si="13"/>
        <v>0</v>
      </c>
      <c r="T49" s="71">
        <f ca="1">IF(X49="S",IF($T$2&lt;0.05,0,VLOOKUP(P49,Alavanca!D:E,2,0)*K49/$M$7)-VLOOKUP(B49,Expansao_fevereiro2023!A:J,10,FALSE),IF($T$2&lt;0.05,0,VLOOKUP(P49,Alavanca!D:E,2,0)*K49/$M$7))</f>
        <v>7750.33</v>
      </c>
      <c r="U49" s="71">
        <v>7750.33</v>
      </c>
      <c r="V49" s="71">
        <v>0</v>
      </c>
      <c r="W49" s="71">
        <f ca="1">IF(P49="CONSULTOR",LOOKUP(S49,New_Alavanca!$D$1:$E$7)*T49,0)-IF(P49="CONSULTOR",SUM(U49:V49),0)</f>
        <v>0</v>
      </c>
      <c r="X49" s="58" t="s">
        <v>254</v>
      </c>
    </row>
    <row r="50" spans="1:24">
      <c r="A50" s="58">
        <v>9408588436</v>
      </c>
      <c r="B50" s="58" t="s">
        <v>1526</v>
      </c>
      <c r="C50" s="58" t="str">
        <f t="shared" ca="1" si="8"/>
        <v>-</v>
      </c>
      <c r="D50" s="58" t="str">
        <f t="shared" ca="1" si="0"/>
        <v>GIOVANE BORGES DA SILVA</v>
      </c>
      <c r="E50" s="58" t="str">
        <f t="shared" ca="1" si="1"/>
        <v>MARCELO BATISTA CARVALHAIS</v>
      </c>
      <c r="F50" s="59">
        <f t="shared" ca="1" si="9"/>
        <v>44949</v>
      </c>
      <c r="G50" s="59" t="str">
        <f t="shared" ca="1" si="2"/>
        <v/>
      </c>
      <c r="J50" s="58">
        <f t="shared" ca="1" si="23"/>
        <v>16</v>
      </c>
      <c r="K50" s="58">
        <f t="shared" ca="1" si="3"/>
        <v>30</v>
      </c>
      <c r="L50" s="58">
        <f t="shared" ca="1" si="4"/>
        <v>6</v>
      </c>
      <c r="M50" s="58">
        <f t="shared" ca="1" si="11"/>
        <v>0</v>
      </c>
      <c r="N50" s="58">
        <f t="shared" ca="1" si="5"/>
        <v>0</v>
      </c>
      <c r="O50" s="58" t="str">
        <f t="shared" ca="1" si="6"/>
        <v>Supervisor</v>
      </c>
      <c r="P50" s="58" t="str">
        <f t="shared" ca="1" si="7"/>
        <v>SUPERVISOR</v>
      </c>
      <c r="Q50" s="58" t="str">
        <f t="shared" ca="1" si="20"/>
        <v>M4</v>
      </c>
      <c r="R50" s="58">
        <f ca="1">VLOOKUP(Q50,Alavanca!A:B,2,0)</f>
        <v>0.4</v>
      </c>
      <c r="S50" s="249">
        <f t="shared" ca="1" si="13"/>
        <v>0</v>
      </c>
      <c r="T50" s="71">
        <f ca="1">IF(X50="S",IF($T$2&lt;0.05,0,VLOOKUP(P50,Alavanca!D:E,2,0)*K50/$M$7)-VLOOKUP(B50,Expansao_fevereiro2023!A:J,10,FALSE),IF($T$2&lt;0.05,0,VLOOKUP(P50,Alavanca!D:E,2,0)*K50/$M$7))</f>
        <v>7750.33</v>
      </c>
      <c r="U50" s="71">
        <v>7750.33</v>
      </c>
      <c r="V50" s="71">
        <v>0</v>
      </c>
      <c r="W50" s="71">
        <f ca="1">IF(P50="CONSULTOR",LOOKUP(S50,New_Alavanca!$D$1:$E$7)*T50,0)-IF(P50="CONSULTOR",SUM(U50:V50),0)</f>
        <v>0</v>
      </c>
      <c r="X50" s="58" t="s">
        <v>254</v>
      </c>
    </row>
    <row r="51" spans="1:24">
      <c r="A51" s="58">
        <v>9479290456</v>
      </c>
      <c r="B51" s="58" t="s">
        <v>1616</v>
      </c>
      <c r="C51" s="58" t="str">
        <f t="shared" ca="1" si="8"/>
        <v>AMANDA DA SILVA SANTOS</v>
      </c>
      <c r="D51" s="58" t="str">
        <f t="shared" ca="1" si="0"/>
        <v>GIOVANE BORGES DA SILVA</v>
      </c>
      <c r="E51" s="58" t="str">
        <f t="shared" ca="1" si="1"/>
        <v>MARCELO BATISTA CARVALHAIS</v>
      </c>
      <c r="F51" s="59">
        <f t="shared" ca="1" si="9"/>
        <v>44949</v>
      </c>
      <c r="G51" s="59" t="str">
        <f t="shared" ca="1" si="2"/>
        <v/>
      </c>
      <c r="J51" s="58">
        <f t="shared" ca="1" si="23"/>
        <v>16</v>
      </c>
      <c r="K51" s="58">
        <f t="shared" ca="1" si="3"/>
        <v>30</v>
      </c>
      <c r="L51" s="58">
        <f t="shared" ca="1" si="4"/>
        <v>6</v>
      </c>
      <c r="M51" s="58">
        <f t="shared" ca="1" si="11"/>
        <v>10</v>
      </c>
      <c r="N51" s="58">
        <f t="shared" ca="1" si="5"/>
        <v>6</v>
      </c>
      <c r="O51" s="58" t="str">
        <f t="shared" ca="1" si="6"/>
        <v>Elegível</v>
      </c>
      <c r="P51" s="58" t="str">
        <f t="shared" ca="1" si="7"/>
        <v>CONSULTOR</v>
      </c>
      <c r="Q51" s="58" t="str">
        <f t="shared" ca="1" si="20"/>
        <v>M4</v>
      </c>
      <c r="R51" s="58">
        <f ca="1">VLOOKUP(Q51,Alavanca!A:B,2,0)</f>
        <v>0.4</v>
      </c>
      <c r="S51" s="249">
        <f t="shared" ca="1" si="13"/>
        <v>1</v>
      </c>
      <c r="T51" s="71">
        <f ca="1">IF(X51="S",IF($T$2&lt;0.05,0,VLOOKUP(P51,Alavanca!D:E,2,0)*K51/$M$7)-VLOOKUP(B51,Expansao_fevereiro2023!A:J,10,FALSE),IF($T$2&lt;0.05,0,VLOOKUP(P51,Alavanca!D:E,2,0)*K51/$M$7))</f>
        <v>5524.33</v>
      </c>
      <c r="U51" s="71">
        <v>1104.866</v>
      </c>
      <c r="V51" s="71">
        <v>4419.4639999999999</v>
      </c>
      <c r="W51" s="71">
        <f ca="1">IF(P51="CONSULTOR",LOOKUP(S51,New_Alavanca!$D$1:$E$7)*T51,0)-IF(P51="CONSULTOR",SUM(U51:V51),0)</f>
        <v>0</v>
      </c>
      <c r="X51" s="58" t="s">
        <v>254</v>
      </c>
    </row>
    <row r="52" spans="1:24">
      <c r="A52" s="58">
        <v>8849120435</v>
      </c>
      <c r="B52" s="58" t="s">
        <v>1690</v>
      </c>
      <c r="C52" s="58" t="str">
        <f t="shared" ca="1" si="8"/>
        <v xml:space="preserve">ALEXANDRE ARAUJO BEZERRIL </v>
      </c>
      <c r="D52" s="58" t="str">
        <f t="shared" ca="1" si="0"/>
        <v>GIOVANE BORGES DA SILVA</v>
      </c>
      <c r="E52" s="58" t="str">
        <f t="shared" ca="1" si="1"/>
        <v>MARCELO BATISTA CARVALHAIS</v>
      </c>
      <c r="F52" s="59">
        <f t="shared" ca="1" si="9"/>
        <v>44949</v>
      </c>
      <c r="G52" s="59" t="str">
        <f t="shared" ca="1" si="2"/>
        <v/>
      </c>
      <c r="J52" s="58">
        <f t="shared" ca="1" si="23"/>
        <v>16</v>
      </c>
      <c r="K52" s="58">
        <f t="shared" ca="1" si="3"/>
        <v>30</v>
      </c>
      <c r="L52" s="58">
        <f t="shared" ca="1" si="4"/>
        <v>6</v>
      </c>
      <c r="M52" s="58">
        <f t="shared" ca="1" si="11"/>
        <v>13</v>
      </c>
      <c r="N52" s="58">
        <f t="shared" ca="1" si="5"/>
        <v>7</v>
      </c>
      <c r="O52" s="58" t="str">
        <f t="shared" ca="1" si="6"/>
        <v>Elegível</v>
      </c>
      <c r="P52" s="58" t="str">
        <f t="shared" ca="1" si="7"/>
        <v>CONSULTOR</v>
      </c>
      <c r="Q52" s="58" t="str">
        <f t="shared" ca="1" si="20"/>
        <v>M4</v>
      </c>
      <c r="R52" s="58">
        <f ca="1">VLOOKUP(Q52,Alavanca!A:B,2,0)</f>
        <v>0.4</v>
      </c>
      <c r="S52" s="249">
        <f t="shared" ca="1" si="13"/>
        <v>1.1666666666666667</v>
      </c>
      <c r="T52" s="71">
        <f ca="1">IF(X52="S",IF($T$2&lt;0.05,0,VLOOKUP(P52,Alavanca!D:E,2,0)*K52/$M$7)-VLOOKUP(B52,Expansao_fevereiro2023!A:J,10,FALSE),IF($T$2&lt;0.05,0,VLOOKUP(P52,Alavanca!D:E,2,0)*K52/$M$7))</f>
        <v>5524.33</v>
      </c>
      <c r="U52" s="71">
        <v>1104.866</v>
      </c>
      <c r="V52" s="71">
        <v>4419.4639999999999</v>
      </c>
      <c r="W52" s="71">
        <f ca="1">IF(P52="CONSULTOR",LOOKUP(S52,New_Alavanca!$D$1:$E$7)*T52,0)-IF(P52="CONSULTOR",SUM(U52:V52),0)</f>
        <v>0</v>
      </c>
      <c r="X52" s="58" t="s">
        <v>254</v>
      </c>
    </row>
    <row r="53" spans="1:24">
      <c r="A53" s="58">
        <v>8145581435</v>
      </c>
      <c r="B53" s="58" t="s">
        <v>1791</v>
      </c>
      <c r="C53" s="58" t="str">
        <f t="shared" ca="1" si="8"/>
        <v>ALEXANDRE ARAUJO BEZERRIL</v>
      </c>
      <c r="D53" s="58" t="str">
        <f t="shared" ca="1" si="0"/>
        <v>GIOVANE BORGES DA SILVA</v>
      </c>
      <c r="E53" s="58" t="str">
        <f t="shared" ca="1" si="1"/>
        <v>MARCELO BATISTA CARVALHAIS</v>
      </c>
      <c r="F53" s="59">
        <f t="shared" ca="1" si="9"/>
        <v>44949</v>
      </c>
      <c r="G53" s="59">
        <f t="shared" ca="1" si="2"/>
        <v>45021</v>
      </c>
      <c r="J53" s="58">
        <f t="shared" ca="1" si="14"/>
        <v>3</v>
      </c>
      <c r="K53" s="58">
        <f t="shared" ca="1" si="3"/>
        <v>5</v>
      </c>
      <c r="L53" s="58">
        <f t="shared" ca="1" si="4"/>
        <v>1</v>
      </c>
      <c r="M53" s="58">
        <f t="shared" ca="1" si="11"/>
        <v>0</v>
      </c>
      <c r="N53" s="58">
        <f t="shared" ca="1" si="5"/>
        <v>0</v>
      </c>
      <c r="O53" s="58" t="str">
        <f t="shared" ca="1" si="6"/>
        <v>Credenciamento Não Atingindo</v>
      </c>
      <c r="P53" s="58" t="str">
        <f t="shared" ca="1" si="7"/>
        <v>CONSULTOR</v>
      </c>
      <c r="Q53" s="58" t="str">
        <f t="shared" ca="1" si="20"/>
        <v>M4</v>
      </c>
      <c r="R53" s="58">
        <f ca="1">VLOOKUP(Q53,Alavanca!A:B,2,0)</f>
        <v>0.4</v>
      </c>
      <c r="S53" s="249">
        <f t="shared" ca="1" si="13"/>
        <v>0</v>
      </c>
      <c r="T53" s="71">
        <f ca="1">IF(X53="S",IF($T$2&lt;0.05,0,VLOOKUP(P53,Alavanca!D:E,2,0)*K53/$M$7)-VLOOKUP(B53,Expansao_fevereiro2023!A:J,10,FALSE),IF($T$2&lt;0.05,0,VLOOKUP(P53,Alavanca!D:E,2,0)*K53/$M$7))</f>
        <v>920.72166666666669</v>
      </c>
      <c r="U53" s="71">
        <v>0</v>
      </c>
      <c r="V53" s="71">
        <v>0</v>
      </c>
      <c r="W53" s="71">
        <f ca="1">IF(P53="CONSULTOR",LOOKUP(S53,New_Alavanca!$D$1:$E$7)*T53,0)-IF(P53="CONSULTOR",SUM(U53:V53),0)</f>
        <v>0</v>
      </c>
      <c r="X53" s="58" t="s">
        <v>254</v>
      </c>
    </row>
    <row r="54" spans="1:24">
      <c r="A54" s="58">
        <v>80617492468</v>
      </c>
      <c r="B54" s="58" t="s">
        <v>2152</v>
      </c>
      <c r="C54" s="58" t="str">
        <f t="shared" ca="1" si="8"/>
        <v>AMANDA DA SILVA SANTOS</v>
      </c>
      <c r="D54" s="58" t="str">
        <f t="shared" ca="1" si="0"/>
        <v>GIOVANE BORGES DA SILVA</v>
      </c>
      <c r="E54" s="58" t="str">
        <f t="shared" ca="1" si="1"/>
        <v>MARCELO BATISTA CARVALHAIS</v>
      </c>
      <c r="F54" s="59">
        <f t="shared" ca="1" si="9"/>
        <v>44949</v>
      </c>
      <c r="G54" s="59">
        <f t="shared" ca="1" si="2"/>
        <v>45036</v>
      </c>
      <c r="J54" s="58">
        <f t="shared" ref="J54:J58" ca="1" si="24">IF(AND(F54&lt;$M$2,G54=""),NETWORKDAYS($M$2,$M$3,$O$5:$O$7),IF(F54&lt;$M$2,NETWORKDAYS($M$2,G54,$O$5:$O$7),IF(G54="",NETWORKDAYS(F54,$M$3,$O$5:$O$7),NETWORKDAYS(F54,G54,$O$5:$O$7))))-2</f>
        <v>11</v>
      </c>
      <c r="K54" s="58">
        <f t="shared" ca="1" si="3"/>
        <v>20</v>
      </c>
      <c r="L54" s="58">
        <f t="shared" ca="1" si="4"/>
        <v>4</v>
      </c>
      <c r="M54" s="58">
        <f t="shared" ca="1" si="11"/>
        <v>1</v>
      </c>
      <c r="N54" s="58">
        <f t="shared" ca="1" si="5"/>
        <v>1</v>
      </c>
      <c r="O54" s="58" t="str">
        <f t="shared" ca="1" si="6"/>
        <v>Credenciamento Não Atingindo</v>
      </c>
      <c r="P54" s="58" t="str">
        <f t="shared" ca="1" si="7"/>
        <v>CONSULTOR</v>
      </c>
      <c r="Q54" s="58" t="str">
        <f t="shared" ca="1" si="20"/>
        <v>M4</v>
      </c>
      <c r="R54" s="58">
        <f ca="1">VLOOKUP(Q54,Alavanca!A:B,2,0)</f>
        <v>0.4</v>
      </c>
      <c r="S54" s="249">
        <f t="shared" ca="1" si="13"/>
        <v>0.25</v>
      </c>
      <c r="T54" s="71">
        <f ca="1">IF(X54="S",IF($T$2&lt;0.05,0,VLOOKUP(P54,Alavanca!D:E,2,0)*K54/$M$7)-VLOOKUP(B54,Expansao_fevereiro2023!A:J,10,FALSE),IF($T$2&lt;0.05,0,VLOOKUP(P54,Alavanca!D:E,2,0)*K54/$M$7))</f>
        <v>3682.8866666666668</v>
      </c>
      <c r="U54" s="71">
        <v>736.5773333333334</v>
      </c>
      <c r="V54" s="71">
        <v>0</v>
      </c>
      <c r="W54" s="71">
        <f ca="1">IF(P54="CONSULTOR",LOOKUP(S54,New_Alavanca!$D$1:$E$7)*T54,0)-IF(P54="CONSULTOR",SUM(U54:V54),0)</f>
        <v>0</v>
      </c>
      <c r="X54" s="58" t="s">
        <v>254</v>
      </c>
    </row>
    <row r="55" spans="1:24">
      <c r="A55" s="58">
        <v>1413771432</v>
      </c>
      <c r="B55" s="58" t="s">
        <v>1883</v>
      </c>
      <c r="C55" s="58" t="str">
        <f t="shared" ca="1" si="8"/>
        <v>AMANDA DA SILVA SANTOS</v>
      </c>
      <c r="D55" s="58" t="str">
        <f t="shared" ca="1" si="0"/>
        <v>GIOVANE BORGES DA SILVA</v>
      </c>
      <c r="E55" s="58" t="str">
        <f t="shared" ca="1" si="1"/>
        <v>MARCELO BATISTA CARVALHAIS</v>
      </c>
      <c r="F55" s="59">
        <f t="shared" ca="1" si="9"/>
        <v>44949</v>
      </c>
      <c r="G55" s="59" t="str">
        <f t="shared" ca="1" si="2"/>
        <v/>
      </c>
      <c r="J55" s="58">
        <f t="shared" ca="1" si="24"/>
        <v>16</v>
      </c>
      <c r="K55" s="58">
        <f t="shared" ca="1" si="3"/>
        <v>30</v>
      </c>
      <c r="L55" s="58">
        <f t="shared" ca="1" si="4"/>
        <v>6</v>
      </c>
      <c r="M55" s="58">
        <f t="shared" ca="1" si="11"/>
        <v>8</v>
      </c>
      <c r="N55" s="58">
        <f t="shared" ca="1" si="5"/>
        <v>4</v>
      </c>
      <c r="O55" s="58" t="str">
        <f t="shared" ca="1" si="6"/>
        <v>Pendente Faturamento</v>
      </c>
      <c r="P55" s="58" t="str">
        <f t="shared" ca="1" si="7"/>
        <v>CONSULTOR</v>
      </c>
      <c r="Q55" s="58" t="str">
        <f t="shared" ca="1" si="20"/>
        <v>M4</v>
      </c>
      <c r="R55" s="58">
        <f ca="1">VLOOKUP(Q55,Alavanca!A:B,2,0)</f>
        <v>0.4</v>
      </c>
      <c r="S55" s="249">
        <f t="shared" ca="1" si="13"/>
        <v>0.66666666666666663</v>
      </c>
      <c r="T55" s="71">
        <f ca="1">IF(X55="S",IF($T$2&lt;0.05,0,VLOOKUP(P55,Alavanca!D:E,2,0)*K55/$M$7)-VLOOKUP(B55,Expansao_fevereiro2023!A:J,10,FALSE),IF($T$2&lt;0.05,0,VLOOKUP(P55,Alavanca!D:E,2,0)*K55/$M$7))</f>
        <v>5524.33</v>
      </c>
      <c r="U55" s="71">
        <v>0</v>
      </c>
      <c r="V55" s="71">
        <v>2209.732</v>
      </c>
      <c r="W55" s="71">
        <f ca="1">IF(P55="CONSULTOR",LOOKUP(S55,New_Alavanca!$D$1:$E$7)*T55,0)-IF(P55="CONSULTOR",SUM(U55:V55),0)</f>
        <v>0</v>
      </c>
      <c r="X55" s="58" t="s">
        <v>254</v>
      </c>
    </row>
    <row r="56" spans="1:24">
      <c r="A56" s="58" t="s">
        <v>2168</v>
      </c>
      <c r="B56" s="58" t="s">
        <v>2169</v>
      </c>
      <c r="C56" s="58" t="str">
        <f t="shared" ca="1" si="8"/>
        <v>-</v>
      </c>
      <c r="D56" s="58" t="str">
        <f t="shared" ca="1" si="0"/>
        <v>CLAYTON LUIZ DE OLIVEIRA</v>
      </c>
      <c r="E56" s="58" t="str">
        <f t="shared" ca="1" si="1"/>
        <v>MARCELO BATISTA CARVALHAIS</v>
      </c>
      <c r="F56" s="59">
        <f t="shared" ca="1" si="9"/>
        <v>44956</v>
      </c>
      <c r="G56" s="59" t="str">
        <f t="shared" ca="1" si="2"/>
        <v/>
      </c>
      <c r="J56" s="58">
        <f t="shared" ca="1" si="24"/>
        <v>16</v>
      </c>
      <c r="K56" s="58">
        <f t="shared" ca="1" si="3"/>
        <v>30</v>
      </c>
      <c r="L56" s="58">
        <f t="shared" ca="1" si="4"/>
        <v>6</v>
      </c>
      <c r="M56" s="58">
        <f t="shared" ca="1" si="11"/>
        <v>0</v>
      </c>
      <c r="N56" s="58">
        <f t="shared" ca="1" si="5"/>
        <v>0</v>
      </c>
      <c r="O56" s="58" t="str">
        <f t="shared" ca="1" si="6"/>
        <v>Supervisor</v>
      </c>
      <c r="P56" s="58" t="str">
        <f t="shared" ca="1" si="7"/>
        <v>SUPERVISOR</v>
      </c>
      <c r="Q56" s="58" t="str">
        <f t="shared" ca="1" si="20"/>
        <v>M4</v>
      </c>
      <c r="R56" s="58">
        <f ca="1">VLOOKUP(Q56,Alavanca!A:B,2,0)</f>
        <v>0.4</v>
      </c>
      <c r="S56" s="249">
        <f t="shared" ca="1" si="13"/>
        <v>0</v>
      </c>
      <c r="T56" s="71">
        <f ca="1">IF(X56="S",IF($T$2&lt;0.05,0,VLOOKUP(P56,Alavanca!D:E,2,0)*K56/$M$7)-VLOOKUP(B56,Expansao_fevereiro2023!A:J,10,FALSE),IF($T$2&lt;0.05,0,VLOOKUP(P56,Alavanca!D:E,2,0)*K56/$M$7))</f>
        <v>7750.33</v>
      </c>
      <c r="U56" s="71">
        <v>7750.33</v>
      </c>
      <c r="V56" s="71">
        <v>0</v>
      </c>
      <c r="W56" s="71">
        <f ca="1">IF(P56="CONSULTOR",LOOKUP(S56,New_Alavanca!$D$1:$E$7)*T56,0)-IF(P56="CONSULTOR",SUM(U56:V56),0)</f>
        <v>0</v>
      </c>
      <c r="X56" s="58" t="s">
        <v>254</v>
      </c>
    </row>
    <row r="57" spans="1:24">
      <c r="A57" s="58" t="s">
        <v>2173</v>
      </c>
      <c r="B57" s="58" t="s">
        <v>2174</v>
      </c>
      <c r="C57" s="58" t="str">
        <f t="shared" ca="1" si="8"/>
        <v>ANTONIO CARLOS FIGUEIREDO CARAN</v>
      </c>
      <c r="D57" s="58" t="str">
        <f t="shared" ca="1" si="0"/>
        <v>CLAYTON LUIZ DE OLIVEIRA</v>
      </c>
      <c r="E57" s="58" t="str">
        <f t="shared" ca="1" si="1"/>
        <v>MARCELO BATISTA CARVALHAIS</v>
      </c>
      <c r="F57" s="59">
        <f t="shared" ca="1" si="9"/>
        <v>44956</v>
      </c>
      <c r="G57" s="59">
        <f t="shared" ca="1" si="2"/>
        <v>45033</v>
      </c>
      <c r="J57" s="58">
        <f t="shared" ca="1" si="24"/>
        <v>8</v>
      </c>
      <c r="K57" s="58">
        <f t="shared" ca="1" si="3"/>
        <v>17</v>
      </c>
      <c r="L57" s="58">
        <f t="shared" ca="1" si="4"/>
        <v>3</v>
      </c>
      <c r="M57" s="58">
        <f t="shared" ca="1" si="11"/>
        <v>3</v>
      </c>
      <c r="N57" s="58">
        <f t="shared" ca="1" si="5"/>
        <v>2</v>
      </c>
      <c r="O57" s="58" t="str">
        <f t="shared" ca="1" si="6"/>
        <v>Pendente Faturamento</v>
      </c>
      <c r="P57" s="58" t="str">
        <f t="shared" ca="1" si="7"/>
        <v>CONSULTOR</v>
      </c>
      <c r="Q57" s="58" t="str">
        <f t="shared" ca="1" si="20"/>
        <v>M4</v>
      </c>
      <c r="R57" s="58">
        <f ca="1">VLOOKUP(Q57,Alavanca!A:B,2,0)</f>
        <v>0.4</v>
      </c>
      <c r="S57" s="249">
        <f t="shared" ca="1" si="13"/>
        <v>0.66666666666666663</v>
      </c>
      <c r="T57" s="71">
        <f ca="1">IF(X57="S",IF($T$2&lt;0.05,0,VLOOKUP(P57,Alavanca!D:E,2,0)*K57/$M$7)-VLOOKUP(B57,Expansao_fevereiro2023!A:J,10,FALSE),IF($T$2&lt;0.05,0,VLOOKUP(P57,Alavanca!D:E,2,0)*K57/$M$7))</f>
        <v>3130.4536666666668</v>
      </c>
      <c r="U57" s="71">
        <v>626.09073333333345</v>
      </c>
      <c r="V57" s="71">
        <v>0</v>
      </c>
      <c r="W57" s="71">
        <f ca="1">IF(P57="CONSULTOR",LOOKUP(S57,New_Alavanca!$D$1:$E$7)*T57,0)-IF(P57="CONSULTOR",SUM(U57:V57),0)</f>
        <v>626.09073333333345</v>
      </c>
      <c r="X57" s="58" t="s">
        <v>254</v>
      </c>
    </row>
    <row r="58" spans="1:24">
      <c r="A58" s="58" t="s">
        <v>2186</v>
      </c>
      <c r="B58" s="58" t="s">
        <v>2187</v>
      </c>
      <c r="C58" s="58" t="str">
        <f t="shared" ca="1" si="8"/>
        <v>HUGO LOPES FRANKLIN DUTRA</v>
      </c>
      <c r="D58" s="58" t="str">
        <f t="shared" ca="1" si="0"/>
        <v>CLAYTON LUIZ DE OLIVEIRA</v>
      </c>
      <c r="E58" s="58" t="str">
        <f t="shared" ca="1" si="1"/>
        <v>MARCELO BATISTA CARVALHAIS</v>
      </c>
      <c r="F58" s="59">
        <f t="shared" ca="1" si="9"/>
        <v>44956</v>
      </c>
      <c r="G58" s="59" t="str">
        <f t="shared" ca="1" si="2"/>
        <v/>
      </c>
      <c r="J58" s="58">
        <f t="shared" ca="1" si="24"/>
        <v>16</v>
      </c>
      <c r="K58" s="58">
        <f t="shared" ca="1" si="3"/>
        <v>30</v>
      </c>
      <c r="L58" s="58">
        <f t="shared" ca="1" si="4"/>
        <v>6</v>
      </c>
      <c r="M58" s="58">
        <f t="shared" ca="1" si="11"/>
        <v>3</v>
      </c>
      <c r="N58" s="58">
        <f t="shared" ca="1" si="5"/>
        <v>1</v>
      </c>
      <c r="O58" s="58" t="str">
        <f t="shared" ca="1" si="6"/>
        <v>Credenciamento Não Atingindo</v>
      </c>
      <c r="P58" s="58" t="str">
        <f t="shared" ca="1" si="7"/>
        <v>CONSULTOR</v>
      </c>
      <c r="Q58" s="58" t="str">
        <f t="shared" ca="1" si="20"/>
        <v>M4</v>
      </c>
      <c r="R58" s="58">
        <f ca="1">VLOOKUP(Q58,Alavanca!A:B,2,0)</f>
        <v>0.4</v>
      </c>
      <c r="S58" s="249">
        <f t="shared" ca="1" si="13"/>
        <v>0.16666666666666666</v>
      </c>
      <c r="T58" s="71">
        <f ca="1">IF(X58="S",IF($T$2&lt;0.05,0,VLOOKUP(P58,Alavanca!D:E,2,0)*K58/$M$7)-VLOOKUP(B58,Expansao_fevereiro2023!A:J,10,FALSE),IF($T$2&lt;0.05,0,VLOOKUP(P58,Alavanca!D:E,2,0)*K58/$M$7))</f>
        <v>5524.33</v>
      </c>
      <c r="U58" s="71">
        <v>0</v>
      </c>
      <c r="V58" s="71">
        <v>0</v>
      </c>
      <c r="W58" s="71">
        <f ca="1">IF(P58="CONSULTOR",LOOKUP(S58,New_Alavanca!$D$1:$E$7)*T58,0)-IF(P58="CONSULTOR",SUM(U58:V58),0)</f>
        <v>0</v>
      </c>
      <c r="X58" s="58" t="s">
        <v>254</v>
      </c>
    </row>
    <row r="59" spans="1:24">
      <c r="A59" s="58" t="s">
        <v>2190</v>
      </c>
      <c r="B59" s="58" t="s">
        <v>2191</v>
      </c>
      <c r="C59" s="58" t="str">
        <f t="shared" ca="1" si="8"/>
        <v>ANTONIO CARLOS FIGUEIREDO CARAN</v>
      </c>
      <c r="D59" s="58" t="str">
        <f t="shared" ca="1" si="0"/>
        <v>CLAYTON LUIZ DE OLIVEIRA</v>
      </c>
      <c r="E59" s="58" t="str">
        <f t="shared" ca="1" si="1"/>
        <v>MARCELO BATISTA CARVALHAIS</v>
      </c>
      <c r="F59" s="59">
        <f t="shared" ca="1" si="9"/>
        <v>44956</v>
      </c>
      <c r="G59" s="59">
        <f t="shared" ca="1" si="2"/>
        <v>45021</v>
      </c>
      <c r="J59" s="58">
        <f t="shared" ca="1" si="14"/>
        <v>3</v>
      </c>
      <c r="K59" s="58">
        <f t="shared" ca="1" si="3"/>
        <v>5</v>
      </c>
      <c r="L59" s="58">
        <f t="shared" ca="1" si="4"/>
        <v>1</v>
      </c>
      <c r="M59" s="58">
        <f t="shared" ca="1" si="11"/>
        <v>0</v>
      </c>
      <c r="N59" s="58">
        <f t="shared" ca="1" si="5"/>
        <v>0</v>
      </c>
      <c r="O59" s="58" t="str">
        <f t="shared" ca="1" si="6"/>
        <v>Credenciamento Não Atingindo</v>
      </c>
      <c r="P59" s="58" t="str">
        <f t="shared" ca="1" si="7"/>
        <v>CONSULTOR</v>
      </c>
      <c r="Q59" s="58" t="str">
        <f t="shared" ca="1" si="20"/>
        <v>M4</v>
      </c>
      <c r="R59" s="58">
        <f ca="1">VLOOKUP(Q59,Alavanca!A:B,2,0)</f>
        <v>0.4</v>
      </c>
      <c r="S59" s="249">
        <f t="shared" ca="1" si="13"/>
        <v>0</v>
      </c>
      <c r="T59" s="71">
        <f ca="1">IF(X59="S",IF($T$2&lt;0.05,0,VLOOKUP(P59,Alavanca!D:E,2,0)*K59/$M$7)-VLOOKUP(B59,Expansao_fevereiro2023!A:J,10,FALSE),IF($T$2&lt;0.05,0,VLOOKUP(P59,Alavanca!D:E,2,0)*K59/$M$7))</f>
        <v>920.72166666666669</v>
      </c>
      <c r="U59" s="71">
        <v>0</v>
      </c>
      <c r="V59" s="71">
        <v>0</v>
      </c>
      <c r="W59" s="71">
        <f ca="1">IF(P59="CONSULTOR",LOOKUP(S59,New_Alavanca!$D$1:$E$7)*T59,0)-IF(P59="CONSULTOR",SUM(U59:V59),0)</f>
        <v>0</v>
      </c>
      <c r="X59" s="58" t="s">
        <v>254</v>
      </c>
    </row>
    <row r="60" spans="1:24">
      <c r="A60" s="58" t="s">
        <v>2198</v>
      </c>
      <c r="B60" s="58" t="s">
        <v>2199</v>
      </c>
      <c r="C60" s="58" t="str">
        <f t="shared" ca="1" si="8"/>
        <v>ANTONIO CARLOS FIGUEIREDO CARAN</v>
      </c>
      <c r="D60" s="58" t="str">
        <f t="shared" ca="1" si="0"/>
        <v>CLAYTON LUIZ DE OLIVEIRA</v>
      </c>
      <c r="E60" s="58" t="str">
        <f t="shared" ca="1" si="1"/>
        <v>MARCELO BATISTA CARVALHAIS</v>
      </c>
      <c r="F60" s="59">
        <f t="shared" ca="1" si="9"/>
        <v>44956</v>
      </c>
      <c r="G60" s="59" t="str">
        <f t="shared" ca="1" si="2"/>
        <v/>
      </c>
      <c r="J60" s="58">
        <f t="shared" ref="J60:J63" ca="1" si="25">IF(AND(F60&lt;$M$2,G60=""),NETWORKDAYS($M$2,$M$3,$O$5:$O$7),IF(F60&lt;$M$2,NETWORKDAYS($M$2,G60,$O$5:$O$7),IF(G60="",NETWORKDAYS(F60,$M$3,$O$5:$O$7),NETWORKDAYS(F60,G60,$O$5:$O$7))))-2</f>
        <v>16</v>
      </c>
      <c r="K60" s="58">
        <f t="shared" ca="1" si="3"/>
        <v>30</v>
      </c>
      <c r="L60" s="58">
        <f t="shared" ca="1" si="4"/>
        <v>6</v>
      </c>
      <c r="M60" s="58">
        <f t="shared" ca="1" si="11"/>
        <v>10</v>
      </c>
      <c r="N60" s="58">
        <f t="shared" ca="1" si="5"/>
        <v>10</v>
      </c>
      <c r="O60" s="58" t="str">
        <f t="shared" ca="1" si="6"/>
        <v>Elegível</v>
      </c>
      <c r="P60" s="58" t="str">
        <f t="shared" ca="1" si="7"/>
        <v>CONSULTOR</v>
      </c>
      <c r="Q60" s="58" t="str">
        <f t="shared" ca="1" si="20"/>
        <v>M4</v>
      </c>
      <c r="R60" s="58">
        <f ca="1">VLOOKUP(Q60,Alavanca!A:B,2,0)</f>
        <v>0.4</v>
      </c>
      <c r="S60" s="249">
        <f t="shared" ca="1" si="13"/>
        <v>1.6666666666666667</v>
      </c>
      <c r="T60" s="71">
        <f ca="1">IF(X60="S",IF($T$2&lt;0.05,0,VLOOKUP(P60,Alavanca!D:E,2,0)*K60/$M$7)-VLOOKUP(B60,Expansao_fevereiro2023!A:J,10,FALSE),IF($T$2&lt;0.05,0,VLOOKUP(P60,Alavanca!D:E,2,0)*K60/$M$7))</f>
        <v>5524.33</v>
      </c>
      <c r="U60" s="71">
        <v>3867.0309999999995</v>
      </c>
      <c r="V60" s="71">
        <v>4419.4639999999999</v>
      </c>
      <c r="W60" s="71">
        <f ca="1">IF(P60="CONSULTOR",LOOKUP(S60,New_Alavanca!$D$1:$E$7)*T60,0)-IF(P60="CONSULTOR",SUM(U60:V60),0)</f>
        <v>0</v>
      </c>
      <c r="X60" s="58" t="s">
        <v>254</v>
      </c>
    </row>
    <row r="61" spans="1:24">
      <c r="A61" s="58" t="s">
        <v>2202</v>
      </c>
      <c r="B61" s="58" t="s">
        <v>2203</v>
      </c>
      <c r="C61" s="58" t="str">
        <f t="shared" ca="1" si="8"/>
        <v>ALEXANDRE ARAUJO BEZERRIL</v>
      </c>
      <c r="D61" s="58" t="str">
        <f t="shared" ca="1" si="0"/>
        <v>GIOVANE BORGES DA SILVA</v>
      </c>
      <c r="E61" s="58" t="str">
        <f t="shared" ca="1" si="1"/>
        <v>MARCELO BATISTA CARVALHAIS</v>
      </c>
      <c r="F61" s="59">
        <f t="shared" ca="1" si="9"/>
        <v>44956</v>
      </c>
      <c r="G61" s="59" t="str">
        <f t="shared" ca="1" si="2"/>
        <v/>
      </c>
      <c r="J61" s="58">
        <f ca="1">IF(AND(F61&lt;$M$2,G61=""),NETWORKDAYS($M$2,$M$3,$O$5:$O$7),IF(F61&lt;$M$2,NETWORKDAYS($M$2,G61,$O$5:$O$7),IF(G61="",NETWORKDAYS(F61,$M$3,$O$5:$O$7),NETWORKDAYS(F61,G61,$O$5:$O$7))))</f>
        <v>18</v>
      </c>
      <c r="K61" s="58">
        <f t="shared" ca="1" si="3"/>
        <v>30</v>
      </c>
      <c r="L61" s="58">
        <f t="shared" ca="1" si="4"/>
        <v>7</v>
      </c>
      <c r="M61" s="58">
        <f t="shared" ca="1" si="11"/>
        <v>11</v>
      </c>
      <c r="N61" s="58">
        <f t="shared" ca="1" si="5"/>
        <v>9</v>
      </c>
      <c r="O61" s="58" t="str">
        <f t="shared" ca="1" si="6"/>
        <v>Elegível</v>
      </c>
      <c r="P61" s="58" t="str">
        <f t="shared" ca="1" si="7"/>
        <v>CONSULTOR</v>
      </c>
      <c r="Q61" s="58" t="str">
        <f t="shared" ca="1" si="20"/>
        <v>M4</v>
      </c>
      <c r="R61" s="58">
        <f ca="1">VLOOKUP(Q61,Alavanca!A:B,2,0)</f>
        <v>0.4</v>
      </c>
      <c r="S61" s="249">
        <f t="shared" ca="1" si="13"/>
        <v>1.2857142857142858</v>
      </c>
      <c r="T61" s="71">
        <f ca="1">IF(X61="S",IF($T$2&lt;0.05,0,VLOOKUP(P61,Alavanca!D:E,2,0)*K61/$M$7)-VLOOKUP(B61,Expansao_fevereiro2023!A:J,10,FALSE),IF($T$2&lt;0.05,0,VLOOKUP(P61,Alavanca!D:E,2,0)*K61/$M$7))</f>
        <v>5524.33</v>
      </c>
      <c r="U61" s="71">
        <v>3867.0309999999995</v>
      </c>
      <c r="V61" s="71">
        <v>3314.5980000000004</v>
      </c>
      <c r="W61" s="71">
        <f ca="1">IF(P61="CONSULTOR",LOOKUP(S61,New_Alavanca!$D$1:$E$7)*T61,0)-IF(P61="CONSULTOR",SUM(U61:V61),0)</f>
        <v>0</v>
      </c>
      <c r="X61" s="58" t="s">
        <v>254</v>
      </c>
    </row>
    <row r="62" spans="1:24">
      <c r="A62" s="58" t="s">
        <v>2211</v>
      </c>
      <c r="B62" s="58" t="s">
        <v>2212</v>
      </c>
      <c r="C62" s="58" t="str">
        <f t="shared" ca="1" si="8"/>
        <v>AMANDA DA SILVA SANTOS</v>
      </c>
      <c r="D62" s="58" t="str">
        <f t="shared" ca="1" si="0"/>
        <v>GIOVANE BORGES DA SILVA</v>
      </c>
      <c r="E62" s="58" t="str">
        <f t="shared" ca="1" si="1"/>
        <v>MARCELO BATISTA CARVALHAIS</v>
      </c>
      <c r="F62" s="59">
        <f t="shared" ca="1" si="9"/>
        <v>44956</v>
      </c>
      <c r="G62" s="59" t="str">
        <f t="shared" ca="1" si="2"/>
        <v/>
      </c>
      <c r="J62" s="58">
        <f t="shared" ca="1" si="25"/>
        <v>16</v>
      </c>
      <c r="K62" s="58">
        <f t="shared" ca="1" si="3"/>
        <v>30</v>
      </c>
      <c r="L62" s="58">
        <f t="shared" ca="1" si="4"/>
        <v>6</v>
      </c>
      <c r="M62" s="58">
        <f t="shared" ca="1" si="11"/>
        <v>10</v>
      </c>
      <c r="N62" s="58">
        <f t="shared" ca="1" si="5"/>
        <v>5</v>
      </c>
      <c r="O62" s="58" t="str">
        <f t="shared" ca="1" si="6"/>
        <v>Pendente Faturamento</v>
      </c>
      <c r="P62" s="58" t="str">
        <f t="shared" ca="1" si="7"/>
        <v>CONSULTOR</v>
      </c>
      <c r="Q62" s="58" t="str">
        <f t="shared" ca="1" si="20"/>
        <v>M4</v>
      </c>
      <c r="R62" s="58">
        <f ca="1">VLOOKUP(Q62,Alavanca!A:B,2,0)</f>
        <v>0.4</v>
      </c>
      <c r="S62" s="249">
        <f t="shared" ca="1" si="13"/>
        <v>0.83333333333333337</v>
      </c>
      <c r="T62" s="71">
        <f ca="1">IF(X62="S",IF($T$2&lt;0.05,0,VLOOKUP(P62,Alavanca!D:E,2,0)*K62/$M$7)-VLOOKUP(B62,Expansao_fevereiro2023!A:J,10,FALSE),IF($T$2&lt;0.05,0,VLOOKUP(P62,Alavanca!D:E,2,0)*K62/$M$7))</f>
        <v>5524.33</v>
      </c>
      <c r="U62" s="71">
        <v>1104.866</v>
      </c>
      <c r="V62" s="71">
        <v>2762.1649999999995</v>
      </c>
      <c r="W62" s="71">
        <f ca="1">IF(P62="CONSULTOR",LOOKUP(S62,New_Alavanca!$D$1:$E$7)*T62,0)-IF(P62="CONSULTOR",SUM(U62:V62),0)</f>
        <v>0</v>
      </c>
      <c r="X62" s="58" t="s">
        <v>254</v>
      </c>
    </row>
    <row r="63" spans="1:24">
      <c r="A63" s="58" t="s">
        <v>2220</v>
      </c>
      <c r="B63" s="58" t="s">
        <v>2221</v>
      </c>
      <c r="C63" s="58" t="str">
        <f t="shared" ca="1" si="8"/>
        <v>HUGO LOPES FRANKLIN DUTRA</v>
      </c>
      <c r="D63" s="58" t="str">
        <f t="shared" ca="1" si="0"/>
        <v>CLAYTON LUIZ DE OLIVEIRA</v>
      </c>
      <c r="E63" s="58" t="str">
        <f t="shared" ca="1" si="1"/>
        <v>MARCELO BATISTA CARVALHAIS</v>
      </c>
      <c r="F63" s="59">
        <f t="shared" ca="1" si="9"/>
        <v>44956</v>
      </c>
      <c r="G63" s="59" t="str">
        <f t="shared" ca="1" si="2"/>
        <v/>
      </c>
      <c r="J63" s="58">
        <f t="shared" ca="1" si="25"/>
        <v>16</v>
      </c>
      <c r="K63" s="58">
        <f t="shared" ca="1" si="3"/>
        <v>30</v>
      </c>
      <c r="L63" s="58">
        <f t="shared" ca="1" si="4"/>
        <v>6</v>
      </c>
      <c r="M63" s="58">
        <f t="shared" ca="1" si="11"/>
        <v>1</v>
      </c>
      <c r="N63" s="58">
        <f t="shared" ca="1" si="5"/>
        <v>1</v>
      </c>
      <c r="O63" s="58" t="str">
        <f t="shared" ca="1" si="6"/>
        <v>Credenciamento Não Atingindo</v>
      </c>
      <c r="P63" s="58" t="str">
        <f t="shared" ca="1" si="7"/>
        <v>CONSULTOR</v>
      </c>
      <c r="Q63" s="58" t="str">
        <f t="shared" ca="1" si="20"/>
        <v>M4</v>
      </c>
      <c r="R63" s="58">
        <f ca="1">VLOOKUP(Q63,Alavanca!A:B,2,0)</f>
        <v>0.4</v>
      </c>
      <c r="S63" s="249">
        <f t="shared" ca="1" si="13"/>
        <v>0.16666666666666666</v>
      </c>
      <c r="T63" s="71">
        <f ca="1">IF(X63="S",IF($T$2&lt;0.05,0,VLOOKUP(P63,Alavanca!D:E,2,0)*K63/$M$7)-VLOOKUP(B63,Expansao_fevereiro2023!A:J,10,FALSE),IF($T$2&lt;0.05,0,VLOOKUP(P63,Alavanca!D:E,2,0)*K63/$M$7))</f>
        <v>5524.33</v>
      </c>
      <c r="U63" s="71">
        <v>0</v>
      </c>
      <c r="V63" s="71">
        <v>0</v>
      </c>
      <c r="W63" s="71">
        <f ca="1">IF(P63="CONSULTOR",LOOKUP(S63,New_Alavanca!$D$1:$E$7)*T63,0)-IF(P63="CONSULTOR",SUM(U63:V63),0)</f>
        <v>0</v>
      </c>
      <c r="X63" s="58" t="s">
        <v>254</v>
      </c>
    </row>
    <row r="64" spans="1:24">
      <c r="A64" s="58" t="s">
        <v>2228</v>
      </c>
      <c r="B64" s="58" t="s">
        <v>2280</v>
      </c>
      <c r="C64" s="58" t="str">
        <f t="shared" ca="1" si="8"/>
        <v>HUGO LOPES FRANKLIN DUTRA</v>
      </c>
      <c r="D64" s="58" t="str">
        <f t="shared" ca="1" si="0"/>
        <v>CLAYTON LUIZ DE OLIVEIRA</v>
      </c>
      <c r="E64" s="58" t="str">
        <f t="shared" ca="1" si="1"/>
        <v>MARCELO BATISTA CARVALHAIS</v>
      </c>
      <c r="F64" s="59">
        <f t="shared" ca="1" si="9"/>
        <v>44956</v>
      </c>
      <c r="G64" s="59">
        <f t="shared" ca="1" si="2"/>
        <v>45021</v>
      </c>
      <c r="J64" s="58">
        <f t="shared" ca="1" si="14"/>
        <v>3</v>
      </c>
      <c r="K64" s="58">
        <f t="shared" ca="1" si="3"/>
        <v>5</v>
      </c>
      <c r="L64" s="58">
        <f t="shared" ca="1" si="4"/>
        <v>1</v>
      </c>
      <c r="M64" s="58">
        <f t="shared" ca="1" si="11"/>
        <v>0</v>
      </c>
      <c r="N64" s="58">
        <f t="shared" ca="1" si="5"/>
        <v>0</v>
      </c>
      <c r="O64" s="58" t="str">
        <f t="shared" ca="1" si="6"/>
        <v>Credenciamento Não Atingindo</v>
      </c>
      <c r="P64" s="58" t="str">
        <f t="shared" ca="1" si="7"/>
        <v>CONSULTOR</v>
      </c>
      <c r="Q64" s="58" t="str">
        <f t="shared" ca="1" si="20"/>
        <v>M4</v>
      </c>
      <c r="R64" s="58">
        <f ca="1">VLOOKUP(Q64,Alavanca!A:B,2,0)</f>
        <v>0.4</v>
      </c>
      <c r="S64" s="249">
        <f t="shared" ca="1" si="13"/>
        <v>0</v>
      </c>
      <c r="T64" s="71">
        <f ca="1">IF(X64="S",IF($T$2&lt;0.05,0,VLOOKUP(P64,Alavanca!D:E,2,0)*K64/$M$7)-VLOOKUP(B64,Expansao_fevereiro2023!A:J,10,FALSE),IF($T$2&lt;0.05,0,VLOOKUP(P64,Alavanca!D:E,2,0)*K64/$M$7))</f>
        <v>920.72166666666669</v>
      </c>
      <c r="U64" s="71">
        <v>0</v>
      </c>
      <c r="V64" s="71">
        <v>0</v>
      </c>
      <c r="W64" s="71">
        <f ca="1">IF(P64="CONSULTOR",LOOKUP(S64,New_Alavanca!$D$1:$E$7)*T64,0)-IF(P64="CONSULTOR",SUM(U64:V64),0)</f>
        <v>0</v>
      </c>
      <c r="X64" s="58" t="s">
        <v>254</v>
      </c>
    </row>
    <row r="65" spans="1:24">
      <c r="A65" s="58" t="s">
        <v>2248</v>
      </c>
      <c r="B65" s="58" t="s">
        <v>2249</v>
      </c>
      <c r="C65" s="58" t="str">
        <f t="shared" ca="1" si="8"/>
        <v>HUGO LOPES FRANKLIN DUTRA</v>
      </c>
      <c r="D65" s="58" t="str">
        <f t="shared" ca="1" si="0"/>
        <v>CLAYTON LUIZ DE OLIVEIRA</v>
      </c>
      <c r="E65" s="58" t="str">
        <f t="shared" ca="1" si="1"/>
        <v>MARCELO BATISTA CARVALHAIS</v>
      </c>
      <c r="F65" s="59">
        <f t="shared" ca="1" si="9"/>
        <v>44956</v>
      </c>
      <c r="G65" s="59">
        <f t="shared" ca="1" si="2"/>
        <v>45042</v>
      </c>
      <c r="J65" s="58">
        <f t="shared" ref="J65:J68" ca="1" si="26">IF(AND(F65&lt;$M$2,G65=""),NETWORKDAYS($M$2,$M$3,$O$5:$O$7),IF(F65&lt;$M$2,NETWORKDAYS($M$2,G65,$O$5:$O$7),IF(G65="",NETWORKDAYS(F65,$M$3,$O$5:$O$7),NETWORKDAYS(F65,G65,$O$5:$O$7))))-2</f>
        <v>14</v>
      </c>
      <c r="K65" s="58">
        <f t="shared" ca="1" si="3"/>
        <v>26</v>
      </c>
      <c r="L65" s="58">
        <f t="shared" ca="1" si="4"/>
        <v>6</v>
      </c>
      <c r="M65" s="58">
        <f t="shared" ca="1" si="11"/>
        <v>0</v>
      </c>
      <c r="N65" s="58">
        <f t="shared" ca="1" si="5"/>
        <v>0</v>
      </c>
      <c r="O65" s="58" t="str">
        <f t="shared" ca="1" si="6"/>
        <v>Credenciamento Não Atingindo</v>
      </c>
      <c r="P65" s="58" t="str">
        <f t="shared" ca="1" si="7"/>
        <v>CONSULTOR</v>
      </c>
      <c r="Q65" s="58" t="str">
        <f t="shared" ca="1" si="20"/>
        <v>M4</v>
      </c>
      <c r="R65" s="58">
        <f ca="1">VLOOKUP(Q65,Alavanca!A:B,2,0)</f>
        <v>0.4</v>
      </c>
      <c r="S65" s="249">
        <f t="shared" ca="1" si="13"/>
        <v>0</v>
      </c>
      <c r="T65" s="71">
        <f ca="1">IF(X65="S",IF($T$2&lt;0.05,0,VLOOKUP(P65,Alavanca!D:E,2,0)*K65/$M$7)-VLOOKUP(B65,Expansao_fevereiro2023!A:J,10,FALSE),IF($T$2&lt;0.05,0,VLOOKUP(P65,Alavanca!D:E,2,0)*K65/$M$7))</f>
        <v>4787.7526666666663</v>
      </c>
      <c r="U65" s="71">
        <v>0</v>
      </c>
      <c r="V65" s="71">
        <v>0</v>
      </c>
      <c r="W65" s="71">
        <f ca="1">IF(P65="CONSULTOR",LOOKUP(S65,New_Alavanca!$D$1:$E$7)*T65,0)-IF(P65="CONSULTOR",SUM(U65:V65),0)</f>
        <v>0</v>
      </c>
      <c r="X65" s="58" t="s">
        <v>254</v>
      </c>
    </row>
    <row r="66" spans="1:24">
      <c r="A66" s="58">
        <v>11664232630</v>
      </c>
      <c r="B66" s="58" t="s">
        <v>2288</v>
      </c>
      <c r="C66" s="58" t="str">
        <f t="shared" ca="1" si="8"/>
        <v>BRUNA VERONICA ALBERTIM SOARES</v>
      </c>
      <c r="D66" s="58" t="str">
        <f t="shared" ca="1" si="0"/>
        <v>JULIANA TAVARES DE ARAUJO</v>
      </c>
      <c r="E66" s="58" t="str">
        <f t="shared" ca="1" si="1"/>
        <v>MARCELO BATISTA CARVALHAIS</v>
      </c>
      <c r="F66" s="59">
        <f t="shared" ca="1" si="9"/>
        <v>44959</v>
      </c>
      <c r="G66" s="59" t="str">
        <f t="shared" ca="1" si="2"/>
        <v/>
      </c>
      <c r="J66" s="58">
        <f t="shared" ca="1" si="26"/>
        <v>16</v>
      </c>
      <c r="K66" s="58">
        <f t="shared" ca="1" si="3"/>
        <v>30</v>
      </c>
      <c r="L66" s="58">
        <f t="shared" ca="1" si="4"/>
        <v>6</v>
      </c>
      <c r="M66" s="58">
        <f t="shared" ca="1" si="11"/>
        <v>6</v>
      </c>
      <c r="N66" s="58">
        <f t="shared" ca="1" si="5"/>
        <v>6</v>
      </c>
      <c r="O66" s="58" t="str">
        <f t="shared" ca="1" si="6"/>
        <v>Elegível</v>
      </c>
      <c r="P66" s="58" t="str">
        <f t="shared" ca="1" si="7"/>
        <v>CONSULTOR</v>
      </c>
      <c r="Q66" s="58" t="str">
        <f t="shared" ca="1" si="12"/>
        <v>M3</v>
      </c>
      <c r="R66" s="58">
        <f ca="1">VLOOKUP(Q66,Alavanca!A:B,2,0)</f>
        <v>0.35</v>
      </c>
      <c r="S66" s="249">
        <f t="shared" ca="1" si="13"/>
        <v>1</v>
      </c>
      <c r="T66" s="71">
        <f ca="1">IF(X66="S",IF($T$2&lt;0.05,0,VLOOKUP(P66,Alavanca!D:E,2,0)*K66/$M$7)-VLOOKUP(B66,Expansao_fevereiro2023!A:J,10,FALSE),IF($T$2&lt;0.05,0,VLOOKUP(P66,Alavanca!D:E,2,0)*K66/$M$7))</f>
        <v>5524.33</v>
      </c>
      <c r="U66" s="71">
        <v>2209.732</v>
      </c>
      <c r="V66" s="71">
        <v>3314.598</v>
      </c>
      <c r="W66" s="71">
        <f ca="1">IF(P66="CONSULTOR",LOOKUP(S66,New_Alavanca!$D$1:$E$7)*T66,0)-IF(P66="CONSULTOR",SUM(U66:V66),0)</f>
        <v>0</v>
      </c>
      <c r="X66" s="58" t="s">
        <v>254</v>
      </c>
    </row>
    <row r="67" spans="1:24">
      <c r="A67" s="58">
        <v>1291972110</v>
      </c>
      <c r="B67" s="58" t="s">
        <v>2297</v>
      </c>
      <c r="C67" s="58" t="str">
        <f t="shared" ca="1" si="8"/>
        <v>BRUNA VERONICA ALBERTIM SOARES</v>
      </c>
      <c r="D67" s="58" t="str">
        <f t="shared" ca="1" si="0"/>
        <v>JULIANA TAVARES DE ARAUJO</v>
      </c>
      <c r="E67" s="58" t="str">
        <f t="shared" ca="1" si="1"/>
        <v>MARCELO BATISTA CARVALHAIS</v>
      </c>
      <c r="F67" s="59">
        <f t="shared" ca="1" si="9"/>
        <v>44959</v>
      </c>
      <c r="G67" s="59" t="str">
        <f t="shared" ca="1" si="2"/>
        <v/>
      </c>
      <c r="J67" s="58">
        <f t="shared" ca="1" si="26"/>
        <v>16</v>
      </c>
      <c r="K67" s="58">
        <f t="shared" ca="1" si="3"/>
        <v>30</v>
      </c>
      <c r="L67" s="58">
        <f t="shared" ca="1" si="4"/>
        <v>6</v>
      </c>
      <c r="M67" s="58">
        <f t="shared" ca="1" si="11"/>
        <v>5</v>
      </c>
      <c r="N67" s="58">
        <f t="shared" ca="1" si="5"/>
        <v>4</v>
      </c>
      <c r="O67" s="58" t="str">
        <f t="shared" ca="1" si="6"/>
        <v>Credenciamento Não Atingindo</v>
      </c>
      <c r="P67" s="58" t="str">
        <f t="shared" ca="1" si="7"/>
        <v>CONSULTOR</v>
      </c>
      <c r="Q67" s="58" t="str">
        <f t="shared" ca="1" si="12"/>
        <v>M3</v>
      </c>
      <c r="R67" s="58">
        <f ca="1">VLOOKUP(Q67,Alavanca!A:B,2,0)</f>
        <v>0.35</v>
      </c>
      <c r="S67" s="249">
        <f t="shared" ca="1" si="13"/>
        <v>0.66666666666666663</v>
      </c>
      <c r="T67" s="71">
        <f ca="1">IF(X67="S",IF($T$2&lt;0.05,0,VLOOKUP(P67,Alavanca!D:E,2,0)*K67/$M$7)-VLOOKUP(B67,Expansao_fevereiro2023!A:J,10,FALSE),IF($T$2&lt;0.05,0,VLOOKUP(P67,Alavanca!D:E,2,0)*K67/$M$7))</f>
        <v>5524.33</v>
      </c>
      <c r="U67" s="71">
        <v>2209.732</v>
      </c>
      <c r="V67" s="71">
        <v>0</v>
      </c>
      <c r="W67" s="71">
        <f ca="1">IF(P67="CONSULTOR",LOOKUP(S67,New_Alavanca!$D$1:$E$7)*T67,0)-IF(P67="CONSULTOR",SUM(U67:V67),0)</f>
        <v>0</v>
      </c>
      <c r="X67" s="58" t="s">
        <v>254</v>
      </c>
    </row>
    <row r="68" spans="1:24">
      <c r="A68" s="58">
        <v>664097138</v>
      </c>
      <c r="B68" s="58" t="s">
        <v>2299</v>
      </c>
      <c r="C68" s="58" t="str">
        <f t="shared" ca="1" si="8"/>
        <v>BRUNA VERONICA ALBERTIM SOARES</v>
      </c>
      <c r="D68" s="58" t="str">
        <f t="shared" ca="1" si="0"/>
        <v>JULIANA TAVARES DE ARAUJO</v>
      </c>
      <c r="E68" s="58" t="str">
        <f t="shared" ca="1" si="1"/>
        <v>MARCELO BATISTA CARVALHAIS</v>
      </c>
      <c r="F68" s="59">
        <f t="shared" ca="1" si="9"/>
        <v>44959</v>
      </c>
      <c r="G68" s="59" t="str">
        <f t="shared" ca="1" si="2"/>
        <v/>
      </c>
      <c r="J68" s="58">
        <f t="shared" ca="1" si="26"/>
        <v>16</v>
      </c>
      <c r="K68" s="58">
        <f t="shared" ca="1" si="3"/>
        <v>30</v>
      </c>
      <c r="L68" s="58">
        <f t="shared" ca="1" si="4"/>
        <v>6</v>
      </c>
      <c r="M68" s="58">
        <f t="shared" ca="1" si="11"/>
        <v>4</v>
      </c>
      <c r="N68" s="58">
        <f t="shared" ca="1" si="5"/>
        <v>4</v>
      </c>
      <c r="O68" s="58" t="str">
        <f t="shared" ca="1" si="6"/>
        <v>Credenciamento Não Atingindo</v>
      </c>
      <c r="P68" s="58" t="str">
        <f t="shared" ca="1" si="7"/>
        <v>CONSULTOR</v>
      </c>
      <c r="Q68" s="58" t="str">
        <f t="shared" ca="1" si="12"/>
        <v>M3</v>
      </c>
      <c r="R68" s="58">
        <f ca="1">VLOOKUP(Q68,Alavanca!A:B,2,0)</f>
        <v>0.35</v>
      </c>
      <c r="S68" s="249">
        <f t="shared" ca="1" si="13"/>
        <v>0.66666666666666663</v>
      </c>
      <c r="T68" s="71">
        <f ca="1">IF(X68="S",IF($T$2&lt;0.05,0,VLOOKUP(P68,Alavanca!D:E,2,0)*K68/$M$7)-VLOOKUP(B68,Expansao_fevereiro2023!A:J,10,FALSE),IF($T$2&lt;0.05,0,VLOOKUP(P68,Alavanca!D:E,2,0)*K68/$M$7))</f>
        <v>5524.33</v>
      </c>
      <c r="U68" s="71">
        <v>0</v>
      </c>
      <c r="V68" s="71">
        <v>1104.866</v>
      </c>
      <c r="W68" s="71">
        <f ca="1">IF(P68="CONSULTOR",LOOKUP(S68,New_Alavanca!$D$1:$E$7)*T68,0)-IF(P68="CONSULTOR",SUM(U68:V68),0)</f>
        <v>1104.866</v>
      </c>
      <c r="X68" s="58" t="s">
        <v>254</v>
      </c>
    </row>
    <row r="69" spans="1:24">
      <c r="A69" s="58">
        <v>2215955112</v>
      </c>
      <c r="B69" s="58" t="s">
        <v>2302</v>
      </c>
      <c r="C69" s="58" t="str">
        <f t="shared" ca="1" si="8"/>
        <v>BRUNA VERONICA ALBERTIM SOARES</v>
      </c>
      <c r="D69" s="58" t="str">
        <f t="shared" ca="1" si="0"/>
        <v>JULIANA TAVARES DE ARAUJO</v>
      </c>
      <c r="E69" s="58" t="str">
        <f t="shared" ca="1" si="1"/>
        <v>MARCELO BATISTA CARVALHAIS</v>
      </c>
      <c r="F69" s="59">
        <f t="shared" ca="1" si="9"/>
        <v>44959</v>
      </c>
      <c r="G69" s="59">
        <f t="shared" ca="1" si="2"/>
        <v>45019</v>
      </c>
      <c r="J69" s="58">
        <f t="shared" ca="1" si="14"/>
        <v>1</v>
      </c>
      <c r="K69" s="58">
        <f t="shared" ca="1" si="3"/>
        <v>3</v>
      </c>
      <c r="L69" s="58">
        <f t="shared" ca="1" si="4"/>
        <v>0</v>
      </c>
      <c r="M69" s="58">
        <f t="shared" ca="1" si="11"/>
        <v>0</v>
      </c>
      <c r="N69" s="58">
        <f t="shared" ca="1" si="5"/>
        <v>0</v>
      </c>
      <c r="O69" s="58" t="str">
        <f t="shared" ca="1" si="6"/>
        <v>Pendente Faturamento</v>
      </c>
      <c r="P69" s="58" t="str">
        <f t="shared" ca="1" si="7"/>
        <v>CONSULTOR</v>
      </c>
      <c r="Q69" s="58" t="str">
        <f t="shared" ca="1" si="12"/>
        <v>M3</v>
      </c>
      <c r="R69" s="58">
        <f ca="1">VLOOKUP(Q69,Alavanca!A:B,2,0)</f>
        <v>0.35</v>
      </c>
      <c r="S69" s="249">
        <f t="shared" ca="1" si="13"/>
        <v>0</v>
      </c>
      <c r="T69" s="71">
        <f ca="1">IF(X69="S",IF($T$2&lt;0.05,0,VLOOKUP(P69,Alavanca!D:E,2,0)*K69/$M$7)-VLOOKUP(B69,Expansao_fevereiro2023!A:J,10,FALSE),IF($T$2&lt;0.05,0,VLOOKUP(P69,Alavanca!D:E,2,0)*K69/$M$7))</f>
        <v>552.43299999999988</v>
      </c>
      <c r="U69" s="71">
        <v>0</v>
      </c>
      <c r="V69" s="71">
        <v>0</v>
      </c>
      <c r="W69" s="71">
        <f ca="1">IF(P69="CONSULTOR",LOOKUP(S69,New_Alavanca!$D$1:$E$7)*T69,0)-IF(P69="CONSULTOR",SUM(U69:V69),0)</f>
        <v>0</v>
      </c>
      <c r="X69" s="58" t="s">
        <v>254</v>
      </c>
    </row>
    <row r="70" spans="1:24">
      <c r="A70" s="58">
        <v>2828705129</v>
      </c>
      <c r="B70" s="58" t="s">
        <v>2305</v>
      </c>
      <c r="C70" s="58" t="str">
        <f t="shared" ca="1" si="8"/>
        <v>BRUNA VERONICA ALBERTIM SOARES</v>
      </c>
      <c r="D70" s="58" t="str">
        <f t="shared" ca="1" si="0"/>
        <v>JULIANA TAVARES DE ARAUJO</v>
      </c>
      <c r="E70" s="58" t="str">
        <f t="shared" ca="1" si="1"/>
        <v>MARCELO BATISTA CARVALHAIS</v>
      </c>
      <c r="F70" s="59">
        <f t="shared" ca="1" si="9"/>
        <v>44959</v>
      </c>
      <c r="G70" s="59" t="str">
        <f t="shared" ca="1" si="2"/>
        <v/>
      </c>
      <c r="J70" s="58">
        <f t="shared" ref="J70:J71" ca="1" si="27">IF(AND(F70&lt;$M$2,G70=""),NETWORKDAYS($M$2,$M$3,$O$5:$O$7),IF(F70&lt;$M$2,NETWORKDAYS($M$2,G70,$O$5:$O$7),IF(G70="",NETWORKDAYS(F70,$M$3,$O$5:$O$7),NETWORKDAYS(F70,G70,$O$5:$O$7))))-2</f>
        <v>16</v>
      </c>
      <c r="K70" s="58">
        <f t="shared" ca="1" si="3"/>
        <v>30</v>
      </c>
      <c r="L70" s="58">
        <f t="shared" ca="1" si="4"/>
        <v>6</v>
      </c>
      <c r="M70" s="58">
        <f t="shared" ca="1" si="11"/>
        <v>6</v>
      </c>
      <c r="N70" s="58">
        <f t="shared" ca="1" si="5"/>
        <v>5</v>
      </c>
      <c r="O70" s="58" t="str">
        <f t="shared" ca="1" si="6"/>
        <v>Pendente Faturamento</v>
      </c>
      <c r="P70" s="58" t="str">
        <f t="shared" ca="1" si="7"/>
        <v>CONSULTOR</v>
      </c>
      <c r="Q70" s="58" t="str">
        <f t="shared" ca="1" si="12"/>
        <v>M3</v>
      </c>
      <c r="R70" s="58">
        <f ca="1">VLOOKUP(Q70,Alavanca!A:B,2,0)</f>
        <v>0.35</v>
      </c>
      <c r="S70" s="249">
        <f t="shared" ca="1" si="13"/>
        <v>0.83333333333333337</v>
      </c>
      <c r="T70" s="71">
        <f ca="1">IF(X70="S",IF($T$2&lt;0.05,0,VLOOKUP(P70,Alavanca!D:E,2,0)*K70/$M$7)-VLOOKUP(B70,Expansao_fevereiro2023!A:J,10,FALSE),IF($T$2&lt;0.05,0,VLOOKUP(P70,Alavanca!D:E,2,0)*K70/$M$7))</f>
        <v>5524.33</v>
      </c>
      <c r="U70" s="71">
        <v>2209.732</v>
      </c>
      <c r="V70" s="71">
        <v>0</v>
      </c>
      <c r="W70" s="71">
        <f ca="1">IF(P70="CONSULTOR",LOOKUP(S70,New_Alavanca!$D$1:$E$7)*T70,0)-IF(P70="CONSULTOR",SUM(U70:V70),0)</f>
        <v>1657.2989999999995</v>
      </c>
      <c r="X70" s="58" t="s">
        <v>254</v>
      </c>
    </row>
    <row r="71" spans="1:24">
      <c r="A71" s="58">
        <v>94647720187</v>
      </c>
      <c r="B71" s="58" t="s">
        <v>2308</v>
      </c>
      <c r="C71" s="58" t="str">
        <f t="shared" ca="1" si="8"/>
        <v>BRUNA VERONICA ALBERTIM SOARES</v>
      </c>
      <c r="D71" s="58" t="str">
        <f t="shared" ca="1" si="0"/>
        <v>JULIANA TAVARES DE ARAUJO</v>
      </c>
      <c r="E71" s="58" t="str">
        <f t="shared" ca="1" si="1"/>
        <v>MARCELO BATISTA CARVALHAIS</v>
      </c>
      <c r="F71" s="59">
        <f t="shared" ca="1" si="9"/>
        <v>44959</v>
      </c>
      <c r="G71" s="59" t="str">
        <f t="shared" ca="1" si="2"/>
        <v/>
      </c>
      <c r="J71" s="58">
        <f t="shared" ca="1" si="27"/>
        <v>16</v>
      </c>
      <c r="K71" s="58">
        <f t="shared" ca="1" si="3"/>
        <v>30</v>
      </c>
      <c r="L71" s="58">
        <f t="shared" ca="1" si="4"/>
        <v>6</v>
      </c>
      <c r="M71" s="58">
        <f t="shared" ca="1" si="11"/>
        <v>4</v>
      </c>
      <c r="N71" s="58">
        <f t="shared" ca="1" si="5"/>
        <v>4</v>
      </c>
      <c r="O71" s="58" t="str">
        <f t="shared" ca="1" si="6"/>
        <v>Credenciamento Não Atingindo</v>
      </c>
      <c r="P71" s="58" t="str">
        <f t="shared" ca="1" si="7"/>
        <v>CONSULTOR</v>
      </c>
      <c r="Q71" s="58" t="str">
        <f t="shared" ca="1" si="12"/>
        <v>M3</v>
      </c>
      <c r="R71" s="58">
        <f ca="1">VLOOKUP(Q71,Alavanca!A:B,2,0)</f>
        <v>0.35</v>
      </c>
      <c r="S71" s="249">
        <f t="shared" ca="1" si="13"/>
        <v>0.66666666666666663</v>
      </c>
      <c r="T71" s="71">
        <f ca="1">IF(X71="S",IF($T$2&lt;0.05,0,VLOOKUP(P71,Alavanca!D:E,2,0)*K71/$M$7)-VLOOKUP(B71,Expansao_fevereiro2023!A:J,10,FALSE),IF($T$2&lt;0.05,0,VLOOKUP(P71,Alavanca!D:E,2,0)*K71/$M$7))</f>
        <v>5524.33</v>
      </c>
      <c r="U71" s="71">
        <v>1104.866</v>
      </c>
      <c r="V71" s="71">
        <v>1104.866</v>
      </c>
      <c r="W71" s="71">
        <f ca="1">IF(P71="CONSULTOR",LOOKUP(S71,New_Alavanca!$D$1:$E$7)*T71,0)-IF(P71="CONSULTOR",SUM(U71:V71),0)</f>
        <v>0</v>
      </c>
      <c r="X71" s="58" t="s">
        <v>254</v>
      </c>
    </row>
    <row r="72" spans="1:24">
      <c r="A72" s="58">
        <v>690067178</v>
      </c>
      <c r="B72" s="58" t="s">
        <v>2311</v>
      </c>
      <c r="C72" s="58" t="str">
        <f t="shared" ca="1" si="8"/>
        <v>BRUNA VERONICA ALBERTIM SOARES</v>
      </c>
      <c r="D72" s="58" t="str">
        <f t="shared" ref="D72:D103" ca="1" si="28">VLOOKUP(A72,INDIRECT("'"&amp;$O$3&amp;"'!G:N"),8,0)</f>
        <v>JULIANA TAVARES DE ARAUJO</v>
      </c>
      <c r="E72" s="58" t="str">
        <f t="shared" ref="E72:E103" ca="1" si="29">VLOOKUP(A72,INDIRECT("'"&amp;$O$3&amp;"'!G:T"),10,0)</f>
        <v>MARCELO BATISTA CARVALHAIS</v>
      </c>
      <c r="F72" s="59">
        <f t="shared" ca="1" si="9"/>
        <v>44959</v>
      </c>
      <c r="G72" s="59">
        <f t="shared" ref="G72:G103" ca="1" si="30">IFERROR(IF(VLOOKUP(A72,INDIRECT("'"&amp;$O$3&amp;"'!G:V"),14,0)=0,"",VLOOKUP(A72,INDIRECT("'"&amp;$O$3&amp;"'!G:V"),14,0)),0)</f>
        <v>45021</v>
      </c>
      <c r="J72" s="58">
        <f t="shared" ref="J72:J101" ca="1" si="31">IF(AND(F72&lt;$M$2,G72=""),NETWORKDAYS($M$2,$M$3,$O$5:$O$7),IF(F72&lt;$M$2,NETWORKDAYS($M$2,G72,$O$5:$O$7),IF(G72="",NETWORKDAYS(F72,$M$3,$O$5:$O$7),NETWORKDAYS(F72,G72,$O$5:$O$7))))</f>
        <v>3</v>
      </c>
      <c r="K72" s="58">
        <f t="shared" ref="K72:K103" ca="1" si="32">IF(AND(F72&lt;$M$2,G72=""),DATEDIF($M$2,$M$3,"D")+1,IF(F72&lt;$M$2,DATEDIF($M$2,G72,"D")+1,IF(G72="",DATEDIF(F72,$M$3,"D")+1,DATEDIF(F72,G72,"D")+1)))</f>
        <v>5</v>
      </c>
      <c r="L72" s="58">
        <f t="shared" ref="L72:L103" ca="1" si="33">ROUND(J72*R72,0)</f>
        <v>1</v>
      </c>
      <c r="M72" s="58">
        <f t="shared" ca="1" si="11"/>
        <v>0</v>
      </c>
      <c r="N72" s="58">
        <f t="shared" ref="N72:N103" ca="1" si="34">COUNTIFS(INDIRECT("'"&amp;$O$2&amp;"'!b:b"),A72,INDIRECT("'"&amp;$O$2&amp;"'!O:O"),"&gt;="&amp;$M$2,INDIRECT("'"&amp;$O$2&amp;"'!O:O"),"&lt;="&amp;$M$3,INDIRECT("'"&amp;$O$2&amp;"'!Z:Z"),"&gt;=1000")</f>
        <v>0</v>
      </c>
      <c r="O72" s="58" t="str">
        <f t="shared" ref="O72:O103" ca="1" si="35">IF(VLOOKUP(A72,INDIRECT("'"&amp;$O$3&amp;"'!G:J"),4,0)="GERENTE","Gerente",IF(VLOOKUP(A72,INDIRECT("'"&amp;$O$3&amp;"'!G:J"),4,0)="COORDENADOR","Coordenador",IF(VLOOKUP(A72,INDIRECT("'"&amp;$O$3&amp;"'!G:J"),4,0)="SUPERVISOR","Supervisor",IF(VLOOKUP(A72,INDIRECT("'"&amp;$O$3&amp;"'!G:J"),4,0)="ANALISTA","Analista",IF(VLOOKUP(A72,INDIRECT("'"&amp;$O$3&amp;"'!G:J"),4,0)="SUPERVISOR DE TREINAMENTO","Supervisor de Treinamento",IF(AND(N72&gt;=L72,N72&gt;0),"Elegível",IF(M72&gt;=L72,"Pendente Faturamento","Credenciamento Não Atingindo")))))))</f>
        <v>Credenciamento Não Atingindo</v>
      </c>
      <c r="P72" s="58" t="str">
        <f t="shared" ref="P72:P103" ca="1" si="36">VLOOKUP(A72,INDIRECT("'"&amp;$O$3&amp;"'!G:J"),4,0)</f>
        <v>CONSULTOR</v>
      </c>
      <c r="Q72" s="58" t="str">
        <f t="shared" ca="1" si="12"/>
        <v>M3</v>
      </c>
      <c r="R72" s="58">
        <f ca="1">VLOOKUP(Q72,Alavanca!A:B,2,0)</f>
        <v>0.35</v>
      </c>
      <c r="S72" s="249">
        <f t="shared" ca="1" si="13"/>
        <v>0</v>
      </c>
      <c r="T72" s="71">
        <f ca="1">IF(X72="S",IF($T$2&lt;0.05,0,VLOOKUP(P72,Alavanca!D:E,2,0)*K72/$M$7)-VLOOKUP(B72,Expansao_fevereiro2023!A:J,10,FALSE),IF($T$2&lt;0.05,0,VLOOKUP(P72,Alavanca!D:E,2,0)*K72/$M$7))</f>
        <v>920.72166666666669</v>
      </c>
      <c r="U72" s="71">
        <v>0</v>
      </c>
      <c r="V72" s="71">
        <v>0</v>
      </c>
      <c r="W72" s="71">
        <f ca="1">IF(P72="CONSULTOR",LOOKUP(S72,New_Alavanca!$D$1:$E$7)*T72,0)-IF(P72="CONSULTOR",SUM(U72:V72),0)</f>
        <v>0</v>
      </c>
      <c r="X72" s="58" t="s">
        <v>254</v>
      </c>
    </row>
    <row r="73" spans="1:24">
      <c r="A73" s="58">
        <v>6589394164</v>
      </c>
      <c r="B73" s="58" t="s">
        <v>2314</v>
      </c>
      <c r="C73" s="58" t="str">
        <f t="shared" ref="C73:C102" ca="1" si="37">IFERROR(VLOOKUP(A73,INDIRECT("'"&amp;$O$3&amp;"'!G:L"),6,0),"-")</f>
        <v>TONY OLIVEIRA SIMOES</v>
      </c>
      <c r="D73" s="58" t="str">
        <f t="shared" ca="1" si="28"/>
        <v>JULIANA TAVARES DE ARAUJO</v>
      </c>
      <c r="E73" s="58" t="str">
        <f t="shared" ca="1" si="29"/>
        <v>MARCELO BATISTA CARVALHAIS</v>
      </c>
      <c r="F73" s="59">
        <f t="shared" ref="F73:F103" ca="1" si="38">IFERROR(IF(VLOOKUP(A73,INDIRECT("'"&amp;$O$3&amp;"'!G:V"),13,0)=0,"",VLOOKUP(A73,INDIRECT("'"&amp;$O$3&amp;"'!G:V"),13,0)),0)</f>
        <v>44959</v>
      </c>
      <c r="G73" s="59">
        <f t="shared" ca="1" si="30"/>
        <v>45021</v>
      </c>
      <c r="J73" s="58">
        <f t="shared" ca="1" si="31"/>
        <v>3</v>
      </c>
      <c r="K73" s="58">
        <f t="shared" ca="1" si="32"/>
        <v>5</v>
      </c>
      <c r="L73" s="58">
        <f t="shared" ca="1" si="33"/>
        <v>1</v>
      </c>
      <c r="M73" s="58">
        <f t="shared" ref="M73:M103" ca="1" si="39">COUNTIFS(INDIRECT("'"&amp;$O$2&amp;"'!b:b"),A73,INDIRECT("'"&amp;$O$2&amp;"'!O:O"),"&gt;="&amp;$M$2,INDIRECT("'"&amp;$O$2&amp;"'!O:O"),"&lt;="&amp;$M$3)</f>
        <v>0</v>
      </c>
      <c r="N73" s="58">
        <f t="shared" ca="1" si="34"/>
        <v>0</v>
      </c>
      <c r="O73" s="58" t="str">
        <f t="shared" ca="1" si="35"/>
        <v>Credenciamento Não Atingindo</v>
      </c>
      <c r="P73" s="58" t="str">
        <f t="shared" ca="1" si="36"/>
        <v>CONSULTOR</v>
      </c>
      <c r="Q73" s="58" t="str">
        <f t="shared" ref="Q73:Q103" ca="1" si="40">IF(F73&gt;=$M$2,"M1",IF(AND(MONTH(F73)=MONTH($M$2)-1,YEAR(F73)=YEAR($M$2)),"M2",IF(AND(MONTH(F73)=MONTH($M$2)-2,YEAR(F73)=YEAR($M$2)),"M3",IF(AND(MONTH(F73)=MONTH($M$2)+9,YEAR(F73)=YEAR($M$2)-1),"M4","&gt;=M5"))))</f>
        <v>M3</v>
      </c>
      <c r="R73" s="58">
        <f ca="1">VLOOKUP(Q73,Alavanca!A:B,2,0)</f>
        <v>0.35</v>
      </c>
      <c r="S73" s="249">
        <f t="shared" ref="S73:S103" ca="1" si="41">IFERROR(N73/L73,0%)</f>
        <v>0</v>
      </c>
      <c r="T73" s="71">
        <f ca="1">IF(X73="S",IF($T$2&lt;0.05,0,VLOOKUP(P73,Alavanca!D:E,2,0)*K73/$M$7)-VLOOKUP(B73,Expansao_fevereiro2023!A:J,10,FALSE),IF($T$2&lt;0.05,0,VLOOKUP(P73,Alavanca!D:E,2,0)*K73/$M$7))</f>
        <v>920.72166666666669</v>
      </c>
      <c r="U73" s="71">
        <v>0</v>
      </c>
      <c r="V73" s="71">
        <v>0</v>
      </c>
      <c r="W73" s="71">
        <f ca="1">IF(P73="CONSULTOR",LOOKUP(S73,New_Alavanca!$D$1:$E$7)*T73,0)-IF(P73="CONSULTOR",SUM(U73:V73),0)</f>
        <v>0</v>
      </c>
      <c r="X73" s="58" t="s">
        <v>254</v>
      </c>
    </row>
    <row r="74" spans="1:24">
      <c r="A74" s="58">
        <v>6486863102</v>
      </c>
      <c r="B74" s="58" t="s">
        <v>1750</v>
      </c>
      <c r="C74" s="58" t="str">
        <f t="shared" ca="1" si="37"/>
        <v>NICOLAS PINHEIRO DA ROCHA PUPO</v>
      </c>
      <c r="D74" s="58" t="str">
        <f t="shared" ca="1" si="28"/>
        <v>JULIANA TAVARES DE ARAUJO</v>
      </c>
      <c r="E74" s="58" t="str">
        <f t="shared" ca="1" si="29"/>
        <v>MARCELO BATISTA CARVALHAIS</v>
      </c>
      <c r="F74" s="59">
        <f t="shared" ca="1" si="38"/>
        <v>44928</v>
      </c>
      <c r="G74" s="59">
        <f t="shared" ca="1" si="30"/>
        <v>45034</v>
      </c>
      <c r="J74" s="58">
        <f t="shared" ref="J74:J78" ca="1" si="42">IF(AND(F74&lt;$M$2,G74=""),NETWORKDAYS($M$2,$M$3,$O$5:$O$7),IF(F74&lt;$M$2,NETWORKDAYS($M$2,G74,$O$5:$O$7),IF(G74="",NETWORKDAYS(F74,$M$3,$O$5:$O$7),NETWORKDAYS(F74,G74,$O$5:$O$7))))-2</f>
        <v>9</v>
      </c>
      <c r="K74" s="58">
        <f t="shared" ca="1" si="32"/>
        <v>18</v>
      </c>
      <c r="L74" s="58">
        <f t="shared" ca="1" si="33"/>
        <v>4</v>
      </c>
      <c r="M74" s="58">
        <f t="shared" ca="1" si="39"/>
        <v>3</v>
      </c>
      <c r="N74" s="58">
        <f t="shared" ca="1" si="34"/>
        <v>2</v>
      </c>
      <c r="O74" s="58" t="str">
        <f t="shared" ca="1" si="35"/>
        <v>Credenciamento Não Atingindo</v>
      </c>
      <c r="P74" s="58" t="str">
        <f t="shared" ca="1" si="36"/>
        <v>CONSULTOR</v>
      </c>
      <c r="Q74" s="58" t="str">
        <f ca="1">IF(F74&gt;=$M$2,"M1",IF(AND(MONTH(F74)=MONTH($M$2)-1,YEAR(F74)=YEAR($M$2)),"M2",IF(AND(MONTH(F74)=MONTH($M$2)-2,YEAR(F74)=YEAR($M$2)),"M3",IF(AND(MONTH(F74)=MONTH($M$2)-3,YEAR(F74)=YEAR($M$2)),"M4","&gt;=M5"))))</f>
        <v>M4</v>
      </c>
      <c r="R74" s="58">
        <f ca="1">VLOOKUP(Q74,Alavanca!A:B,2,0)</f>
        <v>0.4</v>
      </c>
      <c r="S74" s="249">
        <f t="shared" ca="1" si="41"/>
        <v>0.5</v>
      </c>
      <c r="T74" s="71">
        <f ca="1">IF(X74="S",IF($T$2&lt;0.05,0,VLOOKUP(P74,Alavanca!D:E,2,0)*K74/$M$7)-VLOOKUP(B74,Expansao_fevereiro2023!A:J,10,FALSE),IF($T$2&lt;0.05,0,VLOOKUP(P74,Alavanca!D:E,2,0)*K74/$M$7))</f>
        <v>3314.598</v>
      </c>
      <c r="U74" s="71">
        <v>662.91960000000006</v>
      </c>
      <c r="V74" s="71">
        <v>662.91960000000006</v>
      </c>
      <c r="W74" s="71">
        <f ca="1">IF(P74="CONSULTOR",LOOKUP(S74,New_Alavanca!$D$1:$E$7)*T74,0)-IF(P74="CONSULTOR",SUM(U74:V74),0)</f>
        <v>0</v>
      </c>
      <c r="X74" s="58" t="s">
        <v>254</v>
      </c>
    </row>
    <row r="75" spans="1:24">
      <c r="A75" s="58">
        <v>5942056110</v>
      </c>
      <c r="B75" s="58" t="s">
        <v>1742</v>
      </c>
      <c r="C75" s="58" t="str">
        <f t="shared" ca="1" si="37"/>
        <v>NICOLAS PINHEIRO DA ROCHA PUPO</v>
      </c>
      <c r="D75" s="58" t="str">
        <f t="shared" ca="1" si="28"/>
        <v>JULIANA TAVARES DE ARAUJO</v>
      </c>
      <c r="E75" s="58" t="str">
        <f t="shared" ca="1" si="29"/>
        <v>MARCELO BATISTA CARVALHAIS</v>
      </c>
      <c r="F75" s="59">
        <f t="shared" ca="1" si="38"/>
        <v>44942</v>
      </c>
      <c r="G75" s="59" t="str">
        <f t="shared" ca="1" si="30"/>
        <v/>
      </c>
      <c r="J75" s="58">
        <f t="shared" ca="1" si="42"/>
        <v>16</v>
      </c>
      <c r="K75" s="58">
        <f t="shared" ca="1" si="32"/>
        <v>30</v>
      </c>
      <c r="L75" s="58">
        <f t="shared" ca="1" si="33"/>
        <v>6</v>
      </c>
      <c r="M75" s="58">
        <f t="shared" ca="1" si="39"/>
        <v>12</v>
      </c>
      <c r="N75" s="58">
        <f t="shared" ca="1" si="34"/>
        <v>9</v>
      </c>
      <c r="O75" s="58" t="str">
        <f t="shared" ca="1" si="35"/>
        <v>Elegível</v>
      </c>
      <c r="P75" s="58" t="str">
        <f t="shared" ca="1" si="36"/>
        <v>CONSULTOR</v>
      </c>
      <c r="Q75" s="58" t="str">
        <f ca="1">IF(F75&gt;=$M$2,"M1",IF(AND(MONTH(F75)=MONTH($M$2)-1,YEAR(F75)=YEAR($M$2)),"M2",IF(AND(MONTH(F75)=MONTH($M$2)-2,YEAR(F75)=YEAR($M$2)),"M3",IF(AND(MONTH(F75)=MONTH($M$2)-3,YEAR(F75)=YEAR($M$2)),"M4","&gt;=M5"))))</f>
        <v>M4</v>
      </c>
      <c r="R75" s="58">
        <f ca="1">VLOOKUP(Q75,Alavanca!A:B,2,0)</f>
        <v>0.4</v>
      </c>
      <c r="S75" s="249">
        <f t="shared" ca="1" si="41"/>
        <v>1.5</v>
      </c>
      <c r="T75" s="71">
        <f ca="1">IF(X75="S",IF($T$2&lt;0.05,0,VLOOKUP(P75,Alavanca!D:E,2,0)*K75/$M$7)-VLOOKUP(B75,Expansao_fevereiro2023!A:J,10,FALSE),IF($T$2&lt;0.05,0,VLOOKUP(P75,Alavanca!D:E,2,0)*K75/$M$7))</f>
        <v>5524.33</v>
      </c>
      <c r="U75" s="71">
        <v>2209.732</v>
      </c>
      <c r="V75" s="71">
        <v>6076.762999999999</v>
      </c>
      <c r="W75" s="71">
        <f ca="1">IF(P75="CONSULTOR",LOOKUP(S75,New_Alavanca!$D$1:$E$7)*T75,0)-IF(P75="CONSULTOR",SUM(U75:V75),0)</f>
        <v>0</v>
      </c>
      <c r="X75" s="58" t="s">
        <v>254</v>
      </c>
    </row>
    <row r="76" spans="1:24">
      <c r="A76" s="58">
        <v>3804044190</v>
      </c>
      <c r="B76" s="58" t="s">
        <v>629</v>
      </c>
      <c r="C76" s="58" t="str">
        <f t="shared" ca="1" si="37"/>
        <v>NICOLAS PINHEIRO DA ROCHA PUPO</v>
      </c>
      <c r="D76" s="58" t="str">
        <f t="shared" ca="1" si="28"/>
        <v>JULIANA TAVARES DE ARAUJO</v>
      </c>
      <c r="E76" s="58" t="str">
        <f t="shared" ca="1" si="29"/>
        <v>MARCELO BATISTA CARVALHAIS</v>
      </c>
      <c r="F76" s="59">
        <f t="shared" ca="1" si="38"/>
        <v>44859</v>
      </c>
      <c r="G76" s="59" t="str">
        <f t="shared" ca="1" si="30"/>
        <v/>
      </c>
      <c r="J76" s="58">
        <f t="shared" ca="1" si="42"/>
        <v>16</v>
      </c>
      <c r="K76" s="58">
        <f t="shared" ca="1" si="32"/>
        <v>30</v>
      </c>
      <c r="L76" s="58">
        <f t="shared" ca="1" si="33"/>
        <v>8</v>
      </c>
      <c r="M76" s="58">
        <f t="shared" ca="1" si="39"/>
        <v>4</v>
      </c>
      <c r="N76" s="58">
        <f t="shared" ca="1" si="34"/>
        <v>2</v>
      </c>
      <c r="O76" s="58" t="str">
        <f t="shared" ca="1" si="35"/>
        <v>Credenciamento Não Atingindo</v>
      </c>
      <c r="P76" s="58" t="str">
        <f t="shared" ca="1" si="36"/>
        <v>CONSULTOR</v>
      </c>
      <c r="Q76" s="58" t="str">
        <f t="shared" ca="1" si="40"/>
        <v>&gt;=M5</v>
      </c>
      <c r="R76" s="58">
        <f ca="1">VLOOKUP(Q76,Alavanca!A:B,2,0)</f>
        <v>0.5</v>
      </c>
      <c r="S76" s="249">
        <f t="shared" ca="1" si="41"/>
        <v>0.25</v>
      </c>
      <c r="T76" s="71">
        <f ca="1">IF(X76="S",IF($T$2&lt;0.05,0,VLOOKUP(P76,Alavanca!D:E,2,0)*K76/$M$7)-VLOOKUP(B76,Expansao_fevereiro2023!A:J,10,FALSE),IF($T$2&lt;0.05,0,VLOOKUP(P76,Alavanca!D:E,2,0)*K76/$M$7))</f>
        <v>5524.33</v>
      </c>
      <c r="U76" s="71">
        <v>0</v>
      </c>
      <c r="V76" s="71">
        <v>1104.866</v>
      </c>
      <c r="W76" s="71">
        <f ca="1">IF(P76="CONSULTOR",LOOKUP(S76,New_Alavanca!$D$1:$E$7)*T76,0)-IF(P76="CONSULTOR",SUM(U76:V76),0)</f>
        <v>0</v>
      </c>
      <c r="X76" s="58" t="s">
        <v>254</v>
      </c>
    </row>
    <row r="77" spans="1:24">
      <c r="A77" s="58">
        <v>10768146461</v>
      </c>
      <c r="B77" s="58" t="s">
        <v>2322</v>
      </c>
      <c r="C77" s="58" t="str">
        <f t="shared" ca="1" si="37"/>
        <v>AMANDA DA SILVA SANTOS</v>
      </c>
      <c r="D77" s="58" t="str">
        <f t="shared" ca="1" si="28"/>
        <v>GIOVANE BORGES DA SILVA</v>
      </c>
      <c r="E77" s="58" t="str">
        <f t="shared" ca="1" si="29"/>
        <v>MARCELO BATISTA CARVALHAIS</v>
      </c>
      <c r="F77" s="59">
        <f t="shared" ca="1" si="38"/>
        <v>44972</v>
      </c>
      <c r="G77" s="59">
        <f t="shared" ca="1" si="30"/>
        <v>45042</v>
      </c>
      <c r="J77" s="58">
        <f t="shared" ca="1" si="42"/>
        <v>14</v>
      </c>
      <c r="K77" s="58">
        <f t="shared" ca="1" si="32"/>
        <v>26</v>
      </c>
      <c r="L77" s="58">
        <f t="shared" ca="1" si="33"/>
        <v>5</v>
      </c>
      <c r="M77" s="58">
        <f t="shared" ca="1" si="39"/>
        <v>1</v>
      </c>
      <c r="N77" s="58">
        <f t="shared" ca="1" si="34"/>
        <v>0</v>
      </c>
      <c r="O77" s="58" t="str">
        <f t="shared" ca="1" si="35"/>
        <v>Credenciamento Não Atingindo</v>
      </c>
      <c r="P77" s="58" t="str">
        <f t="shared" ca="1" si="36"/>
        <v>CONSULTOR</v>
      </c>
      <c r="Q77" s="58" t="str">
        <f t="shared" ca="1" si="40"/>
        <v>M3</v>
      </c>
      <c r="R77" s="58">
        <f ca="1">VLOOKUP(Q77,Alavanca!A:B,2,0)</f>
        <v>0.35</v>
      </c>
      <c r="S77" s="249">
        <f t="shared" ca="1" si="41"/>
        <v>0</v>
      </c>
      <c r="T77" s="71">
        <f ca="1">IF(X77="S",IF($T$2&lt;0.05,0,VLOOKUP(P77,Alavanca!D:E,2,0)*K77/$M$7)-VLOOKUP(B77,Expansao_fevereiro2023!A:J,10,FALSE),IF($T$2&lt;0.05,0,VLOOKUP(P77,Alavanca!D:E,2,0)*K77/$M$7))</f>
        <v>4787.7526666666663</v>
      </c>
      <c r="U77" s="71">
        <v>0</v>
      </c>
      <c r="V77" s="71">
        <v>0</v>
      </c>
      <c r="W77" s="71">
        <f ca="1">IF(P77="CONSULTOR",LOOKUP(S77,New_Alavanca!$D$1:$E$7)*T77,0)-IF(P77="CONSULTOR",SUM(U77:V77),0)</f>
        <v>0</v>
      </c>
      <c r="X77" s="58" t="s">
        <v>254</v>
      </c>
    </row>
    <row r="78" spans="1:24">
      <c r="A78" s="58">
        <v>9900269497</v>
      </c>
      <c r="B78" s="58" t="s">
        <v>2325</v>
      </c>
      <c r="C78" s="58" t="str">
        <f t="shared" ca="1" si="37"/>
        <v>AMANDA DA SILVA SANTOS</v>
      </c>
      <c r="D78" s="58" t="str">
        <f t="shared" ca="1" si="28"/>
        <v>GIOVANE BORGES DA SILVA</v>
      </c>
      <c r="E78" s="58" t="str">
        <f t="shared" ca="1" si="29"/>
        <v>MARCELO BATISTA CARVALHAIS</v>
      </c>
      <c r="F78" s="59">
        <f t="shared" ca="1" si="38"/>
        <v>44972</v>
      </c>
      <c r="G78" s="59" t="str">
        <f t="shared" ca="1" si="30"/>
        <v/>
      </c>
      <c r="J78" s="58">
        <f t="shared" ca="1" si="42"/>
        <v>16</v>
      </c>
      <c r="K78" s="58">
        <f t="shared" ca="1" si="32"/>
        <v>30</v>
      </c>
      <c r="L78" s="58">
        <f t="shared" ca="1" si="33"/>
        <v>6</v>
      </c>
      <c r="M78" s="58">
        <f t="shared" ca="1" si="39"/>
        <v>9</v>
      </c>
      <c r="N78" s="58">
        <f t="shared" ca="1" si="34"/>
        <v>5</v>
      </c>
      <c r="O78" s="58" t="str">
        <f t="shared" ca="1" si="35"/>
        <v>Pendente Faturamento</v>
      </c>
      <c r="P78" s="58" t="str">
        <f t="shared" ca="1" si="36"/>
        <v>CONSULTOR</v>
      </c>
      <c r="Q78" s="58" t="str">
        <f t="shared" ca="1" si="40"/>
        <v>M3</v>
      </c>
      <c r="R78" s="58">
        <f ca="1">VLOOKUP(Q78,Alavanca!A:B,2,0)</f>
        <v>0.35</v>
      </c>
      <c r="S78" s="249">
        <f t="shared" ca="1" si="41"/>
        <v>0.83333333333333337</v>
      </c>
      <c r="T78" s="71">
        <f ca="1">IF(X78="S",IF($T$2&lt;0.05,0,VLOOKUP(P78,Alavanca!D:E,2,0)*K78/$M$7)-VLOOKUP(B78,Expansao_fevereiro2023!A:J,10,FALSE),IF($T$2&lt;0.05,0,VLOOKUP(P78,Alavanca!D:E,2,0)*K78/$M$7))</f>
        <v>5524.33</v>
      </c>
      <c r="U78" s="71">
        <v>0</v>
      </c>
      <c r="V78" s="71">
        <v>2209.732</v>
      </c>
      <c r="W78" s="71">
        <f ca="1">IF(P78="CONSULTOR",LOOKUP(S78,New_Alavanca!$D$1:$E$7)*T78,0)-IF(P78="CONSULTOR",SUM(U78:V78),0)</f>
        <v>1657.2989999999995</v>
      </c>
      <c r="X78" s="58" t="s">
        <v>254</v>
      </c>
    </row>
    <row r="79" spans="1:24">
      <c r="A79" s="58">
        <v>70322894441</v>
      </c>
      <c r="B79" s="58" t="s">
        <v>2328</v>
      </c>
      <c r="C79" s="58" t="str">
        <f t="shared" ca="1" si="37"/>
        <v>AMANDA DA SILVA SANTOS</v>
      </c>
      <c r="D79" s="58" t="str">
        <f t="shared" ca="1" si="28"/>
        <v>GIOVANE BORGES DA SILVA</v>
      </c>
      <c r="E79" s="58" t="str">
        <f t="shared" ca="1" si="29"/>
        <v>MARCELO BATISTA CARVALHAIS</v>
      </c>
      <c r="F79" s="59">
        <f t="shared" ca="1" si="38"/>
        <v>44972</v>
      </c>
      <c r="G79" s="59">
        <f t="shared" ca="1" si="30"/>
        <v>45021</v>
      </c>
      <c r="J79" s="58">
        <f t="shared" ca="1" si="31"/>
        <v>3</v>
      </c>
      <c r="K79" s="58">
        <f t="shared" ca="1" si="32"/>
        <v>5</v>
      </c>
      <c r="L79" s="58">
        <f t="shared" ca="1" si="33"/>
        <v>1</v>
      </c>
      <c r="M79" s="58">
        <f t="shared" ca="1" si="39"/>
        <v>0</v>
      </c>
      <c r="N79" s="58">
        <f t="shared" ca="1" si="34"/>
        <v>0</v>
      </c>
      <c r="O79" s="58" t="str">
        <f t="shared" ca="1" si="35"/>
        <v>Credenciamento Não Atingindo</v>
      </c>
      <c r="P79" s="58" t="str">
        <f t="shared" ca="1" si="36"/>
        <v>CONSULTOR</v>
      </c>
      <c r="Q79" s="58" t="str">
        <f t="shared" ca="1" si="40"/>
        <v>M3</v>
      </c>
      <c r="R79" s="58">
        <f ca="1">VLOOKUP(Q79,Alavanca!A:B,2,0)</f>
        <v>0.35</v>
      </c>
      <c r="S79" s="249">
        <f t="shared" ca="1" si="41"/>
        <v>0</v>
      </c>
      <c r="T79" s="71">
        <f ca="1">IF(X79="S",IF($T$2&lt;0.05,0,VLOOKUP(P79,Alavanca!D:E,2,0)*K79/$M$7)-VLOOKUP(B79,Expansao_fevereiro2023!A:J,10,FALSE),IF($T$2&lt;0.05,0,VLOOKUP(P79,Alavanca!D:E,2,0)*K79/$M$7))</f>
        <v>920.72166666666669</v>
      </c>
      <c r="U79" s="71">
        <v>0</v>
      </c>
      <c r="V79" s="71">
        <v>0</v>
      </c>
      <c r="W79" s="71">
        <f ca="1">IF(P79="CONSULTOR",LOOKUP(S79,New_Alavanca!$D$1:$E$7)*T79,0)-IF(P79="CONSULTOR",SUM(U79:V79),0)</f>
        <v>0</v>
      </c>
      <c r="X79" s="58" t="s">
        <v>254</v>
      </c>
    </row>
    <row r="80" spans="1:24">
      <c r="A80" s="58">
        <v>6972887143</v>
      </c>
      <c r="B80" s="58" t="s">
        <v>2331</v>
      </c>
      <c r="C80" s="58" t="str">
        <f t="shared" ca="1" si="37"/>
        <v>TONY OLIVEIRA SIMOES</v>
      </c>
      <c r="D80" s="58" t="str">
        <f t="shared" ca="1" si="28"/>
        <v>JULIANA TAVARES DE ARAUJO</v>
      </c>
      <c r="E80" s="58" t="str">
        <f t="shared" ca="1" si="29"/>
        <v>MARCELO BATISTA CARVALHAIS</v>
      </c>
      <c r="F80" s="59">
        <f t="shared" ca="1" si="38"/>
        <v>44972</v>
      </c>
      <c r="G80" s="59">
        <f t="shared" ca="1" si="30"/>
        <v>45021</v>
      </c>
      <c r="J80" s="58">
        <f t="shared" ca="1" si="31"/>
        <v>3</v>
      </c>
      <c r="K80" s="58">
        <f t="shared" ca="1" si="32"/>
        <v>5</v>
      </c>
      <c r="L80" s="58">
        <f t="shared" ca="1" si="33"/>
        <v>1</v>
      </c>
      <c r="M80" s="58">
        <f t="shared" ca="1" si="39"/>
        <v>1</v>
      </c>
      <c r="N80" s="58">
        <f t="shared" ca="1" si="34"/>
        <v>1</v>
      </c>
      <c r="O80" s="58" t="str">
        <f t="shared" ca="1" si="35"/>
        <v>Elegível</v>
      </c>
      <c r="P80" s="58" t="str">
        <f t="shared" ca="1" si="36"/>
        <v>CONSULTOR</v>
      </c>
      <c r="Q80" s="58" t="str">
        <f t="shared" ca="1" si="40"/>
        <v>M3</v>
      </c>
      <c r="R80" s="58">
        <f ca="1">VLOOKUP(Q80,Alavanca!A:B,2,0)</f>
        <v>0.35</v>
      </c>
      <c r="S80" s="249">
        <f t="shared" ca="1" si="41"/>
        <v>1</v>
      </c>
      <c r="T80" s="71">
        <f ca="1">IF(X80="S",IF($T$2&lt;0.05,0,VLOOKUP(P80,Alavanca!D:E,2,0)*K80/$M$7)-VLOOKUP(B80,Expansao_fevereiro2023!A:J,10,FALSE),IF($T$2&lt;0.05,0,VLOOKUP(P80,Alavanca!D:E,2,0)*K80/$M$7))</f>
        <v>920.72166666666669</v>
      </c>
      <c r="U80" s="71">
        <v>920.72166666666669</v>
      </c>
      <c r="V80" s="71">
        <v>0</v>
      </c>
      <c r="W80" s="71">
        <f ca="1">IF(P80="CONSULTOR",LOOKUP(S80,New_Alavanca!$D$1:$E$7)*T80,0)-IF(P80="CONSULTOR",SUM(U80:V80),0)</f>
        <v>0</v>
      </c>
      <c r="X80" s="58" t="s">
        <v>254</v>
      </c>
    </row>
    <row r="81" spans="1:24">
      <c r="A81" s="58">
        <v>27184870204</v>
      </c>
      <c r="B81" s="58" t="s">
        <v>2337</v>
      </c>
      <c r="C81" s="58" t="str">
        <f t="shared" ca="1" si="37"/>
        <v>NICOLAS PINHEIRO DA ROCHA PUPO</v>
      </c>
      <c r="D81" s="58" t="str">
        <f t="shared" ca="1" si="28"/>
        <v>JULIANA TAVARES DE ARAUJO</v>
      </c>
      <c r="E81" s="58" t="str">
        <f t="shared" ca="1" si="29"/>
        <v>MARCELO BATISTA CARVALHAIS</v>
      </c>
      <c r="F81" s="59">
        <f t="shared" ca="1" si="38"/>
        <v>44972</v>
      </c>
      <c r="G81" s="59" t="str">
        <f t="shared" ca="1" si="30"/>
        <v/>
      </c>
      <c r="J81" s="58">
        <f ca="1">IF(AND(F81&lt;$M$2,G81=""),NETWORKDAYS($M$2,$M$3,$O$5:$O$7),IF(F81&lt;$M$2,NETWORKDAYS($M$2,G81,$O$5:$O$7),IF(G81="",NETWORKDAYS(F81,$M$3,$O$5:$O$7),NETWORKDAYS(F81,G81,$O$5:$O$7))))-2</f>
        <v>16</v>
      </c>
      <c r="K81" s="58">
        <f t="shared" ca="1" si="32"/>
        <v>30</v>
      </c>
      <c r="L81" s="58">
        <f t="shared" ca="1" si="33"/>
        <v>6</v>
      </c>
      <c r="M81" s="58">
        <f t="shared" ca="1" si="39"/>
        <v>7</v>
      </c>
      <c r="N81" s="58">
        <f t="shared" ca="1" si="34"/>
        <v>5</v>
      </c>
      <c r="O81" s="58" t="str">
        <f t="shared" ca="1" si="35"/>
        <v>Pendente Faturamento</v>
      </c>
      <c r="P81" s="58" t="str">
        <f t="shared" ca="1" si="36"/>
        <v>CONSULTOR</v>
      </c>
      <c r="Q81" s="58" t="str">
        <f t="shared" ca="1" si="40"/>
        <v>M3</v>
      </c>
      <c r="R81" s="58">
        <f ca="1">VLOOKUP(Q81,Alavanca!A:B,2,0)</f>
        <v>0.35</v>
      </c>
      <c r="S81" s="249">
        <f t="shared" ca="1" si="41"/>
        <v>0.83333333333333337</v>
      </c>
      <c r="T81" s="71">
        <f ca="1">IF(X81="S",IF($T$2&lt;0.05,0,VLOOKUP(P81,Alavanca!D:E,2,0)*K81/$M$7)-VLOOKUP(B81,Expansao_fevereiro2023!A:J,10,FALSE),IF($T$2&lt;0.05,0,VLOOKUP(P81,Alavanca!D:E,2,0)*K81/$M$7))</f>
        <v>5524.33</v>
      </c>
      <c r="U81" s="71">
        <v>1104.866</v>
      </c>
      <c r="V81" s="71">
        <v>1104.866</v>
      </c>
      <c r="W81" s="71">
        <f ca="1">IF(P81="CONSULTOR",LOOKUP(S81,New_Alavanca!$D$1:$E$7)*T81,0)-IF(P81="CONSULTOR",SUM(U81:V81),0)</f>
        <v>1657.2989999999995</v>
      </c>
      <c r="X81" s="58" t="s">
        <v>254</v>
      </c>
    </row>
    <row r="82" spans="1:24">
      <c r="A82" s="58">
        <v>13063629464</v>
      </c>
      <c r="B82" s="58" t="s">
        <v>2340</v>
      </c>
      <c r="C82" s="58" t="str">
        <f t="shared" ca="1" si="37"/>
        <v>AMANDA DA SILVA SANTOS</v>
      </c>
      <c r="D82" s="58" t="str">
        <f t="shared" ca="1" si="28"/>
        <v>GIOVANE BORGES DA SILVA</v>
      </c>
      <c r="E82" s="58" t="str">
        <f t="shared" ca="1" si="29"/>
        <v>MARCELO BATISTA CARVALHAIS</v>
      </c>
      <c r="F82" s="59">
        <f t="shared" ca="1" si="38"/>
        <v>44972</v>
      </c>
      <c r="G82" s="59">
        <f t="shared" ca="1" si="30"/>
        <v>45021</v>
      </c>
      <c r="J82" s="58">
        <f t="shared" ca="1" si="31"/>
        <v>3</v>
      </c>
      <c r="K82" s="58">
        <f t="shared" ca="1" si="32"/>
        <v>5</v>
      </c>
      <c r="L82" s="58">
        <f t="shared" ca="1" si="33"/>
        <v>1</v>
      </c>
      <c r="M82" s="58">
        <f t="shared" ca="1" si="39"/>
        <v>0</v>
      </c>
      <c r="N82" s="58">
        <f t="shared" ca="1" si="34"/>
        <v>0</v>
      </c>
      <c r="O82" s="58" t="str">
        <f t="shared" ca="1" si="35"/>
        <v>Credenciamento Não Atingindo</v>
      </c>
      <c r="P82" s="58" t="str">
        <f t="shared" ca="1" si="36"/>
        <v>CONSULTOR</v>
      </c>
      <c r="Q82" s="58" t="str">
        <f t="shared" ca="1" si="40"/>
        <v>M3</v>
      </c>
      <c r="R82" s="58">
        <f ca="1">VLOOKUP(Q82,Alavanca!A:B,2,0)</f>
        <v>0.35</v>
      </c>
      <c r="S82" s="249">
        <f t="shared" ca="1" si="41"/>
        <v>0</v>
      </c>
      <c r="T82" s="71">
        <f ca="1">IF(X82="S",IF($T$2&lt;0.05,0,VLOOKUP(P82,Alavanca!D:E,2,0)*K82/$M$7)-VLOOKUP(B82,Expansao_fevereiro2023!A:J,10,FALSE),IF($T$2&lt;0.05,0,VLOOKUP(P82,Alavanca!D:E,2,0)*K82/$M$7))</f>
        <v>920.72166666666669</v>
      </c>
      <c r="U82" s="71">
        <v>0</v>
      </c>
      <c r="V82" s="71">
        <v>0</v>
      </c>
      <c r="W82" s="71">
        <f ca="1">IF(P82="CONSULTOR",LOOKUP(S82,New_Alavanca!$D$1:$E$7)*T82,0)-IF(P82="CONSULTOR",SUM(U82:V82),0)</f>
        <v>0</v>
      </c>
      <c r="X82" s="58" t="s">
        <v>254</v>
      </c>
    </row>
    <row r="83" spans="1:24">
      <c r="A83" s="58">
        <v>61022616153</v>
      </c>
      <c r="B83" s="58" t="s">
        <v>2343</v>
      </c>
      <c r="C83" s="58" t="str">
        <f t="shared" ca="1" si="37"/>
        <v>BRUNA VERONICA ALBERTIM SOARES</v>
      </c>
      <c r="D83" s="58" t="str">
        <f t="shared" ca="1" si="28"/>
        <v>JULIANA TAVARES DE ARAUJO</v>
      </c>
      <c r="E83" s="58" t="str">
        <f t="shared" ca="1" si="29"/>
        <v>MARCELO BATISTA CARVALHAIS</v>
      </c>
      <c r="F83" s="59">
        <f t="shared" ca="1" si="38"/>
        <v>44972</v>
      </c>
      <c r="G83" s="59" t="str">
        <f t="shared" ca="1" si="30"/>
        <v/>
      </c>
      <c r="J83" s="58">
        <f ca="1">IF(AND(F83&lt;$M$2,G83=""),NETWORKDAYS($M$2,$M$3,$O$5:$O$7),IF(F83&lt;$M$2,NETWORKDAYS($M$2,G83,$O$5:$O$7),IF(G83="",NETWORKDAYS(F83,$M$3,$O$5:$O$7),NETWORKDAYS(F83,G83,$O$5:$O$7))))-2</f>
        <v>16</v>
      </c>
      <c r="K83" s="58">
        <f t="shared" ca="1" si="32"/>
        <v>30</v>
      </c>
      <c r="L83" s="58">
        <f t="shared" ca="1" si="33"/>
        <v>6</v>
      </c>
      <c r="M83" s="58">
        <f t="shared" ca="1" si="39"/>
        <v>15</v>
      </c>
      <c r="N83" s="58">
        <f t="shared" ca="1" si="34"/>
        <v>12</v>
      </c>
      <c r="O83" s="58" t="str">
        <f t="shared" ca="1" si="35"/>
        <v>Elegível</v>
      </c>
      <c r="P83" s="58" t="str">
        <f t="shared" ca="1" si="36"/>
        <v>CONSULTOR</v>
      </c>
      <c r="Q83" s="58" t="str">
        <f t="shared" ca="1" si="40"/>
        <v>M3</v>
      </c>
      <c r="R83" s="58">
        <f ca="1">VLOOKUP(Q83,Alavanca!A:B,2,0)</f>
        <v>0.35</v>
      </c>
      <c r="S83" s="249">
        <f t="shared" ca="1" si="41"/>
        <v>2</v>
      </c>
      <c r="T83" s="71">
        <f ca="1">IF(X83="S",IF($T$2&lt;0.05,0,VLOOKUP(P83,Alavanca!D:E,2,0)*K83/$M$7)-VLOOKUP(B83,Expansao_fevereiro2023!A:J,10,FALSE),IF($T$2&lt;0.05,0,VLOOKUP(P83,Alavanca!D:E,2,0)*K83/$M$7))</f>
        <v>5524.33</v>
      </c>
      <c r="U83" s="71">
        <v>2209.732</v>
      </c>
      <c r="V83" s="71">
        <v>6076.762999999999</v>
      </c>
      <c r="W83" s="71">
        <f ca="1">IF(P83="CONSULTOR",LOOKUP(S83,New_Alavanca!$D$1:$E$7)*T83,0)-IF(P83="CONSULTOR",SUM(U83:V83),0)</f>
        <v>0</v>
      </c>
      <c r="X83" s="58" t="s">
        <v>254</v>
      </c>
    </row>
    <row r="84" spans="1:24">
      <c r="A84" s="58">
        <v>2042645109</v>
      </c>
      <c r="B84" s="58" t="s">
        <v>2347</v>
      </c>
      <c r="C84" s="58" t="str">
        <f t="shared" ca="1" si="37"/>
        <v>ANTONIO CARLOS FIGUEIREDO CARAN</v>
      </c>
      <c r="D84" s="58" t="str">
        <f t="shared" ca="1" si="28"/>
        <v>CLAYTON LUIZ DE OLIVEIRA</v>
      </c>
      <c r="E84" s="58" t="str">
        <f t="shared" ca="1" si="29"/>
        <v>MARCELO BATISTA CARVALHAIS</v>
      </c>
      <c r="F84" s="59">
        <f t="shared" ca="1" si="38"/>
        <v>44972</v>
      </c>
      <c r="G84" s="59">
        <f t="shared" ca="1" si="30"/>
        <v>45021</v>
      </c>
      <c r="J84" s="58">
        <f t="shared" ca="1" si="31"/>
        <v>3</v>
      </c>
      <c r="K84" s="58">
        <f t="shared" ca="1" si="32"/>
        <v>5</v>
      </c>
      <c r="L84" s="58">
        <f t="shared" ca="1" si="33"/>
        <v>1</v>
      </c>
      <c r="M84" s="58">
        <f t="shared" ca="1" si="39"/>
        <v>1</v>
      </c>
      <c r="N84" s="58">
        <f t="shared" ca="1" si="34"/>
        <v>1</v>
      </c>
      <c r="O84" s="58" t="str">
        <f t="shared" ca="1" si="35"/>
        <v>Elegível</v>
      </c>
      <c r="P84" s="58" t="str">
        <f t="shared" ca="1" si="36"/>
        <v>CONSULTOR</v>
      </c>
      <c r="Q84" s="58" t="str">
        <f t="shared" ca="1" si="40"/>
        <v>M3</v>
      </c>
      <c r="R84" s="58">
        <f ca="1">VLOOKUP(Q84,Alavanca!A:B,2,0)</f>
        <v>0.35</v>
      </c>
      <c r="S84" s="249">
        <f t="shared" ca="1" si="41"/>
        <v>1</v>
      </c>
      <c r="T84" s="71">
        <f ca="1">IF(X84="S",IF($T$2&lt;0.05,0,VLOOKUP(P84,Alavanca!D:E,2,0)*K84/$M$7)-VLOOKUP(B84,Expansao_fevereiro2023!A:J,10,FALSE),IF($T$2&lt;0.05,0,VLOOKUP(P84,Alavanca!D:E,2,0)*K84/$M$7))</f>
        <v>920.72166666666669</v>
      </c>
      <c r="U84" s="71">
        <v>920.72166666666669</v>
      </c>
      <c r="V84" s="71">
        <v>0</v>
      </c>
      <c r="W84" s="71">
        <f ca="1">IF(P84="CONSULTOR",LOOKUP(S84,New_Alavanca!$D$1:$E$7)*T84,0)-IF(P84="CONSULTOR",SUM(U84:V84),0)</f>
        <v>0</v>
      </c>
      <c r="X84" s="58" t="s">
        <v>254</v>
      </c>
    </row>
    <row r="85" spans="1:24">
      <c r="A85" s="58">
        <v>1076392113</v>
      </c>
      <c r="B85" s="58" t="s">
        <v>2353</v>
      </c>
      <c r="C85" s="58" t="str">
        <f t="shared" ca="1" si="37"/>
        <v>TONY OLIVEIRA SIMOES</v>
      </c>
      <c r="D85" s="58" t="str">
        <f t="shared" ca="1" si="28"/>
        <v>JULIANA TAVARES DE ARAUJO</v>
      </c>
      <c r="E85" s="58" t="str">
        <f t="shared" ca="1" si="29"/>
        <v>MARCELO BATISTA CARVALHAIS</v>
      </c>
      <c r="F85" s="59">
        <f t="shared" ca="1" si="38"/>
        <v>44972</v>
      </c>
      <c r="G85" s="59">
        <f t="shared" ca="1" si="30"/>
        <v>45035</v>
      </c>
      <c r="J85" s="58">
        <f t="shared" ref="J85:J100" ca="1" si="43">IF(AND(F85&lt;$M$2,G85=""),NETWORKDAYS($M$2,$M$3,$O$5:$O$7),IF(F85&lt;$M$2,NETWORKDAYS($M$2,G85,$O$5:$O$7),IF(G85="",NETWORKDAYS(F85,$M$3,$O$5:$O$7),NETWORKDAYS(F85,G85,$O$5:$O$7))))-2</f>
        <v>10</v>
      </c>
      <c r="K85" s="58">
        <f t="shared" ca="1" si="32"/>
        <v>19</v>
      </c>
      <c r="L85" s="58">
        <f t="shared" ca="1" si="33"/>
        <v>4</v>
      </c>
      <c r="M85" s="58">
        <f t="shared" ca="1" si="39"/>
        <v>0</v>
      </c>
      <c r="N85" s="58">
        <f t="shared" ca="1" si="34"/>
        <v>0</v>
      </c>
      <c r="O85" s="58" t="str">
        <f t="shared" ca="1" si="35"/>
        <v>Credenciamento Não Atingindo</v>
      </c>
      <c r="P85" s="58" t="str">
        <f t="shared" ca="1" si="36"/>
        <v>CONSULTOR</v>
      </c>
      <c r="Q85" s="58" t="str">
        <f t="shared" ca="1" si="40"/>
        <v>M3</v>
      </c>
      <c r="R85" s="58">
        <f ca="1">VLOOKUP(Q85,Alavanca!A:B,2,0)</f>
        <v>0.35</v>
      </c>
      <c r="S85" s="249">
        <f t="shared" ca="1" si="41"/>
        <v>0</v>
      </c>
      <c r="T85" s="71">
        <f ca="1">IF(X85="S",IF($T$2&lt;0.05,0,VLOOKUP(P85,Alavanca!D:E,2,0)*K85/$M$7)-VLOOKUP(B85,Expansao_fevereiro2023!A:J,10,FALSE),IF($T$2&lt;0.05,0,VLOOKUP(P85,Alavanca!D:E,2,0)*K85/$M$7))</f>
        <v>3498.7423333333336</v>
      </c>
      <c r="U85" s="71">
        <v>0</v>
      </c>
      <c r="V85" s="71">
        <v>0</v>
      </c>
      <c r="W85" s="71">
        <f ca="1">IF(P85="CONSULTOR",LOOKUP(S85,New_Alavanca!$D$1:$E$7)*T85,0)-IF(P85="CONSULTOR",SUM(U85:V85),0)</f>
        <v>0</v>
      </c>
      <c r="X85" s="58" t="s">
        <v>254</v>
      </c>
    </row>
    <row r="86" spans="1:24">
      <c r="A86" s="58">
        <v>4312367124</v>
      </c>
      <c r="B86" s="58" t="s">
        <v>2359</v>
      </c>
      <c r="C86" s="58" t="str">
        <f t="shared" ca="1" si="37"/>
        <v>NICOLAS PINHEIRO DA ROCHA PUPO</v>
      </c>
      <c r="D86" s="58" t="str">
        <f t="shared" ca="1" si="28"/>
        <v>JULIANA TAVARES DE ARAUJO</v>
      </c>
      <c r="E86" s="58" t="str">
        <f t="shared" ca="1" si="29"/>
        <v>MARCELO BATISTA CARVALHAIS</v>
      </c>
      <c r="F86" s="59">
        <f t="shared" ca="1" si="38"/>
        <v>44972</v>
      </c>
      <c r="G86" s="59" t="str">
        <f t="shared" ca="1" si="30"/>
        <v/>
      </c>
      <c r="J86" s="58">
        <f t="shared" ca="1" si="43"/>
        <v>16</v>
      </c>
      <c r="K86" s="58">
        <f t="shared" ca="1" si="32"/>
        <v>30</v>
      </c>
      <c r="L86" s="58">
        <f t="shared" ca="1" si="33"/>
        <v>6</v>
      </c>
      <c r="M86" s="58">
        <f t="shared" ca="1" si="39"/>
        <v>8</v>
      </c>
      <c r="N86" s="58">
        <f t="shared" ca="1" si="34"/>
        <v>7</v>
      </c>
      <c r="O86" s="58" t="str">
        <f t="shared" ca="1" si="35"/>
        <v>Elegível</v>
      </c>
      <c r="P86" s="58" t="str">
        <f t="shared" ca="1" si="36"/>
        <v>CONSULTOR</v>
      </c>
      <c r="Q86" s="58" t="str">
        <f t="shared" ca="1" si="40"/>
        <v>M3</v>
      </c>
      <c r="R86" s="58">
        <f ca="1">VLOOKUP(Q86,Alavanca!A:B,2,0)</f>
        <v>0.35</v>
      </c>
      <c r="S86" s="249">
        <f t="shared" ca="1" si="41"/>
        <v>1.1666666666666667</v>
      </c>
      <c r="T86" s="71">
        <f ca="1">IF(X86="S",IF($T$2&lt;0.05,0,VLOOKUP(P86,Alavanca!D:E,2,0)*K86/$M$7)-VLOOKUP(B86,Expansao_fevereiro2023!A:J,10,FALSE),IF($T$2&lt;0.05,0,VLOOKUP(P86,Alavanca!D:E,2,0)*K86/$M$7))</f>
        <v>5524.33</v>
      </c>
      <c r="U86" s="71">
        <v>2209.732</v>
      </c>
      <c r="V86" s="71">
        <v>3314.598</v>
      </c>
      <c r="W86" s="71">
        <f ca="1">IF(P86="CONSULTOR",LOOKUP(S86,New_Alavanca!$D$1:$E$7)*T86,0)-IF(P86="CONSULTOR",SUM(U86:V86),0)</f>
        <v>0</v>
      </c>
      <c r="X86" s="58" t="s">
        <v>254</v>
      </c>
    </row>
    <row r="87" spans="1:24">
      <c r="A87" s="58">
        <v>80047106115</v>
      </c>
      <c r="B87" s="58" t="s">
        <v>2362</v>
      </c>
      <c r="C87" s="58" t="str">
        <f t="shared" ca="1" si="37"/>
        <v>ANTONIO CARLOS FIGUEIREDO CARAN</v>
      </c>
      <c r="D87" s="58" t="str">
        <f t="shared" ca="1" si="28"/>
        <v>CLAYTON LUIZ DE OLIVEIRA</v>
      </c>
      <c r="E87" s="58" t="str">
        <f t="shared" ca="1" si="29"/>
        <v>MARCELO BATISTA CARVALHAIS</v>
      </c>
      <c r="F87" s="59">
        <f t="shared" ca="1" si="38"/>
        <v>44972</v>
      </c>
      <c r="G87" s="59" t="str">
        <f t="shared" ca="1" si="30"/>
        <v/>
      </c>
      <c r="J87" s="58">
        <f t="shared" ca="1" si="43"/>
        <v>16</v>
      </c>
      <c r="K87" s="58">
        <f t="shared" ca="1" si="32"/>
        <v>30</v>
      </c>
      <c r="L87" s="58">
        <f t="shared" ca="1" si="33"/>
        <v>6</v>
      </c>
      <c r="M87" s="58">
        <f t="shared" ca="1" si="39"/>
        <v>10</v>
      </c>
      <c r="N87" s="58">
        <f t="shared" ca="1" si="34"/>
        <v>9</v>
      </c>
      <c r="O87" s="58" t="str">
        <f t="shared" ca="1" si="35"/>
        <v>Elegível</v>
      </c>
      <c r="P87" s="58" t="str">
        <f t="shared" ca="1" si="36"/>
        <v>CONSULTOR</v>
      </c>
      <c r="Q87" s="58" t="str">
        <f t="shared" ca="1" si="40"/>
        <v>M3</v>
      </c>
      <c r="R87" s="58">
        <f ca="1">VLOOKUP(Q87,Alavanca!A:B,2,0)</f>
        <v>0.35</v>
      </c>
      <c r="S87" s="249">
        <f t="shared" ca="1" si="41"/>
        <v>1.5</v>
      </c>
      <c r="T87" s="71">
        <f ca="1">IF(X87="S",IF($T$2&lt;0.05,0,VLOOKUP(P87,Alavanca!D:E,2,0)*K87/$M$7)-VLOOKUP(B87,Expansao_fevereiro2023!A:J,10,FALSE),IF($T$2&lt;0.05,0,VLOOKUP(P87,Alavanca!D:E,2,0)*K87/$M$7))</f>
        <v>5524.33</v>
      </c>
      <c r="U87" s="71">
        <v>5524.33</v>
      </c>
      <c r="V87" s="71">
        <v>2762.1649999999991</v>
      </c>
      <c r="W87" s="71">
        <f ca="1">IF(P87="CONSULTOR",LOOKUP(S87,New_Alavanca!$D$1:$E$7)*T87,0)-IF(P87="CONSULTOR",SUM(U87:V87),0)</f>
        <v>0</v>
      </c>
      <c r="X87" s="58" t="s">
        <v>254</v>
      </c>
    </row>
    <row r="88" spans="1:24">
      <c r="A88" s="58" t="s">
        <v>4240</v>
      </c>
      <c r="B88" s="58" t="s">
        <v>3643</v>
      </c>
      <c r="C88" s="58" t="str">
        <f t="shared" ca="1" si="37"/>
        <v>BRUNA VERONICA ALBERTIM SOARES</v>
      </c>
      <c r="D88" s="58" t="str">
        <f t="shared" ca="1" si="28"/>
        <v>JULIANA TAVARES DE ARAUJO</v>
      </c>
      <c r="E88" s="58" t="str">
        <f t="shared" ca="1" si="29"/>
        <v>MARCELO BATISTA CARVALHAIS</v>
      </c>
      <c r="F88" s="59">
        <f t="shared" ca="1" si="38"/>
        <v>44986</v>
      </c>
      <c r="G88" s="59" t="str">
        <f t="shared" ca="1" si="30"/>
        <v/>
      </c>
      <c r="J88" s="58">
        <f t="shared" ca="1" si="43"/>
        <v>16</v>
      </c>
      <c r="K88" s="58">
        <f t="shared" ca="1" si="32"/>
        <v>30</v>
      </c>
      <c r="L88" s="58">
        <f t="shared" ca="1" si="33"/>
        <v>5</v>
      </c>
      <c r="M88" s="58">
        <f t="shared" ca="1" si="39"/>
        <v>7</v>
      </c>
      <c r="N88" s="58">
        <f t="shared" ca="1" si="34"/>
        <v>2</v>
      </c>
      <c r="O88" s="58" t="str">
        <f t="shared" ca="1" si="35"/>
        <v>Pendente Faturamento</v>
      </c>
      <c r="P88" s="58" t="str">
        <f t="shared" ca="1" si="36"/>
        <v>CONSULTOR</v>
      </c>
      <c r="Q88" s="58" t="str">
        <f t="shared" ca="1" si="40"/>
        <v>M2</v>
      </c>
      <c r="R88" s="58">
        <f ca="1">VLOOKUP(Q88,Alavanca!A:B,2,0)</f>
        <v>0.3</v>
      </c>
      <c r="S88" s="249">
        <f t="shared" ca="1" si="41"/>
        <v>0.4</v>
      </c>
      <c r="T88" s="71">
        <f ca="1">IF(X88="S",IF($T$2&lt;0.05,0,VLOOKUP(P88,Alavanca!D:E,2,0)*K88/$M$7)-VLOOKUP(B88,Expansao_fevereiro2023!A:J,10,FALSE),IF($T$2&lt;0.05,0,VLOOKUP(P88,Alavanca!D:E,2,0)*K88/$M$7))</f>
        <v>5524.33</v>
      </c>
      <c r="U88" s="71">
        <v>2209.732</v>
      </c>
      <c r="V88" s="71">
        <v>0</v>
      </c>
      <c r="W88" s="71">
        <f ca="1">IF(P88="CONSULTOR",LOOKUP(S88,New_Alavanca!$D$1:$E$7)*T88,0)-IF(P88="CONSULTOR",SUM(U88:V88),0)</f>
        <v>0</v>
      </c>
      <c r="X88" s="58" t="s">
        <v>254</v>
      </c>
    </row>
    <row r="89" spans="1:24">
      <c r="A89" s="58" t="s">
        <v>4242</v>
      </c>
      <c r="B89" s="58" t="s">
        <v>3617</v>
      </c>
      <c r="C89" s="58" t="str">
        <f t="shared" ca="1" si="37"/>
        <v>BRUNA VERONICA ALBERTIM SOARES</v>
      </c>
      <c r="D89" s="58" t="str">
        <f t="shared" ca="1" si="28"/>
        <v>JULIANA TAVARES DE ARAUJO</v>
      </c>
      <c r="E89" s="58" t="str">
        <f t="shared" ca="1" si="29"/>
        <v>MARCELO BATISTA CARVALHAIS</v>
      </c>
      <c r="F89" s="59">
        <f t="shared" ca="1" si="38"/>
        <v>44986</v>
      </c>
      <c r="G89" s="59" t="str">
        <f t="shared" ca="1" si="30"/>
        <v/>
      </c>
      <c r="J89" s="58">
        <f t="shared" ca="1" si="43"/>
        <v>16</v>
      </c>
      <c r="K89" s="58">
        <f t="shared" ca="1" si="32"/>
        <v>30</v>
      </c>
      <c r="L89" s="58">
        <f t="shared" ca="1" si="33"/>
        <v>5</v>
      </c>
      <c r="M89" s="58">
        <f t="shared" ca="1" si="39"/>
        <v>8</v>
      </c>
      <c r="N89" s="58">
        <f t="shared" ca="1" si="34"/>
        <v>7</v>
      </c>
      <c r="O89" s="58" t="str">
        <f t="shared" ca="1" si="35"/>
        <v>Elegível</v>
      </c>
      <c r="P89" s="58" t="str">
        <f t="shared" ca="1" si="36"/>
        <v>CONSULTOR</v>
      </c>
      <c r="Q89" s="58" t="str">
        <f t="shared" ca="1" si="40"/>
        <v>M2</v>
      </c>
      <c r="R89" s="58">
        <f ca="1">VLOOKUP(Q89,Alavanca!A:B,2,0)</f>
        <v>0.3</v>
      </c>
      <c r="S89" s="249">
        <f t="shared" ca="1" si="41"/>
        <v>1.4</v>
      </c>
      <c r="T89" s="71">
        <f ca="1">IF(X89="S",IF($T$2&lt;0.05,0,VLOOKUP(P89,Alavanca!D:E,2,0)*K89/$M$7)-VLOOKUP(B89,Expansao_fevereiro2023!A:J,10,FALSE),IF($T$2&lt;0.05,0,VLOOKUP(P89,Alavanca!D:E,2,0)*K89/$M$7))</f>
        <v>5524.33</v>
      </c>
      <c r="U89" s="71">
        <v>2209.732</v>
      </c>
      <c r="V89" s="71">
        <v>4971.8969999999999</v>
      </c>
      <c r="W89" s="71">
        <f ca="1">IF(P89="CONSULTOR",LOOKUP(S89,New_Alavanca!$D$1:$E$7)*T89,0)-IF(P89="CONSULTOR",SUM(U89:V89),0)</f>
        <v>1104.8659999999991</v>
      </c>
      <c r="X89" s="58" t="s">
        <v>254</v>
      </c>
    </row>
    <row r="90" spans="1:24">
      <c r="A90" s="58" t="s">
        <v>4245</v>
      </c>
      <c r="B90" s="58" t="s">
        <v>3293</v>
      </c>
      <c r="C90" s="58" t="str">
        <f t="shared" ca="1" si="37"/>
        <v>ALEXANDRE ARAUJO BEZERRIL</v>
      </c>
      <c r="D90" s="58" t="str">
        <f t="shared" ca="1" si="28"/>
        <v>GIOVANE BORGES DA SILVA</v>
      </c>
      <c r="E90" s="58" t="str">
        <f t="shared" ca="1" si="29"/>
        <v>MARCELO BATISTA CARVALHAIS</v>
      </c>
      <c r="F90" s="59">
        <f t="shared" ca="1" si="38"/>
        <v>44986</v>
      </c>
      <c r="G90" s="59" t="str">
        <f t="shared" ca="1" si="30"/>
        <v/>
      </c>
      <c r="J90" s="58">
        <f t="shared" ca="1" si="43"/>
        <v>16</v>
      </c>
      <c r="K90" s="58">
        <f t="shared" ca="1" si="32"/>
        <v>30</v>
      </c>
      <c r="L90" s="58">
        <f t="shared" ca="1" si="33"/>
        <v>5</v>
      </c>
      <c r="M90" s="58">
        <f t="shared" ca="1" si="39"/>
        <v>4</v>
      </c>
      <c r="N90" s="58">
        <f t="shared" ca="1" si="34"/>
        <v>3</v>
      </c>
      <c r="O90" s="58" t="str">
        <f t="shared" ca="1" si="35"/>
        <v>Credenciamento Não Atingindo</v>
      </c>
      <c r="P90" s="58" t="str">
        <f t="shared" ca="1" si="36"/>
        <v>CONSULTOR</v>
      </c>
      <c r="Q90" s="58" t="str">
        <f t="shared" ca="1" si="40"/>
        <v>M2</v>
      </c>
      <c r="R90" s="58">
        <f ca="1">VLOOKUP(Q90,Alavanca!A:B,2,0)</f>
        <v>0.3</v>
      </c>
      <c r="S90" s="249">
        <f t="shared" ca="1" si="41"/>
        <v>0.6</v>
      </c>
      <c r="T90" s="71">
        <f ca="1">IF(X90="S",IF($T$2&lt;0.05,0,VLOOKUP(P90,Alavanca!D:E,2,0)*K90/$M$7)-VLOOKUP(B90,Expansao_fevereiro2023!A:J,10,FALSE),IF($T$2&lt;0.05,0,VLOOKUP(P90,Alavanca!D:E,2,0)*K90/$M$7))</f>
        <v>5524.33</v>
      </c>
      <c r="U90" s="71">
        <v>2209.732</v>
      </c>
      <c r="V90" s="71">
        <v>0</v>
      </c>
      <c r="W90" s="71">
        <f ca="1">IF(P90="CONSULTOR",LOOKUP(S90,New_Alavanca!$D$1:$E$7)*T90,0)-IF(P90="CONSULTOR",SUM(U90:V90),0)</f>
        <v>0</v>
      </c>
      <c r="X90" s="58" t="s">
        <v>254</v>
      </c>
    </row>
    <row r="91" spans="1:24">
      <c r="A91" s="58">
        <v>13473826740</v>
      </c>
      <c r="B91" s="58" t="s">
        <v>3547</v>
      </c>
      <c r="C91" s="58" t="str">
        <f t="shared" ca="1" si="37"/>
        <v>HUGO LOPES FRANKLIN DUTRA</v>
      </c>
      <c r="D91" s="58" t="str">
        <f t="shared" ca="1" si="28"/>
        <v>CLAYTON LUIZ DE OLIVEIRA</v>
      </c>
      <c r="E91" s="58" t="str">
        <f t="shared" ca="1" si="29"/>
        <v>MARCELO BATISTA CARVALHAIS</v>
      </c>
      <c r="F91" s="59">
        <f t="shared" ca="1" si="38"/>
        <v>44986</v>
      </c>
      <c r="G91" s="59">
        <f t="shared" ca="1" si="30"/>
        <v>45035</v>
      </c>
      <c r="J91" s="58">
        <f t="shared" ca="1" si="43"/>
        <v>10</v>
      </c>
      <c r="K91" s="58">
        <f t="shared" ca="1" si="32"/>
        <v>19</v>
      </c>
      <c r="L91" s="58">
        <f t="shared" ca="1" si="33"/>
        <v>3</v>
      </c>
      <c r="M91" s="58">
        <f t="shared" ca="1" si="39"/>
        <v>1</v>
      </c>
      <c r="N91" s="58">
        <f t="shared" ca="1" si="34"/>
        <v>0</v>
      </c>
      <c r="O91" s="58" t="str">
        <f t="shared" ca="1" si="35"/>
        <v>Credenciamento Não Atingindo</v>
      </c>
      <c r="P91" s="58" t="str">
        <f t="shared" ca="1" si="36"/>
        <v>CONSULTOR</v>
      </c>
      <c r="Q91" s="58" t="str">
        <f t="shared" ca="1" si="40"/>
        <v>M2</v>
      </c>
      <c r="R91" s="58">
        <f ca="1">VLOOKUP(Q91,Alavanca!A:B,2,0)</f>
        <v>0.3</v>
      </c>
      <c r="S91" s="249">
        <f t="shared" ca="1" si="41"/>
        <v>0</v>
      </c>
      <c r="T91" s="71">
        <f ca="1">IF(X91="S",IF($T$2&lt;0.05,0,VLOOKUP(P91,Alavanca!D:E,2,0)*K91/$M$7)-VLOOKUP(B91,Expansao_fevereiro2023!A:J,10,FALSE),IF($T$2&lt;0.05,0,VLOOKUP(P91,Alavanca!D:E,2,0)*K91/$M$7))</f>
        <v>3498.7423333333336</v>
      </c>
      <c r="U91" s="71">
        <v>0</v>
      </c>
      <c r="V91" s="71">
        <v>0</v>
      </c>
      <c r="W91" s="71">
        <f ca="1">IF(P91="CONSULTOR",LOOKUP(S91,New_Alavanca!$D$1:$E$7)*T91,0)-IF(P91="CONSULTOR",SUM(U91:V91),0)</f>
        <v>0</v>
      </c>
      <c r="X91" s="58" t="s">
        <v>254</v>
      </c>
    </row>
    <row r="92" spans="1:24">
      <c r="A92" s="58" t="s">
        <v>4251</v>
      </c>
      <c r="B92" s="58" t="s">
        <v>3493</v>
      </c>
      <c r="C92" s="58" t="str">
        <f t="shared" ca="1" si="37"/>
        <v>ANTONIO CARLOS FIGUEIREDO CARAN</v>
      </c>
      <c r="D92" s="58" t="str">
        <f t="shared" ca="1" si="28"/>
        <v>CLAYTON LUIZ DE OLIVEIRA</v>
      </c>
      <c r="E92" s="58" t="str">
        <f t="shared" ca="1" si="29"/>
        <v>MARCELO BATISTA CARVALHAIS</v>
      </c>
      <c r="F92" s="59">
        <f t="shared" ca="1" si="38"/>
        <v>45000</v>
      </c>
      <c r="G92" s="59" t="str">
        <f t="shared" ca="1" si="30"/>
        <v/>
      </c>
      <c r="J92" s="58">
        <f t="shared" ca="1" si="43"/>
        <v>16</v>
      </c>
      <c r="K92" s="58">
        <f t="shared" ca="1" si="32"/>
        <v>30</v>
      </c>
      <c r="L92" s="58">
        <f t="shared" ca="1" si="33"/>
        <v>5</v>
      </c>
      <c r="M92" s="58">
        <f t="shared" ca="1" si="39"/>
        <v>7</v>
      </c>
      <c r="N92" s="58">
        <f t="shared" ca="1" si="34"/>
        <v>5</v>
      </c>
      <c r="O92" s="58" t="str">
        <f t="shared" ca="1" si="35"/>
        <v>Elegível</v>
      </c>
      <c r="P92" s="58" t="str">
        <f t="shared" ca="1" si="36"/>
        <v>CONSULTOR</v>
      </c>
      <c r="Q92" s="58" t="str">
        <f t="shared" ca="1" si="40"/>
        <v>M2</v>
      </c>
      <c r="R92" s="58">
        <f ca="1">VLOOKUP(Q92,Alavanca!A:B,2,0)</f>
        <v>0.3</v>
      </c>
      <c r="S92" s="249">
        <f t="shared" ca="1" si="41"/>
        <v>1</v>
      </c>
      <c r="T92" s="71">
        <f ca="1">IF(X92="S",IF($T$2&lt;0.05,0,VLOOKUP(P92,Alavanca!D:E,2,0)*K92/$M$7)-VLOOKUP(B92,Expansao_fevereiro2023!A:J,10,FALSE),IF($T$2&lt;0.05,0,VLOOKUP(P92,Alavanca!D:E,2,0)*K92/$M$7))</f>
        <v>5524.33</v>
      </c>
      <c r="U92" s="71">
        <v>3867.0309999999995</v>
      </c>
      <c r="V92" s="71">
        <v>1657.2990000000004</v>
      </c>
      <c r="W92" s="71">
        <f ca="1">IF(P92="CONSULTOR",LOOKUP(S92,New_Alavanca!$D$1:$E$7)*T92,0)-IF(P92="CONSULTOR",SUM(U92:V92),0)</f>
        <v>0</v>
      </c>
      <c r="X92" s="58" t="s">
        <v>254</v>
      </c>
    </row>
    <row r="93" spans="1:24">
      <c r="A93" s="58">
        <v>70526237147</v>
      </c>
      <c r="B93" s="58" t="s">
        <v>3553</v>
      </c>
      <c r="C93" s="58" t="str">
        <f t="shared" ca="1" si="37"/>
        <v>HUGO LOPES FRANKLIN DUTRA</v>
      </c>
      <c r="D93" s="58" t="str">
        <f t="shared" ca="1" si="28"/>
        <v>CLAYTON LUIZ DE OLIVEIRA</v>
      </c>
      <c r="E93" s="58" t="str">
        <f t="shared" ca="1" si="29"/>
        <v>MARCELO BATISTA CARVALHAIS</v>
      </c>
      <c r="F93" s="59">
        <f t="shared" ca="1" si="38"/>
        <v>45000</v>
      </c>
      <c r="G93" s="59" t="str">
        <f t="shared" ca="1" si="30"/>
        <v/>
      </c>
      <c r="J93" s="58">
        <f t="shared" ca="1" si="43"/>
        <v>16</v>
      </c>
      <c r="K93" s="58">
        <f t="shared" ca="1" si="32"/>
        <v>30</v>
      </c>
      <c r="L93" s="58">
        <f t="shared" ca="1" si="33"/>
        <v>5</v>
      </c>
      <c r="M93" s="58">
        <f t="shared" ca="1" si="39"/>
        <v>10</v>
      </c>
      <c r="N93" s="58">
        <f t="shared" ca="1" si="34"/>
        <v>5</v>
      </c>
      <c r="O93" s="58" t="str">
        <f t="shared" ca="1" si="35"/>
        <v>Elegível</v>
      </c>
      <c r="P93" s="58" t="str">
        <f t="shared" ca="1" si="36"/>
        <v>CONSULTOR</v>
      </c>
      <c r="Q93" s="58" t="str">
        <f t="shared" ca="1" si="40"/>
        <v>M2</v>
      </c>
      <c r="R93" s="58">
        <f ca="1">VLOOKUP(Q93,Alavanca!A:B,2,0)</f>
        <v>0.3</v>
      </c>
      <c r="S93" s="249">
        <f t="shared" ca="1" si="41"/>
        <v>1</v>
      </c>
      <c r="T93" s="71">
        <f ca="1">IF(X93="S",IF($T$2&lt;0.05,0,VLOOKUP(P93,Alavanca!D:E,2,0)*K93/$M$7)-VLOOKUP(B93,Expansao_fevereiro2023!A:J,10,FALSE),IF($T$2&lt;0.05,0,VLOOKUP(P93,Alavanca!D:E,2,0)*K93/$M$7))</f>
        <v>5524.33</v>
      </c>
      <c r="U93" s="71">
        <v>2209.732</v>
      </c>
      <c r="V93" s="71">
        <v>3314.598</v>
      </c>
      <c r="W93" s="71">
        <f ca="1">IF(P93="CONSULTOR",LOOKUP(S93,New_Alavanca!$D$1:$E$7)*T93,0)-IF(P93="CONSULTOR",SUM(U93:V93),0)</f>
        <v>0</v>
      </c>
      <c r="X93" s="58" t="s">
        <v>254</v>
      </c>
    </row>
    <row r="94" spans="1:24">
      <c r="A94" s="58">
        <v>32652438859</v>
      </c>
      <c r="B94" s="58" t="s">
        <v>3846</v>
      </c>
      <c r="C94" s="58" t="str">
        <f t="shared" ca="1" si="37"/>
        <v>ALEXANDRE ARAUJO BEZERRIL</v>
      </c>
      <c r="D94" s="58" t="str">
        <f t="shared" ca="1" si="28"/>
        <v>GIOVANE BORGES DA SILVA</v>
      </c>
      <c r="E94" s="58" t="str">
        <f t="shared" ca="1" si="29"/>
        <v>MARCELO BATISTA CARVALHAIS</v>
      </c>
      <c r="F94" s="59">
        <f t="shared" ca="1" si="38"/>
        <v>45000</v>
      </c>
      <c r="G94" s="59">
        <f t="shared" ca="1" si="30"/>
        <v>45042</v>
      </c>
      <c r="J94" s="58">
        <f t="shared" ca="1" si="43"/>
        <v>14</v>
      </c>
      <c r="K94" s="58">
        <f t="shared" ca="1" si="32"/>
        <v>26</v>
      </c>
      <c r="L94" s="58">
        <f t="shared" ca="1" si="33"/>
        <v>4</v>
      </c>
      <c r="M94" s="58">
        <f t="shared" ca="1" si="39"/>
        <v>1</v>
      </c>
      <c r="N94" s="58">
        <f t="shared" ca="1" si="34"/>
        <v>1</v>
      </c>
      <c r="O94" s="58" t="str">
        <f t="shared" ca="1" si="35"/>
        <v>Credenciamento Não Atingindo</v>
      </c>
      <c r="P94" s="58" t="str">
        <f t="shared" ca="1" si="36"/>
        <v>CONSULTOR</v>
      </c>
      <c r="Q94" s="58" t="str">
        <f t="shared" ca="1" si="40"/>
        <v>M2</v>
      </c>
      <c r="R94" s="58">
        <f ca="1">VLOOKUP(Q94,Alavanca!A:B,2,0)</f>
        <v>0.3</v>
      </c>
      <c r="S94" s="249">
        <f t="shared" ca="1" si="41"/>
        <v>0.25</v>
      </c>
      <c r="T94" s="71">
        <f ca="1">IF(X94="S",IF($T$2&lt;0.05,0,VLOOKUP(P94,Alavanca!D:E,2,0)*K94/$M$7)-VLOOKUP(B94,Expansao_fevereiro2023!A:J,10,FALSE),IF($T$2&lt;0.05,0,VLOOKUP(P94,Alavanca!D:E,2,0)*K94/$M$7))</f>
        <v>4787.7526666666663</v>
      </c>
      <c r="U94" s="71">
        <v>0</v>
      </c>
      <c r="V94" s="71">
        <v>957.55053333333331</v>
      </c>
      <c r="W94" s="71">
        <f ca="1">IF(P94="CONSULTOR",LOOKUP(S94,New_Alavanca!$D$1:$E$7)*T94,0)-IF(P94="CONSULTOR",SUM(U94:V94),0)</f>
        <v>0</v>
      </c>
      <c r="X94" s="58" t="s">
        <v>254</v>
      </c>
    </row>
    <row r="95" spans="1:24">
      <c r="A95" s="58" t="s">
        <v>4258</v>
      </c>
      <c r="B95" s="58" t="s">
        <v>3844</v>
      </c>
      <c r="C95" s="58" t="str">
        <f t="shared" ca="1" si="37"/>
        <v>ALEXANDRE ARAUJO BEZERRIL</v>
      </c>
      <c r="D95" s="58" t="str">
        <f t="shared" ca="1" si="28"/>
        <v>GIOVANE BORGES DA SILVA</v>
      </c>
      <c r="E95" s="58" t="str">
        <f t="shared" ca="1" si="29"/>
        <v>MARCELO BATISTA CARVALHAIS</v>
      </c>
      <c r="F95" s="59">
        <f t="shared" ca="1" si="38"/>
        <v>45000</v>
      </c>
      <c r="G95" s="59" t="str">
        <f t="shared" ca="1" si="30"/>
        <v/>
      </c>
      <c r="J95" s="58">
        <f t="shared" ca="1" si="43"/>
        <v>16</v>
      </c>
      <c r="K95" s="58">
        <f t="shared" ca="1" si="32"/>
        <v>30</v>
      </c>
      <c r="L95" s="58">
        <f t="shared" ca="1" si="33"/>
        <v>5</v>
      </c>
      <c r="M95" s="58">
        <f t="shared" ca="1" si="39"/>
        <v>7</v>
      </c>
      <c r="N95" s="58">
        <f t="shared" ca="1" si="34"/>
        <v>5</v>
      </c>
      <c r="O95" s="58" t="str">
        <f t="shared" ca="1" si="35"/>
        <v>Elegível</v>
      </c>
      <c r="P95" s="58" t="str">
        <f t="shared" ca="1" si="36"/>
        <v>CONSULTOR</v>
      </c>
      <c r="Q95" s="58" t="str">
        <f t="shared" ca="1" si="40"/>
        <v>M2</v>
      </c>
      <c r="R95" s="58">
        <f ca="1">VLOOKUP(Q95,Alavanca!A:B,2,0)</f>
        <v>0.3</v>
      </c>
      <c r="S95" s="249">
        <f t="shared" ca="1" si="41"/>
        <v>1</v>
      </c>
      <c r="T95" s="71">
        <f ca="1">IF(X95="S",IF($T$2&lt;0.05,0,VLOOKUP(P95,Alavanca!D:E,2,0)*K95/$M$7)-VLOOKUP(B95,Expansao_fevereiro2023!A:J,10,FALSE),IF($T$2&lt;0.05,0,VLOOKUP(P95,Alavanca!D:E,2,0)*K95/$M$7))</f>
        <v>5524.33</v>
      </c>
      <c r="U95" s="71">
        <v>2209.732</v>
      </c>
      <c r="V95" s="71">
        <v>3314.598</v>
      </c>
      <c r="W95" s="71">
        <f ca="1">IF(P95="CONSULTOR",LOOKUP(S95,New_Alavanca!$D$1:$E$7)*T95,0)-IF(P95="CONSULTOR",SUM(U95:V95),0)</f>
        <v>0</v>
      </c>
      <c r="X95" s="58" t="s">
        <v>254</v>
      </c>
    </row>
    <row r="96" spans="1:24">
      <c r="A96" s="58">
        <v>52339696291</v>
      </c>
      <c r="B96" s="58" t="s">
        <v>3799</v>
      </c>
      <c r="C96" s="58" t="str">
        <f t="shared" ca="1" si="37"/>
        <v>HUGO LOPES FRANKLIN DUTRA</v>
      </c>
      <c r="D96" s="58" t="str">
        <f t="shared" ca="1" si="28"/>
        <v>CLAYTON LUIZ DE OLIVEIRA</v>
      </c>
      <c r="E96" s="58" t="str">
        <f t="shared" ca="1" si="29"/>
        <v>MARCELO BATISTA CARVALHAIS</v>
      </c>
      <c r="F96" s="59">
        <f t="shared" ca="1" si="38"/>
        <v>45000</v>
      </c>
      <c r="G96" s="59">
        <f t="shared" ca="1" si="30"/>
        <v>45034</v>
      </c>
      <c r="J96" s="58">
        <f t="shared" ca="1" si="43"/>
        <v>9</v>
      </c>
      <c r="K96" s="58">
        <f t="shared" ca="1" si="32"/>
        <v>18</v>
      </c>
      <c r="L96" s="58">
        <f t="shared" ca="1" si="33"/>
        <v>3</v>
      </c>
      <c r="M96" s="58">
        <f t="shared" ca="1" si="39"/>
        <v>0</v>
      </c>
      <c r="N96" s="58">
        <f t="shared" ca="1" si="34"/>
        <v>0</v>
      </c>
      <c r="O96" s="58" t="str">
        <f t="shared" ca="1" si="35"/>
        <v>Credenciamento Não Atingindo</v>
      </c>
      <c r="P96" s="58" t="str">
        <f t="shared" ca="1" si="36"/>
        <v>CONSULTOR</v>
      </c>
      <c r="Q96" s="58" t="str">
        <f t="shared" ca="1" si="40"/>
        <v>M2</v>
      </c>
      <c r="R96" s="58">
        <f ca="1">VLOOKUP(Q96,Alavanca!A:B,2,0)</f>
        <v>0.3</v>
      </c>
      <c r="S96" s="249">
        <f t="shared" ca="1" si="41"/>
        <v>0</v>
      </c>
      <c r="T96" s="71">
        <f ca="1">IF(X96="S",IF($T$2&lt;0.05,0,VLOOKUP(P96,Alavanca!D:E,2,0)*K96/$M$7)-VLOOKUP(B96,Expansao_fevereiro2023!A:J,10,FALSE),IF($T$2&lt;0.05,0,VLOOKUP(P96,Alavanca!D:E,2,0)*K96/$M$7))</f>
        <v>3314.598</v>
      </c>
      <c r="U96" s="71">
        <v>0</v>
      </c>
      <c r="V96" s="71">
        <v>0</v>
      </c>
      <c r="W96" s="71">
        <f ca="1">IF(P96="CONSULTOR",LOOKUP(S96,New_Alavanca!$D$1:$E$7)*T96,0)-IF(P96="CONSULTOR",SUM(U96:V96),0)</f>
        <v>0</v>
      </c>
      <c r="X96" s="58" t="s">
        <v>254</v>
      </c>
    </row>
    <row r="97" spans="1:24">
      <c r="A97" s="58" t="s">
        <v>4263</v>
      </c>
      <c r="B97" s="58" t="s">
        <v>3863</v>
      </c>
      <c r="C97" s="58" t="str">
        <f t="shared" ca="1" si="37"/>
        <v>JOSE GOMES DE MELLO</v>
      </c>
      <c r="D97" s="58" t="str">
        <f t="shared" ca="1" si="28"/>
        <v>GIOVANE BORGES DA SILVA</v>
      </c>
      <c r="E97" s="58" t="str">
        <f t="shared" ca="1" si="29"/>
        <v>MARCELO BATISTA CARVALHAIS</v>
      </c>
      <c r="F97" s="59">
        <f t="shared" ca="1" si="38"/>
        <v>45000</v>
      </c>
      <c r="G97" s="59" t="str">
        <f t="shared" ca="1" si="30"/>
        <v/>
      </c>
      <c r="J97" s="58">
        <f t="shared" ca="1" si="43"/>
        <v>16</v>
      </c>
      <c r="K97" s="58">
        <f t="shared" ca="1" si="32"/>
        <v>30</v>
      </c>
      <c r="L97" s="58">
        <f t="shared" ca="1" si="33"/>
        <v>5</v>
      </c>
      <c r="M97" s="58">
        <f t="shared" ca="1" si="39"/>
        <v>4</v>
      </c>
      <c r="N97" s="58">
        <f t="shared" ca="1" si="34"/>
        <v>1</v>
      </c>
      <c r="O97" s="58" t="str">
        <f t="shared" ca="1" si="35"/>
        <v>Credenciamento Não Atingindo</v>
      </c>
      <c r="P97" s="58" t="str">
        <f t="shared" ca="1" si="36"/>
        <v>CONSULTOR</v>
      </c>
      <c r="Q97" s="58" t="str">
        <f t="shared" ca="1" si="40"/>
        <v>M2</v>
      </c>
      <c r="R97" s="58">
        <f ca="1">VLOOKUP(Q97,Alavanca!A:B,2,0)</f>
        <v>0.3</v>
      </c>
      <c r="S97" s="249">
        <f t="shared" ca="1" si="41"/>
        <v>0.2</v>
      </c>
      <c r="T97" s="71">
        <f ca="1">IF(X97="S",IF($T$2&lt;0.05,0,VLOOKUP(P97,Alavanca!D:E,2,0)*K97/$M$7)-VLOOKUP(B97,Expansao_fevereiro2023!A:J,10,FALSE),IF($T$2&lt;0.05,0,VLOOKUP(P97,Alavanca!D:E,2,0)*K97/$M$7))</f>
        <v>5524.33</v>
      </c>
      <c r="U97" s="71">
        <v>1104.866</v>
      </c>
      <c r="V97" s="71">
        <v>0</v>
      </c>
      <c r="W97" s="71">
        <f ca="1">IF(P97="CONSULTOR",LOOKUP(S97,New_Alavanca!$D$1:$E$7)*T97,0)-IF(P97="CONSULTOR",SUM(U97:V97),0)</f>
        <v>0</v>
      </c>
      <c r="X97" s="58" t="s">
        <v>254</v>
      </c>
    </row>
    <row r="98" spans="1:24">
      <c r="A98" s="58" t="s">
        <v>4266</v>
      </c>
      <c r="B98" s="58" t="s">
        <v>3529</v>
      </c>
      <c r="C98" s="58" t="str">
        <f t="shared" ca="1" si="37"/>
        <v>ANTONIO CARLOS FIGUEIREDO CARAN</v>
      </c>
      <c r="D98" s="58" t="str">
        <f t="shared" ca="1" si="28"/>
        <v>CLAYTON LUIZ DE OLIVEIRA</v>
      </c>
      <c r="E98" s="58" t="str">
        <f t="shared" ca="1" si="29"/>
        <v>MARCELO BATISTA CARVALHAIS</v>
      </c>
      <c r="F98" s="59">
        <f t="shared" ca="1" si="38"/>
        <v>45000</v>
      </c>
      <c r="G98" s="59" t="str">
        <f t="shared" ca="1" si="30"/>
        <v/>
      </c>
      <c r="J98" s="58">
        <f t="shared" ca="1" si="43"/>
        <v>16</v>
      </c>
      <c r="K98" s="58">
        <f t="shared" ca="1" si="32"/>
        <v>30</v>
      </c>
      <c r="L98" s="58">
        <f t="shared" ca="1" si="33"/>
        <v>5</v>
      </c>
      <c r="M98" s="58">
        <f t="shared" ca="1" si="39"/>
        <v>5</v>
      </c>
      <c r="N98" s="58">
        <f t="shared" ca="1" si="34"/>
        <v>5</v>
      </c>
      <c r="O98" s="58" t="str">
        <f t="shared" ca="1" si="35"/>
        <v>Elegível</v>
      </c>
      <c r="P98" s="58" t="str">
        <f t="shared" ca="1" si="36"/>
        <v>CONSULTOR</v>
      </c>
      <c r="Q98" s="58" t="str">
        <f t="shared" ca="1" si="40"/>
        <v>M2</v>
      </c>
      <c r="R98" s="58">
        <f ca="1">VLOOKUP(Q98,Alavanca!A:B,2,0)</f>
        <v>0.3</v>
      </c>
      <c r="S98" s="249">
        <f t="shared" ca="1" si="41"/>
        <v>1</v>
      </c>
      <c r="T98" s="71">
        <f ca="1">IF(X98="S",IF($T$2&lt;0.05,0,VLOOKUP(P98,Alavanca!D:E,2,0)*K98/$M$7)-VLOOKUP(B98,Expansao_fevereiro2023!A:J,10,FALSE),IF($T$2&lt;0.05,0,VLOOKUP(P98,Alavanca!D:E,2,0)*K98/$M$7))</f>
        <v>5524.33</v>
      </c>
      <c r="U98" s="71">
        <v>5524.33</v>
      </c>
      <c r="V98" s="71">
        <v>0</v>
      </c>
      <c r="W98" s="71">
        <f ca="1">IF(P98="CONSULTOR",LOOKUP(S98,New_Alavanca!$D$1:$E$7)*T98,0)-IF(P98="CONSULTOR",SUM(U98:V98),0)</f>
        <v>0</v>
      </c>
      <c r="X98" s="58" t="s">
        <v>254</v>
      </c>
    </row>
    <row r="99" spans="1:24">
      <c r="A99" s="58">
        <v>70134029666</v>
      </c>
      <c r="B99" s="58" t="s">
        <v>3861</v>
      </c>
      <c r="C99" s="58" t="str">
        <f t="shared" ca="1" si="37"/>
        <v>JOSE GOMES DE MELLO</v>
      </c>
      <c r="D99" s="58" t="str">
        <f t="shared" ca="1" si="28"/>
        <v>GIOVANE BORGES DA SILVA</v>
      </c>
      <c r="E99" s="58" t="str">
        <f t="shared" ca="1" si="29"/>
        <v>MARCELO BATISTA CARVALHAIS</v>
      </c>
      <c r="F99" s="59">
        <f t="shared" ca="1" si="38"/>
        <v>45000</v>
      </c>
      <c r="G99" s="59" t="str">
        <f t="shared" ca="1" si="30"/>
        <v/>
      </c>
      <c r="J99" s="58">
        <f t="shared" ca="1" si="43"/>
        <v>16</v>
      </c>
      <c r="K99" s="58">
        <f t="shared" ca="1" si="32"/>
        <v>30</v>
      </c>
      <c r="L99" s="58">
        <f t="shared" ca="1" si="33"/>
        <v>5</v>
      </c>
      <c r="M99" s="58">
        <f t="shared" ca="1" si="39"/>
        <v>3</v>
      </c>
      <c r="N99" s="58">
        <f t="shared" ca="1" si="34"/>
        <v>3</v>
      </c>
      <c r="O99" s="58" t="str">
        <f t="shared" ca="1" si="35"/>
        <v>Credenciamento Não Atingindo</v>
      </c>
      <c r="P99" s="58" t="str">
        <f t="shared" ca="1" si="36"/>
        <v>CONSULTOR</v>
      </c>
      <c r="Q99" s="58" t="str">
        <f t="shared" ca="1" si="40"/>
        <v>M2</v>
      </c>
      <c r="R99" s="58">
        <f ca="1">VLOOKUP(Q99,Alavanca!A:B,2,0)</f>
        <v>0.3</v>
      </c>
      <c r="S99" s="249">
        <f t="shared" ca="1" si="41"/>
        <v>0.6</v>
      </c>
      <c r="T99" s="71">
        <f ca="1">IF(X99="S",IF($T$2&lt;0.05,0,VLOOKUP(P99,Alavanca!D:E,2,0)*K99/$M$7)-VLOOKUP(B99,Expansao_fevereiro2023!A:J,10,FALSE),IF($T$2&lt;0.05,0,VLOOKUP(P99,Alavanca!D:E,2,0)*K99/$M$7))</f>
        <v>5524.33</v>
      </c>
      <c r="U99" s="71">
        <v>2209.732</v>
      </c>
      <c r="V99" s="71">
        <v>0</v>
      </c>
      <c r="W99" s="71">
        <f ca="1">IF(P99="CONSULTOR",LOOKUP(S99,New_Alavanca!$D$1:$E$7)*T99,0)-IF(P99="CONSULTOR",SUM(U99:V99),0)</f>
        <v>0</v>
      </c>
      <c r="X99" s="58" t="s">
        <v>254</v>
      </c>
    </row>
    <row r="100" spans="1:24">
      <c r="A100" s="58">
        <v>71439012458</v>
      </c>
      <c r="B100" s="58" t="s">
        <v>4134</v>
      </c>
      <c r="C100" s="58" t="str">
        <f t="shared" ca="1" si="37"/>
        <v>AMANDA DA SILVA SANTOS</v>
      </c>
      <c r="D100" s="58" t="str">
        <f t="shared" ca="1" si="28"/>
        <v>GIOVANE BORGES DA SILVA</v>
      </c>
      <c r="E100" s="58" t="str">
        <f t="shared" ca="1" si="29"/>
        <v>MARCELO BATISTA CARVALHAIS</v>
      </c>
      <c r="F100" s="59">
        <f t="shared" ca="1" si="38"/>
        <v>45000</v>
      </c>
      <c r="G100" s="59" t="str">
        <f t="shared" ca="1" si="30"/>
        <v/>
      </c>
      <c r="J100" s="58">
        <f t="shared" ca="1" si="43"/>
        <v>16</v>
      </c>
      <c r="K100" s="58">
        <f t="shared" ca="1" si="32"/>
        <v>30</v>
      </c>
      <c r="L100" s="58">
        <f t="shared" ca="1" si="33"/>
        <v>5</v>
      </c>
      <c r="M100" s="58">
        <f t="shared" ca="1" si="39"/>
        <v>10</v>
      </c>
      <c r="N100" s="58">
        <f t="shared" ca="1" si="34"/>
        <v>7</v>
      </c>
      <c r="O100" s="58" t="str">
        <f t="shared" ca="1" si="35"/>
        <v>Elegível</v>
      </c>
      <c r="P100" s="58" t="str">
        <f t="shared" ca="1" si="36"/>
        <v>CONSULTOR</v>
      </c>
      <c r="Q100" s="58" t="str">
        <f t="shared" ca="1" si="40"/>
        <v>M2</v>
      </c>
      <c r="R100" s="58">
        <f ca="1">VLOOKUP(Q100,Alavanca!A:B,2,0)</f>
        <v>0.3</v>
      </c>
      <c r="S100" s="249">
        <f t="shared" ca="1" si="41"/>
        <v>1.4</v>
      </c>
      <c r="T100" s="71">
        <f ca="1">IF(X100="S",IF($T$2&lt;0.05,0,VLOOKUP(P100,Alavanca!D:E,2,0)*K100/$M$7)-VLOOKUP(B100,Expansao_fevereiro2023!A:J,10,FALSE),IF($T$2&lt;0.05,0,VLOOKUP(P100,Alavanca!D:E,2,0)*K100/$M$7))</f>
        <v>5524.33</v>
      </c>
      <c r="U100" s="71">
        <v>2209.732</v>
      </c>
      <c r="V100" s="71">
        <v>6076.762999999999</v>
      </c>
      <c r="W100" s="71">
        <f ca="1">IF(P100="CONSULTOR",LOOKUP(S100,New_Alavanca!$D$1:$E$7)*T100,0)-IF(P100="CONSULTOR",SUM(U100:V100),0)</f>
        <v>0</v>
      </c>
      <c r="X100" s="58" t="s">
        <v>254</v>
      </c>
    </row>
    <row r="101" spans="1:24">
      <c r="A101" s="58">
        <v>70096156406</v>
      </c>
      <c r="B101" s="58" t="s">
        <v>4274</v>
      </c>
      <c r="C101" s="58" t="str">
        <f t="shared" ca="1" si="37"/>
        <v>ALEXANDRE ARAUJO BEZERRIL</v>
      </c>
      <c r="D101" s="58" t="str">
        <f t="shared" ca="1" si="28"/>
        <v>GIOVANE BORGES DA SILVA</v>
      </c>
      <c r="E101" s="58" t="str">
        <f t="shared" ca="1" si="29"/>
        <v>MARCELO BATISTA CARVALHAIS</v>
      </c>
      <c r="F101" s="59">
        <f t="shared" ca="1" si="38"/>
        <v>45000</v>
      </c>
      <c r="G101" s="59">
        <f t="shared" ca="1" si="30"/>
        <v>45020</v>
      </c>
      <c r="J101" s="58">
        <f t="shared" ca="1" si="31"/>
        <v>2</v>
      </c>
      <c r="K101" s="58">
        <f t="shared" ca="1" si="32"/>
        <v>4</v>
      </c>
      <c r="L101" s="58">
        <f t="shared" ca="1" si="33"/>
        <v>1</v>
      </c>
      <c r="M101" s="58">
        <f t="shared" ca="1" si="39"/>
        <v>0</v>
      </c>
      <c r="N101" s="58">
        <f t="shared" ca="1" si="34"/>
        <v>0</v>
      </c>
      <c r="O101" s="58" t="str">
        <f t="shared" ca="1" si="35"/>
        <v>Credenciamento Não Atingindo</v>
      </c>
      <c r="P101" s="58" t="str">
        <f t="shared" ca="1" si="36"/>
        <v>CONSULTOR</v>
      </c>
      <c r="Q101" s="58" t="str">
        <f t="shared" ca="1" si="40"/>
        <v>M2</v>
      </c>
      <c r="R101" s="58">
        <f ca="1">VLOOKUP(Q101,Alavanca!A:B,2,0)</f>
        <v>0.3</v>
      </c>
      <c r="S101" s="249">
        <f t="shared" ca="1" si="41"/>
        <v>0</v>
      </c>
      <c r="T101" s="71">
        <f ca="1">IF(X101="S",IF($T$2&lt;0.05,0,VLOOKUP(P101,Alavanca!D:E,2,0)*K101/$M$7)-VLOOKUP(B101,Expansao_fevereiro2023!A:J,10,FALSE),IF($T$2&lt;0.05,0,VLOOKUP(P101,Alavanca!D:E,2,0)*K101/$M$7))</f>
        <v>736.57733333333329</v>
      </c>
      <c r="U101" s="71">
        <v>0</v>
      </c>
      <c r="V101" s="71">
        <v>0</v>
      </c>
      <c r="W101" s="71">
        <f ca="1">IF(P101="CONSULTOR",LOOKUP(S101,New_Alavanca!$D$1:$E$7)*T101,0)-IF(P101="CONSULTOR",SUM(U101:V101),0)</f>
        <v>0</v>
      </c>
      <c r="X101" s="58" t="s">
        <v>254</v>
      </c>
    </row>
    <row r="102" spans="1:24">
      <c r="A102" s="58" t="s">
        <v>4277</v>
      </c>
      <c r="B102" s="58" t="s">
        <v>3775</v>
      </c>
      <c r="C102" s="58" t="str">
        <f t="shared" ca="1" si="37"/>
        <v>TIAGO PEREIRA FURTADO</v>
      </c>
      <c r="D102" s="58" t="str">
        <f t="shared" ca="1" si="28"/>
        <v>CLAYTON LUIZ DE OLIVEIRA</v>
      </c>
      <c r="E102" s="58" t="str">
        <f t="shared" ca="1" si="29"/>
        <v>MARCELO BATISTA CARVALHAIS</v>
      </c>
      <c r="F102" s="59">
        <f t="shared" ca="1" si="38"/>
        <v>45000</v>
      </c>
      <c r="G102" s="59" t="str">
        <f t="shared" ca="1" si="30"/>
        <v/>
      </c>
      <c r="J102" s="58">
        <f t="shared" ref="J102:J103" ca="1" si="44">IF(AND(F102&lt;$M$2,G102=""),NETWORKDAYS($M$2,$M$3,$O$5:$O$7),IF(F102&lt;$M$2,NETWORKDAYS($M$2,G102,$O$5:$O$7),IF(G102="",NETWORKDAYS(F102,$M$3,$O$5:$O$7),NETWORKDAYS(F102,G102,$O$5:$O$7))))-2</f>
        <v>16</v>
      </c>
      <c r="K102" s="58">
        <f t="shared" ca="1" si="32"/>
        <v>30</v>
      </c>
      <c r="L102" s="58">
        <f t="shared" ca="1" si="33"/>
        <v>5</v>
      </c>
      <c r="M102" s="58">
        <f t="shared" ca="1" si="39"/>
        <v>6</v>
      </c>
      <c r="N102" s="58">
        <f t="shared" ca="1" si="34"/>
        <v>6</v>
      </c>
      <c r="O102" s="58" t="str">
        <f t="shared" ca="1" si="35"/>
        <v>Elegível</v>
      </c>
      <c r="P102" s="58" t="str">
        <f t="shared" ca="1" si="36"/>
        <v>CONSULTOR</v>
      </c>
      <c r="Q102" s="58" t="str">
        <f t="shared" ca="1" si="40"/>
        <v>M2</v>
      </c>
      <c r="R102" s="58">
        <f ca="1">VLOOKUP(Q102,Alavanca!A:B,2,0)</f>
        <v>0.3</v>
      </c>
      <c r="S102" s="249">
        <f t="shared" ca="1" si="41"/>
        <v>1.2</v>
      </c>
      <c r="T102" s="71">
        <f ca="1">IF(X102="S",IF($T$2&lt;0.05,0,VLOOKUP(P102,Alavanca!D:E,2,0)*K102/$M$7)-VLOOKUP(B102,Expansao_fevereiro2023!A:J,10,FALSE),IF($T$2&lt;0.05,0,VLOOKUP(P102,Alavanca!D:E,2,0)*K102/$M$7))</f>
        <v>5524.33</v>
      </c>
      <c r="U102" s="71">
        <v>5524.33</v>
      </c>
      <c r="V102" s="71">
        <v>1657.299</v>
      </c>
      <c r="W102" s="71">
        <f ca="1">IF(P102="CONSULTOR",LOOKUP(S102,New_Alavanca!$D$1:$E$7)*T102,0)-IF(P102="CONSULTOR",SUM(U102:V102),0)</f>
        <v>0</v>
      </c>
      <c r="X102" s="58" t="s">
        <v>254</v>
      </c>
    </row>
    <row r="103" spans="1:24">
      <c r="A103" s="58">
        <v>73989444620</v>
      </c>
      <c r="B103" s="58" t="s">
        <v>4113</v>
      </c>
      <c r="C103" s="58" t="str">
        <f ca="1">IFERROR(VLOOKUP(A103,INDIRECT("'"&amp;$O$3&amp;"'!G:L"),6,0),"-")</f>
        <v>-</v>
      </c>
      <c r="D103" s="58" t="str">
        <f t="shared" ca="1" si="28"/>
        <v>-</v>
      </c>
      <c r="E103" s="58" t="str">
        <f t="shared" ca="1" si="29"/>
        <v>MARCELO BATISTA CARVALHAIS</v>
      </c>
      <c r="F103" s="59">
        <f t="shared" ca="1" si="38"/>
        <v>45009</v>
      </c>
      <c r="G103" s="59" t="str">
        <f t="shared" ca="1" si="30"/>
        <v/>
      </c>
      <c r="J103" s="58">
        <f t="shared" ca="1" si="44"/>
        <v>16</v>
      </c>
      <c r="K103" s="58">
        <f t="shared" ca="1" si="32"/>
        <v>30</v>
      </c>
      <c r="L103" s="58">
        <f t="shared" ca="1" si="33"/>
        <v>5</v>
      </c>
      <c r="M103" s="58">
        <f t="shared" ca="1" si="39"/>
        <v>0</v>
      </c>
      <c r="N103" s="58">
        <f t="shared" ca="1" si="34"/>
        <v>0</v>
      </c>
      <c r="O103" s="58" t="str">
        <f t="shared" ca="1" si="35"/>
        <v>Gerente</v>
      </c>
      <c r="P103" s="58" t="str">
        <f t="shared" ca="1" si="36"/>
        <v>GERENTE</v>
      </c>
      <c r="Q103" s="58" t="str">
        <f t="shared" ca="1" si="40"/>
        <v>M2</v>
      </c>
      <c r="R103" s="58">
        <f ca="1">VLOOKUP(Q103,Alavanca!A:B,2,0)</f>
        <v>0.3</v>
      </c>
      <c r="S103" s="249">
        <f t="shared" ca="1" si="41"/>
        <v>0</v>
      </c>
      <c r="T103" s="71">
        <f ca="1">IF(X103="S",IF($T$2&lt;0.05,0,VLOOKUP(P103,Alavanca!D:E,2,0)*K103/$M$7)-VLOOKUP(B103,Expansao_fevereiro2023!A:J,10,FALSE),IF($T$2&lt;0.05,0,VLOOKUP(P103,Alavanca!D:E,2,0)*K103/$M$7))</f>
        <v>19907.52</v>
      </c>
      <c r="U103" s="71">
        <v>19907.52</v>
      </c>
      <c r="V103" s="71">
        <v>0</v>
      </c>
      <c r="W103" s="71">
        <f ca="1">IF(P103="CONSULTOR",LOOKUP(S103,New_Alavanca!$D$1:$E$7)*T103,0)-IF(P103="CONSULTOR",SUM(U103:V103),0)</f>
        <v>0</v>
      </c>
      <c r="X103" s="58" t="s">
        <v>254</v>
      </c>
    </row>
  </sheetData>
  <autoFilter ref="A11:X103" xr:uid="{5C6A66B1-0B6A-4013-9DC1-4AA6005C2091}"/>
  <mergeCells count="4">
    <mergeCell ref="C1:E1"/>
    <mergeCell ref="H1:I1"/>
    <mergeCell ref="K1:P1"/>
    <mergeCell ref="R1:U1"/>
  </mergeCells>
  <dataValidations disablePrompts="1" count="1">
    <dataValidation allowBlank="1" showInputMessage="1" showErrorMessage="1" promptTitle="Informe o CPF do Promotor" prompt="Informe o CPF do promotor sem formatação e máscara._x000a_Deve ser único na plataforma._x000a__x000a_INFORMAÇÃO OBRIGATÓRIA." sqref="A14:A17" xr:uid="{F5937998-E496-40B0-BFA6-6D8351089424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69387-6522-48DE-8295-E27E11CC22E8}">
  <sheetPr>
    <tabColor theme="7" tint="-0.499984740745262"/>
  </sheetPr>
  <dimension ref="A1:AD94"/>
  <sheetViews>
    <sheetView showGridLines="0" topLeftCell="O1" zoomScale="85" zoomScaleNormal="85" workbookViewId="0">
      <selection activeCell="W12" sqref="W12:W89"/>
    </sheetView>
  </sheetViews>
  <sheetFormatPr defaultColWidth="8.81640625" defaultRowHeight="10.5" outlineLevelCol="1"/>
  <cols>
    <col min="1" max="1" width="28.6328125" style="58" bestFit="1" customWidth="1"/>
    <col min="2" max="2" width="47.1796875" style="58" bestFit="1" customWidth="1"/>
    <col min="3" max="3" width="38.36328125" style="58" customWidth="1" outlineLevel="1"/>
    <col min="4" max="4" width="24.54296875" style="58" customWidth="1" outlineLevel="1"/>
    <col min="5" max="5" width="23.90625" style="58" customWidth="1" outlineLevel="1"/>
    <col min="6" max="6" width="13.453125" style="58" bestFit="1" customWidth="1"/>
    <col min="7" max="7" width="16.81640625" style="58" bestFit="1" customWidth="1"/>
    <col min="8" max="9" width="16.81640625" style="58" hidden="1" customWidth="1" outlineLevel="1"/>
    <col min="10" max="10" width="10.1796875" style="58" bestFit="1" customWidth="1" collapsed="1"/>
    <col min="11" max="11" width="11.6328125" style="58" bestFit="1" customWidth="1"/>
    <col min="12" max="12" width="10.453125" style="58" bestFit="1" customWidth="1"/>
    <col min="13" max="13" width="13.81640625" style="58" bestFit="1" customWidth="1"/>
    <col min="14" max="14" width="24.08984375" style="58" bestFit="1" customWidth="1"/>
    <col min="15" max="15" width="21.08984375" style="58" bestFit="1" customWidth="1"/>
    <col min="16" max="16" width="18.1796875" style="58" customWidth="1"/>
    <col min="17" max="17" width="12.54296875" style="58" customWidth="1"/>
    <col min="18" max="19" width="18" style="58" customWidth="1"/>
    <col min="20" max="20" width="14.1796875" style="58" bestFit="1" customWidth="1"/>
    <col min="21" max="23" width="16.36328125" style="58" bestFit="1" customWidth="1"/>
    <col min="24" max="24" width="13.81640625" style="58" customWidth="1"/>
    <col min="25" max="16384" width="8.81640625" style="58"/>
  </cols>
  <sheetData>
    <row r="1" spans="1:28" customFormat="1" ht="18.5" customHeight="1">
      <c r="C1" s="275" t="s">
        <v>28</v>
      </c>
      <c r="D1" s="275"/>
      <c r="E1" s="275"/>
      <c r="H1" s="276" t="s">
        <v>29</v>
      </c>
      <c r="I1" s="276"/>
      <c r="K1" s="277" t="s">
        <v>209</v>
      </c>
      <c r="L1" s="277"/>
      <c r="M1" s="277"/>
      <c r="N1" s="277"/>
      <c r="O1" s="277"/>
      <c r="P1" s="277"/>
      <c r="Q1" s="68"/>
      <c r="R1" s="278" t="s">
        <v>568</v>
      </c>
      <c r="S1" s="278"/>
      <c r="T1" s="278"/>
      <c r="U1" s="278"/>
    </row>
    <row r="2" spans="1:28" customFormat="1" ht="18.5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45047</v>
      </c>
      <c r="N2" s="61" t="s">
        <v>210</v>
      </c>
      <c r="O2" s="63" t="s">
        <v>5732</v>
      </c>
      <c r="P2" s="62"/>
      <c r="Q2" s="68"/>
      <c r="R2" s="95" t="s">
        <v>564</v>
      </c>
      <c r="S2" s="95"/>
      <c r="T2" s="96">
        <f ca="1">SUM(N12:N1048576)/SUMIFS(J12:J1048576,P12:P1048576,"CONSULTOR")</f>
        <v>0.20163265306122449</v>
      </c>
      <c r="U2" s="94"/>
    </row>
    <row r="3" spans="1:28" customFormat="1" ht="18.5" customHeight="1">
      <c r="C3" s="60"/>
      <c r="D3" s="60"/>
      <c r="E3" s="60"/>
      <c r="H3" s="60"/>
      <c r="I3" s="60"/>
      <c r="K3" s="64"/>
      <c r="L3" s="61" t="s">
        <v>213</v>
      </c>
      <c r="M3" s="63">
        <v>45077</v>
      </c>
      <c r="N3" s="61" t="s">
        <v>214</v>
      </c>
      <c r="O3" s="63" t="str">
        <f>"Controle_HC_"&amp;MONTH(M2)&amp;"_"&amp;YEAR(M2)</f>
        <v>Controle_HC_5_2023</v>
      </c>
      <c r="P3" s="62"/>
      <c r="Q3" s="68"/>
      <c r="R3" s="94"/>
      <c r="S3" s="94"/>
      <c r="T3" s="94"/>
      <c r="U3" s="94"/>
      <c r="W3" s="160"/>
    </row>
    <row r="4" spans="1:28" customFormat="1" ht="8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  <c r="U4" s="94"/>
      <c r="W4" s="160"/>
    </row>
    <row r="5" spans="1:28" customFormat="1" ht="19" customHeight="1">
      <c r="C5" s="60"/>
      <c r="D5" s="60"/>
      <c r="E5" s="60"/>
      <c r="H5" s="60"/>
      <c r="I5" s="60"/>
      <c r="K5" s="66" t="s">
        <v>216</v>
      </c>
      <c r="L5" s="66">
        <v>45017</v>
      </c>
      <c r="M5" s="67">
        <v>22</v>
      </c>
      <c r="N5" s="61" t="s">
        <v>217</v>
      </c>
      <c r="O5" s="63">
        <v>45047</v>
      </c>
      <c r="P5" s="62"/>
      <c r="Q5" s="68"/>
      <c r="R5" s="95" t="s">
        <v>567</v>
      </c>
      <c r="S5" s="95"/>
      <c r="T5" s="97">
        <f ca="1">AVERAGEIFS(INDIRECT("'"&amp;$O$2&amp;"'!Y:Y"),INDIRECT("'"&amp;$O$2&amp;"'!Y:y"),"&gt;1",INDIRECT("'"&amp;$O$2&amp;"'!O:O"),"&gt;="&amp;$M$2,INDIRECT("'"&amp;$O$2&amp;"'!O:O"),"&lt;="&amp;$M$3)</f>
        <v>8099.8599647887322</v>
      </c>
      <c r="U5" s="94"/>
    </row>
    <row r="6" spans="1:28" customFormat="1" ht="19" customHeight="1">
      <c r="C6" s="60"/>
      <c r="D6" s="60"/>
      <c r="E6" s="60"/>
      <c r="H6" s="60"/>
      <c r="I6" s="60"/>
      <c r="K6" s="66"/>
      <c r="L6" s="66"/>
      <c r="M6" s="67"/>
      <c r="N6" s="61"/>
      <c r="O6" s="63"/>
      <c r="P6" s="62"/>
      <c r="Q6" s="68"/>
      <c r="R6" s="95"/>
      <c r="S6" s="95"/>
      <c r="T6" s="97"/>
      <c r="U6" s="94"/>
    </row>
    <row r="7" spans="1:28" customFormat="1" ht="18.5" customHeight="1">
      <c r="C7" s="60"/>
      <c r="D7" s="60"/>
      <c r="E7" s="60"/>
      <c r="H7" s="60"/>
      <c r="I7" s="60"/>
      <c r="K7" s="66" t="s">
        <v>477</v>
      </c>
      <c r="L7" s="64"/>
      <c r="M7" s="67">
        <v>31</v>
      </c>
      <c r="N7" s="64"/>
      <c r="O7" s="63"/>
      <c r="P7" s="62"/>
      <c r="Q7" s="68"/>
      <c r="R7" s="94"/>
      <c r="S7" s="94"/>
      <c r="T7" s="94"/>
      <c r="U7" s="94"/>
    </row>
    <row r="8" spans="1:28" customFormat="1" ht="18.5" customHeight="1">
      <c r="C8" s="60"/>
      <c r="D8" s="60"/>
      <c r="E8" s="60"/>
      <c r="H8" s="60"/>
      <c r="I8" s="60"/>
      <c r="K8" s="64"/>
      <c r="L8" s="64"/>
      <c r="M8" s="64"/>
      <c r="N8" s="64"/>
      <c r="O8" s="62"/>
      <c r="P8" s="62"/>
      <c r="Q8" s="68"/>
      <c r="R8" s="68"/>
      <c r="S8" s="68"/>
    </row>
    <row r="9" spans="1:28" customFormat="1" ht="18.5" customHeight="1">
      <c r="C9" s="60"/>
      <c r="D9" s="60"/>
      <c r="E9" s="60"/>
      <c r="H9" s="60"/>
      <c r="I9" s="60"/>
      <c r="K9" s="85"/>
      <c r="L9" s="85"/>
      <c r="M9" s="85"/>
      <c r="N9" s="85"/>
      <c r="O9" s="68"/>
      <c r="P9" s="68"/>
      <c r="Q9" s="68"/>
      <c r="R9" s="68"/>
      <c r="S9" s="68"/>
    </row>
    <row r="10" spans="1:28" customFormat="1" ht="14.5">
      <c r="L10" s="86">
        <f ca="1">SUM(L12:L1048576)</f>
        <v>611</v>
      </c>
      <c r="M10" s="86">
        <f ca="1">SUM(M12:M1048576)</f>
        <v>412</v>
      </c>
      <c r="N10" s="86">
        <f ca="1">SUM(N12:N1048576)</f>
        <v>247</v>
      </c>
      <c r="U10" s="72">
        <f>SUM(U12:U999823)</f>
        <v>166168.94296774184</v>
      </c>
      <c r="V10" s="72">
        <f>SUM(V12:V999823)</f>
        <v>48988.33280645161</v>
      </c>
      <c r="W10" s="72">
        <f>SUM(W12:W999823)</f>
        <v>3867.0199999999995</v>
      </c>
    </row>
    <row r="11" spans="1:28" customFormat="1" ht="44" customHeight="1">
      <c r="A11" s="15" t="s">
        <v>562</v>
      </c>
      <c r="B11" s="15" t="s">
        <v>11</v>
      </c>
      <c r="C11" s="15" t="s">
        <v>12</v>
      </c>
      <c r="D11" s="15" t="s">
        <v>13</v>
      </c>
      <c r="E11" s="15" t="s">
        <v>14</v>
      </c>
      <c r="F11" s="15" t="s">
        <v>15</v>
      </c>
      <c r="G11" s="15" t="s">
        <v>16</v>
      </c>
      <c r="H11" s="15"/>
      <c r="I11" s="15"/>
      <c r="J11" s="16" t="s">
        <v>17</v>
      </c>
      <c r="K11" s="16" t="s">
        <v>18</v>
      </c>
      <c r="L11" s="16" t="s">
        <v>19</v>
      </c>
      <c r="M11" s="16" t="s">
        <v>20</v>
      </c>
      <c r="N11" s="16" t="s">
        <v>21</v>
      </c>
      <c r="O11" s="15" t="s">
        <v>22</v>
      </c>
      <c r="P11" s="15" t="s">
        <v>23</v>
      </c>
      <c r="Q11" s="15" t="s">
        <v>218</v>
      </c>
      <c r="R11" s="15" t="s">
        <v>224</v>
      </c>
      <c r="S11" s="15" t="s">
        <v>4755</v>
      </c>
      <c r="T11" s="15" t="s">
        <v>24</v>
      </c>
      <c r="U11" s="15" t="s">
        <v>25</v>
      </c>
      <c r="V11" s="15" t="s">
        <v>27</v>
      </c>
      <c r="W11" s="15" t="s">
        <v>26</v>
      </c>
      <c r="X11" s="166" t="s">
        <v>2259</v>
      </c>
    </row>
    <row r="12" spans="1:28">
      <c r="A12" s="221" t="s">
        <v>47</v>
      </c>
      <c r="B12" s="58" t="s">
        <v>48</v>
      </c>
      <c r="C12" s="58" t="str">
        <f ca="1">IFERROR(VLOOKUP(A12,INDIRECT("'"&amp;$O$3&amp;"'!G:L"),6,0),"-")</f>
        <v>-</v>
      </c>
      <c r="D12" s="58" t="str">
        <f t="shared" ref="D12:D68" ca="1" si="0">VLOOKUP(A12,INDIRECT("'"&amp;$O$3&amp;"'!G:N"),8,0)</f>
        <v>GIOVANE BORGES DA SILVA</v>
      </c>
      <c r="E12" s="58" t="str">
        <f t="shared" ref="E12:E68" ca="1" si="1">VLOOKUP(A12,INDIRECT("'"&amp;$O$3&amp;"'!G:T"),10,0)</f>
        <v>MARCELO BATISTA CARVALHAIS</v>
      </c>
      <c r="F12" s="59">
        <f ca="1">IFERROR(IF(VLOOKUP(A12,INDIRECT("'"&amp;$O$3&amp;"'!G:V"),13,0)=0,"",VLOOKUP(A12,INDIRECT("'"&amp;$O$3&amp;"'!G:V"),13,0)),0)</f>
        <v>44795</v>
      </c>
      <c r="G12" s="59" t="str">
        <f t="shared" ref="G12:G68" ca="1" si="2">IFERROR(IF(VLOOKUP(A12,INDIRECT("'"&amp;$O$3&amp;"'!G:V"),14,0)=0,"",VLOOKUP(A12,INDIRECT("'"&amp;$O$3&amp;"'!G:V"),14,0)),0)</f>
        <v/>
      </c>
      <c r="J12" s="58">
        <f ca="1">IF(AND(F12&lt;$M$2,G12=""),NETWORKDAYS($M$2,$M$3,$O$5:$O$7),IF(F12&lt;$M$2,NETWORKDAYS($M$2,G12,$O$5:$O$7),IF(G12="",NETWORKDAYS(F12,$M$3,$O$5:$O$7),NETWORKDAYS(F12,G12,$O$5:$O$7))))</f>
        <v>22</v>
      </c>
      <c r="K12" s="58">
        <f t="shared" ref="K12:K68" ca="1" si="3">IF(AND(F12&lt;$M$2,G12=""),DATEDIF($M$2,$M$3,"D")+1,IF(F12&lt;$M$2,DATEDIF($M$2,G12,"D")+1,IF(G12="",DATEDIF(F12,$M$3,"D")+1,DATEDIF(F12,G12,"D")+1)))</f>
        <v>31</v>
      </c>
      <c r="L12" s="58">
        <f t="shared" ref="L12:L68" ca="1" si="4">ROUND(J12*R12,0)</f>
        <v>11</v>
      </c>
      <c r="M12" s="58">
        <f ca="1">COUNTIFS(INDIRECT("'"&amp;$O$2&amp;"'!b:b"),A12,INDIRECT("'"&amp;$O$2&amp;"'!O:O"),"&gt;="&amp;$M$2,INDIRECT("'"&amp;$O$2&amp;"'!O:O"),"&lt;="&amp;$M$3)</f>
        <v>0</v>
      </c>
      <c r="N12" s="58">
        <f t="shared" ref="N12:N68" ca="1" si="5">COUNTIFS(INDIRECT("'"&amp;$O$2&amp;"'!b:b"),A12,INDIRECT("'"&amp;$O$2&amp;"'!O:O"),"&gt;="&amp;$M$2,INDIRECT("'"&amp;$O$2&amp;"'!O:O"),"&lt;="&amp;$M$3,INDIRECT("'"&amp;$O$2&amp;"'!Z:Z"),"&gt;=1000")</f>
        <v>0</v>
      </c>
      <c r="O12" s="58" t="str">
        <f t="shared" ref="O12:O68" ca="1" si="6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tr">
        <f t="shared" ref="P12:P68" ca="1" si="7">VLOOKUP(A12,INDIRECT("'"&amp;$O$3&amp;"'!G:J"),4,0)</f>
        <v>SUPERVISOR</v>
      </c>
      <c r="Q12" s="58" t="str">
        <f ca="1">IF(F12&gt;=$M$2,"M1",IF(AND(MONTH(F12)=MONTH($M$2)-1,YEAR(F12)=YEAR($M$2)),"M2",IF(AND(MONTH(F12)=MONTH($M$2)-2,YEAR(F12)=YEAR($M$2)),"M3",IF(AND(MONTH(F12)=MONTH($M$2)+9,YEAR(F12)=YEAR($M$2)-1),"M4","&gt;=M5"))))</f>
        <v>&gt;=M5</v>
      </c>
      <c r="R12" s="58">
        <f ca="1">VLOOKUP(Q12,Alavanca!A:B,2,0)</f>
        <v>0.5</v>
      </c>
      <c r="S12" s="249">
        <f ca="1">IFERROR(N12/L12,0%)</f>
        <v>0</v>
      </c>
      <c r="T12" s="71">
        <f ca="1">IF(X12="S",IF($T$2&lt;0.05,0,VLOOKUP(P12,Alavanca!D:E,2,0)*K12/$M$7)-VLOOKUP(B12,Expansao_fevereiro2023!A:J,10,FALSE),IF($T$2&lt;0.05,0,VLOOKUP(P12,Alavanca!D:E,2,0)*K12/$M$7))</f>
        <v>7750.33</v>
      </c>
      <c r="U12" s="71">
        <v>7750.33</v>
      </c>
      <c r="V12" s="71">
        <v>0</v>
      </c>
      <c r="W12" s="71">
        <v>0</v>
      </c>
      <c r="X12" s="58" t="s">
        <v>254</v>
      </c>
      <c r="AB12" s="270">
        <f ca="1">T12/U12</f>
        <v>1</v>
      </c>
    </row>
    <row r="13" spans="1:28">
      <c r="A13" s="221">
        <v>397689292</v>
      </c>
      <c r="B13" s="58" t="s">
        <v>62</v>
      </c>
      <c r="C13" s="58" t="str">
        <f t="shared" ref="C13:C68" ca="1" si="8">IFERROR(VLOOKUP(A13,INDIRECT("'"&amp;$O$3&amp;"'!G:L"),6,0),"-")</f>
        <v>-</v>
      </c>
      <c r="D13" s="58" t="str">
        <f t="shared" ca="1" si="0"/>
        <v>CLAYTON LUIZ DE OLIVEIRA</v>
      </c>
      <c r="E13" s="58" t="str">
        <f t="shared" ca="1" si="1"/>
        <v>MARCELO BATISTA CARVALHAIS</v>
      </c>
      <c r="F13" s="59">
        <f t="shared" ref="F13:F68" ca="1" si="9">IFERROR(IF(VLOOKUP(A13,INDIRECT("'"&amp;$O$3&amp;"'!G:V"),13,0)=0,"",VLOOKUP(A13,INDIRECT("'"&amp;$O$3&amp;"'!G:V"),13,0)),0)</f>
        <v>44802</v>
      </c>
      <c r="G13" s="59" t="str">
        <f t="shared" ca="1" si="2"/>
        <v/>
      </c>
      <c r="J13" s="58">
        <f t="shared" ref="J13:J69" ca="1" si="10">IF(AND(F13&lt;$M$2,G13=""),NETWORKDAYS($M$2,$M$3,$O$5:$O$7),IF(F13&lt;$M$2,NETWORKDAYS($M$2,G13,$O$5:$O$7),IF(G13="",NETWORKDAYS(F13,$M$3,$O$5:$O$7),NETWORKDAYS(F13,G13,$O$5:$O$7))))</f>
        <v>22</v>
      </c>
      <c r="K13" s="58">
        <f t="shared" ca="1" si="3"/>
        <v>31</v>
      </c>
      <c r="L13" s="58">
        <f t="shared" ca="1" si="4"/>
        <v>11</v>
      </c>
      <c r="M13" s="58">
        <f t="shared" ref="M13:M68" ca="1" si="11">COUNTIFS(INDIRECT("'"&amp;$O$2&amp;"'!b:b"),A13,INDIRECT("'"&amp;$O$2&amp;"'!O:O"),"&gt;="&amp;$M$2,INDIRECT("'"&amp;$O$2&amp;"'!O:O"),"&lt;="&amp;$M$3)</f>
        <v>0</v>
      </c>
      <c r="N13" s="58">
        <f t="shared" ca="1" si="5"/>
        <v>0</v>
      </c>
      <c r="O13" s="58" t="str">
        <f t="shared" ca="1" si="6"/>
        <v>Supervisor</v>
      </c>
      <c r="P13" s="58" t="str">
        <f t="shared" ca="1" si="7"/>
        <v>SUPERVISOR</v>
      </c>
      <c r="Q13" s="58" t="str">
        <f t="shared" ref="Q13:Q66" ca="1" si="12">IF(F13&gt;=$M$2,"M1",IF(AND(MONTH(F13)=MONTH($M$2)-1,YEAR(F13)=YEAR($M$2)),"M2",IF(AND(MONTH(F13)=MONTH($M$2)-2,YEAR(F13)=YEAR($M$2)),"M3",IF(AND(MONTH(F13)=MONTH($M$2)+9,YEAR(F13)=YEAR($M$2)-1),"M4","&gt;=M5"))))</f>
        <v>&gt;=M5</v>
      </c>
      <c r="R13" s="58">
        <f ca="1">VLOOKUP(Q13,Alavanca!A:B,2,0)</f>
        <v>0.5</v>
      </c>
      <c r="S13" s="249">
        <f t="shared" ref="S13:S68" ca="1" si="13">IFERROR(N13/L13,0%)</f>
        <v>0</v>
      </c>
      <c r="T13" s="71">
        <f ca="1">IF(X13="S",IF($T$2&lt;0.05,0,VLOOKUP(P13,Alavanca!D:E,2,0)*K13/$M$7)-VLOOKUP(B13,Expansao_fevereiro2023!A:J,10,FALSE),IF($T$2&lt;0.05,0,VLOOKUP(P13,Alavanca!D:E,2,0)*K13/$M$7))</f>
        <v>7750.33</v>
      </c>
      <c r="U13" s="71">
        <v>7750.33</v>
      </c>
      <c r="V13" s="71">
        <v>0</v>
      </c>
      <c r="W13" s="71">
        <v>0</v>
      </c>
      <c r="X13" s="58" t="s">
        <v>254</v>
      </c>
    </row>
    <row r="14" spans="1:28">
      <c r="A14" s="221" t="s">
        <v>121</v>
      </c>
      <c r="B14" s="58" t="s">
        <v>122</v>
      </c>
      <c r="C14" s="58" t="str">
        <f t="shared" ca="1" si="8"/>
        <v>-</v>
      </c>
      <c r="D14" s="58" t="str">
        <f t="shared" ca="1" si="0"/>
        <v>-</v>
      </c>
      <c r="E14" s="58" t="str">
        <f t="shared" ca="1" si="1"/>
        <v>MARCELO BATISTA CARVALHAIS</v>
      </c>
      <c r="F14" s="59">
        <f ca="1">IFERROR(IF(VLOOKUP(A14,INDIRECT("'"&amp;$O$3&amp;"'!G:V"),13,0)=0,"",VLOOKUP(A14,INDIRECT("'"&amp;$O$3&amp;"'!G:V"),13,0)),0)</f>
        <v>44563</v>
      </c>
      <c r="G14" s="59" t="str">
        <f t="shared" ca="1" si="2"/>
        <v/>
      </c>
      <c r="J14" s="58">
        <f t="shared" ca="1" si="10"/>
        <v>22</v>
      </c>
      <c r="K14" s="58">
        <f t="shared" ca="1" si="3"/>
        <v>31</v>
      </c>
      <c r="L14" s="58">
        <f t="shared" ca="1" si="4"/>
        <v>11</v>
      </c>
      <c r="M14" s="58">
        <f t="shared" ca="1" si="11"/>
        <v>0</v>
      </c>
      <c r="N14" s="58">
        <f t="shared" ca="1" si="5"/>
        <v>0</v>
      </c>
      <c r="O14" s="58" t="str">
        <f t="shared" ca="1" si="6"/>
        <v>Coordenador</v>
      </c>
      <c r="P14" s="58" t="str">
        <f t="shared" ca="1" si="7"/>
        <v>COORDENADOR</v>
      </c>
      <c r="Q14" s="58" t="str">
        <f t="shared" ca="1" si="12"/>
        <v>&gt;=M5</v>
      </c>
      <c r="R14" s="58">
        <f ca="1">VLOOKUP(Q14,Alavanca!A:B,2,0)</f>
        <v>0.5</v>
      </c>
      <c r="S14" s="249">
        <f t="shared" ca="1" si="13"/>
        <v>0</v>
      </c>
      <c r="T14" s="71">
        <f ca="1">IF(X14="S",IF($T$2&lt;0.05,0,VLOOKUP(P14,Alavanca!D:E,2,0)*K14/$M$7)-VLOOKUP(B14,Expansao_fevereiro2023!A:J,10,FALSE),IF($T$2&lt;0.05,0,VLOOKUP(P14,Alavanca!D:E,2,0)*K14/$M$7))</f>
        <v>14055.88</v>
      </c>
      <c r="U14" s="71">
        <v>14055.88</v>
      </c>
      <c r="V14" s="71">
        <v>0</v>
      </c>
      <c r="W14" s="71">
        <v>0</v>
      </c>
      <c r="X14" s="58" t="s">
        <v>254</v>
      </c>
    </row>
    <row r="15" spans="1:28">
      <c r="A15" s="221" t="s">
        <v>131</v>
      </c>
      <c r="B15" s="58" t="s">
        <v>132</v>
      </c>
      <c r="C15" s="58" t="str">
        <f t="shared" ca="1" si="8"/>
        <v>-</v>
      </c>
      <c r="D15" s="58" t="str">
        <f t="shared" ca="1" si="0"/>
        <v>-</v>
      </c>
      <c r="E15" s="58" t="str">
        <f t="shared" ca="1" si="1"/>
        <v>MARCELO BATISTA CARVALHAIS</v>
      </c>
      <c r="F15" s="59">
        <f t="shared" ca="1" si="9"/>
        <v>44795</v>
      </c>
      <c r="G15" s="59" t="str">
        <f t="shared" ca="1" si="2"/>
        <v/>
      </c>
      <c r="J15" s="58">
        <f t="shared" ca="1" si="10"/>
        <v>22</v>
      </c>
      <c r="K15" s="58">
        <f t="shared" ca="1" si="3"/>
        <v>31</v>
      </c>
      <c r="L15" s="58">
        <f t="shared" ca="1" si="4"/>
        <v>11</v>
      </c>
      <c r="M15" s="58">
        <f t="shared" ca="1" si="11"/>
        <v>0</v>
      </c>
      <c r="N15" s="58">
        <f t="shared" ca="1" si="5"/>
        <v>0</v>
      </c>
      <c r="O15" s="58" t="str">
        <f t="shared" ca="1" si="6"/>
        <v>Analista</v>
      </c>
      <c r="P15" s="58" t="str">
        <f t="shared" ca="1" si="7"/>
        <v>ANALISTA</v>
      </c>
      <c r="Q15" s="58" t="str">
        <f t="shared" ca="1" si="12"/>
        <v>&gt;=M5</v>
      </c>
      <c r="R15" s="58">
        <f ca="1">VLOOKUP(Q15,Alavanca!A:B,2,0)</f>
        <v>0.5</v>
      </c>
      <c r="S15" s="249">
        <f t="shared" ca="1" si="13"/>
        <v>0</v>
      </c>
      <c r="T15" s="71">
        <f ca="1">IF(X15="S",IF($T$2&lt;0.05,0,VLOOKUP(P15,Alavanca!D:E,2,0)*K15/$M$7)-VLOOKUP(B15,Expansao_fevereiro2023!A:J,10,FALSE),IF($T$2&lt;0.05,0,VLOOKUP(P15,Alavanca!D:E,2,0)*K15/$M$7))</f>
        <v>3823.99</v>
      </c>
      <c r="U15" s="71">
        <v>3823.99</v>
      </c>
      <c r="V15" s="71">
        <v>0</v>
      </c>
      <c r="W15" s="71">
        <v>0</v>
      </c>
      <c r="X15" s="58" t="s">
        <v>254</v>
      </c>
      <c r="AA15" s="58">
        <v>1104.8699999999999</v>
      </c>
    </row>
    <row r="16" spans="1:28">
      <c r="A16" s="221">
        <v>3491168147</v>
      </c>
      <c r="B16" s="58" t="s">
        <v>306</v>
      </c>
      <c r="C16" s="58" t="str">
        <f t="shared" ca="1" si="8"/>
        <v>TIAGO PEREIRA FURTADO</v>
      </c>
      <c r="D16" s="58" t="str">
        <f t="shared" ca="1" si="0"/>
        <v>CLAYTON LUIZ DE OLIVEIRA</v>
      </c>
      <c r="E16" s="58" t="str">
        <f t="shared" ca="1" si="1"/>
        <v>MARCELO BATISTA CARVALHAIS</v>
      </c>
      <c r="F16" s="59">
        <f t="shared" ca="1" si="9"/>
        <v>44816</v>
      </c>
      <c r="G16" s="59" t="str">
        <f t="shared" ca="1" si="2"/>
        <v/>
      </c>
      <c r="J16" s="58">
        <f t="shared" ca="1" si="10"/>
        <v>22</v>
      </c>
      <c r="K16" s="58">
        <f t="shared" ca="1" si="3"/>
        <v>31</v>
      </c>
      <c r="L16" s="58">
        <f t="shared" ca="1" si="4"/>
        <v>11</v>
      </c>
      <c r="M16" s="58">
        <f t="shared" ca="1" si="11"/>
        <v>8</v>
      </c>
      <c r="N16" s="58">
        <f t="shared" ca="1" si="5"/>
        <v>5</v>
      </c>
      <c r="O16" s="58" t="str">
        <f t="shared" ca="1" si="6"/>
        <v>Credenciamento Não Atingindo</v>
      </c>
      <c r="P16" s="58" t="str">
        <f t="shared" ca="1" si="7"/>
        <v>CONSULTOR</v>
      </c>
      <c r="Q16" s="58" t="str">
        <f t="shared" ca="1" si="12"/>
        <v>&gt;=M5</v>
      </c>
      <c r="R16" s="58">
        <f ca="1">VLOOKUP(Q16,Alavanca!A:B,2,0)</f>
        <v>0.5</v>
      </c>
      <c r="S16" s="249">
        <f t="shared" ca="1" si="13"/>
        <v>0.45454545454545453</v>
      </c>
      <c r="T16" s="71">
        <f ca="1">IF(X16="S",IF($T$2&lt;0.05,0,VLOOKUP(P16,Alavanca!D:E,2,0)*K16/$M$7)-VLOOKUP(B16,Expansao_fevereiro2023!A:J,10,FALSE),IF($T$2&lt;0.05,0,VLOOKUP(P16,Alavanca!D:E,2,0)*K16/$M$7))</f>
        <v>5524.33</v>
      </c>
      <c r="U16" s="71">
        <v>2209.732</v>
      </c>
      <c r="V16" s="71">
        <v>0</v>
      </c>
      <c r="W16" s="71">
        <v>0</v>
      </c>
      <c r="X16" s="58" t="s">
        <v>254</v>
      </c>
      <c r="AA16" s="270"/>
    </row>
    <row r="17" spans="1:30">
      <c r="A17" s="221" t="s">
        <v>164</v>
      </c>
      <c r="B17" s="58" t="s">
        <v>165</v>
      </c>
      <c r="C17" s="58" t="str">
        <f t="shared" ca="1" si="8"/>
        <v>HUGO LOPES FRANKLIN DUTRA</v>
      </c>
      <c r="D17" s="58" t="str">
        <f t="shared" ca="1" si="0"/>
        <v>CLAYTON LUIZ DE OLIVEIRA</v>
      </c>
      <c r="E17" s="58" t="str">
        <f t="shared" ca="1" si="1"/>
        <v>MARCELO BATISTA CARVALHAIS</v>
      </c>
      <c r="F17" s="59">
        <f t="shared" ca="1" si="9"/>
        <v>44830</v>
      </c>
      <c r="G17" s="59" t="str">
        <f t="shared" ca="1" si="2"/>
        <v/>
      </c>
      <c r="J17" s="58">
        <f t="shared" ca="1" si="10"/>
        <v>22</v>
      </c>
      <c r="K17" s="58">
        <f t="shared" ca="1" si="3"/>
        <v>31</v>
      </c>
      <c r="L17" s="58">
        <f t="shared" ca="1" si="4"/>
        <v>11</v>
      </c>
      <c r="M17" s="58">
        <f t="shared" ca="1" si="11"/>
        <v>4</v>
      </c>
      <c r="N17" s="58">
        <f t="shared" ca="1" si="5"/>
        <v>2</v>
      </c>
      <c r="O17" s="58" t="str">
        <f t="shared" ca="1" si="6"/>
        <v>Credenciamento Não Atingindo</v>
      </c>
      <c r="P17" s="58" t="str">
        <f t="shared" ca="1" si="7"/>
        <v>CONSULTOR</v>
      </c>
      <c r="Q17" s="58" t="str">
        <f t="shared" ca="1" si="12"/>
        <v>&gt;=M5</v>
      </c>
      <c r="R17" s="58">
        <f ca="1">VLOOKUP(Q17,Alavanca!A:B,2,0)</f>
        <v>0.5</v>
      </c>
      <c r="S17" s="249">
        <f t="shared" ca="1" si="13"/>
        <v>0.18181818181818182</v>
      </c>
      <c r="T17" s="71">
        <f ca="1">IF(X17="S",IF($T$2&lt;0.05,0,VLOOKUP(P17,Alavanca!D:E,2,0)*K17/$M$7)-VLOOKUP(B17,Expansao_fevereiro2023!A:J,10,FALSE),IF($T$2&lt;0.05,0,VLOOKUP(P17,Alavanca!D:E,2,0)*K17/$M$7))</f>
        <v>5524.33</v>
      </c>
      <c r="U17" s="71">
        <v>0</v>
      </c>
      <c r="V17" s="71">
        <v>0</v>
      </c>
      <c r="W17" s="71">
        <v>0</v>
      </c>
      <c r="X17" s="58" t="s">
        <v>254</v>
      </c>
      <c r="AA17" s="270"/>
    </row>
    <row r="18" spans="1:30">
      <c r="A18" s="221">
        <v>12099359610</v>
      </c>
      <c r="B18" s="58" t="s">
        <v>939</v>
      </c>
      <c r="C18" s="58" t="str">
        <f t="shared" ca="1" si="8"/>
        <v>-</v>
      </c>
      <c r="D18" s="58" t="str">
        <f t="shared" ca="1" si="0"/>
        <v>-</v>
      </c>
      <c r="E18" s="58" t="str">
        <f t="shared" ca="1" si="1"/>
        <v>MARCELO BATISTA CARVALHAIS</v>
      </c>
      <c r="F18" s="59">
        <f t="shared" ca="1" si="9"/>
        <v>44844</v>
      </c>
      <c r="G18" s="59" t="str">
        <f t="shared" ca="1" si="2"/>
        <v/>
      </c>
      <c r="J18" s="58">
        <f t="shared" ca="1" si="10"/>
        <v>22</v>
      </c>
      <c r="K18" s="58">
        <f t="shared" ca="1" si="3"/>
        <v>31</v>
      </c>
      <c r="L18" s="58">
        <f t="shared" ca="1" si="4"/>
        <v>11</v>
      </c>
      <c r="M18" s="58">
        <f t="shared" ca="1" si="11"/>
        <v>0</v>
      </c>
      <c r="N18" s="58">
        <f t="shared" ca="1" si="5"/>
        <v>0</v>
      </c>
      <c r="O18" s="58" t="str">
        <f t="shared" ca="1" si="6"/>
        <v>Supervisor de Treinamento</v>
      </c>
      <c r="P18" s="58" t="str">
        <f t="shared" ca="1" si="7"/>
        <v>SUPERVISOR DE TREINAMENTO</v>
      </c>
      <c r="Q18" s="58" t="str">
        <f t="shared" ca="1" si="12"/>
        <v>&gt;=M5</v>
      </c>
      <c r="R18" s="58">
        <f ca="1">VLOOKUP(Q18,Alavanca!A:B,2,0)</f>
        <v>0.5</v>
      </c>
      <c r="S18" s="249">
        <f t="shared" ca="1" si="13"/>
        <v>0</v>
      </c>
      <c r="T18" s="71">
        <f ca="1">IF(X18="S",IF($T$2&lt;0.05,0,VLOOKUP(P18,Alavanca!D:E,2,0)*K18/$M$7)-VLOOKUP(B18,Expansao_fevereiro2023!A:J,10,FALSE),IF($T$2&lt;0.05,0,VLOOKUP(P18,Alavanca!D:E,2,0)*K18/$M$7))</f>
        <v>6699.4</v>
      </c>
      <c r="U18" s="71">
        <v>6699.4</v>
      </c>
      <c r="V18" s="71">
        <v>0</v>
      </c>
      <c r="W18" s="71">
        <v>0</v>
      </c>
      <c r="X18" s="58" t="s">
        <v>254</v>
      </c>
    </row>
    <row r="19" spans="1:30">
      <c r="A19" s="221">
        <v>8251327628</v>
      </c>
      <c r="B19" s="58" t="s">
        <v>190</v>
      </c>
      <c r="C19" s="58" t="str">
        <f t="shared" ca="1" si="8"/>
        <v>JOSE GOMES DE MELLO</v>
      </c>
      <c r="D19" s="58" t="str">
        <f t="shared" ca="1" si="0"/>
        <v>GIOVANE BORGES DA SILVA</v>
      </c>
      <c r="E19" s="58" t="str">
        <f t="shared" ca="1" si="1"/>
        <v>MARCELO BATISTA CARVALHAIS</v>
      </c>
      <c r="F19" s="59">
        <f t="shared" ca="1" si="9"/>
        <v>44847</v>
      </c>
      <c r="G19" s="59" t="str">
        <f t="shared" ca="1" si="2"/>
        <v/>
      </c>
      <c r="J19" s="58">
        <f t="shared" ca="1" si="10"/>
        <v>22</v>
      </c>
      <c r="K19" s="58">
        <f t="shared" ca="1" si="3"/>
        <v>31</v>
      </c>
      <c r="L19" s="58">
        <f t="shared" ca="1" si="4"/>
        <v>11</v>
      </c>
      <c r="M19" s="58">
        <f t="shared" ca="1" si="11"/>
        <v>9</v>
      </c>
      <c r="N19" s="58">
        <f t="shared" ca="1" si="5"/>
        <v>6</v>
      </c>
      <c r="O19" s="58" t="str">
        <f t="shared" ca="1" si="6"/>
        <v>Credenciamento Não Atingindo</v>
      </c>
      <c r="P19" s="58" t="str">
        <f t="shared" ca="1" si="7"/>
        <v>CONSULTOR</v>
      </c>
      <c r="Q19" s="58" t="str">
        <f t="shared" ca="1" si="12"/>
        <v>&gt;=M5</v>
      </c>
      <c r="R19" s="58">
        <f ca="1">VLOOKUP(Q19,Alavanca!A:B,2,0)</f>
        <v>0.5</v>
      </c>
      <c r="S19" s="249">
        <f t="shared" ca="1" si="13"/>
        <v>0.54545454545454541</v>
      </c>
      <c r="T19" s="71">
        <f ca="1">IF(X19="S",IF($T$2&lt;0.05,0,VLOOKUP(P19,Alavanca!D:E,2,0)*K19/$M$7)-VLOOKUP(B19,Expansao_fevereiro2023!A:J,10,FALSE),IF($T$2&lt;0.05,0,VLOOKUP(P19,Alavanca!D:E,2,0)*K19/$M$7))</f>
        <v>5524.33</v>
      </c>
      <c r="U19" s="71">
        <v>2209.732</v>
      </c>
      <c r="V19" s="71">
        <v>0</v>
      </c>
      <c r="W19" s="71">
        <v>0</v>
      </c>
      <c r="X19" s="58" t="s">
        <v>254</v>
      </c>
      <c r="AA19" s="270"/>
    </row>
    <row r="20" spans="1:30">
      <c r="A20" s="221">
        <v>16794853779</v>
      </c>
      <c r="B20" s="58" t="s">
        <v>624</v>
      </c>
      <c r="C20" s="58" t="str">
        <f t="shared" ca="1" si="8"/>
        <v>JOSE GOMES DE MELLO</v>
      </c>
      <c r="D20" s="58" t="str">
        <f t="shared" ca="1" si="0"/>
        <v>GIOVANE BORGES DA SILVA</v>
      </c>
      <c r="E20" s="58" t="str">
        <f t="shared" ca="1" si="1"/>
        <v>MARCELO BATISTA CARVALHAIS</v>
      </c>
      <c r="F20" s="59">
        <f t="shared" ca="1" si="9"/>
        <v>44859</v>
      </c>
      <c r="G20" s="59" t="str">
        <f t="shared" ca="1" si="2"/>
        <v/>
      </c>
      <c r="J20" s="58">
        <f t="shared" ca="1" si="10"/>
        <v>22</v>
      </c>
      <c r="K20" s="58">
        <f t="shared" ca="1" si="3"/>
        <v>31</v>
      </c>
      <c r="L20" s="58">
        <f t="shared" ca="1" si="4"/>
        <v>11</v>
      </c>
      <c r="M20" s="58">
        <f t="shared" ca="1" si="11"/>
        <v>10</v>
      </c>
      <c r="N20" s="58">
        <f t="shared" ca="1" si="5"/>
        <v>6</v>
      </c>
      <c r="O20" s="58" t="str">
        <f t="shared" ca="1" si="6"/>
        <v>Credenciamento Não Atingindo</v>
      </c>
      <c r="P20" s="58" t="str">
        <f t="shared" ca="1" si="7"/>
        <v>CONSULTOR</v>
      </c>
      <c r="Q20" s="58" t="str">
        <f t="shared" ca="1" si="12"/>
        <v>&gt;=M5</v>
      </c>
      <c r="R20" s="58">
        <f ca="1">VLOOKUP(Q20,Alavanca!A:B,2,0)</f>
        <v>0.5</v>
      </c>
      <c r="S20" s="249">
        <f t="shared" ca="1" si="13"/>
        <v>0.54545454545454541</v>
      </c>
      <c r="T20" s="71">
        <f ca="1">IF(X20="S",IF($T$2&lt;0.05,0,VLOOKUP(P20,Alavanca!D:E,2,0)*K20/$M$7)-VLOOKUP(B20,Expansao_fevereiro2023!A:J,10,FALSE),IF($T$2&lt;0.05,0,VLOOKUP(P20,Alavanca!D:E,2,0)*K20/$M$7))</f>
        <v>5524.33</v>
      </c>
      <c r="U20" s="71">
        <v>1104.866</v>
      </c>
      <c r="V20" s="71">
        <v>1104.866</v>
      </c>
      <c r="W20" s="71">
        <v>0</v>
      </c>
      <c r="X20" s="58" t="s">
        <v>254</v>
      </c>
      <c r="AA20" s="270"/>
      <c r="AB20" s="71"/>
      <c r="AC20" s="71"/>
      <c r="AD20" s="71"/>
    </row>
    <row r="21" spans="1:30">
      <c r="A21" s="221">
        <v>4578519619</v>
      </c>
      <c r="B21" s="58" t="s">
        <v>86</v>
      </c>
      <c r="C21" s="58" t="str">
        <f t="shared" ca="1" si="8"/>
        <v>IVANILDO FRANCISCO CAMPOS</v>
      </c>
      <c r="D21" s="58" t="str">
        <f t="shared" ca="1" si="0"/>
        <v>JULIANA TAVARES DE ARAUJO</v>
      </c>
      <c r="E21" s="58" t="str">
        <f t="shared" ca="1" si="1"/>
        <v>MARCELO BATISTA CARVALHAIS</v>
      </c>
      <c r="F21" s="59">
        <f t="shared" ca="1" si="9"/>
        <v>44798</v>
      </c>
      <c r="G21" s="59">
        <f t="shared" ca="1" si="2"/>
        <v>45070</v>
      </c>
      <c r="J21" s="58">
        <f t="shared" ca="1" si="10"/>
        <v>17</v>
      </c>
      <c r="K21" s="58">
        <f t="shared" ca="1" si="3"/>
        <v>24</v>
      </c>
      <c r="L21" s="58">
        <f t="shared" ca="1" si="4"/>
        <v>9</v>
      </c>
      <c r="M21" s="58">
        <f t="shared" ca="1" si="11"/>
        <v>0</v>
      </c>
      <c r="N21" s="58">
        <f t="shared" ca="1" si="5"/>
        <v>0</v>
      </c>
      <c r="O21" s="58" t="str">
        <f t="shared" ca="1" si="6"/>
        <v>Credenciamento Não Atingindo</v>
      </c>
      <c r="P21" s="58" t="str">
        <f t="shared" ca="1" si="7"/>
        <v>CONSULTOR</v>
      </c>
      <c r="Q21" s="58" t="str">
        <f t="shared" ca="1" si="12"/>
        <v>&gt;=M5</v>
      </c>
      <c r="R21" s="58">
        <f ca="1">VLOOKUP(Q21,Alavanca!A:B,2,0)</f>
        <v>0.5</v>
      </c>
      <c r="S21" s="249">
        <f t="shared" ca="1" si="13"/>
        <v>0</v>
      </c>
      <c r="T21" s="71">
        <f ca="1">IF(X21="S",IF($T$2&lt;0.05,0,VLOOKUP(P21,Alavanca!D:E,2,0)*K21/$M$7)-VLOOKUP(B21,Expansao_fevereiro2023!A:J,10,FALSE),IF($T$2&lt;0.05,0,VLOOKUP(P21,Alavanca!D:E,2,0)*K21/$M$7))</f>
        <v>4276.9006451612895</v>
      </c>
      <c r="U21" s="71">
        <v>0</v>
      </c>
      <c r="V21" s="71">
        <v>0</v>
      </c>
      <c r="W21" s="71">
        <v>0</v>
      </c>
      <c r="X21" s="58" t="s">
        <v>254</v>
      </c>
      <c r="AA21" s="270"/>
    </row>
    <row r="22" spans="1:30">
      <c r="A22" s="221">
        <v>10439312604</v>
      </c>
      <c r="B22" s="58" t="s">
        <v>2275</v>
      </c>
      <c r="C22" s="58" t="str">
        <f t="shared" ca="1" si="8"/>
        <v>IVANILDO FRANCISCO CAMPOS</v>
      </c>
      <c r="D22" s="58" t="str">
        <f t="shared" ca="1" si="0"/>
        <v>JULIANA TAVARES DE ARAUJO</v>
      </c>
      <c r="E22" s="58" t="str">
        <f t="shared" ca="1" si="1"/>
        <v>MARCELO BATISTA CARVALHAIS</v>
      </c>
      <c r="F22" s="59">
        <f t="shared" ca="1" si="9"/>
        <v>44959</v>
      </c>
      <c r="G22" s="59" t="str">
        <f t="shared" ca="1" si="2"/>
        <v/>
      </c>
      <c r="J22" s="58">
        <f t="shared" ca="1" si="10"/>
        <v>22</v>
      </c>
      <c r="K22" s="58">
        <f t="shared" ca="1" si="3"/>
        <v>31</v>
      </c>
      <c r="L22" s="58">
        <f t="shared" ca="1" si="4"/>
        <v>11</v>
      </c>
      <c r="M22" s="58">
        <f t="shared" ca="1" si="11"/>
        <v>10</v>
      </c>
      <c r="N22" s="58">
        <f t="shared" ca="1" si="5"/>
        <v>6</v>
      </c>
      <c r="O22" s="58" t="str">
        <f t="shared" ca="1" si="6"/>
        <v>Credenciamento Não Atingindo</v>
      </c>
      <c r="P22" s="58" t="str">
        <f t="shared" ca="1" si="7"/>
        <v>CONSULTOR</v>
      </c>
      <c r="Q22" s="58" t="str">
        <f t="shared" ca="1" si="12"/>
        <v>&gt;=M5</v>
      </c>
      <c r="R22" s="58">
        <f ca="1">VLOOKUP(Q22,Alavanca!A:B,2,0)</f>
        <v>0.5</v>
      </c>
      <c r="S22" s="249">
        <f t="shared" ca="1" si="13"/>
        <v>0.54545454545454541</v>
      </c>
      <c r="T22" s="71">
        <f ca="1">IF(X22="S",IF($T$2&lt;0.05,0,VLOOKUP(P22,Alavanca!D:E,2,0)*K22/$M$7)-VLOOKUP(B22,Expansao_fevereiro2023!A:J,10,FALSE),IF($T$2&lt;0.05,0,VLOOKUP(P22,Alavanca!D:E,2,0)*K22/$M$7))</f>
        <v>5524.33</v>
      </c>
      <c r="U22" s="71">
        <v>0</v>
      </c>
      <c r="V22" s="71">
        <v>2209.732</v>
      </c>
      <c r="W22" s="71">
        <v>0</v>
      </c>
      <c r="X22" s="58" t="s">
        <v>254</v>
      </c>
      <c r="AA22" s="270"/>
    </row>
    <row r="23" spans="1:30">
      <c r="A23" s="221">
        <v>2433224101</v>
      </c>
      <c r="B23" s="58" t="s">
        <v>945</v>
      </c>
      <c r="C23" s="58" t="str">
        <f t="shared" ca="1" si="8"/>
        <v>TONY OLIVEIRA SIMOES</v>
      </c>
      <c r="D23" s="58" t="str">
        <f t="shared" ca="1" si="0"/>
        <v>JULIANA TAVARES DE ARAUJO</v>
      </c>
      <c r="E23" s="58" t="str">
        <f t="shared" ca="1" si="1"/>
        <v>MARCELO BATISTA CARVALHAIS</v>
      </c>
      <c r="F23" s="59">
        <f t="shared" ca="1" si="9"/>
        <v>44881</v>
      </c>
      <c r="G23" s="59">
        <f t="shared" ca="1" si="2"/>
        <v>45071</v>
      </c>
      <c r="J23" s="58">
        <f t="shared" ca="1" si="10"/>
        <v>18</v>
      </c>
      <c r="K23" s="58">
        <f t="shared" ca="1" si="3"/>
        <v>25</v>
      </c>
      <c r="L23" s="58">
        <f t="shared" ca="1" si="4"/>
        <v>9</v>
      </c>
      <c r="M23" s="58">
        <f t="shared" ca="1" si="11"/>
        <v>9</v>
      </c>
      <c r="N23" s="58">
        <f t="shared" ca="1" si="5"/>
        <v>6</v>
      </c>
      <c r="O23" s="58" t="str">
        <f t="shared" ca="1" si="6"/>
        <v>Pendente Faturamento</v>
      </c>
      <c r="P23" s="58" t="str">
        <f t="shared" ca="1" si="7"/>
        <v>CONSULTOR</v>
      </c>
      <c r="Q23" s="58" t="str">
        <f t="shared" ca="1" si="12"/>
        <v>&gt;=M5</v>
      </c>
      <c r="R23" s="58">
        <f ca="1">VLOOKUP(Q23,Alavanca!A:B,2,0)</f>
        <v>0.5</v>
      </c>
      <c r="S23" s="249">
        <f t="shared" ca="1" si="13"/>
        <v>0.66666666666666663</v>
      </c>
      <c r="T23" s="71">
        <f ca="1">IF(X23="S",IF($T$2&lt;0.05,0,VLOOKUP(P23,Alavanca!D:E,2,0)*K23/$M$7)-VLOOKUP(B23,Expansao_fevereiro2023!A:J,10,FALSE),IF($T$2&lt;0.05,0,VLOOKUP(P23,Alavanca!D:E,2,0)*K23/$M$7))</f>
        <v>4455.1048387096771</v>
      </c>
      <c r="U23" s="71">
        <v>1782.0419354838709</v>
      </c>
      <c r="V23" s="71">
        <v>0</v>
      </c>
      <c r="W23" s="71">
        <v>0</v>
      </c>
      <c r="X23" s="58" t="s">
        <v>254</v>
      </c>
      <c r="AA23" s="270"/>
    </row>
    <row r="24" spans="1:30">
      <c r="A24" s="221">
        <v>1451674104</v>
      </c>
      <c r="B24" s="58" t="s">
        <v>935</v>
      </c>
      <c r="C24" s="58" t="str">
        <f t="shared" ca="1" si="8"/>
        <v>TIAGO PEREIRA FURTADO</v>
      </c>
      <c r="D24" s="58" t="str">
        <f t="shared" ca="1" si="0"/>
        <v>CLAYTON LUIZ DE OLIVEIRA</v>
      </c>
      <c r="E24" s="58" t="str">
        <f t="shared" ca="1" si="1"/>
        <v>MARCELO BATISTA CARVALHAIS</v>
      </c>
      <c r="F24" s="59">
        <f t="shared" ca="1" si="9"/>
        <v>44890</v>
      </c>
      <c r="G24" s="59" t="str">
        <f t="shared" ca="1" si="2"/>
        <v/>
      </c>
      <c r="J24" s="58">
        <f t="shared" ca="1" si="10"/>
        <v>22</v>
      </c>
      <c r="K24" s="58">
        <f t="shared" ca="1" si="3"/>
        <v>31</v>
      </c>
      <c r="L24" s="58">
        <f t="shared" ca="1" si="4"/>
        <v>11</v>
      </c>
      <c r="M24" s="58">
        <f t="shared" ca="1" si="11"/>
        <v>9</v>
      </c>
      <c r="N24" s="58">
        <f t="shared" ca="1" si="5"/>
        <v>6</v>
      </c>
      <c r="O24" s="58" t="str">
        <f t="shared" ca="1" si="6"/>
        <v>Credenciamento Não Atingindo</v>
      </c>
      <c r="P24" s="58" t="str">
        <f t="shared" ca="1" si="7"/>
        <v>CONSULTOR</v>
      </c>
      <c r="Q24" s="58" t="str">
        <f t="shared" ca="1" si="12"/>
        <v>&gt;=M5</v>
      </c>
      <c r="R24" s="58">
        <f ca="1">VLOOKUP(Q24,Alavanca!A:B,2,0)</f>
        <v>0.5</v>
      </c>
      <c r="S24" s="249">
        <f t="shared" ca="1" si="13"/>
        <v>0.54545454545454541</v>
      </c>
      <c r="T24" s="71">
        <f ca="1">IF(X24="S",IF($T$2&lt;0.05,0,VLOOKUP(P24,Alavanca!D:E,2,0)*K24/$M$7)-VLOOKUP(B24,Expansao_fevereiro2023!A:J,10,FALSE),IF($T$2&lt;0.05,0,VLOOKUP(P24,Alavanca!D:E,2,0)*K24/$M$7))</f>
        <v>5524.33</v>
      </c>
      <c r="U24" s="71">
        <v>0</v>
      </c>
      <c r="V24" s="71">
        <v>2209.732</v>
      </c>
      <c r="W24" s="71">
        <v>0</v>
      </c>
      <c r="X24" s="58" t="s">
        <v>254</v>
      </c>
      <c r="AA24" s="270"/>
    </row>
    <row r="25" spans="1:30">
      <c r="A25" s="221">
        <v>1825873127</v>
      </c>
      <c r="B25" s="58" t="s">
        <v>940</v>
      </c>
      <c r="C25" s="58" t="str">
        <f t="shared" ca="1" si="8"/>
        <v>IVANILDO FRANCISCO CAMPOS</v>
      </c>
      <c r="D25" s="58" t="str">
        <f t="shared" ca="1" si="0"/>
        <v>JULIANA TAVARES DE ARAUJO</v>
      </c>
      <c r="E25" s="58" t="str">
        <f t="shared" ca="1" si="1"/>
        <v>MARCELO BATISTA CARVALHAIS</v>
      </c>
      <c r="F25" s="59">
        <f t="shared" ca="1" si="9"/>
        <v>44872</v>
      </c>
      <c r="G25" s="59">
        <f t="shared" ca="1" si="2"/>
        <v>45054</v>
      </c>
      <c r="J25" s="58">
        <f t="shared" ca="1" si="10"/>
        <v>5</v>
      </c>
      <c r="K25" s="58">
        <f t="shared" ca="1" si="3"/>
        <v>8</v>
      </c>
      <c r="L25" s="58">
        <f t="shared" ca="1" si="4"/>
        <v>3</v>
      </c>
      <c r="M25" s="58">
        <f t="shared" ca="1" si="11"/>
        <v>0</v>
      </c>
      <c r="N25" s="58">
        <f t="shared" ca="1" si="5"/>
        <v>0</v>
      </c>
      <c r="O25" s="58" t="str">
        <f t="shared" ca="1" si="6"/>
        <v>Credenciamento Não Atingindo</v>
      </c>
      <c r="P25" s="58" t="str">
        <f t="shared" ca="1" si="7"/>
        <v>CONSULTOR</v>
      </c>
      <c r="Q25" s="58" t="str">
        <f t="shared" ca="1" si="12"/>
        <v>&gt;=M5</v>
      </c>
      <c r="R25" s="58">
        <f ca="1">VLOOKUP(Q25,Alavanca!A:B,2,0)</f>
        <v>0.5</v>
      </c>
      <c r="S25" s="249">
        <f t="shared" ca="1" si="13"/>
        <v>0</v>
      </c>
      <c r="T25" s="71">
        <f ca="1">IF(X25="S",IF($T$2&lt;0.05,0,VLOOKUP(P25,Alavanca!D:E,2,0)*K25/$M$7)-VLOOKUP(B25,Expansao_fevereiro2023!A:J,10,FALSE),IF($T$2&lt;0.05,0,VLOOKUP(P25,Alavanca!D:E,2,0)*K25/$M$7))</f>
        <v>1425.6335483870967</v>
      </c>
      <c r="U25" s="71">
        <v>0</v>
      </c>
      <c r="V25" s="71">
        <v>0</v>
      </c>
      <c r="W25" s="71">
        <v>0</v>
      </c>
      <c r="X25" s="58" t="s">
        <v>254</v>
      </c>
      <c r="AA25" s="270"/>
    </row>
    <row r="26" spans="1:30">
      <c r="A26" s="221">
        <v>14876583706</v>
      </c>
      <c r="B26" s="58" t="s">
        <v>949</v>
      </c>
      <c r="C26" s="58">
        <f t="shared" ca="1" si="8"/>
        <v>0</v>
      </c>
      <c r="D26" s="58" t="str">
        <f t="shared" ca="1" si="0"/>
        <v>CLAYTON LUIZ DE OLIVEIRA</v>
      </c>
      <c r="E26" s="58" t="str">
        <f t="shared" ca="1" si="1"/>
        <v>MARCELO BATISTA CARVALHAIS</v>
      </c>
      <c r="F26" s="59">
        <f t="shared" ca="1" si="9"/>
        <v>44896</v>
      </c>
      <c r="G26" s="59" t="str">
        <f t="shared" ca="1" si="2"/>
        <v/>
      </c>
      <c r="J26" s="58">
        <f t="shared" ca="1" si="10"/>
        <v>22</v>
      </c>
      <c r="K26" s="58">
        <f t="shared" ca="1" si="3"/>
        <v>31</v>
      </c>
      <c r="L26" s="58">
        <f t="shared" ca="1" si="4"/>
        <v>11</v>
      </c>
      <c r="M26" s="58">
        <f t="shared" ca="1" si="11"/>
        <v>0</v>
      </c>
      <c r="N26" s="58">
        <f t="shared" ca="1" si="5"/>
        <v>0</v>
      </c>
      <c r="O26" s="58" t="str">
        <f t="shared" ca="1" si="6"/>
        <v>Supervisor</v>
      </c>
      <c r="P26" s="58" t="str">
        <f t="shared" ca="1" si="7"/>
        <v>SUPERVISOR</v>
      </c>
      <c r="Q26" s="58" t="str">
        <f t="shared" ca="1" si="12"/>
        <v>&gt;=M5</v>
      </c>
      <c r="R26" s="58">
        <f ca="1">VLOOKUP(Q26,Alavanca!A:B,2,0)</f>
        <v>0.5</v>
      </c>
      <c r="S26" s="249">
        <f t="shared" ca="1" si="13"/>
        <v>0</v>
      </c>
      <c r="T26" s="71">
        <f ca="1">IF(X26="S",IF($T$2&lt;0.05,0,VLOOKUP(P26,Alavanca!D:E,2,0)*K26/$M$7)-VLOOKUP(B26,Expansao_fevereiro2023!A:J,10,FALSE),IF($T$2&lt;0.05,0,VLOOKUP(P26,Alavanca!D:E,2,0)*K26/$M$7))</f>
        <v>7750.33</v>
      </c>
      <c r="U26" s="71">
        <v>7750.33</v>
      </c>
      <c r="V26" s="71">
        <v>0</v>
      </c>
      <c r="W26" s="71">
        <v>0</v>
      </c>
      <c r="X26" s="58" t="s">
        <v>254</v>
      </c>
    </row>
    <row r="27" spans="1:30">
      <c r="A27" s="58">
        <v>2359458116</v>
      </c>
      <c r="B27" s="58" t="s">
        <v>951</v>
      </c>
      <c r="C27" s="58" t="str">
        <f t="shared" ca="1" si="8"/>
        <v>TIAGO PEREIRA FURTADO</v>
      </c>
      <c r="D27" s="58" t="str">
        <f t="shared" ca="1" si="0"/>
        <v>CLAYTON LUIZ DE OLIVEIRA</v>
      </c>
      <c r="E27" s="58" t="str">
        <f t="shared" ca="1" si="1"/>
        <v>MARCELO BATISTA CARVALHAIS</v>
      </c>
      <c r="F27" s="59">
        <f t="shared" ca="1" si="9"/>
        <v>44896</v>
      </c>
      <c r="G27" s="59" t="str">
        <f t="shared" ca="1" si="2"/>
        <v/>
      </c>
      <c r="J27" s="58">
        <f t="shared" ca="1" si="10"/>
        <v>22</v>
      </c>
      <c r="K27" s="58">
        <f t="shared" ca="1" si="3"/>
        <v>31</v>
      </c>
      <c r="L27" s="58">
        <f t="shared" ca="1" si="4"/>
        <v>11</v>
      </c>
      <c r="M27" s="58">
        <f t="shared" ca="1" si="11"/>
        <v>4</v>
      </c>
      <c r="N27" s="58">
        <f t="shared" ca="1" si="5"/>
        <v>1</v>
      </c>
      <c r="O27" s="58" t="str">
        <f t="shared" ca="1" si="6"/>
        <v>Credenciamento Não Atingindo</v>
      </c>
      <c r="P27" s="58" t="str">
        <f t="shared" ca="1" si="7"/>
        <v>CONSULTOR</v>
      </c>
      <c r="Q27" s="58" t="str">
        <f t="shared" ca="1" si="12"/>
        <v>&gt;=M5</v>
      </c>
      <c r="R27" s="58">
        <f ca="1">VLOOKUP(Q27,Alavanca!A:B,2,0)</f>
        <v>0.5</v>
      </c>
      <c r="S27" s="249">
        <f t="shared" ca="1" si="13"/>
        <v>9.0909090909090912E-2</v>
      </c>
      <c r="T27" s="71">
        <f ca="1">IF(X27="S",IF($T$2&lt;0.05,0,VLOOKUP(P27,Alavanca!D:E,2,0)*K27/$M$7)-VLOOKUP(B27,Expansao_fevereiro2023!A:J,10,FALSE),IF($T$2&lt;0.05,0,VLOOKUP(P27,Alavanca!D:E,2,0)*K27/$M$7))</f>
        <v>5524.33</v>
      </c>
      <c r="U27" s="71">
        <v>0</v>
      </c>
      <c r="V27" s="71">
        <v>0</v>
      </c>
      <c r="W27" s="71">
        <v>0</v>
      </c>
      <c r="X27" s="58" t="s">
        <v>254</v>
      </c>
      <c r="AA27" s="270"/>
    </row>
    <row r="28" spans="1:30">
      <c r="A28" s="58">
        <v>13130660607</v>
      </c>
      <c r="B28" s="58" t="s">
        <v>952</v>
      </c>
      <c r="C28" s="58" t="str">
        <f t="shared" ca="1" si="8"/>
        <v>TONY OLIVEIRA SIMOES</v>
      </c>
      <c r="D28" s="58" t="str">
        <f t="shared" ca="1" si="0"/>
        <v>JULIANA TAVARES DE ARAUJO</v>
      </c>
      <c r="E28" s="58" t="str">
        <f t="shared" ca="1" si="1"/>
        <v>MARCELO BATISTA CARVALHAIS</v>
      </c>
      <c r="F28" s="59">
        <f t="shared" ca="1" si="9"/>
        <v>44896</v>
      </c>
      <c r="G28" s="59" t="str">
        <f t="shared" ca="1" si="2"/>
        <v/>
      </c>
      <c r="J28" s="58">
        <f t="shared" ca="1" si="10"/>
        <v>22</v>
      </c>
      <c r="K28" s="58">
        <f t="shared" ca="1" si="3"/>
        <v>31</v>
      </c>
      <c r="L28" s="58">
        <f t="shared" ca="1" si="4"/>
        <v>11</v>
      </c>
      <c r="M28" s="58">
        <f t="shared" ca="1" si="11"/>
        <v>12</v>
      </c>
      <c r="N28" s="58">
        <f t="shared" ca="1" si="5"/>
        <v>8</v>
      </c>
      <c r="O28" s="58" t="str">
        <f t="shared" ca="1" si="6"/>
        <v>Pendente Faturamento</v>
      </c>
      <c r="P28" s="58" t="str">
        <f t="shared" ca="1" si="7"/>
        <v>CONSULTOR</v>
      </c>
      <c r="Q28" s="58" t="str">
        <f t="shared" ca="1" si="12"/>
        <v>&gt;=M5</v>
      </c>
      <c r="R28" s="58">
        <f ca="1">VLOOKUP(Q28,Alavanca!A:B,2,0)</f>
        <v>0.5</v>
      </c>
      <c r="S28" s="249">
        <f t="shared" ca="1" si="13"/>
        <v>0.72727272727272729</v>
      </c>
      <c r="T28" s="71">
        <f ca="1">IF(X28="S",IF($T$2&lt;0.05,0,VLOOKUP(P28,Alavanca!D:E,2,0)*K28/$M$7)-VLOOKUP(B28,Expansao_fevereiro2023!A:J,10,FALSE),IF($T$2&lt;0.05,0,VLOOKUP(P28,Alavanca!D:E,2,0)*K28/$M$7))</f>
        <v>5524.33</v>
      </c>
      <c r="U28" s="71">
        <v>2209.732</v>
      </c>
      <c r="V28" s="71">
        <v>1657.2989999999995</v>
      </c>
      <c r="W28" s="71">
        <v>0</v>
      </c>
      <c r="X28" s="58" t="s">
        <v>254</v>
      </c>
      <c r="AA28" s="270"/>
    </row>
    <row r="29" spans="1:30">
      <c r="A29" s="58">
        <v>7063218123</v>
      </c>
      <c r="B29" s="58" t="s">
        <v>922</v>
      </c>
      <c r="C29" s="58" t="str">
        <f t="shared" ca="1" si="8"/>
        <v>IVANILDO FRANCISCO CAMPOS</v>
      </c>
      <c r="D29" s="58" t="str">
        <f t="shared" ca="1" si="0"/>
        <v>JULIANA TAVARES DE ARAUJO</v>
      </c>
      <c r="E29" s="58" t="str">
        <f t="shared" ca="1" si="1"/>
        <v>MARCELO BATISTA CARVALHAIS</v>
      </c>
      <c r="F29" s="59">
        <f t="shared" ca="1" si="9"/>
        <v>44881</v>
      </c>
      <c r="G29" s="59" t="str">
        <f t="shared" ca="1" si="2"/>
        <v/>
      </c>
      <c r="J29" s="58">
        <f t="shared" ca="1" si="10"/>
        <v>22</v>
      </c>
      <c r="K29" s="58">
        <f t="shared" ca="1" si="3"/>
        <v>31</v>
      </c>
      <c r="L29" s="58">
        <f t="shared" ca="1" si="4"/>
        <v>11</v>
      </c>
      <c r="M29" s="58">
        <f t="shared" ca="1" si="11"/>
        <v>12</v>
      </c>
      <c r="N29" s="58">
        <f t="shared" ca="1" si="5"/>
        <v>8</v>
      </c>
      <c r="O29" s="58" t="str">
        <f t="shared" ca="1" si="6"/>
        <v>Pendente Faturamento</v>
      </c>
      <c r="P29" s="58" t="str">
        <f t="shared" ca="1" si="7"/>
        <v>CONSULTOR</v>
      </c>
      <c r="Q29" s="58" t="str">
        <f t="shared" ca="1" si="12"/>
        <v>&gt;=M5</v>
      </c>
      <c r="R29" s="58">
        <f ca="1">VLOOKUP(Q29,Alavanca!A:B,2,0)</f>
        <v>0.5</v>
      </c>
      <c r="S29" s="249">
        <f t="shared" ca="1" si="13"/>
        <v>0.72727272727272729</v>
      </c>
      <c r="T29" s="71">
        <f ca="1">IF(X29="S",IF($T$2&lt;0.05,0,VLOOKUP(P29,Alavanca!D:E,2,0)*K29/$M$7)-VLOOKUP(B29,Expansao_fevereiro2023!A:J,10,FALSE),IF($T$2&lt;0.05,0,VLOOKUP(P29,Alavanca!D:E,2,0)*K29/$M$7))</f>
        <v>5524.33</v>
      </c>
      <c r="U29" s="71">
        <v>2209.732</v>
      </c>
      <c r="V29" s="71">
        <v>1657.2989999999995</v>
      </c>
      <c r="W29" s="71">
        <v>0</v>
      </c>
      <c r="X29" s="58" t="s">
        <v>254</v>
      </c>
      <c r="AA29" s="270"/>
    </row>
    <row r="30" spans="1:30">
      <c r="A30" s="58">
        <v>86552406134</v>
      </c>
      <c r="B30" s="58" t="s">
        <v>1989</v>
      </c>
      <c r="C30" s="58" t="str">
        <f t="shared" ca="1" si="8"/>
        <v>IVANILDO FRANCISCO CAMPOS</v>
      </c>
      <c r="D30" s="58" t="str">
        <f t="shared" ca="1" si="0"/>
        <v>JULIANA TAVARES DE ARAUJO</v>
      </c>
      <c r="E30" s="58" t="str">
        <f t="shared" ca="1" si="1"/>
        <v>MARCELO BATISTA CARVALHAIS</v>
      </c>
      <c r="F30" s="59">
        <f t="shared" ca="1" si="9"/>
        <v>44928</v>
      </c>
      <c r="G30" s="59" t="str">
        <f t="shared" ca="1" si="2"/>
        <v/>
      </c>
      <c r="J30" s="58">
        <f t="shared" ca="1" si="10"/>
        <v>22</v>
      </c>
      <c r="K30" s="58">
        <f t="shared" ca="1" si="3"/>
        <v>31</v>
      </c>
      <c r="L30" s="58">
        <f t="shared" ca="1" si="4"/>
        <v>11</v>
      </c>
      <c r="M30" s="58">
        <f t="shared" ca="1" si="11"/>
        <v>9</v>
      </c>
      <c r="N30" s="58">
        <f t="shared" ca="1" si="5"/>
        <v>5</v>
      </c>
      <c r="O30" s="58" t="str">
        <f t="shared" ca="1" si="6"/>
        <v>Credenciamento Não Atingindo</v>
      </c>
      <c r="P30" s="58" t="str">
        <f t="shared" ca="1" si="7"/>
        <v>CONSULTOR</v>
      </c>
      <c r="Q30" s="58" t="str">
        <f t="shared" ca="1" si="12"/>
        <v>&gt;=M5</v>
      </c>
      <c r="R30" s="58">
        <f ca="1">VLOOKUP(Q30,Alavanca!A:B,2,0)</f>
        <v>0.5</v>
      </c>
      <c r="S30" s="249">
        <f t="shared" ca="1" si="13"/>
        <v>0.45454545454545453</v>
      </c>
      <c r="T30" s="71">
        <f ca="1">IF(X30="S",IF($T$2&lt;0.05,0,VLOOKUP(P30,Alavanca!D:E,2,0)*K30/$M$7)-VLOOKUP(B30,Expansao_fevereiro2023!A:J,10,FALSE),IF($T$2&lt;0.05,0,VLOOKUP(P30,Alavanca!D:E,2,0)*K30/$M$7))</f>
        <v>5524.33</v>
      </c>
      <c r="U30" s="71">
        <v>0</v>
      </c>
      <c r="V30" s="71">
        <v>2209.732</v>
      </c>
      <c r="W30" s="71">
        <v>0</v>
      </c>
      <c r="X30" s="58" t="s">
        <v>254</v>
      </c>
      <c r="AA30" s="270"/>
    </row>
    <row r="31" spans="1:30">
      <c r="A31" s="58">
        <v>9755062696</v>
      </c>
      <c r="B31" s="58" t="s">
        <v>2002</v>
      </c>
      <c r="C31" s="58" t="str">
        <f t="shared" ca="1" si="8"/>
        <v>JOSE GOMES DE MELLO</v>
      </c>
      <c r="D31" s="58" t="str">
        <f t="shared" ca="1" si="0"/>
        <v>GIOVANE BORGES DA SILVA</v>
      </c>
      <c r="E31" s="58" t="str">
        <f t="shared" ca="1" si="1"/>
        <v>MARCELO BATISTA CARVALHAIS</v>
      </c>
      <c r="F31" s="59">
        <f t="shared" ca="1" si="9"/>
        <v>44928</v>
      </c>
      <c r="G31" s="59" t="str">
        <f t="shared" ca="1" si="2"/>
        <v/>
      </c>
      <c r="J31" s="58">
        <f t="shared" ca="1" si="10"/>
        <v>22</v>
      </c>
      <c r="K31" s="58">
        <f t="shared" ca="1" si="3"/>
        <v>31</v>
      </c>
      <c r="L31" s="58">
        <f t="shared" ca="1" si="4"/>
        <v>11</v>
      </c>
      <c r="M31" s="58">
        <f t="shared" ca="1" si="11"/>
        <v>6</v>
      </c>
      <c r="N31" s="58">
        <f t="shared" ca="1" si="5"/>
        <v>4</v>
      </c>
      <c r="O31" s="58" t="str">
        <f t="shared" ca="1" si="6"/>
        <v>Credenciamento Não Atingindo</v>
      </c>
      <c r="P31" s="58" t="str">
        <f t="shared" ca="1" si="7"/>
        <v>CONSULTOR</v>
      </c>
      <c r="Q31" s="58" t="str">
        <f t="shared" ca="1" si="12"/>
        <v>&gt;=M5</v>
      </c>
      <c r="R31" s="58">
        <f ca="1">VLOOKUP(Q31,Alavanca!A:B,2,0)</f>
        <v>0.5</v>
      </c>
      <c r="S31" s="249">
        <f t="shared" ca="1" si="13"/>
        <v>0.36363636363636365</v>
      </c>
      <c r="T31" s="71">
        <f ca="1">IF(X31="S",IF($T$2&lt;0.05,0,VLOOKUP(P31,Alavanca!D:E,2,0)*K31/$M$7)-VLOOKUP(B31,Expansao_fevereiro2023!A:J,10,FALSE),IF($T$2&lt;0.05,0,VLOOKUP(P31,Alavanca!D:E,2,0)*K31/$M$7))</f>
        <v>5524.33</v>
      </c>
      <c r="U31" s="71">
        <v>1104.866</v>
      </c>
      <c r="V31" s="71">
        <v>0</v>
      </c>
      <c r="W31" s="71">
        <v>0</v>
      </c>
      <c r="X31" s="58" t="s">
        <v>254</v>
      </c>
      <c r="AA31" s="270"/>
    </row>
    <row r="32" spans="1:30">
      <c r="A32" s="58">
        <v>2946919102</v>
      </c>
      <c r="B32" s="58" t="s">
        <v>1658</v>
      </c>
      <c r="C32" s="58" t="str">
        <f t="shared" ca="1" si="8"/>
        <v>TONY OLIVEIRA SIMOES</v>
      </c>
      <c r="D32" s="58" t="str">
        <f t="shared" ca="1" si="0"/>
        <v>JULIANA TAVARES DE ARAUJO</v>
      </c>
      <c r="E32" s="58" t="str">
        <f t="shared" ca="1" si="1"/>
        <v>MARCELO BATISTA CARVALHAIS</v>
      </c>
      <c r="F32" s="59">
        <f t="shared" ca="1" si="9"/>
        <v>44928</v>
      </c>
      <c r="G32" s="59" t="str">
        <f t="shared" ca="1" si="2"/>
        <v/>
      </c>
      <c r="J32" s="58">
        <f t="shared" ca="1" si="10"/>
        <v>22</v>
      </c>
      <c r="K32" s="58">
        <f t="shared" ca="1" si="3"/>
        <v>31</v>
      </c>
      <c r="L32" s="58">
        <f t="shared" ca="1" si="4"/>
        <v>11</v>
      </c>
      <c r="M32" s="58">
        <f t="shared" ca="1" si="11"/>
        <v>12</v>
      </c>
      <c r="N32" s="58">
        <f t="shared" ca="1" si="5"/>
        <v>9</v>
      </c>
      <c r="O32" s="58" t="str">
        <f t="shared" ca="1" si="6"/>
        <v>Pendente Faturamento</v>
      </c>
      <c r="P32" s="58" t="str">
        <f t="shared" ca="1" si="7"/>
        <v>CONSULTOR</v>
      </c>
      <c r="Q32" s="58" t="str">
        <f t="shared" ca="1" si="12"/>
        <v>&gt;=M5</v>
      </c>
      <c r="R32" s="58">
        <f ca="1">VLOOKUP(Q32,Alavanca!A:B,2,0)</f>
        <v>0.5</v>
      </c>
      <c r="S32" s="249">
        <f t="shared" ca="1" si="13"/>
        <v>0.81818181818181823</v>
      </c>
      <c r="T32" s="71">
        <f ca="1">IF(X32="S",IF($T$2&lt;0.05,0,VLOOKUP(P32,Alavanca!D:E,2,0)*K32/$M$7)-VLOOKUP(B32,Expansao_fevereiro2023!A:J,10,FALSE),IF($T$2&lt;0.05,0,VLOOKUP(P32,Alavanca!D:E,2,0)*K32/$M$7))</f>
        <v>5524.33</v>
      </c>
      <c r="U32" s="71">
        <v>2209.732</v>
      </c>
      <c r="V32" s="71">
        <v>1657.2989999999995</v>
      </c>
      <c r="W32" s="71">
        <v>0</v>
      </c>
      <c r="X32" s="58" t="s">
        <v>254</v>
      </c>
      <c r="AA32" s="270"/>
    </row>
    <row r="33" spans="1:27">
      <c r="A33" s="58">
        <v>72637005149</v>
      </c>
      <c r="B33" s="58" t="s">
        <v>1818</v>
      </c>
      <c r="C33" s="58" t="str">
        <f t="shared" ca="1" si="8"/>
        <v>IVANILDO FRANCISCO CAMPOS</v>
      </c>
      <c r="D33" s="58" t="str">
        <f t="shared" ca="1" si="0"/>
        <v>JULIANA TAVARES DE ARAUJO</v>
      </c>
      <c r="E33" s="58" t="str">
        <f t="shared" ca="1" si="1"/>
        <v>MARCELO BATISTA CARVALHAIS</v>
      </c>
      <c r="F33" s="59">
        <f t="shared" ca="1" si="9"/>
        <v>44928</v>
      </c>
      <c r="G33" s="59" t="str">
        <f t="shared" ca="1" si="2"/>
        <v/>
      </c>
      <c r="J33" s="58">
        <f t="shared" ca="1" si="10"/>
        <v>22</v>
      </c>
      <c r="K33" s="58">
        <f t="shared" ca="1" si="3"/>
        <v>31</v>
      </c>
      <c r="L33" s="58">
        <f t="shared" ca="1" si="4"/>
        <v>11</v>
      </c>
      <c r="M33" s="58">
        <f t="shared" ca="1" si="11"/>
        <v>8</v>
      </c>
      <c r="N33" s="58">
        <f t="shared" ca="1" si="5"/>
        <v>4</v>
      </c>
      <c r="O33" s="58" t="str">
        <f t="shared" ca="1" si="6"/>
        <v>Credenciamento Não Atingindo</v>
      </c>
      <c r="P33" s="58" t="str">
        <f t="shared" ca="1" si="7"/>
        <v>CONSULTOR</v>
      </c>
      <c r="Q33" s="58" t="str">
        <f t="shared" ca="1" si="12"/>
        <v>&gt;=M5</v>
      </c>
      <c r="R33" s="58">
        <f ca="1">VLOOKUP(Q33,Alavanca!A:B,2,0)</f>
        <v>0.5</v>
      </c>
      <c r="S33" s="249">
        <f t="shared" ca="1" si="13"/>
        <v>0.36363636363636365</v>
      </c>
      <c r="T33" s="71">
        <f ca="1">IF(X33="S",IF($T$2&lt;0.05,0,VLOOKUP(P33,Alavanca!D:E,2,0)*K33/$M$7)-VLOOKUP(B33,Expansao_fevereiro2023!A:J,10,FALSE),IF($T$2&lt;0.05,0,VLOOKUP(P33,Alavanca!D:E,2,0)*K33/$M$7))</f>
        <v>5524.33</v>
      </c>
      <c r="U33" s="71">
        <v>1104.866</v>
      </c>
      <c r="V33" s="71">
        <v>0</v>
      </c>
      <c r="W33" s="71">
        <v>0</v>
      </c>
      <c r="X33" s="58" t="s">
        <v>254</v>
      </c>
      <c r="AA33" s="270"/>
    </row>
    <row r="34" spans="1:27">
      <c r="A34" s="58">
        <v>63270064349</v>
      </c>
      <c r="B34" s="58" t="s">
        <v>1531</v>
      </c>
      <c r="C34" s="58" t="str">
        <f t="shared" ca="1" si="8"/>
        <v>TONY OLIVEIRA SIMOES</v>
      </c>
      <c r="D34" s="58" t="str">
        <f t="shared" ca="1" si="0"/>
        <v>JULIANA TAVARES DE ARAUJO</v>
      </c>
      <c r="E34" s="58" t="str">
        <f t="shared" ca="1" si="1"/>
        <v>MARCELO BATISTA CARVALHAIS</v>
      </c>
      <c r="F34" s="59">
        <f t="shared" ca="1" si="9"/>
        <v>44942</v>
      </c>
      <c r="G34" s="59">
        <f t="shared" ca="1" si="2"/>
        <v>45048</v>
      </c>
      <c r="J34" s="58">
        <f t="shared" ca="1" si="10"/>
        <v>1</v>
      </c>
      <c r="K34" s="58">
        <f t="shared" ca="1" si="3"/>
        <v>2</v>
      </c>
      <c r="L34" s="58">
        <f t="shared" ca="1" si="4"/>
        <v>1</v>
      </c>
      <c r="M34" s="58">
        <f t="shared" ca="1" si="11"/>
        <v>0</v>
      </c>
      <c r="N34" s="58">
        <f t="shared" ca="1" si="5"/>
        <v>0</v>
      </c>
      <c r="O34" s="58" t="str">
        <f t="shared" ca="1" si="6"/>
        <v>Credenciamento Não Atingindo</v>
      </c>
      <c r="P34" s="58" t="str">
        <f t="shared" ca="1" si="7"/>
        <v>CONSULTOR</v>
      </c>
      <c r="Q34" s="58" t="str">
        <f t="shared" ca="1" si="12"/>
        <v>&gt;=M5</v>
      </c>
      <c r="R34" s="58">
        <f ca="1">VLOOKUP(Q34,Alavanca!A:B,2,0)</f>
        <v>0.5</v>
      </c>
      <c r="S34" s="249">
        <f t="shared" ca="1" si="13"/>
        <v>0</v>
      </c>
      <c r="T34" s="71">
        <f ca="1">IF(X34="S",IF($T$2&lt;0.05,0,VLOOKUP(P34,Alavanca!D:E,2,0)*K34/$M$7)-VLOOKUP(B34,Expansao_fevereiro2023!A:J,10,FALSE),IF($T$2&lt;0.05,0,VLOOKUP(P34,Alavanca!D:E,2,0)*K34/$M$7))</f>
        <v>356.40838709677416</v>
      </c>
      <c r="U34" s="71">
        <v>0</v>
      </c>
      <c r="V34" s="71">
        <v>0</v>
      </c>
      <c r="W34" s="71">
        <v>0</v>
      </c>
      <c r="X34" s="58" t="s">
        <v>254</v>
      </c>
      <c r="AA34" s="270"/>
    </row>
    <row r="35" spans="1:27">
      <c r="A35" s="58">
        <v>1768766185</v>
      </c>
      <c r="B35" s="58" t="s">
        <v>2110</v>
      </c>
      <c r="C35" s="58" t="str">
        <f t="shared" ca="1" si="8"/>
        <v>HUGO LOPES FRANKLIN DUTRA</v>
      </c>
      <c r="D35" s="58" t="str">
        <f t="shared" ca="1" si="0"/>
        <v>CLAYTON LUIZ DE OLIVEIRA</v>
      </c>
      <c r="E35" s="58" t="str">
        <f t="shared" ca="1" si="1"/>
        <v>MARCELO BATISTA CARVALHAIS</v>
      </c>
      <c r="F35" s="59">
        <f t="shared" ca="1" si="9"/>
        <v>44942</v>
      </c>
      <c r="G35" s="59" t="str">
        <f t="shared" ca="1" si="2"/>
        <v/>
      </c>
      <c r="J35" s="58">
        <f t="shared" ca="1" si="10"/>
        <v>22</v>
      </c>
      <c r="K35" s="58">
        <f t="shared" ca="1" si="3"/>
        <v>31</v>
      </c>
      <c r="L35" s="58">
        <f t="shared" ca="1" si="4"/>
        <v>11</v>
      </c>
      <c r="M35" s="58">
        <f t="shared" ca="1" si="11"/>
        <v>12</v>
      </c>
      <c r="N35" s="58">
        <f t="shared" ca="1" si="5"/>
        <v>10</v>
      </c>
      <c r="O35" s="58" t="str">
        <f t="shared" ca="1" si="6"/>
        <v>Pendente Faturamento</v>
      </c>
      <c r="P35" s="58" t="str">
        <f t="shared" ca="1" si="7"/>
        <v>CONSULTOR</v>
      </c>
      <c r="Q35" s="58" t="str">
        <f t="shared" ca="1" si="12"/>
        <v>&gt;=M5</v>
      </c>
      <c r="R35" s="58">
        <f ca="1">VLOOKUP(Q35,Alavanca!A:B,2,0)</f>
        <v>0.5</v>
      </c>
      <c r="S35" s="249">
        <f t="shared" ca="1" si="13"/>
        <v>0.90909090909090906</v>
      </c>
      <c r="T35" s="71">
        <f ca="1">IF(X35="S",IF($T$2&lt;0.05,0,VLOOKUP(P35,Alavanca!D:E,2,0)*K35/$M$7)-VLOOKUP(B35,Expansao_fevereiro2023!A:J,10,FALSE),IF($T$2&lt;0.05,0,VLOOKUP(P35,Alavanca!D:E,2,0)*K35/$M$7))</f>
        <v>5524.33</v>
      </c>
      <c r="U35" s="71">
        <v>3867.0309999999995</v>
      </c>
      <c r="V35" s="71">
        <v>0</v>
      </c>
      <c r="W35" s="71">
        <v>0</v>
      </c>
      <c r="X35" s="58" t="s">
        <v>254</v>
      </c>
      <c r="AA35" s="270"/>
    </row>
    <row r="36" spans="1:27">
      <c r="A36" s="58">
        <v>6146623113</v>
      </c>
      <c r="B36" s="58" t="s">
        <v>1830</v>
      </c>
      <c r="C36" s="58" t="str">
        <f t="shared" ca="1" si="8"/>
        <v>HUGO LOPES FRANKLIN DUTRA</v>
      </c>
      <c r="D36" s="58" t="str">
        <f t="shared" ca="1" si="0"/>
        <v>CLAYTON LUIZ DE OLIVEIRA</v>
      </c>
      <c r="E36" s="58" t="str">
        <f t="shared" ca="1" si="1"/>
        <v>MARCELO BATISTA CARVALHAIS</v>
      </c>
      <c r="F36" s="59">
        <f t="shared" ca="1" si="9"/>
        <v>44942</v>
      </c>
      <c r="G36" s="59" t="str">
        <f t="shared" ca="1" si="2"/>
        <v/>
      </c>
      <c r="J36" s="58">
        <f t="shared" ca="1" si="10"/>
        <v>22</v>
      </c>
      <c r="K36" s="58">
        <f t="shared" ca="1" si="3"/>
        <v>31</v>
      </c>
      <c r="L36" s="58">
        <f t="shared" ca="1" si="4"/>
        <v>11</v>
      </c>
      <c r="M36" s="58">
        <f t="shared" ca="1" si="11"/>
        <v>11</v>
      </c>
      <c r="N36" s="58">
        <f t="shared" ca="1" si="5"/>
        <v>8</v>
      </c>
      <c r="O36" s="58" t="str">
        <f t="shared" ca="1" si="6"/>
        <v>Pendente Faturamento</v>
      </c>
      <c r="P36" s="58" t="str">
        <f t="shared" ca="1" si="7"/>
        <v>CONSULTOR</v>
      </c>
      <c r="Q36" s="58" t="str">
        <f t="shared" ca="1" si="12"/>
        <v>&gt;=M5</v>
      </c>
      <c r="R36" s="58">
        <f ca="1">VLOOKUP(Q36,Alavanca!A:B,2,0)</f>
        <v>0.5</v>
      </c>
      <c r="S36" s="249">
        <f t="shared" ca="1" si="13"/>
        <v>0.72727272727272729</v>
      </c>
      <c r="T36" s="71">
        <f ca="1">IF(X36="S",IF($T$2&lt;0.05,0,VLOOKUP(P36,Alavanca!D:E,2,0)*K36/$M$7)-VLOOKUP(B36,Expansao_fevereiro2023!A:J,10,FALSE),IF($T$2&lt;0.05,0,VLOOKUP(P36,Alavanca!D:E,2,0)*K36/$M$7))</f>
        <v>5524.33</v>
      </c>
      <c r="U36" s="71">
        <v>2209.732</v>
      </c>
      <c r="V36" s="71">
        <v>1657.2989999999995</v>
      </c>
      <c r="W36" s="71">
        <v>0</v>
      </c>
      <c r="X36" s="58" t="s">
        <v>254</v>
      </c>
      <c r="AA36" s="270"/>
    </row>
    <row r="37" spans="1:27">
      <c r="A37" s="58">
        <v>1394995474</v>
      </c>
      <c r="B37" s="58" t="s">
        <v>2116</v>
      </c>
      <c r="C37" s="58">
        <f t="shared" ca="1" si="8"/>
        <v>0</v>
      </c>
      <c r="D37" s="58" t="str">
        <f t="shared" ca="1" si="0"/>
        <v>GIOVANE BORGES DA SILVA</v>
      </c>
      <c r="E37" s="58" t="str">
        <f t="shared" ca="1" si="1"/>
        <v>MARCELO BATISTA CARVALHAIS</v>
      </c>
      <c r="F37" s="59">
        <f t="shared" ca="1" si="9"/>
        <v>44949</v>
      </c>
      <c r="G37" s="59" t="str">
        <f t="shared" ca="1" si="2"/>
        <v/>
      </c>
      <c r="J37" s="58">
        <f t="shared" ca="1" si="10"/>
        <v>22</v>
      </c>
      <c r="K37" s="58">
        <f t="shared" ca="1" si="3"/>
        <v>31</v>
      </c>
      <c r="L37" s="58">
        <f t="shared" ca="1" si="4"/>
        <v>11</v>
      </c>
      <c r="M37" s="58">
        <f t="shared" ca="1" si="11"/>
        <v>0</v>
      </c>
      <c r="N37" s="58">
        <f t="shared" ca="1" si="5"/>
        <v>0</v>
      </c>
      <c r="O37" s="58" t="str">
        <f t="shared" ca="1" si="6"/>
        <v>Supervisor</v>
      </c>
      <c r="P37" s="58" t="str">
        <f t="shared" ca="1" si="7"/>
        <v>SUPERVISOR</v>
      </c>
      <c r="Q37" s="58" t="str">
        <f t="shared" ca="1" si="12"/>
        <v>&gt;=M5</v>
      </c>
      <c r="R37" s="58">
        <f ca="1">VLOOKUP(Q37,Alavanca!A:B,2,0)</f>
        <v>0.5</v>
      </c>
      <c r="S37" s="249">
        <f t="shared" ca="1" si="13"/>
        <v>0</v>
      </c>
      <c r="T37" s="71">
        <f ca="1">IF(X37="S",IF($T$2&lt;0.05,0,VLOOKUP(P37,Alavanca!D:E,2,0)*K37/$M$7)-VLOOKUP(B37,Expansao_fevereiro2023!A:J,10,FALSE),IF($T$2&lt;0.05,0,VLOOKUP(P37,Alavanca!D:E,2,0)*K37/$M$7))</f>
        <v>7750.33</v>
      </c>
      <c r="U37" s="71">
        <v>7750.33</v>
      </c>
      <c r="V37" s="71">
        <v>0</v>
      </c>
      <c r="W37" s="71">
        <v>0</v>
      </c>
      <c r="X37" s="58" t="s">
        <v>254</v>
      </c>
    </row>
    <row r="38" spans="1:27">
      <c r="A38" s="58">
        <v>9408588436</v>
      </c>
      <c r="B38" s="58" t="s">
        <v>1526</v>
      </c>
      <c r="C38" s="58" t="str">
        <f t="shared" ca="1" si="8"/>
        <v>-</v>
      </c>
      <c r="D38" s="58" t="str">
        <f t="shared" ca="1" si="0"/>
        <v>GIOVANE BORGES DA SILVA</v>
      </c>
      <c r="E38" s="58" t="str">
        <f t="shared" ca="1" si="1"/>
        <v>MARCELO BATISTA CARVALHAIS</v>
      </c>
      <c r="F38" s="59">
        <f t="shared" ca="1" si="9"/>
        <v>44949</v>
      </c>
      <c r="G38" s="59" t="str">
        <f t="shared" ca="1" si="2"/>
        <v/>
      </c>
      <c r="J38" s="58">
        <f t="shared" ca="1" si="10"/>
        <v>22</v>
      </c>
      <c r="K38" s="58">
        <f t="shared" ca="1" si="3"/>
        <v>31</v>
      </c>
      <c r="L38" s="58">
        <f t="shared" ca="1" si="4"/>
        <v>11</v>
      </c>
      <c r="M38" s="58">
        <f t="shared" ca="1" si="11"/>
        <v>0</v>
      </c>
      <c r="N38" s="58">
        <f t="shared" ca="1" si="5"/>
        <v>0</v>
      </c>
      <c r="O38" s="58" t="str">
        <f t="shared" ca="1" si="6"/>
        <v>Supervisor</v>
      </c>
      <c r="P38" s="58" t="str">
        <f t="shared" ca="1" si="7"/>
        <v>SUPERVISOR</v>
      </c>
      <c r="Q38" s="58" t="str">
        <f t="shared" ca="1" si="12"/>
        <v>&gt;=M5</v>
      </c>
      <c r="R38" s="58">
        <f ca="1">VLOOKUP(Q38,Alavanca!A:B,2,0)</f>
        <v>0.5</v>
      </c>
      <c r="S38" s="249">
        <f t="shared" ca="1" si="13"/>
        <v>0</v>
      </c>
      <c r="T38" s="71">
        <f ca="1">IF(X38="S",IF($T$2&lt;0.05,0,VLOOKUP(P38,Alavanca!D:E,2,0)*K38/$M$7)-VLOOKUP(B38,Expansao_fevereiro2023!A:J,10,FALSE),IF($T$2&lt;0.05,0,VLOOKUP(P38,Alavanca!D:E,2,0)*K38/$M$7))</f>
        <v>7750.33</v>
      </c>
      <c r="U38" s="71">
        <v>7750.33</v>
      </c>
      <c r="V38" s="71">
        <v>0</v>
      </c>
      <c r="W38" s="71">
        <v>0</v>
      </c>
      <c r="X38" s="58" t="s">
        <v>254</v>
      </c>
    </row>
    <row r="39" spans="1:27">
      <c r="A39" s="58">
        <v>9479290456</v>
      </c>
      <c r="B39" s="58" t="s">
        <v>1616</v>
      </c>
      <c r="C39" s="58" t="str">
        <f t="shared" ca="1" si="8"/>
        <v>AMANDA DA SILVA SANTOS</v>
      </c>
      <c r="D39" s="58" t="str">
        <f t="shared" ca="1" si="0"/>
        <v>GIOVANE BORGES DA SILVA</v>
      </c>
      <c r="E39" s="58" t="str">
        <f t="shared" ca="1" si="1"/>
        <v>MARCELO BATISTA CARVALHAIS</v>
      </c>
      <c r="F39" s="59">
        <f t="shared" ca="1" si="9"/>
        <v>44949</v>
      </c>
      <c r="G39" s="59" t="str">
        <f t="shared" ca="1" si="2"/>
        <v/>
      </c>
      <c r="J39" s="58">
        <f t="shared" ca="1" si="10"/>
        <v>22</v>
      </c>
      <c r="K39" s="58">
        <f t="shared" ca="1" si="3"/>
        <v>31</v>
      </c>
      <c r="L39" s="58">
        <f t="shared" ca="1" si="4"/>
        <v>11</v>
      </c>
      <c r="M39" s="58">
        <f t="shared" ca="1" si="11"/>
        <v>11</v>
      </c>
      <c r="N39" s="58">
        <f t="shared" ca="1" si="5"/>
        <v>7</v>
      </c>
      <c r="O39" s="58" t="str">
        <f t="shared" ca="1" si="6"/>
        <v>Pendente Faturamento</v>
      </c>
      <c r="P39" s="58" t="str">
        <f t="shared" ca="1" si="7"/>
        <v>CONSULTOR</v>
      </c>
      <c r="Q39" s="58" t="str">
        <f t="shared" ca="1" si="12"/>
        <v>&gt;=M5</v>
      </c>
      <c r="R39" s="58">
        <f ca="1">VLOOKUP(Q39,Alavanca!A:B,2,0)</f>
        <v>0.5</v>
      </c>
      <c r="S39" s="249">
        <f t="shared" ca="1" si="13"/>
        <v>0.63636363636363635</v>
      </c>
      <c r="T39" s="71">
        <f ca="1">IF(X39="S",IF($T$2&lt;0.05,0,VLOOKUP(P39,Alavanca!D:E,2,0)*K39/$M$7)-VLOOKUP(B39,Expansao_fevereiro2023!A:J,10,FALSE),IF($T$2&lt;0.05,0,VLOOKUP(P39,Alavanca!D:E,2,0)*K39/$M$7))</f>
        <v>5524.33</v>
      </c>
      <c r="U39" s="71">
        <v>1104.866</v>
      </c>
      <c r="V39" s="71">
        <v>1104.866</v>
      </c>
      <c r="W39" s="71">
        <v>0</v>
      </c>
      <c r="X39" s="58" t="s">
        <v>254</v>
      </c>
      <c r="AA39" s="270"/>
    </row>
    <row r="40" spans="1:27">
      <c r="A40" s="58">
        <v>8849120435</v>
      </c>
      <c r="B40" s="58" t="s">
        <v>1690</v>
      </c>
      <c r="C40" s="58" t="str">
        <f t="shared" ca="1" si="8"/>
        <v xml:space="preserve">ALEXANDRE ARAUJO BEZERRIL </v>
      </c>
      <c r="D40" s="58" t="str">
        <f t="shared" ca="1" si="0"/>
        <v>GIOVANE BORGES DA SILVA</v>
      </c>
      <c r="E40" s="58" t="str">
        <f t="shared" ca="1" si="1"/>
        <v>MARCELO BATISTA CARVALHAIS</v>
      </c>
      <c r="F40" s="59">
        <f t="shared" ca="1" si="9"/>
        <v>44949</v>
      </c>
      <c r="G40" s="59" t="str">
        <f t="shared" ca="1" si="2"/>
        <v/>
      </c>
      <c r="J40" s="58">
        <f t="shared" ca="1" si="10"/>
        <v>22</v>
      </c>
      <c r="K40" s="58">
        <f t="shared" ca="1" si="3"/>
        <v>31</v>
      </c>
      <c r="L40" s="58">
        <f t="shared" ca="1" si="4"/>
        <v>11</v>
      </c>
      <c r="M40" s="58">
        <f t="shared" ca="1" si="11"/>
        <v>10</v>
      </c>
      <c r="N40" s="58">
        <f t="shared" ca="1" si="5"/>
        <v>7</v>
      </c>
      <c r="O40" s="58" t="str">
        <f t="shared" ca="1" si="6"/>
        <v>Credenciamento Não Atingindo</v>
      </c>
      <c r="P40" s="58" t="str">
        <f t="shared" ca="1" si="7"/>
        <v>CONSULTOR</v>
      </c>
      <c r="Q40" s="58" t="str">
        <f t="shared" ref="Q40:Q58" ca="1" si="14">IF(F40&gt;=$M$2,"M1",IF(AND(MONTH(F40)=MONTH($M$2)-1,YEAR(F40)=YEAR($M$2)),"M2",IF(AND(MONTH(F40)=MONTH($M$2)-2,YEAR(F40)=YEAR($M$2)),"M3",IF(AND(MONTH(F40)=MONTH($M$2)-3,YEAR(F40)=YEAR($M$2)),"M4","&gt;=M5"))))</f>
        <v>&gt;=M5</v>
      </c>
      <c r="R40" s="58">
        <f ca="1">VLOOKUP(Q40,Alavanca!A:B,2,0)</f>
        <v>0.5</v>
      </c>
      <c r="S40" s="249">
        <f t="shared" ca="1" si="13"/>
        <v>0.63636363636363635</v>
      </c>
      <c r="T40" s="71">
        <f ca="1">IF(X40="S",IF($T$2&lt;0.05,0,VLOOKUP(P40,Alavanca!D:E,2,0)*K40/$M$7)-VLOOKUP(B40,Expansao_fevereiro2023!A:J,10,FALSE),IF($T$2&lt;0.05,0,VLOOKUP(P40,Alavanca!D:E,2,0)*K40/$M$7))</f>
        <v>5524.33</v>
      </c>
      <c r="U40" s="71">
        <v>1104.866</v>
      </c>
      <c r="V40" s="71">
        <v>1104.866</v>
      </c>
      <c r="W40" s="71">
        <v>0</v>
      </c>
      <c r="X40" s="58" t="s">
        <v>254</v>
      </c>
      <c r="AA40" s="270"/>
    </row>
    <row r="41" spans="1:27">
      <c r="A41" s="58">
        <v>1413771432</v>
      </c>
      <c r="B41" s="58" t="s">
        <v>1883</v>
      </c>
      <c r="C41" s="58" t="str">
        <f t="shared" ca="1" si="8"/>
        <v>AMANDA DA SILVA SANTOS</v>
      </c>
      <c r="D41" s="58" t="str">
        <f t="shared" ca="1" si="0"/>
        <v>GIOVANE BORGES DA SILVA</v>
      </c>
      <c r="E41" s="58" t="str">
        <f t="shared" ca="1" si="1"/>
        <v>MARCELO BATISTA CARVALHAIS</v>
      </c>
      <c r="F41" s="59">
        <f t="shared" ca="1" si="9"/>
        <v>44949</v>
      </c>
      <c r="G41" s="59" t="str">
        <f t="shared" ca="1" si="2"/>
        <v/>
      </c>
      <c r="J41" s="58">
        <f t="shared" ca="1" si="10"/>
        <v>22</v>
      </c>
      <c r="K41" s="58">
        <f t="shared" ca="1" si="3"/>
        <v>31</v>
      </c>
      <c r="L41" s="58">
        <f t="shared" ca="1" si="4"/>
        <v>11</v>
      </c>
      <c r="M41" s="58">
        <f t="shared" ca="1" si="11"/>
        <v>9</v>
      </c>
      <c r="N41" s="58">
        <f t="shared" ca="1" si="5"/>
        <v>4</v>
      </c>
      <c r="O41" s="58" t="str">
        <f t="shared" ca="1" si="6"/>
        <v>Credenciamento Não Atingindo</v>
      </c>
      <c r="P41" s="58" t="str">
        <f t="shared" ca="1" si="7"/>
        <v>CONSULTOR</v>
      </c>
      <c r="Q41" s="58" t="str">
        <f t="shared" ca="1" si="14"/>
        <v>&gt;=M5</v>
      </c>
      <c r="R41" s="58">
        <f ca="1">VLOOKUP(Q41,Alavanca!A:B,2,0)</f>
        <v>0.5</v>
      </c>
      <c r="S41" s="249">
        <f t="shared" ca="1" si="13"/>
        <v>0.36363636363636365</v>
      </c>
      <c r="T41" s="71">
        <f ca="1">IF(X41="S",IF($T$2&lt;0.05,0,VLOOKUP(P41,Alavanca!D:E,2,0)*K41/$M$7)-VLOOKUP(B41,Expansao_fevereiro2023!A:J,10,FALSE),IF($T$2&lt;0.05,0,VLOOKUP(P41,Alavanca!D:E,2,0)*K41/$M$7))</f>
        <v>5524.33</v>
      </c>
      <c r="U41" s="71">
        <v>0</v>
      </c>
      <c r="V41" s="71">
        <v>1104.866</v>
      </c>
      <c r="W41" s="71">
        <v>1104.8599999999999</v>
      </c>
      <c r="X41" s="58" t="s">
        <v>254</v>
      </c>
      <c r="AA41" s="270"/>
    </row>
    <row r="42" spans="1:27">
      <c r="A42" s="58" t="s">
        <v>2168</v>
      </c>
      <c r="B42" s="58" t="s">
        <v>2169</v>
      </c>
      <c r="C42" s="58" t="str">
        <f t="shared" ca="1" si="8"/>
        <v>-</v>
      </c>
      <c r="D42" s="58" t="str">
        <f t="shared" ca="1" si="0"/>
        <v>CLAYTON LUIZ DE OLIVEIRA</v>
      </c>
      <c r="E42" s="58" t="str">
        <f t="shared" ca="1" si="1"/>
        <v>MARCELO BATISTA CARVALHAIS</v>
      </c>
      <c r="F42" s="59">
        <f t="shared" ca="1" si="9"/>
        <v>44956</v>
      </c>
      <c r="G42" s="59">
        <f t="shared" ca="1" si="2"/>
        <v>45055</v>
      </c>
      <c r="J42" s="58">
        <f t="shared" ca="1" si="10"/>
        <v>6</v>
      </c>
      <c r="K42" s="58">
        <f t="shared" ca="1" si="3"/>
        <v>9</v>
      </c>
      <c r="L42" s="58">
        <f t="shared" ca="1" si="4"/>
        <v>3</v>
      </c>
      <c r="M42" s="58">
        <f t="shared" ca="1" si="11"/>
        <v>0</v>
      </c>
      <c r="N42" s="58">
        <f t="shared" ca="1" si="5"/>
        <v>0</v>
      </c>
      <c r="O42" s="58" t="str">
        <f t="shared" ca="1" si="6"/>
        <v>Supervisor</v>
      </c>
      <c r="P42" s="58" t="str">
        <f t="shared" ca="1" si="7"/>
        <v>SUPERVISOR</v>
      </c>
      <c r="Q42" s="58" t="str">
        <f t="shared" ca="1" si="14"/>
        <v>&gt;=M5</v>
      </c>
      <c r="R42" s="58">
        <f ca="1">VLOOKUP(Q42,Alavanca!A:B,2,0)</f>
        <v>0.5</v>
      </c>
      <c r="S42" s="249">
        <f t="shared" ca="1" si="13"/>
        <v>0</v>
      </c>
      <c r="T42" s="71">
        <f ca="1">IF(X42="S",IF($T$2&lt;0.05,0,VLOOKUP(P42,Alavanca!D:E,2,0)*K42/$M$7)-VLOOKUP(B42,Expansao_fevereiro2023!A:J,10,FALSE),IF($T$2&lt;0.05,0,VLOOKUP(P42,Alavanca!D:E,2,0)*K42/$M$7))</f>
        <v>2250.095806451613</v>
      </c>
      <c r="U42" s="71">
        <v>2250.095806451613</v>
      </c>
      <c r="V42" s="71">
        <v>0</v>
      </c>
      <c r="W42" s="71">
        <v>0</v>
      </c>
      <c r="X42" s="58" t="s">
        <v>254</v>
      </c>
    </row>
    <row r="43" spans="1:27">
      <c r="A43" s="58" t="s">
        <v>2186</v>
      </c>
      <c r="B43" s="58" t="s">
        <v>2187</v>
      </c>
      <c r="C43" s="58" t="str">
        <f t="shared" ca="1" si="8"/>
        <v>HUGO LOPES FRANKLIN DUTRA</v>
      </c>
      <c r="D43" s="58" t="str">
        <f t="shared" ca="1" si="0"/>
        <v>CLAYTON LUIZ DE OLIVEIRA</v>
      </c>
      <c r="E43" s="58" t="str">
        <f t="shared" ca="1" si="1"/>
        <v>MARCELO BATISTA CARVALHAIS</v>
      </c>
      <c r="F43" s="59">
        <f t="shared" ca="1" si="9"/>
        <v>44956</v>
      </c>
      <c r="G43" s="59" t="str">
        <f t="shared" ca="1" si="2"/>
        <v/>
      </c>
      <c r="J43" s="58">
        <f t="shared" ca="1" si="10"/>
        <v>22</v>
      </c>
      <c r="K43" s="58">
        <f t="shared" ca="1" si="3"/>
        <v>31</v>
      </c>
      <c r="L43" s="58">
        <f t="shared" ca="1" si="4"/>
        <v>11</v>
      </c>
      <c r="M43" s="58">
        <f t="shared" ca="1" si="11"/>
        <v>11</v>
      </c>
      <c r="N43" s="58">
        <f t="shared" ca="1" si="5"/>
        <v>6</v>
      </c>
      <c r="O43" s="58" t="str">
        <f t="shared" ca="1" si="6"/>
        <v>Pendente Faturamento</v>
      </c>
      <c r="P43" s="58" t="str">
        <f t="shared" ca="1" si="7"/>
        <v>CONSULTOR</v>
      </c>
      <c r="Q43" s="58" t="str">
        <f t="shared" ca="1" si="14"/>
        <v>&gt;=M5</v>
      </c>
      <c r="R43" s="58">
        <f ca="1">VLOOKUP(Q43,Alavanca!A:B,2,0)</f>
        <v>0.5</v>
      </c>
      <c r="S43" s="249">
        <f t="shared" ca="1" si="13"/>
        <v>0.54545454545454541</v>
      </c>
      <c r="T43" s="71">
        <f ca="1">IF(X43="S",IF($T$2&lt;0.05,0,VLOOKUP(P43,Alavanca!D:E,2,0)*K43/$M$7)-VLOOKUP(B43,Expansao_fevereiro2023!A:J,10,FALSE),IF($T$2&lt;0.05,0,VLOOKUP(P43,Alavanca!D:E,2,0)*K43/$M$7))</f>
        <v>5524.33</v>
      </c>
      <c r="U43" s="71">
        <v>2209.732</v>
      </c>
      <c r="V43" s="71">
        <v>0</v>
      </c>
      <c r="W43" s="71">
        <v>0</v>
      </c>
      <c r="X43" s="58" t="s">
        <v>254</v>
      </c>
      <c r="AA43" s="270"/>
    </row>
    <row r="44" spans="1:27">
      <c r="A44" s="58" t="s">
        <v>2198</v>
      </c>
      <c r="B44" s="58" t="s">
        <v>2199</v>
      </c>
      <c r="C44" s="58" t="str">
        <f t="shared" ca="1" si="8"/>
        <v>WELSON FERREIRA DA SILVA</v>
      </c>
      <c r="D44" s="58" t="str">
        <f t="shared" ca="1" si="0"/>
        <v>CLAYTON LUIZ DE OLIVEIRA</v>
      </c>
      <c r="E44" s="58" t="str">
        <f t="shared" ca="1" si="1"/>
        <v>MARCELO BATISTA CARVALHAIS</v>
      </c>
      <c r="F44" s="59">
        <f t="shared" ca="1" si="9"/>
        <v>44956</v>
      </c>
      <c r="G44" s="59">
        <f t="shared" ca="1" si="2"/>
        <v>45077</v>
      </c>
      <c r="J44" s="58">
        <f t="shared" ca="1" si="10"/>
        <v>22</v>
      </c>
      <c r="K44" s="58">
        <f t="shared" ca="1" si="3"/>
        <v>31</v>
      </c>
      <c r="L44" s="58">
        <f t="shared" ca="1" si="4"/>
        <v>11</v>
      </c>
      <c r="M44" s="58">
        <f t="shared" ca="1" si="11"/>
        <v>5</v>
      </c>
      <c r="N44" s="58">
        <f t="shared" ca="1" si="5"/>
        <v>2</v>
      </c>
      <c r="O44" s="58" t="str">
        <f t="shared" ca="1" si="6"/>
        <v>Credenciamento Não Atingindo</v>
      </c>
      <c r="P44" s="58" t="str">
        <f t="shared" ca="1" si="7"/>
        <v>CONSULTOR</v>
      </c>
      <c r="Q44" s="58" t="str">
        <f t="shared" ca="1" si="14"/>
        <v>&gt;=M5</v>
      </c>
      <c r="R44" s="58">
        <f ca="1">VLOOKUP(Q44,Alavanca!A:B,2,0)</f>
        <v>0.5</v>
      </c>
      <c r="S44" s="249">
        <f t="shared" ca="1" si="13"/>
        <v>0.18181818181818182</v>
      </c>
      <c r="T44" s="71">
        <f ca="1">IF(X44="S",IF($T$2&lt;0.05,0,VLOOKUP(P44,Alavanca!D:E,2,0)*K44/$M$7)-VLOOKUP(B44,Expansao_fevereiro2023!A:J,10,FALSE),IF($T$2&lt;0.05,0,VLOOKUP(P44,Alavanca!D:E,2,0)*K44/$M$7))</f>
        <v>5524.33</v>
      </c>
      <c r="U44" s="71">
        <v>0</v>
      </c>
      <c r="V44" s="71">
        <v>0</v>
      </c>
      <c r="W44" s="71">
        <v>0</v>
      </c>
      <c r="X44" s="58" t="s">
        <v>254</v>
      </c>
      <c r="AA44" s="270"/>
    </row>
    <row r="45" spans="1:27">
      <c r="A45" s="58" t="s">
        <v>2202</v>
      </c>
      <c r="B45" s="58" t="s">
        <v>2203</v>
      </c>
      <c r="C45" s="58" t="str">
        <f t="shared" ca="1" si="8"/>
        <v>ALEXANDRE ARAUJO BEZERRIL</v>
      </c>
      <c r="D45" s="58" t="str">
        <f t="shared" ca="1" si="0"/>
        <v>GIOVANE BORGES DA SILVA</v>
      </c>
      <c r="E45" s="58" t="str">
        <f t="shared" ca="1" si="1"/>
        <v>MARCELO BATISTA CARVALHAIS</v>
      </c>
      <c r="F45" s="59">
        <f t="shared" ca="1" si="9"/>
        <v>44956</v>
      </c>
      <c r="G45" s="59">
        <f t="shared" ca="1" si="2"/>
        <v>45054</v>
      </c>
      <c r="J45" s="58">
        <f t="shared" ca="1" si="10"/>
        <v>5</v>
      </c>
      <c r="K45" s="58">
        <v>5</v>
      </c>
      <c r="L45" s="58">
        <f t="shared" ca="1" si="4"/>
        <v>3</v>
      </c>
      <c r="M45" s="58">
        <f t="shared" ca="1" si="11"/>
        <v>0</v>
      </c>
      <c r="N45" s="58">
        <f t="shared" ca="1" si="5"/>
        <v>0</v>
      </c>
      <c r="O45" s="58" t="str">
        <f t="shared" ca="1" si="6"/>
        <v>Credenciamento Não Atingindo</v>
      </c>
      <c r="P45" s="58" t="str">
        <f t="shared" ca="1" si="7"/>
        <v>CONSULTOR</v>
      </c>
      <c r="Q45" s="58" t="str">
        <f t="shared" ca="1" si="14"/>
        <v>&gt;=M5</v>
      </c>
      <c r="R45" s="58">
        <f ca="1">VLOOKUP(Q45,Alavanca!A:B,2,0)</f>
        <v>0.5</v>
      </c>
      <c r="S45" s="249">
        <f t="shared" ca="1" si="13"/>
        <v>0</v>
      </c>
      <c r="T45" s="71">
        <f ca="1">IF(X45="S",IF($T$2&lt;0.05,0,VLOOKUP(P45,Alavanca!D:E,2,0)*K45/$M$7)-VLOOKUP(B45,Expansao_fevereiro2023!A:J,10,FALSE),IF($T$2&lt;0.05,0,VLOOKUP(P45,Alavanca!D:E,2,0)*K45/$M$7))</f>
        <v>891.02096774193558</v>
      </c>
      <c r="U45" s="71">
        <v>0</v>
      </c>
      <c r="V45" s="71">
        <v>0</v>
      </c>
      <c r="W45" s="71">
        <v>0</v>
      </c>
      <c r="X45" s="58" t="s">
        <v>254</v>
      </c>
      <c r="AA45" s="270"/>
    </row>
    <row r="46" spans="1:27">
      <c r="A46" s="58" t="s">
        <v>2211</v>
      </c>
      <c r="B46" s="58" t="s">
        <v>2212</v>
      </c>
      <c r="C46" s="58" t="str">
        <f t="shared" ca="1" si="8"/>
        <v>AMANDA DA SILVA SANTOS</v>
      </c>
      <c r="D46" s="58" t="str">
        <f t="shared" ca="1" si="0"/>
        <v>GIOVANE BORGES DA SILVA</v>
      </c>
      <c r="E46" s="58" t="str">
        <f t="shared" ca="1" si="1"/>
        <v>MARCELO BATISTA CARVALHAIS</v>
      </c>
      <c r="F46" s="59">
        <f t="shared" ca="1" si="9"/>
        <v>44956</v>
      </c>
      <c r="G46" s="59" t="str">
        <f t="shared" ca="1" si="2"/>
        <v/>
      </c>
      <c r="J46" s="58">
        <f t="shared" ca="1" si="10"/>
        <v>22</v>
      </c>
      <c r="K46" s="58">
        <f t="shared" ca="1" si="3"/>
        <v>31</v>
      </c>
      <c r="L46" s="58">
        <f t="shared" ca="1" si="4"/>
        <v>11</v>
      </c>
      <c r="M46" s="58">
        <f t="shared" ca="1" si="11"/>
        <v>11</v>
      </c>
      <c r="N46" s="58">
        <f t="shared" ca="1" si="5"/>
        <v>6</v>
      </c>
      <c r="O46" s="58" t="str">
        <f t="shared" ca="1" si="6"/>
        <v>Pendente Faturamento</v>
      </c>
      <c r="P46" s="58" t="str">
        <f t="shared" ca="1" si="7"/>
        <v>CONSULTOR</v>
      </c>
      <c r="Q46" s="58" t="str">
        <f t="shared" ca="1" si="14"/>
        <v>&gt;=M5</v>
      </c>
      <c r="R46" s="58">
        <f ca="1">VLOOKUP(Q46,Alavanca!A:B,2,0)</f>
        <v>0.5</v>
      </c>
      <c r="S46" s="249">
        <f t="shared" ca="1" si="13"/>
        <v>0.54545454545454541</v>
      </c>
      <c r="T46" s="71">
        <f ca="1">IF(X46="S",IF($T$2&lt;0.05,0,VLOOKUP(P46,Alavanca!D:E,2,0)*K46/$M$7)-VLOOKUP(B46,Expansao_fevereiro2023!A:J,10,FALSE),IF($T$2&lt;0.05,0,VLOOKUP(P46,Alavanca!D:E,2,0)*K46/$M$7))</f>
        <v>5524.33</v>
      </c>
      <c r="U46" s="71">
        <v>1104.866</v>
      </c>
      <c r="V46" s="71">
        <v>1104.866</v>
      </c>
      <c r="W46" s="71">
        <v>0</v>
      </c>
      <c r="X46" s="58" t="s">
        <v>254</v>
      </c>
      <c r="AA46" s="270"/>
    </row>
    <row r="47" spans="1:27">
      <c r="A47" s="58" t="s">
        <v>2220</v>
      </c>
      <c r="B47" s="58" t="s">
        <v>2221</v>
      </c>
      <c r="C47" s="58" t="str">
        <f t="shared" ca="1" si="8"/>
        <v>HUGO LOPES FRANKLIN DUTRA</v>
      </c>
      <c r="D47" s="58" t="str">
        <f t="shared" ca="1" si="0"/>
        <v>CLAYTON LUIZ DE OLIVEIRA</v>
      </c>
      <c r="E47" s="58" t="str">
        <f t="shared" ca="1" si="1"/>
        <v>MARCELO BATISTA CARVALHAIS</v>
      </c>
      <c r="F47" s="59">
        <f t="shared" ca="1" si="9"/>
        <v>44956</v>
      </c>
      <c r="G47" s="59" t="str">
        <f t="shared" ca="1" si="2"/>
        <v/>
      </c>
      <c r="J47" s="58">
        <f t="shared" ca="1" si="10"/>
        <v>22</v>
      </c>
      <c r="K47" s="58">
        <f t="shared" ca="1" si="3"/>
        <v>31</v>
      </c>
      <c r="L47" s="58">
        <f t="shared" ca="1" si="4"/>
        <v>11</v>
      </c>
      <c r="M47" s="58">
        <f t="shared" ca="1" si="11"/>
        <v>12</v>
      </c>
      <c r="N47" s="58">
        <f t="shared" ca="1" si="5"/>
        <v>7</v>
      </c>
      <c r="O47" s="58" t="str">
        <f t="shared" ca="1" si="6"/>
        <v>Pendente Faturamento</v>
      </c>
      <c r="P47" s="58" t="str">
        <f t="shared" ca="1" si="7"/>
        <v>CONSULTOR</v>
      </c>
      <c r="Q47" s="58" t="str">
        <f t="shared" ca="1" si="14"/>
        <v>&gt;=M5</v>
      </c>
      <c r="R47" s="58">
        <f ca="1">VLOOKUP(Q47,Alavanca!A:B,2,0)</f>
        <v>0.5</v>
      </c>
      <c r="S47" s="249">
        <f t="shared" ca="1" si="13"/>
        <v>0.63636363636363635</v>
      </c>
      <c r="T47" s="71">
        <f ca="1">IF(X47="S",IF($T$2&lt;0.05,0,VLOOKUP(P47,Alavanca!D:E,2,0)*K47/$M$7)-VLOOKUP(B47,Expansao_fevereiro2023!A:J,10,FALSE),IF($T$2&lt;0.05,0,VLOOKUP(P47,Alavanca!D:E,2,0)*K47/$M$7))</f>
        <v>5524.33</v>
      </c>
      <c r="U47" s="71">
        <v>2209.732</v>
      </c>
      <c r="V47" s="71">
        <v>0</v>
      </c>
      <c r="W47" s="71">
        <v>0</v>
      </c>
      <c r="X47" s="58" t="s">
        <v>254</v>
      </c>
      <c r="AA47" s="270"/>
    </row>
    <row r="48" spans="1:27">
      <c r="A48" s="58">
        <v>11664232630</v>
      </c>
      <c r="B48" s="58" t="s">
        <v>2288</v>
      </c>
      <c r="C48" s="58" t="str">
        <f t="shared" ca="1" si="8"/>
        <v>BRUNA VERONICA ALBERTIM SOARES</v>
      </c>
      <c r="D48" s="58" t="str">
        <f t="shared" ca="1" si="0"/>
        <v>JULIANA TAVARES DE ARAUJO</v>
      </c>
      <c r="E48" s="58" t="str">
        <f t="shared" ca="1" si="1"/>
        <v>MARCELO BATISTA CARVALHAIS</v>
      </c>
      <c r="F48" s="59">
        <f t="shared" ca="1" si="9"/>
        <v>44959</v>
      </c>
      <c r="G48" s="59" t="str">
        <f t="shared" ca="1" si="2"/>
        <v/>
      </c>
      <c r="J48" s="58">
        <f t="shared" ca="1" si="10"/>
        <v>22</v>
      </c>
      <c r="K48" s="58">
        <f t="shared" ca="1" si="3"/>
        <v>31</v>
      </c>
      <c r="L48" s="58">
        <f t="shared" ca="1" si="4"/>
        <v>9</v>
      </c>
      <c r="M48" s="58">
        <f t="shared" ca="1" si="11"/>
        <v>8</v>
      </c>
      <c r="N48" s="58">
        <f t="shared" ca="1" si="5"/>
        <v>4</v>
      </c>
      <c r="O48" s="58" t="str">
        <f t="shared" ca="1" si="6"/>
        <v>Credenciamento Não Atingindo</v>
      </c>
      <c r="P48" s="58" t="str">
        <f t="shared" ca="1" si="7"/>
        <v>CONSULTOR</v>
      </c>
      <c r="Q48" s="58" t="str">
        <f t="shared" ca="1" si="14"/>
        <v>M4</v>
      </c>
      <c r="R48" s="58">
        <f ca="1">VLOOKUP(Q48,Alavanca!A:B,2,0)</f>
        <v>0.4</v>
      </c>
      <c r="S48" s="249">
        <f t="shared" ca="1" si="13"/>
        <v>0.44444444444444442</v>
      </c>
      <c r="T48" s="71">
        <f ca="1">IF(X48="S",IF($T$2&lt;0.05,0,VLOOKUP(P48,Alavanca!D:E,2,0)*K48/$M$7)-VLOOKUP(B48,Expansao_fevereiro2023!A:J,10,FALSE),IF($T$2&lt;0.05,0,VLOOKUP(P48,Alavanca!D:E,2,0)*K48/$M$7))</f>
        <v>5524.33</v>
      </c>
      <c r="U48" s="71">
        <v>1104.866</v>
      </c>
      <c r="V48" s="71">
        <v>1104.866</v>
      </c>
      <c r="W48" s="71">
        <v>0</v>
      </c>
      <c r="X48" s="58" t="s">
        <v>254</v>
      </c>
      <c r="AA48" s="270"/>
    </row>
    <row r="49" spans="1:27">
      <c r="A49" s="58">
        <v>664097138</v>
      </c>
      <c r="B49" s="58" t="s">
        <v>2299</v>
      </c>
      <c r="C49" s="58" t="str">
        <f t="shared" ca="1" si="8"/>
        <v>BRUNA VERONICA ALBERTIM SOARES</v>
      </c>
      <c r="D49" s="58" t="str">
        <f t="shared" ca="1" si="0"/>
        <v>JULIANA TAVARES DE ARAUJO</v>
      </c>
      <c r="E49" s="58" t="str">
        <f t="shared" ca="1" si="1"/>
        <v>MARCELO BATISTA CARVALHAIS</v>
      </c>
      <c r="F49" s="59">
        <f t="shared" ca="1" si="9"/>
        <v>44959</v>
      </c>
      <c r="G49" s="59" t="str">
        <f t="shared" ca="1" si="2"/>
        <v/>
      </c>
      <c r="J49" s="58">
        <f t="shared" ca="1" si="10"/>
        <v>22</v>
      </c>
      <c r="K49" s="58">
        <f t="shared" ca="1" si="3"/>
        <v>31</v>
      </c>
      <c r="L49" s="58">
        <f t="shared" ca="1" si="4"/>
        <v>9</v>
      </c>
      <c r="M49" s="58">
        <f t="shared" ca="1" si="11"/>
        <v>6</v>
      </c>
      <c r="N49" s="58">
        <f t="shared" ca="1" si="5"/>
        <v>4</v>
      </c>
      <c r="O49" s="58" t="str">
        <f t="shared" ca="1" si="6"/>
        <v>Credenciamento Não Atingindo</v>
      </c>
      <c r="P49" s="58" t="str">
        <f t="shared" ca="1" si="7"/>
        <v>CONSULTOR</v>
      </c>
      <c r="Q49" s="58" t="str">
        <f t="shared" ca="1" si="14"/>
        <v>M4</v>
      </c>
      <c r="R49" s="58">
        <f ca="1">VLOOKUP(Q49,Alavanca!A:B,2,0)</f>
        <v>0.4</v>
      </c>
      <c r="S49" s="249">
        <f t="shared" ca="1" si="13"/>
        <v>0.44444444444444442</v>
      </c>
      <c r="T49" s="71">
        <f ca="1">IF(X49="S",IF($T$2&lt;0.05,0,VLOOKUP(P49,Alavanca!D:E,2,0)*K49/$M$7)-VLOOKUP(B49,Expansao_fevereiro2023!A:J,10,FALSE),IF($T$2&lt;0.05,0,VLOOKUP(P49,Alavanca!D:E,2,0)*K49/$M$7))</f>
        <v>5524.33</v>
      </c>
      <c r="U49" s="71">
        <v>1104.866</v>
      </c>
      <c r="V49" s="71">
        <v>1104.866</v>
      </c>
      <c r="W49" s="71">
        <v>0</v>
      </c>
      <c r="X49" s="58" t="s">
        <v>254</v>
      </c>
      <c r="AA49" s="270"/>
    </row>
    <row r="50" spans="1:27">
      <c r="A50" s="58">
        <v>2828705129</v>
      </c>
      <c r="B50" s="58" t="s">
        <v>2305</v>
      </c>
      <c r="C50" s="58" t="str">
        <f t="shared" ca="1" si="8"/>
        <v>BRUNA VERONICA ALBERTIM SOARES</v>
      </c>
      <c r="D50" s="58" t="str">
        <f t="shared" ca="1" si="0"/>
        <v>JULIANA TAVARES DE ARAUJO</v>
      </c>
      <c r="E50" s="58" t="str">
        <f t="shared" ca="1" si="1"/>
        <v>MARCELO BATISTA CARVALHAIS</v>
      </c>
      <c r="F50" s="59">
        <f t="shared" ca="1" si="9"/>
        <v>44959</v>
      </c>
      <c r="G50" s="59">
        <f t="shared" ca="1" si="2"/>
        <v>45077</v>
      </c>
      <c r="J50" s="58">
        <f t="shared" ca="1" si="10"/>
        <v>22</v>
      </c>
      <c r="K50" s="58">
        <f t="shared" ca="1" si="3"/>
        <v>31</v>
      </c>
      <c r="L50" s="58">
        <f t="shared" ca="1" si="4"/>
        <v>9</v>
      </c>
      <c r="M50" s="58">
        <f t="shared" ca="1" si="11"/>
        <v>4</v>
      </c>
      <c r="N50" s="58">
        <f t="shared" ca="1" si="5"/>
        <v>3</v>
      </c>
      <c r="O50" s="58" t="str">
        <f t="shared" ca="1" si="6"/>
        <v>Credenciamento Não Atingindo</v>
      </c>
      <c r="P50" s="58" t="str">
        <f t="shared" ca="1" si="7"/>
        <v>CONSULTOR</v>
      </c>
      <c r="Q50" s="58" t="str">
        <f t="shared" ca="1" si="14"/>
        <v>M4</v>
      </c>
      <c r="R50" s="58">
        <f ca="1">VLOOKUP(Q50,Alavanca!A:B,2,0)</f>
        <v>0.4</v>
      </c>
      <c r="S50" s="249">
        <f t="shared" ca="1" si="13"/>
        <v>0.33333333333333331</v>
      </c>
      <c r="T50" s="71">
        <f ca="1">IF(X50="S",IF($T$2&lt;0.05,0,VLOOKUP(P50,Alavanca!D:E,2,0)*K50/$M$7)-VLOOKUP(B50,Expansao_fevereiro2023!A:J,10,FALSE),IF($T$2&lt;0.05,0,VLOOKUP(P50,Alavanca!D:E,2,0)*K50/$M$7))</f>
        <v>5524.33</v>
      </c>
      <c r="U50" s="71">
        <v>1104.866</v>
      </c>
      <c r="V50" s="71">
        <v>0</v>
      </c>
      <c r="W50" s="71">
        <v>1104.8599999999999</v>
      </c>
      <c r="X50" s="58" t="s">
        <v>254</v>
      </c>
      <c r="AA50" s="270"/>
    </row>
    <row r="51" spans="1:27">
      <c r="A51" s="58">
        <v>5942056110</v>
      </c>
      <c r="B51" s="58" t="s">
        <v>1742</v>
      </c>
      <c r="C51" s="58" t="str">
        <f t="shared" ca="1" si="8"/>
        <v>IVANILDO FRANCISCO CAMPOS</v>
      </c>
      <c r="D51" s="58" t="str">
        <f t="shared" ca="1" si="0"/>
        <v>JULIANA TAVARES DE ARAUJO</v>
      </c>
      <c r="E51" s="58" t="str">
        <f t="shared" ca="1" si="1"/>
        <v>MARCELO BATISTA CARVALHAIS</v>
      </c>
      <c r="F51" s="59">
        <f t="shared" ca="1" si="9"/>
        <v>44942</v>
      </c>
      <c r="G51" s="59">
        <f t="shared" ca="1" si="2"/>
        <v>45062</v>
      </c>
      <c r="J51" s="58">
        <f t="shared" ca="1" si="10"/>
        <v>11</v>
      </c>
      <c r="K51" s="58">
        <f t="shared" ca="1" si="3"/>
        <v>16</v>
      </c>
      <c r="L51" s="58">
        <f t="shared" ca="1" si="4"/>
        <v>6</v>
      </c>
      <c r="M51" s="58">
        <f t="shared" ca="1" si="11"/>
        <v>6</v>
      </c>
      <c r="N51" s="58">
        <f t="shared" ca="1" si="5"/>
        <v>2</v>
      </c>
      <c r="O51" s="58" t="str">
        <f t="shared" ca="1" si="6"/>
        <v>Pendente Faturamento</v>
      </c>
      <c r="P51" s="58" t="str">
        <f t="shared" ca="1" si="7"/>
        <v>CONSULTOR</v>
      </c>
      <c r="Q51" s="58" t="str">
        <f t="shared" ca="1" si="14"/>
        <v>&gt;=M5</v>
      </c>
      <c r="R51" s="58">
        <f ca="1">VLOOKUP(Q51,Alavanca!A:B,2,0)</f>
        <v>0.5</v>
      </c>
      <c r="S51" s="249">
        <f t="shared" ca="1" si="13"/>
        <v>0.33333333333333331</v>
      </c>
      <c r="T51" s="71">
        <f ca="1">IF(X51="S",IF($T$2&lt;0.05,0,VLOOKUP(P51,Alavanca!D:E,2,0)*K51/$M$7)-VLOOKUP(B51,Expansao_fevereiro2023!A:J,10,FALSE),IF($T$2&lt;0.05,0,VLOOKUP(P51,Alavanca!D:E,2,0)*K51/$M$7))</f>
        <v>2851.2670967741933</v>
      </c>
      <c r="U51" s="71">
        <v>570.25341935483868</v>
      </c>
      <c r="V51" s="71">
        <v>0</v>
      </c>
      <c r="W51" s="71">
        <v>0</v>
      </c>
      <c r="X51" s="58" t="s">
        <v>254</v>
      </c>
      <c r="AA51" s="270"/>
    </row>
    <row r="52" spans="1:27">
      <c r="A52" s="58">
        <v>3804044190</v>
      </c>
      <c r="B52" s="58" t="s">
        <v>629</v>
      </c>
      <c r="C52" s="58" t="str">
        <f t="shared" ca="1" si="8"/>
        <v>IVANILDO FRANCISCO CAMPOS</v>
      </c>
      <c r="D52" s="58" t="str">
        <f t="shared" ca="1" si="0"/>
        <v>JULIANA TAVARES DE ARAUJO</v>
      </c>
      <c r="E52" s="58" t="str">
        <f t="shared" ca="1" si="1"/>
        <v>MARCELO BATISTA CARVALHAIS</v>
      </c>
      <c r="F52" s="59">
        <f t="shared" ca="1" si="9"/>
        <v>44859</v>
      </c>
      <c r="G52" s="59" t="str">
        <f t="shared" ca="1" si="2"/>
        <v/>
      </c>
      <c r="J52" s="58">
        <f t="shared" ca="1" si="10"/>
        <v>22</v>
      </c>
      <c r="K52" s="58">
        <f t="shared" ca="1" si="3"/>
        <v>31</v>
      </c>
      <c r="L52" s="58">
        <f t="shared" ca="1" si="4"/>
        <v>11</v>
      </c>
      <c r="M52" s="58">
        <f t="shared" ca="1" si="11"/>
        <v>3</v>
      </c>
      <c r="N52" s="58">
        <f t="shared" ca="1" si="5"/>
        <v>3</v>
      </c>
      <c r="O52" s="58" t="str">
        <f t="shared" ca="1" si="6"/>
        <v>Credenciamento Não Atingindo</v>
      </c>
      <c r="P52" s="58" t="str">
        <f t="shared" ca="1" si="7"/>
        <v>CONSULTOR</v>
      </c>
      <c r="Q52" s="58" t="str">
        <f t="shared" ca="1" si="14"/>
        <v>&gt;=M5</v>
      </c>
      <c r="R52" s="58">
        <f ca="1">VLOOKUP(Q52,Alavanca!A:B,2,0)</f>
        <v>0.5</v>
      </c>
      <c r="S52" s="249">
        <f t="shared" ca="1" si="13"/>
        <v>0.27272727272727271</v>
      </c>
      <c r="T52" s="71">
        <f ca="1">IF(X52="S",IF($T$2&lt;0.05,0,VLOOKUP(P52,Alavanca!D:E,2,0)*K52/$M$7)-VLOOKUP(B52,Expansao_fevereiro2023!A:J,10,FALSE),IF($T$2&lt;0.05,0,VLOOKUP(P52,Alavanca!D:E,2,0)*K52/$M$7))</f>
        <v>5524.33</v>
      </c>
      <c r="U52" s="71">
        <v>1104.866</v>
      </c>
      <c r="V52" s="71">
        <v>0</v>
      </c>
      <c r="W52" s="71">
        <v>0</v>
      </c>
      <c r="X52" s="58" t="s">
        <v>254</v>
      </c>
      <c r="AA52" s="270"/>
    </row>
    <row r="53" spans="1:27">
      <c r="A53" s="58">
        <v>9900269497</v>
      </c>
      <c r="B53" s="58" t="s">
        <v>2325</v>
      </c>
      <c r="C53" s="58" t="str">
        <f t="shared" ca="1" si="8"/>
        <v>AMANDA DA SILVA SANTOS</v>
      </c>
      <c r="D53" s="58" t="str">
        <f t="shared" ca="1" si="0"/>
        <v>GIOVANE BORGES DA SILVA</v>
      </c>
      <c r="E53" s="58" t="str">
        <f t="shared" ca="1" si="1"/>
        <v>MARCELO BATISTA CARVALHAIS</v>
      </c>
      <c r="F53" s="59">
        <f t="shared" ca="1" si="9"/>
        <v>44972</v>
      </c>
      <c r="G53" s="59" t="str">
        <f t="shared" ca="1" si="2"/>
        <v/>
      </c>
      <c r="J53" s="58">
        <f t="shared" ca="1" si="10"/>
        <v>22</v>
      </c>
      <c r="K53" s="58">
        <f t="shared" ca="1" si="3"/>
        <v>31</v>
      </c>
      <c r="L53" s="58">
        <f t="shared" ca="1" si="4"/>
        <v>9</v>
      </c>
      <c r="M53" s="58">
        <f t="shared" ca="1" si="11"/>
        <v>10</v>
      </c>
      <c r="N53" s="58">
        <f t="shared" ca="1" si="5"/>
        <v>5</v>
      </c>
      <c r="O53" s="58" t="str">
        <f t="shared" ca="1" si="6"/>
        <v>Pendente Faturamento</v>
      </c>
      <c r="P53" s="58" t="str">
        <f t="shared" ca="1" si="7"/>
        <v>CONSULTOR</v>
      </c>
      <c r="Q53" s="58" t="str">
        <f t="shared" ca="1" si="14"/>
        <v>M4</v>
      </c>
      <c r="R53" s="58">
        <f ca="1">VLOOKUP(Q53,Alavanca!A:B,2,0)</f>
        <v>0.4</v>
      </c>
      <c r="S53" s="249">
        <f t="shared" ca="1" si="13"/>
        <v>0.55555555555555558</v>
      </c>
      <c r="T53" s="71">
        <f ca="1">IF(X53="S",IF($T$2&lt;0.05,0,VLOOKUP(P53,Alavanca!D:E,2,0)*K53/$M$7)-VLOOKUP(B53,Expansao_fevereiro2023!A:J,10,FALSE),IF($T$2&lt;0.05,0,VLOOKUP(P53,Alavanca!D:E,2,0)*K53/$M$7))</f>
        <v>5524.33</v>
      </c>
      <c r="U53" s="71">
        <v>1104.866</v>
      </c>
      <c r="V53" s="71">
        <v>1104.866</v>
      </c>
      <c r="W53" s="71">
        <v>0</v>
      </c>
      <c r="X53" s="58" t="s">
        <v>254</v>
      </c>
      <c r="AA53" s="270"/>
    </row>
    <row r="54" spans="1:27">
      <c r="A54" s="58">
        <v>27184870204</v>
      </c>
      <c r="B54" s="58" t="s">
        <v>2337</v>
      </c>
      <c r="C54" s="58" t="str">
        <f t="shared" ca="1" si="8"/>
        <v>IVANILDO FRANCISCO CAMPOS</v>
      </c>
      <c r="D54" s="58" t="str">
        <f t="shared" ca="1" si="0"/>
        <v>JULIANA TAVARES DE ARAUJO</v>
      </c>
      <c r="E54" s="58" t="str">
        <f t="shared" ca="1" si="1"/>
        <v>MARCELO BATISTA CARVALHAIS</v>
      </c>
      <c r="F54" s="59">
        <f t="shared" ca="1" si="9"/>
        <v>44972</v>
      </c>
      <c r="G54" s="59" t="str">
        <f t="shared" ca="1" si="2"/>
        <v/>
      </c>
      <c r="J54" s="58">
        <f t="shared" ca="1" si="10"/>
        <v>22</v>
      </c>
      <c r="K54" s="58">
        <f t="shared" ca="1" si="3"/>
        <v>31</v>
      </c>
      <c r="L54" s="58">
        <f t="shared" ca="1" si="4"/>
        <v>9</v>
      </c>
      <c r="M54" s="58">
        <f t="shared" ca="1" si="11"/>
        <v>12</v>
      </c>
      <c r="N54" s="58">
        <f t="shared" ca="1" si="5"/>
        <v>8</v>
      </c>
      <c r="O54" s="58" t="str">
        <f t="shared" ca="1" si="6"/>
        <v>Pendente Faturamento</v>
      </c>
      <c r="P54" s="58" t="str">
        <f t="shared" ca="1" si="7"/>
        <v>CONSULTOR</v>
      </c>
      <c r="Q54" s="58" t="str">
        <f t="shared" ca="1" si="14"/>
        <v>M4</v>
      </c>
      <c r="R54" s="58">
        <f ca="1">VLOOKUP(Q54,Alavanca!A:B,2,0)</f>
        <v>0.4</v>
      </c>
      <c r="S54" s="249">
        <f t="shared" ca="1" si="13"/>
        <v>0.88888888888888884</v>
      </c>
      <c r="T54" s="71">
        <f ca="1">IF(X54="S",IF($T$2&lt;0.05,0,VLOOKUP(P54,Alavanca!D:E,2,0)*K54/$M$7)-VLOOKUP(B54,Expansao_fevereiro2023!A:J,10,FALSE),IF($T$2&lt;0.05,0,VLOOKUP(P54,Alavanca!D:E,2,0)*K54/$M$7))</f>
        <v>5524.33</v>
      </c>
      <c r="U54" s="71">
        <v>2209.732</v>
      </c>
      <c r="V54" s="71">
        <v>1657.2989999999995</v>
      </c>
      <c r="W54" s="71">
        <v>0</v>
      </c>
      <c r="X54" s="58" t="s">
        <v>254</v>
      </c>
      <c r="AA54" s="270"/>
    </row>
    <row r="55" spans="1:27">
      <c r="A55" s="58">
        <v>61022616153</v>
      </c>
      <c r="B55" s="58" t="s">
        <v>2343</v>
      </c>
      <c r="C55" s="58" t="str">
        <f t="shared" ca="1" si="8"/>
        <v>BRUNA VERONICA ALBERTIM SOARES</v>
      </c>
      <c r="D55" s="58" t="str">
        <f t="shared" ca="1" si="0"/>
        <v>JULIANA TAVARES DE ARAUJO</v>
      </c>
      <c r="E55" s="58" t="str">
        <f t="shared" ca="1" si="1"/>
        <v>MARCELO BATISTA CARVALHAIS</v>
      </c>
      <c r="F55" s="59">
        <f t="shared" ca="1" si="9"/>
        <v>44972</v>
      </c>
      <c r="G55" s="59" t="str">
        <f t="shared" ca="1" si="2"/>
        <v/>
      </c>
      <c r="J55" s="58">
        <f t="shared" ca="1" si="10"/>
        <v>22</v>
      </c>
      <c r="K55" s="58">
        <f t="shared" ca="1" si="3"/>
        <v>31</v>
      </c>
      <c r="L55" s="58">
        <f t="shared" ca="1" si="4"/>
        <v>9</v>
      </c>
      <c r="M55" s="58">
        <f t="shared" ca="1" si="11"/>
        <v>12</v>
      </c>
      <c r="N55" s="58">
        <f t="shared" ca="1" si="5"/>
        <v>5</v>
      </c>
      <c r="O55" s="58" t="str">
        <f t="shared" ca="1" si="6"/>
        <v>Pendente Faturamento</v>
      </c>
      <c r="P55" s="58" t="str">
        <f t="shared" ca="1" si="7"/>
        <v>CONSULTOR</v>
      </c>
      <c r="Q55" s="58" t="str">
        <f t="shared" ca="1" si="14"/>
        <v>M4</v>
      </c>
      <c r="R55" s="58">
        <f ca="1">VLOOKUP(Q55,Alavanca!A:B,2,0)</f>
        <v>0.4</v>
      </c>
      <c r="S55" s="249">
        <f t="shared" ca="1" si="13"/>
        <v>0.55555555555555558</v>
      </c>
      <c r="T55" s="71">
        <f ca="1">IF(X55="S",IF($T$2&lt;0.05,0,VLOOKUP(P55,Alavanca!D:E,2,0)*K55/$M$7)-VLOOKUP(B55,Expansao_fevereiro2023!A:J,10,FALSE),IF($T$2&lt;0.05,0,VLOOKUP(P55,Alavanca!D:E,2,0)*K55/$M$7))</f>
        <v>5524.33</v>
      </c>
      <c r="U55" s="71">
        <v>2209.732</v>
      </c>
      <c r="V55" s="71">
        <v>0</v>
      </c>
      <c r="W55" s="71">
        <v>0</v>
      </c>
      <c r="X55" s="58" t="s">
        <v>254</v>
      </c>
      <c r="AA55" s="270"/>
    </row>
    <row r="56" spans="1:27">
      <c r="A56" s="58">
        <v>4312367124</v>
      </c>
      <c r="B56" s="58" t="s">
        <v>2359</v>
      </c>
      <c r="C56" s="58" t="str">
        <f t="shared" ca="1" si="8"/>
        <v>IVANILDO FRANCISCO CAMPOS</v>
      </c>
      <c r="D56" s="58" t="str">
        <f t="shared" ca="1" si="0"/>
        <v>JULIANA TAVARES DE ARAUJO</v>
      </c>
      <c r="E56" s="58" t="str">
        <f t="shared" ca="1" si="1"/>
        <v>MARCELO BATISTA CARVALHAIS</v>
      </c>
      <c r="F56" s="59">
        <f t="shared" ca="1" si="9"/>
        <v>44972</v>
      </c>
      <c r="G56" s="59" t="str">
        <f t="shared" ca="1" si="2"/>
        <v/>
      </c>
      <c r="J56" s="58">
        <f t="shared" ca="1" si="10"/>
        <v>22</v>
      </c>
      <c r="K56" s="58">
        <f t="shared" ca="1" si="3"/>
        <v>31</v>
      </c>
      <c r="L56" s="58">
        <f t="shared" ca="1" si="4"/>
        <v>9</v>
      </c>
      <c r="M56" s="58">
        <f t="shared" ca="1" si="11"/>
        <v>9</v>
      </c>
      <c r="N56" s="58">
        <f t="shared" ca="1" si="5"/>
        <v>5</v>
      </c>
      <c r="O56" s="58" t="str">
        <f t="shared" ca="1" si="6"/>
        <v>Pendente Faturamento</v>
      </c>
      <c r="P56" s="58" t="str">
        <f t="shared" ca="1" si="7"/>
        <v>CONSULTOR</v>
      </c>
      <c r="Q56" s="58" t="str">
        <f t="shared" ca="1" si="14"/>
        <v>M4</v>
      </c>
      <c r="R56" s="58">
        <f ca="1">VLOOKUP(Q56,Alavanca!A:B,2,0)</f>
        <v>0.4</v>
      </c>
      <c r="S56" s="249">
        <f t="shared" ca="1" si="13"/>
        <v>0.55555555555555558</v>
      </c>
      <c r="T56" s="71">
        <f ca="1">IF(X56="S",IF($T$2&lt;0.05,0,VLOOKUP(P56,Alavanca!D:E,2,0)*K56/$M$7)-VLOOKUP(B56,Expansao_fevereiro2023!A:J,10,FALSE),IF($T$2&lt;0.05,0,VLOOKUP(P56,Alavanca!D:E,2,0)*K56/$M$7))</f>
        <v>5524.33</v>
      </c>
      <c r="U56" s="71">
        <v>2209.732</v>
      </c>
      <c r="V56" s="71">
        <v>0</v>
      </c>
      <c r="W56" s="71">
        <v>0</v>
      </c>
      <c r="X56" s="58" t="s">
        <v>254</v>
      </c>
      <c r="AA56" s="270"/>
    </row>
    <row r="57" spans="1:27">
      <c r="A57" s="58" t="s">
        <v>4240</v>
      </c>
      <c r="B57" s="58" t="s">
        <v>3643</v>
      </c>
      <c r="C57" s="58" t="str">
        <f t="shared" ca="1" si="8"/>
        <v>BRUNA VERONICA ALBERTIM SOARES</v>
      </c>
      <c r="D57" s="58" t="str">
        <f t="shared" ca="1" si="0"/>
        <v>JULIANA TAVARES DE ARAUJO</v>
      </c>
      <c r="E57" s="58" t="str">
        <f t="shared" ca="1" si="1"/>
        <v>MARCELO BATISTA CARVALHAIS</v>
      </c>
      <c r="F57" s="59">
        <f t="shared" ca="1" si="9"/>
        <v>44986</v>
      </c>
      <c r="G57" s="59" t="str">
        <f t="shared" ca="1" si="2"/>
        <v/>
      </c>
      <c r="J57" s="58">
        <f t="shared" ca="1" si="10"/>
        <v>22</v>
      </c>
      <c r="K57" s="58">
        <f t="shared" ca="1" si="3"/>
        <v>31</v>
      </c>
      <c r="L57" s="58">
        <f t="shared" ca="1" si="4"/>
        <v>8</v>
      </c>
      <c r="M57" s="58">
        <f t="shared" ca="1" si="11"/>
        <v>3</v>
      </c>
      <c r="N57" s="58">
        <f t="shared" ca="1" si="5"/>
        <v>3</v>
      </c>
      <c r="O57" s="58" t="str">
        <f t="shared" ca="1" si="6"/>
        <v>Credenciamento Não Atingindo</v>
      </c>
      <c r="P57" s="58" t="str">
        <f t="shared" ca="1" si="7"/>
        <v>CONSULTOR</v>
      </c>
      <c r="Q57" s="58" t="str">
        <f t="shared" ca="1" si="14"/>
        <v>M3</v>
      </c>
      <c r="R57" s="58">
        <f ca="1">VLOOKUP(Q57,Alavanca!A:B,2,0)</f>
        <v>0.35</v>
      </c>
      <c r="S57" s="249">
        <f t="shared" ca="1" si="13"/>
        <v>0.375</v>
      </c>
      <c r="T57" s="71">
        <f ca="1">IF(X57="S",IF($T$2&lt;0.05,0,VLOOKUP(P57,Alavanca!D:E,2,0)*K57/$M$7)-VLOOKUP(B57,Expansao_fevereiro2023!A:J,10,FALSE),IF($T$2&lt;0.05,0,VLOOKUP(P57,Alavanca!D:E,2,0)*K57/$M$7))</f>
        <v>5524.33</v>
      </c>
      <c r="U57" s="71">
        <v>1104.866</v>
      </c>
      <c r="V57" s="71">
        <v>0</v>
      </c>
      <c r="W57" s="71">
        <v>0</v>
      </c>
      <c r="X57" s="58" t="s">
        <v>254</v>
      </c>
      <c r="AA57" s="270"/>
    </row>
    <row r="58" spans="1:27">
      <c r="A58" s="58" t="s">
        <v>4242</v>
      </c>
      <c r="B58" s="58" t="s">
        <v>3617</v>
      </c>
      <c r="C58" s="58" t="str">
        <f t="shared" ca="1" si="8"/>
        <v>BRUNA VERONICA ALBERTIM SOARES</v>
      </c>
      <c r="D58" s="58" t="str">
        <f t="shared" ca="1" si="0"/>
        <v>JULIANA TAVARES DE ARAUJO</v>
      </c>
      <c r="E58" s="58" t="str">
        <f t="shared" ca="1" si="1"/>
        <v>MARCELO BATISTA CARVALHAIS</v>
      </c>
      <c r="F58" s="59">
        <f t="shared" ca="1" si="9"/>
        <v>45000</v>
      </c>
      <c r="G58" s="59" t="str">
        <f t="shared" ca="1" si="2"/>
        <v/>
      </c>
      <c r="J58" s="58">
        <f t="shared" ca="1" si="10"/>
        <v>22</v>
      </c>
      <c r="K58" s="58">
        <f t="shared" ca="1" si="3"/>
        <v>31</v>
      </c>
      <c r="L58" s="58">
        <f t="shared" ca="1" si="4"/>
        <v>8</v>
      </c>
      <c r="M58" s="58">
        <f t="shared" ca="1" si="11"/>
        <v>3</v>
      </c>
      <c r="N58" s="58">
        <f t="shared" ca="1" si="5"/>
        <v>2</v>
      </c>
      <c r="O58" s="58" t="str">
        <f t="shared" ca="1" si="6"/>
        <v>Credenciamento Não Atingindo</v>
      </c>
      <c r="P58" s="58" t="str">
        <f t="shared" ca="1" si="7"/>
        <v>CONSULTOR</v>
      </c>
      <c r="Q58" s="58" t="str">
        <f t="shared" ca="1" si="14"/>
        <v>M3</v>
      </c>
      <c r="R58" s="58">
        <f ca="1">VLOOKUP(Q58,Alavanca!A:B,2,0)</f>
        <v>0.35</v>
      </c>
      <c r="S58" s="249">
        <f t="shared" ca="1" si="13"/>
        <v>0.25</v>
      </c>
      <c r="T58" s="71">
        <f ca="1">IF(X58="S",IF($T$2&lt;0.05,0,VLOOKUP(P58,Alavanca!D:E,2,0)*K58/$M$7)-VLOOKUP(B58,Expansao_fevereiro2023!A:J,10,FALSE),IF($T$2&lt;0.05,0,VLOOKUP(P58,Alavanca!D:E,2,0)*K58/$M$7))</f>
        <v>5524.33</v>
      </c>
      <c r="U58" s="71">
        <v>1104.866</v>
      </c>
      <c r="V58" s="71">
        <v>0</v>
      </c>
      <c r="W58" s="71">
        <v>0</v>
      </c>
      <c r="X58" s="58" t="s">
        <v>254</v>
      </c>
      <c r="AA58" s="270"/>
    </row>
    <row r="59" spans="1:27">
      <c r="A59" s="58" t="s">
        <v>4245</v>
      </c>
      <c r="B59" s="58" t="s">
        <v>3293</v>
      </c>
      <c r="C59" s="58" t="str">
        <f t="shared" ca="1" si="8"/>
        <v>ALEXANDRE ARAUJO BEZERRIL</v>
      </c>
      <c r="D59" s="58" t="str">
        <f t="shared" ca="1" si="0"/>
        <v>GIOVANE BORGES DA SILVA</v>
      </c>
      <c r="E59" s="58" t="str">
        <f t="shared" ca="1" si="1"/>
        <v>MARCELO BATISTA CARVALHAIS</v>
      </c>
      <c r="F59" s="59">
        <f t="shared" ca="1" si="9"/>
        <v>44986</v>
      </c>
      <c r="G59" s="59" t="str">
        <f t="shared" ca="1" si="2"/>
        <v/>
      </c>
      <c r="J59" s="58">
        <f t="shared" ca="1" si="10"/>
        <v>22</v>
      </c>
      <c r="K59" s="58">
        <f t="shared" ca="1" si="3"/>
        <v>31</v>
      </c>
      <c r="L59" s="58">
        <f t="shared" ca="1" si="4"/>
        <v>8</v>
      </c>
      <c r="M59" s="58">
        <f t="shared" ca="1" si="11"/>
        <v>11</v>
      </c>
      <c r="N59" s="58">
        <f t="shared" ca="1" si="5"/>
        <v>7</v>
      </c>
      <c r="O59" s="58" t="str">
        <f t="shared" ca="1" si="6"/>
        <v>Pendente Faturamento</v>
      </c>
      <c r="P59" s="58" t="str">
        <f t="shared" ca="1" si="7"/>
        <v>CONSULTOR</v>
      </c>
      <c r="Q59" s="58" t="str">
        <f t="shared" ca="1" si="12"/>
        <v>M3</v>
      </c>
      <c r="R59" s="58">
        <f ca="1">VLOOKUP(Q59,Alavanca!A:B,2,0)</f>
        <v>0.35</v>
      </c>
      <c r="S59" s="249">
        <f t="shared" ca="1" si="13"/>
        <v>0.875</v>
      </c>
      <c r="T59" s="71">
        <f ca="1">IF(X59="S",IF($T$2&lt;0.05,0,VLOOKUP(P59,Alavanca!D:E,2,0)*K59/$M$7)-VLOOKUP(B59,Expansao_fevereiro2023!A:J,10,FALSE),IF($T$2&lt;0.05,0,VLOOKUP(P59,Alavanca!D:E,2,0)*K59/$M$7))</f>
        <v>5524.33</v>
      </c>
      <c r="U59" s="71">
        <v>0</v>
      </c>
      <c r="V59" s="71">
        <v>3867.0309999999995</v>
      </c>
      <c r="W59" s="71">
        <v>1657.3</v>
      </c>
      <c r="X59" s="58" t="s">
        <v>254</v>
      </c>
      <c r="AA59" s="270"/>
    </row>
    <row r="60" spans="1:27">
      <c r="A60" s="58" t="s">
        <v>4251</v>
      </c>
      <c r="B60" s="58" t="s">
        <v>3493</v>
      </c>
      <c r="C60" s="58" t="str">
        <f t="shared" ca="1" si="8"/>
        <v>WELSON FERREIRA DA SILVA</v>
      </c>
      <c r="D60" s="58" t="str">
        <f t="shared" ca="1" si="0"/>
        <v>CLAYTON LUIZ DE OLIVEIRA</v>
      </c>
      <c r="E60" s="58" t="str">
        <f t="shared" ca="1" si="1"/>
        <v>MARCELO BATISTA CARVALHAIS</v>
      </c>
      <c r="F60" s="59">
        <f t="shared" ca="1" si="9"/>
        <v>45000</v>
      </c>
      <c r="G60" s="59" t="str">
        <f t="shared" ca="1" si="2"/>
        <v/>
      </c>
      <c r="J60" s="58">
        <f t="shared" ca="1" si="10"/>
        <v>22</v>
      </c>
      <c r="K60" s="58">
        <f t="shared" ca="1" si="3"/>
        <v>31</v>
      </c>
      <c r="L60" s="58">
        <f t="shared" ca="1" si="4"/>
        <v>8</v>
      </c>
      <c r="M60" s="58">
        <f t="shared" ca="1" si="11"/>
        <v>2</v>
      </c>
      <c r="N60" s="58">
        <f t="shared" ca="1" si="5"/>
        <v>1</v>
      </c>
      <c r="O60" s="58" t="str">
        <f t="shared" ca="1" si="6"/>
        <v>Credenciamento Não Atingindo</v>
      </c>
      <c r="P60" s="58" t="str">
        <f t="shared" ca="1" si="7"/>
        <v>CONSULTOR</v>
      </c>
      <c r="Q60" s="58" t="str">
        <f t="shared" ca="1" si="12"/>
        <v>M3</v>
      </c>
      <c r="R60" s="58">
        <f ca="1">VLOOKUP(Q60,Alavanca!A:B,2,0)</f>
        <v>0.35</v>
      </c>
      <c r="S60" s="249">
        <f t="shared" ca="1" si="13"/>
        <v>0.125</v>
      </c>
      <c r="T60" s="71">
        <f ca="1">IF(X60="S",IF($T$2&lt;0.05,0,VLOOKUP(P60,Alavanca!D:E,2,0)*K60/$M$7)-VLOOKUP(B60,Expansao_fevereiro2023!A:J,10,FALSE),IF($T$2&lt;0.05,0,VLOOKUP(P60,Alavanca!D:E,2,0)*K60/$M$7))</f>
        <v>5524.33</v>
      </c>
      <c r="U60" s="71">
        <v>0</v>
      </c>
      <c r="V60" s="71">
        <v>0</v>
      </c>
      <c r="W60" s="71">
        <v>0</v>
      </c>
      <c r="X60" s="58" t="s">
        <v>254</v>
      </c>
      <c r="AA60" s="270"/>
    </row>
    <row r="61" spans="1:27">
      <c r="A61" s="58">
        <v>70526237147</v>
      </c>
      <c r="B61" s="58" t="s">
        <v>3553</v>
      </c>
      <c r="C61" s="58" t="str">
        <f t="shared" ca="1" si="8"/>
        <v>HUGO LOPES FRANKLIN DUTRA</v>
      </c>
      <c r="D61" s="58" t="str">
        <f t="shared" ca="1" si="0"/>
        <v>CLAYTON LUIZ DE OLIVEIRA</v>
      </c>
      <c r="E61" s="58" t="str">
        <f t="shared" ca="1" si="1"/>
        <v>MARCELO BATISTA CARVALHAIS</v>
      </c>
      <c r="F61" s="59">
        <f t="shared" ca="1" si="9"/>
        <v>45000</v>
      </c>
      <c r="G61" s="59" t="str">
        <f t="shared" ca="1" si="2"/>
        <v/>
      </c>
      <c r="J61" s="58">
        <f t="shared" ca="1" si="10"/>
        <v>22</v>
      </c>
      <c r="K61" s="58">
        <f t="shared" ca="1" si="3"/>
        <v>31</v>
      </c>
      <c r="L61" s="58">
        <f t="shared" ca="1" si="4"/>
        <v>8</v>
      </c>
      <c r="M61" s="58">
        <f t="shared" ca="1" si="11"/>
        <v>10</v>
      </c>
      <c r="N61" s="58">
        <f t="shared" ca="1" si="5"/>
        <v>7</v>
      </c>
      <c r="O61" s="58" t="str">
        <f t="shared" ca="1" si="6"/>
        <v>Pendente Faturamento</v>
      </c>
      <c r="P61" s="58" t="str">
        <f t="shared" ca="1" si="7"/>
        <v>CONSULTOR</v>
      </c>
      <c r="Q61" s="58" t="str">
        <f t="shared" ca="1" si="12"/>
        <v>M3</v>
      </c>
      <c r="R61" s="58">
        <f ca="1">VLOOKUP(Q61,Alavanca!A:B,2,0)</f>
        <v>0.35</v>
      </c>
      <c r="S61" s="249">
        <f t="shared" ca="1" si="13"/>
        <v>0.875</v>
      </c>
      <c r="T61" s="71">
        <f ca="1">IF(X61="S",IF($T$2&lt;0.05,0,VLOOKUP(P61,Alavanca!D:E,2,0)*K61/$M$7)-VLOOKUP(B61,Expansao_fevereiro2023!A:J,10,FALSE),IF($T$2&lt;0.05,0,VLOOKUP(P61,Alavanca!D:E,2,0)*K61/$M$7))</f>
        <v>5524.33</v>
      </c>
      <c r="U61" s="71">
        <v>3867.0309999999995</v>
      </c>
      <c r="V61" s="71">
        <v>0</v>
      </c>
      <c r="W61" s="71">
        <v>0</v>
      </c>
      <c r="X61" s="58" t="s">
        <v>254</v>
      </c>
      <c r="AA61" s="270"/>
    </row>
    <row r="62" spans="1:27">
      <c r="A62" s="58" t="s">
        <v>4258</v>
      </c>
      <c r="B62" s="58" t="s">
        <v>3844</v>
      </c>
      <c r="C62" s="58" t="str">
        <f t="shared" ca="1" si="8"/>
        <v>ALEXANDRE ARAUJO BEZERRIL</v>
      </c>
      <c r="D62" s="58" t="str">
        <f t="shared" ca="1" si="0"/>
        <v>GIOVANE BORGES DA SILVA</v>
      </c>
      <c r="E62" s="58" t="str">
        <f t="shared" ca="1" si="1"/>
        <v>MARCELO BATISTA CARVALHAIS</v>
      </c>
      <c r="F62" s="59">
        <f t="shared" ca="1" si="9"/>
        <v>45000</v>
      </c>
      <c r="G62" s="59">
        <f t="shared" ca="1" si="2"/>
        <v>45070</v>
      </c>
      <c r="J62" s="58">
        <f t="shared" ca="1" si="10"/>
        <v>17</v>
      </c>
      <c r="K62" s="58">
        <f t="shared" ca="1" si="3"/>
        <v>24</v>
      </c>
      <c r="L62" s="58">
        <f t="shared" ca="1" si="4"/>
        <v>6</v>
      </c>
      <c r="M62" s="58">
        <f t="shared" ca="1" si="11"/>
        <v>4</v>
      </c>
      <c r="N62" s="58">
        <f t="shared" ca="1" si="5"/>
        <v>1</v>
      </c>
      <c r="O62" s="58" t="str">
        <f t="shared" ca="1" si="6"/>
        <v>Credenciamento Não Atingindo</v>
      </c>
      <c r="P62" s="58" t="str">
        <f t="shared" ca="1" si="7"/>
        <v>CONSULTOR</v>
      </c>
      <c r="Q62" s="58" t="str">
        <f t="shared" ca="1" si="12"/>
        <v>M3</v>
      </c>
      <c r="R62" s="58">
        <f ca="1">VLOOKUP(Q62,Alavanca!A:B,2,0)</f>
        <v>0.35</v>
      </c>
      <c r="S62" s="249">
        <f t="shared" ca="1" si="13"/>
        <v>0.16666666666666666</v>
      </c>
      <c r="T62" s="71">
        <f ca="1">IF(X62="S",IF($T$2&lt;0.05,0,VLOOKUP(P62,Alavanca!D:E,2,0)*K62/$M$7)-VLOOKUP(B62,Expansao_fevereiro2023!A:J,10,FALSE),IF($T$2&lt;0.05,0,VLOOKUP(P62,Alavanca!D:E,2,0)*K62/$M$7))</f>
        <v>4276.9006451612895</v>
      </c>
      <c r="U62" s="71">
        <v>0</v>
      </c>
      <c r="V62" s="71">
        <v>0</v>
      </c>
      <c r="W62" s="71">
        <v>0</v>
      </c>
      <c r="X62" s="58" t="s">
        <v>254</v>
      </c>
      <c r="AA62" s="270"/>
    </row>
    <row r="63" spans="1:27">
      <c r="A63" s="58" t="s">
        <v>4263</v>
      </c>
      <c r="B63" s="58" t="s">
        <v>3863</v>
      </c>
      <c r="C63" s="58" t="str">
        <f t="shared" ca="1" si="8"/>
        <v>JOSE GOMES DE MELLO</v>
      </c>
      <c r="D63" s="58" t="str">
        <f t="shared" ca="1" si="0"/>
        <v>GIOVANE BORGES DA SILVA</v>
      </c>
      <c r="E63" s="58" t="str">
        <f t="shared" ca="1" si="1"/>
        <v>MARCELO BATISTA CARVALHAIS</v>
      </c>
      <c r="F63" s="59">
        <f t="shared" ca="1" si="9"/>
        <v>45000</v>
      </c>
      <c r="G63" s="59" t="str">
        <f t="shared" ca="1" si="2"/>
        <v/>
      </c>
      <c r="J63" s="58">
        <f t="shared" ca="1" si="10"/>
        <v>22</v>
      </c>
      <c r="K63" s="58">
        <f t="shared" ca="1" si="3"/>
        <v>31</v>
      </c>
      <c r="L63" s="58">
        <f t="shared" ca="1" si="4"/>
        <v>8</v>
      </c>
      <c r="M63" s="58">
        <f t="shared" ca="1" si="11"/>
        <v>9</v>
      </c>
      <c r="N63" s="58">
        <f t="shared" ca="1" si="5"/>
        <v>2</v>
      </c>
      <c r="O63" s="58" t="str">
        <f t="shared" ca="1" si="6"/>
        <v>Pendente Faturamento</v>
      </c>
      <c r="P63" s="58" t="str">
        <f t="shared" ca="1" si="7"/>
        <v>CONSULTOR</v>
      </c>
      <c r="Q63" s="58" t="str">
        <f t="shared" ca="1" si="12"/>
        <v>M3</v>
      </c>
      <c r="R63" s="58">
        <f ca="1">VLOOKUP(Q63,Alavanca!A:B,2,0)</f>
        <v>0.35</v>
      </c>
      <c r="S63" s="249">
        <f t="shared" ca="1" si="13"/>
        <v>0.25</v>
      </c>
      <c r="T63" s="71">
        <f ca="1">IF(X63="S",IF($T$2&lt;0.05,0,VLOOKUP(P63,Alavanca!D:E,2,0)*K63/$M$7)-VLOOKUP(B63,Expansao_fevereiro2023!A:J,10,FALSE),IF($T$2&lt;0.05,0,VLOOKUP(P63,Alavanca!D:E,2,0)*K63/$M$7))</f>
        <v>5524.33</v>
      </c>
      <c r="U63" s="71">
        <v>0</v>
      </c>
      <c r="V63" s="71">
        <v>1104.866</v>
      </c>
      <c r="W63" s="71">
        <v>0</v>
      </c>
      <c r="X63" s="58" t="s">
        <v>254</v>
      </c>
      <c r="AA63" s="270"/>
    </row>
    <row r="64" spans="1:27">
      <c r="A64" s="58" t="s">
        <v>4266</v>
      </c>
      <c r="B64" s="58" t="s">
        <v>3529</v>
      </c>
      <c r="C64" s="58" t="str">
        <f t="shared" ca="1" si="8"/>
        <v>WELSON FERREIRA DA SILVA</v>
      </c>
      <c r="D64" s="58" t="str">
        <f t="shared" ca="1" si="0"/>
        <v>CLAYTON LUIZ DE OLIVEIRA</v>
      </c>
      <c r="E64" s="58" t="str">
        <f t="shared" ca="1" si="1"/>
        <v>MARCELO BATISTA CARVALHAIS</v>
      </c>
      <c r="F64" s="59">
        <f t="shared" ca="1" si="9"/>
        <v>45000</v>
      </c>
      <c r="G64" s="59" t="str">
        <f t="shared" ca="1" si="2"/>
        <v/>
      </c>
      <c r="J64" s="58">
        <f t="shared" ca="1" si="10"/>
        <v>22</v>
      </c>
      <c r="K64" s="58">
        <f t="shared" ca="1" si="3"/>
        <v>31</v>
      </c>
      <c r="L64" s="58">
        <f t="shared" ca="1" si="4"/>
        <v>8</v>
      </c>
      <c r="M64" s="58">
        <f t="shared" ca="1" si="11"/>
        <v>1</v>
      </c>
      <c r="N64" s="58">
        <f t="shared" ca="1" si="5"/>
        <v>1</v>
      </c>
      <c r="O64" s="58" t="str">
        <f t="shared" ca="1" si="6"/>
        <v>Credenciamento Não Atingindo</v>
      </c>
      <c r="P64" s="58" t="str">
        <f t="shared" ca="1" si="7"/>
        <v>CONSULTOR</v>
      </c>
      <c r="Q64" s="58" t="str">
        <f t="shared" ca="1" si="12"/>
        <v>M3</v>
      </c>
      <c r="R64" s="58">
        <f ca="1">VLOOKUP(Q64,Alavanca!A:B,2,0)</f>
        <v>0.35</v>
      </c>
      <c r="S64" s="249">
        <f t="shared" ca="1" si="13"/>
        <v>0.125</v>
      </c>
      <c r="T64" s="71">
        <f ca="1">IF(X64="S",IF($T$2&lt;0.05,0,VLOOKUP(P64,Alavanca!D:E,2,0)*K64/$M$7)-VLOOKUP(B64,Expansao_fevereiro2023!A:J,10,FALSE),IF($T$2&lt;0.05,0,VLOOKUP(P64,Alavanca!D:E,2,0)*K64/$M$7))</f>
        <v>5524.33</v>
      </c>
      <c r="U64" s="71">
        <v>0</v>
      </c>
      <c r="V64" s="71">
        <v>0</v>
      </c>
      <c r="W64" s="71">
        <v>0</v>
      </c>
      <c r="X64" s="58" t="s">
        <v>254</v>
      </c>
      <c r="AA64" s="270"/>
    </row>
    <row r="65" spans="1:27">
      <c r="A65" s="58">
        <v>70134029666</v>
      </c>
      <c r="B65" s="58" t="s">
        <v>3861</v>
      </c>
      <c r="C65" s="58" t="str">
        <f t="shared" ca="1" si="8"/>
        <v>JOSE GOMES DE MELLO</v>
      </c>
      <c r="D65" s="58" t="str">
        <f t="shared" ca="1" si="0"/>
        <v>GIOVANE BORGES DA SILVA</v>
      </c>
      <c r="E65" s="58" t="str">
        <f t="shared" ca="1" si="1"/>
        <v>MARCELO BATISTA CARVALHAIS</v>
      </c>
      <c r="F65" s="59">
        <f t="shared" ca="1" si="9"/>
        <v>45000</v>
      </c>
      <c r="G65" s="59" t="str">
        <f t="shared" ca="1" si="2"/>
        <v/>
      </c>
      <c r="J65" s="58">
        <f t="shared" ca="1" si="10"/>
        <v>22</v>
      </c>
      <c r="K65" s="58">
        <f t="shared" ca="1" si="3"/>
        <v>31</v>
      </c>
      <c r="L65" s="58">
        <f t="shared" ca="1" si="4"/>
        <v>8</v>
      </c>
      <c r="M65" s="58">
        <f t="shared" ca="1" si="11"/>
        <v>10</v>
      </c>
      <c r="N65" s="58">
        <f t="shared" ca="1" si="5"/>
        <v>6</v>
      </c>
      <c r="O65" s="58" t="str">
        <f t="shared" ca="1" si="6"/>
        <v>Pendente Faturamento</v>
      </c>
      <c r="P65" s="58" t="str">
        <f t="shared" ca="1" si="7"/>
        <v>CONSULTOR</v>
      </c>
      <c r="Q65" s="58" t="str">
        <f t="shared" ca="1" si="12"/>
        <v>M3</v>
      </c>
      <c r="R65" s="58">
        <f ca="1">VLOOKUP(Q65,Alavanca!A:B,2,0)</f>
        <v>0.35</v>
      </c>
      <c r="S65" s="249">
        <f t="shared" ca="1" si="13"/>
        <v>0.75</v>
      </c>
      <c r="T65" s="71">
        <f ca="1">IF(X65="S",IF($T$2&lt;0.05,0,VLOOKUP(P65,Alavanca!D:E,2,0)*K65/$M$7)-VLOOKUP(B65,Expansao_fevereiro2023!A:J,10,FALSE),IF($T$2&lt;0.05,0,VLOOKUP(P65,Alavanca!D:E,2,0)*K65/$M$7))</f>
        <v>5524.33</v>
      </c>
      <c r="U65" s="71">
        <v>2209.732</v>
      </c>
      <c r="V65" s="71">
        <v>1657.2989999999995</v>
      </c>
      <c r="W65" s="71">
        <v>0</v>
      </c>
      <c r="X65" s="58" t="s">
        <v>254</v>
      </c>
      <c r="AA65" s="270"/>
    </row>
    <row r="66" spans="1:27">
      <c r="A66" s="58">
        <v>71439012458</v>
      </c>
      <c r="B66" s="58" t="s">
        <v>4134</v>
      </c>
      <c r="C66" s="58" t="str">
        <f t="shared" ca="1" si="8"/>
        <v>AMANDA DA SILVA SANTOS</v>
      </c>
      <c r="D66" s="58" t="str">
        <f t="shared" ca="1" si="0"/>
        <v>GIOVANE BORGES DA SILVA</v>
      </c>
      <c r="E66" s="58" t="str">
        <f t="shared" ca="1" si="1"/>
        <v>MARCELO BATISTA CARVALHAIS</v>
      </c>
      <c r="F66" s="59">
        <f t="shared" ca="1" si="9"/>
        <v>45000</v>
      </c>
      <c r="G66" s="59" t="str">
        <f t="shared" ca="1" si="2"/>
        <v/>
      </c>
      <c r="J66" s="58">
        <f t="shared" ca="1" si="10"/>
        <v>22</v>
      </c>
      <c r="K66" s="58">
        <f t="shared" ca="1" si="3"/>
        <v>31</v>
      </c>
      <c r="L66" s="58">
        <f t="shared" ca="1" si="4"/>
        <v>8</v>
      </c>
      <c r="M66" s="58">
        <f t="shared" ca="1" si="11"/>
        <v>8</v>
      </c>
      <c r="N66" s="58">
        <f t="shared" ca="1" si="5"/>
        <v>4</v>
      </c>
      <c r="O66" s="58" t="str">
        <f t="shared" ca="1" si="6"/>
        <v>Pendente Faturamento</v>
      </c>
      <c r="P66" s="58" t="str">
        <f t="shared" ca="1" si="7"/>
        <v>CONSULTOR</v>
      </c>
      <c r="Q66" s="58" t="str">
        <f t="shared" ca="1" si="12"/>
        <v>M3</v>
      </c>
      <c r="R66" s="58">
        <f ca="1">VLOOKUP(Q66,Alavanca!A:B,2,0)</f>
        <v>0.35</v>
      </c>
      <c r="S66" s="249">
        <f t="shared" ca="1" si="13"/>
        <v>0.5</v>
      </c>
      <c r="T66" s="71">
        <f ca="1">IF(X66="S",IF($T$2&lt;0.05,0,VLOOKUP(P66,Alavanca!D:E,2,0)*K66/$M$7)-VLOOKUP(B66,Expansao_fevereiro2023!A:J,10,FALSE),IF($T$2&lt;0.05,0,VLOOKUP(P66,Alavanca!D:E,2,0)*K66/$M$7))</f>
        <v>5524.33</v>
      </c>
      <c r="U66" s="71">
        <v>1104.866</v>
      </c>
      <c r="V66" s="71">
        <v>1104.866</v>
      </c>
      <c r="W66" s="71">
        <v>0</v>
      </c>
      <c r="X66" s="58" t="s">
        <v>254</v>
      </c>
      <c r="AA66" s="270"/>
    </row>
    <row r="67" spans="1:27">
      <c r="A67" s="58" t="s">
        <v>4277</v>
      </c>
      <c r="B67" s="58" t="s">
        <v>3775</v>
      </c>
      <c r="C67" s="58" t="str">
        <f t="shared" ca="1" si="8"/>
        <v>TIAGO PEREIRA FURTADO</v>
      </c>
      <c r="D67" s="58" t="str">
        <f t="shared" ca="1" si="0"/>
        <v>CLAYTON LUIZ DE OLIVEIRA</v>
      </c>
      <c r="E67" s="58" t="str">
        <f t="shared" ca="1" si="1"/>
        <v>MARCELO BATISTA CARVALHAIS</v>
      </c>
      <c r="F67" s="59">
        <f t="shared" ca="1" si="9"/>
        <v>45000</v>
      </c>
      <c r="G67" s="59" t="str">
        <f t="shared" ca="1" si="2"/>
        <v/>
      </c>
      <c r="J67" s="58">
        <f t="shared" ca="1" si="10"/>
        <v>22</v>
      </c>
      <c r="K67" s="58">
        <f t="shared" ca="1" si="3"/>
        <v>31</v>
      </c>
      <c r="L67" s="58">
        <f t="shared" ca="1" si="4"/>
        <v>8</v>
      </c>
      <c r="M67" s="58">
        <f t="shared" ca="1" si="11"/>
        <v>3</v>
      </c>
      <c r="N67" s="58">
        <f t="shared" ca="1" si="5"/>
        <v>1</v>
      </c>
      <c r="O67" s="58" t="str">
        <f t="shared" ca="1" si="6"/>
        <v>Credenciamento Não Atingindo</v>
      </c>
      <c r="P67" s="58" t="str">
        <f t="shared" ca="1" si="7"/>
        <v>CONSULTOR</v>
      </c>
      <c r="Q67" s="58" t="str">
        <f ca="1">IF(F67&gt;=$M$2,"M1",IF(AND(MONTH(F67)=MONTH($M$2)-1,YEAR(F67)=YEAR($M$2)),"M2",IF(AND(MONTH(F67)=MONTH($M$2)-2,YEAR(F67)=YEAR($M$2)),"M3",IF(AND(MONTH(F67)=MONTH($M$2)-3,YEAR(F67)=YEAR($M$2)),"M4","&gt;=M5"))))</f>
        <v>M3</v>
      </c>
      <c r="R67" s="58">
        <f ca="1">VLOOKUP(Q67,Alavanca!A:B,2,0)</f>
        <v>0.35</v>
      </c>
      <c r="S67" s="249">
        <f t="shared" ca="1" si="13"/>
        <v>0.125</v>
      </c>
      <c r="T67" s="71">
        <f ca="1">IF(X67="S",IF($T$2&lt;0.05,0,VLOOKUP(P67,Alavanca!D:E,2,0)*K67/$M$7)-VLOOKUP(B67,Expansao_fevereiro2023!A:J,10,FALSE),IF($T$2&lt;0.05,0,VLOOKUP(P67,Alavanca!D:E,2,0)*K67/$M$7))</f>
        <v>5524.33</v>
      </c>
      <c r="U67" s="71">
        <v>0</v>
      </c>
      <c r="V67" s="71">
        <v>0</v>
      </c>
      <c r="W67" s="71">
        <v>0</v>
      </c>
      <c r="X67" s="58" t="s">
        <v>254</v>
      </c>
      <c r="AA67" s="270"/>
    </row>
    <row r="68" spans="1:27">
      <c r="A68" s="58">
        <v>73989444620</v>
      </c>
      <c r="B68" s="58" t="s">
        <v>4113</v>
      </c>
      <c r="C68" s="58" t="str">
        <f t="shared" ca="1" si="8"/>
        <v>-</v>
      </c>
      <c r="D68" s="58" t="str">
        <f t="shared" ca="1" si="0"/>
        <v>-</v>
      </c>
      <c r="E68" s="58" t="str">
        <f t="shared" ca="1" si="1"/>
        <v>MARCELO BATISTA CARVALHAIS</v>
      </c>
      <c r="F68" s="59">
        <f t="shared" ca="1" si="9"/>
        <v>45009</v>
      </c>
      <c r="G68" s="59" t="str">
        <f t="shared" ca="1" si="2"/>
        <v/>
      </c>
      <c r="J68" s="58">
        <f t="shared" ca="1" si="10"/>
        <v>22</v>
      </c>
      <c r="K68" s="58">
        <f t="shared" ca="1" si="3"/>
        <v>31</v>
      </c>
      <c r="L68" s="58">
        <f t="shared" ca="1" si="4"/>
        <v>8</v>
      </c>
      <c r="M68" s="58">
        <f t="shared" ca="1" si="11"/>
        <v>0</v>
      </c>
      <c r="N68" s="58">
        <f t="shared" ca="1" si="5"/>
        <v>0</v>
      </c>
      <c r="O68" s="58" t="str">
        <f t="shared" ca="1" si="6"/>
        <v>Gerente</v>
      </c>
      <c r="P68" s="58" t="str">
        <f t="shared" ca="1" si="7"/>
        <v>GERENTE</v>
      </c>
      <c r="Q68" s="58" t="str">
        <f ca="1">IF(F68&gt;=$M$2,"M1",IF(AND(MONTH(F68)=MONTH($M$2)-1,YEAR(F68)=YEAR($M$2)),"M2",IF(AND(MONTH(F68)=MONTH($M$2)-2,YEAR(F68)=YEAR($M$2)),"M3",IF(AND(MONTH(F68)=MONTH($M$2)-3,YEAR(F68)=YEAR($M$2)),"M4","&gt;=M5"))))</f>
        <v>M3</v>
      </c>
      <c r="R68" s="58">
        <f ca="1">VLOOKUP(Q68,Alavanca!A:B,2,0)</f>
        <v>0.35</v>
      </c>
      <c r="S68" s="249">
        <f t="shared" ca="1" si="13"/>
        <v>0</v>
      </c>
      <c r="T68" s="71">
        <f ca="1">IF(X68="S",IF($T$2&lt;0.05,0,VLOOKUP(P68,Alavanca!D:E,2,0)*K68/$M$7)-VLOOKUP(B68,Expansao_fevereiro2023!A:J,10,FALSE),IF($T$2&lt;0.05,0,VLOOKUP(P68,Alavanca!D:E,2,0)*K68/$M$7))</f>
        <v>19907.52</v>
      </c>
      <c r="U68" s="71">
        <v>19907.52</v>
      </c>
      <c r="V68" s="71">
        <v>0</v>
      </c>
      <c r="W68" s="71">
        <v>0</v>
      </c>
      <c r="X68" s="58" t="s">
        <v>254</v>
      </c>
    </row>
    <row r="69" spans="1:27">
      <c r="A69" s="58" t="s">
        <v>4718</v>
      </c>
      <c r="B69" s="58" t="s">
        <v>4114</v>
      </c>
      <c r="C69" s="58">
        <f t="shared" ref="C69:C89" ca="1" si="15">IFERROR(VLOOKUP(A69,INDIRECT("'"&amp;$O$3&amp;"'!G:L"),6,0),"-")</f>
        <v>0</v>
      </c>
      <c r="D69" s="58" t="str">
        <f t="shared" ref="D69:D89" ca="1" si="16">VLOOKUP(A69,INDIRECT("'"&amp;$O$3&amp;"'!G:N"),8,0)</f>
        <v>JULIANA TAVARES DE ARAUJO</v>
      </c>
      <c r="E69" s="58" t="str">
        <f t="shared" ref="E69:E89" ca="1" si="17">VLOOKUP(A69,INDIRECT("'"&amp;$O$3&amp;"'!G:T"),10,0)</f>
        <v>MARCELO BATISTA CARVALHAIS</v>
      </c>
      <c r="F69" s="59">
        <f t="shared" ref="F69:F89" ca="1" si="18">IFERROR(IF(VLOOKUP(A69,INDIRECT("'"&amp;$O$3&amp;"'!G:V"),13,0)=0,"",VLOOKUP(A69,INDIRECT("'"&amp;$O$3&amp;"'!G:V"),13,0)),0)</f>
        <v>45019</v>
      </c>
      <c r="G69" s="59" t="str">
        <f t="shared" ref="G69:G89" ca="1" si="19">IFERROR(IF(VLOOKUP(A69,INDIRECT("'"&amp;$O$3&amp;"'!G:V"),14,0)=0,"",VLOOKUP(A69,INDIRECT("'"&amp;$O$3&amp;"'!G:V"),14,0)),0)</f>
        <v/>
      </c>
      <c r="J69" s="58">
        <f t="shared" ca="1" si="10"/>
        <v>22</v>
      </c>
      <c r="K69" s="58">
        <f t="shared" ref="K69:K89" ca="1" si="20">IF(AND(F69&lt;$M$2,G69=""),DATEDIF($M$2,$M$3,"D")+1,IF(F69&lt;$M$2,DATEDIF($M$2,G69,"D")+1,IF(G69="",DATEDIF(F69,$M$3,"D")+1,DATEDIF(F69,G69,"D")+1)))</f>
        <v>31</v>
      </c>
      <c r="L69" s="58">
        <f t="shared" ref="L69:L89" ca="1" si="21">ROUND(J69*R69,0)</f>
        <v>7</v>
      </c>
      <c r="M69" s="58">
        <f t="shared" ref="M69:M89" ca="1" si="22">COUNTIFS(INDIRECT("'"&amp;$O$2&amp;"'!b:b"),A69,INDIRECT("'"&amp;$O$2&amp;"'!O:O"),"&gt;="&amp;$M$2,INDIRECT("'"&amp;$O$2&amp;"'!O:O"),"&lt;="&amp;$M$3)</f>
        <v>0</v>
      </c>
      <c r="N69" s="58">
        <f t="shared" ref="N69:N89" ca="1" si="23">COUNTIFS(INDIRECT("'"&amp;$O$2&amp;"'!b:b"),A69,INDIRECT("'"&amp;$O$2&amp;"'!O:O"),"&gt;="&amp;$M$2,INDIRECT("'"&amp;$O$2&amp;"'!O:O"),"&lt;="&amp;$M$3,INDIRECT("'"&amp;$O$2&amp;"'!Z:Z"),"&gt;=1000")</f>
        <v>0</v>
      </c>
      <c r="O69" s="58" t="str">
        <f t="shared" ref="O69:O89" ca="1" si="24">IF(VLOOKUP(A69,INDIRECT("'"&amp;$O$3&amp;"'!G:J"),4,0)="GERENTE","Gerente",IF(VLOOKUP(A69,INDIRECT("'"&amp;$O$3&amp;"'!G:J"),4,0)="COORDENADOR","Coordenador",IF(VLOOKUP(A69,INDIRECT("'"&amp;$O$3&amp;"'!G:J"),4,0)="SUPERVISOR","Supervisor",IF(VLOOKUP(A69,INDIRECT("'"&amp;$O$3&amp;"'!G:J"),4,0)="ANALISTA","Analista",IF(VLOOKUP(A69,INDIRECT("'"&amp;$O$3&amp;"'!G:J"),4,0)="SUPERVISOR DE TREINAMENTO","Supervisor de Treinamento",IF(AND(N69&gt;=L69,N69&gt;0),"Elegível",IF(M69&gt;=L69,"Pendente Faturamento","Credenciamento Não Atingindo")))))))</f>
        <v>Supervisor</v>
      </c>
      <c r="P69" s="58" t="str">
        <f t="shared" ref="P69:P89" ca="1" si="25">VLOOKUP(A69,INDIRECT("'"&amp;$O$3&amp;"'!G:J"),4,0)</f>
        <v>SUPERVISOR</v>
      </c>
      <c r="Q69" s="58" t="str">
        <f t="shared" ref="Q69:Q89" ca="1" si="26">IF(F69&gt;=$M$2,"M1",IF(AND(MONTH(F69)=MONTH($M$2)-1,YEAR(F69)=YEAR($M$2)),"M2",IF(AND(MONTH(F69)=MONTH($M$2)-2,YEAR(F69)=YEAR($M$2)),"M3",IF(AND(MONTH(F69)=MONTH($M$2)+9,YEAR(F69)=YEAR($M$2)-1),"M4","&gt;=M5"))))</f>
        <v>M2</v>
      </c>
      <c r="R69" s="58">
        <f ca="1">VLOOKUP(Q69,Alavanca!A:B,2,0)</f>
        <v>0.3</v>
      </c>
      <c r="S69" s="249">
        <f t="shared" ref="S69:S89" ca="1" si="27">IFERROR(N69/L69,0%)</f>
        <v>0</v>
      </c>
      <c r="T69" s="71">
        <f ca="1">IF(X69="S",IF($T$2&lt;0.05,0,VLOOKUP(P69,Alavanca!D:E,2,0)*K69/$M$7)-VLOOKUP(B69,Expansao_fevereiro2023!A:J,10,FALSE),IF($T$2&lt;0.05,0,VLOOKUP(P69,Alavanca!D:E,2,0)*K69/$M$7))</f>
        <v>7750.33</v>
      </c>
      <c r="U69" s="71">
        <v>7750.33</v>
      </c>
      <c r="V69" s="71">
        <v>0</v>
      </c>
      <c r="W69" s="71">
        <v>0</v>
      </c>
      <c r="X69" s="58" t="s">
        <v>254</v>
      </c>
    </row>
    <row r="70" spans="1:27">
      <c r="A70" s="58" t="s">
        <v>5142</v>
      </c>
      <c r="B70" s="58" t="s">
        <v>5143</v>
      </c>
      <c r="C70" s="58" t="str">
        <f t="shared" ca="1" si="15"/>
        <v>ALEXANDRE ARAUJO BEZERRIL</v>
      </c>
      <c r="D70" s="58" t="str">
        <f t="shared" ca="1" si="16"/>
        <v>GIOVANE BORGES DA SILVA</v>
      </c>
      <c r="E70" s="58" t="str">
        <f t="shared" ca="1" si="17"/>
        <v>MARCELO BATISTA CARVALHAIS</v>
      </c>
      <c r="F70" s="59">
        <f t="shared" ca="1" si="18"/>
        <v>45048</v>
      </c>
      <c r="G70" s="59" t="str">
        <f t="shared" ca="1" si="19"/>
        <v/>
      </c>
      <c r="J70" s="58">
        <f t="shared" ref="J70:J89" ca="1" si="28">IF(AND(F70&lt;$M$2,G70=""),NETWORKDAYS($M$2,$M$3,$O$5:$O$7),IF(F70&lt;$M$2,NETWORKDAYS($M$2,G70,$O$5:$O$7),IF(G70="",NETWORKDAYS(F70,$M$3,$O$5:$O$7),NETWORKDAYS(F70,G70,$O$5:$O$7))))-2</f>
        <v>20</v>
      </c>
      <c r="K70" s="58">
        <f t="shared" ca="1" si="20"/>
        <v>30</v>
      </c>
      <c r="L70" s="58">
        <f t="shared" ca="1" si="21"/>
        <v>5</v>
      </c>
      <c r="M70" s="58">
        <f t="shared" ca="1" si="22"/>
        <v>10</v>
      </c>
      <c r="N70" s="58">
        <f t="shared" ca="1" si="23"/>
        <v>7</v>
      </c>
      <c r="O70" s="58" t="str">
        <f t="shared" ca="1" si="24"/>
        <v>Elegível</v>
      </c>
      <c r="P70" s="58" t="str">
        <f t="shared" ca="1" si="25"/>
        <v>CONSULTOR</v>
      </c>
      <c r="Q70" s="58" t="str">
        <f t="shared" ca="1" si="26"/>
        <v>M1</v>
      </c>
      <c r="R70" s="58">
        <f ca="1">VLOOKUP(Q70,Alavanca!A:B,2,0)</f>
        <v>0.25</v>
      </c>
      <c r="S70" s="249">
        <f t="shared" ca="1" si="27"/>
        <v>1.4</v>
      </c>
      <c r="T70" s="71">
        <f ca="1">IF(X70="S",IF($T$2&lt;0.05,0,VLOOKUP(P70,Alavanca!D:E,2,0)*K70/$M$7)-VLOOKUP(B70,Expansao_fevereiro2023!A:J,10,FALSE),IF($T$2&lt;0.05,0,VLOOKUP(P70,Alavanca!D:E,2,0)*K70/$M$7))</f>
        <v>5346.1258064516123</v>
      </c>
      <c r="U70" s="71">
        <v>2138.4503225806452</v>
      </c>
      <c r="V70" s="71">
        <v>5880.7383870967733</v>
      </c>
      <c r="W70" s="71">
        <v>0</v>
      </c>
      <c r="X70" s="58" t="s">
        <v>254</v>
      </c>
      <c r="AA70" s="270"/>
    </row>
    <row r="71" spans="1:27">
      <c r="A71" s="58">
        <v>37606673845</v>
      </c>
      <c r="B71" s="58" t="s">
        <v>5150</v>
      </c>
      <c r="C71" s="58" t="str">
        <f t="shared" ca="1" si="15"/>
        <v>ALEXANDRE ARAUJO BEZERRIL</v>
      </c>
      <c r="D71" s="58" t="str">
        <f t="shared" ca="1" si="16"/>
        <v>GIOVANE BORGES DA SILVA</v>
      </c>
      <c r="E71" s="58" t="str">
        <f t="shared" ca="1" si="17"/>
        <v>MARCELO BATISTA CARVALHAIS</v>
      </c>
      <c r="F71" s="59">
        <f t="shared" ca="1" si="18"/>
        <v>45048</v>
      </c>
      <c r="G71" s="59">
        <f t="shared" ca="1" si="19"/>
        <v>45065</v>
      </c>
      <c r="J71" s="58">
        <f t="shared" ca="1" si="28"/>
        <v>12</v>
      </c>
      <c r="K71" s="58">
        <f t="shared" ca="1" si="20"/>
        <v>18</v>
      </c>
      <c r="L71" s="58">
        <f t="shared" ca="1" si="21"/>
        <v>3</v>
      </c>
      <c r="M71" s="58">
        <f t="shared" ca="1" si="22"/>
        <v>1</v>
      </c>
      <c r="N71" s="58">
        <f t="shared" ca="1" si="23"/>
        <v>0</v>
      </c>
      <c r="O71" s="58" t="str">
        <f t="shared" ca="1" si="24"/>
        <v>Credenciamento Não Atingindo</v>
      </c>
      <c r="P71" s="58" t="str">
        <f t="shared" ca="1" si="25"/>
        <v>CONSULTOR</v>
      </c>
      <c r="Q71" s="58" t="str">
        <f t="shared" ca="1" si="26"/>
        <v>M1</v>
      </c>
      <c r="R71" s="58">
        <f ca="1">VLOOKUP(Q71,Alavanca!A:B,2,0)</f>
        <v>0.25</v>
      </c>
      <c r="S71" s="249">
        <f t="shared" ca="1" si="27"/>
        <v>0</v>
      </c>
      <c r="T71" s="71">
        <f ca="1">IF(X71="S",IF($T$2&lt;0.05,0,VLOOKUP(P71,Alavanca!D:E,2,0)*K71/$M$7)-VLOOKUP(B71,Expansao_fevereiro2023!A:J,10,FALSE),IF($T$2&lt;0.05,0,VLOOKUP(P71,Alavanca!D:E,2,0)*K71/$M$7))</f>
        <v>3207.675483870968</v>
      </c>
      <c r="U71" s="71">
        <v>0</v>
      </c>
      <c r="V71" s="71">
        <v>0</v>
      </c>
      <c r="W71" s="71">
        <v>0</v>
      </c>
      <c r="X71" s="58" t="s">
        <v>254</v>
      </c>
      <c r="AA71" s="270"/>
    </row>
    <row r="72" spans="1:27">
      <c r="A72" s="58">
        <v>88426360459</v>
      </c>
      <c r="B72" s="58" t="s">
        <v>5064</v>
      </c>
      <c r="C72" s="58" t="str">
        <f t="shared" ca="1" si="15"/>
        <v>AMANDA DA SILVA SANTOS</v>
      </c>
      <c r="D72" s="58" t="str">
        <f t="shared" ca="1" si="16"/>
        <v>GIOVANE BORGES DA SILVA</v>
      </c>
      <c r="E72" s="58" t="str">
        <f t="shared" ca="1" si="17"/>
        <v>MARCELO BATISTA CARVALHAIS</v>
      </c>
      <c r="F72" s="59">
        <f t="shared" ca="1" si="18"/>
        <v>45048</v>
      </c>
      <c r="G72" s="59" t="str">
        <f t="shared" ca="1" si="19"/>
        <v/>
      </c>
      <c r="J72" s="58">
        <f t="shared" ca="1" si="28"/>
        <v>20</v>
      </c>
      <c r="K72" s="58">
        <f t="shared" ca="1" si="20"/>
        <v>30</v>
      </c>
      <c r="L72" s="58">
        <f t="shared" ca="1" si="21"/>
        <v>5</v>
      </c>
      <c r="M72" s="58">
        <f t="shared" ca="1" si="22"/>
        <v>7</v>
      </c>
      <c r="N72" s="58">
        <f t="shared" ca="1" si="23"/>
        <v>2</v>
      </c>
      <c r="O72" s="58" t="str">
        <f t="shared" ca="1" si="24"/>
        <v>Pendente Faturamento</v>
      </c>
      <c r="P72" s="58" t="str">
        <f t="shared" ca="1" si="25"/>
        <v>CONSULTOR</v>
      </c>
      <c r="Q72" s="58" t="str">
        <f t="shared" ca="1" si="26"/>
        <v>M1</v>
      </c>
      <c r="R72" s="58">
        <f ca="1">VLOOKUP(Q72,Alavanca!A:B,2,0)</f>
        <v>0.25</v>
      </c>
      <c r="S72" s="249">
        <f t="shared" ca="1" si="27"/>
        <v>0.4</v>
      </c>
      <c r="T72" s="71">
        <f ca="1">IF(X72="S",IF($T$2&lt;0.05,0,VLOOKUP(P72,Alavanca!D:E,2,0)*K72/$M$7)-VLOOKUP(B72,Expansao_fevereiro2023!A:J,10,FALSE),IF($T$2&lt;0.05,0,VLOOKUP(P72,Alavanca!D:E,2,0)*K72/$M$7))</f>
        <v>5346.1258064516123</v>
      </c>
      <c r="U72" s="71">
        <v>1069.2251612903226</v>
      </c>
      <c r="V72" s="71">
        <v>1069.2251612903226</v>
      </c>
      <c r="W72" s="71">
        <v>0</v>
      </c>
      <c r="X72" s="58" t="s">
        <v>254</v>
      </c>
      <c r="AA72" s="270"/>
    </row>
    <row r="73" spans="1:27">
      <c r="A73" s="58">
        <v>10446757802</v>
      </c>
      <c r="B73" s="58" t="s">
        <v>4951</v>
      </c>
      <c r="C73" s="58" t="str">
        <f t="shared" ca="1" si="15"/>
        <v>WELSON FERREIRA DA SILVA</v>
      </c>
      <c r="D73" s="58" t="str">
        <f t="shared" ca="1" si="16"/>
        <v>CLAYTON LUIZ DE OLIVEIRA</v>
      </c>
      <c r="E73" s="58" t="str">
        <f t="shared" ca="1" si="17"/>
        <v>MARCELO BATISTA CARVALHAIS</v>
      </c>
      <c r="F73" s="59">
        <f t="shared" ca="1" si="18"/>
        <v>45048</v>
      </c>
      <c r="G73" s="59" t="str">
        <f t="shared" ca="1" si="19"/>
        <v/>
      </c>
      <c r="J73" s="58">
        <f t="shared" ca="1" si="28"/>
        <v>20</v>
      </c>
      <c r="K73" s="58">
        <f t="shared" ca="1" si="20"/>
        <v>30</v>
      </c>
      <c r="L73" s="58">
        <f t="shared" ca="1" si="21"/>
        <v>5</v>
      </c>
      <c r="M73" s="58">
        <f t="shared" ca="1" si="22"/>
        <v>1</v>
      </c>
      <c r="N73" s="58">
        <f t="shared" ca="1" si="23"/>
        <v>1</v>
      </c>
      <c r="O73" s="58" t="str">
        <f t="shared" ca="1" si="24"/>
        <v>Credenciamento Não Atingindo</v>
      </c>
      <c r="P73" s="58" t="str">
        <f t="shared" ca="1" si="25"/>
        <v>CONSULTOR</v>
      </c>
      <c r="Q73" s="58" t="str">
        <f t="shared" ca="1" si="26"/>
        <v>M1</v>
      </c>
      <c r="R73" s="58">
        <f ca="1">VLOOKUP(Q73,Alavanca!A:B,2,0)</f>
        <v>0.25</v>
      </c>
      <c r="S73" s="249">
        <f t="shared" ca="1" si="27"/>
        <v>0.2</v>
      </c>
      <c r="T73" s="71">
        <f ca="1">IF(X73="S",IF($T$2&lt;0.05,0,VLOOKUP(P73,Alavanca!D:E,2,0)*K73/$M$7)-VLOOKUP(B73,Expansao_fevereiro2023!A:J,10,FALSE),IF($T$2&lt;0.05,0,VLOOKUP(P73,Alavanca!D:E,2,0)*K73/$M$7))</f>
        <v>5346.1258064516123</v>
      </c>
      <c r="U73" s="71">
        <v>1069.2251612903226</v>
      </c>
      <c r="V73" s="71">
        <v>0</v>
      </c>
      <c r="W73" s="71">
        <v>0</v>
      </c>
      <c r="X73" s="58" t="s">
        <v>254</v>
      </c>
      <c r="AA73" s="270"/>
    </row>
    <row r="74" spans="1:27">
      <c r="A74" s="58">
        <v>69008264153</v>
      </c>
      <c r="B74" s="58" t="s">
        <v>5008</v>
      </c>
      <c r="C74" s="58" t="str">
        <f t="shared" ca="1" si="15"/>
        <v>TONY OLIVEIRA SIMOES</v>
      </c>
      <c r="D74" s="58" t="str">
        <f t="shared" ca="1" si="16"/>
        <v>JULIANA TAVARES DE ARAUJO</v>
      </c>
      <c r="E74" s="58" t="str">
        <f t="shared" ca="1" si="17"/>
        <v>MARCELO BATISTA CARVALHAIS</v>
      </c>
      <c r="F74" s="59">
        <f t="shared" ca="1" si="18"/>
        <v>45048</v>
      </c>
      <c r="G74" s="59" t="str">
        <f t="shared" ca="1" si="19"/>
        <v/>
      </c>
      <c r="J74" s="58">
        <f t="shared" ca="1" si="28"/>
        <v>20</v>
      </c>
      <c r="K74" s="58">
        <f t="shared" ca="1" si="20"/>
        <v>30</v>
      </c>
      <c r="L74" s="58">
        <f t="shared" ca="1" si="21"/>
        <v>5</v>
      </c>
      <c r="M74" s="58">
        <f t="shared" ca="1" si="22"/>
        <v>6</v>
      </c>
      <c r="N74" s="58">
        <f t="shared" ca="1" si="23"/>
        <v>3</v>
      </c>
      <c r="O74" s="58" t="str">
        <f t="shared" ca="1" si="24"/>
        <v>Pendente Faturamento</v>
      </c>
      <c r="P74" s="58" t="str">
        <f t="shared" ca="1" si="25"/>
        <v>CONSULTOR</v>
      </c>
      <c r="Q74" s="58" t="str">
        <f t="shared" ca="1" si="26"/>
        <v>M1</v>
      </c>
      <c r="R74" s="58">
        <f ca="1">VLOOKUP(Q74,Alavanca!A:B,2,0)</f>
        <v>0.25</v>
      </c>
      <c r="S74" s="249">
        <f t="shared" ca="1" si="27"/>
        <v>0.6</v>
      </c>
      <c r="T74" s="71">
        <f ca="1">IF(X74="S",IF($T$2&lt;0.05,0,VLOOKUP(P74,Alavanca!D:E,2,0)*K74/$M$7)-VLOOKUP(B74,Expansao_fevereiro2023!A:J,10,FALSE),IF($T$2&lt;0.05,0,VLOOKUP(P74,Alavanca!D:E,2,0)*K74/$M$7))</f>
        <v>5346.1258064516123</v>
      </c>
      <c r="U74" s="71">
        <v>2138.4503225806452</v>
      </c>
      <c r="V74" s="71">
        <v>0</v>
      </c>
      <c r="W74" s="71">
        <v>0</v>
      </c>
      <c r="X74" s="58" t="s">
        <v>254</v>
      </c>
      <c r="AA74" s="270"/>
    </row>
    <row r="75" spans="1:27">
      <c r="A75" s="58" t="s">
        <v>5257</v>
      </c>
      <c r="B75" s="58" t="s">
        <v>5258</v>
      </c>
      <c r="C75" s="58" t="str">
        <f t="shared" ca="1" si="15"/>
        <v>TONY OLIVEIRA SIMOES</v>
      </c>
      <c r="D75" s="58" t="str">
        <f t="shared" ca="1" si="16"/>
        <v>JULIANA TAVARES DE ARAUJO</v>
      </c>
      <c r="E75" s="58" t="str">
        <f t="shared" ca="1" si="17"/>
        <v>MARCELO BATISTA CARVALHAIS</v>
      </c>
      <c r="F75" s="59">
        <f t="shared" ca="1" si="18"/>
        <v>45048</v>
      </c>
      <c r="G75" s="59" t="str">
        <f t="shared" ca="1" si="19"/>
        <v/>
      </c>
      <c r="J75" s="58">
        <f t="shared" ca="1" si="28"/>
        <v>20</v>
      </c>
      <c r="K75" s="58">
        <f t="shared" ca="1" si="20"/>
        <v>30</v>
      </c>
      <c r="L75" s="58">
        <f t="shared" ca="1" si="21"/>
        <v>5</v>
      </c>
      <c r="M75" s="58">
        <f t="shared" ca="1" si="22"/>
        <v>0</v>
      </c>
      <c r="N75" s="58">
        <f t="shared" ca="1" si="23"/>
        <v>0</v>
      </c>
      <c r="O75" s="58" t="str">
        <f t="shared" ca="1" si="24"/>
        <v>Credenciamento Não Atingindo</v>
      </c>
      <c r="P75" s="58" t="str">
        <f t="shared" ca="1" si="25"/>
        <v>CONSULTOR</v>
      </c>
      <c r="Q75" s="58" t="str">
        <f t="shared" ca="1" si="26"/>
        <v>M1</v>
      </c>
      <c r="R75" s="58">
        <f ca="1">VLOOKUP(Q75,Alavanca!A:B,2,0)</f>
        <v>0.25</v>
      </c>
      <c r="S75" s="249">
        <f t="shared" ca="1" si="27"/>
        <v>0</v>
      </c>
      <c r="T75" s="71">
        <f ca="1">IF(X75="S",IF($T$2&lt;0.05,0,VLOOKUP(P75,Alavanca!D:E,2,0)*K75/$M$7)-VLOOKUP(B75,Expansao_fevereiro2023!A:J,10,FALSE),IF($T$2&lt;0.05,0,VLOOKUP(P75,Alavanca!D:E,2,0)*K75/$M$7))</f>
        <v>5346.1258064516123</v>
      </c>
      <c r="U75" s="71">
        <v>0</v>
      </c>
      <c r="V75" s="71">
        <v>0</v>
      </c>
      <c r="W75" s="71">
        <v>0</v>
      </c>
      <c r="X75" s="58" t="s">
        <v>254</v>
      </c>
      <c r="AA75" s="270"/>
    </row>
    <row r="76" spans="1:27">
      <c r="A76" s="58" t="s">
        <v>5004</v>
      </c>
      <c r="B76" s="58" t="s">
        <v>5005</v>
      </c>
      <c r="C76" s="58" t="str">
        <f t="shared" ca="1" si="15"/>
        <v>TONY OLIVEIRA SIMOES</v>
      </c>
      <c r="D76" s="58" t="str">
        <f t="shared" ca="1" si="16"/>
        <v>JULIANA TAVARES DE ARAUJO</v>
      </c>
      <c r="E76" s="58" t="str">
        <f t="shared" ca="1" si="17"/>
        <v>MARCELO BATISTA CARVALHAIS</v>
      </c>
      <c r="F76" s="59">
        <f t="shared" ca="1" si="18"/>
        <v>45048</v>
      </c>
      <c r="G76" s="59" t="str">
        <f t="shared" ca="1" si="19"/>
        <v/>
      </c>
      <c r="J76" s="58">
        <f t="shared" ca="1" si="28"/>
        <v>20</v>
      </c>
      <c r="K76" s="58">
        <f t="shared" ca="1" si="20"/>
        <v>30</v>
      </c>
      <c r="L76" s="58">
        <f t="shared" ca="1" si="21"/>
        <v>5</v>
      </c>
      <c r="M76" s="58">
        <f t="shared" ca="1" si="22"/>
        <v>5</v>
      </c>
      <c r="N76" s="58">
        <f t="shared" ca="1" si="23"/>
        <v>4</v>
      </c>
      <c r="O76" s="58" t="str">
        <f t="shared" ca="1" si="24"/>
        <v>Pendente Faturamento</v>
      </c>
      <c r="P76" s="58" t="str">
        <f t="shared" ca="1" si="25"/>
        <v>CONSULTOR</v>
      </c>
      <c r="Q76" s="58" t="str">
        <f t="shared" ca="1" si="26"/>
        <v>M1</v>
      </c>
      <c r="R76" s="58">
        <f ca="1">VLOOKUP(Q76,Alavanca!A:B,2,0)</f>
        <v>0.25</v>
      </c>
      <c r="S76" s="249">
        <f t="shared" ca="1" si="27"/>
        <v>0.8</v>
      </c>
      <c r="T76" s="71">
        <f ca="1">IF(X76="S",IF($T$2&lt;0.05,0,VLOOKUP(P76,Alavanca!D:E,2,0)*K76/$M$7)-VLOOKUP(B76,Expansao_fevereiro2023!A:J,10,FALSE),IF($T$2&lt;0.05,0,VLOOKUP(P76,Alavanca!D:E,2,0)*K76/$M$7))</f>
        <v>5346.1258064516123</v>
      </c>
      <c r="U76" s="71">
        <v>1069.2251612903226</v>
      </c>
      <c r="V76" s="71">
        <v>2673.0629032258057</v>
      </c>
      <c r="W76" s="71">
        <v>0</v>
      </c>
      <c r="X76" s="58" t="s">
        <v>254</v>
      </c>
      <c r="AA76" s="270"/>
    </row>
    <row r="77" spans="1:27">
      <c r="A77" s="58">
        <v>72914815115</v>
      </c>
      <c r="B77" s="58" t="s">
        <v>5011</v>
      </c>
      <c r="C77" s="58" t="str">
        <f t="shared" ca="1" si="15"/>
        <v>TONY OLIVEIRA SIMOES</v>
      </c>
      <c r="D77" s="58" t="str">
        <f t="shared" ca="1" si="16"/>
        <v>JULIANA TAVARES DE ARAUJO</v>
      </c>
      <c r="E77" s="58" t="str">
        <f t="shared" ca="1" si="17"/>
        <v>MARCELO BATISTA CARVALHAIS</v>
      </c>
      <c r="F77" s="59">
        <f t="shared" ca="1" si="18"/>
        <v>45048</v>
      </c>
      <c r="G77" s="59" t="str">
        <f t="shared" ca="1" si="19"/>
        <v/>
      </c>
      <c r="J77" s="58">
        <f t="shared" ca="1" si="28"/>
        <v>20</v>
      </c>
      <c r="K77" s="58">
        <f t="shared" ca="1" si="20"/>
        <v>30</v>
      </c>
      <c r="L77" s="58">
        <f t="shared" ca="1" si="21"/>
        <v>5</v>
      </c>
      <c r="M77" s="58">
        <f t="shared" ca="1" si="22"/>
        <v>3</v>
      </c>
      <c r="N77" s="58">
        <f t="shared" ca="1" si="23"/>
        <v>3</v>
      </c>
      <c r="O77" s="58" t="str">
        <f t="shared" ca="1" si="24"/>
        <v>Credenciamento Não Atingindo</v>
      </c>
      <c r="P77" s="58" t="str">
        <f t="shared" ca="1" si="25"/>
        <v>CONSULTOR</v>
      </c>
      <c r="Q77" s="58" t="str">
        <f t="shared" ca="1" si="26"/>
        <v>M1</v>
      </c>
      <c r="R77" s="58">
        <f ca="1">VLOOKUP(Q77,Alavanca!A:B,2,0)</f>
        <v>0.25</v>
      </c>
      <c r="S77" s="249">
        <f t="shared" ca="1" si="27"/>
        <v>0.6</v>
      </c>
      <c r="T77" s="71">
        <f ca="1">IF(X77="S",IF($T$2&lt;0.05,0,VLOOKUP(P77,Alavanca!D:E,2,0)*K77/$M$7)-VLOOKUP(B77,Expansao_fevereiro2023!A:J,10,FALSE),IF($T$2&lt;0.05,0,VLOOKUP(P77,Alavanca!D:E,2,0)*K77/$M$7))</f>
        <v>5346.1258064516123</v>
      </c>
      <c r="U77" s="71">
        <v>2138.4503225806452</v>
      </c>
      <c r="V77" s="71">
        <v>0</v>
      </c>
      <c r="W77" s="71">
        <v>0</v>
      </c>
      <c r="X77" s="58" t="s">
        <v>254</v>
      </c>
      <c r="AA77" s="270"/>
    </row>
    <row r="78" spans="1:27">
      <c r="A78" s="58">
        <v>21430420197</v>
      </c>
      <c r="B78" s="58" t="s">
        <v>5087</v>
      </c>
      <c r="C78" s="58" t="str">
        <f t="shared" ca="1" si="15"/>
        <v>TONY OLIVEIRA SIMOES</v>
      </c>
      <c r="D78" s="58" t="str">
        <f t="shared" ca="1" si="16"/>
        <v>JULIANA TAVARES DE ARAUJO</v>
      </c>
      <c r="E78" s="58" t="str">
        <f t="shared" ca="1" si="17"/>
        <v>MARCELO BATISTA CARVALHAIS</v>
      </c>
      <c r="F78" s="59">
        <f t="shared" ca="1" si="18"/>
        <v>45048</v>
      </c>
      <c r="G78" s="59" t="str">
        <f t="shared" ca="1" si="19"/>
        <v/>
      </c>
      <c r="J78" s="58">
        <f t="shared" ca="1" si="28"/>
        <v>20</v>
      </c>
      <c r="K78" s="58">
        <f t="shared" ca="1" si="20"/>
        <v>30</v>
      </c>
      <c r="L78" s="58">
        <f t="shared" ca="1" si="21"/>
        <v>5</v>
      </c>
      <c r="M78" s="58">
        <f t="shared" ca="1" si="22"/>
        <v>5</v>
      </c>
      <c r="N78" s="58">
        <f t="shared" ca="1" si="23"/>
        <v>3</v>
      </c>
      <c r="O78" s="58" t="str">
        <f t="shared" ca="1" si="24"/>
        <v>Pendente Faturamento</v>
      </c>
      <c r="P78" s="58" t="str">
        <f t="shared" ca="1" si="25"/>
        <v>CONSULTOR</v>
      </c>
      <c r="Q78" s="58" t="str">
        <f t="shared" ca="1" si="26"/>
        <v>M1</v>
      </c>
      <c r="R78" s="58">
        <f ca="1">VLOOKUP(Q78,Alavanca!A:B,2,0)</f>
        <v>0.25</v>
      </c>
      <c r="S78" s="249">
        <f t="shared" ca="1" si="27"/>
        <v>0.6</v>
      </c>
      <c r="T78" s="71">
        <f ca="1">IF(X78="S",IF($T$2&lt;0.05,0,VLOOKUP(P78,Alavanca!D:E,2,0)*K78/$M$7)-VLOOKUP(B78,Expansao_fevereiro2023!A:J,10,FALSE),IF($T$2&lt;0.05,0,VLOOKUP(P78,Alavanca!D:E,2,0)*K78/$M$7))</f>
        <v>5346.1258064516123</v>
      </c>
      <c r="U78" s="71">
        <v>2138.4503225806452</v>
      </c>
      <c r="V78" s="71">
        <v>0</v>
      </c>
      <c r="W78" s="71">
        <v>0</v>
      </c>
      <c r="X78" s="58" t="s">
        <v>254</v>
      </c>
      <c r="AA78" s="270"/>
    </row>
    <row r="79" spans="1:27">
      <c r="A79" s="58">
        <v>99986485134</v>
      </c>
      <c r="B79" s="58" t="s">
        <v>5267</v>
      </c>
      <c r="C79" s="58" t="str">
        <f t="shared" ca="1" si="15"/>
        <v>HUGO LOPES FRANKLIN DUTRA</v>
      </c>
      <c r="D79" s="58" t="str">
        <f t="shared" ca="1" si="16"/>
        <v>CLAYTON LUIZ DE OLIVEIRA</v>
      </c>
      <c r="E79" s="58" t="str">
        <f t="shared" ca="1" si="17"/>
        <v>MARCELO BATISTA CARVALHAIS</v>
      </c>
      <c r="F79" s="59">
        <f t="shared" ca="1" si="18"/>
        <v>45048</v>
      </c>
      <c r="G79" s="59">
        <f t="shared" ca="1" si="19"/>
        <v>45050</v>
      </c>
      <c r="J79" s="58">
        <f t="shared" ca="1" si="28"/>
        <v>1</v>
      </c>
      <c r="K79" s="58">
        <f t="shared" ca="1" si="20"/>
        <v>3</v>
      </c>
      <c r="L79" s="58">
        <f t="shared" ca="1" si="21"/>
        <v>0</v>
      </c>
      <c r="M79" s="58">
        <f t="shared" ca="1" si="22"/>
        <v>0</v>
      </c>
      <c r="N79" s="58">
        <f t="shared" ca="1" si="23"/>
        <v>0</v>
      </c>
      <c r="O79" s="58" t="str">
        <f t="shared" ca="1" si="24"/>
        <v>Pendente Faturamento</v>
      </c>
      <c r="P79" s="58" t="str">
        <f t="shared" ca="1" si="25"/>
        <v>CONSULTOR</v>
      </c>
      <c r="Q79" s="58" t="str">
        <f t="shared" ca="1" si="26"/>
        <v>M1</v>
      </c>
      <c r="R79" s="58">
        <f ca="1">VLOOKUP(Q79,Alavanca!A:B,2,0)</f>
        <v>0.25</v>
      </c>
      <c r="S79" s="249">
        <f t="shared" ca="1" si="27"/>
        <v>0</v>
      </c>
      <c r="T79" s="71">
        <f ca="1">IF(X79="S",IF($T$2&lt;0.05,0,VLOOKUP(P79,Alavanca!D:E,2,0)*K79/$M$7)-VLOOKUP(B79,Expansao_fevereiro2023!A:J,10,FALSE),IF($T$2&lt;0.05,0,VLOOKUP(P79,Alavanca!D:E,2,0)*K79/$M$7))</f>
        <v>534.61258064516119</v>
      </c>
      <c r="U79" s="71">
        <v>0</v>
      </c>
      <c r="V79" s="71">
        <v>0</v>
      </c>
      <c r="W79" s="71">
        <v>0</v>
      </c>
      <c r="X79" s="58" t="s">
        <v>254</v>
      </c>
      <c r="AA79" s="270"/>
    </row>
    <row r="80" spans="1:27">
      <c r="A80" s="58" t="s">
        <v>5270</v>
      </c>
      <c r="B80" s="58" t="s">
        <v>5271</v>
      </c>
      <c r="C80" s="58" t="str">
        <f t="shared" ca="1" si="15"/>
        <v>HUGO LOPES FRANKLIN DUTRA</v>
      </c>
      <c r="D80" s="58" t="str">
        <f t="shared" ca="1" si="16"/>
        <v>CLAYTON LUIZ DE OLIVEIRA</v>
      </c>
      <c r="E80" s="58" t="str">
        <f t="shared" ca="1" si="17"/>
        <v>MARCELO BATISTA CARVALHAIS</v>
      </c>
      <c r="F80" s="59">
        <f t="shared" ca="1" si="18"/>
        <v>45048</v>
      </c>
      <c r="G80" s="59" t="str">
        <f t="shared" ca="1" si="19"/>
        <v/>
      </c>
      <c r="J80" s="58">
        <f t="shared" ca="1" si="28"/>
        <v>20</v>
      </c>
      <c r="K80" s="58">
        <f t="shared" ca="1" si="20"/>
        <v>30</v>
      </c>
      <c r="L80" s="58">
        <f t="shared" ca="1" si="21"/>
        <v>5</v>
      </c>
      <c r="M80" s="58">
        <f t="shared" ca="1" si="22"/>
        <v>0</v>
      </c>
      <c r="N80" s="58">
        <f t="shared" ca="1" si="23"/>
        <v>0</v>
      </c>
      <c r="O80" s="58" t="str">
        <f t="shared" ca="1" si="24"/>
        <v>Credenciamento Não Atingindo</v>
      </c>
      <c r="P80" s="58" t="str">
        <f t="shared" ca="1" si="25"/>
        <v>CONSULTOR</v>
      </c>
      <c r="Q80" s="58" t="str">
        <f t="shared" ca="1" si="26"/>
        <v>M1</v>
      </c>
      <c r="R80" s="58">
        <f ca="1">VLOOKUP(Q80,Alavanca!A:B,2,0)</f>
        <v>0.25</v>
      </c>
      <c r="S80" s="249">
        <f t="shared" ca="1" si="27"/>
        <v>0</v>
      </c>
      <c r="T80" s="71">
        <f ca="1">IF(X80="S",IF($T$2&lt;0.05,0,VLOOKUP(P80,Alavanca!D:E,2,0)*K80/$M$7)-VLOOKUP(B80,Expansao_fevereiro2023!A:J,10,FALSE),IF($T$2&lt;0.05,0,VLOOKUP(P80,Alavanca!D:E,2,0)*K80/$M$7))</f>
        <v>5346.1258064516123</v>
      </c>
      <c r="U80" s="71">
        <v>0</v>
      </c>
      <c r="V80" s="71">
        <v>0</v>
      </c>
      <c r="W80" s="71">
        <v>0</v>
      </c>
      <c r="X80" s="58" t="s">
        <v>254</v>
      </c>
      <c r="AA80" s="270"/>
    </row>
    <row r="81" spans="1:27">
      <c r="A81" s="58">
        <v>12980812706</v>
      </c>
      <c r="B81" s="58" t="s">
        <v>5274</v>
      </c>
      <c r="C81" s="58" t="str">
        <f t="shared" ca="1" si="15"/>
        <v>HUGO LOPES FRANKLIN DUTRA</v>
      </c>
      <c r="D81" s="58" t="str">
        <f t="shared" ca="1" si="16"/>
        <v>CLAYTON LUIZ DE OLIVEIRA</v>
      </c>
      <c r="E81" s="58" t="str">
        <f t="shared" ca="1" si="17"/>
        <v>MARCELO BATISTA CARVALHAIS</v>
      </c>
      <c r="F81" s="59">
        <f t="shared" ca="1" si="18"/>
        <v>45048</v>
      </c>
      <c r="G81" s="59">
        <f t="shared" ca="1" si="19"/>
        <v>45050</v>
      </c>
      <c r="J81" s="58">
        <f t="shared" ca="1" si="28"/>
        <v>1</v>
      </c>
      <c r="K81" s="58">
        <f t="shared" ca="1" si="20"/>
        <v>3</v>
      </c>
      <c r="L81" s="58">
        <f t="shared" ca="1" si="21"/>
        <v>0</v>
      </c>
      <c r="M81" s="58">
        <f t="shared" ca="1" si="22"/>
        <v>0</v>
      </c>
      <c r="N81" s="58">
        <f t="shared" ca="1" si="23"/>
        <v>0</v>
      </c>
      <c r="O81" s="58" t="str">
        <f t="shared" ca="1" si="24"/>
        <v>Pendente Faturamento</v>
      </c>
      <c r="P81" s="58" t="str">
        <f t="shared" ca="1" si="25"/>
        <v>CONSULTOR</v>
      </c>
      <c r="Q81" s="58" t="str">
        <f t="shared" ca="1" si="26"/>
        <v>M1</v>
      </c>
      <c r="R81" s="58">
        <f ca="1">VLOOKUP(Q81,Alavanca!A:B,2,0)</f>
        <v>0.25</v>
      </c>
      <c r="S81" s="249">
        <f t="shared" ca="1" si="27"/>
        <v>0</v>
      </c>
      <c r="T81" s="71">
        <f ca="1">IF(X81="S",IF($T$2&lt;0.05,0,VLOOKUP(P81,Alavanca!D:E,2,0)*K81/$M$7)-VLOOKUP(B81,Expansao_fevereiro2023!A:J,10,FALSE),IF($T$2&lt;0.05,0,VLOOKUP(P81,Alavanca!D:E,2,0)*K81/$M$7))</f>
        <v>534.61258064516119</v>
      </c>
      <c r="U81" s="71">
        <v>0</v>
      </c>
      <c r="V81" s="71">
        <v>0</v>
      </c>
      <c r="W81" s="71">
        <v>0</v>
      </c>
      <c r="X81" s="58" t="s">
        <v>254</v>
      </c>
      <c r="AA81" s="270"/>
    </row>
    <row r="82" spans="1:27">
      <c r="A82" s="58" t="s">
        <v>5114</v>
      </c>
      <c r="B82" s="58" t="s">
        <v>5115</v>
      </c>
      <c r="C82" s="58" t="str">
        <f t="shared" ca="1" si="15"/>
        <v>TIAGO PEREIRA FURTADO</v>
      </c>
      <c r="D82" s="58" t="str">
        <f t="shared" ca="1" si="16"/>
        <v>CLAYTON LUIZ DE OLIVEIRA</v>
      </c>
      <c r="E82" s="58" t="str">
        <f t="shared" ca="1" si="17"/>
        <v>MARCELO BATISTA CARVALHAIS</v>
      </c>
      <c r="F82" s="59">
        <f t="shared" ca="1" si="18"/>
        <v>45061</v>
      </c>
      <c r="G82" s="59" t="str">
        <f t="shared" ca="1" si="19"/>
        <v/>
      </c>
      <c r="J82" s="58">
        <f t="shared" ca="1" si="28"/>
        <v>11</v>
      </c>
      <c r="K82" s="58">
        <f t="shared" ca="1" si="20"/>
        <v>17</v>
      </c>
      <c r="L82" s="58">
        <f t="shared" ca="1" si="21"/>
        <v>3</v>
      </c>
      <c r="M82" s="58">
        <f t="shared" ca="1" si="22"/>
        <v>1</v>
      </c>
      <c r="N82" s="58">
        <f t="shared" ca="1" si="23"/>
        <v>0</v>
      </c>
      <c r="O82" s="58" t="str">
        <f t="shared" ca="1" si="24"/>
        <v>Credenciamento Não Atingindo</v>
      </c>
      <c r="P82" s="58" t="str">
        <f t="shared" ca="1" si="25"/>
        <v>CONSULTOR</v>
      </c>
      <c r="Q82" s="58" t="str">
        <f t="shared" ca="1" si="26"/>
        <v>M1</v>
      </c>
      <c r="R82" s="58">
        <f ca="1">VLOOKUP(Q82,Alavanca!A:B,2,0)</f>
        <v>0.25</v>
      </c>
      <c r="S82" s="249">
        <f t="shared" ca="1" si="27"/>
        <v>0</v>
      </c>
      <c r="T82" s="71">
        <f ca="1">IF(X82="S",IF($T$2&lt;0.05,0,VLOOKUP(P82,Alavanca!D:E,2,0)*K82/$M$7)-VLOOKUP(B82,Expansao_fevereiro2023!A:J,10,FALSE),IF($T$2&lt;0.05,0,VLOOKUP(P82,Alavanca!D:E,2,0)*K82/$M$7))</f>
        <v>3029.4712903225804</v>
      </c>
      <c r="U82" s="71">
        <v>0</v>
      </c>
      <c r="V82" s="71">
        <v>0</v>
      </c>
      <c r="W82" s="71">
        <v>0</v>
      </c>
      <c r="X82" s="58" t="s">
        <v>254</v>
      </c>
      <c r="AA82" s="270"/>
    </row>
    <row r="83" spans="1:27">
      <c r="A83" s="58" t="s">
        <v>5233</v>
      </c>
      <c r="B83" s="58" t="s">
        <v>5234</v>
      </c>
      <c r="C83" s="58">
        <f t="shared" ca="1" si="15"/>
        <v>0</v>
      </c>
      <c r="D83" s="58" t="str">
        <f t="shared" ca="1" si="16"/>
        <v>JULIANA TAVARES DE ARAUJO</v>
      </c>
      <c r="E83" s="58" t="str">
        <f t="shared" ca="1" si="17"/>
        <v>MARCELO BATISTA CARVALHAIS</v>
      </c>
      <c r="F83" s="59">
        <f t="shared" ca="1" si="18"/>
        <v>45061</v>
      </c>
      <c r="G83" s="59" t="str">
        <f t="shared" ca="1" si="19"/>
        <v/>
      </c>
      <c r="J83" s="58">
        <f t="shared" ca="1" si="28"/>
        <v>11</v>
      </c>
      <c r="K83" s="58">
        <f t="shared" ca="1" si="20"/>
        <v>17</v>
      </c>
      <c r="L83" s="58">
        <f t="shared" ca="1" si="21"/>
        <v>3</v>
      </c>
      <c r="M83" s="58">
        <f t="shared" ca="1" si="22"/>
        <v>0</v>
      </c>
      <c r="N83" s="58">
        <f t="shared" ca="1" si="23"/>
        <v>0</v>
      </c>
      <c r="O83" s="58" t="str">
        <f t="shared" ca="1" si="24"/>
        <v>Supervisor</v>
      </c>
      <c r="P83" s="58" t="str">
        <f t="shared" ca="1" si="25"/>
        <v>SUPERVISOR</v>
      </c>
      <c r="Q83" s="58" t="str">
        <f t="shared" ca="1" si="26"/>
        <v>M1</v>
      </c>
      <c r="R83" s="58">
        <f ca="1">VLOOKUP(Q83,Alavanca!A:B,2,0)</f>
        <v>0.25</v>
      </c>
      <c r="S83" s="249">
        <f t="shared" ca="1" si="27"/>
        <v>0</v>
      </c>
      <c r="T83" s="71">
        <f ca="1">IF(X83="S",IF($T$2&lt;0.05,0,VLOOKUP(P83,Alavanca!D:E,2,0)*K83/$M$7)-VLOOKUP(B83,Expansao_fevereiro2023!A:J,10,FALSE),IF($T$2&lt;0.05,0,VLOOKUP(P83,Alavanca!D:E,2,0)*K83/$M$7))</f>
        <v>4250.1809677419351</v>
      </c>
      <c r="U83" s="71">
        <v>4250.1809677419351</v>
      </c>
      <c r="V83" s="71">
        <v>0</v>
      </c>
      <c r="W83" s="71">
        <v>0</v>
      </c>
      <c r="X83" s="58" t="s">
        <v>254</v>
      </c>
    </row>
    <row r="84" spans="1:27">
      <c r="A84" s="58" t="s">
        <v>4974</v>
      </c>
      <c r="B84" s="58" t="s">
        <v>4975</v>
      </c>
      <c r="C84" s="58" t="str">
        <f t="shared" ca="1" si="15"/>
        <v>JOSE GOMES DE MELLO</v>
      </c>
      <c r="D84" s="58" t="str">
        <f t="shared" ca="1" si="16"/>
        <v>GIOVANE BORGES DA SILVA</v>
      </c>
      <c r="E84" s="58" t="str">
        <f t="shared" ca="1" si="17"/>
        <v>MARCELO BATISTA CARVALHAIS</v>
      </c>
      <c r="F84" s="59">
        <f t="shared" ca="1" si="18"/>
        <v>45061</v>
      </c>
      <c r="G84" s="59" t="str">
        <f t="shared" ca="1" si="19"/>
        <v/>
      </c>
      <c r="J84" s="58">
        <f t="shared" ca="1" si="28"/>
        <v>11</v>
      </c>
      <c r="K84" s="58">
        <f t="shared" ca="1" si="20"/>
        <v>17</v>
      </c>
      <c r="L84" s="58">
        <f t="shared" ca="1" si="21"/>
        <v>3</v>
      </c>
      <c r="M84" s="58">
        <f t="shared" ca="1" si="22"/>
        <v>1</v>
      </c>
      <c r="N84" s="58">
        <f t="shared" ca="1" si="23"/>
        <v>1</v>
      </c>
      <c r="O84" s="58" t="str">
        <f t="shared" ca="1" si="24"/>
        <v>Credenciamento Não Atingindo</v>
      </c>
      <c r="P84" s="58" t="str">
        <f t="shared" ca="1" si="25"/>
        <v>CONSULTOR</v>
      </c>
      <c r="Q84" s="58" t="str">
        <f t="shared" ca="1" si="26"/>
        <v>M1</v>
      </c>
      <c r="R84" s="58">
        <f ca="1">VLOOKUP(Q84,Alavanca!A:B,2,0)</f>
        <v>0.25</v>
      </c>
      <c r="S84" s="249">
        <f t="shared" ca="1" si="27"/>
        <v>0.33333333333333331</v>
      </c>
      <c r="T84" s="71">
        <f ca="1">IF(X84="S",IF($T$2&lt;0.05,0,VLOOKUP(P84,Alavanca!D:E,2,0)*K84/$M$7)-VLOOKUP(B84,Expansao_fevereiro2023!A:J,10,FALSE),IF($T$2&lt;0.05,0,VLOOKUP(P84,Alavanca!D:E,2,0)*K84/$M$7))</f>
        <v>3029.4712903225804</v>
      </c>
      <c r="U84" s="71">
        <v>0</v>
      </c>
      <c r="V84" s="71">
        <v>605.89425806451607</v>
      </c>
      <c r="W84" s="71">
        <v>0</v>
      </c>
      <c r="X84" s="58" t="s">
        <v>254</v>
      </c>
      <c r="AA84" s="270"/>
    </row>
    <row r="85" spans="1:27">
      <c r="A85" s="58" t="s">
        <v>4962</v>
      </c>
      <c r="B85" s="58" t="s">
        <v>4963</v>
      </c>
      <c r="C85" s="58" t="str">
        <f t="shared" ca="1" si="15"/>
        <v>HUGO LOPES FRANKLIN DUTRA</v>
      </c>
      <c r="D85" s="58" t="str">
        <f t="shared" ca="1" si="16"/>
        <v>CLAYTON LUIZ DE OLIVEIRA</v>
      </c>
      <c r="E85" s="58" t="str">
        <f t="shared" ca="1" si="17"/>
        <v>MARCELO BATISTA CARVALHAIS</v>
      </c>
      <c r="F85" s="59">
        <f t="shared" ca="1" si="18"/>
        <v>45061</v>
      </c>
      <c r="G85" s="59" t="str">
        <f t="shared" ca="1" si="19"/>
        <v/>
      </c>
      <c r="J85" s="58">
        <f t="shared" ca="1" si="28"/>
        <v>11</v>
      </c>
      <c r="K85" s="58">
        <f t="shared" ca="1" si="20"/>
        <v>17</v>
      </c>
      <c r="L85" s="58">
        <f t="shared" ca="1" si="21"/>
        <v>3</v>
      </c>
      <c r="M85" s="58">
        <f t="shared" ca="1" si="22"/>
        <v>5</v>
      </c>
      <c r="N85" s="58">
        <f t="shared" ca="1" si="23"/>
        <v>4</v>
      </c>
      <c r="O85" s="58" t="str">
        <f t="shared" ca="1" si="24"/>
        <v>Elegível</v>
      </c>
      <c r="P85" s="58" t="str">
        <f t="shared" ca="1" si="25"/>
        <v>CONSULTOR</v>
      </c>
      <c r="Q85" s="58" t="str">
        <f t="shared" ca="1" si="26"/>
        <v>M1</v>
      </c>
      <c r="R85" s="58">
        <f ca="1">VLOOKUP(Q85,Alavanca!A:B,2,0)</f>
        <v>0.25</v>
      </c>
      <c r="S85" s="249">
        <f t="shared" ca="1" si="27"/>
        <v>1.3333333333333333</v>
      </c>
      <c r="T85" s="71">
        <f ca="1">IF(X85="S",IF($T$2&lt;0.05,0,VLOOKUP(P85,Alavanca!D:E,2,0)*K85/$M$7)-VLOOKUP(B85,Expansao_fevereiro2023!A:J,10,FALSE),IF($T$2&lt;0.05,0,VLOOKUP(P85,Alavanca!D:E,2,0)*K85/$M$7))</f>
        <v>3029.4712903225804</v>
      </c>
      <c r="U85" s="71">
        <v>3029.4712903225804</v>
      </c>
      <c r="V85" s="71">
        <v>908.84138709677427</v>
      </c>
      <c r="W85" s="71">
        <v>0</v>
      </c>
      <c r="X85" s="58" t="s">
        <v>254</v>
      </c>
      <c r="AA85" s="270"/>
    </row>
    <row r="86" spans="1:27">
      <c r="A86" s="58" t="s">
        <v>5121</v>
      </c>
      <c r="B86" s="58" t="s">
        <v>5122</v>
      </c>
      <c r="C86" s="58" t="str">
        <f t="shared" ca="1" si="15"/>
        <v>HUGO LOPES FRANKLIN DUTRA</v>
      </c>
      <c r="D86" s="58" t="str">
        <f t="shared" ca="1" si="16"/>
        <v>CLAYTON LUIZ DE OLIVEIRA</v>
      </c>
      <c r="E86" s="58" t="str">
        <f t="shared" ca="1" si="17"/>
        <v>MARCELO BATISTA CARVALHAIS</v>
      </c>
      <c r="F86" s="59">
        <f t="shared" ca="1" si="18"/>
        <v>45061</v>
      </c>
      <c r="G86" s="59" t="str">
        <f t="shared" ca="1" si="19"/>
        <v/>
      </c>
      <c r="J86" s="58">
        <f t="shared" ca="1" si="28"/>
        <v>11</v>
      </c>
      <c r="K86" s="58">
        <f t="shared" ca="1" si="20"/>
        <v>17</v>
      </c>
      <c r="L86" s="58">
        <f t="shared" ca="1" si="21"/>
        <v>3</v>
      </c>
      <c r="M86" s="58">
        <f t="shared" ca="1" si="22"/>
        <v>3</v>
      </c>
      <c r="N86" s="58">
        <f t="shared" ca="1" si="23"/>
        <v>2</v>
      </c>
      <c r="O86" s="58" t="str">
        <f t="shared" ca="1" si="24"/>
        <v>Pendente Faturamento</v>
      </c>
      <c r="P86" s="58" t="str">
        <f t="shared" ca="1" si="25"/>
        <v>CONSULTOR</v>
      </c>
      <c r="Q86" s="58" t="str">
        <f t="shared" ca="1" si="26"/>
        <v>M1</v>
      </c>
      <c r="R86" s="58">
        <f ca="1">VLOOKUP(Q86,Alavanca!A:B,2,0)</f>
        <v>0.25</v>
      </c>
      <c r="S86" s="249">
        <f t="shared" ca="1" si="27"/>
        <v>0.66666666666666663</v>
      </c>
      <c r="T86" s="71">
        <f ca="1">IF(X86="S",IF($T$2&lt;0.05,0,VLOOKUP(P86,Alavanca!D:E,2,0)*K86/$M$7)-VLOOKUP(B86,Expansao_fevereiro2023!A:J,10,FALSE),IF($T$2&lt;0.05,0,VLOOKUP(P86,Alavanca!D:E,2,0)*K86/$M$7))</f>
        <v>3029.4712903225804</v>
      </c>
      <c r="U86" s="71">
        <v>0</v>
      </c>
      <c r="V86" s="71">
        <v>1211.7885161290321</v>
      </c>
      <c r="W86" s="71">
        <v>0</v>
      </c>
      <c r="X86" s="58" t="s">
        <v>254</v>
      </c>
      <c r="AA86" s="270"/>
    </row>
    <row r="87" spans="1:27">
      <c r="A87" s="58" t="s">
        <v>5289</v>
      </c>
      <c r="B87" s="58" t="s">
        <v>4825</v>
      </c>
      <c r="C87" s="58" t="str">
        <f t="shared" ca="1" si="15"/>
        <v>BRUNA VERONICA ALBERTIM SOARES</v>
      </c>
      <c r="D87" s="58" t="str">
        <f t="shared" ca="1" si="16"/>
        <v>JULIANA TAVARES DE ARAUJO</v>
      </c>
      <c r="E87" s="58" t="str">
        <f t="shared" ca="1" si="17"/>
        <v>MARCELO BATISTA CARVALHAIS</v>
      </c>
      <c r="F87" s="59">
        <f t="shared" ca="1" si="18"/>
        <v>45061</v>
      </c>
      <c r="G87" s="59" t="str">
        <f t="shared" ca="1" si="19"/>
        <v/>
      </c>
      <c r="J87" s="58">
        <f t="shared" ca="1" si="28"/>
        <v>11</v>
      </c>
      <c r="K87" s="58">
        <f t="shared" ca="1" si="20"/>
        <v>17</v>
      </c>
      <c r="L87" s="58">
        <f t="shared" ca="1" si="21"/>
        <v>3</v>
      </c>
      <c r="M87" s="58">
        <f t="shared" ca="1" si="22"/>
        <v>4</v>
      </c>
      <c r="N87" s="58">
        <f t="shared" ca="1" si="23"/>
        <v>2</v>
      </c>
      <c r="O87" s="58" t="str">
        <f t="shared" ca="1" si="24"/>
        <v>Pendente Faturamento</v>
      </c>
      <c r="P87" s="58" t="str">
        <f t="shared" ca="1" si="25"/>
        <v>CONSULTOR</v>
      </c>
      <c r="Q87" s="58" t="str">
        <f t="shared" ca="1" si="26"/>
        <v>M1</v>
      </c>
      <c r="R87" s="58">
        <f ca="1">VLOOKUP(Q87,Alavanca!A:B,2,0)</f>
        <v>0.25</v>
      </c>
      <c r="S87" s="249">
        <f t="shared" ca="1" si="27"/>
        <v>0.66666666666666663</v>
      </c>
      <c r="T87" s="71">
        <f ca="1">IF(X87="S",IF($T$2&lt;0.05,0,VLOOKUP(P87,Alavanca!D:E,2,0)*K87/$M$7)-VLOOKUP(B87,Expansao_fevereiro2023!A:J,10,FALSE),IF($T$2&lt;0.05,0,VLOOKUP(P87,Alavanca!D:E,2,0)*K87/$M$7))</f>
        <v>3029.4712903225804</v>
      </c>
      <c r="U87" s="71">
        <v>605.89425806451607</v>
      </c>
      <c r="V87" s="71">
        <v>605.89425806451607</v>
      </c>
      <c r="W87" s="71">
        <v>0</v>
      </c>
      <c r="X87" s="58" t="s">
        <v>254</v>
      </c>
      <c r="AA87" s="270"/>
    </row>
    <row r="88" spans="1:27">
      <c r="A88" s="58" t="s">
        <v>4971</v>
      </c>
      <c r="B88" s="58" t="s">
        <v>4972</v>
      </c>
      <c r="C88" s="58" t="str">
        <f t="shared" ca="1" si="15"/>
        <v>ALEXANDRE ARAUJO BEZERRIL</v>
      </c>
      <c r="D88" s="58" t="str">
        <f t="shared" ca="1" si="16"/>
        <v>GIOVANE BORGES DA SILVA</v>
      </c>
      <c r="E88" s="58" t="str">
        <f t="shared" ca="1" si="17"/>
        <v>MARCELO BATISTA CARVALHAIS</v>
      </c>
      <c r="F88" s="59">
        <f t="shared" ca="1" si="18"/>
        <v>45061</v>
      </c>
      <c r="G88" s="59" t="str">
        <f t="shared" ca="1" si="19"/>
        <v/>
      </c>
      <c r="J88" s="58">
        <f t="shared" ca="1" si="28"/>
        <v>11</v>
      </c>
      <c r="K88" s="58">
        <f t="shared" ca="1" si="20"/>
        <v>17</v>
      </c>
      <c r="L88" s="58">
        <f t="shared" ca="1" si="21"/>
        <v>3</v>
      </c>
      <c r="M88" s="58">
        <f t="shared" ca="1" si="22"/>
        <v>8</v>
      </c>
      <c r="N88" s="58">
        <f t="shared" ca="1" si="23"/>
        <v>6</v>
      </c>
      <c r="O88" s="58" t="str">
        <f t="shared" ca="1" si="24"/>
        <v>Elegível</v>
      </c>
      <c r="P88" s="58" t="str">
        <f t="shared" ca="1" si="25"/>
        <v>CONSULTOR</v>
      </c>
      <c r="Q88" s="58" t="str">
        <f t="shared" ca="1" si="26"/>
        <v>M1</v>
      </c>
      <c r="R88" s="58">
        <f ca="1">VLOOKUP(Q88,Alavanca!A:B,2,0)</f>
        <v>0.25</v>
      </c>
      <c r="S88" s="249">
        <f t="shared" ca="1" si="27"/>
        <v>2</v>
      </c>
      <c r="T88" s="71">
        <f ca="1">IF(X88="S",IF($T$2&lt;0.05,0,VLOOKUP(P88,Alavanca!D:E,2,0)*K88/$M$7)-VLOOKUP(B88,Expansao_fevereiro2023!A:J,10,FALSE),IF($T$2&lt;0.05,0,VLOOKUP(P88,Alavanca!D:E,2,0)*K88/$M$7))</f>
        <v>3029.4712903225804</v>
      </c>
      <c r="U88" s="71">
        <v>1211.7885161290321</v>
      </c>
      <c r="V88" s="71">
        <v>3332.4184193548381</v>
      </c>
      <c r="W88" s="71">
        <v>0</v>
      </c>
      <c r="X88" s="58" t="s">
        <v>254</v>
      </c>
      <c r="AA88" s="270"/>
    </row>
    <row r="89" spans="1:27">
      <c r="A89" s="58" t="s">
        <v>5158</v>
      </c>
      <c r="B89" s="58" t="s">
        <v>5159</v>
      </c>
      <c r="C89" s="58" t="str">
        <f t="shared" ca="1" si="15"/>
        <v>ALEXANDRE ARAUJO BEZERRIL</v>
      </c>
      <c r="D89" s="58" t="str">
        <f t="shared" ca="1" si="16"/>
        <v>GIOVANE BORGES DA SILVA</v>
      </c>
      <c r="E89" s="58" t="str">
        <f t="shared" ca="1" si="17"/>
        <v>MARCELO BATISTA CARVALHAIS</v>
      </c>
      <c r="F89" s="59">
        <f t="shared" ca="1" si="18"/>
        <v>45061</v>
      </c>
      <c r="G89" s="59" t="str">
        <f t="shared" ca="1" si="19"/>
        <v/>
      </c>
      <c r="J89" s="58">
        <f t="shared" ca="1" si="28"/>
        <v>11</v>
      </c>
      <c r="K89" s="58">
        <f t="shared" ca="1" si="20"/>
        <v>17</v>
      </c>
      <c r="L89" s="58">
        <f t="shared" ca="1" si="21"/>
        <v>3</v>
      </c>
      <c r="M89" s="58">
        <f t="shared" ca="1" si="22"/>
        <v>4</v>
      </c>
      <c r="N89" s="58">
        <f t="shared" ca="1" si="23"/>
        <v>2</v>
      </c>
      <c r="O89" s="58" t="str">
        <f t="shared" ca="1" si="24"/>
        <v>Pendente Faturamento</v>
      </c>
      <c r="P89" s="58" t="str">
        <f t="shared" ca="1" si="25"/>
        <v>CONSULTOR</v>
      </c>
      <c r="Q89" s="58" t="str">
        <f t="shared" ca="1" si="26"/>
        <v>M1</v>
      </c>
      <c r="R89" s="58">
        <f ca="1">VLOOKUP(Q89,Alavanca!A:B,2,0)</f>
        <v>0.25</v>
      </c>
      <c r="S89" s="249">
        <f t="shared" ca="1" si="27"/>
        <v>0.66666666666666663</v>
      </c>
      <c r="T89" s="71">
        <f ca="1">IF(X89="S",IF($T$2&lt;0.05,0,VLOOKUP(P89,Alavanca!D:E,2,0)*K89/$M$7)-VLOOKUP(B89,Expansao_fevereiro2023!A:J,10,FALSE),IF($T$2&lt;0.05,0,VLOOKUP(P89,Alavanca!D:E,2,0)*K89/$M$7))</f>
        <v>3029.4712903225804</v>
      </c>
      <c r="U89" s="71">
        <v>0</v>
      </c>
      <c r="V89" s="71">
        <v>1211.7885161290321</v>
      </c>
      <c r="W89" s="71">
        <v>0</v>
      </c>
      <c r="X89" s="58" t="s">
        <v>254</v>
      </c>
      <c r="AA89" s="270"/>
    </row>
    <row r="90" spans="1:27">
      <c r="F90" s="59"/>
      <c r="G90" s="59"/>
      <c r="S90" s="249"/>
      <c r="T90" s="71"/>
      <c r="U90" s="71"/>
      <c r="V90" s="71"/>
      <c r="W90" s="71"/>
    </row>
    <row r="91" spans="1:27">
      <c r="F91" s="59"/>
      <c r="G91" s="59"/>
      <c r="S91" s="249"/>
      <c r="T91" s="71"/>
      <c r="U91" s="71"/>
      <c r="V91" s="71"/>
      <c r="W91" s="71"/>
    </row>
    <row r="94" spans="1:27">
      <c r="V94" s="271"/>
    </row>
  </sheetData>
  <mergeCells count="4">
    <mergeCell ref="C1:E1"/>
    <mergeCell ref="H1:I1"/>
    <mergeCell ref="K1:P1"/>
    <mergeCell ref="R1:U1"/>
  </mergeCells>
  <dataValidations disablePrompts="1" count="1">
    <dataValidation allowBlank="1" showInputMessage="1" showErrorMessage="1" promptTitle="Informe o CPF do Promotor" prompt="Informe o CPF do promotor sem formatação e máscara._x000a_Deve ser único na plataforma._x000a__x000a_INFORMAÇÃO OBRIGATÓRIA." sqref="A14:A17" xr:uid="{06FCEAC7-0140-4AC5-ACE3-DFBE887DC5FD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03A18-6FA8-4041-BD78-53655D5411C1}">
  <sheetPr>
    <tabColor theme="4" tint="-0.499984740745262"/>
  </sheetPr>
  <dimension ref="A1:Z1903"/>
  <sheetViews>
    <sheetView showGridLines="0" topLeftCell="N1" zoomScale="70" zoomScaleNormal="70" workbookViewId="0">
      <selection activeCell="J5" sqref="J5"/>
    </sheetView>
  </sheetViews>
  <sheetFormatPr defaultRowHeight="14.5"/>
  <cols>
    <col min="1" max="1" width="31" bestFit="1" customWidth="1"/>
    <col min="2" max="2" width="31" customWidth="1"/>
    <col min="3" max="3" width="46.81640625" bestFit="1" customWidth="1"/>
    <col min="4" max="4" width="12.453125" customWidth="1"/>
    <col min="5" max="5" width="3.453125" customWidth="1"/>
    <col min="6" max="6" width="14.1796875" customWidth="1"/>
    <col min="7" max="7" width="10.6328125" bestFit="1" customWidth="1"/>
    <col min="8" max="8" width="12.81640625" bestFit="1" customWidth="1"/>
    <col min="9" max="9" width="20.81640625" bestFit="1" customWidth="1"/>
    <col min="10" max="10" width="18.1796875" bestFit="1" customWidth="1"/>
    <col min="11" max="11" width="145.1796875" bestFit="1" customWidth="1"/>
    <col min="12" max="12" width="35.1796875" bestFit="1" customWidth="1"/>
    <col min="13" max="14" width="24.81640625" bestFit="1" customWidth="1"/>
    <col min="15" max="15" width="20.1796875" bestFit="1" customWidth="1"/>
    <col min="16" max="16" width="28" customWidth="1"/>
    <col min="17" max="17" width="23.08984375" customWidth="1"/>
    <col min="18" max="18" width="12.90625" bestFit="1" customWidth="1"/>
    <col min="19" max="19" width="12.54296875" bestFit="1" customWidth="1"/>
    <col min="20" max="20" width="17.81640625" bestFit="1" customWidth="1"/>
    <col min="21" max="21" width="28.453125" bestFit="1" customWidth="1"/>
    <col min="22" max="22" width="15.1796875" bestFit="1" customWidth="1"/>
    <col min="23" max="25" width="10.81640625" bestFit="1" customWidth="1"/>
    <col min="26" max="26" width="8.90625" bestFit="1" customWidth="1"/>
  </cols>
  <sheetData>
    <row r="1" spans="1:26">
      <c r="A1" s="110" t="s">
        <v>225</v>
      </c>
      <c r="B1" s="110" t="s">
        <v>562</v>
      </c>
      <c r="C1" s="110" t="s">
        <v>226</v>
      </c>
      <c r="D1" s="110" t="s">
        <v>227</v>
      </c>
      <c r="E1" s="110" t="s">
        <v>228</v>
      </c>
      <c r="F1" s="110" t="s">
        <v>229</v>
      </c>
      <c r="G1" s="110" t="s">
        <v>230</v>
      </c>
      <c r="H1" s="110" t="s">
        <v>231</v>
      </c>
      <c r="I1" s="110" t="s">
        <v>232</v>
      </c>
      <c r="J1" s="110" t="s">
        <v>233</v>
      </c>
      <c r="K1" s="110" t="s">
        <v>234</v>
      </c>
      <c r="L1" s="110" t="s">
        <v>235</v>
      </c>
      <c r="M1" s="110" t="s">
        <v>236</v>
      </c>
      <c r="N1" s="110" t="s">
        <v>237</v>
      </c>
      <c r="O1" s="110" t="s">
        <v>238</v>
      </c>
      <c r="P1" s="110" t="s">
        <v>239</v>
      </c>
      <c r="Q1" s="110" t="s">
        <v>240</v>
      </c>
      <c r="R1" s="110" t="s">
        <v>241</v>
      </c>
      <c r="S1" s="110" t="s">
        <v>242</v>
      </c>
      <c r="T1" s="110" t="s">
        <v>243</v>
      </c>
      <c r="U1" s="110" t="s">
        <v>244</v>
      </c>
      <c r="V1" s="110" t="s">
        <v>245</v>
      </c>
      <c r="W1" s="69" t="s">
        <v>4165</v>
      </c>
      <c r="X1" s="69" t="s">
        <v>4164</v>
      </c>
      <c r="Y1" s="69" t="s">
        <v>4286</v>
      </c>
      <c r="Z1" s="70" t="s">
        <v>476</v>
      </c>
    </row>
    <row r="2" spans="1:26">
      <c r="A2" t="s">
        <v>246</v>
      </c>
      <c r="B2">
        <v>49164503</v>
      </c>
      <c r="C2" t="s">
        <v>2149</v>
      </c>
      <c r="D2" t="s">
        <v>1792</v>
      </c>
      <c r="E2" t="s">
        <v>1528</v>
      </c>
      <c r="F2">
        <v>12110143</v>
      </c>
      <c r="G2">
        <v>44966</v>
      </c>
      <c r="H2" t="s">
        <v>2732</v>
      </c>
      <c r="I2" t="s">
        <v>248</v>
      </c>
      <c r="J2" t="s">
        <v>249</v>
      </c>
      <c r="K2" t="s">
        <v>3936</v>
      </c>
      <c r="L2" t="s">
        <v>251</v>
      </c>
      <c r="O2" s="111">
        <v>44966</v>
      </c>
      <c r="P2" t="s">
        <v>252</v>
      </c>
      <c r="Q2" t="s">
        <v>257</v>
      </c>
      <c r="R2" s="111"/>
      <c r="W2">
        <v>0</v>
      </c>
      <c r="X2">
        <v>0</v>
      </c>
      <c r="Y2">
        <v>0</v>
      </c>
      <c r="Z2">
        <f>SUM(W2:Y2)</f>
        <v>0</v>
      </c>
    </row>
    <row r="3" spans="1:26">
      <c r="A3" t="s">
        <v>246</v>
      </c>
      <c r="B3">
        <v>532359160</v>
      </c>
      <c r="C3" t="s">
        <v>1864</v>
      </c>
      <c r="D3" t="s">
        <v>57</v>
      </c>
      <c r="E3" t="s">
        <v>58</v>
      </c>
      <c r="F3">
        <v>12078240</v>
      </c>
      <c r="G3">
        <v>44958</v>
      </c>
      <c r="H3" t="s">
        <v>2962</v>
      </c>
      <c r="I3" t="s">
        <v>255</v>
      </c>
      <c r="J3" t="s">
        <v>249</v>
      </c>
      <c r="K3" t="s">
        <v>250</v>
      </c>
      <c r="L3" t="s">
        <v>251</v>
      </c>
      <c r="O3" s="111">
        <v>44960</v>
      </c>
      <c r="P3" t="s">
        <v>252</v>
      </c>
      <c r="Q3" t="s">
        <v>253</v>
      </c>
      <c r="R3" s="111">
        <v>44973</v>
      </c>
      <c r="W3">
        <v>917.08</v>
      </c>
      <c r="X3">
        <v>30788.5</v>
      </c>
      <c r="Y3">
        <v>31081.24</v>
      </c>
      <c r="Z3">
        <f t="shared" ref="Z3:Z64" si="0">SUM(W3:Y3)</f>
        <v>62786.820000000007</v>
      </c>
    </row>
    <row r="4" spans="1:26">
      <c r="A4" t="s">
        <v>246</v>
      </c>
      <c r="B4">
        <v>532359160</v>
      </c>
      <c r="C4" t="s">
        <v>1864</v>
      </c>
      <c r="D4" t="s">
        <v>57</v>
      </c>
      <c r="E4" t="s">
        <v>58</v>
      </c>
      <c r="F4">
        <v>12115636</v>
      </c>
      <c r="G4">
        <v>44967</v>
      </c>
      <c r="H4" t="s">
        <v>2964</v>
      </c>
      <c r="I4" t="s">
        <v>260</v>
      </c>
      <c r="L4" t="s">
        <v>251</v>
      </c>
      <c r="O4" s="111">
        <v>44972</v>
      </c>
      <c r="P4" t="s">
        <v>252</v>
      </c>
      <c r="Q4" t="s">
        <v>253</v>
      </c>
      <c r="R4" s="111">
        <v>45003</v>
      </c>
      <c r="W4">
        <v>0</v>
      </c>
      <c r="X4">
        <v>6880.1</v>
      </c>
      <c r="Y4">
        <v>24030</v>
      </c>
      <c r="Z4">
        <f t="shared" si="0"/>
        <v>30910.1</v>
      </c>
    </row>
    <row r="5" spans="1:26">
      <c r="A5" t="s">
        <v>246</v>
      </c>
      <c r="B5">
        <v>532359160</v>
      </c>
      <c r="C5" t="s">
        <v>1864</v>
      </c>
      <c r="D5" t="s">
        <v>57</v>
      </c>
      <c r="E5" t="s">
        <v>58</v>
      </c>
      <c r="F5">
        <v>12110610</v>
      </c>
      <c r="G5">
        <v>44970</v>
      </c>
      <c r="H5" t="s">
        <v>2963</v>
      </c>
      <c r="I5" t="s">
        <v>248</v>
      </c>
      <c r="J5" t="s">
        <v>249</v>
      </c>
      <c r="K5" t="s">
        <v>3936</v>
      </c>
      <c r="L5" t="s">
        <v>251</v>
      </c>
      <c r="O5" s="111">
        <v>44972</v>
      </c>
      <c r="P5" t="s">
        <v>252</v>
      </c>
      <c r="Q5" t="s">
        <v>253</v>
      </c>
      <c r="R5" s="111">
        <v>44980</v>
      </c>
      <c r="W5">
        <v>73.89</v>
      </c>
      <c r="X5">
        <v>4744.8900000000003</v>
      </c>
      <c r="Y5">
        <v>182.5</v>
      </c>
      <c r="Z5">
        <f t="shared" si="0"/>
        <v>5001.2800000000007</v>
      </c>
    </row>
    <row r="6" spans="1:26">
      <c r="A6" t="s">
        <v>246</v>
      </c>
      <c r="B6">
        <v>576199648</v>
      </c>
      <c r="C6" t="s">
        <v>396</v>
      </c>
      <c r="D6" t="s">
        <v>3182</v>
      </c>
      <c r="E6" t="s">
        <v>46</v>
      </c>
      <c r="F6">
        <v>12237225</v>
      </c>
      <c r="G6">
        <v>45000</v>
      </c>
      <c r="H6" t="s">
        <v>3978</v>
      </c>
      <c r="I6" t="s">
        <v>255</v>
      </c>
      <c r="L6" t="s">
        <v>251</v>
      </c>
      <c r="O6" s="111">
        <v>45000</v>
      </c>
      <c r="P6" t="s">
        <v>252</v>
      </c>
      <c r="Q6" t="s">
        <v>253</v>
      </c>
      <c r="R6" s="111">
        <v>45001</v>
      </c>
      <c r="W6">
        <v>0</v>
      </c>
      <c r="X6">
        <v>0</v>
      </c>
      <c r="Y6">
        <v>3.5</v>
      </c>
      <c r="Z6">
        <f t="shared" si="0"/>
        <v>3.5</v>
      </c>
    </row>
    <row r="7" spans="1:26">
      <c r="A7" t="s">
        <v>246</v>
      </c>
      <c r="B7">
        <v>576199648</v>
      </c>
      <c r="C7" t="s">
        <v>396</v>
      </c>
      <c r="D7" t="s">
        <v>741</v>
      </c>
      <c r="E7" t="s">
        <v>46</v>
      </c>
      <c r="F7">
        <v>11837454</v>
      </c>
      <c r="G7">
        <v>44985</v>
      </c>
      <c r="H7" t="s">
        <v>2988</v>
      </c>
      <c r="I7" t="s">
        <v>255</v>
      </c>
      <c r="J7" t="s">
        <v>249</v>
      </c>
      <c r="K7" t="s">
        <v>268</v>
      </c>
      <c r="L7" t="s">
        <v>251</v>
      </c>
      <c r="O7" s="111">
        <v>44985</v>
      </c>
      <c r="P7" t="s">
        <v>252</v>
      </c>
      <c r="Q7" t="s">
        <v>253</v>
      </c>
      <c r="R7" s="111">
        <v>44987</v>
      </c>
      <c r="W7">
        <v>0</v>
      </c>
      <c r="X7">
        <v>6548.5</v>
      </c>
      <c r="Y7">
        <v>8197.75</v>
      </c>
      <c r="Z7">
        <f t="shared" si="0"/>
        <v>14746.25</v>
      </c>
    </row>
    <row r="8" spans="1:26">
      <c r="A8" t="s">
        <v>246</v>
      </c>
      <c r="B8">
        <v>576199648</v>
      </c>
      <c r="C8" t="s">
        <v>396</v>
      </c>
      <c r="D8" t="s">
        <v>2699</v>
      </c>
      <c r="E8" t="s">
        <v>46</v>
      </c>
      <c r="F8">
        <v>12136295</v>
      </c>
      <c r="G8">
        <v>44974</v>
      </c>
      <c r="H8" t="s">
        <v>2989</v>
      </c>
      <c r="I8" t="s">
        <v>255</v>
      </c>
      <c r="L8" t="s">
        <v>251</v>
      </c>
      <c r="O8" s="111">
        <v>44974</v>
      </c>
      <c r="P8" t="s">
        <v>252</v>
      </c>
      <c r="Q8" t="s">
        <v>253</v>
      </c>
      <c r="R8" s="111">
        <v>44981</v>
      </c>
      <c r="W8">
        <v>136.9</v>
      </c>
      <c r="X8">
        <v>744.1</v>
      </c>
      <c r="Y8">
        <v>199.9</v>
      </c>
      <c r="Z8">
        <f t="shared" si="0"/>
        <v>1080.9000000000001</v>
      </c>
    </row>
    <row r="9" spans="1:26">
      <c r="A9" t="s">
        <v>246</v>
      </c>
      <c r="B9">
        <v>576199648</v>
      </c>
      <c r="C9" t="s">
        <v>396</v>
      </c>
      <c r="D9" t="s">
        <v>45</v>
      </c>
      <c r="E9" t="s">
        <v>46</v>
      </c>
      <c r="F9">
        <v>11562725</v>
      </c>
      <c r="G9">
        <v>44837</v>
      </c>
      <c r="H9" t="s">
        <v>398</v>
      </c>
      <c r="I9" t="s">
        <v>255</v>
      </c>
      <c r="L9" t="s">
        <v>251</v>
      </c>
      <c r="O9" s="111">
        <v>45015</v>
      </c>
      <c r="P9" t="s">
        <v>252</v>
      </c>
      <c r="Q9" t="s">
        <v>253</v>
      </c>
      <c r="R9" s="111">
        <v>45017</v>
      </c>
      <c r="W9">
        <v>0</v>
      </c>
      <c r="X9">
        <v>0</v>
      </c>
      <c r="Y9">
        <v>238.94</v>
      </c>
      <c r="Z9">
        <f t="shared" si="0"/>
        <v>238.94</v>
      </c>
    </row>
    <row r="10" spans="1:26">
      <c r="A10" t="s">
        <v>246</v>
      </c>
      <c r="B10">
        <v>576199648</v>
      </c>
      <c r="C10" t="s">
        <v>396</v>
      </c>
      <c r="D10" t="s">
        <v>45</v>
      </c>
      <c r="E10" t="s">
        <v>46</v>
      </c>
      <c r="F10">
        <v>12105145</v>
      </c>
      <c r="G10">
        <v>44966</v>
      </c>
      <c r="H10" t="s">
        <v>2990</v>
      </c>
      <c r="I10" t="s">
        <v>248</v>
      </c>
      <c r="J10" t="s">
        <v>249</v>
      </c>
      <c r="K10" t="s">
        <v>3936</v>
      </c>
      <c r="L10" t="s">
        <v>251</v>
      </c>
      <c r="O10" s="111">
        <v>44966</v>
      </c>
      <c r="P10" t="s">
        <v>252</v>
      </c>
      <c r="Q10" t="s">
        <v>253</v>
      </c>
      <c r="R10" s="111">
        <v>44970</v>
      </c>
      <c r="W10">
        <v>2505.8000000000002</v>
      </c>
      <c r="X10">
        <v>4220.1099999999997</v>
      </c>
      <c r="Y10">
        <v>3914.5</v>
      </c>
      <c r="Z10">
        <f t="shared" si="0"/>
        <v>10640.41</v>
      </c>
    </row>
    <row r="11" spans="1:26">
      <c r="A11" t="s">
        <v>246</v>
      </c>
      <c r="B11">
        <v>576199648</v>
      </c>
      <c r="C11" t="s">
        <v>396</v>
      </c>
      <c r="D11" t="s">
        <v>45</v>
      </c>
      <c r="E11" t="s">
        <v>46</v>
      </c>
      <c r="F11">
        <v>12163002</v>
      </c>
      <c r="G11">
        <v>44982</v>
      </c>
      <c r="H11" t="s">
        <v>2991</v>
      </c>
      <c r="I11" t="s">
        <v>255</v>
      </c>
      <c r="J11" t="s">
        <v>249</v>
      </c>
      <c r="K11" t="s">
        <v>250</v>
      </c>
      <c r="L11" t="s">
        <v>251</v>
      </c>
      <c r="O11" s="111">
        <v>44982</v>
      </c>
      <c r="P11" t="s">
        <v>252</v>
      </c>
      <c r="Q11" t="s">
        <v>253</v>
      </c>
      <c r="R11" s="111">
        <v>44987</v>
      </c>
      <c r="W11">
        <v>0</v>
      </c>
      <c r="X11">
        <v>5942</v>
      </c>
      <c r="Y11">
        <v>1890</v>
      </c>
      <c r="Z11">
        <f t="shared" si="0"/>
        <v>7832</v>
      </c>
    </row>
    <row r="12" spans="1:26">
      <c r="A12" t="s">
        <v>246</v>
      </c>
      <c r="B12">
        <v>576199648</v>
      </c>
      <c r="C12" t="s">
        <v>396</v>
      </c>
      <c r="D12" t="s">
        <v>45</v>
      </c>
      <c r="E12" t="s">
        <v>46</v>
      </c>
      <c r="F12">
        <v>1331872</v>
      </c>
      <c r="G12">
        <v>44988</v>
      </c>
      <c r="H12" t="s">
        <v>3979</v>
      </c>
      <c r="I12" t="s">
        <v>255</v>
      </c>
      <c r="J12" t="s">
        <v>249</v>
      </c>
      <c r="K12" t="s">
        <v>250</v>
      </c>
      <c r="L12" t="s">
        <v>251</v>
      </c>
      <c r="O12" s="111">
        <v>44988</v>
      </c>
      <c r="P12" t="s">
        <v>252</v>
      </c>
      <c r="Q12" t="s">
        <v>253</v>
      </c>
      <c r="R12" s="111">
        <v>44991</v>
      </c>
      <c r="W12">
        <v>0</v>
      </c>
      <c r="X12">
        <v>12710.93</v>
      </c>
      <c r="Y12">
        <v>21121.06</v>
      </c>
      <c r="Z12">
        <f t="shared" si="0"/>
        <v>33831.990000000005</v>
      </c>
    </row>
    <row r="13" spans="1:26">
      <c r="A13" t="s">
        <v>246</v>
      </c>
      <c r="B13">
        <v>576199648</v>
      </c>
      <c r="C13" t="s">
        <v>396</v>
      </c>
      <c r="D13" t="s">
        <v>45</v>
      </c>
      <c r="E13" t="s">
        <v>46</v>
      </c>
      <c r="F13">
        <v>12220264</v>
      </c>
      <c r="G13">
        <v>44995</v>
      </c>
      <c r="H13" t="s">
        <v>3981</v>
      </c>
      <c r="I13" t="s">
        <v>255</v>
      </c>
      <c r="J13" t="s">
        <v>249</v>
      </c>
      <c r="K13" t="s">
        <v>250</v>
      </c>
      <c r="L13" t="s">
        <v>251</v>
      </c>
      <c r="O13" s="111">
        <v>44995</v>
      </c>
      <c r="P13" t="s">
        <v>252</v>
      </c>
      <c r="Q13" t="s">
        <v>253</v>
      </c>
      <c r="R13" s="111">
        <v>44998</v>
      </c>
      <c r="W13">
        <v>0</v>
      </c>
      <c r="X13">
        <v>1001.3</v>
      </c>
      <c r="Y13">
        <v>1730</v>
      </c>
      <c r="Z13">
        <f t="shared" si="0"/>
        <v>2731.3</v>
      </c>
    </row>
    <row r="14" spans="1:26">
      <c r="A14" t="s">
        <v>246</v>
      </c>
      <c r="B14">
        <v>576199648</v>
      </c>
      <c r="C14" t="s">
        <v>396</v>
      </c>
      <c r="D14" t="s">
        <v>45</v>
      </c>
      <c r="E14" t="s">
        <v>46</v>
      </c>
      <c r="F14">
        <v>12282993</v>
      </c>
      <c r="G14">
        <v>45012</v>
      </c>
      <c r="H14" t="s">
        <v>3982</v>
      </c>
      <c r="I14" t="s">
        <v>255</v>
      </c>
      <c r="J14" t="s">
        <v>249</v>
      </c>
      <c r="K14" t="s">
        <v>268</v>
      </c>
      <c r="L14" t="s">
        <v>251</v>
      </c>
      <c r="O14" s="111">
        <v>45012</v>
      </c>
      <c r="P14" t="s">
        <v>252</v>
      </c>
      <c r="Q14" t="s">
        <v>253</v>
      </c>
      <c r="R14" s="111">
        <v>45014</v>
      </c>
      <c r="W14">
        <v>0</v>
      </c>
      <c r="X14">
        <v>3828.19</v>
      </c>
      <c r="Y14">
        <v>37179.29</v>
      </c>
      <c r="Z14">
        <f t="shared" si="0"/>
        <v>41007.480000000003</v>
      </c>
    </row>
    <row r="15" spans="1:26">
      <c r="A15" t="s">
        <v>246</v>
      </c>
      <c r="B15">
        <v>576199648</v>
      </c>
      <c r="C15" t="s">
        <v>396</v>
      </c>
      <c r="D15" t="s">
        <v>45</v>
      </c>
      <c r="E15" t="s">
        <v>46</v>
      </c>
      <c r="F15">
        <v>12305133</v>
      </c>
      <c r="G15">
        <v>45015</v>
      </c>
      <c r="H15" t="s">
        <v>3983</v>
      </c>
      <c r="I15" t="s">
        <v>255</v>
      </c>
      <c r="J15" t="s">
        <v>249</v>
      </c>
      <c r="K15" t="s">
        <v>250</v>
      </c>
      <c r="L15" t="s">
        <v>251</v>
      </c>
      <c r="O15" s="111">
        <v>45015</v>
      </c>
      <c r="P15" t="s">
        <v>252</v>
      </c>
      <c r="Q15" t="s">
        <v>257</v>
      </c>
      <c r="R15" s="111"/>
      <c r="W15">
        <v>0</v>
      </c>
      <c r="X15">
        <v>0</v>
      </c>
      <c r="Y15">
        <v>0</v>
      </c>
      <c r="Z15">
        <f t="shared" si="0"/>
        <v>0</v>
      </c>
    </row>
    <row r="16" spans="1:26">
      <c r="A16" t="s">
        <v>246</v>
      </c>
      <c r="B16">
        <v>576199648</v>
      </c>
      <c r="C16" t="s">
        <v>396</v>
      </c>
      <c r="D16" t="s">
        <v>45</v>
      </c>
      <c r="E16" t="s">
        <v>46</v>
      </c>
      <c r="F16">
        <v>11970723</v>
      </c>
      <c r="G16">
        <v>45016</v>
      </c>
      <c r="H16" t="s">
        <v>3980</v>
      </c>
      <c r="I16" t="s">
        <v>255</v>
      </c>
      <c r="J16" t="s">
        <v>249</v>
      </c>
      <c r="K16" t="s">
        <v>250</v>
      </c>
      <c r="L16" t="s">
        <v>251</v>
      </c>
      <c r="O16" s="111">
        <v>45016</v>
      </c>
      <c r="P16" t="s">
        <v>252</v>
      </c>
      <c r="Q16" t="s">
        <v>257</v>
      </c>
      <c r="R16" s="111"/>
      <c r="W16">
        <v>0</v>
      </c>
      <c r="X16">
        <v>0</v>
      </c>
      <c r="Y16">
        <v>0</v>
      </c>
      <c r="Z16">
        <f t="shared" si="0"/>
        <v>0</v>
      </c>
    </row>
    <row r="17" spans="1:26">
      <c r="A17" t="s">
        <v>246</v>
      </c>
      <c r="B17">
        <v>576199648</v>
      </c>
      <c r="C17" t="s">
        <v>396</v>
      </c>
      <c r="D17" t="s">
        <v>45</v>
      </c>
      <c r="E17" t="s">
        <v>46</v>
      </c>
      <c r="F17">
        <v>12328015</v>
      </c>
      <c r="G17">
        <v>45020</v>
      </c>
      <c r="H17" t="s">
        <v>4287</v>
      </c>
      <c r="I17" t="s">
        <v>255</v>
      </c>
      <c r="J17" t="s">
        <v>249</v>
      </c>
      <c r="K17" t="s">
        <v>250</v>
      </c>
      <c r="L17" t="s">
        <v>251</v>
      </c>
      <c r="O17" s="111">
        <v>45021</v>
      </c>
      <c r="P17" t="s">
        <v>252</v>
      </c>
      <c r="Q17" t="s">
        <v>253</v>
      </c>
      <c r="R17" s="111">
        <v>45021</v>
      </c>
      <c r="W17">
        <v>0</v>
      </c>
      <c r="X17">
        <v>0</v>
      </c>
      <c r="Y17">
        <v>212</v>
      </c>
      <c r="Z17">
        <f t="shared" si="0"/>
        <v>212</v>
      </c>
    </row>
    <row r="18" spans="1:26">
      <c r="A18" t="s">
        <v>246</v>
      </c>
      <c r="B18">
        <v>576199648</v>
      </c>
      <c r="C18" t="s">
        <v>396</v>
      </c>
      <c r="D18" t="s">
        <v>2404</v>
      </c>
      <c r="E18" t="s">
        <v>46</v>
      </c>
      <c r="F18">
        <v>12126183</v>
      </c>
      <c r="G18">
        <v>44971</v>
      </c>
      <c r="H18" t="s">
        <v>2992</v>
      </c>
      <c r="I18" t="s">
        <v>248</v>
      </c>
      <c r="J18" t="s">
        <v>249</v>
      </c>
      <c r="K18" t="s">
        <v>3936</v>
      </c>
      <c r="L18" t="s">
        <v>251</v>
      </c>
      <c r="O18" s="111">
        <v>44971</v>
      </c>
      <c r="P18" t="s">
        <v>252</v>
      </c>
      <c r="Q18" t="s">
        <v>253</v>
      </c>
      <c r="R18" s="111">
        <v>44973</v>
      </c>
      <c r="W18">
        <v>227.5</v>
      </c>
      <c r="X18">
        <v>934</v>
      </c>
      <c r="Y18">
        <v>1055.5</v>
      </c>
      <c r="Z18">
        <f t="shared" si="0"/>
        <v>2217</v>
      </c>
    </row>
    <row r="19" spans="1:26">
      <c r="A19" t="s">
        <v>246</v>
      </c>
      <c r="B19">
        <v>576199648</v>
      </c>
      <c r="C19" t="s">
        <v>396</v>
      </c>
      <c r="D19" t="s">
        <v>1005</v>
      </c>
      <c r="E19" t="s">
        <v>46</v>
      </c>
      <c r="F19">
        <v>12172585</v>
      </c>
      <c r="G19">
        <v>44985</v>
      </c>
      <c r="H19" t="s">
        <v>2994</v>
      </c>
      <c r="I19" t="s">
        <v>248</v>
      </c>
      <c r="J19" t="s">
        <v>249</v>
      </c>
      <c r="K19" t="s">
        <v>250</v>
      </c>
      <c r="L19" t="s">
        <v>251</v>
      </c>
      <c r="O19" s="111">
        <v>44985</v>
      </c>
      <c r="P19" t="s">
        <v>252</v>
      </c>
      <c r="Q19" t="s">
        <v>253</v>
      </c>
      <c r="R19" s="111">
        <v>44992</v>
      </c>
      <c r="W19">
        <v>0</v>
      </c>
      <c r="X19">
        <v>96.79</v>
      </c>
      <c r="Y19">
        <v>576.96</v>
      </c>
      <c r="Z19">
        <f t="shared" si="0"/>
        <v>673.75</v>
      </c>
    </row>
    <row r="20" spans="1:26">
      <c r="A20" t="s">
        <v>246</v>
      </c>
      <c r="B20">
        <v>576199648</v>
      </c>
      <c r="C20" t="s">
        <v>396</v>
      </c>
      <c r="D20" t="s">
        <v>1005</v>
      </c>
      <c r="E20" t="s">
        <v>46</v>
      </c>
      <c r="F20">
        <v>12189846</v>
      </c>
      <c r="G20">
        <v>44987</v>
      </c>
      <c r="H20" t="s">
        <v>3984</v>
      </c>
      <c r="I20" t="s">
        <v>255</v>
      </c>
      <c r="J20" t="s">
        <v>249</v>
      </c>
      <c r="K20" t="s">
        <v>268</v>
      </c>
      <c r="L20" t="s">
        <v>251</v>
      </c>
      <c r="O20" s="111">
        <v>44987</v>
      </c>
      <c r="P20" t="s">
        <v>252</v>
      </c>
      <c r="Q20" t="s">
        <v>253</v>
      </c>
      <c r="R20" s="111">
        <v>44992</v>
      </c>
      <c r="W20">
        <v>0</v>
      </c>
      <c r="X20">
        <v>3912.9</v>
      </c>
      <c r="Y20">
        <v>2073</v>
      </c>
      <c r="Z20">
        <f t="shared" si="0"/>
        <v>5985.9</v>
      </c>
    </row>
    <row r="21" spans="1:26">
      <c r="A21" t="s">
        <v>246</v>
      </c>
      <c r="B21">
        <v>576199648</v>
      </c>
      <c r="C21" t="s">
        <v>396</v>
      </c>
      <c r="D21" t="s">
        <v>1005</v>
      </c>
      <c r="E21" t="s">
        <v>46</v>
      </c>
      <c r="F21">
        <v>12202668</v>
      </c>
      <c r="G21">
        <v>44992</v>
      </c>
      <c r="H21" t="s">
        <v>3985</v>
      </c>
      <c r="I21" t="s">
        <v>255</v>
      </c>
      <c r="J21" t="s">
        <v>249</v>
      </c>
      <c r="K21" t="s">
        <v>250</v>
      </c>
      <c r="L21" t="s">
        <v>251</v>
      </c>
      <c r="O21" s="111">
        <v>44992</v>
      </c>
      <c r="P21" t="s">
        <v>252</v>
      </c>
      <c r="Q21" t="s">
        <v>253</v>
      </c>
      <c r="R21" s="111">
        <v>44998</v>
      </c>
      <c r="W21">
        <v>0</v>
      </c>
      <c r="X21">
        <v>4045</v>
      </c>
      <c r="Y21">
        <v>7744</v>
      </c>
      <c r="Z21">
        <f t="shared" si="0"/>
        <v>11789</v>
      </c>
    </row>
    <row r="22" spans="1:26">
      <c r="A22" t="s">
        <v>246</v>
      </c>
      <c r="B22">
        <v>576199648</v>
      </c>
      <c r="C22" t="s">
        <v>396</v>
      </c>
      <c r="D22" t="s">
        <v>3193</v>
      </c>
      <c r="E22" t="s">
        <v>2794</v>
      </c>
      <c r="F22">
        <v>12214789</v>
      </c>
      <c r="G22">
        <v>44994</v>
      </c>
      <c r="H22" t="s">
        <v>3986</v>
      </c>
      <c r="I22" t="s">
        <v>255</v>
      </c>
      <c r="J22" t="s">
        <v>249</v>
      </c>
      <c r="K22" t="s">
        <v>250</v>
      </c>
      <c r="L22" t="s">
        <v>251</v>
      </c>
      <c r="O22" s="111">
        <v>44994</v>
      </c>
      <c r="P22" t="s">
        <v>252</v>
      </c>
      <c r="Q22" t="s">
        <v>257</v>
      </c>
      <c r="R22" s="111"/>
      <c r="W22">
        <v>0</v>
      </c>
      <c r="X22">
        <v>0</v>
      </c>
      <c r="Y22">
        <v>0</v>
      </c>
      <c r="Z22">
        <f t="shared" si="0"/>
        <v>0</v>
      </c>
    </row>
    <row r="23" spans="1:26">
      <c r="A23" t="s">
        <v>246</v>
      </c>
      <c r="B23">
        <v>1394995474</v>
      </c>
      <c r="C23" t="s">
        <v>2116</v>
      </c>
      <c r="D23" t="s">
        <v>1527</v>
      </c>
      <c r="E23" t="s">
        <v>1528</v>
      </c>
      <c r="F23">
        <v>12214042</v>
      </c>
      <c r="G23">
        <v>44994</v>
      </c>
      <c r="H23" t="s">
        <v>3160</v>
      </c>
      <c r="I23" t="s">
        <v>255</v>
      </c>
      <c r="J23" t="s">
        <v>249</v>
      </c>
      <c r="K23" t="s">
        <v>250</v>
      </c>
      <c r="L23" t="s">
        <v>251</v>
      </c>
      <c r="O23" s="111">
        <v>44994</v>
      </c>
      <c r="P23" t="s">
        <v>252</v>
      </c>
      <c r="Q23" t="s">
        <v>282</v>
      </c>
      <c r="R23" s="111">
        <v>44996</v>
      </c>
      <c r="W23">
        <v>0</v>
      </c>
      <c r="X23">
        <v>6009</v>
      </c>
      <c r="Y23">
        <v>0</v>
      </c>
      <c r="Z23">
        <f t="shared" si="0"/>
        <v>6009</v>
      </c>
    </row>
    <row r="24" spans="1:26">
      <c r="A24" t="s">
        <v>246</v>
      </c>
      <c r="B24">
        <v>1394995474</v>
      </c>
      <c r="C24" t="s">
        <v>2116</v>
      </c>
      <c r="D24" t="s">
        <v>1691</v>
      </c>
      <c r="E24" t="s">
        <v>1528</v>
      </c>
      <c r="F24">
        <v>12203579</v>
      </c>
      <c r="G24">
        <v>44992</v>
      </c>
      <c r="H24" t="s">
        <v>3161</v>
      </c>
      <c r="I24" t="s">
        <v>255</v>
      </c>
      <c r="J24" t="s">
        <v>249</v>
      </c>
      <c r="K24" t="s">
        <v>250</v>
      </c>
      <c r="L24" t="s">
        <v>251</v>
      </c>
      <c r="O24" s="111">
        <v>44992</v>
      </c>
      <c r="P24" t="s">
        <v>252</v>
      </c>
      <c r="Q24" t="s">
        <v>253</v>
      </c>
      <c r="R24" s="111">
        <v>44993</v>
      </c>
      <c r="W24">
        <v>0</v>
      </c>
      <c r="X24">
        <v>3290</v>
      </c>
      <c r="Y24">
        <v>9154.18</v>
      </c>
      <c r="Z24">
        <f t="shared" si="0"/>
        <v>12444.18</v>
      </c>
    </row>
    <row r="25" spans="1:26">
      <c r="A25" t="s">
        <v>246</v>
      </c>
      <c r="B25">
        <v>1394995474</v>
      </c>
      <c r="C25" t="s">
        <v>2116</v>
      </c>
      <c r="D25" t="s">
        <v>1691</v>
      </c>
      <c r="E25" t="s">
        <v>1528</v>
      </c>
      <c r="F25">
        <v>12209264</v>
      </c>
      <c r="G25">
        <v>44993</v>
      </c>
      <c r="H25" t="s">
        <v>3162</v>
      </c>
      <c r="I25" t="s">
        <v>255</v>
      </c>
      <c r="J25" t="s">
        <v>249</v>
      </c>
      <c r="K25" t="s">
        <v>250</v>
      </c>
      <c r="L25" t="s">
        <v>251</v>
      </c>
      <c r="O25" s="111">
        <v>44993</v>
      </c>
      <c r="P25" t="s">
        <v>252</v>
      </c>
      <c r="Q25" t="s">
        <v>253</v>
      </c>
      <c r="R25" s="111">
        <v>44994</v>
      </c>
      <c r="W25">
        <v>0</v>
      </c>
      <c r="X25">
        <v>883.5</v>
      </c>
      <c r="Y25">
        <v>2555</v>
      </c>
      <c r="Z25">
        <f t="shared" si="0"/>
        <v>3438.5</v>
      </c>
    </row>
    <row r="26" spans="1:26">
      <c r="A26" t="s">
        <v>246</v>
      </c>
      <c r="B26">
        <v>1394995474</v>
      </c>
      <c r="C26" t="s">
        <v>2116</v>
      </c>
      <c r="D26" t="s">
        <v>1691</v>
      </c>
      <c r="E26" t="s">
        <v>1528</v>
      </c>
      <c r="F26">
        <v>12210759</v>
      </c>
      <c r="G26">
        <v>44993</v>
      </c>
      <c r="H26" t="s">
        <v>3163</v>
      </c>
      <c r="I26" t="s">
        <v>255</v>
      </c>
      <c r="J26" t="s">
        <v>249</v>
      </c>
      <c r="K26" t="s">
        <v>250</v>
      </c>
      <c r="L26" t="s">
        <v>251</v>
      </c>
      <c r="O26" s="111">
        <v>44993</v>
      </c>
      <c r="P26" t="s">
        <v>252</v>
      </c>
      <c r="Q26" t="s">
        <v>253</v>
      </c>
      <c r="R26" s="111">
        <v>44994</v>
      </c>
      <c r="W26">
        <v>0</v>
      </c>
      <c r="X26">
        <v>1508.5</v>
      </c>
      <c r="Y26">
        <v>2237.46</v>
      </c>
      <c r="Z26">
        <f t="shared" si="0"/>
        <v>3745.96</v>
      </c>
    </row>
    <row r="27" spans="1:26">
      <c r="A27" t="s">
        <v>246</v>
      </c>
      <c r="B27">
        <v>1413771432</v>
      </c>
      <c r="C27" t="s">
        <v>1883</v>
      </c>
      <c r="D27" t="s">
        <v>3474</v>
      </c>
      <c r="E27" t="s">
        <v>1528</v>
      </c>
      <c r="F27">
        <v>12288540</v>
      </c>
      <c r="G27">
        <v>45013</v>
      </c>
      <c r="H27" t="s">
        <v>3966</v>
      </c>
      <c r="I27" t="s">
        <v>255</v>
      </c>
      <c r="J27" t="s">
        <v>249</v>
      </c>
      <c r="K27" t="s">
        <v>250</v>
      </c>
      <c r="L27" t="s">
        <v>251</v>
      </c>
      <c r="O27" s="111">
        <v>45014</v>
      </c>
      <c r="P27" t="s">
        <v>252</v>
      </c>
      <c r="Q27" t="s">
        <v>253</v>
      </c>
      <c r="R27" s="111">
        <v>45016</v>
      </c>
      <c r="W27">
        <v>0</v>
      </c>
      <c r="X27">
        <v>0</v>
      </c>
      <c r="Y27">
        <v>2632</v>
      </c>
      <c r="Z27">
        <f t="shared" si="0"/>
        <v>2632</v>
      </c>
    </row>
    <row r="28" spans="1:26">
      <c r="A28" t="s">
        <v>246</v>
      </c>
      <c r="B28">
        <v>1413771432</v>
      </c>
      <c r="C28" t="s">
        <v>1883</v>
      </c>
      <c r="D28" t="s">
        <v>4288</v>
      </c>
      <c r="E28" t="s">
        <v>1528</v>
      </c>
      <c r="F28">
        <v>12357201</v>
      </c>
      <c r="G28">
        <v>45028</v>
      </c>
      <c r="H28" t="s">
        <v>4289</v>
      </c>
      <c r="I28" t="s">
        <v>255</v>
      </c>
      <c r="J28" t="s">
        <v>249</v>
      </c>
      <c r="K28" t="s">
        <v>250</v>
      </c>
      <c r="L28" t="s">
        <v>251</v>
      </c>
      <c r="O28" s="111">
        <v>45029</v>
      </c>
      <c r="P28" t="s">
        <v>252</v>
      </c>
      <c r="Q28" t="s">
        <v>253</v>
      </c>
      <c r="R28" s="111">
        <v>45035</v>
      </c>
      <c r="W28">
        <v>0</v>
      </c>
      <c r="X28">
        <v>0</v>
      </c>
      <c r="Y28">
        <v>88.5</v>
      </c>
      <c r="Z28">
        <f t="shared" si="0"/>
        <v>88.5</v>
      </c>
    </row>
    <row r="29" spans="1:26">
      <c r="A29" t="s">
        <v>246</v>
      </c>
      <c r="B29">
        <v>1413771432</v>
      </c>
      <c r="C29" t="s">
        <v>1883</v>
      </c>
      <c r="D29" t="s">
        <v>4288</v>
      </c>
      <c r="E29" t="s">
        <v>1528</v>
      </c>
      <c r="F29">
        <v>12378834</v>
      </c>
      <c r="G29">
        <v>45034</v>
      </c>
      <c r="H29" t="s">
        <v>4290</v>
      </c>
      <c r="I29" t="s">
        <v>271</v>
      </c>
      <c r="J29" t="s">
        <v>249</v>
      </c>
      <c r="K29" t="s">
        <v>250</v>
      </c>
      <c r="L29" t="s">
        <v>251</v>
      </c>
      <c r="O29" s="111">
        <v>45035</v>
      </c>
      <c r="P29" t="s">
        <v>252</v>
      </c>
      <c r="Q29" t="s">
        <v>253</v>
      </c>
      <c r="R29" s="111">
        <v>45041</v>
      </c>
      <c r="W29">
        <v>0</v>
      </c>
      <c r="X29">
        <v>0</v>
      </c>
      <c r="Y29">
        <v>31</v>
      </c>
      <c r="Z29">
        <f t="shared" si="0"/>
        <v>31</v>
      </c>
    </row>
    <row r="30" spans="1:26">
      <c r="A30" t="s">
        <v>246</v>
      </c>
      <c r="B30">
        <v>1413771432</v>
      </c>
      <c r="C30" t="s">
        <v>1883</v>
      </c>
      <c r="D30" t="s">
        <v>4288</v>
      </c>
      <c r="E30" t="s">
        <v>1528</v>
      </c>
      <c r="F30">
        <v>12414274</v>
      </c>
      <c r="G30">
        <v>45043</v>
      </c>
      <c r="H30" t="s">
        <v>4291</v>
      </c>
      <c r="I30" t="s">
        <v>248</v>
      </c>
      <c r="J30" t="s">
        <v>249</v>
      </c>
      <c r="K30" t="s">
        <v>250</v>
      </c>
      <c r="L30" t="s">
        <v>251</v>
      </c>
      <c r="O30" s="111">
        <v>45043</v>
      </c>
      <c r="P30" t="s">
        <v>252</v>
      </c>
      <c r="Q30" t="s">
        <v>257</v>
      </c>
      <c r="R30" s="111"/>
      <c r="W30">
        <v>0</v>
      </c>
      <c r="X30">
        <v>0</v>
      </c>
      <c r="Y30">
        <v>0</v>
      </c>
      <c r="Z30">
        <f t="shared" si="0"/>
        <v>0</v>
      </c>
    </row>
    <row r="31" spans="1:26">
      <c r="A31" t="s">
        <v>246</v>
      </c>
      <c r="B31">
        <v>1413771432</v>
      </c>
      <c r="C31" t="s">
        <v>1883</v>
      </c>
      <c r="D31" t="s">
        <v>4288</v>
      </c>
      <c r="E31" t="s">
        <v>1528</v>
      </c>
      <c r="F31">
        <v>12414607</v>
      </c>
      <c r="G31">
        <v>45043</v>
      </c>
      <c r="H31" t="s">
        <v>4292</v>
      </c>
      <c r="I31" t="s">
        <v>248</v>
      </c>
      <c r="J31" t="s">
        <v>249</v>
      </c>
      <c r="K31" t="s">
        <v>250</v>
      </c>
      <c r="L31" t="s">
        <v>251</v>
      </c>
      <c r="O31" s="111">
        <v>45044</v>
      </c>
      <c r="P31" t="s">
        <v>252</v>
      </c>
      <c r="Q31" t="s">
        <v>257</v>
      </c>
      <c r="R31" s="111"/>
      <c r="W31">
        <v>0</v>
      </c>
      <c r="X31">
        <v>0</v>
      </c>
      <c r="Y31">
        <v>0</v>
      </c>
      <c r="Z31">
        <f t="shared" si="0"/>
        <v>0</v>
      </c>
    </row>
    <row r="32" spans="1:26">
      <c r="A32" t="s">
        <v>246</v>
      </c>
      <c r="B32">
        <v>1413771432</v>
      </c>
      <c r="C32" t="s">
        <v>1883</v>
      </c>
      <c r="D32" t="s">
        <v>1527</v>
      </c>
      <c r="E32" t="s">
        <v>1528</v>
      </c>
      <c r="F32">
        <v>12092184</v>
      </c>
      <c r="G32">
        <v>44960</v>
      </c>
      <c r="H32" t="s">
        <v>2981</v>
      </c>
      <c r="I32" t="s">
        <v>255</v>
      </c>
      <c r="J32" t="s">
        <v>249</v>
      </c>
      <c r="K32" t="s">
        <v>250</v>
      </c>
      <c r="L32" t="s">
        <v>251</v>
      </c>
      <c r="O32" s="111">
        <v>44963</v>
      </c>
      <c r="P32" t="s">
        <v>252</v>
      </c>
      <c r="Q32" t="s">
        <v>253</v>
      </c>
      <c r="R32" s="111">
        <v>44980</v>
      </c>
      <c r="W32">
        <v>202</v>
      </c>
      <c r="X32">
        <v>1171</v>
      </c>
      <c r="Y32">
        <v>1437</v>
      </c>
      <c r="Z32">
        <f t="shared" si="0"/>
        <v>2810</v>
      </c>
    </row>
    <row r="33" spans="1:26">
      <c r="A33" t="s">
        <v>246</v>
      </c>
      <c r="B33">
        <v>1413771432</v>
      </c>
      <c r="C33" t="s">
        <v>1883</v>
      </c>
      <c r="D33" t="s">
        <v>1527</v>
      </c>
      <c r="E33" t="s">
        <v>1528</v>
      </c>
      <c r="F33">
        <v>12111436</v>
      </c>
      <c r="G33">
        <v>44966</v>
      </c>
      <c r="H33" t="s">
        <v>2983</v>
      </c>
      <c r="I33" t="s">
        <v>248</v>
      </c>
      <c r="J33" t="s">
        <v>249</v>
      </c>
      <c r="K33" t="s">
        <v>3936</v>
      </c>
      <c r="L33" t="s">
        <v>251</v>
      </c>
      <c r="O33" s="111">
        <v>44972</v>
      </c>
      <c r="P33" t="s">
        <v>252</v>
      </c>
      <c r="Q33" t="s">
        <v>253</v>
      </c>
      <c r="R33" s="111">
        <v>44993</v>
      </c>
      <c r="W33">
        <v>0</v>
      </c>
      <c r="X33">
        <v>1521.56</v>
      </c>
      <c r="Y33">
        <v>1506</v>
      </c>
      <c r="Z33">
        <f t="shared" si="0"/>
        <v>3027.56</v>
      </c>
    </row>
    <row r="34" spans="1:26">
      <c r="A34" t="s">
        <v>246</v>
      </c>
      <c r="B34">
        <v>1413771432</v>
      </c>
      <c r="C34" t="s">
        <v>1883</v>
      </c>
      <c r="D34" t="s">
        <v>1527</v>
      </c>
      <c r="E34" t="s">
        <v>1528</v>
      </c>
      <c r="F34">
        <v>12106580</v>
      </c>
      <c r="G34">
        <v>44970</v>
      </c>
      <c r="H34" t="s">
        <v>2982</v>
      </c>
      <c r="I34" t="s">
        <v>248</v>
      </c>
      <c r="J34" t="s">
        <v>249</v>
      </c>
      <c r="K34" t="s">
        <v>3936</v>
      </c>
      <c r="L34" t="s">
        <v>251</v>
      </c>
      <c r="O34" s="111">
        <v>44972</v>
      </c>
      <c r="P34" t="s">
        <v>252</v>
      </c>
      <c r="Q34" t="s">
        <v>257</v>
      </c>
      <c r="R34" s="111">
        <v>44993</v>
      </c>
      <c r="W34">
        <v>0</v>
      </c>
      <c r="X34">
        <v>0</v>
      </c>
      <c r="Y34">
        <v>0</v>
      </c>
      <c r="Z34">
        <f t="shared" si="0"/>
        <v>0</v>
      </c>
    </row>
    <row r="35" spans="1:26">
      <c r="A35" t="s">
        <v>246</v>
      </c>
      <c r="B35">
        <v>1413771432</v>
      </c>
      <c r="C35" t="s">
        <v>1883</v>
      </c>
      <c r="D35" t="s">
        <v>1527</v>
      </c>
      <c r="E35" t="s">
        <v>1528</v>
      </c>
      <c r="F35">
        <v>988246</v>
      </c>
      <c r="G35">
        <v>44971</v>
      </c>
      <c r="H35" t="s">
        <v>3967</v>
      </c>
      <c r="I35" t="s">
        <v>255</v>
      </c>
      <c r="J35" t="s">
        <v>249</v>
      </c>
      <c r="K35" t="s">
        <v>250</v>
      </c>
      <c r="L35" t="s">
        <v>251</v>
      </c>
      <c r="O35" s="111">
        <v>45001</v>
      </c>
      <c r="P35" t="s">
        <v>252</v>
      </c>
      <c r="Q35" t="s">
        <v>253</v>
      </c>
      <c r="R35" s="111">
        <v>45007</v>
      </c>
      <c r="W35">
        <v>0</v>
      </c>
      <c r="X35">
        <v>139.59</v>
      </c>
      <c r="Y35">
        <v>1433.85</v>
      </c>
      <c r="Z35">
        <f t="shared" si="0"/>
        <v>1573.4399999999998</v>
      </c>
    </row>
    <row r="36" spans="1:26">
      <c r="A36" t="s">
        <v>246</v>
      </c>
      <c r="B36">
        <v>1413771432</v>
      </c>
      <c r="C36" t="s">
        <v>1883</v>
      </c>
      <c r="D36" t="s">
        <v>1527</v>
      </c>
      <c r="E36" t="s">
        <v>1528</v>
      </c>
      <c r="F36">
        <v>12141575</v>
      </c>
      <c r="G36">
        <v>44974</v>
      </c>
      <c r="H36" t="s">
        <v>2984</v>
      </c>
      <c r="I36" t="s">
        <v>255</v>
      </c>
      <c r="J36" t="s">
        <v>249</v>
      </c>
      <c r="K36" t="s">
        <v>250</v>
      </c>
      <c r="L36" t="s">
        <v>251</v>
      </c>
      <c r="O36" s="111">
        <v>44977</v>
      </c>
      <c r="P36" t="s">
        <v>252</v>
      </c>
      <c r="Q36" t="s">
        <v>253</v>
      </c>
      <c r="R36" s="111">
        <v>44988</v>
      </c>
      <c r="W36">
        <v>0</v>
      </c>
      <c r="X36">
        <v>192</v>
      </c>
      <c r="Y36">
        <v>63</v>
      </c>
      <c r="Z36">
        <f t="shared" si="0"/>
        <v>255</v>
      </c>
    </row>
    <row r="37" spans="1:26">
      <c r="A37" t="s">
        <v>246</v>
      </c>
      <c r="B37">
        <v>1413771432</v>
      </c>
      <c r="C37" t="s">
        <v>1883</v>
      </c>
      <c r="D37" t="s">
        <v>1527</v>
      </c>
      <c r="E37" t="s">
        <v>1528</v>
      </c>
      <c r="F37">
        <v>12173553</v>
      </c>
      <c r="G37">
        <v>44985</v>
      </c>
      <c r="H37" t="s">
        <v>3969</v>
      </c>
      <c r="I37" t="s">
        <v>255</v>
      </c>
      <c r="L37" t="s">
        <v>251</v>
      </c>
      <c r="O37" s="111">
        <v>44986</v>
      </c>
      <c r="P37" t="s">
        <v>252</v>
      </c>
      <c r="Q37" t="s">
        <v>253</v>
      </c>
      <c r="R37" s="111">
        <v>44994</v>
      </c>
      <c r="W37">
        <v>0</v>
      </c>
      <c r="X37">
        <v>121.6</v>
      </c>
      <c r="Y37">
        <v>120</v>
      </c>
      <c r="Z37">
        <f t="shared" si="0"/>
        <v>241.6</v>
      </c>
    </row>
    <row r="38" spans="1:26">
      <c r="A38" t="s">
        <v>246</v>
      </c>
      <c r="B38">
        <v>1413771432</v>
      </c>
      <c r="C38" t="s">
        <v>1883</v>
      </c>
      <c r="D38" t="s">
        <v>1527</v>
      </c>
      <c r="E38" t="s">
        <v>1528</v>
      </c>
      <c r="F38">
        <v>12196151</v>
      </c>
      <c r="G38">
        <v>44988</v>
      </c>
      <c r="H38" t="s">
        <v>3970</v>
      </c>
      <c r="I38" t="s">
        <v>255</v>
      </c>
      <c r="J38" t="s">
        <v>249</v>
      </c>
      <c r="K38" t="s">
        <v>250</v>
      </c>
      <c r="L38" t="s">
        <v>251</v>
      </c>
      <c r="O38" s="111">
        <v>44991</v>
      </c>
      <c r="P38" t="s">
        <v>252</v>
      </c>
      <c r="Q38" t="s">
        <v>257</v>
      </c>
      <c r="R38" s="111">
        <v>44992</v>
      </c>
      <c r="W38">
        <v>0</v>
      </c>
      <c r="X38">
        <v>0</v>
      </c>
      <c r="Y38">
        <v>0</v>
      </c>
      <c r="Z38">
        <f t="shared" si="0"/>
        <v>0</v>
      </c>
    </row>
    <row r="39" spans="1:26">
      <c r="A39" t="s">
        <v>246</v>
      </c>
      <c r="B39">
        <v>1413771432</v>
      </c>
      <c r="C39" t="s">
        <v>1883</v>
      </c>
      <c r="D39" t="s">
        <v>1527</v>
      </c>
      <c r="E39" t="s">
        <v>1528</v>
      </c>
      <c r="F39">
        <v>12202889</v>
      </c>
      <c r="G39">
        <v>44992</v>
      </c>
      <c r="H39" t="s">
        <v>3971</v>
      </c>
      <c r="I39" t="s">
        <v>255</v>
      </c>
      <c r="J39" t="s">
        <v>249</v>
      </c>
      <c r="K39" t="s">
        <v>250</v>
      </c>
      <c r="L39" t="s">
        <v>251</v>
      </c>
      <c r="O39" s="111">
        <v>44993</v>
      </c>
      <c r="P39" t="s">
        <v>252</v>
      </c>
      <c r="Q39" t="s">
        <v>257</v>
      </c>
      <c r="R39" s="111"/>
      <c r="W39">
        <v>0</v>
      </c>
      <c r="X39">
        <v>0</v>
      </c>
      <c r="Y39">
        <v>0</v>
      </c>
      <c r="Z39">
        <f t="shared" si="0"/>
        <v>0</v>
      </c>
    </row>
    <row r="40" spans="1:26">
      <c r="A40" t="s">
        <v>246</v>
      </c>
      <c r="B40">
        <v>1413771432</v>
      </c>
      <c r="C40" t="s">
        <v>1883</v>
      </c>
      <c r="D40" t="s">
        <v>1527</v>
      </c>
      <c r="E40" t="s">
        <v>1528</v>
      </c>
      <c r="F40">
        <v>12215686</v>
      </c>
      <c r="G40">
        <v>44994</v>
      </c>
      <c r="H40" t="s">
        <v>3972</v>
      </c>
      <c r="I40" t="s">
        <v>255</v>
      </c>
      <c r="L40" t="s">
        <v>251</v>
      </c>
      <c r="O40" s="111">
        <v>44995</v>
      </c>
      <c r="P40" t="s">
        <v>252</v>
      </c>
      <c r="Q40" t="s">
        <v>263</v>
      </c>
      <c r="R40" s="111">
        <v>44996</v>
      </c>
      <c r="W40">
        <v>0</v>
      </c>
      <c r="X40">
        <v>158.74</v>
      </c>
      <c r="Y40">
        <v>0</v>
      </c>
      <c r="Z40">
        <f t="shared" si="0"/>
        <v>158.74</v>
      </c>
    </row>
    <row r="41" spans="1:26">
      <c r="A41" t="s">
        <v>246</v>
      </c>
      <c r="B41">
        <v>1413771432</v>
      </c>
      <c r="C41" t="s">
        <v>1883</v>
      </c>
      <c r="D41" t="s">
        <v>1527</v>
      </c>
      <c r="E41" t="s">
        <v>1528</v>
      </c>
      <c r="F41">
        <v>12224574</v>
      </c>
      <c r="G41">
        <v>44998</v>
      </c>
      <c r="H41" t="s">
        <v>3973</v>
      </c>
      <c r="I41" t="s">
        <v>255</v>
      </c>
      <c r="J41" t="s">
        <v>249</v>
      </c>
      <c r="K41" t="s">
        <v>250</v>
      </c>
      <c r="L41" t="s">
        <v>251</v>
      </c>
      <c r="O41" s="111">
        <v>45000</v>
      </c>
      <c r="P41" t="s">
        <v>252</v>
      </c>
      <c r="Q41" t="s">
        <v>257</v>
      </c>
      <c r="R41" s="111">
        <v>45002</v>
      </c>
      <c r="W41">
        <v>0</v>
      </c>
      <c r="X41">
        <v>0</v>
      </c>
      <c r="Y41">
        <v>0</v>
      </c>
      <c r="Z41">
        <f t="shared" si="0"/>
        <v>0</v>
      </c>
    </row>
    <row r="42" spans="1:26">
      <c r="A42" t="s">
        <v>246</v>
      </c>
      <c r="B42">
        <v>1413771432</v>
      </c>
      <c r="C42" t="s">
        <v>1883</v>
      </c>
      <c r="D42" t="s">
        <v>1527</v>
      </c>
      <c r="E42" t="s">
        <v>1528</v>
      </c>
      <c r="F42">
        <v>12236687</v>
      </c>
      <c r="G42">
        <v>45000</v>
      </c>
      <c r="H42" t="s">
        <v>3974</v>
      </c>
      <c r="I42" t="s">
        <v>255</v>
      </c>
      <c r="J42" t="s">
        <v>249</v>
      </c>
      <c r="K42" t="s">
        <v>250</v>
      </c>
      <c r="L42" t="s">
        <v>251</v>
      </c>
      <c r="O42" s="111">
        <v>45001</v>
      </c>
      <c r="P42" t="s">
        <v>252</v>
      </c>
      <c r="Q42" t="s">
        <v>257</v>
      </c>
      <c r="R42" s="111">
        <v>45002</v>
      </c>
      <c r="W42">
        <v>0</v>
      </c>
      <c r="X42">
        <v>0</v>
      </c>
      <c r="Y42">
        <v>0</v>
      </c>
      <c r="Z42">
        <f t="shared" si="0"/>
        <v>0</v>
      </c>
    </row>
    <row r="43" spans="1:26">
      <c r="A43" t="s">
        <v>246</v>
      </c>
      <c r="B43">
        <v>1413771432</v>
      </c>
      <c r="C43" t="s">
        <v>1883</v>
      </c>
      <c r="D43" t="s">
        <v>1527</v>
      </c>
      <c r="E43" t="s">
        <v>1528</v>
      </c>
      <c r="F43">
        <v>12241675</v>
      </c>
      <c r="G43">
        <v>45001</v>
      </c>
      <c r="H43" t="s">
        <v>3975</v>
      </c>
      <c r="I43" t="s">
        <v>255</v>
      </c>
      <c r="J43" t="s">
        <v>249</v>
      </c>
      <c r="K43" t="s">
        <v>250</v>
      </c>
      <c r="L43" t="s">
        <v>251</v>
      </c>
      <c r="O43" s="111">
        <v>45002</v>
      </c>
      <c r="P43" t="s">
        <v>252</v>
      </c>
      <c r="Q43" t="s">
        <v>253</v>
      </c>
      <c r="R43" s="111">
        <v>45003</v>
      </c>
      <c r="W43">
        <v>0</v>
      </c>
      <c r="X43">
        <v>10</v>
      </c>
      <c r="Y43">
        <v>6975</v>
      </c>
      <c r="Z43">
        <f t="shared" si="0"/>
        <v>6985</v>
      </c>
    </row>
    <row r="44" spans="1:26">
      <c r="A44" t="s">
        <v>246</v>
      </c>
      <c r="B44">
        <v>1413771432</v>
      </c>
      <c r="C44" t="s">
        <v>1883</v>
      </c>
      <c r="D44" t="s">
        <v>1527</v>
      </c>
      <c r="E44" t="s">
        <v>1528</v>
      </c>
      <c r="F44">
        <v>12282318</v>
      </c>
      <c r="G44">
        <v>45012</v>
      </c>
      <c r="H44" t="s">
        <v>3976</v>
      </c>
      <c r="I44" t="s">
        <v>255</v>
      </c>
      <c r="J44" t="s">
        <v>249</v>
      </c>
      <c r="K44" t="s">
        <v>250</v>
      </c>
      <c r="L44" t="s">
        <v>251</v>
      </c>
      <c r="O44" s="111">
        <v>45013</v>
      </c>
      <c r="P44" t="s">
        <v>252</v>
      </c>
      <c r="Q44" t="s">
        <v>253</v>
      </c>
      <c r="R44" s="111">
        <v>45014</v>
      </c>
      <c r="W44">
        <v>0</v>
      </c>
      <c r="X44">
        <v>1831.3</v>
      </c>
      <c r="Y44">
        <v>9222.86</v>
      </c>
      <c r="Z44">
        <f t="shared" si="0"/>
        <v>11054.16</v>
      </c>
    </row>
    <row r="45" spans="1:26">
      <c r="A45" t="s">
        <v>246</v>
      </c>
      <c r="B45">
        <v>1413771432</v>
      </c>
      <c r="C45" t="s">
        <v>1883</v>
      </c>
      <c r="D45" t="s">
        <v>1527</v>
      </c>
      <c r="E45" t="s">
        <v>1528</v>
      </c>
      <c r="F45">
        <v>10966461</v>
      </c>
      <c r="G45">
        <v>45014</v>
      </c>
      <c r="H45" t="s">
        <v>3968</v>
      </c>
      <c r="I45" t="s">
        <v>255</v>
      </c>
      <c r="J45" t="s">
        <v>249</v>
      </c>
      <c r="K45" t="s">
        <v>250</v>
      </c>
      <c r="L45" t="s">
        <v>251</v>
      </c>
      <c r="O45" s="111">
        <v>45015</v>
      </c>
      <c r="P45" t="s">
        <v>252</v>
      </c>
      <c r="Q45" t="s">
        <v>253</v>
      </c>
      <c r="R45" s="111">
        <v>45017</v>
      </c>
      <c r="W45">
        <v>0</v>
      </c>
      <c r="X45">
        <v>0</v>
      </c>
      <c r="Y45">
        <v>2.99</v>
      </c>
      <c r="Z45">
        <f t="shared" si="0"/>
        <v>2.99</v>
      </c>
    </row>
    <row r="46" spans="1:26">
      <c r="A46" t="s">
        <v>246</v>
      </c>
      <c r="B46">
        <v>1413771432</v>
      </c>
      <c r="C46" t="s">
        <v>1883</v>
      </c>
      <c r="D46" t="s">
        <v>1527</v>
      </c>
      <c r="E46" t="s">
        <v>1528</v>
      </c>
      <c r="F46">
        <v>12313955</v>
      </c>
      <c r="G46">
        <v>45016</v>
      </c>
      <c r="H46" t="s">
        <v>4293</v>
      </c>
      <c r="I46" t="s">
        <v>256</v>
      </c>
      <c r="J46" t="s">
        <v>249</v>
      </c>
      <c r="K46" t="s">
        <v>250</v>
      </c>
      <c r="L46" t="s">
        <v>251</v>
      </c>
      <c r="O46" s="111">
        <v>45019</v>
      </c>
      <c r="P46" t="s">
        <v>252</v>
      </c>
      <c r="Q46" t="s">
        <v>253</v>
      </c>
      <c r="R46" s="111">
        <v>45020</v>
      </c>
      <c r="W46">
        <v>0</v>
      </c>
      <c r="X46">
        <v>0</v>
      </c>
      <c r="Y46">
        <v>3698</v>
      </c>
      <c r="Z46">
        <f t="shared" si="0"/>
        <v>3698</v>
      </c>
    </row>
    <row r="47" spans="1:26">
      <c r="A47" t="s">
        <v>246</v>
      </c>
      <c r="B47">
        <v>1413771432</v>
      </c>
      <c r="C47" t="s">
        <v>1883</v>
      </c>
      <c r="D47" t="s">
        <v>1527</v>
      </c>
      <c r="E47" t="s">
        <v>1528</v>
      </c>
      <c r="F47">
        <v>12407572</v>
      </c>
      <c r="G47">
        <v>45042</v>
      </c>
      <c r="H47" t="s">
        <v>4294</v>
      </c>
      <c r="I47" t="s">
        <v>271</v>
      </c>
      <c r="J47" t="s">
        <v>249</v>
      </c>
      <c r="K47" t="s">
        <v>250</v>
      </c>
      <c r="L47" t="s">
        <v>251</v>
      </c>
      <c r="O47" s="111">
        <v>45042</v>
      </c>
      <c r="P47" t="s">
        <v>252</v>
      </c>
      <c r="Q47" t="s">
        <v>253</v>
      </c>
      <c r="R47" s="111">
        <v>45044</v>
      </c>
      <c r="W47">
        <v>0</v>
      </c>
      <c r="X47">
        <v>0</v>
      </c>
      <c r="Y47">
        <v>10</v>
      </c>
      <c r="Z47">
        <f t="shared" si="0"/>
        <v>10</v>
      </c>
    </row>
    <row r="48" spans="1:26">
      <c r="A48" t="s">
        <v>246</v>
      </c>
      <c r="B48">
        <v>1413771432</v>
      </c>
      <c r="C48" t="s">
        <v>1883</v>
      </c>
      <c r="D48" t="s">
        <v>1527</v>
      </c>
      <c r="E48" t="s">
        <v>1528</v>
      </c>
      <c r="F48">
        <v>12414021</v>
      </c>
      <c r="G48">
        <v>45043</v>
      </c>
      <c r="H48" t="s">
        <v>4295</v>
      </c>
      <c r="I48" t="s">
        <v>260</v>
      </c>
      <c r="L48" t="s">
        <v>251</v>
      </c>
      <c r="O48" s="111">
        <v>45044</v>
      </c>
      <c r="P48" t="s">
        <v>252</v>
      </c>
      <c r="Q48" t="s">
        <v>263</v>
      </c>
      <c r="R48" s="111"/>
      <c r="W48">
        <v>0</v>
      </c>
      <c r="X48">
        <v>0</v>
      </c>
      <c r="Y48">
        <v>0</v>
      </c>
      <c r="Z48">
        <f t="shared" si="0"/>
        <v>0</v>
      </c>
    </row>
    <row r="49" spans="1:26">
      <c r="A49" t="s">
        <v>246</v>
      </c>
      <c r="B49">
        <v>1413771432</v>
      </c>
      <c r="C49" t="s">
        <v>1883</v>
      </c>
      <c r="D49" t="s">
        <v>1527</v>
      </c>
      <c r="E49" t="s">
        <v>1528</v>
      </c>
      <c r="F49">
        <v>12415081</v>
      </c>
      <c r="G49">
        <v>45044</v>
      </c>
      <c r="H49" t="s">
        <v>4296</v>
      </c>
      <c r="I49" t="s">
        <v>248</v>
      </c>
      <c r="J49" t="s">
        <v>249</v>
      </c>
      <c r="K49" t="s">
        <v>250</v>
      </c>
      <c r="L49" t="s">
        <v>251</v>
      </c>
      <c r="O49" s="111">
        <v>45044</v>
      </c>
      <c r="P49" t="s">
        <v>252</v>
      </c>
      <c r="Q49" t="s">
        <v>257</v>
      </c>
      <c r="R49" s="111"/>
      <c r="W49">
        <v>0</v>
      </c>
      <c r="X49">
        <v>0</v>
      </c>
      <c r="Y49">
        <v>0</v>
      </c>
      <c r="Z49">
        <f t="shared" si="0"/>
        <v>0</v>
      </c>
    </row>
    <row r="50" spans="1:26">
      <c r="A50" t="s">
        <v>246</v>
      </c>
      <c r="B50">
        <v>1413771432</v>
      </c>
      <c r="C50" t="s">
        <v>1883</v>
      </c>
      <c r="D50" t="s">
        <v>1527</v>
      </c>
      <c r="E50" t="s">
        <v>1528</v>
      </c>
      <c r="F50">
        <v>12422961</v>
      </c>
      <c r="G50">
        <v>45044</v>
      </c>
      <c r="H50" t="s">
        <v>4297</v>
      </c>
      <c r="I50" t="s">
        <v>248</v>
      </c>
      <c r="J50" t="s">
        <v>249</v>
      </c>
      <c r="K50" t="s">
        <v>250</v>
      </c>
      <c r="L50" t="s">
        <v>251</v>
      </c>
      <c r="O50" s="111">
        <v>45044</v>
      </c>
      <c r="P50" t="s">
        <v>252</v>
      </c>
      <c r="Q50" t="s">
        <v>257</v>
      </c>
      <c r="R50" s="111"/>
      <c r="W50">
        <v>0</v>
      </c>
      <c r="X50">
        <v>0</v>
      </c>
      <c r="Y50">
        <v>0</v>
      </c>
      <c r="Z50">
        <f t="shared" si="0"/>
        <v>0</v>
      </c>
    </row>
    <row r="51" spans="1:26">
      <c r="A51" t="s">
        <v>246</v>
      </c>
      <c r="B51">
        <v>1413771432</v>
      </c>
      <c r="C51" t="s">
        <v>1883</v>
      </c>
      <c r="D51" t="s">
        <v>2384</v>
      </c>
      <c r="E51" t="s">
        <v>1528</v>
      </c>
      <c r="F51">
        <v>12243781</v>
      </c>
      <c r="G51">
        <v>45001</v>
      </c>
      <c r="H51" t="s">
        <v>3977</v>
      </c>
      <c r="I51" t="s">
        <v>255</v>
      </c>
      <c r="J51" t="s">
        <v>249</v>
      </c>
      <c r="K51" t="s">
        <v>250</v>
      </c>
      <c r="L51" t="s">
        <v>251</v>
      </c>
      <c r="O51" s="111">
        <v>45002</v>
      </c>
      <c r="P51" t="s">
        <v>252</v>
      </c>
      <c r="Q51" t="s">
        <v>253</v>
      </c>
      <c r="R51" s="111">
        <v>45007</v>
      </c>
      <c r="W51">
        <v>0</v>
      </c>
      <c r="X51">
        <v>0</v>
      </c>
      <c r="Y51">
        <v>1.1000000000000001</v>
      </c>
      <c r="Z51">
        <f t="shared" si="0"/>
        <v>1.1000000000000001</v>
      </c>
    </row>
    <row r="52" spans="1:26">
      <c r="A52" t="s">
        <v>246</v>
      </c>
      <c r="B52">
        <v>1451674104</v>
      </c>
      <c r="C52" t="s">
        <v>935</v>
      </c>
      <c r="D52" t="s">
        <v>264</v>
      </c>
      <c r="E52" t="s">
        <v>54</v>
      </c>
      <c r="F52">
        <v>12201525</v>
      </c>
      <c r="G52">
        <v>44991</v>
      </c>
      <c r="H52" t="s">
        <v>3954</v>
      </c>
      <c r="I52" t="s">
        <v>255</v>
      </c>
      <c r="J52" t="s">
        <v>249</v>
      </c>
      <c r="K52" t="s">
        <v>268</v>
      </c>
      <c r="L52" t="s">
        <v>251</v>
      </c>
      <c r="O52" s="111">
        <v>44991</v>
      </c>
      <c r="P52" t="s">
        <v>252</v>
      </c>
      <c r="Q52" t="s">
        <v>253</v>
      </c>
      <c r="R52" s="111">
        <v>44992</v>
      </c>
      <c r="W52">
        <v>0</v>
      </c>
      <c r="X52">
        <v>1401.7</v>
      </c>
      <c r="Y52">
        <v>1453.38</v>
      </c>
      <c r="Z52">
        <f t="shared" si="0"/>
        <v>2855.08</v>
      </c>
    </row>
    <row r="53" spans="1:26">
      <c r="A53" t="s">
        <v>246</v>
      </c>
      <c r="B53">
        <v>1451674104</v>
      </c>
      <c r="C53" t="s">
        <v>935</v>
      </c>
      <c r="D53" t="s">
        <v>264</v>
      </c>
      <c r="E53" t="s">
        <v>54</v>
      </c>
      <c r="F53">
        <v>12220269</v>
      </c>
      <c r="G53">
        <v>44995</v>
      </c>
      <c r="H53" t="s">
        <v>3955</v>
      </c>
      <c r="I53" t="s">
        <v>255</v>
      </c>
      <c r="J53" t="s">
        <v>249</v>
      </c>
      <c r="K53" t="s">
        <v>268</v>
      </c>
      <c r="L53" t="s">
        <v>251</v>
      </c>
      <c r="O53" s="111">
        <v>44995</v>
      </c>
      <c r="P53" t="s">
        <v>252</v>
      </c>
      <c r="Q53" t="s">
        <v>253</v>
      </c>
      <c r="R53" s="111">
        <v>44998</v>
      </c>
      <c r="W53">
        <v>0</v>
      </c>
      <c r="X53">
        <v>3584.75</v>
      </c>
      <c r="Y53">
        <v>4154.6000000000004</v>
      </c>
      <c r="Z53">
        <f t="shared" si="0"/>
        <v>7739.35</v>
      </c>
    </row>
    <row r="54" spans="1:26">
      <c r="A54" t="s">
        <v>246</v>
      </c>
      <c r="B54">
        <v>1451674104</v>
      </c>
      <c r="C54" t="s">
        <v>935</v>
      </c>
      <c r="D54" t="s">
        <v>53</v>
      </c>
      <c r="E54" t="s">
        <v>54</v>
      </c>
      <c r="F54">
        <v>12107048</v>
      </c>
      <c r="G54">
        <v>44965</v>
      </c>
      <c r="H54" t="s">
        <v>2973</v>
      </c>
      <c r="I54" t="s">
        <v>260</v>
      </c>
      <c r="L54" t="s">
        <v>251</v>
      </c>
      <c r="O54" s="111">
        <v>44965</v>
      </c>
      <c r="P54" t="s">
        <v>252</v>
      </c>
      <c r="Q54" t="s">
        <v>263</v>
      </c>
      <c r="R54" s="111">
        <v>44971</v>
      </c>
      <c r="W54">
        <v>381.51</v>
      </c>
      <c r="X54">
        <v>11</v>
      </c>
      <c r="Y54">
        <v>0</v>
      </c>
      <c r="Z54">
        <f t="shared" si="0"/>
        <v>392.51</v>
      </c>
    </row>
    <row r="55" spans="1:26">
      <c r="A55" t="s">
        <v>246</v>
      </c>
      <c r="B55">
        <v>1451674104</v>
      </c>
      <c r="C55" t="s">
        <v>935</v>
      </c>
      <c r="D55" t="s">
        <v>53</v>
      </c>
      <c r="E55" t="s">
        <v>54</v>
      </c>
      <c r="F55">
        <v>12115751</v>
      </c>
      <c r="G55">
        <v>44967</v>
      </c>
      <c r="H55" t="s">
        <v>2974</v>
      </c>
      <c r="I55" t="s">
        <v>248</v>
      </c>
      <c r="J55" t="s">
        <v>249</v>
      </c>
      <c r="K55" t="s">
        <v>3936</v>
      </c>
      <c r="L55" t="s">
        <v>251</v>
      </c>
      <c r="O55" s="111">
        <v>44967</v>
      </c>
      <c r="P55" t="s">
        <v>252</v>
      </c>
      <c r="Q55" t="s">
        <v>282</v>
      </c>
      <c r="R55" s="111">
        <v>44970</v>
      </c>
      <c r="W55">
        <v>12</v>
      </c>
      <c r="X55">
        <v>6</v>
      </c>
      <c r="Y55">
        <v>0</v>
      </c>
      <c r="Z55">
        <f t="shared" si="0"/>
        <v>18</v>
      </c>
    </row>
    <row r="56" spans="1:26">
      <c r="A56" t="s">
        <v>246</v>
      </c>
      <c r="B56">
        <v>1451674104</v>
      </c>
      <c r="C56" t="s">
        <v>935</v>
      </c>
      <c r="D56" t="s">
        <v>53</v>
      </c>
      <c r="E56" t="s">
        <v>54</v>
      </c>
      <c r="F56">
        <v>12119730</v>
      </c>
      <c r="G56">
        <v>44972</v>
      </c>
      <c r="H56" t="s">
        <v>2975</v>
      </c>
      <c r="I56" t="s">
        <v>255</v>
      </c>
      <c r="J56" t="s">
        <v>249</v>
      </c>
      <c r="K56" t="s">
        <v>250</v>
      </c>
      <c r="L56" t="s">
        <v>251</v>
      </c>
      <c r="O56" s="111">
        <v>44972</v>
      </c>
      <c r="P56" t="s">
        <v>252</v>
      </c>
      <c r="Q56" t="s">
        <v>253</v>
      </c>
      <c r="R56" s="111">
        <v>45005</v>
      </c>
      <c r="W56">
        <v>0</v>
      </c>
      <c r="X56">
        <v>2999.52</v>
      </c>
      <c r="Y56">
        <v>7460.75</v>
      </c>
      <c r="Z56">
        <f t="shared" si="0"/>
        <v>10460.27</v>
      </c>
    </row>
    <row r="57" spans="1:26">
      <c r="A57" t="s">
        <v>246</v>
      </c>
      <c r="B57">
        <v>1451674104</v>
      </c>
      <c r="C57" t="s">
        <v>935</v>
      </c>
      <c r="D57" t="s">
        <v>53</v>
      </c>
      <c r="E57" t="s">
        <v>54</v>
      </c>
      <c r="F57">
        <v>4548215</v>
      </c>
      <c r="G57">
        <v>44983</v>
      </c>
      <c r="H57" t="s">
        <v>2970</v>
      </c>
      <c r="I57" t="s">
        <v>248</v>
      </c>
      <c r="J57" t="s">
        <v>249</v>
      </c>
      <c r="K57" t="s">
        <v>250</v>
      </c>
      <c r="L57" t="s">
        <v>251</v>
      </c>
      <c r="O57" s="111">
        <v>44983</v>
      </c>
      <c r="P57" t="s">
        <v>252</v>
      </c>
      <c r="Q57" t="s">
        <v>253</v>
      </c>
      <c r="R57" s="111">
        <v>44984</v>
      </c>
      <c r="W57">
        <v>285</v>
      </c>
      <c r="X57">
        <v>16082.02</v>
      </c>
      <c r="Y57">
        <v>15783.38</v>
      </c>
      <c r="Z57">
        <f t="shared" si="0"/>
        <v>32150.400000000001</v>
      </c>
    </row>
    <row r="58" spans="1:26">
      <c r="A58" t="s">
        <v>246</v>
      </c>
      <c r="B58">
        <v>1451674104</v>
      </c>
      <c r="C58" t="s">
        <v>935</v>
      </c>
      <c r="D58" t="s">
        <v>53</v>
      </c>
      <c r="E58" t="s">
        <v>54</v>
      </c>
      <c r="F58">
        <v>11884658</v>
      </c>
      <c r="G58">
        <v>44985</v>
      </c>
      <c r="H58" t="s">
        <v>2972</v>
      </c>
      <c r="I58" t="s">
        <v>255</v>
      </c>
      <c r="J58" t="s">
        <v>249</v>
      </c>
      <c r="K58" t="s">
        <v>250</v>
      </c>
      <c r="L58" t="s">
        <v>251</v>
      </c>
      <c r="O58" s="111">
        <v>44985</v>
      </c>
      <c r="P58" t="s">
        <v>252</v>
      </c>
      <c r="Q58" t="s">
        <v>253</v>
      </c>
      <c r="R58" s="111">
        <v>44986</v>
      </c>
      <c r="W58">
        <v>0</v>
      </c>
      <c r="X58">
        <v>11218.34</v>
      </c>
      <c r="Y58">
        <v>4375.5</v>
      </c>
      <c r="Z58">
        <f t="shared" si="0"/>
        <v>15593.84</v>
      </c>
    </row>
    <row r="59" spans="1:26">
      <c r="A59" t="s">
        <v>246</v>
      </c>
      <c r="B59">
        <v>1451674104</v>
      </c>
      <c r="C59" t="s">
        <v>935</v>
      </c>
      <c r="D59" t="s">
        <v>53</v>
      </c>
      <c r="E59" t="s">
        <v>54</v>
      </c>
      <c r="F59">
        <v>12196449</v>
      </c>
      <c r="G59">
        <v>44988</v>
      </c>
      <c r="H59" t="s">
        <v>3959</v>
      </c>
      <c r="I59" t="s">
        <v>255</v>
      </c>
      <c r="J59" t="s">
        <v>249</v>
      </c>
      <c r="K59" t="s">
        <v>250</v>
      </c>
      <c r="L59" t="s">
        <v>251</v>
      </c>
      <c r="O59" s="111">
        <v>44988</v>
      </c>
      <c r="P59" t="s">
        <v>252</v>
      </c>
      <c r="Q59" t="s">
        <v>253</v>
      </c>
      <c r="R59" s="111">
        <v>44991</v>
      </c>
      <c r="W59">
        <v>0</v>
      </c>
      <c r="X59">
        <v>14306.21</v>
      </c>
      <c r="Y59">
        <v>5717.96</v>
      </c>
      <c r="Z59">
        <f t="shared" si="0"/>
        <v>20024.169999999998</v>
      </c>
    </row>
    <row r="60" spans="1:26">
      <c r="A60" t="s">
        <v>246</v>
      </c>
      <c r="B60">
        <v>1451674104</v>
      </c>
      <c r="C60" t="s">
        <v>935</v>
      </c>
      <c r="D60" t="s">
        <v>53</v>
      </c>
      <c r="E60" t="s">
        <v>54</v>
      </c>
      <c r="F60">
        <v>8593445</v>
      </c>
      <c r="G60">
        <v>44993</v>
      </c>
      <c r="H60" t="s">
        <v>3957</v>
      </c>
      <c r="I60" t="s">
        <v>255</v>
      </c>
      <c r="J60" t="s">
        <v>249</v>
      </c>
      <c r="K60" t="s">
        <v>250</v>
      </c>
      <c r="L60" t="s">
        <v>251</v>
      </c>
      <c r="O60" s="111">
        <v>44993</v>
      </c>
      <c r="P60" t="s">
        <v>252</v>
      </c>
      <c r="Q60" t="s">
        <v>253</v>
      </c>
      <c r="R60" s="111">
        <v>44994</v>
      </c>
      <c r="W60">
        <v>0</v>
      </c>
      <c r="X60">
        <v>35605.79</v>
      </c>
      <c r="Y60">
        <v>15847.41</v>
      </c>
      <c r="Z60">
        <f t="shared" si="0"/>
        <v>51453.2</v>
      </c>
    </row>
    <row r="61" spans="1:26">
      <c r="A61" t="s">
        <v>246</v>
      </c>
      <c r="B61">
        <v>1451674104</v>
      </c>
      <c r="C61" t="s">
        <v>935</v>
      </c>
      <c r="D61" t="s">
        <v>53</v>
      </c>
      <c r="E61" t="s">
        <v>54</v>
      </c>
      <c r="F61">
        <v>12210567</v>
      </c>
      <c r="G61">
        <v>44993</v>
      </c>
      <c r="H61" t="s">
        <v>3961</v>
      </c>
      <c r="I61" t="s">
        <v>255</v>
      </c>
      <c r="J61" t="s">
        <v>249</v>
      </c>
      <c r="K61" t="s">
        <v>268</v>
      </c>
      <c r="L61" t="s">
        <v>251</v>
      </c>
      <c r="O61" s="111">
        <v>44993</v>
      </c>
      <c r="P61" t="s">
        <v>252</v>
      </c>
      <c r="Q61" t="s">
        <v>282</v>
      </c>
      <c r="R61" s="111">
        <v>44994</v>
      </c>
      <c r="W61">
        <v>0</v>
      </c>
      <c r="X61">
        <v>16000</v>
      </c>
      <c r="Y61">
        <v>0</v>
      </c>
      <c r="Z61">
        <f t="shared" si="0"/>
        <v>16000</v>
      </c>
    </row>
    <row r="62" spans="1:26">
      <c r="A62" t="s">
        <v>246</v>
      </c>
      <c r="B62">
        <v>1451674104</v>
      </c>
      <c r="C62" t="s">
        <v>935</v>
      </c>
      <c r="D62" t="s">
        <v>53</v>
      </c>
      <c r="E62" t="s">
        <v>54</v>
      </c>
      <c r="F62">
        <v>12220860</v>
      </c>
      <c r="G62">
        <v>44995</v>
      </c>
      <c r="H62" t="s">
        <v>3962</v>
      </c>
      <c r="I62" t="s">
        <v>255</v>
      </c>
      <c r="J62" t="s">
        <v>249</v>
      </c>
      <c r="K62" t="s">
        <v>250</v>
      </c>
      <c r="L62" t="s">
        <v>251</v>
      </c>
      <c r="O62" s="111">
        <v>44995</v>
      </c>
      <c r="P62" t="s">
        <v>252</v>
      </c>
      <c r="Q62" t="s">
        <v>253</v>
      </c>
      <c r="R62" s="111">
        <v>44998</v>
      </c>
      <c r="W62">
        <v>0</v>
      </c>
      <c r="X62">
        <v>14977.95</v>
      </c>
      <c r="Y62">
        <v>28831.34</v>
      </c>
      <c r="Z62">
        <f t="shared" si="0"/>
        <v>43809.29</v>
      </c>
    </row>
    <row r="63" spans="1:26">
      <c r="A63" t="s">
        <v>246</v>
      </c>
      <c r="B63">
        <v>1451674104</v>
      </c>
      <c r="C63" t="s">
        <v>935</v>
      </c>
      <c r="D63" t="s">
        <v>53</v>
      </c>
      <c r="E63" t="s">
        <v>54</v>
      </c>
      <c r="F63">
        <v>12202174</v>
      </c>
      <c r="G63">
        <v>45000</v>
      </c>
      <c r="H63" t="s">
        <v>3960</v>
      </c>
      <c r="I63" t="s">
        <v>255</v>
      </c>
      <c r="J63" t="s">
        <v>249</v>
      </c>
      <c r="K63" t="s">
        <v>250</v>
      </c>
      <c r="L63" t="s">
        <v>251</v>
      </c>
      <c r="O63" s="111">
        <v>45000</v>
      </c>
      <c r="P63" t="s">
        <v>252</v>
      </c>
      <c r="Q63" t="s">
        <v>253</v>
      </c>
      <c r="R63" s="111">
        <v>45001</v>
      </c>
      <c r="W63">
        <v>0</v>
      </c>
      <c r="X63">
        <v>4640.5</v>
      </c>
      <c r="Y63">
        <v>9013</v>
      </c>
      <c r="Z63">
        <f t="shared" si="0"/>
        <v>13653.5</v>
      </c>
    </row>
    <row r="64" spans="1:26">
      <c r="A64" t="s">
        <v>246</v>
      </c>
      <c r="B64">
        <v>1451674104</v>
      </c>
      <c r="C64" t="s">
        <v>935</v>
      </c>
      <c r="D64" t="s">
        <v>53</v>
      </c>
      <c r="E64" t="s">
        <v>54</v>
      </c>
      <c r="F64">
        <v>11193462</v>
      </c>
      <c r="G64">
        <v>45005</v>
      </c>
      <c r="H64" t="s">
        <v>3958</v>
      </c>
      <c r="I64" t="s">
        <v>248</v>
      </c>
      <c r="J64" t="s">
        <v>249</v>
      </c>
      <c r="K64" t="s">
        <v>268</v>
      </c>
      <c r="L64" t="s">
        <v>251</v>
      </c>
      <c r="O64" s="111">
        <v>45005</v>
      </c>
      <c r="P64" t="s">
        <v>252</v>
      </c>
      <c r="Q64" t="s">
        <v>253</v>
      </c>
      <c r="R64" s="111">
        <v>45006</v>
      </c>
      <c r="W64">
        <v>0</v>
      </c>
      <c r="X64">
        <v>2204.65</v>
      </c>
      <c r="Y64">
        <v>8338.5300000000007</v>
      </c>
      <c r="Z64">
        <f t="shared" si="0"/>
        <v>10543.18</v>
      </c>
    </row>
    <row r="65" spans="1:26">
      <c r="A65" t="s">
        <v>246</v>
      </c>
      <c r="B65">
        <v>1451674104</v>
      </c>
      <c r="C65" t="s">
        <v>935</v>
      </c>
      <c r="D65" t="s">
        <v>53</v>
      </c>
      <c r="E65" t="s">
        <v>54</v>
      </c>
      <c r="F65">
        <v>12275948</v>
      </c>
      <c r="G65">
        <v>45009</v>
      </c>
      <c r="H65" t="s">
        <v>3963</v>
      </c>
      <c r="I65" t="s">
        <v>255</v>
      </c>
      <c r="J65" t="s">
        <v>249</v>
      </c>
      <c r="K65" t="s">
        <v>250</v>
      </c>
      <c r="L65" t="s">
        <v>251</v>
      </c>
      <c r="O65" s="111">
        <v>45009</v>
      </c>
      <c r="P65" t="s">
        <v>252</v>
      </c>
      <c r="Q65" t="s">
        <v>253</v>
      </c>
      <c r="R65" s="111">
        <v>45012</v>
      </c>
      <c r="W65">
        <v>0</v>
      </c>
      <c r="X65">
        <v>30</v>
      </c>
      <c r="Y65">
        <v>1998.5</v>
      </c>
      <c r="Z65">
        <f t="shared" ref="Z65:Z128" si="1">SUM(W65:Y65)</f>
        <v>2028.5</v>
      </c>
    </row>
    <row r="66" spans="1:26">
      <c r="A66" t="s">
        <v>246</v>
      </c>
      <c r="B66">
        <v>1451674104</v>
      </c>
      <c r="C66" t="s">
        <v>935</v>
      </c>
      <c r="D66" t="s">
        <v>53</v>
      </c>
      <c r="E66" t="s">
        <v>54</v>
      </c>
      <c r="F66">
        <v>12296100</v>
      </c>
      <c r="G66">
        <v>45014</v>
      </c>
      <c r="H66" t="s">
        <v>3964</v>
      </c>
      <c r="I66" t="s">
        <v>255</v>
      </c>
      <c r="J66" t="s">
        <v>249</v>
      </c>
      <c r="K66" t="s">
        <v>250</v>
      </c>
      <c r="L66" t="s">
        <v>251</v>
      </c>
      <c r="O66" s="111">
        <v>45014</v>
      </c>
      <c r="P66" t="s">
        <v>252</v>
      </c>
      <c r="Q66" t="s">
        <v>253</v>
      </c>
      <c r="R66" s="111">
        <v>45015</v>
      </c>
      <c r="W66">
        <v>0</v>
      </c>
      <c r="X66">
        <v>118.34</v>
      </c>
      <c r="Y66">
        <v>11031.42</v>
      </c>
      <c r="Z66">
        <f t="shared" si="1"/>
        <v>11149.76</v>
      </c>
    </row>
    <row r="67" spans="1:26">
      <c r="A67" t="s">
        <v>246</v>
      </c>
      <c r="B67">
        <v>1451674104</v>
      </c>
      <c r="C67" t="s">
        <v>935</v>
      </c>
      <c r="D67" t="s">
        <v>53</v>
      </c>
      <c r="E67" t="s">
        <v>54</v>
      </c>
      <c r="F67">
        <v>4387757</v>
      </c>
      <c r="G67">
        <v>45015</v>
      </c>
      <c r="H67" t="s">
        <v>3956</v>
      </c>
      <c r="I67" t="s">
        <v>255</v>
      </c>
      <c r="J67" t="s">
        <v>249</v>
      </c>
      <c r="K67" t="s">
        <v>250</v>
      </c>
      <c r="L67" t="s">
        <v>251</v>
      </c>
      <c r="O67" s="111">
        <v>45016</v>
      </c>
      <c r="P67" t="s">
        <v>252</v>
      </c>
      <c r="Q67" t="s">
        <v>253</v>
      </c>
      <c r="R67" s="111">
        <v>45019</v>
      </c>
      <c r="W67">
        <v>0</v>
      </c>
      <c r="X67">
        <v>0</v>
      </c>
      <c r="Y67">
        <v>308</v>
      </c>
      <c r="Z67">
        <f t="shared" si="1"/>
        <v>308</v>
      </c>
    </row>
    <row r="68" spans="1:26">
      <c r="A68" t="s">
        <v>246</v>
      </c>
      <c r="B68">
        <v>1451674104</v>
      </c>
      <c r="C68" t="s">
        <v>935</v>
      </c>
      <c r="D68" t="s">
        <v>53</v>
      </c>
      <c r="E68" t="s">
        <v>54</v>
      </c>
      <c r="F68">
        <v>12316718</v>
      </c>
      <c r="G68">
        <v>45016</v>
      </c>
      <c r="H68" t="s">
        <v>3965</v>
      </c>
      <c r="I68" t="s">
        <v>260</v>
      </c>
      <c r="J68" t="s">
        <v>249</v>
      </c>
      <c r="K68" t="s">
        <v>250</v>
      </c>
      <c r="L68" t="s">
        <v>251</v>
      </c>
      <c r="O68" s="111">
        <v>45016</v>
      </c>
      <c r="P68" t="s">
        <v>252</v>
      </c>
      <c r="Q68" t="s">
        <v>257</v>
      </c>
      <c r="R68" s="111"/>
      <c r="W68">
        <v>0</v>
      </c>
      <c r="X68">
        <v>0</v>
      </c>
      <c r="Y68">
        <v>0</v>
      </c>
      <c r="Z68">
        <f t="shared" si="1"/>
        <v>0</v>
      </c>
    </row>
    <row r="69" spans="1:26">
      <c r="A69" t="s">
        <v>246</v>
      </c>
      <c r="B69">
        <v>1451674104</v>
      </c>
      <c r="C69" t="s">
        <v>935</v>
      </c>
      <c r="D69" t="s">
        <v>53</v>
      </c>
      <c r="E69" t="s">
        <v>54</v>
      </c>
      <c r="F69">
        <v>12332399</v>
      </c>
      <c r="G69">
        <v>45021</v>
      </c>
      <c r="H69" t="s">
        <v>4298</v>
      </c>
      <c r="I69" t="s">
        <v>255</v>
      </c>
      <c r="J69" t="s">
        <v>249</v>
      </c>
      <c r="K69" t="s">
        <v>268</v>
      </c>
      <c r="L69" t="s">
        <v>251</v>
      </c>
      <c r="O69" s="111">
        <v>45021</v>
      </c>
      <c r="P69" t="s">
        <v>252</v>
      </c>
      <c r="Q69" t="s">
        <v>253</v>
      </c>
      <c r="R69" s="111">
        <v>45022</v>
      </c>
      <c r="W69">
        <v>0</v>
      </c>
      <c r="X69">
        <v>0</v>
      </c>
      <c r="Y69">
        <v>27863.87</v>
      </c>
      <c r="Z69">
        <f t="shared" si="1"/>
        <v>27863.87</v>
      </c>
    </row>
    <row r="70" spans="1:26">
      <c r="A70" t="s">
        <v>246</v>
      </c>
      <c r="B70">
        <v>1451674104</v>
      </c>
      <c r="C70" t="s">
        <v>935</v>
      </c>
      <c r="D70" t="s">
        <v>53</v>
      </c>
      <c r="E70" t="s">
        <v>54</v>
      </c>
      <c r="F70">
        <v>12352613</v>
      </c>
      <c r="G70">
        <v>45027</v>
      </c>
      <c r="H70" t="s">
        <v>4299</v>
      </c>
      <c r="I70" t="s">
        <v>255</v>
      </c>
      <c r="J70" t="s">
        <v>249</v>
      </c>
      <c r="K70" t="s">
        <v>250</v>
      </c>
      <c r="L70" t="s">
        <v>251</v>
      </c>
      <c r="O70" s="111">
        <v>45027</v>
      </c>
      <c r="P70" t="s">
        <v>252</v>
      </c>
      <c r="Q70" t="s">
        <v>253</v>
      </c>
      <c r="R70" s="111">
        <v>45029</v>
      </c>
      <c r="W70">
        <v>0</v>
      </c>
      <c r="X70">
        <v>0</v>
      </c>
      <c r="Y70">
        <v>1384.5</v>
      </c>
      <c r="Z70">
        <f t="shared" si="1"/>
        <v>1384.5</v>
      </c>
    </row>
    <row r="71" spans="1:26">
      <c r="A71" t="s">
        <v>246</v>
      </c>
      <c r="B71">
        <v>1451674104</v>
      </c>
      <c r="C71" t="s">
        <v>935</v>
      </c>
      <c r="D71" t="s">
        <v>53</v>
      </c>
      <c r="E71" t="s">
        <v>54</v>
      </c>
      <c r="F71">
        <v>12373687</v>
      </c>
      <c r="G71">
        <v>45033</v>
      </c>
      <c r="H71" t="s">
        <v>4300</v>
      </c>
      <c r="I71" t="s">
        <v>255</v>
      </c>
      <c r="J71" t="s">
        <v>249</v>
      </c>
      <c r="K71" t="s">
        <v>250</v>
      </c>
      <c r="L71" t="s">
        <v>251</v>
      </c>
      <c r="O71" s="111">
        <v>45033</v>
      </c>
      <c r="P71" t="s">
        <v>252</v>
      </c>
      <c r="Q71" t="s">
        <v>253</v>
      </c>
      <c r="R71" s="111">
        <v>45034</v>
      </c>
      <c r="W71">
        <v>0</v>
      </c>
      <c r="X71">
        <v>0</v>
      </c>
      <c r="Y71">
        <v>1314.38</v>
      </c>
      <c r="Z71">
        <f t="shared" si="1"/>
        <v>1314.38</v>
      </c>
    </row>
    <row r="72" spans="1:26">
      <c r="A72" t="s">
        <v>246</v>
      </c>
      <c r="B72">
        <v>1451674104</v>
      </c>
      <c r="C72" t="s">
        <v>935</v>
      </c>
      <c r="D72" t="s">
        <v>53</v>
      </c>
      <c r="E72" t="s">
        <v>54</v>
      </c>
      <c r="F72">
        <v>12378874</v>
      </c>
      <c r="G72">
        <v>45041</v>
      </c>
      <c r="H72" t="s">
        <v>4301</v>
      </c>
      <c r="I72" t="s">
        <v>271</v>
      </c>
      <c r="J72" t="s">
        <v>249</v>
      </c>
      <c r="K72" t="s">
        <v>268</v>
      </c>
      <c r="L72" t="s">
        <v>251</v>
      </c>
      <c r="O72" s="111">
        <v>45041</v>
      </c>
      <c r="P72" t="s">
        <v>252</v>
      </c>
      <c r="Q72" t="s">
        <v>253</v>
      </c>
      <c r="R72" s="111">
        <v>45041</v>
      </c>
      <c r="W72">
        <v>0</v>
      </c>
      <c r="X72">
        <v>0</v>
      </c>
      <c r="Y72">
        <v>2674.9</v>
      </c>
      <c r="Z72">
        <f t="shared" si="1"/>
        <v>2674.9</v>
      </c>
    </row>
    <row r="73" spans="1:26">
      <c r="A73" t="s">
        <v>246</v>
      </c>
      <c r="B73">
        <v>1451674104</v>
      </c>
      <c r="C73" t="s">
        <v>935</v>
      </c>
      <c r="D73" t="s">
        <v>53</v>
      </c>
      <c r="E73" t="s">
        <v>54</v>
      </c>
      <c r="F73">
        <v>10935119</v>
      </c>
      <c r="G73">
        <v>45041</v>
      </c>
      <c r="H73" t="s">
        <v>4302</v>
      </c>
      <c r="I73" t="s">
        <v>271</v>
      </c>
      <c r="J73" t="s">
        <v>249</v>
      </c>
      <c r="K73" t="s">
        <v>268</v>
      </c>
      <c r="L73" t="s">
        <v>251</v>
      </c>
      <c r="O73" s="111">
        <v>45041</v>
      </c>
      <c r="P73" t="s">
        <v>252</v>
      </c>
      <c r="Q73" t="s">
        <v>253</v>
      </c>
      <c r="R73" s="111">
        <v>45042</v>
      </c>
      <c r="W73">
        <v>267.7</v>
      </c>
      <c r="X73">
        <v>0</v>
      </c>
      <c r="Y73">
        <v>1278</v>
      </c>
      <c r="Z73">
        <f t="shared" si="1"/>
        <v>1545.7</v>
      </c>
    </row>
    <row r="74" spans="1:26">
      <c r="A74" t="s">
        <v>246</v>
      </c>
      <c r="B74">
        <v>1451674104</v>
      </c>
      <c r="C74" t="s">
        <v>935</v>
      </c>
      <c r="D74" t="s">
        <v>53</v>
      </c>
      <c r="E74" t="s">
        <v>54</v>
      </c>
      <c r="F74">
        <v>12423322</v>
      </c>
      <c r="G74">
        <v>45044</v>
      </c>
      <c r="H74" t="s">
        <v>4303</v>
      </c>
      <c r="I74" t="s">
        <v>248</v>
      </c>
      <c r="J74" t="s">
        <v>249</v>
      </c>
      <c r="K74" t="s">
        <v>250</v>
      </c>
      <c r="L74" t="s">
        <v>251</v>
      </c>
      <c r="O74" s="111">
        <v>45044</v>
      </c>
      <c r="P74" t="s">
        <v>252</v>
      </c>
      <c r="Q74" t="s">
        <v>257</v>
      </c>
      <c r="R74" s="111"/>
      <c r="W74">
        <v>0</v>
      </c>
      <c r="X74">
        <v>0</v>
      </c>
      <c r="Y74">
        <v>0</v>
      </c>
      <c r="Z74">
        <f t="shared" si="1"/>
        <v>0</v>
      </c>
    </row>
    <row r="75" spans="1:26">
      <c r="A75" t="s">
        <v>246</v>
      </c>
      <c r="B75">
        <v>1451674104</v>
      </c>
      <c r="C75" t="s">
        <v>935</v>
      </c>
      <c r="D75" t="s">
        <v>277</v>
      </c>
      <c r="E75" t="s">
        <v>54</v>
      </c>
      <c r="F75">
        <v>12079629</v>
      </c>
      <c r="G75">
        <v>44958</v>
      </c>
      <c r="H75" t="s">
        <v>2976</v>
      </c>
      <c r="I75" t="s">
        <v>255</v>
      </c>
      <c r="J75" t="s">
        <v>249</v>
      </c>
      <c r="K75" t="s">
        <v>250</v>
      </c>
      <c r="L75" t="s">
        <v>251</v>
      </c>
      <c r="O75" s="111">
        <v>44958</v>
      </c>
      <c r="P75" t="s">
        <v>252</v>
      </c>
      <c r="Q75" t="s">
        <v>253</v>
      </c>
      <c r="R75" s="111">
        <v>44959</v>
      </c>
      <c r="W75">
        <v>4921.2299999999996</v>
      </c>
      <c r="X75">
        <v>5895.97</v>
      </c>
      <c r="Y75">
        <v>934.87</v>
      </c>
      <c r="Z75">
        <f t="shared" si="1"/>
        <v>11752.070000000002</v>
      </c>
    </row>
    <row r="76" spans="1:26">
      <c r="A76" t="s">
        <v>246</v>
      </c>
      <c r="B76">
        <v>1451674104</v>
      </c>
      <c r="C76" t="s">
        <v>935</v>
      </c>
      <c r="D76" t="s">
        <v>277</v>
      </c>
      <c r="E76" t="s">
        <v>54</v>
      </c>
      <c r="F76">
        <v>12085997</v>
      </c>
      <c r="G76">
        <v>44959</v>
      </c>
      <c r="H76" t="s">
        <v>2978</v>
      </c>
      <c r="I76" t="s">
        <v>255</v>
      </c>
      <c r="J76" t="s">
        <v>249</v>
      </c>
      <c r="K76" t="s">
        <v>268</v>
      </c>
      <c r="L76" t="s">
        <v>251</v>
      </c>
      <c r="O76" s="111">
        <v>44959</v>
      </c>
      <c r="P76" t="s">
        <v>252</v>
      </c>
      <c r="Q76" t="s">
        <v>257</v>
      </c>
      <c r="R76" s="111">
        <v>44960</v>
      </c>
      <c r="W76">
        <v>0</v>
      </c>
      <c r="X76">
        <v>0</v>
      </c>
      <c r="Y76">
        <v>0</v>
      </c>
      <c r="Z76">
        <f t="shared" si="1"/>
        <v>0</v>
      </c>
    </row>
    <row r="77" spans="1:26">
      <c r="A77" t="s">
        <v>246</v>
      </c>
      <c r="B77">
        <v>1451674104</v>
      </c>
      <c r="C77" t="s">
        <v>935</v>
      </c>
      <c r="D77" t="s">
        <v>277</v>
      </c>
      <c r="E77" t="s">
        <v>54</v>
      </c>
      <c r="F77">
        <v>12091964</v>
      </c>
      <c r="G77">
        <v>44960</v>
      </c>
      <c r="H77" t="s">
        <v>2979</v>
      </c>
      <c r="I77" t="s">
        <v>255</v>
      </c>
      <c r="J77" t="s">
        <v>249</v>
      </c>
      <c r="K77" t="s">
        <v>268</v>
      </c>
      <c r="L77" t="s">
        <v>251</v>
      </c>
      <c r="O77" s="111">
        <v>44960</v>
      </c>
      <c r="P77" t="s">
        <v>252</v>
      </c>
      <c r="Q77" t="s">
        <v>253</v>
      </c>
      <c r="R77" s="111">
        <v>44963</v>
      </c>
      <c r="W77">
        <v>41941.599999999999</v>
      </c>
      <c r="X77">
        <v>200.07</v>
      </c>
      <c r="Y77">
        <v>2854.7</v>
      </c>
      <c r="Z77">
        <f t="shared" si="1"/>
        <v>44996.369999999995</v>
      </c>
    </row>
    <row r="78" spans="1:26">
      <c r="A78" t="s">
        <v>246</v>
      </c>
      <c r="B78">
        <v>1451674104</v>
      </c>
      <c r="C78" t="s">
        <v>935</v>
      </c>
      <c r="D78" t="s">
        <v>277</v>
      </c>
      <c r="E78" t="s">
        <v>54</v>
      </c>
      <c r="F78">
        <v>12085904</v>
      </c>
      <c r="G78">
        <v>44966</v>
      </c>
      <c r="H78" t="s">
        <v>2977</v>
      </c>
      <c r="I78" t="s">
        <v>248</v>
      </c>
      <c r="J78" t="s">
        <v>249</v>
      </c>
      <c r="K78" t="s">
        <v>3936</v>
      </c>
      <c r="L78" t="s">
        <v>251</v>
      </c>
      <c r="O78" s="111">
        <v>44966</v>
      </c>
      <c r="P78" t="s">
        <v>252</v>
      </c>
      <c r="Q78" t="s">
        <v>253</v>
      </c>
      <c r="R78" s="111">
        <v>44972</v>
      </c>
      <c r="W78">
        <v>594.47</v>
      </c>
      <c r="X78">
        <v>4236.07</v>
      </c>
      <c r="Y78">
        <v>1667.53</v>
      </c>
      <c r="Z78">
        <f t="shared" si="1"/>
        <v>6498.07</v>
      </c>
    </row>
    <row r="79" spans="1:26">
      <c r="A79" t="s">
        <v>246</v>
      </c>
      <c r="B79">
        <v>1451674104</v>
      </c>
      <c r="C79" t="s">
        <v>935</v>
      </c>
      <c r="D79" t="s">
        <v>4304</v>
      </c>
      <c r="E79" t="s">
        <v>54</v>
      </c>
      <c r="F79">
        <v>12362619</v>
      </c>
      <c r="G79">
        <v>45029</v>
      </c>
      <c r="H79" t="s">
        <v>4305</v>
      </c>
      <c r="I79" t="s">
        <v>255</v>
      </c>
      <c r="J79" t="s">
        <v>249</v>
      </c>
      <c r="K79" t="s">
        <v>250</v>
      </c>
      <c r="L79" t="s">
        <v>251</v>
      </c>
      <c r="O79" s="111">
        <v>45029</v>
      </c>
      <c r="P79" t="s">
        <v>252</v>
      </c>
      <c r="Q79" t="s">
        <v>253</v>
      </c>
      <c r="R79" s="111">
        <v>45034</v>
      </c>
      <c r="W79">
        <v>0</v>
      </c>
      <c r="X79">
        <v>0</v>
      </c>
      <c r="Y79">
        <v>53241.9</v>
      </c>
      <c r="Z79">
        <f t="shared" si="1"/>
        <v>53241.9</v>
      </c>
    </row>
    <row r="80" spans="1:26">
      <c r="A80" t="s">
        <v>246</v>
      </c>
      <c r="B80">
        <v>1671060660</v>
      </c>
      <c r="C80" t="s">
        <v>2108</v>
      </c>
      <c r="D80" t="s">
        <v>611</v>
      </c>
      <c r="E80" t="s">
        <v>46</v>
      </c>
      <c r="F80">
        <v>417284</v>
      </c>
      <c r="G80">
        <v>45014</v>
      </c>
      <c r="H80" t="s">
        <v>4087</v>
      </c>
      <c r="I80" t="s">
        <v>255</v>
      </c>
      <c r="L80" t="s">
        <v>251</v>
      </c>
      <c r="O80" s="111">
        <v>45014</v>
      </c>
      <c r="P80" t="s">
        <v>252</v>
      </c>
      <c r="Q80" t="s">
        <v>253</v>
      </c>
      <c r="R80" s="111">
        <v>45015</v>
      </c>
      <c r="W80">
        <v>0</v>
      </c>
      <c r="X80">
        <v>0</v>
      </c>
      <c r="Y80">
        <v>6525.25</v>
      </c>
      <c r="Z80">
        <f t="shared" si="1"/>
        <v>6525.25</v>
      </c>
    </row>
    <row r="81" spans="1:26">
      <c r="A81" t="s">
        <v>246</v>
      </c>
      <c r="B81">
        <v>1671060660</v>
      </c>
      <c r="C81" t="s">
        <v>2108</v>
      </c>
      <c r="D81" t="s">
        <v>2400</v>
      </c>
      <c r="E81" t="s">
        <v>46</v>
      </c>
      <c r="F81">
        <v>12137140</v>
      </c>
      <c r="G81">
        <v>44973</v>
      </c>
      <c r="H81" t="s">
        <v>3113</v>
      </c>
      <c r="I81" t="s">
        <v>255</v>
      </c>
      <c r="J81" t="s">
        <v>249</v>
      </c>
      <c r="K81" t="s">
        <v>250</v>
      </c>
      <c r="L81" t="s">
        <v>251</v>
      </c>
      <c r="O81" s="111">
        <v>44973</v>
      </c>
      <c r="P81" t="s">
        <v>252</v>
      </c>
      <c r="Q81" t="s">
        <v>253</v>
      </c>
      <c r="R81" s="111">
        <v>44974</v>
      </c>
      <c r="W81">
        <v>79</v>
      </c>
      <c r="X81">
        <v>295</v>
      </c>
      <c r="Y81">
        <v>407.5</v>
      </c>
      <c r="Z81">
        <f t="shared" si="1"/>
        <v>781.5</v>
      </c>
    </row>
    <row r="82" spans="1:26">
      <c r="A82" t="s">
        <v>246</v>
      </c>
      <c r="B82">
        <v>1671060660</v>
      </c>
      <c r="C82" t="s">
        <v>2108</v>
      </c>
      <c r="D82" t="s">
        <v>45</v>
      </c>
      <c r="E82" t="s">
        <v>46</v>
      </c>
      <c r="F82">
        <v>12092452</v>
      </c>
      <c r="G82">
        <v>44960</v>
      </c>
      <c r="H82" t="s">
        <v>3115</v>
      </c>
      <c r="I82" t="s">
        <v>255</v>
      </c>
      <c r="J82" t="s">
        <v>249</v>
      </c>
      <c r="K82" t="s">
        <v>250</v>
      </c>
      <c r="L82" t="s">
        <v>251</v>
      </c>
      <c r="O82" s="111">
        <v>44960</v>
      </c>
      <c r="P82" t="s">
        <v>252</v>
      </c>
      <c r="Q82" t="s">
        <v>253</v>
      </c>
      <c r="R82" s="111">
        <v>44963</v>
      </c>
      <c r="W82">
        <v>980</v>
      </c>
      <c r="X82">
        <v>2591.5</v>
      </c>
      <c r="Y82">
        <v>1298.0999999999999</v>
      </c>
      <c r="Z82">
        <f t="shared" si="1"/>
        <v>4869.6000000000004</v>
      </c>
    </row>
    <row r="83" spans="1:26">
      <c r="A83" t="s">
        <v>246</v>
      </c>
      <c r="B83">
        <v>1671060660</v>
      </c>
      <c r="C83" t="s">
        <v>2108</v>
      </c>
      <c r="D83" t="s">
        <v>45</v>
      </c>
      <c r="E83" t="s">
        <v>46</v>
      </c>
      <c r="F83">
        <v>12142764</v>
      </c>
      <c r="G83">
        <v>44974</v>
      </c>
      <c r="H83" t="s">
        <v>3116</v>
      </c>
      <c r="I83" t="s">
        <v>255</v>
      </c>
      <c r="J83" t="s">
        <v>249</v>
      </c>
      <c r="K83" t="s">
        <v>250</v>
      </c>
      <c r="L83" t="s">
        <v>251</v>
      </c>
      <c r="O83" s="111">
        <v>44974</v>
      </c>
      <c r="P83" t="s">
        <v>252</v>
      </c>
      <c r="Q83" t="s">
        <v>253</v>
      </c>
      <c r="R83" s="111">
        <v>44980</v>
      </c>
      <c r="W83">
        <v>39.5</v>
      </c>
      <c r="X83">
        <v>96.5</v>
      </c>
      <c r="Y83">
        <v>2232.5</v>
      </c>
      <c r="Z83">
        <f t="shared" si="1"/>
        <v>2368.5</v>
      </c>
    </row>
    <row r="84" spans="1:26">
      <c r="A84" t="s">
        <v>246</v>
      </c>
      <c r="B84">
        <v>1671060660</v>
      </c>
      <c r="C84" t="s">
        <v>2108</v>
      </c>
      <c r="D84" t="s">
        <v>45</v>
      </c>
      <c r="E84" t="s">
        <v>46</v>
      </c>
      <c r="F84">
        <v>12163383</v>
      </c>
      <c r="G84">
        <v>44984</v>
      </c>
      <c r="H84" t="s">
        <v>3117</v>
      </c>
      <c r="I84" t="s">
        <v>255</v>
      </c>
      <c r="J84" t="s">
        <v>249</v>
      </c>
      <c r="K84" t="s">
        <v>250</v>
      </c>
      <c r="L84" t="s">
        <v>251</v>
      </c>
      <c r="O84" s="111">
        <v>44984</v>
      </c>
      <c r="P84" t="s">
        <v>252</v>
      </c>
      <c r="Q84" t="s">
        <v>253</v>
      </c>
      <c r="R84" s="111">
        <v>44985</v>
      </c>
      <c r="W84">
        <v>0</v>
      </c>
      <c r="X84">
        <v>329</v>
      </c>
      <c r="Y84">
        <v>25</v>
      </c>
      <c r="Z84">
        <f t="shared" si="1"/>
        <v>354</v>
      </c>
    </row>
    <row r="85" spans="1:26">
      <c r="A85" t="s">
        <v>246</v>
      </c>
      <c r="B85">
        <v>1671060660</v>
      </c>
      <c r="C85" t="s">
        <v>2108</v>
      </c>
      <c r="D85" t="s">
        <v>45</v>
      </c>
      <c r="E85" t="s">
        <v>46</v>
      </c>
      <c r="F85">
        <v>12163998</v>
      </c>
      <c r="G85">
        <v>44984</v>
      </c>
      <c r="H85" t="s">
        <v>3118</v>
      </c>
      <c r="I85" t="s">
        <v>255</v>
      </c>
      <c r="L85" t="s">
        <v>251</v>
      </c>
      <c r="O85" s="111">
        <v>44984</v>
      </c>
      <c r="P85" t="s">
        <v>252</v>
      </c>
      <c r="Q85" t="s">
        <v>263</v>
      </c>
      <c r="R85" s="111">
        <v>44985</v>
      </c>
      <c r="W85">
        <v>0</v>
      </c>
      <c r="X85">
        <v>102.18</v>
      </c>
      <c r="Y85">
        <v>0</v>
      </c>
      <c r="Z85">
        <f t="shared" si="1"/>
        <v>102.18</v>
      </c>
    </row>
    <row r="86" spans="1:26">
      <c r="A86" t="s">
        <v>246</v>
      </c>
      <c r="B86">
        <v>1671060660</v>
      </c>
      <c r="C86" t="s">
        <v>2108</v>
      </c>
      <c r="D86" t="s">
        <v>45</v>
      </c>
      <c r="E86" t="s">
        <v>46</v>
      </c>
      <c r="F86">
        <v>12216211</v>
      </c>
      <c r="G86">
        <v>44994</v>
      </c>
      <c r="H86" t="s">
        <v>4088</v>
      </c>
      <c r="I86" t="s">
        <v>255</v>
      </c>
      <c r="J86" t="s">
        <v>249</v>
      </c>
      <c r="K86" t="s">
        <v>250</v>
      </c>
      <c r="L86" t="s">
        <v>251</v>
      </c>
      <c r="O86" s="111">
        <v>44994</v>
      </c>
      <c r="P86" t="s">
        <v>252</v>
      </c>
      <c r="Q86" t="s">
        <v>257</v>
      </c>
      <c r="R86" s="111">
        <v>44995</v>
      </c>
      <c r="W86">
        <v>0</v>
      </c>
      <c r="X86">
        <v>0</v>
      </c>
      <c r="Y86">
        <v>0</v>
      </c>
      <c r="Z86">
        <f t="shared" si="1"/>
        <v>0</v>
      </c>
    </row>
    <row r="87" spans="1:26">
      <c r="A87" t="s">
        <v>246</v>
      </c>
      <c r="B87">
        <v>1671060660</v>
      </c>
      <c r="C87" t="s">
        <v>2108</v>
      </c>
      <c r="D87" t="s">
        <v>45</v>
      </c>
      <c r="E87" t="s">
        <v>46</v>
      </c>
      <c r="F87">
        <v>12243174</v>
      </c>
      <c r="G87">
        <v>45001</v>
      </c>
      <c r="H87" t="s">
        <v>4089</v>
      </c>
      <c r="I87" t="s">
        <v>255</v>
      </c>
      <c r="J87" t="s">
        <v>249</v>
      </c>
      <c r="K87" t="s">
        <v>250</v>
      </c>
      <c r="L87" t="s">
        <v>251</v>
      </c>
      <c r="O87" s="111">
        <v>45001</v>
      </c>
      <c r="P87" t="s">
        <v>252</v>
      </c>
      <c r="Q87" t="s">
        <v>253</v>
      </c>
      <c r="R87" s="111">
        <v>45002</v>
      </c>
      <c r="W87">
        <v>0</v>
      </c>
      <c r="X87">
        <v>1727</v>
      </c>
      <c r="Y87">
        <v>2656.6</v>
      </c>
      <c r="Z87">
        <f t="shared" si="1"/>
        <v>4383.6000000000004</v>
      </c>
    </row>
    <row r="88" spans="1:26">
      <c r="A88" t="s">
        <v>246</v>
      </c>
      <c r="B88">
        <v>1671060660</v>
      </c>
      <c r="C88" t="s">
        <v>2108</v>
      </c>
      <c r="D88" t="s">
        <v>45</v>
      </c>
      <c r="E88" t="s">
        <v>46</v>
      </c>
      <c r="F88">
        <v>12276643</v>
      </c>
      <c r="G88">
        <v>45009</v>
      </c>
      <c r="H88" t="s">
        <v>4090</v>
      </c>
      <c r="I88" t="s">
        <v>255</v>
      </c>
      <c r="J88" t="s">
        <v>249</v>
      </c>
      <c r="K88" t="s">
        <v>250</v>
      </c>
      <c r="L88" t="s">
        <v>251</v>
      </c>
      <c r="O88" s="111">
        <v>45009</v>
      </c>
      <c r="P88" t="s">
        <v>252</v>
      </c>
      <c r="Q88" t="s">
        <v>257</v>
      </c>
      <c r="R88" s="111"/>
      <c r="W88">
        <v>0</v>
      </c>
      <c r="X88">
        <v>0</v>
      </c>
      <c r="Y88">
        <v>0</v>
      </c>
      <c r="Z88">
        <f t="shared" si="1"/>
        <v>0</v>
      </c>
    </row>
    <row r="89" spans="1:26">
      <c r="A89" t="s">
        <v>246</v>
      </c>
      <c r="B89">
        <v>1671060660</v>
      </c>
      <c r="C89" t="s">
        <v>2108</v>
      </c>
      <c r="D89" t="s">
        <v>45</v>
      </c>
      <c r="E89" t="s">
        <v>46</v>
      </c>
      <c r="F89">
        <v>12305203</v>
      </c>
      <c r="G89">
        <v>45015</v>
      </c>
      <c r="H89" t="s">
        <v>4091</v>
      </c>
      <c r="I89" t="s">
        <v>255</v>
      </c>
      <c r="J89" t="s">
        <v>249</v>
      </c>
      <c r="K89" t="s">
        <v>250</v>
      </c>
      <c r="L89" t="s">
        <v>251</v>
      </c>
      <c r="O89" s="111">
        <v>45015</v>
      </c>
      <c r="P89" t="s">
        <v>252</v>
      </c>
      <c r="Q89" t="s">
        <v>253</v>
      </c>
      <c r="R89" s="111">
        <v>45017</v>
      </c>
      <c r="W89">
        <v>0</v>
      </c>
      <c r="X89">
        <v>0</v>
      </c>
      <c r="Y89">
        <v>1</v>
      </c>
      <c r="Z89">
        <f t="shared" si="1"/>
        <v>1</v>
      </c>
    </row>
    <row r="90" spans="1:26">
      <c r="A90" t="s">
        <v>246</v>
      </c>
      <c r="B90">
        <v>1671060660</v>
      </c>
      <c r="C90" t="s">
        <v>2108</v>
      </c>
      <c r="D90" t="s">
        <v>45</v>
      </c>
      <c r="E90" t="s">
        <v>46</v>
      </c>
      <c r="F90">
        <v>12327150</v>
      </c>
      <c r="G90">
        <v>45019</v>
      </c>
      <c r="H90" t="s">
        <v>4306</v>
      </c>
      <c r="I90" t="s">
        <v>255</v>
      </c>
      <c r="J90" t="s">
        <v>249</v>
      </c>
      <c r="K90" t="s">
        <v>268</v>
      </c>
      <c r="L90" t="s">
        <v>251</v>
      </c>
      <c r="O90" s="111">
        <v>45019</v>
      </c>
      <c r="P90" t="s">
        <v>252</v>
      </c>
      <c r="Q90" t="s">
        <v>253</v>
      </c>
      <c r="R90" s="111">
        <v>45020</v>
      </c>
      <c r="W90">
        <v>0</v>
      </c>
      <c r="X90">
        <v>0</v>
      </c>
      <c r="Y90">
        <v>41430.82</v>
      </c>
      <c r="Z90">
        <f t="shared" si="1"/>
        <v>41430.82</v>
      </c>
    </row>
    <row r="91" spans="1:26">
      <c r="A91" t="s">
        <v>246</v>
      </c>
      <c r="B91">
        <v>1671060660</v>
      </c>
      <c r="C91" t="s">
        <v>2108</v>
      </c>
      <c r="D91" t="s">
        <v>2404</v>
      </c>
      <c r="E91" t="s">
        <v>46</v>
      </c>
      <c r="F91">
        <v>12107209</v>
      </c>
      <c r="G91">
        <v>44965</v>
      </c>
      <c r="H91" t="s">
        <v>3119</v>
      </c>
      <c r="I91" t="s">
        <v>248</v>
      </c>
      <c r="J91" t="s">
        <v>249</v>
      </c>
      <c r="K91" t="s">
        <v>3936</v>
      </c>
      <c r="L91" t="s">
        <v>251</v>
      </c>
      <c r="O91" s="111">
        <v>44965</v>
      </c>
      <c r="P91" t="s">
        <v>252</v>
      </c>
      <c r="Q91" t="s">
        <v>253</v>
      </c>
      <c r="R91" s="111">
        <v>44970</v>
      </c>
      <c r="W91">
        <v>4649</v>
      </c>
      <c r="X91">
        <v>10529.14</v>
      </c>
      <c r="Y91">
        <v>14948.54</v>
      </c>
      <c r="Z91">
        <f t="shared" si="1"/>
        <v>30126.68</v>
      </c>
    </row>
    <row r="92" spans="1:26">
      <c r="A92" t="s">
        <v>246</v>
      </c>
      <c r="B92">
        <v>1671060660</v>
      </c>
      <c r="C92" t="s">
        <v>2108</v>
      </c>
      <c r="D92" t="s">
        <v>2404</v>
      </c>
      <c r="E92" t="s">
        <v>46</v>
      </c>
      <c r="F92">
        <v>12125590</v>
      </c>
      <c r="G92">
        <v>44971</v>
      </c>
      <c r="H92" t="s">
        <v>3120</v>
      </c>
      <c r="I92" t="s">
        <v>260</v>
      </c>
      <c r="L92" t="s">
        <v>251</v>
      </c>
      <c r="O92" s="111">
        <v>44971</v>
      </c>
      <c r="P92" t="s">
        <v>252</v>
      </c>
      <c r="Q92" t="s">
        <v>253</v>
      </c>
      <c r="R92" s="111">
        <v>44975</v>
      </c>
      <c r="W92">
        <v>725</v>
      </c>
      <c r="X92">
        <v>2773</v>
      </c>
      <c r="Y92">
        <v>472</v>
      </c>
      <c r="Z92">
        <f t="shared" si="1"/>
        <v>3970</v>
      </c>
    </row>
    <row r="93" spans="1:26">
      <c r="A93" t="s">
        <v>246</v>
      </c>
      <c r="B93">
        <v>1671060660</v>
      </c>
      <c r="C93" t="s">
        <v>2108</v>
      </c>
      <c r="D93" t="s">
        <v>1005</v>
      </c>
      <c r="E93" t="s">
        <v>46</v>
      </c>
      <c r="F93">
        <v>12173314</v>
      </c>
      <c r="G93">
        <v>44985</v>
      </c>
      <c r="H93" t="s">
        <v>3121</v>
      </c>
      <c r="I93" t="s">
        <v>255</v>
      </c>
      <c r="J93" t="s">
        <v>249</v>
      </c>
      <c r="K93" t="s">
        <v>250</v>
      </c>
      <c r="L93" t="s">
        <v>251</v>
      </c>
      <c r="O93" s="111">
        <v>44985</v>
      </c>
      <c r="P93" t="s">
        <v>252</v>
      </c>
      <c r="Q93" t="s">
        <v>282</v>
      </c>
      <c r="R93" s="111">
        <v>44988</v>
      </c>
      <c r="W93">
        <v>0</v>
      </c>
      <c r="X93">
        <v>14</v>
      </c>
      <c r="Y93">
        <v>0</v>
      </c>
      <c r="Z93">
        <f t="shared" si="1"/>
        <v>14</v>
      </c>
    </row>
    <row r="94" spans="1:26">
      <c r="A94" t="s">
        <v>246</v>
      </c>
      <c r="B94">
        <v>1671060660</v>
      </c>
      <c r="C94" t="s">
        <v>2108</v>
      </c>
      <c r="D94" t="s">
        <v>1005</v>
      </c>
      <c r="E94" t="s">
        <v>46</v>
      </c>
      <c r="F94">
        <v>12174128</v>
      </c>
      <c r="G94">
        <v>44985</v>
      </c>
      <c r="H94" t="s">
        <v>3122</v>
      </c>
      <c r="I94" t="s">
        <v>255</v>
      </c>
      <c r="J94" t="s">
        <v>249</v>
      </c>
      <c r="K94" t="s">
        <v>250</v>
      </c>
      <c r="L94" t="s">
        <v>251</v>
      </c>
      <c r="O94" s="111">
        <v>44985</v>
      </c>
      <c r="P94" t="s">
        <v>252</v>
      </c>
      <c r="Q94" t="s">
        <v>253</v>
      </c>
      <c r="R94" s="111">
        <v>44988</v>
      </c>
      <c r="W94">
        <v>0</v>
      </c>
      <c r="X94">
        <v>943</v>
      </c>
      <c r="Y94">
        <v>35</v>
      </c>
      <c r="Z94">
        <f t="shared" si="1"/>
        <v>978</v>
      </c>
    </row>
    <row r="95" spans="1:26">
      <c r="A95" t="s">
        <v>246</v>
      </c>
      <c r="B95">
        <v>1671060660</v>
      </c>
      <c r="C95" t="s">
        <v>2108</v>
      </c>
      <c r="D95" t="s">
        <v>1005</v>
      </c>
      <c r="E95" t="s">
        <v>46</v>
      </c>
      <c r="F95">
        <v>12189671</v>
      </c>
      <c r="G95">
        <v>44987</v>
      </c>
      <c r="H95" t="s">
        <v>4092</v>
      </c>
      <c r="I95" t="s">
        <v>255</v>
      </c>
      <c r="J95" t="s">
        <v>249</v>
      </c>
      <c r="K95" t="s">
        <v>268</v>
      </c>
      <c r="L95" t="s">
        <v>251</v>
      </c>
      <c r="O95" s="111">
        <v>44987</v>
      </c>
      <c r="P95" t="s">
        <v>252</v>
      </c>
      <c r="Q95" t="s">
        <v>253</v>
      </c>
      <c r="R95" s="111">
        <v>44988</v>
      </c>
      <c r="W95">
        <v>0</v>
      </c>
      <c r="X95">
        <v>10645.74</v>
      </c>
      <c r="Y95">
        <v>7356.8</v>
      </c>
      <c r="Z95">
        <f t="shared" si="1"/>
        <v>18002.54</v>
      </c>
    </row>
    <row r="96" spans="1:26">
      <c r="A96" t="s">
        <v>246</v>
      </c>
      <c r="B96">
        <v>1671060660</v>
      </c>
      <c r="C96" t="s">
        <v>2108</v>
      </c>
      <c r="D96" t="s">
        <v>3193</v>
      </c>
      <c r="E96" t="s">
        <v>2794</v>
      </c>
      <c r="F96">
        <v>12231595</v>
      </c>
      <c r="G96">
        <v>44999</v>
      </c>
      <c r="H96" t="s">
        <v>4093</v>
      </c>
      <c r="I96" t="s">
        <v>255</v>
      </c>
      <c r="J96" t="s">
        <v>249</v>
      </c>
      <c r="K96" t="s">
        <v>250</v>
      </c>
      <c r="L96" t="s">
        <v>251</v>
      </c>
      <c r="O96" s="111">
        <v>44999</v>
      </c>
      <c r="P96" t="s">
        <v>252</v>
      </c>
      <c r="Q96" t="s">
        <v>257</v>
      </c>
      <c r="R96" s="111">
        <v>45003</v>
      </c>
      <c r="W96">
        <v>0</v>
      </c>
      <c r="X96">
        <v>0</v>
      </c>
      <c r="Y96">
        <v>0</v>
      </c>
      <c r="Z96">
        <f t="shared" si="1"/>
        <v>0</v>
      </c>
    </row>
    <row r="97" spans="1:26">
      <c r="A97" t="s">
        <v>246</v>
      </c>
      <c r="B97">
        <v>1740445180</v>
      </c>
      <c r="C97" t="s">
        <v>934</v>
      </c>
      <c r="D97" t="s">
        <v>264</v>
      </c>
      <c r="E97" t="s">
        <v>54</v>
      </c>
      <c r="F97">
        <v>12085274</v>
      </c>
      <c r="G97">
        <v>44959</v>
      </c>
      <c r="H97" t="s">
        <v>2439</v>
      </c>
      <c r="I97" t="s">
        <v>255</v>
      </c>
      <c r="L97" t="s">
        <v>251</v>
      </c>
      <c r="O97" s="111">
        <v>44959</v>
      </c>
      <c r="P97" t="s">
        <v>252</v>
      </c>
      <c r="Q97" t="s">
        <v>253</v>
      </c>
      <c r="R97" s="111">
        <v>44960</v>
      </c>
      <c r="W97">
        <v>4985.1499999999996</v>
      </c>
      <c r="X97">
        <v>12337.83</v>
      </c>
      <c r="Y97">
        <v>5600.33</v>
      </c>
      <c r="Z97">
        <f t="shared" si="1"/>
        <v>22923.309999999998</v>
      </c>
    </row>
    <row r="98" spans="1:26">
      <c r="A98" t="s">
        <v>246</v>
      </c>
      <c r="B98">
        <v>1740445180</v>
      </c>
      <c r="C98" t="s">
        <v>934</v>
      </c>
      <c r="D98" t="s">
        <v>264</v>
      </c>
      <c r="E98" t="s">
        <v>54</v>
      </c>
      <c r="F98">
        <v>12091755</v>
      </c>
      <c r="G98">
        <v>44960</v>
      </c>
      <c r="H98" t="s">
        <v>2440</v>
      </c>
      <c r="I98" t="s">
        <v>255</v>
      </c>
      <c r="J98" t="s">
        <v>249</v>
      </c>
      <c r="K98" t="s">
        <v>250</v>
      </c>
      <c r="L98" t="s">
        <v>251</v>
      </c>
      <c r="O98" s="111">
        <v>44960</v>
      </c>
      <c r="P98" t="s">
        <v>252</v>
      </c>
      <c r="Q98" t="s">
        <v>253</v>
      </c>
      <c r="R98" s="111">
        <v>44963</v>
      </c>
      <c r="W98">
        <v>3627.6</v>
      </c>
      <c r="X98">
        <v>867</v>
      </c>
      <c r="Y98">
        <v>1848</v>
      </c>
      <c r="Z98">
        <f t="shared" si="1"/>
        <v>6342.6</v>
      </c>
    </row>
    <row r="99" spans="1:26">
      <c r="A99" t="s">
        <v>246</v>
      </c>
      <c r="B99">
        <v>1740445180</v>
      </c>
      <c r="C99" t="s">
        <v>934</v>
      </c>
      <c r="D99" t="s">
        <v>264</v>
      </c>
      <c r="E99" t="s">
        <v>54</v>
      </c>
      <c r="F99">
        <v>8450996</v>
      </c>
      <c r="G99">
        <v>44964</v>
      </c>
      <c r="H99" t="s">
        <v>3208</v>
      </c>
      <c r="I99" t="s">
        <v>255</v>
      </c>
      <c r="J99" t="s">
        <v>249</v>
      </c>
      <c r="K99" t="s">
        <v>250</v>
      </c>
      <c r="L99" t="s">
        <v>251</v>
      </c>
      <c r="O99" s="111">
        <v>45001</v>
      </c>
      <c r="P99" t="s">
        <v>252</v>
      </c>
      <c r="Q99" t="s">
        <v>253</v>
      </c>
      <c r="R99" s="111">
        <v>45001</v>
      </c>
      <c r="W99">
        <v>0</v>
      </c>
      <c r="X99">
        <v>351.27</v>
      </c>
      <c r="Y99">
        <v>987.39</v>
      </c>
      <c r="Z99">
        <f t="shared" si="1"/>
        <v>1338.6599999999999</v>
      </c>
    </row>
    <row r="100" spans="1:26">
      <c r="A100" t="s">
        <v>246</v>
      </c>
      <c r="B100">
        <v>1740445180</v>
      </c>
      <c r="C100" t="s">
        <v>934</v>
      </c>
      <c r="D100" t="s">
        <v>264</v>
      </c>
      <c r="E100" t="s">
        <v>54</v>
      </c>
      <c r="F100">
        <v>12116160</v>
      </c>
      <c r="G100">
        <v>44967</v>
      </c>
      <c r="H100" t="s">
        <v>2442</v>
      </c>
      <c r="I100" t="s">
        <v>248</v>
      </c>
      <c r="J100" t="s">
        <v>249</v>
      </c>
      <c r="K100" t="s">
        <v>3936</v>
      </c>
      <c r="L100" t="s">
        <v>251</v>
      </c>
      <c r="O100" s="111">
        <v>44967</v>
      </c>
      <c r="P100" t="s">
        <v>252</v>
      </c>
      <c r="Q100" t="s">
        <v>253</v>
      </c>
      <c r="R100" s="111">
        <v>44973</v>
      </c>
      <c r="W100">
        <v>968</v>
      </c>
      <c r="X100">
        <v>2831</v>
      </c>
      <c r="Y100">
        <v>4058</v>
      </c>
      <c r="Z100">
        <f t="shared" si="1"/>
        <v>7857</v>
      </c>
    </row>
    <row r="101" spans="1:26">
      <c r="A101" t="s">
        <v>246</v>
      </c>
      <c r="B101">
        <v>1740445180</v>
      </c>
      <c r="C101" t="s">
        <v>934</v>
      </c>
      <c r="D101" t="s">
        <v>264</v>
      </c>
      <c r="E101" t="s">
        <v>54</v>
      </c>
      <c r="F101">
        <v>12126049</v>
      </c>
      <c r="G101">
        <v>44971</v>
      </c>
      <c r="H101" t="s">
        <v>2443</v>
      </c>
      <c r="I101" t="s">
        <v>248</v>
      </c>
      <c r="J101" t="s">
        <v>249</v>
      </c>
      <c r="K101" t="s">
        <v>3936</v>
      </c>
      <c r="L101" t="s">
        <v>251</v>
      </c>
      <c r="O101" s="111">
        <v>44971</v>
      </c>
      <c r="P101" t="s">
        <v>252</v>
      </c>
      <c r="Q101" t="s">
        <v>253</v>
      </c>
      <c r="R101" s="111">
        <v>44973</v>
      </c>
      <c r="W101">
        <v>1788.2</v>
      </c>
      <c r="X101">
        <v>5687.72</v>
      </c>
      <c r="Y101">
        <v>5970.73</v>
      </c>
      <c r="Z101">
        <f t="shared" si="1"/>
        <v>13446.65</v>
      </c>
    </row>
    <row r="102" spans="1:26">
      <c r="A102" t="s">
        <v>246</v>
      </c>
      <c r="B102">
        <v>1740445180</v>
      </c>
      <c r="C102" t="s">
        <v>934</v>
      </c>
      <c r="D102" t="s">
        <v>264</v>
      </c>
      <c r="E102" t="s">
        <v>54</v>
      </c>
      <c r="F102">
        <v>12126922</v>
      </c>
      <c r="G102">
        <v>44971</v>
      </c>
      <c r="H102" t="s">
        <v>2444</v>
      </c>
      <c r="I102" t="s">
        <v>248</v>
      </c>
      <c r="L102" t="s">
        <v>251</v>
      </c>
      <c r="O102" s="111">
        <v>44971</v>
      </c>
      <c r="P102" t="s">
        <v>252</v>
      </c>
      <c r="Q102" t="s">
        <v>282</v>
      </c>
      <c r="R102" s="111">
        <v>44991</v>
      </c>
      <c r="W102">
        <v>0</v>
      </c>
      <c r="X102">
        <v>182.5</v>
      </c>
      <c r="Y102">
        <v>0</v>
      </c>
      <c r="Z102">
        <f t="shared" si="1"/>
        <v>182.5</v>
      </c>
    </row>
    <row r="103" spans="1:26">
      <c r="A103" t="s">
        <v>246</v>
      </c>
      <c r="B103">
        <v>1740445180</v>
      </c>
      <c r="C103" t="s">
        <v>934</v>
      </c>
      <c r="D103" t="s">
        <v>264</v>
      </c>
      <c r="E103" t="s">
        <v>54</v>
      </c>
      <c r="F103">
        <v>12105616</v>
      </c>
      <c r="G103">
        <v>44973</v>
      </c>
      <c r="H103" t="s">
        <v>2441</v>
      </c>
      <c r="I103" t="s">
        <v>255</v>
      </c>
      <c r="L103" t="s">
        <v>251</v>
      </c>
      <c r="O103" s="111">
        <v>44973</v>
      </c>
      <c r="P103" t="s">
        <v>252</v>
      </c>
      <c r="Q103" t="s">
        <v>253</v>
      </c>
      <c r="R103" s="111">
        <v>44974</v>
      </c>
      <c r="W103">
        <v>827.8</v>
      </c>
      <c r="X103">
        <v>1873</v>
      </c>
      <c r="Y103">
        <v>392</v>
      </c>
      <c r="Z103">
        <f t="shared" si="1"/>
        <v>3092.8</v>
      </c>
    </row>
    <row r="104" spans="1:26">
      <c r="A104" t="s">
        <v>246</v>
      </c>
      <c r="B104">
        <v>1740445180</v>
      </c>
      <c r="C104" t="s">
        <v>934</v>
      </c>
      <c r="D104" t="s">
        <v>264</v>
      </c>
      <c r="E104" t="s">
        <v>54</v>
      </c>
      <c r="F104">
        <v>9048082</v>
      </c>
      <c r="G104">
        <v>44973</v>
      </c>
      <c r="H104" t="s">
        <v>2434</v>
      </c>
      <c r="I104" t="s">
        <v>256</v>
      </c>
      <c r="J104" t="s">
        <v>249</v>
      </c>
      <c r="K104" t="s">
        <v>250</v>
      </c>
      <c r="L104" t="s">
        <v>251</v>
      </c>
      <c r="O104" s="111">
        <v>44973</v>
      </c>
      <c r="P104" t="s">
        <v>252</v>
      </c>
      <c r="Q104" t="s">
        <v>253</v>
      </c>
      <c r="R104" s="111">
        <v>44979</v>
      </c>
      <c r="W104">
        <v>4353</v>
      </c>
      <c r="X104">
        <v>15195.5</v>
      </c>
      <c r="Y104">
        <v>7492</v>
      </c>
      <c r="Z104">
        <f t="shared" si="1"/>
        <v>27040.5</v>
      </c>
    </row>
    <row r="105" spans="1:26">
      <c r="A105" t="s">
        <v>246</v>
      </c>
      <c r="B105">
        <v>1740445180</v>
      </c>
      <c r="C105" t="s">
        <v>934</v>
      </c>
      <c r="D105" t="s">
        <v>264</v>
      </c>
      <c r="E105" t="s">
        <v>54</v>
      </c>
      <c r="F105">
        <v>12138095</v>
      </c>
      <c r="G105">
        <v>44973</v>
      </c>
      <c r="H105" t="s">
        <v>2445</v>
      </c>
      <c r="I105" t="s">
        <v>255</v>
      </c>
      <c r="J105" t="s">
        <v>249</v>
      </c>
      <c r="K105" t="s">
        <v>250</v>
      </c>
      <c r="L105" t="s">
        <v>251</v>
      </c>
      <c r="O105" s="111">
        <v>44973</v>
      </c>
      <c r="P105" t="s">
        <v>252</v>
      </c>
      <c r="Q105" t="s">
        <v>253</v>
      </c>
      <c r="R105" s="111">
        <v>44974</v>
      </c>
      <c r="W105">
        <v>1257.52</v>
      </c>
      <c r="X105">
        <v>4538.88</v>
      </c>
      <c r="Y105">
        <v>3744.45</v>
      </c>
      <c r="Z105">
        <f t="shared" si="1"/>
        <v>9540.8499999999985</v>
      </c>
    </row>
    <row r="106" spans="1:26">
      <c r="A106" t="s">
        <v>246</v>
      </c>
      <c r="B106">
        <v>1740445180</v>
      </c>
      <c r="C106" t="s">
        <v>934</v>
      </c>
      <c r="D106" t="s">
        <v>264</v>
      </c>
      <c r="E106" t="s">
        <v>54</v>
      </c>
      <c r="F106">
        <v>12148427</v>
      </c>
      <c r="G106">
        <v>44979</v>
      </c>
      <c r="H106" t="s">
        <v>2447</v>
      </c>
      <c r="I106" t="s">
        <v>255</v>
      </c>
      <c r="L106" t="s">
        <v>251</v>
      </c>
      <c r="O106" s="111">
        <v>44979</v>
      </c>
      <c r="P106" t="s">
        <v>252</v>
      </c>
      <c r="Q106" t="s">
        <v>253</v>
      </c>
      <c r="R106" s="111">
        <v>44980</v>
      </c>
      <c r="W106">
        <v>301</v>
      </c>
      <c r="X106">
        <v>2146.8000000000002</v>
      </c>
      <c r="Y106">
        <v>515</v>
      </c>
      <c r="Z106">
        <f t="shared" si="1"/>
        <v>2962.8</v>
      </c>
    </row>
    <row r="107" spans="1:26">
      <c r="A107" t="s">
        <v>246</v>
      </c>
      <c r="B107">
        <v>1740445180</v>
      </c>
      <c r="C107" t="s">
        <v>934</v>
      </c>
      <c r="D107" t="s">
        <v>264</v>
      </c>
      <c r="E107" t="s">
        <v>54</v>
      </c>
      <c r="F107">
        <v>12151766</v>
      </c>
      <c r="G107">
        <v>44980</v>
      </c>
      <c r="H107" t="s">
        <v>2448</v>
      </c>
      <c r="I107" t="s">
        <v>255</v>
      </c>
      <c r="J107" t="s">
        <v>249</v>
      </c>
      <c r="K107" t="s">
        <v>250</v>
      </c>
      <c r="L107" t="s">
        <v>251</v>
      </c>
      <c r="O107" s="111">
        <v>44980</v>
      </c>
      <c r="P107" t="s">
        <v>252</v>
      </c>
      <c r="Q107" t="s">
        <v>253</v>
      </c>
      <c r="R107" s="111">
        <v>44981</v>
      </c>
      <c r="W107">
        <v>20</v>
      </c>
      <c r="X107">
        <v>2420.35</v>
      </c>
      <c r="Y107">
        <v>1593.5</v>
      </c>
      <c r="Z107">
        <f t="shared" si="1"/>
        <v>4033.85</v>
      </c>
    </row>
    <row r="108" spans="1:26">
      <c r="A108" t="s">
        <v>246</v>
      </c>
      <c r="B108">
        <v>1740445180</v>
      </c>
      <c r="C108" t="s">
        <v>934</v>
      </c>
      <c r="D108" t="s">
        <v>264</v>
      </c>
      <c r="E108" t="s">
        <v>54</v>
      </c>
      <c r="F108">
        <v>12107147</v>
      </c>
      <c r="G108">
        <v>44985</v>
      </c>
      <c r="H108" t="s">
        <v>3209</v>
      </c>
      <c r="I108" t="s">
        <v>255</v>
      </c>
      <c r="J108" t="s">
        <v>249</v>
      </c>
      <c r="K108" t="s">
        <v>331</v>
      </c>
      <c r="L108" t="s">
        <v>251</v>
      </c>
      <c r="O108" s="111">
        <v>44993</v>
      </c>
      <c r="P108" t="s">
        <v>252</v>
      </c>
      <c r="Q108" t="s">
        <v>257</v>
      </c>
      <c r="R108" s="111">
        <v>44994</v>
      </c>
      <c r="W108">
        <v>0</v>
      </c>
      <c r="X108">
        <v>0</v>
      </c>
      <c r="Y108">
        <v>0</v>
      </c>
      <c r="Z108">
        <f t="shared" si="1"/>
        <v>0</v>
      </c>
    </row>
    <row r="109" spans="1:26">
      <c r="A109" t="s">
        <v>246</v>
      </c>
      <c r="B109">
        <v>1740445180</v>
      </c>
      <c r="C109" t="s">
        <v>934</v>
      </c>
      <c r="D109" t="s">
        <v>264</v>
      </c>
      <c r="E109" t="s">
        <v>54</v>
      </c>
      <c r="F109">
        <v>12183158</v>
      </c>
      <c r="G109">
        <v>44986</v>
      </c>
      <c r="H109" t="s">
        <v>3210</v>
      </c>
      <c r="I109" t="s">
        <v>255</v>
      </c>
      <c r="J109" t="s">
        <v>249</v>
      </c>
      <c r="K109" t="s">
        <v>268</v>
      </c>
      <c r="L109" t="s">
        <v>251</v>
      </c>
      <c r="O109" s="111">
        <v>44986</v>
      </c>
      <c r="P109" t="s">
        <v>252</v>
      </c>
      <c r="Q109" t="s">
        <v>253</v>
      </c>
      <c r="R109" s="111">
        <v>44987</v>
      </c>
      <c r="W109">
        <v>0</v>
      </c>
      <c r="X109">
        <v>34894.14</v>
      </c>
      <c r="Y109">
        <v>11482.79</v>
      </c>
      <c r="Z109">
        <f t="shared" si="1"/>
        <v>46376.93</v>
      </c>
    </row>
    <row r="110" spans="1:26">
      <c r="A110" t="s">
        <v>246</v>
      </c>
      <c r="B110">
        <v>1740445180</v>
      </c>
      <c r="C110" t="s">
        <v>934</v>
      </c>
      <c r="D110" t="s">
        <v>264</v>
      </c>
      <c r="E110" t="s">
        <v>54</v>
      </c>
      <c r="F110">
        <v>12225902</v>
      </c>
      <c r="G110">
        <v>44998</v>
      </c>
      <c r="H110" t="s">
        <v>3211</v>
      </c>
      <c r="I110" t="s">
        <v>255</v>
      </c>
      <c r="J110" t="s">
        <v>249</v>
      </c>
      <c r="K110" t="s">
        <v>250</v>
      </c>
      <c r="L110" t="s">
        <v>251</v>
      </c>
      <c r="O110" s="111">
        <v>44998</v>
      </c>
      <c r="P110" t="s">
        <v>252</v>
      </c>
      <c r="Q110" t="s">
        <v>253</v>
      </c>
      <c r="R110" s="111">
        <v>44999</v>
      </c>
      <c r="W110">
        <v>0</v>
      </c>
      <c r="X110">
        <v>3314.61</v>
      </c>
      <c r="Y110">
        <v>10923.4</v>
      </c>
      <c r="Z110">
        <f t="shared" si="1"/>
        <v>14238.01</v>
      </c>
    </row>
    <row r="111" spans="1:26">
      <c r="A111" t="s">
        <v>246</v>
      </c>
      <c r="B111">
        <v>1740445180</v>
      </c>
      <c r="C111" t="s">
        <v>934</v>
      </c>
      <c r="D111" t="s">
        <v>264</v>
      </c>
      <c r="E111" t="s">
        <v>54</v>
      </c>
      <c r="F111">
        <v>12236080</v>
      </c>
      <c r="G111">
        <v>45000</v>
      </c>
      <c r="H111" t="s">
        <v>3212</v>
      </c>
      <c r="I111" t="s">
        <v>255</v>
      </c>
      <c r="J111" t="s">
        <v>249</v>
      </c>
      <c r="K111" t="s">
        <v>268</v>
      </c>
      <c r="L111" t="s">
        <v>251</v>
      </c>
      <c r="O111" s="111">
        <v>45000</v>
      </c>
      <c r="P111" t="s">
        <v>252</v>
      </c>
      <c r="Q111" t="s">
        <v>253</v>
      </c>
      <c r="R111" s="111">
        <v>45001</v>
      </c>
      <c r="W111">
        <v>0</v>
      </c>
      <c r="X111">
        <v>10924.7</v>
      </c>
      <c r="Y111">
        <v>27825.23</v>
      </c>
      <c r="Z111">
        <f t="shared" si="1"/>
        <v>38749.93</v>
      </c>
    </row>
    <row r="112" spans="1:26">
      <c r="A112" t="s">
        <v>246</v>
      </c>
      <c r="B112">
        <v>1740445180</v>
      </c>
      <c r="C112" t="s">
        <v>934</v>
      </c>
      <c r="D112" t="s">
        <v>53</v>
      </c>
      <c r="E112" t="s">
        <v>54</v>
      </c>
      <c r="F112">
        <v>12092796</v>
      </c>
      <c r="G112">
        <v>44960</v>
      </c>
      <c r="H112" t="s">
        <v>2450</v>
      </c>
      <c r="I112" t="s">
        <v>255</v>
      </c>
      <c r="L112" t="s">
        <v>251</v>
      </c>
      <c r="O112" s="111">
        <v>44960</v>
      </c>
      <c r="P112" t="s">
        <v>252</v>
      </c>
      <c r="Q112" t="s">
        <v>253</v>
      </c>
      <c r="R112" s="111">
        <v>44963</v>
      </c>
      <c r="W112">
        <v>2220</v>
      </c>
      <c r="X112">
        <v>2669</v>
      </c>
      <c r="Y112">
        <v>3710</v>
      </c>
      <c r="Z112">
        <f t="shared" si="1"/>
        <v>8599</v>
      </c>
    </row>
    <row r="113" spans="1:26">
      <c r="A113" t="s">
        <v>246</v>
      </c>
      <c r="B113">
        <v>1740445180</v>
      </c>
      <c r="C113" t="s">
        <v>934</v>
      </c>
      <c r="D113" t="s">
        <v>53</v>
      </c>
      <c r="E113" t="s">
        <v>54</v>
      </c>
      <c r="F113">
        <v>9082520</v>
      </c>
      <c r="G113">
        <v>45000</v>
      </c>
      <c r="H113" t="s">
        <v>3213</v>
      </c>
      <c r="I113" t="s">
        <v>260</v>
      </c>
      <c r="L113" t="s">
        <v>251</v>
      </c>
      <c r="O113" s="111">
        <v>45000</v>
      </c>
      <c r="P113" t="s">
        <v>252</v>
      </c>
      <c r="Q113" t="s">
        <v>263</v>
      </c>
      <c r="R113" s="111">
        <v>45001</v>
      </c>
      <c r="W113">
        <v>4864.7</v>
      </c>
      <c r="X113">
        <v>3554</v>
      </c>
      <c r="Y113">
        <v>0</v>
      </c>
      <c r="Z113">
        <f t="shared" si="1"/>
        <v>8418.7000000000007</v>
      </c>
    </row>
    <row r="114" spans="1:26">
      <c r="A114" t="s">
        <v>246</v>
      </c>
      <c r="B114">
        <v>1750788152</v>
      </c>
      <c r="C114" t="s">
        <v>375</v>
      </c>
      <c r="D114" t="s">
        <v>247</v>
      </c>
      <c r="E114" t="s">
        <v>54</v>
      </c>
      <c r="F114">
        <v>12119783</v>
      </c>
      <c r="G114">
        <v>44968</v>
      </c>
      <c r="H114" t="s">
        <v>2948</v>
      </c>
      <c r="I114" t="s">
        <v>248</v>
      </c>
      <c r="J114" t="s">
        <v>249</v>
      </c>
      <c r="K114" t="s">
        <v>3936</v>
      </c>
      <c r="L114" t="s">
        <v>251</v>
      </c>
      <c r="O114" s="111">
        <v>44968</v>
      </c>
      <c r="P114" t="s">
        <v>252</v>
      </c>
      <c r="Q114" t="s">
        <v>257</v>
      </c>
      <c r="R114" s="111">
        <v>45002</v>
      </c>
      <c r="W114">
        <v>0</v>
      </c>
      <c r="X114">
        <v>0</v>
      </c>
      <c r="Y114">
        <v>0</v>
      </c>
      <c r="Z114">
        <f t="shared" si="1"/>
        <v>0</v>
      </c>
    </row>
    <row r="115" spans="1:26">
      <c r="A115" t="s">
        <v>246</v>
      </c>
      <c r="B115">
        <v>1750788152</v>
      </c>
      <c r="C115" t="s">
        <v>375</v>
      </c>
      <c r="D115" t="s">
        <v>247</v>
      </c>
      <c r="E115" t="s">
        <v>54</v>
      </c>
      <c r="F115">
        <v>12119866</v>
      </c>
      <c r="G115">
        <v>44968</v>
      </c>
      <c r="H115" t="s">
        <v>2949</v>
      </c>
      <c r="I115" t="s">
        <v>248</v>
      </c>
      <c r="J115" t="s">
        <v>249</v>
      </c>
      <c r="K115" t="s">
        <v>3936</v>
      </c>
      <c r="L115" t="s">
        <v>251</v>
      </c>
      <c r="O115" s="111">
        <v>44968</v>
      </c>
      <c r="P115" t="s">
        <v>252</v>
      </c>
      <c r="Q115" t="s">
        <v>253</v>
      </c>
      <c r="R115" s="111">
        <v>44973</v>
      </c>
      <c r="W115">
        <v>1428.42</v>
      </c>
      <c r="X115">
        <v>3944.59</v>
      </c>
      <c r="Y115">
        <v>4568.43</v>
      </c>
      <c r="Z115">
        <f t="shared" si="1"/>
        <v>9941.44</v>
      </c>
    </row>
    <row r="116" spans="1:26">
      <c r="A116" t="s">
        <v>246</v>
      </c>
      <c r="B116">
        <v>1750788152</v>
      </c>
      <c r="C116" t="s">
        <v>375</v>
      </c>
      <c r="D116" t="s">
        <v>247</v>
      </c>
      <c r="E116" t="s">
        <v>54</v>
      </c>
      <c r="F116">
        <v>12120735</v>
      </c>
      <c r="G116">
        <v>44970</v>
      </c>
      <c r="H116" t="s">
        <v>2950</v>
      </c>
      <c r="I116" t="s">
        <v>248</v>
      </c>
      <c r="J116" t="s">
        <v>249</v>
      </c>
      <c r="K116" t="s">
        <v>3936</v>
      </c>
      <c r="O116" s="111">
        <v>44970</v>
      </c>
      <c r="P116" t="s">
        <v>252</v>
      </c>
      <c r="Q116" t="s">
        <v>253</v>
      </c>
      <c r="R116" s="111">
        <v>44975</v>
      </c>
      <c r="W116">
        <v>146.31</v>
      </c>
      <c r="X116">
        <v>4141.16</v>
      </c>
      <c r="Y116">
        <v>1702.92</v>
      </c>
      <c r="Z116">
        <f t="shared" si="1"/>
        <v>5990.39</v>
      </c>
    </row>
    <row r="117" spans="1:26">
      <c r="A117" t="s">
        <v>246</v>
      </c>
      <c r="B117">
        <v>1750788152</v>
      </c>
      <c r="C117" t="s">
        <v>375</v>
      </c>
      <c r="D117" t="s">
        <v>247</v>
      </c>
      <c r="E117" t="s">
        <v>54</v>
      </c>
      <c r="F117">
        <v>12121146</v>
      </c>
      <c r="G117">
        <v>44970</v>
      </c>
      <c r="H117" t="s">
        <v>2951</v>
      </c>
      <c r="I117" t="s">
        <v>248</v>
      </c>
      <c r="J117" t="s">
        <v>249</v>
      </c>
      <c r="K117" t="s">
        <v>3936</v>
      </c>
      <c r="L117" t="s">
        <v>251</v>
      </c>
      <c r="O117" s="111">
        <v>44970</v>
      </c>
      <c r="P117" t="s">
        <v>252</v>
      </c>
      <c r="Q117" t="s">
        <v>253</v>
      </c>
      <c r="R117" s="111">
        <v>44973</v>
      </c>
      <c r="W117">
        <v>3031.5</v>
      </c>
      <c r="X117">
        <v>4535</v>
      </c>
      <c r="Y117">
        <v>4829</v>
      </c>
      <c r="Z117">
        <f t="shared" si="1"/>
        <v>12395.5</v>
      </c>
    </row>
    <row r="118" spans="1:26">
      <c r="A118" t="s">
        <v>246</v>
      </c>
      <c r="B118">
        <v>1750788152</v>
      </c>
      <c r="C118" t="s">
        <v>375</v>
      </c>
      <c r="D118" t="s">
        <v>247</v>
      </c>
      <c r="E118" t="s">
        <v>54</v>
      </c>
      <c r="F118">
        <v>12125877</v>
      </c>
      <c r="G118">
        <v>44971</v>
      </c>
      <c r="H118" t="s">
        <v>2952</v>
      </c>
      <c r="I118" t="s">
        <v>248</v>
      </c>
      <c r="J118" t="s">
        <v>249</v>
      </c>
      <c r="K118" t="s">
        <v>3936</v>
      </c>
      <c r="L118" t="s">
        <v>251</v>
      </c>
      <c r="O118" s="111">
        <v>44971</v>
      </c>
      <c r="P118" t="s">
        <v>252</v>
      </c>
      <c r="Q118" t="s">
        <v>253</v>
      </c>
      <c r="R118" s="111">
        <v>44987</v>
      </c>
      <c r="W118">
        <v>0</v>
      </c>
      <c r="X118">
        <v>292</v>
      </c>
      <c r="Y118">
        <v>320</v>
      </c>
      <c r="Z118">
        <f t="shared" si="1"/>
        <v>612</v>
      </c>
    </row>
    <row r="119" spans="1:26">
      <c r="A119" t="s">
        <v>246</v>
      </c>
      <c r="B119">
        <v>1750788152</v>
      </c>
      <c r="C119" t="s">
        <v>375</v>
      </c>
      <c r="D119" t="s">
        <v>247</v>
      </c>
      <c r="E119" t="s">
        <v>54</v>
      </c>
      <c r="F119">
        <v>12142053</v>
      </c>
      <c r="G119">
        <v>44974</v>
      </c>
      <c r="H119" t="s">
        <v>2953</v>
      </c>
      <c r="I119" t="s">
        <v>255</v>
      </c>
      <c r="J119" t="s">
        <v>249</v>
      </c>
      <c r="K119" t="s">
        <v>250</v>
      </c>
      <c r="L119" t="s">
        <v>251</v>
      </c>
      <c r="O119" s="111">
        <v>44974</v>
      </c>
      <c r="P119" t="s">
        <v>252</v>
      </c>
      <c r="Q119" t="s">
        <v>253</v>
      </c>
      <c r="R119" s="111">
        <v>44980</v>
      </c>
      <c r="W119">
        <v>871.3</v>
      </c>
      <c r="X119">
        <v>4747.1000000000004</v>
      </c>
      <c r="Y119">
        <v>1237.0999999999999</v>
      </c>
      <c r="Z119">
        <f t="shared" si="1"/>
        <v>6855.5</v>
      </c>
    </row>
    <row r="120" spans="1:26">
      <c r="A120" t="s">
        <v>246</v>
      </c>
      <c r="B120">
        <v>1750788152</v>
      </c>
      <c r="C120" t="s">
        <v>375</v>
      </c>
      <c r="D120" t="s">
        <v>247</v>
      </c>
      <c r="E120" t="s">
        <v>54</v>
      </c>
      <c r="F120">
        <v>8417695</v>
      </c>
      <c r="G120">
        <v>44984</v>
      </c>
      <c r="H120" t="s">
        <v>2947</v>
      </c>
      <c r="I120" t="s">
        <v>255</v>
      </c>
      <c r="J120" t="s">
        <v>249</v>
      </c>
      <c r="K120" t="s">
        <v>250</v>
      </c>
      <c r="L120" t="s">
        <v>251</v>
      </c>
      <c r="O120" s="111">
        <v>44984</v>
      </c>
      <c r="P120" t="s">
        <v>252</v>
      </c>
      <c r="Q120" t="s">
        <v>253</v>
      </c>
      <c r="R120" s="111">
        <v>44985</v>
      </c>
      <c r="W120">
        <v>832</v>
      </c>
      <c r="X120">
        <v>20037</v>
      </c>
      <c r="Y120">
        <v>23764.400000000001</v>
      </c>
      <c r="Z120">
        <f t="shared" si="1"/>
        <v>44633.4</v>
      </c>
    </row>
    <row r="121" spans="1:26">
      <c r="A121" t="s">
        <v>246</v>
      </c>
      <c r="B121">
        <v>1750788152</v>
      </c>
      <c r="C121" t="s">
        <v>375</v>
      </c>
      <c r="D121" t="s">
        <v>247</v>
      </c>
      <c r="E121" t="s">
        <v>54</v>
      </c>
      <c r="F121">
        <v>12202742</v>
      </c>
      <c r="G121">
        <v>44992</v>
      </c>
      <c r="H121" t="s">
        <v>3947</v>
      </c>
      <c r="I121" t="s">
        <v>255</v>
      </c>
      <c r="J121" t="s">
        <v>249</v>
      </c>
      <c r="K121" t="s">
        <v>250</v>
      </c>
      <c r="L121" t="s">
        <v>251</v>
      </c>
      <c r="O121" s="111">
        <v>44992</v>
      </c>
      <c r="P121" t="s">
        <v>252</v>
      </c>
      <c r="Q121" t="s">
        <v>253</v>
      </c>
      <c r="R121" s="111">
        <v>45002</v>
      </c>
      <c r="W121">
        <v>0</v>
      </c>
      <c r="X121">
        <v>3725.06</v>
      </c>
      <c r="Y121">
        <v>8338.08</v>
      </c>
      <c r="Z121">
        <f t="shared" si="1"/>
        <v>12063.14</v>
      </c>
    </row>
    <row r="122" spans="1:26">
      <c r="A122" t="s">
        <v>246</v>
      </c>
      <c r="B122">
        <v>1750788152</v>
      </c>
      <c r="C122" t="s">
        <v>375</v>
      </c>
      <c r="D122" t="s">
        <v>247</v>
      </c>
      <c r="E122" t="s">
        <v>54</v>
      </c>
      <c r="F122">
        <v>12209800</v>
      </c>
      <c r="G122">
        <v>44993</v>
      </c>
      <c r="H122" t="s">
        <v>3948</v>
      </c>
      <c r="I122" t="s">
        <v>255</v>
      </c>
      <c r="J122" t="s">
        <v>249</v>
      </c>
      <c r="K122" t="s">
        <v>268</v>
      </c>
      <c r="L122" t="s">
        <v>251</v>
      </c>
      <c r="O122" s="111">
        <v>44993</v>
      </c>
      <c r="P122" t="s">
        <v>252</v>
      </c>
      <c r="Q122" t="s">
        <v>253</v>
      </c>
      <c r="R122" s="111">
        <v>44994</v>
      </c>
      <c r="W122">
        <v>0</v>
      </c>
      <c r="X122">
        <v>2850.55</v>
      </c>
      <c r="Y122">
        <v>3294.75</v>
      </c>
      <c r="Z122">
        <f t="shared" si="1"/>
        <v>6145.3</v>
      </c>
    </row>
    <row r="123" spans="1:26">
      <c r="A123" t="s">
        <v>246</v>
      </c>
      <c r="B123">
        <v>1750788152</v>
      </c>
      <c r="C123" t="s">
        <v>375</v>
      </c>
      <c r="D123" t="s">
        <v>247</v>
      </c>
      <c r="E123" t="s">
        <v>54</v>
      </c>
      <c r="F123">
        <v>12214672</v>
      </c>
      <c r="G123">
        <v>44994</v>
      </c>
      <c r="H123" t="s">
        <v>3949</v>
      </c>
      <c r="I123" t="s">
        <v>260</v>
      </c>
      <c r="L123" t="s">
        <v>251</v>
      </c>
      <c r="O123" s="111">
        <v>44994</v>
      </c>
      <c r="P123" t="s">
        <v>252</v>
      </c>
      <c r="Q123" t="s">
        <v>263</v>
      </c>
      <c r="R123" s="111"/>
      <c r="W123">
        <v>0</v>
      </c>
      <c r="X123">
        <v>0</v>
      </c>
      <c r="Y123">
        <v>0</v>
      </c>
      <c r="Z123">
        <f t="shared" si="1"/>
        <v>0</v>
      </c>
    </row>
    <row r="124" spans="1:26">
      <c r="A124" t="s">
        <v>246</v>
      </c>
      <c r="B124">
        <v>1750788152</v>
      </c>
      <c r="C124" t="s">
        <v>375</v>
      </c>
      <c r="D124" t="s">
        <v>247</v>
      </c>
      <c r="E124" t="s">
        <v>54</v>
      </c>
      <c r="F124">
        <v>12225111</v>
      </c>
      <c r="G124">
        <v>44998</v>
      </c>
      <c r="H124" t="s">
        <v>3950</v>
      </c>
      <c r="I124" t="s">
        <v>255</v>
      </c>
      <c r="L124" t="s">
        <v>251</v>
      </c>
      <c r="O124" s="111">
        <v>44998</v>
      </c>
      <c r="P124" t="s">
        <v>252</v>
      </c>
      <c r="Q124" t="s">
        <v>253</v>
      </c>
      <c r="R124" s="111">
        <v>44999</v>
      </c>
      <c r="W124">
        <v>0</v>
      </c>
      <c r="X124">
        <v>431.6</v>
      </c>
      <c r="Y124">
        <v>57</v>
      </c>
      <c r="Z124">
        <f t="shared" si="1"/>
        <v>488.6</v>
      </c>
    </row>
    <row r="125" spans="1:26">
      <c r="A125" t="s">
        <v>246</v>
      </c>
      <c r="B125">
        <v>1750788152</v>
      </c>
      <c r="C125" t="s">
        <v>375</v>
      </c>
      <c r="D125" t="s">
        <v>247</v>
      </c>
      <c r="E125" t="s">
        <v>54</v>
      </c>
      <c r="F125">
        <v>10657758</v>
      </c>
      <c r="G125">
        <v>45001</v>
      </c>
      <c r="H125" t="s">
        <v>3946</v>
      </c>
      <c r="I125" t="s">
        <v>255</v>
      </c>
      <c r="J125" t="s">
        <v>249</v>
      </c>
      <c r="K125" t="s">
        <v>250</v>
      </c>
      <c r="L125" t="s">
        <v>251</v>
      </c>
      <c r="O125" s="111">
        <v>45001</v>
      </c>
      <c r="P125" t="s">
        <v>252</v>
      </c>
      <c r="Q125" t="s">
        <v>253</v>
      </c>
      <c r="R125" s="111">
        <v>45002</v>
      </c>
      <c r="W125">
        <v>415</v>
      </c>
      <c r="X125">
        <v>2040</v>
      </c>
      <c r="Y125">
        <v>2475</v>
      </c>
      <c r="Z125">
        <f t="shared" si="1"/>
        <v>4930</v>
      </c>
    </row>
    <row r="126" spans="1:26">
      <c r="A126" t="s">
        <v>246</v>
      </c>
      <c r="B126">
        <v>1750788152</v>
      </c>
      <c r="C126" t="s">
        <v>375</v>
      </c>
      <c r="D126" t="s">
        <v>57</v>
      </c>
      <c r="E126" t="s">
        <v>58</v>
      </c>
      <c r="F126">
        <v>12060423</v>
      </c>
      <c r="G126">
        <v>44958</v>
      </c>
      <c r="H126" t="s">
        <v>2954</v>
      </c>
      <c r="I126" t="s">
        <v>255</v>
      </c>
      <c r="J126" t="s">
        <v>249</v>
      </c>
      <c r="K126" t="s">
        <v>250</v>
      </c>
      <c r="L126" t="s">
        <v>251</v>
      </c>
      <c r="O126" s="111">
        <v>44958</v>
      </c>
      <c r="P126" t="s">
        <v>252</v>
      </c>
      <c r="Q126" t="s">
        <v>253</v>
      </c>
      <c r="R126" s="111">
        <v>44964</v>
      </c>
      <c r="W126">
        <v>68.5</v>
      </c>
      <c r="X126">
        <v>1664.57</v>
      </c>
      <c r="Y126">
        <v>919.5</v>
      </c>
      <c r="Z126">
        <f t="shared" si="1"/>
        <v>2652.5699999999997</v>
      </c>
    </row>
    <row r="127" spans="1:26">
      <c r="A127" t="s">
        <v>246</v>
      </c>
      <c r="B127">
        <v>1750788152</v>
      </c>
      <c r="C127" t="s">
        <v>375</v>
      </c>
      <c r="D127" t="s">
        <v>57</v>
      </c>
      <c r="E127" t="s">
        <v>58</v>
      </c>
      <c r="F127">
        <v>12097509</v>
      </c>
      <c r="G127">
        <v>44963</v>
      </c>
      <c r="H127" t="s">
        <v>2955</v>
      </c>
      <c r="I127" t="s">
        <v>255</v>
      </c>
      <c r="J127" t="s">
        <v>249</v>
      </c>
      <c r="K127" t="s">
        <v>250</v>
      </c>
      <c r="L127" t="s">
        <v>251</v>
      </c>
      <c r="O127" s="111">
        <v>44963</v>
      </c>
      <c r="P127" t="s">
        <v>252</v>
      </c>
      <c r="Q127" t="s">
        <v>253</v>
      </c>
      <c r="R127" s="111">
        <v>44965</v>
      </c>
      <c r="W127">
        <v>516</v>
      </c>
      <c r="X127">
        <v>0</v>
      </c>
      <c r="Y127">
        <v>119.01</v>
      </c>
      <c r="Z127">
        <f t="shared" si="1"/>
        <v>635.01</v>
      </c>
    </row>
    <row r="128" spans="1:26">
      <c r="A128" t="s">
        <v>246</v>
      </c>
      <c r="B128">
        <v>1750788152</v>
      </c>
      <c r="C128" t="s">
        <v>375</v>
      </c>
      <c r="D128" t="s">
        <v>57</v>
      </c>
      <c r="E128" t="s">
        <v>58</v>
      </c>
      <c r="F128">
        <v>12157128</v>
      </c>
      <c r="G128">
        <v>44981</v>
      </c>
      <c r="H128" t="s">
        <v>2956</v>
      </c>
      <c r="I128" t="s">
        <v>255</v>
      </c>
      <c r="J128" t="s">
        <v>249</v>
      </c>
      <c r="K128" t="s">
        <v>250</v>
      </c>
      <c r="L128" t="s">
        <v>251</v>
      </c>
      <c r="O128" s="111">
        <v>44981</v>
      </c>
      <c r="P128" t="s">
        <v>252</v>
      </c>
      <c r="Q128" t="s">
        <v>253</v>
      </c>
      <c r="R128" s="111">
        <v>44984</v>
      </c>
      <c r="W128">
        <v>0</v>
      </c>
      <c r="X128">
        <v>6454</v>
      </c>
      <c r="Y128">
        <v>3427</v>
      </c>
      <c r="Z128">
        <f t="shared" si="1"/>
        <v>9881</v>
      </c>
    </row>
    <row r="129" spans="1:26">
      <c r="A129" t="s">
        <v>246</v>
      </c>
      <c r="B129">
        <v>1750788152</v>
      </c>
      <c r="C129" t="s">
        <v>375</v>
      </c>
      <c r="D129" t="s">
        <v>57</v>
      </c>
      <c r="E129" t="s">
        <v>58</v>
      </c>
      <c r="F129">
        <v>12173579</v>
      </c>
      <c r="G129">
        <v>44985</v>
      </c>
      <c r="H129" t="s">
        <v>2957</v>
      </c>
      <c r="I129" t="s">
        <v>255</v>
      </c>
      <c r="J129" t="s">
        <v>249</v>
      </c>
      <c r="K129" t="s">
        <v>250</v>
      </c>
      <c r="L129" t="s">
        <v>251</v>
      </c>
      <c r="O129" s="111">
        <v>44985</v>
      </c>
      <c r="P129" t="s">
        <v>252</v>
      </c>
      <c r="Q129" t="s">
        <v>253</v>
      </c>
      <c r="R129" s="111">
        <v>44986</v>
      </c>
      <c r="W129">
        <v>0</v>
      </c>
      <c r="X129">
        <v>2865</v>
      </c>
      <c r="Y129">
        <v>135</v>
      </c>
      <c r="Z129">
        <f t="shared" ref="Z129:Z191" si="2">SUM(W129:Y129)</f>
        <v>3000</v>
      </c>
    </row>
    <row r="130" spans="1:26">
      <c r="A130" t="s">
        <v>246</v>
      </c>
      <c r="B130">
        <v>1750788152</v>
      </c>
      <c r="C130" t="s">
        <v>375</v>
      </c>
      <c r="D130" t="s">
        <v>57</v>
      </c>
      <c r="E130" t="s">
        <v>58</v>
      </c>
      <c r="F130">
        <v>12266529</v>
      </c>
      <c r="G130">
        <v>45007</v>
      </c>
      <c r="H130" t="s">
        <v>3952</v>
      </c>
      <c r="I130" t="s">
        <v>255</v>
      </c>
      <c r="J130" t="s">
        <v>249</v>
      </c>
      <c r="K130" t="s">
        <v>250</v>
      </c>
      <c r="L130" t="s">
        <v>251</v>
      </c>
      <c r="O130" s="111">
        <v>45007</v>
      </c>
      <c r="P130" t="s">
        <v>252</v>
      </c>
      <c r="Q130" t="s">
        <v>282</v>
      </c>
      <c r="R130" s="111">
        <v>45008</v>
      </c>
      <c r="W130">
        <v>0</v>
      </c>
      <c r="X130">
        <v>30</v>
      </c>
      <c r="Y130">
        <v>0</v>
      </c>
      <c r="Z130">
        <f t="shared" si="2"/>
        <v>30</v>
      </c>
    </row>
    <row r="131" spans="1:26">
      <c r="A131" t="s">
        <v>246</v>
      </c>
      <c r="B131">
        <v>1750788152</v>
      </c>
      <c r="C131" t="s">
        <v>375</v>
      </c>
      <c r="D131" t="s">
        <v>57</v>
      </c>
      <c r="E131" t="s">
        <v>58</v>
      </c>
      <c r="F131">
        <v>12282306</v>
      </c>
      <c r="G131">
        <v>45012</v>
      </c>
      <c r="H131" t="s">
        <v>3953</v>
      </c>
      <c r="I131" t="s">
        <v>255</v>
      </c>
      <c r="J131" t="s">
        <v>249</v>
      </c>
      <c r="K131" t="s">
        <v>250</v>
      </c>
      <c r="L131" t="s">
        <v>251</v>
      </c>
      <c r="O131" s="111">
        <v>45012</v>
      </c>
      <c r="P131" t="s">
        <v>252</v>
      </c>
      <c r="Q131" t="s">
        <v>253</v>
      </c>
      <c r="R131" s="111">
        <v>45012</v>
      </c>
      <c r="W131">
        <v>0</v>
      </c>
      <c r="X131">
        <v>216</v>
      </c>
      <c r="Y131">
        <v>482</v>
      </c>
      <c r="Z131">
        <f t="shared" si="2"/>
        <v>698</v>
      </c>
    </row>
    <row r="132" spans="1:26">
      <c r="A132" t="s">
        <v>246</v>
      </c>
      <c r="B132">
        <v>1750788152</v>
      </c>
      <c r="C132" t="s">
        <v>375</v>
      </c>
      <c r="D132" t="s">
        <v>1053</v>
      </c>
      <c r="E132" t="s">
        <v>54</v>
      </c>
      <c r="F132">
        <v>12115607</v>
      </c>
      <c r="G132">
        <v>44972</v>
      </c>
      <c r="H132" t="s">
        <v>2958</v>
      </c>
      <c r="I132" t="s">
        <v>255</v>
      </c>
      <c r="J132" t="s">
        <v>249</v>
      </c>
      <c r="K132" t="s">
        <v>268</v>
      </c>
      <c r="L132" t="s">
        <v>251</v>
      </c>
      <c r="O132" s="111">
        <v>44972</v>
      </c>
      <c r="P132" t="s">
        <v>252</v>
      </c>
      <c r="Q132" t="s">
        <v>253</v>
      </c>
      <c r="R132" s="111">
        <v>44973</v>
      </c>
      <c r="W132">
        <v>1016.3</v>
      </c>
      <c r="X132">
        <v>5892.35</v>
      </c>
      <c r="Y132">
        <v>3651.1</v>
      </c>
      <c r="Z132">
        <f t="shared" si="2"/>
        <v>10559.75</v>
      </c>
    </row>
    <row r="133" spans="1:26">
      <c r="A133" t="s">
        <v>246</v>
      </c>
      <c r="B133">
        <v>1825873127</v>
      </c>
      <c r="C133" t="s">
        <v>880</v>
      </c>
      <c r="D133" t="s">
        <v>57</v>
      </c>
      <c r="E133" t="s">
        <v>58</v>
      </c>
      <c r="F133">
        <v>12095826</v>
      </c>
      <c r="G133">
        <v>44961</v>
      </c>
      <c r="H133" t="s">
        <v>3056</v>
      </c>
      <c r="I133" t="s">
        <v>255</v>
      </c>
      <c r="L133" t="s">
        <v>251</v>
      </c>
      <c r="O133" s="111">
        <v>44961</v>
      </c>
      <c r="P133" t="s">
        <v>252</v>
      </c>
      <c r="Q133" t="s">
        <v>263</v>
      </c>
      <c r="R133" s="111">
        <v>44963</v>
      </c>
      <c r="W133">
        <v>21</v>
      </c>
      <c r="X133">
        <v>76</v>
      </c>
      <c r="Y133">
        <v>0</v>
      </c>
      <c r="Z133">
        <f t="shared" si="2"/>
        <v>97</v>
      </c>
    </row>
    <row r="134" spans="1:26">
      <c r="A134" t="s">
        <v>246</v>
      </c>
      <c r="B134">
        <v>1825873127</v>
      </c>
      <c r="C134" t="s">
        <v>880</v>
      </c>
      <c r="D134" t="s">
        <v>57</v>
      </c>
      <c r="E134" t="s">
        <v>58</v>
      </c>
      <c r="F134">
        <v>12120844</v>
      </c>
      <c r="G134">
        <v>44970</v>
      </c>
      <c r="H134" t="s">
        <v>3057</v>
      </c>
      <c r="I134" t="s">
        <v>248</v>
      </c>
      <c r="J134" t="s">
        <v>249</v>
      </c>
      <c r="K134" t="s">
        <v>3936</v>
      </c>
      <c r="L134" t="s">
        <v>251</v>
      </c>
      <c r="O134" s="111">
        <v>44970</v>
      </c>
      <c r="P134" t="s">
        <v>252</v>
      </c>
      <c r="Q134" t="s">
        <v>282</v>
      </c>
      <c r="R134" s="111">
        <v>44973</v>
      </c>
      <c r="W134">
        <v>66</v>
      </c>
      <c r="X134">
        <v>0</v>
      </c>
      <c r="Y134">
        <v>0</v>
      </c>
      <c r="Z134">
        <f t="shared" si="2"/>
        <v>66</v>
      </c>
    </row>
    <row r="135" spans="1:26">
      <c r="A135" t="s">
        <v>246</v>
      </c>
      <c r="B135">
        <v>1825873127</v>
      </c>
      <c r="C135" t="s">
        <v>880</v>
      </c>
      <c r="D135" t="s">
        <v>57</v>
      </c>
      <c r="E135" t="s">
        <v>58</v>
      </c>
      <c r="F135">
        <v>12347752</v>
      </c>
      <c r="G135">
        <v>45026</v>
      </c>
      <c r="H135" t="s">
        <v>4307</v>
      </c>
      <c r="I135" t="s">
        <v>255</v>
      </c>
      <c r="J135" t="s">
        <v>249</v>
      </c>
      <c r="K135" t="s">
        <v>268</v>
      </c>
      <c r="L135" t="s">
        <v>251</v>
      </c>
      <c r="O135" s="111">
        <v>45026</v>
      </c>
      <c r="P135" t="s">
        <v>252</v>
      </c>
      <c r="Q135" t="s">
        <v>253</v>
      </c>
      <c r="R135" s="111">
        <v>45027</v>
      </c>
      <c r="W135">
        <v>0</v>
      </c>
      <c r="X135">
        <v>0</v>
      </c>
      <c r="Y135">
        <v>440.94</v>
      </c>
      <c r="Z135">
        <f t="shared" si="2"/>
        <v>440.94</v>
      </c>
    </row>
    <row r="136" spans="1:26">
      <c r="A136" t="s">
        <v>246</v>
      </c>
      <c r="B136">
        <v>1825873127</v>
      </c>
      <c r="C136" t="s">
        <v>880</v>
      </c>
      <c r="D136" t="s">
        <v>1107</v>
      </c>
      <c r="E136" t="s">
        <v>54</v>
      </c>
      <c r="F136">
        <v>12115818</v>
      </c>
      <c r="G136">
        <v>44967</v>
      </c>
      <c r="H136" t="s">
        <v>3058</v>
      </c>
      <c r="I136" t="s">
        <v>255</v>
      </c>
      <c r="J136" t="s">
        <v>249</v>
      </c>
      <c r="K136" t="s">
        <v>268</v>
      </c>
      <c r="L136" t="s">
        <v>251</v>
      </c>
      <c r="O136" s="111">
        <v>44967</v>
      </c>
      <c r="P136" t="s">
        <v>252</v>
      </c>
      <c r="Q136" t="s">
        <v>253</v>
      </c>
      <c r="R136" s="111">
        <v>44970</v>
      </c>
      <c r="W136">
        <v>80184.7</v>
      </c>
      <c r="X136">
        <v>386639.07</v>
      </c>
      <c r="Y136">
        <v>392538.81</v>
      </c>
      <c r="Z136">
        <f t="shared" si="2"/>
        <v>859362.58000000007</v>
      </c>
    </row>
    <row r="137" spans="1:26">
      <c r="A137" t="s">
        <v>246</v>
      </c>
      <c r="B137">
        <v>1825873127</v>
      </c>
      <c r="C137" t="s">
        <v>880</v>
      </c>
      <c r="D137" t="s">
        <v>3059</v>
      </c>
      <c r="E137" t="s">
        <v>54</v>
      </c>
      <c r="F137">
        <v>12110755</v>
      </c>
      <c r="G137">
        <v>44966</v>
      </c>
      <c r="H137" t="s">
        <v>3060</v>
      </c>
      <c r="I137" t="s">
        <v>248</v>
      </c>
      <c r="J137" t="s">
        <v>249</v>
      </c>
      <c r="K137" t="s">
        <v>3936</v>
      </c>
      <c r="L137" t="s">
        <v>251</v>
      </c>
      <c r="O137" s="111">
        <v>44966</v>
      </c>
      <c r="P137" t="s">
        <v>252</v>
      </c>
      <c r="Q137" t="s">
        <v>282</v>
      </c>
      <c r="R137" s="111">
        <v>44971</v>
      </c>
      <c r="W137">
        <v>9723</v>
      </c>
      <c r="X137">
        <v>35</v>
      </c>
      <c r="Y137">
        <v>0</v>
      </c>
      <c r="Z137">
        <f t="shared" si="2"/>
        <v>9758</v>
      </c>
    </row>
    <row r="138" spans="1:26">
      <c r="A138" t="s">
        <v>246</v>
      </c>
      <c r="B138">
        <v>1825873127</v>
      </c>
      <c r="C138" t="s">
        <v>880</v>
      </c>
      <c r="D138" t="s">
        <v>3059</v>
      </c>
      <c r="E138" t="s">
        <v>54</v>
      </c>
      <c r="F138">
        <v>12111516</v>
      </c>
      <c r="G138">
        <v>44966</v>
      </c>
      <c r="H138" t="s">
        <v>3061</v>
      </c>
      <c r="I138" t="s">
        <v>256</v>
      </c>
      <c r="J138" t="s">
        <v>249</v>
      </c>
      <c r="K138" t="s">
        <v>3936</v>
      </c>
      <c r="L138" t="s">
        <v>251</v>
      </c>
      <c r="O138" s="111">
        <v>44966</v>
      </c>
      <c r="P138" t="s">
        <v>252</v>
      </c>
      <c r="Q138" t="s">
        <v>253</v>
      </c>
      <c r="R138" s="111">
        <v>44971</v>
      </c>
      <c r="W138">
        <v>361</v>
      </c>
      <c r="X138">
        <v>5567.1</v>
      </c>
      <c r="Y138">
        <v>4847.75</v>
      </c>
      <c r="Z138">
        <f t="shared" si="2"/>
        <v>10775.85</v>
      </c>
    </row>
    <row r="139" spans="1:26">
      <c r="A139" t="s">
        <v>246</v>
      </c>
      <c r="B139">
        <v>1825873127</v>
      </c>
      <c r="C139" t="s">
        <v>880</v>
      </c>
      <c r="D139" t="s">
        <v>3059</v>
      </c>
      <c r="E139" t="s">
        <v>54</v>
      </c>
      <c r="F139">
        <v>12137471</v>
      </c>
      <c r="G139">
        <v>44973</v>
      </c>
      <c r="H139" t="s">
        <v>3062</v>
      </c>
      <c r="I139" t="s">
        <v>255</v>
      </c>
      <c r="J139" t="s">
        <v>249</v>
      </c>
      <c r="K139" t="s">
        <v>250</v>
      </c>
      <c r="L139" t="s">
        <v>251</v>
      </c>
      <c r="O139" s="111">
        <v>44973</v>
      </c>
      <c r="P139" t="s">
        <v>252</v>
      </c>
      <c r="Q139" t="s">
        <v>253</v>
      </c>
      <c r="R139" s="111">
        <v>44979</v>
      </c>
      <c r="W139">
        <v>1242</v>
      </c>
      <c r="X139">
        <v>9073.33</v>
      </c>
      <c r="Y139">
        <v>11370.45</v>
      </c>
      <c r="Z139">
        <f t="shared" si="2"/>
        <v>21685.78</v>
      </c>
    </row>
    <row r="140" spans="1:26">
      <c r="A140" t="s">
        <v>246</v>
      </c>
      <c r="B140">
        <v>1825873127</v>
      </c>
      <c r="C140" t="s">
        <v>880</v>
      </c>
      <c r="D140" t="s">
        <v>3059</v>
      </c>
      <c r="E140" t="s">
        <v>54</v>
      </c>
      <c r="F140">
        <v>12142487</v>
      </c>
      <c r="G140">
        <v>44974</v>
      </c>
      <c r="H140" t="s">
        <v>3063</v>
      </c>
      <c r="I140" t="s">
        <v>255</v>
      </c>
      <c r="J140" t="s">
        <v>249</v>
      </c>
      <c r="K140" t="s">
        <v>268</v>
      </c>
      <c r="L140" t="s">
        <v>251</v>
      </c>
      <c r="O140" s="111">
        <v>44974</v>
      </c>
      <c r="P140" t="s">
        <v>252</v>
      </c>
      <c r="Q140" t="s">
        <v>253</v>
      </c>
      <c r="R140" s="111">
        <v>44979</v>
      </c>
      <c r="W140">
        <v>1072.51</v>
      </c>
      <c r="X140">
        <v>10764.51</v>
      </c>
      <c r="Y140">
        <v>9747.7000000000007</v>
      </c>
      <c r="Z140">
        <f t="shared" si="2"/>
        <v>21584.720000000001</v>
      </c>
    </row>
    <row r="141" spans="1:26">
      <c r="A141" t="s">
        <v>246</v>
      </c>
      <c r="B141">
        <v>1825873127</v>
      </c>
      <c r="C141" t="s">
        <v>880</v>
      </c>
      <c r="D141" t="s">
        <v>3059</v>
      </c>
      <c r="E141" t="s">
        <v>54</v>
      </c>
      <c r="F141">
        <v>12157976</v>
      </c>
      <c r="G141">
        <v>44981</v>
      </c>
      <c r="H141" t="s">
        <v>3064</v>
      </c>
      <c r="I141" t="s">
        <v>255</v>
      </c>
      <c r="J141" t="s">
        <v>249</v>
      </c>
      <c r="K141" t="s">
        <v>250</v>
      </c>
      <c r="L141" t="s">
        <v>251</v>
      </c>
      <c r="O141" s="111">
        <v>44981</v>
      </c>
      <c r="P141" t="s">
        <v>252</v>
      </c>
      <c r="Q141" t="s">
        <v>253</v>
      </c>
      <c r="R141" s="111">
        <v>44986</v>
      </c>
      <c r="W141">
        <v>0</v>
      </c>
      <c r="X141">
        <v>2845</v>
      </c>
      <c r="Y141">
        <v>3286</v>
      </c>
      <c r="Z141">
        <f t="shared" si="2"/>
        <v>6131</v>
      </c>
    </row>
    <row r="142" spans="1:26">
      <c r="A142" t="s">
        <v>246</v>
      </c>
      <c r="B142">
        <v>1825873127</v>
      </c>
      <c r="C142" t="s">
        <v>880</v>
      </c>
      <c r="D142" t="s">
        <v>3059</v>
      </c>
      <c r="E142" t="s">
        <v>54</v>
      </c>
      <c r="F142">
        <v>5823530</v>
      </c>
      <c r="G142">
        <v>44987</v>
      </c>
      <c r="H142" t="s">
        <v>4026</v>
      </c>
      <c r="I142" t="s">
        <v>255</v>
      </c>
      <c r="J142" t="s">
        <v>249</v>
      </c>
      <c r="K142" t="s">
        <v>268</v>
      </c>
      <c r="L142" t="s">
        <v>251</v>
      </c>
      <c r="O142" s="111">
        <v>44987</v>
      </c>
      <c r="P142" t="s">
        <v>252</v>
      </c>
      <c r="Q142" t="s">
        <v>282</v>
      </c>
      <c r="R142" s="111">
        <v>44992</v>
      </c>
      <c r="W142">
        <v>0</v>
      </c>
      <c r="X142">
        <v>0</v>
      </c>
      <c r="Y142">
        <v>0</v>
      </c>
      <c r="Z142">
        <f t="shared" si="2"/>
        <v>0</v>
      </c>
    </row>
    <row r="143" spans="1:26">
      <c r="A143" t="s">
        <v>246</v>
      </c>
      <c r="B143">
        <v>1825873127</v>
      </c>
      <c r="C143" t="s">
        <v>880</v>
      </c>
      <c r="D143" t="s">
        <v>3059</v>
      </c>
      <c r="E143" t="s">
        <v>54</v>
      </c>
      <c r="F143">
        <v>12202408</v>
      </c>
      <c r="G143">
        <v>44992</v>
      </c>
      <c r="H143" t="s">
        <v>4028</v>
      </c>
      <c r="I143" t="s">
        <v>255</v>
      </c>
      <c r="J143" t="s">
        <v>249</v>
      </c>
      <c r="K143" t="s">
        <v>268</v>
      </c>
      <c r="L143" t="s">
        <v>251</v>
      </c>
      <c r="O143" s="111">
        <v>44992</v>
      </c>
      <c r="P143" t="s">
        <v>252</v>
      </c>
      <c r="Q143" t="s">
        <v>253</v>
      </c>
      <c r="R143" s="111">
        <v>44998</v>
      </c>
      <c r="W143">
        <v>0</v>
      </c>
      <c r="X143">
        <v>17970.14</v>
      </c>
      <c r="Y143">
        <v>43649.29</v>
      </c>
      <c r="Z143">
        <f t="shared" si="2"/>
        <v>61619.43</v>
      </c>
    </row>
    <row r="144" spans="1:26">
      <c r="A144" t="s">
        <v>246</v>
      </c>
      <c r="B144">
        <v>1825873127</v>
      </c>
      <c r="C144" t="s">
        <v>880</v>
      </c>
      <c r="D144" t="s">
        <v>3059</v>
      </c>
      <c r="E144" t="s">
        <v>54</v>
      </c>
      <c r="F144">
        <v>12126689</v>
      </c>
      <c r="G144">
        <v>44995</v>
      </c>
      <c r="H144" t="s">
        <v>4027</v>
      </c>
      <c r="I144" t="s">
        <v>255</v>
      </c>
      <c r="J144" t="s">
        <v>249</v>
      </c>
      <c r="K144" t="s">
        <v>268</v>
      </c>
      <c r="L144" t="s">
        <v>251</v>
      </c>
      <c r="O144" s="111">
        <v>44995</v>
      </c>
      <c r="P144" t="s">
        <v>252</v>
      </c>
      <c r="Q144" t="s">
        <v>253</v>
      </c>
      <c r="R144" s="111">
        <v>44998</v>
      </c>
      <c r="W144">
        <v>0</v>
      </c>
      <c r="X144">
        <v>2241.5500000000002</v>
      </c>
      <c r="Y144">
        <v>677.5</v>
      </c>
      <c r="Z144">
        <f t="shared" si="2"/>
        <v>2919.05</v>
      </c>
    </row>
    <row r="145" spans="1:26">
      <c r="A145" t="s">
        <v>246</v>
      </c>
      <c r="B145">
        <v>1825873127</v>
      </c>
      <c r="C145" t="s">
        <v>880</v>
      </c>
      <c r="D145" t="s">
        <v>3059</v>
      </c>
      <c r="E145" t="s">
        <v>54</v>
      </c>
      <c r="F145">
        <v>12243199</v>
      </c>
      <c r="G145">
        <v>45001</v>
      </c>
      <c r="H145" t="s">
        <v>4029</v>
      </c>
      <c r="I145" t="s">
        <v>255</v>
      </c>
      <c r="J145" t="s">
        <v>249</v>
      </c>
      <c r="K145" t="s">
        <v>250</v>
      </c>
      <c r="L145" t="s">
        <v>251</v>
      </c>
      <c r="O145" s="111">
        <v>45001</v>
      </c>
      <c r="P145" t="s">
        <v>252</v>
      </c>
      <c r="Q145" t="s">
        <v>282</v>
      </c>
      <c r="R145" s="111">
        <v>45002</v>
      </c>
      <c r="W145">
        <v>0</v>
      </c>
      <c r="X145">
        <v>6</v>
      </c>
      <c r="Y145">
        <v>0</v>
      </c>
      <c r="Z145">
        <f t="shared" si="2"/>
        <v>6</v>
      </c>
    </row>
    <row r="146" spans="1:26">
      <c r="A146" t="s">
        <v>246</v>
      </c>
      <c r="B146">
        <v>1825873127</v>
      </c>
      <c r="C146" t="s">
        <v>880</v>
      </c>
      <c r="D146" t="s">
        <v>3059</v>
      </c>
      <c r="E146" t="s">
        <v>54</v>
      </c>
      <c r="F146">
        <v>12261425</v>
      </c>
      <c r="G146">
        <v>45006</v>
      </c>
      <c r="H146" t="s">
        <v>4030</v>
      </c>
      <c r="I146" t="s">
        <v>255</v>
      </c>
      <c r="J146" t="s">
        <v>249</v>
      </c>
      <c r="K146" t="s">
        <v>250</v>
      </c>
      <c r="L146" t="s">
        <v>251</v>
      </c>
      <c r="O146" s="111">
        <v>45006</v>
      </c>
      <c r="P146" t="s">
        <v>252</v>
      </c>
      <c r="Q146" t="s">
        <v>253</v>
      </c>
      <c r="R146" s="111">
        <v>45009</v>
      </c>
      <c r="W146">
        <v>0</v>
      </c>
      <c r="X146">
        <v>568.5</v>
      </c>
      <c r="Y146">
        <v>50</v>
      </c>
      <c r="Z146">
        <f t="shared" si="2"/>
        <v>618.5</v>
      </c>
    </row>
    <row r="147" spans="1:26">
      <c r="A147" t="s">
        <v>246</v>
      </c>
      <c r="B147">
        <v>1825873127</v>
      </c>
      <c r="C147" t="s">
        <v>880</v>
      </c>
      <c r="D147" t="s">
        <v>3059</v>
      </c>
      <c r="E147" t="s">
        <v>54</v>
      </c>
      <c r="F147">
        <v>12273556</v>
      </c>
      <c r="G147">
        <v>45008</v>
      </c>
      <c r="H147" t="s">
        <v>4031</v>
      </c>
      <c r="I147" t="s">
        <v>255</v>
      </c>
      <c r="J147" t="s">
        <v>249</v>
      </c>
      <c r="K147" t="s">
        <v>250</v>
      </c>
      <c r="L147" t="s">
        <v>251</v>
      </c>
      <c r="O147" s="111">
        <v>45008</v>
      </c>
      <c r="P147" t="s">
        <v>252</v>
      </c>
      <c r="Q147" t="s">
        <v>282</v>
      </c>
      <c r="R147" s="111">
        <v>45009</v>
      </c>
      <c r="W147">
        <v>0</v>
      </c>
      <c r="X147">
        <v>1</v>
      </c>
      <c r="Y147">
        <v>0</v>
      </c>
      <c r="Z147">
        <f t="shared" si="2"/>
        <v>1</v>
      </c>
    </row>
    <row r="148" spans="1:26">
      <c r="A148" t="s">
        <v>246</v>
      </c>
      <c r="B148">
        <v>1825873127</v>
      </c>
      <c r="C148" t="s">
        <v>880</v>
      </c>
      <c r="D148" t="s">
        <v>3059</v>
      </c>
      <c r="E148" t="s">
        <v>54</v>
      </c>
      <c r="F148">
        <v>12338837</v>
      </c>
      <c r="G148">
        <v>45021</v>
      </c>
      <c r="H148" t="s">
        <v>4308</v>
      </c>
      <c r="I148" t="s">
        <v>255</v>
      </c>
      <c r="J148" t="s">
        <v>249</v>
      </c>
      <c r="K148" t="s">
        <v>250</v>
      </c>
      <c r="L148" t="s">
        <v>251</v>
      </c>
      <c r="O148" s="111">
        <v>45021</v>
      </c>
      <c r="P148" t="s">
        <v>252</v>
      </c>
      <c r="Q148" t="s">
        <v>253</v>
      </c>
      <c r="R148" s="111">
        <v>45027</v>
      </c>
      <c r="W148">
        <v>0</v>
      </c>
      <c r="X148">
        <v>0</v>
      </c>
      <c r="Y148">
        <v>183.1</v>
      </c>
      <c r="Z148">
        <f t="shared" si="2"/>
        <v>183.1</v>
      </c>
    </row>
    <row r="149" spans="1:26">
      <c r="A149" t="s">
        <v>246</v>
      </c>
      <c r="B149">
        <v>1825873127</v>
      </c>
      <c r="C149" t="s">
        <v>880</v>
      </c>
      <c r="D149" t="s">
        <v>3059</v>
      </c>
      <c r="E149" t="s">
        <v>54</v>
      </c>
      <c r="F149">
        <v>12137076</v>
      </c>
      <c r="G149">
        <v>45027</v>
      </c>
      <c r="H149" t="s">
        <v>4309</v>
      </c>
      <c r="I149" t="s">
        <v>255</v>
      </c>
      <c r="J149" t="s">
        <v>249</v>
      </c>
      <c r="K149" t="s">
        <v>250</v>
      </c>
      <c r="L149" t="s">
        <v>251</v>
      </c>
      <c r="O149" s="111">
        <v>45027</v>
      </c>
      <c r="P149" t="s">
        <v>252</v>
      </c>
      <c r="Q149" t="s">
        <v>253</v>
      </c>
      <c r="R149" s="111">
        <v>45033</v>
      </c>
      <c r="W149">
        <v>0</v>
      </c>
      <c r="X149">
        <v>0</v>
      </c>
      <c r="Y149">
        <v>11992</v>
      </c>
      <c r="Z149">
        <f t="shared" si="2"/>
        <v>11992</v>
      </c>
    </row>
    <row r="150" spans="1:26">
      <c r="A150" t="s">
        <v>246</v>
      </c>
      <c r="B150">
        <v>1825873127</v>
      </c>
      <c r="C150" t="s">
        <v>880</v>
      </c>
      <c r="D150" t="s">
        <v>3059</v>
      </c>
      <c r="E150" t="s">
        <v>54</v>
      </c>
      <c r="F150">
        <v>12374248</v>
      </c>
      <c r="G150">
        <v>45033</v>
      </c>
      <c r="H150" t="s">
        <v>4310</v>
      </c>
      <c r="I150" t="s">
        <v>271</v>
      </c>
      <c r="J150" t="s">
        <v>249</v>
      </c>
      <c r="K150" t="s">
        <v>250</v>
      </c>
      <c r="L150" t="s">
        <v>251</v>
      </c>
      <c r="O150" s="111">
        <v>45033</v>
      </c>
      <c r="P150" t="s">
        <v>252</v>
      </c>
      <c r="Q150" t="s">
        <v>257</v>
      </c>
      <c r="R150" s="111">
        <v>45040</v>
      </c>
      <c r="W150">
        <v>0</v>
      </c>
      <c r="X150">
        <v>0</v>
      </c>
      <c r="Y150">
        <v>0</v>
      </c>
      <c r="Z150">
        <f t="shared" si="2"/>
        <v>0</v>
      </c>
    </row>
    <row r="151" spans="1:26">
      <c r="A151" t="s">
        <v>246</v>
      </c>
      <c r="B151">
        <v>1825873127</v>
      </c>
      <c r="C151" t="s">
        <v>880</v>
      </c>
      <c r="D151" t="s">
        <v>343</v>
      </c>
      <c r="E151" t="s">
        <v>54</v>
      </c>
      <c r="F151">
        <v>12078535</v>
      </c>
      <c r="G151">
        <v>44958</v>
      </c>
      <c r="H151" t="s">
        <v>3065</v>
      </c>
      <c r="I151" t="s">
        <v>255</v>
      </c>
      <c r="L151" t="s">
        <v>251</v>
      </c>
      <c r="O151" s="111">
        <v>44958</v>
      </c>
      <c r="P151" t="s">
        <v>252</v>
      </c>
      <c r="Q151" t="s">
        <v>263</v>
      </c>
      <c r="R151" s="111">
        <v>44963</v>
      </c>
      <c r="W151">
        <v>379</v>
      </c>
      <c r="X151">
        <v>30</v>
      </c>
      <c r="Y151">
        <v>0</v>
      </c>
      <c r="Z151">
        <f t="shared" si="2"/>
        <v>409</v>
      </c>
    </row>
    <row r="152" spans="1:26">
      <c r="A152" t="s">
        <v>246</v>
      </c>
      <c r="B152">
        <v>1825873127</v>
      </c>
      <c r="C152" t="s">
        <v>880</v>
      </c>
      <c r="D152" t="s">
        <v>343</v>
      </c>
      <c r="E152" t="s">
        <v>54</v>
      </c>
      <c r="F152">
        <v>12091907</v>
      </c>
      <c r="G152">
        <v>44960</v>
      </c>
      <c r="H152" t="s">
        <v>3066</v>
      </c>
      <c r="I152" t="s">
        <v>255</v>
      </c>
      <c r="J152" t="s">
        <v>249</v>
      </c>
      <c r="K152" t="s">
        <v>250</v>
      </c>
      <c r="L152" t="s">
        <v>251</v>
      </c>
      <c r="O152" s="111">
        <v>44960</v>
      </c>
      <c r="P152" t="s">
        <v>252</v>
      </c>
      <c r="Q152" t="s">
        <v>253</v>
      </c>
      <c r="R152" s="111">
        <v>44963</v>
      </c>
      <c r="W152">
        <v>6708.55</v>
      </c>
      <c r="X152">
        <v>11760.55</v>
      </c>
      <c r="Y152">
        <v>11218.6</v>
      </c>
      <c r="Z152">
        <f t="shared" si="2"/>
        <v>29687.699999999997</v>
      </c>
    </row>
    <row r="153" spans="1:26">
      <c r="A153" t="s">
        <v>246</v>
      </c>
      <c r="B153">
        <v>1825873127</v>
      </c>
      <c r="C153" t="s">
        <v>880</v>
      </c>
      <c r="D153" t="s">
        <v>343</v>
      </c>
      <c r="E153" t="s">
        <v>54</v>
      </c>
      <c r="F153">
        <v>12121752</v>
      </c>
      <c r="G153">
        <v>44970</v>
      </c>
      <c r="H153" t="s">
        <v>3067</v>
      </c>
      <c r="I153" t="s">
        <v>248</v>
      </c>
      <c r="J153" t="s">
        <v>249</v>
      </c>
      <c r="K153" t="s">
        <v>3936</v>
      </c>
      <c r="L153" t="s">
        <v>251</v>
      </c>
      <c r="O153" s="111">
        <v>44970</v>
      </c>
      <c r="P153" t="s">
        <v>252</v>
      </c>
      <c r="Q153" t="s">
        <v>253</v>
      </c>
      <c r="R153" s="111">
        <v>44973</v>
      </c>
      <c r="W153">
        <v>1515.75</v>
      </c>
      <c r="X153">
        <v>7977.66</v>
      </c>
      <c r="Y153">
        <v>11229.89</v>
      </c>
      <c r="Z153">
        <f t="shared" si="2"/>
        <v>20723.3</v>
      </c>
    </row>
    <row r="154" spans="1:26">
      <c r="A154" t="s">
        <v>246</v>
      </c>
      <c r="B154">
        <v>1825873127</v>
      </c>
      <c r="C154" t="s">
        <v>880</v>
      </c>
      <c r="D154" t="s">
        <v>344</v>
      </c>
      <c r="E154" t="s">
        <v>54</v>
      </c>
      <c r="F154">
        <v>12084898</v>
      </c>
      <c r="G154">
        <v>44959</v>
      </c>
      <c r="H154" t="s">
        <v>3069</v>
      </c>
      <c r="I154" t="s">
        <v>255</v>
      </c>
      <c r="J154" t="s">
        <v>249</v>
      </c>
      <c r="K154" t="s">
        <v>268</v>
      </c>
      <c r="L154" t="s">
        <v>251</v>
      </c>
      <c r="O154" s="111">
        <v>44959</v>
      </c>
      <c r="P154" t="s">
        <v>252</v>
      </c>
      <c r="Q154" t="s">
        <v>253</v>
      </c>
      <c r="R154" s="111">
        <v>44963</v>
      </c>
      <c r="W154">
        <v>2306.4899999999998</v>
      </c>
      <c r="X154">
        <v>1159.5</v>
      </c>
      <c r="Y154">
        <v>2192.29</v>
      </c>
      <c r="Z154">
        <f t="shared" si="2"/>
        <v>5658.28</v>
      </c>
    </row>
    <row r="155" spans="1:26">
      <c r="A155" t="s">
        <v>246</v>
      </c>
      <c r="B155">
        <v>1825873127</v>
      </c>
      <c r="C155" t="s">
        <v>880</v>
      </c>
      <c r="D155" t="s">
        <v>344</v>
      </c>
      <c r="E155" t="s">
        <v>54</v>
      </c>
      <c r="F155">
        <v>9491584</v>
      </c>
      <c r="G155">
        <v>44967</v>
      </c>
      <c r="H155" t="s">
        <v>3068</v>
      </c>
      <c r="I155" t="s">
        <v>248</v>
      </c>
      <c r="J155" t="s">
        <v>249</v>
      </c>
      <c r="K155" t="s">
        <v>268</v>
      </c>
      <c r="L155" t="s">
        <v>251</v>
      </c>
      <c r="O155" s="111">
        <v>44967</v>
      </c>
      <c r="P155" t="s">
        <v>252</v>
      </c>
      <c r="Q155" t="s">
        <v>253</v>
      </c>
      <c r="R155" s="111">
        <v>44970</v>
      </c>
      <c r="W155">
        <v>12828.94</v>
      </c>
      <c r="X155">
        <v>24213.79</v>
      </c>
      <c r="Y155">
        <v>21969.53</v>
      </c>
      <c r="Z155">
        <f t="shared" si="2"/>
        <v>59012.26</v>
      </c>
    </row>
    <row r="156" spans="1:26">
      <c r="A156" t="s">
        <v>246</v>
      </c>
      <c r="B156">
        <v>1825873127</v>
      </c>
      <c r="C156" t="s">
        <v>880</v>
      </c>
      <c r="D156" t="s">
        <v>1748</v>
      </c>
      <c r="E156" t="s">
        <v>54</v>
      </c>
      <c r="F156">
        <v>12111675</v>
      </c>
      <c r="G156">
        <v>44971</v>
      </c>
      <c r="H156" t="s">
        <v>3070</v>
      </c>
      <c r="I156" t="s">
        <v>248</v>
      </c>
      <c r="J156" t="s">
        <v>249</v>
      </c>
      <c r="K156" t="s">
        <v>3936</v>
      </c>
      <c r="L156" t="s">
        <v>251</v>
      </c>
      <c r="O156" s="111">
        <v>44971</v>
      </c>
      <c r="P156" t="s">
        <v>252</v>
      </c>
      <c r="Q156" t="s">
        <v>253</v>
      </c>
      <c r="R156" s="111">
        <v>44979</v>
      </c>
      <c r="W156">
        <v>312.62</v>
      </c>
      <c r="X156">
        <v>1445.53</v>
      </c>
      <c r="Y156">
        <v>1759.21</v>
      </c>
      <c r="Z156">
        <f t="shared" si="2"/>
        <v>3517.36</v>
      </c>
    </row>
    <row r="157" spans="1:26">
      <c r="A157" t="s">
        <v>246</v>
      </c>
      <c r="B157">
        <v>1825873127</v>
      </c>
      <c r="C157" t="s">
        <v>880</v>
      </c>
      <c r="D157" t="s">
        <v>1053</v>
      </c>
      <c r="E157" t="s">
        <v>54</v>
      </c>
      <c r="F157">
        <v>12033025</v>
      </c>
      <c r="G157">
        <v>44967</v>
      </c>
      <c r="H157" t="s">
        <v>3071</v>
      </c>
      <c r="I157" t="s">
        <v>248</v>
      </c>
      <c r="L157" t="s">
        <v>251</v>
      </c>
      <c r="O157" s="111">
        <v>44967</v>
      </c>
      <c r="P157" t="s">
        <v>252</v>
      </c>
      <c r="Q157" t="s">
        <v>253</v>
      </c>
      <c r="R157" s="111">
        <v>44972</v>
      </c>
      <c r="W157">
        <v>1448</v>
      </c>
      <c r="X157">
        <v>3869</v>
      </c>
      <c r="Y157">
        <v>200</v>
      </c>
      <c r="Z157">
        <f t="shared" si="2"/>
        <v>5517</v>
      </c>
    </row>
    <row r="158" spans="1:26">
      <c r="A158" t="s">
        <v>246</v>
      </c>
      <c r="B158">
        <v>1825873127</v>
      </c>
      <c r="C158" t="s">
        <v>880</v>
      </c>
      <c r="D158" t="s">
        <v>1053</v>
      </c>
      <c r="E158" t="s">
        <v>54</v>
      </c>
      <c r="F158">
        <v>12190515</v>
      </c>
      <c r="G158">
        <v>44987</v>
      </c>
      <c r="H158" t="s">
        <v>4033</v>
      </c>
      <c r="I158" t="s">
        <v>255</v>
      </c>
      <c r="L158" t="s">
        <v>251</v>
      </c>
      <c r="O158" s="111">
        <v>44987</v>
      </c>
      <c r="P158" t="s">
        <v>252</v>
      </c>
      <c r="Q158" t="s">
        <v>263</v>
      </c>
      <c r="R158" s="111">
        <v>44991</v>
      </c>
      <c r="W158">
        <v>0</v>
      </c>
      <c r="X158">
        <v>69665.070000000007</v>
      </c>
      <c r="Y158">
        <v>0</v>
      </c>
      <c r="Z158">
        <f t="shared" si="2"/>
        <v>69665.070000000007</v>
      </c>
    </row>
    <row r="159" spans="1:26">
      <c r="A159" t="s">
        <v>246</v>
      </c>
      <c r="B159">
        <v>1825873127</v>
      </c>
      <c r="C159" t="s">
        <v>880</v>
      </c>
      <c r="D159" t="s">
        <v>1053</v>
      </c>
      <c r="E159" t="s">
        <v>54</v>
      </c>
      <c r="F159">
        <v>11900169</v>
      </c>
      <c r="G159">
        <v>44995</v>
      </c>
      <c r="H159" t="s">
        <v>4032</v>
      </c>
      <c r="I159" t="s">
        <v>255</v>
      </c>
      <c r="J159" t="s">
        <v>249</v>
      </c>
      <c r="K159" t="s">
        <v>250</v>
      </c>
      <c r="L159" t="s">
        <v>251</v>
      </c>
      <c r="O159" s="111">
        <v>44995</v>
      </c>
      <c r="P159" t="s">
        <v>252</v>
      </c>
      <c r="Q159" t="s">
        <v>253</v>
      </c>
      <c r="R159" s="111">
        <v>44999</v>
      </c>
      <c r="W159">
        <v>0</v>
      </c>
      <c r="X159">
        <v>7062.71</v>
      </c>
      <c r="Y159">
        <v>11542.76</v>
      </c>
      <c r="Z159">
        <f t="shared" si="2"/>
        <v>18605.47</v>
      </c>
    </row>
    <row r="160" spans="1:26">
      <c r="A160" t="s">
        <v>246</v>
      </c>
      <c r="B160">
        <v>2359458116</v>
      </c>
      <c r="C160" t="s">
        <v>951</v>
      </c>
      <c r="D160" t="s">
        <v>264</v>
      </c>
      <c r="E160" t="s">
        <v>54</v>
      </c>
      <c r="F160">
        <v>12079755</v>
      </c>
      <c r="G160">
        <v>44958</v>
      </c>
      <c r="H160" t="s">
        <v>3030</v>
      </c>
      <c r="I160" t="s">
        <v>255</v>
      </c>
      <c r="J160" t="s">
        <v>249</v>
      </c>
      <c r="K160" t="s">
        <v>250</v>
      </c>
      <c r="L160" t="s">
        <v>251</v>
      </c>
      <c r="O160" s="111">
        <v>44958</v>
      </c>
      <c r="P160" t="s">
        <v>252</v>
      </c>
      <c r="Q160" t="s">
        <v>282</v>
      </c>
      <c r="R160" s="111">
        <v>44959</v>
      </c>
      <c r="W160">
        <v>172.02</v>
      </c>
      <c r="X160">
        <v>2.7</v>
      </c>
      <c r="Y160">
        <v>0</v>
      </c>
      <c r="Z160">
        <f t="shared" si="2"/>
        <v>174.72</v>
      </c>
    </row>
    <row r="161" spans="1:26">
      <c r="A161" t="s">
        <v>246</v>
      </c>
      <c r="B161">
        <v>2359458116</v>
      </c>
      <c r="C161" t="s">
        <v>951</v>
      </c>
      <c r="D161" t="s">
        <v>264</v>
      </c>
      <c r="E161" t="s">
        <v>54</v>
      </c>
      <c r="F161">
        <v>11859647</v>
      </c>
      <c r="G161">
        <v>44973</v>
      </c>
      <c r="H161" t="s">
        <v>3029</v>
      </c>
      <c r="I161" t="s">
        <v>255</v>
      </c>
      <c r="J161" t="s">
        <v>249</v>
      </c>
      <c r="K161" t="s">
        <v>250</v>
      </c>
      <c r="L161" t="s">
        <v>251</v>
      </c>
      <c r="O161" s="111">
        <v>44974</v>
      </c>
      <c r="P161" t="s">
        <v>252</v>
      </c>
      <c r="Q161" t="s">
        <v>282</v>
      </c>
      <c r="R161" s="111">
        <v>44979</v>
      </c>
      <c r="W161">
        <v>29</v>
      </c>
      <c r="X161">
        <v>0</v>
      </c>
      <c r="Y161">
        <v>0</v>
      </c>
      <c r="Z161">
        <f t="shared" si="2"/>
        <v>29</v>
      </c>
    </row>
    <row r="162" spans="1:26">
      <c r="A162" t="s">
        <v>246</v>
      </c>
      <c r="B162">
        <v>2359458116</v>
      </c>
      <c r="C162" t="s">
        <v>951</v>
      </c>
      <c r="D162" t="s">
        <v>264</v>
      </c>
      <c r="E162" t="s">
        <v>54</v>
      </c>
      <c r="F162">
        <v>12157306</v>
      </c>
      <c r="G162">
        <v>44981</v>
      </c>
      <c r="H162" t="s">
        <v>3031</v>
      </c>
      <c r="I162" t="s">
        <v>255</v>
      </c>
      <c r="J162" t="s">
        <v>249</v>
      </c>
      <c r="K162" t="s">
        <v>268</v>
      </c>
      <c r="L162" t="s">
        <v>251</v>
      </c>
      <c r="O162" s="111">
        <v>44981</v>
      </c>
      <c r="P162" t="s">
        <v>252</v>
      </c>
      <c r="Q162" t="s">
        <v>253</v>
      </c>
      <c r="R162" s="111">
        <v>44984</v>
      </c>
      <c r="W162">
        <v>0</v>
      </c>
      <c r="X162">
        <v>0</v>
      </c>
      <c r="Y162">
        <v>103.93</v>
      </c>
      <c r="Z162">
        <f t="shared" si="2"/>
        <v>103.93</v>
      </c>
    </row>
    <row r="163" spans="1:26">
      <c r="A163" t="s">
        <v>246</v>
      </c>
      <c r="B163">
        <v>2359458116</v>
      </c>
      <c r="C163" t="s">
        <v>951</v>
      </c>
      <c r="D163" t="s">
        <v>264</v>
      </c>
      <c r="E163" t="s">
        <v>54</v>
      </c>
      <c r="F163">
        <v>8367550</v>
      </c>
      <c r="G163">
        <v>44982</v>
      </c>
      <c r="H163" t="s">
        <v>3028</v>
      </c>
      <c r="I163" t="s">
        <v>255</v>
      </c>
      <c r="L163" t="s">
        <v>251</v>
      </c>
      <c r="O163" s="111">
        <v>44982</v>
      </c>
      <c r="P163" t="s">
        <v>252</v>
      </c>
      <c r="Q163" t="s">
        <v>253</v>
      </c>
      <c r="R163" s="111">
        <v>44984</v>
      </c>
      <c r="W163">
        <v>0</v>
      </c>
      <c r="X163">
        <v>0</v>
      </c>
      <c r="Y163">
        <v>7021</v>
      </c>
      <c r="Z163">
        <f t="shared" si="2"/>
        <v>7021</v>
      </c>
    </row>
    <row r="164" spans="1:26">
      <c r="A164" t="s">
        <v>246</v>
      </c>
      <c r="B164">
        <v>2359458116</v>
      </c>
      <c r="C164" t="s">
        <v>951</v>
      </c>
      <c r="D164" t="s">
        <v>53</v>
      </c>
      <c r="E164" t="s">
        <v>54</v>
      </c>
      <c r="F164">
        <v>12068228</v>
      </c>
      <c r="G164">
        <v>44958</v>
      </c>
      <c r="H164" t="s">
        <v>3036</v>
      </c>
      <c r="I164" t="s">
        <v>255</v>
      </c>
      <c r="J164" t="s">
        <v>249</v>
      </c>
      <c r="K164" t="s">
        <v>250</v>
      </c>
      <c r="L164" t="s">
        <v>251</v>
      </c>
      <c r="O164" s="111">
        <v>44959</v>
      </c>
      <c r="P164" t="s">
        <v>252</v>
      </c>
      <c r="Q164" t="s">
        <v>253</v>
      </c>
      <c r="R164" s="111">
        <v>44960</v>
      </c>
      <c r="W164">
        <v>3742.11</v>
      </c>
      <c r="X164">
        <v>7457.26</v>
      </c>
      <c r="Y164">
        <v>2500</v>
      </c>
      <c r="Z164">
        <f t="shared" si="2"/>
        <v>13699.37</v>
      </c>
    </row>
    <row r="165" spans="1:26">
      <c r="A165" t="s">
        <v>246</v>
      </c>
      <c r="B165">
        <v>2359458116</v>
      </c>
      <c r="C165" t="s">
        <v>951</v>
      </c>
      <c r="D165" t="s">
        <v>53</v>
      </c>
      <c r="E165" t="s">
        <v>54</v>
      </c>
      <c r="F165">
        <v>12096434</v>
      </c>
      <c r="G165">
        <v>44963</v>
      </c>
      <c r="H165" t="s">
        <v>3037</v>
      </c>
      <c r="I165" t="s">
        <v>255</v>
      </c>
      <c r="J165" t="s">
        <v>249</v>
      </c>
      <c r="K165" t="s">
        <v>250</v>
      </c>
      <c r="L165" t="s">
        <v>251</v>
      </c>
      <c r="O165" s="111">
        <v>44963</v>
      </c>
      <c r="P165" t="s">
        <v>252</v>
      </c>
      <c r="Q165" t="s">
        <v>253</v>
      </c>
      <c r="R165" s="111">
        <v>44964</v>
      </c>
      <c r="W165">
        <v>357.26</v>
      </c>
      <c r="X165">
        <v>909.3</v>
      </c>
      <c r="Y165">
        <v>1381.16</v>
      </c>
      <c r="Z165">
        <f t="shared" si="2"/>
        <v>2647.7200000000003</v>
      </c>
    </row>
    <row r="166" spans="1:26">
      <c r="A166" t="s">
        <v>246</v>
      </c>
      <c r="B166">
        <v>2359458116</v>
      </c>
      <c r="C166" t="s">
        <v>951</v>
      </c>
      <c r="D166" t="s">
        <v>53</v>
      </c>
      <c r="E166" t="s">
        <v>54</v>
      </c>
      <c r="F166">
        <v>12102461</v>
      </c>
      <c r="G166">
        <v>44964</v>
      </c>
      <c r="H166" t="s">
        <v>3038</v>
      </c>
      <c r="I166" t="s">
        <v>248</v>
      </c>
      <c r="J166" t="s">
        <v>249</v>
      </c>
      <c r="K166" t="s">
        <v>3936</v>
      </c>
      <c r="L166" t="s">
        <v>251</v>
      </c>
      <c r="O166" s="111">
        <v>44965</v>
      </c>
      <c r="P166" t="s">
        <v>252</v>
      </c>
      <c r="Q166" t="s">
        <v>253</v>
      </c>
      <c r="R166" s="111">
        <v>44971</v>
      </c>
      <c r="W166">
        <v>3938.91</v>
      </c>
      <c r="X166">
        <v>9022.84</v>
      </c>
      <c r="Y166">
        <v>7184.03</v>
      </c>
      <c r="Z166">
        <f t="shared" si="2"/>
        <v>20145.78</v>
      </c>
    </row>
    <row r="167" spans="1:26">
      <c r="A167" t="s">
        <v>246</v>
      </c>
      <c r="B167">
        <v>2359458116</v>
      </c>
      <c r="C167" t="s">
        <v>951</v>
      </c>
      <c r="D167" t="s">
        <v>53</v>
      </c>
      <c r="E167" t="s">
        <v>54</v>
      </c>
      <c r="F167">
        <v>12121553</v>
      </c>
      <c r="G167">
        <v>44970</v>
      </c>
      <c r="H167" t="s">
        <v>3039</v>
      </c>
      <c r="I167" t="s">
        <v>248</v>
      </c>
      <c r="J167" t="s">
        <v>249</v>
      </c>
      <c r="K167" t="s">
        <v>3936</v>
      </c>
      <c r="L167" t="s">
        <v>251</v>
      </c>
      <c r="O167" s="111">
        <v>44971</v>
      </c>
      <c r="P167" t="s">
        <v>252</v>
      </c>
      <c r="Q167" t="s">
        <v>253</v>
      </c>
      <c r="R167" s="111">
        <v>44973</v>
      </c>
      <c r="W167">
        <v>1376</v>
      </c>
      <c r="X167">
        <v>3372</v>
      </c>
      <c r="Y167">
        <v>2067</v>
      </c>
      <c r="Z167">
        <f t="shared" si="2"/>
        <v>6815</v>
      </c>
    </row>
    <row r="168" spans="1:26">
      <c r="A168" t="s">
        <v>246</v>
      </c>
      <c r="B168">
        <v>2359458116</v>
      </c>
      <c r="C168" t="s">
        <v>951</v>
      </c>
      <c r="D168" t="s">
        <v>53</v>
      </c>
      <c r="E168" t="s">
        <v>54</v>
      </c>
      <c r="F168">
        <v>12142558</v>
      </c>
      <c r="G168">
        <v>44974</v>
      </c>
      <c r="H168" t="s">
        <v>3040</v>
      </c>
      <c r="I168" t="s">
        <v>255</v>
      </c>
      <c r="J168" t="s">
        <v>249</v>
      </c>
      <c r="K168" t="s">
        <v>268</v>
      </c>
      <c r="L168" t="s">
        <v>251</v>
      </c>
      <c r="O168" s="111">
        <v>44974</v>
      </c>
      <c r="P168" t="s">
        <v>252</v>
      </c>
      <c r="Q168" t="s">
        <v>253</v>
      </c>
      <c r="R168" s="111">
        <v>44975</v>
      </c>
      <c r="W168">
        <v>2901.92</v>
      </c>
      <c r="X168">
        <v>13360.08</v>
      </c>
      <c r="Y168">
        <v>14145.34</v>
      </c>
      <c r="Z168">
        <f t="shared" si="2"/>
        <v>30407.34</v>
      </c>
    </row>
    <row r="169" spans="1:26">
      <c r="A169" t="s">
        <v>246</v>
      </c>
      <c r="B169">
        <v>2359458116</v>
      </c>
      <c r="C169" t="s">
        <v>951</v>
      </c>
      <c r="D169" t="s">
        <v>53</v>
      </c>
      <c r="E169" t="s">
        <v>54</v>
      </c>
      <c r="F169">
        <v>4239087</v>
      </c>
      <c r="G169">
        <v>44979</v>
      </c>
      <c r="H169" t="s">
        <v>3032</v>
      </c>
      <c r="I169" t="s">
        <v>255</v>
      </c>
      <c r="J169" t="s">
        <v>249</v>
      </c>
      <c r="K169" t="s">
        <v>268</v>
      </c>
      <c r="L169" t="s">
        <v>251</v>
      </c>
      <c r="O169" s="111">
        <v>44979</v>
      </c>
      <c r="P169" t="s">
        <v>252</v>
      </c>
      <c r="Q169" t="s">
        <v>253</v>
      </c>
      <c r="R169" s="111">
        <v>44980</v>
      </c>
      <c r="W169">
        <v>9958.2900000000009</v>
      </c>
      <c r="X169">
        <v>9538.7999999999993</v>
      </c>
      <c r="Y169">
        <v>9695.7999999999993</v>
      </c>
      <c r="Z169">
        <f t="shared" si="2"/>
        <v>29192.89</v>
      </c>
    </row>
    <row r="170" spans="1:26">
      <c r="A170" t="s">
        <v>246</v>
      </c>
      <c r="B170">
        <v>2359458116</v>
      </c>
      <c r="C170" t="s">
        <v>951</v>
      </c>
      <c r="D170" t="s">
        <v>53</v>
      </c>
      <c r="E170" t="s">
        <v>54</v>
      </c>
      <c r="F170">
        <v>12171644</v>
      </c>
      <c r="G170">
        <v>44985</v>
      </c>
      <c r="H170" t="s">
        <v>3042</v>
      </c>
      <c r="I170" t="s">
        <v>256</v>
      </c>
      <c r="J170" t="s">
        <v>249</v>
      </c>
      <c r="K170" t="s">
        <v>250</v>
      </c>
      <c r="L170" t="s">
        <v>251</v>
      </c>
      <c r="O170" s="111">
        <v>44985</v>
      </c>
      <c r="P170" t="s">
        <v>252</v>
      </c>
      <c r="Q170" t="s">
        <v>253</v>
      </c>
      <c r="R170" s="111">
        <v>44986</v>
      </c>
      <c r="W170">
        <v>0</v>
      </c>
      <c r="X170">
        <v>3315</v>
      </c>
      <c r="Y170">
        <v>5954</v>
      </c>
      <c r="Z170">
        <f t="shared" si="2"/>
        <v>9269</v>
      </c>
    </row>
    <row r="171" spans="1:26">
      <c r="A171" t="s">
        <v>246</v>
      </c>
      <c r="B171">
        <v>2359458116</v>
      </c>
      <c r="C171" t="s">
        <v>951</v>
      </c>
      <c r="D171" t="s">
        <v>53</v>
      </c>
      <c r="E171" t="s">
        <v>54</v>
      </c>
      <c r="F171">
        <v>12044717</v>
      </c>
      <c r="G171">
        <v>44985</v>
      </c>
      <c r="H171" t="s">
        <v>3035</v>
      </c>
      <c r="I171" t="s">
        <v>255</v>
      </c>
      <c r="J171" t="s">
        <v>249</v>
      </c>
      <c r="K171" t="s">
        <v>268</v>
      </c>
      <c r="L171" t="s">
        <v>251</v>
      </c>
      <c r="O171" s="111">
        <v>44985</v>
      </c>
      <c r="P171" t="s">
        <v>252</v>
      </c>
      <c r="Q171" t="s">
        <v>282</v>
      </c>
      <c r="R171" s="111">
        <v>44986</v>
      </c>
      <c r="W171">
        <v>0</v>
      </c>
      <c r="X171">
        <v>6615.2</v>
      </c>
      <c r="Y171">
        <v>0</v>
      </c>
      <c r="Z171">
        <f t="shared" si="2"/>
        <v>6615.2</v>
      </c>
    </row>
    <row r="172" spans="1:26">
      <c r="A172" t="s">
        <v>246</v>
      </c>
      <c r="B172">
        <v>2359458116</v>
      </c>
      <c r="C172" t="s">
        <v>951</v>
      </c>
      <c r="D172" t="s">
        <v>53</v>
      </c>
      <c r="E172" t="s">
        <v>54</v>
      </c>
      <c r="F172">
        <v>12196886</v>
      </c>
      <c r="G172">
        <v>44988</v>
      </c>
      <c r="H172" t="s">
        <v>4006</v>
      </c>
      <c r="I172" t="s">
        <v>255</v>
      </c>
      <c r="J172" t="s">
        <v>249</v>
      </c>
      <c r="K172" t="s">
        <v>250</v>
      </c>
      <c r="L172" t="s">
        <v>251</v>
      </c>
      <c r="O172" s="111">
        <v>44988</v>
      </c>
      <c r="P172" t="s">
        <v>252</v>
      </c>
      <c r="Q172" t="s">
        <v>253</v>
      </c>
      <c r="R172" s="111">
        <v>44992</v>
      </c>
      <c r="W172">
        <v>0</v>
      </c>
      <c r="X172">
        <v>0</v>
      </c>
      <c r="Y172">
        <v>1547.75</v>
      </c>
      <c r="Z172">
        <f t="shared" si="2"/>
        <v>1547.75</v>
      </c>
    </row>
    <row r="173" spans="1:26">
      <c r="A173" t="s">
        <v>246</v>
      </c>
      <c r="B173">
        <v>2359458116</v>
      </c>
      <c r="C173" t="s">
        <v>951</v>
      </c>
      <c r="D173" t="s">
        <v>53</v>
      </c>
      <c r="E173" t="s">
        <v>54</v>
      </c>
      <c r="F173">
        <v>12189959</v>
      </c>
      <c r="G173">
        <v>44989</v>
      </c>
      <c r="H173" t="s">
        <v>4005</v>
      </c>
      <c r="I173" t="s">
        <v>255</v>
      </c>
      <c r="J173" t="s">
        <v>249</v>
      </c>
      <c r="K173" t="s">
        <v>250</v>
      </c>
      <c r="L173" t="s">
        <v>251</v>
      </c>
      <c r="O173" s="111">
        <v>44991</v>
      </c>
      <c r="P173" t="s">
        <v>252</v>
      </c>
      <c r="Q173" t="s">
        <v>282</v>
      </c>
      <c r="R173" s="111">
        <v>44992</v>
      </c>
      <c r="W173">
        <v>0</v>
      </c>
      <c r="X173">
        <v>4317</v>
      </c>
      <c r="Y173">
        <v>0</v>
      </c>
      <c r="Z173">
        <f t="shared" si="2"/>
        <v>4317</v>
      </c>
    </row>
    <row r="174" spans="1:26">
      <c r="A174" t="s">
        <v>246</v>
      </c>
      <c r="B174">
        <v>2359458116</v>
      </c>
      <c r="C174" t="s">
        <v>951</v>
      </c>
      <c r="D174" t="s">
        <v>53</v>
      </c>
      <c r="E174" t="s">
        <v>54</v>
      </c>
      <c r="F174">
        <v>7865454</v>
      </c>
      <c r="G174">
        <v>44994</v>
      </c>
      <c r="H174" t="s">
        <v>4003</v>
      </c>
      <c r="I174" t="s">
        <v>255</v>
      </c>
      <c r="J174" t="s">
        <v>249</v>
      </c>
      <c r="K174" t="s">
        <v>268</v>
      </c>
      <c r="L174" t="s">
        <v>251</v>
      </c>
      <c r="O174" s="111">
        <v>44994</v>
      </c>
      <c r="P174" t="s">
        <v>252</v>
      </c>
      <c r="Q174" t="s">
        <v>253</v>
      </c>
      <c r="R174" s="111">
        <v>44995</v>
      </c>
      <c r="W174">
        <v>7356.5</v>
      </c>
      <c r="X174">
        <v>8097.3</v>
      </c>
      <c r="Y174">
        <v>8332</v>
      </c>
      <c r="Z174">
        <f t="shared" si="2"/>
        <v>23785.8</v>
      </c>
    </row>
    <row r="175" spans="1:26">
      <c r="A175" t="s">
        <v>246</v>
      </c>
      <c r="B175">
        <v>2359458116</v>
      </c>
      <c r="C175" t="s">
        <v>951</v>
      </c>
      <c r="D175" t="s">
        <v>53</v>
      </c>
      <c r="E175" t="s">
        <v>54</v>
      </c>
      <c r="F175">
        <v>8139663</v>
      </c>
      <c r="G175">
        <v>45001</v>
      </c>
      <c r="H175" t="s">
        <v>4004</v>
      </c>
      <c r="I175" t="s">
        <v>248</v>
      </c>
      <c r="J175" t="s">
        <v>249</v>
      </c>
      <c r="K175" t="s">
        <v>268</v>
      </c>
      <c r="L175" t="s">
        <v>251</v>
      </c>
      <c r="O175" s="111">
        <v>45001</v>
      </c>
      <c r="P175" t="s">
        <v>252</v>
      </c>
      <c r="Q175" t="s">
        <v>253</v>
      </c>
      <c r="R175" s="111">
        <v>45002</v>
      </c>
      <c r="W175">
        <v>19094.93</v>
      </c>
      <c r="X175">
        <v>19969.39</v>
      </c>
      <c r="Y175">
        <v>10373.32</v>
      </c>
      <c r="Z175">
        <f t="shared" si="2"/>
        <v>49437.64</v>
      </c>
    </row>
    <row r="176" spans="1:26">
      <c r="A176" t="s">
        <v>246</v>
      </c>
      <c r="B176">
        <v>2359458116</v>
      </c>
      <c r="C176" t="s">
        <v>951</v>
      </c>
      <c r="D176" t="s">
        <v>53</v>
      </c>
      <c r="E176" t="s">
        <v>54</v>
      </c>
      <c r="F176">
        <v>7435038</v>
      </c>
      <c r="G176">
        <v>45008</v>
      </c>
      <c r="H176" t="s">
        <v>4001</v>
      </c>
      <c r="I176" t="s">
        <v>255</v>
      </c>
      <c r="J176" t="s">
        <v>249</v>
      </c>
      <c r="K176" t="s">
        <v>268</v>
      </c>
      <c r="L176" t="s">
        <v>251</v>
      </c>
      <c r="O176" s="111">
        <v>45008</v>
      </c>
      <c r="P176" t="s">
        <v>252</v>
      </c>
      <c r="Q176" t="s">
        <v>253</v>
      </c>
      <c r="R176" s="111">
        <v>45009</v>
      </c>
      <c r="W176">
        <v>0</v>
      </c>
      <c r="X176">
        <v>11329</v>
      </c>
      <c r="Y176">
        <v>29836</v>
      </c>
      <c r="Z176">
        <f t="shared" si="2"/>
        <v>41165</v>
      </c>
    </row>
    <row r="177" spans="1:26">
      <c r="A177" t="s">
        <v>246</v>
      </c>
      <c r="B177">
        <v>2359458116</v>
      </c>
      <c r="C177" t="s">
        <v>951</v>
      </c>
      <c r="D177" t="s">
        <v>53</v>
      </c>
      <c r="E177" t="s">
        <v>54</v>
      </c>
      <c r="F177">
        <v>12290058</v>
      </c>
      <c r="G177">
        <v>45013</v>
      </c>
      <c r="H177" t="s">
        <v>4007</v>
      </c>
      <c r="I177" t="s">
        <v>255</v>
      </c>
      <c r="J177" t="s">
        <v>249</v>
      </c>
      <c r="K177" t="s">
        <v>268</v>
      </c>
      <c r="L177" t="s">
        <v>251</v>
      </c>
      <c r="O177" s="111">
        <v>45013</v>
      </c>
      <c r="P177" t="s">
        <v>252</v>
      </c>
      <c r="Q177" t="s">
        <v>253</v>
      </c>
      <c r="R177" s="111">
        <v>45014</v>
      </c>
      <c r="W177">
        <v>0</v>
      </c>
      <c r="X177">
        <v>1786.01</v>
      </c>
      <c r="Y177">
        <v>24720.95</v>
      </c>
      <c r="Z177">
        <f t="shared" si="2"/>
        <v>26506.959999999999</v>
      </c>
    </row>
    <row r="178" spans="1:26">
      <c r="A178" t="s">
        <v>246</v>
      </c>
      <c r="B178">
        <v>2359458116</v>
      </c>
      <c r="C178" t="s">
        <v>951</v>
      </c>
      <c r="D178" t="s">
        <v>53</v>
      </c>
      <c r="E178" t="s">
        <v>54</v>
      </c>
      <c r="F178">
        <v>12296766</v>
      </c>
      <c r="G178">
        <v>45014</v>
      </c>
      <c r="H178" t="s">
        <v>4008</v>
      </c>
      <c r="I178" t="s">
        <v>255</v>
      </c>
      <c r="J178" t="s">
        <v>249</v>
      </c>
      <c r="K178" t="s">
        <v>250</v>
      </c>
      <c r="L178" t="s">
        <v>251</v>
      </c>
      <c r="O178" s="111">
        <v>45014</v>
      </c>
      <c r="P178" t="s">
        <v>252</v>
      </c>
      <c r="Q178" t="s">
        <v>257</v>
      </c>
      <c r="R178" s="111">
        <v>45016</v>
      </c>
      <c r="W178">
        <v>0</v>
      </c>
      <c r="X178">
        <v>0</v>
      </c>
      <c r="Y178">
        <v>0.02</v>
      </c>
      <c r="Z178">
        <f t="shared" si="2"/>
        <v>0.02</v>
      </c>
    </row>
    <row r="179" spans="1:26">
      <c r="A179" t="s">
        <v>246</v>
      </c>
      <c r="B179">
        <v>2359458116</v>
      </c>
      <c r="C179" t="s">
        <v>951</v>
      </c>
      <c r="D179" t="s">
        <v>53</v>
      </c>
      <c r="E179" t="s">
        <v>54</v>
      </c>
      <c r="F179">
        <v>12298768</v>
      </c>
      <c r="G179">
        <v>45015</v>
      </c>
      <c r="H179" t="s">
        <v>4009</v>
      </c>
      <c r="I179" t="s">
        <v>255</v>
      </c>
      <c r="J179" t="s">
        <v>249</v>
      </c>
      <c r="K179" t="s">
        <v>250</v>
      </c>
      <c r="L179" t="s">
        <v>251</v>
      </c>
      <c r="O179" s="111">
        <v>45015</v>
      </c>
      <c r="P179" t="s">
        <v>252</v>
      </c>
      <c r="Q179" t="s">
        <v>253</v>
      </c>
      <c r="R179" s="111">
        <v>45017</v>
      </c>
      <c r="W179">
        <v>0</v>
      </c>
      <c r="X179">
        <v>0</v>
      </c>
      <c r="Y179">
        <v>77590.720000000001</v>
      </c>
      <c r="Z179">
        <f t="shared" si="2"/>
        <v>77590.720000000001</v>
      </c>
    </row>
    <row r="180" spans="1:26">
      <c r="A180" t="s">
        <v>246</v>
      </c>
      <c r="B180">
        <v>2359458116</v>
      </c>
      <c r="C180" t="s">
        <v>951</v>
      </c>
      <c r="D180" t="s">
        <v>53</v>
      </c>
      <c r="E180" t="s">
        <v>54</v>
      </c>
      <c r="F180">
        <v>12338764</v>
      </c>
      <c r="G180">
        <v>45021</v>
      </c>
      <c r="H180" t="s">
        <v>4311</v>
      </c>
      <c r="I180" t="s">
        <v>255</v>
      </c>
      <c r="J180" t="s">
        <v>249</v>
      </c>
      <c r="K180" t="s">
        <v>268</v>
      </c>
      <c r="L180" t="s">
        <v>251</v>
      </c>
      <c r="O180" s="111">
        <v>45021</v>
      </c>
      <c r="P180" t="s">
        <v>252</v>
      </c>
      <c r="Q180" t="s">
        <v>253</v>
      </c>
      <c r="R180" s="111">
        <v>45022</v>
      </c>
      <c r="W180">
        <v>0</v>
      </c>
      <c r="X180">
        <v>0</v>
      </c>
      <c r="Y180">
        <v>4750.1499999999996</v>
      </c>
      <c r="Z180">
        <f t="shared" si="2"/>
        <v>4750.1499999999996</v>
      </c>
    </row>
    <row r="181" spans="1:26">
      <c r="A181" t="s">
        <v>246</v>
      </c>
      <c r="B181">
        <v>2359458116</v>
      </c>
      <c r="C181" t="s">
        <v>951</v>
      </c>
      <c r="D181" t="s">
        <v>53</v>
      </c>
      <c r="E181" t="s">
        <v>54</v>
      </c>
      <c r="F181">
        <v>12351629</v>
      </c>
      <c r="G181">
        <v>45030</v>
      </c>
      <c r="H181" t="s">
        <v>4312</v>
      </c>
      <c r="I181" t="s">
        <v>271</v>
      </c>
      <c r="J181" t="s">
        <v>249</v>
      </c>
      <c r="K181" t="s">
        <v>268</v>
      </c>
      <c r="L181" t="s">
        <v>251</v>
      </c>
      <c r="O181" s="111">
        <v>45030</v>
      </c>
      <c r="P181" t="s">
        <v>252</v>
      </c>
      <c r="Q181" t="s">
        <v>257</v>
      </c>
      <c r="R181" s="111"/>
      <c r="W181">
        <v>0</v>
      </c>
      <c r="X181">
        <v>0</v>
      </c>
      <c r="Y181">
        <v>0</v>
      </c>
      <c r="Z181">
        <f t="shared" si="2"/>
        <v>0</v>
      </c>
    </row>
    <row r="182" spans="1:26">
      <c r="A182" t="s">
        <v>246</v>
      </c>
      <c r="B182">
        <v>2359458116</v>
      </c>
      <c r="C182" t="s">
        <v>951</v>
      </c>
      <c r="D182" t="s">
        <v>53</v>
      </c>
      <c r="E182" t="s">
        <v>54</v>
      </c>
      <c r="F182">
        <v>12372278</v>
      </c>
      <c r="G182">
        <v>45033</v>
      </c>
      <c r="H182" t="s">
        <v>4313</v>
      </c>
      <c r="I182" t="s">
        <v>255</v>
      </c>
      <c r="J182" t="s">
        <v>249</v>
      </c>
      <c r="K182" t="s">
        <v>268</v>
      </c>
      <c r="L182" t="s">
        <v>251</v>
      </c>
      <c r="O182" s="111">
        <v>45033</v>
      </c>
      <c r="P182" t="s">
        <v>252</v>
      </c>
      <c r="Q182" t="s">
        <v>253</v>
      </c>
      <c r="R182" s="111">
        <v>45034</v>
      </c>
      <c r="W182">
        <v>0</v>
      </c>
      <c r="X182">
        <v>0</v>
      </c>
      <c r="Y182">
        <v>46525.66</v>
      </c>
      <c r="Z182">
        <f t="shared" si="2"/>
        <v>46525.66</v>
      </c>
    </row>
    <row r="183" spans="1:26">
      <c r="A183" t="s">
        <v>246</v>
      </c>
      <c r="B183">
        <v>2372948180</v>
      </c>
      <c r="C183" t="s">
        <v>182</v>
      </c>
      <c r="D183" t="s">
        <v>264</v>
      </c>
      <c r="E183" t="s">
        <v>54</v>
      </c>
      <c r="F183">
        <v>12034152</v>
      </c>
      <c r="G183">
        <v>44958</v>
      </c>
      <c r="H183" t="s">
        <v>2959</v>
      </c>
      <c r="I183" t="s">
        <v>255</v>
      </c>
      <c r="J183" t="s">
        <v>249</v>
      </c>
      <c r="K183" t="s">
        <v>250</v>
      </c>
      <c r="L183" t="s">
        <v>251</v>
      </c>
      <c r="O183" s="111">
        <v>44974</v>
      </c>
      <c r="P183" t="s">
        <v>252</v>
      </c>
      <c r="Q183" t="s">
        <v>282</v>
      </c>
      <c r="R183" s="111">
        <v>44977</v>
      </c>
      <c r="W183">
        <v>3979.07</v>
      </c>
      <c r="X183">
        <v>4786.6000000000004</v>
      </c>
      <c r="Y183">
        <v>0</v>
      </c>
      <c r="Z183">
        <f t="shared" si="2"/>
        <v>8765.67</v>
      </c>
    </row>
    <row r="184" spans="1:26">
      <c r="A184" t="s">
        <v>246</v>
      </c>
      <c r="B184">
        <v>2433224101</v>
      </c>
      <c r="C184" t="s">
        <v>945</v>
      </c>
      <c r="D184" t="s">
        <v>247</v>
      </c>
      <c r="E184" t="s">
        <v>54</v>
      </c>
      <c r="F184">
        <v>12120817</v>
      </c>
      <c r="G184">
        <v>44970</v>
      </c>
      <c r="H184" t="s">
        <v>2492</v>
      </c>
      <c r="I184" t="s">
        <v>248</v>
      </c>
      <c r="J184" t="s">
        <v>249</v>
      </c>
      <c r="K184" t="s">
        <v>3936</v>
      </c>
      <c r="L184" t="s">
        <v>251</v>
      </c>
      <c r="O184" s="111">
        <v>44970</v>
      </c>
      <c r="P184" t="s">
        <v>252</v>
      </c>
      <c r="Q184" t="s">
        <v>253</v>
      </c>
      <c r="R184" s="111">
        <v>44973</v>
      </c>
      <c r="W184">
        <v>882</v>
      </c>
      <c r="X184">
        <v>3586.76</v>
      </c>
      <c r="Y184">
        <v>552</v>
      </c>
      <c r="Z184">
        <f t="shared" si="2"/>
        <v>5020.76</v>
      </c>
    </row>
    <row r="185" spans="1:26">
      <c r="A185" t="s">
        <v>246</v>
      </c>
      <c r="B185">
        <v>2433224101</v>
      </c>
      <c r="C185" t="s">
        <v>945</v>
      </c>
      <c r="D185" t="s">
        <v>247</v>
      </c>
      <c r="E185" t="s">
        <v>54</v>
      </c>
      <c r="F185">
        <v>12121062</v>
      </c>
      <c r="G185">
        <v>44972</v>
      </c>
      <c r="H185" t="s">
        <v>2493</v>
      </c>
      <c r="I185" t="s">
        <v>248</v>
      </c>
      <c r="J185" t="s">
        <v>249</v>
      </c>
      <c r="K185" t="s">
        <v>3936</v>
      </c>
      <c r="L185" t="s">
        <v>251</v>
      </c>
      <c r="O185" s="111">
        <v>44972</v>
      </c>
      <c r="P185" t="s">
        <v>252</v>
      </c>
      <c r="Q185" t="s">
        <v>253</v>
      </c>
      <c r="R185" s="111">
        <v>44988</v>
      </c>
      <c r="W185">
        <v>0</v>
      </c>
      <c r="X185">
        <v>9772</v>
      </c>
      <c r="Y185">
        <v>12375</v>
      </c>
      <c r="Z185">
        <f t="shared" si="2"/>
        <v>22147</v>
      </c>
    </row>
    <row r="186" spans="1:26">
      <c r="A186" t="s">
        <v>246</v>
      </c>
      <c r="B186">
        <v>2433224101</v>
      </c>
      <c r="C186" t="s">
        <v>945</v>
      </c>
      <c r="D186" t="s">
        <v>247</v>
      </c>
      <c r="E186" t="s">
        <v>54</v>
      </c>
      <c r="F186">
        <v>12214465</v>
      </c>
      <c r="G186">
        <v>44994</v>
      </c>
      <c r="H186" t="s">
        <v>3241</v>
      </c>
      <c r="I186" t="s">
        <v>255</v>
      </c>
      <c r="J186" t="s">
        <v>249</v>
      </c>
      <c r="K186" t="s">
        <v>250</v>
      </c>
      <c r="L186" t="s">
        <v>251</v>
      </c>
      <c r="O186" s="111">
        <v>44994</v>
      </c>
      <c r="P186" t="s">
        <v>252</v>
      </c>
      <c r="Q186" t="s">
        <v>257</v>
      </c>
      <c r="R186" s="111"/>
      <c r="W186">
        <v>0</v>
      </c>
      <c r="X186">
        <v>0</v>
      </c>
      <c r="Y186">
        <v>0</v>
      </c>
      <c r="Z186">
        <f t="shared" si="2"/>
        <v>0</v>
      </c>
    </row>
    <row r="187" spans="1:26">
      <c r="A187" t="s">
        <v>246</v>
      </c>
      <c r="B187">
        <v>2433224101</v>
      </c>
      <c r="C187" t="s">
        <v>945</v>
      </c>
      <c r="D187" t="s">
        <v>247</v>
      </c>
      <c r="E187" t="s">
        <v>54</v>
      </c>
      <c r="F187">
        <v>12214845</v>
      </c>
      <c r="G187">
        <v>44994</v>
      </c>
      <c r="H187" t="s">
        <v>3242</v>
      </c>
      <c r="I187" t="s">
        <v>255</v>
      </c>
      <c r="J187" t="s">
        <v>249</v>
      </c>
      <c r="K187" t="s">
        <v>250</v>
      </c>
      <c r="L187" t="s">
        <v>251</v>
      </c>
      <c r="O187" s="111">
        <v>44994</v>
      </c>
      <c r="P187" t="s">
        <v>252</v>
      </c>
      <c r="Q187" t="s">
        <v>253</v>
      </c>
      <c r="R187" s="111">
        <v>44998</v>
      </c>
      <c r="W187">
        <v>0</v>
      </c>
      <c r="X187">
        <v>5377.93</v>
      </c>
      <c r="Y187">
        <v>4567.76</v>
      </c>
      <c r="Z187">
        <f t="shared" si="2"/>
        <v>9945.69</v>
      </c>
    </row>
    <row r="188" spans="1:26">
      <c r="A188" t="s">
        <v>246</v>
      </c>
      <c r="B188">
        <v>2433224101</v>
      </c>
      <c r="C188" t="s">
        <v>945</v>
      </c>
      <c r="D188" t="s">
        <v>57</v>
      </c>
      <c r="E188" t="s">
        <v>58</v>
      </c>
      <c r="F188">
        <v>9288659</v>
      </c>
      <c r="G188">
        <v>44958</v>
      </c>
      <c r="H188" t="s">
        <v>2495</v>
      </c>
      <c r="I188" t="s">
        <v>255</v>
      </c>
      <c r="J188" t="s">
        <v>249</v>
      </c>
      <c r="K188" t="s">
        <v>1603</v>
      </c>
      <c r="L188" t="s">
        <v>251</v>
      </c>
      <c r="O188" s="111">
        <v>44958</v>
      </c>
      <c r="P188" t="s">
        <v>252</v>
      </c>
      <c r="Q188" t="s">
        <v>253</v>
      </c>
      <c r="R188" s="111">
        <v>44959</v>
      </c>
      <c r="W188">
        <v>2477.81</v>
      </c>
      <c r="X188">
        <v>3112.81</v>
      </c>
      <c r="Y188">
        <v>4237.91</v>
      </c>
      <c r="Z188">
        <f t="shared" si="2"/>
        <v>9828.5299999999988</v>
      </c>
    </row>
    <row r="189" spans="1:26">
      <c r="A189" t="s">
        <v>246</v>
      </c>
      <c r="B189">
        <v>2433224101</v>
      </c>
      <c r="C189" t="s">
        <v>945</v>
      </c>
      <c r="D189" t="s">
        <v>57</v>
      </c>
      <c r="E189" t="s">
        <v>58</v>
      </c>
      <c r="F189">
        <v>12060140</v>
      </c>
      <c r="G189">
        <v>44959</v>
      </c>
      <c r="H189" t="s">
        <v>2496</v>
      </c>
      <c r="I189" t="s">
        <v>248</v>
      </c>
      <c r="J189" t="s">
        <v>249</v>
      </c>
      <c r="K189" t="s">
        <v>250</v>
      </c>
      <c r="L189" t="s">
        <v>251</v>
      </c>
      <c r="O189" s="111">
        <v>44959</v>
      </c>
      <c r="P189" t="s">
        <v>252</v>
      </c>
      <c r="Q189" t="s">
        <v>257</v>
      </c>
      <c r="R189" s="111"/>
      <c r="W189">
        <v>0</v>
      </c>
      <c r="X189">
        <v>0</v>
      </c>
      <c r="Y189">
        <v>0</v>
      </c>
      <c r="Z189">
        <f t="shared" si="2"/>
        <v>0</v>
      </c>
    </row>
    <row r="190" spans="1:26">
      <c r="A190" t="s">
        <v>246</v>
      </c>
      <c r="B190">
        <v>2433224101</v>
      </c>
      <c r="C190" t="s">
        <v>945</v>
      </c>
      <c r="D190" t="s">
        <v>57</v>
      </c>
      <c r="E190" t="s">
        <v>58</v>
      </c>
      <c r="F190">
        <v>7460602</v>
      </c>
      <c r="G190">
        <v>44959</v>
      </c>
      <c r="H190" t="s">
        <v>2494</v>
      </c>
      <c r="I190" t="s">
        <v>255</v>
      </c>
      <c r="J190" t="s">
        <v>249</v>
      </c>
      <c r="K190" t="s">
        <v>268</v>
      </c>
      <c r="L190" t="s">
        <v>251</v>
      </c>
      <c r="O190" s="111">
        <v>44959</v>
      </c>
      <c r="P190" t="s">
        <v>252</v>
      </c>
      <c r="Q190" t="s">
        <v>253</v>
      </c>
      <c r="R190" s="111">
        <v>44960</v>
      </c>
      <c r="W190">
        <v>16535.05</v>
      </c>
      <c r="X190">
        <v>32097.27</v>
      </c>
      <c r="Y190">
        <v>29928.75</v>
      </c>
      <c r="Z190">
        <f t="shared" si="2"/>
        <v>78561.070000000007</v>
      </c>
    </row>
    <row r="191" spans="1:26">
      <c r="A191" t="s">
        <v>246</v>
      </c>
      <c r="B191">
        <v>2433224101</v>
      </c>
      <c r="C191" t="s">
        <v>945</v>
      </c>
      <c r="D191" t="s">
        <v>57</v>
      </c>
      <c r="E191" t="s">
        <v>58</v>
      </c>
      <c r="F191">
        <v>12090945</v>
      </c>
      <c r="G191">
        <v>44960</v>
      </c>
      <c r="H191" t="s">
        <v>2497</v>
      </c>
      <c r="I191" t="s">
        <v>255</v>
      </c>
      <c r="J191" t="s">
        <v>249</v>
      </c>
      <c r="K191" t="s">
        <v>250</v>
      </c>
      <c r="L191" t="s">
        <v>251</v>
      </c>
      <c r="O191" s="111">
        <v>44960</v>
      </c>
      <c r="P191" t="s">
        <v>252</v>
      </c>
      <c r="Q191" t="s">
        <v>253</v>
      </c>
      <c r="R191" s="111">
        <v>44963</v>
      </c>
      <c r="W191">
        <v>101.1</v>
      </c>
      <c r="X191">
        <v>121.6</v>
      </c>
      <c r="Y191">
        <v>3008</v>
      </c>
      <c r="Z191">
        <f t="shared" si="2"/>
        <v>3230.7</v>
      </c>
    </row>
    <row r="192" spans="1:26">
      <c r="A192" t="s">
        <v>246</v>
      </c>
      <c r="B192">
        <v>2433224101</v>
      </c>
      <c r="C192" t="s">
        <v>945</v>
      </c>
      <c r="D192" t="s">
        <v>57</v>
      </c>
      <c r="E192" t="s">
        <v>58</v>
      </c>
      <c r="F192">
        <v>12091420</v>
      </c>
      <c r="G192">
        <v>44961</v>
      </c>
      <c r="H192" t="s">
        <v>2498</v>
      </c>
      <c r="I192" t="s">
        <v>255</v>
      </c>
      <c r="J192" t="s">
        <v>249</v>
      </c>
      <c r="K192" t="s">
        <v>250</v>
      </c>
      <c r="L192" t="s">
        <v>251</v>
      </c>
      <c r="O192" s="111">
        <v>44961</v>
      </c>
      <c r="P192" t="s">
        <v>252</v>
      </c>
      <c r="Q192" t="s">
        <v>253</v>
      </c>
      <c r="R192" s="111">
        <v>44963</v>
      </c>
      <c r="W192">
        <v>1160</v>
      </c>
      <c r="X192">
        <v>7666</v>
      </c>
      <c r="Y192">
        <v>20163</v>
      </c>
      <c r="Z192">
        <f t="shared" ref="Z192:Z255" si="3">SUM(W192:Y192)</f>
        <v>28989</v>
      </c>
    </row>
    <row r="193" spans="1:26">
      <c r="A193" t="s">
        <v>246</v>
      </c>
      <c r="B193">
        <v>2433224101</v>
      </c>
      <c r="C193" t="s">
        <v>945</v>
      </c>
      <c r="D193" t="s">
        <v>57</v>
      </c>
      <c r="E193" t="s">
        <v>58</v>
      </c>
      <c r="F193">
        <v>12091487</v>
      </c>
      <c r="G193">
        <v>44964</v>
      </c>
      <c r="H193" t="s">
        <v>2499</v>
      </c>
      <c r="I193" t="s">
        <v>255</v>
      </c>
      <c r="J193" t="s">
        <v>249</v>
      </c>
      <c r="K193" t="s">
        <v>250</v>
      </c>
      <c r="L193" t="s">
        <v>251</v>
      </c>
      <c r="O193" s="111">
        <v>44964</v>
      </c>
      <c r="P193" t="s">
        <v>252</v>
      </c>
      <c r="Q193" t="s">
        <v>253</v>
      </c>
      <c r="R193" s="111">
        <v>44965</v>
      </c>
      <c r="W193">
        <v>2500</v>
      </c>
      <c r="X193">
        <v>2235</v>
      </c>
      <c r="Y193">
        <v>7813</v>
      </c>
      <c r="Z193">
        <f t="shared" si="3"/>
        <v>12548</v>
      </c>
    </row>
    <row r="194" spans="1:26">
      <c r="A194" t="s">
        <v>246</v>
      </c>
      <c r="B194">
        <v>2433224101</v>
      </c>
      <c r="C194" t="s">
        <v>945</v>
      </c>
      <c r="D194" t="s">
        <v>57</v>
      </c>
      <c r="E194" t="s">
        <v>58</v>
      </c>
      <c r="F194">
        <v>12107655</v>
      </c>
      <c r="G194">
        <v>44965</v>
      </c>
      <c r="H194" t="s">
        <v>2500</v>
      </c>
      <c r="I194" t="s">
        <v>260</v>
      </c>
      <c r="O194" s="111">
        <v>44965</v>
      </c>
      <c r="P194" t="s">
        <v>252</v>
      </c>
      <c r="Q194" t="s">
        <v>263</v>
      </c>
      <c r="R194" s="111">
        <v>44970</v>
      </c>
      <c r="W194">
        <v>2130</v>
      </c>
      <c r="X194">
        <v>0</v>
      </c>
      <c r="Y194">
        <v>0</v>
      </c>
      <c r="Z194">
        <f t="shared" si="3"/>
        <v>2130</v>
      </c>
    </row>
    <row r="195" spans="1:26">
      <c r="A195" t="s">
        <v>246</v>
      </c>
      <c r="B195">
        <v>2433224101</v>
      </c>
      <c r="C195" t="s">
        <v>945</v>
      </c>
      <c r="D195" t="s">
        <v>57</v>
      </c>
      <c r="E195" t="s">
        <v>58</v>
      </c>
      <c r="F195">
        <v>12110300</v>
      </c>
      <c r="G195">
        <v>44966</v>
      </c>
      <c r="H195" t="s">
        <v>2501</v>
      </c>
      <c r="I195" t="s">
        <v>248</v>
      </c>
      <c r="J195" t="s">
        <v>249</v>
      </c>
      <c r="K195" t="s">
        <v>3936</v>
      </c>
      <c r="L195" t="s">
        <v>251</v>
      </c>
      <c r="O195" s="111">
        <v>44966</v>
      </c>
      <c r="P195" t="s">
        <v>252</v>
      </c>
      <c r="Q195" t="s">
        <v>257</v>
      </c>
      <c r="R195" s="111">
        <v>44970</v>
      </c>
      <c r="W195">
        <v>0</v>
      </c>
      <c r="X195">
        <v>0</v>
      </c>
      <c r="Y195">
        <v>0</v>
      </c>
      <c r="Z195">
        <f t="shared" si="3"/>
        <v>0</v>
      </c>
    </row>
    <row r="196" spans="1:26">
      <c r="A196" t="s">
        <v>246</v>
      </c>
      <c r="B196">
        <v>2433224101</v>
      </c>
      <c r="C196" t="s">
        <v>945</v>
      </c>
      <c r="D196" t="s">
        <v>57</v>
      </c>
      <c r="E196" t="s">
        <v>58</v>
      </c>
      <c r="F196">
        <v>12115927</v>
      </c>
      <c r="G196">
        <v>44967</v>
      </c>
      <c r="H196" t="s">
        <v>2502</v>
      </c>
      <c r="I196" t="s">
        <v>248</v>
      </c>
      <c r="J196" t="s">
        <v>249</v>
      </c>
      <c r="K196" t="s">
        <v>3936</v>
      </c>
      <c r="L196" t="s">
        <v>251</v>
      </c>
      <c r="O196" s="111">
        <v>44967</v>
      </c>
      <c r="P196" t="s">
        <v>252</v>
      </c>
      <c r="Q196" t="s">
        <v>253</v>
      </c>
      <c r="R196" s="111">
        <v>44970</v>
      </c>
      <c r="W196">
        <v>4154.7299999999996</v>
      </c>
      <c r="X196">
        <v>4390.25</v>
      </c>
      <c r="Y196">
        <v>2156.0500000000002</v>
      </c>
      <c r="Z196">
        <f t="shared" si="3"/>
        <v>10701.029999999999</v>
      </c>
    </row>
    <row r="197" spans="1:26">
      <c r="A197" t="s">
        <v>246</v>
      </c>
      <c r="B197">
        <v>2433224101</v>
      </c>
      <c r="C197" t="s">
        <v>945</v>
      </c>
      <c r="D197" t="s">
        <v>57</v>
      </c>
      <c r="E197" t="s">
        <v>58</v>
      </c>
      <c r="F197">
        <v>12119864</v>
      </c>
      <c r="G197">
        <v>44968</v>
      </c>
      <c r="H197" t="s">
        <v>2503</v>
      </c>
      <c r="I197" t="s">
        <v>260</v>
      </c>
      <c r="L197" t="s">
        <v>251</v>
      </c>
      <c r="O197" s="111">
        <v>44968</v>
      </c>
      <c r="P197" t="s">
        <v>252</v>
      </c>
      <c r="Q197" t="s">
        <v>263</v>
      </c>
      <c r="R197" s="111">
        <v>44973</v>
      </c>
      <c r="W197">
        <v>143.16999999999999</v>
      </c>
      <c r="X197">
        <v>227.92</v>
      </c>
      <c r="Y197">
        <v>0</v>
      </c>
      <c r="Z197">
        <f t="shared" si="3"/>
        <v>371.09</v>
      </c>
    </row>
    <row r="198" spans="1:26">
      <c r="A198" t="s">
        <v>246</v>
      </c>
      <c r="B198">
        <v>2433224101</v>
      </c>
      <c r="C198" t="s">
        <v>945</v>
      </c>
      <c r="D198" t="s">
        <v>57</v>
      </c>
      <c r="E198" t="s">
        <v>58</v>
      </c>
      <c r="F198">
        <v>12172225</v>
      </c>
      <c r="G198">
        <v>44985</v>
      </c>
      <c r="H198" t="s">
        <v>2504</v>
      </c>
      <c r="I198" t="s">
        <v>255</v>
      </c>
      <c r="J198" t="s">
        <v>249</v>
      </c>
      <c r="K198" t="s">
        <v>250</v>
      </c>
      <c r="L198" t="s">
        <v>251</v>
      </c>
      <c r="O198" s="111">
        <v>44985</v>
      </c>
      <c r="P198" t="s">
        <v>252</v>
      </c>
      <c r="Q198" t="s">
        <v>253</v>
      </c>
      <c r="R198" s="111">
        <v>44986</v>
      </c>
      <c r="W198">
        <v>0</v>
      </c>
      <c r="X198">
        <v>5712.96</v>
      </c>
      <c r="Y198">
        <v>6925.85</v>
      </c>
      <c r="Z198">
        <f t="shared" si="3"/>
        <v>12638.810000000001</v>
      </c>
    </row>
    <row r="199" spans="1:26">
      <c r="A199" t="s">
        <v>246</v>
      </c>
      <c r="B199">
        <v>2433224101</v>
      </c>
      <c r="C199" t="s">
        <v>945</v>
      </c>
      <c r="D199" t="s">
        <v>57</v>
      </c>
      <c r="E199" t="s">
        <v>58</v>
      </c>
      <c r="F199">
        <v>12172374</v>
      </c>
      <c r="G199">
        <v>44985</v>
      </c>
      <c r="H199" t="s">
        <v>2505</v>
      </c>
      <c r="I199" t="s">
        <v>255</v>
      </c>
      <c r="J199" t="s">
        <v>249</v>
      </c>
      <c r="K199" t="s">
        <v>250</v>
      </c>
      <c r="L199" t="s">
        <v>251</v>
      </c>
      <c r="O199" s="111">
        <v>44985</v>
      </c>
      <c r="P199" t="s">
        <v>252</v>
      </c>
      <c r="Q199" t="s">
        <v>253</v>
      </c>
      <c r="R199" s="111">
        <v>44986</v>
      </c>
      <c r="W199">
        <v>0</v>
      </c>
      <c r="X199">
        <v>5221.01</v>
      </c>
      <c r="Y199">
        <v>9489.6</v>
      </c>
      <c r="Z199">
        <f t="shared" si="3"/>
        <v>14710.61</v>
      </c>
    </row>
    <row r="200" spans="1:26">
      <c r="A200" t="s">
        <v>246</v>
      </c>
      <c r="B200">
        <v>2433224101</v>
      </c>
      <c r="C200" t="s">
        <v>945</v>
      </c>
      <c r="D200" t="s">
        <v>57</v>
      </c>
      <c r="E200" t="s">
        <v>58</v>
      </c>
      <c r="F200">
        <v>12196713</v>
      </c>
      <c r="G200">
        <v>44988</v>
      </c>
      <c r="H200" t="s">
        <v>3244</v>
      </c>
      <c r="I200" t="s">
        <v>255</v>
      </c>
      <c r="J200" t="s">
        <v>249</v>
      </c>
      <c r="K200" t="s">
        <v>331</v>
      </c>
      <c r="L200" t="s">
        <v>251</v>
      </c>
      <c r="O200" s="111">
        <v>44988</v>
      </c>
      <c r="P200" t="s">
        <v>252</v>
      </c>
      <c r="Q200" t="s">
        <v>253</v>
      </c>
      <c r="R200" s="111">
        <v>44991</v>
      </c>
      <c r="W200">
        <v>0</v>
      </c>
      <c r="X200">
        <v>3909.69</v>
      </c>
      <c r="Y200">
        <v>1298.8499999999999</v>
      </c>
      <c r="Z200">
        <f t="shared" si="3"/>
        <v>5208.54</v>
      </c>
    </row>
    <row r="201" spans="1:26">
      <c r="A201" t="s">
        <v>246</v>
      </c>
      <c r="B201">
        <v>2433224101</v>
      </c>
      <c r="C201" t="s">
        <v>945</v>
      </c>
      <c r="D201" t="s">
        <v>57</v>
      </c>
      <c r="E201" t="s">
        <v>58</v>
      </c>
      <c r="F201">
        <v>12201137</v>
      </c>
      <c r="G201">
        <v>44991</v>
      </c>
      <c r="H201" t="s">
        <v>3245</v>
      </c>
      <c r="I201" t="s">
        <v>255</v>
      </c>
      <c r="L201" t="s">
        <v>251</v>
      </c>
      <c r="O201" s="111">
        <v>44991</v>
      </c>
      <c r="P201" t="s">
        <v>252</v>
      </c>
      <c r="Q201" t="s">
        <v>253</v>
      </c>
      <c r="R201" s="111">
        <v>44992</v>
      </c>
      <c r="W201">
        <v>0</v>
      </c>
      <c r="X201">
        <v>95.02</v>
      </c>
      <c r="Y201">
        <v>56</v>
      </c>
      <c r="Z201">
        <f t="shared" si="3"/>
        <v>151.01999999999998</v>
      </c>
    </row>
    <row r="202" spans="1:26">
      <c r="A202" t="s">
        <v>246</v>
      </c>
      <c r="B202">
        <v>2433224101</v>
      </c>
      <c r="C202" t="s">
        <v>945</v>
      </c>
      <c r="D202" t="s">
        <v>57</v>
      </c>
      <c r="E202" t="s">
        <v>58</v>
      </c>
      <c r="F202">
        <v>12201761</v>
      </c>
      <c r="G202">
        <v>44991</v>
      </c>
      <c r="H202" t="s">
        <v>3246</v>
      </c>
      <c r="I202" t="s">
        <v>255</v>
      </c>
      <c r="J202" t="s">
        <v>249</v>
      </c>
      <c r="K202" t="s">
        <v>250</v>
      </c>
      <c r="L202" t="s">
        <v>251</v>
      </c>
      <c r="O202" s="111">
        <v>44991</v>
      </c>
      <c r="P202" t="s">
        <v>252</v>
      </c>
      <c r="Q202" t="s">
        <v>253</v>
      </c>
      <c r="R202" s="111">
        <v>44992</v>
      </c>
      <c r="W202">
        <v>0</v>
      </c>
      <c r="X202">
        <v>2118.41</v>
      </c>
      <c r="Y202">
        <v>2422.09</v>
      </c>
      <c r="Z202">
        <f t="shared" si="3"/>
        <v>4540.5</v>
      </c>
    </row>
    <row r="203" spans="1:26">
      <c r="A203" t="s">
        <v>246</v>
      </c>
      <c r="B203">
        <v>2433224101</v>
      </c>
      <c r="C203" t="s">
        <v>945</v>
      </c>
      <c r="D203" t="s">
        <v>57</v>
      </c>
      <c r="E203" t="s">
        <v>58</v>
      </c>
      <c r="F203">
        <v>12224072</v>
      </c>
      <c r="G203">
        <v>44996</v>
      </c>
      <c r="H203" t="s">
        <v>3247</v>
      </c>
      <c r="I203" t="s">
        <v>255</v>
      </c>
      <c r="L203" t="s">
        <v>251</v>
      </c>
      <c r="O203" s="111">
        <v>44996</v>
      </c>
      <c r="P203" t="s">
        <v>252</v>
      </c>
      <c r="Q203" t="s">
        <v>263</v>
      </c>
      <c r="R203" s="111">
        <v>44998</v>
      </c>
      <c r="W203">
        <v>0</v>
      </c>
      <c r="X203">
        <v>919</v>
      </c>
      <c r="Y203">
        <v>0</v>
      </c>
      <c r="Z203">
        <f t="shared" si="3"/>
        <v>919</v>
      </c>
    </row>
    <row r="204" spans="1:26">
      <c r="A204" t="s">
        <v>246</v>
      </c>
      <c r="B204">
        <v>2433224101</v>
      </c>
      <c r="C204" t="s">
        <v>945</v>
      </c>
      <c r="D204" t="s">
        <v>57</v>
      </c>
      <c r="E204" t="s">
        <v>58</v>
      </c>
      <c r="F204">
        <v>12226426</v>
      </c>
      <c r="G204">
        <v>44998</v>
      </c>
      <c r="H204" t="s">
        <v>3248</v>
      </c>
      <c r="I204" t="s">
        <v>255</v>
      </c>
      <c r="J204" t="s">
        <v>249</v>
      </c>
      <c r="K204" t="s">
        <v>250</v>
      </c>
      <c r="L204" t="s">
        <v>251</v>
      </c>
      <c r="O204" s="111">
        <v>44998</v>
      </c>
      <c r="P204" t="s">
        <v>252</v>
      </c>
      <c r="Q204" t="s">
        <v>253</v>
      </c>
      <c r="R204" s="111">
        <v>45002</v>
      </c>
      <c r="W204">
        <v>0</v>
      </c>
      <c r="X204">
        <v>452.55</v>
      </c>
      <c r="Y204">
        <v>1710.17</v>
      </c>
      <c r="Z204">
        <f t="shared" si="3"/>
        <v>2162.7200000000003</v>
      </c>
    </row>
    <row r="205" spans="1:26">
      <c r="A205" t="s">
        <v>246</v>
      </c>
      <c r="B205">
        <v>2433224101</v>
      </c>
      <c r="C205" t="s">
        <v>945</v>
      </c>
      <c r="D205" t="s">
        <v>57</v>
      </c>
      <c r="E205" t="s">
        <v>58</v>
      </c>
      <c r="F205">
        <v>12237319</v>
      </c>
      <c r="G205">
        <v>45000</v>
      </c>
      <c r="H205" t="s">
        <v>3249</v>
      </c>
      <c r="I205" t="s">
        <v>255</v>
      </c>
      <c r="J205" t="s">
        <v>249</v>
      </c>
      <c r="K205" t="s">
        <v>268</v>
      </c>
      <c r="L205" t="s">
        <v>251</v>
      </c>
      <c r="O205" s="111">
        <v>45000</v>
      </c>
      <c r="P205" t="s">
        <v>252</v>
      </c>
      <c r="Q205" t="s">
        <v>253</v>
      </c>
      <c r="R205" s="111">
        <v>45001</v>
      </c>
      <c r="W205">
        <v>0</v>
      </c>
      <c r="X205">
        <v>1925</v>
      </c>
      <c r="Y205">
        <v>5661</v>
      </c>
      <c r="Z205">
        <f t="shared" si="3"/>
        <v>7586</v>
      </c>
    </row>
    <row r="206" spans="1:26">
      <c r="A206" t="s">
        <v>246</v>
      </c>
      <c r="B206">
        <v>2433224101</v>
      </c>
      <c r="C206" t="s">
        <v>945</v>
      </c>
      <c r="D206" t="s">
        <v>57</v>
      </c>
      <c r="E206" t="s">
        <v>58</v>
      </c>
      <c r="F206">
        <v>1554477</v>
      </c>
      <c r="G206">
        <v>45001</v>
      </c>
      <c r="H206" t="s">
        <v>3243</v>
      </c>
      <c r="I206" t="s">
        <v>255</v>
      </c>
      <c r="J206" t="s">
        <v>249</v>
      </c>
      <c r="K206" t="s">
        <v>250</v>
      </c>
      <c r="L206" t="s">
        <v>251</v>
      </c>
      <c r="O206" s="111">
        <v>45001</v>
      </c>
      <c r="P206" t="s">
        <v>252</v>
      </c>
      <c r="Q206" t="s">
        <v>253</v>
      </c>
      <c r="R206" s="111">
        <v>45002</v>
      </c>
      <c r="W206">
        <v>0</v>
      </c>
      <c r="X206">
        <v>2011.3</v>
      </c>
      <c r="Y206">
        <v>5094.09</v>
      </c>
      <c r="Z206">
        <f t="shared" si="3"/>
        <v>7105.39</v>
      </c>
    </row>
    <row r="207" spans="1:26">
      <c r="A207" t="s">
        <v>246</v>
      </c>
      <c r="B207">
        <v>2433224101</v>
      </c>
      <c r="C207" t="s">
        <v>945</v>
      </c>
      <c r="D207" t="s">
        <v>57</v>
      </c>
      <c r="E207" t="s">
        <v>58</v>
      </c>
      <c r="F207">
        <v>12326416</v>
      </c>
      <c r="G207">
        <v>45019</v>
      </c>
      <c r="H207" t="s">
        <v>4314</v>
      </c>
      <c r="I207" t="s">
        <v>255</v>
      </c>
      <c r="J207" t="s">
        <v>249</v>
      </c>
      <c r="K207" t="s">
        <v>268</v>
      </c>
      <c r="L207" t="s">
        <v>251</v>
      </c>
      <c r="O207" s="111">
        <v>45019</v>
      </c>
      <c r="P207" t="s">
        <v>252</v>
      </c>
      <c r="Q207" t="s">
        <v>253</v>
      </c>
      <c r="R207" s="111">
        <v>45020</v>
      </c>
      <c r="W207">
        <v>0</v>
      </c>
      <c r="X207">
        <v>0</v>
      </c>
      <c r="Y207">
        <v>1</v>
      </c>
      <c r="Z207">
        <f t="shared" si="3"/>
        <v>1</v>
      </c>
    </row>
    <row r="208" spans="1:26">
      <c r="A208" t="s">
        <v>246</v>
      </c>
      <c r="B208">
        <v>2433224101</v>
      </c>
      <c r="C208" t="s">
        <v>945</v>
      </c>
      <c r="D208" t="s">
        <v>57</v>
      </c>
      <c r="E208" t="s">
        <v>58</v>
      </c>
      <c r="F208">
        <v>12326746</v>
      </c>
      <c r="G208">
        <v>45019</v>
      </c>
      <c r="H208" t="s">
        <v>4315</v>
      </c>
      <c r="I208" t="s">
        <v>255</v>
      </c>
      <c r="J208" t="s">
        <v>249</v>
      </c>
      <c r="K208" t="s">
        <v>250</v>
      </c>
      <c r="L208" t="s">
        <v>251</v>
      </c>
      <c r="O208" s="111">
        <v>45019</v>
      </c>
      <c r="P208" t="s">
        <v>252</v>
      </c>
      <c r="Q208" t="s">
        <v>253</v>
      </c>
      <c r="R208" s="111">
        <v>45020</v>
      </c>
      <c r="W208">
        <v>0</v>
      </c>
      <c r="X208">
        <v>0</v>
      </c>
      <c r="Y208">
        <v>570.89</v>
      </c>
      <c r="Z208">
        <f t="shared" si="3"/>
        <v>570.89</v>
      </c>
    </row>
    <row r="209" spans="1:26">
      <c r="A209" t="s">
        <v>246</v>
      </c>
      <c r="B209">
        <v>2433224101</v>
      </c>
      <c r="C209" t="s">
        <v>945</v>
      </c>
      <c r="D209" t="s">
        <v>57</v>
      </c>
      <c r="E209" t="s">
        <v>58</v>
      </c>
      <c r="F209">
        <v>12332615</v>
      </c>
      <c r="G209">
        <v>45021</v>
      </c>
      <c r="H209" t="s">
        <v>4316</v>
      </c>
      <c r="I209" t="s">
        <v>255</v>
      </c>
      <c r="J209" t="s">
        <v>249</v>
      </c>
      <c r="K209" t="s">
        <v>268</v>
      </c>
      <c r="L209" t="s">
        <v>251</v>
      </c>
      <c r="O209" s="111">
        <v>45021</v>
      </c>
      <c r="P209" t="s">
        <v>252</v>
      </c>
      <c r="Q209" t="s">
        <v>257</v>
      </c>
      <c r="R209" s="111">
        <v>45022</v>
      </c>
      <c r="W209">
        <v>0</v>
      </c>
      <c r="X209">
        <v>0</v>
      </c>
      <c r="Y209">
        <v>0</v>
      </c>
      <c r="Z209">
        <f t="shared" si="3"/>
        <v>0</v>
      </c>
    </row>
    <row r="210" spans="1:26">
      <c r="A210" t="s">
        <v>246</v>
      </c>
      <c r="B210">
        <v>2433224101</v>
      </c>
      <c r="C210" t="s">
        <v>945</v>
      </c>
      <c r="D210" t="s">
        <v>57</v>
      </c>
      <c r="E210" t="s">
        <v>58</v>
      </c>
      <c r="F210">
        <v>12333951</v>
      </c>
      <c r="G210">
        <v>45021</v>
      </c>
      <c r="H210" t="s">
        <v>4317</v>
      </c>
      <c r="I210" t="s">
        <v>255</v>
      </c>
      <c r="J210" t="s">
        <v>249</v>
      </c>
      <c r="K210" t="s">
        <v>250</v>
      </c>
      <c r="L210" t="s">
        <v>251</v>
      </c>
      <c r="O210" s="111">
        <v>45021</v>
      </c>
      <c r="P210" t="s">
        <v>252</v>
      </c>
      <c r="Q210" t="s">
        <v>253</v>
      </c>
      <c r="R210" s="111">
        <v>45030</v>
      </c>
      <c r="W210">
        <v>0</v>
      </c>
      <c r="X210">
        <v>0</v>
      </c>
      <c r="Y210">
        <v>262</v>
      </c>
      <c r="Z210">
        <f t="shared" si="3"/>
        <v>262</v>
      </c>
    </row>
    <row r="211" spans="1:26">
      <c r="A211" t="s">
        <v>246</v>
      </c>
      <c r="B211">
        <v>2433224101</v>
      </c>
      <c r="C211" t="s">
        <v>945</v>
      </c>
      <c r="D211" t="s">
        <v>57</v>
      </c>
      <c r="E211" t="s">
        <v>58</v>
      </c>
      <c r="F211">
        <v>12346933</v>
      </c>
      <c r="G211">
        <v>45026</v>
      </c>
      <c r="H211" t="s">
        <v>4318</v>
      </c>
      <c r="I211" t="s">
        <v>255</v>
      </c>
      <c r="J211" t="s">
        <v>249</v>
      </c>
      <c r="K211" t="s">
        <v>268</v>
      </c>
      <c r="L211" t="s">
        <v>251</v>
      </c>
      <c r="O211" s="111">
        <v>45026</v>
      </c>
      <c r="P211" t="s">
        <v>252</v>
      </c>
      <c r="Q211" t="s">
        <v>253</v>
      </c>
      <c r="R211" s="111">
        <v>45027</v>
      </c>
      <c r="W211">
        <v>0</v>
      </c>
      <c r="X211">
        <v>0</v>
      </c>
      <c r="Y211">
        <v>40060.9</v>
      </c>
      <c r="Z211">
        <f t="shared" si="3"/>
        <v>40060.9</v>
      </c>
    </row>
    <row r="212" spans="1:26">
      <c r="A212" t="s">
        <v>246</v>
      </c>
      <c r="B212">
        <v>2433224101</v>
      </c>
      <c r="C212" t="s">
        <v>945</v>
      </c>
      <c r="D212" t="s">
        <v>57</v>
      </c>
      <c r="E212" t="s">
        <v>58</v>
      </c>
      <c r="F212">
        <v>12346924</v>
      </c>
      <c r="G212">
        <v>45026</v>
      </c>
      <c r="H212" t="s">
        <v>4319</v>
      </c>
      <c r="I212" t="s">
        <v>255</v>
      </c>
      <c r="J212" t="s">
        <v>249</v>
      </c>
      <c r="K212" t="s">
        <v>250</v>
      </c>
      <c r="L212" t="s">
        <v>251</v>
      </c>
      <c r="O212" s="111">
        <v>45026</v>
      </c>
      <c r="P212" t="s">
        <v>252</v>
      </c>
      <c r="Q212" t="s">
        <v>253</v>
      </c>
      <c r="R212" s="111">
        <v>45027</v>
      </c>
      <c r="W212">
        <v>0</v>
      </c>
      <c r="X212">
        <v>0</v>
      </c>
      <c r="Y212">
        <v>6578</v>
      </c>
      <c r="Z212">
        <f t="shared" si="3"/>
        <v>6578</v>
      </c>
    </row>
    <row r="213" spans="1:26">
      <c r="A213" t="s">
        <v>246</v>
      </c>
      <c r="B213">
        <v>2433224101</v>
      </c>
      <c r="C213" t="s">
        <v>945</v>
      </c>
      <c r="D213" t="s">
        <v>57</v>
      </c>
      <c r="E213" t="s">
        <v>58</v>
      </c>
      <c r="F213">
        <v>12357771</v>
      </c>
      <c r="G213">
        <v>45028</v>
      </c>
      <c r="H213" t="s">
        <v>4320</v>
      </c>
      <c r="I213" t="s">
        <v>255</v>
      </c>
      <c r="J213" t="s">
        <v>249</v>
      </c>
      <c r="K213" t="s">
        <v>268</v>
      </c>
      <c r="L213" t="s">
        <v>251</v>
      </c>
      <c r="O213" s="111">
        <v>45028</v>
      </c>
      <c r="P213" t="s">
        <v>252</v>
      </c>
      <c r="Q213" t="s">
        <v>253</v>
      </c>
      <c r="R213" s="111">
        <v>45034</v>
      </c>
      <c r="W213">
        <v>0</v>
      </c>
      <c r="X213">
        <v>0</v>
      </c>
      <c r="Y213">
        <v>3066</v>
      </c>
      <c r="Z213">
        <f t="shared" si="3"/>
        <v>3066</v>
      </c>
    </row>
    <row r="214" spans="1:26">
      <c r="A214" t="s">
        <v>246</v>
      </c>
      <c r="B214">
        <v>2433224101</v>
      </c>
      <c r="C214" t="s">
        <v>945</v>
      </c>
      <c r="D214" t="s">
        <v>57</v>
      </c>
      <c r="E214" t="s">
        <v>58</v>
      </c>
      <c r="F214">
        <v>12374349</v>
      </c>
      <c r="G214">
        <v>45033</v>
      </c>
      <c r="H214" t="s">
        <v>4321</v>
      </c>
      <c r="I214" t="s">
        <v>255</v>
      </c>
      <c r="J214" t="s">
        <v>249</v>
      </c>
      <c r="K214" t="s">
        <v>250</v>
      </c>
      <c r="L214" t="s">
        <v>251</v>
      </c>
      <c r="O214" s="111">
        <v>45033</v>
      </c>
      <c r="P214" t="s">
        <v>252</v>
      </c>
      <c r="Q214" t="s">
        <v>253</v>
      </c>
      <c r="R214" s="111">
        <v>45034</v>
      </c>
      <c r="W214">
        <v>0</v>
      </c>
      <c r="X214">
        <v>0</v>
      </c>
      <c r="Y214">
        <v>1907.5</v>
      </c>
      <c r="Z214">
        <f t="shared" si="3"/>
        <v>1907.5</v>
      </c>
    </row>
    <row r="215" spans="1:26">
      <c r="A215" t="s">
        <v>246</v>
      </c>
      <c r="B215">
        <v>2433224101</v>
      </c>
      <c r="C215" t="s">
        <v>945</v>
      </c>
      <c r="D215" t="s">
        <v>57</v>
      </c>
      <c r="E215" t="s">
        <v>58</v>
      </c>
      <c r="F215">
        <v>12377644</v>
      </c>
      <c r="G215">
        <v>45034</v>
      </c>
      <c r="H215" t="s">
        <v>4322</v>
      </c>
      <c r="I215" t="s">
        <v>260</v>
      </c>
      <c r="L215" t="s">
        <v>251</v>
      </c>
      <c r="O215" s="111">
        <v>45034</v>
      </c>
      <c r="P215" t="s">
        <v>252</v>
      </c>
      <c r="Q215" t="s">
        <v>263</v>
      </c>
      <c r="R215" s="111"/>
      <c r="W215">
        <v>0</v>
      </c>
      <c r="X215">
        <v>0</v>
      </c>
      <c r="Y215">
        <v>0</v>
      </c>
      <c r="Z215">
        <f t="shared" si="3"/>
        <v>0</v>
      </c>
    </row>
    <row r="216" spans="1:26">
      <c r="A216" t="s">
        <v>246</v>
      </c>
      <c r="B216">
        <v>2433224101</v>
      </c>
      <c r="C216" t="s">
        <v>945</v>
      </c>
      <c r="D216" t="s">
        <v>57</v>
      </c>
      <c r="E216" t="s">
        <v>58</v>
      </c>
      <c r="F216">
        <v>4829671</v>
      </c>
      <c r="G216">
        <v>45040</v>
      </c>
      <c r="H216" t="s">
        <v>4323</v>
      </c>
      <c r="I216" t="s">
        <v>271</v>
      </c>
      <c r="J216" t="s">
        <v>249</v>
      </c>
      <c r="K216" t="s">
        <v>250</v>
      </c>
      <c r="L216" t="s">
        <v>251</v>
      </c>
      <c r="O216" s="111">
        <v>45040</v>
      </c>
      <c r="P216" t="s">
        <v>252</v>
      </c>
      <c r="Q216" t="s">
        <v>253</v>
      </c>
      <c r="R216" s="111">
        <v>45041</v>
      </c>
      <c r="W216">
        <v>0</v>
      </c>
      <c r="X216">
        <v>0</v>
      </c>
      <c r="Y216">
        <v>509</v>
      </c>
      <c r="Z216">
        <f t="shared" si="3"/>
        <v>509</v>
      </c>
    </row>
    <row r="217" spans="1:26">
      <c r="A217" t="s">
        <v>246</v>
      </c>
      <c r="B217">
        <v>2433224101</v>
      </c>
      <c r="C217" t="s">
        <v>945</v>
      </c>
      <c r="D217" t="s">
        <v>57</v>
      </c>
      <c r="E217" t="s">
        <v>58</v>
      </c>
      <c r="F217">
        <v>12423771</v>
      </c>
      <c r="G217">
        <v>45044</v>
      </c>
      <c r="H217" t="s">
        <v>4324</v>
      </c>
      <c r="I217" t="s">
        <v>248</v>
      </c>
      <c r="J217" t="s">
        <v>249</v>
      </c>
      <c r="K217" t="s">
        <v>268</v>
      </c>
      <c r="L217" t="s">
        <v>251</v>
      </c>
      <c r="O217" s="111">
        <v>45044</v>
      </c>
      <c r="P217" t="s">
        <v>252</v>
      </c>
      <c r="Q217" t="s">
        <v>257</v>
      </c>
      <c r="R217" s="111"/>
      <c r="W217">
        <v>0</v>
      </c>
      <c r="X217">
        <v>0</v>
      </c>
      <c r="Y217">
        <v>0</v>
      </c>
      <c r="Z217">
        <f t="shared" si="3"/>
        <v>0</v>
      </c>
    </row>
    <row r="218" spans="1:26">
      <c r="A218" t="s">
        <v>246</v>
      </c>
      <c r="B218">
        <v>2433224101</v>
      </c>
      <c r="C218" t="s">
        <v>945</v>
      </c>
      <c r="D218" t="s">
        <v>57</v>
      </c>
      <c r="E218" t="s">
        <v>58</v>
      </c>
      <c r="F218">
        <v>9327829</v>
      </c>
      <c r="G218">
        <v>45045</v>
      </c>
      <c r="H218" t="s">
        <v>4325</v>
      </c>
      <c r="I218" t="s">
        <v>248</v>
      </c>
      <c r="J218" t="s">
        <v>249</v>
      </c>
      <c r="K218" t="s">
        <v>250</v>
      </c>
      <c r="L218" t="s">
        <v>251</v>
      </c>
      <c r="O218" s="111">
        <v>45045</v>
      </c>
      <c r="P218" t="s">
        <v>252</v>
      </c>
      <c r="Q218" t="s">
        <v>253</v>
      </c>
      <c r="R218" s="111"/>
      <c r="W218">
        <v>5925</v>
      </c>
      <c r="X218">
        <v>9505.7000000000007</v>
      </c>
      <c r="Y218">
        <v>8015</v>
      </c>
      <c r="Z218">
        <f t="shared" si="3"/>
        <v>23445.7</v>
      </c>
    </row>
    <row r="219" spans="1:26">
      <c r="A219" t="s">
        <v>246</v>
      </c>
      <c r="B219">
        <v>2433224101</v>
      </c>
      <c r="C219" t="s">
        <v>945</v>
      </c>
      <c r="D219" t="s">
        <v>1028</v>
      </c>
      <c r="E219" t="s">
        <v>54</v>
      </c>
      <c r="F219">
        <v>12273015</v>
      </c>
      <c r="G219">
        <v>45008</v>
      </c>
      <c r="H219" t="s">
        <v>3251</v>
      </c>
      <c r="I219" t="s">
        <v>255</v>
      </c>
      <c r="J219" t="s">
        <v>249</v>
      </c>
      <c r="K219" t="s">
        <v>250</v>
      </c>
      <c r="L219" t="s">
        <v>251</v>
      </c>
      <c r="O219" s="111">
        <v>45008</v>
      </c>
      <c r="P219" t="s">
        <v>252</v>
      </c>
      <c r="Q219" t="s">
        <v>253</v>
      </c>
      <c r="R219" s="111">
        <v>45014</v>
      </c>
      <c r="W219">
        <v>0</v>
      </c>
      <c r="X219">
        <v>521.29999999999995</v>
      </c>
      <c r="Y219">
        <v>17262.810000000001</v>
      </c>
      <c r="Z219">
        <f t="shared" si="3"/>
        <v>17784.11</v>
      </c>
    </row>
    <row r="220" spans="1:26">
      <c r="A220" t="s">
        <v>246</v>
      </c>
      <c r="B220">
        <v>2433224101</v>
      </c>
      <c r="C220" t="s">
        <v>945</v>
      </c>
      <c r="D220" t="s">
        <v>1028</v>
      </c>
      <c r="E220" t="s">
        <v>54</v>
      </c>
      <c r="F220">
        <v>12273747</v>
      </c>
      <c r="G220">
        <v>45008</v>
      </c>
      <c r="H220" t="s">
        <v>3252</v>
      </c>
      <c r="I220" t="s">
        <v>255</v>
      </c>
      <c r="J220" t="s">
        <v>249</v>
      </c>
      <c r="K220" t="s">
        <v>250</v>
      </c>
      <c r="L220" t="s">
        <v>251</v>
      </c>
      <c r="O220" s="111">
        <v>45008</v>
      </c>
      <c r="P220" t="s">
        <v>252</v>
      </c>
      <c r="Q220" t="s">
        <v>253</v>
      </c>
      <c r="R220" s="111">
        <v>45014</v>
      </c>
      <c r="W220">
        <v>0</v>
      </c>
      <c r="X220">
        <v>704.5</v>
      </c>
      <c r="Y220">
        <v>10324.549999999999</v>
      </c>
      <c r="Z220">
        <f t="shared" si="3"/>
        <v>11029.05</v>
      </c>
    </row>
    <row r="221" spans="1:26">
      <c r="A221" t="s">
        <v>246</v>
      </c>
      <c r="B221">
        <v>2433224101</v>
      </c>
      <c r="C221" t="s">
        <v>945</v>
      </c>
      <c r="D221" t="s">
        <v>1028</v>
      </c>
      <c r="E221" t="s">
        <v>54</v>
      </c>
      <c r="F221">
        <v>77642</v>
      </c>
      <c r="G221">
        <v>45009</v>
      </c>
      <c r="H221" t="s">
        <v>3250</v>
      </c>
      <c r="I221" t="s">
        <v>255</v>
      </c>
      <c r="J221" t="s">
        <v>249</v>
      </c>
      <c r="K221" t="s">
        <v>250</v>
      </c>
      <c r="L221" t="s">
        <v>251</v>
      </c>
      <c r="O221" s="111">
        <v>45009</v>
      </c>
      <c r="P221" t="s">
        <v>252</v>
      </c>
      <c r="Q221" t="s">
        <v>253</v>
      </c>
      <c r="R221" s="111">
        <v>45014</v>
      </c>
      <c r="W221">
        <v>0</v>
      </c>
      <c r="X221">
        <v>100</v>
      </c>
      <c r="Y221">
        <v>29083.65</v>
      </c>
      <c r="Z221">
        <f t="shared" si="3"/>
        <v>29183.65</v>
      </c>
    </row>
    <row r="222" spans="1:26">
      <c r="A222" t="s">
        <v>246</v>
      </c>
      <c r="B222">
        <v>2433224101</v>
      </c>
      <c r="C222" t="s">
        <v>945</v>
      </c>
      <c r="D222" t="s">
        <v>1053</v>
      </c>
      <c r="E222" t="s">
        <v>54</v>
      </c>
      <c r="F222">
        <v>12135866</v>
      </c>
      <c r="G222">
        <v>44973</v>
      </c>
      <c r="H222" t="s">
        <v>2506</v>
      </c>
      <c r="I222" t="s">
        <v>248</v>
      </c>
      <c r="J222" t="s">
        <v>249</v>
      </c>
      <c r="K222" t="s">
        <v>250</v>
      </c>
      <c r="L222" t="s">
        <v>251</v>
      </c>
      <c r="O222" s="111">
        <v>44973</v>
      </c>
      <c r="P222" t="s">
        <v>252</v>
      </c>
      <c r="Q222" t="s">
        <v>257</v>
      </c>
      <c r="R222" s="111">
        <v>44980</v>
      </c>
      <c r="W222">
        <v>0</v>
      </c>
      <c r="X222">
        <v>0</v>
      </c>
      <c r="Y222">
        <v>0</v>
      </c>
      <c r="Z222">
        <f t="shared" si="3"/>
        <v>0</v>
      </c>
    </row>
    <row r="223" spans="1:26">
      <c r="A223" t="s">
        <v>246</v>
      </c>
      <c r="B223">
        <v>2433224101</v>
      </c>
      <c r="C223" t="s">
        <v>945</v>
      </c>
      <c r="D223" t="s">
        <v>1053</v>
      </c>
      <c r="E223" t="s">
        <v>54</v>
      </c>
      <c r="F223">
        <v>12195317</v>
      </c>
      <c r="G223">
        <v>44988</v>
      </c>
      <c r="H223" t="s">
        <v>3253</v>
      </c>
      <c r="I223" t="s">
        <v>255</v>
      </c>
      <c r="J223" t="s">
        <v>249</v>
      </c>
      <c r="K223" t="s">
        <v>250</v>
      </c>
      <c r="L223" t="s">
        <v>251</v>
      </c>
      <c r="O223" s="111">
        <v>44988</v>
      </c>
      <c r="P223" t="s">
        <v>252</v>
      </c>
      <c r="Q223" t="s">
        <v>253</v>
      </c>
      <c r="R223" s="111">
        <v>44991</v>
      </c>
      <c r="W223">
        <v>0</v>
      </c>
      <c r="X223">
        <v>0</v>
      </c>
      <c r="Y223">
        <v>30</v>
      </c>
      <c r="Z223">
        <f t="shared" si="3"/>
        <v>30</v>
      </c>
    </row>
    <row r="224" spans="1:26">
      <c r="A224" t="s">
        <v>246</v>
      </c>
      <c r="B224">
        <v>2433224101</v>
      </c>
      <c r="C224" t="s">
        <v>945</v>
      </c>
      <c r="D224" t="s">
        <v>1053</v>
      </c>
      <c r="E224" t="s">
        <v>54</v>
      </c>
      <c r="F224">
        <v>12204290</v>
      </c>
      <c r="G224">
        <v>45041</v>
      </c>
      <c r="H224" t="s">
        <v>4326</v>
      </c>
      <c r="I224" t="s">
        <v>260</v>
      </c>
      <c r="L224" t="s">
        <v>251</v>
      </c>
      <c r="O224" s="111">
        <v>45041</v>
      </c>
      <c r="P224" t="s">
        <v>252</v>
      </c>
      <c r="Q224" t="s">
        <v>263</v>
      </c>
      <c r="R224" s="111"/>
      <c r="W224">
        <v>0</v>
      </c>
      <c r="X224">
        <v>0</v>
      </c>
      <c r="Y224">
        <v>0</v>
      </c>
      <c r="Z224">
        <f t="shared" si="3"/>
        <v>0</v>
      </c>
    </row>
    <row r="225" spans="1:26">
      <c r="A225" t="s">
        <v>246</v>
      </c>
      <c r="B225">
        <v>2716718156</v>
      </c>
      <c r="C225" t="s">
        <v>948</v>
      </c>
      <c r="D225" t="s">
        <v>57</v>
      </c>
      <c r="E225" t="s">
        <v>58</v>
      </c>
      <c r="F225">
        <v>12183534</v>
      </c>
      <c r="G225">
        <v>44986</v>
      </c>
      <c r="H225" t="s">
        <v>4102</v>
      </c>
      <c r="I225" t="s">
        <v>255</v>
      </c>
      <c r="J225" t="s">
        <v>249</v>
      </c>
      <c r="K225" t="s">
        <v>268</v>
      </c>
      <c r="L225" t="s">
        <v>251</v>
      </c>
      <c r="O225" s="111">
        <v>44986</v>
      </c>
      <c r="P225" t="s">
        <v>252</v>
      </c>
      <c r="Q225" t="s">
        <v>253</v>
      </c>
      <c r="R225" s="111">
        <v>44987</v>
      </c>
      <c r="W225">
        <v>0</v>
      </c>
      <c r="X225">
        <v>6161.58</v>
      </c>
      <c r="Y225">
        <v>2572.09</v>
      </c>
      <c r="Z225">
        <f t="shared" si="3"/>
        <v>8733.67</v>
      </c>
    </row>
    <row r="226" spans="1:26">
      <c r="A226" t="s">
        <v>246</v>
      </c>
      <c r="B226">
        <v>2716718156</v>
      </c>
      <c r="C226" t="s">
        <v>948</v>
      </c>
      <c r="D226" t="s">
        <v>57</v>
      </c>
      <c r="E226" t="s">
        <v>58</v>
      </c>
      <c r="F226">
        <v>12229828</v>
      </c>
      <c r="G226">
        <v>44999</v>
      </c>
      <c r="H226" t="s">
        <v>4103</v>
      </c>
      <c r="I226" t="s">
        <v>255</v>
      </c>
      <c r="L226" t="s">
        <v>251</v>
      </c>
      <c r="O226" s="111">
        <v>44999</v>
      </c>
      <c r="P226" t="s">
        <v>252</v>
      </c>
      <c r="Q226" t="s">
        <v>263</v>
      </c>
      <c r="R226" s="111">
        <v>45000</v>
      </c>
      <c r="W226">
        <v>0</v>
      </c>
      <c r="X226">
        <v>400</v>
      </c>
      <c r="Y226">
        <v>0</v>
      </c>
      <c r="Z226">
        <f t="shared" si="3"/>
        <v>400</v>
      </c>
    </row>
    <row r="227" spans="1:26">
      <c r="A227" t="s">
        <v>246</v>
      </c>
      <c r="B227">
        <v>2716718156</v>
      </c>
      <c r="C227" t="s">
        <v>948</v>
      </c>
      <c r="D227" t="s">
        <v>57</v>
      </c>
      <c r="E227" t="s">
        <v>58</v>
      </c>
      <c r="F227">
        <v>12290920</v>
      </c>
      <c r="G227">
        <v>45013</v>
      </c>
      <c r="H227" t="s">
        <v>4104</v>
      </c>
      <c r="I227" t="s">
        <v>255</v>
      </c>
      <c r="J227" t="s">
        <v>249</v>
      </c>
      <c r="K227" t="s">
        <v>268</v>
      </c>
      <c r="L227" t="s">
        <v>251</v>
      </c>
      <c r="O227" s="111">
        <v>45013</v>
      </c>
      <c r="P227" t="s">
        <v>252</v>
      </c>
      <c r="Q227" t="s">
        <v>253</v>
      </c>
      <c r="R227" s="111">
        <v>45014</v>
      </c>
      <c r="W227">
        <v>0</v>
      </c>
      <c r="X227">
        <v>2212.71</v>
      </c>
      <c r="Y227">
        <v>32527.73</v>
      </c>
      <c r="Z227">
        <f t="shared" si="3"/>
        <v>34740.44</v>
      </c>
    </row>
    <row r="228" spans="1:26">
      <c r="A228" t="s">
        <v>246</v>
      </c>
      <c r="B228">
        <v>2716718156</v>
      </c>
      <c r="C228" t="s">
        <v>948</v>
      </c>
      <c r="D228" t="s">
        <v>4077</v>
      </c>
      <c r="E228" t="s">
        <v>54</v>
      </c>
      <c r="F228">
        <v>12276376</v>
      </c>
      <c r="G228">
        <v>45009</v>
      </c>
      <c r="H228" t="s">
        <v>4105</v>
      </c>
      <c r="I228" t="s">
        <v>255</v>
      </c>
      <c r="J228" t="s">
        <v>249</v>
      </c>
      <c r="K228" t="s">
        <v>250</v>
      </c>
      <c r="L228" t="s">
        <v>251</v>
      </c>
      <c r="O228" s="111">
        <v>45009</v>
      </c>
      <c r="P228" t="s">
        <v>252</v>
      </c>
      <c r="Q228" t="s">
        <v>253</v>
      </c>
      <c r="R228" s="111">
        <v>45013</v>
      </c>
      <c r="W228">
        <v>0</v>
      </c>
      <c r="X228">
        <v>1282.1099999999999</v>
      </c>
      <c r="Y228">
        <v>12016.95</v>
      </c>
      <c r="Z228">
        <f t="shared" si="3"/>
        <v>13299.060000000001</v>
      </c>
    </row>
    <row r="229" spans="1:26">
      <c r="A229" t="s">
        <v>246</v>
      </c>
      <c r="B229">
        <v>2716718156</v>
      </c>
      <c r="C229" t="s">
        <v>948</v>
      </c>
      <c r="D229" t="s">
        <v>4077</v>
      </c>
      <c r="E229" t="s">
        <v>54</v>
      </c>
      <c r="F229">
        <v>12276617</v>
      </c>
      <c r="G229">
        <v>45009</v>
      </c>
      <c r="H229" t="s">
        <v>4106</v>
      </c>
      <c r="I229" t="s">
        <v>255</v>
      </c>
      <c r="J229" t="s">
        <v>249</v>
      </c>
      <c r="K229" t="s">
        <v>250</v>
      </c>
      <c r="L229" t="s">
        <v>251</v>
      </c>
      <c r="O229" s="111">
        <v>45009</v>
      </c>
      <c r="P229" t="s">
        <v>252</v>
      </c>
      <c r="Q229" t="s">
        <v>282</v>
      </c>
      <c r="R229" s="111">
        <v>45013</v>
      </c>
      <c r="W229">
        <v>0</v>
      </c>
      <c r="X229">
        <v>190.5</v>
      </c>
      <c r="Y229">
        <v>0</v>
      </c>
      <c r="Z229">
        <f t="shared" si="3"/>
        <v>190.5</v>
      </c>
    </row>
    <row r="230" spans="1:26">
      <c r="A230" t="s">
        <v>246</v>
      </c>
      <c r="B230">
        <v>2716718156</v>
      </c>
      <c r="C230" t="s">
        <v>948</v>
      </c>
      <c r="D230" t="s">
        <v>4077</v>
      </c>
      <c r="E230" t="s">
        <v>54</v>
      </c>
      <c r="F230">
        <v>12289132</v>
      </c>
      <c r="G230">
        <v>45013</v>
      </c>
      <c r="H230" t="s">
        <v>4107</v>
      </c>
      <c r="I230" t="s">
        <v>255</v>
      </c>
      <c r="J230" t="s">
        <v>249</v>
      </c>
      <c r="K230" t="s">
        <v>268</v>
      </c>
      <c r="L230" t="s">
        <v>251</v>
      </c>
      <c r="O230" s="111">
        <v>45013</v>
      </c>
      <c r="P230" t="s">
        <v>252</v>
      </c>
      <c r="Q230" t="s">
        <v>253</v>
      </c>
      <c r="R230" s="111">
        <v>45019</v>
      </c>
      <c r="W230">
        <v>0</v>
      </c>
      <c r="X230">
        <v>0</v>
      </c>
      <c r="Y230">
        <v>11362.91</v>
      </c>
      <c r="Z230">
        <f t="shared" si="3"/>
        <v>11362.91</v>
      </c>
    </row>
    <row r="231" spans="1:26">
      <c r="A231" t="s">
        <v>246</v>
      </c>
      <c r="B231">
        <v>2716718156</v>
      </c>
      <c r="C231" t="s">
        <v>948</v>
      </c>
      <c r="D231" t="s">
        <v>343</v>
      </c>
      <c r="E231" t="s">
        <v>54</v>
      </c>
      <c r="F231">
        <v>12077354</v>
      </c>
      <c r="G231">
        <v>44958</v>
      </c>
      <c r="H231" t="s">
        <v>3131</v>
      </c>
      <c r="I231" t="s">
        <v>255</v>
      </c>
      <c r="J231" t="s">
        <v>249</v>
      </c>
      <c r="K231" t="s">
        <v>250</v>
      </c>
      <c r="L231" t="s">
        <v>251</v>
      </c>
      <c r="O231" s="111">
        <v>44958</v>
      </c>
      <c r="P231" t="s">
        <v>252</v>
      </c>
      <c r="Q231" t="s">
        <v>253</v>
      </c>
      <c r="R231" s="111">
        <v>44963</v>
      </c>
      <c r="W231">
        <v>3861.05</v>
      </c>
      <c r="X231">
        <v>10735.74</v>
      </c>
      <c r="Y231">
        <v>10497.77</v>
      </c>
      <c r="Z231">
        <f t="shared" si="3"/>
        <v>25094.560000000001</v>
      </c>
    </row>
    <row r="232" spans="1:26">
      <c r="A232" t="s">
        <v>246</v>
      </c>
      <c r="B232">
        <v>2716718156</v>
      </c>
      <c r="C232" t="s">
        <v>948</v>
      </c>
      <c r="D232" t="s">
        <v>344</v>
      </c>
      <c r="E232" t="s">
        <v>54</v>
      </c>
      <c r="F232">
        <v>12086946</v>
      </c>
      <c r="G232">
        <v>44959</v>
      </c>
      <c r="H232" t="s">
        <v>3133</v>
      </c>
      <c r="I232" t="s">
        <v>255</v>
      </c>
      <c r="J232" t="s">
        <v>249</v>
      </c>
      <c r="K232" t="s">
        <v>268</v>
      </c>
      <c r="L232" t="s">
        <v>251</v>
      </c>
      <c r="O232" s="111">
        <v>44960</v>
      </c>
      <c r="P232" t="s">
        <v>252</v>
      </c>
      <c r="Q232" t="s">
        <v>253</v>
      </c>
      <c r="R232" s="111">
        <v>44963</v>
      </c>
      <c r="W232">
        <v>20997.93</v>
      </c>
      <c r="X232">
        <v>23654.66</v>
      </c>
      <c r="Y232">
        <v>12296.08</v>
      </c>
      <c r="Z232">
        <f t="shared" si="3"/>
        <v>56948.67</v>
      </c>
    </row>
    <row r="233" spans="1:26">
      <c r="A233" t="s">
        <v>246</v>
      </c>
      <c r="B233">
        <v>2716718156</v>
      </c>
      <c r="C233" t="s">
        <v>948</v>
      </c>
      <c r="D233" t="s">
        <v>344</v>
      </c>
      <c r="E233" t="s">
        <v>54</v>
      </c>
      <c r="F233">
        <v>12085934</v>
      </c>
      <c r="G233">
        <v>44959</v>
      </c>
      <c r="H233" t="s">
        <v>3132</v>
      </c>
      <c r="I233" t="s">
        <v>255</v>
      </c>
      <c r="J233" t="s">
        <v>249</v>
      </c>
      <c r="K233" t="s">
        <v>250</v>
      </c>
      <c r="L233" t="s">
        <v>251</v>
      </c>
      <c r="O233" s="111">
        <v>44960</v>
      </c>
      <c r="P233" t="s">
        <v>252</v>
      </c>
      <c r="Q233" t="s">
        <v>253</v>
      </c>
      <c r="R233" s="111">
        <v>44963</v>
      </c>
      <c r="W233">
        <v>28621.7</v>
      </c>
      <c r="X233">
        <v>35274.1</v>
      </c>
      <c r="Y233">
        <v>26296.32</v>
      </c>
      <c r="Z233">
        <f t="shared" si="3"/>
        <v>90192.12</v>
      </c>
    </row>
    <row r="234" spans="1:26">
      <c r="A234" t="s">
        <v>246</v>
      </c>
      <c r="B234">
        <v>2716718156</v>
      </c>
      <c r="C234" t="s">
        <v>948</v>
      </c>
      <c r="D234" t="s">
        <v>344</v>
      </c>
      <c r="E234" t="s">
        <v>54</v>
      </c>
      <c r="F234">
        <v>12156962</v>
      </c>
      <c r="G234">
        <v>44981</v>
      </c>
      <c r="H234" t="s">
        <v>3134</v>
      </c>
      <c r="I234" t="s">
        <v>255</v>
      </c>
      <c r="J234" t="s">
        <v>249</v>
      </c>
      <c r="K234" t="s">
        <v>250</v>
      </c>
      <c r="L234" t="s">
        <v>251</v>
      </c>
      <c r="O234" s="111">
        <v>44981</v>
      </c>
      <c r="P234" t="s">
        <v>252</v>
      </c>
      <c r="Q234" t="s">
        <v>253</v>
      </c>
      <c r="R234" s="111">
        <v>44984</v>
      </c>
      <c r="W234">
        <v>5</v>
      </c>
      <c r="X234">
        <v>1996.6</v>
      </c>
      <c r="Y234">
        <v>287.3</v>
      </c>
      <c r="Z234">
        <f t="shared" si="3"/>
        <v>2288.9</v>
      </c>
    </row>
    <row r="235" spans="1:26">
      <c r="A235" t="s">
        <v>246</v>
      </c>
      <c r="B235">
        <v>2716718156</v>
      </c>
      <c r="C235" t="s">
        <v>948</v>
      </c>
      <c r="D235" t="s">
        <v>344</v>
      </c>
      <c r="E235" t="s">
        <v>54</v>
      </c>
      <c r="F235">
        <v>12091237</v>
      </c>
      <c r="G235">
        <v>44987</v>
      </c>
      <c r="H235" t="s">
        <v>4108</v>
      </c>
      <c r="I235" t="s">
        <v>255</v>
      </c>
      <c r="J235" t="s">
        <v>249</v>
      </c>
      <c r="K235" t="s">
        <v>268</v>
      </c>
      <c r="L235" t="s">
        <v>251</v>
      </c>
      <c r="O235" s="111">
        <v>44987</v>
      </c>
      <c r="P235" t="s">
        <v>252</v>
      </c>
      <c r="Q235" t="s">
        <v>253</v>
      </c>
      <c r="R235" s="111">
        <v>44992</v>
      </c>
      <c r="W235">
        <v>0</v>
      </c>
      <c r="X235">
        <v>3073.07</v>
      </c>
      <c r="Y235">
        <v>3413.22</v>
      </c>
      <c r="Z235">
        <f t="shared" si="3"/>
        <v>6486.29</v>
      </c>
    </row>
    <row r="236" spans="1:26">
      <c r="A236" t="s">
        <v>246</v>
      </c>
      <c r="B236">
        <v>2716718156</v>
      </c>
      <c r="C236" t="s">
        <v>948</v>
      </c>
      <c r="D236" t="s">
        <v>1053</v>
      </c>
      <c r="E236" t="s">
        <v>54</v>
      </c>
      <c r="F236">
        <v>12136401</v>
      </c>
      <c r="G236">
        <v>44973</v>
      </c>
      <c r="H236" t="s">
        <v>3137</v>
      </c>
      <c r="I236" t="s">
        <v>255</v>
      </c>
      <c r="J236" t="s">
        <v>249</v>
      </c>
      <c r="K236" t="s">
        <v>250</v>
      </c>
      <c r="L236" t="s">
        <v>251</v>
      </c>
      <c r="O236" s="111">
        <v>44973</v>
      </c>
      <c r="P236" t="s">
        <v>252</v>
      </c>
      <c r="Q236" t="s">
        <v>253</v>
      </c>
      <c r="R236" s="111">
        <v>44981</v>
      </c>
      <c r="W236">
        <v>1.5</v>
      </c>
      <c r="X236">
        <v>5673.65</v>
      </c>
      <c r="Y236">
        <v>18076.75</v>
      </c>
      <c r="Z236">
        <f t="shared" si="3"/>
        <v>23751.9</v>
      </c>
    </row>
    <row r="237" spans="1:26">
      <c r="A237" t="s">
        <v>246</v>
      </c>
      <c r="B237">
        <v>2716718156</v>
      </c>
      <c r="C237" t="s">
        <v>948</v>
      </c>
      <c r="D237" t="s">
        <v>1053</v>
      </c>
      <c r="E237" t="s">
        <v>54</v>
      </c>
      <c r="F237">
        <v>12136625</v>
      </c>
      <c r="G237">
        <v>44973</v>
      </c>
      <c r="H237" t="s">
        <v>3138</v>
      </c>
      <c r="I237" t="s">
        <v>255</v>
      </c>
      <c r="J237" t="s">
        <v>249</v>
      </c>
      <c r="K237" t="s">
        <v>250</v>
      </c>
      <c r="L237" t="s">
        <v>251</v>
      </c>
      <c r="O237" s="111">
        <v>44973</v>
      </c>
      <c r="P237" t="s">
        <v>252</v>
      </c>
      <c r="Q237" t="s">
        <v>253</v>
      </c>
      <c r="R237" s="111">
        <v>44981</v>
      </c>
      <c r="W237">
        <v>5454.45</v>
      </c>
      <c r="X237">
        <v>40832.67</v>
      </c>
      <c r="Y237">
        <v>41004.32</v>
      </c>
      <c r="Z237">
        <f t="shared" si="3"/>
        <v>87291.44</v>
      </c>
    </row>
    <row r="238" spans="1:26">
      <c r="A238" t="s">
        <v>246</v>
      </c>
      <c r="B238">
        <v>2716718156</v>
      </c>
      <c r="C238" t="s">
        <v>948</v>
      </c>
      <c r="D238" t="s">
        <v>1053</v>
      </c>
      <c r="E238" t="s">
        <v>54</v>
      </c>
      <c r="F238">
        <v>10823254</v>
      </c>
      <c r="G238">
        <v>44973</v>
      </c>
      <c r="H238" t="s">
        <v>3135</v>
      </c>
      <c r="I238" t="s">
        <v>248</v>
      </c>
      <c r="J238" t="s">
        <v>249</v>
      </c>
      <c r="K238" t="s">
        <v>268</v>
      </c>
      <c r="L238" t="s">
        <v>251</v>
      </c>
      <c r="O238" s="111">
        <v>44973</v>
      </c>
      <c r="P238" t="s">
        <v>252</v>
      </c>
      <c r="Q238" t="s">
        <v>253</v>
      </c>
      <c r="R238" s="111">
        <v>44974</v>
      </c>
      <c r="W238">
        <v>1982.32</v>
      </c>
      <c r="X238">
        <v>5168.16</v>
      </c>
      <c r="Y238">
        <v>6545.78</v>
      </c>
      <c r="Z238">
        <f t="shared" si="3"/>
        <v>13696.259999999998</v>
      </c>
    </row>
    <row r="239" spans="1:26">
      <c r="A239" t="s">
        <v>246</v>
      </c>
      <c r="B239">
        <v>2716718156</v>
      </c>
      <c r="C239" t="s">
        <v>948</v>
      </c>
      <c r="D239" t="s">
        <v>1053</v>
      </c>
      <c r="E239" t="s">
        <v>54</v>
      </c>
      <c r="F239">
        <v>12152500</v>
      </c>
      <c r="G239">
        <v>44980</v>
      </c>
      <c r="H239" t="s">
        <v>3139</v>
      </c>
      <c r="I239" t="s">
        <v>255</v>
      </c>
      <c r="J239" t="s">
        <v>249</v>
      </c>
      <c r="K239" t="s">
        <v>250</v>
      </c>
      <c r="L239" t="s">
        <v>251</v>
      </c>
      <c r="O239" s="111">
        <v>44980</v>
      </c>
      <c r="P239" t="s">
        <v>252</v>
      </c>
      <c r="Q239" t="s">
        <v>253</v>
      </c>
      <c r="R239" s="111">
        <v>44981</v>
      </c>
      <c r="W239">
        <v>1725.95</v>
      </c>
      <c r="X239">
        <v>4130.6000000000004</v>
      </c>
      <c r="Y239">
        <v>13193.4</v>
      </c>
      <c r="Z239">
        <f t="shared" si="3"/>
        <v>19049.95</v>
      </c>
    </row>
    <row r="240" spans="1:26">
      <c r="A240" t="s">
        <v>246</v>
      </c>
      <c r="B240">
        <v>2716718156</v>
      </c>
      <c r="C240" t="s">
        <v>948</v>
      </c>
      <c r="D240" t="s">
        <v>1053</v>
      </c>
      <c r="E240" t="s">
        <v>54</v>
      </c>
      <c r="F240">
        <v>12053972</v>
      </c>
      <c r="G240">
        <v>44985</v>
      </c>
      <c r="H240" t="s">
        <v>3136</v>
      </c>
      <c r="I240" t="s">
        <v>255</v>
      </c>
      <c r="J240" t="s">
        <v>249</v>
      </c>
      <c r="K240" t="s">
        <v>268</v>
      </c>
      <c r="L240" t="s">
        <v>251</v>
      </c>
      <c r="O240" s="111">
        <v>44985</v>
      </c>
      <c r="P240" t="s">
        <v>252</v>
      </c>
      <c r="Q240" t="s">
        <v>253</v>
      </c>
      <c r="R240" s="111">
        <v>44987</v>
      </c>
      <c r="W240">
        <v>0</v>
      </c>
      <c r="X240">
        <v>6862</v>
      </c>
      <c r="Y240">
        <v>8910.9500000000007</v>
      </c>
      <c r="Z240">
        <f t="shared" si="3"/>
        <v>15772.95</v>
      </c>
    </row>
    <row r="241" spans="1:26">
      <c r="A241" t="s">
        <v>246</v>
      </c>
      <c r="B241">
        <v>2716718156</v>
      </c>
      <c r="C241" t="s">
        <v>948</v>
      </c>
      <c r="D241" t="s">
        <v>1053</v>
      </c>
      <c r="E241" t="s">
        <v>54</v>
      </c>
      <c r="F241">
        <v>11964837</v>
      </c>
      <c r="G241">
        <v>44987</v>
      </c>
      <c r="H241" t="s">
        <v>4109</v>
      </c>
      <c r="I241" t="s">
        <v>255</v>
      </c>
      <c r="J241" t="s">
        <v>249</v>
      </c>
      <c r="K241" t="s">
        <v>250</v>
      </c>
      <c r="L241" t="s">
        <v>251</v>
      </c>
      <c r="O241" s="111">
        <v>44987</v>
      </c>
      <c r="P241" t="s">
        <v>252</v>
      </c>
      <c r="Q241" t="s">
        <v>282</v>
      </c>
      <c r="R241" s="111">
        <v>44988</v>
      </c>
      <c r="W241">
        <v>0</v>
      </c>
      <c r="X241">
        <v>2987.9</v>
      </c>
      <c r="Y241">
        <v>0</v>
      </c>
      <c r="Z241">
        <f t="shared" si="3"/>
        <v>2987.9</v>
      </c>
    </row>
    <row r="242" spans="1:26">
      <c r="A242" t="s">
        <v>246</v>
      </c>
      <c r="B242">
        <v>2716718156</v>
      </c>
      <c r="C242" t="s">
        <v>948</v>
      </c>
      <c r="D242" t="s">
        <v>1053</v>
      </c>
      <c r="E242" t="s">
        <v>54</v>
      </c>
      <c r="F242">
        <v>12237281</v>
      </c>
      <c r="G242">
        <v>45000</v>
      </c>
      <c r="H242" t="s">
        <v>4110</v>
      </c>
      <c r="I242" t="s">
        <v>255</v>
      </c>
      <c r="J242" t="s">
        <v>249</v>
      </c>
      <c r="K242" t="s">
        <v>250</v>
      </c>
      <c r="L242" t="s">
        <v>251</v>
      </c>
      <c r="O242" s="111">
        <v>45000</v>
      </c>
      <c r="P242" t="s">
        <v>252</v>
      </c>
      <c r="Q242" t="s">
        <v>253</v>
      </c>
      <c r="R242" s="111">
        <v>45002</v>
      </c>
      <c r="W242">
        <v>0</v>
      </c>
      <c r="X242">
        <v>937.82</v>
      </c>
      <c r="Y242">
        <v>1819.24</v>
      </c>
      <c r="Z242">
        <f t="shared" si="3"/>
        <v>2757.06</v>
      </c>
    </row>
    <row r="243" spans="1:26">
      <c r="A243" t="s">
        <v>246</v>
      </c>
      <c r="B243">
        <v>2716718156</v>
      </c>
      <c r="C243" t="s">
        <v>948</v>
      </c>
      <c r="D243" t="s">
        <v>1053</v>
      </c>
      <c r="E243" t="s">
        <v>54</v>
      </c>
      <c r="F243">
        <v>12237528</v>
      </c>
      <c r="G243">
        <v>45000</v>
      </c>
      <c r="H243" t="s">
        <v>4111</v>
      </c>
      <c r="I243" t="s">
        <v>255</v>
      </c>
      <c r="J243" t="s">
        <v>249</v>
      </c>
      <c r="K243" t="s">
        <v>250</v>
      </c>
      <c r="L243" t="s">
        <v>251</v>
      </c>
      <c r="O243" s="111">
        <v>45006</v>
      </c>
      <c r="P243" t="s">
        <v>252</v>
      </c>
      <c r="Q243" t="s">
        <v>253</v>
      </c>
      <c r="R243" s="111">
        <v>45008</v>
      </c>
      <c r="W243">
        <v>0</v>
      </c>
      <c r="X243">
        <v>0</v>
      </c>
      <c r="Y243">
        <v>10981</v>
      </c>
      <c r="Z243">
        <f t="shared" si="3"/>
        <v>10981</v>
      </c>
    </row>
    <row r="244" spans="1:26">
      <c r="A244" t="s">
        <v>246</v>
      </c>
      <c r="B244">
        <v>2716718156</v>
      </c>
      <c r="C244" t="s">
        <v>948</v>
      </c>
      <c r="D244" t="s">
        <v>1053</v>
      </c>
      <c r="E244" t="s">
        <v>54</v>
      </c>
      <c r="F244">
        <v>12267008</v>
      </c>
      <c r="G244">
        <v>45010</v>
      </c>
      <c r="H244" t="s">
        <v>4112</v>
      </c>
      <c r="I244" t="s">
        <v>255</v>
      </c>
      <c r="J244" t="s">
        <v>249</v>
      </c>
      <c r="K244" t="s">
        <v>250</v>
      </c>
      <c r="L244" t="s">
        <v>251</v>
      </c>
      <c r="O244" s="111">
        <v>45010</v>
      </c>
      <c r="P244" t="s">
        <v>252</v>
      </c>
      <c r="Q244" t="s">
        <v>253</v>
      </c>
      <c r="R244" s="111">
        <v>45012</v>
      </c>
      <c r="W244">
        <v>0</v>
      </c>
      <c r="X244">
        <v>1082.2</v>
      </c>
      <c r="Y244">
        <v>8920.41</v>
      </c>
      <c r="Z244">
        <f t="shared" si="3"/>
        <v>10002.61</v>
      </c>
    </row>
    <row r="245" spans="1:26">
      <c r="A245" t="s">
        <v>246</v>
      </c>
      <c r="B245">
        <v>2720210161</v>
      </c>
      <c r="C245" t="s">
        <v>1103</v>
      </c>
      <c r="D245" t="s">
        <v>264</v>
      </c>
      <c r="E245" t="s">
        <v>54</v>
      </c>
      <c r="F245">
        <v>12079407</v>
      </c>
      <c r="G245">
        <v>44958</v>
      </c>
      <c r="H245" t="s">
        <v>2590</v>
      </c>
      <c r="I245" t="s">
        <v>255</v>
      </c>
      <c r="J245" t="s">
        <v>249</v>
      </c>
      <c r="K245" t="s">
        <v>250</v>
      </c>
      <c r="L245" t="s">
        <v>251</v>
      </c>
      <c r="O245" s="111">
        <v>44958</v>
      </c>
      <c r="P245" t="s">
        <v>252</v>
      </c>
      <c r="Q245" t="s">
        <v>282</v>
      </c>
      <c r="R245" s="111">
        <v>44959</v>
      </c>
      <c r="W245">
        <v>615.25</v>
      </c>
      <c r="X245">
        <v>0</v>
      </c>
      <c r="Y245">
        <v>0</v>
      </c>
      <c r="Z245">
        <f t="shared" si="3"/>
        <v>615.25</v>
      </c>
    </row>
    <row r="246" spans="1:26">
      <c r="A246" t="s">
        <v>246</v>
      </c>
      <c r="B246">
        <v>2720210161</v>
      </c>
      <c r="C246" t="s">
        <v>1103</v>
      </c>
      <c r="D246" t="s">
        <v>264</v>
      </c>
      <c r="E246" t="s">
        <v>54</v>
      </c>
      <c r="F246">
        <v>12068866</v>
      </c>
      <c r="G246">
        <v>44964</v>
      </c>
      <c r="H246" t="s">
        <v>2589</v>
      </c>
      <c r="I246" t="s">
        <v>255</v>
      </c>
      <c r="J246" t="s">
        <v>249</v>
      </c>
      <c r="K246" t="s">
        <v>268</v>
      </c>
      <c r="L246" t="s">
        <v>251</v>
      </c>
      <c r="O246" s="111">
        <v>44964</v>
      </c>
      <c r="P246" t="s">
        <v>252</v>
      </c>
      <c r="Q246" t="s">
        <v>253</v>
      </c>
      <c r="R246" s="111">
        <v>44965</v>
      </c>
      <c r="W246">
        <v>3251.05</v>
      </c>
      <c r="X246">
        <v>157.44999999999999</v>
      </c>
      <c r="Y246">
        <v>2274.4499999999998</v>
      </c>
      <c r="Z246">
        <f t="shared" si="3"/>
        <v>5682.95</v>
      </c>
    </row>
    <row r="247" spans="1:26">
      <c r="A247" t="s">
        <v>246</v>
      </c>
      <c r="B247">
        <v>2720210161</v>
      </c>
      <c r="C247" t="s">
        <v>1103</v>
      </c>
      <c r="D247" t="s">
        <v>264</v>
      </c>
      <c r="E247" t="s">
        <v>54</v>
      </c>
      <c r="F247">
        <v>12106999</v>
      </c>
      <c r="G247">
        <v>44966</v>
      </c>
      <c r="H247" t="s">
        <v>2591</v>
      </c>
      <c r="I247" t="s">
        <v>248</v>
      </c>
      <c r="J247" t="s">
        <v>249</v>
      </c>
      <c r="K247" t="s">
        <v>3936</v>
      </c>
      <c r="L247" t="s">
        <v>251</v>
      </c>
      <c r="O247" s="111">
        <v>44966</v>
      </c>
      <c r="P247" t="s">
        <v>252</v>
      </c>
      <c r="Q247" t="s">
        <v>253</v>
      </c>
      <c r="R247" s="111">
        <v>44970</v>
      </c>
      <c r="W247">
        <v>963</v>
      </c>
      <c r="X247">
        <v>6570.71</v>
      </c>
      <c r="Y247">
        <v>6678.25</v>
      </c>
      <c r="Z247">
        <f t="shared" si="3"/>
        <v>14211.96</v>
      </c>
    </row>
    <row r="248" spans="1:26">
      <c r="A248" t="s">
        <v>246</v>
      </c>
      <c r="B248">
        <v>2720210161</v>
      </c>
      <c r="C248" t="s">
        <v>1103</v>
      </c>
      <c r="D248" t="s">
        <v>264</v>
      </c>
      <c r="E248" t="s">
        <v>54</v>
      </c>
      <c r="F248">
        <v>12235947</v>
      </c>
      <c r="G248">
        <v>45000</v>
      </c>
      <c r="H248" t="s">
        <v>3306</v>
      </c>
      <c r="I248" t="s">
        <v>255</v>
      </c>
      <c r="J248" t="s">
        <v>249</v>
      </c>
      <c r="K248" t="s">
        <v>268</v>
      </c>
      <c r="L248" t="s">
        <v>251</v>
      </c>
      <c r="O248" s="111">
        <v>45000</v>
      </c>
      <c r="P248" t="s">
        <v>252</v>
      </c>
      <c r="Q248" t="s">
        <v>253</v>
      </c>
      <c r="R248" s="111">
        <v>45001</v>
      </c>
      <c r="W248">
        <v>0</v>
      </c>
      <c r="X248">
        <v>5726.6</v>
      </c>
      <c r="Y248">
        <v>15112.8</v>
      </c>
      <c r="Z248">
        <f t="shared" si="3"/>
        <v>20839.400000000001</v>
      </c>
    </row>
    <row r="249" spans="1:26">
      <c r="A249" t="s">
        <v>246</v>
      </c>
      <c r="B249">
        <v>2720210161</v>
      </c>
      <c r="C249" t="s">
        <v>1103</v>
      </c>
      <c r="D249" t="s">
        <v>264</v>
      </c>
      <c r="E249" t="s">
        <v>54</v>
      </c>
      <c r="F249">
        <v>12296705</v>
      </c>
      <c r="G249">
        <v>45015</v>
      </c>
      <c r="H249" t="s">
        <v>3307</v>
      </c>
      <c r="I249" t="s">
        <v>255</v>
      </c>
      <c r="J249" t="s">
        <v>249</v>
      </c>
      <c r="K249" t="s">
        <v>268</v>
      </c>
      <c r="L249" t="s">
        <v>251</v>
      </c>
      <c r="O249" s="111">
        <v>45015</v>
      </c>
      <c r="P249" t="s">
        <v>252</v>
      </c>
      <c r="Q249" t="s">
        <v>253</v>
      </c>
      <c r="R249" s="111">
        <v>45016</v>
      </c>
      <c r="W249">
        <v>0</v>
      </c>
      <c r="X249">
        <v>0</v>
      </c>
      <c r="Y249">
        <v>5975</v>
      </c>
      <c r="Z249">
        <f t="shared" si="3"/>
        <v>5975</v>
      </c>
    </row>
    <row r="250" spans="1:26">
      <c r="A250" t="s">
        <v>246</v>
      </c>
      <c r="B250">
        <v>2720210161</v>
      </c>
      <c r="C250" t="s">
        <v>1103</v>
      </c>
      <c r="D250" t="s">
        <v>264</v>
      </c>
      <c r="E250" t="s">
        <v>54</v>
      </c>
      <c r="F250">
        <v>12306429</v>
      </c>
      <c r="G250">
        <v>45015</v>
      </c>
      <c r="H250" t="s">
        <v>3308</v>
      </c>
      <c r="I250" t="s">
        <v>255</v>
      </c>
      <c r="J250" t="s">
        <v>249</v>
      </c>
      <c r="K250" t="s">
        <v>268</v>
      </c>
      <c r="L250" t="s">
        <v>251</v>
      </c>
      <c r="O250" s="111">
        <v>45015</v>
      </c>
      <c r="P250" t="s">
        <v>252</v>
      </c>
      <c r="Q250" t="s">
        <v>253</v>
      </c>
      <c r="R250" s="111">
        <v>45016</v>
      </c>
      <c r="W250">
        <v>0</v>
      </c>
      <c r="X250">
        <v>27.47</v>
      </c>
      <c r="Y250">
        <v>798.26</v>
      </c>
      <c r="Z250">
        <f t="shared" si="3"/>
        <v>825.73</v>
      </c>
    </row>
    <row r="251" spans="1:26">
      <c r="A251" t="s">
        <v>246</v>
      </c>
      <c r="B251">
        <v>2720210161</v>
      </c>
      <c r="C251" t="s">
        <v>1103</v>
      </c>
      <c r="D251" t="s">
        <v>264</v>
      </c>
      <c r="E251" t="s">
        <v>54</v>
      </c>
      <c r="F251">
        <v>589877</v>
      </c>
      <c r="G251">
        <v>45016</v>
      </c>
      <c r="H251" t="s">
        <v>3305</v>
      </c>
      <c r="I251" t="s">
        <v>255</v>
      </c>
      <c r="L251" t="s">
        <v>251</v>
      </c>
      <c r="O251" s="111">
        <v>45016</v>
      </c>
      <c r="P251" t="s">
        <v>252</v>
      </c>
      <c r="Q251" t="s">
        <v>253</v>
      </c>
      <c r="R251" s="111">
        <v>45019</v>
      </c>
      <c r="W251">
        <v>0</v>
      </c>
      <c r="X251">
        <v>0</v>
      </c>
      <c r="Y251">
        <v>9954.7000000000007</v>
      </c>
      <c r="Z251">
        <f t="shared" si="3"/>
        <v>9954.7000000000007</v>
      </c>
    </row>
    <row r="252" spans="1:26">
      <c r="A252" t="s">
        <v>246</v>
      </c>
      <c r="B252">
        <v>2720210161</v>
      </c>
      <c r="C252" t="s">
        <v>1103</v>
      </c>
      <c r="D252" t="s">
        <v>53</v>
      </c>
      <c r="E252" t="s">
        <v>54</v>
      </c>
      <c r="F252">
        <v>10430990</v>
      </c>
      <c r="G252">
        <v>44992</v>
      </c>
      <c r="H252" t="s">
        <v>3309</v>
      </c>
      <c r="I252" t="s">
        <v>248</v>
      </c>
      <c r="J252" t="s">
        <v>249</v>
      </c>
      <c r="K252" t="s">
        <v>331</v>
      </c>
      <c r="L252" t="s">
        <v>707</v>
      </c>
      <c r="O252" s="111">
        <v>44994</v>
      </c>
      <c r="P252" t="s">
        <v>252</v>
      </c>
      <c r="Q252" t="s">
        <v>253</v>
      </c>
      <c r="R252" s="111">
        <v>44995</v>
      </c>
      <c r="W252">
        <v>4808.18</v>
      </c>
      <c r="X252">
        <v>10379.049999999999</v>
      </c>
      <c r="Y252">
        <v>15096.07</v>
      </c>
      <c r="Z252">
        <f t="shared" si="3"/>
        <v>30283.3</v>
      </c>
    </row>
    <row r="253" spans="1:26">
      <c r="A253" t="s">
        <v>246</v>
      </c>
      <c r="B253">
        <v>2720210161</v>
      </c>
      <c r="C253" t="s">
        <v>1103</v>
      </c>
      <c r="D253" t="s">
        <v>53</v>
      </c>
      <c r="E253" t="s">
        <v>54</v>
      </c>
      <c r="F253">
        <v>12209766</v>
      </c>
      <c r="G253">
        <v>44993</v>
      </c>
      <c r="H253" t="s">
        <v>3310</v>
      </c>
      <c r="I253" t="s">
        <v>255</v>
      </c>
      <c r="J253" t="s">
        <v>249</v>
      </c>
      <c r="K253" t="s">
        <v>331</v>
      </c>
      <c r="L253" t="s">
        <v>251</v>
      </c>
      <c r="O253" s="111">
        <v>44993</v>
      </c>
      <c r="P253" t="s">
        <v>252</v>
      </c>
      <c r="Q253" t="s">
        <v>253</v>
      </c>
      <c r="R253" s="111">
        <v>44994</v>
      </c>
      <c r="W253">
        <v>0</v>
      </c>
      <c r="X253">
        <v>181</v>
      </c>
      <c r="Y253">
        <v>7435</v>
      </c>
      <c r="Z253">
        <f t="shared" si="3"/>
        <v>7616</v>
      </c>
    </row>
    <row r="254" spans="1:26">
      <c r="A254" t="s">
        <v>246</v>
      </c>
      <c r="B254">
        <v>2720210161</v>
      </c>
      <c r="C254" t="s">
        <v>1103</v>
      </c>
      <c r="D254" t="s">
        <v>277</v>
      </c>
      <c r="E254" t="s">
        <v>54</v>
      </c>
      <c r="F254">
        <v>12290690</v>
      </c>
      <c r="G254">
        <v>45020</v>
      </c>
      <c r="H254" t="s">
        <v>4327</v>
      </c>
      <c r="I254" t="s">
        <v>255</v>
      </c>
      <c r="J254" t="s">
        <v>249</v>
      </c>
      <c r="K254" t="s">
        <v>250</v>
      </c>
      <c r="L254" t="s">
        <v>251</v>
      </c>
      <c r="O254" s="111">
        <v>45020</v>
      </c>
      <c r="P254" t="s">
        <v>252</v>
      </c>
      <c r="Q254" t="s">
        <v>253</v>
      </c>
      <c r="R254" s="111">
        <v>45021</v>
      </c>
      <c r="W254">
        <v>0</v>
      </c>
      <c r="X254">
        <v>0</v>
      </c>
      <c r="Y254">
        <v>1101</v>
      </c>
      <c r="Z254">
        <f t="shared" si="3"/>
        <v>1101</v>
      </c>
    </row>
    <row r="255" spans="1:26">
      <c r="A255" t="s">
        <v>246</v>
      </c>
      <c r="B255">
        <v>2946919102</v>
      </c>
      <c r="C255" t="s">
        <v>1658</v>
      </c>
      <c r="D255" t="s">
        <v>247</v>
      </c>
      <c r="E255" t="s">
        <v>54</v>
      </c>
      <c r="F255">
        <v>12096684</v>
      </c>
      <c r="G255">
        <v>44963</v>
      </c>
      <c r="H255" t="s">
        <v>2530</v>
      </c>
      <c r="I255" t="s">
        <v>255</v>
      </c>
      <c r="L255" t="s">
        <v>251</v>
      </c>
      <c r="O255" s="111">
        <v>44963</v>
      </c>
      <c r="P255" t="s">
        <v>252</v>
      </c>
      <c r="Q255" t="s">
        <v>263</v>
      </c>
      <c r="R255" s="111">
        <v>44964</v>
      </c>
      <c r="W255">
        <v>2976.05</v>
      </c>
      <c r="X255">
        <v>1225</v>
      </c>
      <c r="Y255">
        <v>0</v>
      </c>
      <c r="Z255">
        <f t="shared" si="3"/>
        <v>4201.05</v>
      </c>
    </row>
    <row r="256" spans="1:26">
      <c r="A256" t="s">
        <v>246</v>
      </c>
      <c r="B256">
        <v>2946919102</v>
      </c>
      <c r="C256" t="s">
        <v>1658</v>
      </c>
      <c r="D256" t="s">
        <v>247</v>
      </c>
      <c r="E256" t="s">
        <v>54</v>
      </c>
      <c r="F256">
        <v>7747109</v>
      </c>
      <c r="G256">
        <v>44981</v>
      </c>
      <c r="H256" t="s">
        <v>2529</v>
      </c>
      <c r="I256" t="s">
        <v>255</v>
      </c>
      <c r="J256" t="s">
        <v>249</v>
      </c>
      <c r="K256" t="s">
        <v>250</v>
      </c>
      <c r="L256" t="s">
        <v>251</v>
      </c>
      <c r="O256" s="111">
        <v>44982</v>
      </c>
      <c r="P256" t="s">
        <v>252</v>
      </c>
      <c r="Q256" t="s">
        <v>253</v>
      </c>
      <c r="R256" s="111">
        <v>44984</v>
      </c>
      <c r="W256">
        <v>0</v>
      </c>
      <c r="X256">
        <v>11813.89</v>
      </c>
      <c r="Y256">
        <v>2020.65</v>
      </c>
      <c r="Z256">
        <f t="shared" ref="Z256:Z319" si="4">SUM(W256:Y256)</f>
        <v>13834.539999999999</v>
      </c>
    </row>
    <row r="257" spans="1:26">
      <c r="A257" t="s">
        <v>246</v>
      </c>
      <c r="B257">
        <v>2946919102</v>
      </c>
      <c r="C257" t="s">
        <v>1658</v>
      </c>
      <c r="D257" t="s">
        <v>247</v>
      </c>
      <c r="E257" t="s">
        <v>54</v>
      </c>
      <c r="F257">
        <v>12096833</v>
      </c>
      <c r="G257">
        <v>44984</v>
      </c>
      <c r="H257" t="s">
        <v>2531</v>
      </c>
      <c r="I257" t="s">
        <v>255</v>
      </c>
      <c r="L257" t="s">
        <v>251</v>
      </c>
      <c r="O257" s="111">
        <v>44984</v>
      </c>
      <c r="P257" t="s">
        <v>252</v>
      </c>
      <c r="Q257" t="s">
        <v>263</v>
      </c>
      <c r="R257" s="111">
        <v>44988</v>
      </c>
      <c r="W257">
        <v>0</v>
      </c>
      <c r="X257">
        <v>52</v>
      </c>
      <c r="Y257">
        <v>0</v>
      </c>
      <c r="Z257">
        <f t="shared" si="4"/>
        <v>52</v>
      </c>
    </row>
    <row r="258" spans="1:26">
      <c r="A258" t="s">
        <v>246</v>
      </c>
      <c r="B258">
        <v>2946919102</v>
      </c>
      <c r="C258" t="s">
        <v>1658</v>
      </c>
      <c r="D258" t="s">
        <v>247</v>
      </c>
      <c r="E258" t="s">
        <v>54</v>
      </c>
      <c r="F258">
        <v>12106546</v>
      </c>
      <c r="G258">
        <v>44994</v>
      </c>
      <c r="H258" t="s">
        <v>3258</v>
      </c>
      <c r="I258" t="s">
        <v>255</v>
      </c>
      <c r="J258" t="s">
        <v>249</v>
      </c>
      <c r="K258" t="s">
        <v>250</v>
      </c>
      <c r="L258" t="s">
        <v>251</v>
      </c>
      <c r="O258" s="111">
        <v>44994</v>
      </c>
      <c r="P258" t="s">
        <v>252</v>
      </c>
      <c r="Q258" t="s">
        <v>253</v>
      </c>
      <c r="R258" s="111">
        <v>44998</v>
      </c>
      <c r="W258">
        <v>0</v>
      </c>
      <c r="X258">
        <v>273.73</v>
      </c>
      <c r="Y258">
        <v>425.6</v>
      </c>
      <c r="Z258">
        <f t="shared" si="4"/>
        <v>699.33</v>
      </c>
    </row>
    <row r="259" spans="1:26">
      <c r="A259" t="s">
        <v>246</v>
      </c>
      <c r="B259">
        <v>2946919102</v>
      </c>
      <c r="C259" t="s">
        <v>1658</v>
      </c>
      <c r="D259" t="s">
        <v>247</v>
      </c>
      <c r="E259" t="s">
        <v>54</v>
      </c>
      <c r="F259">
        <v>12214878</v>
      </c>
      <c r="G259">
        <v>44994</v>
      </c>
      <c r="H259" t="s">
        <v>3260</v>
      </c>
      <c r="I259" t="s">
        <v>255</v>
      </c>
      <c r="J259" t="s">
        <v>249</v>
      </c>
      <c r="K259" t="s">
        <v>268</v>
      </c>
      <c r="L259" t="s">
        <v>251</v>
      </c>
      <c r="O259" s="111">
        <v>44994</v>
      </c>
      <c r="P259" t="s">
        <v>252</v>
      </c>
      <c r="Q259" t="s">
        <v>253</v>
      </c>
      <c r="R259" s="111">
        <v>44998</v>
      </c>
      <c r="W259">
        <v>0</v>
      </c>
      <c r="X259">
        <v>18233</v>
      </c>
      <c r="Y259">
        <v>48280.25</v>
      </c>
      <c r="Z259">
        <f t="shared" si="4"/>
        <v>66513.25</v>
      </c>
    </row>
    <row r="260" spans="1:26">
      <c r="A260" t="s">
        <v>246</v>
      </c>
      <c r="B260">
        <v>2946919102</v>
      </c>
      <c r="C260" t="s">
        <v>1658</v>
      </c>
      <c r="D260" t="s">
        <v>247</v>
      </c>
      <c r="E260" t="s">
        <v>54</v>
      </c>
      <c r="F260">
        <v>12225394</v>
      </c>
      <c r="G260">
        <v>44998</v>
      </c>
      <c r="H260" t="s">
        <v>3261</v>
      </c>
      <c r="I260" t="s">
        <v>255</v>
      </c>
      <c r="J260" t="s">
        <v>249</v>
      </c>
      <c r="K260" t="s">
        <v>250</v>
      </c>
      <c r="L260" t="s">
        <v>251</v>
      </c>
      <c r="O260" s="111">
        <v>44998</v>
      </c>
      <c r="P260" t="s">
        <v>252</v>
      </c>
      <c r="Q260" t="s">
        <v>282</v>
      </c>
      <c r="R260" s="111">
        <v>44999</v>
      </c>
      <c r="W260">
        <v>0</v>
      </c>
      <c r="X260">
        <v>21</v>
      </c>
      <c r="Y260">
        <v>0</v>
      </c>
      <c r="Z260">
        <f t="shared" si="4"/>
        <v>21</v>
      </c>
    </row>
    <row r="261" spans="1:26">
      <c r="A261" t="s">
        <v>246</v>
      </c>
      <c r="B261">
        <v>2946919102</v>
      </c>
      <c r="C261" t="s">
        <v>1658</v>
      </c>
      <c r="D261" t="s">
        <v>247</v>
      </c>
      <c r="E261" t="s">
        <v>54</v>
      </c>
      <c r="F261">
        <v>12228571</v>
      </c>
      <c r="G261">
        <v>45008</v>
      </c>
      <c r="H261" t="s">
        <v>3262</v>
      </c>
      <c r="I261" t="s">
        <v>255</v>
      </c>
      <c r="L261" t="s">
        <v>251</v>
      </c>
      <c r="O261" s="111">
        <v>45008</v>
      </c>
      <c r="P261" t="s">
        <v>252</v>
      </c>
      <c r="Q261" t="s">
        <v>263</v>
      </c>
      <c r="R261" s="111">
        <v>45009</v>
      </c>
      <c r="W261">
        <v>0</v>
      </c>
      <c r="X261">
        <v>55</v>
      </c>
      <c r="Y261">
        <v>0</v>
      </c>
      <c r="Z261">
        <f t="shared" si="4"/>
        <v>55</v>
      </c>
    </row>
    <row r="262" spans="1:26">
      <c r="A262" t="s">
        <v>246</v>
      </c>
      <c r="B262">
        <v>2946919102</v>
      </c>
      <c r="C262" t="s">
        <v>1658</v>
      </c>
      <c r="D262" t="s">
        <v>57</v>
      </c>
      <c r="E262" t="s">
        <v>58</v>
      </c>
      <c r="F262">
        <v>10407164</v>
      </c>
      <c r="G262">
        <v>44958</v>
      </c>
      <c r="H262" t="s">
        <v>2532</v>
      </c>
      <c r="I262" t="s">
        <v>255</v>
      </c>
      <c r="J262" t="s">
        <v>249</v>
      </c>
      <c r="K262" t="s">
        <v>250</v>
      </c>
      <c r="L262" t="s">
        <v>251</v>
      </c>
      <c r="O262" s="111">
        <v>44958</v>
      </c>
      <c r="P262" t="s">
        <v>252</v>
      </c>
      <c r="Q262" t="s">
        <v>253</v>
      </c>
      <c r="R262" s="111">
        <v>44959</v>
      </c>
      <c r="W262">
        <v>2325.2399999999998</v>
      </c>
      <c r="X262">
        <v>3457.71</v>
      </c>
      <c r="Y262">
        <v>2894</v>
      </c>
      <c r="Z262">
        <f t="shared" si="4"/>
        <v>8676.9500000000007</v>
      </c>
    </row>
    <row r="263" spans="1:26">
      <c r="A263" t="s">
        <v>246</v>
      </c>
      <c r="B263">
        <v>2946919102</v>
      </c>
      <c r="C263" t="s">
        <v>1658</v>
      </c>
      <c r="D263" t="s">
        <v>57</v>
      </c>
      <c r="E263" t="s">
        <v>58</v>
      </c>
      <c r="F263">
        <v>12085484</v>
      </c>
      <c r="G263">
        <v>44959</v>
      </c>
      <c r="H263" t="s">
        <v>2534</v>
      </c>
      <c r="I263" t="s">
        <v>255</v>
      </c>
      <c r="L263" t="s">
        <v>251</v>
      </c>
      <c r="O263" s="111">
        <v>44960</v>
      </c>
      <c r="P263" t="s">
        <v>252</v>
      </c>
      <c r="Q263" t="s">
        <v>263</v>
      </c>
      <c r="R263" s="111">
        <v>44963</v>
      </c>
      <c r="W263">
        <v>939.1</v>
      </c>
      <c r="X263">
        <v>0</v>
      </c>
      <c r="Y263">
        <v>0</v>
      </c>
      <c r="Z263">
        <f t="shared" si="4"/>
        <v>939.1</v>
      </c>
    </row>
    <row r="264" spans="1:26">
      <c r="A264" t="s">
        <v>246</v>
      </c>
      <c r="B264">
        <v>2946919102</v>
      </c>
      <c r="C264" t="s">
        <v>1658</v>
      </c>
      <c r="D264" t="s">
        <v>57</v>
      </c>
      <c r="E264" t="s">
        <v>58</v>
      </c>
      <c r="F264">
        <v>12090871</v>
      </c>
      <c r="G264">
        <v>44960</v>
      </c>
      <c r="H264" t="s">
        <v>2535</v>
      </c>
      <c r="I264" t="s">
        <v>255</v>
      </c>
      <c r="J264" t="s">
        <v>249</v>
      </c>
      <c r="K264" t="s">
        <v>250</v>
      </c>
      <c r="L264" t="s">
        <v>251</v>
      </c>
      <c r="O264" s="111">
        <v>44960</v>
      </c>
      <c r="P264" t="s">
        <v>252</v>
      </c>
      <c r="Q264" t="s">
        <v>253</v>
      </c>
      <c r="R264" s="111">
        <v>44967</v>
      </c>
      <c r="W264">
        <v>479</v>
      </c>
      <c r="X264">
        <v>763</v>
      </c>
      <c r="Y264">
        <v>766</v>
      </c>
      <c r="Z264">
        <f t="shared" si="4"/>
        <v>2008</v>
      </c>
    </row>
    <row r="265" spans="1:26">
      <c r="A265" t="s">
        <v>246</v>
      </c>
      <c r="B265">
        <v>2946919102</v>
      </c>
      <c r="C265" t="s">
        <v>1658</v>
      </c>
      <c r="D265" t="s">
        <v>57</v>
      </c>
      <c r="E265" t="s">
        <v>58</v>
      </c>
      <c r="F265">
        <v>12101129</v>
      </c>
      <c r="G265">
        <v>44964</v>
      </c>
      <c r="H265" t="s">
        <v>2536</v>
      </c>
      <c r="I265" t="s">
        <v>255</v>
      </c>
      <c r="J265" t="s">
        <v>249</v>
      </c>
      <c r="K265" t="s">
        <v>250</v>
      </c>
      <c r="L265" t="s">
        <v>251</v>
      </c>
      <c r="O265" s="111">
        <v>44964</v>
      </c>
      <c r="P265" t="s">
        <v>252</v>
      </c>
      <c r="Q265" t="s">
        <v>253</v>
      </c>
      <c r="R265" s="111">
        <v>44965</v>
      </c>
      <c r="W265">
        <v>47.5</v>
      </c>
      <c r="X265">
        <v>0</v>
      </c>
      <c r="Y265">
        <v>148.71</v>
      </c>
      <c r="Z265">
        <f t="shared" si="4"/>
        <v>196.21</v>
      </c>
    </row>
    <row r="266" spans="1:26">
      <c r="A266" t="s">
        <v>246</v>
      </c>
      <c r="B266">
        <v>2946919102</v>
      </c>
      <c r="C266" t="s">
        <v>1658</v>
      </c>
      <c r="D266" t="s">
        <v>57</v>
      </c>
      <c r="E266" t="s">
        <v>58</v>
      </c>
      <c r="F266">
        <v>12101443</v>
      </c>
      <c r="G266">
        <v>44964</v>
      </c>
      <c r="H266" t="s">
        <v>2537</v>
      </c>
      <c r="I266" t="s">
        <v>255</v>
      </c>
      <c r="J266" t="s">
        <v>249</v>
      </c>
      <c r="K266" t="s">
        <v>250</v>
      </c>
      <c r="L266" t="s">
        <v>251</v>
      </c>
      <c r="O266" s="111">
        <v>44964</v>
      </c>
      <c r="P266" t="s">
        <v>252</v>
      </c>
      <c r="Q266" t="s">
        <v>253</v>
      </c>
      <c r="R266" s="111">
        <v>44965</v>
      </c>
      <c r="W266">
        <v>936.5</v>
      </c>
      <c r="X266">
        <v>2904</v>
      </c>
      <c r="Y266">
        <v>27</v>
      </c>
      <c r="Z266">
        <f t="shared" si="4"/>
        <v>3867.5</v>
      </c>
    </row>
    <row r="267" spans="1:26">
      <c r="A267" t="s">
        <v>246</v>
      </c>
      <c r="B267">
        <v>2946919102</v>
      </c>
      <c r="C267" t="s">
        <v>1658</v>
      </c>
      <c r="D267" t="s">
        <v>57</v>
      </c>
      <c r="E267" t="s">
        <v>58</v>
      </c>
      <c r="F267">
        <v>11864193</v>
      </c>
      <c r="G267">
        <v>44967</v>
      </c>
      <c r="H267" t="s">
        <v>2533</v>
      </c>
      <c r="I267" t="s">
        <v>255</v>
      </c>
      <c r="L267" t="s">
        <v>251</v>
      </c>
      <c r="O267" s="111">
        <v>44967</v>
      </c>
      <c r="P267" t="s">
        <v>252</v>
      </c>
      <c r="Q267" t="s">
        <v>263</v>
      </c>
      <c r="R267" s="111">
        <v>44970</v>
      </c>
      <c r="W267">
        <v>173.12</v>
      </c>
      <c r="X267">
        <v>0</v>
      </c>
      <c r="Y267">
        <v>0</v>
      </c>
      <c r="Z267">
        <f t="shared" si="4"/>
        <v>173.12</v>
      </c>
    </row>
    <row r="268" spans="1:26">
      <c r="A268" t="s">
        <v>246</v>
      </c>
      <c r="B268">
        <v>2946919102</v>
      </c>
      <c r="C268" t="s">
        <v>1658</v>
      </c>
      <c r="D268" t="s">
        <v>57</v>
      </c>
      <c r="E268" t="s">
        <v>58</v>
      </c>
      <c r="F268">
        <v>12126261</v>
      </c>
      <c r="G268">
        <v>44971</v>
      </c>
      <c r="H268" t="s">
        <v>2538</v>
      </c>
      <c r="I268" t="s">
        <v>248</v>
      </c>
      <c r="J268" t="s">
        <v>249</v>
      </c>
      <c r="K268" t="s">
        <v>3936</v>
      </c>
      <c r="L268" t="s">
        <v>251</v>
      </c>
      <c r="O268" s="111">
        <v>44971</v>
      </c>
      <c r="P268" t="s">
        <v>252</v>
      </c>
      <c r="Q268" t="s">
        <v>253</v>
      </c>
      <c r="R268" s="111">
        <v>44973</v>
      </c>
      <c r="W268">
        <v>6020</v>
      </c>
      <c r="X268">
        <v>1201</v>
      </c>
      <c r="Y268">
        <v>2650</v>
      </c>
      <c r="Z268">
        <f t="shared" si="4"/>
        <v>9871</v>
      </c>
    </row>
    <row r="269" spans="1:26">
      <c r="A269" t="s">
        <v>246</v>
      </c>
      <c r="B269">
        <v>2946919102</v>
      </c>
      <c r="C269" t="s">
        <v>1658</v>
      </c>
      <c r="D269" t="s">
        <v>57</v>
      </c>
      <c r="E269" t="s">
        <v>58</v>
      </c>
      <c r="F269">
        <v>12126511</v>
      </c>
      <c r="G269">
        <v>44971</v>
      </c>
      <c r="H269" t="s">
        <v>2539</v>
      </c>
      <c r="I269" t="s">
        <v>248</v>
      </c>
      <c r="J269" t="s">
        <v>249</v>
      </c>
      <c r="K269" t="s">
        <v>3936</v>
      </c>
      <c r="L269" t="s">
        <v>251</v>
      </c>
      <c r="O269" s="111">
        <v>44972</v>
      </c>
      <c r="P269" t="s">
        <v>252</v>
      </c>
      <c r="Q269" t="s">
        <v>257</v>
      </c>
      <c r="R269" s="111"/>
      <c r="W269">
        <v>0</v>
      </c>
      <c r="X269">
        <v>0</v>
      </c>
      <c r="Y269">
        <v>0</v>
      </c>
      <c r="Z269">
        <f t="shared" si="4"/>
        <v>0</v>
      </c>
    </row>
    <row r="270" spans="1:26">
      <c r="A270" t="s">
        <v>246</v>
      </c>
      <c r="B270">
        <v>2946919102</v>
      </c>
      <c r="C270" t="s">
        <v>1658</v>
      </c>
      <c r="D270" t="s">
        <v>57</v>
      </c>
      <c r="E270" t="s">
        <v>58</v>
      </c>
      <c r="F270">
        <v>12147660</v>
      </c>
      <c r="G270">
        <v>44979</v>
      </c>
      <c r="H270" t="s">
        <v>2540</v>
      </c>
      <c r="I270" t="s">
        <v>255</v>
      </c>
      <c r="J270" t="s">
        <v>249</v>
      </c>
      <c r="K270" t="s">
        <v>250</v>
      </c>
      <c r="L270" t="s">
        <v>251</v>
      </c>
      <c r="O270" s="111">
        <v>44979</v>
      </c>
      <c r="P270" t="s">
        <v>252</v>
      </c>
      <c r="Q270" t="s">
        <v>253</v>
      </c>
      <c r="R270" s="111">
        <v>44980</v>
      </c>
      <c r="W270">
        <v>160.1</v>
      </c>
      <c r="X270">
        <v>1511.89</v>
      </c>
      <c r="Y270">
        <v>43.2</v>
      </c>
      <c r="Z270">
        <f t="shared" si="4"/>
        <v>1715.19</v>
      </c>
    </row>
    <row r="271" spans="1:26">
      <c r="A271" t="s">
        <v>246</v>
      </c>
      <c r="B271">
        <v>2946919102</v>
      </c>
      <c r="C271" t="s">
        <v>1658</v>
      </c>
      <c r="D271" t="s">
        <v>57</v>
      </c>
      <c r="E271" t="s">
        <v>58</v>
      </c>
      <c r="F271">
        <v>12156829</v>
      </c>
      <c r="G271">
        <v>44981</v>
      </c>
      <c r="H271" t="s">
        <v>2541</v>
      </c>
      <c r="I271" t="s">
        <v>260</v>
      </c>
      <c r="L271" t="s">
        <v>251</v>
      </c>
      <c r="O271" s="111">
        <v>44981</v>
      </c>
      <c r="P271" t="s">
        <v>252</v>
      </c>
      <c r="Q271" t="s">
        <v>263</v>
      </c>
      <c r="R271" s="111">
        <v>44985</v>
      </c>
      <c r="W271">
        <v>0</v>
      </c>
      <c r="X271">
        <v>700</v>
      </c>
      <c r="Y271">
        <v>0</v>
      </c>
      <c r="Z271">
        <f t="shared" si="4"/>
        <v>700</v>
      </c>
    </row>
    <row r="272" spans="1:26">
      <c r="A272" t="s">
        <v>246</v>
      </c>
      <c r="B272">
        <v>2946919102</v>
      </c>
      <c r="C272" t="s">
        <v>1658</v>
      </c>
      <c r="D272" t="s">
        <v>57</v>
      </c>
      <c r="E272" t="s">
        <v>58</v>
      </c>
      <c r="F272">
        <v>12162331</v>
      </c>
      <c r="G272">
        <v>44982</v>
      </c>
      <c r="H272" t="s">
        <v>2542</v>
      </c>
      <c r="I272" t="s">
        <v>255</v>
      </c>
      <c r="J272" t="s">
        <v>249</v>
      </c>
      <c r="K272" t="s">
        <v>250</v>
      </c>
      <c r="L272" t="s">
        <v>251</v>
      </c>
      <c r="O272" s="111">
        <v>44982</v>
      </c>
      <c r="P272" t="s">
        <v>252</v>
      </c>
      <c r="Q272" t="s">
        <v>257</v>
      </c>
      <c r="R272" s="111">
        <v>44984</v>
      </c>
      <c r="W272">
        <v>0</v>
      </c>
      <c r="X272">
        <v>0</v>
      </c>
      <c r="Y272">
        <v>0</v>
      </c>
      <c r="Z272">
        <f t="shared" si="4"/>
        <v>0</v>
      </c>
    </row>
    <row r="273" spans="1:26">
      <c r="A273" t="s">
        <v>246</v>
      </c>
      <c r="B273">
        <v>2946919102</v>
      </c>
      <c r="C273" t="s">
        <v>1658</v>
      </c>
      <c r="D273" t="s">
        <v>57</v>
      </c>
      <c r="E273" t="s">
        <v>58</v>
      </c>
      <c r="F273">
        <v>12171745</v>
      </c>
      <c r="G273">
        <v>44985</v>
      </c>
      <c r="H273" t="s">
        <v>2543</v>
      </c>
      <c r="I273" t="s">
        <v>255</v>
      </c>
      <c r="J273" t="s">
        <v>249</v>
      </c>
      <c r="K273" t="s">
        <v>250</v>
      </c>
      <c r="L273" t="s">
        <v>251</v>
      </c>
      <c r="O273" s="111">
        <v>44985</v>
      </c>
      <c r="P273" t="s">
        <v>252</v>
      </c>
      <c r="Q273" t="s">
        <v>253</v>
      </c>
      <c r="R273" s="111">
        <v>44986</v>
      </c>
      <c r="W273">
        <v>0</v>
      </c>
      <c r="X273">
        <v>1995.5</v>
      </c>
      <c r="Y273">
        <v>697.68</v>
      </c>
      <c r="Z273">
        <f t="shared" si="4"/>
        <v>2693.18</v>
      </c>
    </row>
    <row r="274" spans="1:26">
      <c r="A274" t="s">
        <v>246</v>
      </c>
      <c r="B274">
        <v>2946919102</v>
      </c>
      <c r="C274" t="s">
        <v>1658</v>
      </c>
      <c r="D274" t="s">
        <v>57</v>
      </c>
      <c r="E274" t="s">
        <v>58</v>
      </c>
      <c r="F274">
        <v>12173016</v>
      </c>
      <c r="G274">
        <v>44985</v>
      </c>
      <c r="H274" t="s">
        <v>3265</v>
      </c>
      <c r="I274" t="s">
        <v>255</v>
      </c>
      <c r="J274" t="s">
        <v>249</v>
      </c>
      <c r="K274" t="s">
        <v>250</v>
      </c>
      <c r="L274" t="s">
        <v>251</v>
      </c>
      <c r="O274" s="111">
        <v>44986</v>
      </c>
      <c r="P274" t="s">
        <v>252</v>
      </c>
      <c r="Q274" t="s">
        <v>257</v>
      </c>
      <c r="R274" s="111">
        <v>44995</v>
      </c>
      <c r="W274">
        <v>0</v>
      </c>
      <c r="X274">
        <v>0</v>
      </c>
      <c r="Y274">
        <v>0</v>
      </c>
      <c r="Z274">
        <f t="shared" si="4"/>
        <v>0</v>
      </c>
    </row>
    <row r="275" spans="1:26">
      <c r="A275" t="s">
        <v>246</v>
      </c>
      <c r="B275">
        <v>2946919102</v>
      </c>
      <c r="C275" t="s">
        <v>1658</v>
      </c>
      <c r="D275" t="s">
        <v>57</v>
      </c>
      <c r="E275" t="s">
        <v>58</v>
      </c>
      <c r="F275">
        <v>12202902</v>
      </c>
      <c r="G275">
        <v>44992</v>
      </c>
      <c r="H275" t="s">
        <v>3266</v>
      </c>
      <c r="I275" t="s">
        <v>255</v>
      </c>
      <c r="J275" t="s">
        <v>249</v>
      </c>
      <c r="K275" t="s">
        <v>250</v>
      </c>
      <c r="L275" t="s">
        <v>251</v>
      </c>
      <c r="O275" s="111">
        <v>44992</v>
      </c>
      <c r="P275" t="s">
        <v>252</v>
      </c>
      <c r="Q275" t="s">
        <v>253</v>
      </c>
      <c r="R275" s="111">
        <v>44993</v>
      </c>
      <c r="W275">
        <v>0</v>
      </c>
      <c r="X275">
        <v>817.1</v>
      </c>
      <c r="Y275">
        <v>679.31</v>
      </c>
      <c r="Z275">
        <f t="shared" si="4"/>
        <v>1496.4099999999999</v>
      </c>
    </row>
    <row r="276" spans="1:26">
      <c r="A276" t="s">
        <v>246</v>
      </c>
      <c r="B276">
        <v>2946919102</v>
      </c>
      <c r="C276" t="s">
        <v>1658</v>
      </c>
      <c r="D276" t="s">
        <v>57</v>
      </c>
      <c r="E276" t="s">
        <v>58</v>
      </c>
      <c r="F276">
        <v>12229899</v>
      </c>
      <c r="G276">
        <v>44999</v>
      </c>
      <c r="H276" t="s">
        <v>3267</v>
      </c>
      <c r="I276" t="s">
        <v>255</v>
      </c>
      <c r="J276" t="s">
        <v>249</v>
      </c>
      <c r="K276" t="s">
        <v>250</v>
      </c>
      <c r="L276" t="s">
        <v>251</v>
      </c>
      <c r="O276" s="111">
        <v>44999</v>
      </c>
      <c r="P276" t="s">
        <v>252</v>
      </c>
      <c r="Q276" t="s">
        <v>253</v>
      </c>
      <c r="R276" s="111">
        <v>45000</v>
      </c>
      <c r="W276">
        <v>0</v>
      </c>
      <c r="X276">
        <v>489</v>
      </c>
      <c r="Y276">
        <v>2224</v>
      </c>
      <c r="Z276">
        <f t="shared" si="4"/>
        <v>2713</v>
      </c>
    </row>
    <row r="277" spans="1:26">
      <c r="A277" t="s">
        <v>246</v>
      </c>
      <c r="B277">
        <v>2946919102</v>
      </c>
      <c r="C277" t="s">
        <v>1658</v>
      </c>
      <c r="D277" t="s">
        <v>57</v>
      </c>
      <c r="E277" t="s">
        <v>58</v>
      </c>
      <c r="F277">
        <v>12230021</v>
      </c>
      <c r="G277">
        <v>44999</v>
      </c>
      <c r="H277" t="s">
        <v>3268</v>
      </c>
      <c r="I277" t="s">
        <v>255</v>
      </c>
      <c r="J277" t="s">
        <v>249</v>
      </c>
      <c r="K277" t="s">
        <v>250</v>
      </c>
      <c r="L277" t="s">
        <v>251</v>
      </c>
      <c r="O277" s="111">
        <v>44999</v>
      </c>
      <c r="P277" t="s">
        <v>252</v>
      </c>
      <c r="Q277" t="s">
        <v>253</v>
      </c>
      <c r="R277" s="111">
        <v>45000</v>
      </c>
      <c r="W277">
        <v>0</v>
      </c>
      <c r="X277">
        <v>1555.5</v>
      </c>
      <c r="Y277">
        <v>10063</v>
      </c>
      <c r="Z277">
        <f t="shared" si="4"/>
        <v>11618.5</v>
      </c>
    </row>
    <row r="278" spans="1:26">
      <c r="A278" t="s">
        <v>246</v>
      </c>
      <c r="B278">
        <v>2946919102</v>
      </c>
      <c r="C278" t="s">
        <v>1658</v>
      </c>
      <c r="D278" t="s">
        <v>57</v>
      </c>
      <c r="E278" t="s">
        <v>58</v>
      </c>
      <c r="F278">
        <v>7954261</v>
      </c>
      <c r="G278">
        <v>45000</v>
      </c>
      <c r="H278" t="s">
        <v>3264</v>
      </c>
      <c r="I278" t="s">
        <v>255</v>
      </c>
      <c r="J278" t="s">
        <v>249</v>
      </c>
      <c r="K278" t="s">
        <v>268</v>
      </c>
      <c r="L278" t="s">
        <v>251</v>
      </c>
      <c r="O278" s="111">
        <v>45000</v>
      </c>
      <c r="P278" t="s">
        <v>252</v>
      </c>
      <c r="Q278" t="s">
        <v>253</v>
      </c>
      <c r="R278" s="111">
        <v>45001</v>
      </c>
      <c r="W278">
        <v>0</v>
      </c>
      <c r="X278">
        <v>4897.9399999999996</v>
      </c>
      <c r="Y278">
        <v>7981.3</v>
      </c>
      <c r="Z278">
        <f t="shared" si="4"/>
        <v>12879.24</v>
      </c>
    </row>
    <row r="279" spans="1:26">
      <c r="A279" t="s">
        <v>246</v>
      </c>
      <c r="B279">
        <v>2946919102</v>
      </c>
      <c r="C279" t="s">
        <v>1658</v>
      </c>
      <c r="D279" t="s">
        <v>57</v>
      </c>
      <c r="E279" t="s">
        <v>58</v>
      </c>
      <c r="F279">
        <v>12241723</v>
      </c>
      <c r="G279">
        <v>45001</v>
      </c>
      <c r="H279" t="s">
        <v>3269</v>
      </c>
      <c r="I279" t="s">
        <v>260</v>
      </c>
      <c r="L279" t="s">
        <v>251</v>
      </c>
      <c r="O279" s="111">
        <v>45001</v>
      </c>
      <c r="P279" t="s">
        <v>252</v>
      </c>
      <c r="Q279" t="s">
        <v>263</v>
      </c>
      <c r="R279" s="111">
        <v>45002</v>
      </c>
      <c r="W279">
        <v>0</v>
      </c>
      <c r="X279">
        <v>100</v>
      </c>
      <c r="Y279">
        <v>0</v>
      </c>
      <c r="Z279">
        <f t="shared" si="4"/>
        <v>100</v>
      </c>
    </row>
    <row r="280" spans="1:26">
      <c r="A280" t="s">
        <v>246</v>
      </c>
      <c r="B280">
        <v>2946919102</v>
      </c>
      <c r="C280" t="s">
        <v>1658</v>
      </c>
      <c r="D280" t="s">
        <v>57</v>
      </c>
      <c r="E280" t="s">
        <v>58</v>
      </c>
      <c r="F280">
        <v>1084757</v>
      </c>
      <c r="G280">
        <v>45006</v>
      </c>
      <c r="H280" t="s">
        <v>3263</v>
      </c>
      <c r="I280" t="s">
        <v>255</v>
      </c>
      <c r="J280" t="s">
        <v>249</v>
      </c>
      <c r="K280" t="s">
        <v>250</v>
      </c>
      <c r="L280" t="s">
        <v>251</v>
      </c>
      <c r="O280" s="111">
        <v>45006</v>
      </c>
      <c r="P280" t="s">
        <v>252</v>
      </c>
      <c r="Q280" t="s">
        <v>253</v>
      </c>
      <c r="R280" s="111">
        <v>45007</v>
      </c>
      <c r="W280">
        <v>0</v>
      </c>
      <c r="X280">
        <v>2022</v>
      </c>
      <c r="Y280">
        <v>9105.59</v>
      </c>
      <c r="Z280">
        <f t="shared" si="4"/>
        <v>11127.59</v>
      </c>
    </row>
    <row r="281" spans="1:26">
      <c r="A281" t="s">
        <v>246</v>
      </c>
      <c r="B281">
        <v>2946919102</v>
      </c>
      <c r="C281" t="s">
        <v>1658</v>
      </c>
      <c r="D281" t="s">
        <v>57</v>
      </c>
      <c r="E281" t="s">
        <v>58</v>
      </c>
      <c r="F281">
        <v>12261784</v>
      </c>
      <c r="G281">
        <v>45006</v>
      </c>
      <c r="H281" t="s">
        <v>3270</v>
      </c>
      <c r="I281" t="s">
        <v>255</v>
      </c>
      <c r="J281" t="s">
        <v>249</v>
      </c>
      <c r="K281" t="s">
        <v>250</v>
      </c>
      <c r="L281" t="s">
        <v>251</v>
      </c>
      <c r="O281" s="111">
        <v>45006</v>
      </c>
      <c r="P281" t="s">
        <v>252</v>
      </c>
      <c r="Q281" t="s">
        <v>253</v>
      </c>
      <c r="R281" s="111">
        <v>45007</v>
      </c>
      <c r="W281">
        <v>0</v>
      </c>
      <c r="X281">
        <v>2025</v>
      </c>
      <c r="Y281">
        <v>4043</v>
      </c>
      <c r="Z281">
        <f t="shared" si="4"/>
        <v>6068</v>
      </c>
    </row>
    <row r="282" spans="1:26">
      <c r="A282" t="s">
        <v>246</v>
      </c>
      <c r="B282">
        <v>2946919102</v>
      </c>
      <c r="C282" t="s">
        <v>1658</v>
      </c>
      <c r="D282" t="s">
        <v>57</v>
      </c>
      <c r="E282" t="s">
        <v>58</v>
      </c>
      <c r="F282">
        <v>12266059</v>
      </c>
      <c r="G282">
        <v>45007</v>
      </c>
      <c r="H282" t="s">
        <v>3271</v>
      </c>
      <c r="I282" t="s">
        <v>255</v>
      </c>
      <c r="L282" t="s">
        <v>251</v>
      </c>
      <c r="O282" s="111">
        <v>45007</v>
      </c>
      <c r="P282" t="s">
        <v>252</v>
      </c>
      <c r="Q282" t="s">
        <v>263</v>
      </c>
      <c r="R282" s="111">
        <v>45008</v>
      </c>
      <c r="W282">
        <v>0</v>
      </c>
      <c r="X282">
        <v>804.03</v>
      </c>
      <c r="Y282">
        <v>0</v>
      </c>
      <c r="Z282">
        <f t="shared" si="4"/>
        <v>804.03</v>
      </c>
    </row>
    <row r="283" spans="1:26">
      <c r="A283" t="s">
        <v>246</v>
      </c>
      <c r="B283">
        <v>2946919102</v>
      </c>
      <c r="C283" t="s">
        <v>1658</v>
      </c>
      <c r="D283" t="s">
        <v>57</v>
      </c>
      <c r="E283" t="s">
        <v>58</v>
      </c>
      <c r="F283">
        <v>12283004</v>
      </c>
      <c r="G283">
        <v>45012</v>
      </c>
      <c r="H283" t="s">
        <v>3273</v>
      </c>
      <c r="I283" t="s">
        <v>255</v>
      </c>
      <c r="L283" t="s">
        <v>251</v>
      </c>
      <c r="O283" s="111">
        <v>45012</v>
      </c>
      <c r="P283" t="s">
        <v>252</v>
      </c>
      <c r="Q283" t="s">
        <v>263</v>
      </c>
      <c r="R283" s="111">
        <v>45013</v>
      </c>
      <c r="W283">
        <v>0</v>
      </c>
      <c r="X283">
        <v>212</v>
      </c>
      <c r="Y283">
        <v>0</v>
      </c>
      <c r="Z283">
        <f t="shared" si="4"/>
        <v>212</v>
      </c>
    </row>
    <row r="284" spans="1:26">
      <c r="A284" t="s">
        <v>246</v>
      </c>
      <c r="B284">
        <v>2946919102</v>
      </c>
      <c r="C284" t="s">
        <v>1658</v>
      </c>
      <c r="D284" t="s">
        <v>57</v>
      </c>
      <c r="E284" t="s">
        <v>58</v>
      </c>
      <c r="F284">
        <v>12288415</v>
      </c>
      <c r="G284">
        <v>45013</v>
      </c>
      <c r="H284" t="s">
        <v>3274</v>
      </c>
      <c r="I284" t="s">
        <v>255</v>
      </c>
      <c r="J284" t="s">
        <v>249</v>
      </c>
      <c r="K284" t="s">
        <v>250</v>
      </c>
      <c r="L284" t="s">
        <v>251</v>
      </c>
      <c r="O284" s="111">
        <v>45013</v>
      </c>
      <c r="P284" t="s">
        <v>252</v>
      </c>
      <c r="Q284" t="s">
        <v>257</v>
      </c>
      <c r="R284" s="111"/>
      <c r="W284">
        <v>0</v>
      </c>
      <c r="X284">
        <v>0</v>
      </c>
      <c r="Y284">
        <v>0</v>
      </c>
      <c r="Z284">
        <f t="shared" si="4"/>
        <v>0</v>
      </c>
    </row>
    <row r="285" spans="1:26">
      <c r="A285" t="s">
        <v>246</v>
      </c>
      <c r="B285">
        <v>2946919102</v>
      </c>
      <c r="C285" t="s">
        <v>1658</v>
      </c>
      <c r="D285" t="s">
        <v>57</v>
      </c>
      <c r="E285" t="s">
        <v>58</v>
      </c>
      <c r="F285">
        <v>12289647</v>
      </c>
      <c r="G285">
        <v>45013</v>
      </c>
      <c r="H285" t="s">
        <v>3275</v>
      </c>
      <c r="I285" t="s">
        <v>255</v>
      </c>
      <c r="J285" t="s">
        <v>249</v>
      </c>
      <c r="K285" t="s">
        <v>250</v>
      </c>
      <c r="L285" t="s">
        <v>251</v>
      </c>
      <c r="O285" s="111">
        <v>45013</v>
      </c>
      <c r="P285" t="s">
        <v>252</v>
      </c>
      <c r="Q285" t="s">
        <v>253</v>
      </c>
      <c r="R285" s="111">
        <v>45014</v>
      </c>
      <c r="W285">
        <v>0</v>
      </c>
      <c r="X285">
        <v>242</v>
      </c>
      <c r="Y285">
        <v>1322.1</v>
      </c>
      <c r="Z285">
        <f t="shared" si="4"/>
        <v>1564.1</v>
      </c>
    </row>
    <row r="286" spans="1:26">
      <c r="A286" t="s">
        <v>246</v>
      </c>
      <c r="B286">
        <v>2946919102</v>
      </c>
      <c r="C286" t="s">
        <v>1658</v>
      </c>
      <c r="D286" t="s">
        <v>57</v>
      </c>
      <c r="E286" t="s">
        <v>58</v>
      </c>
      <c r="F286">
        <v>12272366</v>
      </c>
      <c r="G286">
        <v>45013</v>
      </c>
      <c r="H286" t="s">
        <v>3272</v>
      </c>
      <c r="I286" t="s">
        <v>255</v>
      </c>
      <c r="J286" t="s">
        <v>249</v>
      </c>
      <c r="K286" t="s">
        <v>250</v>
      </c>
      <c r="L286" t="s">
        <v>251</v>
      </c>
      <c r="O286" s="111">
        <v>45014</v>
      </c>
      <c r="P286" t="s">
        <v>252</v>
      </c>
      <c r="Q286" t="s">
        <v>257</v>
      </c>
      <c r="R286" s="111"/>
      <c r="W286">
        <v>0</v>
      </c>
      <c r="X286">
        <v>0</v>
      </c>
      <c r="Y286">
        <v>0</v>
      </c>
      <c r="Z286">
        <f t="shared" si="4"/>
        <v>0</v>
      </c>
    </row>
    <row r="287" spans="1:26">
      <c r="A287" t="s">
        <v>246</v>
      </c>
      <c r="B287">
        <v>2946919102</v>
      </c>
      <c r="C287" t="s">
        <v>1658</v>
      </c>
      <c r="D287" t="s">
        <v>57</v>
      </c>
      <c r="E287" t="s">
        <v>58</v>
      </c>
      <c r="F287">
        <v>12296963</v>
      </c>
      <c r="G287">
        <v>45014</v>
      </c>
      <c r="H287" t="s">
        <v>3276</v>
      </c>
      <c r="I287" t="s">
        <v>255</v>
      </c>
      <c r="J287" t="s">
        <v>249</v>
      </c>
      <c r="K287" t="s">
        <v>250</v>
      </c>
      <c r="L287" t="s">
        <v>251</v>
      </c>
      <c r="O287" s="111">
        <v>45014</v>
      </c>
      <c r="P287" t="s">
        <v>252</v>
      </c>
      <c r="Q287" t="s">
        <v>253</v>
      </c>
      <c r="R287" s="111">
        <v>45016</v>
      </c>
      <c r="W287">
        <v>0</v>
      </c>
      <c r="X287">
        <v>0</v>
      </c>
      <c r="Y287">
        <v>908.5</v>
      </c>
      <c r="Z287">
        <f t="shared" si="4"/>
        <v>908.5</v>
      </c>
    </row>
    <row r="288" spans="1:26">
      <c r="A288" t="s">
        <v>246</v>
      </c>
      <c r="B288">
        <v>2946919102</v>
      </c>
      <c r="C288" t="s">
        <v>1658</v>
      </c>
      <c r="D288" t="s">
        <v>57</v>
      </c>
      <c r="E288" t="s">
        <v>58</v>
      </c>
      <c r="F288">
        <v>12314592</v>
      </c>
      <c r="G288">
        <v>45017</v>
      </c>
      <c r="H288" t="s">
        <v>4328</v>
      </c>
      <c r="I288" t="s">
        <v>255</v>
      </c>
      <c r="J288" t="s">
        <v>249</v>
      </c>
      <c r="K288" t="s">
        <v>3936</v>
      </c>
      <c r="L288" t="s">
        <v>251</v>
      </c>
      <c r="O288" s="111">
        <v>45019</v>
      </c>
      <c r="P288" t="s">
        <v>252</v>
      </c>
      <c r="Q288" t="s">
        <v>253</v>
      </c>
      <c r="R288" s="111">
        <v>45020</v>
      </c>
      <c r="W288">
        <v>0</v>
      </c>
      <c r="X288">
        <v>0</v>
      </c>
      <c r="Y288">
        <v>30610.09</v>
      </c>
      <c r="Z288">
        <f t="shared" si="4"/>
        <v>30610.09</v>
      </c>
    </row>
    <row r="289" spans="1:26">
      <c r="A289" t="s">
        <v>246</v>
      </c>
      <c r="B289">
        <v>2946919102</v>
      </c>
      <c r="C289" t="s">
        <v>1658</v>
      </c>
      <c r="D289" t="s">
        <v>57</v>
      </c>
      <c r="E289" t="s">
        <v>58</v>
      </c>
      <c r="F289">
        <v>12304201</v>
      </c>
      <c r="G289">
        <v>45017</v>
      </c>
      <c r="H289" t="s">
        <v>4329</v>
      </c>
      <c r="I289" t="s">
        <v>255</v>
      </c>
      <c r="J289" t="s">
        <v>249</v>
      </c>
      <c r="K289" t="s">
        <v>250</v>
      </c>
      <c r="L289" t="s">
        <v>251</v>
      </c>
      <c r="O289" s="111">
        <v>45019</v>
      </c>
      <c r="P289" t="s">
        <v>252</v>
      </c>
      <c r="Q289" t="s">
        <v>253</v>
      </c>
      <c r="R289" s="111">
        <v>45020</v>
      </c>
      <c r="W289">
        <v>0</v>
      </c>
      <c r="X289">
        <v>0</v>
      </c>
      <c r="Y289">
        <v>520.5</v>
      </c>
      <c r="Z289">
        <f t="shared" si="4"/>
        <v>520.5</v>
      </c>
    </row>
    <row r="290" spans="1:26">
      <c r="A290" t="s">
        <v>246</v>
      </c>
      <c r="B290">
        <v>2946919102</v>
      </c>
      <c r="C290" t="s">
        <v>1658</v>
      </c>
      <c r="D290" t="s">
        <v>57</v>
      </c>
      <c r="E290" t="s">
        <v>58</v>
      </c>
      <c r="F290">
        <v>12333923</v>
      </c>
      <c r="G290">
        <v>45020</v>
      </c>
      <c r="H290" t="s">
        <v>4330</v>
      </c>
      <c r="I290" t="s">
        <v>255</v>
      </c>
      <c r="J290" t="s">
        <v>249</v>
      </c>
      <c r="K290" t="s">
        <v>268</v>
      </c>
      <c r="L290" t="s">
        <v>251</v>
      </c>
      <c r="O290" s="111">
        <v>45020</v>
      </c>
      <c r="P290" t="s">
        <v>252</v>
      </c>
      <c r="Q290" t="s">
        <v>253</v>
      </c>
      <c r="R290" s="111">
        <v>45021</v>
      </c>
      <c r="W290">
        <v>0</v>
      </c>
      <c r="X290">
        <v>0</v>
      </c>
      <c r="Y290">
        <v>195</v>
      </c>
      <c r="Z290">
        <f t="shared" si="4"/>
        <v>195</v>
      </c>
    </row>
    <row r="291" spans="1:26">
      <c r="A291" t="s">
        <v>246</v>
      </c>
      <c r="B291">
        <v>2946919102</v>
      </c>
      <c r="C291" t="s">
        <v>1658</v>
      </c>
      <c r="D291" t="s">
        <v>57</v>
      </c>
      <c r="E291" t="s">
        <v>58</v>
      </c>
      <c r="F291">
        <v>12332202</v>
      </c>
      <c r="G291">
        <v>45020</v>
      </c>
      <c r="H291" t="s">
        <v>4331</v>
      </c>
      <c r="I291" t="s">
        <v>255</v>
      </c>
      <c r="L291" t="s">
        <v>251</v>
      </c>
      <c r="O291" s="111">
        <v>45020</v>
      </c>
      <c r="P291" t="s">
        <v>252</v>
      </c>
      <c r="Q291" t="s">
        <v>253</v>
      </c>
      <c r="R291" s="111">
        <v>45021</v>
      </c>
      <c r="W291">
        <v>0</v>
      </c>
      <c r="X291">
        <v>0</v>
      </c>
      <c r="Y291">
        <v>3609.5</v>
      </c>
      <c r="Z291">
        <f t="shared" si="4"/>
        <v>3609.5</v>
      </c>
    </row>
    <row r="292" spans="1:26">
      <c r="A292" t="s">
        <v>246</v>
      </c>
      <c r="B292">
        <v>2946919102</v>
      </c>
      <c r="C292" t="s">
        <v>1658</v>
      </c>
      <c r="D292" t="s">
        <v>57</v>
      </c>
      <c r="E292" t="s">
        <v>58</v>
      </c>
      <c r="F292">
        <v>12334449</v>
      </c>
      <c r="G292">
        <v>45021</v>
      </c>
      <c r="H292" t="s">
        <v>4332</v>
      </c>
      <c r="I292" t="s">
        <v>255</v>
      </c>
      <c r="J292" t="s">
        <v>249</v>
      </c>
      <c r="K292" t="s">
        <v>250</v>
      </c>
      <c r="L292" t="s">
        <v>251</v>
      </c>
      <c r="O292" s="111">
        <v>45021</v>
      </c>
      <c r="P292" t="s">
        <v>252</v>
      </c>
      <c r="Q292" t="s">
        <v>253</v>
      </c>
      <c r="R292" s="111">
        <v>45022</v>
      </c>
      <c r="W292">
        <v>0</v>
      </c>
      <c r="X292">
        <v>0</v>
      </c>
      <c r="Y292">
        <v>1061</v>
      </c>
      <c r="Z292">
        <f t="shared" si="4"/>
        <v>1061</v>
      </c>
    </row>
    <row r="293" spans="1:26">
      <c r="A293" t="s">
        <v>246</v>
      </c>
      <c r="B293">
        <v>2946919102</v>
      </c>
      <c r="C293" t="s">
        <v>1658</v>
      </c>
      <c r="D293" t="s">
        <v>57</v>
      </c>
      <c r="E293" t="s">
        <v>58</v>
      </c>
      <c r="F293">
        <v>12332503</v>
      </c>
      <c r="G293">
        <v>45021</v>
      </c>
      <c r="H293" t="s">
        <v>4333</v>
      </c>
      <c r="I293" t="s">
        <v>255</v>
      </c>
      <c r="J293" t="s">
        <v>249</v>
      </c>
      <c r="K293" t="s">
        <v>250</v>
      </c>
      <c r="L293" t="s">
        <v>251</v>
      </c>
      <c r="O293" s="111">
        <v>45021</v>
      </c>
      <c r="P293" t="s">
        <v>252</v>
      </c>
      <c r="Q293" t="s">
        <v>253</v>
      </c>
      <c r="R293" s="111">
        <v>45022</v>
      </c>
      <c r="W293">
        <v>0</v>
      </c>
      <c r="X293">
        <v>0</v>
      </c>
      <c r="Y293">
        <v>380</v>
      </c>
      <c r="Z293">
        <f t="shared" si="4"/>
        <v>380</v>
      </c>
    </row>
    <row r="294" spans="1:26">
      <c r="A294" t="s">
        <v>246</v>
      </c>
      <c r="B294">
        <v>2946919102</v>
      </c>
      <c r="C294" t="s">
        <v>1658</v>
      </c>
      <c r="D294" t="s">
        <v>57</v>
      </c>
      <c r="E294" t="s">
        <v>58</v>
      </c>
      <c r="F294">
        <v>4568165</v>
      </c>
      <c r="G294">
        <v>45026</v>
      </c>
      <c r="H294" t="s">
        <v>4334</v>
      </c>
      <c r="I294" t="s">
        <v>255</v>
      </c>
      <c r="J294" t="s">
        <v>249</v>
      </c>
      <c r="K294" t="s">
        <v>268</v>
      </c>
      <c r="L294" t="s">
        <v>251</v>
      </c>
      <c r="O294" s="111">
        <v>45026</v>
      </c>
      <c r="P294" t="s">
        <v>252</v>
      </c>
      <c r="Q294" t="s">
        <v>253</v>
      </c>
      <c r="R294" s="111">
        <v>45027</v>
      </c>
      <c r="W294">
        <v>0</v>
      </c>
      <c r="X294">
        <v>0</v>
      </c>
      <c r="Y294">
        <v>10114</v>
      </c>
      <c r="Z294">
        <f t="shared" si="4"/>
        <v>10114</v>
      </c>
    </row>
    <row r="295" spans="1:26">
      <c r="A295" t="s">
        <v>246</v>
      </c>
      <c r="B295">
        <v>2946919102</v>
      </c>
      <c r="C295" t="s">
        <v>1658</v>
      </c>
      <c r="D295" t="s">
        <v>57</v>
      </c>
      <c r="E295" t="s">
        <v>58</v>
      </c>
      <c r="F295">
        <v>12352027</v>
      </c>
      <c r="G295">
        <v>45027</v>
      </c>
      <c r="H295" t="s">
        <v>4335</v>
      </c>
      <c r="I295" t="s">
        <v>255</v>
      </c>
      <c r="J295" t="s">
        <v>249</v>
      </c>
      <c r="K295" t="s">
        <v>250</v>
      </c>
      <c r="L295" t="s">
        <v>251</v>
      </c>
      <c r="O295" s="111">
        <v>45027</v>
      </c>
      <c r="P295" t="s">
        <v>252</v>
      </c>
      <c r="Q295" t="s">
        <v>253</v>
      </c>
      <c r="R295" s="111">
        <v>45027</v>
      </c>
      <c r="W295">
        <v>0</v>
      </c>
      <c r="X295">
        <v>0</v>
      </c>
      <c r="Y295">
        <v>1240</v>
      </c>
      <c r="Z295">
        <f t="shared" si="4"/>
        <v>1240</v>
      </c>
    </row>
    <row r="296" spans="1:26">
      <c r="A296" t="s">
        <v>246</v>
      </c>
      <c r="B296">
        <v>2946919102</v>
      </c>
      <c r="C296" t="s">
        <v>1658</v>
      </c>
      <c r="D296" t="s">
        <v>57</v>
      </c>
      <c r="E296" t="s">
        <v>58</v>
      </c>
      <c r="F296">
        <v>12358355</v>
      </c>
      <c r="G296">
        <v>45028</v>
      </c>
      <c r="H296" t="s">
        <v>4336</v>
      </c>
      <c r="I296" t="s">
        <v>255</v>
      </c>
      <c r="J296" t="s">
        <v>249</v>
      </c>
      <c r="K296" t="s">
        <v>250</v>
      </c>
      <c r="L296" t="s">
        <v>251</v>
      </c>
      <c r="O296" s="111">
        <v>45028</v>
      </c>
      <c r="P296" t="s">
        <v>252</v>
      </c>
      <c r="Q296" t="s">
        <v>253</v>
      </c>
      <c r="R296" s="111">
        <v>45034</v>
      </c>
      <c r="W296">
        <v>0</v>
      </c>
      <c r="X296">
        <v>0</v>
      </c>
      <c r="Y296">
        <v>3098.39</v>
      </c>
      <c r="Z296">
        <f t="shared" si="4"/>
        <v>3098.39</v>
      </c>
    </row>
    <row r="297" spans="1:26">
      <c r="A297" t="s">
        <v>246</v>
      </c>
      <c r="B297">
        <v>2946919102</v>
      </c>
      <c r="C297" t="s">
        <v>1658</v>
      </c>
      <c r="D297" t="s">
        <v>57</v>
      </c>
      <c r="E297" t="s">
        <v>58</v>
      </c>
      <c r="F297">
        <v>12362922</v>
      </c>
      <c r="G297">
        <v>45029</v>
      </c>
      <c r="H297" t="s">
        <v>4337</v>
      </c>
      <c r="I297" t="s">
        <v>255</v>
      </c>
      <c r="J297" t="s">
        <v>249</v>
      </c>
      <c r="K297" t="s">
        <v>250</v>
      </c>
      <c r="L297" t="s">
        <v>251</v>
      </c>
      <c r="O297" s="111">
        <v>45029</v>
      </c>
      <c r="P297" t="s">
        <v>252</v>
      </c>
      <c r="Q297" t="s">
        <v>253</v>
      </c>
      <c r="R297" s="111">
        <v>45033</v>
      </c>
      <c r="W297">
        <v>0</v>
      </c>
      <c r="X297">
        <v>0</v>
      </c>
      <c r="Y297">
        <v>6773.7</v>
      </c>
      <c r="Z297">
        <f t="shared" si="4"/>
        <v>6773.7</v>
      </c>
    </row>
    <row r="298" spans="1:26">
      <c r="A298" t="s">
        <v>246</v>
      </c>
      <c r="B298">
        <v>2946919102</v>
      </c>
      <c r="C298" t="s">
        <v>1658</v>
      </c>
      <c r="D298" t="s">
        <v>57</v>
      </c>
      <c r="E298" t="s">
        <v>58</v>
      </c>
      <c r="F298">
        <v>12379026</v>
      </c>
      <c r="G298">
        <v>45034</v>
      </c>
      <c r="H298" t="s">
        <v>4338</v>
      </c>
      <c r="I298" t="s">
        <v>255</v>
      </c>
      <c r="J298" t="s">
        <v>249</v>
      </c>
      <c r="K298" t="s">
        <v>250</v>
      </c>
      <c r="L298" t="s">
        <v>251</v>
      </c>
      <c r="O298" s="111">
        <v>45034</v>
      </c>
      <c r="P298" t="s">
        <v>252</v>
      </c>
      <c r="Q298" t="s">
        <v>257</v>
      </c>
      <c r="R298" s="111">
        <v>45036</v>
      </c>
      <c r="W298">
        <v>0</v>
      </c>
      <c r="X298">
        <v>0</v>
      </c>
      <c r="Y298">
        <v>0</v>
      </c>
      <c r="Z298">
        <f t="shared" si="4"/>
        <v>0</v>
      </c>
    </row>
    <row r="299" spans="1:26">
      <c r="A299" t="s">
        <v>246</v>
      </c>
      <c r="B299">
        <v>2946919102</v>
      </c>
      <c r="C299" t="s">
        <v>1658</v>
      </c>
      <c r="D299" t="s">
        <v>57</v>
      </c>
      <c r="E299" t="s">
        <v>58</v>
      </c>
      <c r="F299">
        <v>12362378</v>
      </c>
      <c r="G299">
        <v>45036</v>
      </c>
      <c r="H299" t="s">
        <v>4339</v>
      </c>
      <c r="I299" t="s">
        <v>271</v>
      </c>
      <c r="J299" t="s">
        <v>249</v>
      </c>
      <c r="K299" t="s">
        <v>268</v>
      </c>
      <c r="L299" t="s">
        <v>251</v>
      </c>
      <c r="O299" s="111">
        <v>45036</v>
      </c>
      <c r="P299" t="s">
        <v>252</v>
      </c>
      <c r="Q299" t="s">
        <v>253</v>
      </c>
      <c r="R299" s="111">
        <v>45040</v>
      </c>
      <c r="W299">
        <v>0</v>
      </c>
      <c r="X299">
        <v>0</v>
      </c>
      <c r="Y299">
        <v>382.7</v>
      </c>
      <c r="Z299">
        <f t="shared" si="4"/>
        <v>382.7</v>
      </c>
    </row>
    <row r="300" spans="1:26">
      <c r="A300" t="s">
        <v>246</v>
      </c>
      <c r="B300">
        <v>2946919102</v>
      </c>
      <c r="C300" t="s">
        <v>1658</v>
      </c>
      <c r="D300" t="s">
        <v>57</v>
      </c>
      <c r="E300" t="s">
        <v>58</v>
      </c>
      <c r="F300">
        <v>1287693</v>
      </c>
      <c r="G300">
        <v>45040</v>
      </c>
      <c r="H300" t="s">
        <v>4340</v>
      </c>
      <c r="I300" t="s">
        <v>271</v>
      </c>
      <c r="J300" t="s">
        <v>249</v>
      </c>
      <c r="K300" t="s">
        <v>268</v>
      </c>
      <c r="L300" t="s">
        <v>251</v>
      </c>
      <c r="O300" s="111">
        <v>45040</v>
      </c>
      <c r="P300" t="s">
        <v>252</v>
      </c>
      <c r="Q300" t="s">
        <v>253</v>
      </c>
      <c r="R300" s="111">
        <v>45041</v>
      </c>
      <c r="W300">
        <v>0</v>
      </c>
      <c r="X300">
        <v>0</v>
      </c>
      <c r="Y300">
        <v>651</v>
      </c>
      <c r="Z300">
        <f t="shared" si="4"/>
        <v>651</v>
      </c>
    </row>
    <row r="301" spans="1:26">
      <c r="A301" t="s">
        <v>246</v>
      </c>
      <c r="B301">
        <v>2946919102</v>
      </c>
      <c r="C301" t="s">
        <v>1658</v>
      </c>
      <c r="D301" t="s">
        <v>344</v>
      </c>
      <c r="E301" t="s">
        <v>54</v>
      </c>
      <c r="F301">
        <v>12110467</v>
      </c>
      <c r="G301">
        <v>44966</v>
      </c>
      <c r="H301" t="s">
        <v>2545</v>
      </c>
      <c r="I301" t="s">
        <v>248</v>
      </c>
      <c r="L301" t="s">
        <v>251</v>
      </c>
      <c r="O301" s="111">
        <v>44966</v>
      </c>
      <c r="P301" t="s">
        <v>252</v>
      </c>
      <c r="Q301" t="s">
        <v>282</v>
      </c>
      <c r="R301" s="111">
        <v>44970</v>
      </c>
      <c r="W301">
        <v>330</v>
      </c>
      <c r="X301">
        <v>105</v>
      </c>
      <c r="Y301">
        <v>0</v>
      </c>
      <c r="Z301">
        <f t="shared" si="4"/>
        <v>435</v>
      </c>
    </row>
    <row r="302" spans="1:26">
      <c r="A302" t="s">
        <v>246</v>
      </c>
      <c r="B302">
        <v>2946919102</v>
      </c>
      <c r="C302" t="s">
        <v>1658</v>
      </c>
      <c r="D302" t="s">
        <v>344</v>
      </c>
      <c r="E302" t="s">
        <v>54</v>
      </c>
      <c r="F302">
        <v>12110812</v>
      </c>
      <c r="G302">
        <v>44966</v>
      </c>
      <c r="H302" t="s">
        <v>2546</v>
      </c>
      <c r="I302" t="s">
        <v>248</v>
      </c>
      <c r="J302" t="s">
        <v>249</v>
      </c>
      <c r="K302" t="s">
        <v>3936</v>
      </c>
      <c r="L302" t="s">
        <v>251</v>
      </c>
      <c r="O302" s="111">
        <v>44966</v>
      </c>
      <c r="P302" t="s">
        <v>252</v>
      </c>
      <c r="Q302" t="s">
        <v>253</v>
      </c>
      <c r="R302" s="111">
        <v>44971</v>
      </c>
      <c r="W302">
        <v>574.04</v>
      </c>
      <c r="X302">
        <v>1445.8</v>
      </c>
      <c r="Y302">
        <v>273.8</v>
      </c>
      <c r="Z302">
        <f t="shared" si="4"/>
        <v>2293.64</v>
      </c>
    </row>
    <row r="303" spans="1:26">
      <c r="A303" t="s">
        <v>246</v>
      </c>
      <c r="B303">
        <v>2946919102</v>
      </c>
      <c r="C303" t="s">
        <v>1658</v>
      </c>
      <c r="D303" t="s">
        <v>344</v>
      </c>
      <c r="E303" t="s">
        <v>54</v>
      </c>
      <c r="F303">
        <v>11846396</v>
      </c>
      <c r="G303">
        <v>44967</v>
      </c>
      <c r="H303" t="s">
        <v>2544</v>
      </c>
      <c r="I303" t="s">
        <v>260</v>
      </c>
      <c r="L303" t="s">
        <v>251</v>
      </c>
      <c r="O303" s="111">
        <v>44967</v>
      </c>
      <c r="P303" t="s">
        <v>252</v>
      </c>
      <c r="Q303" t="s">
        <v>253</v>
      </c>
      <c r="R303" s="111">
        <v>44970</v>
      </c>
      <c r="W303">
        <v>3.1</v>
      </c>
      <c r="X303">
        <v>230</v>
      </c>
      <c r="Y303">
        <v>1</v>
      </c>
      <c r="Z303">
        <f t="shared" si="4"/>
        <v>234.1</v>
      </c>
    </row>
    <row r="304" spans="1:26">
      <c r="A304" t="s">
        <v>246</v>
      </c>
      <c r="B304">
        <v>2946919102</v>
      </c>
      <c r="C304" t="s">
        <v>1658</v>
      </c>
      <c r="D304" t="s">
        <v>344</v>
      </c>
      <c r="E304" t="s">
        <v>54</v>
      </c>
      <c r="F304">
        <v>12143475</v>
      </c>
      <c r="G304">
        <v>44974</v>
      </c>
      <c r="H304" t="s">
        <v>2547</v>
      </c>
      <c r="I304" t="s">
        <v>255</v>
      </c>
      <c r="J304" t="s">
        <v>249</v>
      </c>
      <c r="K304" t="s">
        <v>250</v>
      </c>
      <c r="L304" t="s">
        <v>251</v>
      </c>
      <c r="O304" s="111">
        <v>44974</v>
      </c>
      <c r="P304" t="s">
        <v>252</v>
      </c>
      <c r="Q304" t="s">
        <v>253</v>
      </c>
      <c r="R304" s="111">
        <v>44980</v>
      </c>
      <c r="W304">
        <v>3392</v>
      </c>
      <c r="X304">
        <v>11346.72</v>
      </c>
      <c r="Y304">
        <v>12179.49</v>
      </c>
      <c r="Z304">
        <f t="shared" si="4"/>
        <v>26918.21</v>
      </c>
    </row>
    <row r="305" spans="1:26">
      <c r="A305" t="s">
        <v>246</v>
      </c>
      <c r="B305">
        <v>2946919102</v>
      </c>
      <c r="C305" t="s">
        <v>1658</v>
      </c>
      <c r="D305" t="s">
        <v>1053</v>
      </c>
      <c r="E305" t="s">
        <v>54</v>
      </c>
      <c r="F305">
        <v>12115660</v>
      </c>
      <c r="G305">
        <v>44967</v>
      </c>
      <c r="H305" t="s">
        <v>2548</v>
      </c>
      <c r="I305" t="s">
        <v>256</v>
      </c>
      <c r="J305" t="s">
        <v>249</v>
      </c>
      <c r="K305" t="s">
        <v>3936</v>
      </c>
      <c r="L305" t="s">
        <v>251</v>
      </c>
      <c r="O305" s="111">
        <v>44967</v>
      </c>
      <c r="P305" t="s">
        <v>252</v>
      </c>
      <c r="Q305" t="s">
        <v>253</v>
      </c>
      <c r="R305" s="111">
        <v>44970</v>
      </c>
      <c r="W305">
        <v>1341.3</v>
      </c>
      <c r="X305">
        <v>4490.78</v>
      </c>
      <c r="Y305">
        <v>3790.19</v>
      </c>
      <c r="Z305">
        <f t="shared" si="4"/>
        <v>9622.27</v>
      </c>
    </row>
    <row r="306" spans="1:26">
      <c r="A306" t="s">
        <v>246</v>
      </c>
      <c r="B306">
        <v>2946919102</v>
      </c>
      <c r="C306" t="s">
        <v>1658</v>
      </c>
      <c r="D306" t="s">
        <v>1053</v>
      </c>
      <c r="E306" t="s">
        <v>54</v>
      </c>
      <c r="F306">
        <v>12128546</v>
      </c>
      <c r="G306">
        <v>44972</v>
      </c>
      <c r="H306" t="s">
        <v>2549</v>
      </c>
      <c r="I306" t="s">
        <v>248</v>
      </c>
      <c r="J306" t="s">
        <v>249</v>
      </c>
      <c r="K306" t="s">
        <v>3936</v>
      </c>
      <c r="L306" t="s">
        <v>251</v>
      </c>
      <c r="O306" s="111">
        <v>44972</v>
      </c>
      <c r="P306" t="s">
        <v>252</v>
      </c>
      <c r="Q306" t="s">
        <v>253</v>
      </c>
      <c r="R306" s="111">
        <v>44988</v>
      </c>
      <c r="W306">
        <v>0</v>
      </c>
      <c r="X306">
        <v>4166.17</v>
      </c>
      <c r="Y306">
        <v>5369.62</v>
      </c>
      <c r="Z306">
        <f t="shared" si="4"/>
        <v>9535.7900000000009</v>
      </c>
    </row>
    <row r="307" spans="1:26">
      <c r="A307" t="s">
        <v>246</v>
      </c>
      <c r="B307">
        <v>2946919102</v>
      </c>
      <c r="C307" t="s">
        <v>1658</v>
      </c>
      <c r="D307" t="s">
        <v>1053</v>
      </c>
      <c r="E307" t="s">
        <v>54</v>
      </c>
      <c r="F307">
        <v>12128618</v>
      </c>
      <c r="G307">
        <v>44972</v>
      </c>
      <c r="H307" t="s">
        <v>2550</v>
      </c>
      <c r="I307" t="s">
        <v>248</v>
      </c>
      <c r="J307" t="s">
        <v>249</v>
      </c>
      <c r="K307" t="s">
        <v>3936</v>
      </c>
      <c r="L307" t="s">
        <v>251</v>
      </c>
      <c r="O307" s="111">
        <v>44972</v>
      </c>
      <c r="P307" t="s">
        <v>252</v>
      </c>
      <c r="Q307" t="s">
        <v>253</v>
      </c>
      <c r="R307" s="111">
        <v>44988</v>
      </c>
      <c r="W307">
        <v>0</v>
      </c>
      <c r="X307">
        <v>1368.9</v>
      </c>
      <c r="Y307">
        <v>2701</v>
      </c>
      <c r="Z307">
        <f t="shared" si="4"/>
        <v>4069.9</v>
      </c>
    </row>
    <row r="308" spans="1:26">
      <c r="A308" t="s">
        <v>246</v>
      </c>
      <c r="B308">
        <v>2946919102</v>
      </c>
      <c r="C308" t="s">
        <v>1658</v>
      </c>
      <c r="D308" t="s">
        <v>1053</v>
      </c>
      <c r="E308" t="s">
        <v>54</v>
      </c>
      <c r="F308">
        <v>12128887</v>
      </c>
      <c r="G308">
        <v>44972</v>
      </c>
      <c r="H308" t="s">
        <v>2551</v>
      </c>
      <c r="I308" t="s">
        <v>248</v>
      </c>
      <c r="J308" t="s">
        <v>249</v>
      </c>
      <c r="K308" t="s">
        <v>3936</v>
      </c>
      <c r="L308" t="s">
        <v>251</v>
      </c>
      <c r="O308" s="111">
        <v>44972</v>
      </c>
      <c r="P308" t="s">
        <v>252</v>
      </c>
      <c r="Q308" t="s">
        <v>282</v>
      </c>
      <c r="R308" s="111">
        <v>44988</v>
      </c>
      <c r="W308">
        <v>0</v>
      </c>
      <c r="X308">
        <v>113</v>
      </c>
      <c r="Y308">
        <v>0</v>
      </c>
      <c r="Z308">
        <f t="shared" si="4"/>
        <v>113</v>
      </c>
    </row>
    <row r="309" spans="1:26">
      <c r="A309" t="s">
        <v>246</v>
      </c>
      <c r="B309">
        <v>2946919102</v>
      </c>
      <c r="C309" t="s">
        <v>1658</v>
      </c>
      <c r="D309" t="s">
        <v>1053</v>
      </c>
      <c r="E309" t="s">
        <v>54</v>
      </c>
      <c r="F309">
        <v>12195973</v>
      </c>
      <c r="G309">
        <v>44988</v>
      </c>
      <c r="H309" t="s">
        <v>3277</v>
      </c>
      <c r="I309" t="s">
        <v>255</v>
      </c>
      <c r="J309" t="s">
        <v>249</v>
      </c>
      <c r="K309" t="s">
        <v>250</v>
      </c>
      <c r="L309" t="s">
        <v>251</v>
      </c>
      <c r="O309" s="111">
        <v>44988</v>
      </c>
      <c r="P309" t="s">
        <v>252</v>
      </c>
      <c r="Q309" t="s">
        <v>253</v>
      </c>
      <c r="R309" s="111">
        <v>44991</v>
      </c>
      <c r="W309">
        <v>0</v>
      </c>
      <c r="X309">
        <v>385</v>
      </c>
      <c r="Y309">
        <v>687</v>
      </c>
      <c r="Z309">
        <f t="shared" si="4"/>
        <v>1072</v>
      </c>
    </row>
    <row r="310" spans="1:26">
      <c r="A310" t="s">
        <v>246</v>
      </c>
      <c r="B310">
        <v>2946919102</v>
      </c>
      <c r="C310" t="s">
        <v>1658</v>
      </c>
      <c r="D310" t="s">
        <v>1053</v>
      </c>
      <c r="E310" t="s">
        <v>54</v>
      </c>
      <c r="F310">
        <v>12196147</v>
      </c>
      <c r="G310">
        <v>44988</v>
      </c>
      <c r="H310" t="s">
        <v>3278</v>
      </c>
      <c r="I310" t="s">
        <v>255</v>
      </c>
      <c r="L310" t="s">
        <v>251</v>
      </c>
      <c r="O310" s="111">
        <v>44988</v>
      </c>
      <c r="P310" t="s">
        <v>252</v>
      </c>
      <c r="Q310" t="s">
        <v>263</v>
      </c>
      <c r="R310" s="111">
        <v>44991</v>
      </c>
      <c r="W310">
        <v>0</v>
      </c>
      <c r="X310">
        <v>80</v>
      </c>
      <c r="Y310">
        <v>0</v>
      </c>
      <c r="Z310">
        <f t="shared" si="4"/>
        <v>80</v>
      </c>
    </row>
    <row r="311" spans="1:26">
      <c r="A311" t="s">
        <v>246</v>
      </c>
      <c r="B311">
        <v>2946919102</v>
      </c>
      <c r="C311" t="s">
        <v>1658</v>
      </c>
      <c r="D311" t="s">
        <v>1053</v>
      </c>
      <c r="E311" t="s">
        <v>54</v>
      </c>
      <c r="F311">
        <v>12196970</v>
      </c>
      <c r="G311">
        <v>44988</v>
      </c>
      <c r="H311" t="s">
        <v>3279</v>
      </c>
      <c r="I311" t="s">
        <v>255</v>
      </c>
      <c r="J311" t="s">
        <v>249</v>
      </c>
      <c r="K311" t="s">
        <v>250</v>
      </c>
      <c r="L311" t="s">
        <v>251</v>
      </c>
      <c r="O311" s="111">
        <v>44988</v>
      </c>
      <c r="P311" t="s">
        <v>252</v>
      </c>
      <c r="Q311" t="s">
        <v>253</v>
      </c>
      <c r="R311" s="111">
        <v>44991</v>
      </c>
      <c r="W311">
        <v>0</v>
      </c>
      <c r="X311">
        <v>546.63</v>
      </c>
      <c r="Y311">
        <v>2514.41</v>
      </c>
      <c r="Z311">
        <f t="shared" si="4"/>
        <v>3061.04</v>
      </c>
    </row>
    <row r="312" spans="1:26">
      <c r="A312" t="s">
        <v>246</v>
      </c>
      <c r="B312">
        <v>2946919102</v>
      </c>
      <c r="C312" t="s">
        <v>1658</v>
      </c>
      <c r="D312" t="s">
        <v>1053</v>
      </c>
      <c r="E312" t="s">
        <v>54</v>
      </c>
      <c r="F312">
        <v>12208863</v>
      </c>
      <c r="G312">
        <v>44993</v>
      </c>
      <c r="H312" t="s">
        <v>3280</v>
      </c>
      <c r="I312" t="s">
        <v>260</v>
      </c>
      <c r="L312" t="s">
        <v>251</v>
      </c>
      <c r="O312" s="111">
        <v>44993</v>
      </c>
      <c r="P312" t="s">
        <v>252</v>
      </c>
      <c r="Q312" t="s">
        <v>263</v>
      </c>
      <c r="R312" s="111">
        <v>44994</v>
      </c>
      <c r="W312">
        <v>0</v>
      </c>
      <c r="X312">
        <v>60</v>
      </c>
      <c r="Y312">
        <v>0</v>
      </c>
      <c r="Z312">
        <f t="shared" si="4"/>
        <v>60</v>
      </c>
    </row>
    <row r="313" spans="1:26">
      <c r="A313" t="s">
        <v>246</v>
      </c>
      <c r="B313">
        <v>3325095160</v>
      </c>
      <c r="C313" t="s">
        <v>1135</v>
      </c>
      <c r="D313" t="s">
        <v>264</v>
      </c>
      <c r="E313" t="s">
        <v>54</v>
      </c>
      <c r="F313">
        <v>12136416</v>
      </c>
      <c r="G313">
        <v>44973</v>
      </c>
      <c r="H313" t="s">
        <v>2675</v>
      </c>
      <c r="I313" t="s">
        <v>256</v>
      </c>
      <c r="J313" t="s">
        <v>249</v>
      </c>
      <c r="K313" t="s">
        <v>268</v>
      </c>
      <c r="L313" t="s">
        <v>251</v>
      </c>
      <c r="O313" s="111">
        <v>44973</v>
      </c>
      <c r="P313" t="s">
        <v>252</v>
      </c>
      <c r="Q313" t="s">
        <v>282</v>
      </c>
      <c r="R313" s="111">
        <v>44974</v>
      </c>
      <c r="W313">
        <v>47</v>
      </c>
      <c r="X313">
        <v>831.5</v>
      </c>
      <c r="Y313">
        <v>0</v>
      </c>
      <c r="Z313">
        <f t="shared" si="4"/>
        <v>878.5</v>
      </c>
    </row>
    <row r="314" spans="1:26">
      <c r="A314" t="s">
        <v>246</v>
      </c>
      <c r="B314">
        <v>3325095160</v>
      </c>
      <c r="C314" t="s">
        <v>1135</v>
      </c>
      <c r="D314" t="s">
        <v>264</v>
      </c>
      <c r="E314" t="s">
        <v>54</v>
      </c>
      <c r="F314">
        <v>12231521</v>
      </c>
      <c r="G314">
        <v>44999</v>
      </c>
      <c r="H314" t="s">
        <v>3391</v>
      </c>
      <c r="I314" t="s">
        <v>255</v>
      </c>
      <c r="J314" t="s">
        <v>249</v>
      </c>
      <c r="K314" t="s">
        <v>250</v>
      </c>
      <c r="L314" t="s">
        <v>251</v>
      </c>
      <c r="O314" s="111">
        <v>44999</v>
      </c>
      <c r="P314" t="s">
        <v>252</v>
      </c>
      <c r="Q314" t="s">
        <v>253</v>
      </c>
      <c r="R314" s="111">
        <v>45000</v>
      </c>
      <c r="W314">
        <v>0</v>
      </c>
      <c r="X314">
        <v>2638.99</v>
      </c>
      <c r="Y314">
        <v>193</v>
      </c>
      <c r="Z314">
        <f t="shared" si="4"/>
        <v>2831.99</v>
      </c>
    </row>
    <row r="315" spans="1:26">
      <c r="A315" t="s">
        <v>246</v>
      </c>
      <c r="B315">
        <v>3325095160</v>
      </c>
      <c r="C315" t="s">
        <v>1135</v>
      </c>
      <c r="D315" t="s">
        <v>264</v>
      </c>
      <c r="E315" t="s">
        <v>54</v>
      </c>
      <c r="F315">
        <v>12237882</v>
      </c>
      <c r="G315">
        <v>45000</v>
      </c>
      <c r="H315" t="s">
        <v>3392</v>
      </c>
      <c r="I315" t="s">
        <v>255</v>
      </c>
      <c r="J315" t="s">
        <v>249</v>
      </c>
      <c r="K315" t="s">
        <v>250</v>
      </c>
      <c r="L315" t="s">
        <v>251</v>
      </c>
      <c r="O315" s="111">
        <v>45000</v>
      </c>
      <c r="P315" t="s">
        <v>252</v>
      </c>
      <c r="Q315" t="s">
        <v>253</v>
      </c>
      <c r="R315" s="111">
        <v>45001</v>
      </c>
      <c r="W315">
        <v>0</v>
      </c>
      <c r="X315">
        <v>1363</v>
      </c>
      <c r="Y315">
        <v>2430.5</v>
      </c>
      <c r="Z315">
        <f t="shared" si="4"/>
        <v>3793.5</v>
      </c>
    </row>
    <row r="316" spans="1:26">
      <c r="A316" t="s">
        <v>246</v>
      </c>
      <c r="B316">
        <v>3325095160</v>
      </c>
      <c r="C316" t="s">
        <v>1135</v>
      </c>
      <c r="D316" t="s">
        <v>53</v>
      </c>
      <c r="E316" t="s">
        <v>54</v>
      </c>
      <c r="F316">
        <v>12098032</v>
      </c>
      <c r="G316">
        <v>44963</v>
      </c>
      <c r="H316" t="s">
        <v>2679</v>
      </c>
      <c r="I316" t="s">
        <v>255</v>
      </c>
      <c r="J316" t="s">
        <v>249</v>
      </c>
      <c r="K316" t="s">
        <v>250</v>
      </c>
      <c r="L316" t="s">
        <v>251</v>
      </c>
      <c r="O316" s="111">
        <v>44964</v>
      </c>
      <c r="P316" t="s">
        <v>252</v>
      </c>
      <c r="Q316" t="s">
        <v>253</v>
      </c>
      <c r="R316" s="111">
        <v>44965</v>
      </c>
      <c r="W316">
        <v>4568.6099999999997</v>
      </c>
      <c r="X316">
        <v>8242.4699999999993</v>
      </c>
      <c r="Y316">
        <v>7233.63</v>
      </c>
      <c r="Z316">
        <f t="shared" si="4"/>
        <v>20044.71</v>
      </c>
    </row>
    <row r="317" spans="1:26">
      <c r="A317" t="s">
        <v>246</v>
      </c>
      <c r="B317">
        <v>3325095160</v>
      </c>
      <c r="C317" t="s">
        <v>1135</v>
      </c>
      <c r="D317" t="s">
        <v>53</v>
      </c>
      <c r="E317" t="s">
        <v>54</v>
      </c>
      <c r="F317">
        <v>12115268</v>
      </c>
      <c r="G317">
        <v>44967</v>
      </c>
      <c r="H317" t="s">
        <v>2680</v>
      </c>
      <c r="I317" t="s">
        <v>248</v>
      </c>
      <c r="J317" t="s">
        <v>249</v>
      </c>
      <c r="K317" t="s">
        <v>3936</v>
      </c>
      <c r="L317" t="s">
        <v>251</v>
      </c>
      <c r="O317" s="111">
        <v>44967</v>
      </c>
      <c r="P317" t="s">
        <v>252</v>
      </c>
      <c r="Q317" t="s">
        <v>282</v>
      </c>
      <c r="R317" s="111">
        <v>44970</v>
      </c>
      <c r="W317">
        <v>175.75</v>
      </c>
      <c r="X317">
        <v>0</v>
      </c>
      <c r="Y317">
        <v>0</v>
      </c>
      <c r="Z317">
        <f t="shared" si="4"/>
        <v>175.75</v>
      </c>
    </row>
    <row r="318" spans="1:26">
      <c r="A318" t="s">
        <v>246</v>
      </c>
      <c r="B318">
        <v>3325095160</v>
      </c>
      <c r="C318" t="s">
        <v>1135</v>
      </c>
      <c r="D318" t="s">
        <v>53</v>
      </c>
      <c r="E318" t="s">
        <v>54</v>
      </c>
      <c r="F318">
        <v>8743197</v>
      </c>
      <c r="G318">
        <v>44973</v>
      </c>
      <c r="H318" t="s">
        <v>2677</v>
      </c>
      <c r="I318" t="s">
        <v>255</v>
      </c>
      <c r="J318" t="s">
        <v>249</v>
      </c>
      <c r="K318" t="s">
        <v>250</v>
      </c>
      <c r="L318" t="s">
        <v>251</v>
      </c>
      <c r="O318" s="111">
        <v>44973</v>
      </c>
      <c r="P318" t="s">
        <v>252</v>
      </c>
      <c r="Q318" t="s">
        <v>282</v>
      </c>
      <c r="R318" s="111"/>
      <c r="W318">
        <v>0</v>
      </c>
      <c r="X318">
        <v>0</v>
      </c>
      <c r="Y318">
        <v>0</v>
      </c>
      <c r="Z318">
        <f t="shared" si="4"/>
        <v>0</v>
      </c>
    </row>
    <row r="319" spans="1:26">
      <c r="A319" t="s">
        <v>246</v>
      </c>
      <c r="B319">
        <v>3325095160</v>
      </c>
      <c r="C319" t="s">
        <v>1135</v>
      </c>
      <c r="D319" t="s">
        <v>53</v>
      </c>
      <c r="E319" t="s">
        <v>54</v>
      </c>
      <c r="F319">
        <v>12148123</v>
      </c>
      <c r="G319">
        <v>44979</v>
      </c>
      <c r="H319" t="s">
        <v>2682</v>
      </c>
      <c r="I319" t="s">
        <v>255</v>
      </c>
      <c r="J319" t="s">
        <v>249</v>
      </c>
      <c r="K319" t="s">
        <v>250</v>
      </c>
      <c r="L319" t="s">
        <v>251</v>
      </c>
      <c r="O319" s="111">
        <v>44979</v>
      </c>
      <c r="P319" t="s">
        <v>252</v>
      </c>
      <c r="Q319" t="s">
        <v>253</v>
      </c>
      <c r="R319" s="111">
        <v>44980</v>
      </c>
      <c r="W319">
        <v>1533.76</v>
      </c>
      <c r="X319">
        <v>21856.82</v>
      </c>
      <c r="Y319">
        <v>20563.849999999999</v>
      </c>
      <c r="Z319">
        <f t="shared" si="4"/>
        <v>43954.429999999993</v>
      </c>
    </row>
    <row r="320" spans="1:26">
      <c r="A320" t="s">
        <v>246</v>
      </c>
      <c r="B320">
        <v>3325095160</v>
      </c>
      <c r="C320" t="s">
        <v>1135</v>
      </c>
      <c r="D320" t="s">
        <v>53</v>
      </c>
      <c r="E320" t="s">
        <v>54</v>
      </c>
      <c r="F320">
        <v>66882</v>
      </c>
      <c r="G320">
        <v>44980</v>
      </c>
      <c r="H320" t="s">
        <v>2676</v>
      </c>
      <c r="I320" t="s">
        <v>255</v>
      </c>
      <c r="J320" t="s">
        <v>249</v>
      </c>
      <c r="K320" t="s">
        <v>832</v>
      </c>
      <c r="L320" t="s">
        <v>251</v>
      </c>
      <c r="O320" s="111">
        <v>44980</v>
      </c>
      <c r="P320" t="s">
        <v>252</v>
      </c>
      <c r="Q320" t="s">
        <v>253</v>
      </c>
      <c r="R320" s="111">
        <v>44981</v>
      </c>
      <c r="W320">
        <v>237.3</v>
      </c>
      <c r="X320">
        <v>6713.58</v>
      </c>
      <c r="Y320">
        <v>7663.44</v>
      </c>
      <c r="Z320">
        <f t="shared" ref="Z320:Z383" si="5">SUM(W320:Y320)</f>
        <v>14614.32</v>
      </c>
    </row>
    <row r="321" spans="1:26">
      <c r="A321" t="s">
        <v>246</v>
      </c>
      <c r="B321">
        <v>3325095160</v>
      </c>
      <c r="C321" t="s">
        <v>1135</v>
      </c>
      <c r="D321" t="s">
        <v>53</v>
      </c>
      <c r="E321" t="s">
        <v>54</v>
      </c>
      <c r="F321">
        <v>12162329</v>
      </c>
      <c r="G321">
        <v>44984</v>
      </c>
      <c r="H321" t="s">
        <v>2683</v>
      </c>
      <c r="I321" t="s">
        <v>255</v>
      </c>
      <c r="J321" t="s">
        <v>249</v>
      </c>
      <c r="K321" t="s">
        <v>250</v>
      </c>
      <c r="L321" t="s">
        <v>251</v>
      </c>
      <c r="O321" s="111">
        <v>44984</v>
      </c>
      <c r="P321" t="s">
        <v>252</v>
      </c>
      <c r="Q321" t="s">
        <v>253</v>
      </c>
      <c r="R321" s="111">
        <v>44985</v>
      </c>
      <c r="W321">
        <v>163</v>
      </c>
      <c r="X321">
        <v>6972.35</v>
      </c>
      <c r="Y321">
        <v>6793.5</v>
      </c>
      <c r="Z321">
        <f t="shared" si="5"/>
        <v>13928.85</v>
      </c>
    </row>
    <row r="322" spans="1:26">
      <c r="A322" t="s">
        <v>246</v>
      </c>
      <c r="B322">
        <v>3325095160</v>
      </c>
      <c r="C322" t="s">
        <v>1135</v>
      </c>
      <c r="D322" t="s">
        <v>53</v>
      </c>
      <c r="E322" t="s">
        <v>54</v>
      </c>
      <c r="F322">
        <v>11918177</v>
      </c>
      <c r="G322">
        <v>44985</v>
      </c>
      <c r="H322" t="s">
        <v>2678</v>
      </c>
      <c r="I322" t="s">
        <v>248</v>
      </c>
      <c r="J322" t="s">
        <v>249</v>
      </c>
      <c r="K322" t="s">
        <v>250</v>
      </c>
      <c r="L322" t="s">
        <v>251</v>
      </c>
      <c r="O322" s="111">
        <v>44985</v>
      </c>
      <c r="P322" t="s">
        <v>252</v>
      </c>
      <c r="Q322" t="s">
        <v>282</v>
      </c>
      <c r="R322" s="111"/>
      <c r="W322">
        <v>0</v>
      </c>
      <c r="X322">
        <v>0</v>
      </c>
      <c r="Y322">
        <v>0</v>
      </c>
      <c r="Z322">
        <f t="shared" si="5"/>
        <v>0</v>
      </c>
    </row>
    <row r="323" spans="1:26">
      <c r="A323" t="s">
        <v>246</v>
      </c>
      <c r="B323">
        <v>3325095160</v>
      </c>
      <c r="C323" t="s">
        <v>1135</v>
      </c>
      <c r="D323" t="s">
        <v>53</v>
      </c>
      <c r="E323" t="s">
        <v>54</v>
      </c>
      <c r="F323">
        <v>12225526</v>
      </c>
      <c r="G323">
        <v>45000</v>
      </c>
      <c r="H323" t="s">
        <v>3394</v>
      </c>
      <c r="I323" t="s">
        <v>255</v>
      </c>
      <c r="J323" t="s">
        <v>249</v>
      </c>
      <c r="K323" t="s">
        <v>250</v>
      </c>
      <c r="L323" t="s">
        <v>251</v>
      </c>
      <c r="O323" s="111">
        <v>45000</v>
      </c>
      <c r="P323" t="s">
        <v>252</v>
      </c>
      <c r="Q323" t="s">
        <v>282</v>
      </c>
      <c r="R323" s="111">
        <v>45001</v>
      </c>
      <c r="W323">
        <v>0</v>
      </c>
      <c r="X323">
        <v>1942.5</v>
      </c>
      <c r="Y323">
        <v>0</v>
      </c>
      <c r="Z323">
        <f t="shared" si="5"/>
        <v>1942.5</v>
      </c>
    </row>
    <row r="324" spans="1:26">
      <c r="A324" t="s">
        <v>246</v>
      </c>
      <c r="B324">
        <v>3325095160</v>
      </c>
      <c r="C324" t="s">
        <v>1135</v>
      </c>
      <c r="D324" t="s">
        <v>53</v>
      </c>
      <c r="E324" t="s">
        <v>54</v>
      </c>
      <c r="F324">
        <v>12277162</v>
      </c>
      <c r="G324">
        <v>45012</v>
      </c>
      <c r="H324" t="s">
        <v>3395</v>
      </c>
      <c r="I324" t="s">
        <v>248</v>
      </c>
      <c r="J324" t="s">
        <v>249</v>
      </c>
      <c r="K324" t="s">
        <v>250</v>
      </c>
      <c r="L324" t="s">
        <v>251</v>
      </c>
      <c r="O324" s="111">
        <v>45012</v>
      </c>
      <c r="P324" t="s">
        <v>252</v>
      </c>
      <c r="Q324" t="s">
        <v>282</v>
      </c>
      <c r="R324" s="111">
        <v>45013</v>
      </c>
      <c r="W324">
        <v>0</v>
      </c>
      <c r="X324">
        <v>2</v>
      </c>
      <c r="Y324">
        <v>0</v>
      </c>
      <c r="Z324">
        <f t="shared" si="5"/>
        <v>2</v>
      </c>
    </row>
    <row r="325" spans="1:26">
      <c r="A325" t="s">
        <v>246</v>
      </c>
      <c r="B325">
        <v>3325095160</v>
      </c>
      <c r="C325" t="s">
        <v>1135</v>
      </c>
      <c r="D325" t="s">
        <v>53</v>
      </c>
      <c r="E325" t="s">
        <v>54</v>
      </c>
      <c r="F325">
        <v>12279258</v>
      </c>
      <c r="G325">
        <v>45013</v>
      </c>
      <c r="H325" t="s">
        <v>3396</v>
      </c>
      <c r="I325" t="s">
        <v>255</v>
      </c>
      <c r="J325" t="s">
        <v>249</v>
      </c>
      <c r="K325" t="s">
        <v>250</v>
      </c>
      <c r="L325" t="s">
        <v>251</v>
      </c>
      <c r="O325" s="111">
        <v>45013</v>
      </c>
      <c r="P325" t="s">
        <v>252</v>
      </c>
      <c r="Q325" t="s">
        <v>253</v>
      </c>
      <c r="R325" s="111">
        <v>45014</v>
      </c>
      <c r="W325">
        <v>0</v>
      </c>
      <c r="X325">
        <v>2</v>
      </c>
      <c r="Y325">
        <v>32</v>
      </c>
      <c r="Z325">
        <f t="shared" si="5"/>
        <v>34</v>
      </c>
    </row>
    <row r="326" spans="1:26">
      <c r="A326" t="s">
        <v>246</v>
      </c>
      <c r="B326">
        <v>3491168147</v>
      </c>
      <c r="C326" t="s">
        <v>306</v>
      </c>
      <c r="D326" t="s">
        <v>264</v>
      </c>
      <c r="E326" t="s">
        <v>54</v>
      </c>
      <c r="F326">
        <v>12126447</v>
      </c>
      <c r="G326">
        <v>44971</v>
      </c>
      <c r="H326" t="s">
        <v>2482</v>
      </c>
      <c r="I326" t="s">
        <v>248</v>
      </c>
      <c r="J326" t="s">
        <v>249</v>
      </c>
      <c r="K326" t="s">
        <v>3936</v>
      </c>
      <c r="L326" t="s">
        <v>251</v>
      </c>
      <c r="O326" s="111">
        <v>44972</v>
      </c>
      <c r="P326" t="s">
        <v>252</v>
      </c>
      <c r="Q326" t="s">
        <v>253</v>
      </c>
      <c r="R326" s="111">
        <v>44987</v>
      </c>
      <c r="W326">
        <v>0</v>
      </c>
      <c r="X326">
        <v>11031.2</v>
      </c>
      <c r="Y326">
        <v>8504.9</v>
      </c>
      <c r="Z326">
        <f t="shared" si="5"/>
        <v>19536.099999999999</v>
      </c>
    </row>
    <row r="327" spans="1:26">
      <c r="A327" t="s">
        <v>246</v>
      </c>
      <c r="B327">
        <v>3491168147</v>
      </c>
      <c r="C327" t="s">
        <v>306</v>
      </c>
      <c r="D327" t="s">
        <v>264</v>
      </c>
      <c r="E327" t="s">
        <v>54</v>
      </c>
      <c r="F327">
        <v>12137594</v>
      </c>
      <c r="G327">
        <v>44973</v>
      </c>
      <c r="H327" t="s">
        <v>2483</v>
      </c>
      <c r="I327" t="s">
        <v>255</v>
      </c>
      <c r="J327" t="s">
        <v>249</v>
      </c>
      <c r="K327" t="s">
        <v>250</v>
      </c>
      <c r="L327" t="s">
        <v>251</v>
      </c>
      <c r="O327" s="111">
        <v>44980</v>
      </c>
      <c r="P327" t="s">
        <v>252</v>
      </c>
      <c r="Q327" t="s">
        <v>253</v>
      </c>
      <c r="R327" s="111">
        <v>44981</v>
      </c>
      <c r="W327">
        <v>253</v>
      </c>
      <c r="X327">
        <v>1869.5</v>
      </c>
      <c r="Y327">
        <v>1667.38</v>
      </c>
      <c r="Z327">
        <f t="shared" si="5"/>
        <v>3789.88</v>
      </c>
    </row>
    <row r="328" spans="1:26">
      <c r="A328" t="s">
        <v>246</v>
      </c>
      <c r="B328">
        <v>3491168147</v>
      </c>
      <c r="C328" t="s">
        <v>306</v>
      </c>
      <c r="D328" t="s">
        <v>264</v>
      </c>
      <c r="E328" t="s">
        <v>54</v>
      </c>
      <c r="F328">
        <v>12151515</v>
      </c>
      <c r="G328">
        <v>44980</v>
      </c>
      <c r="H328" t="s">
        <v>2484</v>
      </c>
      <c r="I328" t="s">
        <v>255</v>
      </c>
      <c r="J328" t="s">
        <v>249</v>
      </c>
      <c r="K328" t="s">
        <v>268</v>
      </c>
      <c r="L328" t="s">
        <v>251</v>
      </c>
      <c r="O328" s="111">
        <v>44981</v>
      </c>
      <c r="P328" t="s">
        <v>252</v>
      </c>
      <c r="Q328" t="s">
        <v>253</v>
      </c>
      <c r="R328" s="111">
        <v>44987</v>
      </c>
      <c r="W328">
        <v>0</v>
      </c>
      <c r="X328">
        <v>2146.2199999999998</v>
      </c>
      <c r="Y328">
        <v>90</v>
      </c>
      <c r="Z328">
        <f t="shared" si="5"/>
        <v>2236.2199999999998</v>
      </c>
    </row>
    <row r="329" spans="1:26">
      <c r="A329" t="s">
        <v>246</v>
      </c>
      <c r="B329">
        <v>3491168147</v>
      </c>
      <c r="C329" t="s">
        <v>306</v>
      </c>
      <c r="D329" t="s">
        <v>264</v>
      </c>
      <c r="E329" t="s">
        <v>54</v>
      </c>
      <c r="F329">
        <v>12152281</v>
      </c>
      <c r="G329">
        <v>44980</v>
      </c>
      <c r="H329" t="s">
        <v>2485</v>
      </c>
      <c r="I329" t="s">
        <v>255</v>
      </c>
      <c r="J329" t="s">
        <v>249</v>
      </c>
      <c r="K329" t="s">
        <v>250</v>
      </c>
      <c r="L329" t="s">
        <v>251</v>
      </c>
      <c r="O329" s="111">
        <v>44984</v>
      </c>
      <c r="P329" t="s">
        <v>252</v>
      </c>
      <c r="Q329" t="s">
        <v>253</v>
      </c>
      <c r="R329" s="111">
        <v>44987</v>
      </c>
      <c r="W329">
        <v>0</v>
      </c>
      <c r="X329">
        <v>1565</v>
      </c>
      <c r="Y329">
        <v>668</v>
      </c>
      <c r="Z329">
        <f t="shared" si="5"/>
        <v>2233</v>
      </c>
    </row>
    <row r="330" spans="1:26">
      <c r="A330" t="s">
        <v>246</v>
      </c>
      <c r="B330">
        <v>3491168147</v>
      </c>
      <c r="C330" t="s">
        <v>306</v>
      </c>
      <c r="D330" t="s">
        <v>264</v>
      </c>
      <c r="E330" t="s">
        <v>54</v>
      </c>
      <c r="F330">
        <v>12173652</v>
      </c>
      <c r="G330">
        <v>44985</v>
      </c>
      <c r="H330" t="s">
        <v>3230</v>
      </c>
      <c r="I330" t="s">
        <v>255</v>
      </c>
      <c r="J330" t="s">
        <v>249</v>
      </c>
      <c r="K330" t="s">
        <v>250</v>
      </c>
      <c r="L330" t="s">
        <v>251</v>
      </c>
      <c r="O330" s="111">
        <v>44986</v>
      </c>
      <c r="P330" t="s">
        <v>252</v>
      </c>
      <c r="Q330" t="s">
        <v>282</v>
      </c>
      <c r="R330" s="111">
        <v>44988</v>
      </c>
      <c r="W330">
        <v>0</v>
      </c>
      <c r="X330">
        <v>7683.5</v>
      </c>
      <c r="Y330">
        <v>0</v>
      </c>
      <c r="Z330">
        <f t="shared" si="5"/>
        <v>7683.5</v>
      </c>
    </row>
    <row r="331" spans="1:26">
      <c r="A331" t="s">
        <v>246</v>
      </c>
      <c r="B331">
        <v>3491168147</v>
      </c>
      <c r="C331" t="s">
        <v>306</v>
      </c>
      <c r="D331" t="s">
        <v>264</v>
      </c>
      <c r="E331" t="s">
        <v>54</v>
      </c>
      <c r="F331">
        <v>5532971</v>
      </c>
      <c r="G331">
        <v>44987</v>
      </c>
      <c r="H331" t="s">
        <v>3229</v>
      </c>
      <c r="I331" t="s">
        <v>255</v>
      </c>
      <c r="J331" t="s">
        <v>249</v>
      </c>
      <c r="K331" t="s">
        <v>250</v>
      </c>
      <c r="L331" t="s">
        <v>707</v>
      </c>
      <c r="O331" s="111">
        <v>44988</v>
      </c>
      <c r="P331" t="s">
        <v>252</v>
      </c>
      <c r="Q331" t="s">
        <v>282</v>
      </c>
      <c r="R331" s="111">
        <v>44994</v>
      </c>
      <c r="W331">
        <v>0</v>
      </c>
      <c r="X331">
        <v>1312</v>
      </c>
      <c r="Y331">
        <v>0</v>
      </c>
      <c r="Z331">
        <f t="shared" si="5"/>
        <v>1312</v>
      </c>
    </row>
    <row r="332" spans="1:26">
      <c r="A332" t="s">
        <v>246</v>
      </c>
      <c r="B332">
        <v>3491168147</v>
      </c>
      <c r="C332" t="s">
        <v>306</v>
      </c>
      <c r="D332" t="s">
        <v>264</v>
      </c>
      <c r="E332" t="s">
        <v>54</v>
      </c>
      <c r="F332">
        <v>12236618</v>
      </c>
      <c r="G332">
        <v>45000</v>
      </c>
      <c r="H332" t="s">
        <v>3231</v>
      </c>
      <c r="I332" t="s">
        <v>255</v>
      </c>
      <c r="J332" t="s">
        <v>249</v>
      </c>
      <c r="K332" t="s">
        <v>250</v>
      </c>
      <c r="L332" t="s">
        <v>251</v>
      </c>
      <c r="O332" s="111">
        <v>45001</v>
      </c>
      <c r="P332" t="s">
        <v>252</v>
      </c>
      <c r="Q332" t="s">
        <v>253</v>
      </c>
      <c r="R332" s="111">
        <v>45002</v>
      </c>
      <c r="W332">
        <v>0</v>
      </c>
      <c r="X332">
        <v>5</v>
      </c>
      <c r="Y332">
        <v>1</v>
      </c>
      <c r="Z332">
        <f t="shared" si="5"/>
        <v>6</v>
      </c>
    </row>
    <row r="333" spans="1:26">
      <c r="A333" t="s">
        <v>246</v>
      </c>
      <c r="B333">
        <v>3491168147</v>
      </c>
      <c r="C333" t="s">
        <v>306</v>
      </c>
      <c r="D333" t="s">
        <v>264</v>
      </c>
      <c r="E333" t="s">
        <v>54</v>
      </c>
      <c r="F333">
        <v>12273348</v>
      </c>
      <c r="G333">
        <v>45008</v>
      </c>
      <c r="H333" t="s">
        <v>3232</v>
      </c>
      <c r="I333" t="s">
        <v>255</v>
      </c>
      <c r="J333" t="s">
        <v>249</v>
      </c>
      <c r="K333" t="s">
        <v>250</v>
      </c>
      <c r="L333" t="s">
        <v>251</v>
      </c>
      <c r="O333" s="111">
        <v>45009</v>
      </c>
      <c r="P333" t="s">
        <v>252</v>
      </c>
      <c r="Q333" t="s">
        <v>253</v>
      </c>
      <c r="R333" s="111">
        <v>45013</v>
      </c>
      <c r="W333">
        <v>0</v>
      </c>
      <c r="X333">
        <v>0</v>
      </c>
      <c r="Y333">
        <v>1</v>
      </c>
      <c r="Z333">
        <f t="shared" si="5"/>
        <v>1</v>
      </c>
    </row>
    <row r="334" spans="1:26">
      <c r="A334" t="s">
        <v>246</v>
      </c>
      <c r="B334">
        <v>3491168147</v>
      </c>
      <c r="C334" t="s">
        <v>306</v>
      </c>
      <c r="D334" t="s">
        <v>57</v>
      </c>
      <c r="E334" t="s">
        <v>58</v>
      </c>
      <c r="F334">
        <v>12100727</v>
      </c>
      <c r="G334">
        <v>44964</v>
      </c>
      <c r="H334" t="s">
        <v>2486</v>
      </c>
      <c r="I334" t="s">
        <v>255</v>
      </c>
      <c r="J334" t="s">
        <v>249</v>
      </c>
      <c r="K334" t="s">
        <v>250</v>
      </c>
      <c r="L334" t="s">
        <v>251</v>
      </c>
      <c r="O334" s="111">
        <v>44964</v>
      </c>
      <c r="P334" t="s">
        <v>252</v>
      </c>
      <c r="Q334" t="s">
        <v>282</v>
      </c>
      <c r="R334" s="111">
        <v>44965</v>
      </c>
      <c r="W334">
        <v>331</v>
      </c>
      <c r="X334">
        <v>10.5</v>
      </c>
      <c r="Y334">
        <v>0</v>
      </c>
      <c r="Z334">
        <f t="shared" si="5"/>
        <v>341.5</v>
      </c>
    </row>
    <row r="335" spans="1:26">
      <c r="A335" t="s">
        <v>246</v>
      </c>
      <c r="B335">
        <v>3491168147</v>
      </c>
      <c r="C335" t="s">
        <v>306</v>
      </c>
      <c r="D335" t="s">
        <v>53</v>
      </c>
      <c r="E335" t="s">
        <v>54</v>
      </c>
      <c r="F335">
        <v>12129380</v>
      </c>
      <c r="G335">
        <v>44972</v>
      </c>
      <c r="H335" t="s">
        <v>2487</v>
      </c>
      <c r="I335" t="s">
        <v>255</v>
      </c>
      <c r="J335" t="s">
        <v>249</v>
      </c>
      <c r="K335" t="s">
        <v>268</v>
      </c>
      <c r="L335" t="s">
        <v>251</v>
      </c>
      <c r="O335" s="111">
        <v>44977</v>
      </c>
      <c r="P335" t="s">
        <v>252</v>
      </c>
      <c r="Q335" t="s">
        <v>253</v>
      </c>
      <c r="R335" s="111">
        <v>44987</v>
      </c>
      <c r="W335">
        <v>0</v>
      </c>
      <c r="X335">
        <v>7474.14</v>
      </c>
      <c r="Y335">
        <v>10564</v>
      </c>
      <c r="Z335">
        <f t="shared" si="5"/>
        <v>18038.14</v>
      </c>
    </row>
    <row r="336" spans="1:26">
      <c r="A336" t="s">
        <v>246</v>
      </c>
      <c r="B336">
        <v>3491168147</v>
      </c>
      <c r="C336" t="s">
        <v>306</v>
      </c>
      <c r="D336" t="s">
        <v>53</v>
      </c>
      <c r="E336" t="s">
        <v>54</v>
      </c>
      <c r="F336">
        <v>12175202</v>
      </c>
      <c r="G336">
        <v>44985</v>
      </c>
      <c r="H336" t="s">
        <v>3235</v>
      </c>
      <c r="I336" t="s">
        <v>255</v>
      </c>
      <c r="J336" t="s">
        <v>249</v>
      </c>
      <c r="K336" t="s">
        <v>250</v>
      </c>
      <c r="L336" t="s">
        <v>251</v>
      </c>
      <c r="O336" s="111">
        <v>44986</v>
      </c>
      <c r="P336" t="s">
        <v>252</v>
      </c>
      <c r="Q336" t="s">
        <v>253</v>
      </c>
      <c r="R336" s="111">
        <v>44988</v>
      </c>
      <c r="W336">
        <v>0</v>
      </c>
      <c r="X336">
        <v>695</v>
      </c>
      <c r="Y336">
        <v>2299.4</v>
      </c>
      <c r="Z336">
        <f t="shared" si="5"/>
        <v>2994.4</v>
      </c>
    </row>
    <row r="337" spans="1:26">
      <c r="A337" t="s">
        <v>246</v>
      </c>
      <c r="B337">
        <v>3491168147</v>
      </c>
      <c r="C337" t="s">
        <v>306</v>
      </c>
      <c r="D337" t="s">
        <v>53</v>
      </c>
      <c r="E337" t="s">
        <v>54</v>
      </c>
      <c r="F337">
        <v>11992296</v>
      </c>
      <c r="G337">
        <v>44986</v>
      </c>
      <c r="H337" t="s">
        <v>3234</v>
      </c>
      <c r="I337" t="s">
        <v>248</v>
      </c>
      <c r="J337" t="s">
        <v>249</v>
      </c>
      <c r="K337" t="s">
        <v>250</v>
      </c>
      <c r="L337" t="s">
        <v>251</v>
      </c>
      <c r="O337" s="111">
        <v>44987</v>
      </c>
      <c r="P337" t="s">
        <v>252</v>
      </c>
      <c r="Q337" t="s">
        <v>253</v>
      </c>
      <c r="R337" s="111">
        <v>44987</v>
      </c>
      <c r="W337">
        <v>14774.6</v>
      </c>
      <c r="X337">
        <v>35730.89</v>
      </c>
      <c r="Y337">
        <v>45008.13</v>
      </c>
      <c r="Z337">
        <f t="shared" si="5"/>
        <v>95513.62</v>
      </c>
    </row>
    <row r="338" spans="1:26">
      <c r="A338" t="s">
        <v>246</v>
      </c>
      <c r="B338">
        <v>3491168147</v>
      </c>
      <c r="C338" t="s">
        <v>306</v>
      </c>
      <c r="D338" t="s">
        <v>53</v>
      </c>
      <c r="E338" t="s">
        <v>54</v>
      </c>
      <c r="F338">
        <v>12210347</v>
      </c>
      <c r="G338">
        <v>44993</v>
      </c>
      <c r="H338" t="s">
        <v>3236</v>
      </c>
      <c r="I338" t="s">
        <v>255</v>
      </c>
      <c r="J338" t="s">
        <v>249</v>
      </c>
      <c r="K338" t="s">
        <v>250</v>
      </c>
      <c r="L338" t="s">
        <v>251</v>
      </c>
      <c r="O338" s="111">
        <v>44994</v>
      </c>
      <c r="P338" t="s">
        <v>252</v>
      </c>
      <c r="Q338" t="s">
        <v>282</v>
      </c>
      <c r="R338" s="111">
        <v>45000</v>
      </c>
      <c r="W338">
        <v>0</v>
      </c>
      <c r="X338">
        <v>1</v>
      </c>
      <c r="Y338">
        <v>0</v>
      </c>
      <c r="Z338">
        <f t="shared" si="5"/>
        <v>1</v>
      </c>
    </row>
    <row r="339" spans="1:26">
      <c r="A339" t="s">
        <v>246</v>
      </c>
      <c r="B339">
        <v>3491168147</v>
      </c>
      <c r="C339" t="s">
        <v>306</v>
      </c>
      <c r="D339" t="s">
        <v>53</v>
      </c>
      <c r="E339" t="s">
        <v>54</v>
      </c>
      <c r="F339">
        <v>12219816</v>
      </c>
      <c r="G339">
        <v>44995</v>
      </c>
      <c r="H339" t="s">
        <v>3237</v>
      </c>
      <c r="I339" t="s">
        <v>255</v>
      </c>
      <c r="J339" t="s">
        <v>249</v>
      </c>
      <c r="K339" t="s">
        <v>250</v>
      </c>
      <c r="L339" t="s">
        <v>251</v>
      </c>
      <c r="O339" s="111">
        <v>45008</v>
      </c>
      <c r="P339" t="s">
        <v>252</v>
      </c>
      <c r="Q339" t="s">
        <v>253</v>
      </c>
      <c r="R339" s="111">
        <v>45012</v>
      </c>
      <c r="W339">
        <v>0</v>
      </c>
      <c r="X339">
        <v>409.88</v>
      </c>
      <c r="Y339">
        <v>1474.07</v>
      </c>
      <c r="Z339">
        <f t="shared" si="5"/>
        <v>1883.9499999999998</v>
      </c>
    </row>
    <row r="340" spans="1:26">
      <c r="A340" t="s">
        <v>246</v>
      </c>
      <c r="B340">
        <v>3491168147</v>
      </c>
      <c r="C340" t="s">
        <v>306</v>
      </c>
      <c r="D340" t="s">
        <v>53</v>
      </c>
      <c r="E340" t="s">
        <v>54</v>
      </c>
      <c r="F340">
        <v>12225387</v>
      </c>
      <c r="G340">
        <v>44998</v>
      </c>
      <c r="H340" t="s">
        <v>3238</v>
      </c>
      <c r="I340" t="s">
        <v>255</v>
      </c>
      <c r="L340" t="s">
        <v>251</v>
      </c>
      <c r="O340" s="111">
        <v>45000</v>
      </c>
      <c r="P340" t="s">
        <v>252</v>
      </c>
      <c r="Q340" t="s">
        <v>263</v>
      </c>
      <c r="R340" s="111">
        <v>45002</v>
      </c>
      <c r="W340">
        <v>0</v>
      </c>
      <c r="X340">
        <v>1.01</v>
      </c>
      <c r="Y340">
        <v>0</v>
      </c>
      <c r="Z340">
        <f t="shared" si="5"/>
        <v>1.01</v>
      </c>
    </row>
    <row r="341" spans="1:26">
      <c r="A341" t="s">
        <v>246</v>
      </c>
      <c r="B341">
        <v>3491168147</v>
      </c>
      <c r="C341" t="s">
        <v>306</v>
      </c>
      <c r="D341" t="s">
        <v>53</v>
      </c>
      <c r="E341" t="s">
        <v>54</v>
      </c>
      <c r="F341">
        <v>12254999</v>
      </c>
      <c r="G341">
        <v>45006</v>
      </c>
      <c r="H341" t="s">
        <v>3239</v>
      </c>
      <c r="I341" t="s">
        <v>255</v>
      </c>
      <c r="J341" t="s">
        <v>249</v>
      </c>
      <c r="K341" t="s">
        <v>250</v>
      </c>
      <c r="L341" t="s">
        <v>251</v>
      </c>
      <c r="O341" s="111">
        <v>45007</v>
      </c>
      <c r="P341" t="s">
        <v>252</v>
      </c>
      <c r="Q341" t="s">
        <v>253</v>
      </c>
      <c r="R341" s="111">
        <v>45009</v>
      </c>
      <c r="W341">
        <v>0</v>
      </c>
      <c r="X341">
        <v>3246.5</v>
      </c>
      <c r="Y341">
        <v>6816.5</v>
      </c>
      <c r="Z341">
        <f t="shared" si="5"/>
        <v>10063</v>
      </c>
    </row>
    <row r="342" spans="1:26">
      <c r="A342" t="s">
        <v>246</v>
      </c>
      <c r="B342">
        <v>3491168147</v>
      </c>
      <c r="C342" t="s">
        <v>306</v>
      </c>
      <c r="D342" t="s">
        <v>53</v>
      </c>
      <c r="E342" t="s">
        <v>54</v>
      </c>
      <c r="F342">
        <v>12339287</v>
      </c>
      <c r="G342">
        <v>45021</v>
      </c>
      <c r="H342" t="s">
        <v>4341</v>
      </c>
      <c r="I342" t="s">
        <v>255</v>
      </c>
      <c r="J342" t="s">
        <v>249</v>
      </c>
      <c r="K342" t="s">
        <v>250</v>
      </c>
      <c r="L342" t="s">
        <v>251</v>
      </c>
      <c r="O342" s="111">
        <v>45022</v>
      </c>
      <c r="P342" t="s">
        <v>252</v>
      </c>
      <c r="Q342" t="s">
        <v>253</v>
      </c>
      <c r="R342" s="111">
        <v>45027</v>
      </c>
      <c r="W342">
        <v>0</v>
      </c>
      <c r="X342">
        <v>0</v>
      </c>
      <c r="Y342">
        <v>2140</v>
      </c>
      <c r="Z342">
        <f t="shared" si="5"/>
        <v>2140</v>
      </c>
    </row>
    <row r="343" spans="1:26">
      <c r="A343" t="s">
        <v>246</v>
      </c>
      <c r="B343">
        <v>3491168147</v>
      </c>
      <c r="C343" t="s">
        <v>306</v>
      </c>
      <c r="D343" t="s">
        <v>53</v>
      </c>
      <c r="E343" t="s">
        <v>54</v>
      </c>
      <c r="F343">
        <v>12352464</v>
      </c>
      <c r="G343">
        <v>45027</v>
      </c>
      <c r="H343" t="s">
        <v>4342</v>
      </c>
      <c r="I343" t="s">
        <v>255</v>
      </c>
      <c r="J343" t="s">
        <v>249</v>
      </c>
      <c r="K343" t="s">
        <v>268</v>
      </c>
      <c r="L343" t="s">
        <v>251</v>
      </c>
      <c r="O343" s="111">
        <v>45027</v>
      </c>
      <c r="P343" t="s">
        <v>252</v>
      </c>
      <c r="Q343" t="s">
        <v>257</v>
      </c>
      <c r="R343" s="111">
        <v>45028</v>
      </c>
      <c r="W343">
        <v>0</v>
      </c>
      <c r="X343">
        <v>0</v>
      </c>
      <c r="Y343">
        <v>0</v>
      </c>
      <c r="Z343">
        <f t="shared" si="5"/>
        <v>0</v>
      </c>
    </row>
    <row r="344" spans="1:26">
      <c r="A344" t="s">
        <v>246</v>
      </c>
      <c r="B344">
        <v>3491168147</v>
      </c>
      <c r="C344" t="s">
        <v>306</v>
      </c>
      <c r="D344" t="s">
        <v>53</v>
      </c>
      <c r="E344" t="s">
        <v>54</v>
      </c>
      <c r="F344">
        <v>12372151</v>
      </c>
      <c r="G344">
        <v>45033</v>
      </c>
      <c r="H344" t="s">
        <v>4343</v>
      </c>
      <c r="I344" t="s">
        <v>255</v>
      </c>
      <c r="J344" t="s">
        <v>249</v>
      </c>
      <c r="K344" t="s">
        <v>250</v>
      </c>
      <c r="L344" t="s">
        <v>251</v>
      </c>
      <c r="O344" s="111">
        <v>45033</v>
      </c>
      <c r="P344" t="s">
        <v>252</v>
      </c>
      <c r="Q344" t="s">
        <v>253</v>
      </c>
      <c r="R344" s="111">
        <v>45034</v>
      </c>
      <c r="W344">
        <v>0</v>
      </c>
      <c r="X344">
        <v>0</v>
      </c>
      <c r="Y344">
        <v>956.76</v>
      </c>
      <c r="Z344">
        <f t="shared" si="5"/>
        <v>956.76</v>
      </c>
    </row>
    <row r="345" spans="1:26">
      <c r="A345" t="s">
        <v>246</v>
      </c>
      <c r="B345">
        <v>3491168147</v>
      </c>
      <c r="C345" t="s">
        <v>306</v>
      </c>
      <c r="D345" t="s">
        <v>53</v>
      </c>
      <c r="E345" t="s">
        <v>54</v>
      </c>
      <c r="F345">
        <v>1008907</v>
      </c>
      <c r="G345">
        <v>45040</v>
      </c>
      <c r="H345" t="s">
        <v>4344</v>
      </c>
      <c r="I345" t="s">
        <v>271</v>
      </c>
      <c r="J345" t="s">
        <v>249</v>
      </c>
      <c r="K345" t="s">
        <v>268</v>
      </c>
      <c r="L345" t="s">
        <v>251</v>
      </c>
      <c r="O345" s="111">
        <v>45040</v>
      </c>
      <c r="P345" t="s">
        <v>252</v>
      </c>
      <c r="Q345" t="s">
        <v>253</v>
      </c>
      <c r="R345" s="111">
        <v>45042</v>
      </c>
      <c r="W345">
        <v>0</v>
      </c>
      <c r="X345">
        <v>0</v>
      </c>
      <c r="Y345">
        <v>3270</v>
      </c>
      <c r="Z345">
        <f t="shared" si="5"/>
        <v>3270</v>
      </c>
    </row>
    <row r="346" spans="1:26">
      <c r="A346" t="s">
        <v>246</v>
      </c>
      <c r="B346">
        <v>3491168147</v>
      </c>
      <c r="C346" t="s">
        <v>306</v>
      </c>
      <c r="D346" t="s">
        <v>53</v>
      </c>
      <c r="E346" t="s">
        <v>54</v>
      </c>
      <c r="F346">
        <v>12422780</v>
      </c>
      <c r="G346">
        <v>45044</v>
      </c>
      <c r="H346" t="s">
        <v>4345</v>
      </c>
      <c r="I346" t="s">
        <v>248</v>
      </c>
      <c r="J346" t="s">
        <v>249</v>
      </c>
      <c r="K346" t="s">
        <v>250</v>
      </c>
      <c r="L346" t="s">
        <v>251</v>
      </c>
      <c r="O346" s="111">
        <v>45044</v>
      </c>
      <c r="P346" t="s">
        <v>252</v>
      </c>
      <c r="Q346" t="s">
        <v>257</v>
      </c>
      <c r="R346" s="111"/>
      <c r="W346">
        <v>0</v>
      </c>
      <c r="X346">
        <v>0</v>
      </c>
      <c r="Y346">
        <v>0</v>
      </c>
      <c r="Z346">
        <f t="shared" si="5"/>
        <v>0</v>
      </c>
    </row>
    <row r="347" spans="1:26">
      <c r="A347" t="s">
        <v>246</v>
      </c>
      <c r="B347">
        <v>3491168147</v>
      </c>
      <c r="C347" t="s">
        <v>306</v>
      </c>
      <c r="D347" t="s">
        <v>277</v>
      </c>
      <c r="E347" t="s">
        <v>54</v>
      </c>
      <c r="F347">
        <v>12068043</v>
      </c>
      <c r="G347">
        <v>44957</v>
      </c>
      <c r="H347" t="s">
        <v>2488</v>
      </c>
      <c r="I347" t="s">
        <v>255</v>
      </c>
      <c r="J347" t="s">
        <v>249</v>
      </c>
      <c r="K347" t="s">
        <v>250</v>
      </c>
      <c r="L347" t="s">
        <v>251</v>
      </c>
      <c r="O347" s="111">
        <v>44958</v>
      </c>
      <c r="P347" t="s">
        <v>252</v>
      </c>
      <c r="Q347" t="s">
        <v>253</v>
      </c>
      <c r="R347" s="111">
        <v>44960</v>
      </c>
      <c r="W347">
        <v>6243.51</v>
      </c>
      <c r="X347">
        <v>4774.8900000000003</v>
      </c>
      <c r="Y347">
        <v>4329.4399999999996</v>
      </c>
      <c r="Z347">
        <f t="shared" si="5"/>
        <v>15347.84</v>
      </c>
    </row>
    <row r="348" spans="1:26">
      <c r="A348" t="s">
        <v>246</v>
      </c>
      <c r="B348">
        <v>3491168147</v>
      </c>
      <c r="C348" t="s">
        <v>306</v>
      </c>
      <c r="D348" t="s">
        <v>277</v>
      </c>
      <c r="E348" t="s">
        <v>54</v>
      </c>
      <c r="F348">
        <v>12077919</v>
      </c>
      <c r="G348">
        <v>44958</v>
      </c>
      <c r="H348" t="s">
        <v>2489</v>
      </c>
      <c r="I348" t="s">
        <v>255</v>
      </c>
      <c r="L348" t="s">
        <v>251</v>
      </c>
      <c r="O348" s="111">
        <v>44960</v>
      </c>
      <c r="P348" t="s">
        <v>252</v>
      </c>
      <c r="Q348" t="s">
        <v>263</v>
      </c>
      <c r="R348" s="111">
        <v>44963</v>
      </c>
      <c r="W348">
        <v>927</v>
      </c>
      <c r="X348">
        <v>0</v>
      </c>
      <c r="Y348">
        <v>0</v>
      </c>
      <c r="Z348">
        <f t="shared" si="5"/>
        <v>927</v>
      </c>
    </row>
    <row r="349" spans="1:26">
      <c r="A349" t="s">
        <v>246</v>
      </c>
      <c r="B349">
        <v>3491168147</v>
      </c>
      <c r="C349" t="s">
        <v>306</v>
      </c>
      <c r="D349" t="s">
        <v>265</v>
      </c>
      <c r="E349" t="s">
        <v>54</v>
      </c>
      <c r="F349">
        <v>8139505</v>
      </c>
      <c r="G349">
        <v>44985</v>
      </c>
      <c r="H349" t="s">
        <v>3240</v>
      </c>
      <c r="I349" t="s">
        <v>255</v>
      </c>
      <c r="J349" t="s">
        <v>249</v>
      </c>
      <c r="K349" t="s">
        <v>250</v>
      </c>
      <c r="L349" t="s">
        <v>251</v>
      </c>
      <c r="O349" s="111">
        <v>44986</v>
      </c>
      <c r="P349" t="s">
        <v>252</v>
      </c>
      <c r="Q349" t="s">
        <v>253</v>
      </c>
      <c r="R349" s="111">
        <v>44988</v>
      </c>
      <c r="W349">
        <v>0</v>
      </c>
      <c r="X349">
        <v>55.02</v>
      </c>
      <c r="Y349">
        <v>356.3</v>
      </c>
      <c r="Z349">
        <f t="shared" si="5"/>
        <v>411.32</v>
      </c>
    </row>
    <row r="350" spans="1:26">
      <c r="A350" t="s">
        <v>246</v>
      </c>
      <c r="B350">
        <v>3491168147</v>
      </c>
      <c r="C350" t="s">
        <v>306</v>
      </c>
      <c r="D350" t="s">
        <v>265</v>
      </c>
      <c r="E350" t="s">
        <v>54</v>
      </c>
      <c r="F350">
        <v>12371997</v>
      </c>
      <c r="G350">
        <v>45031</v>
      </c>
      <c r="H350" t="s">
        <v>4346</v>
      </c>
      <c r="I350" t="s">
        <v>255</v>
      </c>
      <c r="J350" t="s">
        <v>249</v>
      </c>
      <c r="K350" t="s">
        <v>250</v>
      </c>
      <c r="L350" t="s">
        <v>251</v>
      </c>
      <c r="O350" s="111">
        <v>45031</v>
      </c>
      <c r="P350" t="s">
        <v>252</v>
      </c>
      <c r="Q350" t="s">
        <v>253</v>
      </c>
      <c r="R350" s="111">
        <v>45033</v>
      </c>
      <c r="W350">
        <v>0</v>
      </c>
      <c r="X350">
        <v>0</v>
      </c>
      <c r="Y350">
        <v>390.48</v>
      </c>
      <c r="Z350">
        <f t="shared" si="5"/>
        <v>390.48</v>
      </c>
    </row>
    <row r="351" spans="1:26">
      <c r="A351" t="s">
        <v>246</v>
      </c>
      <c r="B351">
        <v>3491168147</v>
      </c>
      <c r="C351" t="s">
        <v>306</v>
      </c>
      <c r="D351" t="s">
        <v>1053</v>
      </c>
      <c r="E351" t="s">
        <v>54</v>
      </c>
      <c r="F351">
        <v>12353250</v>
      </c>
      <c r="G351">
        <v>45027</v>
      </c>
      <c r="H351" t="s">
        <v>4347</v>
      </c>
      <c r="I351" t="s">
        <v>256</v>
      </c>
      <c r="J351" t="s">
        <v>249</v>
      </c>
      <c r="K351" t="s">
        <v>805</v>
      </c>
      <c r="L351" t="s">
        <v>251</v>
      </c>
      <c r="O351" s="111">
        <v>45028</v>
      </c>
      <c r="P351" t="s">
        <v>252</v>
      </c>
      <c r="Q351" t="s">
        <v>253</v>
      </c>
      <c r="R351" s="111">
        <v>45028</v>
      </c>
      <c r="W351">
        <v>0</v>
      </c>
      <c r="X351">
        <v>0</v>
      </c>
      <c r="Y351">
        <v>24</v>
      </c>
      <c r="Z351">
        <f t="shared" si="5"/>
        <v>24</v>
      </c>
    </row>
    <row r="352" spans="1:26">
      <c r="A352" t="s">
        <v>246</v>
      </c>
      <c r="B352">
        <v>3804044190</v>
      </c>
      <c r="C352" t="s">
        <v>629</v>
      </c>
      <c r="D352" t="s">
        <v>247</v>
      </c>
      <c r="E352" t="s">
        <v>54</v>
      </c>
      <c r="F352">
        <v>12230594</v>
      </c>
      <c r="G352">
        <v>44999</v>
      </c>
      <c r="H352" t="s">
        <v>3215</v>
      </c>
      <c r="I352" t="s">
        <v>255</v>
      </c>
      <c r="J352" t="s">
        <v>249</v>
      </c>
      <c r="K352" t="s">
        <v>250</v>
      </c>
      <c r="L352" t="s">
        <v>251</v>
      </c>
      <c r="O352" s="111">
        <v>44999</v>
      </c>
      <c r="P352" t="s">
        <v>252</v>
      </c>
      <c r="Q352" t="s">
        <v>253</v>
      </c>
      <c r="R352" s="111">
        <v>45000</v>
      </c>
      <c r="W352">
        <v>0</v>
      </c>
      <c r="X352">
        <v>3378.1</v>
      </c>
      <c r="Y352">
        <v>6261.28</v>
      </c>
      <c r="Z352">
        <f t="shared" si="5"/>
        <v>9639.3799999999992</v>
      </c>
    </row>
    <row r="353" spans="1:26">
      <c r="A353" t="s">
        <v>246</v>
      </c>
      <c r="B353">
        <v>3804044190</v>
      </c>
      <c r="C353" t="s">
        <v>629</v>
      </c>
      <c r="D353" t="s">
        <v>57</v>
      </c>
      <c r="E353" t="s">
        <v>58</v>
      </c>
      <c r="F353">
        <v>7502954</v>
      </c>
      <c r="G353">
        <v>44959</v>
      </c>
      <c r="H353" t="s">
        <v>2462</v>
      </c>
      <c r="I353" t="s">
        <v>255</v>
      </c>
      <c r="J353" t="s">
        <v>249</v>
      </c>
      <c r="K353" t="s">
        <v>250</v>
      </c>
      <c r="L353" t="s">
        <v>251</v>
      </c>
      <c r="O353" s="111">
        <v>44971</v>
      </c>
      <c r="P353" t="s">
        <v>252</v>
      </c>
      <c r="Q353" t="s">
        <v>253</v>
      </c>
      <c r="R353" s="111">
        <v>44972</v>
      </c>
      <c r="W353">
        <v>34412.85</v>
      </c>
      <c r="X353">
        <v>54984.9</v>
      </c>
      <c r="Y353">
        <v>54260.6</v>
      </c>
      <c r="Z353">
        <f t="shared" si="5"/>
        <v>143658.35</v>
      </c>
    </row>
    <row r="354" spans="1:26">
      <c r="A354" t="s">
        <v>246</v>
      </c>
      <c r="B354">
        <v>3804044190</v>
      </c>
      <c r="C354" t="s">
        <v>629</v>
      </c>
      <c r="D354" t="s">
        <v>57</v>
      </c>
      <c r="E354" t="s">
        <v>58</v>
      </c>
      <c r="F354">
        <v>12120898</v>
      </c>
      <c r="G354">
        <v>44970</v>
      </c>
      <c r="H354" t="s">
        <v>2465</v>
      </c>
      <c r="I354" t="s">
        <v>248</v>
      </c>
      <c r="J354" t="s">
        <v>249</v>
      </c>
      <c r="K354" t="s">
        <v>3936</v>
      </c>
      <c r="L354" t="s">
        <v>251</v>
      </c>
      <c r="O354" s="111">
        <v>44970</v>
      </c>
      <c r="P354" t="s">
        <v>252</v>
      </c>
      <c r="Q354" t="s">
        <v>253</v>
      </c>
      <c r="R354" s="111">
        <v>44973</v>
      </c>
      <c r="W354">
        <v>2712</v>
      </c>
      <c r="X354">
        <v>7961</v>
      </c>
      <c r="Y354">
        <v>4962</v>
      </c>
      <c r="Z354">
        <f t="shared" si="5"/>
        <v>15635</v>
      </c>
    </row>
    <row r="355" spans="1:26">
      <c r="A355" t="s">
        <v>246</v>
      </c>
      <c r="B355">
        <v>3804044190</v>
      </c>
      <c r="C355" t="s">
        <v>629</v>
      </c>
      <c r="D355" t="s">
        <v>57</v>
      </c>
      <c r="E355" t="s">
        <v>58</v>
      </c>
      <c r="F355">
        <v>11870805</v>
      </c>
      <c r="G355">
        <v>44970</v>
      </c>
      <c r="H355" t="s">
        <v>2464</v>
      </c>
      <c r="I355" t="s">
        <v>248</v>
      </c>
      <c r="J355" t="s">
        <v>249</v>
      </c>
      <c r="K355" t="s">
        <v>3936</v>
      </c>
      <c r="L355" t="s">
        <v>251</v>
      </c>
      <c r="O355" s="111">
        <v>44970</v>
      </c>
      <c r="P355" t="s">
        <v>252</v>
      </c>
      <c r="Q355" t="s">
        <v>253</v>
      </c>
      <c r="R355" s="111">
        <v>44973</v>
      </c>
      <c r="W355">
        <v>457.14</v>
      </c>
      <c r="X355">
        <v>522.82000000000005</v>
      </c>
      <c r="Y355">
        <v>1471.59</v>
      </c>
      <c r="Z355">
        <f t="shared" si="5"/>
        <v>2451.5500000000002</v>
      </c>
    </row>
    <row r="356" spans="1:26">
      <c r="A356" t="s">
        <v>246</v>
      </c>
      <c r="B356">
        <v>3804044190</v>
      </c>
      <c r="C356" t="s">
        <v>629</v>
      </c>
      <c r="D356" t="s">
        <v>57</v>
      </c>
      <c r="E356" t="s">
        <v>58</v>
      </c>
      <c r="F356">
        <v>12128925</v>
      </c>
      <c r="G356">
        <v>44972</v>
      </c>
      <c r="H356" t="s">
        <v>2467</v>
      </c>
      <c r="I356" t="s">
        <v>248</v>
      </c>
      <c r="J356" t="s">
        <v>249</v>
      </c>
      <c r="K356" t="s">
        <v>3936</v>
      </c>
      <c r="L356" t="s">
        <v>251</v>
      </c>
      <c r="O356" s="111">
        <v>44972</v>
      </c>
      <c r="P356" t="s">
        <v>252</v>
      </c>
      <c r="Q356" t="s">
        <v>282</v>
      </c>
      <c r="R356" s="111">
        <v>44981</v>
      </c>
      <c r="W356">
        <v>18.5</v>
      </c>
      <c r="X356">
        <v>8762</v>
      </c>
      <c r="Y356">
        <v>0</v>
      </c>
      <c r="Z356">
        <f t="shared" si="5"/>
        <v>8780.5</v>
      </c>
    </row>
    <row r="357" spans="1:26">
      <c r="A357" t="s">
        <v>246</v>
      </c>
      <c r="B357">
        <v>3804044190</v>
      </c>
      <c r="C357" t="s">
        <v>629</v>
      </c>
      <c r="D357" t="s">
        <v>57</v>
      </c>
      <c r="E357" t="s">
        <v>58</v>
      </c>
      <c r="F357">
        <v>12129060</v>
      </c>
      <c r="G357">
        <v>44972</v>
      </c>
      <c r="H357" t="s">
        <v>2468</v>
      </c>
      <c r="I357" t="s">
        <v>248</v>
      </c>
      <c r="J357" t="s">
        <v>249</v>
      </c>
      <c r="K357" t="s">
        <v>3936</v>
      </c>
      <c r="L357" t="s">
        <v>251</v>
      </c>
      <c r="O357" s="111">
        <v>44972</v>
      </c>
      <c r="P357" t="s">
        <v>252</v>
      </c>
      <c r="Q357" t="s">
        <v>253</v>
      </c>
      <c r="R357" s="111">
        <v>44981</v>
      </c>
      <c r="W357">
        <v>0</v>
      </c>
      <c r="X357">
        <v>7720</v>
      </c>
      <c r="Y357">
        <v>6300</v>
      </c>
      <c r="Z357">
        <f t="shared" si="5"/>
        <v>14020</v>
      </c>
    </row>
    <row r="358" spans="1:26">
      <c r="A358" t="s">
        <v>246</v>
      </c>
      <c r="B358">
        <v>3804044190</v>
      </c>
      <c r="C358" t="s">
        <v>629</v>
      </c>
      <c r="D358" t="s">
        <v>57</v>
      </c>
      <c r="E358" t="s">
        <v>58</v>
      </c>
      <c r="F358">
        <v>12128127</v>
      </c>
      <c r="G358">
        <v>44972</v>
      </c>
      <c r="H358" t="s">
        <v>2466</v>
      </c>
      <c r="I358" t="s">
        <v>255</v>
      </c>
      <c r="L358" t="s">
        <v>251</v>
      </c>
      <c r="O358" s="111">
        <v>44972</v>
      </c>
      <c r="P358" t="s">
        <v>252</v>
      </c>
      <c r="Q358" t="s">
        <v>253</v>
      </c>
      <c r="R358" s="111">
        <v>44974</v>
      </c>
      <c r="W358">
        <v>6911.68</v>
      </c>
      <c r="X358">
        <v>22633.01</v>
      </c>
      <c r="Y358">
        <v>10088.65</v>
      </c>
      <c r="Z358">
        <f t="shared" si="5"/>
        <v>39633.339999999997</v>
      </c>
    </row>
    <row r="359" spans="1:26">
      <c r="A359" t="s">
        <v>246</v>
      </c>
      <c r="B359">
        <v>3804044190</v>
      </c>
      <c r="C359" t="s">
        <v>629</v>
      </c>
      <c r="D359" t="s">
        <v>57</v>
      </c>
      <c r="E359" t="s">
        <v>58</v>
      </c>
      <c r="F359">
        <v>12137952</v>
      </c>
      <c r="G359">
        <v>44973</v>
      </c>
      <c r="H359" t="s">
        <v>2469</v>
      </c>
      <c r="I359" t="s">
        <v>255</v>
      </c>
      <c r="J359" t="s">
        <v>249</v>
      </c>
      <c r="K359" t="s">
        <v>250</v>
      </c>
      <c r="L359" t="s">
        <v>251</v>
      </c>
      <c r="O359" s="111">
        <v>44973</v>
      </c>
      <c r="P359" t="s">
        <v>252</v>
      </c>
      <c r="Q359" t="s">
        <v>253</v>
      </c>
      <c r="R359" s="111">
        <v>44974</v>
      </c>
      <c r="W359">
        <v>8787</v>
      </c>
      <c r="X359">
        <v>16954.830000000002</v>
      </c>
      <c r="Y359">
        <v>21109.599999999999</v>
      </c>
      <c r="Z359">
        <f t="shared" si="5"/>
        <v>46851.43</v>
      </c>
    </row>
    <row r="360" spans="1:26">
      <c r="A360" t="s">
        <v>246</v>
      </c>
      <c r="B360">
        <v>3804044190</v>
      </c>
      <c r="C360" t="s">
        <v>629</v>
      </c>
      <c r="D360" t="s">
        <v>57</v>
      </c>
      <c r="E360" t="s">
        <v>58</v>
      </c>
      <c r="F360">
        <v>12142638</v>
      </c>
      <c r="G360">
        <v>44974</v>
      </c>
      <c r="H360" t="s">
        <v>2470</v>
      </c>
      <c r="I360" t="s">
        <v>255</v>
      </c>
      <c r="L360" t="s">
        <v>251</v>
      </c>
      <c r="O360" s="111">
        <v>44974</v>
      </c>
      <c r="P360" t="s">
        <v>252</v>
      </c>
      <c r="Q360" t="s">
        <v>263</v>
      </c>
      <c r="R360" s="111">
        <v>44977</v>
      </c>
      <c r="W360">
        <v>6</v>
      </c>
      <c r="X360">
        <v>0</v>
      </c>
      <c r="Y360">
        <v>0</v>
      </c>
      <c r="Z360">
        <f t="shared" si="5"/>
        <v>6</v>
      </c>
    </row>
    <row r="361" spans="1:26">
      <c r="A361" t="s">
        <v>246</v>
      </c>
      <c r="B361">
        <v>3804044190</v>
      </c>
      <c r="C361" t="s">
        <v>629</v>
      </c>
      <c r="D361" t="s">
        <v>57</v>
      </c>
      <c r="E361" t="s">
        <v>58</v>
      </c>
      <c r="F361">
        <v>12201715</v>
      </c>
      <c r="G361">
        <v>44991</v>
      </c>
      <c r="H361" t="s">
        <v>3217</v>
      </c>
      <c r="I361" t="s">
        <v>256</v>
      </c>
      <c r="J361" t="s">
        <v>249</v>
      </c>
      <c r="K361" t="s">
        <v>268</v>
      </c>
      <c r="L361" t="s">
        <v>251</v>
      </c>
      <c r="O361" s="111">
        <v>44991</v>
      </c>
      <c r="P361" t="s">
        <v>252</v>
      </c>
      <c r="Q361" t="s">
        <v>253</v>
      </c>
      <c r="R361" s="111">
        <v>44992</v>
      </c>
      <c r="W361">
        <v>0</v>
      </c>
      <c r="X361">
        <v>5442.3</v>
      </c>
      <c r="Y361">
        <v>7980.35</v>
      </c>
      <c r="Z361">
        <f t="shared" si="5"/>
        <v>13422.650000000001</v>
      </c>
    </row>
    <row r="362" spans="1:26">
      <c r="A362" t="s">
        <v>246</v>
      </c>
      <c r="B362">
        <v>3804044190</v>
      </c>
      <c r="C362" t="s">
        <v>629</v>
      </c>
      <c r="D362" t="s">
        <v>57</v>
      </c>
      <c r="E362" t="s">
        <v>58</v>
      </c>
      <c r="F362">
        <v>239099</v>
      </c>
      <c r="G362">
        <v>44992</v>
      </c>
      <c r="H362" t="s">
        <v>3216</v>
      </c>
      <c r="I362" t="s">
        <v>256</v>
      </c>
      <c r="J362" t="s">
        <v>249</v>
      </c>
      <c r="K362" t="s">
        <v>1168</v>
      </c>
      <c r="L362" t="s">
        <v>251</v>
      </c>
      <c r="O362" s="111">
        <v>44992</v>
      </c>
      <c r="P362" t="s">
        <v>252</v>
      </c>
      <c r="Q362" t="s">
        <v>253</v>
      </c>
      <c r="R362" s="111">
        <v>45034</v>
      </c>
      <c r="W362">
        <v>0</v>
      </c>
      <c r="X362">
        <v>41110.67</v>
      </c>
      <c r="Y362">
        <v>45519.8</v>
      </c>
      <c r="Z362">
        <f t="shared" si="5"/>
        <v>86630.47</v>
      </c>
    </row>
    <row r="363" spans="1:26">
      <c r="A363" t="s">
        <v>246</v>
      </c>
      <c r="B363">
        <v>3804044190</v>
      </c>
      <c r="C363" t="s">
        <v>629</v>
      </c>
      <c r="D363" t="s">
        <v>57</v>
      </c>
      <c r="E363" t="s">
        <v>58</v>
      </c>
      <c r="F363">
        <v>12209770</v>
      </c>
      <c r="G363">
        <v>44995</v>
      </c>
      <c r="H363" t="s">
        <v>3218</v>
      </c>
      <c r="I363" t="s">
        <v>255</v>
      </c>
      <c r="J363" t="s">
        <v>249</v>
      </c>
      <c r="K363" t="s">
        <v>250</v>
      </c>
      <c r="L363" t="s">
        <v>251</v>
      </c>
      <c r="O363" s="111">
        <v>44995</v>
      </c>
      <c r="P363" t="s">
        <v>252</v>
      </c>
      <c r="Q363" t="s">
        <v>253</v>
      </c>
      <c r="R363" s="111">
        <v>44999</v>
      </c>
      <c r="W363">
        <v>0</v>
      </c>
      <c r="X363">
        <v>4001.12</v>
      </c>
      <c r="Y363">
        <v>5953.89</v>
      </c>
      <c r="Z363">
        <f t="shared" si="5"/>
        <v>9955.01</v>
      </c>
    </row>
    <row r="364" spans="1:26">
      <c r="A364" t="s">
        <v>246</v>
      </c>
      <c r="B364">
        <v>3804044190</v>
      </c>
      <c r="C364" t="s">
        <v>629</v>
      </c>
      <c r="D364" t="s">
        <v>57</v>
      </c>
      <c r="E364" t="s">
        <v>58</v>
      </c>
      <c r="F364">
        <v>4162925</v>
      </c>
      <c r="G364">
        <v>45026</v>
      </c>
      <c r="H364" t="s">
        <v>4348</v>
      </c>
      <c r="I364" t="s">
        <v>255</v>
      </c>
      <c r="J364" t="s">
        <v>249</v>
      </c>
      <c r="K364" t="s">
        <v>268</v>
      </c>
      <c r="L364" t="s">
        <v>251</v>
      </c>
      <c r="O364" s="111">
        <v>45026</v>
      </c>
      <c r="P364" t="s">
        <v>252</v>
      </c>
      <c r="Q364" t="s">
        <v>253</v>
      </c>
      <c r="R364" s="111">
        <v>45027</v>
      </c>
      <c r="W364">
        <v>0</v>
      </c>
      <c r="X364">
        <v>0</v>
      </c>
      <c r="Y364">
        <v>38.5</v>
      </c>
      <c r="Z364">
        <f t="shared" si="5"/>
        <v>38.5</v>
      </c>
    </row>
    <row r="365" spans="1:26">
      <c r="A365" t="s">
        <v>246</v>
      </c>
      <c r="B365">
        <v>3804044190</v>
      </c>
      <c r="C365" t="s">
        <v>629</v>
      </c>
      <c r="D365" t="s">
        <v>57</v>
      </c>
      <c r="E365" t="s">
        <v>58</v>
      </c>
      <c r="F365">
        <v>12407732</v>
      </c>
      <c r="G365">
        <v>45042</v>
      </c>
      <c r="H365" t="s">
        <v>4349</v>
      </c>
      <c r="I365" t="s">
        <v>271</v>
      </c>
      <c r="J365" t="s">
        <v>249</v>
      </c>
      <c r="K365" t="s">
        <v>250</v>
      </c>
      <c r="L365" t="s">
        <v>251</v>
      </c>
      <c r="O365" s="111">
        <v>45042</v>
      </c>
      <c r="P365" t="s">
        <v>252</v>
      </c>
      <c r="Q365" t="s">
        <v>253</v>
      </c>
      <c r="R365" s="111">
        <v>45043</v>
      </c>
      <c r="W365">
        <v>0</v>
      </c>
      <c r="X365">
        <v>0</v>
      </c>
      <c r="Y365">
        <v>961</v>
      </c>
      <c r="Z365">
        <f t="shared" si="5"/>
        <v>961</v>
      </c>
    </row>
    <row r="366" spans="1:26">
      <c r="A366" t="s">
        <v>246</v>
      </c>
      <c r="B366">
        <v>3804044190</v>
      </c>
      <c r="C366" t="s">
        <v>629</v>
      </c>
      <c r="D366" t="s">
        <v>57</v>
      </c>
      <c r="E366" t="s">
        <v>58</v>
      </c>
      <c r="F366">
        <v>12408108</v>
      </c>
      <c r="G366">
        <v>45042</v>
      </c>
      <c r="H366" t="s">
        <v>4350</v>
      </c>
      <c r="I366" t="s">
        <v>271</v>
      </c>
      <c r="J366" t="s">
        <v>249</v>
      </c>
      <c r="K366" t="s">
        <v>268</v>
      </c>
      <c r="L366" t="s">
        <v>251</v>
      </c>
      <c r="O366" s="111">
        <v>45042</v>
      </c>
      <c r="P366" t="s">
        <v>252</v>
      </c>
      <c r="Q366" t="s">
        <v>253</v>
      </c>
      <c r="R366" s="111">
        <v>45043</v>
      </c>
      <c r="W366">
        <v>0</v>
      </c>
      <c r="X366">
        <v>0</v>
      </c>
      <c r="Y366">
        <v>1</v>
      </c>
      <c r="Z366">
        <f t="shared" si="5"/>
        <v>1</v>
      </c>
    </row>
    <row r="367" spans="1:26">
      <c r="A367" t="s">
        <v>246</v>
      </c>
      <c r="B367">
        <v>3804044190</v>
      </c>
      <c r="C367" t="s">
        <v>629</v>
      </c>
      <c r="D367" t="s">
        <v>57</v>
      </c>
      <c r="E367" t="s">
        <v>58</v>
      </c>
      <c r="F367">
        <v>12408728</v>
      </c>
      <c r="G367">
        <v>45042</v>
      </c>
      <c r="H367" t="s">
        <v>4351</v>
      </c>
      <c r="I367" t="s">
        <v>271</v>
      </c>
      <c r="J367" t="s">
        <v>249</v>
      </c>
      <c r="K367" t="s">
        <v>250</v>
      </c>
      <c r="L367" t="s">
        <v>251</v>
      </c>
      <c r="O367" s="111">
        <v>45042</v>
      </c>
      <c r="P367" t="s">
        <v>252</v>
      </c>
      <c r="Q367" t="s">
        <v>253</v>
      </c>
      <c r="R367" s="111">
        <v>45043</v>
      </c>
      <c r="W367">
        <v>0</v>
      </c>
      <c r="X367">
        <v>0</v>
      </c>
      <c r="Y367">
        <v>1</v>
      </c>
      <c r="Z367">
        <f t="shared" si="5"/>
        <v>1</v>
      </c>
    </row>
    <row r="368" spans="1:26">
      <c r="A368" t="s">
        <v>246</v>
      </c>
      <c r="B368">
        <v>3804044190</v>
      </c>
      <c r="C368" t="s">
        <v>629</v>
      </c>
      <c r="D368" t="s">
        <v>343</v>
      </c>
      <c r="E368" t="s">
        <v>54</v>
      </c>
      <c r="F368">
        <v>12110329</v>
      </c>
      <c r="G368">
        <v>44966</v>
      </c>
      <c r="H368" t="s">
        <v>2471</v>
      </c>
      <c r="I368" t="s">
        <v>248</v>
      </c>
      <c r="J368" t="s">
        <v>249</v>
      </c>
      <c r="K368" t="s">
        <v>3936</v>
      </c>
      <c r="L368" t="s">
        <v>251</v>
      </c>
      <c r="O368" s="111">
        <v>44966</v>
      </c>
      <c r="P368" t="s">
        <v>252</v>
      </c>
      <c r="Q368" t="s">
        <v>253</v>
      </c>
      <c r="R368" s="111">
        <v>44971</v>
      </c>
      <c r="W368">
        <v>87.4</v>
      </c>
      <c r="X368">
        <v>1495</v>
      </c>
      <c r="Y368">
        <v>1177.0899999999999</v>
      </c>
      <c r="Z368">
        <f t="shared" si="5"/>
        <v>2759.49</v>
      </c>
    </row>
    <row r="369" spans="1:26">
      <c r="A369" t="s">
        <v>246</v>
      </c>
      <c r="B369">
        <v>3804044190</v>
      </c>
      <c r="C369" t="s">
        <v>629</v>
      </c>
      <c r="D369" t="s">
        <v>1053</v>
      </c>
      <c r="E369" t="s">
        <v>54</v>
      </c>
      <c r="F369">
        <v>12114900</v>
      </c>
      <c r="G369">
        <v>44967</v>
      </c>
      <c r="H369" t="s">
        <v>2472</v>
      </c>
      <c r="I369" t="s">
        <v>260</v>
      </c>
      <c r="L369" t="s">
        <v>251</v>
      </c>
      <c r="O369" s="111">
        <v>44967</v>
      </c>
      <c r="P369" t="s">
        <v>252</v>
      </c>
      <c r="Q369" t="s">
        <v>263</v>
      </c>
      <c r="R369" s="111">
        <v>44970</v>
      </c>
      <c r="W369">
        <v>506.55</v>
      </c>
      <c r="X369">
        <v>0</v>
      </c>
      <c r="Y369">
        <v>0</v>
      </c>
      <c r="Z369">
        <f t="shared" si="5"/>
        <v>506.55</v>
      </c>
    </row>
    <row r="370" spans="1:26">
      <c r="A370" t="s">
        <v>246</v>
      </c>
      <c r="B370">
        <v>4288358132</v>
      </c>
      <c r="C370" t="s">
        <v>165</v>
      </c>
      <c r="D370" t="s">
        <v>2171</v>
      </c>
      <c r="E370" t="s">
        <v>54</v>
      </c>
      <c r="F370">
        <v>12368105</v>
      </c>
      <c r="G370">
        <v>45030</v>
      </c>
      <c r="H370" t="s">
        <v>4352</v>
      </c>
      <c r="I370" t="s">
        <v>255</v>
      </c>
      <c r="J370" t="s">
        <v>249</v>
      </c>
      <c r="K370" t="s">
        <v>268</v>
      </c>
      <c r="L370" t="s">
        <v>251</v>
      </c>
      <c r="O370" s="111">
        <v>45030</v>
      </c>
      <c r="P370" t="s">
        <v>252</v>
      </c>
      <c r="Q370" t="s">
        <v>253</v>
      </c>
      <c r="R370" s="111">
        <v>45033</v>
      </c>
      <c r="W370">
        <v>0</v>
      </c>
      <c r="X370">
        <v>0</v>
      </c>
      <c r="Y370">
        <v>46612.07</v>
      </c>
      <c r="Z370">
        <f t="shared" si="5"/>
        <v>46612.07</v>
      </c>
    </row>
    <row r="371" spans="1:26">
      <c r="A371" t="s">
        <v>246</v>
      </c>
      <c r="B371">
        <v>4288358132</v>
      </c>
      <c r="C371" t="s">
        <v>165</v>
      </c>
      <c r="D371" t="s">
        <v>264</v>
      </c>
      <c r="E371" t="s">
        <v>54</v>
      </c>
      <c r="F371">
        <v>12201411</v>
      </c>
      <c r="G371">
        <v>44991</v>
      </c>
      <c r="H371" t="s">
        <v>3988</v>
      </c>
      <c r="I371" t="s">
        <v>255</v>
      </c>
      <c r="J371" t="s">
        <v>249</v>
      </c>
      <c r="K371" t="s">
        <v>250</v>
      </c>
      <c r="L371" t="s">
        <v>251</v>
      </c>
      <c r="O371" s="111">
        <v>44991</v>
      </c>
      <c r="P371" t="s">
        <v>252</v>
      </c>
      <c r="Q371" t="s">
        <v>282</v>
      </c>
      <c r="R371" s="111">
        <v>44992</v>
      </c>
      <c r="W371">
        <v>0</v>
      </c>
      <c r="X371">
        <v>50.96</v>
      </c>
      <c r="Y371">
        <v>0</v>
      </c>
      <c r="Z371">
        <f t="shared" si="5"/>
        <v>50.96</v>
      </c>
    </row>
    <row r="372" spans="1:26">
      <c r="A372" t="s">
        <v>246</v>
      </c>
      <c r="B372">
        <v>4288358132</v>
      </c>
      <c r="C372" t="s">
        <v>165</v>
      </c>
      <c r="D372" t="s">
        <v>264</v>
      </c>
      <c r="E372" t="s">
        <v>54</v>
      </c>
      <c r="F372">
        <v>12215414</v>
      </c>
      <c r="G372">
        <v>44995</v>
      </c>
      <c r="H372" t="s">
        <v>3989</v>
      </c>
      <c r="I372" t="s">
        <v>255</v>
      </c>
      <c r="J372" t="s">
        <v>249</v>
      </c>
      <c r="K372" t="s">
        <v>268</v>
      </c>
      <c r="L372" t="s">
        <v>251</v>
      </c>
      <c r="O372" s="111">
        <v>44995</v>
      </c>
      <c r="P372" t="s">
        <v>252</v>
      </c>
      <c r="Q372" t="s">
        <v>253</v>
      </c>
      <c r="R372" s="111">
        <v>44998</v>
      </c>
      <c r="W372">
        <v>0</v>
      </c>
      <c r="X372">
        <v>16272.29</v>
      </c>
      <c r="Y372">
        <v>34529.21</v>
      </c>
      <c r="Z372">
        <f t="shared" si="5"/>
        <v>50801.5</v>
      </c>
    </row>
    <row r="373" spans="1:26">
      <c r="A373" t="s">
        <v>246</v>
      </c>
      <c r="B373">
        <v>4288358132</v>
      </c>
      <c r="C373" t="s">
        <v>165</v>
      </c>
      <c r="D373" t="s">
        <v>264</v>
      </c>
      <c r="E373" t="s">
        <v>54</v>
      </c>
      <c r="F373">
        <v>12200747</v>
      </c>
      <c r="G373">
        <v>45008</v>
      </c>
      <c r="H373" t="s">
        <v>3987</v>
      </c>
      <c r="I373" t="s">
        <v>255</v>
      </c>
      <c r="J373" t="s">
        <v>249</v>
      </c>
      <c r="K373" t="s">
        <v>268</v>
      </c>
      <c r="L373" t="s">
        <v>251</v>
      </c>
      <c r="O373" s="111">
        <v>45008</v>
      </c>
      <c r="P373" t="s">
        <v>252</v>
      </c>
      <c r="Q373" t="s">
        <v>253</v>
      </c>
      <c r="R373" s="111">
        <v>45009</v>
      </c>
      <c r="W373">
        <v>0</v>
      </c>
      <c r="X373">
        <v>248.53</v>
      </c>
      <c r="Y373">
        <v>726.07</v>
      </c>
      <c r="Z373">
        <f t="shared" si="5"/>
        <v>974.6</v>
      </c>
    </row>
    <row r="374" spans="1:26">
      <c r="A374" t="s">
        <v>246</v>
      </c>
      <c r="B374">
        <v>4288358132</v>
      </c>
      <c r="C374" t="s">
        <v>165</v>
      </c>
      <c r="D374" t="s">
        <v>53</v>
      </c>
      <c r="E374" t="s">
        <v>54</v>
      </c>
      <c r="F374">
        <v>11978614</v>
      </c>
      <c r="G374">
        <v>44964</v>
      </c>
      <c r="H374" t="s">
        <v>2995</v>
      </c>
      <c r="I374" t="s">
        <v>255</v>
      </c>
      <c r="J374" t="s">
        <v>249</v>
      </c>
      <c r="K374" t="s">
        <v>250</v>
      </c>
      <c r="L374" t="s">
        <v>251</v>
      </c>
      <c r="O374" s="111">
        <v>44964</v>
      </c>
      <c r="P374" t="s">
        <v>252</v>
      </c>
      <c r="Q374" t="s">
        <v>282</v>
      </c>
      <c r="R374" s="111">
        <v>44965</v>
      </c>
      <c r="W374">
        <v>2547</v>
      </c>
      <c r="X374">
        <v>0</v>
      </c>
      <c r="Y374">
        <v>0</v>
      </c>
      <c r="Z374">
        <f t="shared" si="5"/>
        <v>2547</v>
      </c>
    </row>
    <row r="375" spans="1:26">
      <c r="A375" t="s">
        <v>246</v>
      </c>
      <c r="B375">
        <v>4288358132</v>
      </c>
      <c r="C375" t="s">
        <v>165</v>
      </c>
      <c r="D375" t="s">
        <v>53</v>
      </c>
      <c r="E375" t="s">
        <v>54</v>
      </c>
      <c r="F375">
        <v>12107687</v>
      </c>
      <c r="G375">
        <v>44965</v>
      </c>
      <c r="H375" t="s">
        <v>2996</v>
      </c>
      <c r="I375" t="s">
        <v>248</v>
      </c>
      <c r="J375" t="s">
        <v>249</v>
      </c>
      <c r="K375" t="s">
        <v>3936</v>
      </c>
      <c r="L375" t="s">
        <v>251</v>
      </c>
      <c r="O375" s="111">
        <v>44965</v>
      </c>
      <c r="P375" t="s">
        <v>252</v>
      </c>
      <c r="Q375" t="s">
        <v>253</v>
      </c>
      <c r="R375" s="111">
        <v>44968</v>
      </c>
      <c r="W375">
        <v>3269.93</v>
      </c>
      <c r="X375">
        <v>8177.66</v>
      </c>
      <c r="Y375">
        <v>6291.25</v>
      </c>
      <c r="Z375">
        <f t="shared" si="5"/>
        <v>17738.84</v>
      </c>
    </row>
    <row r="376" spans="1:26">
      <c r="A376" t="s">
        <v>246</v>
      </c>
      <c r="B376">
        <v>4288358132</v>
      </c>
      <c r="C376" t="s">
        <v>165</v>
      </c>
      <c r="D376" t="s">
        <v>53</v>
      </c>
      <c r="E376" t="s">
        <v>54</v>
      </c>
      <c r="F376">
        <v>12121676</v>
      </c>
      <c r="G376">
        <v>44970</v>
      </c>
      <c r="H376" t="s">
        <v>2997</v>
      </c>
      <c r="I376" t="s">
        <v>248</v>
      </c>
      <c r="J376" t="s">
        <v>249</v>
      </c>
      <c r="K376" t="s">
        <v>3936</v>
      </c>
      <c r="L376" t="s">
        <v>251</v>
      </c>
      <c r="O376" s="111">
        <v>44970</v>
      </c>
      <c r="P376" t="s">
        <v>252</v>
      </c>
      <c r="Q376" t="s">
        <v>253</v>
      </c>
      <c r="R376" s="111">
        <v>44973</v>
      </c>
      <c r="W376">
        <v>2647.7</v>
      </c>
      <c r="X376">
        <v>847.9</v>
      </c>
      <c r="Y376">
        <v>196</v>
      </c>
      <c r="Z376">
        <f t="shared" si="5"/>
        <v>3691.6</v>
      </c>
    </row>
    <row r="377" spans="1:26">
      <c r="A377" t="s">
        <v>246</v>
      </c>
      <c r="B377">
        <v>4288358132</v>
      </c>
      <c r="C377" t="s">
        <v>165</v>
      </c>
      <c r="D377" t="s">
        <v>53</v>
      </c>
      <c r="E377" t="s">
        <v>54</v>
      </c>
      <c r="F377">
        <v>12138109</v>
      </c>
      <c r="G377">
        <v>44973</v>
      </c>
      <c r="H377" t="s">
        <v>2998</v>
      </c>
      <c r="I377" t="s">
        <v>248</v>
      </c>
      <c r="J377" t="s">
        <v>249</v>
      </c>
      <c r="K377" t="s">
        <v>250</v>
      </c>
      <c r="L377" t="s">
        <v>251</v>
      </c>
      <c r="O377" s="111">
        <v>44973</v>
      </c>
      <c r="P377" t="s">
        <v>252</v>
      </c>
      <c r="Q377" t="s">
        <v>253</v>
      </c>
      <c r="R377" s="111">
        <v>44987</v>
      </c>
      <c r="W377">
        <v>0</v>
      </c>
      <c r="X377">
        <v>3162.5</v>
      </c>
      <c r="Y377">
        <v>1203</v>
      </c>
      <c r="Z377">
        <f t="shared" si="5"/>
        <v>4365.5</v>
      </c>
    </row>
    <row r="378" spans="1:26">
      <c r="A378" t="s">
        <v>246</v>
      </c>
      <c r="B378">
        <v>4288358132</v>
      </c>
      <c r="C378" t="s">
        <v>165</v>
      </c>
      <c r="D378" t="s">
        <v>53</v>
      </c>
      <c r="E378" t="s">
        <v>54</v>
      </c>
      <c r="F378">
        <v>12138341</v>
      </c>
      <c r="G378">
        <v>44973</v>
      </c>
      <c r="H378" t="s">
        <v>2999</v>
      </c>
      <c r="I378" t="s">
        <v>255</v>
      </c>
      <c r="J378" t="s">
        <v>249</v>
      </c>
      <c r="K378" t="s">
        <v>250</v>
      </c>
      <c r="L378" t="s">
        <v>251</v>
      </c>
      <c r="O378" s="111">
        <v>44973</v>
      </c>
      <c r="P378" t="s">
        <v>252</v>
      </c>
      <c r="Q378" t="s">
        <v>257</v>
      </c>
      <c r="R378" s="111"/>
      <c r="W378">
        <v>0</v>
      </c>
      <c r="X378">
        <v>0</v>
      </c>
      <c r="Y378">
        <v>0</v>
      </c>
      <c r="Z378">
        <f t="shared" si="5"/>
        <v>0</v>
      </c>
    </row>
    <row r="379" spans="1:26">
      <c r="A379" t="s">
        <v>246</v>
      </c>
      <c r="B379">
        <v>4288358132</v>
      </c>
      <c r="C379" t="s">
        <v>165</v>
      </c>
      <c r="D379" t="s">
        <v>53</v>
      </c>
      <c r="E379" t="s">
        <v>54</v>
      </c>
      <c r="F379">
        <v>11951581</v>
      </c>
      <c r="G379">
        <v>44986</v>
      </c>
      <c r="H379" t="s">
        <v>3991</v>
      </c>
      <c r="I379" t="s">
        <v>255</v>
      </c>
      <c r="J379" t="s">
        <v>249</v>
      </c>
      <c r="K379" t="s">
        <v>250</v>
      </c>
      <c r="L379" t="s">
        <v>251</v>
      </c>
      <c r="O379" s="111">
        <v>44986</v>
      </c>
      <c r="P379" t="s">
        <v>252</v>
      </c>
      <c r="Q379" t="s">
        <v>253</v>
      </c>
      <c r="R379" s="111">
        <v>44987</v>
      </c>
      <c r="W379">
        <v>0</v>
      </c>
      <c r="X379">
        <v>4610.25</v>
      </c>
      <c r="Y379">
        <v>4310.78</v>
      </c>
      <c r="Z379">
        <f t="shared" si="5"/>
        <v>8921.0299999999988</v>
      </c>
    </row>
    <row r="380" spans="1:26">
      <c r="A380" t="s">
        <v>246</v>
      </c>
      <c r="B380">
        <v>4288358132</v>
      </c>
      <c r="C380" t="s">
        <v>165</v>
      </c>
      <c r="D380" t="s">
        <v>53</v>
      </c>
      <c r="E380" t="s">
        <v>54</v>
      </c>
      <c r="F380">
        <v>12203384</v>
      </c>
      <c r="G380">
        <v>44998</v>
      </c>
      <c r="H380" t="s">
        <v>3992</v>
      </c>
      <c r="I380" t="s">
        <v>255</v>
      </c>
      <c r="J380" t="s">
        <v>249</v>
      </c>
      <c r="K380" t="s">
        <v>250</v>
      </c>
      <c r="L380" t="s">
        <v>251</v>
      </c>
      <c r="O380" s="111">
        <v>44998</v>
      </c>
      <c r="P380" t="s">
        <v>252</v>
      </c>
      <c r="Q380" t="s">
        <v>282</v>
      </c>
      <c r="R380" s="111">
        <v>44999</v>
      </c>
      <c r="W380">
        <v>0</v>
      </c>
      <c r="X380">
        <v>1817.26</v>
      </c>
      <c r="Y380">
        <v>0</v>
      </c>
      <c r="Z380">
        <f t="shared" si="5"/>
        <v>1817.26</v>
      </c>
    </row>
    <row r="381" spans="1:26">
      <c r="A381" t="s">
        <v>246</v>
      </c>
      <c r="B381">
        <v>4288358132</v>
      </c>
      <c r="C381" t="s">
        <v>165</v>
      </c>
      <c r="D381" t="s">
        <v>53</v>
      </c>
      <c r="E381" t="s">
        <v>54</v>
      </c>
      <c r="F381">
        <v>8811678</v>
      </c>
      <c r="G381">
        <v>44999</v>
      </c>
      <c r="H381" t="s">
        <v>3990</v>
      </c>
      <c r="I381" t="s">
        <v>255</v>
      </c>
      <c r="J381" t="s">
        <v>249</v>
      </c>
      <c r="K381" t="s">
        <v>268</v>
      </c>
      <c r="L381" t="s">
        <v>251</v>
      </c>
      <c r="O381" s="111">
        <v>44999</v>
      </c>
      <c r="P381" t="s">
        <v>252</v>
      </c>
      <c r="Q381" t="s">
        <v>253</v>
      </c>
      <c r="R381" s="111">
        <v>45000</v>
      </c>
      <c r="W381">
        <v>0</v>
      </c>
      <c r="X381">
        <v>7186.09</v>
      </c>
      <c r="Y381">
        <v>13969.08</v>
      </c>
      <c r="Z381">
        <f t="shared" si="5"/>
        <v>21155.17</v>
      </c>
    </row>
    <row r="382" spans="1:26">
      <c r="A382" t="s">
        <v>246</v>
      </c>
      <c r="B382">
        <v>4288358132</v>
      </c>
      <c r="C382" t="s">
        <v>165</v>
      </c>
      <c r="D382" t="s">
        <v>53</v>
      </c>
      <c r="E382" t="s">
        <v>54</v>
      </c>
      <c r="F382">
        <v>1506778</v>
      </c>
      <c r="G382">
        <v>45015</v>
      </c>
      <c r="H382" t="s">
        <v>4353</v>
      </c>
      <c r="I382" t="s">
        <v>255</v>
      </c>
      <c r="J382" t="s">
        <v>249</v>
      </c>
      <c r="K382" t="s">
        <v>268</v>
      </c>
      <c r="L382" t="s">
        <v>251</v>
      </c>
      <c r="O382" s="111">
        <v>45019</v>
      </c>
      <c r="P382" t="s">
        <v>252</v>
      </c>
      <c r="Q382" t="s">
        <v>253</v>
      </c>
      <c r="R382" s="111">
        <v>45020</v>
      </c>
      <c r="W382">
        <v>0</v>
      </c>
      <c r="X382">
        <v>0</v>
      </c>
      <c r="Y382">
        <v>5932</v>
      </c>
      <c r="Z382">
        <f t="shared" si="5"/>
        <v>5932</v>
      </c>
    </row>
    <row r="383" spans="1:26">
      <c r="A383" t="s">
        <v>246</v>
      </c>
      <c r="B383">
        <v>4288358132</v>
      </c>
      <c r="C383" t="s">
        <v>165</v>
      </c>
      <c r="D383" t="s">
        <v>53</v>
      </c>
      <c r="E383" t="s">
        <v>54</v>
      </c>
      <c r="F383">
        <v>12357688</v>
      </c>
      <c r="G383">
        <v>45040</v>
      </c>
      <c r="H383" t="s">
        <v>4354</v>
      </c>
      <c r="I383" t="s">
        <v>248</v>
      </c>
      <c r="J383" t="s">
        <v>249</v>
      </c>
      <c r="K383" t="s">
        <v>268</v>
      </c>
      <c r="L383" t="s">
        <v>251</v>
      </c>
      <c r="O383" s="111">
        <v>45043</v>
      </c>
      <c r="P383" t="s">
        <v>252</v>
      </c>
      <c r="Q383" t="s">
        <v>257</v>
      </c>
      <c r="R383" s="111"/>
      <c r="W383">
        <v>0</v>
      </c>
      <c r="X383">
        <v>0</v>
      </c>
      <c r="Y383">
        <v>0</v>
      </c>
      <c r="Z383">
        <f t="shared" si="5"/>
        <v>0</v>
      </c>
    </row>
    <row r="384" spans="1:26">
      <c r="A384" t="s">
        <v>246</v>
      </c>
      <c r="B384">
        <v>4288358132</v>
      </c>
      <c r="C384" t="s">
        <v>165</v>
      </c>
      <c r="D384" t="s">
        <v>53</v>
      </c>
      <c r="E384" t="s">
        <v>54</v>
      </c>
      <c r="F384">
        <v>12400733</v>
      </c>
      <c r="G384">
        <v>45042</v>
      </c>
      <c r="H384" t="s">
        <v>4355</v>
      </c>
      <c r="I384" t="s">
        <v>271</v>
      </c>
      <c r="J384" t="s">
        <v>249</v>
      </c>
      <c r="K384" t="s">
        <v>250</v>
      </c>
      <c r="L384" t="s">
        <v>251</v>
      </c>
      <c r="O384" s="111">
        <v>45042</v>
      </c>
      <c r="P384" t="s">
        <v>252</v>
      </c>
      <c r="Q384" t="s">
        <v>253</v>
      </c>
      <c r="R384" s="111">
        <v>45043</v>
      </c>
      <c r="W384">
        <v>0</v>
      </c>
      <c r="X384">
        <v>0</v>
      </c>
      <c r="Y384">
        <v>165</v>
      </c>
      <c r="Z384">
        <f t="shared" ref="Z384:Z447" si="6">SUM(W384:Y384)</f>
        <v>165</v>
      </c>
    </row>
    <row r="385" spans="1:26">
      <c r="A385" t="s">
        <v>246</v>
      </c>
      <c r="B385">
        <v>4288358132</v>
      </c>
      <c r="C385" t="s">
        <v>165</v>
      </c>
      <c r="D385" t="s">
        <v>277</v>
      </c>
      <c r="E385" t="s">
        <v>54</v>
      </c>
      <c r="F385">
        <v>12079514</v>
      </c>
      <c r="G385">
        <v>44958</v>
      </c>
      <c r="H385" t="s">
        <v>3001</v>
      </c>
      <c r="I385" t="s">
        <v>255</v>
      </c>
      <c r="J385" t="s">
        <v>249</v>
      </c>
      <c r="K385" t="s">
        <v>250</v>
      </c>
      <c r="L385" t="s">
        <v>251</v>
      </c>
      <c r="O385" s="111">
        <v>44958</v>
      </c>
      <c r="P385" t="s">
        <v>252</v>
      </c>
      <c r="Q385" t="s">
        <v>282</v>
      </c>
      <c r="R385" s="111">
        <v>44959</v>
      </c>
      <c r="W385">
        <v>1</v>
      </c>
      <c r="X385">
        <v>0</v>
      </c>
      <c r="Y385">
        <v>0</v>
      </c>
      <c r="Z385">
        <f t="shared" si="6"/>
        <v>1</v>
      </c>
    </row>
    <row r="386" spans="1:26">
      <c r="A386" t="s">
        <v>246</v>
      </c>
      <c r="B386">
        <v>4288358132</v>
      </c>
      <c r="C386" t="s">
        <v>165</v>
      </c>
      <c r="D386" t="s">
        <v>277</v>
      </c>
      <c r="E386" t="s">
        <v>54</v>
      </c>
      <c r="F386">
        <v>12084892</v>
      </c>
      <c r="G386">
        <v>44959</v>
      </c>
      <c r="H386" t="s">
        <v>3002</v>
      </c>
      <c r="I386" t="s">
        <v>255</v>
      </c>
      <c r="J386" t="s">
        <v>249</v>
      </c>
      <c r="K386" t="s">
        <v>250</v>
      </c>
      <c r="L386" t="s">
        <v>251</v>
      </c>
      <c r="O386" s="111">
        <v>44959</v>
      </c>
      <c r="P386" t="s">
        <v>252</v>
      </c>
      <c r="Q386" t="s">
        <v>282</v>
      </c>
      <c r="R386" s="111">
        <v>44960</v>
      </c>
      <c r="W386">
        <v>1</v>
      </c>
      <c r="X386">
        <v>0</v>
      </c>
      <c r="Y386">
        <v>0</v>
      </c>
      <c r="Z386">
        <f t="shared" si="6"/>
        <v>1</v>
      </c>
    </row>
    <row r="387" spans="1:26">
      <c r="A387" t="s">
        <v>246</v>
      </c>
      <c r="B387">
        <v>4288358132</v>
      </c>
      <c r="C387" t="s">
        <v>165</v>
      </c>
      <c r="D387" t="s">
        <v>277</v>
      </c>
      <c r="E387" t="s">
        <v>54</v>
      </c>
      <c r="F387">
        <v>12091064</v>
      </c>
      <c r="G387">
        <v>44960</v>
      </c>
      <c r="H387" t="s">
        <v>3003</v>
      </c>
      <c r="I387" t="s">
        <v>255</v>
      </c>
      <c r="J387" t="s">
        <v>249</v>
      </c>
      <c r="K387" t="s">
        <v>250</v>
      </c>
      <c r="L387" t="s">
        <v>251</v>
      </c>
      <c r="O387" s="111">
        <v>44960</v>
      </c>
      <c r="P387" t="s">
        <v>252</v>
      </c>
      <c r="Q387" t="s">
        <v>253</v>
      </c>
      <c r="R387" s="111">
        <v>44963</v>
      </c>
      <c r="W387">
        <v>1411.7</v>
      </c>
      <c r="X387">
        <v>695.96</v>
      </c>
      <c r="Y387">
        <v>2147.4</v>
      </c>
      <c r="Z387">
        <f t="shared" si="6"/>
        <v>4255.0599999999995</v>
      </c>
    </row>
    <row r="388" spans="1:26">
      <c r="A388" t="s">
        <v>246</v>
      </c>
      <c r="B388">
        <v>4288358132</v>
      </c>
      <c r="C388" t="s">
        <v>165</v>
      </c>
      <c r="D388" t="s">
        <v>277</v>
      </c>
      <c r="E388" t="s">
        <v>54</v>
      </c>
      <c r="F388">
        <v>12111736</v>
      </c>
      <c r="G388">
        <v>44966</v>
      </c>
      <c r="H388" t="s">
        <v>3004</v>
      </c>
      <c r="I388" t="s">
        <v>255</v>
      </c>
      <c r="J388" t="s">
        <v>249</v>
      </c>
      <c r="K388" t="s">
        <v>250</v>
      </c>
      <c r="L388" t="s">
        <v>251</v>
      </c>
      <c r="O388" s="111">
        <v>44981</v>
      </c>
      <c r="P388" t="s">
        <v>252</v>
      </c>
      <c r="Q388" t="s">
        <v>282</v>
      </c>
      <c r="R388" s="111">
        <v>44984</v>
      </c>
      <c r="W388">
        <v>200</v>
      </c>
      <c r="X388">
        <v>230</v>
      </c>
      <c r="Y388">
        <v>0</v>
      </c>
      <c r="Z388">
        <f t="shared" si="6"/>
        <v>430</v>
      </c>
    </row>
    <row r="389" spans="1:26">
      <c r="A389" t="s">
        <v>246</v>
      </c>
      <c r="B389">
        <v>4288358132</v>
      </c>
      <c r="C389" t="s">
        <v>165</v>
      </c>
      <c r="D389" t="s">
        <v>277</v>
      </c>
      <c r="E389" t="s">
        <v>54</v>
      </c>
      <c r="F389">
        <v>11608785</v>
      </c>
      <c r="G389">
        <v>44967</v>
      </c>
      <c r="H389" t="s">
        <v>3000</v>
      </c>
      <c r="I389" t="s">
        <v>255</v>
      </c>
      <c r="J389" t="s">
        <v>249</v>
      </c>
      <c r="K389" t="s">
        <v>250</v>
      </c>
      <c r="L389" t="s">
        <v>251</v>
      </c>
      <c r="O389" s="111">
        <v>44972</v>
      </c>
      <c r="P389" t="s">
        <v>252</v>
      </c>
      <c r="Q389" t="s">
        <v>253</v>
      </c>
      <c r="R389" s="111">
        <v>44973</v>
      </c>
      <c r="W389">
        <v>505.01</v>
      </c>
      <c r="X389">
        <v>3687</v>
      </c>
      <c r="Y389">
        <v>5120</v>
      </c>
      <c r="Z389">
        <f t="shared" si="6"/>
        <v>9312.01</v>
      </c>
    </row>
    <row r="390" spans="1:26">
      <c r="A390" t="s">
        <v>246</v>
      </c>
      <c r="B390">
        <v>4288358132</v>
      </c>
      <c r="C390" t="s">
        <v>165</v>
      </c>
      <c r="D390" t="s">
        <v>277</v>
      </c>
      <c r="E390" t="s">
        <v>54</v>
      </c>
      <c r="F390">
        <v>12175459</v>
      </c>
      <c r="G390">
        <v>44985</v>
      </c>
      <c r="H390" t="s">
        <v>3005</v>
      </c>
      <c r="I390" t="s">
        <v>256</v>
      </c>
      <c r="J390" t="s">
        <v>249</v>
      </c>
      <c r="K390" t="s">
        <v>250</v>
      </c>
      <c r="L390" t="s">
        <v>251</v>
      </c>
      <c r="O390" s="111">
        <v>44985</v>
      </c>
      <c r="P390" t="s">
        <v>252</v>
      </c>
      <c r="Q390" t="s">
        <v>282</v>
      </c>
      <c r="R390" s="111">
        <v>44986</v>
      </c>
      <c r="W390">
        <v>0</v>
      </c>
      <c r="X390">
        <v>248.02</v>
      </c>
      <c r="Y390">
        <v>0</v>
      </c>
      <c r="Z390">
        <f t="shared" si="6"/>
        <v>248.02</v>
      </c>
    </row>
    <row r="391" spans="1:26">
      <c r="A391" t="s">
        <v>246</v>
      </c>
      <c r="B391">
        <v>5942056110</v>
      </c>
      <c r="C391" t="s">
        <v>1742</v>
      </c>
      <c r="D391" t="s">
        <v>247</v>
      </c>
      <c r="E391" t="s">
        <v>54</v>
      </c>
      <c r="F391">
        <v>12232076</v>
      </c>
      <c r="G391">
        <v>44999</v>
      </c>
      <c r="H391" t="s">
        <v>3346</v>
      </c>
      <c r="I391" t="s">
        <v>255</v>
      </c>
      <c r="J391" t="s">
        <v>249</v>
      </c>
      <c r="K391" t="s">
        <v>268</v>
      </c>
      <c r="L391" t="s">
        <v>251</v>
      </c>
      <c r="O391" s="111">
        <v>44999</v>
      </c>
      <c r="P391" t="s">
        <v>252</v>
      </c>
      <c r="Q391" t="s">
        <v>257</v>
      </c>
      <c r="R391" s="111">
        <v>45002</v>
      </c>
      <c r="W391">
        <v>0</v>
      </c>
      <c r="X391">
        <v>0</v>
      </c>
      <c r="Y391">
        <v>0</v>
      </c>
      <c r="Z391">
        <f t="shared" si="6"/>
        <v>0</v>
      </c>
    </row>
    <row r="392" spans="1:26">
      <c r="A392" t="s">
        <v>246</v>
      </c>
      <c r="B392">
        <v>5942056110</v>
      </c>
      <c r="C392" t="s">
        <v>1742</v>
      </c>
      <c r="D392" t="s">
        <v>247</v>
      </c>
      <c r="E392" t="s">
        <v>54</v>
      </c>
      <c r="F392">
        <v>12254643</v>
      </c>
      <c r="G392">
        <v>45005</v>
      </c>
      <c r="H392" t="s">
        <v>3347</v>
      </c>
      <c r="I392" t="s">
        <v>255</v>
      </c>
      <c r="J392" t="s">
        <v>249</v>
      </c>
      <c r="K392" t="s">
        <v>268</v>
      </c>
      <c r="L392" t="s">
        <v>251</v>
      </c>
      <c r="O392" s="111">
        <v>45005</v>
      </c>
      <c r="P392" t="s">
        <v>252</v>
      </c>
      <c r="Q392" t="s">
        <v>253</v>
      </c>
      <c r="R392" s="111">
        <v>45006</v>
      </c>
      <c r="W392">
        <v>0</v>
      </c>
      <c r="X392">
        <v>88</v>
      </c>
      <c r="Y392">
        <v>269.5</v>
      </c>
      <c r="Z392">
        <f t="shared" si="6"/>
        <v>357.5</v>
      </c>
    </row>
    <row r="393" spans="1:26">
      <c r="A393" t="s">
        <v>246</v>
      </c>
      <c r="B393">
        <v>5942056110</v>
      </c>
      <c r="C393" t="s">
        <v>1742</v>
      </c>
      <c r="D393" t="s">
        <v>247</v>
      </c>
      <c r="E393" t="s">
        <v>54</v>
      </c>
      <c r="F393">
        <v>12265570</v>
      </c>
      <c r="G393">
        <v>45007</v>
      </c>
      <c r="H393" t="s">
        <v>3348</v>
      </c>
      <c r="I393" t="s">
        <v>255</v>
      </c>
      <c r="J393" t="s">
        <v>249</v>
      </c>
      <c r="K393" t="s">
        <v>250</v>
      </c>
      <c r="L393" t="s">
        <v>251</v>
      </c>
      <c r="O393" s="111">
        <v>45007</v>
      </c>
      <c r="P393" t="s">
        <v>252</v>
      </c>
      <c r="Q393" t="s">
        <v>253</v>
      </c>
      <c r="R393" s="111">
        <v>45010</v>
      </c>
      <c r="W393">
        <v>0</v>
      </c>
      <c r="X393">
        <v>1186.82</v>
      </c>
      <c r="Y393">
        <v>1439.05</v>
      </c>
      <c r="Z393">
        <f t="shared" si="6"/>
        <v>2625.87</v>
      </c>
    </row>
    <row r="394" spans="1:26">
      <c r="A394" t="s">
        <v>246</v>
      </c>
      <c r="B394">
        <v>5942056110</v>
      </c>
      <c r="C394" t="s">
        <v>1742</v>
      </c>
      <c r="D394" t="s">
        <v>247</v>
      </c>
      <c r="E394" t="s">
        <v>54</v>
      </c>
      <c r="F394">
        <v>618561</v>
      </c>
      <c r="G394">
        <v>45007</v>
      </c>
      <c r="H394" t="s">
        <v>3345</v>
      </c>
      <c r="I394" t="s">
        <v>255</v>
      </c>
      <c r="J394" t="s">
        <v>249</v>
      </c>
      <c r="K394" t="s">
        <v>805</v>
      </c>
      <c r="L394" t="s">
        <v>251</v>
      </c>
      <c r="O394" s="111">
        <v>45007</v>
      </c>
      <c r="P394" t="s">
        <v>252</v>
      </c>
      <c r="Q394" t="s">
        <v>253</v>
      </c>
      <c r="R394" s="111">
        <v>45010</v>
      </c>
      <c r="W394">
        <v>0</v>
      </c>
      <c r="X394">
        <v>331</v>
      </c>
      <c r="Y394">
        <v>2937.75</v>
      </c>
      <c r="Z394">
        <f t="shared" si="6"/>
        <v>3268.75</v>
      </c>
    </row>
    <row r="395" spans="1:26">
      <c r="A395" t="s">
        <v>246</v>
      </c>
      <c r="B395">
        <v>5942056110</v>
      </c>
      <c r="C395" t="s">
        <v>1742</v>
      </c>
      <c r="D395" t="s">
        <v>247</v>
      </c>
      <c r="E395" t="s">
        <v>54</v>
      </c>
      <c r="F395">
        <v>12267685</v>
      </c>
      <c r="G395">
        <v>45007</v>
      </c>
      <c r="H395" t="s">
        <v>3349</v>
      </c>
      <c r="I395" t="s">
        <v>255</v>
      </c>
      <c r="J395" t="s">
        <v>249</v>
      </c>
      <c r="K395" t="s">
        <v>268</v>
      </c>
      <c r="L395" t="s">
        <v>251</v>
      </c>
      <c r="O395" s="111">
        <v>45007</v>
      </c>
      <c r="P395" t="s">
        <v>252</v>
      </c>
      <c r="Q395" t="s">
        <v>253</v>
      </c>
      <c r="R395" s="111">
        <v>45010</v>
      </c>
      <c r="W395">
        <v>0</v>
      </c>
      <c r="X395">
        <v>8886.1</v>
      </c>
      <c r="Y395">
        <v>140696.10999999999</v>
      </c>
      <c r="Z395">
        <f t="shared" si="6"/>
        <v>149582.21</v>
      </c>
    </row>
    <row r="396" spans="1:26">
      <c r="A396" t="s">
        <v>246</v>
      </c>
      <c r="B396">
        <v>5942056110</v>
      </c>
      <c r="C396" t="s">
        <v>1742</v>
      </c>
      <c r="D396" t="s">
        <v>4356</v>
      </c>
      <c r="E396" t="s">
        <v>54</v>
      </c>
      <c r="F396">
        <v>12384845</v>
      </c>
      <c r="G396">
        <v>45035</v>
      </c>
      <c r="H396" t="s">
        <v>4357</v>
      </c>
      <c r="I396" t="s">
        <v>271</v>
      </c>
      <c r="J396" t="s">
        <v>249</v>
      </c>
      <c r="K396" t="s">
        <v>268</v>
      </c>
      <c r="L396" t="s">
        <v>251</v>
      </c>
      <c r="O396" s="111">
        <v>45035</v>
      </c>
      <c r="P396" t="s">
        <v>252</v>
      </c>
      <c r="Q396" t="s">
        <v>257</v>
      </c>
      <c r="R396" s="111">
        <v>45040</v>
      </c>
      <c r="W396">
        <v>0</v>
      </c>
      <c r="X396">
        <v>0</v>
      </c>
      <c r="Y396">
        <v>0</v>
      </c>
      <c r="Z396">
        <f t="shared" si="6"/>
        <v>0</v>
      </c>
    </row>
    <row r="397" spans="1:26">
      <c r="A397" t="s">
        <v>246</v>
      </c>
      <c r="B397">
        <v>5942056110</v>
      </c>
      <c r="C397" t="s">
        <v>1742</v>
      </c>
      <c r="D397" t="s">
        <v>4356</v>
      </c>
      <c r="E397" t="s">
        <v>54</v>
      </c>
      <c r="F397">
        <v>12389265</v>
      </c>
      <c r="G397">
        <v>45036</v>
      </c>
      <c r="H397" t="s">
        <v>4358</v>
      </c>
      <c r="I397" t="s">
        <v>271</v>
      </c>
      <c r="J397" t="s">
        <v>249</v>
      </c>
      <c r="K397" t="s">
        <v>250</v>
      </c>
      <c r="L397" t="s">
        <v>251</v>
      </c>
      <c r="O397" s="111">
        <v>45036</v>
      </c>
      <c r="P397" t="s">
        <v>252</v>
      </c>
      <c r="Q397" t="s">
        <v>253</v>
      </c>
      <c r="R397" s="111">
        <v>45040</v>
      </c>
      <c r="W397">
        <v>0</v>
      </c>
      <c r="X397">
        <v>0</v>
      </c>
      <c r="Y397">
        <v>243</v>
      </c>
      <c r="Z397">
        <f t="shared" si="6"/>
        <v>243</v>
      </c>
    </row>
    <row r="398" spans="1:26">
      <c r="A398" t="s">
        <v>246</v>
      </c>
      <c r="B398">
        <v>5942056110</v>
      </c>
      <c r="C398" t="s">
        <v>1742</v>
      </c>
      <c r="D398" t="s">
        <v>4356</v>
      </c>
      <c r="E398" t="s">
        <v>54</v>
      </c>
      <c r="F398">
        <v>12390313</v>
      </c>
      <c r="G398">
        <v>45036</v>
      </c>
      <c r="H398" t="s">
        <v>4359</v>
      </c>
      <c r="I398" t="s">
        <v>271</v>
      </c>
      <c r="J398" t="s">
        <v>249</v>
      </c>
      <c r="K398" t="s">
        <v>250</v>
      </c>
      <c r="L398" t="s">
        <v>251</v>
      </c>
      <c r="O398" s="111">
        <v>45036</v>
      </c>
      <c r="P398" t="s">
        <v>252</v>
      </c>
      <c r="Q398" t="s">
        <v>253</v>
      </c>
      <c r="R398" s="111">
        <v>45040</v>
      </c>
      <c r="W398">
        <v>0</v>
      </c>
      <c r="X398">
        <v>0</v>
      </c>
      <c r="Y398">
        <v>888.6</v>
      </c>
      <c r="Z398">
        <f t="shared" si="6"/>
        <v>888.6</v>
      </c>
    </row>
    <row r="399" spans="1:26">
      <c r="A399" t="s">
        <v>246</v>
      </c>
      <c r="B399">
        <v>5942056110</v>
      </c>
      <c r="C399" t="s">
        <v>1742</v>
      </c>
      <c r="D399" t="s">
        <v>57</v>
      </c>
      <c r="E399" t="s">
        <v>58</v>
      </c>
      <c r="F399">
        <v>12077771</v>
      </c>
      <c r="G399">
        <v>44959</v>
      </c>
      <c r="H399" t="s">
        <v>2632</v>
      </c>
      <c r="I399" t="s">
        <v>248</v>
      </c>
      <c r="J399" t="s">
        <v>249</v>
      </c>
      <c r="K399" t="s">
        <v>3936</v>
      </c>
      <c r="L399" t="s">
        <v>251</v>
      </c>
      <c r="O399" s="111">
        <v>44966</v>
      </c>
      <c r="P399" t="s">
        <v>252</v>
      </c>
      <c r="Q399" t="s">
        <v>253</v>
      </c>
      <c r="R399" s="111">
        <v>44970</v>
      </c>
      <c r="W399">
        <v>48427.33</v>
      </c>
      <c r="X399">
        <v>86208.77</v>
      </c>
      <c r="Y399">
        <v>100300.13</v>
      </c>
      <c r="Z399">
        <f t="shared" si="6"/>
        <v>234936.23</v>
      </c>
    </row>
    <row r="400" spans="1:26">
      <c r="A400" t="s">
        <v>246</v>
      </c>
      <c r="B400">
        <v>5942056110</v>
      </c>
      <c r="C400" t="s">
        <v>1742</v>
      </c>
      <c r="D400" t="s">
        <v>57</v>
      </c>
      <c r="E400" t="s">
        <v>58</v>
      </c>
      <c r="F400">
        <v>12102129</v>
      </c>
      <c r="G400">
        <v>44964</v>
      </c>
      <c r="H400" t="s">
        <v>2635</v>
      </c>
      <c r="I400" t="s">
        <v>255</v>
      </c>
      <c r="J400" t="s">
        <v>249</v>
      </c>
      <c r="K400" t="s">
        <v>250</v>
      </c>
      <c r="L400" t="s">
        <v>251</v>
      </c>
      <c r="O400" s="111">
        <v>44964</v>
      </c>
      <c r="P400" t="s">
        <v>252</v>
      </c>
      <c r="Q400" t="s">
        <v>253</v>
      </c>
      <c r="R400" s="111">
        <v>44966</v>
      </c>
      <c r="W400">
        <v>12646.48</v>
      </c>
      <c r="X400">
        <v>28878.73</v>
      </c>
      <c r="Y400">
        <v>26557.4</v>
      </c>
      <c r="Z400">
        <f t="shared" si="6"/>
        <v>68082.61</v>
      </c>
    </row>
    <row r="401" spans="1:26">
      <c r="A401" t="s">
        <v>246</v>
      </c>
      <c r="B401">
        <v>5942056110</v>
      </c>
      <c r="C401" t="s">
        <v>1742</v>
      </c>
      <c r="D401" t="s">
        <v>57</v>
      </c>
      <c r="E401" t="s">
        <v>58</v>
      </c>
      <c r="F401">
        <v>1311767</v>
      </c>
      <c r="G401">
        <v>44965</v>
      </c>
      <c r="H401" t="s">
        <v>2630</v>
      </c>
      <c r="I401" t="s">
        <v>255</v>
      </c>
      <c r="J401" t="s">
        <v>249</v>
      </c>
      <c r="K401" t="s">
        <v>268</v>
      </c>
      <c r="L401" t="s">
        <v>251</v>
      </c>
      <c r="O401" s="111">
        <v>44965</v>
      </c>
      <c r="P401" t="s">
        <v>252</v>
      </c>
      <c r="Q401" t="s">
        <v>253</v>
      </c>
      <c r="R401" s="111">
        <v>44966</v>
      </c>
      <c r="W401">
        <v>10029.200000000001</v>
      </c>
      <c r="X401">
        <v>12889.54</v>
      </c>
      <c r="Y401">
        <v>9682.9500000000007</v>
      </c>
      <c r="Z401">
        <f t="shared" si="6"/>
        <v>32601.690000000002</v>
      </c>
    </row>
    <row r="402" spans="1:26">
      <c r="A402" t="s">
        <v>246</v>
      </c>
      <c r="B402">
        <v>5942056110</v>
      </c>
      <c r="C402" t="s">
        <v>1742</v>
      </c>
      <c r="D402" t="s">
        <v>57</v>
      </c>
      <c r="E402" t="s">
        <v>58</v>
      </c>
      <c r="F402">
        <v>12102043</v>
      </c>
      <c r="G402">
        <v>44965</v>
      </c>
      <c r="H402" t="s">
        <v>2634</v>
      </c>
      <c r="I402" t="s">
        <v>248</v>
      </c>
      <c r="J402" t="s">
        <v>249</v>
      </c>
      <c r="K402" t="s">
        <v>3936</v>
      </c>
      <c r="L402" t="s">
        <v>251</v>
      </c>
      <c r="O402" s="111">
        <v>44965</v>
      </c>
      <c r="P402" t="s">
        <v>252</v>
      </c>
      <c r="Q402" t="s">
        <v>253</v>
      </c>
      <c r="R402" s="111">
        <v>44971</v>
      </c>
      <c r="W402">
        <v>6925.83</v>
      </c>
      <c r="X402">
        <v>29544.79</v>
      </c>
      <c r="Y402">
        <v>30980.57</v>
      </c>
      <c r="Z402">
        <f t="shared" si="6"/>
        <v>67451.19</v>
      </c>
    </row>
    <row r="403" spans="1:26">
      <c r="A403" t="s">
        <v>246</v>
      </c>
      <c r="B403">
        <v>5942056110</v>
      </c>
      <c r="C403" t="s">
        <v>1742</v>
      </c>
      <c r="D403" t="s">
        <v>57</v>
      </c>
      <c r="E403" t="s">
        <v>58</v>
      </c>
      <c r="F403">
        <v>12119552</v>
      </c>
      <c r="G403">
        <v>44968</v>
      </c>
      <c r="H403" t="s">
        <v>2638</v>
      </c>
      <c r="I403" t="s">
        <v>248</v>
      </c>
      <c r="J403" t="s">
        <v>249</v>
      </c>
      <c r="K403" t="s">
        <v>3936</v>
      </c>
      <c r="L403" t="s">
        <v>251</v>
      </c>
      <c r="O403" s="111">
        <v>44968</v>
      </c>
      <c r="P403" t="s">
        <v>252</v>
      </c>
      <c r="Q403" t="s">
        <v>253</v>
      </c>
      <c r="R403" s="111">
        <v>44973</v>
      </c>
      <c r="W403">
        <v>42</v>
      </c>
      <c r="X403">
        <v>746</v>
      </c>
      <c r="Y403">
        <v>271</v>
      </c>
      <c r="Z403">
        <f t="shared" si="6"/>
        <v>1059</v>
      </c>
    </row>
    <row r="404" spans="1:26">
      <c r="A404" t="s">
        <v>246</v>
      </c>
      <c r="B404">
        <v>5942056110</v>
      </c>
      <c r="C404" t="s">
        <v>1742</v>
      </c>
      <c r="D404" t="s">
        <v>57</v>
      </c>
      <c r="E404" t="s">
        <v>58</v>
      </c>
      <c r="F404">
        <v>12115783</v>
      </c>
      <c r="G404">
        <v>44970</v>
      </c>
      <c r="H404" t="s">
        <v>2637</v>
      </c>
      <c r="I404" t="s">
        <v>248</v>
      </c>
      <c r="J404" t="s">
        <v>249</v>
      </c>
      <c r="K404" t="s">
        <v>3936</v>
      </c>
      <c r="L404" t="s">
        <v>251</v>
      </c>
      <c r="O404" s="111">
        <v>44970</v>
      </c>
      <c r="P404" t="s">
        <v>252</v>
      </c>
      <c r="Q404" t="s">
        <v>253</v>
      </c>
      <c r="R404" s="111">
        <v>44973</v>
      </c>
      <c r="W404">
        <v>976</v>
      </c>
      <c r="X404">
        <v>2725.5</v>
      </c>
      <c r="Y404">
        <v>8202.1</v>
      </c>
      <c r="Z404">
        <f t="shared" si="6"/>
        <v>11903.6</v>
      </c>
    </row>
    <row r="405" spans="1:26">
      <c r="A405" t="s">
        <v>246</v>
      </c>
      <c r="B405">
        <v>5942056110</v>
      </c>
      <c r="C405" t="s">
        <v>1742</v>
      </c>
      <c r="D405" t="s">
        <v>57</v>
      </c>
      <c r="E405" t="s">
        <v>58</v>
      </c>
      <c r="F405">
        <v>9594965</v>
      </c>
      <c r="G405">
        <v>44972</v>
      </c>
      <c r="H405" t="s">
        <v>2631</v>
      </c>
      <c r="I405" t="s">
        <v>255</v>
      </c>
      <c r="J405" t="s">
        <v>249</v>
      </c>
      <c r="K405" t="s">
        <v>268</v>
      </c>
      <c r="L405" t="s">
        <v>251</v>
      </c>
      <c r="O405" s="111">
        <v>44972</v>
      </c>
      <c r="P405" t="s">
        <v>252</v>
      </c>
      <c r="Q405" t="s">
        <v>253</v>
      </c>
      <c r="R405" s="111">
        <v>44973</v>
      </c>
      <c r="W405">
        <v>3718</v>
      </c>
      <c r="X405">
        <v>14892.49</v>
      </c>
      <c r="Y405">
        <v>23357</v>
      </c>
      <c r="Z405">
        <f t="shared" si="6"/>
        <v>41967.49</v>
      </c>
    </row>
    <row r="406" spans="1:26">
      <c r="A406" t="s">
        <v>246</v>
      </c>
      <c r="B406">
        <v>5942056110</v>
      </c>
      <c r="C406" t="s">
        <v>1742</v>
      </c>
      <c r="D406" t="s">
        <v>57</v>
      </c>
      <c r="E406" t="s">
        <v>58</v>
      </c>
      <c r="F406">
        <v>12128906</v>
      </c>
      <c r="G406">
        <v>44972</v>
      </c>
      <c r="H406" t="s">
        <v>2640</v>
      </c>
      <c r="I406" t="s">
        <v>248</v>
      </c>
      <c r="J406" t="s">
        <v>249</v>
      </c>
      <c r="K406" t="s">
        <v>3936</v>
      </c>
      <c r="L406" t="s">
        <v>251</v>
      </c>
      <c r="O406" s="111">
        <v>44972</v>
      </c>
      <c r="P406" t="s">
        <v>252</v>
      </c>
      <c r="Q406" t="s">
        <v>253</v>
      </c>
      <c r="R406" s="111">
        <v>44984</v>
      </c>
      <c r="W406">
        <v>157</v>
      </c>
      <c r="X406">
        <v>11841</v>
      </c>
      <c r="Y406">
        <v>6779.99</v>
      </c>
      <c r="Z406">
        <f t="shared" si="6"/>
        <v>18777.989999999998</v>
      </c>
    </row>
    <row r="407" spans="1:26">
      <c r="A407" t="s">
        <v>246</v>
      </c>
      <c r="B407">
        <v>5942056110</v>
      </c>
      <c r="C407" t="s">
        <v>1742</v>
      </c>
      <c r="D407" t="s">
        <v>57</v>
      </c>
      <c r="E407" t="s">
        <v>58</v>
      </c>
      <c r="F407">
        <v>12111265</v>
      </c>
      <c r="G407">
        <v>44972</v>
      </c>
      <c r="H407" t="s">
        <v>2636</v>
      </c>
      <c r="I407" t="s">
        <v>255</v>
      </c>
      <c r="J407" t="s">
        <v>249</v>
      </c>
      <c r="K407" t="s">
        <v>268</v>
      </c>
      <c r="L407" t="s">
        <v>251</v>
      </c>
      <c r="O407" s="111">
        <v>44972</v>
      </c>
      <c r="P407" t="s">
        <v>252</v>
      </c>
      <c r="Q407" t="s">
        <v>257</v>
      </c>
      <c r="R407" s="111">
        <v>44973</v>
      </c>
      <c r="W407">
        <v>0</v>
      </c>
      <c r="X407">
        <v>0</v>
      </c>
      <c r="Y407">
        <v>0</v>
      </c>
      <c r="Z407">
        <f t="shared" si="6"/>
        <v>0</v>
      </c>
    </row>
    <row r="408" spans="1:26">
      <c r="A408" t="s">
        <v>246</v>
      </c>
      <c r="B408">
        <v>5942056110</v>
      </c>
      <c r="C408" t="s">
        <v>1742</v>
      </c>
      <c r="D408" t="s">
        <v>57</v>
      </c>
      <c r="E408" t="s">
        <v>58</v>
      </c>
      <c r="F408">
        <v>12130459</v>
      </c>
      <c r="G408">
        <v>44972</v>
      </c>
      <c r="H408" t="s">
        <v>2641</v>
      </c>
      <c r="I408" t="s">
        <v>255</v>
      </c>
      <c r="J408" t="s">
        <v>249</v>
      </c>
      <c r="K408" t="s">
        <v>250</v>
      </c>
      <c r="L408" t="s">
        <v>251</v>
      </c>
      <c r="O408" s="111">
        <v>44972</v>
      </c>
      <c r="P408" t="s">
        <v>252</v>
      </c>
      <c r="Q408" t="s">
        <v>253</v>
      </c>
      <c r="R408" s="111">
        <v>44973</v>
      </c>
      <c r="W408">
        <v>11720.85</v>
      </c>
      <c r="X408">
        <v>21687.93</v>
      </c>
      <c r="Y408">
        <v>21298.34</v>
      </c>
      <c r="Z408">
        <f t="shared" si="6"/>
        <v>54707.119999999995</v>
      </c>
    </row>
    <row r="409" spans="1:26">
      <c r="A409" t="s">
        <v>246</v>
      </c>
      <c r="B409">
        <v>5942056110</v>
      </c>
      <c r="C409" t="s">
        <v>1742</v>
      </c>
      <c r="D409" t="s">
        <v>57</v>
      </c>
      <c r="E409" t="s">
        <v>58</v>
      </c>
      <c r="F409">
        <v>12136218</v>
      </c>
      <c r="G409">
        <v>44979</v>
      </c>
      <c r="H409" t="s">
        <v>2642</v>
      </c>
      <c r="I409" t="s">
        <v>255</v>
      </c>
      <c r="J409" t="s">
        <v>249</v>
      </c>
      <c r="K409" t="s">
        <v>268</v>
      </c>
      <c r="L409" t="s">
        <v>251</v>
      </c>
      <c r="O409" s="111">
        <v>44980</v>
      </c>
      <c r="P409" t="s">
        <v>252</v>
      </c>
      <c r="Q409" t="s">
        <v>282</v>
      </c>
      <c r="R409" s="111">
        <v>44981</v>
      </c>
      <c r="W409">
        <v>2560</v>
      </c>
      <c r="X409">
        <v>5795.75</v>
      </c>
      <c r="Y409">
        <v>0</v>
      </c>
      <c r="Z409">
        <f t="shared" si="6"/>
        <v>8355.75</v>
      </c>
    </row>
    <row r="410" spans="1:26">
      <c r="A410" t="s">
        <v>246</v>
      </c>
      <c r="B410">
        <v>5942056110</v>
      </c>
      <c r="C410" t="s">
        <v>1742</v>
      </c>
      <c r="D410" t="s">
        <v>57</v>
      </c>
      <c r="E410" t="s">
        <v>58</v>
      </c>
      <c r="F410">
        <v>12147239</v>
      </c>
      <c r="G410">
        <v>44979</v>
      </c>
      <c r="H410" t="s">
        <v>2643</v>
      </c>
      <c r="I410" t="s">
        <v>255</v>
      </c>
      <c r="J410" t="s">
        <v>249</v>
      </c>
      <c r="K410" t="s">
        <v>268</v>
      </c>
      <c r="L410" t="s">
        <v>251</v>
      </c>
      <c r="O410" s="111">
        <v>44979</v>
      </c>
      <c r="P410" t="s">
        <v>252</v>
      </c>
      <c r="Q410" t="s">
        <v>253</v>
      </c>
      <c r="R410" s="111">
        <v>44980</v>
      </c>
      <c r="W410">
        <v>11166.42</v>
      </c>
      <c r="X410">
        <v>47583.96</v>
      </c>
      <c r="Y410">
        <v>33553.06</v>
      </c>
      <c r="Z410">
        <f t="shared" si="6"/>
        <v>92303.44</v>
      </c>
    </row>
    <row r="411" spans="1:26">
      <c r="A411" t="s">
        <v>246</v>
      </c>
      <c r="B411">
        <v>5942056110</v>
      </c>
      <c r="C411" t="s">
        <v>1742</v>
      </c>
      <c r="D411" t="s">
        <v>57</v>
      </c>
      <c r="E411" t="s">
        <v>58</v>
      </c>
      <c r="F411">
        <v>12119670</v>
      </c>
      <c r="G411">
        <v>44979</v>
      </c>
      <c r="H411" t="s">
        <v>2639</v>
      </c>
      <c r="I411" t="s">
        <v>255</v>
      </c>
      <c r="J411" t="s">
        <v>249</v>
      </c>
      <c r="K411" t="s">
        <v>268</v>
      </c>
      <c r="L411" t="s">
        <v>251</v>
      </c>
      <c r="O411" s="111">
        <v>44979</v>
      </c>
      <c r="P411" t="s">
        <v>252</v>
      </c>
      <c r="Q411" t="s">
        <v>253</v>
      </c>
      <c r="R411" s="111">
        <v>44980</v>
      </c>
      <c r="W411">
        <v>661.9</v>
      </c>
      <c r="X411">
        <v>14194.87</v>
      </c>
      <c r="Y411">
        <v>13443</v>
      </c>
      <c r="Z411">
        <f t="shared" si="6"/>
        <v>28299.77</v>
      </c>
    </row>
    <row r="412" spans="1:26">
      <c r="A412" t="s">
        <v>246</v>
      </c>
      <c r="B412">
        <v>5942056110</v>
      </c>
      <c r="C412" t="s">
        <v>1742</v>
      </c>
      <c r="D412" t="s">
        <v>57</v>
      </c>
      <c r="E412" t="s">
        <v>58</v>
      </c>
      <c r="F412">
        <v>12158363</v>
      </c>
      <c r="G412">
        <v>44981</v>
      </c>
      <c r="H412" t="s">
        <v>2645</v>
      </c>
      <c r="I412" t="s">
        <v>255</v>
      </c>
      <c r="J412" t="s">
        <v>249</v>
      </c>
      <c r="K412" t="s">
        <v>250</v>
      </c>
      <c r="L412" t="s">
        <v>251</v>
      </c>
      <c r="O412" s="111">
        <v>44981</v>
      </c>
      <c r="P412" t="s">
        <v>252</v>
      </c>
      <c r="Q412" t="s">
        <v>253</v>
      </c>
      <c r="R412" s="111">
        <v>44984</v>
      </c>
      <c r="W412">
        <v>60.5</v>
      </c>
      <c r="X412">
        <v>14258.1</v>
      </c>
      <c r="Y412">
        <v>3396</v>
      </c>
      <c r="Z412">
        <f t="shared" si="6"/>
        <v>17714.599999999999</v>
      </c>
    </row>
    <row r="413" spans="1:26">
      <c r="A413" t="s">
        <v>246</v>
      </c>
      <c r="B413">
        <v>5942056110</v>
      </c>
      <c r="C413" t="s">
        <v>1742</v>
      </c>
      <c r="D413" t="s">
        <v>57</v>
      </c>
      <c r="E413" t="s">
        <v>58</v>
      </c>
      <c r="F413">
        <v>12162911</v>
      </c>
      <c r="G413">
        <v>44982</v>
      </c>
      <c r="H413" t="s">
        <v>2647</v>
      </c>
      <c r="I413" t="s">
        <v>255</v>
      </c>
      <c r="J413" t="s">
        <v>249</v>
      </c>
      <c r="K413" t="s">
        <v>268</v>
      </c>
      <c r="L413" t="s">
        <v>251</v>
      </c>
      <c r="O413" s="111">
        <v>44982</v>
      </c>
      <c r="P413" t="s">
        <v>252</v>
      </c>
      <c r="Q413" t="s">
        <v>253</v>
      </c>
      <c r="R413" s="111">
        <v>44984</v>
      </c>
      <c r="W413">
        <v>768</v>
      </c>
      <c r="X413">
        <v>22210.5</v>
      </c>
      <c r="Y413">
        <v>9154</v>
      </c>
      <c r="Z413">
        <f t="shared" si="6"/>
        <v>32132.5</v>
      </c>
    </row>
    <row r="414" spans="1:26">
      <c r="A414" t="s">
        <v>246</v>
      </c>
      <c r="B414">
        <v>5942056110</v>
      </c>
      <c r="C414" t="s">
        <v>1742</v>
      </c>
      <c r="D414" t="s">
        <v>57</v>
      </c>
      <c r="E414" t="s">
        <v>58</v>
      </c>
      <c r="F414">
        <v>12163021</v>
      </c>
      <c r="G414">
        <v>44982</v>
      </c>
      <c r="H414" t="s">
        <v>2648</v>
      </c>
      <c r="I414" t="s">
        <v>255</v>
      </c>
      <c r="J414" t="s">
        <v>249</v>
      </c>
      <c r="K414" t="s">
        <v>268</v>
      </c>
      <c r="L414" t="s">
        <v>251</v>
      </c>
      <c r="O414" s="111">
        <v>44982</v>
      </c>
      <c r="P414" t="s">
        <v>252</v>
      </c>
      <c r="Q414" t="s">
        <v>253</v>
      </c>
      <c r="R414" s="111">
        <v>44984</v>
      </c>
      <c r="W414">
        <v>278.18</v>
      </c>
      <c r="X414">
        <v>12095.46</v>
      </c>
      <c r="Y414">
        <v>4299.63</v>
      </c>
      <c r="Z414">
        <f t="shared" si="6"/>
        <v>16673.27</v>
      </c>
    </row>
    <row r="415" spans="1:26">
      <c r="A415" t="s">
        <v>246</v>
      </c>
      <c r="B415">
        <v>5942056110</v>
      </c>
      <c r="C415" t="s">
        <v>1742</v>
      </c>
      <c r="D415" t="s">
        <v>57</v>
      </c>
      <c r="E415" t="s">
        <v>58</v>
      </c>
      <c r="F415">
        <v>12162330</v>
      </c>
      <c r="G415">
        <v>44982</v>
      </c>
      <c r="H415" t="s">
        <v>2646</v>
      </c>
      <c r="I415" t="s">
        <v>255</v>
      </c>
      <c r="J415" t="s">
        <v>249</v>
      </c>
      <c r="K415" t="s">
        <v>250</v>
      </c>
      <c r="L415" t="s">
        <v>251</v>
      </c>
      <c r="O415" s="111">
        <v>44982</v>
      </c>
      <c r="P415" t="s">
        <v>252</v>
      </c>
      <c r="Q415" t="s">
        <v>257</v>
      </c>
      <c r="R415" s="111">
        <v>44984</v>
      </c>
      <c r="W415">
        <v>0</v>
      </c>
      <c r="X415">
        <v>0</v>
      </c>
      <c r="Y415">
        <v>0</v>
      </c>
      <c r="Z415">
        <f t="shared" si="6"/>
        <v>0</v>
      </c>
    </row>
    <row r="416" spans="1:26">
      <c r="A416" t="s">
        <v>246</v>
      </c>
      <c r="B416">
        <v>5942056110</v>
      </c>
      <c r="C416" t="s">
        <v>1742</v>
      </c>
      <c r="D416" t="s">
        <v>57</v>
      </c>
      <c r="E416" t="s">
        <v>58</v>
      </c>
      <c r="F416">
        <v>12164398</v>
      </c>
      <c r="G416">
        <v>44984</v>
      </c>
      <c r="H416" t="s">
        <v>2649</v>
      </c>
      <c r="I416" t="s">
        <v>255</v>
      </c>
      <c r="J416" t="s">
        <v>249</v>
      </c>
      <c r="K416" t="s">
        <v>268</v>
      </c>
      <c r="L416" t="s">
        <v>251</v>
      </c>
      <c r="O416" s="111">
        <v>44984</v>
      </c>
      <c r="P416" t="s">
        <v>252</v>
      </c>
      <c r="Q416" t="s">
        <v>253</v>
      </c>
      <c r="R416" s="111">
        <v>44985</v>
      </c>
      <c r="W416">
        <v>0</v>
      </c>
      <c r="X416">
        <v>24551.18</v>
      </c>
      <c r="Y416">
        <v>36782.03</v>
      </c>
      <c r="Z416">
        <f t="shared" si="6"/>
        <v>61333.21</v>
      </c>
    </row>
    <row r="417" spans="1:26">
      <c r="A417" t="s">
        <v>246</v>
      </c>
      <c r="B417">
        <v>5942056110</v>
      </c>
      <c r="C417" t="s">
        <v>1742</v>
      </c>
      <c r="D417" t="s">
        <v>57</v>
      </c>
      <c r="E417" t="s">
        <v>58</v>
      </c>
      <c r="F417">
        <v>4140393</v>
      </c>
      <c r="G417">
        <v>44986</v>
      </c>
      <c r="H417" t="s">
        <v>3351</v>
      </c>
      <c r="I417" t="s">
        <v>255</v>
      </c>
      <c r="J417" t="s">
        <v>249</v>
      </c>
      <c r="K417" t="s">
        <v>832</v>
      </c>
      <c r="L417" t="s">
        <v>251</v>
      </c>
      <c r="O417" s="111">
        <v>44986</v>
      </c>
      <c r="P417" t="s">
        <v>252</v>
      </c>
      <c r="Q417" t="s">
        <v>253</v>
      </c>
      <c r="R417" s="111">
        <v>44987</v>
      </c>
      <c r="W417">
        <v>0</v>
      </c>
      <c r="X417">
        <v>51926.39</v>
      </c>
      <c r="Y417">
        <v>50582.65</v>
      </c>
      <c r="Z417">
        <f t="shared" si="6"/>
        <v>102509.04000000001</v>
      </c>
    </row>
    <row r="418" spans="1:26">
      <c r="A418" t="s">
        <v>246</v>
      </c>
      <c r="B418">
        <v>5942056110</v>
      </c>
      <c r="C418" t="s">
        <v>1742</v>
      </c>
      <c r="D418" t="s">
        <v>57</v>
      </c>
      <c r="E418" t="s">
        <v>58</v>
      </c>
      <c r="F418">
        <v>12189480</v>
      </c>
      <c r="G418">
        <v>44987</v>
      </c>
      <c r="H418" t="s">
        <v>3355</v>
      </c>
      <c r="I418" t="s">
        <v>255</v>
      </c>
      <c r="J418" t="s">
        <v>249</v>
      </c>
      <c r="K418" t="s">
        <v>268</v>
      </c>
      <c r="L418" t="s">
        <v>251</v>
      </c>
      <c r="O418" s="111">
        <v>44987</v>
      </c>
      <c r="P418" t="s">
        <v>252</v>
      </c>
      <c r="Q418" t="s">
        <v>253</v>
      </c>
      <c r="R418" s="111">
        <v>44988</v>
      </c>
      <c r="W418">
        <v>0</v>
      </c>
      <c r="X418">
        <v>47623.56</v>
      </c>
      <c r="Y418">
        <v>27931.45</v>
      </c>
      <c r="Z418">
        <f t="shared" si="6"/>
        <v>75555.009999999995</v>
      </c>
    </row>
    <row r="419" spans="1:26">
      <c r="A419" t="s">
        <v>246</v>
      </c>
      <c r="B419">
        <v>5942056110</v>
      </c>
      <c r="C419" t="s">
        <v>1742</v>
      </c>
      <c r="D419" t="s">
        <v>57</v>
      </c>
      <c r="E419" t="s">
        <v>58</v>
      </c>
      <c r="F419">
        <v>12184529</v>
      </c>
      <c r="G419">
        <v>44987</v>
      </c>
      <c r="H419" t="s">
        <v>3354</v>
      </c>
      <c r="I419" t="s">
        <v>255</v>
      </c>
      <c r="J419" t="s">
        <v>249</v>
      </c>
      <c r="K419" t="s">
        <v>268</v>
      </c>
      <c r="L419" t="s">
        <v>251</v>
      </c>
      <c r="O419" s="111">
        <v>44987</v>
      </c>
      <c r="P419" t="s">
        <v>252</v>
      </c>
      <c r="Q419" t="s">
        <v>253</v>
      </c>
      <c r="R419" s="111">
        <v>44988</v>
      </c>
      <c r="W419">
        <v>0</v>
      </c>
      <c r="X419">
        <v>46962.49</v>
      </c>
      <c r="Y419">
        <v>112739.09</v>
      </c>
      <c r="Z419">
        <f t="shared" si="6"/>
        <v>159701.57999999999</v>
      </c>
    </row>
    <row r="420" spans="1:26">
      <c r="A420" t="s">
        <v>246</v>
      </c>
      <c r="B420">
        <v>5942056110</v>
      </c>
      <c r="C420" t="s">
        <v>1742</v>
      </c>
      <c r="D420" t="s">
        <v>57</v>
      </c>
      <c r="E420" t="s">
        <v>58</v>
      </c>
      <c r="F420">
        <v>12190413</v>
      </c>
      <c r="G420">
        <v>44988</v>
      </c>
      <c r="H420" t="s">
        <v>3356</v>
      </c>
      <c r="I420" t="s">
        <v>255</v>
      </c>
      <c r="J420" t="s">
        <v>249</v>
      </c>
      <c r="K420" t="s">
        <v>268</v>
      </c>
      <c r="L420" t="s">
        <v>251</v>
      </c>
      <c r="O420" s="111">
        <v>44988</v>
      </c>
      <c r="P420" t="s">
        <v>252</v>
      </c>
      <c r="Q420" t="s">
        <v>253</v>
      </c>
      <c r="R420" s="111">
        <v>44991</v>
      </c>
      <c r="W420">
        <v>0</v>
      </c>
      <c r="X420">
        <v>10637</v>
      </c>
      <c r="Y420">
        <v>12938.94</v>
      </c>
      <c r="Z420">
        <f t="shared" si="6"/>
        <v>23575.940000000002</v>
      </c>
    </row>
    <row r="421" spans="1:26">
      <c r="A421" t="s">
        <v>246</v>
      </c>
      <c r="B421">
        <v>5942056110</v>
      </c>
      <c r="C421" t="s">
        <v>1742</v>
      </c>
      <c r="D421" t="s">
        <v>57</v>
      </c>
      <c r="E421" t="s">
        <v>58</v>
      </c>
      <c r="F421">
        <v>12190436</v>
      </c>
      <c r="G421">
        <v>44988</v>
      </c>
      <c r="H421" t="s">
        <v>3357</v>
      </c>
      <c r="I421" t="s">
        <v>255</v>
      </c>
      <c r="J421" t="s">
        <v>249</v>
      </c>
      <c r="K421" t="s">
        <v>250</v>
      </c>
      <c r="L421" t="s">
        <v>251</v>
      </c>
      <c r="O421" s="111">
        <v>44988</v>
      </c>
      <c r="P421" t="s">
        <v>252</v>
      </c>
      <c r="Q421" t="s">
        <v>253</v>
      </c>
      <c r="R421" s="111">
        <v>44991</v>
      </c>
      <c r="W421">
        <v>0</v>
      </c>
      <c r="X421">
        <v>14327.35</v>
      </c>
      <c r="Y421">
        <v>13365.95</v>
      </c>
      <c r="Z421">
        <f t="shared" si="6"/>
        <v>27693.300000000003</v>
      </c>
    </row>
    <row r="422" spans="1:26">
      <c r="A422" t="s">
        <v>246</v>
      </c>
      <c r="B422">
        <v>5942056110</v>
      </c>
      <c r="C422" t="s">
        <v>1742</v>
      </c>
      <c r="D422" t="s">
        <v>57</v>
      </c>
      <c r="E422" t="s">
        <v>58</v>
      </c>
      <c r="F422">
        <v>12164210</v>
      </c>
      <c r="G422">
        <v>44991</v>
      </c>
      <c r="H422" t="s">
        <v>3352</v>
      </c>
      <c r="I422" t="s">
        <v>255</v>
      </c>
      <c r="J422" t="s">
        <v>249</v>
      </c>
      <c r="K422" t="s">
        <v>268</v>
      </c>
      <c r="L422" t="s">
        <v>251</v>
      </c>
      <c r="O422" s="111">
        <v>44991</v>
      </c>
      <c r="P422" t="s">
        <v>252</v>
      </c>
      <c r="Q422" t="s">
        <v>253</v>
      </c>
      <c r="R422" s="111">
        <v>44992</v>
      </c>
      <c r="W422">
        <v>0</v>
      </c>
      <c r="X422">
        <v>56863.64</v>
      </c>
      <c r="Y422">
        <v>56213.52</v>
      </c>
      <c r="Z422">
        <f t="shared" si="6"/>
        <v>113077.16</v>
      </c>
    </row>
    <row r="423" spans="1:26">
      <c r="A423" t="s">
        <v>246</v>
      </c>
      <c r="B423">
        <v>5942056110</v>
      </c>
      <c r="C423" t="s">
        <v>1742</v>
      </c>
      <c r="D423" t="s">
        <v>57</v>
      </c>
      <c r="E423" t="s">
        <v>58</v>
      </c>
      <c r="F423">
        <v>12164344</v>
      </c>
      <c r="G423">
        <v>44991</v>
      </c>
      <c r="H423" t="s">
        <v>3353</v>
      </c>
      <c r="I423" t="s">
        <v>255</v>
      </c>
      <c r="J423" t="s">
        <v>249</v>
      </c>
      <c r="K423" t="s">
        <v>268</v>
      </c>
      <c r="L423" t="s">
        <v>251</v>
      </c>
      <c r="O423" s="111">
        <v>44991</v>
      </c>
      <c r="P423" t="s">
        <v>252</v>
      </c>
      <c r="Q423" t="s">
        <v>253</v>
      </c>
      <c r="R423" s="111">
        <v>44992</v>
      </c>
      <c r="W423">
        <v>0</v>
      </c>
      <c r="X423">
        <v>8589.81</v>
      </c>
      <c r="Y423">
        <v>15137.48</v>
      </c>
      <c r="Z423">
        <f t="shared" si="6"/>
        <v>23727.29</v>
      </c>
    </row>
    <row r="424" spans="1:26">
      <c r="A424" t="s">
        <v>246</v>
      </c>
      <c r="B424">
        <v>5942056110</v>
      </c>
      <c r="C424" t="s">
        <v>1742</v>
      </c>
      <c r="D424" t="s">
        <v>57</v>
      </c>
      <c r="E424" t="s">
        <v>58</v>
      </c>
      <c r="F424">
        <v>12203154</v>
      </c>
      <c r="G424">
        <v>44992</v>
      </c>
      <c r="H424" t="s">
        <v>3358</v>
      </c>
      <c r="I424" t="s">
        <v>255</v>
      </c>
      <c r="J424" t="s">
        <v>249</v>
      </c>
      <c r="K424" t="s">
        <v>250</v>
      </c>
      <c r="L424" t="s">
        <v>251</v>
      </c>
      <c r="O424" s="111">
        <v>44992</v>
      </c>
      <c r="P424" t="s">
        <v>252</v>
      </c>
      <c r="Q424" t="s">
        <v>253</v>
      </c>
      <c r="R424" s="111">
        <v>44993</v>
      </c>
      <c r="W424">
        <v>0</v>
      </c>
      <c r="X424">
        <v>28320</v>
      </c>
      <c r="Y424">
        <v>10102</v>
      </c>
      <c r="Z424">
        <f t="shared" si="6"/>
        <v>38422</v>
      </c>
    </row>
    <row r="425" spans="1:26">
      <c r="A425" t="s">
        <v>246</v>
      </c>
      <c r="B425">
        <v>5942056110</v>
      </c>
      <c r="C425" t="s">
        <v>1742</v>
      </c>
      <c r="D425" t="s">
        <v>57</v>
      </c>
      <c r="E425" t="s">
        <v>58</v>
      </c>
      <c r="F425">
        <v>12215988</v>
      </c>
      <c r="G425">
        <v>44994</v>
      </c>
      <c r="H425" t="s">
        <v>3360</v>
      </c>
      <c r="I425" t="s">
        <v>255</v>
      </c>
      <c r="J425" t="s">
        <v>249</v>
      </c>
      <c r="K425" t="s">
        <v>250</v>
      </c>
      <c r="L425" t="s">
        <v>251</v>
      </c>
      <c r="O425" s="111">
        <v>44994</v>
      </c>
      <c r="P425" t="s">
        <v>252</v>
      </c>
      <c r="Q425" t="s">
        <v>253</v>
      </c>
      <c r="R425" s="111">
        <v>44995</v>
      </c>
      <c r="W425">
        <v>0</v>
      </c>
      <c r="X425">
        <v>2020.6</v>
      </c>
      <c r="Y425">
        <v>6602.02</v>
      </c>
      <c r="Z425">
        <f t="shared" si="6"/>
        <v>8622.6200000000008</v>
      </c>
    </row>
    <row r="426" spans="1:26">
      <c r="A426" t="s">
        <v>246</v>
      </c>
      <c r="B426">
        <v>5942056110</v>
      </c>
      <c r="C426" t="s">
        <v>1742</v>
      </c>
      <c r="D426" t="s">
        <v>57</v>
      </c>
      <c r="E426" t="s">
        <v>58</v>
      </c>
      <c r="F426">
        <v>12219381</v>
      </c>
      <c r="G426">
        <v>44995</v>
      </c>
      <c r="H426" t="s">
        <v>3361</v>
      </c>
      <c r="I426" t="s">
        <v>255</v>
      </c>
      <c r="J426" t="s">
        <v>249</v>
      </c>
      <c r="K426" t="s">
        <v>268</v>
      </c>
      <c r="L426" t="s">
        <v>251</v>
      </c>
      <c r="O426" s="111">
        <v>44995</v>
      </c>
      <c r="P426" t="s">
        <v>252</v>
      </c>
      <c r="Q426" t="s">
        <v>253</v>
      </c>
      <c r="R426" s="111">
        <v>44996</v>
      </c>
      <c r="W426">
        <v>0</v>
      </c>
      <c r="X426">
        <v>38016.550000000003</v>
      </c>
      <c r="Y426">
        <v>73627.199999999997</v>
      </c>
      <c r="Z426">
        <f t="shared" si="6"/>
        <v>111643.75</v>
      </c>
    </row>
    <row r="427" spans="1:26">
      <c r="A427" t="s">
        <v>246</v>
      </c>
      <c r="B427">
        <v>5942056110</v>
      </c>
      <c r="C427" t="s">
        <v>1742</v>
      </c>
      <c r="D427" t="s">
        <v>57</v>
      </c>
      <c r="E427" t="s">
        <v>58</v>
      </c>
      <c r="F427">
        <v>12224021</v>
      </c>
      <c r="G427">
        <v>44996</v>
      </c>
      <c r="H427" t="s">
        <v>3362</v>
      </c>
      <c r="I427" t="s">
        <v>255</v>
      </c>
      <c r="J427" t="s">
        <v>249</v>
      </c>
      <c r="K427" t="s">
        <v>268</v>
      </c>
      <c r="L427" t="s">
        <v>251</v>
      </c>
      <c r="O427" s="111">
        <v>44996</v>
      </c>
      <c r="P427" t="s">
        <v>252</v>
      </c>
      <c r="Q427" t="s">
        <v>253</v>
      </c>
      <c r="R427" s="111">
        <v>44998</v>
      </c>
      <c r="W427">
        <v>0</v>
      </c>
      <c r="X427">
        <v>7889.55</v>
      </c>
      <c r="Y427">
        <v>6196.93</v>
      </c>
      <c r="Z427">
        <f t="shared" si="6"/>
        <v>14086.48</v>
      </c>
    </row>
    <row r="428" spans="1:26">
      <c r="A428" t="s">
        <v>246</v>
      </c>
      <c r="B428">
        <v>5942056110</v>
      </c>
      <c r="C428" t="s">
        <v>1742</v>
      </c>
      <c r="D428" t="s">
        <v>57</v>
      </c>
      <c r="E428" t="s">
        <v>58</v>
      </c>
      <c r="F428">
        <v>12224893</v>
      </c>
      <c r="G428">
        <v>44998</v>
      </c>
      <c r="H428" t="s">
        <v>3363</v>
      </c>
      <c r="I428" t="s">
        <v>255</v>
      </c>
      <c r="J428" t="s">
        <v>249</v>
      </c>
      <c r="K428" t="s">
        <v>250</v>
      </c>
      <c r="L428" t="s">
        <v>251</v>
      </c>
      <c r="O428" s="111">
        <v>44998</v>
      </c>
      <c r="P428" t="s">
        <v>252</v>
      </c>
      <c r="Q428" t="s">
        <v>253</v>
      </c>
      <c r="R428" s="111">
        <v>44999</v>
      </c>
      <c r="W428">
        <v>0</v>
      </c>
      <c r="X428">
        <v>583.4</v>
      </c>
      <c r="Y428">
        <v>2163.6999999999998</v>
      </c>
      <c r="Z428">
        <f t="shared" si="6"/>
        <v>2747.1</v>
      </c>
    </row>
    <row r="429" spans="1:26">
      <c r="A429" t="s">
        <v>246</v>
      </c>
      <c r="B429">
        <v>5942056110</v>
      </c>
      <c r="C429" t="s">
        <v>1742</v>
      </c>
      <c r="D429" t="s">
        <v>57</v>
      </c>
      <c r="E429" t="s">
        <v>58</v>
      </c>
      <c r="F429">
        <v>1145587</v>
      </c>
      <c r="G429">
        <v>45001</v>
      </c>
      <c r="H429" t="s">
        <v>3350</v>
      </c>
      <c r="I429" t="s">
        <v>255</v>
      </c>
      <c r="J429" t="s">
        <v>249</v>
      </c>
      <c r="K429" t="s">
        <v>250</v>
      </c>
      <c r="L429" t="s">
        <v>251</v>
      </c>
      <c r="O429" s="111">
        <v>45001</v>
      </c>
      <c r="P429" t="s">
        <v>252</v>
      </c>
      <c r="Q429" t="s">
        <v>253</v>
      </c>
      <c r="R429" s="111">
        <v>45009</v>
      </c>
      <c r="W429">
        <v>0</v>
      </c>
      <c r="X429">
        <v>2834</v>
      </c>
      <c r="Y429">
        <v>6832</v>
      </c>
      <c r="Z429">
        <f t="shared" si="6"/>
        <v>9666</v>
      </c>
    </row>
    <row r="430" spans="1:26">
      <c r="A430" t="s">
        <v>246</v>
      </c>
      <c r="B430">
        <v>5942056110</v>
      </c>
      <c r="C430" t="s">
        <v>1742</v>
      </c>
      <c r="D430" t="s">
        <v>57</v>
      </c>
      <c r="E430" t="s">
        <v>58</v>
      </c>
      <c r="F430">
        <v>12249524</v>
      </c>
      <c r="G430">
        <v>45002</v>
      </c>
      <c r="H430" t="s">
        <v>3364</v>
      </c>
      <c r="I430" t="s">
        <v>255</v>
      </c>
      <c r="J430" t="s">
        <v>249</v>
      </c>
      <c r="K430" t="s">
        <v>250</v>
      </c>
      <c r="L430" t="s">
        <v>251</v>
      </c>
      <c r="O430" s="111">
        <v>45002</v>
      </c>
      <c r="P430" t="s">
        <v>252</v>
      </c>
      <c r="Q430" t="s">
        <v>253</v>
      </c>
      <c r="R430" s="111">
        <v>45005</v>
      </c>
      <c r="W430">
        <v>0</v>
      </c>
      <c r="X430">
        <v>1681.67</v>
      </c>
      <c r="Y430">
        <v>13704.14</v>
      </c>
      <c r="Z430">
        <f t="shared" si="6"/>
        <v>15385.81</v>
      </c>
    </row>
    <row r="431" spans="1:26">
      <c r="A431" t="s">
        <v>246</v>
      </c>
      <c r="B431">
        <v>5942056110</v>
      </c>
      <c r="C431" t="s">
        <v>1742</v>
      </c>
      <c r="D431" t="s">
        <v>57</v>
      </c>
      <c r="E431" t="s">
        <v>58</v>
      </c>
      <c r="F431">
        <v>12209019</v>
      </c>
      <c r="G431">
        <v>45009</v>
      </c>
      <c r="H431" t="s">
        <v>3359</v>
      </c>
      <c r="I431" t="s">
        <v>255</v>
      </c>
      <c r="J431" t="s">
        <v>249</v>
      </c>
      <c r="K431" t="s">
        <v>250</v>
      </c>
      <c r="L431" t="s">
        <v>251</v>
      </c>
      <c r="O431" s="111">
        <v>45009</v>
      </c>
      <c r="P431" t="s">
        <v>252</v>
      </c>
      <c r="Q431" t="s">
        <v>253</v>
      </c>
      <c r="R431" s="111">
        <v>45012</v>
      </c>
      <c r="W431">
        <v>0</v>
      </c>
      <c r="X431">
        <v>1</v>
      </c>
      <c r="Y431">
        <v>10490</v>
      </c>
      <c r="Z431">
        <f t="shared" si="6"/>
        <v>10491</v>
      </c>
    </row>
    <row r="432" spans="1:26">
      <c r="A432" t="s">
        <v>246</v>
      </c>
      <c r="B432">
        <v>5942056110</v>
      </c>
      <c r="C432" t="s">
        <v>1742</v>
      </c>
      <c r="D432" t="s">
        <v>57</v>
      </c>
      <c r="E432" t="s">
        <v>58</v>
      </c>
      <c r="F432">
        <v>12282473</v>
      </c>
      <c r="G432">
        <v>45012</v>
      </c>
      <c r="H432" t="s">
        <v>3365</v>
      </c>
      <c r="I432" t="s">
        <v>255</v>
      </c>
      <c r="J432" t="s">
        <v>249</v>
      </c>
      <c r="K432" t="s">
        <v>250</v>
      </c>
      <c r="L432" t="s">
        <v>251</v>
      </c>
      <c r="O432" s="111">
        <v>45012</v>
      </c>
      <c r="P432" t="s">
        <v>252</v>
      </c>
      <c r="Q432" t="s">
        <v>253</v>
      </c>
      <c r="R432" s="111">
        <v>45013</v>
      </c>
      <c r="W432">
        <v>0</v>
      </c>
      <c r="X432">
        <v>0</v>
      </c>
      <c r="Y432">
        <v>378</v>
      </c>
      <c r="Z432">
        <f t="shared" si="6"/>
        <v>378</v>
      </c>
    </row>
    <row r="433" spans="1:26">
      <c r="A433" t="s">
        <v>246</v>
      </c>
      <c r="B433">
        <v>5942056110</v>
      </c>
      <c r="C433" t="s">
        <v>1742</v>
      </c>
      <c r="D433" t="s">
        <v>57</v>
      </c>
      <c r="E433" t="s">
        <v>58</v>
      </c>
      <c r="F433">
        <v>12219284</v>
      </c>
      <c r="G433">
        <v>45021</v>
      </c>
      <c r="H433" t="s">
        <v>4360</v>
      </c>
      <c r="I433" t="s">
        <v>255</v>
      </c>
      <c r="J433" t="s">
        <v>249</v>
      </c>
      <c r="K433" t="s">
        <v>268</v>
      </c>
      <c r="L433" t="s">
        <v>251</v>
      </c>
      <c r="O433" s="111">
        <v>45021</v>
      </c>
      <c r="P433" t="s">
        <v>252</v>
      </c>
      <c r="Q433" t="s">
        <v>253</v>
      </c>
      <c r="R433" s="111">
        <v>45022</v>
      </c>
      <c r="W433">
        <v>0</v>
      </c>
      <c r="X433">
        <v>0</v>
      </c>
      <c r="Y433">
        <v>37875.46</v>
      </c>
      <c r="Z433">
        <f t="shared" si="6"/>
        <v>37875.46</v>
      </c>
    </row>
    <row r="434" spans="1:26">
      <c r="A434" t="s">
        <v>246</v>
      </c>
      <c r="B434">
        <v>5942056110</v>
      </c>
      <c r="C434" t="s">
        <v>1742</v>
      </c>
      <c r="D434" t="s">
        <v>57</v>
      </c>
      <c r="E434" t="s">
        <v>58</v>
      </c>
      <c r="F434">
        <v>12343113</v>
      </c>
      <c r="G434">
        <v>45026</v>
      </c>
      <c r="H434" t="s">
        <v>4361</v>
      </c>
      <c r="I434" t="s">
        <v>255</v>
      </c>
      <c r="J434" t="s">
        <v>249</v>
      </c>
      <c r="K434" t="s">
        <v>268</v>
      </c>
      <c r="L434" t="s">
        <v>251</v>
      </c>
      <c r="O434" s="111">
        <v>45027</v>
      </c>
      <c r="P434" t="s">
        <v>252</v>
      </c>
      <c r="Q434" t="s">
        <v>253</v>
      </c>
      <c r="R434" s="111">
        <v>45028</v>
      </c>
      <c r="W434">
        <v>0</v>
      </c>
      <c r="X434">
        <v>0</v>
      </c>
      <c r="Y434">
        <v>6310.4</v>
      </c>
      <c r="Z434">
        <f t="shared" si="6"/>
        <v>6310.4</v>
      </c>
    </row>
    <row r="435" spans="1:26">
      <c r="A435" t="s">
        <v>246</v>
      </c>
      <c r="B435">
        <v>5942056110</v>
      </c>
      <c r="C435" t="s">
        <v>1742</v>
      </c>
      <c r="D435" t="s">
        <v>57</v>
      </c>
      <c r="E435" t="s">
        <v>58</v>
      </c>
      <c r="F435">
        <v>12378913</v>
      </c>
      <c r="G435">
        <v>45034</v>
      </c>
      <c r="H435" t="s">
        <v>4362</v>
      </c>
      <c r="I435" t="s">
        <v>260</v>
      </c>
      <c r="L435" t="s">
        <v>251</v>
      </c>
      <c r="O435" s="111">
        <v>45034</v>
      </c>
      <c r="P435" t="s">
        <v>252</v>
      </c>
      <c r="Q435" t="s">
        <v>253</v>
      </c>
      <c r="R435" s="111">
        <v>45035</v>
      </c>
      <c r="W435">
        <v>0</v>
      </c>
      <c r="X435">
        <v>0</v>
      </c>
      <c r="Y435">
        <v>28.75</v>
      </c>
      <c r="Z435">
        <f t="shared" si="6"/>
        <v>28.75</v>
      </c>
    </row>
    <row r="436" spans="1:26">
      <c r="A436" t="s">
        <v>246</v>
      </c>
      <c r="B436">
        <v>5942056110</v>
      </c>
      <c r="C436" t="s">
        <v>1742</v>
      </c>
      <c r="D436" t="s">
        <v>57</v>
      </c>
      <c r="E436" t="s">
        <v>58</v>
      </c>
      <c r="F436">
        <v>12394640</v>
      </c>
      <c r="G436">
        <v>45040</v>
      </c>
      <c r="H436" t="s">
        <v>4363</v>
      </c>
      <c r="I436" t="s">
        <v>271</v>
      </c>
      <c r="J436" t="s">
        <v>249</v>
      </c>
      <c r="K436" t="s">
        <v>250</v>
      </c>
      <c r="L436" t="s">
        <v>251</v>
      </c>
      <c r="O436" s="111">
        <v>45040</v>
      </c>
      <c r="P436" t="s">
        <v>252</v>
      </c>
      <c r="Q436" t="s">
        <v>253</v>
      </c>
      <c r="R436" s="111">
        <v>45041</v>
      </c>
      <c r="W436">
        <v>0</v>
      </c>
      <c r="X436">
        <v>0</v>
      </c>
      <c r="Y436">
        <v>206</v>
      </c>
      <c r="Z436">
        <f t="shared" si="6"/>
        <v>206</v>
      </c>
    </row>
    <row r="437" spans="1:26">
      <c r="A437" t="s">
        <v>246</v>
      </c>
      <c r="B437">
        <v>5942056110</v>
      </c>
      <c r="C437" t="s">
        <v>1742</v>
      </c>
      <c r="D437" t="s">
        <v>4364</v>
      </c>
      <c r="E437" t="s">
        <v>54</v>
      </c>
      <c r="F437">
        <v>12357259</v>
      </c>
      <c r="G437">
        <v>45028</v>
      </c>
      <c r="H437" t="s">
        <v>4365</v>
      </c>
      <c r="I437" t="s">
        <v>255</v>
      </c>
      <c r="J437" t="s">
        <v>249</v>
      </c>
      <c r="K437" t="s">
        <v>268</v>
      </c>
      <c r="L437" t="s">
        <v>251</v>
      </c>
      <c r="O437" s="111">
        <v>45028</v>
      </c>
      <c r="P437" t="s">
        <v>252</v>
      </c>
      <c r="Q437" t="s">
        <v>253</v>
      </c>
      <c r="R437" s="111">
        <v>45033</v>
      </c>
      <c r="W437">
        <v>0</v>
      </c>
      <c r="X437">
        <v>0</v>
      </c>
      <c r="Y437">
        <v>5468</v>
      </c>
      <c r="Z437">
        <f t="shared" si="6"/>
        <v>5468</v>
      </c>
    </row>
    <row r="438" spans="1:26">
      <c r="A438" t="s">
        <v>246</v>
      </c>
      <c r="B438">
        <v>5942056110</v>
      </c>
      <c r="C438" t="s">
        <v>1742</v>
      </c>
      <c r="D438" t="s">
        <v>4364</v>
      </c>
      <c r="E438" t="s">
        <v>54</v>
      </c>
      <c r="F438">
        <v>12373071</v>
      </c>
      <c r="G438">
        <v>45033</v>
      </c>
      <c r="H438" t="s">
        <v>4366</v>
      </c>
      <c r="I438" t="s">
        <v>271</v>
      </c>
      <c r="J438" t="s">
        <v>249</v>
      </c>
      <c r="K438" t="s">
        <v>250</v>
      </c>
      <c r="L438" t="s">
        <v>251</v>
      </c>
      <c r="O438" s="111">
        <v>45033</v>
      </c>
      <c r="P438" t="s">
        <v>252</v>
      </c>
      <c r="Q438" t="s">
        <v>253</v>
      </c>
      <c r="R438" s="111">
        <v>45040</v>
      </c>
      <c r="W438">
        <v>0</v>
      </c>
      <c r="X438">
        <v>0</v>
      </c>
      <c r="Y438">
        <v>4523.3500000000004</v>
      </c>
      <c r="Z438">
        <f t="shared" si="6"/>
        <v>4523.3500000000004</v>
      </c>
    </row>
    <row r="439" spans="1:26">
      <c r="A439" t="s">
        <v>246</v>
      </c>
      <c r="B439">
        <v>5942056110</v>
      </c>
      <c r="C439" t="s">
        <v>1742</v>
      </c>
      <c r="D439" t="s">
        <v>4364</v>
      </c>
      <c r="E439" t="s">
        <v>54</v>
      </c>
      <c r="F439">
        <v>12374056</v>
      </c>
      <c r="G439">
        <v>45033</v>
      </c>
      <c r="H439" t="s">
        <v>4367</v>
      </c>
      <c r="I439" t="s">
        <v>271</v>
      </c>
      <c r="J439" t="s">
        <v>249</v>
      </c>
      <c r="K439" t="s">
        <v>250</v>
      </c>
      <c r="L439" t="s">
        <v>251</v>
      </c>
      <c r="O439" s="111">
        <v>45033</v>
      </c>
      <c r="P439" t="s">
        <v>252</v>
      </c>
      <c r="Q439" t="s">
        <v>253</v>
      </c>
      <c r="R439" s="111">
        <v>45040</v>
      </c>
      <c r="W439">
        <v>0</v>
      </c>
      <c r="X439">
        <v>0</v>
      </c>
      <c r="Y439">
        <v>72.5</v>
      </c>
      <c r="Z439">
        <f t="shared" si="6"/>
        <v>72.5</v>
      </c>
    </row>
    <row r="440" spans="1:26">
      <c r="A440" t="s">
        <v>246</v>
      </c>
      <c r="B440">
        <v>5942056110</v>
      </c>
      <c r="C440" t="s">
        <v>1742</v>
      </c>
      <c r="D440" t="s">
        <v>343</v>
      </c>
      <c r="E440" t="s">
        <v>54</v>
      </c>
      <c r="F440">
        <v>12351824</v>
      </c>
      <c r="G440">
        <v>45027</v>
      </c>
      <c r="H440" t="s">
        <v>4368</v>
      </c>
      <c r="I440" t="s">
        <v>255</v>
      </c>
      <c r="J440" t="s">
        <v>249</v>
      </c>
      <c r="K440" t="s">
        <v>250</v>
      </c>
      <c r="L440" t="s">
        <v>251</v>
      </c>
      <c r="O440" s="111">
        <v>45027</v>
      </c>
      <c r="P440" t="s">
        <v>252</v>
      </c>
      <c r="Q440" t="s">
        <v>253</v>
      </c>
      <c r="R440" s="111">
        <v>45028</v>
      </c>
      <c r="W440">
        <v>0</v>
      </c>
      <c r="X440">
        <v>0</v>
      </c>
      <c r="Y440">
        <v>97</v>
      </c>
      <c r="Z440">
        <f t="shared" si="6"/>
        <v>97</v>
      </c>
    </row>
    <row r="441" spans="1:26">
      <c r="A441" t="s">
        <v>246</v>
      </c>
      <c r="B441">
        <v>5942056110</v>
      </c>
      <c r="C441" t="s">
        <v>1742</v>
      </c>
      <c r="D441" t="s">
        <v>1748</v>
      </c>
      <c r="E441" t="s">
        <v>54</v>
      </c>
      <c r="F441">
        <v>12289867</v>
      </c>
      <c r="G441">
        <v>45013</v>
      </c>
      <c r="H441" t="s">
        <v>3366</v>
      </c>
      <c r="I441" t="s">
        <v>255</v>
      </c>
      <c r="J441" t="s">
        <v>249</v>
      </c>
      <c r="K441" t="s">
        <v>250</v>
      </c>
      <c r="L441" t="s">
        <v>251</v>
      </c>
      <c r="O441" s="111">
        <v>45013</v>
      </c>
      <c r="P441" t="s">
        <v>252</v>
      </c>
      <c r="Q441" t="s">
        <v>253</v>
      </c>
      <c r="R441" s="111">
        <v>45014</v>
      </c>
      <c r="W441">
        <v>0</v>
      </c>
      <c r="X441">
        <v>180</v>
      </c>
      <c r="Y441">
        <v>1368</v>
      </c>
      <c r="Z441">
        <f t="shared" si="6"/>
        <v>1548</v>
      </c>
    </row>
    <row r="442" spans="1:26">
      <c r="A442" t="s">
        <v>246</v>
      </c>
      <c r="B442">
        <v>5942056110</v>
      </c>
      <c r="C442" t="s">
        <v>1742</v>
      </c>
      <c r="D442" t="s">
        <v>1748</v>
      </c>
      <c r="E442" t="s">
        <v>54</v>
      </c>
      <c r="F442">
        <v>12290554</v>
      </c>
      <c r="G442">
        <v>45013</v>
      </c>
      <c r="H442" t="s">
        <v>3367</v>
      </c>
      <c r="I442" t="s">
        <v>255</v>
      </c>
      <c r="L442" t="s">
        <v>251</v>
      </c>
      <c r="O442" s="111">
        <v>45014</v>
      </c>
      <c r="P442" t="s">
        <v>252</v>
      </c>
      <c r="Q442" t="s">
        <v>263</v>
      </c>
      <c r="R442" s="111">
        <v>45014</v>
      </c>
      <c r="W442">
        <v>0</v>
      </c>
      <c r="X442">
        <v>310.25</v>
      </c>
      <c r="Y442">
        <v>0</v>
      </c>
      <c r="Z442">
        <f t="shared" si="6"/>
        <v>310.25</v>
      </c>
    </row>
    <row r="443" spans="1:26">
      <c r="A443" t="s">
        <v>246</v>
      </c>
      <c r="B443">
        <v>5942056110</v>
      </c>
      <c r="C443" t="s">
        <v>1742</v>
      </c>
      <c r="D443" t="s">
        <v>1748</v>
      </c>
      <c r="E443" t="s">
        <v>54</v>
      </c>
      <c r="F443">
        <v>12297541</v>
      </c>
      <c r="G443">
        <v>45014</v>
      </c>
      <c r="H443" t="s">
        <v>3369</v>
      </c>
      <c r="I443" t="s">
        <v>255</v>
      </c>
      <c r="J443" t="s">
        <v>249</v>
      </c>
      <c r="K443" t="s">
        <v>250</v>
      </c>
      <c r="L443" t="s">
        <v>251</v>
      </c>
      <c r="O443" s="111">
        <v>45014</v>
      </c>
      <c r="P443" t="s">
        <v>252</v>
      </c>
      <c r="Q443" t="s">
        <v>253</v>
      </c>
      <c r="R443" s="111">
        <v>45022</v>
      </c>
      <c r="W443">
        <v>0</v>
      </c>
      <c r="X443">
        <v>0</v>
      </c>
      <c r="Y443">
        <v>5180.68</v>
      </c>
      <c r="Z443">
        <f t="shared" si="6"/>
        <v>5180.68</v>
      </c>
    </row>
    <row r="444" spans="1:26">
      <c r="A444" t="s">
        <v>246</v>
      </c>
      <c r="B444">
        <v>5942056110</v>
      </c>
      <c r="C444" t="s">
        <v>1742</v>
      </c>
      <c r="D444" t="s">
        <v>1748</v>
      </c>
      <c r="E444" t="s">
        <v>54</v>
      </c>
      <c r="F444">
        <v>12401707</v>
      </c>
      <c r="G444">
        <v>45041</v>
      </c>
      <c r="H444" t="s">
        <v>4369</v>
      </c>
      <c r="I444" t="s">
        <v>248</v>
      </c>
      <c r="J444" t="s">
        <v>249</v>
      </c>
      <c r="K444" t="s">
        <v>268</v>
      </c>
      <c r="L444" t="s">
        <v>251</v>
      </c>
      <c r="O444" s="111">
        <v>45041</v>
      </c>
      <c r="P444" t="s">
        <v>252</v>
      </c>
      <c r="Q444" t="s">
        <v>257</v>
      </c>
      <c r="R444" s="111"/>
      <c r="W444">
        <v>0</v>
      </c>
      <c r="X444">
        <v>0</v>
      </c>
      <c r="Y444">
        <v>0</v>
      </c>
      <c r="Z444">
        <f t="shared" si="6"/>
        <v>0</v>
      </c>
    </row>
    <row r="445" spans="1:26">
      <c r="A445" t="s">
        <v>246</v>
      </c>
      <c r="B445">
        <v>6041756474</v>
      </c>
      <c r="C445" t="s">
        <v>1912</v>
      </c>
      <c r="D445" t="s">
        <v>1792</v>
      </c>
      <c r="E445" t="s">
        <v>1528</v>
      </c>
      <c r="F445">
        <v>12210110</v>
      </c>
      <c r="G445">
        <v>44993</v>
      </c>
      <c r="H445" t="s">
        <v>3993</v>
      </c>
      <c r="I445" t="s">
        <v>255</v>
      </c>
      <c r="J445" t="s">
        <v>249</v>
      </c>
      <c r="K445" t="s">
        <v>250</v>
      </c>
      <c r="L445" t="s">
        <v>251</v>
      </c>
      <c r="O445" s="111">
        <v>44993</v>
      </c>
      <c r="P445" t="s">
        <v>252</v>
      </c>
      <c r="Q445" t="s">
        <v>282</v>
      </c>
      <c r="R445" s="111">
        <v>44994</v>
      </c>
      <c r="W445">
        <v>0</v>
      </c>
      <c r="X445">
        <v>1</v>
      </c>
      <c r="Y445">
        <v>0</v>
      </c>
      <c r="Z445">
        <f t="shared" si="6"/>
        <v>1</v>
      </c>
    </row>
    <row r="446" spans="1:26">
      <c r="A446" t="s">
        <v>246</v>
      </c>
      <c r="B446">
        <v>6041756474</v>
      </c>
      <c r="C446" t="s">
        <v>1912</v>
      </c>
      <c r="D446" t="s">
        <v>3012</v>
      </c>
      <c r="E446" t="s">
        <v>1528</v>
      </c>
      <c r="F446">
        <v>12100492</v>
      </c>
      <c r="G446">
        <v>44964</v>
      </c>
      <c r="H446" t="s">
        <v>3013</v>
      </c>
      <c r="I446" t="s">
        <v>248</v>
      </c>
      <c r="J446" t="s">
        <v>249</v>
      </c>
      <c r="K446" t="s">
        <v>268</v>
      </c>
      <c r="L446" t="s">
        <v>251</v>
      </c>
      <c r="O446" s="111">
        <v>44964</v>
      </c>
      <c r="P446" t="s">
        <v>252</v>
      </c>
      <c r="Q446" t="s">
        <v>257</v>
      </c>
      <c r="R446" s="111"/>
      <c r="W446">
        <v>0</v>
      </c>
      <c r="X446">
        <v>0</v>
      </c>
      <c r="Y446">
        <v>0</v>
      </c>
      <c r="Z446">
        <f t="shared" si="6"/>
        <v>0</v>
      </c>
    </row>
    <row r="447" spans="1:26">
      <c r="A447" t="s">
        <v>246</v>
      </c>
      <c r="B447">
        <v>6041756474</v>
      </c>
      <c r="C447" t="s">
        <v>1912</v>
      </c>
      <c r="D447" t="s">
        <v>1691</v>
      </c>
      <c r="E447" t="s">
        <v>1528</v>
      </c>
      <c r="F447">
        <v>12084648</v>
      </c>
      <c r="G447">
        <v>44959</v>
      </c>
      <c r="H447" t="s">
        <v>3015</v>
      </c>
      <c r="I447" t="s">
        <v>255</v>
      </c>
      <c r="J447" t="s">
        <v>249</v>
      </c>
      <c r="K447" t="s">
        <v>250</v>
      </c>
      <c r="L447" t="s">
        <v>251</v>
      </c>
      <c r="O447" s="111">
        <v>44959</v>
      </c>
      <c r="P447" t="s">
        <v>252</v>
      </c>
      <c r="Q447" t="s">
        <v>257</v>
      </c>
      <c r="R447" s="111">
        <v>44963</v>
      </c>
      <c r="W447">
        <v>0</v>
      </c>
      <c r="X447">
        <v>0</v>
      </c>
      <c r="Y447">
        <v>0</v>
      </c>
      <c r="Z447">
        <f t="shared" si="6"/>
        <v>0</v>
      </c>
    </row>
    <row r="448" spans="1:26">
      <c r="A448" t="s">
        <v>246</v>
      </c>
      <c r="B448">
        <v>6041756474</v>
      </c>
      <c r="C448" t="s">
        <v>1912</v>
      </c>
      <c r="D448" t="s">
        <v>1691</v>
      </c>
      <c r="E448" t="s">
        <v>1528</v>
      </c>
      <c r="F448">
        <v>12096637</v>
      </c>
      <c r="G448">
        <v>44963</v>
      </c>
      <c r="H448" t="s">
        <v>3016</v>
      </c>
      <c r="I448" t="s">
        <v>255</v>
      </c>
      <c r="J448" t="s">
        <v>249</v>
      </c>
      <c r="K448" t="s">
        <v>250</v>
      </c>
      <c r="L448" t="s">
        <v>251</v>
      </c>
      <c r="O448" s="111">
        <v>44963</v>
      </c>
      <c r="P448" t="s">
        <v>252</v>
      </c>
      <c r="Q448" t="s">
        <v>282</v>
      </c>
      <c r="R448" s="111">
        <v>44963</v>
      </c>
      <c r="W448">
        <v>285</v>
      </c>
      <c r="X448">
        <v>1197</v>
      </c>
      <c r="Y448">
        <v>0</v>
      </c>
      <c r="Z448">
        <f t="shared" ref="Z448:Z510" si="7">SUM(W448:Y448)</f>
        <v>1482</v>
      </c>
    </row>
    <row r="449" spans="1:26">
      <c r="A449" t="s">
        <v>246</v>
      </c>
      <c r="B449">
        <v>6041756474</v>
      </c>
      <c r="C449" t="s">
        <v>1912</v>
      </c>
      <c r="D449" t="s">
        <v>1691</v>
      </c>
      <c r="E449" t="s">
        <v>1528</v>
      </c>
      <c r="F449">
        <v>12102246</v>
      </c>
      <c r="G449">
        <v>44964</v>
      </c>
      <c r="H449" t="s">
        <v>3017</v>
      </c>
      <c r="I449" t="s">
        <v>255</v>
      </c>
      <c r="J449" t="s">
        <v>249</v>
      </c>
      <c r="K449" t="s">
        <v>331</v>
      </c>
      <c r="L449" t="s">
        <v>251</v>
      </c>
      <c r="O449" s="111">
        <v>44964</v>
      </c>
      <c r="P449" t="s">
        <v>252</v>
      </c>
      <c r="Q449" t="s">
        <v>282</v>
      </c>
      <c r="R449" s="111">
        <v>44965</v>
      </c>
      <c r="W449">
        <v>0</v>
      </c>
      <c r="X449">
        <v>970</v>
      </c>
      <c r="Y449">
        <v>0</v>
      </c>
      <c r="Z449">
        <f t="shared" si="7"/>
        <v>970</v>
      </c>
    </row>
    <row r="450" spans="1:26">
      <c r="A450" t="s">
        <v>246</v>
      </c>
      <c r="B450">
        <v>6041756474</v>
      </c>
      <c r="C450" t="s">
        <v>1912</v>
      </c>
      <c r="D450" t="s">
        <v>1691</v>
      </c>
      <c r="E450" t="s">
        <v>1528</v>
      </c>
      <c r="F450">
        <v>12110413</v>
      </c>
      <c r="G450">
        <v>44966</v>
      </c>
      <c r="H450" t="s">
        <v>3018</v>
      </c>
      <c r="I450" t="s">
        <v>248</v>
      </c>
      <c r="J450" t="s">
        <v>249</v>
      </c>
      <c r="K450" t="s">
        <v>3936</v>
      </c>
      <c r="L450" t="s">
        <v>251</v>
      </c>
      <c r="O450" s="111">
        <v>44966</v>
      </c>
      <c r="P450" t="s">
        <v>252</v>
      </c>
      <c r="Q450" t="s">
        <v>282</v>
      </c>
      <c r="R450" s="111">
        <v>44971</v>
      </c>
      <c r="W450">
        <v>110</v>
      </c>
      <c r="X450">
        <v>40</v>
      </c>
      <c r="Y450">
        <v>0</v>
      </c>
      <c r="Z450">
        <f t="shared" si="7"/>
        <v>150</v>
      </c>
    </row>
    <row r="451" spans="1:26">
      <c r="A451" t="s">
        <v>246</v>
      </c>
      <c r="B451">
        <v>6041756474</v>
      </c>
      <c r="C451" t="s">
        <v>1912</v>
      </c>
      <c r="D451" t="s">
        <v>1691</v>
      </c>
      <c r="E451" t="s">
        <v>1528</v>
      </c>
      <c r="F451">
        <v>12116140</v>
      </c>
      <c r="G451">
        <v>44967</v>
      </c>
      <c r="H451" t="s">
        <v>3019</v>
      </c>
      <c r="I451" t="s">
        <v>248</v>
      </c>
      <c r="J451" t="s">
        <v>249</v>
      </c>
      <c r="K451" t="s">
        <v>3936</v>
      </c>
      <c r="L451" t="s">
        <v>251</v>
      </c>
      <c r="O451" s="111">
        <v>44967</v>
      </c>
      <c r="P451" t="s">
        <v>252</v>
      </c>
      <c r="Q451" t="s">
        <v>282</v>
      </c>
      <c r="R451" s="111">
        <v>44972</v>
      </c>
      <c r="W451">
        <v>924.29</v>
      </c>
      <c r="X451">
        <v>202.6</v>
      </c>
      <c r="Y451">
        <v>0</v>
      </c>
      <c r="Z451">
        <f t="shared" si="7"/>
        <v>1126.8899999999999</v>
      </c>
    </row>
    <row r="452" spans="1:26">
      <c r="A452" t="s">
        <v>246</v>
      </c>
      <c r="B452">
        <v>6041756474</v>
      </c>
      <c r="C452" t="s">
        <v>1912</v>
      </c>
      <c r="D452" t="s">
        <v>1691</v>
      </c>
      <c r="E452" t="s">
        <v>1528</v>
      </c>
      <c r="F452">
        <v>12127011</v>
      </c>
      <c r="G452">
        <v>44971</v>
      </c>
      <c r="H452" t="s">
        <v>3020</v>
      </c>
      <c r="I452" t="s">
        <v>248</v>
      </c>
      <c r="J452" t="s">
        <v>249</v>
      </c>
      <c r="K452" t="s">
        <v>3936</v>
      </c>
      <c r="L452" t="s">
        <v>251</v>
      </c>
      <c r="O452" s="111">
        <v>44971</v>
      </c>
      <c r="P452" t="s">
        <v>252</v>
      </c>
      <c r="Q452" t="s">
        <v>257</v>
      </c>
      <c r="R452" s="111">
        <v>44993</v>
      </c>
      <c r="W452">
        <v>0</v>
      </c>
      <c r="X452">
        <v>0</v>
      </c>
      <c r="Y452">
        <v>0</v>
      </c>
      <c r="Z452">
        <f t="shared" si="7"/>
        <v>0</v>
      </c>
    </row>
    <row r="453" spans="1:26">
      <c r="A453" t="s">
        <v>246</v>
      </c>
      <c r="B453">
        <v>6041756474</v>
      </c>
      <c r="C453" t="s">
        <v>1912</v>
      </c>
      <c r="D453" t="s">
        <v>1691</v>
      </c>
      <c r="E453" t="s">
        <v>1528</v>
      </c>
      <c r="F453">
        <v>12129014</v>
      </c>
      <c r="G453">
        <v>44972</v>
      </c>
      <c r="H453" t="s">
        <v>3022</v>
      </c>
      <c r="I453" t="s">
        <v>260</v>
      </c>
      <c r="L453" t="s">
        <v>251</v>
      </c>
      <c r="O453" s="111">
        <v>44972</v>
      </c>
      <c r="P453" t="s">
        <v>252</v>
      </c>
      <c r="Q453" t="s">
        <v>263</v>
      </c>
      <c r="R453" s="111">
        <v>44988</v>
      </c>
      <c r="W453">
        <v>0</v>
      </c>
      <c r="X453">
        <v>50</v>
      </c>
      <c r="Y453">
        <v>0</v>
      </c>
      <c r="Z453">
        <f t="shared" si="7"/>
        <v>50</v>
      </c>
    </row>
    <row r="454" spans="1:26">
      <c r="A454" t="s">
        <v>246</v>
      </c>
      <c r="B454">
        <v>6041756474</v>
      </c>
      <c r="C454" t="s">
        <v>1912</v>
      </c>
      <c r="D454" t="s">
        <v>1691</v>
      </c>
      <c r="E454" t="s">
        <v>1528</v>
      </c>
      <c r="F454">
        <v>4417435</v>
      </c>
      <c r="G454">
        <v>44974</v>
      </c>
      <c r="H454" t="s">
        <v>3014</v>
      </c>
      <c r="I454" t="s">
        <v>255</v>
      </c>
      <c r="J454" t="s">
        <v>249</v>
      </c>
      <c r="K454" t="s">
        <v>268</v>
      </c>
      <c r="L454" t="s">
        <v>251</v>
      </c>
      <c r="O454" s="111">
        <v>44974</v>
      </c>
      <c r="P454" t="s">
        <v>252</v>
      </c>
      <c r="Q454" t="s">
        <v>282</v>
      </c>
      <c r="R454" s="111"/>
      <c r="W454">
        <v>0</v>
      </c>
      <c r="X454">
        <v>0</v>
      </c>
      <c r="Y454">
        <v>0</v>
      </c>
      <c r="Z454">
        <f t="shared" si="7"/>
        <v>0</v>
      </c>
    </row>
    <row r="455" spans="1:26">
      <c r="A455" t="s">
        <v>246</v>
      </c>
      <c r="B455">
        <v>6041756474</v>
      </c>
      <c r="C455" t="s">
        <v>1912</v>
      </c>
      <c r="D455" t="s">
        <v>1691</v>
      </c>
      <c r="E455" t="s">
        <v>1528</v>
      </c>
      <c r="F455">
        <v>12150895</v>
      </c>
      <c r="G455">
        <v>44980</v>
      </c>
      <c r="H455" t="s">
        <v>3024</v>
      </c>
      <c r="I455" t="s">
        <v>255</v>
      </c>
      <c r="J455" t="s">
        <v>249</v>
      </c>
      <c r="K455" t="s">
        <v>250</v>
      </c>
      <c r="L455" t="s">
        <v>251</v>
      </c>
      <c r="O455" s="111">
        <v>44980</v>
      </c>
      <c r="P455" t="s">
        <v>252</v>
      </c>
      <c r="Q455" t="s">
        <v>257</v>
      </c>
      <c r="R455" s="111">
        <v>44981</v>
      </c>
      <c r="W455">
        <v>0</v>
      </c>
      <c r="X455">
        <v>0</v>
      </c>
      <c r="Y455">
        <v>0</v>
      </c>
      <c r="Z455">
        <f t="shared" si="7"/>
        <v>0</v>
      </c>
    </row>
    <row r="456" spans="1:26">
      <c r="A456" t="s">
        <v>246</v>
      </c>
      <c r="B456">
        <v>6041756474</v>
      </c>
      <c r="C456" t="s">
        <v>1912</v>
      </c>
      <c r="D456" t="s">
        <v>1691</v>
      </c>
      <c r="E456" t="s">
        <v>1528</v>
      </c>
      <c r="F456">
        <v>12163149</v>
      </c>
      <c r="G456">
        <v>44982</v>
      </c>
      <c r="H456" t="s">
        <v>3025</v>
      </c>
      <c r="I456" t="s">
        <v>255</v>
      </c>
      <c r="L456" t="s">
        <v>251</v>
      </c>
      <c r="O456" s="111">
        <v>44982</v>
      </c>
      <c r="P456" t="s">
        <v>252</v>
      </c>
      <c r="Q456" t="s">
        <v>263</v>
      </c>
      <c r="R456" s="111">
        <v>44984</v>
      </c>
      <c r="W456">
        <v>18</v>
      </c>
      <c r="X456">
        <v>32</v>
      </c>
      <c r="Y456">
        <v>0</v>
      </c>
      <c r="Z456">
        <f t="shared" si="7"/>
        <v>50</v>
      </c>
    </row>
    <row r="457" spans="1:26">
      <c r="A457" t="s">
        <v>246</v>
      </c>
      <c r="B457">
        <v>6041756474</v>
      </c>
      <c r="C457" t="s">
        <v>1912</v>
      </c>
      <c r="D457" t="s">
        <v>1691</v>
      </c>
      <c r="E457" t="s">
        <v>1528</v>
      </c>
      <c r="F457">
        <v>12171379</v>
      </c>
      <c r="G457">
        <v>44985</v>
      </c>
      <c r="H457" t="s">
        <v>3026</v>
      </c>
      <c r="I457" t="s">
        <v>255</v>
      </c>
      <c r="J457" t="s">
        <v>249</v>
      </c>
      <c r="K457" t="s">
        <v>250</v>
      </c>
      <c r="L457" t="s">
        <v>251</v>
      </c>
      <c r="O457" s="111">
        <v>44985</v>
      </c>
      <c r="P457" t="s">
        <v>252</v>
      </c>
      <c r="Q457" t="s">
        <v>253</v>
      </c>
      <c r="R457" s="111">
        <v>44985</v>
      </c>
      <c r="W457">
        <v>0</v>
      </c>
      <c r="X457">
        <v>9325</v>
      </c>
      <c r="Y457">
        <v>4690</v>
      </c>
      <c r="Z457">
        <f t="shared" si="7"/>
        <v>14015</v>
      </c>
    </row>
    <row r="458" spans="1:26">
      <c r="A458" t="s">
        <v>246</v>
      </c>
      <c r="B458">
        <v>6041756474</v>
      </c>
      <c r="C458" t="s">
        <v>1912</v>
      </c>
      <c r="D458" t="s">
        <v>1691</v>
      </c>
      <c r="E458" t="s">
        <v>1528</v>
      </c>
      <c r="F458">
        <v>6711964</v>
      </c>
      <c r="G458">
        <v>44986</v>
      </c>
      <c r="H458" t="s">
        <v>3995</v>
      </c>
      <c r="I458" t="s">
        <v>260</v>
      </c>
      <c r="J458" t="s">
        <v>249</v>
      </c>
      <c r="K458" t="s">
        <v>268</v>
      </c>
      <c r="L458" t="s">
        <v>251</v>
      </c>
      <c r="O458" s="111">
        <v>44986</v>
      </c>
      <c r="P458" t="s">
        <v>252</v>
      </c>
      <c r="Q458" t="s">
        <v>282</v>
      </c>
      <c r="R458" s="111"/>
      <c r="W458">
        <v>0</v>
      </c>
      <c r="X458">
        <v>0</v>
      </c>
      <c r="Y458">
        <v>0</v>
      </c>
      <c r="Z458">
        <f t="shared" si="7"/>
        <v>0</v>
      </c>
    </row>
    <row r="459" spans="1:26">
      <c r="A459" t="s">
        <v>246</v>
      </c>
      <c r="B459">
        <v>6041756474</v>
      </c>
      <c r="C459" t="s">
        <v>1912</v>
      </c>
      <c r="D459" t="s">
        <v>1691</v>
      </c>
      <c r="E459" t="s">
        <v>1528</v>
      </c>
      <c r="F459">
        <v>12183527</v>
      </c>
      <c r="G459">
        <v>44988</v>
      </c>
      <c r="H459" t="s">
        <v>3997</v>
      </c>
      <c r="I459" t="s">
        <v>255</v>
      </c>
      <c r="J459" t="s">
        <v>249</v>
      </c>
      <c r="K459" t="s">
        <v>268</v>
      </c>
      <c r="L459" t="s">
        <v>251</v>
      </c>
      <c r="O459" s="111">
        <v>44991</v>
      </c>
      <c r="P459" t="s">
        <v>252</v>
      </c>
      <c r="Q459" t="s">
        <v>253</v>
      </c>
      <c r="R459" s="111">
        <v>44992</v>
      </c>
      <c r="W459">
        <v>0</v>
      </c>
      <c r="X459">
        <v>8797</v>
      </c>
      <c r="Y459">
        <v>11129</v>
      </c>
      <c r="Z459">
        <f t="shared" si="7"/>
        <v>19926</v>
      </c>
    </row>
    <row r="460" spans="1:26">
      <c r="A460" t="s">
        <v>246</v>
      </c>
      <c r="B460">
        <v>6041756474</v>
      </c>
      <c r="C460" t="s">
        <v>1912</v>
      </c>
      <c r="D460" t="s">
        <v>1691</v>
      </c>
      <c r="E460" t="s">
        <v>1528</v>
      </c>
      <c r="F460">
        <v>12202681</v>
      </c>
      <c r="G460">
        <v>44992</v>
      </c>
      <c r="H460" t="s">
        <v>3998</v>
      </c>
      <c r="I460" t="s">
        <v>255</v>
      </c>
      <c r="J460" t="s">
        <v>249</v>
      </c>
      <c r="K460" t="s">
        <v>268</v>
      </c>
      <c r="L460" t="s">
        <v>251</v>
      </c>
      <c r="O460" s="111">
        <v>44992</v>
      </c>
      <c r="P460" t="s">
        <v>252</v>
      </c>
      <c r="Q460" t="s">
        <v>257</v>
      </c>
      <c r="R460" s="111">
        <v>44994</v>
      </c>
      <c r="W460">
        <v>0</v>
      </c>
      <c r="X460">
        <v>0.04</v>
      </c>
      <c r="Y460">
        <v>0</v>
      </c>
      <c r="Z460">
        <f t="shared" si="7"/>
        <v>0.04</v>
      </c>
    </row>
    <row r="461" spans="1:26">
      <c r="A461" t="s">
        <v>246</v>
      </c>
      <c r="B461">
        <v>6041756474</v>
      </c>
      <c r="C461" t="s">
        <v>1912</v>
      </c>
      <c r="D461" t="s">
        <v>1691</v>
      </c>
      <c r="E461" t="s">
        <v>1528</v>
      </c>
      <c r="F461">
        <v>12213910</v>
      </c>
      <c r="G461">
        <v>44994</v>
      </c>
      <c r="H461" t="s">
        <v>3999</v>
      </c>
      <c r="I461" t="s">
        <v>255</v>
      </c>
      <c r="J461" t="s">
        <v>249</v>
      </c>
      <c r="K461" t="s">
        <v>250</v>
      </c>
      <c r="L461" t="s">
        <v>251</v>
      </c>
      <c r="O461" s="111">
        <v>44994</v>
      </c>
      <c r="P461" t="s">
        <v>252</v>
      </c>
      <c r="Q461" t="s">
        <v>257</v>
      </c>
      <c r="R461" s="111"/>
      <c r="W461">
        <v>0</v>
      </c>
      <c r="X461">
        <v>0</v>
      </c>
      <c r="Y461">
        <v>0</v>
      </c>
      <c r="Z461">
        <f t="shared" si="7"/>
        <v>0</v>
      </c>
    </row>
    <row r="462" spans="1:26">
      <c r="A462" t="s">
        <v>246</v>
      </c>
      <c r="B462">
        <v>6041756474</v>
      </c>
      <c r="C462" t="s">
        <v>1912</v>
      </c>
      <c r="D462" t="s">
        <v>1691</v>
      </c>
      <c r="E462" t="s">
        <v>1528</v>
      </c>
      <c r="F462">
        <v>7610153</v>
      </c>
      <c r="G462">
        <v>44995</v>
      </c>
      <c r="H462" t="s">
        <v>3996</v>
      </c>
      <c r="I462" t="s">
        <v>255</v>
      </c>
      <c r="J462" t="s">
        <v>249</v>
      </c>
      <c r="K462" t="s">
        <v>268</v>
      </c>
      <c r="L462" t="s">
        <v>251</v>
      </c>
      <c r="O462" s="111">
        <v>44995</v>
      </c>
      <c r="P462" t="s">
        <v>252</v>
      </c>
      <c r="Q462" t="s">
        <v>253</v>
      </c>
      <c r="R462" s="111">
        <v>44998</v>
      </c>
      <c r="W462">
        <v>0</v>
      </c>
      <c r="X462">
        <v>12139</v>
      </c>
      <c r="Y462">
        <v>32676</v>
      </c>
      <c r="Z462">
        <f t="shared" si="7"/>
        <v>44815</v>
      </c>
    </row>
    <row r="463" spans="1:26">
      <c r="A463" t="s">
        <v>246</v>
      </c>
      <c r="B463">
        <v>6041756474</v>
      </c>
      <c r="C463" t="s">
        <v>1912</v>
      </c>
      <c r="D463" t="s">
        <v>1691</v>
      </c>
      <c r="E463" t="s">
        <v>1528</v>
      </c>
      <c r="F463">
        <v>12224730</v>
      </c>
      <c r="G463">
        <v>44998</v>
      </c>
      <c r="H463" t="s">
        <v>4000</v>
      </c>
      <c r="I463" t="s">
        <v>255</v>
      </c>
      <c r="J463" t="s">
        <v>249</v>
      </c>
      <c r="K463" t="s">
        <v>268</v>
      </c>
      <c r="L463" t="s">
        <v>251</v>
      </c>
      <c r="O463" s="111">
        <v>44998</v>
      </c>
      <c r="P463" t="s">
        <v>252</v>
      </c>
      <c r="Q463" t="s">
        <v>257</v>
      </c>
      <c r="R463" s="111"/>
      <c r="W463">
        <v>0</v>
      </c>
      <c r="X463">
        <v>0</v>
      </c>
      <c r="Y463">
        <v>0</v>
      </c>
      <c r="Z463">
        <f t="shared" si="7"/>
        <v>0</v>
      </c>
    </row>
    <row r="464" spans="1:26">
      <c r="A464" t="s">
        <v>246</v>
      </c>
      <c r="B464">
        <v>6054831674</v>
      </c>
      <c r="C464" t="s">
        <v>272</v>
      </c>
      <c r="D464" t="s">
        <v>3182</v>
      </c>
      <c r="E464" t="s">
        <v>46</v>
      </c>
      <c r="F464">
        <v>507033</v>
      </c>
      <c r="G464">
        <v>45000</v>
      </c>
      <c r="H464" t="s">
        <v>3183</v>
      </c>
      <c r="I464" t="s">
        <v>255</v>
      </c>
      <c r="J464" t="s">
        <v>249</v>
      </c>
      <c r="K464" t="s">
        <v>268</v>
      </c>
      <c r="L464" t="s">
        <v>251</v>
      </c>
      <c r="O464" s="111">
        <v>45001</v>
      </c>
      <c r="P464" t="s">
        <v>252</v>
      </c>
      <c r="Q464" t="s">
        <v>282</v>
      </c>
      <c r="R464" s="111">
        <v>45002</v>
      </c>
      <c r="W464">
        <v>0</v>
      </c>
      <c r="X464">
        <v>459.21</v>
      </c>
      <c r="Y464">
        <v>0</v>
      </c>
      <c r="Z464">
        <f t="shared" si="7"/>
        <v>459.21</v>
      </c>
    </row>
    <row r="465" spans="1:26">
      <c r="A465" t="s">
        <v>246</v>
      </c>
      <c r="B465">
        <v>6054831674</v>
      </c>
      <c r="C465" t="s">
        <v>272</v>
      </c>
      <c r="D465" t="s">
        <v>2400</v>
      </c>
      <c r="E465" t="s">
        <v>46</v>
      </c>
      <c r="F465">
        <v>12136895</v>
      </c>
      <c r="G465">
        <v>44973</v>
      </c>
      <c r="H465" t="s">
        <v>2401</v>
      </c>
      <c r="I465" t="s">
        <v>255</v>
      </c>
      <c r="J465" t="s">
        <v>249</v>
      </c>
      <c r="K465" t="s">
        <v>250</v>
      </c>
      <c r="L465" t="s">
        <v>251</v>
      </c>
      <c r="O465" s="111">
        <v>44973</v>
      </c>
      <c r="P465" t="s">
        <v>252</v>
      </c>
      <c r="Q465" t="s">
        <v>253</v>
      </c>
      <c r="R465" s="111">
        <v>44974</v>
      </c>
      <c r="W465">
        <v>2298.02</v>
      </c>
      <c r="X465">
        <v>2331.02</v>
      </c>
      <c r="Y465">
        <v>1014.5</v>
      </c>
      <c r="Z465">
        <f t="shared" si="7"/>
        <v>5643.54</v>
      </c>
    </row>
    <row r="466" spans="1:26">
      <c r="A466" t="s">
        <v>246</v>
      </c>
      <c r="B466">
        <v>6054831674</v>
      </c>
      <c r="C466" t="s">
        <v>272</v>
      </c>
      <c r="D466" t="s">
        <v>45</v>
      </c>
      <c r="E466" t="s">
        <v>46</v>
      </c>
      <c r="F466">
        <v>12091930</v>
      </c>
      <c r="G466">
        <v>44960</v>
      </c>
      <c r="H466" t="s">
        <v>2402</v>
      </c>
      <c r="I466" t="s">
        <v>255</v>
      </c>
      <c r="J466" t="s">
        <v>249</v>
      </c>
      <c r="K466" t="s">
        <v>250</v>
      </c>
      <c r="L466" t="s">
        <v>251</v>
      </c>
      <c r="O466" s="111">
        <v>44960</v>
      </c>
      <c r="P466" t="s">
        <v>252</v>
      </c>
      <c r="Q466" t="s">
        <v>282</v>
      </c>
      <c r="R466" s="111">
        <v>44963</v>
      </c>
      <c r="W466">
        <v>0</v>
      </c>
      <c r="X466">
        <v>3.14</v>
      </c>
      <c r="Y466">
        <v>0.59</v>
      </c>
      <c r="Z466">
        <f t="shared" si="7"/>
        <v>3.73</v>
      </c>
    </row>
    <row r="467" spans="1:26">
      <c r="A467" t="s">
        <v>246</v>
      </c>
      <c r="B467">
        <v>6054831674</v>
      </c>
      <c r="C467" t="s">
        <v>272</v>
      </c>
      <c r="D467" t="s">
        <v>45</v>
      </c>
      <c r="E467" t="s">
        <v>46</v>
      </c>
      <c r="F467">
        <v>12194967</v>
      </c>
      <c r="G467">
        <v>44992</v>
      </c>
      <c r="H467" t="s">
        <v>3184</v>
      </c>
      <c r="I467" t="s">
        <v>255</v>
      </c>
      <c r="J467" t="s">
        <v>249</v>
      </c>
      <c r="K467" t="s">
        <v>268</v>
      </c>
      <c r="L467" t="s">
        <v>251</v>
      </c>
      <c r="O467" s="111">
        <v>44992</v>
      </c>
      <c r="P467" t="s">
        <v>252</v>
      </c>
      <c r="Q467" t="s">
        <v>253</v>
      </c>
      <c r="R467" s="111">
        <v>44993</v>
      </c>
      <c r="W467">
        <v>0</v>
      </c>
      <c r="X467">
        <v>684.75</v>
      </c>
      <c r="Y467">
        <v>13765.59</v>
      </c>
      <c r="Z467">
        <f t="shared" si="7"/>
        <v>14450.34</v>
      </c>
    </row>
    <row r="468" spans="1:26">
      <c r="A468" t="s">
        <v>246</v>
      </c>
      <c r="B468">
        <v>6054831674</v>
      </c>
      <c r="C468" t="s">
        <v>272</v>
      </c>
      <c r="D468" t="s">
        <v>45</v>
      </c>
      <c r="E468" t="s">
        <v>46</v>
      </c>
      <c r="F468">
        <v>12259687</v>
      </c>
      <c r="G468">
        <v>45006</v>
      </c>
      <c r="H468" t="s">
        <v>3185</v>
      </c>
      <c r="I468" t="s">
        <v>255</v>
      </c>
      <c r="J468" t="s">
        <v>249</v>
      </c>
      <c r="K468" t="s">
        <v>250</v>
      </c>
      <c r="L468" t="s">
        <v>251</v>
      </c>
      <c r="O468" s="111">
        <v>45006</v>
      </c>
      <c r="P468" t="s">
        <v>252</v>
      </c>
      <c r="Q468" t="s">
        <v>253</v>
      </c>
      <c r="R468" s="111">
        <v>45007</v>
      </c>
      <c r="W468">
        <v>0</v>
      </c>
      <c r="X468">
        <v>7556.75</v>
      </c>
      <c r="Y468">
        <v>22044.28</v>
      </c>
      <c r="Z468">
        <f t="shared" si="7"/>
        <v>29601.03</v>
      </c>
    </row>
    <row r="469" spans="1:26">
      <c r="A469" t="s">
        <v>246</v>
      </c>
      <c r="B469">
        <v>6054831674</v>
      </c>
      <c r="C469" t="s">
        <v>272</v>
      </c>
      <c r="D469" t="s">
        <v>45</v>
      </c>
      <c r="E469" t="s">
        <v>46</v>
      </c>
      <c r="F469">
        <v>12274323</v>
      </c>
      <c r="G469">
        <v>45009</v>
      </c>
      <c r="H469" t="s">
        <v>3186</v>
      </c>
      <c r="I469" t="s">
        <v>255</v>
      </c>
      <c r="J469" t="s">
        <v>249</v>
      </c>
      <c r="K469" t="s">
        <v>250</v>
      </c>
      <c r="L469" t="s">
        <v>251</v>
      </c>
      <c r="O469" s="111">
        <v>45009</v>
      </c>
      <c r="P469" t="s">
        <v>252</v>
      </c>
      <c r="Q469" t="s">
        <v>253</v>
      </c>
      <c r="R469" s="111">
        <v>45015</v>
      </c>
      <c r="W469">
        <v>0</v>
      </c>
      <c r="X469">
        <v>117.5</v>
      </c>
      <c r="Y469">
        <v>1984.7</v>
      </c>
      <c r="Z469">
        <f t="shared" si="7"/>
        <v>2102.1999999999998</v>
      </c>
    </row>
    <row r="470" spans="1:26">
      <c r="A470" t="s">
        <v>246</v>
      </c>
      <c r="B470">
        <v>6054831674</v>
      </c>
      <c r="C470" t="s">
        <v>272</v>
      </c>
      <c r="D470" t="s">
        <v>45</v>
      </c>
      <c r="E470" t="s">
        <v>46</v>
      </c>
      <c r="F470">
        <v>12274573</v>
      </c>
      <c r="G470">
        <v>45009</v>
      </c>
      <c r="H470" t="s">
        <v>3187</v>
      </c>
      <c r="I470" t="s">
        <v>255</v>
      </c>
      <c r="J470" t="s">
        <v>249</v>
      </c>
      <c r="K470" t="s">
        <v>250</v>
      </c>
      <c r="L470" t="s">
        <v>251</v>
      </c>
      <c r="O470" s="111">
        <v>45009</v>
      </c>
      <c r="P470" t="s">
        <v>252</v>
      </c>
      <c r="Q470" t="s">
        <v>253</v>
      </c>
      <c r="R470" s="111">
        <v>45012</v>
      </c>
      <c r="W470">
        <v>0</v>
      </c>
      <c r="X470">
        <v>70</v>
      </c>
      <c r="Y470">
        <v>11323.84</v>
      </c>
      <c r="Z470">
        <f t="shared" si="7"/>
        <v>11393.84</v>
      </c>
    </row>
    <row r="471" spans="1:26">
      <c r="A471" t="s">
        <v>246</v>
      </c>
      <c r="B471">
        <v>6054831674</v>
      </c>
      <c r="C471" t="s">
        <v>272</v>
      </c>
      <c r="D471" t="s">
        <v>45</v>
      </c>
      <c r="E471" t="s">
        <v>46</v>
      </c>
      <c r="F471">
        <v>12280803</v>
      </c>
      <c r="G471">
        <v>45010</v>
      </c>
      <c r="H471" t="s">
        <v>3188</v>
      </c>
      <c r="I471" t="s">
        <v>255</v>
      </c>
      <c r="J471" t="s">
        <v>249</v>
      </c>
      <c r="K471" t="s">
        <v>250</v>
      </c>
      <c r="L471" t="s">
        <v>251</v>
      </c>
      <c r="O471" s="111">
        <v>45012</v>
      </c>
      <c r="P471" t="s">
        <v>252</v>
      </c>
      <c r="Q471" t="s">
        <v>253</v>
      </c>
      <c r="R471" s="111">
        <v>45015</v>
      </c>
      <c r="W471">
        <v>0</v>
      </c>
      <c r="X471">
        <v>0</v>
      </c>
      <c r="Y471">
        <v>1436</v>
      </c>
      <c r="Z471">
        <f t="shared" si="7"/>
        <v>1436</v>
      </c>
    </row>
    <row r="472" spans="1:26">
      <c r="A472" t="s">
        <v>246</v>
      </c>
      <c r="B472">
        <v>6054831674</v>
      </c>
      <c r="C472" t="s">
        <v>272</v>
      </c>
      <c r="D472" t="s">
        <v>2404</v>
      </c>
      <c r="E472" t="s">
        <v>46</v>
      </c>
      <c r="F472">
        <v>12106470</v>
      </c>
      <c r="G472">
        <v>44965</v>
      </c>
      <c r="H472" t="s">
        <v>2406</v>
      </c>
      <c r="I472" t="s">
        <v>248</v>
      </c>
      <c r="J472" t="s">
        <v>249</v>
      </c>
      <c r="K472" t="s">
        <v>4714</v>
      </c>
      <c r="L472" t="s">
        <v>251</v>
      </c>
      <c r="O472" s="111">
        <v>44965</v>
      </c>
      <c r="P472" t="s">
        <v>252</v>
      </c>
      <c r="Q472" t="s">
        <v>257</v>
      </c>
      <c r="R472" s="111">
        <v>44971</v>
      </c>
      <c r="W472">
        <v>0</v>
      </c>
      <c r="X472">
        <v>0</v>
      </c>
      <c r="Y472">
        <v>0</v>
      </c>
      <c r="Z472">
        <f t="shared" si="7"/>
        <v>0</v>
      </c>
    </row>
    <row r="473" spans="1:26">
      <c r="A473" t="s">
        <v>246</v>
      </c>
      <c r="B473">
        <v>6054831674</v>
      </c>
      <c r="C473" t="s">
        <v>272</v>
      </c>
      <c r="D473" t="s">
        <v>2404</v>
      </c>
      <c r="E473" t="s">
        <v>46</v>
      </c>
      <c r="F473">
        <v>12111986</v>
      </c>
      <c r="G473">
        <v>44966</v>
      </c>
      <c r="H473" t="s">
        <v>2407</v>
      </c>
      <c r="I473" t="s">
        <v>248</v>
      </c>
      <c r="J473" t="s">
        <v>249</v>
      </c>
      <c r="K473" t="s">
        <v>4714</v>
      </c>
      <c r="L473" t="s">
        <v>251</v>
      </c>
      <c r="O473" s="111">
        <v>44966</v>
      </c>
      <c r="P473" t="s">
        <v>252</v>
      </c>
      <c r="Q473" t="s">
        <v>253</v>
      </c>
      <c r="R473" s="111">
        <v>44970</v>
      </c>
      <c r="W473">
        <v>750</v>
      </c>
      <c r="X473">
        <v>2570</v>
      </c>
      <c r="Y473">
        <v>3000</v>
      </c>
      <c r="Z473">
        <f t="shared" si="7"/>
        <v>6320</v>
      </c>
    </row>
    <row r="474" spans="1:26">
      <c r="A474" t="s">
        <v>246</v>
      </c>
      <c r="B474">
        <v>6054831674</v>
      </c>
      <c r="C474" t="s">
        <v>272</v>
      </c>
      <c r="D474" t="s">
        <v>2404</v>
      </c>
      <c r="E474" t="s">
        <v>46</v>
      </c>
      <c r="F474">
        <v>12125375</v>
      </c>
      <c r="G474">
        <v>44971</v>
      </c>
      <c r="H474" t="s">
        <v>2408</v>
      </c>
      <c r="I474" t="s">
        <v>248</v>
      </c>
      <c r="J474" t="s">
        <v>249</v>
      </c>
      <c r="K474" t="s">
        <v>3936</v>
      </c>
      <c r="L474" t="s">
        <v>251</v>
      </c>
      <c r="O474" s="111">
        <v>44971</v>
      </c>
      <c r="P474" t="s">
        <v>252</v>
      </c>
      <c r="Q474" t="s">
        <v>257</v>
      </c>
      <c r="R474" s="111">
        <v>44973</v>
      </c>
      <c r="W474">
        <v>0</v>
      </c>
      <c r="X474">
        <v>0</v>
      </c>
      <c r="Y474">
        <v>0</v>
      </c>
      <c r="Z474">
        <f t="shared" si="7"/>
        <v>0</v>
      </c>
    </row>
    <row r="475" spans="1:26">
      <c r="A475" t="s">
        <v>246</v>
      </c>
      <c r="B475">
        <v>6054831674</v>
      </c>
      <c r="C475" t="s">
        <v>272</v>
      </c>
      <c r="D475" t="s">
        <v>2404</v>
      </c>
      <c r="E475" t="s">
        <v>46</v>
      </c>
      <c r="F475">
        <v>9842964</v>
      </c>
      <c r="G475">
        <v>44974</v>
      </c>
      <c r="H475" t="s">
        <v>2405</v>
      </c>
      <c r="I475" t="s">
        <v>255</v>
      </c>
      <c r="J475" t="s">
        <v>249</v>
      </c>
      <c r="K475" t="s">
        <v>250</v>
      </c>
      <c r="O475" s="111">
        <v>44974</v>
      </c>
      <c r="P475" t="s">
        <v>252</v>
      </c>
      <c r="Q475" t="s">
        <v>253</v>
      </c>
      <c r="R475" s="111">
        <v>44978</v>
      </c>
      <c r="W475">
        <v>1423.99</v>
      </c>
      <c r="X475">
        <v>6945.41</v>
      </c>
      <c r="Y475">
        <v>6789.08</v>
      </c>
      <c r="Z475">
        <f t="shared" si="7"/>
        <v>15158.48</v>
      </c>
    </row>
    <row r="476" spans="1:26">
      <c r="A476" t="s">
        <v>246</v>
      </c>
      <c r="B476">
        <v>6054831674</v>
      </c>
      <c r="C476" t="s">
        <v>272</v>
      </c>
      <c r="D476" t="s">
        <v>1176</v>
      </c>
      <c r="E476" t="s">
        <v>46</v>
      </c>
      <c r="F476">
        <v>12159214</v>
      </c>
      <c r="G476">
        <v>44981</v>
      </c>
      <c r="H476" t="s">
        <v>2409</v>
      </c>
      <c r="I476" t="s">
        <v>255</v>
      </c>
      <c r="J476" t="s">
        <v>249</v>
      </c>
      <c r="K476" t="s">
        <v>250</v>
      </c>
      <c r="L476" t="s">
        <v>251</v>
      </c>
      <c r="O476" s="111">
        <v>44981</v>
      </c>
      <c r="P476" t="s">
        <v>252</v>
      </c>
      <c r="Q476" t="s">
        <v>253</v>
      </c>
      <c r="R476" s="111">
        <v>44985</v>
      </c>
      <c r="W476">
        <v>0</v>
      </c>
      <c r="X476">
        <v>6596.19</v>
      </c>
      <c r="Y476">
        <v>5866.65</v>
      </c>
      <c r="Z476">
        <f t="shared" si="7"/>
        <v>12462.84</v>
      </c>
    </row>
    <row r="477" spans="1:26">
      <c r="A477" t="s">
        <v>246</v>
      </c>
      <c r="B477">
        <v>6054831674</v>
      </c>
      <c r="C477" t="s">
        <v>272</v>
      </c>
      <c r="D477" t="s">
        <v>3189</v>
      </c>
      <c r="E477" t="s">
        <v>2794</v>
      </c>
      <c r="F477">
        <v>12216162</v>
      </c>
      <c r="G477">
        <v>44994</v>
      </c>
      <c r="H477" t="s">
        <v>3190</v>
      </c>
      <c r="I477" t="s">
        <v>255</v>
      </c>
      <c r="L477" t="s">
        <v>251</v>
      </c>
      <c r="O477" s="111">
        <v>44994</v>
      </c>
      <c r="P477" t="s">
        <v>252</v>
      </c>
      <c r="Q477" t="s">
        <v>263</v>
      </c>
      <c r="R477" s="111">
        <v>44996</v>
      </c>
      <c r="W477">
        <v>0</v>
      </c>
      <c r="X477">
        <v>3392.2</v>
      </c>
      <c r="Y477">
        <v>0</v>
      </c>
      <c r="Z477">
        <f t="shared" si="7"/>
        <v>3392.2</v>
      </c>
    </row>
    <row r="478" spans="1:26">
      <c r="A478" t="s">
        <v>246</v>
      </c>
      <c r="B478">
        <v>6054831674</v>
      </c>
      <c r="C478" t="s">
        <v>272</v>
      </c>
      <c r="D478" t="s">
        <v>3189</v>
      </c>
      <c r="E478" t="s">
        <v>2794</v>
      </c>
      <c r="F478">
        <v>12226100</v>
      </c>
      <c r="G478">
        <v>44998</v>
      </c>
      <c r="H478" t="s">
        <v>3191</v>
      </c>
      <c r="I478" t="s">
        <v>255</v>
      </c>
      <c r="J478" t="s">
        <v>249</v>
      </c>
      <c r="K478" t="s">
        <v>250</v>
      </c>
      <c r="L478" t="s">
        <v>251</v>
      </c>
      <c r="O478" s="111">
        <v>44998</v>
      </c>
      <c r="P478" t="s">
        <v>252</v>
      </c>
      <c r="Q478" t="s">
        <v>253</v>
      </c>
      <c r="R478" s="111">
        <v>44999</v>
      </c>
      <c r="W478">
        <v>0</v>
      </c>
      <c r="X478">
        <v>1698.4</v>
      </c>
      <c r="Y478">
        <v>4043.14</v>
      </c>
      <c r="Z478">
        <f t="shared" si="7"/>
        <v>5741.54</v>
      </c>
    </row>
    <row r="479" spans="1:26">
      <c r="A479" t="s">
        <v>246</v>
      </c>
      <c r="B479">
        <v>6054831674</v>
      </c>
      <c r="C479" t="s">
        <v>272</v>
      </c>
      <c r="D479" t="s">
        <v>2410</v>
      </c>
      <c r="E479" t="s">
        <v>46</v>
      </c>
      <c r="F479">
        <v>12127640</v>
      </c>
      <c r="G479">
        <v>44971</v>
      </c>
      <c r="H479" t="s">
        <v>2411</v>
      </c>
      <c r="I479" t="s">
        <v>248</v>
      </c>
      <c r="J479" t="s">
        <v>249</v>
      </c>
      <c r="K479" t="s">
        <v>3936</v>
      </c>
      <c r="L479" t="s">
        <v>251</v>
      </c>
      <c r="O479" s="111">
        <v>44971</v>
      </c>
      <c r="P479" t="s">
        <v>252</v>
      </c>
      <c r="Q479" t="s">
        <v>257</v>
      </c>
      <c r="R479" s="111"/>
      <c r="W479">
        <v>0</v>
      </c>
      <c r="X479">
        <v>0</v>
      </c>
      <c r="Y479">
        <v>0</v>
      </c>
      <c r="Z479">
        <f t="shared" si="7"/>
        <v>0</v>
      </c>
    </row>
    <row r="480" spans="1:26">
      <c r="A480" t="s">
        <v>246</v>
      </c>
      <c r="B480">
        <v>6054831674</v>
      </c>
      <c r="C480" t="s">
        <v>272</v>
      </c>
      <c r="D480" t="s">
        <v>2412</v>
      </c>
      <c r="E480" t="s">
        <v>46</v>
      </c>
      <c r="F480">
        <v>12151834</v>
      </c>
      <c r="G480">
        <v>44980</v>
      </c>
      <c r="H480" t="s">
        <v>2413</v>
      </c>
      <c r="I480" t="s">
        <v>255</v>
      </c>
      <c r="J480" t="s">
        <v>249</v>
      </c>
      <c r="K480" t="s">
        <v>250</v>
      </c>
      <c r="L480" t="s">
        <v>251</v>
      </c>
      <c r="O480" s="111">
        <v>44980</v>
      </c>
      <c r="P480" t="s">
        <v>252</v>
      </c>
      <c r="Q480" t="s">
        <v>257</v>
      </c>
      <c r="R480" s="111">
        <v>44984</v>
      </c>
      <c r="W480">
        <v>0</v>
      </c>
      <c r="X480">
        <v>0</v>
      </c>
      <c r="Y480">
        <v>0</v>
      </c>
      <c r="Z480">
        <f t="shared" si="7"/>
        <v>0</v>
      </c>
    </row>
    <row r="481" spans="1:26">
      <c r="A481" t="s">
        <v>246</v>
      </c>
      <c r="B481">
        <v>6054831674</v>
      </c>
      <c r="C481" t="s">
        <v>272</v>
      </c>
      <c r="D481" t="s">
        <v>1005</v>
      </c>
      <c r="E481" t="s">
        <v>46</v>
      </c>
      <c r="F481">
        <v>12173580</v>
      </c>
      <c r="G481">
        <v>44985</v>
      </c>
      <c r="H481" t="s">
        <v>2414</v>
      </c>
      <c r="I481" t="s">
        <v>255</v>
      </c>
      <c r="L481" t="s">
        <v>251</v>
      </c>
      <c r="O481" s="111">
        <v>44985</v>
      </c>
      <c r="P481" t="s">
        <v>252</v>
      </c>
      <c r="Q481" t="s">
        <v>263</v>
      </c>
      <c r="R481" s="111">
        <v>44988</v>
      </c>
      <c r="W481">
        <v>0</v>
      </c>
      <c r="X481">
        <v>117.99</v>
      </c>
      <c r="Y481">
        <v>0</v>
      </c>
      <c r="Z481">
        <f t="shared" si="7"/>
        <v>117.99</v>
      </c>
    </row>
    <row r="482" spans="1:26">
      <c r="A482" t="s">
        <v>246</v>
      </c>
      <c r="B482">
        <v>6054831674</v>
      </c>
      <c r="C482" t="s">
        <v>272</v>
      </c>
      <c r="D482" t="s">
        <v>1005</v>
      </c>
      <c r="E482" t="s">
        <v>46</v>
      </c>
      <c r="F482">
        <v>12190704</v>
      </c>
      <c r="G482">
        <v>44987</v>
      </c>
      <c r="H482" t="s">
        <v>3192</v>
      </c>
      <c r="I482" t="s">
        <v>255</v>
      </c>
      <c r="J482" t="s">
        <v>249</v>
      </c>
      <c r="K482" t="s">
        <v>250</v>
      </c>
      <c r="L482" t="s">
        <v>251</v>
      </c>
      <c r="O482" s="111">
        <v>44987</v>
      </c>
      <c r="P482" t="s">
        <v>252</v>
      </c>
      <c r="Q482" t="s">
        <v>253</v>
      </c>
      <c r="R482" s="111">
        <v>44988</v>
      </c>
      <c r="W482">
        <v>0</v>
      </c>
      <c r="X482">
        <v>2057.44</v>
      </c>
      <c r="Y482">
        <v>4258.45</v>
      </c>
      <c r="Z482">
        <f t="shared" si="7"/>
        <v>6315.8899999999994</v>
      </c>
    </row>
    <row r="483" spans="1:26">
      <c r="A483" t="s">
        <v>246</v>
      </c>
      <c r="B483">
        <v>6054831674</v>
      </c>
      <c r="C483" t="s">
        <v>272</v>
      </c>
      <c r="D483" t="s">
        <v>3193</v>
      </c>
      <c r="E483" t="s">
        <v>2794</v>
      </c>
      <c r="F483">
        <v>12215907</v>
      </c>
      <c r="G483">
        <v>44994</v>
      </c>
      <c r="H483" t="s">
        <v>3194</v>
      </c>
      <c r="I483" t="s">
        <v>255</v>
      </c>
      <c r="J483" t="s">
        <v>249</v>
      </c>
      <c r="K483" t="s">
        <v>268</v>
      </c>
      <c r="L483" t="s">
        <v>251</v>
      </c>
      <c r="O483" s="111">
        <v>44994</v>
      </c>
      <c r="P483" t="s">
        <v>252</v>
      </c>
      <c r="Q483" t="s">
        <v>257</v>
      </c>
      <c r="R483" s="111"/>
      <c r="W483">
        <v>0</v>
      </c>
      <c r="X483">
        <v>0</v>
      </c>
      <c r="Y483">
        <v>0</v>
      </c>
      <c r="Z483">
        <f t="shared" si="7"/>
        <v>0</v>
      </c>
    </row>
    <row r="484" spans="1:26">
      <c r="A484" t="s">
        <v>246</v>
      </c>
      <c r="B484">
        <v>6146623113</v>
      </c>
      <c r="C484" t="s">
        <v>1830</v>
      </c>
      <c r="D484" t="s">
        <v>264</v>
      </c>
      <c r="E484" t="s">
        <v>54</v>
      </c>
      <c r="F484">
        <v>12353527</v>
      </c>
      <c r="G484">
        <v>45028</v>
      </c>
      <c r="H484" t="s">
        <v>4370</v>
      </c>
      <c r="I484" t="s">
        <v>255</v>
      </c>
      <c r="J484" t="s">
        <v>249</v>
      </c>
      <c r="K484" t="s">
        <v>250</v>
      </c>
      <c r="L484" t="s">
        <v>251</v>
      </c>
      <c r="O484" s="111">
        <v>45029</v>
      </c>
      <c r="P484" t="s">
        <v>252</v>
      </c>
      <c r="Q484" t="s">
        <v>253</v>
      </c>
      <c r="R484" s="111">
        <v>45033</v>
      </c>
      <c r="W484">
        <v>0</v>
      </c>
      <c r="X484">
        <v>0</v>
      </c>
      <c r="Y484">
        <v>5400.2</v>
      </c>
      <c r="Z484">
        <f t="shared" si="7"/>
        <v>5400.2</v>
      </c>
    </row>
    <row r="485" spans="1:26">
      <c r="A485" t="s">
        <v>246</v>
      </c>
      <c r="B485">
        <v>6146623113</v>
      </c>
      <c r="C485" t="s">
        <v>1830</v>
      </c>
      <c r="D485" t="s">
        <v>264</v>
      </c>
      <c r="E485" t="s">
        <v>54</v>
      </c>
      <c r="F485">
        <v>4163288</v>
      </c>
      <c r="G485">
        <v>45045</v>
      </c>
      <c r="H485" t="s">
        <v>4371</v>
      </c>
      <c r="I485" t="s">
        <v>248</v>
      </c>
      <c r="J485" t="s">
        <v>249</v>
      </c>
      <c r="K485" t="s">
        <v>250</v>
      </c>
      <c r="L485" t="s">
        <v>251</v>
      </c>
      <c r="O485" s="111">
        <v>45045</v>
      </c>
      <c r="P485" t="s">
        <v>252</v>
      </c>
      <c r="Q485" t="s">
        <v>282</v>
      </c>
      <c r="R485" s="111"/>
      <c r="W485">
        <v>0</v>
      </c>
      <c r="X485">
        <v>0</v>
      </c>
      <c r="Y485">
        <v>0</v>
      </c>
      <c r="Z485">
        <f t="shared" si="7"/>
        <v>0</v>
      </c>
    </row>
    <row r="486" spans="1:26">
      <c r="A486" t="s">
        <v>246</v>
      </c>
      <c r="B486">
        <v>6146623113</v>
      </c>
      <c r="C486" t="s">
        <v>1830</v>
      </c>
      <c r="D486" t="s">
        <v>53</v>
      </c>
      <c r="E486" t="s">
        <v>54</v>
      </c>
      <c r="F486">
        <v>12054082</v>
      </c>
      <c r="G486">
        <v>44958</v>
      </c>
      <c r="H486" t="s">
        <v>2736</v>
      </c>
      <c r="I486" t="s">
        <v>255</v>
      </c>
      <c r="J486" t="s">
        <v>249</v>
      </c>
      <c r="K486" t="s">
        <v>268</v>
      </c>
      <c r="L486" t="s">
        <v>251</v>
      </c>
      <c r="O486" s="111">
        <v>44958</v>
      </c>
      <c r="P486" t="s">
        <v>252</v>
      </c>
      <c r="Q486" t="s">
        <v>253</v>
      </c>
      <c r="R486" s="111">
        <v>44959</v>
      </c>
      <c r="W486">
        <v>4714.7</v>
      </c>
      <c r="X486">
        <v>5910.76</v>
      </c>
      <c r="Y486">
        <v>5090.8500000000004</v>
      </c>
      <c r="Z486">
        <f t="shared" si="7"/>
        <v>15716.31</v>
      </c>
    </row>
    <row r="487" spans="1:26">
      <c r="A487" t="s">
        <v>246</v>
      </c>
      <c r="B487">
        <v>6146623113</v>
      </c>
      <c r="C487" t="s">
        <v>1830</v>
      </c>
      <c r="D487" t="s">
        <v>53</v>
      </c>
      <c r="E487" t="s">
        <v>54</v>
      </c>
      <c r="F487">
        <v>12100988</v>
      </c>
      <c r="G487">
        <v>44968</v>
      </c>
      <c r="H487" t="s">
        <v>2738</v>
      </c>
      <c r="I487" t="s">
        <v>248</v>
      </c>
      <c r="J487" t="s">
        <v>249</v>
      </c>
      <c r="K487" t="s">
        <v>3936</v>
      </c>
      <c r="L487" t="s">
        <v>251</v>
      </c>
      <c r="O487" s="111">
        <v>44970</v>
      </c>
      <c r="P487" t="s">
        <v>252</v>
      </c>
      <c r="Q487" t="s">
        <v>253</v>
      </c>
      <c r="R487" s="111">
        <v>44973</v>
      </c>
      <c r="W487">
        <v>50</v>
      </c>
      <c r="X487">
        <v>911.5</v>
      </c>
      <c r="Y487">
        <v>223</v>
      </c>
      <c r="Z487">
        <f t="shared" si="7"/>
        <v>1184.5</v>
      </c>
    </row>
    <row r="488" spans="1:26">
      <c r="A488" t="s">
        <v>246</v>
      </c>
      <c r="B488">
        <v>6146623113</v>
      </c>
      <c r="C488" t="s">
        <v>1830</v>
      </c>
      <c r="D488" t="s">
        <v>53</v>
      </c>
      <c r="E488" t="s">
        <v>54</v>
      </c>
      <c r="F488">
        <v>12126037</v>
      </c>
      <c r="G488">
        <v>44971</v>
      </c>
      <c r="H488" t="s">
        <v>2739</v>
      </c>
      <c r="I488" t="s">
        <v>248</v>
      </c>
      <c r="J488" t="s">
        <v>249</v>
      </c>
      <c r="K488" t="s">
        <v>3936</v>
      </c>
      <c r="L488" t="s">
        <v>251</v>
      </c>
      <c r="O488" s="111">
        <v>44971</v>
      </c>
      <c r="P488" t="s">
        <v>252</v>
      </c>
      <c r="Q488" t="s">
        <v>253</v>
      </c>
      <c r="R488" s="111">
        <v>44973</v>
      </c>
      <c r="W488">
        <v>260.10000000000002</v>
      </c>
      <c r="X488">
        <v>3063.31</v>
      </c>
      <c r="Y488">
        <v>4568</v>
      </c>
      <c r="Z488">
        <f t="shared" si="7"/>
        <v>7891.41</v>
      </c>
    </row>
    <row r="489" spans="1:26">
      <c r="A489" t="s">
        <v>246</v>
      </c>
      <c r="B489">
        <v>6146623113</v>
      </c>
      <c r="C489" t="s">
        <v>1830</v>
      </c>
      <c r="D489" t="s">
        <v>53</v>
      </c>
      <c r="E489" t="s">
        <v>54</v>
      </c>
      <c r="F489">
        <v>12078479</v>
      </c>
      <c r="G489">
        <v>44973</v>
      </c>
      <c r="H489" t="s">
        <v>2737</v>
      </c>
      <c r="I489" t="s">
        <v>255</v>
      </c>
      <c r="J489" t="s">
        <v>249</v>
      </c>
      <c r="K489" t="s">
        <v>268</v>
      </c>
      <c r="L489" t="s">
        <v>251</v>
      </c>
      <c r="O489" s="111">
        <v>44973</v>
      </c>
      <c r="P489" t="s">
        <v>252</v>
      </c>
      <c r="Q489" t="s">
        <v>253</v>
      </c>
      <c r="R489" s="111">
        <v>44974</v>
      </c>
      <c r="W489">
        <v>2494</v>
      </c>
      <c r="X489">
        <v>6575.1</v>
      </c>
      <c r="Y489">
        <v>15764.29</v>
      </c>
      <c r="Z489">
        <f t="shared" si="7"/>
        <v>24833.39</v>
      </c>
    </row>
    <row r="490" spans="1:26">
      <c r="A490" t="s">
        <v>246</v>
      </c>
      <c r="B490">
        <v>6146623113</v>
      </c>
      <c r="C490" t="s">
        <v>1830</v>
      </c>
      <c r="D490" t="s">
        <v>53</v>
      </c>
      <c r="E490" t="s">
        <v>54</v>
      </c>
      <c r="F490">
        <v>12164168</v>
      </c>
      <c r="G490">
        <v>44984</v>
      </c>
      <c r="H490" t="s">
        <v>2740</v>
      </c>
      <c r="I490" t="s">
        <v>255</v>
      </c>
      <c r="J490" t="s">
        <v>249</v>
      </c>
      <c r="K490" t="s">
        <v>250</v>
      </c>
      <c r="L490" t="s">
        <v>251</v>
      </c>
      <c r="O490" s="111">
        <v>44984</v>
      </c>
      <c r="P490" t="s">
        <v>252</v>
      </c>
      <c r="Q490" t="s">
        <v>253</v>
      </c>
      <c r="R490" s="111">
        <v>44985</v>
      </c>
      <c r="W490">
        <v>155.75</v>
      </c>
      <c r="X490">
        <v>9563.2999999999993</v>
      </c>
      <c r="Y490">
        <v>5039.3</v>
      </c>
      <c r="Z490">
        <f t="shared" si="7"/>
        <v>14758.349999999999</v>
      </c>
    </row>
    <row r="491" spans="1:26">
      <c r="A491" t="s">
        <v>246</v>
      </c>
      <c r="B491">
        <v>6146623113</v>
      </c>
      <c r="C491" t="s">
        <v>1830</v>
      </c>
      <c r="D491" t="s">
        <v>53</v>
      </c>
      <c r="E491" t="s">
        <v>54</v>
      </c>
      <c r="F491">
        <v>12183332</v>
      </c>
      <c r="G491">
        <v>44986</v>
      </c>
      <c r="H491" t="s">
        <v>3446</v>
      </c>
      <c r="I491" t="s">
        <v>255</v>
      </c>
      <c r="L491" t="s">
        <v>251</v>
      </c>
      <c r="O491" s="111">
        <v>44986</v>
      </c>
      <c r="P491" t="s">
        <v>252</v>
      </c>
      <c r="Q491" t="s">
        <v>253</v>
      </c>
      <c r="R491" s="111">
        <v>44987</v>
      </c>
      <c r="W491">
        <v>0</v>
      </c>
      <c r="X491">
        <v>29054.75</v>
      </c>
      <c r="Y491">
        <v>5198.5</v>
      </c>
      <c r="Z491">
        <f t="shared" si="7"/>
        <v>34253.25</v>
      </c>
    </row>
    <row r="492" spans="1:26">
      <c r="A492" t="s">
        <v>246</v>
      </c>
      <c r="B492">
        <v>6146623113</v>
      </c>
      <c r="C492" t="s">
        <v>1830</v>
      </c>
      <c r="D492" t="s">
        <v>53</v>
      </c>
      <c r="E492" t="s">
        <v>54</v>
      </c>
      <c r="F492">
        <v>12219122</v>
      </c>
      <c r="G492">
        <v>44998</v>
      </c>
      <c r="H492" t="s">
        <v>3447</v>
      </c>
      <c r="I492" t="s">
        <v>255</v>
      </c>
      <c r="J492" t="s">
        <v>249</v>
      </c>
      <c r="K492" t="s">
        <v>268</v>
      </c>
      <c r="L492" t="s">
        <v>251</v>
      </c>
      <c r="O492" s="111">
        <v>44998</v>
      </c>
      <c r="P492" t="s">
        <v>252</v>
      </c>
      <c r="Q492" t="s">
        <v>253</v>
      </c>
      <c r="R492" s="111">
        <v>44999</v>
      </c>
      <c r="W492">
        <v>0</v>
      </c>
      <c r="X492">
        <v>5595</v>
      </c>
      <c r="Y492">
        <v>6014</v>
      </c>
      <c r="Z492">
        <f t="shared" si="7"/>
        <v>11609</v>
      </c>
    </row>
    <row r="493" spans="1:26">
      <c r="A493" t="s">
        <v>246</v>
      </c>
      <c r="B493">
        <v>6146623113</v>
      </c>
      <c r="C493" t="s">
        <v>1830</v>
      </c>
      <c r="D493" t="s">
        <v>53</v>
      </c>
      <c r="E493" t="s">
        <v>54</v>
      </c>
      <c r="F493">
        <v>12229497</v>
      </c>
      <c r="G493">
        <v>44999</v>
      </c>
      <c r="H493" t="s">
        <v>3448</v>
      </c>
      <c r="I493" t="s">
        <v>255</v>
      </c>
      <c r="J493" t="s">
        <v>249</v>
      </c>
      <c r="K493" t="s">
        <v>268</v>
      </c>
      <c r="L493" t="s">
        <v>251</v>
      </c>
      <c r="O493" s="111">
        <v>44999</v>
      </c>
      <c r="P493" t="s">
        <v>252</v>
      </c>
      <c r="Q493" t="s">
        <v>253</v>
      </c>
      <c r="R493" s="111">
        <v>45000</v>
      </c>
      <c r="W493">
        <v>0</v>
      </c>
      <c r="X493">
        <v>2348.06</v>
      </c>
      <c r="Y493">
        <v>3940.5</v>
      </c>
      <c r="Z493">
        <f t="shared" si="7"/>
        <v>6288.5599999999995</v>
      </c>
    </row>
    <row r="494" spans="1:26">
      <c r="A494" t="s">
        <v>246</v>
      </c>
      <c r="B494">
        <v>6146623113</v>
      </c>
      <c r="C494" t="s">
        <v>1830</v>
      </c>
      <c r="D494" t="s">
        <v>53</v>
      </c>
      <c r="E494" t="s">
        <v>54</v>
      </c>
      <c r="F494">
        <v>12235380</v>
      </c>
      <c r="G494">
        <v>45000</v>
      </c>
      <c r="H494" t="s">
        <v>3449</v>
      </c>
      <c r="I494" t="s">
        <v>255</v>
      </c>
      <c r="J494" t="s">
        <v>249</v>
      </c>
      <c r="K494" t="s">
        <v>250</v>
      </c>
      <c r="L494" t="s">
        <v>251</v>
      </c>
      <c r="O494" s="111">
        <v>45000</v>
      </c>
      <c r="P494" t="s">
        <v>252</v>
      </c>
      <c r="Q494" t="s">
        <v>282</v>
      </c>
      <c r="R494" s="111">
        <v>45001</v>
      </c>
      <c r="W494">
        <v>0</v>
      </c>
      <c r="X494">
        <v>1380</v>
      </c>
      <c r="Y494">
        <v>0</v>
      </c>
      <c r="Z494">
        <f t="shared" si="7"/>
        <v>1380</v>
      </c>
    </row>
    <row r="495" spans="1:26">
      <c r="A495" t="s">
        <v>246</v>
      </c>
      <c r="B495">
        <v>6146623113</v>
      </c>
      <c r="C495" t="s">
        <v>1830</v>
      </c>
      <c r="D495" t="s">
        <v>53</v>
      </c>
      <c r="E495" t="s">
        <v>54</v>
      </c>
      <c r="F495">
        <v>12290276</v>
      </c>
      <c r="G495">
        <v>45013</v>
      </c>
      <c r="H495" t="s">
        <v>3450</v>
      </c>
      <c r="I495" t="s">
        <v>255</v>
      </c>
      <c r="J495" t="s">
        <v>249</v>
      </c>
      <c r="K495" t="s">
        <v>250</v>
      </c>
      <c r="L495" t="s">
        <v>251</v>
      </c>
      <c r="O495" s="111">
        <v>45013</v>
      </c>
      <c r="P495" t="s">
        <v>252</v>
      </c>
      <c r="Q495" t="s">
        <v>253</v>
      </c>
      <c r="R495" s="111">
        <v>45014</v>
      </c>
      <c r="W495">
        <v>0</v>
      </c>
      <c r="X495">
        <v>221.2</v>
      </c>
      <c r="Y495">
        <v>1266.98</v>
      </c>
      <c r="Z495">
        <f t="shared" si="7"/>
        <v>1488.18</v>
      </c>
    </row>
    <row r="496" spans="1:26">
      <c r="A496" t="s">
        <v>246</v>
      </c>
      <c r="B496">
        <v>6146623113</v>
      </c>
      <c r="C496" t="s">
        <v>1830</v>
      </c>
      <c r="D496" t="s">
        <v>53</v>
      </c>
      <c r="E496" t="s">
        <v>54</v>
      </c>
      <c r="F496">
        <v>12295858</v>
      </c>
      <c r="G496">
        <v>45014</v>
      </c>
      <c r="H496" t="s">
        <v>3451</v>
      </c>
      <c r="I496" t="s">
        <v>255</v>
      </c>
      <c r="J496" t="s">
        <v>249</v>
      </c>
      <c r="K496" t="s">
        <v>250</v>
      </c>
      <c r="L496" t="s">
        <v>251</v>
      </c>
      <c r="O496" s="111">
        <v>45014</v>
      </c>
      <c r="P496" t="s">
        <v>252</v>
      </c>
      <c r="Q496" t="s">
        <v>253</v>
      </c>
      <c r="R496" s="111">
        <v>45015</v>
      </c>
      <c r="W496">
        <v>0</v>
      </c>
      <c r="X496">
        <v>1.01</v>
      </c>
      <c r="Y496">
        <v>449.75</v>
      </c>
      <c r="Z496">
        <f t="shared" si="7"/>
        <v>450.76</v>
      </c>
    </row>
    <row r="497" spans="1:26">
      <c r="A497" t="s">
        <v>246</v>
      </c>
      <c r="B497">
        <v>6146623113</v>
      </c>
      <c r="C497" t="s">
        <v>1830</v>
      </c>
      <c r="D497" t="s">
        <v>53</v>
      </c>
      <c r="E497" t="s">
        <v>54</v>
      </c>
      <c r="F497">
        <v>12297523</v>
      </c>
      <c r="G497">
        <v>45014</v>
      </c>
      <c r="H497" t="s">
        <v>3452</v>
      </c>
      <c r="I497" t="s">
        <v>255</v>
      </c>
      <c r="J497" t="s">
        <v>249</v>
      </c>
      <c r="K497" t="s">
        <v>268</v>
      </c>
      <c r="L497" t="s">
        <v>251</v>
      </c>
      <c r="O497" s="111">
        <v>45014</v>
      </c>
      <c r="P497" t="s">
        <v>252</v>
      </c>
      <c r="Q497" t="s">
        <v>253</v>
      </c>
      <c r="R497" s="111">
        <v>45015</v>
      </c>
      <c r="W497">
        <v>0</v>
      </c>
      <c r="X497">
        <v>0</v>
      </c>
      <c r="Y497">
        <v>4195</v>
      </c>
      <c r="Z497">
        <f t="shared" si="7"/>
        <v>4195</v>
      </c>
    </row>
    <row r="498" spans="1:26">
      <c r="A498" t="s">
        <v>246</v>
      </c>
      <c r="B498">
        <v>6146623113</v>
      </c>
      <c r="C498" t="s">
        <v>1830</v>
      </c>
      <c r="D498" t="s">
        <v>53</v>
      </c>
      <c r="E498" t="s">
        <v>54</v>
      </c>
      <c r="F498">
        <v>9721721</v>
      </c>
      <c r="G498">
        <v>45016</v>
      </c>
      <c r="H498" t="s">
        <v>3445</v>
      </c>
      <c r="I498" t="s">
        <v>255</v>
      </c>
      <c r="J498" t="s">
        <v>249</v>
      </c>
      <c r="K498" t="s">
        <v>268</v>
      </c>
      <c r="O498" s="111">
        <v>45016</v>
      </c>
      <c r="P498" t="s">
        <v>252</v>
      </c>
      <c r="Q498" t="s">
        <v>253</v>
      </c>
      <c r="R498" s="111">
        <v>45020</v>
      </c>
      <c r="W498">
        <v>0</v>
      </c>
      <c r="X498">
        <v>0</v>
      </c>
      <c r="Y498">
        <v>6005.86</v>
      </c>
      <c r="Z498">
        <f t="shared" si="7"/>
        <v>6005.86</v>
      </c>
    </row>
    <row r="499" spans="1:26">
      <c r="A499" t="s">
        <v>246</v>
      </c>
      <c r="B499">
        <v>6146623113</v>
      </c>
      <c r="C499" t="s">
        <v>1830</v>
      </c>
      <c r="D499" t="s">
        <v>53</v>
      </c>
      <c r="E499" t="s">
        <v>54</v>
      </c>
      <c r="F499">
        <v>12332377</v>
      </c>
      <c r="G499">
        <v>45020</v>
      </c>
      <c r="H499" t="s">
        <v>4372</v>
      </c>
      <c r="I499" t="s">
        <v>255</v>
      </c>
      <c r="J499" t="s">
        <v>249</v>
      </c>
      <c r="K499" t="s">
        <v>250</v>
      </c>
      <c r="L499" t="s">
        <v>251</v>
      </c>
      <c r="O499" s="111">
        <v>45020</v>
      </c>
      <c r="P499" t="s">
        <v>252</v>
      </c>
      <c r="Q499" t="s">
        <v>253</v>
      </c>
      <c r="R499" s="111">
        <v>45021</v>
      </c>
      <c r="W499">
        <v>0</v>
      </c>
      <c r="X499">
        <v>0</v>
      </c>
      <c r="Y499">
        <v>216.6</v>
      </c>
      <c r="Z499">
        <f t="shared" si="7"/>
        <v>216.6</v>
      </c>
    </row>
    <row r="500" spans="1:26">
      <c r="A500" t="s">
        <v>246</v>
      </c>
      <c r="B500">
        <v>6146623113</v>
      </c>
      <c r="C500" t="s">
        <v>1830</v>
      </c>
      <c r="D500" t="s">
        <v>53</v>
      </c>
      <c r="E500" t="s">
        <v>54</v>
      </c>
      <c r="F500">
        <v>12338497</v>
      </c>
      <c r="G500">
        <v>45021</v>
      </c>
      <c r="H500" t="s">
        <v>4373</v>
      </c>
      <c r="I500" t="s">
        <v>255</v>
      </c>
      <c r="J500" t="s">
        <v>249</v>
      </c>
      <c r="K500" t="s">
        <v>250</v>
      </c>
      <c r="L500" t="s">
        <v>251</v>
      </c>
      <c r="O500" s="111">
        <v>45021</v>
      </c>
      <c r="P500" t="s">
        <v>252</v>
      </c>
      <c r="Q500" t="s">
        <v>253</v>
      </c>
      <c r="R500" s="111">
        <v>45022</v>
      </c>
      <c r="W500">
        <v>0</v>
      </c>
      <c r="X500">
        <v>0</v>
      </c>
      <c r="Y500">
        <v>1379.01</v>
      </c>
      <c r="Z500">
        <f t="shared" si="7"/>
        <v>1379.01</v>
      </c>
    </row>
    <row r="501" spans="1:26">
      <c r="A501" t="s">
        <v>246</v>
      </c>
      <c r="B501">
        <v>6146623113</v>
      </c>
      <c r="C501" t="s">
        <v>1830</v>
      </c>
      <c r="D501" t="s">
        <v>53</v>
      </c>
      <c r="E501" t="s">
        <v>54</v>
      </c>
      <c r="F501">
        <v>12351514</v>
      </c>
      <c r="G501">
        <v>45027</v>
      </c>
      <c r="H501" t="s">
        <v>4374</v>
      </c>
      <c r="I501" t="s">
        <v>255</v>
      </c>
      <c r="J501" t="s">
        <v>249</v>
      </c>
      <c r="K501" t="s">
        <v>268</v>
      </c>
      <c r="L501" t="s">
        <v>251</v>
      </c>
      <c r="O501" s="111">
        <v>45027</v>
      </c>
      <c r="P501" t="s">
        <v>252</v>
      </c>
      <c r="Q501" t="s">
        <v>253</v>
      </c>
      <c r="R501" s="111">
        <v>45040</v>
      </c>
      <c r="W501">
        <v>0</v>
      </c>
      <c r="X501">
        <v>0</v>
      </c>
      <c r="Y501">
        <v>2</v>
      </c>
      <c r="Z501">
        <f t="shared" si="7"/>
        <v>2</v>
      </c>
    </row>
    <row r="502" spans="1:26">
      <c r="A502" t="s">
        <v>246</v>
      </c>
      <c r="B502">
        <v>6146623113</v>
      </c>
      <c r="C502" t="s">
        <v>1830</v>
      </c>
      <c r="D502" t="s">
        <v>53</v>
      </c>
      <c r="E502" t="s">
        <v>54</v>
      </c>
      <c r="F502">
        <v>12202663</v>
      </c>
      <c r="G502">
        <v>45041</v>
      </c>
      <c r="H502" t="s">
        <v>4375</v>
      </c>
      <c r="I502" t="s">
        <v>271</v>
      </c>
      <c r="J502" t="s">
        <v>249</v>
      </c>
      <c r="K502" t="s">
        <v>268</v>
      </c>
      <c r="L502" t="s">
        <v>251</v>
      </c>
      <c r="O502" s="111">
        <v>45041</v>
      </c>
      <c r="P502" t="s">
        <v>252</v>
      </c>
      <c r="Q502" t="s">
        <v>253</v>
      </c>
      <c r="R502" s="111">
        <v>45042</v>
      </c>
      <c r="W502">
        <v>0</v>
      </c>
      <c r="X502">
        <v>0</v>
      </c>
      <c r="Y502">
        <v>9442.07</v>
      </c>
      <c r="Z502">
        <f t="shared" si="7"/>
        <v>9442.07</v>
      </c>
    </row>
    <row r="503" spans="1:26">
      <c r="A503" t="s">
        <v>246</v>
      </c>
      <c r="B503">
        <v>6146623113</v>
      </c>
      <c r="C503" t="s">
        <v>1830</v>
      </c>
      <c r="D503" t="s">
        <v>53</v>
      </c>
      <c r="E503" t="s">
        <v>54</v>
      </c>
      <c r="F503">
        <v>12409631</v>
      </c>
      <c r="G503">
        <v>45042</v>
      </c>
      <c r="H503" t="s">
        <v>4376</v>
      </c>
      <c r="I503" t="s">
        <v>271</v>
      </c>
      <c r="J503" t="s">
        <v>249</v>
      </c>
      <c r="K503" t="s">
        <v>268</v>
      </c>
      <c r="L503" t="s">
        <v>251</v>
      </c>
      <c r="O503" s="111">
        <v>45042</v>
      </c>
      <c r="P503" t="s">
        <v>252</v>
      </c>
      <c r="Q503" t="s">
        <v>257</v>
      </c>
      <c r="R503" s="111">
        <v>45044</v>
      </c>
      <c r="W503">
        <v>0</v>
      </c>
      <c r="X503">
        <v>0</v>
      </c>
      <c r="Y503">
        <v>0</v>
      </c>
      <c r="Z503">
        <f t="shared" si="7"/>
        <v>0</v>
      </c>
    </row>
    <row r="504" spans="1:26">
      <c r="A504" t="s">
        <v>246</v>
      </c>
      <c r="B504">
        <v>6146623113</v>
      </c>
      <c r="C504" t="s">
        <v>1830</v>
      </c>
      <c r="D504" t="s">
        <v>53</v>
      </c>
      <c r="E504" t="s">
        <v>54</v>
      </c>
      <c r="F504">
        <v>12151240</v>
      </c>
      <c r="G504">
        <v>45043</v>
      </c>
      <c r="H504" t="s">
        <v>4377</v>
      </c>
      <c r="I504" t="s">
        <v>248</v>
      </c>
      <c r="J504" t="s">
        <v>249</v>
      </c>
      <c r="K504" t="s">
        <v>250</v>
      </c>
      <c r="L504" t="s">
        <v>251</v>
      </c>
      <c r="O504" s="111">
        <v>45043</v>
      </c>
      <c r="P504" t="s">
        <v>252</v>
      </c>
      <c r="Q504" t="s">
        <v>257</v>
      </c>
      <c r="R504" s="111"/>
      <c r="W504">
        <v>0</v>
      </c>
      <c r="X504">
        <v>0</v>
      </c>
      <c r="Y504">
        <v>0</v>
      </c>
      <c r="Z504">
        <f t="shared" si="7"/>
        <v>0</v>
      </c>
    </row>
    <row r="505" spans="1:26">
      <c r="A505" t="s">
        <v>246</v>
      </c>
      <c r="B505">
        <v>6146623113</v>
      </c>
      <c r="C505" t="s">
        <v>1830</v>
      </c>
      <c r="D505" t="s">
        <v>3453</v>
      </c>
      <c r="E505" t="s">
        <v>2831</v>
      </c>
      <c r="F505">
        <v>12215628</v>
      </c>
      <c r="G505">
        <v>44994</v>
      </c>
      <c r="H505" t="s">
        <v>3454</v>
      </c>
      <c r="I505" t="s">
        <v>255</v>
      </c>
      <c r="L505" t="s">
        <v>251</v>
      </c>
      <c r="O505" s="111">
        <v>44994</v>
      </c>
      <c r="P505" t="s">
        <v>252</v>
      </c>
      <c r="Q505" t="s">
        <v>263</v>
      </c>
      <c r="R505" s="111">
        <v>44998</v>
      </c>
      <c r="W505">
        <v>0</v>
      </c>
      <c r="X505">
        <v>1</v>
      </c>
      <c r="Y505">
        <v>0</v>
      </c>
      <c r="Z505">
        <f t="shared" si="7"/>
        <v>1</v>
      </c>
    </row>
    <row r="506" spans="1:26">
      <c r="A506" t="s">
        <v>246</v>
      </c>
      <c r="B506">
        <v>6246388477</v>
      </c>
      <c r="C506" t="s">
        <v>2123</v>
      </c>
      <c r="D506" t="s">
        <v>1527</v>
      </c>
      <c r="E506" t="s">
        <v>1528</v>
      </c>
      <c r="F506">
        <v>12106744</v>
      </c>
      <c r="G506">
        <v>44965</v>
      </c>
      <c r="H506" t="s">
        <v>2417</v>
      </c>
      <c r="I506" t="s">
        <v>248</v>
      </c>
      <c r="J506" t="s">
        <v>249</v>
      </c>
      <c r="K506" t="s">
        <v>3936</v>
      </c>
      <c r="L506" t="s">
        <v>251</v>
      </c>
      <c r="O506" s="111">
        <v>44968</v>
      </c>
      <c r="P506" t="s">
        <v>252</v>
      </c>
      <c r="Q506" t="s">
        <v>257</v>
      </c>
      <c r="R506" s="111">
        <v>45036</v>
      </c>
      <c r="W506">
        <v>0</v>
      </c>
      <c r="X506">
        <v>0.5</v>
      </c>
      <c r="Y506">
        <v>0</v>
      </c>
      <c r="Z506">
        <f t="shared" si="7"/>
        <v>0.5</v>
      </c>
    </row>
    <row r="507" spans="1:26">
      <c r="A507" t="s">
        <v>246</v>
      </c>
      <c r="B507">
        <v>6354390428</v>
      </c>
      <c r="C507" t="s">
        <v>1731</v>
      </c>
      <c r="D507" t="s">
        <v>1527</v>
      </c>
      <c r="E507" t="s">
        <v>1528</v>
      </c>
      <c r="F507">
        <v>12078436</v>
      </c>
      <c r="G507">
        <v>44958</v>
      </c>
      <c r="H507" t="s">
        <v>2611</v>
      </c>
      <c r="I507" t="s">
        <v>255</v>
      </c>
      <c r="J507" t="s">
        <v>249</v>
      </c>
      <c r="K507" t="s">
        <v>250</v>
      </c>
      <c r="L507" t="s">
        <v>251</v>
      </c>
      <c r="O507" s="111">
        <v>44963</v>
      </c>
      <c r="P507" t="s">
        <v>252</v>
      </c>
      <c r="Q507" t="s">
        <v>282</v>
      </c>
      <c r="R507" s="111">
        <v>44963</v>
      </c>
      <c r="W507">
        <v>2</v>
      </c>
      <c r="X507">
        <v>0</v>
      </c>
      <c r="Y507">
        <v>0</v>
      </c>
      <c r="Z507">
        <f t="shared" si="7"/>
        <v>2</v>
      </c>
    </row>
    <row r="508" spans="1:26">
      <c r="A508" t="s">
        <v>246</v>
      </c>
      <c r="B508">
        <v>6423690111</v>
      </c>
      <c r="C508" t="s">
        <v>953</v>
      </c>
      <c r="D508" t="s">
        <v>247</v>
      </c>
      <c r="E508" t="s">
        <v>54</v>
      </c>
      <c r="F508">
        <v>12119693</v>
      </c>
      <c r="G508">
        <v>44968</v>
      </c>
      <c r="H508" t="s">
        <v>2710</v>
      </c>
      <c r="I508" t="s">
        <v>248</v>
      </c>
      <c r="J508" t="s">
        <v>249</v>
      </c>
      <c r="K508" t="s">
        <v>3936</v>
      </c>
      <c r="L508" t="s">
        <v>251</v>
      </c>
      <c r="O508" s="111">
        <v>44968</v>
      </c>
      <c r="P508" t="s">
        <v>252</v>
      </c>
      <c r="Q508" t="s">
        <v>257</v>
      </c>
      <c r="R508" s="111"/>
      <c r="W508">
        <v>0</v>
      </c>
      <c r="X508">
        <v>0</v>
      </c>
      <c r="Y508">
        <v>0</v>
      </c>
      <c r="Z508">
        <f t="shared" si="7"/>
        <v>0</v>
      </c>
    </row>
    <row r="509" spans="1:26">
      <c r="A509" t="s">
        <v>246</v>
      </c>
      <c r="B509">
        <v>6423690111</v>
      </c>
      <c r="C509" t="s">
        <v>953</v>
      </c>
      <c r="D509" t="s">
        <v>247</v>
      </c>
      <c r="E509" t="s">
        <v>54</v>
      </c>
      <c r="F509">
        <v>12142523</v>
      </c>
      <c r="G509">
        <v>44974</v>
      </c>
      <c r="H509" t="s">
        <v>2711</v>
      </c>
      <c r="I509" t="s">
        <v>255</v>
      </c>
      <c r="J509" t="s">
        <v>249</v>
      </c>
      <c r="K509" t="s">
        <v>250</v>
      </c>
      <c r="L509" t="s">
        <v>251</v>
      </c>
      <c r="O509" s="111">
        <v>44974</v>
      </c>
      <c r="P509" t="s">
        <v>252</v>
      </c>
      <c r="Q509" t="s">
        <v>253</v>
      </c>
      <c r="R509" s="111">
        <v>44980</v>
      </c>
      <c r="W509">
        <v>811.99</v>
      </c>
      <c r="X509">
        <v>8379.59</v>
      </c>
      <c r="Y509">
        <v>8227</v>
      </c>
      <c r="Z509">
        <f t="shared" si="7"/>
        <v>17418.580000000002</v>
      </c>
    </row>
    <row r="510" spans="1:26">
      <c r="A510" t="s">
        <v>246</v>
      </c>
      <c r="B510">
        <v>6423690111</v>
      </c>
      <c r="C510" t="s">
        <v>953</v>
      </c>
      <c r="D510" t="s">
        <v>247</v>
      </c>
      <c r="E510" t="s">
        <v>54</v>
      </c>
      <c r="F510">
        <v>12165326</v>
      </c>
      <c r="G510">
        <v>44984</v>
      </c>
      <c r="H510" t="s">
        <v>2712</v>
      </c>
      <c r="I510" t="s">
        <v>255</v>
      </c>
      <c r="J510" t="s">
        <v>249</v>
      </c>
      <c r="K510" t="s">
        <v>250</v>
      </c>
      <c r="L510" t="s">
        <v>251</v>
      </c>
      <c r="O510" s="111">
        <v>44984</v>
      </c>
      <c r="P510" t="s">
        <v>252</v>
      </c>
      <c r="Q510" t="s">
        <v>253</v>
      </c>
      <c r="R510" s="111">
        <v>44985</v>
      </c>
      <c r="W510">
        <v>0</v>
      </c>
      <c r="X510">
        <v>18222.5</v>
      </c>
      <c r="Y510">
        <v>20687.810000000001</v>
      </c>
      <c r="Z510">
        <f t="shared" si="7"/>
        <v>38910.31</v>
      </c>
    </row>
    <row r="511" spans="1:26">
      <c r="A511" t="s">
        <v>246</v>
      </c>
      <c r="B511">
        <v>6423690111</v>
      </c>
      <c r="C511" t="s">
        <v>953</v>
      </c>
      <c r="D511" t="s">
        <v>247</v>
      </c>
      <c r="E511" t="s">
        <v>54</v>
      </c>
      <c r="F511">
        <v>12210152</v>
      </c>
      <c r="G511">
        <v>44993</v>
      </c>
      <c r="H511" t="s">
        <v>3424</v>
      </c>
      <c r="I511" t="s">
        <v>255</v>
      </c>
      <c r="J511" t="s">
        <v>249</v>
      </c>
      <c r="K511" t="s">
        <v>250</v>
      </c>
      <c r="L511" t="s">
        <v>251</v>
      </c>
      <c r="O511" s="111">
        <v>44993</v>
      </c>
      <c r="P511" t="s">
        <v>252</v>
      </c>
      <c r="Q511" t="s">
        <v>253</v>
      </c>
      <c r="R511" s="111">
        <v>44994</v>
      </c>
      <c r="W511">
        <v>0</v>
      </c>
      <c r="X511">
        <v>5653.01</v>
      </c>
      <c r="Y511">
        <v>9128.24</v>
      </c>
      <c r="Z511">
        <f t="shared" ref="Z511:Z573" si="8">SUM(W511:Y511)</f>
        <v>14781.25</v>
      </c>
    </row>
    <row r="512" spans="1:26">
      <c r="A512" t="s">
        <v>246</v>
      </c>
      <c r="B512">
        <v>6423690111</v>
      </c>
      <c r="C512" t="s">
        <v>953</v>
      </c>
      <c r="D512" t="s">
        <v>247</v>
      </c>
      <c r="E512" t="s">
        <v>54</v>
      </c>
      <c r="F512">
        <v>12214630</v>
      </c>
      <c r="G512">
        <v>44994</v>
      </c>
      <c r="H512" t="s">
        <v>3425</v>
      </c>
      <c r="I512" t="s">
        <v>255</v>
      </c>
      <c r="J512" t="s">
        <v>249</v>
      </c>
      <c r="K512" t="s">
        <v>250</v>
      </c>
      <c r="L512" t="s">
        <v>251</v>
      </c>
      <c r="O512" s="111">
        <v>44994</v>
      </c>
      <c r="P512" t="s">
        <v>252</v>
      </c>
      <c r="Q512" t="s">
        <v>253</v>
      </c>
      <c r="R512" s="111">
        <v>44999</v>
      </c>
      <c r="W512">
        <v>0</v>
      </c>
      <c r="X512">
        <v>4338</v>
      </c>
      <c r="Y512">
        <v>4990</v>
      </c>
      <c r="Z512">
        <f t="shared" si="8"/>
        <v>9328</v>
      </c>
    </row>
    <row r="513" spans="1:26">
      <c r="A513" t="s">
        <v>246</v>
      </c>
      <c r="B513">
        <v>6423690111</v>
      </c>
      <c r="C513" t="s">
        <v>953</v>
      </c>
      <c r="D513" t="s">
        <v>247</v>
      </c>
      <c r="E513" t="s">
        <v>54</v>
      </c>
      <c r="F513">
        <v>12225528</v>
      </c>
      <c r="G513">
        <v>44998</v>
      </c>
      <c r="H513" t="s">
        <v>3426</v>
      </c>
      <c r="I513" t="s">
        <v>255</v>
      </c>
      <c r="J513" t="s">
        <v>249</v>
      </c>
      <c r="K513" t="s">
        <v>250</v>
      </c>
      <c r="L513" t="s">
        <v>251</v>
      </c>
      <c r="O513" s="111">
        <v>44998</v>
      </c>
      <c r="P513" t="s">
        <v>252</v>
      </c>
      <c r="Q513" t="s">
        <v>282</v>
      </c>
      <c r="R513" s="111">
        <v>44999</v>
      </c>
      <c r="W513">
        <v>0</v>
      </c>
      <c r="X513">
        <v>22</v>
      </c>
      <c r="Y513">
        <v>0</v>
      </c>
      <c r="Z513">
        <f t="shared" si="8"/>
        <v>22</v>
      </c>
    </row>
    <row r="514" spans="1:26">
      <c r="A514" t="s">
        <v>246</v>
      </c>
      <c r="B514">
        <v>6423690111</v>
      </c>
      <c r="C514" t="s">
        <v>953</v>
      </c>
      <c r="D514" t="s">
        <v>57</v>
      </c>
      <c r="E514" t="s">
        <v>58</v>
      </c>
      <c r="F514">
        <v>12054156</v>
      </c>
      <c r="G514">
        <v>44964</v>
      </c>
      <c r="H514" t="s">
        <v>2714</v>
      </c>
      <c r="I514" t="s">
        <v>255</v>
      </c>
      <c r="J514" t="s">
        <v>249</v>
      </c>
      <c r="K514" t="s">
        <v>250</v>
      </c>
      <c r="L514" t="s">
        <v>251</v>
      </c>
      <c r="O514" s="111">
        <v>44964</v>
      </c>
      <c r="P514" t="s">
        <v>252</v>
      </c>
      <c r="Q514" t="s">
        <v>253</v>
      </c>
      <c r="R514" s="111">
        <v>44965</v>
      </c>
      <c r="W514">
        <v>4548</v>
      </c>
      <c r="X514">
        <v>37</v>
      </c>
      <c r="Y514">
        <v>117</v>
      </c>
      <c r="Z514">
        <f t="shared" si="8"/>
        <v>4702</v>
      </c>
    </row>
    <row r="515" spans="1:26">
      <c r="A515" t="s">
        <v>246</v>
      </c>
      <c r="B515">
        <v>6423690111</v>
      </c>
      <c r="C515" t="s">
        <v>953</v>
      </c>
      <c r="D515" t="s">
        <v>57</v>
      </c>
      <c r="E515" t="s">
        <v>58</v>
      </c>
      <c r="F515">
        <v>12086814</v>
      </c>
      <c r="G515">
        <v>44967</v>
      </c>
      <c r="H515" t="s">
        <v>2715</v>
      </c>
      <c r="I515" t="s">
        <v>248</v>
      </c>
      <c r="J515" t="s">
        <v>249</v>
      </c>
      <c r="K515" t="s">
        <v>3936</v>
      </c>
      <c r="L515" t="s">
        <v>251</v>
      </c>
      <c r="O515" s="111">
        <v>44967</v>
      </c>
      <c r="P515" t="s">
        <v>252</v>
      </c>
      <c r="Q515" t="s">
        <v>253</v>
      </c>
      <c r="R515" s="111">
        <v>44970</v>
      </c>
      <c r="W515">
        <v>438</v>
      </c>
      <c r="X515">
        <v>3451</v>
      </c>
      <c r="Y515">
        <v>3230.3</v>
      </c>
      <c r="Z515">
        <f t="shared" si="8"/>
        <v>7119.3</v>
      </c>
    </row>
    <row r="516" spans="1:26">
      <c r="A516" t="s">
        <v>246</v>
      </c>
      <c r="B516">
        <v>6423690111</v>
      </c>
      <c r="C516" t="s">
        <v>953</v>
      </c>
      <c r="D516" t="s">
        <v>57</v>
      </c>
      <c r="E516" t="s">
        <v>58</v>
      </c>
      <c r="F516">
        <v>11869224</v>
      </c>
      <c r="G516">
        <v>44970</v>
      </c>
      <c r="H516" t="s">
        <v>2713</v>
      </c>
      <c r="I516" t="s">
        <v>255</v>
      </c>
      <c r="L516" t="s">
        <v>251</v>
      </c>
      <c r="O516" s="111">
        <v>44971</v>
      </c>
      <c r="P516" t="s">
        <v>252</v>
      </c>
      <c r="Q516" t="s">
        <v>263</v>
      </c>
      <c r="R516" s="111">
        <v>44973</v>
      </c>
      <c r="W516">
        <v>332.5</v>
      </c>
      <c r="X516">
        <v>0</v>
      </c>
      <c r="Y516">
        <v>0</v>
      </c>
      <c r="Z516">
        <f t="shared" si="8"/>
        <v>332.5</v>
      </c>
    </row>
    <row r="517" spans="1:26">
      <c r="A517" t="s">
        <v>246</v>
      </c>
      <c r="B517">
        <v>6423690111</v>
      </c>
      <c r="C517" t="s">
        <v>953</v>
      </c>
      <c r="D517" t="s">
        <v>57</v>
      </c>
      <c r="E517" t="s">
        <v>58</v>
      </c>
      <c r="F517">
        <v>12190053</v>
      </c>
      <c r="G517">
        <v>44987</v>
      </c>
      <c r="H517" t="s">
        <v>3427</v>
      </c>
      <c r="I517" t="s">
        <v>255</v>
      </c>
      <c r="J517" t="s">
        <v>249</v>
      </c>
      <c r="K517" t="s">
        <v>250</v>
      </c>
      <c r="L517" t="s">
        <v>251</v>
      </c>
      <c r="O517" s="111">
        <v>44987</v>
      </c>
      <c r="P517" t="s">
        <v>252</v>
      </c>
      <c r="Q517" t="s">
        <v>253</v>
      </c>
      <c r="R517" s="111">
        <v>44988</v>
      </c>
      <c r="W517">
        <v>0</v>
      </c>
      <c r="X517">
        <v>695</v>
      </c>
      <c r="Y517">
        <v>4054</v>
      </c>
      <c r="Z517">
        <f t="shared" si="8"/>
        <v>4749</v>
      </c>
    </row>
    <row r="518" spans="1:26">
      <c r="A518" t="s">
        <v>246</v>
      </c>
      <c r="B518">
        <v>6486863102</v>
      </c>
      <c r="C518" t="s">
        <v>1750</v>
      </c>
      <c r="D518" t="s">
        <v>247</v>
      </c>
      <c r="E518" t="s">
        <v>54</v>
      </c>
      <c r="F518">
        <v>12085902</v>
      </c>
      <c r="G518">
        <v>44959</v>
      </c>
      <c r="H518" t="s">
        <v>2651</v>
      </c>
      <c r="I518" t="s">
        <v>255</v>
      </c>
      <c r="J518" t="s">
        <v>249</v>
      </c>
      <c r="K518" t="s">
        <v>250</v>
      </c>
      <c r="L518" t="s">
        <v>251</v>
      </c>
      <c r="O518" s="111">
        <v>44959</v>
      </c>
      <c r="P518" t="s">
        <v>252</v>
      </c>
      <c r="Q518" t="s">
        <v>253</v>
      </c>
      <c r="R518" s="111">
        <v>44963</v>
      </c>
      <c r="W518">
        <v>2638.45</v>
      </c>
      <c r="X518">
        <v>2716.15</v>
      </c>
      <c r="Y518">
        <v>2679.25</v>
      </c>
      <c r="Z518">
        <f t="shared" si="8"/>
        <v>8033.85</v>
      </c>
    </row>
    <row r="519" spans="1:26">
      <c r="A519" t="s">
        <v>246</v>
      </c>
      <c r="B519">
        <v>6486863102</v>
      </c>
      <c r="C519" t="s">
        <v>1750</v>
      </c>
      <c r="D519" t="s">
        <v>57</v>
      </c>
      <c r="E519" t="s">
        <v>58</v>
      </c>
      <c r="F519">
        <v>12100812</v>
      </c>
      <c r="G519">
        <v>44964</v>
      </c>
      <c r="H519" t="s">
        <v>2653</v>
      </c>
      <c r="I519" t="s">
        <v>248</v>
      </c>
      <c r="J519" t="s">
        <v>249</v>
      </c>
      <c r="K519" t="s">
        <v>250</v>
      </c>
      <c r="L519" t="s">
        <v>251</v>
      </c>
      <c r="O519" s="111">
        <v>44964</v>
      </c>
      <c r="P519" t="s">
        <v>252</v>
      </c>
      <c r="Q519" t="s">
        <v>282</v>
      </c>
      <c r="R519" s="111">
        <v>44967</v>
      </c>
      <c r="W519">
        <v>44</v>
      </c>
      <c r="X519">
        <v>92.5</v>
      </c>
      <c r="Y519">
        <v>0</v>
      </c>
      <c r="Z519">
        <f t="shared" si="8"/>
        <v>136.5</v>
      </c>
    </row>
    <row r="520" spans="1:26">
      <c r="A520" t="s">
        <v>246</v>
      </c>
      <c r="B520">
        <v>6486863102</v>
      </c>
      <c r="C520" t="s">
        <v>1750</v>
      </c>
      <c r="D520" t="s">
        <v>57</v>
      </c>
      <c r="E520" t="s">
        <v>58</v>
      </c>
      <c r="F520">
        <v>12110246</v>
      </c>
      <c r="G520">
        <v>44967</v>
      </c>
      <c r="H520" t="s">
        <v>2654</v>
      </c>
      <c r="I520" t="s">
        <v>248</v>
      </c>
      <c r="J520" t="s">
        <v>249</v>
      </c>
      <c r="K520" t="s">
        <v>3936</v>
      </c>
      <c r="L520" t="s">
        <v>251</v>
      </c>
      <c r="O520" s="111">
        <v>44967</v>
      </c>
      <c r="P520" t="s">
        <v>252</v>
      </c>
      <c r="Q520" t="s">
        <v>253</v>
      </c>
      <c r="R520" s="111">
        <v>44973</v>
      </c>
      <c r="W520">
        <v>1049.0999999999999</v>
      </c>
      <c r="X520">
        <v>3470.25</v>
      </c>
      <c r="Y520">
        <v>3074.6</v>
      </c>
      <c r="Z520">
        <f t="shared" si="8"/>
        <v>7593.9500000000007</v>
      </c>
    </row>
    <row r="521" spans="1:26">
      <c r="A521" t="s">
        <v>246</v>
      </c>
      <c r="B521">
        <v>6486863102</v>
      </c>
      <c r="C521" t="s">
        <v>1750</v>
      </c>
      <c r="D521" t="s">
        <v>57</v>
      </c>
      <c r="E521" t="s">
        <v>58</v>
      </c>
      <c r="F521">
        <v>12121187</v>
      </c>
      <c r="G521">
        <v>44970</v>
      </c>
      <c r="H521" t="s">
        <v>2655</v>
      </c>
      <c r="I521" t="s">
        <v>248</v>
      </c>
      <c r="J521" t="s">
        <v>249</v>
      </c>
      <c r="K521" t="s">
        <v>3936</v>
      </c>
      <c r="L521" t="s">
        <v>251</v>
      </c>
      <c r="O521" s="111">
        <v>44970</v>
      </c>
      <c r="P521" t="s">
        <v>252</v>
      </c>
      <c r="Q521" t="s">
        <v>253</v>
      </c>
      <c r="R521" s="111">
        <v>44973</v>
      </c>
      <c r="W521">
        <v>2186.38</v>
      </c>
      <c r="X521">
        <v>15051.01</v>
      </c>
      <c r="Y521">
        <v>12534.6</v>
      </c>
      <c r="Z521">
        <f t="shared" si="8"/>
        <v>29771.989999999998</v>
      </c>
    </row>
    <row r="522" spans="1:26">
      <c r="A522" t="s">
        <v>246</v>
      </c>
      <c r="B522">
        <v>6486863102</v>
      </c>
      <c r="C522" t="s">
        <v>1750</v>
      </c>
      <c r="D522" t="s">
        <v>57</v>
      </c>
      <c r="E522" t="s">
        <v>58</v>
      </c>
      <c r="F522">
        <v>418586</v>
      </c>
      <c r="G522">
        <v>44972</v>
      </c>
      <c r="H522" t="s">
        <v>2652</v>
      </c>
      <c r="I522" t="s">
        <v>248</v>
      </c>
      <c r="J522" t="s">
        <v>249</v>
      </c>
      <c r="K522" t="s">
        <v>3936</v>
      </c>
      <c r="L522" t="s">
        <v>251</v>
      </c>
      <c r="O522" s="111">
        <v>44972</v>
      </c>
      <c r="P522" t="s">
        <v>252</v>
      </c>
      <c r="Q522" t="s">
        <v>257</v>
      </c>
      <c r="R522" s="111">
        <v>44985</v>
      </c>
      <c r="W522">
        <v>0</v>
      </c>
      <c r="X522">
        <v>0</v>
      </c>
      <c r="Y522">
        <v>0</v>
      </c>
      <c r="Z522">
        <f t="shared" si="8"/>
        <v>0</v>
      </c>
    </row>
    <row r="523" spans="1:26">
      <c r="A523" t="s">
        <v>246</v>
      </c>
      <c r="B523">
        <v>6486863102</v>
      </c>
      <c r="C523" t="s">
        <v>1750</v>
      </c>
      <c r="D523" t="s">
        <v>57</v>
      </c>
      <c r="E523" t="s">
        <v>58</v>
      </c>
      <c r="F523">
        <v>12158198</v>
      </c>
      <c r="G523">
        <v>44981</v>
      </c>
      <c r="H523" t="s">
        <v>2656</v>
      </c>
      <c r="I523" t="s">
        <v>255</v>
      </c>
      <c r="J523" t="s">
        <v>249</v>
      </c>
      <c r="K523" t="s">
        <v>250</v>
      </c>
      <c r="L523" t="s">
        <v>251</v>
      </c>
      <c r="O523" s="111">
        <v>44981</v>
      </c>
      <c r="P523" t="s">
        <v>252</v>
      </c>
      <c r="Q523" t="s">
        <v>253</v>
      </c>
      <c r="R523" s="111">
        <v>44984</v>
      </c>
      <c r="W523">
        <v>1060</v>
      </c>
      <c r="X523">
        <v>1201.05</v>
      </c>
      <c r="Y523">
        <v>718</v>
      </c>
      <c r="Z523">
        <f t="shared" si="8"/>
        <v>2979.05</v>
      </c>
    </row>
    <row r="524" spans="1:26">
      <c r="A524" t="s">
        <v>246</v>
      </c>
      <c r="B524">
        <v>6486863102</v>
      </c>
      <c r="C524" t="s">
        <v>1750</v>
      </c>
      <c r="D524" t="s">
        <v>57</v>
      </c>
      <c r="E524" t="s">
        <v>58</v>
      </c>
      <c r="F524">
        <v>12159028</v>
      </c>
      <c r="G524">
        <v>44981</v>
      </c>
      <c r="H524" t="s">
        <v>2657</v>
      </c>
      <c r="I524" t="s">
        <v>255</v>
      </c>
      <c r="J524" t="s">
        <v>249</v>
      </c>
      <c r="K524" t="s">
        <v>268</v>
      </c>
      <c r="L524" t="s">
        <v>251</v>
      </c>
      <c r="O524" s="111">
        <v>44981</v>
      </c>
      <c r="P524" t="s">
        <v>252</v>
      </c>
      <c r="Q524" t="s">
        <v>253</v>
      </c>
      <c r="R524" s="111">
        <v>44984</v>
      </c>
      <c r="W524">
        <v>1667.91</v>
      </c>
      <c r="X524">
        <v>54872.71</v>
      </c>
      <c r="Y524">
        <v>51448.57</v>
      </c>
      <c r="Z524">
        <f t="shared" si="8"/>
        <v>107989.19</v>
      </c>
    </row>
    <row r="525" spans="1:26">
      <c r="A525" t="s">
        <v>246</v>
      </c>
      <c r="B525">
        <v>6486863102</v>
      </c>
      <c r="C525" t="s">
        <v>1750</v>
      </c>
      <c r="D525" t="s">
        <v>57</v>
      </c>
      <c r="E525" t="s">
        <v>58</v>
      </c>
      <c r="F525">
        <v>12164532</v>
      </c>
      <c r="G525">
        <v>44984</v>
      </c>
      <c r="H525" t="s">
        <v>2658</v>
      </c>
      <c r="I525" t="s">
        <v>255</v>
      </c>
      <c r="L525" t="s">
        <v>251</v>
      </c>
      <c r="O525" s="111">
        <v>44984</v>
      </c>
      <c r="P525" t="s">
        <v>252</v>
      </c>
      <c r="Q525" t="s">
        <v>263</v>
      </c>
      <c r="R525" s="111">
        <v>44985</v>
      </c>
      <c r="W525">
        <v>85</v>
      </c>
      <c r="X525">
        <v>676.5</v>
      </c>
      <c r="Y525">
        <v>0</v>
      </c>
      <c r="Z525">
        <f t="shared" si="8"/>
        <v>761.5</v>
      </c>
    </row>
    <row r="526" spans="1:26">
      <c r="A526" t="s">
        <v>246</v>
      </c>
      <c r="B526">
        <v>6486863102</v>
      </c>
      <c r="C526" t="s">
        <v>1750</v>
      </c>
      <c r="D526" t="s">
        <v>57</v>
      </c>
      <c r="E526" t="s">
        <v>58</v>
      </c>
      <c r="F526">
        <v>12183617</v>
      </c>
      <c r="G526">
        <v>44986</v>
      </c>
      <c r="H526" t="s">
        <v>3372</v>
      </c>
      <c r="I526" t="s">
        <v>255</v>
      </c>
      <c r="L526" t="s">
        <v>251</v>
      </c>
      <c r="O526" s="111">
        <v>44986</v>
      </c>
      <c r="P526" t="s">
        <v>252</v>
      </c>
      <c r="Q526" t="s">
        <v>263</v>
      </c>
      <c r="R526" s="111">
        <v>44987</v>
      </c>
      <c r="W526">
        <v>0</v>
      </c>
      <c r="X526">
        <v>1711.75</v>
      </c>
      <c r="Y526">
        <v>0</v>
      </c>
      <c r="Z526">
        <f t="shared" si="8"/>
        <v>1711.75</v>
      </c>
    </row>
    <row r="527" spans="1:26">
      <c r="A527" t="s">
        <v>246</v>
      </c>
      <c r="B527">
        <v>6486863102</v>
      </c>
      <c r="C527" t="s">
        <v>1750</v>
      </c>
      <c r="D527" t="s">
        <v>57</v>
      </c>
      <c r="E527" t="s">
        <v>58</v>
      </c>
      <c r="F527">
        <v>11890046</v>
      </c>
      <c r="G527">
        <v>44987</v>
      </c>
      <c r="H527" t="s">
        <v>3370</v>
      </c>
      <c r="I527" t="s">
        <v>255</v>
      </c>
      <c r="J527" t="s">
        <v>249</v>
      </c>
      <c r="K527" t="s">
        <v>268</v>
      </c>
      <c r="L527" t="s">
        <v>251</v>
      </c>
      <c r="O527" s="111">
        <v>44988</v>
      </c>
      <c r="P527" t="s">
        <v>252</v>
      </c>
      <c r="Q527" t="s">
        <v>253</v>
      </c>
      <c r="R527" s="111">
        <v>44991</v>
      </c>
      <c r="W527">
        <v>0</v>
      </c>
      <c r="X527">
        <v>16049.5</v>
      </c>
      <c r="Y527">
        <v>31889.200000000001</v>
      </c>
      <c r="Z527">
        <f t="shared" si="8"/>
        <v>47938.7</v>
      </c>
    </row>
    <row r="528" spans="1:26">
      <c r="A528" t="s">
        <v>246</v>
      </c>
      <c r="B528">
        <v>6486863102</v>
      </c>
      <c r="C528" t="s">
        <v>1750</v>
      </c>
      <c r="D528" t="s">
        <v>57</v>
      </c>
      <c r="E528" t="s">
        <v>58</v>
      </c>
      <c r="F528">
        <v>12190446</v>
      </c>
      <c r="G528">
        <v>44988</v>
      </c>
      <c r="H528" t="s">
        <v>3373</v>
      </c>
      <c r="I528" t="s">
        <v>255</v>
      </c>
      <c r="J528" t="s">
        <v>249</v>
      </c>
      <c r="K528" t="s">
        <v>250</v>
      </c>
      <c r="L528" t="s">
        <v>251</v>
      </c>
      <c r="O528" s="111">
        <v>44988</v>
      </c>
      <c r="P528" t="s">
        <v>252</v>
      </c>
      <c r="Q528" t="s">
        <v>253</v>
      </c>
      <c r="R528" s="111">
        <v>44991</v>
      </c>
      <c r="W528">
        <v>0</v>
      </c>
      <c r="X528">
        <v>2356</v>
      </c>
      <c r="Y528">
        <v>350</v>
      </c>
      <c r="Z528">
        <f t="shared" si="8"/>
        <v>2706</v>
      </c>
    </row>
    <row r="529" spans="1:26">
      <c r="A529" t="s">
        <v>246</v>
      </c>
      <c r="B529">
        <v>6486863102</v>
      </c>
      <c r="C529" t="s">
        <v>1750</v>
      </c>
      <c r="D529" t="s">
        <v>57</v>
      </c>
      <c r="E529" t="s">
        <v>58</v>
      </c>
      <c r="F529">
        <v>12151672</v>
      </c>
      <c r="G529">
        <v>44991</v>
      </c>
      <c r="H529" t="s">
        <v>3371</v>
      </c>
      <c r="I529" t="s">
        <v>255</v>
      </c>
      <c r="J529" t="s">
        <v>249</v>
      </c>
      <c r="K529" t="s">
        <v>268</v>
      </c>
      <c r="L529" t="s">
        <v>251</v>
      </c>
      <c r="O529" s="111">
        <v>44991</v>
      </c>
      <c r="P529" t="s">
        <v>252</v>
      </c>
      <c r="Q529" t="s">
        <v>253</v>
      </c>
      <c r="R529" s="111">
        <v>44992</v>
      </c>
      <c r="W529">
        <v>0</v>
      </c>
      <c r="X529">
        <v>19408.22</v>
      </c>
      <c r="Y529">
        <v>20810.900000000001</v>
      </c>
      <c r="Z529">
        <f t="shared" si="8"/>
        <v>40219.120000000003</v>
      </c>
    </row>
    <row r="530" spans="1:26">
      <c r="A530" t="s">
        <v>246</v>
      </c>
      <c r="B530">
        <v>6486863102</v>
      </c>
      <c r="C530" t="s">
        <v>1750</v>
      </c>
      <c r="D530" t="s">
        <v>57</v>
      </c>
      <c r="E530" t="s">
        <v>58</v>
      </c>
      <c r="F530">
        <v>12230265</v>
      </c>
      <c r="G530">
        <v>44999</v>
      </c>
      <c r="H530" t="s">
        <v>3374</v>
      </c>
      <c r="I530" t="s">
        <v>255</v>
      </c>
      <c r="J530" t="s">
        <v>249</v>
      </c>
      <c r="K530" t="s">
        <v>250</v>
      </c>
      <c r="L530" t="s">
        <v>251</v>
      </c>
      <c r="O530" s="111">
        <v>44999</v>
      </c>
      <c r="P530" t="s">
        <v>252</v>
      </c>
      <c r="Q530" t="s">
        <v>253</v>
      </c>
      <c r="R530" s="111">
        <v>45000</v>
      </c>
      <c r="W530">
        <v>0</v>
      </c>
      <c r="X530">
        <v>5133.34</v>
      </c>
      <c r="Y530">
        <v>5757.83</v>
      </c>
      <c r="Z530">
        <f t="shared" si="8"/>
        <v>10891.17</v>
      </c>
    </row>
    <row r="531" spans="1:26">
      <c r="A531" t="s">
        <v>246</v>
      </c>
      <c r="B531">
        <v>6486863102</v>
      </c>
      <c r="C531" t="s">
        <v>1750</v>
      </c>
      <c r="D531" t="s">
        <v>57</v>
      </c>
      <c r="E531" t="s">
        <v>58</v>
      </c>
      <c r="F531">
        <v>12273085</v>
      </c>
      <c r="G531">
        <v>45008</v>
      </c>
      <c r="H531" t="s">
        <v>3375</v>
      </c>
      <c r="I531" t="s">
        <v>255</v>
      </c>
      <c r="J531" t="s">
        <v>249</v>
      </c>
      <c r="K531" t="s">
        <v>250</v>
      </c>
      <c r="L531" t="s">
        <v>251</v>
      </c>
      <c r="O531" s="111">
        <v>45008</v>
      </c>
      <c r="P531" t="s">
        <v>252</v>
      </c>
      <c r="Q531" t="s">
        <v>253</v>
      </c>
      <c r="R531" s="111">
        <v>45009</v>
      </c>
      <c r="W531">
        <v>0</v>
      </c>
      <c r="X531">
        <v>2734.81</v>
      </c>
      <c r="Y531">
        <v>5124.04</v>
      </c>
      <c r="Z531">
        <f t="shared" si="8"/>
        <v>7858.85</v>
      </c>
    </row>
    <row r="532" spans="1:26">
      <c r="A532" t="s">
        <v>246</v>
      </c>
      <c r="B532">
        <v>6486863102</v>
      </c>
      <c r="C532" t="s">
        <v>1750</v>
      </c>
      <c r="D532" t="s">
        <v>57</v>
      </c>
      <c r="E532" t="s">
        <v>58</v>
      </c>
      <c r="F532">
        <v>12275423</v>
      </c>
      <c r="G532">
        <v>45009</v>
      </c>
      <c r="H532" t="s">
        <v>3376</v>
      </c>
      <c r="I532" t="s">
        <v>255</v>
      </c>
      <c r="J532" t="s">
        <v>249</v>
      </c>
      <c r="K532" t="s">
        <v>250</v>
      </c>
      <c r="L532" t="s">
        <v>251</v>
      </c>
      <c r="O532" s="111">
        <v>45009</v>
      </c>
      <c r="P532" t="s">
        <v>252</v>
      </c>
      <c r="Q532" t="s">
        <v>253</v>
      </c>
      <c r="R532" s="111">
        <v>45012</v>
      </c>
      <c r="W532">
        <v>0</v>
      </c>
      <c r="X532">
        <v>516.54</v>
      </c>
      <c r="Y532">
        <v>9510.2800000000007</v>
      </c>
      <c r="Z532">
        <f t="shared" si="8"/>
        <v>10026.82</v>
      </c>
    </row>
    <row r="533" spans="1:26">
      <c r="A533" t="s">
        <v>246</v>
      </c>
      <c r="B533">
        <v>6486863102</v>
      </c>
      <c r="C533" t="s">
        <v>1750</v>
      </c>
      <c r="D533" t="s">
        <v>57</v>
      </c>
      <c r="E533" t="s">
        <v>58</v>
      </c>
      <c r="F533">
        <v>12281022</v>
      </c>
      <c r="G533">
        <v>45010</v>
      </c>
      <c r="H533" t="s">
        <v>3377</v>
      </c>
      <c r="I533" t="s">
        <v>255</v>
      </c>
      <c r="J533" t="s">
        <v>249</v>
      </c>
      <c r="K533" t="s">
        <v>250</v>
      </c>
      <c r="L533" t="s">
        <v>251</v>
      </c>
      <c r="O533" s="111">
        <v>45011</v>
      </c>
      <c r="P533" t="s">
        <v>252</v>
      </c>
      <c r="Q533" t="s">
        <v>257</v>
      </c>
      <c r="R533" s="111">
        <v>45012</v>
      </c>
      <c r="W533">
        <v>0</v>
      </c>
      <c r="X533">
        <v>0</v>
      </c>
      <c r="Y533">
        <v>0</v>
      </c>
      <c r="Z533">
        <f t="shared" si="8"/>
        <v>0</v>
      </c>
    </row>
    <row r="534" spans="1:26">
      <c r="A534" t="s">
        <v>246</v>
      </c>
      <c r="B534">
        <v>6486863102</v>
      </c>
      <c r="C534" t="s">
        <v>1750</v>
      </c>
      <c r="D534" t="s">
        <v>57</v>
      </c>
      <c r="E534" t="s">
        <v>58</v>
      </c>
      <c r="F534">
        <v>12296406</v>
      </c>
      <c r="G534">
        <v>45014</v>
      </c>
      <c r="H534" t="s">
        <v>3378</v>
      </c>
      <c r="I534" t="s">
        <v>255</v>
      </c>
      <c r="J534" t="s">
        <v>249</v>
      </c>
      <c r="K534" t="s">
        <v>268</v>
      </c>
      <c r="L534" t="s">
        <v>251</v>
      </c>
      <c r="O534" s="111">
        <v>45014</v>
      </c>
      <c r="P534" t="s">
        <v>252</v>
      </c>
      <c r="Q534" t="s">
        <v>253</v>
      </c>
      <c r="R534" s="111">
        <v>45015</v>
      </c>
      <c r="W534">
        <v>0</v>
      </c>
      <c r="X534">
        <v>0</v>
      </c>
      <c r="Y534">
        <v>398</v>
      </c>
      <c r="Z534">
        <f t="shared" si="8"/>
        <v>398</v>
      </c>
    </row>
    <row r="535" spans="1:26">
      <c r="A535" t="s">
        <v>246</v>
      </c>
      <c r="B535">
        <v>6486863102</v>
      </c>
      <c r="C535" t="s">
        <v>1750</v>
      </c>
      <c r="D535" t="s">
        <v>57</v>
      </c>
      <c r="E535" t="s">
        <v>58</v>
      </c>
      <c r="F535">
        <v>12333506</v>
      </c>
      <c r="G535">
        <v>45021</v>
      </c>
      <c r="H535" t="s">
        <v>4378</v>
      </c>
      <c r="I535" t="s">
        <v>255</v>
      </c>
      <c r="J535" t="s">
        <v>249</v>
      </c>
      <c r="K535" t="s">
        <v>250</v>
      </c>
      <c r="L535" t="s">
        <v>251</v>
      </c>
      <c r="O535" s="111">
        <v>45021</v>
      </c>
      <c r="P535" t="s">
        <v>252</v>
      </c>
      <c r="Q535" t="s">
        <v>253</v>
      </c>
      <c r="R535" s="111">
        <v>45022</v>
      </c>
      <c r="W535">
        <v>0</v>
      </c>
      <c r="X535">
        <v>0</v>
      </c>
      <c r="Y535">
        <v>1</v>
      </c>
      <c r="Z535">
        <f t="shared" si="8"/>
        <v>1</v>
      </c>
    </row>
    <row r="536" spans="1:26">
      <c r="A536" t="s">
        <v>246</v>
      </c>
      <c r="B536">
        <v>6486863102</v>
      </c>
      <c r="C536" t="s">
        <v>1750</v>
      </c>
      <c r="D536" t="s">
        <v>57</v>
      </c>
      <c r="E536" t="s">
        <v>58</v>
      </c>
      <c r="F536">
        <v>12332478</v>
      </c>
      <c r="G536">
        <v>45027</v>
      </c>
      <c r="H536" t="s">
        <v>4379</v>
      </c>
      <c r="I536" t="s">
        <v>255</v>
      </c>
      <c r="J536" t="s">
        <v>249</v>
      </c>
      <c r="K536" t="s">
        <v>268</v>
      </c>
      <c r="L536" t="s">
        <v>251</v>
      </c>
      <c r="O536" s="111">
        <v>45028</v>
      </c>
      <c r="P536" t="s">
        <v>252</v>
      </c>
      <c r="Q536" t="s">
        <v>253</v>
      </c>
      <c r="R536" s="111">
        <v>45029</v>
      </c>
      <c r="W536">
        <v>0</v>
      </c>
      <c r="X536">
        <v>0</v>
      </c>
      <c r="Y536">
        <v>367</v>
      </c>
      <c r="Z536">
        <f t="shared" si="8"/>
        <v>367</v>
      </c>
    </row>
    <row r="537" spans="1:26">
      <c r="A537" t="s">
        <v>246</v>
      </c>
      <c r="B537">
        <v>6486863102</v>
      </c>
      <c r="C537" t="s">
        <v>1750</v>
      </c>
      <c r="D537" t="s">
        <v>1107</v>
      </c>
      <c r="E537" t="s">
        <v>54</v>
      </c>
      <c r="F537">
        <v>12091145</v>
      </c>
      <c r="G537">
        <v>44960</v>
      </c>
      <c r="H537" t="s">
        <v>2659</v>
      </c>
      <c r="I537" t="s">
        <v>255</v>
      </c>
      <c r="J537" t="s">
        <v>249</v>
      </c>
      <c r="K537" t="s">
        <v>250</v>
      </c>
      <c r="L537" t="s">
        <v>251</v>
      </c>
      <c r="O537" s="111">
        <v>44960</v>
      </c>
      <c r="P537" t="s">
        <v>252</v>
      </c>
      <c r="Q537" t="s">
        <v>253</v>
      </c>
      <c r="R537" s="111">
        <v>44964</v>
      </c>
      <c r="W537">
        <v>6013.23</v>
      </c>
      <c r="X537">
        <v>4942.1000000000004</v>
      </c>
      <c r="Y537">
        <v>379.8</v>
      </c>
      <c r="Z537">
        <f t="shared" si="8"/>
        <v>11335.13</v>
      </c>
    </row>
    <row r="538" spans="1:26">
      <c r="A538" t="s">
        <v>246</v>
      </c>
      <c r="B538">
        <v>6486863102</v>
      </c>
      <c r="C538" t="s">
        <v>1750</v>
      </c>
      <c r="D538" t="s">
        <v>343</v>
      </c>
      <c r="E538" t="s">
        <v>54</v>
      </c>
      <c r="F538">
        <v>12125318</v>
      </c>
      <c r="G538">
        <v>44971</v>
      </c>
      <c r="H538" t="s">
        <v>2660</v>
      </c>
      <c r="I538" t="s">
        <v>248</v>
      </c>
      <c r="J538" t="s">
        <v>249</v>
      </c>
      <c r="K538" t="s">
        <v>3936</v>
      </c>
      <c r="L538" t="s">
        <v>251</v>
      </c>
      <c r="O538" s="111">
        <v>44971</v>
      </c>
      <c r="P538" t="s">
        <v>252</v>
      </c>
      <c r="Q538" t="s">
        <v>282</v>
      </c>
      <c r="R538" s="111">
        <v>44974</v>
      </c>
      <c r="W538">
        <v>69</v>
      </c>
      <c r="X538">
        <v>0</v>
      </c>
      <c r="Y538">
        <v>0</v>
      </c>
      <c r="Z538">
        <f t="shared" si="8"/>
        <v>69</v>
      </c>
    </row>
    <row r="539" spans="1:26">
      <c r="A539" t="s">
        <v>246</v>
      </c>
      <c r="B539">
        <v>6486863102</v>
      </c>
      <c r="C539" t="s">
        <v>1750</v>
      </c>
      <c r="D539" t="s">
        <v>343</v>
      </c>
      <c r="E539" t="s">
        <v>54</v>
      </c>
      <c r="F539">
        <v>12213808</v>
      </c>
      <c r="G539">
        <v>44994</v>
      </c>
      <c r="H539" t="s">
        <v>3379</v>
      </c>
      <c r="I539" t="s">
        <v>255</v>
      </c>
      <c r="J539" t="s">
        <v>249</v>
      </c>
      <c r="K539" t="s">
        <v>250</v>
      </c>
      <c r="L539" t="s">
        <v>251</v>
      </c>
      <c r="O539" s="111">
        <v>44994</v>
      </c>
      <c r="P539" t="s">
        <v>252</v>
      </c>
      <c r="Q539" t="s">
        <v>253</v>
      </c>
      <c r="R539" s="111">
        <v>44995</v>
      </c>
      <c r="W539">
        <v>0</v>
      </c>
      <c r="X539">
        <v>15788.62</v>
      </c>
      <c r="Y539">
        <v>22826.59</v>
      </c>
      <c r="Z539">
        <f t="shared" si="8"/>
        <v>38615.21</v>
      </c>
    </row>
    <row r="540" spans="1:26">
      <c r="A540" t="s">
        <v>246</v>
      </c>
      <c r="B540">
        <v>6486863102</v>
      </c>
      <c r="C540" t="s">
        <v>1750</v>
      </c>
      <c r="D540" t="s">
        <v>343</v>
      </c>
      <c r="E540" t="s">
        <v>54</v>
      </c>
      <c r="F540">
        <v>12236926</v>
      </c>
      <c r="G540">
        <v>45000</v>
      </c>
      <c r="H540" t="s">
        <v>3380</v>
      </c>
      <c r="I540" t="s">
        <v>255</v>
      </c>
      <c r="J540" t="s">
        <v>249</v>
      </c>
      <c r="K540" t="s">
        <v>250</v>
      </c>
      <c r="L540" t="s">
        <v>251</v>
      </c>
      <c r="O540" s="111">
        <v>45000</v>
      </c>
      <c r="P540" t="s">
        <v>252</v>
      </c>
      <c r="Q540" t="s">
        <v>282</v>
      </c>
      <c r="R540" s="111">
        <v>45001</v>
      </c>
      <c r="W540">
        <v>0</v>
      </c>
      <c r="X540">
        <v>380</v>
      </c>
      <c r="Y540">
        <v>0</v>
      </c>
      <c r="Z540">
        <f t="shared" si="8"/>
        <v>380</v>
      </c>
    </row>
    <row r="541" spans="1:26">
      <c r="A541" t="s">
        <v>246</v>
      </c>
      <c r="B541">
        <v>6486863102</v>
      </c>
      <c r="C541" t="s">
        <v>1750</v>
      </c>
      <c r="D541" t="s">
        <v>343</v>
      </c>
      <c r="E541" t="s">
        <v>54</v>
      </c>
      <c r="F541">
        <v>12260067</v>
      </c>
      <c r="G541">
        <v>45006</v>
      </c>
      <c r="H541" t="s">
        <v>3381</v>
      </c>
      <c r="I541" t="s">
        <v>255</v>
      </c>
      <c r="J541" t="s">
        <v>249</v>
      </c>
      <c r="K541" t="s">
        <v>250</v>
      </c>
      <c r="L541" t="s">
        <v>251</v>
      </c>
      <c r="O541" s="111">
        <v>45006</v>
      </c>
      <c r="P541" t="s">
        <v>252</v>
      </c>
      <c r="Q541" t="s">
        <v>257</v>
      </c>
      <c r="R541" s="111">
        <v>45014</v>
      </c>
      <c r="W541">
        <v>0</v>
      </c>
      <c r="X541">
        <v>0.16</v>
      </c>
      <c r="Y541">
        <v>0</v>
      </c>
      <c r="Z541">
        <f t="shared" si="8"/>
        <v>0.16</v>
      </c>
    </row>
    <row r="542" spans="1:26">
      <c r="A542" t="s">
        <v>246</v>
      </c>
      <c r="B542">
        <v>6486863102</v>
      </c>
      <c r="C542" t="s">
        <v>1750</v>
      </c>
      <c r="D542" t="s">
        <v>344</v>
      </c>
      <c r="E542" t="s">
        <v>54</v>
      </c>
      <c r="F542">
        <v>12346948</v>
      </c>
      <c r="G542">
        <v>45030</v>
      </c>
      <c r="H542" t="s">
        <v>4380</v>
      </c>
      <c r="I542" t="s">
        <v>255</v>
      </c>
      <c r="J542" t="s">
        <v>249</v>
      </c>
      <c r="K542" t="s">
        <v>250</v>
      </c>
      <c r="L542" t="s">
        <v>251</v>
      </c>
      <c r="O542" s="111">
        <v>45030</v>
      </c>
      <c r="P542" t="s">
        <v>252</v>
      </c>
      <c r="Q542" t="s">
        <v>253</v>
      </c>
      <c r="R542" s="111">
        <v>45035</v>
      </c>
      <c r="W542">
        <v>0</v>
      </c>
      <c r="X542">
        <v>0</v>
      </c>
      <c r="Y542">
        <v>3211.5</v>
      </c>
      <c r="Z542">
        <f t="shared" si="8"/>
        <v>3211.5</v>
      </c>
    </row>
    <row r="543" spans="1:26">
      <c r="A543" t="s">
        <v>246</v>
      </c>
      <c r="B543">
        <v>6486863102</v>
      </c>
      <c r="C543" t="s">
        <v>1750</v>
      </c>
      <c r="D543" t="s">
        <v>1053</v>
      </c>
      <c r="E543" t="s">
        <v>54</v>
      </c>
      <c r="F543">
        <v>12127086</v>
      </c>
      <c r="G543">
        <v>44971</v>
      </c>
      <c r="H543" t="s">
        <v>2661</v>
      </c>
      <c r="I543" t="s">
        <v>248</v>
      </c>
      <c r="J543" t="s">
        <v>249</v>
      </c>
      <c r="K543" t="s">
        <v>3936</v>
      </c>
      <c r="L543" t="s">
        <v>251</v>
      </c>
      <c r="O543" s="111">
        <v>44971</v>
      </c>
      <c r="P543" t="s">
        <v>252</v>
      </c>
      <c r="Q543" t="s">
        <v>253</v>
      </c>
      <c r="R543" s="111">
        <v>44984</v>
      </c>
      <c r="W543">
        <v>287.7</v>
      </c>
      <c r="X543">
        <v>12091.63</v>
      </c>
      <c r="Y543">
        <v>11998.43</v>
      </c>
      <c r="Z543">
        <f t="shared" si="8"/>
        <v>24377.760000000002</v>
      </c>
    </row>
    <row r="544" spans="1:26">
      <c r="A544" t="s">
        <v>246</v>
      </c>
      <c r="B544">
        <v>6486863102</v>
      </c>
      <c r="C544" t="s">
        <v>1750</v>
      </c>
      <c r="D544" t="s">
        <v>1053</v>
      </c>
      <c r="E544" t="s">
        <v>54</v>
      </c>
      <c r="F544">
        <v>12127925</v>
      </c>
      <c r="G544">
        <v>44972</v>
      </c>
      <c r="H544" t="s">
        <v>2662</v>
      </c>
      <c r="I544" t="s">
        <v>255</v>
      </c>
      <c r="J544" t="s">
        <v>249</v>
      </c>
      <c r="K544" t="s">
        <v>250</v>
      </c>
      <c r="L544" t="s">
        <v>251</v>
      </c>
      <c r="O544" s="111">
        <v>44972</v>
      </c>
      <c r="P544" t="s">
        <v>252</v>
      </c>
      <c r="Q544" t="s">
        <v>253</v>
      </c>
      <c r="R544" s="111">
        <v>44973</v>
      </c>
      <c r="W544">
        <v>700</v>
      </c>
      <c r="X544">
        <v>2450.5</v>
      </c>
      <c r="Y544">
        <v>295</v>
      </c>
      <c r="Z544">
        <f t="shared" si="8"/>
        <v>3445.5</v>
      </c>
    </row>
    <row r="545" spans="1:26">
      <c r="A545" t="s">
        <v>246</v>
      </c>
      <c r="B545">
        <v>6486863102</v>
      </c>
      <c r="C545" t="s">
        <v>1750</v>
      </c>
      <c r="D545" t="s">
        <v>1053</v>
      </c>
      <c r="E545" t="s">
        <v>54</v>
      </c>
      <c r="F545">
        <v>12136754</v>
      </c>
      <c r="G545">
        <v>44980</v>
      </c>
      <c r="H545" t="s">
        <v>2663</v>
      </c>
      <c r="I545" t="s">
        <v>255</v>
      </c>
      <c r="J545" t="s">
        <v>249</v>
      </c>
      <c r="K545" t="s">
        <v>250</v>
      </c>
      <c r="L545" t="s">
        <v>251</v>
      </c>
      <c r="O545" s="111">
        <v>44980</v>
      </c>
      <c r="P545" t="s">
        <v>252</v>
      </c>
      <c r="Q545" t="s">
        <v>253</v>
      </c>
      <c r="R545" s="111">
        <v>44981</v>
      </c>
      <c r="W545">
        <v>2815.67</v>
      </c>
      <c r="X545">
        <v>13461.61</v>
      </c>
      <c r="Y545">
        <v>12742.83</v>
      </c>
      <c r="Z545">
        <f t="shared" si="8"/>
        <v>29020.11</v>
      </c>
    </row>
    <row r="546" spans="1:26">
      <c r="A546" t="s">
        <v>246</v>
      </c>
      <c r="B546">
        <v>6486863102</v>
      </c>
      <c r="C546" t="s">
        <v>1750</v>
      </c>
      <c r="D546" t="s">
        <v>1053</v>
      </c>
      <c r="E546" t="s">
        <v>54</v>
      </c>
      <c r="F546">
        <v>12166827</v>
      </c>
      <c r="G546">
        <v>44984</v>
      </c>
      <c r="H546" t="s">
        <v>2664</v>
      </c>
      <c r="I546" t="s">
        <v>255</v>
      </c>
      <c r="J546" t="s">
        <v>249</v>
      </c>
      <c r="K546" t="s">
        <v>250</v>
      </c>
      <c r="L546" t="s">
        <v>251</v>
      </c>
      <c r="O546" s="111">
        <v>44984</v>
      </c>
      <c r="P546" t="s">
        <v>252</v>
      </c>
      <c r="Q546" t="s">
        <v>253</v>
      </c>
      <c r="R546" s="111">
        <v>44985</v>
      </c>
      <c r="W546">
        <v>114.2</v>
      </c>
      <c r="X546">
        <v>2681.1</v>
      </c>
      <c r="Y546">
        <v>2504.8000000000002</v>
      </c>
      <c r="Z546">
        <f t="shared" si="8"/>
        <v>5300.1</v>
      </c>
    </row>
    <row r="547" spans="1:26">
      <c r="A547" t="s">
        <v>246</v>
      </c>
      <c r="B547">
        <v>6486863102</v>
      </c>
      <c r="C547" t="s">
        <v>1750</v>
      </c>
      <c r="D547" t="s">
        <v>1053</v>
      </c>
      <c r="E547" t="s">
        <v>54</v>
      </c>
      <c r="F547">
        <v>12242679</v>
      </c>
      <c r="G547">
        <v>45001</v>
      </c>
      <c r="H547" t="s">
        <v>3382</v>
      </c>
      <c r="I547" t="s">
        <v>255</v>
      </c>
      <c r="J547" t="s">
        <v>249</v>
      </c>
      <c r="K547" t="s">
        <v>250</v>
      </c>
      <c r="L547" t="s">
        <v>251</v>
      </c>
      <c r="O547" s="111">
        <v>45001</v>
      </c>
      <c r="P547" t="s">
        <v>252</v>
      </c>
      <c r="Q547" t="s">
        <v>253</v>
      </c>
      <c r="R547" s="111">
        <v>45002</v>
      </c>
      <c r="W547">
        <v>0</v>
      </c>
      <c r="X547">
        <v>5003.49</v>
      </c>
      <c r="Y547">
        <v>6296</v>
      </c>
      <c r="Z547">
        <f t="shared" si="8"/>
        <v>11299.49</v>
      </c>
    </row>
    <row r="548" spans="1:26">
      <c r="A548" t="s">
        <v>246</v>
      </c>
      <c r="B548">
        <v>6663200550</v>
      </c>
      <c r="C548" t="s">
        <v>933</v>
      </c>
      <c r="D548" t="s">
        <v>247</v>
      </c>
      <c r="E548" t="s">
        <v>54</v>
      </c>
      <c r="F548">
        <v>12214242</v>
      </c>
      <c r="G548">
        <v>44994</v>
      </c>
      <c r="H548" t="s">
        <v>3281</v>
      </c>
      <c r="I548" t="s">
        <v>255</v>
      </c>
      <c r="J548" t="s">
        <v>249</v>
      </c>
      <c r="K548" t="s">
        <v>250</v>
      </c>
      <c r="L548" t="s">
        <v>251</v>
      </c>
      <c r="O548" s="111">
        <v>44994</v>
      </c>
      <c r="P548" t="s">
        <v>252</v>
      </c>
      <c r="Q548" t="s">
        <v>253</v>
      </c>
      <c r="R548" s="111">
        <v>44999</v>
      </c>
      <c r="W548">
        <v>0</v>
      </c>
      <c r="X548">
        <v>1040.5</v>
      </c>
      <c r="Y548">
        <v>2146.27</v>
      </c>
      <c r="Z548">
        <f t="shared" si="8"/>
        <v>3186.77</v>
      </c>
    </row>
    <row r="549" spans="1:26">
      <c r="A549" t="s">
        <v>246</v>
      </c>
      <c r="B549">
        <v>6663200550</v>
      </c>
      <c r="C549" t="s">
        <v>933</v>
      </c>
      <c r="D549" t="s">
        <v>57</v>
      </c>
      <c r="E549" t="s">
        <v>58</v>
      </c>
      <c r="F549">
        <v>12077797</v>
      </c>
      <c r="G549">
        <v>44958</v>
      </c>
      <c r="H549" t="s">
        <v>2556</v>
      </c>
      <c r="I549" t="s">
        <v>255</v>
      </c>
      <c r="L549" t="s">
        <v>251</v>
      </c>
      <c r="O549" s="111">
        <v>44958</v>
      </c>
      <c r="P549" t="s">
        <v>252</v>
      </c>
      <c r="Q549" t="s">
        <v>263</v>
      </c>
      <c r="R549" s="111">
        <v>44959</v>
      </c>
      <c r="W549">
        <v>11387.25</v>
      </c>
      <c r="X549">
        <v>0</v>
      </c>
      <c r="Y549">
        <v>0</v>
      </c>
      <c r="Z549">
        <f t="shared" si="8"/>
        <v>11387.25</v>
      </c>
    </row>
    <row r="550" spans="1:26">
      <c r="A550" t="s">
        <v>246</v>
      </c>
      <c r="B550">
        <v>6663200550</v>
      </c>
      <c r="C550" t="s">
        <v>933</v>
      </c>
      <c r="D550" t="s">
        <v>57</v>
      </c>
      <c r="E550" t="s">
        <v>58</v>
      </c>
      <c r="F550">
        <v>12100584</v>
      </c>
      <c r="G550">
        <v>44964</v>
      </c>
      <c r="H550" t="s">
        <v>2557</v>
      </c>
      <c r="I550" t="s">
        <v>255</v>
      </c>
      <c r="J550" t="s">
        <v>249</v>
      </c>
      <c r="K550" t="s">
        <v>250</v>
      </c>
      <c r="L550" t="s">
        <v>251</v>
      </c>
      <c r="O550" s="111">
        <v>44964</v>
      </c>
      <c r="P550" t="s">
        <v>252</v>
      </c>
      <c r="Q550" t="s">
        <v>253</v>
      </c>
      <c r="R550" s="111">
        <v>44964</v>
      </c>
      <c r="W550">
        <v>7575.6</v>
      </c>
      <c r="X550">
        <v>8694.7000000000007</v>
      </c>
      <c r="Y550">
        <v>8002.5</v>
      </c>
      <c r="Z550">
        <f t="shared" si="8"/>
        <v>24272.800000000003</v>
      </c>
    </row>
    <row r="551" spans="1:26">
      <c r="A551" t="s">
        <v>246</v>
      </c>
      <c r="B551">
        <v>6663200550</v>
      </c>
      <c r="C551" t="s">
        <v>933</v>
      </c>
      <c r="D551" t="s">
        <v>57</v>
      </c>
      <c r="E551" t="s">
        <v>58</v>
      </c>
      <c r="F551">
        <v>12100680</v>
      </c>
      <c r="G551">
        <v>44964</v>
      </c>
      <c r="H551" t="s">
        <v>2558</v>
      </c>
      <c r="I551" t="s">
        <v>255</v>
      </c>
      <c r="J551" t="s">
        <v>249</v>
      </c>
      <c r="K551" t="s">
        <v>250</v>
      </c>
      <c r="L551" t="s">
        <v>251</v>
      </c>
      <c r="O551" s="111">
        <v>44964</v>
      </c>
      <c r="P551" t="s">
        <v>252</v>
      </c>
      <c r="Q551" t="s">
        <v>253</v>
      </c>
      <c r="R551" s="111">
        <v>44964</v>
      </c>
      <c r="W551">
        <v>382</v>
      </c>
      <c r="X551">
        <v>4481.2700000000004</v>
      </c>
      <c r="Y551">
        <v>4467.8</v>
      </c>
      <c r="Z551">
        <f t="shared" si="8"/>
        <v>9331.07</v>
      </c>
    </row>
    <row r="552" spans="1:26">
      <c r="A552" t="s">
        <v>246</v>
      </c>
      <c r="B552">
        <v>6663200550</v>
      </c>
      <c r="C552" t="s">
        <v>933</v>
      </c>
      <c r="D552" t="s">
        <v>57</v>
      </c>
      <c r="E552" t="s">
        <v>58</v>
      </c>
      <c r="F552">
        <v>12141640</v>
      </c>
      <c r="G552">
        <v>44974</v>
      </c>
      <c r="H552" t="s">
        <v>2559</v>
      </c>
      <c r="I552" t="s">
        <v>255</v>
      </c>
      <c r="J552" t="s">
        <v>249</v>
      </c>
      <c r="K552" t="s">
        <v>250</v>
      </c>
      <c r="L552" t="s">
        <v>251</v>
      </c>
      <c r="O552" s="111">
        <v>44974</v>
      </c>
      <c r="P552" t="s">
        <v>252</v>
      </c>
      <c r="Q552" t="s">
        <v>253</v>
      </c>
      <c r="R552" s="111">
        <v>44977</v>
      </c>
      <c r="W552">
        <v>1</v>
      </c>
      <c r="X552">
        <v>3414.24</v>
      </c>
      <c r="Y552">
        <v>7264.85</v>
      </c>
      <c r="Z552">
        <f t="shared" si="8"/>
        <v>10680.09</v>
      </c>
    </row>
    <row r="553" spans="1:26">
      <c r="A553" t="s">
        <v>246</v>
      </c>
      <c r="B553">
        <v>6663200550</v>
      </c>
      <c r="C553" t="s">
        <v>933</v>
      </c>
      <c r="D553" t="s">
        <v>57</v>
      </c>
      <c r="E553" t="s">
        <v>58</v>
      </c>
      <c r="F553">
        <v>12141791</v>
      </c>
      <c r="G553">
        <v>44974</v>
      </c>
      <c r="H553" t="s">
        <v>2560</v>
      </c>
      <c r="I553" t="s">
        <v>255</v>
      </c>
      <c r="J553" t="s">
        <v>249</v>
      </c>
      <c r="K553" t="s">
        <v>250</v>
      </c>
      <c r="L553" t="s">
        <v>251</v>
      </c>
      <c r="O553" s="111">
        <v>44974</v>
      </c>
      <c r="P553" t="s">
        <v>252</v>
      </c>
      <c r="Q553" t="s">
        <v>253</v>
      </c>
      <c r="R553" s="111">
        <v>44977</v>
      </c>
      <c r="W553">
        <v>105.6</v>
      </c>
      <c r="X553">
        <v>35.1</v>
      </c>
      <c r="Y553">
        <v>109.6</v>
      </c>
      <c r="Z553">
        <f t="shared" si="8"/>
        <v>250.29999999999998</v>
      </c>
    </row>
    <row r="554" spans="1:26">
      <c r="A554" t="s">
        <v>246</v>
      </c>
      <c r="B554">
        <v>6663200550</v>
      </c>
      <c r="C554" t="s">
        <v>933</v>
      </c>
      <c r="D554" t="s">
        <v>57</v>
      </c>
      <c r="E554" t="s">
        <v>58</v>
      </c>
      <c r="F554">
        <v>12077314</v>
      </c>
      <c r="G554">
        <v>44980</v>
      </c>
      <c r="H554" t="s">
        <v>2555</v>
      </c>
      <c r="I554" t="s">
        <v>255</v>
      </c>
      <c r="J554" t="s">
        <v>249</v>
      </c>
      <c r="K554" t="s">
        <v>250</v>
      </c>
      <c r="L554" t="s">
        <v>251</v>
      </c>
      <c r="O554" s="111">
        <v>44980</v>
      </c>
      <c r="P554" t="s">
        <v>252</v>
      </c>
      <c r="Q554" t="s">
        <v>253</v>
      </c>
      <c r="R554" s="111">
        <v>44981</v>
      </c>
      <c r="W554">
        <v>1954</v>
      </c>
      <c r="X554">
        <v>16691</v>
      </c>
      <c r="Y554">
        <v>13701</v>
      </c>
      <c r="Z554">
        <f t="shared" si="8"/>
        <v>32346</v>
      </c>
    </row>
    <row r="555" spans="1:26">
      <c r="A555" t="s">
        <v>246</v>
      </c>
      <c r="B555">
        <v>6906193678</v>
      </c>
      <c r="C555" t="s">
        <v>178</v>
      </c>
      <c r="D555" t="s">
        <v>45</v>
      </c>
      <c r="E555" t="s">
        <v>46</v>
      </c>
      <c r="F555">
        <v>1162186</v>
      </c>
      <c r="G555">
        <v>44963</v>
      </c>
      <c r="H555" t="s">
        <v>2516</v>
      </c>
      <c r="I555" t="s">
        <v>255</v>
      </c>
      <c r="J555" t="s">
        <v>249</v>
      </c>
      <c r="K555" t="s">
        <v>268</v>
      </c>
      <c r="L555" t="s">
        <v>251</v>
      </c>
      <c r="O555" s="111">
        <v>44963</v>
      </c>
      <c r="P555" t="s">
        <v>252</v>
      </c>
      <c r="Q555" t="s">
        <v>253</v>
      </c>
      <c r="R555" s="111">
        <v>44964</v>
      </c>
      <c r="W555">
        <v>57107.839999999997</v>
      </c>
      <c r="X555">
        <v>61595.75</v>
      </c>
      <c r="Y555">
        <v>65555.47</v>
      </c>
      <c r="Z555">
        <f t="shared" si="8"/>
        <v>184259.06</v>
      </c>
    </row>
    <row r="556" spans="1:26">
      <c r="A556" t="s">
        <v>246</v>
      </c>
      <c r="B556">
        <v>6906193678</v>
      </c>
      <c r="C556" t="s">
        <v>178</v>
      </c>
      <c r="D556" t="s">
        <v>45</v>
      </c>
      <c r="E556" t="s">
        <v>46</v>
      </c>
      <c r="F556">
        <v>12102714</v>
      </c>
      <c r="G556">
        <v>44967</v>
      </c>
      <c r="H556" t="s">
        <v>2519</v>
      </c>
      <c r="I556" t="s">
        <v>255</v>
      </c>
      <c r="L556" t="s">
        <v>251</v>
      </c>
      <c r="O556" s="111">
        <v>44967</v>
      </c>
      <c r="P556" t="s">
        <v>252</v>
      </c>
      <c r="Q556" t="s">
        <v>263</v>
      </c>
      <c r="R556" s="111">
        <v>44970</v>
      </c>
      <c r="W556">
        <v>1433.48</v>
      </c>
      <c r="X556">
        <v>0</v>
      </c>
      <c r="Y556">
        <v>0</v>
      </c>
      <c r="Z556">
        <f t="shared" si="8"/>
        <v>1433.48</v>
      </c>
    </row>
    <row r="557" spans="1:26">
      <c r="A557" t="s">
        <v>246</v>
      </c>
      <c r="B557">
        <v>6906193678</v>
      </c>
      <c r="C557" t="s">
        <v>178</v>
      </c>
      <c r="D557" t="s">
        <v>45</v>
      </c>
      <c r="E557" t="s">
        <v>46</v>
      </c>
      <c r="F557">
        <v>1426726</v>
      </c>
      <c r="G557">
        <v>44968</v>
      </c>
      <c r="H557" t="s">
        <v>2517</v>
      </c>
      <c r="I557" t="s">
        <v>248</v>
      </c>
      <c r="J557" t="s">
        <v>249</v>
      </c>
      <c r="K557" t="s">
        <v>250</v>
      </c>
      <c r="L557" t="s">
        <v>251</v>
      </c>
      <c r="O557" s="111">
        <v>44968</v>
      </c>
      <c r="P557" t="s">
        <v>252</v>
      </c>
      <c r="Q557" t="s">
        <v>253</v>
      </c>
      <c r="R557" s="111">
        <v>44970</v>
      </c>
      <c r="W557">
        <v>1907.99</v>
      </c>
      <c r="X557">
        <v>3619.68</v>
      </c>
      <c r="Y557">
        <v>1968.5</v>
      </c>
      <c r="Z557">
        <f t="shared" si="8"/>
        <v>7496.17</v>
      </c>
    </row>
    <row r="558" spans="1:26">
      <c r="A558" t="s">
        <v>246</v>
      </c>
      <c r="B558">
        <v>6906193678</v>
      </c>
      <c r="C558" t="s">
        <v>178</v>
      </c>
      <c r="D558" t="s">
        <v>45</v>
      </c>
      <c r="E558" t="s">
        <v>46</v>
      </c>
      <c r="F558">
        <v>12129912</v>
      </c>
      <c r="G558">
        <v>44972</v>
      </c>
      <c r="H558" t="s">
        <v>2520</v>
      </c>
      <c r="I558" t="s">
        <v>255</v>
      </c>
      <c r="J558" t="s">
        <v>249</v>
      </c>
      <c r="K558" t="s">
        <v>250</v>
      </c>
      <c r="L558" t="s">
        <v>251</v>
      </c>
      <c r="O558" s="111">
        <v>44972</v>
      </c>
      <c r="P558" t="s">
        <v>252</v>
      </c>
      <c r="Q558" t="s">
        <v>253</v>
      </c>
      <c r="R558" s="111">
        <v>44981</v>
      </c>
      <c r="W558">
        <v>664.9</v>
      </c>
      <c r="X558">
        <v>8736.25</v>
      </c>
      <c r="Y558">
        <v>5581.95</v>
      </c>
      <c r="Z558">
        <f t="shared" si="8"/>
        <v>14983.099999999999</v>
      </c>
    </row>
    <row r="559" spans="1:26">
      <c r="A559" t="s">
        <v>246</v>
      </c>
      <c r="B559">
        <v>6906193678</v>
      </c>
      <c r="C559" t="s">
        <v>178</v>
      </c>
      <c r="D559" t="s">
        <v>2404</v>
      </c>
      <c r="E559" t="s">
        <v>46</v>
      </c>
      <c r="F559">
        <v>12106413</v>
      </c>
      <c r="G559">
        <v>44965</v>
      </c>
      <c r="H559" t="s">
        <v>2521</v>
      </c>
      <c r="I559" t="s">
        <v>248</v>
      </c>
      <c r="J559" t="s">
        <v>249</v>
      </c>
      <c r="K559" t="s">
        <v>3936</v>
      </c>
      <c r="L559" t="s">
        <v>251</v>
      </c>
      <c r="O559" s="111">
        <v>44965</v>
      </c>
      <c r="P559" t="s">
        <v>252</v>
      </c>
      <c r="Q559" t="s">
        <v>282</v>
      </c>
      <c r="R559" s="111">
        <v>44971</v>
      </c>
      <c r="W559">
        <v>40.5</v>
      </c>
      <c r="X559">
        <v>31</v>
      </c>
      <c r="Y559">
        <v>0</v>
      </c>
      <c r="Z559">
        <f t="shared" si="8"/>
        <v>71.5</v>
      </c>
    </row>
    <row r="560" spans="1:26">
      <c r="A560" t="s">
        <v>246</v>
      </c>
      <c r="B560">
        <v>6906193678</v>
      </c>
      <c r="C560" t="s">
        <v>178</v>
      </c>
      <c r="D560" t="s">
        <v>2404</v>
      </c>
      <c r="E560" t="s">
        <v>46</v>
      </c>
      <c r="F560">
        <v>12125383</v>
      </c>
      <c r="G560">
        <v>44971</v>
      </c>
      <c r="H560" t="s">
        <v>2522</v>
      </c>
      <c r="I560" t="s">
        <v>248</v>
      </c>
      <c r="J560" t="s">
        <v>249</v>
      </c>
      <c r="K560" t="s">
        <v>3936</v>
      </c>
      <c r="L560" t="s">
        <v>251</v>
      </c>
      <c r="O560" s="111">
        <v>44971</v>
      </c>
      <c r="P560" t="s">
        <v>252</v>
      </c>
      <c r="Q560" t="s">
        <v>253</v>
      </c>
      <c r="R560" s="111">
        <v>44973</v>
      </c>
      <c r="W560">
        <v>48.65</v>
      </c>
      <c r="X560">
        <v>271.02999999999997</v>
      </c>
      <c r="Y560">
        <v>670.58</v>
      </c>
      <c r="Z560">
        <f t="shared" si="8"/>
        <v>990.26</v>
      </c>
    </row>
    <row r="561" spans="1:26">
      <c r="A561" t="s">
        <v>246</v>
      </c>
      <c r="B561">
        <v>6906193678</v>
      </c>
      <c r="C561" t="s">
        <v>178</v>
      </c>
      <c r="D561" t="s">
        <v>2404</v>
      </c>
      <c r="E561" t="s">
        <v>46</v>
      </c>
      <c r="F561">
        <v>12126510</v>
      </c>
      <c r="G561">
        <v>44971</v>
      </c>
      <c r="H561" t="s">
        <v>2524</v>
      </c>
      <c r="I561" t="s">
        <v>260</v>
      </c>
      <c r="L561" t="s">
        <v>251</v>
      </c>
      <c r="O561" s="111">
        <v>44971</v>
      </c>
      <c r="P561" t="s">
        <v>252</v>
      </c>
      <c r="Q561" t="s">
        <v>263</v>
      </c>
      <c r="R561" s="111">
        <v>44973</v>
      </c>
      <c r="W561">
        <v>1207.3</v>
      </c>
      <c r="X561">
        <v>0</v>
      </c>
      <c r="Y561">
        <v>0</v>
      </c>
      <c r="Z561">
        <f t="shared" si="8"/>
        <v>1207.3</v>
      </c>
    </row>
    <row r="562" spans="1:26">
      <c r="A562" t="s">
        <v>246</v>
      </c>
      <c r="B562">
        <v>6906193678</v>
      </c>
      <c r="C562" t="s">
        <v>178</v>
      </c>
      <c r="D562" t="s">
        <v>2404</v>
      </c>
      <c r="E562" t="s">
        <v>46</v>
      </c>
      <c r="F562">
        <v>12125821</v>
      </c>
      <c r="G562">
        <v>44973</v>
      </c>
      <c r="H562" t="s">
        <v>2523</v>
      </c>
      <c r="I562" t="s">
        <v>255</v>
      </c>
      <c r="J562" t="s">
        <v>249</v>
      </c>
      <c r="K562" t="s">
        <v>250</v>
      </c>
      <c r="L562" t="s">
        <v>251</v>
      </c>
      <c r="O562" s="111">
        <v>44973</v>
      </c>
      <c r="P562" t="s">
        <v>252</v>
      </c>
      <c r="Q562" t="s">
        <v>253</v>
      </c>
      <c r="R562" s="111">
        <v>44975</v>
      </c>
      <c r="W562">
        <v>1577.74</v>
      </c>
      <c r="X562">
        <v>7794.28</v>
      </c>
      <c r="Y562">
        <v>6087.52</v>
      </c>
      <c r="Z562">
        <f t="shared" si="8"/>
        <v>15459.54</v>
      </c>
    </row>
    <row r="563" spans="1:26">
      <c r="A563" t="s">
        <v>246</v>
      </c>
      <c r="B563">
        <v>6906193678</v>
      </c>
      <c r="C563" t="s">
        <v>178</v>
      </c>
      <c r="D563" t="s">
        <v>2404</v>
      </c>
      <c r="E563" t="s">
        <v>46</v>
      </c>
      <c r="F563">
        <v>12137174</v>
      </c>
      <c r="G563">
        <v>44973</v>
      </c>
      <c r="H563" t="s">
        <v>2525</v>
      </c>
      <c r="I563" t="s">
        <v>255</v>
      </c>
      <c r="L563" t="s">
        <v>251</v>
      </c>
      <c r="O563" s="111">
        <v>44973</v>
      </c>
      <c r="P563" t="s">
        <v>252</v>
      </c>
      <c r="Q563" t="s">
        <v>263</v>
      </c>
      <c r="R563" s="111">
        <v>44975</v>
      </c>
      <c r="W563">
        <v>719.9</v>
      </c>
      <c r="X563">
        <v>544</v>
      </c>
      <c r="Y563">
        <v>0</v>
      </c>
      <c r="Z563">
        <f t="shared" si="8"/>
        <v>1263.9000000000001</v>
      </c>
    </row>
    <row r="564" spans="1:26">
      <c r="A564" t="s">
        <v>246</v>
      </c>
      <c r="B564">
        <v>6906193678</v>
      </c>
      <c r="C564" t="s">
        <v>178</v>
      </c>
      <c r="D564" t="s">
        <v>2404</v>
      </c>
      <c r="E564" t="s">
        <v>46</v>
      </c>
      <c r="F564">
        <v>12137319</v>
      </c>
      <c r="G564">
        <v>44973</v>
      </c>
      <c r="H564" t="s">
        <v>2526</v>
      </c>
      <c r="I564" t="s">
        <v>255</v>
      </c>
      <c r="J564" t="s">
        <v>249</v>
      </c>
      <c r="K564" t="s">
        <v>250</v>
      </c>
      <c r="L564" t="s">
        <v>251</v>
      </c>
      <c r="O564" s="111">
        <v>44973</v>
      </c>
      <c r="P564" t="s">
        <v>252</v>
      </c>
      <c r="Q564" t="s">
        <v>253</v>
      </c>
      <c r="R564" s="111">
        <v>44975</v>
      </c>
      <c r="W564">
        <v>1974</v>
      </c>
      <c r="X564">
        <v>6541.3</v>
      </c>
      <c r="Y564">
        <v>4638.47</v>
      </c>
      <c r="Z564">
        <f t="shared" si="8"/>
        <v>13153.77</v>
      </c>
    </row>
    <row r="565" spans="1:26">
      <c r="A565" t="s">
        <v>246</v>
      </c>
      <c r="B565">
        <v>6906193678</v>
      </c>
      <c r="C565" t="s">
        <v>178</v>
      </c>
      <c r="D565" t="s">
        <v>2404</v>
      </c>
      <c r="E565" t="s">
        <v>46</v>
      </c>
      <c r="F565">
        <v>12141187</v>
      </c>
      <c r="G565">
        <v>44974</v>
      </c>
      <c r="H565" t="s">
        <v>2527</v>
      </c>
      <c r="I565" t="s">
        <v>255</v>
      </c>
      <c r="J565" t="s">
        <v>249</v>
      </c>
      <c r="K565" t="s">
        <v>250</v>
      </c>
      <c r="L565" t="s">
        <v>251</v>
      </c>
      <c r="O565" s="111">
        <v>44974</v>
      </c>
      <c r="P565" t="s">
        <v>252</v>
      </c>
      <c r="Q565" t="s">
        <v>253</v>
      </c>
      <c r="R565" s="111">
        <v>44980</v>
      </c>
      <c r="W565">
        <v>0</v>
      </c>
      <c r="X565">
        <v>1002</v>
      </c>
      <c r="Y565">
        <v>1513</v>
      </c>
      <c r="Z565">
        <f t="shared" si="8"/>
        <v>2515</v>
      </c>
    </row>
    <row r="566" spans="1:26">
      <c r="A566" t="s">
        <v>246</v>
      </c>
      <c r="B566">
        <v>7063218123</v>
      </c>
      <c r="C566" t="s">
        <v>922</v>
      </c>
      <c r="D566" t="s">
        <v>247</v>
      </c>
      <c r="E566" t="s">
        <v>54</v>
      </c>
      <c r="F566">
        <v>11922791</v>
      </c>
      <c r="G566">
        <v>45013</v>
      </c>
      <c r="H566" t="s">
        <v>4010</v>
      </c>
      <c r="I566" t="s">
        <v>255</v>
      </c>
      <c r="J566" t="s">
        <v>249</v>
      </c>
      <c r="K566" t="s">
        <v>268</v>
      </c>
      <c r="L566" t="s">
        <v>251</v>
      </c>
      <c r="O566" s="111">
        <v>45013</v>
      </c>
      <c r="P566" t="s">
        <v>252</v>
      </c>
      <c r="Q566" t="s">
        <v>253</v>
      </c>
      <c r="R566" s="111">
        <v>45019</v>
      </c>
      <c r="W566">
        <v>0</v>
      </c>
      <c r="X566">
        <v>0</v>
      </c>
      <c r="Y566">
        <v>63257.84</v>
      </c>
      <c r="Z566">
        <f t="shared" si="8"/>
        <v>63257.84</v>
      </c>
    </row>
    <row r="567" spans="1:26">
      <c r="A567" t="s">
        <v>246</v>
      </c>
      <c r="B567">
        <v>7063218123</v>
      </c>
      <c r="C567" t="s">
        <v>922</v>
      </c>
      <c r="D567" t="s">
        <v>4356</v>
      </c>
      <c r="E567" t="s">
        <v>54</v>
      </c>
      <c r="F567">
        <v>12385331</v>
      </c>
      <c r="G567">
        <v>45035</v>
      </c>
      <c r="H567" t="s">
        <v>4381</v>
      </c>
      <c r="I567" t="s">
        <v>271</v>
      </c>
      <c r="J567" t="s">
        <v>249</v>
      </c>
      <c r="K567" t="s">
        <v>268</v>
      </c>
      <c r="L567" t="s">
        <v>251</v>
      </c>
      <c r="O567" s="111">
        <v>45035</v>
      </c>
      <c r="P567" t="s">
        <v>252</v>
      </c>
      <c r="Q567" t="s">
        <v>253</v>
      </c>
      <c r="R567" s="111">
        <v>45040</v>
      </c>
      <c r="W567">
        <v>0</v>
      </c>
      <c r="X567">
        <v>0</v>
      </c>
      <c r="Y567">
        <v>6338.5</v>
      </c>
      <c r="Z567">
        <f t="shared" si="8"/>
        <v>6338.5</v>
      </c>
    </row>
    <row r="568" spans="1:26">
      <c r="A568" t="s">
        <v>246</v>
      </c>
      <c r="B568">
        <v>7063218123</v>
      </c>
      <c r="C568" t="s">
        <v>922</v>
      </c>
      <c r="D568" t="s">
        <v>4356</v>
      </c>
      <c r="E568" t="s">
        <v>54</v>
      </c>
      <c r="F568">
        <v>12390796</v>
      </c>
      <c r="G568">
        <v>45036</v>
      </c>
      <c r="H568" t="s">
        <v>4382</v>
      </c>
      <c r="I568" t="s">
        <v>271</v>
      </c>
      <c r="J568" t="s">
        <v>249</v>
      </c>
      <c r="K568" t="s">
        <v>250</v>
      </c>
      <c r="L568" t="s">
        <v>251</v>
      </c>
      <c r="O568" s="111">
        <v>45036</v>
      </c>
      <c r="P568" t="s">
        <v>252</v>
      </c>
      <c r="Q568" t="s">
        <v>253</v>
      </c>
      <c r="R568" s="111">
        <v>45043</v>
      </c>
      <c r="W568">
        <v>0</v>
      </c>
      <c r="X568">
        <v>0</v>
      </c>
      <c r="Y568">
        <v>127.5</v>
      </c>
      <c r="Z568">
        <f t="shared" si="8"/>
        <v>127.5</v>
      </c>
    </row>
    <row r="569" spans="1:26">
      <c r="A569" t="s">
        <v>246</v>
      </c>
      <c r="B569">
        <v>7063218123</v>
      </c>
      <c r="C569" t="s">
        <v>922</v>
      </c>
      <c r="D569" t="s">
        <v>57</v>
      </c>
      <c r="E569" t="s">
        <v>58</v>
      </c>
      <c r="F569">
        <v>12096813</v>
      </c>
      <c r="G569">
        <v>44963</v>
      </c>
      <c r="H569" t="s">
        <v>3047</v>
      </c>
      <c r="I569" t="s">
        <v>255</v>
      </c>
      <c r="J569" t="s">
        <v>249</v>
      </c>
      <c r="K569" t="s">
        <v>250</v>
      </c>
      <c r="L569" t="s">
        <v>251</v>
      </c>
      <c r="O569" s="111">
        <v>44963</v>
      </c>
      <c r="P569" t="s">
        <v>252</v>
      </c>
      <c r="Q569" t="s">
        <v>282</v>
      </c>
      <c r="R569" s="111">
        <v>44964</v>
      </c>
      <c r="W569">
        <v>2697.73</v>
      </c>
      <c r="X569">
        <v>0</v>
      </c>
      <c r="Y569">
        <v>0</v>
      </c>
      <c r="Z569">
        <f t="shared" si="8"/>
        <v>2697.73</v>
      </c>
    </row>
    <row r="570" spans="1:26">
      <c r="A570" t="s">
        <v>246</v>
      </c>
      <c r="B570">
        <v>7063218123</v>
      </c>
      <c r="C570" t="s">
        <v>922</v>
      </c>
      <c r="D570" t="s">
        <v>57</v>
      </c>
      <c r="E570" t="s">
        <v>58</v>
      </c>
      <c r="F570">
        <v>12100708</v>
      </c>
      <c r="G570">
        <v>44964</v>
      </c>
      <c r="H570" t="s">
        <v>3048</v>
      </c>
      <c r="I570" t="s">
        <v>255</v>
      </c>
      <c r="J570" t="s">
        <v>249</v>
      </c>
      <c r="K570" t="s">
        <v>250</v>
      </c>
      <c r="L570" t="s">
        <v>251</v>
      </c>
      <c r="O570" s="111">
        <v>44964</v>
      </c>
      <c r="P570" t="s">
        <v>252</v>
      </c>
      <c r="Q570" t="s">
        <v>253</v>
      </c>
      <c r="R570" s="111">
        <v>44970</v>
      </c>
      <c r="W570">
        <v>1403.5</v>
      </c>
      <c r="X570">
        <v>3692.5</v>
      </c>
      <c r="Y570">
        <v>2920</v>
      </c>
      <c r="Z570">
        <f t="shared" si="8"/>
        <v>8016</v>
      </c>
    </row>
    <row r="571" spans="1:26">
      <c r="A571" t="s">
        <v>246</v>
      </c>
      <c r="B571">
        <v>7063218123</v>
      </c>
      <c r="C571" t="s">
        <v>922</v>
      </c>
      <c r="D571" t="s">
        <v>57</v>
      </c>
      <c r="E571" t="s">
        <v>58</v>
      </c>
      <c r="F571">
        <v>11974469</v>
      </c>
      <c r="G571">
        <v>44966</v>
      </c>
      <c r="H571" t="s">
        <v>3045</v>
      </c>
      <c r="I571" t="s">
        <v>248</v>
      </c>
      <c r="J571" t="s">
        <v>249</v>
      </c>
      <c r="K571" t="s">
        <v>3936</v>
      </c>
      <c r="L571" t="s">
        <v>251</v>
      </c>
      <c r="O571" s="111">
        <v>44966</v>
      </c>
      <c r="P571" t="s">
        <v>252</v>
      </c>
      <c r="Q571" t="s">
        <v>253</v>
      </c>
      <c r="R571" s="111">
        <v>44970</v>
      </c>
      <c r="W571">
        <v>3194.5</v>
      </c>
      <c r="X571">
        <v>7753.2</v>
      </c>
      <c r="Y571">
        <v>8397.5</v>
      </c>
      <c r="Z571">
        <f t="shared" si="8"/>
        <v>19345.2</v>
      </c>
    </row>
    <row r="572" spans="1:26">
      <c r="A572" t="s">
        <v>246</v>
      </c>
      <c r="B572">
        <v>7063218123</v>
      </c>
      <c r="C572" t="s">
        <v>922</v>
      </c>
      <c r="D572" t="s">
        <v>57</v>
      </c>
      <c r="E572" t="s">
        <v>58</v>
      </c>
      <c r="F572">
        <v>12111668</v>
      </c>
      <c r="G572">
        <v>44966</v>
      </c>
      <c r="H572" t="s">
        <v>3049</v>
      </c>
      <c r="I572" t="s">
        <v>248</v>
      </c>
      <c r="J572" t="s">
        <v>249</v>
      </c>
      <c r="K572" t="s">
        <v>3936</v>
      </c>
      <c r="L572" t="s">
        <v>251</v>
      </c>
      <c r="O572" s="111">
        <v>44966</v>
      </c>
      <c r="P572" t="s">
        <v>252</v>
      </c>
      <c r="Q572" t="s">
        <v>282</v>
      </c>
      <c r="R572" s="111">
        <v>44970</v>
      </c>
      <c r="W572">
        <v>3026.7</v>
      </c>
      <c r="X572">
        <v>487.5</v>
      </c>
      <c r="Y572">
        <v>0</v>
      </c>
      <c r="Z572">
        <f t="shared" si="8"/>
        <v>3514.2</v>
      </c>
    </row>
    <row r="573" spans="1:26">
      <c r="A573" t="s">
        <v>246</v>
      </c>
      <c r="B573">
        <v>7063218123</v>
      </c>
      <c r="C573" t="s">
        <v>922</v>
      </c>
      <c r="D573" t="s">
        <v>57</v>
      </c>
      <c r="E573" t="s">
        <v>58</v>
      </c>
      <c r="F573">
        <v>9451196</v>
      </c>
      <c r="G573">
        <v>44970</v>
      </c>
      <c r="H573" t="s">
        <v>3044</v>
      </c>
      <c r="I573" t="s">
        <v>248</v>
      </c>
      <c r="J573" t="s">
        <v>249</v>
      </c>
      <c r="K573" t="s">
        <v>250</v>
      </c>
      <c r="L573" t="s">
        <v>251</v>
      </c>
      <c r="O573" s="111">
        <v>44970</v>
      </c>
      <c r="P573" t="s">
        <v>252</v>
      </c>
      <c r="Q573" t="s">
        <v>282</v>
      </c>
      <c r="R573" s="111">
        <v>44971</v>
      </c>
      <c r="W573">
        <v>0</v>
      </c>
      <c r="X573">
        <v>0</v>
      </c>
      <c r="Y573">
        <v>0</v>
      </c>
      <c r="Z573">
        <f t="shared" si="8"/>
        <v>0</v>
      </c>
    </row>
    <row r="574" spans="1:26">
      <c r="A574" t="s">
        <v>246</v>
      </c>
      <c r="B574">
        <v>7063218123</v>
      </c>
      <c r="C574" t="s">
        <v>922</v>
      </c>
      <c r="D574" t="s">
        <v>57</v>
      </c>
      <c r="E574" t="s">
        <v>58</v>
      </c>
      <c r="F574">
        <v>12031870</v>
      </c>
      <c r="G574">
        <v>44971</v>
      </c>
      <c r="H574" t="s">
        <v>3046</v>
      </c>
      <c r="I574" t="s">
        <v>248</v>
      </c>
      <c r="J574" t="s">
        <v>249</v>
      </c>
      <c r="K574" t="s">
        <v>3936</v>
      </c>
      <c r="L574" t="s">
        <v>251</v>
      </c>
      <c r="O574" s="111">
        <v>44971</v>
      </c>
      <c r="P574" t="s">
        <v>252</v>
      </c>
      <c r="Q574" t="s">
        <v>253</v>
      </c>
      <c r="R574" s="111">
        <v>44986</v>
      </c>
      <c r="W574">
        <v>0</v>
      </c>
      <c r="X574">
        <v>6063.48</v>
      </c>
      <c r="Y574">
        <v>9699.27</v>
      </c>
      <c r="Z574">
        <f t="shared" ref="Z574:Z637" si="9">SUM(W574:Y574)</f>
        <v>15762.75</v>
      </c>
    </row>
    <row r="575" spans="1:26">
      <c r="A575" t="s">
        <v>246</v>
      </c>
      <c r="B575">
        <v>7063218123</v>
      </c>
      <c r="C575" t="s">
        <v>922</v>
      </c>
      <c r="D575" t="s">
        <v>57</v>
      </c>
      <c r="E575" t="s">
        <v>58</v>
      </c>
      <c r="F575">
        <v>12129561</v>
      </c>
      <c r="G575">
        <v>44972</v>
      </c>
      <c r="H575" t="s">
        <v>3050</v>
      </c>
      <c r="I575" t="s">
        <v>255</v>
      </c>
      <c r="J575" t="s">
        <v>249</v>
      </c>
      <c r="K575" t="s">
        <v>250</v>
      </c>
      <c r="L575" t="s">
        <v>251</v>
      </c>
      <c r="O575" s="111">
        <v>44972</v>
      </c>
      <c r="P575" t="s">
        <v>252</v>
      </c>
      <c r="Q575" t="s">
        <v>253</v>
      </c>
      <c r="R575" s="111">
        <v>44973</v>
      </c>
      <c r="W575">
        <v>1121.43</v>
      </c>
      <c r="X575">
        <v>2308.38</v>
      </c>
      <c r="Y575">
        <v>691.44</v>
      </c>
      <c r="Z575">
        <f t="shared" si="9"/>
        <v>4121.25</v>
      </c>
    </row>
    <row r="576" spans="1:26">
      <c r="A576" t="s">
        <v>246</v>
      </c>
      <c r="B576">
        <v>7063218123</v>
      </c>
      <c r="C576" t="s">
        <v>922</v>
      </c>
      <c r="D576" t="s">
        <v>57</v>
      </c>
      <c r="E576" t="s">
        <v>58</v>
      </c>
      <c r="F576">
        <v>12151429</v>
      </c>
      <c r="G576">
        <v>44980</v>
      </c>
      <c r="H576" t="s">
        <v>3051</v>
      </c>
      <c r="I576" t="s">
        <v>255</v>
      </c>
      <c r="L576" t="s">
        <v>251</v>
      </c>
      <c r="O576" s="111">
        <v>44980</v>
      </c>
      <c r="P576" t="s">
        <v>252</v>
      </c>
      <c r="Q576" t="s">
        <v>263</v>
      </c>
      <c r="R576" s="111">
        <v>44981</v>
      </c>
      <c r="W576">
        <v>0</v>
      </c>
      <c r="X576">
        <v>4800</v>
      </c>
      <c r="Y576">
        <v>0</v>
      </c>
      <c r="Z576">
        <f t="shared" si="9"/>
        <v>4800</v>
      </c>
    </row>
    <row r="577" spans="1:26">
      <c r="A577" t="s">
        <v>246</v>
      </c>
      <c r="B577">
        <v>7063218123</v>
      </c>
      <c r="C577" t="s">
        <v>922</v>
      </c>
      <c r="D577" t="s">
        <v>57</v>
      </c>
      <c r="E577" t="s">
        <v>58</v>
      </c>
      <c r="F577">
        <v>12153494</v>
      </c>
      <c r="G577">
        <v>44980</v>
      </c>
      <c r="H577" t="s">
        <v>3052</v>
      </c>
      <c r="I577" t="s">
        <v>255</v>
      </c>
      <c r="J577" t="s">
        <v>249</v>
      </c>
      <c r="K577" t="s">
        <v>250</v>
      </c>
      <c r="L577" t="s">
        <v>251</v>
      </c>
      <c r="O577" s="111">
        <v>44980</v>
      </c>
      <c r="P577" t="s">
        <v>252</v>
      </c>
      <c r="Q577" t="s">
        <v>253</v>
      </c>
      <c r="R577" s="111">
        <v>44981</v>
      </c>
      <c r="W577">
        <v>0</v>
      </c>
      <c r="X577">
        <v>14367.2</v>
      </c>
      <c r="Y577">
        <v>22796.69</v>
      </c>
      <c r="Z577">
        <f t="shared" si="9"/>
        <v>37163.89</v>
      </c>
    </row>
    <row r="578" spans="1:26">
      <c r="A578" t="s">
        <v>246</v>
      </c>
      <c r="B578">
        <v>7063218123</v>
      </c>
      <c r="C578" t="s">
        <v>922</v>
      </c>
      <c r="D578" t="s">
        <v>57</v>
      </c>
      <c r="E578" t="s">
        <v>58</v>
      </c>
      <c r="F578">
        <v>12165367</v>
      </c>
      <c r="G578">
        <v>44984</v>
      </c>
      <c r="H578" t="s">
        <v>3053</v>
      </c>
      <c r="I578" t="s">
        <v>255</v>
      </c>
      <c r="J578" t="s">
        <v>249</v>
      </c>
      <c r="K578" t="s">
        <v>250</v>
      </c>
      <c r="L578" t="s">
        <v>251</v>
      </c>
      <c r="O578" s="111">
        <v>44984</v>
      </c>
      <c r="P578" t="s">
        <v>252</v>
      </c>
      <c r="Q578" t="s">
        <v>253</v>
      </c>
      <c r="R578" s="111">
        <v>44985</v>
      </c>
      <c r="W578">
        <v>1446.45</v>
      </c>
      <c r="X578">
        <v>50708.4</v>
      </c>
      <c r="Y578">
        <v>62998.61</v>
      </c>
      <c r="Z578">
        <f t="shared" si="9"/>
        <v>115153.45999999999</v>
      </c>
    </row>
    <row r="579" spans="1:26">
      <c r="A579" t="s">
        <v>246</v>
      </c>
      <c r="B579">
        <v>7063218123</v>
      </c>
      <c r="C579" t="s">
        <v>922</v>
      </c>
      <c r="D579" t="s">
        <v>57</v>
      </c>
      <c r="E579" t="s">
        <v>58</v>
      </c>
      <c r="F579">
        <v>12166126</v>
      </c>
      <c r="G579">
        <v>44984</v>
      </c>
      <c r="H579" t="s">
        <v>3054</v>
      </c>
      <c r="I579" t="s">
        <v>255</v>
      </c>
      <c r="J579" t="s">
        <v>249</v>
      </c>
      <c r="K579" t="s">
        <v>250</v>
      </c>
      <c r="L579" t="s">
        <v>251</v>
      </c>
      <c r="O579" s="111">
        <v>44984</v>
      </c>
      <c r="P579" t="s">
        <v>252</v>
      </c>
      <c r="Q579" t="s">
        <v>253</v>
      </c>
      <c r="R579" s="111">
        <v>44985</v>
      </c>
      <c r="W579">
        <v>0</v>
      </c>
      <c r="X579">
        <v>884.5</v>
      </c>
      <c r="Y579">
        <v>1713.25</v>
      </c>
      <c r="Z579">
        <f t="shared" si="9"/>
        <v>2597.75</v>
      </c>
    </row>
    <row r="580" spans="1:26">
      <c r="A580" t="s">
        <v>246</v>
      </c>
      <c r="B580">
        <v>7063218123</v>
      </c>
      <c r="C580" t="s">
        <v>922</v>
      </c>
      <c r="D580" t="s">
        <v>57</v>
      </c>
      <c r="E580" t="s">
        <v>58</v>
      </c>
      <c r="F580">
        <v>12166286</v>
      </c>
      <c r="G580">
        <v>44984</v>
      </c>
      <c r="H580" t="s">
        <v>3055</v>
      </c>
      <c r="I580" t="s">
        <v>255</v>
      </c>
      <c r="J580" t="s">
        <v>249</v>
      </c>
      <c r="K580" t="s">
        <v>250</v>
      </c>
      <c r="L580" t="s">
        <v>251</v>
      </c>
      <c r="O580" s="111">
        <v>44984</v>
      </c>
      <c r="P580" t="s">
        <v>252</v>
      </c>
      <c r="Q580" t="s">
        <v>253</v>
      </c>
      <c r="R580" s="111">
        <v>44985</v>
      </c>
      <c r="W580">
        <v>141.30000000000001</v>
      </c>
      <c r="X580">
        <v>2061.2600000000002</v>
      </c>
      <c r="Y580">
        <v>4162.2</v>
      </c>
      <c r="Z580">
        <f t="shared" si="9"/>
        <v>6364.76</v>
      </c>
    </row>
    <row r="581" spans="1:26">
      <c r="A581" t="s">
        <v>246</v>
      </c>
      <c r="B581">
        <v>7063218123</v>
      </c>
      <c r="C581" t="s">
        <v>922</v>
      </c>
      <c r="D581" t="s">
        <v>57</v>
      </c>
      <c r="E581" t="s">
        <v>58</v>
      </c>
      <c r="F581">
        <v>9040839</v>
      </c>
      <c r="G581">
        <v>44986</v>
      </c>
      <c r="H581" t="s">
        <v>4011</v>
      </c>
      <c r="I581" t="s">
        <v>255</v>
      </c>
      <c r="L581" t="s">
        <v>251</v>
      </c>
      <c r="O581" s="111">
        <v>44986</v>
      </c>
      <c r="P581" t="s">
        <v>252</v>
      </c>
      <c r="Q581" t="s">
        <v>263</v>
      </c>
      <c r="R581" s="111">
        <v>44987</v>
      </c>
      <c r="W581">
        <v>0</v>
      </c>
      <c r="X581">
        <v>2442.38</v>
      </c>
      <c r="Y581">
        <v>0</v>
      </c>
      <c r="Z581">
        <f t="shared" si="9"/>
        <v>2442.38</v>
      </c>
    </row>
    <row r="582" spans="1:26">
      <c r="A582" t="s">
        <v>246</v>
      </c>
      <c r="B582">
        <v>7063218123</v>
      </c>
      <c r="C582" t="s">
        <v>922</v>
      </c>
      <c r="D582" t="s">
        <v>57</v>
      </c>
      <c r="E582" t="s">
        <v>58</v>
      </c>
      <c r="F582">
        <v>12190509</v>
      </c>
      <c r="G582">
        <v>44987</v>
      </c>
      <c r="H582" t="s">
        <v>4013</v>
      </c>
      <c r="I582" t="s">
        <v>255</v>
      </c>
      <c r="J582" t="s">
        <v>249</v>
      </c>
      <c r="K582" t="s">
        <v>250</v>
      </c>
      <c r="L582" t="s">
        <v>251</v>
      </c>
      <c r="O582" s="111">
        <v>44987</v>
      </c>
      <c r="P582" t="s">
        <v>252</v>
      </c>
      <c r="Q582" t="s">
        <v>253</v>
      </c>
      <c r="R582" s="111">
        <v>44988</v>
      </c>
      <c r="W582">
        <v>0</v>
      </c>
      <c r="X582">
        <v>5356.08</v>
      </c>
      <c r="Y582">
        <v>4158.5</v>
      </c>
      <c r="Z582">
        <f t="shared" si="9"/>
        <v>9514.58</v>
      </c>
    </row>
    <row r="583" spans="1:26">
      <c r="A583" t="s">
        <v>246</v>
      </c>
      <c r="B583">
        <v>7063218123</v>
      </c>
      <c r="C583" t="s">
        <v>922</v>
      </c>
      <c r="D583" t="s">
        <v>57</v>
      </c>
      <c r="E583" t="s">
        <v>58</v>
      </c>
      <c r="F583">
        <v>12197034</v>
      </c>
      <c r="G583">
        <v>44988</v>
      </c>
      <c r="H583" t="s">
        <v>4014</v>
      </c>
      <c r="I583" t="s">
        <v>255</v>
      </c>
      <c r="J583" t="s">
        <v>249</v>
      </c>
      <c r="K583" t="s">
        <v>250</v>
      </c>
      <c r="L583" t="s">
        <v>251</v>
      </c>
      <c r="O583" s="111">
        <v>44988</v>
      </c>
      <c r="P583" t="s">
        <v>252</v>
      </c>
      <c r="Q583" t="s">
        <v>253</v>
      </c>
      <c r="R583" s="111">
        <v>44991</v>
      </c>
      <c r="W583">
        <v>0</v>
      </c>
      <c r="X583">
        <v>3883.5</v>
      </c>
      <c r="Y583">
        <v>10266.5</v>
      </c>
      <c r="Z583">
        <f t="shared" si="9"/>
        <v>14150</v>
      </c>
    </row>
    <row r="584" spans="1:26">
      <c r="A584" t="s">
        <v>246</v>
      </c>
      <c r="B584">
        <v>7063218123</v>
      </c>
      <c r="C584" t="s">
        <v>922</v>
      </c>
      <c r="D584" t="s">
        <v>57</v>
      </c>
      <c r="E584" t="s">
        <v>58</v>
      </c>
      <c r="F584">
        <v>12213746</v>
      </c>
      <c r="G584">
        <v>44994</v>
      </c>
      <c r="H584" t="s">
        <v>4016</v>
      </c>
      <c r="I584" t="s">
        <v>255</v>
      </c>
      <c r="J584" t="s">
        <v>249</v>
      </c>
      <c r="K584" t="s">
        <v>250</v>
      </c>
      <c r="L584" t="s">
        <v>251</v>
      </c>
      <c r="O584" s="111">
        <v>44994</v>
      </c>
      <c r="P584" t="s">
        <v>252</v>
      </c>
      <c r="Q584" t="s">
        <v>253</v>
      </c>
      <c r="R584" s="111">
        <v>44995</v>
      </c>
      <c r="W584">
        <v>0</v>
      </c>
      <c r="X584">
        <v>6317</v>
      </c>
      <c r="Y584">
        <v>17060</v>
      </c>
      <c r="Z584">
        <f t="shared" si="9"/>
        <v>23377</v>
      </c>
    </row>
    <row r="585" spans="1:26">
      <c r="A585" t="s">
        <v>246</v>
      </c>
      <c r="B585">
        <v>7063218123</v>
      </c>
      <c r="C585" t="s">
        <v>922</v>
      </c>
      <c r="D585" t="s">
        <v>57</v>
      </c>
      <c r="E585" t="s">
        <v>58</v>
      </c>
      <c r="F585">
        <v>12223924</v>
      </c>
      <c r="G585">
        <v>44996</v>
      </c>
      <c r="H585" t="s">
        <v>4017</v>
      </c>
      <c r="I585" t="s">
        <v>255</v>
      </c>
      <c r="J585" t="s">
        <v>249</v>
      </c>
      <c r="K585" t="s">
        <v>250</v>
      </c>
      <c r="L585" t="s">
        <v>251</v>
      </c>
      <c r="O585" s="111">
        <v>44996</v>
      </c>
      <c r="P585" t="s">
        <v>252</v>
      </c>
      <c r="Q585" t="s">
        <v>253</v>
      </c>
      <c r="R585" s="111">
        <v>44998</v>
      </c>
      <c r="W585">
        <v>0</v>
      </c>
      <c r="X585">
        <v>487.5</v>
      </c>
      <c r="Y585">
        <v>1462.5</v>
      </c>
      <c r="Z585">
        <f t="shared" si="9"/>
        <v>1950</v>
      </c>
    </row>
    <row r="586" spans="1:26">
      <c r="A586" t="s">
        <v>246</v>
      </c>
      <c r="B586">
        <v>7063218123</v>
      </c>
      <c r="C586" t="s">
        <v>922</v>
      </c>
      <c r="D586" t="s">
        <v>57</v>
      </c>
      <c r="E586" t="s">
        <v>58</v>
      </c>
      <c r="F586">
        <v>12224829</v>
      </c>
      <c r="G586">
        <v>44998</v>
      </c>
      <c r="H586" t="s">
        <v>4018</v>
      </c>
      <c r="I586" t="s">
        <v>256</v>
      </c>
      <c r="J586" t="s">
        <v>249</v>
      </c>
      <c r="K586" t="s">
        <v>268</v>
      </c>
      <c r="L586" t="s">
        <v>251</v>
      </c>
      <c r="O586" s="111">
        <v>44998</v>
      </c>
      <c r="P586" t="s">
        <v>252</v>
      </c>
      <c r="Q586" t="s">
        <v>253</v>
      </c>
      <c r="R586" s="111">
        <v>44999</v>
      </c>
      <c r="W586">
        <v>0</v>
      </c>
      <c r="X586">
        <v>6108.45</v>
      </c>
      <c r="Y586">
        <v>10572.23</v>
      </c>
      <c r="Z586">
        <f t="shared" si="9"/>
        <v>16680.68</v>
      </c>
    </row>
    <row r="587" spans="1:26">
      <c r="A587" t="s">
        <v>246</v>
      </c>
      <c r="B587">
        <v>7063218123</v>
      </c>
      <c r="C587" t="s">
        <v>922</v>
      </c>
      <c r="D587" t="s">
        <v>57</v>
      </c>
      <c r="E587" t="s">
        <v>58</v>
      </c>
      <c r="F587">
        <v>12012051</v>
      </c>
      <c r="G587">
        <v>44999</v>
      </c>
      <c r="H587" t="s">
        <v>4012</v>
      </c>
      <c r="I587" t="s">
        <v>255</v>
      </c>
      <c r="J587" t="s">
        <v>249</v>
      </c>
      <c r="K587" t="s">
        <v>268</v>
      </c>
      <c r="L587" t="s">
        <v>251</v>
      </c>
      <c r="O587" s="111">
        <v>44999</v>
      </c>
      <c r="P587" t="s">
        <v>252</v>
      </c>
      <c r="Q587" t="s">
        <v>257</v>
      </c>
      <c r="R587" s="111">
        <v>45000</v>
      </c>
      <c r="W587">
        <v>0</v>
      </c>
      <c r="X587">
        <v>0</v>
      </c>
      <c r="Y587">
        <v>0</v>
      </c>
      <c r="Z587">
        <f t="shared" si="9"/>
        <v>0</v>
      </c>
    </row>
    <row r="588" spans="1:26">
      <c r="A588" t="s">
        <v>246</v>
      </c>
      <c r="B588">
        <v>7063218123</v>
      </c>
      <c r="C588" t="s">
        <v>922</v>
      </c>
      <c r="D588" t="s">
        <v>57</v>
      </c>
      <c r="E588" t="s">
        <v>58</v>
      </c>
      <c r="F588">
        <v>12237113</v>
      </c>
      <c r="G588">
        <v>45000</v>
      </c>
      <c r="H588" t="s">
        <v>4019</v>
      </c>
      <c r="I588" t="s">
        <v>255</v>
      </c>
      <c r="J588" t="s">
        <v>249</v>
      </c>
      <c r="K588" t="s">
        <v>250</v>
      </c>
      <c r="L588" t="s">
        <v>251</v>
      </c>
      <c r="O588" s="111">
        <v>45000</v>
      </c>
      <c r="P588" t="s">
        <v>252</v>
      </c>
      <c r="Q588" t="s">
        <v>253</v>
      </c>
      <c r="R588" s="111">
        <v>45001</v>
      </c>
      <c r="W588">
        <v>0</v>
      </c>
      <c r="X588">
        <v>3404.5</v>
      </c>
      <c r="Y588">
        <v>7341</v>
      </c>
      <c r="Z588">
        <f t="shared" si="9"/>
        <v>10745.5</v>
      </c>
    </row>
    <row r="589" spans="1:26">
      <c r="A589" t="s">
        <v>246</v>
      </c>
      <c r="B589">
        <v>7063218123</v>
      </c>
      <c r="C589" t="s">
        <v>922</v>
      </c>
      <c r="D589" t="s">
        <v>57</v>
      </c>
      <c r="E589" t="s">
        <v>58</v>
      </c>
      <c r="F589">
        <v>12249389</v>
      </c>
      <c r="G589">
        <v>45002</v>
      </c>
      <c r="H589" t="s">
        <v>4020</v>
      </c>
      <c r="I589" t="s">
        <v>255</v>
      </c>
      <c r="J589" t="s">
        <v>249</v>
      </c>
      <c r="K589" t="s">
        <v>250</v>
      </c>
      <c r="L589" t="s">
        <v>251</v>
      </c>
      <c r="O589" s="111">
        <v>45002</v>
      </c>
      <c r="P589" t="s">
        <v>252</v>
      </c>
      <c r="Q589" t="s">
        <v>253</v>
      </c>
      <c r="R589" s="111">
        <v>45005</v>
      </c>
      <c r="W589">
        <v>0</v>
      </c>
      <c r="X589">
        <v>3016.45</v>
      </c>
      <c r="Y589">
        <v>1070</v>
      </c>
      <c r="Z589">
        <f t="shared" si="9"/>
        <v>4086.45</v>
      </c>
    </row>
    <row r="590" spans="1:26">
      <c r="A590" t="s">
        <v>246</v>
      </c>
      <c r="B590">
        <v>7063218123</v>
      </c>
      <c r="C590" t="s">
        <v>922</v>
      </c>
      <c r="D590" t="s">
        <v>57</v>
      </c>
      <c r="E590" t="s">
        <v>58</v>
      </c>
      <c r="F590">
        <v>12265817</v>
      </c>
      <c r="G590">
        <v>45007</v>
      </c>
      <c r="H590" t="s">
        <v>4021</v>
      </c>
      <c r="I590" t="s">
        <v>255</v>
      </c>
      <c r="J590" t="s">
        <v>249</v>
      </c>
      <c r="K590" t="s">
        <v>268</v>
      </c>
      <c r="L590" t="s">
        <v>251</v>
      </c>
      <c r="O590" s="111">
        <v>45007</v>
      </c>
      <c r="P590" t="s">
        <v>252</v>
      </c>
      <c r="Q590" t="s">
        <v>253</v>
      </c>
      <c r="R590" s="111">
        <v>45008</v>
      </c>
      <c r="W590">
        <v>0</v>
      </c>
      <c r="X590">
        <v>1387.16</v>
      </c>
      <c r="Y590">
        <v>7126.57</v>
      </c>
      <c r="Z590">
        <f t="shared" si="9"/>
        <v>8513.73</v>
      </c>
    </row>
    <row r="591" spans="1:26">
      <c r="A591" t="s">
        <v>246</v>
      </c>
      <c r="B591">
        <v>7063218123</v>
      </c>
      <c r="C591" t="s">
        <v>922</v>
      </c>
      <c r="D591" t="s">
        <v>57</v>
      </c>
      <c r="E591" t="s">
        <v>58</v>
      </c>
      <c r="F591">
        <v>12296229</v>
      </c>
      <c r="G591">
        <v>45014</v>
      </c>
      <c r="H591" t="s">
        <v>4022</v>
      </c>
      <c r="I591" t="s">
        <v>255</v>
      </c>
      <c r="J591" t="s">
        <v>249</v>
      </c>
      <c r="K591" t="s">
        <v>268</v>
      </c>
      <c r="L591" t="s">
        <v>251</v>
      </c>
      <c r="O591" s="111">
        <v>45014</v>
      </c>
      <c r="P591" t="s">
        <v>252</v>
      </c>
      <c r="Q591" t="s">
        <v>253</v>
      </c>
      <c r="R591" s="111">
        <v>45015</v>
      </c>
      <c r="W591">
        <v>0</v>
      </c>
      <c r="X591">
        <v>120.6</v>
      </c>
      <c r="Y591">
        <v>8342.7000000000007</v>
      </c>
      <c r="Z591">
        <f t="shared" si="9"/>
        <v>8463.3000000000011</v>
      </c>
    </row>
    <row r="592" spans="1:26">
      <c r="A592" t="s">
        <v>246</v>
      </c>
      <c r="B592">
        <v>7063218123</v>
      </c>
      <c r="C592" t="s">
        <v>922</v>
      </c>
      <c r="D592" t="s">
        <v>57</v>
      </c>
      <c r="E592" t="s">
        <v>58</v>
      </c>
      <c r="F592">
        <v>12315203</v>
      </c>
      <c r="G592">
        <v>45022</v>
      </c>
      <c r="H592" t="s">
        <v>4383</v>
      </c>
      <c r="I592" t="s">
        <v>255</v>
      </c>
      <c r="J592" t="s">
        <v>249</v>
      </c>
      <c r="K592" t="s">
        <v>268</v>
      </c>
      <c r="L592" t="s">
        <v>251</v>
      </c>
      <c r="O592" s="111">
        <v>45022</v>
      </c>
      <c r="P592" t="s">
        <v>252</v>
      </c>
      <c r="Q592" t="s">
        <v>253</v>
      </c>
      <c r="R592" s="111">
        <v>45026</v>
      </c>
      <c r="W592">
        <v>0</v>
      </c>
      <c r="X592">
        <v>0</v>
      </c>
      <c r="Y592">
        <v>225</v>
      </c>
      <c r="Z592">
        <f t="shared" si="9"/>
        <v>225</v>
      </c>
    </row>
    <row r="593" spans="1:26">
      <c r="A593" t="s">
        <v>246</v>
      </c>
      <c r="B593">
        <v>7063218123</v>
      </c>
      <c r="C593" t="s">
        <v>922</v>
      </c>
      <c r="D593" t="s">
        <v>57</v>
      </c>
      <c r="E593" t="s">
        <v>58</v>
      </c>
      <c r="F593">
        <v>12347707</v>
      </c>
      <c r="G593">
        <v>45026</v>
      </c>
      <c r="H593" t="s">
        <v>4384</v>
      </c>
      <c r="I593" t="s">
        <v>255</v>
      </c>
      <c r="J593" t="s">
        <v>249</v>
      </c>
      <c r="K593" t="s">
        <v>268</v>
      </c>
      <c r="L593" t="s">
        <v>251</v>
      </c>
      <c r="O593" s="111">
        <v>45026</v>
      </c>
      <c r="P593" t="s">
        <v>252</v>
      </c>
      <c r="Q593" t="s">
        <v>253</v>
      </c>
      <c r="R593" s="111">
        <v>45027</v>
      </c>
      <c r="W593">
        <v>0</v>
      </c>
      <c r="X593">
        <v>0</v>
      </c>
      <c r="Y593">
        <v>308.89999999999998</v>
      </c>
      <c r="Z593">
        <f t="shared" si="9"/>
        <v>308.89999999999998</v>
      </c>
    </row>
    <row r="594" spans="1:26">
      <c r="A594" t="s">
        <v>246</v>
      </c>
      <c r="B594">
        <v>7063218123</v>
      </c>
      <c r="C594" t="s">
        <v>922</v>
      </c>
      <c r="D594" t="s">
        <v>57</v>
      </c>
      <c r="E594" t="s">
        <v>58</v>
      </c>
      <c r="F594">
        <v>12346971</v>
      </c>
      <c r="G594">
        <v>45026</v>
      </c>
      <c r="H594" t="s">
        <v>4385</v>
      </c>
      <c r="I594" t="s">
        <v>260</v>
      </c>
      <c r="L594" t="s">
        <v>251</v>
      </c>
      <c r="O594" s="111">
        <v>45026</v>
      </c>
      <c r="P594" t="s">
        <v>252</v>
      </c>
      <c r="Q594" t="s">
        <v>253</v>
      </c>
      <c r="R594" s="111">
        <v>45027</v>
      </c>
      <c r="W594">
        <v>0</v>
      </c>
      <c r="X594">
        <v>0</v>
      </c>
      <c r="Y594">
        <v>134.05000000000001</v>
      </c>
      <c r="Z594">
        <f t="shared" si="9"/>
        <v>134.05000000000001</v>
      </c>
    </row>
    <row r="595" spans="1:26">
      <c r="A595" t="s">
        <v>246</v>
      </c>
      <c r="B595">
        <v>7063218123</v>
      </c>
      <c r="C595" t="s">
        <v>922</v>
      </c>
      <c r="D595" t="s">
        <v>57</v>
      </c>
      <c r="E595" t="s">
        <v>58</v>
      </c>
      <c r="F595">
        <v>12361954</v>
      </c>
      <c r="G595">
        <v>45029</v>
      </c>
      <c r="H595" t="s">
        <v>4386</v>
      </c>
      <c r="I595" t="s">
        <v>255</v>
      </c>
      <c r="J595" t="s">
        <v>249</v>
      </c>
      <c r="K595" t="s">
        <v>250</v>
      </c>
      <c r="L595" t="s">
        <v>251</v>
      </c>
      <c r="O595" s="111">
        <v>45029</v>
      </c>
      <c r="P595" t="s">
        <v>252</v>
      </c>
      <c r="Q595" t="s">
        <v>253</v>
      </c>
      <c r="R595" s="111">
        <v>45035</v>
      </c>
      <c r="W595">
        <v>0</v>
      </c>
      <c r="X595">
        <v>0</v>
      </c>
      <c r="Y595">
        <v>215</v>
      </c>
      <c r="Z595">
        <f t="shared" si="9"/>
        <v>215</v>
      </c>
    </row>
    <row r="596" spans="1:26">
      <c r="A596" t="s">
        <v>246</v>
      </c>
      <c r="B596">
        <v>7063218123</v>
      </c>
      <c r="C596" t="s">
        <v>922</v>
      </c>
      <c r="D596" t="s">
        <v>57</v>
      </c>
      <c r="E596" t="s">
        <v>58</v>
      </c>
      <c r="F596">
        <v>12379309</v>
      </c>
      <c r="G596">
        <v>45034</v>
      </c>
      <c r="H596" t="s">
        <v>4387</v>
      </c>
      <c r="I596" t="s">
        <v>255</v>
      </c>
      <c r="J596" t="s">
        <v>249</v>
      </c>
      <c r="K596" t="s">
        <v>250</v>
      </c>
      <c r="L596" t="s">
        <v>251</v>
      </c>
      <c r="O596" s="111">
        <v>45034</v>
      </c>
      <c r="P596" t="s">
        <v>252</v>
      </c>
      <c r="Q596" t="s">
        <v>253</v>
      </c>
      <c r="R596" s="111">
        <v>45035</v>
      </c>
      <c r="W596">
        <v>0</v>
      </c>
      <c r="X596">
        <v>0</v>
      </c>
      <c r="Y596">
        <v>25</v>
      </c>
      <c r="Z596">
        <f t="shared" si="9"/>
        <v>25</v>
      </c>
    </row>
    <row r="597" spans="1:26">
      <c r="A597" t="s">
        <v>246</v>
      </c>
      <c r="B597">
        <v>7063218123</v>
      </c>
      <c r="C597" t="s">
        <v>922</v>
      </c>
      <c r="D597" t="s">
        <v>57</v>
      </c>
      <c r="E597" t="s">
        <v>58</v>
      </c>
      <c r="F597">
        <v>12394671</v>
      </c>
      <c r="G597">
        <v>45040</v>
      </c>
      <c r="H597" t="s">
        <v>4388</v>
      </c>
      <c r="I597" t="s">
        <v>271</v>
      </c>
      <c r="J597" t="s">
        <v>259</v>
      </c>
      <c r="K597" t="s">
        <v>2968</v>
      </c>
      <c r="L597" t="s">
        <v>251</v>
      </c>
      <c r="O597" s="111">
        <v>45041</v>
      </c>
      <c r="P597" t="s">
        <v>252</v>
      </c>
      <c r="Q597" t="s">
        <v>253</v>
      </c>
      <c r="R597" s="111">
        <v>45042</v>
      </c>
      <c r="W597">
        <v>0</v>
      </c>
      <c r="X597">
        <v>0</v>
      </c>
      <c r="Y597">
        <v>967.25</v>
      </c>
      <c r="Z597">
        <f t="shared" si="9"/>
        <v>967.25</v>
      </c>
    </row>
    <row r="598" spans="1:26">
      <c r="A598" t="s">
        <v>246</v>
      </c>
      <c r="B598">
        <v>7063218123</v>
      </c>
      <c r="C598" t="s">
        <v>922</v>
      </c>
      <c r="D598" t="s">
        <v>57</v>
      </c>
      <c r="E598" t="s">
        <v>58</v>
      </c>
      <c r="F598">
        <v>12396777</v>
      </c>
      <c r="G598">
        <v>45040</v>
      </c>
      <c r="H598" t="s">
        <v>4389</v>
      </c>
      <c r="I598" t="s">
        <v>271</v>
      </c>
      <c r="J598" t="s">
        <v>249</v>
      </c>
      <c r="K598" t="s">
        <v>250</v>
      </c>
      <c r="L598" t="s">
        <v>251</v>
      </c>
      <c r="O598" s="111">
        <v>45041</v>
      </c>
      <c r="P598" t="s">
        <v>252</v>
      </c>
      <c r="Q598" t="s">
        <v>253</v>
      </c>
      <c r="R598" s="111">
        <v>45042</v>
      </c>
      <c r="W598">
        <v>0</v>
      </c>
      <c r="X598">
        <v>0</v>
      </c>
      <c r="Y598">
        <v>46</v>
      </c>
      <c r="Z598">
        <f t="shared" si="9"/>
        <v>46</v>
      </c>
    </row>
    <row r="599" spans="1:26">
      <c r="A599" t="s">
        <v>246</v>
      </c>
      <c r="B599">
        <v>7063218123</v>
      </c>
      <c r="C599" t="s">
        <v>922</v>
      </c>
      <c r="D599" t="s">
        <v>4364</v>
      </c>
      <c r="E599" t="s">
        <v>54</v>
      </c>
      <c r="F599">
        <v>12357719</v>
      </c>
      <c r="G599">
        <v>45028</v>
      </c>
      <c r="H599" t="s">
        <v>4390</v>
      </c>
      <c r="I599" t="s">
        <v>255</v>
      </c>
      <c r="J599" t="s">
        <v>249</v>
      </c>
      <c r="K599" t="s">
        <v>250</v>
      </c>
      <c r="L599" t="s">
        <v>251</v>
      </c>
      <c r="O599" s="111">
        <v>45028</v>
      </c>
      <c r="P599" t="s">
        <v>252</v>
      </c>
      <c r="Q599" t="s">
        <v>253</v>
      </c>
      <c r="R599" s="111">
        <v>45034</v>
      </c>
      <c r="W599">
        <v>0</v>
      </c>
      <c r="X599">
        <v>0</v>
      </c>
      <c r="Y599">
        <v>574.94000000000005</v>
      </c>
      <c r="Z599">
        <f t="shared" si="9"/>
        <v>574.94000000000005</v>
      </c>
    </row>
    <row r="600" spans="1:26">
      <c r="A600" t="s">
        <v>246</v>
      </c>
      <c r="B600">
        <v>7063218123</v>
      </c>
      <c r="C600" t="s">
        <v>922</v>
      </c>
      <c r="D600" t="s">
        <v>4364</v>
      </c>
      <c r="E600" t="s">
        <v>54</v>
      </c>
      <c r="F600">
        <v>5254675</v>
      </c>
      <c r="G600">
        <v>45035</v>
      </c>
      <c r="H600" t="s">
        <v>4391</v>
      </c>
      <c r="I600" t="s">
        <v>271</v>
      </c>
      <c r="J600" t="s">
        <v>249</v>
      </c>
      <c r="K600" t="s">
        <v>268</v>
      </c>
      <c r="L600" t="s">
        <v>251</v>
      </c>
      <c r="O600" s="111">
        <v>45035</v>
      </c>
      <c r="P600" t="s">
        <v>252</v>
      </c>
      <c r="Q600" t="s">
        <v>253</v>
      </c>
      <c r="R600" s="111">
        <v>45040</v>
      </c>
      <c r="W600">
        <v>0</v>
      </c>
      <c r="X600">
        <v>0</v>
      </c>
      <c r="Y600">
        <v>1</v>
      </c>
      <c r="Z600">
        <f t="shared" si="9"/>
        <v>1</v>
      </c>
    </row>
    <row r="601" spans="1:26">
      <c r="A601" t="s">
        <v>246</v>
      </c>
      <c r="B601">
        <v>7063218123</v>
      </c>
      <c r="C601" t="s">
        <v>922</v>
      </c>
      <c r="D601" t="s">
        <v>1748</v>
      </c>
      <c r="E601" t="s">
        <v>54</v>
      </c>
      <c r="F601">
        <v>12289018</v>
      </c>
      <c r="G601">
        <v>45013</v>
      </c>
      <c r="H601" t="s">
        <v>4023</v>
      </c>
      <c r="I601" t="s">
        <v>255</v>
      </c>
      <c r="J601" t="s">
        <v>249</v>
      </c>
      <c r="K601" t="s">
        <v>250</v>
      </c>
      <c r="L601" t="s">
        <v>251</v>
      </c>
      <c r="O601" s="111">
        <v>45013</v>
      </c>
      <c r="P601" t="s">
        <v>252</v>
      </c>
      <c r="Q601" t="s">
        <v>253</v>
      </c>
      <c r="R601" s="111">
        <v>45014</v>
      </c>
      <c r="W601">
        <v>0</v>
      </c>
      <c r="X601">
        <v>441.93</v>
      </c>
      <c r="Y601">
        <v>3893.28</v>
      </c>
      <c r="Z601">
        <f t="shared" si="9"/>
        <v>4335.21</v>
      </c>
    </row>
    <row r="602" spans="1:26">
      <c r="A602" t="s">
        <v>246</v>
      </c>
      <c r="B602">
        <v>7063218123</v>
      </c>
      <c r="C602" t="s">
        <v>922</v>
      </c>
      <c r="D602" t="s">
        <v>1748</v>
      </c>
      <c r="E602" t="s">
        <v>54</v>
      </c>
      <c r="F602">
        <v>12290138</v>
      </c>
      <c r="G602">
        <v>45013</v>
      </c>
      <c r="H602" t="s">
        <v>4024</v>
      </c>
      <c r="I602" t="s">
        <v>255</v>
      </c>
      <c r="J602" t="s">
        <v>249</v>
      </c>
      <c r="K602" t="s">
        <v>250</v>
      </c>
      <c r="L602" t="s">
        <v>251</v>
      </c>
      <c r="O602" s="111">
        <v>45013</v>
      </c>
      <c r="P602" t="s">
        <v>252</v>
      </c>
      <c r="Q602" t="s">
        <v>253</v>
      </c>
      <c r="R602" s="111">
        <v>45014</v>
      </c>
      <c r="W602">
        <v>0</v>
      </c>
      <c r="X602">
        <v>710</v>
      </c>
      <c r="Y602">
        <v>4110</v>
      </c>
      <c r="Z602">
        <f t="shared" si="9"/>
        <v>4820</v>
      </c>
    </row>
    <row r="603" spans="1:26">
      <c r="A603" t="s">
        <v>246</v>
      </c>
      <c r="B603">
        <v>7063218123</v>
      </c>
      <c r="C603" t="s">
        <v>922</v>
      </c>
      <c r="D603" t="s">
        <v>1748</v>
      </c>
      <c r="E603" t="s">
        <v>54</v>
      </c>
      <c r="F603">
        <v>12297645</v>
      </c>
      <c r="G603">
        <v>45014</v>
      </c>
      <c r="H603" t="s">
        <v>4025</v>
      </c>
      <c r="I603" t="s">
        <v>260</v>
      </c>
      <c r="L603" t="s">
        <v>251</v>
      </c>
      <c r="O603" s="111">
        <v>45014</v>
      </c>
      <c r="P603" t="s">
        <v>252</v>
      </c>
      <c r="Q603" t="s">
        <v>263</v>
      </c>
      <c r="R603" s="111"/>
      <c r="W603">
        <v>0</v>
      </c>
      <c r="X603">
        <v>0</v>
      </c>
      <c r="Y603">
        <v>0</v>
      </c>
      <c r="Z603">
        <f t="shared" si="9"/>
        <v>0</v>
      </c>
    </row>
    <row r="604" spans="1:26">
      <c r="A604" t="s">
        <v>246</v>
      </c>
      <c r="B604">
        <v>7677292186</v>
      </c>
      <c r="C604" t="s">
        <v>312</v>
      </c>
      <c r="D604" t="s">
        <v>264</v>
      </c>
      <c r="E604" t="s">
        <v>54</v>
      </c>
      <c r="F604">
        <v>12105343</v>
      </c>
      <c r="G604">
        <v>44965</v>
      </c>
      <c r="H604" t="s">
        <v>2508</v>
      </c>
      <c r="I604" t="s">
        <v>260</v>
      </c>
      <c r="L604" t="s">
        <v>251</v>
      </c>
      <c r="O604" s="111">
        <v>44965</v>
      </c>
      <c r="P604" t="s">
        <v>252</v>
      </c>
      <c r="Q604" t="s">
        <v>263</v>
      </c>
      <c r="R604" s="111">
        <v>44971</v>
      </c>
      <c r="W604">
        <v>1806.89</v>
      </c>
      <c r="X604">
        <v>20</v>
      </c>
      <c r="Y604">
        <v>0</v>
      </c>
      <c r="Z604">
        <f t="shared" si="9"/>
        <v>1826.89</v>
      </c>
    </row>
    <row r="605" spans="1:26">
      <c r="A605" t="s">
        <v>246</v>
      </c>
      <c r="B605">
        <v>7677292186</v>
      </c>
      <c r="C605" t="s">
        <v>312</v>
      </c>
      <c r="D605" t="s">
        <v>264</v>
      </c>
      <c r="E605" t="s">
        <v>54</v>
      </c>
      <c r="F605">
        <v>12105524</v>
      </c>
      <c r="G605">
        <v>44994</v>
      </c>
      <c r="H605" t="s">
        <v>3254</v>
      </c>
      <c r="I605" t="s">
        <v>255</v>
      </c>
      <c r="L605" t="s">
        <v>251</v>
      </c>
      <c r="O605" s="111">
        <v>44995</v>
      </c>
      <c r="P605" t="s">
        <v>252</v>
      </c>
      <c r="Q605" t="s">
        <v>263</v>
      </c>
      <c r="R605" s="111">
        <v>44998</v>
      </c>
      <c r="W605">
        <v>0</v>
      </c>
      <c r="X605">
        <v>1222</v>
      </c>
      <c r="Y605">
        <v>0</v>
      </c>
      <c r="Z605">
        <f t="shared" si="9"/>
        <v>1222</v>
      </c>
    </row>
    <row r="606" spans="1:26">
      <c r="A606" t="s">
        <v>246</v>
      </c>
      <c r="B606">
        <v>7677292186</v>
      </c>
      <c r="C606" t="s">
        <v>312</v>
      </c>
      <c r="D606" t="s">
        <v>264</v>
      </c>
      <c r="E606" t="s">
        <v>54</v>
      </c>
      <c r="F606">
        <v>12226663</v>
      </c>
      <c r="G606">
        <v>45000</v>
      </c>
      <c r="H606" t="s">
        <v>3255</v>
      </c>
      <c r="I606" t="s">
        <v>255</v>
      </c>
      <c r="J606" t="s">
        <v>249</v>
      </c>
      <c r="K606" t="s">
        <v>250</v>
      </c>
      <c r="L606" t="s">
        <v>251</v>
      </c>
      <c r="O606" s="111">
        <v>45000</v>
      </c>
      <c r="P606" t="s">
        <v>252</v>
      </c>
      <c r="Q606" t="s">
        <v>253</v>
      </c>
      <c r="R606" s="111">
        <v>45001</v>
      </c>
      <c r="W606">
        <v>0</v>
      </c>
      <c r="X606">
        <v>0</v>
      </c>
      <c r="Y606">
        <v>891</v>
      </c>
      <c r="Z606">
        <f t="shared" si="9"/>
        <v>891</v>
      </c>
    </row>
    <row r="607" spans="1:26">
      <c r="A607" t="s">
        <v>246</v>
      </c>
      <c r="B607">
        <v>7677292186</v>
      </c>
      <c r="C607" t="s">
        <v>312</v>
      </c>
      <c r="D607" t="s">
        <v>53</v>
      </c>
      <c r="E607" t="s">
        <v>54</v>
      </c>
      <c r="F607">
        <v>12078342</v>
      </c>
      <c r="G607">
        <v>44958</v>
      </c>
      <c r="H607" t="s">
        <v>2511</v>
      </c>
      <c r="I607" t="s">
        <v>255</v>
      </c>
      <c r="J607" t="s">
        <v>249</v>
      </c>
      <c r="K607" t="s">
        <v>250</v>
      </c>
      <c r="L607" t="s">
        <v>251</v>
      </c>
      <c r="O607" s="111">
        <v>44958</v>
      </c>
      <c r="P607" t="s">
        <v>252</v>
      </c>
      <c r="Q607" t="s">
        <v>253</v>
      </c>
      <c r="R607" s="111">
        <v>44959</v>
      </c>
      <c r="W607">
        <v>3068.99</v>
      </c>
      <c r="X607">
        <v>3711</v>
      </c>
      <c r="Y607">
        <v>564</v>
      </c>
      <c r="Z607">
        <f t="shared" si="9"/>
        <v>7343.99</v>
      </c>
    </row>
    <row r="608" spans="1:26">
      <c r="A608" t="s">
        <v>246</v>
      </c>
      <c r="B608">
        <v>7677292186</v>
      </c>
      <c r="C608" t="s">
        <v>312</v>
      </c>
      <c r="D608" t="s">
        <v>53</v>
      </c>
      <c r="E608" t="s">
        <v>54</v>
      </c>
      <c r="F608">
        <v>12090752</v>
      </c>
      <c r="G608">
        <v>44960</v>
      </c>
      <c r="H608" t="s">
        <v>2512</v>
      </c>
      <c r="I608" t="s">
        <v>255</v>
      </c>
      <c r="J608" t="s">
        <v>249</v>
      </c>
      <c r="K608" t="s">
        <v>250</v>
      </c>
      <c r="L608" t="s">
        <v>251</v>
      </c>
      <c r="O608" s="111">
        <v>44960</v>
      </c>
      <c r="P608" t="s">
        <v>252</v>
      </c>
      <c r="Q608" t="s">
        <v>253</v>
      </c>
      <c r="R608" s="111">
        <v>44972</v>
      </c>
      <c r="W608">
        <v>1017.5</v>
      </c>
      <c r="X608">
        <v>2301</v>
      </c>
      <c r="Y608">
        <v>265</v>
      </c>
      <c r="Z608">
        <f t="shared" si="9"/>
        <v>3583.5</v>
      </c>
    </row>
    <row r="609" spans="1:26">
      <c r="A609" t="s">
        <v>246</v>
      </c>
      <c r="B609">
        <v>7677292186</v>
      </c>
      <c r="C609" t="s">
        <v>312</v>
      </c>
      <c r="D609" t="s">
        <v>53</v>
      </c>
      <c r="E609" t="s">
        <v>54</v>
      </c>
      <c r="F609">
        <v>12125917</v>
      </c>
      <c r="G609">
        <v>44971</v>
      </c>
      <c r="H609" t="s">
        <v>2513</v>
      </c>
      <c r="I609" t="s">
        <v>248</v>
      </c>
      <c r="J609" t="s">
        <v>249</v>
      </c>
      <c r="K609" t="s">
        <v>3936</v>
      </c>
      <c r="L609" t="s">
        <v>251</v>
      </c>
      <c r="O609" s="111">
        <v>44971</v>
      </c>
      <c r="P609" t="s">
        <v>252</v>
      </c>
      <c r="Q609" t="s">
        <v>253</v>
      </c>
      <c r="R609" s="111">
        <v>44973</v>
      </c>
      <c r="W609">
        <v>219</v>
      </c>
      <c r="X609">
        <v>6593</v>
      </c>
      <c r="Y609">
        <v>4899.5</v>
      </c>
      <c r="Z609">
        <f t="shared" si="9"/>
        <v>11711.5</v>
      </c>
    </row>
    <row r="610" spans="1:26">
      <c r="A610" t="s">
        <v>246</v>
      </c>
      <c r="B610">
        <v>7677292186</v>
      </c>
      <c r="C610" t="s">
        <v>312</v>
      </c>
      <c r="D610" t="s">
        <v>53</v>
      </c>
      <c r="E610" t="s">
        <v>54</v>
      </c>
      <c r="F610">
        <v>8020484</v>
      </c>
      <c r="G610">
        <v>44973</v>
      </c>
      <c r="H610" t="s">
        <v>2509</v>
      </c>
      <c r="I610" t="s">
        <v>255</v>
      </c>
      <c r="J610" t="s">
        <v>249</v>
      </c>
      <c r="K610" t="s">
        <v>250</v>
      </c>
      <c r="L610" t="s">
        <v>251</v>
      </c>
      <c r="O610" s="111">
        <v>44973</v>
      </c>
      <c r="P610" t="s">
        <v>252</v>
      </c>
      <c r="Q610" t="s">
        <v>282</v>
      </c>
      <c r="R610" s="111">
        <v>44974</v>
      </c>
      <c r="W610">
        <v>734</v>
      </c>
      <c r="X610">
        <v>0</v>
      </c>
      <c r="Y610">
        <v>0</v>
      </c>
      <c r="Z610">
        <f t="shared" si="9"/>
        <v>734</v>
      </c>
    </row>
    <row r="611" spans="1:26">
      <c r="A611" t="s">
        <v>246</v>
      </c>
      <c r="B611">
        <v>7677292186</v>
      </c>
      <c r="C611" t="s">
        <v>312</v>
      </c>
      <c r="D611" t="s">
        <v>53</v>
      </c>
      <c r="E611" t="s">
        <v>54</v>
      </c>
      <c r="F611">
        <v>5830183</v>
      </c>
      <c r="G611">
        <v>44986</v>
      </c>
      <c r="H611" t="s">
        <v>3256</v>
      </c>
      <c r="I611" t="s">
        <v>255</v>
      </c>
      <c r="J611" t="s">
        <v>249</v>
      </c>
      <c r="K611" t="s">
        <v>268</v>
      </c>
      <c r="L611" t="s">
        <v>251</v>
      </c>
      <c r="O611" s="111">
        <v>44986</v>
      </c>
      <c r="P611" t="s">
        <v>252</v>
      </c>
      <c r="Q611" t="s">
        <v>253</v>
      </c>
      <c r="R611" s="111">
        <v>44988</v>
      </c>
      <c r="W611">
        <v>0</v>
      </c>
      <c r="X611">
        <v>2835.13</v>
      </c>
      <c r="Y611">
        <v>1086.92</v>
      </c>
      <c r="Z611">
        <f t="shared" si="9"/>
        <v>3922.05</v>
      </c>
    </row>
    <row r="612" spans="1:26">
      <c r="A612" t="s">
        <v>246</v>
      </c>
      <c r="B612">
        <v>7677292186</v>
      </c>
      <c r="C612" t="s">
        <v>312</v>
      </c>
      <c r="D612" t="s">
        <v>53</v>
      </c>
      <c r="E612" t="s">
        <v>54</v>
      </c>
      <c r="F612">
        <v>12016431</v>
      </c>
      <c r="G612">
        <v>44999</v>
      </c>
      <c r="H612" t="s">
        <v>3257</v>
      </c>
      <c r="I612" t="s">
        <v>260</v>
      </c>
      <c r="J612" t="s">
        <v>249</v>
      </c>
      <c r="K612" t="s">
        <v>4715</v>
      </c>
      <c r="L612" t="s">
        <v>251</v>
      </c>
      <c r="O612" s="111">
        <v>45030</v>
      </c>
      <c r="P612" t="s">
        <v>252</v>
      </c>
      <c r="Q612" t="s">
        <v>253</v>
      </c>
      <c r="R612" s="111">
        <v>45034</v>
      </c>
      <c r="W612">
        <v>0</v>
      </c>
      <c r="X612">
        <v>82.25</v>
      </c>
      <c r="Y612">
        <v>1587.45</v>
      </c>
      <c r="Z612">
        <f t="shared" si="9"/>
        <v>1669.7</v>
      </c>
    </row>
    <row r="613" spans="1:26">
      <c r="A613" t="s">
        <v>246</v>
      </c>
      <c r="B613">
        <v>8145581435</v>
      </c>
      <c r="C613" t="s">
        <v>1791</v>
      </c>
      <c r="D613" t="s">
        <v>1691</v>
      </c>
      <c r="E613" t="s">
        <v>1528</v>
      </c>
      <c r="F613">
        <v>1448376</v>
      </c>
      <c r="G613">
        <v>44957</v>
      </c>
      <c r="H613" t="s">
        <v>2688</v>
      </c>
      <c r="I613" t="s">
        <v>255</v>
      </c>
      <c r="J613" t="s">
        <v>249</v>
      </c>
      <c r="K613" t="s">
        <v>250</v>
      </c>
      <c r="L613" t="s">
        <v>251</v>
      </c>
      <c r="O613" s="111">
        <v>44958</v>
      </c>
      <c r="P613" t="s">
        <v>252</v>
      </c>
      <c r="Q613" t="s">
        <v>253</v>
      </c>
      <c r="R613" s="111">
        <v>44979</v>
      </c>
      <c r="W613">
        <v>557.70000000000005</v>
      </c>
      <c r="X613">
        <v>3212.49</v>
      </c>
      <c r="Y613">
        <v>3510.2</v>
      </c>
      <c r="Z613">
        <f t="shared" si="9"/>
        <v>7280.3899999999994</v>
      </c>
    </row>
    <row r="614" spans="1:26">
      <c r="A614" t="s">
        <v>246</v>
      </c>
      <c r="B614">
        <v>8145581435</v>
      </c>
      <c r="C614" t="s">
        <v>1791</v>
      </c>
      <c r="D614" t="s">
        <v>1691</v>
      </c>
      <c r="E614" t="s">
        <v>1528</v>
      </c>
      <c r="F614">
        <v>12095380</v>
      </c>
      <c r="G614">
        <v>44961</v>
      </c>
      <c r="H614" t="s">
        <v>2689</v>
      </c>
      <c r="I614" t="s">
        <v>255</v>
      </c>
      <c r="J614" t="s">
        <v>249</v>
      </c>
      <c r="K614" t="s">
        <v>250</v>
      </c>
      <c r="L614" t="s">
        <v>251</v>
      </c>
      <c r="O614" s="111">
        <v>44963</v>
      </c>
      <c r="P614" t="s">
        <v>252</v>
      </c>
      <c r="Q614" t="s">
        <v>282</v>
      </c>
      <c r="R614" s="111">
        <v>44979</v>
      </c>
      <c r="W614">
        <v>700</v>
      </c>
      <c r="X614">
        <v>0</v>
      </c>
      <c r="Y614">
        <v>0</v>
      </c>
      <c r="Z614">
        <f t="shared" si="9"/>
        <v>700</v>
      </c>
    </row>
    <row r="615" spans="1:26">
      <c r="A615" t="s">
        <v>246</v>
      </c>
      <c r="B615">
        <v>8145581435</v>
      </c>
      <c r="C615" t="s">
        <v>1791</v>
      </c>
      <c r="D615" t="s">
        <v>1691</v>
      </c>
      <c r="E615" t="s">
        <v>1528</v>
      </c>
      <c r="F615">
        <v>12095458</v>
      </c>
      <c r="G615">
        <v>44961</v>
      </c>
      <c r="H615" t="s">
        <v>2690</v>
      </c>
      <c r="I615" t="s">
        <v>255</v>
      </c>
      <c r="J615" t="s">
        <v>249</v>
      </c>
      <c r="K615" t="s">
        <v>250</v>
      </c>
      <c r="L615" t="s">
        <v>251</v>
      </c>
      <c r="O615" s="111">
        <v>44963</v>
      </c>
      <c r="P615" t="s">
        <v>252</v>
      </c>
      <c r="Q615" t="s">
        <v>253</v>
      </c>
      <c r="R615" s="111">
        <v>44979</v>
      </c>
      <c r="W615">
        <v>940</v>
      </c>
      <c r="X615">
        <v>4010</v>
      </c>
      <c r="Y615">
        <v>2988</v>
      </c>
      <c r="Z615">
        <f t="shared" si="9"/>
        <v>7938</v>
      </c>
    </row>
    <row r="616" spans="1:26">
      <c r="A616" t="s">
        <v>246</v>
      </c>
      <c r="B616">
        <v>8145581435</v>
      </c>
      <c r="C616" t="s">
        <v>1791</v>
      </c>
      <c r="D616" t="s">
        <v>1691</v>
      </c>
      <c r="E616" t="s">
        <v>1528</v>
      </c>
      <c r="F616">
        <v>12095523</v>
      </c>
      <c r="G616">
        <v>44961</v>
      </c>
      <c r="H616" t="s">
        <v>2691</v>
      </c>
      <c r="I616" t="s">
        <v>255</v>
      </c>
      <c r="L616" t="s">
        <v>251</v>
      </c>
      <c r="O616" s="111">
        <v>44963</v>
      </c>
      <c r="P616" t="s">
        <v>252</v>
      </c>
      <c r="Q616" t="s">
        <v>263</v>
      </c>
      <c r="R616" s="111">
        <v>44979</v>
      </c>
      <c r="W616">
        <v>800</v>
      </c>
      <c r="X616">
        <v>425.15</v>
      </c>
      <c r="Y616">
        <v>0</v>
      </c>
      <c r="Z616">
        <f t="shared" si="9"/>
        <v>1225.1500000000001</v>
      </c>
    </row>
    <row r="617" spans="1:26">
      <c r="A617" t="s">
        <v>246</v>
      </c>
      <c r="B617">
        <v>8145581435</v>
      </c>
      <c r="C617" t="s">
        <v>1791</v>
      </c>
      <c r="D617" t="s">
        <v>1691</v>
      </c>
      <c r="E617" t="s">
        <v>1528</v>
      </c>
      <c r="F617">
        <v>12097151</v>
      </c>
      <c r="G617">
        <v>44963</v>
      </c>
      <c r="H617" t="s">
        <v>2692</v>
      </c>
      <c r="I617" t="s">
        <v>255</v>
      </c>
      <c r="L617" t="s">
        <v>251</v>
      </c>
      <c r="O617" s="111">
        <v>44964</v>
      </c>
      <c r="P617" t="s">
        <v>252</v>
      </c>
      <c r="Q617" t="s">
        <v>263</v>
      </c>
      <c r="R617" s="111">
        <v>44979</v>
      </c>
      <c r="W617">
        <v>241</v>
      </c>
      <c r="X617">
        <v>2770</v>
      </c>
      <c r="Y617">
        <v>0</v>
      </c>
      <c r="Z617">
        <f t="shared" si="9"/>
        <v>3011</v>
      </c>
    </row>
    <row r="618" spans="1:26">
      <c r="A618" t="s">
        <v>246</v>
      </c>
      <c r="B618">
        <v>8145581435</v>
      </c>
      <c r="C618" t="s">
        <v>1791</v>
      </c>
      <c r="D618" t="s">
        <v>1691</v>
      </c>
      <c r="E618" t="s">
        <v>1528</v>
      </c>
      <c r="F618">
        <v>12097558</v>
      </c>
      <c r="G618">
        <v>44963</v>
      </c>
      <c r="H618" t="s">
        <v>2693</v>
      </c>
      <c r="I618" t="s">
        <v>255</v>
      </c>
      <c r="J618" t="s">
        <v>249</v>
      </c>
      <c r="K618" t="s">
        <v>250</v>
      </c>
      <c r="L618" t="s">
        <v>251</v>
      </c>
      <c r="O618" s="111">
        <v>44964</v>
      </c>
      <c r="P618" t="s">
        <v>252</v>
      </c>
      <c r="Q618" t="s">
        <v>257</v>
      </c>
      <c r="R618" s="111"/>
      <c r="W618">
        <v>0</v>
      </c>
      <c r="X618">
        <v>0</v>
      </c>
      <c r="Y618">
        <v>0</v>
      </c>
      <c r="Z618">
        <f t="shared" si="9"/>
        <v>0</v>
      </c>
    </row>
    <row r="619" spans="1:26">
      <c r="A619" t="s">
        <v>246</v>
      </c>
      <c r="B619">
        <v>8145581435</v>
      </c>
      <c r="C619" t="s">
        <v>1791</v>
      </c>
      <c r="D619" t="s">
        <v>1691</v>
      </c>
      <c r="E619" t="s">
        <v>1528</v>
      </c>
      <c r="F619">
        <v>12110833</v>
      </c>
      <c r="G619">
        <v>44966</v>
      </c>
      <c r="H619" t="s">
        <v>2695</v>
      </c>
      <c r="I619" t="s">
        <v>248</v>
      </c>
      <c r="J619" t="s">
        <v>249</v>
      </c>
      <c r="K619" t="s">
        <v>3936</v>
      </c>
      <c r="L619" t="s">
        <v>251</v>
      </c>
      <c r="O619" s="111">
        <v>44966</v>
      </c>
      <c r="P619" t="s">
        <v>252</v>
      </c>
      <c r="Q619" t="s">
        <v>253</v>
      </c>
      <c r="R619" s="111">
        <v>44970</v>
      </c>
      <c r="W619">
        <v>1</v>
      </c>
      <c r="X619">
        <v>180</v>
      </c>
      <c r="Y619">
        <v>263</v>
      </c>
      <c r="Z619">
        <f t="shared" si="9"/>
        <v>444</v>
      </c>
    </row>
    <row r="620" spans="1:26">
      <c r="A620" t="s">
        <v>246</v>
      </c>
      <c r="B620">
        <v>8145581435</v>
      </c>
      <c r="C620" t="s">
        <v>1791</v>
      </c>
      <c r="D620" t="s">
        <v>1691</v>
      </c>
      <c r="E620" t="s">
        <v>1528</v>
      </c>
      <c r="F620">
        <v>12121051</v>
      </c>
      <c r="G620">
        <v>44972</v>
      </c>
      <c r="H620" t="s">
        <v>2696</v>
      </c>
      <c r="I620" t="s">
        <v>255</v>
      </c>
      <c r="J620" t="s">
        <v>249</v>
      </c>
      <c r="K620" t="s">
        <v>268</v>
      </c>
      <c r="L620" t="s">
        <v>251</v>
      </c>
      <c r="O620" s="111">
        <v>44977</v>
      </c>
      <c r="P620" t="s">
        <v>252</v>
      </c>
      <c r="Q620" t="s">
        <v>253</v>
      </c>
      <c r="R620" s="111">
        <v>44988</v>
      </c>
      <c r="W620">
        <v>0</v>
      </c>
      <c r="X620">
        <v>1300</v>
      </c>
      <c r="Y620">
        <v>758</v>
      </c>
      <c r="Z620">
        <f t="shared" si="9"/>
        <v>2058</v>
      </c>
    </row>
    <row r="621" spans="1:26">
      <c r="A621" t="s">
        <v>246</v>
      </c>
      <c r="B621">
        <v>8145581435</v>
      </c>
      <c r="C621" t="s">
        <v>1791</v>
      </c>
      <c r="D621" t="s">
        <v>1691</v>
      </c>
      <c r="E621" t="s">
        <v>1528</v>
      </c>
      <c r="F621">
        <v>12151097</v>
      </c>
      <c r="G621">
        <v>44980</v>
      </c>
      <c r="H621" t="s">
        <v>2697</v>
      </c>
      <c r="I621" t="s">
        <v>255</v>
      </c>
      <c r="J621" t="s">
        <v>249</v>
      </c>
      <c r="K621" t="s">
        <v>250</v>
      </c>
      <c r="L621" t="s">
        <v>251</v>
      </c>
      <c r="O621" s="111">
        <v>44981</v>
      </c>
      <c r="P621" t="s">
        <v>252</v>
      </c>
      <c r="Q621" t="s">
        <v>253</v>
      </c>
      <c r="R621" s="111">
        <v>44988</v>
      </c>
      <c r="W621">
        <v>398</v>
      </c>
      <c r="X621">
        <v>3344.5</v>
      </c>
      <c r="Y621">
        <v>8953.48</v>
      </c>
      <c r="Z621">
        <f t="shared" si="9"/>
        <v>12695.98</v>
      </c>
    </row>
    <row r="622" spans="1:26">
      <c r="A622" t="s">
        <v>246</v>
      </c>
      <c r="B622">
        <v>8145581435</v>
      </c>
      <c r="C622" t="s">
        <v>1791</v>
      </c>
      <c r="D622" t="s">
        <v>1691</v>
      </c>
      <c r="E622" t="s">
        <v>1528</v>
      </c>
      <c r="F622">
        <v>12166136</v>
      </c>
      <c r="G622">
        <v>44984</v>
      </c>
      <c r="H622" t="s">
        <v>3398</v>
      </c>
      <c r="I622" t="s">
        <v>255</v>
      </c>
      <c r="J622" t="s">
        <v>249</v>
      </c>
      <c r="K622" t="s">
        <v>268</v>
      </c>
      <c r="L622" t="s">
        <v>251</v>
      </c>
      <c r="O622" s="111">
        <v>44991</v>
      </c>
      <c r="P622" t="s">
        <v>252</v>
      </c>
      <c r="Q622" t="s">
        <v>253</v>
      </c>
      <c r="R622" s="111">
        <v>45002</v>
      </c>
      <c r="W622">
        <v>0</v>
      </c>
      <c r="X622">
        <v>3950</v>
      </c>
      <c r="Y622">
        <v>22992.5</v>
      </c>
      <c r="Z622">
        <f t="shared" si="9"/>
        <v>26942.5</v>
      </c>
    </row>
    <row r="623" spans="1:26">
      <c r="A623" t="s">
        <v>246</v>
      </c>
      <c r="B623">
        <v>8145581435</v>
      </c>
      <c r="C623" t="s">
        <v>1791</v>
      </c>
      <c r="D623" t="s">
        <v>1691</v>
      </c>
      <c r="E623" t="s">
        <v>1528</v>
      </c>
      <c r="F623">
        <v>12184420</v>
      </c>
      <c r="G623">
        <v>44986</v>
      </c>
      <c r="H623" t="s">
        <v>3399</v>
      </c>
      <c r="I623" t="s">
        <v>260</v>
      </c>
      <c r="L623" t="s">
        <v>251</v>
      </c>
      <c r="O623" s="111">
        <v>44991</v>
      </c>
      <c r="P623" t="s">
        <v>252</v>
      </c>
      <c r="Q623" t="s">
        <v>263</v>
      </c>
      <c r="R623" s="111">
        <v>45002</v>
      </c>
      <c r="W623">
        <v>0</v>
      </c>
      <c r="X623">
        <v>353.9</v>
      </c>
      <c r="Y623">
        <v>0</v>
      </c>
      <c r="Z623">
        <f t="shared" si="9"/>
        <v>353.9</v>
      </c>
    </row>
    <row r="624" spans="1:26">
      <c r="A624" t="s">
        <v>246</v>
      </c>
      <c r="B624">
        <v>8145581435</v>
      </c>
      <c r="C624" t="s">
        <v>1791</v>
      </c>
      <c r="D624" t="s">
        <v>1691</v>
      </c>
      <c r="E624" t="s">
        <v>1528</v>
      </c>
      <c r="F624">
        <v>12189305</v>
      </c>
      <c r="G624">
        <v>44987</v>
      </c>
      <c r="H624" t="s">
        <v>3400</v>
      </c>
      <c r="I624" t="s">
        <v>255</v>
      </c>
      <c r="J624" t="s">
        <v>249</v>
      </c>
      <c r="K624" t="s">
        <v>250</v>
      </c>
      <c r="L624" t="s">
        <v>251</v>
      </c>
      <c r="O624" s="111">
        <v>44988</v>
      </c>
      <c r="P624" t="s">
        <v>252</v>
      </c>
      <c r="Q624" t="s">
        <v>253</v>
      </c>
      <c r="R624" s="111">
        <v>44991</v>
      </c>
      <c r="W624">
        <v>0</v>
      </c>
      <c r="X624">
        <v>5405</v>
      </c>
      <c r="Y624">
        <v>1395</v>
      </c>
      <c r="Z624">
        <f t="shared" si="9"/>
        <v>6800</v>
      </c>
    </row>
    <row r="625" spans="1:26">
      <c r="A625" t="s">
        <v>246</v>
      </c>
      <c r="B625">
        <v>8145581435</v>
      </c>
      <c r="C625" t="s">
        <v>1791</v>
      </c>
      <c r="D625" t="s">
        <v>1691</v>
      </c>
      <c r="E625" t="s">
        <v>1528</v>
      </c>
      <c r="F625">
        <v>12225870</v>
      </c>
      <c r="G625">
        <v>44998</v>
      </c>
      <c r="H625" t="s">
        <v>3401</v>
      </c>
      <c r="I625" t="s">
        <v>255</v>
      </c>
      <c r="J625" t="s">
        <v>249</v>
      </c>
      <c r="K625" t="s">
        <v>250</v>
      </c>
      <c r="L625" t="s">
        <v>251</v>
      </c>
      <c r="O625" s="111">
        <v>45000</v>
      </c>
      <c r="P625" t="s">
        <v>252</v>
      </c>
      <c r="Q625" t="s">
        <v>253</v>
      </c>
      <c r="R625" s="111">
        <v>45005</v>
      </c>
      <c r="W625">
        <v>0</v>
      </c>
      <c r="X625">
        <v>6782</v>
      </c>
      <c r="Y625">
        <v>10644.99</v>
      </c>
      <c r="Z625">
        <f t="shared" si="9"/>
        <v>17426.989999999998</v>
      </c>
    </row>
    <row r="626" spans="1:26">
      <c r="A626" t="s">
        <v>246</v>
      </c>
      <c r="B626">
        <v>8145581435</v>
      </c>
      <c r="C626" t="s">
        <v>1791</v>
      </c>
      <c r="D626" t="s">
        <v>1691</v>
      </c>
      <c r="E626" t="s">
        <v>1528</v>
      </c>
      <c r="F626">
        <v>12229789</v>
      </c>
      <c r="G626">
        <v>44999</v>
      </c>
      <c r="H626" t="s">
        <v>3402</v>
      </c>
      <c r="I626" t="s">
        <v>255</v>
      </c>
      <c r="J626" t="s">
        <v>249</v>
      </c>
      <c r="K626" t="s">
        <v>250</v>
      </c>
      <c r="L626" t="s">
        <v>251</v>
      </c>
      <c r="O626" s="111">
        <v>45001</v>
      </c>
      <c r="P626" t="s">
        <v>252</v>
      </c>
      <c r="Q626" t="s">
        <v>253</v>
      </c>
      <c r="R626" s="111">
        <v>45002</v>
      </c>
      <c r="W626">
        <v>0</v>
      </c>
      <c r="X626">
        <v>2777.9</v>
      </c>
      <c r="Y626">
        <v>5523.75</v>
      </c>
      <c r="Z626">
        <f t="shared" si="9"/>
        <v>8301.65</v>
      </c>
    </row>
    <row r="627" spans="1:26">
      <c r="A627" t="s">
        <v>246</v>
      </c>
      <c r="B627">
        <v>8145581435</v>
      </c>
      <c r="C627" t="s">
        <v>1791</v>
      </c>
      <c r="D627" t="s">
        <v>1691</v>
      </c>
      <c r="E627" t="s">
        <v>1528</v>
      </c>
      <c r="F627">
        <v>12231913</v>
      </c>
      <c r="G627">
        <v>44999</v>
      </c>
      <c r="H627" t="s">
        <v>3403</v>
      </c>
      <c r="I627" t="s">
        <v>255</v>
      </c>
      <c r="J627" t="s">
        <v>249</v>
      </c>
      <c r="K627" t="s">
        <v>250</v>
      </c>
      <c r="L627" t="s">
        <v>251</v>
      </c>
      <c r="O627" s="111">
        <v>45001</v>
      </c>
      <c r="P627" t="s">
        <v>252</v>
      </c>
      <c r="Q627" t="s">
        <v>253</v>
      </c>
      <c r="R627" s="111">
        <v>45002</v>
      </c>
      <c r="W627">
        <v>0</v>
      </c>
      <c r="X627">
        <v>1782</v>
      </c>
      <c r="Y627">
        <v>12985</v>
      </c>
      <c r="Z627">
        <f t="shared" si="9"/>
        <v>14767</v>
      </c>
    </row>
    <row r="628" spans="1:26">
      <c r="A628" t="s">
        <v>246</v>
      </c>
      <c r="B628">
        <v>8145581435</v>
      </c>
      <c r="C628" t="s">
        <v>1791</v>
      </c>
      <c r="D628" t="s">
        <v>1691</v>
      </c>
      <c r="E628" t="s">
        <v>1528</v>
      </c>
      <c r="F628">
        <v>12235718</v>
      </c>
      <c r="G628">
        <v>45000</v>
      </c>
      <c r="H628" t="s">
        <v>3404</v>
      </c>
      <c r="I628" t="s">
        <v>255</v>
      </c>
      <c r="J628" t="s">
        <v>249</v>
      </c>
      <c r="K628" t="s">
        <v>268</v>
      </c>
      <c r="L628" t="s">
        <v>251</v>
      </c>
      <c r="O628" s="111">
        <v>45001</v>
      </c>
      <c r="P628" t="s">
        <v>252</v>
      </c>
      <c r="Q628" t="s">
        <v>282</v>
      </c>
      <c r="R628" s="111">
        <v>45002</v>
      </c>
      <c r="W628">
        <v>0</v>
      </c>
      <c r="X628">
        <v>1950</v>
      </c>
      <c r="Y628">
        <v>0</v>
      </c>
      <c r="Z628">
        <f t="shared" si="9"/>
        <v>1950</v>
      </c>
    </row>
    <row r="629" spans="1:26">
      <c r="A629" t="s">
        <v>246</v>
      </c>
      <c r="B629">
        <v>8145581435</v>
      </c>
      <c r="C629" t="s">
        <v>1791</v>
      </c>
      <c r="D629" t="s">
        <v>1691</v>
      </c>
      <c r="E629" t="s">
        <v>1528</v>
      </c>
      <c r="F629">
        <v>12241498</v>
      </c>
      <c r="G629">
        <v>45001</v>
      </c>
      <c r="H629" t="s">
        <v>3405</v>
      </c>
      <c r="I629" t="s">
        <v>255</v>
      </c>
      <c r="J629" t="s">
        <v>249</v>
      </c>
      <c r="K629" t="s">
        <v>250</v>
      </c>
      <c r="L629" t="s">
        <v>251</v>
      </c>
      <c r="O629" s="111">
        <v>45002</v>
      </c>
      <c r="P629" t="s">
        <v>252</v>
      </c>
      <c r="Q629" t="s">
        <v>282</v>
      </c>
      <c r="R629" s="111">
        <v>45005</v>
      </c>
      <c r="W629">
        <v>0</v>
      </c>
      <c r="X629">
        <v>20</v>
      </c>
      <c r="Y629">
        <v>0</v>
      </c>
      <c r="Z629">
        <f t="shared" si="9"/>
        <v>20</v>
      </c>
    </row>
    <row r="630" spans="1:26">
      <c r="A630" t="s">
        <v>246</v>
      </c>
      <c r="B630">
        <v>8145581435</v>
      </c>
      <c r="C630" t="s">
        <v>1791</v>
      </c>
      <c r="D630" t="s">
        <v>1691</v>
      </c>
      <c r="E630" t="s">
        <v>1528</v>
      </c>
      <c r="F630">
        <v>12248938</v>
      </c>
      <c r="G630">
        <v>45005</v>
      </c>
      <c r="H630" t="s">
        <v>3406</v>
      </c>
      <c r="I630" t="s">
        <v>255</v>
      </c>
      <c r="J630" t="s">
        <v>249</v>
      </c>
      <c r="K630" t="s">
        <v>250</v>
      </c>
      <c r="L630" t="s">
        <v>251</v>
      </c>
      <c r="O630" s="111">
        <v>45006</v>
      </c>
      <c r="P630" t="s">
        <v>252</v>
      </c>
      <c r="Q630" t="s">
        <v>257</v>
      </c>
      <c r="R630" s="111">
        <v>45007</v>
      </c>
      <c r="W630">
        <v>0</v>
      </c>
      <c r="X630">
        <v>0</v>
      </c>
      <c r="Y630">
        <v>0</v>
      </c>
      <c r="Z630">
        <f t="shared" si="9"/>
        <v>0</v>
      </c>
    </row>
    <row r="631" spans="1:26">
      <c r="A631" t="s">
        <v>246</v>
      </c>
      <c r="B631">
        <v>8145581435</v>
      </c>
      <c r="C631" t="s">
        <v>1791</v>
      </c>
      <c r="D631" t="s">
        <v>1691</v>
      </c>
      <c r="E631" t="s">
        <v>1528</v>
      </c>
      <c r="F631">
        <v>12275323</v>
      </c>
      <c r="G631">
        <v>45009</v>
      </c>
      <c r="H631" t="s">
        <v>3408</v>
      </c>
      <c r="I631" t="s">
        <v>256</v>
      </c>
      <c r="J631" t="s">
        <v>249</v>
      </c>
      <c r="K631" t="s">
        <v>250</v>
      </c>
      <c r="L631" t="s">
        <v>251</v>
      </c>
      <c r="O631" s="111">
        <v>45009</v>
      </c>
      <c r="P631" t="s">
        <v>252</v>
      </c>
      <c r="Q631" t="s">
        <v>282</v>
      </c>
      <c r="R631" s="111">
        <v>45013</v>
      </c>
      <c r="W631">
        <v>0</v>
      </c>
      <c r="X631">
        <v>2200</v>
      </c>
      <c r="Y631">
        <v>0</v>
      </c>
      <c r="Z631">
        <f t="shared" si="9"/>
        <v>2200</v>
      </c>
    </row>
    <row r="632" spans="1:26">
      <c r="A632" t="s">
        <v>246</v>
      </c>
      <c r="B632">
        <v>8145581435</v>
      </c>
      <c r="C632" t="s">
        <v>1791</v>
      </c>
      <c r="D632" t="s">
        <v>1691</v>
      </c>
      <c r="E632" t="s">
        <v>1528</v>
      </c>
      <c r="F632">
        <v>12255989</v>
      </c>
      <c r="G632">
        <v>45009</v>
      </c>
      <c r="H632" t="s">
        <v>3407</v>
      </c>
      <c r="I632" t="s">
        <v>255</v>
      </c>
      <c r="L632" t="s">
        <v>251</v>
      </c>
      <c r="O632" s="111">
        <v>45012</v>
      </c>
      <c r="P632" t="s">
        <v>252</v>
      </c>
      <c r="Q632" t="s">
        <v>253</v>
      </c>
      <c r="R632" s="111">
        <v>45013</v>
      </c>
      <c r="W632">
        <v>0</v>
      </c>
      <c r="X632">
        <v>0</v>
      </c>
      <c r="Y632">
        <v>16</v>
      </c>
      <c r="Z632">
        <f t="shared" si="9"/>
        <v>16</v>
      </c>
    </row>
    <row r="633" spans="1:26">
      <c r="A633" t="s">
        <v>246</v>
      </c>
      <c r="B633">
        <v>8145581435</v>
      </c>
      <c r="C633" t="s">
        <v>1791</v>
      </c>
      <c r="D633" t="s">
        <v>1691</v>
      </c>
      <c r="E633" t="s">
        <v>1528</v>
      </c>
      <c r="F633">
        <v>12037630</v>
      </c>
      <c r="G633">
        <v>45010</v>
      </c>
      <c r="H633" t="s">
        <v>3397</v>
      </c>
      <c r="I633" t="s">
        <v>255</v>
      </c>
      <c r="J633" t="s">
        <v>249</v>
      </c>
      <c r="K633" t="s">
        <v>250</v>
      </c>
      <c r="L633" t="s">
        <v>251</v>
      </c>
      <c r="O633" s="111">
        <v>45012</v>
      </c>
      <c r="P633" t="s">
        <v>252</v>
      </c>
      <c r="Q633" t="s">
        <v>257</v>
      </c>
      <c r="R633" s="111">
        <v>45013</v>
      </c>
      <c r="W633">
        <v>0</v>
      </c>
      <c r="X633">
        <v>0.1</v>
      </c>
      <c r="Y633">
        <v>0</v>
      </c>
      <c r="Z633">
        <f t="shared" si="9"/>
        <v>0.1</v>
      </c>
    </row>
    <row r="634" spans="1:26">
      <c r="A634" t="s">
        <v>246</v>
      </c>
      <c r="B634">
        <v>8145581435</v>
      </c>
      <c r="C634" t="s">
        <v>1791</v>
      </c>
      <c r="D634" t="s">
        <v>1691</v>
      </c>
      <c r="E634" t="s">
        <v>1528</v>
      </c>
      <c r="F634">
        <v>12282887</v>
      </c>
      <c r="G634">
        <v>45012</v>
      </c>
      <c r="H634" t="s">
        <v>3409</v>
      </c>
      <c r="I634" t="s">
        <v>255</v>
      </c>
      <c r="J634" t="s">
        <v>249</v>
      </c>
      <c r="K634" t="s">
        <v>250</v>
      </c>
      <c r="L634" t="s">
        <v>251</v>
      </c>
      <c r="O634" s="111">
        <v>45013</v>
      </c>
      <c r="P634" t="s">
        <v>252</v>
      </c>
      <c r="Q634" t="s">
        <v>253</v>
      </c>
      <c r="R634" s="111">
        <v>45014</v>
      </c>
      <c r="W634">
        <v>0</v>
      </c>
      <c r="X634">
        <v>0</v>
      </c>
      <c r="Y634">
        <v>4980</v>
      </c>
      <c r="Z634">
        <f t="shared" si="9"/>
        <v>4980</v>
      </c>
    </row>
    <row r="635" spans="1:26">
      <c r="A635" t="s">
        <v>246</v>
      </c>
      <c r="B635">
        <v>8145581435</v>
      </c>
      <c r="C635" t="s">
        <v>1791</v>
      </c>
      <c r="D635" t="s">
        <v>1691</v>
      </c>
      <c r="E635" t="s">
        <v>1528</v>
      </c>
      <c r="F635">
        <v>12283015</v>
      </c>
      <c r="G635">
        <v>45012</v>
      </c>
      <c r="H635" t="s">
        <v>3410</v>
      </c>
      <c r="I635" t="s">
        <v>255</v>
      </c>
      <c r="J635" t="s">
        <v>249</v>
      </c>
      <c r="K635" t="s">
        <v>250</v>
      </c>
      <c r="L635" t="s">
        <v>251</v>
      </c>
      <c r="O635" s="111">
        <v>45013</v>
      </c>
      <c r="P635" t="s">
        <v>252</v>
      </c>
      <c r="Q635" t="s">
        <v>253</v>
      </c>
      <c r="R635" s="111">
        <v>45014</v>
      </c>
      <c r="W635">
        <v>0</v>
      </c>
      <c r="X635">
        <v>16.899999999999999</v>
      </c>
      <c r="Y635">
        <v>924</v>
      </c>
      <c r="Z635">
        <f t="shared" si="9"/>
        <v>940.9</v>
      </c>
    </row>
    <row r="636" spans="1:26">
      <c r="A636" t="s">
        <v>246</v>
      </c>
      <c r="B636">
        <v>8145581435</v>
      </c>
      <c r="C636" t="s">
        <v>1791</v>
      </c>
      <c r="D636" t="s">
        <v>1691</v>
      </c>
      <c r="E636" t="s">
        <v>1528</v>
      </c>
      <c r="F636">
        <v>12289950</v>
      </c>
      <c r="G636">
        <v>45013</v>
      </c>
      <c r="H636" t="s">
        <v>3411</v>
      </c>
      <c r="I636" t="s">
        <v>255</v>
      </c>
      <c r="J636" t="s">
        <v>249</v>
      </c>
      <c r="K636" t="s">
        <v>268</v>
      </c>
      <c r="L636" t="s">
        <v>251</v>
      </c>
      <c r="O636" s="111">
        <v>45015</v>
      </c>
      <c r="P636" t="s">
        <v>252</v>
      </c>
      <c r="Q636" t="s">
        <v>253</v>
      </c>
      <c r="R636" s="111">
        <v>45016</v>
      </c>
      <c r="W636">
        <v>0</v>
      </c>
      <c r="X636">
        <v>240</v>
      </c>
      <c r="Y636">
        <v>7178.65</v>
      </c>
      <c r="Z636">
        <f t="shared" si="9"/>
        <v>7418.65</v>
      </c>
    </row>
    <row r="637" spans="1:26">
      <c r="A637" t="s">
        <v>246</v>
      </c>
      <c r="B637">
        <v>8251327628</v>
      </c>
      <c r="C637" t="s">
        <v>190</v>
      </c>
      <c r="D637" t="s">
        <v>2699</v>
      </c>
      <c r="E637" t="s">
        <v>46</v>
      </c>
      <c r="F637">
        <v>12137429</v>
      </c>
      <c r="G637">
        <v>44973</v>
      </c>
      <c r="H637" t="s">
        <v>2700</v>
      </c>
      <c r="I637" t="s">
        <v>255</v>
      </c>
      <c r="J637" t="s">
        <v>249</v>
      </c>
      <c r="K637" t="s">
        <v>250</v>
      </c>
      <c r="L637" t="s">
        <v>251</v>
      </c>
      <c r="O637" s="111">
        <v>44973</v>
      </c>
      <c r="P637" t="s">
        <v>252</v>
      </c>
      <c r="Q637" t="s">
        <v>253</v>
      </c>
      <c r="R637" s="111">
        <v>44981</v>
      </c>
      <c r="W637">
        <v>247.99</v>
      </c>
      <c r="X637">
        <v>1321.92</v>
      </c>
      <c r="Y637">
        <v>796.4</v>
      </c>
      <c r="Z637">
        <f t="shared" si="9"/>
        <v>2366.31</v>
      </c>
    </row>
    <row r="638" spans="1:26">
      <c r="A638" t="s">
        <v>246</v>
      </c>
      <c r="B638">
        <v>8251327628</v>
      </c>
      <c r="C638" t="s">
        <v>190</v>
      </c>
      <c r="D638" t="s">
        <v>3200</v>
      </c>
      <c r="E638" t="s">
        <v>46</v>
      </c>
      <c r="F638">
        <v>12210140</v>
      </c>
      <c r="G638">
        <v>44994</v>
      </c>
      <c r="H638" t="s">
        <v>3412</v>
      </c>
      <c r="I638" t="s">
        <v>256</v>
      </c>
      <c r="J638" t="s">
        <v>249</v>
      </c>
      <c r="K638" t="s">
        <v>268</v>
      </c>
      <c r="L638" t="s">
        <v>251</v>
      </c>
      <c r="O638" s="111">
        <v>44994</v>
      </c>
      <c r="P638" t="s">
        <v>252</v>
      </c>
      <c r="Q638" t="s">
        <v>282</v>
      </c>
      <c r="R638" s="111">
        <v>44998</v>
      </c>
      <c r="W638">
        <v>0</v>
      </c>
      <c r="X638">
        <v>2709.15</v>
      </c>
      <c r="Y638">
        <v>0</v>
      </c>
      <c r="Z638">
        <f t="shared" ref="Z638:Z701" si="10">SUM(W638:Y638)</f>
        <v>2709.15</v>
      </c>
    </row>
    <row r="639" spans="1:26">
      <c r="A639" t="s">
        <v>246</v>
      </c>
      <c r="B639">
        <v>8251327628</v>
      </c>
      <c r="C639" t="s">
        <v>190</v>
      </c>
      <c r="D639" t="s">
        <v>45</v>
      </c>
      <c r="E639" t="s">
        <v>46</v>
      </c>
      <c r="F639">
        <v>12184435</v>
      </c>
      <c r="G639">
        <v>44986</v>
      </c>
      <c r="H639" t="s">
        <v>3415</v>
      </c>
      <c r="I639" t="s">
        <v>255</v>
      </c>
      <c r="L639" t="s">
        <v>251</v>
      </c>
      <c r="O639" s="111">
        <v>44986</v>
      </c>
      <c r="P639" t="s">
        <v>252</v>
      </c>
      <c r="Q639" t="s">
        <v>263</v>
      </c>
      <c r="R639" s="111">
        <v>45005</v>
      </c>
      <c r="W639">
        <v>0</v>
      </c>
      <c r="X639">
        <v>1027.25</v>
      </c>
      <c r="Y639">
        <v>0</v>
      </c>
      <c r="Z639">
        <f t="shared" si="10"/>
        <v>1027.25</v>
      </c>
    </row>
    <row r="640" spans="1:26">
      <c r="A640" t="s">
        <v>246</v>
      </c>
      <c r="B640">
        <v>8251327628</v>
      </c>
      <c r="C640" t="s">
        <v>190</v>
      </c>
      <c r="D640" t="s">
        <v>45</v>
      </c>
      <c r="E640" t="s">
        <v>46</v>
      </c>
      <c r="F640">
        <v>12200445</v>
      </c>
      <c r="G640">
        <v>44991</v>
      </c>
      <c r="H640" t="s">
        <v>3417</v>
      </c>
      <c r="I640" t="s">
        <v>255</v>
      </c>
      <c r="J640" t="s">
        <v>249</v>
      </c>
      <c r="K640" t="s">
        <v>250</v>
      </c>
      <c r="L640" t="s">
        <v>251</v>
      </c>
      <c r="O640" s="111">
        <v>44991</v>
      </c>
      <c r="P640" t="s">
        <v>252</v>
      </c>
      <c r="Q640" t="s">
        <v>253</v>
      </c>
      <c r="R640" s="111">
        <v>44992</v>
      </c>
      <c r="W640">
        <v>0</v>
      </c>
      <c r="X640">
        <v>568.4</v>
      </c>
      <c r="Y640">
        <v>977.2</v>
      </c>
      <c r="Z640">
        <f t="shared" si="10"/>
        <v>1545.6</v>
      </c>
    </row>
    <row r="641" spans="1:26">
      <c r="A641" t="s">
        <v>246</v>
      </c>
      <c r="B641">
        <v>8251327628</v>
      </c>
      <c r="C641" t="s">
        <v>190</v>
      </c>
      <c r="D641" t="s">
        <v>45</v>
      </c>
      <c r="E641" t="s">
        <v>46</v>
      </c>
      <c r="F641">
        <v>12202117</v>
      </c>
      <c r="G641">
        <v>44992</v>
      </c>
      <c r="H641" t="s">
        <v>3418</v>
      </c>
      <c r="I641" t="s">
        <v>255</v>
      </c>
      <c r="J641" t="s">
        <v>249</v>
      </c>
      <c r="K641" t="s">
        <v>250</v>
      </c>
      <c r="L641" t="s">
        <v>251</v>
      </c>
      <c r="O641" s="111">
        <v>44993</v>
      </c>
      <c r="P641" t="s">
        <v>252</v>
      </c>
      <c r="Q641" t="s">
        <v>253</v>
      </c>
      <c r="R641" s="111">
        <v>44994</v>
      </c>
      <c r="W641">
        <v>0</v>
      </c>
      <c r="X641">
        <v>973.15</v>
      </c>
      <c r="Y641">
        <v>1362.05</v>
      </c>
      <c r="Z641">
        <f t="shared" si="10"/>
        <v>2335.1999999999998</v>
      </c>
    </row>
    <row r="642" spans="1:26">
      <c r="A642" t="s">
        <v>246</v>
      </c>
      <c r="B642">
        <v>8251327628</v>
      </c>
      <c r="C642" t="s">
        <v>190</v>
      </c>
      <c r="D642" t="s">
        <v>45</v>
      </c>
      <c r="E642" t="s">
        <v>46</v>
      </c>
      <c r="F642">
        <v>4094826</v>
      </c>
      <c r="G642">
        <v>44996</v>
      </c>
      <c r="H642" t="s">
        <v>3413</v>
      </c>
      <c r="I642" t="s">
        <v>255</v>
      </c>
      <c r="J642" t="s">
        <v>249</v>
      </c>
      <c r="K642" t="s">
        <v>268</v>
      </c>
      <c r="L642" t="s">
        <v>251</v>
      </c>
      <c r="O642" s="111">
        <v>44996</v>
      </c>
      <c r="P642" t="s">
        <v>252</v>
      </c>
      <c r="Q642" t="s">
        <v>253</v>
      </c>
      <c r="R642" s="111">
        <v>44998</v>
      </c>
      <c r="W642">
        <v>0</v>
      </c>
      <c r="X642">
        <v>716.4</v>
      </c>
      <c r="Y642">
        <v>802.43</v>
      </c>
      <c r="Z642">
        <f t="shared" si="10"/>
        <v>1518.83</v>
      </c>
    </row>
    <row r="643" spans="1:26">
      <c r="A643" t="s">
        <v>246</v>
      </c>
      <c r="B643">
        <v>8251327628</v>
      </c>
      <c r="C643" t="s">
        <v>190</v>
      </c>
      <c r="D643" t="s">
        <v>45</v>
      </c>
      <c r="E643" t="s">
        <v>46</v>
      </c>
      <c r="F643">
        <v>11750244</v>
      </c>
      <c r="G643">
        <v>45008</v>
      </c>
      <c r="H643" t="s">
        <v>3414</v>
      </c>
      <c r="I643" t="s">
        <v>255</v>
      </c>
      <c r="L643" t="s">
        <v>251</v>
      </c>
      <c r="O643" s="111">
        <v>45008</v>
      </c>
      <c r="P643" t="s">
        <v>252</v>
      </c>
      <c r="Q643" t="s">
        <v>253</v>
      </c>
      <c r="R643" s="111">
        <v>45009</v>
      </c>
      <c r="W643">
        <v>0</v>
      </c>
      <c r="X643">
        <v>299</v>
      </c>
      <c r="Y643">
        <v>1753</v>
      </c>
      <c r="Z643">
        <f t="shared" si="10"/>
        <v>2052</v>
      </c>
    </row>
    <row r="644" spans="1:26">
      <c r="A644" t="s">
        <v>246</v>
      </c>
      <c r="B644">
        <v>8251327628</v>
      </c>
      <c r="C644" t="s">
        <v>190</v>
      </c>
      <c r="D644" t="s">
        <v>45</v>
      </c>
      <c r="E644" t="s">
        <v>46</v>
      </c>
      <c r="F644">
        <v>12274256</v>
      </c>
      <c r="G644">
        <v>45010</v>
      </c>
      <c r="H644" t="s">
        <v>3419</v>
      </c>
      <c r="I644" t="s">
        <v>255</v>
      </c>
      <c r="J644" t="s">
        <v>249</v>
      </c>
      <c r="K644" t="s">
        <v>250</v>
      </c>
      <c r="L644" t="s">
        <v>251</v>
      </c>
      <c r="O644" s="111">
        <v>45010</v>
      </c>
      <c r="P644" t="s">
        <v>252</v>
      </c>
      <c r="Q644" t="s">
        <v>253</v>
      </c>
      <c r="R644" s="111">
        <v>45015</v>
      </c>
      <c r="W644">
        <v>0</v>
      </c>
      <c r="X644">
        <v>107.7</v>
      </c>
      <c r="Y644">
        <v>4786.3999999999996</v>
      </c>
      <c r="Z644">
        <f t="shared" si="10"/>
        <v>4894.0999999999995</v>
      </c>
    </row>
    <row r="645" spans="1:26">
      <c r="A645" t="s">
        <v>246</v>
      </c>
      <c r="B645">
        <v>8251327628</v>
      </c>
      <c r="C645" t="s">
        <v>190</v>
      </c>
      <c r="D645" t="s">
        <v>45</v>
      </c>
      <c r="E645" t="s">
        <v>46</v>
      </c>
      <c r="F645">
        <v>12199645</v>
      </c>
      <c r="G645">
        <v>45013</v>
      </c>
      <c r="H645" t="s">
        <v>3416</v>
      </c>
      <c r="I645" t="s">
        <v>255</v>
      </c>
      <c r="J645" t="s">
        <v>249</v>
      </c>
      <c r="K645" t="s">
        <v>268</v>
      </c>
      <c r="L645" t="s">
        <v>251</v>
      </c>
      <c r="O645" s="111">
        <v>45014</v>
      </c>
      <c r="P645" t="s">
        <v>252</v>
      </c>
      <c r="Q645" t="s">
        <v>253</v>
      </c>
      <c r="R645" s="111">
        <v>45019</v>
      </c>
      <c r="W645">
        <v>0</v>
      </c>
      <c r="X645">
        <v>0</v>
      </c>
      <c r="Y645">
        <v>928.83</v>
      </c>
      <c r="Z645">
        <f t="shared" si="10"/>
        <v>928.83</v>
      </c>
    </row>
    <row r="646" spans="1:26">
      <c r="A646" t="s">
        <v>246</v>
      </c>
      <c r="B646">
        <v>8251327628</v>
      </c>
      <c r="C646" t="s">
        <v>190</v>
      </c>
      <c r="D646" t="s">
        <v>45</v>
      </c>
      <c r="E646" t="s">
        <v>46</v>
      </c>
      <c r="F646">
        <v>12332169</v>
      </c>
      <c r="G646">
        <v>45020</v>
      </c>
      <c r="H646" t="s">
        <v>4392</v>
      </c>
      <c r="I646" t="s">
        <v>255</v>
      </c>
      <c r="J646" t="s">
        <v>249</v>
      </c>
      <c r="K646" t="s">
        <v>250</v>
      </c>
      <c r="L646" t="s">
        <v>251</v>
      </c>
      <c r="O646" s="111">
        <v>45020</v>
      </c>
      <c r="P646" t="s">
        <v>252</v>
      </c>
      <c r="Q646" t="s">
        <v>253</v>
      </c>
      <c r="R646" s="111">
        <v>45021</v>
      </c>
      <c r="W646">
        <v>0</v>
      </c>
      <c r="X646">
        <v>0</v>
      </c>
      <c r="Y646">
        <v>1031</v>
      </c>
      <c r="Z646">
        <f t="shared" si="10"/>
        <v>1031</v>
      </c>
    </row>
    <row r="647" spans="1:26">
      <c r="A647" t="s">
        <v>246</v>
      </c>
      <c r="B647">
        <v>8251327628</v>
      </c>
      <c r="C647" t="s">
        <v>190</v>
      </c>
      <c r="D647" t="s">
        <v>45</v>
      </c>
      <c r="E647" t="s">
        <v>46</v>
      </c>
      <c r="F647">
        <v>12327958</v>
      </c>
      <c r="G647">
        <v>45020</v>
      </c>
      <c r="H647" t="s">
        <v>4393</v>
      </c>
      <c r="I647" t="s">
        <v>255</v>
      </c>
      <c r="J647" t="s">
        <v>249</v>
      </c>
      <c r="K647" t="s">
        <v>250</v>
      </c>
      <c r="L647" t="s">
        <v>251</v>
      </c>
      <c r="O647" s="111">
        <v>45021</v>
      </c>
      <c r="P647" t="s">
        <v>252</v>
      </c>
      <c r="Q647" t="s">
        <v>253</v>
      </c>
      <c r="R647" s="111">
        <v>45022</v>
      </c>
      <c r="W647">
        <v>0</v>
      </c>
      <c r="X647">
        <v>0</v>
      </c>
      <c r="Y647">
        <v>3975.2</v>
      </c>
      <c r="Z647">
        <f t="shared" si="10"/>
        <v>3975.2</v>
      </c>
    </row>
    <row r="648" spans="1:26">
      <c r="A648" t="s">
        <v>246</v>
      </c>
      <c r="B648">
        <v>8251327628</v>
      </c>
      <c r="C648" t="s">
        <v>190</v>
      </c>
      <c r="D648" t="s">
        <v>45</v>
      </c>
      <c r="E648" t="s">
        <v>46</v>
      </c>
      <c r="F648">
        <v>12044966</v>
      </c>
      <c r="G648">
        <v>45026</v>
      </c>
      <c r="H648" t="s">
        <v>4394</v>
      </c>
      <c r="I648" t="s">
        <v>255</v>
      </c>
      <c r="J648" t="s">
        <v>249</v>
      </c>
      <c r="K648" t="s">
        <v>268</v>
      </c>
      <c r="L648" t="s">
        <v>251</v>
      </c>
      <c r="O648" s="111">
        <v>45026</v>
      </c>
      <c r="P648" t="s">
        <v>252</v>
      </c>
      <c r="Q648" t="s">
        <v>253</v>
      </c>
      <c r="R648" s="111">
        <v>45027</v>
      </c>
      <c r="W648">
        <v>0</v>
      </c>
      <c r="X648">
        <v>0</v>
      </c>
      <c r="Y648">
        <v>19317.61</v>
      </c>
      <c r="Z648">
        <f t="shared" si="10"/>
        <v>19317.61</v>
      </c>
    </row>
    <row r="649" spans="1:26">
      <c r="A649" t="s">
        <v>246</v>
      </c>
      <c r="B649">
        <v>8251327628</v>
      </c>
      <c r="C649" t="s">
        <v>190</v>
      </c>
      <c r="D649" t="s">
        <v>45</v>
      </c>
      <c r="E649" t="s">
        <v>46</v>
      </c>
      <c r="F649">
        <v>11655450</v>
      </c>
      <c r="G649">
        <v>45027</v>
      </c>
      <c r="H649" t="s">
        <v>4395</v>
      </c>
      <c r="I649" t="s">
        <v>255</v>
      </c>
      <c r="J649" t="s">
        <v>249</v>
      </c>
      <c r="K649" t="s">
        <v>250</v>
      </c>
      <c r="L649" t="s">
        <v>251</v>
      </c>
      <c r="O649" s="111">
        <v>45027</v>
      </c>
      <c r="P649" t="s">
        <v>252</v>
      </c>
      <c r="Q649" t="s">
        <v>253</v>
      </c>
      <c r="R649" s="111">
        <v>45027</v>
      </c>
      <c r="W649">
        <v>0</v>
      </c>
      <c r="X649">
        <v>0</v>
      </c>
      <c r="Y649">
        <v>3167</v>
      </c>
      <c r="Z649">
        <f t="shared" si="10"/>
        <v>3167</v>
      </c>
    </row>
    <row r="650" spans="1:26">
      <c r="A650" t="s">
        <v>246</v>
      </c>
      <c r="B650">
        <v>8251327628</v>
      </c>
      <c r="C650" t="s">
        <v>190</v>
      </c>
      <c r="D650" t="s">
        <v>45</v>
      </c>
      <c r="E650" t="s">
        <v>46</v>
      </c>
      <c r="F650">
        <v>12372095</v>
      </c>
      <c r="G650">
        <v>45031</v>
      </c>
      <c r="H650" t="s">
        <v>4396</v>
      </c>
      <c r="I650" t="s">
        <v>255</v>
      </c>
      <c r="J650" t="s">
        <v>249</v>
      </c>
      <c r="K650" t="s">
        <v>250</v>
      </c>
      <c r="L650" t="s">
        <v>251</v>
      </c>
      <c r="O650" s="111">
        <v>45031</v>
      </c>
      <c r="P650" t="s">
        <v>252</v>
      </c>
      <c r="Q650" t="s">
        <v>253</v>
      </c>
      <c r="R650" s="111">
        <v>45034</v>
      </c>
      <c r="W650">
        <v>0</v>
      </c>
      <c r="X650">
        <v>0</v>
      </c>
      <c r="Y650">
        <v>273</v>
      </c>
      <c r="Z650">
        <f t="shared" si="10"/>
        <v>273</v>
      </c>
    </row>
    <row r="651" spans="1:26">
      <c r="A651" t="s">
        <v>246</v>
      </c>
      <c r="B651">
        <v>8251327628</v>
      </c>
      <c r="C651" t="s">
        <v>190</v>
      </c>
      <c r="D651" t="s">
        <v>45</v>
      </c>
      <c r="E651" t="s">
        <v>46</v>
      </c>
      <c r="F651">
        <v>12395279</v>
      </c>
      <c r="G651">
        <v>45040</v>
      </c>
      <c r="H651" t="s">
        <v>4397</v>
      </c>
      <c r="I651" t="s">
        <v>271</v>
      </c>
      <c r="J651" t="s">
        <v>249</v>
      </c>
      <c r="K651" t="s">
        <v>250</v>
      </c>
      <c r="L651" t="s">
        <v>251</v>
      </c>
      <c r="O651" s="111">
        <v>45040</v>
      </c>
      <c r="P651" t="s">
        <v>252</v>
      </c>
      <c r="Q651" t="s">
        <v>253</v>
      </c>
      <c r="R651" s="111">
        <v>45044</v>
      </c>
      <c r="W651">
        <v>0</v>
      </c>
      <c r="X651">
        <v>0</v>
      </c>
      <c r="Y651">
        <v>410</v>
      </c>
      <c r="Z651">
        <f t="shared" si="10"/>
        <v>410</v>
      </c>
    </row>
    <row r="652" spans="1:26">
      <c r="A652" t="s">
        <v>246</v>
      </c>
      <c r="B652">
        <v>8251327628</v>
      </c>
      <c r="C652" t="s">
        <v>190</v>
      </c>
      <c r="D652" t="s">
        <v>45</v>
      </c>
      <c r="E652" t="s">
        <v>46</v>
      </c>
      <c r="F652">
        <v>12416121</v>
      </c>
      <c r="G652">
        <v>45043</v>
      </c>
      <c r="H652" t="s">
        <v>4398</v>
      </c>
      <c r="I652" t="s">
        <v>271</v>
      </c>
      <c r="J652" t="s">
        <v>249</v>
      </c>
      <c r="K652" t="s">
        <v>268</v>
      </c>
      <c r="L652" t="s">
        <v>251</v>
      </c>
      <c r="O652" s="111">
        <v>45043</v>
      </c>
      <c r="P652" t="s">
        <v>252</v>
      </c>
      <c r="Q652" t="s">
        <v>257</v>
      </c>
      <c r="R652" s="111">
        <v>45044</v>
      </c>
      <c r="W652">
        <v>0</v>
      </c>
      <c r="X652">
        <v>0</v>
      </c>
      <c r="Y652">
        <v>0</v>
      </c>
      <c r="Z652">
        <f t="shared" si="10"/>
        <v>0</v>
      </c>
    </row>
    <row r="653" spans="1:26">
      <c r="A653" t="s">
        <v>246</v>
      </c>
      <c r="B653">
        <v>8251327628</v>
      </c>
      <c r="C653" t="s">
        <v>190</v>
      </c>
      <c r="D653" t="s">
        <v>2404</v>
      </c>
      <c r="E653" t="s">
        <v>46</v>
      </c>
      <c r="F653">
        <v>12106214</v>
      </c>
      <c r="G653">
        <v>44965</v>
      </c>
      <c r="H653" t="s">
        <v>2701</v>
      </c>
      <c r="I653" t="s">
        <v>248</v>
      </c>
      <c r="J653" t="s">
        <v>249</v>
      </c>
      <c r="K653" t="s">
        <v>3936</v>
      </c>
      <c r="L653" t="s">
        <v>251</v>
      </c>
      <c r="O653" s="111">
        <v>44965</v>
      </c>
      <c r="P653" t="s">
        <v>252</v>
      </c>
      <c r="Q653" t="s">
        <v>282</v>
      </c>
      <c r="R653" s="111">
        <v>44971</v>
      </c>
      <c r="W653">
        <v>553.5</v>
      </c>
      <c r="X653">
        <v>497</v>
      </c>
      <c r="Y653">
        <v>0</v>
      </c>
      <c r="Z653">
        <f t="shared" si="10"/>
        <v>1050.5</v>
      </c>
    </row>
    <row r="654" spans="1:26">
      <c r="A654" t="s">
        <v>246</v>
      </c>
      <c r="B654">
        <v>8251327628</v>
      </c>
      <c r="C654" t="s">
        <v>190</v>
      </c>
      <c r="D654" t="s">
        <v>2404</v>
      </c>
      <c r="E654" t="s">
        <v>46</v>
      </c>
      <c r="F654">
        <v>12126587</v>
      </c>
      <c r="G654">
        <v>44971</v>
      </c>
      <c r="H654" t="s">
        <v>2702</v>
      </c>
      <c r="I654" t="s">
        <v>248</v>
      </c>
      <c r="J654" t="s">
        <v>249</v>
      </c>
      <c r="K654" t="s">
        <v>3936</v>
      </c>
      <c r="L654" t="s">
        <v>251</v>
      </c>
      <c r="O654" s="111">
        <v>44971</v>
      </c>
      <c r="P654" t="s">
        <v>252</v>
      </c>
      <c r="Q654" t="s">
        <v>253</v>
      </c>
      <c r="R654" s="111">
        <v>44972</v>
      </c>
      <c r="W654">
        <v>1218.9000000000001</v>
      </c>
      <c r="X654">
        <v>3664.71</v>
      </c>
      <c r="Y654">
        <v>2113.63</v>
      </c>
      <c r="Z654">
        <f t="shared" si="10"/>
        <v>6997.2400000000007</v>
      </c>
    </row>
    <row r="655" spans="1:26">
      <c r="A655" t="s">
        <v>246</v>
      </c>
      <c r="B655">
        <v>8251327628</v>
      </c>
      <c r="C655" t="s">
        <v>190</v>
      </c>
      <c r="D655" t="s">
        <v>2404</v>
      </c>
      <c r="E655" t="s">
        <v>46</v>
      </c>
      <c r="F655">
        <v>12127333</v>
      </c>
      <c r="G655">
        <v>44971</v>
      </c>
      <c r="H655" t="s">
        <v>2703</v>
      </c>
      <c r="I655" t="s">
        <v>260</v>
      </c>
      <c r="L655" t="s">
        <v>251</v>
      </c>
      <c r="O655" s="111">
        <v>44971</v>
      </c>
      <c r="P655" t="s">
        <v>252</v>
      </c>
      <c r="Q655" t="s">
        <v>253</v>
      </c>
      <c r="R655" s="111">
        <v>44993</v>
      </c>
      <c r="W655">
        <v>0</v>
      </c>
      <c r="X655">
        <v>646.75</v>
      </c>
      <c r="Y655">
        <v>160</v>
      </c>
      <c r="Z655">
        <f t="shared" si="10"/>
        <v>806.75</v>
      </c>
    </row>
    <row r="656" spans="1:26">
      <c r="A656" t="s">
        <v>246</v>
      </c>
      <c r="B656">
        <v>8251327628</v>
      </c>
      <c r="C656" t="s">
        <v>190</v>
      </c>
      <c r="D656" t="s">
        <v>1802</v>
      </c>
      <c r="E656" t="s">
        <v>46</v>
      </c>
      <c r="F656">
        <v>12164579</v>
      </c>
      <c r="G656">
        <v>44984</v>
      </c>
      <c r="H656" t="s">
        <v>2705</v>
      </c>
      <c r="I656" t="s">
        <v>255</v>
      </c>
      <c r="J656" t="s">
        <v>249</v>
      </c>
      <c r="K656" t="s">
        <v>250</v>
      </c>
      <c r="L656" t="s">
        <v>251</v>
      </c>
      <c r="O656" s="111">
        <v>44984</v>
      </c>
      <c r="P656" t="s">
        <v>252</v>
      </c>
      <c r="Q656" t="s">
        <v>253</v>
      </c>
      <c r="R656" s="111">
        <v>44987</v>
      </c>
      <c r="W656">
        <v>0</v>
      </c>
      <c r="X656">
        <v>7272.5</v>
      </c>
      <c r="Y656">
        <v>10634.5</v>
      </c>
      <c r="Z656">
        <f t="shared" si="10"/>
        <v>17907</v>
      </c>
    </row>
    <row r="657" spans="1:26">
      <c r="A657" t="s">
        <v>246</v>
      </c>
      <c r="B657">
        <v>8251327628</v>
      </c>
      <c r="C657" t="s">
        <v>190</v>
      </c>
      <c r="D657" t="s">
        <v>1802</v>
      </c>
      <c r="E657" t="s">
        <v>46</v>
      </c>
      <c r="F657">
        <v>12011592</v>
      </c>
      <c r="G657">
        <v>44985</v>
      </c>
      <c r="H657" t="s">
        <v>2704</v>
      </c>
      <c r="I657" t="s">
        <v>255</v>
      </c>
      <c r="J657" t="s">
        <v>249</v>
      </c>
      <c r="K657" t="s">
        <v>268</v>
      </c>
      <c r="L657" t="s">
        <v>251</v>
      </c>
      <c r="O657" s="111">
        <v>44985</v>
      </c>
      <c r="P657" t="s">
        <v>252</v>
      </c>
      <c r="Q657" t="s">
        <v>253</v>
      </c>
      <c r="R657" s="111">
        <v>44987</v>
      </c>
      <c r="W657">
        <v>0</v>
      </c>
      <c r="X657">
        <v>9290.35</v>
      </c>
      <c r="Y657">
        <v>10044.200000000001</v>
      </c>
      <c r="Z657">
        <f t="shared" si="10"/>
        <v>19334.550000000003</v>
      </c>
    </row>
    <row r="658" spans="1:26">
      <c r="A658" t="s">
        <v>246</v>
      </c>
      <c r="B658">
        <v>8251327628</v>
      </c>
      <c r="C658" t="s">
        <v>190</v>
      </c>
      <c r="D658" t="s">
        <v>1802</v>
      </c>
      <c r="E658" t="s">
        <v>46</v>
      </c>
      <c r="F658">
        <v>12190652</v>
      </c>
      <c r="G658">
        <v>44995</v>
      </c>
      <c r="H658" t="s">
        <v>3420</v>
      </c>
      <c r="I658" t="s">
        <v>255</v>
      </c>
      <c r="J658" t="s">
        <v>249</v>
      </c>
      <c r="K658" t="s">
        <v>250</v>
      </c>
      <c r="L658" t="s">
        <v>251</v>
      </c>
      <c r="O658" s="111">
        <v>44996</v>
      </c>
      <c r="P658" t="s">
        <v>252</v>
      </c>
      <c r="Q658" t="s">
        <v>253</v>
      </c>
      <c r="R658" s="111">
        <v>44999</v>
      </c>
      <c r="W658">
        <v>0</v>
      </c>
      <c r="X658">
        <v>3016.5</v>
      </c>
      <c r="Y658">
        <v>4755.8999999999996</v>
      </c>
      <c r="Z658">
        <f t="shared" si="10"/>
        <v>7772.4</v>
      </c>
    </row>
    <row r="659" spans="1:26">
      <c r="A659" t="s">
        <v>246</v>
      </c>
      <c r="B659">
        <v>8251327628</v>
      </c>
      <c r="C659" t="s">
        <v>190</v>
      </c>
      <c r="D659" t="s">
        <v>1005</v>
      </c>
      <c r="E659" t="s">
        <v>46</v>
      </c>
      <c r="F659">
        <v>12189771</v>
      </c>
      <c r="G659">
        <v>44987</v>
      </c>
      <c r="H659" t="s">
        <v>3421</v>
      </c>
      <c r="I659" t="s">
        <v>255</v>
      </c>
      <c r="J659" t="s">
        <v>249</v>
      </c>
      <c r="K659" t="s">
        <v>250</v>
      </c>
      <c r="L659" t="s">
        <v>251</v>
      </c>
      <c r="O659" s="111">
        <v>44987</v>
      </c>
      <c r="P659" t="s">
        <v>252</v>
      </c>
      <c r="Q659" t="s">
        <v>253</v>
      </c>
      <c r="R659" s="111">
        <v>44992</v>
      </c>
      <c r="W659">
        <v>0</v>
      </c>
      <c r="X659">
        <v>8462.02</v>
      </c>
      <c r="Y659">
        <v>12829</v>
      </c>
      <c r="Z659">
        <f t="shared" si="10"/>
        <v>21291.02</v>
      </c>
    </row>
    <row r="660" spans="1:26">
      <c r="A660" t="s">
        <v>246</v>
      </c>
      <c r="B660">
        <v>8251327628</v>
      </c>
      <c r="C660" t="s">
        <v>190</v>
      </c>
      <c r="D660" t="s">
        <v>3422</v>
      </c>
      <c r="E660" t="s">
        <v>2794</v>
      </c>
      <c r="F660">
        <v>12313422</v>
      </c>
      <c r="G660">
        <v>45016</v>
      </c>
      <c r="H660" t="s">
        <v>3423</v>
      </c>
      <c r="I660" t="s">
        <v>255</v>
      </c>
      <c r="J660" t="s">
        <v>249</v>
      </c>
      <c r="K660" t="s">
        <v>250</v>
      </c>
      <c r="L660" t="s">
        <v>251</v>
      </c>
      <c r="O660" s="111">
        <v>45016</v>
      </c>
      <c r="P660" t="s">
        <v>252</v>
      </c>
      <c r="Q660" t="s">
        <v>257</v>
      </c>
      <c r="R660" s="111"/>
      <c r="W660">
        <v>0</v>
      </c>
      <c r="X660">
        <v>0</v>
      </c>
      <c r="Y660">
        <v>0</v>
      </c>
      <c r="Z660">
        <f t="shared" si="10"/>
        <v>0</v>
      </c>
    </row>
    <row r="661" spans="1:26">
      <c r="A661" t="s">
        <v>246</v>
      </c>
      <c r="B661">
        <v>8251327628</v>
      </c>
      <c r="C661" t="s">
        <v>190</v>
      </c>
      <c r="D661" t="s">
        <v>2706</v>
      </c>
      <c r="E661" t="s">
        <v>46</v>
      </c>
      <c r="F661">
        <v>12157378</v>
      </c>
      <c r="G661">
        <v>44981</v>
      </c>
      <c r="H661" t="s">
        <v>2707</v>
      </c>
      <c r="I661" t="s">
        <v>255</v>
      </c>
      <c r="L661" t="s">
        <v>251</v>
      </c>
      <c r="O661" s="111">
        <v>44981</v>
      </c>
      <c r="P661" t="s">
        <v>252</v>
      </c>
      <c r="Q661" t="s">
        <v>263</v>
      </c>
      <c r="R661" s="111">
        <v>44986</v>
      </c>
      <c r="W661">
        <v>0</v>
      </c>
      <c r="X661">
        <v>163.5</v>
      </c>
      <c r="Y661">
        <v>0</v>
      </c>
      <c r="Z661">
        <f t="shared" si="10"/>
        <v>163.5</v>
      </c>
    </row>
    <row r="662" spans="1:26">
      <c r="A662" t="s">
        <v>246</v>
      </c>
      <c r="B662">
        <v>8251327628</v>
      </c>
      <c r="C662" t="s">
        <v>190</v>
      </c>
      <c r="D662" t="s">
        <v>1808</v>
      </c>
      <c r="E662" t="s">
        <v>46</v>
      </c>
      <c r="F662">
        <v>12102696</v>
      </c>
      <c r="G662">
        <v>44964</v>
      </c>
      <c r="H662" t="s">
        <v>2708</v>
      </c>
      <c r="I662" t="s">
        <v>255</v>
      </c>
      <c r="J662" t="s">
        <v>249</v>
      </c>
      <c r="K662" t="s">
        <v>250</v>
      </c>
      <c r="L662" t="s">
        <v>251</v>
      </c>
      <c r="O662" s="111">
        <v>44964</v>
      </c>
      <c r="P662" t="s">
        <v>252</v>
      </c>
      <c r="Q662" t="s">
        <v>253</v>
      </c>
      <c r="R662" s="111">
        <v>44967</v>
      </c>
      <c r="W662">
        <v>0</v>
      </c>
      <c r="X662">
        <v>29</v>
      </c>
      <c r="Y662">
        <v>83.5</v>
      </c>
      <c r="Z662">
        <f t="shared" si="10"/>
        <v>112.5</v>
      </c>
    </row>
    <row r="663" spans="1:26">
      <c r="A663" t="s">
        <v>246</v>
      </c>
      <c r="B663">
        <v>8849120435</v>
      </c>
      <c r="C663" t="s">
        <v>1690</v>
      </c>
      <c r="D663" t="s">
        <v>4399</v>
      </c>
      <c r="E663" t="s">
        <v>1528</v>
      </c>
      <c r="F663">
        <v>12332925</v>
      </c>
      <c r="G663">
        <v>45020</v>
      </c>
      <c r="H663" t="s">
        <v>4400</v>
      </c>
      <c r="I663" t="s">
        <v>255</v>
      </c>
      <c r="J663" t="s">
        <v>249</v>
      </c>
      <c r="K663" t="s">
        <v>250</v>
      </c>
      <c r="L663" t="s">
        <v>251</v>
      </c>
      <c r="O663" s="111">
        <v>45020</v>
      </c>
      <c r="P663" t="s">
        <v>252</v>
      </c>
      <c r="Q663" t="s">
        <v>253</v>
      </c>
      <c r="R663" s="111">
        <v>45021</v>
      </c>
      <c r="W663">
        <v>0</v>
      </c>
      <c r="X663">
        <v>0</v>
      </c>
      <c r="Y663">
        <v>10</v>
      </c>
      <c r="Z663">
        <f t="shared" si="10"/>
        <v>10</v>
      </c>
    </row>
    <row r="664" spans="1:26">
      <c r="A664" t="s">
        <v>246</v>
      </c>
      <c r="B664">
        <v>8849120435</v>
      </c>
      <c r="C664" t="s">
        <v>1690</v>
      </c>
      <c r="D664" t="s">
        <v>4399</v>
      </c>
      <c r="E664" t="s">
        <v>1528</v>
      </c>
      <c r="F664">
        <v>12347819</v>
      </c>
      <c r="G664">
        <v>45026</v>
      </c>
      <c r="H664" t="s">
        <v>4401</v>
      </c>
      <c r="I664" t="s">
        <v>255</v>
      </c>
      <c r="J664" t="s">
        <v>249</v>
      </c>
      <c r="K664" t="s">
        <v>250</v>
      </c>
      <c r="L664" t="s">
        <v>251</v>
      </c>
      <c r="O664" s="111">
        <v>45026</v>
      </c>
      <c r="P664" t="s">
        <v>252</v>
      </c>
      <c r="Q664" t="s">
        <v>253</v>
      </c>
      <c r="R664" s="111">
        <v>45027</v>
      </c>
      <c r="W664">
        <v>0</v>
      </c>
      <c r="X664">
        <v>0</v>
      </c>
      <c r="Y664">
        <v>3131.64</v>
      </c>
      <c r="Z664">
        <f t="shared" si="10"/>
        <v>3131.64</v>
      </c>
    </row>
    <row r="665" spans="1:26">
      <c r="A665" t="s">
        <v>246</v>
      </c>
      <c r="B665">
        <v>8849120435</v>
      </c>
      <c r="C665" t="s">
        <v>1690</v>
      </c>
      <c r="D665" t="s">
        <v>4399</v>
      </c>
      <c r="E665" t="s">
        <v>1528</v>
      </c>
      <c r="F665">
        <v>12356786</v>
      </c>
      <c r="G665">
        <v>45028</v>
      </c>
      <c r="H665" t="s">
        <v>4402</v>
      </c>
      <c r="I665" t="s">
        <v>255</v>
      </c>
      <c r="J665" t="s">
        <v>249</v>
      </c>
      <c r="K665" t="s">
        <v>250</v>
      </c>
      <c r="L665" t="s">
        <v>251</v>
      </c>
      <c r="O665" s="111">
        <v>45028</v>
      </c>
      <c r="P665" t="s">
        <v>252</v>
      </c>
      <c r="Q665" t="s">
        <v>253</v>
      </c>
      <c r="R665" s="111">
        <v>45029</v>
      </c>
      <c r="W665">
        <v>0</v>
      </c>
      <c r="X665">
        <v>0</v>
      </c>
      <c r="Y665">
        <v>457</v>
      </c>
      <c r="Z665">
        <f t="shared" si="10"/>
        <v>457</v>
      </c>
    </row>
    <row r="666" spans="1:26">
      <c r="A666" t="s">
        <v>246</v>
      </c>
      <c r="B666">
        <v>8849120435</v>
      </c>
      <c r="C666" t="s">
        <v>1690</v>
      </c>
      <c r="D666" t="s">
        <v>1691</v>
      </c>
      <c r="E666" t="s">
        <v>1528</v>
      </c>
      <c r="F666">
        <v>9139870</v>
      </c>
      <c r="G666">
        <v>44954</v>
      </c>
      <c r="H666" t="s">
        <v>2564</v>
      </c>
      <c r="I666" t="s">
        <v>255</v>
      </c>
      <c r="J666" t="s">
        <v>249</v>
      </c>
      <c r="K666" t="s">
        <v>268</v>
      </c>
      <c r="L666" t="s">
        <v>251</v>
      </c>
      <c r="O666" s="111">
        <v>44965</v>
      </c>
      <c r="P666" t="s">
        <v>252</v>
      </c>
      <c r="Q666" t="s">
        <v>282</v>
      </c>
      <c r="R666" s="111">
        <v>44966</v>
      </c>
      <c r="W666">
        <v>10</v>
      </c>
      <c r="X666">
        <v>22</v>
      </c>
      <c r="Y666">
        <v>0</v>
      </c>
      <c r="Z666">
        <f t="shared" si="10"/>
        <v>32</v>
      </c>
    </row>
    <row r="667" spans="1:26">
      <c r="A667" t="s">
        <v>246</v>
      </c>
      <c r="B667">
        <v>8849120435</v>
      </c>
      <c r="C667" t="s">
        <v>1690</v>
      </c>
      <c r="D667" t="s">
        <v>1691</v>
      </c>
      <c r="E667" t="s">
        <v>1528</v>
      </c>
      <c r="F667">
        <v>12091041</v>
      </c>
      <c r="G667">
        <v>44960</v>
      </c>
      <c r="H667" t="s">
        <v>2568</v>
      </c>
      <c r="I667" t="s">
        <v>255</v>
      </c>
      <c r="J667" t="s">
        <v>249</v>
      </c>
      <c r="K667" t="s">
        <v>250</v>
      </c>
      <c r="L667" t="s">
        <v>251</v>
      </c>
      <c r="O667" s="111">
        <v>44960</v>
      </c>
      <c r="P667" t="s">
        <v>252</v>
      </c>
      <c r="Q667" t="s">
        <v>282</v>
      </c>
      <c r="R667" s="111">
        <v>44964</v>
      </c>
      <c r="W667">
        <v>1560</v>
      </c>
      <c r="X667">
        <v>150</v>
      </c>
      <c r="Y667">
        <v>0</v>
      </c>
      <c r="Z667">
        <f t="shared" si="10"/>
        <v>1710</v>
      </c>
    </row>
    <row r="668" spans="1:26">
      <c r="A668" t="s">
        <v>246</v>
      </c>
      <c r="B668">
        <v>8849120435</v>
      </c>
      <c r="C668" t="s">
        <v>1690</v>
      </c>
      <c r="D668" t="s">
        <v>1691</v>
      </c>
      <c r="E668" t="s">
        <v>1528</v>
      </c>
      <c r="F668">
        <v>12085956</v>
      </c>
      <c r="G668">
        <v>44961</v>
      </c>
      <c r="H668" t="s">
        <v>2567</v>
      </c>
      <c r="I668" t="s">
        <v>255</v>
      </c>
      <c r="J668" t="s">
        <v>249</v>
      </c>
      <c r="K668" t="s">
        <v>250</v>
      </c>
      <c r="L668" t="s">
        <v>251</v>
      </c>
      <c r="O668" s="111">
        <v>44961</v>
      </c>
      <c r="P668" t="s">
        <v>252</v>
      </c>
      <c r="Q668" t="s">
        <v>253</v>
      </c>
      <c r="R668" s="111">
        <v>44963</v>
      </c>
      <c r="W668">
        <v>3262.2</v>
      </c>
      <c r="X668">
        <v>4278.95</v>
      </c>
      <c r="Y668">
        <v>3942.5</v>
      </c>
      <c r="Z668">
        <f t="shared" si="10"/>
        <v>11483.65</v>
      </c>
    </row>
    <row r="669" spans="1:26">
      <c r="A669" t="s">
        <v>246</v>
      </c>
      <c r="B669">
        <v>8849120435</v>
      </c>
      <c r="C669" t="s">
        <v>1690</v>
      </c>
      <c r="D669" t="s">
        <v>1691</v>
      </c>
      <c r="E669" t="s">
        <v>1528</v>
      </c>
      <c r="F669">
        <v>12096623</v>
      </c>
      <c r="G669">
        <v>44963</v>
      </c>
      <c r="H669" t="s">
        <v>2570</v>
      </c>
      <c r="I669" t="s">
        <v>255</v>
      </c>
      <c r="J669" t="s">
        <v>249</v>
      </c>
      <c r="K669" t="s">
        <v>250</v>
      </c>
      <c r="L669" t="s">
        <v>251</v>
      </c>
      <c r="O669" s="111">
        <v>44963</v>
      </c>
      <c r="P669" t="s">
        <v>252</v>
      </c>
      <c r="Q669" t="s">
        <v>282</v>
      </c>
      <c r="R669" s="111">
        <v>44965</v>
      </c>
      <c r="W669">
        <v>1</v>
      </c>
      <c r="X669">
        <v>1074.5</v>
      </c>
      <c r="Y669">
        <v>0</v>
      </c>
      <c r="Z669">
        <f t="shared" si="10"/>
        <v>1075.5</v>
      </c>
    </row>
    <row r="670" spans="1:26">
      <c r="A670" t="s">
        <v>246</v>
      </c>
      <c r="B670">
        <v>8849120435</v>
      </c>
      <c r="C670" t="s">
        <v>1690</v>
      </c>
      <c r="D670" t="s">
        <v>1691</v>
      </c>
      <c r="E670" t="s">
        <v>1528</v>
      </c>
      <c r="F670">
        <v>11157191</v>
      </c>
      <c r="G670">
        <v>44964</v>
      </c>
      <c r="H670" t="s">
        <v>2565</v>
      </c>
      <c r="I670" t="s">
        <v>248</v>
      </c>
      <c r="J670" t="s">
        <v>249</v>
      </c>
      <c r="K670" t="s">
        <v>3936</v>
      </c>
      <c r="L670" t="s">
        <v>251</v>
      </c>
      <c r="O670" s="111">
        <v>44972</v>
      </c>
      <c r="P670" t="s">
        <v>252</v>
      </c>
      <c r="Q670" t="s">
        <v>253</v>
      </c>
      <c r="R670" s="111">
        <v>44991</v>
      </c>
      <c r="W670">
        <v>0</v>
      </c>
      <c r="X670">
        <v>10775</v>
      </c>
      <c r="Y670">
        <v>6095</v>
      </c>
      <c r="Z670">
        <f t="shared" si="10"/>
        <v>16870</v>
      </c>
    </row>
    <row r="671" spans="1:26">
      <c r="A671" t="s">
        <v>246</v>
      </c>
      <c r="B671">
        <v>8849120435</v>
      </c>
      <c r="C671" t="s">
        <v>1690</v>
      </c>
      <c r="D671" t="s">
        <v>1691</v>
      </c>
      <c r="E671" t="s">
        <v>1528</v>
      </c>
      <c r="F671">
        <v>12095568</v>
      </c>
      <c r="G671">
        <v>44965</v>
      </c>
      <c r="H671" t="s">
        <v>2569</v>
      </c>
      <c r="I671" t="s">
        <v>255</v>
      </c>
      <c r="L671" t="s">
        <v>251</v>
      </c>
      <c r="O671" s="111">
        <v>44965</v>
      </c>
      <c r="P671" t="s">
        <v>252</v>
      </c>
      <c r="Q671" t="s">
        <v>263</v>
      </c>
      <c r="R671" s="111">
        <v>44970</v>
      </c>
      <c r="W671">
        <v>173.25</v>
      </c>
      <c r="X671">
        <v>72.900000000000006</v>
      </c>
      <c r="Y671">
        <v>0</v>
      </c>
      <c r="Z671">
        <f t="shared" si="10"/>
        <v>246.15</v>
      </c>
    </row>
    <row r="672" spans="1:26">
      <c r="A672" t="s">
        <v>246</v>
      </c>
      <c r="B672">
        <v>8849120435</v>
      </c>
      <c r="C672" t="s">
        <v>1690</v>
      </c>
      <c r="D672" t="s">
        <v>1691</v>
      </c>
      <c r="E672" t="s">
        <v>1528</v>
      </c>
      <c r="F672">
        <v>12111271</v>
      </c>
      <c r="G672">
        <v>44966</v>
      </c>
      <c r="H672" t="s">
        <v>2571</v>
      </c>
      <c r="I672" t="s">
        <v>248</v>
      </c>
      <c r="J672" t="s">
        <v>249</v>
      </c>
      <c r="K672" t="s">
        <v>250</v>
      </c>
      <c r="L672" t="s">
        <v>251</v>
      </c>
      <c r="O672" s="111">
        <v>44973</v>
      </c>
      <c r="P672" t="s">
        <v>252</v>
      </c>
      <c r="Q672" t="s">
        <v>282</v>
      </c>
      <c r="R672" s="111">
        <v>44973</v>
      </c>
      <c r="W672">
        <v>1566.2</v>
      </c>
      <c r="X672">
        <v>1265.25</v>
      </c>
      <c r="Y672">
        <v>0</v>
      </c>
      <c r="Z672">
        <f t="shared" si="10"/>
        <v>2831.45</v>
      </c>
    </row>
    <row r="673" spans="1:26">
      <c r="A673" t="s">
        <v>246</v>
      </c>
      <c r="B673">
        <v>8849120435</v>
      </c>
      <c r="C673" t="s">
        <v>1690</v>
      </c>
      <c r="D673" t="s">
        <v>1691</v>
      </c>
      <c r="E673" t="s">
        <v>1528</v>
      </c>
      <c r="F673">
        <v>12129820</v>
      </c>
      <c r="G673">
        <v>44972</v>
      </c>
      <c r="H673" t="s">
        <v>2572</v>
      </c>
      <c r="I673" t="s">
        <v>255</v>
      </c>
      <c r="J673" t="s">
        <v>249</v>
      </c>
      <c r="K673" t="s">
        <v>250</v>
      </c>
      <c r="L673" t="s">
        <v>251</v>
      </c>
      <c r="O673" s="111">
        <v>44972</v>
      </c>
      <c r="P673" t="s">
        <v>252</v>
      </c>
      <c r="Q673" t="s">
        <v>253</v>
      </c>
      <c r="R673" s="111">
        <v>44973</v>
      </c>
      <c r="W673">
        <v>200.25</v>
      </c>
      <c r="X673">
        <v>1182.3</v>
      </c>
      <c r="Y673">
        <v>480</v>
      </c>
      <c r="Z673">
        <f t="shared" si="10"/>
        <v>1862.55</v>
      </c>
    </row>
    <row r="674" spans="1:26">
      <c r="A674" t="s">
        <v>246</v>
      </c>
      <c r="B674">
        <v>8849120435</v>
      </c>
      <c r="C674" t="s">
        <v>1690</v>
      </c>
      <c r="D674" t="s">
        <v>1691</v>
      </c>
      <c r="E674" t="s">
        <v>1528</v>
      </c>
      <c r="F674">
        <v>12141594</v>
      </c>
      <c r="G674">
        <v>44974</v>
      </c>
      <c r="H674" t="s">
        <v>2573</v>
      </c>
      <c r="I674" t="s">
        <v>255</v>
      </c>
      <c r="J674" t="s">
        <v>249</v>
      </c>
      <c r="K674" t="s">
        <v>250</v>
      </c>
      <c r="L674" t="s">
        <v>251</v>
      </c>
      <c r="O674" s="111">
        <v>44974</v>
      </c>
      <c r="P674" t="s">
        <v>252</v>
      </c>
      <c r="Q674" t="s">
        <v>282</v>
      </c>
      <c r="R674" s="111">
        <v>44975</v>
      </c>
      <c r="W674">
        <v>600</v>
      </c>
      <c r="X674">
        <v>550</v>
      </c>
      <c r="Y674">
        <v>0</v>
      </c>
      <c r="Z674">
        <f t="shared" si="10"/>
        <v>1150</v>
      </c>
    </row>
    <row r="675" spans="1:26">
      <c r="A675" t="s">
        <v>246</v>
      </c>
      <c r="B675">
        <v>8849120435</v>
      </c>
      <c r="C675" t="s">
        <v>1690</v>
      </c>
      <c r="D675" t="s">
        <v>1691</v>
      </c>
      <c r="E675" t="s">
        <v>1528</v>
      </c>
      <c r="F675">
        <v>12156587</v>
      </c>
      <c r="G675">
        <v>44981</v>
      </c>
      <c r="H675" t="s">
        <v>2574</v>
      </c>
      <c r="I675" t="s">
        <v>255</v>
      </c>
      <c r="J675" t="s">
        <v>249</v>
      </c>
      <c r="K675" t="s">
        <v>250</v>
      </c>
      <c r="L675" t="s">
        <v>251</v>
      </c>
      <c r="O675" s="111">
        <v>44981</v>
      </c>
      <c r="P675" t="s">
        <v>252</v>
      </c>
      <c r="Q675" t="s">
        <v>253</v>
      </c>
      <c r="R675" s="111">
        <v>44981</v>
      </c>
      <c r="W675">
        <v>0</v>
      </c>
      <c r="X675">
        <v>4496.16</v>
      </c>
      <c r="Y675">
        <v>5853.99</v>
      </c>
      <c r="Z675">
        <f t="shared" si="10"/>
        <v>10350.15</v>
      </c>
    </row>
    <row r="676" spans="1:26">
      <c r="A676" t="s">
        <v>246</v>
      </c>
      <c r="B676">
        <v>8849120435</v>
      </c>
      <c r="C676" t="s">
        <v>1690</v>
      </c>
      <c r="D676" t="s">
        <v>1691</v>
      </c>
      <c r="E676" t="s">
        <v>1528</v>
      </c>
      <c r="F676">
        <v>4357128</v>
      </c>
      <c r="G676">
        <v>44984</v>
      </c>
      <c r="H676" t="s">
        <v>2562</v>
      </c>
      <c r="I676" t="s">
        <v>255</v>
      </c>
      <c r="J676" t="s">
        <v>249</v>
      </c>
      <c r="K676" t="s">
        <v>250</v>
      </c>
      <c r="L676" t="s">
        <v>251</v>
      </c>
      <c r="O676" s="111">
        <v>44984</v>
      </c>
      <c r="P676" t="s">
        <v>252</v>
      </c>
      <c r="Q676" t="s">
        <v>282</v>
      </c>
      <c r="R676" s="111">
        <v>44985</v>
      </c>
      <c r="W676">
        <v>42</v>
      </c>
      <c r="X676">
        <v>197</v>
      </c>
      <c r="Y676">
        <v>0</v>
      </c>
      <c r="Z676">
        <f t="shared" si="10"/>
        <v>239</v>
      </c>
    </row>
    <row r="677" spans="1:26">
      <c r="A677" t="s">
        <v>246</v>
      </c>
      <c r="B677">
        <v>8849120435</v>
      </c>
      <c r="C677" t="s">
        <v>1690</v>
      </c>
      <c r="D677" t="s">
        <v>1691</v>
      </c>
      <c r="E677" t="s">
        <v>1528</v>
      </c>
      <c r="F677">
        <v>11899021</v>
      </c>
      <c r="G677">
        <v>44985</v>
      </c>
      <c r="H677" t="s">
        <v>2566</v>
      </c>
      <c r="I677" t="s">
        <v>255</v>
      </c>
      <c r="J677" t="s">
        <v>249</v>
      </c>
      <c r="K677" t="s">
        <v>250</v>
      </c>
      <c r="L677" t="s">
        <v>251</v>
      </c>
      <c r="O677" s="111">
        <v>44985</v>
      </c>
      <c r="P677" t="s">
        <v>252</v>
      </c>
      <c r="Q677" t="s">
        <v>253</v>
      </c>
      <c r="R677" s="111">
        <v>44986</v>
      </c>
      <c r="W677">
        <v>0</v>
      </c>
      <c r="X677">
        <v>5452.29</v>
      </c>
      <c r="Y677">
        <v>5391.68</v>
      </c>
      <c r="Z677">
        <f t="shared" si="10"/>
        <v>10843.970000000001</v>
      </c>
    </row>
    <row r="678" spans="1:26">
      <c r="A678" t="s">
        <v>246</v>
      </c>
      <c r="B678">
        <v>8849120435</v>
      </c>
      <c r="C678" t="s">
        <v>1690</v>
      </c>
      <c r="D678" t="s">
        <v>1691</v>
      </c>
      <c r="E678" t="s">
        <v>1528</v>
      </c>
      <c r="F678">
        <v>12184034</v>
      </c>
      <c r="G678">
        <v>44986</v>
      </c>
      <c r="H678" t="s">
        <v>3284</v>
      </c>
      <c r="I678" t="s">
        <v>255</v>
      </c>
      <c r="J678" t="s">
        <v>249</v>
      </c>
      <c r="K678" t="s">
        <v>250</v>
      </c>
      <c r="L678" t="s">
        <v>251</v>
      </c>
      <c r="O678" s="111">
        <v>44986</v>
      </c>
      <c r="P678" t="s">
        <v>252</v>
      </c>
      <c r="Q678" t="s">
        <v>253</v>
      </c>
      <c r="R678" s="111">
        <v>44987</v>
      </c>
      <c r="W678">
        <v>0</v>
      </c>
      <c r="X678">
        <v>10261</v>
      </c>
      <c r="Y678">
        <v>9320</v>
      </c>
      <c r="Z678">
        <f t="shared" si="10"/>
        <v>19581</v>
      </c>
    </row>
    <row r="679" spans="1:26">
      <c r="A679" t="s">
        <v>246</v>
      </c>
      <c r="B679">
        <v>8849120435</v>
      </c>
      <c r="C679" t="s">
        <v>1690</v>
      </c>
      <c r="D679" t="s">
        <v>1691</v>
      </c>
      <c r="E679" t="s">
        <v>1528</v>
      </c>
      <c r="F679">
        <v>12184210</v>
      </c>
      <c r="G679">
        <v>44986</v>
      </c>
      <c r="H679" t="s">
        <v>3285</v>
      </c>
      <c r="I679" t="s">
        <v>255</v>
      </c>
      <c r="J679" t="s">
        <v>249</v>
      </c>
      <c r="K679" t="s">
        <v>250</v>
      </c>
      <c r="L679" t="s">
        <v>251</v>
      </c>
      <c r="O679" s="111">
        <v>44986</v>
      </c>
      <c r="P679" t="s">
        <v>252</v>
      </c>
      <c r="Q679" t="s">
        <v>253</v>
      </c>
      <c r="R679" s="111">
        <v>44987</v>
      </c>
      <c r="W679">
        <v>0</v>
      </c>
      <c r="X679">
        <v>559</v>
      </c>
      <c r="Y679">
        <v>598</v>
      </c>
      <c r="Z679">
        <f t="shared" si="10"/>
        <v>1157</v>
      </c>
    </row>
    <row r="680" spans="1:26">
      <c r="A680" t="s">
        <v>246</v>
      </c>
      <c r="B680">
        <v>8849120435</v>
      </c>
      <c r="C680" t="s">
        <v>1690</v>
      </c>
      <c r="D680" t="s">
        <v>1691</v>
      </c>
      <c r="E680" t="s">
        <v>1528</v>
      </c>
      <c r="F680">
        <v>12195082</v>
      </c>
      <c r="G680">
        <v>44988</v>
      </c>
      <c r="H680" t="s">
        <v>3286</v>
      </c>
      <c r="I680" t="s">
        <v>255</v>
      </c>
      <c r="L680" t="s">
        <v>251</v>
      </c>
      <c r="O680" s="111">
        <v>44988</v>
      </c>
      <c r="P680" t="s">
        <v>252</v>
      </c>
      <c r="Q680" t="s">
        <v>263</v>
      </c>
      <c r="R680" s="111">
        <v>44993</v>
      </c>
      <c r="W680">
        <v>0</v>
      </c>
      <c r="X680">
        <v>2310.0300000000002</v>
      </c>
      <c r="Y680">
        <v>0</v>
      </c>
      <c r="Z680">
        <f t="shared" si="10"/>
        <v>2310.0300000000002</v>
      </c>
    </row>
    <row r="681" spans="1:26">
      <c r="A681" t="s">
        <v>246</v>
      </c>
      <c r="B681">
        <v>8849120435</v>
      </c>
      <c r="C681" t="s">
        <v>1690</v>
      </c>
      <c r="D681" t="s">
        <v>1691</v>
      </c>
      <c r="E681" t="s">
        <v>1528</v>
      </c>
      <c r="F681">
        <v>12201743</v>
      </c>
      <c r="G681">
        <v>44992</v>
      </c>
      <c r="H681" t="s">
        <v>3287</v>
      </c>
      <c r="I681" t="s">
        <v>255</v>
      </c>
      <c r="J681" t="s">
        <v>249</v>
      </c>
      <c r="K681" t="s">
        <v>250</v>
      </c>
      <c r="L681" t="s">
        <v>251</v>
      </c>
      <c r="O681" s="111">
        <v>44992</v>
      </c>
      <c r="P681" t="s">
        <v>252</v>
      </c>
      <c r="Q681" t="s">
        <v>253</v>
      </c>
      <c r="R681" s="111">
        <v>44993</v>
      </c>
      <c r="W681">
        <v>0</v>
      </c>
      <c r="X681">
        <v>294.5</v>
      </c>
      <c r="Y681">
        <v>476</v>
      </c>
      <c r="Z681">
        <f t="shared" si="10"/>
        <v>770.5</v>
      </c>
    </row>
    <row r="682" spans="1:26">
      <c r="A682" t="s">
        <v>246</v>
      </c>
      <c r="B682">
        <v>8849120435</v>
      </c>
      <c r="C682" t="s">
        <v>1690</v>
      </c>
      <c r="D682" t="s">
        <v>1691</v>
      </c>
      <c r="E682" t="s">
        <v>1528</v>
      </c>
      <c r="F682">
        <v>12209526</v>
      </c>
      <c r="G682">
        <v>44993</v>
      </c>
      <c r="H682" t="s">
        <v>3288</v>
      </c>
      <c r="I682" t="s">
        <v>255</v>
      </c>
      <c r="J682" t="s">
        <v>249</v>
      </c>
      <c r="K682" t="s">
        <v>250</v>
      </c>
      <c r="L682" t="s">
        <v>251</v>
      </c>
      <c r="O682" s="111">
        <v>44993</v>
      </c>
      <c r="P682" t="s">
        <v>252</v>
      </c>
      <c r="Q682" t="s">
        <v>253</v>
      </c>
      <c r="R682" s="111">
        <v>44994</v>
      </c>
      <c r="W682">
        <v>0</v>
      </c>
      <c r="X682">
        <v>1539.8</v>
      </c>
      <c r="Y682">
        <v>6682.7</v>
      </c>
      <c r="Z682">
        <f t="shared" si="10"/>
        <v>8222.5</v>
      </c>
    </row>
    <row r="683" spans="1:26">
      <c r="A683" t="s">
        <v>246</v>
      </c>
      <c r="B683">
        <v>8849120435</v>
      </c>
      <c r="C683" t="s">
        <v>1690</v>
      </c>
      <c r="D683" t="s">
        <v>1691</v>
      </c>
      <c r="E683" t="s">
        <v>1528</v>
      </c>
      <c r="F683">
        <v>12218873</v>
      </c>
      <c r="G683">
        <v>44995</v>
      </c>
      <c r="H683" t="s">
        <v>3289</v>
      </c>
      <c r="I683" t="s">
        <v>255</v>
      </c>
      <c r="J683" t="s">
        <v>249</v>
      </c>
      <c r="K683" t="s">
        <v>250</v>
      </c>
      <c r="L683" t="s">
        <v>251</v>
      </c>
      <c r="O683" s="111">
        <v>44995</v>
      </c>
      <c r="P683" t="s">
        <v>252</v>
      </c>
      <c r="Q683" t="s">
        <v>253</v>
      </c>
      <c r="R683" s="111">
        <v>44995</v>
      </c>
      <c r="W683">
        <v>0</v>
      </c>
      <c r="X683">
        <v>2114.25</v>
      </c>
      <c r="Y683">
        <v>4049.25</v>
      </c>
      <c r="Z683">
        <f t="shared" si="10"/>
        <v>6163.5</v>
      </c>
    </row>
    <row r="684" spans="1:26">
      <c r="A684" t="s">
        <v>246</v>
      </c>
      <c r="B684">
        <v>8849120435</v>
      </c>
      <c r="C684" t="s">
        <v>1690</v>
      </c>
      <c r="D684" t="s">
        <v>1691</v>
      </c>
      <c r="E684" t="s">
        <v>1528</v>
      </c>
      <c r="F684">
        <v>1622637</v>
      </c>
      <c r="G684">
        <v>44998</v>
      </c>
      <c r="H684" t="s">
        <v>3282</v>
      </c>
      <c r="I684" t="s">
        <v>255</v>
      </c>
      <c r="J684" t="s">
        <v>249</v>
      </c>
      <c r="K684" t="s">
        <v>250</v>
      </c>
      <c r="O684" s="111">
        <v>44998</v>
      </c>
      <c r="P684" t="s">
        <v>252</v>
      </c>
      <c r="Q684" t="s">
        <v>253</v>
      </c>
      <c r="R684" s="111">
        <v>44999</v>
      </c>
      <c r="W684">
        <v>0</v>
      </c>
      <c r="X684">
        <v>2944</v>
      </c>
      <c r="Y684">
        <v>11230</v>
      </c>
      <c r="Z684">
        <f t="shared" si="10"/>
        <v>14174</v>
      </c>
    </row>
    <row r="685" spans="1:26">
      <c r="A685" t="s">
        <v>246</v>
      </c>
      <c r="B685">
        <v>8849120435</v>
      </c>
      <c r="C685" t="s">
        <v>1690</v>
      </c>
      <c r="D685" t="s">
        <v>1691</v>
      </c>
      <c r="E685" t="s">
        <v>1528</v>
      </c>
      <c r="F685">
        <v>5616496</v>
      </c>
      <c r="G685">
        <v>44999</v>
      </c>
      <c r="H685" t="s">
        <v>3283</v>
      </c>
      <c r="I685" t="s">
        <v>255</v>
      </c>
      <c r="J685" t="s">
        <v>249</v>
      </c>
      <c r="K685" t="s">
        <v>250</v>
      </c>
      <c r="L685" t="s">
        <v>251</v>
      </c>
      <c r="O685" s="111">
        <v>44999</v>
      </c>
      <c r="P685" t="s">
        <v>252</v>
      </c>
      <c r="Q685" t="s">
        <v>282</v>
      </c>
      <c r="R685" s="111">
        <v>45000</v>
      </c>
      <c r="W685">
        <v>0</v>
      </c>
      <c r="X685">
        <v>251</v>
      </c>
      <c r="Y685">
        <v>0</v>
      </c>
      <c r="Z685">
        <f t="shared" si="10"/>
        <v>251</v>
      </c>
    </row>
    <row r="686" spans="1:26">
      <c r="A686" t="s">
        <v>246</v>
      </c>
      <c r="B686">
        <v>8849120435</v>
      </c>
      <c r="C686" t="s">
        <v>1690</v>
      </c>
      <c r="D686" t="s">
        <v>1691</v>
      </c>
      <c r="E686" t="s">
        <v>1528</v>
      </c>
      <c r="F686">
        <v>12236746</v>
      </c>
      <c r="G686">
        <v>45000</v>
      </c>
      <c r="H686" t="s">
        <v>3291</v>
      </c>
      <c r="I686" t="s">
        <v>255</v>
      </c>
      <c r="J686" t="s">
        <v>249</v>
      </c>
      <c r="K686" t="s">
        <v>250</v>
      </c>
      <c r="L686" t="s">
        <v>251</v>
      </c>
      <c r="O686" s="111">
        <v>45000</v>
      </c>
      <c r="P686" t="s">
        <v>252</v>
      </c>
      <c r="Q686" t="s">
        <v>282</v>
      </c>
      <c r="R686" s="111">
        <v>45001</v>
      </c>
      <c r="W686">
        <v>0</v>
      </c>
      <c r="X686">
        <v>1316.5</v>
      </c>
      <c r="Y686">
        <v>0</v>
      </c>
      <c r="Z686">
        <f t="shared" si="10"/>
        <v>1316.5</v>
      </c>
    </row>
    <row r="687" spans="1:26">
      <c r="A687" t="s">
        <v>246</v>
      </c>
      <c r="B687">
        <v>8849120435</v>
      </c>
      <c r="C687" t="s">
        <v>1690</v>
      </c>
      <c r="D687" t="s">
        <v>1691</v>
      </c>
      <c r="E687" t="s">
        <v>1528</v>
      </c>
      <c r="F687">
        <v>12242889</v>
      </c>
      <c r="G687">
        <v>45001</v>
      </c>
      <c r="H687" t="s">
        <v>3292</v>
      </c>
      <c r="I687" t="s">
        <v>255</v>
      </c>
      <c r="J687" t="s">
        <v>249</v>
      </c>
      <c r="K687" t="s">
        <v>250</v>
      </c>
      <c r="L687" t="s">
        <v>251</v>
      </c>
      <c r="O687" s="111">
        <v>45001</v>
      </c>
      <c r="P687" t="s">
        <v>252</v>
      </c>
      <c r="Q687" t="s">
        <v>253</v>
      </c>
      <c r="R687" s="111">
        <v>45012</v>
      </c>
      <c r="W687">
        <v>0</v>
      </c>
      <c r="X687">
        <v>0.5</v>
      </c>
      <c r="Y687">
        <v>1200</v>
      </c>
      <c r="Z687">
        <f t="shared" si="10"/>
        <v>1200.5</v>
      </c>
    </row>
    <row r="688" spans="1:26">
      <c r="A688" t="s">
        <v>246</v>
      </c>
      <c r="B688">
        <v>8849120435</v>
      </c>
      <c r="C688" t="s">
        <v>1690</v>
      </c>
      <c r="D688" t="s">
        <v>1691</v>
      </c>
      <c r="E688" t="s">
        <v>1528</v>
      </c>
      <c r="F688">
        <v>12235984</v>
      </c>
      <c r="G688">
        <v>45002</v>
      </c>
      <c r="H688" t="s">
        <v>3290</v>
      </c>
      <c r="I688" t="s">
        <v>255</v>
      </c>
      <c r="J688" t="s">
        <v>249</v>
      </c>
      <c r="K688" t="s">
        <v>250</v>
      </c>
      <c r="L688" t="s">
        <v>251</v>
      </c>
      <c r="O688" s="111">
        <v>45002</v>
      </c>
      <c r="P688" t="s">
        <v>252</v>
      </c>
      <c r="Q688" t="s">
        <v>253</v>
      </c>
      <c r="R688" s="111">
        <v>45005</v>
      </c>
      <c r="W688">
        <v>0</v>
      </c>
      <c r="X688">
        <v>15.5</v>
      </c>
      <c r="Y688">
        <v>46</v>
      </c>
      <c r="Z688">
        <f t="shared" si="10"/>
        <v>61.5</v>
      </c>
    </row>
    <row r="689" spans="1:26">
      <c r="A689" t="s">
        <v>246</v>
      </c>
      <c r="B689">
        <v>8849120435</v>
      </c>
      <c r="C689" t="s">
        <v>1690</v>
      </c>
      <c r="D689" t="s">
        <v>1691</v>
      </c>
      <c r="E689" t="s">
        <v>1528</v>
      </c>
      <c r="F689">
        <v>12253768</v>
      </c>
      <c r="G689">
        <v>45005</v>
      </c>
      <c r="H689" t="s">
        <v>3295</v>
      </c>
      <c r="I689" t="s">
        <v>255</v>
      </c>
      <c r="J689" t="s">
        <v>249</v>
      </c>
      <c r="K689" t="s">
        <v>250</v>
      </c>
      <c r="L689" t="s">
        <v>251</v>
      </c>
      <c r="O689" s="111">
        <v>45005</v>
      </c>
      <c r="P689" t="s">
        <v>252</v>
      </c>
      <c r="Q689" t="s">
        <v>282</v>
      </c>
      <c r="R689" s="111">
        <v>45006</v>
      </c>
      <c r="W689">
        <v>0</v>
      </c>
      <c r="X689">
        <v>18</v>
      </c>
      <c r="Y689">
        <v>0</v>
      </c>
      <c r="Z689">
        <f t="shared" si="10"/>
        <v>18</v>
      </c>
    </row>
    <row r="690" spans="1:26">
      <c r="A690" t="s">
        <v>246</v>
      </c>
      <c r="B690">
        <v>8849120435</v>
      </c>
      <c r="C690" t="s">
        <v>1690</v>
      </c>
      <c r="D690" t="s">
        <v>1691</v>
      </c>
      <c r="E690" t="s">
        <v>1528</v>
      </c>
      <c r="F690">
        <v>12267197</v>
      </c>
      <c r="G690">
        <v>45007</v>
      </c>
      <c r="H690" t="s">
        <v>3296</v>
      </c>
      <c r="I690" t="s">
        <v>255</v>
      </c>
      <c r="J690" t="s">
        <v>249</v>
      </c>
      <c r="K690" t="s">
        <v>250</v>
      </c>
      <c r="L690" t="s">
        <v>251</v>
      </c>
      <c r="O690" s="111">
        <v>45007</v>
      </c>
      <c r="P690" t="s">
        <v>252</v>
      </c>
      <c r="Q690" t="s">
        <v>253</v>
      </c>
      <c r="R690" s="111">
        <v>45008</v>
      </c>
      <c r="W690">
        <v>0</v>
      </c>
      <c r="X690">
        <v>0</v>
      </c>
      <c r="Y690">
        <v>99</v>
      </c>
      <c r="Z690">
        <f t="shared" si="10"/>
        <v>99</v>
      </c>
    </row>
    <row r="691" spans="1:26">
      <c r="A691" t="s">
        <v>246</v>
      </c>
      <c r="B691">
        <v>8849120435</v>
      </c>
      <c r="C691" t="s">
        <v>1690</v>
      </c>
      <c r="D691" t="s">
        <v>1691</v>
      </c>
      <c r="E691" t="s">
        <v>1528</v>
      </c>
      <c r="F691">
        <v>12274098</v>
      </c>
      <c r="G691">
        <v>45008</v>
      </c>
      <c r="H691" t="s">
        <v>3297</v>
      </c>
      <c r="I691" t="s">
        <v>255</v>
      </c>
      <c r="L691" t="s">
        <v>251</v>
      </c>
      <c r="O691" s="111">
        <v>45008</v>
      </c>
      <c r="P691" t="s">
        <v>252</v>
      </c>
      <c r="Q691" t="s">
        <v>253</v>
      </c>
      <c r="R691" s="111">
        <v>45009</v>
      </c>
      <c r="W691">
        <v>0</v>
      </c>
      <c r="X691">
        <v>0</v>
      </c>
      <c r="Y691">
        <v>1</v>
      </c>
      <c r="Z691">
        <f t="shared" si="10"/>
        <v>1</v>
      </c>
    </row>
    <row r="692" spans="1:26">
      <c r="A692" t="s">
        <v>246</v>
      </c>
      <c r="B692">
        <v>8849120435</v>
      </c>
      <c r="C692" t="s">
        <v>1690</v>
      </c>
      <c r="D692" t="s">
        <v>1691</v>
      </c>
      <c r="E692" t="s">
        <v>1528</v>
      </c>
      <c r="F692">
        <v>12246559</v>
      </c>
      <c r="G692">
        <v>45010</v>
      </c>
      <c r="H692" t="s">
        <v>3294</v>
      </c>
      <c r="I692" t="s">
        <v>255</v>
      </c>
      <c r="J692" t="s">
        <v>249</v>
      </c>
      <c r="K692" t="s">
        <v>268</v>
      </c>
      <c r="L692" t="s">
        <v>251</v>
      </c>
      <c r="O692" s="111">
        <v>45010</v>
      </c>
      <c r="P692" t="s">
        <v>252</v>
      </c>
      <c r="Q692" t="s">
        <v>253</v>
      </c>
      <c r="R692" s="111">
        <v>45013</v>
      </c>
      <c r="W692">
        <v>0</v>
      </c>
      <c r="X692">
        <v>231</v>
      </c>
      <c r="Y692">
        <v>195</v>
      </c>
      <c r="Z692">
        <f t="shared" si="10"/>
        <v>426</v>
      </c>
    </row>
    <row r="693" spans="1:26">
      <c r="A693" t="s">
        <v>246</v>
      </c>
      <c r="B693">
        <v>8849120435</v>
      </c>
      <c r="C693" t="s">
        <v>1690</v>
      </c>
      <c r="D693" t="s">
        <v>1691</v>
      </c>
      <c r="E693" t="s">
        <v>1528</v>
      </c>
      <c r="F693">
        <v>12054762</v>
      </c>
      <c r="G693">
        <v>45019</v>
      </c>
      <c r="H693" t="s">
        <v>4403</v>
      </c>
      <c r="I693" t="s">
        <v>255</v>
      </c>
      <c r="J693" t="s">
        <v>249</v>
      </c>
      <c r="K693" t="s">
        <v>250</v>
      </c>
      <c r="L693" t="s">
        <v>251</v>
      </c>
      <c r="O693" s="111">
        <v>45019</v>
      </c>
      <c r="P693" t="s">
        <v>252</v>
      </c>
      <c r="Q693" t="s">
        <v>253</v>
      </c>
      <c r="R693" s="111">
        <v>45020</v>
      </c>
      <c r="W693">
        <v>0</v>
      </c>
      <c r="X693">
        <v>0</v>
      </c>
      <c r="Y693">
        <v>855</v>
      </c>
      <c r="Z693">
        <f t="shared" si="10"/>
        <v>855</v>
      </c>
    </row>
    <row r="694" spans="1:26">
      <c r="A694" t="s">
        <v>246</v>
      </c>
      <c r="B694">
        <v>8849120435</v>
      </c>
      <c r="C694" t="s">
        <v>1690</v>
      </c>
      <c r="D694" t="s">
        <v>1691</v>
      </c>
      <c r="E694" t="s">
        <v>1528</v>
      </c>
      <c r="F694">
        <v>12339248</v>
      </c>
      <c r="G694">
        <v>45021</v>
      </c>
      <c r="H694" t="s">
        <v>4404</v>
      </c>
      <c r="I694" t="s">
        <v>255</v>
      </c>
      <c r="J694" t="s">
        <v>249</v>
      </c>
      <c r="K694" t="s">
        <v>250</v>
      </c>
      <c r="L694" t="s">
        <v>251</v>
      </c>
      <c r="O694" s="111">
        <v>45021</v>
      </c>
      <c r="P694" t="s">
        <v>252</v>
      </c>
      <c r="Q694" t="s">
        <v>253</v>
      </c>
      <c r="R694" s="111">
        <v>45034</v>
      </c>
      <c r="W694">
        <v>0</v>
      </c>
      <c r="X694">
        <v>0</v>
      </c>
      <c r="Y694">
        <v>986</v>
      </c>
      <c r="Z694">
        <f t="shared" si="10"/>
        <v>986</v>
      </c>
    </row>
    <row r="695" spans="1:26">
      <c r="A695" t="s">
        <v>246</v>
      </c>
      <c r="B695">
        <v>8849120435</v>
      </c>
      <c r="C695" t="s">
        <v>1690</v>
      </c>
      <c r="D695" t="s">
        <v>1691</v>
      </c>
      <c r="E695" t="s">
        <v>1528</v>
      </c>
      <c r="F695">
        <v>12353365</v>
      </c>
      <c r="G695">
        <v>45027</v>
      </c>
      <c r="H695" t="s">
        <v>4405</v>
      </c>
      <c r="I695" t="s">
        <v>255</v>
      </c>
      <c r="J695" t="s">
        <v>249</v>
      </c>
      <c r="K695" t="s">
        <v>250</v>
      </c>
      <c r="L695" t="s">
        <v>251</v>
      </c>
      <c r="O695" s="111">
        <v>45027</v>
      </c>
      <c r="P695" t="s">
        <v>252</v>
      </c>
      <c r="Q695" t="s">
        <v>253</v>
      </c>
      <c r="R695" s="111">
        <v>45028</v>
      </c>
      <c r="W695">
        <v>0</v>
      </c>
      <c r="X695">
        <v>0</v>
      </c>
      <c r="Y695">
        <v>476.5</v>
      </c>
      <c r="Z695">
        <f t="shared" si="10"/>
        <v>476.5</v>
      </c>
    </row>
    <row r="696" spans="1:26">
      <c r="A696" t="s">
        <v>246</v>
      </c>
      <c r="B696">
        <v>8849120435</v>
      </c>
      <c r="C696" t="s">
        <v>1690</v>
      </c>
      <c r="D696" t="s">
        <v>1691</v>
      </c>
      <c r="E696" t="s">
        <v>1528</v>
      </c>
      <c r="F696">
        <v>12368559</v>
      </c>
      <c r="G696">
        <v>45030</v>
      </c>
      <c r="H696" t="s">
        <v>4406</v>
      </c>
      <c r="I696" t="s">
        <v>255</v>
      </c>
      <c r="J696" t="s">
        <v>249</v>
      </c>
      <c r="K696" t="s">
        <v>250</v>
      </c>
      <c r="L696" t="s">
        <v>251</v>
      </c>
      <c r="O696" s="111">
        <v>45030</v>
      </c>
      <c r="P696" t="s">
        <v>252</v>
      </c>
      <c r="Q696" t="s">
        <v>253</v>
      </c>
      <c r="R696" s="111">
        <v>45034</v>
      </c>
      <c r="W696">
        <v>0</v>
      </c>
      <c r="X696">
        <v>0</v>
      </c>
      <c r="Y696">
        <v>690.49</v>
      </c>
      <c r="Z696">
        <f t="shared" si="10"/>
        <v>690.49</v>
      </c>
    </row>
    <row r="697" spans="1:26">
      <c r="A697" t="s">
        <v>246</v>
      </c>
      <c r="B697">
        <v>8849120435</v>
      </c>
      <c r="C697" t="s">
        <v>1690</v>
      </c>
      <c r="D697" t="s">
        <v>1691</v>
      </c>
      <c r="E697" t="s">
        <v>1528</v>
      </c>
      <c r="F697">
        <v>12373857</v>
      </c>
      <c r="G697">
        <v>45033</v>
      </c>
      <c r="H697" t="s">
        <v>4407</v>
      </c>
      <c r="I697" t="s">
        <v>256</v>
      </c>
      <c r="J697" t="s">
        <v>249</v>
      </c>
      <c r="K697" t="s">
        <v>250</v>
      </c>
      <c r="L697" t="s">
        <v>251</v>
      </c>
      <c r="O697" s="111">
        <v>45033</v>
      </c>
      <c r="P697" t="s">
        <v>252</v>
      </c>
      <c r="Q697" t="s">
        <v>253</v>
      </c>
      <c r="R697" s="111">
        <v>45034</v>
      </c>
      <c r="W697">
        <v>0</v>
      </c>
      <c r="X697">
        <v>0</v>
      </c>
      <c r="Y697">
        <v>1223</v>
      </c>
      <c r="Z697">
        <f t="shared" si="10"/>
        <v>1223</v>
      </c>
    </row>
    <row r="698" spans="1:26">
      <c r="A698" t="s">
        <v>246</v>
      </c>
      <c r="B698">
        <v>8849120435</v>
      </c>
      <c r="C698" t="s">
        <v>1690</v>
      </c>
      <c r="D698" t="s">
        <v>1691</v>
      </c>
      <c r="E698" t="s">
        <v>1528</v>
      </c>
      <c r="F698">
        <v>12384426</v>
      </c>
      <c r="G698">
        <v>45035</v>
      </c>
      <c r="H698" t="s">
        <v>4408</v>
      </c>
      <c r="I698" t="s">
        <v>271</v>
      </c>
      <c r="J698" t="s">
        <v>249</v>
      </c>
      <c r="K698" t="s">
        <v>250</v>
      </c>
      <c r="L698" t="s">
        <v>251</v>
      </c>
      <c r="O698" s="111">
        <v>45035</v>
      </c>
      <c r="P698" t="s">
        <v>252</v>
      </c>
      <c r="Q698" t="s">
        <v>257</v>
      </c>
      <c r="R698" s="111">
        <v>45044</v>
      </c>
      <c r="W698">
        <v>0</v>
      </c>
      <c r="X698">
        <v>0</v>
      </c>
      <c r="Y698">
        <v>0</v>
      </c>
      <c r="Z698">
        <f t="shared" si="10"/>
        <v>0</v>
      </c>
    </row>
    <row r="699" spans="1:26">
      <c r="A699" t="s">
        <v>246</v>
      </c>
      <c r="B699">
        <v>8849120435</v>
      </c>
      <c r="C699" t="s">
        <v>1690</v>
      </c>
      <c r="D699" t="s">
        <v>1691</v>
      </c>
      <c r="E699" t="s">
        <v>1528</v>
      </c>
      <c r="F699">
        <v>12395301</v>
      </c>
      <c r="G699">
        <v>45040</v>
      </c>
      <c r="H699" t="s">
        <v>4409</v>
      </c>
      <c r="I699" t="s">
        <v>271</v>
      </c>
      <c r="J699" t="s">
        <v>249</v>
      </c>
      <c r="K699" t="s">
        <v>250</v>
      </c>
      <c r="L699" t="s">
        <v>251</v>
      </c>
      <c r="O699" s="111">
        <v>45040</v>
      </c>
      <c r="P699" t="s">
        <v>252</v>
      </c>
      <c r="Q699" t="s">
        <v>253</v>
      </c>
      <c r="R699" s="111">
        <v>45041</v>
      </c>
      <c r="W699">
        <v>0</v>
      </c>
      <c r="X699">
        <v>0</v>
      </c>
      <c r="Y699">
        <v>5</v>
      </c>
      <c r="Z699">
        <f t="shared" si="10"/>
        <v>5</v>
      </c>
    </row>
    <row r="700" spans="1:26">
      <c r="A700" t="s">
        <v>246</v>
      </c>
      <c r="B700">
        <v>8849120435</v>
      </c>
      <c r="C700" t="s">
        <v>1690</v>
      </c>
      <c r="D700" t="s">
        <v>1691</v>
      </c>
      <c r="E700" t="s">
        <v>1528</v>
      </c>
      <c r="F700">
        <v>12402258</v>
      </c>
      <c r="G700">
        <v>45041</v>
      </c>
      <c r="H700" t="s">
        <v>4410</v>
      </c>
      <c r="I700" t="s">
        <v>271</v>
      </c>
      <c r="J700" t="s">
        <v>249</v>
      </c>
      <c r="K700" t="s">
        <v>268</v>
      </c>
      <c r="L700" t="s">
        <v>251</v>
      </c>
      <c r="O700" s="111">
        <v>45041</v>
      </c>
      <c r="P700" t="s">
        <v>252</v>
      </c>
      <c r="Q700" t="s">
        <v>257</v>
      </c>
      <c r="R700" s="111">
        <v>45042</v>
      </c>
      <c r="W700">
        <v>0</v>
      </c>
      <c r="X700">
        <v>0</v>
      </c>
      <c r="Y700">
        <v>0</v>
      </c>
      <c r="Z700">
        <f t="shared" si="10"/>
        <v>0</v>
      </c>
    </row>
    <row r="701" spans="1:26">
      <c r="A701" t="s">
        <v>246</v>
      </c>
      <c r="B701">
        <v>8849120435</v>
      </c>
      <c r="C701" t="s">
        <v>1690</v>
      </c>
      <c r="D701" t="s">
        <v>1691</v>
      </c>
      <c r="E701" t="s">
        <v>1528</v>
      </c>
      <c r="F701">
        <v>12416771</v>
      </c>
      <c r="G701">
        <v>45043</v>
      </c>
      <c r="H701" t="s">
        <v>4411</v>
      </c>
      <c r="I701" t="s">
        <v>248</v>
      </c>
      <c r="J701" t="s">
        <v>249</v>
      </c>
      <c r="K701" t="s">
        <v>250</v>
      </c>
      <c r="L701" t="s">
        <v>251</v>
      </c>
      <c r="O701" s="111">
        <v>45043</v>
      </c>
      <c r="P701" t="s">
        <v>252</v>
      </c>
      <c r="Q701" t="s">
        <v>257</v>
      </c>
      <c r="R701" s="111"/>
      <c r="W701">
        <v>0</v>
      </c>
      <c r="X701">
        <v>0</v>
      </c>
      <c r="Y701">
        <v>0</v>
      </c>
      <c r="Z701">
        <f t="shared" si="10"/>
        <v>0</v>
      </c>
    </row>
    <row r="702" spans="1:26">
      <c r="A702" t="s">
        <v>246</v>
      </c>
      <c r="B702">
        <v>8849120435</v>
      </c>
      <c r="C702" t="s">
        <v>1690</v>
      </c>
      <c r="D702" t="s">
        <v>1691</v>
      </c>
      <c r="E702" t="s">
        <v>1528</v>
      </c>
      <c r="F702">
        <v>326340</v>
      </c>
      <c r="G702">
        <v>45044</v>
      </c>
      <c r="H702" t="s">
        <v>4412</v>
      </c>
      <c r="I702" t="s">
        <v>248</v>
      </c>
      <c r="J702" t="s">
        <v>249</v>
      </c>
      <c r="K702" t="s">
        <v>250</v>
      </c>
      <c r="L702" t="s">
        <v>251</v>
      </c>
      <c r="O702" s="111">
        <v>45044</v>
      </c>
      <c r="P702" t="s">
        <v>252</v>
      </c>
      <c r="Q702" t="s">
        <v>257</v>
      </c>
      <c r="R702" s="111"/>
      <c r="W702">
        <v>0</v>
      </c>
      <c r="X702">
        <v>0</v>
      </c>
      <c r="Y702">
        <v>0</v>
      </c>
      <c r="Z702">
        <f t="shared" ref="Z702:Z765" si="11">SUM(W702:Y702)</f>
        <v>0</v>
      </c>
    </row>
    <row r="703" spans="1:26">
      <c r="A703" t="s">
        <v>246</v>
      </c>
      <c r="B703">
        <v>9408588436</v>
      </c>
      <c r="C703" t="s">
        <v>1526</v>
      </c>
      <c r="D703" t="s">
        <v>1527</v>
      </c>
      <c r="E703" t="s">
        <v>1528</v>
      </c>
      <c r="F703">
        <v>12060764</v>
      </c>
      <c r="G703">
        <v>44957</v>
      </c>
      <c r="H703" t="s">
        <v>2369</v>
      </c>
      <c r="I703" t="s">
        <v>255</v>
      </c>
      <c r="J703" t="s">
        <v>249</v>
      </c>
      <c r="K703" t="s">
        <v>250</v>
      </c>
      <c r="L703" t="s">
        <v>251</v>
      </c>
      <c r="O703" s="111">
        <v>44958</v>
      </c>
      <c r="P703" t="s">
        <v>252</v>
      </c>
      <c r="Q703" t="s">
        <v>253</v>
      </c>
      <c r="R703" s="111">
        <v>44993</v>
      </c>
      <c r="W703">
        <v>0</v>
      </c>
      <c r="X703">
        <v>2954.75</v>
      </c>
      <c r="Y703">
        <v>4280.75</v>
      </c>
      <c r="Z703">
        <f t="shared" si="11"/>
        <v>7235.5</v>
      </c>
    </row>
    <row r="704" spans="1:26">
      <c r="A704" t="s">
        <v>246</v>
      </c>
      <c r="B704">
        <v>9408588436</v>
      </c>
      <c r="C704" t="s">
        <v>1526</v>
      </c>
      <c r="D704" t="s">
        <v>1527</v>
      </c>
      <c r="E704" t="s">
        <v>1528</v>
      </c>
      <c r="F704">
        <v>12079461</v>
      </c>
      <c r="G704">
        <v>44958</v>
      </c>
      <c r="H704" t="s">
        <v>2371</v>
      </c>
      <c r="I704" t="s">
        <v>255</v>
      </c>
      <c r="J704" t="s">
        <v>249</v>
      </c>
      <c r="K704" t="s">
        <v>250</v>
      </c>
      <c r="L704" t="s">
        <v>251</v>
      </c>
      <c r="O704" s="111">
        <v>44960</v>
      </c>
      <c r="P704" t="s">
        <v>252</v>
      </c>
      <c r="Q704" t="s">
        <v>282</v>
      </c>
      <c r="R704" s="111">
        <v>44980</v>
      </c>
      <c r="W704">
        <v>60</v>
      </c>
      <c r="X704">
        <v>121.01</v>
      </c>
      <c r="Y704">
        <v>0</v>
      </c>
      <c r="Z704">
        <f t="shared" si="11"/>
        <v>181.01</v>
      </c>
    </row>
    <row r="705" spans="1:26">
      <c r="A705" t="s">
        <v>246</v>
      </c>
      <c r="B705">
        <v>9408588436</v>
      </c>
      <c r="C705" t="s">
        <v>1526</v>
      </c>
      <c r="D705" t="s">
        <v>1527</v>
      </c>
      <c r="E705" t="s">
        <v>1528</v>
      </c>
      <c r="F705">
        <v>12079169</v>
      </c>
      <c r="G705">
        <v>44959</v>
      </c>
      <c r="H705" t="s">
        <v>2370</v>
      </c>
      <c r="I705" t="s">
        <v>255</v>
      </c>
      <c r="J705" t="s">
        <v>249</v>
      </c>
      <c r="K705" t="s">
        <v>250</v>
      </c>
      <c r="L705" t="s">
        <v>251</v>
      </c>
      <c r="O705" s="111">
        <v>44960</v>
      </c>
      <c r="P705" t="s">
        <v>252</v>
      </c>
      <c r="Q705" t="s">
        <v>257</v>
      </c>
      <c r="R705" s="111"/>
      <c r="W705">
        <v>0</v>
      </c>
      <c r="X705">
        <v>0</v>
      </c>
      <c r="Y705">
        <v>0</v>
      </c>
      <c r="Z705">
        <f t="shared" si="11"/>
        <v>0</v>
      </c>
    </row>
    <row r="706" spans="1:26">
      <c r="A706" t="s">
        <v>246</v>
      </c>
      <c r="B706">
        <v>9408588436</v>
      </c>
      <c r="C706" t="s">
        <v>1526</v>
      </c>
      <c r="D706" t="s">
        <v>1527</v>
      </c>
      <c r="E706" t="s">
        <v>1528</v>
      </c>
      <c r="F706">
        <v>12090881</v>
      </c>
      <c r="G706">
        <v>44960</v>
      </c>
      <c r="H706" t="s">
        <v>2372</v>
      </c>
      <c r="I706" t="s">
        <v>255</v>
      </c>
      <c r="J706" t="s">
        <v>249</v>
      </c>
      <c r="K706" t="s">
        <v>268</v>
      </c>
      <c r="L706" t="s">
        <v>251</v>
      </c>
      <c r="O706" s="111">
        <v>44963</v>
      </c>
      <c r="P706" t="s">
        <v>252</v>
      </c>
      <c r="Q706" t="s">
        <v>253</v>
      </c>
      <c r="R706" s="111">
        <v>44980</v>
      </c>
      <c r="W706">
        <v>0</v>
      </c>
      <c r="X706">
        <v>3939.03</v>
      </c>
      <c r="Y706">
        <v>18580.22</v>
      </c>
      <c r="Z706">
        <f t="shared" si="11"/>
        <v>22519.25</v>
      </c>
    </row>
    <row r="707" spans="1:26">
      <c r="A707" t="s">
        <v>246</v>
      </c>
      <c r="B707">
        <v>9408588436</v>
      </c>
      <c r="C707" t="s">
        <v>1526</v>
      </c>
      <c r="D707" t="s">
        <v>1527</v>
      </c>
      <c r="E707" t="s">
        <v>1528</v>
      </c>
      <c r="F707">
        <v>12095513</v>
      </c>
      <c r="G707">
        <v>44961</v>
      </c>
      <c r="H707" t="s">
        <v>2373</v>
      </c>
      <c r="I707" t="s">
        <v>255</v>
      </c>
      <c r="J707" t="s">
        <v>249</v>
      </c>
      <c r="K707" t="s">
        <v>250</v>
      </c>
      <c r="L707" t="s">
        <v>251</v>
      </c>
      <c r="O707" s="111">
        <v>44963</v>
      </c>
      <c r="P707" t="s">
        <v>252</v>
      </c>
      <c r="Q707" t="s">
        <v>253</v>
      </c>
      <c r="R707" s="111">
        <v>44980</v>
      </c>
      <c r="W707">
        <v>485</v>
      </c>
      <c r="X707">
        <v>2287</v>
      </c>
      <c r="Y707">
        <v>1481.99</v>
      </c>
      <c r="Z707">
        <f t="shared" si="11"/>
        <v>4253.99</v>
      </c>
    </row>
    <row r="708" spans="1:26">
      <c r="A708" t="s">
        <v>246</v>
      </c>
      <c r="B708">
        <v>9408588436</v>
      </c>
      <c r="C708" t="s">
        <v>1526</v>
      </c>
      <c r="D708" t="s">
        <v>1527</v>
      </c>
      <c r="E708" t="s">
        <v>1528</v>
      </c>
      <c r="F708">
        <v>12110314</v>
      </c>
      <c r="G708">
        <v>44966</v>
      </c>
      <c r="H708" t="s">
        <v>2374</v>
      </c>
      <c r="I708" t="s">
        <v>248</v>
      </c>
      <c r="J708" t="s">
        <v>249</v>
      </c>
      <c r="K708" t="s">
        <v>3936</v>
      </c>
      <c r="L708" t="s">
        <v>251</v>
      </c>
      <c r="O708" s="111">
        <v>44966</v>
      </c>
      <c r="P708" t="s">
        <v>252</v>
      </c>
      <c r="Q708" t="s">
        <v>282</v>
      </c>
      <c r="R708" s="111">
        <v>44968</v>
      </c>
      <c r="W708">
        <v>535.42999999999995</v>
      </c>
      <c r="X708">
        <v>0</v>
      </c>
      <c r="Y708">
        <v>0</v>
      </c>
      <c r="Z708">
        <f t="shared" si="11"/>
        <v>535.42999999999995</v>
      </c>
    </row>
    <row r="709" spans="1:26">
      <c r="A709" t="s">
        <v>246</v>
      </c>
      <c r="B709">
        <v>9408588436</v>
      </c>
      <c r="C709" t="s">
        <v>1526</v>
      </c>
      <c r="D709" t="s">
        <v>1527</v>
      </c>
      <c r="E709" t="s">
        <v>1528</v>
      </c>
      <c r="F709">
        <v>12126652</v>
      </c>
      <c r="G709">
        <v>44971</v>
      </c>
      <c r="H709" t="s">
        <v>2377</v>
      </c>
      <c r="I709" t="s">
        <v>248</v>
      </c>
      <c r="J709" t="s">
        <v>249</v>
      </c>
      <c r="K709" t="s">
        <v>3936</v>
      </c>
      <c r="L709" t="s">
        <v>251</v>
      </c>
      <c r="O709" s="111">
        <v>44972</v>
      </c>
      <c r="P709" t="s">
        <v>252</v>
      </c>
      <c r="Q709" t="s">
        <v>253</v>
      </c>
      <c r="R709" s="111">
        <v>44994</v>
      </c>
      <c r="W709">
        <v>0</v>
      </c>
      <c r="X709">
        <v>0</v>
      </c>
      <c r="Y709">
        <v>31</v>
      </c>
      <c r="Z709">
        <f t="shared" si="11"/>
        <v>31</v>
      </c>
    </row>
    <row r="710" spans="1:26">
      <c r="A710" t="s">
        <v>246</v>
      </c>
      <c r="B710">
        <v>9408588436</v>
      </c>
      <c r="C710" t="s">
        <v>1526</v>
      </c>
      <c r="D710" t="s">
        <v>1527</v>
      </c>
      <c r="E710" t="s">
        <v>1528</v>
      </c>
      <c r="F710">
        <v>12120762</v>
      </c>
      <c r="G710">
        <v>44972</v>
      </c>
      <c r="H710" t="s">
        <v>2376</v>
      </c>
      <c r="I710" t="s">
        <v>260</v>
      </c>
      <c r="L710" t="s">
        <v>251</v>
      </c>
      <c r="O710" s="111">
        <v>44973</v>
      </c>
      <c r="P710" t="s">
        <v>252</v>
      </c>
      <c r="Q710" t="s">
        <v>263</v>
      </c>
      <c r="R710" s="111">
        <v>44988</v>
      </c>
      <c r="W710">
        <v>0</v>
      </c>
      <c r="X710">
        <v>1</v>
      </c>
      <c r="Y710">
        <v>0</v>
      </c>
      <c r="Z710">
        <f t="shared" si="11"/>
        <v>1</v>
      </c>
    </row>
    <row r="711" spans="1:26">
      <c r="A711" t="s">
        <v>246</v>
      </c>
      <c r="B711">
        <v>9408588436</v>
      </c>
      <c r="C711" t="s">
        <v>1526</v>
      </c>
      <c r="D711" t="s">
        <v>1527</v>
      </c>
      <c r="E711" t="s">
        <v>1528</v>
      </c>
      <c r="F711">
        <v>12148771</v>
      </c>
      <c r="G711">
        <v>44980</v>
      </c>
      <c r="H711" t="s">
        <v>2378</v>
      </c>
      <c r="I711" t="s">
        <v>260</v>
      </c>
      <c r="J711" t="s">
        <v>249</v>
      </c>
      <c r="K711" t="s">
        <v>250</v>
      </c>
      <c r="L711" t="s">
        <v>251</v>
      </c>
      <c r="O711" s="111">
        <v>44981</v>
      </c>
      <c r="P711" t="s">
        <v>252</v>
      </c>
      <c r="Q711" t="s">
        <v>257</v>
      </c>
      <c r="R711" s="111"/>
      <c r="W711">
        <v>0</v>
      </c>
      <c r="X711">
        <v>0</v>
      </c>
      <c r="Y711">
        <v>0</v>
      </c>
      <c r="Z711">
        <f t="shared" si="11"/>
        <v>0</v>
      </c>
    </row>
    <row r="712" spans="1:26">
      <c r="A712" t="s">
        <v>246</v>
      </c>
      <c r="B712">
        <v>9408588436</v>
      </c>
      <c r="C712" t="s">
        <v>1526</v>
      </c>
      <c r="D712" t="s">
        <v>1527</v>
      </c>
      <c r="E712" t="s">
        <v>1528</v>
      </c>
      <c r="F712">
        <v>12162943</v>
      </c>
      <c r="G712">
        <v>44982</v>
      </c>
      <c r="H712" t="s">
        <v>2379</v>
      </c>
      <c r="I712" t="s">
        <v>255</v>
      </c>
      <c r="L712" t="s">
        <v>251</v>
      </c>
      <c r="O712" s="111">
        <v>44984</v>
      </c>
      <c r="P712" t="s">
        <v>252</v>
      </c>
      <c r="Q712" t="s">
        <v>253</v>
      </c>
      <c r="R712" s="111">
        <v>44988</v>
      </c>
      <c r="W712">
        <v>0</v>
      </c>
      <c r="X712">
        <v>1</v>
      </c>
      <c r="Y712">
        <v>82</v>
      </c>
      <c r="Z712">
        <f t="shared" si="11"/>
        <v>83</v>
      </c>
    </row>
    <row r="713" spans="1:26">
      <c r="A713" t="s">
        <v>246</v>
      </c>
      <c r="B713">
        <v>9408588436</v>
      </c>
      <c r="C713" t="s">
        <v>1526</v>
      </c>
      <c r="D713" t="s">
        <v>1527</v>
      </c>
      <c r="E713" t="s">
        <v>1528</v>
      </c>
      <c r="F713">
        <v>10725602</v>
      </c>
      <c r="G713">
        <v>44985</v>
      </c>
      <c r="H713" t="s">
        <v>3165</v>
      </c>
      <c r="I713" t="s">
        <v>260</v>
      </c>
      <c r="L713" t="s">
        <v>251</v>
      </c>
      <c r="O713" s="111">
        <v>44986</v>
      </c>
      <c r="P713" t="s">
        <v>252</v>
      </c>
      <c r="Q713" t="s">
        <v>263</v>
      </c>
      <c r="R713" s="111">
        <v>44988</v>
      </c>
      <c r="W713">
        <v>0</v>
      </c>
      <c r="X713">
        <v>109</v>
      </c>
      <c r="Y713">
        <v>0</v>
      </c>
      <c r="Z713">
        <f t="shared" si="11"/>
        <v>109</v>
      </c>
    </row>
    <row r="714" spans="1:26">
      <c r="A714" t="s">
        <v>246</v>
      </c>
      <c r="B714">
        <v>9408588436</v>
      </c>
      <c r="C714" t="s">
        <v>1526</v>
      </c>
      <c r="D714" t="s">
        <v>1527</v>
      </c>
      <c r="E714" t="s">
        <v>1528</v>
      </c>
      <c r="F714">
        <v>652506</v>
      </c>
      <c r="G714">
        <v>44996</v>
      </c>
      <c r="H714" t="s">
        <v>3164</v>
      </c>
      <c r="I714" t="s">
        <v>255</v>
      </c>
      <c r="J714" t="s">
        <v>249</v>
      </c>
      <c r="K714" t="s">
        <v>250</v>
      </c>
      <c r="L714" t="s">
        <v>251</v>
      </c>
      <c r="O714" s="111">
        <v>44998</v>
      </c>
      <c r="P714" t="s">
        <v>252</v>
      </c>
      <c r="Q714" t="s">
        <v>282</v>
      </c>
      <c r="R714" s="111">
        <v>45000</v>
      </c>
      <c r="W714">
        <v>0</v>
      </c>
      <c r="X714">
        <v>0</v>
      </c>
      <c r="Y714">
        <v>0</v>
      </c>
      <c r="Z714">
        <f t="shared" si="11"/>
        <v>0</v>
      </c>
    </row>
    <row r="715" spans="1:26">
      <c r="A715" t="s">
        <v>246</v>
      </c>
      <c r="B715">
        <v>9408588436</v>
      </c>
      <c r="C715" t="s">
        <v>1526</v>
      </c>
      <c r="D715" t="s">
        <v>2380</v>
      </c>
      <c r="E715" t="s">
        <v>1528</v>
      </c>
      <c r="F715">
        <v>12100953</v>
      </c>
      <c r="G715">
        <v>44964</v>
      </c>
      <c r="H715" t="s">
        <v>2381</v>
      </c>
      <c r="I715" t="s">
        <v>255</v>
      </c>
      <c r="L715" t="s">
        <v>251</v>
      </c>
      <c r="O715" s="111">
        <v>44964</v>
      </c>
      <c r="P715" t="s">
        <v>252</v>
      </c>
      <c r="Q715" t="s">
        <v>263</v>
      </c>
      <c r="R715" s="111">
        <v>44966</v>
      </c>
      <c r="W715">
        <v>555.5</v>
      </c>
      <c r="X715">
        <v>0</v>
      </c>
      <c r="Y715">
        <v>0</v>
      </c>
      <c r="Z715">
        <f t="shared" si="11"/>
        <v>555.5</v>
      </c>
    </row>
    <row r="716" spans="1:26">
      <c r="A716" t="s">
        <v>246</v>
      </c>
      <c r="B716">
        <v>9408588436</v>
      </c>
      <c r="C716" t="s">
        <v>1526</v>
      </c>
      <c r="D716" t="s">
        <v>2382</v>
      </c>
      <c r="E716" t="s">
        <v>1528</v>
      </c>
      <c r="F716">
        <v>12125935</v>
      </c>
      <c r="G716">
        <v>44971</v>
      </c>
      <c r="H716" t="s">
        <v>2383</v>
      </c>
      <c r="I716" t="s">
        <v>248</v>
      </c>
      <c r="J716" t="s">
        <v>249</v>
      </c>
      <c r="K716" t="s">
        <v>3936</v>
      </c>
      <c r="L716" t="s">
        <v>251</v>
      </c>
      <c r="O716" s="111">
        <v>44972</v>
      </c>
      <c r="P716" t="s">
        <v>252</v>
      </c>
      <c r="Q716" t="s">
        <v>253</v>
      </c>
      <c r="R716" s="111">
        <v>45000</v>
      </c>
      <c r="W716">
        <v>0</v>
      </c>
      <c r="X716">
        <v>106</v>
      </c>
      <c r="Y716">
        <v>700</v>
      </c>
      <c r="Z716">
        <f t="shared" si="11"/>
        <v>806</v>
      </c>
    </row>
    <row r="717" spans="1:26">
      <c r="A717" t="s">
        <v>246</v>
      </c>
      <c r="B717">
        <v>9408588436</v>
      </c>
      <c r="C717" t="s">
        <v>1526</v>
      </c>
      <c r="D717" t="s">
        <v>2384</v>
      </c>
      <c r="E717" t="s">
        <v>1528</v>
      </c>
      <c r="F717">
        <v>12107010</v>
      </c>
      <c r="G717">
        <v>44965</v>
      </c>
      <c r="H717" t="s">
        <v>2385</v>
      </c>
      <c r="I717" t="s">
        <v>248</v>
      </c>
      <c r="J717" t="s">
        <v>249</v>
      </c>
      <c r="K717" t="s">
        <v>3936</v>
      </c>
      <c r="L717" t="s">
        <v>251</v>
      </c>
      <c r="O717" s="111">
        <v>44966</v>
      </c>
      <c r="P717" t="s">
        <v>252</v>
      </c>
      <c r="Q717" t="s">
        <v>257</v>
      </c>
      <c r="R717" s="111">
        <v>44972</v>
      </c>
      <c r="W717">
        <v>0</v>
      </c>
      <c r="X717">
        <v>0</v>
      </c>
      <c r="Y717">
        <v>0</v>
      </c>
      <c r="Z717">
        <f t="shared" si="11"/>
        <v>0</v>
      </c>
    </row>
    <row r="718" spans="1:26">
      <c r="A718" t="s">
        <v>246</v>
      </c>
      <c r="B718">
        <v>9479290456</v>
      </c>
      <c r="C718" t="s">
        <v>1616</v>
      </c>
      <c r="D718" t="s">
        <v>4288</v>
      </c>
      <c r="E718" t="s">
        <v>1528</v>
      </c>
      <c r="F718">
        <v>12415616</v>
      </c>
      <c r="G718">
        <v>45043</v>
      </c>
      <c r="H718" t="s">
        <v>4413</v>
      </c>
      <c r="I718" t="s">
        <v>248</v>
      </c>
      <c r="J718" t="s">
        <v>249</v>
      </c>
      <c r="K718" t="s">
        <v>250</v>
      </c>
      <c r="L718" t="s">
        <v>251</v>
      </c>
      <c r="O718" s="111">
        <v>45044</v>
      </c>
      <c r="P718" t="s">
        <v>252</v>
      </c>
      <c r="Q718" t="s">
        <v>257</v>
      </c>
      <c r="R718" s="111"/>
      <c r="W718">
        <v>0</v>
      </c>
      <c r="X718">
        <v>0</v>
      </c>
      <c r="Y718">
        <v>0</v>
      </c>
      <c r="Z718">
        <f t="shared" si="11"/>
        <v>0</v>
      </c>
    </row>
    <row r="719" spans="1:26">
      <c r="A719" t="s">
        <v>246</v>
      </c>
      <c r="B719">
        <v>9479290456</v>
      </c>
      <c r="C719" t="s">
        <v>1616</v>
      </c>
      <c r="D719" t="s">
        <v>1527</v>
      </c>
      <c r="E719" t="s">
        <v>1528</v>
      </c>
      <c r="F719">
        <v>4298177</v>
      </c>
      <c r="G719">
        <v>44963</v>
      </c>
      <c r="H719" t="s">
        <v>2475</v>
      </c>
      <c r="I719" t="s">
        <v>255</v>
      </c>
      <c r="J719" t="s">
        <v>249</v>
      </c>
      <c r="K719" t="s">
        <v>250</v>
      </c>
      <c r="L719" t="s">
        <v>251</v>
      </c>
      <c r="O719" s="111">
        <v>44963</v>
      </c>
      <c r="P719" t="s">
        <v>252</v>
      </c>
      <c r="Q719" t="s">
        <v>253</v>
      </c>
      <c r="R719" s="111">
        <v>44980</v>
      </c>
      <c r="W719">
        <v>105</v>
      </c>
      <c r="X719">
        <v>340</v>
      </c>
      <c r="Y719">
        <v>1210</v>
      </c>
      <c r="Z719">
        <f t="shared" si="11"/>
        <v>1655</v>
      </c>
    </row>
    <row r="720" spans="1:26">
      <c r="A720" t="s">
        <v>246</v>
      </c>
      <c r="B720">
        <v>9479290456</v>
      </c>
      <c r="C720" t="s">
        <v>1616</v>
      </c>
      <c r="D720" t="s">
        <v>1527</v>
      </c>
      <c r="E720" t="s">
        <v>1528</v>
      </c>
      <c r="F720">
        <v>12105563</v>
      </c>
      <c r="G720">
        <v>44965</v>
      </c>
      <c r="H720" t="s">
        <v>2476</v>
      </c>
      <c r="I720" t="s">
        <v>248</v>
      </c>
      <c r="J720" t="s">
        <v>249</v>
      </c>
      <c r="K720" t="s">
        <v>3936</v>
      </c>
      <c r="L720" t="s">
        <v>251</v>
      </c>
      <c r="O720" s="111">
        <v>44966</v>
      </c>
      <c r="P720" t="s">
        <v>252</v>
      </c>
      <c r="Q720" t="s">
        <v>253</v>
      </c>
      <c r="R720" s="111">
        <v>44970</v>
      </c>
      <c r="W720">
        <v>6264</v>
      </c>
      <c r="X720">
        <v>16486.349999999999</v>
      </c>
      <c r="Y720">
        <v>8892.9</v>
      </c>
      <c r="Z720">
        <f t="shared" si="11"/>
        <v>31643.25</v>
      </c>
    </row>
    <row r="721" spans="1:26">
      <c r="A721" t="s">
        <v>246</v>
      </c>
      <c r="B721">
        <v>9479290456</v>
      </c>
      <c r="C721" t="s">
        <v>1616</v>
      </c>
      <c r="D721" t="s">
        <v>1527</v>
      </c>
      <c r="E721" t="s">
        <v>1528</v>
      </c>
      <c r="F721">
        <v>12171946</v>
      </c>
      <c r="G721">
        <v>44985</v>
      </c>
      <c r="H721" t="s">
        <v>3219</v>
      </c>
      <c r="I721" t="s">
        <v>255</v>
      </c>
      <c r="J721" t="s">
        <v>249</v>
      </c>
      <c r="K721" t="s">
        <v>250</v>
      </c>
      <c r="L721" t="s">
        <v>251</v>
      </c>
      <c r="O721" s="111">
        <v>44986</v>
      </c>
      <c r="P721" t="s">
        <v>252</v>
      </c>
      <c r="Q721" t="s">
        <v>253</v>
      </c>
      <c r="R721" s="111">
        <v>44988</v>
      </c>
      <c r="W721">
        <v>0</v>
      </c>
      <c r="X721">
        <v>1</v>
      </c>
      <c r="Y721">
        <v>1800</v>
      </c>
      <c r="Z721">
        <f t="shared" si="11"/>
        <v>1801</v>
      </c>
    </row>
    <row r="722" spans="1:26">
      <c r="A722" t="s">
        <v>246</v>
      </c>
      <c r="B722">
        <v>9479290456</v>
      </c>
      <c r="C722" t="s">
        <v>1616</v>
      </c>
      <c r="D722" t="s">
        <v>1527</v>
      </c>
      <c r="E722" t="s">
        <v>1528</v>
      </c>
      <c r="F722">
        <v>12184603</v>
      </c>
      <c r="G722">
        <v>44986</v>
      </c>
      <c r="H722" t="s">
        <v>3221</v>
      </c>
      <c r="I722" t="s">
        <v>255</v>
      </c>
      <c r="J722" t="s">
        <v>249</v>
      </c>
      <c r="K722" t="s">
        <v>250</v>
      </c>
      <c r="L722" t="s">
        <v>251</v>
      </c>
      <c r="O722" s="111">
        <v>44987</v>
      </c>
      <c r="P722" t="s">
        <v>252</v>
      </c>
      <c r="Q722" t="s">
        <v>253</v>
      </c>
      <c r="R722" s="111">
        <v>44991</v>
      </c>
      <c r="W722">
        <v>0</v>
      </c>
      <c r="X722">
        <v>6654.75</v>
      </c>
      <c r="Y722">
        <v>11724.59</v>
      </c>
      <c r="Z722">
        <f t="shared" si="11"/>
        <v>18379.34</v>
      </c>
    </row>
    <row r="723" spans="1:26">
      <c r="A723" t="s">
        <v>246</v>
      </c>
      <c r="B723">
        <v>9479290456</v>
      </c>
      <c r="C723" t="s">
        <v>1616</v>
      </c>
      <c r="D723" t="s">
        <v>1527</v>
      </c>
      <c r="E723" t="s">
        <v>1528</v>
      </c>
      <c r="F723">
        <v>12202911</v>
      </c>
      <c r="G723">
        <v>44992</v>
      </c>
      <c r="H723" t="s">
        <v>3222</v>
      </c>
      <c r="I723" t="s">
        <v>255</v>
      </c>
      <c r="J723" t="s">
        <v>249</v>
      </c>
      <c r="K723" t="s">
        <v>250</v>
      </c>
      <c r="L723" t="s">
        <v>251</v>
      </c>
      <c r="O723" s="111">
        <v>44993</v>
      </c>
      <c r="P723" t="s">
        <v>252</v>
      </c>
      <c r="Q723" t="s">
        <v>253</v>
      </c>
      <c r="R723" s="111">
        <v>44994</v>
      </c>
      <c r="W723">
        <v>0</v>
      </c>
      <c r="X723">
        <v>362.4</v>
      </c>
      <c r="Y723">
        <v>4314.6000000000004</v>
      </c>
      <c r="Z723">
        <f t="shared" si="11"/>
        <v>4677</v>
      </c>
    </row>
    <row r="724" spans="1:26">
      <c r="A724" t="s">
        <v>246</v>
      </c>
      <c r="B724">
        <v>9479290456</v>
      </c>
      <c r="C724" t="s">
        <v>1616</v>
      </c>
      <c r="D724" t="s">
        <v>1527</v>
      </c>
      <c r="E724" t="s">
        <v>1528</v>
      </c>
      <c r="F724">
        <v>12208865</v>
      </c>
      <c r="G724">
        <v>44993</v>
      </c>
      <c r="H724" t="s">
        <v>3223</v>
      </c>
      <c r="I724" t="s">
        <v>255</v>
      </c>
      <c r="J724" t="s">
        <v>249</v>
      </c>
      <c r="K724" t="s">
        <v>250</v>
      </c>
      <c r="L724" t="s">
        <v>251</v>
      </c>
      <c r="O724" s="111">
        <v>44994</v>
      </c>
      <c r="P724" t="s">
        <v>252</v>
      </c>
      <c r="Q724" t="s">
        <v>253</v>
      </c>
      <c r="R724" s="111">
        <v>45005</v>
      </c>
      <c r="W724">
        <v>0</v>
      </c>
      <c r="X724">
        <v>102</v>
      </c>
      <c r="Y724">
        <v>168</v>
      </c>
      <c r="Z724">
        <f t="shared" si="11"/>
        <v>270</v>
      </c>
    </row>
    <row r="725" spans="1:26">
      <c r="A725" t="s">
        <v>246</v>
      </c>
      <c r="B725">
        <v>9479290456</v>
      </c>
      <c r="C725" t="s">
        <v>1616</v>
      </c>
      <c r="D725" t="s">
        <v>1527</v>
      </c>
      <c r="E725" t="s">
        <v>1528</v>
      </c>
      <c r="F725">
        <v>12184331</v>
      </c>
      <c r="G725">
        <v>44994</v>
      </c>
      <c r="H725" t="s">
        <v>3220</v>
      </c>
      <c r="I725" t="s">
        <v>255</v>
      </c>
      <c r="J725" t="s">
        <v>249</v>
      </c>
      <c r="K725" t="s">
        <v>250</v>
      </c>
      <c r="L725" t="s">
        <v>251</v>
      </c>
      <c r="O725" s="111">
        <v>44994</v>
      </c>
      <c r="P725" t="s">
        <v>252</v>
      </c>
      <c r="Q725" t="s">
        <v>257</v>
      </c>
      <c r="R725" s="111">
        <v>44995</v>
      </c>
      <c r="W725">
        <v>0</v>
      </c>
      <c r="X725">
        <v>0</v>
      </c>
      <c r="Y725">
        <v>0</v>
      </c>
      <c r="Z725">
        <f t="shared" si="11"/>
        <v>0</v>
      </c>
    </row>
    <row r="726" spans="1:26">
      <c r="A726" t="s">
        <v>246</v>
      </c>
      <c r="B726">
        <v>9479290456</v>
      </c>
      <c r="C726" t="s">
        <v>1616</v>
      </c>
      <c r="D726" t="s">
        <v>1527</v>
      </c>
      <c r="E726" t="s">
        <v>1528</v>
      </c>
      <c r="F726">
        <v>12236012</v>
      </c>
      <c r="G726">
        <v>45000</v>
      </c>
      <c r="H726" t="s">
        <v>3225</v>
      </c>
      <c r="I726" t="s">
        <v>255</v>
      </c>
      <c r="J726" t="s">
        <v>249</v>
      </c>
      <c r="K726" t="s">
        <v>250</v>
      </c>
      <c r="L726" t="s">
        <v>251</v>
      </c>
      <c r="O726" s="111">
        <v>45001</v>
      </c>
      <c r="P726" t="s">
        <v>252</v>
      </c>
      <c r="Q726" t="s">
        <v>257</v>
      </c>
      <c r="R726" s="111">
        <v>45002</v>
      </c>
      <c r="W726">
        <v>0</v>
      </c>
      <c r="X726">
        <v>0</v>
      </c>
      <c r="Y726">
        <v>0</v>
      </c>
      <c r="Z726">
        <f t="shared" si="11"/>
        <v>0</v>
      </c>
    </row>
    <row r="727" spans="1:26">
      <c r="A727" t="s">
        <v>246</v>
      </c>
      <c r="B727">
        <v>9479290456</v>
      </c>
      <c r="C727" t="s">
        <v>1616</v>
      </c>
      <c r="D727" t="s">
        <v>1527</v>
      </c>
      <c r="E727" t="s">
        <v>1528</v>
      </c>
      <c r="F727">
        <v>12230783</v>
      </c>
      <c r="G727">
        <v>45009</v>
      </c>
      <c r="H727" t="s">
        <v>3224</v>
      </c>
      <c r="I727" t="s">
        <v>255</v>
      </c>
      <c r="J727" t="s">
        <v>249</v>
      </c>
      <c r="K727" t="s">
        <v>250</v>
      </c>
      <c r="L727" t="s">
        <v>251</v>
      </c>
      <c r="O727" s="111">
        <v>45009</v>
      </c>
      <c r="P727" t="s">
        <v>252</v>
      </c>
      <c r="Q727" t="s">
        <v>253</v>
      </c>
      <c r="R727" s="111">
        <v>45012</v>
      </c>
      <c r="W727">
        <v>0</v>
      </c>
      <c r="X727">
        <v>1874.68</v>
      </c>
      <c r="Y727">
        <v>16328.43</v>
      </c>
      <c r="Z727">
        <f t="shared" si="11"/>
        <v>18203.11</v>
      </c>
    </row>
    <row r="728" spans="1:26">
      <c r="A728" t="s">
        <v>246</v>
      </c>
      <c r="B728">
        <v>9479290456</v>
      </c>
      <c r="C728" t="s">
        <v>1616</v>
      </c>
      <c r="D728" t="s">
        <v>1527</v>
      </c>
      <c r="E728" t="s">
        <v>1528</v>
      </c>
      <c r="F728">
        <v>12304441</v>
      </c>
      <c r="G728">
        <v>45015</v>
      </c>
      <c r="H728" t="s">
        <v>4414</v>
      </c>
      <c r="I728" t="s">
        <v>255</v>
      </c>
      <c r="J728" t="s">
        <v>249</v>
      </c>
      <c r="K728" t="s">
        <v>250</v>
      </c>
      <c r="L728" t="s">
        <v>251</v>
      </c>
      <c r="O728" s="111">
        <v>45019</v>
      </c>
      <c r="P728" t="s">
        <v>252</v>
      </c>
      <c r="Q728" t="s">
        <v>253</v>
      </c>
      <c r="R728" s="111">
        <v>45020</v>
      </c>
      <c r="W728">
        <v>0</v>
      </c>
      <c r="X728">
        <v>0</v>
      </c>
      <c r="Y728">
        <v>596.5</v>
      </c>
      <c r="Z728">
        <f t="shared" si="11"/>
        <v>596.5</v>
      </c>
    </row>
    <row r="729" spans="1:26">
      <c r="A729" t="s">
        <v>246</v>
      </c>
      <c r="B729">
        <v>9479290456</v>
      </c>
      <c r="C729" t="s">
        <v>1616</v>
      </c>
      <c r="D729" t="s">
        <v>1527</v>
      </c>
      <c r="E729" t="s">
        <v>1528</v>
      </c>
      <c r="F729">
        <v>12272548</v>
      </c>
      <c r="G729">
        <v>45020</v>
      </c>
      <c r="H729" t="s">
        <v>4415</v>
      </c>
      <c r="I729" t="s">
        <v>255</v>
      </c>
      <c r="J729" t="s">
        <v>249</v>
      </c>
      <c r="K729" t="s">
        <v>250</v>
      </c>
      <c r="L729" t="s">
        <v>251</v>
      </c>
      <c r="O729" s="111">
        <v>45022</v>
      </c>
      <c r="P729" t="s">
        <v>252</v>
      </c>
      <c r="Q729" t="s">
        <v>253</v>
      </c>
      <c r="R729" s="111">
        <v>45034</v>
      </c>
      <c r="W729">
        <v>0</v>
      </c>
      <c r="X729">
        <v>0</v>
      </c>
      <c r="Y729">
        <v>17240</v>
      </c>
      <c r="Z729">
        <f t="shared" si="11"/>
        <v>17240</v>
      </c>
    </row>
    <row r="730" spans="1:26">
      <c r="A730" t="s">
        <v>246</v>
      </c>
      <c r="B730">
        <v>9479290456</v>
      </c>
      <c r="C730" t="s">
        <v>1616</v>
      </c>
      <c r="D730" t="s">
        <v>1527</v>
      </c>
      <c r="E730" t="s">
        <v>1528</v>
      </c>
      <c r="F730">
        <v>12367661</v>
      </c>
      <c r="G730">
        <v>45030</v>
      </c>
      <c r="H730" t="s">
        <v>4416</v>
      </c>
      <c r="I730" t="s">
        <v>256</v>
      </c>
      <c r="J730" t="s">
        <v>249</v>
      </c>
      <c r="K730" t="s">
        <v>250</v>
      </c>
      <c r="L730" t="s">
        <v>251</v>
      </c>
      <c r="O730" s="111">
        <v>45033</v>
      </c>
      <c r="P730" t="s">
        <v>252</v>
      </c>
      <c r="Q730" t="s">
        <v>253</v>
      </c>
      <c r="R730" s="111">
        <v>45034</v>
      </c>
      <c r="W730">
        <v>0</v>
      </c>
      <c r="X730">
        <v>0</v>
      </c>
      <c r="Y730">
        <v>99.62</v>
      </c>
      <c r="Z730">
        <f t="shared" si="11"/>
        <v>99.62</v>
      </c>
    </row>
    <row r="731" spans="1:26">
      <c r="A731" t="s">
        <v>246</v>
      </c>
      <c r="B731">
        <v>9479290456</v>
      </c>
      <c r="C731" t="s">
        <v>1616</v>
      </c>
      <c r="D731" t="s">
        <v>1527</v>
      </c>
      <c r="E731" t="s">
        <v>1528</v>
      </c>
      <c r="F731">
        <v>12372933</v>
      </c>
      <c r="G731">
        <v>45033</v>
      </c>
      <c r="H731" t="s">
        <v>4417</v>
      </c>
      <c r="I731" t="s">
        <v>255</v>
      </c>
      <c r="J731" t="s">
        <v>249</v>
      </c>
      <c r="K731" t="s">
        <v>250</v>
      </c>
      <c r="L731" t="s">
        <v>251</v>
      </c>
      <c r="O731" s="111">
        <v>45033</v>
      </c>
      <c r="P731" t="s">
        <v>252</v>
      </c>
      <c r="Q731" t="s">
        <v>253</v>
      </c>
      <c r="R731" s="111">
        <v>45034</v>
      </c>
      <c r="W731">
        <v>0</v>
      </c>
      <c r="X731">
        <v>0</v>
      </c>
      <c r="Y731">
        <v>2113.48</v>
      </c>
      <c r="Z731">
        <f t="shared" si="11"/>
        <v>2113.48</v>
      </c>
    </row>
    <row r="732" spans="1:26">
      <c r="A732" t="s">
        <v>246</v>
      </c>
      <c r="B732">
        <v>9479290456</v>
      </c>
      <c r="C732" t="s">
        <v>1616</v>
      </c>
      <c r="D732" t="s">
        <v>1527</v>
      </c>
      <c r="E732" t="s">
        <v>1528</v>
      </c>
      <c r="F732">
        <v>12086426</v>
      </c>
      <c r="G732">
        <v>45036</v>
      </c>
      <c r="H732" t="s">
        <v>4418</v>
      </c>
      <c r="I732" t="s">
        <v>271</v>
      </c>
      <c r="J732" t="s">
        <v>249</v>
      </c>
      <c r="K732" t="s">
        <v>250</v>
      </c>
      <c r="L732" t="s">
        <v>251</v>
      </c>
      <c r="O732" s="111">
        <v>45036</v>
      </c>
      <c r="P732" t="s">
        <v>252</v>
      </c>
      <c r="Q732" t="s">
        <v>257</v>
      </c>
      <c r="R732" s="111">
        <v>45041</v>
      </c>
      <c r="W732">
        <v>0</v>
      </c>
      <c r="X732">
        <v>0</v>
      </c>
      <c r="Y732">
        <v>0</v>
      </c>
      <c r="Z732">
        <f t="shared" si="11"/>
        <v>0</v>
      </c>
    </row>
    <row r="733" spans="1:26">
      <c r="A733" t="s">
        <v>246</v>
      </c>
      <c r="B733">
        <v>9479290456</v>
      </c>
      <c r="C733" t="s">
        <v>1616</v>
      </c>
      <c r="D733" t="s">
        <v>1527</v>
      </c>
      <c r="E733" t="s">
        <v>1528</v>
      </c>
      <c r="F733">
        <v>12407430</v>
      </c>
      <c r="G733">
        <v>45042</v>
      </c>
      <c r="H733" t="s">
        <v>4419</v>
      </c>
      <c r="I733" t="s">
        <v>271</v>
      </c>
      <c r="J733" t="s">
        <v>249</v>
      </c>
      <c r="K733" t="s">
        <v>250</v>
      </c>
      <c r="L733" t="s">
        <v>251</v>
      </c>
      <c r="O733" s="111">
        <v>45042</v>
      </c>
      <c r="P733" t="s">
        <v>252</v>
      </c>
      <c r="Q733" t="s">
        <v>257</v>
      </c>
      <c r="R733" s="111">
        <v>45043</v>
      </c>
      <c r="W733">
        <v>0</v>
      </c>
      <c r="X733">
        <v>0</v>
      </c>
      <c r="Y733">
        <v>0</v>
      </c>
      <c r="Z733">
        <f t="shared" si="11"/>
        <v>0</v>
      </c>
    </row>
    <row r="734" spans="1:26">
      <c r="A734" t="s">
        <v>246</v>
      </c>
      <c r="B734">
        <v>9479290456</v>
      </c>
      <c r="C734" t="s">
        <v>1616</v>
      </c>
      <c r="D734" t="s">
        <v>1527</v>
      </c>
      <c r="E734" t="s">
        <v>1528</v>
      </c>
      <c r="F734">
        <v>12422859</v>
      </c>
      <c r="G734">
        <v>45044</v>
      </c>
      <c r="H734" t="s">
        <v>4420</v>
      </c>
      <c r="I734" t="s">
        <v>248</v>
      </c>
      <c r="J734" t="s">
        <v>249</v>
      </c>
      <c r="K734" t="s">
        <v>250</v>
      </c>
      <c r="L734" t="s">
        <v>251</v>
      </c>
      <c r="O734" s="111">
        <v>45044</v>
      </c>
      <c r="P734" t="s">
        <v>252</v>
      </c>
      <c r="Q734" t="s">
        <v>257</v>
      </c>
      <c r="R734" s="111"/>
      <c r="W734">
        <v>0</v>
      </c>
      <c r="X734">
        <v>0</v>
      </c>
      <c r="Y734">
        <v>0</v>
      </c>
      <c r="Z734">
        <f t="shared" si="11"/>
        <v>0</v>
      </c>
    </row>
    <row r="735" spans="1:26">
      <c r="A735" t="s">
        <v>246</v>
      </c>
      <c r="B735">
        <v>9479290456</v>
      </c>
      <c r="C735" t="s">
        <v>1616</v>
      </c>
      <c r="D735" t="s">
        <v>2380</v>
      </c>
      <c r="E735" t="s">
        <v>1528</v>
      </c>
      <c r="F735">
        <v>12383618</v>
      </c>
      <c r="G735">
        <v>45035</v>
      </c>
      <c r="H735" t="s">
        <v>4421</v>
      </c>
      <c r="I735" t="s">
        <v>271</v>
      </c>
      <c r="J735" t="s">
        <v>249</v>
      </c>
      <c r="K735" t="s">
        <v>250</v>
      </c>
      <c r="L735" t="s">
        <v>251</v>
      </c>
      <c r="O735" s="111">
        <v>45036</v>
      </c>
      <c r="P735" t="s">
        <v>252</v>
      </c>
      <c r="Q735" t="s">
        <v>257</v>
      </c>
      <c r="R735" s="111">
        <v>45041</v>
      </c>
      <c r="W735">
        <v>0</v>
      </c>
      <c r="X735">
        <v>0</v>
      </c>
      <c r="Y735">
        <v>0</v>
      </c>
      <c r="Z735">
        <f t="shared" si="11"/>
        <v>0</v>
      </c>
    </row>
    <row r="736" spans="1:26">
      <c r="A736" t="s">
        <v>246</v>
      </c>
      <c r="B736">
        <v>9479290456</v>
      </c>
      <c r="C736" t="s">
        <v>1616</v>
      </c>
      <c r="D736" t="s">
        <v>3226</v>
      </c>
      <c r="E736" t="s">
        <v>1528</v>
      </c>
      <c r="F736">
        <v>12173179</v>
      </c>
      <c r="G736">
        <v>44985</v>
      </c>
      <c r="H736" t="s">
        <v>3227</v>
      </c>
      <c r="I736" t="s">
        <v>255</v>
      </c>
      <c r="J736" t="s">
        <v>249</v>
      </c>
      <c r="K736" t="s">
        <v>250</v>
      </c>
      <c r="L736" t="s">
        <v>251</v>
      </c>
      <c r="O736" s="111">
        <v>44986</v>
      </c>
      <c r="P736" t="s">
        <v>252</v>
      </c>
      <c r="Q736" t="s">
        <v>282</v>
      </c>
      <c r="R736" s="111">
        <v>44993</v>
      </c>
      <c r="W736">
        <v>0</v>
      </c>
      <c r="X736">
        <v>2215</v>
      </c>
      <c r="Y736">
        <v>0</v>
      </c>
      <c r="Z736">
        <f t="shared" si="11"/>
        <v>2215</v>
      </c>
    </row>
    <row r="737" spans="1:26">
      <c r="A737" t="s">
        <v>246</v>
      </c>
      <c r="B737">
        <v>9479290456</v>
      </c>
      <c r="C737" t="s">
        <v>1616</v>
      </c>
      <c r="D737" t="s">
        <v>2477</v>
      </c>
      <c r="E737" t="s">
        <v>1528</v>
      </c>
      <c r="F737">
        <v>5869039</v>
      </c>
      <c r="G737">
        <v>44973</v>
      </c>
      <c r="H737" t="s">
        <v>2478</v>
      </c>
      <c r="I737" t="s">
        <v>255</v>
      </c>
      <c r="J737" t="s">
        <v>249</v>
      </c>
      <c r="K737" t="s">
        <v>250</v>
      </c>
      <c r="L737" t="s">
        <v>251</v>
      </c>
      <c r="O737" s="111">
        <v>44977</v>
      </c>
      <c r="P737" t="s">
        <v>252</v>
      </c>
      <c r="Q737" t="s">
        <v>253</v>
      </c>
      <c r="R737" s="111">
        <v>44992</v>
      </c>
      <c r="W737">
        <v>0</v>
      </c>
      <c r="X737">
        <v>2680</v>
      </c>
      <c r="Y737">
        <v>7215</v>
      </c>
      <c r="Z737">
        <f t="shared" si="11"/>
        <v>9895</v>
      </c>
    </row>
    <row r="738" spans="1:26">
      <c r="A738" t="s">
        <v>246</v>
      </c>
      <c r="B738">
        <v>9479290456</v>
      </c>
      <c r="C738" t="s">
        <v>1616</v>
      </c>
      <c r="D738" t="s">
        <v>2477</v>
      </c>
      <c r="E738" t="s">
        <v>1528</v>
      </c>
      <c r="F738">
        <v>12225116</v>
      </c>
      <c r="G738">
        <v>44998</v>
      </c>
      <c r="H738" t="s">
        <v>3228</v>
      </c>
      <c r="I738" t="s">
        <v>255</v>
      </c>
      <c r="J738" t="s">
        <v>249</v>
      </c>
      <c r="K738" t="s">
        <v>250</v>
      </c>
      <c r="L738" t="s">
        <v>251</v>
      </c>
      <c r="O738" s="111">
        <v>45000</v>
      </c>
      <c r="P738" t="s">
        <v>252</v>
      </c>
      <c r="Q738" t="s">
        <v>253</v>
      </c>
      <c r="R738" s="111">
        <v>45007</v>
      </c>
      <c r="W738">
        <v>0</v>
      </c>
      <c r="X738">
        <v>4101.3999999999996</v>
      </c>
      <c r="Y738">
        <v>17567.62</v>
      </c>
      <c r="Z738">
        <f t="shared" si="11"/>
        <v>21669.019999999997</v>
      </c>
    </row>
    <row r="739" spans="1:26">
      <c r="A739" t="s">
        <v>246</v>
      </c>
      <c r="B739">
        <v>9479290456</v>
      </c>
      <c r="C739" t="s">
        <v>1616</v>
      </c>
      <c r="D739" t="s">
        <v>2477</v>
      </c>
      <c r="E739" t="s">
        <v>1528</v>
      </c>
      <c r="F739">
        <v>12400740</v>
      </c>
      <c r="G739">
        <v>45041</v>
      </c>
      <c r="H739" t="s">
        <v>4422</v>
      </c>
      <c r="I739" t="s">
        <v>271</v>
      </c>
      <c r="J739" t="s">
        <v>249</v>
      </c>
      <c r="K739" t="s">
        <v>250</v>
      </c>
      <c r="L739" t="s">
        <v>251</v>
      </c>
      <c r="O739" s="111">
        <v>45041</v>
      </c>
      <c r="P739" t="s">
        <v>252</v>
      </c>
      <c r="Q739" t="s">
        <v>257</v>
      </c>
      <c r="R739" s="111">
        <v>45045</v>
      </c>
      <c r="W739">
        <v>0</v>
      </c>
      <c r="X739">
        <v>0</v>
      </c>
      <c r="Y739">
        <v>0</v>
      </c>
      <c r="Z739">
        <f t="shared" si="11"/>
        <v>0</v>
      </c>
    </row>
    <row r="740" spans="1:26">
      <c r="A740" t="s">
        <v>246</v>
      </c>
      <c r="B740">
        <v>9479290456</v>
      </c>
      <c r="C740" t="s">
        <v>1616</v>
      </c>
      <c r="D740" t="s">
        <v>2479</v>
      </c>
      <c r="E740" t="s">
        <v>1528</v>
      </c>
      <c r="F740">
        <v>12121306</v>
      </c>
      <c r="G740">
        <v>44970</v>
      </c>
      <c r="H740" t="s">
        <v>2480</v>
      </c>
      <c r="I740" t="s">
        <v>248</v>
      </c>
      <c r="J740" t="s">
        <v>249</v>
      </c>
      <c r="K740" t="s">
        <v>3936</v>
      </c>
      <c r="L740" t="s">
        <v>251</v>
      </c>
      <c r="O740" s="111">
        <v>44972</v>
      </c>
      <c r="P740" t="s">
        <v>252</v>
      </c>
      <c r="Q740" t="s">
        <v>253</v>
      </c>
      <c r="R740" s="111">
        <v>44993</v>
      </c>
      <c r="W740">
        <v>0</v>
      </c>
      <c r="X740">
        <v>587.5</v>
      </c>
      <c r="Y740">
        <v>3771.67</v>
      </c>
      <c r="Z740">
        <f t="shared" si="11"/>
        <v>4359.17</v>
      </c>
    </row>
    <row r="741" spans="1:26">
      <c r="A741" t="s">
        <v>246</v>
      </c>
      <c r="B741">
        <v>9755062696</v>
      </c>
      <c r="C741" t="s">
        <v>2002</v>
      </c>
      <c r="D741" t="s">
        <v>4423</v>
      </c>
      <c r="E741" t="s">
        <v>46</v>
      </c>
      <c r="F741">
        <v>12383794</v>
      </c>
      <c r="G741">
        <v>45035</v>
      </c>
      <c r="H741" t="s">
        <v>4424</v>
      </c>
      <c r="I741" t="s">
        <v>271</v>
      </c>
      <c r="J741" t="s">
        <v>249</v>
      </c>
      <c r="K741" t="s">
        <v>250</v>
      </c>
      <c r="L741" t="s">
        <v>251</v>
      </c>
      <c r="O741" s="111">
        <v>45035</v>
      </c>
      <c r="P741" t="s">
        <v>252</v>
      </c>
      <c r="Q741" t="s">
        <v>253</v>
      </c>
      <c r="R741" s="111">
        <v>45040</v>
      </c>
      <c r="W741">
        <v>0</v>
      </c>
      <c r="X741">
        <v>0</v>
      </c>
      <c r="Y741">
        <v>229.5</v>
      </c>
      <c r="Z741">
        <f t="shared" si="11"/>
        <v>229.5</v>
      </c>
    </row>
    <row r="742" spans="1:26">
      <c r="A742" t="s">
        <v>246</v>
      </c>
      <c r="B742">
        <v>9755062696</v>
      </c>
      <c r="C742" t="s">
        <v>2002</v>
      </c>
      <c r="D742" t="s">
        <v>4423</v>
      </c>
      <c r="E742" t="s">
        <v>46</v>
      </c>
      <c r="F742">
        <v>12384676</v>
      </c>
      <c r="G742">
        <v>45035</v>
      </c>
      <c r="H742" t="s">
        <v>4425</v>
      </c>
      <c r="I742" t="s">
        <v>271</v>
      </c>
      <c r="J742" t="s">
        <v>249</v>
      </c>
      <c r="K742" t="s">
        <v>250</v>
      </c>
      <c r="L742" t="s">
        <v>251</v>
      </c>
      <c r="O742" s="111">
        <v>45035</v>
      </c>
      <c r="P742" t="s">
        <v>252</v>
      </c>
      <c r="Q742" t="s">
        <v>253</v>
      </c>
      <c r="R742" s="111">
        <v>45040</v>
      </c>
      <c r="W742">
        <v>0</v>
      </c>
      <c r="X742">
        <v>0</v>
      </c>
      <c r="Y742">
        <v>2550</v>
      </c>
      <c r="Z742">
        <f t="shared" si="11"/>
        <v>2550</v>
      </c>
    </row>
    <row r="743" spans="1:26">
      <c r="A743" t="s">
        <v>246</v>
      </c>
      <c r="B743">
        <v>9755062696</v>
      </c>
      <c r="C743" t="s">
        <v>2002</v>
      </c>
      <c r="D743" t="s">
        <v>4423</v>
      </c>
      <c r="E743" t="s">
        <v>46</v>
      </c>
      <c r="F743">
        <v>12385206</v>
      </c>
      <c r="G743">
        <v>45035</v>
      </c>
      <c r="H743" t="s">
        <v>4426</v>
      </c>
      <c r="I743" t="s">
        <v>271</v>
      </c>
      <c r="J743" t="s">
        <v>249</v>
      </c>
      <c r="K743" t="s">
        <v>250</v>
      </c>
      <c r="L743" t="s">
        <v>251</v>
      </c>
      <c r="O743" s="111">
        <v>45035</v>
      </c>
      <c r="P743" t="s">
        <v>252</v>
      </c>
      <c r="Q743" t="s">
        <v>257</v>
      </c>
      <c r="R743" s="111">
        <v>45040</v>
      </c>
      <c r="W743">
        <v>0</v>
      </c>
      <c r="X743">
        <v>0</v>
      </c>
      <c r="Y743">
        <v>0</v>
      </c>
      <c r="Z743">
        <f t="shared" si="11"/>
        <v>0</v>
      </c>
    </row>
    <row r="744" spans="1:26">
      <c r="A744" t="s">
        <v>246</v>
      </c>
      <c r="B744">
        <v>9755062696</v>
      </c>
      <c r="C744" t="s">
        <v>2002</v>
      </c>
      <c r="D744" t="s">
        <v>4094</v>
      </c>
      <c r="E744" t="s">
        <v>2794</v>
      </c>
      <c r="F744">
        <v>12312802</v>
      </c>
      <c r="G744">
        <v>45016</v>
      </c>
      <c r="H744" t="s">
        <v>4095</v>
      </c>
      <c r="I744" t="s">
        <v>255</v>
      </c>
      <c r="J744" t="s">
        <v>249</v>
      </c>
      <c r="K744" t="s">
        <v>250</v>
      </c>
      <c r="L744" t="s">
        <v>251</v>
      </c>
      <c r="O744" s="111">
        <v>45016</v>
      </c>
      <c r="P744" t="s">
        <v>252</v>
      </c>
      <c r="Q744" t="s">
        <v>257</v>
      </c>
      <c r="R744" s="111">
        <v>45021</v>
      </c>
      <c r="W744">
        <v>0</v>
      </c>
      <c r="X744">
        <v>0</v>
      </c>
      <c r="Y744">
        <v>0</v>
      </c>
      <c r="Z744">
        <f t="shared" si="11"/>
        <v>0</v>
      </c>
    </row>
    <row r="745" spans="1:26">
      <c r="A745" t="s">
        <v>246</v>
      </c>
      <c r="B745">
        <v>9755062696</v>
      </c>
      <c r="C745" t="s">
        <v>2002</v>
      </c>
      <c r="D745" t="s">
        <v>2699</v>
      </c>
      <c r="E745" t="s">
        <v>46</v>
      </c>
      <c r="F745">
        <v>12137972</v>
      </c>
      <c r="G745">
        <v>44973</v>
      </c>
      <c r="H745" t="s">
        <v>3126</v>
      </c>
      <c r="I745" t="s">
        <v>255</v>
      </c>
      <c r="J745" t="s">
        <v>249</v>
      </c>
      <c r="K745" t="s">
        <v>250</v>
      </c>
      <c r="L745" t="s">
        <v>251</v>
      </c>
      <c r="O745" s="111">
        <v>44973</v>
      </c>
      <c r="P745" t="s">
        <v>252</v>
      </c>
      <c r="Q745" t="s">
        <v>253</v>
      </c>
      <c r="R745" s="111">
        <v>44981</v>
      </c>
      <c r="W745">
        <v>542.74</v>
      </c>
      <c r="X745">
        <v>3782.43</v>
      </c>
      <c r="Y745">
        <v>5059.26</v>
      </c>
      <c r="Z745">
        <f t="shared" si="11"/>
        <v>9384.43</v>
      </c>
    </row>
    <row r="746" spans="1:26">
      <c r="A746" t="s">
        <v>246</v>
      </c>
      <c r="B746">
        <v>9755062696</v>
      </c>
      <c r="C746" t="s">
        <v>2002</v>
      </c>
      <c r="D746" t="s">
        <v>3200</v>
      </c>
      <c r="E746" t="s">
        <v>46</v>
      </c>
      <c r="F746">
        <v>12210988</v>
      </c>
      <c r="G746">
        <v>44994</v>
      </c>
      <c r="H746" t="s">
        <v>4096</v>
      </c>
      <c r="I746" t="s">
        <v>255</v>
      </c>
      <c r="L746" t="s">
        <v>251</v>
      </c>
      <c r="O746" s="111">
        <v>44994</v>
      </c>
      <c r="P746" t="s">
        <v>252</v>
      </c>
      <c r="Q746" t="s">
        <v>263</v>
      </c>
      <c r="R746" s="111">
        <v>44998</v>
      </c>
      <c r="W746">
        <v>0</v>
      </c>
      <c r="X746">
        <v>1447.92</v>
      </c>
      <c r="Y746">
        <v>0</v>
      </c>
      <c r="Z746">
        <f t="shared" si="11"/>
        <v>1447.92</v>
      </c>
    </row>
    <row r="747" spans="1:26">
      <c r="A747" t="s">
        <v>246</v>
      </c>
      <c r="B747">
        <v>9755062696</v>
      </c>
      <c r="C747" t="s">
        <v>2002</v>
      </c>
      <c r="D747" t="s">
        <v>45</v>
      </c>
      <c r="E747" t="s">
        <v>46</v>
      </c>
      <c r="F747">
        <v>5560785</v>
      </c>
      <c r="G747">
        <v>44971</v>
      </c>
      <c r="H747" t="s">
        <v>3127</v>
      </c>
      <c r="I747" t="s">
        <v>255</v>
      </c>
      <c r="J747" t="s">
        <v>249</v>
      </c>
      <c r="K747" t="s">
        <v>250</v>
      </c>
      <c r="L747" t="s">
        <v>251</v>
      </c>
      <c r="O747" s="111">
        <v>44972</v>
      </c>
      <c r="P747" t="s">
        <v>252</v>
      </c>
      <c r="Q747" t="s">
        <v>282</v>
      </c>
      <c r="R747" s="111">
        <v>44979</v>
      </c>
      <c r="W747">
        <v>7</v>
      </c>
      <c r="X747">
        <v>31.37</v>
      </c>
      <c r="Y747">
        <v>0</v>
      </c>
      <c r="Z747">
        <f t="shared" si="11"/>
        <v>38.370000000000005</v>
      </c>
    </row>
    <row r="748" spans="1:26">
      <c r="A748" t="s">
        <v>246</v>
      </c>
      <c r="B748">
        <v>9755062696</v>
      </c>
      <c r="C748" t="s">
        <v>2002</v>
      </c>
      <c r="D748" t="s">
        <v>45</v>
      </c>
      <c r="E748" t="s">
        <v>46</v>
      </c>
      <c r="F748">
        <v>12183278</v>
      </c>
      <c r="G748">
        <v>44987</v>
      </c>
      <c r="H748" t="s">
        <v>4098</v>
      </c>
      <c r="I748" t="s">
        <v>255</v>
      </c>
      <c r="J748" t="s">
        <v>249</v>
      </c>
      <c r="K748" t="s">
        <v>268</v>
      </c>
      <c r="L748" t="s">
        <v>251</v>
      </c>
      <c r="O748" s="111">
        <v>44987</v>
      </c>
      <c r="P748" t="s">
        <v>252</v>
      </c>
      <c r="Q748" t="s">
        <v>253</v>
      </c>
      <c r="R748" s="111">
        <v>44992</v>
      </c>
      <c r="W748">
        <v>0</v>
      </c>
      <c r="X748">
        <v>12700.85</v>
      </c>
      <c r="Y748">
        <v>13752.46</v>
      </c>
      <c r="Z748">
        <f t="shared" si="11"/>
        <v>26453.309999999998</v>
      </c>
    </row>
    <row r="749" spans="1:26">
      <c r="A749" t="s">
        <v>246</v>
      </c>
      <c r="B749">
        <v>9755062696</v>
      </c>
      <c r="C749" t="s">
        <v>2002</v>
      </c>
      <c r="D749" t="s">
        <v>45</v>
      </c>
      <c r="E749" t="s">
        <v>46</v>
      </c>
      <c r="F749">
        <v>12190291</v>
      </c>
      <c r="G749">
        <v>44991</v>
      </c>
      <c r="H749" t="s">
        <v>4099</v>
      </c>
      <c r="I749" t="s">
        <v>255</v>
      </c>
      <c r="J749" t="s">
        <v>249</v>
      </c>
      <c r="K749" t="s">
        <v>250</v>
      </c>
      <c r="L749" t="s">
        <v>251</v>
      </c>
      <c r="O749" s="111">
        <v>44991</v>
      </c>
      <c r="P749" t="s">
        <v>252</v>
      </c>
      <c r="Q749" t="s">
        <v>253</v>
      </c>
      <c r="R749" s="111">
        <v>44992</v>
      </c>
      <c r="W749">
        <v>0</v>
      </c>
      <c r="X749">
        <v>148.19999999999999</v>
      </c>
      <c r="Y749">
        <v>346.5</v>
      </c>
      <c r="Z749">
        <f t="shared" si="11"/>
        <v>494.7</v>
      </c>
    </row>
    <row r="750" spans="1:26">
      <c r="A750" t="s">
        <v>246</v>
      </c>
      <c r="B750">
        <v>9755062696</v>
      </c>
      <c r="C750" t="s">
        <v>2002</v>
      </c>
      <c r="D750" t="s">
        <v>45</v>
      </c>
      <c r="E750" t="s">
        <v>46</v>
      </c>
      <c r="F750">
        <v>11574628</v>
      </c>
      <c r="G750">
        <v>44991</v>
      </c>
      <c r="H750" t="s">
        <v>4097</v>
      </c>
      <c r="I750" t="s">
        <v>248</v>
      </c>
      <c r="J750" t="s">
        <v>249</v>
      </c>
      <c r="K750" t="s">
        <v>250</v>
      </c>
      <c r="L750" t="s">
        <v>251</v>
      </c>
      <c r="O750" s="111">
        <v>44991</v>
      </c>
      <c r="P750" t="s">
        <v>252</v>
      </c>
      <c r="Q750" t="s">
        <v>253</v>
      </c>
      <c r="R750" s="111">
        <v>44992</v>
      </c>
      <c r="W750">
        <v>0</v>
      </c>
      <c r="X750">
        <v>1975.9</v>
      </c>
      <c r="Y750">
        <v>2156</v>
      </c>
      <c r="Z750">
        <f t="shared" si="11"/>
        <v>4131.8999999999996</v>
      </c>
    </row>
    <row r="751" spans="1:26">
      <c r="A751" t="s">
        <v>246</v>
      </c>
      <c r="B751">
        <v>9755062696</v>
      </c>
      <c r="C751" t="s">
        <v>2002</v>
      </c>
      <c r="D751" t="s">
        <v>45</v>
      </c>
      <c r="E751" t="s">
        <v>46</v>
      </c>
      <c r="F751">
        <v>12272339</v>
      </c>
      <c r="G751">
        <v>45008</v>
      </c>
      <c r="H751" t="s">
        <v>4100</v>
      </c>
      <c r="I751" t="s">
        <v>255</v>
      </c>
      <c r="J751" t="s">
        <v>249</v>
      </c>
      <c r="K751" t="s">
        <v>250</v>
      </c>
      <c r="L751" t="s">
        <v>251</v>
      </c>
      <c r="O751" s="111">
        <v>45008</v>
      </c>
      <c r="P751" t="s">
        <v>252</v>
      </c>
      <c r="Q751" t="s">
        <v>282</v>
      </c>
      <c r="R751" s="111">
        <v>45009</v>
      </c>
      <c r="W751">
        <v>0</v>
      </c>
      <c r="X751">
        <v>921</v>
      </c>
      <c r="Y751">
        <v>0</v>
      </c>
      <c r="Z751">
        <f t="shared" si="11"/>
        <v>921</v>
      </c>
    </row>
    <row r="752" spans="1:26">
      <c r="A752" t="s">
        <v>246</v>
      </c>
      <c r="B752">
        <v>9755062696</v>
      </c>
      <c r="C752" t="s">
        <v>2002</v>
      </c>
      <c r="D752" t="s">
        <v>45</v>
      </c>
      <c r="E752" t="s">
        <v>46</v>
      </c>
      <c r="F752">
        <v>11806720</v>
      </c>
      <c r="G752">
        <v>45021</v>
      </c>
      <c r="H752" t="s">
        <v>4427</v>
      </c>
      <c r="I752" t="s">
        <v>255</v>
      </c>
      <c r="J752" t="s">
        <v>249</v>
      </c>
      <c r="K752" t="s">
        <v>250</v>
      </c>
      <c r="L752" t="s">
        <v>251</v>
      </c>
      <c r="O752" s="111">
        <v>45021</v>
      </c>
      <c r="P752" t="s">
        <v>252</v>
      </c>
      <c r="Q752" t="s">
        <v>257</v>
      </c>
      <c r="R752" s="111">
        <v>45022</v>
      </c>
      <c r="W752">
        <v>0</v>
      </c>
      <c r="X752">
        <v>0</v>
      </c>
      <c r="Y752">
        <v>0</v>
      </c>
      <c r="Z752">
        <f t="shared" si="11"/>
        <v>0</v>
      </c>
    </row>
    <row r="753" spans="1:26">
      <c r="A753" t="s">
        <v>246</v>
      </c>
      <c r="B753">
        <v>9755062696</v>
      </c>
      <c r="C753" t="s">
        <v>2002</v>
      </c>
      <c r="D753" t="s">
        <v>45</v>
      </c>
      <c r="E753" t="s">
        <v>46</v>
      </c>
      <c r="F753">
        <v>12343930</v>
      </c>
      <c r="G753">
        <v>45022</v>
      </c>
      <c r="H753" t="s">
        <v>4428</v>
      </c>
      <c r="I753" t="s">
        <v>255</v>
      </c>
      <c r="J753" t="s">
        <v>249</v>
      </c>
      <c r="K753" t="s">
        <v>250</v>
      </c>
      <c r="L753" t="s">
        <v>251</v>
      </c>
      <c r="O753" s="111">
        <v>45026</v>
      </c>
      <c r="P753" t="s">
        <v>252</v>
      </c>
      <c r="Q753" t="s">
        <v>253</v>
      </c>
      <c r="R753" s="111">
        <v>45027</v>
      </c>
      <c r="W753">
        <v>0</v>
      </c>
      <c r="X753">
        <v>0</v>
      </c>
      <c r="Y753">
        <v>4808</v>
      </c>
      <c r="Z753">
        <f t="shared" si="11"/>
        <v>4808</v>
      </c>
    </row>
    <row r="754" spans="1:26">
      <c r="A754" t="s">
        <v>246</v>
      </c>
      <c r="B754">
        <v>9755062696</v>
      </c>
      <c r="C754" t="s">
        <v>2002</v>
      </c>
      <c r="D754" t="s">
        <v>45</v>
      </c>
      <c r="E754" t="s">
        <v>46</v>
      </c>
      <c r="F754">
        <v>12368627</v>
      </c>
      <c r="G754">
        <v>45030</v>
      </c>
      <c r="H754" t="s">
        <v>4429</v>
      </c>
      <c r="I754" t="s">
        <v>255</v>
      </c>
      <c r="J754" t="s">
        <v>249</v>
      </c>
      <c r="K754" t="s">
        <v>250</v>
      </c>
      <c r="L754" t="s">
        <v>251</v>
      </c>
      <c r="O754" s="111">
        <v>45030</v>
      </c>
      <c r="P754" t="s">
        <v>252</v>
      </c>
      <c r="Q754" t="s">
        <v>253</v>
      </c>
      <c r="R754" s="111">
        <v>45034</v>
      </c>
      <c r="W754">
        <v>0</v>
      </c>
      <c r="X754">
        <v>0</v>
      </c>
      <c r="Y754">
        <v>21</v>
      </c>
      <c r="Z754">
        <f t="shared" si="11"/>
        <v>21</v>
      </c>
    </row>
    <row r="755" spans="1:26">
      <c r="A755" t="s">
        <v>246</v>
      </c>
      <c r="B755">
        <v>9755062696</v>
      </c>
      <c r="C755" t="s">
        <v>2002</v>
      </c>
      <c r="D755" t="s">
        <v>45</v>
      </c>
      <c r="E755" t="s">
        <v>46</v>
      </c>
      <c r="F755">
        <v>9077315</v>
      </c>
      <c r="G755">
        <v>45042</v>
      </c>
      <c r="H755" t="s">
        <v>4430</v>
      </c>
      <c r="I755" t="s">
        <v>271</v>
      </c>
      <c r="J755" t="s">
        <v>249</v>
      </c>
      <c r="K755" t="s">
        <v>250</v>
      </c>
      <c r="O755" s="111">
        <v>45042</v>
      </c>
      <c r="P755" t="s">
        <v>252</v>
      </c>
      <c r="Q755" t="s">
        <v>253</v>
      </c>
      <c r="R755" s="111">
        <v>45043</v>
      </c>
      <c r="W755">
        <v>1355.25</v>
      </c>
      <c r="X755">
        <v>865.15</v>
      </c>
      <c r="Y755">
        <v>245.2</v>
      </c>
      <c r="Z755">
        <f t="shared" si="11"/>
        <v>2465.6</v>
      </c>
    </row>
    <row r="756" spans="1:26">
      <c r="A756" t="s">
        <v>246</v>
      </c>
      <c r="B756">
        <v>9755062696</v>
      </c>
      <c r="C756" t="s">
        <v>2002</v>
      </c>
      <c r="D756" t="s">
        <v>45</v>
      </c>
      <c r="E756" t="s">
        <v>46</v>
      </c>
      <c r="F756">
        <v>12414393</v>
      </c>
      <c r="G756">
        <v>45043</v>
      </c>
      <c r="H756" t="s">
        <v>4431</v>
      </c>
      <c r="I756" t="s">
        <v>271</v>
      </c>
      <c r="J756" t="s">
        <v>249</v>
      </c>
      <c r="K756" t="s">
        <v>250</v>
      </c>
      <c r="L756" t="s">
        <v>251</v>
      </c>
      <c r="O756" s="111">
        <v>45043</v>
      </c>
      <c r="P756" t="s">
        <v>252</v>
      </c>
      <c r="Q756" t="s">
        <v>253</v>
      </c>
      <c r="R756" s="111">
        <v>45044</v>
      </c>
      <c r="W756">
        <v>0</v>
      </c>
      <c r="X756">
        <v>0</v>
      </c>
      <c r="Y756">
        <v>3.5</v>
      </c>
      <c r="Z756">
        <f t="shared" si="11"/>
        <v>3.5</v>
      </c>
    </row>
    <row r="757" spans="1:26">
      <c r="A757" t="s">
        <v>246</v>
      </c>
      <c r="B757">
        <v>9755062696</v>
      </c>
      <c r="C757" t="s">
        <v>2002</v>
      </c>
      <c r="D757" t="s">
        <v>2404</v>
      </c>
      <c r="E757" t="s">
        <v>46</v>
      </c>
      <c r="F757">
        <v>12127071</v>
      </c>
      <c r="G757">
        <v>44971</v>
      </c>
      <c r="H757" t="s">
        <v>3128</v>
      </c>
      <c r="I757" t="s">
        <v>248</v>
      </c>
      <c r="J757" t="s">
        <v>249</v>
      </c>
      <c r="K757" t="s">
        <v>3936</v>
      </c>
      <c r="L757" t="s">
        <v>251</v>
      </c>
      <c r="O757" s="111">
        <v>44971</v>
      </c>
      <c r="P757" t="s">
        <v>252</v>
      </c>
      <c r="Q757" t="s">
        <v>253</v>
      </c>
      <c r="R757" s="111">
        <v>44991</v>
      </c>
      <c r="W757">
        <v>0</v>
      </c>
      <c r="X757">
        <v>93</v>
      </c>
      <c r="Y757">
        <v>658</v>
      </c>
      <c r="Z757">
        <f t="shared" si="11"/>
        <v>751</v>
      </c>
    </row>
    <row r="758" spans="1:26">
      <c r="A758" t="s">
        <v>246</v>
      </c>
      <c r="B758">
        <v>9755062696</v>
      </c>
      <c r="C758" t="s">
        <v>2002</v>
      </c>
      <c r="D758" t="s">
        <v>1005</v>
      </c>
      <c r="E758" t="s">
        <v>46</v>
      </c>
      <c r="F758">
        <v>12189983</v>
      </c>
      <c r="G758">
        <v>44987</v>
      </c>
      <c r="H758" t="s">
        <v>4101</v>
      </c>
      <c r="I758" t="s">
        <v>255</v>
      </c>
      <c r="J758" t="s">
        <v>249</v>
      </c>
      <c r="K758" t="s">
        <v>268</v>
      </c>
      <c r="L758" t="s">
        <v>251</v>
      </c>
      <c r="O758" s="111">
        <v>44987</v>
      </c>
      <c r="P758" t="s">
        <v>252</v>
      </c>
      <c r="Q758" t="s">
        <v>253</v>
      </c>
      <c r="R758" s="111">
        <v>44992</v>
      </c>
      <c r="W758">
        <v>0</v>
      </c>
      <c r="X758">
        <v>9346.4500000000007</v>
      </c>
      <c r="Y758">
        <v>7154.1</v>
      </c>
      <c r="Z758">
        <f t="shared" si="11"/>
        <v>16500.550000000003</v>
      </c>
    </row>
    <row r="759" spans="1:26">
      <c r="A759" t="s">
        <v>246</v>
      </c>
      <c r="B759">
        <v>9755062696</v>
      </c>
      <c r="C759" t="s">
        <v>2002</v>
      </c>
      <c r="D759" t="s">
        <v>2706</v>
      </c>
      <c r="E759" t="s">
        <v>46</v>
      </c>
      <c r="F759">
        <v>12157987</v>
      </c>
      <c r="G759">
        <v>44981</v>
      </c>
      <c r="H759" t="s">
        <v>3129</v>
      </c>
      <c r="I759" t="s">
        <v>255</v>
      </c>
      <c r="J759" t="s">
        <v>249</v>
      </c>
      <c r="K759" t="s">
        <v>268</v>
      </c>
      <c r="L759" t="s">
        <v>251</v>
      </c>
      <c r="O759" s="111">
        <v>44981</v>
      </c>
      <c r="P759" t="s">
        <v>252</v>
      </c>
      <c r="Q759" t="s">
        <v>253</v>
      </c>
      <c r="R759" s="111">
        <v>44986</v>
      </c>
      <c r="W759">
        <v>0</v>
      </c>
      <c r="X759">
        <v>10867.74</v>
      </c>
      <c r="Y759">
        <v>9430.44</v>
      </c>
      <c r="Z759">
        <f t="shared" si="11"/>
        <v>20298.18</v>
      </c>
    </row>
    <row r="760" spans="1:26">
      <c r="A760" t="s">
        <v>246</v>
      </c>
      <c r="B760">
        <v>9761120430</v>
      </c>
      <c r="C760" t="s">
        <v>1910</v>
      </c>
      <c r="D760" t="s">
        <v>1691</v>
      </c>
      <c r="E760" t="s">
        <v>1528</v>
      </c>
      <c r="F760">
        <v>12068158</v>
      </c>
      <c r="G760">
        <v>44958</v>
      </c>
      <c r="H760" t="s">
        <v>3008</v>
      </c>
      <c r="I760" t="s">
        <v>255</v>
      </c>
      <c r="J760" t="s">
        <v>249</v>
      </c>
      <c r="K760" t="s">
        <v>250</v>
      </c>
      <c r="L760" t="s">
        <v>251</v>
      </c>
      <c r="O760" s="111">
        <v>44958</v>
      </c>
      <c r="P760" t="s">
        <v>252</v>
      </c>
      <c r="Q760" t="s">
        <v>253</v>
      </c>
      <c r="R760" s="111">
        <v>44959</v>
      </c>
      <c r="W760">
        <v>619.5</v>
      </c>
      <c r="X760">
        <v>0</v>
      </c>
      <c r="Y760">
        <v>174.8</v>
      </c>
      <c r="Z760">
        <f t="shared" si="11"/>
        <v>794.3</v>
      </c>
    </row>
    <row r="761" spans="1:26">
      <c r="A761" t="s">
        <v>246</v>
      </c>
      <c r="B761">
        <v>9761120430</v>
      </c>
      <c r="C761" t="s">
        <v>1910</v>
      </c>
      <c r="D761" t="s">
        <v>1691</v>
      </c>
      <c r="E761" t="s">
        <v>1528</v>
      </c>
      <c r="F761">
        <v>10765670</v>
      </c>
      <c r="G761">
        <v>44959</v>
      </c>
      <c r="H761" t="s">
        <v>3007</v>
      </c>
      <c r="I761" t="s">
        <v>255</v>
      </c>
      <c r="L761" t="s">
        <v>251</v>
      </c>
      <c r="O761" s="111">
        <v>44959</v>
      </c>
      <c r="P761" t="s">
        <v>252</v>
      </c>
      <c r="Q761" t="s">
        <v>263</v>
      </c>
      <c r="R761" s="111">
        <v>44963</v>
      </c>
      <c r="W761">
        <v>2999.01</v>
      </c>
      <c r="X761">
        <v>0</v>
      </c>
      <c r="Y761">
        <v>0</v>
      </c>
      <c r="Z761">
        <f t="shared" si="11"/>
        <v>2999.01</v>
      </c>
    </row>
    <row r="762" spans="1:26">
      <c r="A762" t="s">
        <v>246</v>
      </c>
      <c r="B762">
        <v>9761120430</v>
      </c>
      <c r="C762" t="s">
        <v>1910</v>
      </c>
      <c r="D762" t="s">
        <v>1691</v>
      </c>
      <c r="E762" t="s">
        <v>1528</v>
      </c>
      <c r="F762">
        <v>12106983</v>
      </c>
      <c r="G762">
        <v>44965</v>
      </c>
      <c r="H762" t="s">
        <v>3009</v>
      </c>
      <c r="I762" t="s">
        <v>248</v>
      </c>
      <c r="J762" t="s">
        <v>249</v>
      </c>
      <c r="K762" t="s">
        <v>3936</v>
      </c>
      <c r="L762" t="s">
        <v>251</v>
      </c>
      <c r="O762" s="111">
        <v>44966</v>
      </c>
      <c r="P762" t="s">
        <v>252</v>
      </c>
      <c r="Q762" t="s">
        <v>253</v>
      </c>
      <c r="R762" s="111">
        <v>44970</v>
      </c>
      <c r="W762">
        <v>1434.25</v>
      </c>
      <c r="X762">
        <v>11248.11</v>
      </c>
      <c r="Y762">
        <v>4314.3500000000004</v>
      </c>
      <c r="Z762">
        <f t="shared" si="11"/>
        <v>16996.71</v>
      </c>
    </row>
    <row r="763" spans="1:26">
      <c r="A763" t="s">
        <v>246</v>
      </c>
      <c r="B763">
        <v>9761120430</v>
      </c>
      <c r="C763" t="s">
        <v>1910</v>
      </c>
      <c r="D763" t="s">
        <v>1691</v>
      </c>
      <c r="E763" t="s">
        <v>1528</v>
      </c>
      <c r="F763">
        <v>12115468</v>
      </c>
      <c r="G763">
        <v>44967</v>
      </c>
      <c r="H763" t="s">
        <v>3010</v>
      </c>
      <c r="I763" t="s">
        <v>248</v>
      </c>
      <c r="J763" t="s">
        <v>249</v>
      </c>
      <c r="K763" t="s">
        <v>3936</v>
      </c>
      <c r="L763" t="s">
        <v>251</v>
      </c>
      <c r="O763" s="111">
        <v>44967</v>
      </c>
      <c r="P763" t="s">
        <v>252</v>
      </c>
      <c r="Q763" t="s">
        <v>257</v>
      </c>
      <c r="R763" s="111">
        <v>44970</v>
      </c>
      <c r="W763">
        <v>0</v>
      </c>
      <c r="X763">
        <v>0</v>
      </c>
      <c r="Y763">
        <v>0</v>
      </c>
      <c r="Z763">
        <f t="shared" si="11"/>
        <v>0</v>
      </c>
    </row>
    <row r="764" spans="1:26">
      <c r="A764" t="s">
        <v>246</v>
      </c>
      <c r="B764">
        <v>11158354754</v>
      </c>
      <c r="C764" t="s">
        <v>417</v>
      </c>
      <c r="D764" t="s">
        <v>3182</v>
      </c>
      <c r="E764" t="s">
        <v>46</v>
      </c>
      <c r="F764">
        <v>12237292</v>
      </c>
      <c r="G764">
        <v>45000</v>
      </c>
      <c r="H764" t="s">
        <v>4046</v>
      </c>
      <c r="I764" t="s">
        <v>255</v>
      </c>
      <c r="J764" t="s">
        <v>249</v>
      </c>
      <c r="K764" t="s">
        <v>250</v>
      </c>
      <c r="L764" t="s">
        <v>251</v>
      </c>
      <c r="O764" s="111">
        <v>45000</v>
      </c>
      <c r="P764" t="s">
        <v>252</v>
      </c>
      <c r="Q764" t="s">
        <v>253</v>
      </c>
      <c r="R764" s="111">
        <v>45001</v>
      </c>
      <c r="W764">
        <v>0</v>
      </c>
      <c r="X764">
        <v>2590.5</v>
      </c>
      <c r="Y764">
        <v>7193.5</v>
      </c>
      <c r="Z764">
        <f t="shared" si="11"/>
        <v>9784</v>
      </c>
    </row>
    <row r="765" spans="1:26">
      <c r="A765" t="s">
        <v>246</v>
      </c>
      <c r="B765">
        <v>11158354754</v>
      </c>
      <c r="C765" t="s">
        <v>417</v>
      </c>
      <c r="D765" t="s">
        <v>45</v>
      </c>
      <c r="E765" t="s">
        <v>46</v>
      </c>
      <c r="F765">
        <v>12079800</v>
      </c>
      <c r="G765">
        <v>44958</v>
      </c>
      <c r="H765" t="s">
        <v>3084</v>
      </c>
      <c r="I765" t="s">
        <v>255</v>
      </c>
      <c r="J765" t="s">
        <v>249</v>
      </c>
      <c r="K765" t="s">
        <v>250</v>
      </c>
      <c r="L765" t="s">
        <v>251</v>
      </c>
      <c r="O765" s="111">
        <v>44958</v>
      </c>
      <c r="P765" t="s">
        <v>252</v>
      </c>
      <c r="Q765" t="s">
        <v>282</v>
      </c>
      <c r="R765" s="111">
        <v>44960</v>
      </c>
      <c r="W765">
        <v>125</v>
      </c>
      <c r="X765">
        <v>400.4</v>
      </c>
      <c r="Y765">
        <v>0</v>
      </c>
      <c r="Z765">
        <f t="shared" si="11"/>
        <v>525.4</v>
      </c>
    </row>
    <row r="766" spans="1:26">
      <c r="A766" t="s">
        <v>246</v>
      </c>
      <c r="B766">
        <v>11158354754</v>
      </c>
      <c r="C766" t="s">
        <v>417</v>
      </c>
      <c r="D766" t="s">
        <v>45</v>
      </c>
      <c r="E766" t="s">
        <v>46</v>
      </c>
      <c r="F766">
        <v>1195385</v>
      </c>
      <c r="G766">
        <v>44972</v>
      </c>
      <c r="H766" t="s">
        <v>3083</v>
      </c>
      <c r="I766" t="s">
        <v>255</v>
      </c>
      <c r="J766" t="s">
        <v>249</v>
      </c>
      <c r="K766" t="s">
        <v>250</v>
      </c>
      <c r="L766" t="s">
        <v>707</v>
      </c>
      <c r="O766" s="111">
        <v>44972</v>
      </c>
      <c r="P766" t="s">
        <v>252</v>
      </c>
      <c r="Q766" t="s">
        <v>253</v>
      </c>
      <c r="R766" s="111">
        <v>44984</v>
      </c>
      <c r="W766">
        <v>299.95999999999998</v>
      </c>
      <c r="X766">
        <v>2326.67</v>
      </c>
      <c r="Y766">
        <v>3466.2</v>
      </c>
      <c r="Z766">
        <f t="shared" ref="Z766:Z828" si="12">SUM(W766:Y766)</f>
        <v>6092.83</v>
      </c>
    </row>
    <row r="767" spans="1:26">
      <c r="A767" t="s">
        <v>246</v>
      </c>
      <c r="B767">
        <v>11158354754</v>
      </c>
      <c r="C767" t="s">
        <v>417</v>
      </c>
      <c r="D767" t="s">
        <v>45</v>
      </c>
      <c r="E767" t="s">
        <v>46</v>
      </c>
      <c r="F767">
        <v>12175667</v>
      </c>
      <c r="G767">
        <v>44985</v>
      </c>
      <c r="H767" t="s">
        <v>3085</v>
      </c>
      <c r="I767" t="s">
        <v>255</v>
      </c>
      <c r="J767" t="s">
        <v>249</v>
      </c>
      <c r="K767" t="s">
        <v>250</v>
      </c>
      <c r="L767" t="s">
        <v>251</v>
      </c>
      <c r="O767" s="111">
        <v>44985</v>
      </c>
      <c r="P767" t="s">
        <v>252</v>
      </c>
      <c r="Q767" t="s">
        <v>253</v>
      </c>
      <c r="R767" s="111">
        <v>44986</v>
      </c>
      <c r="W767">
        <v>0</v>
      </c>
      <c r="X767">
        <v>2391.16</v>
      </c>
      <c r="Y767">
        <v>4964.8</v>
      </c>
      <c r="Z767">
        <f t="shared" si="12"/>
        <v>7355.96</v>
      </c>
    </row>
    <row r="768" spans="1:26">
      <c r="A768" t="s">
        <v>246</v>
      </c>
      <c r="B768">
        <v>11158354754</v>
      </c>
      <c r="C768" t="s">
        <v>417</v>
      </c>
      <c r="D768" t="s">
        <v>45</v>
      </c>
      <c r="E768" t="s">
        <v>46</v>
      </c>
      <c r="F768">
        <v>5192480</v>
      </c>
      <c r="G768">
        <v>44986</v>
      </c>
      <c r="H768" t="s">
        <v>4047</v>
      </c>
      <c r="I768" t="s">
        <v>255</v>
      </c>
      <c r="J768" t="s">
        <v>249</v>
      </c>
      <c r="K768" t="s">
        <v>250</v>
      </c>
      <c r="L768" t="s">
        <v>251</v>
      </c>
      <c r="O768" s="111">
        <v>44986</v>
      </c>
      <c r="P768" t="s">
        <v>252</v>
      </c>
      <c r="Q768" t="s">
        <v>253</v>
      </c>
      <c r="R768" s="111">
        <v>44993</v>
      </c>
      <c r="W768">
        <v>0</v>
      </c>
      <c r="X768">
        <v>7475.85</v>
      </c>
      <c r="Y768">
        <v>9825.65</v>
      </c>
      <c r="Z768">
        <f t="shared" si="12"/>
        <v>17301.5</v>
      </c>
    </row>
    <row r="769" spans="1:26">
      <c r="A769" t="s">
        <v>246</v>
      </c>
      <c r="B769">
        <v>11158354754</v>
      </c>
      <c r="C769" t="s">
        <v>417</v>
      </c>
      <c r="D769" t="s">
        <v>45</v>
      </c>
      <c r="E769" t="s">
        <v>46</v>
      </c>
      <c r="F769">
        <v>12175633</v>
      </c>
      <c r="G769">
        <v>44987</v>
      </c>
      <c r="H769" t="s">
        <v>4052</v>
      </c>
      <c r="I769" t="s">
        <v>255</v>
      </c>
      <c r="J769" t="s">
        <v>249</v>
      </c>
      <c r="K769" t="s">
        <v>250</v>
      </c>
      <c r="L769" t="s">
        <v>251</v>
      </c>
      <c r="O769" s="111">
        <v>44987</v>
      </c>
      <c r="P769" t="s">
        <v>252</v>
      </c>
      <c r="Q769" t="s">
        <v>253</v>
      </c>
      <c r="R769" s="111">
        <v>44991</v>
      </c>
      <c r="W769">
        <v>0</v>
      </c>
      <c r="X769">
        <v>891.7</v>
      </c>
      <c r="Y769">
        <v>5360.07</v>
      </c>
      <c r="Z769">
        <f t="shared" si="12"/>
        <v>6251.7699999999995</v>
      </c>
    </row>
    <row r="770" spans="1:26">
      <c r="A770" t="s">
        <v>246</v>
      </c>
      <c r="B770">
        <v>11158354754</v>
      </c>
      <c r="C770" t="s">
        <v>417</v>
      </c>
      <c r="D770" t="s">
        <v>45</v>
      </c>
      <c r="E770" t="s">
        <v>46</v>
      </c>
      <c r="F770">
        <v>9554671</v>
      </c>
      <c r="G770">
        <v>44992</v>
      </c>
      <c r="H770" t="s">
        <v>4048</v>
      </c>
      <c r="I770" t="s">
        <v>255</v>
      </c>
      <c r="J770" t="s">
        <v>249</v>
      </c>
      <c r="K770" t="s">
        <v>250</v>
      </c>
      <c r="L770" t="s">
        <v>251</v>
      </c>
      <c r="O770" s="111">
        <v>44992</v>
      </c>
      <c r="P770" t="s">
        <v>252</v>
      </c>
      <c r="Q770" t="s">
        <v>253</v>
      </c>
      <c r="R770" s="111">
        <v>44994</v>
      </c>
      <c r="W770">
        <v>0</v>
      </c>
      <c r="X770">
        <v>6619</v>
      </c>
      <c r="Y770">
        <v>17059.2</v>
      </c>
      <c r="Z770">
        <f t="shared" si="12"/>
        <v>23678.2</v>
      </c>
    </row>
    <row r="771" spans="1:26">
      <c r="A771" t="s">
        <v>246</v>
      </c>
      <c r="B771">
        <v>11158354754</v>
      </c>
      <c r="C771" t="s">
        <v>417</v>
      </c>
      <c r="D771" t="s">
        <v>45</v>
      </c>
      <c r="E771" t="s">
        <v>46</v>
      </c>
      <c r="F771">
        <v>12201711</v>
      </c>
      <c r="G771">
        <v>44992</v>
      </c>
      <c r="H771" t="s">
        <v>4054</v>
      </c>
      <c r="I771" t="s">
        <v>255</v>
      </c>
      <c r="J771" t="s">
        <v>249</v>
      </c>
      <c r="K771" t="s">
        <v>250</v>
      </c>
      <c r="L771" t="s">
        <v>251</v>
      </c>
      <c r="O771" s="111">
        <v>44992</v>
      </c>
      <c r="P771" t="s">
        <v>252</v>
      </c>
      <c r="Q771" t="s">
        <v>282</v>
      </c>
      <c r="R771" s="111">
        <v>44995</v>
      </c>
      <c r="W771">
        <v>0</v>
      </c>
      <c r="X771">
        <v>5</v>
      </c>
      <c r="Y771">
        <v>0</v>
      </c>
      <c r="Z771">
        <f t="shared" si="12"/>
        <v>5</v>
      </c>
    </row>
    <row r="772" spans="1:26">
      <c r="A772" t="s">
        <v>246</v>
      </c>
      <c r="B772">
        <v>11158354754</v>
      </c>
      <c r="C772" t="s">
        <v>417</v>
      </c>
      <c r="D772" t="s">
        <v>45</v>
      </c>
      <c r="E772" t="s">
        <v>46</v>
      </c>
      <c r="F772">
        <v>12213987</v>
      </c>
      <c r="G772">
        <v>44994</v>
      </c>
      <c r="H772" t="s">
        <v>4055</v>
      </c>
      <c r="I772" t="s">
        <v>255</v>
      </c>
      <c r="J772" t="s">
        <v>249</v>
      </c>
      <c r="K772" t="s">
        <v>250</v>
      </c>
      <c r="L772" t="s">
        <v>251</v>
      </c>
      <c r="O772" s="111">
        <v>44994</v>
      </c>
      <c r="P772" t="s">
        <v>252</v>
      </c>
      <c r="Q772" t="s">
        <v>253</v>
      </c>
      <c r="R772" s="111">
        <v>44998</v>
      </c>
      <c r="W772">
        <v>0</v>
      </c>
      <c r="X772">
        <v>2401.0100000000002</v>
      </c>
      <c r="Y772">
        <v>5662.15</v>
      </c>
      <c r="Z772">
        <f t="shared" si="12"/>
        <v>8063.16</v>
      </c>
    </row>
    <row r="773" spans="1:26">
      <c r="A773" t="s">
        <v>246</v>
      </c>
      <c r="B773">
        <v>11158354754</v>
      </c>
      <c r="C773" t="s">
        <v>417</v>
      </c>
      <c r="D773" t="s">
        <v>45</v>
      </c>
      <c r="E773" t="s">
        <v>46</v>
      </c>
      <c r="F773">
        <v>12148814</v>
      </c>
      <c r="G773">
        <v>44994</v>
      </c>
      <c r="H773" t="s">
        <v>4051</v>
      </c>
      <c r="I773" t="s">
        <v>255</v>
      </c>
      <c r="J773" t="s">
        <v>249</v>
      </c>
      <c r="K773" t="s">
        <v>250</v>
      </c>
      <c r="L773" t="s">
        <v>251</v>
      </c>
      <c r="O773" s="111">
        <v>44994</v>
      </c>
      <c r="P773" t="s">
        <v>252</v>
      </c>
      <c r="Q773" t="s">
        <v>253</v>
      </c>
      <c r="R773" s="111">
        <v>44995</v>
      </c>
      <c r="W773">
        <v>0</v>
      </c>
      <c r="X773">
        <v>4446.8100000000004</v>
      </c>
      <c r="Y773">
        <v>5947.11</v>
      </c>
      <c r="Z773">
        <f t="shared" si="12"/>
        <v>10393.92</v>
      </c>
    </row>
    <row r="774" spans="1:26">
      <c r="A774" t="s">
        <v>246</v>
      </c>
      <c r="B774">
        <v>11158354754</v>
      </c>
      <c r="C774" t="s">
        <v>417</v>
      </c>
      <c r="D774" t="s">
        <v>45</v>
      </c>
      <c r="E774" t="s">
        <v>46</v>
      </c>
      <c r="F774">
        <v>12216249</v>
      </c>
      <c r="G774">
        <v>44994</v>
      </c>
      <c r="H774" t="s">
        <v>4056</v>
      </c>
      <c r="I774" t="s">
        <v>255</v>
      </c>
      <c r="J774" t="s">
        <v>249</v>
      </c>
      <c r="K774" t="s">
        <v>250</v>
      </c>
      <c r="L774" t="s">
        <v>251</v>
      </c>
      <c r="O774" s="111">
        <v>44994</v>
      </c>
      <c r="P774" t="s">
        <v>252</v>
      </c>
      <c r="Q774" t="s">
        <v>253</v>
      </c>
      <c r="R774" s="111">
        <v>44995</v>
      </c>
      <c r="W774">
        <v>0</v>
      </c>
      <c r="X774">
        <v>4353.53</v>
      </c>
      <c r="Y774">
        <v>3469.23</v>
      </c>
      <c r="Z774">
        <f t="shared" si="12"/>
        <v>7822.76</v>
      </c>
    </row>
    <row r="775" spans="1:26">
      <c r="A775" t="s">
        <v>246</v>
      </c>
      <c r="B775">
        <v>11158354754</v>
      </c>
      <c r="C775" t="s">
        <v>417</v>
      </c>
      <c r="D775" t="s">
        <v>45</v>
      </c>
      <c r="E775" t="s">
        <v>46</v>
      </c>
      <c r="F775">
        <v>12220862</v>
      </c>
      <c r="G775">
        <v>44996</v>
      </c>
      <c r="H775" t="s">
        <v>4057</v>
      </c>
      <c r="I775" t="s">
        <v>255</v>
      </c>
      <c r="J775" t="s">
        <v>249</v>
      </c>
      <c r="K775" t="s">
        <v>250</v>
      </c>
      <c r="L775" t="s">
        <v>251</v>
      </c>
      <c r="O775" s="111">
        <v>44996</v>
      </c>
      <c r="P775" t="s">
        <v>252</v>
      </c>
      <c r="Q775" t="s">
        <v>257</v>
      </c>
      <c r="R775" s="111"/>
      <c r="W775">
        <v>0</v>
      </c>
      <c r="X775">
        <v>0</v>
      </c>
      <c r="Y775">
        <v>0</v>
      </c>
      <c r="Z775">
        <f t="shared" si="12"/>
        <v>0</v>
      </c>
    </row>
    <row r="776" spans="1:26">
      <c r="A776" t="s">
        <v>246</v>
      </c>
      <c r="B776">
        <v>11158354754</v>
      </c>
      <c r="C776" t="s">
        <v>417</v>
      </c>
      <c r="D776" t="s">
        <v>45</v>
      </c>
      <c r="E776" t="s">
        <v>46</v>
      </c>
      <c r="F776">
        <v>12224009</v>
      </c>
      <c r="G776">
        <v>44996</v>
      </c>
      <c r="H776" t="s">
        <v>4058</v>
      </c>
      <c r="I776" t="s">
        <v>255</v>
      </c>
      <c r="J776" t="s">
        <v>249</v>
      </c>
      <c r="K776" t="s">
        <v>250</v>
      </c>
      <c r="L776" t="s">
        <v>251</v>
      </c>
      <c r="O776" s="111">
        <v>44996</v>
      </c>
      <c r="P776" t="s">
        <v>252</v>
      </c>
      <c r="Q776" t="s">
        <v>257</v>
      </c>
      <c r="R776" s="111"/>
      <c r="W776">
        <v>0</v>
      </c>
      <c r="X776">
        <v>0</v>
      </c>
      <c r="Y776">
        <v>0</v>
      </c>
      <c r="Z776">
        <f t="shared" si="12"/>
        <v>0</v>
      </c>
    </row>
    <row r="777" spans="1:26">
      <c r="A777" t="s">
        <v>246</v>
      </c>
      <c r="B777">
        <v>11158354754</v>
      </c>
      <c r="C777" t="s">
        <v>417</v>
      </c>
      <c r="D777" t="s">
        <v>45</v>
      </c>
      <c r="E777" t="s">
        <v>46</v>
      </c>
      <c r="F777">
        <v>12255412</v>
      </c>
      <c r="G777">
        <v>45005</v>
      </c>
      <c r="H777" t="s">
        <v>4059</v>
      </c>
      <c r="I777" t="s">
        <v>255</v>
      </c>
      <c r="J777" t="s">
        <v>249</v>
      </c>
      <c r="K777" t="s">
        <v>250</v>
      </c>
      <c r="L777" t="s">
        <v>251</v>
      </c>
      <c r="O777" s="111">
        <v>45005</v>
      </c>
      <c r="P777" t="s">
        <v>252</v>
      </c>
      <c r="Q777" t="s">
        <v>253</v>
      </c>
      <c r="R777" s="111">
        <v>45006</v>
      </c>
      <c r="W777">
        <v>0</v>
      </c>
      <c r="X777">
        <v>0.5</v>
      </c>
      <c r="Y777">
        <v>4508.3999999999996</v>
      </c>
      <c r="Z777">
        <f t="shared" si="12"/>
        <v>4508.8999999999996</v>
      </c>
    </row>
    <row r="778" spans="1:26">
      <c r="A778" t="s">
        <v>246</v>
      </c>
      <c r="B778">
        <v>11158354754</v>
      </c>
      <c r="C778" t="s">
        <v>417</v>
      </c>
      <c r="D778" t="s">
        <v>45</v>
      </c>
      <c r="E778" t="s">
        <v>46</v>
      </c>
      <c r="F778">
        <v>11088091</v>
      </c>
      <c r="G778">
        <v>45007</v>
      </c>
      <c r="H778" t="s">
        <v>4049</v>
      </c>
      <c r="I778" t="s">
        <v>260</v>
      </c>
      <c r="L778" t="s">
        <v>251</v>
      </c>
      <c r="O778" s="111">
        <v>45007</v>
      </c>
      <c r="P778" t="s">
        <v>252</v>
      </c>
      <c r="Q778" t="s">
        <v>263</v>
      </c>
      <c r="R778" s="111">
        <v>45008</v>
      </c>
      <c r="W778">
        <v>0</v>
      </c>
      <c r="X778">
        <v>1</v>
      </c>
      <c r="Y778">
        <v>0</v>
      </c>
      <c r="Z778">
        <f t="shared" si="12"/>
        <v>1</v>
      </c>
    </row>
    <row r="779" spans="1:26">
      <c r="A779" t="s">
        <v>246</v>
      </c>
      <c r="B779">
        <v>11158354754</v>
      </c>
      <c r="C779" t="s">
        <v>417</v>
      </c>
      <c r="D779" t="s">
        <v>45</v>
      </c>
      <c r="E779" t="s">
        <v>46</v>
      </c>
      <c r="F779">
        <v>12276432</v>
      </c>
      <c r="G779">
        <v>45009</v>
      </c>
      <c r="H779" t="s">
        <v>4061</v>
      </c>
      <c r="I779" t="s">
        <v>255</v>
      </c>
      <c r="J779" t="s">
        <v>249</v>
      </c>
      <c r="K779" t="s">
        <v>268</v>
      </c>
      <c r="L779" t="s">
        <v>251</v>
      </c>
      <c r="O779" s="111">
        <v>45009</v>
      </c>
      <c r="P779" t="s">
        <v>252</v>
      </c>
      <c r="Q779" t="s">
        <v>253</v>
      </c>
      <c r="R779" s="111">
        <v>45015</v>
      </c>
      <c r="W779">
        <v>0</v>
      </c>
      <c r="X779">
        <v>272.11</v>
      </c>
      <c r="Y779">
        <v>17549</v>
      </c>
      <c r="Z779">
        <f t="shared" si="12"/>
        <v>17821.11</v>
      </c>
    </row>
    <row r="780" spans="1:26">
      <c r="A780" t="s">
        <v>246</v>
      </c>
      <c r="B780">
        <v>11158354754</v>
      </c>
      <c r="C780" t="s">
        <v>417</v>
      </c>
      <c r="D780" t="s">
        <v>45</v>
      </c>
      <c r="E780" t="s">
        <v>46</v>
      </c>
      <c r="F780">
        <v>12273552</v>
      </c>
      <c r="G780">
        <v>45010</v>
      </c>
      <c r="H780" t="s">
        <v>4060</v>
      </c>
      <c r="I780" t="s">
        <v>255</v>
      </c>
      <c r="J780" t="s">
        <v>249</v>
      </c>
      <c r="K780" t="s">
        <v>250</v>
      </c>
      <c r="L780" t="s">
        <v>251</v>
      </c>
      <c r="O780" s="111">
        <v>45010</v>
      </c>
      <c r="P780" t="s">
        <v>252</v>
      </c>
      <c r="Q780" t="s">
        <v>253</v>
      </c>
      <c r="R780" s="111">
        <v>45016</v>
      </c>
      <c r="W780">
        <v>0</v>
      </c>
      <c r="X780">
        <v>0</v>
      </c>
      <c r="Y780">
        <v>477.8</v>
      </c>
      <c r="Z780">
        <f t="shared" si="12"/>
        <v>477.8</v>
      </c>
    </row>
    <row r="781" spans="1:26">
      <c r="A781" t="s">
        <v>246</v>
      </c>
      <c r="B781">
        <v>11158354754</v>
      </c>
      <c r="C781" t="s">
        <v>417</v>
      </c>
      <c r="D781" t="s">
        <v>45</v>
      </c>
      <c r="E781" t="s">
        <v>46</v>
      </c>
      <c r="F781">
        <v>12282733</v>
      </c>
      <c r="G781">
        <v>45012</v>
      </c>
      <c r="H781" t="s">
        <v>4062</v>
      </c>
      <c r="I781" t="s">
        <v>255</v>
      </c>
      <c r="J781" t="s">
        <v>249</v>
      </c>
      <c r="K781" t="s">
        <v>250</v>
      </c>
      <c r="L781" t="s">
        <v>251</v>
      </c>
      <c r="O781" s="111">
        <v>45012</v>
      </c>
      <c r="P781" t="s">
        <v>252</v>
      </c>
      <c r="Q781" t="s">
        <v>253</v>
      </c>
      <c r="R781" s="111">
        <v>45015</v>
      </c>
      <c r="W781">
        <v>0</v>
      </c>
      <c r="X781">
        <v>111.99</v>
      </c>
      <c r="Y781">
        <v>3646.4</v>
      </c>
      <c r="Z781">
        <f t="shared" si="12"/>
        <v>3758.39</v>
      </c>
    </row>
    <row r="782" spans="1:26">
      <c r="A782" t="s">
        <v>246</v>
      </c>
      <c r="B782">
        <v>11158354754</v>
      </c>
      <c r="C782" t="s">
        <v>417</v>
      </c>
      <c r="D782" t="s">
        <v>45</v>
      </c>
      <c r="E782" t="s">
        <v>46</v>
      </c>
      <c r="F782">
        <v>12298717</v>
      </c>
      <c r="G782">
        <v>45014</v>
      </c>
      <c r="H782" t="s">
        <v>4063</v>
      </c>
      <c r="I782" t="s">
        <v>255</v>
      </c>
      <c r="J782" t="s">
        <v>249</v>
      </c>
      <c r="K782" t="s">
        <v>268</v>
      </c>
      <c r="L782" t="s">
        <v>251</v>
      </c>
      <c r="O782" s="111">
        <v>45014</v>
      </c>
      <c r="P782" t="s">
        <v>252</v>
      </c>
      <c r="Q782" t="s">
        <v>253</v>
      </c>
      <c r="R782" s="111">
        <v>45015</v>
      </c>
      <c r="W782">
        <v>0</v>
      </c>
      <c r="X782">
        <v>2076.31</v>
      </c>
      <c r="Y782">
        <v>46866.62</v>
      </c>
      <c r="Z782">
        <f t="shared" si="12"/>
        <v>48942.93</v>
      </c>
    </row>
    <row r="783" spans="1:26">
      <c r="A783" t="s">
        <v>246</v>
      </c>
      <c r="B783">
        <v>11158354754</v>
      </c>
      <c r="C783" t="s">
        <v>417</v>
      </c>
      <c r="D783" t="s">
        <v>45</v>
      </c>
      <c r="E783" t="s">
        <v>46</v>
      </c>
      <c r="F783">
        <v>11513160</v>
      </c>
      <c r="G783">
        <v>45015</v>
      </c>
      <c r="H783" t="s">
        <v>4050</v>
      </c>
      <c r="I783" t="s">
        <v>255</v>
      </c>
      <c r="J783" t="s">
        <v>249</v>
      </c>
      <c r="K783" t="s">
        <v>250</v>
      </c>
      <c r="L783" t="s">
        <v>251</v>
      </c>
      <c r="O783" s="111">
        <v>45015</v>
      </c>
      <c r="P783" t="s">
        <v>252</v>
      </c>
      <c r="Q783" t="s">
        <v>253</v>
      </c>
      <c r="R783" s="111">
        <v>45016</v>
      </c>
      <c r="W783">
        <v>0</v>
      </c>
      <c r="X783">
        <v>61</v>
      </c>
      <c r="Y783">
        <v>7714.5</v>
      </c>
      <c r="Z783">
        <f t="shared" si="12"/>
        <v>7775.5</v>
      </c>
    </row>
    <row r="784" spans="1:26">
      <c r="A784" t="s">
        <v>246</v>
      </c>
      <c r="B784">
        <v>11158354754</v>
      </c>
      <c r="C784" t="s">
        <v>417</v>
      </c>
      <c r="D784" t="s">
        <v>45</v>
      </c>
      <c r="E784" t="s">
        <v>46</v>
      </c>
      <c r="F784">
        <v>12200971</v>
      </c>
      <c r="G784">
        <v>45016</v>
      </c>
      <c r="H784" t="s">
        <v>4053</v>
      </c>
      <c r="I784" t="s">
        <v>255</v>
      </c>
      <c r="L784" t="s">
        <v>251</v>
      </c>
      <c r="O784" s="111">
        <v>45016</v>
      </c>
      <c r="P784" t="s">
        <v>252</v>
      </c>
      <c r="Q784" t="s">
        <v>253</v>
      </c>
      <c r="R784" s="111">
        <v>45022</v>
      </c>
      <c r="W784">
        <v>0</v>
      </c>
      <c r="X784">
        <v>0</v>
      </c>
      <c r="Y784">
        <v>456</v>
      </c>
      <c r="Z784">
        <f t="shared" si="12"/>
        <v>456</v>
      </c>
    </row>
    <row r="785" spans="1:26">
      <c r="A785" t="s">
        <v>246</v>
      </c>
      <c r="B785">
        <v>11158354754</v>
      </c>
      <c r="C785" t="s">
        <v>417</v>
      </c>
      <c r="D785" t="s">
        <v>45</v>
      </c>
      <c r="E785" t="s">
        <v>46</v>
      </c>
      <c r="F785">
        <v>12334298</v>
      </c>
      <c r="G785">
        <v>45020</v>
      </c>
      <c r="H785" t="s">
        <v>4432</v>
      </c>
      <c r="I785" t="s">
        <v>255</v>
      </c>
      <c r="J785" t="s">
        <v>249</v>
      </c>
      <c r="K785" t="s">
        <v>250</v>
      </c>
      <c r="L785" t="s">
        <v>251</v>
      </c>
      <c r="O785" s="111">
        <v>45020</v>
      </c>
      <c r="P785" t="s">
        <v>252</v>
      </c>
      <c r="Q785" t="s">
        <v>257</v>
      </c>
      <c r="R785" s="111">
        <v>45021</v>
      </c>
      <c r="W785">
        <v>0</v>
      </c>
      <c r="X785">
        <v>0</v>
      </c>
      <c r="Y785">
        <v>0</v>
      </c>
      <c r="Z785">
        <f t="shared" si="12"/>
        <v>0</v>
      </c>
    </row>
    <row r="786" spans="1:26">
      <c r="A786" t="s">
        <v>246</v>
      </c>
      <c r="B786">
        <v>11158354754</v>
      </c>
      <c r="C786" t="s">
        <v>417</v>
      </c>
      <c r="D786" t="s">
        <v>45</v>
      </c>
      <c r="E786" t="s">
        <v>46</v>
      </c>
      <c r="F786">
        <v>12298830</v>
      </c>
      <c r="G786">
        <v>45021</v>
      </c>
      <c r="H786" t="s">
        <v>4433</v>
      </c>
      <c r="I786" t="s">
        <v>255</v>
      </c>
      <c r="J786" t="s">
        <v>249</v>
      </c>
      <c r="K786" t="s">
        <v>268</v>
      </c>
      <c r="L786" t="s">
        <v>251</v>
      </c>
      <c r="O786" s="111">
        <v>45026</v>
      </c>
      <c r="P786" t="s">
        <v>252</v>
      </c>
      <c r="Q786" t="s">
        <v>253</v>
      </c>
      <c r="R786" s="111">
        <v>45027</v>
      </c>
      <c r="W786">
        <v>0</v>
      </c>
      <c r="X786">
        <v>0</v>
      </c>
      <c r="Y786">
        <v>4619.68</v>
      </c>
      <c r="Z786">
        <f t="shared" si="12"/>
        <v>4619.68</v>
      </c>
    </row>
    <row r="787" spans="1:26">
      <c r="A787" t="s">
        <v>246</v>
      </c>
      <c r="B787">
        <v>11158354754</v>
      </c>
      <c r="C787" t="s">
        <v>417</v>
      </c>
      <c r="D787" t="s">
        <v>45</v>
      </c>
      <c r="E787" t="s">
        <v>46</v>
      </c>
      <c r="F787">
        <v>12353625</v>
      </c>
      <c r="G787">
        <v>45027</v>
      </c>
      <c r="H787" t="s">
        <v>4434</v>
      </c>
      <c r="I787" t="s">
        <v>255</v>
      </c>
      <c r="J787" t="s">
        <v>249</v>
      </c>
      <c r="K787" t="s">
        <v>250</v>
      </c>
      <c r="L787" t="s">
        <v>251</v>
      </c>
      <c r="O787" s="111">
        <v>45027</v>
      </c>
      <c r="P787" t="s">
        <v>252</v>
      </c>
      <c r="Q787" t="s">
        <v>253</v>
      </c>
      <c r="R787" s="111">
        <v>45028</v>
      </c>
      <c r="W787">
        <v>0</v>
      </c>
      <c r="X787">
        <v>0</v>
      </c>
      <c r="Y787">
        <v>5880.22</v>
      </c>
      <c r="Z787">
        <f t="shared" si="12"/>
        <v>5880.22</v>
      </c>
    </row>
    <row r="788" spans="1:26">
      <c r="A788" t="s">
        <v>246</v>
      </c>
      <c r="B788">
        <v>11158354754</v>
      </c>
      <c r="C788" t="s">
        <v>417</v>
      </c>
      <c r="D788" t="s">
        <v>2404</v>
      </c>
      <c r="E788" t="s">
        <v>46</v>
      </c>
      <c r="F788">
        <v>12106975</v>
      </c>
      <c r="G788">
        <v>44965</v>
      </c>
      <c r="H788" t="s">
        <v>3086</v>
      </c>
      <c r="I788" t="s">
        <v>260</v>
      </c>
      <c r="L788" t="s">
        <v>251</v>
      </c>
      <c r="O788" s="111">
        <v>44965</v>
      </c>
      <c r="P788" t="s">
        <v>252</v>
      </c>
      <c r="Q788" t="s">
        <v>253</v>
      </c>
      <c r="R788" s="111">
        <v>44985</v>
      </c>
      <c r="W788">
        <v>0</v>
      </c>
      <c r="X788">
        <v>802</v>
      </c>
      <c r="Y788">
        <v>148</v>
      </c>
      <c r="Z788">
        <f t="shared" si="12"/>
        <v>950</v>
      </c>
    </row>
    <row r="789" spans="1:26">
      <c r="A789" t="s">
        <v>246</v>
      </c>
      <c r="B789">
        <v>11158354754</v>
      </c>
      <c r="C789" t="s">
        <v>417</v>
      </c>
      <c r="D789" t="s">
        <v>2404</v>
      </c>
      <c r="E789" t="s">
        <v>46</v>
      </c>
      <c r="F789">
        <v>12126453</v>
      </c>
      <c r="G789">
        <v>44971</v>
      </c>
      <c r="H789" t="s">
        <v>3087</v>
      </c>
      <c r="I789" t="s">
        <v>248</v>
      </c>
      <c r="J789" t="s">
        <v>249</v>
      </c>
      <c r="K789" t="s">
        <v>3936</v>
      </c>
      <c r="L789" t="s">
        <v>251</v>
      </c>
      <c r="O789" s="111">
        <v>44971</v>
      </c>
      <c r="P789" t="s">
        <v>252</v>
      </c>
      <c r="Q789" t="s">
        <v>253</v>
      </c>
      <c r="R789" s="111">
        <v>44973</v>
      </c>
      <c r="W789">
        <v>3797.37</v>
      </c>
      <c r="X789">
        <v>6515.9</v>
      </c>
      <c r="Y789">
        <v>7414.9</v>
      </c>
      <c r="Z789">
        <f t="shared" si="12"/>
        <v>17728.169999999998</v>
      </c>
    </row>
    <row r="790" spans="1:26">
      <c r="A790" t="s">
        <v>246</v>
      </c>
      <c r="B790">
        <v>11158354754</v>
      </c>
      <c r="C790" t="s">
        <v>417</v>
      </c>
      <c r="D790" t="s">
        <v>2404</v>
      </c>
      <c r="E790" t="s">
        <v>46</v>
      </c>
      <c r="F790">
        <v>12126981</v>
      </c>
      <c r="G790">
        <v>44971</v>
      </c>
      <c r="H790" t="s">
        <v>3088</v>
      </c>
      <c r="I790" t="s">
        <v>248</v>
      </c>
      <c r="J790" t="s">
        <v>249</v>
      </c>
      <c r="K790" t="s">
        <v>3936</v>
      </c>
      <c r="L790" t="s">
        <v>251</v>
      </c>
      <c r="O790" s="111">
        <v>44971</v>
      </c>
      <c r="P790" t="s">
        <v>252</v>
      </c>
      <c r="Q790" t="s">
        <v>253</v>
      </c>
      <c r="R790" s="111">
        <v>44987</v>
      </c>
      <c r="W790">
        <v>0</v>
      </c>
      <c r="X790">
        <v>3021</v>
      </c>
      <c r="Y790">
        <v>2703.9</v>
      </c>
      <c r="Z790">
        <f t="shared" si="12"/>
        <v>5724.9</v>
      </c>
    </row>
    <row r="791" spans="1:26">
      <c r="A791" t="s">
        <v>246</v>
      </c>
      <c r="B791">
        <v>11158354754</v>
      </c>
      <c r="C791" t="s">
        <v>417</v>
      </c>
      <c r="D791" t="s">
        <v>2404</v>
      </c>
      <c r="E791" t="s">
        <v>46</v>
      </c>
      <c r="F791">
        <v>12224280</v>
      </c>
      <c r="G791">
        <v>44998</v>
      </c>
      <c r="H791" t="s">
        <v>4064</v>
      </c>
      <c r="I791" t="s">
        <v>255</v>
      </c>
      <c r="J791" t="s">
        <v>249</v>
      </c>
      <c r="K791" t="s">
        <v>250</v>
      </c>
      <c r="L791" t="s">
        <v>251</v>
      </c>
      <c r="O791" s="111">
        <v>44998</v>
      </c>
      <c r="P791" t="s">
        <v>252</v>
      </c>
      <c r="Q791" t="s">
        <v>253</v>
      </c>
      <c r="R791" s="111">
        <v>44999</v>
      </c>
      <c r="W791">
        <v>0</v>
      </c>
      <c r="X791">
        <v>114.9</v>
      </c>
      <c r="Y791">
        <v>2792.6</v>
      </c>
      <c r="Z791">
        <f t="shared" si="12"/>
        <v>2907.5</v>
      </c>
    </row>
    <row r="792" spans="1:26">
      <c r="A792" t="s">
        <v>246</v>
      </c>
      <c r="B792">
        <v>11158354754</v>
      </c>
      <c r="C792" t="s">
        <v>417</v>
      </c>
      <c r="D792" t="s">
        <v>2412</v>
      </c>
      <c r="E792" t="s">
        <v>46</v>
      </c>
      <c r="F792">
        <v>12152125</v>
      </c>
      <c r="G792">
        <v>44980</v>
      </c>
      <c r="H792" t="s">
        <v>3089</v>
      </c>
      <c r="I792" t="s">
        <v>255</v>
      </c>
      <c r="J792" t="s">
        <v>249</v>
      </c>
      <c r="K792" t="s">
        <v>250</v>
      </c>
      <c r="L792" t="s">
        <v>251</v>
      </c>
      <c r="O792" s="111">
        <v>44985</v>
      </c>
      <c r="P792" t="s">
        <v>252</v>
      </c>
      <c r="Q792" t="s">
        <v>253</v>
      </c>
      <c r="R792" s="111">
        <v>44988</v>
      </c>
      <c r="W792">
        <v>0</v>
      </c>
      <c r="X792">
        <v>8112.76</v>
      </c>
      <c r="Y792">
        <v>8733.8700000000008</v>
      </c>
      <c r="Z792">
        <f t="shared" si="12"/>
        <v>16846.63</v>
      </c>
    </row>
    <row r="793" spans="1:26">
      <c r="A793" t="s">
        <v>246</v>
      </c>
      <c r="B793">
        <v>11158354754</v>
      </c>
      <c r="C793" t="s">
        <v>417</v>
      </c>
      <c r="D793" t="s">
        <v>4065</v>
      </c>
      <c r="E793" t="s">
        <v>46</v>
      </c>
      <c r="F793">
        <v>12216212</v>
      </c>
      <c r="G793">
        <v>45005</v>
      </c>
      <c r="H793" t="s">
        <v>4066</v>
      </c>
      <c r="I793" t="s">
        <v>255</v>
      </c>
      <c r="J793" t="s">
        <v>249</v>
      </c>
      <c r="K793" t="s">
        <v>250</v>
      </c>
      <c r="L793" t="s">
        <v>251</v>
      </c>
      <c r="O793" s="111">
        <v>45006</v>
      </c>
      <c r="P793" t="s">
        <v>252</v>
      </c>
      <c r="Q793" t="s">
        <v>253</v>
      </c>
      <c r="R793" s="111">
        <v>45007</v>
      </c>
      <c r="W793">
        <v>0</v>
      </c>
      <c r="X793">
        <v>10428.549999999999</v>
      </c>
      <c r="Y793">
        <v>44061.88</v>
      </c>
      <c r="Z793">
        <f t="shared" si="12"/>
        <v>54490.429999999993</v>
      </c>
    </row>
    <row r="794" spans="1:26">
      <c r="A794" t="s">
        <v>246</v>
      </c>
      <c r="B794">
        <v>11158354754</v>
      </c>
      <c r="C794" t="s">
        <v>417</v>
      </c>
      <c r="D794" t="s">
        <v>2706</v>
      </c>
      <c r="E794" t="s">
        <v>46</v>
      </c>
      <c r="F794">
        <v>12157608</v>
      </c>
      <c r="G794">
        <v>44981</v>
      </c>
      <c r="H794" t="s">
        <v>3090</v>
      </c>
      <c r="I794" t="s">
        <v>255</v>
      </c>
      <c r="J794" t="s">
        <v>249</v>
      </c>
      <c r="K794" t="s">
        <v>250</v>
      </c>
      <c r="L794" t="s">
        <v>251</v>
      </c>
      <c r="O794" s="111">
        <v>44981</v>
      </c>
      <c r="P794" t="s">
        <v>252</v>
      </c>
      <c r="Q794" t="s">
        <v>253</v>
      </c>
      <c r="R794" s="111">
        <v>44986</v>
      </c>
      <c r="W794">
        <v>0</v>
      </c>
      <c r="X794">
        <v>292</v>
      </c>
      <c r="Y794">
        <v>198</v>
      </c>
      <c r="Z794">
        <f t="shared" si="12"/>
        <v>490</v>
      </c>
    </row>
    <row r="795" spans="1:26">
      <c r="A795" t="s">
        <v>246</v>
      </c>
      <c r="B795">
        <v>11158354754</v>
      </c>
      <c r="C795" t="s">
        <v>417</v>
      </c>
      <c r="D795" t="s">
        <v>2706</v>
      </c>
      <c r="E795" t="s">
        <v>46</v>
      </c>
      <c r="F795">
        <v>12158309</v>
      </c>
      <c r="G795">
        <v>44981</v>
      </c>
      <c r="H795" t="s">
        <v>3091</v>
      </c>
      <c r="I795" t="s">
        <v>255</v>
      </c>
      <c r="J795" t="s">
        <v>249</v>
      </c>
      <c r="K795" t="s">
        <v>250</v>
      </c>
      <c r="L795" t="s">
        <v>251</v>
      </c>
      <c r="O795" s="111">
        <v>44981</v>
      </c>
      <c r="P795" t="s">
        <v>252</v>
      </c>
      <c r="Q795" t="s">
        <v>253</v>
      </c>
      <c r="R795" s="111">
        <v>44988</v>
      </c>
      <c r="W795">
        <v>0</v>
      </c>
      <c r="X795">
        <v>2038.56</v>
      </c>
      <c r="Y795">
        <v>2243</v>
      </c>
      <c r="Z795">
        <f t="shared" si="12"/>
        <v>4281.5599999999995</v>
      </c>
    </row>
    <row r="796" spans="1:26">
      <c r="A796" t="s">
        <v>246</v>
      </c>
      <c r="B796">
        <v>11158354754</v>
      </c>
      <c r="C796" t="s">
        <v>417</v>
      </c>
      <c r="D796" t="s">
        <v>437</v>
      </c>
      <c r="E796" t="s">
        <v>46</v>
      </c>
      <c r="F796">
        <v>12121658</v>
      </c>
      <c r="G796">
        <v>44970</v>
      </c>
      <c r="H796" t="s">
        <v>3092</v>
      </c>
      <c r="I796" t="s">
        <v>248</v>
      </c>
      <c r="J796" t="s">
        <v>249</v>
      </c>
      <c r="K796" t="s">
        <v>3936</v>
      </c>
      <c r="L796" t="s">
        <v>251</v>
      </c>
      <c r="O796" s="111">
        <v>44970</v>
      </c>
      <c r="P796" t="s">
        <v>252</v>
      </c>
      <c r="Q796" t="s">
        <v>253</v>
      </c>
      <c r="R796" s="111">
        <v>44974</v>
      </c>
      <c r="W796">
        <v>0</v>
      </c>
      <c r="X796">
        <v>0</v>
      </c>
      <c r="Y796">
        <v>705</v>
      </c>
      <c r="Z796">
        <f t="shared" si="12"/>
        <v>705</v>
      </c>
    </row>
    <row r="797" spans="1:26">
      <c r="A797" t="s">
        <v>246</v>
      </c>
      <c r="B797">
        <v>11158354754</v>
      </c>
      <c r="C797" t="s">
        <v>417</v>
      </c>
      <c r="D797" t="s">
        <v>3193</v>
      </c>
      <c r="E797" t="s">
        <v>2794</v>
      </c>
      <c r="F797">
        <v>12190632</v>
      </c>
      <c r="G797">
        <v>44987</v>
      </c>
      <c r="H797" t="s">
        <v>4068</v>
      </c>
      <c r="I797" t="s">
        <v>255</v>
      </c>
      <c r="J797" t="s">
        <v>249</v>
      </c>
      <c r="K797" t="s">
        <v>250</v>
      </c>
      <c r="L797" t="s">
        <v>251</v>
      </c>
      <c r="O797" s="111">
        <v>44987</v>
      </c>
      <c r="P797" t="s">
        <v>252</v>
      </c>
      <c r="Q797" t="s">
        <v>253</v>
      </c>
      <c r="R797" s="111">
        <v>44992</v>
      </c>
      <c r="W797">
        <v>0</v>
      </c>
      <c r="X797">
        <v>2197.4899999999998</v>
      </c>
      <c r="Y797">
        <v>5369.29</v>
      </c>
      <c r="Z797">
        <f t="shared" si="12"/>
        <v>7566.78</v>
      </c>
    </row>
    <row r="798" spans="1:26">
      <c r="A798" t="s">
        <v>246</v>
      </c>
      <c r="B798">
        <v>11158354754</v>
      </c>
      <c r="C798" t="s">
        <v>417</v>
      </c>
      <c r="D798" t="s">
        <v>3193</v>
      </c>
      <c r="E798" t="s">
        <v>2794</v>
      </c>
      <c r="F798">
        <v>208088</v>
      </c>
      <c r="G798">
        <v>45001</v>
      </c>
      <c r="H798" t="s">
        <v>4067</v>
      </c>
      <c r="I798" t="s">
        <v>255</v>
      </c>
      <c r="J798" t="s">
        <v>249</v>
      </c>
      <c r="K798" t="s">
        <v>268</v>
      </c>
      <c r="L798" t="s">
        <v>251</v>
      </c>
      <c r="O798" s="111">
        <v>45001</v>
      </c>
      <c r="P798" t="s">
        <v>252</v>
      </c>
      <c r="Q798" t="s">
        <v>253</v>
      </c>
      <c r="R798" s="111">
        <v>45008</v>
      </c>
      <c r="W798">
        <v>0</v>
      </c>
      <c r="X798">
        <v>888.31</v>
      </c>
      <c r="Y798">
        <v>777.81</v>
      </c>
      <c r="Z798">
        <f t="shared" si="12"/>
        <v>1666.12</v>
      </c>
    </row>
    <row r="799" spans="1:26">
      <c r="A799" t="s">
        <v>246</v>
      </c>
      <c r="B799">
        <v>11158354754</v>
      </c>
      <c r="C799" t="s">
        <v>417</v>
      </c>
      <c r="D799" t="s">
        <v>3193</v>
      </c>
      <c r="E799" t="s">
        <v>2794</v>
      </c>
      <c r="F799">
        <v>12316811</v>
      </c>
      <c r="G799">
        <v>45016</v>
      </c>
      <c r="H799" t="s">
        <v>4069</v>
      </c>
      <c r="I799" t="s">
        <v>255</v>
      </c>
      <c r="J799" t="s">
        <v>249</v>
      </c>
      <c r="K799" t="s">
        <v>250</v>
      </c>
      <c r="L799" t="s">
        <v>251</v>
      </c>
      <c r="O799" s="111">
        <v>45016</v>
      </c>
      <c r="P799" t="s">
        <v>252</v>
      </c>
      <c r="Q799" t="s">
        <v>257</v>
      </c>
      <c r="R799" s="111"/>
      <c r="W799">
        <v>0</v>
      </c>
      <c r="X799">
        <v>0</v>
      </c>
      <c r="Y799">
        <v>0</v>
      </c>
      <c r="Z799">
        <f t="shared" si="12"/>
        <v>0</v>
      </c>
    </row>
    <row r="800" spans="1:26">
      <c r="A800" t="s">
        <v>246</v>
      </c>
      <c r="B800">
        <v>11158354754</v>
      </c>
      <c r="C800" t="s">
        <v>417</v>
      </c>
      <c r="D800" t="s">
        <v>1808</v>
      </c>
      <c r="E800" t="s">
        <v>46</v>
      </c>
      <c r="F800">
        <v>12101842</v>
      </c>
      <c r="G800">
        <v>44964</v>
      </c>
      <c r="H800" t="s">
        <v>3093</v>
      </c>
      <c r="I800" t="s">
        <v>248</v>
      </c>
      <c r="J800" t="s">
        <v>249</v>
      </c>
      <c r="K800" t="s">
        <v>250</v>
      </c>
      <c r="L800" t="s">
        <v>251</v>
      </c>
      <c r="O800" s="111">
        <v>44964</v>
      </c>
      <c r="P800" t="s">
        <v>252</v>
      </c>
      <c r="Q800" t="s">
        <v>253</v>
      </c>
      <c r="R800" s="111">
        <v>44967</v>
      </c>
      <c r="W800">
        <v>3635.1</v>
      </c>
      <c r="X800">
        <v>7979.01</v>
      </c>
      <c r="Y800">
        <v>6116</v>
      </c>
      <c r="Z800">
        <f t="shared" si="12"/>
        <v>17730.11</v>
      </c>
    </row>
    <row r="801" spans="1:26">
      <c r="A801" t="s">
        <v>246</v>
      </c>
      <c r="B801">
        <v>13130660607</v>
      </c>
      <c r="C801" t="s">
        <v>952</v>
      </c>
      <c r="D801" t="s">
        <v>247</v>
      </c>
      <c r="E801" t="s">
        <v>54</v>
      </c>
      <c r="F801">
        <v>12164267</v>
      </c>
      <c r="G801">
        <v>44984</v>
      </c>
      <c r="H801" t="s">
        <v>2594</v>
      </c>
      <c r="I801" t="s">
        <v>255</v>
      </c>
      <c r="J801" t="s">
        <v>249</v>
      </c>
      <c r="K801" t="s">
        <v>268</v>
      </c>
      <c r="L801" t="s">
        <v>251</v>
      </c>
      <c r="O801" s="111">
        <v>44984</v>
      </c>
      <c r="P801" t="s">
        <v>252</v>
      </c>
      <c r="Q801" t="s">
        <v>253</v>
      </c>
      <c r="R801" s="111">
        <v>44985</v>
      </c>
      <c r="W801">
        <v>18.63</v>
      </c>
      <c r="X801">
        <v>448.8</v>
      </c>
      <c r="Y801">
        <v>615.48</v>
      </c>
      <c r="Z801">
        <f t="shared" si="12"/>
        <v>1082.9100000000001</v>
      </c>
    </row>
    <row r="802" spans="1:26">
      <c r="A802" t="s">
        <v>246</v>
      </c>
      <c r="B802">
        <v>13130660607</v>
      </c>
      <c r="C802" t="s">
        <v>952</v>
      </c>
      <c r="D802" t="s">
        <v>247</v>
      </c>
      <c r="E802" t="s">
        <v>54</v>
      </c>
      <c r="F802">
        <v>131493</v>
      </c>
      <c r="G802">
        <v>44989</v>
      </c>
      <c r="H802" t="s">
        <v>3311</v>
      </c>
      <c r="I802" t="s">
        <v>255</v>
      </c>
      <c r="J802" t="s">
        <v>249</v>
      </c>
      <c r="K802" t="s">
        <v>250</v>
      </c>
      <c r="L802" t="s">
        <v>251</v>
      </c>
      <c r="O802" s="111">
        <v>45001</v>
      </c>
      <c r="P802" t="s">
        <v>252</v>
      </c>
      <c r="Q802" t="s">
        <v>253</v>
      </c>
      <c r="R802" s="111">
        <v>45006</v>
      </c>
      <c r="W802">
        <v>0</v>
      </c>
      <c r="X802">
        <v>1015</v>
      </c>
      <c r="Y802">
        <v>1887</v>
      </c>
      <c r="Z802">
        <f t="shared" si="12"/>
        <v>2902</v>
      </c>
    </row>
    <row r="803" spans="1:26">
      <c r="A803" t="s">
        <v>246</v>
      </c>
      <c r="B803">
        <v>13130660607</v>
      </c>
      <c r="C803" t="s">
        <v>952</v>
      </c>
      <c r="D803" t="s">
        <v>57</v>
      </c>
      <c r="E803" t="s">
        <v>58</v>
      </c>
      <c r="F803">
        <v>12043198</v>
      </c>
      <c r="G803">
        <v>44951</v>
      </c>
      <c r="H803" t="s">
        <v>2597</v>
      </c>
      <c r="I803" t="s">
        <v>255</v>
      </c>
      <c r="J803" t="s">
        <v>249</v>
      </c>
      <c r="K803" t="s">
        <v>250</v>
      </c>
      <c r="L803" t="s">
        <v>251</v>
      </c>
      <c r="O803" s="111">
        <v>44958</v>
      </c>
      <c r="P803" t="s">
        <v>252</v>
      </c>
      <c r="Q803" t="s">
        <v>253</v>
      </c>
      <c r="R803" s="111">
        <v>44959</v>
      </c>
      <c r="W803">
        <v>3723.6</v>
      </c>
      <c r="X803">
        <v>7140.37</v>
      </c>
      <c r="Y803">
        <v>4156.8</v>
      </c>
      <c r="Z803">
        <f t="shared" si="12"/>
        <v>15020.77</v>
      </c>
    </row>
    <row r="804" spans="1:26">
      <c r="A804" t="s">
        <v>246</v>
      </c>
      <c r="B804">
        <v>13130660607</v>
      </c>
      <c r="C804" t="s">
        <v>952</v>
      </c>
      <c r="D804" t="s">
        <v>57</v>
      </c>
      <c r="E804" t="s">
        <v>58</v>
      </c>
      <c r="F804">
        <v>12078060</v>
      </c>
      <c r="G804">
        <v>44958</v>
      </c>
      <c r="H804" t="s">
        <v>2598</v>
      </c>
      <c r="I804" t="s">
        <v>255</v>
      </c>
      <c r="J804" t="s">
        <v>249</v>
      </c>
      <c r="K804" t="s">
        <v>250</v>
      </c>
      <c r="L804" t="s">
        <v>251</v>
      </c>
      <c r="O804" s="111">
        <v>44958</v>
      </c>
      <c r="P804" t="s">
        <v>252</v>
      </c>
      <c r="Q804" t="s">
        <v>257</v>
      </c>
      <c r="R804" s="111">
        <v>44959</v>
      </c>
      <c r="W804">
        <v>0</v>
      </c>
      <c r="X804">
        <v>0</v>
      </c>
      <c r="Y804">
        <v>0</v>
      </c>
      <c r="Z804">
        <f t="shared" si="12"/>
        <v>0</v>
      </c>
    </row>
    <row r="805" spans="1:26">
      <c r="A805" t="s">
        <v>246</v>
      </c>
      <c r="B805">
        <v>13130660607</v>
      </c>
      <c r="C805" t="s">
        <v>952</v>
      </c>
      <c r="D805" t="s">
        <v>57</v>
      </c>
      <c r="E805" t="s">
        <v>58</v>
      </c>
      <c r="F805">
        <v>12110472</v>
      </c>
      <c r="G805">
        <v>44966</v>
      </c>
      <c r="H805" t="s">
        <v>2600</v>
      </c>
      <c r="I805" t="s">
        <v>248</v>
      </c>
      <c r="J805" t="s">
        <v>249</v>
      </c>
      <c r="K805" t="s">
        <v>3936</v>
      </c>
      <c r="L805" t="s">
        <v>251</v>
      </c>
      <c r="O805" s="111">
        <v>44966</v>
      </c>
      <c r="P805" t="s">
        <v>252</v>
      </c>
      <c r="Q805" t="s">
        <v>253</v>
      </c>
      <c r="R805" s="111">
        <v>44979</v>
      </c>
      <c r="W805">
        <v>0</v>
      </c>
      <c r="X805">
        <v>0</v>
      </c>
      <c r="Y805">
        <v>1</v>
      </c>
      <c r="Z805">
        <f t="shared" si="12"/>
        <v>1</v>
      </c>
    </row>
    <row r="806" spans="1:26">
      <c r="A806" t="s">
        <v>246</v>
      </c>
      <c r="B806">
        <v>13130660607</v>
      </c>
      <c r="C806" t="s">
        <v>952</v>
      </c>
      <c r="D806" t="s">
        <v>57</v>
      </c>
      <c r="E806" t="s">
        <v>58</v>
      </c>
      <c r="F806">
        <v>12110875</v>
      </c>
      <c r="G806">
        <v>44966</v>
      </c>
      <c r="H806" t="s">
        <v>2601</v>
      </c>
      <c r="I806" t="s">
        <v>248</v>
      </c>
      <c r="J806" t="s">
        <v>249</v>
      </c>
      <c r="K806" t="s">
        <v>3936</v>
      </c>
      <c r="L806" t="s">
        <v>251</v>
      </c>
      <c r="O806" s="111">
        <v>44966</v>
      </c>
      <c r="P806" t="s">
        <v>252</v>
      </c>
      <c r="Q806" t="s">
        <v>282</v>
      </c>
      <c r="R806" s="111">
        <v>44971</v>
      </c>
      <c r="W806">
        <v>980</v>
      </c>
      <c r="X806">
        <v>0</v>
      </c>
      <c r="Y806">
        <v>0</v>
      </c>
      <c r="Z806">
        <f t="shared" si="12"/>
        <v>980</v>
      </c>
    </row>
    <row r="807" spans="1:26">
      <c r="A807" t="s">
        <v>246</v>
      </c>
      <c r="B807">
        <v>13130660607</v>
      </c>
      <c r="C807" t="s">
        <v>952</v>
      </c>
      <c r="D807" t="s">
        <v>57</v>
      </c>
      <c r="E807" t="s">
        <v>58</v>
      </c>
      <c r="F807">
        <v>12111707</v>
      </c>
      <c r="G807">
        <v>44966</v>
      </c>
      <c r="H807" t="s">
        <v>2602</v>
      </c>
      <c r="I807" t="s">
        <v>260</v>
      </c>
      <c r="L807" t="s">
        <v>251</v>
      </c>
      <c r="O807" s="111">
        <v>44966</v>
      </c>
      <c r="P807" t="s">
        <v>252</v>
      </c>
      <c r="Q807" t="s">
        <v>257</v>
      </c>
      <c r="R807" s="111"/>
      <c r="W807">
        <v>0</v>
      </c>
      <c r="X807">
        <v>0</v>
      </c>
      <c r="Y807">
        <v>0</v>
      </c>
      <c r="Z807">
        <f t="shared" si="12"/>
        <v>0</v>
      </c>
    </row>
    <row r="808" spans="1:26">
      <c r="A808" t="s">
        <v>246</v>
      </c>
      <c r="B808">
        <v>13130660607</v>
      </c>
      <c r="C808" t="s">
        <v>952</v>
      </c>
      <c r="D808" t="s">
        <v>57</v>
      </c>
      <c r="E808" t="s">
        <v>58</v>
      </c>
      <c r="F808">
        <v>12126133</v>
      </c>
      <c r="G808">
        <v>44971</v>
      </c>
      <c r="H808" t="s">
        <v>2603</v>
      </c>
      <c r="I808" t="s">
        <v>248</v>
      </c>
      <c r="J808" t="s">
        <v>249</v>
      </c>
      <c r="K808" t="s">
        <v>3741</v>
      </c>
      <c r="L808" t="s">
        <v>251</v>
      </c>
      <c r="O808" s="111">
        <v>44971</v>
      </c>
      <c r="P808" t="s">
        <v>252</v>
      </c>
      <c r="Q808" t="s">
        <v>253</v>
      </c>
      <c r="R808" s="111">
        <v>44979</v>
      </c>
      <c r="W808">
        <v>155</v>
      </c>
      <c r="X808">
        <v>665</v>
      </c>
      <c r="Y808">
        <v>859</v>
      </c>
      <c r="Z808">
        <f t="shared" si="12"/>
        <v>1679</v>
      </c>
    </row>
    <row r="809" spans="1:26">
      <c r="A809" t="s">
        <v>246</v>
      </c>
      <c r="B809">
        <v>13130660607</v>
      </c>
      <c r="C809" t="s">
        <v>952</v>
      </c>
      <c r="D809" t="s">
        <v>57</v>
      </c>
      <c r="E809" t="s">
        <v>58</v>
      </c>
      <c r="F809">
        <v>12126551</v>
      </c>
      <c r="G809">
        <v>44971</v>
      </c>
      <c r="H809" t="s">
        <v>2604</v>
      </c>
      <c r="I809" t="s">
        <v>248</v>
      </c>
      <c r="J809" t="s">
        <v>249</v>
      </c>
      <c r="K809" t="s">
        <v>3936</v>
      </c>
      <c r="L809" t="s">
        <v>251</v>
      </c>
      <c r="O809" s="111">
        <v>44971</v>
      </c>
      <c r="P809" t="s">
        <v>252</v>
      </c>
      <c r="Q809" t="s">
        <v>253</v>
      </c>
      <c r="R809" s="111">
        <v>44972</v>
      </c>
      <c r="W809">
        <v>974.1</v>
      </c>
      <c r="X809">
        <v>438</v>
      </c>
      <c r="Y809">
        <v>2075.6</v>
      </c>
      <c r="Z809">
        <f t="shared" si="12"/>
        <v>3487.7</v>
      </c>
    </row>
    <row r="810" spans="1:26">
      <c r="A810" t="s">
        <v>246</v>
      </c>
      <c r="B810">
        <v>13130660607</v>
      </c>
      <c r="C810" t="s">
        <v>952</v>
      </c>
      <c r="D810" t="s">
        <v>57</v>
      </c>
      <c r="E810" t="s">
        <v>58</v>
      </c>
      <c r="F810">
        <v>12127057</v>
      </c>
      <c r="G810">
        <v>44971</v>
      </c>
      <c r="H810" t="s">
        <v>2605</v>
      </c>
      <c r="I810" t="s">
        <v>248</v>
      </c>
      <c r="J810" t="s">
        <v>249</v>
      </c>
      <c r="K810" t="s">
        <v>3936</v>
      </c>
      <c r="L810" t="s">
        <v>251</v>
      </c>
      <c r="O810" s="111">
        <v>44971</v>
      </c>
      <c r="P810" t="s">
        <v>252</v>
      </c>
      <c r="Q810" t="s">
        <v>253</v>
      </c>
      <c r="R810" s="111">
        <v>44992</v>
      </c>
      <c r="W810">
        <v>0</v>
      </c>
      <c r="X810">
        <v>1880.1</v>
      </c>
      <c r="Y810">
        <v>1250</v>
      </c>
      <c r="Z810">
        <f t="shared" si="12"/>
        <v>3130.1</v>
      </c>
    </row>
    <row r="811" spans="1:26">
      <c r="A811" t="s">
        <v>246</v>
      </c>
      <c r="B811">
        <v>13130660607</v>
      </c>
      <c r="C811" t="s">
        <v>952</v>
      </c>
      <c r="D811" t="s">
        <v>57</v>
      </c>
      <c r="E811" t="s">
        <v>58</v>
      </c>
      <c r="F811">
        <v>11823995</v>
      </c>
      <c r="G811">
        <v>44971</v>
      </c>
      <c r="H811" t="s">
        <v>2596</v>
      </c>
      <c r="I811" t="s">
        <v>248</v>
      </c>
      <c r="J811" t="s">
        <v>249</v>
      </c>
      <c r="K811" t="s">
        <v>3936</v>
      </c>
      <c r="L811" t="s">
        <v>251</v>
      </c>
      <c r="O811" s="111">
        <v>44971</v>
      </c>
      <c r="P811" t="s">
        <v>252</v>
      </c>
      <c r="Q811" t="s">
        <v>257</v>
      </c>
      <c r="R811" s="111">
        <v>44992</v>
      </c>
      <c r="W811">
        <v>0</v>
      </c>
      <c r="X811">
        <v>0</v>
      </c>
      <c r="Y811">
        <v>0</v>
      </c>
      <c r="Z811">
        <f t="shared" si="12"/>
        <v>0</v>
      </c>
    </row>
    <row r="812" spans="1:26">
      <c r="A812" t="s">
        <v>246</v>
      </c>
      <c r="B812">
        <v>13130660607</v>
      </c>
      <c r="C812" t="s">
        <v>952</v>
      </c>
      <c r="D812" t="s">
        <v>57</v>
      </c>
      <c r="E812" t="s">
        <v>58</v>
      </c>
      <c r="F812">
        <v>7352725</v>
      </c>
      <c r="G812">
        <v>44973</v>
      </c>
      <c r="H812" t="s">
        <v>2595</v>
      </c>
      <c r="I812" t="s">
        <v>256</v>
      </c>
      <c r="J812" t="s">
        <v>249</v>
      </c>
      <c r="K812" t="s">
        <v>268</v>
      </c>
      <c r="L812" t="s">
        <v>251</v>
      </c>
      <c r="O812" s="111">
        <v>44973</v>
      </c>
      <c r="P812" t="s">
        <v>252</v>
      </c>
      <c r="Q812" t="s">
        <v>282</v>
      </c>
      <c r="R812" s="111"/>
      <c r="W812">
        <v>0</v>
      </c>
      <c r="X812">
        <v>0</v>
      </c>
      <c r="Y812">
        <v>0</v>
      </c>
      <c r="Z812">
        <f t="shared" si="12"/>
        <v>0</v>
      </c>
    </row>
    <row r="813" spans="1:26">
      <c r="A813" t="s">
        <v>246</v>
      </c>
      <c r="B813">
        <v>13130660607</v>
      </c>
      <c r="C813" t="s">
        <v>952</v>
      </c>
      <c r="D813" t="s">
        <v>57</v>
      </c>
      <c r="E813" t="s">
        <v>58</v>
      </c>
      <c r="F813">
        <v>12190005</v>
      </c>
      <c r="G813">
        <v>44987</v>
      </c>
      <c r="H813" t="s">
        <v>3317</v>
      </c>
      <c r="I813" t="s">
        <v>255</v>
      </c>
      <c r="J813" t="s">
        <v>249</v>
      </c>
      <c r="K813" t="s">
        <v>250</v>
      </c>
      <c r="L813" t="s">
        <v>251</v>
      </c>
      <c r="O813" s="111">
        <v>44987</v>
      </c>
      <c r="P813" t="s">
        <v>252</v>
      </c>
      <c r="Q813" t="s">
        <v>253</v>
      </c>
      <c r="R813" s="111">
        <v>44988</v>
      </c>
      <c r="W813">
        <v>0</v>
      </c>
      <c r="X813">
        <v>5271</v>
      </c>
      <c r="Y813">
        <v>9939.2999999999993</v>
      </c>
      <c r="Z813">
        <f t="shared" si="12"/>
        <v>15210.3</v>
      </c>
    </row>
    <row r="814" spans="1:26">
      <c r="A814" t="s">
        <v>246</v>
      </c>
      <c r="B814">
        <v>13130660607</v>
      </c>
      <c r="C814" t="s">
        <v>952</v>
      </c>
      <c r="D814" t="s">
        <v>57</v>
      </c>
      <c r="E814" t="s">
        <v>58</v>
      </c>
      <c r="F814">
        <v>12189892</v>
      </c>
      <c r="G814">
        <v>44987</v>
      </c>
      <c r="H814" t="s">
        <v>3316</v>
      </c>
      <c r="I814" t="s">
        <v>255</v>
      </c>
      <c r="J814" t="s">
        <v>249</v>
      </c>
      <c r="K814" t="s">
        <v>268</v>
      </c>
      <c r="L814" t="s">
        <v>251</v>
      </c>
      <c r="O814" s="111">
        <v>44987</v>
      </c>
      <c r="P814" t="s">
        <v>252</v>
      </c>
      <c r="Q814" t="s">
        <v>253</v>
      </c>
      <c r="R814" s="111">
        <v>44988</v>
      </c>
      <c r="W814">
        <v>0</v>
      </c>
      <c r="X814">
        <v>9087.1</v>
      </c>
      <c r="Y814">
        <v>4716.8</v>
      </c>
      <c r="Z814">
        <f t="shared" si="12"/>
        <v>13803.900000000001</v>
      </c>
    </row>
    <row r="815" spans="1:26">
      <c r="A815" t="s">
        <v>246</v>
      </c>
      <c r="B815">
        <v>13130660607</v>
      </c>
      <c r="C815" t="s">
        <v>952</v>
      </c>
      <c r="D815" t="s">
        <v>57</v>
      </c>
      <c r="E815" t="s">
        <v>58</v>
      </c>
      <c r="F815">
        <v>12172410</v>
      </c>
      <c r="G815">
        <v>44987</v>
      </c>
      <c r="H815" t="s">
        <v>3315</v>
      </c>
      <c r="I815" t="s">
        <v>255</v>
      </c>
      <c r="J815" t="s">
        <v>249</v>
      </c>
      <c r="K815" t="s">
        <v>268</v>
      </c>
      <c r="L815" t="s">
        <v>251</v>
      </c>
      <c r="O815" s="111">
        <v>44987</v>
      </c>
      <c r="P815" t="s">
        <v>252</v>
      </c>
      <c r="Q815" t="s">
        <v>253</v>
      </c>
      <c r="R815" s="111">
        <v>44988</v>
      </c>
      <c r="W815">
        <v>0</v>
      </c>
      <c r="X815">
        <v>20018.45</v>
      </c>
      <c r="Y815">
        <v>11801.1</v>
      </c>
      <c r="Z815">
        <f t="shared" si="12"/>
        <v>31819.550000000003</v>
      </c>
    </row>
    <row r="816" spans="1:26">
      <c r="A816" t="s">
        <v>246</v>
      </c>
      <c r="B816">
        <v>13130660607</v>
      </c>
      <c r="C816" t="s">
        <v>952</v>
      </c>
      <c r="D816" t="s">
        <v>57</v>
      </c>
      <c r="E816" t="s">
        <v>58</v>
      </c>
      <c r="F816">
        <v>12195121</v>
      </c>
      <c r="G816">
        <v>44988</v>
      </c>
      <c r="H816" t="s">
        <v>3320</v>
      </c>
      <c r="I816" t="s">
        <v>255</v>
      </c>
      <c r="J816" t="s">
        <v>249</v>
      </c>
      <c r="K816" t="s">
        <v>268</v>
      </c>
      <c r="L816" t="s">
        <v>251</v>
      </c>
      <c r="O816" s="111">
        <v>44988</v>
      </c>
      <c r="P816" t="s">
        <v>252</v>
      </c>
      <c r="Q816" t="s">
        <v>253</v>
      </c>
      <c r="R816" s="111">
        <v>44991</v>
      </c>
      <c r="W816">
        <v>0</v>
      </c>
      <c r="X816">
        <v>6365.03</v>
      </c>
      <c r="Y816">
        <v>9865.52</v>
      </c>
      <c r="Z816">
        <f t="shared" si="12"/>
        <v>16230.55</v>
      </c>
    </row>
    <row r="817" spans="1:26">
      <c r="A817" t="s">
        <v>246</v>
      </c>
      <c r="B817">
        <v>13130660607</v>
      </c>
      <c r="C817" t="s">
        <v>952</v>
      </c>
      <c r="D817" t="s">
        <v>57</v>
      </c>
      <c r="E817" t="s">
        <v>58</v>
      </c>
      <c r="F817">
        <v>12203022</v>
      </c>
      <c r="G817">
        <v>44992</v>
      </c>
      <c r="H817" t="s">
        <v>3321</v>
      </c>
      <c r="I817" t="s">
        <v>255</v>
      </c>
      <c r="J817" t="s">
        <v>249</v>
      </c>
      <c r="K817" t="s">
        <v>250</v>
      </c>
      <c r="L817" t="s">
        <v>251</v>
      </c>
      <c r="O817" s="111">
        <v>44992</v>
      </c>
      <c r="P817" t="s">
        <v>252</v>
      </c>
      <c r="Q817" t="s">
        <v>282</v>
      </c>
      <c r="R817" s="111">
        <v>44993</v>
      </c>
      <c r="W817">
        <v>0</v>
      </c>
      <c r="X817">
        <v>623</v>
      </c>
      <c r="Y817">
        <v>0</v>
      </c>
      <c r="Z817">
        <f t="shared" si="12"/>
        <v>623</v>
      </c>
    </row>
    <row r="818" spans="1:26">
      <c r="A818" t="s">
        <v>246</v>
      </c>
      <c r="B818">
        <v>13130660607</v>
      </c>
      <c r="C818" t="s">
        <v>952</v>
      </c>
      <c r="D818" t="s">
        <v>57</v>
      </c>
      <c r="E818" t="s">
        <v>58</v>
      </c>
      <c r="F818">
        <v>12203537</v>
      </c>
      <c r="G818">
        <v>44992</v>
      </c>
      <c r="H818" t="s">
        <v>3322</v>
      </c>
      <c r="I818" t="s">
        <v>255</v>
      </c>
      <c r="J818" t="s">
        <v>249</v>
      </c>
      <c r="K818" t="s">
        <v>268</v>
      </c>
      <c r="L818" t="s">
        <v>251</v>
      </c>
      <c r="O818" s="111">
        <v>44992</v>
      </c>
      <c r="P818" t="s">
        <v>252</v>
      </c>
      <c r="Q818" t="s">
        <v>253</v>
      </c>
      <c r="R818" s="111">
        <v>44993</v>
      </c>
      <c r="W818">
        <v>0</v>
      </c>
      <c r="X818">
        <v>3363.4</v>
      </c>
      <c r="Y818">
        <v>2074.75</v>
      </c>
      <c r="Z818">
        <f t="shared" si="12"/>
        <v>5438.15</v>
      </c>
    </row>
    <row r="819" spans="1:26">
      <c r="A819" t="s">
        <v>246</v>
      </c>
      <c r="B819">
        <v>13130660607</v>
      </c>
      <c r="C819" t="s">
        <v>952</v>
      </c>
      <c r="D819" t="s">
        <v>57</v>
      </c>
      <c r="E819" t="s">
        <v>58</v>
      </c>
      <c r="F819">
        <v>12203664</v>
      </c>
      <c r="G819">
        <v>44992</v>
      </c>
      <c r="H819" t="s">
        <v>3323</v>
      </c>
      <c r="I819" t="s">
        <v>255</v>
      </c>
      <c r="J819" t="s">
        <v>249</v>
      </c>
      <c r="K819" t="s">
        <v>250</v>
      </c>
      <c r="L819" t="s">
        <v>251</v>
      </c>
      <c r="O819" s="111">
        <v>44995</v>
      </c>
      <c r="P819" t="s">
        <v>252</v>
      </c>
      <c r="Q819" t="s">
        <v>253</v>
      </c>
      <c r="R819" s="111">
        <v>44999</v>
      </c>
      <c r="W819">
        <v>0</v>
      </c>
      <c r="X819">
        <v>40</v>
      </c>
      <c r="Y819">
        <v>2513</v>
      </c>
      <c r="Z819">
        <f t="shared" si="12"/>
        <v>2553</v>
      </c>
    </row>
    <row r="820" spans="1:26">
      <c r="A820" t="s">
        <v>246</v>
      </c>
      <c r="B820">
        <v>13130660607</v>
      </c>
      <c r="C820" t="s">
        <v>952</v>
      </c>
      <c r="D820" t="s">
        <v>57</v>
      </c>
      <c r="E820" t="s">
        <v>58</v>
      </c>
      <c r="F820">
        <v>12204465</v>
      </c>
      <c r="G820">
        <v>44992</v>
      </c>
      <c r="H820" t="s">
        <v>3324</v>
      </c>
      <c r="I820" t="s">
        <v>255</v>
      </c>
      <c r="L820" t="s">
        <v>251</v>
      </c>
      <c r="O820" s="111">
        <v>44992</v>
      </c>
      <c r="P820" t="s">
        <v>252</v>
      </c>
      <c r="Q820" t="s">
        <v>253</v>
      </c>
      <c r="R820" s="111">
        <v>44993</v>
      </c>
      <c r="W820">
        <v>0</v>
      </c>
      <c r="X820">
        <v>2891</v>
      </c>
      <c r="Y820">
        <v>3848</v>
      </c>
      <c r="Z820">
        <f t="shared" si="12"/>
        <v>6739</v>
      </c>
    </row>
    <row r="821" spans="1:26">
      <c r="A821" t="s">
        <v>246</v>
      </c>
      <c r="B821">
        <v>13130660607</v>
      </c>
      <c r="C821" t="s">
        <v>952</v>
      </c>
      <c r="D821" t="s">
        <v>57</v>
      </c>
      <c r="E821" t="s">
        <v>58</v>
      </c>
      <c r="F821">
        <v>12215485</v>
      </c>
      <c r="G821">
        <v>44994</v>
      </c>
      <c r="H821" t="s">
        <v>3325</v>
      </c>
      <c r="I821" t="s">
        <v>260</v>
      </c>
      <c r="L821" t="s">
        <v>251</v>
      </c>
      <c r="O821" s="111">
        <v>44994</v>
      </c>
      <c r="P821" t="s">
        <v>252</v>
      </c>
      <c r="Q821" t="s">
        <v>263</v>
      </c>
      <c r="R821" s="111">
        <v>44998</v>
      </c>
      <c r="W821">
        <v>0</v>
      </c>
      <c r="X821">
        <v>200.7</v>
      </c>
      <c r="Y821">
        <v>0</v>
      </c>
      <c r="Z821">
        <f t="shared" si="12"/>
        <v>200.7</v>
      </c>
    </row>
    <row r="822" spans="1:26">
      <c r="A822" t="s">
        <v>246</v>
      </c>
      <c r="B822">
        <v>13130660607</v>
      </c>
      <c r="C822" t="s">
        <v>952</v>
      </c>
      <c r="D822" t="s">
        <v>57</v>
      </c>
      <c r="E822" t="s">
        <v>58</v>
      </c>
      <c r="F822">
        <v>12241591</v>
      </c>
      <c r="G822">
        <v>45001</v>
      </c>
      <c r="H822" t="s">
        <v>3327</v>
      </c>
      <c r="I822" t="s">
        <v>255</v>
      </c>
      <c r="J822" t="s">
        <v>249</v>
      </c>
      <c r="K822" t="s">
        <v>250</v>
      </c>
      <c r="L822" t="s">
        <v>251</v>
      </c>
      <c r="O822" s="111">
        <v>45001</v>
      </c>
      <c r="P822" t="s">
        <v>252</v>
      </c>
      <c r="Q822" t="s">
        <v>253</v>
      </c>
      <c r="R822" s="111">
        <v>45002</v>
      </c>
      <c r="W822">
        <v>0</v>
      </c>
      <c r="X822">
        <v>234</v>
      </c>
      <c r="Y822">
        <v>45</v>
      </c>
      <c r="Z822">
        <f t="shared" si="12"/>
        <v>279</v>
      </c>
    </row>
    <row r="823" spans="1:26">
      <c r="A823" t="s">
        <v>246</v>
      </c>
      <c r="B823">
        <v>13130660607</v>
      </c>
      <c r="C823" t="s">
        <v>952</v>
      </c>
      <c r="D823" t="s">
        <v>57</v>
      </c>
      <c r="E823" t="s">
        <v>58</v>
      </c>
      <c r="F823">
        <v>12242269</v>
      </c>
      <c r="G823">
        <v>45001</v>
      </c>
      <c r="H823" t="s">
        <v>3328</v>
      </c>
      <c r="I823" t="s">
        <v>255</v>
      </c>
      <c r="J823" t="s">
        <v>249</v>
      </c>
      <c r="K823" t="s">
        <v>268</v>
      </c>
      <c r="L823" t="s">
        <v>251</v>
      </c>
      <c r="O823" s="111">
        <v>45001</v>
      </c>
      <c r="P823" t="s">
        <v>252</v>
      </c>
      <c r="Q823" t="s">
        <v>253</v>
      </c>
      <c r="R823" s="111">
        <v>45002</v>
      </c>
      <c r="W823">
        <v>0</v>
      </c>
      <c r="X823">
        <v>13585.21</v>
      </c>
      <c r="Y823">
        <v>18565.32</v>
      </c>
      <c r="Z823">
        <f t="shared" si="12"/>
        <v>32150.53</v>
      </c>
    </row>
    <row r="824" spans="1:26">
      <c r="A824" t="s">
        <v>246</v>
      </c>
      <c r="B824">
        <v>13130660607</v>
      </c>
      <c r="C824" t="s">
        <v>952</v>
      </c>
      <c r="D824" t="s">
        <v>57</v>
      </c>
      <c r="E824" t="s">
        <v>58</v>
      </c>
      <c r="F824">
        <v>5596746</v>
      </c>
      <c r="G824">
        <v>45002</v>
      </c>
      <c r="H824" t="s">
        <v>3313</v>
      </c>
      <c r="I824" t="s">
        <v>255</v>
      </c>
      <c r="J824" t="s">
        <v>249</v>
      </c>
      <c r="K824" t="s">
        <v>250</v>
      </c>
      <c r="L824" t="s">
        <v>251</v>
      </c>
      <c r="O824" s="111">
        <v>45002</v>
      </c>
      <c r="P824" t="s">
        <v>252</v>
      </c>
      <c r="Q824" t="s">
        <v>253</v>
      </c>
      <c r="R824" s="111">
        <v>45005</v>
      </c>
      <c r="W824">
        <v>0</v>
      </c>
      <c r="X824">
        <v>5162.75</v>
      </c>
      <c r="Y824">
        <v>9560.9</v>
      </c>
      <c r="Z824">
        <f t="shared" si="12"/>
        <v>14723.65</v>
      </c>
    </row>
    <row r="825" spans="1:26">
      <c r="A825" t="s">
        <v>246</v>
      </c>
      <c r="B825">
        <v>13130660607</v>
      </c>
      <c r="C825" t="s">
        <v>952</v>
      </c>
      <c r="D825" t="s">
        <v>57</v>
      </c>
      <c r="E825" t="s">
        <v>58</v>
      </c>
      <c r="F825">
        <v>12242407</v>
      </c>
      <c r="G825">
        <v>45002</v>
      </c>
      <c r="H825" t="s">
        <v>3329</v>
      </c>
      <c r="I825" t="s">
        <v>255</v>
      </c>
      <c r="J825" t="s">
        <v>249</v>
      </c>
      <c r="K825" t="s">
        <v>250</v>
      </c>
      <c r="L825" t="s">
        <v>251</v>
      </c>
      <c r="O825" s="111">
        <v>45007</v>
      </c>
      <c r="P825" t="s">
        <v>252</v>
      </c>
      <c r="Q825" t="s">
        <v>257</v>
      </c>
      <c r="R825" s="111"/>
      <c r="W825">
        <v>0</v>
      </c>
      <c r="X825">
        <v>0</v>
      </c>
      <c r="Y825">
        <v>0</v>
      </c>
      <c r="Z825">
        <f t="shared" si="12"/>
        <v>0</v>
      </c>
    </row>
    <row r="826" spans="1:26">
      <c r="A826" t="s">
        <v>246</v>
      </c>
      <c r="B826">
        <v>13130660607</v>
      </c>
      <c r="C826" t="s">
        <v>952</v>
      </c>
      <c r="D826" t="s">
        <v>57</v>
      </c>
      <c r="E826" t="s">
        <v>58</v>
      </c>
      <c r="F826">
        <v>12252879</v>
      </c>
      <c r="G826">
        <v>45003</v>
      </c>
      <c r="H826" t="s">
        <v>3331</v>
      </c>
      <c r="I826" t="s">
        <v>256</v>
      </c>
      <c r="J826" t="s">
        <v>249</v>
      </c>
      <c r="K826" t="s">
        <v>250</v>
      </c>
      <c r="L826" t="s">
        <v>251</v>
      </c>
      <c r="O826" s="111">
        <v>45006</v>
      </c>
      <c r="P826" t="s">
        <v>252</v>
      </c>
      <c r="Q826" t="s">
        <v>253</v>
      </c>
      <c r="R826" s="111">
        <v>45007</v>
      </c>
      <c r="W826">
        <v>0</v>
      </c>
      <c r="X826">
        <v>1056.3</v>
      </c>
      <c r="Y826">
        <v>4468.25</v>
      </c>
      <c r="Z826">
        <f t="shared" si="12"/>
        <v>5524.55</v>
      </c>
    </row>
    <row r="827" spans="1:26">
      <c r="A827" t="s">
        <v>246</v>
      </c>
      <c r="B827">
        <v>13130660607</v>
      </c>
      <c r="C827" t="s">
        <v>952</v>
      </c>
      <c r="D827" t="s">
        <v>57</v>
      </c>
      <c r="E827" t="s">
        <v>58</v>
      </c>
      <c r="F827">
        <v>12252934</v>
      </c>
      <c r="G827">
        <v>45003</v>
      </c>
      <c r="H827" t="s">
        <v>3332</v>
      </c>
      <c r="I827" t="s">
        <v>255</v>
      </c>
      <c r="J827" t="s">
        <v>249</v>
      </c>
      <c r="K827" t="s">
        <v>250</v>
      </c>
      <c r="L827" t="s">
        <v>251</v>
      </c>
      <c r="O827" s="111">
        <v>45006</v>
      </c>
      <c r="P827" t="s">
        <v>252</v>
      </c>
      <c r="Q827" t="s">
        <v>282</v>
      </c>
      <c r="R827" s="111">
        <v>45007</v>
      </c>
      <c r="W827">
        <v>0</v>
      </c>
      <c r="X827">
        <v>53.5</v>
      </c>
      <c r="Y827">
        <v>0</v>
      </c>
      <c r="Z827">
        <f t="shared" si="12"/>
        <v>53.5</v>
      </c>
    </row>
    <row r="828" spans="1:26">
      <c r="A828" t="s">
        <v>246</v>
      </c>
      <c r="B828">
        <v>13130660607</v>
      </c>
      <c r="C828" t="s">
        <v>952</v>
      </c>
      <c r="D828" t="s">
        <v>57</v>
      </c>
      <c r="E828" t="s">
        <v>58</v>
      </c>
      <c r="F828">
        <v>1077770</v>
      </c>
      <c r="G828">
        <v>45006</v>
      </c>
      <c r="H828" t="s">
        <v>3312</v>
      </c>
      <c r="I828" t="s">
        <v>255</v>
      </c>
      <c r="L828" t="s">
        <v>251</v>
      </c>
      <c r="O828" s="111">
        <v>45006</v>
      </c>
      <c r="P828" t="s">
        <v>252</v>
      </c>
      <c r="Q828" t="s">
        <v>263</v>
      </c>
      <c r="R828" s="111">
        <v>45007</v>
      </c>
      <c r="W828">
        <v>0</v>
      </c>
      <c r="X828">
        <v>610</v>
      </c>
      <c r="Y828">
        <v>0</v>
      </c>
      <c r="Z828">
        <f t="shared" si="12"/>
        <v>610</v>
      </c>
    </row>
    <row r="829" spans="1:26">
      <c r="A829" t="s">
        <v>246</v>
      </c>
      <c r="B829">
        <v>13130660607</v>
      </c>
      <c r="C829" t="s">
        <v>952</v>
      </c>
      <c r="D829" t="s">
        <v>57</v>
      </c>
      <c r="E829" t="s">
        <v>58</v>
      </c>
      <c r="F829">
        <v>12236962</v>
      </c>
      <c r="G829">
        <v>45007</v>
      </c>
      <c r="H829" t="s">
        <v>3326</v>
      </c>
      <c r="I829" t="s">
        <v>255</v>
      </c>
      <c r="J829" t="s">
        <v>249</v>
      </c>
      <c r="K829" t="s">
        <v>331</v>
      </c>
      <c r="L829" t="s">
        <v>251</v>
      </c>
      <c r="O829" s="111">
        <v>45007</v>
      </c>
      <c r="P829" t="s">
        <v>252</v>
      </c>
      <c r="Q829" t="s">
        <v>282</v>
      </c>
      <c r="R829" s="111">
        <v>45008</v>
      </c>
      <c r="W829">
        <v>0</v>
      </c>
      <c r="X829">
        <v>531</v>
      </c>
      <c r="Y829">
        <v>0</v>
      </c>
      <c r="Z829">
        <f t="shared" ref="Z829:Z891" si="13">SUM(W829:Y829)</f>
        <v>531</v>
      </c>
    </row>
    <row r="830" spans="1:26">
      <c r="A830" t="s">
        <v>246</v>
      </c>
      <c r="B830">
        <v>13130660607</v>
      </c>
      <c r="C830" t="s">
        <v>952</v>
      </c>
      <c r="D830" t="s">
        <v>57</v>
      </c>
      <c r="E830" t="s">
        <v>58</v>
      </c>
      <c r="F830">
        <v>11997360</v>
      </c>
      <c r="G830">
        <v>45012</v>
      </c>
      <c r="H830" t="s">
        <v>3314</v>
      </c>
      <c r="I830" t="s">
        <v>255</v>
      </c>
      <c r="J830" t="s">
        <v>249</v>
      </c>
      <c r="K830" t="s">
        <v>250</v>
      </c>
      <c r="L830" t="s">
        <v>251</v>
      </c>
      <c r="O830" s="111">
        <v>45012</v>
      </c>
      <c r="P830" t="s">
        <v>252</v>
      </c>
      <c r="Q830" t="s">
        <v>253</v>
      </c>
      <c r="R830" s="111">
        <v>45013</v>
      </c>
      <c r="W830">
        <v>0</v>
      </c>
      <c r="X830">
        <v>2007.5</v>
      </c>
      <c r="Y830">
        <v>5431</v>
      </c>
      <c r="Z830">
        <f t="shared" si="13"/>
        <v>7438.5</v>
      </c>
    </row>
    <row r="831" spans="1:26">
      <c r="A831" t="s">
        <v>246</v>
      </c>
      <c r="B831">
        <v>13130660607</v>
      </c>
      <c r="C831" t="s">
        <v>952</v>
      </c>
      <c r="D831" t="s">
        <v>57</v>
      </c>
      <c r="E831" t="s">
        <v>58</v>
      </c>
      <c r="F831">
        <v>12295943</v>
      </c>
      <c r="G831">
        <v>45014</v>
      </c>
      <c r="H831" t="s">
        <v>3333</v>
      </c>
      <c r="I831" t="s">
        <v>255</v>
      </c>
      <c r="J831" t="s">
        <v>249</v>
      </c>
      <c r="K831" t="s">
        <v>250</v>
      </c>
      <c r="L831" t="s">
        <v>251</v>
      </c>
      <c r="O831" s="111">
        <v>45014</v>
      </c>
      <c r="P831" t="s">
        <v>252</v>
      </c>
      <c r="Q831" t="s">
        <v>253</v>
      </c>
      <c r="R831" s="111">
        <v>45015</v>
      </c>
      <c r="W831">
        <v>0</v>
      </c>
      <c r="X831">
        <v>1856</v>
      </c>
      <c r="Y831">
        <v>11022.76</v>
      </c>
      <c r="Z831">
        <f t="shared" si="13"/>
        <v>12878.76</v>
      </c>
    </row>
    <row r="832" spans="1:26">
      <c r="A832" t="s">
        <v>246</v>
      </c>
      <c r="B832">
        <v>13130660607</v>
      </c>
      <c r="C832" t="s">
        <v>952</v>
      </c>
      <c r="D832" t="s">
        <v>57</v>
      </c>
      <c r="E832" t="s">
        <v>58</v>
      </c>
      <c r="F832">
        <v>12192010</v>
      </c>
      <c r="G832">
        <v>45014</v>
      </c>
      <c r="H832" t="s">
        <v>3319</v>
      </c>
      <c r="I832" t="s">
        <v>255</v>
      </c>
      <c r="J832" t="s">
        <v>249</v>
      </c>
      <c r="K832" t="s">
        <v>268</v>
      </c>
      <c r="L832" t="s">
        <v>251</v>
      </c>
      <c r="O832" s="111">
        <v>45014</v>
      </c>
      <c r="P832" t="s">
        <v>252</v>
      </c>
      <c r="Q832" t="s">
        <v>282</v>
      </c>
      <c r="R832" s="111">
        <v>45015</v>
      </c>
      <c r="W832">
        <v>0</v>
      </c>
      <c r="X832">
        <v>437.92</v>
      </c>
      <c r="Y832">
        <v>0</v>
      </c>
      <c r="Z832">
        <f t="shared" si="13"/>
        <v>437.92</v>
      </c>
    </row>
    <row r="833" spans="1:26">
      <c r="A833" t="s">
        <v>246</v>
      </c>
      <c r="B833">
        <v>13130660607</v>
      </c>
      <c r="C833" t="s">
        <v>952</v>
      </c>
      <c r="D833" t="s">
        <v>57</v>
      </c>
      <c r="E833" t="s">
        <v>58</v>
      </c>
      <c r="F833">
        <v>12297114</v>
      </c>
      <c r="G833">
        <v>45014</v>
      </c>
      <c r="H833" t="s">
        <v>3334</v>
      </c>
      <c r="I833" t="s">
        <v>255</v>
      </c>
      <c r="J833" t="s">
        <v>249</v>
      </c>
      <c r="K833" t="s">
        <v>250</v>
      </c>
      <c r="L833" t="s">
        <v>251</v>
      </c>
      <c r="O833" s="111">
        <v>45014</v>
      </c>
      <c r="P833" t="s">
        <v>252</v>
      </c>
      <c r="Q833" t="s">
        <v>253</v>
      </c>
      <c r="R833" s="111">
        <v>45015</v>
      </c>
      <c r="W833">
        <v>0</v>
      </c>
      <c r="X833">
        <v>0</v>
      </c>
      <c r="Y833">
        <v>31</v>
      </c>
      <c r="Z833">
        <f t="shared" si="13"/>
        <v>31</v>
      </c>
    </row>
    <row r="834" spans="1:26">
      <c r="A834" t="s">
        <v>246</v>
      </c>
      <c r="B834">
        <v>13130660607</v>
      </c>
      <c r="C834" t="s">
        <v>952</v>
      </c>
      <c r="D834" t="s">
        <v>57</v>
      </c>
      <c r="E834" t="s">
        <v>58</v>
      </c>
      <c r="F834">
        <v>12314993</v>
      </c>
      <c r="G834">
        <v>45016</v>
      </c>
      <c r="H834" t="s">
        <v>3335</v>
      </c>
      <c r="I834" t="s">
        <v>255</v>
      </c>
      <c r="J834" t="s">
        <v>249</v>
      </c>
      <c r="K834" t="s">
        <v>250</v>
      </c>
      <c r="L834" t="s">
        <v>251</v>
      </c>
      <c r="O834" s="111">
        <v>45016</v>
      </c>
      <c r="P834" t="s">
        <v>252</v>
      </c>
      <c r="Q834" t="s">
        <v>257</v>
      </c>
      <c r="R834" s="111"/>
      <c r="W834">
        <v>0</v>
      </c>
      <c r="X834">
        <v>0</v>
      </c>
      <c r="Y834">
        <v>0</v>
      </c>
      <c r="Z834">
        <f t="shared" si="13"/>
        <v>0</v>
      </c>
    </row>
    <row r="835" spans="1:26">
      <c r="A835" t="s">
        <v>246</v>
      </c>
      <c r="B835">
        <v>13130660607</v>
      </c>
      <c r="C835" t="s">
        <v>952</v>
      </c>
      <c r="D835" t="s">
        <v>57</v>
      </c>
      <c r="E835" t="s">
        <v>58</v>
      </c>
      <c r="F835">
        <v>12326290</v>
      </c>
      <c r="G835">
        <v>45019</v>
      </c>
      <c r="H835" t="s">
        <v>4435</v>
      </c>
      <c r="I835" t="s">
        <v>255</v>
      </c>
      <c r="J835" t="s">
        <v>249</v>
      </c>
      <c r="K835" t="s">
        <v>250</v>
      </c>
      <c r="L835" t="s">
        <v>251</v>
      </c>
      <c r="O835" s="111">
        <v>45019</v>
      </c>
      <c r="P835" t="s">
        <v>252</v>
      </c>
      <c r="Q835" t="s">
        <v>253</v>
      </c>
      <c r="R835" s="111">
        <v>45020</v>
      </c>
      <c r="W835">
        <v>0</v>
      </c>
      <c r="X835">
        <v>0</v>
      </c>
      <c r="Y835">
        <v>3586</v>
      </c>
      <c r="Z835">
        <f t="shared" si="13"/>
        <v>3586</v>
      </c>
    </row>
    <row r="836" spans="1:26">
      <c r="A836" t="s">
        <v>246</v>
      </c>
      <c r="B836">
        <v>13130660607</v>
      </c>
      <c r="C836" t="s">
        <v>952</v>
      </c>
      <c r="D836" t="s">
        <v>57</v>
      </c>
      <c r="E836" t="s">
        <v>58</v>
      </c>
      <c r="F836">
        <v>12326442</v>
      </c>
      <c r="G836">
        <v>45019</v>
      </c>
      <c r="H836" t="s">
        <v>4436</v>
      </c>
      <c r="I836" t="s">
        <v>255</v>
      </c>
      <c r="J836" t="s">
        <v>249</v>
      </c>
      <c r="K836" t="s">
        <v>268</v>
      </c>
      <c r="L836" t="s">
        <v>251</v>
      </c>
      <c r="O836" s="111">
        <v>45019</v>
      </c>
      <c r="P836" t="s">
        <v>252</v>
      </c>
      <c r="Q836" t="s">
        <v>253</v>
      </c>
      <c r="R836" s="111">
        <v>45020</v>
      </c>
      <c r="W836">
        <v>0</v>
      </c>
      <c r="X836">
        <v>0</v>
      </c>
      <c r="Y836">
        <v>11186</v>
      </c>
      <c r="Z836">
        <f t="shared" si="13"/>
        <v>11186</v>
      </c>
    </row>
    <row r="837" spans="1:26">
      <c r="A837" t="s">
        <v>246</v>
      </c>
      <c r="B837">
        <v>13130660607</v>
      </c>
      <c r="C837" t="s">
        <v>952</v>
      </c>
      <c r="D837" t="s">
        <v>57</v>
      </c>
      <c r="E837" t="s">
        <v>58</v>
      </c>
      <c r="F837">
        <v>12326610</v>
      </c>
      <c r="G837">
        <v>45019</v>
      </c>
      <c r="H837" t="s">
        <v>4437</v>
      </c>
      <c r="I837" t="s">
        <v>255</v>
      </c>
      <c r="J837" t="s">
        <v>249</v>
      </c>
      <c r="K837" t="s">
        <v>250</v>
      </c>
      <c r="L837" t="s">
        <v>251</v>
      </c>
      <c r="O837" s="111">
        <v>45019</v>
      </c>
      <c r="P837" t="s">
        <v>252</v>
      </c>
      <c r="Q837" t="s">
        <v>253</v>
      </c>
      <c r="R837" s="111">
        <v>45020</v>
      </c>
      <c r="W837">
        <v>0</v>
      </c>
      <c r="X837">
        <v>0</v>
      </c>
      <c r="Y837">
        <v>22305.51</v>
      </c>
      <c r="Z837">
        <f t="shared" si="13"/>
        <v>22305.51</v>
      </c>
    </row>
    <row r="838" spans="1:26">
      <c r="A838" t="s">
        <v>246</v>
      </c>
      <c r="B838">
        <v>13130660607</v>
      </c>
      <c r="C838" t="s">
        <v>952</v>
      </c>
      <c r="D838" t="s">
        <v>57</v>
      </c>
      <c r="E838" t="s">
        <v>58</v>
      </c>
      <c r="F838">
        <v>12326267</v>
      </c>
      <c r="G838">
        <v>45021</v>
      </c>
      <c r="H838" t="s">
        <v>4438</v>
      </c>
      <c r="I838" t="s">
        <v>260</v>
      </c>
      <c r="L838" t="s">
        <v>251</v>
      </c>
      <c r="O838" s="111">
        <v>45021</v>
      </c>
      <c r="P838" t="s">
        <v>252</v>
      </c>
      <c r="Q838" t="s">
        <v>253</v>
      </c>
      <c r="R838" s="111">
        <v>45022</v>
      </c>
      <c r="W838">
        <v>0</v>
      </c>
      <c r="X838">
        <v>0</v>
      </c>
      <c r="Y838">
        <v>875</v>
      </c>
      <c r="Z838">
        <f t="shared" si="13"/>
        <v>875</v>
      </c>
    </row>
    <row r="839" spans="1:26">
      <c r="A839" t="s">
        <v>246</v>
      </c>
      <c r="B839">
        <v>13130660607</v>
      </c>
      <c r="C839" t="s">
        <v>952</v>
      </c>
      <c r="D839" t="s">
        <v>57</v>
      </c>
      <c r="E839" t="s">
        <v>58</v>
      </c>
      <c r="F839">
        <v>12338542</v>
      </c>
      <c r="G839">
        <v>45021</v>
      </c>
      <c r="H839" t="s">
        <v>4439</v>
      </c>
      <c r="I839" t="s">
        <v>255</v>
      </c>
      <c r="J839" t="s">
        <v>249</v>
      </c>
      <c r="K839" t="s">
        <v>250</v>
      </c>
      <c r="L839" t="s">
        <v>251</v>
      </c>
      <c r="O839" s="111">
        <v>45021</v>
      </c>
      <c r="P839" t="s">
        <v>252</v>
      </c>
      <c r="Q839" t="s">
        <v>253</v>
      </c>
      <c r="R839" s="111">
        <v>45022</v>
      </c>
      <c r="W839">
        <v>0</v>
      </c>
      <c r="X839">
        <v>0</v>
      </c>
      <c r="Y839">
        <v>9620.9</v>
      </c>
      <c r="Z839">
        <f t="shared" si="13"/>
        <v>9620.9</v>
      </c>
    </row>
    <row r="840" spans="1:26">
      <c r="A840" t="s">
        <v>246</v>
      </c>
      <c r="B840">
        <v>13130660607</v>
      </c>
      <c r="C840" t="s">
        <v>952</v>
      </c>
      <c r="D840" t="s">
        <v>57</v>
      </c>
      <c r="E840" t="s">
        <v>58</v>
      </c>
      <c r="F840">
        <v>12338652</v>
      </c>
      <c r="G840">
        <v>45021</v>
      </c>
      <c r="H840" t="s">
        <v>4440</v>
      </c>
      <c r="I840" t="s">
        <v>255</v>
      </c>
      <c r="J840" t="s">
        <v>249</v>
      </c>
      <c r="K840" t="s">
        <v>268</v>
      </c>
      <c r="L840" t="s">
        <v>251</v>
      </c>
      <c r="O840" s="111">
        <v>45021</v>
      </c>
      <c r="P840" t="s">
        <v>252</v>
      </c>
      <c r="Q840" t="s">
        <v>253</v>
      </c>
      <c r="R840" s="111">
        <v>45022</v>
      </c>
      <c r="W840">
        <v>0</v>
      </c>
      <c r="X840">
        <v>0</v>
      </c>
      <c r="Y840">
        <v>12301.3</v>
      </c>
      <c r="Z840">
        <f t="shared" si="13"/>
        <v>12301.3</v>
      </c>
    </row>
    <row r="841" spans="1:26">
      <c r="A841" t="s">
        <v>246</v>
      </c>
      <c r="B841">
        <v>13130660607</v>
      </c>
      <c r="C841" t="s">
        <v>952</v>
      </c>
      <c r="D841" t="s">
        <v>57</v>
      </c>
      <c r="E841" t="s">
        <v>58</v>
      </c>
      <c r="F841">
        <v>12343070</v>
      </c>
      <c r="G841">
        <v>45022</v>
      </c>
      <c r="H841" t="s">
        <v>4441</v>
      </c>
      <c r="I841" t="s">
        <v>255</v>
      </c>
      <c r="J841" t="s">
        <v>249</v>
      </c>
      <c r="K841" t="s">
        <v>250</v>
      </c>
      <c r="L841" t="s">
        <v>251</v>
      </c>
      <c r="O841" s="111">
        <v>45022</v>
      </c>
      <c r="P841" t="s">
        <v>252</v>
      </c>
      <c r="Q841" t="s">
        <v>257</v>
      </c>
      <c r="R841" s="111">
        <v>45042</v>
      </c>
      <c r="W841">
        <v>0</v>
      </c>
      <c r="X841">
        <v>0</v>
      </c>
      <c r="Y841">
        <v>0.1</v>
      </c>
      <c r="Z841">
        <f t="shared" si="13"/>
        <v>0.1</v>
      </c>
    </row>
    <row r="842" spans="1:26">
      <c r="A842" t="s">
        <v>246</v>
      </c>
      <c r="B842">
        <v>13130660607</v>
      </c>
      <c r="C842" t="s">
        <v>952</v>
      </c>
      <c r="D842" t="s">
        <v>57</v>
      </c>
      <c r="E842" t="s">
        <v>58</v>
      </c>
      <c r="F842">
        <v>12351625</v>
      </c>
      <c r="G842">
        <v>45027</v>
      </c>
      <c r="H842" t="s">
        <v>4442</v>
      </c>
      <c r="I842" t="s">
        <v>255</v>
      </c>
      <c r="J842" t="s">
        <v>249</v>
      </c>
      <c r="K842" t="s">
        <v>268</v>
      </c>
      <c r="L842" t="s">
        <v>251</v>
      </c>
      <c r="O842" s="111">
        <v>45027</v>
      </c>
      <c r="P842" t="s">
        <v>252</v>
      </c>
      <c r="Q842" t="s">
        <v>253</v>
      </c>
      <c r="R842" s="111">
        <v>45028</v>
      </c>
      <c r="W842">
        <v>0</v>
      </c>
      <c r="X842">
        <v>0</v>
      </c>
      <c r="Y842">
        <v>1514</v>
      </c>
      <c r="Z842">
        <f t="shared" si="13"/>
        <v>1514</v>
      </c>
    </row>
    <row r="843" spans="1:26">
      <c r="A843" t="s">
        <v>246</v>
      </c>
      <c r="B843">
        <v>13130660607</v>
      </c>
      <c r="C843" t="s">
        <v>952</v>
      </c>
      <c r="D843" t="s">
        <v>57</v>
      </c>
      <c r="E843" t="s">
        <v>58</v>
      </c>
      <c r="F843">
        <v>12356972</v>
      </c>
      <c r="G843">
        <v>45028</v>
      </c>
      <c r="H843" t="s">
        <v>4443</v>
      </c>
      <c r="I843" t="s">
        <v>255</v>
      </c>
      <c r="J843" t="s">
        <v>249</v>
      </c>
      <c r="K843" t="s">
        <v>250</v>
      </c>
      <c r="L843" t="s">
        <v>251</v>
      </c>
      <c r="O843" s="111">
        <v>45028</v>
      </c>
      <c r="P843" t="s">
        <v>252</v>
      </c>
      <c r="Q843" t="s">
        <v>253</v>
      </c>
      <c r="R843" s="111">
        <v>45029</v>
      </c>
      <c r="W843">
        <v>0</v>
      </c>
      <c r="X843">
        <v>0</v>
      </c>
      <c r="Y843">
        <v>2630</v>
      </c>
      <c r="Z843">
        <f t="shared" si="13"/>
        <v>2630</v>
      </c>
    </row>
    <row r="844" spans="1:26">
      <c r="A844" t="s">
        <v>246</v>
      </c>
      <c r="B844">
        <v>13130660607</v>
      </c>
      <c r="C844" t="s">
        <v>952</v>
      </c>
      <c r="D844" t="s">
        <v>57</v>
      </c>
      <c r="E844" t="s">
        <v>58</v>
      </c>
      <c r="F844">
        <v>12363941</v>
      </c>
      <c r="G844">
        <v>45029</v>
      </c>
      <c r="H844" t="s">
        <v>4444</v>
      </c>
      <c r="I844" t="s">
        <v>255</v>
      </c>
      <c r="J844" t="s">
        <v>249</v>
      </c>
      <c r="K844" t="s">
        <v>250</v>
      </c>
      <c r="L844" t="s">
        <v>251</v>
      </c>
      <c r="O844" s="111">
        <v>45029</v>
      </c>
      <c r="P844" t="s">
        <v>252</v>
      </c>
      <c r="Q844" t="s">
        <v>253</v>
      </c>
      <c r="R844" s="111">
        <v>45034</v>
      </c>
      <c r="W844">
        <v>0</v>
      </c>
      <c r="X844">
        <v>0</v>
      </c>
      <c r="Y844">
        <v>580.70000000000005</v>
      </c>
      <c r="Z844">
        <f t="shared" si="13"/>
        <v>580.70000000000005</v>
      </c>
    </row>
    <row r="845" spans="1:26">
      <c r="A845" t="s">
        <v>246</v>
      </c>
      <c r="B845">
        <v>13130660607</v>
      </c>
      <c r="C845" t="s">
        <v>952</v>
      </c>
      <c r="D845" t="s">
        <v>57</v>
      </c>
      <c r="E845" t="s">
        <v>58</v>
      </c>
      <c r="F845">
        <v>12369630</v>
      </c>
      <c r="G845">
        <v>45031</v>
      </c>
      <c r="H845" t="s">
        <v>4445</v>
      </c>
      <c r="I845" t="s">
        <v>255</v>
      </c>
      <c r="J845" t="s">
        <v>249</v>
      </c>
      <c r="K845" t="s">
        <v>268</v>
      </c>
      <c r="L845" t="s">
        <v>251</v>
      </c>
      <c r="O845" s="111">
        <v>45031</v>
      </c>
      <c r="P845" t="s">
        <v>252</v>
      </c>
      <c r="Q845" t="s">
        <v>253</v>
      </c>
      <c r="R845" s="111">
        <v>45034</v>
      </c>
      <c r="W845">
        <v>0</v>
      </c>
      <c r="X845">
        <v>0</v>
      </c>
      <c r="Y845">
        <v>486.24</v>
      </c>
      <c r="Z845">
        <f t="shared" si="13"/>
        <v>486.24</v>
      </c>
    </row>
    <row r="846" spans="1:26">
      <c r="A846" t="s">
        <v>246</v>
      </c>
      <c r="B846">
        <v>13130660607</v>
      </c>
      <c r="C846" t="s">
        <v>952</v>
      </c>
      <c r="D846" t="s">
        <v>57</v>
      </c>
      <c r="E846" t="s">
        <v>58</v>
      </c>
      <c r="F846">
        <v>12371985</v>
      </c>
      <c r="G846">
        <v>45031</v>
      </c>
      <c r="H846" t="s">
        <v>4446</v>
      </c>
      <c r="I846" t="s">
        <v>260</v>
      </c>
      <c r="J846" t="s">
        <v>249</v>
      </c>
      <c r="K846" t="s">
        <v>250</v>
      </c>
      <c r="L846" t="s">
        <v>251</v>
      </c>
      <c r="O846" s="111">
        <v>45031</v>
      </c>
      <c r="P846" t="s">
        <v>252</v>
      </c>
      <c r="Q846" t="s">
        <v>253</v>
      </c>
      <c r="R846" s="111">
        <v>45043</v>
      </c>
      <c r="W846">
        <v>0</v>
      </c>
      <c r="X846">
        <v>0</v>
      </c>
      <c r="Y846">
        <v>470.3</v>
      </c>
      <c r="Z846">
        <f t="shared" si="13"/>
        <v>470.3</v>
      </c>
    </row>
    <row r="847" spans="1:26">
      <c r="A847" t="s">
        <v>246</v>
      </c>
      <c r="B847">
        <v>13130660607</v>
      </c>
      <c r="C847" t="s">
        <v>952</v>
      </c>
      <c r="D847" t="s">
        <v>57</v>
      </c>
      <c r="E847" t="s">
        <v>58</v>
      </c>
      <c r="F847">
        <v>12372006</v>
      </c>
      <c r="G847">
        <v>45031</v>
      </c>
      <c r="H847" t="s">
        <v>4447</v>
      </c>
      <c r="I847" t="s">
        <v>255</v>
      </c>
      <c r="J847" t="s">
        <v>249</v>
      </c>
      <c r="K847" t="s">
        <v>250</v>
      </c>
      <c r="L847" t="s">
        <v>251</v>
      </c>
      <c r="O847" s="111">
        <v>45031</v>
      </c>
      <c r="P847" t="s">
        <v>252</v>
      </c>
      <c r="Q847" t="s">
        <v>257</v>
      </c>
      <c r="R847" s="111">
        <v>45034</v>
      </c>
      <c r="W847">
        <v>0</v>
      </c>
      <c r="X847">
        <v>0</v>
      </c>
      <c r="Y847">
        <v>0</v>
      </c>
      <c r="Z847">
        <f t="shared" si="13"/>
        <v>0</v>
      </c>
    </row>
    <row r="848" spans="1:26">
      <c r="A848" t="s">
        <v>246</v>
      </c>
      <c r="B848">
        <v>13130660607</v>
      </c>
      <c r="C848" t="s">
        <v>952</v>
      </c>
      <c r="D848" t="s">
        <v>57</v>
      </c>
      <c r="E848" t="s">
        <v>58</v>
      </c>
      <c r="F848">
        <v>12373159</v>
      </c>
      <c r="G848">
        <v>45033</v>
      </c>
      <c r="H848" t="s">
        <v>4448</v>
      </c>
      <c r="I848" t="s">
        <v>255</v>
      </c>
      <c r="J848" t="s">
        <v>249</v>
      </c>
      <c r="K848" t="s">
        <v>250</v>
      </c>
      <c r="L848" t="s">
        <v>251</v>
      </c>
      <c r="O848" s="111">
        <v>45033</v>
      </c>
      <c r="P848" t="s">
        <v>252</v>
      </c>
      <c r="Q848" t="s">
        <v>253</v>
      </c>
      <c r="R848" s="111">
        <v>45034</v>
      </c>
      <c r="W848">
        <v>0</v>
      </c>
      <c r="X848">
        <v>0</v>
      </c>
      <c r="Y848">
        <v>1210</v>
      </c>
      <c r="Z848">
        <f t="shared" si="13"/>
        <v>1210</v>
      </c>
    </row>
    <row r="849" spans="1:26">
      <c r="A849" t="s">
        <v>246</v>
      </c>
      <c r="B849">
        <v>13130660607</v>
      </c>
      <c r="C849" t="s">
        <v>952</v>
      </c>
      <c r="D849" t="s">
        <v>57</v>
      </c>
      <c r="E849" t="s">
        <v>58</v>
      </c>
      <c r="F849">
        <v>12373339</v>
      </c>
      <c r="G849">
        <v>45033</v>
      </c>
      <c r="H849" t="s">
        <v>4449</v>
      </c>
      <c r="I849" t="s">
        <v>255</v>
      </c>
      <c r="J849" t="s">
        <v>249</v>
      </c>
      <c r="K849" t="s">
        <v>268</v>
      </c>
      <c r="L849" t="s">
        <v>251</v>
      </c>
      <c r="O849" s="111">
        <v>45033</v>
      </c>
      <c r="P849" t="s">
        <v>252</v>
      </c>
      <c r="Q849" t="s">
        <v>253</v>
      </c>
      <c r="R849" s="111">
        <v>45034</v>
      </c>
      <c r="W849">
        <v>0</v>
      </c>
      <c r="X849">
        <v>0</v>
      </c>
      <c r="Y849">
        <v>171.5</v>
      </c>
      <c r="Z849">
        <f t="shared" si="13"/>
        <v>171.5</v>
      </c>
    </row>
    <row r="850" spans="1:26">
      <c r="A850" t="s">
        <v>246</v>
      </c>
      <c r="B850">
        <v>13130660607</v>
      </c>
      <c r="C850" t="s">
        <v>952</v>
      </c>
      <c r="D850" t="s">
        <v>57</v>
      </c>
      <c r="E850" t="s">
        <v>58</v>
      </c>
      <c r="F850">
        <v>12372348</v>
      </c>
      <c r="G850">
        <v>45033</v>
      </c>
      <c r="H850" t="s">
        <v>4450</v>
      </c>
      <c r="I850" t="s">
        <v>248</v>
      </c>
      <c r="J850" t="s">
        <v>249</v>
      </c>
      <c r="K850" t="s">
        <v>250</v>
      </c>
      <c r="L850" t="s">
        <v>251</v>
      </c>
      <c r="O850" s="111">
        <v>45034</v>
      </c>
      <c r="P850" t="s">
        <v>252</v>
      </c>
      <c r="Q850" t="s">
        <v>257</v>
      </c>
      <c r="R850" s="111"/>
      <c r="W850">
        <v>0</v>
      </c>
      <c r="X850">
        <v>0</v>
      </c>
      <c r="Y850">
        <v>0</v>
      </c>
      <c r="Z850">
        <f t="shared" si="13"/>
        <v>0</v>
      </c>
    </row>
    <row r="851" spans="1:26">
      <c r="A851" t="s">
        <v>246</v>
      </c>
      <c r="B851">
        <v>13130660607</v>
      </c>
      <c r="C851" t="s">
        <v>952</v>
      </c>
      <c r="D851" t="s">
        <v>57</v>
      </c>
      <c r="E851" t="s">
        <v>58</v>
      </c>
      <c r="F851">
        <v>12385677</v>
      </c>
      <c r="G851">
        <v>45035</v>
      </c>
      <c r="H851" t="s">
        <v>4451</v>
      </c>
      <c r="I851" t="s">
        <v>255</v>
      </c>
      <c r="J851" t="s">
        <v>249</v>
      </c>
      <c r="K851" t="s">
        <v>250</v>
      </c>
      <c r="L851" t="s">
        <v>251</v>
      </c>
      <c r="O851" s="111">
        <v>45035</v>
      </c>
      <c r="P851" t="s">
        <v>252</v>
      </c>
      <c r="Q851" t="s">
        <v>253</v>
      </c>
      <c r="R851" s="111">
        <v>45036</v>
      </c>
      <c r="W851">
        <v>0</v>
      </c>
      <c r="X851">
        <v>0</v>
      </c>
      <c r="Y851">
        <v>362.5</v>
      </c>
      <c r="Z851">
        <f t="shared" si="13"/>
        <v>362.5</v>
      </c>
    </row>
    <row r="852" spans="1:26">
      <c r="A852" t="s">
        <v>246</v>
      </c>
      <c r="B852">
        <v>13130660607</v>
      </c>
      <c r="C852" t="s">
        <v>952</v>
      </c>
      <c r="D852" t="s">
        <v>57</v>
      </c>
      <c r="E852" t="s">
        <v>58</v>
      </c>
      <c r="F852">
        <v>12389373</v>
      </c>
      <c r="G852">
        <v>45036</v>
      </c>
      <c r="H852" t="s">
        <v>4452</v>
      </c>
      <c r="I852" t="s">
        <v>271</v>
      </c>
      <c r="J852" t="s">
        <v>249</v>
      </c>
      <c r="K852" t="s">
        <v>268</v>
      </c>
      <c r="L852" t="s">
        <v>251</v>
      </c>
      <c r="O852" s="111">
        <v>45036</v>
      </c>
      <c r="P852" t="s">
        <v>252</v>
      </c>
      <c r="Q852" t="s">
        <v>257</v>
      </c>
      <c r="R852" s="111">
        <v>45040</v>
      </c>
      <c r="W852">
        <v>0</v>
      </c>
      <c r="X852">
        <v>0</v>
      </c>
      <c r="Y852">
        <v>0</v>
      </c>
      <c r="Z852">
        <f t="shared" si="13"/>
        <v>0</v>
      </c>
    </row>
    <row r="853" spans="1:26">
      <c r="A853" t="s">
        <v>246</v>
      </c>
      <c r="B853">
        <v>13130660607</v>
      </c>
      <c r="C853" t="s">
        <v>952</v>
      </c>
      <c r="D853" t="s">
        <v>57</v>
      </c>
      <c r="E853" t="s">
        <v>58</v>
      </c>
      <c r="F853">
        <v>12384945</v>
      </c>
      <c r="G853">
        <v>45036</v>
      </c>
      <c r="H853" t="s">
        <v>4453</v>
      </c>
      <c r="I853" t="s">
        <v>271</v>
      </c>
      <c r="J853" t="s">
        <v>249</v>
      </c>
      <c r="K853" t="s">
        <v>250</v>
      </c>
      <c r="L853" t="s">
        <v>251</v>
      </c>
      <c r="O853" s="111">
        <v>45036</v>
      </c>
      <c r="P853" t="s">
        <v>252</v>
      </c>
      <c r="Q853" t="s">
        <v>253</v>
      </c>
      <c r="R853" s="111">
        <v>45040</v>
      </c>
      <c r="W853">
        <v>0</v>
      </c>
      <c r="X853">
        <v>0</v>
      </c>
      <c r="Y853">
        <v>2263.5</v>
      </c>
      <c r="Z853">
        <f t="shared" si="13"/>
        <v>2263.5</v>
      </c>
    </row>
    <row r="854" spans="1:26">
      <c r="A854" t="s">
        <v>246</v>
      </c>
      <c r="B854">
        <v>13130660607</v>
      </c>
      <c r="C854" t="s">
        <v>952</v>
      </c>
      <c r="D854" t="s">
        <v>1107</v>
      </c>
      <c r="E854" t="s">
        <v>54</v>
      </c>
      <c r="F854">
        <v>12090662</v>
      </c>
      <c r="G854">
        <v>44960</v>
      </c>
      <c r="H854" t="s">
        <v>2606</v>
      </c>
      <c r="I854" t="s">
        <v>255</v>
      </c>
      <c r="J854" t="s">
        <v>249</v>
      </c>
      <c r="K854" t="s">
        <v>250</v>
      </c>
      <c r="L854" t="s">
        <v>251</v>
      </c>
      <c r="O854" s="111">
        <v>44960</v>
      </c>
      <c r="P854" t="s">
        <v>252</v>
      </c>
      <c r="Q854" t="s">
        <v>257</v>
      </c>
      <c r="R854" s="111">
        <v>44964</v>
      </c>
      <c r="W854">
        <v>0</v>
      </c>
      <c r="X854">
        <v>0</v>
      </c>
      <c r="Y854">
        <v>0</v>
      </c>
      <c r="Z854">
        <f t="shared" si="13"/>
        <v>0</v>
      </c>
    </row>
    <row r="855" spans="1:26">
      <c r="A855" t="s">
        <v>246</v>
      </c>
      <c r="B855">
        <v>13130660607</v>
      </c>
      <c r="C855" t="s">
        <v>952</v>
      </c>
      <c r="D855" t="s">
        <v>1107</v>
      </c>
      <c r="E855" t="s">
        <v>54</v>
      </c>
      <c r="F855">
        <v>12091142</v>
      </c>
      <c r="G855">
        <v>44960</v>
      </c>
      <c r="H855" t="s">
        <v>2607</v>
      </c>
      <c r="I855" t="s">
        <v>255</v>
      </c>
      <c r="J855" t="s">
        <v>249</v>
      </c>
      <c r="K855" t="s">
        <v>250</v>
      </c>
      <c r="L855" t="s">
        <v>251</v>
      </c>
      <c r="O855" s="111">
        <v>44960</v>
      </c>
      <c r="P855" t="s">
        <v>252</v>
      </c>
      <c r="Q855" t="s">
        <v>282</v>
      </c>
      <c r="R855" s="111">
        <v>44964</v>
      </c>
      <c r="W855">
        <v>694.4</v>
      </c>
      <c r="X855">
        <v>0</v>
      </c>
      <c r="Y855">
        <v>0</v>
      </c>
      <c r="Z855">
        <f t="shared" si="13"/>
        <v>694.4</v>
      </c>
    </row>
    <row r="856" spans="1:26">
      <c r="A856" t="s">
        <v>246</v>
      </c>
      <c r="B856">
        <v>13130660607</v>
      </c>
      <c r="C856" t="s">
        <v>952</v>
      </c>
      <c r="D856" t="s">
        <v>343</v>
      </c>
      <c r="E856" t="s">
        <v>54</v>
      </c>
      <c r="F856">
        <v>12091612</v>
      </c>
      <c r="G856">
        <v>44960</v>
      </c>
      <c r="H856" t="s">
        <v>2608</v>
      </c>
      <c r="I856" t="s">
        <v>255</v>
      </c>
      <c r="J856" t="s">
        <v>249</v>
      </c>
      <c r="K856" t="s">
        <v>268</v>
      </c>
      <c r="L856" t="s">
        <v>251</v>
      </c>
      <c r="O856" s="111">
        <v>44960</v>
      </c>
      <c r="P856" t="s">
        <v>252</v>
      </c>
      <c r="Q856" t="s">
        <v>282</v>
      </c>
      <c r="R856" s="111">
        <v>44963</v>
      </c>
      <c r="W856">
        <v>596</v>
      </c>
      <c r="X856">
        <v>0</v>
      </c>
      <c r="Y856">
        <v>0</v>
      </c>
      <c r="Z856">
        <f t="shared" si="13"/>
        <v>596</v>
      </c>
    </row>
    <row r="857" spans="1:26">
      <c r="A857" t="s">
        <v>246</v>
      </c>
      <c r="B857">
        <v>13130660607</v>
      </c>
      <c r="C857" t="s">
        <v>952</v>
      </c>
      <c r="D857" t="s">
        <v>1053</v>
      </c>
      <c r="E857" t="s">
        <v>54</v>
      </c>
      <c r="F857">
        <v>12129581</v>
      </c>
      <c r="G857">
        <v>44972</v>
      </c>
      <c r="H857" t="s">
        <v>2609</v>
      </c>
      <c r="I857" t="s">
        <v>255</v>
      </c>
      <c r="L857" t="s">
        <v>251</v>
      </c>
      <c r="O857" s="111">
        <v>44972</v>
      </c>
      <c r="P857" t="s">
        <v>252</v>
      </c>
      <c r="Q857" t="s">
        <v>263</v>
      </c>
      <c r="R857" s="111">
        <v>44973</v>
      </c>
      <c r="W857">
        <v>10</v>
      </c>
      <c r="X857">
        <v>0</v>
      </c>
      <c r="Y857">
        <v>0</v>
      </c>
      <c r="Z857">
        <f t="shared" si="13"/>
        <v>10</v>
      </c>
    </row>
    <row r="858" spans="1:26">
      <c r="A858" t="s">
        <v>246</v>
      </c>
      <c r="B858">
        <v>14876583706</v>
      </c>
      <c r="C858" t="s">
        <v>949</v>
      </c>
      <c r="D858" t="s">
        <v>2171</v>
      </c>
      <c r="E858" t="s">
        <v>54</v>
      </c>
      <c r="F858">
        <v>12353148</v>
      </c>
      <c r="G858">
        <v>45027</v>
      </c>
      <c r="H858" t="s">
        <v>4454</v>
      </c>
      <c r="I858" t="s">
        <v>255</v>
      </c>
      <c r="J858" t="s">
        <v>249</v>
      </c>
      <c r="K858" t="s">
        <v>250</v>
      </c>
      <c r="L858" t="s">
        <v>251</v>
      </c>
      <c r="O858" s="111">
        <v>45027</v>
      </c>
      <c r="P858" t="s">
        <v>252</v>
      </c>
      <c r="Q858" t="s">
        <v>253</v>
      </c>
      <c r="R858" s="111">
        <v>45028</v>
      </c>
      <c r="W858">
        <v>0</v>
      </c>
      <c r="X858">
        <v>0</v>
      </c>
      <c r="Y858">
        <v>134</v>
      </c>
      <c r="Z858">
        <f t="shared" si="13"/>
        <v>134</v>
      </c>
    </row>
    <row r="859" spans="1:26">
      <c r="A859" t="s">
        <v>246</v>
      </c>
      <c r="B859">
        <v>14876583706</v>
      </c>
      <c r="C859" t="s">
        <v>949</v>
      </c>
      <c r="D859" t="s">
        <v>264</v>
      </c>
      <c r="E859" t="s">
        <v>54</v>
      </c>
      <c r="F859">
        <v>12078009</v>
      </c>
      <c r="G859">
        <v>44958</v>
      </c>
      <c r="H859" t="s">
        <v>2615</v>
      </c>
      <c r="I859" t="s">
        <v>255</v>
      </c>
      <c r="L859" t="s">
        <v>251</v>
      </c>
      <c r="O859" s="111">
        <v>44958</v>
      </c>
      <c r="P859" t="s">
        <v>252</v>
      </c>
      <c r="Q859" t="s">
        <v>263</v>
      </c>
      <c r="R859" s="111">
        <v>44959</v>
      </c>
      <c r="W859">
        <v>1.1000000000000001</v>
      </c>
      <c r="X859">
        <v>0</v>
      </c>
      <c r="Y859">
        <v>0</v>
      </c>
      <c r="Z859">
        <f t="shared" si="13"/>
        <v>1.1000000000000001</v>
      </c>
    </row>
    <row r="860" spans="1:26">
      <c r="A860" t="s">
        <v>246</v>
      </c>
      <c r="B860">
        <v>14876583706</v>
      </c>
      <c r="C860" t="s">
        <v>949</v>
      </c>
      <c r="D860" t="s">
        <v>264</v>
      </c>
      <c r="E860" t="s">
        <v>54</v>
      </c>
      <c r="F860">
        <v>12067562</v>
      </c>
      <c r="G860">
        <v>44958</v>
      </c>
      <c r="H860" t="s">
        <v>2614</v>
      </c>
      <c r="I860" t="s">
        <v>255</v>
      </c>
      <c r="L860" t="s">
        <v>251</v>
      </c>
      <c r="O860" s="111">
        <v>44958</v>
      </c>
      <c r="P860" t="s">
        <v>252</v>
      </c>
      <c r="Q860" t="s">
        <v>263</v>
      </c>
      <c r="R860" s="111">
        <v>44959</v>
      </c>
      <c r="W860">
        <v>2201</v>
      </c>
      <c r="X860">
        <v>0</v>
      </c>
      <c r="Y860">
        <v>0</v>
      </c>
      <c r="Z860">
        <f t="shared" si="13"/>
        <v>2201</v>
      </c>
    </row>
    <row r="861" spans="1:26">
      <c r="A861" t="s">
        <v>246</v>
      </c>
      <c r="B861">
        <v>14876583706</v>
      </c>
      <c r="C861" t="s">
        <v>949</v>
      </c>
      <c r="D861" t="s">
        <v>264</v>
      </c>
      <c r="E861" t="s">
        <v>54</v>
      </c>
      <c r="F861">
        <v>7923136</v>
      </c>
      <c r="G861">
        <v>44970</v>
      </c>
      <c r="H861" t="s">
        <v>2613</v>
      </c>
      <c r="I861" t="s">
        <v>255</v>
      </c>
      <c r="J861" t="s">
        <v>249</v>
      </c>
      <c r="K861" t="s">
        <v>250</v>
      </c>
      <c r="L861" t="s">
        <v>251</v>
      </c>
      <c r="O861" s="111">
        <v>44970</v>
      </c>
      <c r="P861" t="s">
        <v>252</v>
      </c>
      <c r="Q861" t="s">
        <v>253</v>
      </c>
      <c r="R861" s="111">
        <v>44971</v>
      </c>
      <c r="W861">
        <v>12958.5</v>
      </c>
      <c r="X861">
        <v>22426</v>
      </c>
      <c r="Y861">
        <v>27657.34</v>
      </c>
      <c r="Z861">
        <f t="shared" si="13"/>
        <v>63041.84</v>
      </c>
    </row>
    <row r="862" spans="1:26">
      <c r="A862" t="s">
        <v>246</v>
      </c>
      <c r="B862">
        <v>14876583706</v>
      </c>
      <c r="C862" t="s">
        <v>949</v>
      </c>
      <c r="D862" t="s">
        <v>264</v>
      </c>
      <c r="E862" t="s">
        <v>54</v>
      </c>
      <c r="F862">
        <v>12151258</v>
      </c>
      <c r="G862">
        <v>44980</v>
      </c>
      <c r="H862" t="s">
        <v>2616</v>
      </c>
      <c r="I862" t="s">
        <v>255</v>
      </c>
      <c r="J862" t="s">
        <v>249</v>
      </c>
      <c r="K862" t="s">
        <v>250</v>
      </c>
      <c r="L862" t="s">
        <v>251</v>
      </c>
      <c r="O862" s="111">
        <v>44980</v>
      </c>
      <c r="P862" t="s">
        <v>252</v>
      </c>
      <c r="Q862" t="s">
        <v>253</v>
      </c>
      <c r="R862" s="111">
        <v>44984</v>
      </c>
      <c r="W862">
        <v>0</v>
      </c>
      <c r="X862">
        <v>1240.0999999999999</v>
      </c>
      <c r="Y862">
        <v>4034.44</v>
      </c>
      <c r="Z862">
        <f t="shared" si="13"/>
        <v>5274.54</v>
      </c>
    </row>
    <row r="863" spans="1:26">
      <c r="A863" t="s">
        <v>246</v>
      </c>
      <c r="B863">
        <v>14876583706</v>
      </c>
      <c r="C863" t="s">
        <v>949</v>
      </c>
      <c r="D863" t="s">
        <v>264</v>
      </c>
      <c r="E863" t="s">
        <v>54</v>
      </c>
      <c r="F863">
        <v>12163043</v>
      </c>
      <c r="G863">
        <v>44982</v>
      </c>
      <c r="H863" t="s">
        <v>2617</v>
      </c>
      <c r="I863" t="s">
        <v>255</v>
      </c>
      <c r="L863" t="s">
        <v>251</v>
      </c>
      <c r="O863" s="111">
        <v>44982</v>
      </c>
      <c r="P863" t="s">
        <v>252</v>
      </c>
      <c r="Q863" t="s">
        <v>263</v>
      </c>
      <c r="R863" s="111">
        <v>44984</v>
      </c>
      <c r="W863">
        <v>131</v>
      </c>
      <c r="X863">
        <v>1203.1400000000001</v>
      </c>
      <c r="Y863">
        <v>0</v>
      </c>
      <c r="Z863">
        <f t="shared" si="13"/>
        <v>1334.14</v>
      </c>
    </row>
    <row r="864" spans="1:26">
      <c r="A864" t="s">
        <v>246</v>
      </c>
      <c r="B864">
        <v>14876583706</v>
      </c>
      <c r="C864" t="s">
        <v>949</v>
      </c>
      <c r="D864" t="s">
        <v>264</v>
      </c>
      <c r="E864" t="s">
        <v>54</v>
      </c>
      <c r="F864">
        <v>9067032</v>
      </c>
      <c r="G864">
        <v>44991</v>
      </c>
      <c r="H864" t="s">
        <v>3336</v>
      </c>
      <c r="I864" t="s">
        <v>255</v>
      </c>
      <c r="J864" t="s">
        <v>249</v>
      </c>
      <c r="K864" t="s">
        <v>250</v>
      </c>
      <c r="L864" t="s">
        <v>251</v>
      </c>
      <c r="O864" s="111">
        <v>44991</v>
      </c>
      <c r="P864" t="s">
        <v>252</v>
      </c>
      <c r="Q864" t="s">
        <v>282</v>
      </c>
      <c r="R864" s="111">
        <v>45008</v>
      </c>
      <c r="W864">
        <v>0</v>
      </c>
      <c r="X864">
        <v>0</v>
      </c>
      <c r="Y864">
        <v>0</v>
      </c>
      <c r="Z864">
        <f t="shared" si="13"/>
        <v>0</v>
      </c>
    </row>
    <row r="865" spans="1:26">
      <c r="A865" t="s">
        <v>246</v>
      </c>
      <c r="B865">
        <v>14876583706</v>
      </c>
      <c r="C865" t="s">
        <v>949</v>
      </c>
      <c r="D865" t="s">
        <v>264</v>
      </c>
      <c r="E865" t="s">
        <v>54</v>
      </c>
      <c r="F865">
        <v>12209665</v>
      </c>
      <c r="G865">
        <v>44993</v>
      </c>
      <c r="H865" t="s">
        <v>3338</v>
      </c>
      <c r="I865" t="s">
        <v>255</v>
      </c>
      <c r="J865" t="s">
        <v>249</v>
      </c>
      <c r="K865" t="s">
        <v>250</v>
      </c>
      <c r="L865" t="s">
        <v>251</v>
      </c>
      <c r="O865" s="111">
        <v>44993</v>
      </c>
      <c r="P865" t="s">
        <v>252</v>
      </c>
      <c r="Q865" t="s">
        <v>257</v>
      </c>
      <c r="R865" s="111">
        <v>44994</v>
      </c>
      <c r="W865">
        <v>0</v>
      </c>
      <c r="X865">
        <v>0</v>
      </c>
      <c r="Y865">
        <v>0</v>
      </c>
      <c r="Z865">
        <f t="shared" si="13"/>
        <v>0</v>
      </c>
    </row>
    <row r="866" spans="1:26">
      <c r="A866" t="s">
        <v>246</v>
      </c>
      <c r="B866">
        <v>14876583706</v>
      </c>
      <c r="C866" t="s">
        <v>949</v>
      </c>
      <c r="D866" t="s">
        <v>53</v>
      </c>
      <c r="E866" t="s">
        <v>54</v>
      </c>
      <c r="F866">
        <v>12102693</v>
      </c>
      <c r="G866">
        <v>44964</v>
      </c>
      <c r="H866" t="s">
        <v>2622</v>
      </c>
      <c r="I866" t="s">
        <v>255</v>
      </c>
      <c r="J866" t="s">
        <v>249</v>
      </c>
      <c r="K866" t="s">
        <v>250</v>
      </c>
      <c r="L866" t="s">
        <v>251</v>
      </c>
      <c r="O866" s="111">
        <v>44964</v>
      </c>
      <c r="P866" t="s">
        <v>252</v>
      </c>
      <c r="Q866" t="s">
        <v>257</v>
      </c>
      <c r="R866" s="111"/>
      <c r="W866">
        <v>0</v>
      </c>
      <c r="X866">
        <v>0</v>
      </c>
      <c r="Y866">
        <v>0</v>
      </c>
      <c r="Z866">
        <f t="shared" si="13"/>
        <v>0</v>
      </c>
    </row>
    <row r="867" spans="1:26">
      <c r="A867" t="s">
        <v>246</v>
      </c>
      <c r="B867">
        <v>14876583706</v>
      </c>
      <c r="C867" t="s">
        <v>949</v>
      </c>
      <c r="D867" t="s">
        <v>53</v>
      </c>
      <c r="E867" t="s">
        <v>54</v>
      </c>
      <c r="F867">
        <v>12119743</v>
      </c>
      <c r="G867">
        <v>44968</v>
      </c>
      <c r="H867" t="s">
        <v>2623</v>
      </c>
      <c r="I867" t="s">
        <v>248</v>
      </c>
      <c r="J867" t="s">
        <v>249</v>
      </c>
      <c r="K867" t="s">
        <v>3936</v>
      </c>
      <c r="L867" t="s">
        <v>251</v>
      </c>
      <c r="O867" s="111">
        <v>44968</v>
      </c>
      <c r="P867" t="s">
        <v>252</v>
      </c>
      <c r="Q867" t="s">
        <v>253</v>
      </c>
      <c r="R867" s="111">
        <v>44974</v>
      </c>
      <c r="W867">
        <v>11081.06</v>
      </c>
      <c r="X867">
        <v>8915.57</v>
      </c>
      <c r="Y867">
        <v>14835</v>
      </c>
      <c r="Z867">
        <f t="shared" si="13"/>
        <v>34831.629999999997</v>
      </c>
    </row>
    <row r="868" spans="1:26">
      <c r="A868" t="s">
        <v>246</v>
      </c>
      <c r="B868">
        <v>14876583706</v>
      </c>
      <c r="C868" t="s">
        <v>949</v>
      </c>
      <c r="D868" t="s">
        <v>53</v>
      </c>
      <c r="E868" t="s">
        <v>54</v>
      </c>
      <c r="F868">
        <v>4163861</v>
      </c>
      <c r="G868">
        <v>44970</v>
      </c>
      <c r="H868" t="s">
        <v>2618</v>
      </c>
      <c r="I868" t="s">
        <v>255</v>
      </c>
      <c r="J868" t="s">
        <v>249</v>
      </c>
      <c r="K868" t="s">
        <v>2619</v>
      </c>
      <c r="L868" t="s">
        <v>251</v>
      </c>
      <c r="O868" s="111">
        <v>44970</v>
      </c>
      <c r="P868" t="s">
        <v>252</v>
      </c>
      <c r="Q868" t="s">
        <v>253</v>
      </c>
      <c r="R868" s="111">
        <v>44972</v>
      </c>
      <c r="W868">
        <v>0</v>
      </c>
      <c r="X868">
        <v>48060</v>
      </c>
      <c r="Y868">
        <v>3400</v>
      </c>
      <c r="Z868">
        <f t="shared" si="13"/>
        <v>51460</v>
      </c>
    </row>
    <row r="869" spans="1:26">
      <c r="A869" t="s">
        <v>246</v>
      </c>
      <c r="B869">
        <v>14876583706</v>
      </c>
      <c r="C869" t="s">
        <v>949</v>
      </c>
      <c r="D869" t="s">
        <v>53</v>
      </c>
      <c r="E869" t="s">
        <v>54</v>
      </c>
      <c r="F869">
        <v>12127318</v>
      </c>
      <c r="G869">
        <v>44971</v>
      </c>
      <c r="H869" t="s">
        <v>2624</v>
      </c>
      <c r="I869" t="s">
        <v>260</v>
      </c>
      <c r="L869" t="s">
        <v>251</v>
      </c>
      <c r="O869" s="111">
        <v>44971</v>
      </c>
      <c r="P869" t="s">
        <v>252</v>
      </c>
      <c r="Q869" t="s">
        <v>263</v>
      </c>
      <c r="R869" s="111">
        <v>44992</v>
      </c>
      <c r="W869">
        <v>0</v>
      </c>
      <c r="X869">
        <v>896.93</v>
      </c>
      <c r="Y869">
        <v>0</v>
      </c>
      <c r="Z869">
        <f t="shared" si="13"/>
        <v>896.93</v>
      </c>
    </row>
    <row r="870" spans="1:26">
      <c r="A870" t="s">
        <v>246</v>
      </c>
      <c r="B870">
        <v>14876583706</v>
      </c>
      <c r="C870" t="s">
        <v>949</v>
      </c>
      <c r="D870" t="s">
        <v>53</v>
      </c>
      <c r="E870" t="s">
        <v>54</v>
      </c>
      <c r="F870">
        <v>12129531</v>
      </c>
      <c r="G870">
        <v>44972</v>
      </c>
      <c r="H870" t="s">
        <v>2625</v>
      </c>
      <c r="I870" t="s">
        <v>255</v>
      </c>
      <c r="J870" t="s">
        <v>249</v>
      </c>
      <c r="K870" t="s">
        <v>268</v>
      </c>
      <c r="L870" t="s">
        <v>251</v>
      </c>
      <c r="O870" s="111">
        <v>44972</v>
      </c>
      <c r="P870" t="s">
        <v>252</v>
      </c>
      <c r="Q870" t="s">
        <v>253</v>
      </c>
      <c r="R870" s="111">
        <v>44973</v>
      </c>
      <c r="W870">
        <v>2281</v>
      </c>
      <c r="X870">
        <v>2139</v>
      </c>
      <c r="Y870">
        <v>1165</v>
      </c>
      <c r="Z870">
        <f t="shared" si="13"/>
        <v>5585</v>
      </c>
    </row>
    <row r="871" spans="1:26">
      <c r="A871" t="s">
        <v>246</v>
      </c>
      <c r="B871">
        <v>14876583706</v>
      </c>
      <c r="C871" t="s">
        <v>949</v>
      </c>
      <c r="D871" t="s">
        <v>53</v>
      </c>
      <c r="E871" t="s">
        <v>54</v>
      </c>
      <c r="F871">
        <v>4543863</v>
      </c>
      <c r="G871">
        <v>44979</v>
      </c>
      <c r="H871" t="s">
        <v>2620</v>
      </c>
      <c r="I871" t="s">
        <v>255</v>
      </c>
      <c r="L871" t="s">
        <v>251</v>
      </c>
      <c r="O871" s="111">
        <v>44979</v>
      </c>
      <c r="P871" t="s">
        <v>252</v>
      </c>
      <c r="Q871" t="s">
        <v>263</v>
      </c>
      <c r="R871" s="111">
        <v>44980</v>
      </c>
      <c r="W871">
        <v>8439.0300000000007</v>
      </c>
      <c r="X871">
        <v>15220.89</v>
      </c>
      <c r="Y871">
        <v>0</v>
      </c>
      <c r="Z871">
        <f t="shared" si="13"/>
        <v>23659.919999999998</v>
      </c>
    </row>
    <row r="872" spans="1:26">
      <c r="A872" t="s">
        <v>246</v>
      </c>
      <c r="B872">
        <v>14876583706</v>
      </c>
      <c r="C872" t="s">
        <v>949</v>
      </c>
      <c r="D872" t="s">
        <v>53</v>
      </c>
      <c r="E872" t="s">
        <v>54</v>
      </c>
      <c r="F872">
        <v>12182793</v>
      </c>
      <c r="G872">
        <v>44986</v>
      </c>
      <c r="H872" t="s">
        <v>3339</v>
      </c>
      <c r="I872" t="s">
        <v>255</v>
      </c>
      <c r="J872" t="s">
        <v>249</v>
      </c>
      <c r="K872" t="s">
        <v>250</v>
      </c>
      <c r="L872" t="s">
        <v>251</v>
      </c>
      <c r="O872" s="111">
        <v>44986</v>
      </c>
      <c r="P872" t="s">
        <v>252</v>
      </c>
      <c r="Q872" t="s">
        <v>253</v>
      </c>
      <c r="R872" s="111">
        <v>44987</v>
      </c>
      <c r="W872">
        <v>0</v>
      </c>
      <c r="X872">
        <v>2188.5</v>
      </c>
      <c r="Y872">
        <v>1587</v>
      </c>
      <c r="Z872">
        <f t="shared" si="13"/>
        <v>3775.5</v>
      </c>
    </row>
    <row r="873" spans="1:26">
      <c r="A873" t="s">
        <v>246</v>
      </c>
      <c r="B873">
        <v>14876583706</v>
      </c>
      <c r="C873" t="s">
        <v>949</v>
      </c>
      <c r="D873" t="s">
        <v>53</v>
      </c>
      <c r="E873" t="s">
        <v>54</v>
      </c>
      <c r="F873">
        <v>12190408</v>
      </c>
      <c r="G873">
        <v>44987</v>
      </c>
      <c r="H873" t="s">
        <v>3340</v>
      </c>
      <c r="I873" t="s">
        <v>255</v>
      </c>
      <c r="L873" t="s">
        <v>251</v>
      </c>
      <c r="O873" s="111">
        <v>44987</v>
      </c>
      <c r="P873" t="s">
        <v>252</v>
      </c>
      <c r="Q873" t="s">
        <v>263</v>
      </c>
      <c r="R873" s="111">
        <v>44988</v>
      </c>
      <c r="W873">
        <v>0</v>
      </c>
      <c r="X873">
        <v>953</v>
      </c>
      <c r="Y873">
        <v>0</v>
      </c>
      <c r="Z873">
        <f t="shared" si="13"/>
        <v>953</v>
      </c>
    </row>
    <row r="874" spans="1:26">
      <c r="A874" t="s">
        <v>246</v>
      </c>
      <c r="B874">
        <v>14876583706</v>
      </c>
      <c r="C874" t="s">
        <v>949</v>
      </c>
      <c r="D874" t="s">
        <v>53</v>
      </c>
      <c r="E874" t="s">
        <v>54</v>
      </c>
      <c r="F874">
        <v>12204220</v>
      </c>
      <c r="G874">
        <v>44992</v>
      </c>
      <c r="H874" t="s">
        <v>3341</v>
      </c>
      <c r="I874" t="s">
        <v>255</v>
      </c>
      <c r="J874" t="s">
        <v>249</v>
      </c>
      <c r="K874" t="s">
        <v>250</v>
      </c>
      <c r="L874" t="s">
        <v>251</v>
      </c>
      <c r="O874" s="111">
        <v>44992</v>
      </c>
      <c r="P874" t="s">
        <v>252</v>
      </c>
      <c r="Q874" t="s">
        <v>253</v>
      </c>
      <c r="R874" s="111">
        <v>45026</v>
      </c>
      <c r="W874">
        <v>0</v>
      </c>
      <c r="X874">
        <v>0</v>
      </c>
      <c r="Y874">
        <v>562</v>
      </c>
      <c r="Z874">
        <f t="shared" si="13"/>
        <v>562</v>
      </c>
    </row>
    <row r="875" spans="1:26">
      <c r="A875" t="s">
        <v>246</v>
      </c>
      <c r="B875">
        <v>14876583706</v>
      </c>
      <c r="C875" t="s">
        <v>949</v>
      </c>
      <c r="D875" t="s">
        <v>53</v>
      </c>
      <c r="E875" t="s">
        <v>54</v>
      </c>
      <c r="F875">
        <v>12223868</v>
      </c>
      <c r="G875">
        <v>44996</v>
      </c>
      <c r="H875" t="s">
        <v>3343</v>
      </c>
      <c r="I875" t="s">
        <v>255</v>
      </c>
      <c r="J875" t="s">
        <v>249</v>
      </c>
      <c r="K875" t="s">
        <v>250</v>
      </c>
      <c r="L875" t="s">
        <v>251</v>
      </c>
      <c r="O875" s="111">
        <v>44996</v>
      </c>
      <c r="P875" t="s">
        <v>252</v>
      </c>
      <c r="Q875" t="s">
        <v>253</v>
      </c>
      <c r="R875" s="111">
        <v>44998</v>
      </c>
      <c r="W875">
        <v>0</v>
      </c>
      <c r="X875">
        <v>11793.1</v>
      </c>
      <c r="Y875">
        <v>14227.4</v>
      </c>
      <c r="Z875">
        <f t="shared" si="13"/>
        <v>26020.5</v>
      </c>
    </row>
    <row r="876" spans="1:26">
      <c r="A876" t="s">
        <v>246</v>
      </c>
      <c r="B876">
        <v>14876583706</v>
      </c>
      <c r="C876" t="s">
        <v>949</v>
      </c>
      <c r="D876" t="s">
        <v>53</v>
      </c>
      <c r="E876" t="s">
        <v>54</v>
      </c>
      <c r="F876">
        <v>12223829</v>
      </c>
      <c r="G876">
        <v>44996</v>
      </c>
      <c r="H876" t="s">
        <v>3342</v>
      </c>
      <c r="I876" t="s">
        <v>255</v>
      </c>
      <c r="J876" t="s">
        <v>249</v>
      </c>
      <c r="K876" t="s">
        <v>250</v>
      </c>
      <c r="L876" t="s">
        <v>251</v>
      </c>
      <c r="O876" s="111">
        <v>44996</v>
      </c>
      <c r="P876" t="s">
        <v>252</v>
      </c>
      <c r="Q876" t="s">
        <v>253</v>
      </c>
      <c r="R876" s="111">
        <v>44999</v>
      </c>
      <c r="W876">
        <v>0</v>
      </c>
      <c r="X876">
        <v>19658.2</v>
      </c>
      <c r="Y876">
        <v>14135.55</v>
      </c>
      <c r="Z876">
        <f t="shared" si="13"/>
        <v>33793.75</v>
      </c>
    </row>
    <row r="877" spans="1:26">
      <c r="A877" t="s">
        <v>246</v>
      </c>
      <c r="B877">
        <v>14876583706</v>
      </c>
      <c r="C877" t="s">
        <v>949</v>
      </c>
      <c r="D877" t="s">
        <v>277</v>
      </c>
      <c r="E877" t="s">
        <v>54</v>
      </c>
      <c r="F877">
        <v>12084839</v>
      </c>
      <c r="G877">
        <v>44959</v>
      </c>
      <c r="H877" t="s">
        <v>2626</v>
      </c>
      <c r="I877" t="s">
        <v>255</v>
      </c>
      <c r="J877" t="s">
        <v>249</v>
      </c>
      <c r="K877" t="s">
        <v>250</v>
      </c>
      <c r="L877" t="s">
        <v>251</v>
      </c>
      <c r="O877" s="111">
        <v>44959</v>
      </c>
      <c r="P877" t="s">
        <v>252</v>
      </c>
      <c r="Q877" t="s">
        <v>253</v>
      </c>
      <c r="R877" s="111">
        <v>44960</v>
      </c>
      <c r="W877">
        <v>4112</v>
      </c>
      <c r="X877">
        <v>6140</v>
      </c>
      <c r="Y877">
        <v>7671</v>
      </c>
      <c r="Z877">
        <f t="shared" si="13"/>
        <v>17923</v>
      </c>
    </row>
    <row r="878" spans="1:26">
      <c r="A878" t="s">
        <v>246</v>
      </c>
      <c r="B878">
        <v>14876583706</v>
      </c>
      <c r="C878" t="s">
        <v>949</v>
      </c>
      <c r="D878" t="s">
        <v>277</v>
      </c>
      <c r="E878" t="s">
        <v>54</v>
      </c>
      <c r="F878">
        <v>12090991</v>
      </c>
      <c r="G878">
        <v>44960</v>
      </c>
      <c r="H878" t="s">
        <v>2627</v>
      </c>
      <c r="I878" t="s">
        <v>248</v>
      </c>
      <c r="J878" t="s">
        <v>249</v>
      </c>
      <c r="K878" t="s">
        <v>250</v>
      </c>
      <c r="L878" t="s">
        <v>251</v>
      </c>
      <c r="O878" s="111">
        <v>44960</v>
      </c>
      <c r="P878" t="s">
        <v>252</v>
      </c>
      <c r="Q878" t="s">
        <v>253</v>
      </c>
      <c r="R878" s="111">
        <v>44963</v>
      </c>
      <c r="W878">
        <v>3276.5</v>
      </c>
      <c r="X878">
        <v>6071.35</v>
      </c>
      <c r="Y878">
        <v>5231.5</v>
      </c>
      <c r="Z878">
        <f t="shared" si="13"/>
        <v>14579.35</v>
      </c>
    </row>
    <row r="879" spans="1:26">
      <c r="A879" t="s">
        <v>246</v>
      </c>
      <c r="B879">
        <v>14876583706</v>
      </c>
      <c r="C879" t="s">
        <v>949</v>
      </c>
      <c r="D879" t="s">
        <v>277</v>
      </c>
      <c r="E879" t="s">
        <v>54</v>
      </c>
      <c r="F879">
        <v>12146043</v>
      </c>
      <c r="G879">
        <v>44975</v>
      </c>
      <c r="H879" t="s">
        <v>2628</v>
      </c>
      <c r="I879" t="s">
        <v>255</v>
      </c>
      <c r="J879" t="s">
        <v>249</v>
      </c>
      <c r="K879" t="s">
        <v>268</v>
      </c>
      <c r="L879" t="s">
        <v>251</v>
      </c>
      <c r="O879" s="111">
        <v>44975</v>
      </c>
      <c r="P879" t="s">
        <v>252</v>
      </c>
      <c r="Q879" t="s">
        <v>253</v>
      </c>
      <c r="R879" s="111">
        <v>44977</v>
      </c>
      <c r="W879">
        <v>1352</v>
      </c>
      <c r="X879">
        <v>2984.39</v>
      </c>
      <c r="Y879">
        <v>722.05</v>
      </c>
      <c r="Z879">
        <f t="shared" si="13"/>
        <v>5058.4399999999996</v>
      </c>
    </row>
    <row r="880" spans="1:26">
      <c r="A880" t="s">
        <v>246</v>
      </c>
      <c r="B880">
        <v>14876583706</v>
      </c>
      <c r="C880" t="s">
        <v>949</v>
      </c>
      <c r="D880" t="s">
        <v>277</v>
      </c>
      <c r="E880" t="s">
        <v>54</v>
      </c>
      <c r="F880">
        <v>12174801</v>
      </c>
      <c r="G880">
        <v>44985</v>
      </c>
      <c r="H880" t="s">
        <v>3344</v>
      </c>
      <c r="I880" t="s">
        <v>255</v>
      </c>
      <c r="J880" t="s">
        <v>249</v>
      </c>
      <c r="K880" t="s">
        <v>1603</v>
      </c>
      <c r="L880" t="s">
        <v>251</v>
      </c>
      <c r="O880" s="111">
        <v>44992</v>
      </c>
      <c r="P880" t="s">
        <v>252</v>
      </c>
      <c r="Q880" t="s">
        <v>253</v>
      </c>
      <c r="R880" s="111">
        <v>45000</v>
      </c>
      <c r="W880">
        <v>0</v>
      </c>
      <c r="X880">
        <v>4879.67</v>
      </c>
      <c r="Y880">
        <v>4343.78</v>
      </c>
      <c r="Z880">
        <f t="shared" si="13"/>
        <v>9223.4500000000007</v>
      </c>
    </row>
    <row r="881" spans="1:26">
      <c r="A881" t="s">
        <v>246</v>
      </c>
      <c r="B881">
        <v>16794853779</v>
      </c>
      <c r="C881" t="s">
        <v>624</v>
      </c>
      <c r="D881" t="s">
        <v>4423</v>
      </c>
      <c r="E881" t="s">
        <v>46</v>
      </c>
      <c r="F881">
        <v>12384069</v>
      </c>
      <c r="G881">
        <v>45035</v>
      </c>
      <c r="H881" t="s">
        <v>4455</v>
      </c>
      <c r="I881" t="s">
        <v>260</v>
      </c>
      <c r="L881" t="s">
        <v>251</v>
      </c>
      <c r="O881" s="111">
        <v>45035</v>
      </c>
      <c r="P881" t="s">
        <v>252</v>
      </c>
      <c r="Q881" t="s">
        <v>263</v>
      </c>
      <c r="R881" s="111"/>
      <c r="W881">
        <v>0</v>
      </c>
      <c r="X881">
        <v>0</v>
      </c>
      <c r="Y881">
        <v>0</v>
      </c>
      <c r="Z881">
        <f t="shared" si="13"/>
        <v>0</v>
      </c>
    </row>
    <row r="882" spans="1:26">
      <c r="A882" t="s">
        <v>246</v>
      </c>
      <c r="B882">
        <v>16794853779</v>
      </c>
      <c r="C882" t="s">
        <v>624</v>
      </c>
      <c r="D882" t="s">
        <v>4423</v>
      </c>
      <c r="E882" t="s">
        <v>46</v>
      </c>
      <c r="F882">
        <v>12384684</v>
      </c>
      <c r="G882">
        <v>45035</v>
      </c>
      <c r="H882" t="s">
        <v>4456</v>
      </c>
      <c r="I882" t="s">
        <v>271</v>
      </c>
      <c r="J882" t="s">
        <v>249</v>
      </c>
      <c r="K882" t="s">
        <v>250</v>
      </c>
      <c r="L882" t="s">
        <v>251</v>
      </c>
      <c r="O882" s="111">
        <v>45035</v>
      </c>
      <c r="P882" t="s">
        <v>252</v>
      </c>
      <c r="Q882" t="s">
        <v>257</v>
      </c>
      <c r="R882" s="111">
        <v>45040</v>
      </c>
      <c r="W882">
        <v>0</v>
      </c>
      <c r="X882">
        <v>0</v>
      </c>
      <c r="Y882">
        <v>0</v>
      </c>
      <c r="Z882">
        <f t="shared" si="13"/>
        <v>0</v>
      </c>
    </row>
    <row r="883" spans="1:26">
      <c r="A883" t="s">
        <v>246</v>
      </c>
      <c r="B883">
        <v>16794853779</v>
      </c>
      <c r="C883" t="s">
        <v>624</v>
      </c>
      <c r="D883" t="s">
        <v>2699</v>
      </c>
      <c r="E883" t="s">
        <v>46</v>
      </c>
      <c r="F883">
        <v>12137392</v>
      </c>
      <c r="G883">
        <v>44974</v>
      </c>
      <c r="H883" t="s">
        <v>3074</v>
      </c>
      <c r="I883" t="s">
        <v>255</v>
      </c>
      <c r="J883" t="s">
        <v>249</v>
      </c>
      <c r="K883" t="s">
        <v>250</v>
      </c>
      <c r="L883" t="s">
        <v>251</v>
      </c>
      <c r="O883" s="111">
        <v>44974</v>
      </c>
      <c r="P883" t="s">
        <v>252</v>
      </c>
      <c r="Q883" t="s">
        <v>253</v>
      </c>
      <c r="R883" s="111">
        <v>44981</v>
      </c>
      <c r="W883">
        <v>106.5</v>
      </c>
      <c r="X883">
        <v>1224.75</v>
      </c>
      <c r="Y883">
        <v>1449.15</v>
      </c>
      <c r="Z883">
        <f t="shared" si="13"/>
        <v>2780.4</v>
      </c>
    </row>
    <row r="884" spans="1:26">
      <c r="A884" t="s">
        <v>246</v>
      </c>
      <c r="B884">
        <v>16794853779</v>
      </c>
      <c r="C884" t="s">
        <v>624</v>
      </c>
      <c r="D884" t="s">
        <v>45</v>
      </c>
      <c r="E884" t="s">
        <v>46</v>
      </c>
      <c r="F884">
        <v>11743297</v>
      </c>
      <c r="G884">
        <v>44959</v>
      </c>
      <c r="H884" t="s">
        <v>3076</v>
      </c>
      <c r="I884" t="s">
        <v>255</v>
      </c>
      <c r="J884" t="s">
        <v>249</v>
      </c>
      <c r="K884" t="s">
        <v>250</v>
      </c>
      <c r="L884" t="s">
        <v>251</v>
      </c>
      <c r="O884" s="111">
        <v>44959</v>
      </c>
      <c r="P884" t="s">
        <v>252</v>
      </c>
      <c r="Q884" t="s">
        <v>282</v>
      </c>
      <c r="R884" s="111">
        <v>44960</v>
      </c>
      <c r="W884">
        <v>13.9</v>
      </c>
      <c r="X884">
        <v>1068.45</v>
      </c>
      <c r="Y884">
        <v>0</v>
      </c>
      <c r="Z884">
        <f t="shared" si="13"/>
        <v>1082.3500000000001</v>
      </c>
    </row>
    <row r="885" spans="1:26">
      <c r="A885" t="s">
        <v>246</v>
      </c>
      <c r="B885">
        <v>16794853779</v>
      </c>
      <c r="C885" t="s">
        <v>624</v>
      </c>
      <c r="D885" t="s">
        <v>45</v>
      </c>
      <c r="E885" t="s">
        <v>46</v>
      </c>
      <c r="F885">
        <v>12163224</v>
      </c>
      <c r="G885">
        <v>44982</v>
      </c>
      <c r="H885" t="s">
        <v>3077</v>
      </c>
      <c r="I885" t="s">
        <v>255</v>
      </c>
      <c r="J885" t="s">
        <v>249</v>
      </c>
      <c r="K885" t="s">
        <v>250</v>
      </c>
      <c r="L885" t="s">
        <v>251</v>
      </c>
      <c r="O885" s="111">
        <v>44982</v>
      </c>
      <c r="P885" t="s">
        <v>252</v>
      </c>
      <c r="Q885" t="s">
        <v>253</v>
      </c>
      <c r="R885" s="111">
        <v>44985</v>
      </c>
      <c r="W885">
        <v>0</v>
      </c>
      <c r="X885">
        <v>41</v>
      </c>
      <c r="Y885">
        <v>105</v>
      </c>
      <c r="Z885">
        <f t="shared" si="13"/>
        <v>146</v>
      </c>
    </row>
    <row r="886" spans="1:26">
      <c r="A886" t="s">
        <v>246</v>
      </c>
      <c r="B886">
        <v>16794853779</v>
      </c>
      <c r="C886" t="s">
        <v>624</v>
      </c>
      <c r="D886" t="s">
        <v>45</v>
      </c>
      <c r="E886" t="s">
        <v>46</v>
      </c>
      <c r="F886">
        <v>12165690</v>
      </c>
      <c r="G886">
        <v>44984</v>
      </c>
      <c r="H886" t="s">
        <v>3078</v>
      </c>
      <c r="I886" t="s">
        <v>255</v>
      </c>
      <c r="J886" t="s">
        <v>249</v>
      </c>
      <c r="K886" t="s">
        <v>250</v>
      </c>
      <c r="L886" t="s">
        <v>251</v>
      </c>
      <c r="O886" s="111">
        <v>44984</v>
      </c>
      <c r="P886" t="s">
        <v>252</v>
      </c>
      <c r="Q886" t="s">
        <v>253</v>
      </c>
      <c r="R886" s="111">
        <v>44985</v>
      </c>
      <c r="W886">
        <v>5</v>
      </c>
      <c r="X886">
        <v>561.5</v>
      </c>
      <c r="Y886">
        <v>1578.4</v>
      </c>
      <c r="Z886">
        <f t="shared" si="13"/>
        <v>2144.9</v>
      </c>
    </row>
    <row r="887" spans="1:26">
      <c r="A887" t="s">
        <v>246</v>
      </c>
      <c r="B887">
        <v>16794853779</v>
      </c>
      <c r="C887" t="s">
        <v>624</v>
      </c>
      <c r="D887" t="s">
        <v>45</v>
      </c>
      <c r="E887" t="s">
        <v>46</v>
      </c>
      <c r="F887">
        <v>12172936</v>
      </c>
      <c r="G887">
        <v>44985</v>
      </c>
      <c r="H887" t="s">
        <v>3079</v>
      </c>
      <c r="I887" t="s">
        <v>255</v>
      </c>
      <c r="L887" t="s">
        <v>251</v>
      </c>
      <c r="O887" s="111">
        <v>44985</v>
      </c>
      <c r="P887" t="s">
        <v>252</v>
      </c>
      <c r="Q887" t="s">
        <v>253</v>
      </c>
      <c r="R887" s="111">
        <v>44992</v>
      </c>
      <c r="W887">
        <v>0</v>
      </c>
      <c r="X887">
        <v>1900</v>
      </c>
      <c r="Y887">
        <v>2400</v>
      </c>
      <c r="Z887">
        <f t="shared" si="13"/>
        <v>4300</v>
      </c>
    </row>
    <row r="888" spans="1:26">
      <c r="A888" t="s">
        <v>246</v>
      </c>
      <c r="B888">
        <v>16794853779</v>
      </c>
      <c r="C888" t="s">
        <v>624</v>
      </c>
      <c r="D888" t="s">
        <v>45</v>
      </c>
      <c r="E888" t="s">
        <v>46</v>
      </c>
      <c r="F888">
        <v>12173115</v>
      </c>
      <c r="G888">
        <v>44985</v>
      </c>
      <c r="H888" t="s">
        <v>3080</v>
      </c>
      <c r="I888" t="s">
        <v>255</v>
      </c>
      <c r="J888" t="s">
        <v>249</v>
      </c>
      <c r="K888" t="s">
        <v>250</v>
      </c>
      <c r="L888" t="s">
        <v>251</v>
      </c>
      <c r="O888" s="111">
        <v>44985</v>
      </c>
      <c r="P888" t="s">
        <v>252</v>
      </c>
      <c r="Q888" t="s">
        <v>282</v>
      </c>
      <c r="R888" s="111">
        <v>44986</v>
      </c>
      <c r="W888">
        <v>0</v>
      </c>
      <c r="X888">
        <v>50</v>
      </c>
      <c r="Y888">
        <v>0</v>
      </c>
      <c r="Z888">
        <f t="shared" si="13"/>
        <v>50</v>
      </c>
    </row>
    <row r="889" spans="1:26">
      <c r="A889" t="s">
        <v>246</v>
      </c>
      <c r="B889">
        <v>16794853779</v>
      </c>
      <c r="C889" t="s">
        <v>624</v>
      </c>
      <c r="D889" t="s">
        <v>45</v>
      </c>
      <c r="E889" t="s">
        <v>46</v>
      </c>
      <c r="F889">
        <v>12184458</v>
      </c>
      <c r="G889">
        <v>44986</v>
      </c>
      <c r="H889" t="s">
        <v>4036</v>
      </c>
      <c r="I889" t="s">
        <v>255</v>
      </c>
      <c r="J889" t="s">
        <v>249</v>
      </c>
      <c r="K889" t="s">
        <v>250</v>
      </c>
      <c r="L889" t="s">
        <v>251</v>
      </c>
      <c r="O889" s="111">
        <v>44986</v>
      </c>
      <c r="P889" t="s">
        <v>252</v>
      </c>
      <c r="Q889" t="s">
        <v>253</v>
      </c>
      <c r="R889" s="111">
        <v>44992</v>
      </c>
      <c r="W889">
        <v>0</v>
      </c>
      <c r="X889">
        <v>626.30999999999995</v>
      </c>
      <c r="Y889">
        <v>11422.28</v>
      </c>
      <c r="Z889">
        <f t="shared" si="13"/>
        <v>12048.59</v>
      </c>
    </row>
    <row r="890" spans="1:26">
      <c r="A890" t="s">
        <v>246</v>
      </c>
      <c r="B890">
        <v>16794853779</v>
      </c>
      <c r="C890" t="s">
        <v>624</v>
      </c>
      <c r="D890" t="s">
        <v>45</v>
      </c>
      <c r="E890" t="s">
        <v>46</v>
      </c>
      <c r="F890">
        <v>12216348</v>
      </c>
      <c r="G890">
        <v>44994</v>
      </c>
      <c r="H890" t="s">
        <v>4038</v>
      </c>
      <c r="I890" t="s">
        <v>255</v>
      </c>
      <c r="J890" t="s">
        <v>249</v>
      </c>
      <c r="K890" t="s">
        <v>250</v>
      </c>
      <c r="L890" t="s">
        <v>251</v>
      </c>
      <c r="O890" s="111">
        <v>44994</v>
      </c>
      <c r="P890" t="s">
        <v>252</v>
      </c>
      <c r="Q890" t="s">
        <v>257</v>
      </c>
      <c r="R890" s="111">
        <v>44995</v>
      </c>
      <c r="W890">
        <v>0</v>
      </c>
      <c r="X890">
        <v>0.1</v>
      </c>
      <c r="Y890">
        <v>0</v>
      </c>
      <c r="Z890">
        <f t="shared" si="13"/>
        <v>0.1</v>
      </c>
    </row>
    <row r="891" spans="1:26">
      <c r="A891" t="s">
        <v>246</v>
      </c>
      <c r="B891">
        <v>16794853779</v>
      </c>
      <c r="C891" t="s">
        <v>624</v>
      </c>
      <c r="D891" t="s">
        <v>45</v>
      </c>
      <c r="E891" t="s">
        <v>46</v>
      </c>
      <c r="F891">
        <v>12223720</v>
      </c>
      <c r="G891">
        <v>44996</v>
      </c>
      <c r="H891" t="s">
        <v>4039</v>
      </c>
      <c r="I891" t="s">
        <v>255</v>
      </c>
      <c r="J891" t="s">
        <v>249</v>
      </c>
      <c r="K891" t="s">
        <v>250</v>
      </c>
      <c r="L891" t="s">
        <v>251</v>
      </c>
      <c r="O891" s="111">
        <v>44996</v>
      </c>
      <c r="P891" t="s">
        <v>252</v>
      </c>
      <c r="Q891" t="s">
        <v>253</v>
      </c>
      <c r="R891" s="111">
        <v>44998</v>
      </c>
      <c r="W891">
        <v>0</v>
      </c>
      <c r="X891">
        <v>1069.1400000000001</v>
      </c>
      <c r="Y891">
        <v>14.49</v>
      </c>
      <c r="Z891">
        <f t="shared" si="13"/>
        <v>1083.6300000000001</v>
      </c>
    </row>
    <row r="892" spans="1:26">
      <c r="A892" t="s">
        <v>246</v>
      </c>
      <c r="B892">
        <v>16794853779</v>
      </c>
      <c r="C892" t="s">
        <v>624</v>
      </c>
      <c r="D892" t="s">
        <v>45</v>
      </c>
      <c r="E892" t="s">
        <v>46</v>
      </c>
      <c r="F892">
        <v>12255123</v>
      </c>
      <c r="G892">
        <v>45006</v>
      </c>
      <c r="H892" t="s">
        <v>4040</v>
      </c>
      <c r="I892" t="s">
        <v>260</v>
      </c>
      <c r="J892" t="s">
        <v>249</v>
      </c>
      <c r="K892" t="s">
        <v>3298</v>
      </c>
      <c r="L892" t="s">
        <v>251</v>
      </c>
      <c r="O892" s="111">
        <v>45009</v>
      </c>
      <c r="P892" t="s">
        <v>252</v>
      </c>
      <c r="Q892" t="s">
        <v>253</v>
      </c>
      <c r="R892" s="111">
        <v>45010</v>
      </c>
      <c r="W892">
        <v>0</v>
      </c>
      <c r="X892">
        <v>2263.69</v>
      </c>
      <c r="Y892">
        <v>92558.87</v>
      </c>
      <c r="Z892">
        <f t="shared" ref="Z892:Z955" si="14">SUM(W892:Y892)</f>
        <v>94822.56</v>
      </c>
    </row>
    <row r="893" spans="1:26">
      <c r="A893" t="s">
        <v>246</v>
      </c>
      <c r="B893">
        <v>16794853779</v>
      </c>
      <c r="C893" t="s">
        <v>624</v>
      </c>
      <c r="D893" t="s">
        <v>45</v>
      </c>
      <c r="E893" t="s">
        <v>46</v>
      </c>
      <c r="F893">
        <v>12276140</v>
      </c>
      <c r="G893">
        <v>45009</v>
      </c>
      <c r="H893" t="s">
        <v>4041</v>
      </c>
      <c r="I893" t="s">
        <v>255</v>
      </c>
      <c r="J893" t="s">
        <v>249</v>
      </c>
      <c r="K893" t="s">
        <v>250</v>
      </c>
      <c r="L893" t="s">
        <v>251</v>
      </c>
      <c r="O893" s="111">
        <v>45009</v>
      </c>
      <c r="P893" t="s">
        <v>252</v>
      </c>
      <c r="Q893" t="s">
        <v>253</v>
      </c>
      <c r="R893" s="111">
        <v>45015</v>
      </c>
      <c r="W893">
        <v>0</v>
      </c>
      <c r="X893">
        <v>454.22</v>
      </c>
      <c r="Y893">
        <v>5579.82</v>
      </c>
      <c r="Z893">
        <f t="shared" si="14"/>
        <v>6034.04</v>
      </c>
    </row>
    <row r="894" spans="1:26">
      <c r="A894" t="s">
        <v>246</v>
      </c>
      <c r="B894">
        <v>16794853779</v>
      </c>
      <c r="C894" t="s">
        <v>624</v>
      </c>
      <c r="D894" t="s">
        <v>45</v>
      </c>
      <c r="E894" t="s">
        <v>46</v>
      </c>
      <c r="F894">
        <v>11779326</v>
      </c>
      <c r="G894">
        <v>45013</v>
      </c>
      <c r="H894" t="s">
        <v>4035</v>
      </c>
      <c r="I894" t="s">
        <v>255</v>
      </c>
      <c r="J894" t="s">
        <v>249</v>
      </c>
      <c r="K894" t="s">
        <v>250</v>
      </c>
      <c r="L894" t="s">
        <v>251</v>
      </c>
      <c r="O894" s="111">
        <v>45016</v>
      </c>
      <c r="P894" t="s">
        <v>252</v>
      </c>
      <c r="Q894" t="s">
        <v>253</v>
      </c>
      <c r="R894" s="111">
        <v>45022</v>
      </c>
      <c r="W894">
        <v>0</v>
      </c>
      <c r="X894">
        <v>0</v>
      </c>
      <c r="Y894">
        <v>13659.5</v>
      </c>
      <c r="Z894">
        <f t="shared" si="14"/>
        <v>13659.5</v>
      </c>
    </row>
    <row r="895" spans="1:26">
      <c r="A895" t="s">
        <v>246</v>
      </c>
      <c r="B895">
        <v>16794853779</v>
      </c>
      <c r="C895" t="s">
        <v>624</v>
      </c>
      <c r="D895" t="s">
        <v>45</v>
      </c>
      <c r="E895" t="s">
        <v>46</v>
      </c>
      <c r="F895">
        <v>12303848</v>
      </c>
      <c r="G895">
        <v>45016</v>
      </c>
      <c r="H895" t="s">
        <v>4042</v>
      </c>
      <c r="I895" t="s">
        <v>248</v>
      </c>
      <c r="J895" t="s">
        <v>249</v>
      </c>
      <c r="K895" t="s">
        <v>250</v>
      </c>
      <c r="L895" t="s">
        <v>251</v>
      </c>
      <c r="O895" s="111">
        <v>45016</v>
      </c>
      <c r="P895" t="s">
        <v>252</v>
      </c>
      <c r="Q895" t="s">
        <v>257</v>
      </c>
      <c r="R895" s="111">
        <v>45041</v>
      </c>
      <c r="W895">
        <v>0</v>
      </c>
      <c r="X895">
        <v>0</v>
      </c>
      <c r="Y895">
        <v>0</v>
      </c>
      <c r="Z895">
        <f t="shared" si="14"/>
        <v>0</v>
      </c>
    </row>
    <row r="896" spans="1:26">
      <c r="A896" t="s">
        <v>246</v>
      </c>
      <c r="B896">
        <v>16794853779</v>
      </c>
      <c r="C896" t="s">
        <v>624</v>
      </c>
      <c r="D896" t="s">
        <v>45</v>
      </c>
      <c r="E896" t="s">
        <v>46</v>
      </c>
      <c r="F896">
        <v>12337542</v>
      </c>
      <c r="G896">
        <v>45021</v>
      </c>
      <c r="H896" t="s">
        <v>4457</v>
      </c>
      <c r="I896" t="s">
        <v>255</v>
      </c>
      <c r="J896" t="s">
        <v>249</v>
      </c>
      <c r="K896" t="s">
        <v>268</v>
      </c>
      <c r="L896" t="s">
        <v>251</v>
      </c>
      <c r="O896" s="111">
        <v>45021</v>
      </c>
      <c r="P896" t="s">
        <v>252</v>
      </c>
      <c r="Q896" t="s">
        <v>253</v>
      </c>
      <c r="R896" s="111">
        <v>45022</v>
      </c>
      <c r="W896">
        <v>0</v>
      </c>
      <c r="X896">
        <v>0</v>
      </c>
      <c r="Y896">
        <v>11252.43</v>
      </c>
      <c r="Z896">
        <f t="shared" si="14"/>
        <v>11252.43</v>
      </c>
    </row>
    <row r="897" spans="1:26">
      <c r="A897" t="s">
        <v>246</v>
      </c>
      <c r="B897">
        <v>16794853779</v>
      </c>
      <c r="C897" t="s">
        <v>624</v>
      </c>
      <c r="D897" t="s">
        <v>45</v>
      </c>
      <c r="E897" t="s">
        <v>46</v>
      </c>
      <c r="F897">
        <v>12284034</v>
      </c>
      <c r="G897">
        <v>45028</v>
      </c>
      <c r="H897" t="s">
        <v>4458</v>
      </c>
      <c r="I897" t="s">
        <v>255</v>
      </c>
      <c r="L897" t="s">
        <v>251</v>
      </c>
      <c r="O897" s="111">
        <v>45029</v>
      </c>
      <c r="P897" t="s">
        <v>252</v>
      </c>
      <c r="Q897" t="s">
        <v>263</v>
      </c>
      <c r="R897" s="111"/>
      <c r="W897">
        <v>0</v>
      </c>
      <c r="X897">
        <v>0</v>
      </c>
      <c r="Y897">
        <v>0</v>
      </c>
      <c r="Z897">
        <f t="shared" si="14"/>
        <v>0</v>
      </c>
    </row>
    <row r="898" spans="1:26">
      <c r="A898" t="s">
        <v>246</v>
      </c>
      <c r="B898">
        <v>16794853779</v>
      </c>
      <c r="C898" t="s">
        <v>624</v>
      </c>
      <c r="D898" t="s">
        <v>45</v>
      </c>
      <c r="E898" t="s">
        <v>46</v>
      </c>
      <c r="F898">
        <v>8567424</v>
      </c>
      <c r="G898">
        <v>45042</v>
      </c>
      <c r="H898" t="s">
        <v>4459</v>
      </c>
      <c r="I898" t="s">
        <v>271</v>
      </c>
      <c r="J898" t="s">
        <v>249</v>
      </c>
      <c r="K898" t="s">
        <v>250</v>
      </c>
      <c r="L898" t="s">
        <v>251</v>
      </c>
      <c r="O898" s="111">
        <v>45042</v>
      </c>
      <c r="P898" t="s">
        <v>252</v>
      </c>
      <c r="Q898" t="s">
        <v>253</v>
      </c>
      <c r="R898" s="111">
        <v>45043</v>
      </c>
      <c r="W898">
        <v>0</v>
      </c>
      <c r="X898">
        <v>0</v>
      </c>
      <c r="Y898">
        <v>137</v>
      </c>
      <c r="Z898">
        <f t="shared" si="14"/>
        <v>137</v>
      </c>
    </row>
    <row r="899" spans="1:26">
      <c r="A899" t="s">
        <v>246</v>
      </c>
      <c r="B899">
        <v>16794853779</v>
      </c>
      <c r="C899" t="s">
        <v>624</v>
      </c>
      <c r="D899" t="s">
        <v>2404</v>
      </c>
      <c r="E899" t="s">
        <v>46</v>
      </c>
      <c r="F899">
        <v>12125614</v>
      </c>
      <c r="G899">
        <v>44971</v>
      </c>
      <c r="H899" t="s">
        <v>3081</v>
      </c>
      <c r="I899" t="s">
        <v>248</v>
      </c>
      <c r="J899" t="s">
        <v>249</v>
      </c>
      <c r="K899" t="s">
        <v>3936</v>
      </c>
      <c r="L899" t="s">
        <v>251</v>
      </c>
      <c r="O899" s="111">
        <v>44971</v>
      </c>
      <c r="P899" t="s">
        <v>252</v>
      </c>
      <c r="Q899" t="s">
        <v>253</v>
      </c>
      <c r="R899" s="111">
        <v>44973</v>
      </c>
      <c r="W899">
        <v>780.5</v>
      </c>
      <c r="X899">
        <v>2062.1</v>
      </c>
      <c r="Y899">
        <v>1830.75</v>
      </c>
      <c r="Z899">
        <f t="shared" si="14"/>
        <v>4673.3500000000004</v>
      </c>
    </row>
    <row r="900" spans="1:26">
      <c r="A900" t="s">
        <v>246</v>
      </c>
      <c r="B900">
        <v>16794853779</v>
      </c>
      <c r="C900" t="s">
        <v>624</v>
      </c>
      <c r="D900" t="s">
        <v>2404</v>
      </c>
      <c r="E900" t="s">
        <v>46</v>
      </c>
      <c r="F900">
        <v>12126477</v>
      </c>
      <c r="G900">
        <v>44971</v>
      </c>
      <c r="H900" t="s">
        <v>3082</v>
      </c>
      <c r="I900" t="s">
        <v>248</v>
      </c>
      <c r="J900" t="s">
        <v>249</v>
      </c>
      <c r="K900" t="s">
        <v>3936</v>
      </c>
      <c r="L900" t="s">
        <v>251</v>
      </c>
      <c r="O900" s="111">
        <v>44971</v>
      </c>
      <c r="P900" t="s">
        <v>252</v>
      </c>
      <c r="Q900" t="s">
        <v>253</v>
      </c>
      <c r="R900" s="111">
        <v>44973</v>
      </c>
      <c r="W900">
        <v>493.2</v>
      </c>
      <c r="X900">
        <v>1111.5</v>
      </c>
      <c r="Y900">
        <v>1297.5</v>
      </c>
      <c r="Z900">
        <f t="shared" si="14"/>
        <v>2902.2</v>
      </c>
    </row>
    <row r="901" spans="1:26">
      <c r="A901" t="s">
        <v>246</v>
      </c>
      <c r="B901">
        <v>16794853779</v>
      </c>
      <c r="C901" t="s">
        <v>624</v>
      </c>
      <c r="D901" t="s">
        <v>3189</v>
      </c>
      <c r="E901" t="s">
        <v>2794</v>
      </c>
      <c r="F901">
        <v>12211260</v>
      </c>
      <c r="G901">
        <v>45001</v>
      </c>
      <c r="H901" t="s">
        <v>4043</v>
      </c>
      <c r="I901" t="s">
        <v>255</v>
      </c>
      <c r="J901" t="s">
        <v>249</v>
      </c>
      <c r="K901" t="s">
        <v>250</v>
      </c>
      <c r="L901" t="s">
        <v>251</v>
      </c>
      <c r="O901" s="111">
        <v>45001</v>
      </c>
      <c r="P901" t="s">
        <v>252</v>
      </c>
      <c r="Q901" t="s">
        <v>282</v>
      </c>
      <c r="R901" s="111">
        <v>45003</v>
      </c>
      <c r="W901">
        <v>0</v>
      </c>
      <c r="X901">
        <v>2442.73</v>
      </c>
      <c r="Y901">
        <v>0</v>
      </c>
      <c r="Z901">
        <f t="shared" si="14"/>
        <v>2442.73</v>
      </c>
    </row>
    <row r="902" spans="1:26">
      <c r="A902" t="s">
        <v>246</v>
      </c>
      <c r="B902">
        <v>16794853779</v>
      </c>
      <c r="C902" t="s">
        <v>624</v>
      </c>
      <c r="D902" t="s">
        <v>4460</v>
      </c>
      <c r="E902" t="s">
        <v>46</v>
      </c>
      <c r="F902">
        <v>12423941</v>
      </c>
      <c r="G902">
        <v>45044</v>
      </c>
      <c r="H902" t="s">
        <v>4461</v>
      </c>
      <c r="I902" t="s">
        <v>248</v>
      </c>
      <c r="J902" t="s">
        <v>249</v>
      </c>
      <c r="K902" t="s">
        <v>250</v>
      </c>
      <c r="L902" t="s">
        <v>251</v>
      </c>
      <c r="O902" s="111">
        <v>45044</v>
      </c>
      <c r="P902" t="s">
        <v>252</v>
      </c>
      <c r="Q902" t="s">
        <v>257</v>
      </c>
      <c r="R902" s="111"/>
      <c r="W902">
        <v>0</v>
      </c>
      <c r="X902">
        <v>0</v>
      </c>
      <c r="Y902">
        <v>0</v>
      </c>
      <c r="Z902">
        <f t="shared" si="14"/>
        <v>0</v>
      </c>
    </row>
    <row r="903" spans="1:26">
      <c r="A903" t="s">
        <v>246</v>
      </c>
      <c r="B903">
        <v>16794853779</v>
      </c>
      <c r="C903" t="s">
        <v>624</v>
      </c>
      <c r="D903" t="s">
        <v>4460</v>
      </c>
      <c r="E903" t="s">
        <v>46</v>
      </c>
      <c r="F903">
        <v>12424324</v>
      </c>
      <c r="G903">
        <v>45044</v>
      </c>
      <c r="H903" t="s">
        <v>4462</v>
      </c>
      <c r="I903" t="s">
        <v>248</v>
      </c>
      <c r="J903" t="s">
        <v>249</v>
      </c>
      <c r="K903" t="s">
        <v>250</v>
      </c>
      <c r="L903" t="s">
        <v>251</v>
      </c>
      <c r="O903" s="111">
        <v>45044</v>
      </c>
      <c r="P903" t="s">
        <v>252</v>
      </c>
      <c r="Q903" t="s">
        <v>257</v>
      </c>
      <c r="R903" s="111"/>
      <c r="W903">
        <v>0</v>
      </c>
      <c r="X903">
        <v>0</v>
      </c>
      <c r="Y903">
        <v>0</v>
      </c>
      <c r="Z903">
        <f t="shared" si="14"/>
        <v>0</v>
      </c>
    </row>
    <row r="904" spans="1:26">
      <c r="A904" t="s">
        <v>246</v>
      </c>
      <c r="B904">
        <v>16794853779</v>
      </c>
      <c r="C904" t="s">
        <v>624</v>
      </c>
      <c r="D904" t="s">
        <v>4460</v>
      </c>
      <c r="E904" t="s">
        <v>46</v>
      </c>
      <c r="F904">
        <v>12432902</v>
      </c>
      <c r="G904">
        <v>45045</v>
      </c>
      <c r="H904" t="s">
        <v>4463</v>
      </c>
      <c r="I904" t="s">
        <v>248</v>
      </c>
      <c r="J904" t="s">
        <v>249</v>
      </c>
      <c r="K904" t="s">
        <v>250</v>
      </c>
      <c r="L904" t="s">
        <v>251</v>
      </c>
      <c r="O904" s="111">
        <v>45045</v>
      </c>
      <c r="P904" t="s">
        <v>252</v>
      </c>
      <c r="Q904" t="s">
        <v>257</v>
      </c>
      <c r="R904" s="111"/>
      <c r="W904">
        <v>0</v>
      </c>
      <c r="X904">
        <v>0</v>
      </c>
      <c r="Y904">
        <v>0</v>
      </c>
      <c r="Z904">
        <f t="shared" si="14"/>
        <v>0</v>
      </c>
    </row>
    <row r="905" spans="1:26">
      <c r="A905" t="s">
        <v>246</v>
      </c>
      <c r="B905">
        <v>16794853779</v>
      </c>
      <c r="C905" t="s">
        <v>624</v>
      </c>
      <c r="D905" t="s">
        <v>1005</v>
      </c>
      <c r="E905" t="s">
        <v>46</v>
      </c>
      <c r="F905">
        <v>12203150</v>
      </c>
      <c r="G905">
        <v>44995</v>
      </c>
      <c r="H905" t="s">
        <v>4044</v>
      </c>
      <c r="I905" t="s">
        <v>255</v>
      </c>
      <c r="J905" t="s">
        <v>249</v>
      </c>
      <c r="K905" t="s">
        <v>268</v>
      </c>
      <c r="L905" t="s">
        <v>251</v>
      </c>
      <c r="O905" s="111">
        <v>44995</v>
      </c>
      <c r="P905" t="s">
        <v>252</v>
      </c>
      <c r="Q905" t="s">
        <v>253</v>
      </c>
      <c r="R905" s="111">
        <v>44998</v>
      </c>
      <c r="W905">
        <v>0</v>
      </c>
      <c r="X905">
        <v>0</v>
      </c>
      <c r="Y905">
        <v>5991.17</v>
      </c>
      <c r="Z905">
        <f t="shared" si="14"/>
        <v>5991.17</v>
      </c>
    </row>
    <row r="906" spans="1:26">
      <c r="A906" t="s">
        <v>246</v>
      </c>
      <c r="B906">
        <v>16794853779</v>
      </c>
      <c r="C906" t="s">
        <v>624</v>
      </c>
      <c r="D906" t="s">
        <v>437</v>
      </c>
      <c r="E906" t="s">
        <v>46</v>
      </c>
      <c r="F906">
        <v>12402875</v>
      </c>
      <c r="G906">
        <v>45041</v>
      </c>
      <c r="H906" t="s">
        <v>4464</v>
      </c>
      <c r="I906" t="s">
        <v>271</v>
      </c>
      <c r="J906" t="s">
        <v>249</v>
      </c>
      <c r="K906" t="s">
        <v>268</v>
      </c>
      <c r="L906" t="s">
        <v>251</v>
      </c>
      <c r="O906" s="111">
        <v>45041</v>
      </c>
      <c r="P906" t="s">
        <v>252</v>
      </c>
      <c r="Q906" t="s">
        <v>253</v>
      </c>
      <c r="R906" s="111">
        <v>45042</v>
      </c>
      <c r="W906">
        <v>0</v>
      </c>
      <c r="X906">
        <v>0</v>
      </c>
      <c r="Y906">
        <v>3763</v>
      </c>
      <c r="Z906">
        <f t="shared" si="14"/>
        <v>3763</v>
      </c>
    </row>
    <row r="907" spans="1:26">
      <c r="A907" t="s">
        <v>246</v>
      </c>
      <c r="B907">
        <v>16794853779</v>
      </c>
      <c r="C907" t="s">
        <v>624</v>
      </c>
      <c r="D907" t="s">
        <v>3193</v>
      </c>
      <c r="E907" t="s">
        <v>2794</v>
      </c>
      <c r="F907">
        <v>12215257</v>
      </c>
      <c r="G907">
        <v>44994</v>
      </c>
      <c r="H907" t="s">
        <v>4045</v>
      </c>
      <c r="I907" t="s">
        <v>255</v>
      </c>
      <c r="J907" t="s">
        <v>249</v>
      </c>
      <c r="K907" t="s">
        <v>250</v>
      </c>
      <c r="L907" t="s">
        <v>251</v>
      </c>
      <c r="O907" s="111">
        <v>44994</v>
      </c>
      <c r="P907" t="s">
        <v>252</v>
      </c>
      <c r="Q907" t="s">
        <v>253</v>
      </c>
      <c r="R907" s="111">
        <v>45000</v>
      </c>
      <c r="W907">
        <v>0</v>
      </c>
      <c r="X907">
        <v>750</v>
      </c>
      <c r="Y907">
        <v>1159.5</v>
      </c>
      <c r="Z907">
        <f t="shared" si="14"/>
        <v>1909.5</v>
      </c>
    </row>
    <row r="908" spans="1:26">
      <c r="A908" t="s">
        <v>246</v>
      </c>
      <c r="B908">
        <v>16794853779</v>
      </c>
      <c r="C908" t="s">
        <v>624</v>
      </c>
      <c r="D908" t="s">
        <v>4465</v>
      </c>
      <c r="E908" t="s">
        <v>46</v>
      </c>
      <c r="F908">
        <v>12363993</v>
      </c>
      <c r="G908">
        <v>45029</v>
      </c>
      <c r="H908" t="s">
        <v>4466</v>
      </c>
      <c r="I908" t="s">
        <v>255</v>
      </c>
      <c r="J908" t="s">
        <v>249</v>
      </c>
      <c r="K908" t="s">
        <v>268</v>
      </c>
      <c r="L908" t="s">
        <v>251</v>
      </c>
      <c r="O908" s="111">
        <v>45030</v>
      </c>
      <c r="P908" t="s">
        <v>252</v>
      </c>
      <c r="Q908" t="s">
        <v>253</v>
      </c>
      <c r="R908" s="111">
        <v>45034</v>
      </c>
      <c r="W908">
        <v>0</v>
      </c>
      <c r="X908">
        <v>0</v>
      </c>
      <c r="Y908">
        <v>19736.57</v>
      </c>
      <c r="Z908">
        <f t="shared" si="14"/>
        <v>19736.57</v>
      </c>
    </row>
    <row r="909" spans="1:26">
      <c r="A909" t="s">
        <v>246</v>
      </c>
      <c r="B909">
        <v>63270064349</v>
      </c>
      <c r="C909" t="s">
        <v>1531</v>
      </c>
      <c r="D909" t="s">
        <v>247</v>
      </c>
      <c r="E909" t="s">
        <v>54</v>
      </c>
      <c r="F909">
        <v>12100617</v>
      </c>
      <c r="G909">
        <v>44964</v>
      </c>
      <c r="H909" t="s">
        <v>2388</v>
      </c>
      <c r="I909" t="s">
        <v>260</v>
      </c>
      <c r="L909" t="s">
        <v>251</v>
      </c>
      <c r="O909" s="111">
        <v>44966</v>
      </c>
      <c r="P909" t="s">
        <v>252</v>
      </c>
      <c r="Q909" t="s">
        <v>263</v>
      </c>
      <c r="R909" s="111">
        <v>44971</v>
      </c>
      <c r="W909">
        <v>710.98</v>
      </c>
      <c r="X909">
        <v>765</v>
      </c>
      <c r="Y909">
        <v>0</v>
      </c>
      <c r="Z909">
        <f t="shared" si="14"/>
        <v>1475.98</v>
      </c>
    </row>
    <row r="910" spans="1:26">
      <c r="A910" t="s">
        <v>246</v>
      </c>
      <c r="B910">
        <v>63270064349</v>
      </c>
      <c r="C910" t="s">
        <v>1531</v>
      </c>
      <c r="D910" t="s">
        <v>247</v>
      </c>
      <c r="E910" t="s">
        <v>54</v>
      </c>
      <c r="F910">
        <v>12105159</v>
      </c>
      <c r="G910">
        <v>44965</v>
      </c>
      <c r="H910" t="s">
        <v>3166</v>
      </c>
      <c r="I910" t="s">
        <v>255</v>
      </c>
      <c r="J910" t="s">
        <v>249</v>
      </c>
      <c r="K910" t="s">
        <v>250</v>
      </c>
      <c r="L910" t="s">
        <v>251</v>
      </c>
      <c r="O910" s="111">
        <v>44998</v>
      </c>
      <c r="P910" t="s">
        <v>252</v>
      </c>
      <c r="Q910" t="s">
        <v>253</v>
      </c>
      <c r="R910" s="111">
        <v>44999</v>
      </c>
      <c r="W910">
        <v>0</v>
      </c>
      <c r="X910">
        <v>1059.5</v>
      </c>
      <c r="Y910">
        <v>577.54999999999995</v>
      </c>
      <c r="Z910">
        <f t="shared" si="14"/>
        <v>1637.05</v>
      </c>
    </row>
    <row r="911" spans="1:26">
      <c r="A911" t="s">
        <v>246</v>
      </c>
      <c r="B911">
        <v>63270064349</v>
      </c>
      <c r="C911" t="s">
        <v>1531</v>
      </c>
      <c r="D911" t="s">
        <v>247</v>
      </c>
      <c r="E911" t="s">
        <v>54</v>
      </c>
      <c r="F911">
        <v>12141863</v>
      </c>
      <c r="G911">
        <v>44974</v>
      </c>
      <c r="H911" t="s">
        <v>2389</v>
      </c>
      <c r="I911" t="s">
        <v>255</v>
      </c>
      <c r="L911" t="s">
        <v>251</v>
      </c>
      <c r="O911" s="111">
        <v>44974</v>
      </c>
      <c r="P911" t="s">
        <v>252</v>
      </c>
      <c r="Q911" t="s">
        <v>263</v>
      </c>
      <c r="R911" s="111">
        <v>44980</v>
      </c>
      <c r="W911">
        <v>340</v>
      </c>
      <c r="X911">
        <v>199</v>
      </c>
      <c r="Y911">
        <v>0</v>
      </c>
      <c r="Z911">
        <f t="shared" si="14"/>
        <v>539</v>
      </c>
    </row>
    <row r="912" spans="1:26">
      <c r="A912" t="s">
        <v>246</v>
      </c>
      <c r="B912">
        <v>63270064349</v>
      </c>
      <c r="C912" t="s">
        <v>1531</v>
      </c>
      <c r="D912" t="s">
        <v>247</v>
      </c>
      <c r="E912" t="s">
        <v>54</v>
      </c>
      <c r="F912">
        <v>12105345</v>
      </c>
      <c r="G912">
        <v>44998</v>
      </c>
      <c r="H912" t="s">
        <v>3167</v>
      </c>
      <c r="I912" t="s">
        <v>255</v>
      </c>
      <c r="J912" t="s">
        <v>249</v>
      </c>
      <c r="K912" t="s">
        <v>250</v>
      </c>
      <c r="L912" t="s">
        <v>251</v>
      </c>
      <c r="O912" s="111">
        <v>44998</v>
      </c>
      <c r="P912" t="s">
        <v>252</v>
      </c>
      <c r="Q912" t="s">
        <v>253</v>
      </c>
      <c r="R912" s="111">
        <v>45005</v>
      </c>
      <c r="W912">
        <v>0</v>
      </c>
      <c r="X912">
        <v>2127.37</v>
      </c>
      <c r="Y912">
        <v>4123.8900000000003</v>
      </c>
      <c r="Z912">
        <f t="shared" si="14"/>
        <v>6251.26</v>
      </c>
    </row>
    <row r="913" spans="1:26">
      <c r="A913" t="s">
        <v>246</v>
      </c>
      <c r="B913">
        <v>63270064349</v>
      </c>
      <c r="C913" t="s">
        <v>1531</v>
      </c>
      <c r="D913" t="s">
        <v>247</v>
      </c>
      <c r="E913" t="s">
        <v>54</v>
      </c>
      <c r="F913">
        <v>12248000</v>
      </c>
      <c r="G913">
        <v>45002</v>
      </c>
      <c r="H913" t="s">
        <v>3168</v>
      </c>
      <c r="I913" t="s">
        <v>255</v>
      </c>
      <c r="L913" t="s">
        <v>251</v>
      </c>
      <c r="O913" s="111">
        <v>45002</v>
      </c>
      <c r="P913" t="s">
        <v>252</v>
      </c>
      <c r="Q913" t="s">
        <v>263</v>
      </c>
      <c r="R913" s="111">
        <v>45008</v>
      </c>
      <c r="W913">
        <v>0</v>
      </c>
      <c r="X913">
        <v>72</v>
      </c>
      <c r="Y913">
        <v>0</v>
      </c>
      <c r="Z913">
        <f t="shared" si="14"/>
        <v>72</v>
      </c>
    </row>
    <row r="914" spans="1:26">
      <c r="A914" t="s">
        <v>246</v>
      </c>
      <c r="B914">
        <v>63270064349</v>
      </c>
      <c r="C914" t="s">
        <v>1531</v>
      </c>
      <c r="D914" t="s">
        <v>247</v>
      </c>
      <c r="E914" t="s">
        <v>54</v>
      </c>
      <c r="F914">
        <v>12272634</v>
      </c>
      <c r="G914">
        <v>45009</v>
      </c>
      <c r="H914" t="s">
        <v>3169</v>
      </c>
      <c r="I914" t="s">
        <v>255</v>
      </c>
      <c r="J914" t="s">
        <v>249</v>
      </c>
      <c r="K914" t="s">
        <v>250</v>
      </c>
      <c r="L914" t="s">
        <v>251</v>
      </c>
      <c r="O914" s="111">
        <v>45015</v>
      </c>
      <c r="P914" t="s">
        <v>252</v>
      </c>
      <c r="Q914" t="s">
        <v>253</v>
      </c>
      <c r="R914" s="111">
        <v>45020</v>
      </c>
      <c r="W914">
        <v>0</v>
      </c>
      <c r="X914">
        <v>0</v>
      </c>
      <c r="Y914">
        <v>1016</v>
      </c>
      <c r="Z914">
        <f t="shared" si="14"/>
        <v>1016</v>
      </c>
    </row>
    <row r="915" spans="1:26">
      <c r="A915" t="s">
        <v>246</v>
      </c>
      <c r="B915">
        <v>63270064349</v>
      </c>
      <c r="C915" t="s">
        <v>1531</v>
      </c>
      <c r="D915" t="s">
        <v>247</v>
      </c>
      <c r="E915" t="s">
        <v>54</v>
      </c>
      <c r="F915">
        <v>12277010</v>
      </c>
      <c r="G915">
        <v>45010</v>
      </c>
      <c r="H915" t="s">
        <v>3170</v>
      </c>
      <c r="I915" t="s">
        <v>255</v>
      </c>
      <c r="J915" t="s">
        <v>249</v>
      </c>
      <c r="K915" t="s">
        <v>250</v>
      </c>
      <c r="L915" t="s">
        <v>251</v>
      </c>
      <c r="O915" s="111">
        <v>45010</v>
      </c>
      <c r="P915" t="s">
        <v>252</v>
      </c>
      <c r="Q915" t="s">
        <v>253</v>
      </c>
      <c r="R915" s="111">
        <v>45020</v>
      </c>
      <c r="W915">
        <v>0</v>
      </c>
      <c r="X915">
        <v>0</v>
      </c>
      <c r="Y915">
        <v>30</v>
      </c>
      <c r="Z915">
        <f t="shared" si="14"/>
        <v>30</v>
      </c>
    </row>
    <row r="916" spans="1:26">
      <c r="A916" t="s">
        <v>246</v>
      </c>
      <c r="B916">
        <v>63270064349</v>
      </c>
      <c r="C916" t="s">
        <v>1531</v>
      </c>
      <c r="D916" t="s">
        <v>247</v>
      </c>
      <c r="E916" t="s">
        <v>54</v>
      </c>
      <c r="F916">
        <v>12305034</v>
      </c>
      <c r="G916">
        <v>45015</v>
      </c>
      <c r="H916" t="s">
        <v>3171</v>
      </c>
      <c r="I916" t="s">
        <v>255</v>
      </c>
      <c r="J916" t="s">
        <v>249</v>
      </c>
      <c r="K916" t="s">
        <v>250</v>
      </c>
      <c r="L916" t="s">
        <v>251</v>
      </c>
      <c r="O916" s="111">
        <v>45015</v>
      </c>
      <c r="P916" t="s">
        <v>252</v>
      </c>
      <c r="Q916" t="s">
        <v>257</v>
      </c>
      <c r="R916" s="111">
        <v>45019</v>
      </c>
      <c r="W916">
        <v>0</v>
      </c>
      <c r="X916">
        <v>0</v>
      </c>
      <c r="Y916">
        <v>0</v>
      </c>
      <c r="Z916">
        <f t="shared" si="14"/>
        <v>0</v>
      </c>
    </row>
    <row r="917" spans="1:26">
      <c r="A917" t="s">
        <v>246</v>
      </c>
      <c r="B917">
        <v>63270064349</v>
      </c>
      <c r="C917" t="s">
        <v>1531</v>
      </c>
      <c r="D917" t="s">
        <v>57</v>
      </c>
      <c r="E917" t="s">
        <v>58</v>
      </c>
      <c r="F917">
        <v>12028903</v>
      </c>
      <c r="G917">
        <v>44946</v>
      </c>
      <c r="H917" t="s">
        <v>2391</v>
      </c>
      <c r="I917" t="s">
        <v>248</v>
      </c>
      <c r="J917" t="s">
        <v>249</v>
      </c>
      <c r="K917" t="s">
        <v>3936</v>
      </c>
      <c r="L917" t="s">
        <v>251</v>
      </c>
      <c r="O917" s="111">
        <v>44970</v>
      </c>
      <c r="P917" t="s">
        <v>252</v>
      </c>
      <c r="Q917" t="s">
        <v>253</v>
      </c>
      <c r="R917" s="111">
        <v>44973</v>
      </c>
      <c r="W917">
        <v>6691.98</v>
      </c>
      <c r="X917">
        <v>53937.95</v>
      </c>
      <c r="Y917">
        <v>30903.46</v>
      </c>
      <c r="Z917">
        <f t="shared" si="14"/>
        <v>91533.389999999985</v>
      </c>
    </row>
    <row r="918" spans="1:26">
      <c r="A918" t="s">
        <v>246</v>
      </c>
      <c r="B918">
        <v>63270064349</v>
      </c>
      <c r="C918" t="s">
        <v>1531</v>
      </c>
      <c r="D918" t="s">
        <v>57</v>
      </c>
      <c r="E918" t="s">
        <v>58</v>
      </c>
      <c r="F918">
        <v>12090960</v>
      </c>
      <c r="G918">
        <v>44960</v>
      </c>
      <c r="H918" t="s">
        <v>2392</v>
      </c>
      <c r="I918" t="s">
        <v>255</v>
      </c>
      <c r="J918" t="s">
        <v>249</v>
      </c>
      <c r="K918" t="s">
        <v>250</v>
      </c>
      <c r="L918" t="s">
        <v>251</v>
      </c>
      <c r="O918" s="111">
        <v>44972</v>
      </c>
      <c r="P918" t="s">
        <v>252</v>
      </c>
      <c r="Q918" t="s">
        <v>253</v>
      </c>
      <c r="R918" s="111">
        <v>44973</v>
      </c>
      <c r="W918">
        <v>173.75</v>
      </c>
      <c r="X918">
        <v>720.93</v>
      </c>
      <c r="Y918">
        <v>1178.51</v>
      </c>
      <c r="Z918">
        <f t="shared" si="14"/>
        <v>2073.19</v>
      </c>
    </row>
    <row r="919" spans="1:26">
      <c r="A919" t="s">
        <v>246</v>
      </c>
      <c r="B919">
        <v>63270064349</v>
      </c>
      <c r="C919" t="s">
        <v>1531</v>
      </c>
      <c r="D919" t="s">
        <v>57</v>
      </c>
      <c r="E919" t="s">
        <v>58</v>
      </c>
      <c r="F919">
        <v>12111728</v>
      </c>
      <c r="G919">
        <v>44966</v>
      </c>
      <c r="H919" t="s">
        <v>2394</v>
      </c>
      <c r="I919" t="s">
        <v>248</v>
      </c>
      <c r="J919" t="s">
        <v>249</v>
      </c>
      <c r="K919" t="s">
        <v>3936</v>
      </c>
      <c r="L919" t="s">
        <v>251</v>
      </c>
      <c r="O919" s="111">
        <v>44972</v>
      </c>
      <c r="P919" t="s">
        <v>252</v>
      </c>
      <c r="Q919" t="s">
        <v>253</v>
      </c>
      <c r="R919" s="111">
        <v>44987</v>
      </c>
      <c r="W919">
        <v>0</v>
      </c>
      <c r="X919">
        <v>4254.05</v>
      </c>
      <c r="Y919">
        <v>10605.65</v>
      </c>
      <c r="Z919">
        <f t="shared" si="14"/>
        <v>14859.7</v>
      </c>
    </row>
    <row r="920" spans="1:26">
      <c r="A920" t="s">
        <v>246</v>
      </c>
      <c r="B920">
        <v>63270064349</v>
      </c>
      <c r="C920" t="s">
        <v>1531</v>
      </c>
      <c r="D920" t="s">
        <v>57</v>
      </c>
      <c r="E920" t="s">
        <v>58</v>
      </c>
      <c r="F920">
        <v>12044253</v>
      </c>
      <c r="G920">
        <v>44970</v>
      </c>
      <c r="H920" t="s">
        <v>3173</v>
      </c>
      <c r="I920" t="s">
        <v>255</v>
      </c>
      <c r="J920" t="s">
        <v>249</v>
      </c>
      <c r="K920" t="s">
        <v>250</v>
      </c>
      <c r="L920" t="s">
        <v>251</v>
      </c>
      <c r="O920" s="111">
        <v>44988</v>
      </c>
      <c r="P920" t="s">
        <v>252</v>
      </c>
      <c r="Q920" t="s">
        <v>253</v>
      </c>
      <c r="R920" s="111">
        <v>44991</v>
      </c>
      <c r="W920">
        <v>0</v>
      </c>
      <c r="X920">
        <v>2028</v>
      </c>
      <c r="Y920">
        <v>1947.5</v>
      </c>
      <c r="Z920">
        <f t="shared" si="14"/>
        <v>3975.5</v>
      </c>
    </row>
    <row r="921" spans="1:26">
      <c r="A921" t="s">
        <v>246</v>
      </c>
      <c r="B921">
        <v>63270064349</v>
      </c>
      <c r="C921" t="s">
        <v>1531</v>
      </c>
      <c r="D921" t="s">
        <v>57</v>
      </c>
      <c r="E921" t="s">
        <v>58</v>
      </c>
      <c r="F921">
        <v>12111250</v>
      </c>
      <c r="G921">
        <v>44971</v>
      </c>
      <c r="H921" t="s">
        <v>2393</v>
      </c>
      <c r="I921" t="s">
        <v>255</v>
      </c>
      <c r="J921" t="s">
        <v>249</v>
      </c>
      <c r="K921" t="s">
        <v>250</v>
      </c>
      <c r="L921" t="s">
        <v>251</v>
      </c>
      <c r="O921" s="111">
        <v>44973</v>
      </c>
      <c r="P921" t="s">
        <v>252</v>
      </c>
      <c r="Q921" t="s">
        <v>253</v>
      </c>
      <c r="R921" s="111">
        <v>44974</v>
      </c>
      <c r="W921">
        <v>10</v>
      </c>
      <c r="X921">
        <v>1059</v>
      </c>
      <c r="Y921">
        <v>355</v>
      </c>
      <c r="Z921">
        <f t="shared" si="14"/>
        <v>1424</v>
      </c>
    </row>
    <row r="922" spans="1:26">
      <c r="A922" t="s">
        <v>246</v>
      </c>
      <c r="B922">
        <v>63270064349</v>
      </c>
      <c r="C922" t="s">
        <v>1531</v>
      </c>
      <c r="D922" t="s">
        <v>57</v>
      </c>
      <c r="E922" t="s">
        <v>58</v>
      </c>
      <c r="F922">
        <v>12126424</v>
      </c>
      <c r="G922">
        <v>44971</v>
      </c>
      <c r="H922" t="s">
        <v>2396</v>
      </c>
      <c r="I922" t="s">
        <v>248</v>
      </c>
      <c r="J922" t="s">
        <v>249</v>
      </c>
      <c r="K922" t="s">
        <v>3936</v>
      </c>
      <c r="L922" t="s">
        <v>251</v>
      </c>
      <c r="O922" s="111">
        <v>44971</v>
      </c>
      <c r="P922" t="s">
        <v>252</v>
      </c>
      <c r="Q922" t="s">
        <v>253</v>
      </c>
      <c r="R922" s="111">
        <v>44973</v>
      </c>
      <c r="W922">
        <v>791</v>
      </c>
      <c r="X922">
        <v>4235</v>
      </c>
      <c r="Y922">
        <v>2949.9</v>
      </c>
      <c r="Z922">
        <f t="shared" si="14"/>
        <v>7975.9</v>
      </c>
    </row>
    <row r="923" spans="1:26">
      <c r="A923" t="s">
        <v>246</v>
      </c>
      <c r="B923">
        <v>63270064349</v>
      </c>
      <c r="C923" t="s">
        <v>1531</v>
      </c>
      <c r="D923" t="s">
        <v>57</v>
      </c>
      <c r="E923" t="s">
        <v>58</v>
      </c>
      <c r="F923">
        <v>12129325</v>
      </c>
      <c r="G923">
        <v>44972</v>
      </c>
      <c r="H923" t="s">
        <v>2397</v>
      </c>
      <c r="I923" t="s">
        <v>255</v>
      </c>
      <c r="J923" t="s">
        <v>249</v>
      </c>
      <c r="K923" t="s">
        <v>268</v>
      </c>
      <c r="L923" t="s">
        <v>251</v>
      </c>
      <c r="O923" s="111">
        <v>44973</v>
      </c>
      <c r="P923" t="s">
        <v>252</v>
      </c>
      <c r="Q923" t="s">
        <v>253</v>
      </c>
      <c r="R923" s="111">
        <v>44973</v>
      </c>
      <c r="W923">
        <v>7533.64</v>
      </c>
      <c r="X923">
        <v>14818.11</v>
      </c>
      <c r="Y923">
        <v>14101.87</v>
      </c>
      <c r="Z923">
        <f t="shared" si="14"/>
        <v>36453.620000000003</v>
      </c>
    </row>
    <row r="924" spans="1:26">
      <c r="A924" t="s">
        <v>246</v>
      </c>
      <c r="B924">
        <v>63270064349</v>
      </c>
      <c r="C924" t="s">
        <v>1531</v>
      </c>
      <c r="D924" t="s">
        <v>57</v>
      </c>
      <c r="E924" t="s">
        <v>58</v>
      </c>
      <c r="F924">
        <v>12157720</v>
      </c>
      <c r="G924">
        <v>44981</v>
      </c>
      <c r="H924" t="s">
        <v>2398</v>
      </c>
      <c r="I924" t="s">
        <v>255</v>
      </c>
      <c r="J924" t="s">
        <v>249</v>
      </c>
      <c r="K924" t="s">
        <v>250</v>
      </c>
      <c r="L924" t="s">
        <v>251</v>
      </c>
      <c r="O924" s="111">
        <v>44984</v>
      </c>
      <c r="P924" t="s">
        <v>252</v>
      </c>
      <c r="Q924" t="s">
        <v>282</v>
      </c>
      <c r="R924" s="111">
        <v>44986</v>
      </c>
      <c r="W924">
        <v>0</v>
      </c>
      <c r="X924">
        <v>266</v>
      </c>
      <c r="Y924">
        <v>0</v>
      </c>
      <c r="Z924">
        <f t="shared" si="14"/>
        <v>266</v>
      </c>
    </row>
    <row r="925" spans="1:26">
      <c r="A925" t="s">
        <v>246</v>
      </c>
      <c r="B925">
        <v>63270064349</v>
      </c>
      <c r="C925" t="s">
        <v>1531</v>
      </c>
      <c r="D925" t="s">
        <v>57</v>
      </c>
      <c r="E925" t="s">
        <v>58</v>
      </c>
      <c r="F925">
        <v>476727</v>
      </c>
      <c r="G925">
        <v>44985</v>
      </c>
      <c r="H925" t="s">
        <v>2390</v>
      </c>
      <c r="I925" t="s">
        <v>255</v>
      </c>
      <c r="J925" t="s">
        <v>249</v>
      </c>
      <c r="K925" t="s">
        <v>268</v>
      </c>
      <c r="L925" t="s">
        <v>251</v>
      </c>
      <c r="O925" s="111">
        <v>44985</v>
      </c>
      <c r="P925" t="s">
        <v>252</v>
      </c>
      <c r="Q925" t="s">
        <v>253</v>
      </c>
      <c r="R925" s="111">
        <v>44986</v>
      </c>
      <c r="W925">
        <v>0</v>
      </c>
      <c r="X925">
        <v>15704.21</v>
      </c>
      <c r="Y925">
        <v>2906.38</v>
      </c>
      <c r="Z925">
        <f t="shared" si="14"/>
        <v>18610.59</v>
      </c>
    </row>
    <row r="926" spans="1:26">
      <c r="A926" t="s">
        <v>246</v>
      </c>
      <c r="B926">
        <v>63270064349</v>
      </c>
      <c r="C926" t="s">
        <v>1531</v>
      </c>
      <c r="D926" t="s">
        <v>57</v>
      </c>
      <c r="E926" t="s">
        <v>58</v>
      </c>
      <c r="F926">
        <v>12183150</v>
      </c>
      <c r="G926">
        <v>44986</v>
      </c>
      <c r="H926" t="s">
        <v>3174</v>
      </c>
      <c r="I926" t="s">
        <v>255</v>
      </c>
      <c r="J926" t="s">
        <v>249</v>
      </c>
      <c r="K926" t="s">
        <v>250</v>
      </c>
      <c r="L926" t="s">
        <v>251</v>
      </c>
      <c r="O926" s="111">
        <v>44986</v>
      </c>
      <c r="P926" t="s">
        <v>252</v>
      </c>
      <c r="Q926" t="s">
        <v>257</v>
      </c>
      <c r="R926" s="111">
        <v>44987</v>
      </c>
      <c r="W926">
        <v>0</v>
      </c>
      <c r="X926">
        <v>0</v>
      </c>
      <c r="Y926">
        <v>0</v>
      </c>
      <c r="Z926">
        <f t="shared" si="14"/>
        <v>0</v>
      </c>
    </row>
    <row r="927" spans="1:26">
      <c r="A927" t="s">
        <v>246</v>
      </c>
      <c r="B927">
        <v>63270064349</v>
      </c>
      <c r="C927" t="s">
        <v>1531</v>
      </c>
      <c r="D927" t="s">
        <v>57</v>
      </c>
      <c r="E927" t="s">
        <v>58</v>
      </c>
      <c r="F927">
        <v>9917634</v>
      </c>
      <c r="G927">
        <v>44987</v>
      </c>
      <c r="H927" t="s">
        <v>3172</v>
      </c>
      <c r="I927" t="s">
        <v>255</v>
      </c>
      <c r="J927" t="s">
        <v>249</v>
      </c>
      <c r="K927" t="s">
        <v>268</v>
      </c>
      <c r="L927" t="s">
        <v>251</v>
      </c>
      <c r="O927" s="111">
        <v>44987</v>
      </c>
      <c r="P927" t="s">
        <v>252</v>
      </c>
      <c r="Q927" t="s">
        <v>253</v>
      </c>
      <c r="R927" s="111">
        <v>44988</v>
      </c>
      <c r="W927">
        <v>0</v>
      </c>
      <c r="X927">
        <v>24334.48</v>
      </c>
      <c r="Y927">
        <v>22356.14</v>
      </c>
      <c r="Z927">
        <f t="shared" si="14"/>
        <v>46690.619999999995</v>
      </c>
    </row>
    <row r="928" spans="1:26">
      <c r="A928" t="s">
        <v>246</v>
      </c>
      <c r="B928">
        <v>63270064349</v>
      </c>
      <c r="C928" t="s">
        <v>1531</v>
      </c>
      <c r="D928" t="s">
        <v>57</v>
      </c>
      <c r="E928" t="s">
        <v>58</v>
      </c>
      <c r="F928">
        <v>12189849</v>
      </c>
      <c r="G928">
        <v>44987</v>
      </c>
      <c r="H928" t="s">
        <v>3175</v>
      </c>
      <c r="I928" t="s">
        <v>255</v>
      </c>
      <c r="J928" t="s">
        <v>249</v>
      </c>
      <c r="K928" t="s">
        <v>250</v>
      </c>
      <c r="L928" t="s">
        <v>251</v>
      </c>
      <c r="O928" s="111">
        <v>44987</v>
      </c>
      <c r="P928" t="s">
        <v>252</v>
      </c>
      <c r="Q928" t="s">
        <v>282</v>
      </c>
      <c r="R928" s="111">
        <v>44988</v>
      </c>
      <c r="W928">
        <v>0</v>
      </c>
      <c r="X928">
        <v>16</v>
      </c>
      <c r="Y928">
        <v>0</v>
      </c>
      <c r="Z928">
        <f t="shared" si="14"/>
        <v>16</v>
      </c>
    </row>
    <row r="929" spans="1:26">
      <c r="A929" t="s">
        <v>246</v>
      </c>
      <c r="B929">
        <v>63270064349</v>
      </c>
      <c r="C929" t="s">
        <v>1531</v>
      </c>
      <c r="D929" t="s">
        <v>57</v>
      </c>
      <c r="E929" t="s">
        <v>58</v>
      </c>
      <c r="F929">
        <v>12202921</v>
      </c>
      <c r="G929">
        <v>44992</v>
      </c>
      <c r="H929" t="s">
        <v>3176</v>
      </c>
      <c r="I929" t="s">
        <v>255</v>
      </c>
      <c r="J929" t="s">
        <v>249</v>
      </c>
      <c r="K929" t="s">
        <v>250</v>
      </c>
      <c r="L929" t="s">
        <v>251</v>
      </c>
      <c r="O929" s="111">
        <v>44992</v>
      </c>
      <c r="P929" t="s">
        <v>252</v>
      </c>
      <c r="Q929" t="s">
        <v>253</v>
      </c>
      <c r="R929" s="111">
        <v>44993</v>
      </c>
      <c r="W929">
        <v>0</v>
      </c>
      <c r="X929">
        <v>1204.75</v>
      </c>
      <c r="Y929">
        <v>674.55</v>
      </c>
      <c r="Z929">
        <f t="shared" si="14"/>
        <v>1879.3</v>
      </c>
    </row>
    <row r="930" spans="1:26">
      <c r="A930" t="s">
        <v>246</v>
      </c>
      <c r="B930">
        <v>63270064349</v>
      </c>
      <c r="C930" t="s">
        <v>1531</v>
      </c>
      <c r="D930" t="s">
        <v>57</v>
      </c>
      <c r="E930" t="s">
        <v>58</v>
      </c>
      <c r="F930">
        <v>12203461</v>
      </c>
      <c r="G930">
        <v>44992</v>
      </c>
      <c r="H930" t="s">
        <v>3177</v>
      </c>
      <c r="I930" t="s">
        <v>255</v>
      </c>
      <c r="J930" t="s">
        <v>249</v>
      </c>
      <c r="K930" t="s">
        <v>250</v>
      </c>
      <c r="L930" t="s">
        <v>251</v>
      </c>
      <c r="O930" s="111">
        <v>44992</v>
      </c>
      <c r="P930" t="s">
        <v>252</v>
      </c>
      <c r="Q930" t="s">
        <v>253</v>
      </c>
      <c r="R930" s="111">
        <v>44993</v>
      </c>
      <c r="W930">
        <v>0</v>
      </c>
      <c r="X930">
        <v>413</v>
      </c>
      <c r="Y930">
        <v>70</v>
      </c>
      <c r="Z930">
        <f t="shared" si="14"/>
        <v>483</v>
      </c>
    </row>
    <row r="931" spans="1:26">
      <c r="A931" t="s">
        <v>246</v>
      </c>
      <c r="B931">
        <v>63270064349</v>
      </c>
      <c r="C931" t="s">
        <v>1531</v>
      </c>
      <c r="D931" t="s">
        <v>57</v>
      </c>
      <c r="E931" t="s">
        <v>58</v>
      </c>
      <c r="F931">
        <v>12220260</v>
      </c>
      <c r="G931">
        <v>44995</v>
      </c>
      <c r="H931" t="s">
        <v>3178</v>
      </c>
      <c r="I931" t="s">
        <v>255</v>
      </c>
      <c r="J931" t="s">
        <v>249</v>
      </c>
      <c r="K931" t="s">
        <v>250</v>
      </c>
      <c r="L931" t="s">
        <v>251</v>
      </c>
      <c r="O931" s="111">
        <v>44995</v>
      </c>
      <c r="P931" t="s">
        <v>252</v>
      </c>
      <c r="Q931" t="s">
        <v>282</v>
      </c>
      <c r="R931" s="111">
        <v>44998</v>
      </c>
      <c r="W931">
        <v>0</v>
      </c>
      <c r="X931">
        <v>10</v>
      </c>
      <c r="Y931">
        <v>0</v>
      </c>
      <c r="Z931">
        <f t="shared" si="14"/>
        <v>10</v>
      </c>
    </row>
    <row r="932" spans="1:26">
      <c r="A932" t="s">
        <v>246</v>
      </c>
      <c r="B932">
        <v>63270064349</v>
      </c>
      <c r="C932" t="s">
        <v>1531</v>
      </c>
      <c r="D932" t="s">
        <v>57</v>
      </c>
      <c r="E932" t="s">
        <v>58</v>
      </c>
      <c r="F932">
        <v>12230147</v>
      </c>
      <c r="G932">
        <v>44999</v>
      </c>
      <c r="H932" t="s">
        <v>3179</v>
      </c>
      <c r="I932" t="s">
        <v>255</v>
      </c>
      <c r="J932" t="s">
        <v>249</v>
      </c>
      <c r="K932" t="s">
        <v>250</v>
      </c>
      <c r="L932" t="s">
        <v>251</v>
      </c>
      <c r="O932" s="111">
        <v>44999</v>
      </c>
      <c r="P932" t="s">
        <v>252</v>
      </c>
      <c r="Q932" t="s">
        <v>253</v>
      </c>
      <c r="R932" s="111">
        <v>45000</v>
      </c>
      <c r="W932">
        <v>0</v>
      </c>
      <c r="X932">
        <v>2369.5</v>
      </c>
      <c r="Y932">
        <v>2663</v>
      </c>
      <c r="Z932">
        <f t="shared" si="14"/>
        <v>5032.5</v>
      </c>
    </row>
    <row r="933" spans="1:26">
      <c r="A933" t="s">
        <v>246</v>
      </c>
      <c r="B933">
        <v>63270064349</v>
      </c>
      <c r="C933" t="s">
        <v>1531</v>
      </c>
      <c r="D933" t="s">
        <v>57</v>
      </c>
      <c r="E933" t="s">
        <v>58</v>
      </c>
      <c r="F933">
        <v>12249712</v>
      </c>
      <c r="G933">
        <v>45005</v>
      </c>
      <c r="H933" t="s">
        <v>3180</v>
      </c>
      <c r="I933" t="s">
        <v>255</v>
      </c>
      <c r="J933" t="s">
        <v>249</v>
      </c>
      <c r="K933" t="s">
        <v>250</v>
      </c>
      <c r="L933" t="s">
        <v>251</v>
      </c>
      <c r="O933" s="111">
        <v>45014</v>
      </c>
      <c r="P933" t="s">
        <v>252</v>
      </c>
      <c r="Q933" t="s">
        <v>253</v>
      </c>
      <c r="R933" s="111">
        <v>45014</v>
      </c>
      <c r="W933">
        <v>0</v>
      </c>
      <c r="X933">
        <v>671</v>
      </c>
      <c r="Y933">
        <v>7823</v>
      </c>
      <c r="Z933">
        <f t="shared" si="14"/>
        <v>8494</v>
      </c>
    </row>
    <row r="934" spans="1:26">
      <c r="A934" t="s">
        <v>246</v>
      </c>
      <c r="B934">
        <v>63270064349</v>
      </c>
      <c r="C934" t="s">
        <v>1531</v>
      </c>
      <c r="D934" t="s">
        <v>57</v>
      </c>
      <c r="E934" t="s">
        <v>58</v>
      </c>
      <c r="F934">
        <v>12303995</v>
      </c>
      <c r="G934">
        <v>45015</v>
      </c>
      <c r="H934" t="s">
        <v>3181</v>
      </c>
      <c r="I934" t="s">
        <v>255</v>
      </c>
      <c r="J934" t="s">
        <v>249</v>
      </c>
      <c r="K934" t="s">
        <v>250</v>
      </c>
      <c r="L934" t="s">
        <v>251</v>
      </c>
      <c r="O934" s="111">
        <v>45015</v>
      </c>
      <c r="P934" t="s">
        <v>252</v>
      </c>
      <c r="Q934" t="s">
        <v>257</v>
      </c>
      <c r="R934" s="111"/>
      <c r="W934">
        <v>0</v>
      </c>
      <c r="X934">
        <v>0</v>
      </c>
      <c r="Y934">
        <v>0</v>
      </c>
      <c r="Z934">
        <f t="shared" si="14"/>
        <v>0</v>
      </c>
    </row>
    <row r="935" spans="1:26">
      <c r="A935" t="s">
        <v>246</v>
      </c>
      <c r="B935">
        <v>63270064349</v>
      </c>
      <c r="C935" t="s">
        <v>1531</v>
      </c>
      <c r="D935" t="s">
        <v>57</v>
      </c>
      <c r="E935" t="s">
        <v>58</v>
      </c>
      <c r="F935">
        <v>12348154</v>
      </c>
      <c r="G935">
        <v>45026</v>
      </c>
      <c r="H935" t="s">
        <v>4467</v>
      </c>
      <c r="I935" t="s">
        <v>255</v>
      </c>
      <c r="J935" t="s">
        <v>249</v>
      </c>
      <c r="K935" t="s">
        <v>268</v>
      </c>
      <c r="L935" t="s">
        <v>251</v>
      </c>
      <c r="O935" s="111">
        <v>45026</v>
      </c>
      <c r="P935" t="s">
        <v>252</v>
      </c>
      <c r="Q935" t="s">
        <v>253</v>
      </c>
      <c r="R935" s="111">
        <v>45027</v>
      </c>
      <c r="W935">
        <v>0</v>
      </c>
      <c r="X935">
        <v>0</v>
      </c>
      <c r="Y935">
        <v>28091.58</v>
      </c>
      <c r="Z935">
        <f t="shared" si="14"/>
        <v>28091.58</v>
      </c>
    </row>
    <row r="936" spans="1:26">
      <c r="A936" t="s">
        <v>246</v>
      </c>
      <c r="B936">
        <v>63270064349</v>
      </c>
      <c r="C936" t="s">
        <v>1531</v>
      </c>
      <c r="D936" t="s">
        <v>57</v>
      </c>
      <c r="E936" t="s">
        <v>58</v>
      </c>
      <c r="F936">
        <v>12348495</v>
      </c>
      <c r="G936">
        <v>45026</v>
      </c>
      <c r="H936" t="s">
        <v>4468</v>
      </c>
      <c r="I936" t="s">
        <v>255</v>
      </c>
      <c r="J936" t="s">
        <v>249</v>
      </c>
      <c r="K936" t="s">
        <v>250</v>
      </c>
      <c r="L936" t="s">
        <v>251</v>
      </c>
      <c r="O936" s="111">
        <v>45027</v>
      </c>
      <c r="P936" t="s">
        <v>252</v>
      </c>
      <c r="Q936" t="s">
        <v>253</v>
      </c>
      <c r="R936" s="111">
        <v>45027</v>
      </c>
      <c r="W936">
        <v>0</v>
      </c>
      <c r="X936">
        <v>0</v>
      </c>
      <c r="Y936">
        <v>2490</v>
      </c>
      <c r="Z936">
        <f t="shared" si="14"/>
        <v>2490</v>
      </c>
    </row>
    <row r="937" spans="1:26">
      <c r="A937" t="s">
        <v>246</v>
      </c>
      <c r="B937">
        <v>63270064349</v>
      </c>
      <c r="C937" t="s">
        <v>1531</v>
      </c>
      <c r="D937" t="s">
        <v>57</v>
      </c>
      <c r="E937" t="s">
        <v>58</v>
      </c>
      <c r="F937">
        <v>12351508</v>
      </c>
      <c r="G937">
        <v>45027</v>
      </c>
      <c r="H937" t="s">
        <v>4469</v>
      </c>
      <c r="I937" t="s">
        <v>255</v>
      </c>
      <c r="J937" t="s">
        <v>249</v>
      </c>
      <c r="K937" t="s">
        <v>268</v>
      </c>
      <c r="L937" t="s">
        <v>251</v>
      </c>
      <c r="O937" s="111">
        <v>45027</v>
      </c>
      <c r="P937" t="s">
        <v>252</v>
      </c>
      <c r="Q937" t="s">
        <v>253</v>
      </c>
      <c r="R937" s="111">
        <v>45027</v>
      </c>
      <c r="W937">
        <v>0</v>
      </c>
      <c r="X937">
        <v>0</v>
      </c>
      <c r="Y937">
        <v>4780.2299999999996</v>
      </c>
      <c r="Z937">
        <f t="shared" si="14"/>
        <v>4780.2299999999996</v>
      </c>
    </row>
    <row r="938" spans="1:26">
      <c r="A938" t="s">
        <v>246</v>
      </c>
      <c r="B938">
        <v>63870606649</v>
      </c>
      <c r="C938" t="s">
        <v>298</v>
      </c>
      <c r="D938" t="s">
        <v>611</v>
      </c>
      <c r="E938" t="s">
        <v>46</v>
      </c>
      <c r="F938">
        <v>12226295</v>
      </c>
      <c r="G938">
        <v>44998</v>
      </c>
      <c r="H938" t="s">
        <v>3198</v>
      </c>
      <c r="I938" t="s">
        <v>255</v>
      </c>
      <c r="J938" t="s">
        <v>249</v>
      </c>
      <c r="K938" t="s">
        <v>268</v>
      </c>
      <c r="L938" t="s">
        <v>251</v>
      </c>
      <c r="O938" s="111">
        <v>44998</v>
      </c>
      <c r="P938" t="s">
        <v>252</v>
      </c>
      <c r="Q938" t="s">
        <v>253</v>
      </c>
      <c r="R938" s="111">
        <v>44999</v>
      </c>
      <c r="W938">
        <v>0</v>
      </c>
      <c r="X938">
        <v>16590.439999999999</v>
      </c>
      <c r="Y938">
        <v>41672.230000000003</v>
      </c>
      <c r="Z938">
        <f t="shared" si="14"/>
        <v>58262.67</v>
      </c>
    </row>
    <row r="939" spans="1:26">
      <c r="A939" t="s">
        <v>246</v>
      </c>
      <c r="B939">
        <v>63870606649</v>
      </c>
      <c r="C939" t="s">
        <v>298</v>
      </c>
      <c r="D939" t="s">
        <v>611</v>
      </c>
      <c r="E939" t="s">
        <v>46</v>
      </c>
      <c r="F939">
        <v>1462045</v>
      </c>
      <c r="G939">
        <v>45012</v>
      </c>
      <c r="H939" t="s">
        <v>3197</v>
      </c>
      <c r="I939" t="s">
        <v>255</v>
      </c>
      <c r="J939" t="s">
        <v>249</v>
      </c>
      <c r="K939" t="s">
        <v>268</v>
      </c>
      <c r="L939" t="s">
        <v>251</v>
      </c>
      <c r="O939" s="111">
        <v>45013</v>
      </c>
      <c r="P939" t="s">
        <v>252</v>
      </c>
      <c r="Q939" t="s">
        <v>253</v>
      </c>
      <c r="R939" s="111">
        <v>45014</v>
      </c>
      <c r="W939">
        <v>0</v>
      </c>
      <c r="X939">
        <v>5</v>
      </c>
      <c r="Y939">
        <v>13830.6</v>
      </c>
      <c r="Z939">
        <f t="shared" si="14"/>
        <v>13835.6</v>
      </c>
    </row>
    <row r="940" spans="1:26">
      <c r="A940" t="s">
        <v>246</v>
      </c>
      <c r="B940">
        <v>63870606649</v>
      </c>
      <c r="C940" t="s">
        <v>298</v>
      </c>
      <c r="D940" t="s">
        <v>611</v>
      </c>
      <c r="E940" t="s">
        <v>46</v>
      </c>
      <c r="F940">
        <v>12274115</v>
      </c>
      <c r="G940">
        <v>45016</v>
      </c>
      <c r="H940" t="s">
        <v>4470</v>
      </c>
      <c r="I940" t="s">
        <v>255</v>
      </c>
      <c r="J940" t="s">
        <v>249</v>
      </c>
      <c r="K940" t="s">
        <v>268</v>
      </c>
      <c r="L940" t="s">
        <v>251</v>
      </c>
      <c r="O940" s="111">
        <v>45019</v>
      </c>
      <c r="P940" t="s">
        <v>252</v>
      </c>
      <c r="Q940" t="s">
        <v>253</v>
      </c>
      <c r="R940" s="111">
        <v>45020</v>
      </c>
      <c r="W940">
        <v>0</v>
      </c>
      <c r="X940">
        <v>0</v>
      </c>
      <c r="Y940">
        <v>69382.679999999993</v>
      </c>
      <c r="Z940">
        <f t="shared" si="14"/>
        <v>69382.679999999993</v>
      </c>
    </row>
    <row r="941" spans="1:26">
      <c r="A941" t="s">
        <v>246</v>
      </c>
      <c r="B941">
        <v>63870606649</v>
      </c>
      <c r="C941" t="s">
        <v>298</v>
      </c>
      <c r="D941" t="s">
        <v>611</v>
      </c>
      <c r="E941" t="s">
        <v>46</v>
      </c>
      <c r="F941">
        <v>12202449</v>
      </c>
      <c r="G941">
        <v>45019</v>
      </c>
      <c r="H941" t="s">
        <v>4471</v>
      </c>
      <c r="I941" t="s">
        <v>255</v>
      </c>
      <c r="J941" t="s">
        <v>249</v>
      </c>
      <c r="K941" t="s">
        <v>250</v>
      </c>
      <c r="L941" t="s">
        <v>251</v>
      </c>
      <c r="O941" s="111">
        <v>45021</v>
      </c>
      <c r="P941" t="s">
        <v>252</v>
      </c>
      <c r="Q941" t="s">
        <v>253</v>
      </c>
      <c r="R941" s="111">
        <v>45022</v>
      </c>
      <c r="W941">
        <v>0</v>
      </c>
      <c r="X941">
        <v>0</v>
      </c>
      <c r="Y941">
        <v>12681.54</v>
      </c>
      <c r="Z941">
        <f t="shared" si="14"/>
        <v>12681.54</v>
      </c>
    </row>
    <row r="942" spans="1:26">
      <c r="A942" t="s">
        <v>246</v>
      </c>
      <c r="B942">
        <v>63870606649</v>
      </c>
      <c r="C942" t="s">
        <v>298</v>
      </c>
      <c r="D942" t="s">
        <v>2422</v>
      </c>
      <c r="E942" t="s">
        <v>46</v>
      </c>
      <c r="F942">
        <v>12158159</v>
      </c>
      <c r="G942">
        <v>44981</v>
      </c>
      <c r="H942" t="s">
        <v>2423</v>
      </c>
      <c r="I942" t="s">
        <v>255</v>
      </c>
      <c r="J942" t="s">
        <v>249</v>
      </c>
      <c r="K942" t="s">
        <v>268</v>
      </c>
      <c r="L942" t="s">
        <v>251</v>
      </c>
      <c r="O942" s="111">
        <v>44981</v>
      </c>
      <c r="P942" t="s">
        <v>252</v>
      </c>
      <c r="Q942" t="s">
        <v>253</v>
      </c>
      <c r="R942" s="111">
        <v>44988</v>
      </c>
      <c r="W942">
        <v>0</v>
      </c>
      <c r="X942">
        <v>7863.54</v>
      </c>
      <c r="Y942">
        <v>19914.900000000001</v>
      </c>
      <c r="Z942">
        <f t="shared" si="14"/>
        <v>27778.440000000002</v>
      </c>
    </row>
    <row r="943" spans="1:26">
      <c r="A943" t="s">
        <v>246</v>
      </c>
      <c r="B943">
        <v>63870606649</v>
      </c>
      <c r="C943" t="s">
        <v>298</v>
      </c>
      <c r="D943" t="s">
        <v>2699</v>
      </c>
      <c r="E943" t="s">
        <v>46</v>
      </c>
      <c r="F943">
        <v>5064886</v>
      </c>
      <c r="G943">
        <v>45001</v>
      </c>
      <c r="H943" t="s">
        <v>3199</v>
      </c>
      <c r="I943" t="s">
        <v>255</v>
      </c>
      <c r="J943" t="s">
        <v>249</v>
      </c>
      <c r="K943" t="s">
        <v>250</v>
      </c>
      <c r="L943" t="s">
        <v>251</v>
      </c>
      <c r="O943" s="111">
        <v>45001</v>
      </c>
      <c r="P943" t="s">
        <v>252</v>
      </c>
      <c r="Q943" t="s">
        <v>253</v>
      </c>
      <c r="R943" s="111">
        <v>45005</v>
      </c>
      <c r="W943">
        <v>0</v>
      </c>
      <c r="X943">
        <v>164.5</v>
      </c>
      <c r="Y943">
        <v>389</v>
      </c>
      <c r="Z943">
        <f t="shared" si="14"/>
        <v>553.5</v>
      </c>
    </row>
    <row r="944" spans="1:26">
      <c r="A944" t="s">
        <v>246</v>
      </c>
      <c r="B944">
        <v>63870606649</v>
      </c>
      <c r="C944" t="s">
        <v>298</v>
      </c>
      <c r="D944" t="s">
        <v>3200</v>
      </c>
      <c r="E944" t="s">
        <v>46</v>
      </c>
      <c r="F944">
        <v>12210817</v>
      </c>
      <c r="G944">
        <v>44993</v>
      </c>
      <c r="H944" t="s">
        <v>3201</v>
      </c>
      <c r="I944" t="s">
        <v>248</v>
      </c>
      <c r="J944" t="s">
        <v>249</v>
      </c>
      <c r="K944" t="s">
        <v>250</v>
      </c>
      <c r="L944" t="s">
        <v>251</v>
      </c>
      <c r="O944" s="111">
        <v>44993</v>
      </c>
      <c r="P944" t="s">
        <v>252</v>
      </c>
      <c r="Q944" t="s">
        <v>253</v>
      </c>
      <c r="R944" s="111">
        <v>44998</v>
      </c>
      <c r="W944">
        <v>0</v>
      </c>
      <c r="X944">
        <v>3451</v>
      </c>
      <c r="Y944">
        <v>1625.84</v>
      </c>
      <c r="Z944">
        <f t="shared" si="14"/>
        <v>5076.84</v>
      </c>
    </row>
    <row r="945" spans="1:26">
      <c r="A945" t="s">
        <v>246</v>
      </c>
      <c r="B945">
        <v>63870606649</v>
      </c>
      <c r="C945" t="s">
        <v>298</v>
      </c>
      <c r="D945" t="s">
        <v>3200</v>
      </c>
      <c r="E945" t="s">
        <v>46</v>
      </c>
      <c r="F945">
        <v>12211258</v>
      </c>
      <c r="G945">
        <v>44994</v>
      </c>
      <c r="H945" t="s">
        <v>3202</v>
      </c>
      <c r="I945" t="s">
        <v>255</v>
      </c>
      <c r="J945" t="s">
        <v>249</v>
      </c>
      <c r="K945" t="s">
        <v>250</v>
      </c>
      <c r="L945" t="s">
        <v>251</v>
      </c>
      <c r="O945" s="111">
        <v>44994</v>
      </c>
      <c r="P945" t="s">
        <v>252</v>
      </c>
      <c r="Q945" t="s">
        <v>253</v>
      </c>
      <c r="R945" s="111">
        <v>44998</v>
      </c>
      <c r="W945">
        <v>0</v>
      </c>
      <c r="X945">
        <v>3841.3</v>
      </c>
      <c r="Y945">
        <v>5047.8</v>
      </c>
      <c r="Z945">
        <f t="shared" si="14"/>
        <v>8889.1</v>
      </c>
    </row>
    <row r="946" spans="1:26">
      <c r="A946" t="s">
        <v>246</v>
      </c>
      <c r="B946">
        <v>63870606649</v>
      </c>
      <c r="C946" t="s">
        <v>298</v>
      </c>
      <c r="D946" t="s">
        <v>2400</v>
      </c>
      <c r="E946" t="s">
        <v>46</v>
      </c>
      <c r="F946">
        <v>12137577</v>
      </c>
      <c r="G946">
        <v>44973</v>
      </c>
      <c r="H946" t="s">
        <v>2424</v>
      </c>
      <c r="I946" t="s">
        <v>255</v>
      </c>
      <c r="J946" t="s">
        <v>249</v>
      </c>
      <c r="K946" t="s">
        <v>250</v>
      </c>
      <c r="L946" t="s">
        <v>251</v>
      </c>
      <c r="O946" s="111">
        <v>44973</v>
      </c>
      <c r="P946" t="s">
        <v>252</v>
      </c>
      <c r="Q946" t="s">
        <v>253</v>
      </c>
      <c r="R946" s="111">
        <v>44974</v>
      </c>
      <c r="W946">
        <v>0</v>
      </c>
      <c r="X946">
        <v>0</v>
      </c>
      <c r="Y946">
        <v>150</v>
      </c>
      <c r="Z946">
        <f t="shared" si="14"/>
        <v>150</v>
      </c>
    </row>
    <row r="947" spans="1:26">
      <c r="A947" t="s">
        <v>246</v>
      </c>
      <c r="B947">
        <v>63870606649</v>
      </c>
      <c r="C947" t="s">
        <v>298</v>
      </c>
      <c r="D947" t="s">
        <v>45</v>
      </c>
      <c r="E947" t="s">
        <v>46</v>
      </c>
      <c r="F947">
        <v>12085993</v>
      </c>
      <c r="G947">
        <v>44963</v>
      </c>
      <c r="H947" t="s">
        <v>2427</v>
      </c>
      <c r="I947" t="s">
        <v>255</v>
      </c>
      <c r="J947" t="s">
        <v>249</v>
      </c>
      <c r="K947" t="s">
        <v>268</v>
      </c>
      <c r="L947" t="s">
        <v>251</v>
      </c>
      <c r="O947" s="111">
        <v>44963</v>
      </c>
      <c r="P947" t="s">
        <v>252</v>
      </c>
      <c r="Q947" t="s">
        <v>253</v>
      </c>
      <c r="R947" s="111">
        <v>44966</v>
      </c>
      <c r="W947">
        <v>1082</v>
      </c>
      <c r="X947">
        <v>8010.84</v>
      </c>
      <c r="Y947">
        <v>5683.12</v>
      </c>
      <c r="Z947">
        <f t="shared" si="14"/>
        <v>14775.96</v>
      </c>
    </row>
    <row r="948" spans="1:26">
      <c r="A948" t="s">
        <v>246</v>
      </c>
      <c r="B948">
        <v>63870606649</v>
      </c>
      <c r="C948" t="s">
        <v>298</v>
      </c>
      <c r="D948" t="s">
        <v>45</v>
      </c>
      <c r="E948" t="s">
        <v>46</v>
      </c>
      <c r="F948">
        <v>11420866</v>
      </c>
      <c r="G948">
        <v>44984</v>
      </c>
      <c r="H948" t="s">
        <v>2425</v>
      </c>
      <c r="I948" t="s">
        <v>255</v>
      </c>
      <c r="L948" t="s">
        <v>251</v>
      </c>
      <c r="O948" s="111">
        <v>44984</v>
      </c>
      <c r="P948" t="s">
        <v>252</v>
      </c>
      <c r="Q948" t="s">
        <v>263</v>
      </c>
      <c r="R948" s="111">
        <v>44985</v>
      </c>
      <c r="W948">
        <v>212.1</v>
      </c>
      <c r="X948">
        <v>1249.17</v>
      </c>
      <c r="Y948">
        <v>0</v>
      </c>
      <c r="Z948">
        <f t="shared" si="14"/>
        <v>1461.27</v>
      </c>
    </row>
    <row r="949" spans="1:26">
      <c r="A949" t="s">
        <v>246</v>
      </c>
      <c r="B949">
        <v>63870606649</v>
      </c>
      <c r="C949" t="s">
        <v>298</v>
      </c>
      <c r="D949" t="s">
        <v>45</v>
      </c>
      <c r="E949" t="s">
        <v>46</v>
      </c>
      <c r="F949">
        <v>12173259</v>
      </c>
      <c r="G949">
        <v>44985</v>
      </c>
      <c r="H949" t="s">
        <v>2428</v>
      </c>
      <c r="I949" t="s">
        <v>255</v>
      </c>
      <c r="J949" t="s">
        <v>249</v>
      </c>
      <c r="K949" t="s">
        <v>268</v>
      </c>
      <c r="L949" t="s">
        <v>251</v>
      </c>
      <c r="O949" s="111">
        <v>44985</v>
      </c>
      <c r="P949" t="s">
        <v>252</v>
      </c>
      <c r="Q949" t="s">
        <v>282</v>
      </c>
      <c r="R949" s="111">
        <v>44986</v>
      </c>
      <c r="W949">
        <v>0</v>
      </c>
      <c r="X949">
        <v>2182.6</v>
      </c>
      <c r="Y949">
        <v>0</v>
      </c>
      <c r="Z949">
        <f t="shared" si="14"/>
        <v>2182.6</v>
      </c>
    </row>
    <row r="950" spans="1:26">
      <c r="A950" t="s">
        <v>246</v>
      </c>
      <c r="B950">
        <v>63870606649</v>
      </c>
      <c r="C950" t="s">
        <v>298</v>
      </c>
      <c r="D950" t="s">
        <v>45</v>
      </c>
      <c r="E950" t="s">
        <v>46</v>
      </c>
      <c r="F950">
        <v>12175287</v>
      </c>
      <c r="G950">
        <v>45005</v>
      </c>
      <c r="H950" t="s">
        <v>3204</v>
      </c>
      <c r="I950" t="s">
        <v>255</v>
      </c>
      <c r="J950" t="s">
        <v>249</v>
      </c>
      <c r="K950" t="s">
        <v>250</v>
      </c>
      <c r="L950" t="s">
        <v>251</v>
      </c>
      <c r="O950" s="111">
        <v>45005</v>
      </c>
      <c r="P950" t="s">
        <v>252</v>
      </c>
      <c r="Q950" t="s">
        <v>253</v>
      </c>
      <c r="R950" s="111">
        <v>45006</v>
      </c>
      <c r="W950">
        <v>0</v>
      </c>
      <c r="X950">
        <v>2297</v>
      </c>
      <c r="Y950">
        <v>13197.5</v>
      </c>
      <c r="Z950">
        <f t="shared" si="14"/>
        <v>15494.5</v>
      </c>
    </row>
    <row r="951" spans="1:26">
      <c r="A951" t="s">
        <v>246</v>
      </c>
      <c r="B951">
        <v>63870606649</v>
      </c>
      <c r="C951" t="s">
        <v>298</v>
      </c>
      <c r="D951" t="s">
        <v>45</v>
      </c>
      <c r="E951" t="s">
        <v>46</v>
      </c>
      <c r="F951">
        <v>11698782</v>
      </c>
      <c r="G951">
        <v>45007</v>
      </c>
      <c r="H951" t="s">
        <v>3203</v>
      </c>
      <c r="I951" t="s">
        <v>255</v>
      </c>
      <c r="J951" t="s">
        <v>249</v>
      </c>
      <c r="K951" t="s">
        <v>268</v>
      </c>
      <c r="L951" t="s">
        <v>251</v>
      </c>
      <c r="O951" s="111">
        <v>45007</v>
      </c>
      <c r="P951" t="s">
        <v>252</v>
      </c>
      <c r="Q951" t="s">
        <v>253</v>
      </c>
      <c r="R951" s="111">
        <v>45008</v>
      </c>
      <c r="W951">
        <v>0</v>
      </c>
      <c r="X951">
        <v>0</v>
      </c>
      <c r="Y951">
        <v>810</v>
      </c>
      <c r="Z951">
        <f t="shared" si="14"/>
        <v>810</v>
      </c>
    </row>
    <row r="952" spans="1:26">
      <c r="A952" t="s">
        <v>246</v>
      </c>
      <c r="B952">
        <v>63870606649</v>
      </c>
      <c r="C952" t="s">
        <v>298</v>
      </c>
      <c r="D952" t="s">
        <v>45</v>
      </c>
      <c r="E952" t="s">
        <v>46</v>
      </c>
      <c r="F952">
        <v>12276477</v>
      </c>
      <c r="G952">
        <v>45009</v>
      </c>
      <c r="H952" t="s">
        <v>3205</v>
      </c>
      <c r="I952" t="s">
        <v>255</v>
      </c>
      <c r="J952" t="s">
        <v>249</v>
      </c>
      <c r="K952" t="s">
        <v>250</v>
      </c>
      <c r="L952" t="s">
        <v>251</v>
      </c>
      <c r="O952" s="111">
        <v>45009</v>
      </c>
      <c r="P952" t="s">
        <v>252</v>
      </c>
      <c r="Q952" t="s">
        <v>257</v>
      </c>
      <c r="R952" s="111">
        <v>45015</v>
      </c>
      <c r="W952">
        <v>0</v>
      </c>
      <c r="X952">
        <v>0</v>
      </c>
      <c r="Y952">
        <v>0</v>
      </c>
      <c r="Z952">
        <f t="shared" si="14"/>
        <v>0</v>
      </c>
    </row>
    <row r="953" spans="1:26">
      <c r="A953" t="s">
        <v>246</v>
      </c>
      <c r="B953">
        <v>63870606649</v>
      </c>
      <c r="C953" t="s">
        <v>298</v>
      </c>
      <c r="D953" t="s">
        <v>45</v>
      </c>
      <c r="E953" t="s">
        <v>46</v>
      </c>
      <c r="F953">
        <v>12306237</v>
      </c>
      <c r="G953">
        <v>45015</v>
      </c>
      <c r="H953" t="s">
        <v>3206</v>
      </c>
      <c r="I953" t="s">
        <v>255</v>
      </c>
      <c r="J953" t="s">
        <v>249</v>
      </c>
      <c r="K953" t="s">
        <v>250</v>
      </c>
      <c r="L953" t="s">
        <v>251</v>
      </c>
      <c r="O953" s="111">
        <v>45015</v>
      </c>
      <c r="P953" t="s">
        <v>252</v>
      </c>
      <c r="Q953" t="s">
        <v>253</v>
      </c>
      <c r="R953" s="111">
        <v>45016</v>
      </c>
      <c r="W953">
        <v>0</v>
      </c>
      <c r="X953">
        <v>0</v>
      </c>
      <c r="Y953">
        <v>2115.62</v>
      </c>
      <c r="Z953">
        <f t="shared" si="14"/>
        <v>2115.62</v>
      </c>
    </row>
    <row r="954" spans="1:26">
      <c r="A954" t="s">
        <v>246</v>
      </c>
      <c r="B954">
        <v>63870606649</v>
      </c>
      <c r="C954" t="s">
        <v>298</v>
      </c>
      <c r="D954" t="s">
        <v>45</v>
      </c>
      <c r="E954" t="s">
        <v>46</v>
      </c>
      <c r="F954">
        <v>12314421</v>
      </c>
      <c r="G954">
        <v>45016</v>
      </c>
      <c r="H954" t="s">
        <v>3207</v>
      </c>
      <c r="I954" t="s">
        <v>255</v>
      </c>
      <c r="J954" t="s">
        <v>249</v>
      </c>
      <c r="K954" t="s">
        <v>250</v>
      </c>
      <c r="L954" t="s">
        <v>251</v>
      </c>
      <c r="O954" s="111">
        <v>45016</v>
      </c>
      <c r="P954" t="s">
        <v>252</v>
      </c>
      <c r="Q954" t="s">
        <v>257</v>
      </c>
      <c r="R954" s="111"/>
      <c r="W954">
        <v>0</v>
      </c>
      <c r="X954">
        <v>0</v>
      </c>
      <c r="Y954">
        <v>0</v>
      </c>
      <c r="Z954">
        <f t="shared" si="14"/>
        <v>0</v>
      </c>
    </row>
    <row r="955" spans="1:26">
      <c r="A955" t="s">
        <v>246</v>
      </c>
      <c r="B955">
        <v>63870606649</v>
      </c>
      <c r="C955" t="s">
        <v>298</v>
      </c>
      <c r="D955" t="s">
        <v>2404</v>
      </c>
      <c r="E955" t="s">
        <v>46</v>
      </c>
      <c r="F955">
        <v>12106520</v>
      </c>
      <c r="G955">
        <v>44965</v>
      </c>
      <c r="H955" t="s">
        <v>2429</v>
      </c>
      <c r="I955" t="s">
        <v>248</v>
      </c>
      <c r="J955" t="s">
        <v>249</v>
      </c>
      <c r="K955" t="s">
        <v>4714</v>
      </c>
      <c r="L955" t="s">
        <v>251</v>
      </c>
      <c r="O955" s="111">
        <v>44966</v>
      </c>
      <c r="P955" t="s">
        <v>252</v>
      </c>
      <c r="Q955" t="s">
        <v>253</v>
      </c>
      <c r="R955" s="111">
        <v>44970</v>
      </c>
      <c r="W955">
        <v>1956</v>
      </c>
      <c r="X955">
        <v>1072.5999999999999</v>
      </c>
      <c r="Y955">
        <v>368.6</v>
      </c>
      <c r="Z955">
        <f t="shared" si="14"/>
        <v>3397.2</v>
      </c>
    </row>
    <row r="956" spans="1:26">
      <c r="A956" t="s">
        <v>246</v>
      </c>
      <c r="B956">
        <v>63870606649</v>
      </c>
      <c r="C956" t="s">
        <v>298</v>
      </c>
      <c r="D956" t="s">
        <v>2404</v>
      </c>
      <c r="E956" t="s">
        <v>46</v>
      </c>
      <c r="F956">
        <v>12126719</v>
      </c>
      <c r="G956">
        <v>44971</v>
      </c>
      <c r="H956" t="s">
        <v>2430</v>
      </c>
      <c r="I956" t="s">
        <v>260</v>
      </c>
      <c r="L956" t="s">
        <v>251</v>
      </c>
      <c r="O956" s="111">
        <v>44971</v>
      </c>
      <c r="P956" t="s">
        <v>252</v>
      </c>
      <c r="Q956" t="s">
        <v>263</v>
      </c>
      <c r="R956" s="111">
        <v>44973</v>
      </c>
      <c r="W956">
        <v>1</v>
      </c>
      <c r="X956">
        <v>2</v>
      </c>
      <c r="Y956">
        <v>0</v>
      </c>
      <c r="Z956">
        <f t="shared" ref="Z956:Z1019" si="15">SUM(W956:Y956)</f>
        <v>3</v>
      </c>
    </row>
    <row r="957" spans="1:26">
      <c r="A957" t="s">
        <v>246</v>
      </c>
      <c r="B957">
        <v>69228299134</v>
      </c>
      <c r="C957" t="s">
        <v>919</v>
      </c>
      <c r="D957" t="s">
        <v>57</v>
      </c>
      <c r="E957" t="s">
        <v>58</v>
      </c>
      <c r="F957">
        <v>11860065</v>
      </c>
      <c r="G957">
        <v>44901</v>
      </c>
      <c r="H957" t="s">
        <v>1203</v>
      </c>
      <c r="I957" t="s">
        <v>255</v>
      </c>
      <c r="J957" t="s">
        <v>249</v>
      </c>
      <c r="K957" t="s">
        <v>3298</v>
      </c>
      <c r="L957" t="s">
        <v>251</v>
      </c>
      <c r="O957" s="111">
        <v>45005</v>
      </c>
      <c r="P957" t="s">
        <v>252</v>
      </c>
      <c r="Q957" t="s">
        <v>253</v>
      </c>
      <c r="R957" s="111">
        <v>45006</v>
      </c>
      <c r="W957">
        <v>0</v>
      </c>
      <c r="X957">
        <v>216</v>
      </c>
      <c r="Y957">
        <v>588</v>
      </c>
      <c r="Z957">
        <f t="shared" si="15"/>
        <v>804</v>
      </c>
    </row>
    <row r="958" spans="1:26">
      <c r="A958" t="s">
        <v>246</v>
      </c>
      <c r="B958">
        <v>70325321108</v>
      </c>
      <c r="C958" t="s">
        <v>674</v>
      </c>
      <c r="D958" t="s">
        <v>264</v>
      </c>
      <c r="E958" t="s">
        <v>54</v>
      </c>
      <c r="F958">
        <v>11906948</v>
      </c>
      <c r="G958">
        <v>44957</v>
      </c>
      <c r="H958" t="s">
        <v>2451</v>
      </c>
      <c r="I958" t="s">
        <v>255</v>
      </c>
      <c r="L958" t="s">
        <v>251</v>
      </c>
      <c r="O958" s="111">
        <v>44960</v>
      </c>
      <c r="P958" t="s">
        <v>252</v>
      </c>
      <c r="Q958" t="s">
        <v>263</v>
      </c>
      <c r="R958" s="111">
        <v>44963</v>
      </c>
      <c r="W958">
        <v>4961.7</v>
      </c>
      <c r="X958">
        <v>0</v>
      </c>
      <c r="Y958">
        <v>0</v>
      </c>
      <c r="Z958">
        <f t="shared" si="15"/>
        <v>4961.7</v>
      </c>
    </row>
    <row r="959" spans="1:26">
      <c r="A959" t="s">
        <v>246</v>
      </c>
      <c r="B959">
        <v>70325321108</v>
      </c>
      <c r="C959" t="s">
        <v>674</v>
      </c>
      <c r="D959" t="s">
        <v>264</v>
      </c>
      <c r="E959" t="s">
        <v>54</v>
      </c>
      <c r="F959">
        <v>12069800</v>
      </c>
      <c r="G959">
        <v>44957</v>
      </c>
      <c r="H959" t="s">
        <v>2452</v>
      </c>
      <c r="I959" t="s">
        <v>255</v>
      </c>
      <c r="L959" t="s">
        <v>251</v>
      </c>
      <c r="O959" s="111">
        <v>44958</v>
      </c>
      <c r="P959" t="s">
        <v>252</v>
      </c>
      <c r="Q959" t="s">
        <v>263</v>
      </c>
      <c r="R959" s="111">
        <v>44959</v>
      </c>
      <c r="W959">
        <v>11397.27</v>
      </c>
      <c r="X959">
        <v>0</v>
      </c>
      <c r="Y959">
        <v>0</v>
      </c>
      <c r="Z959">
        <f t="shared" si="15"/>
        <v>11397.27</v>
      </c>
    </row>
    <row r="960" spans="1:26">
      <c r="A960" t="s">
        <v>246</v>
      </c>
      <c r="B960">
        <v>70325321108</v>
      </c>
      <c r="C960" t="s">
        <v>674</v>
      </c>
      <c r="D960" t="s">
        <v>264</v>
      </c>
      <c r="E960" t="s">
        <v>54</v>
      </c>
      <c r="F960">
        <v>12095480</v>
      </c>
      <c r="G960">
        <v>44963</v>
      </c>
      <c r="H960" t="s">
        <v>2453</v>
      </c>
      <c r="I960" t="s">
        <v>255</v>
      </c>
      <c r="J960" t="s">
        <v>249</v>
      </c>
      <c r="K960" t="s">
        <v>268</v>
      </c>
      <c r="L960" t="s">
        <v>251</v>
      </c>
      <c r="O960" s="111">
        <v>44963</v>
      </c>
      <c r="P960" t="s">
        <v>252</v>
      </c>
      <c r="Q960" t="s">
        <v>253</v>
      </c>
      <c r="R960" s="111">
        <v>44964</v>
      </c>
      <c r="W960">
        <v>1385.5</v>
      </c>
      <c r="X960">
        <v>8213.17</v>
      </c>
      <c r="Y960">
        <v>6953.75</v>
      </c>
      <c r="Z960">
        <f t="shared" si="15"/>
        <v>16552.419999999998</v>
      </c>
    </row>
    <row r="961" spans="1:26">
      <c r="A961" t="s">
        <v>246</v>
      </c>
      <c r="B961">
        <v>70325321108</v>
      </c>
      <c r="C961" t="s">
        <v>674</v>
      </c>
      <c r="D961" t="s">
        <v>264</v>
      </c>
      <c r="E961" t="s">
        <v>54</v>
      </c>
      <c r="F961">
        <v>12151406</v>
      </c>
      <c r="G961">
        <v>44980</v>
      </c>
      <c r="H961" t="s">
        <v>2454</v>
      </c>
      <c r="I961" t="s">
        <v>255</v>
      </c>
      <c r="J961" t="s">
        <v>249</v>
      </c>
      <c r="K961" t="s">
        <v>250</v>
      </c>
      <c r="L961" t="s">
        <v>251</v>
      </c>
      <c r="O961" s="111">
        <v>44980</v>
      </c>
      <c r="P961" t="s">
        <v>252</v>
      </c>
      <c r="Q961" t="s">
        <v>253</v>
      </c>
      <c r="R961" s="111">
        <v>44981</v>
      </c>
      <c r="W961">
        <v>4224.63</v>
      </c>
      <c r="X961">
        <v>37053.89</v>
      </c>
      <c r="Y961">
        <v>31216.52</v>
      </c>
      <c r="Z961">
        <f t="shared" si="15"/>
        <v>72495.039999999994</v>
      </c>
    </row>
    <row r="962" spans="1:26">
      <c r="A962" t="s">
        <v>246</v>
      </c>
      <c r="B962">
        <v>70325321108</v>
      </c>
      <c r="C962" t="s">
        <v>674</v>
      </c>
      <c r="D962" t="s">
        <v>264</v>
      </c>
      <c r="E962" t="s">
        <v>54</v>
      </c>
      <c r="F962">
        <v>12107612</v>
      </c>
      <c r="G962">
        <v>44991</v>
      </c>
      <c r="H962" t="s">
        <v>3214</v>
      </c>
      <c r="I962" t="s">
        <v>255</v>
      </c>
      <c r="J962" t="s">
        <v>249</v>
      </c>
      <c r="K962" t="s">
        <v>268</v>
      </c>
      <c r="L962" t="s">
        <v>251</v>
      </c>
      <c r="O962" s="111">
        <v>44992</v>
      </c>
      <c r="P962" t="s">
        <v>252</v>
      </c>
      <c r="Q962" t="s">
        <v>253</v>
      </c>
      <c r="R962" s="111">
        <v>44993</v>
      </c>
      <c r="W962">
        <v>0</v>
      </c>
      <c r="X962">
        <v>6689.97</v>
      </c>
      <c r="Y962">
        <v>4020</v>
      </c>
      <c r="Z962">
        <f t="shared" si="15"/>
        <v>10709.970000000001</v>
      </c>
    </row>
    <row r="963" spans="1:26">
      <c r="A963" t="s">
        <v>246</v>
      </c>
      <c r="B963">
        <v>70325321108</v>
      </c>
      <c r="C963" t="s">
        <v>674</v>
      </c>
      <c r="D963" t="s">
        <v>53</v>
      </c>
      <c r="E963" t="s">
        <v>54</v>
      </c>
      <c r="F963">
        <v>12049552</v>
      </c>
      <c r="G963">
        <v>44957</v>
      </c>
      <c r="H963" t="s">
        <v>2455</v>
      </c>
      <c r="I963" t="s">
        <v>255</v>
      </c>
      <c r="J963" t="s">
        <v>249</v>
      </c>
      <c r="K963" t="s">
        <v>268</v>
      </c>
      <c r="L963" t="s">
        <v>251</v>
      </c>
      <c r="O963" s="111">
        <v>44958</v>
      </c>
      <c r="P963" t="s">
        <v>252</v>
      </c>
      <c r="Q963" t="s">
        <v>253</v>
      </c>
      <c r="R963" s="111">
        <v>44959</v>
      </c>
      <c r="W963">
        <v>13123.74</v>
      </c>
      <c r="X963">
        <v>14736.1</v>
      </c>
      <c r="Y963">
        <v>14938.64</v>
      </c>
      <c r="Z963">
        <f t="shared" si="15"/>
        <v>42798.479999999996</v>
      </c>
    </row>
    <row r="964" spans="1:26">
      <c r="A964" t="s">
        <v>246</v>
      </c>
      <c r="B964">
        <v>70325321108</v>
      </c>
      <c r="C964" t="s">
        <v>674</v>
      </c>
      <c r="D964" t="s">
        <v>53</v>
      </c>
      <c r="E964" t="s">
        <v>54</v>
      </c>
      <c r="F964">
        <v>12077370</v>
      </c>
      <c r="G964">
        <v>44958</v>
      </c>
      <c r="H964" t="s">
        <v>2456</v>
      </c>
      <c r="I964" t="s">
        <v>255</v>
      </c>
      <c r="L964" t="s">
        <v>251</v>
      </c>
      <c r="O964" s="111">
        <v>44960</v>
      </c>
      <c r="P964" t="s">
        <v>252</v>
      </c>
      <c r="Q964" t="s">
        <v>263</v>
      </c>
      <c r="R964" s="111">
        <v>44963</v>
      </c>
      <c r="W964">
        <v>494.5</v>
      </c>
      <c r="X964">
        <v>0</v>
      </c>
      <c r="Y964">
        <v>0</v>
      </c>
      <c r="Z964">
        <f t="shared" si="15"/>
        <v>494.5</v>
      </c>
    </row>
    <row r="965" spans="1:26">
      <c r="A965" t="s">
        <v>246</v>
      </c>
      <c r="B965">
        <v>70325321108</v>
      </c>
      <c r="C965" t="s">
        <v>674</v>
      </c>
      <c r="D965" t="s">
        <v>53</v>
      </c>
      <c r="E965" t="s">
        <v>54</v>
      </c>
      <c r="F965">
        <v>12097512</v>
      </c>
      <c r="G965">
        <v>44963</v>
      </c>
      <c r="H965" t="s">
        <v>2458</v>
      </c>
      <c r="I965" t="s">
        <v>255</v>
      </c>
      <c r="J965" t="s">
        <v>249</v>
      </c>
      <c r="K965" t="s">
        <v>250</v>
      </c>
      <c r="L965" t="s">
        <v>251</v>
      </c>
      <c r="O965" s="111">
        <v>44963</v>
      </c>
      <c r="P965" t="s">
        <v>252</v>
      </c>
      <c r="Q965" t="s">
        <v>282</v>
      </c>
      <c r="R965" s="111">
        <v>44964</v>
      </c>
      <c r="W965">
        <v>2303.88</v>
      </c>
      <c r="X965">
        <v>444.6</v>
      </c>
      <c r="Y965">
        <v>0</v>
      </c>
      <c r="Z965">
        <f t="shared" si="15"/>
        <v>2748.48</v>
      </c>
    </row>
    <row r="966" spans="1:26">
      <c r="A966" t="s">
        <v>246</v>
      </c>
      <c r="B966">
        <v>70325321108</v>
      </c>
      <c r="C966" t="s">
        <v>674</v>
      </c>
      <c r="D966" t="s">
        <v>53</v>
      </c>
      <c r="E966" t="s">
        <v>54</v>
      </c>
      <c r="F966">
        <v>12091800</v>
      </c>
      <c r="G966">
        <v>44964</v>
      </c>
      <c r="H966" t="s">
        <v>2457</v>
      </c>
      <c r="I966" t="s">
        <v>248</v>
      </c>
      <c r="J966" t="s">
        <v>249</v>
      </c>
      <c r="K966" t="s">
        <v>3936</v>
      </c>
      <c r="L966" t="s">
        <v>251</v>
      </c>
      <c r="O966" s="111">
        <v>44970</v>
      </c>
      <c r="P966" t="s">
        <v>252</v>
      </c>
      <c r="Q966" t="s">
        <v>253</v>
      </c>
      <c r="R966" s="111">
        <v>44973</v>
      </c>
      <c r="W966">
        <v>909.13</v>
      </c>
      <c r="X966">
        <v>1105.44</v>
      </c>
      <c r="Y966">
        <v>1428.85</v>
      </c>
      <c r="Z966">
        <f t="shared" si="15"/>
        <v>3443.42</v>
      </c>
    </row>
    <row r="967" spans="1:26">
      <c r="A967" t="s">
        <v>246</v>
      </c>
      <c r="B967">
        <v>70325321108</v>
      </c>
      <c r="C967" t="s">
        <v>674</v>
      </c>
      <c r="D967" t="s">
        <v>53</v>
      </c>
      <c r="E967" t="s">
        <v>54</v>
      </c>
      <c r="F967">
        <v>12147647</v>
      </c>
      <c r="G967">
        <v>44984</v>
      </c>
      <c r="H967" t="s">
        <v>2459</v>
      </c>
      <c r="I967" t="s">
        <v>255</v>
      </c>
      <c r="J967" t="s">
        <v>249</v>
      </c>
      <c r="K967" t="s">
        <v>268</v>
      </c>
      <c r="L967" t="s">
        <v>251</v>
      </c>
      <c r="O967" s="111">
        <v>44984</v>
      </c>
      <c r="P967" t="s">
        <v>252</v>
      </c>
      <c r="Q967" t="s">
        <v>253</v>
      </c>
      <c r="R967" s="111">
        <v>44985</v>
      </c>
      <c r="W967">
        <v>0</v>
      </c>
      <c r="X967">
        <v>27930.240000000002</v>
      </c>
      <c r="Y967">
        <v>34725.96</v>
      </c>
      <c r="Z967">
        <f t="shared" si="15"/>
        <v>62656.2</v>
      </c>
    </row>
    <row r="968" spans="1:26">
      <c r="A968" t="s">
        <v>246</v>
      </c>
      <c r="B968">
        <v>70325321108</v>
      </c>
      <c r="C968" t="s">
        <v>674</v>
      </c>
      <c r="D968" t="s">
        <v>53</v>
      </c>
      <c r="E968" t="s">
        <v>54</v>
      </c>
      <c r="F968">
        <v>12165499</v>
      </c>
      <c r="G968">
        <v>44984</v>
      </c>
      <c r="H968" t="s">
        <v>2460</v>
      </c>
      <c r="I968" t="s">
        <v>255</v>
      </c>
      <c r="J968" t="s">
        <v>249</v>
      </c>
      <c r="K968" t="s">
        <v>268</v>
      </c>
      <c r="L968" t="s">
        <v>251</v>
      </c>
      <c r="O968" s="111">
        <v>44984</v>
      </c>
      <c r="P968" t="s">
        <v>252</v>
      </c>
      <c r="Q968" t="s">
        <v>253</v>
      </c>
      <c r="R968" s="111">
        <v>44985</v>
      </c>
      <c r="W968">
        <v>0</v>
      </c>
      <c r="X968">
        <v>1839.77</v>
      </c>
      <c r="Y968">
        <v>270</v>
      </c>
      <c r="Z968">
        <f t="shared" si="15"/>
        <v>2109.77</v>
      </c>
    </row>
    <row r="969" spans="1:26">
      <c r="A969" t="s">
        <v>246</v>
      </c>
      <c r="B969">
        <v>70677211139</v>
      </c>
      <c r="C969" t="s">
        <v>339</v>
      </c>
      <c r="D969" t="s">
        <v>264</v>
      </c>
      <c r="E969" t="s">
        <v>54</v>
      </c>
      <c r="F969">
        <v>12175587</v>
      </c>
      <c r="G969">
        <v>44985</v>
      </c>
      <c r="H969" t="s">
        <v>2666</v>
      </c>
      <c r="I969" t="s">
        <v>255</v>
      </c>
      <c r="J969" t="s">
        <v>249</v>
      </c>
      <c r="K969" t="s">
        <v>250</v>
      </c>
      <c r="L969" t="s">
        <v>251</v>
      </c>
      <c r="O969" s="111">
        <v>44985</v>
      </c>
      <c r="P969" t="s">
        <v>252</v>
      </c>
      <c r="Q969" t="s">
        <v>282</v>
      </c>
      <c r="R969" s="111">
        <v>44986</v>
      </c>
      <c r="W969">
        <v>0</v>
      </c>
      <c r="X969">
        <v>1801</v>
      </c>
      <c r="Y969">
        <v>0</v>
      </c>
      <c r="Z969">
        <f t="shared" si="15"/>
        <v>1801</v>
      </c>
    </row>
    <row r="970" spans="1:26">
      <c r="A970" t="s">
        <v>246</v>
      </c>
      <c r="B970">
        <v>70677211139</v>
      </c>
      <c r="C970" t="s">
        <v>339</v>
      </c>
      <c r="D970" t="s">
        <v>53</v>
      </c>
      <c r="E970" t="s">
        <v>54</v>
      </c>
      <c r="F970">
        <v>12100675</v>
      </c>
      <c r="G970">
        <v>44964</v>
      </c>
      <c r="H970" t="s">
        <v>2667</v>
      </c>
      <c r="I970" t="s">
        <v>260</v>
      </c>
      <c r="J970" t="s">
        <v>249</v>
      </c>
      <c r="K970" t="s">
        <v>250</v>
      </c>
      <c r="L970" t="s">
        <v>251</v>
      </c>
      <c r="O970" s="111">
        <v>44964</v>
      </c>
      <c r="P970" t="s">
        <v>252</v>
      </c>
      <c r="Q970" t="s">
        <v>257</v>
      </c>
      <c r="R970" s="111"/>
      <c r="W970">
        <v>0</v>
      </c>
      <c r="X970">
        <v>0</v>
      </c>
      <c r="Y970">
        <v>0</v>
      </c>
      <c r="Z970">
        <f t="shared" si="15"/>
        <v>0</v>
      </c>
    </row>
    <row r="971" spans="1:26">
      <c r="A971" t="s">
        <v>246</v>
      </c>
      <c r="B971">
        <v>70677211139</v>
      </c>
      <c r="C971" t="s">
        <v>339</v>
      </c>
      <c r="D971" t="s">
        <v>53</v>
      </c>
      <c r="E971" t="s">
        <v>54</v>
      </c>
      <c r="F971">
        <v>12121587</v>
      </c>
      <c r="G971">
        <v>44970</v>
      </c>
      <c r="H971" t="s">
        <v>2668</v>
      </c>
      <c r="I971" t="s">
        <v>248</v>
      </c>
      <c r="J971" t="s">
        <v>249</v>
      </c>
      <c r="K971" t="s">
        <v>3936</v>
      </c>
      <c r="L971" t="s">
        <v>251</v>
      </c>
      <c r="O971" s="111">
        <v>44970</v>
      </c>
      <c r="P971" t="s">
        <v>252</v>
      </c>
      <c r="Q971" t="s">
        <v>282</v>
      </c>
      <c r="R971" s="111">
        <v>44973</v>
      </c>
      <c r="W971">
        <v>4143.9399999999996</v>
      </c>
      <c r="X971">
        <v>7710.73</v>
      </c>
      <c r="Y971">
        <v>0</v>
      </c>
      <c r="Z971">
        <f t="shared" si="15"/>
        <v>11854.669999999998</v>
      </c>
    </row>
    <row r="972" spans="1:26">
      <c r="A972" t="s">
        <v>246</v>
      </c>
      <c r="B972">
        <v>70677211139</v>
      </c>
      <c r="C972" t="s">
        <v>339</v>
      </c>
      <c r="D972" t="s">
        <v>53</v>
      </c>
      <c r="E972" t="s">
        <v>54</v>
      </c>
      <c r="F972">
        <v>12143237</v>
      </c>
      <c r="G972">
        <v>44974</v>
      </c>
      <c r="H972" t="s">
        <v>2669</v>
      </c>
      <c r="I972" t="s">
        <v>255</v>
      </c>
      <c r="J972" t="s">
        <v>249</v>
      </c>
      <c r="K972" t="s">
        <v>250</v>
      </c>
      <c r="L972" t="s">
        <v>251</v>
      </c>
      <c r="O972" s="111">
        <v>44974</v>
      </c>
      <c r="P972" t="s">
        <v>252</v>
      </c>
      <c r="Q972" t="s">
        <v>282</v>
      </c>
      <c r="R972" s="111">
        <v>44977</v>
      </c>
      <c r="W972">
        <v>91</v>
      </c>
      <c r="X972">
        <v>3</v>
      </c>
      <c r="Y972">
        <v>0</v>
      </c>
      <c r="Z972">
        <f t="shared" si="15"/>
        <v>94</v>
      </c>
    </row>
    <row r="973" spans="1:26">
      <c r="A973" t="s">
        <v>246</v>
      </c>
      <c r="B973">
        <v>70677211139</v>
      </c>
      <c r="C973" t="s">
        <v>339</v>
      </c>
      <c r="D973" t="s">
        <v>53</v>
      </c>
      <c r="E973" t="s">
        <v>54</v>
      </c>
      <c r="F973">
        <v>9196151</v>
      </c>
      <c r="G973">
        <v>44985</v>
      </c>
      <c r="H973" t="s">
        <v>3384</v>
      </c>
      <c r="I973" t="s">
        <v>255</v>
      </c>
      <c r="J973" t="s">
        <v>249</v>
      </c>
      <c r="K973" t="s">
        <v>250</v>
      </c>
      <c r="L973" t="s">
        <v>251</v>
      </c>
      <c r="O973" s="111">
        <v>44993</v>
      </c>
      <c r="P973" t="s">
        <v>252</v>
      </c>
      <c r="Q973" t="s">
        <v>253</v>
      </c>
      <c r="R973" s="111">
        <v>44994</v>
      </c>
      <c r="W973">
        <v>0</v>
      </c>
      <c r="X973">
        <v>6701.35</v>
      </c>
      <c r="Y973">
        <v>6127.85</v>
      </c>
      <c r="Z973">
        <f t="shared" si="15"/>
        <v>12829.2</v>
      </c>
    </row>
    <row r="974" spans="1:26">
      <c r="A974" t="s">
        <v>246</v>
      </c>
      <c r="B974">
        <v>70677211139</v>
      </c>
      <c r="C974" t="s">
        <v>339</v>
      </c>
      <c r="D974" t="s">
        <v>53</v>
      </c>
      <c r="E974" t="s">
        <v>54</v>
      </c>
      <c r="F974">
        <v>12281021</v>
      </c>
      <c r="G974">
        <v>45010</v>
      </c>
      <c r="H974" t="s">
        <v>3385</v>
      </c>
      <c r="I974" t="s">
        <v>255</v>
      </c>
      <c r="J974" t="s">
        <v>249</v>
      </c>
      <c r="K974" t="s">
        <v>250</v>
      </c>
      <c r="L974" t="s">
        <v>251</v>
      </c>
      <c r="O974" s="111">
        <v>45010</v>
      </c>
      <c r="P974" t="s">
        <v>252</v>
      </c>
      <c r="Q974" t="s">
        <v>257</v>
      </c>
      <c r="R974" s="111"/>
      <c r="W974">
        <v>0</v>
      </c>
      <c r="X974">
        <v>0</v>
      </c>
      <c r="Y974">
        <v>0</v>
      </c>
      <c r="Z974">
        <f t="shared" si="15"/>
        <v>0</v>
      </c>
    </row>
    <row r="975" spans="1:26">
      <c r="A975" t="s">
        <v>246</v>
      </c>
      <c r="B975">
        <v>70677211139</v>
      </c>
      <c r="C975" t="s">
        <v>339</v>
      </c>
      <c r="D975" t="s">
        <v>53</v>
      </c>
      <c r="E975" t="s">
        <v>54</v>
      </c>
      <c r="F975">
        <v>12326454</v>
      </c>
      <c r="G975">
        <v>45019</v>
      </c>
      <c r="H975" t="s">
        <v>4472</v>
      </c>
      <c r="I975" t="s">
        <v>255</v>
      </c>
      <c r="J975" t="s">
        <v>249</v>
      </c>
      <c r="K975" t="s">
        <v>250</v>
      </c>
      <c r="L975" t="s">
        <v>251</v>
      </c>
      <c r="O975" s="111">
        <v>45019</v>
      </c>
      <c r="P975" t="s">
        <v>252</v>
      </c>
      <c r="Q975" t="s">
        <v>253</v>
      </c>
      <c r="R975" s="111">
        <v>45020</v>
      </c>
      <c r="W975">
        <v>0</v>
      </c>
      <c r="X975">
        <v>0</v>
      </c>
      <c r="Y975">
        <v>1656</v>
      </c>
      <c r="Z975">
        <f t="shared" si="15"/>
        <v>1656</v>
      </c>
    </row>
    <row r="976" spans="1:26">
      <c r="A976" t="s">
        <v>246</v>
      </c>
      <c r="B976">
        <v>70677211139</v>
      </c>
      <c r="C976" t="s">
        <v>339</v>
      </c>
      <c r="D976" t="s">
        <v>53</v>
      </c>
      <c r="E976" t="s">
        <v>54</v>
      </c>
      <c r="F976">
        <v>12332185</v>
      </c>
      <c r="G976">
        <v>45020</v>
      </c>
      <c r="H976" t="s">
        <v>4473</v>
      </c>
      <c r="I976" t="s">
        <v>255</v>
      </c>
      <c r="J976" t="s">
        <v>249</v>
      </c>
      <c r="K976" t="s">
        <v>250</v>
      </c>
      <c r="L976" t="s">
        <v>251</v>
      </c>
      <c r="O976" s="111">
        <v>45020</v>
      </c>
      <c r="P976" t="s">
        <v>252</v>
      </c>
      <c r="Q976" t="s">
        <v>253</v>
      </c>
      <c r="R976" s="111">
        <v>45021</v>
      </c>
      <c r="W976">
        <v>0</v>
      </c>
      <c r="X976">
        <v>0</v>
      </c>
      <c r="Y976">
        <v>1529</v>
      </c>
      <c r="Z976">
        <f t="shared" si="15"/>
        <v>1529</v>
      </c>
    </row>
    <row r="977" spans="1:26">
      <c r="A977" t="s">
        <v>246</v>
      </c>
      <c r="B977">
        <v>70677211139</v>
      </c>
      <c r="C977" t="s">
        <v>339</v>
      </c>
      <c r="D977" t="s">
        <v>1622</v>
      </c>
      <c r="E977" t="s">
        <v>54</v>
      </c>
      <c r="F977">
        <v>12084389</v>
      </c>
      <c r="G977">
        <v>44959</v>
      </c>
      <c r="H977" t="s">
        <v>2670</v>
      </c>
      <c r="I977" t="s">
        <v>255</v>
      </c>
      <c r="J977" t="s">
        <v>249</v>
      </c>
      <c r="K977" t="s">
        <v>250</v>
      </c>
      <c r="L977" t="s">
        <v>251</v>
      </c>
      <c r="O977" s="111">
        <v>44959</v>
      </c>
      <c r="P977" t="s">
        <v>252</v>
      </c>
      <c r="Q977" t="s">
        <v>282</v>
      </c>
      <c r="R977" s="111">
        <v>44960</v>
      </c>
      <c r="W977">
        <v>11.5</v>
      </c>
      <c r="X977">
        <v>0.1</v>
      </c>
      <c r="Y977">
        <v>0</v>
      </c>
      <c r="Z977">
        <f t="shared" si="15"/>
        <v>11.6</v>
      </c>
    </row>
    <row r="978" spans="1:26">
      <c r="A978" t="s">
        <v>246</v>
      </c>
      <c r="B978">
        <v>70677211139</v>
      </c>
      <c r="C978" t="s">
        <v>339</v>
      </c>
      <c r="D978" t="s">
        <v>265</v>
      </c>
      <c r="E978" t="s">
        <v>54</v>
      </c>
      <c r="F978">
        <v>12100444</v>
      </c>
      <c r="G978">
        <v>44964</v>
      </c>
      <c r="H978" t="s">
        <v>2671</v>
      </c>
      <c r="I978" t="s">
        <v>255</v>
      </c>
      <c r="J978" t="s">
        <v>249</v>
      </c>
      <c r="K978" t="s">
        <v>250</v>
      </c>
      <c r="L978" t="s">
        <v>251</v>
      </c>
      <c r="O978" s="111">
        <v>44964</v>
      </c>
      <c r="P978" t="s">
        <v>252</v>
      </c>
      <c r="Q978" t="s">
        <v>253</v>
      </c>
      <c r="R978" s="111">
        <v>44965</v>
      </c>
      <c r="W978">
        <v>9362.2800000000007</v>
      </c>
      <c r="X978">
        <v>17450.7</v>
      </c>
      <c r="Y978">
        <v>35177.58</v>
      </c>
      <c r="Z978">
        <f t="shared" si="15"/>
        <v>61990.560000000005</v>
      </c>
    </row>
    <row r="979" spans="1:26">
      <c r="A979" t="s">
        <v>246</v>
      </c>
      <c r="B979">
        <v>70677211139</v>
      </c>
      <c r="C979" t="s">
        <v>339</v>
      </c>
      <c r="D979" t="s">
        <v>265</v>
      </c>
      <c r="E979" t="s">
        <v>54</v>
      </c>
      <c r="F979">
        <v>12105360</v>
      </c>
      <c r="G979">
        <v>44965</v>
      </c>
      <c r="H979" t="s">
        <v>2672</v>
      </c>
      <c r="I979" t="s">
        <v>248</v>
      </c>
      <c r="J979" t="s">
        <v>249</v>
      </c>
      <c r="K979" t="s">
        <v>3936</v>
      </c>
      <c r="L979" t="s">
        <v>251</v>
      </c>
      <c r="O979" s="111">
        <v>44965</v>
      </c>
      <c r="P979" t="s">
        <v>252</v>
      </c>
      <c r="Q979" t="s">
        <v>253</v>
      </c>
      <c r="R979" s="111">
        <v>44971</v>
      </c>
      <c r="W979">
        <v>162.69999999999999</v>
      </c>
      <c r="X979">
        <v>395</v>
      </c>
      <c r="Y979">
        <v>7400</v>
      </c>
      <c r="Z979">
        <f t="shared" si="15"/>
        <v>7957.7</v>
      </c>
    </row>
    <row r="980" spans="1:26">
      <c r="A980" t="s">
        <v>246</v>
      </c>
      <c r="B980">
        <v>70677211139</v>
      </c>
      <c r="C980" t="s">
        <v>339</v>
      </c>
      <c r="D980" t="s">
        <v>265</v>
      </c>
      <c r="E980" t="s">
        <v>54</v>
      </c>
      <c r="F980">
        <v>12151797</v>
      </c>
      <c r="G980">
        <v>44980</v>
      </c>
      <c r="H980" t="s">
        <v>2673</v>
      </c>
      <c r="I980" t="s">
        <v>255</v>
      </c>
      <c r="J980" t="s">
        <v>249</v>
      </c>
      <c r="K980" t="s">
        <v>268</v>
      </c>
      <c r="L980" t="s">
        <v>251</v>
      </c>
      <c r="O980" s="111">
        <v>44980</v>
      </c>
      <c r="P980" t="s">
        <v>252</v>
      </c>
      <c r="Q980" t="s">
        <v>253</v>
      </c>
      <c r="R980" s="111">
        <v>44981</v>
      </c>
      <c r="W980">
        <v>2828.16</v>
      </c>
      <c r="X980">
        <v>25889.34</v>
      </c>
      <c r="Y980">
        <v>10857.86</v>
      </c>
      <c r="Z980">
        <f t="shared" si="15"/>
        <v>39575.360000000001</v>
      </c>
    </row>
    <row r="981" spans="1:26">
      <c r="A981" t="s">
        <v>246</v>
      </c>
      <c r="B981">
        <v>70677211139</v>
      </c>
      <c r="C981" t="s">
        <v>339</v>
      </c>
      <c r="D981" t="s">
        <v>265</v>
      </c>
      <c r="E981" t="s">
        <v>54</v>
      </c>
      <c r="F981">
        <v>12274231</v>
      </c>
      <c r="G981">
        <v>45009</v>
      </c>
      <c r="H981" t="s">
        <v>3386</v>
      </c>
      <c r="I981" t="s">
        <v>255</v>
      </c>
      <c r="J981" t="s">
        <v>249</v>
      </c>
      <c r="K981" t="s">
        <v>250</v>
      </c>
      <c r="L981" t="s">
        <v>251</v>
      </c>
      <c r="O981" s="111">
        <v>45009</v>
      </c>
      <c r="P981" t="s">
        <v>252</v>
      </c>
      <c r="Q981" t="s">
        <v>253</v>
      </c>
      <c r="R981" s="111">
        <v>45012</v>
      </c>
      <c r="W981">
        <v>0</v>
      </c>
      <c r="X981">
        <v>1507.68</v>
      </c>
      <c r="Y981">
        <v>14537.45</v>
      </c>
      <c r="Z981">
        <f t="shared" si="15"/>
        <v>16045.130000000001</v>
      </c>
    </row>
    <row r="982" spans="1:26">
      <c r="A982" t="s">
        <v>246</v>
      </c>
      <c r="B982">
        <v>70677211139</v>
      </c>
      <c r="C982" t="s">
        <v>339</v>
      </c>
      <c r="D982" t="s">
        <v>408</v>
      </c>
      <c r="E982" t="s">
        <v>54</v>
      </c>
      <c r="F982">
        <v>12185468</v>
      </c>
      <c r="G982">
        <v>44987</v>
      </c>
      <c r="H982" t="s">
        <v>3387</v>
      </c>
      <c r="I982" t="s">
        <v>255</v>
      </c>
      <c r="J982" t="s">
        <v>249</v>
      </c>
      <c r="K982" t="s">
        <v>250</v>
      </c>
      <c r="L982" t="s">
        <v>251</v>
      </c>
      <c r="O982" s="111">
        <v>44988</v>
      </c>
      <c r="P982" t="s">
        <v>252</v>
      </c>
      <c r="Q982" t="s">
        <v>253</v>
      </c>
      <c r="R982" s="111">
        <v>45015</v>
      </c>
      <c r="W982">
        <v>0</v>
      </c>
      <c r="X982">
        <v>239.5</v>
      </c>
      <c r="Y982">
        <v>5160.45</v>
      </c>
      <c r="Z982">
        <f t="shared" si="15"/>
        <v>5399.95</v>
      </c>
    </row>
    <row r="983" spans="1:26">
      <c r="A983" t="s">
        <v>246</v>
      </c>
      <c r="B983">
        <v>70677211139</v>
      </c>
      <c r="C983" t="s">
        <v>339</v>
      </c>
      <c r="D983" t="s">
        <v>408</v>
      </c>
      <c r="E983" t="s">
        <v>54</v>
      </c>
      <c r="F983">
        <v>12197029</v>
      </c>
      <c r="G983">
        <v>44988</v>
      </c>
      <c r="H983" t="s">
        <v>3388</v>
      </c>
      <c r="I983" t="s">
        <v>255</v>
      </c>
      <c r="J983" t="s">
        <v>249</v>
      </c>
      <c r="K983" t="s">
        <v>250</v>
      </c>
      <c r="L983" t="s">
        <v>251</v>
      </c>
      <c r="O983" s="111">
        <v>44988</v>
      </c>
      <c r="P983" t="s">
        <v>252</v>
      </c>
      <c r="Q983" t="s">
        <v>253</v>
      </c>
      <c r="R983" s="111">
        <v>44991</v>
      </c>
      <c r="W983">
        <v>0</v>
      </c>
      <c r="X983">
        <v>10798.27</v>
      </c>
      <c r="Y983">
        <v>20827.28</v>
      </c>
      <c r="Z983">
        <f t="shared" si="15"/>
        <v>31625.55</v>
      </c>
    </row>
    <row r="984" spans="1:26">
      <c r="A984" t="s">
        <v>246</v>
      </c>
      <c r="B984">
        <v>70677211139</v>
      </c>
      <c r="C984" t="s">
        <v>339</v>
      </c>
      <c r="D984" t="s">
        <v>408</v>
      </c>
      <c r="E984" t="s">
        <v>54</v>
      </c>
      <c r="F984">
        <v>12223614</v>
      </c>
      <c r="G984">
        <v>44996</v>
      </c>
      <c r="H984" t="s">
        <v>3389</v>
      </c>
      <c r="I984" t="s">
        <v>255</v>
      </c>
      <c r="L984" t="s">
        <v>251</v>
      </c>
      <c r="O984" s="111">
        <v>44996</v>
      </c>
      <c r="P984" t="s">
        <v>252</v>
      </c>
      <c r="Q984" t="s">
        <v>263</v>
      </c>
      <c r="R984" s="111">
        <v>44998</v>
      </c>
      <c r="W984">
        <v>0</v>
      </c>
      <c r="X984">
        <v>50</v>
      </c>
      <c r="Y984">
        <v>0</v>
      </c>
      <c r="Z984">
        <f t="shared" si="15"/>
        <v>50</v>
      </c>
    </row>
    <row r="985" spans="1:26">
      <c r="A985" t="s">
        <v>246</v>
      </c>
      <c r="B985">
        <v>70677211139</v>
      </c>
      <c r="C985" t="s">
        <v>339</v>
      </c>
      <c r="D985" t="s">
        <v>408</v>
      </c>
      <c r="E985" t="s">
        <v>54</v>
      </c>
      <c r="F985">
        <v>12306189</v>
      </c>
      <c r="G985">
        <v>45015</v>
      </c>
      <c r="H985" t="s">
        <v>3390</v>
      </c>
      <c r="I985" t="s">
        <v>255</v>
      </c>
      <c r="J985" t="s">
        <v>249</v>
      </c>
      <c r="K985" t="s">
        <v>268</v>
      </c>
      <c r="L985" t="s">
        <v>251</v>
      </c>
      <c r="O985" s="111">
        <v>45015</v>
      </c>
      <c r="P985" t="s">
        <v>252</v>
      </c>
      <c r="Q985" t="s">
        <v>257</v>
      </c>
      <c r="R985" s="111"/>
      <c r="W985">
        <v>0</v>
      </c>
      <c r="X985">
        <v>0</v>
      </c>
      <c r="Y985">
        <v>0</v>
      </c>
      <c r="Z985">
        <f t="shared" si="15"/>
        <v>0</v>
      </c>
    </row>
    <row r="986" spans="1:26">
      <c r="A986" t="s">
        <v>246</v>
      </c>
      <c r="B986">
        <v>72073926134</v>
      </c>
      <c r="C986" t="s">
        <v>195</v>
      </c>
      <c r="D986" t="s">
        <v>247</v>
      </c>
      <c r="E986" t="s">
        <v>54</v>
      </c>
      <c r="F986">
        <v>7211690</v>
      </c>
      <c r="G986">
        <v>44967</v>
      </c>
      <c r="H986" t="s">
        <v>2684</v>
      </c>
      <c r="I986" t="s">
        <v>255</v>
      </c>
      <c r="L986" t="s">
        <v>251</v>
      </c>
      <c r="O986" s="111">
        <v>44970</v>
      </c>
      <c r="P986" t="s">
        <v>252</v>
      </c>
      <c r="Q986" t="s">
        <v>263</v>
      </c>
      <c r="R986" s="111">
        <v>44970</v>
      </c>
      <c r="W986">
        <v>6566.5</v>
      </c>
      <c r="X986">
        <v>0</v>
      </c>
      <c r="Y986">
        <v>0</v>
      </c>
      <c r="Z986">
        <f t="shared" si="15"/>
        <v>6566.5</v>
      </c>
    </row>
    <row r="987" spans="1:26">
      <c r="A987" t="s">
        <v>246</v>
      </c>
      <c r="B987">
        <v>72637005149</v>
      </c>
      <c r="C987" t="s">
        <v>1818</v>
      </c>
      <c r="D987" t="s">
        <v>247</v>
      </c>
      <c r="E987" t="s">
        <v>54</v>
      </c>
      <c r="F987">
        <v>12086083</v>
      </c>
      <c r="G987">
        <v>44959</v>
      </c>
      <c r="H987" t="s">
        <v>2717</v>
      </c>
      <c r="I987" t="s">
        <v>255</v>
      </c>
      <c r="J987" t="s">
        <v>249</v>
      </c>
      <c r="K987" t="s">
        <v>250</v>
      </c>
      <c r="L987" t="s">
        <v>251</v>
      </c>
      <c r="O987" s="111">
        <v>44960</v>
      </c>
      <c r="P987" t="s">
        <v>252</v>
      </c>
      <c r="Q987" t="s">
        <v>253</v>
      </c>
      <c r="R987" s="111">
        <v>44963</v>
      </c>
      <c r="W987">
        <v>1</v>
      </c>
      <c r="X987">
        <v>68</v>
      </c>
      <c r="Y987">
        <v>980</v>
      </c>
      <c r="Z987">
        <f t="shared" si="15"/>
        <v>1049</v>
      </c>
    </row>
    <row r="988" spans="1:26">
      <c r="A988" t="s">
        <v>246</v>
      </c>
      <c r="B988">
        <v>72637005149</v>
      </c>
      <c r="C988" t="s">
        <v>1818</v>
      </c>
      <c r="D988" t="s">
        <v>247</v>
      </c>
      <c r="E988" t="s">
        <v>54</v>
      </c>
      <c r="F988">
        <v>11514060</v>
      </c>
      <c r="G988">
        <v>45007</v>
      </c>
      <c r="H988" t="s">
        <v>3428</v>
      </c>
      <c r="I988" t="s">
        <v>255</v>
      </c>
      <c r="J988" t="s">
        <v>249</v>
      </c>
      <c r="K988" t="s">
        <v>268</v>
      </c>
      <c r="L988" t="s">
        <v>251</v>
      </c>
      <c r="O988" s="111">
        <v>45007</v>
      </c>
      <c r="P988" t="s">
        <v>252</v>
      </c>
      <c r="Q988" t="s">
        <v>253</v>
      </c>
      <c r="R988" s="111">
        <v>45010</v>
      </c>
      <c r="W988">
        <v>0</v>
      </c>
      <c r="X988">
        <v>1253.23</v>
      </c>
      <c r="Y988">
        <v>5261.04</v>
      </c>
      <c r="Z988">
        <f t="shared" si="15"/>
        <v>6514.27</v>
      </c>
    </row>
    <row r="989" spans="1:26">
      <c r="A989" t="s">
        <v>246</v>
      </c>
      <c r="B989">
        <v>72637005149</v>
      </c>
      <c r="C989" t="s">
        <v>1818</v>
      </c>
      <c r="D989" t="s">
        <v>4356</v>
      </c>
      <c r="E989" t="s">
        <v>54</v>
      </c>
      <c r="F989">
        <v>12385357</v>
      </c>
      <c r="G989">
        <v>45036</v>
      </c>
      <c r="H989" t="s">
        <v>4474</v>
      </c>
      <c r="I989" t="s">
        <v>271</v>
      </c>
      <c r="J989" t="s">
        <v>249</v>
      </c>
      <c r="K989" t="s">
        <v>250</v>
      </c>
      <c r="L989" t="s">
        <v>251</v>
      </c>
      <c r="O989" s="111">
        <v>45036</v>
      </c>
      <c r="P989" t="s">
        <v>252</v>
      </c>
      <c r="Q989" t="s">
        <v>253</v>
      </c>
      <c r="R989" s="111">
        <v>45040</v>
      </c>
      <c r="W989">
        <v>0</v>
      </c>
      <c r="X989">
        <v>0</v>
      </c>
      <c r="Y989">
        <v>6529.14</v>
      </c>
      <c r="Z989">
        <f t="shared" si="15"/>
        <v>6529.14</v>
      </c>
    </row>
    <row r="990" spans="1:26">
      <c r="A990" t="s">
        <v>246</v>
      </c>
      <c r="B990">
        <v>72637005149</v>
      </c>
      <c r="C990" t="s">
        <v>1818</v>
      </c>
      <c r="D990" t="s">
        <v>57</v>
      </c>
      <c r="E990" t="s">
        <v>58</v>
      </c>
      <c r="F990">
        <v>12105702</v>
      </c>
      <c r="G990">
        <v>44965</v>
      </c>
      <c r="H990" t="s">
        <v>2720</v>
      </c>
      <c r="I990" t="s">
        <v>248</v>
      </c>
      <c r="J990" t="s">
        <v>249</v>
      </c>
      <c r="K990" t="s">
        <v>3936</v>
      </c>
      <c r="L990" t="s">
        <v>251</v>
      </c>
      <c r="O990" s="111">
        <v>44965</v>
      </c>
      <c r="P990" t="s">
        <v>252</v>
      </c>
      <c r="Q990" t="s">
        <v>253</v>
      </c>
      <c r="R990" s="111">
        <v>44971</v>
      </c>
      <c r="W990">
        <v>333.2</v>
      </c>
      <c r="X990">
        <v>936.5</v>
      </c>
      <c r="Y990">
        <v>422</v>
      </c>
      <c r="Z990">
        <f t="shared" si="15"/>
        <v>1691.7</v>
      </c>
    </row>
    <row r="991" spans="1:26">
      <c r="A991" t="s">
        <v>246</v>
      </c>
      <c r="B991">
        <v>72637005149</v>
      </c>
      <c r="C991" t="s">
        <v>1818</v>
      </c>
      <c r="D991" t="s">
        <v>57</v>
      </c>
      <c r="E991" t="s">
        <v>58</v>
      </c>
      <c r="F991">
        <v>12107115</v>
      </c>
      <c r="G991">
        <v>44965</v>
      </c>
      <c r="H991" t="s">
        <v>2721</v>
      </c>
      <c r="I991" t="s">
        <v>255</v>
      </c>
      <c r="J991" t="s">
        <v>249</v>
      </c>
      <c r="K991" t="s">
        <v>250</v>
      </c>
      <c r="L991" t="s">
        <v>251</v>
      </c>
      <c r="O991" s="111">
        <v>44965</v>
      </c>
      <c r="P991" t="s">
        <v>252</v>
      </c>
      <c r="Q991" t="s">
        <v>253</v>
      </c>
      <c r="R991" s="111">
        <v>44966</v>
      </c>
      <c r="W991">
        <v>1041</v>
      </c>
      <c r="X991">
        <v>595</v>
      </c>
      <c r="Y991">
        <v>4570</v>
      </c>
      <c r="Z991">
        <f t="shared" si="15"/>
        <v>6206</v>
      </c>
    </row>
    <row r="992" spans="1:26">
      <c r="A992" t="s">
        <v>246</v>
      </c>
      <c r="B992">
        <v>72637005149</v>
      </c>
      <c r="C992" t="s">
        <v>1818</v>
      </c>
      <c r="D992" t="s">
        <v>57</v>
      </c>
      <c r="E992" t="s">
        <v>58</v>
      </c>
      <c r="F992">
        <v>12110920</v>
      </c>
      <c r="G992">
        <v>44966</v>
      </c>
      <c r="H992" t="s">
        <v>2722</v>
      </c>
      <c r="I992" t="s">
        <v>248</v>
      </c>
      <c r="J992" t="s">
        <v>249</v>
      </c>
      <c r="K992" t="s">
        <v>3936</v>
      </c>
      <c r="L992" t="s">
        <v>251</v>
      </c>
      <c r="O992" s="111">
        <v>44966</v>
      </c>
      <c r="P992" t="s">
        <v>252</v>
      </c>
      <c r="Q992" t="s">
        <v>253</v>
      </c>
      <c r="R992" s="111">
        <v>44971</v>
      </c>
      <c r="W992">
        <v>5155</v>
      </c>
      <c r="X992">
        <v>18068</v>
      </c>
      <c r="Y992">
        <v>10478</v>
      </c>
      <c r="Z992">
        <f t="shared" si="15"/>
        <v>33701</v>
      </c>
    </row>
    <row r="993" spans="1:26">
      <c r="A993" t="s">
        <v>246</v>
      </c>
      <c r="B993">
        <v>72637005149</v>
      </c>
      <c r="C993" t="s">
        <v>1818</v>
      </c>
      <c r="D993" t="s">
        <v>57</v>
      </c>
      <c r="E993" t="s">
        <v>58</v>
      </c>
      <c r="F993">
        <v>12119673</v>
      </c>
      <c r="G993">
        <v>44968</v>
      </c>
      <c r="H993" t="s">
        <v>2723</v>
      </c>
      <c r="I993" t="s">
        <v>248</v>
      </c>
      <c r="J993" t="s">
        <v>249</v>
      </c>
      <c r="K993" t="s">
        <v>3936</v>
      </c>
      <c r="L993" t="s">
        <v>251</v>
      </c>
      <c r="O993" s="111">
        <v>44970</v>
      </c>
      <c r="P993" t="s">
        <v>252</v>
      </c>
      <c r="Q993" t="s">
        <v>253</v>
      </c>
      <c r="R993" s="111">
        <v>44973</v>
      </c>
      <c r="W993">
        <v>1</v>
      </c>
      <c r="X993">
        <v>0</v>
      </c>
      <c r="Y993">
        <v>243.85</v>
      </c>
      <c r="Z993">
        <f t="shared" si="15"/>
        <v>244.85</v>
      </c>
    </row>
    <row r="994" spans="1:26">
      <c r="A994" t="s">
        <v>246</v>
      </c>
      <c r="B994">
        <v>72637005149</v>
      </c>
      <c r="C994" t="s">
        <v>1818</v>
      </c>
      <c r="D994" t="s">
        <v>57</v>
      </c>
      <c r="E994" t="s">
        <v>58</v>
      </c>
      <c r="F994">
        <v>12026997</v>
      </c>
      <c r="G994">
        <v>44973</v>
      </c>
      <c r="H994" t="s">
        <v>2719</v>
      </c>
      <c r="I994" t="s">
        <v>255</v>
      </c>
      <c r="J994" t="s">
        <v>249</v>
      </c>
      <c r="K994" t="s">
        <v>250</v>
      </c>
      <c r="L994" t="s">
        <v>251</v>
      </c>
      <c r="O994" s="111">
        <v>44973</v>
      </c>
      <c r="P994" t="s">
        <v>252</v>
      </c>
      <c r="Q994" t="s">
        <v>282</v>
      </c>
      <c r="R994" s="111">
        <v>44974</v>
      </c>
      <c r="W994">
        <v>13876.13</v>
      </c>
      <c r="X994">
        <v>14112.55</v>
      </c>
      <c r="Y994">
        <v>0</v>
      </c>
      <c r="Z994">
        <f t="shared" si="15"/>
        <v>27988.68</v>
      </c>
    </row>
    <row r="995" spans="1:26">
      <c r="A995" t="s">
        <v>246</v>
      </c>
      <c r="B995">
        <v>72637005149</v>
      </c>
      <c r="C995" t="s">
        <v>1818</v>
      </c>
      <c r="D995" t="s">
        <v>57</v>
      </c>
      <c r="E995" t="s">
        <v>58</v>
      </c>
      <c r="F995">
        <v>12137247</v>
      </c>
      <c r="G995">
        <v>44973</v>
      </c>
      <c r="H995" t="s">
        <v>2724</v>
      </c>
      <c r="I995" t="s">
        <v>255</v>
      </c>
      <c r="J995" t="s">
        <v>249</v>
      </c>
      <c r="K995" t="s">
        <v>268</v>
      </c>
      <c r="L995" t="s">
        <v>251</v>
      </c>
      <c r="O995" s="111">
        <v>44981</v>
      </c>
      <c r="P995" t="s">
        <v>252</v>
      </c>
      <c r="Q995" t="s">
        <v>257</v>
      </c>
      <c r="R995" s="111">
        <v>44984</v>
      </c>
      <c r="W995">
        <v>0</v>
      </c>
      <c r="X995">
        <v>0</v>
      </c>
      <c r="Y995">
        <v>0</v>
      </c>
      <c r="Z995">
        <f t="shared" si="15"/>
        <v>0</v>
      </c>
    </row>
    <row r="996" spans="1:26">
      <c r="A996" t="s">
        <v>246</v>
      </c>
      <c r="B996">
        <v>72637005149</v>
      </c>
      <c r="C996" t="s">
        <v>1818</v>
      </c>
      <c r="D996" t="s">
        <v>57</v>
      </c>
      <c r="E996" t="s">
        <v>58</v>
      </c>
      <c r="F996">
        <v>12142038</v>
      </c>
      <c r="G996">
        <v>44974</v>
      </c>
      <c r="H996" t="s">
        <v>2725</v>
      </c>
      <c r="I996" t="s">
        <v>255</v>
      </c>
      <c r="J996" t="s">
        <v>249</v>
      </c>
      <c r="K996" t="s">
        <v>250</v>
      </c>
      <c r="L996" t="s">
        <v>251</v>
      </c>
      <c r="O996" s="111">
        <v>44974</v>
      </c>
      <c r="P996" t="s">
        <v>252</v>
      </c>
      <c r="Q996" t="s">
        <v>253</v>
      </c>
      <c r="R996" s="111">
        <v>44977</v>
      </c>
      <c r="W996">
        <v>160</v>
      </c>
      <c r="X996">
        <v>12151.5</v>
      </c>
      <c r="Y996">
        <v>1991</v>
      </c>
      <c r="Z996">
        <f t="shared" si="15"/>
        <v>14302.5</v>
      </c>
    </row>
    <row r="997" spans="1:26">
      <c r="A997" t="s">
        <v>246</v>
      </c>
      <c r="B997">
        <v>72637005149</v>
      </c>
      <c r="C997" t="s">
        <v>1818</v>
      </c>
      <c r="D997" t="s">
        <v>57</v>
      </c>
      <c r="E997" t="s">
        <v>58</v>
      </c>
      <c r="F997">
        <v>12151399</v>
      </c>
      <c r="G997">
        <v>44980</v>
      </c>
      <c r="H997" t="s">
        <v>2726</v>
      </c>
      <c r="I997" t="s">
        <v>255</v>
      </c>
      <c r="J997" t="s">
        <v>249</v>
      </c>
      <c r="K997" t="s">
        <v>250</v>
      </c>
      <c r="L997" t="s">
        <v>251</v>
      </c>
      <c r="O997" s="111">
        <v>44980</v>
      </c>
      <c r="P997" t="s">
        <v>252</v>
      </c>
      <c r="Q997" t="s">
        <v>253</v>
      </c>
      <c r="R997" s="111">
        <v>44981</v>
      </c>
      <c r="W997">
        <v>133</v>
      </c>
      <c r="X997">
        <v>192.02</v>
      </c>
      <c r="Y997">
        <v>782</v>
      </c>
      <c r="Z997">
        <f t="shared" si="15"/>
        <v>1107.02</v>
      </c>
    </row>
    <row r="998" spans="1:26">
      <c r="A998" t="s">
        <v>246</v>
      </c>
      <c r="B998">
        <v>72637005149</v>
      </c>
      <c r="C998" t="s">
        <v>1818</v>
      </c>
      <c r="D998" t="s">
        <v>57</v>
      </c>
      <c r="E998" t="s">
        <v>58</v>
      </c>
      <c r="F998">
        <v>12151860</v>
      </c>
      <c r="G998">
        <v>44980</v>
      </c>
      <c r="H998" t="s">
        <v>2727</v>
      </c>
      <c r="I998" t="s">
        <v>255</v>
      </c>
      <c r="J998" t="s">
        <v>249</v>
      </c>
      <c r="K998" t="s">
        <v>250</v>
      </c>
      <c r="L998" t="s">
        <v>251</v>
      </c>
      <c r="O998" s="111">
        <v>44980</v>
      </c>
      <c r="P998" t="s">
        <v>252</v>
      </c>
      <c r="Q998" t="s">
        <v>253</v>
      </c>
      <c r="R998" s="111">
        <v>44981</v>
      </c>
      <c r="W998">
        <v>270</v>
      </c>
      <c r="X998">
        <v>3756.51</v>
      </c>
      <c r="Y998">
        <v>1423.5</v>
      </c>
      <c r="Z998">
        <f t="shared" si="15"/>
        <v>5450.01</v>
      </c>
    </row>
    <row r="999" spans="1:26">
      <c r="A999" t="s">
        <v>246</v>
      </c>
      <c r="B999">
        <v>72637005149</v>
      </c>
      <c r="C999" t="s">
        <v>1818</v>
      </c>
      <c r="D999" t="s">
        <v>57</v>
      </c>
      <c r="E999" t="s">
        <v>58</v>
      </c>
      <c r="F999">
        <v>12157174</v>
      </c>
      <c r="G999">
        <v>44981</v>
      </c>
      <c r="H999" t="s">
        <v>2728</v>
      </c>
      <c r="I999" t="s">
        <v>255</v>
      </c>
      <c r="J999" t="s">
        <v>249</v>
      </c>
      <c r="K999" t="s">
        <v>250</v>
      </c>
      <c r="L999" t="s">
        <v>251</v>
      </c>
      <c r="O999" s="111">
        <v>44981</v>
      </c>
      <c r="P999" t="s">
        <v>252</v>
      </c>
      <c r="Q999" t="s">
        <v>282</v>
      </c>
      <c r="R999" s="111">
        <v>44982</v>
      </c>
      <c r="W999">
        <v>577</v>
      </c>
      <c r="X999">
        <v>40</v>
      </c>
      <c r="Y999">
        <v>0</v>
      </c>
      <c r="Z999">
        <f t="shared" si="15"/>
        <v>617</v>
      </c>
    </row>
    <row r="1000" spans="1:26">
      <c r="A1000" t="s">
        <v>246</v>
      </c>
      <c r="B1000">
        <v>72637005149</v>
      </c>
      <c r="C1000" t="s">
        <v>1818</v>
      </c>
      <c r="D1000" t="s">
        <v>57</v>
      </c>
      <c r="E1000" t="s">
        <v>58</v>
      </c>
      <c r="F1000">
        <v>12158646</v>
      </c>
      <c r="G1000">
        <v>44981</v>
      </c>
      <c r="H1000" t="s">
        <v>2729</v>
      </c>
      <c r="I1000" t="s">
        <v>255</v>
      </c>
      <c r="J1000" t="s">
        <v>249</v>
      </c>
      <c r="K1000" t="s">
        <v>250</v>
      </c>
      <c r="L1000" t="s">
        <v>251</v>
      </c>
      <c r="O1000" s="111">
        <v>44981</v>
      </c>
      <c r="P1000" t="s">
        <v>252</v>
      </c>
      <c r="Q1000" t="s">
        <v>253</v>
      </c>
      <c r="R1000" s="111">
        <v>44984</v>
      </c>
      <c r="W1000">
        <v>27</v>
      </c>
      <c r="X1000">
        <v>995.85</v>
      </c>
      <c r="Y1000">
        <v>784.6</v>
      </c>
      <c r="Z1000">
        <f t="shared" si="15"/>
        <v>1807.45</v>
      </c>
    </row>
    <row r="1001" spans="1:26">
      <c r="A1001" t="s">
        <v>246</v>
      </c>
      <c r="B1001">
        <v>72637005149</v>
      </c>
      <c r="C1001" t="s">
        <v>1818</v>
      </c>
      <c r="D1001" t="s">
        <v>57</v>
      </c>
      <c r="E1001" t="s">
        <v>58</v>
      </c>
      <c r="F1001">
        <v>12173797</v>
      </c>
      <c r="G1001">
        <v>44986</v>
      </c>
      <c r="H1001" t="s">
        <v>3430</v>
      </c>
      <c r="I1001" t="s">
        <v>255</v>
      </c>
      <c r="L1001" t="s">
        <v>251</v>
      </c>
      <c r="O1001" s="111">
        <v>44986</v>
      </c>
      <c r="P1001" t="s">
        <v>252</v>
      </c>
      <c r="Q1001" t="s">
        <v>263</v>
      </c>
      <c r="R1001" s="111">
        <v>44987</v>
      </c>
      <c r="W1001">
        <v>0</v>
      </c>
      <c r="X1001">
        <v>757.4</v>
      </c>
      <c r="Y1001">
        <v>0</v>
      </c>
      <c r="Z1001">
        <f t="shared" si="15"/>
        <v>757.4</v>
      </c>
    </row>
    <row r="1002" spans="1:26">
      <c r="A1002" t="s">
        <v>246</v>
      </c>
      <c r="B1002">
        <v>72637005149</v>
      </c>
      <c r="C1002" t="s">
        <v>1818</v>
      </c>
      <c r="D1002" t="s">
        <v>57</v>
      </c>
      <c r="E1002" t="s">
        <v>58</v>
      </c>
      <c r="F1002">
        <v>12195968</v>
      </c>
      <c r="G1002">
        <v>44988</v>
      </c>
      <c r="H1002" t="s">
        <v>3432</v>
      </c>
      <c r="I1002" t="s">
        <v>256</v>
      </c>
      <c r="J1002" t="s">
        <v>249</v>
      </c>
      <c r="K1002" t="s">
        <v>250</v>
      </c>
      <c r="L1002" t="s">
        <v>251</v>
      </c>
      <c r="O1002" s="111">
        <v>44988</v>
      </c>
      <c r="P1002" t="s">
        <v>252</v>
      </c>
      <c r="Q1002" t="s">
        <v>253</v>
      </c>
      <c r="R1002" s="111">
        <v>44991</v>
      </c>
      <c r="W1002">
        <v>0</v>
      </c>
      <c r="X1002">
        <v>11796.8</v>
      </c>
      <c r="Y1002">
        <v>6214.9</v>
      </c>
      <c r="Z1002">
        <f t="shared" si="15"/>
        <v>18011.699999999997</v>
      </c>
    </row>
    <row r="1003" spans="1:26">
      <c r="A1003" t="s">
        <v>246</v>
      </c>
      <c r="B1003">
        <v>72637005149</v>
      </c>
      <c r="C1003" t="s">
        <v>1818</v>
      </c>
      <c r="D1003" t="s">
        <v>57</v>
      </c>
      <c r="E1003" t="s">
        <v>58</v>
      </c>
      <c r="F1003">
        <v>12185557</v>
      </c>
      <c r="G1003">
        <v>44991</v>
      </c>
      <c r="H1003" t="s">
        <v>3156</v>
      </c>
      <c r="I1003" t="s">
        <v>255</v>
      </c>
      <c r="J1003" t="s">
        <v>259</v>
      </c>
      <c r="K1003" t="s">
        <v>1770</v>
      </c>
      <c r="L1003" t="s">
        <v>251</v>
      </c>
      <c r="O1003" s="111">
        <v>44998</v>
      </c>
      <c r="P1003" t="s">
        <v>252</v>
      </c>
      <c r="Q1003" t="s">
        <v>253</v>
      </c>
      <c r="R1003" s="111">
        <v>44999</v>
      </c>
      <c r="W1003">
        <v>0</v>
      </c>
      <c r="X1003">
        <v>2324.6</v>
      </c>
      <c r="Y1003">
        <v>2996.16</v>
      </c>
      <c r="Z1003">
        <f t="shared" si="15"/>
        <v>5320.76</v>
      </c>
    </row>
    <row r="1004" spans="1:26">
      <c r="A1004" t="s">
        <v>246</v>
      </c>
      <c r="B1004">
        <v>72637005149</v>
      </c>
      <c r="C1004" t="s">
        <v>1818</v>
      </c>
      <c r="D1004" t="s">
        <v>57</v>
      </c>
      <c r="E1004" t="s">
        <v>58</v>
      </c>
      <c r="F1004">
        <v>12189821</v>
      </c>
      <c r="G1004">
        <v>44992</v>
      </c>
      <c r="H1004" t="s">
        <v>3431</v>
      </c>
      <c r="I1004" t="s">
        <v>255</v>
      </c>
      <c r="J1004" t="s">
        <v>249</v>
      </c>
      <c r="K1004" t="s">
        <v>250</v>
      </c>
      <c r="L1004" t="s">
        <v>251</v>
      </c>
      <c r="O1004" s="111">
        <v>44992</v>
      </c>
      <c r="P1004" t="s">
        <v>252</v>
      </c>
      <c r="Q1004" t="s">
        <v>253</v>
      </c>
      <c r="R1004" s="111">
        <v>44994</v>
      </c>
      <c r="W1004">
        <v>0</v>
      </c>
      <c r="X1004">
        <v>4808.8500000000004</v>
      </c>
      <c r="Y1004">
        <v>7205.2</v>
      </c>
      <c r="Z1004">
        <f t="shared" si="15"/>
        <v>12014.05</v>
      </c>
    </row>
    <row r="1005" spans="1:26">
      <c r="A1005" t="s">
        <v>246</v>
      </c>
      <c r="B1005">
        <v>72637005149</v>
      </c>
      <c r="C1005" t="s">
        <v>1818</v>
      </c>
      <c r="D1005" t="s">
        <v>57</v>
      </c>
      <c r="E1005" t="s">
        <v>58</v>
      </c>
      <c r="F1005">
        <v>12213750</v>
      </c>
      <c r="G1005">
        <v>44994</v>
      </c>
      <c r="H1005" t="s">
        <v>3433</v>
      </c>
      <c r="I1005" t="s">
        <v>255</v>
      </c>
      <c r="J1005" t="s">
        <v>249</v>
      </c>
      <c r="K1005" t="s">
        <v>250</v>
      </c>
      <c r="L1005" t="s">
        <v>251</v>
      </c>
      <c r="O1005" s="111">
        <v>44994</v>
      </c>
      <c r="P1005" t="s">
        <v>252</v>
      </c>
      <c r="Q1005" t="s">
        <v>253</v>
      </c>
      <c r="R1005" s="111">
        <v>44995</v>
      </c>
      <c r="W1005">
        <v>0</v>
      </c>
      <c r="X1005">
        <v>1376.5</v>
      </c>
      <c r="Y1005">
        <v>1110.5</v>
      </c>
      <c r="Z1005">
        <f t="shared" si="15"/>
        <v>2487</v>
      </c>
    </row>
    <row r="1006" spans="1:26">
      <c r="A1006" t="s">
        <v>246</v>
      </c>
      <c r="B1006">
        <v>72637005149</v>
      </c>
      <c r="C1006" t="s">
        <v>1818</v>
      </c>
      <c r="D1006" t="s">
        <v>57</v>
      </c>
      <c r="E1006" t="s">
        <v>58</v>
      </c>
      <c r="F1006">
        <v>12214962</v>
      </c>
      <c r="G1006">
        <v>44996</v>
      </c>
      <c r="H1006" t="s">
        <v>3434</v>
      </c>
      <c r="I1006" t="s">
        <v>255</v>
      </c>
      <c r="J1006" t="s">
        <v>249</v>
      </c>
      <c r="K1006" t="s">
        <v>268</v>
      </c>
      <c r="L1006" t="s">
        <v>251</v>
      </c>
      <c r="O1006" s="111">
        <v>44996</v>
      </c>
      <c r="P1006" t="s">
        <v>252</v>
      </c>
      <c r="Q1006" t="s">
        <v>253</v>
      </c>
      <c r="R1006" s="111">
        <v>44998</v>
      </c>
      <c r="W1006">
        <v>0</v>
      </c>
      <c r="X1006">
        <v>3450</v>
      </c>
      <c r="Y1006">
        <v>5607.5</v>
      </c>
      <c r="Z1006">
        <f t="shared" si="15"/>
        <v>9057.5</v>
      </c>
    </row>
    <row r="1007" spans="1:26">
      <c r="A1007" t="s">
        <v>246</v>
      </c>
      <c r="B1007">
        <v>72637005149</v>
      </c>
      <c r="C1007" t="s">
        <v>1818</v>
      </c>
      <c r="D1007" t="s">
        <v>57</v>
      </c>
      <c r="E1007" t="s">
        <v>58</v>
      </c>
      <c r="F1007">
        <v>12224876</v>
      </c>
      <c r="G1007">
        <v>44998</v>
      </c>
      <c r="H1007" t="s">
        <v>3435</v>
      </c>
      <c r="I1007" t="s">
        <v>255</v>
      </c>
      <c r="J1007" t="s">
        <v>249</v>
      </c>
      <c r="K1007" t="s">
        <v>268</v>
      </c>
      <c r="L1007" t="s">
        <v>251</v>
      </c>
      <c r="O1007" s="111">
        <v>44998</v>
      </c>
      <c r="P1007" t="s">
        <v>252</v>
      </c>
      <c r="Q1007" t="s">
        <v>253</v>
      </c>
      <c r="R1007" s="111">
        <v>44999</v>
      </c>
      <c r="W1007">
        <v>0</v>
      </c>
      <c r="X1007">
        <v>5309.24</v>
      </c>
      <c r="Y1007">
        <v>7500.99</v>
      </c>
      <c r="Z1007">
        <f t="shared" si="15"/>
        <v>12810.23</v>
      </c>
    </row>
    <row r="1008" spans="1:26">
      <c r="A1008" t="s">
        <v>246</v>
      </c>
      <c r="B1008">
        <v>72637005149</v>
      </c>
      <c r="C1008" t="s">
        <v>1818</v>
      </c>
      <c r="D1008" t="s">
        <v>57</v>
      </c>
      <c r="E1008" t="s">
        <v>58</v>
      </c>
      <c r="F1008">
        <v>11977957</v>
      </c>
      <c r="G1008">
        <v>45001</v>
      </c>
      <c r="H1008" t="s">
        <v>3429</v>
      </c>
      <c r="I1008" t="s">
        <v>255</v>
      </c>
      <c r="J1008" t="s">
        <v>249</v>
      </c>
      <c r="K1008" t="s">
        <v>268</v>
      </c>
      <c r="L1008" t="s">
        <v>251</v>
      </c>
      <c r="O1008" s="111">
        <v>45001</v>
      </c>
      <c r="P1008" t="s">
        <v>252</v>
      </c>
      <c r="Q1008" t="s">
        <v>253</v>
      </c>
      <c r="R1008" s="111">
        <v>45002</v>
      </c>
      <c r="W1008">
        <v>0</v>
      </c>
      <c r="X1008">
        <v>3585.7</v>
      </c>
      <c r="Y1008">
        <v>9316.49</v>
      </c>
      <c r="Z1008">
        <f t="shared" si="15"/>
        <v>12902.189999999999</v>
      </c>
    </row>
    <row r="1009" spans="1:26">
      <c r="A1009" t="s">
        <v>246</v>
      </c>
      <c r="B1009">
        <v>72637005149</v>
      </c>
      <c r="C1009" t="s">
        <v>1818</v>
      </c>
      <c r="D1009" t="s">
        <v>57</v>
      </c>
      <c r="E1009" t="s">
        <v>58</v>
      </c>
      <c r="F1009">
        <v>12242866</v>
      </c>
      <c r="G1009">
        <v>45001</v>
      </c>
      <c r="H1009" t="s">
        <v>3436</v>
      </c>
      <c r="I1009" t="s">
        <v>255</v>
      </c>
      <c r="J1009" t="s">
        <v>249</v>
      </c>
      <c r="K1009" t="s">
        <v>250</v>
      </c>
      <c r="L1009" t="s">
        <v>251</v>
      </c>
      <c r="O1009" s="111">
        <v>45001</v>
      </c>
      <c r="P1009" t="s">
        <v>252</v>
      </c>
      <c r="Q1009" t="s">
        <v>253</v>
      </c>
      <c r="R1009" s="111">
        <v>45002</v>
      </c>
      <c r="W1009">
        <v>0</v>
      </c>
      <c r="X1009">
        <v>2605.1</v>
      </c>
      <c r="Y1009">
        <v>101.5</v>
      </c>
      <c r="Z1009">
        <f t="shared" si="15"/>
        <v>2706.6</v>
      </c>
    </row>
    <row r="1010" spans="1:26">
      <c r="A1010" t="s">
        <v>246</v>
      </c>
      <c r="B1010">
        <v>72637005149</v>
      </c>
      <c r="C1010" t="s">
        <v>1818</v>
      </c>
      <c r="D1010" t="s">
        <v>57</v>
      </c>
      <c r="E1010" t="s">
        <v>58</v>
      </c>
      <c r="F1010">
        <v>12247513</v>
      </c>
      <c r="G1010">
        <v>45002</v>
      </c>
      <c r="H1010" t="s">
        <v>3437</v>
      </c>
      <c r="I1010" t="s">
        <v>255</v>
      </c>
      <c r="J1010" t="s">
        <v>249</v>
      </c>
      <c r="K1010" t="s">
        <v>250</v>
      </c>
      <c r="L1010" t="s">
        <v>251</v>
      </c>
      <c r="O1010" s="111">
        <v>45002</v>
      </c>
      <c r="P1010" t="s">
        <v>252</v>
      </c>
      <c r="Q1010" t="s">
        <v>253</v>
      </c>
      <c r="R1010" s="111">
        <v>45005</v>
      </c>
      <c r="W1010">
        <v>0</v>
      </c>
      <c r="X1010">
        <v>8000</v>
      </c>
      <c r="Y1010">
        <v>8530</v>
      </c>
      <c r="Z1010">
        <f t="shared" si="15"/>
        <v>16530</v>
      </c>
    </row>
    <row r="1011" spans="1:26">
      <c r="A1011" t="s">
        <v>246</v>
      </c>
      <c r="B1011">
        <v>72637005149</v>
      </c>
      <c r="C1011" t="s">
        <v>1818</v>
      </c>
      <c r="D1011" t="s">
        <v>57</v>
      </c>
      <c r="E1011" t="s">
        <v>58</v>
      </c>
      <c r="F1011">
        <v>12248430</v>
      </c>
      <c r="G1011">
        <v>45002</v>
      </c>
      <c r="H1011" t="s">
        <v>3438</v>
      </c>
      <c r="I1011" t="s">
        <v>255</v>
      </c>
      <c r="J1011" t="s">
        <v>249</v>
      </c>
      <c r="K1011" t="s">
        <v>268</v>
      </c>
      <c r="L1011" t="s">
        <v>251</v>
      </c>
      <c r="O1011" s="111">
        <v>45002</v>
      </c>
      <c r="P1011" t="s">
        <v>252</v>
      </c>
      <c r="Q1011" t="s">
        <v>257</v>
      </c>
      <c r="R1011" s="111">
        <v>45005</v>
      </c>
      <c r="W1011">
        <v>0</v>
      </c>
      <c r="X1011">
        <v>0</v>
      </c>
      <c r="Y1011">
        <v>0</v>
      </c>
      <c r="Z1011">
        <f t="shared" si="15"/>
        <v>0</v>
      </c>
    </row>
    <row r="1012" spans="1:26">
      <c r="A1012" t="s">
        <v>246</v>
      </c>
      <c r="B1012">
        <v>72637005149</v>
      </c>
      <c r="C1012" t="s">
        <v>1818</v>
      </c>
      <c r="D1012" t="s">
        <v>57</v>
      </c>
      <c r="E1012" t="s">
        <v>58</v>
      </c>
      <c r="F1012">
        <v>12304575</v>
      </c>
      <c r="G1012">
        <v>45019</v>
      </c>
      <c r="H1012" t="s">
        <v>4475</v>
      </c>
      <c r="I1012" t="s">
        <v>255</v>
      </c>
      <c r="J1012" t="s">
        <v>249</v>
      </c>
      <c r="K1012" t="s">
        <v>268</v>
      </c>
      <c r="L1012" t="s">
        <v>251</v>
      </c>
      <c r="O1012" s="111">
        <v>45019</v>
      </c>
      <c r="P1012" t="s">
        <v>252</v>
      </c>
      <c r="Q1012" t="s">
        <v>253</v>
      </c>
      <c r="R1012" s="111">
        <v>45020</v>
      </c>
      <c r="W1012">
        <v>0</v>
      </c>
      <c r="X1012">
        <v>0</v>
      </c>
      <c r="Y1012">
        <v>31252</v>
      </c>
      <c r="Z1012">
        <f t="shared" si="15"/>
        <v>31252</v>
      </c>
    </row>
    <row r="1013" spans="1:26">
      <c r="A1013" t="s">
        <v>246</v>
      </c>
      <c r="B1013">
        <v>72637005149</v>
      </c>
      <c r="C1013" t="s">
        <v>1818</v>
      </c>
      <c r="D1013" t="s">
        <v>57</v>
      </c>
      <c r="E1013" t="s">
        <v>58</v>
      </c>
      <c r="F1013">
        <v>12326009</v>
      </c>
      <c r="G1013">
        <v>45020</v>
      </c>
      <c r="H1013" t="s">
        <v>4476</v>
      </c>
      <c r="I1013" t="s">
        <v>255</v>
      </c>
      <c r="J1013" t="s">
        <v>249</v>
      </c>
      <c r="K1013" t="s">
        <v>250</v>
      </c>
      <c r="L1013" t="s">
        <v>251</v>
      </c>
      <c r="O1013" s="111">
        <v>45020</v>
      </c>
      <c r="P1013" t="s">
        <v>252</v>
      </c>
      <c r="Q1013" t="s">
        <v>253</v>
      </c>
      <c r="R1013" s="111">
        <v>45021</v>
      </c>
      <c r="W1013">
        <v>0</v>
      </c>
      <c r="X1013">
        <v>0</v>
      </c>
      <c r="Y1013">
        <v>2971.9</v>
      </c>
      <c r="Z1013">
        <f t="shared" si="15"/>
        <v>2971.9</v>
      </c>
    </row>
    <row r="1014" spans="1:26">
      <c r="A1014" t="s">
        <v>246</v>
      </c>
      <c r="B1014">
        <v>72637005149</v>
      </c>
      <c r="C1014" t="s">
        <v>1818</v>
      </c>
      <c r="D1014" t="s">
        <v>57</v>
      </c>
      <c r="E1014" t="s">
        <v>58</v>
      </c>
      <c r="F1014">
        <v>12325811</v>
      </c>
      <c r="G1014">
        <v>45021</v>
      </c>
      <c r="H1014" t="s">
        <v>4477</v>
      </c>
      <c r="I1014" t="s">
        <v>255</v>
      </c>
      <c r="J1014" t="s">
        <v>249</v>
      </c>
      <c r="K1014" t="s">
        <v>250</v>
      </c>
      <c r="L1014" t="s">
        <v>251</v>
      </c>
      <c r="O1014" s="111">
        <v>45021</v>
      </c>
      <c r="P1014" t="s">
        <v>252</v>
      </c>
      <c r="Q1014" t="s">
        <v>253</v>
      </c>
      <c r="R1014" s="111">
        <v>45022</v>
      </c>
      <c r="W1014">
        <v>0</v>
      </c>
      <c r="X1014">
        <v>0</v>
      </c>
      <c r="Y1014">
        <v>4648.93</v>
      </c>
      <c r="Z1014">
        <f t="shared" si="15"/>
        <v>4648.93</v>
      </c>
    </row>
    <row r="1015" spans="1:26">
      <c r="A1015" t="s">
        <v>246</v>
      </c>
      <c r="B1015">
        <v>72637005149</v>
      </c>
      <c r="C1015" t="s">
        <v>1818</v>
      </c>
      <c r="D1015" t="s">
        <v>57</v>
      </c>
      <c r="E1015" t="s">
        <v>58</v>
      </c>
      <c r="F1015">
        <v>12332267</v>
      </c>
      <c r="G1015">
        <v>45021</v>
      </c>
      <c r="H1015" t="s">
        <v>4478</v>
      </c>
      <c r="I1015" t="s">
        <v>255</v>
      </c>
      <c r="J1015" t="s">
        <v>249</v>
      </c>
      <c r="K1015" t="s">
        <v>250</v>
      </c>
      <c r="L1015" t="s">
        <v>251</v>
      </c>
      <c r="O1015" s="111">
        <v>45021</v>
      </c>
      <c r="P1015" t="s">
        <v>252</v>
      </c>
      <c r="Q1015" t="s">
        <v>253</v>
      </c>
      <c r="R1015" s="111">
        <v>45022</v>
      </c>
      <c r="W1015">
        <v>0</v>
      </c>
      <c r="X1015">
        <v>0</v>
      </c>
      <c r="Y1015">
        <v>7541</v>
      </c>
      <c r="Z1015">
        <f t="shared" si="15"/>
        <v>7541</v>
      </c>
    </row>
    <row r="1016" spans="1:26">
      <c r="A1016" t="s">
        <v>246</v>
      </c>
      <c r="B1016">
        <v>72637005149</v>
      </c>
      <c r="C1016" t="s">
        <v>1818</v>
      </c>
      <c r="D1016" t="s">
        <v>57</v>
      </c>
      <c r="E1016" t="s">
        <v>58</v>
      </c>
      <c r="F1016">
        <v>12347800</v>
      </c>
      <c r="G1016">
        <v>45026</v>
      </c>
      <c r="H1016" t="s">
        <v>4479</v>
      </c>
      <c r="I1016" t="s">
        <v>255</v>
      </c>
      <c r="J1016" t="s">
        <v>249</v>
      </c>
      <c r="K1016" t="s">
        <v>250</v>
      </c>
      <c r="L1016" t="s">
        <v>251</v>
      </c>
      <c r="O1016" s="111">
        <v>45026</v>
      </c>
      <c r="P1016" t="s">
        <v>252</v>
      </c>
      <c r="Q1016" t="s">
        <v>253</v>
      </c>
      <c r="R1016" s="111">
        <v>45027</v>
      </c>
      <c r="W1016">
        <v>0</v>
      </c>
      <c r="X1016">
        <v>0</v>
      </c>
      <c r="Y1016">
        <v>6669.8</v>
      </c>
      <c r="Z1016">
        <f t="shared" si="15"/>
        <v>6669.8</v>
      </c>
    </row>
    <row r="1017" spans="1:26">
      <c r="A1017" t="s">
        <v>246</v>
      </c>
      <c r="B1017">
        <v>72637005149</v>
      </c>
      <c r="C1017" t="s">
        <v>1818</v>
      </c>
      <c r="D1017" t="s">
        <v>57</v>
      </c>
      <c r="E1017" t="s">
        <v>58</v>
      </c>
      <c r="F1017">
        <v>12378511</v>
      </c>
      <c r="G1017">
        <v>45034</v>
      </c>
      <c r="H1017" t="s">
        <v>4480</v>
      </c>
      <c r="I1017" t="s">
        <v>255</v>
      </c>
      <c r="J1017" t="s">
        <v>249</v>
      </c>
      <c r="K1017" t="s">
        <v>250</v>
      </c>
      <c r="L1017" t="s">
        <v>251</v>
      </c>
      <c r="O1017" s="111">
        <v>45034</v>
      </c>
      <c r="P1017" t="s">
        <v>252</v>
      </c>
      <c r="Q1017" t="s">
        <v>253</v>
      </c>
      <c r="R1017" s="111">
        <v>45035</v>
      </c>
      <c r="W1017">
        <v>0</v>
      </c>
      <c r="X1017">
        <v>0</v>
      </c>
      <c r="Y1017">
        <v>23407.33</v>
      </c>
      <c r="Z1017">
        <f t="shared" si="15"/>
        <v>23407.33</v>
      </c>
    </row>
    <row r="1018" spans="1:26">
      <c r="A1018" t="s">
        <v>246</v>
      </c>
      <c r="B1018">
        <v>72637005149</v>
      </c>
      <c r="C1018" t="s">
        <v>1818</v>
      </c>
      <c r="D1018" t="s">
        <v>57</v>
      </c>
      <c r="E1018" t="s">
        <v>58</v>
      </c>
      <c r="F1018">
        <v>12016108</v>
      </c>
      <c r="G1018">
        <v>45034</v>
      </c>
      <c r="H1018" t="s">
        <v>4481</v>
      </c>
      <c r="I1018" t="s">
        <v>248</v>
      </c>
      <c r="J1018" t="s">
        <v>249</v>
      </c>
      <c r="K1018" t="s">
        <v>268</v>
      </c>
      <c r="L1018" t="s">
        <v>251</v>
      </c>
      <c r="O1018" s="111">
        <v>45034</v>
      </c>
      <c r="P1018" t="s">
        <v>252</v>
      </c>
      <c r="Q1018" t="s">
        <v>253</v>
      </c>
      <c r="R1018" s="111">
        <v>45035</v>
      </c>
      <c r="W1018">
        <v>0</v>
      </c>
      <c r="X1018">
        <v>0</v>
      </c>
      <c r="Y1018">
        <v>970</v>
      </c>
      <c r="Z1018">
        <f t="shared" si="15"/>
        <v>970</v>
      </c>
    </row>
    <row r="1019" spans="1:26">
      <c r="A1019" t="s">
        <v>246</v>
      </c>
      <c r="B1019">
        <v>72637005149</v>
      </c>
      <c r="C1019" t="s">
        <v>1818</v>
      </c>
      <c r="D1019" t="s">
        <v>57</v>
      </c>
      <c r="E1019" t="s">
        <v>58</v>
      </c>
      <c r="F1019">
        <v>12383861</v>
      </c>
      <c r="G1019">
        <v>45035</v>
      </c>
      <c r="H1019" t="s">
        <v>4482</v>
      </c>
      <c r="I1019" t="s">
        <v>255</v>
      </c>
      <c r="J1019" t="s">
        <v>249</v>
      </c>
      <c r="K1019" t="s">
        <v>250</v>
      </c>
      <c r="L1019" t="s">
        <v>251</v>
      </c>
      <c r="O1019" s="111">
        <v>45035</v>
      </c>
      <c r="P1019" t="s">
        <v>252</v>
      </c>
      <c r="Q1019" t="s">
        <v>253</v>
      </c>
      <c r="R1019" s="111">
        <v>45036</v>
      </c>
      <c r="W1019">
        <v>0</v>
      </c>
      <c r="X1019">
        <v>0</v>
      </c>
      <c r="Y1019">
        <v>11094.16</v>
      </c>
      <c r="Z1019">
        <f t="shared" si="15"/>
        <v>11094.16</v>
      </c>
    </row>
    <row r="1020" spans="1:26">
      <c r="A1020" t="s">
        <v>246</v>
      </c>
      <c r="B1020">
        <v>72637005149</v>
      </c>
      <c r="C1020" t="s">
        <v>1818</v>
      </c>
      <c r="D1020" t="s">
        <v>57</v>
      </c>
      <c r="E1020" t="s">
        <v>58</v>
      </c>
      <c r="F1020">
        <v>12384261</v>
      </c>
      <c r="G1020">
        <v>45035</v>
      </c>
      <c r="H1020" t="s">
        <v>4483</v>
      </c>
      <c r="I1020" t="s">
        <v>255</v>
      </c>
      <c r="J1020" t="s">
        <v>249</v>
      </c>
      <c r="K1020" t="s">
        <v>250</v>
      </c>
      <c r="L1020" t="s">
        <v>251</v>
      </c>
      <c r="O1020" s="111">
        <v>45035</v>
      </c>
      <c r="P1020" t="s">
        <v>252</v>
      </c>
      <c r="Q1020" t="s">
        <v>253</v>
      </c>
      <c r="R1020" s="111">
        <v>45036</v>
      </c>
      <c r="W1020">
        <v>0</v>
      </c>
      <c r="X1020">
        <v>0</v>
      </c>
      <c r="Y1020">
        <v>3515.52</v>
      </c>
      <c r="Z1020">
        <f t="shared" ref="Z1020:Z1083" si="16">SUM(W1020:Y1020)</f>
        <v>3515.52</v>
      </c>
    </row>
    <row r="1021" spans="1:26">
      <c r="A1021" t="s">
        <v>246</v>
      </c>
      <c r="B1021">
        <v>72637005149</v>
      </c>
      <c r="C1021" t="s">
        <v>1818</v>
      </c>
      <c r="D1021" t="s">
        <v>57</v>
      </c>
      <c r="E1021" t="s">
        <v>58</v>
      </c>
      <c r="F1021">
        <v>12400905</v>
      </c>
      <c r="G1021">
        <v>45041</v>
      </c>
      <c r="H1021" t="s">
        <v>4484</v>
      </c>
      <c r="I1021" t="s">
        <v>271</v>
      </c>
      <c r="J1021" t="s">
        <v>249</v>
      </c>
      <c r="K1021" t="s">
        <v>250</v>
      </c>
      <c r="L1021" t="s">
        <v>251</v>
      </c>
      <c r="O1021" s="111">
        <v>45041</v>
      </c>
      <c r="P1021" t="s">
        <v>252</v>
      </c>
      <c r="Q1021" t="s">
        <v>253</v>
      </c>
      <c r="R1021" s="111">
        <v>45042</v>
      </c>
      <c r="W1021">
        <v>0</v>
      </c>
      <c r="X1021">
        <v>0</v>
      </c>
      <c r="Y1021">
        <v>1573.25</v>
      </c>
      <c r="Z1021">
        <f t="shared" si="16"/>
        <v>1573.25</v>
      </c>
    </row>
    <row r="1022" spans="1:26">
      <c r="A1022" t="s">
        <v>246</v>
      </c>
      <c r="B1022">
        <v>72637005149</v>
      </c>
      <c r="C1022" t="s">
        <v>1818</v>
      </c>
      <c r="D1022" t="s">
        <v>57</v>
      </c>
      <c r="E1022" t="s">
        <v>58</v>
      </c>
      <c r="F1022">
        <v>12401649</v>
      </c>
      <c r="G1022">
        <v>45041</v>
      </c>
      <c r="H1022" t="s">
        <v>4485</v>
      </c>
      <c r="I1022" t="s">
        <v>271</v>
      </c>
      <c r="J1022" t="s">
        <v>249</v>
      </c>
      <c r="K1022" t="s">
        <v>268</v>
      </c>
      <c r="L1022" t="s">
        <v>251</v>
      </c>
      <c r="O1022" s="111">
        <v>45041</v>
      </c>
      <c r="P1022" t="s">
        <v>252</v>
      </c>
      <c r="Q1022" t="s">
        <v>253</v>
      </c>
      <c r="R1022" s="111">
        <v>45042</v>
      </c>
      <c r="W1022">
        <v>0</v>
      </c>
      <c r="X1022">
        <v>0</v>
      </c>
      <c r="Y1022">
        <v>351.15</v>
      </c>
      <c r="Z1022">
        <f t="shared" si="16"/>
        <v>351.15</v>
      </c>
    </row>
    <row r="1023" spans="1:26">
      <c r="A1023" t="s">
        <v>246</v>
      </c>
      <c r="B1023">
        <v>72637005149</v>
      </c>
      <c r="C1023" t="s">
        <v>1818</v>
      </c>
      <c r="D1023" t="s">
        <v>57</v>
      </c>
      <c r="E1023" t="s">
        <v>58</v>
      </c>
      <c r="F1023">
        <v>12275222</v>
      </c>
      <c r="G1023">
        <v>45041</v>
      </c>
      <c r="H1023" t="s">
        <v>4486</v>
      </c>
      <c r="I1023" t="s">
        <v>271</v>
      </c>
      <c r="J1023" t="s">
        <v>249</v>
      </c>
      <c r="K1023" t="s">
        <v>250</v>
      </c>
      <c r="L1023" t="s">
        <v>251</v>
      </c>
      <c r="O1023" s="111">
        <v>45041</v>
      </c>
      <c r="P1023" t="s">
        <v>252</v>
      </c>
      <c r="Q1023" t="s">
        <v>253</v>
      </c>
      <c r="R1023" s="111">
        <v>45043</v>
      </c>
      <c r="W1023">
        <v>0</v>
      </c>
      <c r="X1023">
        <v>0</v>
      </c>
      <c r="Y1023">
        <v>9273.5</v>
      </c>
      <c r="Z1023">
        <f t="shared" si="16"/>
        <v>9273.5</v>
      </c>
    </row>
    <row r="1024" spans="1:26">
      <c r="A1024" t="s">
        <v>246</v>
      </c>
      <c r="B1024">
        <v>72637005149</v>
      </c>
      <c r="C1024" t="s">
        <v>1818</v>
      </c>
      <c r="D1024" t="s">
        <v>57</v>
      </c>
      <c r="E1024" t="s">
        <v>58</v>
      </c>
      <c r="F1024">
        <v>11294573</v>
      </c>
      <c r="G1024">
        <v>45043</v>
      </c>
      <c r="H1024" t="s">
        <v>4487</v>
      </c>
      <c r="I1024" t="s">
        <v>256</v>
      </c>
      <c r="J1024" t="s">
        <v>249</v>
      </c>
      <c r="K1024" t="s">
        <v>832</v>
      </c>
      <c r="L1024" t="s">
        <v>251</v>
      </c>
      <c r="O1024" s="111">
        <v>45044</v>
      </c>
      <c r="P1024" t="s">
        <v>252</v>
      </c>
      <c r="Q1024" t="s">
        <v>257</v>
      </c>
      <c r="R1024" s="111"/>
      <c r="W1024">
        <v>0</v>
      </c>
      <c r="X1024">
        <v>0</v>
      </c>
      <c r="Y1024">
        <v>0</v>
      </c>
      <c r="Z1024">
        <f t="shared" si="16"/>
        <v>0</v>
      </c>
    </row>
    <row r="1025" spans="1:26">
      <c r="A1025" t="s">
        <v>246</v>
      </c>
      <c r="B1025">
        <v>72637005149</v>
      </c>
      <c r="C1025" t="s">
        <v>1818</v>
      </c>
      <c r="D1025" t="s">
        <v>343</v>
      </c>
      <c r="E1025" t="s">
        <v>54</v>
      </c>
      <c r="F1025">
        <v>12219477</v>
      </c>
      <c r="G1025">
        <v>45027</v>
      </c>
      <c r="H1025" t="s">
        <v>4488</v>
      </c>
      <c r="I1025" t="s">
        <v>255</v>
      </c>
      <c r="J1025" t="s">
        <v>249</v>
      </c>
      <c r="K1025" t="s">
        <v>250</v>
      </c>
      <c r="L1025" t="s">
        <v>251</v>
      </c>
      <c r="O1025" s="111">
        <v>45027</v>
      </c>
      <c r="P1025" t="s">
        <v>252</v>
      </c>
      <c r="Q1025" t="s">
        <v>253</v>
      </c>
      <c r="R1025" s="111">
        <v>45028</v>
      </c>
      <c r="W1025">
        <v>0</v>
      </c>
      <c r="X1025">
        <v>0</v>
      </c>
      <c r="Y1025">
        <v>3878.8</v>
      </c>
      <c r="Z1025">
        <f t="shared" si="16"/>
        <v>3878.8</v>
      </c>
    </row>
    <row r="1026" spans="1:26">
      <c r="A1026" t="s">
        <v>246</v>
      </c>
      <c r="B1026">
        <v>72637005149</v>
      </c>
      <c r="C1026" t="s">
        <v>1818</v>
      </c>
      <c r="D1026" t="s">
        <v>1748</v>
      </c>
      <c r="E1026" t="s">
        <v>54</v>
      </c>
      <c r="F1026">
        <v>12288976</v>
      </c>
      <c r="G1026">
        <v>45013</v>
      </c>
      <c r="H1026" t="s">
        <v>3439</v>
      </c>
      <c r="I1026" t="s">
        <v>255</v>
      </c>
      <c r="J1026" t="s">
        <v>249</v>
      </c>
      <c r="K1026" t="s">
        <v>268</v>
      </c>
      <c r="L1026" t="s">
        <v>251</v>
      </c>
      <c r="O1026" s="111">
        <v>45013</v>
      </c>
      <c r="P1026" t="s">
        <v>252</v>
      </c>
      <c r="Q1026" t="s">
        <v>253</v>
      </c>
      <c r="R1026" s="111">
        <v>45014</v>
      </c>
      <c r="W1026">
        <v>0</v>
      </c>
      <c r="X1026">
        <v>0</v>
      </c>
      <c r="Y1026">
        <v>14001.71</v>
      </c>
      <c r="Z1026">
        <f t="shared" si="16"/>
        <v>14001.71</v>
      </c>
    </row>
    <row r="1027" spans="1:26">
      <c r="A1027" t="s">
        <v>246</v>
      </c>
      <c r="B1027">
        <v>72637005149</v>
      </c>
      <c r="C1027" t="s">
        <v>1818</v>
      </c>
      <c r="D1027" t="s">
        <v>1748</v>
      </c>
      <c r="E1027" t="s">
        <v>54</v>
      </c>
      <c r="F1027">
        <v>12290054</v>
      </c>
      <c r="G1027">
        <v>45013</v>
      </c>
      <c r="H1027" t="s">
        <v>3440</v>
      </c>
      <c r="I1027" t="s">
        <v>255</v>
      </c>
      <c r="L1027" t="s">
        <v>251</v>
      </c>
      <c r="O1027" s="111">
        <v>45013</v>
      </c>
      <c r="P1027" t="s">
        <v>252</v>
      </c>
      <c r="Q1027" t="s">
        <v>253</v>
      </c>
      <c r="R1027" s="111">
        <v>45014</v>
      </c>
      <c r="W1027">
        <v>0</v>
      </c>
      <c r="X1027">
        <v>48</v>
      </c>
      <c r="Y1027">
        <v>28</v>
      </c>
      <c r="Z1027">
        <f t="shared" si="16"/>
        <v>76</v>
      </c>
    </row>
    <row r="1028" spans="1:26">
      <c r="A1028" t="s">
        <v>246</v>
      </c>
      <c r="B1028">
        <v>72637005149</v>
      </c>
      <c r="C1028" t="s">
        <v>1818</v>
      </c>
      <c r="D1028" t="s">
        <v>1748</v>
      </c>
      <c r="E1028" t="s">
        <v>54</v>
      </c>
      <c r="F1028">
        <v>12290396</v>
      </c>
      <c r="G1028">
        <v>45013</v>
      </c>
      <c r="H1028" t="s">
        <v>3441</v>
      </c>
      <c r="I1028" t="s">
        <v>255</v>
      </c>
      <c r="J1028" t="s">
        <v>249</v>
      </c>
      <c r="K1028" t="s">
        <v>250</v>
      </c>
      <c r="L1028" t="s">
        <v>251</v>
      </c>
      <c r="O1028" s="111">
        <v>45013</v>
      </c>
      <c r="P1028" t="s">
        <v>252</v>
      </c>
      <c r="Q1028" t="s">
        <v>253</v>
      </c>
      <c r="R1028" s="111">
        <v>45014</v>
      </c>
      <c r="W1028">
        <v>0</v>
      </c>
      <c r="X1028">
        <v>0</v>
      </c>
      <c r="Y1028">
        <v>50</v>
      </c>
      <c r="Z1028">
        <f t="shared" si="16"/>
        <v>50</v>
      </c>
    </row>
    <row r="1029" spans="1:26">
      <c r="A1029" t="s">
        <v>246</v>
      </c>
      <c r="B1029">
        <v>72637005149</v>
      </c>
      <c r="C1029" t="s">
        <v>1818</v>
      </c>
      <c r="D1029" t="s">
        <v>1748</v>
      </c>
      <c r="E1029" t="s">
        <v>54</v>
      </c>
      <c r="F1029">
        <v>12296371</v>
      </c>
      <c r="G1029">
        <v>45014</v>
      </c>
      <c r="H1029" t="s">
        <v>3442</v>
      </c>
      <c r="I1029" t="s">
        <v>255</v>
      </c>
      <c r="J1029" t="s">
        <v>249</v>
      </c>
      <c r="K1029" t="s">
        <v>250</v>
      </c>
      <c r="L1029" t="s">
        <v>251</v>
      </c>
      <c r="O1029" s="111">
        <v>45014</v>
      </c>
      <c r="P1029" t="s">
        <v>252</v>
      </c>
      <c r="Q1029" t="s">
        <v>253</v>
      </c>
      <c r="R1029" s="111">
        <v>45014</v>
      </c>
      <c r="W1029">
        <v>0</v>
      </c>
      <c r="X1029">
        <v>420</v>
      </c>
      <c r="Y1029">
        <v>6655</v>
      </c>
      <c r="Z1029">
        <f t="shared" si="16"/>
        <v>7075</v>
      </c>
    </row>
    <row r="1030" spans="1:26">
      <c r="A1030" t="s">
        <v>246</v>
      </c>
      <c r="B1030">
        <v>76204022334</v>
      </c>
      <c r="C1030" t="s">
        <v>936</v>
      </c>
      <c r="D1030" t="s">
        <v>264</v>
      </c>
      <c r="E1030" t="s">
        <v>54</v>
      </c>
      <c r="F1030">
        <v>12058825</v>
      </c>
      <c r="G1030">
        <v>44954</v>
      </c>
      <c r="H1030" t="s">
        <v>2576</v>
      </c>
      <c r="I1030" t="s">
        <v>255</v>
      </c>
      <c r="L1030" t="s">
        <v>251</v>
      </c>
      <c r="O1030" s="111">
        <v>44959</v>
      </c>
      <c r="P1030" t="s">
        <v>252</v>
      </c>
      <c r="Q1030" t="s">
        <v>263</v>
      </c>
      <c r="R1030" s="111">
        <v>44960</v>
      </c>
      <c r="W1030">
        <v>80</v>
      </c>
      <c r="X1030">
        <v>0</v>
      </c>
      <c r="Y1030">
        <v>0</v>
      </c>
      <c r="Z1030">
        <f t="shared" si="16"/>
        <v>80</v>
      </c>
    </row>
    <row r="1031" spans="1:26">
      <c r="A1031" t="s">
        <v>246</v>
      </c>
      <c r="B1031">
        <v>76204022334</v>
      </c>
      <c r="C1031" t="s">
        <v>936</v>
      </c>
      <c r="D1031" t="s">
        <v>264</v>
      </c>
      <c r="E1031" t="s">
        <v>54</v>
      </c>
      <c r="F1031">
        <v>12085359</v>
      </c>
      <c r="G1031">
        <v>44959</v>
      </c>
      <c r="H1031" t="s">
        <v>2577</v>
      </c>
      <c r="I1031" t="s">
        <v>255</v>
      </c>
      <c r="J1031" t="s">
        <v>249</v>
      </c>
      <c r="K1031" t="s">
        <v>250</v>
      </c>
      <c r="L1031" t="s">
        <v>251</v>
      </c>
      <c r="O1031" s="111">
        <v>44959</v>
      </c>
      <c r="P1031" t="s">
        <v>252</v>
      </c>
      <c r="Q1031" t="s">
        <v>253</v>
      </c>
      <c r="R1031" s="111">
        <v>44960</v>
      </c>
      <c r="W1031">
        <v>847</v>
      </c>
      <c r="X1031">
        <v>1738.5</v>
      </c>
      <c r="Y1031">
        <v>2470</v>
      </c>
      <c r="Z1031">
        <f t="shared" si="16"/>
        <v>5055.5</v>
      </c>
    </row>
    <row r="1032" spans="1:26">
      <c r="A1032" t="s">
        <v>246</v>
      </c>
      <c r="B1032">
        <v>76204022334</v>
      </c>
      <c r="C1032" t="s">
        <v>936</v>
      </c>
      <c r="D1032" t="s">
        <v>264</v>
      </c>
      <c r="E1032" t="s">
        <v>54</v>
      </c>
      <c r="F1032">
        <v>12095512</v>
      </c>
      <c r="G1032">
        <v>44961</v>
      </c>
      <c r="H1032" t="s">
        <v>2579</v>
      </c>
      <c r="I1032" t="s">
        <v>255</v>
      </c>
      <c r="J1032" t="s">
        <v>249</v>
      </c>
      <c r="K1032" t="s">
        <v>250</v>
      </c>
      <c r="L1032" t="s">
        <v>251</v>
      </c>
      <c r="O1032" s="111">
        <v>44961</v>
      </c>
      <c r="P1032" t="s">
        <v>252</v>
      </c>
      <c r="Q1032" t="s">
        <v>253</v>
      </c>
      <c r="R1032" s="111">
        <v>44963</v>
      </c>
      <c r="W1032">
        <v>789.8</v>
      </c>
      <c r="X1032">
        <v>6044.11</v>
      </c>
      <c r="Y1032">
        <v>4851.25</v>
      </c>
      <c r="Z1032">
        <f t="shared" si="16"/>
        <v>11685.16</v>
      </c>
    </row>
    <row r="1033" spans="1:26">
      <c r="A1033" t="s">
        <v>246</v>
      </c>
      <c r="B1033">
        <v>76204022334</v>
      </c>
      <c r="C1033" t="s">
        <v>936</v>
      </c>
      <c r="D1033" t="s">
        <v>264</v>
      </c>
      <c r="E1033" t="s">
        <v>54</v>
      </c>
      <c r="F1033">
        <v>12086309</v>
      </c>
      <c r="G1033">
        <v>44961</v>
      </c>
      <c r="H1033" t="s">
        <v>2578</v>
      </c>
      <c r="I1033" t="s">
        <v>255</v>
      </c>
      <c r="L1033" t="s">
        <v>251</v>
      </c>
      <c r="O1033" s="111">
        <v>44961</v>
      </c>
      <c r="P1033" t="s">
        <v>252</v>
      </c>
      <c r="Q1033" t="s">
        <v>263</v>
      </c>
      <c r="R1033" s="111">
        <v>44963</v>
      </c>
      <c r="W1033">
        <v>2430.4499999999998</v>
      </c>
      <c r="X1033">
        <v>518.54999999999995</v>
      </c>
      <c r="Y1033">
        <v>0</v>
      </c>
      <c r="Z1033">
        <f t="shared" si="16"/>
        <v>2949</v>
      </c>
    </row>
    <row r="1034" spans="1:26">
      <c r="A1034" t="s">
        <v>246</v>
      </c>
      <c r="B1034">
        <v>76204022334</v>
      </c>
      <c r="C1034" t="s">
        <v>936</v>
      </c>
      <c r="D1034" t="s">
        <v>264</v>
      </c>
      <c r="E1034" t="s">
        <v>54</v>
      </c>
      <c r="F1034">
        <v>12095774</v>
      </c>
      <c r="G1034">
        <v>44961</v>
      </c>
      <c r="H1034" t="s">
        <v>2580</v>
      </c>
      <c r="I1034" t="s">
        <v>255</v>
      </c>
      <c r="J1034" t="s">
        <v>249</v>
      </c>
      <c r="K1034" t="s">
        <v>250</v>
      </c>
      <c r="L1034" t="s">
        <v>251</v>
      </c>
      <c r="O1034" s="111">
        <v>44961</v>
      </c>
      <c r="P1034" t="s">
        <v>252</v>
      </c>
      <c r="Q1034" t="s">
        <v>253</v>
      </c>
      <c r="R1034" s="111">
        <v>44963</v>
      </c>
      <c r="W1034">
        <v>1012.5</v>
      </c>
      <c r="X1034">
        <v>1116</v>
      </c>
      <c r="Y1034">
        <v>1077</v>
      </c>
      <c r="Z1034">
        <f t="shared" si="16"/>
        <v>3205.5</v>
      </c>
    </row>
    <row r="1035" spans="1:26">
      <c r="A1035" t="s">
        <v>246</v>
      </c>
      <c r="B1035">
        <v>76204022334</v>
      </c>
      <c r="C1035" t="s">
        <v>936</v>
      </c>
      <c r="D1035" t="s">
        <v>53</v>
      </c>
      <c r="E1035" t="s">
        <v>54</v>
      </c>
      <c r="F1035">
        <v>11969893</v>
      </c>
      <c r="G1035">
        <v>44930</v>
      </c>
      <c r="H1035" t="s">
        <v>1696</v>
      </c>
      <c r="I1035" t="s">
        <v>255</v>
      </c>
      <c r="J1035" t="s">
        <v>249</v>
      </c>
      <c r="K1035" t="s">
        <v>3298</v>
      </c>
      <c r="L1035" t="s">
        <v>251</v>
      </c>
      <c r="O1035" s="111">
        <v>44999</v>
      </c>
      <c r="P1035" t="s">
        <v>252</v>
      </c>
      <c r="Q1035" t="s">
        <v>253</v>
      </c>
      <c r="R1035" s="111">
        <v>45001</v>
      </c>
      <c r="W1035">
        <v>2419</v>
      </c>
      <c r="X1035">
        <v>2769.09</v>
      </c>
      <c r="Y1035">
        <v>927.55</v>
      </c>
      <c r="Z1035">
        <f t="shared" si="16"/>
        <v>6115.64</v>
      </c>
    </row>
    <row r="1036" spans="1:26">
      <c r="A1036" t="s">
        <v>246</v>
      </c>
      <c r="B1036">
        <v>76204022334</v>
      </c>
      <c r="C1036" t="s">
        <v>936</v>
      </c>
      <c r="D1036" t="s">
        <v>53</v>
      </c>
      <c r="E1036" t="s">
        <v>54</v>
      </c>
      <c r="F1036">
        <v>12096902</v>
      </c>
      <c r="G1036">
        <v>44964</v>
      </c>
      <c r="H1036" t="s">
        <v>2582</v>
      </c>
      <c r="I1036" t="s">
        <v>255</v>
      </c>
      <c r="J1036" t="s">
        <v>249</v>
      </c>
      <c r="K1036" t="s">
        <v>250</v>
      </c>
      <c r="L1036" t="s">
        <v>251</v>
      </c>
      <c r="O1036" s="111">
        <v>44964</v>
      </c>
      <c r="P1036" t="s">
        <v>252</v>
      </c>
      <c r="Q1036" t="s">
        <v>253</v>
      </c>
      <c r="R1036" s="111">
        <v>44965</v>
      </c>
      <c r="W1036">
        <v>1041</v>
      </c>
      <c r="X1036">
        <v>478</v>
      </c>
      <c r="Y1036">
        <v>341.5</v>
      </c>
      <c r="Z1036">
        <f t="shared" si="16"/>
        <v>1860.5</v>
      </c>
    </row>
    <row r="1037" spans="1:26">
      <c r="A1037" t="s">
        <v>246</v>
      </c>
      <c r="B1037">
        <v>76204022334</v>
      </c>
      <c r="C1037" t="s">
        <v>936</v>
      </c>
      <c r="D1037" t="s">
        <v>53</v>
      </c>
      <c r="E1037" t="s">
        <v>54</v>
      </c>
      <c r="F1037">
        <v>12121188</v>
      </c>
      <c r="G1037">
        <v>44970</v>
      </c>
      <c r="H1037" t="s">
        <v>2584</v>
      </c>
      <c r="I1037" t="s">
        <v>248</v>
      </c>
      <c r="J1037" t="s">
        <v>249</v>
      </c>
      <c r="K1037" t="s">
        <v>3936</v>
      </c>
      <c r="L1037" t="s">
        <v>251</v>
      </c>
      <c r="O1037" s="111">
        <v>44970</v>
      </c>
      <c r="P1037" t="s">
        <v>252</v>
      </c>
      <c r="Q1037" t="s">
        <v>253</v>
      </c>
      <c r="R1037" s="111">
        <v>44973</v>
      </c>
      <c r="W1037">
        <v>1069.29</v>
      </c>
      <c r="X1037">
        <v>5527.19</v>
      </c>
      <c r="Y1037">
        <v>4062.31</v>
      </c>
      <c r="Z1037">
        <f t="shared" si="16"/>
        <v>10658.789999999999</v>
      </c>
    </row>
    <row r="1038" spans="1:26">
      <c r="A1038" t="s">
        <v>246</v>
      </c>
      <c r="B1038">
        <v>76204022334</v>
      </c>
      <c r="C1038" t="s">
        <v>936</v>
      </c>
      <c r="D1038" t="s">
        <v>53</v>
      </c>
      <c r="E1038" t="s">
        <v>54</v>
      </c>
      <c r="F1038">
        <v>12122570</v>
      </c>
      <c r="G1038">
        <v>44970</v>
      </c>
      <c r="H1038" t="s">
        <v>2586</v>
      </c>
      <c r="I1038" t="s">
        <v>248</v>
      </c>
      <c r="J1038" t="s">
        <v>249</v>
      </c>
      <c r="K1038" t="s">
        <v>3936</v>
      </c>
      <c r="L1038" t="s">
        <v>251</v>
      </c>
      <c r="O1038" s="111">
        <v>44970</v>
      </c>
      <c r="P1038" t="s">
        <v>252</v>
      </c>
      <c r="Q1038" t="s">
        <v>253</v>
      </c>
      <c r="R1038" s="111">
        <v>44973</v>
      </c>
      <c r="W1038">
        <v>5624.46</v>
      </c>
      <c r="X1038">
        <v>16523.669999999998</v>
      </c>
      <c r="Y1038">
        <v>19029.990000000002</v>
      </c>
      <c r="Z1038">
        <f t="shared" si="16"/>
        <v>41178.119999999995</v>
      </c>
    </row>
    <row r="1039" spans="1:26">
      <c r="A1039" t="s">
        <v>246</v>
      </c>
      <c r="B1039">
        <v>76204022334</v>
      </c>
      <c r="C1039" t="s">
        <v>936</v>
      </c>
      <c r="D1039" t="s">
        <v>53</v>
      </c>
      <c r="E1039" t="s">
        <v>54</v>
      </c>
      <c r="F1039">
        <v>12121807</v>
      </c>
      <c r="G1039">
        <v>44972</v>
      </c>
      <c r="H1039" t="s">
        <v>2585</v>
      </c>
      <c r="I1039" t="s">
        <v>255</v>
      </c>
      <c r="J1039" t="s">
        <v>249</v>
      </c>
      <c r="K1039" t="s">
        <v>250</v>
      </c>
      <c r="L1039" t="s">
        <v>251</v>
      </c>
      <c r="O1039" s="111">
        <v>44972</v>
      </c>
      <c r="P1039" t="s">
        <v>252</v>
      </c>
      <c r="Q1039" t="s">
        <v>253</v>
      </c>
      <c r="R1039" s="111">
        <v>44973</v>
      </c>
      <c r="W1039">
        <v>2105.66</v>
      </c>
      <c r="X1039">
        <v>5844</v>
      </c>
      <c r="Y1039">
        <v>5593.8</v>
      </c>
      <c r="Z1039">
        <f t="shared" si="16"/>
        <v>13543.46</v>
      </c>
    </row>
    <row r="1040" spans="1:26">
      <c r="A1040" t="s">
        <v>246</v>
      </c>
      <c r="B1040">
        <v>76204022334</v>
      </c>
      <c r="C1040" t="s">
        <v>936</v>
      </c>
      <c r="D1040" t="s">
        <v>53</v>
      </c>
      <c r="E1040" t="s">
        <v>54</v>
      </c>
      <c r="F1040">
        <v>8088105</v>
      </c>
      <c r="G1040">
        <v>44974</v>
      </c>
      <c r="H1040" t="s">
        <v>2581</v>
      </c>
      <c r="I1040" t="s">
        <v>255</v>
      </c>
      <c r="J1040" t="s">
        <v>249</v>
      </c>
      <c r="K1040" t="s">
        <v>250</v>
      </c>
      <c r="L1040" t="s">
        <v>251</v>
      </c>
      <c r="O1040" s="111">
        <v>44974</v>
      </c>
      <c r="P1040" t="s">
        <v>252</v>
      </c>
      <c r="Q1040" t="s">
        <v>253</v>
      </c>
      <c r="R1040" s="111">
        <v>44975</v>
      </c>
      <c r="W1040">
        <v>320</v>
      </c>
      <c r="X1040">
        <v>1085.51</v>
      </c>
      <c r="Y1040">
        <v>2774.09</v>
      </c>
      <c r="Z1040">
        <f t="shared" si="16"/>
        <v>4179.6000000000004</v>
      </c>
    </row>
    <row r="1041" spans="1:26">
      <c r="A1041" t="s">
        <v>246</v>
      </c>
      <c r="B1041">
        <v>76204022334</v>
      </c>
      <c r="C1041" t="s">
        <v>936</v>
      </c>
      <c r="D1041" t="s">
        <v>53</v>
      </c>
      <c r="E1041" t="s">
        <v>54</v>
      </c>
      <c r="F1041">
        <v>12248780</v>
      </c>
      <c r="G1041">
        <v>45002</v>
      </c>
      <c r="H1041" t="s">
        <v>3299</v>
      </c>
      <c r="I1041" t="s">
        <v>255</v>
      </c>
      <c r="J1041" t="s">
        <v>249</v>
      </c>
      <c r="K1041" t="s">
        <v>250</v>
      </c>
      <c r="L1041" t="s">
        <v>251</v>
      </c>
      <c r="O1041" s="111">
        <v>45002</v>
      </c>
      <c r="P1041" t="s">
        <v>252</v>
      </c>
      <c r="Q1041" t="s">
        <v>253</v>
      </c>
      <c r="R1041" s="111">
        <v>45005</v>
      </c>
      <c r="W1041">
        <v>0</v>
      </c>
      <c r="X1041">
        <v>820</v>
      </c>
      <c r="Y1041">
        <v>2368</v>
      </c>
      <c r="Z1041">
        <f t="shared" si="16"/>
        <v>3188</v>
      </c>
    </row>
    <row r="1042" spans="1:26">
      <c r="A1042" t="s">
        <v>246</v>
      </c>
      <c r="B1042">
        <v>76204022334</v>
      </c>
      <c r="C1042" t="s">
        <v>936</v>
      </c>
      <c r="D1042" t="s">
        <v>53</v>
      </c>
      <c r="E1042" t="s">
        <v>54</v>
      </c>
      <c r="F1042">
        <v>12249048</v>
      </c>
      <c r="G1042">
        <v>45002</v>
      </c>
      <c r="H1042" t="s">
        <v>3300</v>
      </c>
      <c r="I1042" t="s">
        <v>255</v>
      </c>
      <c r="J1042" t="s">
        <v>249</v>
      </c>
      <c r="K1042" t="s">
        <v>250</v>
      </c>
      <c r="L1042" t="s">
        <v>251</v>
      </c>
      <c r="O1042" s="111">
        <v>45002</v>
      </c>
      <c r="P1042" t="s">
        <v>252</v>
      </c>
      <c r="Q1042" t="s">
        <v>253</v>
      </c>
      <c r="R1042" s="111">
        <v>45005</v>
      </c>
      <c r="W1042">
        <v>0</v>
      </c>
      <c r="X1042">
        <v>839</v>
      </c>
      <c r="Y1042">
        <v>2959</v>
      </c>
      <c r="Z1042">
        <f t="shared" si="16"/>
        <v>3798</v>
      </c>
    </row>
    <row r="1043" spans="1:26">
      <c r="A1043" t="s">
        <v>246</v>
      </c>
      <c r="B1043">
        <v>76204022334</v>
      </c>
      <c r="C1043" t="s">
        <v>936</v>
      </c>
      <c r="D1043" t="s">
        <v>408</v>
      </c>
      <c r="E1043" t="s">
        <v>54</v>
      </c>
      <c r="F1043">
        <v>12105309</v>
      </c>
      <c r="G1043">
        <v>44965</v>
      </c>
      <c r="H1043" t="s">
        <v>2587</v>
      </c>
      <c r="I1043" t="s">
        <v>248</v>
      </c>
      <c r="J1043" t="s">
        <v>249</v>
      </c>
      <c r="K1043" t="s">
        <v>3936</v>
      </c>
      <c r="L1043" t="s">
        <v>251</v>
      </c>
      <c r="O1043" s="111">
        <v>44965</v>
      </c>
      <c r="P1043" t="s">
        <v>252</v>
      </c>
      <c r="Q1043" t="s">
        <v>282</v>
      </c>
      <c r="R1043" s="111">
        <v>44970</v>
      </c>
      <c r="W1043">
        <v>168.5</v>
      </c>
      <c r="X1043">
        <v>823.75</v>
      </c>
      <c r="Y1043">
        <v>0</v>
      </c>
      <c r="Z1043">
        <f t="shared" si="16"/>
        <v>992.25</v>
      </c>
    </row>
    <row r="1044" spans="1:26">
      <c r="A1044" t="s">
        <v>246</v>
      </c>
      <c r="B1044">
        <v>76204022334</v>
      </c>
      <c r="C1044" t="s">
        <v>936</v>
      </c>
      <c r="D1044" t="s">
        <v>408</v>
      </c>
      <c r="E1044" t="s">
        <v>54</v>
      </c>
      <c r="F1044">
        <v>9325228</v>
      </c>
      <c r="G1044">
        <v>44986</v>
      </c>
      <c r="H1044" t="s">
        <v>3303</v>
      </c>
      <c r="I1044" t="s">
        <v>260</v>
      </c>
      <c r="L1044" t="s">
        <v>251</v>
      </c>
      <c r="O1044" s="111">
        <v>44986</v>
      </c>
      <c r="P1044" t="s">
        <v>252</v>
      </c>
      <c r="Q1044" t="s">
        <v>253</v>
      </c>
      <c r="R1044" s="111">
        <v>44987</v>
      </c>
      <c r="W1044">
        <v>0</v>
      </c>
      <c r="X1044">
        <v>7814.62</v>
      </c>
      <c r="Y1044">
        <v>3058.66</v>
      </c>
      <c r="Z1044">
        <f t="shared" si="16"/>
        <v>10873.279999999999</v>
      </c>
    </row>
    <row r="1045" spans="1:26">
      <c r="A1045" t="s">
        <v>246</v>
      </c>
      <c r="B1045">
        <v>76204022334</v>
      </c>
      <c r="C1045" t="s">
        <v>936</v>
      </c>
      <c r="D1045" t="s">
        <v>408</v>
      </c>
      <c r="E1045" t="s">
        <v>54</v>
      </c>
      <c r="F1045">
        <v>12190841</v>
      </c>
      <c r="G1045">
        <v>44987</v>
      </c>
      <c r="H1045" t="s">
        <v>3304</v>
      </c>
      <c r="I1045" t="s">
        <v>255</v>
      </c>
      <c r="J1045" t="s">
        <v>249</v>
      </c>
      <c r="K1045" t="s">
        <v>250</v>
      </c>
      <c r="L1045" t="s">
        <v>251</v>
      </c>
      <c r="O1045" s="111">
        <v>44987</v>
      </c>
      <c r="P1045" t="s">
        <v>252</v>
      </c>
      <c r="Q1045" t="s">
        <v>253</v>
      </c>
      <c r="R1045" s="111">
        <v>44988</v>
      </c>
      <c r="W1045">
        <v>0</v>
      </c>
      <c r="X1045">
        <v>13170.9</v>
      </c>
      <c r="Y1045">
        <v>9893.24</v>
      </c>
      <c r="Z1045">
        <f t="shared" si="16"/>
        <v>23064.14</v>
      </c>
    </row>
    <row r="1046" spans="1:26">
      <c r="A1046" t="s">
        <v>246</v>
      </c>
      <c r="B1046">
        <v>76204022334</v>
      </c>
      <c r="C1046" t="s">
        <v>936</v>
      </c>
      <c r="D1046" t="s">
        <v>408</v>
      </c>
      <c r="E1046" t="s">
        <v>54</v>
      </c>
      <c r="F1046">
        <v>4255453</v>
      </c>
      <c r="G1046">
        <v>44988</v>
      </c>
      <c r="H1046" t="s">
        <v>3301</v>
      </c>
      <c r="I1046" t="s">
        <v>255</v>
      </c>
      <c r="J1046" t="s">
        <v>249</v>
      </c>
      <c r="K1046" t="s">
        <v>250</v>
      </c>
      <c r="L1046" t="s">
        <v>251</v>
      </c>
      <c r="O1046" s="111">
        <v>44988</v>
      </c>
      <c r="P1046" t="s">
        <v>252</v>
      </c>
      <c r="Q1046" t="s">
        <v>282</v>
      </c>
      <c r="R1046" s="111">
        <v>44991</v>
      </c>
      <c r="W1046">
        <v>0</v>
      </c>
      <c r="X1046">
        <v>25</v>
      </c>
      <c r="Y1046">
        <v>0</v>
      </c>
      <c r="Z1046">
        <f t="shared" si="16"/>
        <v>25</v>
      </c>
    </row>
    <row r="1047" spans="1:26">
      <c r="A1047" t="s">
        <v>246</v>
      </c>
      <c r="B1047">
        <v>86552406134</v>
      </c>
      <c r="C1047" t="s">
        <v>1989</v>
      </c>
      <c r="D1047" t="s">
        <v>57</v>
      </c>
      <c r="E1047" t="s">
        <v>58</v>
      </c>
      <c r="F1047">
        <v>12095607</v>
      </c>
      <c r="G1047">
        <v>44961</v>
      </c>
      <c r="H1047" t="s">
        <v>3096</v>
      </c>
      <c r="I1047" t="s">
        <v>255</v>
      </c>
      <c r="J1047" t="s">
        <v>249</v>
      </c>
      <c r="K1047" t="s">
        <v>268</v>
      </c>
      <c r="L1047" t="s">
        <v>251</v>
      </c>
      <c r="O1047" s="111">
        <v>44966</v>
      </c>
      <c r="P1047" t="s">
        <v>252</v>
      </c>
      <c r="Q1047" t="s">
        <v>253</v>
      </c>
      <c r="R1047" s="111">
        <v>44967</v>
      </c>
      <c r="W1047">
        <v>2069.9499999999998</v>
      </c>
      <c r="X1047">
        <v>6054.5</v>
      </c>
      <c r="Y1047">
        <v>4709.93</v>
      </c>
      <c r="Z1047">
        <f t="shared" si="16"/>
        <v>12834.380000000001</v>
      </c>
    </row>
    <row r="1048" spans="1:26">
      <c r="A1048" t="s">
        <v>246</v>
      </c>
      <c r="B1048">
        <v>86552406134</v>
      </c>
      <c r="C1048" t="s">
        <v>1989</v>
      </c>
      <c r="D1048" t="s">
        <v>57</v>
      </c>
      <c r="E1048" t="s">
        <v>58</v>
      </c>
      <c r="F1048">
        <v>12100788</v>
      </c>
      <c r="G1048">
        <v>44964</v>
      </c>
      <c r="H1048" t="s">
        <v>3097</v>
      </c>
      <c r="I1048" t="s">
        <v>248</v>
      </c>
      <c r="J1048" t="s">
        <v>249</v>
      </c>
      <c r="K1048" t="s">
        <v>250</v>
      </c>
      <c r="L1048" t="s">
        <v>251</v>
      </c>
      <c r="O1048" s="111">
        <v>44964</v>
      </c>
      <c r="P1048" t="s">
        <v>252</v>
      </c>
      <c r="Q1048" t="s">
        <v>253</v>
      </c>
      <c r="R1048" s="111">
        <v>44967</v>
      </c>
      <c r="W1048">
        <v>8494</v>
      </c>
      <c r="X1048">
        <v>16655.46</v>
      </c>
      <c r="Y1048">
        <v>18469.419999999998</v>
      </c>
      <c r="Z1048">
        <f t="shared" si="16"/>
        <v>43618.879999999997</v>
      </c>
    </row>
    <row r="1049" spans="1:26">
      <c r="A1049" t="s">
        <v>246</v>
      </c>
      <c r="B1049">
        <v>86552406134</v>
      </c>
      <c r="C1049" t="s">
        <v>1989</v>
      </c>
      <c r="D1049" t="s">
        <v>57</v>
      </c>
      <c r="E1049" t="s">
        <v>58</v>
      </c>
      <c r="F1049">
        <v>12119717</v>
      </c>
      <c r="G1049">
        <v>44968</v>
      </c>
      <c r="H1049" t="s">
        <v>3099</v>
      </c>
      <c r="I1049" t="s">
        <v>248</v>
      </c>
      <c r="J1049" t="s">
        <v>249</v>
      </c>
      <c r="K1049" t="s">
        <v>250</v>
      </c>
      <c r="L1049" t="s">
        <v>251</v>
      </c>
      <c r="O1049" s="111">
        <v>44968</v>
      </c>
      <c r="P1049" t="s">
        <v>252</v>
      </c>
      <c r="Q1049" t="s">
        <v>253</v>
      </c>
      <c r="R1049" s="111">
        <v>44970</v>
      </c>
      <c r="W1049">
        <v>1528.83</v>
      </c>
      <c r="X1049">
        <v>3720.8</v>
      </c>
      <c r="Y1049">
        <v>15378.8</v>
      </c>
      <c r="Z1049">
        <f t="shared" si="16"/>
        <v>20628.43</v>
      </c>
    </row>
    <row r="1050" spans="1:26">
      <c r="A1050" t="s">
        <v>246</v>
      </c>
      <c r="B1050">
        <v>86552406134</v>
      </c>
      <c r="C1050" t="s">
        <v>1989</v>
      </c>
      <c r="D1050" t="s">
        <v>57</v>
      </c>
      <c r="E1050" t="s">
        <v>58</v>
      </c>
      <c r="F1050">
        <v>12122557</v>
      </c>
      <c r="G1050">
        <v>44970</v>
      </c>
      <c r="H1050" t="s">
        <v>3100</v>
      </c>
      <c r="I1050" t="s">
        <v>255</v>
      </c>
      <c r="J1050" t="s">
        <v>249</v>
      </c>
      <c r="K1050" t="s">
        <v>250</v>
      </c>
      <c r="L1050" t="s">
        <v>251</v>
      </c>
      <c r="O1050" s="111">
        <v>44978</v>
      </c>
      <c r="P1050" t="s">
        <v>252</v>
      </c>
      <c r="Q1050" t="s">
        <v>257</v>
      </c>
      <c r="R1050" s="111">
        <v>44979</v>
      </c>
      <c r="W1050">
        <v>0</v>
      </c>
      <c r="X1050">
        <v>0</v>
      </c>
      <c r="Y1050">
        <v>0</v>
      </c>
      <c r="Z1050">
        <f t="shared" si="16"/>
        <v>0</v>
      </c>
    </row>
    <row r="1051" spans="1:26">
      <c r="A1051" t="s">
        <v>246</v>
      </c>
      <c r="B1051">
        <v>86552406134</v>
      </c>
      <c r="C1051" t="s">
        <v>1989</v>
      </c>
      <c r="D1051" t="s">
        <v>57</v>
      </c>
      <c r="E1051" t="s">
        <v>58</v>
      </c>
      <c r="F1051">
        <v>12122733</v>
      </c>
      <c r="G1051">
        <v>44970</v>
      </c>
      <c r="H1051" t="s">
        <v>3101</v>
      </c>
      <c r="I1051" t="s">
        <v>248</v>
      </c>
      <c r="J1051" t="s">
        <v>249</v>
      </c>
      <c r="K1051" t="s">
        <v>3936</v>
      </c>
      <c r="L1051" t="s">
        <v>251</v>
      </c>
      <c r="O1051" s="111">
        <v>44971</v>
      </c>
      <c r="P1051" t="s">
        <v>252</v>
      </c>
      <c r="Q1051" t="s">
        <v>253</v>
      </c>
      <c r="R1051" s="111">
        <v>44973</v>
      </c>
      <c r="W1051">
        <v>257</v>
      </c>
      <c r="X1051">
        <v>1201.0899999999999</v>
      </c>
      <c r="Y1051">
        <v>600</v>
      </c>
      <c r="Z1051">
        <f t="shared" si="16"/>
        <v>2058.09</v>
      </c>
    </row>
    <row r="1052" spans="1:26">
      <c r="A1052" t="s">
        <v>246</v>
      </c>
      <c r="B1052">
        <v>86552406134</v>
      </c>
      <c r="C1052" t="s">
        <v>1989</v>
      </c>
      <c r="D1052" t="s">
        <v>57</v>
      </c>
      <c r="E1052" t="s">
        <v>58</v>
      </c>
      <c r="F1052">
        <v>12119568</v>
      </c>
      <c r="G1052">
        <v>44973</v>
      </c>
      <c r="H1052" t="s">
        <v>3098</v>
      </c>
      <c r="I1052" t="s">
        <v>255</v>
      </c>
      <c r="J1052" t="s">
        <v>249</v>
      </c>
      <c r="K1052" t="s">
        <v>250</v>
      </c>
      <c r="L1052" t="s">
        <v>251</v>
      </c>
      <c r="O1052" s="111">
        <v>44973</v>
      </c>
      <c r="P1052" t="s">
        <v>252</v>
      </c>
      <c r="Q1052" t="s">
        <v>257</v>
      </c>
      <c r="R1052" s="111">
        <v>44974</v>
      </c>
      <c r="W1052">
        <v>0</v>
      </c>
      <c r="X1052">
        <v>0</v>
      </c>
      <c r="Y1052">
        <v>0</v>
      </c>
      <c r="Z1052">
        <f t="shared" si="16"/>
        <v>0</v>
      </c>
    </row>
    <row r="1053" spans="1:26">
      <c r="A1053" t="s">
        <v>246</v>
      </c>
      <c r="B1053">
        <v>86552406134</v>
      </c>
      <c r="C1053" t="s">
        <v>1989</v>
      </c>
      <c r="D1053" t="s">
        <v>57</v>
      </c>
      <c r="E1053" t="s">
        <v>58</v>
      </c>
      <c r="F1053">
        <v>12138382</v>
      </c>
      <c r="G1053">
        <v>44973</v>
      </c>
      <c r="H1053" t="s">
        <v>3102</v>
      </c>
      <c r="I1053" t="s">
        <v>255</v>
      </c>
      <c r="J1053" t="s">
        <v>249</v>
      </c>
      <c r="K1053" t="s">
        <v>250</v>
      </c>
      <c r="L1053" t="s">
        <v>251</v>
      </c>
      <c r="O1053" s="111">
        <v>44973</v>
      </c>
      <c r="P1053" t="s">
        <v>252</v>
      </c>
      <c r="Q1053" t="s">
        <v>282</v>
      </c>
      <c r="R1053" s="111">
        <v>44977</v>
      </c>
      <c r="W1053">
        <v>2000</v>
      </c>
      <c r="X1053">
        <v>0</v>
      </c>
      <c r="Y1053">
        <v>0</v>
      </c>
      <c r="Z1053">
        <f t="shared" si="16"/>
        <v>2000</v>
      </c>
    </row>
    <row r="1054" spans="1:26">
      <c r="A1054" t="s">
        <v>246</v>
      </c>
      <c r="B1054">
        <v>86552406134</v>
      </c>
      <c r="C1054" t="s">
        <v>1989</v>
      </c>
      <c r="D1054" t="s">
        <v>57</v>
      </c>
      <c r="E1054" t="s">
        <v>58</v>
      </c>
      <c r="F1054">
        <v>12171795</v>
      </c>
      <c r="G1054">
        <v>44985</v>
      </c>
      <c r="H1054" t="s">
        <v>3104</v>
      </c>
      <c r="I1054" t="s">
        <v>255</v>
      </c>
      <c r="J1054" t="s">
        <v>249</v>
      </c>
      <c r="K1054" t="s">
        <v>250</v>
      </c>
      <c r="L1054" t="s">
        <v>251</v>
      </c>
      <c r="O1054" s="111">
        <v>44985</v>
      </c>
      <c r="P1054" t="s">
        <v>252</v>
      </c>
      <c r="Q1054" t="s">
        <v>253</v>
      </c>
      <c r="R1054" s="111">
        <v>44986</v>
      </c>
      <c r="W1054">
        <v>0</v>
      </c>
      <c r="X1054">
        <v>1</v>
      </c>
      <c r="Y1054">
        <v>1</v>
      </c>
      <c r="Z1054">
        <f t="shared" si="16"/>
        <v>2</v>
      </c>
    </row>
    <row r="1055" spans="1:26">
      <c r="A1055" t="s">
        <v>246</v>
      </c>
      <c r="B1055">
        <v>86552406134</v>
      </c>
      <c r="C1055" t="s">
        <v>1989</v>
      </c>
      <c r="D1055" t="s">
        <v>57</v>
      </c>
      <c r="E1055" t="s">
        <v>58</v>
      </c>
      <c r="F1055">
        <v>12172804</v>
      </c>
      <c r="G1055">
        <v>44985</v>
      </c>
      <c r="H1055" t="s">
        <v>3105</v>
      </c>
      <c r="I1055" t="s">
        <v>255</v>
      </c>
      <c r="J1055" t="s">
        <v>249</v>
      </c>
      <c r="K1055" t="s">
        <v>250</v>
      </c>
      <c r="L1055" t="s">
        <v>251</v>
      </c>
      <c r="O1055" s="111">
        <v>44985</v>
      </c>
      <c r="P1055" t="s">
        <v>252</v>
      </c>
      <c r="Q1055" t="s">
        <v>253</v>
      </c>
      <c r="R1055" s="111">
        <v>44986</v>
      </c>
      <c r="W1055">
        <v>0</v>
      </c>
      <c r="X1055">
        <v>2712.5</v>
      </c>
      <c r="Y1055">
        <v>10795</v>
      </c>
      <c r="Z1055">
        <f t="shared" si="16"/>
        <v>13507.5</v>
      </c>
    </row>
    <row r="1056" spans="1:26">
      <c r="A1056" t="s">
        <v>246</v>
      </c>
      <c r="B1056">
        <v>86552406134</v>
      </c>
      <c r="C1056" t="s">
        <v>1989</v>
      </c>
      <c r="D1056" t="s">
        <v>57</v>
      </c>
      <c r="E1056" t="s">
        <v>58</v>
      </c>
      <c r="F1056">
        <v>12190679</v>
      </c>
      <c r="G1056">
        <v>44987</v>
      </c>
      <c r="H1056" t="s">
        <v>4072</v>
      </c>
      <c r="I1056" t="s">
        <v>256</v>
      </c>
      <c r="J1056" t="s">
        <v>249</v>
      </c>
      <c r="K1056" t="s">
        <v>268</v>
      </c>
      <c r="L1056" t="s">
        <v>251</v>
      </c>
      <c r="O1056" s="111">
        <v>44987</v>
      </c>
      <c r="P1056" t="s">
        <v>252</v>
      </c>
      <c r="Q1056" t="s">
        <v>253</v>
      </c>
      <c r="R1056" s="111">
        <v>44988</v>
      </c>
      <c r="W1056">
        <v>0</v>
      </c>
      <c r="X1056">
        <v>7062.4</v>
      </c>
      <c r="Y1056">
        <v>4014.46</v>
      </c>
      <c r="Z1056">
        <f t="shared" si="16"/>
        <v>11076.86</v>
      </c>
    </row>
    <row r="1057" spans="1:26">
      <c r="A1057" t="s">
        <v>246</v>
      </c>
      <c r="B1057">
        <v>86552406134</v>
      </c>
      <c r="C1057" t="s">
        <v>1989</v>
      </c>
      <c r="D1057" t="s">
        <v>57</v>
      </c>
      <c r="E1057" t="s">
        <v>58</v>
      </c>
      <c r="F1057">
        <v>12095820</v>
      </c>
      <c r="G1057">
        <v>44994</v>
      </c>
      <c r="H1057" t="s">
        <v>4071</v>
      </c>
      <c r="I1057" t="s">
        <v>255</v>
      </c>
      <c r="J1057" t="s">
        <v>249</v>
      </c>
      <c r="K1057" t="s">
        <v>250</v>
      </c>
      <c r="L1057" t="s">
        <v>251</v>
      </c>
      <c r="O1057" s="111">
        <v>44994</v>
      </c>
      <c r="P1057" t="s">
        <v>252</v>
      </c>
      <c r="Q1057" t="s">
        <v>253</v>
      </c>
      <c r="R1057" s="111">
        <v>44995</v>
      </c>
      <c r="W1057">
        <v>0</v>
      </c>
      <c r="X1057">
        <v>12982.52</v>
      </c>
      <c r="Y1057">
        <v>21649.71</v>
      </c>
      <c r="Z1057">
        <f t="shared" si="16"/>
        <v>34632.229999999996</v>
      </c>
    </row>
    <row r="1058" spans="1:26">
      <c r="A1058" t="s">
        <v>246</v>
      </c>
      <c r="B1058">
        <v>86552406134</v>
      </c>
      <c r="C1058" t="s">
        <v>1989</v>
      </c>
      <c r="D1058" t="s">
        <v>57</v>
      </c>
      <c r="E1058" t="s">
        <v>58</v>
      </c>
      <c r="F1058">
        <v>12213786</v>
      </c>
      <c r="G1058">
        <v>44995</v>
      </c>
      <c r="H1058" t="s">
        <v>4073</v>
      </c>
      <c r="I1058" t="s">
        <v>255</v>
      </c>
      <c r="J1058" t="s">
        <v>249</v>
      </c>
      <c r="K1058" t="s">
        <v>250</v>
      </c>
      <c r="L1058" t="s">
        <v>251</v>
      </c>
      <c r="O1058" s="111">
        <v>44995</v>
      </c>
      <c r="P1058" t="s">
        <v>252</v>
      </c>
      <c r="Q1058" t="s">
        <v>253</v>
      </c>
      <c r="R1058" s="111">
        <v>44998</v>
      </c>
      <c r="W1058">
        <v>0</v>
      </c>
      <c r="X1058">
        <v>48200</v>
      </c>
      <c r="Y1058">
        <v>21200</v>
      </c>
      <c r="Z1058">
        <f t="shared" si="16"/>
        <v>69400</v>
      </c>
    </row>
    <row r="1059" spans="1:26">
      <c r="A1059" t="s">
        <v>246</v>
      </c>
      <c r="B1059">
        <v>86552406134</v>
      </c>
      <c r="C1059" t="s">
        <v>1989</v>
      </c>
      <c r="D1059" t="s">
        <v>57</v>
      </c>
      <c r="E1059" t="s">
        <v>58</v>
      </c>
      <c r="F1059">
        <v>12216192</v>
      </c>
      <c r="G1059">
        <v>44996</v>
      </c>
      <c r="H1059" t="s">
        <v>4074</v>
      </c>
      <c r="I1059" t="s">
        <v>255</v>
      </c>
      <c r="J1059" t="s">
        <v>249</v>
      </c>
      <c r="K1059" t="s">
        <v>250</v>
      </c>
      <c r="L1059" t="s">
        <v>251</v>
      </c>
      <c r="O1059" s="111">
        <v>44996</v>
      </c>
      <c r="P1059" t="s">
        <v>252</v>
      </c>
      <c r="Q1059" t="s">
        <v>257</v>
      </c>
      <c r="R1059" s="111">
        <v>44998</v>
      </c>
      <c r="W1059">
        <v>0</v>
      </c>
      <c r="X1059">
        <v>0.1</v>
      </c>
      <c r="Y1059">
        <v>0</v>
      </c>
      <c r="Z1059">
        <f t="shared" si="16"/>
        <v>0.1</v>
      </c>
    </row>
    <row r="1060" spans="1:26">
      <c r="A1060" t="s">
        <v>246</v>
      </c>
      <c r="B1060">
        <v>86552406134</v>
      </c>
      <c r="C1060" t="s">
        <v>1989</v>
      </c>
      <c r="D1060" t="s">
        <v>57</v>
      </c>
      <c r="E1060" t="s">
        <v>58</v>
      </c>
      <c r="F1060">
        <v>12249091</v>
      </c>
      <c r="G1060">
        <v>45002</v>
      </c>
      <c r="H1060" t="s">
        <v>4075</v>
      </c>
      <c r="I1060" t="s">
        <v>255</v>
      </c>
      <c r="J1060" t="s">
        <v>249</v>
      </c>
      <c r="K1060" t="s">
        <v>268</v>
      </c>
      <c r="L1060" t="s">
        <v>251</v>
      </c>
      <c r="O1060" s="111">
        <v>45002</v>
      </c>
      <c r="P1060" t="s">
        <v>252</v>
      </c>
      <c r="Q1060" t="s">
        <v>282</v>
      </c>
      <c r="R1060" s="111">
        <v>45005</v>
      </c>
      <c r="W1060">
        <v>0</v>
      </c>
      <c r="X1060">
        <v>2469.0100000000002</v>
      </c>
      <c r="Y1060">
        <v>0</v>
      </c>
      <c r="Z1060">
        <f t="shared" si="16"/>
        <v>2469.0100000000002</v>
      </c>
    </row>
    <row r="1061" spans="1:26">
      <c r="A1061" t="s">
        <v>246</v>
      </c>
      <c r="B1061">
        <v>86552406134</v>
      </c>
      <c r="C1061" t="s">
        <v>1989</v>
      </c>
      <c r="D1061" t="s">
        <v>57</v>
      </c>
      <c r="E1061" t="s">
        <v>58</v>
      </c>
      <c r="F1061">
        <v>12267025</v>
      </c>
      <c r="G1061">
        <v>45007</v>
      </c>
      <c r="H1061" t="s">
        <v>4076</v>
      </c>
      <c r="I1061" t="s">
        <v>255</v>
      </c>
      <c r="J1061" t="s">
        <v>249</v>
      </c>
      <c r="K1061" t="s">
        <v>250</v>
      </c>
      <c r="L1061" t="s">
        <v>251</v>
      </c>
      <c r="O1061" s="111">
        <v>45007</v>
      </c>
      <c r="P1061" t="s">
        <v>252</v>
      </c>
      <c r="Q1061" t="s">
        <v>257</v>
      </c>
      <c r="R1061" s="111"/>
      <c r="W1061">
        <v>0</v>
      </c>
      <c r="X1061">
        <v>0</v>
      </c>
      <c r="Y1061">
        <v>0</v>
      </c>
      <c r="Z1061">
        <f t="shared" si="16"/>
        <v>0</v>
      </c>
    </row>
    <row r="1062" spans="1:26">
      <c r="A1062" t="s">
        <v>246</v>
      </c>
      <c r="B1062">
        <v>86552406134</v>
      </c>
      <c r="C1062" t="s">
        <v>1989</v>
      </c>
      <c r="D1062" t="s">
        <v>57</v>
      </c>
      <c r="E1062" t="s">
        <v>58</v>
      </c>
      <c r="F1062">
        <v>125321</v>
      </c>
      <c r="G1062">
        <v>45034</v>
      </c>
      <c r="H1062" t="s">
        <v>4489</v>
      </c>
      <c r="I1062" t="s">
        <v>255</v>
      </c>
      <c r="J1062" t="s">
        <v>249</v>
      </c>
      <c r="K1062" t="s">
        <v>832</v>
      </c>
      <c r="L1062" t="s">
        <v>251</v>
      </c>
      <c r="O1062" s="111">
        <v>45034</v>
      </c>
      <c r="P1062" t="s">
        <v>252</v>
      </c>
      <c r="Q1062" t="s">
        <v>253</v>
      </c>
      <c r="R1062" s="111">
        <v>45035</v>
      </c>
      <c r="W1062">
        <v>0</v>
      </c>
      <c r="X1062">
        <v>0</v>
      </c>
      <c r="Y1062">
        <v>2189.7199999999998</v>
      </c>
      <c r="Z1062">
        <f t="shared" si="16"/>
        <v>2189.7199999999998</v>
      </c>
    </row>
    <row r="1063" spans="1:26">
      <c r="A1063" t="s">
        <v>246</v>
      </c>
      <c r="B1063">
        <v>86552406134</v>
      </c>
      <c r="C1063" t="s">
        <v>1989</v>
      </c>
      <c r="D1063" t="s">
        <v>57</v>
      </c>
      <c r="E1063" t="s">
        <v>58</v>
      </c>
      <c r="F1063">
        <v>12379562</v>
      </c>
      <c r="G1063">
        <v>45034</v>
      </c>
      <c r="H1063" t="s">
        <v>4490</v>
      </c>
      <c r="I1063" t="s">
        <v>248</v>
      </c>
      <c r="J1063" t="s">
        <v>249</v>
      </c>
      <c r="K1063" t="s">
        <v>268</v>
      </c>
      <c r="L1063" t="s">
        <v>251</v>
      </c>
      <c r="O1063" s="111">
        <v>45034</v>
      </c>
      <c r="P1063" t="s">
        <v>252</v>
      </c>
      <c r="Q1063" t="s">
        <v>253</v>
      </c>
      <c r="R1063" s="111">
        <v>45035</v>
      </c>
      <c r="W1063">
        <v>0</v>
      </c>
      <c r="X1063">
        <v>0</v>
      </c>
      <c r="Y1063">
        <v>3898.99</v>
      </c>
      <c r="Z1063">
        <f t="shared" si="16"/>
        <v>3898.99</v>
      </c>
    </row>
    <row r="1064" spans="1:26">
      <c r="A1064" t="s">
        <v>246</v>
      </c>
      <c r="B1064">
        <v>86552406134</v>
      </c>
      <c r="C1064" t="s">
        <v>1989</v>
      </c>
      <c r="D1064" t="s">
        <v>57</v>
      </c>
      <c r="E1064" t="s">
        <v>58</v>
      </c>
      <c r="F1064">
        <v>12183320</v>
      </c>
      <c r="G1064">
        <v>45036</v>
      </c>
      <c r="H1064" t="s">
        <v>4491</v>
      </c>
      <c r="I1064" t="s">
        <v>271</v>
      </c>
      <c r="J1064" t="s">
        <v>249</v>
      </c>
      <c r="K1064" t="s">
        <v>250</v>
      </c>
      <c r="L1064" t="s">
        <v>251</v>
      </c>
      <c r="O1064" s="111">
        <v>45036</v>
      </c>
      <c r="P1064" t="s">
        <v>252</v>
      </c>
      <c r="Q1064" t="s">
        <v>253</v>
      </c>
      <c r="R1064" s="111">
        <v>45040</v>
      </c>
      <c r="W1064">
        <v>0</v>
      </c>
      <c r="X1064">
        <v>0</v>
      </c>
      <c r="Y1064">
        <v>153</v>
      </c>
      <c r="Z1064">
        <f t="shared" si="16"/>
        <v>153</v>
      </c>
    </row>
    <row r="1065" spans="1:26">
      <c r="A1065" t="s">
        <v>246</v>
      </c>
      <c r="B1065">
        <v>86552406134</v>
      </c>
      <c r="C1065" t="s">
        <v>1989</v>
      </c>
      <c r="D1065" t="s">
        <v>57</v>
      </c>
      <c r="E1065" t="s">
        <v>58</v>
      </c>
      <c r="F1065">
        <v>12409101</v>
      </c>
      <c r="G1065">
        <v>45042</v>
      </c>
      <c r="H1065" t="s">
        <v>4492</v>
      </c>
      <c r="I1065" t="s">
        <v>260</v>
      </c>
      <c r="L1065" t="s">
        <v>251</v>
      </c>
      <c r="O1065" s="111">
        <v>45042</v>
      </c>
      <c r="P1065" t="s">
        <v>252</v>
      </c>
      <c r="Q1065" t="s">
        <v>263</v>
      </c>
      <c r="R1065" s="111">
        <v>45043</v>
      </c>
      <c r="W1065">
        <v>0</v>
      </c>
      <c r="X1065">
        <v>0</v>
      </c>
      <c r="Y1065">
        <v>0</v>
      </c>
      <c r="Z1065">
        <f t="shared" si="16"/>
        <v>0</v>
      </c>
    </row>
    <row r="1066" spans="1:26">
      <c r="A1066" t="s">
        <v>246</v>
      </c>
      <c r="B1066">
        <v>86552406134</v>
      </c>
      <c r="C1066" t="s">
        <v>1989</v>
      </c>
      <c r="D1066" t="s">
        <v>4077</v>
      </c>
      <c r="E1066" t="s">
        <v>54</v>
      </c>
      <c r="F1066">
        <v>12276521</v>
      </c>
      <c r="G1066">
        <v>45009</v>
      </c>
      <c r="H1066" t="s">
        <v>4078</v>
      </c>
      <c r="I1066" t="s">
        <v>255</v>
      </c>
      <c r="J1066" t="s">
        <v>249</v>
      </c>
      <c r="K1066" t="s">
        <v>250</v>
      </c>
      <c r="L1066" t="s">
        <v>251</v>
      </c>
      <c r="O1066" s="111">
        <v>45009</v>
      </c>
      <c r="P1066" t="s">
        <v>252</v>
      </c>
      <c r="Q1066" t="s">
        <v>253</v>
      </c>
      <c r="R1066" s="111">
        <v>45013</v>
      </c>
      <c r="W1066">
        <v>0</v>
      </c>
      <c r="X1066">
        <v>550</v>
      </c>
      <c r="Y1066">
        <v>4143</v>
      </c>
      <c r="Z1066">
        <f t="shared" si="16"/>
        <v>4693</v>
      </c>
    </row>
    <row r="1067" spans="1:26">
      <c r="A1067" t="s">
        <v>246</v>
      </c>
      <c r="B1067">
        <v>86552406134</v>
      </c>
      <c r="C1067" t="s">
        <v>1989</v>
      </c>
      <c r="D1067" t="s">
        <v>344</v>
      </c>
      <c r="E1067" t="s">
        <v>54</v>
      </c>
      <c r="F1067">
        <v>12353204</v>
      </c>
      <c r="G1067">
        <v>45027</v>
      </c>
      <c r="H1067" t="s">
        <v>4493</v>
      </c>
      <c r="I1067" t="s">
        <v>255</v>
      </c>
      <c r="J1067" t="s">
        <v>249</v>
      </c>
      <c r="K1067" t="s">
        <v>268</v>
      </c>
      <c r="L1067" t="s">
        <v>251</v>
      </c>
      <c r="O1067" s="111">
        <v>45027</v>
      </c>
      <c r="P1067" t="s">
        <v>252</v>
      </c>
      <c r="Q1067" t="s">
        <v>253</v>
      </c>
      <c r="R1067" s="111">
        <v>45029</v>
      </c>
      <c r="W1067">
        <v>0</v>
      </c>
      <c r="X1067">
        <v>0</v>
      </c>
      <c r="Y1067">
        <v>276.60000000000002</v>
      </c>
      <c r="Z1067">
        <f t="shared" si="16"/>
        <v>276.60000000000002</v>
      </c>
    </row>
    <row r="1068" spans="1:26">
      <c r="A1068" t="s">
        <v>246</v>
      </c>
      <c r="B1068">
        <v>86552406134</v>
      </c>
      <c r="C1068" t="s">
        <v>1989</v>
      </c>
      <c r="D1068" t="s">
        <v>1748</v>
      </c>
      <c r="E1068" t="s">
        <v>54</v>
      </c>
      <c r="F1068">
        <v>12296721</v>
      </c>
      <c r="G1068">
        <v>45014</v>
      </c>
      <c r="H1068" t="s">
        <v>4079</v>
      </c>
      <c r="I1068" t="s">
        <v>255</v>
      </c>
      <c r="J1068" t="s">
        <v>249</v>
      </c>
      <c r="K1068" t="s">
        <v>268</v>
      </c>
      <c r="L1068" t="s">
        <v>251</v>
      </c>
      <c r="O1068" s="111">
        <v>45014</v>
      </c>
      <c r="P1068" t="s">
        <v>252</v>
      </c>
      <c r="Q1068" t="s">
        <v>253</v>
      </c>
      <c r="R1068" s="111">
        <v>45014</v>
      </c>
      <c r="W1068">
        <v>0</v>
      </c>
      <c r="X1068">
        <v>460</v>
      </c>
      <c r="Y1068">
        <v>7581</v>
      </c>
      <c r="Z1068">
        <f t="shared" si="16"/>
        <v>8041</v>
      </c>
    </row>
    <row r="1069" spans="1:26">
      <c r="A1069" t="s">
        <v>246</v>
      </c>
      <c r="B1069">
        <v>86552406134</v>
      </c>
      <c r="C1069" t="s">
        <v>1989</v>
      </c>
      <c r="D1069" t="s">
        <v>1053</v>
      </c>
      <c r="E1069" t="s">
        <v>54</v>
      </c>
      <c r="F1069">
        <v>12092221</v>
      </c>
      <c r="G1069">
        <v>44963</v>
      </c>
      <c r="H1069" t="s">
        <v>3108</v>
      </c>
      <c r="I1069" t="s">
        <v>255</v>
      </c>
      <c r="J1069" t="s">
        <v>249</v>
      </c>
      <c r="K1069" t="s">
        <v>250</v>
      </c>
      <c r="L1069" t="s">
        <v>251</v>
      </c>
      <c r="O1069" s="111">
        <v>44963</v>
      </c>
      <c r="P1069" t="s">
        <v>252</v>
      </c>
      <c r="Q1069" t="s">
        <v>282</v>
      </c>
      <c r="R1069" s="111">
        <v>44964</v>
      </c>
      <c r="W1069">
        <v>266</v>
      </c>
      <c r="X1069">
        <v>0</v>
      </c>
      <c r="Y1069">
        <v>0</v>
      </c>
      <c r="Z1069">
        <f t="shared" si="16"/>
        <v>266</v>
      </c>
    </row>
    <row r="1070" spans="1:26">
      <c r="A1070" t="s">
        <v>246</v>
      </c>
      <c r="B1070">
        <v>86552406134</v>
      </c>
      <c r="C1070" t="s">
        <v>1989</v>
      </c>
      <c r="D1070" t="s">
        <v>1053</v>
      </c>
      <c r="E1070" t="s">
        <v>54</v>
      </c>
      <c r="F1070">
        <v>12106542</v>
      </c>
      <c r="G1070">
        <v>44965</v>
      </c>
      <c r="H1070" t="s">
        <v>3109</v>
      </c>
      <c r="I1070" t="s">
        <v>248</v>
      </c>
      <c r="J1070" t="s">
        <v>249</v>
      </c>
      <c r="K1070" t="s">
        <v>3936</v>
      </c>
      <c r="L1070" t="s">
        <v>251</v>
      </c>
      <c r="O1070" s="111">
        <v>44965</v>
      </c>
      <c r="P1070" t="s">
        <v>252</v>
      </c>
      <c r="Q1070" t="s">
        <v>253</v>
      </c>
      <c r="R1070" s="111">
        <v>44971</v>
      </c>
      <c r="W1070">
        <v>724</v>
      </c>
      <c r="X1070">
        <v>3211</v>
      </c>
      <c r="Y1070">
        <v>5114.74</v>
      </c>
      <c r="Z1070">
        <f t="shared" si="16"/>
        <v>9049.74</v>
      </c>
    </row>
    <row r="1071" spans="1:26">
      <c r="A1071" t="s">
        <v>246</v>
      </c>
      <c r="B1071">
        <v>86552406134</v>
      </c>
      <c r="C1071" t="s">
        <v>1989</v>
      </c>
      <c r="D1071" t="s">
        <v>1053</v>
      </c>
      <c r="E1071" t="s">
        <v>54</v>
      </c>
      <c r="F1071">
        <v>12119507</v>
      </c>
      <c r="G1071">
        <v>44974</v>
      </c>
      <c r="H1071" t="s">
        <v>3110</v>
      </c>
      <c r="I1071" t="s">
        <v>255</v>
      </c>
      <c r="J1071" t="s">
        <v>249</v>
      </c>
      <c r="K1071" t="s">
        <v>268</v>
      </c>
      <c r="L1071" t="s">
        <v>251</v>
      </c>
      <c r="O1071" s="111">
        <v>44974</v>
      </c>
      <c r="P1071" t="s">
        <v>252</v>
      </c>
      <c r="Q1071" t="s">
        <v>253</v>
      </c>
      <c r="R1071" s="111">
        <v>44977</v>
      </c>
      <c r="W1071">
        <v>720.26</v>
      </c>
      <c r="X1071">
        <v>16861.87</v>
      </c>
      <c r="Y1071">
        <v>14397.6</v>
      </c>
      <c r="Z1071">
        <f t="shared" si="16"/>
        <v>31979.729999999996</v>
      </c>
    </row>
    <row r="1072" spans="1:26">
      <c r="A1072" t="s">
        <v>246</v>
      </c>
      <c r="B1072">
        <v>86552406134</v>
      </c>
      <c r="C1072" t="s">
        <v>1989</v>
      </c>
      <c r="D1072" t="s">
        <v>1053</v>
      </c>
      <c r="E1072" t="s">
        <v>54</v>
      </c>
      <c r="F1072">
        <v>12190395</v>
      </c>
      <c r="G1072">
        <v>44987</v>
      </c>
      <c r="H1072" t="s">
        <v>4082</v>
      </c>
      <c r="I1072" t="s">
        <v>255</v>
      </c>
      <c r="L1072" t="s">
        <v>251</v>
      </c>
      <c r="O1072" s="111">
        <v>44987</v>
      </c>
      <c r="P1072" t="s">
        <v>252</v>
      </c>
      <c r="Q1072" t="s">
        <v>263</v>
      </c>
      <c r="R1072" s="111">
        <v>44988</v>
      </c>
      <c r="W1072">
        <v>0</v>
      </c>
      <c r="X1072">
        <v>2552.65</v>
      </c>
      <c r="Y1072">
        <v>0</v>
      </c>
      <c r="Z1072">
        <f t="shared" si="16"/>
        <v>2552.65</v>
      </c>
    </row>
    <row r="1073" spans="1:26">
      <c r="A1073" t="s">
        <v>246</v>
      </c>
      <c r="B1073">
        <v>86552406134</v>
      </c>
      <c r="C1073" t="s">
        <v>1989</v>
      </c>
      <c r="D1073" t="s">
        <v>1053</v>
      </c>
      <c r="E1073" t="s">
        <v>54</v>
      </c>
      <c r="F1073">
        <v>6973871</v>
      </c>
      <c r="G1073">
        <v>44991</v>
      </c>
      <c r="H1073" t="s">
        <v>4080</v>
      </c>
      <c r="I1073" t="s">
        <v>256</v>
      </c>
      <c r="J1073" t="s">
        <v>249</v>
      </c>
      <c r="K1073" t="s">
        <v>268</v>
      </c>
      <c r="L1073" t="s">
        <v>251</v>
      </c>
      <c r="O1073" s="111">
        <v>44993</v>
      </c>
      <c r="P1073" t="s">
        <v>252</v>
      </c>
      <c r="Q1073" t="s">
        <v>253</v>
      </c>
      <c r="R1073" s="111">
        <v>44994</v>
      </c>
      <c r="W1073">
        <v>0</v>
      </c>
      <c r="X1073">
        <v>491</v>
      </c>
      <c r="Y1073">
        <v>1425</v>
      </c>
      <c r="Z1073">
        <f t="shared" si="16"/>
        <v>1916</v>
      </c>
    </row>
    <row r="1074" spans="1:26">
      <c r="A1074" t="s">
        <v>246</v>
      </c>
      <c r="B1074">
        <v>86552406134</v>
      </c>
      <c r="C1074" t="s">
        <v>1989</v>
      </c>
      <c r="D1074" t="s">
        <v>1053</v>
      </c>
      <c r="E1074" t="s">
        <v>54</v>
      </c>
      <c r="F1074">
        <v>12196864</v>
      </c>
      <c r="G1074">
        <v>44991</v>
      </c>
      <c r="H1074" t="s">
        <v>4083</v>
      </c>
      <c r="I1074" t="s">
        <v>255</v>
      </c>
      <c r="J1074" t="s">
        <v>249</v>
      </c>
      <c r="K1074" t="s">
        <v>250</v>
      </c>
      <c r="L1074" t="s">
        <v>251</v>
      </c>
      <c r="O1074" s="111">
        <v>44993</v>
      </c>
      <c r="P1074" t="s">
        <v>252</v>
      </c>
      <c r="Q1074" t="s">
        <v>253</v>
      </c>
      <c r="R1074" s="111">
        <v>44994</v>
      </c>
      <c r="W1074">
        <v>0</v>
      </c>
      <c r="X1074">
        <v>3150.1</v>
      </c>
      <c r="Y1074">
        <v>10415.450000000001</v>
      </c>
      <c r="Z1074">
        <f t="shared" si="16"/>
        <v>13565.550000000001</v>
      </c>
    </row>
    <row r="1075" spans="1:26">
      <c r="A1075" t="s">
        <v>246</v>
      </c>
      <c r="B1075">
        <v>86552406134</v>
      </c>
      <c r="C1075" t="s">
        <v>1989</v>
      </c>
      <c r="D1075" t="s">
        <v>1053</v>
      </c>
      <c r="E1075" t="s">
        <v>54</v>
      </c>
      <c r="F1075">
        <v>12223663</v>
      </c>
      <c r="G1075">
        <v>45001</v>
      </c>
      <c r="H1075" t="s">
        <v>4084</v>
      </c>
      <c r="I1075" t="s">
        <v>255</v>
      </c>
      <c r="J1075" t="s">
        <v>249</v>
      </c>
      <c r="K1075" t="s">
        <v>268</v>
      </c>
      <c r="L1075" t="s">
        <v>251</v>
      </c>
      <c r="O1075" s="111">
        <v>45001</v>
      </c>
      <c r="P1075" t="s">
        <v>252</v>
      </c>
      <c r="Q1075" t="s">
        <v>253</v>
      </c>
      <c r="R1075" s="111">
        <v>45002</v>
      </c>
      <c r="W1075">
        <v>0</v>
      </c>
      <c r="X1075">
        <v>0</v>
      </c>
      <c r="Y1075">
        <v>4949.08</v>
      </c>
      <c r="Z1075">
        <f t="shared" si="16"/>
        <v>4949.08</v>
      </c>
    </row>
    <row r="1076" spans="1:26">
      <c r="A1076" t="s">
        <v>246</v>
      </c>
      <c r="B1076">
        <v>86552406134</v>
      </c>
      <c r="C1076" t="s">
        <v>1989</v>
      </c>
      <c r="D1076" t="s">
        <v>1053</v>
      </c>
      <c r="E1076" t="s">
        <v>54</v>
      </c>
      <c r="F1076">
        <v>11974296</v>
      </c>
      <c r="G1076">
        <v>45005</v>
      </c>
      <c r="H1076" t="s">
        <v>4081</v>
      </c>
      <c r="I1076" t="s">
        <v>255</v>
      </c>
      <c r="J1076" t="s">
        <v>249</v>
      </c>
      <c r="K1076" t="s">
        <v>268</v>
      </c>
      <c r="L1076" t="s">
        <v>251</v>
      </c>
      <c r="O1076" s="111">
        <v>45005</v>
      </c>
      <c r="P1076" t="s">
        <v>252</v>
      </c>
      <c r="Q1076" t="s">
        <v>253</v>
      </c>
      <c r="R1076" s="111">
        <v>45007</v>
      </c>
      <c r="W1076">
        <v>0</v>
      </c>
      <c r="X1076">
        <v>4674.75</v>
      </c>
      <c r="Y1076">
        <v>17372.66</v>
      </c>
      <c r="Z1076">
        <f t="shared" si="16"/>
        <v>22047.41</v>
      </c>
    </row>
    <row r="1077" spans="1:26">
      <c r="A1077" t="s">
        <v>246</v>
      </c>
      <c r="B1077">
        <v>86552406134</v>
      </c>
      <c r="C1077" t="s">
        <v>1989</v>
      </c>
      <c r="D1077" t="s">
        <v>1053</v>
      </c>
      <c r="E1077" t="s">
        <v>54</v>
      </c>
      <c r="F1077">
        <v>12274508</v>
      </c>
      <c r="G1077">
        <v>45008</v>
      </c>
      <c r="H1077" t="s">
        <v>4085</v>
      </c>
      <c r="I1077" t="s">
        <v>255</v>
      </c>
      <c r="J1077" t="s">
        <v>249</v>
      </c>
      <c r="K1077" t="s">
        <v>268</v>
      </c>
      <c r="L1077" t="s">
        <v>251</v>
      </c>
      <c r="O1077" s="111">
        <v>45008</v>
      </c>
      <c r="P1077" t="s">
        <v>252</v>
      </c>
      <c r="Q1077" t="s">
        <v>257</v>
      </c>
      <c r="R1077" s="111">
        <v>45012</v>
      </c>
      <c r="W1077">
        <v>0</v>
      </c>
      <c r="X1077">
        <v>0</v>
      </c>
      <c r="Y1077">
        <v>0</v>
      </c>
      <c r="Z1077">
        <f t="shared" si="16"/>
        <v>0</v>
      </c>
    </row>
    <row r="1078" spans="1:26">
      <c r="A1078" t="s">
        <v>246</v>
      </c>
      <c r="B1078">
        <v>86552406134</v>
      </c>
      <c r="C1078" t="s">
        <v>1989</v>
      </c>
      <c r="D1078" t="s">
        <v>1053</v>
      </c>
      <c r="E1078" t="s">
        <v>54</v>
      </c>
      <c r="F1078">
        <v>12281012</v>
      </c>
      <c r="G1078">
        <v>45010</v>
      </c>
      <c r="H1078" t="s">
        <v>4086</v>
      </c>
      <c r="I1078" t="s">
        <v>255</v>
      </c>
      <c r="J1078" t="s">
        <v>249</v>
      </c>
      <c r="K1078" t="s">
        <v>250</v>
      </c>
      <c r="L1078" t="s">
        <v>251</v>
      </c>
      <c r="O1078" s="111">
        <v>45010</v>
      </c>
      <c r="P1078" t="s">
        <v>252</v>
      </c>
      <c r="Q1078" t="s">
        <v>253</v>
      </c>
      <c r="R1078" s="111">
        <v>45012</v>
      </c>
      <c r="W1078">
        <v>0</v>
      </c>
      <c r="X1078">
        <v>212.5</v>
      </c>
      <c r="Y1078">
        <v>1399.8</v>
      </c>
      <c r="Z1078">
        <f t="shared" si="16"/>
        <v>1612.3</v>
      </c>
    </row>
    <row r="1079" spans="1:26">
      <c r="A1079" t="s">
        <v>246</v>
      </c>
      <c r="B1079">
        <v>86552406134</v>
      </c>
      <c r="C1079" t="s">
        <v>1989</v>
      </c>
      <c r="D1079" t="s">
        <v>1053</v>
      </c>
      <c r="E1079" t="s">
        <v>54</v>
      </c>
      <c r="F1079">
        <v>12379405</v>
      </c>
      <c r="G1079">
        <v>45035</v>
      </c>
      <c r="H1079" t="s">
        <v>4494</v>
      </c>
      <c r="I1079" t="s">
        <v>255</v>
      </c>
      <c r="J1079" t="s">
        <v>249</v>
      </c>
      <c r="K1079" t="s">
        <v>250</v>
      </c>
      <c r="L1079" t="s">
        <v>251</v>
      </c>
      <c r="O1079" s="111">
        <v>45035</v>
      </c>
      <c r="P1079" t="s">
        <v>252</v>
      </c>
      <c r="Q1079" t="s">
        <v>253</v>
      </c>
      <c r="R1079" s="111">
        <v>45036</v>
      </c>
      <c r="W1079">
        <v>0</v>
      </c>
      <c r="X1079">
        <v>0</v>
      </c>
      <c r="Y1079">
        <v>1010.7</v>
      </c>
      <c r="Z1079">
        <f t="shared" si="16"/>
        <v>1010.7</v>
      </c>
    </row>
    <row r="1080" spans="1:26">
      <c r="A1080" t="s">
        <v>246</v>
      </c>
      <c r="B1080">
        <v>86552406134</v>
      </c>
      <c r="C1080" t="s">
        <v>1989</v>
      </c>
      <c r="D1080" t="s">
        <v>1053</v>
      </c>
      <c r="E1080" t="s">
        <v>54</v>
      </c>
      <c r="F1080">
        <v>12409729</v>
      </c>
      <c r="G1080">
        <v>45044</v>
      </c>
      <c r="H1080" t="s">
        <v>4495</v>
      </c>
      <c r="I1080" t="s">
        <v>248</v>
      </c>
      <c r="J1080" t="s">
        <v>249</v>
      </c>
      <c r="K1080" t="s">
        <v>805</v>
      </c>
      <c r="L1080" t="s">
        <v>251</v>
      </c>
      <c r="O1080" s="111">
        <v>45044</v>
      </c>
      <c r="P1080" t="s">
        <v>252</v>
      </c>
      <c r="Q1080" t="s">
        <v>257</v>
      </c>
      <c r="R1080" s="111"/>
      <c r="W1080">
        <v>0</v>
      </c>
      <c r="X1080">
        <v>0</v>
      </c>
      <c r="Y1080">
        <v>0</v>
      </c>
      <c r="Z1080">
        <f t="shared" si="16"/>
        <v>0</v>
      </c>
    </row>
    <row r="1081" spans="1:26">
      <c r="A1081" t="s">
        <v>246</v>
      </c>
      <c r="B1081" t="s">
        <v>2220</v>
      </c>
      <c r="C1081" t="s">
        <v>2221</v>
      </c>
      <c r="D1081" t="s">
        <v>2741</v>
      </c>
      <c r="E1081" t="s">
        <v>54</v>
      </c>
      <c r="F1081">
        <v>12107802</v>
      </c>
      <c r="G1081">
        <v>44980</v>
      </c>
      <c r="H1081" t="s">
        <v>2742</v>
      </c>
      <c r="I1081" t="s">
        <v>255</v>
      </c>
      <c r="J1081" t="s">
        <v>249</v>
      </c>
      <c r="K1081" t="s">
        <v>268</v>
      </c>
      <c r="L1081" t="s">
        <v>251</v>
      </c>
      <c r="O1081" s="111">
        <v>44982</v>
      </c>
      <c r="P1081" t="s">
        <v>252</v>
      </c>
      <c r="Q1081" t="s">
        <v>253</v>
      </c>
      <c r="R1081" s="111">
        <v>44984</v>
      </c>
      <c r="W1081">
        <v>765</v>
      </c>
      <c r="X1081">
        <v>700</v>
      </c>
      <c r="Y1081">
        <v>1251</v>
      </c>
      <c r="Z1081">
        <f t="shared" si="16"/>
        <v>2716</v>
      </c>
    </row>
    <row r="1082" spans="1:26">
      <c r="A1082" t="s">
        <v>246</v>
      </c>
      <c r="B1082">
        <v>1291972110</v>
      </c>
      <c r="C1082" t="s">
        <v>3455</v>
      </c>
      <c r="D1082" t="s">
        <v>247</v>
      </c>
      <c r="E1082" t="s">
        <v>54</v>
      </c>
      <c r="F1082">
        <v>12107669</v>
      </c>
      <c r="G1082">
        <v>44965</v>
      </c>
      <c r="H1082" t="s">
        <v>2748</v>
      </c>
      <c r="I1082" t="s">
        <v>248</v>
      </c>
      <c r="J1082" t="s">
        <v>249</v>
      </c>
      <c r="K1082" t="s">
        <v>3936</v>
      </c>
      <c r="L1082" t="s">
        <v>251</v>
      </c>
      <c r="O1082" s="111">
        <v>44966</v>
      </c>
      <c r="P1082" t="s">
        <v>252</v>
      </c>
      <c r="Q1082" t="s">
        <v>253</v>
      </c>
      <c r="R1082" s="111">
        <v>44970</v>
      </c>
      <c r="W1082">
        <v>15107.83</v>
      </c>
      <c r="X1082">
        <v>50318.43</v>
      </c>
      <c r="Y1082">
        <v>47784.5</v>
      </c>
      <c r="Z1082">
        <f t="shared" si="16"/>
        <v>113210.76000000001</v>
      </c>
    </row>
    <row r="1083" spans="1:26">
      <c r="A1083" t="s">
        <v>246</v>
      </c>
      <c r="B1083">
        <v>1291972110</v>
      </c>
      <c r="C1083" t="s">
        <v>3455</v>
      </c>
      <c r="D1083" t="s">
        <v>247</v>
      </c>
      <c r="E1083" t="s">
        <v>54</v>
      </c>
      <c r="F1083">
        <v>7558814</v>
      </c>
      <c r="G1083">
        <v>44966</v>
      </c>
      <c r="H1083" t="s">
        <v>2743</v>
      </c>
      <c r="I1083" t="s">
        <v>248</v>
      </c>
      <c r="J1083" t="s">
        <v>249</v>
      </c>
      <c r="K1083" t="s">
        <v>250</v>
      </c>
      <c r="L1083" t="s">
        <v>251</v>
      </c>
      <c r="O1083" s="111">
        <v>44968</v>
      </c>
      <c r="P1083" t="s">
        <v>252</v>
      </c>
      <c r="Q1083" t="s">
        <v>282</v>
      </c>
      <c r="R1083" s="111">
        <v>44971</v>
      </c>
      <c r="W1083">
        <v>6890.34</v>
      </c>
      <c r="X1083">
        <v>0</v>
      </c>
      <c r="Y1083">
        <v>0</v>
      </c>
      <c r="Z1083">
        <f t="shared" si="16"/>
        <v>6890.34</v>
      </c>
    </row>
    <row r="1084" spans="1:26">
      <c r="A1084" t="s">
        <v>246</v>
      </c>
      <c r="B1084">
        <v>1291972110</v>
      </c>
      <c r="C1084" t="s">
        <v>3455</v>
      </c>
      <c r="D1084" t="s">
        <v>247</v>
      </c>
      <c r="E1084" t="s">
        <v>54</v>
      </c>
      <c r="F1084">
        <v>10705434</v>
      </c>
      <c r="G1084">
        <v>44970</v>
      </c>
      <c r="H1084" t="s">
        <v>2744</v>
      </c>
      <c r="I1084" t="s">
        <v>255</v>
      </c>
      <c r="J1084" t="s">
        <v>249</v>
      </c>
      <c r="K1084" t="s">
        <v>268</v>
      </c>
      <c r="L1084" t="s">
        <v>251</v>
      </c>
      <c r="O1084" s="111">
        <v>44970</v>
      </c>
      <c r="P1084" t="s">
        <v>252</v>
      </c>
      <c r="Q1084" t="s">
        <v>253</v>
      </c>
      <c r="R1084" s="111">
        <v>44971</v>
      </c>
      <c r="W1084">
        <v>1509.99</v>
      </c>
      <c r="X1084">
        <v>6408.79</v>
      </c>
      <c r="Y1084">
        <v>4980.1400000000003</v>
      </c>
      <c r="Z1084">
        <f t="shared" ref="Z1084:Z1147" si="17">SUM(W1084:Y1084)</f>
        <v>12898.92</v>
      </c>
    </row>
    <row r="1085" spans="1:26">
      <c r="A1085" t="s">
        <v>246</v>
      </c>
      <c r="B1085">
        <v>10439312604</v>
      </c>
      <c r="C1085" t="s">
        <v>2275</v>
      </c>
      <c r="D1085" t="s">
        <v>247</v>
      </c>
      <c r="E1085" t="s">
        <v>54</v>
      </c>
      <c r="F1085">
        <v>12126449</v>
      </c>
      <c r="G1085">
        <v>44971</v>
      </c>
      <c r="H1085" t="s">
        <v>2749</v>
      </c>
      <c r="I1085" t="s">
        <v>248</v>
      </c>
      <c r="J1085" t="s">
        <v>249</v>
      </c>
      <c r="K1085" t="s">
        <v>3936</v>
      </c>
      <c r="L1085" t="s">
        <v>251</v>
      </c>
      <c r="O1085" s="111">
        <v>44971</v>
      </c>
      <c r="P1085" t="s">
        <v>252</v>
      </c>
      <c r="Q1085" t="s">
        <v>282</v>
      </c>
      <c r="R1085" s="111">
        <v>44972</v>
      </c>
      <c r="W1085">
        <v>109.99</v>
      </c>
      <c r="X1085">
        <v>0</v>
      </c>
      <c r="Y1085">
        <v>0</v>
      </c>
      <c r="Z1085">
        <f t="shared" si="17"/>
        <v>109.99</v>
      </c>
    </row>
    <row r="1086" spans="1:26">
      <c r="A1086" t="s">
        <v>246</v>
      </c>
      <c r="B1086">
        <v>10439312604</v>
      </c>
      <c r="C1086" t="s">
        <v>2275</v>
      </c>
      <c r="D1086" t="s">
        <v>247</v>
      </c>
      <c r="E1086" t="s">
        <v>54</v>
      </c>
      <c r="F1086">
        <v>12128867</v>
      </c>
      <c r="G1086">
        <v>44972</v>
      </c>
      <c r="H1086" t="s">
        <v>2750</v>
      </c>
      <c r="I1086" t="s">
        <v>255</v>
      </c>
      <c r="J1086" t="s">
        <v>249</v>
      </c>
      <c r="K1086" t="s">
        <v>250</v>
      </c>
      <c r="L1086" t="s">
        <v>251</v>
      </c>
      <c r="O1086" s="111">
        <v>44972</v>
      </c>
      <c r="P1086" t="s">
        <v>252</v>
      </c>
      <c r="Q1086" t="s">
        <v>253</v>
      </c>
      <c r="R1086" s="111">
        <v>44973</v>
      </c>
      <c r="W1086">
        <v>2883</v>
      </c>
      <c r="X1086">
        <v>6700.1</v>
      </c>
      <c r="Y1086">
        <v>10307.299999999999</v>
      </c>
      <c r="Z1086">
        <f t="shared" si="17"/>
        <v>19890.400000000001</v>
      </c>
    </row>
    <row r="1087" spans="1:26">
      <c r="A1087" t="s">
        <v>246</v>
      </c>
      <c r="B1087">
        <v>10439312604</v>
      </c>
      <c r="C1087" t="s">
        <v>2275</v>
      </c>
      <c r="D1087" t="s">
        <v>247</v>
      </c>
      <c r="E1087" t="s">
        <v>54</v>
      </c>
      <c r="F1087">
        <v>12136362</v>
      </c>
      <c r="G1087">
        <v>44973</v>
      </c>
      <c r="H1087" t="s">
        <v>2751</v>
      </c>
      <c r="I1087" t="s">
        <v>255</v>
      </c>
      <c r="J1087" t="s">
        <v>249</v>
      </c>
      <c r="K1087" t="s">
        <v>250</v>
      </c>
      <c r="L1087" t="s">
        <v>251</v>
      </c>
      <c r="O1087" s="111">
        <v>44973</v>
      </c>
      <c r="P1087" t="s">
        <v>252</v>
      </c>
      <c r="Q1087" t="s">
        <v>253</v>
      </c>
      <c r="R1087" s="111">
        <v>44975</v>
      </c>
      <c r="W1087">
        <v>1575.5</v>
      </c>
      <c r="X1087">
        <v>8180.57</v>
      </c>
      <c r="Y1087">
        <v>3801.29</v>
      </c>
      <c r="Z1087">
        <f t="shared" si="17"/>
        <v>13557.36</v>
      </c>
    </row>
    <row r="1088" spans="1:26">
      <c r="A1088" t="s">
        <v>246</v>
      </c>
      <c r="B1088">
        <v>1291972110</v>
      </c>
      <c r="C1088" t="s">
        <v>3455</v>
      </c>
      <c r="D1088" t="s">
        <v>247</v>
      </c>
      <c r="E1088" t="s">
        <v>54</v>
      </c>
      <c r="F1088">
        <v>12101662</v>
      </c>
      <c r="G1088">
        <v>44979</v>
      </c>
      <c r="H1088" t="s">
        <v>2747</v>
      </c>
      <c r="I1088" t="s">
        <v>255</v>
      </c>
      <c r="L1088" t="s">
        <v>251</v>
      </c>
      <c r="O1088" s="111">
        <v>44979</v>
      </c>
      <c r="P1088" t="s">
        <v>252</v>
      </c>
      <c r="Q1088" t="s">
        <v>263</v>
      </c>
      <c r="R1088" s="111">
        <v>44981</v>
      </c>
      <c r="W1088">
        <v>1036</v>
      </c>
      <c r="X1088">
        <v>0</v>
      </c>
      <c r="Y1088">
        <v>0</v>
      </c>
      <c r="Z1088">
        <f t="shared" si="17"/>
        <v>1036</v>
      </c>
    </row>
    <row r="1089" spans="1:26">
      <c r="A1089" t="s">
        <v>246</v>
      </c>
      <c r="B1089">
        <v>1076392113</v>
      </c>
      <c r="C1089" t="s">
        <v>2353</v>
      </c>
      <c r="D1089" t="s">
        <v>247</v>
      </c>
      <c r="E1089" t="s">
        <v>54</v>
      </c>
      <c r="F1089">
        <v>11350549</v>
      </c>
      <c r="G1089">
        <v>44984</v>
      </c>
      <c r="H1089" t="s">
        <v>2745</v>
      </c>
      <c r="I1089" t="s">
        <v>255</v>
      </c>
      <c r="J1089" t="s">
        <v>249</v>
      </c>
      <c r="K1089" t="s">
        <v>250</v>
      </c>
      <c r="L1089" t="s">
        <v>251</v>
      </c>
      <c r="O1089" s="111">
        <v>44984</v>
      </c>
      <c r="P1089" t="s">
        <v>252</v>
      </c>
      <c r="Q1089" t="s">
        <v>253</v>
      </c>
      <c r="R1089" s="111">
        <v>44988</v>
      </c>
      <c r="W1089">
        <v>0</v>
      </c>
      <c r="X1089">
        <v>8734</v>
      </c>
      <c r="Y1089">
        <v>8366.2999999999993</v>
      </c>
      <c r="Z1089">
        <f t="shared" si="17"/>
        <v>17100.3</v>
      </c>
    </row>
    <row r="1090" spans="1:26">
      <c r="A1090" t="s">
        <v>246</v>
      </c>
      <c r="B1090">
        <v>10439312604</v>
      </c>
      <c r="C1090" t="s">
        <v>2275</v>
      </c>
      <c r="D1090" t="s">
        <v>247</v>
      </c>
      <c r="E1090" t="s">
        <v>54</v>
      </c>
      <c r="F1090">
        <v>11511312</v>
      </c>
      <c r="G1090">
        <v>44985</v>
      </c>
      <c r="H1090" t="s">
        <v>2746</v>
      </c>
      <c r="I1090" t="s">
        <v>260</v>
      </c>
      <c r="J1090" t="s">
        <v>249</v>
      </c>
      <c r="K1090" t="s">
        <v>250</v>
      </c>
      <c r="L1090" t="s">
        <v>251</v>
      </c>
      <c r="O1090" s="111">
        <v>44985</v>
      </c>
      <c r="P1090" t="s">
        <v>252</v>
      </c>
      <c r="Q1090" t="s">
        <v>257</v>
      </c>
      <c r="R1090" s="111"/>
      <c r="W1090">
        <v>0</v>
      </c>
      <c r="X1090">
        <v>0</v>
      </c>
      <c r="Y1090">
        <v>0</v>
      </c>
      <c r="Z1090">
        <f t="shared" si="17"/>
        <v>0</v>
      </c>
    </row>
    <row r="1091" spans="1:26">
      <c r="A1091" t="s">
        <v>246</v>
      </c>
      <c r="B1091">
        <v>10439312604</v>
      </c>
      <c r="C1091" t="s">
        <v>2275</v>
      </c>
      <c r="D1091" t="s">
        <v>247</v>
      </c>
      <c r="E1091" t="s">
        <v>54</v>
      </c>
      <c r="F1091">
        <v>12172088</v>
      </c>
      <c r="G1091">
        <v>44985</v>
      </c>
      <c r="H1091" t="s">
        <v>2752</v>
      </c>
      <c r="I1091" t="s">
        <v>248</v>
      </c>
      <c r="J1091" t="s">
        <v>249</v>
      </c>
      <c r="K1091" t="s">
        <v>250</v>
      </c>
      <c r="L1091" t="s">
        <v>251</v>
      </c>
      <c r="O1091" s="111">
        <v>44985</v>
      </c>
      <c r="P1091" t="s">
        <v>252</v>
      </c>
      <c r="Q1091" t="s">
        <v>253</v>
      </c>
      <c r="R1091" s="111">
        <v>44987</v>
      </c>
      <c r="W1091">
        <v>0</v>
      </c>
      <c r="X1091">
        <v>400</v>
      </c>
      <c r="Y1091">
        <v>1450</v>
      </c>
      <c r="Z1091">
        <f t="shared" si="17"/>
        <v>1850</v>
      </c>
    </row>
    <row r="1092" spans="1:26">
      <c r="A1092" t="s">
        <v>246</v>
      </c>
      <c r="B1092">
        <v>70589751166</v>
      </c>
      <c r="C1092" t="s">
        <v>2294</v>
      </c>
      <c r="D1092" t="s">
        <v>247</v>
      </c>
      <c r="E1092" t="s">
        <v>54</v>
      </c>
      <c r="F1092">
        <v>12172161</v>
      </c>
      <c r="G1092">
        <v>44985</v>
      </c>
      <c r="H1092" t="s">
        <v>2753</v>
      </c>
      <c r="I1092" t="s">
        <v>255</v>
      </c>
      <c r="J1092" t="s">
        <v>249</v>
      </c>
      <c r="K1092" t="s">
        <v>250</v>
      </c>
      <c r="L1092" t="s">
        <v>251</v>
      </c>
      <c r="O1092" s="111">
        <v>44985</v>
      </c>
      <c r="P1092" t="s">
        <v>252</v>
      </c>
      <c r="Q1092" t="s">
        <v>257</v>
      </c>
      <c r="R1092" s="111">
        <v>44987</v>
      </c>
      <c r="W1092">
        <v>0</v>
      </c>
      <c r="X1092">
        <v>0</v>
      </c>
      <c r="Y1092">
        <v>0</v>
      </c>
      <c r="Z1092">
        <f t="shared" si="17"/>
        <v>0</v>
      </c>
    </row>
    <row r="1093" spans="1:26">
      <c r="A1093" t="s">
        <v>246</v>
      </c>
      <c r="B1093">
        <v>1291972110</v>
      </c>
      <c r="C1093" t="s">
        <v>3455</v>
      </c>
      <c r="D1093" t="s">
        <v>247</v>
      </c>
      <c r="E1093" t="s">
        <v>54</v>
      </c>
      <c r="F1093">
        <v>12166497</v>
      </c>
      <c r="G1093">
        <v>44986</v>
      </c>
      <c r="H1093" t="s">
        <v>3459</v>
      </c>
      <c r="I1093" t="s">
        <v>255</v>
      </c>
      <c r="J1093" t="s">
        <v>249</v>
      </c>
      <c r="K1093" t="s">
        <v>268</v>
      </c>
      <c r="L1093" t="s">
        <v>251</v>
      </c>
      <c r="O1093" s="111">
        <v>44986</v>
      </c>
      <c r="P1093" t="s">
        <v>252</v>
      </c>
      <c r="Q1093" t="s">
        <v>253</v>
      </c>
      <c r="R1093" s="111">
        <v>44988</v>
      </c>
      <c r="W1093">
        <v>0</v>
      </c>
      <c r="X1093">
        <v>5313</v>
      </c>
      <c r="Y1093">
        <v>6245.64</v>
      </c>
      <c r="Z1093">
        <f t="shared" si="17"/>
        <v>11558.64</v>
      </c>
    </row>
    <row r="1094" spans="1:26">
      <c r="A1094" t="s">
        <v>246</v>
      </c>
      <c r="B1094">
        <v>1291972110</v>
      </c>
      <c r="C1094" t="s">
        <v>3455</v>
      </c>
      <c r="D1094" t="s">
        <v>247</v>
      </c>
      <c r="E1094" t="s">
        <v>54</v>
      </c>
      <c r="F1094">
        <v>12190033</v>
      </c>
      <c r="G1094">
        <v>44987</v>
      </c>
      <c r="H1094" t="s">
        <v>3461</v>
      </c>
      <c r="I1094" t="s">
        <v>255</v>
      </c>
      <c r="J1094" t="s">
        <v>249</v>
      </c>
      <c r="K1094" t="s">
        <v>250</v>
      </c>
      <c r="L1094" t="s">
        <v>251</v>
      </c>
      <c r="O1094" s="111">
        <v>44987</v>
      </c>
      <c r="P1094" t="s">
        <v>252</v>
      </c>
      <c r="Q1094" t="s">
        <v>253</v>
      </c>
      <c r="R1094" s="111">
        <v>44988</v>
      </c>
      <c r="W1094">
        <v>0</v>
      </c>
      <c r="X1094">
        <v>2672.12</v>
      </c>
      <c r="Y1094">
        <v>1068.02</v>
      </c>
      <c r="Z1094">
        <f t="shared" si="17"/>
        <v>3740.14</v>
      </c>
    </row>
    <row r="1095" spans="1:26">
      <c r="A1095" t="s">
        <v>246</v>
      </c>
      <c r="B1095">
        <v>6972887143</v>
      </c>
      <c r="C1095" t="s">
        <v>2331</v>
      </c>
      <c r="D1095" t="s">
        <v>247</v>
      </c>
      <c r="E1095" t="s">
        <v>54</v>
      </c>
      <c r="F1095">
        <v>12214329</v>
      </c>
      <c r="G1095">
        <v>44994</v>
      </c>
      <c r="H1095" t="s">
        <v>3463</v>
      </c>
      <c r="I1095" t="s">
        <v>260</v>
      </c>
      <c r="L1095" t="s">
        <v>251</v>
      </c>
      <c r="O1095" s="111">
        <v>44994</v>
      </c>
      <c r="P1095" t="s">
        <v>252</v>
      </c>
      <c r="Q1095" t="s">
        <v>263</v>
      </c>
      <c r="R1095" s="111"/>
      <c r="W1095">
        <v>0</v>
      </c>
      <c r="X1095">
        <v>0</v>
      </c>
      <c r="Y1095">
        <v>0</v>
      </c>
      <c r="Z1095">
        <f t="shared" si="17"/>
        <v>0</v>
      </c>
    </row>
    <row r="1096" spans="1:26">
      <c r="A1096" t="s">
        <v>246</v>
      </c>
      <c r="B1096">
        <v>1076392113</v>
      </c>
      <c r="C1096" t="s">
        <v>2353</v>
      </c>
      <c r="D1096" t="s">
        <v>247</v>
      </c>
      <c r="E1096" t="s">
        <v>54</v>
      </c>
      <c r="F1096">
        <v>12214464</v>
      </c>
      <c r="G1096">
        <v>44994</v>
      </c>
      <c r="H1096" t="s">
        <v>3465</v>
      </c>
      <c r="I1096" t="s">
        <v>255</v>
      </c>
      <c r="J1096" t="s">
        <v>249</v>
      </c>
      <c r="K1096" t="s">
        <v>250</v>
      </c>
      <c r="L1096" t="s">
        <v>251</v>
      </c>
      <c r="O1096" s="111">
        <v>44994</v>
      </c>
      <c r="P1096" t="s">
        <v>252</v>
      </c>
      <c r="Q1096" t="s">
        <v>282</v>
      </c>
      <c r="R1096" s="111">
        <v>44998</v>
      </c>
      <c r="W1096">
        <v>0</v>
      </c>
      <c r="X1096">
        <v>294</v>
      </c>
      <c r="Y1096">
        <v>0</v>
      </c>
      <c r="Z1096">
        <f t="shared" si="17"/>
        <v>294</v>
      </c>
    </row>
    <row r="1097" spans="1:26">
      <c r="A1097" t="s">
        <v>246</v>
      </c>
      <c r="B1097">
        <v>6972887143</v>
      </c>
      <c r="C1097" t="s">
        <v>2331</v>
      </c>
      <c r="D1097" t="s">
        <v>247</v>
      </c>
      <c r="E1097" t="s">
        <v>54</v>
      </c>
      <c r="F1097">
        <v>12214725</v>
      </c>
      <c r="G1097">
        <v>44994</v>
      </c>
      <c r="H1097" t="s">
        <v>3466</v>
      </c>
      <c r="I1097" t="s">
        <v>255</v>
      </c>
      <c r="J1097" t="s">
        <v>249</v>
      </c>
      <c r="K1097" t="s">
        <v>250</v>
      </c>
      <c r="L1097" t="s">
        <v>251</v>
      </c>
      <c r="O1097" s="111">
        <v>44994</v>
      </c>
      <c r="P1097" t="s">
        <v>252</v>
      </c>
      <c r="Q1097" t="s">
        <v>253</v>
      </c>
      <c r="R1097" s="111">
        <v>44998</v>
      </c>
      <c r="W1097">
        <v>0</v>
      </c>
      <c r="X1097">
        <v>11997.52</v>
      </c>
      <c r="Y1097">
        <v>29523.29</v>
      </c>
      <c r="Z1097">
        <f t="shared" si="17"/>
        <v>41520.81</v>
      </c>
    </row>
    <row r="1098" spans="1:26">
      <c r="A1098" t="s">
        <v>246</v>
      </c>
      <c r="B1098">
        <v>1291972110</v>
      </c>
      <c r="C1098" t="s">
        <v>3455</v>
      </c>
      <c r="D1098" t="s">
        <v>247</v>
      </c>
      <c r="E1098" t="s">
        <v>54</v>
      </c>
      <c r="F1098">
        <v>12190493</v>
      </c>
      <c r="G1098">
        <v>44994</v>
      </c>
      <c r="H1098" t="s">
        <v>3462</v>
      </c>
      <c r="I1098" t="s">
        <v>255</v>
      </c>
      <c r="J1098" t="s">
        <v>249</v>
      </c>
      <c r="K1098" t="s">
        <v>250</v>
      </c>
      <c r="L1098" t="s">
        <v>251</v>
      </c>
      <c r="O1098" s="111">
        <v>44994</v>
      </c>
      <c r="P1098" t="s">
        <v>252</v>
      </c>
      <c r="Q1098" t="s">
        <v>253</v>
      </c>
      <c r="R1098" s="111">
        <v>44998</v>
      </c>
      <c r="W1098">
        <v>0</v>
      </c>
      <c r="X1098">
        <v>9492.91</v>
      </c>
      <c r="Y1098">
        <v>17728.75</v>
      </c>
      <c r="Z1098">
        <f t="shared" si="17"/>
        <v>27221.66</v>
      </c>
    </row>
    <row r="1099" spans="1:26">
      <c r="A1099" t="s">
        <v>246</v>
      </c>
      <c r="B1099">
        <v>1291972110</v>
      </c>
      <c r="C1099" t="s">
        <v>3455</v>
      </c>
      <c r="D1099" t="s">
        <v>247</v>
      </c>
      <c r="E1099" t="s">
        <v>54</v>
      </c>
      <c r="F1099">
        <v>12216098</v>
      </c>
      <c r="G1099">
        <v>44994</v>
      </c>
      <c r="H1099" t="s">
        <v>3467</v>
      </c>
      <c r="I1099" t="s">
        <v>255</v>
      </c>
      <c r="J1099" t="s">
        <v>249</v>
      </c>
      <c r="K1099" t="s">
        <v>250</v>
      </c>
      <c r="L1099" t="s">
        <v>251</v>
      </c>
      <c r="O1099" s="111">
        <v>44995</v>
      </c>
      <c r="P1099" t="s">
        <v>252</v>
      </c>
      <c r="Q1099" t="s">
        <v>253</v>
      </c>
      <c r="R1099" s="111">
        <v>44998</v>
      </c>
      <c r="W1099">
        <v>0</v>
      </c>
      <c r="X1099">
        <v>891.7</v>
      </c>
      <c r="Y1099">
        <v>2366.6799999999998</v>
      </c>
      <c r="Z1099">
        <f t="shared" si="17"/>
        <v>3258.38</v>
      </c>
    </row>
    <row r="1100" spans="1:26">
      <c r="A1100" t="s">
        <v>246</v>
      </c>
      <c r="B1100">
        <v>1291972110</v>
      </c>
      <c r="C1100" t="s">
        <v>3455</v>
      </c>
      <c r="D1100" t="s">
        <v>247</v>
      </c>
      <c r="E1100" t="s">
        <v>54</v>
      </c>
      <c r="F1100">
        <v>12219950</v>
      </c>
      <c r="G1100">
        <v>44995</v>
      </c>
      <c r="H1100" t="s">
        <v>3468</v>
      </c>
      <c r="I1100" t="s">
        <v>255</v>
      </c>
      <c r="J1100" t="s">
        <v>249</v>
      </c>
      <c r="K1100" t="s">
        <v>250</v>
      </c>
      <c r="L1100" t="s">
        <v>251</v>
      </c>
      <c r="O1100" s="111">
        <v>44995</v>
      </c>
      <c r="P1100" t="s">
        <v>252</v>
      </c>
      <c r="Q1100" t="s">
        <v>253</v>
      </c>
      <c r="R1100" s="111">
        <v>44999</v>
      </c>
      <c r="W1100">
        <v>0</v>
      </c>
      <c r="X1100">
        <v>1384.2</v>
      </c>
      <c r="Y1100">
        <v>858</v>
      </c>
      <c r="Z1100">
        <f t="shared" si="17"/>
        <v>2242.1999999999998</v>
      </c>
    </row>
    <row r="1101" spans="1:26">
      <c r="A1101" t="s">
        <v>246</v>
      </c>
      <c r="B1101">
        <v>6589394164</v>
      </c>
      <c r="C1101" t="s">
        <v>2314</v>
      </c>
      <c r="D1101" t="s">
        <v>247</v>
      </c>
      <c r="E1101" t="s">
        <v>54</v>
      </c>
      <c r="F1101">
        <v>12225515</v>
      </c>
      <c r="G1101">
        <v>44998</v>
      </c>
      <c r="H1101" t="s">
        <v>3470</v>
      </c>
      <c r="I1101" t="s">
        <v>255</v>
      </c>
      <c r="J1101" t="s">
        <v>249</v>
      </c>
      <c r="K1101" t="s">
        <v>250</v>
      </c>
      <c r="L1101" t="s">
        <v>251</v>
      </c>
      <c r="O1101" s="111">
        <v>44998</v>
      </c>
      <c r="P1101" t="s">
        <v>252</v>
      </c>
      <c r="Q1101" t="s">
        <v>253</v>
      </c>
      <c r="R1101" s="111">
        <v>45002</v>
      </c>
      <c r="W1101">
        <v>0</v>
      </c>
      <c r="X1101">
        <v>27</v>
      </c>
      <c r="Y1101">
        <v>20</v>
      </c>
      <c r="Z1101">
        <f t="shared" si="17"/>
        <v>47</v>
      </c>
    </row>
    <row r="1102" spans="1:26">
      <c r="A1102" t="s">
        <v>246</v>
      </c>
      <c r="B1102">
        <v>1291972110</v>
      </c>
      <c r="C1102" t="s">
        <v>3455</v>
      </c>
      <c r="D1102" t="s">
        <v>247</v>
      </c>
      <c r="E1102" t="s">
        <v>54</v>
      </c>
      <c r="F1102">
        <v>12102374</v>
      </c>
      <c r="G1102">
        <v>44998</v>
      </c>
      <c r="H1102" t="s">
        <v>3458</v>
      </c>
      <c r="I1102" t="s">
        <v>256</v>
      </c>
      <c r="J1102" t="s">
        <v>249</v>
      </c>
      <c r="K1102" t="s">
        <v>268</v>
      </c>
      <c r="L1102" t="s">
        <v>251</v>
      </c>
      <c r="O1102" s="111">
        <v>44999</v>
      </c>
      <c r="P1102" t="s">
        <v>252</v>
      </c>
      <c r="Q1102" t="s">
        <v>253</v>
      </c>
      <c r="R1102" s="111">
        <v>45002</v>
      </c>
      <c r="W1102">
        <v>0</v>
      </c>
      <c r="X1102">
        <v>30070.9</v>
      </c>
      <c r="Y1102">
        <v>46696.32</v>
      </c>
      <c r="Z1102">
        <f t="shared" si="17"/>
        <v>76767.22</v>
      </c>
    </row>
    <row r="1103" spans="1:26">
      <c r="A1103" t="s">
        <v>246</v>
      </c>
      <c r="B1103">
        <v>10439312604</v>
      </c>
      <c r="C1103" t="s">
        <v>2275</v>
      </c>
      <c r="D1103" t="s">
        <v>247</v>
      </c>
      <c r="E1103" t="s">
        <v>54</v>
      </c>
      <c r="F1103">
        <v>12172755</v>
      </c>
      <c r="G1103">
        <v>44999</v>
      </c>
      <c r="H1103" t="s">
        <v>3460</v>
      </c>
      <c r="I1103" t="s">
        <v>255</v>
      </c>
      <c r="J1103" t="s">
        <v>249</v>
      </c>
      <c r="K1103" t="s">
        <v>250</v>
      </c>
      <c r="L1103" t="s">
        <v>251</v>
      </c>
      <c r="O1103" s="111">
        <v>44999</v>
      </c>
      <c r="P1103" t="s">
        <v>252</v>
      </c>
      <c r="Q1103" t="s">
        <v>257</v>
      </c>
      <c r="R1103" s="111">
        <v>45000</v>
      </c>
      <c r="W1103">
        <v>0</v>
      </c>
      <c r="X1103">
        <v>0</v>
      </c>
      <c r="Y1103">
        <v>0</v>
      </c>
      <c r="Z1103">
        <f t="shared" si="17"/>
        <v>0</v>
      </c>
    </row>
    <row r="1104" spans="1:26">
      <c r="A1104" t="s">
        <v>246</v>
      </c>
      <c r="B1104">
        <v>11664232630</v>
      </c>
      <c r="C1104" t="s">
        <v>2288</v>
      </c>
      <c r="D1104" t="s">
        <v>247</v>
      </c>
      <c r="E1104" t="s">
        <v>54</v>
      </c>
      <c r="F1104">
        <v>12230232</v>
      </c>
      <c r="G1104">
        <v>44999</v>
      </c>
      <c r="H1104" t="s">
        <v>3471</v>
      </c>
      <c r="I1104" t="s">
        <v>255</v>
      </c>
      <c r="J1104" t="s">
        <v>249</v>
      </c>
      <c r="K1104" t="s">
        <v>268</v>
      </c>
      <c r="L1104" t="s">
        <v>251</v>
      </c>
      <c r="O1104" s="111">
        <v>44999</v>
      </c>
      <c r="P1104" t="s">
        <v>252</v>
      </c>
      <c r="Q1104" t="s">
        <v>253</v>
      </c>
      <c r="R1104" s="111">
        <v>45000</v>
      </c>
      <c r="W1104">
        <v>0</v>
      </c>
      <c r="X1104">
        <v>14997.11</v>
      </c>
      <c r="Y1104">
        <v>30435.87</v>
      </c>
      <c r="Z1104">
        <f t="shared" si="17"/>
        <v>45432.979999999996</v>
      </c>
    </row>
    <row r="1105" spans="1:26">
      <c r="A1105" t="s">
        <v>246</v>
      </c>
      <c r="B1105">
        <v>6589394164</v>
      </c>
      <c r="C1105" t="s">
        <v>2314</v>
      </c>
      <c r="D1105" t="s">
        <v>247</v>
      </c>
      <c r="E1105" t="s">
        <v>54</v>
      </c>
      <c r="F1105">
        <v>12225072</v>
      </c>
      <c r="G1105">
        <v>45002</v>
      </c>
      <c r="H1105" t="s">
        <v>3469</v>
      </c>
      <c r="I1105" t="s">
        <v>255</v>
      </c>
      <c r="J1105" t="s">
        <v>249</v>
      </c>
      <c r="K1105" t="s">
        <v>250</v>
      </c>
      <c r="L1105" t="s">
        <v>251</v>
      </c>
      <c r="O1105" s="111">
        <v>45002</v>
      </c>
      <c r="P1105" t="s">
        <v>252</v>
      </c>
      <c r="Q1105" t="s">
        <v>253</v>
      </c>
      <c r="R1105" s="111">
        <v>45006</v>
      </c>
      <c r="W1105">
        <v>0</v>
      </c>
      <c r="X1105">
        <v>670</v>
      </c>
      <c r="Y1105">
        <v>4011.99</v>
      </c>
      <c r="Z1105">
        <f t="shared" si="17"/>
        <v>4681.99</v>
      </c>
    </row>
    <row r="1106" spans="1:26">
      <c r="A1106" t="s">
        <v>246</v>
      </c>
      <c r="B1106">
        <v>1291972110</v>
      </c>
      <c r="C1106" t="s">
        <v>3455</v>
      </c>
      <c r="D1106" t="s">
        <v>247</v>
      </c>
      <c r="E1106" t="s">
        <v>54</v>
      </c>
      <c r="F1106">
        <v>12274619</v>
      </c>
      <c r="G1106">
        <v>45008</v>
      </c>
      <c r="H1106" t="s">
        <v>3472</v>
      </c>
      <c r="I1106" t="s">
        <v>255</v>
      </c>
      <c r="J1106" t="s">
        <v>249</v>
      </c>
      <c r="K1106" t="s">
        <v>268</v>
      </c>
      <c r="L1106" t="s">
        <v>251</v>
      </c>
      <c r="O1106" s="111">
        <v>45008</v>
      </c>
      <c r="P1106" t="s">
        <v>252</v>
      </c>
      <c r="Q1106" t="s">
        <v>253</v>
      </c>
      <c r="R1106" s="111">
        <v>45014</v>
      </c>
      <c r="W1106">
        <v>0</v>
      </c>
      <c r="X1106">
        <v>1</v>
      </c>
      <c r="Y1106">
        <v>900</v>
      </c>
      <c r="Z1106">
        <f t="shared" si="17"/>
        <v>901</v>
      </c>
    </row>
    <row r="1107" spans="1:26">
      <c r="A1107" t="s">
        <v>246</v>
      </c>
      <c r="B1107">
        <v>6589394164</v>
      </c>
      <c r="C1107" t="s">
        <v>2314</v>
      </c>
      <c r="D1107" t="s">
        <v>247</v>
      </c>
      <c r="E1107" t="s">
        <v>54</v>
      </c>
      <c r="F1107">
        <v>12275865</v>
      </c>
      <c r="G1107">
        <v>45009</v>
      </c>
      <c r="H1107" t="s">
        <v>3473</v>
      </c>
      <c r="I1107" t="s">
        <v>260</v>
      </c>
      <c r="L1107" t="s">
        <v>251</v>
      </c>
      <c r="O1107" s="111">
        <v>45009</v>
      </c>
      <c r="P1107" t="s">
        <v>252</v>
      </c>
      <c r="Q1107" t="s">
        <v>263</v>
      </c>
      <c r="R1107" s="111"/>
      <c r="W1107">
        <v>0</v>
      </c>
      <c r="X1107">
        <v>0</v>
      </c>
      <c r="Y1107">
        <v>0</v>
      </c>
      <c r="Z1107">
        <f t="shared" si="17"/>
        <v>0</v>
      </c>
    </row>
    <row r="1108" spans="1:26">
      <c r="A1108" t="s">
        <v>246</v>
      </c>
      <c r="B1108">
        <v>1291972110</v>
      </c>
      <c r="C1108" t="s">
        <v>3455</v>
      </c>
      <c r="D1108" t="s">
        <v>247</v>
      </c>
      <c r="E1108" t="s">
        <v>54</v>
      </c>
      <c r="F1108">
        <v>11888276</v>
      </c>
      <c r="G1108">
        <v>45014</v>
      </c>
      <c r="H1108" t="s">
        <v>3457</v>
      </c>
      <c r="I1108" t="s">
        <v>256</v>
      </c>
      <c r="J1108" t="s">
        <v>249</v>
      </c>
      <c r="K1108" t="s">
        <v>250</v>
      </c>
      <c r="L1108" t="s">
        <v>251</v>
      </c>
      <c r="O1108" s="111">
        <v>45016</v>
      </c>
      <c r="P1108" t="s">
        <v>252</v>
      </c>
      <c r="Q1108" t="s">
        <v>253</v>
      </c>
      <c r="R1108" s="111">
        <v>45019</v>
      </c>
      <c r="W1108">
        <v>0</v>
      </c>
      <c r="X1108">
        <v>0</v>
      </c>
      <c r="Y1108">
        <v>582.5</v>
      </c>
      <c r="Z1108">
        <f t="shared" si="17"/>
        <v>582.5</v>
      </c>
    </row>
    <row r="1109" spans="1:26">
      <c r="A1109" t="s">
        <v>246</v>
      </c>
      <c r="B1109">
        <v>10439312604</v>
      </c>
      <c r="C1109" t="s">
        <v>2275</v>
      </c>
      <c r="D1109" t="s">
        <v>247</v>
      </c>
      <c r="E1109" t="s">
        <v>54</v>
      </c>
      <c r="F1109">
        <v>12339037</v>
      </c>
      <c r="G1109">
        <v>45021</v>
      </c>
      <c r="H1109" t="s">
        <v>4496</v>
      </c>
      <c r="I1109" t="s">
        <v>255</v>
      </c>
      <c r="J1109" t="s">
        <v>249</v>
      </c>
      <c r="K1109" t="s">
        <v>3936</v>
      </c>
      <c r="L1109" t="s">
        <v>251</v>
      </c>
      <c r="O1109" s="111">
        <v>45021</v>
      </c>
      <c r="P1109" t="s">
        <v>252</v>
      </c>
      <c r="Q1109" t="s">
        <v>253</v>
      </c>
      <c r="R1109" s="111">
        <v>45022</v>
      </c>
      <c r="W1109">
        <v>0</v>
      </c>
      <c r="X1109">
        <v>0</v>
      </c>
      <c r="Y1109">
        <v>375.34</v>
      </c>
      <c r="Z1109">
        <f t="shared" si="17"/>
        <v>375.34</v>
      </c>
    </row>
    <row r="1110" spans="1:26">
      <c r="A1110" t="s">
        <v>246</v>
      </c>
      <c r="B1110">
        <v>27184870204</v>
      </c>
      <c r="C1110" t="s">
        <v>2337</v>
      </c>
      <c r="D1110" t="s">
        <v>247</v>
      </c>
      <c r="E1110" t="s">
        <v>54</v>
      </c>
      <c r="F1110">
        <v>12348791</v>
      </c>
      <c r="G1110">
        <v>45026</v>
      </c>
      <c r="H1110" t="s">
        <v>4497</v>
      </c>
      <c r="I1110" t="s">
        <v>255</v>
      </c>
      <c r="J1110" t="s">
        <v>249</v>
      </c>
      <c r="K1110" t="s">
        <v>3936</v>
      </c>
      <c r="L1110" t="s">
        <v>251</v>
      </c>
      <c r="O1110" s="111">
        <v>45028</v>
      </c>
      <c r="P1110" t="s">
        <v>252</v>
      </c>
      <c r="Q1110" t="s">
        <v>257</v>
      </c>
      <c r="R1110" s="111">
        <v>45028</v>
      </c>
      <c r="W1110">
        <v>0</v>
      </c>
      <c r="X1110">
        <v>0</v>
      </c>
      <c r="Y1110">
        <v>0</v>
      </c>
      <c r="Z1110">
        <f t="shared" si="17"/>
        <v>0</v>
      </c>
    </row>
    <row r="1111" spans="1:26">
      <c r="A1111" t="s">
        <v>246</v>
      </c>
      <c r="B1111">
        <v>1291972110</v>
      </c>
      <c r="C1111" t="s">
        <v>3455</v>
      </c>
      <c r="D1111" t="s">
        <v>247</v>
      </c>
      <c r="E1111" t="s">
        <v>54</v>
      </c>
      <c r="F1111">
        <v>12393637</v>
      </c>
      <c r="G1111">
        <v>45037</v>
      </c>
      <c r="H1111" t="s">
        <v>4498</v>
      </c>
      <c r="I1111" t="s">
        <v>260</v>
      </c>
      <c r="L1111" t="s">
        <v>251</v>
      </c>
      <c r="O1111" s="111">
        <v>45037</v>
      </c>
      <c r="P1111" t="s">
        <v>252</v>
      </c>
      <c r="Q1111" t="s">
        <v>253</v>
      </c>
      <c r="R1111" s="111">
        <v>45043</v>
      </c>
      <c r="W1111">
        <v>0</v>
      </c>
      <c r="X1111">
        <v>0</v>
      </c>
      <c r="Y1111">
        <v>93</v>
      </c>
      <c r="Z1111">
        <f t="shared" si="17"/>
        <v>93</v>
      </c>
    </row>
    <row r="1112" spans="1:26">
      <c r="A1112" t="s">
        <v>246</v>
      </c>
      <c r="B1112">
        <v>13063629464</v>
      </c>
      <c r="C1112" t="s">
        <v>2340</v>
      </c>
      <c r="D1112" t="s">
        <v>3474</v>
      </c>
      <c r="E1112" t="s">
        <v>1528</v>
      </c>
      <c r="F1112">
        <v>12229043</v>
      </c>
      <c r="G1112">
        <v>44999</v>
      </c>
      <c r="H1112" t="s">
        <v>3475</v>
      </c>
      <c r="I1112" t="s">
        <v>255</v>
      </c>
      <c r="J1112" t="s">
        <v>249</v>
      </c>
      <c r="K1112" t="s">
        <v>250</v>
      </c>
      <c r="L1112" t="s">
        <v>251</v>
      </c>
      <c r="O1112" s="111">
        <v>44999</v>
      </c>
      <c r="P1112" t="s">
        <v>252</v>
      </c>
      <c r="Q1112" t="s">
        <v>282</v>
      </c>
      <c r="R1112" s="111">
        <v>45002</v>
      </c>
      <c r="W1112">
        <v>0</v>
      </c>
      <c r="X1112">
        <v>9</v>
      </c>
      <c r="Y1112">
        <v>0</v>
      </c>
      <c r="Z1112">
        <f t="shared" si="17"/>
        <v>9</v>
      </c>
    </row>
    <row r="1113" spans="1:26">
      <c r="A1113" t="s">
        <v>246</v>
      </c>
      <c r="B1113">
        <v>3687478165</v>
      </c>
      <c r="C1113" t="s">
        <v>2356</v>
      </c>
      <c r="D1113" t="s">
        <v>3474</v>
      </c>
      <c r="E1113" t="s">
        <v>1528</v>
      </c>
      <c r="F1113">
        <v>12235686</v>
      </c>
      <c r="G1113">
        <v>45000</v>
      </c>
      <c r="H1113" t="s">
        <v>3476</v>
      </c>
      <c r="I1113" t="s">
        <v>255</v>
      </c>
      <c r="J1113" t="s">
        <v>249</v>
      </c>
      <c r="K1113" t="s">
        <v>250</v>
      </c>
      <c r="L1113" t="s">
        <v>251</v>
      </c>
      <c r="O1113" s="111">
        <v>45002</v>
      </c>
      <c r="P1113" t="s">
        <v>252</v>
      </c>
      <c r="Q1113" t="s">
        <v>253</v>
      </c>
      <c r="R1113" s="111">
        <v>45006</v>
      </c>
      <c r="W1113">
        <v>0</v>
      </c>
      <c r="X1113">
        <v>0</v>
      </c>
      <c r="Y1113">
        <v>74.5</v>
      </c>
      <c r="Z1113">
        <f t="shared" si="17"/>
        <v>74.5</v>
      </c>
    </row>
    <row r="1114" spans="1:26">
      <c r="A1114" t="s">
        <v>246</v>
      </c>
      <c r="B1114">
        <v>9900269497</v>
      </c>
      <c r="C1114" t="s">
        <v>2325</v>
      </c>
      <c r="D1114" t="s">
        <v>3474</v>
      </c>
      <c r="E1114" t="s">
        <v>1528</v>
      </c>
      <c r="F1114">
        <v>12236148</v>
      </c>
      <c r="G1114">
        <v>45000</v>
      </c>
      <c r="H1114" t="s">
        <v>3480</v>
      </c>
      <c r="I1114" t="s">
        <v>255</v>
      </c>
      <c r="J1114" t="s">
        <v>249</v>
      </c>
      <c r="K1114" t="s">
        <v>250</v>
      </c>
      <c r="L1114" t="s">
        <v>251</v>
      </c>
      <c r="O1114" s="111">
        <v>45000</v>
      </c>
      <c r="P1114" t="s">
        <v>252</v>
      </c>
      <c r="Q1114" t="s">
        <v>257</v>
      </c>
      <c r="R1114" s="111">
        <v>45002</v>
      </c>
      <c r="W1114">
        <v>0</v>
      </c>
      <c r="X1114">
        <v>0</v>
      </c>
      <c r="Y1114">
        <v>0</v>
      </c>
      <c r="Z1114">
        <f t="shared" si="17"/>
        <v>0</v>
      </c>
    </row>
    <row r="1115" spans="1:26">
      <c r="A1115" t="s">
        <v>246</v>
      </c>
      <c r="B1115" t="s">
        <v>2211</v>
      </c>
      <c r="C1115" t="s">
        <v>2212</v>
      </c>
      <c r="D1115" t="s">
        <v>3474</v>
      </c>
      <c r="E1115" t="s">
        <v>1528</v>
      </c>
      <c r="F1115">
        <v>12236067</v>
      </c>
      <c r="G1115">
        <v>45000</v>
      </c>
      <c r="H1115" t="s">
        <v>3479</v>
      </c>
      <c r="I1115" t="s">
        <v>255</v>
      </c>
      <c r="J1115" t="s">
        <v>249</v>
      </c>
      <c r="K1115" t="s">
        <v>250</v>
      </c>
      <c r="L1115" t="s">
        <v>251</v>
      </c>
      <c r="O1115" s="111">
        <v>45000</v>
      </c>
      <c r="P1115" t="s">
        <v>252</v>
      </c>
      <c r="Q1115" t="s">
        <v>253</v>
      </c>
      <c r="R1115" s="111">
        <v>45002</v>
      </c>
      <c r="W1115">
        <v>0</v>
      </c>
      <c r="X1115">
        <v>193.5</v>
      </c>
      <c r="Y1115">
        <v>248.5</v>
      </c>
      <c r="Z1115">
        <f t="shared" si="17"/>
        <v>442</v>
      </c>
    </row>
    <row r="1116" spans="1:26">
      <c r="A1116" t="s">
        <v>246</v>
      </c>
      <c r="B1116">
        <v>3687478165</v>
      </c>
      <c r="C1116" t="s">
        <v>2356</v>
      </c>
      <c r="D1116" t="s">
        <v>3474</v>
      </c>
      <c r="E1116" t="s">
        <v>1528</v>
      </c>
      <c r="F1116">
        <v>12236549</v>
      </c>
      <c r="G1116">
        <v>45000</v>
      </c>
      <c r="H1116" t="s">
        <v>3481</v>
      </c>
      <c r="I1116" t="s">
        <v>256</v>
      </c>
      <c r="J1116" t="s">
        <v>249</v>
      </c>
      <c r="K1116" t="s">
        <v>250</v>
      </c>
      <c r="L1116" t="s">
        <v>251</v>
      </c>
      <c r="O1116" s="111">
        <v>45000</v>
      </c>
      <c r="P1116" t="s">
        <v>252</v>
      </c>
      <c r="Q1116" t="s">
        <v>282</v>
      </c>
      <c r="R1116" s="111">
        <v>45002</v>
      </c>
      <c r="W1116">
        <v>0</v>
      </c>
      <c r="X1116">
        <v>10</v>
      </c>
      <c r="Y1116">
        <v>0</v>
      </c>
      <c r="Z1116">
        <f t="shared" si="17"/>
        <v>10</v>
      </c>
    </row>
    <row r="1117" spans="1:26">
      <c r="A1117" t="s">
        <v>246</v>
      </c>
      <c r="B1117">
        <v>10768146461</v>
      </c>
      <c r="C1117" t="s">
        <v>2322</v>
      </c>
      <c r="D1117" t="s">
        <v>3474</v>
      </c>
      <c r="E1117" t="s">
        <v>1528</v>
      </c>
      <c r="F1117">
        <v>12246769</v>
      </c>
      <c r="G1117">
        <v>45002</v>
      </c>
      <c r="H1117" t="s">
        <v>3482</v>
      </c>
      <c r="I1117" t="s">
        <v>255</v>
      </c>
      <c r="J1117" t="s">
        <v>249</v>
      </c>
      <c r="K1117" t="s">
        <v>250</v>
      </c>
      <c r="L1117" t="s">
        <v>251</v>
      </c>
      <c r="O1117" s="111">
        <v>45002</v>
      </c>
      <c r="P1117" t="s">
        <v>252</v>
      </c>
      <c r="Q1117" t="s">
        <v>253</v>
      </c>
      <c r="R1117" s="111">
        <v>45006</v>
      </c>
      <c r="W1117">
        <v>0</v>
      </c>
      <c r="X1117">
        <v>53</v>
      </c>
      <c r="Y1117">
        <v>3696.75</v>
      </c>
      <c r="Z1117">
        <f t="shared" si="17"/>
        <v>3749.75</v>
      </c>
    </row>
    <row r="1118" spans="1:26">
      <c r="A1118" t="s">
        <v>246</v>
      </c>
      <c r="B1118">
        <v>10768146461</v>
      </c>
      <c r="C1118" t="s">
        <v>2322</v>
      </c>
      <c r="D1118" t="s">
        <v>3474</v>
      </c>
      <c r="E1118" t="s">
        <v>1528</v>
      </c>
      <c r="F1118">
        <v>12246985</v>
      </c>
      <c r="G1118">
        <v>45002</v>
      </c>
      <c r="H1118" t="s">
        <v>3483</v>
      </c>
      <c r="I1118" t="s">
        <v>255</v>
      </c>
      <c r="J1118" t="s">
        <v>249</v>
      </c>
      <c r="K1118" t="s">
        <v>250</v>
      </c>
      <c r="L1118" t="s">
        <v>251</v>
      </c>
      <c r="O1118" s="111">
        <v>45002</v>
      </c>
      <c r="P1118" t="s">
        <v>252</v>
      </c>
      <c r="Q1118" t="s">
        <v>253</v>
      </c>
      <c r="R1118" s="111">
        <v>45006</v>
      </c>
      <c r="W1118">
        <v>0</v>
      </c>
      <c r="X1118">
        <v>4664</v>
      </c>
      <c r="Y1118">
        <v>494.5</v>
      </c>
      <c r="Z1118">
        <f t="shared" si="17"/>
        <v>5158.5</v>
      </c>
    </row>
    <row r="1119" spans="1:26">
      <c r="A1119" t="s">
        <v>246</v>
      </c>
      <c r="B1119" t="s">
        <v>2211</v>
      </c>
      <c r="C1119" t="s">
        <v>2212</v>
      </c>
      <c r="D1119" t="s">
        <v>3474</v>
      </c>
      <c r="E1119" t="s">
        <v>1528</v>
      </c>
      <c r="F1119">
        <v>12235810</v>
      </c>
      <c r="G1119">
        <v>45008</v>
      </c>
      <c r="H1119" t="s">
        <v>3478</v>
      </c>
      <c r="I1119" t="s">
        <v>255</v>
      </c>
      <c r="J1119" t="s">
        <v>249</v>
      </c>
      <c r="K1119" t="s">
        <v>250</v>
      </c>
      <c r="L1119" t="s">
        <v>251</v>
      </c>
      <c r="O1119" s="111">
        <v>45008</v>
      </c>
      <c r="P1119" t="s">
        <v>252</v>
      </c>
      <c r="Q1119" t="s">
        <v>253</v>
      </c>
      <c r="R1119" s="111">
        <v>45013</v>
      </c>
      <c r="W1119">
        <v>0</v>
      </c>
      <c r="X1119">
        <v>1569.15</v>
      </c>
      <c r="Y1119">
        <v>3605.86</v>
      </c>
      <c r="Z1119">
        <f t="shared" si="17"/>
        <v>5175.01</v>
      </c>
    </row>
    <row r="1120" spans="1:26">
      <c r="A1120" t="s">
        <v>246</v>
      </c>
      <c r="B1120">
        <v>3687478165</v>
      </c>
      <c r="C1120" t="s">
        <v>2356</v>
      </c>
      <c r="D1120" t="s">
        <v>3474</v>
      </c>
      <c r="E1120" t="s">
        <v>1528</v>
      </c>
      <c r="F1120">
        <v>12272522</v>
      </c>
      <c r="G1120">
        <v>45008</v>
      </c>
      <c r="H1120" t="s">
        <v>3484</v>
      </c>
      <c r="I1120" t="s">
        <v>255</v>
      </c>
      <c r="J1120" t="s">
        <v>249</v>
      </c>
      <c r="K1120" t="s">
        <v>250</v>
      </c>
      <c r="L1120" t="s">
        <v>251</v>
      </c>
      <c r="O1120" s="111">
        <v>45008</v>
      </c>
      <c r="P1120" t="s">
        <v>252</v>
      </c>
      <c r="Q1120" t="s">
        <v>253</v>
      </c>
      <c r="R1120" s="111">
        <v>45013</v>
      </c>
      <c r="W1120">
        <v>0</v>
      </c>
      <c r="X1120">
        <v>31</v>
      </c>
      <c r="Y1120">
        <v>140.52000000000001</v>
      </c>
      <c r="Z1120">
        <f t="shared" si="17"/>
        <v>171.52</v>
      </c>
    </row>
    <row r="1121" spans="1:26">
      <c r="A1121" t="s">
        <v>246</v>
      </c>
      <c r="B1121">
        <v>9900269497</v>
      </c>
      <c r="C1121" t="s">
        <v>2325</v>
      </c>
      <c r="D1121" t="s">
        <v>3474</v>
      </c>
      <c r="E1121" t="s">
        <v>1528</v>
      </c>
      <c r="F1121">
        <v>12280702</v>
      </c>
      <c r="G1121">
        <v>45010</v>
      </c>
      <c r="H1121" t="s">
        <v>3485</v>
      </c>
      <c r="I1121" t="s">
        <v>255</v>
      </c>
      <c r="J1121" t="s">
        <v>249</v>
      </c>
      <c r="K1121" t="s">
        <v>250</v>
      </c>
      <c r="L1121" t="s">
        <v>251</v>
      </c>
      <c r="O1121" s="111">
        <v>45010</v>
      </c>
      <c r="P1121" t="s">
        <v>252</v>
      </c>
      <c r="Q1121" t="s">
        <v>253</v>
      </c>
      <c r="R1121" s="111">
        <v>45013</v>
      </c>
      <c r="W1121">
        <v>0</v>
      </c>
      <c r="X1121">
        <v>0</v>
      </c>
      <c r="Y1121">
        <v>1690</v>
      </c>
      <c r="Z1121">
        <f t="shared" si="17"/>
        <v>1690</v>
      </c>
    </row>
    <row r="1122" spans="1:26">
      <c r="A1122" t="s">
        <v>246</v>
      </c>
      <c r="B1122">
        <v>9900269497</v>
      </c>
      <c r="C1122" t="s">
        <v>2325</v>
      </c>
      <c r="D1122" t="s">
        <v>3474</v>
      </c>
      <c r="E1122" t="s">
        <v>1528</v>
      </c>
      <c r="F1122">
        <v>12280790</v>
      </c>
      <c r="G1122">
        <v>45010</v>
      </c>
      <c r="H1122" t="s">
        <v>3487</v>
      </c>
      <c r="I1122" t="s">
        <v>255</v>
      </c>
      <c r="J1122" t="s">
        <v>249</v>
      </c>
      <c r="K1122" t="s">
        <v>250</v>
      </c>
      <c r="L1122" t="s">
        <v>251</v>
      </c>
      <c r="O1122" s="111">
        <v>45010</v>
      </c>
      <c r="P1122" t="s">
        <v>252</v>
      </c>
      <c r="Q1122" t="s">
        <v>257</v>
      </c>
      <c r="R1122" s="111">
        <v>45013</v>
      </c>
      <c r="W1122">
        <v>0</v>
      </c>
      <c r="X1122">
        <v>0</v>
      </c>
      <c r="Y1122">
        <v>0</v>
      </c>
      <c r="Z1122">
        <f t="shared" si="17"/>
        <v>0</v>
      </c>
    </row>
    <row r="1123" spans="1:26">
      <c r="A1123" t="s">
        <v>246</v>
      </c>
      <c r="B1123">
        <v>9900269497</v>
      </c>
      <c r="C1123" t="s">
        <v>2325</v>
      </c>
      <c r="D1123" t="s">
        <v>3474</v>
      </c>
      <c r="E1123" t="s">
        <v>1528</v>
      </c>
      <c r="F1123">
        <v>12280768</v>
      </c>
      <c r="G1123">
        <v>45010</v>
      </c>
      <c r="H1123" t="s">
        <v>3486</v>
      </c>
      <c r="I1123" t="s">
        <v>255</v>
      </c>
      <c r="J1123" t="s">
        <v>249</v>
      </c>
      <c r="K1123" t="s">
        <v>250</v>
      </c>
      <c r="L1123" t="s">
        <v>251</v>
      </c>
      <c r="O1123" s="111">
        <v>45010</v>
      </c>
      <c r="P1123" t="s">
        <v>252</v>
      </c>
      <c r="Q1123" t="s">
        <v>282</v>
      </c>
      <c r="R1123" s="111">
        <v>45013</v>
      </c>
      <c r="W1123">
        <v>0</v>
      </c>
      <c r="X1123">
        <v>1</v>
      </c>
      <c r="Y1123">
        <v>0</v>
      </c>
      <c r="Z1123">
        <f t="shared" si="17"/>
        <v>1</v>
      </c>
    </row>
    <row r="1124" spans="1:26">
      <c r="A1124" t="s">
        <v>246</v>
      </c>
      <c r="B1124">
        <v>10768146461</v>
      </c>
      <c r="C1124" t="s">
        <v>2322</v>
      </c>
      <c r="D1124" t="s">
        <v>3474</v>
      </c>
      <c r="E1124" t="s">
        <v>1528</v>
      </c>
      <c r="F1124">
        <v>12288620</v>
      </c>
      <c r="G1124">
        <v>45013</v>
      </c>
      <c r="H1124" t="s">
        <v>3489</v>
      </c>
      <c r="I1124" t="s">
        <v>255</v>
      </c>
      <c r="J1124" t="s">
        <v>249</v>
      </c>
      <c r="K1124" t="s">
        <v>250</v>
      </c>
      <c r="L1124" t="s">
        <v>251</v>
      </c>
      <c r="O1124" s="111">
        <v>45013</v>
      </c>
      <c r="P1124" t="s">
        <v>252</v>
      </c>
      <c r="Q1124" t="s">
        <v>253</v>
      </c>
      <c r="R1124" s="111">
        <v>45016</v>
      </c>
      <c r="W1124">
        <v>0</v>
      </c>
      <c r="X1124">
        <v>0</v>
      </c>
      <c r="Y1124">
        <v>5194.1499999999996</v>
      </c>
      <c r="Z1124">
        <f t="shared" si="17"/>
        <v>5194.1499999999996</v>
      </c>
    </row>
    <row r="1125" spans="1:26">
      <c r="A1125" t="s">
        <v>246</v>
      </c>
      <c r="B1125" t="s">
        <v>4263</v>
      </c>
      <c r="C1125" t="s">
        <v>3863</v>
      </c>
      <c r="D1125" t="s">
        <v>4423</v>
      </c>
      <c r="E1125" t="s">
        <v>46</v>
      </c>
      <c r="F1125">
        <v>12389951</v>
      </c>
      <c r="G1125">
        <v>45036</v>
      </c>
      <c r="H1125" t="s">
        <v>4499</v>
      </c>
      <c r="I1125" t="s">
        <v>271</v>
      </c>
      <c r="J1125" t="s">
        <v>249</v>
      </c>
      <c r="K1125" t="s">
        <v>250</v>
      </c>
      <c r="L1125" t="s">
        <v>251</v>
      </c>
      <c r="O1125" s="111">
        <v>45036</v>
      </c>
      <c r="P1125" t="s">
        <v>252</v>
      </c>
      <c r="Q1125" t="s">
        <v>257</v>
      </c>
      <c r="R1125" s="111">
        <v>45040</v>
      </c>
      <c r="W1125">
        <v>0</v>
      </c>
      <c r="X1125">
        <v>0</v>
      </c>
      <c r="Y1125">
        <v>0.9</v>
      </c>
      <c r="Z1125">
        <f t="shared" si="17"/>
        <v>0.9</v>
      </c>
    </row>
    <row r="1126" spans="1:26">
      <c r="A1126" t="s">
        <v>246</v>
      </c>
      <c r="B1126" t="s">
        <v>2173</v>
      </c>
      <c r="C1126" t="s">
        <v>2174</v>
      </c>
      <c r="D1126" t="s">
        <v>2171</v>
      </c>
      <c r="E1126" t="s">
        <v>54</v>
      </c>
      <c r="F1126">
        <v>7967661</v>
      </c>
      <c r="G1126">
        <v>44958</v>
      </c>
      <c r="H1126" t="s">
        <v>2754</v>
      </c>
      <c r="I1126" t="s">
        <v>255</v>
      </c>
      <c r="J1126" t="s">
        <v>249</v>
      </c>
      <c r="K1126" t="s">
        <v>250</v>
      </c>
      <c r="L1126" t="s">
        <v>251</v>
      </c>
      <c r="O1126" s="111">
        <v>44958</v>
      </c>
      <c r="P1126" t="s">
        <v>252</v>
      </c>
      <c r="Q1126" t="s">
        <v>253</v>
      </c>
      <c r="R1126" s="111">
        <v>44959</v>
      </c>
      <c r="W1126">
        <v>9676.1</v>
      </c>
      <c r="X1126">
        <v>7237.23</v>
      </c>
      <c r="Y1126">
        <v>6321.2</v>
      </c>
      <c r="Z1126">
        <f t="shared" si="17"/>
        <v>23234.530000000002</v>
      </c>
    </row>
    <row r="1127" spans="1:26">
      <c r="A1127" t="s">
        <v>246</v>
      </c>
      <c r="B1127" t="s">
        <v>2173</v>
      </c>
      <c r="C1127" t="s">
        <v>2174</v>
      </c>
      <c r="D1127" t="s">
        <v>2171</v>
      </c>
      <c r="E1127" t="s">
        <v>54</v>
      </c>
      <c r="F1127">
        <v>12084778</v>
      </c>
      <c r="G1127">
        <v>44959</v>
      </c>
      <c r="H1127" t="s">
        <v>2756</v>
      </c>
      <c r="I1127" t="s">
        <v>255</v>
      </c>
      <c r="J1127" t="s">
        <v>249</v>
      </c>
      <c r="K1127" t="s">
        <v>250</v>
      </c>
      <c r="L1127" t="s">
        <v>251</v>
      </c>
      <c r="O1127" s="111">
        <v>44959</v>
      </c>
      <c r="P1127" t="s">
        <v>252</v>
      </c>
      <c r="Q1127" t="s">
        <v>253</v>
      </c>
      <c r="R1127" s="111">
        <v>44960</v>
      </c>
      <c r="W1127">
        <v>10505.19</v>
      </c>
      <c r="X1127">
        <v>15884.78</v>
      </c>
      <c r="Y1127">
        <v>18000.830000000002</v>
      </c>
      <c r="Z1127">
        <f t="shared" si="17"/>
        <v>44390.8</v>
      </c>
    </row>
    <row r="1128" spans="1:26">
      <c r="A1128" t="s">
        <v>246</v>
      </c>
      <c r="B1128" t="s">
        <v>2177</v>
      </c>
      <c r="C1128" t="s">
        <v>2178</v>
      </c>
      <c r="D1128" t="s">
        <v>2171</v>
      </c>
      <c r="E1128" t="s">
        <v>54</v>
      </c>
      <c r="F1128">
        <v>12095497</v>
      </c>
      <c r="G1128">
        <v>44961</v>
      </c>
      <c r="H1128" t="s">
        <v>2760</v>
      </c>
      <c r="I1128" t="s">
        <v>255</v>
      </c>
      <c r="L1128" t="s">
        <v>251</v>
      </c>
      <c r="O1128" s="111">
        <v>44961</v>
      </c>
      <c r="P1128" t="s">
        <v>252</v>
      </c>
      <c r="Q1128" t="s">
        <v>263</v>
      </c>
      <c r="R1128" s="111">
        <v>44963</v>
      </c>
      <c r="W1128">
        <v>8</v>
      </c>
      <c r="X1128">
        <v>0</v>
      </c>
      <c r="Y1128">
        <v>0</v>
      </c>
      <c r="Z1128">
        <f t="shared" si="17"/>
        <v>8</v>
      </c>
    </row>
    <row r="1129" spans="1:26">
      <c r="A1129" t="s">
        <v>246</v>
      </c>
      <c r="B1129" t="s">
        <v>2236</v>
      </c>
      <c r="C1129" t="s">
        <v>2237</v>
      </c>
      <c r="D1129" t="s">
        <v>2171</v>
      </c>
      <c r="E1129" t="s">
        <v>54</v>
      </c>
      <c r="F1129">
        <v>12095496</v>
      </c>
      <c r="G1129">
        <v>44961</v>
      </c>
      <c r="H1129" t="s">
        <v>2759</v>
      </c>
      <c r="I1129" t="s">
        <v>255</v>
      </c>
      <c r="L1129" t="s">
        <v>251</v>
      </c>
      <c r="O1129" s="111">
        <v>44963</v>
      </c>
      <c r="P1129" t="s">
        <v>252</v>
      </c>
      <c r="Q1129" t="s">
        <v>263</v>
      </c>
      <c r="R1129" s="111">
        <v>44964</v>
      </c>
      <c r="W1129">
        <v>35186.89</v>
      </c>
      <c r="X1129">
        <v>18970.099999999999</v>
      </c>
      <c r="Y1129">
        <v>0</v>
      </c>
      <c r="Z1129">
        <f t="shared" si="17"/>
        <v>54156.99</v>
      </c>
    </row>
    <row r="1130" spans="1:26">
      <c r="A1130" t="s">
        <v>246</v>
      </c>
      <c r="B1130" t="s">
        <v>2173</v>
      </c>
      <c r="C1130" t="s">
        <v>2174</v>
      </c>
      <c r="D1130" t="s">
        <v>2171</v>
      </c>
      <c r="E1130" t="s">
        <v>54</v>
      </c>
      <c r="F1130">
        <v>12096323</v>
      </c>
      <c r="G1130">
        <v>44963</v>
      </c>
      <c r="H1130" t="s">
        <v>2761</v>
      </c>
      <c r="I1130" t="s">
        <v>255</v>
      </c>
      <c r="J1130" t="s">
        <v>249</v>
      </c>
      <c r="K1130" t="s">
        <v>250</v>
      </c>
      <c r="L1130" t="s">
        <v>251</v>
      </c>
      <c r="O1130" s="111">
        <v>44963</v>
      </c>
      <c r="P1130" t="s">
        <v>252</v>
      </c>
      <c r="Q1130" t="s">
        <v>253</v>
      </c>
      <c r="R1130" s="111">
        <v>44964</v>
      </c>
      <c r="W1130">
        <v>4160.71</v>
      </c>
      <c r="X1130">
        <v>5700.84</v>
      </c>
      <c r="Y1130">
        <v>8068.7</v>
      </c>
      <c r="Z1130">
        <f t="shared" si="17"/>
        <v>17930.25</v>
      </c>
    </row>
    <row r="1131" spans="1:26">
      <c r="A1131" t="s">
        <v>246</v>
      </c>
      <c r="B1131" t="s">
        <v>2173</v>
      </c>
      <c r="C1131" t="s">
        <v>2174</v>
      </c>
      <c r="D1131" t="s">
        <v>2171</v>
      </c>
      <c r="E1131" t="s">
        <v>54</v>
      </c>
      <c r="F1131">
        <v>12096559</v>
      </c>
      <c r="G1131">
        <v>44963</v>
      </c>
      <c r="H1131" t="s">
        <v>2762</v>
      </c>
      <c r="I1131" t="s">
        <v>255</v>
      </c>
      <c r="J1131" t="s">
        <v>249</v>
      </c>
      <c r="K1131" t="s">
        <v>250</v>
      </c>
      <c r="L1131" t="s">
        <v>251</v>
      </c>
      <c r="O1131" s="111">
        <v>44963</v>
      </c>
      <c r="P1131" t="s">
        <v>252</v>
      </c>
      <c r="Q1131" t="s">
        <v>253</v>
      </c>
      <c r="R1131" s="111">
        <v>44964</v>
      </c>
      <c r="W1131">
        <v>7772.61</v>
      </c>
      <c r="X1131">
        <v>8952.74</v>
      </c>
      <c r="Y1131">
        <v>9346.14</v>
      </c>
      <c r="Z1131">
        <f t="shared" si="17"/>
        <v>26071.489999999998</v>
      </c>
    </row>
    <row r="1132" spans="1:26">
      <c r="A1132" t="s">
        <v>246</v>
      </c>
      <c r="B1132" t="s">
        <v>2236</v>
      </c>
      <c r="C1132" t="s">
        <v>2237</v>
      </c>
      <c r="D1132" t="s">
        <v>2171</v>
      </c>
      <c r="E1132" t="s">
        <v>54</v>
      </c>
      <c r="F1132">
        <v>10067635</v>
      </c>
      <c r="G1132">
        <v>44963</v>
      </c>
      <c r="H1132" t="s">
        <v>2755</v>
      </c>
      <c r="I1132" t="s">
        <v>248</v>
      </c>
      <c r="J1132" t="s">
        <v>249</v>
      </c>
      <c r="K1132" t="s">
        <v>250</v>
      </c>
      <c r="L1132" t="s">
        <v>251</v>
      </c>
      <c r="O1132" s="111">
        <v>44963</v>
      </c>
      <c r="P1132" t="s">
        <v>252</v>
      </c>
      <c r="Q1132" t="s">
        <v>257</v>
      </c>
      <c r="R1132" s="111">
        <v>44967</v>
      </c>
      <c r="W1132">
        <v>0</v>
      </c>
      <c r="X1132">
        <v>0</v>
      </c>
      <c r="Y1132">
        <v>0</v>
      </c>
      <c r="Z1132">
        <f t="shared" si="17"/>
        <v>0</v>
      </c>
    </row>
    <row r="1133" spans="1:26">
      <c r="A1133" t="s">
        <v>246</v>
      </c>
      <c r="B1133" t="s">
        <v>2177</v>
      </c>
      <c r="C1133" t="s">
        <v>2178</v>
      </c>
      <c r="D1133" t="s">
        <v>2171</v>
      </c>
      <c r="E1133" t="s">
        <v>54</v>
      </c>
      <c r="F1133">
        <v>12105414</v>
      </c>
      <c r="G1133">
        <v>44965</v>
      </c>
      <c r="H1133" t="s">
        <v>2764</v>
      </c>
      <c r="I1133" t="s">
        <v>248</v>
      </c>
      <c r="J1133" t="s">
        <v>249</v>
      </c>
      <c r="K1133" t="s">
        <v>3936</v>
      </c>
      <c r="L1133" t="s">
        <v>251</v>
      </c>
      <c r="O1133" s="111">
        <v>44965</v>
      </c>
      <c r="P1133" t="s">
        <v>252</v>
      </c>
      <c r="Q1133" t="s">
        <v>282</v>
      </c>
      <c r="R1133" s="111">
        <v>44975</v>
      </c>
      <c r="W1133">
        <v>5541.06</v>
      </c>
      <c r="X1133">
        <v>5522.53</v>
      </c>
      <c r="Y1133">
        <v>0</v>
      </c>
      <c r="Z1133">
        <f t="shared" si="17"/>
        <v>11063.59</v>
      </c>
    </row>
    <row r="1134" spans="1:26">
      <c r="A1134" t="s">
        <v>246</v>
      </c>
      <c r="B1134" t="s">
        <v>2173</v>
      </c>
      <c r="C1134" t="s">
        <v>2174</v>
      </c>
      <c r="D1134" t="s">
        <v>2171</v>
      </c>
      <c r="E1134" t="s">
        <v>54</v>
      </c>
      <c r="F1134">
        <v>12105290</v>
      </c>
      <c r="G1134">
        <v>44965</v>
      </c>
      <c r="H1134" t="s">
        <v>2763</v>
      </c>
      <c r="I1134" t="s">
        <v>248</v>
      </c>
      <c r="J1134" t="s">
        <v>249</v>
      </c>
      <c r="K1134" t="s">
        <v>3936</v>
      </c>
      <c r="L1134" t="s">
        <v>251</v>
      </c>
      <c r="O1134" s="111">
        <v>44965</v>
      </c>
      <c r="P1134" t="s">
        <v>252</v>
      </c>
      <c r="Q1134" t="s">
        <v>253</v>
      </c>
      <c r="R1134" s="111">
        <v>44971</v>
      </c>
      <c r="W1134">
        <v>1573.48</v>
      </c>
      <c r="X1134">
        <v>3311.81</v>
      </c>
      <c r="Y1134">
        <v>1047.99</v>
      </c>
      <c r="Z1134">
        <f t="shared" si="17"/>
        <v>5933.28</v>
      </c>
    </row>
    <row r="1135" spans="1:26">
      <c r="A1135" t="s">
        <v>246</v>
      </c>
      <c r="B1135" t="s">
        <v>2236</v>
      </c>
      <c r="C1135" t="s">
        <v>2237</v>
      </c>
      <c r="D1135" t="s">
        <v>2171</v>
      </c>
      <c r="E1135" t="s">
        <v>54</v>
      </c>
      <c r="F1135">
        <v>12107172</v>
      </c>
      <c r="G1135">
        <v>44965</v>
      </c>
      <c r="H1135" t="s">
        <v>2765</v>
      </c>
      <c r="I1135" t="s">
        <v>248</v>
      </c>
      <c r="J1135" t="s">
        <v>249</v>
      </c>
      <c r="K1135" t="s">
        <v>3936</v>
      </c>
      <c r="L1135" t="s">
        <v>251</v>
      </c>
      <c r="O1135" s="111">
        <v>44965</v>
      </c>
      <c r="P1135" t="s">
        <v>252</v>
      </c>
      <c r="Q1135" t="s">
        <v>253</v>
      </c>
      <c r="R1135" s="111">
        <v>44971</v>
      </c>
      <c r="W1135">
        <v>949.95</v>
      </c>
      <c r="X1135">
        <v>6699.35</v>
      </c>
      <c r="Y1135">
        <v>11663.7</v>
      </c>
      <c r="Z1135">
        <f t="shared" si="17"/>
        <v>19313</v>
      </c>
    </row>
    <row r="1136" spans="1:26">
      <c r="A1136" t="s">
        <v>246</v>
      </c>
      <c r="B1136" t="s">
        <v>2173</v>
      </c>
      <c r="C1136" t="s">
        <v>2174</v>
      </c>
      <c r="D1136" t="s">
        <v>2171</v>
      </c>
      <c r="E1136" t="s">
        <v>54</v>
      </c>
      <c r="F1136">
        <v>12110431</v>
      </c>
      <c r="G1136">
        <v>44966</v>
      </c>
      <c r="H1136" t="s">
        <v>2766</v>
      </c>
      <c r="I1136" t="s">
        <v>248</v>
      </c>
      <c r="J1136" t="s">
        <v>249</v>
      </c>
      <c r="K1136" t="s">
        <v>3936</v>
      </c>
      <c r="L1136" t="s">
        <v>251</v>
      </c>
      <c r="O1136" s="111">
        <v>44966</v>
      </c>
      <c r="P1136" t="s">
        <v>252</v>
      </c>
      <c r="Q1136" t="s">
        <v>253</v>
      </c>
      <c r="R1136" s="111">
        <v>44970</v>
      </c>
      <c r="W1136">
        <v>1515.3</v>
      </c>
      <c r="X1136">
        <v>1431.2</v>
      </c>
      <c r="Y1136">
        <v>19</v>
      </c>
      <c r="Z1136">
        <f t="shared" si="17"/>
        <v>2965.5</v>
      </c>
    </row>
    <row r="1137" spans="1:26">
      <c r="A1137" t="s">
        <v>246</v>
      </c>
      <c r="B1137" t="s">
        <v>2190</v>
      </c>
      <c r="C1137" t="s">
        <v>2191</v>
      </c>
      <c r="D1137" t="s">
        <v>2171</v>
      </c>
      <c r="E1137" t="s">
        <v>54</v>
      </c>
      <c r="F1137">
        <v>12111927</v>
      </c>
      <c r="G1137">
        <v>44966</v>
      </c>
      <c r="H1137" t="s">
        <v>2767</v>
      </c>
      <c r="I1137" t="s">
        <v>260</v>
      </c>
      <c r="L1137" t="s">
        <v>251</v>
      </c>
      <c r="O1137" s="111">
        <v>44966</v>
      </c>
      <c r="P1137" t="s">
        <v>252</v>
      </c>
      <c r="Q1137" t="s">
        <v>263</v>
      </c>
      <c r="R1137" s="111">
        <v>44970</v>
      </c>
      <c r="W1137">
        <v>144</v>
      </c>
      <c r="X1137">
        <v>0</v>
      </c>
      <c r="Y1137">
        <v>0</v>
      </c>
      <c r="Z1137">
        <f t="shared" si="17"/>
        <v>144</v>
      </c>
    </row>
    <row r="1138" spans="1:26">
      <c r="A1138" t="s">
        <v>246</v>
      </c>
      <c r="B1138" t="s">
        <v>2236</v>
      </c>
      <c r="C1138" t="s">
        <v>2237</v>
      </c>
      <c r="D1138" t="s">
        <v>2171</v>
      </c>
      <c r="E1138" t="s">
        <v>54</v>
      </c>
      <c r="F1138">
        <v>12114988</v>
      </c>
      <c r="G1138">
        <v>44967</v>
      </c>
      <c r="H1138" t="s">
        <v>2768</v>
      </c>
      <c r="I1138" t="s">
        <v>248</v>
      </c>
      <c r="L1138" t="s">
        <v>251</v>
      </c>
      <c r="O1138" s="111">
        <v>44967</v>
      </c>
      <c r="P1138" t="s">
        <v>252</v>
      </c>
      <c r="Q1138" t="s">
        <v>282</v>
      </c>
      <c r="R1138" s="111">
        <v>44970</v>
      </c>
      <c r="W1138">
        <v>2342</v>
      </c>
      <c r="X1138">
        <v>7052</v>
      </c>
      <c r="Y1138">
        <v>0</v>
      </c>
      <c r="Z1138">
        <f t="shared" si="17"/>
        <v>9394</v>
      </c>
    </row>
    <row r="1139" spans="1:26">
      <c r="A1139" t="s">
        <v>246</v>
      </c>
      <c r="B1139" t="s">
        <v>2173</v>
      </c>
      <c r="C1139" t="s">
        <v>2174</v>
      </c>
      <c r="D1139" t="s">
        <v>2171</v>
      </c>
      <c r="E1139" t="s">
        <v>54</v>
      </c>
      <c r="F1139">
        <v>12115583</v>
      </c>
      <c r="G1139">
        <v>44967</v>
      </c>
      <c r="H1139" t="s">
        <v>2769</v>
      </c>
      <c r="I1139" t="s">
        <v>248</v>
      </c>
      <c r="J1139" t="s">
        <v>249</v>
      </c>
      <c r="K1139" t="s">
        <v>3936</v>
      </c>
      <c r="L1139" t="s">
        <v>251</v>
      </c>
      <c r="O1139" s="111">
        <v>44967</v>
      </c>
      <c r="P1139" t="s">
        <v>252</v>
      </c>
      <c r="Q1139" t="s">
        <v>282</v>
      </c>
      <c r="R1139" s="111">
        <v>44970</v>
      </c>
      <c r="W1139">
        <v>1</v>
      </c>
      <c r="X1139">
        <v>8</v>
      </c>
      <c r="Y1139">
        <v>0</v>
      </c>
      <c r="Z1139">
        <f t="shared" si="17"/>
        <v>9</v>
      </c>
    </row>
    <row r="1140" spans="1:26">
      <c r="A1140" t="s">
        <v>246</v>
      </c>
      <c r="B1140" t="s">
        <v>2173</v>
      </c>
      <c r="C1140" t="s">
        <v>2174</v>
      </c>
      <c r="D1140" t="s">
        <v>2171</v>
      </c>
      <c r="E1140" t="s">
        <v>54</v>
      </c>
      <c r="F1140">
        <v>12119572</v>
      </c>
      <c r="G1140">
        <v>44968</v>
      </c>
      <c r="H1140" t="s">
        <v>2770</v>
      </c>
      <c r="I1140" t="s">
        <v>260</v>
      </c>
      <c r="L1140" t="s">
        <v>251</v>
      </c>
      <c r="O1140" s="111">
        <v>44968</v>
      </c>
      <c r="P1140" t="s">
        <v>252</v>
      </c>
      <c r="Q1140" t="s">
        <v>263</v>
      </c>
      <c r="R1140" s="111">
        <v>44973</v>
      </c>
      <c r="W1140">
        <v>101.51</v>
      </c>
      <c r="X1140">
        <v>0</v>
      </c>
      <c r="Y1140">
        <v>0</v>
      </c>
      <c r="Z1140">
        <f t="shared" si="17"/>
        <v>101.51</v>
      </c>
    </row>
    <row r="1141" spans="1:26">
      <c r="A1141" t="s">
        <v>246</v>
      </c>
      <c r="B1141" t="s">
        <v>2198</v>
      </c>
      <c r="C1141" t="s">
        <v>2199</v>
      </c>
      <c r="D1141" t="s">
        <v>2171</v>
      </c>
      <c r="E1141" t="s">
        <v>54</v>
      </c>
      <c r="F1141">
        <v>12119967</v>
      </c>
      <c r="G1141">
        <v>44968</v>
      </c>
      <c r="H1141" t="s">
        <v>2772</v>
      </c>
      <c r="I1141" t="s">
        <v>255</v>
      </c>
      <c r="J1141" t="s">
        <v>249</v>
      </c>
      <c r="K1141" t="s">
        <v>268</v>
      </c>
      <c r="L1141" t="s">
        <v>251</v>
      </c>
      <c r="O1141" s="111">
        <v>44973</v>
      </c>
      <c r="P1141" t="s">
        <v>252</v>
      </c>
      <c r="Q1141" t="s">
        <v>253</v>
      </c>
      <c r="R1141" s="111">
        <v>44974</v>
      </c>
      <c r="W1141">
        <v>39874.58</v>
      </c>
      <c r="X1141">
        <v>64683.43</v>
      </c>
      <c r="Y1141">
        <v>93765.92</v>
      </c>
      <c r="Z1141">
        <f t="shared" si="17"/>
        <v>198323.93</v>
      </c>
    </row>
    <row r="1142" spans="1:26">
      <c r="A1142" t="s">
        <v>246</v>
      </c>
      <c r="B1142" t="s">
        <v>2240</v>
      </c>
      <c r="C1142" t="s">
        <v>2241</v>
      </c>
      <c r="D1142" t="s">
        <v>2171</v>
      </c>
      <c r="E1142" t="s">
        <v>54</v>
      </c>
      <c r="F1142">
        <v>12119986</v>
      </c>
      <c r="G1142">
        <v>44968</v>
      </c>
      <c r="H1142" t="s">
        <v>2773</v>
      </c>
      <c r="I1142" t="s">
        <v>248</v>
      </c>
      <c r="J1142" t="s">
        <v>249</v>
      </c>
      <c r="K1142" t="s">
        <v>3936</v>
      </c>
      <c r="L1142" t="s">
        <v>251</v>
      </c>
      <c r="O1142" s="111">
        <v>44968</v>
      </c>
      <c r="P1142" t="s">
        <v>252</v>
      </c>
      <c r="Q1142" t="s">
        <v>257</v>
      </c>
      <c r="R1142" s="111"/>
      <c r="W1142">
        <v>0</v>
      </c>
      <c r="X1142">
        <v>0</v>
      </c>
      <c r="Y1142">
        <v>0</v>
      </c>
      <c r="Z1142">
        <f t="shared" si="17"/>
        <v>0</v>
      </c>
    </row>
    <row r="1143" spans="1:26">
      <c r="A1143" t="s">
        <v>246</v>
      </c>
      <c r="B1143" t="s">
        <v>2190</v>
      </c>
      <c r="C1143" t="s">
        <v>2191</v>
      </c>
      <c r="D1143" t="s">
        <v>2171</v>
      </c>
      <c r="E1143" t="s">
        <v>54</v>
      </c>
      <c r="F1143">
        <v>12120831</v>
      </c>
      <c r="G1143">
        <v>44970</v>
      </c>
      <c r="H1143" t="s">
        <v>2775</v>
      </c>
      <c r="I1143" t="s">
        <v>256</v>
      </c>
      <c r="J1143" t="s">
        <v>249</v>
      </c>
      <c r="K1143" t="s">
        <v>250</v>
      </c>
      <c r="L1143" t="s">
        <v>251</v>
      </c>
      <c r="O1143" s="111">
        <v>44973</v>
      </c>
      <c r="P1143" t="s">
        <v>252</v>
      </c>
      <c r="Q1143" t="s">
        <v>257</v>
      </c>
      <c r="R1143" s="111">
        <v>44974</v>
      </c>
      <c r="W1143">
        <v>0</v>
      </c>
      <c r="X1143">
        <v>0</v>
      </c>
      <c r="Y1143">
        <v>0</v>
      </c>
      <c r="Z1143">
        <f t="shared" si="17"/>
        <v>0</v>
      </c>
    </row>
    <row r="1144" spans="1:26">
      <c r="A1144" t="s">
        <v>246</v>
      </c>
      <c r="B1144" t="s">
        <v>2173</v>
      </c>
      <c r="C1144" t="s">
        <v>2174</v>
      </c>
      <c r="D1144" t="s">
        <v>2171</v>
      </c>
      <c r="E1144" t="s">
        <v>54</v>
      </c>
      <c r="F1144">
        <v>12120981</v>
      </c>
      <c r="G1144">
        <v>44970</v>
      </c>
      <c r="H1144" t="s">
        <v>2776</v>
      </c>
      <c r="I1144" t="s">
        <v>248</v>
      </c>
      <c r="J1144" t="s">
        <v>249</v>
      </c>
      <c r="K1144" t="s">
        <v>3936</v>
      </c>
      <c r="L1144" t="s">
        <v>251</v>
      </c>
      <c r="O1144" s="111">
        <v>44970</v>
      </c>
      <c r="P1144" t="s">
        <v>252</v>
      </c>
      <c r="Q1144" t="s">
        <v>253</v>
      </c>
      <c r="R1144" s="111">
        <v>44973</v>
      </c>
      <c r="W1144">
        <v>5723.4</v>
      </c>
      <c r="X1144">
        <v>3722.99</v>
      </c>
      <c r="Y1144">
        <v>3484</v>
      </c>
      <c r="Z1144">
        <f t="shared" si="17"/>
        <v>12930.39</v>
      </c>
    </row>
    <row r="1145" spans="1:26">
      <c r="A1145" t="s">
        <v>246</v>
      </c>
      <c r="B1145" t="s">
        <v>2190</v>
      </c>
      <c r="C1145" t="s">
        <v>2191</v>
      </c>
      <c r="D1145" t="s">
        <v>2171</v>
      </c>
      <c r="E1145" t="s">
        <v>54</v>
      </c>
      <c r="F1145">
        <v>12121665</v>
      </c>
      <c r="G1145">
        <v>44970</v>
      </c>
      <c r="H1145" t="s">
        <v>2777</v>
      </c>
      <c r="I1145" t="s">
        <v>248</v>
      </c>
      <c r="J1145" t="s">
        <v>249</v>
      </c>
      <c r="K1145" t="s">
        <v>3936</v>
      </c>
      <c r="L1145" t="s">
        <v>251</v>
      </c>
      <c r="O1145" s="111">
        <v>44970</v>
      </c>
      <c r="P1145" t="s">
        <v>252</v>
      </c>
      <c r="Q1145" t="s">
        <v>282</v>
      </c>
      <c r="R1145" s="111">
        <v>44973</v>
      </c>
      <c r="W1145">
        <v>1079</v>
      </c>
      <c r="X1145">
        <v>715.8</v>
      </c>
      <c r="Y1145">
        <v>0</v>
      </c>
      <c r="Z1145">
        <f t="shared" si="17"/>
        <v>1794.8</v>
      </c>
    </row>
    <row r="1146" spans="1:26">
      <c r="A1146" t="s">
        <v>246</v>
      </c>
      <c r="B1146" t="s">
        <v>2236</v>
      </c>
      <c r="C1146" t="s">
        <v>2237</v>
      </c>
      <c r="D1146" t="s">
        <v>2171</v>
      </c>
      <c r="E1146" t="s">
        <v>54</v>
      </c>
      <c r="F1146">
        <v>12119872</v>
      </c>
      <c r="G1146">
        <v>44971</v>
      </c>
      <c r="H1146" t="s">
        <v>2771</v>
      </c>
      <c r="I1146" t="s">
        <v>248</v>
      </c>
      <c r="J1146" t="s">
        <v>249</v>
      </c>
      <c r="K1146" t="s">
        <v>3936</v>
      </c>
      <c r="L1146" t="s">
        <v>251</v>
      </c>
      <c r="O1146" s="111">
        <v>44971</v>
      </c>
      <c r="P1146" t="s">
        <v>252</v>
      </c>
      <c r="Q1146" t="s">
        <v>282</v>
      </c>
      <c r="R1146" s="111">
        <v>44973</v>
      </c>
      <c r="W1146">
        <v>300</v>
      </c>
      <c r="X1146">
        <v>2900</v>
      </c>
      <c r="Y1146">
        <v>0</v>
      </c>
      <c r="Z1146">
        <f t="shared" si="17"/>
        <v>3200</v>
      </c>
    </row>
    <row r="1147" spans="1:26">
      <c r="A1147" t="s">
        <v>246</v>
      </c>
      <c r="B1147" t="s">
        <v>2198</v>
      </c>
      <c r="C1147" t="s">
        <v>2199</v>
      </c>
      <c r="D1147" t="s">
        <v>2171</v>
      </c>
      <c r="E1147" t="s">
        <v>54</v>
      </c>
      <c r="F1147">
        <v>12125862</v>
      </c>
      <c r="G1147">
        <v>44971</v>
      </c>
      <c r="H1147" t="s">
        <v>2779</v>
      </c>
      <c r="I1147" t="s">
        <v>248</v>
      </c>
      <c r="J1147" t="s">
        <v>249</v>
      </c>
      <c r="K1147" t="s">
        <v>3936</v>
      </c>
      <c r="L1147" t="s">
        <v>251</v>
      </c>
      <c r="O1147" s="111">
        <v>44971</v>
      </c>
      <c r="P1147" t="s">
        <v>252</v>
      </c>
      <c r="Q1147" t="s">
        <v>253</v>
      </c>
      <c r="R1147" s="111">
        <v>44981</v>
      </c>
      <c r="W1147">
        <v>4787.22</v>
      </c>
      <c r="X1147">
        <v>44759.98</v>
      </c>
      <c r="Y1147">
        <v>32556.94</v>
      </c>
      <c r="Z1147">
        <f t="shared" si="17"/>
        <v>82104.14</v>
      </c>
    </row>
    <row r="1148" spans="1:26">
      <c r="A1148" t="s">
        <v>246</v>
      </c>
      <c r="B1148" t="s">
        <v>2236</v>
      </c>
      <c r="C1148" t="s">
        <v>2237</v>
      </c>
      <c r="D1148" t="s">
        <v>2171</v>
      </c>
      <c r="E1148" t="s">
        <v>54</v>
      </c>
      <c r="F1148">
        <v>12125304</v>
      </c>
      <c r="G1148">
        <v>44971</v>
      </c>
      <c r="H1148" t="s">
        <v>2778</v>
      </c>
      <c r="I1148" t="s">
        <v>248</v>
      </c>
      <c r="J1148" t="s">
        <v>249</v>
      </c>
      <c r="K1148" t="s">
        <v>3936</v>
      </c>
      <c r="L1148" t="s">
        <v>251</v>
      </c>
      <c r="O1148" s="111">
        <v>44971</v>
      </c>
      <c r="P1148" t="s">
        <v>252</v>
      </c>
      <c r="Q1148" t="s">
        <v>257</v>
      </c>
      <c r="R1148" s="111">
        <v>44992</v>
      </c>
      <c r="W1148">
        <v>0</v>
      </c>
      <c r="X1148">
        <v>0</v>
      </c>
      <c r="Y1148">
        <v>0</v>
      </c>
      <c r="Z1148">
        <f t="shared" ref="Z1148:Z1211" si="18">SUM(W1148:Y1148)</f>
        <v>0</v>
      </c>
    </row>
    <row r="1149" spans="1:26">
      <c r="A1149" t="s">
        <v>246</v>
      </c>
      <c r="B1149" t="s">
        <v>2198</v>
      </c>
      <c r="C1149" t="s">
        <v>2199</v>
      </c>
      <c r="D1149" t="s">
        <v>2171</v>
      </c>
      <c r="E1149" t="s">
        <v>54</v>
      </c>
      <c r="F1149">
        <v>12127586</v>
      </c>
      <c r="G1149">
        <v>44971</v>
      </c>
      <c r="H1149" t="s">
        <v>2780</v>
      </c>
      <c r="I1149" t="s">
        <v>255</v>
      </c>
      <c r="J1149" t="s">
        <v>249</v>
      </c>
      <c r="K1149" t="s">
        <v>250</v>
      </c>
      <c r="L1149" t="s">
        <v>251</v>
      </c>
      <c r="O1149" s="111">
        <v>44973</v>
      </c>
      <c r="P1149" t="s">
        <v>252</v>
      </c>
      <c r="Q1149" t="s">
        <v>282</v>
      </c>
      <c r="R1149" s="111">
        <v>44974</v>
      </c>
      <c r="W1149">
        <v>0</v>
      </c>
      <c r="X1149">
        <v>1580.43</v>
      </c>
      <c r="Y1149">
        <v>0</v>
      </c>
      <c r="Z1149">
        <f t="shared" si="18"/>
        <v>1580.43</v>
      </c>
    </row>
    <row r="1150" spans="1:26">
      <c r="A1150" t="s">
        <v>246</v>
      </c>
      <c r="B1150" t="s">
        <v>2177</v>
      </c>
      <c r="C1150" t="s">
        <v>2178</v>
      </c>
      <c r="D1150" t="s">
        <v>2171</v>
      </c>
      <c r="E1150" t="s">
        <v>54</v>
      </c>
      <c r="F1150">
        <v>12127503</v>
      </c>
      <c r="G1150">
        <v>44971</v>
      </c>
      <c r="H1150" t="s">
        <v>3500</v>
      </c>
      <c r="I1150" t="s">
        <v>255</v>
      </c>
      <c r="J1150" t="s">
        <v>249</v>
      </c>
      <c r="K1150" t="s">
        <v>268</v>
      </c>
      <c r="L1150" t="s">
        <v>251</v>
      </c>
      <c r="O1150" s="111">
        <v>44988</v>
      </c>
      <c r="P1150" t="s">
        <v>252</v>
      </c>
      <c r="Q1150" t="s">
        <v>253</v>
      </c>
      <c r="R1150" s="111">
        <v>44991</v>
      </c>
      <c r="W1150">
        <v>0</v>
      </c>
      <c r="X1150">
        <v>0</v>
      </c>
      <c r="Y1150">
        <v>454</v>
      </c>
      <c r="Z1150">
        <f t="shared" si="18"/>
        <v>454</v>
      </c>
    </row>
    <row r="1151" spans="1:26">
      <c r="A1151" t="s">
        <v>246</v>
      </c>
      <c r="B1151" t="s">
        <v>2190</v>
      </c>
      <c r="C1151" t="s">
        <v>2191</v>
      </c>
      <c r="D1151" t="s">
        <v>2171</v>
      </c>
      <c r="E1151" t="s">
        <v>54</v>
      </c>
      <c r="F1151">
        <v>12129412</v>
      </c>
      <c r="G1151">
        <v>44972</v>
      </c>
      <c r="H1151" t="s">
        <v>2781</v>
      </c>
      <c r="I1151" t="s">
        <v>255</v>
      </c>
      <c r="J1151" t="s">
        <v>249</v>
      </c>
      <c r="K1151" t="s">
        <v>268</v>
      </c>
      <c r="L1151" t="s">
        <v>251</v>
      </c>
      <c r="O1151" s="111">
        <v>44972</v>
      </c>
      <c r="P1151" t="s">
        <v>252</v>
      </c>
      <c r="Q1151" t="s">
        <v>253</v>
      </c>
      <c r="R1151" s="111">
        <v>44973</v>
      </c>
      <c r="W1151">
        <v>4481.7</v>
      </c>
      <c r="X1151">
        <v>14707.07</v>
      </c>
      <c r="Y1151">
        <v>14635.85</v>
      </c>
      <c r="Z1151">
        <f t="shared" si="18"/>
        <v>33824.620000000003</v>
      </c>
    </row>
    <row r="1152" spans="1:26">
      <c r="A1152" t="s">
        <v>246</v>
      </c>
      <c r="B1152" t="s">
        <v>2173</v>
      </c>
      <c r="C1152" t="s">
        <v>2174</v>
      </c>
      <c r="D1152" t="s">
        <v>2171</v>
      </c>
      <c r="E1152" t="s">
        <v>54</v>
      </c>
      <c r="F1152">
        <v>12086527</v>
      </c>
      <c r="G1152">
        <v>44972</v>
      </c>
      <c r="H1152" t="s">
        <v>2757</v>
      </c>
      <c r="I1152" t="s">
        <v>255</v>
      </c>
      <c r="J1152" t="s">
        <v>249</v>
      </c>
      <c r="K1152" t="s">
        <v>250</v>
      </c>
      <c r="L1152" t="s">
        <v>251</v>
      </c>
      <c r="O1152" s="111">
        <v>44972</v>
      </c>
      <c r="P1152" t="s">
        <v>252</v>
      </c>
      <c r="Q1152" t="s">
        <v>253</v>
      </c>
      <c r="R1152" s="111">
        <v>44973</v>
      </c>
      <c r="W1152">
        <v>4488.59</v>
      </c>
      <c r="X1152">
        <v>7905.05</v>
      </c>
      <c r="Y1152">
        <v>260</v>
      </c>
      <c r="Z1152">
        <f t="shared" si="18"/>
        <v>12653.64</v>
      </c>
    </row>
    <row r="1153" spans="1:26">
      <c r="A1153" t="s">
        <v>246</v>
      </c>
      <c r="B1153" t="s">
        <v>2198</v>
      </c>
      <c r="C1153" t="s">
        <v>2199</v>
      </c>
      <c r="D1153" t="s">
        <v>2171</v>
      </c>
      <c r="E1153" t="s">
        <v>54</v>
      </c>
      <c r="F1153">
        <v>12135989</v>
      </c>
      <c r="G1153">
        <v>44973</v>
      </c>
      <c r="H1153" t="s">
        <v>2782</v>
      </c>
      <c r="I1153" t="s">
        <v>255</v>
      </c>
      <c r="J1153" t="s">
        <v>249</v>
      </c>
      <c r="K1153" t="s">
        <v>250</v>
      </c>
      <c r="L1153" t="s">
        <v>251</v>
      </c>
      <c r="O1153" s="111">
        <v>44980</v>
      </c>
      <c r="P1153" t="s">
        <v>252</v>
      </c>
      <c r="Q1153" t="s">
        <v>253</v>
      </c>
      <c r="R1153" s="111">
        <v>44981</v>
      </c>
      <c r="W1153">
        <v>1085</v>
      </c>
      <c r="X1153">
        <v>694</v>
      </c>
      <c r="Y1153">
        <v>15925</v>
      </c>
      <c r="Z1153">
        <f t="shared" si="18"/>
        <v>17704</v>
      </c>
    </row>
    <row r="1154" spans="1:26">
      <c r="A1154" t="s">
        <v>246</v>
      </c>
      <c r="B1154" t="s">
        <v>2240</v>
      </c>
      <c r="C1154" t="s">
        <v>2241</v>
      </c>
      <c r="D1154" t="s">
        <v>2171</v>
      </c>
      <c r="E1154" t="s">
        <v>54</v>
      </c>
      <c r="F1154">
        <v>12138096</v>
      </c>
      <c r="G1154">
        <v>44973</v>
      </c>
      <c r="H1154" t="s">
        <v>2783</v>
      </c>
      <c r="I1154" t="s">
        <v>255</v>
      </c>
      <c r="J1154" t="s">
        <v>249</v>
      </c>
      <c r="K1154" t="s">
        <v>250</v>
      </c>
      <c r="L1154" t="s">
        <v>251</v>
      </c>
      <c r="O1154" s="111">
        <v>44978</v>
      </c>
      <c r="P1154" t="s">
        <v>252</v>
      </c>
      <c r="Q1154" t="s">
        <v>253</v>
      </c>
      <c r="R1154" s="111">
        <v>44979</v>
      </c>
      <c r="W1154">
        <v>1927.52</v>
      </c>
      <c r="X1154">
        <v>11138.42</v>
      </c>
      <c r="Y1154">
        <v>10815.32</v>
      </c>
      <c r="Z1154">
        <f t="shared" si="18"/>
        <v>23881.260000000002</v>
      </c>
    </row>
    <row r="1155" spans="1:26">
      <c r="A1155" t="s">
        <v>246</v>
      </c>
      <c r="B1155" t="s">
        <v>2198</v>
      </c>
      <c r="C1155" t="s">
        <v>2199</v>
      </c>
      <c r="D1155" t="s">
        <v>2171</v>
      </c>
      <c r="E1155" t="s">
        <v>54</v>
      </c>
      <c r="F1155">
        <v>12151086</v>
      </c>
      <c r="G1155">
        <v>44980</v>
      </c>
      <c r="H1155" t="s">
        <v>2784</v>
      </c>
      <c r="I1155" t="s">
        <v>255</v>
      </c>
      <c r="J1155" t="s">
        <v>249</v>
      </c>
      <c r="K1155" t="s">
        <v>250</v>
      </c>
      <c r="L1155" t="s">
        <v>251</v>
      </c>
      <c r="O1155" s="111">
        <v>44981</v>
      </c>
      <c r="P1155" t="s">
        <v>252</v>
      </c>
      <c r="Q1155" t="s">
        <v>253</v>
      </c>
      <c r="R1155" s="111">
        <v>44981</v>
      </c>
      <c r="W1155">
        <v>1707.05</v>
      </c>
      <c r="X1155">
        <v>9534.7000000000007</v>
      </c>
      <c r="Y1155">
        <v>7655.3</v>
      </c>
      <c r="Z1155">
        <f t="shared" si="18"/>
        <v>18897.05</v>
      </c>
    </row>
    <row r="1156" spans="1:26">
      <c r="A1156" t="s">
        <v>246</v>
      </c>
      <c r="B1156" t="s">
        <v>2173</v>
      </c>
      <c r="C1156" t="s">
        <v>2174</v>
      </c>
      <c r="D1156" t="s">
        <v>2171</v>
      </c>
      <c r="E1156" t="s">
        <v>54</v>
      </c>
      <c r="F1156">
        <v>12095451</v>
      </c>
      <c r="G1156">
        <v>44980</v>
      </c>
      <c r="H1156" t="s">
        <v>2758</v>
      </c>
      <c r="I1156" t="s">
        <v>255</v>
      </c>
      <c r="J1156" t="s">
        <v>249</v>
      </c>
      <c r="K1156" t="s">
        <v>250</v>
      </c>
      <c r="L1156" t="s">
        <v>251</v>
      </c>
      <c r="O1156" s="111">
        <v>44980</v>
      </c>
      <c r="P1156" t="s">
        <v>252</v>
      </c>
      <c r="Q1156" t="s">
        <v>253</v>
      </c>
      <c r="R1156" s="111">
        <v>44981</v>
      </c>
      <c r="W1156">
        <v>825.25</v>
      </c>
      <c r="X1156">
        <v>4455.5600000000004</v>
      </c>
      <c r="Y1156">
        <v>4498.1000000000004</v>
      </c>
      <c r="Z1156">
        <f t="shared" si="18"/>
        <v>9778.91</v>
      </c>
    </row>
    <row r="1157" spans="1:26">
      <c r="A1157" t="s">
        <v>246</v>
      </c>
      <c r="B1157">
        <v>80047106115</v>
      </c>
      <c r="C1157" t="s">
        <v>2362</v>
      </c>
      <c r="D1157" t="s">
        <v>2171</v>
      </c>
      <c r="E1157" t="s">
        <v>54</v>
      </c>
      <c r="F1157">
        <v>12156990</v>
      </c>
      <c r="G1157">
        <v>44981</v>
      </c>
      <c r="H1157" t="s">
        <v>2786</v>
      </c>
      <c r="I1157" t="s">
        <v>255</v>
      </c>
      <c r="J1157" t="s">
        <v>249</v>
      </c>
      <c r="K1157" t="s">
        <v>250</v>
      </c>
      <c r="L1157" t="s">
        <v>251</v>
      </c>
      <c r="O1157" s="111">
        <v>44982</v>
      </c>
      <c r="P1157" t="s">
        <v>252</v>
      </c>
      <c r="Q1157" t="s">
        <v>282</v>
      </c>
      <c r="R1157" s="111">
        <v>44984</v>
      </c>
      <c r="W1157">
        <v>700</v>
      </c>
      <c r="X1157">
        <v>56954</v>
      </c>
      <c r="Y1157">
        <v>0</v>
      </c>
      <c r="Z1157">
        <f t="shared" si="18"/>
        <v>57654</v>
      </c>
    </row>
    <row r="1158" spans="1:26">
      <c r="A1158" t="s">
        <v>246</v>
      </c>
      <c r="B1158">
        <v>80047106115</v>
      </c>
      <c r="C1158" t="s">
        <v>2362</v>
      </c>
      <c r="D1158" t="s">
        <v>2171</v>
      </c>
      <c r="E1158" t="s">
        <v>54</v>
      </c>
      <c r="F1158">
        <v>12152298</v>
      </c>
      <c r="G1158">
        <v>44982</v>
      </c>
      <c r="H1158" t="s">
        <v>2785</v>
      </c>
      <c r="I1158" t="s">
        <v>248</v>
      </c>
      <c r="J1158" t="s">
        <v>249</v>
      </c>
      <c r="K1158" t="s">
        <v>250</v>
      </c>
      <c r="L1158" t="s">
        <v>251</v>
      </c>
      <c r="O1158" s="111">
        <v>44985</v>
      </c>
      <c r="P1158" t="s">
        <v>252</v>
      </c>
      <c r="Q1158" t="s">
        <v>253</v>
      </c>
      <c r="R1158" s="111">
        <v>44986</v>
      </c>
      <c r="W1158">
        <v>0</v>
      </c>
      <c r="X1158">
        <v>37380.33</v>
      </c>
      <c r="Y1158">
        <v>28094.959999999999</v>
      </c>
      <c r="Z1158">
        <f t="shared" si="18"/>
        <v>65475.29</v>
      </c>
    </row>
    <row r="1159" spans="1:26">
      <c r="A1159" t="s">
        <v>246</v>
      </c>
      <c r="B1159">
        <v>2042645109</v>
      </c>
      <c r="C1159" t="s">
        <v>2347</v>
      </c>
      <c r="D1159" t="s">
        <v>2171</v>
      </c>
      <c r="E1159" t="s">
        <v>54</v>
      </c>
      <c r="F1159">
        <v>12120447</v>
      </c>
      <c r="G1159">
        <v>44985</v>
      </c>
      <c r="H1159" t="s">
        <v>2774</v>
      </c>
      <c r="I1159" t="s">
        <v>255</v>
      </c>
      <c r="J1159" t="s">
        <v>249</v>
      </c>
      <c r="K1159" t="s">
        <v>250</v>
      </c>
      <c r="L1159" t="s">
        <v>251</v>
      </c>
      <c r="O1159" s="111">
        <v>44985</v>
      </c>
      <c r="P1159" t="s">
        <v>252</v>
      </c>
      <c r="Q1159" t="s">
        <v>253</v>
      </c>
      <c r="R1159" s="111">
        <v>44986</v>
      </c>
      <c r="W1159">
        <v>0</v>
      </c>
      <c r="X1159">
        <v>8340.57</v>
      </c>
      <c r="Y1159">
        <v>7825.69</v>
      </c>
      <c r="Z1159">
        <f t="shared" si="18"/>
        <v>16166.259999999998</v>
      </c>
    </row>
    <row r="1160" spans="1:26">
      <c r="A1160" t="s">
        <v>246</v>
      </c>
      <c r="B1160" t="s">
        <v>2173</v>
      </c>
      <c r="C1160" t="s">
        <v>2174</v>
      </c>
      <c r="D1160" t="s">
        <v>2171</v>
      </c>
      <c r="E1160" t="s">
        <v>54</v>
      </c>
      <c r="F1160">
        <v>12182899</v>
      </c>
      <c r="G1160">
        <v>44986</v>
      </c>
      <c r="H1160" t="s">
        <v>3505</v>
      </c>
      <c r="I1160" t="s">
        <v>255</v>
      </c>
      <c r="J1160" t="s">
        <v>249</v>
      </c>
      <c r="K1160" t="s">
        <v>250</v>
      </c>
      <c r="L1160" t="s">
        <v>251</v>
      </c>
      <c r="O1160" s="111">
        <v>44986</v>
      </c>
      <c r="P1160" t="s">
        <v>252</v>
      </c>
      <c r="Q1160" t="s">
        <v>253</v>
      </c>
      <c r="R1160" s="111">
        <v>44987</v>
      </c>
      <c r="W1160">
        <v>0</v>
      </c>
      <c r="X1160">
        <v>1733.5</v>
      </c>
      <c r="Y1160">
        <v>4146.08</v>
      </c>
      <c r="Z1160">
        <f t="shared" si="18"/>
        <v>5879.58</v>
      </c>
    </row>
    <row r="1161" spans="1:26">
      <c r="A1161" t="s">
        <v>246</v>
      </c>
      <c r="B1161" t="s">
        <v>2190</v>
      </c>
      <c r="C1161" t="s">
        <v>2191</v>
      </c>
      <c r="D1161" t="s">
        <v>2171</v>
      </c>
      <c r="E1161" t="s">
        <v>54</v>
      </c>
      <c r="F1161">
        <v>298488</v>
      </c>
      <c r="G1161">
        <v>44986</v>
      </c>
      <c r="H1161" t="s">
        <v>3491</v>
      </c>
      <c r="I1161" t="s">
        <v>255</v>
      </c>
      <c r="J1161" t="s">
        <v>249</v>
      </c>
      <c r="K1161" t="s">
        <v>250</v>
      </c>
      <c r="L1161" t="s">
        <v>251</v>
      </c>
      <c r="O1161" s="111">
        <v>44986</v>
      </c>
      <c r="P1161" t="s">
        <v>252</v>
      </c>
      <c r="Q1161" t="s">
        <v>282</v>
      </c>
      <c r="R1161" s="111">
        <v>44987</v>
      </c>
      <c r="W1161">
        <v>0</v>
      </c>
      <c r="X1161">
        <v>0</v>
      </c>
      <c r="Y1161">
        <v>0</v>
      </c>
      <c r="Z1161">
        <f t="shared" si="18"/>
        <v>0</v>
      </c>
    </row>
    <row r="1162" spans="1:26">
      <c r="A1162" t="s">
        <v>246</v>
      </c>
      <c r="B1162" t="s">
        <v>2198</v>
      </c>
      <c r="C1162" t="s">
        <v>2199</v>
      </c>
      <c r="D1162" t="s">
        <v>2171</v>
      </c>
      <c r="E1162" t="s">
        <v>54</v>
      </c>
      <c r="F1162">
        <v>12148066</v>
      </c>
      <c r="G1162">
        <v>44987</v>
      </c>
      <c r="H1162" t="s">
        <v>3503</v>
      </c>
      <c r="I1162" t="s">
        <v>255</v>
      </c>
      <c r="J1162" t="s">
        <v>249</v>
      </c>
      <c r="K1162" t="s">
        <v>268</v>
      </c>
      <c r="L1162" t="s">
        <v>251</v>
      </c>
      <c r="O1162" s="111">
        <v>44987</v>
      </c>
      <c r="P1162" t="s">
        <v>252</v>
      </c>
      <c r="Q1162" t="s">
        <v>253</v>
      </c>
      <c r="R1162" s="111">
        <v>44991</v>
      </c>
      <c r="W1162">
        <v>0</v>
      </c>
      <c r="X1162">
        <v>12257.63</v>
      </c>
      <c r="Y1162">
        <v>17915.400000000001</v>
      </c>
      <c r="Z1162">
        <f t="shared" si="18"/>
        <v>30173.03</v>
      </c>
    </row>
    <row r="1163" spans="1:26">
      <c r="A1163" t="s">
        <v>246</v>
      </c>
      <c r="B1163">
        <v>80047106115</v>
      </c>
      <c r="C1163" t="s">
        <v>2362</v>
      </c>
      <c r="D1163" t="s">
        <v>2171</v>
      </c>
      <c r="E1163" t="s">
        <v>54</v>
      </c>
      <c r="F1163">
        <v>12196117</v>
      </c>
      <c r="G1163">
        <v>44988</v>
      </c>
      <c r="H1163" t="s">
        <v>3506</v>
      </c>
      <c r="I1163" t="s">
        <v>255</v>
      </c>
      <c r="J1163" t="s">
        <v>249</v>
      </c>
      <c r="K1163" t="s">
        <v>250</v>
      </c>
      <c r="L1163" t="s">
        <v>251</v>
      </c>
      <c r="O1163" s="111">
        <v>44988</v>
      </c>
      <c r="P1163" t="s">
        <v>252</v>
      </c>
      <c r="Q1163" t="s">
        <v>253</v>
      </c>
      <c r="R1163" s="111">
        <v>44991</v>
      </c>
      <c r="W1163">
        <v>0</v>
      </c>
      <c r="X1163">
        <v>703.14</v>
      </c>
      <c r="Y1163">
        <v>9223.31</v>
      </c>
      <c r="Z1163">
        <f t="shared" si="18"/>
        <v>9926.4499999999989</v>
      </c>
    </row>
    <row r="1164" spans="1:26">
      <c r="A1164" t="s">
        <v>246</v>
      </c>
      <c r="B1164" t="s">
        <v>2173</v>
      </c>
      <c r="C1164" t="s">
        <v>2174</v>
      </c>
      <c r="D1164" t="s">
        <v>2171</v>
      </c>
      <c r="E1164" t="s">
        <v>54</v>
      </c>
      <c r="F1164">
        <v>12202208</v>
      </c>
      <c r="G1164">
        <v>44991</v>
      </c>
      <c r="H1164" t="s">
        <v>3507</v>
      </c>
      <c r="I1164" t="s">
        <v>255</v>
      </c>
      <c r="J1164" t="s">
        <v>249</v>
      </c>
      <c r="K1164" t="s">
        <v>268</v>
      </c>
      <c r="L1164" t="s">
        <v>251</v>
      </c>
      <c r="O1164" s="111">
        <v>44991</v>
      </c>
      <c r="P1164" t="s">
        <v>252</v>
      </c>
      <c r="Q1164" t="s">
        <v>282</v>
      </c>
      <c r="R1164" s="111">
        <v>44992</v>
      </c>
      <c r="W1164">
        <v>0</v>
      </c>
      <c r="X1164">
        <v>1</v>
      </c>
      <c r="Y1164">
        <v>0</v>
      </c>
      <c r="Z1164">
        <f t="shared" si="18"/>
        <v>1</v>
      </c>
    </row>
    <row r="1165" spans="1:26">
      <c r="A1165" t="s">
        <v>246</v>
      </c>
      <c r="B1165" t="s">
        <v>2173</v>
      </c>
      <c r="C1165" t="s">
        <v>2174</v>
      </c>
      <c r="D1165" t="s">
        <v>2171</v>
      </c>
      <c r="E1165" t="s">
        <v>54</v>
      </c>
      <c r="F1165">
        <v>12095579</v>
      </c>
      <c r="G1165">
        <v>44991</v>
      </c>
      <c r="H1165" t="s">
        <v>3497</v>
      </c>
      <c r="I1165" t="s">
        <v>255</v>
      </c>
      <c r="J1165" t="s">
        <v>249</v>
      </c>
      <c r="K1165" t="s">
        <v>268</v>
      </c>
      <c r="L1165" t="s">
        <v>251</v>
      </c>
      <c r="O1165" s="111">
        <v>44991</v>
      </c>
      <c r="P1165" t="s">
        <v>252</v>
      </c>
      <c r="Q1165" t="s">
        <v>282</v>
      </c>
      <c r="R1165" s="111">
        <v>44992</v>
      </c>
      <c r="W1165">
        <v>0</v>
      </c>
      <c r="X1165">
        <v>1.01</v>
      </c>
      <c r="Y1165">
        <v>0</v>
      </c>
      <c r="Z1165">
        <f t="shared" si="18"/>
        <v>1.01</v>
      </c>
    </row>
    <row r="1166" spans="1:26">
      <c r="A1166" t="s">
        <v>246</v>
      </c>
      <c r="B1166">
        <v>80047106115</v>
      </c>
      <c r="C1166" t="s">
        <v>2362</v>
      </c>
      <c r="D1166" t="s">
        <v>2171</v>
      </c>
      <c r="E1166" t="s">
        <v>54</v>
      </c>
      <c r="F1166">
        <v>12203428</v>
      </c>
      <c r="G1166">
        <v>44992</v>
      </c>
      <c r="H1166" t="s">
        <v>3508</v>
      </c>
      <c r="I1166" t="s">
        <v>255</v>
      </c>
      <c r="J1166" t="s">
        <v>249</v>
      </c>
      <c r="K1166" t="s">
        <v>250</v>
      </c>
      <c r="L1166" t="s">
        <v>251</v>
      </c>
      <c r="O1166" s="111">
        <v>44993</v>
      </c>
      <c r="P1166" t="s">
        <v>252</v>
      </c>
      <c r="Q1166" t="s">
        <v>253</v>
      </c>
      <c r="R1166" s="111">
        <v>44994</v>
      </c>
      <c r="W1166">
        <v>0</v>
      </c>
      <c r="X1166">
        <v>303</v>
      </c>
      <c r="Y1166">
        <v>40</v>
      </c>
      <c r="Z1166">
        <f t="shared" si="18"/>
        <v>343</v>
      </c>
    </row>
    <row r="1167" spans="1:26">
      <c r="A1167" t="s">
        <v>246</v>
      </c>
      <c r="B1167" t="s">
        <v>2198</v>
      </c>
      <c r="C1167" t="s">
        <v>2199</v>
      </c>
      <c r="D1167" t="s">
        <v>2171</v>
      </c>
      <c r="E1167" t="s">
        <v>54</v>
      </c>
      <c r="F1167">
        <v>12122645</v>
      </c>
      <c r="G1167">
        <v>44992</v>
      </c>
      <c r="H1167" t="s">
        <v>3499</v>
      </c>
      <c r="I1167" t="s">
        <v>255</v>
      </c>
      <c r="J1167" t="s">
        <v>249</v>
      </c>
      <c r="K1167" t="s">
        <v>268</v>
      </c>
      <c r="L1167" t="s">
        <v>251</v>
      </c>
      <c r="O1167" s="111">
        <v>44993</v>
      </c>
      <c r="P1167" t="s">
        <v>252</v>
      </c>
      <c r="Q1167" t="s">
        <v>253</v>
      </c>
      <c r="R1167" s="111">
        <v>44994</v>
      </c>
      <c r="W1167">
        <v>0</v>
      </c>
      <c r="X1167">
        <v>39167.35</v>
      </c>
      <c r="Y1167">
        <v>18173</v>
      </c>
      <c r="Z1167">
        <f t="shared" si="18"/>
        <v>57340.35</v>
      </c>
    </row>
    <row r="1168" spans="1:26">
      <c r="A1168" t="s">
        <v>246</v>
      </c>
      <c r="B1168" t="s">
        <v>2190</v>
      </c>
      <c r="C1168" t="s">
        <v>2191</v>
      </c>
      <c r="D1168" t="s">
        <v>2171</v>
      </c>
      <c r="E1168" t="s">
        <v>54</v>
      </c>
      <c r="F1168">
        <v>12208913</v>
      </c>
      <c r="G1168">
        <v>44993</v>
      </c>
      <c r="H1168" t="s">
        <v>3511</v>
      </c>
      <c r="I1168" t="s">
        <v>255</v>
      </c>
      <c r="J1168" t="s">
        <v>249</v>
      </c>
      <c r="K1168" t="s">
        <v>250</v>
      </c>
      <c r="L1168" t="s">
        <v>251</v>
      </c>
      <c r="O1168" s="111">
        <v>44993</v>
      </c>
      <c r="P1168" t="s">
        <v>252</v>
      </c>
      <c r="Q1168" t="s">
        <v>282</v>
      </c>
      <c r="R1168" s="111">
        <v>44994</v>
      </c>
      <c r="W1168">
        <v>0</v>
      </c>
      <c r="X1168">
        <v>308.31</v>
      </c>
      <c r="Y1168">
        <v>0</v>
      </c>
      <c r="Z1168">
        <f t="shared" si="18"/>
        <v>308.31</v>
      </c>
    </row>
    <row r="1169" spans="1:26">
      <c r="A1169" t="s">
        <v>246</v>
      </c>
      <c r="B1169">
        <v>80047106115</v>
      </c>
      <c r="C1169" t="s">
        <v>2362</v>
      </c>
      <c r="D1169" t="s">
        <v>2171</v>
      </c>
      <c r="E1169" t="s">
        <v>54</v>
      </c>
      <c r="F1169">
        <v>12208910</v>
      </c>
      <c r="G1169">
        <v>44993</v>
      </c>
      <c r="H1169" t="s">
        <v>3510</v>
      </c>
      <c r="I1169" t="s">
        <v>255</v>
      </c>
      <c r="J1169" t="s">
        <v>249</v>
      </c>
      <c r="K1169" t="s">
        <v>250</v>
      </c>
      <c r="L1169" t="s">
        <v>251</v>
      </c>
      <c r="O1169" s="111">
        <v>44993</v>
      </c>
      <c r="P1169" t="s">
        <v>252</v>
      </c>
      <c r="Q1169" t="s">
        <v>253</v>
      </c>
      <c r="R1169" s="111">
        <v>44994</v>
      </c>
      <c r="W1169">
        <v>0</v>
      </c>
      <c r="X1169">
        <v>1456</v>
      </c>
      <c r="Y1169">
        <v>1816</v>
      </c>
      <c r="Z1169">
        <f t="shared" si="18"/>
        <v>3272</v>
      </c>
    </row>
    <row r="1170" spans="1:26">
      <c r="A1170" t="s">
        <v>246</v>
      </c>
      <c r="B1170">
        <v>80047106115</v>
      </c>
      <c r="C1170" t="s">
        <v>2362</v>
      </c>
      <c r="D1170" t="s">
        <v>2171</v>
      </c>
      <c r="E1170" t="s">
        <v>54</v>
      </c>
      <c r="F1170">
        <v>12211026</v>
      </c>
      <c r="G1170">
        <v>44993</v>
      </c>
      <c r="H1170" t="s">
        <v>3512</v>
      </c>
      <c r="I1170" t="s">
        <v>255</v>
      </c>
      <c r="J1170" t="s">
        <v>249</v>
      </c>
      <c r="K1170" t="s">
        <v>250</v>
      </c>
      <c r="L1170" t="s">
        <v>251</v>
      </c>
      <c r="O1170" s="111">
        <v>44993</v>
      </c>
      <c r="P1170" t="s">
        <v>252</v>
      </c>
      <c r="Q1170" t="s">
        <v>253</v>
      </c>
      <c r="R1170" s="111">
        <v>44994</v>
      </c>
      <c r="W1170">
        <v>0</v>
      </c>
      <c r="X1170">
        <v>527</v>
      </c>
      <c r="Y1170">
        <v>80</v>
      </c>
      <c r="Z1170">
        <f t="shared" si="18"/>
        <v>607</v>
      </c>
    </row>
    <row r="1171" spans="1:26">
      <c r="A1171" t="s">
        <v>246</v>
      </c>
      <c r="B1171" t="s">
        <v>2198</v>
      </c>
      <c r="C1171" t="s">
        <v>2199</v>
      </c>
      <c r="D1171" t="s">
        <v>2171</v>
      </c>
      <c r="E1171" t="s">
        <v>54</v>
      </c>
      <c r="F1171">
        <v>516214</v>
      </c>
      <c r="G1171">
        <v>44994</v>
      </c>
      <c r="H1171" t="s">
        <v>3492</v>
      </c>
      <c r="I1171" t="s">
        <v>255</v>
      </c>
      <c r="J1171" t="s">
        <v>249</v>
      </c>
      <c r="K1171" t="s">
        <v>832</v>
      </c>
      <c r="L1171" t="s">
        <v>251</v>
      </c>
      <c r="O1171" s="111">
        <v>44995</v>
      </c>
      <c r="P1171" t="s">
        <v>252</v>
      </c>
      <c r="Q1171" t="s">
        <v>253</v>
      </c>
      <c r="R1171" s="111">
        <v>44998</v>
      </c>
      <c r="W1171">
        <v>0</v>
      </c>
      <c r="X1171">
        <v>12195.42</v>
      </c>
      <c r="Y1171">
        <v>21448.55</v>
      </c>
      <c r="Z1171">
        <f t="shared" si="18"/>
        <v>33643.97</v>
      </c>
    </row>
    <row r="1172" spans="1:26">
      <c r="A1172" t="s">
        <v>246</v>
      </c>
      <c r="B1172" t="s">
        <v>2198</v>
      </c>
      <c r="C1172" t="s">
        <v>2199</v>
      </c>
      <c r="D1172" t="s">
        <v>2171</v>
      </c>
      <c r="E1172" t="s">
        <v>54</v>
      </c>
      <c r="F1172">
        <v>12214379</v>
      </c>
      <c r="G1172">
        <v>44994</v>
      </c>
      <c r="H1172" t="s">
        <v>3513</v>
      </c>
      <c r="I1172" t="s">
        <v>255</v>
      </c>
      <c r="J1172" t="s">
        <v>249</v>
      </c>
      <c r="K1172" t="s">
        <v>250</v>
      </c>
      <c r="L1172" t="s">
        <v>251</v>
      </c>
      <c r="O1172" s="111">
        <v>44994</v>
      </c>
      <c r="P1172" t="s">
        <v>252</v>
      </c>
      <c r="Q1172" t="s">
        <v>253</v>
      </c>
      <c r="R1172" s="111">
        <v>44995</v>
      </c>
      <c r="W1172">
        <v>0</v>
      </c>
      <c r="X1172">
        <v>2468.1999999999998</v>
      </c>
      <c r="Y1172">
        <v>2892.5</v>
      </c>
      <c r="Z1172">
        <f t="shared" si="18"/>
        <v>5360.7</v>
      </c>
    </row>
    <row r="1173" spans="1:26">
      <c r="A1173" t="s">
        <v>246</v>
      </c>
      <c r="B1173">
        <v>80047106115</v>
      </c>
      <c r="C1173" t="s">
        <v>2362</v>
      </c>
      <c r="D1173" t="s">
        <v>2171</v>
      </c>
      <c r="E1173" t="s">
        <v>54</v>
      </c>
      <c r="F1173">
        <v>12215170</v>
      </c>
      <c r="G1173">
        <v>44994</v>
      </c>
      <c r="H1173" t="s">
        <v>3514</v>
      </c>
      <c r="I1173" t="s">
        <v>255</v>
      </c>
      <c r="J1173" t="s">
        <v>249</v>
      </c>
      <c r="K1173" t="s">
        <v>250</v>
      </c>
      <c r="L1173" t="s">
        <v>251</v>
      </c>
      <c r="O1173" s="111">
        <v>44994</v>
      </c>
      <c r="P1173" t="s">
        <v>252</v>
      </c>
      <c r="Q1173" t="s">
        <v>253</v>
      </c>
      <c r="R1173" s="111">
        <v>44995</v>
      </c>
      <c r="W1173">
        <v>0</v>
      </c>
      <c r="X1173">
        <v>0</v>
      </c>
      <c r="Y1173">
        <v>1171</v>
      </c>
      <c r="Z1173">
        <f t="shared" si="18"/>
        <v>1171</v>
      </c>
    </row>
    <row r="1174" spans="1:26">
      <c r="A1174" t="s">
        <v>246</v>
      </c>
      <c r="B1174">
        <v>2042645109</v>
      </c>
      <c r="C1174" t="s">
        <v>2347</v>
      </c>
      <c r="D1174" t="s">
        <v>2171</v>
      </c>
      <c r="E1174" t="s">
        <v>54</v>
      </c>
      <c r="F1174">
        <v>12219733</v>
      </c>
      <c r="G1174">
        <v>44995</v>
      </c>
      <c r="H1174" t="s">
        <v>3515</v>
      </c>
      <c r="I1174" t="s">
        <v>255</v>
      </c>
      <c r="J1174" t="s">
        <v>249</v>
      </c>
      <c r="K1174" t="s">
        <v>268</v>
      </c>
      <c r="L1174" t="s">
        <v>251</v>
      </c>
      <c r="O1174" s="111">
        <v>44995</v>
      </c>
      <c r="P1174" t="s">
        <v>252</v>
      </c>
      <c r="Q1174" t="s">
        <v>253</v>
      </c>
      <c r="R1174" s="111">
        <v>44998</v>
      </c>
      <c r="W1174">
        <v>0</v>
      </c>
      <c r="X1174">
        <v>31391.02</v>
      </c>
      <c r="Y1174">
        <v>26352.9</v>
      </c>
      <c r="Z1174">
        <f t="shared" si="18"/>
        <v>57743.92</v>
      </c>
    </row>
    <row r="1175" spans="1:26">
      <c r="A1175" t="s">
        <v>246</v>
      </c>
      <c r="B1175" t="s">
        <v>2177</v>
      </c>
      <c r="C1175" t="s">
        <v>2178</v>
      </c>
      <c r="D1175" t="s">
        <v>2171</v>
      </c>
      <c r="E1175" t="s">
        <v>54</v>
      </c>
      <c r="F1175">
        <v>12203481</v>
      </c>
      <c r="G1175">
        <v>44995</v>
      </c>
      <c r="H1175" t="s">
        <v>3509</v>
      </c>
      <c r="I1175" t="s">
        <v>255</v>
      </c>
      <c r="J1175" t="s">
        <v>249</v>
      </c>
      <c r="K1175" t="s">
        <v>268</v>
      </c>
      <c r="L1175" t="s">
        <v>251</v>
      </c>
      <c r="O1175" s="111">
        <v>44995</v>
      </c>
      <c r="P1175" t="s">
        <v>252</v>
      </c>
      <c r="Q1175" t="s">
        <v>253</v>
      </c>
      <c r="R1175" s="111">
        <v>44998</v>
      </c>
      <c r="W1175">
        <v>0</v>
      </c>
      <c r="X1175">
        <v>25391.01</v>
      </c>
      <c r="Y1175">
        <v>28933.8</v>
      </c>
      <c r="Z1175">
        <f t="shared" si="18"/>
        <v>54324.81</v>
      </c>
    </row>
    <row r="1176" spans="1:26">
      <c r="A1176" t="s">
        <v>246</v>
      </c>
      <c r="B1176">
        <v>2042645109</v>
      </c>
      <c r="C1176" t="s">
        <v>2347</v>
      </c>
      <c r="D1176" t="s">
        <v>2171</v>
      </c>
      <c r="E1176" t="s">
        <v>54</v>
      </c>
      <c r="F1176">
        <v>12224006</v>
      </c>
      <c r="G1176">
        <v>44996</v>
      </c>
      <c r="H1176" t="s">
        <v>3516</v>
      </c>
      <c r="I1176" t="s">
        <v>255</v>
      </c>
      <c r="J1176" t="s">
        <v>249</v>
      </c>
      <c r="K1176" t="s">
        <v>250</v>
      </c>
      <c r="L1176" t="s">
        <v>251</v>
      </c>
      <c r="O1176" s="111">
        <v>44996</v>
      </c>
      <c r="P1176" t="s">
        <v>252</v>
      </c>
      <c r="Q1176" t="s">
        <v>253</v>
      </c>
      <c r="R1176" s="111">
        <v>44998</v>
      </c>
      <c r="W1176">
        <v>0</v>
      </c>
      <c r="X1176">
        <v>2951</v>
      </c>
      <c r="Y1176">
        <v>2583.98</v>
      </c>
      <c r="Z1176">
        <f t="shared" si="18"/>
        <v>5534.98</v>
      </c>
    </row>
    <row r="1177" spans="1:26">
      <c r="A1177" t="s">
        <v>246</v>
      </c>
      <c r="B1177" t="s">
        <v>2173</v>
      </c>
      <c r="C1177" t="s">
        <v>2174</v>
      </c>
      <c r="D1177" t="s">
        <v>2171</v>
      </c>
      <c r="E1177" t="s">
        <v>54</v>
      </c>
      <c r="F1177">
        <v>12226737</v>
      </c>
      <c r="G1177">
        <v>44998</v>
      </c>
      <c r="H1177" t="s">
        <v>3517</v>
      </c>
      <c r="I1177" t="s">
        <v>255</v>
      </c>
      <c r="J1177" t="s">
        <v>249</v>
      </c>
      <c r="K1177" t="s">
        <v>250</v>
      </c>
      <c r="L1177" t="s">
        <v>251</v>
      </c>
      <c r="O1177" s="111">
        <v>44998</v>
      </c>
      <c r="P1177" t="s">
        <v>252</v>
      </c>
      <c r="Q1177" t="s">
        <v>253</v>
      </c>
      <c r="R1177" s="111">
        <v>44999</v>
      </c>
      <c r="W1177">
        <v>0</v>
      </c>
      <c r="X1177">
        <v>1</v>
      </c>
      <c r="Y1177">
        <v>12650</v>
      </c>
      <c r="Z1177">
        <f t="shared" si="18"/>
        <v>12651</v>
      </c>
    </row>
    <row r="1178" spans="1:26">
      <c r="A1178" t="s">
        <v>246</v>
      </c>
      <c r="B1178">
        <v>80047106115</v>
      </c>
      <c r="C1178" t="s">
        <v>2362</v>
      </c>
      <c r="D1178" t="s">
        <v>2171</v>
      </c>
      <c r="E1178" t="s">
        <v>54</v>
      </c>
      <c r="F1178">
        <v>12165797</v>
      </c>
      <c r="G1178">
        <v>44999</v>
      </c>
      <c r="H1178" t="s">
        <v>3504</v>
      </c>
      <c r="I1178" t="s">
        <v>255</v>
      </c>
      <c r="L1178" t="s">
        <v>251</v>
      </c>
      <c r="O1178" s="111">
        <v>44999</v>
      </c>
      <c r="P1178" t="s">
        <v>252</v>
      </c>
      <c r="Q1178" t="s">
        <v>263</v>
      </c>
      <c r="R1178" s="111">
        <v>45000</v>
      </c>
      <c r="W1178">
        <v>0</v>
      </c>
      <c r="X1178">
        <v>28.36</v>
      </c>
      <c r="Y1178">
        <v>0</v>
      </c>
      <c r="Z1178">
        <f t="shared" si="18"/>
        <v>28.36</v>
      </c>
    </row>
    <row r="1179" spans="1:26">
      <c r="A1179" t="s">
        <v>246</v>
      </c>
      <c r="B1179">
        <v>2042645109</v>
      </c>
      <c r="C1179" t="s">
        <v>2347</v>
      </c>
      <c r="D1179" t="s">
        <v>2171</v>
      </c>
      <c r="E1179" t="s">
        <v>54</v>
      </c>
      <c r="F1179">
        <v>12143451</v>
      </c>
      <c r="G1179">
        <v>44999</v>
      </c>
      <c r="H1179" t="s">
        <v>3502</v>
      </c>
      <c r="I1179" t="s">
        <v>255</v>
      </c>
      <c r="J1179" t="s">
        <v>249</v>
      </c>
      <c r="K1179" t="s">
        <v>268</v>
      </c>
      <c r="L1179" t="s">
        <v>251</v>
      </c>
      <c r="O1179" s="111">
        <v>44999</v>
      </c>
      <c r="P1179" t="s">
        <v>252</v>
      </c>
      <c r="Q1179" t="s">
        <v>253</v>
      </c>
      <c r="R1179" s="111">
        <v>45000</v>
      </c>
      <c r="W1179">
        <v>0</v>
      </c>
      <c r="X1179">
        <v>62342.879999999997</v>
      </c>
      <c r="Y1179">
        <v>102710.76</v>
      </c>
      <c r="Z1179">
        <f t="shared" si="18"/>
        <v>165053.63999999998</v>
      </c>
    </row>
    <row r="1180" spans="1:26">
      <c r="A1180" t="s">
        <v>246</v>
      </c>
      <c r="B1180">
        <v>80047106115</v>
      </c>
      <c r="C1180" t="s">
        <v>2362</v>
      </c>
      <c r="D1180" t="s">
        <v>2171</v>
      </c>
      <c r="E1180" t="s">
        <v>54</v>
      </c>
      <c r="F1180">
        <v>12231203</v>
      </c>
      <c r="G1180">
        <v>44999</v>
      </c>
      <c r="H1180" t="s">
        <v>3518</v>
      </c>
      <c r="I1180" t="s">
        <v>255</v>
      </c>
      <c r="J1180" t="s">
        <v>249</v>
      </c>
      <c r="K1180" t="s">
        <v>250</v>
      </c>
      <c r="L1180" t="s">
        <v>251</v>
      </c>
      <c r="O1180" s="111">
        <v>44999</v>
      </c>
      <c r="P1180" t="s">
        <v>252</v>
      </c>
      <c r="Q1180" t="s">
        <v>253</v>
      </c>
      <c r="R1180" s="111">
        <v>45000</v>
      </c>
      <c r="W1180">
        <v>0</v>
      </c>
      <c r="X1180">
        <v>11480.92</v>
      </c>
      <c r="Y1180">
        <v>20158.650000000001</v>
      </c>
      <c r="Z1180">
        <f t="shared" si="18"/>
        <v>31639.57</v>
      </c>
    </row>
    <row r="1181" spans="1:26">
      <c r="A1181" t="s">
        <v>246</v>
      </c>
      <c r="B1181" t="s">
        <v>2173</v>
      </c>
      <c r="C1181" t="s">
        <v>2174</v>
      </c>
      <c r="D1181" t="s">
        <v>2171</v>
      </c>
      <c r="E1181" t="s">
        <v>54</v>
      </c>
      <c r="F1181">
        <v>12248839</v>
      </c>
      <c r="G1181">
        <v>45002</v>
      </c>
      <c r="H1181" t="s">
        <v>3519</v>
      </c>
      <c r="I1181" t="s">
        <v>255</v>
      </c>
      <c r="J1181" t="s">
        <v>249</v>
      </c>
      <c r="K1181" t="s">
        <v>250</v>
      </c>
      <c r="L1181" t="s">
        <v>251</v>
      </c>
      <c r="O1181" s="111">
        <v>45002</v>
      </c>
      <c r="P1181" t="s">
        <v>252</v>
      </c>
      <c r="Q1181" t="s">
        <v>253</v>
      </c>
      <c r="R1181" s="111">
        <v>45005</v>
      </c>
      <c r="W1181">
        <v>0</v>
      </c>
      <c r="X1181">
        <v>70</v>
      </c>
      <c r="Y1181">
        <v>327</v>
      </c>
      <c r="Z1181">
        <f t="shared" si="18"/>
        <v>397</v>
      </c>
    </row>
    <row r="1182" spans="1:26">
      <c r="A1182" t="s">
        <v>246</v>
      </c>
      <c r="B1182">
        <v>2042645109</v>
      </c>
      <c r="C1182" t="s">
        <v>2347</v>
      </c>
      <c r="D1182" t="s">
        <v>2171</v>
      </c>
      <c r="E1182" t="s">
        <v>54</v>
      </c>
      <c r="F1182">
        <v>12097350</v>
      </c>
      <c r="G1182">
        <v>45006</v>
      </c>
      <c r="H1182" t="s">
        <v>3498</v>
      </c>
      <c r="I1182" t="s">
        <v>255</v>
      </c>
      <c r="J1182" t="s">
        <v>249</v>
      </c>
      <c r="K1182" t="s">
        <v>250</v>
      </c>
      <c r="L1182" t="s">
        <v>251</v>
      </c>
      <c r="O1182" s="111">
        <v>45008</v>
      </c>
      <c r="P1182" t="s">
        <v>252</v>
      </c>
      <c r="Q1182" t="s">
        <v>253</v>
      </c>
      <c r="R1182" s="111">
        <v>45009</v>
      </c>
      <c r="W1182">
        <v>0</v>
      </c>
      <c r="X1182">
        <v>136.25</v>
      </c>
      <c r="Y1182">
        <v>13275.35</v>
      </c>
      <c r="Z1182">
        <f t="shared" si="18"/>
        <v>13411.6</v>
      </c>
    </row>
    <row r="1183" spans="1:26">
      <c r="A1183" t="s">
        <v>246</v>
      </c>
      <c r="B1183" t="s">
        <v>4251</v>
      </c>
      <c r="C1183" t="s">
        <v>3493</v>
      </c>
      <c r="D1183" t="s">
        <v>2171</v>
      </c>
      <c r="E1183" t="s">
        <v>54</v>
      </c>
      <c r="F1183">
        <v>12255742</v>
      </c>
      <c r="G1183">
        <v>45006</v>
      </c>
      <c r="H1183" t="s">
        <v>3520</v>
      </c>
      <c r="I1183" t="s">
        <v>255</v>
      </c>
      <c r="J1183" t="s">
        <v>249</v>
      </c>
      <c r="K1183" t="s">
        <v>268</v>
      </c>
      <c r="L1183" t="s">
        <v>251</v>
      </c>
      <c r="O1183" s="111">
        <v>45007</v>
      </c>
      <c r="P1183" t="s">
        <v>252</v>
      </c>
      <c r="Q1183" t="s">
        <v>253</v>
      </c>
      <c r="R1183" s="111">
        <v>45009</v>
      </c>
      <c r="W1183">
        <v>0</v>
      </c>
      <c r="X1183">
        <v>0</v>
      </c>
      <c r="Y1183">
        <v>1636.17</v>
      </c>
      <c r="Z1183">
        <f t="shared" si="18"/>
        <v>1636.17</v>
      </c>
    </row>
    <row r="1184" spans="1:26">
      <c r="A1184" t="s">
        <v>246</v>
      </c>
      <c r="B1184">
        <v>80047106115</v>
      </c>
      <c r="C1184" t="s">
        <v>2362</v>
      </c>
      <c r="D1184" t="s">
        <v>2171</v>
      </c>
      <c r="E1184" t="s">
        <v>54</v>
      </c>
      <c r="F1184">
        <v>12267248</v>
      </c>
      <c r="G1184">
        <v>45007</v>
      </c>
      <c r="H1184" t="s">
        <v>3522</v>
      </c>
      <c r="I1184" t="s">
        <v>255</v>
      </c>
      <c r="J1184" t="s">
        <v>249</v>
      </c>
      <c r="K1184" t="s">
        <v>250</v>
      </c>
      <c r="L1184" t="s">
        <v>251</v>
      </c>
      <c r="O1184" s="111">
        <v>45007</v>
      </c>
      <c r="P1184" t="s">
        <v>252</v>
      </c>
      <c r="Q1184" t="s">
        <v>253</v>
      </c>
      <c r="R1184" s="111">
        <v>45012</v>
      </c>
      <c r="W1184">
        <v>0</v>
      </c>
      <c r="X1184">
        <v>7.5</v>
      </c>
      <c r="Y1184">
        <v>5177.96</v>
      </c>
      <c r="Z1184">
        <f t="shared" si="18"/>
        <v>5185.46</v>
      </c>
    </row>
    <row r="1185" spans="1:26">
      <c r="A1185" t="s">
        <v>246</v>
      </c>
      <c r="B1185" t="s">
        <v>2198</v>
      </c>
      <c r="C1185" t="s">
        <v>2199</v>
      </c>
      <c r="D1185" t="s">
        <v>2171</v>
      </c>
      <c r="E1185" t="s">
        <v>54</v>
      </c>
      <c r="F1185">
        <v>12141568</v>
      </c>
      <c r="G1185">
        <v>45007</v>
      </c>
      <c r="H1185" t="s">
        <v>3501</v>
      </c>
      <c r="I1185" t="s">
        <v>255</v>
      </c>
      <c r="J1185" t="s">
        <v>249</v>
      </c>
      <c r="K1185" t="s">
        <v>250</v>
      </c>
      <c r="L1185" t="s">
        <v>251</v>
      </c>
      <c r="O1185" s="111">
        <v>45007</v>
      </c>
      <c r="P1185" t="s">
        <v>252</v>
      </c>
      <c r="Q1185" t="s">
        <v>257</v>
      </c>
      <c r="R1185" s="111">
        <v>45008</v>
      </c>
      <c r="W1185">
        <v>0</v>
      </c>
      <c r="X1185">
        <v>0</v>
      </c>
      <c r="Y1185">
        <v>0</v>
      </c>
      <c r="Z1185">
        <f t="shared" si="18"/>
        <v>0</v>
      </c>
    </row>
    <row r="1186" spans="1:26">
      <c r="A1186" t="s">
        <v>246</v>
      </c>
      <c r="B1186" t="s">
        <v>2198</v>
      </c>
      <c r="C1186" t="s">
        <v>2199</v>
      </c>
      <c r="D1186" t="s">
        <v>2171</v>
      </c>
      <c r="E1186" t="s">
        <v>54</v>
      </c>
      <c r="F1186">
        <v>12266900</v>
      </c>
      <c r="G1186">
        <v>45008</v>
      </c>
      <c r="H1186" t="s">
        <v>3521</v>
      </c>
      <c r="I1186" t="s">
        <v>255</v>
      </c>
      <c r="J1186" t="s">
        <v>249</v>
      </c>
      <c r="K1186" t="s">
        <v>268</v>
      </c>
      <c r="L1186" t="s">
        <v>251</v>
      </c>
      <c r="O1186" s="111">
        <v>45008</v>
      </c>
      <c r="P1186" t="s">
        <v>252</v>
      </c>
      <c r="Q1186" t="s">
        <v>253</v>
      </c>
      <c r="R1186" s="111">
        <v>45016</v>
      </c>
      <c r="W1186">
        <v>0</v>
      </c>
      <c r="X1186">
        <v>0</v>
      </c>
      <c r="Y1186">
        <v>10</v>
      </c>
      <c r="Z1186">
        <f t="shared" si="18"/>
        <v>10</v>
      </c>
    </row>
    <row r="1187" spans="1:26">
      <c r="A1187" t="s">
        <v>246</v>
      </c>
      <c r="B1187" t="s">
        <v>4251</v>
      </c>
      <c r="C1187" t="s">
        <v>3493</v>
      </c>
      <c r="D1187" t="s">
        <v>2171</v>
      </c>
      <c r="E1187" t="s">
        <v>54</v>
      </c>
      <c r="F1187">
        <v>12274400</v>
      </c>
      <c r="G1187">
        <v>45008</v>
      </c>
      <c r="H1187" t="s">
        <v>3524</v>
      </c>
      <c r="I1187" t="s">
        <v>255</v>
      </c>
      <c r="J1187" t="s">
        <v>249</v>
      </c>
      <c r="K1187" t="s">
        <v>250</v>
      </c>
      <c r="L1187" t="s">
        <v>251</v>
      </c>
      <c r="O1187" s="111">
        <v>45008</v>
      </c>
      <c r="P1187" t="s">
        <v>252</v>
      </c>
      <c r="Q1187" t="s">
        <v>253</v>
      </c>
      <c r="R1187" s="111">
        <v>45009</v>
      </c>
      <c r="W1187">
        <v>0</v>
      </c>
      <c r="X1187">
        <v>0</v>
      </c>
      <c r="Y1187">
        <v>7750</v>
      </c>
      <c r="Z1187">
        <f t="shared" si="18"/>
        <v>7750</v>
      </c>
    </row>
    <row r="1188" spans="1:26">
      <c r="A1188" t="s">
        <v>246</v>
      </c>
      <c r="B1188">
        <v>80047106115</v>
      </c>
      <c r="C1188" t="s">
        <v>2362</v>
      </c>
      <c r="D1188" t="s">
        <v>2171</v>
      </c>
      <c r="E1188" t="s">
        <v>54</v>
      </c>
      <c r="F1188">
        <v>12273811</v>
      </c>
      <c r="G1188">
        <v>45009</v>
      </c>
      <c r="H1188" t="s">
        <v>3523</v>
      </c>
      <c r="I1188" t="s">
        <v>248</v>
      </c>
      <c r="J1188" t="s">
        <v>249</v>
      </c>
      <c r="K1188" t="s">
        <v>250</v>
      </c>
      <c r="L1188" t="s">
        <v>251</v>
      </c>
      <c r="O1188" s="111">
        <v>45012</v>
      </c>
      <c r="P1188" t="s">
        <v>252</v>
      </c>
      <c r="Q1188" t="s">
        <v>253</v>
      </c>
      <c r="R1188" s="111">
        <v>45013</v>
      </c>
      <c r="W1188">
        <v>0</v>
      </c>
      <c r="X1188">
        <v>1400</v>
      </c>
      <c r="Y1188">
        <v>1280</v>
      </c>
      <c r="Z1188">
        <f t="shared" si="18"/>
        <v>2680</v>
      </c>
    </row>
    <row r="1189" spans="1:26">
      <c r="A1189" t="s">
        <v>246</v>
      </c>
      <c r="B1189">
        <v>80047106115</v>
      </c>
      <c r="C1189" t="s">
        <v>2362</v>
      </c>
      <c r="D1189" t="s">
        <v>2171</v>
      </c>
      <c r="E1189" t="s">
        <v>54</v>
      </c>
      <c r="F1189">
        <v>12280809</v>
      </c>
      <c r="G1189">
        <v>45010</v>
      </c>
      <c r="H1189" t="s">
        <v>3525</v>
      </c>
      <c r="I1189" t="s">
        <v>255</v>
      </c>
      <c r="J1189" t="s">
        <v>249</v>
      </c>
      <c r="K1189" t="s">
        <v>250</v>
      </c>
      <c r="L1189" t="s">
        <v>251</v>
      </c>
      <c r="O1189" s="111">
        <v>45010</v>
      </c>
      <c r="P1189" t="s">
        <v>252</v>
      </c>
      <c r="Q1189" t="s">
        <v>253</v>
      </c>
      <c r="R1189" s="111">
        <v>45016</v>
      </c>
      <c r="W1189">
        <v>0</v>
      </c>
      <c r="X1189">
        <v>133</v>
      </c>
      <c r="Y1189">
        <v>1732.22</v>
      </c>
      <c r="Z1189">
        <f t="shared" si="18"/>
        <v>1865.22</v>
      </c>
    </row>
    <row r="1190" spans="1:26">
      <c r="A1190" t="s">
        <v>246</v>
      </c>
      <c r="B1190" t="s">
        <v>4251</v>
      </c>
      <c r="C1190" t="s">
        <v>3493</v>
      </c>
      <c r="D1190" t="s">
        <v>2171</v>
      </c>
      <c r="E1190" t="s">
        <v>54</v>
      </c>
      <c r="F1190">
        <v>788188</v>
      </c>
      <c r="G1190">
        <v>45010</v>
      </c>
      <c r="H1190" t="s">
        <v>3494</v>
      </c>
      <c r="I1190" t="s">
        <v>255</v>
      </c>
      <c r="J1190" t="s">
        <v>249</v>
      </c>
      <c r="K1190" t="s">
        <v>805</v>
      </c>
      <c r="L1190" t="s">
        <v>251</v>
      </c>
      <c r="O1190" s="111">
        <v>45010</v>
      </c>
      <c r="P1190" t="s">
        <v>252</v>
      </c>
      <c r="Q1190" t="s">
        <v>253</v>
      </c>
      <c r="R1190" s="111">
        <v>45013</v>
      </c>
      <c r="W1190">
        <v>0</v>
      </c>
      <c r="X1190">
        <v>0</v>
      </c>
      <c r="Y1190">
        <v>5207.55</v>
      </c>
      <c r="Z1190">
        <f t="shared" si="18"/>
        <v>5207.55</v>
      </c>
    </row>
    <row r="1191" spans="1:26">
      <c r="A1191" t="s">
        <v>246</v>
      </c>
      <c r="B1191" t="s">
        <v>4251</v>
      </c>
      <c r="C1191" t="s">
        <v>3493</v>
      </c>
      <c r="D1191" t="s">
        <v>2171</v>
      </c>
      <c r="E1191" t="s">
        <v>54</v>
      </c>
      <c r="F1191">
        <v>12281134</v>
      </c>
      <c r="G1191">
        <v>45010</v>
      </c>
      <c r="H1191" t="s">
        <v>3526</v>
      </c>
      <c r="I1191" t="s">
        <v>255</v>
      </c>
      <c r="J1191" t="s">
        <v>249</v>
      </c>
      <c r="K1191" t="s">
        <v>250</v>
      </c>
      <c r="L1191" t="s">
        <v>251</v>
      </c>
      <c r="O1191" s="111">
        <v>45010</v>
      </c>
      <c r="P1191" t="s">
        <v>252</v>
      </c>
      <c r="Q1191" t="s">
        <v>253</v>
      </c>
      <c r="R1191" s="111">
        <v>45014</v>
      </c>
      <c r="W1191">
        <v>0</v>
      </c>
      <c r="X1191">
        <v>254.4</v>
      </c>
      <c r="Y1191">
        <v>1109.5</v>
      </c>
      <c r="Z1191">
        <f t="shared" si="18"/>
        <v>1363.9</v>
      </c>
    </row>
    <row r="1192" spans="1:26">
      <c r="A1192" t="s">
        <v>246</v>
      </c>
      <c r="B1192" t="s">
        <v>2173</v>
      </c>
      <c r="C1192" t="s">
        <v>2174</v>
      </c>
      <c r="D1192" t="s">
        <v>2171</v>
      </c>
      <c r="E1192" t="s">
        <v>54</v>
      </c>
      <c r="F1192">
        <v>12281872</v>
      </c>
      <c r="G1192">
        <v>45012</v>
      </c>
      <c r="H1192" t="s">
        <v>3527</v>
      </c>
      <c r="I1192" t="s">
        <v>255</v>
      </c>
      <c r="J1192" t="s">
        <v>249</v>
      </c>
      <c r="K1192" t="s">
        <v>268</v>
      </c>
      <c r="L1192" t="s">
        <v>251</v>
      </c>
      <c r="O1192" s="111">
        <v>45012</v>
      </c>
      <c r="P1192" t="s">
        <v>252</v>
      </c>
      <c r="Q1192" t="s">
        <v>253</v>
      </c>
      <c r="R1192" s="111">
        <v>45013</v>
      </c>
      <c r="W1192">
        <v>0</v>
      </c>
      <c r="X1192">
        <v>1728.85</v>
      </c>
      <c r="Y1192">
        <v>5594.95</v>
      </c>
      <c r="Z1192">
        <f t="shared" si="18"/>
        <v>7323.7999999999993</v>
      </c>
    </row>
    <row r="1193" spans="1:26">
      <c r="A1193" t="s">
        <v>246</v>
      </c>
      <c r="B1193">
        <v>80047106115</v>
      </c>
      <c r="C1193" t="s">
        <v>2362</v>
      </c>
      <c r="D1193" t="s">
        <v>2171</v>
      </c>
      <c r="E1193" t="s">
        <v>54</v>
      </c>
      <c r="F1193">
        <v>12283502</v>
      </c>
      <c r="G1193">
        <v>45012</v>
      </c>
      <c r="H1193" t="s">
        <v>3528</v>
      </c>
      <c r="I1193" t="s">
        <v>260</v>
      </c>
      <c r="J1193" t="s">
        <v>249</v>
      </c>
      <c r="K1193" t="s">
        <v>331</v>
      </c>
      <c r="L1193" t="s">
        <v>251</v>
      </c>
      <c r="O1193" s="111">
        <v>45012</v>
      </c>
      <c r="P1193" t="s">
        <v>252</v>
      </c>
      <c r="Q1193" t="s">
        <v>282</v>
      </c>
      <c r="R1193" s="111">
        <v>45013</v>
      </c>
      <c r="W1193">
        <v>0</v>
      </c>
      <c r="X1193">
        <v>32.6</v>
      </c>
      <c r="Y1193">
        <v>0</v>
      </c>
      <c r="Z1193">
        <f t="shared" si="18"/>
        <v>32.6</v>
      </c>
    </row>
    <row r="1194" spans="1:26">
      <c r="A1194" t="s">
        <v>246</v>
      </c>
      <c r="B1194" t="s">
        <v>2198</v>
      </c>
      <c r="C1194" t="s">
        <v>2199</v>
      </c>
      <c r="D1194" t="s">
        <v>2171</v>
      </c>
      <c r="E1194" t="s">
        <v>54</v>
      </c>
      <c r="F1194">
        <v>12095558</v>
      </c>
      <c r="G1194">
        <v>45013</v>
      </c>
      <c r="H1194" t="s">
        <v>3496</v>
      </c>
      <c r="I1194" t="s">
        <v>255</v>
      </c>
      <c r="L1194" t="s">
        <v>251</v>
      </c>
      <c r="O1194" s="111">
        <v>45013</v>
      </c>
      <c r="P1194" t="s">
        <v>252</v>
      </c>
      <c r="Q1194" t="s">
        <v>253</v>
      </c>
      <c r="R1194" s="111">
        <v>45014</v>
      </c>
      <c r="W1194">
        <v>0</v>
      </c>
      <c r="X1194">
        <v>524</v>
      </c>
      <c r="Y1194">
        <v>3310.55</v>
      </c>
      <c r="Z1194">
        <f t="shared" si="18"/>
        <v>3834.55</v>
      </c>
    </row>
    <row r="1195" spans="1:26">
      <c r="A1195" t="s">
        <v>246</v>
      </c>
      <c r="B1195" t="s">
        <v>4266</v>
      </c>
      <c r="C1195" t="s">
        <v>3529</v>
      </c>
      <c r="D1195" t="s">
        <v>2171</v>
      </c>
      <c r="E1195" t="s">
        <v>54</v>
      </c>
      <c r="F1195">
        <v>12291191</v>
      </c>
      <c r="G1195">
        <v>45013</v>
      </c>
      <c r="H1195" t="s">
        <v>3531</v>
      </c>
      <c r="I1195" t="s">
        <v>255</v>
      </c>
      <c r="J1195" t="s">
        <v>249</v>
      </c>
      <c r="K1195" t="s">
        <v>250</v>
      </c>
      <c r="L1195" t="s">
        <v>251</v>
      </c>
      <c r="O1195" s="111">
        <v>45013</v>
      </c>
      <c r="P1195" t="s">
        <v>252</v>
      </c>
      <c r="Q1195" t="s">
        <v>253</v>
      </c>
      <c r="R1195" s="111">
        <v>45014</v>
      </c>
      <c r="W1195">
        <v>0</v>
      </c>
      <c r="X1195">
        <v>2191.19</v>
      </c>
      <c r="Y1195">
        <v>36268.29</v>
      </c>
      <c r="Z1195">
        <f t="shared" si="18"/>
        <v>38459.480000000003</v>
      </c>
    </row>
    <row r="1196" spans="1:26">
      <c r="A1196" t="s">
        <v>246</v>
      </c>
      <c r="B1196" t="s">
        <v>4266</v>
      </c>
      <c r="C1196" t="s">
        <v>3529</v>
      </c>
      <c r="D1196" t="s">
        <v>2171</v>
      </c>
      <c r="E1196" t="s">
        <v>54</v>
      </c>
      <c r="F1196">
        <v>12288096</v>
      </c>
      <c r="G1196">
        <v>45014</v>
      </c>
      <c r="H1196" t="s">
        <v>3530</v>
      </c>
      <c r="I1196" t="s">
        <v>255</v>
      </c>
      <c r="J1196" t="s">
        <v>249</v>
      </c>
      <c r="K1196" t="s">
        <v>250</v>
      </c>
      <c r="L1196" t="s">
        <v>251</v>
      </c>
      <c r="O1196" s="111">
        <v>45014</v>
      </c>
      <c r="P1196" t="s">
        <v>252</v>
      </c>
      <c r="Q1196" t="s">
        <v>253</v>
      </c>
      <c r="R1196" s="111">
        <v>45015</v>
      </c>
      <c r="W1196">
        <v>0</v>
      </c>
      <c r="X1196">
        <v>6</v>
      </c>
      <c r="Y1196">
        <v>111.5</v>
      </c>
      <c r="Z1196">
        <f t="shared" si="18"/>
        <v>117.5</v>
      </c>
    </row>
    <row r="1197" spans="1:26">
      <c r="A1197" t="s">
        <v>246</v>
      </c>
      <c r="B1197">
        <v>80047106115</v>
      </c>
      <c r="C1197" t="s">
        <v>2362</v>
      </c>
      <c r="D1197" t="s">
        <v>2171</v>
      </c>
      <c r="E1197" t="s">
        <v>54</v>
      </c>
      <c r="F1197">
        <v>12296089</v>
      </c>
      <c r="G1197">
        <v>45014</v>
      </c>
      <c r="H1197" t="s">
        <v>3532</v>
      </c>
      <c r="I1197" t="s">
        <v>255</v>
      </c>
      <c r="J1197" t="s">
        <v>249</v>
      </c>
      <c r="K1197" t="s">
        <v>250</v>
      </c>
      <c r="L1197" t="s">
        <v>251</v>
      </c>
      <c r="O1197" s="111">
        <v>45014</v>
      </c>
      <c r="P1197" t="s">
        <v>252</v>
      </c>
      <c r="Q1197" t="s">
        <v>253</v>
      </c>
      <c r="R1197" s="111">
        <v>45015</v>
      </c>
      <c r="W1197">
        <v>0</v>
      </c>
      <c r="X1197">
        <v>1012.74</v>
      </c>
      <c r="Y1197">
        <v>5110.8900000000003</v>
      </c>
      <c r="Z1197">
        <f t="shared" si="18"/>
        <v>6123.63</v>
      </c>
    </row>
    <row r="1198" spans="1:26">
      <c r="A1198" t="s">
        <v>246</v>
      </c>
      <c r="B1198" t="s">
        <v>2190</v>
      </c>
      <c r="C1198" t="s">
        <v>2191</v>
      </c>
      <c r="D1198" t="s">
        <v>2171</v>
      </c>
      <c r="E1198" t="s">
        <v>54</v>
      </c>
      <c r="F1198">
        <v>12305343</v>
      </c>
      <c r="G1198">
        <v>45015</v>
      </c>
      <c r="H1198" t="s">
        <v>3533</v>
      </c>
      <c r="I1198" t="s">
        <v>255</v>
      </c>
      <c r="J1198" t="s">
        <v>249</v>
      </c>
      <c r="K1198" t="s">
        <v>268</v>
      </c>
      <c r="L1198" t="s">
        <v>251</v>
      </c>
      <c r="O1198" s="111">
        <v>45015</v>
      </c>
      <c r="P1198" t="s">
        <v>252</v>
      </c>
      <c r="Q1198" t="s">
        <v>253</v>
      </c>
      <c r="R1198" s="111">
        <v>45016</v>
      </c>
      <c r="W1198">
        <v>0</v>
      </c>
      <c r="X1198">
        <v>1351.6</v>
      </c>
      <c r="Y1198">
        <v>23427.3</v>
      </c>
      <c r="Z1198">
        <f t="shared" si="18"/>
        <v>24778.899999999998</v>
      </c>
    </row>
    <row r="1199" spans="1:26">
      <c r="A1199" t="s">
        <v>246</v>
      </c>
      <c r="B1199" t="s">
        <v>2173</v>
      </c>
      <c r="C1199" t="s">
        <v>2174</v>
      </c>
      <c r="D1199" t="s">
        <v>2171</v>
      </c>
      <c r="E1199" t="s">
        <v>54</v>
      </c>
      <c r="F1199">
        <v>12306093</v>
      </c>
      <c r="G1199">
        <v>45015</v>
      </c>
      <c r="H1199" t="s">
        <v>3534</v>
      </c>
      <c r="I1199" t="s">
        <v>255</v>
      </c>
      <c r="J1199" t="s">
        <v>249</v>
      </c>
      <c r="K1199" t="s">
        <v>250</v>
      </c>
      <c r="L1199" t="s">
        <v>251</v>
      </c>
      <c r="O1199" s="111">
        <v>45015</v>
      </c>
      <c r="P1199" t="s">
        <v>252</v>
      </c>
      <c r="Q1199" t="s">
        <v>253</v>
      </c>
      <c r="R1199" s="111">
        <v>45016</v>
      </c>
      <c r="W1199">
        <v>0</v>
      </c>
      <c r="X1199">
        <v>1108.3399999999999</v>
      </c>
      <c r="Y1199">
        <v>30307.46</v>
      </c>
      <c r="Z1199">
        <f t="shared" si="18"/>
        <v>31415.8</v>
      </c>
    </row>
    <row r="1200" spans="1:26">
      <c r="A1200" t="s">
        <v>246</v>
      </c>
      <c r="B1200">
        <v>80047106115</v>
      </c>
      <c r="C1200" t="s">
        <v>2362</v>
      </c>
      <c r="D1200" t="s">
        <v>2171</v>
      </c>
      <c r="E1200" t="s">
        <v>54</v>
      </c>
      <c r="F1200">
        <v>12313367</v>
      </c>
      <c r="G1200">
        <v>45016</v>
      </c>
      <c r="H1200" t="s">
        <v>3535</v>
      </c>
      <c r="I1200" t="s">
        <v>255</v>
      </c>
      <c r="J1200" t="s">
        <v>249</v>
      </c>
      <c r="K1200" t="s">
        <v>250</v>
      </c>
      <c r="L1200" t="s">
        <v>251</v>
      </c>
      <c r="O1200" s="111">
        <v>45016</v>
      </c>
      <c r="P1200" t="s">
        <v>252</v>
      </c>
      <c r="Q1200" t="s">
        <v>253</v>
      </c>
      <c r="R1200" s="111">
        <v>45020</v>
      </c>
      <c r="W1200">
        <v>0</v>
      </c>
      <c r="X1200">
        <v>0</v>
      </c>
      <c r="Y1200">
        <v>8270.5</v>
      </c>
      <c r="Z1200">
        <f t="shared" si="18"/>
        <v>8270.5</v>
      </c>
    </row>
    <row r="1201" spans="1:26">
      <c r="A1201" t="s">
        <v>246</v>
      </c>
      <c r="B1201" t="s">
        <v>4266</v>
      </c>
      <c r="C1201" t="s">
        <v>3529</v>
      </c>
      <c r="D1201" t="s">
        <v>2171</v>
      </c>
      <c r="E1201" t="s">
        <v>54</v>
      </c>
      <c r="F1201">
        <v>12314560</v>
      </c>
      <c r="G1201">
        <v>45016</v>
      </c>
      <c r="H1201" t="s">
        <v>3536</v>
      </c>
      <c r="I1201" t="s">
        <v>255</v>
      </c>
      <c r="J1201" t="s">
        <v>249</v>
      </c>
      <c r="K1201" t="s">
        <v>250</v>
      </c>
      <c r="L1201" t="s">
        <v>251</v>
      </c>
      <c r="O1201" s="111">
        <v>45016</v>
      </c>
      <c r="P1201" t="s">
        <v>252</v>
      </c>
      <c r="Q1201" t="s">
        <v>253</v>
      </c>
      <c r="R1201" s="111">
        <v>45019</v>
      </c>
      <c r="W1201">
        <v>0</v>
      </c>
      <c r="X1201">
        <v>0</v>
      </c>
      <c r="Y1201">
        <v>207.4</v>
      </c>
      <c r="Z1201">
        <f t="shared" si="18"/>
        <v>207.4</v>
      </c>
    </row>
    <row r="1202" spans="1:26">
      <c r="A1202" t="s">
        <v>246</v>
      </c>
      <c r="B1202" t="s">
        <v>2198</v>
      </c>
      <c r="C1202" t="s">
        <v>2199</v>
      </c>
      <c r="D1202" t="s">
        <v>2171</v>
      </c>
      <c r="E1202" t="s">
        <v>54</v>
      </c>
      <c r="F1202">
        <v>6665086</v>
      </c>
      <c r="G1202">
        <v>45019</v>
      </c>
      <c r="H1202" t="s">
        <v>4500</v>
      </c>
      <c r="I1202" t="s">
        <v>248</v>
      </c>
      <c r="J1202" t="s">
        <v>249</v>
      </c>
      <c r="K1202" t="s">
        <v>268</v>
      </c>
      <c r="L1202" t="s">
        <v>707</v>
      </c>
      <c r="O1202" s="111">
        <v>45019</v>
      </c>
      <c r="P1202" t="s">
        <v>252</v>
      </c>
      <c r="Q1202" t="s">
        <v>253</v>
      </c>
      <c r="R1202" s="111">
        <v>45035</v>
      </c>
      <c r="W1202">
        <v>0</v>
      </c>
      <c r="X1202">
        <v>0</v>
      </c>
      <c r="Y1202">
        <v>5015.5</v>
      </c>
      <c r="Z1202">
        <f t="shared" si="18"/>
        <v>5015.5</v>
      </c>
    </row>
    <row r="1203" spans="1:26">
      <c r="A1203" t="s">
        <v>246</v>
      </c>
      <c r="B1203" t="s">
        <v>4251</v>
      </c>
      <c r="C1203" t="s">
        <v>3493</v>
      </c>
      <c r="D1203" t="s">
        <v>2171</v>
      </c>
      <c r="E1203" t="s">
        <v>54</v>
      </c>
      <c r="F1203">
        <v>12326635</v>
      </c>
      <c r="G1203">
        <v>45019</v>
      </c>
      <c r="H1203" t="s">
        <v>4501</v>
      </c>
      <c r="I1203" t="s">
        <v>255</v>
      </c>
      <c r="J1203" t="s">
        <v>249</v>
      </c>
      <c r="K1203" t="s">
        <v>250</v>
      </c>
      <c r="L1203" t="s">
        <v>251</v>
      </c>
      <c r="O1203" s="111">
        <v>45019</v>
      </c>
      <c r="P1203" t="s">
        <v>252</v>
      </c>
      <c r="Q1203" t="s">
        <v>253</v>
      </c>
      <c r="R1203" s="111">
        <v>45020</v>
      </c>
      <c r="W1203">
        <v>0</v>
      </c>
      <c r="X1203">
        <v>0</v>
      </c>
      <c r="Y1203">
        <v>1251</v>
      </c>
      <c r="Z1203">
        <f t="shared" si="18"/>
        <v>1251</v>
      </c>
    </row>
    <row r="1204" spans="1:26">
      <c r="A1204" t="s">
        <v>246</v>
      </c>
      <c r="B1204" t="s">
        <v>2198</v>
      </c>
      <c r="C1204" t="s">
        <v>2199</v>
      </c>
      <c r="D1204" t="s">
        <v>2171</v>
      </c>
      <c r="E1204" t="s">
        <v>54</v>
      </c>
      <c r="F1204">
        <v>12325906</v>
      </c>
      <c r="G1204">
        <v>45021</v>
      </c>
      <c r="H1204" t="s">
        <v>4502</v>
      </c>
      <c r="I1204" t="s">
        <v>255</v>
      </c>
      <c r="J1204" t="s">
        <v>249</v>
      </c>
      <c r="K1204" t="s">
        <v>268</v>
      </c>
      <c r="L1204" t="s">
        <v>251</v>
      </c>
      <c r="O1204" s="111">
        <v>45021</v>
      </c>
      <c r="P1204" t="s">
        <v>252</v>
      </c>
      <c r="Q1204" t="s">
        <v>253</v>
      </c>
      <c r="R1204" s="111">
        <v>45022</v>
      </c>
      <c r="W1204">
        <v>0</v>
      </c>
      <c r="X1204">
        <v>0</v>
      </c>
      <c r="Y1204">
        <v>1020</v>
      </c>
      <c r="Z1204">
        <f t="shared" si="18"/>
        <v>1020</v>
      </c>
    </row>
    <row r="1205" spans="1:26">
      <c r="A1205" t="s">
        <v>246</v>
      </c>
      <c r="B1205" t="s">
        <v>2198</v>
      </c>
      <c r="C1205" t="s">
        <v>2199</v>
      </c>
      <c r="D1205" t="s">
        <v>2171</v>
      </c>
      <c r="E1205" t="s">
        <v>54</v>
      </c>
      <c r="F1205">
        <v>12097482</v>
      </c>
      <c r="G1205">
        <v>45022</v>
      </c>
      <c r="H1205" t="s">
        <v>4503</v>
      </c>
      <c r="I1205" t="s">
        <v>256</v>
      </c>
      <c r="J1205" t="s">
        <v>249</v>
      </c>
      <c r="K1205" t="s">
        <v>250</v>
      </c>
      <c r="L1205" t="s">
        <v>251</v>
      </c>
      <c r="O1205" s="111">
        <v>45022</v>
      </c>
      <c r="P1205" t="s">
        <v>252</v>
      </c>
      <c r="Q1205" t="s">
        <v>253</v>
      </c>
      <c r="R1205" s="111">
        <v>45026</v>
      </c>
      <c r="W1205">
        <v>0</v>
      </c>
      <c r="X1205">
        <v>0</v>
      </c>
      <c r="Y1205">
        <v>1856</v>
      </c>
      <c r="Z1205">
        <f t="shared" si="18"/>
        <v>1856</v>
      </c>
    </row>
    <row r="1206" spans="1:26">
      <c r="A1206" t="s">
        <v>246</v>
      </c>
      <c r="B1206">
        <v>80047106115</v>
      </c>
      <c r="C1206" t="s">
        <v>2362</v>
      </c>
      <c r="D1206" t="s">
        <v>2171</v>
      </c>
      <c r="E1206" t="s">
        <v>54</v>
      </c>
      <c r="F1206">
        <v>12342840</v>
      </c>
      <c r="G1206">
        <v>45022</v>
      </c>
      <c r="H1206" t="s">
        <v>4504</v>
      </c>
      <c r="I1206" t="s">
        <v>255</v>
      </c>
      <c r="J1206" t="s">
        <v>249</v>
      </c>
      <c r="K1206" t="s">
        <v>268</v>
      </c>
      <c r="L1206" t="s">
        <v>251</v>
      </c>
      <c r="O1206" s="111">
        <v>45022</v>
      </c>
      <c r="P1206" t="s">
        <v>252</v>
      </c>
      <c r="Q1206" t="s">
        <v>253</v>
      </c>
      <c r="R1206" s="111">
        <v>45026</v>
      </c>
      <c r="W1206">
        <v>0</v>
      </c>
      <c r="X1206">
        <v>0</v>
      </c>
      <c r="Y1206">
        <v>13848.82</v>
      </c>
      <c r="Z1206">
        <f t="shared" si="18"/>
        <v>13848.82</v>
      </c>
    </row>
    <row r="1207" spans="1:26">
      <c r="A1207" t="s">
        <v>246</v>
      </c>
      <c r="B1207" t="s">
        <v>4251</v>
      </c>
      <c r="C1207" t="s">
        <v>3493</v>
      </c>
      <c r="D1207" t="s">
        <v>2171</v>
      </c>
      <c r="E1207" t="s">
        <v>54</v>
      </c>
      <c r="F1207">
        <v>12347627</v>
      </c>
      <c r="G1207">
        <v>45026</v>
      </c>
      <c r="H1207" t="s">
        <v>4505</v>
      </c>
      <c r="I1207" t="s">
        <v>255</v>
      </c>
      <c r="J1207" t="s">
        <v>249</v>
      </c>
      <c r="K1207" t="s">
        <v>250</v>
      </c>
      <c r="L1207" t="s">
        <v>251</v>
      </c>
      <c r="O1207" s="111">
        <v>45026</v>
      </c>
      <c r="P1207" t="s">
        <v>252</v>
      </c>
      <c r="Q1207" t="s">
        <v>253</v>
      </c>
      <c r="R1207" s="111">
        <v>45027</v>
      </c>
      <c r="W1207">
        <v>0</v>
      </c>
      <c r="X1207">
        <v>0</v>
      </c>
      <c r="Y1207">
        <v>2980</v>
      </c>
      <c r="Z1207">
        <f t="shared" si="18"/>
        <v>2980</v>
      </c>
    </row>
    <row r="1208" spans="1:26">
      <c r="A1208" t="s">
        <v>246</v>
      </c>
      <c r="B1208" t="s">
        <v>2198</v>
      </c>
      <c r="C1208" t="s">
        <v>2199</v>
      </c>
      <c r="D1208" t="s">
        <v>2171</v>
      </c>
      <c r="E1208" t="s">
        <v>54</v>
      </c>
      <c r="F1208">
        <v>12332061</v>
      </c>
      <c r="G1208">
        <v>45027</v>
      </c>
      <c r="H1208" t="s">
        <v>4506</v>
      </c>
      <c r="I1208" t="s">
        <v>255</v>
      </c>
      <c r="J1208" t="s">
        <v>249</v>
      </c>
      <c r="K1208" t="s">
        <v>250</v>
      </c>
      <c r="L1208" t="s">
        <v>251</v>
      </c>
      <c r="O1208" s="111">
        <v>45027</v>
      </c>
      <c r="P1208" t="s">
        <v>252</v>
      </c>
      <c r="Q1208" t="s">
        <v>253</v>
      </c>
      <c r="R1208" s="111">
        <v>45027</v>
      </c>
      <c r="W1208">
        <v>0</v>
      </c>
      <c r="X1208">
        <v>0</v>
      </c>
      <c r="Y1208">
        <v>7682</v>
      </c>
      <c r="Z1208">
        <f t="shared" si="18"/>
        <v>7682</v>
      </c>
    </row>
    <row r="1209" spans="1:26">
      <c r="A1209" t="s">
        <v>246</v>
      </c>
      <c r="B1209">
        <v>80047106115</v>
      </c>
      <c r="C1209" t="s">
        <v>2362</v>
      </c>
      <c r="D1209" t="s">
        <v>2171</v>
      </c>
      <c r="E1209" t="s">
        <v>54</v>
      </c>
      <c r="F1209">
        <v>12351716</v>
      </c>
      <c r="G1209">
        <v>45027</v>
      </c>
      <c r="H1209" t="s">
        <v>4507</v>
      </c>
      <c r="I1209" t="s">
        <v>255</v>
      </c>
      <c r="J1209" t="s">
        <v>249</v>
      </c>
      <c r="K1209" t="s">
        <v>250</v>
      </c>
      <c r="L1209" t="s">
        <v>251</v>
      </c>
      <c r="O1209" s="111">
        <v>45027</v>
      </c>
      <c r="P1209" t="s">
        <v>252</v>
      </c>
      <c r="Q1209" t="s">
        <v>253</v>
      </c>
      <c r="R1209" s="111">
        <v>45028</v>
      </c>
      <c r="W1209">
        <v>0</v>
      </c>
      <c r="X1209">
        <v>0</v>
      </c>
      <c r="Y1209">
        <v>4331</v>
      </c>
      <c r="Z1209">
        <f t="shared" si="18"/>
        <v>4331</v>
      </c>
    </row>
    <row r="1210" spans="1:26">
      <c r="A1210" t="s">
        <v>246</v>
      </c>
      <c r="B1210">
        <v>80047106115</v>
      </c>
      <c r="C1210" t="s">
        <v>2362</v>
      </c>
      <c r="D1210" t="s">
        <v>2171</v>
      </c>
      <c r="E1210" t="s">
        <v>54</v>
      </c>
      <c r="F1210">
        <v>12352783</v>
      </c>
      <c r="G1210">
        <v>45027</v>
      </c>
      <c r="H1210" t="s">
        <v>4508</v>
      </c>
      <c r="I1210" t="s">
        <v>255</v>
      </c>
      <c r="J1210" t="s">
        <v>249</v>
      </c>
      <c r="K1210" t="s">
        <v>250</v>
      </c>
      <c r="L1210" t="s">
        <v>251</v>
      </c>
      <c r="O1210" s="111">
        <v>45027</v>
      </c>
      <c r="P1210" t="s">
        <v>252</v>
      </c>
      <c r="Q1210" t="s">
        <v>253</v>
      </c>
      <c r="R1210" s="111">
        <v>45028</v>
      </c>
      <c r="W1210">
        <v>0</v>
      </c>
      <c r="X1210">
        <v>0</v>
      </c>
      <c r="Y1210">
        <v>2804.22</v>
      </c>
      <c r="Z1210">
        <f t="shared" si="18"/>
        <v>2804.22</v>
      </c>
    </row>
    <row r="1211" spans="1:26">
      <c r="A1211" t="s">
        <v>246</v>
      </c>
      <c r="B1211" t="s">
        <v>2173</v>
      </c>
      <c r="C1211" t="s">
        <v>2174</v>
      </c>
      <c r="D1211" t="s">
        <v>2171</v>
      </c>
      <c r="E1211" t="s">
        <v>54</v>
      </c>
      <c r="F1211">
        <v>12356709</v>
      </c>
      <c r="G1211">
        <v>45028</v>
      </c>
      <c r="H1211" t="s">
        <v>4509</v>
      </c>
      <c r="I1211" t="s">
        <v>255</v>
      </c>
      <c r="J1211" t="s">
        <v>249</v>
      </c>
      <c r="K1211" t="s">
        <v>250</v>
      </c>
      <c r="L1211" t="s">
        <v>251</v>
      </c>
      <c r="O1211" s="111">
        <v>45028</v>
      </c>
      <c r="P1211" t="s">
        <v>252</v>
      </c>
      <c r="Q1211" t="s">
        <v>253</v>
      </c>
      <c r="R1211" s="111">
        <v>45029</v>
      </c>
      <c r="W1211">
        <v>0</v>
      </c>
      <c r="X1211">
        <v>0</v>
      </c>
      <c r="Y1211">
        <v>1768.7</v>
      </c>
      <c r="Z1211">
        <f t="shared" si="18"/>
        <v>1768.7</v>
      </c>
    </row>
    <row r="1212" spans="1:26">
      <c r="A1212" t="s">
        <v>246</v>
      </c>
      <c r="B1212" t="s">
        <v>2198</v>
      </c>
      <c r="C1212" t="s">
        <v>2199</v>
      </c>
      <c r="D1212" t="s">
        <v>2171</v>
      </c>
      <c r="E1212" t="s">
        <v>54</v>
      </c>
      <c r="F1212">
        <v>12356737</v>
      </c>
      <c r="G1212">
        <v>45028</v>
      </c>
      <c r="H1212" t="s">
        <v>4510</v>
      </c>
      <c r="I1212" t="s">
        <v>255</v>
      </c>
      <c r="J1212" t="s">
        <v>249</v>
      </c>
      <c r="K1212" t="s">
        <v>268</v>
      </c>
      <c r="L1212" t="s">
        <v>251</v>
      </c>
      <c r="O1212" s="111">
        <v>45028</v>
      </c>
      <c r="P1212" t="s">
        <v>252</v>
      </c>
      <c r="Q1212" t="s">
        <v>257</v>
      </c>
      <c r="R1212" s="111">
        <v>45029</v>
      </c>
      <c r="W1212">
        <v>0</v>
      </c>
      <c r="X1212">
        <v>0</v>
      </c>
      <c r="Y1212">
        <v>0</v>
      </c>
      <c r="Z1212">
        <f t="shared" ref="Z1212:Z1275" si="19">SUM(W1212:Y1212)</f>
        <v>0</v>
      </c>
    </row>
    <row r="1213" spans="1:26">
      <c r="A1213" t="s">
        <v>246</v>
      </c>
      <c r="B1213" t="s">
        <v>2198</v>
      </c>
      <c r="C1213" t="s">
        <v>2199</v>
      </c>
      <c r="D1213" t="s">
        <v>2171</v>
      </c>
      <c r="E1213" t="s">
        <v>54</v>
      </c>
      <c r="F1213">
        <v>12342722</v>
      </c>
      <c r="G1213">
        <v>45028</v>
      </c>
      <c r="H1213" t="s">
        <v>4511</v>
      </c>
      <c r="I1213" t="s">
        <v>255</v>
      </c>
      <c r="J1213" t="s">
        <v>249</v>
      </c>
      <c r="K1213" t="s">
        <v>250</v>
      </c>
      <c r="L1213" t="s">
        <v>251</v>
      </c>
      <c r="O1213" s="111">
        <v>45028</v>
      </c>
      <c r="P1213" t="s">
        <v>252</v>
      </c>
      <c r="Q1213" t="s">
        <v>253</v>
      </c>
      <c r="R1213" s="111">
        <v>45029</v>
      </c>
      <c r="W1213">
        <v>0</v>
      </c>
      <c r="X1213">
        <v>0</v>
      </c>
      <c r="Y1213">
        <v>1384.65</v>
      </c>
      <c r="Z1213">
        <f t="shared" si="19"/>
        <v>1384.65</v>
      </c>
    </row>
    <row r="1214" spans="1:26">
      <c r="A1214" t="s">
        <v>246</v>
      </c>
      <c r="B1214" t="s">
        <v>2173</v>
      </c>
      <c r="C1214" t="s">
        <v>2174</v>
      </c>
      <c r="D1214" t="s">
        <v>2171</v>
      </c>
      <c r="E1214" t="s">
        <v>54</v>
      </c>
      <c r="F1214">
        <v>12357215</v>
      </c>
      <c r="G1214">
        <v>45028</v>
      </c>
      <c r="H1214" t="s">
        <v>4512</v>
      </c>
      <c r="I1214" t="s">
        <v>255</v>
      </c>
      <c r="J1214" t="s">
        <v>249</v>
      </c>
      <c r="K1214" t="s">
        <v>250</v>
      </c>
      <c r="L1214" t="s">
        <v>251</v>
      </c>
      <c r="O1214" s="111">
        <v>45028</v>
      </c>
      <c r="P1214" t="s">
        <v>252</v>
      </c>
      <c r="Q1214" t="s">
        <v>253</v>
      </c>
      <c r="R1214" s="111">
        <v>45029</v>
      </c>
      <c r="W1214">
        <v>0</v>
      </c>
      <c r="X1214">
        <v>0</v>
      </c>
      <c r="Y1214">
        <v>200</v>
      </c>
      <c r="Z1214">
        <f t="shared" si="19"/>
        <v>200</v>
      </c>
    </row>
    <row r="1215" spans="1:26">
      <c r="A1215" t="s">
        <v>246</v>
      </c>
      <c r="B1215">
        <v>80047106115</v>
      </c>
      <c r="C1215" t="s">
        <v>2362</v>
      </c>
      <c r="D1215" t="s">
        <v>2171</v>
      </c>
      <c r="E1215" t="s">
        <v>54</v>
      </c>
      <c r="F1215">
        <v>12357798</v>
      </c>
      <c r="G1215">
        <v>45028</v>
      </c>
      <c r="H1215" t="s">
        <v>4513</v>
      </c>
      <c r="I1215" t="s">
        <v>255</v>
      </c>
      <c r="J1215" t="s">
        <v>249</v>
      </c>
      <c r="K1215" t="s">
        <v>250</v>
      </c>
      <c r="L1215" t="s">
        <v>251</v>
      </c>
      <c r="O1215" s="111">
        <v>45028</v>
      </c>
      <c r="P1215" t="s">
        <v>252</v>
      </c>
      <c r="Q1215" t="s">
        <v>253</v>
      </c>
      <c r="R1215" s="111">
        <v>45034</v>
      </c>
      <c r="W1215">
        <v>0</v>
      </c>
      <c r="X1215">
        <v>0</v>
      </c>
      <c r="Y1215">
        <v>1372.5</v>
      </c>
      <c r="Z1215">
        <f t="shared" si="19"/>
        <v>1372.5</v>
      </c>
    </row>
    <row r="1216" spans="1:26">
      <c r="A1216" t="s">
        <v>246</v>
      </c>
      <c r="B1216" t="s">
        <v>2198</v>
      </c>
      <c r="C1216" t="s">
        <v>2199</v>
      </c>
      <c r="D1216" t="s">
        <v>2171</v>
      </c>
      <c r="E1216" t="s">
        <v>54</v>
      </c>
      <c r="F1216">
        <v>12325838</v>
      </c>
      <c r="G1216">
        <v>45028</v>
      </c>
      <c r="H1216" t="s">
        <v>4514</v>
      </c>
      <c r="I1216" t="s">
        <v>255</v>
      </c>
      <c r="J1216" t="s">
        <v>249</v>
      </c>
      <c r="K1216" t="s">
        <v>268</v>
      </c>
      <c r="L1216" t="s">
        <v>251</v>
      </c>
      <c r="O1216" s="111">
        <v>45028</v>
      </c>
      <c r="P1216" t="s">
        <v>252</v>
      </c>
      <c r="Q1216" t="s">
        <v>253</v>
      </c>
      <c r="R1216" s="111">
        <v>45029</v>
      </c>
      <c r="W1216">
        <v>0</v>
      </c>
      <c r="X1216">
        <v>0</v>
      </c>
      <c r="Y1216">
        <v>5</v>
      </c>
      <c r="Z1216">
        <f t="shared" si="19"/>
        <v>5</v>
      </c>
    </row>
    <row r="1217" spans="1:26">
      <c r="A1217" t="s">
        <v>246</v>
      </c>
      <c r="B1217" t="s">
        <v>4266</v>
      </c>
      <c r="C1217" t="s">
        <v>3529</v>
      </c>
      <c r="D1217" t="s">
        <v>2171</v>
      </c>
      <c r="E1217" t="s">
        <v>54</v>
      </c>
      <c r="F1217">
        <v>12358575</v>
      </c>
      <c r="G1217">
        <v>45028</v>
      </c>
      <c r="H1217" t="s">
        <v>4515</v>
      </c>
      <c r="I1217" t="s">
        <v>255</v>
      </c>
      <c r="J1217" t="s">
        <v>249</v>
      </c>
      <c r="K1217" t="s">
        <v>250</v>
      </c>
      <c r="L1217" t="s">
        <v>251</v>
      </c>
      <c r="O1217" s="111">
        <v>45028</v>
      </c>
      <c r="P1217" t="s">
        <v>252</v>
      </c>
      <c r="Q1217" t="s">
        <v>253</v>
      </c>
      <c r="R1217" s="111">
        <v>45035</v>
      </c>
      <c r="W1217">
        <v>0</v>
      </c>
      <c r="X1217">
        <v>0</v>
      </c>
      <c r="Y1217">
        <v>1094</v>
      </c>
      <c r="Z1217">
        <f t="shared" si="19"/>
        <v>1094</v>
      </c>
    </row>
    <row r="1218" spans="1:26">
      <c r="A1218" t="s">
        <v>246</v>
      </c>
      <c r="B1218" t="s">
        <v>4266</v>
      </c>
      <c r="C1218" t="s">
        <v>3529</v>
      </c>
      <c r="D1218" t="s">
        <v>2171</v>
      </c>
      <c r="E1218" t="s">
        <v>54</v>
      </c>
      <c r="F1218">
        <v>12358511</v>
      </c>
      <c r="G1218">
        <v>45029</v>
      </c>
      <c r="H1218" t="s">
        <v>4516</v>
      </c>
      <c r="I1218" t="s">
        <v>255</v>
      </c>
      <c r="J1218" t="s">
        <v>249</v>
      </c>
      <c r="K1218" t="s">
        <v>250</v>
      </c>
      <c r="L1218" t="s">
        <v>251</v>
      </c>
      <c r="O1218" s="111">
        <v>45029</v>
      </c>
      <c r="P1218" t="s">
        <v>252</v>
      </c>
      <c r="Q1218" t="s">
        <v>253</v>
      </c>
      <c r="R1218" s="111">
        <v>45036</v>
      </c>
      <c r="W1218">
        <v>0</v>
      </c>
      <c r="X1218">
        <v>0</v>
      </c>
      <c r="Y1218">
        <v>2040.11</v>
      </c>
      <c r="Z1218">
        <f t="shared" si="19"/>
        <v>2040.11</v>
      </c>
    </row>
    <row r="1219" spans="1:26">
      <c r="A1219" t="s">
        <v>246</v>
      </c>
      <c r="B1219" t="s">
        <v>4266</v>
      </c>
      <c r="C1219" t="s">
        <v>3529</v>
      </c>
      <c r="D1219" t="s">
        <v>2171</v>
      </c>
      <c r="E1219" t="s">
        <v>54</v>
      </c>
      <c r="F1219">
        <v>12363115</v>
      </c>
      <c r="G1219">
        <v>45029</v>
      </c>
      <c r="H1219" t="s">
        <v>4517</v>
      </c>
      <c r="I1219" t="s">
        <v>255</v>
      </c>
      <c r="J1219" t="s">
        <v>249</v>
      </c>
      <c r="K1219" t="s">
        <v>250</v>
      </c>
      <c r="L1219" t="s">
        <v>251</v>
      </c>
      <c r="O1219" s="111">
        <v>45029</v>
      </c>
      <c r="P1219" t="s">
        <v>252</v>
      </c>
      <c r="Q1219" t="s">
        <v>253</v>
      </c>
      <c r="R1219" s="111">
        <v>45036</v>
      </c>
      <c r="W1219">
        <v>0</v>
      </c>
      <c r="X1219">
        <v>0</v>
      </c>
      <c r="Y1219">
        <v>3522.36</v>
      </c>
      <c r="Z1219">
        <f t="shared" si="19"/>
        <v>3522.36</v>
      </c>
    </row>
    <row r="1220" spans="1:26">
      <c r="A1220" t="s">
        <v>246</v>
      </c>
      <c r="B1220" t="s">
        <v>4251</v>
      </c>
      <c r="C1220" t="s">
        <v>3493</v>
      </c>
      <c r="D1220" t="s">
        <v>2171</v>
      </c>
      <c r="E1220" t="s">
        <v>54</v>
      </c>
      <c r="F1220">
        <v>12363949</v>
      </c>
      <c r="G1220">
        <v>45029</v>
      </c>
      <c r="H1220" t="s">
        <v>4518</v>
      </c>
      <c r="I1220" t="s">
        <v>255</v>
      </c>
      <c r="J1220" t="s">
        <v>249</v>
      </c>
      <c r="K1220" t="s">
        <v>250</v>
      </c>
      <c r="L1220" t="s">
        <v>251</v>
      </c>
      <c r="O1220" s="111">
        <v>45029</v>
      </c>
      <c r="P1220" t="s">
        <v>252</v>
      </c>
      <c r="Q1220" t="s">
        <v>253</v>
      </c>
      <c r="R1220" s="111">
        <v>45036</v>
      </c>
      <c r="W1220">
        <v>0</v>
      </c>
      <c r="X1220">
        <v>0</v>
      </c>
      <c r="Y1220">
        <v>35</v>
      </c>
      <c r="Z1220">
        <f t="shared" si="19"/>
        <v>35</v>
      </c>
    </row>
    <row r="1221" spans="1:26">
      <c r="A1221" t="s">
        <v>246</v>
      </c>
      <c r="B1221" t="s">
        <v>2173</v>
      </c>
      <c r="C1221" t="s">
        <v>2174</v>
      </c>
      <c r="D1221" t="s">
        <v>2171</v>
      </c>
      <c r="E1221" t="s">
        <v>54</v>
      </c>
      <c r="F1221">
        <v>10041102</v>
      </c>
      <c r="G1221">
        <v>45030</v>
      </c>
      <c r="H1221" t="s">
        <v>4519</v>
      </c>
      <c r="I1221" t="s">
        <v>255</v>
      </c>
      <c r="J1221" t="s">
        <v>249</v>
      </c>
      <c r="K1221" t="s">
        <v>250</v>
      </c>
      <c r="L1221" t="s">
        <v>251</v>
      </c>
      <c r="O1221" s="111">
        <v>45030</v>
      </c>
      <c r="P1221" t="s">
        <v>252</v>
      </c>
      <c r="Q1221" t="s">
        <v>282</v>
      </c>
      <c r="R1221" s="111">
        <v>45033</v>
      </c>
      <c r="W1221">
        <v>0</v>
      </c>
      <c r="X1221">
        <v>0</v>
      </c>
      <c r="Y1221">
        <v>0</v>
      </c>
      <c r="Z1221">
        <f t="shared" si="19"/>
        <v>0</v>
      </c>
    </row>
    <row r="1222" spans="1:26">
      <c r="A1222" t="s">
        <v>246</v>
      </c>
      <c r="B1222" t="s">
        <v>4266</v>
      </c>
      <c r="C1222" t="s">
        <v>3529</v>
      </c>
      <c r="D1222" t="s">
        <v>2171</v>
      </c>
      <c r="E1222" t="s">
        <v>54</v>
      </c>
      <c r="F1222">
        <v>12363909</v>
      </c>
      <c r="G1222">
        <v>45030</v>
      </c>
      <c r="H1222" t="s">
        <v>4520</v>
      </c>
      <c r="I1222" t="s">
        <v>255</v>
      </c>
      <c r="J1222" t="s">
        <v>249</v>
      </c>
      <c r="K1222" t="s">
        <v>250</v>
      </c>
      <c r="L1222" t="s">
        <v>251</v>
      </c>
      <c r="O1222" s="111">
        <v>45030</v>
      </c>
      <c r="P1222" t="s">
        <v>252</v>
      </c>
      <c r="Q1222" t="s">
        <v>253</v>
      </c>
      <c r="R1222" s="111">
        <v>45033</v>
      </c>
      <c r="W1222">
        <v>0</v>
      </c>
      <c r="X1222">
        <v>0</v>
      </c>
      <c r="Y1222">
        <v>3103</v>
      </c>
      <c r="Z1222">
        <f t="shared" si="19"/>
        <v>3103</v>
      </c>
    </row>
    <row r="1223" spans="1:26">
      <c r="A1223" t="s">
        <v>246</v>
      </c>
      <c r="B1223" t="s">
        <v>4266</v>
      </c>
      <c r="C1223" t="s">
        <v>3529</v>
      </c>
      <c r="D1223" t="s">
        <v>2171</v>
      </c>
      <c r="E1223" t="s">
        <v>54</v>
      </c>
      <c r="F1223">
        <v>580319</v>
      </c>
      <c r="G1223">
        <v>45031</v>
      </c>
      <c r="H1223" t="s">
        <v>4521</v>
      </c>
      <c r="I1223" t="s">
        <v>255</v>
      </c>
      <c r="J1223" t="s">
        <v>249</v>
      </c>
      <c r="K1223" t="s">
        <v>250</v>
      </c>
      <c r="L1223" t="s">
        <v>251</v>
      </c>
      <c r="O1223" s="111">
        <v>45031</v>
      </c>
      <c r="P1223" t="s">
        <v>252</v>
      </c>
      <c r="Q1223" t="s">
        <v>253</v>
      </c>
      <c r="R1223" s="111">
        <v>45033</v>
      </c>
      <c r="W1223">
        <v>0</v>
      </c>
      <c r="X1223">
        <v>0</v>
      </c>
      <c r="Y1223">
        <v>11823.85</v>
      </c>
      <c r="Z1223">
        <f t="shared" si="19"/>
        <v>11823.85</v>
      </c>
    </row>
    <row r="1224" spans="1:26">
      <c r="A1224" t="s">
        <v>246</v>
      </c>
      <c r="B1224">
        <v>80047106115</v>
      </c>
      <c r="C1224" t="s">
        <v>2362</v>
      </c>
      <c r="D1224" t="s">
        <v>2171</v>
      </c>
      <c r="E1224" t="s">
        <v>54</v>
      </c>
      <c r="F1224">
        <v>12374039</v>
      </c>
      <c r="G1224">
        <v>45033</v>
      </c>
      <c r="H1224" t="s">
        <v>4522</v>
      </c>
      <c r="I1224" t="s">
        <v>271</v>
      </c>
      <c r="J1224" t="s">
        <v>249</v>
      </c>
      <c r="K1224" t="s">
        <v>250</v>
      </c>
      <c r="L1224" t="s">
        <v>251</v>
      </c>
      <c r="O1224" s="111">
        <v>45033</v>
      </c>
      <c r="P1224" t="s">
        <v>252</v>
      </c>
      <c r="Q1224" t="s">
        <v>253</v>
      </c>
      <c r="R1224" s="111">
        <v>45040</v>
      </c>
      <c r="W1224">
        <v>0</v>
      </c>
      <c r="X1224">
        <v>0</v>
      </c>
      <c r="Y1224">
        <v>50</v>
      </c>
      <c r="Z1224">
        <f t="shared" si="19"/>
        <v>50</v>
      </c>
    </row>
    <row r="1225" spans="1:26">
      <c r="A1225" t="s">
        <v>246</v>
      </c>
      <c r="B1225">
        <v>80047106115</v>
      </c>
      <c r="C1225" t="s">
        <v>2362</v>
      </c>
      <c r="D1225" t="s">
        <v>2171</v>
      </c>
      <c r="E1225" t="s">
        <v>54</v>
      </c>
      <c r="F1225">
        <v>5643799</v>
      </c>
      <c r="G1225">
        <v>45033</v>
      </c>
      <c r="H1225" t="s">
        <v>4523</v>
      </c>
      <c r="I1225" t="s">
        <v>271</v>
      </c>
      <c r="J1225" t="s">
        <v>249</v>
      </c>
      <c r="K1225" t="s">
        <v>250</v>
      </c>
      <c r="L1225" t="s">
        <v>251</v>
      </c>
      <c r="O1225" s="111">
        <v>45033</v>
      </c>
      <c r="P1225" t="s">
        <v>252</v>
      </c>
      <c r="Q1225" t="s">
        <v>253</v>
      </c>
      <c r="R1225" s="111">
        <v>45040</v>
      </c>
      <c r="W1225">
        <v>0</v>
      </c>
      <c r="X1225">
        <v>0</v>
      </c>
      <c r="Y1225">
        <v>4335.8999999999996</v>
      </c>
      <c r="Z1225">
        <f t="shared" si="19"/>
        <v>4335.8999999999996</v>
      </c>
    </row>
    <row r="1226" spans="1:26">
      <c r="A1226" t="s">
        <v>246</v>
      </c>
      <c r="B1226">
        <v>80047106115</v>
      </c>
      <c r="C1226" t="s">
        <v>2362</v>
      </c>
      <c r="D1226" t="s">
        <v>2171</v>
      </c>
      <c r="E1226" t="s">
        <v>54</v>
      </c>
      <c r="F1226">
        <v>12374637</v>
      </c>
      <c r="G1226">
        <v>45033</v>
      </c>
      <c r="H1226" t="s">
        <v>4524</v>
      </c>
      <c r="I1226" t="s">
        <v>255</v>
      </c>
      <c r="J1226" t="s">
        <v>249</v>
      </c>
      <c r="K1226" t="s">
        <v>268</v>
      </c>
      <c r="L1226" t="s">
        <v>251</v>
      </c>
      <c r="O1226" s="111">
        <v>45033</v>
      </c>
      <c r="P1226" t="s">
        <v>252</v>
      </c>
      <c r="Q1226" t="s">
        <v>253</v>
      </c>
      <c r="R1226" s="111">
        <v>45035</v>
      </c>
      <c r="W1226">
        <v>0</v>
      </c>
      <c r="X1226">
        <v>0</v>
      </c>
      <c r="Y1226">
        <v>6356.2</v>
      </c>
      <c r="Z1226">
        <f t="shared" si="19"/>
        <v>6356.2</v>
      </c>
    </row>
    <row r="1227" spans="1:26">
      <c r="A1227" t="s">
        <v>246</v>
      </c>
      <c r="B1227">
        <v>80047106115</v>
      </c>
      <c r="C1227" t="s">
        <v>2362</v>
      </c>
      <c r="D1227" t="s">
        <v>2171</v>
      </c>
      <c r="E1227" t="s">
        <v>54</v>
      </c>
      <c r="F1227">
        <v>12383636</v>
      </c>
      <c r="G1227">
        <v>45035</v>
      </c>
      <c r="H1227" t="s">
        <v>4525</v>
      </c>
      <c r="I1227" t="s">
        <v>271</v>
      </c>
      <c r="J1227" t="s">
        <v>249</v>
      </c>
      <c r="K1227" t="s">
        <v>250</v>
      </c>
      <c r="L1227" t="s">
        <v>251</v>
      </c>
      <c r="O1227" s="111">
        <v>45035</v>
      </c>
      <c r="P1227" t="s">
        <v>252</v>
      </c>
      <c r="Q1227" t="s">
        <v>253</v>
      </c>
      <c r="R1227" s="111">
        <v>45043</v>
      </c>
      <c r="W1227">
        <v>0</v>
      </c>
      <c r="X1227">
        <v>0</v>
      </c>
      <c r="Y1227">
        <v>8.5</v>
      </c>
      <c r="Z1227">
        <f t="shared" si="19"/>
        <v>8.5</v>
      </c>
    </row>
    <row r="1228" spans="1:26">
      <c r="A1228" t="s">
        <v>246</v>
      </c>
      <c r="B1228" t="s">
        <v>4251</v>
      </c>
      <c r="C1228" t="s">
        <v>3493</v>
      </c>
      <c r="D1228" t="s">
        <v>2171</v>
      </c>
      <c r="E1228" t="s">
        <v>54</v>
      </c>
      <c r="F1228">
        <v>4968548</v>
      </c>
      <c r="G1228">
        <v>45035</v>
      </c>
      <c r="H1228" t="s">
        <v>4526</v>
      </c>
      <c r="I1228" t="s">
        <v>255</v>
      </c>
      <c r="J1228" t="s">
        <v>249</v>
      </c>
      <c r="K1228" t="s">
        <v>268</v>
      </c>
      <c r="L1228" t="s">
        <v>251</v>
      </c>
      <c r="O1228" s="111">
        <v>45035</v>
      </c>
      <c r="P1228" t="s">
        <v>252</v>
      </c>
      <c r="Q1228" t="s">
        <v>253</v>
      </c>
      <c r="R1228" s="111">
        <v>45036</v>
      </c>
      <c r="W1228">
        <v>0</v>
      </c>
      <c r="X1228">
        <v>0</v>
      </c>
      <c r="Y1228">
        <v>6399.1</v>
      </c>
      <c r="Z1228">
        <f t="shared" si="19"/>
        <v>6399.1</v>
      </c>
    </row>
    <row r="1229" spans="1:26">
      <c r="A1229" t="s">
        <v>246</v>
      </c>
      <c r="B1229" t="s">
        <v>4251</v>
      </c>
      <c r="C1229" t="s">
        <v>3493</v>
      </c>
      <c r="D1229" t="s">
        <v>2171</v>
      </c>
      <c r="E1229" t="s">
        <v>54</v>
      </c>
      <c r="F1229">
        <v>12384975</v>
      </c>
      <c r="G1229">
        <v>45035</v>
      </c>
      <c r="H1229" t="s">
        <v>4527</v>
      </c>
      <c r="I1229" t="s">
        <v>255</v>
      </c>
      <c r="J1229" t="s">
        <v>249</v>
      </c>
      <c r="K1229" t="s">
        <v>250</v>
      </c>
      <c r="L1229" t="s">
        <v>251</v>
      </c>
      <c r="O1229" s="111">
        <v>45035</v>
      </c>
      <c r="P1229" t="s">
        <v>252</v>
      </c>
      <c r="Q1229" t="s">
        <v>253</v>
      </c>
      <c r="R1229" s="111">
        <v>45036</v>
      </c>
      <c r="W1229">
        <v>0</v>
      </c>
      <c r="X1229">
        <v>0</v>
      </c>
      <c r="Y1229">
        <v>1181</v>
      </c>
      <c r="Z1229">
        <f t="shared" si="19"/>
        <v>1181</v>
      </c>
    </row>
    <row r="1230" spans="1:26">
      <c r="A1230" t="s">
        <v>246</v>
      </c>
      <c r="B1230">
        <v>2042645109</v>
      </c>
      <c r="C1230" t="s">
        <v>2347</v>
      </c>
      <c r="D1230" t="s">
        <v>2171</v>
      </c>
      <c r="E1230" t="s">
        <v>54</v>
      </c>
      <c r="F1230">
        <v>12210036</v>
      </c>
      <c r="G1230">
        <v>45035</v>
      </c>
      <c r="H1230" t="s">
        <v>4528</v>
      </c>
      <c r="I1230" t="s">
        <v>271</v>
      </c>
      <c r="J1230" t="s">
        <v>249</v>
      </c>
      <c r="K1230" t="s">
        <v>250</v>
      </c>
      <c r="L1230" t="s">
        <v>251</v>
      </c>
      <c r="O1230" s="111">
        <v>45036</v>
      </c>
      <c r="P1230" t="s">
        <v>252</v>
      </c>
      <c r="Q1230" t="s">
        <v>253</v>
      </c>
      <c r="R1230" s="111">
        <v>45040</v>
      </c>
      <c r="W1230">
        <v>0</v>
      </c>
      <c r="X1230">
        <v>0</v>
      </c>
      <c r="Y1230">
        <v>5470.5</v>
      </c>
      <c r="Z1230">
        <f t="shared" si="19"/>
        <v>5470.5</v>
      </c>
    </row>
    <row r="1231" spans="1:26">
      <c r="A1231" t="s">
        <v>246</v>
      </c>
      <c r="B1231" t="s">
        <v>2198</v>
      </c>
      <c r="C1231" t="s">
        <v>2199</v>
      </c>
      <c r="D1231" t="s">
        <v>2171</v>
      </c>
      <c r="E1231" t="s">
        <v>54</v>
      </c>
      <c r="F1231">
        <v>12385131</v>
      </c>
      <c r="G1231">
        <v>45035</v>
      </c>
      <c r="H1231" t="s">
        <v>4529</v>
      </c>
      <c r="I1231" t="s">
        <v>255</v>
      </c>
      <c r="J1231" t="s">
        <v>249</v>
      </c>
      <c r="K1231" t="s">
        <v>250</v>
      </c>
      <c r="L1231" t="s">
        <v>251</v>
      </c>
      <c r="O1231" s="111">
        <v>45035</v>
      </c>
      <c r="P1231" t="s">
        <v>252</v>
      </c>
      <c r="Q1231" t="s">
        <v>253</v>
      </c>
      <c r="R1231" s="111">
        <v>45036</v>
      </c>
      <c r="W1231">
        <v>0</v>
      </c>
      <c r="X1231">
        <v>0</v>
      </c>
      <c r="Y1231">
        <v>820</v>
      </c>
      <c r="Z1231">
        <f t="shared" si="19"/>
        <v>820</v>
      </c>
    </row>
    <row r="1232" spans="1:26">
      <c r="A1232" t="s">
        <v>246</v>
      </c>
      <c r="B1232">
        <v>80047106115</v>
      </c>
      <c r="C1232" t="s">
        <v>2362</v>
      </c>
      <c r="D1232" t="s">
        <v>2171</v>
      </c>
      <c r="E1232" t="s">
        <v>54</v>
      </c>
      <c r="F1232">
        <v>12384895</v>
      </c>
      <c r="G1232">
        <v>45036</v>
      </c>
      <c r="H1232" t="s">
        <v>4530</v>
      </c>
      <c r="I1232" t="s">
        <v>271</v>
      </c>
      <c r="J1232" t="s">
        <v>249</v>
      </c>
      <c r="K1232" t="s">
        <v>331</v>
      </c>
      <c r="L1232" t="s">
        <v>251</v>
      </c>
      <c r="O1232" s="111">
        <v>45036</v>
      </c>
      <c r="P1232" t="s">
        <v>252</v>
      </c>
      <c r="Q1232" t="s">
        <v>253</v>
      </c>
      <c r="R1232" s="111">
        <v>45040</v>
      </c>
      <c r="W1232">
        <v>0</v>
      </c>
      <c r="X1232">
        <v>0</v>
      </c>
      <c r="Y1232">
        <v>5581.5</v>
      </c>
      <c r="Z1232">
        <f t="shared" si="19"/>
        <v>5581.5</v>
      </c>
    </row>
    <row r="1233" spans="1:26">
      <c r="A1233" t="s">
        <v>246</v>
      </c>
      <c r="B1233">
        <v>80047106115</v>
      </c>
      <c r="C1233" t="s">
        <v>2362</v>
      </c>
      <c r="D1233" t="s">
        <v>2171</v>
      </c>
      <c r="E1233" t="s">
        <v>54</v>
      </c>
      <c r="F1233">
        <v>12401185</v>
      </c>
      <c r="G1233">
        <v>45041</v>
      </c>
      <c r="H1233" t="s">
        <v>4531</v>
      </c>
      <c r="I1233" t="s">
        <v>271</v>
      </c>
      <c r="J1233" t="s">
        <v>249</v>
      </c>
      <c r="K1233" t="s">
        <v>250</v>
      </c>
      <c r="L1233" t="s">
        <v>251</v>
      </c>
      <c r="O1233" s="111">
        <v>45041</v>
      </c>
      <c r="P1233" t="s">
        <v>252</v>
      </c>
      <c r="Q1233" t="s">
        <v>253</v>
      </c>
      <c r="R1233" s="111">
        <v>45042</v>
      </c>
      <c r="W1233">
        <v>0</v>
      </c>
      <c r="X1233">
        <v>0</v>
      </c>
      <c r="Y1233">
        <v>172.75</v>
      </c>
      <c r="Z1233">
        <f t="shared" si="19"/>
        <v>172.75</v>
      </c>
    </row>
    <row r="1234" spans="1:26">
      <c r="A1234" t="s">
        <v>246</v>
      </c>
      <c r="B1234" t="s">
        <v>2198</v>
      </c>
      <c r="C1234" t="s">
        <v>2199</v>
      </c>
      <c r="D1234" t="s">
        <v>2171</v>
      </c>
      <c r="E1234" t="s">
        <v>54</v>
      </c>
      <c r="F1234">
        <v>12119593</v>
      </c>
      <c r="G1234">
        <v>45042</v>
      </c>
      <c r="H1234" t="s">
        <v>4532</v>
      </c>
      <c r="I1234" t="s">
        <v>271</v>
      </c>
      <c r="J1234" t="s">
        <v>249</v>
      </c>
      <c r="K1234" t="s">
        <v>250</v>
      </c>
      <c r="L1234" t="s">
        <v>251</v>
      </c>
      <c r="O1234" s="111">
        <v>45042</v>
      </c>
      <c r="P1234" t="s">
        <v>252</v>
      </c>
      <c r="Q1234" t="s">
        <v>253</v>
      </c>
      <c r="R1234" s="111">
        <v>45043</v>
      </c>
      <c r="W1234">
        <v>0</v>
      </c>
      <c r="X1234">
        <v>0</v>
      </c>
      <c r="Y1234">
        <v>128.25</v>
      </c>
      <c r="Z1234">
        <f t="shared" si="19"/>
        <v>128.25</v>
      </c>
    </row>
    <row r="1235" spans="1:26">
      <c r="A1235" t="s">
        <v>246</v>
      </c>
      <c r="B1235" t="s">
        <v>4266</v>
      </c>
      <c r="C1235" t="s">
        <v>3529</v>
      </c>
      <c r="D1235" t="s">
        <v>2171</v>
      </c>
      <c r="E1235" t="s">
        <v>54</v>
      </c>
      <c r="F1235">
        <v>7809256</v>
      </c>
      <c r="G1235">
        <v>45043</v>
      </c>
      <c r="H1235" t="s">
        <v>4533</v>
      </c>
      <c r="I1235" t="s">
        <v>271</v>
      </c>
      <c r="J1235" t="s">
        <v>249</v>
      </c>
      <c r="K1235" t="s">
        <v>250</v>
      </c>
      <c r="L1235" t="s">
        <v>251</v>
      </c>
      <c r="O1235" s="111">
        <v>45043</v>
      </c>
      <c r="P1235" t="s">
        <v>252</v>
      </c>
      <c r="Q1235" t="s">
        <v>257</v>
      </c>
      <c r="R1235" s="111"/>
      <c r="W1235">
        <v>0</v>
      </c>
      <c r="X1235">
        <v>0</v>
      </c>
      <c r="Y1235">
        <v>0</v>
      </c>
      <c r="Z1235">
        <f t="shared" si="19"/>
        <v>0</v>
      </c>
    </row>
    <row r="1236" spans="1:26">
      <c r="A1236" t="s">
        <v>246</v>
      </c>
      <c r="B1236" t="s">
        <v>4251</v>
      </c>
      <c r="C1236" t="s">
        <v>3493</v>
      </c>
      <c r="D1236" t="s">
        <v>2171</v>
      </c>
      <c r="E1236" t="s">
        <v>54</v>
      </c>
      <c r="F1236">
        <v>12416021</v>
      </c>
      <c r="G1236">
        <v>45043</v>
      </c>
      <c r="H1236" t="s">
        <v>4534</v>
      </c>
      <c r="I1236" t="s">
        <v>271</v>
      </c>
      <c r="J1236" t="s">
        <v>249</v>
      </c>
      <c r="K1236" t="s">
        <v>250</v>
      </c>
      <c r="L1236" t="s">
        <v>251</v>
      </c>
      <c r="O1236" s="111">
        <v>45043</v>
      </c>
      <c r="P1236" t="s">
        <v>252</v>
      </c>
      <c r="Q1236" t="s">
        <v>253</v>
      </c>
      <c r="R1236" s="111">
        <v>45044</v>
      </c>
      <c r="W1236">
        <v>0</v>
      </c>
      <c r="X1236">
        <v>0</v>
      </c>
      <c r="Y1236">
        <v>537.73</v>
      </c>
      <c r="Z1236">
        <f t="shared" si="19"/>
        <v>537.73</v>
      </c>
    </row>
    <row r="1237" spans="1:26">
      <c r="A1237" t="s">
        <v>246</v>
      </c>
      <c r="B1237" t="s">
        <v>2198</v>
      </c>
      <c r="C1237" t="s">
        <v>2199</v>
      </c>
      <c r="D1237" t="s">
        <v>2171</v>
      </c>
      <c r="E1237" t="s">
        <v>54</v>
      </c>
      <c r="F1237">
        <v>8979746</v>
      </c>
      <c r="G1237">
        <v>45044</v>
      </c>
      <c r="H1237" t="s">
        <v>4535</v>
      </c>
      <c r="I1237" t="s">
        <v>271</v>
      </c>
      <c r="J1237" t="s">
        <v>249</v>
      </c>
      <c r="K1237" t="s">
        <v>268</v>
      </c>
      <c r="L1237" t="s">
        <v>251</v>
      </c>
      <c r="O1237" s="111">
        <v>45044</v>
      </c>
      <c r="P1237" t="s">
        <v>252</v>
      </c>
      <c r="Q1237" t="s">
        <v>257</v>
      </c>
      <c r="R1237" s="111">
        <v>45044</v>
      </c>
      <c r="W1237">
        <v>0</v>
      </c>
      <c r="X1237">
        <v>0</v>
      </c>
      <c r="Y1237">
        <v>0</v>
      </c>
      <c r="Z1237">
        <f t="shared" si="19"/>
        <v>0</v>
      </c>
    </row>
    <row r="1238" spans="1:26">
      <c r="A1238" t="s">
        <v>246</v>
      </c>
      <c r="B1238" t="s">
        <v>4251</v>
      </c>
      <c r="C1238" t="s">
        <v>3493</v>
      </c>
      <c r="D1238" t="s">
        <v>2171</v>
      </c>
      <c r="E1238" t="s">
        <v>54</v>
      </c>
      <c r="F1238">
        <v>12424187</v>
      </c>
      <c r="G1238">
        <v>45044</v>
      </c>
      <c r="H1238" t="s">
        <v>4536</v>
      </c>
      <c r="I1238" t="s">
        <v>248</v>
      </c>
      <c r="J1238" t="s">
        <v>249</v>
      </c>
      <c r="K1238" t="s">
        <v>250</v>
      </c>
      <c r="L1238" t="s">
        <v>251</v>
      </c>
      <c r="O1238" s="111">
        <v>45044</v>
      </c>
      <c r="P1238" t="s">
        <v>252</v>
      </c>
      <c r="Q1238" t="s">
        <v>257</v>
      </c>
      <c r="R1238" s="111"/>
      <c r="W1238">
        <v>0</v>
      </c>
      <c r="X1238">
        <v>0</v>
      </c>
      <c r="Y1238">
        <v>0</v>
      </c>
      <c r="Z1238">
        <f t="shared" si="19"/>
        <v>0</v>
      </c>
    </row>
    <row r="1239" spans="1:26">
      <c r="A1239" t="s">
        <v>246</v>
      </c>
      <c r="B1239" t="s">
        <v>2232</v>
      </c>
      <c r="C1239" t="s">
        <v>2233</v>
      </c>
      <c r="D1239" t="s">
        <v>264</v>
      </c>
      <c r="E1239" t="s">
        <v>54</v>
      </c>
      <c r="F1239">
        <v>12087079</v>
      </c>
      <c r="G1239">
        <v>44959</v>
      </c>
      <c r="H1239" t="s">
        <v>2788</v>
      </c>
      <c r="I1239" t="s">
        <v>255</v>
      </c>
      <c r="J1239" t="s">
        <v>249</v>
      </c>
      <c r="K1239" t="s">
        <v>268</v>
      </c>
      <c r="L1239" t="s">
        <v>251</v>
      </c>
      <c r="O1239" s="111">
        <v>44959</v>
      </c>
      <c r="P1239" t="s">
        <v>252</v>
      </c>
      <c r="Q1239" t="s">
        <v>253</v>
      </c>
      <c r="R1239" s="111">
        <v>44960</v>
      </c>
      <c r="W1239">
        <v>23269.759999999998</v>
      </c>
      <c r="X1239">
        <v>58491.28</v>
      </c>
      <c r="Y1239">
        <v>52619.59</v>
      </c>
      <c r="Z1239">
        <f t="shared" si="19"/>
        <v>134380.63</v>
      </c>
    </row>
    <row r="1240" spans="1:26">
      <c r="A1240" t="s">
        <v>246</v>
      </c>
      <c r="B1240">
        <v>70008100179</v>
      </c>
      <c r="C1240" t="s">
        <v>955</v>
      </c>
      <c r="D1240" t="s">
        <v>264</v>
      </c>
      <c r="E1240" t="s">
        <v>54</v>
      </c>
      <c r="F1240">
        <v>12107703</v>
      </c>
      <c r="G1240">
        <v>44985</v>
      </c>
      <c r="H1240" t="s">
        <v>2789</v>
      </c>
      <c r="I1240" t="s">
        <v>255</v>
      </c>
      <c r="J1240" t="s">
        <v>249</v>
      </c>
      <c r="K1240" t="s">
        <v>268</v>
      </c>
      <c r="L1240" t="s">
        <v>251</v>
      </c>
      <c r="O1240" s="111">
        <v>44985</v>
      </c>
      <c r="P1240" t="s">
        <v>252</v>
      </c>
      <c r="Q1240" t="s">
        <v>253</v>
      </c>
      <c r="R1240" s="111">
        <v>44986</v>
      </c>
      <c r="W1240">
        <v>0</v>
      </c>
      <c r="X1240">
        <v>9361.35</v>
      </c>
      <c r="Y1240">
        <v>10386.870000000001</v>
      </c>
      <c r="Z1240">
        <f t="shared" si="19"/>
        <v>19748.22</v>
      </c>
    </row>
    <row r="1241" spans="1:26">
      <c r="A1241" t="s">
        <v>246</v>
      </c>
      <c r="B1241">
        <v>70378752103</v>
      </c>
      <c r="C1241" t="s">
        <v>2104</v>
      </c>
      <c r="D1241" t="s">
        <v>264</v>
      </c>
      <c r="E1241" t="s">
        <v>54</v>
      </c>
      <c r="F1241">
        <v>12163346</v>
      </c>
      <c r="G1241">
        <v>44991</v>
      </c>
      <c r="H1241" t="s">
        <v>3541</v>
      </c>
      <c r="I1241" t="s">
        <v>255</v>
      </c>
      <c r="J1241" t="s">
        <v>249</v>
      </c>
      <c r="K1241" t="s">
        <v>250</v>
      </c>
      <c r="L1241" t="s">
        <v>251</v>
      </c>
      <c r="O1241" s="111">
        <v>44992</v>
      </c>
      <c r="P1241" t="s">
        <v>252</v>
      </c>
      <c r="Q1241" t="s">
        <v>253</v>
      </c>
      <c r="R1241" s="111">
        <v>44993</v>
      </c>
      <c r="W1241">
        <v>0</v>
      </c>
      <c r="X1241">
        <v>13898.65</v>
      </c>
      <c r="Y1241">
        <v>22195.65</v>
      </c>
      <c r="Z1241">
        <f t="shared" si="19"/>
        <v>36094.300000000003</v>
      </c>
    </row>
    <row r="1242" spans="1:26">
      <c r="A1242" t="s">
        <v>246</v>
      </c>
      <c r="B1242" t="s">
        <v>2244</v>
      </c>
      <c r="C1242" t="s">
        <v>2245</v>
      </c>
      <c r="D1242" t="s">
        <v>264</v>
      </c>
      <c r="E1242" t="s">
        <v>54</v>
      </c>
      <c r="F1242">
        <v>12209208</v>
      </c>
      <c r="G1242">
        <v>44993</v>
      </c>
      <c r="H1242" t="s">
        <v>3542</v>
      </c>
      <c r="I1242" t="s">
        <v>255</v>
      </c>
      <c r="J1242" t="s">
        <v>249</v>
      </c>
      <c r="K1242" t="s">
        <v>250</v>
      </c>
      <c r="L1242" t="s">
        <v>251</v>
      </c>
      <c r="O1242" s="111">
        <v>44993</v>
      </c>
      <c r="P1242" t="s">
        <v>252</v>
      </c>
      <c r="Q1242" t="s">
        <v>257</v>
      </c>
      <c r="R1242" s="111">
        <v>44994</v>
      </c>
      <c r="W1242">
        <v>0</v>
      </c>
      <c r="X1242">
        <v>0</v>
      </c>
      <c r="Y1242">
        <v>0</v>
      </c>
      <c r="Z1242">
        <f t="shared" si="19"/>
        <v>0</v>
      </c>
    </row>
    <row r="1243" spans="1:26">
      <c r="A1243" t="s">
        <v>246</v>
      </c>
      <c r="B1243">
        <v>70386784183</v>
      </c>
      <c r="C1243" t="s">
        <v>3543</v>
      </c>
      <c r="D1243" t="s">
        <v>264</v>
      </c>
      <c r="E1243" t="s">
        <v>54</v>
      </c>
      <c r="F1243">
        <v>12209226</v>
      </c>
      <c r="G1243">
        <v>44995</v>
      </c>
      <c r="H1243" t="s">
        <v>3544</v>
      </c>
      <c r="I1243" t="s">
        <v>255</v>
      </c>
      <c r="J1243" t="s">
        <v>249</v>
      </c>
      <c r="K1243" t="s">
        <v>250</v>
      </c>
      <c r="L1243" t="s">
        <v>251</v>
      </c>
      <c r="O1243" s="111">
        <v>44995</v>
      </c>
      <c r="P1243" t="s">
        <v>252</v>
      </c>
      <c r="Q1243" t="s">
        <v>253</v>
      </c>
      <c r="R1243" s="111">
        <v>44998</v>
      </c>
      <c r="W1243">
        <v>0</v>
      </c>
      <c r="X1243">
        <v>1734</v>
      </c>
      <c r="Y1243">
        <v>7875</v>
      </c>
      <c r="Z1243">
        <f t="shared" si="19"/>
        <v>9609</v>
      </c>
    </row>
    <row r="1244" spans="1:26">
      <c r="A1244" t="s">
        <v>246</v>
      </c>
      <c r="B1244">
        <v>1768766185</v>
      </c>
      <c r="C1244" t="s">
        <v>2110</v>
      </c>
      <c r="D1244" t="s">
        <v>264</v>
      </c>
      <c r="E1244" t="s">
        <v>54</v>
      </c>
      <c r="F1244">
        <v>10225851</v>
      </c>
      <c r="G1244">
        <v>44995</v>
      </c>
      <c r="H1244" t="s">
        <v>3538</v>
      </c>
      <c r="I1244" t="s">
        <v>255</v>
      </c>
      <c r="J1244" t="s">
        <v>249</v>
      </c>
      <c r="K1244" t="s">
        <v>268</v>
      </c>
      <c r="L1244" t="s">
        <v>251</v>
      </c>
      <c r="O1244" s="111">
        <v>44999</v>
      </c>
      <c r="P1244" t="s">
        <v>252</v>
      </c>
      <c r="Q1244" t="s">
        <v>253</v>
      </c>
      <c r="R1244" s="111">
        <v>45000</v>
      </c>
      <c r="W1244">
        <v>0</v>
      </c>
      <c r="X1244">
        <v>10161.91</v>
      </c>
      <c r="Y1244">
        <v>24401.84</v>
      </c>
      <c r="Z1244">
        <f t="shared" si="19"/>
        <v>34563.75</v>
      </c>
    </row>
    <row r="1245" spans="1:26">
      <c r="A1245" t="s">
        <v>246</v>
      </c>
      <c r="B1245">
        <v>70325321108</v>
      </c>
      <c r="C1245" t="s">
        <v>3539</v>
      </c>
      <c r="D1245" t="s">
        <v>264</v>
      </c>
      <c r="E1245" t="s">
        <v>54</v>
      </c>
      <c r="F1245">
        <v>12105413</v>
      </c>
      <c r="G1245">
        <v>44998</v>
      </c>
      <c r="H1245" t="s">
        <v>3540</v>
      </c>
      <c r="I1245" t="s">
        <v>255</v>
      </c>
      <c r="J1245" t="s">
        <v>249</v>
      </c>
      <c r="K1245" t="s">
        <v>250</v>
      </c>
      <c r="L1245" t="s">
        <v>251</v>
      </c>
      <c r="O1245" s="111">
        <v>44998</v>
      </c>
      <c r="P1245" t="s">
        <v>252</v>
      </c>
      <c r="Q1245" t="s">
        <v>253</v>
      </c>
      <c r="R1245" s="111">
        <v>44999</v>
      </c>
      <c r="W1245">
        <v>0</v>
      </c>
      <c r="X1245">
        <v>2434.5</v>
      </c>
      <c r="Y1245">
        <v>3895.47</v>
      </c>
      <c r="Z1245">
        <f t="shared" si="19"/>
        <v>6329.9699999999993</v>
      </c>
    </row>
    <row r="1246" spans="1:26">
      <c r="A1246" t="s">
        <v>246</v>
      </c>
      <c r="B1246">
        <v>88683036120</v>
      </c>
      <c r="C1246" t="s">
        <v>3545</v>
      </c>
      <c r="D1246" t="s">
        <v>264</v>
      </c>
      <c r="E1246" t="s">
        <v>54</v>
      </c>
      <c r="F1246">
        <v>12225947</v>
      </c>
      <c r="G1246">
        <v>44999</v>
      </c>
      <c r="H1246" t="s">
        <v>3546</v>
      </c>
      <c r="I1246" t="s">
        <v>255</v>
      </c>
      <c r="J1246" t="s">
        <v>249</v>
      </c>
      <c r="K1246" t="s">
        <v>268</v>
      </c>
      <c r="L1246" t="s">
        <v>251</v>
      </c>
      <c r="O1246" s="111">
        <v>44999</v>
      </c>
      <c r="P1246" t="s">
        <v>252</v>
      </c>
      <c r="Q1246" t="s">
        <v>253</v>
      </c>
      <c r="R1246" s="111">
        <v>45000</v>
      </c>
      <c r="W1246">
        <v>0</v>
      </c>
      <c r="X1246">
        <v>0</v>
      </c>
      <c r="Y1246">
        <v>9369.7000000000007</v>
      </c>
      <c r="Z1246">
        <f t="shared" si="19"/>
        <v>9369.7000000000007</v>
      </c>
    </row>
    <row r="1247" spans="1:26">
      <c r="A1247" t="s">
        <v>246</v>
      </c>
      <c r="B1247">
        <v>13473826740</v>
      </c>
      <c r="C1247" t="s">
        <v>3547</v>
      </c>
      <c r="D1247" t="s">
        <v>264</v>
      </c>
      <c r="E1247" t="s">
        <v>54</v>
      </c>
      <c r="F1247">
        <v>12231008</v>
      </c>
      <c r="G1247">
        <v>44999</v>
      </c>
      <c r="H1247" t="s">
        <v>3548</v>
      </c>
      <c r="I1247" t="s">
        <v>256</v>
      </c>
      <c r="J1247" t="s">
        <v>249</v>
      </c>
      <c r="K1247" t="s">
        <v>250</v>
      </c>
      <c r="L1247" t="s">
        <v>251</v>
      </c>
      <c r="O1247" s="111">
        <v>44999</v>
      </c>
      <c r="P1247" t="s">
        <v>252</v>
      </c>
      <c r="Q1247" t="s">
        <v>257</v>
      </c>
      <c r="R1247" s="111">
        <v>45000</v>
      </c>
      <c r="W1247">
        <v>0</v>
      </c>
      <c r="X1247">
        <v>0</v>
      </c>
      <c r="Y1247">
        <v>0</v>
      </c>
      <c r="Z1247">
        <f t="shared" si="19"/>
        <v>0</v>
      </c>
    </row>
    <row r="1248" spans="1:26">
      <c r="A1248" t="s">
        <v>246</v>
      </c>
      <c r="B1248">
        <v>13473826740</v>
      </c>
      <c r="C1248" t="s">
        <v>3547</v>
      </c>
      <c r="D1248" t="s">
        <v>264</v>
      </c>
      <c r="E1248" t="s">
        <v>54</v>
      </c>
      <c r="F1248">
        <v>12259931</v>
      </c>
      <c r="G1248">
        <v>45006</v>
      </c>
      <c r="H1248" t="s">
        <v>3549</v>
      </c>
      <c r="I1248" t="s">
        <v>255</v>
      </c>
      <c r="J1248" t="s">
        <v>249</v>
      </c>
      <c r="K1248" t="s">
        <v>250</v>
      </c>
      <c r="L1248" t="s">
        <v>251</v>
      </c>
      <c r="O1248" s="111">
        <v>45006</v>
      </c>
      <c r="P1248" t="s">
        <v>252</v>
      </c>
      <c r="Q1248" t="s">
        <v>257</v>
      </c>
      <c r="R1248" s="111">
        <v>45007</v>
      </c>
      <c r="W1248">
        <v>0</v>
      </c>
      <c r="X1248">
        <v>0</v>
      </c>
      <c r="Y1248">
        <v>0</v>
      </c>
      <c r="Z1248">
        <f t="shared" si="19"/>
        <v>0</v>
      </c>
    </row>
    <row r="1249" spans="1:26">
      <c r="A1249" t="s">
        <v>246</v>
      </c>
      <c r="B1249">
        <v>13473826740</v>
      </c>
      <c r="C1249" t="s">
        <v>3547</v>
      </c>
      <c r="D1249" t="s">
        <v>264</v>
      </c>
      <c r="E1249" t="s">
        <v>54</v>
      </c>
      <c r="F1249">
        <v>12265692</v>
      </c>
      <c r="G1249">
        <v>45008</v>
      </c>
      <c r="H1249" t="s">
        <v>3550</v>
      </c>
      <c r="I1249" t="s">
        <v>255</v>
      </c>
      <c r="J1249" t="s">
        <v>249</v>
      </c>
      <c r="K1249" t="s">
        <v>250</v>
      </c>
      <c r="L1249" t="s">
        <v>251</v>
      </c>
      <c r="O1249" s="111">
        <v>45008</v>
      </c>
      <c r="P1249" t="s">
        <v>252</v>
      </c>
      <c r="Q1249" t="s">
        <v>253</v>
      </c>
      <c r="R1249" s="111">
        <v>45009</v>
      </c>
      <c r="W1249">
        <v>0</v>
      </c>
      <c r="X1249">
        <v>122.5</v>
      </c>
      <c r="Y1249">
        <v>3822</v>
      </c>
      <c r="Z1249">
        <f t="shared" si="19"/>
        <v>3944.5</v>
      </c>
    </row>
    <row r="1250" spans="1:26">
      <c r="A1250" t="s">
        <v>246</v>
      </c>
      <c r="B1250">
        <v>13473826740</v>
      </c>
      <c r="C1250" t="s">
        <v>3547</v>
      </c>
      <c r="D1250" t="s">
        <v>264</v>
      </c>
      <c r="E1250" t="s">
        <v>54</v>
      </c>
      <c r="F1250">
        <v>12288868</v>
      </c>
      <c r="G1250">
        <v>45013</v>
      </c>
      <c r="H1250" t="s">
        <v>3551</v>
      </c>
      <c r="I1250" t="s">
        <v>255</v>
      </c>
      <c r="J1250" t="s">
        <v>249</v>
      </c>
      <c r="K1250" t="s">
        <v>250</v>
      </c>
      <c r="L1250" t="s">
        <v>251</v>
      </c>
      <c r="O1250" s="111">
        <v>45013</v>
      </c>
      <c r="P1250" t="s">
        <v>252</v>
      </c>
      <c r="Q1250" t="s">
        <v>253</v>
      </c>
      <c r="R1250" s="111">
        <v>45014</v>
      </c>
      <c r="W1250">
        <v>0</v>
      </c>
      <c r="X1250">
        <v>9500</v>
      </c>
      <c r="Y1250">
        <v>11192</v>
      </c>
      <c r="Z1250">
        <f t="shared" si="19"/>
        <v>20692</v>
      </c>
    </row>
    <row r="1251" spans="1:26">
      <c r="A1251" t="s">
        <v>246</v>
      </c>
      <c r="B1251">
        <v>13473826740</v>
      </c>
      <c r="C1251" t="s">
        <v>3547</v>
      </c>
      <c r="D1251" t="s">
        <v>264</v>
      </c>
      <c r="E1251" t="s">
        <v>54</v>
      </c>
      <c r="F1251">
        <v>12297113</v>
      </c>
      <c r="G1251">
        <v>45014</v>
      </c>
      <c r="H1251" t="s">
        <v>3552</v>
      </c>
      <c r="I1251" t="s">
        <v>255</v>
      </c>
      <c r="J1251" t="s">
        <v>249</v>
      </c>
      <c r="K1251" t="s">
        <v>250</v>
      </c>
      <c r="L1251" t="s">
        <v>251</v>
      </c>
      <c r="O1251" s="111">
        <v>45014</v>
      </c>
      <c r="P1251" t="s">
        <v>252</v>
      </c>
      <c r="Q1251" t="s">
        <v>253</v>
      </c>
      <c r="R1251" s="111">
        <v>45015</v>
      </c>
      <c r="W1251">
        <v>0</v>
      </c>
      <c r="X1251">
        <v>0</v>
      </c>
      <c r="Y1251">
        <v>13880</v>
      </c>
      <c r="Z1251">
        <f t="shared" si="19"/>
        <v>13880</v>
      </c>
    </row>
    <row r="1252" spans="1:26">
      <c r="A1252" t="s">
        <v>246</v>
      </c>
      <c r="B1252">
        <v>70526237147</v>
      </c>
      <c r="C1252" t="s">
        <v>3553</v>
      </c>
      <c r="D1252" t="s">
        <v>264</v>
      </c>
      <c r="E1252" t="s">
        <v>54</v>
      </c>
      <c r="F1252">
        <v>12304391</v>
      </c>
      <c r="G1252">
        <v>45015</v>
      </c>
      <c r="H1252" t="s">
        <v>3554</v>
      </c>
      <c r="I1252" t="s">
        <v>255</v>
      </c>
      <c r="J1252" t="s">
        <v>249</v>
      </c>
      <c r="K1252" t="s">
        <v>250</v>
      </c>
      <c r="L1252" t="s">
        <v>251</v>
      </c>
      <c r="O1252" s="111">
        <v>45015</v>
      </c>
      <c r="P1252" t="s">
        <v>252</v>
      </c>
      <c r="Q1252" t="s">
        <v>253</v>
      </c>
      <c r="R1252" s="111">
        <v>45016</v>
      </c>
      <c r="W1252">
        <v>0</v>
      </c>
      <c r="X1252">
        <v>8</v>
      </c>
      <c r="Y1252">
        <v>657.5</v>
      </c>
      <c r="Z1252">
        <f t="shared" si="19"/>
        <v>665.5</v>
      </c>
    </row>
    <row r="1253" spans="1:26">
      <c r="A1253" t="s">
        <v>246</v>
      </c>
      <c r="B1253">
        <v>70526237147</v>
      </c>
      <c r="C1253" t="s">
        <v>3553</v>
      </c>
      <c r="D1253" t="s">
        <v>264</v>
      </c>
      <c r="E1253" t="s">
        <v>54</v>
      </c>
      <c r="F1253">
        <v>12314060</v>
      </c>
      <c r="G1253">
        <v>45016</v>
      </c>
      <c r="H1253" t="s">
        <v>3555</v>
      </c>
      <c r="I1253" t="s">
        <v>255</v>
      </c>
      <c r="J1253" t="s">
        <v>249</v>
      </c>
      <c r="K1253" t="s">
        <v>250</v>
      </c>
      <c r="L1253" t="s">
        <v>251</v>
      </c>
      <c r="O1253" s="111">
        <v>45016</v>
      </c>
      <c r="P1253" t="s">
        <v>252</v>
      </c>
      <c r="Q1253" t="s">
        <v>253</v>
      </c>
      <c r="R1253" s="111">
        <v>45019</v>
      </c>
      <c r="W1253">
        <v>0</v>
      </c>
      <c r="X1253">
        <v>0</v>
      </c>
      <c r="Y1253">
        <v>372.75</v>
      </c>
      <c r="Z1253">
        <f t="shared" si="19"/>
        <v>372.75</v>
      </c>
    </row>
    <row r="1254" spans="1:26">
      <c r="A1254" t="s">
        <v>246</v>
      </c>
      <c r="B1254">
        <v>70526237147</v>
      </c>
      <c r="C1254" t="s">
        <v>3553</v>
      </c>
      <c r="D1254" t="s">
        <v>264</v>
      </c>
      <c r="E1254" t="s">
        <v>54</v>
      </c>
      <c r="F1254">
        <v>12315526</v>
      </c>
      <c r="G1254">
        <v>45016</v>
      </c>
      <c r="H1254" t="s">
        <v>3556</v>
      </c>
      <c r="I1254" t="s">
        <v>255</v>
      </c>
      <c r="J1254" t="s">
        <v>249</v>
      </c>
      <c r="K1254" t="s">
        <v>250</v>
      </c>
      <c r="L1254" t="s">
        <v>251</v>
      </c>
      <c r="O1254" s="111">
        <v>45016</v>
      </c>
      <c r="P1254" t="s">
        <v>252</v>
      </c>
      <c r="Q1254" t="s">
        <v>253</v>
      </c>
      <c r="R1254" s="111">
        <v>45019</v>
      </c>
      <c r="W1254">
        <v>0</v>
      </c>
      <c r="X1254">
        <v>0</v>
      </c>
      <c r="Y1254">
        <v>668</v>
      </c>
      <c r="Z1254">
        <f t="shared" si="19"/>
        <v>668</v>
      </c>
    </row>
    <row r="1255" spans="1:26">
      <c r="A1255" t="s">
        <v>246</v>
      </c>
      <c r="B1255">
        <v>70526237147</v>
      </c>
      <c r="C1255" t="s">
        <v>3553</v>
      </c>
      <c r="D1255" t="s">
        <v>264</v>
      </c>
      <c r="E1255" t="s">
        <v>54</v>
      </c>
      <c r="F1255">
        <v>12316130</v>
      </c>
      <c r="G1255">
        <v>45021</v>
      </c>
      <c r="H1255" t="s">
        <v>4537</v>
      </c>
      <c r="I1255" t="s">
        <v>255</v>
      </c>
      <c r="J1255" t="s">
        <v>249</v>
      </c>
      <c r="K1255" t="s">
        <v>250</v>
      </c>
      <c r="L1255" t="s">
        <v>251</v>
      </c>
      <c r="O1255" s="111">
        <v>45021</v>
      </c>
      <c r="P1255" t="s">
        <v>252</v>
      </c>
      <c r="Q1255" t="s">
        <v>253</v>
      </c>
      <c r="R1255" s="111">
        <v>45022</v>
      </c>
      <c r="W1255">
        <v>0</v>
      </c>
      <c r="X1255">
        <v>0</v>
      </c>
      <c r="Y1255">
        <v>57</v>
      </c>
      <c r="Z1255">
        <f t="shared" si="19"/>
        <v>57</v>
      </c>
    </row>
    <row r="1256" spans="1:26">
      <c r="A1256" t="s">
        <v>246</v>
      </c>
      <c r="B1256" t="s">
        <v>2186</v>
      </c>
      <c r="C1256" t="s">
        <v>2187</v>
      </c>
      <c r="D1256" t="s">
        <v>2790</v>
      </c>
      <c r="E1256" t="s">
        <v>2791</v>
      </c>
      <c r="F1256">
        <v>12142598</v>
      </c>
      <c r="G1256">
        <v>44980</v>
      </c>
      <c r="H1256" t="s">
        <v>2792</v>
      </c>
      <c r="I1256" t="s">
        <v>255</v>
      </c>
      <c r="J1256" t="s">
        <v>249</v>
      </c>
      <c r="K1256" t="s">
        <v>250</v>
      </c>
      <c r="L1256" t="s">
        <v>251</v>
      </c>
      <c r="O1256" s="111">
        <v>44982</v>
      </c>
      <c r="P1256" t="s">
        <v>252</v>
      </c>
      <c r="Q1256" t="s">
        <v>253</v>
      </c>
      <c r="R1256" s="111">
        <v>44987</v>
      </c>
      <c r="W1256">
        <v>0</v>
      </c>
      <c r="X1256">
        <v>130</v>
      </c>
      <c r="Y1256">
        <v>110</v>
      </c>
      <c r="Z1256">
        <f t="shared" si="19"/>
        <v>240</v>
      </c>
    </row>
    <row r="1257" spans="1:26">
      <c r="A1257" t="s">
        <v>246</v>
      </c>
      <c r="B1257" t="s">
        <v>2211</v>
      </c>
      <c r="C1257" t="s">
        <v>2212</v>
      </c>
      <c r="D1257" t="s">
        <v>4538</v>
      </c>
      <c r="E1257" t="s">
        <v>1528</v>
      </c>
      <c r="F1257">
        <v>12374767</v>
      </c>
      <c r="G1257">
        <v>45042</v>
      </c>
      <c r="H1257" t="s">
        <v>4539</v>
      </c>
      <c r="I1257" t="s">
        <v>248</v>
      </c>
      <c r="J1257" t="s">
        <v>249</v>
      </c>
      <c r="K1257" t="s">
        <v>250</v>
      </c>
      <c r="L1257" t="s">
        <v>251</v>
      </c>
      <c r="O1257" s="111">
        <v>45043</v>
      </c>
      <c r="P1257" t="s">
        <v>252</v>
      </c>
      <c r="Q1257" t="s">
        <v>257</v>
      </c>
      <c r="R1257" s="111"/>
      <c r="W1257">
        <v>0</v>
      </c>
      <c r="X1257">
        <v>0</v>
      </c>
      <c r="Y1257">
        <v>0</v>
      </c>
      <c r="Z1257">
        <f t="shared" si="19"/>
        <v>0</v>
      </c>
    </row>
    <row r="1258" spans="1:26">
      <c r="A1258" t="s">
        <v>246</v>
      </c>
      <c r="B1258" t="s">
        <v>2202</v>
      </c>
      <c r="C1258" t="s">
        <v>2203</v>
      </c>
      <c r="D1258" t="s">
        <v>4399</v>
      </c>
      <c r="E1258" t="s">
        <v>1528</v>
      </c>
      <c r="F1258">
        <v>11779654</v>
      </c>
      <c r="G1258">
        <v>45026</v>
      </c>
      <c r="H1258" t="s">
        <v>4540</v>
      </c>
      <c r="I1258" t="s">
        <v>255</v>
      </c>
      <c r="J1258" t="s">
        <v>249</v>
      </c>
      <c r="K1258" t="s">
        <v>250</v>
      </c>
      <c r="L1258" t="s">
        <v>251</v>
      </c>
      <c r="O1258" s="111">
        <v>45026</v>
      </c>
      <c r="P1258" t="s">
        <v>252</v>
      </c>
      <c r="Q1258" t="s">
        <v>253</v>
      </c>
      <c r="R1258" s="111">
        <v>45027</v>
      </c>
      <c r="W1258">
        <v>0</v>
      </c>
      <c r="X1258">
        <v>0</v>
      </c>
      <c r="Y1258">
        <v>1514</v>
      </c>
      <c r="Z1258">
        <f t="shared" si="19"/>
        <v>1514</v>
      </c>
    </row>
    <row r="1259" spans="1:26">
      <c r="A1259" t="s">
        <v>246</v>
      </c>
      <c r="B1259" t="s">
        <v>2202</v>
      </c>
      <c r="C1259" t="s">
        <v>2203</v>
      </c>
      <c r="D1259" t="s">
        <v>4399</v>
      </c>
      <c r="E1259" t="s">
        <v>1528</v>
      </c>
      <c r="F1259">
        <v>12348251</v>
      </c>
      <c r="G1259">
        <v>45026</v>
      </c>
      <c r="H1259" t="s">
        <v>4541</v>
      </c>
      <c r="I1259" t="s">
        <v>255</v>
      </c>
      <c r="J1259" t="s">
        <v>249</v>
      </c>
      <c r="K1259" t="s">
        <v>250</v>
      </c>
      <c r="L1259" t="s">
        <v>251</v>
      </c>
      <c r="O1259" s="111">
        <v>45026</v>
      </c>
      <c r="P1259" t="s">
        <v>252</v>
      </c>
      <c r="Q1259" t="s">
        <v>253</v>
      </c>
      <c r="R1259" s="111">
        <v>45027</v>
      </c>
      <c r="W1259">
        <v>0</v>
      </c>
      <c r="X1259">
        <v>0</v>
      </c>
      <c r="Y1259">
        <v>521.20000000000005</v>
      </c>
      <c r="Z1259">
        <f t="shared" si="19"/>
        <v>521.20000000000005</v>
      </c>
    </row>
    <row r="1260" spans="1:26">
      <c r="A1260" t="s">
        <v>246</v>
      </c>
      <c r="B1260" t="s">
        <v>2202</v>
      </c>
      <c r="C1260" t="s">
        <v>2203</v>
      </c>
      <c r="D1260" t="s">
        <v>4399</v>
      </c>
      <c r="E1260" t="s">
        <v>1528</v>
      </c>
      <c r="F1260">
        <v>12357018</v>
      </c>
      <c r="G1260">
        <v>45028</v>
      </c>
      <c r="H1260" t="s">
        <v>4542</v>
      </c>
      <c r="I1260" t="s">
        <v>255</v>
      </c>
      <c r="J1260" t="s">
        <v>249</v>
      </c>
      <c r="K1260" t="s">
        <v>250</v>
      </c>
      <c r="L1260" t="s">
        <v>251</v>
      </c>
      <c r="O1260" s="111">
        <v>45029</v>
      </c>
      <c r="P1260" t="s">
        <v>252</v>
      </c>
      <c r="Q1260" t="s">
        <v>253</v>
      </c>
      <c r="R1260" s="111">
        <v>45033</v>
      </c>
      <c r="W1260">
        <v>0</v>
      </c>
      <c r="X1260">
        <v>0</v>
      </c>
      <c r="Y1260">
        <v>176</v>
      </c>
      <c r="Z1260">
        <f t="shared" si="19"/>
        <v>176</v>
      </c>
    </row>
    <row r="1261" spans="1:26">
      <c r="A1261" t="s">
        <v>246</v>
      </c>
      <c r="B1261">
        <v>2215955112</v>
      </c>
      <c r="C1261" t="s">
        <v>3151</v>
      </c>
      <c r="D1261" t="s">
        <v>2793</v>
      </c>
      <c r="E1261" t="s">
        <v>2794</v>
      </c>
      <c r="F1261">
        <v>12125770</v>
      </c>
      <c r="G1261">
        <v>44971</v>
      </c>
      <c r="H1261" t="s">
        <v>2795</v>
      </c>
      <c r="I1261" t="s">
        <v>248</v>
      </c>
      <c r="J1261" t="s">
        <v>249</v>
      </c>
      <c r="K1261" t="s">
        <v>3936</v>
      </c>
      <c r="L1261" t="s">
        <v>251</v>
      </c>
      <c r="O1261" s="111">
        <v>44971</v>
      </c>
      <c r="P1261" t="s">
        <v>252</v>
      </c>
      <c r="Q1261" t="s">
        <v>253</v>
      </c>
      <c r="R1261" s="111">
        <v>44974</v>
      </c>
      <c r="W1261">
        <v>497.1</v>
      </c>
      <c r="X1261">
        <v>1018</v>
      </c>
      <c r="Y1261">
        <v>274.5</v>
      </c>
      <c r="Z1261">
        <f t="shared" si="19"/>
        <v>1789.6</v>
      </c>
    </row>
    <row r="1262" spans="1:26">
      <c r="A1262" t="s">
        <v>246</v>
      </c>
      <c r="B1262">
        <v>9900269497</v>
      </c>
      <c r="C1262" t="s">
        <v>2325</v>
      </c>
      <c r="D1262" t="s">
        <v>4288</v>
      </c>
      <c r="E1262" t="s">
        <v>1528</v>
      </c>
      <c r="F1262">
        <v>12356940</v>
      </c>
      <c r="G1262">
        <v>45028</v>
      </c>
      <c r="H1262" t="s">
        <v>4543</v>
      </c>
      <c r="I1262" t="s">
        <v>255</v>
      </c>
      <c r="J1262" t="s">
        <v>249</v>
      </c>
      <c r="K1262" t="s">
        <v>250</v>
      </c>
      <c r="L1262" t="s">
        <v>251</v>
      </c>
      <c r="O1262" s="111">
        <v>45028</v>
      </c>
      <c r="P1262" t="s">
        <v>252</v>
      </c>
      <c r="Q1262" t="s">
        <v>257</v>
      </c>
      <c r="R1262" s="111">
        <v>45035</v>
      </c>
      <c r="W1262">
        <v>0</v>
      </c>
      <c r="X1262">
        <v>0</v>
      </c>
      <c r="Y1262">
        <v>0</v>
      </c>
      <c r="Z1262">
        <f t="shared" si="19"/>
        <v>0</v>
      </c>
    </row>
    <row r="1263" spans="1:26">
      <c r="A1263" t="s">
        <v>246</v>
      </c>
      <c r="B1263">
        <v>71439012458</v>
      </c>
      <c r="C1263" t="s">
        <v>4134</v>
      </c>
      <c r="D1263" t="s">
        <v>4288</v>
      </c>
      <c r="E1263" t="s">
        <v>1528</v>
      </c>
      <c r="F1263">
        <v>12357289</v>
      </c>
      <c r="G1263">
        <v>45028</v>
      </c>
      <c r="H1263" t="s">
        <v>4544</v>
      </c>
      <c r="I1263" t="s">
        <v>255</v>
      </c>
      <c r="J1263" t="s">
        <v>249</v>
      </c>
      <c r="K1263" t="s">
        <v>250</v>
      </c>
      <c r="L1263" t="s">
        <v>251</v>
      </c>
      <c r="O1263" s="111">
        <v>45029</v>
      </c>
      <c r="P1263" t="s">
        <v>252</v>
      </c>
      <c r="Q1263" t="s">
        <v>253</v>
      </c>
      <c r="R1263" s="111">
        <v>45035</v>
      </c>
      <c r="W1263">
        <v>0</v>
      </c>
      <c r="X1263">
        <v>0</v>
      </c>
      <c r="Y1263">
        <v>586</v>
      </c>
      <c r="Z1263">
        <f t="shared" si="19"/>
        <v>586</v>
      </c>
    </row>
    <row r="1264" spans="1:26">
      <c r="A1264" t="s">
        <v>246</v>
      </c>
      <c r="B1264">
        <v>80617492468</v>
      </c>
      <c r="C1264" t="s">
        <v>2152</v>
      </c>
      <c r="D1264" t="s">
        <v>4288</v>
      </c>
      <c r="E1264" t="s">
        <v>1528</v>
      </c>
      <c r="F1264">
        <v>12378793</v>
      </c>
      <c r="G1264">
        <v>45034</v>
      </c>
      <c r="H1264" t="s">
        <v>4545</v>
      </c>
      <c r="I1264" t="s">
        <v>271</v>
      </c>
      <c r="J1264" t="s">
        <v>249</v>
      </c>
      <c r="K1264" t="s">
        <v>268</v>
      </c>
      <c r="L1264" t="s">
        <v>251</v>
      </c>
      <c r="O1264" s="111">
        <v>45035</v>
      </c>
      <c r="P1264" t="s">
        <v>252</v>
      </c>
      <c r="Q1264" t="s">
        <v>253</v>
      </c>
      <c r="R1264" s="111">
        <v>45041</v>
      </c>
      <c r="W1264">
        <v>0</v>
      </c>
      <c r="X1264">
        <v>0</v>
      </c>
      <c r="Y1264">
        <v>6607</v>
      </c>
      <c r="Z1264">
        <f t="shared" si="19"/>
        <v>6607</v>
      </c>
    </row>
    <row r="1265" spans="1:26">
      <c r="A1265" t="s">
        <v>246</v>
      </c>
      <c r="B1265" t="s">
        <v>2211</v>
      </c>
      <c r="C1265" t="s">
        <v>2212</v>
      </c>
      <c r="D1265" t="s">
        <v>4288</v>
      </c>
      <c r="E1265" t="s">
        <v>1528</v>
      </c>
      <c r="F1265">
        <v>12378927</v>
      </c>
      <c r="G1265">
        <v>45034</v>
      </c>
      <c r="H1265" t="s">
        <v>4546</v>
      </c>
      <c r="I1265" t="s">
        <v>255</v>
      </c>
      <c r="J1265" t="s">
        <v>249</v>
      </c>
      <c r="K1265" t="s">
        <v>250</v>
      </c>
      <c r="L1265" t="s">
        <v>251</v>
      </c>
      <c r="O1265" s="111">
        <v>45034</v>
      </c>
      <c r="P1265" t="s">
        <v>252</v>
      </c>
      <c r="Q1265" t="s">
        <v>253</v>
      </c>
      <c r="R1265" s="111">
        <v>45035</v>
      </c>
      <c r="W1265">
        <v>0</v>
      </c>
      <c r="X1265">
        <v>0</v>
      </c>
      <c r="Y1265">
        <v>115</v>
      </c>
      <c r="Z1265">
        <f t="shared" si="19"/>
        <v>115</v>
      </c>
    </row>
    <row r="1266" spans="1:26">
      <c r="A1266" t="s">
        <v>246</v>
      </c>
      <c r="B1266">
        <v>9900269497</v>
      </c>
      <c r="C1266" t="s">
        <v>2325</v>
      </c>
      <c r="D1266" t="s">
        <v>4288</v>
      </c>
      <c r="E1266" t="s">
        <v>1528</v>
      </c>
      <c r="F1266">
        <v>12379263</v>
      </c>
      <c r="G1266">
        <v>45034</v>
      </c>
      <c r="H1266" t="s">
        <v>4547</v>
      </c>
      <c r="I1266" t="s">
        <v>255</v>
      </c>
      <c r="J1266" t="s">
        <v>249</v>
      </c>
      <c r="K1266" t="s">
        <v>250</v>
      </c>
      <c r="L1266" t="s">
        <v>251</v>
      </c>
      <c r="O1266" s="111">
        <v>45034</v>
      </c>
      <c r="P1266" t="s">
        <v>252</v>
      </c>
      <c r="Q1266" t="s">
        <v>253</v>
      </c>
      <c r="R1266" s="111">
        <v>45035</v>
      </c>
      <c r="W1266">
        <v>0</v>
      </c>
      <c r="X1266">
        <v>0</v>
      </c>
      <c r="Y1266">
        <v>1</v>
      </c>
      <c r="Z1266">
        <f t="shared" si="19"/>
        <v>1</v>
      </c>
    </row>
    <row r="1267" spans="1:26">
      <c r="A1267" t="s">
        <v>246</v>
      </c>
      <c r="B1267" t="s">
        <v>2211</v>
      </c>
      <c r="C1267" t="s">
        <v>2212</v>
      </c>
      <c r="D1267" t="s">
        <v>4288</v>
      </c>
      <c r="E1267" t="s">
        <v>1528</v>
      </c>
      <c r="F1267">
        <v>12414478</v>
      </c>
      <c r="G1267">
        <v>45043</v>
      </c>
      <c r="H1267" t="s">
        <v>4548</v>
      </c>
      <c r="I1267" t="s">
        <v>271</v>
      </c>
      <c r="J1267" t="s">
        <v>249</v>
      </c>
      <c r="K1267" t="s">
        <v>250</v>
      </c>
      <c r="L1267" t="s">
        <v>251</v>
      </c>
      <c r="O1267" s="111">
        <v>45043</v>
      </c>
      <c r="P1267" t="s">
        <v>252</v>
      </c>
      <c r="Q1267" t="s">
        <v>257</v>
      </c>
      <c r="R1267" s="111">
        <v>45044</v>
      </c>
      <c r="W1267">
        <v>0</v>
      </c>
      <c r="X1267">
        <v>0</v>
      </c>
      <c r="Y1267">
        <v>0</v>
      </c>
      <c r="Z1267">
        <f t="shared" si="19"/>
        <v>0</v>
      </c>
    </row>
    <row r="1268" spans="1:26">
      <c r="A1268" t="s">
        <v>246</v>
      </c>
      <c r="B1268">
        <v>70589751166</v>
      </c>
      <c r="C1268" t="s">
        <v>2294</v>
      </c>
      <c r="D1268" t="s">
        <v>57</v>
      </c>
      <c r="E1268" t="s">
        <v>58</v>
      </c>
      <c r="F1268">
        <v>12110358</v>
      </c>
      <c r="G1268">
        <v>44966</v>
      </c>
      <c r="H1268" t="s">
        <v>2803</v>
      </c>
      <c r="I1268" t="s">
        <v>248</v>
      </c>
      <c r="J1268" t="s">
        <v>249</v>
      </c>
      <c r="K1268" t="s">
        <v>3936</v>
      </c>
      <c r="L1268" t="s">
        <v>251</v>
      </c>
      <c r="O1268" s="111">
        <v>44966</v>
      </c>
      <c r="P1268" t="s">
        <v>252</v>
      </c>
      <c r="Q1268" t="s">
        <v>253</v>
      </c>
      <c r="R1268" s="111">
        <v>44971</v>
      </c>
      <c r="W1268">
        <v>885.32</v>
      </c>
      <c r="X1268">
        <v>386.48</v>
      </c>
      <c r="Y1268">
        <v>705.53</v>
      </c>
      <c r="Z1268">
        <f t="shared" si="19"/>
        <v>1977.3300000000002</v>
      </c>
    </row>
    <row r="1269" spans="1:26">
      <c r="A1269" t="s">
        <v>246</v>
      </c>
      <c r="B1269">
        <v>2215955112</v>
      </c>
      <c r="C1269" t="s">
        <v>3151</v>
      </c>
      <c r="D1269" t="s">
        <v>57</v>
      </c>
      <c r="E1269" t="s">
        <v>58</v>
      </c>
      <c r="F1269">
        <v>8412680</v>
      </c>
      <c r="G1269">
        <v>44968</v>
      </c>
      <c r="H1269" t="s">
        <v>2798</v>
      </c>
      <c r="I1269" t="s">
        <v>255</v>
      </c>
      <c r="J1269" t="s">
        <v>249</v>
      </c>
      <c r="K1269" t="s">
        <v>250</v>
      </c>
      <c r="L1269" t="s">
        <v>251</v>
      </c>
      <c r="O1269" s="111">
        <v>44970</v>
      </c>
      <c r="P1269" t="s">
        <v>252</v>
      </c>
      <c r="Q1269" t="s">
        <v>253</v>
      </c>
      <c r="R1269" s="111">
        <v>44971</v>
      </c>
      <c r="W1269">
        <v>324.5</v>
      </c>
      <c r="X1269">
        <v>2556.75</v>
      </c>
      <c r="Y1269">
        <v>3066.16</v>
      </c>
      <c r="Z1269">
        <f t="shared" si="19"/>
        <v>5947.41</v>
      </c>
    </row>
    <row r="1270" spans="1:26">
      <c r="A1270" t="s">
        <v>246</v>
      </c>
      <c r="B1270">
        <v>5619117111</v>
      </c>
      <c r="C1270" t="s">
        <v>2291</v>
      </c>
      <c r="D1270" t="s">
        <v>57</v>
      </c>
      <c r="E1270" t="s">
        <v>58</v>
      </c>
      <c r="F1270">
        <v>12107025</v>
      </c>
      <c r="G1270">
        <v>44970</v>
      </c>
      <c r="H1270" t="s">
        <v>2802</v>
      </c>
      <c r="I1270" t="s">
        <v>248</v>
      </c>
      <c r="J1270" t="s">
        <v>249</v>
      </c>
      <c r="K1270" t="s">
        <v>3936</v>
      </c>
      <c r="L1270" t="s">
        <v>251</v>
      </c>
      <c r="O1270" s="111">
        <v>44972</v>
      </c>
      <c r="P1270" t="s">
        <v>252</v>
      </c>
      <c r="Q1270" t="s">
        <v>253</v>
      </c>
      <c r="R1270" s="111">
        <v>44980</v>
      </c>
      <c r="W1270">
        <v>104</v>
      </c>
      <c r="X1270">
        <v>8169.48</v>
      </c>
      <c r="Y1270">
        <v>10365.98</v>
      </c>
      <c r="Z1270">
        <f t="shared" si="19"/>
        <v>18639.46</v>
      </c>
    </row>
    <row r="1271" spans="1:26">
      <c r="A1271" t="s">
        <v>246</v>
      </c>
      <c r="B1271">
        <v>11664232630</v>
      </c>
      <c r="C1271" t="s">
        <v>2288</v>
      </c>
      <c r="D1271" t="s">
        <v>57</v>
      </c>
      <c r="E1271" t="s">
        <v>58</v>
      </c>
      <c r="F1271">
        <v>12119582</v>
      </c>
      <c r="G1271">
        <v>44970</v>
      </c>
      <c r="H1271" t="s">
        <v>2804</v>
      </c>
      <c r="I1271" t="s">
        <v>248</v>
      </c>
      <c r="J1271" t="s">
        <v>249</v>
      </c>
      <c r="K1271" t="s">
        <v>3936</v>
      </c>
      <c r="L1271" t="s">
        <v>251</v>
      </c>
      <c r="O1271" s="111">
        <v>44970</v>
      </c>
      <c r="P1271" t="s">
        <v>252</v>
      </c>
      <c r="Q1271" t="s">
        <v>253</v>
      </c>
      <c r="R1271" s="111">
        <v>44973</v>
      </c>
      <c r="W1271">
        <v>7929</v>
      </c>
      <c r="X1271">
        <v>32702.36</v>
      </c>
      <c r="Y1271">
        <v>28761.47</v>
      </c>
      <c r="Z1271">
        <f t="shared" si="19"/>
        <v>69392.83</v>
      </c>
    </row>
    <row r="1272" spans="1:26">
      <c r="A1272" t="s">
        <v>246</v>
      </c>
      <c r="B1272">
        <v>565845128</v>
      </c>
      <c r="C1272" t="s">
        <v>3573</v>
      </c>
      <c r="D1272" t="s">
        <v>57</v>
      </c>
      <c r="E1272" t="s">
        <v>58</v>
      </c>
      <c r="F1272">
        <v>12120594</v>
      </c>
      <c r="G1272">
        <v>44970</v>
      </c>
      <c r="H1272" t="s">
        <v>2805</v>
      </c>
      <c r="I1272" t="s">
        <v>248</v>
      </c>
      <c r="J1272" t="s">
        <v>249</v>
      </c>
      <c r="K1272" t="s">
        <v>3936</v>
      </c>
      <c r="L1272" t="s">
        <v>251</v>
      </c>
      <c r="O1272" s="111">
        <v>44971</v>
      </c>
      <c r="P1272" t="s">
        <v>252</v>
      </c>
      <c r="Q1272" t="s">
        <v>253</v>
      </c>
      <c r="R1272" s="111">
        <v>44980</v>
      </c>
      <c r="W1272">
        <v>5</v>
      </c>
      <c r="X1272">
        <v>14085.8</v>
      </c>
      <c r="Y1272">
        <v>10469.969999999999</v>
      </c>
      <c r="Z1272">
        <f t="shared" si="19"/>
        <v>24560.769999999997</v>
      </c>
    </row>
    <row r="1273" spans="1:26">
      <c r="A1273" t="s">
        <v>246</v>
      </c>
      <c r="B1273">
        <v>94647720187</v>
      </c>
      <c r="C1273" t="s">
        <v>2308</v>
      </c>
      <c r="D1273" t="s">
        <v>57</v>
      </c>
      <c r="E1273" t="s">
        <v>58</v>
      </c>
      <c r="F1273">
        <v>893982</v>
      </c>
      <c r="G1273">
        <v>44970</v>
      </c>
      <c r="H1273" t="s">
        <v>2797</v>
      </c>
      <c r="I1273" t="s">
        <v>260</v>
      </c>
      <c r="L1273" t="s">
        <v>251</v>
      </c>
      <c r="O1273" s="111">
        <v>44970</v>
      </c>
      <c r="P1273" t="s">
        <v>252</v>
      </c>
      <c r="Q1273" t="s">
        <v>263</v>
      </c>
      <c r="R1273" s="111">
        <v>44973</v>
      </c>
      <c r="W1273">
        <v>600.86</v>
      </c>
      <c r="X1273">
        <v>0</v>
      </c>
      <c r="Y1273">
        <v>0</v>
      </c>
      <c r="Z1273">
        <f t="shared" si="19"/>
        <v>600.86</v>
      </c>
    </row>
    <row r="1274" spans="1:26">
      <c r="A1274" t="s">
        <v>246</v>
      </c>
      <c r="B1274">
        <v>1291972110</v>
      </c>
      <c r="C1274" t="s">
        <v>3455</v>
      </c>
      <c r="D1274" t="s">
        <v>57</v>
      </c>
      <c r="E1274" t="s">
        <v>58</v>
      </c>
      <c r="F1274">
        <v>12128301</v>
      </c>
      <c r="G1274">
        <v>44972</v>
      </c>
      <c r="H1274" t="s">
        <v>2807</v>
      </c>
      <c r="I1274" t="s">
        <v>248</v>
      </c>
      <c r="J1274" t="s">
        <v>249</v>
      </c>
      <c r="K1274" t="s">
        <v>3936</v>
      </c>
      <c r="L1274" t="s">
        <v>251</v>
      </c>
      <c r="O1274" s="111">
        <v>44972</v>
      </c>
      <c r="P1274" t="s">
        <v>252</v>
      </c>
      <c r="Q1274" t="s">
        <v>253</v>
      </c>
      <c r="R1274" s="111">
        <v>44992</v>
      </c>
      <c r="W1274">
        <v>0</v>
      </c>
      <c r="X1274">
        <v>2712</v>
      </c>
      <c r="Y1274">
        <v>7465</v>
      </c>
      <c r="Z1274">
        <f t="shared" si="19"/>
        <v>10177</v>
      </c>
    </row>
    <row r="1275" spans="1:26">
      <c r="A1275" t="s">
        <v>246</v>
      </c>
      <c r="B1275">
        <v>2828705129</v>
      </c>
      <c r="C1275" t="s">
        <v>2305</v>
      </c>
      <c r="D1275" t="s">
        <v>57</v>
      </c>
      <c r="E1275" t="s">
        <v>58</v>
      </c>
      <c r="F1275">
        <v>12121538</v>
      </c>
      <c r="G1275">
        <v>44972</v>
      </c>
      <c r="H1275" t="s">
        <v>2806</v>
      </c>
      <c r="I1275" t="s">
        <v>248</v>
      </c>
      <c r="J1275" t="s">
        <v>249</v>
      </c>
      <c r="K1275" t="s">
        <v>3936</v>
      </c>
      <c r="L1275" t="s">
        <v>251</v>
      </c>
      <c r="O1275" s="111">
        <v>44972</v>
      </c>
      <c r="P1275" t="s">
        <v>252</v>
      </c>
      <c r="Q1275" t="s">
        <v>253</v>
      </c>
      <c r="R1275" s="111">
        <v>44973</v>
      </c>
      <c r="W1275">
        <v>8347.7800000000007</v>
      </c>
      <c r="X1275">
        <v>59525.39</v>
      </c>
      <c r="Y1275">
        <v>61108.78</v>
      </c>
      <c r="Z1275">
        <f t="shared" si="19"/>
        <v>128981.95</v>
      </c>
    </row>
    <row r="1276" spans="1:26">
      <c r="A1276" t="s">
        <v>246</v>
      </c>
      <c r="B1276">
        <v>70589751166</v>
      </c>
      <c r="C1276" t="s">
        <v>2294</v>
      </c>
      <c r="D1276" t="s">
        <v>57</v>
      </c>
      <c r="E1276" t="s">
        <v>58</v>
      </c>
      <c r="F1276">
        <v>12128647</v>
      </c>
      <c r="G1276">
        <v>44972</v>
      </c>
      <c r="H1276" t="s">
        <v>2808</v>
      </c>
      <c r="I1276" t="s">
        <v>248</v>
      </c>
      <c r="J1276" t="s">
        <v>249</v>
      </c>
      <c r="K1276" t="s">
        <v>3936</v>
      </c>
      <c r="L1276" t="s">
        <v>251</v>
      </c>
      <c r="O1276" s="111">
        <v>44972</v>
      </c>
      <c r="P1276" t="s">
        <v>252</v>
      </c>
      <c r="Q1276" t="s">
        <v>253</v>
      </c>
      <c r="R1276" s="111">
        <v>44987</v>
      </c>
      <c r="W1276">
        <v>0</v>
      </c>
      <c r="X1276">
        <v>6338</v>
      </c>
      <c r="Y1276">
        <v>4583</v>
      </c>
      <c r="Z1276">
        <f t="shared" ref="Z1276:Z1339" si="20">SUM(W1276:Y1276)</f>
        <v>10921</v>
      </c>
    </row>
    <row r="1277" spans="1:26">
      <c r="A1277" t="s">
        <v>246</v>
      </c>
      <c r="B1277">
        <v>664097138</v>
      </c>
      <c r="C1277" t="s">
        <v>2299</v>
      </c>
      <c r="D1277" t="s">
        <v>57</v>
      </c>
      <c r="E1277" t="s">
        <v>58</v>
      </c>
      <c r="F1277">
        <v>12101169</v>
      </c>
      <c r="G1277">
        <v>44972</v>
      </c>
      <c r="H1277" t="s">
        <v>2801</v>
      </c>
      <c r="I1277" t="s">
        <v>255</v>
      </c>
      <c r="J1277" t="s">
        <v>249</v>
      </c>
      <c r="K1277" t="s">
        <v>250</v>
      </c>
      <c r="L1277" t="s">
        <v>251</v>
      </c>
      <c r="O1277" s="111">
        <v>44974</v>
      </c>
      <c r="P1277" t="s">
        <v>252</v>
      </c>
      <c r="Q1277" t="s">
        <v>253</v>
      </c>
      <c r="R1277" s="111">
        <v>44979</v>
      </c>
      <c r="W1277">
        <v>1</v>
      </c>
      <c r="X1277">
        <v>1949.9</v>
      </c>
      <c r="Y1277">
        <v>1100</v>
      </c>
      <c r="Z1277">
        <f t="shared" si="20"/>
        <v>3050.9</v>
      </c>
    </row>
    <row r="1278" spans="1:26">
      <c r="A1278" t="s">
        <v>246</v>
      </c>
      <c r="B1278">
        <v>10439312604</v>
      </c>
      <c r="C1278" t="s">
        <v>2275</v>
      </c>
      <c r="D1278" t="s">
        <v>57</v>
      </c>
      <c r="E1278" t="s">
        <v>58</v>
      </c>
      <c r="F1278">
        <v>12129462</v>
      </c>
      <c r="G1278">
        <v>44972</v>
      </c>
      <c r="H1278" t="s">
        <v>2809</v>
      </c>
      <c r="I1278" t="s">
        <v>255</v>
      </c>
      <c r="J1278" t="s">
        <v>249</v>
      </c>
      <c r="K1278" t="s">
        <v>268</v>
      </c>
      <c r="L1278" t="s">
        <v>251</v>
      </c>
      <c r="O1278" s="111">
        <v>44972</v>
      </c>
      <c r="P1278" t="s">
        <v>252</v>
      </c>
      <c r="Q1278" t="s">
        <v>253</v>
      </c>
      <c r="R1278" s="111">
        <v>44973</v>
      </c>
      <c r="W1278">
        <v>1181</v>
      </c>
      <c r="X1278">
        <v>13943.8</v>
      </c>
      <c r="Y1278">
        <v>6268</v>
      </c>
      <c r="Z1278">
        <f t="shared" si="20"/>
        <v>21392.799999999999</v>
      </c>
    </row>
    <row r="1279" spans="1:26">
      <c r="A1279" t="s">
        <v>246</v>
      </c>
      <c r="B1279">
        <v>11664232630</v>
      </c>
      <c r="C1279" t="s">
        <v>2288</v>
      </c>
      <c r="D1279" t="s">
        <v>57</v>
      </c>
      <c r="E1279" t="s">
        <v>58</v>
      </c>
      <c r="F1279">
        <v>12136870</v>
      </c>
      <c r="G1279">
        <v>44973</v>
      </c>
      <c r="H1279" t="s">
        <v>2811</v>
      </c>
      <c r="I1279" t="s">
        <v>255</v>
      </c>
      <c r="J1279" t="s">
        <v>249</v>
      </c>
      <c r="K1279" t="s">
        <v>250</v>
      </c>
      <c r="L1279" t="s">
        <v>251</v>
      </c>
      <c r="O1279" s="111">
        <v>44973</v>
      </c>
      <c r="P1279" t="s">
        <v>252</v>
      </c>
      <c r="Q1279" t="s">
        <v>253</v>
      </c>
      <c r="R1279" s="111">
        <v>44974</v>
      </c>
      <c r="W1279">
        <v>293</v>
      </c>
      <c r="X1279">
        <v>1243</v>
      </c>
      <c r="Y1279">
        <v>73</v>
      </c>
      <c r="Z1279">
        <f t="shared" si="20"/>
        <v>1609</v>
      </c>
    </row>
    <row r="1280" spans="1:26">
      <c r="A1280" t="s">
        <v>246</v>
      </c>
      <c r="B1280">
        <v>11664232630</v>
      </c>
      <c r="C1280" t="s">
        <v>2288</v>
      </c>
      <c r="D1280" t="s">
        <v>57</v>
      </c>
      <c r="E1280" t="s">
        <v>58</v>
      </c>
      <c r="F1280">
        <v>12100934</v>
      </c>
      <c r="G1280">
        <v>44974</v>
      </c>
      <c r="H1280" t="s">
        <v>2800</v>
      </c>
      <c r="I1280" t="s">
        <v>255</v>
      </c>
      <c r="J1280" t="s">
        <v>249</v>
      </c>
      <c r="K1280" t="s">
        <v>268</v>
      </c>
      <c r="L1280" t="s">
        <v>251</v>
      </c>
      <c r="O1280" s="111">
        <v>44979</v>
      </c>
      <c r="P1280" t="s">
        <v>252</v>
      </c>
      <c r="Q1280" t="s">
        <v>253</v>
      </c>
      <c r="R1280" s="111">
        <v>45040</v>
      </c>
      <c r="W1280">
        <v>0</v>
      </c>
      <c r="X1280">
        <v>14660.3</v>
      </c>
      <c r="Y1280">
        <v>13186.06</v>
      </c>
      <c r="Z1280">
        <f t="shared" si="20"/>
        <v>27846.36</v>
      </c>
    </row>
    <row r="1281" spans="1:26">
      <c r="A1281" t="s">
        <v>246</v>
      </c>
      <c r="B1281">
        <v>664097138</v>
      </c>
      <c r="C1281" t="s">
        <v>2299</v>
      </c>
      <c r="D1281" t="s">
        <v>57</v>
      </c>
      <c r="E1281" t="s">
        <v>58</v>
      </c>
      <c r="F1281">
        <v>12145975</v>
      </c>
      <c r="G1281">
        <v>44975</v>
      </c>
      <c r="H1281" t="s">
        <v>2812</v>
      </c>
      <c r="I1281" t="s">
        <v>255</v>
      </c>
      <c r="J1281" t="s">
        <v>249</v>
      </c>
      <c r="K1281" t="s">
        <v>268</v>
      </c>
      <c r="L1281" t="s">
        <v>251</v>
      </c>
      <c r="O1281" s="111">
        <v>44975</v>
      </c>
      <c r="P1281" t="s">
        <v>252</v>
      </c>
      <c r="Q1281" t="s">
        <v>282</v>
      </c>
      <c r="R1281" s="111">
        <v>44979</v>
      </c>
      <c r="W1281">
        <v>5557.05</v>
      </c>
      <c r="X1281">
        <v>30</v>
      </c>
      <c r="Y1281">
        <v>0</v>
      </c>
      <c r="Z1281">
        <f t="shared" si="20"/>
        <v>5587.05</v>
      </c>
    </row>
    <row r="1282" spans="1:26">
      <c r="A1282" t="s">
        <v>246</v>
      </c>
      <c r="B1282">
        <v>1291972110</v>
      </c>
      <c r="C1282" t="s">
        <v>3455</v>
      </c>
      <c r="D1282" t="s">
        <v>57</v>
      </c>
      <c r="E1282" t="s">
        <v>58</v>
      </c>
      <c r="F1282">
        <v>12146132</v>
      </c>
      <c r="G1282">
        <v>44975</v>
      </c>
      <c r="H1282" t="s">
        <v>2813</v>
      </c>
      <c r="I1282" t="s">
        <v>255</v>
      </c>
      <c r="J1282" t="s">
        <v>249</v>
      </c>
      <c r="K1282" t="s">
        <v>250</v>
      </c>
      <c r="L1282" t="s">
        <v>251</v>
      </c>
      <c r="O1282" s="111">
        <v>44975</v>
      </c>
      <c r="P1282" t="s">
        <v>252</v>
      </c>
      <c r="Q1282" t="s">
        <v>253</v>
      </c>
      <c r="R1282" s="111">
        <v>44979</v>
      </c>
      <c r="W1282">
        <v>2620.5</v>
      </c>
      <c r="X1282">
        <v>16189.01</v>
      </c>
      <c r="Y1282">
        <v>4391.47</v>
      </c>
      <c r="Z1282">
        <f t="shared" si="20"/>
        <v>23200.980000000003</v>
      </c>
    </row>
    <row r="1283" spans="1:26">
      <c r="A1283" t="s">
        <v>246</v>
      </c>
      <c r="B1283">
        <v>11664232630</v>
      </c>
      <c r="C1283" t="s">
        <v>2288</v>
      </c>
      <c r="D1283" t="s">
        <v>57</v>
      </c>
      <c r="E1283" t="s">
        <v>58</v>
      </c>
      <c r="F1283">
        <v>695122</v>
      </c>
      <c r="G1283">
        <v>44977</v>
      </c>
      <c r="H1283" t="s">
        <v>2796</v>
      </c>
      <c r="I1283" t="s">
        <v>255</v>
      </c>
      <c r="J1283" t="s">
        <v>249</v>
      </c>
      <c r="K1283" t="s">
        <v>268</v>
      </c>
      <c r="L1283" t="s">
        <v>251</v>
      </c>
      <c r="O1283" s="111">
        <v>44981</v>
      </c>
      <c r="P1283" t="s">
        <v>252</v>
      </c>
      <c r="Q1283" t="s">
        <v>253</v>
      </c>
      <c r="R1283" s="111">
        <v>44984</v>
      </c>
      <c r="W1283">
        <v>1039.5</v>
      </c>
      <c r="X1283">
        <v>10737.55</v>
      </c>
      <c r="Y1283">
        <v>11803.56</v>
      </c>
      <c r="Z1283">
        <f t="shared" si="20"/>
        <v>23580.61</v>
      </c>
    </row>
    <row r="1284" spans="1:26">
      <c r="A1284" t="s">
        <v>246</v>
      </c>
      <c r="B1284">
        <v>664097138</v>
      </c>
      <c r="C1284" t="s">
        <v>2299</v>
      </c>
      <c r="D1284" t="s">
        <v>57</v>
      </c>
      <c r="E1284" t="s">
        <v>58</v>
      </c>
      <c r="F1284">
        <v>12122431</v>
      </c>
      <c r="G1284">
        <v>44979</v>
      </c>
      <c r="H1284" t="s">
        <v>3575</v>
      </c>
      <c r="I1284" t="s">
        <v>255</v>
      </c>
      <c r="J1284" t="s">
        <v>249</v>
      </c>
      <c r="K1284" t="s">
        <v>250</v>
      </c>
      <c r="L1284" t="s">
        <v>251</v>
      </c>
      <c r="O1284" s="111">
        <v>44986</v>
      </c>
      <c r="P1284" t="s">
        <v>252</v>
      </c>
      <c r="Q1284" t="s">
        <v>253</v>
      </c>
      <c r="R1284" s="111">
        <v>44987</v>
      </c>
      <c r="W1284">
        <v>0</v>
      </c>
      <c r="X1284">
        <v>2824.8</v>
      </c>
      <c r="Y1284">
        <v>1324.04</v>
      </c>
      <c r="Z1284">
        <f t="shared" si="20"/>
        <v>4148.84</v>
      </c>
    </row>
    <row r="1285" spans="1:26">
      <c r="A1285" t="s">
        <v>246</v>
      </c>
      <c r="B1285">
        <v>94647720187</v>
      </c>
      <c r="C1285" t="s">
        <v>2308</v>
      </c>
      <c r="D1285" t="s">
        <v>57</v>
      </c>
      <c r="E1285" t="s">
        <v>58</v>
      </c>
      <c r="F1285">
        <v>12151067</v>
      </c>
      <c r="G1285">
        <v>44980</v>
      </c>
      <c r="H1285" t="s">
        <v>2814</v>
      </c>
      <c r="I1285" t="s">
        <v>255</v>
      </c>
      <c r="J1285" t="s">
        <v>249</v>
      </c>
      <c r="K1285" t="s">
        <v>250</v>
      </c>
      <c r="L1285" t="s">
        <v>251</v>
      </c>
      <c r="O1285" s="111">
        <v>44980</v>
      </c>
      <c r="P1285" t="s">
        <v>252</v>
      </c>
      <c r="Q1285" t="s">
        <v>257</v>
      </c>
      <c r="R1285" s="111"/>
      <c r="W1285">
        <v>0</v>
      </c>
      <c r="X1285">
        <v>0</v>
      </c>
      <c r="Y1285">
        <v>0</v>
      </c>
      <c r="Z1285">
        <f t="shared" si="20"/>
        <v>0</v>
      </c>
    </row>
    <row r="1286" spans="1:26">
      <c r="A1286" t="s">
        <v>246</v>
      </c>
      <c r="B1286">
        <v>11664232630</v>
      </c>
      <c r="C1286" t="s">
        <v>2288</v>
      </c>
      <c r="D1286" t="s">
        <v>57</v>
      </c>
      <c r="E1286" t="s">
        <v>58</v>
      </c>
      <c r="F1286">
        <v>12156999</v>
      </c>
      <c r="G1286">
        <v>44981</v>
      </c>
      <c r="H1286" t="s">
        <v>2817</v>
      </c>
      <c r="I1286" t="s">
        <v>255</v>
      </c>
      <c r="J1286" t="s">
        <v>249</v>
      </c>
      <c r="K1286" t="s">
        <v>268</v>
      </c>
      <c r="L1286" t="s">
        <v>251</v>
      </c>
      <c r="O1286" s="111">
        <v>44981</v>
      </c>
      <c r="P1286" t="s">
        <v>252</v>
      </c>
      <c r="Q1286" t="s">
        <v>253</v>
      </c>
      <c r="R1286" s="111">
        <v>44984</v>
      </c>
      <c r="W1286">
        <v>95.5</v>
      </c>
      <c r="X1286">
        <v>7686.8</v>
      </c>
      <c r="Y1286">
        <v>7585.95</v>
      </c>
      <c r="Z1286">
        <f t="shared" si="20"/>
        <v>15368.25</v>
      </c>
    </row>
    <row r="1287" spans="1:26">
      <c r="A1287" t="s">
        <v>246</v>
      </c>
      <c r="B1287">
        <v>6972887143</v>
      </c>
      <c r="C1287" t="s">
        <v>2331</v>
      </c>
      <c r="D1287" t="s">
        <v>57</v>
      </c>
      <c r="E1287" t="s">
        <v>58</v>
      </c>
      <c r="F1287">
        <v>12157087</v>
      </c>
      <c r="G1287">
        <v>44981</v>
      </c>
      <c r="H1287" t="s">
        <v>2818</v>
      </c>
      <c r="I1287" t="s">
        <v>255</v>
      </c>
      <c r="L1287" t="s">
        <v>251</v>
      </c>
      <c r="O1287" s="111">
        <v>44981</v>
      </c>
      <c r="P1287" t="s">
        <v>252</v>
      </c>
      <c r="Q1287" t="s">
        <v>263</v>
      </c>
      <c r="R1287" s="111">
        <v>44984</v>
      </c>
      <c r="W1287">
        <v>1</v>
      </c>
      <c r="X1287">
        <v>186</v>
      </c>
      <c r="Y1287">
        <v>0</v>
      </c>
      <c r="Z1287">
        <f t="shared" si="20"/>
        <v>187</v>
      </c>
    </row>
    <row r="1288" spans="1:26">
      <c r="A1288" t="s">
        <v>246</v>
      </c>
      <c r="B1288">
        <v>4312367124</v>
      </c>
      <c r="C1288" t="s">
        <v>2359</v>
      </c>
      <c r="D1288" t="s">
        <v>57</v>
      </c>
      <c r="E1288" t="s">
        <v>58</v>
      </c>
      <c r="F1288">
        <v>12157276</v>
      </c>
      <c r="G1288">
        <v>44981</v>
      </c>
      <c r="H1288" t="s">
        <v>2819</v>
      </c>
      <c r="I1288" t="s">
        <v>255</v>
      </c>
      <c r="J1288" t="s">
        <v>249</v>
      </c>
      <c r="K1288" t="s">
        <v>268</v>
      </c>
      <c r="L1288" t="s">
        <v>251</v>
      </c>
      <c r="O1288" s="111">
        <v>44981</v>
      </c>
      <c r="P1288" t="s">
        <v>252</v>
      </c>
      <c r="Q1288" t="s">
        <v>257</v>
      </c>
      <c r="R1288" s="111">
        <v>44984</v>
      </c>
      <c r="W1288">
        <v>0</v>
      </c>
      <c r="X1288">
        <v>0</v>
      </c>
      <c r="Y1288">
        <v>0</v>
      </c>
      <c r="Z1288">
        <f t="shared" si="20"/>
        <v>0</v>
      </c>
    </row>
    <row r="1289" spans="1:26">
      <c r="A1289" t="s">
        <v>246</v>
      </c>
      <c r="B1289">
        <v>61022616153</v>
      </c>
      <c r="C1289" t="s">
        <v>2343</v>
      </c>
      <c r="D1289" t="s">
        <v>57</v>
      </c>
      <c r="E1289" t="s">
        <v>58</v>
      </c>
      <c r="F1289">
        <v>12157440</v>
      </c>
      <c r="G1289">
        <v>44981</v>
      </c>
      <c r="H1289" t="s">
        <v>2820</v>
      </c>
      <c r="I1289" t="s">
        <v>260</v>
      </c>
      <c r="L1289" t="s">
        <v>251</v>
      </c>
      <c r="O1289" s="111">
        <v>44981</v>
      </c>
      <c r="P1289" t="s">
        <v>252</v>
      </c>
      <c r="Q1289" t="s">
        <v>263</v>
      </c>
      <c r="R1289" s="111">
        <v>44981</v>
      </c>
      <c r="W1289">
        <v>941.8</v>
      </c>
      <c r="X1289">
        <v>710</v>
      </c>
      <c r="Y1289">
        <v>0</v>
      </c>
      <c r="Z1289">
        <f t="shared" si="20"/>
        <v>1651.8</v>
      </c>
    </row>
    <row r="1290" spans="1:26">
      <c r="A1290" t="s">
        <v>246</v>
      </c>
      <c r="B1290">
        <v>10439312604</v>
      </c>
      <c r="C1290" t="s">
        <v>2275</v>
      </c>
      <c r="D1290" t="s">
        <v>57</v>
      </c>
      <c r="E1290" t="s">
        <v>58</v>
      </c>
      <c r="F1290">
        <v>12152364</v>
      </c>
      <c r="G1290">
        <v>44981</v>
      </c>
      <c r="H1290" t="s">
        <v>2816</v>
      </c>
      <c r="I1290" t="s">
        <v>255</v>
      </c>
      <c r="J1290" t="s">
        <v>249</v>
      </c>
      <c r="K1290" t="s">
        <v>250</v>
      </c>
      <c r="L1290" t="s">
        <v>251</v>
      </c>
      <c r="O1290" s="111">
        <v>44981</v>
      </c>
      <c r="P1290" t="s">
        <v>252</v>
      </c>
      <c r="Q1290" t="s">
        <v>282</v>
      </c>
      <c r="R1290" s="111">
        <v>44985</v>
      </c>
      <c r="W1290">
        <v>0</v>
      </c>
      <c r="X1290">
        <v>1562.97</v>
      </c>
      <c r="Y1290">
        <v>0</v>
      </c>
      <c r="Z1290">
        <f t="shared" si="20"/>
        <v>1562.97</v>
      </c>
    </row>
    <row r="1291" spans="1:26">
      <c r="A1291" t="s">
        <v>246</v>
      </c>
      <c r="B1291">
        <v>11664232630</v>
      </c>
      <c r="C1291" t="s">
        <v>2288</v>
      </c>
      <c r="D1291" t="s">
        <v>57</v>
      </c>
      <c r="E1291" t="s">
        <v>58</v>
      </c>
      <c r="F1291">
        <v>12152194</v>
      </c>
      <c r="G1291">
        <v>44981</v>
      </c>
      <c r="H1291" t="s">
        <v>2815</v>
      </c>
      <c r="I1291" t="s">
        <v>255</v>
      </c>
      <c r="J1291" t="s">
        <v>249</v>
      </c>
      <c r="K1291" t="s">
        <v>250</v>
      </c>
      <c r="L1291" t="s">
        <v>251</v>
      </c>
      <c r="O1291" s="111">
        <v>44984</v>
      </c>
      <c r="P1291" t="s">
        <v>252</v>
      </c>
      <c r="Q1291" t="s">
        <v>253</v>
      </c>
      <c r="R1291" s="111">
        <v>44985</v>
      </c>
      <c r="W1291">
        <v>0</v>
      </c>
      <c r="X1291">
        <v>3830</v>
      </c>
      <c r="Y1291">
        <v>3070</v>
      </c>
      <c r="Z1291">
        <f t="shared" si="20"/>
        <v>6900</v>
      </c>
    </row>
    <row r="1292" spans="1:26">
      <c r="A1292" t="s">
        <v>246</v>
      </c>
      <c r="B1292">
        <v>27184870204</v>
      </c>
      <c r="C1292" t="s">
        <v>2337</v>
      </c>
      <c r="D1292" t="s">
        <v>57</v>
      </c>
      <c r="E1292" t="s">
        <v>58</v>
      </c>
      <c r="F1292">
        <v>11798198</v>
      </c>
      <c r="G1292">
        <v>44982</v>
      </c>
      <c r="H1292" t="s">
        <v>2799</v>
      </c>
      <c r="I1292" t="s">
        <v>248</v>
      </c>
      <c r="J1292" t="s">
        <v>249</v>
      </c>
      <c r="K1292" t="s">
        <v>250</v>
      </c>
      <c r="L1292" t="s">
        <v>251</v>
      </c>
      <c r="O1292" s="111">
        <v>44982</v>
      </c>
      <c r="P1292" t="s">
        <v>252</v>
      </c>
      <c r="Q1292" t="s">
        <v>253</v>
      </c>
      <c r="R1292" s="111">
        <v>44984</v>
      </c>
      <c r="W1292">
        <v>0</v>
      </c>
      <c r="X1292">
        <v>2852.48</v>
      </c>
      <c r="Y1292">
        <v>8244.19</v>
      </c>
      <c r="Z1292">
        <f t="shared" si="20"/>
        <v>11096.67</v>
      </c>
    </row>
    <row r="1293" spans="1:26">
      <c r="A1293" t="s">
        <v>246</v>
      </c>
      <c r="B1293">
        <v>11664232630</v>
      </c>
      <c r="C1293" t="s">
        <v>2288</v>
      </c>
      <c r="D1293" t="s">
        <v>57</v>
      </c>
      <c r="E1293" t="s">
        <v>58</v>
      </c>
      <c r="F1293">
        <v>12162974</v>
      </c>
      <c r="G1293">
        <v>44982</v>
      </c>
      <c r="H1293" t="s">
        <v>2821</v>
      </c>
      <c r="I1293" t="s">
        <v>255</v>
      </c>
      <c r="J1293" t="s">
        <v>249</v>
      </c>
      <c r="K1293" t="s">
        <v>250</v>
      </c>
      <c r="L1293" t="s">
        <v>251</v>
      </c>
      <c r="O1293" s="111">
        <v>44982</v>
      </c>
      <c r="P1293" t="s">
        <v>252</v>
      </c>
      <c r="Q1293" t="s">
        <v>282</v>
      </c>
      <c r="R1293" s="111">
        <v>44984</v>
      </c>
      <c r="W1293">
        <v>41</v>
      </c>
      <c r="X1293">
        <v>1</v>
      </c>
      <c r="Y1293">
        <v>0</v>
      </c>
      <c r="Z1293">
        <f t="shared" si="20"/>
        <v>42</v>
      </c>
    </row>
    <row r="1294" spans="1:26">
      <c r="A1294" t="s">
        <v>246</v>
      </c>
      <c r="B1294">
        <v>61022616153</v>
      </c>
      <c r="C1294" t="s">
        <v>2343</v>
      </c>
      <c r="D1294" t="s">
        <v>57</v>
      </c>
      <c r="E1294" t="s">
        <v>58</v>
      </c>
      <c r="F1294">
        <v>12163041</v>
      </c>
      <c r="G1294">
        <v>44982</v>
      </c>
      <c r="H1294" t="s">
        <v>2822</v>
      </c>
      <c r="I1294" t="s">
        <v>255</v>
      </c>
      <c r="J1294" t="s">
        <v>249</v>
      </c>
      <c r="K1294" t="s">
        <v>250</v>
      </c>
      <c r="L1294" t="s">
        <v>251</v>
      </c>
      <c r="O1294" s="111">
        <v>44982</v>
      </c>
      <c r="P1294" t="s">
        <v>252</v>
      </c>
      <c r="Q1294" t="s">
        <v>253</v>
      </c>
      <c r="R1294" s="111">
        <v>44984</v>
      </c>
      <c r="W1294">
        <v>300</v>
      </c>
      <c r="X1294">
        <v>7646.69</v>
      </c>
      <c r="Y1294">
        <v>5877.3</v>
      </c>
      <c r="Z1294">
        <f t="shared" si="20"/>
        <v>13823.99</v>
      </c>
    </row>
    <row r="1295" spans="1:26">
      <c r="A1295" t="s">
        <v>246</v>
      </c>
      <c r="B1295">
        <v>27184870204</v>
      </c>
      <c r="C1295" t="s">
        <v>2337</v>
      </c>
      <c r="D1295" t="s">
        <v>57</v>
      </c>
      <c r="E1295" t="s">
        <v>58</v>
      </c>
      <c r="F1295">
        <v>12163140</v>
      </c>
      <c r="G1295">
        <v>44985</v>
      </c>
      <c r="H1295" t="s">
        <v>2823</v>
      </c>
      <c r="I1295" t="s">
        <v>255</v>
      </c>
      <c r="J1295" t="s">
        <v>249</v>
      </c>
      <c r="K1295" t="s">
        <v>268</v>
      </c>
      <c r="L1295" t="s">
        <v>251</v>
      </c>
      <c r="O1295" s="111">
        <v>44985</v>
      </c>
      <c r="P1295" t="s">
        <v>252</v>
      </c>
      <c r="Q1295" t="s">
        <v>257</v>
      </c>
      <c r="R1295" s="111"/>
      <c r="W1295">
        <v>0</v>
      </c>
      <c r="X1295">
        <v>0</v>
      </c>
      <c r="Y1295">
        <v>0</v>
      </c>
      <c r="Z1295">
        <f t="shared" si="20"/>
        <v>0</v>
      </c>
    </row>
    <row r="1296" spans="1:26">
      <c r="A1296" t="s">
        <v>246</v>
      </c>
      <c r="B1296">
        <v>6589394164</v>
      </c>
      <c r="C1296" t="s">
        <v>2314</v>
      </c>
      <c r="D1296" t="s">
        <v>57</v>
      </c>
      <c r="E1296" t="s">
        <v>58</v>
      </c>
      <c r="F1296">
        <v>12173381</v>
      </c>
      <c r="G1296">
        <v>44985</v>
      </c>
      <c r="H1296" t="s">
        <v>2825</v>
      </c>
      <c r="I1296" t="s">
        <v>255</v>
      </c>
      <c r="J1296" t="s">
        <v>249</v>
      </c>
      <c r="K1296" t="s">
        <v>250</v>
      </c>
      <c r="L1296" t="s">
        <v>251</v>
      </c>
      <c r="O1296" s="111">
        <v>44985</v>
      </c>
      <c r="P1296" t="s">
        <v>252</v>
      </c>
      <c r="Q1296" t="s">
        <v>282</v>
      </c>
      <c r="R1296" s="111">
        <v>44987</v>
      </c>
      <c r="W1296">
        <v>0</v>
      </c>
      <c r="X1296">
        <v>764.5</v>
      </c>
      <c r="Y1296">
        <v>0</v>
      </c>
      <c r="Z1296">
        <f t="shared" si="20"/>
        <v>764.5</v>
      </c>
    </row>
    <row r="1297" spans="1:26">
      <c r="A1297" t="s">
        <v>246</v>
      </c>
      <c r="B1297">
        <v>1076392113</v>
      </c>
      <c r="C1297" t="s">
        <v>2353</v>
      </c>
      <c r="D1297" t="s">
        <v>57</v>
      </c>
      <c r="E1297" t="s">
        <v>58</v>
      </c>
      <c r="F1297">
        <v>12173034</v>
      </c>
      <c r="G1297">
        <v>44985</v>
      </c>
      <c r="H1297" t="s">
        <v>2824</v>
      </c>
      <c r="I1297" t="s">
        <v>255</v>
      </c>
      <c r="L1297" t="s">
        <v>251</v>
      </c>
      <c r="O1297" s="111">
        <v>44985</v>
      </c>
      <c r="P1297" t="s">
        <v>252</v>
      </c>
      <c r="Q1297" t="s">
        <v>253</v>
      </c>
      <c r="R1297" s="111">
        <v>44986</v>
      </c>
      <c r="W1297">
        <v>0</v>
      </c>
      <c r="X1297">
        <v>4803.5</v>
      </c>
      <c r="Y1297">
        <v>2151</v>
      </c>
      <c r="Z1297">
        <f t="shared" si="20"/>
        <v>6954.5</v>
      </c>
    </row>
    <row r="1298" spans="1:26">
      <c r="A1298" t="s">
        <v>246</v>
      </c>
      <c r="B1298">
        <v>27184870204</v>
      </c>
      <c r="C1298" t="s">
        <v>2337</v>
      </c>
      <c r="D1298" t="s">
        <v>57</v>
      </c>
      <c r="E1298" t="s">
        <v>58</v>
      </c>
      <c r="F1298">
        <v>12173606</v>
      </c>
      <c r="G1298">
        <v>44985</v>
      </c>
      <c r="H1298" t="s">
        <v>2826</v>
      </c>
      <c r="I1298" t="s">
        <v>255</v>
      </c>
      <c r="J1298" t="s">
        <v>249</v>
      </c>
      <c r="K1298" t="s">
        <v>268</v>
      </c>
      <c r="L1298" t="s">
        <v>251</v>
      </c>
      <c r="O1298" s="111">
        <v>44985</v>
      </c>
      <c r="P1298" t="s">
        <v>252</v>
      </c>
      <c r="Q1298" t="s">
        <v>253</v>
      </c>
      <c r="R1298" s="111">
        <v>44986</v>
      </c>
      <c r="W1298">
        <v>0</v>
      </c>
      <c r="X1298">
        <v>14041.9</v>
      </c>
      <c r="Y1298">
        <v>11750.45</v>
      </c>
      <c r="Z1298">
        <f t="shared" si="20"/>
        <v>25792.35</v>
      </c>
    </row>
    <row r="1299" spans="1:26">
      <c r="A1299" t="s">
        <v>246</v>
      </c>
      <c r="B1299">
        <v>6972887143</v>
      </c>
      <c r="C1299" t="s">
        <v>2331</v>
      </c>
      <c r="D1299" t="s">
        <v>57</v>
      </c>
      <c r="E1299" t="s">
        <v>58</v>
      </c>
      <c r="F1299">
        <v>12173940</v>
      </c>
      <c r="G1299">
        <v>44985</v>
      </c>
      <c r="H1299" t="s">
        <v>2827</v>
      </c>
      <c r="I1299" t="s">
        <v>255</v>
      </c>
      <c r="J1299" t="s">
        <v>249</v>
      </c>
      <c r="K1299" t="s">
        <v>250</v>
      </c>
      <c r="L1299" t="s">
        <v>251</v>
      </c>
      <c r="O1299" s="111">
        <v>44985</v>
      </c>
      <c r="P1299" t="s">
        <v>252</v>
      </c>
      <c r="Q1299" t="s">
        <v>253</v>
      </c>
      <c r="R1299" s="111">
        <v>44986</v>
      </c>
      <c r="W1299">
        <v>0</v>
      </c>
      <c r="X1299">
        <v>7338.36</v>
      </c>
      <c r="Y1299">
        <v>10446</v>
      </c>
      <c r="Z1299">
        <f t="shared" si="20"/>
        <v>17784.36</v>
      </c>
    </row>
    <row r="1300" spans="1:26">
      <c r="A1300" t="s">
        <v>246</v>
      </c>
      <c r="B1300">
        <v>10439312604</v>
      </c>
      <c r="C1300" t="s">
        <v>2275</v>
      </c>
      <c r="D1300" t="s">
        <v>57</v>
      </c>
      <c r="E1300" t="s">
        <v>58</v>
      </c>
      <c r="F1300">
        <v>12175431</v>
      </c>
      <c r="G1300">
        <v>44985</v>
      </c>
      <c r="H1300" t="s">
        <v>2828</v>
      </c>
      <c r="I1300" t="s">
        <v>255</v>
      </c>
      <c r="L1300" t="s">
        <v>251</v>
      </c>
      <c r="O1300" s="111">
        <v>44985</v>
      </c>
      <c r="P1300" t="s">
        <v>252</v>
      </c>
      <c r="Q1300" t="s">
        <v>263</v>
      </c>
      <c r="R1300" s="111">
        <v>44986</v>
      </c>
      <c r="W1300">
        <v>0</v>
      </c>
      <c r="X1300">
        <v>37</v>
      </c>
      <c r="Y1300">
        <v>0</v>
      </c>
      <c r="Z1300">
        <f t="shared" si="20"/>
        <v>37</v>
      </c>
    </row>
    <row r="1301" spans="1:26">
      <c r="A1301" t="s">
        <v>246</v>
      </c>
      <c r="B1301">
        <v>70589751166</v>
      </c>
      <c r="C1301" t="s">
        <v>2294</v>
      </c>
      <c r="D1301" t="s">
        <v>57</v>
      </c>
      <c r="E1301" t="s">
        <v>58</v>
      </c>
      <c r="F1301">
        <v>10270896</v>
      </c>
      <c r="G1301">
        <v>44986</v>
      </c>
      <c r="H1301" t="s">
        <v>3567</v>
      </c>
      <c r="I1301" t="s">
        <v>255</v>
      </c>
      <c r="J1301" t="s">
        <v>249</v>
      </c>
      <c r="K1301" t="s">
        <v>250</v>
      </c>
      <c r="L1301" t="s">
        <v>251</v>
      </c>
      <c r="O1301" s="111">
        <v>44986</v>
      </c>
      <c r="P1301" t="s">
        <v>252</v>
      </c>
      <c r="Q1301" t="s">
        <v>253</v>
      </c>
      <c r="R1301" s="111">
        <v>44987</v>
      </c>
      <c r="W1301">
        <v>0</v>
      </c>
      <c r="X1301">
        <v>4040</v>
      </c>
      <c r="Y1301">
        <v>3361.25</v>
      </c>
      <c r="Z1301">
        <f t="shared" si="20"/>
        <v>7401.25</v>
      </c>
    </row>
    <row r="1302" spans="1:26">
      <c r="A1302" t="s">
        <v>246</v>
      </c>
      <c r="B1302">
        <v>61022616153</v>
      </c>
      <c r="C1302" t="s">
        <v>2343</v>
      </c>
      <c r="D1302" t="s">
        <v>57</v>
      </c>
      <c r="E1302" t="s">
        <v>58</v>
      </c>
      <c r="F1302">
        <v>12173643</v>
      </c>
      <c r="G1302">
        <v>44986</v>
      </c>
      <c r="H1302" t="s">
        <v>3584</v>
      </c>
      <c r="I1302" t="s">
        <v>255</v>
      </c>
      <c r="L1302" t="s">
        <v>251</v>
      </c>
      <c r="O1302" s="111">
        <v>44986</v>
      </c>
      <c r="P1302" t="s">
        <v>252</v>
      </c>
      <c r="Q1302" t="s">
        <v>263</v>
      </c>
      <c r="R1302" s="111">
        <v>44986</v>
      </c>
      <c r="W1302">
        <v>0</v>
      </c>
      <c r="X1302">
        <v>1338</v>
      </c>
      <c r="Y1302">
        <v>0</v>
      </c>
      <c r="Z1302">
        <f t="shared" si="20"/>
        <v>1338</v>
      </c>
    </row>
    <row r="1303" spans="1:26">
      <c r="A1303" t="s">
        <v>246</v>
      </c>
      <c r="B1303">
        <v>4312367124</v>
      </c>
      <c r="C1303" t="s">
        <v>2359</v>
      </c>
      <c r="D1303" t="s">
        <v>57</v>
      </c>
      <c r="E1303" t="s">
        <v>58</v>
      </c>
      <c r="F1303">
        <v>12183352</v>
      </c>
      <c r="G1303">
        <v>44986</v>
      </c>
      <c r="H1303" t="s">
        <v>3587</v>
      </c>
      <c r="I1303" t="s">
        <v>256</v>
      </c>
      <c r="J1303" t="s">
        <v>249</v>
      </c>
      <c r="K1303" t="s">
        <v>268</v>
      </c>
      <c r="L1303" t="s">
        <v>251</v>
      </c>
      <c r="O1303" s="111">
        <v>44986</v>
      </c>
      <c r="P1303" t="s">
        <v>252</v>
      </c>
      <c r="Q1303" t="s">
        <v>253</v>
      </c>
      <c r="R1303" s="111">
        <v>44987</v>
      </c>
      <c r="W1303">
        <v>0</v>
      </c>
      <c r="X1303">
        <v>996</v>
      </c>
      <c r="Y1303">
        <v>9496.5</v>
      </c>
      <c r="Z1303">
        <f t="shared" si="20"/>
        <v>10492.5</v>
      </c>
    </row>
    <row r="1304" spans="1:26">
      <c r="A1304" t="s">
        <v>246</v>
      </c>
      <c r="B1304">
        <v>10439312604</v>
      </c>
      <c r="C1304" t="s">
        <v>2275</v>
      </c>
      <c r="D1304" t="s">
        <v>57</v>
      </c>
      <c r="E1304" t="s">
        <v>58</v>
      </c>
      <c r="F1304">
        <v>12183533</v>
      </c>
      <c r="G1304">
        <v>44986</v>
      </c>
      <c r="H1304" t="s">
        <v>3588</v>
      </c>
      <c r="I1304" t="s">
        <v>255</v>
      </c>
      <c r="L1304" t="s">
        <v>251</v>
      </c>
      <c r="O1304" s="111">
        <v>44986</v>
      </c>
      <c r="P1304" t="s">
        <v>252</v>
      </c>
      <c r="Q1304" t="s">
        <v>253</v>
      </c>
      <c r="R1304" s="111">
        <v>44987</v>
      </c>
      <c r="W1304">
        <v>0</v>
      </c>
      <c r="X1304">
        <v>1622.2</v>
      </c>
      <c r="Y1304">
        <v>3115.05</v>
      </c>
      <c r="Z1304">
        <f t="shared" si="20"/>
        <v>4737.25</v>
      </c>
    </row>
    <row r="1305" spans="1:26">
      <c r="A1305" t="s">
        <v>246</v>
      </c>
      <c r="B1305">
        <v>4312367124</v>
      </c>
      <c r="C1305" t="s">
        <v>2359</v>
      </c>
      <c r="D1305" t="s">
        <v>57</v>
      </c>
      <c r="E1305" t="s">
        <v>58</v>
      </c>
      <c r="F1305">
        <v>12164296</v>
      </c>
      <c r="G1305">
        <v>44986</v>
      </c>
      <c r="H1305" t="s">
        <v>3580</v>
      </c>
      <c r="I1305" t="s">
        <v>255</v>
      </c>
      <c r="J1305" t="s">
        <v>249</v>
      </c>
      <c r="K1305" t="s">
        <v>250</v>
      </c>
      <c r="L1305" t="s">
        <v>251</v>
      </c>
      <c r="O1305" s="111">
        <v>44986</v>
      </c>
      <c r="P1305" t="s">
        <v>252</v>
      </c>
      <c r="Q1305" t="s">
        <v>253</v>
      </c>
      <c r="R1305" s="111">
        <v>44987</v>
      </c>
      <c r="W1305">
        <v>0</v>
      </c>
      <c r="X1305">
        <v>6872</v>
      </c>
      <c r="Y1305">
        <v>10552</v>
      </c>
      <c r="Z1305">
        <f t="shared" si="20"/>
        <v>17424</v>
      </c>
    </row>
    <row r="1306" spans="1:26">
      <c r="A1306" t="s">
        <v>246</v>
      </c>
      <c r="B1306">
        <v>27184870204</v>
      </c>
      <c r="C1306" t="s">
        <v>2337</v>
      </c>
      <c r="D1306" t="s">
        <v>57</v>
      </c>
      <c r="E1306" t="s">
        <v>58</v>
      </c>
      <c r="F1306">
        <v>11311907</v>
      </c>
      <c r="G1306">
        <v>44986</v>
      </c>
      <c r="H1306" t="s">
        <v>3569</v>
      </c>
      <c r="I1306" t="s">
        <v>248</v>
      </c>
      <c r="J1306" t="s">
        <v>249</v>
      </c>
      <c r="K1306" t="s">
        <v>268</v>
      </c>
      <c r="L1306" t="s">
        <v>251</v>
      </c>
      <c r="O1306" s="111">
        <v>44986</v>
      </c>
      <c r="P1306" t="s">
        <v>252</v>
      </c>
      <c r="Q1306" t="s">
        <v>253</v>
      </c>
      <c r="R1306" s="111">
        <v>44987</v>
      </c>
      <c r="W1306">
        <v>0</v>
      </c>
      <c r="X1306">
        <v>1494.95</v>
      </c>
      <c r="Y1306">
        <v>3084.89</v>
      </c>
      <c r="Z1306">
        <f t="shared" si="20"/>
        <v>4579.84</v>
      </c>
    </row>
    <row r="1307" spans="1:26">
      <c r="A1307" t="s">
        <v>246</v>
      </c>
      <c r="B1307">
        <v>664097138</v>
      </c>
      <c r="C1307" t="s">
        <v>2299</v>
      </c>
      <c r="D1307" t="s">
        <v>57</v>
      </c>
      <c r="E1307" t="s">
        <v>58</v>
      </c>
      <c r="F1307">
        <v>12184039</v>
      </c>
      <c r="G1307">
        <v>44986</v>
      </c>
      <c r="H1307" t="s">
        <v>3589</v>
      </c>
      <c r="I1307" t="s">
        <v>255</v>
      </c>
      <c r="J1307" t="s">
        <v>249</v>
      </c>
      <c r="K1307" t="s">
        <v>250</v>
      </c>
      <c r="L1307" t="s">
        <v>251</v>
      </c>
      <c r="O1307" s="111">
        <v>44992</v>
      </c>
      <c r="P1307" t="s">
        <v>252</v>
      </c>
      <c r="Q1307" t="s">
        <v>253</v>
      </c>
      <c r="R1307" s="111">
        <v>44993</v>
      </c>
      <c r="W1307">
        <v>0</v>
      </c>
      <c r="X1307">
        <v>17629.099999999999</v>
      </c>
      <c r="Y1307">
        <v>35213.22</v>
      </c>
      <c r="Z1307">
        <f t="shared" si="20"/>
        <v>52842.32</v>
      </c>
    </row>
    <row r="1308" spans="1:26">
      <c r="A1308" t="s">
        <v>246</v>
      </c>
      <c r="B1308">
        <v>6589394164</v>
      </c>
      <c r="C1308" t="s">
        <v>2314</v>
      </c>
      <c r="D1308" t="s">
        <v>57</v>
      </c>
      <c r="E1308" t="s">
        <v>58</v>
      </c>
      <c r="F1308">
        <v>12189309</v>
      </c>
      <c r="G1308">
        <v>44987</v>
      </c>
      <c r="H1308" t="s">
        <v>3591</v>
      </c>
      <c r="I1308" t="s">
        <v>255</v>
      </c>
      <c r="J1308" t="s">
        <v>249</v>
      </c>
      <c r="K1308" t="s">
        <v>250</v>
      </c>
      <c r="L1308" t="s">
        <v>251</v>
      </c>
      <c r="O1308" s="111">
        <v>44987</v>
      </c>
      <c r="P1308" t="s">
        <v>252</v>
      </c>
      <c r="Q1308" t="s">
        <v>253</v>
      </c>
      <c r="R1308" s="111">
        <v>44988</v>
      </c>
      <c r="W1308">
        <v>0</v>
      </c>
      <c r="X1308">
        <v>1040.29</v>
      </c>
      <c r="Y1308">
        <v>1564.59</v>
      </c>
      <c r="Z1308">
        <f t="shared" si="20"/>
        <v>2604.88</v>
      </c>
    </row>
    <row r="1309" spans="1:26">
      <c r="A1309" t="s">
        <v>246</v>
      </c>
      <c r="B1309">
        <v>70589751166</v>
      </c>
      <c r="C1309" t="s">
        <v>2294</v>
      </c>
      <c r="D1309" t="s">
        <v>57</v>
      </c>
      <c r="E1309" t="s">
        <v>58</v>
      </c>
      <c r="F1309">
        <v>12189687</v>
      </c>
      <c r="G1309">
        <v>44987</v>
      </c>
      <c r="H1309" t="s">
        <v>3593</v>
      </c>
      <c r="I1309" t="s">
        <v>255</v>
      </c>
      <c r="J1309" t="s">
        <v>249</v>
      </c>
      <c r="K1309" t="s">
        <v>250</v>
      </c>
      <c r="L1309" t="s">
        <v>251</v>
      </c>
      <c r="O1309" s="111">
        <v>44987</v>
      </c>
      <c r="P1309" t="s">
        <v>252</v>
      </c>
      <c r="Q1309" t="s">
        <v>282</v>
      </c>
      <c r="R1309" s="111">
        <v>44988</v>
      </c>
      <c r="W1309">
        <v>0</v>
      </c>
      <c r="X1309">
        <v>53</v>
      </c>
      <c r="Y1309">
        <v>0</v>
      </c>
      <c r="Z1309">
        <f t="shared" si="20"/>
        <v>53</v>
      </c>
    </row>
    <row r="1310" spans="1:26">
      <c r="A1310" t="s">
        <v>246</v>
      </c>
      <c r="B1310">
        <v>70589751166</v>
      </c>
      <c r="C1310" t="s">
        <v>2294</v>
      </c>
      <c r="D1310" t="s">
        <v>57</v>
      </c>
      <c r="E1310" t="s">
        <v>58</v>
      </c>
      <c r="F1310">
        <v>12190045</v>
      </c>
      <c r="G1310">
        <v>44987</v>
      </c>
      <c r="H1310" t="s">
        <v>3595</v>
      </c>
      <c r="I1310" t="s">
        <v>255</v>
      </c>
      <c r="J1310" t="s">
        <v>249</v>
      </c>
      <c r="K1310" t="s">
        <v>250</v>
      </c>
      <c r="L1310" t="s">
        <v>251</v>
      </c>
      <c r="O1310" s="111">
        <v>44987</v>
      </c>
      <c r="P1310" t="s">
        <v>252</v>
      </c>
      <c r="Q1310" t="s">
        <v>253</v>
      </c>
      <c r="R1310" s="111">
        <v>44988</v>
      </c>
      <c r="W1310">
        <v>0</v>
      </c>
      <c r="X1310">
        <v>302.5</v>
      </c>
      <c r="Y1310">
        <v>1029.5</v>
      </c>
      <c r="Z1310">
        <f t="shared" si="20"/>
        <v>1332</v>
      </c>
    </row>
    <row r="1311" spans="1:26">
      <c r="A1311" t="s">
        <v>246</v>
      </c>
      <c r="B1311">
        <v>94647720187</v>
      </c>
      <c r="C1311" t="s">
        <v>2308</v>
      </c>
      <c r="D1311" t="s">
        <v>57</v>
      </c>
      <c r="E1311" t="s">
        <v>58</v>
      </c>
      <c r="F1311">
        <v>12110581</v>
      </c>
      <c r="G1311">
        <v>44987</v>
      </c>
      <c r="H1311" t="s">
        <v>3572</v>
      </c>
      <c r="I1311" t="s">
        <v>255</v>
      </c>
      <c r="J1311" t="s">
        <v>249</v>
      </c>
      <c r="K1311" t="s">
        <v>268</v>
      </c>
      <c r="L1311" t="s">
        <v>251</v>
      </c>
      <c r="O1311" s="111">
        <v>44987</v>
      </c>
      <c r="P1311" t="s">
        <v>252</v>
      </c>
      <c r="Q1311" t="s">
        <v>253</v>
      </c>
      <c r="R1311" s="111">
        <v>44988</v>
      </c>
      <c r="W1311">
        <v>0</v>
      </c>
      <c r="X1311">
        <v>14891.01</v>
      </c>
      <c r="Y1311">
        <v>21992.14</v>
      </c>
      <c r="Z1311">
        <f t="shared" si="20"/>
        <v>36883.15</v>
      </c>
    </row>
    <row r="1312" spans="1:26">
      <c r="A1312" t="s">
        <v>246</v>
      </c>
      <c r="B1312">
        <v>27184870204</v>
      </c>
      <c r="C1312" t="s">
        <v>2337</v>
      </c>
      <c r="D1312" t="s">
        <v>57</v>
      </c>
      <c r="E1312" t="s">
        <v>58</v>
      </c>
      <c r="F1312">
        <v>10468830</v>
      </c>
      <c r="G1312">
        <v>44987</v>
      </c>
      <c r="H1312" t="s">
        <v>3568</v>
      </c>
      <c r="I1312" t="s">
        <v>255</v>
      </c>
      <c r="J1312" t="s">
        <v>249</v>
      </c>
      <c r="K1312" t="s">
        <v>268</v>
      </c>
      <c r="L1312" t="s">
        <v>251</v>
      </c>
      <c r="O1312" s="111">
        <v>44987</v>
      </c>
      <c r="P1312" t="s">
        <v>252</v>
      </c>
      <c r="Q1312" t="s">
        <v>253</v>
      </c>
      <c r="R1312" s="111">
        <v>44988</v>
      </c>
      <c r="W1312">
        <v>0</v>
      </c>
      <c r="X1312">
        <v>954.5</v>
      </c>
      <c r="Y1312">
        <v>3876.5</v>
      </c>
      <c r="Z1312">
        <f t="shared" si="20"/>
        <v>4831</v>
      </c>
    </row>
    <row r="1313" spans="1:26">
      <c r="A1313" t="s">
        <v>246</v>
      </c>
      <c r="B1313">
        <v>11664232630</v>
      </c>
      <c r="C1313" t="s">
        <v>2288</v>
      </c>
      <c r="D1313" t="s">
        <v>57</v>
      </c>
      <c r="E1313" t="s">
        <v>58</v>
      </c>
      <c r="F1313">
        <v>12190394</v>
      </c>
      <c r="G1313">
        <v>44987</v>
      </c>
      <c r="H1313" t="s">
        <v>3596</v>
      </c>
      <c r="I1313" t="s">
        <v>255</v>
      </c>
      <c r="J1313" t="s">
        <v>249</v>
      </c>
      <c r="K1313" t="s">
        <v>250</v>
      </c>
      <c r="L1313" t="s">
        <v>251</v>
      </c>
      <c r="O1313" s="111">
        <v>44987</v>
      </c>
      <c r="P1313" t="s">
        <v>252</v>
      </c>
      <c r="Q1313" t="s">
        <v>257</v>
      </c>
      <c r="R1313" s="111">
        <v>44988</v>
      </c>
      <c r="W1313">
        <v>0</v>
      </c>
      <c r="X1313">
        <v>0</v>
      </c>
      <c r="Y1313">
        <v>0</v>
      </c>
      <c r="Z1313">
        <f t="shared" si="20"/>
        <v>0</v>
      </c>
    </row>
    <row r="1314" spans="1:26">
      <c r="A1314" t="s">
        <v>246</v>
      </c>
      <c r="B1314">
        <v>1076392113</v>
      </c>
      <c r="C1314" t="s">
        <v>2353</v>
      </c>
      <c r="D1314" t="s">
        <v>57</v>
      </c>
      <c r="E1314" t="s">
        <v>58</v>
      </c>
      <c r="F1314">
        <v>12190688</v>
      </c>
      <c r="G1314">
        <v>44987</v>
      </c>
      <c r="H1314" t="s">
        <v>3598</v>
      </c>
      <c r="I1314" t="s">
        <v>255</v>
      </c>
      <c r="J1314" t="s">
        <v>249</v>
      </c>
      <c r="K1314" t="s">
        <v>250</v>
      </c>
      <c r="L1314" t="s">
        <v>251</v>
      </c>
      <c r="O1314" s="111">
        <v>44987</v>
      </c>
      <c r="P1314" t="s">
        <v>252</v>
      </c>
      <c r="Q1314" t="s">
        <v>253</v>
      </c>
      <c r="R1314" s="111">
        <v>44988</v>
      </c>
      <c r="W1314">
        <v>0</v>
      </c>
      <c r="X1314">
        <v>7965.45</v>
      </c>
      <c r="Y1314">
        <v>10846.39</v>
      </c>
      <c r="Z1314">
        <f t="shared" si="20"/>
        <v>18811.84</v>
      </c>
    </row>
    <row r="1315" spans="1:26">
      <c r="A1315" t="s">
        <v>246</v>
      </c>
      <c r="B1315">
        <v>6589394164</v>
      </c>
      <c r="C1315" t="s">
        <v>2314</v>
      </c>
      <c r="D1315" t="s">
        <v>57</v>
      </c>
      <c r="E1315" t="s">
        <v>58</v>
      </c>
      <c r="F1315">
        <v>12190718</v>
      </c>
      <c r="G1315">
        <v>44987</v>
      </c>
      <c r="H1315" t="s">
        <v>3599</v>
      </c>
      <c r="I1315" t="s">
        <v>260</v>
      </c>
      <c r="L1315" t="s">
        <v>251</v>
      </c>
      <c r="O1315" s="111">
        <v>44987</v>
      </c>
      <c r="P1315" t="s">
        <v>252</v>
      </c>
      <c r="Q1315" t="s">
        <v>263</v>
      </c>
      <c r="R1315" s="111">
        <v>44988</v>
      </c>
      <c r="W1315">
        <v>0</v>
      </c>
      <c r="X1315">
        <v>20</v>
      </c>
      <c r="Y1315">
        <v>0</v>
      </c>
      <c r="Z1315">
        <f t="shared" si="20"/>
        <v>20</v>
      </c>
    </row>
    <row r="1316" spans="1:26">
      <c r="A1316" t="s">
        <v>246</v>
      </c>
      <c r="B1316">
        <v>61022616153</v>
      </c>
      <c r="C1316" t="s">
        <v>2343</v>
      </c>
      <c r="D1316" t="s">
        <v>57</v>
      </c>
      <c r="E1316" t="s">
        <v>58</v>
      </c>
      <c r="F1316">
        <v>12166452</v>
      </c>
      <c r="G1316">
        <v>44987</v>
      </c>
      <c r="H1316" t="s">
        <v>3581</v>
      </c>
      <c r="I1316" t="s">
        <v>255</v>
      </c>
      <c r="J1316" t="s">
        <v>249</v>
      </c>
      <c r="K1316" t="s">
        <v>268</v>
      </c>
      <c r="L1316" t="s">
        <v>251</v>
      </c>
      <c r="O1316" s="111">
        <v>44991</v>
      </c>
      <c r="P1316" t="s">
        <v>252</v>
      </c>
      <c r="Q1316" t="s">
        <v>253</v>
      </c>
      <c r="R1316" s="111">
        <v>44992</v>
      </c>
      <c r="W1316">
        <v>0</v>
      </c>
      <c r="X1316">
        <v>16720</v>
      </c>
      <c r="Y1316">
        <v>18865</v>
      </c>
      <c r="Z1316">
        <f t="shared" si="20"/>
        <v>35585</v>
      </c>
    </row>
    <row r="1317" spans="1:26">
      <c r="A1317" t="s">
        <v>246</v>
      </c>
      <c r="B1317">
        <v>664097138</v>
      </c>
      <c r="C1317" t="s">
        <v>2299</v>
      </c>
      <c r="D1317" t="s">
        <v>57</v>
      </c>
      <c r="E1317" t="s">
        <v>58</v>
      </c>
      <c r="F1317">
        <v>12190543</v>
      </c>
      <c r="G1317">
        <v>44987</v>
      </c>
      <c r="H1317" t="s">
        <v>3597</v>
      </c>
      <c r="I1317" t="s">
        <v>255</v>
      </c>
      <c r="J1317" t="s">
        <v>249</v>
      </c>
      <c r="K1317" t="s">
        <v>250</v>
      </c>
      <c r="L1317" t="s">
        <v>251</v>
      </c>
      <c r="O1317" s="111">
        <v>44987</v>
      </c>
      <c r="P1317" t="s">
        <v>252</v>
      </c>
      <c r="Q1317" t="s">
        <v>253</v>
      </c>
      <c r="R1317" s="111">
        <v>44988</v>
      </c>
      <c r="W1317">
        <v>0</v>
      </c>
      <c r="X1317">
        <v>1</v>
      </c>
      <c r="Y1317">
        <v>158</v>
      </c>
      <c r="Z1317">
        <f t="shared" si="20"/>
        <v>159</v>
      </c>
    </row>
    <row r="1318" spans="1:26">
      <c r="A1318" t="s">
        <v>246</v>
      </c>
      <c r="B1318">
        <v>6972887143</v>
      </c>
      <c r="C1318" t="s">
        <v>2331</v>
      </c>
      <c r="D1318" t="s">
        <v>57</v>
      </c>
      <c r="E1318" t="s">
        <v>58</v>
      </c>
      <c r="F1318">
        <v>12190894</v>
      </c>
      <c r="G1318">
        <v>44987</v>
      </c>
      <c r="H1318" t="s">
        <v>3600</v>
      </c>
      <c r="I1318" t="s">
        <v>248</v>
      </c>
      <c r="J1318" t="s">
        <v>249</v>
      </c>
      <c r="K1318" t="s">
        <v>250</v>
      </c>
      <c r="L1318" t="s">
        <v>251</v>
      </c>
      <c r="O1318" s="111">
        <v>44987</v>
      </c>
      <c r="P1318" t="s">
        <v>252</v>
      </c>
      <c r="Q1318" t="s">
        <v>282</v>
      </c>
      <c r="R1318" s="111">
        <v>44988</v>
      </c>
      <c r="W1318">
        <v>0</v>
      </c>
      <c r="X1318">
        <v>5432.6</v>
      </c>
      <c r="Y1318">
        <v>0</v>
      </c>
      <c r="Z1318">
        <f t="shared" si="20"/>
        <v>5432.6</v>
      </c>
    </row>
    <row r="1319" spans="1:26">
      <c r="A1319" t="s">
        <v>246</v>
      </c>
      <c r="B1319">
        <v>94647720187</v>
      </c>
      <c r="C1319" t="s">
        <v>2308</v>
      </c>
      <c r="D1319" t="s">
        <v>57</v>
      </c>
      <c r="E1319" t="s">
        <v>58</v>
      </c>
      <c r="F1319">
        <v>12189612</v>
      </c>
      <c r="G1319">
        <v>44988</v>
      </c>
      <c r="H1319" t="s">
        <v>3592</v>
      </c>
      <c r="I1319" t="s">
        <v>255</v>
      </c>
      <c r="J1319" t="s">
        <v>249</v>
      </c>
      <c r="K1319" t="s">
        <v>250</v>
      </c>
      <c r="L1319" t="s">
        <v>251</v>
      </c>
      <c r="O1319" s="111">
        <v>44988</v>
      </c>
      <c r="P1319" t="s">
        <v>252</v>
      </c>
      <c r="Q1319" t="s">
        <v>253</v>
      </c>
      <c r="R1319" s="111">
        <v>44991</v>
      </c>
      <c r="W1319">
        <v>0</v>
      </c>
      <c r="X1319">
        <v>2366.3000000000002</v>
      </c>
      <c r="Y1319">
        <v>2277.16</v>
      </c>
      <c r="Z1319">
        <f t="shared" si="20"/>
        <v>4643.46</v>
      </c>
    </row>
    <row r="1320" spans="1:26">
      <c r="A1320" t="s">
        <v>246</v>
      </c>
      <c r="B1320">
        <v>6589394164</v>
      </c>
      <c r="C1320" t="s">
        <v>2314</v>
      </c>
      <c r="D1320" t="s">
        <v>57</v>
      </c>
      <c r="E1320" t="s">
        <v>58</v>
      </c>
      <c r="F1320">
        <v>12195172</v>
      </c>
      <c r="G1320">
        <v>44988</v>
      </c>
      <c r="H1320" t="s">
        <v>3602</v>
      </c>
      <c r="I1320" t="s">
        <v>255</v>
      </c>
      <c r="J1320" t="s">
        <v>249</v>
      </c>
      <c r="K1320" t="s">
        <v>250</v>
      </c>
      <c r="L1320" t="s">
        <v>251</v>
      </c>
      <c r="O1320" s="111">
        <v>44988</v>
      </c>
      <c r="P1320" t="s">
        <v>252</v>
      </c>
      <c r="Q1320" t="s">
        <v>253</v>
      </c>
      <c r="R1320" s="111">
        <v>44991</v>
      </c>
      <c r="W1320">
        <v>0</v>
      </c>
      <c r="X1320">
        <v>5721.33</v>
      </c>
      <c r="Y1320">
        <v>5023.8</v>
      </c>
      <c r="Z1320">
        <f t="shared" si="20"/>
        <v>10745.130000000001</v>
      </c>
    </row>
    <row r="1321" spans="1:26">
      <c r="A1321" t="s">
        <v>246</v>
      </c>
      <c r="B1321">
        <v>6972887143</v>
      </c>
      <c r="C1321" t="s">
        <v>2331</v>
      </c>
      <c r="D1321" t="s">
        <v>57</v>
      </c>
      <c r="E1321" t="s">
        <v>58</v>
      </c>
      <c r="F1321">
        <v>4786441</v>
      </c>
      <c r="G1321">
        <v>44988</v>
      </c>
      <c r="H1321" t="s">
        <v>3560</v>
      </c>
      <c r="I1321" t="s">
        <v>255</v>
      </c>
      <c r="J1321" t="s">
        <v>249</v>
      </c>
      <c r="K1321" t="s">
        <v>250</v>
      </c>
      <c r="L1321" t="s">
        <v>707</v>
      </c>
      <c r="O1321" s="111">
        <v>44988</v>
      </c>
      <c r="P1321" t="s">
        <v>252</v>
      </c>
      <c r="Q1321" t="s">
        <v>253</v>
      </c>
      <c r="R1321" s="111">
        <v>44991</v>
      </c>
      <c r="W1321">
        <v>0</v>
      </c>
      <c r="X1321">
        <v>4005.16</v>
      </c>
      <c r="Y1321">
        <v>9691.0499999999993</v>
      </c>
      <c r="Z1321">
        <f t="shared" si="20"/>
        <v>13696.21</v>
      </c>
    </row>
    <row r="1322" spans="1:26">
      <c r="A1322" t="s">
        <v>246</v>
      </c>
      <c r="B1322">
        <v>11664232630</v>
      </c>
      <c r="C1322" t="s">
        <v>2288</v>
      </c>
      <c r="D1322" t="s">
        <v>57</v>
      </c>
      <c r="E1322" t="s">
        <v>58</v>
      </c>
      <c r="F1322">
        <v>12148100</v>
      </c>
      <c r="G1322">
        <v>44988</v>
      </c>
      <c r="H1322" t="s">
        <v>3578</v>
      </c>
      <c r="I1322" t="s">
        <v>260</v>
      </c>
      <c r="L1322" t="s">
        <v>251</v>
      </c>
      <c r="O1322" s="111">
        <v>44988</v>
      </c>
      <c r="P1322" t="s">
        <v>252</v>
      </c>
      <c r="Q1322" t="s">
        <v>263</v>
      </c>
      <c r="R1322" s="111">
        <v>44991</v>
      </c>
      <c r="W1322">
        <v>0</v>
      </c>
      <c r="X1322">
        <v>125</v>
      </c>
      <c r="Y1322">
        <v>0</v>
      </c>
      <c r="Z1322">
        <f t="shared" si="20"/>
        <v>125</v>
      </c>
    </row>
    <row r="1323" spans="1:26">
      <c r="A1323" t="s">
        <v>246</v>
      </c>
      <c r="B1323">
        <v>664097138</v>
      </c>
      <c r="C1323" t="s">
        <v>2299</v>
      </c>
      <c r="D1323" t="s">
        <v>57</v>
      </c>
      <c r="E1323" t="s">
        <v>58</v>
      </c>
      <c r="F1323">
        <v>12191079</v>
      </c>
      <c r="G1323">
        <v>44988</v>
      </c>
      <c r="H1323" t="s">
        <v>3601</v>
      </c>
      <c r="I1323" t="s">
        <v>255</v>
      </c>
      <c r="J1323" t="s">
        <v>249</v>
      </c>
      <c r="K1323" t="s">
        <v>250</v>
      </c>
      <c r="L1323" t="s">
        <v>251</v>
      </c>
      <c r="O1323" s="111">
        <v>44988</v>
      </c>
      <c r="P1323" t="s">
        <v>252</v>
      </c>
      <c r="Q1323" t="s">
        <v>253</v>
      </c>
      <c r="R1323" s="111">
        <v>44991</v>
      </c>
      <c r="W1323">
        <v>0</v>
      </c>
      <c r="X1323">
        <v>3327</v>
      </c>
      <c r="Y1323">
        <v>4990</v>
      </c>
      <c r="Z1323">
        <f t="shared" si="20"/>
        <v>8317</v>
      </c>
    </row>
    <row r="1324" spans="1:26">
      <c r="A1324" t="s">
        <v>246</v>
      </c>
      <c r="B1324">
        <v>4312367124</v>
      </c>
      <c r="C1324" t="s">
        <v>2359</v>
      </c>
      <c r="D1324" t="s">
        <v>57</v>
      </c>
      <c r="E1324" t="s">
        <v>58</v>
      </c>
      <c r="F1324">
        <v>12189924</v>
      </c>
      <c r="G1324">
        <v>44988</v>
      </c>
      <c r="H1324" t="s">
        <v>3594</v>
      </c>
      <c r="I1324" t="s">
        <v>255</v>
      </c>
      <c r="J1324" t="s">
        <v>249</v>
      </c>
      <c r="K1324" t="s">
        <v>268</v>
      </c>
      <c r="L1324" t="s">
        <v>251</v>
      </c>
      <c r="O1324" s="111">
        <v>44995</v>
      </c>
      <c r="P1324" t="s">
        <v>252</v>
      </c>
      <c r="Q1324" t="s">
        <v>253</v>
      </c>
      <c r="R1324" s="111">
        <v>44998</v>
      </c>
      <c r="W1324">
        <v>0</v>
      </c>
      <c r="X1324">
        <v>10097</v>
      </c>
      <c r="Y1324">
        <v>24736</v>
      </c>
      <c r="Z1324">
        <f t="shared" si="20"/>
        <v>34833</v>
      </c>
    </row>
    <row r="1325" spans="1:26">
      <c r="A1325" t="s">
        <v>246</v>
      </c>
      <c r="B1325">
        <v>1076392113</v>
      </c>
      <c r="C1325" t="s">
        <v>2353</v>
      </c>
      <c r="D1325" t="s">
        <v>57</v>
      </c>
      <c r="E1325" t="s">
        <v>58</v>
      </c>
      <c r="F1325">
        <v>12195960</v>
      </c>
      <c r="G1325">
        <v>44988</v>
      </c>
      <c r="H1325" t="s">
        <v>3604</v>
      </c>
      <c r="I1325" t="s">
        <v>255</v>
      </c>
      <c r="J1325" t="s">
        <v>249</v>
      </c>
      <c r="K1325" t="s">
        <v>250</v>
      </c>
      <c r="L1325" t="s">
        <v>251</v>
      </c>
      <c r="O1325" s="111">
        <v>44988</v>
      </c>
      <c r="P1325" t="s">
        <v>252</v>
      </c>
      <c r="Q1325" t="s">
        <v>253</v>
      </c>
      <c r="R1325" s="111">
        <v>44992</v>
      </c>
      <c r="W1325">
        <v>0</v>
      </c>
      <c r="X1325">
        <v>2033.4</v>
      </c>
      <c r="Y1325">
        <v>3008.5</v>
      </c>
      <c r="Z1325">
        <f t="shared" si="20"/>
        <v>5041.8999999999996</v>
      </c>
    </row>
    <row r="1326" spans="1:26">
      <c r="A1326" t="s">
        <v>246</v>
      </c>
      <c r="B1326">
        <v>6589394164</v>
      </c>
      <c r="C1326" t="s">
        <v>2314</v>
      </c>
      <c r="D1326" t="s">
        <v>57</v>
      </c>
      <c r="E1326" t="s">
        <v>58</v>
      </c>
      <c r="F1326">
        <v>12200179</v>
      </c>
      <c r="G1326">
        <v>44991</v>
      </c>
      <c r="H1326" t="s">
        <v>3607</v>
      </c>
      <c r="I1326" t="s">
        <v>255</v>
      </c>
      <c r="J1326" t="s">
        <v>249</v>
      </c>
      <c r="K1326" t="s">
        <v>250</v>
      </c>
      <c r="L1326" t="s">
        <v>251</v>
      </c>
      <c r="O1326" s="111">
        <v>44991</v>
      </c>
      <c r="P1326" t="s">
        <v>252</v>
      </c>
      <c r="Q1326" t="s">
        <v>257</v>
      </c>
      <c r="R1326" s="111"/>
      <c r="W1326">
        <v>0</v>
      </c>
      <c r="X1326">
        <v>0</v>
      </c>
      <c r="Y1326">
        <v>0</v>
      </c>
      <c r="Z1326">
        <f t="shared" si="20"/>
        <v>0</v>
      </c>
    </row>
    <row r="1327" spans="1:26">
      <c r="A1327" t="s">
        <v>246</v>
      </c>
      <c r="B1327">
        <v>10439312604</v>
      </c>
      <c r="C1327" t="s">
        <v>2275</v>
      </c>
      <c r="D1327" t="s">
        <v>57</v>
      </c>
      <c r="E1327" t="s">
        <v>58</v>
      </c>
      <c r="F1327">
        <v>12201272</v>
      </c>
      <c r="G1327">
        <v>44991</v>
      </c>
      <c r="H1327" t="s">
        <v>3609</v>
      </c>
      <c r="I1327" t="s">
        <v>255</v>
      </c>
      <c r="J1327" t="s">
        <v>249</v>
      </c>
      <c r="K1327" t="s">
        <v>250</v>
      </c>
      <c r="L1327" t="s">
        <v>251</v>
      </c>
      <c r="O1327" s="111">
        <v>44997</v>
      </c>
      <c r="P1327" t="s">
        <v>252</v>
      </c>
      <c r="Q1327" t="s">
        <v>253</v>
      </c>
      <c r="R1327" s="111">
        <v>44998</v>
      </c>
      <c r="W1327">
        <v>0</v>
      </c>
      <c r="X1327">
        <v>7509.19</v>
      </c>
      <c r="Y1327">
        <v>6083.25</v>
      </c>
      <c r="Z1327">
        <f t="shared" si="20"/>
        <v>13592.439999999999</v>
      </c>
    </row>
    <row r="1328" spans="1:26">
      <c r="A1328" t="s">
        <v>246</v>
      </c>
      <c r="B1328">
        <v>11664232630</v>
      </c>
      <c r="C1328" t="s">
        <v>2288</v>
      </c>
      <c r="D1328" t="s">
        <v>57</v>
      </c>
      <c r="E1328" t="s">
        <v>58</v>
      </c>
      <c r="F1328">
        <v>12173942</v>
      </c>
      <c r="G1328">
        <v>44991</v>
      </c>
      <c r="H1328" t="s">
        <v>3585</v>
      </c>
      <c r="I1328" t="s">
        <v>255</v>
      </c>
      <c r="J1328" t="s">
        <v>249</v>
      </c>
      <c r="K1328" t="s">
        <v>268</v>
      </c>
      <c r="L1328" t="s">
        <v>251</v>
      </c>
      <c r="O1328" s="111">
        <v>44992</v>
      </c>
      <c r="P1328" t="s">
        <v>252</v>
      </c>
      <c r="Q1328" t="s">
        <v>257</v>
      </c>
      <c r="R1328" s="111">
        <v>44993</v>
      </c>
      <c r="W1328">
        <v>0</v>
      </c>
      <c r="X1328">
        <v>0</v>
      </c>
      <c r="Y1328">
        <v>0</v>
      </c>
      <c r="Z1328">
        <f t="shared" si="20"/>
        <v>0</v>
      </c>
    </row>
    <row r="1329" spans="1:26">
      <c r="A1329" t="s">
        <v>246</v>
      </c>
      <c r="B1329">
        <v>10439312604</v>
      </c>
      <c r="C1329" t="s">
        <v>2275</v>
      </c>
      <c r="D1329" t="s">
        <v>57</v>
      </c>
      <c r="E1329" t="s">
        <v>58</v>
      </c>
      <c r="F1329">
        <v>12184040</v>
      </c>
      <c r="G1329">
        <v>44991</v>
      </c>
      <c r="H1329" t="s">
        <v>3590</v>
      </c>
      <c r="I1329" t="s">
        <v>255</v>
      </c>
      <c r="J1329" t="s">
        <v>249</v>
      </c>
      <c r="K1329" t="s">
        <v>268</v>
      </c>
      <c r="L1329" t="s">
        <v>251</v>
      </c>
      <c r="O1329" s="111">
        <v>44991</v>
      </c>
      <c r="P1329" t="s">
        <v>252</v>
      </c>
      <c r="Q1329" t="s">
        <v>253</v>
      </c>
      <c r="R1329" s="111">
        <v>44992</v>
      </c>
      <c r="W1329">
        <v>0</v>
      </c>
      <c r="X1329">
        <v>12813.37</v>
      </c>
      <c r="Y1329">
        <v>17375.73</v>
      </c>
      <c r="Z1329">
        <f t="shared" si="20"/>
        <v>30189.1</v>
      </c>
    </row>
    <row r="1330" spans="1:26">
      <c r="A1330" t="s">
        <v>246</v>
      </c>
      <c r="B1330">
        <v>61022616153</v>
      </c>
      <c r="C1330" t="s">
        <v>2343</v>
      </c>
      <c r="D1330" t="s">
        <v>57</v>
      </c>
      <c r="E1330" t="s">
        <v>58</v>
      </c>
      <c r="F1330">
        <v>12200123</v>
      </c>
      <c r="G1330">
        <v>44991</v>
      </c>
      <c r="H1330" t="s">
        <v>3606</v>
      </c>
      <c r="I1330" t="s">
        <v>255</v>
      </c>
      <c r="J1330" t="s">
        <v>249</v>
      </c>
      <c r="K1330" t="s">
        <v>268</v>
      </c>
      <c r="L1330" t="s">
        <v>251</v>
      </c>
      <c r="O1330" s="111">
        <v>44991</v>
      </c>
      <c r="P1330" t="s">
        <v>252</v>
      </c>
      <c r="Q1330" t="s">
        <v>253</v>
      </c>
      <c r="R1330" s="111">
        <v>44992</v>
      </c>
      <c r="W1330">
        <v>0</v>
      </c>
      <c r="X1330">
        <v>26533.69</v>
      </c>
      <c r="Y1330">
        <v>44493.75</v>
      </c>
      <c r="Z1330">
        <f t="shared" si="20"/>
        <v>71027.44</v>
      </c>
    </row>
    <row r="1331" spans="1:26">
      <c r="A1331" t="s">
        <v>246</v>
      </c>
      <c r="B1331">
        <v>2828705129</v>
      </c>
      <c r="C1331" t="s">
        <v>2305</v>
      </c>
      <c r="D1331" t="s">
        <v>57</v>
      </c>
      <c r="E1331" t="s">
        <v>58</v>
      </c>
      <c r="F1331">
        <v>12122275</v>
      </c>
      <c r="G1331">
        <v>44992</v>
      </c>
      <c r="H1331" t="s">
        <v>3574</v>
      </c>
      <c r="I1331" t="s">
        <v>255</v>
      </c>
      <c r="J1331" t="s">
        <v>249</v>
      </c>
      <c r="K1331" t="s">
        <v>268</v>
      </c>
      <c r="L1331" t="s">
        <v>251</v>
      </c>
      <c r="O1331" s="111">
        <v>44992</v>
      </c>
      <c r="P1331" t="s">
        <v>252</v>
      </c>
      <c r="Q1331" t="s">
        <v>253</v>
      </c>
      <c r="R1331" s="111">
        <v>44993</v>
      </c>
      <c r="W1331">
        <v>0</v>
      </c>
      <c r="X1331">
        <v>41101.86</v>
      </c>
      <c r="Y1331">
        <v>59378.66</v>
      </c>
      <c r="Z1331">
        <f t="shared" si="20"/>
        <v>100480.52</v>
      </c>
    </row>
    <row r="1332" spans="1:26">
      <c r="A1332" t="s">
        <v>246</v>
      </c>
      <c r="B1332">
        <v>94647720187</v>
      </c>
      <c r="C1332" t="s">
        <v>2308</v>
      </c>
      <c r="D1332" t="s">
        <v>57</v>
      </c>
      <c r="E1332" t="s">
        <v>58</v>
      </c>
      <c r="F1332">
        <v>12153101</v>
      </c>
      <c r="G1332">
        <v>44992</v>
      </c>
      <c r="H1332" t="s">
        <v>3579</v>
      </c>
      <c r="I1332" t="s">
        <v>255</v>
      </c>
      <c r="J1332" t="s">
        <v>249</v>
      </c>
      <c r="K1332" t="s">
        <v>250</v>
      </c>
      <c r="L1332" t="s">
        <v>251</v>
      </c>
      <c r="O1332" s="111">
        <v>44992</v>
      </c>
      <c r="P1332" t="s">
        <v>252</v>
      </c>
      <c r="Q1332" t="s">
        <v>253</v>
      </c>
      <c r="R1332" s="111">
        <v>44994</v>
      </c>
      <c r="W1332">
        <v>0</v>
      </c>
      <c r="X1332">
        <v>9148.51</v>
      </c>
      <c r="Y1332">
        <v>8349.76</v>
      </c>
      <c r="Z1332">
        <f t="shared" si="20"/>
        <v>17498.27</v>
      </c>
    </row>
    <row r="1333" spans="1:26">
      <c r="A1333" t="s">
        <v>246</v>
      </c>
      <c r="B1333">
        <v>6972887143</v>
      </c>
      <c r="C1333" t="s">
        <v>2331</v>
      </c>
      <c r="D1333" t="s">
        <v>57</v>
      </c>
      <c r="E1333" t="s">
        <v>58</v>
      </c>
      <c r="F1333">
        <v>12202789</v>
      </c>
      <c r="G1333">
        <v>44992</v>
      </c>
      <c r="H1333" t="s">
        <v>3610</v>
      </c>
      <c r="I1333" t="s">
        <v>255</v>
      </c>
      <c r="J1333" t="s">
        <v>249</v>
      </c>
      <c r="K1333" t="s">
        <v>250</v>
      </c>
      <c r="L1333" t="s">
        <v>251</v>
      </c>
      <c r="O1333" s="111">
        <v>44992</v>
      </c>
      <c r="P1333" t="s">
        <v>252</v>
      </c>
      <c r="Q1333" t="s">
        <v>253</v>
      </c>
      <c r="R1333" s="111">
        <v>44994</v>
      </c>
      <c r="W1333">
        <v>0</v>
      </c>
      <c r="X1333">
        <v>10</v>
      </c>
      <c r="Y1333">
        <v>72</v>
      </c>
      <c r="Z1333">
        <f t="shared" si="20"/>
        <v>82</v>
      </c>
    </row>
    <row r="1334" spans="1:26">
      <c r="A1334" t="s">
        <v>246</v>
      </c>
      <c r="B1334">
        <v>61022616153</v>
      </c>
      <c r="C1334" t="s">
        <v>2343</v>
      </c>
      <c r="D1334" t="s">
        <v>57</v>
      </c>
      <c r="E1334" t="s">
        <v>58</v>
      </c>
      <c r="F1334">
        <v>12195403</v>
      </c>
      <c r="G1334">
        <v>44992</v>
      </c>
      <c r="H1334" t="s">
        <v>3603</v>
      </c>
      <c r="I1334" t="s">
        <v>256</v>
      </c>
      <c r="J1334" t="s">
        <v>249</v>
      </c>
      <c r="K1334" t="s">
        <v>250</v>
      </c>
      <c r="L1334" t="s">
        <v>251</v>
      </c>
      <c r="O1334" s="111">
        <v>44994</v>
      </c>
      <c r="P1334" t="s">
        <v>252</v>
      </c>
      <c r="Q1334" t="s">
        <v>253</v>
      </c>
      <c r="R1334" s="111">
        <v>44995</v>
      </c>
      <c r="W1334">
        <v>0</v>
      </c>
      <c r="X1334">
        <v>1302</v>
      </c>
      <c r="Y1334">
        <v>560</v>
      </c>
      <c r="Z1334">
        <f t="shared" si="20"/>
        <v>1862</v>
      </c>
    </row>
    <row r="1335" spans="1:26">
      <c r="A1335" t="s">
        <v>246</v>
      </c>
      <c r="B1335">
        <v>6972887143</v>
      </c>
      <c r="C1335" t="s">
        <v>2331</v>
      </c>
      <c r="D1335" t="s">
        <v>57</v>
      </c>
      <c r="E1335" t="s">
        <v>58</v>
      </c>
      <c r="F1335">
        <v>12203469</v>
      </c>
      <c r="G1335">
        <v>44992</v>
      </c>
      <c r="H1335" t="s">
        <v>3613</v>
      </c>
      <c r="I1335" t="s">
        <v>255</v>
      </c>
      <c r="L1335" t="s">
        <v>251</v>
      </c>
      <c r="O1335" s="111">
        <v>44992</v>
      </c>
      <c r="P1335" t="s">
        <v>252</v>
      </c>
      <c r="Q1335" t="s">
        <v>263</v>
      </c>
      <c r="R1335" s="111">
        <v>44993</v>
      </c>
      <c r="W1335">
        <v>0</v>
      </c>
      <c r="X1335">
        <v>329.74</v>
      </c>
      <c r="Y1335">
        <v>0</v>
      </c>
      <c r="Z1335">
        <f t="shared" si="20"/>
        <v>329.74</v>
      </c>
    </row>
    <row r="1336" spans="1:26">
      <c r="A1336" t="s">
        <v>246</v>
      </c>
      <c r="B1336">
        <v>27184870204</v>
      </c>
      <c r="C1336" t="s">
        <v>2337</v>
      </c>
      <c r="D1336" t="s">
        <v>57</v>
      </c>
      <c r="E1336" t="s">
        <v>58</v>
      </c>
      <c r="F1336">
        <v>12203662</v>
      </c>
      <c r="G1336">
        <v>44992</v>
      </c>
      <c r="H1336" t="s">
        <v>3616</v>
      </c>
      <c r="I1336" t="s">
        <v>255</v>
      </c>
      <c r="J1336" t="s">
        <v>249</v>
      </c>
      <c r="K1336" t="s">
        <v>268</v>
      </c>
      <c r="L1336" t="s">
        <v>251</v>
      </c>
      <c r="O1336" s="111">
        <v>44992</v>
      </c>
      <c r="P1336" t="s">
        <v>252</v>
      </c>
      <c r="Q1336" t="s">
        <v>282</v>
      </c>
      <c r="R1336" s="111">
        <v>44993</v>
      </c>
      <c r="W1336">
        <v>0</v>
      </c>
      <c r="X1336">
        <v>16</v>
      </c>
      <c r="Y1336">
        <v>0</v>
      </c>
      <c r="Z1336">
        <f t="shared" si="20"/>
        <v>16</v>
      </c>
    </row>
    <row r="1337" spans="1:26">
      <c r="A1337" t="s">
        <v>246</v>
      </c>
      <c r="B1337">
        <v>61022616153</v>
      </c>
      <c r="C1337" t="s">
        <v>2343</v>
      </c>
      <c r="D1337" t="s">
        <v>57</v>
      </c>
      <c r="E1337" t="s">
        <v>58</v>
      </c>
      <c r="F1337">
        <v>12203485</v>
      </c>
      <c r="G1337">
        <v>44992</v>
      </c>
      <c r="H1337" t="s">
        <v>3614</v>
      </c>
      <c r="I1337" t="s">
        <v>255</v>
      </c>
      <c r="L1337" t="s">
        <v>251</v>
      </c>
      <c r="O1337" s="111">
        <v>44992</v>
      </c>
      <c r="P1337" t="s">
        <v>252</v>
      </c>
      <c r="Q1337" t="s">
        <v>263</v>
      </c>
      <c r="R1337" s="111">
        <v>44993</v>
      </c>
      <c r="W1337">
        <v>0</v>
      </c>
      <c r="X1337">
        <v>3070.51</v>
      </c>
      <c r="Y1337">
        <v>0</v>
      </c>
      <c r="Z1337">
        <f t="shared" si="20"/>
        <v>3070.51</v>
      </c>
    </row>
    <row r="1338" spans="1:26">
      <c r="A1338" t="s">
        <v>246</v>
      </c>
      <c r="B1338">
        <v>94647720187</v>
      </c>
      <c r="C1338" t="s">
        <v>2308</v>
      </c>
      <c r="D1338" t="s">
        <v>57</v>
      </c>
      <c r="E1338" t="s">
        <v>58</v>
      </c>
      <c r="F1338">
        <v>12172878</v>
      </c>
      <c r="G1338">
        <v>44992</v>
      </c>
      <c r="H1338" t="s">
        <v>3583</v>
      </c>
      <c r="I1338" t="s">
        <v>255</v>
      </c>
      <c r="J1338" t="s">
        <v>249</v>
      </c>
      <c r="K1338" t="s">
        <v>250</v>
      </c>
      <c r="L1338" t="s">
        <v>251</v>
      </c>
      <c r="O1338" s="111">
        <v>44992</v>
      </c>
      <c r="P1338" t="s">
        <v>252</v>
      </c>
      <c r="Q1338" t="s">
        <v>253</v>
      </c>
      <c r="R1338" s="111">
        <v>44993</v>
      </c>
      <c r="W1338">
        <v>0</v>
      </c>
      <c r="X1338">
        <v>1378</v>
      </c>
      <c r="Y1338">
        <v>1621.4</v>
      </c>
      <c r="Z1338">
        <f t="shared" si="20"/>
        <v>2999.4</v>
      </c>
    </row>
    <row r="1339" spans="1:26">
      <c r="A1339" t="s">
        <v>246</v>
      </c>
      <c r="B1339">
        <v>10439312604</v>
      </c>
      <c r="C1339" t="s">
        <v>2275</v>
      </c>
      <c r="D1339" t="s">
        <v>57</v>
      </c>
      <c r="E1339" t="s">
        <v>58</v>
      </c>
      <c r="F1339">
        <v>12209061</v>
      </c>
      <c r="G1339">
        <v>44993</v>
      </c>
      <c r="H1339" t="s">
        <v>3619</v>
      </c>
      <c r="I1339" t="s">
        <v>255</v>
      </c>
      <c r="J1339" t="s">
        <v>249</v>
      </c>
      <c r="K1339" t="s">
        <v>250</v>
      </c>
      <c r="L1339" t="s">
        <v>251</v>
      </c>
      <c r="O1339" s="111">
        <v>44993</v>
      </c>
      <c r="P1339" t="s">
        <v>252</v>
      </c>
      <c r="Q1339" t="s">
        <v>253</v>
      </c>
      <c r="R1339" s="111">
        <v>44994</v>
      </c>
      <c r="W1339">
        <v>0</v>
      </c>
      <c r="X1339">
        <v>1538.9</v>
      </c>
      <c r="Y1339">
        <v>298.5</v>
      </c>
      <c r="Z1339">
        <f t="shared" si="20"/>
        <v>1837.4</v>
      </c>
    </row>
    <row r="1340" spans="1:26">
      <c r="A1340" t="s">
        <v>246</v>
      </c>
      <c r="B1340">
        <v>61022616153</v>
      </c>
      <c r="C1340" t="s">
        <v>2343</v>
      </c>
      <c r="D1340" t="s">
        <v>57</v>
      </c>
      <c r="E1340" t="s">
        <v>58</v>
      </c>
      <c r="F1340">
        <v>12209169</v>
      </c>
      <c r="G1340">
        <v>44993</v>
      </c>
      <c r="H1340" t="s">
        <v>3621</v>
      </c>
      <c r="I1340" t="s">
        <v>255</v>
      </c>
      <c r="J1340" t="s">
        <v>249</v>
      </c>
      <c r="K1340" t="s">
        <v>250</v>
      </c>
      <c r="L1340" t="s">
        <v>251</v>
      </c>
      <c r="O1340" s="111">
        <v>44993</v>
      </c>
      <c r="P1340" t="s">
        <v>252</v>
      </c>
      <c r="Q1340" t="s">
        <v>257</v>
      </c>
      <c r="R1340" s="111">
        <v>44994</v>
      </c>
      <c r="W1340">
        <v>0</v>
      </c>
      <c r="X1340">
        <v>0</v>
      </c>
      <c r="Y1340">
        <v>0</v>
      </c>
      <c r="Z1340">
        <f t="shared" ref="Z1340:Z1403" si="21">SUM(W1340:Y1340)</f>
        <v>0</v>
      </c>
    </row>
    <row r="1341" spans="1:26">
      <c r="A1341" t="s">
        <v>246</v>
      </c>
      <c r="B1341">
        <v>1076392113</v>
      </c>
      <c r="C1341" t="s">
        <v>2353</v>
      </c>
      <c r="D1341" t="s">
        <v>57</v>
      </c>
      <c r="E1341" t="s">
        <v>58</v>
      </c>
      <c r="F1341">
        <v>12209895</v>
      </c>
      <c r="G1341">
        <v>44993</v>
      </c>
      <c r="H1341" t="s">
        <v>3622</v>
      </c>
      <c r="I1341" t="s">
        <v>255</v>
      </c>
      <c r="J1341" t="s">
        <v>249</v>
      </c>
      <c r="K1341" t="s">
        <v>250</v>
      </c>
      <c r="L1341" t="s">
        <v>251</v>
      </c>
      <c r="O1341" s="111">
        <v>44994</v>
      </c>
      <c r="P1341" t="s">
        <v>252</v>
      </c>
      <c r="Q1341" t="s">
        <v>253</v>
      </c>
      <c r="R1341" s="111">
        <v>44995</v>
      </c>
      <c r="W1341">
        <v>0</v>
      </c>
      <c r="X1341">
        <v>2141.02</v>
      </c>
      <c r="Y1341">
        <v>3689</v>
      </c>
      <c r="Z1341">
        <f t="shared" si="21"/>
        <v>5830.02</v>
      </c>
    </row>
    <row r="1342" spans="1:26">
      <c r="A1342" t="s">
        <v>246</v>
      </c>
      <c r="B1342">
        <v>2828705129</v>
      </c>
      <c r="C1342" t="s">
        <v>2305</v>
      </c>
      <c r="D1342" t="s">
        <v>57</v>
      </c>
      <c r="E1342" t="s">
        <v>58</v>
      </c>
      <c r="F1342">
        <v>12210477</v>
      </c>
      <c r="G1342">
        <v>44993</v>
      </c>
      <c r="H1342" t="s">
        <v>3623</v>
      </c>
      <c r="I1342" t="s">
        <v>255</v>
      </c>
      <c r="J1342" t="s">
        <v>249</v>
      </c>
      <c r="K1342" t="s">
        <v>268</v>
      </c>
      <c r="L1342" t="s">
        <v>251</v>
      </c>
      <c r="O1342" s="111">
        <v>44993</v>
      </c>
      <c r="P1342" t="s">
        <v>252</v>
      </c>
      <c r="Q1342" t="s">
        <v>282</v>
      </c>
      <c r="R1342" s="111">
        <v>44994</v>
      </c>
      <c r="W1342">
        <v>0</v>
      </c>
      <c r="X1342">
        <v>3376.1</v>
      </c>
      <c r="Y1342">
        <v>0</v>
      </c>
      <c r="Z1342">
        <f t="shared" si="21"/>
        <v>3376.1</v>
      </c>
    </row>
    <row r="1343" spans="1:26">
      <c r="A1343" t="s">
        <v>246</v>
      </c>
      <c r="B1343" t="s">
        <v>4242</v>
      </c>
      <c r="C1343" t="s">
        <v>3617</v>
      </c>
      <c r="D1343" t="s">
        <v>57</v>
      </c>
      <c r="E1343" t="s">
        <v>58</v>
      </c>
      <c r="F1343">
        <v>12214104</v>
      </c>
      <c r="G1343">
        <v>44994</v>
      </c>
      <c r="H1343" t="s">
        <v>3624</v>
      </c>
      <c r="I1343" t="s">
        <v>255</v>
      </c>
      <c r="J1343" t="s">
        <v>249</v>
      </c>
      <c r="K1343" t="s">
        <v>250</v>
      </c>
      <c r="L1343" t="s">
        <v>251</v>
      </c>
      <c r="O1343" s="111">
        <v>44994</v>
      </c>
      <c r="P1343" t="s">
        <v>252</v>
      </c>
      <c r="Q1343" t="s">
        <v>253</v>
      </c>
      <c r="R1343" s="111">
        <v>44995</v>
      </c>
      <c r="W1343">
        <v>0</v>
      </c>
      <c r="X1343">
        <v>697</v>
      </c>
      <c r="Y1343">
        <v>1361.65</v>
      </c>
      <c r="Z1343">
        <f t="shared" si="21"/>
        <v>2058.65</v>
      </c>
    </row>
    <row r="1344" spans="1:26">
      <c r="A1344" t="s">
        <v>246</v>
      </c>
      <c r="B1344">
        <v>61022616153</v>
      </c>
      <c r="C1344" t="s">
        <v>2343</v>
      </c>
      <c r="D1344" t="s">
        <v>57</v>
      </c>
      <c r="E1344" t="s">
        <v>58</v>
      </c>
      <c r="F1344">
        <v>11286376</v>
      </c>
      <c r="G1344">
        <v>44994</v>
      </c>
      <c r="H1344" t="s">
        <v>3158</v>
      </c>
      <c r="I1344" t="s">
        <v>255</v>
      </c>
      <c r="J1344" t="s">
        <v>259</v>
      </c>
      <c r="K1344" t="s">
        <v>1770</v>
      </c>
      <c r="L1344" t="s">
        <v>251</v>
      </c>
      <c r="O1344" s="111">
        <v>45002</v>
      </c>
      <c r="P1344" t="s">
        <v>252</v>
      </c>
      <c r="Q1344" t="s">
        <v>253</v>
      </c>
      <c r="R1344" s="111">
        <v>45005</v>
      </c>
      <c r="W1344">
        <v>0</v>
      </c>
      <c r="X1344">
        <v>830</v>
      </c>
      <c r="Y1344">
        <v>10842</v>
      </c>
      <c r="Z1344">
        <f t="shared" si="21"/>
        <v>11672</v>
      </c>
    </row>
    <row r="1345" spans="1:26">
      <c r="A1345" t="s">
        <v>246</v>
      </c>
      <c r="B1345">
        <v>4312367124</v>
      </c>
      <c r="C1345" t="s">
        <v>2359</v>
      </c>
      <c r="D1345" t="s">
        <v>57</v>
      </c>
      <c r="E1345" t="s">
        <v>58</v>
      </c>
      <c r="F1345">
        <v>643631</v>
      </c>
      <c r="G1345">
        <v>44994</v>
      </c>
      <c r="H1345" t="s">
        <v>3557</v>
      </c>
      <c r="I1345" t="s">
        <v>255</v>
      </c>
      <c r="J1345" t="s">
        <v>249</v>
      </c>
      <c r="K1345" t="s">
        <v>268</v>
      </c>
      <c r="L1345" t="s">
        <v>251</v>
      </c>
      <c r="O1345" s="111">
        <v>44994</v>
      </c>
      <c r="P1345" t="s">
        <v>252</v>
      </c>
      <c r="Q1345" t="s">
        <v>253</v>
      </c>
      <c r="R1345" s="111">
        <v>44995</v>
      </c>
      <c r="W1345">
        <v>0</v>
      </c>
      <c r="X1345">
        <v>4887</v>
      </c>
      <c r="Y1345">
        <v>10677</v>
      </c>
      <c r="Z1345">
        <f t="shared" si="21"/>
        <v>15564</v>
      </c>
    </row>
    <row r="1346" spans="1:26">
      <c r="A1346" t="s">
        <v>246</v>
      </c>
      <c r="B1346">
        <v>27184870204</v>
      </c>
      <c r="C1346" t="s">
        <v>2337</v>
      </c>
      <c r="D1346" t="s">
        <v>57</v>
      </c>
      <c r="E1346" t="s">
        <v>58</v>
      </c>
      <c r="F1346">
        <v>12202866</v>
      </c>
      <c r="G1346">
        <v>44994</v>
      </c>
      <c r="H1346" t="s">
        <v>3612</v>
      </c>
      <c r="I1346" t="s">
        <v>255</v>
      </c>
      <c r="J1346" t="s">
        <v>249</v>
      </c>
      <c r="K1346" t="s">
        <v>268</v>
      </c>
      <c r="L1346" t="s">
        <v>251</v>
      </c>
      <c r="O1346" s="111">
        <v>44994</v>
      </c>
      <c r="P1346" t="s">
        <v>252</v>
      </c>
      <c r="Q1346" t="s">
        <v>253</v>
      </c>
      <c r="R1346" s="111">
        <v>44995</v>
      </c>
      <c r="W1346">
        <v>0</v>
      </c>
      <c r="X1346">
        <v>265</v>
      </c>
      <c r="Y1346">
        <v>150</v>
      </c>
      <c r="Z1346">
        <f t="shared" si="21"/>
        <v>415</v>
      </c>
    </row>
    <row r="1347" spans="1:26">
      <c r="A1347" t="s">
        <v>246</v>
      </c>
      <c r="B1347">
        <v>27184870204</v>
      </c>
      <c r="C1347" t="s">
        <v>2337</v>
      </c>
      <c r="D1347" t="s">
        <v>57</v>
      </c>
      <c r="E1347" t="s">
        <v>58</v>
      </c>
      <c r="F1347">
        <v>12196941</v>
      </c>
      <c r="G1347">
        <v>44995</v>
      </c>
      <c r="H1347" t="s">
        <v>3605</v>
      </c>
      <c r="I1347" t="s">
        <v>255</v>
      </c>
      <c r="J1347" t="s">
        <v>249</v>
      </c>
      <c r="K1347" t="s">
        <v>250</v>
      </c>
      <c r="L1347" t="s">
        <v>251</v>
      </c>
      <c r="O1347" s="111">
        <v>44999</v>
      </c>
      <c r="P1347" t="s">
        <v>252</v>
      </c>
      <c r="Q1347" t="s">
        <v>253</v>
      </c>
      <c r="R1347" s="111">
        <v>45000</v>
      </c>
      <c r="W1347">
        <v>0</v>
      </c>
      <c r="X1347">
        <v>95</v>
      </c>
      <c r="Y1347">
        <v>1149</v>
      </c>
      <c r="Z1347">
        <f t="shared" si="21"/>
        <v>1244</v>
      </c>
    </row>
    <row r="1348" spans="1:26">
      <c r="A1348" t="s">
        <v>246</v>
      </c>
      <c r="B1348">
        <v>27184870204</v>
      </c>
      <c r="C1348" t="s">
        <v>2337</v>
      </c>
      <c r="D1348" t="s">
        <v>57</v>
      </c>
      <c r="E1348" t="s">
        <v>58</v>
      </c>
      <c r="F1348">
        <v>12220011</v>
      </c>
      <c r="G1348">
        <v>44995</v>
      </c>
      <c r="H1348" t="s">
        <v>3628</v>
      </c>
      <c r="I1348" t="s">
        <v>255</v>
      </c>
      <c r="J1348" t="s">
        <v>249</v>
      </c>
      <c r="K1348" t="s">
        <v>250</v>
      </c>
      <c r="L1348" t="s">
        <v>251</v>
      </c>
      <c r="O1348" s="111">
        <v>44995</v>
      </c>
      <c r="P1348" t="s">
        <v>252</v>
      </c>
      <c r="Q1348" t="s">
        <v>253</v>
      </c>
      <c r="R1348" s="111">
        <v>44999</v>
      </c>
      <c r="W1348">
        <v>0</v>
      </c>
      <c r="X1348">
        <v>5335</v>
      </c>
      <c r="Y1348">
        <v>3753</v>
      </c>
      <c r="Z1348">
        <f t="shared" si="21"/>
        <v>9088</v>
      </c>
    </row>
    <row r="1349" spans="1:26">
      <c r="A1349" t="s">
        <v>246</v>
      </c>
      <c r="B1349">
        <v>10439312604</v>
      </c>
      <c r="C1349" t="s">
        <v>2275</v>
      </c>
      <c r="D1349" t="s">
        <v>57</v>
      </c>
      <c r="E1349" t="s">
        <v>58</v>
      </c>
      <c r="F1349">
        <v>12220088</v>
      </c>
      <c r="G1349">
        <v>44995</v>
      </c>
      <c r="H1349" t="s">
        <v>3629</v>
      </c>
      <c r="I1349" t="s">
        <v>255</v>
      </c>
      <c r="J1349" t="s">
        <v>249</v>
      </c>
      <c r="K1349" t="s">
        <v>250</v>
      </c>
      <c r="L1349" t="s">
        <v>251</v>
      </c>
      <c r="O1349" s="111">
        <v>44995</v>
      </c>
      <c r="P1349" t="s">
        <v>252</v>
      </c>
      <c r="Q1349" t="s">
        <v>257</v>
      </c>
      <c r="R1349" s="111"/>
      <c r="W1349">
        <v>0</v>
      </c>
      <c r="X1349">
        <v>0</v>
      </c>
      <c r="Y1349">
        <v>0</v>
      </c>
      <c r="Z1349">
        <f t="shared" si="21"/>
        <v>0</v>
      </c>
    </row>
    <row r="1350" spans="1:26">
      <c r="A1350" t="s">
        <v>246</v>
      </c>
      <c r="B1350">
        <v>61022616153</v>
      </c>
      <c r="C1350" t="s">
        <v>2343</v>
      </c>
      <c r="D1350" t="s">
        <v>57</v>
      </c>
      <c r="E1350" t="s">
        <v>58</v>
      </c>
      <c r="F1350">
        <v>12223629</v>
      </c>
      <c r="G1350">
        <v>44996</v>
      </c>
      <c r="H1350" t="s">
        <v>3630</v>
      </c>
      <c r="I1350" t="s">
        <v>256</v>
      </c>
      <c r="J1350" t="s">
        <v>249</v>
      </c>
      <c r="K1350" t="s">
        <v>268</v>
      </c>
      <c r="L1350" t="s">
        <v>251</v>
      </c>
      <c r="O1350" s="111">
        <v>44996</v>
      </c>
      <c r="P1350" t="s">
        <v>252</v>
      </c>
      <c r="Q1350" t="s">
        <v>253</v>
      </c>
      <c r="R1350" s="111">
        <v>44998</v>
      </c>
      <c r="W1350">
        <v>0</v>
      </c>
      <c r="X1350">
        <v>840.11</v>
      </c>
      <c r="Y1350">
        <v>36</v>
      </c>
      <c r="Z1350">
        <f t="shared" si="21"/>
        <v>876.11</v>
      </c>
    </row>
    <row r="1351" spans="1:26">
      <c r="A1351" t="s">
        <v>246</v>
      </c>
      <c r="B1351">
        <v>61022616153</v>
      </c>
      <c r="C1351" t="s">
        <v>2343</v>
      </c>
      <c r="D1351" t="s">
        <v>57</v>
      </c>
      <c r="E1351" t="s">
        <v>58</v>
      </c>
      <c r="F1351">
        <v>12223833</v>
      </c>
      <c r="G1351">
        <v>44996</v>
      </c>
      <c r="H1351" t="s">
        <v>3632</v>
      </c>
      <c r="I1351" t="s">
        <v>255</v>
      </c>
      <c r="J1351" t="s">
        <v>249</v>
      </c>
      <c r="K1351" t="s">
        <v>250</v>
      </c>
      <c r="L1351" t="s">
        <v>251</v>
      </c>
      <c r="O1351" s="111">
        <v>44996</v>
      </c>
      <c r="P1351" t="s">
        <v>252</v>
      </c>
      <c r="Q1351" t="s">
        <v>282</v>
      </c>
      <c r="R1351" s="111">
        <v>44998</v>
      </c>
      <c r="W1351">
        <v>0</v>
      </c>
      <c r="X1351">
        <v>250</v>
      </c>
      <c r="Y1351">
        <v>0</v>
      </c>
      <c r="Z1351">
        <f t="shared" si="21"/>
        <v>250</v>
      </c>
    </row>
    <row r="1352" spans="1:26">
      <c r="A1352" t="s">
        <v>246</v>
      </c>
      <c r="B1352">
        <v>690067178</v>
      </c>
      <c r="C1352" t="s">
        <v>2311</v>
      </c>
      <c r="D1352" t="s">
        <v>57</v>
      </c>
      <c r="E1352" t="s">
        <v>58</v>
      </c>
      <c r="F1352">
        <v>12223841</v>
      </c>
      <c r="G1352">
        <v>44996</v>
      </c>
      <c r="H1352" t="s">
        <v>3633</v>
      </c>
      <c r="I1352" t="s">
        <v>255</v>
      </c>
      <c r="J1352" t="s">
        <v>249</v>
      </c>
      <c r="K1352" t="s">
        <v>250</v>
      </c>
      <c r="L1352" t="s">
        <v>251</v>
      </c>
      <c r="O1352" s="111">
        <v>44996</v>
      </c>
      <c r="P1352" t="s">
        <v>252</v>
      </c>
      <c r="Q1352" t="s">
        <v>282</v>
      </c>
      <c r="R1352" s="111">
        <v>44998</v>
      </c>
      <c r="W1352">
        <v>0</v>
      </c>
      <c r="X1352">
        <v>1</v>
      </c>
      <c r="Y1352">
        <v>0</v>
      </c>
      <c r="Z1352">
        <f t="shared" si="21"/>
        <v>1</v>
      </c>
    </row>
    <row r="1353" spans="1:26">
      <c r="A1353" t="s">
        <v>246</v>
      </c>
      <c r="B1353">
        <v>664097138</v>
      </c>
      <c r="C1353" t="s">
        <v>2299</v>
      </c>
      <c r="D1353" t="s">
        <v>57</v>
      </c>
      <c r="E1353" t="s">
        <v>58</v>
      </c>
      <c r="F1353">
        <v>12129313</v>
      </c>
      <c r="G1353">
        <v>44997</v>
      </c>
      <c r="H1353" t="s">
        <v>3576</v>
      </c>
      <c r="I1353" t="s">
        <v>255</v>
      </c>
      <c r="J1353" t="s">
        <v>249</v>
      </c>
      <c r="K1353" t="s">
        <v>250</v>
      </c>
      <c r="L1353" t="s">
        <v>251</v>
      </c>
      <c r="O1353" s="111">
        <v>44997</v>
      </c>
      <c r="P1353" t="s">
        <v>252</v>
      </c>
      <c r="Q1353" t="s">
        <v>253</v>
      </c>
      <c r="R1353" s="111">
        <v>44999</v>
      </c>
      <c r="W1353">
        <v>0</v>
      </c>
      <c r="X1353">
        <v>13023.95</v>
      </c>
      <c r="Y1353">
        <v>31575.200000000001</v>
      </c>
      <c r="Z1353">
        <f t="shared" si="21"/>
        <v>44599.15</v>
      </c>
    </row>
    <row r="1354" spans="1:26">
      <c r="A1354" t="s">
        <v>246</v>
      </c>
      <c r="B1354">
        <v>11664232630</v>
      </c>
      <c r="C1354" t="s">
        <v>2288</v>
      </c>
      <c r="D1354" t="s">
        <v>57</v>
      </c>
      <c r="E1354" t="s">
        <v>58</v>
      </c>
      <c r="F1354">
        <v>12224577</v>
      </c>
      <c r="G1354">
        <v>44998</v>
      </c>
      <c r="H1354" t="s">
        <v>3634</v>
      </c>
      <c r="I1354" t="s">
        <v>256</v>
      </c>
      <c r="J1354" t="s">
        <v>249</v>
      </c>
      <c r="K1354" t="s">
        <v>250</v>
      </c>
      <c r="L1354" t="s">
        <v>251</v>
      </c>
      <c r="O1354" s="111">
        <v>44998</v>
      </c>
      <c r="P1354" t="s">
        <v>252</v>
      </c>
      <c r="Q1354" t="s">
        <v>253</v>
      </c>
      <c r="R1354" s="111">
        <v>44999</v>
      </c>
      <c r="W1354">
        <v>0</v>
      </c>
      <c r="X1354">
        <v>8025.41</v>
      </c>
      <c r="Y1354">
        <v>13581.31</v>
      </c>
      <c r="Z1354">
        <f t="shared" si="21"/>
        <v>21606.720000000001</v>
      </c>
    </row>
    <row r="1355" spans="1:26">
      <c r="A1355" t="s">
        <v>246</v>
      </c>
      <c r="B1355">
        <v>94647720187</v>
      </c>
      <c r="C1355" t="s">
        <v>2308</v>
      </c>
      <c r="D1355" t="s">
        <v>57</v>
      </c>
      <c r="E1355" t="s">
        <v>58</v>
      </c>
      <c r="F1355">
        <v>12209131</v>
      </c>
      <c r="G1355">
        <v>44998</v>
      </c>
      <c r="H1355" t="s">
        <v>3620</v>
      </c>
      <c r="I1355" t="s">
        <v>255</v>
      </c>
      <c r="J1355" t="s">
        <v>249</v>
      </c>
      <c r="K1355" t="s">
        <v>250</v>
      </c>
      <c r="L1355" t="s">
        <v>251</v>
      </c>
      <c r="O1355" s="111">
        <v>44998</v>
      </c>
      <c r="P1355" t="s">
        <v>252</v>
      </c>
      <c r="Q1355" t="s">
        <v>253</v>
      </c>
      <c r="R1355" s="111">
        <v>44999</v>
      </c>
      <c r="W1355">
        <v>0</v>
      </c>
      <c r="X1355">
        <v>3463.7</v>
      </c>
      <c r="Y1355">
        <v>5827.9</v>
      </c>
      <c r="Z1355">
        <f t="shared" si="21"/>
        <v>9291.5999999999985</v>
      </c>
    </row>
    <row r="1356" spans="1:26">
      <c r="A1356" t="s">
        <v>246</v>
      </c>
      <c r="B1356">
        <v>1076392113</v>
      </c>
      <c r="C1356" t="s">
        <v>2353</v>
      </c>
      <c r="D1356" t="s">
        <v>57</v>
      </c>
      <c r="E1356" t="s">
        <v>58</v>
      </c>
      <c r="F1356">
        <v>6978067</v>
      </c>
      <c r="G1356">
        <v>44998</v>
      </c>
      <c r="H1356" t="s">
        <v>3562</v>
      </c>
      <c r="I1356" t="s">
        <v>255</v>
      </c>
      <c r="J1356" t="s">
        <v>249</v>
      </c>
      <c r="K1356" t="s">
        <v>268</v>
      </c>
      <c r="L1356" t="s">
        <v>251</v>
      </c>
      <c r="O1356" s="111">
        <v>44998</v>
      </c>
      <c r="P1356" t="s">
        <v>252</v>
      </c>
      <c r="Q1356" t="s">
        <v>253</v>
      </c>
      <c r="R1356" s="111">
        <v>44999</v>
      </c>
      <c r="W1356">
        <v>0</v>
      </c>
      <c r="X1356">
        <v>5910</v>
      </c>
      <c r="Y1356">
        <v>7991.2</v>
      </c>
      <c r="Z1356">
        <f t="shared" si="21"/>
        <v>13901.2</v>
      </c>
    </row>
    <row r="1357" spans="1:26">
      <c r="A1357" t="s">
        <v>246</v>
      </c>
      <c r="B1357">
        <v>61022616153</v>
      </c>
      <c r="C1357" t="s">
        <v>2343</v>
      </c>
      <c r="D1357" t="s">
        <v>57</v>
      </c>
      <c r="E1357" t="s">
        <v>58</v>
      </c>
      <c r="F1357">
        <v>12223751</v>
      </c>
      <c r="G1357">
        <v>44998</v>
      </c>
      <c r="H1357" t="s">
        <v>3631</v>
      </c>
      <c r="I1357" t="s">
        <v>255</v>
      </c>
      <c r="J1357" t="s">
        <v>249</v>
      </c>
      <c r="K1357" t="s">
        <v>268</v>
      </c>
      <c r="L1357" t="s">
        <v>251</v>
      </c>
      <c r="O1357" s="111">
        <v>44998</v>
      </c>
      <c r="P1357" t="s">
        <v>252</v>
      </c>
      <c r="Q1357" t="s">
        <v>282</v>
      </c>
      <c r="R1357" s="111">
        <v>44999</v>
      </c>
      <c r="W1357">
        <v>0</v>
      </c>
      <c r="X1357">
        <v>215</v>
      </c>
      <c r="Y1357">
        <v>0</v>
      </c>
      <c r="Z1357">
        <f t="shared" si="21"/>
        <v>215</v>
      </c>
    </row>
    <row r="1358" spans="1:26">
      <c r="A1358" t="s">
        <v>246</v>
      </c>
      <c r="B1358" t="s">
        <v>4242</v>
      </c>
      <c r="C1358" t="s">
        <v>3617</v>
      </c>
      <c r="D1358" t="s">
        <v>57</v>
      </c>
      <c r="E1358" t="s">
        <v>58</v>
      </c>
      <c r="F1358">
        <v>12225289</v>
      </c>
      <c r="G1358">
        <v>44999</v>
      </c>
      <c r="H1358" t="s">
        <v>3635</v>
      </c>
      <c r="I1358" t="s">
        <v>255</v>
      </c>
      <c r="J1358" t="s">
        <v>249</v>
      </c>
      <c r="K1358" t="s">
        <v>250</v>
      </c>
      <c r="L1358" t="s">
        <v>251</v>
      </c>
      <c r="O1358" s="111">
        <v>44999</v>
      </c>
      <c r="P1358" t="s">
        <v>252</v>
      </c>
      <c r="Q1358" t="s">
        <v>253</v>
      </c>
      <c r="R1358" s="111">
        <v>45000</v>
      </c>
      <c r="W1358">
        <v>0</v>
      </c>
      <c r="X1358">
        <v>6045.96</v>
      </c>
      <c r="Y1358">
        <v>8687</v>
      </c>
      <c r="Z1358">
        <f t="shared" si="21"/>
        <v>14732.96</v>
      </c>
    </row>
    <row r="1359" spans="1:26">
      <c r="A1359" t="s">
        <v>246</v>
      </c>
      <c r="B1359">
        <v>6972887143</v>
      </c>
      <c r="C1359" t="s">
        <v>2331</v>
      </c>
      <c r="D1359" t="s">
        <v>57</v>
      </c>
      <c r="E1359" t="s">
        <v>58</v>
      </c>
      <c r="F1359">
        <v>12229861</v>
      </c>
      <c r="G1359">
        <v>44999</v>
      </c>
      <c r="H1359" t="s">
        <v>3638</v>
      </c>
      <c r="I1359" t="s">
        <v>255</v>
      </c>
      <c r="J1359" t="s">
        <v>249</v>
      </c>
      <c r="K1359" t="s">
        <v>268</v>
      </c>
      <c r="L1359" t="s">
        <v>251</v>
      </c>
      <c r="O1359" s="111">
        <v>44999</v>
      </c>
      <c r="P1359" t="s">
        <v>252</v>
      </c>
      <c r="Q1359" t="s">
        <v>282</v>
      </c>
      <c r="R1359" s="111">
        <v>45000</v>
      </c>
      <c r="W1359">
        <v>0</v>
      </c>
      <c r="X1359">
        <v>110</v>
      </c>
      <c r="Y1359">
        <v>0</v>
      </c>
      <c r="Z1359">
        <f t="shared" si="21"/>
        <v>110</v>
      </c>
    </row>
    <row r="1360" spans="1:26">
      <c r="A1360" t="s">
        <v>246</v>
      </c>
      <c r="B1360">
        <v>664097138</v>
      </c>
      <c r="C1360" t="s">
        <v>2299</v>
      </c>
      <c r="D1360" t="s">
        <v>57</v>
      </c>
      <c r="E1360" t="s">
        <v>58</v>
      </c>
      <c r="F1360">
        <v>12229667</v>
      </c>
      <c r="G1360">
        <v>44999</v>
      </c>
      <c r="H1360" t="s">
        <v>3637</v>
      </c>
      <c r="I1360" t="s">
        <v>255</v>
      </c>
      <c r="J1360" t="s">
        <v>249</v>
      </c>
      <c r="K1360" t="s">
        <v>250</v>
      </c>
      <c r="L1360" t="s">
        <v>251</v>
      </c>
      <c r="O1360" s="111">
        <v>44999</v>
      </c>
      <c r="P1360" t="s">
        <v>252</v>
      </c>
      <c r="Q1360" t="s">
        <v>253</v>
      </c>
      <c r="R1360" s="111">
        <v>45000</v>
      </c>
      <c r="W1360">
        <v>0</v>
      </c>
      <c r="X1360">
        <v>4012.91</v>
      </c>
      <c r="Y1360">
        <v>8362.24</v>
      </c>
      <c r="Z1360">
        <f t="shared" si="21"/>
        <v>12375.15</v>
      </c>
    </row>
    <row r="1361" spans="1:26">
      <c r="A1361" t="s">
        <v>246</v>
      </c>
      <c r="B1361">
        <v>6589394164</v>
      </c>
      <c r="C1361" t="s">
        <v>2314</v>
      </c>
      <c r="D1361" t="s">
        <v>57</v>
      </c>
      <c r="E1361" t="s">
        <v>58</v>
      </c>
      <c r="F1361">
        <v>12229974</v>
      </c>
      <c r="G1361">
        <v>44999</v>
      </c>
      <c r="H1361" t="s">
        <v>3639</v>
      </c>
      <c r="I1361" t="s">
        <v>255</v>
      </c>
      <c r="J1361" t="s">
        <v>249</v>
      </c>
      <c r="K1361" t="s">
        <v>250</v>
      </c>
      <c r="L1361" t="s">
        <v>251</v>
      </c>
      <c r="O1361" s="111">
        <v>44999</v>
      </c>
      <c r="P1361" t="s">
        <v>252</v>
      </c>
      <c r="Q1361" t="s">
        <v>253</v>
      </c>
      <c r="R1361" s="111">
        <v>45000</v>
      </c>
      <c r="W1361">
        <v>0</v>
      </c>
      <c r="X1361">
        <v>603</v>
      </c>
      <c r="Y1361">
        <v>510</v>
      </c>
      <c r="Z1361">
        <f t="shared" si="21"/>
        <v>1113</v>
      </c>
    </row>
    <row r="1362" spans="1:26">
      <c r="A1362" t="s">
        <v>246</v>
      </c>
      <c r="B1362">
        <v>664097138</v>
      </c>
      <c r="C1362" t="s">
        <v>2299</v>
      </c>
      <c r="D1362" t="s">
        <v>57</v>
      </c>
      <c r="E1362" t="s">
        <v>58</v>
      </c>
      <c r="F1362">
        <v>12229984</v>
      </c>
      <c r="G1362">
        <v>44999</v>
      </c>
      <c r="H1362" t="s">
        <v>3640</v>
      </c>
      <c r="I1362" t="s">
        <v>255</v>
      </c>
      <c r="J1362" t="s">
        <v>249</v>
      </c>
      <c r="K1362" t="s">
        <v>268</v>
      </c>
      <c r="L1362" t="s">
        <v>251</v>
      </c>
      <c r="O1362" s="111">
        <v>44999</v>
      </c>
      <c r="P1362" t="s">
        <v>252</v>
      </c>
      <c r="Q1362" t="s">
        <v>257</v>
      </c>
      <c r="R1362" s="111">
        <v>45000</v>
      </c>
      <c r="W1362">
        <v>0</v>
      </c>
      <c r="X1362">
        <v>0</v>
      </c>
      <c r="Y1362">
        <v>0</v>
      </c>
      <c r="Z1362">
        <f t="shared" si="21"/>
        <v>0</v>
      </c>
    </row>
    <row r="1363" spans="1:26">
      <c r="A1363" t="s">
        <v>246</v>
      </c>
      <c r="B1363">
        <v>61022616153</v>
      </c>
      <c r="C1363" t="s">
        <v>2343</v>
      </c>
      <c r="D1363" t="s">
        <v>57</v>
      </c>
      <c r="E1363" t="s">
        <v>58</v>
      </c>
      <c r="F1363">
        <v>12230171</v>
      </c>
      <c r="G1363">
        <v>44999</v>
      </c>
      <c r="H1363" t="s">
        <v>3642</v>
      </c>
      <c r="I1363" t="s">
        <v>255</v>
      </c>
      <c r="J1363" t="s">
        <v>249</v>
      </c>
      <c r="K1363" t="s">
        <v>268</v>
      </c>
      <c r="L1363" t="s">
        <v>251</v>
      </c>
      <c r="O1363" s="111">
        <v>44999</v>
      </c>
      <c r="P1363" t="s">
        <v>252</v>
      </c>
      <c r="Q1363" t="s">
        <v>253</v>
      </c>
      <c r="R1363" s="111">
        <v>45000</v>
      </c>
      <c r="W1363">
        <v>0</v>
      </c>
      <c r="X1363">
        <v>3600</v>
      </c>
      <c r="Y1363">
        <v>5600</v>
      </c>
      <c r="Z1363">
        <f t="shared" si="21"/>
        <v>9200</v>
      </c>
    </row>
    <row r="1364" spans="1:26">
      <c r="A1364" t="s">
        <v>246</v>
      </c>
      <c r="B1364" t="s">
        <v>4240</v>
      </c>
      <c r="C1364" t="s">
        <v>3643</v>
      </c>
      <c r="D1364" t="s">
        <v>57</v>
      </c>
      <c r="E1364" t="s">
        <v>58</v>
      </c>
      <c r="F1364">
        <v>12230504</v>
      </c>
      <c r="G1364">
        <v>44999</v>
      </c>
      <c r="H1364" t="s">
        <v>3644</v>
      </c>
      <c r="I1364" t="s">
        <v>255</v>
      </c>
      <c r="J1364" t="s">
        <v>249</v>
      </c>
      <c r="K1364" t="s">
        <v>250</v>
      </c>
      <c r="L1364" t="s">
        <v>251</v>
      </c>
      <c r="O1364" s="111">
        <v>44999</v>
      </c>
      <c r="P1364" t="s">
        <v>252</v>
      </c>
      <c r="Q1364" t="s">
        <v>282</v>
      </c>
      <c r="R1364" s="111">
        <v>45000</v>
      </c>
      <c r="W1364">
        <v>0</v>
      </c>
      <c r="X1364">
        <v>241</v>
      </c>
      <c r="Y1364">
        <v>0</v>
      </c>
      <c r="Z1364">
        <f t="shared" si="21"/>
        <v>241</v>
      </c>
    </row>
    <row r="1365" spans="1:26">
      <c r="A1365" t="s">
        <v>246</v>
      </c>
      <c r="B1365">
        <v>2828705129</v>
      </c>
      <c r="C1365" t="s">
        <v>2305</v>
      </c>
      <c r="D1365" t="s">
        <v>57</v>
      </c>
      <c r="E1365" t="s">
        <v>58</v>
      </c>
      <c r="F1365">
        <v>12015126</v>
      </c>
      <c r="G1365">
        <v>44999</v>
      </c>
      <c r="H1365" t="s">
        <v>3570</v>
      </c>
      <c r="I1365" t="s">
        <v>255</v>
      </c>
      <c r="J1365" t="s">
        <v>249</v>
      </c>
      <c r="K1365" t="s">
        <v>268</v>
      </c>
      <c r="L1365" t="s">
        <v>251</v>
      </c>
      <c r="O1365" s="111">
        <v>44999</v>
      </c>
      <c r="P1365" t="s">
        <v>252</v>
      </c>
      <c r="Q1365" t="s">
        <v>253</v>
      </c>
      <c r="R1365" s="111">
        <v>45000</v>
      </c>
      <c r="W1365">
        <v>0</v>
      </c>
      <c r="X1365">
        <v>58807.99</v>
      </c>
      <c r="Y1365">
        <v>85813.47</v>
      </c>
      <c r="Z1365">
        <f t="shared" si="21"/>
        <v>144621.46</v>
      </c>
    </row>
    <row r="1366" spans="1:26">
      <c r="A1366" t="s">
        <v>246</v>
      </c>
      <c r="B1366">
        <v>11664232630</v>
      </c>
      <c r="C1366" t="s">
        <v>2288</v>
      </c>
      <c r="D1366" t="s">
        <v>57</v>
      </c>
      <c r="E1366" t="s">
        <v>58</v>
      </c>
      <c r="F1366">
        <v>12203550</v>
      </c>
      <c r="G1366">
        <v>44999</v>
      </c>
      <c r="H1366" t="s">
        <v>3615</v>
      </c>
      <c r="I1366" t="s">
        <v>255</v>
      </c>
      <c r="J1366" t="s">
        <v>249</v>
      </c>
      <c r="K1366" t="s">
        <v>268</v>
      </c>
      <c r="L1366" t="s">
        <v>251</v>
      </c>
      <c r="O1366" s="111">
        <v>44999</v>
      </c>
      <c r="P1366" t="s">
        <v>252</v>
      </c>
      <c r="Q1366" t="s">
        <v>282</v>
      </c>
      <c r="R1366" s="111">
        <v>45000</v>
      </c>
      <c r="W1366">
        <v>0</v>
      </c>
      <c r="X1366">
        <v>21</v>
      </c>
      <c r="Y1366">
        <v>0</v>
      </c>
      <c r="Z1366">
        <f t="shared" si="21"/>
        <v>21</v>
      </c>
    </row>
    <row r="1367" spans="1:26">
      <c r="A1367" t="s">
        <v>246</v>
      </c>
      <c r="B1367">
        <v>94647720187</v>
      </c>
      <c r="C1367" t="s">
        <v>2308</v>
      </c>
      <c r="D1367" t="s">
        <v>57</v>
      </c>
      <c r="E1367" t="s">
        <v>58</v>
      </c>
      <c r="F1367">
        <v>12231966</v>
      </c>
      <c r="G1367">
        <v>44999</v>
      </c>
      <c r="H1367" t="s">
        <v>3645</v>
      </c>
      <c r="I1367" t="s">
        <v>255</v>
      </c>
      <c r="J1367" t="s">
        <v>249</v>
      </c>
      <c r="K1367" t="s">
        <v>250</v>
      </c>
      <c r="L1367" t="s">
        <v>251</v>
      </c>
      <c r="O1367" s="111">
        <v>44999</v>
      </c>
      <c r="P1367" t="s">
        <v>252</v>
      </c>
      <c r="Q1367" t="s">
        <v>253</v>
      </c>
      <c r="R1367" s="111">
        <v>45000</v>
      </c>
      <c r="W1367">
        <v>0</v>
      </c>
      <c r="X1367">
        <v>4523</v>
      </c>
      <c r="Y1367">
        <v>9482.75</v>
      </c>
      <c r="Z1367">
        <f t="shared" si="21"/>
        <v>14005.75</v>
      </c>
    </row>
    <row r="1368" spans="1:26">
      <c r="A1368" t="s">
        <v>246</v>
      </c>
      <c r="B1368">
        <v>11664232630</v>
      </c>
      <c r="C1368" t="s">
        <v>2288</v>
      </c>
      <c r="D1368" t="s">
        <v>57</v>
      </c>
      <c r="E1368" t="s">
        <v>58</v>
      </c>
      <c r="F1368">
        <v>12214656</v>
      </c>
      <c r="G1368">
        <v>44999</v>
      </c>
      <c r="H1368" t="s">
        <v>3625</v>
      </c>
      <c r="I1368" t="s">
        <v>255</v>
      </c>
      <c r="J1368" t="s">
        <v>249</v>
      </c>
      <c r="K1368" t="s">
        <v>250</v>
      </c>
      <c r="L1368" t="s">
        <v>251</v>
      </c>
      <c r="O1368" s="111">
        <v>45000</v>
      </c>
      <c r="P1368" t="s">
        <v>252</v>
      </c>
      <c r="Q1368" t="s">
        <v>253</v>
      </c>
      <c r="R1368" s="111">
        <v>45001</v>
      </c>
      <c r="W1368">
        <v>0</v>
      </c>
      <c r="X1368">
        <v>3773</v>
      </c>
      <c r="Y1368">
        <v>8918.75</v>
      </c>
      <c r="Z1368">
        <f t="shared" si="21"/>
        <v>12691.75</v>
      </c>
    </row>
    <row r="1369" spans="1:26">
      <c r="A1369" t="s">
        <v>246</v>
      </c>
      <c r="B1369">
        <v>10439312604</v>
      </c>
      <c r="C1369" t="s">
        <v>2275</v>
      </c>
      <c r="D1369" t="s">
        <v>57</v>
      </c>
      <c r="E1369" t="s">
        <v>58</v>
      </c>
      <c r="F1369">
        <v>12232087</v>
      </c>
      <c r="G1369">
        <v>44999</v>
      </c>
      <c r="H1369" t="s">
        <v>3646</v>
      </c>
      <c r="I1369" t="s">
        <v>255</v>
      </c>
      <c r="J1369" t="s">
        <v>249</v>
      </c>
      <c r="K1369" t="s">
        <v>250</v>
      </c>
      <c r="L1369" t="s">
        <v>251</v>
      </c>
      <c r="O1369" s="111">
        <v>44999</v>
      </c>
      <c r="P1369" t="s">
        <v>252</v>
      </c>
      <c r="Q1369" t="s">
        <v>253</v>
      </c>
      <c r="R1369" s="111">
        <v>45000</v>
      </c>
      <c r="W1369">
        <v>0</v>
      </c>
      <c r="X1369">
        <v>3283.5</v>
      </c>
      <c r="Y1369">
        <v>9446.1</v>
      </c>
      <c r="Z1369">
        <f t="shared" si="21"/>
        <v>12729.6</v>
      </c>
    </row>
    <row r="1370" spans="1:26">
      <c r="A1370" t="s">
        <v>246</v>
      </c>
      <c r="B1370">
        <v>61022616153</v>
      </c>
      <c r="C1370" t="s">
        <v>2343</v>
      </c>
      <c r="D1370" t="s">
        <v>57</v>
      </c>
      <c r="E1370" t="s">
        <v>58</v>
      </c>
      <c r="F1370">
        <v>12232111</v>
      </c>
      <c r="G1370">
        <v>44999</v>
      </c>
      <c r="H1370" t="s">
        <v>3647</v>
      </c>
      <c r="I1370" t="s">
        <v>255</v>
      </c>
      <c r="J1370" t="s">
        <v>249</v>
      </c>
      <c r="K1370" t="s">
        <v>250</v>
      </c>
      <c r="L1370" t="s">
        <v>251</v>
      </c>
      <c r="O1370" s="111">
        <v>44999</v>
      </c>
      <c r="P1370" t="s">
        <v>252</v>
      </c>
      <c r="Q1370" t="s">
        <v>257</v>
      </c>
      <c r="R1370" s="111">
        <v>45001</v>
      </c>
      <c r="W1370">
        <v>0</v>
      </c>
      <c r="X1370">
        <v>0</v>
      </c>
      <c r="Y1370">
        <v>0</v>
      </c>
      <c r="Z1370">
        <f t="shared" si="21"/>
        <v>0</v>
      </c>
    </row>
    <row r="1371" spans="1:26">
      <c r="A1371" t="s">
        <v>246</v>
      </c>
      <c r="B1371">
        <v>61022616153</v>
      </c>
      <c r="C1371" t="s">
        <v>2343</v>
      </c>
      <c r="D1371" t="s">
        <v>57</v>
      </c>
      <c r="E1371" t="s">
        <v>58</v>
      </c>
      <c r="F1371">
        <v>12236806</v>
      </c>
      <c r="G1371">
        <v>45000</v>
      </c>
      <c r="H1371" t="s">
        <v>3649</v>
      </c>
      <c r="I1371" t="s">
        <v>255</v>
      </c>
      <c r="J1371" t="s">
        <v>249</v>
      </c>
      <c r="K1371" t="s">
        <v>250</v>
      </c>
      <c r="L1371" t="s">
        <v>251</v>
      </c>
      <c r="O1371" s="111">
        <v>45000</v>
      </c>
      <c r="P1371" t="s">
        <v>252</v>
      </c>
      <c r="Q1371" t="s">
        <v>253</v>
      </c>
      <c r="R1371" s="111">
        <v>45001</v>
      </c>
      <c r="W1371">
        <v>0</v>
      </c>
      <c r="X1371">
        <v>3175</v>
      </c>
      <c r="Y1371">
        <v>4140</v>
      </c>
      <c r="Z1371">
        <f t="shared" si="21"/>
        <v>7315</v>
      </c>
    </row>
    <row r="1372" spans="1:26">
      <c r="A1372" t="s">
        <v>246</v>
      </c>
      <c r="B1372">
        <v>1076392113</v>
      </c>
      <c r="C1372" t="s">
        <v>2353</v>
      </c>
      <c r="D1372" t="s">
        <v>57</v>
      </c>
      <c r="E1372" t="s">
        <v>58</v>
      </c>
      <c r="F1372">
        <v>12225579</v>
      </c>
      <c r="G1372">
        <v>45000</v>
      </c>
      <c r="H1372" t="s">
        <v>3636</v>
      </c>
      <c r="I1372" t="s">
        <v>255</v>
      </c>
      <c r="J1372" t="s">
        <v>249</v>
      </c>
      <c r="K1372" t="s">
        <v>250</v>
      </c>
      <c r="L1372" t="s">
        <v>251</v>
      </c>
      <c r="O1372" s="111">
        <v>45000</v>
      </c>
      <c r="P1372" t="s">
        <v>252</v>
      </c>
      <c r="Q1372" t="s">
        <v>253</v>
      </c>
      <c r="R1372" s="111">
        <v>45001</v>
      </c>
      <c r="W1372">
        <v>0</v>
      </c>
      <c r="X1372">
        <v>0</v>
      </c>
      <c r="Y1372">
        <v>380</v>
      </c>
      <c r="Z1372">
        <f t="shared" si="21"/>
        <v>380</v>
      </c>
    </row>
    <row r="1373" spans="1:26">
      <c r="A1373" t="s">
        <v>246</v>
      </c>
      <c r="B1373" t="s">
        <v>4242</v>
      </c>
      <c r="C1373" t="s">
        <v>3617</v>
      </c>
      <c r="D1373" t="s">
        <v>57</v>
      </c>
      <c r="E1373" t="s">
        <v>58</v>
      </c>
      <c r="F1373">
        <v>12208869</v>
      </c>
      <c r="G1373">
        <v>45001</v>
      </c>
      <c r="H1373" t="s">
        <v>3618</v>
      </c>
      <c r="I1373" t="s">
        <v>255</v>
      </c>
      <c r="J1373" t="s">
        <v>249</v>
      </c>
      <c r="K1373" t="s">
        <v>268</v>
      </c>
      <c r="L1373" t="s">
        <v>251</v>
      </c>
      <c r="O1373" s="111">
        <v>45015</v>
      </c>
      <c r="P1373" t="s">
        <v>252</v>
      </c>
      <c r="Q1373" t="s">
        <v>257</v>
      </c>
      <c r="R1373" s="111">
        <v>45016</v>
      </c>
      <c r="W1373">
        <v>0</v>
      </c>
      <c r="X1373">
        <v>0</v>
      </c>
      <c r="Y1373">
        <v>0</v>
      </c>
      <c r="Z1373">
        <f t="shared" si="21"/>
        <v>0</v>
      </c>
    </row>
    <row r="1374" spans="1:26">
      <c r="A1374" t="s">
        <v>246</v>
      </c>
      <c r="B1374">
        <v>664097138</v>
      </c>
      <c r="C1374" t="s">
        <v>2299</v>
      </c>
      <c r="D1374" t="s">
        <v>57</v>
      </c>
      <c r="E1374" t="s">
        <v>58</v>
      </c>
      <c r="F1374">
        <v>12229995</v>
      </c>
      <c r="G1374">
        <v>45001</v>
      </c>
      <c r="H1374" t="s">
        <v>3641</v>
      </c>
      <c r="I1374" t="s">
        <v>255</v>
      </c>
      <c r="J1374" t="s">
        <v>249</v>
      </c>
      <c r="K1374" t="s">
        <v>268</v>
      </c>
      <c r="L1374" t="s">
        <v>251</v>
      </c>
      <c r="O1374" s="111">
        <v>45001</v>
      </c>
      <c r="P1374" t="s">
        <v>252</v>
      </c>
      <c r="Q1374" t="s">
        <v>253</v>
      </c>
      <c r="R1374" s="111">
        <v>45002</v>
      </c>
      <c r="W1374">
        <v>0</v>
      </c>
      <c r="X1374">
        <v>11156.5</v>
      </c>
      <c r="Y1374">
        <v>21398</v>
      </c>
      <c r="Z1374">
        <f t="shared" si="21"/>
        <v>32554.5</v>
      </c>
    </row>
    <row r="1375" spans="1:26">
      <c r="A1375" t="s">
        <v>246</v>
      </c>
      <c r="B1375">
        <v>11664232630</v>
      </c>
      <c r="C1375" t="s">
        <v>2288</v>
      </c>
      <c r="D1375" t="s">
        <v>57</v>
      </c>
      <c r="E1375" t="s">
        <v>58</v>
      </c>
      <c r="F1375">
        <v>12219039</v>
      </c>
      <c r="G1375">
        <v>45001</v>
      </c>
      <c r="H1375" t="s">
        <v>3627</v>
      </c>
      <c r="I1375" t="s">
        <v>255</v>
      </c>
      <c r="J1375" t="s">
        <v>249</v>
      </c>
      <c r="K1375" t="s">
        <v>250</v>
      </c>
      <c r="L1375" t="s">
        <v>251</v>
      </c>
      <c r="O1375" s="111">
        <v>45001</v>
      </c>
      <c r="P1375" t="s">
        <v>252</v>
      </c>
      <c r="Q1375" t="s">
        <v>253</v>
      </c>
      <c r="R1375" s="111">
        <v>45002</v>
      </c>
      <c r="W1375">
        <v>0</v>
      </c>
      <c r="X1375">
        <v>4300</v>
      </c>
      <c r="Y1375">
        <v>6890</v>
      </c>
      <c r="Z1375">
        <f t="shared" si="21"/>
        <v>11190</v>
      </c>
    </row>
    <row r="1376" spans="1:26">
      <c r="A1376" t="s">
        <v>246</v>
      </c>
      <c r="B1376">
        <v>6589394164</v>
      </c>
      <c r="C1376" t="s">
        <v>2314</v>
      </c>
      <c r="D1376" t="s">
        <v>57</v>
      </c>
      <c r="E1376" t="s">
        <v>58</v>
      </c>
      <c r="F1376">
        <v>12243066</v>
      </c>
      <c r="G1376">
        <v>45001</v>
      </c>
      <c r="H1376" t="s">
        <v>3651</v>
      </c>
      <c r="I1376" t="s">
        <v>255</v>
      </c>
      <c r="J1376" t="s">
        <v>249</v>
      </c>
      <c r="K1376" t="s">
        <v>250</v>
      </c>
      <c r="L1376" t="s">
        <v>251</v>
      </c>
      <c r="O1376" s="111">
        <v>45001</v>
      </c>
      <c r="P1376" t="s">
        <v>252</v>
      </c>
      <c r="Q1376" t="s">
        <v>257</v>
      </c>
      <c r="R1376" s="111">
        <v>45002</v>
      </c>
      <c r="W1376">
        <v>0</v>
      </c>
      <c r="X1376">
        <v>0</v>
      </c>
      <c r="Y1376">
        <v>0</v>
      </c>
      <c r="Z1376">
        <f t="shared" si="21"/>
        <v>0</v>
      </c>
    </row>
    <row r="1377" spans="1:26">
      <c r="A1377" t="s">
        <v>246</v>
      </c>
      <c r="B1377">
        <v>27184870204</v>
      </c>
      <c r="C1377" t="s">
        <v>2337</v>
      </c>
      <c r="D1377" t="s">
        <v>57</v>
      </c>
      <c r="E1377" t="s">
        <v>58</v>
      </c>
      <c r="F1377">
        <v>12102298</v>
      </c>
      <c r="G1377">
        <v>45001</v>
      </c>
      <c r="H1377" t="s">
        <v>3571</v>
      </c>
      <c r="I1377" t="s">
        <v>255</v>
      </c>
      <c r="J1377" t="s">
        <v>249</v>
      </c>
      <c r="K1377" t="s">
        <v>250</v>
      </c>
      <c r="L1377" t="s">
        <v>251</v>
      </c>
      <c r="O1377" s="111">
        <v>45005</v>
      </c>
      <c r="P1377" t="s">
        <v>252</v>
      </c>
      <c r="Q1377" t="s">
        <v>253</v>
      </c>
      <c r="R1377" s="111">
        <v>45006</v>
      </c>
      <c r="W1377">
        <v>0</v>
      </c>
      <c r="X1377">
        <v>1944.5</v>
      </c>
      <c r="Y1377">
        <v>8262</v>
      </c>
      <c r="Z1377">
        <f t="shared" si="21"/>
        <v>10206.5</v>
      </c>
    </row>
    <row r="1378" spans="1:26">
      <c r="A1378" t="s">
        <v>246</v>
      </c>
      <c r="B1378">
        <v>10439312604</v>
      </c>
      <c r="C1378" t="s">
        <v>2275</v>
      </c>
      <c r="D1378" t="s">
        <v>57</v>
      </c>
      <c r="E1378" t="s">
        <v>58</v>
      </c>
      <c r="F1378">
        <v>12249115</v>
      </c>
      <c r="G1378">
        <v>45002</v>
      </c>
      <c r="H1378" t="s">
        <v>3653</v>
      </c>
      <c r="I1378" t="s">
        <v>255</v>
      </c>
      <c r="J1378" t="s">
        <v>249</v>
      </c>
      <c r="K1378" t="s">
        <v>250</v>
      </c>
      <c r="L1378" t="s">
        <v>251</v>
      </c>
      <c r="O1378" s="111">
        <v>45002</v>
      </c>
      <c r="P1378" t="s">
        <v>252</v>
      </c>
      <c r="Q1378" t="s">
        <v>253</v>
      </c>
      <c r="R1378" s="111">
        <v>45005</v>
      </c>
      <c r="W1378">
        <v>0</v>
      </c>
      <c r="X1378">
        <v>104.5</v>
      </c>
      <c r="Y1378">
        <v>48</v>
      </c>
      <c r="Z1378">
        <f t="shared" si="21"/>
        <v>152.5</v>
      </c>
    </row>
    <row r="1379" spans="1:26">
      <c r="A1379" t="s">
        <v>246</v>
      </c>
      <c r="B1379">
        <v>61022616153</v>
      </c>
      <c r="C1379" t="s">
        <v>2343</v>
      </c>
      <c r="D1379" t="s">
        <v>57</v>
      </c>
      <c r="E1379" t="s">
        <v>58</v>
      </c>
      <c r="F1379">
        <v>12241722</v>
      </c>
      <c r="G1379">
        <v>45002</v>
      </c>
      <c r="H1379" t="s">
        <v>3650</v>
      </c>
      <c r="I1379" t="s">
        <v>256</v>
      </c>
      <c r="J1379" t="s">
        <v>249</v>
      </c>
      <c r="K1379" t="s">
        <v>268</v>
      </c>
      <c r="L1379" t="s">
        <v>251</v>
      </c>
      <c r="O1379" s="111">
        <v>45005</v>
      </c>
      <c r="P1379" t="s">
        <v>252</v>
      </c>
      <c r="Q1379" t="s">
        <v>253</v>
      </c>
      <c r="R1379" s="111">
        <v>45006</v>
      </c>
      <c r="W1379">
        <v>0</v>
      </c>
      <c r="X1379">
        <v>1423.6</v>
      </c>
      <c r="Y1379">
        <v>7946.75</v>
      </c>
      <c r="Z1379">
        <f t="shared" si="21"/>
        <v>9370.35</v>
      </c>
    </row>
    <row r="1380" spans="1:26">
      <c r="A1380" t="s">
        <v>246</v>
      </c>
      <c r="B1380">
        <v>27184870204</v>
      </c>
      <c r="C1380" t="s">
        <v>2337</v>
      </c>
      <c r="D1380" t="s">
        <v>57</v>
      </c>
      <c r="E1380" t="s">
        <v>58</v>
      </c>
      <c r="F1380">
        <v>12201220</v>
      </c>
      <c r="G1380">
        <v>45003</v>
      </c>
      <c r="H1380" t="s">
        <v>3608</v>
      </c>
      <c r="I1380" t="s">
        <v>255</v>
      </c>
      <c r="J1380" t="s">
        <v>249</v>
      </c>
      <c r="K1380" t="s">
        <v>250</v>
      </c>
      <c r="L1380" t="s">
        <v>251</v>
      </c>
      <c r="O1380" s="111">
        <v>45003</v>
      </c>
      <c r="P1380" t="s">
        <v>252</v>
      </c>
      <c r="Q1380" t="s">
        <v>253</v>
      </c>
      <c r="R1380" s="111">
        <v>45005</v>
      </c>
      <c r="W1380">
        <v>0</v>
      </c>
      <c r="X1380">
        <v>492.75</v>
      </c>
      <c r="Y1380">
        <v>4434.01</v>
      </c>
      <c r="Z1380">
        <f t="shared" si="21"/>
        <v>4926.76</v>
      </c>
    </row>
    <row r="1381" spans="1:26">
      <c r="A1381" t="s">
        <v>246</v>
      </c>
      <c r="B1381">
        <v>4312367124</v>
      </c>
      <c r="C1381" t="s">
        <v>2359</v>
      </c>
      <c r="D1381" t="s">
        <v>57</v>
      </c>
      <c r="E1381" t="s">
        <v>58</v>
      </c>
      <c r="F1381">
        <v>12255413</v>
      </c>
      <c r="G1381">
        <v>45005</v>
      </c>
      <c r="H1381" t="s">
        <v>3654</v>
      </c>
      <c r="I1381" t="s">
        <v>255</v>
      </c>
      <c r="J1381" t="s">
        <v>249</v>
      </c>
      <c r="K1381" t="s">
        <v>268</v>
      </c>
      <c r="L1381" t="s">
        <v>251</v>
      </c>
      <c r="O1381" s="111">
        <v>45005</v>
      </c>
      <c r="P1381" t="s">
        <v>252</v>
      </c>
      <c r="Q1381" t="s">
        <v>253</v>
      </c>
      <c r="R1381" s="111">
        <v>45015</v>
      </c>
      <c r="W1381">
        <v>0</v>
      </c>
      <c r="X1381">
        <v>75</v>
      </c>
      <c r="Y1381">
        <v>6627</v>
      </c>
      <c r="Z1381">
        <f t="shared" si="21"/>
        <v>6702</v>
      </c>
    </row>
    <row r="1382" spans="1:26">
      <c r="A1382" t="s">
        <v>246</v>
      </c>
      <c r="B1382">
        <v>6589394164</v>
      </c>
      <c r="C1382" t="s">
        <v>2314</v>
      </c>
      <c r="D1382" t="s">
        <v>57</v>
      </c>
      <c r="E1382" t="s">
        <v>58</v>
      </c>
      <c r="F1382">
        <v>7074104</v>
      </c>
      <c r="G1382">
        <v>45006</v>
      </c>
      <c r="H1382" t="s">
        <v>3563</v>
      </c>
      <c r="I1382" t="s">
        <v>255</v>
      </c>
      <c r="L1382" t="s">
        <v>251</v>
      </c>
      <c r="O1382" s="111">
        <v>45006</v>
      </c>
      <c r="P1382" t="s">
        <v>252</v>
      </c>
      <c r="Q1382" t="s">
        <v>253</v>
      </c>
      <c r="R1382" s="111">
        <v>45007</v>
      </c>
      <c r="W1382">
        <v>2636</v>
      </c>
      <c r="X1382">
        <v>2535.0300000000002</v>
      </c>
      <c r="Y1382">
        <v>110</v>
      </c>
      <c r="Z1382">
        <f t="shared" si="21"/>
        <v>5281.0300000000007</v>
      </c>
    </row>
    <row r="1383" spans="1:26">
      <c r="A1383" t="s">
        <v>246</v>
      </c>
      <c r="B1383">
        <v>690067178</v>
      </c>
      <c r="C1383" t="s">
        <v>2311</v>
      </c>
      <c r="D1383" t="s">
        <v>57</v>
      </c>
      <c r="E1383" t="s">
        <v>58</v>
      </c>
      <c r="F1383">
        <v>12248345</v>
      </c>
      <c r="G1383">
        <v>45006</v>
      </c>
      <c r="H1383" t="s">
        <v>3652</v>
      </c>
      <c r="I1383" t="s">
        <v>255</v>
      </c>
      <c r="J1383" t="s">
        <v>249</v>
      </c>
      <c r="K1383" t="s">
        <v>250</v>
      </c>
      <c r="L1383" t="s">
        <v>251</v>
      </c>
      <c r="O1383" s="111">
        <v>45007</v>
      </c>
      <c r="P1383" t="s">
        <v>252</v>
      </c>
      <c r="Q1383" t="s">
        <v>253</v>
      </c>
      <c r="R1383" s="111">
        <v>45008</v>
      </c>
      <c r="W1383">
        <v>0</v>
      </c>
      <c r="X1383">
        <v>5276</v>
      </c>
      <c r="Y1383">
        <v>8421</v>
      </c>
      <c r="Z1383">
        <f t="shared" si="21"/>
        <v>13697</v>
      </c>
    </row>
    <row r="1384" spans="1:26">
      <c r="A1384" t="s">
        <v>246</v>
      </c>
      <c r="B1384">
        <v>1076392113</v>
      </c>
      <c r="C1384" t="s">
        <v>2353</v>
      </c>
      <c r="D1384" t="s">
        <v>57</v>
      </c>
      <c r="E1384" t="s">
        <v>58</v>
      </c>
      <c r="F1384">
        <v>12260584</v>
      </c>
      <c r="G1384">
        <v>45006</v>
      </c>
      <c r="H1384" t="s">
        <v>3656</v>
      </c>
      <c r="I1384" t="s">
        <v>255</v>
      </c>
      <c r="J1384" t="s">
        <v>249</v>
      </c>
      <c r="K1384" t="s">
        <v>331</v>
      </c>
      <c r="L1384" t="s">
        <v>251</v>
      </c>
      <c r="O1384" s="111">
        <v>45006</v>
      </c>
      <c r="P1384" t="s">
        <v>252</v>
      </c>
      <c r="Q1384" t="s">
        <v>253</v>
      </c>
      <c r="R1384" s="111">
        <v>45007</v>
      </c>
      <c r="W1384">
        <v>0</v>
      </c>
      <c r="X1384">
        <v>1987.5</v>
      </c>
      <c r="Y1384">
        <v>9038.9</v>
      </c>
      <c r="Z1384">
        <f t="shared" si="21"/>
        <v>11026.4</v>
      </c>
    </row>
    <row r="1385" spans="1:26">
      <c r="A1385" t="s">
        <v>246</v>
      </c>
      <c r="B1385">
        <v>27184870204</v>
      </c>
      <c r="C1385" t="s">
        <v>2337</v>
      </c>
      <c r="D1385" t="s">
        <v>57</v>
      </c>
      <c r="E1385" t="s">
        <v>58</v>
      </c>
      <c r="F1385">
        <v>12261396</v>
      </c>
      <c r="G1385">
        <v>45006</v>
      </c>
      <c r="H1385" t="s">
        <v>3657</v>
      </c>
      <c r="I1385" t="s">
        <v>255</v>
      </c>
      <c r="J1385" t="s">
        <v>249</v>
      </c>
      <c r="K1385" t="s">
        <v>268</v>
      </c>
      <c r="L1385" t="s">
        <v>251</v>
      </c>
      <c r="O1385" s="111">
        <v>45006</v>
      </c>
      <c r="P1385" t="s">
        <v>252</v>
      </c>
      <c r="Q1385" t="s">
        <v>253</v>
      </c>
      <c r="R1385" s="111">
        <v>45007</v>
      </c>
      <c r="W1385">
        <v>0</v>
      </c>
      <c r="X1385">
        <v>0</v>
      </c>
      <c r="Y1385">
        <v>3452</v>
      </c>
      <c r="Z1385">
        <f t="shared" si="21"/>
        <v>3452</v>
      </c>
    </row>
    <row r="1386" spans="1:26">
      <c r="A1386" t="s">
        <v>246</v>
      </c>
      <c r="B1386">
        <v>4312367124</v>
      </c>
      <c r="C1386" t="s">
        <v>2359</v>
      </c>
      <c r="D1386" t="s">
        <v>57</v>
      </c>
      <c r="E1386" t="s">
        <v>58</v>
      </c>
      <c r="F1386">
        <v>783361</v>
      </c>
      <c r="G1386">
        <v>45006</v>
      </c>
      <c r="H1386" t="s">
        <v>3157</v>
      </c>
      <c r="I1386" t="s">
        <v>255</v>
      </c>
      <c r="J1386" t="s">
        <v>259</v>
      </c>
      <c r="K1386" t="s">
        <v>2968</v>
      </c>
      <c r="L1386" t="s">
        <v>251</v>
      </c>
      <c r="O1386" s="111">
        <v>45014</v>
      </c>
      <c r="P1386" t="s">
        <v>252</v>
      </c>
      <c r="Q1386" t="s">
        <v>253</v>
      </c>
      <c r="R1386" s="111">
        <v>45015</v>
      </c>
      <c r="W1386">
        <v>0</v>
      </c>
      <c r="X1386">
        <v>564.9</v>
      </c>
      <c r="Y1386">
        <v>6892.1</v>
      </c>
      <c r="Z1386">
        <f t="shared" si="21"/>
        <v>7457</v>
      </c>
    </row>
    <row r="1387" spans="1:26">
      <c r="A1387" t="s">
        <v>246</v>
      </c>
      <c r="B1387">
        <v>10439312604</v>
      </c>
      <c r="C1387" t="s">
        <v>2275</v>
      </c>
      <c r="D1387" t="s">
        <v>57</v>
      </c>
      <c r="E1387" t="s">
        <v>58</v>
      </c>
      <c r="F1387">
        <v>1621110</v>
      </c>
      <c r="G1387">
        <v>45006</v>
      </c>
      <c r="H1387" t="s">
        <v>3559</v>
      </c>
      <c r="I1387" t="s">
        <v>255</v>
      </c>
      <c r="J1387" t="s">
        <v>249</v>
      </c>
      <c r="K1387" t="s">
        <v>268</v>
      </c>
      <c r="L1387" t="s">
        <v>251</v>
      </c>
      <c r="O1387" s="111">
        <v>45006</v>
      </c>
      <c r="P1387" t="s">
        <v>252</v>
      </c>
      <c r="Q1387" t="s">
        <v>253</v>
      </c>
      <c r="R1387" s="111">
        <v>45007</v>
      </c>
      <c r="W1387">
        <v>0</v>
      </c>
      <c r="X1387">
        <v>16272.06</v>
      </c>
      <c r="Y1387">
        <v>116463.57</v>
      </c>
      <c r="Z1387">
        <f t="shared" si="21"/>
        <v>132735.63</v>
      </c>
    </row>
    <row r="1388" spans="1:26">
      <c r="A1388" t="s">
        <v>246</v>
      </c>
      <c r="B1388">
        <v>10439312604</v>
      </c>
      <c r="C1388" t="s">
        <v>2275</v>
      </c>
      <c r="D1388" t="s">
        <v>57</v>
      </c>
      <c r="E1388" t="s">
        <v>58</v>
      </c>
      <c r="F1388">
        <v>12266619</v>
      </c>
      <c r="G1388">
        <v>45007</v>
      </c>
      <c r="H1388" t="s">
        <v>3659</v>
      </c>
      <c r="I1388" t="s">
        <v>255</v>
      </c>
      <c r="J1388" t="s">
        <v>249</v>
      </c>
      <c r="K1388" t="s">
        <v>268</v>
      </c>
      <c r="L1388" t="s">
        <v>251</v>
      </c>
      <c r="O1388" s="111">
        <v>45007</v>
      </c>
      <c r="P1388" t="s">
        <v>252</v>
      </c>
      <c r="Q1388" t="s">
        <v>253</v>
      </c>
      <c r="R1388" s="111">
        <v>45008</v>
      </c>
      <c r="W1388">
        <v>0</v>
      </c>
      <c r="X1388">
        <v>6163.4</v>
      </c>
      <c r="Y1388">
        <v>26375.07</v>
      </c>
      <c r="Z1388">
        <f t="shared" si="21"/>
        <v>32538.47</v>
      </c>
    </row>
    <row r="1389" spans="1:26">
      <c r="A1389" t="s">
        <v>246</v>
      </c>
      <c r="B1389">
        <v>27184870204</v>
      </c>
      <c r="C1389" t="s">
        <v>2337</v>
      </c>
      <c r="D1389" t="s">
        <v>57</v>
      </c>
      <c r="E1389" t="s">
        <v>58</v>
      </c>
      <c r="F1389">
        <v>12262029</v>
      </c>
      <c r="G1389">
        <v>45007</v>
      </c>
      <c r="H1389" t="s">
        <v>3658</v>
      </c>
      <c r="I1389" t="s">
        <v>255</v>
      </c>
      <c r="J1389" t="s">
        <v>249</v>
      </c>
      <c r="K1389" t="s">
        <v>250</v>
      </c>
      <c r="L1389" t="s">
        <v>251</v>
      </c>
      <c r="O1389" s="111">
        <v>45007</v>
      </c>
      <c r="P1389" t="s">
        <v>252</v>
      </c>
      <c r="Q1389" t="s">
        <v>253</v>
      </c>
      <c r="R1389" s="111">
        <v>45008</v>
      </c>
      <c r="W1389">
        <v>0</v>
      </c>
      <c r="X1389">
        <v>596.86</v>
      </c>
      <c r="Y1389">
        <v>4744.38</v>
      </c>
      <c r="Z1389">
        <f t="shared" si="21"/>
        <v>5341.24</v>
      </c>
    </row>
    <row r="1390" spans="1:26">
      <c r="A1390" t="s">
        <v>246</v>
      </c>
      <c r="B1390">
        <v>61022616153</v>
      </c>
      <c r="C1390" t="s">
        <v>2343</v>
      </c>
      <c r="D1390" t="s">
        <v>57</v>
      </c>
      <c r="E1390" t="s">
        <v>58</v>
      </c>
      <c r="F1390">
        <v>12267614</v>
      </c>
      <c r="G1390">
        <v>45007</v>
      </c>
      <c r="H1390" t="s">
        <v>3660</v>
      </c>
      <c r="I1390" t="s">
        <v>255</v>
      </c>
      <c r="J1390" t="s">
        <v>249</v>
      </c>
      <c r="K1390" t="s">
        <v>250</v>
      </c>
      <c r="L1390" t="s">
        <v>251</v>
      </c>
      <c r="O1390" s="111">
        <v>45008</v>
      </c>
      <c r="P1390" t="s">
        <v>252</v>
      </c>
      <c r="Q1390" t="s">
        <v>253</v>
      </c>
      <c r="R1390" s="111">
        <v>45009</v>
      </c>
      <c r="W1390">
        <v>0</v>
      </c>
      <c r="X1390">
        <v>484.75</v>
      </c>
      <c r="Y1390">
        <v>211</v>
      </c>
      <c r="Z1390">
        <f t="shared" si="21"/>
        <v>695.75</v>
      </c>
    </row>
    <row r="1391" spans="1:26">
      <c r="A1391" t="s">
        <v>246</v>
      </c>
      <c r="B1391">
        <v>61022616153</v>
      </c>
      <c r="C1391" t="s">
        <v>2343</v>
      </c>
      <c r="D1391" t="s">
        <v>57</v>
      </c>
      <c r="E1391" t="s">
        <v>58</v>
      </c>
      <c r="F1391">
        <v>12272344</v>
      </c>
      <c r="G1391">
        <v>45008</v>
      </c>
      <c r="H1391" t="s">
        <v>3663</v>
      </c>
      <c r="I1391" t="s">
        <v>255</v>
      </c>
      <c r="J1391" t="s">
        <v>249</v>
      </c>
      <c r="K1391" t="s">
        <v>268</v>
      </c>
      <c r="L1391" t="s">
        <v>251</v>
      </c>
      <c r="O1391" s="111">
        <v>45008</v>
      </c>
      <c r="P1391" t="s">
        <v>252</v>
      </c>
      <c r="Q1391" t="s">
        <v>282</v>
      </c>
      <c r="R1391" s="111">
        <v>45009</v>
      </c>
      <c r="W1391">
        <v>0</v>
      </c>
      <c r="X1391">
        <v>525</v>
      </c>
      <c r="Y1391">
        <v>0</v>
      </c>
      <c r="Z1391">
        <f t="shared" si="21"/>
        <v>525</v>
      </c>
    </row>
    <row r="1392" spans="1:26">
      <c r="A1392" t="s">
        <v>246</v>
      </c>
      <c r="B1392" t="s">
        <v>4242</v>
      </c>
      <c r="C1392" t="s">
        <v>3617</v>
      </c>
      <c r="D1392" t="s">
        <v>57</v>
      </c>
      <c r="E1392" t="s">
        <v>58</v>
      </c>
      <c r="F1392">
        <v>12272326</v>
      </c>
      <c r="G1392">
        <v>45008</v>
      </c>
      <c r="H1392" t="s">
        <v>3662</v>
      </c>
      <c r="I1392" t="s">
        <v>260</v>
      </c>
      <c r="L1392" t="s">
        <v>251</v>
      </c>
      <c r="O1392" s="111">
        <v>45008</v>
      </c>
      <c r="P1392" t="s">
        <v>252</v>
      </c>
      <c r="Q1392" t="s">
        <v>263</v>
      </c>
      <c r="R1392" s="111">
        <v>45009</v>
      </c>
      <c r="W1392">
        <v>0</v>
      </c>
      <c r="X1392">
        <v>940</v>
      </c>
      <c r="Y1392">
        <v>0</v>
      </c>
      <c r="Z1392">
        <f t="shared" si="21"/>
        <v>940</v>
      </c>
    </row>
    <row r="1393" spans="1:26">
      <c r="A1393" t="s">
        <v>246</v>
      </c>
      <c r="B1393">
        <v>10439312604</v>
      </c>
      <c r="C1393" t="s">
        <v>2275</v>
      </c>
      <c r="D1393" t="s">
        <v>57</v>
      </c>
      <c r="E1393" t="s">
        <v>58</v>
      </c>
      <c r="F1393">
        <v>12259598</v>
      </c>
      <c r="G1393">
        <v>45008</v>
      </c>
      <c r="H1393" t="s">
        <v>3655</v>
      </c>
      <c r="I1393" t="s">
        <v>255</v>
      </c>
      <c r="J1393" t="s">
        <v>249</v>
      </c>
      <c r="K1393" t="s">
        <v>268</v>
      </c>
      <c r="L1393" t="s">
        <v>251</v>
      </c>
      <c r="O1393" s="111">
        <v>45008</v>
      </c>
      <c r="P1393" t="s">
        <v>252</v>
      </c>
      <c r="Q1393" t="s">
        <v>253</v>
      </c>
      <c r="R1393" s="111">
        <v>45009</v>
      </c>
      <c r="W1393">
        <v>0</v>
      </c>
      <c r="X1393">
        <v>0</v>
      </c>
      <c r="Y1393">
        <v>1433.35</v>
      </c>
      <c r="Z1393">
        <f t="shared" si="21"/>
        <v>1433.35</v>
      </c>
    </row>
    <row r="1394" spans="1:26">
      <c r="A1394" t="s">
        <v>246</v>
      </c>
      <c r="B1394">
        <v>10439312604</v>
      </c>
      <c r="C1394" t="s">
        <v>2275</v>
      </c>
      <c r="D1394" t="s">
        <v>57</v>
      </c>
      <c r="E1394" t="s">
        <v>58</v>
      </c>
      <c r="F1394">
        <v>12273087</v>
      </c>
      <c r="G1394">
        <v>45008</v>
      </c>
      <c r="H1394" t="s">
        <v>3665</v>
      </c>
      <c r="I1394" t="s">
        <v>248</v>
      </c>
      <c r="J1394" t="s">
        <v>249</v>
      </c>
      <c r="K1394" t="s">
        <v>250</v>
      </c>
      <c r="L1394" t="s">
        <v>251</v>
      </c>
      <c r="O1394" s="111">
        <v>45008</v>
      </c>
      <c r="P1394" t="s">
        <v>252</v>
      </c>
      <c r="Q1394" t="s">
        <v>253</v>
      </c>
      <c r="R1394" s="111">
        <v>45009</v>
      </c>
      <c r="W1394">
        <v>0</v>
      </c>
      <c r="X1394">
        <v>1549</v>
      </c>
      <c r="Y1394">
        <v>8581.08</v>
      </c>
      <c r="Z1394">
        <f t="shared" si="21"/>
        <v>10130.08</v>
      </c>
    </row>
    <row r="1395" spans="1:26">
      <c r="A1395" t="s">
        <v>246</v>
      </c>
      <c r="B1395">
        <v>1076392113</v>
      </c>
      <c r="C1395" t="s">
        <v>2353</v>
      </c>
      <c r="D1395" t="s">
        <v>57</v>
      </c>
      <c r="E1395" t="s">
        <v>58</v>
      </c>
      <c r="F1395">
        <v>1429039</v>
      </c>
      <c r="G1395">
        <v>45008</v>
      </c>
      <c r="H1395" t="s">
        <v>3558</v>
      </c>
      <c r="I1395" t="s">
        <v>255</v>
      </c>
      <c r="J1395" t="s">
        <v>249</v>
      </c>
      <c r="K1395" t="s">
        <v>250</v>
      </c>
      <c r="L1395" t="s">
        <v>251</v>
      </c>
      <c r="O1395" s="111">
        <v>45008</v>
      </c>
      <c r="P1395" t="s">
        <v>252</v>
      </c>
      <c r="Q1395" t="s">
        <v>253</v>
      </c>
      <c r="R1395" s="111">
        <v>45009</v>
      </c>
      <c r="W1395">
        <v>0</v>
      </c>
      <c r="X1395">
        <v>905.11</v>
      </c>
      <c r="Y1395">
        <v>8326.4599999999991</v>
      </c>
      <c r="Z1395">
        <f t="shared" si="21"/>
        <v>9231.57</v>
      </c>
    </row>
    <row r="1396" spans="1:26">
      <c r="A1396" t="s">
        <v>246</v>
      </c>
      <c r="B1396">
        <v>61022616153</v>
      </c>
      <c r="C1396" t="s">
        <v>2343</v>
      </c>
      <c r="D1396" t="s">
        <v>57</v>
      </c>
      <c r="E1396" t="s">
        <v>58</v>
      </c>
      <c r="F1396">
        <v>12273831</v>
      </c>
      <c r="G1396">
        <v>45008</v>
      </c>
      <c r="H1396" t="s">
        <v>3666</v>
      </c>
      <c r="I1396" t="s">
        <v>255</v>
      </c>
      <c r="J1396" t="s">
        <v>249</v>
      </c>
      <c r="K1396" t="s">
        <v>250</v>
      </c>
      <c r="L1396" t="s">
        <v>251</v>
      </c>
      <c r="O1396" s="111">
        <v>45009</v>
      </c>
      <c r="P1396" t="s">
        <v>252</v>
      </c>
      <c r="Q1396" t="s">
        <v>253</v>
      </c>
      <c r="R1396" s="111">
        <v>45012</v>
      </c>
      <c r="W1396">
        <v>0</v>
      </c>
      <c r="X1396">
        <v>1077</v>
      </c>
      <c r="Y1396">
        <v>2960</v>
      </c>
      <c r="Z1396">
        <f t="shared" si="21"/>
        <v>4037</v>
      </c>
    </row>
    <row r="1397" spans="1:26">
      <c r="A1397" t="s">
        <v>246</v>
      </c>
      <c r="B1397" t="s">
        <v>4240</v>
      </c>
      <c r="C1397" t="s">
        <v>3643</v>
      </c>
      <c r="D1397" t="s">
        <v>57</v>
      </c>
      <c r="E1397" t="s">
        <v>58</v>
      </c>
      <c r="F1397">
        <v>12273864</v>
      </c>
      <c r="G1397">
        <v>45008</v>
      </c>
      <c r="H1397" t="s">
        <v>3667</v>
      </c>
      <c r="I1397" t="s">
        <v>255</v>
      </c>
      <c r="J1397" t="s">
        <v>249</v>
      </c>
      <c r="K1397" t="s">
        <v>250</v>
      </c>
      <c r="L1397" t="s">
        <v>251</v>
      </c>
      <c r="O1397" s="111">
        <v>45008</v>
      </c>
      <c r="P1397" t="s">
        <v>252</v>
      </c>
      <c r="Q1397" t="s">
        <v>282</v>
      </c>
      <c r="R1397" s="111">
        <v>45009</v>
      </c>
      <c r="W1397">
        <v>0</v>
      </c>
      <c r="X1397">
        <v>2177.5</v>
      </c>
      <c r="Y1397">
        <v>0</v>
      </c>
      <c r="Z1397">
        <f t="shared" si="21"/>
        <v>2177.5</v>
      </c>
    </row>
    <row r="1398" spans="1:26">
      <c r="A1398" t="s">
        <v>246</v>
      </c>
      <c r="B1398">
        <v>11664232630</v>
      </c>
      <c r="C1398" t="s">
        <v>2288</v>
      </c>
      <c r="D1398" t="s">
        <v>57</v>
      </c>
      <c r="E1398" t="s">
        <v>58</v>
      </c>
      <c r="F1398">
        <v>12267636</v>
      </c>
      <c r="G1398">
        <v>45008</v>
      </c>
      <c r="H1398" t="s">
        <v>3661</v>
      </c>
      <c r="I1398" t="s">
        <v>255</v>
      </c>
      <c r="J1398" t="s">
        <v>249</v>
      </c>
      <c r="K1398" t="s">
        <v>250</v>
      </c>
      <c r="L1398" t="s">
        <v>251</v>
      </c>
      <c r="O1398" s="111">
        <v>45008</v>
      </c>
      <c r="P1398" t="s">
        <v>252</v>
      </c>
      <c r="Q1398" t="s">
        <v>253</v>
      </c>
      <c r="R1398" s="111">
        <v>45009</v>
      </c>
      <c r="W1398">
        <v>0</v>
      </c>
      <c r="X1398">
        <v>44</v>
      </c>
      <c r="Y1398">
        <v>4617.5</v>
      </c>
      <c r="Z1398">
        <f t="shared" si="21"/>
        <v>4661.5</v>
      </c>
    </row>
    <row r="1399" spans="1:26">
      <c r="A1399" t="s">
        <v>246</v>
      </c>
      <c r="B1399">
        <v>4312367124</v>
      </c>
      <c r="C1399" t="s">
        <v>2359</v>
      </c>
      <c r="D1399" t="s">
        <v>57</v>
      </c>
      <c r="E1399" t="s">
        <v>58</v>
      </c>
      <c r="F1399">
        <v>12274520</v>
      </c>
      <c r="G1399">
        <v>45008</v>
      </c>
      <c r="H1399" t="s">
        <v>3669</v>
      </c>
      <c r="I1399" t="s">
        <v>248</v>
      </c>
      <c r="J1399" t="s">
        <v>249</v>
      </c>
      <c r="K1399" t="s">
        <v>250</v>
      </c>
      <c r="L1399" t="s">
        <v>251</v>
      </c>
      <c r="O1399" s="111">
        <v>45008</v>
      </c>
      <c r="P1399" t="s">
        <v>252</v>
      </c>
      <c r="Q1399" t="s">
        <v>253</v>
      </c>
      <c r="R1399" s="111">
        <v>45009</v>
      </c>
      <c r="W1399">
        <v>0</v>
      </c>
      <c r="X1399">
        <v>4776.4799999999996</v>
      </c>
      <c r="Y1399">
        <v>17932.650000000001</v>
      </c>
      <c r="Z1399">
        <f t="shared" si="21"/>
        <v>22709.13</v>
      </c>
    </row>
    <row r="1400" spans="1:26">
      <c r="A1400" t="s">
        <v>246</v>
      </c>
      <c r="B1400">
        <v>664097138</v>
      </c>
      <c r="C1400" t="s">
        <v>2299</v>
      </c>
      <c r="D1400" t="s">
        <v>57</v>
      </c>
      <c r="E1400" t="s">
        <v>58</v>
      </c>
      <c r="F1400">
        <v>12202865</v>
      </c>
      <c r="G1400">
        <v>45009</v>
      </c>
      <c r="H1400" t="s">
        <v>3611</v>
      </c>
      <c r="I1400" t="s">
        <v>255</v>
      </c>
      <c r="J1400" t="s">
        <v>249</v>
      </c>
      <c r="K1400" t="s">
        <v>250</v>
      </c>
      <c r="L1400" t="s">
        <v>251</v>
      </c>
      <c r="O1400" s="111">
        <v>45009</v>
      </c>
      <c r="P1400" t="s">
        <v>252</v>
      </c>
      <c r="Q1400" t="s">
        <v>253</v>
      </c>
      <c r="R1400" s="111">
        <v>45012</v>
      </c>
      <c r="W1400">
        <v>0</v>
      </c>
      <c r="X1400">
        <v>553.79999999999995</v>
      </c>
      <c r="Y1400">
        <v>3170.8</v>
      </c>
      <c r="Z1400">
        <f t="shared" si="21"/>
        <v>3724.6000000000004</v>
      </c>
    </row>
    <row r="1401" spans="1:26">
      <c r="A1401" t="s">
        <v>246</v>
      </c>
      <c r="B1401">
        <v>61022616153</v>
      </c>
      <c r="C1401" t="s">
        <v>2343</v>
      </c>
      <c r="D1401" t="s">
        <v>57</v>
      </c>
      <c r="E1401" t="s">
        <v>58</v>
      </c>
      <c r="F1401">
        <v>12275486</v>
      </c>
      <c r="G1401">
        <v>45009</v>
      </c>
      <c r="H1401" t="s">
        <v>3670</v>
      </c>
      <c r="I1401" t="s">
        <v>255</v>
      </c>
      <c r="J1401" t="s">
        <v>249</v>
      </c>
      <c r="K1401" t="s">
        <v>250</v>
      </c>
      <c r="L1401" t="s">
        <v>251</v>
      </c>
      <c r="O1401" s="111">
        <v>45009</v>
      </c>
      <c r="P1401" t="s">
        <v>252</v>
      </c>
      <c r="Q1401" t="s">
        <v>282</v>
      </c>
      <c r="R1401" s="111">
        <v>45012</v>
      </c>
      <c r="W1401">
        <v>0</v>
      </c>
      <c r="X1401">
        <v>801.41</v>
      </c>
      <c r="Y1401">
        <v>0</v>
      </c>
      <c r="Z1401">
        <f t="shared" si="21"/>
        <v>801.41</v>
      </c>
    </row>
    <row r="1402" spans="1:26">
      <c r="A1402" t="s">
        <v>246</v>
      </c>
      <c r="B1402">
        <v>11664232630</v>
      </c>
      <c r="C1402" t="s">
        <v>2288</v>
      </c>
      <c r="D1402" t="s">
        <v>57</v>
      </c>
      <c r="E1402" t="s">
        <v>58</v>
      </c>
      <c r="F1402">
        <v>12275682</v>
      </c>
      <c r="G1402">
        <v>45009</v>
      </c>
      <c r="H1402" t="s">
        <v>3671</v>
      </c>
      <c r="I1402" t="s">
        <v>255</v>
      </c>
      <c r="J1402" t="s">
        <v>249</v>
      </c>
      <c r="K1402" t="s">
        <v>250</v>
      </c>
      <c r="L1402" t="s">
        <v>251</v>
      </c>
      <c r="O1402" s="111">
        <v>45009</v>
      </c>
      <c r="P1402" t="s">
        <v>252</v>
      </c>
      <c r="Q1402" t="s">
        <v>253</v>
      </c>
      <c r="R1402" s="111">
        <v>45012</v>
      </c>
      <c r="W1402">
        <v>0</v>
      </c>
      <c r="X1402">
        <v>401.25</v>
      </c>
      <c r="Y1402">
        <v>16034.45</v>
      </c>
      <c r="Z1402">
        <f t="shared" si="21"/>
        <v>16435.7</v>
      </c>
    </row>
    <row r="1403" spans="1:26">
      <c r="A1403" t="s">
        <v>246</v>
      </c>
      <c r="B1403">
        <v>11664232630</v>
      </c>
      <c r="C1403" t="s">
        <v>2288</v>
      </c>
      <c r="D1403" t="s">
        <v>57</v>
      </c>
      <c r="E1403" t="s">
        <v>58</v>
      </c>
      <c r="F1403">
        <v>12183100</v>
      </c>
      <c r="G1403">
        <v>45009</v>
      </c>
      <c r="H1403" t="s">
        <v>3586</v>
      </c>
      <c r="I1403" t="s">
        <v>255</v>
      </c>
      <c r="J1403" t="s">
        <v>249</v>
      </c>
      <c r="K1403" t="s">
        <v>250</v>
      </c>
      <c r="L1403" t="s">
        <v>251</v>
      </c>
      <c r="O1403" s="111">
        <v>45009</v>
      </c>
      <c r="P1403" t="s">
        <v>252</v>
      </c>
      <c r="Q1403" t="s">
        <v>253</v>
      </c>
      <c r="R1403" s="111">
        <v>45012</v>
      </c>
      <c r="W1403">
        <v>0</v>
      </c>
      <c r="X1403">
        <v>0</v>
      </c>
      <c r="Y1403">
        <v>4917.88</v>
      </c>
      <c r="Z1403">
        <f t="shared" si="21"/>
        <v>4917.88</v>
      </c>
    </row>
    <row r="1404" spans="1:26">
      <c r="A1404" t="s">
        <v>246</v>
      </c>
      <c r="B1404">
        <v>61022616153</v>
      </c>
      <c r="C1404" t="s">
        <v>2343</v>
      </c>
      <c r="D1404" t="s">
        <v>57</v>
      </c>
      <c r="E1404" t="s">
        <v>58</v>
      </c>
      <c r="F1404">
        <v>12280839</v>
      </c>
      <c r="G1404">
        <v>45010</v>
      </c>
      <c r="H1404" t="s">
        <v>3674</v>
      </c>
      <c r="I1404" t="s">
        <v>255</v>
      </c>
      <c r="J1404" t="s">
        <v>249</v>
      </c>
      <c r="K1404" t="s">
        <v>250</v>
      </c>
      <c r="L1404" t="s">
        <v>251</v>
      </c>
      <c r="O1404" s="111">
        <v>45010</v>
      </c>
      <c r="P1404" t="s">
        <v>252</v>
      </c>
      <c r="Q1404" t="s">
        <v>253</v>
      </c>
      <c r="R1404" s="111">
        <v>45012</v>
      </c>
      <c r="W1404">
        <v>0</v>
      </c>
      <c r="X1404">
        <v>10</v>
      </c>
      <c r="Y1404">
        <v>141</v>
      </c>
      <c r="Z1404">
        <f t="shared" ref="Z1404:Z1467" si="22">SUM(W1404:Y1404)</f>
        <v>151</v>
      </c>
    </row>
    <row r="1405" spans="1:26">
      <c r="A1405" t="s">
        <v>246</v>
      </c>
      <c r="B1405">
        <v>61022616153</v>
      </c>
      <c r="C1405" t="s">
        <v>2343</v>
      </c>
      <c r="D1405" t="s">
        <v>57</v>
      </c>
      <c r="E1405" t="s">
        <v>58</v>
      </c>
      <c r="F1405">
        <v>12280697</v>
      </c>
      <c r="G1405">
        <v>45010</v>
      </c>
      <c r="H1405" t="s">
        <v>3672</v>
      </c>
      <c r="I1405" t="s">
        <v>255</v>
      </c>
      <c r="J1405" t="s">
        <v>249</v>
      </c>
      <c r="K1405" t="s">
        <v>250</v>
      </c>
      <c r="L1405" t="s">
        <v>251</v>
      </c>
      <c r="O1405" s="111">
        <v>45010</v>
      </c>
      <c r="P1405" t="s">
        <v>252</v>
      </c>
      <c r="Q1405" t="s">
        <v>253</v>
      </c>
      <c r="R1405" s="111">
        <v>45012</v>
      </c>
      <c r="W1405">
        <v>0</v>
      </c>
      <c r="X1405">
        <v>2845.62</v>
      </c>
      <c r="Y1405">
        <v>17845.25</v>
      </c>
      <c r="Z1405">
        <f t="shared" si="22"/>
        <v>20690.87</v>
      </c>
    </row>
    <row r="1406" spans="1:26">
      <c r="A1406" t="s">
        <v>246</v>
      </c>
      <c r="B1406">
        <v>27184870204</v>
      </c>
      <c r="C1406" t="s">
        <v>2337</v>
      </c>
      <c r="D1406" t="s">
        <v>57</v>
      </c>
      <c r="E1406" t="s">
        <v>58</v>
      </c>
      <c r="F1406">
        <v>12281032</v>
      </c>
      <c r="G1406">
        <v>45010</v>
      </c>
      <c r="H1406" t="s">
        <v>3675</v>
      </c>
      <c r="I1406" t="s">
        <v>255</v>
      </c>
      <c r="L1406" t="s">
        <v>251</v>
      </c>
      <c r="O1406" s="111">
        <v>45010</v>
      </c>
      <c r="P1406" t="s">
        <v>252</v>
      </c>
      <c r="Q1406" t="s">
        <v>253</v>
      </c>
      <c r="R1406" s="111">
        <v>45012</v>
      </c>
      <c r="W1406">
        <v>0</v>
      </c>
      <c r="X1406">
        <v>799.5</v>
      </c>
      <c r="Y1406">
        <v>1500</v>
      </c>
      <c r="Z1406">
        <f t="shared" si="22"/>
        <v>2299.5</v>
      </c>
    </row>
    <row r="1407" spans="1:26">
      <c r="A1407" t="s">
        <v>246</v>
      </c>
      <c r="B1407">
        <v>11664232630</v>
      </c>
      <c r="C1407" t="s">
        <v>2288</v>
      </c>
      <c r="D1407" t="s">
        <v>57</v>
      </c>
      <c r="E1407" t="s">
        <v>58</v>
      </c>
      <c r="F1407">
        <v>12146837</v>
      </c>
      <c r="G1407">
        <v>45010</v>
      </c>
      <c r="H1407" t="s">
        <v>3577</v>
      </c>
      <c r="I1407" t="s">
        <v>255</v>
      </c>
      <c r="J1407" t="s">
        <v>249</v>
      </c>
      <c r="K1407" t="s">
        <v>250</v>
      </c>
      <c r="L1407" t="s">
        <v>251</v>
      </c>
      <c r="O1407" s="111">
        <v>45010</v>
      </c>
      <c r="P1407" t="s">
        <v>252</v>
      </c>
      <c r="Q1407" t="s">
        <v>257</v>
      </c>
      <c r="R1407" s="111">
        <v>45012</v>
      </c>
      <c r="W1407">
        <v>0</v>
      </c>
      <c r="X1407">
        <v>0</v>
      </c>
      <c r="Y1407">
        <v>0</v>
      </c>
      <c r="Z1407">
        <f t="shared" si="22"/>
        <v>0</v>
      </c>
    </row>
    <row r="1408" spans="1:26">
      <c r="A1408" t="s">
        <v>246</v>
      </c>
      <c r="B1408">
        <v>664097138</v>
      </c>
      <c r="C1408" t="s">
        <v>2299</v>
      </c>
      <c r="D1408" t="s">
        <v>57</v>
      </c>
      <c r="E1408" t="s">
        <v>58</v>
      </c>
      <c r="F1408">
        <v>12280732</v>
      </c>
      <c r="G1408">
        <v>45012</v>
      </c>
      <c r="H1408" t="s">
        <v>3673</v>
      </c>
      <c r="I1408" t="s">
        <v>255</v>
      </c>
      <c r="J1408" t="s">
        <v>249</v>
      </c>
      <c r="K1408" t="s">
        <v>268</v>
      </c>
      <c r="L1408" t="s">
        <v>251</v>
      </c>
      <c r="O1408" s="111">
        <v>45012</v>
      </c>
      <c r="P1408" t="s">
        <v>252</v>
      </c>
      <c r="Q1408" t="s">
        <v>253</v>
      </c>
      <c r="R1408" s="111">
        <v>45013</v>
      </c>
      <c r="W1408">
        <v>0</v>
      </c>
      <c r="X1408">
        <v>1248.5</v>
      </c>
      <c r="Y1408">
        <v>6096.6</v>
      </c>
      <c r="Z1408">
        <f t="shared" si="22"/>
        <v>7345.1</v>
      </c>
    </row>
    <row r="1409" spans="1:26">
      <c r="A1409" t="s">
        <v>246</v>
      </c>
      <c r="B1409" t="s">
        <v>4240</v>
      </c>
      <c r="C1409" t="s">
        <v>3643</v>
      </c>
      <c r="D1409" t="s">
        <v>57</v>
      </c>
      <c r="E1409" t="s">
        <v>58</v>
      </c>
      <c r="F1409">
        <v>12272728</v>
      </c>
      <c r="G1409">
        <v>45012</v>
      </c>
      <c r="H1409" t="s">
        <v>3664</v>
      </c>
      <c r="I1409" t="s">
        <v>255</v>
      </c>
      <c r="J1409" t="s">
        <v>249</v>
      </c>
      <c r="K1409" t="s">
        <v>250</v>
      </c>
      <c r="L1409" t="s">
        <v>251</v>
      </c>
      <c r="O1409" s="111">
        <v>45012</v>
      </c>
      <c r="P1409" t="s">
        <v>252</v>
      </c>
      <c r="Q1409" t="s">
        <v>282</v>
      </c>
      <c r="R1409" s="111">
        <v>45013</v>
      </c>
      <c r="W1409">
        <v>0</v>
      </c>
      <c r="X1409">
        <v>200</v>
      </c>
      <c r="Y1409">
        <v>0</v>
      </c>
      <c r="Z1409">
        <f t="shared" si="22"/>
        <v>200</v>
      </c>
    </row>
    <row r="1410" spans="1:26">
      <c r="A1410" t="s">
        <v>246</v>
      </c>
      <c r="B1410">
        <v>664097138</v>
      </c>
      <c r="C1410" t="s">
        <v>2299</v>
      </c>
      <c r="D1410" t="s">
        <v>57</v>
      </c>
      <c r="E1410" t="s">
        <v>58</v>
      </c>
      <c r="F1410">
        <v>5450572</v>
      </c>
      <c r="G1410">
        <v>45012</v>
      </c>
      <c r="H1410" t="s">
        <v>3561</v>
      </c>
      <c r="I1410" t="s">
        <v>255</v>
      </c>
      <c r="J1410" t="s">
        <v>249</v>
      </c>
      <c r="K1410" t="s">
        <v>268</v>
      </c>
      <c r="L1410" t="s">
        <v>251</v>
      </c>
      <c r="O1410" s="111">
        <v>45014</v>
      </c>
      <c r="P1410" t="s">
        <v>252</v>
      </c>
      <c r="Q1410" t="s">
        <v>253</v>
      </c>
      <c r="R1410" s="111">
        <v>45015</v>
      </c>
      <c r="W1410">
        <v>0</v>
      </c>
      <c r="X1410">
        <v>882.25</v>
      </c>
      <c r="Y1410">
        <v>8463.61</v>
      </c>
      <c r="Z1410">
        <f t="shared" si="22"/>
        <v>9345.86</v>
      </c>
    </row>
    <row r="1411" spans="1:26">
      <c r="A1411" t="s">
        <v>246</v>
      </c>
      <c r="B1411">
        <v>2828705129</v>
      </c>
      <c r="C1411" t="s">
        <v>2305</v>
      </c>
      <c r="D1411" t="s">
        <v>57</v>
      </c>
      <c r="E1411" t="s">
        <v>58</v>
      </c>
      <c r="F1411">
        <v>12283462</v>
      </c>
      <c r="G1411">
        <v>45012</v>
      </c>
      <c r="H1411" t="s">
        <v>3676</v>
      </c>
      <c r="I1411" t="s">
        <v>248</v>
      </c>
      <c r="J1411" t="s">
        <v>249</v>
      </c>
      <c r="K1411" t="s">
        <v>250</v>
      </c>
      <c r="L1411" t="s">
        <v>251</v>
      </c>
      <c r="O1411" s="111">
        <v>45012</v>
      </c>
      <c r="P1411" t="s">
        <v>252</v>
      </c>
      <c r="Q1411" t="s">
        <v>253</v>
      </c>
      <c r="R1411" s="111">
        <v>45013</v>
      </c>
      <c r="W1411">
        <v>0</v>
      </c>
      <c r="X1411">
        <v>182.88</v>
      </c>
      <c r="Y1411">
        <v>23</v>
      </c>
      <c r="Z1411">
        <f t="shared" si="22"/>
        <v>205.88</v>
      </c>
    </row>
    <row r="1412" spans="1:26">
      <c r="A1412" t="s">
        <v>246</v>
      </c>
      <c r="B1412">
        <v>664097138</v>
      </c>
      <c r="C1412" t="s">
        <v>2299</v>
      </c>
      <c r="D1412" t="s">
        <v>57</v>
      </c>
      <c r="E1412" t="s">
        <v>58</v>
      </c>
      <c r="F1412">
        <v>12171949</v>
      </c>
      <c r="G1412">
        <v>45012</v>
      </c>
      <c r="H1412" t="s">
        <v>3582</v>
      </c>
      <c r="I1412" t="s">
        <v>255</v>
      </c>
      <c r="J1412" t="s">
        <v>249</v>
      </c>
      <c r="K1412" t="s">
        <v>268</v>
      </c>
      <c r="L1412" t="s">
        <v>251</v>
      </c>
      <c r="O1412" s="111">
        <v>45012</v>
      </c>
      <c r="P1412" t="s">
        <v>252</v>
      </c>
      <c r="Q1412" t="s">
        <v>253</v>
      </c>
      <c r="R1412" s="111">
        <v>45013</v>
      </c>
      <c r="W1412">
        <v>0</v>
      </c>
      <c r="X1412">
        <v>1044.2</v>
      </c>
      <c r="Y1412">
        <v>11490.85</v>
      </c>
      <c r="Z1412">
        <f t="shared" si="22"/>
        <v>12535.050000000001</v>
      </c>
    </row>
    <row r="1413" spans="1:26">
      <c r="A1413" t="s">
        <v>246</v>
      </c>
      <c r="B1413">
        <v>61022616153</v>
      </c>
      <c r="C1413" t="s">
        <v>2343</v>
      </c>
      <c r="D1413" t="s">
        <v>57</v>
      </c>
      <c r="E1413" t="s">
        <v>58</v>
      </c>
      <c r="F1413">
        <v>12232252</v>
      </c>
      <c r="G1413">
        <v>45012</v>
      </c>
      <c r="H1413" t="s">
        <v>3648</v>
      </c>
      <c r="I1413" t="s">
        <v>255</v>
      </c>
      <c r="J1413" t="s">
        <v>249</v>
      </c>
      <c r="K1413" t="s">
        <v>250</v>
      </c>
      <c r="L1413" t="s">
        <v>251</v>
      </c>
      <c r="O1413" s="111">
        <v>45014</v>
      </c>
      <c r="P1413" t="s">
        <v>252</v>
      </c>
      <c r="Q1413" t="s">
        <v>253</v>
      </c>
      <c r="R1413" s="111">
        <v>45015</v>
      </c>
      <c r="W1413">
        <v>0</v>
      </c>
      <c r="X1413">
        <v>32</v>
      </c>
      <c r="Y1413">
        <v>24274.5</v>
      </c>
      <c r="Z1413">
        <f t="shared" si="22"/>
        <v>24306.5</v>
      </c>
    </row>
    <row r="1414" spans="1:26">
      <c r="A1414" t="s">
        <v>246</v>
      </c>
      <c r="B1414">
        <v>10439312604</v>
      </c>
      <c r="C1414" t="s">
        <v>2275</v>
      </c>
      <c r="D1414" t="s">
        <v>57</v>
      </c>
      <c r="E1414" t="s">
        <v>58</v>
      </c>
      <c r="F1414">
        <v>12288070</v>
      </c>
      <c r="G1414">
        <v>45013</v>
      </c>
      <c r="H1414" t="s">
        <v>3677</v>
      </c>
      <c r="I1414" t="s">
        <v>255</v>
      </c>
      <c r="J1414" t="s">
        <v>249</v>
      </c>
      <c r="K1414" t="s">
        <v>268</v>
      </c>
      <c r="L1414" t="s">
        <v>251</v>
      </c>
      <c r="O1414" s="111">
        <v>45013</v>
      </c>
      <c r="P1414" t="s">
        <v>252</v>
      </c>
      <c r="Q1414" t="s">
        <v>253</v>
      </c>
      <c r="R1414" s="111">
        <v>45013</v>
      </c>
      <c r="W1414">
        <v>0</v>
      </c>
      <c r="X1414">
        <v>380</v>
      </c>
      <c r="Y1414">
        <v>3456</v>
      </c>
      <c r="Z1414">
        <f t="shared" si="22"/>
        <v>3836</v>
      </c>
    </row>
    <row r="1415" spans="1:26">
      <c r="A1415" t="s">
        <v>246</v>
      </c>
      <c r="B1415">
        <v>94647720187</v>
      </c>
      <c r="C1415" t="s">
        <v>2308</v>
      </c>
      <c r="D1415" t="s">
        <v>57</v>
      </c>
      <c r="E1415" t="s">
        <v>58</v>
      </c>
      <c r="F1415">
        <v>12288571</v>
      </c>
      <c r="G1415">
        <v>45013</v>
      </c>
      <c r="H1415" t="s">
        <v>3680</v>
      </c>
      <c r="I1415" t="s">
        <v>255</v>
      </c>
      <c r="J1415" t="s">
        <v>249</v>
      </c>
      <c r="K1415" t="s">
        <v>268</v>
      </c>
      <c r="L1415" t="s">
        <v>251</v>
      </c>
      <c r="O1415" s="111">
        <v>45013</v>
      </c>
      <c r="P1415" t="s">
        <v>252</v>
      </c>
      <c r="Q1415" t="s">
        <v>253</v>
      </c>
      <c r="R1415" s="111">
        <v>45014</v>
      </c>
      <c r="W1415">
        <v>0</v>
      </c>
      <c r="X1415">
        <v>1921</v>
      </c>
      <c r="Y1415">
        <v>16455</v>
      </c>
      <c r="Z1415">
        <f t="shared" si="22"/>
        <v>18376</v>
      </c>
    </row>
    <row r="1416" spans="1:26">
      <c r="A1416" t="s">
        <v>246</v>
      </c>
      <c r="B1416">
        <v>10439312604</v>
      </c>
      <c r="C1416" t="s">
        <v>2275</v>
      </c>
      <c r="D1416" t="s">
        <v>57</v>
      </c>
      <c r="E1416" t="s">
        <v>58</v>
      </c>
      <c r="F1416">
        <v>12288375</v>
      </c>
      <c r="G1416">
        <v>45013</v>
      </c>
      <c r="H1416" t="s">
        <v>3679</v>
      </c>
      <c r="I1416" t="s">
        <v>255</v>
      </c>
      <c r="J1416" t="s">
        <v>249</v>
      </c>
      <c r="K1416" t="s">
        <v>268</v>
      </c>
      <c r="L1416" t="s">
        <v>251</v>
      </c>
      <c r="O1416" s="111">
        <v>45013</v>
      </c>
      <c r="P1416" t="s">
        <v>252</v>
      </c>
      <c r="Q1416" t="s">
        <v>253</v>
      </c>
      <c r="R1416" s="111">
        <v>45014</v>
      </c>
      <c r="W1416">
        <v>0</v>
      </c>
      <c r="X1416">
        <v>61.22</v>
      </c>
      <c r="Y1416">
        <v>13887.26</v>
      </c>
      <c r="Z1416">
        <f t="shared" si="22"/>
        <v>13948.48</v>
      </c>
    </row>
    <row r="1417" spans="1:26">
      <c r="A1417" t="s">
        <v>246</v>
      </c>
      <c r="B1417">
        <v>6972887143</v>
      </c>
      <c r="C1417" t="s">
        <v>2331</v>
      </c>
      <c r="D1417" t="s">
        <v>57</v>
      </c>
      <c r="E1417" t="s">
        <v>58</v>
      </c>
      <c r="F1417">
        <v>12289324</v>
      </c>
      <c r="G1417">
        <v>45013</v>
      </c>
      <c r="H1417" t="s">
        <v>3682</v>
      </c>
      <c r="I1417" t="s">
        <v>255</v>
      </c>
      <c r="L1417" t="s">
        <v>251</v>
      </c>
      <c r="O1417" s="111">
        <v>45013</v>
      </c>
      <c r="P1417" t="s">
        <v>252</v>
      </c>
      <c r="Q1417" t="s">
        <v>263</v>
      </c>
      <c r="R1417" s="111">
        <v>45014</v>
      </c>
      <c r="W1417">
        <v>0</v>
      </c>
      <c r="X1417">
        <v>5</v>
      </c>
      <c r="Y1417">
        <v>0</v>
      </c>
      <c r="Z1417">
        <f t="shared" si="22"/>
        <v>5</v>
      </c>
    </row>
    <row r="1418" spans="1:26">
      <c r="A1418" t="s">
        <v>246</v>
      </c>
      <c r="B1418">
        <v>6589394164</v>
      </c>
      <c r="C1418" t="s">
        <v>2314</v>
      </c>
      <c r="D1418" t="s">
        <v>57</v>
      </c>
      <c r="E1418" t="s">
        <v>58</v>
      </c>
      <c r="F1418">
        <v>12289874</v>
      </c>
      <c r="G1418">
        <v>45013</v>
      </c>
      <c r="H1418" t="s">
        <v>3683</v>
      </c>
      <c r="I1418" t="s">
        <v>255</v>
      </c>
      <c r="J1418" t="s">
        <v>249</v>
      </c>
      <c r="K1418" t="s">
        <v>250</v>
      </c>
      <c r="L1418" t="s">
        <v>251</v>
      </c>
      <c r="O1418" s="111">
        <v>45013</v>
      </c>
      <c r="P1418" t="s">
        <v>252</v>
      </c>
      <c r="Q1418" t="s">
        <v>253</v>
      </c>
      <c r="R1418" s="111">
        <v>45014</v>
      </c>
      <c r="W1418">
        <v>0</v>
      </c>
      <c r="X1418">
        <v>602.20000000000005</v>
      </c>
      <c r="Y1418">
        <v>5910.45</v>
      </c>
      <c r="Z1418">
        <f t="shared" si="22"/>
        <v>6512.65</v>
      </c>
    </row>
    <row r="1419" spans="1:26">
      <c r="A1419" t="s">
        <v>246</v>
      </c>
      <c r="B1419">
        <v>6972887143</v>
      </c>
      <c r="C1419" t="s">
        <v>2331</v>
      </c>
      <c r="D1419" t="s">
        <v>57</v>
      </c>
      <c r="E1419" t="s">
        <v>58</v>
      </c>
      <c r="F1419">
        <v>12289972</v>
      </c>
      <c r="G1419">
        <v>45013</v>
      </c>
      <c r="H1419" t="s">
        <v>3684</v>
      </c>
      <c r="I1419" t="s">
        <v>248</v>
      </c>
      <c r="J1419" t="s">
        <v>249</v>
      </c>
      <c r="K1419" t="s">
        <v>250</v>
      </c>
      <c r="L1419" t="s">
        <v>251</v>
      </c>
      <c r="O1419" s="111">
        <v>45013</v>
      </c>
      <c r="P1419" t="s">
        <v>252</v>
      </c>
      <c r="Q1419" t="s">
        <v>257</v>
      </c>
      <c r="R1419" s="111">
        <v>45014</v>
      </c>
      <c r="W1419">
        <v>0</v>
      </c>
      <c r="X1419">
        <v>0</v>
      </c>
      <c r="Y1419">
        <v>0</v>
      </c>
      <c r="Z1419">
        <f t="shared" si="22"/>
        <v>0</v>
      </c>
    </row>
    <row r="1420" spans="1:26">
      <c r="A1420" t="s">
        <v>246</v>
      </c>
      <c r="B1420">
        <v>6972887143</v>
      </c>
      <c r="C1420" t="s">
        <v>2331</v>
      </c>
      <c r="D1420" t="s">
        <v>57</v>
      </c>
      <c r="E1420" t="s">
        <v>58</v>
      </c>
      <c r="F1420">
        <v>7994542</v>
      </c>
      <c r="G1420">
        <v>45013</v>
      </c>
      <c r="H1420" t="s">
        <v>3565</v>
      </c>
      <c r="I1420" t="s">
        <v>255</v>
      </c>
      <c r="L1420" t="s">
        <v>251</v>
      </c>
      <c r="O1420" s="111">
        <v>45013</v>
      </c>
      <c r="P1420" t="s">
        <v>252</v>
      </c>
      <c r="Q1420" t="s">
        <v>253</v>
      </c>
      <c r="R1420" s="111">
        <v>45014</v>
      </c>
      <c r="W1420">
        <v>0</v>
      </c>
      <c r="X1420">
        <v>0</v>
      </c>
      <c r="Y1420">
        <v>35</v>
      </c>
      <c r="Z1420">
        <f t="shared" si="22"/>
        <v>35</v>
      </c>
    </row>
    <row r="1421" spans="1:26">
      <c r="A1421" t="s">
        <v>246</v>
      </c>
      <c r="B1421">
        <v>10439312604</v>
      </c>
      <c r="C1421" t="s">
        <v>2275</v>
      </c>
      <c r="D1421" t="s">
        <v>57</v>
      </c>
      <c r="E1421" t="s">
        <v>58</v>
      </c>
      <c r="F1421">
        <v>12290948</v>
      </c>
      <c r="G1421">
        <v>45013</v>
      </c>
      <c r="H1421" t="s">
        <v>3685</v>
      </c>
      <c r="I1421" t="s">
        <v>255</v>
      </c>
      <c r="J1421" t="s">
        <v>249</v>
      </c>
      <c r="K1421" t="s">
        <v>250</v>
      </c>
      <c r="L1421" t="s">
        <v>251</v>
      </c>
      <c r="O1421" s="111">
        <v>45013</v>
      </c>
      <c r="P1421" t="s">
        <v>252</v>
      </c>
      <c r="Q1421" t="s">
        <v>253</v>
      </c>
      <c r="R1421" s="111">
        <v>45015</v>
      </c>
      <c r="W1421">
        <v>0</v>
      </c>
      <c r="X1421">
        <v>2</v>
      </c>
      <c r="Y1421">
        <v>155</v>
      </c>
      <c r="Z1421">
        <f t="shared" si="22"/>
        <v>157</v>
      </c>
    </row>
    <row r="1422" spans="1:26">
      <c r="A1422" t="s">
        <v>246</v>
      </c>
      <c r="B1422">
        <v>94647720187</v>
      </c>
      <c r="C1422" t="s">
        <v>2308</v>
      </c>
      <c r="D1422" t="s">
        <v>57</v>
      </c>
      <c r="E1422" t="s">
        <v>58</v>
      </c>
      <c r="F1422">
        <v>12288295</v>
      </c>
      <c r="G1422">
        <v>45014</v>
      </c>
      <c r="H1422" t="s">
        <v>3678</v>
      </c>
      <c r="I1422" t="s">
        <v>248</v>
      </c>
      <c r="J1422" t="s">
        <v>249</v>
      </c>
      <c r="K1422" t="s">
        <v>268</v>
      </c>
      <c r="L1422" t="s">
        <v>251</v>
      </c>
      <c r="O1422" s="111">
        <v>45014</v>
      </c>
      <c r="P1422" t="s">
        <v>252</v>
      </c>
      <c r="Q1422" t="s">
        <v>253</v>
      </c>
      <c r="R1422" s="111">
        <v>45015</v>
      </c>
      <c r="W1422">
        <v>0</v>
      </c>
      <c r="X1422">
        <v>0</v>
      </c>
      <c r="Y1422">
        <v>5216.3</v>
      </c>
      <c r="Z1422">
        <f t="shared" si="22"/>
        <v>5216.3</v>
      </c>
    </row>
    <row r="1423" spans="1:26">
      <c r="A1423" t="s">
        <v>246</v>
      </c>
      <c r="B1423" t="s">
        <v>4242</v>
      </c>
      <c r="C1423" t="s">
        <v>3617</v>
      </c>
      <c r="D1423" t="s">
        <v>57</v>
      </c>
      <c r="E1423" t="s">
        <v>58</v>
      </c>
      <c r="F1423">
        <v>12288727</v>
      </c>
      <c r="G1423">
        <v>45014</v>
      </c>
      <c r="H1423" t="s">
        <v>3681</v>
      </c>
      <c r="I1423" t="s">
        <v>255</v>
      </c>
      <c r="J1423" t="s">
        <v>249</v>
      </c>
      <c r="K1423" t="s">
        <v>268</v>
      </c>
      <c r="L1423" t="s">
        <v>251</v>
      </c>
      <c r="O1423" s="111">
        <v>45014</v>
      </c>
      <c r="P1423" t="s">
        <v>252</v>
      </c>
      <c r="Q1423" t="s">
        <v>253</v>
      </c>
      <c r="R1423" s="111">
        <v>45015</v>
      </c>
      <c r="W1423">
        <v>0</v>
      </c>
      <c r="X1423">
        <v>251</v>
      </c>
      <c r="Y1423">
        <v>8796.09</v>
      </c>
      <c r="Z1423">
        <f t="shared" si="22"/>
        <v>9047.09</v>
      </c>
    </row>
    <row r="1424" spans="1:26">
      <c r="A1424" t="s">
        <v>246</v>
      </c>
      <c r="B1424">
        <v>27184870204</v>
      </c>
      <c r="C1424" t="s">
        <v>2337</v>
      </c>
      <c r="D1424" t="s">
        <v>57</v>
      </c>
      <c r="E1424" t="s">
        <v>58</v>
      </c>
      <c r="F1424">
        <v>12274219</v>
      </c>
      <c r="G1424">
        <v>45014</v>
      </c>
      <c r="H1424" t="s">
        <v>3668</v>
      </c>
      <c r="I1424" t="s">
        <v>260</v>
      </c>
      <c r="J1424" t="s">
        <v>249</v>
      </c>
      <c r="K1424" t="s">
        <v>268</v>
      </c>
      <c r="L1424" t="s">
        <v>251</v>
      </c>
      <c r="O1424" s="111">
        <v>45015</v>
      </c>
      <c r="P1424" t="s">
        <v>252</v>
      </c>
      <c r="Q1424" t="s">
        <v>257</v>
      </c>
      <c r="R1424" s="111">
        <v>45016</v>
      </c>
      <c r="W1424">
        <v>0</v>
      </c>
      <c r="X1424">
        <v>0</v>
      </c>
      <c r="Y1424">
        <v>0</v>
      </c>
      <c r="Z1424">
        <f t="shared" si="22"/>
        <v>0</v>
      </c>
    </row>
    <row r="1425" spans="1:26">
      <c r="A1425" t="s">
        <v>246</v>
      </c>
      <c r="B1425">
        <v>27184870204</v>
      </c>
      <c r="C1425" t="s">
        <v>2337</v>
      </c>
      <c r="D1425" t="s">
        <v>57</v>
      </c>
      <c r="E1425" t="s">
        <v>58</v>
      </c>
      <c r="F1425">
        <v>12298461</v>
      </c>
      <c r="G1425">
        <v>45014</v>
      </c>
      <c r="H1425" t="s">
        <v>3687</v>
      </c>
      <c r="I1425" t="s">
        <v>255</v>
      </c>
      <c r="J1425" t="s">
        <v>249</v>
      </c>
      <c r="K1425" t="s">
        <v>268</v>
      </c>
      <c r="L1425" t="s">
        <v>251</v>
      </c>
      <c r="O1425" s="111">
        <v>45014</v>
      </c>
      <c r="P1425" t="s">
        <v>252</v>
      </c>
      <c r="Q1425" t="s">
        <v>253</v>
      </c>
      <c r="R1425" s="111">
        <v>45015</v>
      </c>
      <c r="W1425">
        <v>0</v>
      </c>
      <c r="X1425">
        <v>0</v>
      </c>
      <c r="Y1425">
        <v>1072</v>
      </c>
      <c r="Z1425">
        <f t="shared" si="22"/>
        <v>1072</v>
      </c>
    </row>
    <row r="1426" spans="1:26">
      <c r="A1426" t="s">
        <v>246</v>
      </c>
      <c r="B1426">
        <v>2828705129</v>
      </c>
      <c r="C1426" t="s">
        <v>2305</v>
      </c>
      <c r="D1426" t="s">
        <v>57</v>
      </c>
      <c r="E1426" t="s">
        <v>58</v>
      </c>
      <c r="F1426">
        <v>12296988</v>
      </c>
      <c r="G1426">
        <v>45015</v>
      </c>
      <c r="H1426" t="s">
        <v>3686</v>
      </c>
      <c r="I1426" t="s">
        <v>255</v>
      </c>
      <c r="J1426" t="s">
        <v>249</v>
      </c>
      <c r="K1426" t="s">
        <v>250</v>
      </c>
      <c r="L1426" t="s">
        <v>251</v>
      </c>
      <c r="O1426" s="111">
        <v>45015</v>
      </c>
      <c r="P1426" t="s">
        <v>252</v>
      </c>
      <c r="Q1426" t="s">
        <v>253</v>
      </c>
      <c r="R1426" s="111">
        <v>45016</v>
      </c>
      <c r="W1426">
        <v>0</v>
      </c>
      <c r="X1426">
        <v>0</v>
      </c>
      <c r="Y1426">
        <v>4943.83</v>
      </c>
      <c r="Z1426">
        <f t="shared" si="22"/>
        <v>4943.83</v>
      </c>
    </row>
    <row r="1427" spans="1:26">
      <c r="A1427" t="s">
        <v>246</v>
      </c>
      <c r="B1427">
        <v>6972887143</v>
      </c>
      <c r="C1427" t="s">
        <v>2331</v>
      </c>
      <c r="D1427" t="s">
        <v>57</v>
      </c>
      <c r="E1427" t="s">
        <v>58</v>
      </c>
      <c r="F1427">
        <v>12306691</v>
      </c>
      <c r="G1427">
        <v>45015</v>
      </c>
      <c r="H1427" t="s">
        <v>3688</v>
      </c>
      <c r="I1427" t="s">
        <v>255</v>
      </c>
      <c r="J1427" t="s">
        <v>249</v>
      </c>
      <c r="K1427" t="s">
        <v>268</v>
      </c>
      <c r="L1427" t="s">
        <v>251</v>
      </c>
      <c r="O1427" s="111">
        <v>45015</v>
      </c>
      <c r="P1427" t="s">
        <v>252</v>
      </c>
      <c r="Q1427" t="s">
        <v>253</v>
      </c>
      <c r="R1427" s="111">
        <v>45016</v>
      </c>
      <c r="W1427">
        <v>0</v>
      </c>
      <c r="X1427">
        <v>1283.26</v>
      </c>
      <c r="Y1427">
        <v>69603.53</v>
      </c>
      <c r="Z1427">
        <f t="shared" si="22"/>
        <v>70886.789999999994</v>
      </c>
    </row>
    <row r="1428" spans="1:26">
      <c r="A1428" t="s">
        <v>246</v>
      </c>
      <c r="B1428">
        <v>690067178</v>
      </c>
      <c r="C1428" t="s">
        <v>2311</v>
      </c>
      <c r="D1428" t="s">
        <v>57</v>
      </c>
      <c r="E1428" t="s">
        <v>58</v>
      </c>
      <c r="F1428">
        <v>12312829</v>
      </c>
      <c r="G1428">
        <v>45016</v>
      </c>
      <c r="H1428" t="s">
        <v>3689</v>
      </c>
      <c r="I1428" t="s">
        <v>248</v>
      </c>
      <c r="J1428" t="s">
        <v>249</v>
      </c>
      <c r="K1428" t="s">
        <v>250</v>
      </c>
      <c r="L1428" t="s">
        <v>251</v>
      </c>
      <c r="O1428" s="111">
        <v>45016</v>
      </c>
      <c r="P1428" t="s">
        <v>252</v>
      </c>
      <c r="Q1428" t="s">
        <v>253</v>
      </c>
      <c r="R1428" s="111">
        <v>45020</v>
      </c>
      <c r="W1428">
        <v>0</v>
      </c>
      <c r="X1428">
        <v>0</v>
      </c>
      <c r="Y1428">
        <v>402</v>
      </c>
      <c r="Z1428">
        <f t="shared" si="22"/>
        <v>402</v>
      </c>
    </row>
    <row r="1429" spans="1:26">
      <c r="A1429" t="s">
        <v>246</v>
      </c>
      <c r="B1429">
        <v>70134029666</v>
      </c>
      <c r="C1429" t="s">
        <v>3861</v>
      </c>
      <c r="D1429" t="s">
        <v>57</v>
      </c>
      <c r="E1429" t="s">
        <v>58</v>
      </c>
      <c r="F1429">
        <v>12281057</v>
      </c>
      <c r="G1429">
        <v>45016</v>
      </c>
      <c r="H1429" t="s">
        <v>3867</v>
      </c>
      <c r="I1429" t="s">
        <v>255</v>
      </c>
      <c r="J1429" t="s">
        <v>249</v>
      </c>
      <c r="K1429" t="s">
        <v>250</v>
      </c>
      <c r="L1429" t="s">
        <v>251</v>
      </c>
      <c r="O1429" s="111">
        <v>45016</v>
      </c>
      <c r="P1429" t="s">
        <v>252</v>
      </c>
      <c r="Q1429" t="s">
        <v>253</v>
      </c>
      <c r="R1429" s="111">
        <v>45021</v>
      </c>
      <c r="W1429">
        <v>0</v>
      </c>
      <c r="X1429">
        <v>0</v>
      </c>
      <c r="Y1429">
        <v>4651.34</v>
      </c>
      <c r="Z1429">
        <f t="shared" si="22"/>
        <v>4651.34</v>
      </c>
    </row>
    <row r="1430" spans="1:26">
      <c r="A1430" t="s">
        <v>246</v>
      </c>
      <c r="B1430">
        <v>61022616153</v>
      </c>
      <c r="C1430" t="s">
        <v>2343</v>
      </c>
      <c r="D1430" t="s">
        <v>57</v>
      </c>
      <c r="E1430" t="s">
        <v>58</v>
      </c>
      <c r="F1430">
        <v>12325852</v>
      </c>
      <c r="G1430">
        <v>45019</v>
      </c>
      <c r="H1430" t="s">
        <v>4549</v>
      </c>
      <c r="I1430" t="s">
        <v>248</v>
      </c>
      <c r="J1430" t="s">
        <v>249</v>
      </c>
      <c r="K1430" t="s">
        <v>268</v>
      </c>
      <c r="L1430" t="s">
        <v>251</v>
      </c>
      <c r="O1430" s="111">
        <v>45019</v>
      </c>
      <c r="P1430" t="s">
        <v>252</v>
      </c>
      <c r="Q1430" t="s">
        <v>253</v>
      </c>
      <c r="R1430" s="111">
        <v>45034</v>
      </c>
      <c r="W1430">
        <v>0</v>
      </c>
      <c r="X1430">
        <v>0</v>
      </c>
      <c r="Y1430">
        <v>12201</v>
      </c>
      <c r="Z1430">
        <f t="shared" si="22"/>
        <v>12201</v>
      </c>
    </row>
    <row r="1431" spans="1:26">
      <c r="A1431" t="s">
        <v>246</v>
      </c>
      <c r="B1431">
        <v>664097138</v>
      </c>
      <c r="C1431" t="s">
        <v>2299</v>
      </c>
      <c r="D1431" t="s">
        <v>57</v>
      </c>
      <c r="E1431" t="s">
        <v>58</v>
      </c>
      <c r="F1431">
        <v>12327633</v>
      </c>
      <c r="G1431">
        <v>45019</v>
      </c>
      <c r="H1431" t="s">
        <v>4550</v>
      </c>
      <c r="I1431" t="s">
        <v>255</v>
      </c>
      <c r="J1431" t="s">
        <v>249</v>
      </c>
      <c r="K1431" t="s">
        <v>250</v>
      </c>
      <c r="L1431" t="s">
        <v>251</v>
      </c>
      <c r="O1431" s="111">
        <v>45019</v>
      </c>
      <c r="P1431" t="s">
        <v>252</v>
      </c>
      <c r="Q1431" t="s">
        <v>253</v>
      </c>
      <c r="R1431" s="111">
        <v>45020</v>
      </c>
      <c r="W1431">
        <v>0</v>
      </c>
      <c r="X1431">
        <v>0</v>
      </c>
      <c r="Y1431">
        <v>414.6</v>
      </c>
      <c r="Z1431">
        <f t="shared" si="22"/>
        <v>414.6</v>
      </c>
    </row>
    <row r="1432" spans="1:26">
      <c r="A1432" t="s">
        <v>246</v>
      </c>
      <c r="B1432">
        <v>6972887143</v>
      </c>
      <c r="C1432" t="s">
        <v>2331</v>
      </c>
      <c r="D1432" t="s">
        <v>57</v>
      </c>
      <c r="E1432" t="s">
        <v>58</v>
      </c>
      <c r="F1432">
        <v>12332178</v>
      </c>
      <c r="G1432">
        <v>45020</v>
      </c>
      <c r="H1432" t="s">
        <v>4551</v>
      </c>
      <c r="I1432" t="s">
        <v>255</v>
      </c>
      <c r="J1432" t="s">
        <v>249</v>
      </c>
      <c r="K1432" t="s">
        <v>268</v>
      </c>
      <c r="L1432" t="s">
        <v>251</v>
      </c>
      <c r="O1432" s="111">
        <v>45020</v>
      </c>
      <c r="P1432" t="s">
        <v>252</v>
      </c>
      <c r="Q1432" t="s">
        <v>253</v>
      </c>
      <c r="R1432" s="111">
        <v>45021</v>
      </c>
      <c r="W1432">
        <v>0</v>
      </c>
      <c r="X1432">
        <v>0</v>
      </c>
      <c r="Y1432">
        <v>54199.28</v>
      </c>
      <c r="Z1432">
        <f t="shared" si="22"/>
        <v>54199.28</v>
      </c>
    </row>
    <row r="1433" spans="1:26">
      <c r="A1433" t="s">
        <v>246</v>
      </c>
      <c r="B1433" t="s">
        <v>4242</v>
      </c>
      <c r="C1433" t="s">
        <v>3617</v>
      </c>
      <c r="D1433" t="s">
        <v>57</v>
      </c>
      <c r="E1433" t="s">
        <v>58</v>
      </c>
      <c r="F1433">
        <v>566694</v>
      </c>
      <c r="G1433">
        <v>45020</v>
      </c>
      <c r="H1433" t="s">
        <v>4552</v>
      </c>
      <c r="I1433" t="s">
        <v>271</v>
      </c>
      <c r="J1433" t="s">
        <v>249</v>
      </c>
      <c r="K1433" t="s">
        <v>268</v>
      </c>
      <c r="L1433" t="s">
        <v>251</v>
      </c>
      <c r="O1433" s="111">
        <v>45034</v>
      </c>
      <c r="P1433" t="s">
        <v>252</v>
      </c>
      <c r="Q1433" t="s">
        <v>1406</v>
      </c>
      <c r="R1433" s="111"/>
      <c r="W1433">
        <v>0</v>
      </c>
      <c r="X1433">
        <v>0</v>
      </c>
      <c r="Y1433">
        <v>0</v>
      </c>
      <c r="Z1433">
        <f t="shared" si="22"/>
        <v>0</v>
      </c>
    </row>
    <row r="1434" spans="1:26">
      <c r="A1434" t="s">
        <v>246</v>
      </c>
      <c r="B1434">
        <v>27184870204</v>
      </c>
      <c r="C1434" t="s">
        <v>2337</v>
      </c>
      <c r="D1434" t="s">
        <v>57</v>
      </c>
      <c r="E1434" t="s">
        <v>58</v>
      </c>
      <c r="F1434">
        <v>12297854</v>
      </c>
      <c r="G1434">
        <v>45020</v>
      </c>
      <c r="H1434" t="s">
        <v>4553</v>
      </c>
      <c r="I1434" t="s">
        <v>255</v>
      </c>
      <c r="J1434" t="s">
        <v>249</v>
      </c>
      <c r="K1434" t="s">
        <v>268</v>
      </c>
      <c r="L1434" t="s">
        <v>251</v>
      </c>
      <c r="O1434" s="111">
        <v>45020</v>
      </c>
      <c r="P1434" t="s">
        <v>252</v>
      </c>
      <c r="Q1434" t="s">
        <v>253</v>
      </c>
      <c r="R1434" s="111">
        <v>45021</v>
      </c>
      <c r="W1434">
        <v>0</v>
      </c>
      <c r="X1434">
        <v>0</v>
      </c>
      <c r="Y1434">
        <v>3577.55</v>
      </c>
      <c r="Z1434">
        <f t="shared" si="22"/>
        <v>3577.55</v>
      </c>
    </row>
    <row r="1435" spans="1:26">
      <c r="A1435" t="s">
        <v>246</v>
      </c>
      <c r="B1435">
        <v>664097138</v>
      </c>
      <c r="C1435" t="s">
        <v>2299</v>
      </c>
      <c r="D1435" t="s">
        <v>57</v>
      </c>
      <c r="E1435" t="s">
        <v>58</v>
      </c>
      <c r="F1435">
        <v>12333034</v>
      </c>
      <c r="G1435">
        <v>45020</v>
      </c>
      <c r="H1435" t="s">
        <v>4554</v>
      </c>
      <c r="I1435" t="s">
        <v>255</v>
      </c>
      <c r="J1435" t="s">
        <v>249</v>
      </c>
      <c r="K1435" t="s">
        <v>250</v>
      </c>
      <c r="L1435" t="s">
        <v>251</v>
      </c>
      <c r="O1435" s="111">
        <v>45020</v>
      </c>
      <c r="P1435" t="s">
        <v>252</v>
      </c>
      <c r="Q1435" t="s">
        <v>253</v>
      </c>
      <c r="R1435" s="111">
        <v>45021</v>
      </c>
      <c r="W1435">
        <v>0</v>
      </c>
      <c r="X1435">
        <v>0</v>
      </c>
      <c r="Y1435">
        <v>367.9</v>
      </c>
      <c r="Z1435">
        <f t="shared" si="22"/>
        <v>367.9</v>
      </c>
    </row>
    <row r="1436" spans="1:26">
      <c r="A1436" t="s">
        <v>246</v>
      </c>
      <c r="B1436">
        <v>61022616153</v>
      </c>
      <c r="C1436" t="s">
        <v>2343</v>
      </c>
      <c r="D1436" t="s">
        <v>57</v>
      </c>
      <c r="E1436" t="s">
        <v>58</v>
      </c>
      <c r="F1436">
        <v>12333387</v>
      </c>
      <c r="G1436">
        <v>45020</v>
      </c>
      <c r="H1436" t="s">
        <v>4555</v>
      </c>
      <c r="I1436" t="s">
        <v>255</v>
      </c>
      <c r="J1436" t="s">
        <v>249</v>
      </c>
      <c r="K1436" t="s">
        <v>250</v>
      </c>
      <c r="L1436" t="s">
        <v>251</v>
      </c>
      <c r="O1436" s="111">
        <v>45020</v>
      </c>
      <c r="P1436" t="s">
        <v>252</v>
      </c>
      <c r="Q1436" t="s">
        <v>253</v>
      </c>
      <c r="R1436" s="111">
        <v>45021</v>
      </c>
      <c r="W1436">
        <v>0</v>
      </c>
      <c r="X1436">
        <v>0</v>
      </c>
      <c r="Y1436">
        <v>7251</v>
      </c>
      <c r="Z1436">
        <f t="shared" si="22"/>
        <v>7251</v>
      </c>
    </row>
    <row r="1437" spans="1:26">
      <c r="A1437" t="s">
        <v>246</v>
      </c>
      <c r="B1437">
        <v>10439312604</v>
      </c>
      <c r="C1437" t="s">
        <v>2275</v>
      </c>
      <c r="D1437" t="s">
        <v>57</v>
      </c>
      <c r="E1437" t="s">
        <v>58</v>
      </c>
      <c r="F1437">
        <v>12337971</v>
      </c>
      <c r="G1437">
        <v>45021</v>
      </c>
      <c r="H1437" t="s">
        <v>4556</v>
      </c>
      <c r="I1437" t="s">
        <v>255</v>
      </c>
      <c r="J1437" t="s">
        <v>249</v>
      </c>
      <c r="K1437" t="s">
        <v>268</v>
      </c>
      <c r="L1437" t="s">
        <v>251</v>
      </c>
      <c r="O1437" s="111">
        <v>45021</v>
      </c>
      <c r="P1437" t="s">
        <v>252</v>
      </c>
      <c r="Q1437" t="s">
        <v>253</v>
      </c>
      <c r="R1437" s="111">
        <v>45022</v>
      </c>
      <c r="W1437">
        <v>0</v>
      </c>
      <c r="X1437">
        <v>0</v>
      </c>
      <c r="Y1437">
        <v>21349.4</v>
      </c>
      <c r="Z1437">
        <f t="shared" si="22"/>
        <v>21349.4</v>
      </c>
    </row>
    <row r="1438" spans="1:26">
      <c r="A1438" t="s">
        <v>246</v>
      </c>
      <c r="B1438">
        <v>94647720187</v>
      </c>
      <c r="C1438" t="s">
        <v>2308</v>
      </c>
      <c r="D1438" t="s">
        <v>57</v>
      </c>
      <c r="E1438" t="s">
        <v>58</v>
      </c>
      <c r="F1438">
        <v>10799448</v>
      </c>
      <c r="G1438">
        <v>45021</v>
      </c>
      <c r="H1438" t="s">
        <v>4557</v>
      </c>
      <c r="I1438" t="s">
        <v>255</v>
      </c>
      <c r="J1438" t="s">
        <v>249</v>
      </c>
      <c r="K1438" t="s">
        <v>250</v>
      </c>
      <c r="L1438" t="s">
        <v>251</v>
      </c>
      <c r="O1438" s="111">
        <v>45021</v>
      </c>
      <c r="P1438" t="s">
        <v>252</v>
      </c>
      <c r="Q1438" t="s">
        <v>253</v>
      </c>
      <c r="R1438" s="111">
        <v>45022</v>
      </c>
      <c r="W1438">
        <v>0</v>
      </c>
      <c r="X1438">
        <v>0</v>
      </c>
      <c r="Y1438">
        <v>9697.25</v>
      </c>
      <c r="Z1438">
        <f t="shared" si="22"/>
        <v>9697.25</v>
      </c>
    </row>
    <row r="1439" spans="1:26">
      <c r="A1439" t="s">
        <v>246</v>
      </c>
      <c r="B1439">
        <v>1291972110</v>
      </c>
      <c r="C1439" t="s">
        <v>3455</v>
      </c>
      <c r="D1439" t="s">
        <v>57</v>
      </c>
      <c r="E1439" t="s">
        <v>58</v>
      </c>
      <c r="F1439">
        <v>12338353</v>
      </c>
      <c r="G1439">
        <v>45021</v>
      </c>
      <c r="H1439" t="s">
        <v>4558</v>
      </c>
      <c r="I1439" t="s">
        <v>255</v>
      </c>
      <c r="J1439" t="s">
        <v>249</v>
      </c>
      <c r="K1439" t="s">
        <v>268</v>
      </c>
      <c r="L1439" t="s">
        <v>251</v>
      </c>
      <c r="O1439" s="111">
        <v>45021</v>
      </c>
      <c r="P1439" t="s">
        <v>252</v>
      </c>
      <c r="Q1439" t="s">
        <v>253</v>
      </c>
      <c r="R1439" s="111">
        <v>45026</v>
      </c>
      <c r="W1439">
        <v>0</v>
      </c>
      <c r="X1439">
        <v>0</v>
      </c>
      <c r="Y1439">
        <v>214.9</v>
      </c>
      <c r="Z1439">
        <f t="shared" si="22"/>
        <v>214.9</v>
      </c>
    </row>
    <row r="1440" spans="1:26">
      <c r="A1440" t="s">
        <v>246</v>
      </c>
      <c r="B1440">
        <v>61022616153</v>
      </c>
      <c r="C1440" t="s">
        <v>2343</v>
      </c>
      <c r="D1440" t="s">
        <v>57</v>
      </c>
      <c r="E1440" t="s">
        <v>58</v>
      </c>
      <c r="F1440">
        <v>12288504</v>
      </c>
      <c r="G1440">
        <v>45021</v>
      </c>
      <c r="H1440" t="s">
        <v>4559</v>
      </c>
      <c r="I1440" t="s">
        <v>271</v>
      </c>
      <c r="J1440" t="s">
        <v>259</v>
      </c>
      <c r="K1440" t="s">
        <v>3124</v>
      </c>
      <c r="L1440" t="s">
        <v>251</v>
      </c>
      <c r="O1440" s="111">
        <v>45040</v>
      </c>
      <c r="P1440" t="s">
        <v>252</v>
      </c>
      <c r="Q1440" t="s">
        <v>253</v>
      </c>
      <c r="R1440" s="111">
        <v>45041</v>
      </c>
      <c r="W1440">
        <v>0</v>
      </c>
      <c r="X1440">
        <v>0</v>
      </c>
      <c r="Y1440">
        <v>18.5</v>
      </c>
      <c r="Z1440">
        <f t="shared" si="22"/>
        <v>18.5</v>
      </c>
    </row>
    <row r="1441" spans="1:26">
      <c r="A1441" t="s">
        <v>246</v>
      </c>
      <c r="B1441" t="s">
        <v>4240</v>
      </c>
      <c r="C1441" t="s">
        <v>3643</v>
      </c>
      <c r="D1441" t="s">
        <v>57</v>
      </c>
      <c r="E1441" t="s">
        <v>58</v>
      </c>
      <c r="F1441">
        <v>12343132</v>
      </c>
      <c r="G1441">
        <v>45022</v>
      </c>
      <c r="H1441" t="s">
        <v>4560</v>
      </c>
      <c r="I1441" t="s">
        <v>255</v>
      </c>
      <c r="J1441" t="s">
        <v>249</v>
      </c>
      <c r="K1441" t="s">
        <v>250</v>
      </c>
      <c r="L1441" t="s">
        <v>251</v>
      </c>
      <c r="O1441" s="111">
        <v>45022</v>
      </c>
      <c r="P1441" t="s">
        <v>252</v>
      </c>
      <c r="Q1441" t="s">
        <v>253</v>
      </c>
      <c r="R1441" s="111">
        <v>45026</v>
      </c>
      <c r="W1441">
        <v>0</v>
      </c>
      <c r="X1441">
        <v>0</v>
      </c>
      <c r="Y1441">
        <v>31</v>
      </c>
      <c r="Z1441">
        <f t="shared" si="22"/>
        <v>31</v>
      </c>
    </row>
    <row r="1442" spans="1:26">
      <c r="A1442" t="s">
        <v>246</v>
      </c>
      <c r="B1442">
        <v>27184870204</v>
      </c>
      <c r="C1442" t="s">
        <v>2337</v>
      </c>
      <c r="D1442" t="s">
        <v>57</v>
      </c>
      <c r="E1442" t="s">
        <v>58</v>
      </c>
      <c r="F1442">
        <v>12343869</v>
      </c>
      <c r="G1442">
        <v>45025</v>
      </c>
      <c r="H1442" t="s">
        <v>4561</v>
      </c>
      <c r="I1442" t="s">
        <v>271</v>
      </c>
      <c r="J1442" t="s">
        <v>249</v>
      </c>
      <c r="K1442" t="s">
        <v>3936</v>
      </c>
      <c r="L1442" t="s">
        <v>251</v>
      </c>
      <c r="O1442" s="111">
        <v>45028</v>
      </c>
      <c r="P1442" t="s">
        <v>252</v>
      </c>
      <c r="Q1442" t="s">
        <v>253</v>
      </c>
      <c r="R1442" s="111">
        <v>45041</v>
      </c>
      <c r="W1442">
        <v>0</v>
      </c>
      <c r="X1442">
        <v>0</v>
      </c>
      <c r="Y1442">
        <v>410</v>
      </c>
      <c r="Z1442">
        <f t="shared" si="22"/>
        <v>410</v>
      </c>
    </row>
    <row r="1443" spans="1:26">
      <c r="A1443" t="s">
        <v>246</v>
      </c>
      <c r="B1443" t="s">
        <v>4242</v>
      </c>
      <c r="C1443" t="s">
        <v>3617</v>
      </c>
      <c r="D1443" t="s">
        <v>57</v>
      </c>
      <c r="E1443" t="s">
        <v>58</v>
      </c>
      <c r="F1443">
        <v>4087001</v>
      </c>
      <c r="G1443">
        <v>45026</v>
      </c>
      <c r="H1443" t="s">
        <v>4562</v>
      </c>
      <c r="I1443" t="s">
        <v>255</v>
      </c>
      <c r="J1443" t="s">
        <v>249</v>
      </c>
      <c r="K1443" t="s">
        <v>268</v>
      </c>
      <c r="L1443" t="s">
        <v>251</v>
      </c>
      <c r="O1443" s="111">
        <v>45026</v>
      </c>
      <c r="P1443" t="s">
        <v>252</v>
      </c>
      <c r="Q1443" t="s">
        <v>253</v>
      </c>
      <c r="R1443" s="111">
        <v>45027</v>
      </c>
      <c r="W1443">
        <v>0</v>
      </c>
      <c r="X1443">
        <v>0</v>
      </c>
      <c r="Y1443">
        <v>4481.53</v>
      </c>
      <c r="Z1443">
        <f t="shared" si="22"/>
        <v>4481.53</v>
      </c>
    </row>
    <row r="1444" spans="1:26">
      <c r="A1444" t="s">
        <v>246</v>
      </c>
      <c r="B1444">
        <v>2828705129</v>
      </c>
      <c r="C1444" t="s">
        <v>2305</v>
      </c>
      <c r="D1444" t="s">
        <v>57</v>
      </c>
      <c r="E1444" t="s">
        <v>58</v>
      </c>
      <c r="F1444">
        <v>4140704</v>
      </c>
      <c r="G1444">
        <v>45026</v>
      </c>
      <c r="H1444" t="s">
        <v>4563</v>
      </c>
      <c r="I1444" t="s">
        <v>255</v>
      </c>
      <c r="J1444" t="s">
        <v>249</v>
      </c>
      <c r="K1444" t="s">
        <v>268</v>
      </c>
      <c r="L1444" t="s">
        <v>251</v>
      </c>
      <c r="O1444" s="111">
        <v>45026</v>
      </c>
      <c r="P1444" t="s">
        <v>252</v>
      </c>
      <c r="Q1444" t="s">
        <v>253</v>
      </c>
      <c r="R1444" s="111">
        <v>45027</v>
      </c>
      <c r="W1444">
        <v>0</v>
      </c>
      <c r="X1444">
        <v>0</v>
      </c>
      <c r="Y1444">
        <v>403.4</v>
      </c>
      <c r="Z1444">
        <f t="shared" si="22"/>
        <v>403.4</v>
      </c>
    </row>
    <row r="1445" spans="1:26">
      <c r="A1445" t="s">
        <v>246</v>
      </c>
      <c r="B1445">
        <v>11664232630</v>
      </c>
      <c r="C1445" t="s">
        <v>2288</v>
      </c>
      <c r="D1445" t="s">
        <v>57</v>
      </c>
      <c r="E1445" t="s">
        <v>58</v>
      </c>
      <c r="F1445">
        <v>12347793</v>
      </c>
      <c r="G1445">
        <v>45026</v>
      </c>
      <c r="H1445" t="s">
        <v>4564</v>
      </c>
      <c r="I1445" t="s">
        <v>255</v>
      </c>
      <c r="J1445" t="s">
        <v>249</v>
      </c>
      <c r="K1445" t="s">
        <v>250</v>
      </c>
      <c r="L1445" t="s">
        <v>251</v>
      </c>
      <c r="O1445" s="111">
        <v>45026</v>
      </c>
      <c r="P1445" t="s">
        <v>252</v>
      </c>
      <c r="Q1445" t="s">
        <v>253</v>
      </c>
      <c r="R1445" s="111">
        <v>45027</v>
      </c>
      <c r="W1445">
        <v>0</v>
      </c>
      <c r="X1445">
        <v>0</v>
      </c>
      <c r="Y1445">
        <v>13718.79</v>
      </c>
      <c r="Z1445">
        <f t="shared" si="22"/>
        <v>13718.79</v>
      </c>
    </row>
    <row r="1446" spans="1:26">
      <c r="A1446" t="s">
        <v>246</v>
      </c>
      <c r="B1446">
        <v>61022616153</v>
      </c>
      <c r="C1446" t="s">
        <v>2343</v>
      </c>
      <c r="D1446" t="s">
        <v>57</v>
      </c>
      <c r="E1446" t="s">
        <v>58</v>
      </c>
      <c r="F1446">
        <v>11945104</v>
      </c>
      <c r="G1446">
        <v>45026</v>
      </c>
      <c r="H1446" t="s">
        <v>4565</v>
      </c>
      <c r="I1446" t="s">
        <v>260</v>
      </c>
      <c r="L1446" t="s">
        <v>251</v>
      </c>
      <c r="O1446" s="111">
        <v>45026</v>
      </c>
      <c r="P1446" t="s">
        <v>252</v>
      </c>
      <c r="Q1446" t="s">
        <v>263</v>
      </c>
      <c r="R1446" s="111">
        <v>45027</v>
      </c>
      <c r="W1446">
        <v>0</v>
      </c>
      <c r="X1446">
        <v>0</v>
      </c>
      <c r="Y1446">
        <v>0</v>
      </c>
      <c r="Z1446">
        <f t="shared" si="22"/>
        <v>0</v>
      </c>
    </row>
    <row r="1447" spans="1:26">
      <c r="A1447" t="s">
        <v>246</v>
      </c>
      <c r="B1447" t="s">
        <v>4242</v>
      </c>
      <c r="C1447" t="s">
        <v>3617</v>
      </c>
      <c r="D1447" t="s">
        <v>57</v>
      </c>
      <c r="E1447" t="s">
        <v>58</v>
      </c>
      <c r="F1447">
        <v>12348092</v>
      </c>
      <c r="G1447">
        <v>45026</v>
      </c>
      <c r="H1447" t="s">
        <v>4566</v>
      </c>
      <c r="I1447" t="s">
        <v>255</v>
      </c>
      <c r="J1447" t="s">
        <v>249</v>
      </c>
      <c r="K1447" t="s">
        <v>250</v>
      </c>
      <c r="L1447" t="s">
        <v>251</v>
      </c>
      <c r="O1447" s="111">
        <v>45026</v>
      </c>
      <c r="P1447" t="s">
        <v>252</v>
      </c>
      <c r="Q1447" t="s">
        <v>253</v>
      </c>
      <c r="R1447" s="111">
        <v>45027</v>
      </c>
      <c r="W1447">
        <v>0</v>
      </c>
      <c r="X1447">
        <v>0</v>
      </c>
      <c r="Y1447">
        <v>570</v>
      </c>
      <c r="Z1447">
        <f t="shared" si="22"/>
        <v>570</v>
      </c>
    </row>
    <row r="1448" spans="1:26">
      <c r="A1448" t="s">
        <v>246</v>
      </c>
      <c r="B1448" t="s">
        <v>4240</v>
      </c>
      <c r="C1448" t="s">
        <v>3643</v>
      </c>
      <c r="D1448" t="s">
        <v>57</v>
      </c>
      <c r="E1448" t="s">
        <v>58</v>
      </c>
      <c r="F1448">
        <v>12348118</v>
      </c>
      <c r="G1448">
        <v>45026</v>
      </c>
      <c r="H1448" t="s">
        <v>4567</v>
      </c>
      <c r="I1448" t="s">
        <v>255</v>
      </c>
      <c r="J1448" t="s">
        <v>249</v>
      </c>
      <c r="K1448" t="s">
        <v>250</v>
      </c>
      <c r="L1448" t="s">
        <v>251</v>
      </c>
      <c r="O1448" s="111">
        <v>45026</v>
      </c>
      <c r="P1448" t="s">
        <v>252</v>
      </c>
      <c r="Q1448" t="s">
        <v>257</v>
      </c>
      <c r="R1448" s="111"/>
      <c r="W1448">
        <v>0</v>
      </c>
      <c r="X1448">
        <v>0</v>
      </c>
      <c r="Y1448">
        <v>0</v>
      </c>
      <c r="Z1448">
        <f t="shared" si="22"/>
        <v>0</v>
      </c>
    </row>
    <row r="1449" spans="1:26">
      <c r="A1449" t="s">
        <v>246</v>
      </c>
      <c r="B1449">
        <v>94647720187</v>
      </c>
      <c r="C1449" t="s">
        <v>2308</v>
      </c>
      <c r="D1449" t="s">
        <v>57</v>
      </c>
      <c r="E1449" t="s">
        <v>58</v>
      </c>
      <c r="F1449">
        <v>12348741</v>
      </c>
      <c r="G1449">
        <v>45026</v>
      </c>
      <c r="H1449" t="s">
        <v>4568</v>
      </c>
      <c r="I1449" t="s">
        <v>255</v>
      </c>
      <c r="J1449" t="s">
        <v>249</v>
      </c>
      <c r="K1449" t="s">
        <v>3936</v>
      </c>
      <c r="L1449" t="s">
        <v>251</v>
      </c>
      <c r="O1449" s="111">
        <v>45028</v>
      </c>
      <c r="P1449" t="s">
        <v>252</v>
      </c>
      <c r="Q1449" t="s">
        <v>253</v>
      </c>
      <c r="R1449" s="111">
        <v>45029</v>
      </c>
      <c r="W1449">
        <v>0</v>
      </c>
      <c r="X1449">
        <v>0</v>
      </c>
      <c r="Y1449">
        <v>9634.1</v>
      </c>
      <c r="Z1449">
        <f t="shared" si="22"/>
        <v>9634.1</v>
      </c>
    </row>
    <row r="1450" spans="1:26">
      <c r="A1450" t="s">
        <v>246</v>
      </c>
      <c r="B1450">
        <v>2828705129</v>
      </c>
      <c r="C1450" t="s">
        <v>2305</v>
      </c>
      <c r="D1450" t="s">
        <v>57</v>
      </c>
      <c r="E1450" t="s">
        <v>58</v>
      </c>
      <c r="F1450">
        <v>11861847</v>
      </c>
      <c r="G1450">
        <v>45027</v>
      </c>
      <c r="H1450" t="s">
        <v>4569</v>
      </c>
      <c r="I1450" t="s">
        <v>260</v>
      </c>
      <c r="J1450" t="s">
        <v>249</v>
      </c>
      <c r="K1450" t="s">
        <v>268</v>
      </c>
      <c r="L1450" t="s">
        <v>251</v>
      </c>
      <c r="O1450" s="111">
        <v>45027</v>
      </c>
      <c r="P1450" t="s">
        <v>252</v>
      </c>
      <c r="Q1450" t="s">
        <v>257</v>
      </c>
      <c r="R1450" s="111"/>
      <c r="W1450">
        <v>0</v>
      </c>
      <c r="X1450">
        <v>0</v>
      </c>
      <c r="Y1450">
        <v>0</v>
      </c>
      <c r="Z1450">
        <f t="shared" si="22"/>
        <v>0</v>
      </c>
    </row>
    <row r="1451" spans="1:26">
      <c r="A1451" t="s">
        <v>246</v>
      </c>
      <c r="B1451">
        <v>11664232630</v>
      </c>
      <c r="C1451" t="s">
        <v>2288</v>
      </c>
      <c r="D1451" t="s">
        <v>57</v>
      </c>
      <c r="E1451" t="s">
        <v>58</v>
      </c>
      <c r="F1451">
        <v>12352576</v>
      </c>
      <c r="G1451">
        <v>45027</v>
      </c>
      <c r="H1451" t="s">
        <v>4570</v>
      </c>
      <c r="I1451" t="s">
        <v>255</v>
      </c>
      <c r="J1451" t="s">
        <v>249</v>
      </c>
      <c r="K1451" t="s">
        <v>250</v>
      </c>
      <c r="L1451" t="s">
        <v>251</v>
      </c>
      <c r="O1451" s="111">
        <v>45027</v>
      </c>
      <c r="P1451" t="s">
        <v>252</v>
      </c>
      <c r="Q1451" t="s">
        <v>253</v>
      </c>
      <c r="R1451" s="111">
        <v>45028</v>
      </c>
      <c r="W1451">
        <v>0</v>
      </c>
      <c r="X1451">
        <v>0</v>
      </c>
      <c r="Y1451">
        <v>10348.42</v>
      </c>
      <c r="Z1451">
        <f t="shared" si="22"/>
        <v>10348.42</v>
      </c>
    </row>
    <row r="1452" spans="1:26">
      <c r="A1452" t="s">
        <v>246</v>
      </c>
      <c r="B1452">
        <v>10439312604</v>
      </c>
      <c r="C1452" t="s">
        <v>2275</v>
      </c>
      <c r="D1452" t="s">
        <v>57</v>
      </c>
      <c r="E1452" t="s">
        <v>58</v>
      </c>
      <c r="F1452">
        <v>12352820</v>
      </c>
      <c r="G1452">
        <v>45027</v>
      </c>
      <c r="H1452" t="s">
        <v>4571</v>
      </c>
      <c r="I1452" t="s">
        <v>255</v>
      </c>
      <c r="J1452" t="s">
        <v>249</v>
      </c>
      <c r="K1452" t="s">
        <v>250</v>
      </c>
      <c r="L1452" t="s">
        <v>251</v>
      </c>
      <c r="O1452" s="111">
        <v>45027</v>
      </c>
      <c r="P1452" t="s">
        <v>252</v>
      </c>
      <c r="Q1452" t="s">
        <v>253</v>
      </c>
      <c r="R1452" s="111">
        <v>45028</v>
      </c>
      <c r="W1452">
        <v>0</v>
      </c>
      <c r="X1452">
        <v>0</v>
      </c>
      <c r="Y1452">
        <v>115</v>
      </c>
      <c r="Z1452">
        <f t="shared" si="22"/>
        <v>115</v>
      </c>
    </row>
    <row r="1453" spans="1:26">
      <c r="A1453" t="s">
        <v>246</v>
      </c>
      <c r="B1453">
        <v>10439312604</v>
      </c>
      <c r="C1453" t="s">
        <v>2275</v>
      </c>
      <c r="D1453" t="s">
        <v>57</v>
      </c>
      <c r="E1453" t="s">
        <v>58</v>
      </c>
      <c r="F1453">
        <v>12357756</v>
      </c>
      <c r="G1453">
        <v>45028</v>
      </c>
      <c r="H1453" t="s">
        <v>4572</v>
      </c>
      <c r="I1453" t="s">
        <v>255</v>
      </c>
      <c r="J1453" t="s">
        <v>249</v>
      </c>
      <c r="K1453" t="s">
        <v>250</v>
      </c>
      <c r="L1453" t="s">
        <v>251</v>
      </c>
      <c r="O1453" s="111">
        <v>45028</v>
      </c>
      <c r="P1453" t="s">
        <v>252</v>
      </c>
      <c r="Q1453" t="s">
        <v>253</v>
      </c>
      <c r="R1453" s="111">
        <v>45029</v>
      </c>
      <c r="W1453">
        <v>0</v>
      </c>
      <c r="X1453">
        <v>0</v>
      </c>
      <c r="Y1453">
        <v>227.63</v>
      </c>
      <c r="Z1453">
        <f t="shared" si="22"/>
        <v>227.63</v>
      </c>
    </row>
    <row r="1454" spans="1:26">
      <c r="A1454" t="s">
        <v>246</v>
      </c>
      <c r="B1454" t="s">
        <v>4242</v>
      </c>
      <c r="C1454" t="s">
        <v>3617</v>
      </c>
      <c r="D1454" t="s">
        <v>57</v>
      </c>
      <c r="E1454" t="s">
        <v>58</v>
      </c>
      <c r="F1454">
        <v>12338605</v>
      </c>
      <c r="G1454">
        <v>45028</v>
      </c>
      <c r="H1454" t="s">
        <v>4573</v>
      </c>
      <c r="I1454" t="s">
        <v>255</v>
      </c>
      <c r="J1454" t="s">
        <v>249</v>
      </c>
      <c r="K1454" t="s">
        <v>250</v>
      </c>
      <c r="L1454" t="s">
        <v>251</v>
      </c>
      <c r="O1454" s="111">
        <v>45028</v>
      </c>
      <c r="P1454" t="s">
        <v>252</v>
      </c>
      <c r="Q1454" t="s">
        <v>253</v>
      </c>
      <c r="R1454" s="111">
        <v>45029</v>
      </c>
      <c r="W1454">
        <v>0</v>
      </c>
      <c r="X1454">
        <v>0</v>
      </c>
      <c r="Y1454">
        <v>928.99</v>
      </c>
      <c r="Z1454">
        <f t="shared" si="22"/>
        <v>928.99</v>
      </c>
    </row>
    <row r="1455" spans="1:26">
      <c r="A1455" t="s">
        <v>246</v>
      </c>
      <c r="B1455">
        <v>11664232630</v>
      </c>
      <c r="C1455" t="s">
        <v>2288</v>
      </c>
      <c r="D1455" t="s">
        <v>57</v>
      </c>
      <c r="E1455" t="s">
        <v>58</v>
      </c>
      <c r="F1455">
        <v>12357513</v>
      </c>
      <c r="G1455">
        <v>45028</v>
      </c>
      <c r="H1455" t="s">
        <v>4574</v>
      </c>
      <c r="I1455" t="s">
        <v>255</v>
      </c>
      <c r="J1455" t="s">
        <v>249</v>
      </c>
      <c r="K1455" t="s">
        <v>268</v>
      </c>
      <c r="L1455" t="s">
        <v>251</v>
      </c>
      <c r="O1455" s="111">
        <v>45029</v>
      </c>
      <c r="P1455" t="s">
        <v>252</v>
      </c>
      <c r="Q1455" t="s">
        <v>257</v>
      </c>
      <c r="R1455" s="111">
        <v>45034</v>
      </c>
      <c r="W1455">
        <v>0</v>
      </c>
      <c r="X1455">
        <v>0</v>
      </c>
      <c r="Y1455">
        <v>0</v>
      </c>
      <c r="Z1455">
        <f t="shared" si="22"/>
        <v>0</v>
      </c>
    </row>
    <row r="1456" spans="1:26">
      <c r="A1456" t="s">
        <v>246</v>
      </c>
      <c r="B1456" t="s">
        <v>4277</v>
      </c>
      <c r="C1456" t="s">
        <v>3775</v>
      </c>
      <c r="D1456" t="s">
        <v>57</v>
      </c>
      <c r="E1456" t="s">
        <v>58</v>
      </c>
      <c r="F1456">
        <v>12348479</v>
      </c>
      <c r="G1456">
        <v>45028</v>
      </c>
      <c r="H1456" t="s">
        <v>4575</v>
      </c>
      <c r="I1456" t="s">
        <v>255</v>
      </c>
      <c r="J1456" t="s">
        <v>249</v>
      </c>
      <c r="K1456" t="s">
        <v>268</v>
      </c>
      <c r="L1456" t="s">
        <v>251</v>
      </c>
      <c r="O1456" s="111">
        <v>45028</v>
      </c>
      <c r="P1456" t="s">
        <v>252</v>
      </c>
      <c r="Q1456" t="s">
        <v>253</v>
      </c>
      <c r="R1456" s="111">
        <v>45029</v>
      </c>
      <c r="W1456">
        <v>0</v>
      </c>
      <c r="X1456">
        <v>0</v>
      </c>
      <c r="Y1456">
        <v>3638</v>
      </c>
      <c r="Z1456">
        <f t="shared" si="22"/>
        <v>3638</v>
      </c>
    </row>
    <row r="1457" spans="1:26">
      <c r="A1457" t="s">
        <v>246</v>
      </c>
      <c r="B1457">
        <v>27184870204</v>
      </c>
      <c r="C1457" t="s">
        <v>2337</v>
      </c>
      <c r="D1457" t="s">
        <v>57</v>
      </c>
      <c r="E1457" t="s">
        <v>58</v>
      </c>
      <c r="F1457">
        <v>12351993</v>
      </c>
      <c r="G1457">
        <v>45028</v>
      </c>
      <c r="H1457" t="s">
        <v>4576</v>
      </c>
      <c r="I1457" t="s">
        <v>260</v>
      </c>
      <c r="L1457" t="s">
        <v>251</v>
      </c>
      <c r="O1457" s="111">
        <v>45029</v>
      </c>
      <c r="P1457" t="s">
        <v>252</v>
      </c>
      <c r="Q1457" t="s">
        <v>263</v>
      </c>
      <c r="R1457" s="111"/>
      <c r="W1457">
        <v>0</v>
      </c>
      <c r="X1457">
        <v>0</v>
      </c>
      <c r="Y1457">
        <v>0</v>
      </c>
      <c r="Z1457">
        <f t="shared" si="22"/>
        <v>0</v>
      </c>
    </row>
    <row r="1458" spans="1:26">
      <c r="A1458" t="s">
        <v>246</v>
      </c>
      <c r="B1458">
        <v>4312367124</v>
      </c>
      <c r="C1458" t="s">
        <v>2359</v>
      </c>
      <c r="D1458" t="s">
        <v>57</v>
      </c>
      <c r="E1458" t="s">
        <v>58</v>
      </c>
      <c r="F1458">
        <v>12362416</v>
      </c>
      <c r="G1458">
        <v>45029</v>
      </c>
      <c r="H1458" t="s">
        <v>4577</v>
      </c>
      <c r="I1458" t="s">
        <v>255</v>
      </c>
      <c r="J1458" t="s">
        <v>249</v>
      </c>
      <c r="K1458" t="s">
        <v>268</v>
      </c>
      <c r="L1458" t="s">
        <v>251</v>
      </c>
      <c r="O1458" s="111">
        <v>45029</v>
      </c>
      <c r="P1458" t="s">
        <v>252</v>
      </c>
      <c r="Q1458" t="s">
        <v>253</v>
      </c>
      <c r="R1458" s="111">
        <v>45034</v>
      </c>
      <c r="W1458">
        <v>0</v>
      </c>
      <c r="X1458">
        <v>0</v>
      </c>
      <c r="Y1458">
        <v>726</v>
      </c>
      <c r="Z1458">
        <f t="shared" si="22"/>
        <v>726</v>
      </c>
    </row>
    <row r="1459" spans="1:26">
      <c r="A1459" t="s">
        <v>246</v>
      </c>
      <c r="B1459" t="s">
        <v>4242</v>
      </c>
      <c r="C1459" t="s">
        <v>3617</v>
      </c>
      <c r="D1459" t="s">
        <v>57</v>
      </c>
      <c r="E1459" t="s">
        <v>58</v>
      </c>
      <c r="F1459">
        <v>12362337</v>
      </c>
      <c r="G1459">
        <v>45029</v>
      </c>
      <c r="H1459" t="s">
        <v>4578</v>
      </c>
      <c r="I1459" t="s">
        <v>255</v>
      </c>
      <c r="J1459" t="s">
        <v>249</v>
      </c>
      <c r="K1459" t="s">
        <v>250</v>
      </c>
      <c r="L1459" t="s">
        <v>251</v>
      </c>
      <c r="O1459" s="111">
        <v>45029</v>
      </c>
      <c r="P1459" t="s">
        <v>252</v>
      </c>
      <c r="Q1459" t="s">
        <v>253</v>
      </c>
      <c r="R1459" s="111">
        <v>45033</v>
      </c>
      <c r="W1459">
        <v>0</v>
      </c>
      <c r="X1459">
        <v>0</v>
      </c>
      <c r="Y1459">
        <v>4094.44</v>
      </c>
      <c r="Z1459">
        <f t="shared" si="22"/>
        <v>4094.44</v>
      </c>
    </row>
    <row r="1460" spans="1:26">
      <c r="A1460" t="s">
        <v>246</v>
      </c>
      <c r="B1460">
        <v>11664232630</v>
      </c>
      <c r="C1460" t="s">
        <v>2288</v>
      </c>
      <c r="D1460" t="s">
        <v>57</v>
      </c>
      <c r="E1460" t="s">
        <v>58</v>
      </c>
      <c r="F1460">
        <v>12363231</v>
      </c>
      <c r="G1460">
        <v>45029</v>
      </c>
      <c r="H1460" t="s">
        <v>4579</v>
      </c>
      <c r="I1460" t="s">
        <v>255</v>
      </c>
      <c r="J1460" t="s">
        <v>249</v>
      </c>
      <c r="K1460" t="s">
        <v>268</v>
      </c>
      <c r="L1460" t="s">
        <v>251</v>
      </c>
      <c r="O1460" s="111">
        <v>45029</v>
      </c>
      <c r="P1460" t="s">
        <v>252</v>
      </c>
      <c r="Q1460" t="s">
        <v>253</v>
      </c>
      <c r="R1460" s="111">
        <v>45034</v>
      </c>
      <c r="W1460">
        <v>0</v>
      </c>
      <c r="X1460">
        <v>0</v>
      </c>
      <c r="Y1460">
        <v>7485.86</v>
      </c>
      <c r="Z1460">
        <f t="shared" si="22"/>
        <v>7485.86</v>
      </c>
    </row>
    <row r="1461" spans="1:26">
      <c r="A1461" t="s">
        <v>246</v>
      </c>
      <c r="B1461" t="s">
        <v>4242</v>
      </c>
      <c r="C1461" t="s">
        <v>3617</v>
      </c>
      <c r="D1461" t="s">
        <v>57</v>
      </c>
      <c r="E1461" t="s">
        <v>58</v>
      </c>
      <c r="F1461">
        <v>12363496</v>
      </c>
      <c r="G1461">
        <v>45029</v>
      </c>
      <c r="H1461" t="s">
        <v>4580</v>
      </c>
      <c r="I1461" t="s">
        <v>255</v>
      </c>
      <c r="J1461" t="s">
        <v>249</v>
      </c>
      <c r="K1461" t="s">
        <v>250</v>
      </c>
      <c r="L1461" t="s">
        <v>251</v>
      </c>
      <c r="O1461" s="111">
        <v>45029</v>
      </c>
      <c r="P1461" t="s">
        <v>252</v>
      </c>
      <c r="Q1461" t="s">
        <v>253</v>
      </c>
      <c r="R1461" s="111">
        <v>45033</v>
      </c>
      <c r="W1461">
        <v>0</v>
      </c>
      <c r="X1461">
        <v>0</v>
      </c>
      <c r="Y1461">
        <v>3806.5</v>
      </c>
      <c r="Z1461">
        <f t="shared" si="22"/>
        <v>3806.5</v>
      </c>
    </row>
    <row r="1462" spans="1:26">
      <c r="A1462" t="s">
        <v>246</v>
      </c>
      <c r="B1462">
        <v>1291972110</v>
      </c>
      <c r="C1462" t="s">
        <v>3455</v>
      </c>
      <c r="D1462" t="s">
        <v>57</v>
      </c>
      <c r="E1462" t="s">
        <v>58</v>
      </c>
      <c r="F1462">
        <v>12363675</v>
      </c>
      <c r="G1462">
        <v>45029</v>
      </c>
      <c r="H1462" t="s">
        <v>4581</v>
      </c>
      <c r="I1462" t="s">
        <v>255</v>
      </c>
      <c r="J1462" t="s">
        <v>249</v>
      </c>
      <c r="K1462" t="s">
        <v>268</v>
      </c>
      <c r="L1462" t="s">
        <v>251</v>
      </c>
      <c r="O1462" s="111">
        <v>45029</v>
      </c>
      <c r="P1462" t="s">
        <v>252</v>
      </c>
      <c r="Q1462" t="s">
        <v>253</v>
      </c>
      <c r="R1462" s="111">
        <v>45033</v>
      </c>
      <c r="W1462">
        <v>0</v>
      </c>
      <c r="X1462">
        <v>0</v>
      </c>
      <c r="Y1462">
        <v>3640.38</v>
      </c>
      <c r="Z1462">
        <f t="shared" si="22"/>
        <v>3640.38</v>
      </c>
    </row>
    <row r="1463" spans="1:26">
      <c r="A1463" t="s">
        <v>246</v>
      </c>
      <c r="B1463">
        <v>664097138</v>
      </c>
      <c r="C1463" t="s">
        <v>2299</v>
      </c>
      <c r="D1463" t="s">
        <v>57</v>
      </c>
      <c r="E1463" t="s">
        <v>58</v>
      </c>
      <c r="F1463">
        <v>12147677</v>
      </c>
      <c r="G1463">
        <v>45030</v>
      </c>
      <c r="H1463" t="s">
        <v>4582</v>
      </c>
      <c r="I1463" t="s">
        <v>255</v>
      </c>
      <c r="J1463" t="s">
        <v>249</v>
      </c>
      <c r="K1463" t="s">
        <v>268</v>
      </c>
      <c r="L1463" t="s">
        <v>251</v>
      </c>
      <c r="O1463" s="111">
        <v>45030</v>
      </c>
      <c r="P1463" t="s">
        <v>252</v>
      </c>
      <c r="Q1463" t="s">
        <v>253</v>
      </c>
      <c r="R1463" s="111">
        <v>45033</v>
      </c>
      <c r="W1463">
        <v>0</v>
      </c>
      <c r="X1463">
        <v>0</v>
      </c>
      <c r="Y1463">
        <v>2</v>
      </c>
      <c r="Z1463">
        <f t="shared" si="22"/>
        <v>2</v>
      </c>
    </row>
    <row r="1464" spans="1:26">
      <c r="A1464" t="s">
        <v>246</v>
      </c>
      <c r="B1464">
        <v>61022616153</v>
      </c>
      <c r="C1464" t="s">
        <v>2343</v>
      </c>
      <c r="D1464" t="s">
        <v>57</v>
      </c>
      <c r="E1464" t="s">
        <v>58</v>
      </c>
      <c r="F1464">
        <v>12367877</v>
      </c>
      <c r="G1464">
        <v>45030</v>
      </c>
      <c r="H1464" t="s">
        <v>4583</v>
      </c>
      <c r="I1464" t="s">
        <v>255</v>
      </c>
      <c r="J1464" t="s">
        <v>249</v>
      </c>
      <c r="K1464" t="s">
        <v>250</v>
      </c>
      <c r="L1464" t="s">
        <v>251</v>
      </c>
      <c r="O1464" s="111">
        <v>45030</v>
      </c>
      <c r="P1464" t="s">
        <v>252</v>
      </c>
      <c r="Q1464" t="s">
        <v>253</v>
      </c>
      <c r="R1464" s="111">
        <v>45033</v>
      </c>
      <c r="W1464">
        <v>0</v>
      </c>
      <c r="X1464">
        <v>0</v>
      </c>
      <c r="Y1464">
        <v>951</v>
      </c>
      <c r="Z1464">
        <f t="shared" si="22"/>
        <v>951</v>
      </c>
    </row>
    <row r="1465" spans="1:26">
      <c r="A1465" t="s">
        <v>246</v>
      </c>
      <c r="B1465">
        <v>1291972110</v>
      </c>
      <c r="C1465" t="s">
        <v>3455</v>
      </c>
      <c r="D1465" t="s">
        <v>57</v>
      </c>
      <c r="E1465" t="s">
        <v>58</v>
      </c>
      <c r="F1465">
        <v>12368069</v>
      </c>
      <c r="G1465">
        <v>45030</v>
      </c>
      <c r="H1465" t="s">
        <v>4584</v>
      </c>
      <c r="I1465" t="s">
        <v>260</v>
      </c>
      <c r="L1465" t="s">
        <v>251</v>
      </c>
      <c r="O1465" s="111">
        <v>45030</v>
      </c>
      <c r="P1465" t="s">
        <v>252</v>
      </c>
      <c r="Q1465" t="s">
        <v>263</v>
      </c>
      <c r="R1465" s="111"/>
      <c r="W1465">
        <v>0</v>
      </c>
      <c r="X1465">
        <v>0</v>
      </c>
      <c r="Y1465">
        <v>0</v>
      </c>
      <c r="Z1465">
        <f t="shared" si="22"/>
        <v>0</v>
      </c>
    </row>
    <row r="1466" spans="1:26">
      <c r="A1466" t="s">
        <v>246</v>
      </c>
      <c r="B1466">
        <v>61022616153</v>
      </c>
      <c r="C1466" t="s">
        <v>2343</v>
      </c>
      <c r="D1466" t="s">
        <v>57</v>
      </c>
      <c r="E1466" t="s">
        <v>58</v>
      </c>
      <c r="F1466">
        <v>12368406</v>
      </c>
      <c r="G1466">
        <v>45030</v>
      </c>
      <c r="H1466" t="s">
        <v>4585</v>
      </c>
      <c r="I1466" t="s">
        <v>255</v>
      </c>
      <c r="J1466" t="s">
        <v>249</v>
      </c>
      <c r="K1466" t="s">
        <v>268</v>
      </c>
      <c r="L1466" t="s">
        <v>251</v>
      </c>
      <c r="O1466" s="111">
        <v>45030</v>
      </c>
      <c r="P1466" t="s">
        <v>252</v>
      </c>
      <c r="Q1466" t="s">
        <v>257</v>
      </c>
      <c r="R1466" s="111">
        <v>45033</v>
      </c>
      <c r="W1466">
        <v>0</v>
      </c>
      <c r="X1466">
        <v>0</v>
      </c>
      <c r="Y1466">
        <v>0</v>
      </c>
      <c r="Z1466">
        <f t="shared" si="22"/>
        <v>0</v>
      </c>
    </row>
    <row r="1467" spans="1:26">
      <c r="A1467" t="s">
        <v>246</v>
      </c>
      <c r="B1467">
        <v>61022616153</v>
      </c>
      <c r="C1467" t="s">
        <v>2343</v>
      </c>
      <c r="D1467" t="s">
        <v>57</v>
      </c>
      <c r="E1467" t="s">
        <v>58</v>
      </c>
      <c r="F1467">
        <v>12368687</v>
      </c>
      <c r="G1467">
        <v>45030</v>
      </c>
      <c r="H1467" t="s">
        <v>4586</v>
      </c>
      <c r="I1467" t="s">
        <v>255</v>
      </c>
      <c r="J1467" t="s">
        <v>259</v>
      </c>
      <c r="K1467" t="s">
        <v>2968</v>
      </c>
      <c r="L1467" t="s">
        <v>251</v>
      </c>
      <c r="O1467" s="111">
        <v>45035</v>
      </c>
      <c r="P1467" t="s">
        <v>252</v>
      </c>
      <c r="Q1467" t="s">
        <v>257</v>
      </c>
      <c r="R1467" s="111">
        <v>45036</v>
      </c>
      <c r="W1467">
        <v>0</v>
      </c>
      <c r="X1467">
        <v>0</v>
      </c>
      <c r="Y1467">
        <v>0</v>
      </c>
      <c r="Z1467">
        <f t="shared" si="22"/>
        <v>0</v>
      </c>
    </row>
    <row r="1468" spans="1:26">
      <c r="A1468" t="s">
        <v>246</v>
      </c>
      <c r="B1468">
        <v>4312367124</v>
      </c>
      <c r="C1468" t="s">
        <v>2359</v>
      </c>
      <c r="D1468" t="s">
        <v>57</v>
      </c>
      <c r="E1468" t="s">
        <v>58</v>
      </c>
      <c r="F1468">
        <v>12368646</v>
      </c>
      <c r="G1468">
        <v>45030</v>
      </c>
      <c r="H1468" t="s">
        <v>4587</v>
      </c>
      <c r="I1468" t="s">
        <v>256</v>
      </c>
      <c r="J1468" t="s">
        <v>249</v>
      </c>
      <c r="K1468" t="s">
        <v>250</v>
      </c>
      <c r="L1468" t="s">
        <v>251</v>
      </c>
      <c r="O1468" s="111">
        <v>45030</v>
      </c>
      <c r="P1468" t="s">
        <v>252</v>
      </c>
      <c r="Q1468" t="s">
        <v>253</v>
      </c>
      <c r="R1468" s="111">
        <v>45034</v>
      </c>
      <c r="W1468">
        <v>0</v>
      </c>
      <c r="X1468">
        <v>0</v>
      </c>
      <c r="Y1468">
        <v>7937.75</v>
      </c>
      <c r="Z1468">
        <f t="shared" ref="Z1468:Z1531" si="23">SUM(W1468:Y1468)</f>
        <v>7937.75</v>
      </c>
    </row>
    <row r="1469" spans="1:26">
      <c r="A1469" t="s">
        <v>246</v>
      </c>
      <c r="B1469">
        <v>27184870204</v>
      </c>
      <c r="C1469" t="s">
        <v>2337</v>
      </c>
      <c r="D1469" t="s">
        <v>57</v>
      </c>
      <c r="E1469" t="s">
        <v>58</v>
      </c>
      <c r="F1469">
        <v>12372201</v>
      </c>
      <c r="G1469">
        <v>45031</v>
      </c>
      <c r="H1469" t="s">
        <v>4588</v>
      </c>
      <c r="I1469" t="s">
        <v>255</v>
      </c>
      <c r="J1469" t="s">
        <v>249</v>
      </c>
      <c r="K1469" t="s">
        <v>250</v>
      </c>
      <c r="L1469" t="s">
        <v>251</v>
      </c>
      <c r="O1469" s="111">
        <v>45031</v>
      </c>
      <c r="P1469" t="s">
        <v>252</v>
      </c>
      <c r="Q1469" t="s">
        <v>253</v>
      </c>
      <c r="R1469" s="111">
        <v>45033</v>
      </c>
      <c r="W1469">
        <v>0</v>
      </c>
      <c r="X1469">
        <v>0</v>
      </c>
      <c r="Y1469">
        <v>7113</v>
      </c>
      <c r="Z1469">
        <f t="shared" si="23"/>
        <v>7113</v>
      </c>
    </row>
    <row r="1470" spans="1:26">
      <c r="A1470" t="s">
        <v>246</v>
      </c>
      <c r="B1470">
        <v>1291972110</v>
      </c>
      <c r="C1470" t="s">
        <v>3455</v>
      </c>
      <c r="D1470" t="s">
        <v>57</v>
      </c>
      <c r="E1470" t="s">
        <v>58</v>
      </c>
      <c r="F1470">
        <v>12373045</v>
      </c>
      <c r="G1470">
        <v>45033</v>
      </c>
      <c r="H1470" t="s">
        <v>4589</v>
      </c>
      <c r="I1470" t="s">
        <v>271</v>
      </c>
      <c r="J1470" t="s">
        <v>249</v>
      </c>
      <c r="K1470" t="s">
        <v>268</v>
      </c>
      <c r="L1470" t="s">
        <v>251</v>
      </c>
      <c r="O1470" s="111">
        <v>45033</v>
      </c>
      <c r="P1470" t="s">
        <v>252</v>
      </c>
      <c r="Q1470" t="s">
        <v>253</v>
      </c>
      <c r="R1470" s="111">
        <v>45041</v>
      </c>
      <c r="W1470">
        <v>0</v>
      </c>
      <c r="X1470">
        <v>0</v>
      </c>
      <c r="Y1470">
        <v>2249.2800000000002</v>
      </c>
      <c r="Z1470">
        <f t="shared" si="23"/>
        <v>2249.2800000000002</v>
      </c>
    </row>
    <row r="1471" spans="1:26">
      <c r="A1471" t="s">
        <v>246</v>
      </c>
      <c r="B1471">
        <v>4312367124</v>
      </c>
      <c r="C1471" t="s">
        <v>2359</v>
      </c>
      <c r="D1471" t="s">
        <v>57</v>
      </c>
      <c r="E1471" t="s">
        <v>58</v>
      </c>
      <c r="F1471">
        <v>12373188</v>
      </c>
      <c r="G1471">
        <v>45033</v>
      </c>
      <c r="H1471" t="s">
        <v>4590</v>
      </c>
      <c r="I1471" t="s">
        <v>255</v>
      </c>
      <c r="J1471" t="s">
        <v>249</v>
      </c>
      <c r="K1471" t="s">
        <v>250</v>
      </c>
      <c r="L1471" t="s">
        <v>251</v>
      </c>
      <c r="O1471" s="111">
        <v>45033</v>
      </c>
      <c r="P1471" t="s">
        <v>252</v>
      </c>
      <c r="Q1471" t="s">
        <v>253</v>
      </c>
      <c r="R1471" s="111">
        <v>45034</v>
      </c>
      <c r="W1471">
        <v>0</v>
      </c>
      <c r="X1471">
        <v>0</v>
      </c>
      <c r="Y1471">
        <v>2107</v>
      </c>
      <c r="Z1471">
        <f t="shared" si="23"/>
        <v>2107</v>
      </c>
    </row>
    <row r="1472" spans="1:26">
      <c r="A1472" t="s">
        <v>246</v>
      </c>
      <c r="B1472">
        <v>61022616153</v>
      </c>
      <c r="C1472" t="s">
        <v>2343</v>
      </c>
      <c r="D1472" t="s">
        <v>57</v>
      </c>
      <c r="E1472" t="s">
        <v>58</v>
      </c>
      <c r="F1472">
        <v>12374524</v>
      </c>
      <c r="G1472">
        <v>45033</v>
      </c>
      <c r="H1472" t="s">
        <v>4591</v>
      </c>
      <c r="I1472" t="s">
        <v>255</v>
      </c>
      <c r="J1472" t="s">
        <v>249</v>
      </c>
      <c r="K1472" t="s">
        <v>250</v>
      </c>
      <c r="L1472" t="s">
        <v>251</v>
      </c>
      <c r="O1472" s="111">
        <v>45033</v>
      </c>
      <c r="P1472" t="s">
        <v>252</v>
      </c>
      <c r="Q1472" t="s">
        <v>257</v>
      </c>
      <c r="R1472" s="111">
        <v>45034</v>
      </c>
      <c r="W1472">
        <v>0</v>
      </c>
      <c r="X1472">
        <v>0</v>
      </c>
      <c r="Y1472">
        <v>0</v>
      </c>
      <c r="Z1472">
        <f t="shared" si="23"/>
        <v>0</v>
      </c>
    </row>
    <row r="1473" spans="1:26">
      <c r="A1473" t="s">
        <v>246</v>
      </c>
      <c r="B1473">
        <v>94647720187</v>
      </c>
      <c r="C1473" t="s">
        <v>2308</v>
      </c>
      <c r="D1473" t="s">
        <v>57</v>
      </c>
      <c r="E1473" t="s">
        <v>58</v>
      </c>
      <c r="F1473">
        <v>12377771</v>
      </c>
      <c r="G1473">
        <v>45034</v>
      </c>
      <c r="H1473" t="s">
        <v>4592</v>
      </c>
      <c r="I1473" t="s">
        <v>255</v>
      </c>
      <c r="J1473" t="s">
        <v>249</v>
      </c>
      <c r="K1473" t="s">
        <v>268</v>
      </c>
      <c r="L1473" t="s">
        <v>251</v>
      </c>
      <c r="O1473" s="111">
        <v>45034</v>
      </c>
      <c r="P1473" t="s">
        <v>252</v>
      </c>
      <c r="Q1473" t="s">
        <v>253</v>
      </c>
      <c r="R1473" s="111">
        <v>45035</v>
      </c>
      <c r="W1473">
        <v>0</v>
      </c>
      <c r="X1473">
        <v>0</v>
      </c>
      <c r="Y1473">
        <v>654</v>
      </c>
      <c r="Z1473">
        <f t="shared" si="23"/>
        <v>654</v>
      </c>
    </row>
    <row r="1474" spans="1:26">
      <c r="A1474" t="s">
        <v>246</v>
      </c>
      <c r="B1474">
        <v>10439312604</v>
      </c>
      <c r="C1474" t="s">
        <v>2275</v>
      </c>
      <c r="D1474" t="s">
        <v>57</v>
      </c>
      <c r="E1474" t="s">
        <v>58</v>
      </c>
      <c r="F1474">
        <v>12377664</v>
      </c>
      <c r="G1474">
        <v>45034</v>
      </c>
      <c r="H1474" t="s">
        <v>4593</v>
      </c>
      <c r="I1474" t="s">
        <v>255</v>
      </c>
      <c r="J1474" t="s">
        <v>249</v>
      </c>
      <c r="K1474" t="s">
        <v>250</v>
      </c>
      <c r="L1474" t="s">
        <v>251</v>
      </c>
      <c r="O1474" s="111">
        <v>45035</v>
      </c>
      <c r="P1474" t="s">
        <v>252</v>
      </c>
      <c r="Q1474" t="s">
        <v>253</v>
      </c>
      <c r="R1474" s="111">
        <v>45036</v>
      </c>
      <c r="W1474">
        <v>0</v>
      </c>
      <c r="X1474">
        <v>0</v>
      </c>
      <c r="Y1474">
        <v>4010.89</v>
      </c>
      <c r="Z1474">
        <f t="shared" si="23"/>
        <v>4010.89</v>
      </c>
    </row>
    <row r="1475" spans="1:26">
      <c r="A1475" t="s">
        <v>246</v>
      </c>
      <c r="B1475">
        <v>2828705129</v>
      </c>
      <c r="C1475" t="s">
        <v>2305</v>
      </c>
      <c r="D1475" t="s">
        <v>57</v>
      </c>
      <c r="E1475" t="s">
        <v>58</v>
      </c>
      <c r="F1475">
        <v>12204490</v>
      </c>
      <c r="G1475">
        <v>45034</v>
      </c>
      <c r="H1475" t="s">
        <v>4594</v>
      </c>
      <c r="I1475" t="s">
        <v>271</v>
      </c>
      <c r="J1475" t="s">
        <v>249</v>
      </c>
      <c r="K1475" t="s">
        <v>268</v>
      </c>
      <c r="L1475" t="s">
        <v>251</v>
      </c>
      <c r="O1475" s="111">
        <v>45034</v>
      </c>
      <c r="P1475" t="s">
        <v>252</v>
      </c>
      <c r="Q1475" t="s">
        <v>253</v>
      </c>
      <c r="R1475" s="111">
        <v>45035</v>
      </c>
      <c r="W1475">
        <v>0</v>
      </c>
      <c r="X1475">
        <v>0</v>
      </c>
      <c r="Y1475">
        <v>4264.3</v>
      </c>
      <c r="Z1475">
        <f t="shared" si="23"/>
        <v>4264.3</v>
      </c>
    </row>
    <row r="1476" spans="1:26">
      <c r="A1476" t="s">
        <v>246</v>
      </c>
      <c r="B1476">
        <v>27184870204</v>
      </c>
      <c r="C1476" t="s">
        <v>2337</v>
      </c>
      <c r="D1476" t="s">
        <v>57</v>
      </c>
      <c r="E1476" t="s">
        <v>58</v>
      </c>
      <c r="F1476">
        <v>8854465</v>
      </c>
      <c r="G1476">
        <v>45034</v>
      </c>
      <c r="H1476" t="s">
        <v>4595</v>
      </c>
      <c r="I1476" t="s">
        <v>256</v>
      </c>
      <c r="J1476" t="s">
        <v>249</v>
      </c>
      <c r="K1476" t="s">
        <v>250</v>
      </c>
      <c r="L1476" t="s">
        <v>251</v>
      </c>
      <c r="O1476" s="111">
        <v>45034</v>
      </c>
      <c r="P1476" t="s">
        <v>252</v>
      </c>
      <c r="Q1476" t="s">
        <v>282</v>
      </c>
      <c r="R1476" s="111">
        <v>45035</v>
      </c>
      <c r="W1476">
        <v>0</v>
      </c>
      <c r="X1476">
        <v>0</v>
      </c>
      <c r="Y1476">
        <v>0</v>
      </c>
      <c r="Z1476">
        <f t="shared" si="23"/>
        <v>0</v>
      </c>
    </row>
    <row r="1477" spans="1:26">
      <c r="A1477" t="s">
        <v>246</v>
      </c>
      <c r="B1477">
        <v>61022616153</v>
      </c>
      <c r="C1477" t="s">
        <v>2343</v>
      </c>
      <c r="D1477" t="s">
        <v>57</v>
      </c>
      <c r="E1477" t="s">
        <v>58</v>
      </c>
      <c r="F1477">
        <v>12380154</v>
      </c>
      <c r="G1477">
        <v>45034</v>
      </c>
      <c r="H1477" t="s">
        <v>4596</v>
      </c>
      <c r="I1477" t="s">
        <v>271</v>
      </c>
      <c r="J1477" t="s">
        <v>249</v>
      </c>
      <c r="K1477" t="s">
        <v>250</v>
      </c>
      <c r="L1477" t="s">
        <v>251</v>
      </c>
      <c r="O1477" s="111">
        <v>45034</v>
      </c>
      <c r="P1477" t="s">
        <v>252</v>
      </c>
      <c r="Q1477" t="s">
        <v>253</v>
      </c>
      <c r="R1477" s="111">
        <v>45042</v>
      </c>
      <c r="W1477">
        <v>0</v>
      </c>
      <c r="X1477">
        <v>0</v>
      </c>
      <c r="Y1477">
        <v>763</v>
      </c>
      <c r="Z1477">
        <f t="shared" si="23"/>
        <v>763</v>
      </c>
    </row>
    <row r="1478" spans="1:26">
      <c r="A1478" t="s">
        <v>246</v>
      </c>
      <c r="B1478">
        <v>11664232630</v>
      </c>
      <c r="C1478" t="s">
        <v>2288</v>
      </c>
      <c r="D1478" t="s">
        <v>57</v>
      </c>
      <c r="E1478" t="s">
        <v>58</v>
      </c>
      <c r="F1478">
        <v>12379426</v>
      </c>
      <c r="G1478">
        <v>45035</v>
      </c>
      <c r="H1478" t="s">
        <v>4597</v>
      </c>
      <c r="I1478" t="s">
        <v>255</v>
      </c>
      <c r="J1478" t="s">
        <v>249</v>
      </c>
      <c r="K1478" t="s">
        <v>250</v>
      </c>
      <c r="L1478" t="s">
        <v>251</v>
      </c>
      <c r="O1478" s="111">
        <v>45035</v>
      </c>
      <c r="P1478" t="s">
        <v>252</v>
      </c>
      <c r="Q1478" t="s">
        <v>253</v>
      </c>
      <c r="R1478" s="111">
        <v>45036</v>
      </c>
      <c r="W1478">
        <v>0</v>
      </c>
      <c r="X1478">
        <v>0</v>
      </c>
      <c r="Y1478">
        <v>2174</v>
      </c>
      <c r="Z1478">
        <f t="shared" si="23"/>
        <v>2174</v>
      </c>
    </row>
    <row r="1479" spans="1:26">
      <c r="A1479" t="s">
        <v>246</v>
      </c>
      <c r="B1479">
        <v>664097138</v>
      </c>
      <c r="C1479" t="s">
        <v>2299</v>
      </c>
      <c r="D1479" t="s">
        <v>57</v>
      </c>
      <c r="E1479" t="s">
        <v>58</v>
      </c>
      <c r="F1479">
        <v>284544</v>
      </c>
      <c r="G1479">
        <v>45036</v>
      </c>
      <c r="H1479" t="s">
        <v>4598</v>
      </c>
      <c r="I1479" t="s">
        <v>271</v>
      </c>
      <c r="J1479" t="s">
        <v>249</v>
      </c>
      <c r="K1479" t="s">
        <v>805</v>
      </c>
      <c r="L1479" t="s">
        <v>251</v>
      </c>
      <c r="O1479" s="111">
        <v>45036</v>
      </c>
      <c r="P1479" t="s">
        <v>252</v>
      </c>
      <c r="Q1479" t="s">
        <v>1406</v>
      </c>
      <c r="R1479" s="111"/>
      <c r="W1479">
        <v>0</v>
      </c>
      <c r="X1479">
        <v>0</v>
      </c>
      <c r="Y1479">
        <v>0</v>
      </c>
      <c r="Z1479">
        <f t="shared" si="23"/>
        <v>0</v>
      </c>
    </row>
    <row r="1480" spans="1:26">
      <c r="A1480" t="s">
        <v>246</v>
      </c>
      <c r="B1480">
        <v>61022616153</v>
      </c>
      <c r="C1480" t="s">
        <v>2343</v>
      </c>
      <c r="D1480" t="s">
        <v>57</v>
      </c>
      <c r="E1480" t="s">
        <v>58</v>
      </c>
      <c r="F1480">
        <v>12390151</v>
      </c>
      <c r="G1480">
        <v>45036</v>
      </c>
      <c r="H1480" t="s">
        <v>4599</v>
      </c>
      <c r="I1480" t="s">
        <v>271</v>
      </c>
      <c r="J1480" t="s">
        <v>249</v>
      </c>
      <c r="K1480" t="s">
        <v>268</v>
      </c>
      <c r="L1480" t="s">
        <v>251</v>
      </c>
      <c r="O1480" s="111">
        <v>45036</v>
      </c>
      <c r="P1480" t="s">
        <v>252</v>
      </c>
      <c r="Q1480" t="s">
        <v>257</v>
      </c>
      <c r="R1480" s="111">
        <v>45041</v>
      </c>
      <c r="W1480">
        <v>0</v>
      </c>
      <c r="X1480">
        <v>0</v>
      </c>
      <c r="Y1480">
        <v>0</v>
      </c>
      <c r="Z1480">
        <f t="shared" si="23"/>
        <v>0</v>
      </c>
    </row>
    <row r="1481" spans="1:26">
      <c r="A1481" t="s">
        <v>246</v>
      </c>
      <c r="B1481">
        <v>4312367124</v>
      </c>
      <c r="C1481" t="s">
        <v>2359</v>
      </c>
      <c r="D1481" t="s">
        <v>57</v>
      </c>
      <c r="E1481" t="s">
        <v>58</v>
      </c>
      <c r="F1481">
        <v>12390536</v>
      </c>
      <c r="G1481">
        <v>45036</v>
      </c>
      <c r="H1481" t="s">
        <v>4600</v>
      </c>
      <c r="I1481" t="s">
        <v>271</v>
      </c>
      <c r="J1481" t="s">
        <v>249</v>
      </c>
      <c r="K1481" t="s">
        <v>250</v>
      </c>
      <c r="L1481" t="s">
        <v>251</v>
      </c>
      <c r="O1481" s="111">
        <v>45036</v>
      </c>
      <c r="P1481" t="s">
        <v>252</v>
      </c>
      <c r="Q1481" t="s">
        <v>253</v>
      </c>
      <c r="R1481" s="111">
        <v>45040</v>
      </c>
      <c r="W1481">
        <v>0</v>
      </c>
      <c r="X1481">
        <v>0</v>
      </c>
      <c r="Y1481">
        <v>595.04</v>
      </c>
      <c r="Z1481">
        <f t="shared" si="23"/>
        <v>595.04</v>
      </c>
    </row>
    <row r="1482" spans="1:26">
      <c r="A1482" t="s">
        <v>246</v>
      </c>
      <c r="B1482">
        <v>11664232630</v>
      </c>
      <c r="C1482" t="s">
        <v>2288</v>
      </c>
      <c r="D1482" t="s">
        <v>57</v>
      </c>
      <c r="E1482" t="s">
        <v>58</v>
      </c>
      <c r="F1482">
        <v>12393889</v>
      </c>
      <c r="G1482">
        <v>45038</v>
      </c>
      <c r="H1482" t="s">
        <v>4601</v>
      </c>
      <c r="I1482" t="s">
        <v>260</v>
      </c>
      <c r="L1482" t="s">
        <v>251</v>
      </c>
      <c r="O1482" s="111">
        <v>45038</v>
      </c>
      <c r="P1482" t="s">
        <v>252</v>
      </c>
      <c r="Q1482" t="s">
        <v>253</v>
      </c>
      <c r="R1482" s="111">
        <v>45040</v>
      </c>
      <c r="W1482">
        <v>0</v>
      </c>
      <c r="X1482">
        <v>0</v>
      </c>
      <c r="Y1482">
        <v>47.55</v>
      </c>
      <c r="Z1482">
        <f t="shared" si="23"/>
        <v>47.55</v>
      </c>
    </row>
    <row r="1483" spans="1:26">
      <c r="A1483" t="s">
        <v>246</v>
      </c>
      <c r="B1483">
        <v>94647720187</v>
      </c>
      <c r="C1483" t="s">
        <v>2308</v>
      </c>
      <c r="D1483" t="s">
        <v>57</v>
      </c>
      <c r="E1483" t="s">
        <v>58</v>
      </c>
      <c r="F1483">
        <v>12275201</v>
      </c>
      <c r="G1483">
        <v>45040</v>
      </c>
      <c r="H1483" t="s">
        <v>4602</v>
      </c>
      <c r="I1483" t="s">
        <v>271</v>
      </c>
      <c r="J1483" t="s">
        <v>249</v>
      </c>
      <c r="K1483" t="s">
        <v>250</v>
      </c>
      <c r="L1483" t="s">
        <v>251</v>
      </c>
      <c r="O1483" s="111">
        <v>45040</v>
      </c>
      <c r="P1483" t="s">
        <v>252</v>
      </c>
      <c r="Q1483" t="s">
        <v>253</v>
      </c>
      <c r="R1483" s="111">
        <v>45042</v>
      </c>
      <c r="W1483">
        <v>0</v>
      </c>
      <c r="X1483">
        <v>0</v>
      </c>
      <c r="Y1483">
        <v>490</v>
      </c>
      <c r="Z1483">
        <f t="shared" si="23"/>
        <v>490</v>
      </c>
    </row>
    <row r="1484" spans="1:26">
      <c r="A1484" t="s">
        <v>246</v>
      </c>
      <c r="B1484">
        <v>1291972110</v>
      </c>
      <c r="C1484" t="s">
        <v>3455</v>
      </c>
      <c r="D1484" t="s">
        <v>57</v>
      </c>
      <c r="E1484" t="s">
        <v>58</v>
      </c>
      <c r="F1484">
        <v>12400815</v>
      </c>
      <c r="G1484">
        <v>45041</v>
      </c>
      <c r="H1484" t="s">
        <v>4603</v>
      </c>
      <c r="I1484" t="s">
        <v>271</v>
      </c>
      <c r="J1484" t="s">
        <v>249</v>
      </c>
      <c r="K1484" t="s">
        <v>250</v>
      </c>
      <c r="L1484" t="s">
        <v>251</v>
      </c>
      <c r="O1484" s="111">
        <v>45041</v>
      </c>
      <c r="P1484" t="s">
        <v>252</v>
      </c>
      <c r="Q1484" t="s">
        <v>253</v>
      </c>
      <c r="R1484" s="111">
        <v>45043</v>
      </c>
      <c r="W1484">
        <v>0</v>
      </c>
      <c r="X1484">
        <v>0</v>
      </c>
      <c r="Y1484">
        <v>1049.5</v>
      </c>
      <c r="Z1484">
        <f t="shared" si="23"/>
        <v>1049.5</v>
      </c>
    </row>
    <row r="1485" spans="1:26">
      <c r="A1485" t="s">
        <v>246</v>
      </c>
      <c r="B1485" t="s">
        <v>4242</v>
      </c>
      <c r="C1485" t="s">
        <v>3617</v>
      </c>
      <c r="D1485" t="s">
        <v>57</v>
      </c>
      <c r="E1485" t="s">
        <v>58</v>
      </c>
      <c r="F1485">
        <v>12401072</v>
      </c>
      <c r="G1485">
        <v>45041</v>
      </c>
      <c r="H1485" t="s">
        <v>4604</v>
      </c>
      <c r="I1485" t="s">
        <v>271</v>
      </c>
      <c r="J1485" t="s">
        <v>249</v>
      </c>
      <c r="K1485" t="s">
        <v>250</v>
      </c>
      <c r="L1485" t="s">
        <v>251</v>
      </c>
      <c r="O1485" s="111">
        <v>45041</v>
      </c>
      <c r="P1485" t="s">
        <v>252</v>
      </c>
      <c r="Q1485" t="s">
        <v>253</v>
      </c>
      <c r="R1485" s="111">
        <v>45042</v>
      </c>
      <c r="W1485">
        <v>0</v>
      </c>
      <c r="X1485">
        <v>0</v>
      </c>
      <c r="Y1485">
        <v>283</v>
      </c>
      <c r="Z1485">
        <f t="shared" si="23"/>
        <v>283</v>
      </c>
    </row>
    <row r="1486" spans="1:26">
      <c r="A1486" t="s">
        <v>246</v>
      </c>
      <c r="B1486">
        <v>4312367124</v>
      </c>
      <c r="C1486" t="s">
        <v>2359</v>
      </c>
      <c r="D1486" t="s">
        <v>57</v>
      </c>
      <c r="E1486" t="s">
        <v>58</v>
      </c>
      <c r="F1486">
        <v>12401835</v>
      </c>
      <c r="G1486">
        <v>45041</v>
      </c>
      <c r="H1486" t="s">
        <v>4605</v>
      </c>
      <c r="I1486" t="s">
        <v>271</v>
      </c>
      <c r="J1486" t="s">
        <v>249</v>
      </c>
      <c r="K1486" t="s">
        <v>250</v>
      </c>
      <c r="L1486" t="s">
        <v>251</v>
      </c>
      <c r="O1486" s="111">
        <v>45041</v>
      </c>
      <c r="P1486" t="s">
        <v>252</v>
      </c>
      <c r="Q1486" t="s">
        <v>253</v>
      </c>
      <c r="R1486" s="111">
        <v>45043</v>
      </c>
      <c r="W1486">
        <v>0</v>
      </c>
      <c r="X1486">
        <v>0</v>
      </c>
      <c r="Y1486">
        <v>2356.2600000000002</v>
      </c>
      <c r="Z1486">
        <f t="shared" si="23"/>
        <v>2356.2600000000002</v>
      </c>
    </row>
    <row r="1487" spans="1:26">
      <c r="A1487" t="s">
        <v>246</v>
      </c>
      <c r="B1487">
        <v>61022616153</v>
      </c>
      <c r="C1487" t="s">
        <v>2343</v>
      </c>
      <c r="D1487" t="s">
        <v>57</v>
      </c>
      <c r="E1487" t="s">
        <v>58</v>
      </c>
      <c r="F1487">
        <v>12339253</v>
      </c>
      <c r="G1487">
        <v>45041</v>
      </c>
      <c r="H1487" t="s">
        <v>4606</v>
      </c>
      <c r="I1487" t="s">
        <v>271</v>
      </c>
      <c r="J1487" t="s">
        <v>249</v>
      </c>
      <c r="K1487" t="s">
        <v>268</v>
      </c>
      <c r="L1487" t="s">
        <v>251</v>
      </c>
      <c r="O1487" s="111">
        <v>45041</v>
      </c>
      <c r="P1487" t="s">
        <v>252</v>
      </c>
      <c r="Q1487" t="s">
        <v>253</v>
      </c>
      <c r="R1487" s="111">
        <v>45042</v>
      </c>
      <c r="W1487">
        <v>0</v>
      </c>
      <c r="X1487">
        <v>0</v>
      </c>
      <c r="Y1487">
        <v>2991.5</v>
      </c>
      <c r="Z1487">
        <f t="shared" si="23"/>
        <v>2991.5</v>
      </c>
    </row>
    <row r="1488" spans="1:26">
      <c r="A1488" t="s">
        <v>246</v>
      </c>
      <c r="B1488">
        <v>4312367124</v>
      </c>
      <c r="C1488" t="s">
        <v>2359</v>
      </c>
      <c r="D1488" t="s">
        <v>57</v>
      </c>
      <c r="E1488" t="s">
        <v>58</v>
      </c>
      <c r="F1488">
        <v>12390446</v>
      </c>
      <c r="G1488">
        <v>45041</v>
      </c>
      <c r="H1488" t="s">
        <v>4607</v>
      </c>
      <c r="I1488" t="s">
        <v>248</v>
      </c>
      <c r="J1488" t="s">
        <v>249</v>
      </c>
      <c r="K1488" t="s">
        <v>250</v>
      </c>
      <c r="L1488" t="s">
        <v>251</v>
      </c>
      <c r="O1488" s="111">
        <v>45041</v>
      </c>
      <c r="P1488" t="s">
        <v>252</v>
      </c>
      <c r="Q1488" t="s">
        <v>257</v>
      </c>
      <c r="R1488" s="111"/>
      <c r="W1488">
        <v>0</v>
      </c>
      <c r="X1488">
        <v>0</v>
      </c>
      <c r="Y1488">
        <v>0</v>
      </c>
      <c r="Z1488">
        <f t="shared" si="23"/>
        <v>0</v>
      </c>
    </row>
    <row r="1489" spans="1:26">
      <c r="A1489" t="s">
        <v>246</v>
      </c>
      <c r="B1489" t="s">
        <v>4240</v>
      </c>
      <c r="C1489" t="s">
        <v>3643</v>
      </c>
      <c r="D1489" t="s">
        <v>57</v>
      </c>
      <c r="E1489" t="s">
        <v>58</v>
      </c>
      <c r="F1489">
        <v>12314567</v>
      </c>
      <c r="G1489">
        <v>45042</v>
      </c>
      <c r="H1489" t="s">
        <v>4608</v>
      </c>
      <c r="I1489" t="s">
        <v>271</v>
      </c>
      <c r="J1489" t="s">
        <v>249</v>
      </c>
      <c r="K1489" t="s">
        <v>250</v>
      </c>
      <c r="L1489" t="s">
        <v>251</v>
      </c>
      <c r="O1489" s="111">
        <v>45042</v>
      </c>
      <c r="P1489" t="s">
        <v>252</v>
      </c>
      <c r="Q1489" t="s">
        <v>253</v>
      </c>
      <c r="R1489" s="111">
        <v>45043</v>
      </c>
      <c r="W1489">
        <v>0</v>
      </c>
      <c r="X1489">
        <v>0</v>
      </c>
      <c r="Y1489">
        <v>15</v>
      </c>
      <c r="Z1489">
        <f t="shared" si="23"/>
        <v>15</v>
      </c>
    </row>
    <row r="1490" spans="1:26">
      <c r="A1490" t="s">
        <v>246</v>
      </c>
      <c r="B1490">
        <v>61022616153</v>
      </c>
      <c r="C1490" t="s">
        <v>2343</v>
      </c>
      <c r="D1490" t="s">
        <v>57</v>
      </c>
      <c r="E1490" t="s">
        <v>58</v>
      </c>
      <c r="F1490">
        <v>12408938</v>
      </c>
      <c r="G1490">
        <v>45042</v>
      </c>
      <c r="H1490" t="s">
        <v>4609</v>
      </c>
      <c r="I1490" t="s">
        <v>271</v>
      </c>
      <c r="J1490" t="s">
        <v>249</v>
      </c>
      <c r="K1490" t="s">
        <v>268</v>
      </c>
      <c r="L1490" t="s">
        <v>251</v>
      </c>
      <c r="O1490" s="111">
        <v>45042</v>
      </c>
      <c r="P1490" t="s">
        <v>252</v>
      </c>
      <c r="Q1490" t="s">
        <v>257</v>
      </c>
      <c r="R1490" s="111">
        <v>45043</v>
      </c>
      <c r="W1490">
        <v>0</v>
      </c>
      <c r="X1490">
        <v>0</v>
      </c>
      <c r="Y1490">
        <v>0</v>
      </c>
      <c r="Z1490">
        <f t="shared" si="23"/>
        <v>0</v>
      </c>
    </row>
    <row r="1491" spans="1:26">
      <c r="A1491" t="s">
        <v>246</v>
      </c>
      <c r="B1491">
        <v>27184870204</v>
      </c>
      <c r="C1491" t="s">
        <v>2337</v>
      </c>
      <c r="D1491" t="s">
        <v>57</v>
      </c>
      <c r="E1491" t="s">
        <v>58</v>
      </c>
      <c r="F1491">
        <v>832815</v>
      </c>
      <c r="G1491">
        <v>45042</v>
      </c>
      <c r="H1491" t="s">
        <v>4610</v>
      </c>
      <c r="I1491" t="s">
        <v>271</v>
      </c>
      <c r="J1491" t="s">
        <v>249</v>
      </c>
      <c r="K1491" t="s">
        <v>250</v>
      </c>
      <c r="L1491" t="s">
        <v>251</v>
      </c>
      <c r="O1491" s="111">
        <v>45043</v>
      </c>
      <c r="P1491" t="s">
        <v>252</v>
      </c>
      <c r="Q1491" t="s">
        <v>257</v>
      </c>
      <c r="R1491" s="111">
        <v>45044</v>
      </c>
      <c r="W1491">
        <v>0</v>
      </c>
      <c r="X1491">
        <v>0</v>
      </c>
      <c r="Y1491">
        <v>0</v>
      </c>
      <c r="Z1491">
        <f t="shared" si="23"/>
        <v>0</v>
      </c>
    </row>
    <row r="1492" spans="1:26">
      <c r="A1492" t="s">
        <v>246</v>
      </c>
      <c r="B1492">
        <v>11664232630</v>
      </c>
      <c r="C1492" t="s">
        <v>2288</v>
      </c>
      <c r="D1492" t="s">
        <v>57</v>
      </c>
      <c r="E1492" t="s">
        <v>58</v>
      </c>
      <c r="F1492">
        <v>12409360</v>
      </c>
      <c r="G1492">
        <v>45042</v>
      </c>
      <c r="H1492" t="s">
        <v>4611</v>
      </c>
      <c r="I1492" t="s">
        <v>271</v>
      </c>
      <c r="J1492" t="s">
        <v>249</v>
      </c>
      <c r="K1492" t="s">
        <v>250</v>
      </c>
      <c r="L1492" t="s">
        <v>251</v>
      </c>
      <c r="O1492" s="111">
        <v>45043</v>
      </c>
      <c r="P1492" t="s">
        <v>252</v>
      </c>
      <c r="Q1492" t="s">
        <v>253</v>
      </c>
      <c r="R1492" s="111">
        <v>45044</v>
      </c>
      <c r="W1492">
        <v>0</v>
      </c>
      <c r="X1492">
        <v>0</v>
      </c>
      <c r="Y1492">
        <v>2</v>
      </c>
      <c r="Z1492">
        <f t="shared" si="23"/>
        <v>2</v>
      </c>
    </row>
    <row r="1493" spans="1:26">
      <c r="A1493" t="s">
        <v>246</v>
      </c>
      <c r="B1493">
        <v>4312367124</v>
      </c>
      <c r="C1493" t="s">
        <v>2359</v>
      </c>
      <c r="D1493" t="s">
        <v>57</v>
      </c>
      <c r="E1493" t="s">
        <v>58</v>
      </c>
      <c r="F1493">
        <v>12408459</v>
      </c>
      <c r="G1493">
        <v>45043</v>
      </c>
      <c r="H1493" t="s">
        <v>4612</v>
      </c>
      <c r="I1493" t="s">
        <v>271</v>
      </c>
      <c r="J1493" t="s">
        <v>249</v>
      </c>
      <c r="K1493" t="s">
        <v>250</v>
      </c>
      <c r="L1493" t="s">
        <v>251</v>
      </c>
      <c r="O1493" s="111">
        <v>45043</v>
      </c>
      <c r="P1493" t="s">
        <v>252</v>
      </c>
      <c r="Q1493" t="s">
        <v>253</v>
      </c>
      <c r="R1493" s="111">
        <v>45044</v>
      </c>
      <c r="W1493">
        <v>0</v>
      </c>
      <c r="X1493">
        <v>0</v>
      </c>
      <c r="Y1493">
        <v>1171</v>
      </c>
      <c r="Z1493">
        <f t="shared" si="23"/>
        <v>1171</v>
      </c>
    </row>
    <row r="1494" spans="1:26">
      <c r="A1494" t="s">
        <v>246</v>
      </c>
      <c r="B1494">
        <v>10439312604</v>
      </c>
      <c r="C1494" t="s">
        <v>2275</v>
      </c>
      <c r="D1494" t="s">
        <v>57</v>
      </c>
      <c r="E1494" t="s">
        <v>58</v>
      </c>
      <c r="F1494">
        <v>12415029</v>
      </c>
      <c r="G1494">
        <v>45043</v>
      </c>
      <c r="H1494" t="s">
        <v>4613</v>
      </c>
      <c r="I1494" t="s">
        <v>248</v>
      </c>
      <c r="J1494" t="s">
        <v>249</v>
      </c>
      <c r="K1494" t="s">
        <v>250</v>
      </c>
      <c r="L1494" t="s">
        <v>251</v>
      </c>
      <c r="O1494" s="111">
        <v>45043</v>
      </c>
      <c r="P1494" t="s">
        <v>252</v>
      </c>
      <c r="Q1494" t="s">
        <v>257</v>
      </c>
      <c r="R1494" s="111"/>
      <c r="W1494">
        <v>0</v>
      </c>
      <c r="X1494">
        <v>0</v>
      </c>
      <c r="Y1494">
        <v>0</v>
      </c>
      <c r="Z1494">
        <f t="shared" si="23"/>
        <v>0</v>
      </c>
    </row>
    <row r="1495" spans="1:26">
      <c r="A1495" t="s">
        <v>246</v>
      </c>
      <c r="B1495">
        <v>61022616153</v>
      </c>
      <c r="C1495" t="s">
        <v>2343</v>
      </c>
      <c r="D1495" t="s">
        <v>57</v>
      </c>
      <c r="E1495" t="s">
        <v>58</v>
      </c>
      <c r="F1495">
        <v>12415918</v>
      </c>
      <c r="G1495">
        <v>45043</v>
      </c>
      <c r="H1495" t="s">
        <v>4614</v>
      </c>
      <c r="I1495" t="s">
        <v>248</v>
      </c>
      <c r="J1495" t="s">
        <v>249</v>
      </c>
      <c r="K1495" t="s">
        <v>250</v>
      </c>
      <c r="L1495" t="s">
        <v>251</v>
      </c>
      <c r="O1495" s="111">
        <v>45043</v>
      </c>
      <c r="P1495" t="s">
        <v>252</v>
      </c>
      <c r="Q1495" t="s">
        <v>257</v>
      </c>
      <c r="R1495" s="111"/>
      <c r="W1495">
        <v>0</v>
      </c>
      <c r="X1495">
        <v>0</v>
      </c>
      <c r="Y1495">
        <v>0</v>
      </c>
      <c r="Z1495">
        <f t="shared" si="23"/>
        <v>0</v>
      </c>
    </row>
    <row r="1496" spans="1:26">
      <c r="A1496" t="s">
        <v>246</v>
      </c>
      <c r="B1496">
        <v>27184870204</v>
      </c>
      <c r="C1496" t="s">
        <v>2337</v>
      </c>
      <c r="D1496" t="s">
        <v>57</v>
      </c>
      <c r="E1496" t="s">
        <v>58</v>
      </c>
      <c r="F1496">
        <v>12416616</v>
      </c>
      <c r="G1496">
        <v>45043</v>
      </c>
      <c r="H1496" t="s">
        <v>4615</v>
      </c>
      <c r="I1496" t="s">
        <v>271</v>
      </c>
      <c r="J1496" t="s">
        <v>249</v>
      </c>
      <c r="K1496" t="s">
        <v>250</v>
      </c>
      <c r="L1496" t="s">
        <v>251</v>
      </c>
      <c r="O1496" s="111">
        <v>45043</v>
      </c>
      <c r="P1496" t="s">
        <v>252</v>
      </c>
      <c r="Q1496" t="s">
        <v>257</v>
      </c>
      <c r="R1496" s="111">
        <v>45044</v>
      </c>
      <c r="W1496">
        <v>0</v>
      </c>
      <c r="X1496">
        <v>0</v>
      </c>
      <c r="Y1496">
        <v>0</v>
      </c>
      <c r="Z1496">
        <f t="shared" si="23"/>
        <v>0</v>
      </c>
    </row>
    <row r="1497" spans="1:26">
      <c r="A1497" t="s">
        <v>246</v>
      </c>
      <c r="B1497">
        <v>4312367124</v>
      </c>
      <c r="C1497" t="s">
        <v>2359</v>
      </c>
      <c r="D1497" t="s">
        <v>57</v>
      </c>
      <c r="E1497" t="s">
        <v>58</v>
      </c>
      <c r="F1497">
        <v>12416334</v>
      </c>
      <c r="G1497">
        <v>45043</v>
      </c>
      <c r="H1497" t="s">
        <v>4616</v>
      </c>
      <c r="I1497" t="s">
        <v>271</v>
      </c>
      <c r="J1497" t="s">
        <v>249</v>
      </c>
      <c r="K1497" t="s">
        <v>250</v>
      </c>
      <c r="L1497" t="s">
        <v>251</v>
      </c>
      <c r="O1497" s="111">
        <v>45043</v>
      </c>
      <c r="P1497" t="s">
        <v>252</v>
      </c>
      <c r="Q1497" t="s">
        <v>253</v>
      </c>
      <c r="R1497" s="111">
        <v>45044</v>
      </c>
      <c r="W1497">
        <v>0</v>
      </c>
      <c r="X1497">
        <v>0</v>
      </c>
      <c r="Y1497">
        <v>401.7</v>
      </c>
      <c r="Z1497">
        <f t="shared" si="23"/>
        <v>401.7</v>
      </c>
    </row>
    <row r="1498" spans="1:26">
      <c r="A1498" t="s">
        <v>246</v>
      </c>
      <c r="B1498">
        <v>61022616153</v>
      </c>
      <c r="C1498" t="s">
        <v>2343</v>
      </c>
      <c r="D1498" t="s">
        <v>57</v>
      </c>
      <c r="E1498" t="s">
        <v>58</v>
      </c>
      <c r="F1498">
        <v>12423757</v>
      </c>
      <c r="G1498">
        <v>45044</v>
      </c>
      <c r="H1498" t="s">
        <v>4617</v>
      </c>
      <c r="I1498" t="s">
        <v>248</v>
      </c>
      <c r="J1498" t="s">
        <v>249</v>
      </c>
      <c r="K1498" t="s">
        <v>250</v>
      </c>
      <c r="L1498" t="s">
        <v>251</v>
      </c>
      <c r="O1498" s="111">
        <v>45044</v>
      </c>
      <c r="P1498" t="s">
        <v>252</v>
      </c>
      <c r="Q1498" t="s">
        <v>257</v>
      </c>
      <c r="R1498" s="111"/>
      <c r="W1498">
        <v>0</v>
      </c>
      <c r="X1498">
        <v>0</v>
      </c>
      <c r="Y1498">
        <v>0</v>
      </c>
      <c r="Z1498">
        <f t="shared" si="23"/>
        <v>0</v>
      </c>
    </row>
    <row r="1499" spans="1:26">
      <c r="A1499" t="s">
        <v>246</v>
      </c>
      <c r="B1499">
        <v>61022616153</v>
      </c>
      <c r="C1499" t="s">
        <v>2343</v>
      </c>
      <c r="D1499" t="s">
        <v>57</v>
      </c>
      <c r="E1499" t="s">
        <v>58</v>
      </c>
      <c r="F1499">
        <v>12424181</v>
      </c>
      <c r="G1499">
        <v>45044</v>
      </c>
      <c r="H1499" t="s">
        <v>4618</v>
      </c>
      <c r="I1499" t="s">
        <v>248</v>
      </c>
      <c r="J1499" t="s">
        <v>249</v>
      </c>
      <c r="K1499" t="s">
        <v>250</v>
      </c>
      <c r="L1499" t="s">
        <v>251</v>
      </c>
      <c r="O1499" s="111">
        <v>45044</v>
      </c>
      <c r="P1499" t="s">
        <v>252</v>
      </c>
      <c r="Q1499" t="s">
        <v>257</v>
      </c>
      <c r="R1499" s="111"/>
      <c r="W1499">
        <v>0</v>
      </c>
      <c r="X1499">
        <v>0</v>
      </c>
      <c r="Y1499">
        <v>0</v>
      </c>
      <c r="Z1499">
        <f t="shared" si="23"/>
        <v>0</v>
      </c>
    </row>
    <row r="1500" spans="1:26">
      <c r="A1500" t="s">
        <v>246</v>
      </c>
      <c r="B1500">
        <v>664097138</v>
      </c>
      <c r="C1500" t="s">
        <v>2299</v>
      </c>
      <c r="D1500" t="s">
        <v>57</v>
      </c>
      <c r="E1500" t="s">
        <v>58</v>
      </c>
      <c r="F1500">
        <v>12423074</v>
      </c>
      <c r="G1500">
        <v>45045</v>
      </c>
      <c r="H1500" t="s">
        <v>4619</v>
      </c>
      <c r="I1500" t="s">
        <v>248</v>
      </c>
      <c r="J1500" t="s">
        <v>249</v>
      </c>
      <c r="K1500" t="s">
        <v>250</v>
      </c>
      <c r="L1500" t="s">
        <v>251</v>
      </c>
      <c r="O1500" s="111">
        <v>45045</v>
      </c>
      <c r="P1500" t="s">
        <v>252</v>
      </c>
      <c r="Q1500" t="s">
        <v>257</v>
      </c>
      <c r="R1500" s="111"/>
      <c r="W1500">
        <v>0</v>
      </c>
      <c r="X1500">
        <v>0</v>
      </c>
      <c r="Y1500">
        <v>0</v>
      </c>
      <c r="Z1500">
        <f t="shared" si="23"/>
        <v>0</v>
      </c>
    </row>
    <row r="1501" spans="1:26">
      <c r="A1501" t="s">
        <v>246</v>
      </c>
      <c r="B1501">
        <v>61022616153</v>
      </c>
      <c r="C1501" t="s">
        <v>2343</v>
      </c>
      <c r="D1501" t="s">
        <v>57</v>
      </c>
      <c r="E1501" t="s">
        <v>58</v>
      </c>
      <c r="F1501">
        <v>12351767</v>
      </c>
      <c r="G1501">
        <v>45045</v>
      </c>
      <c r="H1501" t="s">
        <v>4620</v>
      </c>
      <c r="I1501" t="s">
        <v>248</v>
      </c>
      <c r="J1501" t="s">
        <v>249</v>
      </c>
      <c r="K1501" t="s">
        <v>250</v>
      </c>
      <c r="L1501" t="s">
        <v>251</v>
      </c>
      <c r="O1501" s="111">
        <v>45045</v>
      </c>
      <c r="P1501" t="s">
        <v>252</v>
      </c>
      <c r="Q1501" t="s">
        <v>257</v>
      </c>
      <c r="R1501" s="111"/>
      <c r="W1501">
        <v>0</v>
      </c>
      <c r="X1501">
        <v>0</v>
      </c>
      <c r="Y1501">
        <v>0</v>
      </c>
      <c r="Z1501">
        <f t="shared" si="23"/>
        <v>0</v>
      </c>
    </row>
    <row r="1502" spans="1:26">
      <c r="A1502" t="s">
        <v>246</v>
      </c>
      <c r="B1502">
        <v>9900269497</v>
      </c>
      <c r="C1502" t="s">
        <v>2325</v>
      </c>
      <c r="D1502" t="s">
        <v>4621</v>
      </c>
      <c r="E1502" t="s">
        <v>1528</v>
      </c>
      <c r="F1502">
        <v>12377833</v>
      </c>
      <c r="G1502">
        <v>45034</v>
      </c>
      <c r="H1502" t="s">
        <v>4622</v>
      </c>
      <c r="I1502" t="s">
        <v>256</v>
      </c>
      <c r="J1502" t="s">
        <v>249</v>
      </c>
      <c r="K1502" t="s">
        <v>250</v>
      </c>
      <c r="L1502" t="s">
        <v>251</v>
      </c>
      <c r="O1502" s="111">
        <v>45034</v>
      </c>
      <c r="P1502" t="s">
        <v>252</v>
      </c>
      <c r="Q1502" t="s">
        <v>253</v>
      </c>
      <c r="R1502" s="111">
        <v>45035</v>
      </c>
      <c r="W1502">
        <v>0</v>
      </c>
      <c r="X1502">
        <v>0</v>
      </c>
      <c r="Y1502">
        <v>1</v>
      </c>
      <c r="Z1502">
        <f t="shared" si="23"/>
        <v>1</v>
      </c>
    </row>
    <row r="1503" spans="1:26">
      <c r="A1503" t="s">
        <v>246</v>
      </c>
      <c r="B1503" t="s">
        <v>2202</v>
      </c>
      <c r="C1503" t="s">
        <v>2203</v>
      </c>
      <c r="D1503" t="s">
        <v>1792</v>
      </c>
      <c r="E1503" t="s">
        <v>1528</v>
      </c>
      <c r="F1503">
        <v>8024612</v>
      </c>
      <c r="G1503">
        <v>44963</v>
      </c>
      <c r="H1503" t="s">
        <v>2829</v>
      </c>
      <c r="I1503" t="s">
        <v>255</v>
      </c>
      <c r="L1503" t="s">
        <v>251</v>
      </c>
      <c r="O1503" s="111">
        <v>44963</v>
      </c>
      <c r="P1503" t="s">
        <v>252</v>
      </c>
      <c r="Q1503" t="s">
        <v>263</v>
      </c>
      <c r="R1503" s="111">
        <v>44964</v>
      </c>
      <c r="W1503">
        <v>2250</v>
      </c>
      <c r="X1503">
        <v>0</v>
      </c>
      <c r="Y1503">
        <v>0</v>
      </c>
      <c r="Z1503">
        <f t="shared" si="23"/>
        <v>2250</v>
      </c>
    </row>
    <row r="1504" spans="1:26">
      <c r="A1504" t="s">
        <v>246</v>
      </c>
      <c r="B1504" t="s">
        <v>2202</v>
      </c>
      <c r="C1504" t="s">
        <v>2203</v>
      </c>
      <c r="D1504" t="s">
        <v>1792</v>
      </c>
      <c r="E1504" t="s">
        <v>1528</v>
      </c>
      <c r="F1504">
        <v>12195363</v>
      </c>
      <c r="G1504">
        <v>44988</v>
      </c>
      <c r="H1504" t="s">
        <v>3692</v>
      </c>
      <c r="I1504" t="s">
        <v>255</v>
      </c>
      <c r="J1504" t="s">
        <v>249</v>
      </c>
      <c r="K1504" t="s">
        <v>250</v>
      </c>
      <c r="L1504" t="s">
        <v>251</v>
      </c>
      <c r="O1504" s="111">
        <v>44988</v>
      </c>
      <c r="P1504" t="s">
        <v>252</v>
      </c>
      <c r="Q1504" t="s">
        <v>257</v>
      </c>
      <c r="R1504" s="111">
        <v>44992</v>
      </c>
      <c r="W1504">
        <v>0</v>
      </c>
      <c r="X1504">
        <v>0</v>
      </c>
      <c r="Y1504">
        <v>0</v>
      </c>
      <c r="Z1504">
        <f t="shared" si="23"/>
        <v>0</v>
      </c>
    </row>
    <row r="1505" spans="1:26">
      <c r="A1505" t="s">
        <v>246</v>
      </c>
      <c r="B1505" t="s">
        <v>2202</v>
      </c>
      <c r="C1505" t="s">
        <v>2203</v>
      </c>
      <c r="D1505" t="s">
        <v>1792</v>
      </c>
      <c r="E1505" t="s">
        <v>1528</v>
      </c>
      <c r="F1505">
        <v>11799687</v>
      </c>
      <c r="G1505">
        <v>45000</v>
      </c>
      <c r="H1505" t="s">
        <v>3690</v>
      </c>
      <c r="I1505" t="s">
        <v>255</v>
      </c>
      <c r="J1505" t="s">
        <v>249</v>
      </c>
      <c r="K1505" t="s">
        <v>250</v>
      </c>
      <c r="L1505" t="s">
        <v>251</v>
      </c>
      <c r="O1505" s="111">
        <v>45000</v>
      </c>
      <c r="P1505" t="s">
        <v>252</v>
      </c>
      <c r="Q1505" t="s">
        <v>282</v>
      </c>
      <c r="R1505" s="111">
        <v>45001</v>
      </c>
      <c r="W1505">
        <v>0</v>
      </c>
      <c r="X1505">
        <v>182.5</v>
      </c>
      <c r="Y1505">
        <v>0</v>
      </c>
      <c r="Z1505">
        <f t="shared" si="23"/>
        <v>182.5</v>
      </c>
    </row>
    <row r="1506" spans="1:26">
      <c r="A1506" t="s">
        <v>246</v>
      </c>
      <c r="B1506" t="s">
        <v>4245</v>
      </c>
      <c r="C1506" t="s">
        <v>3293</v>
      </c>
      <c r="D1506" t="s">
        <v>1792</v>
      </c>
      <c r="E1506" t="s">
        <v>1528</v>
      </c>
      <c r="F1506">
        <v>12276273</v>
      </c>
      <c r="G1506">
        <v>45009</v>
      </c>
      <c r="H1506" t="s">
        <v>3693</v>
      </c>
      <c r="I1506" t="s">
        <v>255</v>
      </c>
      <c r="J1506" t="s">
        <v>249</v>
      </c>
      <c r="K1506" t="s">
        <v>250</v>
      </c>
      <c r="L1506" t="s">
        <v>251</v>
      </c>
      <c r="O1506" s="111">
        <v>45009</v>
      </c>
      <c r="P1506" t="s">
        <v>252</v>
      </c>
      <c r="Q1506" t="s">
        <v>253</v>
      </c>
      <c r="R1506" s="111">
        <v>45012</v>
      </c>
      <c r="W1506">
        <v>0</v>
      </c>
      <c r="X1506">
        <v>0</v>
      </c>
      <c r="Y1506">
        <v>7803.54</v>
      </c>
      <c r="Z1506">
        <f t="shared" si="23"/>
        <v>7803.54</v>
      </c>
    </row>
    <row r="1507" spans="1:26">
      <c r="A1507" t="s">
        <v>246</v>
      </c>
      <c r="B1507" t="s">
        <v>4245</v>
      </c>
      <c r="C1507" t="s">
        <v>3293</v>
      </c>
      <c r="D1507" t="s">
        <v>1792</v>
      </c>
      <c r="E1507" t="s">
        <v>1528</v>
      </c>
      <c r="F1507">
        <v>12283699</v>
      </c>
      <c r="G1507">
        <v>45012</v>
      </c>
      <c r="H1507" t="s">
        <v>3694</v>
      </c>
      <c r="I1507" t="s">
        <v>255</v>
      </c>
      <c r="J1507" t="s">
        <v>249</v>
      </c>
      <c r="K1507" t="s">
        <v>250</v>
      </c>
      <c r="L1507" t="s">
        <v>251</v>
      </c>
      <c r="O1507" s="111">
        <v>45012</v>
      </c>
      <c r="P1507" t="s">
        <v>252</v>
      </c>
      <c r="Q1507" t="s">
        <v>253</v>
      </c>
      <c r="R1507" s="111">
        <v>45013</v>
      </c>
      <c r="W1507">
        <v>0</v>
      </c>
      <c r="X1507">
        <v>760</v>
      </c>
      <c r="Y1507">
        <v>6393</v>
      </c>
      <c r="Z1507">
        <f t="shared" si="23"/>
        <v>7153</v>
      </c>
    </row>
    <row r="1508" spans="1:26">
      <c r="A1508" t="s">
        <v>246</v>
      </c>
      <c r="B1508" t="s">
        <v>2202</v>
      </c>
      <c r="C1508" t="s">
        <v>2203</v>
      </c>
      <c r="D1508" t="s">
        <v>1792</v>
      </c>
      <c r="E1508" t="s">
        <v>1528</v>
      </c>
      <c r="F1508">
        <v>12164878</v>
      </c>
      <c r="G1508">
        <v>45014</v>
      </c>
      <c r="H1508" t="s">
        <v>3691</v>
      </c>
      <c r="I1508" t="s">
        <v>255</v>
      </c>
      <c r="J1508" t="s">
        <v>249</v>
      </c>
      <c r="K1508" t="s">
        <v>268</v>
      </c>
      <c r="L1508" t="s">
        <v>251</v>
      </c>
      <c r="O1508" s="111">
        <v>45014</v>
      </c>
      <c r="P1508" t="s">
        <v>252</v>
      </c>
      <c r="Q1508" t="s">
        <v>253</v>
      </c>
      <c r="R1508" s="111">
        <v>45015</v>
      </c>
      <c r="W1508">
        <v>0</v>
      </c>
      <c r="X1508">
        <v>0</v>
      </c>
      <c r="Y1508">
        <v>415</v>
      </c>
      <c r="Z1508">
        <f t="shared" si="23"/>
        <v>415</v>
      </c>
    </row>
    <row r="1509" spans="1:26">
      <c r="A1509" t="s">
        <v>246</v>
      </c>
      <c r="B1509" t="s">
        <v>2202</v>
      </c>
      <c r="C1509" t="s">
        <v>2203</v>
      </c>
      <c r="D1509" t="s">
        <v>1792</v>
      </c>
      <c r="E1509" t="s">
        <v>1528</v>
      </c>
      <c r="F1509">
        <v>11262486</v>
      </c>
      <c r="G1509">
        <v>45040</v>
      </c>
      <c r="H1509" t="s">
        <v>4623</v>
      </c>
      <c r="I1509" t="s">
        <v>271</v>
      </c>
      <c r="J1509" t="s">
        <v>249</v>
      </c>
      <c r="K1509" t="s">
        <v>250</v>
      </c>
      <c r="L1509" t="s">
        <v>251</v>
      </c>
      <c r="O1509" s="111">
        <v>45040</v>
      </c>
      <c r="P1509" t="s">
        <v>252</v>
      </c>
      <c r="Q1509" t="s">
        <v>253</v>
      </c>
      <c r="R1509" s="111">
        <v>45041</v>
      </c>
      <c r="W1509">
        <v>0</v>
      </c>
      <c r="X1509">
        <v>0</v>
      </c>
      <c r="Y1509">
        <v>720</v>
      </c>
      <c r="Z1509">
        <f t="shared" si="23"/>
        <v>720</v>
      </c>
    </row>
    <row r="1510" spans="1:26">
      <c r="A1510" t="s">
        <v>246</v>
      </c>
      <c r="B1510" t="s">
        <v>2186</v>
      </c>
      <c r="C1510" t="s">
        <v>2187</v>
      </c>
      <c r="D1510" t="s">
        <v>2830</v>
      </c>
      <c r="E1510" t="s">
        <v>2831</v>
      </c>
      <c r="F1510">
        <v>12084841</v>
      </c>
      <c r="G1510">
        <v>44959</v>
      </c>
      <c r="H1510" t="s">
        <v>2832</v>
      </c>
      <c r="I1510" t="s">
        <v>255</v>
      </c>
      <c r="J1510" t="s">
        <v>249</v>
      </c>
      <c r="K1510" t="s">
        <v>250</v>
      </c>
      <c r="L1510" t="s">
        <v>251</v>
      </c>
      <c r="O1510" s="111">
        <v>44959</v>
      </c>
      <c r="P1510" t="s">
        <v>252</v>
      </c>
      <c r="Q1510" t="s">
        <v>282</v>
      </c>
      <c r="R1510" s="111">
        <v>44973</v>
      </c>
      <c r="W1510">
        <v>54.7</v>
      </c>
      <c r="X1510">
        <v>1233</v>
      </c>
      <c r="Y1510">
        <v>0</v>
      </c>
      <c r="Z1510">
        <f t="shared" si="23"/>
        <v>1287.7</v>
      </c>
    </row>
    <row r="1511" spans="1:26">
      <c r="A1511" t="s">
        <v>246</v>
      </c>
      <c r="B1511" t="s">
        <v>2248</v>
      </c>
      <c r="C1511" t="s">
        <v>2249</v>
      </c>
      <c r="D1511" t="s">
        <v>2833</v>
      </c>
      <c r="E1511" t="s">
        <v>54</v>
      </c>
      <c r="F1511">
        <v>12110744</v>
      </c>
      <c r="G1511">
        <v>44966</v>
      </c>
      <c r="H1511" t="s">
        <v>2834</v>
      </c>
      <c r="I1511" t="s">
        <v>248</v>
      </c>
      <c r="J1511" t="s">
        <v>249</v>
      </c>
      <c r="K1511" t="s">
        <v>3936</v>
      </c>
      <c r="L1511" t="s">
        <v>251</v>
      </c>
      <c r="O1511" s="111">
        <v>44966</v>
      </c>
      <c r="P1511" t="s">
        <v>252</v>
      </c>
      <c r="Q1511" t="s">
        <v>253</v>
      </c>
      <c r="R1511" s="111">
        <v>44971</v>
      </c>
      <c r="W1511">
        <v>911</v>
      </c>
      <c r="X1511">
        <v>50</v>
      </c>
      <c r="Y1511">
        <v>1375</v>
      </c>
      <c r="Z1511">
        <f t="shared" si="23"/>
        <v>2336</v>
      </c>
    </row>
    <row r="1512" spans="1:26">
      <c r="A1512" t="s">
        <v>246</v>
      </c>
      <c r="B1512" t="s">
        <v>2186</v>
      </c>
      <c r="C1512" t="s">
        <v>2187</v>
      </c>
      <c r="D1512" t="s">
        <v>2833</v>
      </c>
      <c r="E1512" t="s">
        <v>54</v>
      </c>
      <c r="F1512">
        <v>12111269</v>
      </c>
      <c r="G1512">
        <v>44966</v>
      </c>
      <c r="H1512" t="s">
        <v>2835</v>
      </c>
      <c r="I1512" t="s">
        <v>248</v>
      </c>
      <c r="J1512" t="s">
        <v>249</v>
      </c>
      <c r="K1512" t="s">
        <v>3936</v>
      </c>
      <c r="L1512" t="s">
        <v>251</v>
      </c>
      <c r="O1512" s="111">
        <v>44966</v>
      </c>
      <c r="P1512" t="s">
        <v>252</v>
      </c>
      <c r="Q1512" t="s">
        <v>253</v>
      </c>
      <c r="R1512" s="111">
        <v>44971</v>
      </c>
      <c r="W1512">
        <v>6388.5</v>
      </c>
      <c r="X1512">
        <v>14612</v>
      </c>
      <c r="Y1512">
        <v>8912</v>
      </c>
      <c r="Z1512">
        <f t="shared" si="23"/>
        <v>29912.5</v>
      </c>
    </row>
    <row r="1513" spans="1:26">
      <c r="A1513" t="s">
        <v>246</v>
      </c>
      <c r="B1513" t="s">
        <v>2211</v>
      </c>
      <c r="C1513" t="s">
        <v>2212</v>
      </c>
      <c r="D1513" t="s">
        <v>1527</v>
      </c>
      <c r="E1513" t="s">
        <v>1528</v>
      </c>
      <c r="F1513">
        <v>12095461</v>
      </c>
      <c r="G1513">
        <v>44961</v>
      </c>
      <c r="H1513" t="s">
        <v>2846</v>
      </c>
      <c r="I1513" t="s">
        <v>255</v>
      </c>
      <c r="J1513" t="s">
        <v>249</v>
      </c>
      <c r="K1513" t="s">
        <v>250</v>
      </c>
      <c r="L1513" t="s">
        <v>251</v>
      </c>
      <c r="O1513" s="111">
        <v>44961</v>
      </c>
      <c r="P1513" t="s">
        <v>252</v>
      </c>
      <c r="Q1513" t="s">
        <v>253</v>
      </c>
      <c r="R1513" s="111">
        <v>44963</v>
      </c>
      <c r="W1513">
        <v>1942</v>
      </c>
      <c r="X1513">
        <v>2666.99</v>
      </c>
      <c r="Y1513">
        <v>3280.97</v>
      </c>
      <c r="Z1513">
        <f t="shared" si="23"/>
        <v>7889.9599999999991</v>
      </c>
    </row>
    <row r="1514" spans="1:26">
      <c r="A1514" t="s">
        <v>246</v>
      </c>
      <c r="B1514">
        <v>43431585434</v>
      </c>
      <c r="C1514" t="s">
        <v>2126</v>
      </c>
      <c r="D1514" t="s">
        <v>1527</v>
      </c>
      <c r="E1514" t="s">
        <v>1528</v>
      </c>
      <c r="F1514">
        <v>12086092</v>
      </c>
      <c r="G1514">
        <v>44961</v>
      </c>
      <c r="H1514" t="s">
        <v>2844</v>
      </c>
      <c r="I1514" t="s">
        <v>255</v>
      </c>
      <c r="J1514" t="s">
        <v>249</v>
      </c>
      <c r="K1514" t="s">
        <v>250</v>
      </c>
      <c r="L1514" t="s">
        <v>251</v>
      </c>
      <c r="O1514" s="111">
        <v>44961</v>
      </c>
      <c r="P1514" t="s">
        <v>252</v>
      </c>
      <c r="Q1514" t="s">
        <v>257</v>
      </c>
      <c r="R1514" s="111">
        <v>44963</v>
      </c>
      <c r="W1514">
        <v>0</v>
      </c>
      <c r="X1514">
        <v>0</v>
      </c>
      <c r="Y1514">
        <v>0</v>
      </c>
      <c r="Z1514">
        <f t="shared" si="23"/>
        <v>0</v>
      </c>
    </row>
    <row r="1515" spans="1:26">
      <c r="A1515" t="s">
        <v>246</v>
      </c>
      <c r="B1515">
        <v>43431585434</v>
      </c>
      <c r="C1515" t="s">
        <v>2126</v>
      </c>
      <c r="D1515" t="s">
        <v>1527</v>
      </c>
      <c r="E1515" t="s">
        <v>1528</v>
      </c>
      <c r="F1515">
        <v>12095378</v>
      </c>
      <c r="G1515">
        <v>44963</v>
      </c>
      <c r="H1515" t="s">
        <v>2845</v>
      </c>
      <c r="I1515" t="s">
        <v>255</v>
      </c>
      <c r="J1515" t="s">
        <v>249</v>
      </c>
      <c r="K1515" t="s">
        <v>268</v>
      </c>
      <c r="L1515" t="s">
        <v>251</v>
      </c>
      <c r="O1515" s="111">
        <v>44963</v>
      </c>
      <c r="P1515" t="s">
        <v>252</v>
      </c>
      <c r="Q1515" t="s">
        <v>253</v>
      </c>
      <c r="R1515" s="111">
        <v>44964</v>
      </c>
      <c r="W1515">
        <v>0</v>
      </c>
      <c r="X1515">
        <v>0</v>
      </c>
      <c r="Y1515">
        <v>1</v>
      </c>
      <c r="Z1515">
        <f t="shared" si="23"/>
        <v>1</v>
      </c>
    </row>
    <row r="1516" spans="1:26">
      <c r="A1516" t="s">
        <v>246</v>
      </c>
      <c r="B1516">
        <v>43431585434</v>
      </c>
      <c r="C1516" t="s">
        <v>2126</v>
      </c>
      <c r="D1516" t="s">
        <v>1527</v>
      </c>
      <c r="E1516" t="s">
        <v>1528</v>
      </c>
      <c r="F1516">
        <v>12069900</v>
      </c>
      <c r="G1516">
        <v>44964</v>
      </c>
      <c r="H1516" t="s">
        <v>2843</v>
      </c>
      <c r="I1516" t="s">
        <v>248</v>
      </c>
      <c r="J1516" t="s">
        <v>249</v>
      </c>
      <c r="K1516" t="s">
        <v>3936</v>
      </c>
      <c r="L1516" t="s">
        <v>251</v>
      </c>
      <c r="O1516" s="111">
        <v>44967</v>
      </c>
      <c r="P1516" t="s">
        <v>252</v>
      </c>
      <c r="Q1516" t="s">
        <v>282</v>
      </c>
      <c r="R1516" s="111">
        <v>44991</v>
      </c>
      <c r="W1516">
        <v>0</v>
      </c>
      <c r="X1516">
        <v>10</v>
      </c>
      <c r="Y1516">
        <v>0</v>
      </c>
      <c r="Z1516">
        <f t="shared" si="23"/>
        <v>10</v>
      </c>
    </row>
    <row r="1517" spans="1:26">
      <c r="A1517" t="s">
        <v>246</v>
      </c>
      <c r="B1517">
        <v>43431585434</v>
      </c>
      <c r="C1517" t="s">
        <v>2126</v>
      </c>
      <c r="D1517" t="s">
        <v>1527</v>
      </c>
      <c r="E1517" t="s">
        <v>1528</v>
      </c>
      <c r="F1517">
        <v>12102239</v>
      </c>
      <c r="G1517">
        <v>44965</v>
      </c>
      <c r="H1517" t="s">
        <v>2847</v>
      </c>
      <c r="I1517" t="s">
        <v>248</v>
      </c>
      <c r="J1517" t="s">
        <v>249</v>
      </c>
      <c r="K1517" t="s">
        <v>3936</v>
      </c>
      <c r="L1517" t="s">
        <v>251</v>
      </c>
      <c r="O1517" s="111">
        <v>44965</v>
      </c>
      <c r="P1517" t="s">
        <v>252</v>
      </c>
      <c r="Q1517" t="s">
        <v>253</v>
      </c>
      <c r="R1517" s="111">
        <v>44970</v>
      </c>
      <c r="W1517">
        <v>1268.5999999999999</v>
      </c>
      <c r="X1517">
        <v>3615</v>
      </c>
      <c r="Y1517">
        <v>3407.3</v>
      </c>
      <c r="Z1517">
        <f t="shared" si="23"/>
        <v>8290.9000000000015</v>
      </c>
    </row>
    <row r="1518" spans="1:26">
      <c r="A1518" t="s">
        <v>246</v>
      </c>
      <c r="B1518">
        <v>43431585434</v>
      </c>
      <c r="C1518" t="s">
        <v>2126</v>
      </c>
      <c r="D1518" t="s">
        <v>1527</v>
      </c>
      <c r="E1518" t="s">
        <v>1528</v>
      </c>
      <c r="F1518">
        <v>12106547</v>
      </c>
      <c r="G1518">
        <v>44965</v>
      </c>
      <c r="H1518" t="s">
        <v>2848</v>
      </c>
      <c r="I1518" t="s">
        <v>248</v>
      </c>
      <c r="J1518" t="s">
        <v>249</v>
      </c>
      <c r="K1518" t="s">
        <v>3936</v>
      </c>
      <c r="O1518" s="111">
        <v>44965</v>
      </c>
      <c r="P1518" t="s">
        <v>252</v>
      </c>
      <c r="Q1518" t="s">
        <v>253</v>
      </c>
      <c r="R1518" s="111">
        <v>44968</v>
      </c>
      <c r="W1518">
        <v>350.1</v>
      </c>
      <c r="X1518">
        <v>518.79999999999995</v>
      </c>
      <c r="Y1518">
        <v>2016.35</v>
      </c>
      <c r="Z1518">
        <f t="shared" si="23"/>
        <v>2885.25</v>
      </c>
    </row>
    <row r="1519" spans="1:26">
      <c r="A1519" t="s">
        <v>246</v>
      </c>
      <c r="B1519" t="s">
        <v>2211</v>
      </c>
      <c r="C1519" t="s">
        <v>2212</v>
      </c>
      <c r="D1519" t="s">
        <v>1527</v>
      </c>
      <c r="E1519" t="s">
        <v>1528</v>
      </c>
      <c r="F1519">
        <v>12110701</v>
      </c>
      <c r="G1519">
        <v>44966</v>
      </c>
      <c r="H1519" t="s">
        <v>2849</v>
      </c>
      <c r="I1519" t="s">
        <v>260</v>
      </c>
      <c r="L1519" t="s">
        <v>251</v>
      </c>
      <c r="O1519" s="111">
        <v>44966</v>
      </c>
      <c r="P1519" t="s">
        <v>252</v>
      </c>
      <c r="Q1519" t="s">
        <v>253</v>
      </c>
      <c r="R1519" s="111">
        <v>44971</v>
      </c>
      <c r="W1519">
        <v>90</v>
      </c>
      <c r="X1519">
        <v>101</v>
      </c>
      <c r="Y1519">
        <v>45</v>
      </c>
      <c r="Z1519">
        <f t="shared" si="23"/>
        <v>236</v>
      </c>
    </row>
    <row r="1520" spans="1:26">
      <c r="A1520" t="s">
        <v>246</v>
      </c>
      <c r="B1520">
        <v>43431585434</v>
      </c>
      <c r="C1520" t="s">
        <v>2126</v>
      </c>
      <c r="D1520" t="s">
        <v>1527</v>
      </c>
      <c r="E1520" t="s">
        <v>1528</v>
      </c>
      <c r="F1520">
        <v>12110977</v>
      </c>
      <c r="G1520">
        <v>44966</v>
      </c>
      <c r="H1520" t="s">
        <v>2850</v>
      </c>
      <c r="I1520" t="s">
        <v>248</v>
      </c>
      <c r="J1520" t="s">
        <v>249</v>
      </c>
      <c r="K1520" t="s">
        <v>3936</v>
      </c>
      <c r="L1520" t="s">
        <v>251</v>
      </c>
      <c r="O1520" s="111">
        <v>44966</v>
      </c>
      <c r="P1520" t="s">
        <v>252</v>
      </c>
      <c r="Q1520" t="s">
        <v>282</v>
      </c>
      <c r="R1520" s="111">
        <v>44971</v>
      </c>
      <c r="W1520">
        <v>1870.5</v>
      </c>
      <c r="X1520">
        <v>370.4</v>
      </c>
      <c r="Y1520">
        <v>0</v>
      </c>
      <c r="Z1520">
        <f t="shared" si="23"/>
        <v>2240.9</v>
      </c>
    </row>
    <row r="1521" spans="1:26">
      <c r="A1521" t="s">
        <v>246</v>
      </c>
      <c r="B1521">
        <v>43431585434</v>
      </c>
      <c r="C1521" t="s">
        <v>2126</v>
      </c>
      <c r="D1521" t="s">
        <v>1527</v>
      </c>
      <c r="E1521" t="s">
        <v>1528</v>
      </c>
      <c r="F1521">
        <v>12112030</v>
      </c>
      <c r="G1521">
        <v>44966</v>
      </c>
      <c r="H1521" t="s">
        <v>2851</v>
      </c>
      <c r="I1521" t="s">
        <v>248</v>
      </c>
      <c r="J1521" t="s">
        <v>249</v>
      </c>
      <c r="K1521" t="s">
        <v>4716</v>
      </c>
      <c r="L1521" t="s">
        <v>251</v>
      </c>
      <c r="O1521" s="111">
        <v>44966</v>
      </c>
      <c r="P1521" t="s">
        <v>252</v>
      </c>
      <c r="Q1521" t="s">
        <v>253</v>
      </c>
      <c r="R1521" s="111">
        <v>44971</v>
      </c>
      <c r="W1521">
        <v>25</v>
      </c>
      <c r="X1521">
        <v>6125</v>
      </c>
      <c r="Y1521">
        <v>1640</v>
      </c>
      <c r="Z1521">
        <f t="shared" si="23"/>
        <v>7790</v>
      </c>
    </row>
    <row r="1522" spans="1:26">
      <c r="A1522" t="s">
        <v>246</v>
      </c>
      <c r="B1522" t="s">
        <v>2211</v>
      </c>
      <c r="C1522" t="s">
        <v>2212</v>
      </c>
      <c r="D1522" t="s">
        <v>1527</v>
      </c>
      <c r="E1522" t="s">
        <v>1528</v>
      </c>
      <c r="F1522">
        <v>12116412</v>
      </c>
      <c r="G1522">
        <v>44967</v>
      </c>
      <c r="H1522" t="s">
        <v>2852</v>
      </c>
      <c r="I1522" t="s">
        <v>260</v>
      </c>
      <c r="L1522" t="s">
        <v>251</v>
      </c>
      <c r="O1522" s="111">
        <v>44967</v>
      </c>
      <c r="P1522" t="s">
        <v>252</v>
      </c>
      <c r="Q1522" t="s">
        <v>263</v>
      </c>
      <c r="R1522" s="111">
        <v>44973</v>
      </c>
      <c r="W1522">
        <v>698.16</v>
      </c>
      <c r="X1522">
        <v>6732.06</v>
      </c>
      <c r="Y1522">
        <v>0</v>
      </c>
      <c r="Z1522">
        <f t="shared" si="23"/>
        <v>7430.22</v>
      </c>
    </row>
    <row r="1523" spans="1:26">
      <c r="A1523" t="s">
        <v>246</v>
      </c>
      <c r="B1523">
        <v>43431585434</v>
      </c>
      <c r="C1523" t="s">
        <v>2126</v>
      </c>
      <c r="D1523" t="s">
        <v>1527</v>
      </c>
      <c r="E1523" t="s">
        <v>1528</v>
      </c>
      <c r="F1523">
        <v>12120759</v>
      </c>
      <c r="G1523">
        <v>44970</v>
      </c>
      <c r="H1523" t="s">
        <v>2853</v>
      </c>
      <c r="I1523" t="s">
        <v>248</v>
      </c>
      <c r="J1523" t="s">
        <v>249</v>
      </c>
      <c r="K1523" t="s">
        <v>3936</v>
      </c>
      <c r="L1523" t="s">
        <v>251</v>
      </c>
      <c r="O1523" s="111">
        <v>44970</v>
      </c>
      <c r="P1523" t="s">
        <v>252</v>
      </c>
      <c r="Q1523" t="s">
        <v>253</v>
      </c>
      <c r="R1523" s="111">
        <v>44973</v>
      </c>
      <c r="W1523">
        <v>277.19</v>
      </c>
      <c r="X1523">
        <v>6791.37</v>
      </c>
      <c r="Y1523">
        <v>8076.71</v>
      </c>
      <c r="Z1523">
        <f t="shared" si="23"/>
        <v>15145.27</v>
      </c>
    </row>
    <row r="1524" spans="1:26">
      <c r="A1524" t="s">
        <v>246</v>
      </c>
      <c r="B1524" t="s">
        <v>2211</v>
      </c>
      <c r="C1524" t="s">
        <v>2212</v>
      </c>
      <c r="D1524" t="s">
        <v>1527</v>
      </c>
      <c r="E1524" t="s">
        <v>1528</v>
      </c>
      <c r="F1524">
        <v>12120896</v>
      </c>
      <c r="G1524">
        <v>44970</v>
      </c>
      <c r="H1524" t="s">
        <v>2854</v>
      </c>
      <c r="I1524" t="s">
        <v>248</v>
      </c>
      <c r="J1524" t="s">
        <v>249</v>
      </c>
      <c r="K1524" t="s">
        <v>3936</v>
      </c>
      <c r="L1524" t="s">
        <v>251</v>
      </c>
      <c r="O1524" s="111">
        <v>44970</v>
      </c>
      <c r="P1524" t="s">
        <v>252</v>
      </c>
      <c r="Q1524" t="s">
        <v>282</v>
      </c>
      <c r="R1524" s="111">
        <v>44973</v>
      </c>
      <c r="W1524">
        <v>1664</v>
      </c>
      <c r="X1524">
        <v>0</v>
      </c>
      <c r="Y1524">
        <v>0</v>
      </c>
      <c r="Z1524">
        <f t="shared" si="23"/>
        <v>1664</v>
      </c>
    </row>
    <row r="1525" spans="1:26">
      <c r="A1525" t="s">
        <v>246</v>
      </c>
      <c r="B1525">
        <v>43431585434</v>
      </c>
      <c r="C1525" t="s">
        <v>2126</v>
      </c>
      <c r="D1525" t="s">
        <v>1527</v>
      </c>
      <c r="E1525" t="s">
        <v>1528</v>
      </c>
      <c r="F1525">
        <v>4156982</v>
      </c>
      <c r="G1525">
        <v>44971</v>
      </c>
      <c r="H1525" t="s">
        <v>2838</v>
      </c>
      <c r="I1525" t="s">
        <v>255</v>
      </c>
      <c r="J1525" t="s">
        <v>249</v>
      </c>
      <c r="K1525" t="s">
        <v>250</v>
      </c>
      <c r="L1525" t="s">
        <v>251</v>
      </c>
      <c r="O1525" s="111">
        <v>44971</v>
      </c>
      <c r="P1525" t="s">
        <v>252</v>
      </c>
      <c r="Q1525" t="s">
        <v>282</v>
      </c>
      <c r="R1525" s="111">
        <v>44972</v>
      </c>
      <c r="W1525">
        <v>196</v>
      </c>
      <c r="X1525">
        <v>0</v>
      </c>
      <c r="Y1525">
        <v>0</v>
      </c>
      <c r="Z1525">
        <f t="shared" si="23"/>
        <v>196</v>
      </c>
    </row>
    <row r="1526" spans="1:26">
      <c r="A1526" t="s">
        <v>246</v>
      </c>
      <c r="B1526">
        <v>43431585434</v>
      </c>
      <c r="C1526" t="s">
        <v>2126</v>
      </c>
      <c r="D1526" t="s">
        <v>1527</v>
      </c>
      <c r="E1526" t="s">
        <v>1528</v>
      </c>
      <c r="F1526">
        <v>12129131</v>
      </c>
      <c r="G1526">
        <v>44972</v>
      </c>
      <c r="H1526" t="s">
        <v>2855</v>
      </c>
      <c r="I1526" t="s">
        <v>255</v>
      </c>
      <c r="L1526" t="s">
        <v>251</v>
      </c>
      <c r="O1526" s="111">
        <v>44973</v>
      </c>
      <c r="P1526" t="s">
        <v>252</v>
      </c>
      <c r="Q1526" t="s">
        <v>263</v>
      </c>
      <c r="R1526" s="111">
        <v>44974</v>
      </c>
      <c r="W1526">
        <v>10</v>
      </c>
      <c r="X1526">
        <v>0</v>
      </c>
      <c r="Y1526">
        <v>0</v>
      </c>
      <c r="Z1526">
        <f t="shared" si="23"/>
        <v>10</v>
      </c>
    </row>
    <row r="1527" spans="1:26">
      <c r="A1527" t="s">
        <v>246</v>
      </c>
      <c r="B1527" t="s">
        <v>2211</v>
      </c>
      <c r="C1527" t="s">
        <v>2212</v>
      </c>
      <c r="D1527" t="s">
        <v>1527</v>
      </c>
      <c r="E1527" t="s">
        <v>1528</v>
      </c>
      <c r="F1527">
        <v>12136498</v>
      </c>
      <c r="G1527">
        <v>44973</v>
      </c>
      <c r="H1527" t="s">
        <v>2856</v>
      </c>
      <c r="I1527" t="s">
        <v>255</v>
      </c>
      <c r="J1527" t="s">
        <v>249</v>
      </c>
      <c r="K1527" t="s">
        <v>250</v>
      </c>
      <c r="L1527" t="s">
        <v>251</v>
      </c>
      <c r="O1527" s="111">
        <v>44973</v>
      </c>
      <c r="P1527" t="s">
        <v>252</v>
      </c>
      <c r="Q1527" t="s">
        <v>282</v>
      </c>
      <c r="R1527" s="111">
        <v>44974</v>
      </c>
      <c r="W1527">
        <v>0</v>
      </c>
      <c r="X1527">
        <v>10</v>
      </c>
      <c r="Y1527">
        <v>0</v>
      </c>
      <c r="Z1527">
        <f t="shared" si="23"/>
        <v>10</v>
      </c>
    </row>
    <row r="1528" spans="1:26">
      <c r="A1528" t="s">
        <v>246</v>
      </c>
      <c r="B1528" t="s">
        <v>2211</v>
      </c>
      <c r="C1528" t="s">
        <v>2212</v>
      </c>
      <c r="D1528" t="s">
        <v>1527</v>
      </c>
      <c r="E1528" t="s">
        <v>1528</v>
      </c>
      <c r="F1528">
        <v>12151051</v>
      </c>
      <c r="G1528">
        <v>44980</v>
      </c>
      <c r="H1528" t="s">
        <v>2857</v>
      </c>
      <c r="I1528" t="s">
        <v>255</v>
      </c>
      <c r="J1528" t="s">
        <v>249</v>
      </c>
      <c r="K1528" t="s">
        <v>250</v>
      </c>
      <c r="L1528" t="s">
        <v>251</v>
      </c>
      <c r="O1528" s="111">
        <v>44980</v>
      </c>
      <c r="P1528" t="s">
        <v>252</v>
      </c>
      <c r="Q1528" t="s">
        <v>282</v>
      </c>
      <c r="R1528" s="111">
        <v>44981</v>
      </c>
      <c r="W1528">
        <v>108.5</v>
      </c>
      <c r="X1528">
        <v>31.5</v>
      </c>
      <c r="Y1528">
        <v>0</v>
      </c>
      <c r="Z1528">
        <f t="shared" si="23"/>
        <v>140</v>
      </c>
    </row>
    <row r="1529" spans="1:26">
      <c r="A1529" t="s">
        <v>246</v>
      </c>
      <c r="B1529">
        <v>10768146461</v>
      </c>
      <c r="C1529" t="s">
        <v>2322</v>
      </c>
      <c r="D1529" t="s">
        <v>1527</v>
      </c>
      <c r="E1529" t="s">
        <v>1528</v>
      </c>
      <c r="F1529">
        <v>11250747</v>
      </c>
      <c r="G1529">
        <v>44980</v>
      </c>
      <c r="H1529" t="s">
        <v>2840</v>
      </c>
      <c r="I1529" t="s">
        <v>255</v>
      </c>
      <c r="L1529" t="s">
        <v>251</v>
      </c>
      <c r="O1529" s="111">
        <v>44980</v>
      </c>
      <c r="P1529" t="s">
        <v>252</v>
      </c>
      <c r="Q1529" t="s">
        <v>263</v>
      </c>
      <c r="R1529" s="111">
        <v>44981</v>
      </c>
      <c r="W1529">
        <v>200.1</v>
      </c>
      <c r="X1529">
        <v>0</v>
      </c>
      <c r="Y1529">
        <v>0</v>
      </c>
      <c r="Z1529">
        <f t="shared" si="23"/>
        <v>200.1</v>
      </c>
    </row>
    <row r="1530" spans="1:26">
      <c r="A1530" t="s">
        <v>246</v>
      </c>
      <c r="B1530">
        <v>10768146461</v>
      </c>
      <c r="C1530" t="s">
        <v>2322</v>
      </c>
      <c r="D1530" t="s">
        <v>1527</v>
      </c>
      <c r="E1530" t="s">
        <v>1528</v>
      </c>
      <c r="F1530">
        <v>12152398</v>
      </c>
      <c r="G1530">
        <v>44980</v>
      </c>
      <c r="H1530" t="s">
        <v>2858</v>
      </c>
      <c r="I1530" t="s">
        <v>255</v>
      </c>
      <c r="L1530" t="s">
        <v>251</v>
      </c>
      <c r="O1530" s="111">
        <v>44980</v>
      </c>
      <c r="P1530" t="s">
        <v>252</v>
      </c>
      <c r="Q1530" t="s">
        <v>263</v>
      </c>
      <c r="R1530" s="111">
        <v>44981</v>
      </c>
      <c r="W1530">
        <v>43</v>
      </c>
      <c r="X1530">
        <v>0</v>
      </c>
      <c r="Y1530">
        <v>0</v>
      </c>
      <c r="Z1530">
        <f t="shared" si="23"/>
        <v>43</v>
      </c>
    </row>
    <row r="1531" spans="1:26">
      <c r="A1531" t="s">
        <v>246</v>
      </c>
      <c r="B1531">
        <v>3687478165</v>
      </c>
      <c r="C1531" t="s">
        <v>2356</v>
      </c>
      <c r="D1531" t="s">
        <v>1527</v>
      </c>
      <c r="E1531" t="s">
        <v>1528</v>
      </c>
      <c r="F1531">
        <v>181014</v>
      </c>
      <c r="G1531">
        <v>44980</v>
      </c>
      <c r="H1531" t="s">
        <v>2836</v>
      </c>
      <c r="I1531" t="s">
        <v>255</v>
      </c>
      <c r="J1531" t="s">
        <v>249</v>
      </c>
      <c r="K1531" t="s">
        <v>250</v>
      </c>
      <c r="L1531" t="s">
        <v>251</v>
      </c>
      <c r="O1531" s="111">
        <v>44980</v>
      </c>
      <c r="P1531" t="s">
        <v>252</v>
      </c>
      <c r="Q1531" t="s">
        <v>253</v>
      </c>
      <c r="R1531" s="111">
        <v>44981</v>
      </c>
      <c r="W1531">
        <v>520.91999999999996</v>
      </c>
      <c r="X1531">
        <v>6275.76</v>
      </c>
      <c r="Y1531">
        <v>4197.83</v>
      </c>
      <c r="Z1531">
        <f t="shared" si="23"/>
        <v>10994.51</v>
      </c>
    </row>
    <row r="1532" spans="1:26">
      <c r="A1532" t="s">
        <v>246</v>
      </c>
      <c r="B1532" t="s">
        <v>2211</v>
      </c>
      <c r="C1532" t="s">
        <v>2212</v>
      </c>
      <c r="D1532" t="s">
        <v>1527</v>
      </c>
      <c r="E1532" t="s">
        <v>1528</v>
      </c>
      <c r="F1532">
        <v>12156714</v>
      </c>
      <c r="G1532">
        <v>44981</v>
      </c>
      <c r="H1532" t="s">
        <v>2859</v>
      </c>
      <c r="I1532" t="s">
        <v>255</v>
      </c>
      <c r="L1532" t="s">
        <v>251</v>
      </c>
      <c r="O1532" s="111">
        <v>44981</v>
      </c>
      <c r="P1532" t="s">
        <v>252</v>
      </c>
      <c r="Q1532" t="s">
        <v>263</v>
      </c>
      <c r="R1532" s="111">
        <v>44982</v>
      </c>
      <c r="W1532">
        <v>102.4</v>
      </c>
      <c r="X1532">
        <v>0</v>
      </c>
      <c r="Y1532">
        <v>0</v>
      </c>
      <c r="Z1532">
        <f t="shared" ref="Z1532:Z1594" si="24">SUM(W1532:Y1532)</f>
        <v>102.4</v>
      </c>
    </row>
    <row r="1533" spans="1:26">
      <c r="A1533" t="s">
        <v>246</v>
      </c>
      <c r="B1533">
        <v>13063629464</v>
      </c>
      <c r="C1533" t="s">
        <v>2340</v>
      </c>
      <c r="D1533" t="s">
        <v>1527</v>
      </c>
      <c r="E1533" t="s">
        <v>1528</v>
      </c>
      <c r="F1533">
        <v>12158330</v>
      </c>
      <c r="G1533">
        <v>44981</v>
      </c>
      <c r="H1533" t="s">
        <v>2861</v>
      </c>
      <c r="I1533" t="s">
        <v>255</v>
      </c>
      <c r="J1533" t="s">
        <v>249</v>
      </c>
      <c r="K1533" t="s">
        <v>250</v>
      </c>
      <c r="L1533" t="s">
        <v>251</v>
      </c>
      <c r="O1533" s="111">
        <v>44981</v>
      </c>
      <c r="P1533" t="s">
        <v>252</v>
      </c>
      <c r="Q1533" t="s">
        <v>257</v>
      </c>
      <c r="R1533" s="111"/>
      <c r="W1533">
        <v>0</v>
      </c>
      <c r="X1533">
        <v>0</v>
      </c>
      <c r="Y1533">
        <v>0</v>
      </c>
      <c r="Z1533">
        <f t="shared" si="24"/>
        <v>0</v>
      </c>
    </row>
    <row r="1534" spans="1:26">
      <c r="A1534" t="s">
        <v>246</v>
      </c>
      <c r="B1534" t="s">
        <v>2211</v>
      </c>
      <c r="C1534" t="s">
        <v>2212</v>
      </c>
      <c r="D1534" t="s">
        <v>1527</v>
      </c>
      <c r="E1534" t="s">
        <v>1528</v>
      </c>
      <c r="F1534">
        <v>12163069</v>
      </c>
      <c r="G1534">
        <v>44982</v>
      </c>
      <c r="H1534" t="s">
        <v>2862</v>
      </c>
      <c r="I1534" t="s">
        <v>255</v>
      </c>
      <c r="J1534" t="s">
        <v>249</v>
      </c>
      <c r="K1534" t="s">
        <v>250</v>
      </c>
      <c r="L1534" t="s">
        <v>251</v>
      </c>
      <c r="O1534" s="111">
        <v>44984</v>
      </c>
      <c r="P1534" t="s">
        <v>252</v>
      </c>
      <c r="Q1534" t="s">
        <v>257</v>
      </c>
      <c r="R1534" s="111"/>
      <c r="W1534">
        <v>0</v>
      </c>
      <c r="X1534">
        <v>0</v>
      </c>
      <c r="Y1534">
        <v>0</v>
      </c>
      <c r="Z1534">
        <f t="shared" si="24"/>
        <v>0</v>
      </c>
    </row>
    <row r="1535" spans="1:26">
      <c r="A1535" t="s">
        <v>246</v>
      </c>
      <c r="B1535">
        <v>3687478165</v>
      </c>
      <c r="C1535" t="s">
        <v>2356</v>
      </c>
      <c r="D1535" t="s">
        <v>1527</v>
      </c>
      <c r="E1535" t="s">
        <v>1528</v>
      </c>
      <c r="F1535">
        <v>12165307</v>
      </c>
      <c r="G1535">
        <v>44985</v>
      </c>
      <c r="H1535" t="s">
        <v>3703</v>
      </c>
      <c r="I1535" t="s">
        <v>255</v>
      </c>
      <c r="L1535" t="s">
        <v>251</v>
      </c>
      <c r="O1535" s="111">
        <v>44986</v>
      </c>
      <c r="P1535" t="s">
        <v>252</v>
      </c>
      <c r="Q1535" t="s">
        <v>253</v>
      </c>
      <c r="R1535" s="111">
        <v>44987</v>
      </c>
      <c r="W1535">
        <v>0</v>
      </c>
      <c r="X1535">
        <v>1128.9000000000001</v>
      </c>
      <c r="Y1535">
        <v>192</v>
      </c>
      <c r="Z1535">
        <f t="shared" si="24"/>
        <v>1320.9</v>
      </c>
    </row>
    <row r="1536" spans="1:26">
      <c r="A1536" t="s">
        <v>246</v>
      </c>
      <c r="B1536">
        <v>10768146461</v>
      </c>
      <c r="C1536" t="s">
        <v>2322</v>
      </c>
      <c r="D1536" t="s">
        <v>1527</v>
      </c>
      <c r="E1536" t="s">
        <v>1528</v>
      </c>
      <c r="F1536">
        <v>11864317</v>
      </c>
      <c r="G1536">
        <v>44985</v>
      </c>
      <c r="H1536" t="s">
        <v>2841</v>
      </c>
      <c r="I1536" t="s">
        <v>260</v>
      </c>
      <c r="L1536" t="s">
        <v>251</v>
      </c>
      <c r="O1536" s="111">
        <v>44985</v>
      </c>
      <c r="P1536" t="s">
        <v>252</v>
      </c>
      <c r="Q1536" t="s">
        <v>253</v>
      </c>
      <c r="R1536" s="111">
        <v>44986</v>
      </c>
      <c r="W1536">
        <v>0</v>
      </c>
      <c r="X1536">
        <v>60.5</v>
      </c>
      <c r="Y1536">
        <v>95</v>
      </c>
      <c r="Z1536">
        <f t="shared" si="24"/>
        <v>155.5</v>
      </c>
    </row>
    <row r="1537" spans="1:26">
      <c r="A1537" t="s">
        <v>246</v>
      </c>
      <c r="B1537">
        <v>3687478165</v>
      </c>
      <c r="C1537" t="s">
        <v>2356</v>
      </c>
      <c r="D1537" t="s">
        <v>1527</v>
      </c>
      <c r="E1537" t="s">
        <v>1528</v>
      </c>
      <c r="F1537">
        <v>12172998</v>
      </c>
      <c r="G1537">
        <v>44985</v>
      </c>
      <c r="H1537" t="s">
        <v>2864</v>
      </c>
      <c r="I1537" t="s">
        <v>255</v>
      </c>
      <c r="J1537" t="s">
        <v>249</v>
      </c>
      <c r="K1537" t="s">
        <v>250</v>
      </c>
      <c r="L1537" t="s">
        <v>251</v>
      </c>
      <c r="O1537" s="111">
        <v>44985</v>
      </c>
      <c r="P1537" t="s">
        <v>252</v>
      </c>
      <c r="Q1537" t="s">
        <v>282</v>
      </c>
      <c r="R1537" s="111">
        <v>44986</v>
      </c>
      <c r="W1537">
        <v>0</v>
      </c>
      <c r="X1537">
        <v>6689.2</v>
      </c>
      <c r="Y1537">
        <v>0</v>
      </c>
      <c r="Z1537">
        <f t="shared" si="24"/>
        <v>6689.2</v>
      </c>
    </row>
    <row r="1538" spans="1:26">
      <c r="A1538" t="s">
        <v>246</v>
      </c>
      <c r="B1538">
        <v>43431585434</v>
      </c>
      <c r="C1538" t="s">
        <v>2126</v>
      </c>
      <c r="D1538" t="s">
        <v>1527</v>
      </c>
      <c r="E1538" t="s">
        <v>1528</v>
      </c>
      <c r="F1538">
        <v>12173319</v>
      </c>
      <c r="G1538">
        <v>44985</v>
      </c>
      <c r="H1538" t="s">
        <v>2865</v>
      </c>
      <c r="I1538" t="s">
        <v>255</v>
      </c>
      <c r="L1538" t="s">
        <v>251</v>
      </c>
      <c r="O1538" s="111">
        <v>44985</v>
      </c>
      <c r="P1538" t="s">
        <v>252</v>
      </c>
      <c r="Q1538" t="s">
        <v>263</v>
      </c>
      <c r="R1538" s="111">
        <v>44986</v>
      </c>
      <c r="W1538">
        <v>0</v>
      </c>
      <c r="X1538">
        <v>151.25</v>
      </c>
      <c r="Y1538">
        <v>0</v>
      </c>
      <c r="Z1538">
        <f t="shared" si="24"/>
        <v>151.25</v>
      </c>
    </row>
    <row r="1539" spans="1:26">
      <c r="A1539" t="s">
        <v>246</v>
      </c>
      <c r="B1539">
        <v>9900269497</v>
      </c>
      <c r="C1539" t="s">
        <v>2325</v>
      </c>
      <c r="D1539" t="s">
        <v>1527</v>
      </c>
      <c r="E1539" t="s">
        <v>1528</v>
      </c>
      <c r="F1539">
        <v>12171604</v>
      </c>
      <c r="G1539">
        <v>44985</v>
      </c>
      <c r="H1539" t="s">
        <v>2863</v>
      </c>
      <c r="I1539" t="s">
        <v>255</v>
      </c>
      <c r="J1539" t="s">
        <v>249</v>
      </c>
      <c r="K1539" t="s">
        <v>250</v>
      </c>
      <c r="L1539" t="s">
        <v>251</v>
      </c>
      <c r="O1539" s="111">
        <v>44985</v>
      </c>
      <c r="P1539" t="s">
        <v>252</v>
      </c>
      <c r="Q1539" t="s">
        <v>253</v>
      </c>
      <c r="R1539" s="111">
        <v>44986</v>
      </c>
      <c r="W1539">
        <v>0</v>
      </c>
      <c r="X1539">
        <v>5919</v>
      </c>
      <c r="Y1539">
        <v>6774</v>
      </c>
      <c r="Z1539">
        <f t="shared" si="24"/>
        <v>12693</v>
      </c>
    </row>
    <row r="1540" spans="1:26">
      <c r="A1540" t="s">
        <v>246</v>
      </c>
      <c r="B1540">
        <v>10768146461</v>
      </c>
      <c r="C1540" t="s">
        <v>2322</v>
      </c>
      <c r="D1540" t="s">
        <v>1527</v>
      </c>
      <c r="E1540" t="s">
        <v>1528</v>
      </c>
      <c r="F1540">
        <v>12183368</v>
      </c>
      <c r="G1540">
        <v>44986</v>
      </c>
      <c r="H1540" t="s">
        <v>3706</v>
      </c>
      <c r="I1540" t="s">
        <v>255</v>
      </c>
      <c r="J1540" t="s">
        <v>249</v>
      </c>
      <c r="K1540" t="s">
        <v>250</v>
      </c>
      <c r="L1540" t="s">
        <v>251</v>
      </c>
      <c r="O1540" s="111">
        <v>44986</v>
      </c>
      <c r="P1540" t="s">
        <v>252</v>
      </c>
      <c r="Q1540" t="s">
        <v>253</v>
      </c>
      <c r="R1540" s="111">
        <v>44987</v>
      </c>
      <c r="W1540">
        <v>0</v>
      </c>
      <c r="X1540">
        <v>1223.9000000000001</v>
      </c>
      <c r="Y1540">
        <v>1348.05</v>
      </c>
      <c r="Z1540">
        <f t="shared" si="24"/>
        <v>2571.9499999999998</v>
      </c>
    </row>
    <row r="1541" spans="1:26">
      <c r="A1541" t="s">
        <v>246</v>
      </c>
      <c r="B1541">
        <v>80617492468</v>
      </c>
      <c r="C1541" t="s">
        <v>2152</v>
      </c>
      <c r="D1541" t="s">
        <v>1527</v>
      </c>
      <c r="E1541" t="s">
        <v>1528</v>
      </c>
      <c r="F1541">
        <v>12183057</v>
      </c>
      <c r="G1541">
        <v>44986</v>
      </c>
      <c r="H1541" t="s">
        <v>3705</v>
      </c>
      <c r="I1541" t="s">
        <v>255</v>
      </c>
      <c r="L1541" t="s">
        <v>251</v>
      </c>
      <c r="O1541" s="111">
        <v>44986</v>
      </c>
      <c r="P1541" t="s">
        <v>252</v>
      </c>
      <c r="Q1541" t="s">
        <v>263</v>
      </c>
      <c r="R1541" s="111">
        <v>44987</v>
      </c>
      <c r="W1541">
        <v>0</v>
      </c>
      <c r="X1541">
        <v>126</v>
      </c>
      <c r="Y1541">
        <v>0</v>
      </c>
      <c r="Z1541">
        <f t="shared" si="24"/>
        <v>126</v>
      </c>
    </row>
    <row r="1542" spans="1:26">
      <c r="A1542" t="s">
        <v>246</v>
      </c>
      <c r="B1542">
        <v>9900269497</v>
      </c>
      <c r="C1542" t="s">
        <v>2325</v>
      </c>
      <c r="D1542" t="s">
        <v>1527</v>
      </c>
      <c r="E1542" t="s">
        <v>1528</v>
      </c>
      <c r="F1542">
        <v>12147779</v>
      </c>
      <c r="G1542">
        <v>44986</v>
      </c>
      <c r="H1542" t="s">
        <v>3701</v>
      </c>
      <c r="I1542" t="s">
        <v>256</v>
      </c>
      <c r="J1542" t="s">
        <v>249</v>
      </c>
      <c r="K1542" t="s">
        <v>250</v>
      </c>
      <c r="L1542" t="s">
        <v>251</v>
      </c>
      <c r="O1542" s="111">
        <v>44986</v>
      </c>
      <c r="P1542" t="s">
        <v>252</v>
      </c>
      <c r="Q1542" t="s">
        <v>253</v>
      </c>
      <c r="R1542" s="111">
        <v>44987</v>
      </c>
      <c r="W1542">
        <v>0</v>
      </c>
      <c r="X1542">
        <v>4092</v>
      </c>
      <c r="Y1542">
        <v>3281.1</v>
      </c>
      <c r="Z1542">
        <f t="shared" si="24"/>
        <v>7373.1</v>
      </c>
    </row>
    <row r="1543" spans="1:26">
      <c r="A1543" t="s">
        <v>246</v>
      </c>
      <c r="B1543">
        <v>10768146461</v>
      </c>
      <c r="C1543" t="s">
        <v>2322</v>
      </c>
      <c r="D1543" t="s">
        <v>1527</v>
      </c>
      <c r="E1543" t="s">
        <v>1528</v>
      </c>
      <c r="F1543">
        <v>12189882</v>
      </c>
      <c r="G1543">
        <v>44987</v>
      </c>
      <c r="H1543" t="s">
        <v>3707</v>
      </c>
      <c r="I1543" t="s">
        <v>255</v>
      </c>
      <c r="J1543" t="s">
        <v>249</v>
      </c>
      <c r="K1543" t="s">
        <v>250</v>
      </c>
      <c r="L1543" t="s">
        <v>251</v>
      </c>
      <c r="O1543" s="111">
        <v>44987</v>
      </c>
      <c r="P1543" t="s">
        <v>252</v>
      </c>
      <c r="Q1543" t="s">
        <v>253</v>
      </c>
      <c r="R1543" s="111">
        <v>44988</v>
      </c>
      <c r="W1543">
        <v>0</v>
      </c>
      <c r="X1543">
        <v>3415.5</v>
      </c>
      <c r="Y1543">
        <v>3879.1</v>
      </c>
      <c r="Z1543">
        <f t="shared" si="24"/>
        <v>7294.6</v>
      </c>
    </row>
    <row r="1544" spans="1:26">
      <c r="A1544" t="s">
        <v>246</v>
      </c>
      <c r="B1544">
        <v>3687478165</v>
      </c>
      <c r="C1544" t="s">
        <v>2356</v>
      </c>
      <c r="D1544" t="s">
        <v>1527</v>
      </c>
      <c r="E1544" t="s">
        <v>1528</v>
      </c>
      <c r="F1544">
        <v>4478218</v>
      </c>
      <c r="G1544">
        <v>44987</v>
      </c>
      <c r="H1544" t="s">
        <v>3695</v>
      </c>
      <c r="I1544" t="s">
        <v>255</v>
      </c>
      <c r="J1544" t="s">
        <v>249</v>
      </c>
      <c r="K1544" t="s">
        <v>250</v>
      </c>
      <c r="L1544" t="s">
        <v>251</v>
      </c>
      <c r="O1544" s="111">
        <v>44987</v>
      </c>
      <c r="P1544" t="s">
        <v>252</v>
      </c>
      <c r="Q1544" t="s">
        <v>253</v>
      </c>
      <c r="R1544" s="111">
        <v>44988</v>
      </c>
      <c r="W1544">
        <v>0</v>
      </c>
      <c r="X1544">
        <v>9246.93</v>
      </c>
      <c r="Y1544">
        <v>22464.67</v>
      </c>
      <c r="Z1544">
        <f t="shared" si="24"/>
        <v>31711.599999999999</v>
      </c>
    </row>
    <row r="1545" spans="1:26">
      <c r="A1545" t="s">
        <v>246</v>
      </c>
      <c r="B1545" t="s">
        <v>2211</v>
      </c>
      <c r="C1545" t="s">
        <v>2212</v>
      </c>
      <c r="D1545" t="s">
        <v>1527</v>
      </c>
      <c r="E1545" t="s">
        <v>1528</v>
      </c>
      <c r="F1545">
        <v>11158760</v>
      </c>
      <c r="G1545">
        <v>44987</v>
      </c>
      <c r="H1545" t="s">
        <v>3697</v>
      </c>
      <c r="I1545" t="s">
        <v>255</v>
      </c>
      <c r="J1545" t="s">
        <v>249</v>
      </c>
      <c r="K1545" t="s">
        <v>250</v>
      </c>
      <c r="L1545" t="s">
        <v>251</v>
      </c>
      <c r="O1545" s="111">
        <v>44987</v>
      </c>
      <c r="P1545" t="s">
        <v>252</v>
      </c>
      <c r="Q1545" t="s">
        <v>253</v>
      </c>
      <c r="R1545" s="111">
        <v>44988</v>
      </c>
      <c r="W1545">
        <v>0</v>
      </c>
      <c r="X1545">
        <v>7103.78</v>
      </c>
      <c r="Y1545">
        <v>10050.4</v>
      </c>
      <c r="Z1545">
        <f t="shared" si="24"/>
        <v>17154.18</v>
      </c>
    </row>
    <row r="1546" spans="1:26">
      <c r="A1546" t="s">
        <v>246</v>
      </c>
      <c r="B1546">
        <v>3687478165</v>
      </c>
      <c r="C1546" t="s">
        <v>2356</v>
      </c>
      <c r="D1546" t="s">
        <v>1527</v>
      </c>
      <c r="E1546" t="s">
        <v>1528</v>
      </c>
      <c r="F1546">
        <v>12195389</v>
      </c>
      <c r="G1546">
        <v>44988</v>
      </c>
      <c r="H1546" t="s">
        <v>3708</v>
      </c>
      <c r="I1546" t="s">
        <v>255</v>
      </c>
      <c r="J1546" t="s">
        <v>249</v>
      </c>
      <c r="K1546" t="s">
        <v>250</v>
      </c>
      <c r="L1546" t="s">
        <v>251</v>
      </c>
      <c r="O1546" s="111">
        <v>44988</v>
      </c>
      <c r="P1546" t="s">
        <v>252</v>
      </c>
      <c r="Q1546" t="s">
        <v>253</v>
      </c>
      <c r="R1546" s="111">
        <v>44991</v>
      </c>
      <c r="W1546">
        <v>0</v>
      </c>
      <c r="X1546">
        <v>22848</v>
      </c>
      <c r="Y1546">
        <v>6484.8</v>
      </c>
      <c r="Z1546">
        <f t="shared" si="24"/>
        <v>29332.799999999999</v>
      </c>
    </row>
    <row r="1547" spans="1:26">
      <c r="A1547" t="s">
        <v>246</v>
      </c>
      <c r="B1547" t="s">
        <v>2211</v>
      </c>
      <c r="C1547" t="s">
        <v>2212</v>
      </c>
      <c r="D1547" t="s">
        <v>1527</v>
      </c>
      <c r="E1547" t="s">
        <v>1528</v>
      </c>
      <c r="F1547">
        <v>12195426</v>
      </c>
      <c r="G1547">
        <v>44988</v>
      </c>
      <c r="H1547" t="s">
        <v>3709</v>
      </c>
      <c r="I1547" t="s">
        <v>256</v>
      </c>
      <c r="J1547" t="s">
        <v>249</v>
      </c>
      <c r="K1547" t="s">
        <v>250</v>
      </c>
      <c r="L1547" t="s">
        <v>251</v>
      </c>
      <c r="O1547" s="111">
        <v>44988</v>
      </c>
      <c r="P1547" t="s">
        <v>252</v>
      </c>
      <c r="Q1547" t="s">
        <v>253</v>
      </c>
      <c r="R1547" s="111">
        <v>44991</v>
      </c>
      <c r="W1547">
        <v>0</v>
      </c>
      <c r="X1547">
        <v>500.62</v>
      </c>
      <c r="Y1547">
        <v>3262.13</v>
      </c>
      <c r="Z1547">
        <f t="shared" si="24"/>
        <v>3762.75</v>
      </c>
    </row>
    <row r="1548" spans="1:26">
      <c r="A1548" t="s">
        <v>246</v>
      </c>
      <c r="B1548" t="s">
        <v>2211</v>
      </c>
      <c r="C1548" t="s">
        <v>2212</v>
      </c>
      <c r="D1548" t="s">
        <v>1527</v>
      </c>
      <c r="E1548" t="s">
        <v>1528</v>
      </c>
      <c r="F1548">
        <v>12196101</v>
      </c>
      <c r="G1548">
        <v>44991</v>
      </c>
      <c r="H1548" t="s">
        <v>3711</v>
      </c>
      <c r="I1548" t="s">
        <v>255</v>
      </c>
      <c r="J1548" t="s">
        <v>249</v>
      </c>
      <c r="K1548" t="s">
        <v>250</v>
      </c>
      <c r="L1548" t="s">
        <v>251</v>
      </c>
      <c r="O1548" s="111">
        <v>44991</v>
      </c>
      <c r="P1548" t="s">
        <v>252</v>
      </c>
      <c r="Q1548" t="s">
        <v>253</v>
      </c>
      <c r="R1548" s="111">
        <v>44992</v>
      </c>
      <c r="W1548">
        <v>0</v>
      </c>
      <c r="X1548">
        <v>18101.150000000001</v>
      </c>
      <c r="Y1548">
        <v>21703.8</v>
      </c>
      <c r="Z1548">
        <f t="shared" si="24"/>
        <v>39804.949999999997</v>
      </c>
    </row>
    <row r="1549" spans="1:26">
      <c r="A1549" t="s">
        <v>246</v>
      </c>
      <c r="B1549">
        <v>3687478165</v>
      </c>
      <c r="C1549" t="s">
        <v>2356</v>
      </c>
      <c r="D1549" t="s">
        <v>1527</v>
      </c>
      <c r="E1549" t="s">
        <v>1528</v>
      </c>
      <c r="F1549">
        <v>12195820</v>
      </c>
      <c r="G1549">
        <v>44991</v>
      </c>
      <c r="H1549" t="s">
        <v>3710</v>
      </c>
      <c r="I1549" t="s">
        <v>255</v>
      </c>
      <c r="J1549" t="s">
        <v>249</v>
      </c>
      <c r="K1549" t="s">
        <v>250</v>
      </c>
      <c r="L1549" t="s">
        <v>251</v>
      </c>
      <c r="O1549" s="111">
        <v>44991</v>
      </c>
      <c r="P1549" t="s">
        <v>252</v>
      </c>
      <c r="Q1549" t="s">
        <v>253</v>
      </c>
      <c r="R1549" s="111">
        <v>44993</v>
      </c>
      <c r="W1549">
        <v>0</v>
      </c>
      <c r="X1549">
        <v>5200</v>
      </c>
      <c r="Y1549">
        <v>15303.01</v>
      </c>
      <c r="Z1549">
        <f t="shared" si="24"/>
        <v>20503.010000000002</v>
      </c>
    </row>
    <row r="1550" spans="1:26">
      <c r="A1550" t="s">
        <v>246</v>
      </c>
      <c r="B1550">
        <v>10768146461</v>
      </c>
      <c r="C1550" t="s">
        <v>2322</v>
      </c>
      <c r="D1550" t="s">
        <v>1527</v>
      </c>
      <c r="E1550" t="s">
        <v>1528</v>
      </c>
      <c r="F1550">
        <v>12201593</v>
      </c>
      <c r="G1550">
        <v>44991</v>
      </c>
      <c r="H1550" t="s">
        <v>3712</v>
      </c>
      <c r="I1550" t="s">
        <v>255</v>
      </c>
      <c r="L1550" t="s">
        <v>251</v>
      </c>
      <c r="O1550" s="111">
        <v>44991</v>
      </c>
      <c r="P1550" t="s">
        <v>252</v>
      </c>
      <c r="Q1550" t="s">
        <v>263</v>
      </c>
      <c r="R1550" s="111">
        <v>45001</v>
      </c>
      <c r="W1550">
        <v>0</v>
      </c>
      <c r="X1550">
        <v>256</v>
      </c>
      <c r="Y1550">
        <v>0</v>
      </c>
      <c r="Z1550">
        <f t="shared" si="24"/>
        <v>256</v>
      </c>
    </row>
    <row r="1551" spans="1:26">
      <c r="A1551" t="s">
        <v>246</v>
      </c>
      <c r="B1551">
        <v>9900269497</v>
      </c>
      <c r="C1551" t="s">
        <v>2325</v>
      </c>
      <c r="D1551" t="s">
        <v>1527</v>
      </c>
      <c r="E1551" t="s">
        <v>1528</v>
      </c>
      <c r="F1551">
        <v>12202337</v>
      </c>
      <c r="G1551">
        <v>44992</v>
      </c>
      <c r="H1551" t="s">
        <v>3713</v>
      </c>
      <c r="I1551" t="s">
        <v>255</v>
      </c>
      <c r="J1551" t="s">
        <v>249</v>
      </c>
      <c r="K1551" t="s">
        <v>250</v>
      </c>
      <c r="L1551" t="s">
        <v>251</v>
      </c>
      <c r="O1551" s="111">
        <v>44992</v>
      </c>
      <c r="P1551" t="s">
        <v>252</v>
      </c>
      <c r="Q1551" t="s">
        <v>253</v>
      </c>
      <c r="R1551" s="111">
        <v>44994</v>
      </c>
      <c r="W1551">
        <v>0</v>
      </c>
      <c r="X1551">
        <v>411</v>
      </c>
      <c r="Y1551">
        <v>3070</v>
      </c>
      <c r="Z1551">
        <f t="shared" si="24"/>
        <v>3481</v>
      </c>
    </row>
    <row r="1552" spans="1:26">
      <c r="A1552" t="s">
        <v>246</v>
      </c>
      <c r="B1552">
        <v>9900269497</v>
      </c>
      <c r="C1552" t="s">
        <v>2325</v>
      </c>
      <c r="D1552" t="s">
        <v>1527</v>
      </c>
      <c r="E1552" t="s">
        <v>1528</v>
      </c>
      <c r="F1552">
        <v>12203631</v>
      </c>
      <c r="G1552">
        <v>44992</v>
      </c>
      <c r="H1552" t="s">
        <v>3714</v>
      </c>
      <c r="I1552" t="s">
        <v>255</v>
      </c>
      <c r="J1552" t="s">
        <v>249</v>
      </c>
      <c r="K1552" t="s">
        <v>250</v>
      </c>
      <c r="L1552" t="s">
        <v>251</v>
      </c>
      <c r="O1552" s="111">
        <v>44992</v>
      </c>
      <c r="P1552" t="s">
        <v>252</v>
      </c>
      <c r="Q1552" t="s">
        <v>282</v>
      </c>
      <c r="R1552" s="111">
        <v>44994</v>
      </c>
      <c r="W1552">
        <v>0</v>
      </c>
      <c r="X1552">
        <v>1041.0999999999999</v>
      </c>
      <c r="Y1552">
        <v>0</v>
      </c>
      <c r="Z1552">
        <f t="shared" si="24"/>
        <v>1041.0999999999999</v>
      </c>
    </row>
    <row r="1553" spans="1:26">
      <c r="A1553" t="s">
        <v>246</v>
      </c>
      <c r="B1553" t="s">
        <v>2211</v>
      </c>
      <c r="C1553" t="s">
        <v>2212</v>
      </c>
      <c r="D1553" t="s">
        <v>1527</v>
      </c>
      <c r="E1553" t="s">
        <v>1528</v>
      </c>
      <c r="F1553">
        <v>12219351</v>
      </c>
      <c r="G1553">
        <v>44995</v>
      </c>
      <c r="H1553" t="s">
        <v>3717</v>
      </c>
      <c r="I1553" t="s">
        <v>255</v>
      </c>
      <c r="J1553" t="s">
        <v>249</v>
      </c>
      <c r="K1553" t="s">
        <v>250</v>
      </c>
      <c r="L1553" t="s">
        <v>251</v>
      </c>
      <c r="O1553" s="111">
        <v>44995</v>
      </c>
      <c r="P1553" t="s">
        <v>252</v>
      </c>
      <c r="Q1553" t="s">
        <v>253</v>
      </c>
      <c r="R1553" s="111">
        <v>44998</v>
      </c>
      <c r="W1553">
        <v>0</v>
      </c>
      <c r="X1553">
        <v>0</v>
      </c>
      <c r="Y1553">
        <v>1551.87</v>
      </c>
      <c r="Z1553">
        <f t="shared" si="24"/>
        <v>1551.87</v>
      </c>
    </row>
    <row r="1554" spans="1:26">
      <c r="A1554" t="s">
        <v>246</v>
      </c>
      <c r="B1554">
        <v>13063629464</v>
      </c>
      <c r="C1554" t="s">
        <v>2340</v>
      </c>
      <c r="D1554" t="s">
        <v>1527</v>
      </c>
      <c r="E1554" t="s">
        <v>1528</v>
      </c>
      <c r="F1554">
        <v>12223742</v>
      </c>
      <c r="G1554">
        <v>44996</v>
      </c>
      <c r="H1554" t="s">
        <v>3718</v>
      </c>
      <c r="I1554" t="s">
        <v>255</v>
      </c>
      <c r="J1554" t="s">
        <v>249</v>
      </c>
      <c r="K1554" t="s">
        <v>250</v>
      </c>
      <c r="L1554" t="s">
        <v>251</v>
      </c>
      <c r="O1554" s="111">
        <v>44998</v>
      </c>
      <c r="P1554" t="s">
        <v>252</v>
      </c>
      <c r="Q1554" t="s">
        <v>253</v>
      </c>
      <c r="R1554" s="111">
        <v>44999</v>
      </c>
      <c r="W1554">
        <v>0</v>
      </c>
      <c r="X1554">
        <v>1984</v>
      </c>
      <c r="Y1554">
        <v>87</v>
      </c>
      <c r="Z1554">
        <f t="shared" si="24"/>
        <v>2071</v>
      </c>
    </row>
    <row r="1555" spans="1:26">
      <c r="A1555" t="s">
        <v>246</v>
      </c>
      <c r="B1555">
        <v>3687478165</v>
      </c>
      <c r="C1555" t="s">
        <v>2356</v>
      </c>
      <c r="D1555" t="s">
        <v>1527</v>
      </c>
      <c r="E1555" t="s">
        <v>1528</v>
      </c>
      <c r="F1555">
        <v>12224597</v>
      </c>
      <c r="G1555">
        <v>44998</v>
      </c>
      <c r="H1555" t="s">
        <v>3719</v>
      </c>
      <c r="I1555" t="s">
        <v>255</v>
      </c>
      <c r="L1555" t="s">
        <v>251</v>
      </c>
      <c r="O1555" s="111">
        <v>44998</v>
      </c>
      <c r="P1555" t="s">
        <v>252</v>
      </c>
      <c r="Q1555" t="s">
        <v>263</v>
      </c>
      <c r="R1555" s="111">
        <v>44999</v>
      </c>
      <c r="W1555">
        <v>0</v>
      </c>
      <c r="X1555">
        <v>100</v>
      </c>
      <c r="Y1555">
        <v>0</v>
      </c>
      <c r="Z1555">
        <f t="shared" si="24"/>
        <v>100</v>
      </c>
    </row>
    <row r="1556" spans="1:26">
      <c r="A1556" t="s">
        <v>246</v>
      </c>
      <c r="B1556">
        <v>80617492468</v>
      </c>
      <c r="C1556" t="s">
        <v>2152</v>
      </c>
      <c r="D1556" t="s">
        <v>1527</v>
      </c>
      <c r="E1556" t="s">
        <v>1528</v>
      </c>
      <c r="F1556">
        <v>12061110</v>
      </c>
      <c r="G1556">
        <v>44998</v>
      </c>
      <c r="H1556" t="s">
        <v>3700</v>
      </c>
      <c r="I1556" t="s">
        <v>255</v>
      </c>
      <c r="J1556" t="s">
        <v>249</v>
      </c>
      <c r="K1556" t="s">
        <v>250</v>
      </c>
      <c r="L1556" t="s">
        <v>251</v>
      </c>
      <c r="O1556" s="111">
        <v>44998</v>
      </c>
      <c r="P1556" t="s">
        <v>252</v>
      </c>
      <c r="Q1556" t="s">
        <v>253</v>
      </c>
      <c r="R1556" s="111">
        <v>44999</v>
      </c>
      <c r="W1556">
        <v>0</v>
      </c>
      <c r="X1556">
        <v>12650.17</v>
      </c>
      <c r="Y1556">
        <v>15022.25</v>
      </c>
      <c r="Z1556">
        <f t="shared" si="24"/>
        <v>27672.42</v>
      </c>
    </row>
    <row r="1557" spans="1:26">
      <c r="A1557" t="s">
        <v>246</v>
      </c>
      <c r="B1557" t="s">
        <v>2211</v>
      </c>
      <c r="C1557" t="s">
        <v>2212</v>
      </c>
      <c r="D1557" t="s">
        <v>1527</v>
      </c>
      <c r="E1557" t="s">
        <v>1528</v>
      </c>
      <c r="F1557">
        <v>12224666</v>
      </c>
      <c r="G1557">
        <v>44999</v>
      </c>
      <c r="H1557" t="s">
        <v>3159</v>
      </c>
      <c r="I1557" t="s">
        <v>255</v>
      </c>
      <c r="J1557" t="s">
        <v>259</v>
      </c>
      <c r="K1557" t="s">
        <v>1770</v>
      </c>
      <c r="L1557" t="s">
        <v>251</v>
      </c>
      <c r="O1557" s="111">
        <v>45000</v>
      </c>
      <c r="P1557" t="s">
        <v>252</v>
      </c>
      <c r="Q1557" t="s">
        <v>257</v>
      </c>
      <c r="R1557" s="111">
        <v>45001</v>
      </c>
      <c r="W1557">
        <v>0</v>
      </c>
      <c r="X1557">
        <v>1.1000000000000001</v>
      </c>
      <c r="Y1557">
        <v>0</v>
      </c>
      <c r="Z1557">
        <f t="shared" si="24"/>
        <v>1.1000000000000001</v>
      </c>
    </row>
    <row r="1558" spans="1:26">
      <c r="A1558" t="s">
        <v>246</v>
      </c>
      <c r="B1558">
        <v>80617492468</v>
      </c>
      <c r="C1558" t="s">
        <v>2152</v>
      </c>
      <c r="D1558" t="s">
        <v>1527</v>
      </c>
      <c r="E1558" t="s">
        <v>1528</v>
      </c>
      <c r="F1558">
        <v>12209110</v>
      </c>
      <c r="G1558">
        <v>45000</v>
      </c>
      <c r="H1558" t="s">
        <v>3716</v>
      </c>
      <c r="I1558" t="s">
        <v>255</v>
      </c>
      <c r="J1558" t="s">
        <v>249</v>
      </c>
      <c r="K1558" t="s">
        <v>268</v>
      </c>
      <c r="L1558" t="s">
        <v>251</v>
      </c>
      <c r="O1558" s="111">
        <v>45000</v>
      </c>
      <c r="P1558" t="s">
        <v>252</v>
      </c>
      <c r="Q1558" t="s">
        <v>253</v>
      </c>
      <c r="R1558" s="111">
        <v>45001</v>
      </c>
      <c r="W1558">
        <v>0</v>
      </c>
      <c r="X1558">
        <v>3283</v>
      </c>
      <c r="Y1558">
        <v>12126</v>
      </c>
      <c r="Z1558">
        <f t="shared" si="24"/>
        <v>15409</v>
      </c>
    </row>
    <row r="1559" spans="1:26">
      <c r="A1559" t="s">
        <v>246</v>
      </c>
      <c r="B1559">
        <v>70322894441</v>
      </c>
      <c r="C1559" t="s">
        <v>2328</v>
      </c>
      <c r="D1559" t="s">
        <v>1527</v>
      </c>
      <c r="E1559" t="s">
        <v>1528</v>
      </c>
      <c r="F1559">
        <v>12237039</v>
      </c>
      <c r="G1559">
        <v>45000</v>
      </c>
      <c r="H1559" t="s">
        <v>3722</v>
      </c>
      <c r="I1559" t="s">
        <v>255</v>
      </c>
      <c r="J1559" t="s">
        <v>249</v>
      </c>
      <c r="K1559" t="s">
        <v>250</v>
      </c>
      <c r="L1559" t="s">
        <v>251</v>
      </c>
      <c r="O1559" s="111">
        <v>45000</v>
      </c>
      <c r="P1559" t="s">
        <v>252</v>
      </c>
      <c r="Q1559" t="s">
        <v>282</v>
      </c>
      <c r="R1559" s="111">
        <v>45001</v>
      </c>
      <c r="W1559">
        <v>0</v>
      </c>
      <c r="X1559">
        <v>107</v>
      </c>
      <c r="Y1559">
        <v>0</v>
      </c>
      <c r="Z1559">
        <f t="shared" si="24"/>
        <v>107</v>
      </c>
    </row>
    <row r="1560" spans="1:26">
      <c r="A1560" t="s">
        <v>246</v>
      </c>
      <c r="B1560">
        <v>80617492468</v>
      </c>
      <c r="C1560" t="s">
        <v>2152</v>
      </c>
      <c r="D1560" t="s">
        <v>1527</v>
      </c>
      <c r="E1560" t="s">
        <v>1528</v>
      </c>
      <c r="F1560">
        <v>12208854</v>
      </c>
      <c r="G1560">
        <v>45001</v>
      </c>
      <c r="H1560" t="s">
        <v>3715</v>
      </c>
      <c r="I1560" t="s">
        <v>255</v>
      </c>
      <c r="J1560" t="s">
        <v>249</v>
      </c>
      <c r="K1560" t="s">
        <v>250</v>
      </c>
      <c r="L1560" t="s">
        <v>251</v>
      </c>
      <c r="O1560" s="111">
        <v>45001</v>
      </c>
      <c r="P1560" t="s">
        <v>252</v>
      </c>
      <c r="Q1560" t="s">
        <v>253</v>
      </c>
      <c r="R1560" s="111">
        <v>45002</v>
      </c>
      <c r="W1560">
        <v>0</v>
      </c>
      <c r="X1560">
        <v>8475.02</v>
      </c>
      <c r="Y1560">
        <v>2790</v>
      </c>
      <c r="Z1560">
        <f t="shared" si="24"/>
        <v>11265.02</v>
      </c>
    </row>
    <row r="1561" spans="1:26">
      <c r="A1561" t="s">
        <v>246</v>
      </c>
      <c r="B1561" t="s">
        <v>2211</v>
      </c>
      <c r="C1561" t="s">
        <v>2212</v>
      </c>
      <c r="D1561" t="s">
        <v>1527</v>
      </c>
      <c r="E1561" t="s">
        <v>1528</v>
      </c>
      <c r="F1561">
        <v>12231847</v>
      </c>
      <c r="G1561">
        <v>45001</v>
      </c>
      <c r="H1561" t="s">
        <v>3721</v>
      </c>
      <c r="I1561" t="s">
        <v>255</v>
      </c>
      <c r="J1561" t="s">
        <v>249</v>
      </c>
      <c r="K1561" t="s">
        <v>250</v>
      </c>
      <c r="L1561" t="s">
        <v>251</v>
      </c>
      <c r="O1561" s="111">
        <v>45001</v>
      </c>
      <c r="P1561" t="s">
        <v>252</v>
      </c>
      <c r="Q1561" t="s">
        <v>253</v>
      </c>
      <c r="R1561" s="111">
        <v>45003</v>
      </c>
      <c r="W1561">
        <v>0</v>
      </c>
      <c r="X1561">
        <v>9495.8799999999992</v>
      </c>
      <c r="Y1561">
        <v>15398.74</v>
      </c>
      <c r="Z1561">
        <f t="shared" si="24"/>
        <v>24894.62</v>
      </c>
    </row>
    <row r="1562" spans="1:26">
      <c r="A1562" t="s">
        <v>246</v>
      </c>
      <c r="B1562">
        <v>9900269497</v>
      </c>
      <c r="C1562" t="s">
        <v>2325</v>
      </c>
      <c r="D1562" t="s">
        <v>1527</v>
      </c>
      <c r="E1562" t="s">
        <v>1528</v>
      </c>
      <c r="F1562">
        <v>12241476</v>
      </c>
      <c r="G1562">
        <v>45001</v>
      </c>
      <c r="H1562" t="s">
        <v>3723</v>
      </c>
      <c r="I1562" t="s">
        <v>255</v>
      </c>
      <c r="J1562" t="s">
        <v>249</v>
      </c>
      <c r="K1562" t="s">
        <v>250</v>
      </c>
      <c r="L1562" t="s">
        <v>251</v>
      </c>
      <c r="O1562" s="111">
        <v>45001</v>
      </c>
      <c r="P1562" t="s">
        <v>252</v>
      </c>
      <c r="Q1562" t="s">
        <v>257</v>
      </c>
      <c r="R1562" s="111">
        <v>45002</v>
      </c>
      <c r="W1562">
        <v>0</v>
      </c>
      <c r="X1562">
        <v>0</v>
      </c>
      <c r="Y1562">
        <v>0</v>
      </c>
      <c r="Z1562">
        <f t="shared" si="24"/>
        <v>0</v>
      </c>
    </row>
    <row r="1563" spans="1:26">
      <c r="A1563" t="s">
        <v>246</v>
      </c>
      <c r="B1563">
        <v>9900269497</v>
      </c>
      <c r="C1563" t="s">
        <v>2325</v>
      </c>
      <c r="D1563" t="s">
        <v>1527</v>
      </c>
      <c r="E1563" t="s">
        <v>1528</v>
      </c>
      <c r="F1563">
        <v>12246984</v>
      </c>
      <c r="G1563">
        <v>45002</v>
      </c>
      <c r="H1563" t="s">
        <v>3724</v>
      </c>
      <c r="I1563" t="s">
        <v>255</v>
      </c>
      <c r="J1563" t="s">
        <v>249</v>
      </c>
      <c r="K1563" t="s">
        <v>250</v>
      </c>
      <c r="L1563" t="s">
        <v>251</v>
      </c>
      <c r="O1563" s="111">
        <v>45002</v>
      </c>
      <c r="P1563" t="s">
        <v>252</v>
      </c>
      <c r="Q1563" t="s">
        <v>253</v>
      </c>
      <c r="R1563" s="111">
        <v>45003</v>
      </c>
      <c r="W1563">
        <v>0</v>
      </c>
      <c r="X1563">
        <v>910.5</v>
      </c>
      <c r="Y1563">
        <v>352.5</v>
      </c>
      <c r="Z1563">
        <f t="shared" si="24"/>
        <v>1263</v>
      </c>
    </row>
    <row r="1564" spans="1:26">
      <c r="A1564" t="s">
        <v>246</v>
      </c>
      <c r="B1564">
        <v>13063629464</v>
      </c>
      <c r="C1564" t="s">
        <v>2340</v>
      </c>
      <c r="D1564" t="s">
        <v>1527</v>
      </c>
      <c r="E1564" t="s">
        <v>1528</v>
      </c>
      <c r="F1564">
        <v>12165205</v>
      </c>
      <c r="G1564">
        <v>45002</v>
      </c>
      <c r="H1564" t="s">
        <v>3702</v>
      </c>
      <c r="I1564" t="s">
        <v>255</v>
      </c>
      <c r="J1564" t="s">
        <v>249</v>
      </c>
      <c r="K1564" t="s">
        <v>250</v>
      </c>
      <c r="L1564" t="s">
        <v>251</v>
      </c>
      <c r="O1564" s="111">
        <v>45002</v>
      </c>
      <c r="P1564" t="s">
        <v>252</v>
      </c>
      <c r="Q1564" t="s">
        <v>257</v>
      </c>
      <c r="R1564" s="111">
        <v>45005</v>
      </c>
      <c r="W1564">
        <v>0</v>
      </c>
      <c r="X1564">
        <v>0</v>
      </c>
      <c r="Y1564">
        <v>0</v>
      </c>
      <c r="Z1564">
        <f t="shared" si="24"/>
        <v>0</v>
      </c>
    </row>
    <row r="1565" spans="1:26">
      <c r="A1565" t="s">
        <v>246</v>
      </c>
      <c r="B1565" t="s">
        <v>2211</v>
      </c>
      <c r="C1565" t="s">
        <v>2212</v>
      </c>
      <c r="D1565" t="s">
        <v>1527</v>
      </c>
      <c r="E1565" t="s">
        <v>1528</v>
      </c>
      <c r="F1565">
        <v>11608977</v>
      </c>
      <c r="G1565">
        <v>45006</v>
      </c>
      <c r="H1565" t="s">
        <v>3698</v>
      </c>
      <c r="I1565" t="s">
        <v>255</v>
      </c>
      <c r="J1565" t="s">
        <v>249</v>
      </c>
      <c r="K1565" t="s">
        <v>250</v>
      </c>
      <c r="L1565" t="s">
        <v>251</v>
      </c>
      <c r="O1565" s="111">
        <v>45006</v>
      </c>
      <c r="P1565" t="s">
        <v>252</v>
      </c>
      <c r="Q1565" t="s">
        <v>257</v>
      </c>
      <c r="R1565" s="111">
        <v>45007</v>
      </c>
      <c r="W1565">
        <v>0</v>
      </c>
      <c r="X1565">
        <v>0</v>
      </c>
      <c r="Y1565">
        <v>0</v>
      </c>
      <c r="Z1565">
        <f t="shared" si="24"/>
        <v>0</v>
      </c>
    </row>
    <row r="1566" spans="1:26">
      <c r="A1566" t="s">
        <v>246</v>
      </c>
      <c r="B1566">
        <v>13063629464</v>
      </c>
      <c r="C1566" t="s">
        <v>2340</v>
      </c>
      <c r="D1566" t="s">
        <v>1527</v>
      </c>
      <c r="E1566" t="s">
        <v>1528</v>
      </c>
      <c r="F1566">
        <v>12261385</v>
      </c>
      <c r="G1566">
        <v>45006</v>
      </c>
      <c r="H1566" t="s">
        <v>3727</v>
      </c>
      <c r="I1566" t="s">
        <v>255</v>
      </c>
      <c r="J1566" t="s">
        <v>249</v>
      </c>
      <c r="K1566" t="s">
        <v>250</v>
      </c>
      <c r="L1566" t="s">
        <v>251</v>
      </c>
      <c r="O1566" s="111">
        <v>45006</v>
      </c>
      <c r="P1566" t="s">
        <v>252</v>
      </c>
      <c r="Q1566" t="s">
        <v>282</v>
      </c>
      <c r="R1566" s="111">
        <v>45007</v>
      </c>
      <c r="W1566">
        <v>0</v>
      </c>
      <c r="X1566">
        <v>63</v>
      </c>
      <c r="Y1566">
        <v>0</v>
      </c>
      <c r="Z1566">
        <f t="shared" si="24"/>
        <v>63</v>
      </c>
    </row>
    <row r="1567" spans="1:26">
      <c r="A1567" t="s">
        <v>246</v>
      </c>
      <c r="B1567">
        <v>10768146461</v>
      </c>
      <c r="C1567" t="s">
        <v>2322</v>
      </c>
      <c r="D1567" t="s">
        <v>1527</v>
      </c>
      <c r="E1567" t="s">
        <v>1528</v>
      </c>
      <c r="F1567">
        <v>12261673</v>
      </c>
      <c r="G1567">
        <v>45006</v>
      </c>
      <c r="H1567" t="s">
        <v>3728</v>
      </c>
      <c r="I1567" t="s">
        <v>255</v>
      </c>
      <c r="J1567" t="s">
        <v>249</v>
      </c>
      <c r="K1567" t="s">
        <v>250</v>
      </c>
      <c r="L1567" t="s">
        <v>251</v>
      </c>
      <c r="O1567" s="111">
        <v>45006</v>
      </c>
      <c r="P1567" t="s">
        <v>252</v>
      </c>
      <c r="Q1567" t="s">
        <v>253</v>
      </c>
      <c r="R1567" s="111">
        <v>45007</v>
      </c>
      <c r="W1567">
        <v>0</v>
      </c>
      <c r="X1567">
        <v>190</v>
      </c>
      <c r="Y1567">
        <v>801</v>
      </c>
      <c r="Z1567">
        <f t="shared" si="24"/>
        <v>991</v>
      </c>
    </row>
    <row r="1568" spans="1:26">
      <c r="A1568" t="s">
        <v>246</v>
      </c>
      <c r="B1568" t="s">
        <v>2211</v>
      </c>
      <c r="C1568" t="s">
        <v>2212</v>
      </c>
      <c r="D1568" t="s">
        <v>1527</v>
      </c>
      <c r="E1568" t="s">
        <v>1528</v>
      </c>
      <c r="F1568">
        <v>12261018</v>
      </c>
      <c r="G1568">
        <v>45007</v>
      </c>
      <c r="H1568" t="s">
        <v>3726</v>
      </c>
      <c r="I1568" t="s">
        <v>255</v>
      </c>
      <c r="J1568" t="s">
        <v>249</v>
      </c>
      <c r="K1568" t="s">
        <v>250</v>
      </c>
      <c r="L1568" t="s">
        <v>251</v>
      </c>
      <c r="O1568" s="111">
        <v>45009</v>
      </c>
      <c r="P1568" t="s">
        <v>252</v>
      </c>
      <c r="Q1568" t="s">
        <v>253</v>
      </c>
      <c r="R1568" s="111">
        <v>45012</v>
      </c>
      <c r="W1568">
        <v>0</v>
      </c>
      <c r="X1568">
        <v>1</v>
      </c>
      <c r="Y1568">
        <v>306</v>
      </c>
      <c r="Z1568">
        <f t="shared" si="24"/>
        <v>307</v>
      </c>
    </row>
    <row r="1569" spans="1:26">
      <c r="A1569" t="s">
        <v>246</v>
      </c>
      <c r="B1569">
        <v>70322894441</v>
      </c>
      <c r="C1569" t="s">
        <v>2328</v>
      </c>
      <c r="D1569" t="s">
        <v>1527</v>
      </c>
      <c r="E1569" t="s">
        <v>1528</v>
      </c>
      <c r="F1569">
        <v>12265342</v>
      </c>
      <c r="G1569">
        <v>45007</v>
      </c>
      <c r="H1569" t="s">
        <v>3729</v>
      </c>
      <c r="I1569" t="s">
        <v>260</v>
      </c>
      <c r="L1569" t="s">
        <v>251</v>
      </c>
      <c r="O1569" s="111">
        <v>45007</v>
      </c>
      <c r="P1569" t="s">
        <v>252</v>
      </c>
      <c r="Q1569" t="s">
        <v>263</v>
      </c>
      <c r="R1569" s="111">
        <v>45008</v>
      </c>
      <c r="W1569">
        <v>0</v>
      </c>
      <c r="X1569">
        <v>172</v>
      </c>
      <c r="Y1569">
        <v>0</v>
      </c>
      <c r="Z1569">
        <f t="shared" si="24"/>
        <v>172</v>
      </c>
    </row>
    <row r="1570" spans="1:26">
      <c r="A1570" t="s">
        <v>246</v>
      </c>
      <c r="B1570">
        <v>13063629464</v>
      </c>
      <c r="C1570" t="s">
        <v>2340</v>
      </c>
      <c r="D1570" t="s">
        <v>1527</v>
      </c>
      <c r="E1570" t="s">
        <v>1528</v>
      </c>
      <c r="F1570">
        <v>12272430</v>
      </c>
      <c r="G1570">
        <v>45008</v>
      </c>
      <c r="H1570" t="s">
        <v>3730</v>
      </c>
      <c r="I1570" t="s">
        <v>255</v>
      </c>
      <c r="J1570" t="s">
        <v>249</v>
      </c>
      <c r="K1570" t="s">
        <v>250</v>
      </c>
      <c r="L1570" t="s">
        <v>251</v>
      </c>
      <c r="O1570" s="111">
        <v>45008</v>
      </c>
      <c r="P1570" t="s">
        <v>252</v>
      </c>
      <c r="Q1570" t="s">
        <v>257</v>
      </c>
      <c r="R1570" s="111">
        <v>45010</v>
      </c>
      <c r="W1570">
        <v>0</v>
      </c>
      <c r="X1570">
        <v>0</v>
      </c>
      <c r="Y1570">
        <v>0</v>
      </c>
      <c r="Z1570">
        <f t="shared" si="24"/>
        <v>0</v>
      </c>
    </row>
    <row r="1571" spans="1:26">
      <c r="A1571" t="s">
        <v>246</v>
      </c>
      <c r="B1571">
        <v>9900269497</v>
      </c>
      <c r="C1571" t="s">
        <v>2325</v>
      </c>
      <c r="D1571" t="s">
        <v>1527</v>
      </c>
      <c r="E1571" t="s">
        <v>1528</v>
      </c>
      <c r="F1571">
        <v>12276511</v>
      </c>
      <c r="G1571">
        <v>45009</v>
      </c>
      <c r="H1571" t="s">
        <v>3731</v>
      </c>
      <c r="I1571" t="s">
        <v>255</v>
      </c>
      <c r="J1571" t="s">
        <v>249</v>
      </c>
      <c r="K1571" t="s">
        <v>250</v>
      </c>
      <c r="L1571" t="s">
        <v>251</v>
      </c>
      <c r="O1571" s="111">
        <v>45009</v>
      </c>
      <c r="P1571" t="s">
        <v>252</v>
      </c>
      <c r="Q1571" t="s">
        <v>253</v>
      </c>
      <c r="R1571" s="111">
        <v>45012</v>
      </c>
      <c r="W1571">
        <v>0</v>
      </c>
      <c r="X1571">
        <v>591.87</v>
      </c>
      <c r="Y1571">
        <v>6219.9</v>
      </c>
      <c r="Z1571">
        <f t="shared" si="24"/>
        <v>6811.7699999999995</v>
      </c>
    </row>
    <row r="1572" spans="1:26">
      <c r="A1572" t="s">
        <v>246</v>
      </c>
      <c r="B1572">
        <v>9900269497</v>
      </c>
      <c r="C1572" t="s">
        <v>2325</v>
      </c>
      <c r="D1572" t="s">
        <v>1527</v>
      </c>
      <c r="E1572" t="s">
        <v>1528</v>
      </c>
      <c r="F1572">
        <v>12276769</v>
      </c>
      <c r="G1572">
        <v>45009</v>
      </c>
      <c r="H1572" t="s">
        <v>3732</v>
      </c>
      <c r="I1572" t="s">
        <v>255</v>
      </c>
      <c r="J1572" t="s">
        <v>249</v>
      </c>
      <c r="K1572" t="s">
        <v>250</v>
      </c>
      <c r="L1572" t="s">
        <v>251</v>
      </c>
      <c r="O1572" s="111">
        <v>45009</v>
      </c>
      <c r="P1572" t="s">
        <v>252</v>
      </c>
      <c r="Q1572" t="s">
        <v>253</v>
      </c>
      <c r="R1572" s="111">
        <v>45012</v>
      </c>
      <c r="W1572">
        <v>0</v>
      </c>
      <c r="X1572">
        <v>0</v>
      </c>
      <c r="Y1572">
        <v>73</v>
      </c>
      <c r="Z1572">
        <f t="shared" si="24"/>
        <v>73</v>
      </c>
    </row>
    <row r="1573" spans="1:26">
      <c r="A1573" t="s">
        <v>246</v>
      </c>
      <c r="B1573" t="s">
        <v>2211</v>
      </c>
      <c r="C1573" t="s">
        <v>2212</v>
      </c>
      <c r="D1573" t="s">
        <v>1527</v>
      </c>
      <c r="E1573" t="s">
        <v>1528</v>
      </c>
      <c r="F1573">
        <v>12280727</v>
      </c>
      <c r="G1573">
        <v>45010</v>
      </c>
      <c r="H1573" t="s">
        <v>3733</v>
      </c>
      <c r="I1573" t="s">
        <v>255</v>
      </c>
      <c r="J1573" t="s">
        <v>249</v>
      </c>
      <c r="K1573" t="s">
        <v>250</v>
      </c>
      <c r="L1573" t="s">
        <v>251</v>
      </c>
      <c r="O1573" s="111">
        <v>45010</v>
      </c>
      <c r="P1573" t="s">
        <v>252</v>
      </c>
      <c r="Q1573" t="s">
        <v>257</v>
      </c>
      <c r="R1573" s="111">
        <v>45012</v>
      </c>
      <c r="W1573">
        <v>0</v>
      </c>
      <c r="X1573">
        <v>0</v>
      </c>
      <c r="Y1573">
        <v>0</v>
      </c>
      <c r="Z1573">
        <f t="shared" si="24"/>
        <v>0</v>
      </c>
    </row>
    <row r="1574" spans="1:26">
      <c r="A1574" t="s">
        <v>246</v>
      </c>
      <c r="B1574" t="s">
        <v>2211</v>
      </c>
      <c r="C1574" t="s">
        <v>2212</v>
      </c>
      <c r="D1574" t="s">
        <v>1527</v>
      </c>
      <c r="E1574" t="s">
        <v>1528</v>
      </c>
      <c r="F1574">
        <v>12288611</v>
      </c>
      <c r="G1574">
        <v>45013</v>
      </c>
      <c r="H1574" t="s">
        <v>3735</v>
      </c>
      <c r="I1574" t="s">
        <v>255</v>
      </c>
      <c r="J1574" t="s">
        <v>249</v>
      </c>
      <c r="K1574" t="s">
        <v>250</v>
      </c>
      <c r="L1574" t="s">
        <v>251</v>
      </c>
      <c r="O1574" s="111">
        <v>45013</v>
      </c>
      <c r="P1574" t="s">
        <v>252</v>
      </c>
      <c r="Q1574" t="s">
        <v>257</v>
      </c>
      <c r="R1574" s="111">
        <v>45014</v>
      </c>
      <c r="W1574">
        <v>0</v>
      </c>
      <c r="X1574">
        <v>0</v>
      </c>
      <c r="Y1574">
        <v>0</v>
      </c>
      <c r="Z1574">
        <f t="shared" si="24"/>
        <v>0</v>
      </c>
    </row>
    <row r="1575" spans="1:26">
      <c r="A1575" t="s">
        <v>246</v>
      </c>
      <c r="B1575" t="s">
        <v>2211</v>
      </c>
      <c r="C1575" t="s">
        <v>2212</v>
      </c>
      <c r="D1575" t="s">
        <v>1527</v>
      </c>
      <c r="E1575" t="s">
        <v>1528</v>
      </c>
      <c r="F1575">
        <v>12290999</v>
      </c>
      <c r="G1575">
        <v>45013</v>
      </c>
      <c r="H1575" t="s">
        <v>3736</v>
      </c>
      <c r="I1575" t="s">
        <v>255</v>
      </c>
      <c r="J1575" t="s">
        <v>249</v>
      </c>
      <c r="K1575" t="s">
        <v>250</v>
      </c>
      <c r="L1575" t="s">
        <v>251</v>
      </c>
      <c r="O1575" s="111">
        <v>45014</v>
      </c>
      <c r="P1575" t="s">
        <v>252</v>
      </c>
      <c r="Q1575" t="s">
        <v>257</v>
      </c>
      <c r="R1575" s="111"/>
      <c r="W1575">
        <v>0</v>
      </c>
      <c r="X1575">
        <v>0</v>
      </c>
      <c r="Y1575">
        <v>0</v>
      </c>
      <c r="Z1575">
        <f t="shared" si="24"/>
        <v>0</v>
      </c>
    </row>
    <row r="1576" spans="1:26">
      <c r="A1576" t="s">
        <v>246</v>
      </c>
      <c r="B1576">
        <v>80617492468</v>
      </c>
      <c r="C1576" t="s">
        <v>2152</v>
      </c>
      <c r="D1576" t="s">
        <v>1527</v>
      </c>
      <c r="E1576" t="s">
        <v>1528</v>
      </c>
      <c r="F1576">
        <v>12288326</v>
      </c>
      <c r="G1576">
        <v>45015</v>
      </c>
      <c r="H1576" t="s">
        <v>3734</v>
      </c>
      <c r="I1576" t="s">
        <v>255</v>
      </c>
      <c r="J1576" t="s">
        <v>249</v>
      </c>
      <c r="K1576" t="s">
        <v>250</v>
      </c>
      <c r="L1576" t="s">
        <v>251</v>
      </c>
      <c r="O1576" s="111">
        <v>45015</v>
      </c>
      <c r="P1576" t="s">
        <v>252</v>
      </c>
      <c r="Q1576" t="s">
        <v>253</v>
      </c>
      <c r="R1576" s="111">
        <v>45019</v>
      </c>
      <c r="W1576">
        <v>0</v>
      </c>
      <c r="X1576">
        <v>0</v>
      </c>
      <c r="Y1576">
        <v>530</v>
      </c>
      <c r="Z1576">
        <f t="shared" si="24"/>
        <v>530</v>
      </c>
    </row>
    <row r="1577" spans="1:26">
      <c r="A1577" t="s">
        <v>246</v>
      </c>
      <c r="B1577">
        <v>10768146461</v>
      </c>
      <c r="C1577" t="s">
        <v>2322</v>
      </c>
      <c r="D1577" t="s">
        <v>1527</v>
      </c>
      <c r="E1577" t="s">
        <v>1528</v>
      </c>
      <c r="F1577">
        <v>12248632</v>
      </c>
      <c r="G1577">
        <v>45015</v>
      </c>
      <c r="H1577" t="s">
        <v>3725</v>
      </c>
      <c r="I1577" t="s">
        <v>255</v>
      </c>
      <c r="J1577" t="s">
        <v>249</v>
      </c>
      <c r="K1577" t="s">
        <v>250</v>
      </c>
      <c r="L1577" t="s">
        <v>251</v>
      </c>
      <c r="O1577" s="111">
        <v>45015</v>
      </c>
      <c r="P1577" t="s">
        <v>252</v>
      </c>
      <c r="Q1577" t="s">
        <v>253</v>
      </c>
      <c r="R1577" s="111">
        <v>45016</v>
      </c>
      <c r="W1577">
        <v>0</v>
      </c>
      <c r="X1577">
        <v>70</v>
      </c>
      <c r="Y1577">
        <v>599</v>
      </c>
      <c r="Z1577">
        <f t="shared" si="24"/>
        <v>669</v>
      </c>
    </row>
    <row r="1578" spans="1:26">
      <c r="A1578" t="s">
        <v>246</v>
      </c>
      <c r="B1578">
        <v>9900269497</v>
      </c>
      <c r="C1578" t="s">
        <v>2325</v>
      </c>
      <c r="D1578" t="s">
        <v>1527</v>
      </c>
      <c r="E1578" t="s">
        <v>1528</v>
      </c>
      <c r="F1578">
        <v>12325817</v>
      </c>
      <c r="G1578">
        <v>45019</v>
      </c>
      <c r="H1578" t="s">
        <v>4624</v>
      </c>
      <c r="I1578" t="s">
        <v>255</v>
      </c>
      <c r="J1578" t="s">
        <v>249</v>
      </c>
      <c r="K1578" t="s">
        <v>250</v>
      </c>
      <c r="L1578" t="s">
        <v>251</v>
      </c>
      <c r="O1578" s="111">
        <v>45020</v>
      </c>
      <c r="P1578" t="s">
        <v>252</v>
      </c>
      <c r="Q1578" t="s">
        <v>253</v>
      </c>
      <c r="R1578" s="111">
        <v>45021</v>
      </c>
      <c r="W1578">
        <v>0</v>
      </c>
      <c r="X1578">
        <v>0</v>
      </c>
      <c r="Y1578">
        <v>140</v>
      </c>
      <c r="Z1578">
        <f t="shared" si="24"/>
        <v>140</v>
      </c>
    </row>
    <row r="1579" spans="1:26">
      <c r="A1579" t="s">
        <v>246</v>
      </c>
      <c r="B1579">
        <v>71439012458</v>
      </c>
      <c r="C1579" t="s">
        <v>4134</v>
      </c>
      <c r="D1579" t="s">
        <v>1527</v>
      </c>
      <c r="E1579" t="s">
        <v>1528</v>
      </c>
      <c r="F1579">
        <v>12326892</v>
      </c>
      <c r="G1579">
        <v>45020</v>
      </c>
      <c r="H1579" t="s">
        <v>4625</v>
      </c>
      <c r="I1579" t="s">
        <v>260</v>
      </c>
      <c r="L1579" t="s">
        <v>251</v>
      </c>
      <c r="O1579" s="111">
        <v>45020</v>
      </c>
      <c r="P1579" t="s">
        <v>252</v>
      </c>
      <c r="Q1579" t="s">
        <v>253</v>
      </c>
      <c r="R1579" s="111">
        <v>45021</v>
      </c>
      <c r="W1579">
        <v>0</v>
      </c>
      <c r="X1579">
        <v>0</v>
      </c>
      <c r="Y1579">
        <v>100.01</v>
      </c>
      <c r="Z1579">
        <f t="shared" si="24"/>
        <v>100.01</v>
      </c>
    </row>
    <row r="1580" spans="1:26">
      <c r="A1580" t="s">
        <v>246</v>
      </c>
      <c r="B1580">
        <v>10768146461</v>
      </c>
      <c r="C1580" t="s">
        <v>2322</v>
      </c>
      <c r="D1580" t="s">
        <v>1527</v>
      </c>
      <c r="E1580" t="s">
        <v>1528</v>
      </c>
      <c r="F1580">
        <v>10910390</v>
      </c>
      <c r="G1580">
        <v>45021</v>
      </c>
      <c r="H1580" t="s">
        <v>4626</v>
      </c>
      <c r="I1580" t="s">
        <v>260</v>
      </c>
      <c r="J1580" t="s">
        <v>249</v>
      </c>
      <c r="K1580" t="s">
        <v>250</v>
      </c>
      <c r="L1580" t="s">
        <v>251</v>
      </c>
      <c r="O1580" s="111">
        <v>45021</v>
      </c>
      <c r="P1580" t="s">
        <v>252</v>
      </c>
      <c r="Q1580" t="s">
        <v>282</v>
      </c>
      <c r="R1580" s="111"/>
      <c r="W1580">
        <v>0</v>
      </c>
      <c r="X1580">
        <v>0</v>
      </c>
      <c r="Y1580">
        <v>0</v>
      </c>
      <c r="Z1580">
        <f t="shared" si="24"/>
        <v>0</v>
      </c>
    </row>
    <row r="1581" spans="1:26">
      <c r="A1581" t="s">
        <v>246</v>
      </c>
      <c r="B1581">
        <v>71439012458</v>
      </c>
      <c r="C1581" t="s">
        <v>4134</v>
      </c>
      <c r="D1581" t="s">
        <v>1527</v>
      </c>
      <c r="E1581" t="s">
        <v>1528</v>
      </c>
      <c r="F1581">
        <v>11292186</v>
      </c>
      <c r="G1581">
        <v>45029</v>
      </c>
      <c r="H1581" t="s">
        <v>4627</v>
      </c>
      <c r="I1581" t="s">
        <v>248</v>
      </c>
      <c r="J1581" t="s">
        <v>249</v>
      </c>
      <c r="K1581" t="s">
        <v>250</v>
      </c>
      <c r="L1581" t="s">
        <v>251</v>
      </c>
      <c r="O1581" s="111">
        <v>45029</v>
      </c>
      <c r="P1581" t="s">
        <v>252</v>
      </c>
      <c r="Q1581" t="s">
        <v>253</v>
      </c>
      <c r="R1581" s="111">
        <v>45035</v>
      </c>
      <c r="W1581">
        <v>0</v>
      </c>
      <c r="X1581">
        <v>0</v>
      </c>
      <c r="Y1581">
        <v>1246.5</v>
      </c>
      <c r="Z1581">
        <f t="shared" si="24"/>
        <v>1246.5</v>
      </c>
    </row>
    <row r="1582" spans="1:26">
      <c r="A1582" t="s">
        <v>246</v>
      </c>
      <c r="B1582" t="s">
        <v>2211</v>
      </c>
      <c r="C1582" t="s">
        <v>2212</v>
      </c>
      <c r="D1582" t="s">
        <v>1527</v>
      </c>
      <c r="E1582" t="s">
        <v>1528</v>
      </c>
      <c r="F1582">
        <v>12362586</v>
      </c>
      <c r="G1582">
        <v>45029</v>
      </c>
      <c r="H1582" t="s">
        <v>4628</v>
      </c>
      <c r="I1582" t="s">
        <v>255</v>
      </c>
      <c r="J1582" t="s">
        <v>249</v>
      </c>
      <c r="K1582" t="s">
        <v>250</v>
      </c>
      <c r="L1582" t="s">
        <v>251</v>
      </c>
      <c r="O1582" s="111">
        <v>45029</v>
      </c>
      <c r="P1582" t="s">
        <v>252</v>
      </c>
      <c r="Q1582" t="s">
        <v>253</v>
      </c>
      <c r="R1582" s="111">
        <v>45034</v>
      </c>
      <c r="W1582">
        <v>0</v>
      </c>
      <c r="X1582">
        <v>0</v>
      </c>
      <c r="Y1582">
        <v>10</v>
      </c>
      <c r="Z1582">
        <f t="shared" si="24"/>
        <v>10</v>
      </c>
    </row>
    <row r="1583" spans="1:26">
      <c r="A1583" t="s">
        <v>246</v>
      </c>
      <c r="B1583">
        <v>9900269497</v>
      </c>
      <c r="C1583" t="s">
        <v>2325</v>
      </c>
      <c r="D1583" t="s">
        <v>1527</v>
      </c>
      <c r="E1583" t="s">
        <v>1528</v>
      </c>
      <c r="F1583">
        <v>12364533</v>
      </c>
      <c r="G1583">
        <v>45030</v>
      </c>
      <c r="H1583" t="s">
        <v>4629</v>
      </c>
      <c r="I1583" t="s">
        <v>255</v>
      </c>
      <c r="J1583" t="s">
        <v>249</v>
      </c>
      <c r="K1583" t="s">
        <v>250</v>
      </c>
      <c r="L1583" t="s">
        <v>251</v>
      </c>
      <c r="O1583" s="111">
        <v>45030</v>
      </c>
      <c r="P1583" t="s">
        <v>252</v>
      </c>
      <c r="Q1583" t="s">
        <v>253</v>
      </c>
      <c r="R1583" s="111">
        <v>45035</v>
      </c>
      <c r="W1583">
        <v>0</v>
      </c>
      <c r="X1583">
        <v>0</v>
      </c>
      <c r="Y1583">
        <v>1.01</v>
      </c>
      <c r="Z1583">
        <f t="shared" si="24"/>
        <v>1.01</v>
      </c>
    </row>
    <row r="1584" spans="1:26">
      <c r="A1584" t="s">
        <v>246</v>
      </c>
      <c r="B1584" t="s">
        <v>2211</v>
      </c>
      <c r="C1584" t="s">
        <v>2212</v>
      </c>
      <c r="D1584" t="s">
        <v>1527</v>
      </c>
      <c r="E1584" t="s">
        <v>1528</v>
      </c>
      <c r="F1584">
        <v>12372948</v>
      </c>
      <c r="G1584">
        <v>45033</v>
      </c>
      <c r="H1584" t="s">
        <v>4630</v>
      </c>
      <c r="I1584" t="s">
        <v>255</v>
      </c>
      <c r="J1584" t="s">
        <v>249</v>
      </c>
      <c r="K1584" t="s">
        <v>250</v>
      </c>
      <c r="L1584" t="s">
        <v>251</v>
      </c>
      <c r="O1584" s="111">
        <v>45033</v>
      </c>
      <c r="P1584" t="s">
        <v>252</v>
      </c>
      <c r="Q1584" t="s">
        <v>253</v>
      </c>
      <c r="R1584" s="111">
        <v>45034</v>
      </c>
      <c r="W1584">
        <v>0</v>
      </c>
      <c r="X1584">
        <v>0</v>
      </c>
      <c r="Y1584">
        <v>490</v>
      </c>
      <c r="Z1584">
        <f t="shared" si="24"/>
        <v>490</v>
      </c>
    </row>
    <row r="1585" spans="1:26">
      <c r="A1585" t="s">
        <v>246</v>
      </c>
      <c r="B1585" t="s">
        <v>2211</v>
      </c>
      <c r="C1585" t="s">
        <v>2212</v>
      </c>
      <c r="D1585" t="s">
        <v>1527</v>
      </c>
      <c r="E1585" t="s">
        <v>1528</v>
      </c>
      <c r="F1585">
        <v>11609115</v>
      </c>
      <c r="G1585">
        <v>45033</v>
      </c>
      <c r="H1585" t="s">
        <v>4631</v>
      </c>
      <c r="I1585" t="s">
        <v>248</v>
      </c>
      <c r="J1585" t="s">
        <v>249</v>
      </c>
      <c r="K1585" t="s">
        <v>250</v>
      </c>
      <c r="L1585" t="s">
        <v>251</v>
      </c>
      <c r="O1585" s="111">
        <v>45033</v>
      </c>
      <c r="P1585" t="s">
        <v>252</v>
      </c>
      <c r="Q1585" t="s">
        <v>253</v>
      </c>
      <c r="R1585" s="111">
        <v>45034</v>
      </c>
      <c r="W1585">
        <v>0</v>
      </c>
      <c r="X1585">
        <v>0</v>
      </c>
      <c r="Y1585">
        <v>2366.6</v>
      </c>
      <c r="Z1585">
        <f t="shared" si="24"/>
        <v>2366.6</v>
      </c>
    </row>
    <row r="1586" spans="1:26">
      <c r="A1586" t="s">
        <v>246</v>
      </c>
      <c r="B1586">
        <v>43431585434</v>
      </c>
      <c r="C1586" t="s">
        <v>2126</v>
      </c>
      <c r="D1586" t="s">
        <v>1527</v>
      </c>
      <c r="E1586" t="s">
        <v>1528</v>
      </c>
      <c r="F1586">
        <v>1292057</v>
      </c>
      <c r="G1586">
        <v>45036</v>
      </c>
      <c r="H1586" t="s">
        <v>4632</v>
      </c>
      <c r="I1586" t="s">
        <v>255</v>
      </c>
      <c r="L1586" t="s">
        <v>251</v>
      </c>
      <c r="O1586" s="111">
        <v>45036</v>
      </c>
      <c r="P1586" t="s">
        <v>252</v>
      </c>
      <c r="Q1586" t="s">
        <v>253</v>
      </c>
      <c r="R1586" s="111">
        <v>45038</v>
      </c>
      <c r="W1586">
        <v>0</v>
      </c>
      <c r="X1586">
        <v>0</v>
      </c>
      <c r="Y1586">
        <v>2168.9299999999998</v>
      </c>
      <c r="Z1586">
        <f t="shared" si="24"/>
        <v>2168.9299999999998</v>
      </c>
    </row>
    <row r="1587" spans="1:26">
      <c r="A1587" t="s">
        <v>246</v>
      </c>
      <c r="B1587">
        <v>71439012458</v>
      </c>
      <c r="C1587" t="s">
        <v>4134</v>
      </c>
      <c r="D1587" t="s">
        <v>1527</v>
      </c>
      <c r="E1587" t="s">
        <v>1528</v>
      </c>
      <c r="F1587">
        <v>12390317</v>
      </c>
      <c r="G1587">
        <v>45036</v>
      </c>
      <c r="H1587" t="s">
        <v>4633</v>
      </c>
      <c r="I1587" t="s">
        <v>271</v>
      </c>
      <c r="J1587" t="s">
        <v>259</v>
      </c>
      <c r="K1587" t="s">
        <v>3124</v>
      </c>
      <c r="L1587" t="s">
        <v>251</v>
      </c>
      <c r="O1587" s="111">
        <v>45041</v>
      </c>
      <c r="P1587" t="s">
        <v>252</v>
      </c>
      <c r="Q1587" t="s">
        <v>257</v>
      </c>
      <c r="R1587" s="111">
        <v>45042</v>
      </c>
      <c r="W1587">
        <v>0</v>
      </c>
      <c r="X1587">
        <v>0</v>
      </c>
      <c r="Y1587">
        <v>0</v>
      </c>
      <c r="Z1587">
        <f t="shared" si="24"/>
        <v>0</v>
      </c>
    </row>
    <row r="1588" spans="1:26">
      <c r="A1588" t="s">
        <v>246</v>
      </c>
      <c r="B1588">
        <v>71439012458</v>
      </c>
      <c r="C1588" t="s">
        <v>4134</v>
      </c>
      <c r="D1588" t="s">
        <v>1527</v>
      </c>
      <c r="E1588" t="s">
        <v>1528</v>
      </c>
      <c r="F1588">
        <v>12394649</v>
      </c>
      <c r="G1588">
        <v>45040</v>
      </c>
      <c r="H1588" t="s">
        <v>4634</v>
      </c>
      <c r="I1588" t="s">
        <v>271</v>
      </c>
      <c r="J1588" t="s">
        <v>249</v>
      </c>
      <c r="K1588" t="s">
        <v>250</v>
      </c>
      <c r="L1588" t="s">
        <v>251</v>
      </c>
      <c r="O1588" s="111">
        <v>45040</v>
      </c>
      <c r="P1588" t="s">
        <v>252</v>
      </c>
      <c r="Q1588" t="s">
        <v>253</v>
      </c>
      <c r="R1588" s="111">
        <v>45041</v>
      </c>
      <c r="W1588">
        <v>0</v>
      </c>
      <c r="X1588">
        <v>0</v>
      </c>
      <c r="Y1588">
        <v>37.6</v>
      </c>
      <c r="Z1588">
        <f t="shared" si="24"/>
        <v>37.6</v>
      </c>
    </row>
    <row r="1589" spans="1:26">
      <c r="A1589" t="s">
        <v>246</v>
      </c>
      <c r="B1589">
        <v>71439012458</v>
      </c>
      <c r="C1589" t="s">
        <v>4134</v>
      </c>
      <c r="D1589" t="s">
        <v>1527</v>
      </c>
      <c r="E1589" t="s">
        <v>1528</v>
      </c>
      <c r="F1589">
        <v>8081455</v>
      </c>
      <c r="G1589">
        <v>45040</v>
      </c>
      <c r="H1589" t="s">
        <v>4635</v>
      </c>
      <c r="I1589" t="s">
        <v>271</v>
      </c>
      <c r="J1589" t="s">
        <v>249</v>
      </c>
      <c r="K1589" t="s">
        <v>250</v>
      </c>
      <c r="L1589" t="s">
        <v>251</v>
      </c>
      <c r="O1589" s="111">
        <v>45040</v>
      </c>
      <c r="P1589" t="s">
        <v>252</v>
      </c>
      <c r="Q1589" t="s">
        <v>253</v>
      </c>
      <c r="R1589" s="111">
        <v>45041</v>
      </c>
      <c r="W1589">
        <v>0</v>
      </c>
      <c r="X1589">
        <v>0</v>
      </c>
      <c r="Y1589">
        <v>378.55</v>
      </c>
      <c r="Z1589">
        <f t="shared" si="24"/>
        <v>378.55</v>
      </c>
    </row>
    <row r="1590" spans="1:26">
      <c r="A1590" t="s">
        <v>246</v>
      </c>
      <c r="B1590" t="s">
        <v>2211</v>
      </c>
      <c r="C1590" t="s">
        <v>2212</v>
      </c>
      <c r="D1590" t="s">
        <v>1527</v>
      </c>
      <c r="E1590" t="s">
        <v>1528</v>
      </c>
      <c r="F1590">
        <v>12400724</v>
      </c>
      <c r="G1590">
        <v>45041</v>
      </c>
      <c r="H1590" t="s">
        <v>4636</v>
      </c>
      <c r="I1590" t="s">
        <v>271</v>
      </c>
      <c r="J1590" t="s">
        <v>249</v>
      </c>
      <c r="K1590" t="s">
        <v>4717</v>
      </c>
      <c r="L1590" t="s">
        <v>251</v>
      </c>
      <c r="O1590" s="111">
        <v>45041</v>
      </c>
      <c r="P1590" t="s">
        <v>252</v>
      </c>
      <c r="Q1590" t="s">
        <v>257</v>
      </c>
      <c r="R1590" s="111">
        <v>45043</v>
      </c>
      <c r="W1590">
        <v>0</v>
      </c>
      <c r="X1590">
        <v>0</v>
      </c>
      <c r="Y1590">
        <v>0</v>
      </c>
      <c r="Z1590">
        <f t="shared" si="24"/>
        <v>0</v>
      </c>
    </row>
    <row r="1591" spans="1:26">
      <c r="A1591" t="s">
        <v>246</v>
      </c>
      <c r="B1591">
        <v>9900269497</v>
      </c>
      <c r="C1591" t="s">
        <v>2325</v>
      </c>
      <c r="D1591" t="s">
        <v>1527</v>
      </c>
      <c r="E1591" t="s">
        <v>1528</v>
      </c>
      <c r="F1591">
        <v>12407676</v>
      </c>
      <c r="G1591">
        <v>45042</v>
      </c>
      <c r="H1591" t="s">
        <v>4637</v>
      </c>
      <c r="I1591" t="s">
        <v>271</v>
      </c>
      <c r="J1591" t="s">
        <v>249</v>
      </c>
      <c r="K1591" t="s">
        <v>250</v>
      </c>
      <c r="L1591" t="s">
        <v>251</v>
      </c>
      <c r="O1591" s="111">
        <v>45042</v>
      </c>
      <c r="P1591" t="s">
        <v>252</v>
      </c>
      <c r="Q1591" t="s">
        <v>253</v>
      </c>
      <c r="R1591" s="111">
        <v>45044</v>
      </c>
      <c r="W1591">
        <v>0</v>
      </c>
      <c r="X1591">
        <v>0</v>
      </c>
      <c r="Y1591">
        <v>446.7</v>
      </c>
      <c r="Z1591">
        <f t="shared" si="24"/>
        <v>446.7</v>
      </c>
    </row>
    <row r="1592" spans="1:26">
      <c r="A1592" t="s">
        <v>246</v>
      </c>
      <c r="B1592">
        <v>9900269497</v>
      </c>
      <c r="C1592" t="s">
        <v>2325</v>
      </c>
      <c r="D1592" t="s">
        <v>1527</v>
      </c>
      <c r="E1592" t="s">
        <v>1528</v>
      </c>
      <c r="F1592">
        <v>12400536</v>
      </c>
      <c r="G1592">
        <v>45043</v>
      </c>
      <c r="H1592" t="s">
        <v>4638</v>
      </c>
      <c r="I1592" t="s">
        <v>271</v>
      </c>
      <c r="J1592" t="s">
        <v>249</v>
      </c>
      <c r="K1592" t="s">
        <v>250</v>
      </c>
      <c r="L1592" t="s">
        <v>251</v>
      </c>
      <c r="O1592" s="111">
        <v>45043</v>
      </c>
      <c r="P1592" t="s">
        <v>252</v>
      </c>
      <c r="Q1592" t="s">
        <v>257</v>
      </c>
      <c r="R1592" s="111">
        <v>45044</v>
      </c>
      <c r="W1592">
        <v>0</v>
      </c>
      <c r="X1592">
        <v>0</v>
      </c>
      <c r="Y1592">
        <v>0</v>
      </c>
      <c r="Z1592">
        <f t="shared" si="24"/>
        <v>0</v>
      </c>
    </row>
    <row r="1593" spans="1:26">
      <c r="A1593" t="s">
        <v>246</v>
      </c>
      <c r="B1593">
        <v>9900269497</v>
      </c>
      <c r="C1593" t="s">
        <v>2325</v>
      </c>
      <c r="D1593" t="s">
        <v>1527</v>
      </c>
      <c r="E1593" t="s">
        <v>1528</v>
      </c>
      <c r="F1593">
        <v>12416894</v>
      </c>
      <c r="G1593">
        <v>45043</v>
      </c>
      <c r="H1593" t="s">
        <v>4639</v>
      </c>
      <c r="I1593" t="s">
        <v>271</v>
      </c>
      <c r="J1593" t="s">
        <v>249</v>
      </c>
      <c r="K1593" t="s">
        <v>250</v>
      </c>
      <c r="L1593" t="s">
        <v>251</v>
      </c>
      <c r="O1593" s="111">
        <v>45043</v>
      </c>
      <c r="P1593" t="s">
        <v>252</v>
      </c>
      <c r="Q1593" t="s">
        <v>253</v>
      </c>
      <c r="R1593" s="111">
        <v>45044</v>
      </c>
      <c r="W1593">
        <v>0</v>
      </c>
      <c r="X1593">
        <v>0</v>
      </c>
      <c r="Y1593">
        <v>2348.1999999999998</v>
      </c>
      <c r="Z1593">
        <f t="shared" si="24"/>
        <v>2348.1999999999998</v>
      </c>
    </row>
    <row r="1594" spans="1:26">
      <c r="A1594" t="s">
        <v>246</v>
      </c>
      <c r="B1594">
        <v>9900269497</v>
      </c>
      <c r="C1594" t="s">
        <v>2325</v>
      </c>
      <c r="D1594" t="s">
        <v>1527</v>
      </c>
      <c r="E1594" t="s">
        <v>1528</v>
      </c>
      <c r="F1594">
        <v>12422803</v>
      </c>
      <c r="G1594">
        <v>45044</v>
      </c>
      <c r="H1594" t="s">
        <v>4640</v>
      </c>
      <c r="I1594" t="s">
        <v>248</v>
      </c>
      <c r="J1594" t="s">
        <v>249</v>
      </c>
      <c r="K1594" t="s">
        <v>250</v>
      </c>
      <c r="L1594" t="s">
        <v>251</v>
      </c>
      <c r="O1594" s="111">
        <v>45044</v>
      </c>
      <c r="P1594" t="s">
        <v>252</v>
      </c>
      <c r="Q1594" t="s">
        <v>257</v>
      </c>
      <c r="R1594" s="111"/>
      <c r="W1594">
        <v>0</v>
      </c>
      <c r="X1594">
        <v>0</v>
      </c>
      <c r="Y1594">
        <v>0</v>
      </c>
      <c r="Z1594">
        <f t="shared" si="24"/>
        <v>0</v>
      </c>
    </row>
    <row r="1595" spans="1:26">
      <c r="A1595" t="s">
        <v>246</v>
      </c>
      <c r="B1595">
        <v>71439012458</v>
      </c>
      <c r="C1595" t="s">
        <v>4134</v>
      </c>
      <c r="D1595" t="s">
        <v>1527</v>
      </c>
      <c r="E1595" t="s">
        <v>1528</v>
      </c>
      <c r="F1595">
        <v>12424276</v>
      </c>
      <c r="G1595">
        <v>45044</v>
      </c>
      <c r="H1595" t="s">
        <v>4641</v>
      </c>
      <c r="I1595" t="s">
        <v>248</v>
      </c>
      <c r="J1595" t="s">
        <v>249</v>
      </c>
      <c r="K1595" t="s">
        <v>250</v>
      </c>
      <c r="L1595" t="s">
        <v>251</v>
      </c>
      <c r="O1595" s="111">
        <v>45044</v>
      </c>
      <c r="P1595" t="s">
        <v>252</v>
      </c>
      <c r="Q1595" t="s">
        <v>257</v>
      </c>
      <c r="R1595" s="111"/>
      <c r="W1595">
        <v>0</v>
      </c>
      <c r="X1595">
        <v>0</v>
      </c>
      <c r="Y1595">
        <v>0</v>
      </c>
      <c r="Z1595">
        <f t="shared" ref="Z1595:Z1658" si="25">SUM(W1595:Y1595)</f>
        <v>0</v>
      </c>
    </row>
    <row r="1596" spans="1:26">
      <c r="A1596" t="s">
        <v>246</v>
      </c>
      <c r="B1596" t="s">
        <v>2211</v>
      </c>
      <c r="C1596" t="s">
        <v>2212</v>
      </c>
      <c r="D1596" t="s">
        <v>1527</v>
      </c>
      <c r="E1596" t="s">
        <v>1528</v>
      </c>
      <c r="F1596">
        <v>12423687</v>
      </c>
      <c r="G1596">
        <v>45044</v>
      </c>
      <c r="H1596" t="s">
        <v>4642</v>
      </c>
      <c r="I1596" t="s">
        <v>248</v>
      </c>
      <c r="J1596" t="s">
        <v>249</v>
      </c>
      <c r="K1596" t="s">
        <v>250</v>
      </c>
      <c r="L1596" t="s">
        <v>251</v>
      </c>
      <c r="O1596" s="111">
        <v>45044</v>
      </c>
      <c r="P1596" t="s">
        <v>252</v>
      </c>
      <c r="Q1596" t="s">
        <v>257</v>
      </c>
      <c r="R1596" s="111"/>
      <c r="W1596">
        <v>0</v>
      </c>
      <c r="X1596">
        <v>0</v>
      </c>
      <c r="Y1596">
        <v>0</v>
      </c>
      <c r="Z1596">
        <f t="shared" si="25"/>
        <v>0</v>
      </c>
    </row>
    <row r="1597" spans="1:26">
      <c r="A1597" t="s">
        <v>246</v>
      </c>
      <c r="B1597">
        <v>71439012458</v>
      </c>
      <c r="C1597" t="s">
        <v>4134</v>
      </c>
      <c r="D1597" t="s">
        <v>1527</v>
      </c>
      <c r="E1597" t="s">
        <v>1528</v>
      </c>
      <c r="F1597">
        <v>12432721</v>
      </c>
      <c r="G1597">
        <v>45045</v>
      </c>
      <c r="H1597" t="s">
        <v>4643</v>
      </c>
      <c r="I1597" t="s">
        <v>248</v>
      </c>
      <c r="J1597" t="s">
        <v>249</v>
      </c>
      <c r="K1597" t="s">
        <v>250</v>
      </c>
      <c r="L1597" t="s">
        <v>251</v>
      </c>
      <c r="O1597" s="111">
        <v>45045</v>
      </c>
      <c r="P1597" t="s">
        <v>252</v>
      </c>
      <c r="Q1597" t="s">
        <v>257</v>
      </c>
      <c r="R1597" s="111"/>
      <c r="W1597">
        <v>0</v>
      </c>
      <c r="X1597">
        <v>0</v>
      </c>
      <c r="Y1597">
        <v>0</v>
      </c>
      <c r="Z1597">
        <f t="shared" si="25"/>
        <v>0</v>
      </c>
    </row>
    <row r="1598" spans="1:26">
      <c r="A1598" t="s">
        <v>246</v>
      </c>
      <c r="B1598">
        <v>71439012458</v>
      </c>
      <c r="C1598" t="s">
        <v>4134</v>
      </c>
      <c r="D1598" t="s">
        <v>1527</v>
      </c>
      <c r="E1598" t="s">
        <v>1528</v>
      </c>
      <c r="F1598">
        <v>12432749</v>
      </c>
      <c r="G1598">
        <v>45045</v>
      </c>
      <c r="H1598" t="s">
        <v>4644</v>
      </c>
      <c r="I1598" t="s">
        <v>248</v>
      </c>
      <c r="J1598" t="s">
        <v>249</v>
      </c>
      <c r="K1598" t="s">
        <v>250</v>
      </c>
      <c r="L1598" t="s">
        <v>251</v>
      </c>
      <c r="O1598" s="111">
        <v>45045</v>
      </c>
      <c r="P1598" t="s">
        <v>252</v>
      </c>
      <c r="Q1598" t="s">
        <v>257</v>
      </c>
      <c r="R1598" s="111"/>
      <c r="W1598">
        <v>0</v>
      </c>
      <c r="X1598">
        <v>0</v>
      </c>
      <c r="Y1598">
        <v>0</v>
      </c>
      <c r="Z1598">
        <f t="shared" si="25"/>
        <v>0</v>
      </c>
    </row>
    <row r="1599" spans="1:26">
      <c r="A1599" t="s">
        <v>246</v>
      </c>
      <c r="B1599" t="s">
        <v>2173</v>
      </c>
      <c r="C1599" t="s">
        <v>2174</v>
      </c>
      <c r="D1599" t="s">
        <v>3737</v>
      </c>
      <c r="E1599" t="s">
        <v>54</v>
      </c>
      <c r="F1599">
        <v>12189695</v>
      </c>
      <c r="G1599">
        <v>44987</v>
      </c>
      <c r="H1599" t="s">
        <v>3738</v>
      </c>
      <c r="I1599" t="s">
        <v>260</v>
      </c>
      <c r="L1599" t="s">
        <v>251</v>
      </c>
      <c r="O1599" s="111">
        <v>44987</v>
      </c>
      <c r="P1599" t="s">
        <v>252</v>
      </c>
      <c r="Q1599" t="s">
        <v>263</v>
      </c>
      <c r="R1599" s="111">
        <v>44993</v>
      </c>
      <c r="W1599">
        <v>0</v>
      </c>
      <c r="X1599">
        <v>85.55</v>
      </c>
      <c r="Y1599">
        <v>0</v>
      </c>
      <c r="Z1599">
        <f t="shared" si="25"/>
        <v>85.55</v>
      </c>
    </row>
    <row r="1600" spans="1:26">
      <c r="A1600" t="s">
        <v>246</v>
      </c>
      <c r="B1600" t="s">
        <v>2220</v>
      </c>
      <c r="C1600" t="s">
        <v>2221</v>
      </c>
      <c r="D1600" t="s">
        <v>3739</v>
      </c>
      <c r="E1600" t="s">
        <v>54</v>
      </c>
      <c r="F1600">
        <v>12255004</v>
      </c>
      <c r="G1600">
        <v>45005</v>
      </c>
      <c r="H1600" t="s">
        <v>3740</v>
      </c>
      <c r="I1600" t="s">
        <v>255</v>
      </c>
      <c r="J1600" t="s">
        <v>249</v>
      </c>
      <c r="K1600" t="s">
        <v>250</v>
      </c>
      <c r="L1600" t="s">
        <v>251</v>
      </c>
      <c r="O1600" s="111">
        <v>45005</v>
      </c>
      <c r="P1600" t="s">
        <v>252</v>
      </c>
      <c r="Q1600" t="s">
        <v>253</v>
      </c>
      <c r="R1600" s="111">
        <v>45007</v>
      </c>
      <c r="W1600">
        <v>0</v>
      </c>
      <c r="X1600">
        <v>1887.5</v>
      </c>
      <c r="Y1600">
        <v>4244</v>
      </c>
      <c r="Z1600">
        <f t="shared" si="25"/>
        <v>6131.5</v>
      </c>
    </row>
    <row r="1601" spans="1:26">
      <c r="A1601" t="s">
        <v>246</v>
      </c>
      <c r="B1601">
        <v>565845128</v>
      </c>
      <c r="C1601" t="s">
        <v>3573</v>
      </c>
      <c r="D1601" t="s">
        <v>1107</v>
      </c>
      <c r="E1601" t="s">
        <v>54</v>
      </c>
      <c r="F1601">
        <v>5364818</v>
      </c>
      <c r="G1601">
        <v>44968</v>
      </c>
      <c r="H1601" t="s">
        <v>2871</v>
      </c>
      <c r="I1601" t="s">
        <v>255</v>
      </c>
      <c r="J1601" t="s">
        <v>249</v>
      </c>
      <c r="K1601" t="s">
        <v>250</v>
      </c>
      <c r="L1601" t="s">
        <v>251</v>
      </c>
      <c r="O1601" s="111">
        <v>44970</v>
      </c>
      <c r="P1601" t="s">
        <v>252</v>
      </c>
      <c r="Q1601" t="s">
        <v>253</v>
      </c>
      <c r="R1601" s="111">
        <v>44972</v>
      </c>
      <c r="W1601">
        <v>426.86</v>
      </c>
      <c r="X1601">
        <v>609.5</v>
      </c>
      <c r="Y1601">
        <v>1916</v>
      </c>
      <c r="Z1601">
        <f t="shared" si="25"/>
        <v>2952.36</v>
      </c>
    </row>
    <row r="1602" spans="1:26">
      <c r="A1602" t="s">
        <v>246</v>
      </c>
      <c r="B1602">
        <v>690067178</v>
      </c>
      <c r="C1602" t="s">
        <v>2311</v>
      </c>
      <c r="D1602" t="s">
        <v>1107</v>
      </c>
      <c r="E1602" t="s">
        <v>54</v>
      </c>
      <c r="F1602">
        <v>4495860</v>
      </c>
      <c r="G1602">
        <v>44970</v>
      </c>
      <c r="H1602" t="s">
        <v>2869</v>
      </c>
      <c r="I1602" t="s">
        <v>255</v>
      </c>
      <c r="J1602" t="s">
        <v>249</v>
      </c>
      <c r="K1602" t="s">
        <v>250</v>
      </c>
      <c r="L1602" t="s">
        <v>251</v>
      </c>
      <c r="O1602" s="111">
        <v>44974</v>
      </c>
      <c r="P1602" t="s">
        <v>252</v>
      </c>
      <c r="Q1602" t="s">
        <v>257</v>
      </c>
      <c r="R1602" s="111">
        <v>44980</v>
      </c>
      <c r="W1602">
        <v>0</v>
      </c>
      <c r="X1602">
        <v>0</v>
      </c>
      <c r="Y1602">
        <v>0</v>
      </c>
      <c r="Z1602">
        <f t="shared" si="25"/>
        <v>0</v>
      </c>
    </row>
    <row r="1603" spans="1:26">
      <c r="A1603" t="s">
        <v>246</v>
      </c>
      <c r="B1603">
        <v>565845128</v>
      </c>
      <c r="C1603" t="s">
        <v>3573</v>
      </c>
      <c r="D1603" t="s">
        <v>1107</v>
      </c>
      <c r="E1603" t="s">
        <v>54</v>
      </c>
      <c r="F1603">
        <v>12125356</v>
      </c>
      <c r="G1603">
        <v>44971</v>
      </c>
      <c r="H1603" t="s">
        <v>2873</v>
      </c>
      <c r="I1603" t="s">
        <v>248</v>
      </c>
      <c r="J1603" t="s">
        <v>249</v>
      </c>
      <c r="K1603" t="s">
        <v>3936</v>
      </c>
      <c r="L1603" t="s">
        <v>251</v>
      </c>
      <c r="O1603" s="111">
        <v>44971</v>
      </c>
      <c r="P1603" t="s">
        <v>252</v>
      </c>
      <c r="Q1603" t="s">
        <v>282</v>
      </c>
      <c r="R1603" s="111">
        <v>44974</v>
      </c>
      <c r="W1603">
        <v>147.69999999999999</v>
      </c>
      <c r="X1603">
        <v>43.6</v>
      </c>
      <c r="Y1603">
        <v>0</v>
      </c>
      <c r="Z1603">
        <f t="shared" si="25"/>
        <v>191.29999999999998</v>
      </c>
    </row>
    <row r="1604" spans="1:26">
      <c r="A1604" t="s">
        <v>246</v>
      </c>
      <c r="B1604">
        <v>2215955112</v>
      </c>
      <c r="C1604" t="s">
        <v>3151</v>
      </c>
      <c r="D1604" t="s">
        <v>1107</v>
      </c>
      <c r="E1604" t="s">
        <v>54</v>
      </c>
      <c r="F1604">
        <v>12119831</v>
      </c>
      <c r="G1604">
        <v>44971</v>
      </c>
      <c r="H1604" t="s">
        <v>2872</v>
      </c>
      <c r="I1604" t="s">
        <v>248</v>
      </c>
      <c r="J1604" t="s">
        <v>249</v>
      </c>
      <c r="K1604" t="s">
        <v>3936</v>
      </c>
      <c r="L1604" t="s">
        <v>251</v>
      </c>
      <c r="O1604" s="111">
        <v>44971</v>
      </c>
      <c r="P1604" t="s">
        <v>252</v>
      </c>
      <c r="Q1604" t="s">
        <v>253</v>
      </c>
      <c r="R1604" s="111">
        <v>44981</v>
      </c>
      <c r="W1604">
        <v>1190</v>
      </c>
      <c r="X1604">
        <v>5076</v>
      </c>
      <c r="Y1604">
        <v>6990</v>
      </c>
      <c r="Z1604">
        <f t="shared" si="25"/>
        <v>13256</v>
      </c>
    </row>
    <row r="1605" spans="1:26">
      <c r="A1605" t="s">
        <v>246</v>
      </c>
      <c r="B1605">
        <v>565845128</v>
      </c>
      <c r="C1605" t="s">
        <v>3573</v>
      </c>
      <c r="D1605" t="s">
        <v>1107</v>
      </c>
      <c r="E1605" t="s">
        <v>54</v>
      </c>
      <c r="F1605">
        <v>12129377</v>
      </c>
      <c r="G1605">
        <v>44972</v>
      </c>
      <c r="H1605" t="s">
        <v>2875</v>
      </c>
      <c r="I1605" t="s">
        <v>255</v>
      </c>
      <c r="J1605" t="s">
        <v>249</v>
      </c>
      <c r="K1605" t="s">
        <v>250</v>
      </c>
      <c r="L1605" t="s">
        <v>251</v>
      </c>
      <c r="O1605" s="111">
        <v>44972</v>
      </c>
      <c r="P1605" t="s">
        <v>252</v>
      </c>
      <c r="Q1605" t="s">
        <v>257</v>
      </c>
      <c r="R1605" s="111">
        <v>44974</v>
      </c>
      <c r="W1605">
        <v>0</v>
      </c>
      <c r="X1605">
        <v>0</v>
      </c>
      <c r="Y1605">
        <v>0</v>
      </c>
      <c r="Z1605">
        <f t="shared" si="25"/>
        <v>0</v>
      </c>
    </row>
    <row r="1606" spans="1:26">
      <c r="A1606" t="s">
        <v>246</v>
      </c>
      <c r="B1606">
        <v>2215955112</v>
      </c>
      <c r="C1606" t="s">
        <v>3151</v>
      </c>
      <c r="D1606" t="s">
        <v>1107</v>
      </c>
      <c r="E1606" t="s">
        <v>54</v>
      </c>
      <c r="F1606">
        <v>12130296</v>
      </c>
      <c r="G1606">
        <v>44972</v>
      </c>
      <c r="H1606" t="s">
        <v>2876</v>
      </c>
      <c r="I1606" t="s">
        <v>255</v>
      </c>
      <c r="J1606" t="s">
        <v>249</v>
      </c>
      <c r="K1606" t="s">
        <v>250</v>
      </c>
      <c r="L1606" t="s">
        <v>251</v>
      </c>
      <c r="O1606" s="111">
        <v>44972</v>
      </c>
      <c r="P1606" t="s">
        <v>252</v>
      </c>
      <c r="Q1606" t="s">
        <v>282</v>
      </c>
      <c r="R1606" s="111">
        <v>44974</v>
      </c>
      <c r="W1606">
        <v>3.83</v>
      </c>
      <c r="X1606">
        <v>0</v>
      </c>
      <c r="Y1606">
        <v>0</v>
      </c>
      <c r="Z1606">
        <f t="shared" si="25"/>
        <v>3.83</v>
      </c>
    </row>
    <row r="1607" spans="1:26">
      <c r="A1607" t="s">
        <v>246</v>
      </c>
      <c r="B1607">
        <v>565845128</v>
      </c>
      <c r="C1607" t="s">
        <v>3573</v>
      </c>
      <c r="D1607" t="s">
        <v>1107</v>
      </c>
      <c r="E1607" t="s">
        <v>54</v>
      </c>
      <c r="F1607">
        <v>12137311</v>
      </c>
      <c r="G1607">
        <v>44973</v>
      </c>
      <c r="H1607" t="s">
        <v>2878</v>
      </c>
      <c r="I1607" t="s">
        <v>255</v>
      </c>
      <c r="J1607" t="s">
        <v>249</v>
      </c>
      <c r="K1607" t="s">
        <v>250</v>
      </c>
      <c r="L1607" t="s">
        <v>251</v>
      </c>
      <c r="O1607" s="111">
        <v>44973</v>
      </c>
      <c r="P1607" t="s">
        <v>252</v>
      </c>
      <c r="Q1607" t="s">
        <v>253</v>
      </c>
      <c r="R1607" s="111">
        <v>44974</v>
      </c>
      <c r="W1607">
        <v>2669.8</v>
      </c>
      <c r="X1607">
        <v>7214.17</v>
      </c>
      <c r="Y1607">
        <v>6743.8</v>
      </c>
      <c r="Z1607">
        <f t="shared" si="25"/>
        <v>16627.77</v>
      </c>
    </row>
    <row r="1608" spans="1:26">
      <c r="A1608" t="s">
        <v>246</v>
      </c>
      <c r="B1608">
        <v>2215955112</v>
      </c>
      <c r="C1608" t="s">
        <v>3151</v>
      </c>
      <c r="D1608" t="s">
        <v>1107</v>
      </c>
      <c r="E1608" t="s">
        <v>54</v>
      </c>
      <c r="F1608">
        <v>12147287</v>
      </c>
      <c r="G1608">
        <v>44979</v>
      </c>
      <c r="H1608" t="s">
        <v>2879</v>
      </c>
      <c r="I1608" t="s">
        <v>255</v>
      </c>
      <c r="J1608" t="s">
        <v>249</v>
      </c>
      <c r="K1608" t="s">
        <v>268</v>
      </c>
      <c r="L1608" t="s">
        <v>251</v>
      </c>
      <c r="O1608" s="111">
        <v>44979</v>
      </c>
      <c r="P1608" t="s">
        <v>252</v>
      </c>
      <c r="Q1608" t="s">
        <v>282</v>
      </c>
      <c r="R1608" s="111">
        <v>44980</v>
      </c>
      <c r="W1608">
        <v>0</v>
      </c>
      <c r="X1608">
        <v>140</v>
      </c>
      <c r="Y1608">
        <v>0</v>
      </c>
      <c r="Z1608">
        <f t="shared" si="25"/>
        <v>140</v>
      </c>
    </row>
    <row r="1609" spans="1:26">
      <c r="A1609" t="s">
        <v>246</v>
      </c>
      <c r="B1609">
        <v>6589394164</v>
      </c>
      <c r="C1609" t="s">
        <v>2314</v>
      </c>
      <c r="D1609" t="s">
        <v>1107</v>
      </c>
      <c r="E1609" t="s">
        <v>54</v>
      </c>
      <c r="F1609">
        <v>12148815</v>
      </c>
      <c r="G1609">
        <v>44980</v>
      </c>
      <c r="H1609" t="s">
        <v>2880</v>
      </c>
      <c r="I1609" t="s">
        <v>255</v>
      </c>
      <c r="J1609" t="s">
        <v>249</v>
      </c>
      <c r="K1609" t="s">
        <v>250</v>
      </c>
      <c r="L1609" t="s">
        <v>251</v>
      </c>
      <c r="O1609" s="111">
        <v>44980</v>
      </c>
      <c r="P1609" t="s">
        <v>252</v>
      </c>
      <c r="Q1609" t="s">
        <v>253</v>
      </c>
      <c r="R1609" s="111">
        <v>44984</v>
      </c>
      <c r="W1609">
        <v>32</v>
      </c>
      <c r="X1609">
        <v>15203.18</v>
      </c>
      <c r="Y1609">
        <v>17519.5</v>
      </c>
      <c r="Z1609">
        <f t="shared" si="25"/>
        <v>32754.68</v>
      </c>
    </row>
    <row r="1610" spans="1:26">
      <c r="A1610" t="s">
        <v>246</v>
      </c>
      <c r="B1610">
        <v>690067178</v>
      </c>
      <c r="C1610" t="s">
        <v>2311</v>
      </c>
      <c r="D1610" t="s">
        <v>1107</v>
      </c>
      <c r="E1610" t="s">
        <v>54</v>
      </c>
      <c r="F1610">
        <v>12153415</v>
      </c>
      <c r="G1610">
        <v>44980</v>
      </c>
      <c r="H1610" t="s">
        <v>2881</v>
      </c>
      <c r="I1610" t="s">
        <v>255</v>
      </c>
      <c r="J1610" t="s">
        <v>249</v>
      </c>
      <c r="K1610" t="s">
        <v>250</v>
      </c>
      <c r="L1610" t="s">
        <v>251</v>
      </c>
      <c r="O1610" s="111">
        <v>44980</v>
      </c>
      <c r="P1610" t="s">
        <v>252</v>
      </c>
      <c r="Q1610" t="s">
        <v>257</v>
      </c>
      <c r="R1610" s="111">
        <v>44981</v>
      </c>
      <c r="W1610">
        <v>0</v>
      </c>
      <c r="X1610">
        <v>0</v>
      </c>
      <c r="Y1610">
        <v>0</v>
      </c>
      <c r="Z1610">
        <f t="shared" si="25"/>
        <v>0</v>
      </c>
    </row>
    <row r="1611" spans="1:26">
      <c r="A1611" t="s">
        <v>246</v>
      </c>
      <c r="B1611">
        <v>2215955112</v>
      </c>
      <c r="C1611" t="s">
        <v>3151</v>
      </c>
      <c r="D1611" t="s">
        <v>1107</v>
      </c>
      <c r="E1611" t="s">
        <v>54</v>
      </c>
      <c r="F1611">
        <v>12157583</v>
      </c>
      <c r="G1611">
        <v>44981</v>
      </c>
      <c r="H1611" t="s">
        <v>2882</v>
      </c>
      <c r="I1611" t="s">
        <v>255</v>
      </c>
      <c r="L1611" t="s">
        <v>251</v>
      </c>
      <c r="O1611" s="111">
        <v>44981</v>
      </c>
      <c r="P1611" t="s">
        <v>252</v>
      </c>
      <c r="Q1611" t="s">
        <v>263</v>
      </c>
      <c r="R1611" s="111">
        <v>44984</v>
      </c>
      <c r="W1611">
        <v>0</v>
      </c>
      <c r="X1611">
        <v>21</v>
      </c>
      <c r="Y1611">
        <v>0</v>
      </c>
      <c r="Z1611">
        <f t="shared" si="25"/>
        <v>21</v>
      </c>
    </row>
    <row r="1612" spans="1:26">
      <c r="A1612" t="s">
        <v>246</v>
      </c>
      <c r="B1612">
        <v>2215955112</v>
      </c>
      <c r="C1612" t="s">
        <v>3151</v>
      </c>
      <c r="D1612" t="s">
        <v>1107</v>
      </c>
      <c r="E1612" t="s">
        <v>54</v>
      </c>
      <c r="F1612">
        <v>12158196</v>
      </c>
      <c r="G1612">
        <v>44981</v>
      </c>
      <c r="H1612" t="s">
        <v>2883</v>
      </c>
      <c r="I1612" t="s">
        <v>255</v>
      </c>
      <c r="J1612" t="s">
        <v>249</v>
      </c>
      <c r="K1612" t="s">
        <v>250</v>
      </c>
      <c r="L1612" t="s">
        <v>251</v>
      </c>
      <c r="O1612" s="111">
        <v>44981</v>
      </c>
      <c r="P1612" t="s">
        <v>252</v>
      </c>
      <c r="Q1612" t="s">
        <v>257</v>
      </c>
      <c r="R1612" s="111">
        <v>44984</v>
      </c>
      <c r="W1612">
        <v>0</v>
      </c>
      <c r="X1612">
        <v>0</v>
      </c>
      <c r="Y1612">
        <v>0</v>
      </c>
      <c r="Z1612">
        <f t="shared" si="25"/>
        <v>0</v>
      </c>
    </row>
    <row r="1613" spans="1:26">
      <c r="A1613" t="s">
        <v>246</v>
      </c>
      <c r="B1613">
        <v>690067178</v>
      </c>
      <c r="C1613" t="s">
        <v>2311</v>
      </c>
      <c r="D1613" t="s">
        <v>1107</v>
      </c>
      <c r="E1613" t="s">
        <v>54</v>
      </c>
      <c r="F1613">
        <v>12166663</v>
      </c>
      <c r="G1613">
        <v>44984</v>
      </c>
      <c r="H1613" t="s">
        <v>2884</v>
      </c>
      <c r="I1613" t="s">
        <v>255</v>
      </c>
      <c r="J1613" t="s">
        <v>249</v>
      </c>
      <c r="K1613" t="s">
        <v>250</v>
      </c>
      <c r="L1613" t="s">
        <v>251</v>
      </c>
      <c r="O1613" s="111">
        <v>44984</v>
      </c>
      <c r="P1613" t="s">
        <v>252</v>
      </c>
      <c r="Q1613" t="s">
        <v>257</v>
      </c>
      <c r="R1613" s="111"/>
      <c r="W1613">
        <v>0</v>
      </c>
      <c r="X1613">
        <v>0</v>
      </c>
      <c r="Y1613">
        <v>0</v>
      </c>
      <c r="Z1613">
        <f t="shared" si="25"/>
        <v>0</v>
      </c>
    </row>
    <row r="1614" spans="1:26">
      <c r="A1614" t="s">
        <v>246</v>
      </c>
      <c r="B1614">
        <v>690067178</v>
      </c>
      <c r="C1614" t="s">
        <v>2311</v>
      </c>
      <c r="D1614" t="s">
        <v>1107</v>
      </c>
      <c r="E1614" t="s">
        <v>54</v>
      </c>
      <c r="F1614">
        <v>4902021</v>
      </c>
      <c r="G1614">
        <v>44984</v>
      </c>
      <c r="H1614" t="s">
        <v>2870</v>
      </c>
      <c r="I1614" t="s">
        <v>255</v>
      </c>
      <c r="J1614" t="s">
        <v>249</v>
      </c>
      <c r="K1614" t="s">
        <v>250</v>
      </c>
      <c r="L1614" t="s">
        <v>251</v>
      </c>
      <c r="O1614" s="111">
        <v>44984</v>
      </c>
      <c r="P1614" t="s">
        <v>252</v>
      </c>
      <c r="Q1614" t="s">
        <v>282</v>
      </c>
      <c r="R1614" s="111">
        <v>44988</v>
      </c>
      <c r="W1614">
        <v>0</v>
      </c>
      <c r="X1614">
        <v>1021</v>
      </c>
      <c r="Y1614">
        <v>0</v>
      </c>
      <c r="Z1614">
        <f t="shared" si="25"/>
        <v>1021</v>
      </c>
    </row>
    <row r="1615" spans="1:26">
      <c r="A1615" t="s">
        <v>246</v>
      </c>
      <c r="B1615">
        <v>2215955112</v>
      </c>
      <c r="C1615" t="s">
        <v>3151</v>
      </c>
      <c r="D1615" t="s">
        <v>1107</v>
      </c>
      <c r="E1615" t="s">
        <v>54</v>
      </c>
      <c r="F1615">
        <v>12171566</v>
      </c>
      <c r="G1615">
        <v>44985</v>
      </c>
      <c r="H1615" t="s">
        <v>2885</v>
      </c>
      <c r="I1615" t="s">
        <v>255</v>
      </c>
      <c r="J1615" t="s">
        <v>249</v>
      </c>
      <c r="K1615" t="s">
        <v>250</v>
      </c>
      <c r="L1615" t="s">
        <v>251</v>
      </c>
      <c r="O1615" s="111">
        <v>44985</v>
      </c>
      <c r="P1615" t="s">
        <v>252</v>
      </c>
      <c r="Q1615" t="s">
        <v>257</v>
      </c>
      <c r="R1615" s="111">
        <v>44988</v>
      </c>
      <c r="W1615">
        <v>0</v>
      </c>
      <c r="X1615">
        <v>0</v>
      </c>
      <c r="Y1615">
        <v>0</v>
      </c>
      <c r="Z1615">
        <f t="shared" si="25"/>
        <v>0</v>
      </c>
    </row>
    <row r="1616" spans="1:26">
      <c r="A1616" t="s">
        <v>246</v>
      </c>
      <c r="B1616">
        <v>2215955112</v>
      </c>
      <c r="C1616" t="s">
        <v>3151</v>
      </c>
      <c r="D1616" t="s">
        <v>1107</v>
      </c>
      <c r="E1616" t="s">
        <v>54</v>
      </c>
      <c r="F1616">
        <v>12172177</v>
      </c>
      <c r="G1616">
        <v>44985</v>
      </c>
      <c r="H1616" t="s">
        <v>2886</v>
      </c>
      <c r="I1616" t="s">
        <v>255</v>
      </c>
      <c r="J1616" t="s">
        <v>249</v>
      </c>
      <c r="K1616" t="s">
        <v>250</v>
      </c>
      <c r="L1616" t="s">
        <v>251</v>
      </c>
      <c r="O1616" s="111">
        <v>44985</v>
      </c>
      <c r="P1616" t="s">
        <v>252</v>
      </c>
      <c r="Q1616" t="s">
        <v>257</v>
      </c>
      <c r="R1616" s="111">
        <v>44988</v>
      </c>
      <c r="W1616">
        <v>0</v>
      </c>
      <c r="X1616">
        <v>0</v>
      </c>
      <c r="Y1616">
        <v>0</v>
      </c>
      <c r="Z1616">
        <f t="shared" si="25"/>
        <v>0</v>
      </c>
    </row>
    <row r="1617" spans="1:26">
      <c r="A1617" t="s">
        <v>246</v>
      </c>
      <c r="B1617">
        <v>2215955112</v>
      </c>
      <c r="C1617" t="s">
        <v>3151</v>
      </c>
      <c r="D1617" t="s">
        <v>1107</v>
      </c>
      <c r="E1617" t="s">
        <v>54</v>
      </c>
      <c r="F1617">
        <v>12172853</v>
      </c>
      <c r="G1617">
        <v>44985</v>
      </c>
      <c r="H1617" t="s">
        <v>2887</v>
      </c>
      <c r="I1617" t="s">
        <v>255</v>
      </c>
      <c r="J1617" t="s">
        <v>249</v>
      </c>
      <c r="K1617" t="s">
        <v>250</v>
      </c>
      <c r="L1617" t="s">
        <v>251</v>
      </c>
      <c r="O1617" s="111">
        <v>44985</v>
      </c>
      <c r="P1617" t="s">
        <v>252</v>
      </c>
      <c r="Q1617" t="s">
        <v>257</v>
      </c>
      <c r="R1617" s="111">
        <v>44988</v>
      </c>
      <c r="W1617">
        <v>0</v>
      </c>
      <c r="X1617">
        <v>0</v>
      </c>
      <c r="Y1617">
        <v>0</v>
      </c>
      <c r="Z1617">
        <f t="shared" si="25"/>
        <v>0</v>
      </c>
    </row>
    <row r="1618" spans="1:26">
      <c r="A1618" t="s">
        <v>246</v>
      </c>
      <c r="B1618">
        <v>565845128</v>
      </c>
      <c r="C1618" t="s">
        <v>3573</v>
      </c>
      <c r="D1618" t="s">
        <v>1107</v>
      </c>
      <c r="E1618" t="s">
        <v>54</v>
      </c>
      <c r="F1618">
        <v>12163127</v>
      </c>
      <c r="G1618">
        <v>44986</v>
      </c>
      <c r="H1618" t="s">
        <v>3742</v>
      </c>
      <c r="I1618" t="s">
        <v>255</v>
      </c>
      <c r="J1618" t="s">
        <v>249</v>
      </c>
      <c r="K1618" t="s">
        <v>250</v>
      </c>
      <c r="L1618" t="s">
        <v>251</v>
      </c>
      <c r="O1618" s="111">
        <v>44986</v>
      </c>
      <c r="P1618" t="s">
        <v>252</v>
      </c>
      <c r="Q1618" t="s">
        <v>257</v>
      </c>
      <c r="R1618" s="111">
        <v>44988</v>
      </c>
      <c r="W1618">
        <v>0</v>
      </c>
      <c r="X1618">
        <v>0</v>
      </c>
      <c r="Y1618">
        <v>0</v>
      </c>
      <c r="Z1618">
        <f t="shared" si="25"/>
        <v>0</v>
      </c>
    </row>
    <row r="1619" spans="1:26">
      <c r="A1619" t="s">
        <v>246</v>
      </c>
      <c r="B1619">
        <v>690067178</v>
      </c>
      <c r="C1619" t="s">
        <v>2311</v>
      </c>
      <c r="D1619" t="s">
        <v>1107</v>
      </c>
      <c r="E1619" t="s">
        <v>54</v>
      </c>
      <c r="F1619">
        <v>12185238</v>
      </c>
      <c r="G1619">
        <v>44986</v>
      </c>
      <c r="H1619" t="s">
        <v>3744</v>
      </c>
      <c r="I1619" t="s">
        <v>255</v>
      </c>
      <c r="J1619" t="s">
        <v>249</v>
      </c>
      <c r="K1619" t="s">
        <v>250</v>
      </c>
      <c r="L1619" t="s">
        <v>251</v>
      </c>
      <c r="O1619" s="111">
        <v>44987</v>
      </c>
      <c r="P1619" t="s">
        <v>252</v>
      </c>
      <c r="Q1619" t="s">
        <v>257</v>
      </c>
      <c r="R1619" s="111">
        <v>44988</v>
      </c>
      <c r="W1619">
        <v>0</v>
      </c>
      <c r="X1619">
        <v>0</v>
      </c>
      <c r="Y1619">
        <v>0</v>
      </c>
      <c r="Z1619">
        <f t="shared" si="25"/>
        <v>0</v>
      </c>
    </row>
    <row r="1620" spans="1:26">
      <c r="A1620" t="s">
        <v>246</v>
      </c>
      <c r="B1620">
        <v>690067178</v>
      </c>
      <c r="C1620" t="s">
        <v>2311</v>
      </c>
      <c r="D1620" t="s">
        <v>1107</v>
      </c>
      <c r="E1620" t="s">
        <v>54</v>
      </c>
      <c r="F1620">
        <v>12200102</v>
      </c>
      <c r="G1620">
        <v>44991</v>
      </c>
      <c r="H1620" t="s">
        <v>3745</v>
      </c>
      <c r="I1620" t="s">
        <v>255</v>
      </c>
      <c r="J1620" t="s">
        <v>249</v>
      </c>
      <c r="K1620" t="s">
        <v>250</v>
      </c>
      <c r="L1620" t="s">
        <v>251</v>
      </c>
      <c r="O1620" s="111">
        <v>44992</v>
      </c>
      <c r="P1620" t="s">
        <v>252</v>
      </c>
      <c r="Q1620" t="s">
        <v>257</v>
      </c>
      <c r="R1620" s="111">
        <v>44993</v>
      </c>
      <c r="W1620">
        <v>0</v>
      </c>
      <c r="X1620">
        <v>0</v>
      </c>
      <c r="Y1620">
        <v>0</v>
      </c>
      <c r="Z1620">
        <f t="shared" si="25"/>
        <v>0</v>
      </c>
    </row>
    <row r="1621" spans="1:26">
      <c r="A1621" t="s">
        <v>246</v>
      </c>
      <c r="B1621">
        <v>2215955112</v>
      </c>
      <c r="C1621" t="s">
        <v>3151</v>
      </c>
      <c r="D1621" t="s">
        <v>1107</v>
      </c>
      <c r="E1621" t="s">
        <v>54</v>
      </c>
      <c r="F1621">
        <v>12163221</v>
      </c>
      <c r="G1621">
        <v>44991</v>
      </c>
      <c r="H1621" t="s">
        <v>3743</v>
      </c>
      <c r="I1621" t="s">
        <v>255</v>
      </c>
      <c r="J1621" t="s">
        <v>249</v>
      </c>
      <c r="K1621" t="s">
        <v>250</v>
      </c>
      <c r="L1621" t="s">
        <v>251</v>
      </c>
      <c r="O1621" s="111">
        <v>44991</v>
      </c>
      <c r="P1621" t="s">
        <v>252</v>
      </c>
      <c r="Q1621" t="s">
        <v>257</v>
      </c>
      <c r="R1621" s="111"/>
      <c r="W1621">
        <v>0</v>
      </c>
      <c r="X1621">
        <v>0</v>
      </c>
      <c r="Y1621">
        <v>0</v>
      </c>
      <c r="Z1621">
        <f t="shared" si="25"/>
        <v>0</v>
      </c>
    </row>
    <row r="1622" spans="1:26">
      <c r="A1622" t="s">
        <v>246</v>
      </c>
      <c r="B1622">
        <v>2215955112</v>
      </c>
      <c r="C1622" t="s">
        <v>3151</v>
      </c>
      <c r="D1622" t="s">
        <v>1107</v>
      </c>
      <c r="E1622" t="s">
        <v>54</v>
      </c>
      <c r="F1622">
        <v>12200822</v>
      </c>
      <c r="G1622">
        <v>44991</v>
      </c>
      <c r="H1622" t="s">
        <v>3746</v>
      </c>
      <c r="I1622" t="s">
        <v>255</v>
      </c>
      <c r="L1622" t="s">
        <v>251</v>
      </c>
      <c r="O1622" s="111">
        <v>44991</v>
      </c>
      <c r="P1622" t="s">
        <v>252</v>
      </c>
      <c r="Q1622" t="s">
        <v>263</v>
      </c>
      <c r="R1622" s="111">
        <v>44993</v>
      </c>
      <c r="W1622">
        <v>0</v>
      </c>
      <c r="X1622">
        <v>74.5</v>
      </c>
      <c r="Y1622">
        <v>0</v>
      </c>
      <c r="Z1622">
        <f t="shared" si="25"/>
        <v>74.5</v>
      </c>
    </row>
    <row r="1623" spans="1:26">
      <c r="A1623" t="s">
        <v>246</v>
      </c>
      <c r="B1623">
        <v>565845128</v>
      </c>
      <c r="C1623" t="s">
        <v>3573</v>
      </c>
      <c r="D1623" t="s">
        <v>1107</v>
      </c>
      <c r="E1623" t="s">
        <v>54</v>
      </c>
      <c r="F1623">
        <v>12201790</v>
      </c>
      <c r="G1623">
        <v>44991</v>
      </c>
      <c r="H1623" t="s">
        <v>3747</v>
      </c>
      <c r="I1623" t="s">
        <v>255</v>
      </c>
      <c r="J1623" t="s">
        <v>249</v>
      </c>
      <c r="K1623" t="s">
        <v>268</v>
      </c>
      <c r="L1623" t="s">
        <v>251</v>
      </c>
      <c r="O1623" s="111">
        <v>44991</v>
      </c>
      <c r="P1623" t="s">
        <v>252</v>
      </c>
      <c r="Q1623" t="s">
        <v>253</v>
      </c>
      <c r="R1623" s="111">
        <v>44993</v>
      </c>
      <c r="W1623">
        <v>0</v>
      </c>
      <c r="X1623">
        <v>142.6</v>
      </c>
      <c r="Y1623">
        <v>865.15</v>
      </c>
      <c r="Z1623">
        <f t="shared" si="25"/>
        <v>1007.75</v>
      </c>
    </row>
    <row r="1624" spans="1:26">
      <c r="A1624" t="s">
        <v>246</v>
      </c>
      <c r="B1624" t="s">
        <v>4240</v>
      </c>
      <c r="C1624" t="s">
        <v>3643</v>
      </c>
      <c r="D1624" t="s">
        <v>1107</v>
      </c>
      <c r="E1624" t="s">
        <v>54</v>
      </c>
      <c r="F1624">
        <v>12203716</v>
      </c>
      <c r="G1624">
        <v>44992</v>
      </c>
      <c r="H1624" t="s">
        <v>3748</v>
      </c>
      <c r="I1624" t="s">
        <v>255</v>
      </c>
      <c r="J1624" t="s">
        <v>249</v>
      </c>
      <c r="K1624" t="s">
        <v>250</v>
      </c>
      <c r="L1624" t="s">
        <v>251</v>
      </c>
      <c r="O1624" s="111">
        <v>44992</v>
      </c>
      <c r="P1624" t="s">
        <v>252</v>
      </c>
      <c r="Q1624" t="s">
        <v>282</v>
      </c>
      <c r="R1624" s="111">
        <v>44993</v>
      </c>
      <c r="W1624">
        <v>0</v>
      </c>
      <c r="X1624">
        <v>1553</v>
      </c>
      <c r="Y1624">
        <v>0</v>
      </c>
      <c r="Z1624">
        <f t="shared" si="25"/>
        <v>1553</v>
      </c>
    </row>
    <row r="1625" spans="1:26">
      <c r="A1625" t="s">
        <v>246</v>
      </c>
      <c r="B1625">
        <v>565845128</v>
      </c>
      <c r="C1625" t="s">
        <v>3573</v>
      </c>
      <c r="D1625" t="s">
        <v>1107</v>
      </c>
      <c r="E1625" t="s">
        <v>54</v>
      </c>
      <c r="F1625">
        <v>12208859</v>
      </c>
      <c r="G1625">
        <v>44993</v>
      </c>
      <c r="H1625" t="s">
        <v>3749</v>
      </c>
      <c r="I1625" t="s">
        <v>260</v>
      </c>
      <c r="L1625" t="s">
        <v>251</v>
      </c>
      <c r="O1625" s="111">
        <v>44993</v>
      </c>
      <c r="P1625" t="s">
        <v>252</v>
      </c>
      <c r="Q1625" t="s">
        <v>263</v>
      </c>
      <c r="R1625" s="111">
        <v>44994</v>
      </c>
      <c r="W1625">
        <v>0</v>
      </c>
      <c r="X1625">
        <v>227</v>
      </c>
      <c r="Y1625">
        <v>0</v>
      </c>
      <c r="Z1625">
        <f t="shared" si="25"/>
        <v>227</v>
      </c>
    </row>
    <row r="1626" spans="1:26">
      <c r="A1626" t="s">
        <v>246</v>
      </c>
      <c r="B1626">
        <v>2215955112</v>
      </c>
      <c r="C1626" t="s">
        <v>3151</v>
      </c>
      <c r="D1626" t="s">
        <v>1107</v>
      </c>
      <c r="E1626" t="s">
        <v>54</v>
      </c>
      <c r="F1626">
        <v>12209160</v>
      </c>
      <c r="G1626">
        <v>44993</v>
      </c>
      <c r="H1626" t="s">
        <v>3750</v>
      </c>
      <c r="I1626" t="s">
        <v>255</v>
      </c>
      <c r="J1626" t="s">
        <v>249</v>
      </c>
      <c r="K1626" t="s">
        <v>250</v>
      </c>
      <c r="L1626" t="s">
        <v>251</v>
      </c>
      <c r="O1626" s="111">
        <v>44993</v>
      </c>
      <c r="P1626" t="s">
        <v>252</v>
      </c>
      <c r="Q1626" t="s">
        <v>282</v>
      </c>
      <c r="R1626" s="111">
        <v>44994</v>
      </c>
      <c r="W1626">
        <v>0</v>
      </c>
      <c r="X1626">
        <v>39.9</v>
      </c>
      <c r="Y1626">
        <v>0</v>
      </c>
      <c r="Z1626">
        <f t="shared" si="25"/>
        <v>39.9</v>
      </c>
    </row>
    <row r="1627" spans="1:26">
      <c r="A1627" t="s">
        <v>246</v>
      </c>
      <c r="B1627">
        <v>565845128</v>
      </c>
      <c r="C1627" t="s">
        <v>3573</v>
      </c>
      <c r="D1627" t="s">
        <v>1107</v>
      </c>
      <c r="E1627" t="s">
        <v>54</v>
      </c>
      <c r="F1627">
        <v>12215883</v>
      </c>
      <c r="G1627">
        <v>44994</v>
      </c>
      <c r="H1627" t="s">
        <v>3752</v>
      </c>
      <c r="I1627" t="s">
        <v>260</v>
      </c>
      <c r="L1627" t="s">
        <v>251</v>
      </c>
      <c r="O1627" s="111">
        <v>44994</v>
      </c>
      <c r="P1627" t="s">
        <v>252</v>
      </c>
      <c r="Q1627" t="s">
        <v>263</v>
      </c>
      <c r="R1627" s="111">
        <v>44995</v>
      </c>
      <c r="W1627">
        <v>0</v>
      </c>
      <c r="X1627">
        <v>0</v>
      </c>
      <c r="Y1627">
        <v>0</v>
      </c>
      <c r="Z1627">
        <f t="shared" si="25"/>
        <v>0</v>
      </c>
    </row>
    <row r="1628" spans="1:26">
      <c r="A1628" t="s">
        <v>246</v>
      </c>
      <c r="B1628">
        <v>2215955112</v>
      </c>
      <c r="C1628" t="s">
        <v>3151</v>
      </c>
      <c r="D1628" t="s">
        <v>1107</v>
      </c>
      <c r="E1628" t="s">
        <v>54</v>
      </c>
      <c r="F1628">
        <v>12219354</v>
      </c>
      <c r="G1628">
        <v>44995</v>
      </c>
      <c r="H1628" t="s">
        <v>3753</v>
      </c>
      <c r="I1628" t="s">
        <v>260</v>
      </c>
      <c r="L1628" t="s">
        <v>251</v>
      </c>
      <c r="O1628" s="111">
        <v>44995</v>
      </c>
      <c r="P1628" t="s">
        <v>252</v>
      </c>
      <c r="Q1628" t="s">
        <v>263</v>
      </c>
      <c r="R1628" s="111">
        <v>44998</v>
      </c>
      <c r="W1628">
        <v>0</v>
      </c>
      <c r="X1628">
        <v>14</v>
      </c>
      <c r="Y1628">
        <v>0</v>
      </c>
      <c r="Z1628">
        <f t="shared" si="25"/>
        <v>14</v>
      </c>
    </row>
    <row r="1629" spans="1:26">
      <c r="A1629" t="s">
        <v>246</v>
      </c>
      <c r="B1629">
        <v>565845128</v>
      </c>
      <c r="C1629" t="s">
        <v>3573</v>
      </c>
      <c r="D1629" t="s">
        <v>1107</v>
      </c>
      <c r="E1629" t="s">
        <v>54</v>
      </c>
      <c r="F1629">
        <v>12220095</v>
      </c>
      <c r="G1629">
        <v>44995</v>
      </c>
      <c r="H1629" t="s">
        <v>3754</v>
      </c>
      <c r="I1629" t="s">
        <v>255</v>
      </c>
      <c r="J1629" t="s">
        <v>249</v>
      </c>
      <c r="K1629" t="s">
        <v>268</v>
      </c>
      <c r="L1629" t="s">
        <v>251</v>
      </c>
      <c r="O1629" s="111">
        <v>44995</v>
      </c>
      <c r="P1629" t="s">
        <v>252</v>
      </c>
      <c r="Q1629" t="s">
        <v>253</v>
      </c>
      <c r="R1629" s="111">
        <v>44998</v>
      </c>
      <c r="W1629">
        <v>0</v>
      </c>
      <c r="X1629">
        <v>0</v>
      </c>
      <c r="Y1629">
        <v>2820.26</v>
      </c>
      <c r="Z1629">
        <f t="shared" si="25"/>
        <v>2820.26</v>
      </c>
    </row>
    <row r="1630" spans="1:26">
      <c r="A1630" t="s">
        <v>246</v>
      </c>
      <c r="B1630">
        <v>690067178</v>
      </c>
      <c r="C1630" t="s">
        <v>2311</v>
      </c>
      <c r="D1630" t="s">
        <v>1107</v>
      </c>
      <c r="E1630" t="s">
        <v>54</v>
      </c>
      <c r="F1630">
        <v>12229989</v>
      </c>
      <c r="G1630">
        <v>44999</v>
      </c>
      <c r="H1630" t="s">
        <v>3755</v>
      </c>
      <c r="I1630" t="s">
        <v>255</v>
      </c>
      <c r="J1630" t="s">
        <v>249</v>
      </c>
      <c r="K1630" t="s">
        <v>250</v>
      </c>
      <c r="L1630" t="s">
        <v>251</v>
      </c>
      <c r="O1630" s="111">
        <v>44999</v>
      </c>
      <c r="P1630" t="s">
        <v>252</v>
      </c>
      <c r="Q1630" t="s">
        <v>253</v>
      </c>
      <c r="R1630" s="111">
        <v>45001</v>
      </c>
      <c r="W1630">
        <v>0</v>
      </c>
      <c r="X1630">
        <v>35</v>
      </c>
      <c r="Y1630">
        <v>200</v>
      </c>
      <c r="Z1630">
        <f t="shared" si="25"/>
        <v>235</v>
      </c>
    </row>
    <row r="1631" spans="1:26">
      <c r="A1631" t="s">
        <v>246</v>
      </c>
      <c r="B1631" t="s">
        <v>4240</v>
      </c>
      <c r="C1631" t="s">
        <v>3643</v>
      </c>
      <c r="D1631" t="s">
        <v>1107</v>
      </c>
      <c r="E1631" t="s">
        <v>54</v>
      </c>
      <c r="F1631">
        <v>12238182</v>
      </c>
      <c r="G1631">
        <v>45000</v>
      </c>
      <c r="H1631" t="s">
        <v>3756</v>
      </c>
      <c r="I1631" t="s">
        <v>256</v>
      </c>
      <c r="J1631" t="s">
        <v>249</v>
      </c>
      <c r="K1631" t="s">
        <v>250</v>
      </c>
      <c r="L1631" t="s">
        <v>251</v>
      </c>
      <c r="O1631" s="111">
        <v>45000</v>
      </c>
      <c r="P1631" t="s">
        <v>252</v>
      </c>
      <c r="Q1631" t="s">
        <v>253</v>
      </c>
      <c r="R1631" s="111">
        <v>45001</v>
      </c>
      <c r="W1631">
        <v>0</v>
      </c>
      <c r="X1631">
        <v>1160.5</v>
      </c>
      <c r="Y1631">
        <v>2375.5</v>
      </c>
      <c r="Z1631">
        <f t="shared" si="25"/>
        <v>3536</v>
      </c>
    </row>
    <row r="1632" spans="1:26">
      <c r="A1632" t="s">
        <v>246</v>
      </c>
      <c r="B1632">
        <v>2215955112</v>
      </c>
      <c r="C1632" t="s">
        <v>3151</v>
      </c>
      <c r="D1632" t="s">
        <v>1107</v>
      </c>
      <c r="E1632" t="s">
        <v>54</v>
      </c>
      <c r="F1632">
        <v>12249271</v>
      </c>
      <c r="G1632">
        <v>45002</v>
      </c>
      <c r="H1632" t="s">
        <v>3757</v>
      </c>
      <c r="I1632" t="s">
        <v>255</v>
      </c>
      <c r="J1632" t="s">
        <v>249</v>
      </c>
      <c r="K1632" t="s">
        <v>250</v>
      </c>
      <c r="L1632" t="s">
        <v>251</v>
      </c>
      <c r="O1632" s="111">
        <v>45002</v>
      </c>
      <c r="P1632" t="s">
        <v>252</v>
      </c>
      <c r="Q1632" t="s">
        <v>253</v>
      </c>
      <c r="R1632" s="111">
        <v>45005</v>
      </c>
      <c r="W1632">
        <v>0</v>
      </c>
      <c r="X1632">
        <v>159</v>
      </c>
      <c r="Y1632">
        <v>1291.5</v>
      </c>
      <c r="Z1632">
        <f t="shared" si="25"/>
        <v>1450.5</v>
      </c>
    </row>
    <row r="1633" spans="1:26">
      <c r="A1633" t="s">
        <v>246</v>
      </c>
      <c r="B1633">
        <v>565845128</v>
      </c>
      <c r="C1633" t="s">
        <v>3573</v>
      </c>
      <c r="D1633" t="s">
        <v>1107</v>
      </c>
      <c r="E1633" t="s">
        <v>54</v>
      </c>
      <c r="F1633">
        <v>12274014</v>
      </c>
      <c r="G1633">
        <v>45008</v>
      </c>
      <c r="H1633" t="s">
        <v>3759</v>
      </c>
      <c r="I1633" t="s">
        <v>255</v>
      </c>
      <c r="L1633" t="s">
        <v>251</v>
      </c>
      <c r="O1633" s="111">
        <v>45008</v>
      </c>
      <c r="P1633" t="s">
        <v>252</v>
      </c>
      <c r="Q1633" t="s">
        <v>263</v>
      </c>
      <c r="R1633" s="111">
        <v>45009</v>
      </c>
      <c r="W1633">
        <v>0</v>
      </c>
      <c r="X1633">
        <v>344.9</v>
      </c>
      <c r="Y1633">
        <v>0</v>
      </c>
      <c r="Z1633">
        <f t="shared" si="25"/>
        <v>344.9</v>
      </c>
    </row>
    <row r="1634" spans="1:26">
      <c r="A1634" t="s">
        <v>246</v>
      </c>
      <c r="B1634">
        <v>2215955112</v>
      </c>
      <c r="C1634" t="s">
        <v>3151</v>
      </c>
      <c r="D1634" t="s">
        <v>1107</v>
      </c>
      <c r="E1634" t="s">
        <v>54</v>
      </c>
      <c r="F1634">
        <v>12274254</v>
      </c>
      <c r="G1634">
        <v>45008</v>
      </c>
      <c r="H1634" t="s">
        <v>3760</v>
      </c>
      <c r="I1634" t="s">
        <v>260</v>
      </c>
      <c r="L1634" t="s">
        <v>251</v>
      </c>
      <c r="O1634" s="111">
        <v>45008</v>
      </c>
      <c r="P1634" t="s">
        <v>252</v>
      </c>
      <c r="Q1634" t="s">
        <v>263</v>
      </c>
      <c r="R1634" s="111">
        <v>45009</v>
      </c>
      <c r="W1634">
        <v>0</v>
      </c>
      <c r="X1634">
        <v>1</v>
      </c>
      <c r="Y1634">
        <v>0</v>
      </c>
      <c r="Z1634">
        <f t="shared" si="25"/>
        <v>1</v>
      </c>
    </row>
    <row r="1635" spans="1:26">
      <c r="A1635" t="s">
        <v>246</v>
      </c>
      <c r="B1635">
        <v>565845128</v>
      </c>
      <c r="C1635" t="s">
        <v>3573</v>
      </c>
      <c r="D1635" t="s">
        <v>1107</v>
      </c>
      <c r="E1635" t="s">
        <v>54</v>
      </c>
      <c r="F1635">
        <v>12274467</v>
      </c>
      <c r="G1635">
        <v>45008</v>
      </c>
      <c r="H1635" t="s">
        <v>3761</v>
      </c>
      <c r="I1635" t="s">
        <v>255</v>
      </c>
      <c r="J1635" t="s">
        <v>249</v>
      </c>
      <c r="K1635" t="s">
        <v>250</v>
      </c>
      <c r="L1635" t="s">
        <v>251</v>
      </c>
      <c r="O1635" s="111">
        <v>45008</v>
      </c>
      <c r="P1635" t="s">
        <v>252</v>
      </c>
      <c r="Q1635" t="s">
        <v>253</v>
      </c>
      <c r="R1635" s="111">
        <v>45009</v>
      </c>
      <c r="W1635">
        <v>0</v>
      </c>
      <c r="X1635">
        <v>6879.3</v>
      </c>
      <c r="Y1635">
        <v>3421.27</v>
      </c>
      <c r="Z1635">
        <f t="shared" si="25"/>
        <v>10300.57</v>
      </c>
    </row>
    <row r="1636" spans="1:26">
      <c r="A1636" t="s">
        <v>246</v>
      </c>
      <c r="B1636" t="s">
        <v>4240</v>
      </c>
      <c r="C1636" t="s">
        <v>3643</v>
      </c>
      <c r="D1636" t="s">
        <v>1107</v>
      </c>
      <c r="E1636" t="s">
        <v>54</v>
      </c>
      <c r="F1636">
        <v>12298495</v>
      </c>
      <c r="G1636">
        <v>45027</v>
      </c>
      <c r="H1636" t="s">
        <v>4645</v>
      </c>
      <c r="I1636" t="s">
        <v>255</v>
      </c>
      <c r="J1636" t="s">
        <v>249</v>
      </c>
      <c r="K1636" t="s">
        <v>3936</v>
      </c>
      <c r="L1636" t="s">
        <v>251</v>
      </c>
      <c r="O1636" s="111">
        <v>45027</v>
      </c>
      <c r="P1636" t="s">
        <v>252</v>
      </c>
      <c r="Q1636" t="s">
        <v>253</v>
      </c>
      <c r="R1636" s="111">
        <v>45028</v>
      </c>
      <c r="W1636">
        <v>0</v>
      </c>
      <c r="X1636">
        <v>0</v>
      </c>
      <c r="Y1636">
        <v>13908.34</v>
      </c>
      <c r="Z1636">
        <f t="shared" si="25"/>
        <v>13908.34</v>
      </c>
    </row>
    <row r="1637" spans="1:26">
      <c r="A1637" t="s">
        <v>246</v>
      </c>
      <c r="B1637">
        <v>13473826740</v>
      </c>
      <c r="C1637" t="s">
        <v>3547</v>
      </c>
      <c r="D1637" t="s">
        <v>3762</v>
      </c>
      <c r="E1637" t="s">
        <v>3763</v>
      </c>
      <c r="F1637">
        <v>12201579</v>
      </c>
      <c r="G1637">
        <v>44991</v>
      </c>
      <c r="H1637" t="s">
        <v>3764</v>
      </c>
      <c r="I1637" t="s">
        <v>255</v>
      </c>
      <c r="J1637" t="s">
        <v>249</v>
      </c>
      <c r="K1637" t="s">
        <v>250</v>
      </c>
      <c r="L1637" t="s">
        <v>251</v>
      </c>
      <c r="O1637" s="111">
        <v>44991</v>
      </c>
      <c r="P1637" t="s">
        <v>252</v>
      </c>
      <c r="Q1637" t="s">
        <v>282</v>
      </c>
      <c r="R1637" s="111">
        <v>44993</v>
      </c>
      <c r="W1637">
        <v>0</v>
      </c>
      <c r="X1637">
        <v>10</v>
      </c>
      <c r="Y1637">
        <v>0</v>
      </c>
      <c r="Z1637">
        <f t="shared" si="25"/>
        <v>10</v>
      </c>
    </row>
    <row r="1638" spans="1:26">
      <c r="A1638" t="s">
        <v>246</v>
      </c>
      <c r="B1638" t="s">
        <v>2248</v>
      </c>
      <c r="C1638" t="s">
        <v>2249</v>
      </c>
      <c r="D1638" t="s">
        <v>2888</v>
      </c>
      <c r="E1638" t="s">
        <v>54</v>
      </c>
      <c r="F1638">
        <v>12137530</v>
      </c>
      <c r="G1638">
        <v>44973</v>
      </c>
      <c r="H1638" t="s">
        <v>2889</v>
      </c>
      <c r="I1638" t="s">
        <v>255</v>
      </c>
      <c r="J1638" t="s">
        <v>249</v>
      </c>
      <c r="K1638" t="s">
        <v>250</v>
      </c>
      <c r="L1638" t="s">
        <v>251</v>
      </c>
      <c r="O1638" s="111">
        <v>44973</v>
      </c>
      <c r="P1638" t="s">
        <v>252</v>
      </c>
      <c r="Q1638" t="s">
        <v>253</v>
      </c>
      <c r="R1638" s="111">
        <v>44979</v>
      </c>
      <c r="W1638">
        <v>2755.76</v>
      </c>
      <c r="X1638">
        <v>2888.71</v>
      </c>
      <c r="Y1638">
        <v>15287.55</v>
      </c>
      <c r="Z1638">
        <f t="shared" si="25"/>
        <v>20932.02</v>
      </c>
    </row>
    <row r="1639" spans="1:26">
      <c r="A1639" t="s">
        <v>246</v>
      </c>
      <c r="B1639" t="s">
        <v>2220</v>
      </c>
      <c r="C1639" t="s">
        <v>2221</v>
      </c>
      <c r="D1639" t="s">
        <v>2888</v>
      </c>
      <c r="E1639" t="s">
        <v>54</v>
      </c>
      <c r="F1639">
        <v>12138265</v>
      </c>
      <c r="G1639">
        <v>44985</v>
      </c>
      <c r="H1639" t="s">
        <v>3765</v>
      </c>
      <c r="I1639" t="s">
        <v>255</v>
      </c>
      <c r="J1639" t="s">
        <v>249</v>
      </c>
      <c r="K1639" t="s">
        <v>250</v>
      </c>
      <c r="L1639" t="s">
        <v>251</v>
      </c>
      <c r="O1639" s="111">
        <v>44999</v>
      </c>
      <c r="P1639" t="s">
        <v>252</v>
      </c>
      <c r="Q1639" t="s">
        <v>253</v>
      </c>
      <c r="R1639" s="111">
        <v>45005</v>
      </c>
      <c r="W1639">
        <v>0</v>
      </c>
      <c r="X1639">
        <v>3756.21</v>
      </c>
      <c r="Y1639">
        <v>12860.34</v>
      </c>
      <c r="Z1639">
        <f t="shared" si="25"/>
        <v>16616.55</v>
      </c>
    </row>
    <row r="1640" spans="1:26">
      <c r="A1640" t="s">
        <v>246</v>
      </c>
      <c r="B1640" t="s">
        <v>2211</v>
      </c>
      <c r="C1640" t="s">
        <v>2212</v>
      </c>
      <c r="D1640" t="s">
        <v>2380</v>
      </c>
      <c r="E1640" t="s">
        <v>1528</v>
      </c>
      <c r="F1640">
        <v>12100935</v>
      </c>
      <c r="G1640">
        <v>44964</v>
      </c>
      <c r="H1640" t="s">
        <v>2890</v>
      </c>
      <c r="I1640" t="s">
        <v>255</v>
      </c>
      <c r="L1640" t="s">
        <v>251</v>
      </c>
      <c r="O1640" s="111">
        <v>44964</v>
      </c>
      <c r="P1640" t="s">
        <v>252</v>
      </c>
      <c r="Q1640" t="s">
        <v>263</v>
      </c>
      <c r="R1640" s="111">
        <v>44965</v>
      </c>
      <c r="W1640">
        <v>2093</v>
      </c>
      <c r="X1640">
        <v>0</v>
      </c>
      <c r="Y1640">
        <v>0</v>
      </c>
      <c r="Z1640">
        <f t="shared" si="25"/>
        <v>2093</v>
      </c>
    </row>
    <row r="1641" spans="1:26">
      <c r="A1641" t="s">
        <v>246</v>
      </c>
      <c r="B1641">
        <v>13063629464</v>
      </c>
      <c r="C1641" t="s">
        <v>2340</v>
      </c>
      <c r="D1641" t="s">
        <v>2380</v>
      </c>
      <c r="E1641" t="s">
        <v>1528</v>
      </c>
      <c r="F1641">
        <v>12195996</v>
      </c>
      <c r="G1641">
        <v>44988</v>
      </c>
      <c r="H1641" t="s">
        <v>3766</v>
      </c>
      <c r="I1641" t="s">
        <v>255</v>
      </c>
      <c r="J1641" t="s">
        <v>249</v>
      </c>
      <c r="K1641" t="s">
        <v>250</v>
      </c>
      <c r="L1641" t="s">
        <v>251</v>
      </c>
      <c r="O1641" s="111">
        <v>44988</v>
      </c>
      <c r="P1641" t="s">
        <v>252</v>
      </c>
      <c r="Q1641" t="s">
        <v>257</v>
      </c>
      <c r="R1641" s="111">
        <v>44991</v>
      </c>
      <c r="W1641">
        <v>0</v>
      </c>
      <c r="X1641">
        <v>0</v>
      </c>
      <c r="Y1641">
        <v>0</v>
      </c>
      <c r="Z1641">
        <f t="shared" si="25"/>
        <v>0</v>
      </c>
    </row>
    <row r="1642" spans="1:26">
      <c r="A1642" t="s">
        <v>246</v>
      </c>
      <c r="B1642">
        <v>9900269497</v>
      </c>
      <c r="C1642" t="s">
        <v>2325</v>
      </c>
      <c r="D1642" t="s">
        <v>3767</v>
      </c>
      <c r="E1642" t="s">
        <v>1528</v>
      </c>
      <c r="F1642">
        <v>12313670</v>
      </c>
      <c r="G1642">
        <v>45016</v>
      </c>
      <c r="H1642" t="s">
        <v>3768</v>
      </c>
      <c r="I1642" t="s">
        <v>255</v>
      </c>
      <c r="J1642" t="s">
        <v>249</v>
      </c>
      <c r="K1642" t="s">
        <v>250</v>
      </c>
      <c r="L1642" t="s">
        <v>251</v>
      </c>
      <c r="O1642" s="111">
        <v>45016</v>
      </c>
      <c r="P1642" t="s">
        <v>252</v>
      </c>
      <c r="Q1642" t="s">
        <v>253</v>
      </c>
      <c r="R1642" s="111">
        <v>45035</v>
      </c>
      <c r="W1642">
        <v>0</v>
      </c>
      <c r="X1642">
        <v>0</v>
      </c>
      <c r="Y1642">
        <v>79.31</v>
      </c>
      <c r="Z1642">
        <f t="shared" si="25"/>
        <v>79.31</v>
      </c>
    </row>
    <row r="1643" spans="1:26">
      <c r="A1643" t="s">
        <v>246</v>
      </c>
      <c r="B1643">
        <v>9900269497</v>
      </c>
      <c r="C1643" t="s">
        <v>2325</v>
      </c>
      <c r="D1643" t="s">
        <v>3769</v>
      </c>
      <c r="E1643" t="s">
        <v>1528</v>
      </c>
      <c r="F1643">
        <v>12295767</v>
      </c>
      <c r="G1643">
        <v>45014</v>
      </c>
      <c r="H1643" t="s">
        <v>3770</v>
      </c>
      <c r="I1643" t="s">
        <v>255</v>
      </c>
      <c r="J1643" t="s">
        <v>249</v>
      </c>
      <c r="K1643" t="s">
        <v>250</v>
      </c>
      <c r="L1643" t="s">
        <v>251</v>
      </c>
      <c r="O1643" s="111">
        <v>45014</v>
      </c>
      <c r="P1643" t="s">
        <v>252</v>
      </c>
      <c r="Q1643" t="s">
        <v>253</v>
      </c>
      <c r="R1643" s="111">
        <v>45015</v>
      </c>
      <c r="W1643">
        <v>0</v>
      </c>
      <c r="X1643">
        <v>140</v>
      </c>
      <c r="Y1643">
        <v>18276</v>
      </c>
      <c r="Z1643">
        <f t="shared" si="25"/>
        <v>18416</v>
      </c>
    </row>
    <row r="1644" spans="1:26">
      <c r="A1644" t="s">
        <v>246</v>
      </c>
      <c r="B1644" t="s">
        <v>2211</v>
      </c>
      <c r="C1644" t="s">
        <v>2212</v>
      </c>
      <c r="D1644" t="s">
        <v>3769</v>
      </c>
      <c r="E1644" t="s">
        <v>1528</v>
      </c>
      <c r="F1644">
        <v>12296104</v>
      </c>
      <c r="G1644">
        <v>45014</v>
      </c>
      <c r="H1644" t="s">
        <v>3771</v>
      </c>
      <c r="I1644" t="s">
        <v>255</v>
      </c>
      <c r="J1644" t="s">
        <v>249</v>
      </c>
      <c r="K1644" t="s">
        <v>250</v>
      </c>
      <c r="L1644" t="s">
        <v>251</v>
      </c>
      <c r="O1644" s="111">
        <v>45014</v>
      </c>
      <c r="P1644" t="s">
        <v>252</v>
      </c>
      <c r="Q1644" t="s">
        <v>253</v>
      </c>
      <c r="R1644" s="111">
        <v>45015</v>
      </c>
      <c r="W1644">
        <v>0</v>
      </c>
      <c r="X1644">
        <v>1254</v>
      </c>
      <c r="Y1644">
        <v>5412</v>
      </c>
      <c r="Z1644">
        <f t="shared" si="25"/>
        <v>6666</v>
      </c>
    </row>
    <row r="1645" spans="1:26">
      <c r="A1645" t="s">
        <v>246</v>
      </c>
      <c r="B1645">
        <v>10439312604</v>
      </c>
      <c r="C1645" t="s">
        <v>2275</v>
      </c>
      <c r="D1645" t="s">
        <v>4646</v>
      </c>
      <c r="E1645" t="s">
        <v>54</v>
      </c>
      <c r="F1645">
        <v>12389391</v>
      </c>
      <c r="G1645">
        <v>45036</v>
      </c>
      <c r="H1645" t="s">
        <v>4647</v>
      </c>
      <c r="I1645" t="s">
        <v>271</v>
      </c>
      <c r="J1645" t="s">
        <v>249</v>
      </c>
      <c r="K1645" t="s">
        <v>250</v>
      </c>
      <c r="L1645" t="s">
        <v>251</v>
      </c>
      <c r="O1645" s="111">
        <v>45036</v>
      </c>
      <c r="P1645" t="s">
        <v>252</v>
      </c>
      <c r="Q1645" t="s">
        <v>257</v>
      </c>
      <c r="R1645" s="111"/>
      <c r="W1645">
        <v>0</v>
      </c>
      <c r="X1645">
        <v>0</v>
      </c>
      <c r="Y1645">
        <v>0</v>
      </c>
      <c r="Z1645">
        <f t="shared" si="25"/>
        <v>0</v>
      </c>
    </row>
    <row r="1646" spans="1:26">
      <c r="A1646" t="s">
        <v>246</v>
      </c>
      <c r="B1646" t="s">
        <v>2248</v>
      </c>
      <c r="C1646" t="s">
        <v>2249</v>
      </c>
      <c r="D1646" t="s">
        <v>53</v>
      </c>
      <c r="E1646" t="s">
        <v>54</v>
      </c>
      <c r="F1646">
        <v>12077995</v>
      </c>
      <c r="G1646">
        <v>44958</v>
      </c>
      <c r="H1646" t="s">
        <v>2893</v>
      </c>
      <c r="I1646" t="s">
        <v>255</v>
      </c>
      <c r="L1646" t="s">
        <v>251</v>
      </c>
      <c r="O1646" s="111">
        <v>44958</v>
      </c>
      <c r="P1646" t="s">
        <v>252</v>
      </c>
      <c r="Q1646" t="s">
        <v>263</v>
      </c>
      <c r="R1646" s="111">
        <v>44959</v>
      </c>
      <c r="W1646">
        <v>6207</v>
      </c>
      <c r="X1646">
        <v>11093</v>
      </c>
      <c r="Y1646">
        <v>0</v>
      </c>
      <c r="Z1646">
        <f t="shared" si="25"/>
        <v>17300</v>
      </c>
    </row>
    <row r="1647" spans="1:26">
      <c r="A1647" t="s">
        <v>246</v>
      </c>
      <c r="B1647" t="s">
        <v>2220</v>
      </c>
      <c r="C1647" t="s">
        <v>2221</v>
      </c>
      <c r="D1647" t="s">
        <v>53</v>
      </c>
      <c r="E1647" t="s">
        <v>54</v>
      </c>
      <c r="F1647">
        <v>12078349</v>
      </c>
      <c r="G1647">
        <v>44958</v>
      </c>
      <c r="H1647" t="s">
        <v>2894</v>
      </c>
      <c r="I1647" t="s">
        <v>255</v>
      </c>
      <c r="J1647" t="s">
        <v>249</v>
      </c>
      <c r="K1647" t="s">
        <v>250</v>
      </c>
      <c r="L1647" t="s">
        <v>251</v>
      </c>
      <c r="O1647" s="111">
        <v>44958</v>
      </c>
      <c r="P1647" t="s">
        <v>252</v>
      </c>
      <c r="Q1647" t="s">
        <v>253</v>
      </c>
      <c r="R1647" s="111">
        <v>44959</v>
      </c>
      <c r="W1647">
        <v>15750.26</v>
      </c>
      <c r="X1647">
        <v>8242.25</v>
      </c>
      <c r="Y1647">
        <v>9903.5</v>
      </c>
      <c r="Z1647">
        <f t="shared" si="25"/>
        <v>33896.01</v>
      </c>
    </row>
    <row r="1648" spans="1:26">
      <c r="A1648" t="s">
        <v>246</v>
      </c>
      <c r="B1648" t="s">
        <v>2232</v>
      </c>
      <c r="C1648" t="s">
        <v>2233</v>
      </c>
      <c r="D1648" t="s">
        <v>53</v>
      </c>
      <c r="E1648" t="s">
        <v>54</v>
      </c>
      <c r="F1648">
        <v>12091607</v>
      </c>
      <c r="G1648">
        <v>44960</v>
      </c>
      <c r="H1648" t="s">
        <v>2898</v>
      </c>
      <c r="I1648" t="s">
        <v>255</v>
      </c>
      <c r="J1648" t="s">
        <v>249</v>
      </c>
      <c r="K1648" t="s">
        <v>250</v>
      </c>
      <c r="L1648" t="s">
        <v>251</v>
      </c>
      <c r="O1648" s="111">
        <v>44960</v>
      </c>
      <c r="P1648" t="s">
        <v>252</v>
      </c>
      <c r="Q1648" t="s">
        <v>253</v>
      </c>
      <c r="R1648" s="111">
        <v>44963</v>
      </c>
      <c r="W1648">
        <v>1118.1500000000001</v>
      </c>
      <c r="X1648">
        <v>1282</v>
      </c>
      <c r="Y1648">
        <v>795</v>
      </c>
      <c r="Z1648">
        <f t="shared" si="25"/>
        <v>3195.15</v>
      </c>
    </row>
    <row r="1649" spans="1:26">
      <c r="A1649" t="s">
        <v>246</v>
      </c>
      <c r="B1649" t="s">
        <v>2220</v>
      </c>
      <c r="C1649" t="s">
        <v>2221</v>
      </c>
      <c r="D1649" t="s">
        <v>53</v>
      </c>
      <c r="E1649" t="s">
        <v>54</v>
      </c>
      <c r="F1649">
        <v>12092172</v>
      </c>
      <c r="G1649">
        <v>44960</v>
      </c>
      <c r="H1649" t="s">
        <v>2899</v>
      </c>
      <c r="I1649" t="s">
        <v>255</v>
      </c>
      <c r="J1649" t="s">
        <v>249</v>
      </c>
      <c r="K1649" t="s">
        <v>250</v>
      </c>
      <c r="L1649" t="s">
        <v>251</v>
      </c>
      <c r="O1649" s="111">
        <v>44964</v>
      </c>
      <c r="P1649" t="s">
        <v>252</v>
      </c>
      <c r="Q1649" t="s">
        <v>253</v>
      </c>
      <c r="R1649" s="111">
        <v>44965</v>
      </c>
      <c r="W1649">
        <v>75</v>
      </c>
      <c r="X1649">
        <v>715</v>
      </c>
      <c r="Y1649">
        <v>265</v>
      </c>
      <c r="Z1649">
        <f t="shared" si="25"/>
        <v>1055</v>
      </c>
    </row>
    <row r="1650" spans="1:26">
      <c r="A1650" t="s">
        <v>246</v>
      </c>
      <c r="B1650" t="s">
        <v>2248</v>
      </c>
      <c r="C1650" t="s">
        <v>2249</v>
      </c>
      <c r="D1650" t="s">
        <v>53</v>
      </c>
      <c r="E1650" t="s">
        <v>54</v>
      </c>
      <c r="F1650">
        <v>12092596</v>
      </c>
      <c r="G1650">
        <v>44960</v>
      </c>
      <c r="H1650" t="s">
        <v>2900</v>
      </c>
      <c r="I1650" t="s">
        <v>248</v>
      </c>
      <c r="J1650" t="s">
        <v>249</v>
      </c>
      <c r="K1650" t="s">
        <v>250</v>
      </c>
      <c r="L1650" t="s">
        <v>251</v>
      </c>
      <c r="O1650" s="111">
        <v>44960</v>
      </c>
      <c r="P1650" t="s">
        <v>252</v>
      </c>
      <c r="Q1650" t="s">
        <v>253</v>
      </c>
      <c r="R1650" s="111">
        <v>44963</v>
      </c>
      <c r="W1650">
        <v>6516.57</v>
      </c>
      <c r="X1650">
        <v>13598.85</v>
      </c>
      <c r="Y1650">
        <v>14039.2</v>
      </c>
      <c r="Z1650">
        <f t="shared" si="25"/>
        <v>34154.619999999995</v>
      </c>
    </row>
    <row r="1651" spans="1:26">
      <c r="A1651" t="s">
        <v>246</v>
      </c>
      <c r="B1651" t="s">
        <v>2224</v>
      </c>
      <c r="C1651" t="s">
        <v>2225</v>
      </c>
      <c r="D1651" t="s">
        <v>53</v>
      </c>
      <c r="E1651" t="s">
        <v>54</v>
      </c>
      <c r="F1651">
        <v>12097519</v>
      </c>
      <c r="G1651">
        <v>44964</v>
      </c>
      <c r="H1651" t="s">
        <v>2902</v>
      </c>
      <c r="I1651" t="s">
        <v>255</v>
      </c>
      <c r="J1651" t="s">
        <v>249</v>
      </c>
      <c r="K1651" t="s">
        <v>250</v>
      </c>
      <c r="L1651" t="s">
        <v>251</v>
      </c>
      <c r="O1651" s="111">
        <v>44964</v>
      </c>
      <c r="P1651" t="s">
        <v>252</v>
      </c>
      <c r="Q1651" t="s">
        <v>253</v>
      </c>
      <c r="R1651" s="111">
        <v>44965</v>
      </c>
      <c r="W1651">
        <v>750.05</v>
      </c>
      <c r="X1651">
        <v>1580</v>
      </c>
      <c r="Y1651">
        <v>980</v>
      </c>
      <c r="Z1651">
        <f t="shared" si="25"/>
        <v>3310.05</v>
      </c>
    </row>
    <row r="1652" spans="1:26">
      <c r="A1652" t="s">
        <v>246</v>
      </c>
      <c r="B1652" t="s">
        <v>2248</v>
      </c>
      <c r="C1652" t="s">
        <v>2249</v>
      </c>
      <c r="D1652" t="s">
        <v>53</v>
      </c>
      <c r="E1652" t="s">
        <v>54</v>
      </c>
      <c r="F1652">
        <v>12087184</v>
      </c>
      <c r="G1652">
        <v>44964</v>
      </c>
      <c r="H1652" t="s">
        <v>2896</v>
      </c>
      <c r="I1652" t="s">
        <v>248</v>
      </c>
      <c r="J1652" t="s">
        <v>249</v>
      </c>
      <c r="K1652" t="s">
        <v>268</v>
      </c>
      <c r="L1652" t="s">
        <v>251</v>
      </c>
      <c r="O1652" s="111">
        <v>44965</v>
      </c>
      <c r="P1652" t="s">
        <v>252</v>
      </c>
      <c r="Q1652" t="s">
        <v>253</v>
      </c>
      <c r="R1652" s="111">
        <v>44967</v>
      </c>
      <c r="W1652">
        <v>22311.79</v>
      </c>
      <c r="X1652">
        <v>93654.21</v>
      </c>
      <c r="Y1652">
        <v>104965.98</v>
      </c>
      <c r="Z1652">
        <f t="shared" si="25"/>
        <v>220931.97999999998</v>
      </c>
    </row>
    <row r="1653" spans="1:26">
      <c r="A1653" t="s">
        <v>246</v>
      </c>
      <c r="B1653" t="s">
        <v>2248</v>
      </c>
      <c r="C1653" t="s">
        <v>2249</v>
      </c>
      <c r="D1653" t="s">
        <v>53</v>
      </c>
      <c r="E1653" t="s">
        <v>54</v>
      </c>
      <c r="F1653">
        <v>12105402</v>
      </c>
      <c r="G1653">
        <v>44965</v>
      </c>
      <c r="H1653" t="s">
        <v>2903</v>
      </c>
      <c r="I1653" t="s">
        <v>248</v>
      </c>
      <c r="J1653" t="s">
        <v>249</v>
      </c>
      <c r="K1653" t="s">
        <v>3936</v>
      </c>
      <c r="L1653" t="s">
        <v>251</v>
      </c>
      <c r="O1653" s="111">
        <v>44965</v>
      </c>
      <c r="P1653" t="s">
        <v>252</v>
      </c>
      <c r="Q1653" t="s">
        <v>253</v>
      </c>
      <c r="R1653" s="111">
        <v>44970</v>
      </c>
      <c r="W1653">
        <v>415</v>
      </c>
      <c r="X1653">
        <v>3858.2</v>
      </c>
      <c r="Y1653">
        <v>2175</v>
      </c>
      <c r="Z1653">
        <f t="shared" si="25"/>
        <v>6448.2</v>
      </c>
    </row>
    <row r="1654" spans="1:26">
      <c r="A1654" t="s">
        <v>246</v>
      </c>
      <c r="B1654" t="s">
        <v>2216</v>
      </c>
      <c r="C1654" t="s">
        <v>2217</v>
      </c>
      <c r="D1654" t="s">
        <v>53</v>
      </c>
      <c r="E1654" t="s">
        <v>54</v>
      </c>
      <c r="F1654">
        <v>12096190</v>
      </c>
      <c r="G1654">
        <v>44965</v>
      </c>
      <c r="H1654" t="s">
        <v>2901</v>
      </c>
      <c r="I1654" t="s">
        <v>248</v>
      </c>
      <c r="J1654" t="s">
        <v>249</v>
      </c>
      <c r="K1654" t="s">
        <v>3936</v>
      </c>
      <c r="L1654" t="s">
        <v>251</v>
      </c>
      <c r="O1654" s="111">
        <v>44965</v>
      </c>
      <c r="P1654" t="s">
        <v>252</v>
      </c>
      <c r="Q1654" t="s">
        <v>253</v>
      </c>
      <c r="R1654" s="111">
        <v>44970</v>
      </c>
      <c r="W1654">
        <v>1538</v>
      </c>
      <c r="X1654">
        <v>9077.15</v>
      </c>
      <c r="Y1654">
        <v>9554.75</v>
      </c>
      <c r="Z1654">
        <f t="shared" si="25"/>
        <v>20169.900000000001</v>
      </c>
    </row>
    <row r="1655" spans="1:26">
      <c r="A1655" t="s">
        <v>246</v>
      </c>
      <c r="B1655" t="s">
        <v>2220</v>
      </c>
      <c r="C1655" t="s">
        <v>2221</v>
      </c>
      <c r="D1655" t="s">
        <v>53</v>
      </c>
      <c r="E1655" t="s">
        <v>54</v>
      </c>
      <c r="F1655">
        <v>12086230</v>
      </c>
      <c r="G1655">
        <v>44971</v>
      </c>
      <c r="H1655" t="s">
        <v>2895</v>
      </c>
      <c r="I1655" t="s">
        <v>255</v>
      </c>
      <c r="J1655" t="s">
        <v>249</v>
      </c>
      <c r="K1655" t="s">
        <v>268</v>
      </c>
      <c r="L1655" t="s">
        <v>251</v>
      </c>
      <c r="O1655" s="111">
        <v>44982</v>
      </c>
      <c r="P1655" t="s">
        <v>252</v>
      </c>
      <c r="Q1655" t="s">
        <v>253</v>
      </c>
      <c r="R1655" s="111">
        <v>44984</v>
      </c>
      <c r="W1655">
        <v>1630</v>
      </c>
      <c r="X1655">
        <v>5726</v>
      </c>
      <c r="Y1655">
        <v>4610</v>
      </c>
      <c r="Z1655">
        <f t="shared" si="25"/>
        <v>11966</v>
      </c>
    </row>
    <row r="1656" spans="1:26">
      <c r="A1656" t="s">
        <v>246</v>
      </c>
      <c r="B1656" t="s">
        <v>2216</v>
      </c>
      <c r="C1656" t="s">
        <v>2217</v>
      </c>
      <c r="D1656" t="s">
        <v>53</v>
      </c>
      <c r="E1656" t="s">
        <v>54</v>
      </c>
      <c r="F1656">
        <v>12091034</v>
      </c>
      <c r="G1656">
        <v>44972</v>
      </c>
      <c r="H1656" t="s">
        <v>2897</v>
      </c>
      <c r="I1656" t="s">
        <v>248</v>
      </c>
      <c r="J1656" t="s">
        <v>249</v>
      </c>
      <c r="K1656" t="s">
        <v>3936</v>
      </c>
      <c r="L1656" t="s">
        <v>251</v>
      </c>
      <c r="O1656" s="111">
        <v>44972</v>
      </c>
      <c r="P1656" t="s">
        <v>252</v>
      </c>
      <c r="Q1656" t="s">
        <v>253</v>
      </c>
      <c r="R1656" s="111">
        <v>44987</v>
      </c>
      <c r="W1656">
        <v>0</v>
      </c>
      <c r="X1656">
        <v>5769.9</v>
      </c>
      <c r="Y1656">
        <v>7455</v>
      </c>
      <c r="Z1656">
        <f t="shared" si="25"/>
        <v>13224.9</v>
      </c>
    </row>
    <row r="1657" spans="1:26">
      <c r="A1657" t="s">
        <v>246</v>
      </c>
      <c r="B1657">
        <v>70386784183</v>
      </c>
      <c r="C1657" t="s">
        <v>3543</v>
      </c>
      <c r="D1657" t="s">
        <v>53</v>
      </c>
      <c r="E1657" t="s">
        <v>54</v>
      </c>
      <c r="F1657">
        <v>12130021</v>
      </c>
      <c r="G1657">
        <v>44972</v>
      </c>
      <c r="H1657" t="s">
        <v>2906</v>
      </c>
      <c r="I1657" t="s">
        <v>255</v>
      </c>
      <c r="J1657" t="s">
        <v>249</v>
      </c>
      <c r="K1657" t="s">
        <v>250</v>
      </c>
      <c r="L1657" t="s">
        <v>251</v>
      </c>
      <c r="O1657" s="111">
        <v>44972</v>
      </c>
      <c r="P1657" t="s">
        <v>252</v>
      </c>
      <c r="Q1657" t="s">
        <v>253</v>
      </c>
      <c r="R1657" s="111">
        <v>44973</v>
      </c>
      <c r="W1657">
        <v>660</v>
      </c>
      <c r="X1657">
        <v>180</v>
      </c>
      <c r="Y1657">
        <v>4645</v>
      </c>
      <c r="Z1657">
        <f t="shared" si="25"/>
        <v>5485</v>
      </c>
    </row>
    <row r="1658" spans="1:26">
      <c r="A1658" t="s">
        <v>246</v>
      </c>
      <c r="B1658" t="s">
        <v>2182</v>
      </c>
      <c r="C1658" t="s">
        <v>2279</v>
      </c>
      <c r="D1658" t="s">
        <v>53</v>
      </c>
      <c r="E1658" t="s">
        <v>54</v>
      </c>
      <c r="F1658">
        <v>12137576</v>
      </c>
      <c r="G1658">
        <v>44973</v>
      </c>
      <c r="H1658" t="s">
        <v>2907</v>
      </c>
      <c r="I1658" t="s">
        <v>255</v>
      </c>
      <c r="J1658" t="s">
        <v>249</v>
      </c>
      <c r="K1658" t="s">
        <v>250</v>
      </c>
      <c r="L1658" t="s">
        <v>251</v>
      </c>
      <c r="O1658" s="111">
        <v>44973</v>
      </c>
      <c r="P1658" t="s">
        <v>252</v>
      </c>
      <c r="Q1658" t="s">
        <v>282</v>
      </c>
      <c r="R1658" s="111">
        <v>44974</v>
      </c>
      <c r="W1658">
        <v>15</v>
      </c>
      <c r="X1658">
        <v>0</v>
      </c>
      <c r="Y1658">
        <v>0</v>
      </c>
      <c r="Z1658">
        <f t="shared" si="25"/>
        <v>15</v>
      </c>
    </row>
    <row r="1659" spans="1:26">
      <c r="A1659" t="s">
        <v>246</v>
      </c>
      <c r="B1659">
        <v>70378752103</v>
      </c>
      <c r="C1659" t="s">
        <v>2104</v>
      </c>
      <c r="D1659" t="s">
        <v>53</v>
      </c>
      <c r="E1659" t="s">
        <v>54</v>
      </c>
      <c r="F1659">
        <v>12138231</v>
      </c>
      <c r="G1659">
        <v>44974</v>
      </c>
      <c r="H1659" t="s">
        <v>2908</v>
      </c>
      <c r="I1659" t="s">
        <v>255</v>
      </c>
      <c r="J1659" t="s">
        <v>249</v>
      </c>
      <c r="K1659" t="s">
        <v>268</v>
      </c>
      <c r="L1659" t="s">
        <v>251</v>
      </c>
      <c r="O1659" s="111">
        <v>44974</v>
      </c>
      <c r="P1659" t="s">
        <v>252</v>
      </c>
      <c r="Q1659" t="s">
        <v>253</v>
      </c>
      <c r="R1659" s="111">
        <v>44979</v>
      </c>
      <c r="W1659">
        <v>797.5</v>
      </c>
      <c r="X1659">
        <v>1297.2</v>
      </c>
      <c r="Y1659">
        <v>1012.9</v>
      </c>
      <c r="Z1659">
        <f t="shared" ref="Z1659:Z1722" si="26">SUM(W1659:Y1659)</f>
        <v>3107.6</v>
      </c>
    </row>
    <row r="1660" spans="1:26">
      <c r="A1660" t="s">
        <v>246</v>
      </c>
      <c r="B1660">
        <v>70386784183</v>
      </c>
      <c r="C1660" t="s">
        <v>3543</v>
      </c>
      <c r="D1660" t="s">
        <v>53</v>
      </c>
      <c r="E1660" t="s">
        <v>54</v>
      </c>
      <c r="F1660">
        <v>12142773</v>
      </c>
      <c r="G1660">
        <v>44974</v>
      </c>
      <c r="H1660" t="s">
        <v>3782</v>
      </c>
      <c r="I1660" t="s">
        <v>256</v>
      </c>
      <c r="J1660" t="s">
        <v>249</v>
      </c>
      <c r="K1660" t="s">
        <v>268</v>
      </c>
      <c r="L1660" t="s">
        <v>251</v>
      </c>
      <c r="O1660" s="111">
        <v>44998</v>
      </c>
      <c r="P1660" t="s">
        <v>252</v>
      </c>
      <c r="Q1660" t="s">
        <v>257</v>
      </c>
      <c r="R1660" s="111">
        <v>44999</v>
      </c>
      <c r="W1660">
        <v>0</v>
      </c>
      <c r="X1660">
        <v>0</v>
      </c>
      <c r="Y1660">
        <v>0</v>
      </c>
      <c r="Z1660">
        <f t="shared" si="26"/>
        <v>0</v>
      </c>
    </row>
    <row r="1661" spans="1:26">
      <c r="A1661" t="s">
        <v>246</v>
      </c>
      <c r="B1661" t="s">
        <v>2220</v>
      </c>
      <c r="C1661" t="s">
        <v>2221</v>
      </c>
      <c r="D1661" t="s">
        <v>53</v>
      </c>
      <c r="E1661" t="s">
        <v>54</v>
      </c>
      <c r="F1661">
        <v>12143285</v>
      </c>
      <c r="G1661">
        <v>44979</v>
      </c>
      <c r="H1661" t="s">
        <v>2909</v>
      </c>
      <c r="I1661" t="s">
        <v>255</v>
      </c>
      <c r="J1661" t="s">
        <v>249</v>
      </c>
      <c r="K1661" t="s">
        <v>250</v>
      </c>
      <c r="L1661" t="s">
        <v>251</v>
      </c>
      <c r="O1661" s="111">
        <v>44979</v>
      </c>
      <c r="P1661" t="s">
        <v>252</v>
      </c>
      <c r="Q1661" t="s">
        <v>253</v>
      </c>
      <c r="R1661" s="111">
        <v>44980</v>
      </c>
      <c r="W1661">
        <v>0</v>
      </c>
      <c r="X1661">
        <v>1087</v>
      </c>
      <c r="Y1661">
        <v>3297.49</v>
      </c>
      <c r="Z1661">
        <f t="shared" si="26"/>
        <v>4384.49</v>
      </c>
    </row>
    <row r="1662" spans="1:26">
      <c r="A1662" t="s">
        <v>246</v>
      </c>
      <c r="B1662" t="s">
        <v>2216</v>
      </c>
      <c r="C1662" t="s">
        <v>2217</v>
      </c>
      <c r="D1662" t="s">
        <v>53</v>
      </c>
      <c r="E1662" t="s">
        <v>54</v>
      </c>
      <c r="F1662">
        <v>5612507</v>
      </c>
      <c r="G1662">
        <v>44980</v>
      </c>
      <c r="H1662" t="s">
        <v>2891</v>
      </c>
      <c r="I1662" t="s">
        <v>248</v>
      </c>
      <c r="J1662" t="s">
        <v>249</v>
      </c>
      <c r="K1662" t="s">
        <v>250</v>
      </c>
      <c r="L1662" t="s">
        <v>251</v>
      </c>
      <c r="O1662" s="111">
        <v>44980</v>
      </c>
      <c r="P1662" t="s">
        <v>252</v>
      </c>
      <c r="Q1662" t="s">
        <v>253</v>
      </c>
      <c r="R1662" s="111">
        <v>45009</v>
      </c>
      <c r="W1662">
        <v>0</v>
      </c>
      <c r="X1662">
        <v>2824.43</v>
      </c>
      <c r="Y1662">
        <v>26400.3</v>
      </c>
      <c r="Z1662">
        <f t="shared" si="26"/>
        <v>29224.73</v>
      </c>
    </row>
    <row r="1663" spans="1:26">
      <c r="A1663" t="s">
        <v>246</v>
      </c>
      <c r="B1663" t="s">
        <v>2220</v>
      </c>
      <c r="C1663" t="s">
        <v>2221</v>
      </c>
      <c r="D1663" t="s">
        <v>53</v>
      </c>
      <c r="E1663" t="s">
        <v>54</v>
      </c>
      <c r="F1663">
        <v>12106545</v>
      </c>
      <c r="G1663">
        <v>44980</v>
      </c>
      <c r="H1663" t="s">
        <v>2904</v>
      </c>
      <c r="I1663" t="s">
        <v>255</v>
      </c>
      <c r="J1663" t="s">
        <v>249</v>
      </c>
      <c r="K1663" t="s">
        <v>268</v>
      </c>
      <c r="L1663" t="s">
        <v>251</v>
      </c>
      <c r="O1663" s="111">
        <v>44982</v>
      </c>
      <c r="P1663" t="s">
        <v>252</v>
      </c>
      <c r="Q1663" t="s">
        <v>282</v>
      </c>
      <c r="R1663" s="111">
        <v>44984</v>
      </c>
      <c r="W1663">
        <v>0</v>
      </c>
      <c r="X1663">
        <v>1</v>
      </c>
      <c r="Y1663">
        <v>0</v>
      </c>
      <c r="Z1663">
        <f t="shared" si="26"/>
        <v>1</v>
      </c>
    </row>
    <row r="1664" spans="1:26">
      <c r="A1664" t="s">
        <v>246</v>
      </c>
      <c r="B1664" t="s">
        <v>2220</v>
      </c>
      <c r="C1664" t="s">
        <v>2221</v>
      </c>
      <c r="D1664" t="s">
        <v>53</v>
      </c>
      <c r="E1664" t="s">
        <v>54</v>
      </c>
      <c r="F1664">
        <v>12151782</v>
      </c>
      <c r="G1664">
        <v>44980</v>
      </c>
      <c r="H1664" t="s">
        <v>2910</v>
      </c>
      <c r="I1664" t="s">
        <v>255</v>
      </c>
      <c r="J1664" t="s">
        <v>249</v>
      </c>
      <c r="K1664" t="s">
        <v>268</v>
      </c>
      <c r="L1664" t="s">
        <v>251</v>
      </c>
      <c r="O1664" s="111">
        <v>44982</v>
      </c>
      <c r="P1664" t="s">
        <v>252</v>
      </c>
      <c r="Q1664" t="s">
        <v>282</v>
      </c>
      <c r="R1664" s="111">
        <v>44984</v>
      </c>
      <c r="W1664">
        <v>0</v>
      </c>
      <c r="X1664">
        <v>150</v>
      </c>
      <c r="Y1664">
        <v>0</v>
      </c>
      <c r="Z1664">
        <f t="shared" si="26"/>
        <v>150</v>
      </c>
    </row>
    <row r="1665" spans="1:26">
      <c r="A1665" t="s">
        <v>246</v>
      </c>
      <c r="B1665" t="s">
        <v>2220</v>
      </c>
      <c r="C1665" t="s">
        <v>2221</v>
      </c>
      <c r="D1665" t="s">
        <v>53</v>
      </c>
      <c r="E1665" t="s">
        <v>54</v>
      </c>
      <c r="F1665">
        <v>12183741</v>
      </c>
      <c r="G1665">
        <v>44986</v>
      </c>
      <c r="H1665" t="s">
        <v>3784</v>
      </c>
      <c r="I1665" t="s">
        <v>256</v>
      </c>
      <c r="J1665" t="s">
        <v>249</v>
      </c>
      <c r="K1665" t="s">
        <v>250</v>
      </c>
      <c r="L1665" t="s">
        <v>251</v>
      </c>
      <c r="O1665" s="111">
        <v>44991</v>
      </c>
      <c r="P1665" t="s">
        <v>252</v>
      </c>
      <c r="Q1665" t="s">
        <v>253</v>
      </c>
      <c r="R1665" s="111">
        <v>44993</v>
      </c>
      <c r="W1665">
        <v>0</v>
      </c>
      <c r="X1665">
        <v>3296.05</v>
      </c>
      <c r="Y1665">
        <v>5720.35</v>
      </c>
      <c r="Z1665">
        <f t="shared" si="26"/>
        <v>9016.4000000000015</v>
      </c>
    </row>
    <row r="1666" spans="1:26">
      <c r="A1666" t="s">
        <v>246</v>
      </c>
      <c r="B1666" t="s">
        <v>2248</v>
      </c>
      <c r="C1666" t="s">
        <v>2249</v>
      </c>
      <c r="D1666" t="s">
        <v>53</v>
      </c>
      <c r="E1666" t="s">
        <v>54</v>
      </c>
      <c r="F1666">
        <v>12152185</v>
      </c>
      <c r="G1666">
        <v>44986</v>
      </c>
      <c r="H1666" t="s">
        <v>3783</v>
      </c>
      <c r="I1666" t="s">
        <v>255</v>
      </c>
      <c r="J1666" t="s">
        <v>249</v>
      </c>
      <c r="K1666" t="s">
        <v>268</v>
      </c>
      <c r="L1666" t="s">
        <v>251</v>
      </c>
      <c r="O1666" s="111">
        <v>44986</v>
      </c>
      <c r="P1666" t="s">
        <v>252</v>
      </c>
      <c r="Q1666" t="s">
        <v>253</v>
      </c>
      <c r="R1666" s="111">
        <v>44987</v>
      </c>
      <c r="W1666">
        <v>0</v>
      </c>
      <c r="X1666">
        <v>1012.5</v>
      </c>
      <c r="Y1666">
        <v>41380</v>
      </c>
      <c r="Z1666">
        <f t="shared" si="26"/>
        <v>42392.5</v>
      </c>
    </row>
    <row r="1667" spans="1:26">
      <c r="A1667" t="s">
        <v>246</v>
      </c>
      <c r="B1667">
        <v>13473826740</v>
      </c>
      <c r="C1667" t="s">
        <v>3547</v>
      </c>
      <c r="D1667" t="s">
        <v>53</v>
      </c>
      <c r="E1667" t="s">
        <v>54</v>
      </c>
      <c r="F1667">
        <v>12185389</v>
      </c>
      <c r="G1667">
        <v>44988</v>
      </c>
      <c r="H1667" t="s">
        <v>3786</v>
      </c>
      <c r="I1667" t="s">
        <v>255</v>
      </c>
      <c r="J1667" t="s">
        <v>249</v>
      </c>
      <c r="K1667" t="s">
        <v>250</v>
      </c>
      <c r="L1667" t="s">
        <v>251</v>
      </c>
      <c r="O1667" s="111">
        <v>44988</v>
      </c>
      <c r="P1667" t="s">
        <v>252</v>
      </c>
      <c r="Q1667" t="s">
        <v>253</v>
      </c>
      <c r="R1667" s="111">
        <v>45002</v>
      </c>
      <c r="W1667">
        <v>0</v>
      </c>
      <c r="X1667">
        <v>1075</v>
      </c>
      <c r="Y1667">
        <v>2703.55</v>
      </c>
      <c r="Z1667">
        <f t="shared" si="26"/>
        <v>3778.55</v>
      </c>
    </row>
    <row r="1668" spans="1:26">
      <c r="A1668" t="s">
        <v>246</v>
      </c>
      <c r="B1668" t="s">
        <v>2248</v>
      </c>
      <c r="C1668" t="s">
        <v>2249</v>
      </c>
      <c r="D1668" t="s">
        <v>53</v>
      </c>
      <c r="E1668" t="s">
        <v>54</v>
      </c>
      <c r="F1668">
        <v>8420356</v>
      </c>
      <c r="G1668">
        <v>44988</v>
      </c>
      <c r="H1668" t="s">
        <v>3777</v>
      </c>
      <c r="I1668" t="s">
        <v>255</v>
      </c>
      <c r="J1668" t="s">
        <v>249</v>
      </c>
      <c r="K1668" t="s">
        <v>268</v>
      </c>
      <c r="L1668" t="s">
        <v>251</v>
      </c>
      <c r="O1668" s="111">
        <v>44988</v>
      </c>
      <c r="P1668" t="s">
        <v>252</v>
      </c>
      <c r="Q1668" t="s">
        <v>253</v>
      </c>
      <c r="R1668" s="111">
        <v>44991</v>
      </c>
      <c r="W1668">
        <v>1151.0999999999999</v>
      </c>
      <c r="X1668">
        <v>1330.3</v>
      </c>
      <c r="Y1668">
        <v>5886.9</v>
      </c>
      <c r="Z1668">
        <f t="shared" si="26"/>
        <v>8368.2999999999993</v>
      </c>
    </row>
    <row r="1669" spans="1:26">
      <c r="A1669" t="s">
        <v>246</v>
      </c>
      <c r="B1669" t="s">
        <v>2216</v>
      </c>
      <c r="C1669" t="s">
        <v>2217</v>
      </c>
      <c r="D1669" t="s">
        <v>53</v>
      </c>
      <c r="E1669" t="s">
        <v>54</v>
      </c>
      <c r="F1669">
        <v>12130402</v>
      </c>
      <c r="G1669">
        <v>44992</v>
      </c>
      <c r="H1669" t="s">
        <v>3781</v>
      </c>
      <c r="I1669" t="s">
        <v>255</v>
      </c>
      <c r="J1669" t="s">
        <v>249</v>
      </c>
      <c r="K1669" t="s">
        <v>268</v>
      </c>
      <c r="L1669" t="s">
        <v>251</v>
      </c>
      <c r="O1669" s="111">
        <v>44992</v>
      </c>
      <c r="P1669" t="s">
        <v>252</v>
      </c>
      <c r="Q1669" t="s">
        <v>253</v>
      </c>
      <c r="R1669" s="111">
        <v>44993</v>
      </c>
      <c r="W1669">
        <v>0</v>
      </c>
      <c r="X1669">
        <v>12527.62</v>
      </c>
      <c r="Y1669">
        <v>12966.83</v>
      </c>
      <c r="Z1669">
        <f t="shared" si="26"/>
        <v>25494.45</v>
      </c>
    </row>
    <row r="1670" spans="1:26">
      <c r="A1670" t="s">
        <v>246</v>
      </c>
      <c r="B1670">
        <v>88683036120</v>
      </c>
      <c r="C1670" t="s">
        <v>3545</v>
      </c>
      <c r="D1670" t="s">
        <v>53</v>
      </c>
      <c r="E1670" t="s">
        <v>54</v>
      </c>
      <c r="F1670">
        <v>12202916</v>
      </c>
      <c r="G1670">
        <v>44992</v>
      </c>
      <c r="H1670" t="s">
        <v>3787</v>
      </c>
      <c r="I1670" t="s">
        <v>255</v>
      </c>
      <c r="J1670" t="s">
        <v>249</v>
      </c>
      <c r="K1670" t="s">
        <v>268</v>
      </c>
      <c r="L1670" t="s">
        <v>251</v>
      </c>
      <c r="O1670" s="111">
        <v>44992</v>
      </c>
      <c r="P1670" t="s">
        <v>252</v>
      </c>
      <c r="Q1670" t="s">
        <v>253</v>
      </c>
      <c r="R1670" s="111">
        <v>45001</v>
      </c>
      <c r="W1670">
        <v>0</v>
      </c>
      <c r="X1670">
        <v>0</v>
      </c>
      <c r="Y1670">
        <v>25242.98</v>
      </c>
      <c r="Z1670">
        <f t="shared" si="26"/>
        <v>25242.98</v>
      </c>
    </row>
    <row r="1671" spans="1:26">
      <c r="A1671" t="s">
        <v>246</v>
      </c>
      <c r="B1671">
        <v>13473826740</v>
      </c>
      <c r="C1671" t="s">
        <v>3547</v>
      </c>
      <c r="D1671" t="s">
        <v>53</v>
      </c>
      <c r="E1671" t="s">
        <v>54</v>
      </c>
      <c r="F1671">
        <v>12185143</v>
      </c>
      <c r="G1671">
        <v>44992</v>
      </c>
      <c r="H1671" t="s">
        <v>3785</v>
      </c>
      <c r="I1671" t="s">
        <v>255</v>
      </c>
      <c r="J1671" t="s">
        <v>249</v>
      </c>
      <c r="K1671" t="s">
        <v>250</v>
      </c>
      <c r="L1671" t="s">
        <v>251</v>
      </c>
      <c r="O1671" s="111">
        <v>44992</v>
      </c>
      <c r="P1671" t="s">
        <v>252</v>
      </c>
      <c r="Q1671" t="s">
        <v>253</v>
      </c>
      <c r="R1671" s="111">
        <v>44993</v>
      </c>
      <c r="W1671">
        <v>0</v>
      </c>
      <c r="X1671">
        <v>6169</v>
      </c>
      <c r="Y1671">
        <v>576</v>
      </c>
      <c r="Z1671">
        <f t="shared" si="26"/>
        <v>6745</v>
      </c>
    </row>
    <row r="1672" spans="1:26">
      <c r="A1672" t="s">
        <v>246</v>
      </c>
      <c r="B1672">
        <v>13473826740</v>
      </c>
      <c r="C1672" t="s">
        <v>3547</v>
      </c>
      <c r="D1672" t="s">
        <v>53</v>
      </c>
      <c r="E1672" t="s">
        <v>54</v>
      </c>
      <c r="F1672">
        <v>6416415</v>
      </c>
      <c r="G1672">
        <v>44994</v>
      </c>
      <c r="H1672" t="s">
        <v>3774</v>
      </c>
      <c r="I1672" t="s">
        <v>255</v>
      </c>
      <c r="J1672" t="s">
        <v>249</v>
      </c>
      <c r="K1672" t="s">
        <v>268</v>
      </c>
      <c r="L1672" t="s">
        <v>251</v>
      </c>
      <c r="O1672" s="111">
        <v>44994</v>
      </c>
      <c r="P1672" t="s">
        <v>252</v>
      </c>
      <c r="Q1672" t="s">
        <v>253</v>
      </c>
      <c r="R1672" s="111">
        <v>44995</v>
      </c>
      <c r="W1672">
        <v>0</v>
      </c>
      <c r="X1672">
        <v>0</v>
      </c>
      <c r="Y1672">
        <v>11987.42</v>
      </c>
      <c r="Z1672">
        <f t="shared" si="26"/>
        <v>11987.42</v>
      </c>
    </row>
    <row r="1673" spans="1:26">
      <c r="A1673" t="s">
        <v>246</v>
      </c>
      <c r="B1673" t="s">
        <v>2220</v>
      </c>
      <c r="C1673" t="s">
        <v>2221</v>
      </c>
      <c r="D1673" t="s">
        <v>53</v>
      </c>
      <c r="E1673" t="s">
        <v>54</v>
      </c>
      <c r="F1673">
        <v>4484335</v>
      </c>
      <c r="G1673">
        <v>44994</v>
      </c>
      <c r="H1673" t="s">
        <v>3773</v>
      </c>
      <c r="I1673" t="s">
        <v>255</v>
      </c>
      <c r="J1673" t="s">
        <v>249</v>
      </c>
      <c r="K1673" t="s">
        <v>268</v>
      </c>
      <c r="L1673" t="s">
        <v>251</v>
      </c>
      <c r="O1673" s="111">
        <v>44994</v>
      </c>
      <c r="P1673" t="s">
        <v>252</v>
      </c>
      <c r="Q1673" t="s">
        <v>282</v>
      </c>
      <c r="R1673" s="111">
        <v>44995</v>
      </c>
      <c r="W1673">
        <v>0</v>
      </c>
      <c r="X1673">
        <v>1</v>
      </c>
      <c r="Y1673">
        <v>0</v>
      </c>
      <c r="Z1673">
        <f t="shared" si="26"/>
        <v>1</v>
      </c>
    </row>
    <row r="1674" spans="1:26">
      <c r="A1674" t="s">
        <v>246</v>
      </c>
      <c r="B1674" t="s">
        <v>2248</v>
      </c>
      <c r="C1674" t="s">
        <v>2249</v>
      </c>
      <c r="D1674" t="s">
        <v>53</v>
      </c>
      <c r="E1674" t="s">
        <v>54</v>
      </c>
      <c r="F1674">
        <v>12215878</v>
      </c>
      <c r="G1674">
        <v>44994</v>
      </c>
      <c r="H1674" t="s">
        <v>3789</v>
      </c>
      <c r="I1674" t="s">
        <v>256</v>
      </c>
      <c r="J1674" t="s">
        <v>249</v>
      </c>
      <c r="K1674" t="s">
        <v>250</v>
      </c>
      <c r="L1674" t="s">
        <v>251</v>
      </c>
      <c r="O1674" s="111">
        <v>44994</v>
      </c>
      <c r="P1674" t="s">
        <v>252</v>
      </c>
      <c r="Q1674" t="s">
        <v>282</v>
      </c>
      <c r="R1674" s="111">
        <v>44995</v>
      </c>
      <c r="W1674">
        <v>0</v>
      </c>
      <c r="X1674">
        <v>1291</v>
      </c>
      <c r="Y1674">
        <v>0</v>
      </c>
      <c r="Z1674">
        <f t="shared" si="26"/>
        <v>1291</v>
      </c>
    </row>
    <row r="1675" spans="1:26">
      <c r="A1675" t="s">
        <v>246</v>
      </c>
      <c r="B1675">
        <v>88683036120</v>
      </c>
      <c r="C1675" t="s">
        <v>3545</v>
      </c>
      <c r="D1675" t="s">
        <v>53</v>
      </c>
      <c r="E1675" t="s">
        <v>54</v>
      </c>
      <c r="F1675">
        <v>12218872</v>
      </c>
      <c r="G1675">
        <v>44995</v>
      </c>
      <c r="H1675" t="s">
        <v>3790</v>
      </c>
      <c r="I1675" t="s">
        <v>255</v>
      </c>
      <c r="J1675" t="s">
        <v>249</v>
      </c>
      <c r="K1675" t="s">
        <v>250</v>
      </c>
      <c r="L1675" t="s">
        <v>251</v>
      </c>
      <c r="O1675" s="111">
        <v>44995</v>
      </c>
      <c r="P1675" t="s">
        <v>252</v>
      </c>
      <c r="Q1675" t="s">
        <v>257</v>
      </c>
      <c r="R1675" s="111">
        <v>44998</v>
      </c>
      <c r="W1675">
        <v>0</v>
      </c>
      <c r="X1675">
        <v>0</v>
      </c>
      <c r="Y1675">
        <v>0</v>
      </c>
      <c r="Z1675">
        <f t="shared" si="26"/>
        <v>0</v>
      </c>
    </row>
    <row r="1676" spans="1:26">
      <c r="A1676" t="s">
        <v>246</v>
      </c>
      <c r="B1676">
        <v>13473826740</v>
      </c>
      <c r="C1676" t="s">
        <v>3547</v>
      </c>
      <c r="D1676" t="s">
        <v>53</v>
      </c>
      <c r="E1676" t="s">
        <v>54</v>
      </c>
      <c r="F1676">
        <v>12224590</v>
      </c>
      <c r="G1676">
        <v>44998</v>
      </c>
      <c r="H1676" t="s">
        <v>3793</v>
      </c>
      <c r="I1676" t="s">
        <v>255</v>
      </c>
      <c r="J1676" t="s">
        <v>249</v>
      </c>
      <c r="K1676" t="s">
        <v>250</v>
      </c>
      <c r="L1676" t="s">
        <v>251</v>
      </c>
      <c r="O1676" s="111">
        <v>44998</v>
      </c>
      <c r="P1676" t="s">
        <v>252</v>
      </c>
      <c r="Q1676" t="s">
        <v>257</v>
      </c>
      <c r="R1676" s="111">
        <v>45005</v>
      </c>
      <c r="W1676">
        <v>0</v>
      </c>
      <c r="X1676">
        <v>0</v>
      </c>
      <c r="Y1676">
        <v>0</v>
      </c>
      <c r="Z1676">
        <f t="shared" si="26"/>
        <v>0</v>
      </c>
    </row>
    <row r="1677" spans="1:26">
      <c r="A1677" t="s">
        <v>246</v>
      </c>
      <c r="B1677">
        <v>13473826740</v>
      </c>
      <c r="C1677" t="s">
        <v>3547</v>
      </c>
      <c r="D1677" t="s">
        <v>53</v>
      </c>
      <c r="E1677" t="s">
        <v>54</v>
      </c>
      <c r="F1677">
        <v>12210229</v>
      </c>
      <c r="G1677">
        <v>44998</v>
      </c>
      <c r="H1677" t="s">
        <v>3788</v>
      </c>
      <c r="I1677" t="s">
        <v>255</v>
      </c>
      <c r="J1677" t="s">
        <v>249</v>
      </c>
      <c r="K1677" t="s">
        <v>250</v>
      </c>
      <c r="L1677" t="s">
        <v>251</v>
      </c>
      <c r="O1677" s="111">
        <v>44998</v>
      </c>
      <c r="P1677" t="s">
        <v>252</v>
      </c>
      <c r="Q1677" t="s">
        <v>257</v>
      </c>
      <c r="R1677" s="111">
        <v>45008</v>
      </c>
      <c r="W1677">
        <v>0</v>
      </c>
      <c r="X1677">
        <v>0</v>
      </c>
      <c r="Y1677">
        <v>0</v>
      </c>
      <c r="Z1677">
        <f t="shared" si="26"/>
        <v>0</v>
      </c>
    </row>
    <row r="1678" spans="1:26">
      <c r="A1678" t="s">
        <v>246</v>
      </c>
      <c r="B1678">
        <v>70008100179</v>
      </c>
      <c r="C1678" t="s">
        <v>955</v>
      </c>
      <c r="D1678" t="s">
        <v>53</v>
      </c>
      <c r="E1678" t="s">
        <v>54</v>
      </c>
      <c r="F1678">
        <v>10793039</v>
      </c>
      <c r="G1678">
        <v>44998</v>
      </c>
      <c r="H1678" t="s">
        <v>3779</v>
      </c>
      <c r="I1678" t="s">
        <v>255</v>
      </c>
      <c r="J1678" t="s">
        <v>249</v>
      </c>
      <c r="K1678" t="s">
        <v>268</v>
      </c>
      <c r="L1678" t="s">
        <v>251</v>
      </c>
      <c r="O1678" s="111">
        <v>44999</v>
      </c>
      <c r="P1678" t="s">
        <v>252</v>
      </c>
      <c r="Q1678" t="s">
        <v>253</v>
      </c>
      <c r="R1678" s="111">
        <v>45000</v>
      </c>
      <c r="W1678">
        <v>0</v>
      </c>
      <c r="X1678">
        <v>4556.72</v>
      </c>
      <c r="Y1678">
        <v>8430</v>
      </c>
      <c r="Z1678">
        <f t="shared" si="26"/>
        <v>12986.720000000001</v>
      </c>
    </row>
    <row r="1679" spans="1:26">
      <c r="A1679" t="s">
        <v>246</v>
      </c>
      <c r="B1679">
        <v>1768766185</v>
      </c>
      <c r="C1679" t="s">
        <v>2110</v>
      </c>
      <c r="D1679" t="s">
        <v>53</v>
      </c>
      <c r="E1679" t="s">
        <v>54</v>
      </c>
      <c r="F1679">
        <v>12235640</v>
      </c>
      <c r="G1679">
        <v>45000</v>
      </c>
      <c r="H1679" t="s">
        <v>3794</v>
      </c>
      <c r="I1679" t="s">
        <v>255</v>
      </c>
      <c r="J1679" t="s">
        <v>249</v>
      </c>
      <c r="K1679" t="s">
        <v>250</v>
      </c>
      <c r="L1679" t="s">
        <v>251</v>
      </c>
      <c r="O1679" s="111">
        <v>45000</v>
      </c>
      <c r="P1679" t="s">
        <v>252</v>
      </c>
      <c r="Q1679" t="s">
        <v>282</v>
      </c>
      <c r="R1679" s="111">
        <v>45002</v>
      </c>
      <c r="W1679">
        <v>0</v>
      </c>
      <c r="X1679">
        <v>141</v>
      </c>
      <c r="Y1679">
        <v>0</v>
      </c>
      <c r="Z1679">
        <f t="shared" si="26"/>
        <v>141</v>
      </c>
    </row>
    <row r="1680" spans="1:26">
      <c r="A1680" t="s">
        <v>246</v>
      </c>
      <c r="B1680">
        <v>1768766185</v>
      </c>
      <c r="C1680" t="s">
        <v>2110</v>
      </c>
      <c r="D1680" t="s">
        <v>53</v>
      </c>
      <c r="E1680" t="s">
        <v>54</v>
      </c>
      <c r="F1680">
        <v>12241235</v>
      </c>
      <c r="G1680">
        <v>45001</v>
      </c>
      <c r="H1680" t="s">
        <v>3795</v>
      </c>
      <c r="I1680" t="s">
        <v>255</v>
      </c>
      <c r="J1680" t="s">
        <v>249</v>
      </c>
      <c r="K1680" t="s">
        <v>250</v>
      </c>
      <c r="L1680" t="s">
        <v>251</v>
      </c>
      <c r="O1680" s="111">
        <v>45001</v>
      </c>
      <c r="P1680" t="s">
        <v>252</v>
      </c>
      <c r="Q1680" t="s">
        <v>282</v>
      </c>
      <c r="R1680" s="111">
        <v>45006</v>
      </c>
      <c r="W1680">
        <v>0</v>
      </c>
      <c r="X1680">
        <v>16</v>
      </c>
      <c r="Y1680">
        <v>0</v>
      </c>
      <c r="Z1680">
        <f t="shared" si="26"/>
        <v>16</v>
      </c>
    </row>
    <row r="1681" spans="1:26">
      <c r="A1681" t="s">
        <v>246</v>
      </c>
      <c r="B1681">
        <v>70378752103</v>
      </c>
      <c r="C1681" t="s">
        <v>2104</v>
      </c>
      <c r="D1681" t="s">
        <v>53</v>
      </c>
      <c r="E1681" t="s">
        <v>54</v>
      </c>
      <c r="F1681">
        <v>9561526</v>
      </c>
      <c r="G1681">
        <v>45001</v>
      </c>
      <c r="H1681" t="s">
        <v>3778</v>
      </c>
      <c r="I1681" t="s">
        <v>256</v>
      </c>
      <c r="J1681" t="s">
        <v>249</v>
      </c>
      <c r="K1681" t="s">
        <v>268</v>
      </c>
      <c r="L1681" t="s">
        <v>251</v>
      </c>
      <c r="O1681" s="111">
        <v>45002</v>
      </c>
      <c r="P1681" t="s">
        <v>252</v>
      </c>
      <c r="Q1681" t="s">
        <v>253</v>
      </c>
      <c r="R1681" s="111">
        <v>45005</v>
      </c>
      <c r="W1681">
        <v>0</v>
      </c>
      <c r="X1681">
        <v>0</v>
      </c>
      <c r="Y1681">
        <v>15036.7</v>
      </c>
      <c r="Z1681">
        <f t="shared" si="26"/>
        <v>15036.7</v>
      </c>
    </row>
    <row r="1682" spans="1:26">
      <c r="A1682" t="s">
        <v>246</v>
      </c>
      <c r="B1682">
        <v>1768766185</v>
      </c>
      <c r="C1682" t="s">
        <v>2110</v>
      </c>
      <c r="D1682" t="s">
        <v>53</v>
      </c>
      <c r="E1682" t="s">
        <v>54</v>
      </c>
      <c r="F1682">
        <v>12243772</v>
      </c>
      <c r="G1682">
        <v>45001</v>
      </c>
      <c r="H1682" t="s">
        <v>3796</v>
      </c>
      <c r="I1682" t="s">
        <v>255</v>
      </c>
      <c r="J1682" t="s">
        <v>249</v>
      </c>
      <c r="K1682" t="s">
        <v>250</v>
      </c>
      <c r="L1682" t="s">
        <v>251</v>
      </c>
      <c r="O1682" s="111">
        <v>45001</v>
      </c>
      <c r="P1682" t="s">
        <v>252</v>
      </c>
      <c r="Q1682" t="s">
        <v>253</v>
      </c>
      <c r="R1682" s="111">
        <v>45019</v>
      </c>
      <c r="W1682">
        <v>0</v>
      </c>
      <c r="X1682">
        <v>0</v>
      </c>
      <c r="Y1682">
        <v>1</v>
      </c>
      <c r="Z1682">
        <f t="shared" si="26"/>
        <v>1</v>
      </c>
    </row>
    <row r="1683" spans="1:26">
      <c r="A1683" t="s">
        <v>246</v>
      </c>
      <c r="B1683">
        <v>13473826740</v>
      </c>
      <c r="C1683" t="s">
        <v>3547</v>
      </c>
      <c r="D1683" t="s">
        <v>53</v>
      </c>
      <c r="E1683" t="s">
        <v>54</v>
      </c>
      <c r="F1683">
        <v>12253653</v>
      </c>
      <c r="G1683">
        <v>45005</v>
      </c>
      <c r="H1683" t="s">
        <v>3798</v>
      </c>
      <c r="I1683" t="s">
        <v>255</v>
      </c>
      <c r="J1683" t="s">
        <v>249</v>
      </c>
      <c r="K1683" t="s">
        <v>250</v>
      </c>
      <c r="L1683" t="s">
        <v>251</v>
      </c>
      <c r="O1683" s="111">
        <v>45005</v>
      </c>
      <c r="P1683" t="s">
        <v>252</v>
      </c>
      <c r="Q1683" t="s">
        <v>253</v>
      </c>
      <c r="R1683" s="111">
        <v>45007</v>
      </c>
      <c r="W1683">
        <v>0</v>
      </c>
      <c r="X1683">
        <v>715</v>
      </c>
      <c r="Y1683">
        <v>730</v>
      </c>
      <c r="Z1683">
        <f t="shared" si="26"/>
        <v>1445</v>
      </c>
    </row>
    <row r="1684" spans="1:26">
      <c r="A1684" t="s">
        <v>246</v>
      </c>
      <c r="B1684">
        <v>52339696291</v>
      </c>
      <c r="C1684" t="s">
        <v>3799</v>
      </c>
      <c r="D1684" t="s">
        <v>53</v>
      </c>
      <c r="E1684" t="s">
        <v>54</v>
      </c>
      <c r="F1684">
        <v>12255217</v>
      </c>
      <c r="G1684">
        <v>45005</v>
      </c>
      <c r="H1684" t="s">
        <v>3800</v>
      </c>
      <c r="I1684" t="s">
        <v>255</v>
      </c>
      <c r="J1684" t="s">
        <v>249</v>
      </c>
      <c r="K1684" t="s">
        <v>268</v>
      </c>
      <c r="L1684" t="s">
        <v>251</v>
      </c>
      <c r="O1684" s="111">
        <v>45005</v>
      </c>
      <c r="P1684" t="s">
        <v>252</v>
      </c>
      <c r="Q1684" t="s">
        <v>253</v>
      </c>
      <c r="R1684" s="111">
        <v>45006</v>
      </c>
      <c r="W1684">
        <v>0</v>
      </c>
      <c r="X1684">
        <v>484.5</v>
      </c>
      <c r="Y1684">
        <v>725.2</v>
      </c>
      <c r="Z1684">
        <f t="shared" si="26"/>
        <v>1209.7</v>
      </c>
    </row>
    <row r="1685" spans="1:26">
      <c r="A1685" t="s">
        <v>246</v>
      </c>
      <c r="B1685" t="s">
        <v>2182</v>
      </c>
      <c r="C1685" t="s">
        <v>2279</v>
      </c>
      <c r="D1685" t="s">
        <v>53</v>
      </c>
      <c r="E1685" t="s">
        <v>54</v>
      </c>
      <c r="F1685">
        <v>12220358</v>
      </c>
      <c r="G1685">
        <v>45005</v>
      </c>
      <c r="H1685" t="s">
        <v>3791</v>
      </c>
      <c r="I1685" t="s">
        <v>255</v>
      </c>
      <c r="J1685" t="s">
        <v>249</v>
      </c>
      <c r="K1685" t="s">
        <v>250</v>
      </c>
      <c r="L1685" t="s">
        <v>251</v>
      </c>
      <c r="O1685" s="111">
        <v>45005</v>
      </c>
      <c r="P1685" t="s">
        <v>252</v>
      </c>
      <c r="Q1685" t="s">
        <v>282</v>
      </c>
      <c r="R1685" s="111">
        <v>45006</v>
      </c>
      <c r="W1685">
        <v>0</v>
      </c>
      <c r="X1685">
        <v>200</v>
      </c>
      <c r="Y1685">
        <v>0</v>
      </c>
      <c r="Z1685">
        <f t="shared" si="26"/>
        <v>200</v>
      </c>
    </row>
    <row r="1686" spans="1:26">
      <c r="A1686" t="s">
        <v>246</v>
      </c>
      <c r="B1686" t="s">
        <v>2220</v>
      </c>
      <c r="C1686" t="s">
        <v>2221</v>
      </c>
      <c r="D1686" t="s">
        <v>53</v>
      </c>
      <c r="E1686" t="s">
        <v>54</v>
      </c>
      <c r="F1686">
        <v>12220382</v>
      </c>
      <c r="G1686">
        <v>45006</v>
      </c>
      <c r="H1686" t="s">
        <v>3792</v>
      </c>
      <c r="I1686" t="s">
        <v>255</v>
      </c>
      <c r="J1686" t="s">
        <v>249</v>
      </c>
      <c r="K1686" t="s">
        <v>268</v>
      </c>
      <c r="L1686" t="s">
        <v>251</v>
      </c>
      <c r="O1686" s="111">
        <v>45006</v>
      </c>
      <c r="P1686" t="s">
        <v>252</v>
      </c>
      <c r="Q1686" t="s">
        <v>253</v>
      </c>
      <c r="R1686" s="111">
        <v>45007</v>
      </c>
      <c r="W1686">
        <v>0</v>
      </c>
      <c r="X1686">
        <v>7295.88</v>
      </c>
      <c r="Y1686">
        <v>30249</v>
      </c>
      <c r="Z1686">
        <f t="shared" si="26"/>
        <v>37544.879999999997</v>
      </c>
    </row>
    <row r="1687" spans="1:26">
      <c r="A1687" t="s">
        <v>246</v>
      </c>
      <c r="B1687" t="s">
        <v>2220</v>
      </c>
      <c r="C1687" t="s">
        <v>2221</v>
      </c>
      <c r="D1687" t="s">
        <v>53</v>
      </c>
      <c r="E1687" t="s">
        <v>54</v>
      </c>
      <c r="F1687">
        <v>12266572</v>
      </c>
      <c r="G1687">
        <v>45007</v>
      </c>
      <c r="H1687" t="s">
        <v>3802</v>
      </c>
      <c r="I1687" t="s">
        <v>255</v>
      </c>
      <c r="J1687" t="s">
        <v>249</v>
      </c>
      <c r="K1687" t="s">
        <v>268</v>
      </c>
      <c r="L1687" t="s">
        <v>251</v>
      </c>
      <c r="O1687" s="111">
        <v>45007</v>
      </c>
      <c r="P1687" t="s">
        <v>252</v>
      </c>
      <c r="Q1687" t="s">
        <v>253</v>
      </c>
      <c r="R1687" s="111">
        <v>45008</v>
      </c>
      <c r="W1687">
        <v>0</v>
      </c>
      <c r="X1687">
        <v>2057.4899999999998</v>
      </c>
      <c r="Y1687">
        <v>23906.86</v>
      </c>
      <c r="Z1687">
        <f t="shared" si="26"/>
        <v>25964.35</v>
      </c>
    </row>
    <row r="1688" spans="1:26">
      <c r="A1688" t="s">
        <v>246</v>
      </c>
      <c r="B1688" t="s">
        <v>2220</v>
      </c>
      <c r="C1688" t="s">
        <v>2221</v>
      </c>
      <c r="D1688" t="s">
        <v>53</v>
      </c>
      <c r="E1688" t="s">
        <v>54</v>
      </c>
      <c r="F1688">
        <v>12277029</v>
      </c>
      <c r="G1688">
        <v>45009</v>
      </c>
      <c r="H1688" t="s">
        <v>3804</v>
      </c>
      <c r="I1688" t="s">
        <v>248</v>
      </c>
      <c r="J1688" t="s">
        <v>249</v>
      </c>
      <c r="K1688" t="s">
        <v>250</v>
      </c>
      <c r="L1688" t="s">
        <v>251</v>
      </c>
      <c r="O1688" s="111">
        <v>45010</v>
      </c>
      <c r="P1688" t="s">
        <v>252</v>
      </c>
      <c r="Q1688" t="s">
        <v>253</v>
      </c>
      <c r="R1688" s="111">
        <v>45012</v>
      </c>
      <c r="W1688">
        <v>0</v>
      </c>
      <c r="X1688">
        <v>0</v>
      </c>
      <c r="Y1688">
        <v>147</v>
      </c>
      <c r="Z1688">
        <f t="shared" si="26"/>
        <v>147</v>
      </c>
    </row>
    <row r="1689" spans="1:26">
      <c r="A1689" t="s">
        <v>246</v>
      </c>
      <c r="B1689" t="s">
        <v>4277</v>
      </c>
      <c r="C1689" t="s">
        <v>3775</v>
      </c>
      <c r="D1689" t="s">
        <v>53</v>
      </c>
      <c r="E1689" t="s">
        <v>54</v>
      </c>
      <c r="F1689">
        <v>12280980</v>
      </c>
      <c r="G1689">
        <v>45010</v>
      </c>
      <c r="H1689" t="s">
        <v>3805</v>
      </c>
      <c r="I1689" t="s">
        <v>255</v>
      </c>
      <c r="J1689" t="s">
        <v>249</v>
      </c>
      <c r="K1689" t="s">
        <v>250</v>
      </c>
      <c r="L1689" t="s">
        <v>251</v>
      </c>
      <c r="O1689" s="111">
        <v>45010</v>
      </c>
      <c r="P1689" t="s">
        <v>252</v>
      </c>
      <c r="Q1689" t="s">
        <v>253</v>
      </c>
      <c r="R1689" s="111">
        <v>45012</v>
      </c>
      <c r="W1689">
        <v>0</v>
      </c>
      <c r="X1689">
        <v>276</v>
      </c>
      <c r="Y1689">
        <v>2381.5</v>
      </c>
      <c r="Z1689">
        <f t="shared" si="26"/>
        <v>2657.5</v>
      </c>
    </row>
    <row r="1690" spans="1:26">
      <c r="A1690" t="s">
        <v>246</v>
      </c>
      <c r="B1690" t="s">
        <v>2220</v>
      </c>
      <c r="C1690" t="s">
        <v>2221</v>
      </c>
      <c r="D1690" t="s">
        <v>53</v>
      </c>
      <c r="E1690" t="s">
        <v>54</v>
      </c>
      <c r="F1690">
        <v>799209</v>
      </c>
      <c r="G1690">
        <v>45012</v>
      </c>
      <c r="H1690" t="s">
        <v>3772</v>
      </c>
      <c r="I1690" t="s">
        <v>255</v>
      </c>
      <c r="J1690" t="s">
        <v>249</v>
      </c>
      <c r="K1690" t="s">
        <v>268</v>
      </c>
      <c r="L1690" t="s">
        <v>251</v>
      </c>
      <c r="O1690" s="111">
        <v>45014</v>
      </c>
      <c r="P1690" t="s">
        <v>252</v>
      </c>
      <c r="Q1690" t="s">
        <v>282</v>
      </c>
      <c r="R1690" s="111">
        <v>45029</v>
      </c>
      <c r="W1690">
        <v>0</v>
      </c>
      <c r="X1690">
        <v>0</v>
      </c>
      <c r="Y1690">
        <v>0</v>
      </c>
      <c r="Z1690">
        <f t="shared" si="26"/>
        <v>0</v>
      </c>
    </row>
    <row r="1691" spans="1:26">
      <c r="A1691" t="s">
        <v>246</v>
      </c>
      <c r="B1691" t="s">
        <v>4277</v>
      </c>
      <c r="C1691" t="s">
        <v>3775</v>
      </c>
      <c r="D1691" t="s">
        <v>53</v>
      </c>
      <c r="E1691" t="s">
        <v>54</v>
      </c>
      <c r="F1691">
        <v>12283076</v>
      </c>
      <c r="G1691">
        <v>45012</v>
      </c>
      <c r="H1691" t="s">
        <v>3806</v>
      </c>
      <c r="I1691" t="s">
        <v>255</v>
      </c>
      <c r="J1691" t="s">
        <v>249</v>
      </c>
      <c r="K1691" t="s">
        <v>250</v>
      </c>
      <c r="L1691" t="s">
        <v>251</v>
      </c>
      <c r="O1691" s="111">
        <v>45012</v>
      </c>
      <c r="P1691" t="s">
        <v>252</v>
      </c>
      <c r="Q1691" t="s">
        <v>253</v>
      </c>
      <c r="R1691" s="111">
        <v>45013</v>
      </c>
      <c r="W1691">
        <v>0</v>
      </c>
      <c r="X1691">
        <v>1201</v>
      </c>
      <c r="Y1691">
        <v>5783.32</v>
      </c>
      <c r="Z1691">
        <f t="shared" si="26"/>
        <v>6984.32</v>
      </c>
    </row>
    <row r="1692" spans="1:26">
      <c r="A1692" t="s">
        <v>246</v>
      </c>
      <c r="B1692">
        <v>1768766185</v>
      </c>
      <c r="C1692" t="s">
        <v>2110</v>
      </c>
      <c r="D1692" t="s">
        <v>53</v>
      </c>
      <c r="E1692" t="s">
        <v>54</v>
      </c>
      <c r="F1692">
        <v>12288029</v>
      </c>
      <c r="G1692">
        <v>45013</v>
      </c>
      <c r="H1692" t="s">
        <v>3807</v>
      </c>
      <c r="I1692" t="s">
        <v>255</v>
      </c>
      <c r="J1692" t="s">
        <v>249</v>
      </c>
      <c r="K1692" t="s">
        <v>250</v>
      </c>
      <c r="L1692" t="s">
        <v>251</v>
      </c>
      <c r="O1692" s="111">
        <v>45013</v>
      </c>
      <c r="P1692" t="s">
        <v>252</v>
      </c>
      <c r="Q1692" t="s">
        <v>253</v>
      </c>
      <c r="R1692" s="111">
        <v>45014</v>
      </c>
      <c r="W1692">
        <v>0</v>
      </c>
      <c r="X1692">
        <v>0</v>
      </c>
      <c r="Y1692">
        <v>32.9</v>
      </c>
      <c r="Z1692">
        <f t="shared" si="26"/>
        <v>32.9</v>
      </c>
    </row>
    <row r="1693" spans="1:26">
      <c r="A1693" t="s">
        <v>246</v>
      </c>
      <c r="B1693">
        <v>70526237147</v>
      </c>
      <c r="C1693" t="s">
        <v>3553</v>
      </c>
      <c r="D1693" t="s">
        <v>53</v>
      </c>
      <c r="E1693" t="s">
        <v>54</v>
      </c>
      <c r="F1693">
        <v>12288965</v>
      </c>
      <c r="G1693">
        <v>45013</v>
      </c>
      <c r="H1693" t="s">
        <v>3808</v>
      </c>
      <c r="I1693" t="s">
        <v>255</v>
      </c>
      <c r="J1693" t="s">
        <v>249</v>
      </c>
      <c r="K1693" t="s">
        <v>250</v>
      </c>
      <c r="L1693" t="s">
        <v>251</v>
      </c>
      <c r="O1693" s="111">
        <v>45013</v>
      </c>
      <c r="P1693" t="s">
        <v>252</v>
      </c>
      <c r="Q1693" t="s">
        <v>253</v>
      </c>
      <c r="R1693" s="111">
        <v>45014</v>
      </c>
      <c r="W1693">
        <v>0</v>
      </c>
      <c r="X1693">
        <v>377</v>
      </c>
      <c r="Y1693">
        <v>10808.12</v>
      </c>
      <c r="Z1693">
        <f t="shared" si="26"/>
        <v>11185.12</v>
      </c>
    </row>
    <row r="1694" spans="1:26">
      <c r="A1694" t="s">
        <v>246</v>
      </c>
      <c r="B1694" t="s">
        <v>2248</v>
      </c>
      <c r="C1694" t="s">
        <v>2249</v>
      </c>
      <c r="D1694" t="s">
        <v>53</v>
      </c>
      <c r="E1694" t="s">
        <v>54</v>
      </c>
      <c r="F1694">
        <v>12253344</v>
      </c>
      <c r="G1694">
        <v>45013</v>
      </c>
      <c r="H1694" t="s">
        <v>3797</v>
      </c>
      <c r="I1694" t="s">
        <v>255</v>
      </c>
      <c r="J1694" t="s">
        <v>249</v>
      </c>
      <c r="K1694" t="s">
        <v>250</v>
      </c>
      <c r="L1694" t="s">
        <v>251</v>
      </c>
      <c r="O1694" s="111">
        <v>45013</v>
      </c>
      <c r="P1694" t="s">
        <v>252</v>
      </c>
      <c r="Q1694" t="s">
        <v>257</v>
      </c>
      <c r="R1694" s="111">
        <v>45035</v>
      </c>
      <c r="W1694">
        <v>0</v>
      </c>
      <c r="X1694">
        <v>0</v>
      </c>
      <c r="Y1694">
        <v>0</v>
      </c>
      <c r="Z1694">
        <f t="shared" si="26"/>
        <v>0</v>
      </c>
    </row>
    <row r="1695" spans="1:26">
      <c r="A1695" t="s">
        <v>246</v>
      </c>
      <c r="B1695" t="s">
        <v>2248</v>
      </c>
      <c r="C1695" t="s">
        <v>2249</v>
      </c>
      <c r="D1695" t="s">
        <v>53</v>
      </c>
      <c r="E1695" t="s">
        <v>54</v>
      </c>
      <c r="F1695">
        <v>12289691</v>
      </c>
      <c r="G1695">
        <v>45013</v>
      </c>
      <c r="H1695" t="s">
        <v>3809</v>
      </c>
      <c r="I1695" t="s">
        <v>260</v>
      </c>
      <c r="J1695" t="s">
        <v>249</v>
      </c>
      <c r="K1695" t="s">
        <v>250</v>
      </c>
      <c r="L1695" t="s">
        <v>251</v>
      </c>
      <c r="O1695" s="111">
        <v>45013</v>
      </c>
      <c r="P1695" t="s">
        <v>252</v>
      </c>
      <c r="Q1695" t="s">
        <v>257</v>
      </c>
      <c r="R1695" s="111"/>
      <c r="W1695">
        <v>0</v>
      </c>
      <c r="X1695">
        <v>0</v>
      </c>
      <c r="Y1695">
        <v>0</v>
      </c>
      <c r="Z1695">
        <f t="shared" si="26"/>
        <v>0</v>
      </c>
    </row>
    <row r="1696" spans="1:26">
      <c r="A1696" t="s">
        <v>246</v>
      </c>
      <c r="B1696">
        <v>70378752103</v>
      </c>
      <c r="C1696" t="s">
        <v>2104</v>
      </c>
      <c r="D1696" t="s">
        <v>53</v>
      </c>
      <c r="E1696" t="s">
        <v>54</v>
      </c>
      <c r="F1696">
        <v>12289694</v>
      </c>
      <c r="G1696">
        <v>45013</v>
      </c>
      <c r="H1696" t="s">
        <v>3810</v>
      </c>
      <c r="I1696" t="s">
        <v>255</v>
      </c>
      <c r="J1696" t="s">
        <v>249</v>
      </c>
      <c r="K1696" t="s">
        <v>250</v>
      </c>
      <c r="L1696" t="s">
        <v>251</v>
      </c>
      <c r="O1696" s="111">
        <v>45013</v>
      </c>
      <c r="P1696" t="s">
        <v>252</v>
      </c>
      <c r="Q1696" t="s">
        <v>253</v>
      </c>
      <c r="R1696" s="111">
        <v>45014</v>
      </c>
      <c r="W1696">
        <v>0</v>
      </c>
      <c r="X1696">
        <v>2175</v>
      </c>
      <c r="Y1696">
        <v>11673.38</v>
      </c>
      <c r="Z1696">
        <f t="shared" si="26"/>
        <v>13848.38</v>
      </c>
    </row>
    <row r="1697" spans="1:26">
      <c r="A1697" t="s">
        <v>246</v>
      </c>
      <c r="B1697" t="s">
        <v>2220</v>
      </c>
      <c r="C1697" t="s">
        <v>2221</v>
      </c>
      <c r="D1697" t="s">
        <v>53</v>
      </c>
      <c r="E1697" t="s">
        <v>54</v>
      </c>
      <c r="F1697">
        <v>12297231</v>
      </c>
      <c r="G1697">
        <v>45014</v>
      </c>
      <c r="H1697" t="s">
        <v>3812</v>
      </c>
      <c r="I1697" t="s">
        <v>255</v>
      </c>
      <c r="J1697" t="s">
        <v>249</v>
      </c>
      <c r="K1697" t="s">
        <v>250</v>
      </c>
      <c r="L1697" t="s">
        <v>251</v>
      </c>
      <c r="O1697" s="111">
        <v>45014</v>
      </c>
      <c r="P1697" t="s">
        <v>252</v>
      </c>
      <c r="Q1697" t="s">
        <v>282</v>
      </c>
      <c r="R1697" s="111">
        <v>45015</v>
      </c>
      <c r="W1697">
        <v>0</v>
      </c>
      <c r="X1697">
        <v>199.9</v>
      </c>
      <c r="Y1697">
        <v>0</v>
      </c>
      <c r="Z1697">
        <f t="shared" si="26"/>
        <v>199.9</v>
      </c>
    </row>
    <row r="1698" spans="1:26">
      <c r="A1698" t="s">
        <v>246</v>
      </c>
      <c r="B1698" t="s">
        <v>2220</v>
      </c>
      <c r="C1698" t="s">
        <v>2221</v>
      </c>
      <c r="D1698" t="s">
        <v>53</v>
      </c>
      <c r="E1698" t="s">
        <v>54</v>
      </c>
      <c r="F1698">
        <v>12273167</v>
      </c>
      <c r="G1698">
        <v>45014</v>
      </c>
      <c r="H1698" t="s">
        <v>3803</v>
      </c>
      <c r="I1698" t="s">
        <v>255</v>
      </c>
      <c r="J1698" t="s">
        <v>249</v>
      </c>
      <c r="K1698" t="s">
        <v>250</v>
      </c>
      <c r="L1698" t="s">
        <v>251</v>
      </c>
      <c r="O1698" s="111">
        <v>45014</v>
      </c>
      <c r="P1698" t="s">
        <v>252</v>
      </c>
      <c r="Q1698" t="s">
        <v>253</v>
      </c>
      <c r="R1698" s="111">
        <v>45015</v>
      </c>
      <c r="W1698">
        <v>0</v>
      </c>
      <c r="X1698">
        <v>404</v>
      </c>
      <c r="Y1698">
        <v>20147.5</v>
      </c>
      <c r="Z1698">
        <f t="shared" si="26"/>
        <v>20551.5</v>
      </c>
    </row>
    <row r="1699" spans="1:26">
      <c r="A1699" t="s">
        <v>246</v>
      </c>
      <c r="B1699">
        <v>13473826740</v>
      </c>
      <c r="C1699" t="s">
        <v>3547</v>
      </c>
      <c r="D1699" t="s">
        <v>53</v>
      </c>
      <c r="E1699" t="s">
        <v>54</v>
      </c>
      <c r="F1699">
        <v>12297659</v>
      </c>
      <c r="G1699">
        <v>45014</v>
      </c>
      <c r="H1699" t="s">
        <v>3813</v>
      </c>
      <c r="I1699" t="s">
        <v>255</v>
      </c>
      <c r="J1699" t="s">
        <v>249</v>
      </c>
      <c r="K1699" t="s">
        <v>1603</v>
      </c>
      <c r="L1699" t="s">
        <v>251</v>
      </c>
      <c r="O1699" s="111">
        <v>45014</v>
      </c>
      <c r="P1699" t="s">
        <v>252</v>
      </c>
      <c r="Q1699" t="s">
        <v>253</v>
      </c>
      <c r="R1699" s="111">
        <v>45015</v>
      </c>
      <c r="W1699">
        <v>0</v>
      </c>
      <c r="X1699">
        <v>512.5</v>
      </c>
      <c r="Y1699">
        <v>10066.9</v>
      </c>
      <c r="Z1699">
        <f t="shared" si="26"/>
        <v>10579.4</v>
      </c>
    </row>
    <row r="1700" spans="1:26">
      <c r="A1700" t="s">
        <v>246</v>
      </c>
      <c r="B1700" t="s">
        <v>4277</v>
      </c>
      <c r="C1700" t="s">
        <v>3775</v>
      </c>
      <c r="D1700" t="s">
        <v>53</v>
      </c>
      <c r="E1700" t="s">
        <v>54</v>
      </c>
      <c r="F1700">
        <v>7074590</v>
      </c>
      <c r="G1700">
        <v>45014</v>
      </c>
      <c r="H1700" t="s">
        <v>3776</v>
      </c>
      <c r="I1700" t="s">
        <v>248</v>
      </c>
      <c r="J1700" t="s">
        <v>249</v>
      </c>
      <c r="K1700" t="s">
        <v>268</v>
      </c>
      <c r="L1700" t="s">
        <v>251</v>
      </c>
      <c r="O1700" s="111">
        <v>45014</v>
      </c>
      <c r="P1700" t="s">
        <v>252</v>
      </c>
      <c r="Q1700" t="s">
        <v>253</v>
      </c>
      <c r="R1700" s="111">
        <v>45015</v>
      </c>
      <c r="W1700">
        <v>0</v>
      </c>
      <c r="X1700">
        <v>321.42</v>
      </c>
      <c r="Y1700">
        <v>10083.379999999999</v>
      </c>
      <c r="Z1700">
        <f t="shared" si="26"/>
        <v>10404.799999999999</v>
      </c>
    </row>
    <row r="1701" spans="1:26">
      <c r="A1701" t="s">
        <v>246</v>
      </c>
      <c r="B1701" t="s">
        <v>2248</v>
      </c>
      <c r="C1701" t="s">
        <v>2249</v>
      </c>
      <c r="D1701" t="s">
        <v>53</v>
      </c>
      <c r="E1701" t="s">
        <v>54</v>
      </c>
      <c r="F1701">
        <v>12298010</v>
      </c>
      <c r="G1701">
        <v>45014</v>
      </c>
      <c r="H1701" t="s">
        <v>3814</v>
      </c>
      <c r="I1701" t="s">
        <v>255</v>
      </c>
      <c r="J1701" t="s">
        <v>249</v>
      </c>
      <c r="K1701" t="s">
        <v>268</v>
      </c>
      <c r="L1701" t="s">
        <v>251</v>
      </c>
      <c r="O1701" s="111">
        <v>45014</v>
      </c>
      <c r="P1701" t="s">
        <v>252</v>
      </c>
      <c r="Q1701" t="s">
        <v>253</v>
      </c>
      <c r="R1701" s="111">
        <v>45015</v>
      </c>
      <c r="W1701">
        <v>0</v>
      </c>
      <c r="X1701">
        <v>30</v>
      </c>
      <c r="Y1701">
        <v>1304.95</v>
      </c>
      <c r="Z1701">
        <f t="shared" si="26"/>
        <v>1334.95</v>
      </c>
    </row>
    <row r="1702" spans="1:26">
      <c r="A1702" t="s">
        <v>246</v>
      </c>
      <c r="B1702" t="s">
        <v>2248</v>
      </c>
      <c r="C1702" t="s">
        <v>2249</v>
      </c>
      <c r="D1702" t="s">
        <v>53</v>
      </c>
      <c r="E1702" t="s">
        <v>54</v>
      </c>
      <c r="F1702">
        <v>12298421</v>
      </c>
      <c r="G1702">
        <v>45014</v>
      </c>
      <c r="H1702" t="s">
        <v>3815</v>
      </c>
      <c r="I1702" t="s">
        <v>255</v>
      </c>
      <c r="J1702" t="s">
        <v>249</v>
      </c>
      <c r="K1702" t="s">
        <v>250</v>
      </c>
      <c r="L1702" t="s">
        <v>251</v>
      </c>
      <c r="O1702" s="111">
        <v>45014</v>
      </c>
      <c r="P1702" t="s">
        <v>252</v>
      </c>
      <c r="Q1702" t="s">
        <v>253</v>
      </c>
      <c r="R1702" s="111">
        <v>45019</v>
      </c>
      <c r="W1702">
        <v>0</v>
      </c>
      <c r="X1702">
        <v>0</v>
      </c>
      <c r="Y1702">
        <v>6666</v>
      </c>
      <c r="Z1702">
        <f t="shared" si="26"/>
        <v>6666</v>
      </c>
    </row>
    <row r="1703" spans="1:26">
      <c r="A1703" t="s">
        <v>246</v>
      </c>
      <c r="B1703">
        <v>70378752103</v>
      </c>
      <c r="C1703" t="s">
        <v>2104</v>
      </c>
      <c r="D1703" t="s">
        <v>53</v>
      </c>
      <c r="E1703" t="s">
        <v>54</v>
      </c>
      <c r="F1703">
        <v>12296293</v>
      </c>
      <c r="G1703">
        <v>45015</v>
      </c>
      <c r="H1703" t="s">
        <v>3811</v>
      </c>
      <c r="I1703" t="s">
        <v>255</v>
      </c>
      <c r="J1703" t="s">
        <v>249</v>
      </c>
      <c r="K1703" t="s">
        <v>250</v>
      </c>
      <c r="L1703" t="s">
        <v>251</v>
      </c>
      <c r="O1703" s="111">
        <v>45015</v>
      </c>
      <c r="P1703" t="s">
        <v>252</v>
      </c>
      <c r="Q1703" t="s">
        <v>253</v>
      </c>
      <c r="R1703" s="111">
        <v>45016</v>
      </c>
      <c r="W1703">
        <v>0</v>
      </c>
      <c r="X1703">
        <v>0</v>
      </c>
      <c r="Y1703">
        <v>12308.2</v>
      </c>
      <c r="Z1703">
        <f t="shared" si="26"/>
        <v>12308.2</v>
      </c>
    </row>
    <row r="1704" spans="1:26">
      <c r="A1704" t="s">
        <v>246</v>
      </c>
      <c r="B1704" t="s">
        <v>2248</v>
      </c>
      <c r="C1704" t="s">
        <v>2249</v>
      </c>
      <c r="D1704" t="s">
        <v>53</v>
      </c>
      <c r="E1704" t="s">
        <v>54</v>
      </c>
      <c r="F1704">
        <v>12303938</v>
      </c>
      <c r="G1704">
        <v>45015</v>
      </c>
      <c r="H1704" t="s">
        <v>3816</v>
      </c>
      <c r="I1704" t="s">
        <v>255</v>
      </c>
      <c r="J1704" t="s">
        <v>249</v>
      </c>
      <c r="K1704" t="s">
        <v>250</v>
      </c>
      <c r="L1704" t="s">
        <v>251</v>
      </c>
      <c r="O1704" s="111">
        <v>45015</v>
      </c>
      <c r="P1704" t="s">
        <v>252</v>
      </c>
      <c r="Q1704" t="s">
        <v>253</v>
      </c>
      <c r="R1704" s="111">
        <v>45016</v>
      </c>
      <c r="W1704">
        <v>0</v>
      </c>
      <c r="X1704">
        <v>2800</v>
      </c>
      <c r="Y1704">
        <v>2850</v>
      </c>
      <c r="Z1704">
        <f t="shared" si="26"/>
        <v>5650</v>
      </c>
    </row>
    <row r="1705" spans="1:26">
      <c r="A1705" t="s">
        <v>246</v>
      </c>
      <c r="B1705" t="s">
        <v>2220</v>
      </c>
      <c r="C1705" t="s">
        <v>2221</v>
      </c>
      <c r="D1705" t="s">
        <v>53</v>
      </c>
      <c r="E1705" t="s">
        <v>54</v>
      </c>
      <c r="F1705">
        <v>12304864</v>
      </c>
      <c r="G1705">
        <v>45015</v>
      </c>
      <c r="H1705" t="s">
        <v>3817</v>
      </c>
      <c r="I1705" t="s">
        <v>255</v>
      </c>
      <c r="J1705" t="s">
        <v>249</v>
      </c>
      <c r="K1705" t="s">
        <v>250</v>
      </c>
      <c r="L1705" t="s">
        <v>251</v>
      </c>
      <c r="O1705" s="111">
        <v>45015</v>
      </c>
      <c r="P1705" t="s">
        <v>252</v>
      </c>
      <c r="Q1705" t="s">
        <v>282</v>
      </c>
      <c r="R1705" s="111">
        <v>45016</v>
      </c>
      <c r="W1705">
        <v>0</v>
      </c>
      <c r="X1705">
        <v>3</v>
      </c>
      <c r="Y1705">
        <v>0</v>
      </c>
      <c r="Z1705">
        <f t="shared" si="26"/>
        <v>3</v>
      </c>
    </row>
    <row r="1706" spans="1:26">
      <c r="A1706" t="s">
        <v>246</v>
      </c>
      <c r="B1706" t="s">
        <v>2248</v>
      </c>
      <c r="C1706" t="s">
        <v>2249</v>
      </c>
      <c r="D1706" t="s">
        <v>53</v>
      </c>
      <c r="E1706" t="s">
        <v>54</v>
      </c>
      <c r="F1706">
        <v>12265886</v>
      </c>
      <c r="G1706">
        <v>45015</v>
      </c>
      <c r="H1706" t="s">
        <v>3801</v>
      </c>
      <c r="I1706" t="s">
        <v>255</v>
      </c>
      <c r="J1706" t="s">
        <v>249</v>
      </c>
      <c r="K1706" t="s">
        <v>268</v>
      </c>
      <c r="L1706" t="s">
        <v>251</v>
      </c>
      <c r="O1706" s="111">
        <v>45015</v>
      </c>
      <c r="P1706" t="s">
        <v>252</v>
      </c>
      <c r="Q1706" t="s">
        <v>253</v>
      </c>
      <c r="R1706" s="111">
        <v>45017</v>
      </c>
      <c r="W1706">
        <v>0</v>
      </c>
      <c r="X1706">
        <v>0</v>
      </c>
      <c r="Y1706">
        <v>15479.26</v>
      </c>
      <c r="Z1706">
        <f t="shared" si="26"/>
        <v>15479.26</v>
      </c>
    </row>
    <row r="1707" spans="1:26">
      <c r="A1707" t="s">
        <v>246</v>
      </c>
      <c r="B1707">
        <v>70386784183</v>
      </c>
      <c r="C1707" t="s">
        <v>3543</v>
      </c>
      <c r="D1707" t="s">
        <v>53</v>
      </c>
      <c r="E1707" t="s">
        <v>54</v>
      </c>
      <c r="F1707">
        <v>12313042</v>
      </c>
      <c r="G1707">
        <v>45016</v>
      </c>
      <c r="H1707" t="s">
        <v>3818</v>
      </c>
      <c r="I1707" t="s">
        <v>260</v>
      </c>
      <c r="J1707" t="s">
        <v>249</v>
      </c>
      <c r="K1707" t="s">
        <v>250</v>
      </c>
      <c r="L1707" t="s">
        <v>251</v>
      </c>
      <c r="O1707" s="111">
        <v>45016</v>
      </c>
      <c r="P1707" t="s">
        <v>252</v>
      </c>
      <c r="Q1707" t="s">
        <v>257</v>
      </c>
      <c r="R1707" s="111">
        <v>45027</v>
      </c>
      <c r="W1707">
        <v>0</v>
      </c>
      <c r="X1707">
        <v>0</v>
      </c>
      <c r="Y1707">
        <v>0</v>
      </c>
      <c r="Z1707">
        <f t="shared" si="26"/>
        <v>0</v>
      </c>
    </row>
    <row r="1708" spans="1:26">
      <c r="A1708" t="s">
        <v>246</v>
      </c>
      <c r="B1708" t="s">
        <v>4277</v>
      </c>
      <c r="C1708" t="s">
        <v>3775</v>
      </c>
      <c r="D1708" t="s">
        <v>53</v>
      </c>
      <c r="E1708" t="s">
        <v>54</v>
      </c>
      <c r="F1708">
        <v>11484108</v>
      </c>
      <c r="G1708">
        <v>45016</v>
      </c>
      <c r="H1708" t="s">
        <v>3780</v>
      </c>
      <c r="I1708" t="s">
        <v>255</v>
      </c>
      <c r="J1708" t="s">
        <v>249</v>
      </c>
      <c r="K1708" t="s">
        <v>250</v>
      </c>
      <c r="L1708" t="s">
        <v>251</v>
      </c>
      <c r="O1708" s="111">
        <v>45016</v>
      </c>
      <c r="P1708" t="s">
        <v>252</v>
      </c>
      <c r="Q1708" t="s">
        <v>253</v>
      </c>
      <c r="R1708" s="111">
        <v>45019</v>
      </c>
      <c r="W1708">
        <v>0</v>
      </c>
      <c r="X1708">
        <v>0</v>
      </c>
      <c r="Y1708">
        <v>802</v>
      </c>
      <c r="Z1708">
        <f t="shared" si="26"/>
        <v>802</v>
      </c>
    </row>
    <row r="1709" spans="1:26">
      <c r="A1709" t="s">
        <v>246</v>
      </c>
      <c r="B1709">
        <v>70526237147</v>
      </c>
      <c r="C1709" t="s">
        <v>3553</v>
      </c>
      <c r="D1709" t="s">
        <v>53</v>
      </c>
      <c r="E1709" t="s">
        <v>54</v>
      </c>
      <c r="F1709">
        <v>12326005</v>
      </c>
      <c r="G1709">
        <v>45019</v>
      </c>
      <c r="H1709" t="s">
        <v>4648</v>
      </c>
      <c r="I1709" t="s">
        <v>255</v>
      </c>
      <c r="J1709" t="s">
        <v>249</v>
      </c>
      <c r="K1709" t="s">
        <v>250</v>
      </c>
      <c r="L1709" t="s">
        <v>251</v>
      </c>
      <c r="O1709" s="111">
        <v>45035</v>
      </c>
      <c r="P1709" t="s">
        <v>252</v>
      </c>
      <c r="Q1709" t="s">
        <v>253</v>
      </c>
      <c r="R1709" s="111">
        <v>45036</v>
      </c>
      <c r="W1709">
        <v>0</v>
      </c>
      <c r="X1709">
        <v>0</v>
      </c>
      <c r="Y1709">
        <v>2287.75</v>
      </c>
      <c r="Z1709">
        <f t="shared" si="26"/>
        <v>2287.75</v>
      </c>
    </row>
    <row r="1710" spans="1:26">
      <c r="A1710" t="s">
        <v>246</v>
      </c>
      <c r="B1710" t="s">
        <v>4277</v>
      </c>
      <c r="C1710" t="s">
        <v>3775</v>
      </c>
      <c r="D1710" t="s">
        <v>53</v>
      </c>
      <c r="E1710" t="s">
        <v>54</v>
      </c>
      <c r="F1710">
        <v>12326759</v>
      </c>
      <c r="G1710">
        <v>45019</v>
      </c>
      <c r="H1710" t="s">
        <v>4649</v>
      </c>
      <c r="I1710" t="s">
        <v>255</v>
      </c>
      <c r="J1710" t="s">
        <v>249</v>
      </c>
      <c r="K1710" t="s">
        <v>250</v>
      </c>
      <c r="L1710" t="s">
        <v>251</v>
      </c>
      <c r="O1710" s="111">
        <v>45019</v>
      </c>
      <c r="P1710" t="s">
        <v>252</v>
      </c>
      <c r="Q1710" t="s">
        <v>253</v>
      </c>
      <c r="R1710" s="111">
        <v>45020</v>
      </c>
      <c r="W1710">
        <v>0</v>
      </c>
      <c r="X1710">
        <v>0</v>
      </c>
      <c r="Y1710">
        <v>1970.46</v>
      </c>
      <c r="Z1710">
        <f t="shared" si="26"/>
        <v>1970.46</v>
      </c>
    </row>
    <row r="1711" spans="1:26">
      <c r="A1711" t="s">
        <v>246</v>
      </c>
      <c r="B1711">
        <v>13473826740</v>
      </c>
      <c r="C1711" t="s">
        <v>3547</v>
      </c>
      <c r="D1711" t="s">
        <v>53</v>
      </c>
      <c r="E1711" t="s">
        <v>54</v>
      </c>
      <c r="F1711">
        <v>12332993</v>
      </c>
      <c r="G1711">
        <v>45020</v>
      </c>
      <c r="H1711" t="s">
        <v>4650</v>
      </c>
      <c r="I1711" t="s">
        <v>255</v>
      </c>
      <c r="J1711" t="s">
        <v>249</v>
      </c>
      <c r="K1711" t="s">
        <v>268</v>
      </c>
      <c r="L1711" t="s">
        <v>251</v>
      </c>
      <c r="O1711" s="111">
        <v>45020</v>
      </c>
      <c r="P1711" t="s">
        <v>252</v>
      </c>
      <c r="Q1711" t="s">
        <v>257</v>
      </c>
      <c r="R1711" s="111"/>
      <c r="W1711">
        <v>0</v>
      </c>
      <c r="X1711">
        <v>0</v>
      </c>
      <c r="Y1711">
        <v>0</v>
      </c>
      <c r="Z1711">
        <f t="shared" si="26"/>
        <v>0</v>
      </c>
    </row>
    <row r="1712" spans="1:26">
      <c r="A1712" t="s">
        <v>246</v>
      </c>
      <c r="B1712">
        <v>70526237147</v>
      </c>
      <c r="C1712" t="s">
        <v>3553</v>
      </c>
      <c r="D1712" t="s">
        <v>53</v>
      </c>
      <c r="E1712" t="s">
        <v>54</v>
      </c>
      <c r="F1712">
        <v>12333112</v>
      </c>
      <c r="G1712">
        <v>45020</v>
      </c>
      <c r="H1712" t="s">
        <v>4651</v>
      </c>
      <c r="I1712" t="s">
        <v>255</v>
      </c>
      <c r="J1712" t="s">
        <v>249</v>
      </c>
      <c r="K1712" t="s">
        <v>250</v>
      </c>
      <c r="L1712" t="s">
        <v>251</v>
      </c>
      <c r="O1712" s="111">
        <v>45020</v>
      </c>
      <c r="P1712" t="s">
        <v>252</v>
      </c>
      <c r="Q1712" t="s">
        <v>257</v>
      </c>
      <c r="R1712" s="111">
        <v>45021</v>
      </c>
      <c r="W1712">
        <v>0</v>
      </c>
      <c r="X1712">
        <v>0</v>
      </c>
      <c r="Y1712">
        <v>0</v>
      </c>
      <c r="Z1712">
        <f t="shared" si="26"/>
        <v>0</v>
      </c>
    </row>
    <row r="1713" spans="1:26">
      <c r="A1713" t="s">
        <v>246</v>
      </c>
      <c r="B1713">
        <v>70378752103</v>
      </c>
      <c r="C1713" t="s">
        <v>2104</v>
      </c>
      <c r="D1713" t="s">
        <v>53</v>
      </c>
      <c r="E1713" t="s">
        <v>54</v>
      </c>
      <c r="F1713">
        <v>12325959</v>
      </c>
      <c r="G1713">
        <v>45020</v>
      </c>
      <c r="H1713" t="s">
        <v>4652</v>
      </c>
      <c r="I1713" t="s">
        <v>255</v>
      </c>
      <c r="J1713" t="s">
        <v>249</v>
      </c>
      <c r="K1713" t="s">
        <v>268</v>
      </c>
      <c r="L1713" t="s">
        <v>251</v>
      </c>
      <c r="O1713" s="111">
        <v>45020</v>
      </c>
      <c r="P1713" t="s">
        <v>252</v>
      </c>
      <c r="Q1713" t="s">
        <v>253</v>
      </c>
      <c r="R1713" s="111">
        <v>45021</v>
      </c>
      <c r="W1713">
        <v>0</v>
      </c>
      <c r="X1713">
        <v>0</v>
      </c>
      <c r="Y1713">
        <v>12445.5</v>
      </c>
      <c r="Z1713">
        <f t="shared" si="26"/>
        <v>12445.5</v>
      </c>
    </row>
    <row r="1714" spans="1:26">
      <c r="A1714" t="s">
        <v>246</v>
      </c>
      <c r="B1714" t="s">
        <v>4277</v>
      </c>
      <c r="C1714" t="s">
        <v>3775</v>
      </c>
      <c r="D1714" t="s">
        <v>53</v>
      </c>
      <c r="E1714" t="s">
        <v>54</v>
      </c>
      <c r="F1714">
        <v>12343958</v>
      </c>
      <c r="G1714">
        <v>45022</v>
      </c>
      <c r="H1714" t="s">
        <v>4653</v>
      </c>
      <c r="I1714" t="s">
        <v>255</v>
      </c>
      <c r="J1714" t="s">
        <v>249</v>
      </c>
      <c r="K1714" t="s">
        <v>250</v>
      </c>
      <c r="L1714" t="s">
        <v>251</v>
      </c>
      <c r="O1714" s="111">
        <v>45022</v>
      </c>
      <c r="P1714" t="s">
        <v>252</v>
      </c>
      <c r="Q1714" t="s">
        <v>253</v>
      </c>
      <c r="R1714" s="111">
        <v>45026</v>
      </c>
      <c r="W1714">
        <v>0</v>
      </c>
      <c r="X1714">
        <v>0</v>
      </c>
      <c r="Y1714">
        <v>5185.79</v>
      </c>
      <c r="Z1714">
        <f t="shared" si="26"/>
        <v>5185.79</v>
      </c>
    </row>
    <row r="1715" spans="1:26">
      <c r="A1715" t="s">
        <v>246</v>
      </c>
      <c r="B1715">
        <v>70526237147</v>
      </c>
      <c r="C1715" t="s">
        <v>3553</v>
      </c>
      <c r="D1715" t="s">
        <v>53</v>
      </c>
      <c r="E1715" t="s">
        <v>54</v>
      </c>
      <c r="F1715">
        <v>12347786</v>
      </c>
      <c r="G1715">
        <v>45026</v>
      </c>
      <c r="H1715" t="s">
        <v>4654</v>
      </c>
      <c r="I1715" t="s">
        <v>255</v>
      </c>
      <c r="J1715" t="s">
        <v>249</v>
      </c>
      <c r="K1715" t="s">
        <v>250</v>
      </c>
      <c r="L1715" t="s">
        <v>251</v>
      </c>
      <c r="O1715" s="111">
        <v>45026</v>
      </c>
      <c r="P1715" t="s">
        <v>252</v>
      </c>
      <c r="Q1715" t="s">
        <v>253</v>
      </c>
      <c r="R1715" s="111">
        <v>45027</v>
      </c>
      <c r="W1715">
        <v>0</v>
      </c>
      <c r="X1715">
        <v>0</v>
      </c>
      <c r="Y1715">
        <v>762.42</v>
      </c>
      <c r="Z1715">
        <f t="shared" si="26"/>
        <v>762.42</v>
      </c>
    </row>
    <row r="1716" spans="1:26">
      <c r="A1716" t="s">
        <v>246</v>
      </c>
      <c r="B1716">
        <v>1768766185</v>
      </c>
      <c r="C1716" t="s">
        <v>2110</v>
      </c>
      <c r="D1716" t="s">
        <v>53</v>
      </c>
      <c r="E1716" t="s">
        <v>54</v>
      </c>
      <c r="F1716">
        <v>12348319</v>
      </c>
      <c r="G1716">
        <v>45026</v>
      </c>
      <c r="H1716" t="s">
        <v>4655</v>
      </c>
      <c r="I1716" t="s">
        <v>255</v>
      </c>
      <c r="J1716" t="s">
        <v>249</v>
      </c>
      <c r="K1716" t="s">
        <v>268</v>
      </c>
      <c r="L1716" t="s">
        <v>251</v>
      </c>
      <c r="O1716" s="111">
        <v>45026</v>
      </c>
      <c r="P1716" t="s">
        <v>252</v>
      </c>
      <c r="Q1716" t="s">
        <v>253</v>
      </c>
      <c r="R1716" s="111">
        <v>45027</v>
      </c>
      <c r="W1716">
        <v>0</v>
      </c>
      <c r="X1716">
        <v>0</v>
      </c>
      <c r="Y1716">
        <v>227.36</v>
      </c>
      <c r="Z1716">
        <f t="shared" si="26"/>
        <v>227.36</v>
      </c>
    </row>
    <row r="1717" spans="1:26">
      <c r="A1717" t="s">
        <v>246</v>
      </c>
      <c r="B1717">
        <v>70526237147</v>
      </c>
      <c r="C1717" t="s">
        <v>3553</v>
      </c>
      <c r="D1717" t="s">
        <v>53</v>
      </c>
      <c r="E1717" t="s">
        <v>54</v>
      </c>
      <c r="F1717">
        <v>12348683</v>
      </c>
      <c r="G1717">
        <v>45027</v>
      </c>
      <c r="H1717" t="s">
        <v>4656</v>
      </c>
      <c r="I1717" t="s">
        <v>255</v>
      </c>
      <c r="J1717" t="s">
        <v>249</v>
      </c>
      <c r="K1717" t="s">
        <v>250</v>
      </c>
      <c r="L1717" t="s">
        <v>251</v>
      </c>
      <c r="O1717" s="111">
        <v>45027</v>
      </c>
      <c r="P1717" t="s">
        <v>252</v>
      </c>
      <c r="Q1717" t="s">
        <v>253</v>
      </c>
      <c r="R1717" s="111">
        <v>45028</v>
      </c>
      <c r="W1717">
        <v>0</v>
      </c>
      <c r="X1717">
        <v>0</v>
      </c>
      <c r="Y1717">
        <v>3</v>
      </c>
      <c r="Z1717">
        <f t="shared" si="26"/>
        <v>3</v>
      </c>
    </row>
    <row r="1718" spans="1:26">
      <c r="A1718" t="s">
        <v>246</v>
      </c>
      <c r="B1718">
        <v>1768766185</v>
      </c>
      <c r="C1718" t="s">
        <v>2110</v>
      </c>
      <c r="D1718" t="s">
        <v>53</v>
      </c>
      <c r="E1718" t="s">
        <v>54</v>
      </c>
      <c r="F1718">
        <v>12352209</v>
      </c>
      <c r="G1718">
        <v>45027</v>
      </c>
      <c r="H1718" t="s">
        <v>4657</v>
      </c>
      <c r="I1718" t="s">
        <v>255</v>
      </c>
      <c r="J1718" t="s">
        <v>249</v>
      </c>
      <c r="K1718" t="s">
        <v>250</v>
      </c>
      <c r="L1718" t="s">
        <v>251</v>
      </c>
      <c r="O1718" s="111">
        <v>45028</v>
      </c>
      <c r="P1718" t="s">
        <v>252</v>
      </c>
      <c r="Q1718" t="s">
        <v>253</v>
      </c>
      <c r="R1718" s="111">
        <v>45029</v>
      </c>
      <c r="W1718">
        <v>0</v>
      </c>
      <c r="X1718">
        <v>0</v>
      </c>
      <c r="Y1718">
        <v>11539</v>
      </c>
      <c r="Z1718">
        <f t="shared" si="26"/>
        <v>11539</v>
      </c>
    </row>
    <row r="1719" spans="1:26">
      <c r="A1719" t="s">
        <v>246</v>
      </c>
      <c r="B1719" t="s">
        <v>4277</v>
      </c>
      <c r="C1719" t="s">
        <v>3775</v>
      </c>
      <c r="D1719" t="s">
        <v>53</v>
      </c>
      <c r="E1719" t="s">
        <v>54</v>
      </c>
      <c r="F1719">
        <v>12352583</v>
      </c>
      <c r="G1719">
        <v>45027</v>
      </c>
      <c r="H1719" t="s">
        <v>4658</v>
      </c>
      <c r="I1719" t="s">
        <v>255</v>
      </c>
      <c r="J1719" t="s">
        <v>249</v>
      </c>
      <c r="K1719" t="s">
        <v>250</v>
      </c>
      <c r="L1719" t="s">
        <v>251</v>
      </c>
      <c r="O1719" s="111">
        <v>45027</v>
      </c>
      <c r="P1719" t="s">
        <v>252</v>
      </c>
      <c r="Q1719" t="s">
        <v>253</v>
      </c>
      <c r="R1719" s="111">
        <v>45028</v>
      </c>
      <c r="W1719">
        <v>0</v>
      </c>
      <c r="X1719">
        <v>0</v>
      </c>
      <c r="Y1719">
        <v>14214.41</v>
      </c>
      <c r="Z1719">
        <f t="shared" si="26"/>
        <v>14214.41</v>
      </c>
    </row>
    <row r="1720" spans="1:26">
      <c r="A1720" t="s">
        <v>246</v>
      </c>
      <c r="B1720" t="s">
        <v>4277</v>
      </c>
      <c r="C1720" t="s">
        <v>3775</v>
      </c>
      <c r="D1720" t="s">
        <v>53</v>
      </c>
      <c r="E1720" t="s">
        <v>54</v>
      </c>
      <c r="F1720">
        <v>12372088</v>
      </c>
      <c r="G1720">
        <v>45031</v>
      </c>
      <c r="H1720" t="s">
        <v>4659</v>
      </c>
      <c r="I1720" t="s">
        <v>260</v>
      </c>
      <c r="L1720" t="s">
        <v>251</v>
      </c>
      <c r="O1720" s="111">
        <v>45031</v>
      </c>
      <c r="P1720" t="s">
        <v>252</v>
      </c>
      <c r="Q1720" t="s">
        <v>253</v>
      </c>
      <c r="R1720" s="111">
        <v>45033</v>
      </c>
      <c r="W1720">
        <v>0</v>
      </c>
      <c r="X1720">
        <v>0</v>
      </c>
      <c r="Y1720">
        <v>4394.8999999999996</v>
      </c>
      <c r="Z1720">
        <f t="shared" si="26"/>
        <v>4394.8999999999996</v>
      </c>
    </row>
    <row r="1721" spans="1:26">
      <c r="A1721" t="s">
        <v>246</v>
      </c>
      <c r="B1721">
        <v>70526237147</v>
      </c>
      <c r="C1721" t="s">
        <v>3553</v>
      </c>
      <c r="D1721" t="s">
        <v>53</v>
      </c>
      <c r="E1721" t="s">
        <v>54</v>
      </c>
      <c r="F1721">
        <v>12372001</v>
      </c>
      <c r="G1721">
        <v>45033</v>
      </c>
      <c r="H1721" t="s">
        <v>4660</v>
      </c>
      <c r="I1721" t="s">
        <v>255</v>
      </c>
      <c r="J1721" t="s">
        <v>249</v>
      </c>
      <c r="K1721" t="s">
        <v>250</v>
      </c>
      <c r="L1721" t="s">
        <v>251</v>
      </c>
      <c r="O1721" s="111">
        <v>45033</v>
      </c>
      <c r="P1721" t="s">
        <v>252</v>
      </c>
      <c r="Q1721" t="s">
        <v>253</v>
      </c>
      <c r="R1721" s="111">
        <v>45034</v>
      </c>
      <c r="W1721">
        <v>0</v>
      </c>
      <c r="X1721">
        <v>0</v>
      </c>
      <c r="Y1721">
        <v>2758</v>
      </c>
      <c r="Z1721">
        <f t="shared" si="26"/>
        <v>2758</v>
      </c>
    </row>
    <row r="1722" spans="1:26">
      <c r="A1722" t="s">
        <v>246</v>
      </c>
      <c r="B1722">
        <v>70526237147</v>
      </c>
      <c r="C1722" t="s">
        <v>3553</v>
      </c>
      <c r="D1722" t="s">
        <v>53</v>
      </c>
      <c r="E1722" t="s">
        <v>54</v>
      </c>
      <c r="F1722">
        <v>12389169</v>
      </c>
      <c r="G1722">
        <v>45036</v>
      </c>
      <c r="H1722" t="s">
        <v>4661</v>
      </c>
      <c r="I1722" t="s">
        <v>271</v>
      </c>
      <c r="J1722" t="s">
        <v>249</v>
      </c>
      <c r="K1722" t="s">
        <v>268</v>
      </c>
      <c r="L1722" t="s">
        <v>251</v>
      </c>
      <c r="O1722" s="111">
        <v>45036</v>
      </c>
      <c r="P1722" t="s">
        <v>252</v>
      </c>
      <c r="Q1722" t="s">
        <v>253</v>
      </c>
      <c r="R1722" s="111">
        <v>45040</v>
      </c>
      <c r="W1722">
        <v>0</v>
      </c>
      <c r="X1722">
        <v>0</v>
      </c>
      <c r="Y1722">
        <v>1</v>
      </c>
      <c r="Z1722">
        <f t="shared" si="26"/>
        <v>1</v>
      </c>
    </row>
    <row r="1723" spans="1:26">
      <c r="A1723" t="s">
        <v>246</v>
      </c>
      <c r="B1723" t="s">
        <v>4277</v>
      </c>
      <c r="C1723" t="s">
        <v>3775</v>
      </c>
      <c r="D1723" t="s">
        <v>53</v>
      </c>
      <c r="E1723" t="s">
        <v>54</v>
      </c>
      <c r="F1723">
        <v>12401117</v>
      </c>
      <c r="G1723">
        <v>45041</v>
      </c>
      <c r="H1723" t="s">
        <v>4662</v>
      </c>
      <c r="I1723" t="s">
        <v>271</v>
      </c>
      <c r="J1723" t="s">
        <v>249</v>
      </c>
      <c r="K1723" t="s">
        <v>250</v>
      </c>
      <c r="L1723" t="s">
        <v>251</v>
      </c>
      <c r="O1723" s="111">
        <v>45041</v>
      </c>
      <c r="P1723" t="s">
        <v>252</v>
      </c>
      <c r="Q1723" t="s">
        <v>253</v>
      </c>
      <c r="R1723" s="111">
        <v>45042</v>
      </c>
      <c r="W1723">
        <v>0</v>
      </c>
      <c r="X1723">
        <v>0</v>
      </c>
      <c r="Y1723">
        <v>1132.5</v>
      </c>
      <c r="Z1723">
        <f t="shared" ref="Z1723:Z1786" si="27">SUM(W1723:Y1723)</f>
        <v>1132.5</v>
      </c>
    </row>
    <row r="1724" spans="1:26">
      <c r="A1724" t="s">
        <v>246</v>
      </c>
      <c r="B1724">
        <v>70526237147</v>
      </c>
      <c r="C1724" t="s">
        <v>3553</v>
      </c>
      <c r="D1724" t="s">
        <v>53</v>
      </c>
      <c r="E1724" t="s">
        <v>54</v>
      </c>
      <c r="F1724">
        <v>12409819</v>
      </c>
      <c r="G1724">
        <v>45042</v>
      </c>
      <c r="H1724" t="s">
        <v>4663</v>
      </c>
      <c r="I1724" t="s">
        <v>271</v>
      </c>
      <c r="J1724" t="s">
        <v>249</v>
      </c>
      <c r="K1724" t="s">
        <v>250</v>
      </c>
      <c r="L1724" t="s">
        <v>251</v>
      </c>
      <c r="O1724" s="111">
        <v>45042</v>
      </c>
      <c r="P1724" t="s">
        <v>252</v>
      </c>
      <c r="Q1724" t="s">
        <v>253</v>
      </c>
      <c r="R1724" s="111">
        <v>45043</v>
      </c>
      <c r="W1724">
        <v>0</v>
      </c>
      <c r="X1724">
        <v>0</v>
      </c>
      <c r="Y1724">
        <v>32</v>
      </c>
      <c r="Z1724">
        <f t="shared" si="27"/>
        <v>32</v>
      </c>
    </row>
    <row r="1725" spans="1:26">
      <c r="A1725" t="s">
        <v>246</v>
      </c>
      <c r="B1725">
        <v>70526237147</v>
      </c>
      <c r="C1725" t="s">
        <v>3553</v>
      </c>
      <c r="D1725" t="s">
        <v>53</v>
      </c>
      <c r="E1725" t="s">
        <v>54</v>
      </c>
      <c r="F1725">
        <v>12409890</v>
      </c>
      <c r="G1725">
        <v>45042</v>
      </c>
      <c r="H1725" t="s">
        <v>4664</v>
      </c>
      <c r="I1725" t="s">
        <v>271</v>
      </c>
      <c r="J1725" t="s">
        <v>249</v>
      </c>
      <c r="K1725" t="s">
        <v>268</v>
      </c>
      <c r="L1725" t="s">
        <v>251</v>
      </c>
      <c r="O1725" s="111">
        <v>45042</v>
      </c>
      <c r="P1725" t="s">
        <v>252</v>
      </c>
      <c r="Q1725" t="s">
        <v>257</v>
      </c>
      <c r="R1725" s="111"/>
      <c r="W1725">
        <v>0</v>
      </c>
      <c r="X1725">
        <v>0</v>
      </c>
      <c r="Y1725">
        <v>0</v>
      </c>
      <c r="Z1725">
        <f t="shared" si="27"/>
        <v>0</v>
      </c>
    </row>
    <row r="1726" spans="1:26">
      <c r="A1726" t="s">
        <v>246</v>
      </c>
      <c r="B1726">
        <v>70526237147</v>
      </c>
      <c r="C1726" t="s">
        <v>3553</v>
      </c>
      <c r="D1726" t="s">
        <v>53</v>
      </c>
      <c r="E1726" t="s">
        <v>54</v>
      </c>
      <c r="F1726">
        <v>12432752</v>
      </c>
      <c r="G1726">
        <v>45045</v>
      </c>
      <c r="H1726" t="s">
        <v>4665</v>
      </c>
      <c r="I1726" t="s">
        <v>248</v>
      </c>
      <c r="J1726" t="s">
        <v>249</v>
      </c>
      <c r="K1726" t="s">
        <v>250</v>
      </c>
      <c r="L1726" t="s">
        <v>251</v>
      </c>
      <c r="O1726" s="111">
        <v>45045</v>
      </c>
      <c r="P1726" t="s">
        <v>252</v>
      </c>
      <c r="Q1726" t="s">
        <v>257</v>
      </c>
      <c r="R1726" s="111"/>
      <c r="W1726">
        <v>0</v>
      </c>
      <c r="X1726">
        <v>0</v>
      </c>
      <c r="Y1726">
        <v>0</v>
      </c>
      <c r="Z1726">
        <f t="shared" si="27"/>
        <v>0</v>
      </c>
    </row>
    <row r="1727" spans="1:26">
      <c r="A1727" t="s">
        <v>246</v>
      </c>
      <c r="B1727">
        <v>13473826740</v>
      </c>
      <c r="C1727" t="s">
        <v>3547</v>
      </c>
      <c r="D1727" t="s">
        <v>277</v>
      </c>
      <c r="E1727" t="s">
        <v>54</v>
      </c>
      <c r="F1727">
        <v>12185553</v>
      </c>
      <c r="G1727">
        <v>44996</v>
      </c>
      <c r="H1727" t="s">
        <v>3819</v>
      </c>
      <c r="I1727" t="s">
        <v>255</v>
      </c>
      <c r="J1727" t="s">
        <v>249</v>
      </c>
      <c r="K1727" t="s">
        <v>268</v>
      </c>
      <c r="L1727" t="s">
        <v>251</v>
      </c>
      <c r="O1727" s="111">
        <v>44996</v>
      </c>
      <c r="P1727" t="s">
        <v>252</v>
      </c>
      <c r="Q1727" t="s">
        <v>257</v>
      </c>
      <c r="R1727" s="111">
        <v>44998</v>
      </c>
      <c r="W1727">
        <v>0</v>
      </c>
      <c r="X1727">
        <v>0.02</v>
      </c>
      <c r="Y1727">
        <v>0</v>
      </c>
      <c r="Z1727">
        <f t="shared" si="27"/>
        <v>0.02</v>
      </c>
    </row>
    <row r="1728" spans="1:26">
      <c r="A1728" t="s">
        <v>246</v>
      </c>
      <c r="B1728" t="s">
        <v>2186</v>
      </c>
      <c r="C1728" t="s">
        <v>2187</v>
      </c>
      <c r="D1728" t="s">
        <v>277</v>
      </c>
      <c r="E1728" t="s">
        <v>54</v>
      </c>
      <c r="F1728">
        <v>12224229</v>
      </c>
      <c r="G1728">
        <v>44997</v>
      </c>
      <c r="H1728" t="s">
        <v>3820</v>
      </c>
      <c r="I1728" t="s">
        <v>255</v>
      </c>
      <c r="J1728" t="s">
        <v>249</v>
      </c>
      <c r="K1728" t="s">
        <v>250</v>
      </c>
      <c r="L1728" t="s">
        <v>251</v>
      </c>
      <c r="O1728" s="111">
        <v>44997</v>
      </c>
      <c r="P1728" t="s">
        <v>252</v>
      </c>
      <c r="Q1728" t="s">
        <v>282</v>
      </c>
      <c r="R1728" s="111">
        <v>44998</v>
      </c>
      <c r="W1728">
        <v>0</v>
      </c>
      <c r="X1728">
        <v>9.02</v>
      </c>
      <c r="Y1728">
        <v>0</v>
      </c>
      <c r="Z1728">
        <f t="shared" si="27"/>
        <v>9.02</v>
      </c>
    </row>
    <row r="1729" spans="1:26">
      <c r="A1729" t="s">
        <v>246</v>
      </c>
      <c r="B1729">
        <v>13473826740</v>
      </c>
      <c r="C1729" t="s">
        <v>3547</v>
      </c>
      <c r="D1729" t="s">
        <v>277</v>
      </c>
      <c r="E1729" t="s">
        <v>54</v>
      </c>
      <c r="F1729">
        <v>12236517</v>
      </c>
      <c r="G1729">
        <v>45000</v>
      </c>
      <c r="H1729" t="s">
        <v>3821</v>
      </c>
      <c r="I1729" t="s">
        <v>255</v>
      </c>
      <c r="J1729" t="s">
        <v>249</v>
      </c>
      <c r="K1729" t="s">
        <v>250</v>
      </c>
      <c r="L1729" t="s">
        <v>251</v>
      </c>
      <c r="O1729" s="111">
        <v>45000</v>
      </c>
      <c r="P1729" t="s">
        <v>252</v>
      </c>
      <c r="Q1729" t="s">
        <v>282</v>
      </c>
      <c r="R1729" s="111">
        <v>45001</v>
      </c>
      <c r="W1729">
        <v>0</v>
      </c>
      <c r="X1729">
        <v>1.02</v>
      </c>
      <c r="Y1729">
        <v>0</v>
      </c>
      <c r="Z1729">
        <f t="shared" si="27"/>
        <v>1.02</v>
      </c>
    </row>
    <row r="1730" spans="1:26">
      <c r="A1730" t="s">
        <v>246</v>
      </c>
      <c r="B1730" t="s">
        <v>2186</v>
      </c>
      <c r="C1730" t="s">
        <v>2187</v>
      </c>
      <c r="D1730" t="s">
        <v>3822</v>
      </c>
      <c r="E1730" t="s">
        <v>54</v>
      </c>
      <c r="F1730">
        <v>12259884</v>
      </c>
      <c r="G1730">
        <v>45006</v>
      </c>
      <c r="H1730" t="s">
        <v>3823</v>
      </c>
      <c r="I1730" t="s">
        <v>255</v>
      </c>
      <c r="J1730" t="s">
        <v>249</v>
      </c>
      <c r="K1730" t="s">
        <v>250</v>
      </c>
      <c r="L1730" t="s">
        <v>251</v>
      </c>
      <c r="O1730" s="111">
        <v>45006</v>
      </c>
      <c r="P1730" t="s">
        <v>252</v>
      </c>
      <c r="Q1730" t="s">
        <v>253</v>
      </c>
      <c r="R1730" s="111">
        <v>45009</v>
      </c>
      <c r="W1730">
        <v>0</v>
      </c>
      <c r="X1730">
        <v>831</v>
      </c>
      <c r="Y1730">
        <v>17491</v>
      </c>
      <c r="Z1730">
        <f t="shared" si="27"/>
        <v>18322</v>
      </c>
    </row>
    <row r="1731" spans="1:26">
      <c r="A1731" t="s">
        <v>246</v>
      </c>
      <c r="B1731" t="s">
        <v>2186</v>
      </c>
      <c r="C1731" t="s">
        <v>2187</v>
      </c>
      <c r="D1731" t="s">
        <v>3822</v>
      </c>
      <c r="E1731" t="s">
        <v>54</v>
      </c>
      <c r="F1731">
        <v>12266956</v>
      </c>
      <c r="G1731">
        <v>45007</v>
      </c>
      <c r="H1731" t="s">
        <v>3825</v>
      </c>
      <c r="I1731" t="s">
        <v>255</v>
      </c>
      <c r="J1731" t="s">
        <v>249</v>
      </c>
      <c r="K1731" t="s">
        <v>268</v>
      </c>
      <c r="L1731" t="s">
        <v>251</v>
      </c>
      <c r="O1731" s="111">
        <v>45007</v>
      </c>
      <c r="P1731" t="s">
        <v>252</v>
      </c>
      <c r="Q1731" t="s">
        <v>257</v>
      </c>
      <c r="R1731" s="111">
        <v>45009</v>
      </c>
      <c r="W1731">
        <v>0</v>
      </c>
      <c r="X1731">
        <v>0</v>
      </c>
      <c r="Y1731">
        <v>0</v>
      </c>
      <c r="Z1731">
        <f t="shared" si="27"/>
        <v>0</v>
      </c>
    </row>
    <row r="1732" spans="1:26">
      <c r="A1732" t="s">
        <v>246</v>
      </c>
      <c r="B1732" t="s">
        <v>2186</v>
      </c>
      <c r="C1732" t="s">
        <v>2187</v>
      </c>
      <c r="D1732" t="s">
        <v>3822</v>
      </c>
      <c r="E1732" t="s">
        <v>54</v>
      </c>
      <c r="F1732">
        <v>12266889</v>
      </c>
      <c r="G1732">
        <v>45014</v>
      </c>
      <c r="H1732" t="s">
        <v>3824</v>
      </c>
      <c r="I1732" t="s">
        <v>255</v>
      </c>
      <c r="J1732" t="s">
        <v>249</v>
      </c>
      <c r="K1732" t="s">
        <v>250</v>
      </c>
      <c r="L1732" t="s">
        <v>251</v>
      </c>
      <c r="O1732" s="111">
        <v>45014</v>
      </c>
      <c r="P1732" t="s">
        <v>252</v>
      </c>
      <c r="Q1732" t="s">
        <v>253</v>
      </c>
      <c r="R1732" s="111">
        <v>45014</v>
      </c>
      <c r="W1732">
        <v>0</v>
      </c>
      <c r="X1732">
        <v>70</v>
      </c>
      <c r="Y1732">
        <v>8320</v>
      </c>
      <c r="Z1732">
        <f t="shared" si="27"/>
        <v>8390</v>
      </c>
    </row>
    <row r="1733" spans="1:26">
      <c r="A1733" t="s">
        <v>246</v>
      </c>
      <c r="B1733" t="e">
        <v>#N/A</v>
      </c>
      <c r="C1733" t="s">
        <v>3152</v>
      </c>
      <c r="D1733" t="s">
        <v>1691</v>
      </c>
      <c r="E1733" t="s">
        <v>1528</v>
      </c>
      <c r="F1733">
        <v>11512238</v>
      </c>
      <c r="G1733">
        <v>44953</v>
      </c>
      <c r="H1733" t="s">
        <v>3829</v>
      </c>
      <c r="I1733" t="s">
        <v>248</v>
      </c>
      <c r="J1733" t="s">
        <v>249</v>
      </c>
      <c r="K1733" t="s">
        <v>250</v>
      </c>
      <c r="L1733" t="s">
        <v>251</v>
      </c>
      <c r="O1733" s="111">
        <v>44958</v>
      </c>
      <c r="P1733" t="s">
        <v>252</v>
      </c>
      <c r="Q1733" t="s">
        <v>282</v>
      </c>
      <c r="R1733" s="111">
        <v>44959</v>
      </c>
      <c r="W1733">
        <v>2472.9899999999998</v>
      </c>
      <c r="X1733">
        <v>0</v>
      </c>
      <c r="Y1733">
        <v>0</v>
      </c>
      <c r="Z1733">
        <f t="shared" si="27"/>
        <v>2472.9899999999998</v>
      </c>
    </row>
    <row r="1734" spans="1:26">
      <c r="A1734" t="s">
        <v>246</v>
      </c>
      <c r="B1734" t="e">
        <v>#N/A</v>
      </c>
      <c r="C1734" t="s">
        <v>3152</v>
      </c>
      <c r="D1734" t="s">
        <v>1691</v>
      </c>
      <c r="E1734" t="s">
        <v>1528</v>
      </c>
      <c r="F1734">
        <v>12091345</v>
      </c>
      <c r="G1734">
        <v>44960</v>
      </c>
      <c r="H1734" t="s">
        <v>2913</v>
      </c>
      <c r="I1734" t="s">
        <v>255</v>
      </c>
      <c r="J1734" t="s">
        <v>249</v>
      </c>
      <c r="K1734" t="s">
        <v>250</v>
      </c>
      <c r="L1734" t="s">
        <v>251</v>
      </c>
      <c r="O1734" s="111">
        <v>44960</v>
      </c>
      <c r="P1734" t="s">
        <v>252</v>
      </c>
      <c r="Q1734" t="s">
        <v>257</v>
      </c>
      <c r="R1734" s="111">
        <v>44963</v>
      </c>
      <c r="W1734">
        <v>0</v>
      </c>
      <c r="X1734">
        <v>0</v>
      </c>
      <c r="Y1734">
        <v>0</v>
      </c>
      <c r="Z1734">
        <f t="shared" si="27"/>
        <v>0</v>
      </c>
    </row>
    <row r="1735" spans="1:26">
      <c r="A1735" t="s">
        <v>246</v>
      </c>
      <c r="B1735" t="s">
        <v>2202</v>
      </c>
      <c r="C1735" t="s">
        <v>2203</v>
      </c>
      <c r="D1735" t="s">
        <v>1691</v>
      </c>
      <c r="E1735" t="s">
        <v>1528</v>
      </c>
      <c r="F1735">
        <v>12084504</v>
      </c>
      <c r="G1735">
        <v>44961</v>
      </c>
      <c r="H1735" t="s">
        <v>2911</v>
      </c>
      <c r="I1735" t="s">
        <v>248</v>
      </c>
      <c r="J1735" t="s">
        <v>249</v>
      </c>
      <c r="K1735" t="s">
        <v>3936</v>
      </c>
      <c r="L1735" t="s">
        <v>251</v>
      </c>
      <c r="O1735" s="111">
        <v>44970</v>
      </c>
      <c r="P1735" t="s">
        <v>252</v>
      </c>
      <c r="Q1735" t="s">
        <v>253</v>
      </c>
      <c r="R1735" s="111">
        <v>44973</v>
      </c>
      <c r="W1735">
        <v>4371.8900000000003</v>
      </c>
      <c r="X1735">
        <v>8393.35</v>
      </c>
      <c r="Y1735">
        <v>10325.6</v>
      </c>
      <c r="Z1735">
        <f t="shared" si="27"/>
        <v>23090.840000000004</v>
      </c>
    </row>
    <row r="1736" spans="1:26">
      <c r="A1736" t="s">
        <v>246</v>
      </c>
      <c r="B1736" t="e">
        <v>#N/A</v>
      </c>
      <c r="C1736" t="s">
        <v>3827</v>
      </c>
      <c r="D1736" t="s">
        <v>1691</v>
      </c>
      <c r="E1736" t="s">
        <v>1528</v>
      </c>
      <c r="F1736">
        <v>10823018</v>
      </c>
      <c r="G1736">
        <v>44965</v>
      </c>
      <c r="H1736" t="s">
        <v>3828</v>
      </c>
      <c r="I1736" t="s">
        <v>248</v>
      </c>
      <c r="J1736" t="s">
        <v>249</v>
      </c>
      <c r="K1736" t="s">
        <v>3936</v>
      </c>
      <c r="L1736" t="s">
        <v>251</v>
      </c>
      <c r="O1736" s="111">
        <v>44965</v>
      </c>
      <c r="P1736" t="s">
        <v>252</v>
      </c>
      <c r="Q1736" t="s">
        <v>253</v>
      </c>
      <c r="R1736" s="111">
        <v>44970</v>
      </c>
      <c r="W1736">
        <v>4</v>
      </c>
      <c r="X1736">
        <v>12920</v>
      </c>
      <c r="Y1736">
        <v>7560</v>
      </c>
      <c r="Z1736">
        <f t="shared" si="27"/>
        <v>20484</v>
      </c>
    </row>
    <row r="1737" spans="1:26">
      <c r="A1737" t="s">
        <v>246</v>
      </c>
      <c r="B1737" t="s">
        <v>2202</v>
      </c>
      <c r="C1737" t="s">
        <v>2203</v>
      </c>
      <c r="D1737" t="s">
        <v>1691</v>
      </c>
      <c r="E1737" t="s">
        <v>1528</v>
      </c>
      <c r="F1737">
        <v>12106698</v>
      </c>
      <c r="G1737">
        <v>44965</v>
      </c>
      <c r="H1737" t="s">
        <v>2916</v>
      </c>
      <c r="I1737" t="s">
        <v>260</v>
      </c>
      <c r="L1737" t="s">
        <v>251</v>
      </c>
      <c r="O1737" s="111">
        <v>44966</v>
      </c>
      <c r="P1737" t="s">
        <v>252</v>
      </c>
      <c r="Q1737" t="s">
        <v>263</v>
      </c>
      <c r="R1737" s="111">
        <v>44970</v>
      </c>
      <c r="W1737">
        <v>885</v>
      </c>
      <c r="X1737">
        <v>0</v>
      </c>
      <c r="Y1737">
        <v>0</v>
      </c>
      <c r="Z1737">
        <f t="shared" si="27"/>
        <v>885</v>
      </c>
    </row>
    <row r="1738" spans="1:26">
      <c r="A1738" t="s">
        <v>246</v>
      </c>
      <c r="B1738" t="e">
        <v>#N/A</v>
      </c>
      <c r="C1738" t="s">
        <v>3152</v>
      </c>
      <c r="D1738" t="s">
        <v>1691</v>
      </c>
      <c r="E1738" t="s">
        <v>1528</v>
      </c>
      <c r="F1738">
        <v>12105973</v>
      </c>
      <c r="G1738">
        <v>44966</v>
      </c>
      <c r="H1738" t="s">
        <v>2915</v>
      </c>
      <c r="I1738" t="s">
        <v>260</v>
      </c>
      <c r="L1738" t="s">
        <v>251</v>
      </c>
      <c r="O1738" s="111">
        <v>44966</v>
      </c>
      <c r="P1738" t="s">
        <v>252</v>
      </c>
      <c r="Q1738" t="s">
        <v>263</v>
      </c>
      <c r="R1738" s="111">
        <v>44971</v>
      </c>
      <c r="W1738">
        <v>222.2</v>
      </c>
      <c r="X1738">
        <v>0</v>
      </c>
      <c r="Y1738">
        <v>0</v>
      </c>
      <c r="Z1738">
        <f t="shared" si="27"/>
        <v>222.2</v>
      </c>
    </row>
    <row r="1739" spans="1:26">
      <c r="A1739" t="s">
        <v>246</v>
      </c>
      <c r="B1739" t="s">
        <v>2202</v>
      </c>
      <c r="C1739" t="s">
        <v>2203</v>
      </c>
      <c r="D1739" t="s">
        <v>1691</v>
      </c>
      <c r="E1739" t="s">
        <v>1528</v>
      </c>
      <c r="F1739">
        <v>12110423</v>
      </c>
      <c r="G1739">
        <v>44967</v>
      </c>
      <c r="H1739" t="s">
        <v>2918</v>
      </c>
      <c r="I1739" t="s">
        <v>248</v>
      </c>
      <c r="J1739" t="s">
        <v>249</v>
      </c>
      <c r="K1739" t="s">
        <v>3936</v>
      </c>
      <c r="L1739" t="s">
        <v>251</v>
      </c>
      <c r="O1739" s="111">
        <v>44967</v>
      </c>
      <c r="P1739" t="s">
        <v>252</v>
      </c>
      <c r="Q1739" t="s">
        <v>253</v>
      </c>
      <c r="R1739" s="111">
        <v>44970</v>
      </c>
      <c r="W1739">
        <v>3502.35</v>
      </c>
      <c r="X1739">
        <v>5885.99</v>
      </c>
      <c r="Y1739">
        <v>7074.2</v>
      </c>
      <c r="Z1739">
        <f t="shared" si="27"/>
        <v>16462.54</v>
      </c>
    </row>
    <row r="1740" spans="1:26">
      <c r="A1740" t="s">
        <v>246</v>
      </c>
      <c r="B1740" t="e">
        <v>#N/A</v>
      </c>
      <c r="C1740" t="s">
        <v>3152</v>
      </c>
      <c r="D1740" t="s">
        <v>1691</v>
      </c>
      <c r="E1740" t="s">
        <v>1528</v>
      </c>
      <c r="F1740">
        <v>12119827</v>
      </c>
      <c r="G1740">
        <v>44968</v>
      </c>
      <c r="H1740" t="s">
        <v>2921</v>
      </c>
      <c r="I1740" t="s">
        <v>248</v>
      </c>
      <c r="J1740" t="s">
        <v>249</v>
      </c>
      <c r="K1740" t="s">
        <v>3936</v>
      </c>
      <c r="L1740" t="s">
        <v>251</v>
      </c>
      <c r="O1740" s="111">
        <v>44968</v>
      </c>
      <c r="P1740" t="s">
        <v>252</v>
      </c>
      <c r="Q1740" t="s">
        <v>282</v>
      </c>
      <c r="R1740" s="111">
        <v>44992</v>
      </c>
      <c r="W1740">
        <v>0</v>
      </c>
      <c r="X1740">
        <v>2</v>
      </c>
      <c r="Y1740">
        <v>0</v>
      </c>
      <c r="Z1740">
        <f t="shared" si="27"/>
        <v>2</v>
      </c>
    </row>
    <row r="1741" spans="1:26">
      <c r="A1741" t="s">
        <v>246</v>
      </c>
      <c r="B1741" t="s">
        <v>2202</v>
      </c>
      <c r="C1741" t="s">
        <v>2203</v>
      </c>
      <c r="D1741" t="s">
        <v>1691</v>
      </c>
      <c r="E1741" t="s">
        <v>1528</v>
      </c>
      <c r="F1741">
        <v>12090934</v>
      </c>
      <c r="G1741">
        <v>44970</v>
      </c>
      <c r="H1741" t="s">
        <v>2912</v>
      </c>
      <c r="I1741" t="s">
        <v>255</v>
      </c>
      <c r="J1741" t="s">
        <v>249</v>
      </c>
      <c r="K1741" t="s">
        <v>250</v>
      </c>
      <c r="L1741" t="s">
        <v>251</v>
      </c>
      <c r="O1741" s="111">
        <v>44972</v>
      </c>
      <c r="P1741" t="s">
        <v>252</v>
      </c>
      <c r="Q1741" t="s">
        <v>253</v>
      </c>
      <c r="R1741" s="111">
        <v>44973</v>
      </c>
      <c r="W1741">
        <v>496</v>
      </c>
      <c r="X1741">
        <v>9309.99</v>
      </c>
      <c r="Y1741">
        <v>5669</v>
      </c>
      <c r="Z1741">
        <f t="shared" si="27"/>
        <v>15474.99</v>
      </c>
    </row>
    <row r="1742" spans="1:26">
      <c r="A1742" t="s">
        <v>246</v>
      </c>
      <c r="B1742">
        <v>10058452478</v>
      </c>
      <c r="C1742" t="s">
        <v>2278</v>
      </c>
      <c r="D1742" t="s">
        <v>1691</v>
      </c>
      <c r="E1742" t="s">
        <v>1528</v>
      </c>
      <c r="F1742">
        <v>12115311</v>
      </c>
      <c r="G1742">
        <v>44971</v>
      </c>
      <c r="H1742" t="s">
        <v>2919</v>
      </c>
      <c r="I1742" t="s">
        <v>248</v>
      </c>
      <c r="J1742" t="s">
        <v>249</v>
      </c>
      <c r="K1742" t="s">
        <v>3936</v>
      </c>
      <c r="L1742" t="s">
        <v>251</v>
      </c>
      <c r="O1742" s="111">
        <v>44971</v>
      </c>
      <c r="P1742" t="s">
        <v>252</v>
      </c>
      <c r="Q1742" t="s">
        <v>253</v>
      </c>
      <c r="R1742" s="111">
        <v>44973</v>
      </c>
      <c r="W1742">
        <v>199.8</v>
      </c>
      <c r="X1742">
        <v>325</v>
      </c>
      <c r="Y1742">
        <v>765.74</v>
      </c>
      <c r="Z1742">
        <f t="shared" si="27"/>
        <v>1290.54</v>
      </c>
    </row>
    <row r="1743" spans="1:26">
      <c r="A1743" t="s">
        <v>246</v>
      </c>
      <c r="B1743" t="e">
        <v>#N/A</v>
      </c>
      <c r="C1743" t="s">
        <v>3152</v>
      </c>
      <c r="D1743" t="s">
        <v>1691</v>
      </c>
      <c r="E1743" t="s">
        <v>1528</v>
      </c>
      <c r="F1743">
        <v>12125612</v>
      </c>
      <c r="G1743">
        <v>44971</v>
      </c>
      <c r="H1743" t="s">
        <v>2922</v>
      </c>
      <c r="I1743" t="s">
        <v>248</v>
      </c>
      <c r="J1743" t="s">
        <v>249</v>
      </c>
      <c r="K1743" t="s">
        <v>3936</v>
      </c>
      <c r="L1743" t="s">
        <v>251</v>
      </c>
      <c r="O1743" s="111">
        <v>44971</v>
      </c>
      <c r="P1743" t="s">
        <v>252</v>
      </c>
      <c r="Q1743" t="s">
        <v>253</v>
      </c>
      <c r="R1743" s="111">
        <v>44974</v>
      </c>
      <c r="W1743">
        <v>799.5</v>
      </c>
      <c r="X1743">
        <v>3495.8</v>
      </c>
      <c r="Y1743">
        <v>3542.5</v>
      </c>
      <c r="Z1743">
        <f t="shared" si="27"/>
        <v>7837.8</v>
      </c>
    </row>
    <row r="1744" spans="1:26">
      <c r="A1744" t="s">
        <v>246</v>
      </c>
      <c r="B1744" t="e">
        <v>#N/A</v>
      </c>
      <c r="C1744" t="s">
        <v>3152</v>
      </c>
      <c r="D1744" t="s">
        <v>1691</v>
      </c>
      <c r="E1744" t="s">
        <v>1528</v>
      </c>
      <c r="F1744">
        <v>12115537</v>
      </c>
      <c r="G1744">
        <v>44973</v>
      </c>
      <c r="H1744" t="s">
        <v>2920</v>
      </c>
      <c r="I1744" t="s">
        <v>255</v>
      </c>
      <c r="J1744" t="s">
        <v>249</v>
      </c>
      <c r="K1744" t="s">
        <v>250</v>
      </c>
      <c r="L1744" t="s">
        <v>251</v>
      </c>
      <c r="O1744" s="111">
        <v>44973</v>
      </c>
      <c r="P1744" t="s">
        <v>252</v>
      </c>
      <c r="Q1744" t="s">
        <v>253</v>
      </c>
      <c r="R1744" s="111">
        <v>44973</v>
      </c>
      <c r="W1744">
        <v>495.9</v>
      </c>
      <c r="X1744">
        <v>970.6</v>
      </c>
      <c r="Y1744">
        <v>386.5</v>
      </c>
      <c r="Z1744">
        <f t="shared" si="27"/>
        <v>1853</v>
      </c>
    </row>
    <row r="1745" spans="1:26">
      <c r="A1745" t="s">
        <v>246</v>
      </c>
      <c r="B1745" t="s">
        <v>2202</v>
      </c>
      <c r="C1745" t="s">
        <v>2203</v>
      </c>
      <c r="D1745" t="s">
        <v>1691</v>
      </c>
      <c r="E1745" t="s">
        <v>1528</v>
      </c>
      <c r="F1745">
        <v>12130528</v>
      </c>
      <c r="G1745">
        <v>44973</v>
      </c>
      <c r="H1745" t="s">
        <v>2923</v>
      </c>
      <c r="I1745" t="s">
        <v>255</v>
      </c>
      <c r="J1745" t="s">
        <v>249</v>
      </c>
      <c r="K1745" t="s">
        <v>268</v>
      </c>
      <c r="L1745" t="s">
        <v>251</v>
      </c>
      <c r="O1745" s="111">
        <v>44973</v>
      </c>
      <c r="P1745" t="s">
        <v>252</v>
      </c>
      <c r="Q1745" t="s">
        <v>282</v>
      </c>
      <c r="R1745" s="111">
        <v>44974</v>
      </c>
      <c r="W1745">
        <v>10</v>
      </c>
      <c r="X1745">
        <v>0</v>
      </c>
      <c r="Y1745">
        <v>0</v>
      </c>
      <c r="Z1745">
        <f t="shared" si="27"/>
        <v>10</v>
      </c>
    </row>
    <row r="1746" spans="1:26">
      <c r="A1746" t="s">
        <v>246</v>
      </c>
      <c r="B1746" t="s">
        <v>2202</v>
      </c>
      <c r="C1746" t="s">
        <v>2203</v>
      </c>
      <c r="D1746" t="s">
        <v>1691</v>
      </c>
      <c r="E1746" t="s">
        <v>1528</v>
      </c>
      <c r="F1746">
        <v>12148732</v>
      </c>
      <c r="G1746">
        <v>44981</v>
      </c>
      <c r="H1746" t="s">
        <v>2924</v>
      </c>
      <c r="I1746" t="s">
        <v>255</v>
      </c>
      <c r="J1746" t="s">
        <v>249</v>
      </c>
      <c r="K1746" t="s">
        <v>250</v>
      </c>
      <c r="L1746" t="s">
        <v>251</v>
      </c>
      <c r="O1746" s="111">
        <v>44981</v>
      </c>
      <c r="P1746" t="s">
        <v>252</v>
      </c>
      <c r="Q1746" t="s">
        <v>282</v>
      </c>
      <c r="R1746" s="111">
        <v>44984</v>
      </c>
      <c r="W1746">
        <v>895.8</v>
      </c>
      <c r="X1746">
        <v>49638.86</v>
      </c>
      <c r="Y1746">
        <v>0</v>
      </c>
      <c r="Z1746">
        <f t="shared" si="27"/>
        <v>50534.66</v>
      </c>
    </row>
    <row r="1747" spans="1:26">
      <c r="A1747" t="s">
        <v>246</v>
      </c>
      <c r="B1747" t="s">
        <v>2202</v>
      </c>
      <c r="C1747" t="s">
        <v>2203</v>
      </c>
      <c r="D1747" t="s">
        <v>1691</v>
      </c>
      <c r="E1747" t="s">
        <v>1528</v>
      </c>
      <c r="F1747">
        <v>12107160</v>
      </c>
      <c r="G1747">
        <v>44985</v>
      </c>
      <c r="H1747" t="s">
        <v>2917</v>
      </c>
      <c r="I1747" t="s">
        <v>255</v>
      </c>
      <c r="J1747" t="s">
        <v>249</v>
      </c>
      <c r="K1747" t="s">
        <v>250</v>
      </c>
      <c r="L1747" t="s">
        <v>251</v>
      </c>
      <c r="O1747" s="111">
        <v>44985</v>
      </c>
      <c r="P1747" t="s">
        <v>252</v>
      </c>
      <c r="Q1747" t="s">
        <v>253</v>
      </c>
      <c r="R1747" s="111">
        <v>44986</v>
      </c>
      <c r="W1747">
        <v>0</v>
      </c>
      <c r="X1747">
        <v>0</v>
      </c>
      <c r="Y1747">
        <v>1751</v>
      </c>
      <c r="Z1747">
        <f t="shared" si="27"/>
        <v>1751</v>
      </c>
    </row>
    <row r="1748" spans="1:26">
      <c r="A1748" t="s">
        <v>246</v>
      </c>
      <c r="B1748" t="e">
        <v>#N/A</v>
      </c>
      <c r="C1748" t="s">
        <v>3152</v>
      </c>
      <c r="D1748" t="s">
        <v>1691</v>
      </c>
      <c r="E1748" t="s">
        <v>1528</v>
      </c>
      <c r="F1748">
        <v>12190784</v>
      </c>
      <c r="G1748">
        <v>44987</v>
      </c>
      <c r="H1748" t="s">
        <v>3832</v>
      </c>
      <c r="I1748" t="s">
        <v>260</v>
      </c>
      <c r="L1748" t="s">
        <v>251</v>
      </c>
      <c r="O1748" s="111">
        <v>44987</v>
      </c>
      <c r="P1748" t="s">
        <v>252</v>
      </c>
      <c r="Q1748" t="s">
        <v>263</v>
      </c>
      <c r="R1748" s="111">
        <v>44991</v>
      </c>
      <c r="W1748">
        <v>0</v>
      </c>
      <c r="X1748">
        <v>1</v>
      </c>
      <c r="Y1748">
        <v>0</v>
      </c>
      <c r="Z1748">
        <f t="shared" si="27"/>
        <v>1</v>
      </c>
    </row>
    <row r="1749" spans="1:26">
      <c r="A1749" t="s">
        <v>246</v>
      </c>
      <c r="B1749" t="e">
        <v>#N/A</v>
      </c>
      <c r="C1749" t="s">
        <v>3152</v>
      </c>
      <c r="D1749" t="s">
        <v>1691</v>
      </c>
      <c r="E1749" t="s">
        <v>1528</v>
      </c>
      <c r="F1749">
        <v>12196052</v>
      </c>
      <c r="G1749">
        <v>44988</v>
      </c>
      <c r="H1749" t="s">
        <v>3833</v>
      </c>
      <c r="I1749" t="s">
        <v>255</v>
      </c>
      <c r="J1749" t="s">
        <v>249</v>
      </c>
      <c r="K1749" t="s">
        <v>268</v>
      </c>
      <c r="L1749" t="s">
        <v>251</v>
      </c>
      <c r="O1749" s="111">
        <v>44988</v>
      </c>
      <c r="P1749" t="s">
        <v>252</v>
      </c>
      <c r="Q1749" t="s">
        <v>253</v>
      </c>
      <c r="R1749" s="111">
        <v>44992</v>
      </c>
      <c r="W1749">
        <v>0</v>
      </c>
      <c r="X1749">
        <v>34.880000000000003</v>
      </c>
      <c r="Y1749">
        <v>3266.06</v>
      </c>
      <c r="Z1749">
        <f t="shared" si="27"/>
        <v>3300.94</v>
      </c>
    </row>
    <row r="1750" spans="1:26">
      <c r="A1750" t="s">
        <v>246</v>
      </c>
      <c r="B1750" t="s">
        <v>2202</v>
      </c>
      <c r="C1750" t="s">
        <v>2203</v>
      </c>
      <c r="D1750" t="s">
        <v>1691</v>
      </c>
      <c r="E1750" t="s">
        <v>1528</v>
      </c>
      <c r="F1750">
        <v>12203757</v>
      </c>
      <c r="G1750">
        <v>44994</v>
      </c>
      <c r="H1750" t="s">
        <v>3835</v>
      </c>
      <c r="I1750" t="s">
        <v>255</v>
      </c>
      <c r="J1750" t="s">
        <v>249</v>
      </c>
      <c r="K1750" t="s">
        <v>250</v>
      </c>
      <c r="L1750" t="s">
        <v>251</v>
      </c>
      <c r="O1750" s="111">
        <v>44994</v>
      </c>
      <c r="P1750" t="s">
        <v>252</v>
      </c>
      <c r="Q1750" t="s">
        <v>253</v>
      </c>
      <c r="R1750" s="111">
        <v>44995</v>
      </c>
      <c r="W1750">
        <v>0</v>
      </c>
      <c r="X1750">
        <v>6131.97</v>
      </c>
      <c r="Y1750">
        <v>9349</v>
      </c>
      <c r="Z1750">
        <f t="shared" si="27"/>
        <v>15480.970000000001</v>
      </c>
    </row>
    <row r="1751" spans="1:26">
      <c r="A1751" t="s">
        <v>246</v>
      </c>
      <c r="B1751" t="s">
        <v>2202</v>
      </c>
      <c r="C1751" t="s">
        <v>2203</v>
      </c>
      <c r="D1751" t="s">
        <v>1691</v>
      </c>
      <c r="E1751" t="s">
        <v>1528</v>
      </c>
      <c r="F1751">
        <v>12183474</v>
      </c>
      <c r="G1751">
        <v>44995</v>
      </c>
      <c r="H1751" t="s">
        <v>3831</v>
      </c>
      <c r="I1751" t="s">
        <v>255</v>
      </c>
      <c r="J1751" t="s">
        <v>249</v>
      </c>
      <c r="K1751" t="s">
        <v>268</v>
      </c>
      <c r="L1751" t="s">
        <v>251</v>
      </c>
      <c r="O1751" s="111">
        <v>44995</v>
      </c>
      <c r="P1751" t="s">
        <v>252</v>
      </c>
      <c r="Q1751" t="s">
        <v>257</v>
      </c>
      <c r="R1751" s="111">
        <v>44998</v>
      </c>
      <c r="W1751">
        <v>0</v>
      </c>
      <c r="X1751">
        <v>0</v>
      </c>
      <c r="Y1751">
        <v>0</v>
      </c>
      <c r="Z1751">
        <f t="shared" si="27"/>
        <v>0</v>
      </c>
    </row>
    <row r="1752" spans="1:26">
      <c r="A1752" t="s">
        <v>246</v>
      </c>
      <c r="B1752" t="s">
        <v>2202</v>
      </c>
      <c r="C1752" t="s">
        <v>2203</v>
      </c>
      <c r="D1752" t="s">
        <v>1691</v>
      </c>
      <c r="E1752" t="s">
        <v>1528</v>
      </c>
      <c r="F1752">
        <v>12201595</v>
      </c>
      <c r="G1752">
        <v>44995</v>
      </c>
      <c r="H1752" t="s">
        <v>3834</v>
      </c>
      <c r="I1752" t="s">
        <v>255</v>
      </c>
      <c r="J1752" t="s">
        <v>249</v>
      </c>
      <c r="K1752" t="s">
        <v>250</v>
      </c>
      <c r="L1752" t="s">
        <v>251</v>
      </c>
      <c r="O1752" s="111">
        <v>44995</v>
      </c>
      <c r="P1752" t="s">
        <v>252</v>
      </c>
      <c r="Q1752" t="s">
        <v>257</v>
      </c>
      <c r="R1752" s="111">
        <v>44998</v>
      </c>
      <c r="W1752">
        <v>0</v>
      </c>
      <c r="X1752">
        <v>0</v>
      </c>
      <c r="Y1752">
        <v>0</v>
      </c>
      <c r="Z1752">
        <f t="shared" si="27"/>
        <v>0</v>
      </c>
    </row>
    <row r="1753" spans="1:26">
      <c r="A1753" t="s">
        <v>246</v>
      </c>
      <c r="B1753" t="s">
        <v>4246</v>
      </c>
      <c r="C1753" t="s">
        <v>3838</v>
      </c>
      <c r="D1753" t="s">
        <v>1691</v>
      </c>
      <c r="E1753" t="s">
        <v>1528</v>
      </c>
      <c r="F1753">
        <v>12220401</v>
      </c>
      <c r="G1753">
        <v>44995</v>
      </c>
      <c r="H1753" t="s">
        <v>3839</v>
      </c>
      <c r="I1753" t="s">
        <v>255</v>
      </c>
      <c r="J1753" t="s">
        <v>249</v>
      </c>
      <c r="K1753" t="s">
        <v>250</v>
      </c>
      <c r="L1753" t="s">
        <v>251</v>
      </c>
      <c r="O1753" s="111">
        <v>44995</v>
      </c>
      <c r="P1753" t="s">
        <v>252</v>
      </c>
      <c r="Q1753" t="s">
        <v>253</v>
      </c>
      <c r="R1753" s="111">
        <v>44998</v>
      </c>
      <c r="W1753">
        <v>0</v>
      </c>
      <c r="X1753">
        <v>2354.85</v>
      </c>
      <c r="Y1753">
        <v>6156</v>
      </c>
      <c r="Z1753">
        <f t="shared" si="27"/>
        <v>8510.85</v>
      </c>
    </row>
    <row r="1754" spans="1:26">
      <c r="A1754" t="s">
        <v>246</v>
      </c>
      <c r="B1754" t="s">
        <v>4245</v>
      </c>
      <c r="C1754" t="s">
        <v>3293</v>
      </c>
      <c r="D1754" t="s">
        <v>1691</v>
      </c>
      <c r="E1754" t="s">
        <v>1528</v>
      </c>
      <c r="F1754">
        <v>12216144</v>
      </c>
      <c r="G1754">
        <v>44995</v>
      </c>
      <c r="H1754" t="s">
        <v>3836</v>
      </c>
      <c r="I1754" t="s">
        <v>260</v>
      </c>
      <c r="L1754" t="s">
        <v>251</v>
      </c>
      <c r="O1754" s="111">
        <v>44998</v>
      </c>
      <c r="P1754" t="s">
        <v>252</v>
      </c>
      <c r="Q1754" t="s">
        <v>263</v>
      </c>
      <c r="R1754" s="111">
        <v>44999</v>
      </c>
      <c r="W1754">
        <v>0</v>
      </c>
      <c r="X1754">
        <v>5</v>
      </c>
      <c r="Y1754">
        <v>0</v>
      </c>
      <c r="Z1754">
        <f t="shared" si="27"/>
        <v>5</v>
      </c>
    </row>
    <row r="1755" spans="1:26">
      <c r="A1755" t="s">
        <v>246</v>
      </c>
      <c r="B1755" t="s">
        <v>4246</v>
      </c>
      <c r="C1755" t="s">
        <v>3838</v>
      </c>
      <c r="D1755" t="s">
        <v>1691</v>
      </c>
      <c r="E1755" t="s">
        <v>1528</v>
      </c>
      <c r="F1755">
        <v>12224845</v>
      </c>
      <c r="G1755">
        <v>44998</v>
      </c>
      <c r="H1755" t="s">
        <v>3841</v>
      </c>
      <c r="I1755" t="s">
        <v>255</v>
      </c>
      <c r="J1755" t="s">
        <v>249</v>
      </c>
      <c r="K1755" t="s">
        <v>250</v>
      </c>
      <c r="L1755" t="s">
        <v>251</v>
      </c>
      <c r="O1755" s="111">
        <v>44998</v>
      </c>
      <c r="P1755" t="s">
        <v>252</v>
      </c>
      <c r="Q1755" t="s">
        <v>253</v>
      </c>
      <c r="R1755" s="111">
        <v>45006</v>
      </c>
      <c r="W1755">
        <v>0</v>
      </c>
      <c r="X1755">
        <v>4272.6000000000004</v>
      </c>
      <c r="Y1755">
        <v>6308.93</v>
      </c>
      <c r="Z1755">
        <f t="shared" si="27"/>
        <v>10581.53</v>
      </c>
    </row>
    <row r="1756" spans="1:26">
      <c r="A1756" t="s">
        <v>246</v>
      </c>
      <c r="B1756" t="s">
        <v>2202</v>
      </c>
      <c r="C1756" t="s">
        <v>2203</v>
      </c>
      <c r="D1756" t="s">
        <v>1691</v>
      </c>
      <c r="E1756" t="s">
        <v>1528</v>
      </c>
      <c r="F1756">
        <v>12223681</v>
      </c>
      <c r="G1756">
        <v>44999</v>
      </c>
      <c r="H1756" t="s">
        <v>3840</v>
      </c>
      <c r="I1756" t="s">
        <v>256</v>
      </c>
      <c r="J1756" t="s">
        <v>249</v>
      </c>
      <c r="K1756" t="s">
        <v>250</v>
      </c>
      <c r="L1756" t="s">
        <v>251</v>
      </c>
      <c r="O1756" s="111">
        <v>44999</v>
      </c>
      <c r="P1756" t="s">
        <v>252</v>
      </c>
      <c r="Q1756" t="s">
        <v>253</v>
      </c>
      <c r="R1756" s="111">
        <v>45000</v>
      </c>
      <c r="W1756">
        <v>0</v>
      </c>
      <c r="X1756">
        <v>1964.2</v>
      </c>
      <c r="Y1756">
        <v>1558.5</v>
      </c>
      <c r="Z1756">
        <f t="shared" si="27"/>
        <v>3522.7</v>
      </c>
    </row>
    <row r="1757" spans="1:26">
      <c r="A1757" t="s">
        <v>246</v>
      </c>
      <c r="B1757" t="s">
        <v>4246</v>
      </c>
      <c r="C1757" t="s">
        <v>3838</v>
      </c>
      <c r="D1757" t="s">
        <v>1691</v>
      </c>
      <c r="E1757" t="s">
        <v>1528</v>
      </c>
      <c r="F1757">
        <v>12230238</v>
      </c>
      <c r="G1757">
        <v>44999</v>
      </c>
      <c r="H1757" t="s">
        <v>3842</v>
      </c>
      <c r="I1757" t="s">
        <v>255</v>
      </c>
      <c r="J1757" t="s">
        <v>249</v>
      </c>
      <c r="K1757" t="s">
        <v>250</v>
      </c>
      <c r="L1757" t="s">
        <v>251</v>
      </c>
      <c r="O1757" s="111">
        <v>44999</v>
      </c>
      <c r="P1757" t="s">
        <v>252</v>
      </c>
      <c r="Q1757" t="s">
        <v>253</v>
      </c>
      <c r="R1757" s="111">
        <v>45000</v>
      </c>
      <c r="W1757">
        <v>0</v>
      </c>
      <c r="X1757">
        <v>28</v>
      </c>
      <c r="Y1757">
        <v>1481</v>
      </c>
      <c r="Z1757">
        <f t="shared" si="27"/>
        <v>1509</v>
      </c>
    </row>
    <row r="1758" spans="1:26">
      <c r="A1758" t="s">
        <v>246</v>
      </c>
      <c r="B1758" t="s">
        <v>4245</v>
      </c>
      <c r="C1758" t="s">
        <v>3293</v>
      </c>
      <c r="D1758" t="s">
        <v>1691</v>
      </c>
      <c r="E1758" t="s">
        <v>1528</v>
      </c>
      <c r="F1758">
        <v>12231173</v>
      </c>
      <c r="G1758">
        <v>44999</v>
      </c>
      <c r="H1758" t="s">
        <v>3843</v>
      </c>
      <c r="I1758" t="s">
        <v>255</v>
      </c>
      <c r="L1758" t="s">
        <v>251</v>
      </c>
      <c r="O1758" s="111">
        <v>44999</v>
      </c>
      <c r="P1758" t="s">
        <v>252</v>
      </c>
      <c r="Q1758" t="s">
        <v>253</v>
      </c>
      <c r="R1758" s="111">
        <v>45000</v>
      </c>
      <c r="W1758">
        <v>0</v>
      </c>
      <c r="X1758">
        <v>214</v>
      </c>
      <c r="Y1758">
        <v>63</v>
      </c>
      <c r="Z1758">
        <f t="shared" si="27"/>
        <v>277</v>
      </c>
    </row>
    <row r="1759" spans="1:26">
      <c r="A1759" t="s">
        <v>246</v>
      </c>
      <c r="B1759" t="s">
        <v>2202</v>
      </c>
      <c r="C1759" t="s">
        <v>2203</v>
      </c>
      <c r="D1759" t="s">
        <v>1691</v>
      </c>
      <c r="E1759" t="s">
        <v>1528</v>
      </c>
      <c r="F1759">
        <v>12216193</v>
      </c>
      <c r="G1759">
        <v>45000</v>
      </c>
      <c r="H1759" t="s">
        <v>3837</v>
      </c>
      <c r="I1759" t="s">
        <v>255</v>
      </c>
      <c r="J1759" t="s">
        <v>249</v>
      </c>
      <c r="K1759" t="s">
        <v>268</v>
      </c>
      <c r="L1759" t="s">
        <v>251</v>
      </c>
      <c r="O1759" s="111">
        <v>45000</v>
      </c>
      <c r="P1759" t="s">
        <v>252</v>
      </c>
      <c r="Q1759" t="s">
        <v>253</v>
      </c>
      <c r="R1759" s="111">
        <v>45001</v>
      </c>
      <c r="W1759">
        <v>0</v>
      </c>
      <c r="X1759">
        <v>2107.38</v>
      </c>
      <c r="Y1759">
        <v>6501.7</v>
      </c>
      <c r="Z1759">
        <f t="shared" si="27"/>
        <v>8609.08</v>
      </c>
    </row>
    <row r="1760" spans="1:26">
      <c r="A1760" t="s">
        <v>246</v>
      </c>
      <c r="B1760">
        <v>32652438859</v>
      </c>
      <c r="C1760" t="s">
        <v>3846</v>
      </c>
      <c r="D1760" t="s">
        <v>1691</v>
      </c>
      <c r="E1760" t="s">
        <v>1528</v>
      </c>
      <c r="F1760">
        <v>12255300</v>
      </c>
      <c r="G1760">
        <v>45005</v>
      </c>
      <c r="H1760" t="s">
        <v>3847</v>
      </c>
      <c r="I1760" t="s">
        <v>255</v>
      </c>
      <c r="J1760" t="s">
        <v>249</v>
      </c>
      <c r="K1760" t="s">
        <v>268</v>
      </c>
      <c r="L1760" t="s">
        <v>251</v>
      </c>
      <c r="O1760" s="111">
        <v>45005</v>
      </c>
      <c r="P1760" t="s">
        <v>252</v>
      </c>
      <c r="Q1760" t="s">
        <v>253</v>
      </c>
      <c r="R1760" s="111">
        <v>45006</v>
      </c>
      <c r="W1760">
        <v>0</v>
      </c>
      <c r="X1760">
        <v>5221</v>
      </c>
      <c r="Y1760">
        <v>10267</v>
      </c>
      <c r="Z1760">
        <f t="shared" si="27"/>
        <v>15488</v>
      </c>
    </row>
    <row r="1761" spans="1:26">
      <c r="A1761" t="s">
        <v>246</v>
      </c>
      <c r="B1761" t="s">
        <v>4245</v>
      </c>
      <c r="C1761" t="s">
        <v>3293</v>
      </c>
      <c r="D1761" t="s">
        <v>1691</v>
      </c>
      <c r="E1761" t="s">
        <v>1528</v>
      </c>
      <c r="F1761">
        <v>12256158</v>
      </c>
      <c r="G1761">
        <v>45006</v>
      </c>
      <c r="H1761" t="s">
        <v>3848</v>
      </c>
      <c r="I1761" t="s">
        <v>255</v>
      </c>
      <c r="J1761" t="s">
        <v>249</v>
      </c>
      <c r="K1761" t="s">
        <v>250</v>
      </c>
      <c r="L1761" t="s">
        <v>251</v>
      </c>
      <c r="O1761" s="111">
        <v>45006</v>
      </c>
      <c r="P1761" t="s">
        <v>252</v>
      </c>
      <c r="Q1761" t="s">
        <v>253</v>
      </c>
      <c r="R1761" s="111">
        <v>45008</v>
      </c>
      <c r="W1761">
        <v>0</v>
      </c>
      <c r="X1761">
        <v>2680.7</v>
      </c>
      <c r="Y1761">
        <v>5194.5</v>
      </c>
      <c r="Z1761">
        <f t="shared" si="27"/>
        <v>7875.2</v>
      </c>
    </row>
    <row r="1762" spans="1:26">
      <c r="A1762" t="s">
        <v>246</v>
      </c>
      <c r="B1762" t="s">
        <v>2202</v>
      </c>
      <c r="C1762" t="s">
        <v>2203</v>
      </c>
      <c r="D1762" t="s">
        <v>1691</v>
      </c>
      <c r="E1762" t="s">
        <v>1528</v>
      </c>
      <c r="F1762">
        <v>12260958</v>
      </c>
      <c r="G1762">
        <v>45006</v>
      </c>
      <c r="H1762" t="s">
        <v>3850</v>
      </c>
      <c r="I1762" t="s">
        <v>255</v>
      </c>
      <c r="J1762" t="s">
        <v>249</v>
      </c>
      <c r="K1762" t="s">
        <v>250</v>
      </c>
      <c r="L1762" t="s">
        <v>251</v>
      </c>
      <c r="O1762" s="111">
        <v>45006</v>
      </c>
      <c r="P1762" t="s">
        <v>252</v>
      </c>
      <c r="Q1762" t="s">
        <v>253</v>
      </c>
      <c r="R1762" s="111">
        <v>45007</v>
      </c>
      <c r="W1762">
        <v>0</v>
      </c>
      <c r="X1762">
        <v>3671</v>
      </c>
      <c r="Y1762">
        <v>4738.25</v>
      </c>
      <c r="Z1762">
        <f t="shared" si="27"/>
        <v>8409.25</v>
      </c>
    </row>
    <row r="1763" spans="1:26">
      <c r="A1763" t="s">
        <v>246</v>
      </c>
      <c r="B1763" t="s">
        <v>2202</v>
      </c>
      <c r="C1763" t="s">
        <v>2203</v>
      </c>
      <c r="D1763" t="s">
        <v>1691</v>
      </c>
      <c r="E1763" t="s">
        <v>1528</v>
      </c>
      <c r="F1763">
        <v>12256346</v>
      </c>
      <c r="G1763">
        <v>45006</v>
      </c>
      <c r="H1763" t="s">
        <v>3849</v>
      </c>
      <c r="I1763" t="s">
        <v>255</v>
      </c>
      <c r="J1763" t="s">
        <v>249</v>
      </c>
      <c r="K1763" t="s">
        <v>250</v>
      </c>
      <c r="L1763" t="s">
        <v>251</v>
      </c>
      <c r="O1763" s="111">
        <v>45006</v>
      </c>
      <c r="P1763" t="s">
        <v>252</v>
      </c>
      <c r="Q1763" t="s">
        <v>253</v>
      </c>
      <c r="R1763" s="111">
        <v>45014</v>
      </c>
      <c r="W1763">
        <v>0</v>
      </c>
      <c r="X1763">
        <v>372.35</v>
      </c>
      <c r="Y1763">
        <v>4114.1000000000004</v>
      </c>
      <c r="Z1763">
        <f t="shared" si="27"/>
        <v>4486.4500000000007</v>
      </c>
    </row>
    <row r="1764" spans="1:26">
      <c r="A1764" t="s">
        <v>246</v>
      </c>
      <c r="B1764" t="s">
        <v>2202</v>
      </c>
      <c r="C1764" t="s">
        <v>2203</v>
      </c>
      <c r="D1764" t="s">
        <v>1691</v>
      </c>
      <c r="E1764" t="s">
        <v>1528</v>
      </c>
      <c r="F1764">
        <v>12273822</v>
      </c>
      <c r="G1764">
        <v>45008</v>
      </c>
      <c r="H1764" t="s">
        <v>3851</v>
      </c>
      <c r="I1764" t="s">
        <v>255</v>
      </c>
      <c r="J1764" t="s">
        <v>249</v>
      </c>
      <c r="K1764" t="s">
        <v>250</v>
      </c>
      <c r="L1764" t="s">
        <v>251</v>
      </c>
      <c r="O1764" s="111">
        <v>45008</v>
      </c>
      <c r="P1764" t="s">
        <v>252</v>
      </c>
      <c r="Q1764" t="s">
        <v>253</v>
      </c>
      <c r="R1764" s="111">
        <v>45009</v>
      </c>
      <c r="W1764">
        <v>0</v>
      </c>
      <c r="X1764">
        <v>633</v>
      </c>
      <c r="Y1764">
        <v>3113</v>
      </c>
      <c r="Z1764">
        <f t="shared" si="27"/>
        <v>3746</v>
      </c>
    </row>
    <row r="1765" spans="1:26">
      <c r="A1765" t="s">
        <v>246</v>
      </c>
      <c r="B1765" t="s">
        <v>4245</v>
      </c>
      <c r="C1765" t="s">
        <v>3293</v>
      </c>
      <c r="D1765" t="s">
        <v>1691</v>
      </c>
      <c r="E1765" t="s">
        <v>1528</v>
      </c>
      <c r="F1765">
        <v>12092372</v>
      </c>
      <c r="G1765">
        <v>45013</v>
      </c>
      <c r="H1765" t="s">
        <v>3830</v>
      </c>
      <c r="I1765" t="s">
        <v>255</v>
      </c>
      <c r="J1765" t="s">
        <v>249</v>
      </c>
      <c r="K1765" t="s">
        <v>250</v>
      </c>
      <c r="L1765" t="s">
        <v>251</v>
      </c>
      <c r="O1765" s="111">
        <v>45013</v>
      </c>
      <c r="P1765" t="s">
        <v>252</v>
      </c>
      <c r="Q1765" t="s">
        <v>253</v>
      </c>
      <c r="R1765" s="111">
        <v>45014</v>
      </c>
      <c r="W1765">
        <v>0</v>
      </c>
      <c r="X1765">
        <v>700</v>
      </c>
      <c r="Y1765">
        <v>33629</v>
      </c>
      <c r="Z1765">
        <f t="shared" si="27"/>
        <v>34329</v>
      </c>
    </row>
    <row r="1766" spans="1:26">
      <c r="A1766" t="s">
        <v>246</v>
      </c>
      <c r="B1766" t="s">
        <v>4245</v>
      </c>
      <c r="C1766" t="s">
        <v>3293</v>
      </c>
      <c r="D1766" t="s">
        <v>1691</v>
      </c>
      <c r="E1766" t="s">
        <v>1528</v>
      </c>
      <c r="F1766">
        <v>12296642</v>
      </c>
      <c r="G1766">
        <v>45014</v>
      </c>
      <c r="H1766" t="s">
        <v>3852</v>
      </c>
      <c r="I1766" t="s">
        <v>255</v>
      </c>
      <c r="J1766" t="s">
        <v>249</v>
      </c>
      <c r="K1766" t="s">
        <v>250</v>
      </c>
      <c r="L1766" t="s">
        <v>251</v>
      </c>
      <c r="O1766" s="111">
        <v>45014</v>
      </c>
      <c r="P1766" t="s">
        <v>252</v>
      </c>
      <c r="Q1766" t="s">
        <v>253</v>
      </c>
      <c r="R1766" s="111">
        <v>45016</v>
      </c>
      <c r="W1766">
        <v>0</v>
      </c>
      <c r="X1766">
        <v>1</v>
      </c>
      <c r="Y1766">
        <v>8888.64</v>
      </c>
      <c r="Z1766">
        <f t="shared" si="27"/>
        <v>8889.64</v>
      </c>
    </row>
    <row r="1767" spans="1:26">
      <c r="A1767" t="s">
        <v>246</v>
      </c>
      <c r="B1767" t="s">
        <v>4258</v>
      </c>
      <c r="C1767" t="s">
        <v>3844</v>
      </c>
      <c r="D1767" t="s">
        <v>1691</v>
      </c>
      <c r="E1767" t="s">
        <v>1528</v>
      </c>
      <c r="F1767">
        <v>12255178</v>
      </c>
      <c r="G1767">
        <v>45014</v>
      </c>
      <c r="H1767" t="s">
        <v>3845</v>
      </c>
      <c r="I1767" t="s">
        <v>255</v>
      </c>
      <c r="J1767" t="s">
        <v>249</v>
      </c>
      <c r="K1767" t="s">
        <v>250</v>
      </c>
      <c r="L1767" t="s">
        <v>251</v>
      </c>
      <c r="O1767" s="111">
        <v>45014</v>
      </c>
      <c r="P1767" t="s">
        <v>252</v>
      </c>
      <c r="Q1767" t="s">
        <v>253</v>
      </c>
      <c r="R1767" s="111">
        <v>45015</v>
      </c>
      <c r="W1767">
        <v>0</v>
      </c>
      <c r="X1767">
        <v>0</v>
      </c>
      <c r="Y1767">
        <v>1</v>
      </c>
      <c r="Z1767">
        <f t="shared" si="27"/>
        <v>1</v>
      </c>
    </row>
    <row r="1768" spans="1:26">
      <c r="A1768" t="s">
        <v>246</v>
      </c>
      <c r="B1768">
        <v>32652438859</v>
      </c>
      <c r="C1768" t="s">
        <v>3846</v>
      </c>
      <c r="D1768" t="s">
        <v>1691</v>
      </c>
      <c r="E1768" t="s">
        <v>1528</v>
      </c>
      <c r="F1768">
        <v>12297046</v>
      </c>
      <c r="G1768">
        <v>45014</v>
      </c>
      <c r="H1768" t="s">
        <v>3853</v>
      </c>
      <c r="I1768" t="s">
        <v>255</v>
      </c>
      <c r="J1768" t="s">
        <v>249</v>
      </c>
      <c r="K1768" t="s">
        <v>331</v>
      </c>
      <c r="L1768" t="s">
        <v>251</v>
      </c>
      <c r="O1768" s="111">
        <v>45014</v>
      </c>
      <c r="P1768" t="s">
        <v>252</v>
      </c>
      <c r="Q1768" t="s">
        <v>253</v>
      </c>
      <c r="R1768" s="111">
        <v>45015</v>
      </c>
      <c r="W1768">
        <v>0</v>
      </c>
      <c r="X1768">
        <v>0</v>
      </c>
      <c r="Y1768">
        <v>2</v>
      </c>
      <c r="Z1768">
        <f t="shared" si="27"/>
        <v>2</v>
      </c>
    </row>
    <row r="1769" spans="1:26">
      <c r="A1769" t="s">
        <v>246</v>
      </c>
      <c r="B1769" t="s">
        <v>2202</v>
      </c>
      <c r="C1769" t="s">
        <v>2203</v>
      </c>
      <c r="D1769" t="s">
        <v>1691</v>
      </c>
      <c r="E1769" t="s">
        <v>1528</v>
      </c>
      <c r="F1769">
        <v>12297086</v>
      </c>
      <c r="G1769">
        <v>45014</v>
      </c>
      <c r="H1769" t="s">
        <v>3854</v>
      </c>
      <c r="I1769" t="s">
        <v>255</v>
      </c>
      <c r="J1769" t="s">
        <v>249</v>
      </c>
      <c r="K1769" t="s">
        <v>268</v>
      </c>
      <c r="L1769" t="s">
        <v>251</v>
      </c>
      <c r="O1769" s="111">
        <v>45014</v>
      </c>
      <c r="P1769" t="s">
        <v>252</v>
      </c>
      <c r="Q1769" t="s">
        <v>253</v>
      </c>
      <c r="R1769" s="111">
        <v>45015</v>
      </c>
      <c r="W1769">
        <v>0</v>
      </c>
      <c r="X1769">
        <v>0</v>
      </c>
      <c r="Y1769">
        <v>3133.6</v>
      </c>
      <c r="Z1769">
        <f t="shared" si="27"/>
        <v>3133.6</v>
      </c>
    </row>
    <row r="1770" spans="1:26">
      <c r="A1770" t="s">
        <v>246</v>
      </c>
      <c r="B1770">
        <v>66874505491</v>
      </c>
      <c r="C1770" t="s">
        <v>3855</v>
      </c>
      <c r="D1770" t="s">
        <v>1691</v>
      </c>
      <c r="E1770" t="s">
        <v>1528</v>
      </c>
      <c r="F1770">
        <v>12298284</v>
      </c>
      <c r="G1770">
        <v>45014</v>
      </c>
      <c r="H1770" t="s">
        <v>3856</v>
      </c>
      <c r="I1770" t="s">
        <v>255</v>
      </c>
      <c r="J1770" t="s">
        <v>249</v>
      </c>
      <c r="K1770" t="s">
        <v>250</v>
      </c>
      <c r="L1770" t="s">
        <v>251</v>
      </c>
      <c r="O1770" s="111">
        <v>45014</v>
      </c>
      <c r="P1770" t="s">
        <v>252</v>
      </c>
      <c r="Q1770" t="s">
        <v>257</v>
      </c>
      <c r="R1770" s="111"/>
      <c r="W1770">
        <v>0</v>
      </c>
      <c r="X1770">
        <v>0</v>
      </c>
      <c r="Y1770">
        <v>0</v>
      </c>
      <c r="Z1770">
        <f t="shared" si="27"/>
        <v>0</v>
      </c>
    </row>
    <row r="1771" spans="1:26">
      <c r="A1771" t="s">
        <v>246</v>
      </c>
      <c r="B1771" t="s">
        <v>4245</v>
      </c>
      <c r="C1771" t="s">
        <v>3293</v>
      </c>
      <c r="D1771" t="s">
        <v>1691</v>
      </c>
      <c r="E1771" t="s">
        <v>1528</v>
      </c>
      <c r="F1771">
        <v>12305445</v>
      </c>
      <c r="G1771">
        <v>45015</v>
      </c>
      <c r="H1771" t="s">
        <v>3858</v>
      </c>
      <c r="I1771" t="s">
        <v>255</v>
      </c>
      <c r="J1771" t="s">
        <v>249</v>
      </c>
      <c r="K1771" t="s">
        <v>250</v>
      </c>
      <c r="L1771" t="s">
        <v>251</v>
      </c>
      <c r="O1771" s="111">
        <v>45015</v>
      </c>
      <c r="P1771" t="s">
        <v>252</v>
      </c>
      <c r="Q1771" t="s">
        <v>253</v>
      </c>
      <c r="R1771" s="111">
        <v>45016</v>
      </c>
      <c r="W1771">
        <v>0</v>
      </c>
      <c r="X1771">
        <v>0</v>
      </c>
      <c r="Y1771">
        <v>3550.41</v>
      </c>
      <c r="Z1771">
        <f t="shared" si="27"/>
        <v>3550.41</v>
      </c>
    </row>
    <row r="1772" spans="1:26">
      <c r="A1772" t="s">
        <v>246</v>
      </c>
      <c r="B1772">
        <v>32652438859</v>
      </c>
      <c r="C1772" t="s">
        <v>3846</v>
      </c>
      <c r="D1772" t="s">
        <v>1691</v>
      </c>
      <c r="E1772" t="s">
        <v>1528</v>
      </c>
      <c r="F1772">
        <v>12305338</v>
      </c>
      <c r="G1772">
        <v>45015</v>
      </c>
      <c r="H1772" t="s">
        <v>3857</v>
      </c>
      <c r="I1772" t="s">
        <v>260</v>
      </c>
      <c r="L1772" t="s">
        <v>251</v>
      </c>
      <c r="O1772" s="111">
        <v>45015</v>
      </c>
      <c r="P1772" t="s">
        <v>252</v>
      </c>
      <c r="Q1772" t="s">
        <v>253</v>
      </c>
      <c r="R1772" s="111">
        <v>45016</v>
      </c>
      <c r="W1772">
        <v>0</v>
      </c>
      <c r="X1772">
        <v>1</v>
      </c>
      <c r="Y1772">
        <v>2090</v>
      </c>
      <c r="Z1772">
        <f t="shared" si="27"/>
        <v>2091</v>
      </c>
    </row>
    <row r="1773" spans="1:26">
      <c r="A1773" t="s">
        <v>246</v>
      </c>
      <c r="B1773" t="s">
        <v>4245</v>
      </c>
      <c r="C1773" t="s">
        <v>3293</v>
      </c>
      <c r="D1773" t="s">
        <v>1691</v>
      </c>
      <c r="E1773" t="s">
        <v>1528</v>
      </c>
      <c r="F1773">
        <v>12305983</v>
      </c>
      <c r="G1773">
        <v>45015</v>
      </c>
      <c r="H1773" t="s">
        <v>3859</v>
      </c>
      <c r="I1773" t="s">
        <v>255</v>
      </c>
      <c r="J1773" t="s">
        <v>249</v>
      </c>
      <c r="K1773" t="s">
        <v>250</v>
      </c>
      <c r="L1773" t="s">
        <v>251</v>
      </c>
      <c r="O1773" s="111">
        <v>45015</v>
      </c>
      <c r="P1773" t="s">
        <v>252</v>
      </c>
      <c r="Q1773" t="s">
        <v>253</v>
      </c>
      <c r="R1773" s="111">
        <v>45016</v>
      </c>
      <c r="W1773">
        <v>0</v>
      </c>
      <c r="X1773">
        <v>0</v>
      </c>
      <c r="Y1773">
        <v>2307</v>
      </c>
      <c r="Z1773">
        <f t="shared" si="27"/>
        <v>2307</v>
      </c>
    </row>
    <row r="1774" spans="1:26">
      <c r="A1774" t="s">
        <v>246</v>
      </c>
      <c r="B1774">
        <v>32652438859</v>
      </c>
      <c r="C1774" t="s">
        <v>3846</v>
      </c>
      <c r="D1774" t="s">
        <v>1691</v>
      </c>
      <c r="E1774" t="s">
        <v>1528</v>
      </c>
      <c r="F1774">
        <v>12313018</v>
      </c>
      <c r="G1774">
        <v>45016</v>
      </c>
      <c r="H1774" t="s">
        <v>3860</v>
      </c>
      <c r="I1774" t="s">
        <v>255</v>
      </c>
      <c r="J1774" t="s">
        <v>249</v>
      </c>
      <c r="K1774" t="s">
        <v>268</v>
      </c>
      <c r="L1774" t="s">
        <v>251</v>
      </c>
      <c r="O1774" s="111">
        <v>45016</v>
      </c>
      <c r="P1774" t="s">
        <v>252</v>
      </c>
      <c r="Q1774" t="s">
        <v>253</v>
      </c>
      <c r="R1774" s="111">
        <v>45020</v>
      </c>
      <c r="W1774">
        <v>0</v>
      </c>
      <c r="X1774">
        <v>0</v>
      </c>
      <c r="Y1774">
        <v>1</v>
      </c>
      <c r="Z1774">
        <f t="shared" si="27"/>
        <v>1</v>
      </c>
    </row>
    <row r="1775" spans="1:26">
      <c r="A1775" t="s">
        <v>246</v>
      </c>
      <c r="B1775" t="s">
        <v>2202</v>
      </c>
      <c r="C1775" t="s">
        <v>2203</v>
      </c>
      <c r="D1775" t="s">
        <v>1691</v>
      </c>
      <c r="E1775" t="s">
        <v>1528</v>
      </c>
      <c r="F1775">
        <v>12312708</v>
      </c>
      <c r="G1775">
        <v>45019</v>
      </c>
      <c r="H1775" t="s">
        <v>4666</v>
      </c>
      <c r="I1775" t="s">
        <v>256</v>
      </c>
      <c r="J1775" t="s">
        <v>249</v>
      </c>
      <c r="K1775" t="s">
        <v>250</v>
      </c>
      <c r="L1775" t="s">
        <v>251</v>
      </c>
      <c r="O1775" s="111">
        <v>45019</v>
      </c>
      <c r="P1775" t="s">
        <v>252</v>
      </c>
      <c r="Q1775" t="s">
        <v>253</v>
      </c>
      <c r="R1775" s="111">
        <v>45020</v>
      </c>
      <c r="W1775">
        <v>0</v>
      </c>
      <c r="X1775">
        <v>0</v>
      </c>
      <c r="Y1775">
        <v>4321.21</v>
      </c>
      <c r="Z1775">
        <f t="shared" si="27"/>
        <v>4321.21</v>
      </c>
    </row>
    <row r="1776" spans="1:26">
      <c r="A1776" t="s">
        <v>246</v>
      </c>
      <c r="B1776" t="s">
        <v>4245</v>
      </c>
      <c r="C1776" t="s">
        <v>3293</v>
      </c>
      <c r="D1776" t="s">
        <v>1691</v>
      </c>
      <c r="E1776" t="s">
        <v>1528</v>
      </c>
      <c r="F1776">
        <v>10351971</v>
      </c>
      <c r="G1776">
        <v>45019</v>
      </c>
      <c r="H1776" t="s">
        <v>4667</v>
      </c>
      <c r="I1776" t="s">
        <v>255</v>
      </c>
      <c r="J1776" t="s">
        <v>249</v>
      </c>
      <c r="K1776" t="s">
        <v>250</v>
      </c>
      <c r="L1776" t="s">
        <v>251</v>
      </c>
      <c r="O1776" s="111">
        <v>45020</v>
      </c>
      <c r="P1776" t="s">
        <v>252</v>
      </c>
      <c r="Q1776" t="s">
        <v>253</v>
      </c>
      <c r="R1776" s="111">
        <v>45022</v>
      </c>
      <c r="W1776">
        <v>0</v>
      </c>
      <c r="X1776">
        <v>0</v>
      </c>
      <c r="Y1776">
        <v>3659.5</v>
      </c>
      <c r="Z1776">
        <f t="shared" si="27"/>
        <v>3659.5</v>
      </c>
    </row>
    <row r="1777" spans="1:26">
      <c r="A1777" t="s">
        <v>246</v>
      </c>
      <c r="B1777" t="s">
        <v>4258</v>
      </c>
      <c r="C1777" t="s">
        <v>3844</v>
      </c>
      <c r="D1777" t="s">
        <v>1691</v>
      </c>
      <c r="E1777" t="s">
        <v>1528</v>
      </c>
      <c r="F1777">
        <v>12327064</v>
      </c>
      <c r="G1777">
        <v>45020</v>
      </c>
      <c r="H1777" t="s">
        <v>4668</v>
      </c>
      <c r="I1777" t="s">
        <v>255</v>
      </c>
      <c r="J1777" t="s">
        <v>249</v>
      </c>
      <c r="K1777" t="s">
        <v>250</v>
      </c>
      <c r="L1777" t="s">
        <v>251</v>
      </c>
      <c r="O1777" s="111">
        <v>45021</v>
      </c>
      <c r="P1777" t="s">
        <v>252</v>
      </c>
      <c r="Q1777" t="s">
        <v>253</v>
      </c>
      <c r="R1777" s="111">
        <v>45022</v>
      </c>
      <c r="W1777">
        <v>0</v>
      </c>
      <c r="X1777">
        <v>0</v>
      </c>
      <c r="Y1777">
        <v>4155.0200000000004</v>
      </c>
      <c r="Z1777">
        <f t="shared" si="27"/>
        <v>4155.0200000000004</v>
      </c>
    </row>
    <row r="1778" spans="1:26">
      <c r="A1778" t="s">
        <v>246</v>
      </c>
      <c r="B1778" t="s">
        <v>4245</v>
      </c>
      <c r="C1778" t="s">
        <v>3293</v>
      </c>
      <c r="D1778" t="s">
        <v>1691</v>
      </c>
      <c r="E1778" t="s">
        <v>1528</v>
      </c>
      <c r="F1778">
        <v>12221189</v>
      </c>
      <c r="G1778">
        <v>45022</v>
      </c>
      <c r="H1778" t="s">
        <v>4669</v>
      </c>
      <c r="I1778" t="s">
        <v>255</v>
      </c>
      <c r="J1778" t="s">
        <v>249</v>
      </c>
      <c r="K1778" t="s">
        <v>250</v>
      </c>
      <c r="L1778" t="s">
        <v>251</v>
      </c>
      <c r="O1778" s="111">
        <v>45032</v>
      </c>
      <c r="P1778" t="s">
        <v>252</v>
      </c>
      <c r="Q1778" t="s">
        <v>253</v>
      </c>
      <c r="R1778" s="111">
        <v>45033</v>
      </c>
      <c r="W1778">
        <v>0</v>
      </c>
      <c r="X1778">
        <v>0</v>
      </c>
      <c r="Y1778">
        <v>828.02</v>
      </c>
      <c r="Z1778">
        <f t="shared" si="27"/>
        <v>828.02</v>
      </c>
    </row>
    <row r="1779" spans="1:26">
      <c r="A1779" t="s">
        <v>246</v>
      </c>
      <c r="B1779" t="s">
        <v>4245</v>
      </c>
      <c r="C1779" t="s">
        <v>3293</v>
      </c>
      <c r="D1779" t="s">
        <v>1691</v>
      </c>
      <c r="E1779" t="s">
        <v>1528</v>
      </c>
      <c r="F1779">
        <v>12347610</v>
      </c>
      <c r="G1779">
        <v>45026</v>
      </c>
      <c r="H1779" t="s">
        <v>4670</v>
      </c>
      <c r="I1779" t="s">
        <v>255</v>
      </c>
      <c r="J1779" t="s">
        <v>249</v>
      </c>
      <c r="K1779" t="s">
        <v>250</v>
      </c>
      <c r="L1779" t="s">
        <v>251</v>
      </c>
      <c r="O1779" s="111">
        <v>45026</v>
      </c>
      <c r="P1779" t="s">
        <v>252</v>
      </c>
      <c r="Q1779" t="s">
        <v>253</v>
      </c>
      <c r="R1779" s="111">
        <v>45026</v>
      </c>
      <c r="W1779">
        <v>0</v>
      </c>
      <c r="X1779">
        <v>0</v>
      </c>
      <c r="Y1779">
        <v>6800.14</v>
      </c>
      <c r="Z1779">
        <f t="shared" si="27"/>
        <v>6800.14</v>
      </c>
    </row>
    <row r="1780" spans="1:26">
      <c r="A1780" t="s">
        <v>246</v>
      </c>
      <c r="B1780">
        <v>32652438859</v>
      </c>
      <c r="C1780" t="s">
        <v>3846</v>
      </c>
      <c r="D1780" t="s">
        <v>1691</v>
      </c>
      <c r="E1780" t="s">
        <v>1528</v>
      </c>
      <c r="F1780">
        <v>12348321</v>
      </c>
      <c r="G1780">
        <v>45026</v>
      </c>
      <c r="H1780" t="s">
        <v>4671</v>
      </c>
      <c r="I1780" t="s">
        <v>255</v>
      </c>
      <c r="J1780" t="s">
        <v>249</v>
      </c>
      <c r="K1780" t="s">
        <v>250</v>
      </c>
      <c r="L1780" t="s">
        <v>251</v>
      </c>
      <c r="O1780" s="111">
        <v>45026</v>
      </c>
      <c r="P1780" t="s">
        <v>252</v>
      </c>
      <c r="Q1780" t="s">
        <v>253</v>
      </c>
      <c r="R1780" s="111">
        <v>45027</v>
      </c>
      <c r="W1780">
        <v>0</v>
      </c>
      <c r="X1780">
        <v>0</v>
      </c>
      <c r="Y1780">
        <v>689.76</v>
      </c>
      <c r="Z1780">
        <f t="shared" si="27"/>
        <v>689.76</v>
      </c>
    </row>
    <row r="1781" spans="1:26">
      <c r="A1781" t="s">
        <v>246</v>
      </c>
      <c r="B1781" t="s">
        <v>4258</v>
      </c>
      <c r="C1781" t="s">
        <v>3844</v>
      </c>
      <c r="D1781" t="s">
        <v>1691</v>
      </c>
      <c r="E1781" t="s">
        <v>1528</v>
      </c>
      <c r="F1781">
        <v>496117</v>
      </c>
      <c r="G1781">
        <v>45026</v>
      </c>
      <c r="H1781" t="s">
        <v>4672</v>
      </c>
      <c r="I1781" t="s">
        <v>255</v>
      </c>
      <c r="J1781" t="s">
        <v>249</v>
      </c>
      <c r="K1781" t="s">
        <v>3936</v>
      </c>
      <c r="L1781" t="s">
        <v>251</v>
      </c>
      <c r="O1781" s="111">
        <v>45027</v>
      </c>
      <c r="P1781" t="s">
        <v>252</v>
      </c>
      <c r="Q1781" t="s">
        <v>282</v>
      </c>
      <c r="R1781" s="111">
        <v>45028</v>
      </c>
      <c r="W1781">
        <v>0</v>
      </c>
      <c r="X1781">
        <v>0</v>
      </c>
      <c r="Y1781">
        <v>0</v>
      </c>
      <c r="Z1781">
        <f t="shared" si="27"/>
        <v>0</v>
      </c>
    </row>
    <row r="1782" spans="1:26">
      <c r="A1782" t="s">
        <v>246</v>
      </c>
      <c r="B1782" t="s">
        <v>4258</v>
      </c>
      <c r="C1782" t="s">
        <v>3844</v>
      </c>
      <c r="D1782" t="s">
        <v>1691</v>
      </c>
      <c r="E1782" t="s">
        <v>1528</v>
      </c>
      <c r="F1782">
        <v>12351657</v>
      </c>
      <c r="G1782">
        <v>45027</v>
      </c>
      <c r="H1782" t="s">
        <v>4673</v>
      </c>
      <c r="I1782" t="s">
        <v>255</v>
      </c>
      <c r="J1782" t="s">
        <v>249</v>
      </c>
      <c r="K1782" t="s">
        <v>250</v>
      </c>
      <c r="L1782" t="s">
        <v>251</v>
      </c>
      <c r="O1782" s="111">
        <v>45027</v>
      </c>
      <c r="P1782" t="s">
        <v>252</v>
      </c>
      <c r="Q1782" t="s">
        <v>257</v>
      </c>
      <c r="R1782" s="111">
        <v>45028</v>
      </c>
      <c r="W1782">
        <v>0</v>
      </c>
      <c r="X1782">
        <v>0</v>
      </c>
      <c r="Y1782">
        <v>0</v>
      </c>
      <c r="Z1782">
        <f t="shared" si="27"/>
        <v>0</v>
      </c>
    </row>
    <row r="1783" spans="1:26">
      <c r="A1783" t="s">
        <v>246</v>
      </c>
      <c r="B1783" t="s">
        <v>2202</v>
      </c>
      <c r="C1783" t="s">
        <v>2203</v>
      </c>
      <c r="D1783" t="s">
        <v>1691</v>
      </c>
      <c r="E1783" t="s">
        <v>1528</v>
      </c>
      <c r="F1783">
        <v>12059764</v>
      </c>
      <c r="G1783">
        <v>45027</v>
      </c>
      <c r="H1783" t="s">
        <v>4674</v>
      </c>
      <c r="I1783" t="s">
        <v>255</v>
      </c>
      <c r="J1783" t="s">
        <v>249</v>
      </c>
      <c r="K1783" t="s">
        <v>268</v>
      </c>
      <c r="L1783" t="s">
        <v>251</v>
      </c>
      <c r="O1783" s="111">
        <v>45027</v>
      </c>
      <c r="P1783" t="s">
        <v>252</v>
      </c>
      <c r="Q1783" t="s">
        <v>253</v>
      </c>
      <c r="R1783" s="111">
        <v>45028</v>
      </c>
      <c r="W1783">
        <v>0</v>
      </c>
      <c r="X1783">
        <v>0</v>
      </c>
      <c r="Y1783">
        <v>25881.43</v>
      </c>
      <c r="Z1783">
        <f t="shared" si="27"/>
        <v>25881.43</v>
      </c>
    </row>
    <row r="1784" spans="1:26">
      <c r="A1784" t="s">
        <v>246</v>
      </c>
      <c r="B1784" t="s">
        <v>4258</v>
      </c>
      <c r="C1784" t="s">
        <v>3844</v>
      </c>
      <c r="D1784" t="s">
        <v>1691</v>
      </c>
      <c r="E1784" t="s">
        <v>1528</v>
      </c>
      <c r="F1784">
        <v>12351521</v>
      </c>
      <c r="G1784">
        <v>45028</v>
      </c>
      <c r="H1784" t="s">
        <v>4675</v>
      </c>
      <c r="I1784" t="s">
        <v>255</v>
      </c>
      <c r="J1784" t="s">
        <v>249</v>
      </c>
      <c r="K1784" t="s">
        <v>250</v>
      </c>
      <c r="L1784" t="s">
        <v>251</v>
      </c>
      <c r="O1784" s="111">
        <v>45028</v>
      </c>
      <c r="P1784" t="s">
        <v>252</v>
      </c>
      <c r="Q1784" t="s">
        <v>253</v>
      </c>
      <c r="R1784" s="111">
        <v>45029</v>
      </c>
      <c r="W1784">
        <v>0</v>
      </c>
      <c r="X1784">
        <v>0</v>
      </c>
      <c r="Y1784">
        <v>2370.3000000000002</v>
      </c>
      <c r="Z1784">
        <f t="shared" si="27"/>
        <v>2370.3000000000002</v>
      </c>
    </row>
    <row r="1785" spans="1:26">
      <c r="A1785" t="s">
        <v>246</v>
      </c>
      <c r="B1785" t="s">
        <v>4245</v>
      </c>
      <c r="C1785" t="s">
        <v>3293</v>
      </c>
      <c r="D1785" t="s">
        <v>1691</v>
      </c>
      <c r="E1785" t="s">
        <v>1528</v>
      </c>
      <c r="F1785">
        <v>11286938</v>
      </c>
      <c r="G1785">
        <v>45029</v>
      </c>
      <c r="H1785" t="s">
        <v>4676</v>
      </c>
      <c r="I1785" t="s">
        <v>248</v>
      </c>
      <c r="J1785" t="s">
        <v>249</v>
      </c>
      <c r="K1785" t="s">
        <v>250</v>
      </c>
      <c r="L1785" t="s">
        <v>251</v>
      </c>
      <c r="O1785" s="111">
        <v>45029</v>
      </c>
      <c r="P1785" t="s">
        <v>252</v>
      </c>
      <c r="Q1785" t="s">
        <v>253</v>
      </c>
      <c r="R1785" s="111">
        <v>45033</v>
      </c>
      <c r="W1785">
        <v>0</v>
      </c>
      <c r="X1785">
        <v>0</v>
      </c>
      <c r="Y1785">
        <v>1</v>
      </c>
      <c r="Z1785">
        <f t="shared" si="27"/>
        <v>1</v>
      </c>
    </row>
    <row r="1786" spans="1:26">
      <c r="A1786" t="s">
        <v>246</v>
      </c>
      <c r="B1786" t="s">
        <v>2202</v>
      </c>
      <c r="C1786" t="s">
        <v>2203</v>
      </c>
      <c r="D1786" t="s">
        <v>1691</v>
      </c>
      <c r="E1786" t="s">
        <v>1528</v>
      </c>
      <c r="F1786">
        <v>12339350</v>
      </c>
      <c r="G1786">
        <v>45034</v>
      </c>
      <c r="H1786" t="s">
        <v>4677</v>
      </c>
      <c r="I1786" t="s">
        <v>255</v>
      </c>
      <c r="J1786" t="s">
        <v>249</v>
      </c>
      <c r="K1786" t="s">
        <v>250</v>
      </c>
      <c r="L1786" t="s">
        <v>251</v>
      </c>
      <c r="O1786" s="111">
        <v>45034</v>
      </c>
      <c r="P1786" t="s">
        <v>252</v>
      </c>
      <c r="Q1786" t="s">
        <v>253</v>
      </c>
      <c r="R1786" s="111">
        <v>45035</v>
      </c>
      <c r="W1786">
        <v>0</v>
      </c>
      <c r="X1786">
        <v>0</v>
      </c>
      <c r="Y1786">
        <v>105.4</v>
      </c>
      <c r="Z1786">
        <f t="shared" si="27"/>
        <v>105.4</v>
      </c>
    </row>
    <row r="1787" spans="1:26">
      <c r="A1787" t="s">
        <v>246</v>
      </c>
      <c r="B1787" t="s">
        <v>4258</v>
      </c>
      <c r="C1787" t="s">
        <v>3844</v>
      </c>
      <c r="D1787" t="s">
        <v>1691</v>
      </c>
      <c r="E1787" t="s">
        <v>1528</v>
      </c>
      <c r="F1787">
        <v>1569695</v>
      </c>
      <c r="G1787">
        <v>45035</v>
      </c>
      <c r="H1787" t="s">
        <v>4678</v>
      </c>
      <c r="I1787" t="s">
        <v>255</v>
      </c>
      <c r="J1787" t="s">
        <v>249</v>
      </c>
      <c r="K1787" t="s">
        <v>805</v>
      </c>
      <c r="L1787" t="s">
        <v>251</v>
      </c>
      <c r="O1787" s="111">
        <v>45035</v>
      </c>
      <c r="P1787" t="s">
        <v>252</v>
      </c>
      <c r="Q1787" t="s">
        <v>253</v>
      </c>
      <c r="R1787" s="111">
        <v>45038</v>
      </c>
      <c r="W1787">
        <v>0</v>
      </c>
      <c r="X1787">
        <v>0</v>
      </c>
      <c r="Y1787">
        <v>70</v>
      </c>
      <c r="Z1787">
        <f t="shared" ref="Z1787:Z1850" si="28">SUM(W1787:Y1787)</f>
        <v>70</v>
      </c>
    </row>
    <row r="1788" spans="1:26">
      <c r="A1788" t="s">
        <v>246</v>
      </c>
      <c r="B1788" t="s">
        <v>2202</v>
      </c>
      <c r="C1788" t="s">
        <v>2203</v>
      </c>
      <c r="D1788" t="s">
        <v>1691</v>
      </c>
      <c r="E1788" t="s">
        <v>1528</v>
      </c>
      <c r="F1788">
        <v>12383476</v>
      </c>
      <c r="G1788">
        <v>45035</v>
      </c>
      <c r="H1788" t="s">
        <v>4679</v>
      </c>
      <c r="I1788" t="s">
        <v>255</v>
      </c>
      <c r="J1788" t="s">
        <v>249</v>
      </c>
      <c r="K1788" t="s">
        <v>250</v>
      </c>
      <c r="L1788" t="s">
        <v>251</v>
      </c>
      <c r="O1788" s="111">
        <v>45035</v>
      </c>
      <c r="P1788" t="s">
        <v>252</v>
      </c>
      <c r="Q1788" t="s">
        <v>253</v>
      </c>
      <c r="R1788" s="111">
        <v>45038</v>
      </c>
      <c r="W1788">
        <v>0</v>
      </c>
      <c r="X1788">
        <v>0</v>
      </c>
      <c r="Y1788">
        <v>1929.4</v>
      </c>
      <c r="Z1788">
        <f t="shared" si="28"/>
        <v>1929.4</v>
      </c>
    </row>
    <row r="1789" spans="1:26">
      <c r="A1789" t="s">
        <v>246</v>
      </c>
      <c r="B1789" t="s">
        <v>4258</v>
      </c>
      <c r="C1789" t="s">
        <v>3844</v>
      </c>
      <c r="D1789" t="s">
        <v>1691</v>
      </c>
      <c r="E1789" t="s">
        <v>1528</v>
      </c>
      <c r="F1789">
        <v>12384858</v>
      </c>
      <c r="G1789">
        <v>45035</v>
      </c>
      <c r="H1789" t="s">
        <v>4680</v>
      </c>
      <c r="I1789" t="s">
        <v>255</v>
      </c>
      <c r="J1789" t="s">
        <v>249</v>
      </c>
      <c r="K1789" t="s">
        <v>250</v>
      </c>
      <c r="L1789" t="s">
        <v>251</v>
      </c>
      <c r="O1789" s="111">
        <v>45035</v>
      </c>
      <c r="P1789" t="s">
        <v>252</v>
      </c>
      <c r="Q1789" t="s">
        <v>253</v>
      </c>
      <c r="R1789" s="111">
        <v>45038</v>
      </c>
      <c r="W1789">
        <v>0</v>
      </c>
      <c r="X1789">
        <v>0</v>
      </c>
      <c r="Y1789">
        <v>817.2</v>
      </c>
      <c r="Z1789">
        <f t="shared" si="28"/>
        <v>817.2</v>
      </c>
    </row>
    <row r="1790" spans="1:26">
      <c r="A1790" t="s">
        <v>246</v>
      </c>
      <c r="B1790" t="s">
        <v>4258</v>
      </c>
      <c r="C1790" t="s">
        <v>3844</v>
      </c>
      <c r="D1790" t="s">
        <v>1691</v>
      </c>
      <c r="E1790" t="s">
        <v>1528</v>
      </c>
      <c r="F1790">
        <v>11663306</v>
      </c>
      <c r="G1790">
        <v>45035</v>
      </c>
      <c r="H1790" t="s">
        <v>4681</v>
      </c>
      <c r="I1790" t="s">
        <v>255</v>
      </c>
      <c r="J1790" t="s">
        <v>249</v>
      </c>
      <c r="K1790" t="s">
        <v>250</v>
      </c>
      <c r="L1790" t="s">
        <v>251</v>
      </c>
      <c r="O1790" s="111">
        <v>45035</v>
      </c>
      <c r="P1790" t="s">
        <v>252</v>
      </c>
      <c r="Q1790" t="s">
        <v>253</v>
      </c>
      <c r="R1790" s="111">
        <v>45036</v>
      </c>
      <c r="W1790">
        <v>0</v>
      </c>
      <c r="X1790">
        <v>0</v>
      </c>
      <c r="Y1790">
        <v>170</v>
      </c>
      <c r="Z1790">
        <f t="shared" si="28"/>
        <v>170</v>
      </c>
    </row>
    <row r="1791" spans="1:26">
      <c r="A1791" t="s">
        <v>246</v>
      </c>
      <c r="B1791" t="s">
        <v>2202</v>
      </c>
      <c r="C1791" t="s">
        <v>2203</v>
      </c>
      <c r="D1791" t="s">
        <v>1691</v>
      </c>
      <c r="E1791" t="s">
        <v>1528</v>
      </c>
      <c r="F1791">
        <v>12408973</v>
      </c>
      <c r="G1791">
        <v>45042</v>
      </c>
      <c r="H1791" t="s">
        <v>4682</v>
      </c>
      <c r="I1791" t="s">
        <v>260</v>
      </c>
      <c r="L1791" t="s">
        <v>251</v>
      </c>
      <c r="O1791" s="111">
        <v>45042</v>
      </c>
      <c r="P1791" t="s">
        <v>252</v>
      </c>
      <c r="Q1791" t="s">
        <v>263</v>
      </c>
      <c r="R1791" s="111">
        <v>45043</v>
      </c>
      <c r="W1791">
        <v>0</v>
      </c>
      <c r="X1791">
        <v>0</v>
      </c>
      <c r="Y1791">
        <v>0</v>
      </c>
      <c r="Z1791">
        <f t="shared" si="28"/>
        <v>0</v>
      </c>
    </row>
    <row r="1792" spans="1:26">
      <c r="A1792" t="s">
        <v>246</v>
      </c>
      <c r="B1792" t="s">
        <v>4258</v>
      </c>
      <c r="C1792" t="s">
        <v>3844</v>
      </c>
      <c r="D1792" t="s">
        <v>1691</v>
      </c>
      <c r="E1792" t="s">
        <v>1528</v>
      </c>
      <c r="F1792">
        <v>12326397</v>
      </c>
      <c r="G1792">
        <v>45042</v>
      </c>
      <c r="H1792" t="s">
        <v>4683</v>
      </c>
      <c r="I1792" t="s">
        <v>271</v>
      </c>
      <c r="J1792" t="s">
        <v>249</v>
      </c>
      <c r="K1792" t="s">
        <v>250</v>
      </c>
      <c r="L1792" t="s">
        <v>251</v>
      </c>
      <c r="O1792" s="111">
        <v>45043</v>
      </c>
      <c r="P1792" t="s">
        <v>252</v>
      </c>
      <c r="Q1792" t="s">
        <v>253</v>
      </c>
      <c r="R1792" s="111">
        <v>45044</v>
      </c>
      <c r="W1792">
        <v>0</v>
      </c>
      <c r="X1792">
        <v>0</v>
      </c>
      <c r="Y1792">
        <v>577</v>
      </c>
      <c r="Z1792">
        <f t="shared" si="28"/>
        <v>577</v>
      </c>
    </row>
    <row r="1793" spans="1:26">
      <c r="A1793" t="s">
        <v>246</v>
      </c>
      <c r="B1793" t="s">
        <v>2202</v>
      </c>
      <c r="C1793" t="s">
        <v>2203</v>
      </c>
      <c r="D1793" t="s">
        <v>1691</v>
      </c>
      <c r="E1793" t="s">
        <v>1528</v>
      </c>
      <c r="F1793">
        <v>12424351</v>
      </c>
      <c r="G1793">
        <v>45044</v>
      </c>
      <c r="H1793" t="s">
        <v>4684</v>
      </c>
      <c r="I1793" t="s">
        <v>248</v>
      </c>
      <c r="J1793" t="s">
        <v>249</v>
      </c>
      <c r="K1793" t="s">
        <v>250</v>
      </c>
      <c r="L1793" t="s">
        <v>251</v>
      </c>
      <c r="O1793" s="111">
        <v>45044</v>
      </c>
      <c r="P1793" t="s">
        <v>252</v>
      </c>
      <c r="Q1793" t="s">
        <v>257</v>
      </c>
      <c r="R1793" s="111"/>
      <c r="W1793">
        <v>0</v>
      </c>
      <c r="X1793">
        <v>0</v>
      </c>
      <c r="Y1793">
        <v>0</v>
      </c>
      <c r="Z1793">
        <f t="shared" si="28"/>
        <v>0</v>
      </c>
    </row>
    <row r="1794" spans="1:26">
      <c r="A1794" t="s">
        <v>246</v>
      </c>
      <c r="B1794" t="s">
        <v>4263</v>
      </c>
      <c r="C1794" t="s">
        <v>3863</v>
      </c>
      <c r="D1794" t="s">
        <v>45</v>
      </c>
      <c r="E1794" t="s">
        <v>46</v>
      </c>
      <c r="F1794">
        <v>12275505</v>
      </c>
      <c r="G1794">
        <v>45009</v>
      </c>
      <c r="H1794" t="s">
        <v>3866</v>
      </c>
      <c r="I1794" t="s">
        <v>248</v>
      </c>
      <c r="J1794" t="s">
        <v>249</v>
      </c>
      <c r="K1794" t="s">
        <v>268</v>
      </c>
      <c r="L1794" t="s">
        <v>251</v>
      </c>
      <c r="O1794" s="111">
        <v>45009</v>
      </c>
      <c r="P1794" t="s">
        <v>252</v>
      </c>
      <c r="Q1794" t="s">
        <v>253</v>
      </c>
      <c r="R1794" s="111">
        <v>45022</v>
      </c>
      <c r="W1794">
        <v>0</v>
      </c>
      <c r="X1794">
        <v>0</v>
      </c>
      <c r="Y1794">
        <v>4435.4799999999996</v>
      </c>
      <c r="Z1794">
        <f t="shared" si="28"/>
        <v>4435.4799999999996</v>
      </c>
    </row>
    <row r="1795" spans="1:26">
      <c r="A1795" t="s">
        <v>246</v>
      </c>
      <c r="B1795">
        <v>70134029666</v>
      </c>
      <c r="C1795" t="s">
        <v>3861</v>
      </c>
      <c r="D1795" t="s">
        <v>45</v>
      </c>
      <c r="E1795" t="s">
        <v>46</v>
      </c>
      <c r="F1795">
        <v>12141895</v>
      </c>
      <c r="G1795">
        <v>45009</v>
      </c>
      <c r="H1795" t="s">
        <v>3865</v>
      </c>
      <c r="I1795" t="s">
        <v>255</v>
      </c>
      <c r="J1795" t="s">
        <v>249</v>
      </c>
      <c r="K1795" t="s">
        <v>250</v>
      </c>
      <c r="L1795" t="s">
        <v>251</v>
      </c>
      <c r="O1795" s="111">
        <v>45009</v>
      </c>
      <c r="P1795" t="s">
        <v>252</v>
      </c>
      <c r="Q1795" t="s">
        <v>253</v>
      </c>
      <c r="R1795" s="111">
        <v>45012</v>
      </c>
      <c r="W1795">
        <v>0</v>
      </c>
      <c r="X1795">
        <v>728</v>
      </c>
      <c r="Y1795">
        <v>7745</v>
      </c>
      <c r="Z1795">
        <f t="shared" si="28"/>
        <v>8473</v>
      </c>
    </row>
    <row r="1796" spans="1:26">
      <c r="A1796" t="s">
        <v>246</v>
      </c>
      <c r="B1796" t="s">
        <v>4263</v>
      </c>
      <c r="C1796" t="s">
        <v>3863</v>
      </c>
      <c r="D1796" t="s">
        <v>45</v>
      </c>
      <c r="E1796" t="s">
        <v>46</v>
      </c>
      <c r="F1796">
        <v>11671042</v>
      </c>
      <c r="G1796">
        <v>45009</v>
      </c>
      <c r="H1796" t="s">
        <v>3864</v>
      </c>
      <c r="I1796" t="s">
        <v>255</v>
      </c>
      <c r="J1796" t="s">
        <v>249</v>
      </c>
      <c r="K1796" t="s">
        <v>268</v>
      </c>
      <c r="L1796" t="s">
        <v>251</v>
      </c>
      <c r="O1796" s="111">
        <v>45009</v>
      </c>
      <c r="P1796" t="s">
        <v>252</v>
      </c>
      <c r="Q1796" t="s">
        <v>253</v>
      </c>
      <c r="R1796" s="111">
        <v>45012</v>
      </c>
      <c r="W1796">
        <v>0</v>
      </c>
      <c r="X1796">
        <v>650.29999999999995</v>
      </c>
      <c r="Y1796">
        <v>7506.16</v>
      </c>
      <c r="Z1796">
        <f t="shared" si="28"/>
        <v>8156.46</v>
      </c>
    </row>
    <row r="1797" spans="1:26">
      <c r="A1797" t="s">
        <v>246</v>
      </c>
      <c r="B1797">
        <v>70134029666</v>
      </c>
      <c r="C1797" t="s">
        <v>3861</v>
      </c>
      <c r="D1797" t="s">
        <v>45</v>
      </c>
      <c r="E1797" t="s">
        <v>46</v>
      </c>
      <c r="F1797">
        <v>5360398</v>
      </c>
      <c r="G1797">
        <v>45012</v>
      </c>
      <c r="H1797" t="s">
        <v>3862</v>
      </c>
      <c r="I1797" t="s">
        <v>255</v>
      </c>
      <c r="J1797" t="s">
        <v>249</v>
      </c>
      <c r="K1797" t="s">
        <v>250</v>
      </c>
      <c r="L1797" t="s">
        <v>251</v>
      </c>
      <c r="O1797" s="111">
        <v>45012</v>
      </c>
      <c r="P1797" t="s">
        <v>252</v>
      </c>
      <c r="Q1797" t="s">
        <v>253</v>
      </c>
      <c r="R1797" s="111">
        <v>45026</v>
      </c>
      <c r="W1797">
        <v>0</v>
      </c>
      <c r="X1797">
        <v>0</v>
      </c>
      <c r="Y1797">
        <v>10434.59</v>
      </c>
      <c r="Z1797">
        <f t="shared" si="28"/>
        <v>10434.59</v>
      </c>
    </row>
    <row r="1798" spans="1:26">
      <c r="A1798" t="s">
        <v>246</v>
      </c>
      <c r="B1798" t="s">
        <v>4263</v>
      </c>
      <c r="C1798" t="s">
        <v>3863</v>
      </c>
      <c r="D1798" t="s">
        <v>45</v>
      </c>
      <c r="E1798" t="s">
        <v>46</v>
      </c>
      <c r="F1798">
        <v>12296751</v>
      </c>
      <c r="G1798">
        <v>45014</v>
      </c>
      <c r="H1798" t="s">
        <v>3868</v>
      </c>
      <c r="I1798" t="s">
        <v>255</v>
      </c>
      <c r="J1798" t="s">
        <v>249</v>
      </c>
      <c r="K1798" t="s">
        <v>250</v>
      </c>
      <c r="L1798" t="s">
        <v>251</v>
      </c>
      <c r="O1798" s="111">
        <v>45014</v>
      </c>
      <c r="P1798" t="s">
        <v>252</v>
      </c>
      <c r="Q1798" t="s">
        <v>253</v>
      </c>
      <c r="R1798" s="111">
        <v>45016</v>
      </c>
      <c r="W1798">
        <v>0</v>
      </c>
      <c r="X1798">
        <v>10</v>
      </c>
      <c r="Y1798">
        <v>387.2</v>
      </c>
      <c r="Z1798">
        <f t="shared" si="28"/>
        <v>397.2</v>
      </c>
    </row>
    <row r="1799" spans="1:26">
      <c r="A1799" t="s">
        <v>246</v>
      </c>
      <c r="B1799" t="s">
        <v>4263</v>
      </c>
      <c r="C1799" t="s">
        <v>3863</v>
      </c>
      <c r="D1799" t="s">
        <v>45</v>
      </c>
      <c r="E1799" t="s">
        <v>46</v>
      </c>
      <c r="F1799">
        <v>12333900</v>
      </c>
      <c r="G1799">
        <v>45021</v>
      </c>
      <c r="H1799" t="s">
        <v>4685</v>
      </c>
      <c r="I1799" t="s">
        <v>260</v>
      </c>
      <c r="L1799" t="s">
        <v>251</v>
      </c>
      <c r="O1799" s="111">
        <v>45021</v>
      </c>
      <c r="P1799" t="s">
        <v>252</v>
      </c>
      <c r="Q1799" t="s">
        <v>253</v>
      </c>
      <c r="R1799" s="111">
        <v>45022</v>
      </c>
      <c r="W1799">
        <v>0</v>
      </c>
      <c r="X1799">
        <v>0</v>
      </c>
      <c r="Y1799">
        <v>2</v>
      </c>
      <c r="Z1799">
        <f t="shared" si="28"/>
        <v>2</v>
      </c>
    </row>
    <row r="1800" spans="1:26">
      <c r="A1800" t="s">
        <v>246</v>
      </c>
      <c r="B1800" t="s">
        <v>4263</v>
      </c>
      <c r="C1800" t="s">
        <v>3863</v>
      </c>
      <c r="D1800" t="s">
        <v>45</v>
      </c>
      <c r="E1800" t="s">
        <v>46</v>
      </c>
      <c r="F1800">
        <v>12347451</v>
      </c>
      <c r="G1800">
        <v>45027</v>
      </c>
      <c r="H1800" t="s">
        <v>4686</v>
      </c>
      <c r="I1800" t="s">
        <v>255</v>
      </c>
      <c r="J1800" t="s">
        <v>249</v>
      </c>
      <c r="K1800" t="s">
        <v>250</v>
      </c>
      <c r="L1800" t="s">
        <v>251</v>
      </c>
      <c r="O1800" s="111">
        <v>45027</v>
      </c>
      <c r="P1800" t="s">
        <v>252</v>
      </c>
      <c r="Q1800" t="s">
        <v>253</v>
      </c>
      <c r="R1800" s="111">
        <v>45028</v>
      </c>
      <c r="W1800">
        <v>0</v>
      </c>
      <c r="X1800">
        <v>0</v>
      </c>
      <c r="Y1800">
        <v>5238.5</v>
      </c>
      <c r="Z1800">
        <f t="shared" si="28"/>
        <v>5238.5</v>
      </c>
    </row>
    <row r="1801" spans="1:26">
      <c r="A1801" t="s">
        <v>246</v>
      </c>
      <c r="B1801">
        <v>70134029666</v>
      </c>
      <c r="C1801" t="s">
        <v>3861</v>
      </c>
      <c r="D1801" t="s">
        <v>45</v>
      </c>
      <c r="E1801" t="s">
        <v>46</v>
      </c>
      <c r="F1801">
        <v>12352985</v>
      </c>
      <c r="G1801">
        <v>45027</v>
      </c>
      <c r="H1801" t="s">
        <v>4687</v>
      </c>
      <c r="I1801" t="s">
        <v>255</v>
      </c>
      <c r="J1801" t="s">
        <v>249</v>
      </c>
      <c r="K1801" t="s">
        <v>250</v>
      </c>
      <c r="L1801" t="s">
        <v>251</v>
      </c>
      <c r="O1801" s="111">
        <v>45027</v>
      </c>
      <c r="P1801" t="s">
        <v>252</v>
      </c>
      <c r="Q1801" t="s">
        <v>253</v>
      </c>
      <c r="R1801" s="111">
        <v>45027</v>
      </c>
      <c r="W1801">
        <v>0</v>
      </c>
      <c r="X1801">
        <v>0</v>
      </c>
      <c r="Y1801">
        <v>2827.62</v>
      </c>
      <c r="Z1801">
        <f t="shared" si="28"/>
        <v>2827.62</v>
      </c>
    </row>
    <row r="1802" spans="1:26">
      <c r="A1802" t="s">
        <v>246</v>
      </c>
      <c r="B1802" t="s">
        <v>4263</v>
      </c>
      <c r="C1802" t="s">
        <v>3863</v>
      </c>
      <c r="D1802" t="s">
        <v>45</v>
      </c>
      <c r="E1802" t="s">
        <v>46</v>
      </c>
      <c r="F1802">
        <v>12362517</v>
      </c>
      <c r="G1802">
        <v>45029</v>
      </c>
      <c r="H1802" t="s">
        <v>4688</v>
      </c>
      <c r="I1802" t="s">
        <v>260</v>
      </c>
      <c r="L1802" t="s">
        <v>251</v>
      </c>
      <c r="O1802" s="111">
        <v>45029</v>
      </c>
      <c r="P1802" t="s">
        <v>252</v>
      </c>
      <c r="Q1802" t="s">
        <v>253</v>
      </c>
      <c r="R1802" s="111">
        <v>45033</v>
      </c>
      <c r="W1802">
        <v>0</v>
      </c>
      <c r="X1802">
        <v>0</v>
      </c>
      <c r="Y1802">
        <v>120</v>
      </c>
      <c r="Z1802">
        <f t="shared" si="28"/>
        <v>120</v>
      </c>
    </row>
    <row r="1803" spans="1:26">
      <c r="A1803" t="s">
        <v>246</v>
      </c>
      <c r="B1803" t="s">
        <v>4263</v>
      </c>
      <c r="C1803" t="s">
        <v>3863</v>
      </c>
      <c r="D1803" t="s">
        <v>45</v>
      </c>
      <c r="E1803" t="s">
        <v>46</v>
      </c>
      <c r="F1803">
        <v>12372163</v>
      </c>
      <c r="G1803">
        <v>45031</v>
      </c>
      <c r="H1803" t="s">
        <v>4689</v>
      </c>
      <c r="I1803" t="s">
        <v>260</v>
      </c>
      <c r="L1803" t="s">
        <v>251</v>
      </c>
      <c r="O1803" s="111">
        <v>45031</v>
      </c>
      <c r="P1803" t="s">
        <v>252</v>
      </c>
      <c r="Q1803" t="s">
        <v>263</v>
      </c>
      <c r="R1803" s="111"/>
      <c r="W1803">
        <v>0</v>
      </c>
      <c r="X1803">
        <v>0</v>
      </c>
      <c r="Y1803">
        <v>0</v>
      </c>
      <c r="Z1803">
        <f t="shared" si="28"/>
        <v>0</v>
      </c>
    </row>
    <row r="1804" spans="1:26">
      <c r="A1804" t="s">
        <v>246</v>
      </c>
      <c r="B1804">
        <v>70134029666</v>
      </c>
      <c r="C1804" t="s">
        <v>3861</v>
      </c>
      <c r="D1804" t="s">
        <v>45</v>
      </c>
      <c r="E1804" t="s">
        <v>46</v>
      </c>
      <c r="F1804">
        <v>12378893</v>
      </c>
      <c r="G1804">
        <v>45034</v>
      </c>
      <c r="H1804" t="s">
        <v>4690</v>
      </c>
      <c r="I1804" t="s">
        <v>255</v>
      </c>
      <c r="J1804" t="s">
        <v>249</v>
      </c>
      <c r="K1804" t="s">
        <v>250</v>
      </c>
      <c r="L1804" t="s">
        <v>251</v>
      </c>
      <c r="O1804" s="111">
        <v>45034</v>
      </c>
      <c r="P1804" t="s">
        <v>252</v>
      </c>
      <c r="Q1804" t="s">
        <v>253</v>
      </c>
      <c r="R1804" s="111">
        <v>45036</v>
      </c>
      <c r="W1804">
        <v>0</v>
      </c>
      <c r="X1804">
        <v>0</v>
      </c>
      <c r="Y1804">
        <v>986</v>
      </c>
      <c r="Z1804">
        <f t="shared" si="28"/>
        <v>986</v>
      </c>
    </row>
    <row r="1805" spans="1:26">
      <c r="A1805" t="s">
        <v>246</v>
      </c>
      <c r="B1805" t="s">
        <v>2211</v>
      </c>
      <c r="C1805" t="s">
        <v>2212</v>
      </c>
      <c r="D1805" t="s">
        <v>2382</v>
      </c>
      <c r="E1805" t="s">
        <v>1528</v>
      </c>
      <c r="F1805">
        <v>12125524</v>
      </c>
      <c r="G1805">
        <v>44971</v>
      </c>
      <c r="H1805" t="s">
        <v>2926</v>
      </c>
      <c r="I1805" t="s">
        <v>248</v>
      </c>
      <c r="J1805" t="s">
        <v>249</v>
      </c>
      <c r="K1805" t="s">
        <v>3936</v>
      </c>
      <c r="L1805" t="s">
        <v>251</v>
      </c>
      <c r="O1805" s="111">
        <v>44971</v>
      </c>
      <c r="P1805" t="s">
        <v>252</v>
      </c>
      <c r="Q1805" t="s">
        <v>282</v>
      </c>
      <c r="R1805" s="111">
        <v>44974</v>
      </c>
      <c r="W1805">
        <v>28.5</v>
      </c>
      <c r="X1805">
        <v>349</v>
      </c>
      <c r="Y1805">
        <v>0</v>
      </c>
      <c r="Z1805">
        <f t="shared" si="28"/>
        <v>377.5</v>
      </c>
    </row>
    <row r="1806" spans="1:26">
      <c r="A1806" t="s">
        <v>246</v>
      </c>
      <c r="B1806">
        <v>10768146461</v>
      </c>
      <c r="C1806" t="s">
        <v>2322</v>
      </c>
      <c r="D1806" t="s">
        <v>2382</v>
      </c>
      <c r="E1806" t="s">
        <v>1528</v>
      </c>
      <c r="F1806">
        <v>12200497</v>
      </c>
      <c r="G1806">
        <v>44991</v>
      </c>
      <c r="H1806" t="s">
        <v>3869</v>
      </c>
      <c r="I1806" t="s">
        <v>255</v>
      </c>
      <c r="J1806" t="s">
        <v>249</v>
      </c>
      <c r="K1806" t="s">
        <v>250</v>
      </c>
      <c r="L1806" t="s">
        <v>251</v>
      </c>
      <c r="O1806" s="111">
        <v>44991</v>
      </c>
      <c r="P1806" t="s">
        <v>252</v>
      </c>
      <c r="Q1806" t="s">
        <v>282</v>
      </c>
      <c r="R1806" s="111">
        <v>44992</v>
      </c>
      <c r="W1806">
        <v>0</v>
      </c>
      <c r="X1806">
        <v>14</v>
      </c>
      <c r="Y1806">
        <v>0</v>
      </c>
      <c r="Z1806">
        <f t="shared" si="28"/>
        <v>14</v>
      </c>
    </row>
    <row r="1807" spans="1:26">
      <c r="A1807" t="s">
        <v>246</v>
      </c>
      <c r="B1807">
        <v>3687478165</v>
      </c>
      <c r="C1807" t="s">
        <v>2356</v>
      </c>
      <c r="D1807" t="s">
        <v>2382</v>
      </c>
      <c r="E1807" t="s">
        <v>1528</v>
      </c>
      <c r="F1807">
        <v>12200828</v>
      </c>
      <c r="G1807">
        <v>44991</v>
      </c>
      <c r="H1807" t="s">
        <v>3870</v>
      </c>
      <c r="I1807" t="s">
        <v>255</v>
      </c>
      <c r="J1807" t="s">
        <v>249</v>
      </c>
      <c r="K1807" t="s">
        <v>250</v>
      </c>
      <c r="L1807" t="s">
        <v>251</v>
      </c>
      <c r="O1807" s="111">
        <v>44991</v>
      </c>
      <c r="P1807" t="s">
        <v>252</v>
      </c>
      <c r="Q1807" t="s">
        <v>253</v>
      </c>
      <c r="R1807" s="111">
        <v>44992</v>
      </c>
      <c r="W1807">
        <v>0</v>
      </c>
      <c r="X1807">
        <v>388.5</v>
      </c>
      <c r="Y1807">
        <v>47</v>
      </c>
      <c r="Z1807">
        <f t="shared" si="28"/>
        <v>435.5</v>
      </c>
    </row>
    <row r="1808" spans="1:26">
      <c r="A1808" t="s">
        <v>246</v>
      </c>
      <c r="B1808">
        <v>10768146461</v>
      </c>
      <c r="C1808" t="s">
        <v>2322</v>
      </c>
      <c r="D1808" t="s">
        <v>2382</v>
      </c>
      <c r="E1808" t="s">
        <v>1528</v>
      </c>
      <c r="F1808">
        <v>12202541</v>
      </c>
      <c r="G1808">
        <v>44992</v>
      </c>
      <c r="H1808" t="s">
        <v>3873</v>
      </c>
      <c r="I1808" t="s">
        <v>255</v>
      </c>
      <c r="L1808" t="s">
        <v>251</v>
      </c>
      <c r="O1808" s="111">
        <v>44992</v>
      </c>
      <c r="P1808" t="s">
        <v>252</v>
      </c>
      <c r="Q1808" t="s">
        <v>263</v>
      </c>
      <c r="R1808" s="111">
        <v>44993</v>
      </c>
      <c r="W1808">
        <v>0</v>
      </c>
      <c r="X1808">
        <v>1551</v>
      </c>
      <c r="Y1808">
        <v>0</v>
      </c>
      <c r="Z1808">
        <f t="shared" si="28"/>
        <v>1551</v>
      </c>
    </row>
    <row r="1809" spans="1:26">
      <c r="A1809" t="s">
        <v>246</v>
      </c>
      <c r="B1809">
        <v>10768146461</v>
      </c>
      <c r="C1809" t="s">
        <v>2322</v>
      </c>
      <c r="D1809" t="s">
        <v>2382</v>
      </c>
      <c r="E1809" t="s">
        <v>1528</v>
      </c>
      <c r="F1809">
        <v>12208903</v>
      </c>
      <c r="G1809">
        <v>44993</v>
      </c>
      <c r="H1809" t="s">
        <v>3874</v>
      </c>
      <c r="I1809" t="s">
        <v>255</v>
      </c>
      <c r="J1809" t="s">
        <v>249</v>
      </c>
      <c r="K1809" t="s">
        <v>250</v>
      </c>
      <c r="L1809" t="s">
        <v>251</v>
      </c>
      <c r="O1809" s="111">
        <v>44993</v>
      </c>
      <c r="P1809" t="s">
        <v>252</v>
      </c>
      <c r="Q1809" t="s">
        <v>253</v>
      </c>
      <c r="R1809" s="111">
        <v>44994</v>
      </c>
      <c r="W1809">
        <v>0</v>
      </c>
      <c r="X1809">
        <v>2065</v>
      </c>
      <c r="Y1809">
        <v>3100</v>
      </c>
      <c r="Z1809">
        <f t="shared" si="28"/>
        <v>5165</v>
      </c>
    </row>
    <row r="1810" spans="1:26">
      <c r="A1810" t="s">
        <v>246</v>
      </c>
      <c r="B1810">
        <v>3687478165</v>
      </c>
      <c r="C1810" t="s">
        <v>2356</v>
      </c>
      <c r="D1810" t="s">
        <v>2382</v>
      </c>
      <c r="E1810" t="s">
        <v>1528</v>
      </c>
      <c r="F1810">
        <v>12209076</v>
      </c>
      <c r="G1810">
        <v>44993</v>
      </c>
      <c r="H1810" t="s">
        <v>3875</v>
      </c>
      <c r="I1810" t="s">
        <v>255</v>
      </c>
      <c r="J1810" t="s">
        <v>249</v>
      </c>
      <c r="K1810" t="s">
        <v>250</v>
      </c>
      <c r="L1810" t="s">
        <v>251</v>
      </c>
      <c r="O1810" s="111">
        <v>44993</v>
      </c>
      <c r="P1810" t="s">
        <v>252</v>
      </c>
      <c r="Q1810" t="s">
        <v>253</v>
      </c>
      <c r="R1810" s="111">
        <v>44994</v>
      </c>
      <c r="W1810">
        <v>0</v>
      </c>
      <c r="X1810">
        <v>466</v>
      </c>
      <c r="Y1810">
        <v>297</v>
      </c>
      <c r="Z1810">
        <f t="shared" si="28"/>
        <v>763</v>
      </c>
    </row>
    <row r="1811" spans="1:26">
      <c r="A1811" t="s">
        <v>246</v>
      </c>
      <c r="B1811">
        <v>10768146461</v>
      </c>
      <c r="C1811" t="s">
        <v>2322</v>
      </c>
      <c r="D1811" t="s">
        <v>2382</v>
      </c>
      <c r="E1811" t="s">
        <v>1528</v>
      </c>
      <c r="F1811">
        <v>12214123</v>
      </c>
      <c r="G1811">
        <v>44994</v>
      </c>
      <c r="H1811" t="s">
        <v>3877</v>
      </c>
      <c r="I1811" t="s">
        <v>260</v>
      </c>
      <c r="L1811" t="s">
        <v>251</v>
      </c>
      <c r="O1811" s="111">
        <v>44994</v>
      </c>
      <c r="P1811" t="s">
        <v>252</v>
      </c>
      <c r="Q1811" t="s">
        <v>263</v>
      </c>
      <c r="R1811" s="111">
        <v>44995</v>
      </c>
      <c r="W1811">
        <v>0</v>
      </c>
      <c r="X1811">
        <v>1033</v>
      </c>
      <c r="Y1811">
        <v>0</v>
      </c>
      <c r="Z1811">
        <f t="shared" si="28"/>
        <v>1033</v>
      </c>
    </row>
    <row r="1812" spans="1:26">
      <c r="A1812" t="s">
        <v>246</v>
      </c>
      <c r="B1812">
        <v>3687478165</v>
      </c>
      <c r="C1812" t="s">
        <v>2356</v>
      </c>
      <c r="D1812" t="s">
        <v>2382</v>
      </c>
      <c r="E1812" t="s">
        <v>1528</v>
      </c>
      <c r="F1812">
        <v>12214062</v>
      </c>
      <c r="G1812">
        <v>44994</v>
      </c>
      <c r="H1812" t="s">
        <v>3876</v>
      </c>
      <c r="I1812" t="s">
        <v>260</v>
      </c>
      <c r="L1812" t="s">
        <v>251</v>
      </c>
      <c r="O1812" s="111">
        <v>44994</v>
      </c>
      <c r="P1812" t="s">
        <v>252</v>
      </c>
      <c r="Q1812" t="s">
        <v>263</v>
      </c>
      <c r="R1812" s="111">
        <v>44995</v>
      </c>
      <c r="W1812">
        <v>0</v>
      </c>
      <c r="X1812">
        <v>130</v>
      </c>
      <c r="Y1812">
        <v>0</v>
      </c>
      <c r="Z1812">
        <f t="shared" si="28"/>
        <v>130</v>
      </c>
    </row>
    <row r="1813" spans="1:26">
      <c r="A1813" t="s">
        <v>246</v>
      </c>
      <c r="B1813">
        <v>3687478165</v>
      </c>
      <c r="C1813" t="s">
        <v>2356</v>
      </c>
      <c r="D1813" t="s">
        <v>2382</v>
      </c>
      <c r="E1813" t="s">
        <v>1528</v>
      </c>
      <c r="F1813">
        <v>12214485</v>
      </c>
      <c r="G1813">
        <v>44994</v>
      </c>
      <c r="H1813" t="s">
        <v>3878</v>
      </c>
      <c r="I1813" t="s">
        <v>260</v>
      </c>
      <c r="J1813" t="s">
        <v>249</v>
      </c>
      <c r="K1813" t="s">
        <v>250</v>
      </c>
      <c r="L1813" t="s">
        <v>251</v>
      </c>
      <c r="O1813" s="111">
        <v>45012</v>
      </c>
      <c r="P1813" t="s">
        <v>252</v>
      </c>
      <c r="Q1813" t="s">
        <v>253</v>
      </c>
      <c r="R1813" s="111">
        <v>45016</v>
      </c>
      <c r="W1813">
        <v>0</v>
      </c>
      <c r="X1813">
        <v>10</v>
      </c>
      <c r="Y1813">
        <v>4000</v>
      </c>
      <c r="Z1813">
        <f t="shared" si="28"/>
        <v>4010</v>
      </c>
    </row>
    <row r="1814" spans="1:26">
      <c r="A1814" t="s">
        <v>246</v>
      </c>
      <c r="B1814">
        <v>10768146461</v>
      </c>
      <c r="C1814" t="s">
        <v>2322</v>
      </c>
      <c r="D1814" t="s">
        <v>2382</v>
      </c>
      <c r="E1814" t="s">
        <v>1528</v>
      </c>
      <c r="F1814">
        <v>12219040</v>
      </c>
      <c r="G1814">
        <v>44995</v>
      </c>
      <c r="H1814" t="s">
        <v>3879</v>
      </c>
      <c r="I1814" t="s">
        <v>255</v>
      </c>
      <c r="L1814" t="s">
        <v>251</v>
      </c>
      <c r="O1814" s="111">
        <v>44995</v>
      </c>
      <c r="P1814" t="s">
        <v>252</v>
      </c>
      <c r="Q1814" t="s">
        <v>263</v>
      </c>
      <c r="R1814" s="111">
        <v>44998</v>
      </c>
      <c r="W1814">
        <v>0</v>
      </c>
      <c r="X1814">
        <v>1292.99</v>
      </c>
      <c r="Y1814">
        <v>0</v>
      </c>
      <c r="Z1814">
        <f t="shared" si="28"/>
        <v>1292.99</v>
      </c>
    </row>
    <row r="1815" spans="1:26">
      <c r="A1815" t="s">
        <v>246</v>
      </c>
      <c r="B1815">
        <v>3687478165</v>
      </c>
      <c r="C1815" t="s">
        <v>2356</v>
      </c>
      <c r="D1815" t="s">
        <v>2382</v>
      </c>
      <c r="E1815" t="s">
        <v>1528</v>
      </c>
      <c r="F1815">
        <v>12219047</v>
      </c>
      <c r="G1815">
        <v>44995</v>
      </c>
      <c r="H1815" t="s">
        <v>3880</v>
      </c>
      <c r="I1815" t="s">
        <v>255</v>
      </c>
      <c r="J1815" t="s">
        <v>249</v>
      </c>
      <c r="K1815" t="s">
        <v>250</v>
      </c>
      <c r="L1815" t="s">
        <v>251</v>
      </c>
      <c r="O1815" s="111">
        <v>44995</v>
      </c>
      <c r="P1815" t="s">
        <v>252</v>
      </c>
      <c r="Q1815" t="s">
        <v>257</v>
      </c>
      <c r="R1815" s="111"/>
      <c r="W1815">
        <v>0</v>
      </c>
      <c r="X1815">
        <v>0</v>
      </c>
      <c r="Y1815">
        <v>0</v>
      </c>
      <c r="Z1815">
        <f t="shared" si="28"/>
        <v>0</v>
      </c>
    </row>
    <row r="1816" spans="1:26">
      <c r="A1816" t="s">
        <v>246</v>
      </c>
      <c r="B1816">
        <v>3687478165</v>
      </c>
      <c r="C1816" t="s">
        <v>2356</v>
      </c>
      <c r="D1816" t="s">
        <v>2382</v>
      </c>
      <c r="E1816" t="s">
        <v>1528</v>
      </c>
      <c r="F1816">
        <v>12219525</v>
      </c>
      <c r="G1816">
        <v>44995</v>
      </c>
      <c r="H1816" t="s">
        <v>3881</v>
      </c>
      <c r="I1816" t="s">
        <v>260</v>
      </c>
      <c r="L1816" t="s">
        <v>251</v>
      </c>
      <c r="O1816" s="111">
        <v>44995</v>
      </c>
      <c r="P1816" t="s">
        <v>252</v>
      </c>
      <c r="Q1816" t="s">
        <v>263</v>
      </c>
      <c r="R1816" s="111">
        <v>44998</v>
      </c>
      <c r="W1816">
        <v>0</v>
      </c>
      <c r="X1816">
        <v>881</v>
      </c>
      <c r="Y1816">
        <v>0</v>
      </c>
      <c r="Z1816">
        <f t="shared" si="28"/>
        <v>881</v>
      </c>
    </row>
    <row r="1817" spans="1:26">
      <c r="A1817" t="s">
        <v>246</v>
      </c>
      <c r="B1817">
        <v>10768146461</v>
      </c>
      <c r="C1817" t="s">
        <v>2322</v>
      </c>
      <c r="D1817" t="s">
        <v>2382</v>
      </c>
      <c r="E1817" t="s">
        <v>1528</v>
      </c>
      <c r="F1817">
        <v>12202448</v>
      </c>
      <c r="G1817">
        <v>44999</v>
      </c>
      <c r="H1817" t="s">
        <v>3871</v>
      </c>
      <c r="I1817" t="s">
        <v>255</v>
      </c>
      <c r="J1817" t="s">
        <v>249</v>
      </c>
      <c r="K1817" t="s">
        <v>250</v>
      </c>
      <c r="L1817" t="s">
        <v>251</v>
      </c>
      <c r="O1817" s="111">
        <v>44999</v>
      </c>
      <c r="P1817" t="s">
        <v>252</v>
      </c>
      <c r="Q1817" t="s">
        <v>253</v>
      </c>
      <c r="R1817" s="111">
        <v>45000</v>
      </c>
      <c r="W1817">
        <v>0</v>
      </c>
      <c r="X1817">
        <v>408.1</v>
      </c>
      <c r="Y1817">
        <v>440</v>
      </c>
      <c r="Z1817">
        <f t="shared" si="28"/>
        <v>848.1</v>
      </c>
    </row>
    <row r="1818" spans="1:26">
      <c r="A1818" t="s">
        <v>246</v>
      </c>
      <c r="B1818">
        <v>3687478165</v>
      </c>
      <c r="C1818" t="s">
        <v>2356</v>
      </c>
      <c r="D1818" t="s">
        <v>2382</v>
      </c>
      <c r="E1818" t="s">
        <v>1528</v>
      </c>
      <c r="F1818">
        <v>12229784</v>
      </c>
      <c r="G1818">
        <v>44999</v>
      </c>
      <c r="H1818" t="s">
        <v>3882</v>
      </c>
      <c r="I1818" t="s">
        <v>255</v>
      </c>
      <c r="L1818" t="s">
        <v>251</v>
      </c>
      <c r="O1818" s="111">
        <v>44999</v>
      </c>
      <c r="P1818" t="s">
        <v>252</v>
      </c>
      <c r="Q1818" t="s">
        <v>263</v>
      </c>
      <c r="R1818" s="111"/>
      <c r="W1818">
        <v>0</v>
      </c>
      <c r="X1818">
        <v>20</v>
      </c>
      <c r="Y1818">
        <v>0</v>
      </c>
      <c r="Z1818">
        <f t="shared" si="28"/>
        <v>20</v>
      </c>
    </row>
    <row r="1819" spans="1:26">
      <c r="A1819" t="s">
        <v>246</v>
      </c>
      <c r="B1819">
        <v>690067178</v>
      </c>
      <c r="C1819" t="s">
        <v>2311</v>
      </c>
      <c r="D1819" t="s">
        <v>343</v>
      </c>
      <c r="E1819" t="s">
        <v>54</v>
      </c>
      <c r="F1819">
        <v>12128057</v>
      </c>
      <c r="G1819">
        <v>44972</v>
      </c>
      <c r="H1819" t="s">
        <v>2927</v>
      </c>
      <c r="I1819" t="s">
        <v>255</v>
      </c>
      <c r="J1819" t="s">
        <v>249</v>
      </c>
      <c r="K1819" t="s">
        <v>250</v>
      </c>
      <c r="L1819" t="s">
        <v>251</v>
      </c>
      <c r="O1819" s="111">
        <v>44973</v>
      </c>
      <c r="P1819" t="s">
        <v>252</v>
      </c>
      <c r="Q1819" t="s">
        <v>257</v>
      </c>
      <c r="R1819" s="111">
        <v>44974</v>
      </c>
      <c r="W1819">
        <v>0</v>
      </c>
      <c r="X1819">
        <v>0</v>
      </c>
      <c r="Y1819">
        <v>0</v>
      </c>
      <c r="Z1819">
        <f t="shared" si="28"/>
        <v>0</v>
      </c>
    </row>
    <row r="1820" spans="1:26">
      <c r="A1820" t="s">
        <v>246</v>
      </c>
      <c r="B1820">
        <v>690067178</v>
      </c>
      <c r="C1820" t="s">
        <v>2311</v>
      </c>
      <c r="D1820" t="s">
        <v>343</v>
      </c>
      <c r="E1820" t="s">
        <v>54</v>
      </c>
      <c r="F1820">
        <v>12138187</v>
      </c>
      <c r="G1820">
        <v>44974</v>
      </c>
      <c r="H1820" t="s">
        <v>2928</v>
      </c>
      <c r="I1820" t="s">
        <v>255</v>
      </c>
      <c r="J1820" t="s">
        <v>249</v>
      </c>
      <c r="K1820" t="s">
        <v>268</v>
      </c>
      <c r="L1820" t="s">
        <v>251</v>
      </c>
      <c r="O1820" s="111">
        <v>44974</v>
      </c>
      <c r="P1820" t="s">
        <v>252</v>
      </c>
      <c r="Q1820" t="s">
        <v>282</v>
      </c>
      <c r="R1820" s="111">
        <v>44979</v>
      </c>
      <c r="W1820">
        <v>0</v>
      </c>
      <c r="X1820">
        <v>42</v>
      </c>
      <c r="Y1820">
        <v>0</v>
      </c>
      <c r="Z1820">
        <f t="shared" si="28"/>
        <v>42</v>
      </c>
    </row>
    <row r="1821" spans="1:26">
      <c r="A1821" t="s">
        <v>246</v>
      </c>
      <c r="B1821">
        <v>690067178</v>
      </c>
      <c r="C1821" t="s">
        <v>2311</v>
      </c>
      <c r="D1821" t="s">
        <v>343</v>
      </c>
      <c r="E1821" t="s">
        <v>54</v>
      </c>
      <c r="F1821">
        <v>12153281</v>
      </c>
      <c r="G1821">
        <v>44980</v>
      </c>
      <c r="H1821" t="s">
        <v>2929</v>
      </c>
      <c r="I1821" t="s">
        <v>255</v>
      </c>
      <c r="J1821" t="s">
        <v>249</v>
      </c>
      <c r="K1821" t="s">
        <v>250</v>
      </c>
      <c r="L1821" t="s">
        <v>251</v>
      </c>
      <c r="O1821" s="111">
        <v>44981</v>
      </c>
      <c r="P1821" t="s">
        <v>252</v>
      </c>
      <c r="Q1821" t="s">
        <v>257</v>
      </c>
      <c r="R1821" s="111">
        <v>44986</v>
      </c>
      <c r="W1821">
        <v>0</v>
      </c>
      <c r="X1821">
        <v>0</v>
      </c>
      <c r="Y1821">
        <v>0</v>
      </c>
      <c r="Z1821">
        <f t="shared" si="28"/>
        <v>0</v>
      </c>
    </row>
    <row r="1822" spans="1:26">
      <c r="A1822" t="s">
        <v>246</v>
      </c>
      <c r="B1822">
        <v>690067178</v>
      </c>
      <c r="C1822" t="s">
        <v>2311</v>
      </c>
      <c r="D1822" t="s">
        <v>343</v>
      </c>
      <c r="E1822" t="s">
        <v>54</v>
      </c>
      <c r="F1822">
        <v>12223903</v>
      </c>
      <c r="G1822">
        <v>44996</v>
      </c>
      <c r="H1822" t="s">
        <v>3883</v>
      </c>
      <c r="I1822" t="s">
        <v>255</v>
      </c>
      <c r="J1822" t="s">
        <v>249</v>
      </c>
      <c r="K1822" t="s">
        <v>250</v>
      </c>
      <c r="L1822" t="s">
        <v>251</v>
      </c>
      <c r="O1822" s="111">
        <v>44996</v>
      </c>
      <c r="P1822" t="s">
        <v>252</v>
      </c>
      <c r="Q1822" t="s">
        <v>257</v>
      </c>
      <c r="R1822" s="111"/>
      <c r="W1822">
        <v>0</v>
      </c>
      <c r="X1822">
        <v>0</v>
      </c>
      <c r="Y1822">
        <v>0</v>
      </c>
      <c r="Z1822">
        <f t="shared" si="28"/>
        <v>0</v>
      </c>
    </row>
    <row r="1823" spans="1:26">
      <c r="A1823" t="s">
        <v>246</v>
      </c>
      <c r="B1823">
        <v>2828705129</v>
      </c>
      <c r="C1823" t="s">
        <v>2305</v>
      </c>
      <c r="D1823" t="s">
        <v>343</v>
      </c>
      <c r="E1823" t="s">
        <v>54</v>
      </c>
      <c r="F1823">
        <v>12249070</v>
      </c>
      <c r="G1823">
        <v>45008</v>
      </c>
      <c r="H1823" t="s">
        <v>3884</v>
      </c>
      <c r="I1823" t="s">
        <v>255</v>
      </c>
      <c r="J1823" t="s">
        <v>249</v>
      </c>
      <c r="K1823" t="s">
        <v>250</v>
      </c>
      <c r="L1823" t="s">
        <v>251</v>
      </c>
      <c r="O1823" s="111">
        <v>45008</v>
      </c>
      <c r="P1823" t="s">
        <v>252</v>
      </c>
      <c r="Q1823" t="s">
        <v>253</v>
      </c>
      <c r="R1823" s="111">
        <v>45009</v>
      </c>
      <c r="W1823">
        <v>0</v>
      </c>
      <c r="X1823">
        <v>3038.24</v>
      </c>
      <c r="Y1823">
        <v>34756.35</v>
      </c>
      <c r="Z1823">
        <f t="shared" si="28"/>
        <v>37794.589999999997</v>
      </c>
    </row>
    <row r="1824" spans="1:26">
      <c r="A1824" t="s">
        <v>246</v>
      </c>
      <c r="B1824">
        <v>2828705129</v>
      </c>
      <c r="C1824" t="s">
        <v>2305</v>
      </c>
      <c r="D1824" t="s">
        <v>343</v>
      </c>
      <c r="E1824" t="s">
        <v>54</v>
      </c>
      <c r="F1824">
        <v>12357002</v>
      </c>
      <c r="G1824">
        <v>45030</v>
      </c>
      <c r="H1824" t="s">
        <v>4691</v>
      </c>
      <c r="I1824" t="s">
        <v>255</v>
      </c>
      <c r="J1824" t="s">
        <v>249</v>
      </c>
      <c r="K1824" t="s">
        <v>250</v>
      </c>
      <c r="L1824" t="s">
        <v>251</v>
      </c>
      <c r="O1824" s="111">
        <v>45030</v>
      </c>
      <c r="P1824" t="s">
        <v>252</v>
      </c>
      <c r="Q1824" t="s">
        <v>253</v>
      </c>
      <c r="R1824" s="111">
        <v>45034</v>
      </c>
      <c r="W1824">
        <v>0</v>
      </c>
      <c r="X1824">
        <v>0</v>
      </c>
      <c r="Y1824">
        <v>31503.71</v>
      </c>
      <c r="Z1824">
        <f t="shared" si="28"/>
        <v>31503.71</v>
      </c>
    </row>
    <row r="1825" spans="1:26">
      <c r="A1825" t="s">
        <v>246</v>
      </c>
      <c r="B1825">
        <v>80047106115</v>
      </c>
      <c r="C1825" t="s">
        <v>2362</v>
      </c>
      <c r="D1825" t="s">
        <v>3885</v>
      </c>
      <c r="E1825" t="s">
        <v>54</v>
      </c>
      <c r="F1825">
        <v>12242860</v>
      </c>
      <c r="G1825">
        <v>45001</v>
      </c>
      <c r="H1825" t="s">
        <v>3886</v>
      </c>
      <c r="I1825" t="s">
        <v>255</v>
      </c>
      <c r="J1825" t="s">
        <v>249</v>
      </c>
      <c r="K1825" t="s">
        <v>268</v>
      </c>
      <c r="L1825" t="s">
        <v>251</v>
      </c>
      <c r="O1825" s="111">
        <v>45001</v>
      </c>
      <c r="P1825" t="s">
        <v>252</v>
      </c>
      <c r="Q1825" t="s">
        <v>253</v>
      </c>
      <c r="R1825" s="111">
        <v>45002</v>
      </c>
      <c r="W1825">
        <v>0</v>
      </c>
      <c r="X1825">
        <v>4669.6000000000004</v>
      </c>
      <c r="Y1825">
        <v>14273.92</v>
      </c>
      <c r="Z1825">
        <f t="shared" si="28"/>
        <v>18943.52</v>
      </c>
    </row>
    <row r="1826" spans="1:26">
      <c r="A1826" t="s">
        <v>246</v>
      </c>
      <c r="B1826">
        <v>13473826740</v>
      </c>
      <c r="C1826" t="s">
        <v>3547</v>
      </c>
      <c r="D1826" t="s">
        <v>3887</v>
      </c>
      <c r="E1826" t="s">
        <v>2794</v>
      </c>
      <c r="F1826">
        <v>684713</v>
      </c>
      <c r="G1826">
        <v>45009</v>
      </c>
      <c r="H1826" t="s">
        <v>3888</v>
      </c>
      <c r="I1826" t="s">
        <v>255</v>
      </c>
      <c r="J1826" t="s">
        <v>249</v>
      </c>
      <c r="K1826" t="s">
        <v>268</v>
      </c>
      <c r="L1826" t="s">
        <v>251</v>
      </c>
      <c r="O1826" s="111">
        <v>45009</v>
      </c>
      <c r="P1826" t="s">
        <v>252</v>
      </c>
      <c r="Q1826" t="s">
        <v>282</v>
      </c>
      <c r="R1826" s="111"/>
      <c r="W1826">
        <v>0</v>
      </c>
      <c r="X1826">
        <v>0</v>
      </c>
      <c r="Y1826">
        <v>0</v>
      </c>
      <c r="Z1826">
        <f t="shared" si="28"/>
        <v>0</v>
      </c>
    </row>
    <row r="1827" spans="1:26">
      <c r="A1827" t="s">
        <v>246</v>
      </c>
      <c r="B1827" t="s">
        <v>2216</v>
      </c>
      <c r="C1827" t="s">
        <v>2217</v>
      </c>
      <c r="D1827" t="s">
        <v>3889</v>
      </c>
      <c r="E1827" t="s">
        <v>54</v>
      </c>
      <c r="F1827">
        <v>12184232</v>
      </c>
      <c r="G1827">
        <v>44994</v>
      </c>
      <c r="H1827" t="s">
        <v>3890</v>
      </c>
      <c r="I1827" t="s">
        <v>255</v>
      </c>
      <c r="J1827" t="s">
        <v>249</v>
      </c>
      <c r="K1827" t="s">
        <v>268</v>
      </c>
      <c r="L1827" t="s">
        <v>251</v>
      </c>
      <c r="O1827" s="111">
        <v>44994</v>
      </c>
      <c r="P1827" t="s">
        <v>252</v>
      </c>
      <c r="Q1827" t="s">
        <v>282</v>
      </c>
      <c r="R1827" s="111">
        <v>44994</v>
      </c>
      <c r="W1827">
        <v>0</v>
      </c>
      <c r="X1827">
        <v>5033.75</v>
      </c>
      <c r="Y1827">
        <v>0</v>
      </c>
      <c r="Z1827">
        <f t="shared" si="28"/>
        <v>5033.75</v>
      </c>
    </row>
    <row r="1828" spans="1:26">
      <c r="A1828" t="s">
        <v>246</v>
      </c>
      <c r="B1828">
        <v>2215955112</v>
      </c>
      <c r="C1828" t="s">
        <v>3151</v>
      </c>
      <c r="D1828" t="s">
        <v>344</v>
      </c>
      <c r="E1828" t="s">
        <v>54</v>
      </c>
      <c r="F1828">
        <v>12215471</v>
      </c>
      <c r="G1828">
        <v>45000</v>
      </c>
      <c r="H1828" t="s">
        <v>3751</v>
      </c>
      <c r="I1828" t="s">
        <v>255</v>
      </c>
      <c r="J1828" t="s">
        <v>249</v>
      </c>
      <c r="K1828" t="s">
        <v>250</v>
      </c>
      <c r="L1828" t="s">
        <v>251</v>
      </c>
      <c r="O1828" s="111">
        <v>45000</v>
      </c>
      <c r="P1828" t="s">
        <v>252</v>
      </c>
      <c r="Q1828" t="s">
        <v>253</v>
      </c>
      <c r="R1828" s="111">
        <v>45001</v>
      </c>
      <c r="W1828">
        <v>0</v>
      </c>
      <c r="X1828">
        <v>7.5</v>
      </c>
      <c r="Y1828">
        <v>50.5</v>
      </c>
      <c r="Z1828">
        <f t="shared" si="28"/>
        <v>58</v>
      </c>
    </row>
    <row r="1829" spans="1:26">
      <c r="A1829" t="s">
        <v>246</v>
      </c>
      <c r="B1829">
        <v>2215955112</v>
      </c>
      <c r="C1829" t="s">
        <v>3151</v>
      </c>
      <c r="D1829" t="s">
        <v>344</v>
      </c>
      <c r="E1829" t="s">
        <v>54</v>
      </c>
      <c r="F1829">
        <v>12248607</v>
      </c>
      <c r="G1829">
        <v>45002</v>
      </c>
      <c r="H1829" t="s">
        <v>3891</v>
      </c>
      <c r="I1829" t="s">
        <v>255</v>
      </c>
      <c r="J1829" t="s">
        <v>249</v>
      </c>
      <c r="K1829" t="s">
        <v>250</v>
      </c>
      <c r="L1829" t="s">
        <v>251</v>
      </c>
      <c r="O1829" s="111">
        <v>45002</v>
      </c>
      <c r="P1829" t="s">
        <v>252</v>
      </c>
      <c r="Q1829" t="s">
        <v>282</v>
      </c>
      <c r="R1829" s="111">
        <v>45005</v>
      </c>
      <c r="W1829">
        <v>0</v>
      </c>
      <c r="X1829">
        <v>685.64</v>
      </c>
      <c r="Y1829">
        <v>0</v>
      </c>
      <c r="Z1829">
        <f t="shared" si="28"/>
        <v>685.64</v>
      </c>
    </row>
    <row r="1830" spans="1:26">
      <c r="A1830" t="s">
        <v>246</v>
      </c>
      <c r="B1830">
        <v>565845128</v>
      </c>
      <c r="C1830" t="s">
        <v>3573</v>
      </c>
      <c r="D1830" t="s">
        <v>344</v>
      </c>
      <c r="E1830" t="s">
        <v>54</v>
      </c>
      <c r="F1830">
        <v>12248683</v>
      </c>
      <c r="G1830">
        <v>45002</v>
      </c>
      <c r="H1830" t="s">
        <v>3892</v>
      </c>
      <c r="I1830" t="s">
        <v>255</v>
      </c>
      <c r="J1830" t="s">
        <v>249</v>
      </c>
      <c r="K1830" t="s">
        <v>250</v>
      </c>
      <c r="L1830" t="s">
        <v>251</v>
      </c>
      <c r="O1830" s="111">
        <v>45002</v>
      </c>
      <c r="P1830" t="s">
        <v>252</v>
      </c>
      <c r="Q1830" t="s">
        <v>253</v>
      </c>
      <c r="R1830" s="111">
        <v>45005</v>
      </c>
      <c r="W1830">
        <v>0</v>
      </c>
      <c r="X1830">
        <v>1143</v>
      </c>
      <c r="Y1830">
        <v>2899.5</v>
      </c>
      <c r="Z1830">
        <f t="shared" si="28"/>
        <v>4042.5</v>
      </c>
    </row>
    <row r="1831" spans="1:26">
      <c r="A1831" t="s">
        <v>246</v>
      </c>
      <c r="B1831">
        <v>565845128</v>
      </c>
      <c r="C1831" t="s">
        <v>3573</v>
      </c>
      <c r="D1831" t="s">
        <v>344</v>
      </c>
      <c r="E1831" t="s">
        <v>54</v>
      </c>
      <c r="F1831">
        <v>12249161</v>
      </c>
      <c r="G1831">
        <v>45002</v>
      </c>
      <c r="H1831" t="s">
        <v>3893</v>
      </c>
      <c r="I1831" t="s">
        <v>260</v>
      </c>
      <c r="L1831" t="s">
        <v>251</v>
      </c>
      <c r="O1831" s="111">
        <v>45002</v>
      </c>
      <c r="P1831" t="s">
        <v>252</v>
      </c>
      <c r="Q1831" t="s">
        <v>263</v>
      </c>
      <c r="R1831" s="111">
        <v>45005</v>
      </c>
      <c r="W1831">
        <v>0</v>
      </c>
      <c r="X1831">
        <v>126.5</v>
      </c>
      <c r="Y1831">
        <v>0</v>
      </c>
      <c r="Z1831">
        <f t="shared" si="28"/>
        <v>126.5</v>
      </c>
    </row>
    <row r="1832" spans="1:26">
      <c r="A1832" t="s">
        <v>246</v>
      </c>
      <c r="B1832">
        <v>565845128</v>
      </c>
      <c r="C1832" t="s">
        <v>3573</v>
      </c>
      <c r="D1832" t="s">
        <v>344</v>
      </c>
      <c r="E1832" t="s">
        <v>54</v>
      </c>
      <c r="F1832">
        <v>12282026</v>
      </c>
      <c r="G1832">
        <v>45012</v>
      </c>
      <c r="H1832" t="s">
        <v>3894</v>
      </c>
      <c r="I1832" t="s">
        <v>255</v>
      </c>
      <c r="J1832" t="s">
        <v>249</v>
      </c>
      <c r="K1832" t="s">
        <v>250</v>
      </c>
      <c r="L1832" t="s">
        <v>251</v>
      </c>
      <c r="O1832" s="111">
        <v>45012</v>
      </c>
      <c r="P1832" t="s">
        <v>252</v>
      </c>
      <c r="Q1832" t="s">
        <v>253</v>
      </c>
      <c r="R1832" s="111">
        <v>45013</v>
      </c>
      <c r="W1832">
        <v>0</v>
      </c>
      <c r="X1832">
        <v>195</v>
      </c>
      <c r="Y1832">
        <v>179</v>
      </c>
      <c r="Z1832">
        <f t="shared" si="28"/>
        <v>374</v>
      </c>
    </row>
    <row r="1833" spans="1:26">
      <c r="A1833" t="s">
        <v>246</v>
      </c>
      <c r="B1833">
        <v>71439012458</v>
      </c>
      <c r="C1833" t="s">
        <v>4134</v>
      </c>
      <c r="D1833" t="s">
        <v>4692</v>
      </c>
      <c r="E1833" t="s">
        <v>1528</v>
      </c>
      <c r="F1833">
        <v>12351839</v>
      </c>
      <c r="G1833">
        <v>45035</v>
      </c>
      <c r="H1833" t="s">
        <v>4693</v>
      </c>
      <c r="I1833" t="s">
        <v>255</v>
      </c>
      <c r="J1833" t="s">
        <v>249</v>
      </c>
      <c r="K1833" t="s">
        <v>250</v>
      </c>
      <c r="L1833" t="s">
        <v>251</v>
      </c>
      <c r="O1833" s="111">
        <v>45035</v>
      </c>
      <c r="P1833" t="s">
        <v>252</v>
      </c>
      <c r="Q1833" t="s">
        <v>253</v>
      </c>
      <c r="R1833" s="111">
        <v>45036</v>
      </c>
      <c r="W1833">
        <v>0</v>
      </c>
      <c r="X1833">
        <v>0</v>
      </c>
      <c r="Y1833">
        <v>5095.62</v>
      </c>
      <c r="Z1833">
        <f t="shared" si="28"/>
        <v>5095.62</v>
      </c>
    </row>
    <row r="1834" spans="1:26">
      <c r="A1834" t="s">
        <v>246</v>
      </c>
      <c r="B1834">
        <v>70386784183</v>
      </c>
      <c r="C1834" t="s">
        <v>3543</v>
      </c>
      <c r="D1834" t="s">
        <v>3895</v>
      </c>
      <c r="E1834" t="s">
        <v>54</v>
      </c>
      <c r="F1834">
        <v>12271694</v>
      </c>
      <c r="G1834">
        <v>45008</v>
      </c>
      <c r="H1834" t="s">
        <v>3896</v>
      </c>
      <c r="I1834" t="s">
        <v>255</v>
      </c>
      <c r="J1834" t="s">
        <v>249</v>
      </c>
      <c r="K1834" t="s">
        <v>268</v>
      </c>
      <c r="L1834" t="s">
        <v>251</v>
      </c>
      <c r="O1834" s="111">
        <v>45008</v>
      </c>
      <c r="P1834" t="s">
        <v>252</v>
      </c>
      <c r="Q1834" t="s">
        <v>253</v>
      </c>
      <c r="R1834" s="111">
        <v>45009</v>
      </c>
      <c r="W1834">
        <v>0</v>
      </c>
      <c r="X1834">
        <v>5772.22</v>
      </c>
      <c r="Y1834">
        <v>34906.68</v>
      </c>
      <c r="Z1834">
        <f t="shared" si="28"/>
        <v>40678.9</v>
      </c>
    </row>
    <row r="1835" spans="1:26">
      <c r="A1835" t="s">
        <v>246</v>
      </c>
      <c r="B1835">
        <v>70386784183</v>
      </c>
      <c r="C1835" t="s">
        <v>3543</v>
      </c>
      <c r="D1835" t="s">
        <v>3895</v>
      </c>
      <c r="E1835" t="s">
        <v>54</v>
      </c>
      <c r="F1835">
        <v>12271704</v>
      </c>
      <c r="G1835">
        <v>45008</v>
      </c>
      <c r="H1835" t="s">
        <v>3897</v>
      </c>
      <c r="I1835" t="s">
        <v>255</v>
      </c>
      <c r="J1835" t="s">
        <v>249</v>
      </c>
      <c r="K1835" t="s">
        <v>268</v>
      </c>
      <c r="L1835" t="s">
        <v>251</v>
      </c>
      <c r="O1835" s="111">
        <v>45008</v>
      </c>
      <c r="P1835" t="s">
        <v>252</v>
      </c>
      <c r="Q1835" t="s">
        <v>253</v>
      </c>
      <c r="R1835" s="111">
        <v>45009</v>
      </c>
      <c r="W1835">
        <v>0</v>
      </c>
      <c r="X1835">
        <v>600.84</v>
      </c>
      <c r="Y1835">
        <v>2229.5700000000002</v>
      </c>
      <c r="Z1835">
        <f t="shared" si="28"/>
        <v>2830.4100000000003</v>
      </c>
    </row>
    <row r="1836" spans="1:26">
      <c r="A1836" t="s">
        <v>246</v>
      </c>
      <c r="B1836" t="s">
        <v>2186</v>
      </c>
      <c r="C1836" t="s">
        <v>2187</v>
      </c>
      <c r="D1836" t="s">
        <v>4694</v>
      </c>
      <c r="E1836" t="s">
        <v>2867</v>
      </c>
      <c r="F1836">
        <v>12359200</v>
      </c>
      <c r="G1836">
        <v>45029</v>
      </c>
      <c r="H1836" t="s">
        <v>4695</v>
      </c>
      <c r="I1836" t="s">
        <v>255</v>
      </c>
      <c r="J1836" t="s">
        <v>249</v>
      </c>
      <c r="K1836" t="s">
        <v>250</v>
      </c>
      <c r="L1836" t="s">
        <v>251</v>
      </c>
      <c r="O1836" s="111">
        <v>45029</v>
      </c>
      <c r="P1836" t="s">
        <v>252</v>
      </c>
      <c r="Q1836" t="s">
        <v>253</v>
      </c>
      <c r="R1836" s="111">
        <v>45029</v>
      </c>
      <c r="W1836">
        <v>0</v>
      </c>
      <c r="X1836">
        <v>0</v>
      </c>
      <c r="Y1836">
        <v>167.99</v>
      </c>
      <c r="Z1836">
        <f t="shared" si="28"/>
        <v>167.99</v>
      </c>
    </row>
    <row r="1837" spans="1:26">
      <c r="A1837" t="s">
        <v>246</v>
      </c>
      <c r="B1837" t="s">
        <v>4263</v>
      </c>
      <c r="C1837" t="s">
        <v>3863</v>
      </c>
      <c r="D1837" t="s">
        <v>3189</v>
      </c>
      <c r="E1837" t="s">
        <v>2794</v>
      </c>
      <c r="F1837">
        <v>12305924</v>
      </c>
      <c r="G1837">
        <v>45015</v>
      </c>
      <c r="H1837" t="s">
        <v>3899</v>
      </c>
      <c r="I1837" t="s">
        <v>255</v>
      </c>
      <c r="J1837" t="s">
        <v>249</v>
      </c>
      <c r="K1837" t="s">
        <v>268</v>
      </c>
      <c r="L1837" t="s">
        <v>251</v>
      </c>
      <c r="O1837" s="111">
        <v>45015</v>
      </c>
      <c r="P1837" t="s">
        <v>252</v>
      </c>
      <c r="Q1837" t="s">
        <v>253</v>
      </c>
      <c r="R1837" s="111">
        <v>45016</v>
      </c>
      <c r="W1837">
        <v>0</v>
      </c>
      <c r="X1837">
        <v>8.3000000000000007</v>
      </c>
      <c r="Y1837">
        <v>6491</v>
      </c>
      <c r="Z1837">
        <f t="shared" si="28"/>
        <v>6499.3</v>
      </c>
    </row>
    <row r="1838" spans="1:26">
      <c r="A1838" t="s">
        <v>246</v>
      </c>
      <c r="B1838">
        <v>70134029666</v>
      </c>
      <c r="C1838" t="s">
        <v>3861</v>
      </c>
      <c r="D1838" t="s">
        <v>3189</v>
      </c>
      <c r="E1838" t="s">
        <v>2794</v>
      </c>
      <c r="F1838">
        <v>12325589</v>
      </c>
      <c r="G1838">
        <v>45019</v>
      </c>
      <c r="H1838" t="s">
        <v>4696</v>
      </c>
      <c r="I1838" t="s">
        <v>255</v>
      </c>
      <c r="J1838" t="s">
        <v>249</v>
      </c>
      <c r="K1838" t="s">
        <v>250</v>
      </c>
      <c r="L1838" t="s">
        <v>251</v>
      </c>
      <c r="O1838" s="111">
        <v>45019</v>
      </c>
      <c r="P1838" t="s">
        <v>252</v>
      </c>
      <c r="Q1838" t="s">
        <v>253</v>
      </c>
      <c r="R1838" s="111">
        <v>45019</v>
      </c>
      <c r="W1838">
        <v>0</v>
      </c>
      <c r="X1838">
        <v>0</v>
      </c>
      <c r="Y1838">
        <v>6026.86</v>
      </c>
      <c r="Z1838">
        <f t="shared" si="28"/>
        <v>6026.86</v>
      </c>
    </row>
    <row r="1839" spans="1:26">
      <c r="A1839" t="s">
        <v>246</v>
      </c>
      <c r="B1839">
        <v>1076392113</v>
      </c>
      <c r="C1839" t="s">
        <v>2353</v>
      </c>
      <c r="D1839" t="s">
        <v>1748</v>
      </c>
      <c r="E1839" t="s">
        <v>54</v>
      </c>
      <c r="F1839">
        <v>12266627</v>
      </c>
      <c r="G1839">
        <v>45007</v>
      </c>
      <c r="H1839" t="s">
        <v>3900</v>
      </c>
      <c r="I1839" t="s">
        <v>255</v>
      </c>
      <c r="L1839" t="s">
        <v>251</v>
      </c>
      <c r="O1839" s="111">
        <v>45007</v>
      </c>
      <c r="P1839" t="s">
        <v>252</v>
      </c>
      <c r="Q1839" t="s">
        <v>253</v>
      </c>
      <c r="R1839" s="111">
        <v>45007</v>
      </c>
      <c r="W1839">
        <v>0</v>
      </c>
      <c r="X1839">
        <v>0</v>
      </c>
      <c r="Y1839">
        <v>131</v>
      </c>
      <c r="Z1839">
        <f t="shared" si="28"/>
        <v>131</v>
      </c>
    </row>
    <row r="1840" spans="1:26">
      <c r="A1840" t="s">
        <v>246</v>
      </c>
      <c r="B1840">
        <v>80617492468</v>
      </c>
      <c r="C1840" t="s">
        <v>2152</v>
      </c>
      <c r="D1840" t="s">
        <v>3901</v>
      </c>
      <c r="E1840" t="s">
        <v>1528</v>
      </c>
      <c r="F1840">
        <v>12313162</v>
      </c>
      <c r="G1840">
        <v>45016</v>
      </c>
      <c r="H1840" t="s">
        <v>3902</v>
      </c>
      <c r="I1840" t="s">
        <v>255</v>
      </c>
      <c r="J1840" t="s">
        <v>249</v>
      </c>
      <c r="K1840" t="s">
        <v>250</v>
      </c>
      <c r="L1840" t="s">
        <v>251</v>
      </c>
      <c r="O1840" s="111">
        <v>45016</v>
      </c>
      <c r="P1840" t="s">
        <v>252</v>
      </c>
      <c r="Q1840" t="s">
        <v>257</v>
      </c>
      <c r="R1840" s="111">
        <v>45021</v>
      </c>
      <c r="W1840">
        <v>0</v>
      </c>
      <c r="X1840">
        <v>0</v>
      </c>
      <c r="Y1840">
        <v>0</v>
      </c>
      <c r="Z1840">
        <f t="shared" si="28"/>
        <v>0</v>
      </c>
    </row>
    <row r="1841" spans="1:26">
      <c r="A1841" t="s">
        <v>246</v>
      </c>
      <c r="B1841">
        <v>10768146461</v>
      </c>
      <c r="C1841" t="s">
        <v>2322</v>
      </c>
      <c r="D1841" t="s">
        <v>3901</v>
      </c>
      <c r="E1841" t="s">
        <v>1528</v>
      </c>
      <c r="F1841">
        <v>12313686</v>
      </c>
      <c r="G1841">
        <v>45016</v>
      </c>
      <c r="H1841" t="s">
        <v>3903</v>
      </c>
      <c r="I1841" t="s">
        <v>260</v>
      </c>
      <c r="J1841" t="s">
        <v>249</v>
      </c>
      <c r="K1841" t="s">
        <v>250</v>
      </c>
      <c r="L1841" t="s">
        <v>251</v>
      </c>
      <c r="O1841" s="111">
        <v>45016</v>
      </c>
      <c r="P1841" t="s">
        <v>252</v>
      </c>
      <c r="Q1841" t="s">
        <v>257</v>
      </c>
      <c r="R1841" s="111">
        <v>45020</v>
      </c>
      <c r="W1841">
        <v>0</v>
      </c>
      <c r="X1841">
        <v>0</v>
      </c>
      <c r="Y1841">
        <v>0</v>
      </c>
      <c r="Z1841">
        <f t="shared" si="28"/>
        <v>0</v>
      </c>
    </row>
    <row r="1842" spans="1:26">
      <c r="A1842" t="s">
        <v>246</v>
      </c>
      <c r="B1842">
        <v>80617492468</v>
      </c>
      <c r="C1842" t="s">
        <v>2152</v>
      </c>
      <c r="D1842" t="s">
        <v>3901</v>
      </c>
      <c r="E1842" t="s">
        <v>1528</v>
      </c>
      <c r="F1842">
        <v>12314923</v>
      </c>
      <c r="G1842">
        <v>45016</v>
      </c>
      <c r="H1842" t="s">
        <v>3904</v>
      </c>
      <c r="I1842" t="s">
        <v>255</v>
      </c>
      <c r="J1842" t="s">
        <v>249</v>
      </c>
      <c r="K1842" t="s">
        <v>250</v>
      </c>
      <c r="L1842" t="s">
        <v>251</v>
      </c>
      <c r="O1842" s="111">
        <v>45016</v>
      </c>
      <c r="P1842" t="s">
        <v>252</v>
      </c>
      <c r="Q1842" t="s">
        <v>253</v>
      </c>
      <c r="R1842" s="111">
        <v>45020</v>
      </c>
      <c r="W1842">
        <v>0</v>
      </c>
      <c r="X1842">
        <v>0</v>
      </c>
      <c r="Y1842">
        <v>2681</v>
      </c>
      <c r="Z1842">
        <f t="shared" si="28"/>
        <v>2681</v>
      </c>
    </row>
    <row r="1843" spans="1:26">
      <c r="A1843" t="s">
        <v>246</v>
      </c>
      <c r="B1843" t="s">
        <v>2248</v>
      </c>
      <c r="C1843" t="s">
        <v>2249</v>
      </c>
      <c r="D1843" t="s">
        <v>3905</v>
      </c>
      <c r="E1843" t="s">
        <v>54</v>
      </c>
      <c r="F1843">
        <v>12230889</v>
      </c>
      <c r="G1843">
        <v>44999</v>
      </c>
      <c r="H1843" t="s">
        <v>3906</v>
      </c>
      <c r="I1843" t="s">
        <v>255</v>
      </c>
      <c r="J1843" t="s">
        <v>249</v>
      </c>
      <c r="K1843" t="s">
        <v>268</v>
      </c>
      <c r="L1843" t="s">
        <v>251</v>
      </c>
      <c r="O1843" s="111">
        <v>44999</v>
      </c>
      <c r="P1843" t="s">
        <v>252</v>
      </c>
      <c r="Q1843" t="s">
        <v>253</v>
      </c>
      <c r="R1843" s="111">
        <v>45005</v>
      </c>
      <c r="W1843">
        <v>0</v>
      </c>
      <c r="X1843">
        <v>283.8</v>
      </c>
      <c r="Y1843">
        <v>2090</v>
      </c>
      <c r="Z1843">
        <f t="shared" si="28"/>
        <v>2373.8000000000002</v>
      </c>
    </row>
    <row r="1844" spans="1:26">
      <c r="A1844" t="s">
        <v>246</v>
      </c>
      <c r="B1844" t="s">
        <v>2248</v>
      </c>
      <c r="C1844" t="s">
        <v>2249</v>
      </c>
      <c r="D1844" t="s">
        <v>3905</v>
      </c>
      <c r="E1844" t="s">
        <v>54</v>
      </c>
      <c r="F1844">
        <v>12231113</v>
      </c>
      <c r="G1844">
        <v>44999</v>
      </c>
      <c r="H1844" t="s">
        <v>3907</v>
      </c>
      <c r="I1844" t="s">
        <v>255</v>
      </c>
      <c r="J1844" t="s">
        <v>249</v>
      </c>
      <c r="K1844" t="s">
        <v>268</v>
      </c>
      <c r="L1844" t="s">
        <v>251</v>
      </c>
      <c r="O1844" s="111">
        <v>44999</v>
      </c>
      <c r="P1844" t="s">
        <v>252</v>
      </c>
      <c r="Q1844" t="s">
        <v>253</v>
      </c>
      <c r="R1844" s="111">
        <v>45005</v>
      </c>
      <c r="W1844">
        <v>0</v>
      </c>
      <c r="X1844">
        <v>441.69</v>
      </c>
      <c r="Y1844">
        <v>4425.3599999999997</v>
      </c>
      <c r="Z1844">
        <f t="shared" si="28"/>
        <v>4867.0499999999993</v>
      </c>
    </row>
    <row r="1845" spans="1:26">
      <c r="A1845" t="s">
        <v>246</v>
      </c>
      <c r="B1845" t="s">
        <v>2248</v>
      </c>
      <c r="C1845" t="s">
        <v>2249</v>
      </c>
      <c r="D1845" t="s">
        <v>3905</v>
      </c>
      <c r="E1845" t="s">
        <v>54</v>
      </c>
      <c r="F1845">
        <v>12231403</v>
      </c>
      <c r="G1845">
        <v>44999</v>
      </c>
      <c r="H1845" t="s">
        <v>3908</v>
      </c>
      <c r="I1845" t="s">
        <v>255</v>
      </c>
      <c r="J1845" t="s">
        <v>249</v>
      </c>
      <c r="K1845" t="s">
        <v>250</v>
      </c>
      <c r="L1845" t="s">
        <v>251</v>
      </c>
      <c r="O1845" s="111">
        <v>44999</v>
      </c>
      <c r="P1845" t="s">
        <v>252</v>
      </c>
      <c r="Q1845" t="s">
        <v>253</v>
      </c>
      <c r="R1845" s="111">
        <v>45005</v>
      </c>
      <c r="W1845">
        <v>0</v>
      </c>
      <c r="X1845">
        <v>1953.03</v>
      </c>
      <c r="Y1845">
        <v>11131.27</v>
      </c>
      <c r="Z1845">
        <f t="shared" si="28"/>
        <v>13084.300000000001</v>
      </c>
    </row>
    <row r="1846" spans="1:26">
      <c r="A1846" t="s">
        <v>246</v>
      </c>
      <c r="B1846" t="s">
        <v>2220</v>
      </c>
      <c r="C1846" t="s">
        <v>2221</v>
      </c>
      <c r="D1846" t="s">
        <v>3905</v>
      </c>
      <c r="E1846" t="s">
        <v>54</v>
      </c>
      <c r="F1846">
        <v>12231503</v>
      </c>
      <c r="G1846">
        <v>44999</v>
      </c>
      <c r="H1846" t="s">
        <v>3909</v>
      </c>
      <c r="I1846" t="s">
        <v>255</v>
      </c>
      <c r="J1846" t="s">
        <v>249</v>
      </c>
      <c r="K1846" t="s">
        <v>268</v>
      </c>
      <c r="L1846" t="s">
        <v>251</v>
      </c>
      <c r="O1846" s="111">
        <v>44999</v>
      </c>
      <c r="P1846" t="s">
        <v>252</v>
      </c>
      <c r="Q1846" t="s">
        <v>253</v>
      </c>
      <c r="R1846" s="111">
        <v>45005</v>
      </c>
      <c r="W1846">
        <v>0</v>
      </c>
      <c r="X1846">
        <v>7802.94</v>
      </c>
      <c r="Y1846">
        <v>25971.61</v>
      </c>
      <c r="Z1846">
        <f t="shared" si="28"/>
        <v>33774.550000000003</v>
      </c>
    </row>
    <row r="1847" spans="1:26">
      <c r="A1847" t="s">
        <v>246</v>
      </c>
      <c r="B1847" t="s">
        <v>2220</v>
      </c>
      <c r="C1847" t="s">
        <v>2221</v>
      </c>
      <c r="D1847" t="s">
        <v>3905</v>
      </c>
      <c r="E1847" t="s">
        <v>54</v>
      </c>
      <c r="F1847">
        <v>12332325</v>
      </c>
      <c r="G1847">
        <v>45026</v>
      </c>
      <c r="H1847" t="s">
        <v>4697</v>
      </c>
      <c r="I1847" t="s">
        <v>255</v>
      </c>
      <c r="J1847" t="s">
        <v>249</v>
      </c>
      <c r="K1847" t="s">
        <v>250</v>
      </c>
      <c r="L1847" t="s">
        <v>251</v>
      </c>
      <c r="O1847" s="111">
        <v>45027</v>
      </c>
      <c r="P1847" t="s">
        <v>252</v>
      </c>
      <c r="Q1847" t="s">
        <v>253</v>
      </c>
      <c r="R1847" s="111">
        <v>45033</v>
      </c>
      <c r="W1847">
        <v>0</v>
      </c>
      <c r="X1847">
        <v>0</v>
      </c>
      <c r="Y1847">
        <v>19383.900000000001</v>
      </c>
      <c r="Z1847">
        <f t="shared" si="28"/>
        <v>19383.900000000001</v>
      </c>
    </row>
    <row r="1848" spans="1:26">
      <c r="A1848" t="s">
        <v>246</v>
      </c>
      <c r="B1848">
        <v>80617492468</v>
      </c>
      <c r="C1848" t="s">
        <v>2152</v>
      </c>
      <c r="D1848" t="s">
        <v>2477</v>
      </c>
      <c r="E1848" t="s">
        <v>1528</v>
      </c>
      <c r="F1848">
        <v>12157002</v>
      </c>
      <c r="G1848">
        <v>44985</v>
      </c>
      <c r="H1848" t="s">
        <v>2930</v>
      </c>
      <c r="I1848" t="s">
        <v>255</v>
      </c>
      <c r="J1848" t="s">
        <v>249</v>
      </c>
      <c r="K1848" t="s">
        <v>250</v>
      </c>
      <c r="L1848" t="s">
        <v>251</v>
      </c>
      <c r="O1848" s="111">
        <v>44985</v>
      </c>
      <c r="P1848" t="s">
        <v>252</v>
      </c>
      <c r="Q1848" t="s">
        <v>253</v>
      </c>
      <c r="R1848" s="111">
        <v>44992</v>
      </c>
      <c r="W1848">
        <v>0</v>
      </c>
      <c r="X1848">
        <v>8385</v>
      </c>
      <c r="Y1848">
        <v>7950</v>
      </c>
      <c r="Z1848">
        <f t="shared" si="28"/>
        <v>16335</v>
      </c>
    </row>
    <row r="1849" spans="1:26">
      <c r="A1849" t="s">
        <v>246</v>
      </c>
      <c r="B1849">
        <v>13063629464</v>
      </c>
      <c r="C1849" t="s">
        <v>2340</v>
      </c>
      <c r="D1849" t="s">
        <v>3910</v>
      </c>
      <c r="E1849" t="s">
        <v>1528</v>
      </c>
      <c r="F1849">
        <v>12313501</v>
      </c>
      <c r="G1849">
        <v>45016</v>
      </c>
      <c r="H1849" t="s">
        <v>3911</v>
      </c>
      <c r="I1849" t="s">
        <v>255</v>
      </c>
      <c r="J1849" t="s">
        <v>249</v>
      </c>
      <c r="K1849" t="s">
        <v>250</v>
      </c>
      <c r="L1849" t="s">
        <v>251</v>
      </c>
      <c r="O1849" s="111">
        <v>45016</v>
      </c>
      <c r="P1849" t="s">
        <v>252</v>
      </c>
      <c r="Q1849" t="s">
        <v>253</v>
      </c>
      <c r="R1849" s="111">
        <v>45019</v>
      </c>
      <c r="W1849">
        <v>0</v>
      </c>
      <c r="X1849">
        <v>0</v>
      </c>
      <c r="Y1849">
        <v>851</v>
      </c>
      <c r="Z1849">
        <f t="shared" si="28"/>
        <v>851</v>
      </c>
    </row>
    <row r="1850" spans="1:26">
      <c r="A1850" t="s">
        <v>246</v>
      </c>
      <c r="B1850" t="s">
        <v>2186</v>
      </c>
      <c r="C1850" t="s">
        <v>2187</v>
      </c>
      <c r="D1850" t="s">
        <v>3912</v>
      </c>
      <c r="E1850" t="s">
        <v>54</v>
      </c>
      <c r="F1850">
        <v>12280837</v>
      </c>
      <c r="G1850">
        <v>45010</v>
      </c>
      <c r="H1850" t="s">
        <v>3913</v>
      </c>
      <c r="I1850" t="s">
        <v>248</v>
      </c>
      <c r="J1850" t="s">
        <v>249</v>
      </c>
      <c r="K1850" t="s">
        <v>268</v>
      </c>
      <c r="L1850" t="s">
        <v>251</v>
      </c>
      <c r="O1850" s="111">
        <v>45010</v>
      </c>
      <c r="P1850" t="s">
        <v>252</v>
      </c>
      <c r="Q1850" t="s">
        <v>253</v>
      </c>
      <c r="R1850" s="111">
        <v>45013</v>
      </c>
      <c r="W1850">
        <v>0</v>
      </c>
      <c r="X1850">
        <v>0</v>
      </c>
      <c r="Y1850">
        <v>1</v>
      </c>
      <c r="Z1850">
        <f t="shared" si="28"/>
        <v>1</v>
      </c>
    </row>
    <row r="1851" spans="1:26">
      <c r="A1851" t="s">
        <v>246</v>
      </c>
      <c r="B1851" t="s">
        <v>2248</v>
      </c>
      <c r="C1851" t="s">
        <v>2249</v>
      </c>
      <c r="D1851" t="s">
        <v>2931</v>
      </c>
      <c r="E1851" t="s">
        <v>54</v>
      </c>
      <c r="F1851">
        <v>12097115</v>
      </c>
      <c r="G1851">
        <v>44963</v>
      </c>
      <c r="H1851" t="s">
        <v>2933</v>
      </c>
      <c r="I1851" t="s">
        <v>255</v>
      </c>
      <c r="J1851" t="s">
        <v>249</v>
      </c>
      <c r="K1851" t="s">
        <v>250</v>
      </c>
      <c r="L1851" t="s">
        <v>251</v>
      </c>
      <c r="O1851" s="111">
        <v>44963</v>
      </c>
      <c r="P1851" t="s">
        <v>252</v>
      </c>
      <c r="Q1851" t="s">
        <v>282</v>
      </c>
      <c r="R1851" s="111">
        <v>44967</v>
      </c>
      <c r="W1851">
        <v>3</v>
      </c>
      <c r="X1851">
        <v>48</v>
      </c>
      <c r="Y1851">
        <v>0</v>
      </c>
      <c r="Z1851">
        <f t="shared" ref="Z1851:Z1903" si="29">SUM(W1851:Y1851)</f>
        <v>51</v>
      </c>
    </row>
    <row r="1852" spans="1:26">
      <c r="A1852" t="s">
        <v>246</v>
      </c>
      <c r="B1852" t="s">
        <v>2220</v>
      </c>
      <c r="C1852" t="s">
        <v>2221</v>
      </c>
      <c r="D1852" t="s">
        <v>2931</v>
      </c>
      <c r="E1852" t="s">
        <v>54</v>
      </c>
      <c r="F1852">
        <v>12097316</v>
      </c>
      <c r="G1852">
        <v>44963</v>
      </c>
      <c r="H1852" t="s">
        <v>2934</v>
      </c>
      <c r="I1852" t="s">
        <v>248</v>
      </c>
      <c r="J1852" t="s">
        <v>249</v>
      </c>
      <c r="K1852" t="s">
        <v>250</v>
      </c>
      <c r="L1852" t="s">
        <v>251</v>
      </c>
      <c r="O1852" s="111">
        <v>44963</v>
      </c>
      <c r="P1852" t="s">
        <v>252</v>
      </c>
      <c r="Q1852" t="s">
        <v>253</v>
      </c>
      <c r="R1852" s="111">
        <v>44967</v>
      </c>
      <c r="W1852">
        <v>1710</v>
      </c>
      <c r="X1852">
        <v>14453</v>
      </c>
      <c r="Y1852">
        <v>13430</v>
      </c>
      <c r="Z1852">
        <f t="shared" si="29"/>
        <v>29593</v>
      </c>
    </row>
    <row r="1853" spans="1:26">
      <c r="A1853" t="s">
        <v>246</v>
      </c>
      <c r="B1853" t="s">
        <v>2248</v>
      </c>
      <c r="C1853" t="s">
        <v>2249</v>
      </c>
      <c r="D1853" t="s">
        <v>2931</v>
      </c>
      <c r="E1853" t="s">
        <v>54</v>
      </c>
      <c r="F1853">
        <v>588279</v>
      </c>
      <c r="G1853">
        <v>44963</v>
      </c>
      <c r="H1853" t="s">
        <v>2932</v>
      </c>
      <c r="I1853" t="s">
        <v>248</v>
      </c>
      <c r="J1853" t="s">
        <v>249</v>
      </c>
      <c r="K1853" t="s">
        <v>832</v>
      </c>
      <c r="L1853" t="s">
        <v>251</v>
      </c>
      <c r="O1853" s="111">
        <v>44963</v>
      </c>
      <c r="P1853" t="s">
        <v>252</v>
      </c>
      <c r="Q1853" t="s">
        <v>253</v>
      </c>
      <c r="R1853" s="111">
        <v>44967</v>
      </c>
      <c r="W1853">
        <v>16559.95</v>
      </c>
      <c r="X1853">
        <v>40516.67</v>
      </c>
      <c r="Y1853">
        <v>39438.17</v>
      </c>
      <c r="Z1853">
        <f t="shared" si="29"/>
        <v>96514.79</v>
      </c>
    </row>
    <row r="1854" spans="1:26">
      <c r="A1854" t="s">
        <v>246</v>
      </c>
      <c r="B1854" t="s">
        <v>4258</v>
      </c>
      <c r="C1854" t="s">
        <v>3844</v>
      </c>
      <c r="D1854" t="s">
        <v>3914</v>
      </c>
      <c r="E1854" t="s">
        <v>1528</v>
      </c>
      <c r="F1854">
        <v>9814557</v>
      </c>
      <c r="G1854">
        <v>45010</v>
      </c>
      <c r="H1854" t="s">
        <v>3915</v>
      </c>
      <c r="I1854" t="s">
        <v>255</v>
      </c>
      <c r="J1854" t="s">
        <v>249</v>
      </c>
      <c r="K1854" t="s">
        <v>250</v>
      </c>
      <c r="O1854" s="111">
        <v>45010</v>
      </c>
      <c r="P1854" t="s">
        <v>252</v>
      </c>
      <c r="Q1854" t="s">
        <v>257</v>
      </c>
      <c r="R1854" s="111">
        <v>45012</v>
      </c>
      <c r="W1854">
        <v>0</v>
      </c>
      <c r="X1854">
        <v>0</v>
      </c>
      <c r="Y1854">
        <v>0</v>
      </c>
      <c r="Z1854">
        <f t="shared" si="29"/>
        <v>0</v>
      </c>
    </row>
    <row r="1855" spans="1:26">
      <c r="A1855" t="s">
        <v>246</v>
      </c>
      <c r="B1855" t="s">
        <v>4245</v>
      </c>
      <c r="C1855" t="s">
        <v>3293</v>
      </c>
      <c r="D1855" t="s">
        <v>3914</v>
      </c>
      <c r="E1855" t="s">
        <v>1528</v>
      </c>
      <c r="F1855">
        <v>12280726</v>
      </c>
      <c r="G1855">
        <v>45010</v>
      </c>
      <c r="H1855" t="s">
        <v>3916</v>
      </c>
      <c r="I1855" t="s">
        <v>255</v>
      </c>
      <c r="J1855" t="s">
        <v>249</v>
      </c>
      <c r="K1855" t="s">
        <v>250</v>
      </c>
      <c r="L1855" t="s">
        <v>251</v>
      </c>
      <c r="O1855" s="111">
        <v>45010</v>
      </c>
      <c r="P1855" t="s">
        <v>252</v>
      </c>
      <c r="Q1855" t="s">
        <v>253</v>
      </c>
      <c r="R1855" s="111">
        <v>45012</v>
      </c>
      <c r="W1855">
        <v>0</v>
      </c>
      <c r="X1855">
        <v>100.63</v>
      </c>
      <c r="Y1855">
        <v>2365</v>
      </c>
      <c r="Z1855">
        <f t="shared" si="29"/>
        <v>2465.63</v>
      </c>
    </row>
    <row r="1856" spans="1:26">
      <c r="A1856" t="s">
        <v>246</v>
      </c>
      <c r="B1856" t="s">
        <v>2202</v>
      </c>
      <c r="C1856" t="s">
        <v>2203</v>
      </c>
      <c r="D1856" t="s">
        <v>3914</v>
      </c>
      <c r="E1856" t="s">
        <v>1528</v>
      </c>
      <c r="F1856">
        <v>12280887</v>
      </c>
      <c r="G1856">
        <v>45010</v>
      </c>
      <c r="H1856" t="s">
        <v>3917</v>
      </c>
      <c r="I1856" t="s">
        <v>255</v>
      </c>
      <c r="J1856" t="s">
        <v>249</v>
      </c>
      <c r="K1856" t="s">
        <v>250</v>
      </c>
      <c r="L1856" t="s">
        <v>251</v>
      </c>
      <c r="O1856" s="111">
        <v>45010</v>
      </c>
      <c r="P1856" t="s">
        <v>252</v>
      </c>
      <c r="Q1856" t="s">
        <v>257</v>
      </c>
      <c r="R1856" s="111"/>
      <c r="W1856">
        <v>0</v>
      </c>
      <c r="X1856">
        <v>0</v>
      </c>
      <c r="Y1856">
        <v>0</v>
      </c>
      <c r="Z1856">
        <f t="shared" si="29"/>
        <v>0</v>
      </c>
    </row>
    <row r="1857" spans="1:26">
      <c r="A1857" t="s">
        <v>246</v>
      </c>
      <c r="B1857" t="s">
        <v>2202</v>
      </c>
      <c r="C1857" t="s">
        <v>2203</v>
      </c>
      <c r="D1857" t="s">
        <v>3914</v>
      </c>
      <c r="E1857" t="s">
        <v>1528</v>
      </c>
      <c r="F1857">
        <v>12362017</v>
      </c>
      <c r="G1857">
        <v>45029</v>
      </c>
      <c r="H1857" t="s">
        <v>4698</v>
      </c>
      <c r="I1857" t="s">
        <v>255</v>
      </c>
      <c r="J1857" t="s">
        <v>249</v>
      </c>
      <c r="K1857" t="s">
        <v>250</v>
      </c>
      <c r="L1857" t="s">
        <v>251</v>
      </c>
      <c r="O1857" s="111">
        <v>45029</v>
      </c>
      <c r="P1857" t="s">
        <v>252</v>
      </c>
      <c r="Q1857" t="s">
        <v>253</v>
      </c>
      <c r="R1857" s="111">
        <v>45034</v>
      </c>
      <c r="W1857">
        <v>0</v>
      </c>
      <c r="X1857">
        <v>0</v>
      </c>
      <c r="Y1857">
        <v>48</v>
      </c>
      <c r="Z1857">
        <f t="shared" si="29"/>
        <v>48</v>
      </c>
    </row>
    <row r="1858" spans="1:26">
      <c r="A1858" t="s">
        <v>246</v>
      </c>
      <c r="B1858" t="s">
        <v>2186</v>
      </c>
      <c r="C1858" t="s">
        <v>2187</v>
      </c>
      <c r="D1858" t="s">
        <v>2935</v>
      </c>
      <c r="E1858" t="s">
        <v>2867</v>
      </c>
      <c r="F1858">
        <v>12107220</v>
      </c>
      <c r="G1858">
        <v>44965</v>
      </c>
      <c r="H1858" t="s">
        <v>2936</v>
      </c>
      <c r="I1858" t="s">
        <v>248</v>
      </c>
      <c r="J1858" t="s">
        <v>249</v>
      </c>
      <c r="K1858" t="s">
        <v>3936</v>
      </c>
      <c r="L1858" t="s">
        <v>251</v>
      </c>
      <c r="O1858" s="111">
        <v>44965</v>
      </c>
      <c r="P1858" t="s">
        <v>252</v>
      </c>
      <c r="Q1858" t="s">
        <v>253</v>
      </c>
      <c r="R1858" s="111">
        <v>44971</v>
      </c>
      <c r="W1858">
        <v>1985.55</v>
      </c>
      <c r="X1858">
        <v>2101.7800000000002</v>
      </c>
      <c r="Y1858">
        <v>6171.7</v>
      </c>
      <c r="Z1858">
        <f t="shared" si="29"/>
        <v>10259.029999999999</v>
      </c>
    </row>
    <row r="1859" spans="1:26">
      <c r="A1859" t="s">
        <v>246</v>
      </c>
      <c r="B1859" t="s">
        <v>2186</v>
      </c>
      <c r="C1859" t="s">
        <v>2187</v>
      </c>
      <c r="D1859" t="s">
        <v>2935</v>
      </c>
      <c r="E1859" t="s">
        <v>2867</v>
      </c>
      <c r="F1859">
        <v>12224247</v>
      </c>
      <c r="G1859">
        <v>44997</v>
      </c>
      <c r="H1859" t="s">
        <v>3918</v>
      </c>
      <c r="I1859" t="s">
        <v>255</v>
      </c>
      <c r="J1859" t="s">
        <v>249</v>
      </c>
      <c r="K1859" t="s">
        <v>250</v>
      </c>
      <c r="L1859" t="s">
        <v>251</v>
      </c>
      <c r="O1859" s="111">
        <v>44997</v>
      </c>
      <c r="P1859" t="s">
        <v>252</v>
      </c>
      <c r="Q1859" t="s">
        <v>253</v>
      </c>
      <c r="R1859" s="111">
        <v>44999</v>
      </c>
      <c r="W1859">
        <v>0</v>
      </c>
      <c r="X1859">
        <v>634.9</v>
      </c>
      <c r="Y1859">
        <v>891.2</v>
      </c>
      <c r="Z1859">
        <f t="shared" si="29"/>
        <v>1526.1</v>
      </c>
    </row>
    <row r="1860" spans="1:26">
      <c r="A1860" t="s">
        <v>246</v>
      </c>
      <c r="B1860">
        <v>6972887143</v>
      </c>
      <c r="C1860" t="s">
        <v>2331</v>
      </c>
      <c r="D1860" t="s">
        <v>1028</v>
      </c>
      <c r="E1860" t="s">
        <v>54</v>
      </c>
      <c r="F1860">
        <v>356526</v>
      </c>
      <c r="G1860">
        <v>45008</v>
      </c>
      <c r="H1860" t="s">
        <v>3919</v>
      </c>
      <c r="I1860" t="s">
        <v>255</v>
      </c>
      <c r="J1860" t="s">
        <v>249</v>
      </c>
      <c r="K1860" t="s">
        <v>268</v>
      </c>
      <c r="L1860" t="s">
        <v>251</v>
      </c>
      <c r="O1860" s="111">
        <v>45008</v>
      </c>
      <c r="P1860" t="s">
        <v>252</v>
      </c>
      <c r="Q1860" t="s">
        <v>253</v>
      </c>
      <c r="R1860" s="111">
        <v>45014</v>
      </c>
      <c r="W1860">
        <v>0</v>
      </c>
      <c r="X1860">
        <v>273</v>
      </c>
      <c r="Y1860">
        <v>4772.2</v>
      </c>
      <c r="Z1860">
        <f t="shared" si="29"/>
        <v>5045.2</v>
      </c>
    </row>
    <row r="1861" spans="1:26">
      <c r="A1861" t="s">
        <v>246</v>
      </c>
      <c r="B1861">
        <v>6972887143</v>
      </c>
      <c r="C1861" t="s">
        <v>2331</v>
      </c>
      <c r="D1861" t="s">
        <v>1028</v>
      </c>
      <c r="E1861" t="s">
        <v>54</v>
      </c>
      <c r="F1861">
        <v>12273923</v>
      </c>
      <c r="G1861">
        <v>45008</v>
      </c>
      <c r="H1861" t="s">
        <v>3920</v>
      </c>
      <c r="I1861" t="s">
        <v>255</v>
      </c>
      <c r="J1861" t="s">
        <v>249</v>
      </c>
      <c r="K1861" t="s">
        <v>250</v>
      </c>
      <c r="L1861" t="s">
        <v>251</v>
      </c>
      <c r="O1861" s="111">
        <v>45008</v>
      </c>
      <c r="P1861" t="s">
        <v>252</v>
      </c>
      <c r="Q1861" t="s">
        <v>253</v>
      </c>
      <c r="R1861" s="111">
        <v>45014</v>
      </c>
      <c r="W1861">
        <v>0</v>
      </c>
      <c r="X1861">
        <v>812</v>
      </c>
      <c r="Y1861">
        <v>6334.45</v>
      </c>
      <c r="Z1861">
        <f t="shared" si="29"/>
        <v>7146.45</v>
      </c>
    </row>
    <row r="1862" spans="1:26">
      <c r="A1862" t="s">
        <v>246</v>
      </c>
      <c r="B1862">
        <v>6972887143</v>
      </c>
      <c r="C1862" t="s">
        <v>2331</v>
      </c>
      <c r="D1862" t="s">
        <v>1028</v>
      </c>
      <c r="E1862" t="s">
        <v>54</v>
      </c>
      <c r="F1862">
        <v>12276516</v>
      </c>
      <c r="G1862">
        <v>45009</v>
      </c>
      <c r="H1862" t="s">
        <v>3921</v>
      </c>
      <c r="I1862" t="s">
        <v>255</v>
      </c>
      <c r="J1862" t="s">
        <v>249</v>
      </c>
      <c r="K1862" t="s">
        <v>250</v>
      </c>
      <c r="L1862" t="s">
        <v>251</v>
      </c>
      <c r="O1862" s="111">
        <v>45009</v>
      </c>
      <c r="P1862" t="s">
        <v>252</v>
      </c>
      <c r="Q1862" t="s">
        <v>257</v>
      </c>
      <c r="R1862" s="111"/>
      <c r="W1862">
        <v>0</v>
      </c>
      <c r="X1862">
        <v>0</v>
      </c>
      <c r="Y1862">
        <v>0</v>
      </c>
      <c r="Z1862">
        <f t="shared" si="29"/>
        <v>0</v>
      </c>
    </row>
    <row r="1863" spans="1:26">
      <c r="A1863" t="s">
        <v>246</v>
      </c>
      <c r="B1863">
        <v>690067178</v>
      </c>
      <c r="C1863" t="s">
        <v>2311</v>
      </c>
      <c r="D1863" t="s">
        <v>3922</v>
      </c>
      <c r="E1863" t="s">
        <v>3923</v>
      </c>
      <c r="F1863">
        <v>12201471</v>
      </c>
      <c r="G1863">
        <v>44991</v>
      </c>
      <c r="H1863" t="s">
        <v>3924</v>
      </c>
      <c r="I1863" t="s">
        <v>255</v>
      </c>
      <c r="J1863" t="s">
        <v>249</v>
      </c>
      <c r="K1863" t="s">
        <v>250</v>
      </c>
      <c r="L1863" t="s">
        <v>251</v>
      </c>
      <c r="O1863" s="111">
        <v>44991</v>
      </c>
      <c r="P1863" t="s">
        <v>252</v>
      </c>
      <c r="Q1863" t="s">
        <v>253</v>
      </c>
      <c r="R1863" s="111">
        <v>44995</v>
      </c>
      <c r="W1863">
        <v>0</v>
      </c>
      <c r="X1863">
        <v>849</v>
      </c>
      <c r="Y1863">
        <v>2487</v>
      </c>
      <c r="Z1863">
        <f t="shared" si="29"/>
        <v>3336</v>
      </c>
    </row>
    <row r="1864" spans="1:26">
      <c r="A1864" t="s">
        <v>246</v>
      </c>
      <c r="B1864" t="s">
        <v>2211</v>
      </c>
      <c r="C1864" t="s">
        <v>2212</v>
      </c>
      <c r="D1864" t="s">
        <v>2479</v>
      </c>
      <c r="E1864" t="s">
        <v>1528</v>
      </c>
      <c r="F1864">
        <v>12363696</v>
      </c>
      <c r="G1864">
        <v>45030</v>
      </c>
      <c r="H1864" t="s">
        <v>4699</v>
      </c>
      <c r="I1864" t="s">
        <v>255</v>
      </c>
      <c r="J1864" t="s">
        <v>249</v>
      </c>
      <c r="K1864" t="s">
        <v>250</v>
      </c>
      <c r="L1864" t="s">
        <v>251</v>
      </c>
      <c r="O1864" s="111">
        <v>45030</v>
      </c>
      <c r="P1864" t="s">
        <v>252</v>
      </c>
      <c r="Q1864" t="s">
        <v>253</v>
      </c>
      <c r="R1864" s="111">
        <v>45033</v>
      </c>
      <c r="W1864">
        <v>0</v>
      </c>
      <c r="X1864">
        <v>0</v>
      </c>
      <c r="Y1864">
        <v>3425.4</v>
      </c>
      <c r="Z1864">
        <f t="shared" si="29"/>
        <v>3425.4</v>
      </c>
    </row>
    <row r="1865" spans="1:26">
      <c r="A1865" t="s">
        <v>246</v>
      </c>
      <c r="B1865" t="s">
        <v>2211</v>
      </c>
      <c r="C1865" t="s">
        <v>2212</v>
      </c>
      <c r="D1865" t="s">
        <v>2479</v>
      </c>
      <c r="E1865" t="s">
        <v>1528</v>
      </c>
      <c r="F1865">
        <v>12372003</v>
      </c>
      <c r="G1865">
        <v>45031</v>
      </c>
      <c r="H1865" t="s">
        <v>4700</v>
      </c>
      <c r="I1865" t="s">
        <v>255</v>
      </c>
      <c r="J1865" t="s">
        <v>249</v>
      </c>
      <c r="K1865" t="s">
        <v>250</v>
      </c>
      <c r="L1865" t="s">
        <v>251</v>
      </c>
      <c r="O1865" s="111">
        <v>45031</v>
      </c>
      <c r="P1865" t="s">
        <v>252</v>
      </c>
      <c r="Q1865" t="s">
        <v>257</v>
      </c>
      <c r="R1865" s="111">
        <v>45033</v>
      </c>
      <c r="W1865">
        <v>0</v>
      </c>
      <c r="X1865">
        <v>0</v>
      </c>
      <c r="Y1865">
        <v>0</v>
      </c>
      <c r="Z1865">
        <f t="shared" si="29"/>
        <v>0</v>
      </c>
    </row>
    <row r="1866" spans="1:26">
      <c r="A1866" t="s">
        <v>246</v>
      </c>
      <c r="B1866" t="s">
        <v>2248</v>
      </c>
      <c r="C1866" t="s">
        <v>2249</v>
      </c>
      <c r="D1866" t="s">
        <v>2937</v>
      </c>
      <c r="E1866" t="s">
        <v>54</v>
      </c>
      <c r="F1866">
        <v>12125337</v>
      </c>
      <c r="G1866">
        <v>44972</v>
      </c>
      <c r="H1866" t="s">
        <v>2938</v>
      </c>
      <c r="I1866" t="s">
        <v>255</v>
      </c>
      <c r="J1866" t="s">
        <v>249</v>
      </c>
      <c r="K1866" t="s">
        <v>268</v>
      </c>
      <c r="L1866" t="s">
        <v>251</v>
      </c>
      <c r="O1866" s="111">
        <v>44972</v>
      </c>
      <c r="P1866" t="s">
        <v>252</v>
      </c>
      <c r="Q1866" t="s">
        <v>253</v>
      </c>
      <c r="R1866" s="111">
        <v>44981</v>
      </c>
      <c r="W1866">
        <v>781.5</v>
      </c>
      <c r="X1866">
        <v>7522.1</v>
      </c>
      <c r="Y1866">
        <v>2724.5</v>
      </c>
      <c r="Z1866">
        <f t="shared" si="29"/>
        <v>11028.1</v>
      </c>
    </row>
    <row r="1867" spans="1:26">
      <c r="A1867" t="s">
        <v>246</v>
      </c>
      <c r="B1867" t="s">
        <v>2248</v>
      </c>
      <c r="C1867" t="s">
        <v>2249</v>
      </c>
      <c r="D1867" t="s">
        <v>265</v>
      </c>
      <c r="E1867" t="s">
        <v>54</v>
      </c>
      <c r="F1867">
        <v>12005950</v>
      </c>
      <c r="G1867">
        <v>44972</v>
      </c>
      <c r="H1867" t="s">
        <v>2939</v>
      </c>
      <c r="I1867" t="s">
        <v>255</v>
      </c>
      <c r="J1867" t="s">
        <v>249</v>
      </c>
      <c r="K1867" t="s">
        <v>250</v>
      </c>
      <c r="L1867" t="s">
        <v>251</v>
      </c>
      <c r="O1867" s="111">
        <v>44973</v>
      </c>
      <c r="P1867" t="s">
        <v>252</v>
      </c>
      <c r="Q1867" t="s">
        <v>253</v>
      </c>
      <c r="R1867" s="111">
        <v>44974</v>
      </c>
      <c r="W1867">
        <v>2771.55</v>
      </c>
      <c r="X1867">
        <v>17889.91</v>
      </c>
      <c r="Y1867">
        <v>15511.68</v>
      </c>
      <c r="Z1867">
        <f t="shared" si="29"/>
        <v>36173.14</v>
      </c>
    </row>
    <row r="1868" spans="1:26">
      <c r="A1868" t="s">
        <v>246</v>
      </c>
      <c r="B1868" t="s">
        <v>2186</v>
      </c>
      <c r="C1868" t="s">
        <v>2187</v>
      </c>
      <c r="D1868" t="s">
        <v>265</v>
      </c>
      <c r="E1868" t="s">
        <v>54</v>
      </c>
      <c r="F1868">
        <v>12184110</v>
      </c>
      <c r="G1868">
        <v>44986</v>
      </c>
      <c r="H1868" t="s">
        <v>3930</v>
      </c>
      <c r="I1868" t="s">
        <v>255</v>
      </c>
      <c r="J1868" t="s">
        <v>249</v>
      </c>
      <c r="K1868" t="s">
        <v>250</v>
      </c>
      <c r="L1868" t="s">
        <v>251</v>
      </c>
      <c r="O1868" s="111">
        <v>44986</v>
      </c>
      <c r="P1868" t="s">
        <v>252</v>
      </c>
      <c r="Q1868" t="s">
        <v>257</v>
      </c>
      <c r="R1868" s="111">
        <v>44987</v>
      </c>
      <c r="W1868">
        <v>0</v>
      </c>
      <c r="X1868">
        <v>0</v>
      </c>
      <c r="Y1868">
        <v>0</v>
      </c>
      <c r="Z1868">
        <f t="shared" si="29"/>
        <v>0</v>
      </c>
    </row>
    <row r="1869" spans="1:26">
      <c r="A1869" t="s">
        <v>246</v>
      </c>
      <c r="B1869" t="s">
        <v>2186</v>
      </c>
      <c r="C1869" t="s">
        <v>2187</v>
      </c>
      <c r="D1869" t="s">
        <v>265</v>
      </c>
      <c r="E1869" t="s">
        <v>54</v>
      </c>
      <c r="F1869">
        <v>12185463</v>
      </c>
      <c r="G1869">
        <v>44987</v>
      </c>
      <c r="H1869" t="s">
        <v>3931</v>
      </c>
      <c r="I1869" t="s">
        <v>255</v>
      </c>
      <c r="L1869" t="s">
        <v>251</v>
      </c>
      <c r="O1869" s="111">
        <v>44987</v>
      </c>
      <c r="P1869" t="s">
        <v>252</v>
      </c>
      <c r="Q1869" t="s">
        <v>253</v>
      </c>
      <c r="R1869" s="111">
        <v>44988</v>
      </c>
      <c r="W1869">
        <v>0</v>
      </c>
      <c r="X1869">
        <v>3438.95</v>
      </c>
      <c r="Y1869">
        <v>473.5</v>
      </c>
      <c r="Z1869">
        <f t="shared" si="29"/>
        <v>3912.45</v>
      </c>
    </row>
    <row r="1870" spans="1:26">
      <c r="A1870" t="s">
        <v>246</v>
      </c>
      <c r="B1870" t="s">
        <v>2248</v>
      </c>
      <c r="C1870" t="s">
        <v>2249</v>
      </c>
      <c r="D1870" t="s">
        <v>265</v>
      </c>
      <c r="E1870" t="s">
        <v>54</v>
      </c>
      <c r="F1870">
        <v>12200578</v>
      </c>
      <c r="G1870">
        <v>44991</v>
      </c>
      <c r="H1870" t="s">
        <v>3932</v>
      </c>
      <c r="I1870" t="s">
        <v>255</v>
      </c>
      <c r="J1870" t="s">
        <v>249</v>
      </c>
      <c r="K1870" t="s">
        <v>268</v>
      </c>
      <c r="L1870" t="s">
        <v>251</v>
      </c>
      <c r="O1870" s="111">
        <v>44991</v>
      </c>
      <c r="P1870" t="s">
        <v>252</v>
      </c>
      <c r="Q1870" t="s">
        <v>253</v>
      </c>
      <c r="R1870" s="111">
        <v>44992</v>
      </c>
      <c r="W1870">
        <v>0</v>
      </c>
      <c r="X1870">
        <v>51201.31</v>
      </c>
      <c r="Y1870">
        <v>80416.27</v>
      </c>
      <c r="Z1870">
        <f t="shared" si="29"/>
        <v>131617.58000000002</v>
      </c>
    </row>
    <row r="1871" spans="1:26">
      <c r="A1871" t="s">
        <v>246</v>
      </c>
      <c r="B1871" t="s">
        <v>2248</v>
      </c>
      <c r="C1871" t="s">
        <v>2249</v>
      </c>
      <c r="D1871" t="s">
        <v>265</v>
      </c>
      <c r="E1871" t="s">
        <v>54</v>
      </c>
      <c r="F1871">
        <v>12111627</v>
      </c>
      <c r="G1871">
        <v>44991</v>
      </c>
      <c r="H1871" t="s">
        <v>3929</v>
      </c>
      <c r="I1871" t="s">
        <v>255</v>
      </c>
      <c r="J1871" t="s">
        <v>249</v>
      </c>
      <c r="K1871" t="s">
        <v>268</v>
      </c>
      <c r="L1871" t="s">
        <v>251</v>
      </c>
      <c r="O1871" s="111">
        <v>44991</v>
      </c>
      <c r="P1871" t="s">
        <v>252</v>
      </c>
      <c r="Q1871" t="s">
        <v>253</v>
      </c>
      <c r="R1871" s="111">
        <v>44992</v>
      </c>
      <c r="W1871">
        <v>0</v>
      </c>
      <c r="X1871">
        <v>33701.120000000003</v>
      </c>
      <c r="Y1871">
        <v>44136.89</v>
      </c>
      <c r="Z1871">
        <f t="shared" si="29"/>
        <v>77838.010000000009</v>
      </c>
    </row>
    <row r="1872" spans="1:26">
      <c r="A1872" t="s">
        <v>246</v>
      </c>
      <c r="B1872">
        <v>88683036120</v>
      </c>
      <c r="C1872" t="s">
        <v>3545</v>
      </c>
      <c r="D1872" t="s">
        <v>265</v>
      </c>
      <c r="E1872" t="s">
        <v>54</v>
      </c>
      <c r="F1872">
        <v>12210890</v>
      </c>
      <c r="G1872">
        <v>44993</v>
      </c>
      <c r="H1872" t="s">
        <v>3933</v>
      </c>
      <c r="I1872" t="s">
        <v>255</v>
      </c>
      <c r="J1872" t="s">
        <v>249</v>
      </c>
      <c r="K1872" t="s">
        <v>250</v>
      </c>
      <c r="L1872" t="s">
        <v>251</v>
      </c>
      <c r="O1872" s="111">
        <v>44999</v>
      </c>
      <c r="P1872" t="s">
        <v>252</v>
      </c>
      <c r="Q1872" t="s">
        <v>253</v>
      </c>
      <c r="R1872" s="111">
        <v>45000</v>
      </c>
      <c r="W1872">
        <v>0</v>
      </c>
      <c r="X1872">
        <v>1958.25</v>
      </c>
      <c r="Y1872">
        <v>3110.75</v>
      </c>
      <c r="Z1872">
        <f t="shared" si="29"/>
        <v>5069</v>
      </c>
    </row>
    <row r="1873" spans="1:26">
      <c r="A1873" t="s">
        <v>246</v>
      </c>
      <c r="B1873" t="s">
        <v>2248</v>
      </c>
      <c r="C1873" t="s">
        <v>2249</v>
      </c>
      <c r="D1873" t="s">
        <v>265</v>
      </c>
      <c r="E1873" t="s">
        <v>54</v>
      </c>
      <c r="F1873">
        <v>9056073</v>
      </c>
      <c r="G1873">
        <v>44995</v>
      </c>
      <c r="H1873" t="s">
        <v>3925</v>
      </c>
      <c r="I1873" t="s">
        <v>255</v>
      </c>
      <c r="J1873" t="s">
        <v>249</v>
      </c>
      <c r="K1873" t="s">
        <v>250</v>
      </c>
      <c r="L1873" t="s">
        <v>251</v>
      </c>
      <c r="O1873" s="111">
        <v>44995</v>
      </c>
      <c r="P1873" t="s">
        <v>252</v>
      </c>
      <c r="Q1873" t="s">
        <v>282</v>
      </c>
      <c r="R1873" s="111">
        <v>44998</v>
      </c>
      <c r="W1873">
        <v>0</v>
      </c>
      <c r="X1873">
        <v>12680.49</v>
      </c>
      <c r="Y1873">
        <v>0</v>
      </c>
      <c r="Z1873">
        <f t="shared" si="29"/>
        <v>12680.49</v>
      </c>
    </row>
    <row r="1874" spans="1:26">
      <c r="A1874" t="s">
        <v>246</v>
      </c>
      <c r="B1874" t="s">
        <v>2248</v>
      </c>
      <c r="C1874" t="s">
        <v>2249</v>
      </c>
      <c r="D1874" t="s">
        <v>265</v>
      </c>
      <c r="E1874" t="s">
        <v>54</v>
      </c>
      <c r="F1874">
        <v>12224885</v>
      </c>
      <c r="G1874">
        <v>44998</v>
      </c>
      <c r="H1874" t="s">
        <v>3934</v>
      </c>
      <c r="I1874" t="s">
        <v>255</v>
      </c>
      <c r="J1874" t="s">
        <v>249</v>
      </c>
      <c r="K1874" t="s">
        <v>268</v>
      </c>
      <c r="L1874" t="s">
        <v>251</v>
      </c>
      <c r="O1874" s="111">
        <v>44998</v>
      </c>
      <c r="P1874" t="s">
        <v>252</v>
      </c>
      <c r="Q1874" t="s">
        <v>253</v>
      </c>
      <c r="R1874" s="111">
        <v>44999</v>
      </c>
      <c r="W1874">
        <v>0</v>
      </c>
      <c r="X1874">
        <v>279245.63</v>
      </c>
      <c r="Y1874">
        <v>449575.48</v>
      </c>
      <c r="Z1874">
        <f t="shared" si="29"/>
        <v>728821.11</v>
      </c>
    </row>
    <row r="1875" spans="1:26">
      <c r="A1875" t="s">
        <v>246</v>
      </c>
      <c r="B1875" t="s">
        <v>2186</v>
      </c>
      <c r="C1875" t="s">
        <v>2187</v>
      </c>
      <c r="D1875" t="s">
        <v>265</v>
      </c>
      <c r="E1875" t="s">
        <v>54</v>
      </c>
      <c r="F1875">
        <v>12326339</v>
      </c>
      <c r="G1875">
        <v>45019</v>
      </c>
      <c r="H1875" t="s">
        <v>4701</v>
      </c>
      <c r="I1875" t="s">
        <v>260</v>
      </c>
      <c r="L1875" t="s">
        <v>251</v>
      </c>
      <c r="O1875" s="111">
        <v>45019</v>
      </c>
      <c r="P1875" t="s">
        <v>252</v>
      </c>
      <c r="Q1875" t="s">
        <v>263</v>
      </c>
      <c r="R1875" s="111">
        <v>45020</v>
      </c>
      <c r="W1875">
        <v>0</v>
      </c>
      <c r="X1875">
        <v>0</v>
      </c>
      <c r="Y1875">
        <v>0</v>
      </c>
      <c r="Z1875">
        <f t="shared" si="29"/>
        <v>0</v>
      </c>
    </row>
    <row r="1876" spans="1:26">
      <c r="A1876" t="s">
        <v>246</v>
      </c>
      <c r="B1876" t="s">
        <v>2186</v>
      </c>
      <c r="C1876" t="s">
        <v>2187</v>
      </c>
      <c r="D1876" t="s">
        <v>265</v>
      </c>
      <c r="E1876" t="s">
        <v>54</v>
      </c>
      <c r="F1876">
        <v>12332504</v>
      </c>
      <c r="G1876">
        <v>45020</v>
      </c>
      <c r="H1876" t="s">
        <v>4702</v>
      </c>
      <c r="I1876" t="s">
        <v>255</v>
      </c>
      <c r="J1876" t="s">
        <v>249</v>
      </c>
      <c r="K1876" t="s">
        <v>250</v>
      </c>
      <c r="L1876" t="s">
        <v>251</v>
      </c>
      <c r="O1876" s="111">
        <v>45020</v>
      </c>
      <c r="P1876" t="s">
        <v>252</v>
      </c>
      <c r="Q1876" t="s">
        <v>253</v>
      </c>
      <c r="R1876" s="111">
        <v>45021</v>
      </c>
      <c r="W1876">
        <v>0</v>
      </c>
      <c r="X1876">
        <v>0</v>
      </c>
      <c r="Y1876">
        <v>2</v>
      </c>
      <c r="Z1876">
        <f t="shared" si="29"/>
        <v>2</v>
      </c>
    </row>
    <row r="1877" spans="1:26">
      <c r="A1877" t="s">
        <v>246</v>
      </c>
      <c r="B1877">
        <v>1768766185</v>
      </c>
      <c r="C1877" t="s">
        <v>2110</v>
      </c>
      <c r="D1877" t="s">
        <v>265</v>
      </c>
      <c r="E1877" t="s">
        <v>54</v>
      </c>
      <c r="F1877">
        <v>12416168</v>
      </c>
      <c r="G1877">
        <v>45043</v>
      </c>
      <c r="H1877" t="s">
        <v>4703</v>
      </c>
      <c r="I1877" t="s">
        <v>271</v>
      </c>
      <c r="J1877" t="s">
        <v>249</v>
      </c>
      <c r="K1877" t="s">
        <v>250</v>
      </c>
      <c r="L1877" t="s">
        <v>251</v>
      </c>
      <c r="O1877" s="111">
        <v>45043</v>
      </c>
      <c r="P1877" t="s">
        <v>252</v>
      </c>
      <c r="Q1877" t="s">
        <v>253</v>
      </c>
      <c r="R1877" s="111">
        <v>45044</v>
      </c>
      <c r="W1877">
        <v>0</v>
      </c>
      <c r="X1877">
        <v>0</v>
      </c>
      <c r="Y1877">
        <v>390.5</v>
      </c>
      <c r="Z1877">
        <f t="shared" si="29"/>
        <v>390.5</v>
      </c>
    </row>
    <row r="1878" spans="1:26">
      <c r="A1878" t="s">
        <v>246</v>
      </c>
      <c r="B1878" t="s">
        <v>2186</v>
      </c>
      <c r="C1878" t="s">
        <v>2187</v>
      </c>
      <c r="D1878" t="s">
        <v>265</v>
      </c>
      <c r="E1878" t="s">
        <v>54</v>
      </c>
      <c r="F1878">
        <v>12422984</v>
      </c>
      <c r="G1878">
        <v>45044</v>
      </c>
      <c r="H1878" t="s">
        <v>4704</v>
      </c>
      <c r="I1878" t="s">
        <v>248</v>
      </c>
      <c r="J1878" t="s">
        <v>249</v>
      </c>
      <c r="K1878" t="s">
        <v>268</v>
      </c>
      <c r="L1878" t="s">
        <v>251</v>
      </c>
      <c r="O1878" s="111">
        <v>45044</v>
      </c>
      <c r="P1878" t="s">
        <v>252</v>
      </c>
      <c r="Q1878" t="s">
        <v>257</v>
      </c>
      <c r="R1878" s="111"/>
      <c r="W1878">
        <v>0</v>
      </c>
      <c r="X1878">
        <v>0</v>
      </c>
      <c r="Y1878">
        <v>0</v>
      </c>
      <c r="Z1878">
        <f t="shared" si="29"/>
        <v>0</v>
      </c>
    </row>
    <row r="1879" spans="1:26">
      <c r="A1879" t="s">
        <v>246</v>
      </c>
      <c r="B1879">
        <v>70526237147</v>
      </c>
      <c r="C1879" t="s">
        <v>3553</v>
      </c>
      <c r="D1879" t="s">
        <v>408</v>
      </c>
      <c r="E1879" t="s">
        <v>54</v>
      </c>
      <c r="F1879">
        <v>10205442</v>
      </c>
      <c r="G1879">
        <v>45005</v>
      </c>
      <c r="H1879" t="s">
        <v>3935</v>
      </c>
      <c r="I1879" t="s">
        <v>255</v>
      </c>
      <c r="J1879" t="s">
        <v>249</v>
      </c>
      <c r="K1879" t="s">
        <v>250</v>
      </c>
      <c r="L1879" t="s">
        <v>251</v>
      </c>
      <c r="O1879" s="111">
        <v>45005</v>
      </c>
      <c r="P1879" t="s">
        <v>252</v>
      </c>
      <c r="Q1879" t="s">
        <v>253</v>
      </c>
      <c r="R1879" s="111">
        <v>45006</v>
      </c>
      <c r="W1879">
        <v>465</v>
      </c>
      <c r="X1879">
        <v>3558.22</v>
      </c>
      <c r="Y1879">
        <v>14309.7</v>
      </c>
      <c r="Z1879">
        <f t="shared" si="29"/>
        <v>18332.920000000002</v>
      </c>
    </row>
    <row r="1880" spans="1:26">
      <c r="A1880" t="s">
        <v>246</v>
      </c>
      <c r="B1880">
        <v>2828705129</v>
      </c>
      <c r="C1880" t="s">
        <v>2305</v>
      </c>
      <c r="D1880" t="s">
        <v>1053</v>
      </c>
      <c r="E1880" t="s">
        <v>54</v>
      </c>
      <c r="F1880">
        <v>12119869</v>
      </c>
      <c r="G1880">
        <v>44971</v>
      </c>
      <c r="H1880" t="s">
        <v>2941</v>
      </c>
      <c r="I1880" t="s">
        <v>248</v>
      </c>
      <c r="J1880" t="s">
        <v>249</v>
      </c>
      <c r="K1880" t="s">
        <v>3936</v>
      </c>
      <c r="L1880" t="s">
        <v>251</v>
      </c>
      <c r="O1880" s="111">
        <v>44971</v>
      </c>
      <c r="P1880" t="s">
        <v>252</v>
      </c>
      <c r="Q1880" t="s">
        <v>253</v>
      </c>
      <c r="R1880" s="111">
        <v>44987</v>
      </c>
      <c r="W1880">
        <v>0</v>
      </c>
      <c r="X1880">
        <v>2285</v>
      </c>
      <c r="Y1880">
        <v>729.5</v>
      </c>
      <c r="Z1880">
        <f t="shared" si="29"/>
        <v>3014.5</v>
      </c>
    </row>
    <row r="1881" spans="1:26">
      <c r="A1881" t="s">
        <v>246</v>
      </c>
      <c r="B1881">
        <v>6589394164</v>
      </c>
      <c r="C1881" t="s">
        <v>2314</v>
      </c>
      <c r="D1881" t="s">
        <v>1053</v>
      </c>
      <c r="E1881" t="s">
        <v>54</v>
      </c>
      <c r="F1881">
        <v>12128471</v>
      </c>
      <c r="G1881">
        <v>44972</v>
      </c>
      <c r="H1881" t="s">
        <v>2943</v>
      </c>
      <c r="I1881" t="s">
        <v>260</v>
      </c>
      <c r="J1881" t="s">
        <v>249</v>
      </c>
      <c r="K1881" t="s">
        <v>3936</v>
      </c>
      <c r="L1881" t="s">
        <v>251</v>
      </c>
      <c r="O1881" s="111">
        <v>44972</v>
      </c>
      <c r="P1881" t="s">
        <v>252</v>
      </c>
      <c r="Q1881" t="s">
        <v>253</v>
      </c>
      <c r="R1881" s="111">
        <v>44988</v>
      </c>
      <c r="W1881">
        <v>0</v>
      </c>
      <c r="X1881">
        <v>4304.24</v>
      </c>
      <c r="Y1881">
        <v>7082.83</v>
      </c>
      <c r="Z1881">
        <f t="shared" si="29"/>
        <v>11387.07</v>
      </c>
    </row>
    <row r="1882" spans="1:26">
      <c r="A1882" t="s">
        <v>246</v>
      </c>
      <c r="B1882">
        <v>6589394164</v>
      </c>
      <c r="C1882" t="s">
        <v>2314</v>
      </c>
      <c r="D1882" t="s">
        <v>1053</v>
      </c>
      <c r="E1882" t="s">
        <v>54</v>
      </c>
      <c r="F1882">
        <v>12122798</v>
      </c>
      <c r="G1882">
        <v>44972</v>
      </c>
      <c r="H1882" t="s">
        <v>2942</v>
      </c>
      <c r="I1882" t="s">
        <v>255</v>
      </c>
      <c r="L1882" t="s">
        <v>251</v>
      </c>
      <c r="O1882" s="111">
        <v>44972</v>
      </c>
      <c r="P1882" t="s">
        <v>252</v>
      </c>
      <c r="Q1882" t="s">
        <v>263</v>
      </c>
      <c r="R1882" s="111">
        <v>44973</v>
      </c>
      <c r="W1882">
        <v>8</v>
      </c>
      <c r="X1882">
        <v>0</v>
      </c>
      <c r="Y1882">
        <v>0</v>
      </c>
      <c r="Z1882">
        <f t="shared" si="29"/>
        <v>8</v>
      </c>
    </row>
    <row r="1883" spans="1:26">
      <c r="A1883" t="s">
        <v>246</v>
      </c>
      <c r="B1883">
        <v>6589394164</v>
      </c>
      <c r="C1883" t="s">
        <v>2314</v>
      </c>
      <c r="D1883" t="s">
        <v>1053</v>
      </c>
      <c r="E1883" t="s">
        <v>54</v>
      </c>
      <c r="F1883">
        <v>12119499</v>
      </c>
      <c r="G1883">
        <v>44973</v>
      </c>
      <c r="H1883" t="s">
        <v>2940</v>
      </c>
      <c r="I1883" t="s">
        <v>255</v>
      </c>
      <c r="J1883" t="s">
        <v>249</v>
      </c>
      <c r="K1883" t="s">
        <v>268</v>
      </c>
      <c r="L1883" t="s">
        <v>251</v>
      </c>
      <c r="O1883" s="111">
        <v>44973</v>
      </c>
      <c r="P1883" t="s">
        <v>252</v>
      </c>
      <c r="Q1883" t="s">
        <v>253</v>
      </c>
      <c r="R1883" s="111">
        <v>44974</v>
      </c>
      <c r="W1883">
        <v>12058.78</v>
      </c>
      <c r="X1883">
        <v>36733.68</v>
      </c>
      <c r="Y1883">
        <v>23549.02</v>
      </c>
      <c r="Z1883">
        <f t="shared" si="29"/>
        <v>72341.48</v>
      </c>
    </row>
    <row r="1884" spans="1:26">
      <c r="A1884" t="s">
        <v>246</v>
      </c>
      <c r="B1884">
        <v>2215955112</v>
      </c>
      <c r="C1884" t="s">
        <v>3151</v>
      </c>
      <c r="D1884" t="s">
        <v>1053</v>
      </c>
      <c r="E1884" t="s">
        <v>54</v>
      </c>
      <c r="F1884">
        <v>12129654</v>
      </c>
      <c r="G1884">
        <v>44980</v>
      </c>
      <c r="H1884" t="s">
        <v>2810</v>
      </c>
      <c r="I1884" t="s">
        <v>260</v>
      </c>
      <c r="L1884" t="s">
        <v>251</v>
      </c>
      <c r="O1884" s="111">
        <v>44980</v>
      </c>
      <c r="P1884" t="s">
        <v>252</v>
      </c>
      <c r="Q1884" t="s">
        <v>263</v>
      </c>
      <c r="R1884" s="111">
        <v>44993</v>
      </c>
      <c r="W1884">
        <v>0</v>
      </c>
      <c r="X1884">
        <v>1546.12</v>
      </c>
      <c r="Y1884">
        <v>0</v>
      </c>
      <c r="Z1884">
        <f t="shared" si="29"/>
        <v>1546.12</v>
      </c>
    </row>
    <row r="1885" spans="1:26">
      <c r="A1885" t="s">
        <v>246</v>
      </c>
      <c r="B1885">
        <v>2828705129</v>
      </c>
      <c r="C1885" t="s">
        <v>2305</v>
      </c>
      <c r="D1885" t="s">
        <v>1053</v>
      </c>
      <c r="E1885" t="s">
        <v>54</v>
      </c>
      <c r="F1885">
        <v>12163329</v>
      </c>
      <c r="G1885">
        <v>44984</v>
      </c>
      <c r="H1885" t="s">
        <v>2944</v>
      </c>
      <c r="I1885" t="s">
        <v>255</v>
      </c>
      <c r="J1885" t="s">
        <v>249</v>
      </c>
      <c r="K1885" t="s">
        <v>268</v>
      </c>
      <c r="L1885" t="s">
        <v>251</v>
      </c>
      <c r="O1885" s="111">
        <v>44984</v>
      </c>
      <c r="P1885" t="s">
        <v>252</v>
      </c>
      <c r="Q1885" t="s">
        <v>253</v>
      </c>
      <c r="R1885" s="111">
        <v>44985</v>
      </c>
      <c r="W1885">
        <v>153.94999999999999</v>
      </c>
      <c r="X1885">
        <v>63182.82</v>
      </c>
      <c r="Y1885">
        <v>71943.69</v>
      </c>
      <c r="Z1885">
        <f t="shared" si="29"/>
        <v>135280.46</v>
      </c>
    </row>
    <row r="1886" spans="1:26">
      <c r="A1886" t="s">
        <v>246</v>
      </c>
      <c r="B1886">
        <v>6589394164</v>
      </c>
      <c r="C1886" t="s">
        <v>2314</v>
      </c>
      <c r="D1886" t="s">
        <v>1053</v>
      </c>
      <c r="E1886" t="s">
        <v>54</v>
      </c>
      <c r="F1886">
        <v>12196192</v>
      </c>
      <c r="G1886">
        <v>44988</v>
      </c>
      <c r="H1886" t="s">
        <v>3937</v>
      </c>
      <c r="I1886" t="s">
        <v>255</v>
      </c>
      <c r="J1886" t="s">
        <v>249</v>
      </c>
      <c r="K1886" t="s">
        <v>250</v>
      </c>
      <c r="L1886" t="s">
        <v>251</v>
      </c>
      <c r="O1886" s="111">
        <v>44988</v>
      </c>
      <c r="P1886" t="s">
        <v>252</v>
      </c>
      <c r="Q1886" t="s">
        <v>282</v>
      </c>
      <c r="R1886" s="111">
        <v>44991</v>
      </c>
      <c r="W1886">
        <v>0</v>
      </c>
      <c r="X1886">
        <v>32</v>
      </c>
      <c r="Y1886">
        <v>0</v>
      </c>
      <c r="Z1886">
        <f t="shared" si="29"/>
        <v>32</v>
      </c>
    </row>
    <row r="1887" spans="1:26">
      <c r="A1887" t="s">
        <v>246</v>
      </c>
      <c r="B1887">
        <v>2828705129</v>
      </c>
      <c r="C1887" t="s">
        <v>2305</v>
      </c>
      <c r="D1887" t="s">
        <v>1053</v>
      </c>
      <c r="E1887" t="s">
        <v>54</v>
      </c>
      <c r="F1887">
        <v>12196567</v>
      </c>
      <c r="G1887">
        <v>44994</v>
      </c>
      <c r="H1887" t="s">
        <v>3938</v>
      </c>
      <c r="I1887" t="s">
        <v>255</v>
      </c>
      <c r="J1887" t="s">
        <v>249</v>
      </c>
      <c r="K1887" t="s">
        <v>250</v>
      </c>
      <c r="L1887" t="s">
        <v>251</v>
      </c>
      <c r="O1887" s="111">
        <v>44994</v>
      </c>
      <c r="P1887" t="s">
        <v>252</v>
      </c>
      <c r="Q1887" t="s">
        <v>253</v>
      </c>
      <c r="R1887" s="111">
        <v>44995</v>
      </c>
      <c r="W1887">
        <v>0</v>
      </c>
      <c r="X1887">
        <v>2875.19</v>
      </c>
      <c r="Y1887">
        <v>4526.1499999999996</v>
      </c>
      <c r="Z1887">
        <f t="shared" si="29"/>
        <v>7401.34</v>
      </c>
    </row>
    <row r="1888" spans="1:26">
      <c r="A1888" t="s">
        <v>246</v>
      </c>
      <c r="B1888">
        <v>2828705129</v>
      </c>
      <c r="C1888" t="s">
        <v>2305</v>
      </c>
      <c r="D1888" t="s">
        <v>1053</v>
      </c>
      <c r="E1888" t="s">
        <v>54</v>
      </c>
      <c r="F1888">
        <v>12215612</v>
      </c>
      <c r="G1888">
        <v>44994</v>
      </c>
      <c r="H1888" t="s">
        <v>3939</v>
      </c>
      <c r="I1888" t="s">
        <v>255</v>
      </c>
      <c r="J1888" t="s">
        <v>249</v>
      </c>
      <c r="K1888" t="s">
        <v>268</v>
      </c>
      <c r="L1888" t="s">
        <v>251</v>
      </c>
      <c r="O1888" s="111">
        <v>44994</v>
      </c>
      <c r="P1888" t="s">
        <v>252</v>
      </c>
      <c r="Q1888" t="s">
        <v>282</v>
      </c>
      <c r="R1888" s="111">
        <v>44995</v>
      </c>
      <c r="W1888">
        <v>0</v>
      </c>
      <c r="X1888">
        <v>1795.71</v>
      </c>
      <c r="Y1888">
        <v>0</v>
      </c>
      <c r="Z1888">
        <f t="shared" si="29"/>
        <v>1795.71</v>
      </c>
    </row>
    <row r="1889" spans="1:26">
      <c r="A1889" t="s">
        <v>246</v>
      </c>
      <c r="B1889">
        <v>565845128</v>
      </c>
      <c r="C1889" t="s">
        <v>3573</v>
      </c>
      <c r="D1889" t="s">
        <v>1053</v>
      </c>
      <c r="E1889" t="s">
        <v>54</v>
      </c>
      <c r="F1889">
        <v>12225669</v>
      </c>
      <c r="G1889">
        <v>44998</v>
      </c>
      <c r="H1889" t="s">
        <v>3940</v>
      </c>
      <c r="I1889" t="s">
        <v>256</v>
      </c>
      <c r="J1889" t="s">
        <v>249</v>
      </c>
      <c r="K1889" t="s">
        <v>250</v>
      </c>
      <c r="L1889" t="s">
        <v>251</v>
      </c>
      <c r="O1889" s="111">
        <v>44998</v>
      </c>
      <c r="P1889" t="s">
        <v>252</v>
      </c>
      <c r="Q1889" t="s">
        <v>253</v>
      </c>
      <c r="R1889" s="111">
        <v>45000</v>
      </c>
      <c r="W1889">
        <v>0</v>
      </c>
      <c r="X1889">
        <v>2534.4</v>
      </c>
      <c r="Y1889">
        <v>9298.9</v>
      </c>
      <c r="Z1889">
        <f t="shared" si="29"/>
        <v>11833.3</v>
      </c>
    </row>
    <row r="1890" spans="1:26">
      <c r="A1890" t="s">
        <v>246</v>
      </c>
      <c r="B1890">
        <v>565845128</v>
      </c>
      <c r="C1890" t="s">
        <v>3573</v>
      </c>
      <c r="D1890" t="s">
        <v>1053</v>
      </c>
      <c r="E1890" t="s">
        <v>54</v>
      </c>
      <c r="F1890">
        <v>12246799</v>
      </c>
      <c r="G1890">
        <v>45002</v>
      </c>
      <c r="H1890" t="s">
        <v>3942</v>
      </c>
      <c r="I1890" t="s">
        <v>255</v>
      </c>
      <c r="J1890" t="s">
        <v>249</v>
      </c>
      <c r="K1890" t="s">
        <v>250</v>
      </c>
      <c r="L1890" t="s">
        <v>251</v>
      </c>
      <c r="O1890" s="111">
        <v>45002</v>
      </c>
      <c r="P1890" t="s">
        <v>252</v>
      </c>
      <c r="Q1890" t="s">
        <v>282</v>
      </c>
      <c r="R1890" s="111">
        <v>45005</v>
      </c>
      <c r="W1890">
        <v>0</v>
      </c>
      <c r="X1890">
        <v>724.5</v>
      </c>
      <c r="Y1890">
        <v>0</v>
      </c>
      <c r="Z1890">
        <f t="shared" si="29"/>
        <v>724.5</v>
      </c>
    </row>
    <row r="1891" spans="1:26">
      <c r="A1891" t="s">
        <v>246</v>
      </c>
      <c r="B1891">
        <v>2215955112</v>
      </c>
      <c r="C1891" t="s">
        <v>3151</v>
      </c>
      <c r="D1891" t="s">
        <v>1053</v>
      </c>
      <c r="E1891" t="s">
        <v>54</v>
      </c>
      <c r="F1891">
        <v>12247597</v>
      </c>
      <c r="G1891">
        <v>45002</v>
      </c>
      <c r="H1891" t="s">
        <v>3943</v>
      </c>
      <c r="I1891" t="s">
        <v>255</v>
      </c>
      <c r="L1891" t="s">
        <v>251</v>
      </c>
      <c r="O1891" s="111">
        <v>45002</v>
      </c>
      <c r="P1891" t="s">
        <v>252</v>
      </c>
      <c r="Q1891" t="s">
        <v>253</v>
      </c>
      <c r="R1891" s="111">
        <v>45002</v>
      </c>
      <c r="W1891">
        <v>0</v>
      </c>
      <c r="X1891">
        <v>177</v>
      </c>
      <c r="Y1891">
        <v>15</v>
      </c>
      <c r="Z1891">
        <f t="shared" si="29"/>
        <v>192</v>
      </c>
    </row>
    <row r="1892" spans="1:26">
      <c r="A1892" t="s">
        <v>246</v>
      </c>
      <c r="B1892" t="s">
        <v>4240</v>
      </c>
      <c r="C1892" t="s">
        <v>3643</v>
      </c>
      <c r="D1892" t="s">
        <v>1053</v>
      </c>
      <c r="E1892" t="s">
        <v>54</v>
      </c>
      <c r="F1892">
        <v>12236614</v>
      </c>
      <c r="G1892">
        <v>45002</v>
      </c>
      <c r="H1892" t="s">
        <v>3941</v>
      </c>
      <c r="I1892" t="s">
        <v>255</v>
      </c>
      <c r="J1892" t="s">
        <v>249</v>
      </c>
      <c r="K1892" t="s">
        <v>250</v>
      </c>
      <c r="L1892" t="s">
        <v>251</v>
      </c>
      <c r="O1892" s="111">
        <v>45002</v>
      </c>
      <c r="P1892" t="s">
        <v>252</v>
      </c>
      <c r="Q1892" t="s">
        <v>253</v>
      </c>
      <c r="R1892" s="111">
        <v>45005</v>
      </c>
      <c r="W1892">
        <v>0</v>
      </c>
      <c r="X1892">
        <v>47</v>
      </c>
      <c r="Y1892">
        <v>380</v>
      </c>
      <c r="Z1892">
        <f t="shared" si="29"/>
        <v>427</v>
      </c>
    </row>
    <row r="1893" spans="1:26">
      <c r="A1893" t="s">
        <v>246</v>
      </c>
      <c r="B1893">
        <v>2215955112</v>
      </c>
      <c r="C1893" t="s">
        <v>3151</v>
      </c>
      <c r="D1893" t="s">
        <v>1053</v>
      </c>
      <c r="E1893" t="s">
        <v>54</v>
      </c>
      <c r="F1893">
        <v>12249531</v>
      </c>
      <c r="G1893">
        <v>45002</v>
      </c>
      <c r="H1893" t="s">
        <v>3944</v>
      </c>
      <c r="I1893" t="s">
        <v>260</v>
      </c>
      <c r="L1893" t="s">
        <v>251</v>
      </c>
      <c r="O1893" s="111">
        <v>45002</v>
      </c>
      <c r="P1893" t="s">
        <v>252</v>
      </c>
      <c r="Q1893" t="s">
        <v>263</v>
      </c>
      <c r="R1893" s="111"/>
      <c r="W1893">
        <v>0</v>
      </c>
      <c r="X1893">
        <v>0</v>
      </c>
      <c r="Y1893">
        <v>0</v>
      </c>
      <c r="Z1893">
        <f t="shared" si="29"/>
        <v>0</v>
      </c>
    </row>
    <row r="1894" spans="1:26">
      <c r="A1894" t="s">
        <v>246</v>
      </c>
      <c r="B1894">
        <v>2215955112</v>
      </c>
      <c r="C1894" t="s">
        <v>3151</v>
      </c>
      <c r="D1894" t="s">
        <v>1053</v>
      </c>
      <c r="E1894" t="s">
        <v>54</v>
      </c>
      <c r="F1894">
        <v>12288310</v>
      </c>
      <c r="G1894">
        <v>45013</v>
      </c>
      <c r="H1894" t="s">
        <v>3945</v>
      </c>
      <c r="I1894" t="s">
        <v>255</v>
      </c>
      <c r="J1894" t="s">
        <v>249</v>
      </c>
      <c r="K1894" t="s">
        <v>250</v>
      </c>
      <c r="L1894" t="s">
        <v>251</v>
      </c>
      <c r="O1894" s="111">
        <v>45013</v>
      </c>
      <c r="P1894" t="s">
        <v>252</v>
      </c>
      <c r="Q1894" t="s">
        <v>253</v>
      </c>
      <c r="R1894" s="111">
        <v>45016</v>
      </c>
      <c r="W1894">
        <v>0</v>
      </c>
      <c r="X1894">
        <v>0</v>
      </c>
      <c r="Y1894">
        <v>299</v>
      </c>
      <c r="Z1894">
        <f t="shared" si="29"/>
        <v>299</v>
      </c>
    </row>
    <row r="1895" spans="1:26">
      <c r="A1895" t="s">
        <v>246</v>
      </c>
      <c r="B1895">
        <v>2828705129</v>
      </c>
      <c r="C1895" t="s">
        <v>2305</v>
      </c>
      <c r="D1895" t="s">
        <v>1053</v>
      </c>
      <c r="E1895" t="s">
        <v>54</v>
      </c>
      <c r="F1895">
        <v>12326923</v>
      </c>
      <c r="G1895">
        <v>45019</v>
      </c>
      <c r="H1895" t="s">
        <v>4705</v>
      </c>
      <c r="I1895" t="s">
        <v>255</v>
      </c>
      <c r="J1895" t="s">
        <v>249</v>
      </c>
      <c r="K1895" t="s">
        <v>4717</v>
      </c>
      <c r="L1895" t="s">
        <v>251</v>
      </c>
      <c r="O1895" s="111">
        <v>45019</v>
      </c>
      <c r="P1895" t="s">
        <v>252</v>
      </c>
      <c r="Q1895" t="s">
        <v>253</v>
      </c>
      <c r="R1895" s="111">
        <v>45020</v>
      </c>
      <c r="W1895">
        <v>0</v>
      </c>
      <c r="X1895">
        <v>0</v>
      </c>
      <c r="Y1895">
        <v>3970</v>
      </c>
      <c r="Z1895">
        <f t="shared" si="29"/>
        <v>3970</v>
      </c>
    </row>
    <row r="1896" spans="1:26">
      <c r="A1896" t="s">
        <v>246</v>
      </c>
      <c r="B1896">
        <v>2828705129</v>
      </c>
      <c r="C1896" t="s">
        <v>2305</v>
      </c>
      <c r="D1896" t="s">
        <v>1053</v>
      </c>
      <c r="E1896" t="s">
        <v>54</v>
      </c>
      <c r="F1896">
        <v>12166101</v>
      </c>
      <c r="G1896">
        <v>45026</v>
      </c>
      <c r="H1896" t="s">
        <v>4706</v>
      </c>
      <c r="I1896" t="s">
        <v>255</v>
      </c>
      <c r="J1896" t="s">
        <v>249</v>
      </c>
      <c r="K1896" t="s">
        <v>268</v>
      </c>
      <c r="L1896" t="s">
        <v>251</v>
      </c>
      <c r="O1896" s="111">
        <v>45026</v>
      </c>
      <c r="P1896" t="s">
        <v>252</v>
      </c>
      <c r="Q1896" t="s">
        <v>253</v>
      </c>
      <c r="R1896" s="111">
        <v>45029</v>
      </c>
      <c r="W1896">
        <v>0</v>
      </c>
      <c r="X1896">
        <v>0</v>
      </c>
      <c r="Y1896">
        <v>6174.97</v>
      </c>
      <c r="Z1896">
        <f t="shared" si="29"/>
        <v>6174.97</v>
      </c>
    </row>
    <row r="1897" spans="1:26">
      <c r="A1897" t="s">
        <v>246</v>
      </c>
      <c r="B1897" t="s">
        <v>4240</v>
      </c>
      <c r="C1897" t="s">
        <v>3643</v>
      </c>
      <c r="D1897" t="s">
        <v>1053</v>
      </c>
      <c r="E1897" t="s">
        <v>54</v>
      </c>
      <c r="F1897">
        <v>12363877</v>
      </c>
      <c r="G1897">
        <v>45029</v>
      </c>
      <c r="H1897" t="s">
        <v>4707</v>
      </c>
      <c r="I1897" t="s">
        <v>255</v>
      </c>
      <c r="J1897" t="s">
        <v>249</v>
      </c>
      <c r="K1897" t="s">
        <v>250</v>
      </c>
      <c r="L1897" t="s">
        <v>251</v>
      </c>
      <c r="O1897" s="111">
        <v>45033</v>
      </c>
      <c r="P1897" t="s">
        <v>252</v>
      </c>
      <c r="Q1897" t="s">
        <v>253</v>
      </c>
      <c r="R1897" s="111">
        <v>45033</v>
      </c>
      <c r="W1897">
        <v>0</v>
      </c>
      <c r="X1897">
        <v>0</v>
      </c>
      <c r="Y1897">
        <v>214</v>
      </c>
      <c r="Z1897">
        <f t="shared" si="29"/>
        <v>214</v>
      </c>
    </row>
    <row r="1898" spans="1:26">
      <c r="A1898" t="s">
        <v>246</v>
      </c>
      <c r="B1898" t="s">
        <v>4240</v>
      </c>
      <c r="C1898" t="s">
        <v>3643</v>
      </c>
      <c r="D1898" t="s">
        <v>1053</v>
      </c>
      <c r="E1898" t="s">
        <v>54</v>
      </c>
      <c r="F1898">
        <v>6848458</v>
      </c>
      <c r="G1898">
        <v>45033</v>
      </c>
      <c r="H1898" t="s">
        <v>4708</v>
      </c>
      <c r="I1898" t="s">
        <v>255</v>
      </c>
      <c r="J1898" t="s">
        <v>249</v>
      </c>
      <c r="K1898" t="s">
        <v>250</v>
      </c>
      <c r="L1898" t="s">
        <v>251</v>
      </c>
      <c r="O1898" s="111">
        <v>45033</v>
      </c>
      <c r="P1898" t="s">
        <v>252</v>
      </c>
      <c r="Q1898" t="s">
        <v>253</v>
      </c>
      <c r="R1898" s="111">
        <v>45035</v>
      </c>
      <c r="W1898">
        <v>0</v>
      </c>
      <c r="X1898">
        <v>0</v>
      </c>
      <c r="Y1898">
        <v>94.5</v>
      </c>
      <c r="Z1898">
        <f t="shared" si="29"/>
        <v>94.5</v>
      </c>
    </row>
    <row r="1899" spans="1:26">
      <c r="A1899" t="s">
        <v>246</v>
      </c>
      <c r="B1899" t="s">
        <v>4240</v>
      </c>
      <c r="C1899" t="s">
        <v>3643</v>
      </c>
      <c r="D1899" t="s">
        <v>1053</v>
      </c>
      <c r="E1899" t="s">
        <v>54</v>
      </c>
      <c r="F1899">
        <v>12332776</v>
      </c>
      <c r="G1899">
        <v>45034</v>
      </c>
      <c r="H1899" t="s">
        <v>4709</v>
      </c>
      <c r="I1899" t="s">
        <v>255</v>
      </c>
      <c r="J1899" t="s">
        <v>249</v>
      </c>
      <c r="K1899" t="s">
        <v>268</v>
      </c>
      <c r="L1899" t="s">
        <v>251</v>
      </c>
      <c r="O1899" s="111">
        <v>45034</v>
      </c>
      <c r="P1899" t="s">
        <v>252</v>
      </c>
      <c r="Q1899" t="s">
        <v>253</v>
      </c>
      <c r="R1899" s="111">
        <v>45035</v>
      </c>
      <c r="W1899">
        <v>0</v>
      </c>
      <c r="X1899">
        <v>0</v>
      </c>
      <c r="Y1899">
        <v>7066.73</v>
      </c>
      <c r="Z1899">
        <f t="shared" si="29"/>
        <v>7066.73</v>
      </c>
    </row>
    <row r="1900" spans="1:26">
      <c r="A1900" t="s">
        <v>246</v>
      </c>
      <c r="B1900" t="s">
        <v>4242</v>
      </c>
      <c r="C1900" t="s">
        <v>3617</v>
      </c>
      <c r="D1900" t="s">
        <v>1053</v>
      </c>
      <c r="E1900" t="s">
        <v>54</v>
      </c>
      <c r="F1900">
        <v>12374482</v>
      </c>
      <c r="G1900">
        <v>45034</v>
      </c>
      <c r="H1900" t="s">
        <v>4710</v>
      </c>
      <c r="I1900" t="s">
        <v>255</v>
      </c>
      <c r="J1900" t="s">
        <v>249</v>
      </c>
      <c r="K1900" t="s">
        <v>250</v>
      </c>
      <c r="L1900" t="s">
        <v>251</v>
      </c>
      <c r="O1900" s="111">
        <v>45034</v>
      </c>
      <c r="P1900" t="s">
        <v>252</v>
      </c>
      <c r="Q1900" t="s">
        <v>257</v>
      </c>
      <c r="R1900" s="111">
        <v>45035</v>
      </c>
      <c r="W1900">
        <v>0</v>
      </c>
      <c r="X1900">
        <v>0</v>
      </c>
      <c r="Y1900">
        <v>0</v>
      </c>
      <c r="Z1900">
        <f t="shared" si="29"/>
        <v>0</v>
      </c>
    </row>
    <row r="1901" spans="1:26">
      <c r="A1901" t="s">
        <v>246</v>
      </c>
      <c r="B1901" t="s">
        <v>4242</v>
      </c>
      <c r="C1901" t="s">
        <v>3617</v>
      </c>
      <c r="D1901" t="s">
        <v>1053</v>
      </c>
      <c r="E1901" t="s">
        <v>54</v>
      </c>
      <c r="F1901">
        <v>12378250</v>
      </c>
      <c r="G1901">
        <v>45036</v>
      </c>
      <c r="H1901" t="s">
        <v>4711</v>
      </c>
      <c r="I1901" t="s">
        <v>271</v>
      </c>
      <c r="J1901" t="s">
        <v>249</v>
      </c>
      <c r="K1901" t="s">
        <v>268</v>
      </c>
      <c r="L1901" t="s">
        <v>251</v>
      </c>
      <c r="O1901" s="111">
        <v>45036</v>
      </c>
      <c r="P1901" t="s">
        <v>252</v>
      </c>
      <c r="Q1901" t="s">
        <v>253</v>
      </c>
      <c r="R1901" s="111">
        <v>45041</v>
      </c>
      <c r="W1901">
        <v>0</v>
      </c>
      <c r="X1901">
        <v>0</v>
      </c>
      <c r="Y1901">
        <v>26.39</v>
      </c>
      <c r="Z1901">
        <f t="shared" si="29"/>
        <v>26.39</v>
      </c>
    </row>
    <row r="1902" spans="1:26">
      <c r="A1902" t="s">
        <v>246</v>
      </c>
      <c r="B1902" t="s">
        <v>2248</v>
      </c>
      <c r="C1902" t="s">
        <v>2249</v>
      </c>
      <c r="D1902" t="s">
        <v>2945</v>
      </c>
      <c r="E1902" t="s">
        <v>54</v>
      </c>
      <c r="F1902">
        <v>331417</v>
      </c>
      <c r="G1902">
        <v>44973</v>
      </c>
      <c r="H1902" t="s">
        <v>2946</v>
      </c>
      <c r="I1902" t="s">
        <v>255</v>
      </c>
      <c r="J1902" t="s">
        <v>249</v>
      </c>
      <c r="K1902" t="s">
        <v>268</v>
      </c>
      <c r="L1902" t="s">
        <v>251</v>
      </c>
      <c r="O1902" s="111">
        <v>44973</v>
      </c>
      <c r="P1902" t="s">
        <v>252</v>
      </c>
      <c r="Q1902" t="s">
        <v>253</v>
      </c>
      <c r="R1902" s="111">
        <v>44979</v>
      </c>
      <c r="W1902">
        <v>2354.85</v>
      </c>
      <c r="X1902">
        <v>12549.01</v>
      </c>
      <c r="Y1902">
        <v>14337.33</v>
      </c>
      <c r="Z1902">
        <f t="shared" si="29"/>
        <v>29241.190000000002</v>
      </c>
    </row>
    <row r="1903" spans="1:26">
      <c r="A1903" t="s">
        <v>246</v>
      </c>
      <c r="B1903" t="s">
        <v>2202</v>
      </c>
      <c r="C1903" t="s">
        <v>2203</v>
      </c>
      <c r="D1903" t="s">
        <v>4712</v>
      </c>
      <c r="E1903" t="s">
        <v>1528</v>
      </c>
      <c r="F1903">
        <v>11513354</v>
      </c>
      <c r="G1903">
        <v>45020</v>
      </c>
      <c r="H1903" t="s">
        <v>4713</v>
      </c>
      <c r="I1903" t="s">
        <v>255</v>
      </c>
      <c r="J1903" t="s">
        <v>249</v>
      </c>
      <c r="K1903" t="s">
        <v>250</v>
      </c>
      <c r="L1903" t="s">
        <v>251</v>
      </c>
      <c r="O1903" s="111">
        <v>45021</v>
      </c>
      <c r="P1903" t="s">
        <v>252</v>
      </c>
      <c r="Q1903" t="s">
        <v>253</v>
      </c>
      <c r="R1903" s="111">
        <v>45022</v>
      </c>
      <c r="W1903">
        <v>0</v>
      </c>
      <c r="X1903">
        <v>0</v>
      </c>
      <c r="Y1903">
        <v>2272.0100000000002</v>
      </c>
      <c r="Z1903">
        <f t="shared" si="29"/>
        <v>2272.0100000000002</v>
      </c>
    </row>
  </sheetData>
  <autoFilter ref="A1:Z1903" xr:uid="{571A8AA8-F4C1-475C-8837-6E888CC49564}"/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3B207-3894-4730-8255-B38AF895E1A3}">
  <sheetPr>
    <tabColor theme="9" tint="-0.249977111117893"/>
  </sheetPr>
  <dimension ref="A1:W70"/>
  <sheetViews>
    <sheetView showGridLines="0" topLeftCell="C1" workbookViewId="0">
      <selection activeCell="C15" sqref="C15"/>
    </sheetView>
  </sheetViews>
  <sheetFormatPr defaultRowHeight="14.5"/>
  <cols>
    <col min="1" max="1" width="13.1796875" style="57" bestFit="1" customWidth="1"/>
    <col min="2" max="2" width="17.81640625" style="57" bestFit="1" customWidth="1"/>
    <col min="3" max="3" width="21.54296875" style="57" bestFit="1" customWidth="1"/>
    <col min="4" max="4" width="19.453125" style="57" bestFit="1" customWidth="1"/>
    <col min="5" max="5" width="21.08984375" style="57" bestFit="1" customWidth="1"/>
    <col min="6" max="6" width="14.54296875" bestFit="1" customWidth="1"/>
    <col min="7" max="7" width="14" bestFit="1" customWidth="1"/>
    <col min="8" max="8" width="50.81640625" bestFit="1" customWidth="1"/>
    <col min="9" max="9" width="11.6328125" style="54" customWidth="1"/>
    <col min="10" max="10" width="14.1796875" bestFit="1" customWidth="1"/>
    <col min="11" max="11" width="18.1796875" style="54" customWidth="1"/>
    <col min="12" max="12" width="18.1796875" customWidth="1"/>
    <col min="13" max="13" width="18.1796875" style="54" customWidth="1"/>
    <col min="14" max="14" width="18.1796875" customWidth="1"/>
    <col min="15" max="15" width="18.1796875" style="54" customWidth="1"/>
    <col min="16" max="18" width="18.1796875" customWidth="1"/>
    <col min="19" max="19" width="14.81640625" bestFit="1" customWidth="1"/>
    <col min="20" max="20" width="17.90625" bestFit="1" customWidth="1"/>
    <col min="21" max="21" width="11.1796875" bestFit="1" customWidth="1"/>
    <col min="22" max="22" width="10.81640625" bestFit="1" customWidth="1"/>
    <col min="23" max="23" width="7" bestFit="1" customWidth="1"/>
  </cols>
  <sheetData>
    <row r="1" spans="1:23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 t="shared" ref="I1:I64" si="0"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1" t="s">
        <v>34</v>
      </c>
      <c r="R1" s="20" t="s">
        <v>33</v>
      </c>
      <c r="S1" s="20" t="s">
        <v>35</v>
      </c>
      <c r="T1" s="20" t="s">
        <v>36</v>
      </c>
      <c r="U1" s="22" t="s">
        <v>37</v>
      </c>
      <c r="V1" s="22" t="s">
        <v>38</v>
      </c>
      <c r="W1" s="22" t="s">
        <v>39</v>
      </c>
    </row>
    <row r="2" spans="1:23" ht="26">
      <c r="F2" s="24" t="s">
        <v>40</v>
      </c>
      <c r="G2" s="39" t="s">
        <v>41</v>
      </c>
      <c r="H2" s="26" t="s">
        <v>42</v>
      </c>
      <c r="I2" s="53" t="str">
        <f t="shared" si="0"/>
        <v>09966884637</v>
      </c>
      <c r="J2" s="29" t="s">
        <v>44</v>
      </c>
      <c r="K2" s="56" t="str">
        <f t="shared" ref="K2:K65" si="1">IFERROR(VLOOKUP(L2,H:I,2,0),"-")</f>
        <v>-</v>
      </c>
      <c r="L2" s="29" t="s">
        <v>5</v>
      </c>
      <c r="M2" s="56" t="str">
        <f t="shared" ref="M2:M65" si="2">IFERROR(VLOOKUP(N2,H:I,2,0),"-")</f>
        <v>-</v>
      </c>
      <c r="N2" s="26" t="s">
        <v>5</v>
      </c>
      <c r="O2" s="56" t="str">
        <f t="shared" ref="O2:O65" si="3">IFERROR(VLOOKUP(P2,H:I,2,0),"-")</f>
        <v>00365921610</v>
      </c>
      <c r="P2" s="29" t="s">
        <v>122</v>
      </c>
      <c r="Q2" s="28">
        <v>34818</v>
      </c>
      <c r="R2" s="119" t="s">
        <v>43</v>
      </c>
      <c r="S2" s="30">
        <v>44795</v>
      </c>
      <c r="T2" s="31"/>
      <c r="U2" s="32">
        <v>38998244137</v>
      </c>
      <c r="V2" s="33" t="s">
        <v>45</v>
      </c>
      <c r="W2" s="33" t="s">
        <v>46</v>
      </c>
    </row>
    <row r="3" spans="1:23" ht="26">
      <c r="F3" s="24" t="s">
        <v>40</v>
      </c>
      <c r="G3" s="34" t="s">
        <v>47</v>
      </c>
      <c r="H3" s="26" t="s">
        <v>48</v>
      </c>
      <c r="I3" s="53" t="str">
        <f t="shared" si="0"/>
        <v>04970600600</v>
      </c>
      <c r="J3" s="29" t="s">
        <v>50</v>
      </c>
      <c r="K3" s="56" t="str">
        <f t="shared" si="1"/>
        <v>-</v>
      </c>
      <c r="L3" s="29" t="s">
        <v>962</v>
      </c>
      <c r="M3" s="56" t="str">
        <f t="shared" si="2"/>
        <v>09966884637</v>
      </c>
      <c r="N3" s="26" t="s">
        <v>42</v>
      </c>
      <c r="O3" s="56" t="str">
        <f t="shared" si="3"/>
        <v>00365921610</v>
      </c>
      <c r="P3" s="29" t="s">
        <v>122</v>
      </c>
      <c r="Q3" s="28">
        <v>29461</v>
      </c>
      <c r="R3" s="119" t="s">
        <v>49</v>
      </c>
      <c r="S3" s="30">
        <v>44795</v>
      </c>
      <c r="T3" s="31"/>
      <c r="U3" s="32">
        <v>32999281314</v>
      </c>
      <c r="V3" s="33" t="s">
        <v>45</v>
      </c>
      <c r="W3" s="33" t="s">
        <v>46</v>
      </c>
    </row>
    <row r="4" spans="1:23" ht="15.5">
      <c r="F4" s="24" t="s">
        <v>40</v>
      </c>
      <c r="G4" s="34">
        <v>71704965187</v>
      </c>
      <c r="H4" s="26" t="s">
        <v>59</v>
      </c>
      <c r="I4" s="53">
        <f t="shared" si="0"/>
        <v>71704965187</v>
      </c>
      <c r="J4" s="29" t="s">
        <v>61</v>
      </c>
      <c r="K4" s="56">
        <f t="shared" si="1"/>
        <v>397689292</v>
      </c>
      <c r="L4" s="26" t="s">
        <v>62</v>
      </c>
      <c r="M4" s="56" t="str">
        <f t="shared" si="2"/>
        <v>09966884637</v>
      </c>
      <c r="N4" s="26" t="s">
        <v>42</v>
      </c>
      <c r="O4" s="56" t="str">
        <f t="shared" si="3"/>
        <v>00365921610</v>
      </c>
      <c r="P4" s="29" t="s">
        <v>122</v>
      </c>
      <c r="Q4" s="28">
        <v>29776</v>
      </c>
      <c r="R4" s="119" t="s">
        <v>60</v>
      </c>
      <c r="S4" s="30">
        <v>44802</v>
      </c>
      <c r="T4" s="31"/>
      <c r="U4" s="32">
        <v>62998367034</v>
      </c>
      <c r="V4" s="33" t="s">
        <v>53</v>
      </c>
      <c r="W4" s="33" t="s">
        <v>54</v>
      </c>
    </row>
    <row r="5" spans="1:23" ht="15.5">
      <c r="F5" s="24" t="s">
        <v>40</v>
      </c>
      <c r="G5" s="34">
        <v>397689292</v>
      </c>
      <c r="H5" s="26" t="s">
        <v>62</v>
      </c>
      <c r="I5" s="53">
        <f t="shared" si="0"/>
        <v>397689292</v>
      </c>
      <c r="J5" s="29" t="s">
        <v>50</v>
      </c>
      <c r="K5" s="56" t="str">
        <f t="shared" si="1"/>
        <v>09966884637</v>
      </c>
      <c r="L5" s="26" t="s">
        <v>42</v>
      </c>
      <c r="M5" s="56" t="str">
        <f t="shared" si="2"/>
        <v>09966884637</v>
      </c>
      <c r="N5" s="26" t="s">
        <v>42</v>
      </c>
      <c r="O5" s="56" t="str">
        <f t="shared" si="3"/>
        <v>00365921610</v>
      </c>
      <c r="P5" s="29" t="s">
        <v>122</v>
      </c>
      <c r="Q5" s="28">
        <v>33980</v>
      </c>
      <c r="R5" s="119" t="s">
        <v>63</v>
      </c>
      <c r="S5" s="30">
        <v>44802</v>
      </c>
      <c r="T5" s="31"/>
      <c r="U5" s="32">
        <v>62983164625</v>
      </c>
      <c r="V5" s="33" t="s">
        <v>53</v>
      </c>
      <c r="W5" s="33" t="s">
        <v>54</v>
      </c>
    </row>
    <row r="6" spans="1:23" ht="26">
      <c r="F6" s="24" t="s">
        <v>40</v>
      </c>
      <c r="G6" s="34">
        <v>63870606649</v>
      </c>
      <c r="H6" s="26" t="s">
        <v>298</v>
      </c>
      <c r="I6" s="53">
        <f t="shared" si="0"/>
        <v>63870606649</v>
      </c>
      <c r="J6" s="29" t="s">
        <v>61</v>
      </c>
      <c r="K6" s="56" t="str">
        <f t="shared" si="1"/>
        <v>04970600600</v>
      </c>
      <c r="L6" s="29" t="s">
        <v>48</v>
      </c>
      <c r="M6" s="56" t="str">
        <f t="shared" si="2"/>
        <v>09966884637</v>
      </c>
      <c r="N6" s="26" t="s">
        <v>42</v>
      </c>
      <c r="O6" s="56" t="str">
        <f t="shared" si="3"/>
        <v>00365921610</v>
      </c>
      <c r="P6" s="29" t="s">
        <v>122</v>
      </c>
      <c r="Q6" s="28">
        <v>23683</v>
      </c>
      <c r="R6" s="119" t="s">
        <v>67</v>
      </c>
      <c r="S6" s="30">
        <v>44795</v>
      </c>
      <c r="T6" s="31"/>
      <c r="U6" s="32">
        <v>31984580153</v>
      </c>
      <c r="V6" s="33" t="s">
        <v>45</v>
      </c>
      <c r="W6" s="33" t="s">
        <v>46</v>
      </c>
    </row>
    <row r="7" spans="1:23" ht="15.5">
      <c r="F7" s="24" t="s">
        <v>40</v>
      </c>
      <c r="G7" s="34">
        <v>5029234152</v>
      </c>
      <c r="H7" s="26" t="s">
        <v>68</v>
      </c>
      <c r="I7" s="53">
        <f t="shared" si="0"/>
        <v>5029234152</v>
      </c>
      <c r="J7" s="29" t="s">
        <v>50</v>
      </c>
      <c r="K7" s="56" t="str">
        <f t="shared" si="1"/>
        <v>-</v>
      </c>
      <c r="L7" s="29" t="s">
        <v>962</v>
      </c>
      <c r="M7" s="56" t="str">
        <f t="shared" si="2"/>
        <v>09966884637</v>
      </c>
      <c r="N7" s="26" t="s">
        <v>42</v>
      </c>
      <c r="O7" s="56" t="str">
        <f t="shared" si="3"/>
        <v>00365921610</v>
      </c>
      <c r="P7" s="29" t="s">
        <v>122</v>
      </c>
      <c r="Q7" s="28">
        <v>34134</v>
      </c>
      <c r="R7" s="120" t="s">
        <v>69</v>
      </c>
      <c r="S7" s="30">
        <v>44798</v>
      </c>
      <c r="T7" s="31"/>
      <c r="U7" s="32">
        <v>61998801407</v>
      </c>
      <c r="V7" s="33" t="s">
        <v>57</v>
      </c>
      <c r="W7" s="33" t="s">
        <v>58</v>
      </c>
    </row>
    <row r="8" spans="1:23" ht="26">
      <c r="F8" s="24" t="s">
        <v>40</v>
      </c>
      <c r="G8" s="37">
        <v>9452609621</v>
      </c>
      <c r="H8" s="26" t="s">
        <v>72</v>
      </c>
      <c r="I8" s="53">
        <f t="shared" si="0"/>
        <v>9452609621</v>
      </c>
      <c r="J8" s="29" t="s">
        <v>61</v>
      </c>
      <c r="K8" s="56" t="str">
        <f t="shared" si="1"/>
        <v>04970600600</v>
      </c>
      <c r="L8" s="29" t="s">
        <v>48</v>
      </c>
      <c r="M8" s="56" t="str">
        <f t="shared" si="2"/>
        <v>09966884637</v>
      </c>
      <c r="N8" s="26" t="s">
        <v>42</v>
      </c>
      <c r="O8" s="56" t="str">
        <f t="shared" si="3"/>
        <v>00365921610</v>
      </c>
      <c r="P8" s="29" t="s">
        <v>122</v>
      </c>
      <c r="Q8" s="28">
        <v>33176</v>
      </c>
      <c r="R8" s="119" t="s">
        <v>73</v>
      </c>
      <c r="S8" s="30">
        <v>44795</v>
      </c>
      <c r="T8" s="31">
        <v>44911</v>
      </c>
      <c r="U8" s="32">
        <v>62998158950</v>
      </c>
      <c r="V8" s="33" t="s">
        <v>45</v>
      </c>
      <c r="W8" s="33" t="s">
        <v>46</v>
      </c>
    </row>
    <row r="9" spans="1:23" ht="26">
      <c r="F9" s="24" t="s">
        <v>40</v>
      </c>
      <c r="G9" s="34">
        <v>13113308607</v>
      </c>
      <c r="H9" s="26" t="s">
        <v>76</v>
      </c>
      <c r="I9" s="53">
        <f t="shared" si="0"/>
        <v>13113308607</v>
      </c>
      <c r="J9" s="29" t="s">
        <v>61</v>
      </c>
      <c r="K9" s="56" t="str">
        <f t="shared" si="1"/>
        <v>04970600600</v>
      </c>
      <c r="L9" s="29" t="s">
        <v>48</v>
      </c>
      <c r="M9" s="56" t="str">
        <f t="shared" si="2"/>
        <v>09966884637</v>
      </c>
      <c r="N9" s="26" t="s">
        <v>42</v>
      </c>
      <c r="O9" s="56" t="str">
        <f t="shared" si="3"/>
        <v>00365921610</v>
      </c>
      <c r="P9" s="29" t="s">
        <v>122</v>
      </c>
      <c r="Q9" s="28">
        <v>34962</v>
      </c>
      <c r="R9" s="119" t="s">
        <v>77</v>
      </c>
      <c r="S9" s="30">
        <v>44795</v>
      </c>
      <c r="T9" s="36">
        <v>44911</v>
      </c>
      <c r="U9" s="32">
        <v>32988998992</v>
      </c>
      <c r="V9" s="33" t="s">
        <v>45</v>
      </c>
      <c r="W9" s="33" t="s">
        <v>46</v>
      </c>
    </row>
    <row r="10" spans="1:23" ht="15.5">
      <c r="F10" s="24" t="s">
        <v>40</v>
      </c>
      <c r="G10" s="34">
        <v>36483336829</v>
      </c>
      <c r="H10" s="26" t="s">
        <v>82</v>
      </c>
      <c r="I10" s="53">
        <f t="shared" si="0"/>
        <v>36483336829</v>
      </c>
      <c r="J10" s="29" t="s">
        <v>61</v>
      </c>
      <c r="K10" s="56">
        <f t="shared" si="1"/>
        <v>397689292</v>
      </c>
      <c r="L10" s="26" t="s">
        <v>62</v>
      </c>
      <c r="M10" s="56" t="str">
        <f t="shared" si="2"/>
        <v>09966884637</v>
      </c>
      <c r="N10" s="26" t="s">
        <v>42</v>
      </c>
      <c r="O10" s="56" t="str">
        <f t="shared" si="3"/>
        <v>00365921610</v>
      </c>
      <c r="P10" s="29" t="s">
        <v>122</v>
      </c>
      <c r="Q10" s="28">
        <v>31810</v>
      </c>
      <c r="R10" s="119" t="s">
        <v>83</v>
      </c>
      <c r="S10" s="30">
        <v>44802</v>
      </c>
      <c r="T10" s="36">
        <v>44911</v>
      </c>
      <c r="U10" s="32">
        <v>62981423405</v>
      </c>
      <c r="V10" s="33" t="s">
        <v>53</v>
      </c>
      <c r="W10" s="33" t="s">
        <v>54</v>
      </c>
    </row>
    <row r="11" spans="1:23" ht="26">
      <c r="F11" s="24" t="s">
        <v>40</v>
      </c>
      <c r="G11" s="34">
        <v>11158354754</v>
      </c>
      <c r="H11" s="26" t="s">
        <v>84</v>
      </c>
      <c r="I11" s="53">
        <f t="shared" si="0"/>
        <v>11158354754</v>
      </c>
      <c r="J11" s="29" t="s">
        <v>61</v>
      </c>
      <c r="K11" s="56" t="str">
        <f t="shared" si="1"/>
        <v>04970600600</v>
      </c>
      <c r="L11" s="29" t="s">
        <v>48</v>
      </c>
      <c r="M11" s="56" t="str">
        <f t="shared" si="2"/>
        <v>09966884637</v>
      </c>
      <c r="N11" s="26" t="s">
        <v>42</v>
      </c>
      <c r="O11" s="56" t="str">
        <f t="shared" si="3"/>
        <v>00365921610</v>
      </c>
      <c r="P11" s="29" t="s">
        <v>122</v>
      </c>
      <c r="Q11" s="28">
        <v>31857</v>
      </c>
      <c r="R11" s="119" t="s">
        <v>85</v>
      </c>
      <c r="S11" s="30">
        <v>44795</v>
      </c>
      <c r="T11" s="36"/>
      <c r="U11" s="32">
        <v>24988435066</v>
      </c>
      <c r="V11" s="33" t="s">
        <v>45</v>
      </c>
      <c r="W11" s="33" t="s">
        <v>46</v>
      </c>
    </row>
    <row r="12" spans="1:23" ht="15.5">
      <c r="F12" s="24" t="s">
        <v>40</v>
      </c>
      <c r="G12" s="34">
        <v>4578519619</v>
      </c>
      <c r="H12" s="26" t="s">
        <v>86</v>
      </c>
      <c r="I12" s="53">
        <f t="shared" si="0"/>
        <v>4578519619</v>
      </c>
      <c r="J12" s="29" t="s">
        <v>61</v>
      </c>
      <c r="K12" s="56">
        <f t="shared" si="1"/>
        <v>5029234152</v>
      </c>
      <c r="L12" s="29" t="s">
        <v>68</v>
      </c>
      <c r="M12" s="56" t="str">
        <f t="shared" si="2"/>
        <v>09966884637</v>
      </c>
      <c r="N12" s="26" t="s">
        <v>42</v>
      </c>
      <c r="O12" s="56" t="str">
        <f t="shared" si="3"/>
        <v>00365921610</v>
      </c>
      <c r="P12" s="29" t="s">
        <v>122</v>
      </c>
      <c r="Q12" s="28">
        <v>29230</v>
      </c>
      <c r="R12" s="119" t="s">
        <v>87</v>
      </c>
      <c r="S12" s="30">
        <v>44798</v>
      </c>
      <c r="T12" s="36"/>
      <c r="U12" s="32">
        <v>61992807407</v>
      </c>
      <c r="V12" s="33" t="s">
        <v>57</v>
      </c>
      <c r="W12" s="33" t="s">
        <v>58</v>
      </c>
    </row>
    <row r="13" spans="1:23" ht="15.5">
      <c r="F13" s="24" t="s">
        <v>40</v>
      </c>
      <c r="G13" s="34" t="s">
        <v>94</v>
      </c>
      <c r="H13" s="26" t="s">
        <v>95</v>
      </c>
      <c r="I13" s="53" t="str">
        <f t="shared" si="0"/>
        <v>01750788152</v>
      </c>
      <c r="J13" s="29" t="s">
        <v>61</v>
      </c>
      <c r="K13" s="56">
        <f t="shared" si="1"/>
        <v>5029234152</v>
      </c>
      <c r="L13" s="26" t="s">
        <v>68</v>
      </c>
      <c r="M13" s="56" t="str">
        <f t="shared" si="2"/>
        <v>09966884637</v>
      </c>
      <c r="N13" s="26" t="s">
        <v>42</v>
      </c>
      <c r="O13" s="56" t="str">
        <f t="shared" si="3"/>
        <v>00365921610</v>
      </c>
      <c r="P13" s="29" t="s">
        <v>122</v>
      </c>
      <c r="Q13" s="28">
        <v>32508</v>
      </c>
      <c r="R13" s="119" t="s">
        <v>96</v>
      </c>
      <c r="S13" s="30">
        <v>44798</v>
      </c>
      <c r="T13" s="31"/>
      <c r="U13" s="32">
        <v>61991458145</v>
      </c>
      <c r="V13" s="33" t="s">
        <v>57</v>
      </c>
      <c r="W13" s="33" t="s">
        <v>58</v>
      </c>
    </row>
    <row r="14" spans="1:23" ht="26">
      <c r="F14" s="24" t="s">
        <v>40</v>
      </c>
      <c r="G14" s="38" t="s">
        <v>118</v>
      </c>
      <c r="H14" s="26" t="s">
        <v>119</v>
      </c>
      <c r="I14" s="53" t="str">
        <f t="shared" si="0"/>
        <v>35426491801</v>
      </c>
      <c r="J14" s="29" t="s">
        <v>61</v>
      </c>
      <c r="K14" s="56" t="str">
        <f t="shared" si="1"/>
        <v>04970600600</v>
      </c>
      <c r="L14" s="29" t="s">
        <v>48</v>
      </c>
      <c r="M14" s="56" t="str">
        <f t="shared" si="2"/>
        <v>09966884637</v>
      </c>
      <c r="N14" s="26" t="s">
        <v>42</v>
      </c>
      <c r="O14" s="56" t="str">
        <f t="shared" si="3"/>
        <v>00365921610</v>
      </c>
      <c r="P14" s="29" t="s">
        <v>122</v>
      </c>
      <c r="Q14" s="28">
        <v>32108</v>
      </c>
      <c r="R14" s="120" t="s">
        <v>120</v>
      </c>
      <c r="S14" s="30">
        <v>44795</v>
      </c>
      <c r="T14" s="41">
        <v>44916</v>
      </c>
      <c r="U14" s="32">
        <v>32991465198</v>
      </c>
      <c r="V14" s="33" t="s">
        <v>45</v>
      </c>
      <c r="W14" s="33" t="s">
        <v>46</v>
      </c>
    </row>
    <row r="15" spans="1:23" ht="26">
      <c r="F15" s="24" t="s">
        <v>40</v>
      </c>
      <c r="G15" s="39" t="s">
        <v>121</v>
      </c>
      <c r="H15" s="26" t="s">
        <v>122</v>
      </c>
      <c r="I15" s="53" t="str">
        <f t="shared" si="0"/>
        <v>00365921610</v>
      </c>
      <c r="J15" s="29" t="s">
        <v>124</v>
      </c>
      <c r="K15" s="56" t="str">
        <f t="shared" si="1"/>
        <v>-</v>
      </c>
      <c r="L15" s="29" t="s">
        <v>5</v>
      </c>
      <c r="M15" s="56" t="str">
        <f t="shared" si="2"/>
        <v>-</v>
      </c>
      <c r="N15" s="26" t="s">
        <v>5</v>
      </c>
      <c r="O15" s="56" t="str">
        <f t="shared" si="3"/>
        <v>-</v>
      </c>
      <c r="P15" s="29" t="s">
        <v>5</v>
      </c>
      <c r="Q15" s="28">
        <v>28570</v>
      </c>
      <c r="R15" s="120" t="s">
        <v>123</v>
      </c>
      <c r="S15" s="41">
        <v>44795</v>
      </c>
      <c r="T15" s="41"/>
      <c r="U15" s="42">
        <v>11985712049</v>
      </c>
      <c r="V15" s="33" t="s">
        <v>45</v>
      </c>
      <c r="W15" s="33" t="s">
        <v>46</v>
      </c>
    </row>
    <row r="16" spans="1:23" ht="26">
      <c r="F16" s="24" t="s">
        <v>40</v>
      </c>
      <c r="G16" s="38" t="s">
        <v>131</v>
      </c>
      <c r="H16" s="26" t="s">
        <v>132</v>
      </c>
      <c r="I16" s="53" t="str">
        <f t="shared" si="0"/>
        <v>03146814188</v>
      </c>
      <c r="J16" s="29" t="s">
        <v>134</v>
      </c>
      <c r="K16" s="56" t="str">
        <f t="shared" si="1"/>
        <v>-</v>
      </c>
      <c r="L16" s="29" t="s">
        <v>5</v>
      </c>
      <c r="M16" s="56" t="str">
        <f t="shared" si="2"/>
        <v>-</v>
      </c>
      <c r="N16" s="26" t="s">
        <v>5</v>
      </c>
      <c r="O16" s="56" t="str">
        <f t="shared" si="3"/>
        <v>-</v>
      </c>
      <c r="P16" s="29" t="s">
        <v>5</v>
      </c>
      <c r="Q16" s="28">
        <v>32767</v>
      </c>
      <c r="R16" s="120" t="s">
        <v>133</v>
      </c>
      <c r="S16" s="41">
        <v>44795</v>
      </c>
      <c r="T16" s="41"/>
      <c r="U16" s="42">
        <v>62982545323</v>
      </c>
      <c r="V16" s="33" t="s">
        <v>45</v>
      </c>
      <c r="W16" s="33" t="s">
        <v>46</v>
      </c>
    </row>
    <row r="17" spans="6:23" ht="26">
      <c r="F17" s="24" t="s">
        <v>40</v>
      </c>
      <c r="G17" s="38" t="s">
        <v>140</v>
      </c>
      <c r="H17" s="26" t="s">
        <v>396</v>
      </c>
      <c r="I17" s="53" t="str">
        <f t="shared" si="0"/>
        <v>00576199648</v>
      </c>
      <c r="J17" s="43" t="s">
        <v>61</v>
      </c>
      <c r="K17" s="56" t="str">
        <f t="shared" si="1"/>
        <v>04970600600</v>
      </c>
      <c r="L17" s="29" t="s">
        <v>48</v>
      </c>
      <c r="M17" s="56" t="str">
        <f t="shared" si="2"/>
        <v>09966884637</v>
      </c>
      <c r="N17" s="26" t="s">
        <v>42</v>
      </c>
      <c r="O17" s="56" t="str">
        <f t="shared" si="3"/>
        <v>00365921610</v>
      </c>
      <c r="P17" s="29" t="s">
        <v>122</v>
      </c>
      <c r="Q17" s="43">
        <v>26576</v>
      </c>
      <c r="R17" s="119" t="s">
        <v>142</v>
      </c>
      <c r="S17" s="41">
        <v>44809</v>
      </c>
      <c r="T17" s="41"/>
      <c r="U17" s="42">
        <v>32998234803</v>
      </c>
      <c r="V17" s="33" t="s">
        <v>45</v>
      </c>
      <c r="W17" s="33" t="s">
        <v>46</v>
      </c>
    </row>
    <row r="18" spans="6:23" ht="15.5">
      <c r="F18" s="24" t="s">
        <v>40</v>
      </c>
      <c r="G18" s="38" t="s">
        <v>143</v>
      </c>
      <c r="H18" s="26" t="s">
        <v>382</v>
      </c>
      <c r="I18" s="53" t="str">
        <f t="shared" si="0"/>
        <v>06577348103</v>
      </c>
      <c r="J18" s="43" t="s">
        <v>61</v>
      </c>
      <c r="K18" s="56">
        <f t="shared" si="1"/>
        <v>5029234152</v>
      </c>
      <c r="L18" s="29" t="s">
        <v>68</v>
      </c>
      <c r="M18" s="56" t="str">
        <f t="shared" si="2"/>
        <v>09966884637</v>
      </c>
      <c r="N18" s="26" t="s">
        <v>42</v>
      </c>
      <c r="O18" s="56" t="str">
        <f t="shared" si="3"/>
        <v>00365921610</v>
      </c>
      <c r="P18" s="29" t="s">
        <v>122</v>
      </c>
      <c r="Q18" s="43">
        <v>36422</v>
      </c>
      <c r="R18" s="119" t="s">
        <v>145</v>
      </c>
      <c r="S18" s="41">
        <v>44809</v>
      </c>
      <c r="T18" s="41"/>
      <c r="U18" s="42">
        <v>61982294394</v>
      </c>
      <c r="V18" s="33" t="s">
        <v>57</v>
      </c>
      <c r="W18" s="33" t="s">
        <v>58</v>
      </c>
    </row>
    <row r="19" spans="6:23" ht="15.5">
      <c r="F19" s="24" t="s">
        <v>40</v>
      </c>
      <c r="G19" s="40">
        <v>3491168147</v>
      </c>
      <c r="H19" s="26" t="s">
        <v>306</v>
      </c>
      <c r="I19" s="53">
        <f t="shared" si="0"/>
        <v>3491168147</v>
      </c>
      <c r="J19" s="43" t="s">
        <v>61</v>
      </c>
      <c r="K19" s="56">
        <f t="shared" si="1"/>
        <v>397689292</v>
      </c>
      <c r="L19" s="26" t="s">
        <v>62</v>
      </c>
      <c r="M19" s="56" t="str">
        <f t="shared" si="2"/>
        <v>09966884637</v>
      </c>
      <c r="N19" s="26" t="s">
        <v>42</v>
      </c>
      <c r="O19" s="56" t="str">
        <f t="shared" si="3"/>
        <v>00365921610</v>
      </c>
      <c r="P19" s="29" t="s">
        <v>122</v>
      </c>
      <c r="Q19" s="43">
        <v>32484</v>
      </c>
      <c r="R19" s="121" t="s">
        <v>147</v>
      </c>
      <c r="S19" s="41">
        <v>44816</v>
      </c>
      <c r="T19" s="41"/>
      <c r="U19" s="42">
        <v>61996914796</v>
      </c>
      <c r="V19" s="33" t="s">
        <v>53</v>
      </c>
      <c r="W19" s="46" t="s">
        <v>54</v>
      </c>
    </row>
    <row r="20" spans="6:23" ht="26">
      <c r="F20" s="24" t="s">
        <v>40</v>
      </c>
      <c r="G20" s="40">
        <v>8098322750</v>
      </c>
      <c r="H20" s="26" t="s">
        <v>156</v>
      </c>
      <c r="I20" s="53">
        <f t="shared" si="0"/>
        <v>8098322750</v>
      </c>
      <c r="J20" s="43" t="s">
        <v>61</v>
      </c>
      <c r="K20" s="56" t="str">
        <f t="shared" si="1"/>
        <v>04970600600</v>
      </c>
      <c r="L20" s="29" t="s">
        <v>48</v>
      </c>
      <c r="M20" s="56" t="str">
        <f t="shared" si="2"/>
        <v>09966884637</v>
      </c>
      <c r="N20" s="26" t="s">
        <v>42</v>
      </c>
      <c r="O20" s="56" t="str">
        <f t="shared" si="3"/>
        <v>00365921610</v>
      </c>
      <c r="P20" s="29" t="s">
        <v>122</v>
      </c>
      <c r="Q20" s="43">
        <v>28642</v>
      </c>
      <c r="R20" s="120" t="s">
        <v>157</v>
      </c>
      <c r="S20" s="41">
        <v>44823</v>
      </c>
      <c r="T20" s="47">
        <v>44897</v>
      </c>
      <c r="U20" s="42">
        <v>32985072572</v>
      </c>
      <c r="V20" s="33" t="s">
        <v>45</v>
      </c>
      <c r="W20" s="46" t="s">
        <v>46</v>
      </c>
    </row>
    <row r="21" spans="6:23" ht="15.5">
      <c r="F21" s="24" t="s">
        <v>40</v>
      </c>
      <c r="G21" s="40">
        <v>135164184</v>
      </c>
      <c r="H21" s="26" t="s">
        <v>383</v>
      </c>
      <c r="I21" s="53">
        <f t="shared" si="0"/>
        <v>135164184</v>
      </c>
      <c r="J21" s="43" t="s">
        <v>61</v>
      </c>
      <c r="K21" s="56">
        <f t="shared" si="1"/>
        <v>72073926134</v>
      </c>
      <c r="L21" s="26" t="s">
        <v>195</v>
      </c>
      <c r="M21" s="56" t="str">
        <f t="shared" si="2"/>
        <v>09966884637</v>
      </c>
      <c r="N21" s="26" t="s">
        <v>42</v>
      </c>
      <c r="O21" s="56" t="str">
        <f t="shared" si="3"/>
        <v>00365921610</v>
      </c>
      <c r="P21" s="29" t="s">
        <v>122</v>
      </c>
      <c r="Q21" s="43">
        <v>30764</v>
      </c>
      <c r="R21" s="120" t="s">
        <v>161</v>
      </c>
      <c r="S21" s="41">
        <v>44823</v>
      </c>
      <c r="T21" s="41">
        <v>44910</v>
      </c>
      <c r="U21" s="42">
        <v>61985548364</v>
      </c>
      <c r="V21" s="33" t="s">
        <v>57</v>
      </c>
      <c r="W21" s="46" t="s">
        <v>58</v>
      </c>
    </row>
    <row r="22" spans="6:23" ht="15.5">
      <c r="F22" s="24" t="s">
        <v>40</v>
      </c>
      <c r="G22" s="40" t="s">
        <v>164</v>
      </c>
      <c r="H22" s="26" t="s">
        <v>165</v>
      </c>
      <c r="I22" s="53" t="str">
        <f t="shared" si="0"/>
        <v>04288358132</v>
      </c>
      <c r="J22" s="43" t="s">
        <v>61</v>
      </c>
      <c r="K22" s="56">
        <f t="shared" si="1"/>
        <v>397689292</v>
      </c>
      <c r="L22" s="26" t="s">
        <v>62</v>
      </c>
      <c r="M22" s="56" t="str">
        <f t="shared" si="2"/>
        <v>09966884637</v>
      </c>
      <c r="N22" s="26" t="s">
        <v>42</v>
      </c>
      <c r="O22" s="56" t="str">
        <f t="shared" si="3"/>
        <v>00365921610</v>
      </c>
      <c r="P22" s="29" t="s">
        <v>122</v>
      </c>
      <c r="Q22" s="43">
        <v>37646</v>
      </c>
      <c r="R22" s="120" t="s">
        <v>166</v>
      </c>
      <c r="S22" s="41">
        <v>44830</v>
      </c>
      <c r="T22" s="41"/>
      <c r="U22" s="42">
        <v>62983177838</v>
      </c>
      <c r="V22" s="33" t="s">
        <v>53</v>
      </c>
      <c r="W22" s="46" t="s">
        <v>54</v>
      </c>
    </row>
    <row r="23" spans="6:23" ht="15.5">
      <c r="F23" s="24" t="s">
        <v>40</v>
      </c>
      <c r="G23" s="39">
        <v>6906193678</v>
      </c>
      <c r="H23" s="26" t="s">
        <v>178</v>
      </c>
      <c r="I23" s="53">
        <f t="shared" si="0"/>
        <v>6906193678</v>
      </c>
      <c r="J23" s="43" t="s">
        <v>61</v>
      </c>
      <c r="K23" s="56" t="str">
        <f t="shared" si="1"/>
        <v>04970600600</v>
      </c>
      <c r="L23" s="29" t="s">
        <v>48</v>
      </c>
      <c r="M23" s="56" t="str">
        <f t="shared" si="2"/>
        <v>09966884637</v>
      </c>
      <c r="N23" s="26" t="s">
        <v>42</v>
      </c>
      <c r="O23" s="56" t="str">
        <f t="shared" si="3"/>
        <v>00365921610</v>
      </c>
      <c r="P23" s="29" t="s">
        <v>122</v>
      </c>
      <c r="Q23" s="43">
        <v>34799</v>
      </c>
      <c r="R23" s="120" t="s">
        <v>179</v>
      </c>
      <c r="S23" s="41">
        <v>44837</v>
      </c>
      <c r="T23" s="41"/>
      <c r="U23" s="42">
        <v>32988582867</v>
      </c>
      <c r="V23" s="46" t="s">
        <v>45</v>
      </c>
      <c r="W23" s="46" t="s">
        <v>46</v>
      </c>
    </row>
    <row r="24" spans="6:23" ht="15.5">
      <c r="F24" s="24" t="s">
        <v>40</v>
      </c>
      <c r="G24" s="40">
        <v>12099359610</v>
      </c>
      <c r="H24" s="26" t="s">
        <v>939</v>
      </c>
      <c r="I24" s="53">
        <f t="shared" si="0"/>
        <v>12099359610</v>
      </c>
      <c r="J24" s="43" t="s">
        <v>200</v>
      </c>
      <c r="K24" s="56" t="str">
        <f t="shared" si="1"/>
        <v>-</v>
      </c>
      <c r="L24" s="50" t="s">
        <v>5</v>
      </c>
      <c r="M24" s="56" t="str">
        <f t="shared" si="2"/>
        <v>-</v>
      </c>
      <c r="N24" s="26" t="s">
        <v>5</v>
      </c>
      <c r="O24" s="56" t="str">
        <f t="shared" si="3"/>
        <v>-</v>
      </c>
      <c r="P24" s="29" t="s">
        <v>5</v>
      </c>
      <c r="Q24" s="43">
        <v>34568</v>
      </c>
      <c r="R24" s="120" t="s">
        <v>181</v>
      </c>
      <c r="S24" s="41">
        <v>44844</v>
      </c>
      <c r="T24" s="41"/>
      <c r="U24" s="42">
        <v>11949730214</v>
      </c>
      <c r="V24" s="46" t="s">
        <v>45</v>
      </c>
      <c r="W24" s="46" t="s">
        <v>46</v>
      </c>
    </row>
    <row r="25" spans="6:23" ht="15.5">
      <c r="F25" s="24" t="s">
        <v>40</v>
      </c>
      <c r="G25" s="40">
        <v>2372948180</v>
      </c>
      <c r="H25" s="26" t="s">
        <v>182</v>
      </c>
      <c r="I25" s="53">
        <f t="shared" si="0"/>
        <v>2372948180</v>
      </c>
      <c r="J25" s="29" t="s">
        <v>50</v>
      </c>
      <c r="K25" s="56" t="str">
        <f t="shared" si="1"/>
        <v>-</v>
      </c>
      <c r="L25" s="50" t="s">
        <v>962</v>
      </c>
      <c r="M25" s="56" t="str">
        <f t="shared" si="2"/>
        <v>09966884637</v>
      </c>
      <c r="N25" s="26" t="s">
        <v>42</v>
      </c>
      <c r="O25" s="56" t="str">
        <f t="shared" si="3"/>
        <v>00365921610</v>
      </c>
      <c r="P25" s="29" t="s">
        <v>122</v>
      </c>
      <c r="Q25" s="43">
        <v>31809</v>
      </c>
      <c r="R25" s="120" t="s">
        <v>183</v>
      </c>
      <c r="S25" s="41">
        <v>44847</v>
      </c>
      <c r="T25" s="41"/>
      <c r="U25" s="42">
        <v>62981133935</v>
      </c>
      <c r="V25" s="46" t="s">
        <v>53</v>
      </c>
      <c r="W25" s="46" t="s">
        <v>54</v>
      </c>
    </row>
    <row r="26" spans="6:23" ht="15.5">
      <c r="F26" s="24" t="s">
        <v>40</v>
      </c>
      <c r="G26" s="39">
        <v>70677211139</v>
      </c>
      <c r="H26" s="26" t="s">
        <v>339</v>
      </c>
      <c r="I26" s="53">
        <f t="shared" si="0"/>
        <v>70677211139</v>
      </c>
      <c r="J26" s="43" t="s">
        <v>61</v>
      </c>
      <c r="K26" s="56" t="str">
        <f t="shared" si="1"/>
        <v>-</v>
      </c>
      <c r="L26" s="50" t="s">
        <v>962</v>
      </c>
      <c r="M26" s="56" t="str">
        <f t="shared" si="2"/>
        <v>09966884637</v>
      </c>
      <c r="N26" s="26" t="s">
        <v>42</v>
      </c>
      <c r="O26" s="56" t="str">
        <f t="shared" si="3"/>
        <v>00365921610</v>
      </c>
      <c r="P26" s="29" t="s">
        <v>122</v>
      </c>
      <c r="Q26" s="43">
        <v>38097</v>
      </c>
      <c r="R26" s="120" t="s">
        <v>185</v>
      </c>
      <c r="S26" s="41">
        <v>44847</v>
      </c>
      <c r="T26" s="41"/>
      <c r="U26" s="42">
        <v>62981788480</v>
      </c>
      <c r="V26" s="46" t="s">
        <v>53</v>
      </c>
      <c r="W26" s="46" t="s">
        <v>54</v>
      </c>
    </row>
    <row r="27" spans="6:23" ht="15.5">
      <c r="F27" s="24" t="s">
        <v>40</v>
      </c>
      <c r="G27" s="39">
        <v>7677292186</v>
      </c>
      <c r="H27" s="26" t="s">
        <v>312</v>
      </c>
      <c r="I27" s="53">
        <f t="shared" si="0"/>
        <v>7677292186</v>
      </c>
      <c r="J27" s="43" t="s">
        <v>61</v>
      </c>
      <c r="K27" s="56" t="str">
        <f t="shared" si="1"/>
        <v>-</v>
      </c>
      <c r="L27" s="50" t="s">
        <v>962</v>
      </c>
      <c r="M27" s="56" t="str">
        <f t="shared" si="2"/>
        <v>09966884637</v>
      </c>
      <c r="N27" s="26" t="s">
        <v>42</v>
      </c>
      <c r="O27" s="56" t="str">
        <f t="shared" si="3"/>
        <v>00365921610</v>
      </c>
      <c r="P27" s="29" t="s">
        <v>122</v>
      </c>
      <c r="Q27" s="43">
        <v>36840</v>
      </c>
      <c r="R27" s="120" t="s">
        <v>187</v>
      </c>
      <c r="S27" s="41">
        <v>44847</v>
      </c>
      <c r="T27" s="41"/>
      <c r="U27" s="42">
        <v>62994901605</v>
      </c>
      <c r="V27" s="46" t="s">
        <v>53</v>
      </c>
      <c r="W27" s="46" t="s">
        <v>54</v>
      </c>
    </row>
    <row r="28" spans="6:23" ht="15.5">
      <c r="F28" s="24" t="s">
        <v>40</v>
      </c>
      <c r="G28" s="39">
        <v>6054831674</v>
      </c>
      <c r="H28" s="26" t="s">
        <v>272</v>
      </c>
      <c r="I28" s="53">
        <f t="shared" si="0"/>
        <v>6054831674</v>
      </c>
      <c r="J28" s="43" t="s">
        <v>61</v>
      </c>
      <c r="K28" s="56" t="str">
        <f t="shared" si="1"/>
        <v>04970600600</v>
      </c>
      <c r="L28" s="29" t="s">
        <v>48</v>
      </c>
      <c r="M28" s="56" t="str">
        <f t="shared" si="2"/>
        <v>09966884637</v>
      </c>
      <c r="N28" s="26" t="s">
        <v>42</v>
      </c>
      <c r="O28" s="56" t="str">
        <f t="shared" si="3"/>
        <v>00365921610</v>
      </c>
      <c r="P28" s="29" t="s">
        <v>122</v>
      </c>
      <c r="Q28" s="43">
        <v>30622</v>
      </c>
      <c r="R28" s="120" t="s">
        <v>189</v>
      </c>
      <c r="S28" s="41">
        <v>44847</v>
      </c>
      <c r="T28" s="41"/>
      <c r="U28" s="42">
        <v>32988451531</v>
      </c>
      <c r="V28" s="46" t="s">
        <v>45</v>
      </c>
      <c r="W28" s="46" t="s">
        <v>46</v>
      </c>
    </row>
    <row r="29" spans="6:23" ht="15.5">
      <c r="F29" s="24" t="s">
        <v>40</v>
      </c>
      <c r="G29" s="39">
        <v>8251327628</v>
      </c>
      <c r="H29" s="26" t="s">
        <v>190</v>
      </c>
      <c r="I29" s="53">
        <f t="shared" si="0"/>
        <v>8251327628</v>
      </c>
      <c r="J29" s="43" t="s">
        <v>61</v>
      </c>
      <c r="K29" s="56" t="str">
        <f t="shared" si="1"/>
        <v>04970600600</v>
      </c>
      <c r="L29" s="29" t="s">
        <v>48</v>
      </c>
      <c r="M29" s="56" t="str">
        <f t="shared" si="2"/>
        <v>09966884637</v>
      </c>
      <c r="N29" s="26" t="s">
        <v>42</v>
      </c>
      <c r="O29" s="56" t="str">
        <f t="shared" si="3"/>
        <v>00365921610</v>
      </c>
      <c r="P29" s="29" t="s">
        <v>122</v>
      </c>
      <c r="Q29" s="43">
        <v>31418</v>
      </c>
      <c r="R29" s="120" t="s">
        <v>191</v>
      </c>
      <c r="S29" s="41">
        <v>44847</v>
      </c>
      <c r="T29" s="41"/>
      <c r="U29" s="42" t="s">
        <v>192</v>
      </c>
      <c r="V29" s="46" t="s">
        <v>45</v>
      </c>
      <c r="W29" s="46" t="s">
        <v>46</v>
      </c>
    </row>
    <row r="30" spans="6:23" ht="15.5">
      <c r="F30" s="24" t="s">
        <v>40</v>
      </c>
      <c r="G30" s="44">
        <v>72073926134</v>
      </c>
      <c r="H30" s="26" t="s">
        <v>195</v>
      </c>
      <c r="I30" s="53">
        <f t="shared" si="0"/>
        <v>72073926134</v>
      </c>
      <c r="J30" s="29" t="s">
        <v>50</v>
      </c>
      <c r="K30" s="56" t="str">
        <f t="shared" si="1"/>
        <v>-</v>
      </c>
      <c r="L30" s="46" t="s">
        <v>962</v>
      </c>
      <c r="M30" s="56" t="str">
        <f t="shared" si="2"/>
        <v>09966884637</v>
      </c>
      <c r="N30" s="26" t="s">
        <v>42</v>
      </c>
      <c r="O30" s="56" t="str">
        <f t="shared" si="3"/>
        <v>00365921610</v>
      </c>
      <c r="P30" s="29" t="s">
        <v>122</v>
      </c>
      <c r="Q30" s="43">
        <v>30596</v>
      </c>
      <c r="R30" s="120" t="s">
        <v>196</v>
      </c>
      <c r="S30" s="31">
        <v>44847</v>
      </c>
      <c r="T30" s="41"/>
      <c r="U30" s="42">
        <v>61982048346</v>
      </c>
      <c r="V30" s="46" t="s">
        <v>57</v>
      </c>
      <c r="W30" s="46" t="s">
        <v>58</v>
      </c>
    </row>
    <row r="31" spans="6:23" ht="15.5">
      <c r="F31" s="24" t="s">
        <v>40</v>
      </c>
      <c r="G31" s="44">
        <v>16794853779</v>
      </c>
      <c r="H31" s="26" t="s">
        <v>624</v>
      </c>
      <c r="I31" s="53">
        <f t="shared" si="0"/>
        <v>16794853779</v>
      </c>
      <c r="J31" s="43" t="s">
        <v>61</v>
      </c>
      <c r="K31" s="56" t="str">
        <f t="shared" si="1"/>
        <v>04970600600</v>
      </c>
      <c r="L31" s="29" t="s">
        <v>48</v>
      </c>
      <c r="M31" s="56" t="str">
        <f t="shared" si="2"/>
        <v>09966884637</v>
      </c>
      <c r="N31" s="26" t="s">
        <v>42</v>
      </c>
      <c r="O31" s="56" t="str">
        <f t="shared" si="3"/>
        <v>00365921610</v>
      </c>
      <c r="P31" s="29" t="s">
        <v>122</v>
      </c>
      <c r="Q31" s="43">
        <v>35229</v>
      </c>
      <c r="R31" s="120" t="s">
        <v>635</v>
      </c>
      <c r="S31" s="101">
        <v>44859</v>
      </c>
      <c r="T31" s="31"/>
      <c r="U31" s="42">
        <v>32998057228</v>
      </c>
      <c r="V31" s="46" t="s">
        <v>57</v>
      </c>
      <c r="W31" s="46" t="s">
        <v>54</v>
      </c>
    </row>
    <row r="32" spans="6:23" ht="15.5">
      <c r="F32" s="24" t="s">
        <v>40</v>
      </c>
      <c r="G32" s="44">
        <v>3804044190</v>
      </c>
      <c r="H32" s="26" t="s">
        <v>629</v>
      </c>
      <c r="I32" s="53">
        <f t="shared" si="0"/>
        <v>3804044190</v>
      </c>
      <c r="J32" s="43" t="s">
        <v>61</v>
      </c>
      <c r="K32" s="56">
        <f t="shared" si="1"/>
        <v>72073926134</v>
      </c>
      <c r="L32" s="26" t="s">
        <v>195</v>
      </c>
      <c r="M32" s="56" t="str">
        <f t="shared" si="2"/>
        <v>09966884637</v>
      </c>
      <c r="N32" s="26" t="s">
        <v>42</v>
      </c>
      <c r="O32" s="56" t="str">
        <f t="shared" si="3"/>
        <v>00365921610</v>
      </c>
      <c r="P32" s="29" t="s">
        <v>122</v>
      </c>
      <c r="Q32" s="43">
        <v>33741</v>
      </c>
      <c r="R32" s="120" t="s">
        <v>636</v>
      </c>
      <c r="S32" s="101">
        <v>44859</v>
      </c>
      <c r="T32" s="36"/>
      <c r="U32" s="42">
        <v>61982494477</v>
      </c>
      <c r="V32" s="46" t="s">
        <v>57</v>
      </c>
      <c r="W32" s="46" t="s">
        <v>54</v>
      </c>
    </row>
    <row r="33" spans="6:23" ht="15.5">
      <c r="F33" s="24" t="s">
        <v>40</v>
      </c>
      <c r="G33" s="44">
        <v>532359160</v>
      </c>
      <c r="H33" s="26" t="s">
        <v>630</v>
      </c>
      <c r="I33" s="53">
        <f t="shared" si="0"/>
        <v>532359160</v>
      </c>
      <c r="J33" s="43" t="s">
        <v>61</v>
      </c>
      <c r="K33" s="56">
        <f t="shared" si="1"/>
        <v>72073926134</v>
      </c>
      <c r="L33" s="26" t="s">
        <v>195</v>
      </c>
      <c r="M33" s="56" t="str">
        <f t="shared" si="2"/>
        <v>09966884637</v>
      </c>
      <c r="N33" s="26" t="s">
        <v>42</v>
      </c>
      <c r="O33" s="56" t="str">
        <f t="shared" si="3"/>
        <v>00365921610</v>
      </c>
      <c r="P33" s="29" t="s">
        <v>122</v>
      </c>
      <c r="Q33" s="43">
        <v>30942</v>
      </c>
      <c r="R33" s="120" t="s">
        <v>637</v>
      </c>
      <c r="S33" s="101">
        <v>44859</v>
      </c>
      <c r="T33" s="31"/>
      <c r="U33" s="42">
        <v>61983635864</v>
      </c>
      <c r="V33" s="46" t="s">
        <v>57</v>
      </c>
      <c r="W33" s="46" t="s">
        <v>54</v>
      </c>
    </row>
    <row r="34" spans="6:23" ht="15.5">
      <c r="F34" s="24" t="s">
        <v>40</v>
      </c>
      <c r="G34" s="44">
        <v>93178298134</v>
      </c>
      <c r="H34" s="26" t="s">
        <v>666</v>
      </c>
      <c r="I34" s="53">
        <f t="shared" si="0"/>
        <v>93178298134</v>
      </c>
      <c r="J34" s="43" t="s">
        <v>61</v>
      </c>
      <c r="K34" s="56">
        <f t="shared" si="1"/>
        <v>72073926134</v>
      </c>
      <c r="L34" s="26" t="s">
        <v>195</v>
      </c>
      <c r="M34" s="56" t="str">
        <f t="shared" si="2"/>
        <v>09966884637</v>
      </c>
      <c r="N34" s="26" t="s">
        <v>42</v>
      </c>
      <c r="O34" s="56" t="str">
        <f t="shared" si="3"/>
        <v>00365921610</v>
      </c>
      <c r="P34" s="29" t="s">
        <v>122</v>
      </c>
      <c r="Q34" s="43">
        <v>29415</v>
      </c>
      <c r="R34" s="120" t="s">
        <v>638</v>
      </c>
      <c r="S34" s="101">
        <v>44859</v>
      </c>
      <c r="T34" s="31"/>
      <c r="U34" s="42">
        <v>61995950351</v>
      </c>
      <c r="V34" s="46" t="s">
        <v>57</v>
      </c>
      <c r="W34" s="46" t="s">
        <v>54</v>
      </c>
    </row>
    <row r="35" spans="6:23" ht="15.5">
      <c r="F35" s="24" t="s">
        <v>40</v>
      </c>
      <c r="G35" s="44">
        <v>15972500230</v>
      </c>
      <c r="H35" s="26" t="s">
        <v>854</v>
      </c>
      <c r="I35" s="53">
        <f t="shared" si="0"/>
        <v>15972500230</v>
      </c>
      <c r="J35" s="43" t="s">
        <v>61</v>
      </c>
      <c r="K35" s="56">
        <f t="shared" si="1"/>
        <v>2372948180</v>
      </c>
      <c r="L35" s="50" t="s">
        <v>182</v>
      </c>
      <c r="M35" s="56" t="str">
        <f t="shared" si="2"/>
        <v>09966884637</v>
      </c>
      <c r="N35" s="26" t="s">
        <v>42</v>
      </c>
      <c r="O35" s="56" t="str">
        <f t="shared" si="3"/>
        <v>00365921610</v>
      </c>
      <c r="P35" s="29" t="s">
        <v>122</v>
      </c>
      <c r="Q35" s="43">
        <v>22397</v>
      </c>
      <c r="R35" s="120" t="s">
        <v>963</v>
      </c>
      <c r="S35" s="41">
        <v>44866</v>
      </c>
      <c r="T35" s="41"/>
      <c r="U35" s="42">
        <v>6298447734</v>
      </c>
      <c r="V35" s="46" t="s">
        <v>53</v>
      </c>
      <c r="W35" s="46" t="s">
        <v>54</v>
      </c>
    </row>
    <row r="36" spans="6:23" ht="15.5">
      <c r="F36" s="24" t="s">
        <v>40</v>
      </c>
      <c r="G36" s="44">
        <v>1997931150</v>
      </c>
      <c r="H36" s="26" t="s">
        <v>886</v>
      </c>
      <c r="I36" s="53">
        <f t="shared" si="0"/>
        <v>1997931150</v>
      </c>
      <c r="J36" s="43" t="s">
        <v>61</v>
      </c>
      <c r="K36" s="56">
        <f t="shared" si="1"/>
        <v>2372948180</v>
      </c>
      <c r="L36" s="50" t="s">
        <v>182</v>
      </c>
      <c r="M36" s="56" t="str">
        <f t="shared" si="2"/>
        <v>09966884637</v>
      </c>
      <c r="N36" s="26" t="s">
        <v>42</v>
      </c>
      <c r="O36" s="56" t="str">
        <f t="shared" si="3"/>
        <v>00365921610</v>
      </c>
      <c r="P36" s="29" t="s">
        <v>122</v>
      </c>
      <c r="Q36" s="43">
        <v>31862</v>
      </c>
      <c r="R36" s="120" t="s">
        <v>964</v>
      </c>
      <c r="S36" s="41">
        <v>44872</v>
      </c>
      <c r="T36" s="122"/>
      <c r="U36" s="42">
        <v>62984484776</v>
      </c>
      <c r="V36" s="46" t="s">
        <v>53</v>
      </c>
      <c r="W36" s="46" t="s">
        <v>54</v>
      </c>
    </row>
    <row r="37" spans="6:23" ht="15.5">
      <c r="F37" s="24" t="s">
        <v>40</v>
      </c>
      <c r="G37" s="44">
        <v>69228299134</v>
      </c>
      <c r="H37" s="26" t="s">
        <v>919</v>
      </c>
      <c r="I37" s="53">
        <f t="shared" si="0"/>
        <v>69228299134</v>
      </c>
      <c r="J37" s="43" t="s">
        <v>61</v>
      </c>
      <c r="K37" s="56">
        <f t="shared" si="1"/>
        <v>5029234152</v>
      </c>
      <c r="L37" s="26" t="s">
        <v>68</v>
      </c>
      <c r="M37" s="56" t="str">
        <f t="shared" si="2"/>
        <v>09966884637</v>
      </c>
      <c r="N37" s="26" t="s">
        <v>42</v>
      </c>
      <c r="O37" s="56" t="str">
        <f t="shared" si="3"/>
        <v>00365921610</v>
      </c>
      <c r="P37" s="29" t="s">
        <v>122</v>
      </c>
      <c r="Q37" s="43">
        <v>29019</v>
      </c>
      <c r="R37" s="120" t="s">
        <v>965</v>
      </c>
      <c r="S37" s="41">
        <v>44872</v>
      </c>
      <c r="T37" s="41"/>
      <c r="U37" s="42">
        <v>61993535351</v>
      </c>
      <c r="V37" s="46" t="s">
        <v>57</v>
      </c>
      <c r="W37" s="46" t="s">
        <v>58</v>
      </c>
    </row>
    <row r="38" spans="6:23" ht="15.5">
      <c r="F38" s="24" t="s">
        <v>40</v>
      </c>
      <c r="G38" s="38">
        <v>1825873127</v>
      </c>
      <c r="H38" s="26" t="s">
        <v>940</v>
      </c>
      <c r="I38" s="53">
        <f t="shared" si="0"/>
        <v>1825873127</v>
      </c>
      <c r="J38" s="43" t="s">
        <v>61</v>
      </c>
      <c r="K38" s="56">
        <f t="shared" si="1"/>
        <v>72073926134</v>
      </c>
      <c r="L38" s="26" t="s">
        <v>195</v>
      </c>
      <c r="M38" s="56" t="str">
        <f t="shared" si="2"/>
        <v>09966884637</v>
      </c>
      <c r="N38" s="26" t="s">
        <v>42</v>
      </c>
      <c r="O38" s="56" t="str">
        <f t="shared" si="3"/>
        <v>00365921610</v>
      </c>
      <c r="P38" s="29" t="s">
        <v>122</v>
      </c>
      <c r="Q38" s="43">
        <v>33216</v>
      </c>
      <c r="R38" s="120" t="s">
        <v>966</v>
      </c>
      <c r="S38" s="41">
        <v>44872</v>
      </c>
      <c r="T38" s="41"/>
      <c r="U38" s="42">
        <v>61981300001</v>
      </c>
      <c r="V38" s="46" t="s">
        <v>57</v>
      </c>
      <c r="W38" s="46" t="s">
        <v>58</v>
      </c>
    </row>
    <row r="39" spans="6:23" ht="15.5">
      <c r="F39" s="24" t="s">
        <v>40</v>
      </c>
      <c r="G39" s="44">
        <v>7978836657</v>
      </c>
      <c r="H39" s="26" t="s">
        <v>941</v>
      </c>
      <c r="I39" s="53">
        <f t="shared" si="0"/>
        <v>7978836657</v>
      </c>
      <c r="J39" s="43" t="s">
        <v>61</v>
      </c>
      <c r="K39" s="56" t="str">
        <f t="shared" si="1"/>
        <v>04970600600</v>
      </c>
      <c r="L39" s="29" t="s">
        <v>48</v>
      </c>
      <c r="M39" s="56" t="str">
        <f t="shared" si="2"/>
        <v>09966884637</v>
      </c>
      <c r="N39" s="26" t="s">
        <v>42</v>
      </c>
      <c r="O39" s="56" t="str">
        <f t="shared" si="3"/>
        <v>00365921610</v>
      </c>
      <c r="P39" s="29" t="s">
        <v>122</v>
      </c>
      <c r="Q39" s="43">
        <v>28211</v>
      </c>
      <c r="R39" s="120" t="s">
        <v>967</v>
      </c>
      <c r="S39" s="41">
        <v>44881</v>
      </c>
      <c r="T39" s="41"/>
      <c r="U39" s="42">
        <v>32991153906</v>
      </c>
      <c r="V39" s="46" t="s">
        <v>45</v>
      </c>
      <c r="W39" s="46" t="s">
        <v>46</v>
      </c>
    </row>
    <row r="40" spans="6:23" ht="15.5">
      <c r="F40" s="24" t="s">
        <v>40</v>
      </c>
      <c r="G40" s="44">
        <v>7063218123</v>
      </c>
      <c r="H40" s="26" t="s">
        <v>922</v>
      </c>
      <c r="I40" s="53">
        <f t="shared" si="0"/>
        <v>7063218123</v>
      </c>
      <c r="J40" s="43" t="s">
        <v>61</v>
      </c>
      <c r="K40" s="56">
        <f t="shared" si="1"/>
        <v>72073926134</v>
      </c>
      <c r="L40" s="26" t="s">
        <v>195</v>
      </c>
      <c r="M40" s="56" t="str">
        <f t="shared" si="2"/>
        <v>09966884637</v>
      </c>
      <c r="N40" s="26" t="s">
        <v>42</v>
      </c>
      <c r="O40" s="56" t="str">
        <f t="shared" si="3"/>
        <v>00365921610</v>
      </c>
      <c r="P40" s="29" t="s">
        <v>122</v>
      </c>
      <c r="Q40" s="43">
        <v>36794</v>
      </c>
      <c r="R40" s="120" t="s">
        <v>968</v>
      </c>
      <c r="S40" s="41">
        <v>44881</v>
      </c>
      <c r="T40" s="41"/>
      <c r="U40" s="42">
        <v>61993201765</v>
      </c>
      <c r="V40" s="46" t="s">
        <v>57</v>
      </c>
      <c r="W40" s="46" t="s">
        <v>58</v>
      </c>
    </row>
    <row r="41" spans="6:23" ht="15.5">
      <c r="F41" s="24" t="s">
        <v>40</v>
      </c>
      <c r="G41" s="44">
        <v>1811153100</v>
      </c>
      <c r="H41" s="26" t="s">
        <v>923</v>
      </c>
      <c r="I41" s="53">
        <f t="shared" si="0"/>
        <v>1811153100</v>
      </c>
      <c r="J41" s="43" t="s">
        <v>61</v>
      </c>
      <c r="K41" s="56">
        <f t="shared" si="1"/>
        <v>5029234152</v>
      </c>
      <c r="L41" s="26" t="s">
        <v>68</v>
      </c>
      <c r="M41" s="56" t="str">
        <f t="shared" si="2"/>
        <v>09966884637</v>
      </c>
      <c r="N41" s="26" t="s">
        <v>42</v>
      </c>
      <c r="O41" s="56" t="str">
        <f t="shared" si="3"/>
        <v>00365921610</v>
      </c>
      <c r="P41" s="29" t="s">
        <v>122</v>
      </c>
      <c r="Q41" s="43">
        <v>32048</v>
      </c>
      <c r="R41" s="120" t="s">
        <v>969</v>
      </c>
      <c r="S41" s="41">
        <v>44881</v>
      </c>
      <c r="T41" s="41"/>
      <c r="U41" s="42">
        <v>61986683186</v>
      </c>
      <c r="V41" s="46" t="s">
        <v>57</v>
      </c>
      <c r="W41" s="46" t="s">
        <v>58</v>
      </c>
    </row>
    <row r="42" spans="6:23" ht="15.5">
      <c r="F42" s="24" t="s">
        <v>40</v>
      </c>
      <c r="G42" s="44">
        <v>70430691149</v>
      </c>
      <c r="H42" s="26" t="s">
        <v>942</v>
      </c>
      <c r="I42" s="53">
        <f t="shared" si="0"/>
        <v>70430691149</v>
      </c>
      <c r="J42" s="43" t="s">
        <v>61</v>
      </c>
      <c r="K42" s="56">
        <f t="shared" si="1"/>
        <v>5029234152</v>
      </c>
      <c r="L42" s="26" t="s">
        <v>68</v>
      </c>
      <c r="M42" s="56" t="str">
        <f t="shared" si="2"/>
        <v>09966884637</v>
      </c>
      <c r="N42" s="26" t="s">
        <v>42</v>
      </c>
      <c r="O42" s="56" t="str">
        <f t="shared" si="3"/>
        <v>00365921610</v>
      </c>
      <c r="P42" s="29" t="s">
        <v>122</v>
      </c>
      <c r="Q42" s="43">
        <v>29282</v>
      </c>
      <c r="R42" s="120" t="s">
        <v>970</v>
      </c>
      <c r="S42" s="41">
        <v>44881</v>
      </c>
      <c r="T42" s="41"/>
      <c r="U42" s="42">
        <v>61993390405</v>
      </c>
      <c r="V42" s="46" t="s">
        <v>57</v>
      </c>
      <c r="W42" s="46" t="s">
        <v>58</v>
      </c>
    </row>
    <row r="43" spans="6:23" ht="15.5">
      <c r="F43" s="24" t="s">
        <v>40</v>
      </c>
      <c r="G43" s="44">
        <v>2585917142</v>
      </c>
      <c r="H43" s="26" t="s">
        <v>943</v>
      </c>
      <c r="I43" s="53">
        <f t="shared" si="0"/>
        <v>2585917142</v>
      </c>
      <c r="J43" s="43" t="s">
        <v>61</v>
      </c>
      <c r="K43" s="56">
        <f t="shared" si="1"/>
        <v>5029234152</v>
      </c>
      <c r="L43" s="26" t="s">
        <v>68</v>
      </c>
      <c r="M43" s="56" t="str">
        <f t="shared" si="2"/>
        <v>09966884637</v>
      </c>
      <c r="N43" s="26" t="s">
        <v>42</v>
      </c>
      <c r="O43" s="56" t="str">
        <f t="shared" si="3"/>
        <v>00365921610</v>
      </c>
      <c r="P43" s="29" t="s">
        <v>122</v>
      </c>
      <c r="Q43" s="43">
        <v>35099</v>
      </c>
      <c r="R43" s="120" t="s">
        <v>971</v>
      </c>
      <c r="S43" s="41">
        <v>44881</v>
      </c>
      <c r="T43" s="41"/>
      <c r="U43" s="42">
        <v>61995121953</v>
      </c>
      <c r="V43" s="46" t="s">
        <v>57</v>
      </c>
      <c r="W43" s="46" t="s">
        <v>58</v>
      </c>
    </row>
    <row r="44" spans="6:23" ht="15.5">
      <c r="F44" s="24" t="s">
        <v>40</v>
      </c>
      <c r="G44" s="44">
        <v>70813627109</v>
      </c>
      <c r="H44" s="26" t="s">
        <v>944</v>
      </c>
      <c r="I44" s="53">
        <f t="shared" si="0"/>
        <v>70813627109</v>
      </c>
      <c r="J44" s="43" t="s">
        <v>61</v>
      </c>
      <c r="K44" s="56">
        <f t="shared" si="1"/>
        <v>2372948180</v>
      </c>
      <c r="L44" s="46" t="s">
        <v>182</v>
      </c>
      <c r="M44" s="56" t="str">
        <f t="shared" si="2"/>
        <v>09966884637</v>
      </c>
      <c r="N44" s="26" t="s">
        <v>42</v>
      </c>
      <c r="O44" s="56" t="str">
        <f t="shared" si="3"/>
        <v>00365921610</v>
      </c>
      <c r="P44" s="29" t="s">
        <v>122</v>
      </c>
      <c r="Q44" s="43">
        <v>37513</v>
      </c>
      <c r="R44" s="120" t="s">
        <v>972</v>
      </c>
      <c r="S44" s="41">
        <v>44881</v>
      </c>
      <c r="T44" s="41">
        <v>44896</v>
      </c>
      <c r="U44" s="42">
        <v>62994985303</v>
      </c>
      <c r="V44" s="46" t="s">
        <v>53</v>
      </c>
      <c r="W44" s="46" t="s">
        <v>54</v>
      </c>
    </row>
    <row r="45" spans="6:23" ht="15.5">
      <c r="F45" s="24" t="s">
        <v>40</v>
      </c>
      <c r="G45" s="48">
        <v>2433224101</v>
      </c>
      <c r="H45" s="26" t="s">
        <v>945</v>
      </c>
      <c r="I45" s="53">
        <f t="shared" si="0"/>
        <v>2433224101</v>
      </c>
      <c r="J45" s="43" t="s">
        <v>61</v>
      </c>
      <c r="K45" s="56">
        <f t="shared" si="1"/>
        <v>5029234152</v>
      </c>
      <c r="L45" s="26" t="s">
        <v>68</v>
      </c>
      <c r="M45" s="56" t="str">
        <f t="shared" si="2"/>
        <v>09966884637</v>
      </c>
      <c r="N45" s="26" t="s">
        <v>42</v>
      </c>
      <c r="O45" s="56" t="str">
        <f t="shared" si="3"/>
        <v>00365921610</v>
      </c>
      <c r="P45" s="29" t="s">
        <v>122</v>
      </c>
      <c r="Q45" s="43">
        <v>32953</v>
      </c>
      <c r="R45" s="120" t="s">
        <v>973</v>
      </c>
      <c r="S45" s="41">
        <v>44881</v>
      </c>
      <c r="T45" s="41"/>
      <c r="U45" s="42">
        <v>61998078609</v>
      </c>
      <c r="V45" s="46" t="s">
        <v>57</v>
      </c>
      <c r="W45" s="46" t="s">
        <v>58</v>
      </c>
    </row>
    <row r="46" spans="6:23" ht="15.5">
      <c r="F46" s="24" t="s">
        <v>40</v>
      </c>
      <c r="G46" s="44">
        <v>1549810103</v>
      </c>
      <c r="H46" s="26" t="s">
        <v>946</v>
      </c>
      <c r="I46" s="53">
        <f t="shared" si="0"/>
        <v>1549810103</v>
      </c>
      <c r="J46" s="43" t="s">
        <v>61</v>
      </c>
      <c r="K46" s="56">
        <f t="shared" si="1"/>
        <v>72073926134</v>
      </c>
      <c r="L46" s="26" t="s">
        <v>195</v>
      </c>
      <c r="M46" s="56" t="str">
        <f t="shared" si="2"/>
        <v>09966884637</v>
      </c>
      <c r="N46" s="26" t="s">
        <v>42</v>
      </c>
      <c r="O46" s="56" t="str">
        <f t="shared" si="3"/>
        <v>00365921610</v>
      </c>
      <c r="P46" s="29" t="s">
        <v>122</v>
      </c>
      <c r="Q46" s="43">
        <v>31932</v>
      </c>
      <c r="R46" s="120" t="s">
        <v>974</v>
      </c>
      <c r="S46" s="41">
        <v>44881</v>
      </c>
      <c r="T46" s="41">
        <v>44910</v>
      </c>
      <c r="U46" s="42">
        <v>61995098375</v>
      </c>
      <c r="V46" s="46" t="s">
        <v>57</v>
      </c>
      <c r="W46" s="46" t="s">
        <v>58</v>
      </c>
    </row>
    <row r="47" spans="6:23" ht="15.5">
      <c r="F47" s="24" t="s">
        <v>40</v>
      </c>
      <c r="G47" s="44">
        <v>69015295115</v>
      </c>
      <c r="H47" s="26" t="s">
        <v>930</v>
      </c>
      <c r="I47" s="53">
        <f t="shared" si="0"/>
        <v>69015295115</v>
      </c>
      <c r="J47" s="43" t="s">
        <v>61</v>
      </c>
      <c r="K47" s="56">
        <f t="shared" si="1"/>
        <v>72073926134</v>
      </c>
      <c r="L47" s="26" t="s">
        <v>195</v>
      </c>
      <c r="M47" s="56" t="str">
        <f t="shared" si="2"/>
        <v>09966884637</v>
      </c>
      <c r="N47" s="26" t="s">
        <v>42</v>
      </c>
      <c r="O47" s="56" t="str">
        <f t="shared" si="3"/>
        <v>00365921610</v>
      </c>
      <c r="P47" s="29" t="s">
        <v>122</v>
      </c>
      <c r="Q47" s="43">
        <v>27889</v>
      </c>
      <c r="R47" s="120" t="s">
        <v>975</v>
      </c>
      <c r="S47" s="41">
        <v>44881</v>
      </c>
      <c r="T47" s="122">
        <v>44901</v>
      </c>
      <c r="U47" s="42">
        <v>61996500118</v>
      </c>
      <c r="V47" s="46" t="s">
        <v>57</v>
      </c>
      <c r="W47" s="46" t="s">
        <v>58</v>
      </c>
    </row>
    <row r="48" spans="6:23" ht="15.5">
      <c r="F48" s="24" t="s">
        <v>40</v>
      </c>
      <c r="G48" s="44">
        <v>2676340131</v>
      </c>
      <c r="H48" s="26" t="s">
        <v>947</v>
      </c>
      <c r="I48" s="53">
        <f t="shared" si="0"/>
        <v>2676340131</v>
      </c>
      <c r="J48" s="43" t="s">
        <v>61</v>
      </c>
      <c r="K48" s="56">
        <f t="shared" si="1"/>
        <v>5029234152</v>
      </c>
      <c r="L48" s="26" t="s">
        <v>68</v>
      </c>
      <c r="M48" s="56" t="str">
        <f t="shared" si="2"/>
        <v>09966884637</v>
      </c>
      <c r="N48" s="26" t="s">
        <v>42</v>
      </c>
      <c r="O48" s="56" t="str">
        <f t="shared" si="3"/>
        <v>00365921610</v>
      </c>
      <c r="P48" s="29" t="s">
        <v>122</v>
      </c>
      <c r="Q48" s="43">
        <v>35349</v>
      </c>
      <c r="R48" s="120" t="s">
        <v>976</v>
      </c>
      <c r="S48" s="41">
        <v>44890</v>
      </c>
      <c r="T48" s="41">
        <v>44919</v>
      </c>
      <c r="U48" s="42">
        <v>61999313710</v>
      </c>
      <c r="V48" s="46" t="s">
        <v>57</v>
      </c>
      <c r="W48" s="46" t="s">
        <v>58</v>
      </c>
    </row>
    <row r="49" spans="6:23" ht="15.5">
      <c r="F49" s="24" t="s">
        <v>40</v>
      </c>
      <c r="G49" s="25">
        <v>6663200550</v>
      </c>
      <c r="H49" s="26" t="s">
        <v>933</v>
      </c>
      <c r="I49" s="53">
        <f t="shared" si="0"/>
        <v>6663200550</v>
      </c>
      <c r="J49" s="43" t="s">
        <v>61</v>
      </c>
      <c r="K49" s="56">
        <f t="shared" si="1"/>
        <v>5029234152</v>
      </c>
      <c r="L49" s="26" t="s">
        <v>68</v>
      </c>
      <c r="M49" s="56" t="str">
        <f t="shared" si="2"/>
        <v>09966884637</v>
      </c>
      <c r="N49" s="26" t="s">
        <v>42</v>
      </c>
      <c r="O49" s="56" t="str">
        <f t="shared" si="3"/>
        <v>00365921610</v>
      </c>
      <c r="P49" s="29" t="s">
        <v>122</v>
      </c>
      <c r="Q49" s="43">
        <v>35182</v>
      </c>
      <c r="R49" s="120" t="s">
        <v>977</v>
      </c>
      <c r="S49" s="41">
        <v>44890</v>
      </c>
      <c r="T49" s="41"/>
      <c r="U49" s="42">
        <v>61986786816</v>
      </c>
      <c r="V49" s="46" t="s">
        <v>57</v>
      </c>
      <c r="W49" s="46" t="s">
        <v>58</v>
      </c>
    </row>
    <row r="50" spans="6:23" ht="15.5">
      <c r="F50" s="24" t="s">
        <v>40</v>
      </c>
      <c r="G50" s="44">
        <v>1740445180</v>
      </c>
      <c r="H50" s="26" t="s">
        <v>934</v>
      </c>
      <c r="I50" s="53">
        <f t="shared" si="0"/>
        <v>1740445180</v>
      </c>
      <c r="J50" s="43" t="s">
        <v>61</v>
      </c>
      <c r="K50" s="56">
        <f t="shared" si="1"/>
        <v>2372948180</v>
      </c>
      <c r="L50" s="46" t="s">
        <v>182</v>
      </c>
      <c r="M50" s="56" t="str">
        <f t="shared" si="2"/>
        <v>09966884637</v>
      </c>
      <c r="N50" s="26" t="s">
        <v>42</v>
      </c>
      <c r="O50" s="56" t="str">
        <f t="shared" si="3"/>
        <v>00365921610</v>
      </c>
      <c r="P50" s="29" t="s">
        <v>122</v>
      </c>
      <c r="Q50" s="43">
        <v>31432</v>
      </c>
      <c r="R50" s="120" t="s">
        <v>978</v>
      </c>
      <c r="S50" s="41">
        <v>44890</v>
      </c>
      <c r="T50" s="41"/>
      <c r="U50" s="42">
        <v>62995029439</v>
      </c>
      <c r="V50" s="46" t="s">
        <v>53</v>
      </c>
      <c r="W50" s="46" t="s">
        <v>54</v>
      </c>
    </row>
    <row r="51" spans="6:23" ht="15.5">
      <c r="F51" s="24" t="s">
        <v>40</v>
      </c>
      <c r="G51" s="44">
        <v>1451674104</v>
      </c>
      <c r="H51" s="26" t="s">
        <v>935</v>
      </c>
      <c r="I51" s="53">
        <f t="shared" si="0"/>
        <v>1451674104</v>
      </c>
      <c r="J51" s="43" t="s">
        <v>61</v>
      </c>
      <c r="K51" s="56">
        <f t="shared" si="1"/>
        <v>397689292</v>
      </c>
      <c r="L51" s="26" t="s">
        <v>62</v>
      </c>
      <c r="M51" s="56" t="str">
        <f t="shared" si="2"/>
        <v>09966884637</v>
      </c>
      <c r="N51" s="26" t="s">
        <v>42</v>
      </c>
      <c r="O51" s="56" t="str">
        <f t="shared" si="3"/>
        <v>00365921610</v>
      </c>
      <c r="P51" s="29" t="s">
        <v>122</v>
      </c>
      <c r="Q51" s="43">
        <v>31973</v>
      </c>
      <c r="R51" s="120" t="s">
        <v>979</v>
      </c>
      <c r="S51" s="41">
        <v>44890</v>
      </c>
      <c r="T51" s="41"/>
      <c r="U51" s="42">
        <v>62982100368</v>
      </c>
      <c r="V51" s="46" t="s">
        <v>53</v>
      </c>
      <c r="W51" s="46" t="s">
        <v>54</v>
      </c>
    </row>
    <row r="52" spans="6:23" ht="15.5">
      <c r="F52" s="24" t="s">
        <v>40</v>
      </c>
      <c r="G52" s="44">
        <v>76204022334</v>
      </c>
      <c r="H52" s="26" t="s">
        <v>936</v>
      </c>
      <c r="I52" s="53">
        <f t="shared" si="0"/>
        <v>76204022334</v>
      </c>
      <c r="J52" s="43" t="s">
        <v>61</v>
      </c>
      <c r="K52" s="56">
        <f t="shared" si="1"/>
        <v>2372948180</v>
      </c>
      <c r="L52" s="46" t="s">
        <v>182</v>
      </c>
      <c r="M52" s="56" t="str">
        <f t="shared" si="2"/>
        <v>09966884637</v>
      </c>
      <c r="N52" s="26" t="s">
        <v>42</v>
      </c>
      <c r="O52" s="56" t="str">
        <f t="shared" si="3"/>
        <v>00365921610</v>
      </c>
      <c r="P52" s="29" t="s">
        <v>122</v>
      </c>
      <c r="Q52" s="43">
        <v>28591</v>
      </c>
      <c r="R52" s="120" t="s">
        <v>980</v>
      </c>
      <c r="S52" s="41">
        <v>44890</v>
      </c>
      <c r="T52" s="41"/>
      <c r="U52" s="42">
        <v>62984227167</v>
      </c>
      <c r="V52" s="46" t="s">
        <v>53</v>
      </c>
      <c r="W52" s="46" t="s">
        <v>54</v>
      </c>
    </row>
    <row r="53" spans="6:23" ht="15.5">
      <c r="F53" s="24" t="s">
        <v>40</v>
      </c>
      <c r="G53" s="44">
        <v>72427671134</v>
      </c>
      <c r="H53" s="26" t="s">
        <v>937</v>
      </c>
      <c r="I53" s="53">
        <f t="shared" si="0"/>
        <v>72427671134</v>
      </c>
      <c r="J53" s="43" t="s">
        <v>61</v>
      </c>
      <c r="K53" s="56">
        <f t="shared" si="1"/>
        <v>2372948180</v>
      </c>
      <c r="L53" s="46" t="s">
        <v>182</v>
      </c>
      <c r="M53" s="56" t="str">
        <f t="shared" si="2"/>
        <v>09966884637</v>
      </c>
      <c r="N53" s="26" t="s">
        <v>42</v>
      </c>
      <c r="O53" s="56" t="str">
        <f t="shared" si="3"/>
        <v>00365921610</v>
      </c>
      <c r="P53" s="29" t="s">
        <v>122</v>
      </c>
      <c r="Q53" s="43">
        <v>29890</v>
      </c>
      <c r="R53" s="120" t="s">
        <v>981</v>
      </c>
      <c r="S53" s="41">
        <v>44890</v>
      </c>
      <c r="T53" s="41">
        <v>44910</v>
      </c>
      <c r="U53" s="42">
        <v>62994033991</v>
      </c>
      <c r="V53" s="46" t="s">
        <v>53</v>
      </c>
      <c r="W53" s="46" t="s">
        <v>54</v>
      </c>
    </row>
    <row r="54" spans="6:23" ht="15.5">
      <c r="F54" s="24" t="s">
        <v>40</v>
      </c>
      <c r="G54" s="44">
        <v>2716718156</v>
      </c>
      <c r="H54" s="26" t="s">
        <v>948</v>
      </c>
      <c r="I54" s="53">
        <f t="shared" si="0"/>
        <v>2716718156</v>
      </c>
      <c r="J54" s="43" t="s">
        <v>61</v>
      </c>
      <c r="K54" s="56">
        <f t="shared" si="1"/>
        <v>72073926134</v>
      </c>
      <c r="L54" s="26" t="s">
        <v>195</v>
      </c>
      <c r="M54" s="56" t="str">
        <f t="shared" si="2"/>
        <v>09966884637</v>
      </c>
      <c r="N54" s="26" t="s">
        <v>42</v>
      </c>
      <c r="O54" s="56" t="str">
        <f t="shared" si="3"/>
        <v>00365921610</v>
      </c>
      <c r="P54" s="29" t="s">
        <v>122</v>
      </c>
      <c r="Q54" s="43">
        <v>32552</v>
      </c>
      <c r="R54" s="120" t="s">
        <v>982</v>
      </c>
      <c r="S54" s="41">
        <v>44896</v>
      </c>
      <c r="T54" s="41"/>
      <c r="U54" s="42" t="s">
        <v>983</v>
      </c>
      <c r="V54" s="46" t="s">
        <v>57</v>
      </c>
      <c r="W54" s="46" t="s">
        <v>58</v>
      </c>
    </row>
    <row r="55" spans="6:23" ht="15.5">
      <c r="F55" s="24" t="s">
        <v>40</v>
      </c>
      <c r="G55" s="44">
        <v>14876583706</v>
      </c>
      <c r="H55" s="26" t="s">
        <v>949</v>
      </c>
      <c r="I55" s="53">
        <f t="shared" si="0"/>
        <v>14876583706</v>
      </c>
      <c r="J55" s="43" t="s">
        <v>61</v>
      </c>
      <c r="K55" s="56">
        <f t="shared" si="1"/>
        <v>397689292</v>
      </c>
      <c r="L55" s="26" t="s">
        <v>62</v>
      </c>
      <c r="M55" s="56" t="str">
        <f t="shared" si="2"/>
        <v>09966884637</v>
      </c>
      <c r="N55" s="26" t="s">
        <v>42</v>
      </c>
      <c r="O55" s="56" t="str">
        <f t="shared" si="3"/>
        <v>00365921610</v>
      </c>
      <c r="P55" s="29" t="s">
        <v>122</v>
      </c>
      <c r="Q55" s="43">
        <v>35097</v>
      </c>
      <c r="R55" s="120" t="s">
        <v>984</v>
      </c>
      <c r="S55" s="41">
        <v>44896</v>
      </c>
      <c r="T55" s="41"/>
      <c r="U55" s="42">
        <v>21973512397</v>
      </c>
      <c r="V55" s="46" t="s">
        <v>53</v>
      </c>
      <c r="W55" s="46" t="s">
        <v>54</v>
      </c>
    </row>
    <row r="56" spans="6:23" ht="15.5">
      <c r="F56" s="24" t="s">
        <v>40</v>
      </c>
      <c r="G56" s="25">
        <v>182458202</v>
      </c>
      <c r="H56" s="26" t="s">
        <v>950</v>
      </c>
      <c r="I56" s="53">
        <f t="shared" si="0"/>
        <v>182458202</v>
      </c>
      <c r="J56" s="43" t="s">
        <v>61</v>
      </c>
      <c r="K56" s="56">
        <f t="shared" si="1"/>
        <v>2372948180</v>
      </c>
      <c r="L56" s="46" t="s">
        <v>182</v>
      </c>
      <c r="M56" s="56" t="str">
        <f t="shared" si="2"/>
        <v>09966884637</v>
      </c>
      <c r="N56" s="26" t="s">
        <v>42</v>
      </c>
      <c r="O56" s="56" t="str">
        <f t="shared" si="3"/>
        <v>00365921610</v>
      </c>
      <c r="P56" s="29" t="s">
        <v>122</v>
      </c>
      <c r="Q56" s="43">
        <v>32756</v>
      </c>
      <c r="R56" s="120" t="s">
        <v>985</v>
      </c>
      <c r="S56" s="41">
        <v>44896</v>
      </c>
      <c r="T56" s="41"/>
      <c r="U56" s="42">
        <v>62992594323</v>
      </c>
      <c r="V56" s="46" t="s">
        <v>53</v>
      </c>
      <c r="W56" s="46" t="s">
        <v>54</v>
      </c>
    </row>
    <row r="57" spans="6:23" ht="15.5">
      <c r="F57" s="24" t="s">
        <v>40</v>
      </c>
      <c r="G57" s="39">
        <v>2359458116</v>
      </c>
      <c r="H57" s="26" t="s">
        <v>951</v>
      </c>
      <c r="I57" s="53">
        <f t="shared" si="0"/>
        <v>2359458116</v>
      </c>
      <c r="J57" s="43" t="s">
        <v>61</v>
      </c>
      <c r="K57" s="56">
        <f t="shared" si="1"/>
        <v>397689292</v>
      </c>
      <c r="L57" s="26" t="s">
        <v>62</v>
      </c>
      <c r="M57" s="56" t="str">
        <f t="shared" si="2"/>
        <v>09966884637</v>
      </c>
      <c r="N57" s="26" t="s">
        <v>42</v>
      </c>
      <c r="O57" s="56" t="str">
        <f t="shared" si="3"/>
        <v>00365921610</v>
      </c>
      <c r="P57" s="29" t="s">
        <v>122</v>
      </c>
      <c r="Q57" s="43">
        <v>32968</v>
      </c>
      <c r="R57" s="120" t="s">
        <v>986</v>
      </c>
      <c r="S57" s="41">
        <v>44896</v>
      </c>
      <c r="T57" s="41"/>
      <c r="U57" s="42">
        <v>62983069954</v>
      </c>
      <c r="V57" s="46" t="s">
        <v>53</v>
      </c>
      <c r="W57" s="46" t="s">
        <v>54</v>
      </c>
    </row>
    <row r="58" spans="6:23" ht="15.5">
      <c r="F58" s="24" t="s">
        <v>40</v>
      </c>
      <c r="G58" s="25">
        <v>13130660607</v>
      </c>
      <c r="H58" s="26" t="s">
        <v>952</v>
      </c>
      <c r="I58" s="53">
        <f t="shared" si="0"/>
        <v>13130660607</v>
      </c>
      <c r="J58" s="43" t="s">
        <v>61</v>
      </c>
      <c r="K58" s="56">
        <f t="shared" si="1"/>
        <v>5029234152</v>
      </c>
      <c r="L58" s="26" t="s">
        <v>68</v>
      </c>
      <c r="M58" s="56" t="str">
        <f t="shared" si="2"/>
        <v>09966884637</v>
      </c>
      <c r="N58" s="26" t="s">
        <v>42</v>
      </c>
      <c r="O58" s="56" t="str">
        <f t="shared" si="3"/>
        <v>00365921610</v>
      </c>
      <c r="P58" s="29" t="s">
        <v>122</v>
      </c>
      <c r="Q58" s="43">
        <v>35652</v>
      </c>
      <c r="R58" s="120" t="s">
        <v>987</v>
      </c>
      <c r="S58" s="41">
        <v>44896</v>
      </c>
      <c r="T58" s="41"/>
      <c r="U58" s="42">
        <v>61982741243</v>
      </c>
      <c r="V58" s="46" t="s">
        <v>57</v>
      </c>
      <c r="W58" s="46" t="s">
        <v>58</v>
      </c>
    </row>
    <row r="59" spans="6:23" ht="15.5">
      <c r="F59" s="24" t="s">
        <v>40</v>
      </c>
      <c r="G59" s="34">
        <v>6423690111</v>
      </c>
      <c r="H59" s="26" t="s">
        <v>953</v>
      </c>
      <c r="I59" s="53">
        <f t="shared" si="0"/>
        <v>6423690111</v>
      </c>
      <c r="J59" s="43" t="s">
        <v>61</v>
      </c>
      <c r="K59" s="56">
        <f t="shared" si="1"/>
        <v>5029234152</v>
      </c>
      <c r="L59" s="26" t="s">
        <v>68</v>
      </c>
      <c r="M59" s="56" t="str">
        <f t="shared" si="2"/>
        <v>09966884637</v>
      </c>
      <c r="N59" s="26" t="s">
        <v>42</v>
      </c>
      <c r="O59" s="56" t="str">
        <f t="shared" si="3"/>
        <v>00365921610</v>
      </c>
      <c r="P59" s="29" t="s">
        <v>122</v>
      </c>
      <c r="Q59" s="43">
        <v>37635</v>
      </c>
      <c r="R59" s="120" t="s">
        <v>988</v>
      </c>
      <c r="S59" s="41">
        <v>44896</v>
      </c>
      <c r="T59" s="41"/>
      <c r="U59" s="42">
        <v>61991694692</v>
      </c>
      <c r="V59" s="46" t="s">
        <v>57</v>
      </c>
      <c r="W59" s="46" t="s">
        <v>58</v>
      </c>
    </row>
    <row r="60" spans="6:23" ht="15.5">
      <c r="F60" s="24" t="s">
        <v>40</v>
      </c>
      <c r="G60" s="34">
        <v>42887500163</v>
      </c>
      <c r="H60" s="26" t="s">
        <v>954</v>
      </c>
      <c r="I60" s="53">
        <f t="shared" si="0"/>
        <v>42887500163</v>
      </c>
      <c r="J60" s="43" t="s">
        <v>61</v>
      </c>
      <c r="K60" s="56">
        <f t="shared" si="1"/>
        <v>72073926134</v>
      </c>
      <c r="L60" s="26" t="s">
        <v>195</v>
      </c>
      <c r="M60" s="56" t="str">
        <f t="shared" si="2"/>
        <v>09966884637</v>
      </c>
      <c r="N60" s="26" t="s">
        <v>42</v>
      </c>
      <c r="O60" s="56" t="str">
        <f t="shared" si="3"/>
        <v>00365921610</v>
      </c>
      <c r="P60" s="29" t="s">
        <v>122</v>
      </c>
      <c r="Q60" s="43">
        <v>26034</v>
      </c>
      <c r="R60" s="120" t="s">
        <v>989</v>
      </c>
      <c r="S60" s="41">
        <v>44896</v>
      </c>
      <c r="T60" s="123"/>
      <c r="U60" s="42" t="s">
        <v>990</v>
      </c>
      <c r="V60" s="46" t="s">
        <v>57</v>
      </c>
      <c r="W60" s="46" t="s">
        <v>58</v>
      </c>
    </row>
    <row r="61" spans="6:23" ht="15.5">
      <c r="F61" s="24" t="s">
        <v>40</v>
      </c>
      <c r="G61" s="34">
        <v>70008100179</v>
      </c>
      <c r="H61" s="26" t="s">
        <v>955</v>
      </c>
      <c r="I61" s="53">
        <f t="shared" si="0"/>
        <v>70008100179</v>
      </c>
      <c r="J61" s="43" t="s">
        <v>61</v>
      </c>
      <c r="K61" s="56">
        <f t="shared" si="1"/>
        <v>2372948180</v>
      </c>
      <c r="L61" s="46" t="s">
        <v>182</v>
      </c>
      <c r="M61" s="56" t="str">
        <f t="shared" si="2"/>
        <v>09966884637</v>
      </c>
      <c r="N61" s="26" t="s">
        <v>42</v>
      </c>
      <c r="O61" s="56" t="str">
        <f t="shared" si="3"/>
        <v>00365921610</v>
      </c>
      <c r="P61" s="29" t="s">
        <v>122</v>
      </c>
      <c r="Q61" s="43">
        <v>35305</v>
      </c>
      <c r="R61" s="120" t="s">
        <v>991</v>
      </c>
      <c r="S61" s="41">
        <v>44896</v>
      </c>
      <c r="T61" s="41"/>
      <c r="U61" s="42">
        <v>62986249045</v>
      </c>
      <c r="V61" s="46" t="s">
        <v>53</v>
      </c>
      <c r="W61" s="46" t="s">
        <v>54</v>
      </c>
    </row>
    <row r="62" spans="6:23" ht="15.5">
      <c r="F62" s="24" t="s">
        <v>40</v>
      </c>
      <c r="G62" s="34">
        <v>34167510197</v>
      </c>
      <c r="H62" s="26" t="s">
        <v>956</v>
      </c>
      <c r="I62" s="53">
        <f t="shared" si="0"/>
        <v>34167510197</v>
      </c>
      <c r="J62" s="43" t="s">
        <v>61</v>
      </c>
      <c r="K62" s="56">
        <f t="shared" si="1"/>
        <v>2372948180</v>
      </c>
      <c r="L62" s="46" t="s">
        <v>182</v>
      </c>
      <c r="M62" s="56" t="str">
        <f t="shared" si="2"/>
        <v>09966884637</v>
      </c>
      <c r="N62" s="26" t="s">
        <v>42</v>
      </c>
      <c r="O62" s="56" t="str">
        <f t="shared" si="3"/>
        <v>00365921610</v>
      </c>
      <c r="P62" s="29" t="s">
        <v>122</v>
      </c>
      <c r="Q62" s="43">
        <v>24367</v>
      </c>
      <c r="R62" s="120" t="s">
        <v>992</v>
      </c>
      <c r="S62" s="41">
        <v>44910</v>
      </c>
      <c r="T62" s="41"/>
      <c r="U62" s="42">
        <v>62984883400</v>
      </c>
      <c r="V62" s="46" t="s">
        <v>53</v>
      </c>
      <c r="W62" s="46" t="s">
        <v>54</v>
      </c>
    </row>
    <row r="63" spans="6:23" ht="15.5">
      <c r="F63" s="24" t="s">
        <v>40</v>
      </c>
      <c r="G63" s="44">
        <v>22283560187</v>
      </c>
      <c r="H63" s="26" t="s">
        <v>957</v>
      </c>
      <c r="I63" s="53">
        <f t="shared" si="0"/>
        <v>22283560187</v>
      </c>
      <c r="J63" s="43" t="s">
        <v>61</v>
      </c>
      <c r="K63" s="56">
        <f t="shared" si="1"/>
        <v>2372948180</v>
      </c>
      <c r="L63" s="46" t="s">
        <v>182</v>
      </c>
      <c r="M63" s="56" t="str">
        <f t="shared" si="2"/>
        <v>09966884637</v>
      </c>
      <c r="N63" s="26" t="s">
        <v>42</v>
      </c>
      <c r="O63" s="56" t="str">
        <f t="shared" si="3"/>
        <v>00365921610</v>
      </c>
      <c r="P63" s="29" t="s">
        <v>122</v>
      </c>
      <c r="Q63" s="43">
        <v>23546</v>
      </c>
      <c r="R63" s="120" t="s">
        <v>993</v>
      </c>
      <c r="S63" s="41">
        <v>44910</v>
      </c>
      <c r="T63" s="41"/>
      <c r="U63" s="42">
        <v>62982250074</v>
      </c>
      <c r="V63" s="46" t="s">
        <v>53</v>
      </c>
      <c r="W63" s="46" t="s">
        <v>54</v>
      </c>
    </row>
    <row r="64" spans="6:23" ht="15.5">
      <c r="F64" s="24" t="s">
        <v>40</v>
      </c>
      <c r="G64" s="44">
        <v>2222632102</v>
      </c>
      <c r="H64" s="26" t="s">
        <v>958</v>
      </c>
      <c r="I64" s="53">
        <f t="shared" si="0"/>
        <v>2222632102</v>
      </c>
      <c r="J64" s="43" t="s">
        <v>61</v>
      </c>
      <c r="K64" s="56">
        <f t="shared" si="1"/>
        <v>2372948180</v>
      </c>
      <c r="L64" s="46" t="s">
        <v>182</v>
      </c>
      <c r="M64" s="56" t="str">
        <f t="shared" si="2"/>
        <v>09966884637</v>
      </c>
      <c r="N64" s="26" t="s">
        <v>42</v>
      </c>
      <c r="O64" s="56" t="str">
        <f t="shared" si="3"/>
        <v>00365921610</v>
      </c>
      <c r="P64" s="29" t="s">
        <v>122</v>
      </c>
      <c r="Q64" s="43">
        <v>32469</v>
      </c>
      <c r="R64" s="120" t="s">
        <v>994</v>
      </c>
      <c r="S64" s="41">
        <v>44910</v>
      </c>
      <c r="T64" s="41"/>
      <c r="U64" s="42">
        <v>62984603761</v>
      </c>
      <c r="V64" s="46" t="s">
        <v>53</v>
      </c>
      <c r="W64" s="46" t="s">
        <v>54</v>
      </c>
    </row>
    <row r="65" spans="6:23" ht="15.5">
      <c r="F65" s="24" t="s">
        <v>40</v>
      </c>
      <c r="G65" s="44">
        <v>2720210161</v>
      </c>
      <c r="H65" s="26" t="s">
        <v>959</v>
      </c>
      <c r="I65" s="53">
        <f t="shared" ref="I65:I67" si="4">G65</f>
        <v>2720210161</v>
      </c>
      <c r="J65" s="43" t="s">
        <v>61</v>
      </c>
      <c r="K65" s="56">
        <f t="shared" si="1"/>
        <v>397689292</v>
      </c>
      <c r="L65" s="26" t="s">
        <v>62</v>
      </c>
      <c r="M65" s="56" t="str">
        <f t="shared" si="2"/>
        <v>09966884637</v>
      </c>
      <c r="N65" s="26" t="s">
        <v>42</v>
      </c>
      <c r="O65" s="56" t="str">
        <f t="shared" si="3"/>
        <v>00365921610</v>
      </c>
      <c r="P65" s="29" t="s">
        <v>122</v>
      </c>
      <c r="Q65" s="43">
        <v>32844</v>
      </c>
      <c r="R65" s="120" t="s">
        <v>995</v>
      </c>
      <c r="S65" s="41">
        <v>44910</v>
      </c>
      <c r="T65" s="41"/>
      <c r="U65" s="42">
        <v>62998163636</v>
      </c>
      <c r="V65" s="46" t="s">
        <v>53</v>
      </c>
      <c r="W65" s="46" t="s">
        <v>54</v>
      </c>
    </row>
    <row r="66" spans="6:23" ht="15.5">
      <c r="F66" s="24" t="s">
        <v>40</v>
      </c>
      <c r="G66" s="39">
        <v>3325095160</v>
      </c>
      <c r="H66" s="26" t="s">
        <v>960</v>
      </c>
      <c r="I66" s="53">
        <f t="shared" si="4"/>
        <v>3325095160</v>
      </c>
      <c r="J66" s="43" t="s">
        <v>61</v>
      </c>
      <c r="K66" s="56">
        <f t="shared" ref="K66:K70" si="5">IFERROR(VLOOKUP(L66,H:I,2,0),"-")</f>
        <v>397689292</v>
      </c>
      <c r="L66" s="26" t="s">
        <v>62</v>
      </c>
      <c r="M66" s="56" t="str">
        <f t="shared" ref="M66:M70" si="6">IFERROR(VLOOKUP(N66,H:I,2,0),"-")</f>
        <v>09966884637</v>
      </c>
      <c r="N66" s="26" t="s">
        <v>42</v>
      </c>
      <c r="O66" s="56" t="str">
        <f t="shared" ref="O66:O70" si="7">IFERROR(VLOOKUP(P66,H:I,2,0),"-")</f>
        <v>00365921610</v>
      </c>
      <c r="P66" s="29" t="s">
        <v>122</v>
      </c>
      <c r="Q66" s="43">
        <v>34129</v>
      </c>
      <c r="R66" s="120" t="s">
        <v>996</v>
      </c>
      <c r="S66" s="41">
        <v>44910</v>
      </c>
      <c r="T66" s="41"/>
      <c r="U66" s="42">
        <v>62993398594</v>
      </c>
      <c r="V66" s="46" t="s">
        <v>53</v>
      </c>
      <c r="W66" s="46" t="s">
        <v>54</v>
      </c>
    </row>
    <row r="67" spans="6:23" ht="15.5">
      <c r="F67" s="24" t="s">
        <v>40</v>
      </c>
      <c r="G67" s="44">
        <v>24845567806</v>
      </c>
      <c r="H67" s="26" t="s">
        <v>961</v>
      </c>
      <c r="I67" s="53">
        <f t="shared" si="4"/>
        <v>24845567806</v>
      </c>
      <c r="J67" s="43" t="s">
        <v>61</v>
      </c>
      <c r="K67" s="56">
        <f t="shared" si="5"/>
        <v>397689292</v>
      </c>
      <c r="L67" s="26" t="s">
        <v>62</v>
      </c>
      <c r="M67" s="56" t="str">
        <f t="shared" si="6"/>
        <v>09966884637</v>
      </c>
      <c r="N67" s="26" t="s">
        <v>42</v>
      </c>
      <c r="O67" s="56" t="str">
        <f t="shared" si="7"/>
        <v>00365921610</v>
      </c>
      <c r="P67" s="29" t="s">
        <v>122</v>
      </c>
      <c r="Q67" s="43">
        <v>28208</v>
      </c>
      <c r="R67" s="120" t="s">
        <v>997</v>
      </c>
      <c r="S67" s="41">
        <v>44910</v>
      </c>
      <c r="T67" s="41"/>
      <c r="U67" s="42" t="s">
        <v>998</v>
      </c>
      <c r="V67" s="46" t="s">
        <v>53</v>
      </c>
      <c r="W67" s="46" t="s">
        <v>54</v>
      </c>
    </row>
    <row r="68" spans="6:23" ht="15.5">
      <c r="K68" s="56" t="str">
        <f t="shared" si="5"/>
        <v>-</v>
      </c>
      <c r="L68" s="26"/>
      <c r="M68" s="56" t="str">
        <f t="shared" si="6"/>
        <v>-</v>
      </c>
      <c r="N68" s="26"/>
      <c r="O68" s="56" t="str">
        <f t="shared" si="7"/>
        <v>-</v>
      </c>
      <c r="P68" s="29"/>
      <c r="S68" s="111"/>
      <c r="T68" s="111"/>
    </row>
    <row r="69" spans="6:23" ht="15.5">
      <c r="K69" s="56" t="str">
        <f t="shared" si="5"/>
        <v>-</v>
      </c>
      <c r="L69" s="26"/>
      <c r="M69" s="56" t="str">
        <f t="shared" si="6"/>
        <v>-</v>
      </c>
      <c r="N69" s="26"/>
      <c r="O69" s="56" t="str">
        <f t="shared" si="7"/>
        <v>-</v>
      </c>
      <c r="P69" s="29"/>
      <c r="S69" s="111"/>
      <c r="T69" s="111"/>
    </row>
    <row r="70" spans="6:23" ht="15.5">
      <c r="K70" s="56" t="str">
        <f t="shared" si="5"/>
        <v>-</v>
      </c>
      <c r="L70" s="26"/>
      <c r="M70" s="56" t="str">
        <f t="shared" si="6"/>
        <v>-</v>
      </c>
      <c r="N70" s="26"/>
      <c r="O70" s="56" t="str">
        <f t="shared" si="7"/>
        <v>-</v>
      </c>
      <c r="P70" s="29"/>
      <c r="S70" s="111"/>
      <c r="T70" s="111"/>
    </row>
  </sheetData>
  <autoFilter ref="A1:W70" xr:uid="{DEE9C609-2CF8-49A6-BC4C-E2608A547F8D}"/>
  <conditionalFormatting sqref="H1:I1">
    <cfRule type="duplicateValues" dxfId="48" priority="1"/>
    <cfRule type="duplicateValues" dxfId="47" priority="2"/>
    <cfRule type="duplicateValues" dxfId="46" priority="3"/>
  </conditionalFormatting>
  <dataValidations disablePrompts="1" count="3">
    <dataValidation allowBlank="1" showInputMessage="1" showErrorMessage="1" promptTitle="CNPJ da Empresa Parceira" prompt="Informar o CNPJ da empresa parceira sem formatação e sem máscara._x000a__x000a_INFORMAÇÃO OBRIGATÓRIA." sqref="F2:F67" xr:uid="{DB6B5B36-0B8F-430A-A2DA-766FA307B2BB}"/>
    <dataValidation allowBlank="1" showInputMessage="1" showErrorMessage="1" promptTitle="Informe o CPF do Promotor" prompt="Informe o CPF do promotor sem formatação e máscara._x000a_Deve ser único na plataforma._x000a__x000a_INFORMAÇÃO OBRIGATÓRIA." sqref="G7:G10 G4:G5 G23:G25" xr:uid="{2E593417-0886-4BE5-B06C-20A42AFAA9AB}"/>
    <dataValidation allowBlank="1" showInputMessage="1" showErrorMessage="1" promptTitle="Data de Nascimento" prompt="Informar data no formato DD/MM/YYYY._x000a__x000a_INFORMAÇÃO OBRIGATÓRIA PARA CRIAÇÃO E EDIÇÃO." sqref="Q4 Q6:Q7 Q21 Q36:Q37" xr:uid="{949F4EB3-1F9C-4CEF-88FC-6EE49F224F0C}"/>
  </dataValidations>
  <hyperlinks>
    <hyperlink ref="R15" r:id="rId1" xr:uid="{0CC46358-25B8-4B3D-B53C-891047D01F21}"/>
    <hyperlink ref="R16" r:id="rId2" xr:uid="{01B8FAE4-97E7-4924-A914-FBA85E9594E2}"/>
  </hyperlinks>
  <pageMargins left="0.511811024" right="0.511811024" top="0.78740157499999996" bottom="0.78740157499999996" header="0.31496062000000002" footer="0.31496062000000002"/>
  <pageSetup paperSize="9" orientation="portrait" verticalDpi="0" r:id="rId3"/>
  <headerFooter>
    <oddFooter>&amp;C&amp;1#&amp;"Calibri"&amp;12&amp;K000000Classificação da Informação: Interno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A73C6-9B88-4D16-BB7C-EAB2E64B6B54}">
  <sheetPr codeName="Planilha2" filterMode="1">
    <tabColor theme="7" tint="-0.499984740745262"/>
  </sheetPr>
  <dimension ref="A1:V54"/>
  <sheetViews>
    <sheetView showGridLines="0" topLeftCell="A4" zoomScaleNormal="100" workbookViewId="0">
      <selection activeCell="C47" sqref="C47"/>
    </sheetView>
  </sheetViews>
  <sheetFormatPr defaultColWidth="8.81640625" defaultRowHeight="10.5" outlineLevelCol="1"/>
  <cols>
    <col min="1" max="1" width="9.08984375" style="58" bestFit="1" customWidth="1"/>
    <col min="2" max="2" width="47.1796875" style="58" bestFit="1" customWidth="1"/>
    <col min="3" max="3" width="38.36328125" style="58" customWidth="1" outlineLevel="1"/>
    <col min="4" max="4" width="24.54296875" style="58" customWidth="1" outlineLevel="1"/>
    <col min="5" max="5" width="23.90625" style="58" customWidth="1" outlineLevel="1"/>
    <col min="6" max="6" width="13.453125" style="58" bestFit="1" customWidth="1"/>
    <col min="7" max="7" width="16.81640625" style="58" bestFit="1" customWidth="1"/>
    <col min="8" max="9" width="16.81640625" style="58" hidden="1" customWidth="1" outlineLevel="1"/>
    <col min="10" max="10" width="10.1796875" style="58" bestFit="1" customWidth="1" collapsed="1"/>
    <col min="11" max="11" width="11.6328125" style="58" bestFit="1" customWidth="1"/>
    <col min="12" max="12" width="10.453125" style="58" bestFit="1" customWidth="1"/>
    <col min="13" max="13" width="13.81640625" style="58" bestFit="1" customWidth="1"/>
    <col min="14" max="14" width="24.08984375" style="58" bestFit="1" customWidth="1"/>
    <col min="15" max="15" width="21.08984375" style="58" bestFit="1" customWidth="1"/>
    <col min="16" max="16" width="9.1796875" style="58" customWidth="1"/>
    <col min="17" max="17" width="18" style="58" bestFit="1" customWidth="1"/>
    <col min="18" max="18" width="18" style="58" customWidth="1"/>
    <col min="19" max="19" width="11.36328125" style="58" bestFit="1" customWidth="1"/>
    <col min="20" max="22" width="16.36328125" style="58" bestFit="1" customWidth="1"/>
    <col min="23" max="16384" width="8.81640625" style="58"/>
  </cols>
  <sheetData>
    <row r="1" spans="1:22" customFormat="1" ht="18.5" customHeight="1">
      <c r="C1" s="275" t="s">
        <v>28</v>
      </c>
      <c r="D1" s="275"/>
      <c r="E1" s="275"/>
      <c r="H1" s="276" t="s">
        <v>29</v>
      </c>
      <c r="I1" s="276"/>
      <c r="K1" s="277" t="s">
        <v>209</v>
      </c>
      <c r="L1" s="277"/>
      <c r="M1" s="277"/>
      <c r="N1" s="277"/>
      <c r="O1" s="277"/>
      <c r="P1" s="62"/>
      <c r="Q1" s="68"/>
      <c r="R1" s="278" t="s">
        <v>568</v>
      </c>
      <c r="S1" s="278"/>
      <c r="T1" s="278"/>
    </row>
    <row r="2" spans="1:22" customFormat="1" ht="18.5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44774</v>
      </c>
      <c r="N2" s="61" t="s">
        <v>210</v>
      </c>
      <c r="O2" s="63" t="s">
        <v>215</v>
      </c>
      <c r="P2" s="62"/>
      <c r="Q2" s="68"/>
      <c r="R2" s="95" t="s">
        <v>564</v>
      </c>
      <c r="S2" s="96" t="e">
        <f ca="1">SUM(M11:M1048576)/SUMIFS(J11:J1048576,P11:P1048576,"CONSULTOR")</f>
        <v>#REF!</v>
      </c>
      <c r="T2" s="94"/>
    </row>
    <row r="3" spans="1:22" customFormat="1" ht="18.5" customHeight="1">
      <c r="C3" s="60"/>
      <c r="D3" s="60"/>
      <c r="E3" s="60"/>
      <c r="H3" s="60"/>
      <c r="I3" s="60"/>
      <c r="K3" s="64"/>
      <c r="L3" s="61" t="s">
        <v>213</v>
      </c>
      <c r="M3" s="63">
        <v>44804</v>
      </c>
      <c r="N3" s="61" t="s">
        <v>214</v>
      </c>
      <c r="O3" s="63" t="str">
        <f>"Controle_HC_"&amp;MONTH(M2)&amp;"_"&amp;YEAR(M2)</f>
        <v>Controle_HC_8_2022</v>
      </c>
      <c r="P3" s="62"/>
      <c r="Q3" s="68"/>
      <c r="R3" s="94"/>
      <c r="S3" s="94"/>
      <c r="T3" s="94"/>
    </row>
    <row r="4" spans="1:22" customFormat="1" ht="8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</row>
    <row r="5" spans="1:22" customFormat="1" ht="19" customHeight="1">
      <c r="C5" s="60"/>
      <c r="D5" s="60"/>
      <c r="E5" s="60"/>
      <c r="H5" s="60"/>
      <c r="I5" s="60"/>
      <c r="K5" s="66" t="s">
        <v>216</v>
      </c>
      <c r="L5" s="66">
        <v>44835</v>
      </c>
      <c r="M5" s="67">
        <v>23</v>
      </c>
      <c r="N5" s="61" t="s">
        <v>217</v>
      </c>
      <c r="O5" s="63"/>
      <c r="P5" s="62"/>
      <c r="Q5" s="68"/>
      <c r="R5" s="95" t="s">
        <v>567</v>
      </c>
      <c r="S5" s="97" t="e">
        <f ca="1">AVERAGEIFS(INDIRECT("'"&amp;$O$2&amp;"'!Y:Y"),INDIRECT("'"&amp;$O$2&amp;"'!Y:y"),"&gt;1",INDIRECT("'"&amp;$O$2&amp;"'!O:O"),"&gt;="&amp;$M$2,INDIRECT("'"&amp;$O$2&amp;"'!O:O"),"&lt;="&amp;$M$3)</f>
        <v>#REF!</v>
      </c>
      <c r="T5" s="94"/>
    </row>
    <row r="6" spans="1:22" customFormat="1" ht="18.5" customHeight="1">
      <c r="C6" s="60"/>
      <c r="D6" s="60"/>
      <c r="E6" s="60"/>
      <c r="H6" s="60"/>
      <c r="I6" s="60"/>
      <c r="K6" s="66" t="s">
        <v>477</v>
      </c>
      <c r="L6" s="64"/>
      <c r="M6" s="67">
        <v>31</v>
      </c>
      <c r="N6" s="64"/>
      <c r="O6" s="63"/>
      <c r="P6" s="62"/>
      <c r="Q6" s="68"/>
      <c r="R6" s="94"/>
      <c r="S6" s="94"/>
      <c r="T6" s="94"/>
    </row>
    <row r="7" spans="1:22" customFormat="1" ht="18.5" customHeight="1">
      <c r="C7" s="60"/>
      <c r="D7" s="60"/>
      <c r="E7" s="60"/>
      <c r="H7" s="60"/>
      <c r="I7" s="60"/>
      <c r="K7" s="64"/>
      <c r="L7" s="64"/>
      <c r="M7" s="64"/>
      <c r="N7" s="64"/>
      <c r="O7" s="62"/>
      <c r="P7" s="62"/>
      <c r="Q7" s="68"/>
      <c r="R7" s="68"/>
    </row>
    <row r="8" spans="1:22" customFormat="1" ht="18.5" customHeight="1">
      <c r="C8" s="60"/>
      <c r="D8" s="60"/>
      <c r="E8" s="60"/>
      <c r="H8" s="60"/>
      <c r="I8" s="60"/>
      <c r="K8" s="85"/>
      <c r="L8" s="85"/>
      <c r="M8" s="85"/>
      <c r="N8" s="85"/>
      <c r="O8" s="68"/>
      <c r="P8" s="68"/>
      <c r="Q8" s="68"/>
      <c r="R8" s="68"/>
    </row>
    <row r="9" spans="1:22" customFormat="1" ht="14.5">
      <c r="L9" s="86">
        <f ca="1">SUM(L11:L1048576)</f>
        <v>143</v>
      </c>
      <c r="M9" s="86" t="e">
        <f ca="1">SUM(M11:M1048576)</f>
        <v>#REF!</v>
      </c>
      <c r="N9" s="86" t="e">
        <f ca="1">SUM(N11:N1048576)</f>
        <v>#REF!</v>
      </c>
      <c r="T9" s="72">
        <f>SUM(T11:T999987)</f>
        <v>34433.587195652195</v>
      </c>
      <c r="U9" s="72">
        <f>SUM(U11:U999987)</f>
        <v>4059.1816086956524</v>
      </c>
      <c r="V9" s="72" t="e">
        <f ca="1">SUM(V11:V999987)</f>
        <v>#REF!</v>
      </c>
    </row>
    <row r="10" spans="1:22" customFormat="1" ht="44" customHeight="1">
      <c r="A10" s="15" t="s">
        <v>562</v>
      </c>
      <c r="B10" s="15" t="s">
        <v>11</v>
      </c>
      <c r="C10" s="15" t="s">
        <v>12</v>
      </c>
      <c r="D10" s="15" t="s">
        <v>13</v>
      </c>
      <c r="E10" s="15" t="s">
        <v>14</v>
      </c>
      <c r="F10" s="15" t="s">
        <v>15</v>
      </c>
      <c r="G10" s="15" t="s">
        <v>16</v>
      </c>
      <c r="H10" s="15"/>
      <c r="I10" s="15"/>
      <c r="J10" s="16" t="s">
        <v>17</v>
      </c>
      <c r="K10" s="16" t="s">
        <v>18</v>
      </c>
      <c r="L10" s="16" t="s">
        <v>19</v>
      </c>
      <c r="M10" s="16" t="s">
        <v>20</v>
      </c>
      <c r="N10" s="16" t="s">
        <v>21</v>
      </c>
      <c r="O10" s="15" t="s">
        <v>22</v>
      </c>
      <c r="P10" s="15" t="s">
        <v>23</v>
      </c>
      <c r="Q10" s="15" t="s">
        <v>218</v>
      </c>
      <c r="R10" s="15" t="s">
        <v>224</v>
      </c>
      <c r="S10" s="15" t="s">
        <v>24</v>
      </c>
      <c r="T10" s="92" t="s">
        <v>25</v>
      </c>
      <c r="U10" s="92" t="s">
        <v>27</v>
      </c>
      <c r="V10" s="15" t="s">
        <v>26</v>
      </c>
    </row>
    <row r="11" spans="1:22" hidden="1">
      <c r="A11" s="91">
        <v>4970600600</v>
      </c>
      <c r="B11" s="58" t="s">
        <v>48</v>
      </c>
      <c r="C11" s="58" t="str">
        <f ca="1">VLOOKUP(A11,INDIRECT("'"&amp;$O$3&amp;"'!G:L"),6,0)</f>
        <v>-</v>
      </c>
      <c r="D11" s="58" t="str">
        <f ca="1">VLOOKUP(A11,INDIRECT("'"&amp;$O$3&amp;"'!G:N"),8,0)</f>
        <v>RODRIGO DIAS DOS SANTOS</v>
      </c>
      <c r="E11" s="58" t="str">
        <f ca="1">VLOOKUP(A11,INDIRECT("'"&amp;$O$3&amp;"'!G:T"),10,0)</f>
        <v>GIOVANE BORGES DA SILVA</v>
      </c>
      <c r="F11" s="59">
        <f ca="1">IFERROR(IF(VLOOKUP(A11,INDIRECT("'"&amp;$O$3&amp;"'!G:V"),13,0)=0,"",VLOOKUP(A11,INDIRECT("'"&amp;$O$3&amp;"'!G:V"),13,0)),0)</f>
        <v>44770</v>
      </c>
      <c r="G11" s="59" t="str">
        <f ca="1">IFERROR(IF(VLOOKUP(A11,INDIRECT("'"&amp;$O$3&amp;"'!G:V"),14,0)=0,"",VLOOKUP(A11,INDIRECT("'"&amp;$O$3&amp;"'!G:V"),14,0)),0)</f>
        <v/>
      </c>
      <c r="J11" s="58">
        <f ca="1">IF(AND(F11&lt;$M$2,G11=""),NETWORKDAYS($M$2,$M$3,$O$5:$O$6),IF(F11&lt;$M$2,NETWORKDAYS($M$2,G11,$O$5:$O$6),IF(G11="",NETWORKDAYS(F11,$M$3,$O$5:$O$6),NETWORKDAYS(F11,G11,$O$5:$O$6))))</f>
        <v>23</v>
      </c>
      <c r="K11" s="58">
        <f ca="1">IF(AND(F11&lt;$M$2,G11=""),DATEDIF($M$2,$M$3,"D")+1,IF(F11&lt;$M$2,DATEDIF($M$2,G11,"D")+1,IF(G11="",DATEDIF(F11,$M$3,"D")+1,DATEDIF(F11,G11,"D")+1)))</f>
        <v>31</v>
      </c>
      <c r="L11" s="58">
        <f ca="1">ROUND(J11*R11,0)</f>
        <v>7</v>
      </c>
      <c r="M11" s="58" t="e">
        <f ca="1">COUNTIFS(INDIRECT("'"&amp;$O$2&amp;"'!b:b"),A11,INDIRECT("'"&amp;$O$2&amp;"'!O:O"),"&gt;="&amp;$M$2,INDIRECT("'"&amp;$O$2&amp;"'!O:O"),"&lt;="&amp;$M$3)</f>
        <v>#REF!</v>
      </c>
      <c r="N11" s="58" t="e">
        <f ca="1">COUNTIFS(INDIRECT("'"&amp;$O$2&amp;"'!b:b"),A11,INDIRECT("'"&amp;$O$2&amp;"'!O:O"),"&gt;="&amp;$M$2,INDIRECT("'"&amp;$O$2&amp;"'!O:O"),"&lt;="&amp;$M$3,INDIRECT("'"&amp;$O$2&amp;"'!Z:Z"),"&gt;=1000")</f>
        <v>#REF!</v>
      </c>
      <c r="O11" s="58" t="str">
        <f ca="1">IF(VLOOKUP(A11,INDIRECT("'"&amp;$O$3&amp;"'!G:J"),4,0)="GERENTE","Gerente",IF(VLOOKUP(A11,INDIRECT("'"&amp;$O$3&amp;"'!G:J"),4,0)="COORDENADOR","Coordenador",IF(VLOOKUP(A11,INDIRECT("'"&amp;$O$3&amp;"'!G:J"),4,0)="SUPERVISOR","Supervisor",IF(VLOOKUP(A11,INDIRECT("'"&amp;$O$3&amp;"'!G:J"),4,0)="ANALISTA","Analista",IF(VLOOKUP(A11,INDIRECT("'"&amp;$O$3&amp;"'!G:J"),4,0)="SUPERVISOR DE TREINAMENTO","Supervisor de Treinamento",IF(AND(N11&gt;=L11,N11&gt;0),"Elegível",IF(M11&gt;=L11,"Pendente Faturamento","Credenciamento Não Atingindo")))))))</f>
        <v>Supervisor</v>
      </c>
      <c r="P11" s="58" t="str">
        <f ca="1">VLOOKUP(A11,INDIRECT("'"&amp;$O$3&amp;"'!G:J"),4,0)</f>
        <v>SUPERVISOR</v>
      </c>
      <c r="Q11" s="58" t="str">
        <f ca="1">IF(F11&gt;=$M$2,"M1",IF(AND(MONTH(F11)=MONTH($M$2)-1,YEAR(F11)=YEAR($M$2)),"M2",IF(AND(MONTH(F11)=MONTH($M$2)-2,YEAR(F11)=YEAR($M$2)),"M3",IF(AND(MONTH(F11)=MONTH($M$2)-3,YEAR(F11)=YEAR($M$2)),"M4","&gt;=M5"))))</f>
        <v>M2</v>
      </c>
      <c r="R11" s="58">
        <f ca="1">VLOOKUP(Q11,Alavanca!A:B,2,0)</f>
        <v>0.3</v>
      </c>
      <c r="S11" s="71">
        <f ca="1">VLOOKUP(P11,Alavanca!D:E,2,0)*K11/$M$6</f>
        <v>7750.33</v>
      </c>
      <c r="T11" s="71">
        <v>2695.7669565217388</v>
      </c>
      <c r="U11" s="71">
        <v>0</v>
      </c>
      <c r="V11" s="71" t="e">
        <f ca="1">IF(SUM(T11:U11)=S11,0,IF(N11&gt;=L11,S11-SUM(T11:U11),0))</f>
        <v>#REF!</v>
      </c>
    </row>
    <row r="12" spans="1:22" hidden="1">
      <c r="A12" s="91">
        <v>92514804191</v>
      </c>
      <c r="B12" s="58" t="s">
        <v>51</v>
      </c>
      <c r="C12" s="58" t="str">
        <f t="shared" ref="C12:C53" ca="1" si="0">VLOOKUP(A12,INDIRECT("'"&amp;$O$3&amp;"'!G:L"),6,0)</f>
        <v>-</v>
      </c>
      <c r="D12" s="58" t="str">
        <f t="shared" ref="D12:D53" ca="1" si="1">VLOOKUP(A12,INDIRECT("'"&amp;$O$3&amp;"'!G:N"),8,0)</f>
        <v>RODRIGO DIAS DOS SANTOS</v>
      </c>
      <c r="E12" s="58" t="str">
        <f t="shared" ref="E12:E53" ca="1" si="2">VLOOKUP(A12,INDIRECT("'"&amp;$O$3&amp;"'!G:T"),10,0)</f>
        <v>GIOVANE BORGES DA SILVA</v>
      </c>
      <c r="F12" s="59">
        <f t="shared" ref="F12:F53" ca="1" si="3">IFERROR(IF(VLOOKUP(A12,INDIRECT("'"&amp;$O$3&amp;"'!G:V"),13,0)=0,"",VLOOKUP(A12,INDIRECT("'"&amp;$O$3&amp;"'!G:V"),13,0)),0)</f>
        <v>44770</v>
      </c>
      <c r="G12" s="59" t="str">
        <f t="shared" ref="G12:G53" ca="1" si="4">IFERROR(IF(VLOOKUP(A12,INDIRECT("'"&amp;$O$3&amp;"'!G:V"),14,0)=0,"",VLOOKUP(A12,INDIRECT("'"&amp;$O$3&amp;"'!G:V"),14,0)),0)</f>
        <v/>
      </c>
      <c r="J12" s="58">
        <f t="shared" ref="J12:J53" ca="1" si="5">IF(AND(F12&lt;$M$2,G12=""),NETWORKDAYS($M$2,$M$3,$O$5:$O$6),IF(F12&lt;$M$2,NETWORKDAYS($M$2,G12,$O$5:$O$6),IF(G12="",NETWORKDAYS(F12,$M$3,$O$5:$O$6),NETWORKDAYS(F12,G12,$O$5:$O$6))))</f>
        <v>23</v>
      </c>
      <c r="K12" s="58">
        <f t="shared" ref="K12:K53" ca="1" si="6">IF(AND(F12&lt;$M$2,G12=""),DATEDIF($M$2,$M$3,"D")+1,IF(F12&lt;$M$2,DATEDIF($M$2,G12,"D")+1,IF(G12="",DATEDIF(F12,$M$3,"D")+1,DATEDIF(F12,G12,"D")+1)))</f>
        <v>31</v>
      </c>
      <c r="L12" s="58">
        <f t="shared" ref="L12:L53" ca="1" si="7">ROUND(J12*R12,0)</f>
        <v>7</v>
      </c>
      <c r="M12" s="58" t="e">
        <f t="shared" ref="M12:M53" ca="1" si="8">COUNTIFS(INDIRECT("'"&amp;$O$2&amp;"'!b:b"),A12,INDIRECT("'"&amp;$O$2&amp;"'!O:O"),"&gt;="&amp;$M$2,INDIRECT("'"&amp;$O$2&amp;"'!O:O"),"&lt;="&amp;$M$3)</f>
        <v>#REF!</v>
      </c>
      <c r="N12" s="58" t="e">
        <f t="shared" ref="N12:N53" ca="1" si="9">COUNTIFS(INDIRECT("'"&amp;$O$2&amp;"'!b:b"),A12,INDIRECT("'"&amp;$O$2&amp;"'!O:O"),"&gt;="&amp;$M$2,INDIRECT("'"&amp;$O$2&amp;"'!O:O"),"&lt;="&amp;$M$3,INDIRECT("'"&amp;$O$2&amp;"'!Z:Z"),"&gt;=1000")</f>
        <v>#REF!</v>
      </c>
      <c r="O12" s="58" t="str">
        <f t="shared" ref="O12:O53" ca="1" si="10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tr">
        <f t="shared" ref="P12:P53" ca="1" si="11">VLOOKUP(A12,INDIRECT("'"&amp;$O$3&amp;"'!G:J"),4,0)</f>
        <v>SUPERVISOR</v>
      </c>
      <c r="Q12" s="58" t="str">
        <f t="shared" ref="Q12:Q53" ca="1" si="12">IF(F12&gt;=$M$2,"M1",IF(AND(MONTH(F12)=MONTH($M$2)-1,YEAR(F12)=YEAR($M$2)),"M2",IF(AND(MONTH(F12)=MONTH($M$2)-2,YEAR(F12)=YEAR($M$2)),"M3",IF(AND(MONTH(F12)=MONTH($M$2)-3,YEAR(F12)=YEAR($M$2)),"M4","&gt;=M5"))))</f>
        <v>M2</v>
      </c>
      <c r="R12" s="58">
        <f ca="1">VLOOKUP(Q12,Alavanca!A:B,2,0)</f>
        <v>0.3</v>
      </c>
      <c r="S12" s="71">
        <f ca="1">VLOOKUP(P12,Alavanca!D:E,2,0)*K12/$M$6</f>
        <v>7750.33</v>
      </c>
      <c r="T12" s="71">
        <v>1010.9126086956521</v>
      </c>
      <c r="U12" s="71">
        <v>0</v>
      </c>
      <c r="V12" s="71" t="e">
        <f t="shared" ref="V12:V53" ca="1" si="13">IF(SUM(T12:U12)=S12,0,IF(N12&gt;=L12,S12-SUM(T12:U12),0))</f>
        <v>#REF!</v>
      </c>
    </row>
    <row r="13" spans="1:22" hidden="1">
      <c r="A13" s="91">
        <v>1127079123</v>
      </c>
      <c r="B13" s="58" t="s">
        <v>479</v>
      </c>
      <c r="C13" s="58" t="str">
        <f t="shared" ca="1" si="0"/>
        <v>-</v>
      </c>
      <c r="D13" s="58" t="str">
        <f t="shared" ca="1" si="1"/>
        <v>RODRIGO DIAS DOS SANTOS</v>
      </c>
      <c r="E13" s="58" t="str">
        <f t="shared" ca="1" si="2"/>
        <v>GIOVANE BORGES DA SILVA</v>
      </c>
      <c r="F13" s="59">
        <f t="shared" ca="1" si="3"/>
        <v>44782</v>
      </c>
      <c r="G13" s="59" t="str">
        <f t="shared" ca="1" si="4"/>
        <v/>
      </c>
      <c r="J13" s="58">
        <f t="shared" ca="1" si="5"/>
        <v>17</v>
      </c>
      <c r="K13" s="58">
        <f t="shared" ca="1" si="6"/>
        <v>23</v>
      </c>
      <c r="L13" s="58">
        <f t="shared" ca="1" si="7"/>
        <v>4</v>
      </c>
      <c r="M13" s="58" t="e">
        <f t="shared" ca="1" si="8"/>
        <v>#REF!</v>
      </c>
      <c r="N13" s="58" t="e">
        <f t="shared" ca="1" si="9"/>
        <v>#REF!</v>
      </c>
      <c r="O13" s="58" t="str">
        <f t="shared" ca="1" si="10"/>
        <v>Supervisor</v>
      </c>
      <c r="P13" s="58" t="str">
        <f t="shared" ca="1" si="11"/>
        <v>SUPERVISOR</v>
      </c>
      <c r="Q13" s="58" t="str">
        <f t="shared" ca="1" si="12"/>
        <v>M1</v>
      </c>
      <c r="R13" s="58">
        <f ca="1">VLOOKUP(Q13,Alavanca!A:B,2,0)</f>
        <v>0.25</v>
      </c>
      <c r="S13" s="71">
        <f ca="1">VLOOKUP(P13,Alavanca!D:E,2,0)*K13/$M$6</f>
        <v>5750.2448387096774</v>
      </c>
      <c r="T13" s="71">
        <v>1010.9126086956521</v>
      </c>
      <c r="U13" s="71">
        <v>0</v>
      </c>
      <c r="V13" s="71" t="e">
        <f t="shared" ca="1" si="13"/>
        <v>#REF!</v>
      </c>
    </row>
    <row r="14" spans="1:22" hidden="1">
      <c r="A14" s="91">
        <v>3185033108</v>
      </c>
      <c r="B14" s="58" t="s">
        <v>55</v>
      </c>
      <c r="C14" s="58" t="str">
        <f t="shared" ca="1" si="0"/>
        <v>-</v>
      </c>
      <c r="D14" s="58" t="str">
        <f t="shared" ca="1" si="1"/>
        <v>RODRIGO DIAS DOS SANTOS</v>
      </c>
      <c r="E14" s="58" t="str">
        <f t="shared" ca="1" si="2"/>
        <v>GIOVANE BORGES DA SILVA</v>
      </c>
      <c r="F14" s="59">
        <f t="shared" ca="1" si="3"/>
        <v>44785</v>
      </c>
      <c r="G14" s="59" t="str">
        <f t="shared" ca="1" si="4"/>
        <v/>
      </c>
      <c r="J14" s="58">
        <f t="shared" ca="1" si="5"/>
        <v>14</v>
      </c>
      <c r="K14" s="58">
        <f t="shared" ca="1" si="6"/>
        <v>20</v>
      </c>
      <c r="L14" s="58">
        <f t="shared" ca="1" si="7"/>
        <v>4</v>
      </c>
      <c r="M14" s="58" t="e">
        <f t="shared" ca="1" si="8"/>
        <v>#REF!</v>
      </c>
      <c r="N14" s="58" t="e">
        <f t="shared" ca="1" si="9"/>
        <v>#REF!</v>
      </c>
      <c r="O14" s="58" t="str">
        <f t="shared" ca="1" si="10"/>
        <v>Supervisor</v>
      </c>
      <c r="P14" s="58" t="str">
        <f t="shared" ca="1" si="11"/>
        <v>SUPERVISOR</v>
      </c>
      <c r="Q14" s="58" t="str">
        <f t="shared" ca="1" si="12"/>
        <v>M1</v>
      </c>
      <c r="R14" s="58">
        <f ca="1">VLOOKUP(Q14,Alavanca!A:B,2,0)</f>
        <v>0.25</v>
      </c>
      <c r="S14" s="71">
        <f ca="1">VLOOKUP(P14,Alavanca!D:E,2,0)*K14/$M$6</f>
        <v>5000.2129032258063</v>
      </c>
      <c r="T14" s="71">
        <v>1684.854347826087</v>
      </c>
      <c r="U14" s="71">
        <v>0</v>
      </c>
      <c r="V14" s="71" t="e">
        <f t="shared" ca="1" si="13"/>
        <v>#REF!</v>
      </c>
    </row>
    <row r="15" spans="1:22">
      <c r="A15" s="91">
        <v>1704965187</v>
      </c>
      <c r="B15" s="58" t="s">
        <v>59</v>
      </c>
      <c r="C15" s="58" t="str">
        <f t="shared" ca="1" si="0"/>
        <v>BRUNO AMARAL BERNARDES BERNARDES</v>
      </c>
      <c r="D15" s="58" t="str">
        <f t="shared" ca="1" si="1"/>
        <v>RODRIGO DIAS DOS SANTOS</v>
      </c>
      <c r="E15" s="58" t="str">
        <f t="shared" ca="1" si="2"/>
        <v>GIOVANE BORGES DA SILVA</v>
      </c>
      <c r="F15" s="59">
        <f t="shared" ca="1" si="3"/>
        <v>44789</v>
      </c>
      <c r="G15" s="59" t="str">
        <f t="shared" ca="1" si="4"/>
        <v/>
      </c>
      <c r="J15" s="58">
        <f t="shared" ca="1" si="5"/>
        <v>12</v>
      </c>
      <c r="K15" s="58">
        <f t="shared" ca="1" si="6"/>
        <v>16</v>
      </c>
      <c r="L15" s="58">
        <f t="shared" ca="1" si="7"/>
        <v>3</v>
      </c>
      <c r="M15" s="58" t="e">
        <f t="shared" ca="1" si="8"/>
        <v>#REF!</v>
      </c>
      <c r="N15" s="58" t="e">
        <f t="shared" ca="1" si="9"/>
        <v>#REF!</v>
      </c>
      <c r="O15" s="58" t="e">
        <f t="shared" ca="1" si="10"/>
        <v>#REF!</v>
      </c>
      <c r="P15" s="58" t="str">
        <f t="shared" ca="1" si="11"/>
        <v>CONSULTOR</v>
      </c>
      <c r="Q15" s="58" t="str">
        <f t="shared" ca="1" si="12"/>
        <v>M1</v>
      </c>
      <c r="R15" s="58">
        <f ca="1">VLOOKUP(Q15,Alavanca!A:B,2,0)</f>
        <v>0.25</v>
      </c>
      <c r="S15" s="71">
        <f ca="1">VLOOKUP(P15,Alavanca!D:E,2,0)*K15/$M$6</f>
        <v>2851.2670967741933</v>
      </c>
      <c r="T15" s="71">
        <v>720.56478260869562</v>
      </c>
      <c r="U15" s="71">
        <v>0</v>
      </c>
      <c r="V15" s="71" t="e">
        <f t="shared" ca="1" si="13"/>
        <v>#REF!</v>
      </c>
    </row>
    <row r="16" spans="1:22" hidden="1">
      <c r="A16" s="91">
        <v>7257621608</v>
      </c>
      <c r="B16" s="58" t="s">
        <v>480</v>
      </c>
      <c r="C16" s="58" t="str">
        <f t="shared" ca="1" si="0"/>
        <v>CLAUDIO GONZAGA ALMEIDA</v>
      </c>
      <c r="D16" s="58" t="str">
        <f t="shared" ca="1" si="1"/>
        <v>RODRIGO DIAS DOS SANTOS</v>
      </c>
      <c r="E16" s="58" t="str">
        <f t="shared" ca="1" si="2"/>
        <v>GIOVANE BORGES DA SILVA</v>
      </c>
      <c r="F16" s="59">
        <f t="shared" ca="1" si="3"/>
        <v>44789</v>
      </c>
      <c r="G16" s="59" t="str">
        <f t="shared" ca="1" si="4"/>
        <v/>
      </c>
      <c r="J16" s="58">
        <f t="shared" ca="1" si="5"/>
        <v>12</v>
      </c>
      <c r="K16" s="58">
        <f t="shared" ca="1" si="6"/>
        <v>16</v>
      </c>
      <c r="L16" s="58">
        <f t="shared" ca="1" si="7"/>
        <v>3</v>
      </c>
      <c r="M16" s="58" t="e">
        <f t="shared" ca="1" si="8"/>
        <v>#REF!</v>
      </c>
      <c r="N16" s="58" t="e">
        <f t="shared" ca="1" si="9"/>
        <v>#REF!</v>
      </c>
      <c r="O16" s="58" t="e">
        <f t="shared" ca="1" si="10"/>
        <v>#REF!</v>
      </c>
      <c r="P16" s="58" t="str">
        <f t="shared" ca="1" si="11"/>
        <v>CONSULTOR</v>
      </c>
      <c r="Q16" s="58" t="str">
        <f t="shared" ca="1" si="12"/>
        <v>M1</v>
      </c>
      <c r="R16" s="58">
        <f ca="1">VLOOKUP(Q16,Alavanca!A:B,2,0)</f>
        <v>0.25</v>
      </c>
      <c r="S16" s="71">
        <f ca="1">VLOOKUP(P16,Alavanca!D:E,2,0)*K16/$M$6</f>
        <v>2851.2670967741933</v>
      </c>
      <c r="T16" s="71">
        <v>480.3765217391304</v>
      </c>
      <c r="U16" s="71">
        <v>0</v>
      </c>
      <c r="V16" s="71" t="e">
        <f t="shared" ca="1" si="13"/>
        <v>#REF!</v>
      </c>
    </row>
    <row r="17" spans="1:22" hidden="1">
      <c r="A17" s="91">
        <v>2094658686</v>
      </c>
      <c r="B17" s="58" t="s">
        <v>303</v>
      </c>
      <c r="C17" s="58" t="str">
        <f t="shared" ca="1" si="0"/>
        <v>CLAUDIO GONZAGA ALMEIDA</v>
      </c>
      <c r="D17" s="58" t="str">
        <f t="shared" ca="1" si="1"/>
        <v>RODRIGO DIAS DOS SANTOS</v>
      </c>
      <c r="E17" s="58" t="str">
        <f t="shared" ca="1" si="2"/>
        <v>GIOVANE BORGES DA SILVA</v>
      </c>
      <c r="F17" s="59">
        <f t="shared" ca="1" si="3"/>
        <v>44789</v>
      </c>
      <c r="G17" s="59" t="str">
        <f t="shared" ca="1" si="4"/>
        <v/>
      </c>
      <c r="J17" s="58">
        <f t="shared" ca="1" si="5"/>
        <v>12</v>
      </c>
      <c r="K17" s="58">
        <f t="shared" ca="1" si="6"/>
        <v>16</v>
      </c>
      <c r="L17" s="58">
        <f t="shared" ca="1" si="7"/>
        <v>3</v>
      </c>
      <c r="M17" s="58" t="e">
        <f t="shared" ca="1" si="8"/>
        <v>#REF!</v>
      </c>
      <c r="N17" s="58" t="e">
        <f t="shared" ca="1" si="9"/>
        <v>#REF!</v>
      </c>
      <c r="O17" s="58" t="e">
        <f t="shared" ca="1" si="10"/>
        <v>#REF!</v>
      </c>
      <c r="P17" s="58" t="str">
        <f t="shared" ca="1" si="11"/>
        <v>CONSULTOR</v>
      </c>
      <c r="Q17" s="58" t="str">
        <f t="shared" ca="1" si="12"/>
        <v>M1</v>
      </c>
      <c r="R17" s="58">
        <f ca="1">VLOOKUP(Q17,Alavanca!A:B,2,0)</f>
        <v>0.25</v>
      </c>
      <c r="S17" s="71">
        <f ca="1">VLOOKUP(P17,Alavanca!D:E,2,0)*K17/$M$6</f>
        <v>2851.2670967741933</v>
      </c>
      <c r="T17" s="71">
        <v>672.52713043478252</v>
      </c>
      <c r="U17" s="71">
        <v>0</v>
      </c>
      <c r="V17" s="71" t="e">
        <f t="shared" ca="1" si="13"/>
        <v>#REF!</v>
      </c>
    </row>
    <row r="18" spans="1:22" hidden="1">
      <c r="A18" s="91">
        <v>8159256191</v>
      </c>
      <c r="B18" s="58" t="s">
        <v>481</v>
      </c>
      <c r="C18" s="58" t="str">
        <f t="shared" ca="1" si="0"/>
        <v>THIAGO MARTINS MEDEIROS</v>
      </c>
      <c r="D18" s="58" t="str">
        <f t="shared" ca="1" si="1"/>
        <v>RODRIGO DIAS DOS SANTOS</v>
      </c>
      <c r="E18" s="58" t="str">
        <f t="shared" ca="1" si="2"/>
        <v>GIOVANE BORGES DA SILVA</v>
      </c>
      <c r="F18" s="59">
        <f t="shared" ca="1" si="3"/>
        <v>44789</v>
      </c>
      <c r="G18" s="59" t="str">
        <f t="shared" ca="1" si="4"/>
        <v/>
      </c>
      <c r="J18" s="58">
        <f t="shared" ca="1" si="5"/>
        <v>12</v>
      </c>
      <c r="K18" s="58">
        <f t="shared" ca="1" si="6"/>
        <v>16</v>
      </c>
      <c r="L18" s="58">
        <f t="shared" ca="1" si="7"/>
        <v>3</v>
      </c>
      <c r="M18" s="58" t="e">
        <f t="shared" ca="1" si="8"/>
        <v>#REF!</v>
      </c>
      <c r="N18" s="58" t="e">
        <f t="shared" ca="1" si="9"/>
        <v>#REF!</v>
      </c>
      <c r="O18" s="58" t="e">
        <f t="shared" ca="1" si="10"/>
        <v>#REF!</v>
      </c>
      <c r="P18" s="58" t="str">
        <f t="shared" ca="1" si="11"/>
        <v>CONSULTOR</v>
      </c>
      <c r="Q18" s="58" t="str">
        <f t="shared" ca="1" si="12"/>
        <v>M1</v>
      </c>
      <c r="R18" s="58">
        <f ca="1">VLOOKUP(Q18,Alavanca!A:B,2,0)</f>
        <v>0.25</v>
      </c>
      <c r="S18" s="71">
        <f ca="1">VLOOKUP(P18,Alavanca!D:E,2,0)*K18/$M$6</f>
        <v>2851.2670967741933</v>
      </c>
      <c r="T18" s="71">
        <v>720.56478260869562</v>
      </c>
      <c r="U18" s="71">
        <v>0</v>
      </c>
      <c r="V18" s="71" t="e">
        <f t="shared" ca="1" si="13"/>
        <v>#REF!</v>
      </c>
    </row>
    <row r="19" spans="1:22" hidden="1">
      <c r="A19" s="91">
        <v>397689292</v>
      </c>
      <c r="B19" s="58" t="s">
        <v>62</v>
      </c>
      <c r="C19" s="58" t="str">
        <f t="shared" ca="1" si="0"/>
        <v>THIAGO MARTINS MEDEIROS</v>
      </c>
      <c r="D19" s="58" t="str">
        <f t="shared" ca="1" si="1"/>
        <v>RODRIGO DIAS DOS SANTOS</v>
      </c>
      <c r="E19" s="58" t="str">
        <f t="shared" ca="1" si="2"/>
        <v>GIOVANE BORGES DA SILVA</v>
      </c>
      <c r="F19" s="59">
        <f t="shared" ca="1" si="3"/>
        <v>44789</v>
      </c>
      <c r="G19" s="59" t="str">
        <f t="shared" ca="1" si="4"/>
        <v/>
      </c>
      <c r="J19" s="58">
        <f t="shared" ca="1" si="5"/>
        <v>12</v>
      </c>
      <c r="K19" s="58">
        <f t="shared" ca="1" si="6"/>
        <v>16</v>
      </c>
      <c r="L19" s="58">
        <f t="shared" ca="1" si="7"/>
        <v>3</v>
      </c>
      <c r="M19" s="58" t="e">
        <f t="shared" ca="1" si="8"/>
        <v>#REF!</v>
      </c>
      <c r="N19" s="58" t="e">
        <f t="shared" ca="1" si="9"/>
        <v>#REF!</v>
      </c>
      <c r="O19" s="58" t="e">
        <f t="shared" ca="1" si="10"/>
        <v>#REF!</v>
      </c>
      <c r="P19" s="58" t="str">
        <f t="shared" ca="1" si="11"/>
        <v>CONSULTOR</v>
      </c>
      <c r="Q19" s="58" t="str">
        <f t="shared" ca="1" si="12"/>
        <v>M1</v>
      </c>
      <c r="R19" s="58">
        <f ca="1">VLOOKUP(Q19,Alavanca!A:B,2,0)</f>
        <v>0.25</v>
      </c>
      <c r="S19" s="71">
        <f ca="1">VLOOKUP(P19,Alavanca!D:E,2,0)*K19/$M$6</f>
        <v>2851.2670967741933</v>
      </c>
      <c r="T19" s="71">
        <v>720.56478260869562</v>
      </c>
      <c r="U19" s="71">
        <v>0</v>
      </c>
      <c r="V19" s="71" t="e">
        <f t="shared" ca="1" si="13"/>
        <v>#REF!</v>
      </c>
    </row>
    <row r="20" spans="1:22">
      <c r="A20" s="91">
        <v>1128952190</v>
      </c>
      <c r="B20" s="58" t="s">
        <v>345</v>
      </c>
      <c r="C20" s="58" t="str">
        <f t="shared" ca="1" si="0"/>
        <v>BRUNO AMARAL BERNARDES BERNARDES</v>
      </c>
      <c r="D20" s="58" t="str">
        <f t="shared" ca="1" si="1"/>
        <v>RODRIGO DIAS DOS SANTOS</v>
      </c>
      <c r="E20" s="58" t="str">
        <f t="shared" ca="1" si="2"/>
        <v>GIOVANE BORGES DA SILVA</v>
      </c>
      <c r="F20" s="59">
        <f t="shared" ca="1" si="3"/>
        <v>44789</v>
      </c>
      <c r="G20" s="59" t="str">
        <f t="shared" ca="1" si="4"/>
        <v/>
      </c>
      <c r="J20" s="58">
        <f t="shared" ca="1" si="5"/>
        <v>12</v>
      </c>
      <c r="K20" s="58">
        <f t="shared" ca="1" si="6"/>
        <v>16</v>
      </c>
      <c r="L20" s="58">
        <f t="shared" ca="1" si="7"/>
        <v>3</v>
      </c>
      <c r="M20" s="58" t="e">
        <f t="shared" ca="1" si="8"/>
        <v>#REF!</v>
      </c>
      <c r="N20" s="58" t="e">
        <f t="shared" ca="1" si="9"/>
        <v>#REF!</v>
      </c>
      <c r="O20" s="58" t="e">
        <f t="shared" ca="1" si="10"/>
        <v>#REF!</v>
      </c>
      <c r="P20" s="58" t="str">
        <f t="shared" ca="1" si="11"/>
        <v>CONSULTOR</v>
      </c>
      <c r="Q20" s="58" t="str">
        <f t="shared" ca="1" si="12"/>
        <v>M1</v>
      </c>
      <c r="R20" s="58">
        <f ca="1">VLOOKUP(Q20,Alavanca!A:B,2,0)</f>
        <v>0.25</v>
      </c>
      <c r="S20" s="71">
        <f ca="1">VLOOKUP(P20,Alavanca!D:E,2,0)*K20/$M$6</f>
        <v>2851.2670967741933</v>
      </c>
      <c r="T20" s="71">
        <v>720.56478260869562</v>
      </c>
      <c r="U20" s="71">
        <v>0</v>
      </c>
      <c r="V20" s="71" t="e">
        <f t="shared" ca="1" si="13"/>
        <v>#REF!</v>
      </c>
    </row>
    <row r="21" spans="1:22" hidden="1">
      <c r="A21" s="91">
        <v>121994155</v>
      </c>
      <c r="B21" s="58" t="s">
        <v>64</v>
      </c>
      <c r="C21" s="58" t="str">
        <f t="shared" ca="1" si="0"/>
        <v>THIAGO MARTINS MEDEIROS</v>
      </c>
      <c r="D21" s="58" t="str">
        <f t="shared" ca="1" si="1"/>
        <v>RODRIGO DIAS DOS SANTOS</v>
      </c>
      <c r="E21" s="58" t="str">
        <f t="shared" ca="1" si="2"/>
        <v>GIOVANE BORGES DA SILVA</v>
      </c>
      <c r="F21" s="59">
        <f t="shared" ca="1" si="3"/>
        <v>44789</v>
      </c>
      <c r="G21" s="59" t="str">
        <f t="shared" ca="1" si="4"/>
        <v/>
      </c>
      <c r="J21" s="58">
        <f t="shared" ca="1" si="5"/>
        <v>12</v>
      </c>
      <c r="K21" s="58">
        <f t="shared" ca="1" si="6"/>
        <v>16</v>
      </c>
      <c r="L21" s="58">
        <f t="shared" ca="1" si="7"/>
        <v>3</v>
      </c>
      <c r="M21" s="58" t="e">
        <f t="shared" ca="1" si="8"/>
        <v>#REF!</v>
      </c>
      <c r="N21" s="58" t="e">
        <f t="shared" ca="1" si="9"/>
        <v>#REF!</v>
      </c>
      <c r="O21" s="58" t="e">
        <f t="shared" ca="1" si="10"/>
        <v>#REF!</v>
      </c>
      <c r="P21" s="58" t="str">
        <f t="shared" ca="1" si="11"/>
        <v>CONSULTOR</v>
      </c>
      <c r="Q21" s="58" t="str">
        <f t="shared" ca="1" si="12"/>
        <v>M1</v>
      </c>
      <c r="R21" s="58">
        <f ca="1">VLOOKUP(Q21,Alavanca!A:B,2,0)</f>
        <v>0.25</v>
      </c>
      <c r="S21" s="71">
        <f ca="1">VLOOKUP(P21,Alavanca!D:E,2,0)*K21/$M$6</f>
        <v>2851.2670967741933</v>
      </c>
      <c r="T21" s="71">
        <v>720.56478260869562</v>
      </c>
      <c r="U21" s="71">
        <v>0</v>
      </c>
      <c r="V21" s="71" t="e">
        <f t="shared" ca="1" si="13"/>
        <v>#REF!</v>
      </c>
    </row>
    <row r="22" spans="1:22" hidden="1">
      <c r="A22" s="91">
        <v>72462418172</v>
      </c>
      <c r="B22" s="58" t="s">
        <v>302</v>
      </c>
      <c r="C22" s="58" t="str">
        <f t="shared" ca="1" si="0"/>
        <v>RODRIGO DIAS DOS SANTOS</v>
      </c>
      <c r="D22" s="58" t="str">
        <f t="shared" ca="1" si="1"/>
        <v>RODRIGO DIAS DOS SANTOS</v>
      </c>
      <c r="E22" s="58" t="str">
        <f t="shared" ca="1" si="2"/>
        <v>GIOVANE BORGES DA SILVA</v>
      </c>
      <c r="F22" s="59">
        <f t="shared" ca="1" si="3"/>
        <v>44789</v>
      </c>
      <c r="G22" s="59" t="str">
        <f t="shared" ca="1" si="4"/>
        <v/>
      </c>
      <c r="J22" s="58">
        <f t="shared" ca="1" si="5"/>
        <v>12</v>
      </c>
      <c r="K22" s="58">
        <f t="shared" ca="1" si="6"/>
        <v>16</v>
      </c>
      <c r="L22" s="58">
        <f t="shared" ca="1" si="7"/>
        <v>3</v>
      </c>
      <c r="M22" s="58" t="e">
        <f t="shared" ca="1" si="8"/>
        <v>#REF!</v>
      </c>
      <c r="N22" s="58" t="e">
        <f t="shared" ca="1" si="9"/>
        <v>#REF!</v>
      </c>
      <c r="O22" s="58" t="e">
        <f t="shared" ca="1" si="10"/>
        <v>#REF!</v>
      </c>
      <c r="P22" s="58" t="str">
        <f t="shared" ca="1" si="11"/>
        <v>CONSULTOR</v>
      </c>
      <c r="Q22" s="58" t="str">
        <f t="shared" ca="1" si="12"/>
        <v>M1</v>
      </c>
      <c r="R22" s="58">
        <f ca="1">VLOOKUP(Q22,Alavanca!A:B,2,0)</f>
        <v>0.25</v>
      </c>
      <c r="S22" s="71">
        <f ca="1">VLOOKUP(P22,Alavanca!D:E,2,0)*K22/$M$6</f>
        <v>2851.2670967741933</v>
      </c>
      <c r="T22" s="71">
        <v>420.32945652173908</v>
      </c>
      <c r="U22" s="71">
        <v>0</v>
      </c>
      <c r="V22" s="71" t="e">
        <f t="shared" ca="1" si="13"/>
        <v>#REF!</v>
      </c>
    </row>
    <row r="23" spans="1:22" hidden="1">
      <c r="A23" s="91">
        <v>63631237120</v>
      </c>
      <c r="B23" s="58" t="s">
        <v>381</v>
      </c>
      <c r="C23" s="58" t="str">
        <f t="shared" ca="1" si="0"/>
        <v>RODRIGO DIAS DOS SANTOS</v>
      </c>
      <c r="D23" s="58" t="str">
        <f t="shared" ca="1" si="1"/>
        <v>RODRIGO DIAS DOS SANTOS</v>
      </c>
      <c r="E23" s="58" t="str">
        <f t="shared" ca="1" si="2"/>
        <v>GIOVANE BORGES DA SILVA</v>
      </c>
      <c r="F23" s="59">
        <f t="shared" ca="1" si="3"/>
        <v>44789</v>
      </c>
      <c r="G23" s="59" t="str">
        <f t="shared" ca="1" si="4"/>
        <v/>
      </c>
      <c r="J23" s="58">
        <f t="shared" ca="1" si="5"/>
        <v>12</v>
      </c>
      <c r="K23" s="58">
        <f t="shared" ca="1" si="6"/>
        <v>16</v>
      </c>
      <c r="L23" s="58">
        <f t="shared" ca="1" si="7"/>
        <v>3</v>
      </c>
      <c r="M23" s="58" t="e">
        <f t="shared" ca="1" si="8"/>
        <v>#REF!</v>
      </c>
      <c r="N23" s="58" t="e">
        <f t="shared" ca="1" si="9"/>
        <v>#REF!</v>
      </c>
      <c r="O23" s="58" t="e">
        <f t="shared" ca="1" si="10"/>
        <v>#REF!</v>
      </c>
      <c r="P23" s="58" t="str">
        <f t="shared" ca="1" si="11"/>
        <v>CONSULTOR</v>
      </c>
      <c r="Q23" s="58" t="str">
        <f t="shared" ca="1" si="12"/>
        <v>M1</v>
      </c>
      <c r="R23" s="58">
        <f ca="1">VLOOKUP(Q23,Alavanca!A:B,2,0)</f>
        <v>0.25</v>
      </c>
      <c r="S23" s="71">
        <f ca="1">VLOOKUP(P23,Alavanca!D:E,2,0)*K23/$M$6</f>
        <v>2851.2670967741933</v>
      </c>
      <c r="T23" s="71">
        <v>420.32945652173908</v>
      </c>
      <c r="U23" s="71">
        <v>0</v>
      </c>
      <c r="V23" s="71" t="e">
        <f t="shared" ca="1" si="13"/>
        <v>#REF!</v>
      </c>
    </row>
    <row r="24" spans="1:22" hidden="1">
      <c r="A24" s="91">
        <v>2553749171</v>
      </c>
      <c r="B24" s="58" t="s">
        <v>362</v>
      </c>
      <c r="C24" s="58" t="str">
        <f t="shared" ca="1" si="0"/>
        <v>RODRIGO DIAS DOS SANTOS</v>
      </c>
      <c r="D24" s="58" t="str">
        <f t="shared" ca="1" si="1"/>
        <v>RODRIGO DIAS DOS SANTOS</v>
      </c>
      <c r="E24" s="58" t="str">
        <f t="shared" ca="1" si="2"/>
        <v>GIOVANE BORGES DA SILVA</v>
      </c>
      <c r="F24" s="59">
        <f t="shared" ca="1" si="3"/>
        <v>44789</v>
      </c>
      <c r="G24" s="59" t="str">
        <f t="shared" ca="1" si="4"/>
        <v/>
      </c>
      <c r="J24" s="58">
        <f t="shared" ca="1" si="5"/>
        <v>12</v>
      </c>
      <c r="K24" s="58">
        <f t="shared" ca="1" si="6"/>
        <v>16</v>
      </c>
      <c r="L24" s="58">
        <f t="shared" ca="1" si="7"/>
        <v>3</v>
      </c>
      <c r="M24" s="58" t="e">
        <f t="shared" ca="1" si="8"/>
        <v>#REF!</v>
      </c>
      <c r="N24" s="58" t="e">
        <f t="shared" ca="1" si="9"/>
        <v>#REF!</v>
      </c>
      <c r="O24" s="58" t="e">
        <f t="shared" ca="1" si="10"/>
        <v>#REF!</v>
      </c>
      <c r="P24" s="58" t="str">
        <f t="shared" ca="1" si="11"/>
        <v>CONSULTOR</v>
      </c>
      <c r="Q24" s="58" t="str">
        <f t="shared" ca="1" si="12"/>
        <v>M1</v>
      </c>
      <c r="R24" s="58">
        <f ca="1">VLOOKUP(Q24,Alavanca!A:B,2,0)</f>
        <v>0.25</v>
      </c>
      <c r="S24" s="71">
        <f ca="1">VLOOKUP(P24,Alavanca!D:E,2,0)*K24/$M$6</f>
        <v>2851.2670967741933</v>
      </c>
      <c r="T24" s="71">
        <v>420.32945652173908</v>
      </c>
      <c r="U24" s="71">
        <v>0</v>
      </c>
      <c r="V24" s="71" t="e">
        <f t="shared" ca="1" si="13"/>
        <v>#REF!</v>
      </c>
    </row>
    <row r="25" spans="1:22" hidden="1">
      <c r="A25" s="91">
        <v>5029234152</v>
      </c>
      <c r="B25" s="58" t="s">
        <v>68</v>
      </c>
      <c r="C25" s="58" t="str">
        <f t="shared" ca="1" si="0"/>
        <v>RODRIGO DIAS DOS SANTOS</v>
      </c>
      <c r="D25" s="58" t="str">
        <f t="shared" ca="1" si="1"/>
        <v>RODRIGO DIAS DOS SANTOS</v>
      </c>
      <c r="E25" s="58" t="str">
        <f t="shared" ca="1" si="2"/>
        <v>GIOVANE BORGES DA SILVA</v>
      </c>
      <c r="F25" s="59">
        <f t="shared" ca="1" si="3"/>
        <v>44789</v>
      </c>
      <c r="G25" s="59" t="str">
        <f t="shared" ca="1" si="4"/>
        <v/>
      </c>
      <c r="J25" s="58">
        <f t="shared" ca="1" si="5"/>
        <v>12</v>
      </c>
      <c r="K25" s="58">
        <f t="shared" ca="1" si="6"/>
        <v>16</v>
      </c>
      <c r="L25" s="58">
        <f t="shared" ca="1" si="7"/>
        <v>3</v>
      </c>
      <c r="M25" s="58" t="e">
        <f t="shared" ca="1" si="8"/>
        <v>#REF!</v>
      </c>
      <c r="N25" s="58" t="e">
        <f t="shared" ca="1" si="9"/>
        <v>#REF!</v>
      </c>
      <c r="O25" s="58" t="e">
        <f t="shared" ca="1" si="10"/>
        <v>#REF!</v>
      </c>
      <c r="P25" s="58" t="str">
        <f t="shared" ca="1" si="11"/>
        <v>CONSULTOR</v>
      </c>
      <c r="Q25" s="58" t="str">
        <f t="shared" ca="1" si="12"/>
        <v>M1</v>
      </c>
      <c r="R25" s="58">
        <f ca="1">VLOOKUP(Q25,Alavanca!A:B,2,0)</f>
        <v>0.25</v>
      </c>
      <c r="S25" s="71">
        <f ca="1">VLOOKUP(P25,Alavanca!D:E,2,0)*K25/$M$6</f>
        <v>2851.2670967741933</v>
      </c>
      <c r="T25" s="71">
        <v>420.32945652173908</v>
      </c>
      <c r="U25" s="71">
        <v>0</v>
      </c>
      <c r="V25" s="71" t="e">
        <f t="shared" ca="1" si="13"/>
        <v>#REF!</v>
      </c>
    </row>
    <row r="26" spans="1:22" hidden="1">
      <c r="A26" s="91">
        <v>1987295102</v>
      </c>
      <c r="B26" s="58" t="s">
        <v>70</v>
      </c>
      <c r="C26" s="58" t="str">
        <f t="shared" ca="1" si="0"/>
        <v>MARIA APARECIDA HENRIQUE</v>
      </c>
      <c r="D26" s="58" t="str">
        <f t="shared" ca="1" si="1"/>
        <v>RODRIGO DIAS DOS SANTOS</v>
      </c>
      <c r="E26" s="58" t="str">
        <f t="shared" ca="1" si="2"/>
        <v>GIOVANE BORGES DA SILVA</v>
      </c>
      <c r="F26" s="59">
        <f t="shared" ca="1" si="3"/>
        <v>44789</v>
      </c>
      <c r="G26" s="59" t="str">
        <f t="shared" ca="1" si="4"/>
        <v/>
      </c>
      <c r="J26" s="58">
        <f t="shared" ca="1" si="5"/>
        <v>12</v>
      </c>
      <c r="K26" s="58">
        <f t="shared" ca="1" si="6"/>
        <v>16</v>
      </c>
      <c r="L26" s="58">
        <f t="shared" ca="1" si="7"/>
        <v>3</v>
      </c>
      <c r="M26" s="58" t="e">
        <f t="shared" ca="1" si="8"/>
        <v>#REF!</v>
      </c>
      <c r="N26" s="58" t="e">
        <f t="shared" ca="1" si="9"/>
        <v>#REF!</v>
      </c>
      <c r="O26" s="58" t="e">
        <f t="shared" ca="1" si="10"/>
        <v>#REF!</v>
      </c>
      <c r="P26" s="58" t="str">
        <f t="shared" ca="1" si="11"/>
        <v>CONSULTOR</v>
      </c>
      <c r="Q26" s="58" t="str">
        <f t="shared" ca="1" si="12"/>
        <v>M1</v>
      </c>
      <c r="R26" s="58">
        <f ca="1">VLOOKUP(Q26,Alavanca!A:B,2,0)</f>
        <v>0.25</v>
      </c>
      <c r="S26" s="71">
        <f ca="1">VLOOKUP(P26,Alavanca!D:E,2,0)*K26/$M$6</f>
        <v>2851.2670967741933</v>
      </c>
      <c r="T26" s="71">
        <v>420.32945652173908</v>
      </c>
      <c r="U26" s="71">
        <v>0</v>
      </c>
      <c r="V26" s="71" t="e">
        <f t="shared" ca="1" si="13"/>
        <v>#REF!</v>
      </c>
    </row>
    <row r="27" spans="1:22" hidden="1">
      <c r="A27" s="91">
        <v>1560952113</v>
      </c>
      <c r="B27" s="58" t="s">
        <v>333</v>
      </c>
      <c r="C27" s="58" t="str">
        <f t="shared" ca="1" si="0"/>
        <v>THIAGO MARTINS MEDEIROS</v>
      </c>
      <c r="D27" s="58" t="str">
        <f t="shared" ca="1" si="1"/>
        <v>RODRIGO DIAS DOS SANTOS</v>
      </c>
      <c r="E27" s="58" t="str">
        <f t="shared" ca="1" si="2"/>
        <v>GIOVANE BORGES DA SILVA</v>
      </c>
      <c r="F27" s="59">
        <f t="shared" ca="1" si="3"/>
        <v>44789</v>
      </c>
      <c r="G27" s="59" t="str">
        <f t="shared" ca="1" si="4"/>
        <v/>
      </c>
      <c r="J27" s="58">
        <f t="shared" ca="1" si="5"/>
        <v>12</v>
      </c>
      <c r="K27" s="58">
        <f t="shared" ca="1" si="6"/>
        <v>16</v>
      </c>
      <c r="L27" s="58">
        <f t="shared" ca="1" si="7"/>
        <v>3</v>
      </c>
      <c r="M27" s="58" t="e">
        <f t="shared" ca="1" si="8"/>
        <v>#REF!</v>
      </c>
      <c r="N27" s="58" t="e">
        <f t="shared" ca="1" si="9"/>
        <v>#REF!</v>
      </c>
      <c r="O27" s="58" t="e">
        <f t="shared" ca="1" si="10"/>
        <v>#REF!</v>
      </c>
      <c r="P27" s="58" t="str">
        <f t="shared" ca="1" si="11"/>
        <v>CONSULTOR</v>
      </c>
      <c r="Q27" s="58" t="str">
        <f t="shared" ca="1" si="12"/>
        <v>M1</v>
      </c>
      <c r="R27" s="58">
        <f ca="1">VLOOKUP(Q27,Alavanca!A:B,2,0)</f>
        <v>0.25</v>
      </c>
      <c r="S27" s="71">
        <f ca="1">VLOOKUP(P27,Alavanca!D:E,2,0)*K27/$M$6</f>
        <v>2851.2670967741933</v>
      </c>
      <c r="T27" s="71">
        <v>720.56478260869562</v>
      </c>
      <c r="U27" s="71">
        <v>0</v>
      </c>
      <c r="V27" s="71" t="e">
        <f t="shared" ca="1" si="13"/>
        <v>#REF!</v>
      </c>
    </row>
    <row r="28" spans="1:22" hidden="1">
      <c r="A28" s="91">
        <v>9452609621</v>
      </c>
      <c r="B28" s="58" t="s">
        <v>72</v>
      </c>
      <c r="C28" s="58" t="str">
        <f t="shared" ca="1" si="0"/>
        <v>CLAUDIO GONZAGA ALMEIDA</v>
      </c>
      <c r="D28" s="58" t="str">
        <f t="shared" ca="1" si="1"/>
        <v>RODRIGO DIAS DOS SANTOS</v>
      </c>
      <c r="E28" s="58" t="str">
        <f t="shared" ca="1" si="2"/>
        <v>GIOVANE BORGES DA SILVA</v>
      </c>
      <c r="F28" s="59">
        <f t="shared" ca="1" si="3"/>
        <v>44789</v>
      </c>
      <c r="G28" s="59" t="str">
        <f t="shared" ca="1" si="4"/>
        <v/>
      </c>
      <c r="J28" s="58">
        <f t="shared" ca="1" si="5"/>
        <v>12</v>
      </c>
      <c r="K28" s="58">
        <f t="shared" ca="1" si="6"/>
        <v>16</v>
      </c>
      <c r="L28" s="58">
        <f t="shared" ca="1" si="7"/>
        <v>3</v>
      </c>
      <c r="M28" s="58" t="e">
        <f t="shared" ca="1" si="8"/>
        <v>#REF!</v>
      </c>
      <c r="N28" s="58" t="e">
        <f t="shared" ca="1" si="9"/>
        <v>#REF!</v>
      </c>
      <c r="O28" s="58" t="e">
        <f t="shared" ca="1" si="10"/>
        <v>#REF!</v>
      </c>
      <c r="P28" s="58" t="str">
        <f t="shared" ca="1" si="11"/>
        <v>CONSULTOR</v>
      </c>
      <c r="Q28" s="58" t="str">
        <f t="shared" ca="1" si="12"/>
        <v>M1</v>
      </c>
      <c r="R28" s="58">
        <f ca="1">VLOOKUP(Q28,Alavanca!A:B,2,0)</f>
        <v>0.25</v>
      </c>
      <c r="S28" s="71">
        <f ca="1">VLOOKUP(P28,Alavanca!D:E,2,0)*K28/$M$6</f>
        <v>2851.2670967741933</v>
      </c>
      <c r="T28" s="71">
        <v>1921.5060869565216</v>
      </c>
      <c r="U28" s="71">
        <v>0</v>
      </c>
      <c r="V28" s="71" t="e">
        <f t="shared" ca="1" si="13"/>
        <v>#REF!</v>
      </c>
    </row>
    <row r="29" spans="1:22" hidden="1">
      <c r="A29" s="91">
        <v>6992729187</v>
      </c>
      <c r="B29" s="58" t="s">
        <v>482</v>
      </c>
      <c r="C29" s="58" t="str">
        <f t="shared" ca="1" si="0"/>
        <v>RODRIGO DIAS DOS SANTOS</v>
      </c>
      <c r="D29" s="58" t="str">
        <f t="shared" ca="1" si="1"/>
        <v>RODRIGO DIAS DOS SANTOS</v>
      </c>
      <c r="E29" s="58" t="str">
        <f t="shared" ca="1" si="2"/>
        <v>GIOVANE BORGES DA SILVA</v>
      </c>
      <c r="F29" s="59">
        <f t="shared" ca="1" si="3"/>
        <v>44789</v>
      </c>
      <c r="G29" s="59" t="str">
        <f t="shared" ca="1" si="4"/>
        <v/>
      </c>
      <c r="J29" s="58">
        <f t="shared" ca="1" si="5"/>
        <v>12</v>
      </c>
      <c r="K29" s="58">
        <f t="shared" ca="1" si="6"/>
        <v>16</v>
      </c>
      <c r="L29" s="58">
        <f t="shared" ca="1" si="7"/>
        <v>3</v>
      </c>
      <c r="M29" s="58" t="e">
        <f t="shared" ca="1" si="8"/>
        <v>#REF!</v>
      </c>
      <c r="N29" s="58" t="e">
        <f t="shared" ca="1" si="9"/>
        <v>#REF!</v>
      </c>
      <c r="O29" s="58" t="e">
        <f t="shared" ca="1" si="10"/>
        <v>#REF!</v>
      </c>
      <c r="P29" s="58" t="str">
        <f t="shared" ca="1" si="11"/>
        <v>CONSULTOR</v>
      </c>
      <c r="Q29" s="58" t="str">
        <f t="shared" ca="1" si="12"/>
        <v>M1</v>
      </c>
      <c r="R29" s="58">
        <f ca="1">VLOOKUP(Q29,Alavanca!A:B,2,0)</f>
        <v>0.25</v>
      </c>
      <c r="S29" s="71">
        <f ca="1">VLOOKUP(P29,Alavanca!D:E,2,0)*K29/$M$6</f>
        <v>2851.2670967741933</v>
      </c>
      <c r="T29" s="71">
        <v>240.1882608695652</v>
      </c>
      <c r="U29" s="71">
        <v>0</v>
      </c>
      <c r="V29" s="71" t="e">
        <f t="shared" ca="1" si="13"/>
        <v>#REF!</v>
      </c>
    </row>
    <row r="30" spans="1:22" hidden="1">
      <c r="A30" s="91">
        <v>1206703652</v>
      </c>
      <c r="B30" s="58" t="s">
        <v>350</v>
      </c>
      <c r="C30" s="58" t="str">
        <f t="shared" ca="1" si="0"/>
        <v>JOSE GOMES DE MELLO</v>
      </c>
      <c r="D30" s="58" t="str">
        <f t="shared" ca="1" si="1"/>
        <v>RODRIGO DIAS DOS SANTOS</v>
      </c>
      <c r="E30" s="58" t="str">
        <f t="shared" ca="1" si="2"/>
        <v>GIOVANE BORGES DA SILVA</v>
      </c>
      <c r="F30" s="59">
        <f t="shared" ca="1" si="3"/>
        <v>44789</v>
      </c>
      <c r="G30" s="59" t="str">
        <f t="shared" ca="1" si="4"/>
        <v/>
      </c>
      <c r="J30" s="58">
        <f t="shared" ca="1" si="5"/>
        <v>12</v>
      </c>
      <c r="K30" s="58">
        <f t="shared" ca="1" si="6"/>
        <v>16</v>
      </c>
      <c r="L30" s="58">
        <f t="shared" ca="1" si="7"/>
        <v>3</v>
      </c>
      <c r="M30" s="58" t="e">
        <f t="shared" ca="1" si="8"/>
        <v>#REF!</v>
      </c>
      <c r="N30" s="58" t="e">
        <f t="shared" ca="1" si="9"/>
        <v>#REF!</v>
      </c>
      <c r="O30" s="58" t="e">
        <f t="shared" ca="1" si="10"/>
        <v>#REF!</v>
      </c>
      <c r="P30" s="58" t="str">
        <f t="shared" ca="1" si="11"/>
        <v>CONSULTOR</v>
      </c>
      <c r="Q30" s="58" t="str">
        <f t="shared" ca="1" si="12"/>
        <v>M1</v>
      </c>
      <c r="R30" s="58">
        <f ca="1">VLOOKUP(Q30,Alavanca!A:B,2,0)</f>
        <v>0.25</v>
      </c>
      <c r="S30" s="71">
        <f ca="1">VLOOKUP(P30,Alavanca!D:E,2,0)*K30/$M$6</f>
        <v>2851.2670967741933</v>
      </c>
      <c r="T30" s="71">
        <v>672.52713043478252</v>
      </c>
      <c r="U30" s="71">
        <v>1248.9789565217393</v>
      </c>
      <c r="V30" s="71" t="e">
        <f t="shared" ca="1" si="13"/>
        <v>#REF!</v>
      </c>
    </row>
    <row r="31" spans="1:22" hidden="1">
      <c r="A31" s="91">
        <v>2838009680</v>
      </c>
      <c r="B31" s="58" t="s">
        <v>74</v>
      </c>
      <c r="C31" s="58" t="str">
        <f t="shared" ca="1" si="0"/>
        <v>JOSE GOMES DE MELLO</v>
      </c>
      <c r="D31" s="58" t="str">
        <f t="shared" ca="1" si="1"/>
        <v>RODRIGO DIAS DOS SANTOS</v>
      </c>
      <c r="E31" s="58" t="str">
        <f t="shared" ca="1" si="2"/>
        <v>GIOVANE BORGES DA SILVA</v>
      </c>
      <c r="F31" s="59">
        <f t="shared" ca="1" si="3"/>
        <v>44789</v>
      </c>
      <c r="G31" s="59" t="str">
        <f t="shared" ca="1" si="4"/>
        <v/>
      </c>
      <c r="J31" s="58">
        <f t="shared" ca="1" si="5"/>
        <v>12</v>
      </c>
      <c r="K31" s="58">
        <f t="shared" ca="1" si="6"/>
        <v>16</v>
      </c>
      <c r="L31" s="58">
        <f t="shared" ca="1" si="7"/>
        <v>3</v>
      </c>
      <c r="M31" s="58" t="e">
        <f t="shared" ca="1" si="8"/>
        <v>#REF!</v>
      </c>
      <c r="N31" s="58" t="e">
        <f t="shared" ca="1" si="9"/>
        <v>#REF!</v>
      </c>
      <c r="O31" s="58" t="e">
        <f t="shared" ca="1" si="10"/>
        <v>#REF!</v>
      </c>
      <c r="P31" s="58" t="str">
        <f t="shared" ca="1" si="11"/>
        <v>CONSULTOR</v>
      </c>
      <c r="Q31" s="58" t="str">
        <f t="shared" ca="1" si="12"/>
        <v>M1</v>
      </c>
      <c r="R31" s="58">
        <f ca="1">VLOOKUP(Q31,Alavanca!A:B,2,0)</f>
        <v>0.25</v>
      </c>
      <c r="S31" s="71">
        <f ca="1">VLOOKUP(P31,Alavanca!D:E,2,0)*K31/$M$6</f>
        <v>2851.2670967741933</v>
      </c>
      <c r="T31" s="71">
        <v>672.52713043478252</v>
      </c>
      <c r="U31" s="71">
        <v>0</v>
      </c>
      <c r="V31" s="71" t="e">
        <f t="shared" ca="1" si="13"/>
        <v>#REF!</v>
      </c>
    </row>
    <row r="32" spans="1:22" hidden="1">
      <c r="A32" s="91">
        <v>3113308607</v>
      </c>
      <c r="B32" s="58" t="s">
        <v>76</v>
      </c>
      <c r="C32" s="58" t="str">
        <f t="shared" ca="1" si="0"/>
        <v>JOSE GOMES DE MELLO</v>
      </c>
      <c r="D32" s="58" t="str">
        <f t="shared" ca="1" si="1"/>
        <v>RODRIGO DIAS DOS SANTOS</v>
      </c>
      <c r="E32" s="58" t="str">
        <f t="shared" ca="1" si="2"/>
        <v>GIOVANE BORGES DA SILVA</v>
      </c>
      <c r="F32" s="59">
        <f t="shared" ca="1" si="3"/>
        <v>44789</v>
      </c>
      <c r="G32" s="59" t="str">
        <f t="shared" ca="1" si="4"/>
        <v/>
      </c>
      <c r="J32" s="58">
        <f t="shared" ca="1" si="5"/>
        <v>12</v>
      </c>
      <c r="K32" s="58">
        <f t="shared" ca="1" si="6"/>
        <v>16</v>
      </c>
      <c r="L32" s="58">
        <f t="shared" ca="1" si="7"/>
        <v>3</v>
      </c>
      <c r="M32" s="58" t="e">
        <f t="shared" ca="1" si="8"/>
        <v>#REF!</v>
      </c>
      <c r="N32" s="58" t="e">
        <f t="shared" ca="1" si="9"/>
        <v>#REF!</v>
      </c>
      <c r="O32" s="58" t="e">
        <f t="shared" ca="1" si="10"/>
        <v>#REF!</v>
      </c>
      <c r="P32" s="58" t="str">
        <f t="shared" ca="1" si="11"/>
        <v>CONSULTOR</v>
      </c>
      <c r="Q32" s="58" t="str">
        <f t="shared" ca="1" si="12"/>
        <v>M1</v>
      </c>
      <c r="R32" s="58">
        <f ca="1">VLOOKUP(Q32,Alavanca!A:B,2,0)</f>
        <v>0.25</v>
      </c>
      <c r="S32" s="71">
        <f ca="1">VLOOKUP(P32,Alavanca!D:E,2,0)*K32/$M$6</f>
        <v>2851.2670967741933</v>
      </c>
      <c r="T32" s="71">
        <v>672.52713043478252</v>
      </c>
      <c r="U32" s="71">
        <v>0</v>
      </c>
      <c r="V32" s="71" t="e">
        <f t="shared" ca="1" si="13"/>
        <v>#REF!</v>
      </c>
    </row>
    <row r="33" spans="1:22" hidden="1">
      <c r="A33" s="91">
        <v>496547135</v>
      </c>
      <c r="B33" s="58" t="s">
        <v>78</v>
      </c>
      <c r="C33" s="58" t="str">
        <f t="shared" ca="1" si="0"/>
        <v>MARIA APARECIDA HENRIQUE</v>
      </c>
      <c r="D33" s="58" t="str">
        <f t="shared" ca="1" si="1"/>
        <v>RODRIGO DIAS DOS SANTOS</v>
      </c>
      <c r="E33" s="58" t="str">
        <f t="shared" ca="1" si="2"/>
        <v>GIOVANE BORGES DA SILVA</v>
      </c>
      <c r="F33" s="59">
        <f t="shared" ca="1" si="3"/>
        <v>44789</v>
      </c>
      <c r="G33" s="59" t="str">
        <f t="shared" ca="1" si="4"/>
        <v/>
      </c>
      <c r="J33" s="58">
        <f t="shared" ca="1" si="5"/>
        <v>12</v>
      </c>
      <c r="K33" s="58">
        <f t="shared" ca="1" si="6"/>
        <v>16</v>
      </c>
      <c r="L33" s="58">
        <f t="shared" ca="1" si="7"/>
        <v>3</v>
      </c>
      <c r="M33" s="58" t="e">
        <f t="shared" ca="1" si="8"/>
        <v>#REF!</v>
      </c>
      <c r="N33" s="58" t="e">
        <f t="shared" ca="1" si="9"/>
        <v>#REF!</v>
      </c>
      <c r="O33" s="58" t="e">
        <f t="shared" ca="1" si="10"/>
        <v>#REF!</v>
      </c>
      <c r="P33" s="58" t="str">
        <f t="shared" ca="1" si="11"/>
        <v>CONSULTOR</v>
      </c>
      <c r="Q33" s="58" t="str">
        <f t="shared" ca="1" si="12"/>
        <v>M1</v>
      </c>
      <c r="R33" s="58">
        <f ca="1">VLOOKUP(Q33,Alavanca!A:B,2,0)</f>
        <v>0.25</v>
      </c>
      <c r="S33" s="71">
        <f ca="1">VLOOKUP(P33,Alavanca!D:E,2,0)*K33/$M$6</f>
        <v>2851.2670967741933</v>
      </c>
      <c r="T33" s="71">
        <v>420.32945652173908</v>
      </c>
      <c r="U33" s="71">
        <v>0</v>
      </c>
      <c r="V33" s="71" t="e">
        <f t="shared" ca="1" si="13"/>
        <v>#REF!</v>
      </c>
    </row>
    <row r="34" spans="1:22">
      <c r="A34" s="91">
        <v>1907744100</v>
      </c>
      <c r="B34" s="58" t="s">
        <v>80</v>
      </c>
      <c r="C34" s="58" t="str">
        <f t="shared" ca="1" si="0"/>
        <v>BRUNO AMARAL BERNARDES BERNARDES</v>
      </c>
      <c r="D34" s="58" t="str">
        <f t="shared" ca="1" si="1"/>
        <v>RODRIGO DIAS DOS SANTOS</v>
      </c>
      <c r="E34" s="58" t="str">
        <f t="shared" ca="1" si="2"/>
        <v>GIOVANE BORGES DA SILVA</v>
      </c>
      <c r="F34" s="59">
        <f t="shared" ca="1" si="3"/>
        <v>44789</v>
      </c>
      <c r="G34" s="59" t="str">
        <f t="shared" ca="1" si="4"/>
        <v/>
      </c>
      <c r="J34" s="58">
        <f t="shared" ca="1" si="5"/>
        <v>12</v>
      </c>
      <c r="K34" s="58">
        <f t="shared" ca="1" si="6"/>
        <v>16</v>
      </c>
      <c r="L34" s="58">
        <f t="shared" ca="1" si="7"/>
        <v>3</v>
      </c>
      <c r="M34" s="58" t="e">
        <f t="shared" ca="1" si="8"/>
        <v>#REF!</v>
      </c>
      <c r="N34" s="58" t="e">
        <f t="shared" ca="1" si="9"/>
        <v>#REF!</v>
      </c>
      <c r="O34" s="58" t="e">
        <f t="shared" ca="1" si="10"/>
        <v>#REF!</v>
      </c>
      <c r="P34" s="58" t="str">
        <f t="shared" ca="1" si="11"/>
        <v>CONSULTOR</v>
      </c>
      <c r="Q34" s="58" t="str">
        <f t="shared" ca="1" si="12"/>
        <v>M1</v>
      </c>
      <c r="R34" s="58">
        <f ca="1">VLOOKUP(Q34,Alavanca!A:B,2,0)</f>
        <v>0.25</v>
      </c>
      <c r="S34" s="71">
        <f ca="1">VLOOKUP(P34,Alavanca!D:E,2,0)*K34/$M$6</f>
        <v>2851.2670967741933</v>
      </c>
      <c r="T34" s="71">
        <v>720.56478260869562</v>
      </c>
      <c r="U34" s="71">
        <v>0</v>
      </c>
      <c r="V34" s="71" t="e">
        <f t="shared" ca="1" si="13"/>
        <v>#REF!</v>
      </c>
    </row>
    <row r="35" spans="1:22">
      <c r="A35" s="91">
        <v>4327526177</v>
      </c>
      <c r="B35" s="58" t="s">
        <v>483</v>
      </c>
      <c r="C35" s="58" t="str">
        <f t="shared" ca="1" si="0"/>
        <v>BRUNO AMARAL BERNARDES BERNARDES</v>
      </c>
      <c r="D35" s="58" t="str">
        <f t="shared" ca="1" si="1"/>
        <v>RODRIGO DIAS DOS SANTOS</v>
      </c>
      <c r="E35" s="58" t="str">
        <f t="shared" ca="1" si="2"/>
        <v>GIOVANE BORGES DA SILVA</v>
      </c>
      <c r="F35" s="59">
        <f t="shared" ca="1" si="3"/>
        <v>44789</v>
      </c>
      <c r="G35" s="59" t="str">
        <f t="shared" ca="1" si="4"/>
        <v/>
      </c>
      <c r="J35" s="58">
        <f t="shared" ca="1" si="5"/>
        <v>12</v>
      </c>
      <c r="K35" s="58">
        <f t="shared" ca="1" si="6"/>
        <v>16</v>
      </c>
      <c r="L35" s="58">
        <f t="shared" ca="1" si="7"/>
        <v>3</v>
      </c>
      <c r="M35" s="58" t="e">
        <f t="shared" ca="1" si="8"/>
        <v>#REF!</v>
      </c>
      <c r="N35" s="58" t="e">
        <f t="shared" ca="1" si="9"/>
        <v>#REF!</v>
      </c>
      <c r="O35" s="58" t="e">
        <f t="shared" ca="1" si="10"/>
        <v>#REF!</v>
      </c>
      <c r="P35" s="58" t="str">
        <f t="shared" ca="1" si="11"/>
        <v>CONSULTOR</v>
      </c>
      <c r="Q35" s="58" t="str">
        <f t="shared" ca="1" si="12"/>
        <v>M1</v>
      </c>
      <c r="R35" s="58">
        <f ca="1">VLOOKUP(Q35,Alavanca!A:B,2,0)</f>
        <v>0.25</v>
      </c>
      <c r="S35" s="71">
        <f ca="1">VLOOKUP(P35,Alavanca!D:E,2,0)*K35/$M$6</f>
        <v>2851.2670967741933</v>
      </c>
      <c r="T35" s="71">
        <v>720.56478260869562</v>
      </c>
      <c r="U35" s="71">
        <v>0</v>
      </c>
      <c r="V35" s="71" t="e">
        <f t="shared" ca="1" si="13"/>
        <v>#REF!</v>
      </c>
    </row>
    <row r="36" spans="1:22" hidden="1">
      <c r="A36" s="91">
        <v>3331048623</v>
      </c>
      <c r="B36" s="58" t="s">
        <v>484</v>
      </c>
      <c r="C36" s="58" t="str">
        <f t="shared" ca="1" si="0"/>
        <v>JOSE GOMES DE MELLO</v>
      </c>
      <c r="D36" s="58" t="str">
        <f t="shared" ca="1" si="1"/>
        <v>RODRIGO DIAS DOS SANTOS</v>
      </c>
      <c r="E36" s="58" t="str">
        <f t="shared" ca="1" si="2"/>
        <v>GIOVANE BORGES DA SILVA</v>
      </c>
      <c r="F36" s="59">
        <f t="shared" ca="1" si="3"/>
        <v>44789</v>
      </c>
      <c r="G36" s="59" t="str">
        <f t="shared" ca="1" si="4"/>
        <v/>
      </c>
      <c r="J36" s="58">
        <f t="shared" ca="1" si="5"/>
        <v>12</v>
      </c>
      <c r="K36" s="58">
        <f t="shared" ca="1" si="6"/>
        <v>16</v>
      </c>
      <c r="L36" s="58">
        <f t="shared" ca="1" si="7"/>
        <v>3</v>
      </c>
      <c r="M36" s="58" t="e">
        <f t="shared" ca="1" si="8"/>
        <v>#REF!</v>
      </c>
      <c r="N36" s="58" t="e">
        <f t="shared" ca="1" si="9"/>
        <v>#REF!</v>
      </c>
      <c r="O36" s="58" t="e">
        <f t="shared" ca="1" si="10"/>
        <v>#REF!</v>
      </c>
      <c r="P36" s="58" t="str">
        <f t="shared" ca="1" si="11"/>
        <v>CONSULTOR</v>
      </c>
      <c r="Q36" s="58" t="str">
        <f t="shared" ca="1" si="12"/>
        <v>M1</v>
      </c>
      <c r="R36" s="58">
        <f ca="1">VLOOKUP(Q36,Alavanca!A:B,2,0)</f>
        <v>0.25</v>
      </c>
      <c r="S36" s="71">
        <f ca="1">VLOOKUP(P36,Alavanca!D:E,2,0)*K36/$M$6</f>
        <v>2851.2670967741933</v>
      </c>
      <c r="T36" s="71">
        <v>720.56478260869562</v>
      </c>
      <c r="U36" s="71">
        <v>0</v>
      </c>
      <c r="V36" s="71" t="e">
        <f t="shared" ca="1" si="13"/>
        <v>#REF!</v>
      </c>
    </row>
    <row r="37" spans="1:22" hidden="1">
      <c r="A37" s="91">
        <v>4246430145</v>
      </c>
      <c r="B37" s="58" t="s">
        <v>485</v>
      </c>
      <c r="C37" s="58" t="str">
        <f t="shared" ca="1" si="0"/>
        <v>MARIA APARECIDA HENRIQUE</v>
      </c>
      <c r="D37" s="58" t="str">
        <f t="shared" ca="1" si="1"/>
        <v>RODRIGO DIAS DOS SANTOS</v>
      </c>
      <c r="E37" s="58" t="str">
        <f t="shared" ca="1" si="2"/>
        <v>GIOVANE BORGES DA SILVA</v>
      </c>
      <c r="F37" s="59">
        <f t="shared" ca="1" si="3"/>
        <v>44790</v>
      </c>
      <c r="G37" s="59" t="str">
        <f t="shared" ca="1" si="4"/>
        <v/>
      </c>
      <c r="J37" s="58">
        <f t="shared" ca="1" si="5"/>
        <v>11</v>
      </c>
      <c r="K37" s="58">
        <f t="shared" ca="1" si="6"/>
        <v>15</v>
      </c>
      <c r="L37" s="58">
        <f t="shared" ca="1" si="7"/>
        <v>3</v>
      </c>
      <c r="M37" s="58" t="e">
        <f t="shared" ca="1" si="8"/>
        <v>#REF!</v>
      </c>
      <c r="N37" s="58" t="e">
        <f t="shared" ca="1" si="9"/>
        <v>#REF!</v>
      </c>
      <c r="O37" s="58" t="e">
        <f t="shared" ca="1" si="10"/>
        <v>#REF!</v>
      </c>
      <c r="P37" s="58" t="str">
        <f t="shared" ca="1" si="11"/>
        <v>CONSULTOR</v>
      </c>
      <c r="Q37" s="58" t="str">
        <f t="shared" ca="1" si="12"/>
        <v>M1</v>
      </c>
      <c r="R37" s="58">
        <f ca="1">VLOOKUP(Q37,Alavanca!A:B,2,0)</f>
        <v>0.25</v>
      </c>
      <c r="S37" s="71">
        <f ca="1">VLOOKUP(P37,Alavanca!D:E,2,0)*K37/$M$6</f>
        <v>2673.0629032258062</v>
      </c>
      <c r="T37" s="71">
        <v>420.32945652173908</v>
      </c>
      <c r="U37" s="71">
        <v>0</v>
      </c>
      <c r="V37" s="71" t="e">
        <f t="shared" ca="1" si="13"/>
        <v>#REF!</v>
      </c>
    </row>
    <row r="38" spans="1:22" hidden="1">
      <c r="A38" s="91">
        <v>6483336829</v>
      </c>
      <c r="B38" s="58" t="s">
        <v>82</v>
      </c>
      <c r="C38" s="58" t="str">
        <f t="shared" ca="1" si="0"/>
        <v>THIAGO MARTINS MEDEIROS</v>
      </c>
      <c r="D38" s="58" t="str">
        <f t="shared" ca="1" si="1"/>
        <v>RODRIGO DIAS DOS SANTOS</v>
      </c>
      <c r="E38" s="58" t="str">
        <f t="shared" ca="1" si="2"/>
        <v>GIOVANE BORGES DA SILVA</v>
      </c>
      <c r="F38" s="59">
        <f t="shared" ca="1" si="3"/>
        <v>44789</v>
      </c>
      <c r="G38" s="59" t="str">
        <f t="shared" ca="1" si="4"/>
        <v/>
      </c>
      <c r="J38" s="58">
        <f t="shared" ca="1" si="5"/>
        <v>12</v>
      </c>
      <c r="K38" s="58">
        <f t="shared" ca="1" si="6"/>
        <v>16</v>
      </c>
      <c r="L38" s="58">
        <f t="shared" ca="1" si="7"/>
        <v>3</v>
      </c>
      <c r="M38" s="58" t="e">
        <f t="shared" ca="1" si="8"/>
        <v>#REF!</v>
      </c>
      <c r="N38" s="58" t="e">
        <f t="shared" ca="1" si="9"/>
        <v>#REF!</v>
      </c>
      <c r="O38" s="58" t="e">
        <f t="shared" ca="1" si="10"/>
        <v>#REF!</v>
      </c>
      <c r="P38" s="58" t="str">
        <f t="shared" ca="1" si="11"/>
        <v>CONSULTOR</v>
      </c>
      <c r="Q38" s="58" t="str">
        <f t="shared" ca="1" si="12"/>
        <v>M1</v>
      </c>
      <c r="R38" s="58">
        <f ca="1">VLOOKUP(Q38,Alavanca!A:B,2,0)</f>
        <v>0.25</v>
      </c>
      <c r="S38" s="71">
        <f ca="1">VLOOKUP(P38,Alavanca!D:E,2,0)*K38/$M$6</f>
        <v>2851.2670967741933</v>
      </c>
      <c r="T38" s="71">
        <v>720.56478260869562</v>
      </c>
      <c r="U38" s="71">
        <v>0</v>
      </c>
      <c r="V38" s="71" t="e">
        <f t="shared" ca="1" si="13"/>
        <v>#REF!</v>
      </c>
    </row>
    <row r="39" spans="1:22" hidden="1">
      <c r="A39" s="91">
        <v>11158354754</v>
      </c>
      <c r="B39" s="58" t="s">
        <v>84</v>
      </c>
      <c r="C39" s="58" t="str">
        <f t="shared" ca="1" si="0"/>
        <v>JOSE GOMES DE MELLO</v>
      </c>
      <c r="D39" s="58" t="str">
        <f t="shared" ca="1" si="1"/>
        <v>RODRIGO DIAS DOS SANTOS</v>
      </c>
      <c r="E39" s="58" t="str">
        <f t="shared" ca="1" si="2"/>
        <v>GIOVANE BORGES DA SILVA</v>
      </c>
      <c r="F39" s="59">
        <f t="shared" ca="1" si="3"/>
        <v>44789</v>
      </c>
      <c r="G39" s="59" t="str">
        <f t="shared" ca="1" si="4"/>
        <v/>
      </c>
      <c r="J39" s="58">
        <f t="shared" ca="1" si="5"/>
        <v>12</v>
      </c>
      <c r="K39" s="58">
        <f t="shared" ca="1" si="6"/>
        <v>16</v>
      </c>
      <c r="L39" s="58">
        <f t="shared" ca="1" si="7"/>
        <v>3</v>
      </c>
      <c r="M39" s="58" t="e">
        <f t="shared" ca="1" si="8"/>
        <v>#REF!</v>
      </c>
      <c r="N39" s="58" t="e">
        <f t="shared" ca="1" si="9"/>
        <v>#REF!</v>
      </c>
      <c r="O39" s="58" t="e">
        <f t="shared" ca="1" si="10"/>
        <v>#REF!</v>
      </c>
      <c r="P39" s="58" t="str">
        <f t="shared" ca="1" si="11"/>
        <v>CONSULTOR</v>
      </c>
      <c r="Q39" s="58" t="str">
        <f t="shared" ca="1" si="12"/>
        <v>M1</v>
      </c>
      <c r="R39" s="58">
        <f ca="1">VLOOKUP(Q39,Alavanca!A:B,2,0)</f>
        <v>0.25</v>
      </c>
      <c r="S39" s="71">
        <f ca="1">VLOOKUP(P39,Alavanca!D:E,2,0)*K39/$M$6</f>
        <v>2851.2670967741933</v>
      </c>
      <c r="T39" s="71">
        <v>672.52713043478252</v>
      </c>
      <c r="U39" s="71">
        <v>1248.9789565217393</v>
      </c>
      <c r="V39" s="71" t="e">
        <f t="shared" ca="1" si="13"/>
        <v>#REF!</v>
      </c>
    </row>
    <row r="40" spans="1:22" hidden="1">
      <c r="A40" s="91">
        <v>4578519619</v>
      </c>
      <c r="B40" s="58" t="s">
        <v>86</v>
      </c>
      <c r="C40" s="58" t="str">
        <f t="shared" ca="1" si="0"/>
        <v>RODRIGO DIAS DOS SANTOS</v>
      </c>
      <c r="D40" s="58" t="str">
        <f t="shared" ca="1" si="1"/>
        <v>RODRIGO DIAS DOS SANTOS</v>
      </c>
      <c r="E40" s="58" t="str">
        <f t="shared" ca="1" si="2"/>
        <v>GIOVANE BORGES DA SILVA</v>
      </c>
      <c r="F40" s="59">
        <f t="shared" ca="1" si="3"/>
        <v>44789</v>
      </c>
      <c r="G40" s="59" t="str">
        <f t="shared" ca="1" si="4"/>
        <v/>
      </c>
      <c r="J40" s="58">
        <f t="shared" ca="1" si="5"/>
        <v>12</v>
      </c>
      <c r="K40" s="58">
        <f t="shared" ca="1" si="6"/>
        <v>16</v>
      </c>
      <c r="L40" s="58">
        <f t="shared" ca="1" si="7"/>
        <v>3</v>
      </c>
      <c r="M40" s="58" t="e">
        <f t="shared" ca="1" si="8"/>
        <v>#REF!</v>
      </c>
      <c r="N40" s="58" t="e">
        <f t="shared" ca="1" si="9"/>
        <v>#REF!</v>
      </c>
      <c r="O40" s="58" t="e">
        <f t="shared" ca="1" si="10"/>
        <v>#REF!</v>
      </c>
      <c r="P40" s="58" t="str">
        <f t="shared" ca="1" si="11"/>
        <v>CONSULTOR</v>
      </c>
      <c r="Q40" s="58" t="str">
        <f t="shared" ca="1" si="12"/>
        <v>M1</v>
      </c>
      <c r="R40" s="58">
        <f ca="1">VLOOKUP(Q40,Alavanca!A:B,2,0)</f>
        <v>0.25</v>
      </c>
      <c r="S40" s="71">
        <f ca="1">VLOOKUP(P40,Alavanca!D:E,2,0)*K40/$M$6</f>
        <v>2851.2670967741933</v>
      </c>
      <c r="T40" s="71">
        <v>420.32945652173908</v>
      </c>
      <c r="U40" s="71">
        <v>780.61184782608711</v>
      </c>
      <c r="V40" s="71" t="e">
        <f t="shared" ca="1" si="13"/>
        <v>#REF!</v>
      </c>
    </row>
    <row r="41" spans="1:22" hidden="1">
      <c r="A41" s="91">
        <v>5520106185</v>
      </c>
      <c r="B41" s="58" t="s">
        <v>89</v>
      </c>
      <c r="C41" s="58" t="str">
        <f t="shared" ca="1" si="0"/>
        <v>MARIA APARECIDA HENRIQUE</v>
      </c>
      <c r="D41" s="58" t="str">
        <f t="shared" ca="1" si="1"/>
        <v>RODRIGO DIAS DOS SANTOS</v>
      </c>
      <c r="E41" s="58" t="str">
        <f t="shared" ca="1" si="2"/>
        <v>GIOVANE BORGES DA SILVA</v>
      </c>
      <c r="F41" s="59">
        <f t="shared" ca="1" si="3"/>
        <v>44790</v>
      </c>
      <c r="G41" s="59" t="str">
        <f t="shared" ca="1" si="4"/>
        <v/>
      </c>
      <c r="J41" s="58">
        <f t="shared" ca="1" si="5"/>
        <v>11</v>
      </c>
      <c r="K41" s="58">
        <f t="shared" ca="1" si="6"/>
        <v>15</v>
      </c>
      <c r="L41" s="58">
        <f t="shared" ca="1" si="7"/>
        <v>3</v>
      </c>
      <c r="M41" s="58" t="e">
        <f t="shared" ca="1" si="8"/>
        <v>#REF!</v>
      </c>
      <c r="N41" s="58" t="e">
        <f t="shared" ca="1" si="9"/>
        <v>#REF!</v>
      </c>
      <c r="O41" s="58" t="e">
        <f t="shared" ca="1" si="10"/>
        <v>#REF!</v>
      </c>
      <c r="P41" s="58" t="str">
        <f t="shared" ca="1" si="11"/>
        <v>CONSULTOR</v>
      </c>
      <c r="Q41" s="58" t="str">
        <f t="shared" ca="1" si="12"/>
        <v>M1</v>
      </c>
      <c r="R41" s="58">
        <f ca="1">VLOOKUP(Q41,Alavanca!A:B,2,0)</f>
        <v>0.25</v>
      </c>
      <c r="S41" s="71">
        <f ca="1">VLOOKUP(P41,Alavanca!D:E,2,0)*K41/$M$6</f>
        <v>2673.0629032258062</v>
      </c>
      <c r="T41" s="71">
        <v>420.32945652173908</v>
      </c>
      <c r="U41" s="71">
        <v>0</v>
      </c>
      <c r="V41" s="71" t="e">
        <f t="shared" ca="1" si="13"/>
        <v>#REF!</v>
      </c>
    </row>
    <row r="42" spans="1:22">
      <c r="A42" s="91">
        <v>265188733</v>
      </c>
      <c r="B42" s="58" t="s">
        <v>410</v>
      </c>
      <c r="C42" s="58" t="str">
        <f t="shared" ca="1" si="0"/>
        <v>BRUNO AMARAL BERNARDES BERNARDES</v>
      </c>
      <c r="D42" s="58" t="str">
        <f t="shared" ca="1" si="1"/>
        <v>RODRIGO DIAS DOS SANTOS</v>
      </c>
      <c r="E42" s="58" t="str">
        <f t="shared" ca="1" si="2"/>
        <v>GIOVANE BORGES DA SILVA</v>
      </c>
      <c r="F42" s="59">
        <f t="shared" ca="1" si="3"/>
        <v>44790</v>
      </c>
      <c r="G42" s="59" t="str">
        <f t="shared" ca="1" si="4"/>
        <v/>
      </c>
      <c r="J42" s="58">
        <f t="shared" ca="1" si="5"/>
        <v>11</v>
      </c>
      <c r="K42" s="58">
        <f t="shared" ca="1" si="6"/>
        <v>15</v>
      </c>
      <c r="L42" s="58">
        <f t="shared" ca="1" si="7"/>
        <v>3</v>
      </c>
      <c r="M42" s="58" t="e">
        <f t="shared" ca="1" si="8"/>
        <v>#REF!</v>
      </c>
      <c r="N42" s="58" t="e">
        <f t="shared" ca="1" si="9"/>
        <v>#REF!</v>
      </c>
      <c r="O42" s="58" t="e">
        <f t="shared" ca="1" si="10"/>
        <v>#REF!</v>
      </c>
      <c r="P42" s="58" t="str">
        <f t="shared" ca="1" si="11"/>
        <v>CONSULTOR</v>
      </c>
      <c r="Q42" s="58" t="str">
        <f t="shared" ca="1" si="12"/>
        <v>M1</v>
      </c>
      <c r="R42" s="58">
        <f ca="1">VLOOKUP(Q42,Alavanca!A:B,2,0)</f>
        <v>0.25</v>
      </c>
      <c r="S42" s="71">
        <f ca="1">VLOOKUP(P42,Alavanca!D:E,2,0)*K42/$M$6</f>
        <v>2673.0629032258062</v>
      </c>
      <c r="T42" s="71">
        <v>720.56478260869562</v>
      </c>
      <c r="U42" s="71">
        <v>0</v>
      </c>
      <c r="V42" s="71" t="e">
        <f t="shared" ca="1" si="13"/>
        <v>#REF!</v>
      </c>
    </row>
    <row r="43" spans="1:22" hidden="1">
      <c r="A43" s="91">
        <v>12773114639</v>
      </c>
      <c r="B43" s="58" t="s">
        <v>92</v>
      </c>
      <c r="C43" s="58" t="str">
        <f t="shared" ca="1" si="0"/>
        <v>MARIA APARECIDA HENRIQUE</v>
      </c>
      <c r="D43" s="58" t="str">
        <f t="shared" ca="1" si="1"/>
        <v>RODRIGO DIAS DOS SANTOS</v>
      </c>
      <c r="E43" s="58" t="str">
        <f t="shared" ca="1" si="2"/>
        <v>GIOVANE BORGES DA SILVA</v>
      </c>
      <c r="F43" s="59">
        <f t="shared" ca="1" si="3"/>
        <v>44789</v>
      </c>
      <c r="G43" s="59" t="str">
        <f t="shared" ca="1" si="4"/>
        <v/>
      </c>
      <c r="J43" s="58">
        <f t="shared" ca="1" si="5"/>
        <v>12</v>
      </c>
      <c r="K43" s="58">
        <f t="shared" ca="1" si="6"/>
        <v>16</v>
      </c>
      <c r="L43" s="58">
        <f t="shared" ca="1" si="7"/>
        <v>3</v>
      </c>
      <c r="M43" s="58" t="e">
        <f t="shared" ca="1" si="8"/>
        <v>#REF!</v>
      </c>
      <c r="N43" s="58" t="e">
        <f t="shared" ca="1" si="9"/>
        <v>#REF!</v>
      </c>
      <c r="O43" s="58" t="e">
        <f t="shared" ca="1" si="10"/>
        <v>#REF!</v>
      </c>
      <c r="P43" s="58" t="str">
        <f t="shared" ca="1" si="11"/>
        <v>CONSULTOR</v>
      </c>
      <c r="Q43" s="58" t="str">
        <f t="shared" ca="1" si="12"/>
        <v>M1</v>
      </c>
      <c r="R43" s="58">
        <f ca="1">VLOOKUP(Q43,Alavanca!A:B,2,0)</f>
        <v>0.25</v>
      </c>
      <c r="S43" s="71">
        <f ca="1">VLOOKUP(P43,Alavanca!D:E,2,0)*K43/$M$6</f>
        <v>2851.2670967741933</v>
      </c>
      <c r="T43" s="71">
        <v>420.32945652173908</v>
      </c>
      <c r="U43" s="71">
        <v>780.61184782608711</v>
      </c>
      <c r="V43" s="71" t="e">
        <f t="shared" ca="1" si="13"/>
        <v>#REF!</v>
      </c>
    </row>
    <row r="44" spans="1:22" hidden="1">
      <c r="A44" s="91">
        <v>2757994174</v>
      </c>
      <c r="B44" s="58" t="s">
        <v>332</v>
      </c>
      <c r="C44" s="58" t="str">
        <f t="shared" ca="1" si="0"/>
        <v>THIAGO MARTINS MEDEIROS</v>
      </c>
      <c r="D44" s="58" t="str">
        <f t="shared" ca="1" si="1"/>
        <v>RODRIGO DIAS DOS SANTOS</v>
      </c>
      <c r="E44" s="58" t="str">
        <f t="shared" ca="1" si="2"/>
        <v>GIOVANE BORGES DA SILVA</v>
      </c>
      <c r="F44" s="59">
        <f t="shared" ca="1" si="3"/>
        <v>44789</v>
      </c>
      <c r="G44" s="59" t="str">
        <f t="shared" ca="1" si="4"/>
        <v/>
      </c>
      <c r="J44" s="58">
        <f t="shared" ca="1" si="5"/>
        <v>12</v>
      </c>
      <c r="K44" s="58">
        <f t="shared" ca="1" si="6"/>
        <v>16</v>
      </c>
      <c r="L44" s="58">
        <f t="shared" ca="1" si="7"/>
        <v>3</v>
      </c>
      <c r="M44" s="58" t="e">
        <f t="shared" ca="1" si="8"/>
        <v>#REF!</v>
      </c>
      <c r="N44" s="58" t="e">
        <f t="shared" ca="1" si="9"/>
        <v>#REF!</v>
      </c>
      <c r="O44" s="58" t="e">
        <f t="shared" ca="1" si="10"/>
        <v>#REF!</v>
      </c>
      <c r="P44" s="58" t="str">
        <f t="shared" ca="1" si="11"/>
        <v>CONSULTOR</v>
      </c>
      <c r="Q44" s="58" t="str">
        <f t="shared" ca="1" si="12"/>
        <v>M1</v>
      </c>
      <c r="R44" s="58">
        <f ca="1">VLOOKUP(Q44,Alavanca!A:B,2,0)</f>
        <v>0.25</v>
      </c>
      <c r="S44" s="71">
        <f ca="1">VLOOKUP(P44,Alavanca!D:E,2,0)*K44/$M$6</f>
        <v>2851.2670967741933</v>
      </c>
      <c r="T44" s="71">
        <v>720.56478260869562</v>
      </c>
      <c r="U44" s="71">
        <v>0</v>
      </c>
      <c r="V44" s="71" t="e">
        <f t="shared" ca="1" si="13"/>
        <v>#REF!</v>
      </c>
    </row>
    <row r="45" spans="1:22" hidden="1">
      <c r="A45" s="91">
        <v>1750788152</v>
      </c>
      <c r="B45" s="58" t="s">
        <v>95</v>
      </c>
      <c r="C45" s="58" t="str">
        <f t="shared" ca="1" si="0"/>
        <v>RODRIGO DIAS DOS SANTOS</v>
      </c>
      <c r="D45" s="58" t="str">
        <f t="shared" ca="1" si="1"/>
        <v>RODRIGO DIAS DOS SANTOS</v>
      </c>
      <c r="E45" s="58" t="str">
        <f t="shared" ca="1" si="2"/>
        <v>GIOVANE BORGES DA SILVA</v>
      </c>
      <c r="F45" s="59">
        <f t="shared" ca="1" si="3"/>
        <v>44789</v>
      </c>
      <c r="G45" s="59" t="str">
        <f t="shared" ca="1" si="4"/>
        <v/>
      </c>
      <c r="J45" s="58">
        <f t="shared" ca="1" si="5"/>
        <v>12</v>
      </c>
      <c r="K45" s="58">
        <f t="shared" ca="1" si="6"/>
        <v>16</v>
      </c>
      <c r="L45" s="58">
        <f t="shared" ca="1" si="7"/>
        <v>3</v>
      </c>
      <c r="M45" s="58" t="e">
        <f t="shared" ca="1" si="8"/>
        <v>#REF!</v>
      </c>
      <c r="N45" s="58" t="e">
        <f t="shared" ca="1" si="9"/>
        <v>#REF!</v>
      </c>
      <c r="O45" s="58" t="e">
        <f t="shared" ca="1" si="10"/>
        <v>#REF!</v>
      </c>
      <c r="P45" s="58" t="str">
        <f t="shared" ca="1" si="11"/>
        <v>CONSULTOR</v>
      </c>
      <c r="Q45" s="58" t="str">
        <f t="shared" ca="1" si="12"/>
        <v>M1</v>
      </c>
      <c r="R45" s="58">
        <f ca="1">VLOOKUP(Q45,Alavanca!A:B,2,0)</f>
        <v>0.25</v>
      </c>
      <c r="S45" s="71">
        <f ca="1">VLOOKUP(P45,Alavanca!D:E,2,0)*K45/$M$6</f>
        <v>2851.2670967741933</v>
      </c>
      <c r="T45" s="71">
        <v>420.32945652173908</v>
      </c>
      <c r="U45" s="71">
        <v>0</v>
      </c>
      <c r="V45" s="71" t="e">
        <f t="shared" ca="1" si="13"/>
        <v>#REF!</v>
      </c>
    </row>
    <row r="46" spans="1:22" hidden="1">
      <c r="A46" s="91">
        <v>72257300106</v>
      </c>
      <c r="B46" s="58" t="s">
        <v>261</v>
      </c>
      <c r="C46" s="58" t="str">
        <f t="shared" ca="1" si="0"/>
        <v>RODRIGO DIAS DOS SANTOS</v>
      </c>
      <c r="D46" s="58" t="str">
        <f t="shared" ca="1" si="1"/>
        <v>RODRIGO DIAS DOS SANTOS</v>
      </c>
      <c r="E46" s="58" t="str">
        <f t="shared" ca="1" si="2"/>
        <v>GIOVANE BORGES DA SILVA</v>
      </c>
      <c r="F46" s="59">
        <f t="shared" ca="1" si="3"/>
        <v>44790</v>
      </c>
      <c r="G46" s="59" t="str">
        <f t="shared" ca="1" si="4"/>
        <v/>
      </c>
      <c r="J46" s="58">
        <f t="shared" ca="1" si="5"/>
        <v>11</v>
      </c>
      <c r="K46" s="58">
        <f t="shared" ca="1" si="6"/>
        <v>15</v>
      </c>
      <c r="L46" s="58">
        <f t="shared" ca="1" si="7"/>
        <v>3</v>
      </c>
      <c r="M46" s="58" t="e">
        <f t="shared" ca="1" si="8"/>
        <v>#REF!</v>
      </c>
      <c r="N46" s="58" t="e">
        <f t="shared" ca="1" si="9"/>
        <v>#REF!</v>
      </c>
      <c r="O46" s="58" t="e">
        <f t="shared" ca="1" si="10"/>
        <v>#REF!</v>
      </c>
      <c r="P46" s="58" t="str">
        <f t="shared" ca="1" si="11"/>
        <v>CONSULTOR</v>
      </c>
      <c r="Q46" s="58" t="str">
        <f t="shared" ca="1" si="12"/>
        <v>M1</v>
      </c>
      <c r="R46" s="58">
        <f ca="1">VLOOKUP(Q46,Alavanca!A:B,2,0)</f>
        <v>0.25</v>
      </c>
      <c r="S46" s="71">
        <f ca="1">VLOOKUP(P46,Alavanca!D:E,2,0)*K46/$M$6</f>
        <v>2673.0629032258062</v>
      </c>
      <c r="T46" s="71">
        <v>504.39534782608689</v>
      </c>
      <c r="U46" s="71">
        <v>0</v>
      </c>
      <c r="V46" s="71" t="e">
        <f t="shared" ca="1" si="13"/>
        <v>#REF!</v>
      </c>
    </row>
    <row r="47" spans="1:22">
      <c r="A47" s="91">
        <v>60573097313</v>
      </c>
      <c r="B47" s="58" t="s">
        <v>98</v>
      </c>
      <c r="C47" s="58" t="str">
        <f t="shared" ca="1" si="0"/>
        <v>BRUNO AMARAL BERNARDES BERNARDES</v>
      </c>
      <c r="D47" s="58" t="str">
        <f t="shared" ca="1" si="1"/>
        <v>RODRIGO DIAS DOS SANTOS</v>
      </c>
      <c r="E47" s="58" t="str">
        <f t="shared" ca="1" si="2"/>
        <v>GIOVANE BORGES DA SILVA</v>
      </c>
      <c r="F47" s="59">
        <f t="shared" ca="1" si="3"/>
        <v>44789</v>
      </c>
      <c r="G47" s="59" t="str">
        <f t="shared" ca="1" si="4"/>
        <v/>
      </c>
      <c r="J47" s="58">
        <f t="shared" ca="1" si="5"/>
        <v>12</v>
      </c>
      <c r="K47" s="58">
        <f t="shared" ca="1" si="6"/>
        <v>16</v>
      </c>
      <c r="L47" s="58">
        <f t="shared" ca="1" si="7"/>
        <v>3</v>
      </c>
      <c r="M47" s="58" t="e">
        <f t="shared" ca="1" si="8"/>
        <v>#REF!</v>
      </c>
      <c r="N47" s="58" t="e">
        <f t="shared" ca="1" si="9"/>
        <v>#REF!</v>
      </c>
      <c r="O47" s="58" t="e">
        <f t="shared" ca="1" si="10"/>
        <v>#REF!</v>
      </c>
      <c r="P47" s="58" t="str">
        <f t="shared" ca="1" si="11"/>
        <v>CONSULTOR</v>
      </c>
      <c r="Q47" s="58" t="str">
        <f t="shared" ca="1" si="12"/>
        <v>M1</v>
      </c>
      <c r="R47" s="58">
        <f ca="1">VLOOKUP(Q47,Alavanca!A:B,2,0)</f>
        <v>0.25</v>
      </c>
      <c r="S47" s="71">
        <f ca="1">VLOOKUP(P47,Alavanca!D:E,2,0)*K47/$M$6</f>
        <v>2851.2670967741933</v>
      </c>
      <c r="T47" s="71">
        <v>720.56478260869562</v>
      </c>
      <c r="U47" s="71">
        <v>0</v>
      </c>
      <c r="V47" s="71" t="e">
        <f t="shared" ca="1" si="13"/>
        <v>#REF!</v>
      </c>
    </row>
    <row r="48" spans="1:22" hidden="1">
      <c r="A48" s="91">
        <v>234110112</v>
      </c>
      <c r="B48" s="58" t="s">
        <v>486</v>
      </c>
      <c r="C48" s="58" t="str">
        <f t="shared" ca="1" si="0"/>
        <v>THIAGO MARTINS MEDEIROS</v>
      </c>
      <c r="D48" s="58" t="str">
        <f t="shared" ca="1" si="1"/>
        <v>RODRIGO DIAS DOS SANTOS</v>
      </c>
      <c r="E48" s="58" t="str">
        <f t="shared" ca="1" si="2"/>
        <v>GIOVANE BORGES DA SILVA</v>
      </c>
      <c r="F48" s="59">
        <f t="shared" ca="1" si="3"/>
        <v>44789</v>
      </c>
      <c r="G48" s="59" t="str">
        <f t="shared" ca="1" si="4"/>
        <v/>
      </c>
      <c r="J48" s="58">
        <f t="shared" ca="1" si="5"/>
        <v>12</v>
      </c>
      <c r="K48" s="58">
        <f t="shared" ca="1" si="6"/>
        <v>16</v>
      </c>
      <c r="L48" s="58">
        <f t="shared" ca="1" si="7"/>
        <v>3</v>
      </c>
      <c r="M48" s="58" t="e">
        <f t="shared" ca="1" si="8"/>
        <v>#REF!</v>
      </c>
      <c r="N48" s="58" t="e">
        <f t="shared" ca="1" si="9"/>
        <v>#REF!</v>
      </c>
      <c r="O48" s="58" t="e">
        <f t="shared" ca="1" si="10"/>
        <v>#REF!</v>
      </c>
      <c r="P48" s="58" t="str">
        <f t="shared" ca="1" si="11"/>
        <v>CONSULTOR</v>
      </c>
      <c r="Q48" s="58" t="str">
        <f t="shared" ca="1" si="12"/>
        <v>M1</v>
      </c>
      <c r="R48" s="58">
        <f ca="1">VLOOKUP(Q48,Alavanca!A:B,2,0)</f>
        <v>0.25</v>
      </c>
      <c r="S48" s="71">
        <f ca="1">VLOOKUP(P48,Alavanca!D:E,2,0)*K48/$M$6</f>
        <v>2851.2670967741933</v>
      </c>
      <c r="T48" s="71">
        <v>720.56478260869562</v>
      </c>
      <c r="U48" s="71">
        <v>0</v>
      </c>
      <c r="V48" s="71" t="e">
        <f t="shared" ca="1" si="13"/>
        <v>#REF!</v>
      </c>
    </row>
    <row r="49" spans="1:22">
      <c r="A49" s="91">
        <v>3589564121</v>
      </c>
      <c r="B49" s="58" t="s">
        <v>487</v>
      </c>
      <c r="C49" s="58" t="str">
        <f t="shared" ca="1" si="0"/>
        <v>BRUNO AMARAL BERNARDES BERNARDES</v>
      </c>
      <c r="D49" s="58" t="str">
        <f t="shared" ca="1" si="1"/>
        <v>RODRIGO DIAS DOS SANTOS</v>
      </c>
      <c r="E49" s="58" t="str">
        <f t="shared" ca="1" si="2"/>
        <v>GIOVANE BORGES DA SILVA</v>
      </c>
      <c r="F49" s="59">
        <f t="shared" ca="1" si="3"/>
        <v>44790</v>
      </c>
      <c r="G49" s="59" t="str">
        <f t="shared" ca="1" si="4"/>
        <v/>
      </c>
      <c r="J49" s="58">
        <f t="shared" ca="1" si="5"/>
        <v>11</v>
      </c>
      <c r="K49" s="58">
        <f t="shared" ca="1" si="6"/>
        <v>15</v>
      </c>
      <c r="L49" s="58">
        <f t="shared" ca="1" si="7"/>
        <v>3</v>
      </c>
      <c r="M49" s="58" t="e">
        <f t="shared" ca="1" si="8"/>
        <v>#REF!</v>
      </c>
      <c r="N49" s="58" t="e">
        <f t="shared" ca="1" si="9"/>
        <v>#REF!</v>
      </c>
      <c r="O49" s="58" t="e">
        <f t="shared" ca="1" si="10"/>
        <v>#REF!</v>
      </c>
      <c r="P49" s="58" t="str">
        <f t="shared" ca="1" si="11"/>
        <v>CONSULTOR</v>
      </c>
      <c r="Q49" s="58" t="str">
        <f t="shared" ca="1" si="12"/>
        <v>M1</v>
      </c>
      <c r="R49" s="58">
        <f ca="1">VLOOKUP(Q49,Alavanca!A:B,2,0)</f>
        <v>0.25</v>
      </c>
      <c r="S49" s="71">
        <f ca="1">VLOOKUP(P49,Alavanca!D:E,2,0)*K49/$M$6</f>
        <v>2673.0629032258062</v>
      </c>
      <c r="T49" s="71">
        <v>240.1882608695652</v>
      </c>
      <c r="U49" s="71">
        <v>0</v>
      </c>
      <c r="V49" s="71" t="e">
        <f t="shared" ca="1" si="13"/>
        <v>#REF!</v>
      </c>
    </row>
    <row r="50" spans="1:22" hidden="1">
      <c r="A50" s="91">
        <v>93175949134</v>
      </c>
      <c r="B50" s="58" t="s">
        <v>488</v>
      </c>
      <c r="C50" s="58" t="str">
        <f t="shared" ca="1" si="0"/>
        <v>MARIA APARECIDA HENRIQUE</v>
      </c>
      <c r="D50" s="58" t="str">
        <f t="shared" ca="1" si="1"/>
        <v>RODRIGO DIAS DOS SANTOS</v>
      </c>
      <c r="E50" s="58" t="str">
        <f t="shared" ca="1" si="2"/>
        <v>GIOVANE BORGES DA SILVA</v>
      </c>
      <c r="F50" s="59">
        <f t="shared" ca="1" si="3"/>
        <v>44789</v>
      </c>
      <c r="G50" s="59" t="str">
        <f t="shared" ca="1" si="4"/>
        <v/>
      </c>
      <c r="J50" s="58">
        <f t="shared" ca="1" si="5"/>
        <v>12</v>
      </c>
      <c r="K50" s="58">
        <f t="shared" ca="1" si="6"/>
        <v>16</v>
      </c>
      <c r="L50" s="58">
        <f t="shared" ca="1" si="7"/>
        <v>3</v>
      </c>
      <c r="M50" s="58" t="e">
        <f t="shared" ca="1" si="8"/>
        <v>#REF!</v>
      </c>
      <c r="N50" s="58" t="e">
        <f t="shared" ca="1" si="9"/>
        <v>#REF!</v>
      </c>
      <c r="O50" s="58" t="e">
        <f t="shared" ca="1" si="10"/>
        <v>#REF!</v>
      </c>
      <c r="P50" s="58" t="str">
        <f t="shared" ca="1" si="11"/>
        <v>CONSULTOR</v>
      </c>
      <c r="Q50" s="58" t="str">
        <f t="shared" ca="1" si="12"/>
        <v>M1</v>
      </c>
      <c r="R50" s="58">
        <f ca="1">VLOOKUP(Q50,Alavanca!A:B,2,0)</f>
        <v>0.25</v>
      </c>
      <c r="S50" s="71">
        <f ca="1">VLOOKUP(P50,Alavanca!D:E,2,0)*K50/$M$6</f>
        <v>2851.2670967741933</v>
      </c>
      <c r="T50" s="71">
        <v>240.1882608695652</v>
      </c>
      <c r="U50" s="71">
        <v>0</v>
      </c>
      <c r="V50" s="71" t="e">
        <f t="shared" ca="1" si="13"/>
        <v>#REF!</v>
      </c>
    </row>
    <row r="51" spans="1:22">
      <c r="A51" s="91">
        <v>70071814140</v>
      </c>
      <c r="B51" s="58" t="s">
        <v>262</v>
      </c>
      <c r="C51" s="58" t="str">
        <f t="shared" ca="1" si="0"/>
        <v>BRUNO AMARAL BERNARDES BERNARDES</v>
      </c>
      <c r="D51" s="58" t="str">
        <f t="shared" ca="1" si="1"/>
        <v>RODRIGO DIAS DOS SANTOS</v>
      </c>
      <c r="E51" s="58" t="str">
        <f t="shared" ca="1" si="2"/>
        <v>GIOVANE BORGES DA SILVA</v>
      </c>
      <c r="F51" s="59">
        <f t="shared" ca="1" si="3"/>
        <v>44789</v>
      </c>
      <c r="G51" s="59" t="str">
        <f t="shared" ca="1" si="4"/>
        <v/>
      </c>
      <c r="J51" s="58">
        <f t="shared" ca="1" si="5"/>
        <v>12</v>
      </c>
      <c r="K51" s="58">
        <f t="shared" ca="1" si="6"/>
        <v>16</v>
      </c>
      <c r="L51" s="58">
        <f t="shared" ca="1" si="7"/>
        <v>3</v>
      </c>
      <c r="M51" s="58" t="e">
        <f t="shared" ca="1" si="8"/>
        <v>#REF!</v>
      </c>
      <c r="N51" s="58" t="e">
        <f t="shared" ca="1" si="9"/>
        <v>#REF!</v>
      </c>
      <c r="O51" s="58" t="e">
        <f t="shared" ca="1" si="10"/>
        <v>#REF!</v>
      </c>
      <c r="P51" s="58" t="str">
        <f t="shared" ca="1" si="11"/>
        <v>CONSULTOR</v>
      </c>
      <c r="Q51" s="58" t="str">
        <f t="shared" ca="1" si="12"/>
        <v>M1</v>
      </c>
      <c r="R51" s="58">
        <f ca="1">VLOOKUP(Q51,Alavanca!A:B,2,0)</f>
        <v>0.25</v>
      </c>
      <c r="S51" s="71">
        <f ca="1">VLOOKUP(P51,Alavanca!D:E,2,0)*K51/$M$6</f>
        <v>2851.2670967741933</v>
      </c>
      <c r="T51" s="71">
        <v>720.56478260869562</v>
      </c>
      <c r="U51" s="71">
        <v>0</v>
      </c>
      <c r="V51" s="71" t="e">
        <f t="shared" ca="1" si="13"/>
        <v>#REF!</v>
      </c>
    </row>
    <row r="52" spans="1:22">
      <c r="A52" s="91">
        <v>75182300115</v>
      </c>
      <c r="B52" s="58" t="s">
        <v>101</v>
      </c>
      <c r="C52" s="58" t="str">
        <f t="shared" ca="1" si="0"/>
        <v>BRUNO AMARAL BERNARDES BERNARDES</v>
      </c>
      <c r="D52" s="58" t="str">
        <f t="shared" ca="1" si="1"/>
        <v>RODRIGO DIAS DOS SANTOS</v>
      </c>
      <c r="E52" s="58" t="str">
        <f t="shared" ca="1" si="2"/>
        <v>GIOVANE BORGES DA SILVA</v>
      </c>
      <c r="F52" s="59">
        <f t="shared" ca="1" si="3"/>
        <v>44789</v>
      </c>
      <c r="G52" s="59" t="str">
        <f t="shared" ca="1" si="4"/>
        <v/>
      </c>
      <c r="J52" s="58">
        <f t="shared" ca="1" si="5"/>
        <v>12</v>
      </c>
      <c r="K52" s="58">
        <f t="shared" ca="1" si="6"/>
        <v>16</v>
      </c>
      <c r="L52" s="58">
        <f t="shared" ca="1" si="7"/>
        <v>3</v>
      </c>
      <c r="M52" s="58" t="e">
        <f t="shared" ca="1" si="8"/>
        <v>#REF!</v>
      </c>
      <c r="N52" s="58" t="e">
        <f t="shared" ca="1" si="9"/>
        <v>#REF!</v>
      </c>
      <c r="O52" s="58" t="e">
        <f t="shared" ca="1" si="10"/>
        <v>#REF!</v>
      </c>
      <c r="P52" s="58" t="str">
        <f t="shared" ca="1" si="11"/>
        <v>CONSULTOR</v>
      </c>
      <c r="Q52" s="58" t="str">
        <f t="shared" ca="1" si="12"/>
        <v>M1</v>
      </c>
      <c r="R52" s="58">
        <f ca="1">VLOOKUP(Q52,Alavanca!A:B,2,0)</f>
        <v>0.25</v>
      </c>
      <c r="S52" s="71">
        <f ca="1">VLOOKUP(P52,Alavanca!D:E,2,0)*K52/$M$6</f>
        <v>2851.2670967741933</v>
      </c>
      <c r="T52" s="71">
        <v>720.56478260869562</v>
      </c>
      <c r="U52" s="71">
        <v>0</v>
      </c>
      <c r="V52" s="71" t="e">
        <f t="shared" ca="1" si="13"/>
        <v>#REF!</v>
      </c>
    </row>
    <row r="53" spans="1:22" hidden="1">
      <c r="A53" s="91" t="s">
        <v>41</v>
      </c>
      <c r="B53" s="58" t="s">
        <v>42</v>
      </c>
      <c r="C53" s="58" t="str">
        <f t="shared" ca="1" si="0"/>
        <v>-</v>
      </c>
      <c r="D53" s="58" t="str">
        <f t="shared" ca="1" si="1"/>
        <v>RODRIGO DIAS DOS SANTOS</v>
      </c>
      <c r="E53" s="58" t="str">
        <f t="shared" ca="1" si="2"/>
        <v>GIOVANE BORGES DA SILVA</v>
      </c>
      <c r="F53" s="59">
        <f t="shared" ca="1" si="3"/>
        <v>44770</v>
      </c>
      <c r="G53" s="59" t="str">
        <f t="shared" ca="1" si="4"/>
        <v/>
      </c>
      <c r="J53" s="58">
        <f t="shared" ca="1" si="5"/>
        <v>23</v>
      </c>
      <c r="K53" s="58">
        <f t="shared" ca="1" si="6"/>
        <v>31</v>
      </c>
      <c r="L53" s="58">
        <f t="shared" ca="1" si="7"/>
        <v>7</v>
      </c>
      <c r="M53" s="58" t="e">
        <f t="shared" ca="1" si="8"/>
        <v>#REF!</v>
      </c>
      <c r="N53" s="58" t="e">
        <f t="shared" ca="1" si="9"/>
        <v>#REF!</v>
      </c>
      <c r="O53" s="58" t="str">
        <f t="shared" ca="1" si="10"/>
        <v>Coordenador</v>
      </c>
      <c r="P53" s="58" t="str">
        <f t="shared" ca="1" si="11"/>
        <v>COORDENADOR</v>
      </c>
      <c r="Q53" s="58" t="str">
        <f t="shared" ca="1" si="12"/>
        <v>M2</v>
      </c>
      <c r="R53" s="58">
        <f ca="1">VLOOKUP(Q53,Alavanca!A:B,2,0)</f>
        <v>0.3</v>
      </c>
      <c r="S53" s="71">
        <f ca="1">VLOOKUP(P53,Alavanca!D:E,2,0)*K53/$M$6</f>
        <v>14055.88</v>
      </c>
      <c r="T53" s="71">
        <v>4889.0017391304345</v>
      </c>
      <c r="U53" s="71">
        <v>0</v>
      </c>
      <c r="V53" s="71" t="e">
        <f t="shared" ca="1" si="13"/>
        <v>#REF!</v>
      </c>
    </row>
    <row r="54" spans="1:22" hidden="1">
      <c r="A54" s="91">
        <v>3146814188</v>
      </c>
      <c r="B54" s="58" t="s">
        <v>132</v>
      </c>
    </row>
  </sheetData>
  <autoFilter ref="A10:V54" xr:uid="{889A73C6-9B88-4D16-BB7C-EAB2E64B6B54}">
    <filterColumn colId="2">
      <filters>
        <filter val="BRUNO AMARAL BERNARDES"/>
        <filter val="BRUNO AMARAL BERNARDES BERNARDES"/>
      </filters>
    </filterColumn>
  </autoFilter>
  <mergeCells count="4">
    <mergeCell ref="C1:E1"/>
    <mergeCell ref="H1:I1"/>
    <mergeCell ref="K1:O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23DA0-B9AE-4A26-ACE8-204EE0CEF1E9}">
  <sheetPr filterMode="1">
    <tabColor theme="9" tint="-0.249977111117893"/>
  </sheetPr>
  <dimension ref="A1:W115"/>
  <sheetViews>
    <sheetView showGridLines="0" topLeftCell="N1" workbookViewId="0">
      <selection activeCell="C15" sqref="C15"/>
    </sheetView>
  </sheetViews>
  <sheetFormatPr defaultRowHeight="14.5"/>
  <cols>
    <col min="1" max="1" width="13.1796875" style="57" bestFit="1" customWidth="1"/>
    <col min="2" max="2" width="17.81640625" style="57" bestFit="1" customWidth="1"/>
    <col min="3" max="3" width="21.54296875" style="57" bestFit="1" customWidth="1"/>
    <col min="4" max="4" width="19.453125" style="57" bestFit="1" customWidth="1"/>
    <col min="5" max="5" width="21.08984375" style="57" bestFit="1" customWidth="1"/>
    <col min="6" max="6" width="14.54296875" bestFit="1" customWidth="1"/>
    <col min="7" max="7" width="14" bestFit="1" customWidth="1"/>
    <col min="8" max="8" width="50.81640625" bestFit="1" customWidth="1"/>
    <col min="9" max="9" width="11.6328125" style="54" customWidth="1"/>
    <col min="10" max="10" width="14.1796875" bestFit="1" customWidth="1"/>
    <col min="11" max="11" width="18.1796875" style="54" customWidth="1"/>
    <col min="12" max="12" width="18.1796875" customWidth="1"/>
    <col min="13" max="13" width="18.1796875" style="54" customWidth="1"/>
    <col min="14" max="14" width="18.1796875" customWidth="1"/>
    <col min="15" max="15" width="18.1796875" style="54" customWidth="1"/>
    <col min="16" max="18" width="18.1796875" customWidth="1"/>
    <col min="19" max="19" width="14.81640625" bestFit="1" customWidth="1"/>
    <col min="20" max="20" width="17.90625" bestFit="1" customWidth="1"/>
    <col min="21" max="21" width="11.1796875" bestFit="1" customWidth="1"/>
    <col min="22" max="22" width="10.81640625" bestFit="1" customWidth="1"/>
    <col min="23" max="23" width="7" bestFit="1" customWidth="1"/>
  </cols>
  <sheetData>
    <row r="1" spans="1:23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 t="shared" ref="I1" si="0"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1" t="s">
        <v>34</v>
      </c>
      <c r="R1" s="20" t="s">
        <v>33</v>
      </c>
      <c r="S1" s="20" t="s">
        <v>35</v>
      </c>
      <c r="T1" s="20" t="s">
        <v>36</v>
      </c>
      <c r="U1" s="22" t="s">
        <v>37</v>
      </c>
      <c r="V1" s="22" t="s">
        <v>38</v>
      </c>
      <c r="W1" s="22" t="s">
        <v>39</v>
      </c>
    </row>
    <row r="2" spans="1:23" ht="15.5" hidden="1">
      <c r="A2" s="126" t="s">
        <v>2017</v>
      </c>
      <c r="B2" s="126" t="s">
        <v>2018</v>
      </c>
      <c r="C2" s="126" t="s">
        <v>2019</v>
      </c>
      <c r="D2" s="126" t="s">
        <v>2020</v>
      </c>
      <c r="E2" s="126" t="s">
        <v>2021</v>
      </c>
      <c r="F2" s="127" t="s">
        <v>2022</v>
      </c>
      <c r="G2" s="74" t="s">
        <v>41</v>
      </c>
      <c r="H2" s="128" t="s">
        <v>42</v>
      </c>
      <c r="I2" s="129" t="s">
        <v>41</v>
      </c>
      <c r="J2" s="75" t="s">
        <v>44</v>
      </c>
      <c r="K2" s="129" t="s">
        <v>5</v>
      </c>
      <c r="L2" s="75" t="s">
        <v>5</v>
      </c>
      <c r="M2" s="129" t="s">
        <v>5</v>
      </c>
      <c r="N2" s="130" t="s">
        <v>5</v>
      </c>
      <c r="O2" s="129">
        <v>34968262925</v>
      </c>
      <c r="P2" s="130" t="s">
        <v>2023</v>
      </c>
      <c r="Q2" s="83">
        <v>34818</v>
      </c>
      <c r="R2" s="131" t="s">
        <v>43</v>
      </c>
      <c r="S2" s="76">
        <v>44795</v>
      </c>
      <c r="T2" s="132">
        <v>44931</v>
      </c>
      <c r="U2" s="133">
        <v>38998244137</v>
      </c>
      <c r="V2" s="134" t="s">
        <v>45</v>
      </c>
      <c r="W2" s="81" t="s">
        <v>46</v>
      </c>
    </row>
    <row r="3" spans="1:23" ht="15.5" hidden="1">
      <c r="A3" s="126" t="s">
        <v>2017</v>
      </c>
      <c r="B3" s="126" t="s">
        <v>2018</v>
      </c>
      <c r="C3" s="126" t="s">
        <v>2019</v>
      </c>
      <c r="D3" s="126" t="s">
        <v>2024</v>
      </c>
      <c r="E3" s="126" t="s">
        <v>2025</v>
      </c>
      <c r="F3" s="127" t="s">
        <v>2022</v>
      </c>
      <c r="G3" s="74" t="s">
        <v>47</v>
      </c>
      <c r="H3" s="128" t="s">
        <v>48</v>
      </c>
      <c r="I3" s="129" t="s">
        <v>47</v>
      </c>
      <c r="J3" s="75" t="s">
        <v>50</v>
      </c>
      <c r="K3" s="129" t="s">
        <v>5</v>
      </c>
      <c r="L3" s="75" t="s">
        <v>5</v>
      </c>
      <c r="M3" s="129" t="s">
        <v>121</v>
      </c>
      <c r="N3" s="130" t="s">
        <v>122</v>
      </c>
      <c r="O3" s="129">
        <v>34968262925</v>
      </c>
      <c r="P3" s="130" t="s">
        <v>2023</v>
      </c>
      <c r="Q3" s="83">
        <v>29461</v>
      </c>
      <c r="R3" s="131" t="s">
        <v>49</v>
      </c>
      <c r="S3" s="76">
        <v>44795</v>
      </c>
      <c r="T3" s="132"/>
      <c r="U3" s="133">
        <v>32999281314</v>
      </c>
      <c r="V3" s="134" t="s">
        <v>45</v>
      </c>
      <c r="W3" s="81" t="s">
        <v>46</v>
      </c>
    </row>
    <row r="4" spans="1:23" ht="15.5" hidden="1">
      <c r="A4" s="126" t="s">
        <v>2017</v>
      </c>
      <c r="B4" s="126" t="s">
        <v>2018</v>
      </c>
      <c r="C4" s="126" t="s">
        <v>2019</v>
      </c>
      <c r="D4" s="126" t="s">
        <v>2026</v>
      </c>
      <c r="E4" s="126" t="s">
        <v>2027</v>
      </c>
      <c r="F4" s="127" t="s">
        <v>2022</v>
      </c>
      <c r="G4" s="74">
        <v>71704965187</v>
      </c>
      <c r="H4" s="128" t="s">
        <v>59</v>
      </c>
      <c r="I4" s="129">
        <v>71704965187</v>
      </c>
      <c r="J4" s="75" t="s">
        <v>61</v>
      </c>
      <c r="K4" s="129">
        <v>397689292</v>
      </c>
      <c r="L4" s="128" t="s">
        <v>62</v>
      </c>
      <c r="M4" s="129" t="s">
        <v>121</v>
      </c>
      <c r="N4" s="130" t="s">
        <v>122</v>
      </c>
      <c r="O4" s="129">
        <v>34968262925</v>
      </c>
      <c r="P4" s="130" t="s">
        <v>2023</v>
      </c>
      <c r="Q4" s="83">
        <v>29776</v>
      </c>
      <c r="R4" s="131" t="s">
        <v>60</v>
      </c>
      <c r="S4" s="76">
        <v>44802</v>
      </c>
      <c r="T4" s="132">
        <v>44928</v>
      </c>
      <c r="U4" s="133">
        <v>62998367034</v>
      </c>
      <c r="V4" s="134" t="s">
        <v>53</v>
      </c>
      <c r="W4" s="81" t="s">
        <v>54</v>
      </c>
    </row>
    <row r="5" spans="1:23" ht="15.5">
      <c r="A5" s="126" t="s">
        <v>2017</v>
      </c>
      <c r="B5" s="126" t="s">
        <v>2018</v>
      </c>
      <c r="C5" s="126" t="s">
        <v>2019</v>
      </c>
      <c r="D5" s="126" t="s">
        <v>2026</v>
      </c>
      <c r="E5" s="126" t="s">
        <v>2028</v>
      </c>
      <c r="F5" s="127" t="s">
        <v>2022</v>
      </c>
      <c r="G5" s="74">
        <v>397689292</v>
      </c>
      <c r="H5" s="128" t="s">
        <v>62</v>
      </c>
      <c r="I5" s="129">
        <v>397689292</v>
      </c>
      <c r="J5" s="75" t="s">
        <v>50</v>
      </c>
      <c r="K5" s="129" t="s">
        <v>5</v>
      </c>
      <c r="L5" s="75" t="s">
        <v>5</v>
      </c>
      <c r="M5" s="129" t="s">
        <v>121</v>
      </c>
      <c r="N5" s="130" t="s">
        <v>122</v>
      </c>
      <c r="O5" s="129">
        <v>34968262925</v>
      </c>
      <c r="P5" s="130" t="s">
        <v>2023</v>
      </c>
      <c r="Q5" s="83">
        <v>33980</v>
      </c>
      <c r="R5" s="131" t="s">
        <v>63</v>
      </c>
      <c r="S5" s="76">
        <v>44802</v>
      </c>
      <c r="T5" s="132"/>
      <c r="U5" s="133">
        <v>62983164625</v>
      </c>
      <c r="V5" s="134" t="s">
        <v>53</v>
      </c>
      <c r="W5" s="81" t="s">
        <v>54</v>
      </c>
    </row>
    <row r="6" spans="1:23" ht="15.5" hidden="1">
      <c r="A6" s="126" t="s">
        <v>2017</v>
      </c>
      <c r="B6" s="126" t="s">
        <v>2018</v>
      </c>
      <c r="C6" s="126" t="s">
        <v>2019</v>
      </c>
      <c r="D6" s="126" t="s">
        <v>2024</v>
      </c>
      <c r="E6" s="126" t="s">
        <v>2029</v>
      </c>
      <c r="F6" s="127" t="s">
        <v>2022</v>
      </c>
      <c r="G6" s="74">
        <v>63870606649</v>
      </c>
      <c r="H6" s="128" t="s">
        <v>298</v>
      </c>
      <c r="I6" s="129">
        <v>63870606649</v>
      </c>
      <c r="J6" s="75" t="s">
        <v>61</v>
      </c>
      <c r="K6" s="129" t="s">
        <v>47</v>
      </c>
      <c r="L6" s="128" t="s">
        <v>48</v>
      </c>
      <c r="M6" s="129" t="s">
        <v>121</v>
      </c>
      <c r="N6" s="130" t="s">
        <v>122</v>
      </c>
      <c r="O6" s="129">
        <v>34968262925</v>
      </c>
      <c r="P6" s="130" t="s">
        <v>2023</v>
      </c>
      <c r="Q6" s="83">
        <v>23683</v>
      </c>
      <c r="R6" s="131" t="s">
        <v>67</v>
      </c>
      <c r="S6" s="76">
        <v>44795</v>
      </c>
      <c r="T6" s="132"/>
      <c r="U6" s="133">
        <v>31984580153</v>
      </c>
      <c r="V6" s="134" t="s">
        <v>45</v>
      </c>
      <c r="W6" s="81" t="s">
        <v>46</v>
      </c>
    </row>
    <row r="7" spans="1:23" ht="15.5" hidden="1">
      <c r="A7" s="126" t="s">
        <v>2017</v>
      </c>
      <c r="B7" s="126" t="s">
        <v>2018</v>
      </c>
      <c r="C7" s="126" t="s">
        <v>2019</v>
      </c>
      <c r="D7" s="126" t="s">
        <v>2030</v>
      </c>
      <c r="E7" s="126" t="s">
        <v>2031</v>
      </c>
      <c r="F7" s="127" t="s">
        <v>2022</v>
      </c>
      <c r="G7" s="74">
        <v>5029234152</v>
      </c>
      <c r="H7" s="128" t="s">
        <v>68</v>
      </c>
      <c r="I7" s="129">
        <v>5029234152</v>
      </c>
      <c r="J7" s="75" t="s">
        <v>50</v>
      </c>
      <c r="K7" s="129" t="s">
        <v>5</v>
      </c>
      <c r="L7" s="75" t="s">
        <v>5</v>
      </c>
      <c r="M7" s="129" t="s">
        <v>121</v>
      </c>
      <c r="N7" s="130" t="s">
        <v>122</v>
      </c>
      <c r="O7" s="129">
        <v>34968262925</v>
      </c>
      <c r="P7" s="130" t="s">
        <v>2023</v>
      </c>
      <c r="Q7" s="83">
        <v>34134</v>
      </c>
      <c r="R7" s="135" t="s">
        <v>69</v>
      </c>
      <c r="S7" s="76">
        <v>44798</v>
      </c>
      <c r="T7" s="132"/>
      <c r="U7" s="133">
        <v>61998801407</v>
      </c>
      <c r="V7" s="134" t="s">
        <v>57</v>
      </c>
      <c r="W7" s="81" t="s">
        <v>58</v>
      </c>
    </row>
    <row r="8" spans="1:23" ht="15.5" hidden="1">
      <c r="A8" s="126" t="s">
        <v>2017</v>
      </c>
      <c r="B8" s="126" t="s">
        <v>2018</v>
      </c>
      <c r="C8" s="126" t="s">
        <v>2019</v>
      </c>
      <c r="D8" s="126" t="s">
        <v>2024</v>
      </c>
      <c r="E8" s="126" t="s">
        <v>2032</v>
      </c>
      <c r="F8" s="127" t="s">
        <v>2022</v>
      </c>
      <c r="G8" s="74">
        <v>11158354754</v>
      </c>
      <c r="H8" s="128" t="s">
        <v>84</v>
      </c>
      <c r="I8" s="129">
        <v>11158354754</v>
      </c>
      <c r="J8" s="75" t="s">
        <v>61</v>
      </c>
      <c r="K8" s="129" t="s">
        <v>47</v>
      </c>
      <c r="L8" s="128" t="s">
        <v>48</v>
      </c>
      <c r="M8" s="129" t="s">
        <v>121</v>
      </c>
      <c r="N8" s="130" t="s">
        <v>122</v>
      </c>
      <c r="O8" s="129">
        <v>34968262925</v>
      </c>
      <c r="P8" s="130" t="s">
        <v>2023</v>
      </c>
      <c r="Q8" s="83">
        <v>31857</v>
      </c>
      <c r="R8" s="131" t="s">
        <v>85</v>
      </c>
      <c r="S8" s="76">
        <v>44795</v>
      </c>
      <c r="T8" s="132"/>
      <c r="U8" s="133">
        <v>24988435066</v>
      </c>
      <c r="V8" s="134" t="s">
        <v>45</v>
      </c>
      <c r="W8" s="81" t="s">
        <v>46</v>
      </c>
    </row>
    <row r="9" spans="1:23" ht="15.5" hidden="1">
      <c r="A9" s="126" t="s">
        <v>2017</v>
      </c>
      <c r="B9" s="126" t="s">
        <v>2018</v>
      </c>
      <c r="C9" s="126" t="s">
        <v>2019</v>
      </c>
      <c r="D9" s="126" t="s">
        <v>2033</v>
      </c>
      <c r="E9" s="126" t="s">
        <v>2034</v>
      </c>
      <c r="F9" s="127" t="s">
        <v>2022</v>
      </c>
      <c r="G9" s="74">
        <v>4578519619</v>
      </c>
      <c r="H9" s="128" t="s">
        <v>86</v>
      </c>
      <c r="I9" s="129">
        <v>4578519619</v>
      </c>
      <c r="J9" s="75" t="s">
        <v>61</v>
      </c>
      <c r="K9" s="129">
        <v>3185033108</v>
      </c>
      <c r="L9" s="128" t="s">
        <v>55</v>
      </c>
      <c r="M9" s="129" t="s">
        <v>121</v>
      </c>
      <c r="N9" s="130" t="s">
        <v>122</v>
      </c>
      <c r="O9" s="129">
        <v>34968262925</v>
      </c>
      <c r="P9" s="130" t="s">
        <v>2023</v>
      </c>
      <c r="Q9" s="83">
        <v>29230</v>
      </c>
      <c r="R9" s="131" t="s">
        <v>87</v>
      </c>
      <c r="S9" s="76">
        <v>44798</v>
      </c>
      <c r="T9" s="132"/>
      <c r="U9" s="133">
        <v>61992807407</v>
      </c>
      <c r="V9" s="134" t="s">
        <v>57</v>
      </c>
      <c r="W9" s="81" t="s">
        <v>58</v>
      </c>
    </row>
    <row r="10" spans="1:23" ht="15.5" hidden="1">
      <c r="A10" s="126" t="s">
        <v>2017</v>
      </c>
      <c r="B10" s="126" t="s">
        <v>2018</v>
      </c>
      <c r="C10" s="126" t="s">
        <v>2019</v>
      </c>
      <c r="D10" s="126" t="s">
        <v>2030</v>
      </c>
      <c r="E10" s="126" t="s">
        <v>2035</v>
      </c>
      <c r="F10" s="127" t="s">
        <v>2022</v>
      </c>
      <c r="G10" s="74" t="s">
        <v>94</v>
      </c>
      <c r="H10" s="128" t="s">
        <v>95</v>
      </c>
      <c r="I10" s="129" t="s">
        <v>94</v>
      </c>
      <c r="J10" s="75" t="s">
        <v>61</v>
      </c>
      <c r="K10" s="129">
        <v>5029234152</v>
      </c>
      <c r="L10" s="128" t="s">
        <v>68</v>
      </c>
      <c r="M10" s="129" t="s">
        <v>121</v>
      </c>
      <c r="N10" s="130" t="s">
        <v>122</v>
      </c>
      <c r="O10" s="129">
        <v>34968262925</v>
      </c>
      <c r="P10" s="130" t="s">
        <v>2023</v>
      </c>
      <c r="Q10" s="83">
        <v>32508</v>
      </c>
      <c r="R10" s="131" t="s">
        <v>96</v>
      </c>
      <c r="S10" s="76">
        <v>44798</v>
      </c>
      <c r="T10" s="132"/>
      <c r="U10" s="133">
        <v>61991458145</v>
      </c>
      <c r="V10" s="134" t="s">
        <v>57</v>
      </c>
      <c r="W10" s="81" t="s">
        <v>58</v>
      </c>
    </row>
    <row r="11" spans="1:23" ht="15.5" hidden="1">
      <c r="A11" s="126" t="s">
        <v>2017</v>
      </c>
      <c r="B11" s="126" t="s">
        <v>2018</v>
      </c>
      <c r="C11" s="126" t="s">
        <v>2019</v>
      </c>
      <c r="D11" s="126" t="s">
        <v>2036</v>
      </c>
      <c r="E11" s="126" t="s">
        <v>2037</v>
      </c>
      <c r="F11" s="127" t="s">
        <v>2022</v>
      </c>
      <c r="G11" s="74" t="s">
        <v>121</v>
      </c>
      <c r="H11" s="128" t="s">
        <v>122</v>
      </c>
      <c r="I11" s="129" t="s">
        <v>121</v>
      </c>
      <c r="J11" s="75" t="s">
        <v>44</v>
      </c>
      <c r="K11" s="129" t="s">
        <v>5</v>
      </c>
      <c r="L11" s="75" t="s">
        <v>5</v>
      </c>
      <c r="M11" s="129" t="s">
        <v>5</v>
      </c>
      <c r="N11" s="130" t="s">
        <v>5</v>
      </c>
      <c r="O11" s="129">
        <v>34968262925</v>
      </c>
      <c r="P11" s="130" t="s">
        <v>2023</v>
      </c>
      <c r="Q11" s="83">
        <v>28570</v>
      </c>
      <c r="R11" s="136" t="s">
        <v>123</v>
      </c>
      <c r="S11" s="132">
        <v>44563</v>
      </c>
      <c r="T11" s="132"/>
      <c r="U11" s="133">
        <v>11985712049</v>
      </c>
      <c r="V11" s="134" t="s">
        <v>45</v>
      </c>
      <c r="W11" s="81" t="s">
        <v>46</v>
      </c>
    </row>
    <row r="12" spans="1:23" ht="15.5" hidden="1">
      <c r="A12" s="126" t="s">
        <v>2017</v>
      </c>
      <c r="B12" s="126" t="s">
        <v>2018</v>
      </c>
      <c r="C12" s="126" t="s">
        <v>2038</v>
      </c>
      <c r="D12" s="126" t="s">
        <v>2036</v>
      </c>
      <c r="E12" s="126" t="s">
        <v>2037</v>
      </c>
      <c r="F12" s="127" t="s">
        <v>2022</v>
      </c>
      <c r="G12" s="74" t="s">
        <v>131</v>
      </c>
      <c r="H12" s="128" t="s">
        <v>132</v>
      </c>
      <c r="I12" s="129" t="s">
        <v>131</v>
      </c>
      <c r="J12" s="75" t="s">
        <v>134</v>
      </c>
      <c r="K12" s="129" t="s">
        <v>5</v>
      </c>
      <c r="L12" s="75" t="s">
        <v>5</v>
      </c>
      <c r="M12" s="129" t="s">
        <v>5</v>
      </c>
      <c r="N12" s="130" t="s">
        <v>5</v>
      </c>
      <c r="O12" s="129">
        <v>34968262925</v>
      </c>
      <c r="P12" s="130" t="s">
        <v>2023</v>
      </c>
      <c r="Q12" s="83">
        <v>32767</v>
      </c>
      <c r="R12" s="136" t="s">
        <v>133</v>
      </c>
      <c r="S12" s="132">
        <v>44795</v>
      </c>
      <c r="T12" s="132"/>
      <c r="U12" s="133">
        <v>62982545323</v>
      </c>
      <c r="V12" s="134" t="s">
        <v>45</v>
      </c>
      <c r="W12" s="81" t="s">
        <v>46</v>
      </c>
    </row>
    <row r="13" spans="1:23" ht="15.5" hidden="1">
      <c r="A13" s="126" t="s">
        <v>2017</v>
      </c>
      <c r="B13" s="126" t="s">
        <v>2018</v>
      </c>
      <c r="C13" s="126" t="s">
        <v>2019</v>
      </c>
      <c r="D13" s="126" t="s">
        <v>2024</v>
      </c>
      <c r="E13" s="126" t="s">
        <v>2039</v>
      </c>
      <c r="F13" s="127" t="s">
        <v>2022</v>
      </c>
      <c r="G13" s="74" t="s">
        <v>140</v>
      </c>
      <c r="H13" s="128" t="s">
        <v>396</v>
      </c>
      <c r="I13" s="129" t="s">
        <v>140</v>
      </c>
      <c r="J13" s="84" t="s">
        <v>61</v>
      </c>
      <c r="K13" s="129" t="s">
        <v>47</v>
      </c>
      <c r="L13" s="128" t="s">
        <v>48</v>
      </c>
      <c r="M13" s="129" t="s">
        <v>121</v>
      </c>
      <c r="N13" s="130" t="s">
        <v>122</v>
      </c>
      <c r="O13" s="129">
        <v>34968262925</v>
      </c>
      <c r="P13" s="130" t="s">
        <v>2023</v>
      </c>
      <c r="Q13" s="84">
        <v>26576</v>
      </c>
      <c r="R13" s="131" t="s">
        <v>142</v>
      </c>
      <c r="S13" s="132">
        <v>44809</v>
      </c>
      <c r="T13" s="132"/>
      <c r="U13" s="133">
        <v>32998234803</v>
      </c>
      <c r="V13" s="134" t="s">
        <v>45</v>
      </c>
      <c r="W13" s="81" t="s">
        <v>46</v>
      </c>
    </row>
    <row r="14" spans="1:23" ht="15.5" hidden="1">
      <c r="A14" s="126" t="s">
        <v>2017</v>
      </c>
      <c r="B14" s="126" t="s">
        <v>2018</v>
      </c>
      <c r="C14" s="126" t="s">
        <v>2019</v>
      </c>
      <c r="D14" s="126" t="s">
        <v>2033</v>
      </c>
      <c r="E14" s="126" t="s">
        <v>2040</v>
      </c>
      <c r="F14" s="127" t="s">
        <v>2022</v>
      </c>
      <c r="G14" s="74" t="s">
        <v>143</v>
      </c>
      <c r="H14" s="128" t="s">
        <v>382</v>
      </c>
      <c r="I14" s="129" t="s">
        <v>143</v>
      </c>
      <c r="J14" s="84" t="s">
        <v>61</v>
      </c>
      <c r="K14" s="129">
        <v>3185033108</v>
      </c>
      <c r="L14" s="128" t="s">
        <v>55</v>
      </c>
      <c r="M14" s="129" t="s">
        <v>121</v>
      </c>
      <c r="N14" s="130" t="s">
        <v>122</v>
      </c>
      <c r="O14" s="129">
        <v>34968262925</v>
      </c>
      <c r="P14" s="130" t="s">
        <v>2023</v>
      </c>
      <c r="Q14" s="84">
        <v>36422</v>
      </c>
      <c r="R14" s="137" t="s">
        <v>145</v>
      </c>
      <c r="S14" s="132">
        <v>44809</v>
      </c>
      <c r="T14" s="132"/>
      <c r="U14" s="133">
        <v>61982294394</v>
      </c>
      <c r="V14" s="134" t="s">
        <v>57</v>
      </c>
      <c r="W14" s="81" t="s">
        <v>58</v>
      </c>
    </row>
    <row r="15" spans="1:23" ht="15.5" hidden="1">
      <c r="A15" s="126" t="s">
        <v>2017</v>
      </c>
      <c r="B15" s="126" t="s">
        <v>2018</v>
      </c>
      <c r="C15" s="126" t="s">
        <v>2019</v>
      </c>
      <c r="D15" s="126" t="s">
        <v>2026</v>
      </c>
      <c r="E15" s="126" t="s">
        <v>2027</v>
      </c>
      <c r="F15" s="127" t="s">
        <v>2022</v>
      </c>
      <c r="G15" s="74">
        <v>3491168147</v>
      </c>
      <c r="H15" s="128" t="s">
        <v>306</v>
      </c>
      <c r="I15" s="129">
        <v>3491168147</v>
      </c>
      <c r="J15" s="84" t="s">
        <v>61</v>
      </c>
      <c r="K15" s="129">
        <v>397689292</v>
      </c>
      <c r="L15" s="128" t="s">
        <v>62</v>
      </c>
      <c r="M15" s="129" t="s">
        <v>121</v>
      </c>
      <c r="N15" s="130" t="s">
        <v>122</v>
      </c>
      <c r="O15" s="129">
        <v>34968262925</v>
      </c>
      <c r="P15" s="130" t="s">
        <v>2023</v>
      </c>
      <c r="Q15" s="84">
        <v>32484</v>
      </c>
      <c r="R15" s="138" t="s">
        <v>147</v>
      </c>
      <c r="S15" s="132">
        <v>44816</v>
      </c>
      <c r="T15" s="132"/>
      <c r="U15" s="133">
        <v>61996914796</v>
      </c>
      <c r="V15" s="134" t="s">
        <v>53</v>
      </c>
      <c r="W15" s="134" t="s">
        <v>54</v>
      </c>
    </row>
    <row r="16" spans="1:23" ht="15.5" hidden="1">
      <c r="A16" s="126" t="s">
        <v>2017</v>
      </c>
      <c r="B16" s="126" t="s">
        <v>2018</v>
      </c>
      <c r="C16" s="126" t="s">
        <v>2019</v>
      </c>
      <c r="D16" s="126" t="s">
        <v>2026</v>
      </c>
      <c r="E16" s="126" t="s">
        <v>2041</v>
      </c>
      <c r="F16" s="127" t="s">
        <v>2022</v>
      </c>
      <c r="G16" s="74" t="s">
        <v>164</v>
      </c>
      <c r="H16" s="128" t="s">
        <v>165</v>
      </c>
      <c r="I16" s="129" t="s">
        <v>164</v>
      </c>
      <c r="J16" s="84" t="s">
        <v>61</v>
      </c>
      <c r="K16" s="129">
        <v>397689292</v>
      </c>
      <c r="L16" s="128" t="s">
        <v>62</v>
      </c>
      <c r="M16" s="129" t="s">
        <v>121</v>
      </c>
      <c r="N16" s="130" t="s">
        <v>122</v>
      </c>
      <c r="O16" s="129">
        <v>34968262925</v>
      </c>
      <c r="P16" s="130" t="s">
        <v>2023</v>
      </c>
      <c r="Q16" s="84">
        <v>37646</v>
      </c>
      <c r="R16" s="139" t="s">
        <v>166</v>
      </c>
      <c r="S16" s="132">
        <v>44830</v>
      </c>
      <c r="T16" s="132"/>
      <c r="U16" s="133">
        <v>62983177838</v>
      </c>
      <c r="V16" s="134" t="s">
        <v>53</v>
      </c>
      <c r="W16" s="134" t="s">
        <v>54</v>
      </c>
    </row>
    <row r="17" spans="1:23" ht="15.5" hidden="1">
      <c r="A17" s="126" t="s">
        <v>2017</v>
      </c>
      <c r="B17" s="126" t="s">
        <v>2018</v>
      </c>
      <c r="C17" s="126" t="s">
        <v>2019</v>
      </c>
      <c r="D17" s="126" t="s">
        <v>2024</v>
      </c>
      <c r="E17" s="126" t="s">
        <v>2042</v>
      </c>
      <c r="F17" s="127" t="s">
        <v>2022</v>
      </c>
      <c r="G17" s="74">
        <v>6906193678</v>
      </c>
      <c r="H17" s="128" t="s">
        <v>178</v>
      </c>
      <c r="I17" s="129">
        <v>6906193678</v>
      </c>
      <c r="J17" s="84" t="s">
        <v>61</v>
      </c>
      <c r="K17" s="129" t="s">
        <v>47</v>
      </c>
      <c r="L17" s="128" t="s">
        <v>48</v>
      </c>
      <c r="M17" s="129" t="s">
        <v>121</v>
      </c>
      <c r="N17" s="130" t="s">
        <v>122</v>
      </c>
      <c r="O17" s="129">
        <v>34968262925</v>
      </c>
      <c r="P17" s="130" t="s">
        <v>2023</v>
      </c>
      <c r="Q17" s="84">
        <v>34799</v>
      </c>
      <c r="R17" s="139" t="s">
        <v>179</v>
      </c>
      <c r="S17" s="132">
        <v>44837</v>
      </c>
      <c r="T17" s="132"/>
      <c r="U17" s="133">
        <v>32988582867</v>
      </c>
      <c r="V17" s="134" t="s">
        <v>45</v>
      </c>
      <c r="W17" s="134" t="s">
        <v>46</v>
      </c>
    </row>
    <row r="18" spans="1:23" ht="15.5" hidden="1">
      <c r="A18" s="126" t="s">
        <v>2017</v>
      </c>
      <c r="B18" s="126" t="s">
        <v>2018</v>
      </c>
      <c r="C18" s="126" t="s">
        <v>2038</v>
      </c>
      <c r="D18" s="126" t="s">
        <v>2036</v>
      </c>
      <c r="E18" s="126" t="s">
        <v>2037</v>
      </c>
      <c r="F18" s="127" t="s">
        <v>2022</v>
      </c>
      <c r="G18" s="74">
        <v>12099359610</v>
      </c>
      <c r="H18" s="128" t="s">
        <v>939</v>
      </c>
      <c r="I18" s="129">
        <v>12099359610</v>
      </c>
      <c r="J18" s="75" t="s">
        <v>200</v>
      </c>
      <c r="K18" s="129" t="s">
        <v>5</v>
      </c>
      <c r="L18" s="134" t="s">
        <v>5</v>
      </c>
      <c r="M18" s="129" t="s">
        <v>5</v>
      </c>
      <c r="N18" s="130" t="s">
        <v>5</v>
      </c>
      <c r="O18" s="129">
        <v>34968262925</v>
      </c>
      <c r="P18" s="130" t="s">
        <v>2023</v>
      </c>
      <c r="Q18" s="84">
        <v>34568</v>
      </c>
      <c r="R18" s="139" t="s">
        <v>181</v>
      </c>
      <c r="S18" s="132">
        <v>44844</v>
      </c>
      <c r="T18" s="132"/>
      <c r="U18" s="133">
        <v>11949730214</v>
      </c>
      <c r="V18" s="134" t="s">
        <v>45</v>
      </c>
      <c r="W18" s="134" t="s">
        <v>46</v>
      </c>
    </row>
    <row r="19" spans="1:23" ht="15.5">
      <c r="A19" s="126" t="s">
        <v>2017</v>
      </c>
      <c r="B19" s="126" t="s">
        <v>2018</v>
      </c>
      <c r="C19" s="126" t="s">
        <v>2019</v>
      </c>
      <c r="D19" s="126" t="s">
        <v>2043</v>
      </c>
      <c r="E19" s="126" t="s">
        <v>2044</v>
      </c>
      <c r="F19" s="127" t="s">
        <v>2022</v>
      </c>
      <c r="G19" s="74">
        <v>2372948180</v>
      </c>
      <c r="H19" s="128" t="s">
        <v>182</v>
      </c>
      <c r="I19" s="129">
        <v>2372948180</v>
      </c>
      <c r="J19" s="75" t="s">
        <v>50</v>
      </c>
      <c r="K19" s="129" t="s">
        <v>5</v>
      </c>
      <c r="L19" s="134" t="s">
        <v>5</v>
      </c>
      <c r="M19" s="129" t="s">
        <v>121</v>
      </c>
      <c r="N19" s="130" t="s">
        <v>122</v>
      </c>
      <c r="O19" s="129">
        <v>34968262925</v>
      </c>
      <c r="P19" s="130" t="s">
        <v>2023</v>
      </c>
      <c r="Q19" s="84">
        <v>31809</v>
      </c>
      <c r="R19" s="139" t="s">
        <v>183</v>
      </c>
      <c r="S19" s="132">
        <v>44847</v>
      </c>
      <c r="T19" s="132"/>
      <c r="U19" s="133">
        <v>62981133935</v>
      </c>
      <c r="V19" s="134" t="s">
        <v>53</v>
      </c>
      <c r="W19" s="134" t="s">
        <v>54</v>
      </c>
    </row>
    <row r="20" spans="1:23" ht="15.5" hidden="1">
      <c r="A20" s="126" t="s">
        <v>2017</v>
      </c>
      <c r="B20" s="126" t="s">
        <v>2018</v>
      </c>
      <c r="C20" s="126" t="s">
        <v>2019</v>
      </c>
      <c r="D20" s="126" t="s">
        <v>2026</v>
      </c>
      <c r="E20" s="126" t="s">
        <v>2045</v>
      </c>
      <c r="F20" s="127" t="s">
        <v>2022</v>
      </c>
      <c r="G20" s="74">
        <v>70677211139</v>
      </c>
      <c r="H20" s="128" t="s">
        <v>339</v>
      </c>
      <c r="I20" s="129">
        <v>70677211139</v>
      </c>
      <c r="J20" s="84" t="s">
        <v>61</v>
      </c>
      <c r="K20" s="129">
        <v>397689292</v>
      </c>
      <c r="L20" s="134" t="s">
        <v>62</v>
      </c>
      <c r="M20" s="129" t="s">
        <v>121</v>
      </c>
      <c r="N20" s="130" t="s">
        <v>122</v>
      </c>
      <c r="O20" s="129">
        <v>34968262925</v>
      </c>
      <c r="P20" s="130" t="s">
        <v>2023</v>
      </c>
      <c r="Q20" s="84">
        <v>38097</v>
      </c>
      <c r="R20" s="139" t="s">
        <v>185</v>
      </c>
      <c r="S20" s="132">
        <v>44847</v>
      </c>
      <c r="T20" s="132"/>
      <c r="U20" s="133">
        <v>62981788480</v>
      </c>
      <c r="V20" s="134" t="s">
        <v>53</v>
      </c>
      <c r="W20" s="134" t="s">
        <v>54</v>
      </c>
    </row>
    <row r="21" spans="1:23" ht="15.5" hidden="1">
      <c r="A21" s="126" t="s">
        <v>2017</v>
      </c>
      <c r="B21" s="126" t="s">
        <v>2018</v>
      </c>
      <c r="C21" s="126" t="s">
        <v>2019</v>
      </c>
      <c r="D21" s="126" t="s">
        <v>2043</v>
      </c>
      <c r="E21" s="126" t="s">
        <v>2046</v>
      </c>
      <c r="F21" s="127" t="s">
        <v>2022</v>
      </c>
      <c r="G21" s="74">
        <v>7677292186</v>
      </c>
      <c r="H21" s="128" t="s">
        <v>312</v>
      </c>
      <c r="I21" s="129">
        <v>7677292186</v>
      </c>
      <c r="J21" s="84" t="s">
        <v>61</v>
      </c>
      <c r="K21" s="129">
        <v>2372948180</v>
      </c>
      <c r="L21" s="128" t="s">
        <v>182</v>
      </c>
      <c r="M21" s="129" t="s">
        <v>121</v>
      </c>
      <c r="N21" s="130" t="s">
        <v>122</v>
      </c>
      <c r="O21" s="129">
        <v>34968262925</v>
      </c>
      <c r="P21" s="130" t="s">
        <v>2023</v>
      </c>
      <c r="Q21" s="84">
        <v>36840</v>
      </c>
      <c r="R21" s="139" t="s">
        <v>187</v>
      </c>
      <c r="S21" s="132">
        <v>44847</v>
      </c>
      <c r="T21" s="132"/>
      <c r="U21" s="133">
        <v>62994901605</v>
      </c>
      <c r="V21" s="134" t="s">
        <v>53</v>
      </c>
      <c r="W21" s="134" t="s">
        <v>54</v>
      </c>
    </row>
    <row r="22" spans="1:23" ht="15.5" hidden="1">
      <c r="A22" s="126" t="s">
        <v>2017</v>
      </c>
      <c r="B22" s="126" t="s">
        <v>2018</v>
      </c>
      <c r="C22" s="126" t="s">
        <v>2019</v>
      </c>
      <c r="D22" s="126" t="s">
        <v>2024</v>
      </c>
      <c r="E22" s="126" t="s">
        <v>2047</v>
      </c>
      <c r="F22" s="127" t="s">
        <v>2022</v>
      </c>
      <c r="G22" s="74">
        <v>6054831674</v>
      </c>
      <c r="H22" s="128" t="s">
        <v>272</v>
      </c>
      <c r="I22" s="129">
        <v>6054831674</v>
      </c>
      <c r="J22" s="84" t="s">
        <v>61</v>
      </c>
      <c r="K22" s="129" t="s">
        <v>47</v>
      </c>
      <c r="L22" s="128" t="s">
        <v>48</v>
      </c>
      <c r="M22" s="129" t="s">
        <v>121</v>
      </c>
      <c r="N22" s="130" t="s">
        <v>122</v>
      </c>
      <c r="O22" s="129">
        <v>34968262925</v>
      </c>
      <c r="P22" s="130" t="s">
        <v>2023</v>
      </c>
      <c r="Q22" s="84">
        <v>30622</v>
      </c>
      <c r="R22" s="139" t="s">
        <v>189</v>
      </c>
      <c r="S22" s="132">
        <v>44847</v>
      </c>
      <c r="T22" s="132"/>
      <c r="U22" s="133">
        <v>32988451531</v>
      </c>
      <c r="V22" s="134" t="s">
        <v>45</v>
      </c>
      <c r="W22" s="134" t="s">
        <v>46</v>
      </c>
    </row>
    <row r="23" spans="1:23" ht="15.5" hidden="1">
      <c r="A23" s="126" t="s">
        <v>2017</v>
      </c>
      <c r="B23" s="126" t="s">
        <v>2018</v>
      </c>
      <c r="C23" s="126" t="s">
        <v>2019</v>
      </c>
      <c r="D23" s="126" t="s">
        <v>2024</v>
      </c>
      <c r="E23" s="126" t="s">
        <v>2048</v>
      </c>
      <c r="F23" s="127" t="s">
        <v>2022</v>
      </c>
      <c r="G23" s="74">
        <v>8251327628</v>
      </c>
      <c r="H23" s="128" t="s">
        <v>190</v>
      </c>
      <c r="I23" s="129">
        <v>8251327628</v>
      </c>
      <c r="J23" s="84" t="s">
        <v>61</v>
      </c>
      <c r="K23" s="129" t="s">
        <v>47</v>
      </c>
      <c r="L23" s="128" t="s">
        <v>48</v>
      </c>
      <c r="M23" s="129" t="s">
        <v>121</v>
      </c>
      <c r="N23" s="130" t="s">
        <v>122</v>
      </c>
      <c r="O23" s="129">
        <v>34968262925</v>
      </c>
      <c r="P23" s="130" t="s">
        <v>2023</v>
      </c>
      <c r="Q23" s="84">
        <v>31418</v>
      </c>
      <c r="R23" s="139" t="s">
        <v>191</v>
      </c>
      <c r="S23" s="132">
        <v>44847</v>
      </c>
      <c r="T23" s="132"/>
      <c r="U23" s="133">
        <v>32999615104</v>
      </c>
      <c r="V23" s="134" t="s">
        <v>45</v>
      </c>
      <c r="W23" s="134" t="s">
        <v>46</v>
      </c>
    </row>
    <row r="24" spans="1:23" ht="15.5" hidden="1">
      <c r="A24" s="126" t="s">
        <v>2017</v>
      </c>
      <c r="B24" s="126" t="s">
        <v>2018</v>
      </c>
      <c r="C24" s="126" t="s">
        <v>2019</v>
      </c>
      <c r="D24" s="126" t="s">
        <v>2033</v>
      </c>
      <c r="E24" s="126" t="s">
        <v>2049</v>
      </c>
      <c r="F24" s="127" t="s">
        <v>2022</v>
      </c>
      <c r="G24" s="74">
        <v>72073926134</v>
      </c>
      <c r="H24" s="128" t="s">
        <v>195</v>
      </c>
      <c r="I24" s="129">
        <v>72073926134</v>
      </c>
      <c r="J24" s="75" t="s">
        <v>50</v>
      </c>
      <c r="K24" s="129" t="s">
        <v>5</v>
      </c>
      <c r="L24" s="134" t="s">
        <v>5</v>
      </c>
      <c r="M24" s="129" t="s">
        <v>121</v>
      </c>
      <c r="N24" s="130" t="s">
        <v>122</v>
      </c>
      <c r="O24" s="129">
        <v>34968262925</v>
      </c>
      <c r="P24" s="130" t="s">
        <v>2023</v>
      </c>
      <c r="Q24" s="84">
        <v>30596</v>
      </c>
      <c r="R24" s="139" t="s">
        <v>196</v>
      </c>
      <c r="S24" s="132">
        <v>44847</v>
      </c>
      <c r="T24" s="132"/>
      <c r="U24" s="133">
        <v>61982048346</v>
      </c>
      <c r="V24" s="134" t="s">
        <v>57</v>
      </c>
      <c r="W24" s="134" t="s">
        <v>58</v>
      </c>
    </row>
    <row r="25" spans="1:23" ht="15.5" hidden="1">
      <c r="A25" s="126" t="s">
        <v>2017</v>
      </c>
      <c r="B25" s="126" t="s">
        <v>2018</v>
      </c>
      <c r="C25" s="126" t="s">
        <v>2019</v>
      </c>
      <c r="D25" s="126" t="s">
        <v>2024</v>
      </c>
      <c r="E25" s="126" t="s">
        <v>2050</v>
      </c>
      <c r="F25" s="127" t="s">
        <v>2022</v>
      </c>
      <c r="G25" s="74">
        <v>16794853779</v>
      </c>
      <c r="H25" s="128" t="s">
        <v>624</v>
      </c>
      <c r="I25" s="129">
        <v>16794853779</v>
      </c>
      <c r="J25" s="84" t="s">
        <v>61</v>
      </c>
      <c r="K25" s="129" t="s">
        <v>47</v>
      </c>
      <c r="L25" s="128" t="s">
        <v>48</v>
      </c>
      <c r="M25" s="129" t="s">
        <v>121</v>
      </c>
      <c r="N25" s="130" t="s">
        <v>122</v>
      </c>
      <c r="O25" s="129">
        <v>34968262925</v>
      </c>
      <c r="P25" s="130" t="s">
        <v>2023</v>
      </c>
      <c r="Q25" s="84">
        <v>35229</v>
      </c>
      <c r="R25" s="139" t="s">
        <v>635</v>
      </c>
      <c r="S25" s="140">
        <v>44859</v>
      </c>
      <c r="T25" s="132"/>
      <c r="U25" s="133">
        <v>32998057228</v>
      </c>
      <c r="V25" s="134" t="s">
        <v>57</v>
      </c>
      <c r="W25" s="134" t="s">
        <v>2051</v>
      </c>
    </row>
    <row r="26" spans="1:23" ht="15.5" hidden="1">
      <c r="A26" s="126" t="s">
        <v>2017</v>
      </c>
      <c r="B26" s="126" t="s">
        <v>2018</v>
      </c>
      <c r="C26" s="126" t="s">
        <v>2019</v>
      </c>
      <c r="D26" s="126" t="s">
        <v>2033</v>
      </c>
      <c r="E26" s="126" t="s">
        <v>2040</v>
      </c>
      <c r="F26" s="127" t="s">
        <v>2022</v>
      </c>
      <c r="G26" s="74">
        <v>3804044190</v>
      </c>
      <c r="H26" s="128" t="s">
        <v>629</v>
      </c>
      <c r="I26" s="129">
        <v>3804044190</v>
      </c>
      <c r="J26" s="84" t="s">
        <v>61</v>
      </c>
      <c r="K26" s="129">
        <v>72073926134</v>
      </c>
      <c r="L26" s="128" t="s">
        <v>195</v>
      </c>
      <c r="M26" s="129" t="s">
        <v>121</v>
      </c>
      <c r="N26" s="130" t="s">
        <v>122</v>
      </c>
      <c r="O26" s="129">
        <v>34968262925</v>
      </c>
      <c r="P26" s="130" t="s">
        <v>2023</v>
      </c>
      <c r="Q26" s="84">
        <v>33741</v>
      </c>
      <c r="R26" s="139" t="s">
        <v>636</v>
      </c>
      <c r="S26" s="140">
        <v>44859</v>
      </c>
      <c r="T26" s="132"/>
      <c r="U26" s="133">
        <v>61982494477</v>
      </c>
      <c r="V26" s="134" t="s">
        <v>57</v>
      </c>
      <c r="W26" s="134" t="s">
        <v>58</v>
      </c>
    </row>
    <row r="27" spans="1:23" ht="15.5" hidden="1">
      <c r="A27" s="126" t="s">
        <v>2017</v>
      </c>
      <c r="B27" s="126" t="s">
        <v>2018</v>
      </c>
      <c r="C27" s="126" t="s">
        <v>2019</v>
      </c>
      <c r="D27" s="126" t="s">
        <v>2033</v>
      </c>
      <c r="E27" s="126" t="s">
        <v>2052</v>
      </c>
      <c r="F27" s="127" t="s">
        <v>2022</v>
      </c>
      <c r="G27" s="74">
        <v>532359160</v>
      </c>
      <c r="H27" s="128" t="s">
        <v>630</v>
      </c>
      <c r="I27" s="129">
        <v>532359160</v>
      </c>
      <c r="J27" s="84" t="s">
        <v>61</v>
      </c>
      <c r="K27" s="129">
        <v>72073926134</v>
      </c>
      <c r="L27" s="128" t="s">
        <v>195</v>
      </c>
      <c r="M27" s="129" t="s">
        <v>121</v>
      </c>
      <c r="N27" s="130" t="s">
        <v>122</v>
      </c>
      <c r="O27" s="129">
        <v>34968262925</v>
      </c>
      <c r="P27" s="130" t="s">
        <v>2023</v>
      </c>
      <c r="Q27" s="84">
        <v>30942</v>
      </c>
      <c r="R27" s="139" t="s">
        <v>637</v>
      </c>
      <c r="S27" s="140">
        <v>44859</v>
      </c>
      <c r="T27" s="132"/>
      <c r="U27" s="133">
        <v>61983635864</v>
      </c>
      <c r="V27" s="134" t="s">
        <v>57</v>
      </c>
      <c r="W27" s="134" t="s">
        <v>58</v>
      </c>
    </row>
    <row r="28" spans="1:23" ht="15.5" hidden="1">
      <c r="A28" s="126" t="s">
        <v>2017</v>
      </c>
      <c r="B28" s="126" t="s">
        <v>2018</v>
      </c>
      <c r="C28" s="126" t="s">
        <v>2019</v>
      </c>
      <c r="D28" s="126" t="s">
        <v>2033</v>
      </c>
      <c r="E28" s="126" t="s">
        <v>2053</v>
      </c>
      <c r="F28" s="127" t="s">
        <v>2022</v>
      </c>
      <c r="G28" s="74">
        <v>93178298134</v>
      </c>
      <c r="H28" s="128" t="s">
        <v>666</v>
      </c>
      <c r="I28" s="129">
        <v>93178298134</v>
      </c>
      <c r="J28" s="84" t="s">
        <v>61</v>
      </c>
      <c r="K28" s="129">
        <v>72073926134</v>
      </c>
      <c r="L28" s="128" t="s">
        <v>195</v>
      </c>
      <c r="M28" s="129" t="s">
        <v>121</v>
      </c>
      <c r="N28" s="130" t="s">
        <v>122</v>
      </c>
      <c r="O28" s="129">
        <v>34968262925</v>
      </c>
      <c r="P28" s="130" t="s">
        <v>2023</v>
      </c>
      <c r="Q28" s="84">
        <v>29415</v>
      </c>
      <c r="R28" s="139" t="s">
        <v>638</v>
      </c>
      <c r="S28" s="140">
        <v>44859</v>
      </c>
      <c r="T28" s="132"/>
      <c r="U28" s="133">
        <v>61995950351</v>
      </c>
      <c r="V28" s="134" t="s">
        <v>57</v>
      </c>
      <c r="W28" s="134" t="s">
        <v>58</v>
      </c>
    </row>
    <row r="29" spans="1:23" ht="15.5" hidden="1">
      <c r="A29" s="126" t="s">
        <v>2017</v>
      </c>
      <c r="B29" s="126" t="s">
        <v>2018</v>
      </c>
      <c r="C29" s="126" t="s">
        <v>2019</v>
      </c>
      <c r="D29" s="126" t="s">
        <v>2043</v>
      </c>
      <c r="E29" s="126" t="s">
        <v>2054</v>
      </c>
      <c r="F29" s="127" t="s">
        <v>2022</v>
      </c>
      <c r="G29" s="74">
        <v>15972500230</v>
      </c>
      <c r="H29" s="128" t="s">
        <v>854</v>
      </c>
      <c r="I29" s="129">
        <v>15972500230</v>
      </c>
      <c r="J29" s="84" t="s">
        <v>61</v>
      </c>
      <c r="K29" s="129">
        <v>2372948180</v>
      </c>
      <c r="L29" s="128" t="s">
        <v>182</v>
      </c>
      <c r="M29" s="129" t="s">
        <v>121</v>
      </c>
      <c r="N29" s="130" t="s">
        <v>122</v>
      </c>
      <c r="O29" s="129">
        <v>34968262925</v>
      </c>
      <c r="P29" s="130" t="s">
        <v>2023</v>
      </c>
      <c r="Q29" s="84">
        <v>22397</v>
      </c>
      <c r="R29" s="139" t="s">
        <v>963</v>
      </c>
      <c r="S29" s="132">
        <v>44866</v>
      </c>
      <c r="T29" s="132">
        <v>44953</v>
      </c>
      <c r="U29" s="133">
        <v>6298447734</v>
      </c>
      <c r="V29" s="134" t="s">
        <v>53</v>
      </c>
      <c r="W29" s="134" t="s">
        <v>54</v>
      </c>
    </row>
    <row r="30" spans="1:23" ht="15.5" hidden="1">
      <c r="A30" s="126" t="s">
        <v>2017</v>
      </c>
      <c r="B30" s="126" t="s">
        <v>2018</v>
      </c>
      <c r="C30" s="126" t="s">
        <v>2019</v>
      </c>
      <c r="D30" s="126" t="s">
        <v>2043</v>
      </c>
      <c r="E30" s="126" t="s">
        <v>2055</v>
      </c>
      <c r="F30" s="127" t="s">
        <v>2022</v>
      </c>
      <c r="G30" s="74">
        <v>1997931150</v>
      </c>
      <c r="H30" s="128" t="s">
        <v>886</v>
      </c>
      <c r="I30" s="129">
        <v>1997931150</v>
      </c>
      <c r="J30" s="84" t="s">
        <v>61</v>
      </c>
      <c r="K30" s="129">
        <v>2372948180</v>
      </c>
      <c r="L30" s="128" t="s">
        <v>182</v>
      </c>
      <c r="M30" s="129" t="s">
        <v>121</v>
      </c>
      <c r="N30" s="130" t="s">
        <v>122</v>
      </c>
      <c r="O30" s="129">
        <v>34968262925</v>
      </c>
      <c r="P30" s="130" t="s">
        <v>2023</v>
      </c>
      <c r="Q30" s="84">
        <v>31862</v>
      </c>
      <c r="R30" s="139" t="s">
        <v>964</v>
      </c>
      <c r="S30" s="132">
        <v>44872</v>
      </c>
      <c r="T30" s="132">
        <v>44956</v>
      </c>
      <c r="U30" s="133">
        <v>62984484776</v>
      </c>
      <c r="V30" s="134" t="s">
        <v>53</v>
      </c>
      <c r="W30" s="134" t="s">
        <v>54</v>
      </c>
    </row>
    <row r="31" spans="1:23" ht="15.5" hidden="1">
      <c r="A31" s="126" t="s">
        <v>2017</v>
      </c>
      <c r="B31" s="126" t="s">
        <v>2018</v>
      </c>
      <c r="C31" s="126" t="s">
        <v>2019</v>
      </c>
      <c r="D31" s="126" t="s">
        <v>2030</v>
      </c>
      <c r="E31" s="126" t="s">
        <v>2056</v>
      </c>
      <c r="F31" s="127" t="s">
        <v>2022</v>
      </c>
      <c r="G31" s="74">
        <v>69228299134</v>
      </c>
      <c r="H31" s="128" t="s">
        <v>919</v>
      </c>
      <c r="I31" s="129">
        <v>69228299134</v>
      </c>
      <c r="J31" s="84" t="s">
        <v>61</v>
      </c>
      <c r="K31" s="129">
        <v>5029234152</v>
      </c>
      <c r="L31" s="128" t="s">
        <v>68</v>
      </c>
      <c r="M31" s="129" t="s">
        <v>121</v>
      </c>
      <c r="N31" s="130" t="s">
        <v>122</v>
      </c>
      <c r="O31" s="129">
        <v>34968262925</v>
      </c>
      <c r="P31" s="130" t="s">
        <v>2023</v>
      </c>
      <c r="Q31" s="84">
        <v>29019</v>
      </c>
      <c r="R31" s="139" t="s">
        <v>965</v>
      </c>
      <c r="S31" s="132">
        <v>44872</v>
      </c>
      <c r="T31" s="132"/>
      <c r="U31" s="133">
        <v>61993535351</v>
      </c>
      <c r="V31" s="134" t="s">
        <v>57</v>
      </c>
      <c r="W31" s="134" t="s">
        <v>58</v>
      </c>
    </row>
    <row r="32" spans="1:23" ht="15.5" hidden="1">
      <c r="A32" s="126" t="s">
        <v>2017</v>
      </c>
      <c r="B32" s="126" t="s">
        <v>2018</v>
      </c>
      <c r="C32" s="126" t="s">
        <v>2019</v>
      </c>
      <c r="D32" s="126" t="s">
        <v>2033</v>
      </c>
      <c r="E32" s="126" t="s">
        <v>2057</v>
      </c>
      <c r="F32" s="127" t="s">
        <v>2022</v>
      </c>
      <c r="G32" s="74">
        <v>1825873127</v>
      </c>
      <c r="H32" s="128" t="s">
        <v>940</v>
      </c>
      <c r="I32" s="129">
        <v>1825873127</v>
      </c>
      <c r="J32" s="84" t="s">
        <v>61</v>
      </c>
      <c r="K32" s="129">
        <v>72073926134</v>
      </c>
      <c r="L32" s="128" t="s">
        <v>195</v>
      </c>
      <c r="M32" s="129" t="s">
        <v>121</v>
      </c>
      <c r="N32" s="130" t="s">
        <v>122</v>
      </c>
      <c r="O32" s="129">
        <v>34968262925</v>
      </c>
      <c r="P32" s="130" t="s">
        <v>2023</v>
      </c>
      <c r="Q32" s="84">
        <v>33216</v>
      </c>
      <c r="R32" s="139" t="s">
        <v>966</v>
      </c>
      <c r="S32" s="132">
        <v>44872</v>
      </c>
      <c r="T32" s="132"/>
      <c r="U32" s="133">
        <v>61981300001</v>
      </c>
      <c r="V32" s="134" t="s">
        <v>57</v>
      </c>
      <c r="W32" s="134" t="s">
        <v>58</v>
      </c>
    </row>
    <row r="33" spans="1:23" ht="15.5">
      <c r="A33" s="126" t="s">
        <v>2017</v>
      </c>
      <c r="B33" s="126" t="s">
        <v>2018</v>
      </c>
      <c r="C33" s="126" t="s">
        <v>2019</v>
      </c>
      <c r="D33" s="126" t="s">
        <v>2043</v>
      </c>
      <c r="E33" s="126" t="s">
        <v>2044</v>
      </c>
      <c r="F33" s="127" t="s">
        <v>2022</v>
      </c>
      <c r="G33" s="74">
        <v>70325321108</v>
      </c>
      <c r="H33" s="128" t="s">
        <v>674</v>
      </c>
      <c r="I33" s="129">
        <v>70325321108</v>
      </c>
      <c r="J33" s="75" t="s">
        <v>50</v>
      </c>
      <c r="K33" s="129" t="s">
        <v>5</v>
      </c>
      <c r="L33" s="134" t="s">
        <v>5</v>
      </c>
      <c r="M33" s="129" t="s">
        <v>121</v>
      </c>
      <c r="N33" s="130" t="s">
        <v>122</v>
      </c>
      <c r="O33" s="129">
        <v>34968262925</v>
      </c>
      <c r="P33" s="130" t="s">
        <v>2023</v>
      </c>
      <c r="Q33" s="84">
        <v>35781</v>
      </c>
      <c r="R33" s="139" t="s">
        <v>2058</v>
      </c>
      <c r="S33" s="132">
        <v>44872</v>
      </c>
      <c r="T33" s="132"/>
      <c r="U33" s="133">
        <v>62998503766</v>
      </c>
      <c r="V33" s="134" t="s">
        <v>53</v>
      </c>
      <c r="W33" s="134" t="s">
        <v>54</v>
      </c>
    </row>
    <row r="34" spans="1:23" ht="15.5" hidden="1">
      <c r="A34" s="126" t="s">
        <v>2017</v>
      </c>
      <c r="B34" s="126" t="s">
        <v>2018</v>
      </c>
      <c r="C34" s="126" t="s">
        <v>2019</v>
      </c>
      <c r="D34" s="126" t="s">
        <v>2024</v>
      </c>
      <c r="E34" s="126" t="s">
        <v>2059</v>
      </c>
      <c r="F34" s="127" t="s">
        <v>2022</v>
      </c>
      <c r="G34" s="74">
        <v>7978836657</v>
      </c>
      <c r="H34" s="128" t="s">
        <v>941</v>
      </c>
      <c r="I34" s="129">
        <v>7978836657</v>
      </c>
      <c r="J34" s="84" t="s">
        <v>61</v>
      </c>
      <c r="K34" s="129" t="s">
        <v>47</v>
      </c>
      <c r="L34" s="128" t="s">
        <v>48</v>
      </c>
      <c r="M34" s="129" t="s">
        <v>121</v>
      </c>
      <c r="N34" s="130" t="s">
        <v>122</v>
      </c>
      <c r="O34" s="129">
        <v>34968262925</v>
      </c>
      <c r="P34" s="130" t="s">
        <v>2023</v>
      </c>
      <c r="Q34" s="84">
        <v>28211</v>
      </c>
      <c r="R34" s="139" t="s">
        <v>967</v>
      </c>
      <c r="S34" s="132">
        <v>44881</v>
      </c>
      <c r="T34" s="132"/>
      <c r="U34" s="133">
        <v>32991153906</v>
      </c>
      <c r="V34" s="134" t="s">
        <v>45</v>
      </c>
      <c r="W34" s="134" t="s">
        <v>46</v>
      </c>
    </row>
    <row r="35" spans="1:23" ht="15.5" hidden="1">
      <c r="A35" s="126" t="s">
        <v>2017</v>
      </c>
      <c r="B35" s="126" t="s">
        <v>2018</v>
      </c>
      <c r="C35" s="126" t="s">
        <v>2019</v>
      </c>
      <c r="D35" s="126" t="s">
        <v>2033</v>
      </c>
      <c r="E35" s="126" t="s">
        <v>2060</v>
      </c>
      <c r="F35" s="127" t="s">
        <v>2022</v>
      </c>
      <c r="G35" s="74">
        <v>7063218123</v>
      </c>
      <c r="H35" s="128" t="s">
        <v>922</v>
      </c>
      <c r="I35" s="129">
        <v>7063218123</v>
      </c>
      <c r="J35" s="84" t="s">
        <v>61</v>
      </c>
      <c r="K35" s="129">
        <v>72073926134</v>
      </c>
      <c r="L35" s="128" t="s">
        <v>195</v>
      </c>
      <c r="M35" s="129" t="s">
        <v>121</v>
      </c>
      <c r="N35" s="130" t="s">
        <v>122</v>
      </c>
      <c r="O35" s="129">
        <v>34968262925</v>
      </c>
      <c r="P35" s="130" t="s">
        <v>2023</v>
      </c>
      <c r="Q35" s="84">
        <v>36794</v>
      </c>
      <c r="R35" s="139" t="s">
        <v>968</v>
      </c>
      <c r="S35" s="132">
        <v>44881</v>
      </c>
      <c r="T35" s="132"/>
      <c r="U35" s="133">
        <v>61993201765</v>
      </c>
      <c r="V35" s="134" t="s">
        <v>57</v>
      </c>
      <c r="W35" s="134" t="s">
        <v>58</v>
      </c>
    </row>
    <row r="36" spans="1:23" ht="15.5" hidden="1">
      <c r="A36" s="126" t="s">
        <v>2017</v>
      </c>
      <c r="B36" s="126" t="s">
        <v>2018</v>
      </c>
      <c r="C36" s="126" t="s">
        <v>2019</v>
      </c>
      <c r="D36" s="126" t="s">
        <v>2030</v>
      </c>
      <c r="E36" s="126" t="s">
        <v>2061</v>
      </c>
      <c r="F36" s="127" t="s">
        <v>2022</v>
      </c>
      <c r="G36" s="74">
        <v>1811153100</v>
      </c>
      <c r="H36" s="128" t="s">
        <v>923</v>
      </c>
      <c r="I36" s="129">
        <v>1811153100</v>
      </c>
      <c r="J36" s="84" t="s">
        <v>61</v>
      </c>
      <c r="K36" s="129">
        <v>5029234152</v>
      </c>
      <c r="L36" s="128" t="s">
        <v>68</v>
      </c>
      <c r="M36" s="129" t="s">
        <v>121</v>
      </c>
      <c r="N36" s="130" t="s">
        <v>122</v>
      </c>
      <c r="O36" s="129">
        <v>34968262925</v>
      </c>
      <c r="P36" s="130" t="s">
        <v>2023</v>
      </c>
      <c r="Q36" s="84">
        <v>32048</v>
      </c>
      <c r="R36" s="139" t="s">
        <v>969</v>
      </c>
      <c r="S36" s="132">
        <v>44881</v>
      </c>
      <c r="T36" s="132"/>
      <c r="U36" s="133">
        <v>61986683186</v>
      </c>
      <c r="V36" s="134" t="s">
        <v>57</v>
      </c>
      <c r="W36" s="134" t="s">
        <v>58</v>
      </c>
    </row>
    <row r="37" spans="1:23" ht="15.5" hidden="1">
      <c r="A37" s="126" t="s">
        <v>2017</v>
      </c>
      <c r="B37" s="126" t="s">
        <v>2018</v>
      </c>
      <c r="C37" s="126" t="s">
        <v>2019</v>
      </c>
      <c r="D37" s="126" t="s">
        <v>2030</v>
      </c>
      <c r="E37" s="126" t="s">
        <v>2062</v>
      </c>
      <c r="F37" s="127" t="s">
        <v>2022</v>
      </c>
      <c r="G37" s="74">
        <v>2585917142</v>
      </c>
      <c r="H37" s="128" t="s">
        <v>943</v>
      </c>
      <c r="I37" s="129">
        <v>2585917142</v>
      </c>
      <c r="J37" s="84" t="s">
        <v>61</v>
      </c>
      <c r="K37" s="129">
        <v>5029234152</v>
      </c>
      <c r="L37" s="128" t="s">
        <v>68</v>
      </c>
      <c r="M37" s="129" t="s">
        <v>121</v>
      </c>
      <c r="N37" s="130" t="s">
        <v>122</v>
      </c>
      <c r="O37" s="129">
        <v>34968262925</v>
      </c>
      <c r="P37" s="130" t="s">
        <v>2023</v>
      </c>
      <c r="Q37" s="84">
        <v>35099</v>
      </c>
      <c r="R37" s="139" t="s">
        <v>971</v>
      </c>
      <c r="S37" s="132">
        <v>44881</v>
      </c>
      <c r="T37" s="132">
        <v>44938</v>
      </c>
      <c r="U37" s="133">
        <v>61995121953</v>
      </c>
      <c r="V37" s="134" t="s">
        <v>57</v>
      </c>
      <c r="W37" s="134" t="s">
        <v>58</v>
      </c>
    </row>
    <row r="38" spans="1:23" ht="15.5" hidden="1">
      <c r="A38" s="126" t="s">
        <v>2017</v>
      </c>
      <c r="B38" s="126" t="s">
        <v>2018</v>
      </c>
      <c r="C38" s="126" t="s">
        <v>2019</v>
      </c>
      <c r="D38" s="126" t="s">
        <v>2030</v>
      </c>
      <c r="E38" s="126" t="s">
        <v>2063</v>
      </c>
      <c r="F38" s="127" t="s">
        <v>2022</v>
      </c>
      <c r="G38" s="74">
        <v>2433224101</v>
      </c>
      <c r="H38" s="128" t="s">
        <v>945</v>
      </c>
      <c r="I38" s="129">
        <v>2433224101</v>
      </c>
      <c r="J38" s="84" t="s">
        <v>61</v>
      </c>
      <c r="K38" s="129">
        <v>5029234152</v>
      </c>
      <c r="L38" s="128" t="s">
        <v>68</v>
      </c>
      <c r="M38" s="129" t="s">
        <v>121</v>
      </c>
      <c r="N38" s="130" t="s">
        <v>122</v>
      </c>
      <c r="O38" s="129">
        <v>34968262925</v>
      </c>
      <c r="P38" s="130" t="s">
        <v>2023</v>
      </c>
      <c r="Q38" s="84">
        <v>32953</v>
      </c>
      <c r="R38" s="139" t="s">
        <v>973</v>
      </c>
      <c r="S38" s="132">
        <v>44881</v>
      </c>
      <c r="T38" s="132"/>
      <c r="U38" s="133">
        <v>61998078609</v>
      </c>
      <c r="V38" s="134" t="s">
        <v>57</v>
      </c>
      <c r="W38" s="134" t="s">
        <v>58</v>
      </c>
    </row>
    <row r="39" spans="1:23" ht="15.5" hidden="1">
      <c r="A39" s="126" t="s">
        <v>2017</v>
      </c>
      <c r="B39" s="126" t="s">
        <v>2018</v>
      </c>
      <c r="C39" s="126" t="s">
        <v>2019</v>
      </c>
      <c r="D39" s="126" t="s">
        <v>2030</v>
      </c>
      <c r="E39" s="126" t="s">
        <v>2064</v>
      </c>
      <c r="F39" s="127" t="s">
        <v>2022</v>
      </c>
      <c r="G39" s="74">
        <v>6663200550</v>
      </c>
      <c r="H39" s="128" t="s">
        <v>933</v>
      </c>
      <c r="I39" s="129">
        <v>6663200550</v>
      </c>
      <c r="J39" s="84" t="s">
        <v>61</v>
      </c>
      <c r="K39" s="129">
        <v>5029234152</v>
      </c>
      <c r="L39" s="128" t="s">
        <v>68</v>
      </c>
      <c r="M39" s="129" t="s">
        <v>121</v>
      </c>
      <c r="N39" s="130" t="s">
        <v>122</v>
      </c>
      <c r="O39" s="129">
        <v>34968262925</v>
      </c>
      <c r="P39" s="130" t="s">
        <v>2023</v>
      </c>
      <c r="Q39" s="84">
        <v>35182</v>
      </c>
      <c r="R39" s="139" t="s">
        <v>977</v>
      </c>
      <c r="S39" s="132">
        <v>44890</v>
      </c>
      <c r="T39" s="132"/>
      <c r="U39" s="133">
        <v>61986786816</v>
      </c>
      <c r="V39" s="134" t="s">
        <v>57</v>
      </c>
      <c r="W39" s="134" t="s">
        <v>58</v>
      </c>
    </row>
    <row r="40" spans="1:23" ht="15.5" hidden="1">
      <c r="A40" s="126" t="s">
        <v>2017</v>
      </c>
      <c r="B40" s="126" t="s">
        <v>2018</v>
      </c>
      <c r="C40" s="126" t="s">
        <v>2019</v>
      </c>
      <c r="D40" s="126" t="s">
        <v>2043</v>
      </c>
      <c r="E40" s="126" t="s">
        <v>2065</v>
      </c>
      <c r="F40" s="127" t="s">
        <v>2022</v>
      </c>
      <c r="G40" s="74">
        <v>1740445180</v>
      </c>
      <c r="H40" s="128" t="s">
        <v>934</v>
      </c>
      <c r="I40" s="129">
        <v>1740445180</v>
      </c>
      <c r="J40" s="84" t="s">
        <v>61</v>
      </c>
      <c r="K40" s="129">
        <v>70325321108</v>
      </c>
      <c r="L40" s="128" t="s">
        <v>674</v>
      </c>
      <c r="M40" s="129" t="s">
        <v>121</v>
      </c>
      <c r="N40" s="130" t="s">
        <v>122</v>
      </c>
      <c r="O40" s="129">
        <v>34968262925</v>
      </c>
      <c r="P40" s="130" t="s">
        <v>2023</v>
      </c>
      <c r="Q40" s="84">
        <v>31432</v>
      </c>
      <c r="R40" s="139" t="s">
        <v>978</v>
      </c>
      <c r="S40" s="132">
        <v>44890</v>
      </c>
      <c r="T40" s="132"/>
      <c r="U40" s="133">
        <v>62995029439</v>
      </c>
      <c r="V40" s="134" t="s">
        <v>53</v>
      </c>
      <c r="W40" s="134" t="s">
        <v>54</v>
      </c>
    </row>
    <row r="41" spans="1:23" ht="15.5" hidden="1">
      <c r="A41" s="126" t="s">
        <v>2017</v>
      </c>
      <c r="B41" s="126" t="s">
        <v>2018</v>
      </c>
      <c r="C41" s="126" t="s">
        <v>2019</v>
      </c>
      <c r="D41" s="126" t="s">
        <v>2026</v>
      </c>
      <c r="E41" s="126" t="s">
        <v>2066</v>
      </c>
      <c r="F41" s="127" t="s">
        <v>2022</v>
      </c>
      <c r="G41" s="74">
        <v>1451674104</v>
      </c>
      <c r="H41" s="128" t="s">
        <v>935</v>
      </c>
      <c r="I41" s="129">
        <v>1451674104</v>
      </c>
      <c r="J41" s="84" t="s">
        <v>61</v>
      </c>
      <c r="K41" s="129">
        <v>397689292</v>
      </c>
      <c r="L41" s="128" t="s">
        <v>62</v>
      </c>
      <c r="M41" s="129" t="s">
        <v>121</v>
      </c>
      <c r="N41" s="130" t="s">
        <v>122</v>
      </c>
      <c r="O41" s="129">
        <v>34968262925</v>
      </c>
      <c r="P41" s="130" t="s">
        <v>2023</v>
      </c>
      <c r="Q41" s="84">
        <v>31973</v>
      </c>
      <c r="R41" s="139" t="s">
        <v>979</v>
      </c>
      <c r="S41" s="132">
        <v>44890</v>
      </c>
      <c r="T41" s="132"/>
      <c r="U41" s="133">
        <v>62982100368</v>
      </c>
      <c r="V41" s="134" t="s">
        <v>53</v>
      </c>
      <c r="W41" s="134" t="s">
        <v>54</v>
      </c>
    </row>
    <row r="42" spans="1:23" ht="15.5" hidden="1">
      <c r="A42" s="126" t="s">
        <v>2017</v>
      </c>
      <c r="B42" s="126" t="s">
        <v>2018</v>
      </c>
      <c r="C42" s="126" t="s">
        <v>2019</v>
      </c>
      <c r="D42" s="126" t="s">
        <v>2043</v>
      </c>
      <c r="E42" s="126" t="s">
        <v>2067</v>
      </c>
      <c r="F42" s="127" t="s">
        <v>2022</v>
      </c>
      <c r="G42" s="74">
        <v>76204022334</v>
      </c>
      <c r="H42" s="128" t="s">
        <v>936</v>
      </c>
      <c r="I42" s="129">
        <v>76204022334</v>
      </c>
      <c r="J42" s="84" t="s">
        <v>61</v>
      </c>
      <c r="K42" s="129">
        <v>70325321108</v>
      </c>
      <c r="L42" s="128" t="s">
        <v>674</v>
      </c>
      <c r="M42" s="129" t="s">
        <v>121</v>
      </c>
      <c r="N42" s="130" t="s">
        <v>122</v>
      </c>
      <c r="O42" s="129">
        <v>34968262925</v>
      </c>
      <c r="P42" s="130" t="s">
        <v>2023</v>
      </c>
      <c r="Q42" s="84">
        <v>28591</v>
      </c>
      <c r="R42" s="139" t="s">
        <v>980</v>
      </c>
      <c r="S42" s="132">
        <v>44890</v>
      </c>
      <c r="T42" s="132"/>
      <c r="U42" s="133">
        <v>62984227167</v>
      </c>
      <c r="V42" s="134" t="s">
        <v>53</v>
      </c>
      <c r="W42" s="134" t="s">
        <v>54</v>
      </c>
    </row>
    <row r="43" spans="1:23" ht="15.5" hidden="1">
      <c r="A43" s="126" t="s">
        <v>2017</v>
      </c>
      <c r="B43" s="126" t="s">
        <v>2018</v>
      </c>
      <c r="C43" s="126" t="s">
        <v>2019</v>
      </c>
      <c r="D43" s="126" t="s">
        <v>2033</v>
      </c>
      <c r="E43" s="126" t="s">
        <v>2068</v>
      </c>
      <c r="F43" s="127" t="s">
        <v>2022</v>
      </c>
      <c r="G43" s="74">
        <v>2716718156</v>
      </c>
      <c r="H43" s="128" t="s">
        <v>948</v>
      </c>
      <c r="I43" s="129">
        <v>2716718156</v>
      </c>
      <c r="J43" s="84" t="s">
        <v>61</v>
      </c>
      <c r="K43" s="129">
        <v>72073926134</v>
      </c>
      <c r="L43" s="128" t="s">
        <v>195</v>
      </c>
      <c r="M43" s="129" t="s">
        <v>121</v>
      </c>
      <c r="N43" s="130" t="s">
        <v>122</v>
      </c>
      <c r="O43" s="129">
        <v>34968262925</v>
      </c>
      <c r="P43" s="130" t="s">
        <v>2023</v>
      </c>
      <c r="Q43" s="84">
        <v>32552</v>
      </c>
      <c r="R43" s="139" t="s">
        <v>982</v>
      </c>
      <c r="S43" s="132">
        <v>44896</v>
      </c>
      <c r="T43" s="132"/>
      <c r="U43" s="133">
        <v>61994258550</v>
      </c>
      <c r="V43" s="134" t="s">
        <v>57</v>
      </c>
      <c r="W43" s="134" t="s">
        <v>58</v>
      </c>
    </row>
    <row r="44" spans="1:23" ht="15.5" hidden="1">
      <c r="A44" s="126" t="s">
        <v>2017</v>
      </c>
      <c r="B44" s="126" t="s">
        <v>2018</v>
      </c>
      <c r="C44" s="126" t="s">
        <v>2019</v>
      </c>
      <c r="D44" s="126" t="s">
        <v>2026</v>
      </c>
      <c r="E44" s="126" t="s">
        <v>2069</v>
      </c>
      <c r="F44" s="127" t="s">
        <v>2022</v>
      </c>
      <c r="G44" s="74">
        <v>14876583706</v>
      </c>
      <c r="H44" s="128" t="s">
        <v>949</v>
      </c>
      <c r="I44" s="129">
        <v>14876583706</v>
      </c>
      <c r="J44" s="84" t="s">
        <v>61</v>
      </c>
      <c r="K44" s="129">
        <v>397689292</v>
      </c>
      <c r="L44" s="128" t="s">
        <v>62</v>
      </c>
      <c r="M44" s="129" t="s">
        <v>121</v>
      </c>
      <c r="N44" s="130" t="s">
        <v>122</v>
      </c>
      <c r="O44" s="129">
        <v>34968262925</v>
      </c>
      <c r="P44" s="130" t="s">
        <v>2023</v>
      </c>
      <c r="Q44" s="84">
        <v>35097</v>
      </c>
      <c r="R44" s="139" t="s">
        <v>984</v>
      </c>
      <c r="S44" s="132">
        <v>44896</v>
      </c>
      <c r="T44" s="132"/>
      <c r="U44" s="133">
        <v>21973512397</v>
      </c>
      <c r="V44" s="134" t="s">
        <v>53</v>
      </c>
      <c r="W44" s="134" t="s">
        <v>54</v>
      </c>
    </row>
    <row r="45" spans="1:23" ht="15.5" hidden="1">
      <c r="A45" s="126" t="s">
        <v>2017</v>
      </c>
      <c r="B45" s="126" t="s">
        <v>2018</v>
      </c>
      <c r="C45" s="126" t="s">
        <v>2019</v>
      </c>
      <c r="D45" s="126" t="s">
        <v>2043</v>
      </c>
      <c r="E45" s="126" t="s">
        <v>2070</v>
      </c>
      <c r="F45" s="127" t="s">
        <v>2022</v>
      </c>
      <c r="G45" s="74">
        <v>182458202</v>
      </c>
      <c r="H45" s="128" t="s">
        <v>950</v>
      </c>
      <c r="I45" s="129">
        <v>182458202</v>
      </c>
      <c r="J45" s="84" t="s">
        <v>61</v>
      </c>
      <c r="K45" s="129">
        <v>70325321108</v>
      </c>
      <c r="L45" s="128" t="s">
        <v>674</v>
      </c>
      <c r="M45" s="129" t="s">
        <v>121</v>
      </c>
      <c r="N45" s="130" t="s">
        <v>122</v>
      </c>
      <c r="O45" s="129">
        <v>34968262925</v>
      </c>
      <c r="P45" s="130" t="s">
        <v>2023</v>
      </c>
      <c r="Q45" s="84">
        <v>32756</v>
      </c>
      <c r="R45" s="139" t="s">
        <v>985</v>
      </c>
      <c r="S45" s="132">
        <v>44896</v>
      </c>
      <c r="T45" s="132">
        <v>44928</v>
      </c>
      <c r="U45" s="133">
        <v>62992594323</v>
      </c>
      <c r="V45" s="134" t="s">
        <v>53</v>
      </c>
      <c r="W45" s="134" t="s">
        <v>54</v>
      </c>
    </row>
    <row r="46" spans="1:23" ht="15.5" hidden="1">
      <c r="A46" s="126" t="s">
        <v>2017</v>
      </c>
      <c r="B46" s="126" t="s">
        <v>2018</v>
      </c>
      <c r="C46" s="126" t="s">
        <v>2019</v>
      </c>
      <c r="D46" s="126" t="s">
        <v>2026</v>
      </c>
      <c r="E46" s="126" t="s">
        <v>2071</v>
      </c>
      <c r="F46" s="127" t="s">
        <v>2022</v>
      </c>
      <c r="G46" s="74">
        <v>2359458116</v>
      </c>
      <c r="H46" s="128" t="s">
        <v>951</v>
      </c>
      <c r="I46" s="129">
        <v>2359458116</v>
      </c>
      <c r="J46" s="84" t="s">
        <v>61</v>
      </c>
      <c r="K46" s="129">
        <v>397689292</v>
      </c>
      <c r="L46" s="128" t="s">
        <v>62</v>
      </c>
      <c r="M46" s="129" t="s">
        <v>121</v>
      </c>
      <c r="N46" s="130" t="s">
        <v>122</v>
      </c>
      <c r="O46" s="129">
        <v>34968262925</v>
      </c>
      <c r="P46" s="130" t="s">
        <v>2023</v>
      </c>
      <c r="Q46" s="84">
        <v>32968</v>
      </c>
      <c r="R46" s="139" t="s">
        <v>986</v>
      </c>
      <c r="S46" s="132">
        <v>44896</v>
      </c>
      <c r="T46" s="132"/>
      <c r="U46" s="133">
        <v>62983069954</v>
      </c>
      <c r="V46" s="134" t="s">
        <v>53</v>
      </c>
      <c r="W46" s="134" t="s">
        <v>54</v>
      </c>
    </row>
    <row r="47" spans="1:23" ht="15.5" hidden="1">
      <c r="A47" s="126" t="s">
        <v>2017</v>
      </c>
      <c r="B47" s="126" t="s">
        <v>2018</v>
      </c>
      <c r="C47" s="126" t="s">
        <v>2019</v>
      </c>
      <c r="D47" s="126" t="s">
        <v>2030</v>
      </c>
      <c r="E47" s="126" t="s">
        <v>2072</v>
      </c>
      <c r="F47" s="127" t="s">
        <v>2022</v>
      </c>
      <c r="G47" s="74">
        <v>13130660607</v>
      </c>
      <c r="H47" s="128" t="s">
        <v>952</v>
      </c>
      <c r="I47" s="129">
        <v>13130660607</v>
      </c>
      <c r="J47" s="84" t="s">
        <v>61</v>
      </c>
      <c r="K47" s="129">
        <v>5029234152</v>
      </c>
      <c r="L47" s="128" t="s">
        <v>68</v>
      </c>
      <c r="M47" s="129" t="s">
        <v>121</v>
      </c>
      <c r="N47" s="130" t="s">
        <v>122</v>
      </c>
      <c r="O47" s="129">
        <v>34968262925</v>
      </c>
      <c r="P47" s="130" t="s">
        <v>2023</v>
      </c>
      <c r="Q47" s="84">
        <v>35652</v>
      </c>
      <c r="R47" s="139" t="s">
        <v>987</v>
      </c>
      <c r="S47" s="132">
        <v>44896</v>
      </c>
      <c r="T47" s="132"/>
      <c r="U47" s="133">
        <v>61982741243</v>
      </c>
      <c r="V47" s="134" t="s">
        <v>57</v>
      </c>
      <c r="W47" s="134" t="s">
        <v>58</v>
      </c>
    </row>
    <row r="48" spans="1:23" ht="15.5" hidden="1">
      <c r="A48" s="126" t="s">
        <v>2017</v>
      </c>
      <c r="B48" s="126" t="s">
        <v>2018</v>
      </c>
      <c r="C48" s="126" t="s">
        <v>2019</v>
      </c>
      <c r="D48" s="126" t="s">
        <v>2030</v>
      </c>
      <c r="E48" s="126" t="s">
        <v>2073</v>
      </c>
      <c r="F48" s="127" t="s">
        <v>2022</v>
      </c>
      <c r="G48" s="74">
        <v>6423690111</v>
      </c>
      <c r="H48" s="128" t="s">
        <v>953</v>
      </c>
      <c r="I48" s="129">
        <v>6423690111</v>
      </c>
      <c r="J48" s="84" t="s">
        <v>61</v>
      </c>
      <c r="K48" s="129">
        <v>5029234152</v>
      </c>
      <c r="L48" s="128" t="s">
        <v>68</v>
      </c>
      <c r="M48" s="129" t="s">
        <v>121</v>
      </c>
      <c r="N48" s="130" t="s">
        <v>122</v>
      </c>
      <c r="O48" s="129">
        <v>34968262925</v>
      </c>
      <c r="P48" s="130" t="s">
        <v>2023</v>
      </c>
      <c r="Q48" s="84">
        <v>37635</v>
      </c>
      <c r="R48" s="139" t="s">
        <v>988</v>
      </c>
      <c r="S48" s="132">
        <v>44896</v>
      </c>
      <c r="T48" s="132"/>
      <c r="U48" s="133">
        <v>61991694692</v>
      </c>
      <c r="V48" s="134" t="s">
        <v>57</v>
      </c>
      <c r="W48" s="134" t="s">
        <v>58</v>
      </c>
    </row>
    <row r="49" spans="1:23" ht="15.5" hidden="1">
      <c r="A49" s="126" t="s">
        <v>2017</v>
      </c>
      <c r="B49" s="126" t="s">
        <v>2018</v>
      </c>
      <c r="C49" s="126" t="s">
        <v>2019</v>
      </c>
      <c r="D49" s="126" t="s">
        <v>2043</v>
      </c>
      <c r="E49" s="126" t="s">
        <v>2074</v>
      </c>
      <c r="F49" s="127" t="s">
        <v>2022</v>
      </c>
      <c r="G49" s="74">
        <v>70008100179</v>
      </c>
      <c r="H49" s="128" t="s">
        <v>955</v>
      </c>
      <c r="I49" s="129">
        <v>70008100179</v>
      </c>
      <c r="J49" s="84" t="s">
        <v>61</v>
      </c>
      <c r="K49" s="129">
        <v>70325321108</v>
      </c>
      <c r="L49" s="128" t="s">
        <v>674</v>
      </c>
      <c r="M49" s="129" t="s">
        <v>121</v>
      </c>
      <c r="N49" s="130" t="s">
        <v>122</v>
      </c>
      <c r="O49" s="129">
        <v>34968262925</v>
      </c>
      <c r="P49" s="130" t="s">
        <v>2023</v>
      </c>
      <c r="Q49" s="84">
        <v>35305</v>
      </c>
      <c r="R49" s="139" t="s">
        <v>991</v>
      </c>
      <c r="S49" s="132">
        <v>44896</v>
      </c>
      <c r="T49" s="132"/>
      <c r="U49" s="133">
        <v>62986249045</v>
      </c>
      <c r="V49" s="134" t="s">
        <v>53</v>
      </c>
      <c r="W49" s="134" t="s">
        <v>54</v>
      </c>
    </row>
    <row r="50" spans="1:23" ht="15.5" hidden="1">
      <c r="A50" s="126" t="s">
        <v>2017</v>
      </c>
      <c r="B50" s="126" t="s">
        <v>2018</v>
      </c>
      <c r="C50" s="126" t="s">
        <v>2019</v>
      </c>
      <c r="D50" s="126" t="s">
        <v>2043</v>
      </c>
      <c r="E50" s="126" t="s">
        <v>2075</v>
      </c>
      <c r="F50" s="127" t="s">
        <v>2022</v>
      </c>
      <c r="G50" s="74">
        <v>34167510197</v>
      </c>
      <c r="H50" s="128" t="s">
        <v>956</v>
      </c>
      <c r="I50" s="129">
        <v>34167510197</v>
      </c>
      <c r="J50" s="84" t="s">
        <v>61</v>
      </c>
      <c r="K50" s="129">
        <v>2372948180</v>
      </c>
      <c r="L50" s="128" t="s">
        <v>182</v>
      </c>
      <c r="M50" s="129" t="s">
        <v>121</v>
      </c>
      <c r="N50" s="130" t="s">
        <v>122</v>
      </c>
      <c r="O50" s="129">
        <v>34968262925</v>
      </c>
      <c r="P50" s="130" t="s">
        <v>2023</v>
      </c>
      <c r="Q50" s="84">
        <v>24367</v>
      </c>
      <c r="R50" s="139" t="s">
        <v>992</v>
      </c>
      <c r="S50" s="132">
        <v>44910</v>
      </c>
      <c r="T50" s="141">
        <v>44930</v>
      </c>
      <c r="U50" s="133">
        <v>62984883400</v>
      </c>
      <c r="V50" s="134" t="s">
        <v>53</v>
      </c>
      <c r="W50" s="134" t="s">
        <v>54</v>
      </c>
    </row>
    <row r="51" spans="1:23" ht="15.5" hidden="1">
      <c r="A51" s="126" t="s">
        <v>2017</v>
      </c>
      <c r="B51" s="126" t="s">
        <v>2018</v>
      </c>
      <c r="C51" s="126" t="s">
        <v>2019</v>
      </c>
      <c r="D51" s="126" t="s">
        <v>2043</v>
      </c>
      <c r="E51" s="126" t="s">
        <v>2075</v>
      </c>
      <c r="F51" s="127" t="s">
        <v>2022</v>
      </c>
      <c r="G51" s="74">
        <v>22283560187</v>
      </c>
      <c r="H51" s="128" t="s">
        <v>957</v>
      </c>
      <c r="I51" s="129">
        <v>22283560187</v>
      </c>
      <c r="J51" s="84" t="s">
        <v>61</v>
      </c>
      <c r="K51" s="129">
        <v>70325321108</v>
      </c>
      <c r="L51" s="128" t="s">
        <v>674</v>
      </c>
      <c r="M51" s="129" t="s">
        <v>121</v>
      </c>
      <c r="N51" s="130" t="s">
        <v>122</v>
      </c>
      <c r="O51" s="129">
        <v>34968262925</v>
      </c>
      <c r="P51" s="130" t="s">
        <v>2023</v>
      </c>
      <c r="Q51" s="84">
        <v>23546</v>
      </c>
      <c r="R51" s="139" t="s">
        <v>993</v>
      </c>
      <c r="S51" s="132">
        <v>44910</v>
      </c>
      <c r="T51" s="132">
        <v>44939</v>
      </c>
      <c r="U51" s="133">
        <v>62982250074</v>
      </c>
      <c r="V51" s="134" t="s">
        <v>53</v>
      </c>
      <c r="W51" s="134" t="s">
        <v>54</v>
      </c>
    </row>
    <row r="52" spans="1:23" ht="15.5" hidden="1">
      <c r="A52" s="126" t="s">
        <v>2017</v>
      </c>
      <c r="B52" s="126" t="s">
        <v>2018</v>
      </c>
      <c r="C52" s="126" t="s">
        <v>2019</v>
      </c>
      <c r="D52" s="126" t="s">
        <v>2043</v>
      </c>
      <c r="E52" s="126" t="s">
        <v>2076</v>
      </c>
      <c r="F52" s="127" t="s">
        <v>2022</v>
      </c>
      <c r="G52" s="74">
        <v>2222632102</v>
      </c>
      <c r="H52" s="128" t="s">
        <v>958</v>
      </c>
      <c r="I52" s="129">
        <v>2222632102</v>
      </c>
      <c r="J52" s="84" t="s">
        <v>61</v>
      </c>
      <c r="K52" s="129">
        <v>2372948180</v>
      </c>
      <c r="L52" s="128" t="s">
        <v>182</v>
      </c>
      <c r="M52" s="129" t="s">
        <v>121</v>
      </c>
      <c r="N52" s="130" t="s">
        <v>122</v>
      </c>
      <c r="O52" s="129">
        <v>34968262925</v>
      </c>
      <c r="P52" s="130" t="s">
        <v>2023</v>
      </c>
      <c r="Q52" s="84">
        <v>32469</v>
      </c>
      <c r="R52" s="139" t="s">
        <v>994</v>
      </c>
      <c r="S52" s="132">
        <v>44910</v>
      </c>
      <c r="T52" s="141">
        <v>44943</v>
      </c>
      <c r="U52" s="133">
        <v>62984603761</v>
      </c>
      <c r="V52" s="134" t="s">
        <v>53</v>
      </c>
      <c r="W52" s="134" t="s">
        <v>54</v>
      </c>
    </row>
    <row r="53" spans="1:23" ht="15.5" hidden="1">
      <c r="A53" s="126" t="s">
        <v>2017</v>
      </c>
      <c r="B53" s="126" t="s">
        <v>2018</v>
      </c>
      <c r="C53" s="126" t="s">
        <v>2019</v>
      </c>
      <c r="D53" s="126" t="s">
        <v>2026</v>
      </c>
      <c r="E53" s="126" t="s">
        <v>2077</v>
      </c>
      <c r="F53" s="127" t="s">
        <v>2022</v>
      </c>
      <c r="G53" s="74">
        <v>2720210161</v>
      </c>
      <c r="H53" s="128" t="s">
        <v>1103</v>
      </c>
      <c r="I53" s="129">
        <v>2720210161</v>
      </c>
      <c r="J53" s="84" t="s">
        <v>61</v>
      </c>
      <c r="K53" s="129">
        <v>397689292</v>
      </c>
      <c r="L53" s="128" t="s">
        <v>62</v>
      </c>
      <c r="M53" s="129" t="s">
        <v>121</v>
      </c>
      <c r="N53" s="130" t="s">
        <v>122</v>
      </c>
      <c r="O53" s="129">
        <v>34968262925</v>
      </c>
      <c r="P53" s="130" t="s">
        <v>2023</v>
      </c>
      <c r="Q53" s="84">
        <v>32844</v>
      </c>
      <c r="R53" s="139" t="s">
        <v>995</v>
      </c>
      <c r="S53" s="132">
        <v>44910</v>
      </c>
      <c r="T53" s="132"/>
      <c r="U53" s="133">
        <v>62998163636</v>
      </c>
      <c r="V53" s="134" t="s">
        <v>53</v>
      </c>
      <c r="W53" s="134" t="s">
        <v>54</v>
      </c>
    </row>
    <row r="54" spans="1:23" ht="15.5" hidden="1">
      <c r="A54" s="126" t="s">
        <v>2017</v>
      </c>
      <c r="B54" s="126" t="s">
        <v>2018</v>
      </c>
      <c r="C54" s="126" t="s">
        <v>2019</v>
      </c>
      <c r="D54" s="126" t="s">
        <v>2026</v>
      </c>
      <c r="E54" s="126" t="s">
        <v>2078</v>
      </c>
      <c r="F54" s="127" t="s">
        <v>2022</v>
      </c>
      <c r="G54" s="74">
        <v>3325095160</v>
      </c>
      <c r="H54" s="128" t="s">
        <v>1135</v>
      </c>
      <c r="I54" s="129">
        <v>3325095160</v>
      </c>
      <c r="J54" s="84" t="s">
        <v>61</v>
      </c>
      <c r="K54" s="129">
        <v>397689292</v>
      </c>
      <c r="L54" s="128" t="s">
        <v>62</v>
      </c>
      <c r="M54" s="129" t="s">
        <v>121</v>
      </c>
      <c r="N54" s="130" t="s">
        <v>122</v>
      </c>
      <c r="O54" s="129">
        <v>34968262925</v>
      </c>
      <c r="P54" s="130" t="s">
        <v>2023</v>
      </c>
      <c r="Q54" s="84">
        <v>34129</v>
      </c>
      <c r="R54" s="139" t="s">
        <v>996</v>
      </c>
      <c r="S54" s="132">
        <v>44910</v>
      </c>
      <c r="T54" s="132"/>
      <c r="U54" s="133">
        <v>62993398594</v>
      </c>
      <c r="V54" s="134" t="s">
        <v>53</v>
      </c>
      <c r="W54" s="134" t="s">
        <v>54</v>
      </c>
    </row>
    <row r="55" spans="1:23" ht="15.5" hidden="1">
      <c r="A55" s="126" t="s">
        <v>2017</v>
      </c>
      <c r="B55" s="126" t="s">
        <v>2018</v>
      </c>
      <c r="C55" s="126" t="s">
        <v>2019</v>
      </c>
      <c r="D55" s="126" t="s">
        <v>2026</v>
      </c>
      <c r="E55" s="126" t="s">
        <v>2071</v>
      </c>
      <c r="F55" s="127" t="s">
        <v>2022</v>
      </c>
      <c r="G55" s="74">
        <v>24845567806</v>
      </c>
      <c r="H55" s="128" t="s">
        <v>961</v>
      </c>
      <c r="I55" s="129">
        <v>24845567806</v>
      </c>
      <c r="J55" s="84" t="s">
        <v>61</v>
      </c>
      <c r="K55" s="129">
        <v>397689292</v>
      </c>
      <c r="L55" s="128" t="s">
        <v>62</v>
      </c>
      <c r="M55" s="129" t="s">
        <v>121</v>
      </c>
      <c r="N55" s="130" t="s">
        <v>122</v>
      </c>
      <c r="O55" s="129">
        <v>34968262925</v>
      </c>
      <c r="P55" s="130" t="s">
        <v>2023</v>
      </c>
      <c r="Q55" s="84">
        <v>28208</v>
      </c>
      <c r="R55" s="135" t="s">
        <v>997</v>
      </c>
      <c r="S55" s="132">
        <v>44910</v>
      </c>
      <c r="T55" s="132">
        <v>44939</v>
      </c>
      <c r="U55" s="133">
        <v>62984837089</v>
      </c>
      <c r="V55" s="134" t="s">
        <v>53</v>
      </c>
      <c r="W55" s="134" t="s">
        <v>54</v>
      </c>
    </row>
    <row r="56" spans="1:23" ht="15.5" hidden="1">
      <c r="A56" s="126" t="s">
        <v>2017</v>
      </c>
      <c r="B56" s="126" t="s">
        <v>2018</v>
      </c>
      <c r="C56" s="126" t="s">
        <v>2038</v>
      </c>
      <c r="D56" s="126" t="s">
        <v>2036</v>
      </c>
      <c r="E56" s="126" t="s">
        <v>2037</v>
      </c>
      <c r="F56" s="127" t="s">
        <v>2022</v>
      </c>
      <c r="G56" s="74">
        <v>34968262925</v>
      </c>
      <c r="H56" s="128" t="s">
        <v>2023</v>
      </c>
      <c r="I56" s="129">
        <v>34968262925</v>
      </c>
      <c r="J56" s="84" t="s">
        <v>124</v>
      </c>
      <c r="K56" s="129" t="s">
        <v>5</v>
      </c>
      <c r="L56" s="134" t="s">
        <v>5</v>
      </c>
      <c r="M56" s="129" t="s">
        <v>5</v>
      </c>
      <c r="N56" s="130" t="s">
        <v>5</v>
      </c>
      <c r="O56" s="129">
        <v>34968262925</v>
      </c>
      <c r="P56" s="130" t="s">
        <v>2023</v>
      </c>
      <c r="Q56" s="84">
        <v>31403</v>
      </c>
      <c r="R56" s="131" t="s">
        <v>2079</v>
      </c>
      <c r="S56" s="132">
        <v>44928</v>
      </c>
      <c r="T56" s="132"/>
      <c r="U56" s="133">
        <v>19992460990</v>
      </c>
      <c r="V56" s="134"/>
      <c r="W56" s="134"/>
    </row>
    <row r="57" spans="1:23" ht="15.5" hidden="1">
      <c r="A57" s="126" t="s">
        <v>2017</v>
      </c>
      <c r="B57" s="126" t="s">
        <v>2018</v>
      </c>
      <c r="C57" s="126" t="s">
        <v>2019</v>
      </c>
      <c r="D57" s="126" t="s">
        <v>2033</v>
      </c>
      <c r="E57" s="126" t="s">
        <v>2080</v>
      </c>
      <c r="F57" s="127" t="s">
        <v>2022</v>
      </c>
      <c r="G57" s="74">
        <v>86552406134</v>
      </c>
      <c r="H57" s="128" t="s">
        <v>1989</v>
      </c>
      <c r="I57" s="129">
        <v>86552406134</v>
      </c>
      <c r="J57" s="84" t="s">
        <v>61</v>
      </c>
      <c r="K57" s="129">
        <v>72073926134</v>
      </c>
      <c r="L57" s="128" t="s">
        <v>195</v>
      </c>
      <c r="M57" s="129" t="s">
        <v>121</v>
      </c>
      <c r="N57" s="130" t="s">
        <v>122</v>
      </c>
      <c r="O57" s="129">
        <v>34968262925</v>
      </c>
      <c r="P57" s="130" t="s">
        <v>2023</v>
      </c>
      <c r="Q57" s="84">
        <v>28961</v>
      </c>
      <c r="R57" s="142" t="s">
        <v>2081</v>
      </c>
      <c r="S57" s="132">
        <v>44928</v>
      </c>
      <c r="T57" s="132"/>
      <c r="U57" s="133">
        <v>61982373934</v>
      </c>
      <c r="V57" s="134" t="s">
        <v>57</v>
      </c>
      <c r="W57" s="134" t="s">
        <v>58</v>
      </c>
    </row>
    <row r="58" spans="1:23" ht="15.5" hidden="1">
      <c r="A58" s="126" t="s">
        <v>2017</v>
      </c>
      <c r="B58" s="126" t="s">
        <v>2018</v>
      </c>
      <c r="C58" s="126" t="s">
        <v>2019</v>
      </c>
      <c r="D58" s="126" t="s">
        <v>2033</v>
      </c>
      <c r="E58" s="126" t="s">
        <v>2082</v>
      </c>
      <c r="F58" s="127" t="s">
        <v>2022</v>
      </c>
      <c r="G58" s="74">
        <v>72637005149</v>
      </c>
      <c r="H58" s="128" t="s">
        <v>1818</v>
      </c>
      <c r="I58" s="129">
        <v>72637005149</v>
      </c>
      <c r="J58" s="84" t="s">
        <v>61</v>
      </c>
      <c r="K58" s="129">
        <v>72073926134</v>
      </c>
      <c r="L58" s="128" t="s">
        <v>195</v>
      </c>
      <c r="M58" s="129" t="s">
        <v>121</v>
      </c>
      <c r="N58" s="130" t="s">
        <v>122</v>
      </c>
      <c r="O58" s="129">
        <v>34968262925</v>
      </c>
      <c r="P58" s="130" t="s">
        <v>2023</v>
      </c>
      <c r="Q58" s="84">
        <v>29990</v>
      </c>
      <c r="R58" s="139" t="s">
        <v>2083</v>
      </c>
      <c r="S58" s="132">
        <v>44928</v>
      </c>
      <c r="T58" s="132"/>
      <c r="U58" s="133">
        <v>61994062467</v>
      </c>
      <c r="V58" s="134" t="s">
        <v>57</v>
      </c>
      <c r="W58" s="134" t="s">
        <v>58</v>
      </c>
    </row>
    <row r="59" spans="1:23" ht="15.5" hidden="1">
      <c r="A59" s="126" t="s">
        <v>2017</v>
      </c>
      <c r="B59" s="126" t="s">
        <v>2018</v>
      </c>
      <c r="C59" s="126" t="s">
        <v>2019</v>
      </c>
      <c r="D59" s="126" t="s">
        <v>2033</v>
      </c>
      <c r="E59" s="126" t="s">
        <v>2084</v>
      </c>
      <c r="F59" s="127" t="s">
        <v>2022</v>
      </c>
      <c r="G59" s="74">
        <v>6486863102</v>
      </c>
      <c r="H59" s="128" t="s">
        <v>1750</v>
      </c>
      <c r="I59" s="129">
        <v>6486863102</v>
      </c>
      <c r="J59" s="84" t="s">
        <v>61</v>
      </c>
      <c r="K59" s="129">
        <v>72073926134</v>
      </c>
      <c r="L59" s="128" t="s">
        <v>195</v>
      </c>
      <c r="M59" s="129" t="s">
        <v>121</v>
      </c>
      <c r="N59" s="130" t="s">
        <v>122</v>
      </c>
      <c r="O59" s="129">
        <v>34968262925</v>
      </c>
      <c r="P59" s="130" t="s">
        <v>2023</v>
      </c>
      <c r="Q59" s="84">
        <v>37108</v>
      </c>
      <c r="R59" s="139" t="s">
        <v>2085</v>
      </c>
      <c r="S59" s="132">
        <v>44928</v>
      </c>
      <c r="T59" s="132"/>
      <c r="U59" s="133">
        <v>61991620062</v>
      </c>
      <c r="V59" s="134" t="s">
        <v>57</v>
      </c>
      <c r="W59" s="134" t="s">
        <v>58</v>
      </c>
    </row>
    <row r="60" spans="1:23" ht="15.5" hidden="1">
      <c r="A60" s="126" t="s">
        <v>2017</v>
      </c>
      <c r="B60" s="126" t="s">
        <v>2018</v>
      </c>
      <c r="C60" s="126" t="s">
        <v>2019</v>
      </c>
      <c r="D60" s="126" t="s">
        <v>2043</v>
      </c>
      <c r="E60" s="126" t="s">
        <v>2075</v>
      </c>
      <c r="F60" s="127" t="s">
        <v>2022</v>
      </c>
      <c r="G60" s="74">
        <v>1201952166</v>
      </c>
      <c r="H60" s="128" t="s">
        <v>2086</v>
      </c>
      <c r="I60" s="129">
        <v>1201952166</v>
      </c>
      <c r="J60" s="84" t="s">
        <v>61</v>
      </c>
      <c r="K60" s="129">
        <v>70325321108</v>
      </c>
      <c r="L60" s="128" t="s">
        <v>674</v>
      </c>
      <c r="M60" s="129" t="s">
        <v>121</v>
      </c>
      <c r="N60" s="130" t="s">
        <v>122</v>
      </c>
      <c r="O60" s="129">
        <v>34968262925</v>
      </c>
      <c r="P60" s="130" t="s">
        <v>2023</v>
      </c>
      <c r="Q60" s="84">
        <v>32005</v>
      </c>
      <c r="R60" s="139" t="s">
        <v>2087</v>
      </c>
      <c r="S60" s="132">
        <v>44928</v>
      </c>
      <c r="T60" s="132">
        <v>44935</v>
      </c>
      <c r="U60" s="133">
        <v>62993322329</v>
      </c>
      <c r="V60" s="134" t="s">
        <v>53</v>
      </c>
      <c r="W60" s="134" t="s">
        <v>54</v>
      </c>
    </row>
    <row r="61" spans="1:23" ht="15.5" hidden="1">
      <c r="A61" s="126" t="s">
        <v>2017</v>
      </c>
      <c r="B61" s="126" t="s">
        <v>2018</v>
      </c>
      <c r="C61" s="126" t="s">
        <v>2019</v>
      </c>
      <c r="D61" s="126" t="s">
        <v>2030</v>
      </c>
      <c r="E61" s="126" t="s">
        <v>2088</v>
      </c>
      <c r="F61" s="127" t="s">
        <v>2022</v>
      </c>
      <c r="G61" s="74">
        <v>66375150</v>
      </c>
      <c r="H61" s="128" t="s">
        <v>1987</v>
      </c>
      <c r="I61" s="129">
        <v>66375150</v>
      </c>
      <c r="J61" s="84" t="s">
        <v>61</v>
      </c>
      <c r="K61" s="129">
        <v>5029234152</v>
      </c>
      <c r="L61" s="128" t="s">
        <v>68</v>
      </c>
      <c r="M61" s="129" t="s">
        <v>121</v>
      </c>
      <c r="N61" s="130" t="s">
        <v>122</v>
      </c>
      <c r="O61" s="129">
        <v>34968262925</v>
      </c>
      <c r="P61" s="130" t="s">
        <v>2023</v>
      </c>
      <c r="Q61" s="84">
        <v>30057</v>
      </c>
      <c r="R61" s="139" t="s">
        <v>2089</v>
      </c>
      <c r="S61" s="132">
        <v>44928</v>
      </c>
      <c r="T61" s="132"/>
      <c r="U61" s="133">
        <v>61986470521</v>
      </c>
      <c r="V61" s="134" t="s">
        <v>57</v>
      </c>
      <c r="W61" s="134" t="s">
        <v>58</v>
      </c>
    </row>
    <row r="62" spans="1:23" ht="15.5" hidden="1">
      <c r="A62" s="126" t="s">
        <v>2017</v>
      </c>
      <c r="B62" s="126" t="s">
        <v>2018</v>
      </c>
      <c r="C62" s="126" t="s">
        <v>2019</v>
      </c>
      <c r="D62" s="126" t="s">
        <v>2024</v>
      </c>
      <c r="E62" s="126" t="s">
        <v>2090</v>
      </c>
      <c r="F62" s="127" t="s">
        <v>2022</v>
      </c>
      <c r="G62" s="74">
        <v>9755062696</v>
      </c>
      <c r="H62" s="128" t="s">
        <v>2002</v>
      </c>
      <c r="I62" s="129">
        <v>9755062696</v>
      </c>
      <c r="J62" s="84" t="s">
        <v>61</v>
      </c>
      <c r="K62" s="129" t="s">
        <v>47</v>
      </c>
      <c r="L62" s="128" t="s">
        <v>48</v>
      </c>
      <c r="M62" s="129" t="s">
        <v>121</v>
      </c>
      <c r="N62" s="130" t="s">
        <v>122</v>
      </c>
      <c r="O62" s="129">
        <v>34968262925</v>
      </c>
      <c r="P62" s="130" t="s">
        <v>2023</v>
      </c>
      <c r="Q62" s="84">
        <v>32677</v>
      </c>
      <c r="R62" s="139" t="s">
        <v>2091</v>
      </c>
      <c r="S62" s="132">
        <v>44928</v>
      </c>
      <c r="T62" s="132"/>
      <c r="U62" s="133">
        <v>32988617469</v>
      </c>
      <c r="V62" s="134" t="s">
        <v>45</v>
      </c>
      <c r="W62" s="134" t="s">
        <v>46</v>
      </c>
    </row>
    <row r="63" spans="1:23" ht="15.5" hidden="1">
      <c r="A63" s="126" t="s">
        <v>2017</v>
      </c>
      <c r="B63" s="126" t="s">
        <v>2018</v>
      </c>
      <c r="C63" s="126" t="s">
        <v>2019</v>
      </c>
      <c r="D63" s="126" t="s">
        <v>2030</v>
      </c>
      <c r="E63" s="126" t="s">
        <v>2092</v>
      </c>
      <c r="F63" s="127" t="s">
        <v>2022</v>
      </c>
      <c r="G63" s="74">
        <v>2946919102</v>
      </c>
      <c r="H63" s="128" t="s">
        <v>1658</v>
      </c>
      <c r="I63" s="129">
        <v>2946919102</v>
      </c>
      <c r="J63" s="84" t="s">
        <v>61</v>
      </c>
      <c r="K63" s="129">
        <v>5029234152</v>
      </c>
      <c r="L63" s="128" t="s">
        <v>68</v>
      </c>
      <c r="M63" s="129" t="s">
        <v>121</v>
      </c>
      <c r="N63" s="130" t="s">
        <v>122</v>
      </c>
      <c r="O63" s="129">
        <v>34968262925</v>
      </c>
      <c r="P63" s="130" t="s">
        <v>2023</v>
      </c>
      <c r="Q63" s="84">
        <v>32804</v>
      </c>
      <c r="R63" s="139" t="s">
        <v>2093</v>
      </c>
      <c r="S63" s="132">
        <v>44928</v>
      </c>
      <c r="T63" s="132"/>
      <c r="U63" s="133">
        <v>61998696617</v>
      </c>
      <c r="V63" s="134" t="s">
        <v>57</v>
      </c>
      <c r="W63" s="134" t="s">
        <v>58</v>
      </c>
    </row>
    <row r="64" spans="1:23" ht="15.5" hidden="1">
      <c r="A64" s="126" t="s">
        <v>2017</v>
      </c>
      <c r="B64" s="126" t="s">
        <v>2018</v>
      </c>
      <c r="C64" s="126" t="s">
        <v>2019</v>
      </c>
      <c r="D64" s="126" t="s">
        <v>2030</v>
      </c>
      <c r="E64" s="126" t="s">
        <v>2092</v>
      </c>
      <c r="F64" s="127" t="s">
        <v>2022</v>
      </c>
      <c r="G64" s="74">
        <v>80038662191</v>
      </c>
      <c r="H64" s="128" t="s">
        <v>2094</v>
      </c>
      <c r="I64" s="129">
        <v>80038662191</v>
      </c>
      <c r="J64" s="84" t="s">
        <v>61</v>
      </c>
      <c r="K64" s="129" t="s">
        <v>5</v>
      </c>
      <c r="L64" s="134" t="s">
        <v>5</v>
      </c>
      <c r="M64" s="129" t="s">
        <v>121</v>
      </c>
      <c r="N64" s="130" t="s">
        <v>122</v>
      </c>
      <c r="O64" s="129">
        <v>34968262925</v>
      </c>
      <c r="P64" s="130" t="s">
        <v>2023</v>
      </c>
      <c r="Q64" s="84">
        <v>27359</v>
      </c>
      <c r="R64" s="139" t="s">
        <v>2095</v>
      </c>
      <c r="S64" s="132">
        <v>44928</v>
      </c>
      <c r="T64" s="132">
        <v>44930</v>
      </c>
      <c r="U64" s="133">
        <v>62999053535</v>
      </c>
      <c r="V64" s="134" t="s">
        <v>53</v>
      </c>
      <c r="W64" s="134" t="s">
        <v>54</v>
      </c>
    </row>
    <row r="65" spans="1:23" ht="15.5" hidden="1">
      <c r="A65" s="126" t="s">
        <v>2017</v>
      </c>
      <c r="B65" s="126" t="s">
        <v>2018</v>
      </c>
      <c r="C65" s="126" t="s">
        <v>2019</v>
      </c>
      <c r="D65" s="126" t="s">
        <v>2024</v>
      </c>
      <c r="E65" s="126" t="s">
        <v>2096</v>
      </c>
      <c r="F65" s="127" t="s">
        <v>2022</v>
      </c>
      <c r="G65" s="74">
        <v>6198022609</v>
      </c>
      <c r="H65" s="128" t="s">
        <v>1997</v>
      </c>
      <c r="I65" s="129">
        <v>6198022609</v>
      </c>
      <c r="J65" s="84" t="s">
        <v>61</v>
      </c>
      <c r="K65" s="129" t="s">
        <v>47</v>
      </c>
      <c r="L65" s="128" t="s">
        <v>48</v>
      </c>
      <c r="M65" s="129" t="s">
        <v>121</v>
      </c>
      <c r="N65" s="130" t="s">
        <v>122</v>
      </c>
      <c r="O65" s="129">
        <v>34968262925</v>
      </c>
      <c r="P65" s="130" t="s">
        <v>2023</v>
      </c>
      <c r="Q65" s="84">
        <v>30645</v>
      </c>
      <c r="R65" s="139" t="s">
        <v>2097</v>
      </c>
      <c r="S65" s="132">
        <v>44928</v>
      </c>
      <c r="T65" s="132"/>
      <c r="U65" s="133">
        <v>32991219990</v>
      </c>
      <c r="V65" s="134" t="s">
        <v>45</v>
      </c>
      <c r="W65" s="134" t="s">
        <v>46</v>
      </c>
    </row>
    <row r="66" spans="1:23" ht="15.5" hidden="1">
      <c r="A66" s="126" t="s">
        <v>2017</v>
      </c>
      <c r="B66" s="126" t="s">
        <v>2018</v>
      </c>
      <c r="C66" s="126" t="s">
        <v>2019</v>
      </c>
      <c r="D66" s="126" t="s">
        <v>2024</v>
      </c>
      <c r="E66" s="126" t="s">
        <v>2096</v>
      </c>
      <c r="F66" s="127" t="s">
        <v>2022</v>
      </c>
      <c r="G66" s="74">
        <v>13585850677</v>
      </c>
      <c r="H66" s="128" t="s">
        <v>2098</v>
      </c>
      <c r="I66" s="129">
        <v>13585850677</v>
      </c>
      <c r="J66" s="84" t="s">
        <v>61</v>
      </c>
      <c r="K66" s="129" t="s">
        <v>47</v>
      </c>
      <c r="L66" s="128" t="s">
        <v>48</v>
      </c>
      <c r="M66" s="129" t="s">
        <v>121</v>
      </c>
      <c r="N66" s="130" t="s">
        <v>122</v>
      </c>
      <c r="O66" s="129">
        <v>34968262925</v>
      </c>
      <c r="P66" s="130" t="s">
        <v>2023</v>
      </c>
      <c r="Q66" s="84">
        <v>35331</v>
      </c>
      <c r="R66" s="139" t="s">
        <v>2099</v>
      </c>
      <c r="S66" s="132">
        <v>44928</v>
      </c>
      <c r="T66" s="132">
        <v>44928</v>
      </c>
      <c r="U66" s="133">
        <v>32991550903</v>
      </c>
      <c r="V66" s="134" t="s">
        <v>45</v>
      </c>
      <c r="W66" s="134" t="s">
        <v>46</v>
      </c>
    </row>
    <row r="67" spans="1:23" ht="15.5" hidden="1">
      <c r="A67" s="126" t="s">
        <v>2017</v>
      </c>
      <c r="B67" s="126" t="s">
        <v>2018</v>
      </c>
      <c r="C67" s="126" t="s">
        <v>2019</v>
      </c>
      <c r="D67" s="126" t="s">
        <v>2043</v>
      </c>
      <c r="E67" s="126" t="s">
        <v>2076</v>
      </c>
      <c r="F67" s="127" t="s">
        <v>2022</v>
      </c>
      <c r="G67" s="74">
        <v>78578060130</v>
      </c>
      <c r="H67" s="128" t="s">
        <v>2100</v>
      </c>
      <c r="I67" s="129">
        <v>78578060130</v>
      </c>
      <c r="J67" s="84" t="s">
        <v>61</v>
      </c>
      <c r="K67" s="129">
        <v>2372948180</v>
      </c>
      <c r="L67" s="128" t="s">
        <v>182</v>
      </c>
      <c r="M67" s="129" t="s">
        <v>121</v>
      </c>
      <c r="N67" s="130" t="s">
        <v>122</v>
      </c>
      <c r="O67" s="129">
        <v>34968262925</v>
      </c>
      <c r="P67" s="130" t="s">
        <v>2023</v>
      </c>
      <c r="Q67" s="84">
        <v>27880</v>
      </c>
      <c r="R67" s="139" t="s">
        <v>2101</v>
      </c>
      <c r="S67" s="132">
        <v>44928</v>
      </c>
      <c r="T67" s="132">
        <v>44932</v>
      </c>
      <c r="U67" s="133">
        <v>62991375774</v>
      </c>
      <c r="V67" s="134" t="s">
        <v>53</v>
      </c>
      <c r="W67" s="134" t="s">
        <v>54</v>
      </c>
    </row>
    <row r="68" spans="1:23" ht="15.5" hidden="1">
      <c r="A68" s="126" t="s">
        <v>2017</v>
      </c>
      <c r="B68" s="126" t="s">
        <v>2018</v>
      </c>
      <c r="C68" s="126" t="s">
        <v>2019</v>
      </c>
      <c r="D68" s="126" t="s">
        <v>2033</v>
      </c>
      <c r="E68" s="126" t="s">
        <v>2102</v>
      </c>
      <c r="F68" s="127" t="s">
        <v>2022</v>
      </c>
      <c r="G68" s="143">
        <v>5942056110</v>
      </c>
      <c r="H68" s="128" t="s">
        <v>1742</v>
      </c>
      <c r="I68" s="129">
        <v>5942056110</v>
      </c>
      <c r="J68" s="84" t="s">
        <v>61</v>
      </c>
      <c r="K68" s="129">
        <v>72073926134</v>
      </c>
      <c r="L68" s="128" t="s">
        <v>195</v>
      </c>
      <c r="M68" s="129" t="s">
        <v>121</v>
      </c>
      <c r="N68" s="130" t="s">
        <v>122</v>
      </c>
      <c r="O68" s="129">
        <v>34968262925</v>
      </c>
      <c r="P68" s="130" t="s">
        <v>2023</v>
      </c>
      <c r="Q68" s="84">
        <v>35538</v>
      </c>
      <c r="R68" s="139" t="s">
        <v>2103</v>
      </c>
      <c r="S68" s="132">
        <v>44942</v>
      </c>
      <c r="T68" s="131"/>
      <c r="U68" s="133">
        <v>61999793610</v>
      </c>
      <c r="V68" s="134" t="s">
        <v>57</v>
      </c>
      <c r="W68" s="134" t="s">
        <v>58</v>
      </c>
    </row>
    <row r="69" spans="1:23" ht="15.5" hidden="1">
      <c r="A69" s="126" t="s">
        <v>2017</v>
      </c>
      <c r="B69" s="126" t="s">
        <v>2018</v>
      </c>
      <c r="C69" s="126" t="s">
        <v>2019</v>
      </c>
      <c r="D69" s="126" t="s">
        <v>2043</v>
      </c>
      <c r="E69" s="126" t="s">
        <v>2075</v>
      </c>
      <c r="F69" s="127" t="s">
        <v>2022</v>
      </c>
      <c r="G69" s="143">
        <v>70378752103</v>
      </c>
      <c r="H69" s="128" t="s">
        <v>2104</v>
      </c>
      <c r="I69" s="129">
        <v>70378752103</v>
      </c>
      <c r="J69" s="84" t="s">
        <v>61</v>
      </c>
      <c r="K69" s="129">
        <v>2372948180</v>
      </c>
      <c r="L69" s="128" t="s">
        <v>182</v>
      </c>
      <c r="M69" s="129" t="s">
        <v>121</v>
      </c>
      <c r="N69" s="130" t="s">
        <v>122</v>
      </c>
      <c r="O69" s="129">
        <v>34968262925</v>
      </c>
      <c r="P69" s="130" t="s">
        <v>2023</v>
      </c>
      <c r="Q69" s="84">
        <v>44766</v>
      </c>
      <c r="R69" s="144" t="s">
        <v>2105</v>
      </c>
      <c r="S69" s="132">
        <v>44942</v>
      </c>
      <c r="T69" s="131"/>
      <c r="U69" s="133">
        <v>62993683418</v>
      </c>
      <c r="V69" s="134" t="s">
        <v>53</v>
      </c>
      <c r="W69" s="134" t="s">
        <v>54</v>
      </c>
    </row>
    <row r="70" spans="1:23" ht="15.5" hidden="1">
      <c r="A70" s="126" t="s">
        <v>2017</v>
      </c>
      <c r="B70" s="126" t="s">
        <v>2018</v>
      </c>
      <c r="C70" s="126" t="s">
        <v>2019</v>
      </c>
      <c r="D70" s="126" t="s">
        <v>2030</v>
      </c>
      <c r="E70" s="126" t="s">
        <v>2062</v>
      </c>
      <c r="F70" s="127" t="s">
        <v>2022</v>
      </c>
      <c r="G70" s="143">
        <v>63270064349</v>
      </c>
      <c r="H70" s="128" t="s">
        <v>1531</v>
      </c>
      <c r="I70" s="129">
        <v>63270064349</v>
      </c>
      <c r="J70" s="84" t="s">
        <v>61</v>
      </c>
      <c r="K70" s="129">
        <v>5029234152</v>
      </c>
      <c r="L70" s="128" t="s">
        <v>68</v>
      </c>
      <c r="M70" s="129" t="s">
        <v>121</v>
      </c>
      <c r="N70" s="130" t="s">
        <v>122</v>
      </c>
      <c r="O70" s="129">
        <v>34968262925</v>
      </c>
      <c r="P70" s="130" t="s">
        <v>2023</v>
      </c>
      <c r="Q70" s="84">
        <v>30329</v>
      </c>
      <c r="R70" s="139" t="s">
        <v>2106</v>
      </c>
      <c r="S70" s="132">
        <v>44942</v>
      </c>
      <c r="T70" s="131"/>
      <c r="U70" s="133">
        <v>61985609907</v>
      </c>
      <c r="V70" s="134" t="s">
        <v>57</v>
      </c>
      <c r="W70" s="134" t="s">
        <v>58</v>
      </c>
    </row>
    <row r="71" spans="1:23" ht="15.5" hidden="1">
      <c r="A71" s="126" t="s">
        <v>2017</v>
      </c>
      <c r="B71" s="126" t="s">
        <v>2018</v>
      </c>
      <c r="C71" s="126" t="s">
        <v>2019</v>
      </c>
      <c r="D71" s="126" t="s">
        <v>2024</v>
      </c>
      <c r="E71" s="126" t="s">
        <v>2107</v>
      </c>
      <c r="F71" s="127" t="s">
        <v>2022</v>
      </c>
      <c r="G71" s="143">
        <v>1671060660</v>
      </c>
      <c r="H71" s="128" t="s">
        <v>2108</v>
      </c>
      <c r="I71" s="129">
        <v>1671060660</v>
      </c>
      <c r="J71" s="84" t="s">
        <v>61</v>
      </c>
      <c r="K71" s="129" t="s">
        <v>47</v>
      </c>
      <c r="L71" s="128" t="s">
        <v>48</v>
      </c>
      <c r="M71" s="129" t="s">
        <v>121</v>
      </c>
      <c r="N71" s="130" t="s">
        <v>122</v>
      </c>
      <c r="O71" s="129">
        <v>34968262925</v>
      </c>
      <c r="P71" s="130" t="s">
        <v>2023</v>
      </c>
      <c r="Q71" s="84">
        <v>32468</v>
      </c>
      <c r="R71" s="145" t="s">
        <v>2109</v>
      </c>
      <c r="S71" s="132">
        <v>44942</v>
      </c>
      <c r="T71" s="131"/>
      <c r="U71" s="133">
        <v>32999629969</v>
      </c>
      <c r="V71" s="134" t="s">
        <v>45</v>
      </c>
      <c r="W71" s="134" t="s">
        <v>46</v>
      </c>
    </row>
    <row r="72" spans="1:23" ht="15.5" hidden="1">
      <c r="A72" s="126" t="s">
        <v>2017</v>
      </c>
      <c r="B72" s="126" t="s">
        <v>2018</v>
      </c>
      <c r="C72" s="126" t="s">
        <v>2019</v>
      </c>
      <c r="D72" s="126" t="s">
        <v>2043</v>
      </c>
      <c r="E72" s="126" t="s">
        <v>2076</v>
      </c>
      <c r="F72" s="127" t="s">
        <v>2022</v>
      </c>
      <c r="G72" s="143">
        <v>1768766185</v>
      </c>
      <c r="H72" s="128" t="s">
        <v>2110</v>
      </c>
      <c r="I72" s="129">
        <v>1768766185</v>
      </c>
      <c r="J72" s="84" t="s">
        <v>61</v>
      </c>
      <c r="K72" s="129">
        <v>2372948180</v>
      </c>
      <c r="L72" s="128" t="s">
        <v>182</v>
      </c>
      <c r="M72" s="129" t="s">
        <v>121</v>
      </c>
      <c r="N72" s="130" t="s">
        <v>122</v>
      </c>
      <c r="O72" s="129">
        <v>34968262925</v>
      </c>
      <c r="P72" s="130" t="s">
        <v>2023</v>
      </c>
      <c r="Q72" s="84">
        <v>32597</v>
      </c>
      <c r="R72" s="139" t="s">
        <v>2111</v>
      </c>
      <c r="S72" s="132">
        <v>44942</v>
      </c>
      <c r="T72" s="131"/>
      <c r="U72" s="133">
        <v>62993779176</v>
      </c>
      <c r="V72" s="134" t="s">
        <v>53</v>
      </c>
      <c r="W72" s="134" t="s">
        <v>54</v>
      </c>
    </row>
    <row r="73" spans="1:23" ht="15.5" hidden="1">
      <c r="A73" s="126" t="s">
        <v>2017</v>
      </c>
      <c r="B73" s="126" t="s">
        <v>2018</v>
      </c>
      <c r="C73" s="126" t="s">
        <v>2019</v>
      </c>
      <c r="D73" s="126" t="s">
        <v>2043</v>
      </c>
      <c r="E73" s="126" t="s">
        <v>2112</v>
      </c>
      <c r="F73" s="127" t="s">
        <v>2022</v>
      </c>
      <c r="G73" s="143">
        <v>6146623113</v>
      </c>
      <c r="H73" s="128" t="s">
        <v>1830</v>
      </c>
      <c r="I73" s="129">
        <v>6146623113</v>
      </c>
      <c r="J73" s="84" t="s">
        <v>61</v>
      </c>
      <c r="K73" s="129">
        <v>70325321108</v>
      </c>
      <c r="L73" s="128" t="s">
        <v>674</v>
      </c>
      <c r="M73" s="129" t="s">
        <v>121</v>
      </c>
      <c r="N73" s="130" t="s">
        <v>122</v>
      </c>
      <c r="O73" s="129">
        <v>34968262925</v>
      </c>
      <c r="P73" s="130" t="s">
        <v>2023</v>
      </c>
      <c r="Q73" s="84">
        <v>36830</v>
      </c>
      <c r="R73" s="139" t="s">
        <v>2113</v>
      </c>
      <c r="S73" s="132">
        <v>44942</v>
      </c>
      <c r="T73" s="131"/>
      <c r="U73" s="133">
        <v>62986021339</v>
      </c>
      <c r="V73" s="134" t="s">
        <v>53</v>
      </c>
      <c r="W73" s="134" t="s">
        <v>54</v>
      </c>
    </row>
    <row r="74" spans="1:23" ht="15.5" hidden="1">
      <c r="A74" s="126" t="s">
        <v>2017</v>
      </c>
      <c r="B74" s="126" t="s">
        <v>2018</v>
      </c>
      <c r="C74" s="126" t="s">
        <v>2019</v>
      </c>
      <c r="D74" s="126" t="s">
        <v>2114</v>
      </c>
      <c r="E74" s="126" t="s">
        <v>2115</v>
      </c>
      <c r="F74" s="127" t="s">
        <v>2022</v>
      </c>
      <c r="G74" s="143">
        <v>1394995474</v>
      </c>
      <c r="H74" s="128" t="s">
        <v>2116</v>
      </c>
      <c r="I74" s="129">
        <v>1394995474</v>
      </c>
      <c r="J74" s="75" t="s">
        <v>50</v>
      </c>
      <c r="K74" s="129" t="s">
        <v>5</v>
      </c>
      <c r="L74" s="128"/>
      <c r="M74" s="129" t="s">
        <v>121</v>
      </c>
      <c r="N74" s="130" t="s">
        <v>122</v>
      </c>
      <c r="O74" s="129">
        <v>34968262925</v>
      </c>
      <c r="P74" s="130" t="s">
        <v>2023</v>
      </c>
      <c r="Q74" s="84">
        <v>31776</v>
      </c>
      <c r="R74" s="131" t="s">
        <v>2117</v>
      </c>
      <c r="S74" s="132">
        <v>44949</v>
      </c>
      <c r="T74" s="131"/>
      <c r="U74" s="133">
        <v>83988694085</v>
      </c>
      <c r="V74" s="134" t="s">
        <v>1691</v>
      </c>
      <c r="W74" s="134" t="s">
        <v>1528</v>
      </c>
    </row>
    <row r="75" spans="1:23" ht="15.5" hidden="1">
      <c r="A75" s="126" t="s">
        <v>2017</v>
      </c>
      <c r="B75" s="126" t="s">
        <v>2018</v>
      </c>
      <c r="C75" s="126" t="s">
        <v>2019</v>
      </c>
      <c r="D75" s="126" t="s">
        <v>2118</v>
      </c>
      <c r="E75" s="126" t="s">
        <v>2119</v>
      </c>
      <c r="F75" s="127" t="s">
        <v>2022</v>
      </c>
      <c r="G75" s="143">
        <v>9408588436</v>
      </c>
      <c r="H75" s="128" t="s">
        <v>1526</v>
      </c>
      <c r="I75" s="129">
        <v>9408588436</v>
      </c>
      <c r="J75" s="84" t="s">
        <v>61</v>
      </c>
      <c r="K75" s="129">
        <v>2079315420</v>
      </c>
      <c r="L75" s="128" t="s">
        <v>2120</v>
      </c>
      <c r="M75" s="129" t="s">
        <v>121</v>
      </c>
      <c r="N75" s="130" t="s">
        <v>122</v>
      </c>
      <c r="O75" s="129">
        <v>34968262925</v>
      </c>
      <c r="P75" s="130" t="s">
        <v>2023</v>
      </c>
      <c r="Q75" s="84">
        <v>33321</v>
      </c>
      <c r="R75" s="146" t="s">
        <v>2121</v>
      </c>
      <c r="S75" s="132">
        <v>44949</v>
      </c>
      <c r="T75" s="131"/>
      <c r="U75" s="133">
        <v>83996446428</v>
      </c>
      <c r="V75" s="134" t="s">
        <v>1527</v>
      </c>
      <c r="W75" s="134" t="s">
        <v>1528</v>
      </c>
    </row>
    <row r="76" spans="1:23" ht="15.5" hidden="1">
      <c r="A76" s="126" t="s">
        <v>2017</v>
      </c>
      <c r="B76" s="126" t="s">
        <v>2018</v>
      </c>
      <c r="C76" s="126" t="s">
        <v>2019</v>
      </c>
      <c r="D76" s="126" t="s">
        <v>2118</v>
      </c>
      <c r="E76" s="126" t="s">
        <v>2122</v>
      </c>
      <c r="F76" s="127" t="s">
        <v>2022</v>
      </c>
      <c r="G76" s="143">
        <v>6246388477</v>
      </c>
      <c r="H76" s="128" t="s">
        <v>2123</v>
      </c>
      <c r="I76" s="129">
        <v>6246388477</v>
      </c>
      <c r="J76" s="84" t="s">
        <v>61</v>
      </c>
      <c r="K76" s="129">
        <v>2079315420</v>
      </c>
      <c r="L76" s="128" t="s">
        <v>2120</v>
      </c>
      <c r="M76" s="129" t="s">
        <v>121</v>
      </c>
      <c r="N76" s="130" t="s">
        <v>122</v>
      </c>
      <c r="O76" s="129">
        <v>34968262925</v>
      </c>
      <c r="P76" s="130" t="s">
        <v>2023</v>
      </c>
      <c r="Q76" s="84">
        <v>30395</v>
      </c>
      <c r="R76" s="146" t="s">
        <v>2124</v>
      </c>
      <c r="S76" s="132">
        <v>44949</v>
      </c>
      <c r="T76" s="131"/>
      <c r="U76" s="133">
        <v>83988960076</v>
      </c>
      <c r="V76" s="134" t="s">
        <v>1527</v>
      </c>
      <c r="W76" s="134" t="s">
        <v>1528</v>
      </c>
    </row>
    <row r="77" spans="1:23" ht="15.5" hidden="1">
      <c r="A77" s="126" t="s">
        <v>2017</v>
      </c>
      <c r="B77" s="126" t="s">
        <v>2018</v>
      </c>
      <c r="C77" s="126" t="s">
        <v>2019</v>
      </c>
      <c r="D77" s="126" t="s">
        <v>2118</v>
      </c>
      <c r="E77" s="126" t="s">
        <v>2125</v>
      </c>
      <c r="F77" s="127" t="s">
        <v>2022</v>
      </c>
      <c r="G77" s="143">
        <v>43431585434</v>
      </c>
      <c r="H77" s="128" t="s">
        <v>2126</v>
      </c>
      <c r="I77" s="129">
        <v>43431585434</v>
      </c>
      <c r="J77" s="84" t="s">
        <v>61</v>
      </c>
      <c r="K77" s="129">
        <v>2079315420</v>
      </c>
      <c r="L77" s="128" t="s">
        <v>2120</v>
      </c>
      <c r="M77" s="129" t="s">
        <v>121</v>
      </c>
      <c r="N77" s="130" t="s">
        <v>122</v>
      </c>
      <c r="O77" s="129">
        <v>34968262925</v>
      </c>
      <c r="P77" s="130" t="s">
        <v>2023</v>
      </c>
      <c r="Q77" s="84">
        <v>23887</v>
      </c>
      <c r="R77" s="146" t="s">
        <v>2127</v>
      </c>
      <c r="S77" s="132">
        <v>44949</v>
      </c>
      <c r="T77" s="131"/>
      <c r="U77" s="133">
        <v>83993590551</v>
      </c>
      <c r="V77" s="134" t="s">
        <v>1527</v>
      </c>
      <c r="W77" s="134" t="s">
        <v>1528</v>
      </c>
    </row>
    <row r="78" spans="1:23" ht="15.5" hidden="1">
      <c r="A78" s="126" t="s">
        <v>2017</v>
      </c>
      <c r="B78" s="126" t="s">
        <v>2018</v>
      </c>
      <c r="C78" s="126" t="s">
        <v>2019</v>
      </c>
      <c r="D78" s="126" t="s">
        <v>2114</v>
      </c>
      <c r="E78" s="126" t="s">
        <v>2128</v>
      </c>
      <c r="F78" s="127" t="s">
        <v>2022</v>
      </c>
      <c r="G78" s="143">
        <v>11633691446</v>
      </c>
      <c r="H78" s="128" t="s">
        <v>2129</v>
      </c>
      <c r="I78" s="129">
        <v>11633691446</v>
      </c>
      <c r="J78" s="84" t="s">
        <v>61</v>
      </c>
      <c r="K78" s="129" t="s">
        <v>5</v>
      </c>
      <c r="L78" s="128" t="s">
        <v>2130</v>
      </c>
      <c r="M78" s="129" t="s">
        <v>121</v>
      </c>
      <c r="N78" s="130" t="s">
        <v>122</v>
      </c>
      <c r="O78" s="129">
        <v>34968262925</v>
      </c>
      <c r="P78" s="130" t="s">
        <v>2023</v>
      </c>
      <c r="Q78" s="84">
        <v>35556</v>
      </c>
      <c r="R78" s="146" t="s">
        <v>2131</v>
      </c>
      <c r="S78" s="132">
        <v>44949</v>
      </c>
      <c r="T78" s="83">
        <v>44950</v>
      </c>
      <c r="U78" s="133">
        <v>83981742668</v>
      </c>
      <c r="V78" s="134" t="s">
        <v>1691</v>
      </c>
      <c r="W78" s="134" t="s">
        <v>1528</v>
      </c>
    </row>
    <row r="79" spans="1:23" ht="15.5" hidden="1">
      <c r="A79" s="126" t="s">
        <v>2017</v>
      </c>
      <c r="B79" s="126" t="s">
        <v>2018</v>
      </c>
      <c r="C79" s="126" t="s">
        <v>2019</v>
      </c>
      <c r="D79" s="126" t="s">
        <v>2114</v>
      </c>
      <c r="E79" s="126" t="s">
        <v>2132</v>
      </c>
      <c r="F79" s="127" t="s">
        <v>2022</v>
      </c>
      <c r="G79" s="143">
        <v>71345015402</v>
      </c>
      <c r="H79" s="128" t="s">
        <v>2133</v>
      </c>
      <c r="I79" s="129">
        <v>71345015402</v>
      </c>
      <c r="J79" s="84" t="s">
        <v>61</v>
      </c>
      <c r="K79" s="129" t="s">
        <v>5</v>
      </c>
      <c r="L79" s="128" t="s">
        <v>2130</v>
      </c>
      <c r="M79" s="129" t="s">
        <v>121</v>
      </c>
      <c r="N79" s="130" t="s">
        <v>122</v>
      </c>
      <c r="O79" s="129">
        <v>34968262925</v>
      </c>
      <c r="P79" s="130" t="s">
        <v>2023</v>
      </c>
      <c r="Q79" s="84">
        <v>36652</v>
      </c>
      <c r="R79" s="146" t="s">
        <v>2134</v>
      </c>
      <c r="S79" s="132">
        <v>44949</v>
      </c>
      <c r="T79" s="131"/>
      <c r="U79" s="133">
        <v>83981579021</v>
      </c>
      <c r="V79" s="134" t="s">
        <v>1691</v>
      </c>
      <c r="W79" s="134" t="s">
        <v>1528</v>
      </c>
    </row>
    <row r="80" spans="1:23" ht="15.5" hidden="1">
      <c r="A80" s="126" t="s">
        <v>2017</v>
      </c>
      <c r="B80" s="126" t="s">
        <v>2018</v>
      </c>
      <c r="C80" s="126" t="s">
        <v>2019</v>
      </c>
      <c r="D80" s="126" t="s">
        <v>2114</v>
      </c>
      <c r="E80" s="126" t="s">
        <v>2135</v>
      </c>
      <c r="F80" s="127" t="s">
        <v>2022</v>
      </c>
      <c r="G80" s="143">
        <v>11177949466</v>
      </c>
      <c r="H80" s="128" t="s">
        <v>2136</v>
      </c>
      <c r="I80" s="129">
        <v>11177949466</v>
      </c>
      <c r="J80" s="84" t="s">
        <v>61</v>
      </c>
      <c r="K80" s="129" t="s">
        <v>5</v>
      </c>
      <c r="L80" s="128" t="s">
        <v>2130</v>
      </c>
      <c r="M80" s="129" t="s">
        <v>121</v>
      </c>
      <c r="N80" s="130" t="s">
        <v>122</v>
      </c>
      <c r="O80" s="129">
        <v>34968262925</v>
      </c>
      <c r="P80" s="130" t="s">
        <v>2023</v>
      </c>
      <c r="Q80" s="84">
        <v>34472</v>
      </c>
      <c r="R80" s="147" t="s">
        <v>2137</v>
      </c>
      <c r="S80" s="132">
        <v>44949</v>
      </c>
      <c r="T80" s="131"/>
      <c r="U80" s="133">
        <v>83981451839</v>
      </c>
      <c r="V80" s="134" t="s">
        <v>1691</v>
      </c>
      <c r="W80" s="134" t="s">
        <v>1528</v>
      </c>
    </row>
    <row r="81" spans="1:23" ht="15.5" hidden="1">
      <c r="A81" s="126" t="s">
        <v>2017</v>
      </c>
      <c r="B81" s="126" t="s">
        <v>2018</v>
      </c>
      <c r="C81" s="126" t="s">
        <v>2019</v>
      </c>
      <c r="D81" s="126" t="s">
        <v>2118</v>
      </c>
      <c r="E81" s="126" t="s">
        <v>2138</v>
      </c>
      <c r="F81" s="127" t="s">
        <v>2022</v>
      </c>
      <c r="G81" s="143">
        <v>9479290456</v>
      </c>
      <c r="H81" s="128" t="s">
        <v>1616</v>
      </c>
      <c r="I81" s="129">
        <v>9479290456</v>
      </c>
      <c r="J81" s="84" t="s">
        <v>61</v>
      </c>
      <c r="K81" s="129">
        <v>2079315420</v>
      </c>
      <c r="L81" s="128" t="s">
        <v>2120</v>
      </c>
      <c r="M81" s="129" t="s">
        <v>121</v>
      </c>
      <c r="N81" s="130" t="s">
        <v>122</v>
      </c>
      <c r="O81" s="129">
        <v>34968262925</v>
      </c>
      <c r="P81" s="130" t="s">
        <v>2023</v>
      </c>
      <c r="Q81" s="84">
        <v>32989</v>
      </c>
      <c r="R81" s="146" t="s">
        <v>2139</v>
      </c>
      <c r="S81" s="132">
        <v>44949</v>
      </c>
      <c r="T81" s="131"/>
      <c r="U81" s="133">
        <v>83998633574</v>
      </c>
      <c r="V81" s="134" t="s">
        <v>1527</v>
      </c>
      <c r="W81" s="134" t="s">
        <v>1528</v>
      </c>
    </row>
    <row r="82" spans="1:23" ht="15.5" hidden="1">
      <c r="A82" s="126" t="s">
        <v>2017</v>
      </c>
      <c r="B82" s="126" t="s">
        <v>2018</v>
      </c>
      <c r="C82" s="126" t="s">
        <v>2019</v>
      </c>
      <c r="D82" s="126" t="s">
        <v>2114</v>
      </c>
      <c r="E82" s="126" t="s">
        <v>2140</v>
      </c>
      <c r="F82" s="127" t="s">
        <v>2022</v>
      </c>
      <c r="G82" s="143">
        <v>8849120435</v>
      </c>
      <c r="H82" s="128" t="s">
        <v>1690</v>
      </c>
      <c r="I82" s="129">
        <v>8849120435</v>
      </c>
      <c r="J82" s="84" t="s">
        <v>61</v>
      </c>
      <c r="K82" s="129" t="s">
        <v>5</v>
      </c>
      <c r="L82" s="128" t="s">
        <v>2130</v>
      </c>
      <c r="M82" s="129" t="s">
        <v>121</v>
      </c>
      <c r="N82" s="130" t="s">
        <v>122</v>
      </c>
      <c r="O82" s="129">
        <v>34968262925</v>
      </c>
      <c r="P82" s="130" t="s">
        <v>2023</v>
      </c>
      <c r="Q82" s="84">
        <v>33677</v>
      </c>
      <c r="R82" s="146" t="s">
        <v>2141</v>
      </c>
      <c r="S82" s="132">
        <v>44949</v>
      </c>
      <c r="T82" s="131"/>
      <c r="U82" s="133">
        <v>83986257363</v>
      </c>
      <c r="V82" s="134" t="s">
        <v>1691</v>
      </c>
      <c r="W82" s="134" t="s">
        <v>1528</v>
      </c>
    </row>
    <row r="83" spans="1:23" ht="15.5" hidden="1">
      <c r="A83" s="126" t="s">
        <v>2017</v>
      </c>
      <c r="B83" s="126" t="s">
        <v>2018</v>
      </c>
      <c r="C83" s="126" t="s">
        <v>2019</v>
      </c>
      <c r="D83" s="126" t="s">
        <v>2118</v>
      </c>
      <c r="E83" s="126" t="s">
        <v>2142</v>
      </c>
      <c r="F83" s="127" t="s">
        <v>2022</v>
      </c>
      <c r="G83" s="143">
        <v>6354390428</v>
      </c>
      <c r="H83" s="128" t="s">
        <v>1731</v>
      </c>
      <c r="I83" s="129">
        <v>6354390428</v>
      </c>
      <c r="J83" s="84" t="s">
        <v>61</v>
      </c>
      <c r="K83" s="129">
        <v>2079315420</v>
      </c>
      <c r="L83" s="128" t="s">
        <v>2120</v>
      </c>
      <c r="M83" s="129" t="s">
        <v>121</v>
      </c>
      <c r="N83" s="130" t="s">
        <v>122</v>
      </c>
      <c r="O83" s="129">
        <v>34968262925</v>
      </c>
      <c r="P83" s="130" t="s">
        <v>2023</v>
      </c>
      <c r="Q83" s="84">
        <v>31779</v>
      </c>
      <c r="R83" s="146" t="s">
        <v>2143</v>
      </c>
      <c r="S83" s="132">
        <v>44949</v>
      </c>
      <c r="T83" s="131"/>
      <c r="U83" s="133">
        <v>83982241216</v>
      </c>
      <c r="V83" s="134" t="s">
        <v>1527</v>
      </c>
      <c r="W83" s="134" t="s">
        <v>1528</v>
      </c>
    </row>
    <row r="84" spans="1:23" ht="15.5" hidden="1">
      <c r="A84" s="126" t="s">
        <v>2017</v>
      </c>
      <c r="B84" s="126" t="s">
        <v>2018</v>
      </c>
      <c r="C84" s="126" t="s">
        <v>2019</v>
      </c>
      <c r="D84" s="126" t="s">
        <v>2118</v>
      </c>
      <c r="E84" s="126" t="s">
        <v>2144</v>
      </c>
      <c r="F84" s="127" t="s">
        <v>2022</v>
      </c>
      <c r="G84" s="143">
        <v>2079315420</v>
      </c>
      <c r="H84" s="128" t="s">
        <v>2120</v>
      </c>
      <c r="I84" s="129">
        <v>2079315420</v>
      </c>
      <c r="J84" s="75" t="s">
        <v>50</v>
      </c>
      <c r="K84" s="129" t="s">
        <v>5</v>
      </c>
      <c r="L84" s="128" t="s">
        <v>5</v>
      </c>
      <c r="M84" s="129" t="s">
        <v>121</v>
      </c>
      <c r="N84" s="130" t="s">
        <v>122</v>
      </c>
      <c r="O84" s="129">
        <v>34968262925</v>
      </c>
      <c r="P84" s="130" t="s">
        <v>2023</v>
      </c>
      <c r="Q84" s="84">
        <v>27677</v>
      </c>
      <c r="R84" s="146" t="s">
        <v>2145</v>
      </c>
      <c r="S84" s="132">
        <v>44949</v>
      </c>
      <c r="T84" s="131"/>
      <c r="U84" s="133">
        <v>83988410572</v>
      </c>
      <c r="V84" s="134" t="s">
        <v>1527</v>
      </c>
      <c r="W84" s="134" t="s">
        <v>1528</v>
      </c>
    </row>
    <row r="85" spans="1:23" ht="15.5" hidden="1">
      <c r="A85" s="126" t="s">
        <v>2017</v>
      </c>
      <c r="B85" s="126" t="s">
        <v>2018</v>
      </c>
      <c r="C85" s="126" t="s">
        <v>2019</v>
      </c>
      <c r="D85" s="126" t="s">
        <v>2114</v>
      </c>
      <c r="E85" s="126" t="s">
        <v>2146</v>
      </c>
      <c r="F85" s="127" t="s">
        <v>2022</v>
      </c>
      <c r="G85" s="143">
        <v>8145581435</v>
      </c>
      <c r="H85" s="128" t="s">
        <v>1791</v>
      </c>
      <c r="I85" s="129">
        <v>8145581435</v>
      </c>
      <c r="J85" s="84" t="s">
        <v>61</v>
      </c>
      <c r="K85" s="129" t="s">
        <v>5</v>
      </c>
      <c r="L85" s="128" t="s">
        <v>2130</v>
      </c>
      <c r="M85" s="129" t="s">
        <v>121</v>
      </c>
      <c r="N85" s="130" t="s">
        <v>122</v>
      </c>
      <c r="O85" s="129">
        <v>34968262925</v>
      </c>
      <c r="P85" s="130" t="s">
        <v>2023</v>
      </c>
      <c r="Q85" s="84">
        <v>33194</v>
      </c>
      <c r="R85" s="146" t="s">
        <v>2147</v>
      </c>
      <c r="S85" s="132">
        <v>44949</v>
      </c>
      <c r="T85" s="131"/>
      <c r="U85" s="133">
        <v>83991882191</v>
      </c>
      <c r="V85" s="134" t="s">
        <v>1691</v>
      </c>
      <c r="W85" s="134" t="s">
        <v>1528</v>
      </c>
    </row>
    <row r="86" spans="1:23" ht="15.5" hidden="1">
      <c r="A86" s="126" t="s">
        <v>2017</v>
      </c>
      <c r="B86" s="126" t="s">
        <v>2018</v>
      </c>
      <c r="C86" s="126" t="s">
        <v>2019</v>
      </c>
      <c r="D86" s="126" t="s">
        <v>2114</v>
      </c>
      <c r="E86" s="126" t="s">
        <v>2148</v>
      </c>
      <c r="F86" s="127" t="s">
        <v>2022</v>
      </c>
      <c r="G86" s="143">
        <v>49164503</v>
      </c>
      <c r="H86" s="128" t="s">
        <v>2149</v>
      </c>
      <c r="I86" s="129">
        <v>49164503</v>
      </c>
      <c r="J86" s="84" t="s">
        <v>61</v>
      </c>
      <c r="K86" s="129" t="s">
        <v>5</v>
      </c>
      <c r="L86" s="128" t="s">
        <v>2130</v>
      </c>
      <c r="M86" s="129" t="s">
        <v>121</v>
      </c>
      <c r="N86" s="130" t="s">
        <v>122</v>
      </c>
      <c r="O86" s="129">
        <v>34968262925</v>
      </c>
      <c r="P86" s="130" t="s">
        <v>2023</v>
      </c>
      <c r="Q86" s="84">
        <v>29704</v>
      </c>
      <c r="R86" s="146" t="s">
        <v>2150</v>
      </c>
      <c r="S86" s="132">
        <v>44949</v>
      </c>
      <c r="T86" s="131"/>
      <c r="U86" s="133">
        <v>83996039234</v>
      </c>
      <c r="V86" s="134" t="s">
        <v>1691</v>
      </c>
      <c r="W86" s="134" t="s">
        <v>1528</v>
      </c>
    </row>
    <row r="87" spans="1:23" ht="15.5" hidden="1">
      <c r="A87" s="126" t="s">
        <v>2017</v>
      </c>
      <c r="B87" s="126" t="s">
        <v>2018</v>
      </c>
      <c r="C87" s="126" t="s">
        <v>2019</v>
      </c>
      <c r="D87" s="126" t="s">
        <v>2118</v>
      </c>
      <c r="E87" s="126" t="s">
        <v>2151</v>
      </c>
      <c r="F87" s="127" t="s">
        <v>2022</v>
      </c>
      <c r="G87" s="143">
        <v>80617492468</v>
      </c>
      <c r="H87" s="128" t="s">
        <v>2152</v>
      </c>
      <c r="I87" s="129">
        <v>80617492468</v>
      </c>
      <c r="J87" s="84" t="s">
        <v>61</v>
      </c>
      <c r="K87" s="129">
        <v>2079315420</v>
      </c>
      <c r="L87" s="128" t="s">
        <v>2120</v>
      </c>
      <c r="M87" s="129" t="s">
        <v>121</v>
      </c>
      <c r="N87" s="130" t="s">
        <v>122</v>
      </c>
      <c r="O87" s="129">
        <v>34968262925</v>
      </c>
      <c r="P87" s="130" t="s">
        <v>2023</v>
      </c>
      <c r="Q87" s="84">
        <v>25746</v>
      </c>
      <c r="R87" s="148" t="s">
        <v>2153</v>
      </c>
      <c r="S87" s="132">
        <v>44949</v>
      </c>
      <c r="T87" s="131"/>
      <c r="U87" s="133">
        <v>83988250766</v>
      </c>
      <c r="V87" s="134" t="s">
        <v>1527</v>
      </c>
      <c r="W87" s="134" t="s">
        <v>1528</v>
      </c>
    </row>
    <row r="88" spans="1:23" ht="15.5" hidden="1">
      <c r="A88" s="126" t="s">
        <v>2017</v>
      </c>
      <c r="B88" s="126" t="s">
        <v>2018</v>
      </c>
      <c r="C88" s="126" t="s">
        <v>2019</v>
      </c>
      <c r="D88" s="126" t="s">
        <v>2114</v>
      </c>
      <c r="E88" s="126" t="s">
        <v>2154</v>
      </c>
      <c r="F88" s="127" t="s">
        <v>2022</v>
      </c>
      <c r="G88" s="143">
        <v>10058452478</v>
      </c>
      <c r="H88" s="128" t="s">
        <v>2155</v>
      </c>
      <c r="I88" s="129">
        <v>10058452478</v>
      </c>
      <c r="J88" s="84" t="s">
        <v>61</v>
      </c>
      <c r="K88" s="129" t="s">
        <v>5</v>
      </c>
      <c r="L88" s="128" t="s">
        <v>2130</v>
      </c>
      <c r="M88" s="129" t="s">
        <v>121</v>
      </c>
      <c r="N88" s="130" t="s">
        <v>122</v>
      </c>
      <c r="O88" s="129">
        <v>34968262925</v>
      </c>
      <c r="P88" s="130" t="s">
        <v>2023</v>
      </c>
      <c r="Q88" s="84">
        <v>33681</v>
      </c>
      <c r="R88" s="148" t="s">
        <v>2156</v>
      </c>
      <c r="S88" s="132">
        <v>44949</v>
      </c>
      <c r="T88" s="131"/>
      <c r="U88" s="133">
        <v>83993208888</v>
      </c>
      <c r="V88" s="134" t="s">
        <v>1691</v>
      </c>
      <c r="W88" s="134" t="s">
        <v>1528</v>
      </c>
    </row>
    <row r="89" spans="1:23" ht="15.5" hidden="1">
      <c r="A89" s="126" t="s">
        <v>2017</v>
      </c>
      <c r="B89" s="126" t="s">
        <v>2018</v>
      </c>
      <c r="C89" s="126" t="s">
        <v>2019</v>
      </c>
      <c r="D89" s="126" t="s">
        <v>2118</v>
      </c>
      <c r="E89" s="126" t="s">
        <v>2157</v>
      </c>
      <c r="F89" s="127" t="s">
        <v>2022</v>
      </c>
      <c r="G89" s="143">
        <v>1413771432</v>
      </c>
      <c r="H89" s="128" t="s">
        <v>1883</v>
      </c>
      <c r="I89" s="149">
        <v>1413771432</v>
      </c>
      <c r="J89" s="84" t="s">
        <v>61</v>
      </c>
      <c r="K89" s="129">
        <v>2079315420</v>
      </c>
      <c r="L89" s="128" t="s">
        <v>2120</v>
      </c>
      <c r="M89" s="129" t="s">
        <v>121</v>
      </c>
      <c r="N89" s="130" t="s">
        <v>122</v>
      </c>
      <c r="O89" s="129">
        <v>34968262925</v>
      </c>
      <c r="P89" s="130" t="s">
        <v>2023</v>
      </c>
      <c r="Q89" s="84">
        <v>32124</v>
      </c>
      <c r="R89" s="146" t="s">
        <v>2158</v>
      </c>
      <c r="S89" s="132">
        <v>44949</v>
      </c>
      <c r="T89" s="131"/>
      <c r="U89" s="133">
        <v>83981693818</v>
      </c>
      <c r="V89" s="134" t="s">
        <v>1527</v>
      </c>
      <c r="W89" s="134" t="s">
        <v>1528</v>
      </c>
    </row>
    <row r="90" spans="1:23" ht="15.5" hidden="1">
      <c r="A90" s="126" t="s">
        <v>2017</v>
      </c>
      <c r="B90" s="126" t="s">
        <v>2018</v>
      </c>
      <c r="C90" s="126" t="s">
        <v>2019</v>
      </c>
      <c r="D90" s="126" t="s">
        <v>2114</v>
      </c>
      <c r="E90" s="126" t="s">
        <v>2159</v>
      </c>
      <c r="F90" s="127" t="s">
        <v>2022</v>
      </c>
      <c r="G90" s="143">
        <v>9761120430</v>
      </c>
      <c r="H90" s="128" t="s">
        <v>1910</v>
      </c>
      <c r="I90" s="149">
        <v>9761120430</v>
      </c>
      <c r="J90" s="84" t="s">
        <v>61</v>
      </c>
      <c r="K90" s="129" t="s">
        <v>5</v>
      </c>
      <c r="L90" s="128" t="s">
        <v>2130</v>
      </c>
      <c r="M90" s="129" t="s">
        <v>121</v>
      </c>
      <c r="N90" s="130" t="s">
        <v>122</v>
      </c>
      <c r="O90" s="129">
        <v>34968262925</v>
      </c>
      <c r="P90" s="130" t="s">
        <v>2023</v>
      </c>
      <c r="Q90" s="84">
        <v>34462</v>
      </c>
      <c r="R90" s="146" t="s">
        <v>2160</v>
      </c>
      <c r="S90" s="132">
        <v>44949</v>
      </c>
      <c r="T90" s="131"/>
      <c r="U90" s="133">
        <v>83998205928</v>
      </c>
      <c r="V90" s="134" t="s">
        <v>1691</v>
      </c>
      <c r="W90" s="134" t="s">
        <v>1528</v>
      </c>
    </row>
    <row r="91" spans="1:23" ht="15.5" hidden="1">
      <c r="A91" s="126" t="s">
        <v>2017</v>
      </c>
      <c r="B91" s="126" t="s">
        <v>2018</v>
      </c>
      <c r="C91" s="126" t="s">
        <v>2019</v>
      </c>
      <c r="D91" s="126" t="s">
        <v>2114</v>
      </c>
      <c r="E91" s="126" t="s">
        <v>2161</v>
      </c>
      <c r="F91" s="127" t="s">
        <v>2022</v>
      </c>
      <c r="G91" s="143">
        <v>6041756474</v>
      </c>
      <c r="H91" s="128" t="s">
        <v>1912</v>
      </c>
      <c r="I91" s="149">
        <v>6041756474</v>
      </c>
      <c r="J91" s="84" t="s">
        <v>61</v>
      </c>
      <c r="K91" s="129" t="s">
        <v>5</v>
      </c>
      <c r="L91" s="128" t="s">
        <v>2130</v>
      </c>
      <c r="M91" s="129" t="s">
        <v>121</v>
      </c>
      <c r="N91" s="130" t="s">
        <v>122</v>
      </c>
      <c r="O91" s="129">
        <v>34968262925</v>
      </c>
      <c r="P91" s="130" t="s">
        <v>2023</v>
      </c>
      <c r="Q91" s="84">
        <v>31089</v>
      </c>
      <c r="R91" s="146" t="s">
        <v>2162</v>
      </c>
      <c r="S91" s="132">
        <v>44949</v>
      </c>
      <c r="T91" s="131"/>
      <c r="U91" s="133">
        <v>83996043439</v>
      </c>
      <c r="V91" s="134" t="s">
        <v>1691</v>
      </c>
      <c r="W91" s="134" t="s">
        <v>1528</v>
      </c>
    </row>
    <row r="92" spans="1:23" ht="15.5" hidden="1">
      <c r="A92" s="126" t="s">
        <v>2017</v>
      </c>
      <c r="B92" s="126" t="s">
        <v>2018</v>
      </c>
      <c r="C92" s="126" t="s">
        <v>2019</v>
      </c>
      <c r="D92" s="126" t="s">
        <v>2118</v>
      </c>
      <c r="E92" s="126" t="s">
        <v>2163</v>
      </c>
      <c r="F92" s="127" t="s">
        <v>2022</v>
      </c>
      <c r="G92" s="143">
        <v>6119359451</v>
      </c>
      <c r="H92" s="128" t="s">
        <v>2164</v>
      </c>
      <c r="I92" s="149">
        <v>6119359451</v>
      </c>
      <c r="J92" s="84" t="s">
        <v>61</v>
      </c>
      <c r="K92" s="129">
        <v>2079315420</v>
      </c>
      <c r="L92" s="128" t="s">
        <v>2120</v>
      </c>
      <c r="M92" s="129" t="s">
        <v>121</v>
      </c>
      <c r="N92" s="130" t="s">
        <v>122</v>
      </c>
      <c r="O92" s="129">
        <v>34968262925</v>
      </c>
      <c r="P92" s="130" t="s">
        <v>2023</v>
      </c>
      <c r="Q92" s="84">
        <v>31479</v>
      </c>
      <c r="R92" s="146" t="s">
        <v>2165</v>
      </c>
      <c r="S92" s="132">
        <v>44949</v>
      </c>
      <c r="T92" s="83">
        <v>44953</v>
      </c>
      <c r="U92" s="133">
        <v>83987400086</v>
      </c>
      <c r="V92" s="134" t="s">
        <v>1527</v>
      </c>
      <c r="W92" s="134" t="s">
        <v>1528</v>
      </c>
    </row>
    <row r="93" spans="1:23" ht="15.5">
      <c r="A93" s="126" t="s">
        <v>2017</v>
      </c>
      <c r="B93" s="126" t="s">
        <v>2018</v>
      </c>
      <c r="C93" s="126" t="s">
        <v>2019</v>
      </c>
      <c r="D93" s="126" t="s">
        <v>2166</v>
      </c>
      <c r="E93" s="126" t="s">
        <v>2167</v>
      </c>
      <c r="F93" s="127" t="s">
        <v>2022</v>
      </c>
      <c r="G93" s="143" t="s">
        <v>2168</v>
      </c>
      <c r="H93" s="128" t="s">
        <v>2169</v>
      </c>
      <c r="I93" s="150" t="s">
        <v>2168</v>
      </c>
      <c r="J93" s="75" t="s">
        <v>50</v>
      </c>
      <c r="K93" s="129" t="s">
        <v>5</v>
      </c>
      <c r="L93" s="128" t="s">
        <v>5</v>
      </c>
      <c r="M93" s="129" t="s">
        <v>121</v>
      </c>
      <c r="N93" s="151" t="s">
        <v>122</v>
      </c>
      <c r="O93" s="129">
        <v>34968262925</v>
      </c>
      <c r="P93" s="130" t="s">
        <v>2023</v>
      </c>
      <c r="Q93" s="140">
        <v>27988</v>
      </c>
      <c r="R93" s="152" t="s">
        <v>2170</v>
      </c>
      <c r="S93" s="132">
        <v>44956</v>
      </c>
      <c r="T93" s="151"/>
      <c r="U93" s="133">
        <v>62982543468</v>
      </c>
      <c r="V93" s="134" t="s">
        <v>2171</v>
      </c>
      <c r="W93" s="134" t="s">
        <v>54</v>
      </c>
    </row>
    <row r="94" spans="1:23" ht="15.5" hidden="1">
      <c r="A94" s="126" t="s">
        <v>2017</v>
      </c>
      <c r="B94" s="126" t="s">
        <v>2018</v>
      </c>
      <c r="C94" s="126" t="s">
        <v>2019</v>
      </c>
      <c r="D94" s="126" t="s">
        <v>2166</v>
      </c>
      <c r="E94" s="126" t="s">
        <v>2172</v>
      </c>
      <c r="F94" s="127" t="s">
        <v>2022</v>
      </c>
      <c r="G94" s="143" t="s">
        <v>2173</v>
      </c>
      <c r="H94" s="128" t="s">
        <v>2174</v>
      </c>
      <c r="I94" s="150" t="s">
        <v>2173</v>
      </c>
      <c r="J94" s="84" t="s">
        <v>61</v>
      </c>
      <c r="K94" s="129" t="s">
        <v>2168</v>
      </c>
      <c r="L94" s="153" t="s">
        <v>2169</v>
      </c>
      <c r="M94" s="129" t="s">
        <v>121</v>
      </c>
      <c r="N94" s="130" t="s">
        <v>122</v>
      </c>
      <c r="O94" s="129">
        <v>34968262925</v>
      </c>
      <c r="P94" s="130" t="s">
        <v>2023</v>
      </c>
      <c r="Q94" s="140">
        <v>34556</v>
      </c>
      <c r="R94" s="152" t="s">
        <v>2175</v>
      </c>
      <c r="S94" s="132">
        <v>44956</v>
      </c>
      <c r="T94" s="151"/>
      <c r="U94" s="133">
        <v>6294078968</v>
      </c>
      <c r="V94" s="134" t="s">
        <v>2171</v>
      </c>
      <c r="W94" s="134" t="s">
        <v>54</v>
      </c>
    </row>
    <row r="95" spans="1:23" ht="15.5" hidden="1">
      <c r="A95" s="126" t="s">
        <v>2017</v>
      </c>
      <c r="B95" s="126" t="s">
        <v>2018</v>
      </c>
      <c r="C95" s="126" t="s">
        <v>2019</v>
      </c>
      <c r="D95" s="126" t="s">
        <v>2166</v>
      </c>
      <c r="E95" s="126" t="s">
        <v>2176</v>
      </c>
      <c r="F95" s="127" t="s">
        <v>2022</v>
      </c>
      <c r="G95" s="143" t="s">
        <v>2177</v>
      </c>
      <c r="H95" s="128" t="s">
        <v>2178</v>
      </c>
      <c r="I95" s="150" t="s">
        <v>2177</v>
      </c>
      <c r="J95" s="84" t="s">
        <v>61</v>
      </c>
      <c r="K95" s="129" t="s">
        <v>2168</v>
      </c>
      <c r="L95" s="153" t="s">
        <v>2169</v>
      </c>
      <c r="M95" s="129" t="s">
        <v>121</v>
      </c>
      <c r="N95" s="130" t="s">
        <v>122</v>
      </c>
      <c r="O95" s="129">
        <v>34968262925</v>
      </c>
      <c r="P95" s="130" t="s">
        <v>2023</v>
      </c>
      <c r="Q95" s="140">
        <v>30143</v>
      </c>
      <c r="R95" s="152" t="s">
        <v>2179</v>
      </c>
      <c r="S95" s="132">
        <v>44956</v>
      </c>
      <c r="T95" s="151"/>
      <c r="U95" s="133">
        <v>62982358995</v>
      </c>
      <c r="V95" s="134" t="s">
        <v>2171</v>
      </c>
      <c r="W95" s="134" t="s">
        <v>54</v>
      </c>
    </row>
    <row r="96" spans="1:23" ht="15.5" hidden="1">
      <c r="A96" s="126" t="s">
        <v>2017</v>
      </c>
      <c r="B96" s="126" t="s">
        <v>2018</v>
      </c>
      <c r="C96" s="126" t="s">
        <v>2019</v>
      </c>
      <c r="D96" s="126" t="s">
        <v>2180</v>
      </c>
      <c r="E96" s="126" t="s">
        <v>2181</v>
      </c>
      <c r="F96" s="127" t="s">
        <v>2022</v>
      </c>
      <c r="G96" s="143" t="s">
        <v>2182</v>
      </c>
      <c r="H96" s="128" t="s">
        <v>2183</v>
      </c>
      <c r="I96" s="150" t="s">
        <v>2182</v>
      </c>
      <c r="J96" s="84" t="s">
        <v>61</v>
      </c>
      <c r="K96" s="129" t="s">
        <v>2265</v>
      </c>
      <c r="L96" s="152"/>
      <c r="M96" s="129" t="s">
        <v>121</v>
      </c>
      <c r="N96" s="130" t="s">
        <v>122</v>
      </c>
      <c r="O96" s="129">
        <v>34968262925</v>
      </c>
      <c r="P96" s="130" t="s">
        <v>2023</v>
      </c>
      <c r="Q96" s="140">
        <v>32772</v>
      </c>
      <c r="R96" s="152" t="s">
        <v>2184</v>
      </c>
      <c r="S96" s="132">
        <v>44956</v>
      </c>
      <c r="T96" s="151"/>
      <c r="U96" s="133">
        <v>62984470925</v>
      </c>
      <c r="V96" s="134" t="s">
        <v>53</v>
      </c>
      <c r="W96" s="134" t="s">
        <v>54</v>
      </c>
    </row>
    <row r="97" spans="1:23" ht="15.5" hidden="1">
      <c r="A97" s="126" t="s">
        <v>2017</v>
      </c>
      <c r="B97" s="126" t="s">
        <v>2018</v>
      </c>
      <c r="C97" s="126" t="s">
        <v>2019</v>
      </c>
      <c r="D97" s="126" t="s">
        <v>2180</v>
      </c>
      <c r="E97" s="126" t="s">
        <v>2185</v>
      </c>
      <c r="F97" s="127" t="s">
        <v>2022</v>
      </c>
      <c r="G97" s="143" t="s">
        <v>2186</v>
      </c>
      <c r="H97" s="128" t="s">
        <v>2187</v>
      </c>
      <c r="I97" s="150" t="s">
        <v>2186</v>
      </c>
      <c r="J97" s="84" t="s">
        <v>61</v>
      </c>
      <c r="K97" s="129" t="s">
        <v>5</v>
      </c>
      <c r="L97" s="154"/>
      <c r="M97" s="129" t="s">
        <v>121</v>
      </c>
      <c r="N97" s="130" t="s">
        <v>122</v>
      </c>
      <c r="O97" s="129">
        <v>34968262925</v>
      </c>
      <c r="P97" s="130" t="s">
        <v>2023</v>
      </c>
      <c r="Q97" s="140">
        <v>34771</v>
      </c>
      <c r="R97" s="152" t="s">
        <v>2188</v>
      </c>
      <c r="S97" s="132">
        <v>44956</v>
      </c>
      <c r="T97" s="151"/>
      <c r="U97" s="133">
        <v>16991179582</v>
      </c>
      <c r="V97" s="134" t="s">
        <v>53</v>
      </c>
      <c r="W97" s="134" t="s">
        <v>54</v>
      </c>
    </row>
    <row r="98" spans="1:23" ht="15.5" hidden="1">
      <c r="A98" s="126" t="s">
        <v>2017</v>
      </c>
      <c r="B98" s="126" t="s">
        <v>2018</v>
      </c>
      <c r="C98" s="126" t="s">
        <v>2019</v>
      </c>
      <c r="D98" s="126" t="s">
        <v>2166</v>
      </c>
      <c r="E98" s="126" t="s">
        <v>2189</v>
      </c>
      <c r="F98" s="127" t="s">
        <v>2022</v>
      </c>
      <c r="G98" s="143" t="s">
        <v>2190</v>
      </c>
      <c r="H98" s="128" t="s">
        <v>2191</v>
      </c>
      <c r="I98" s="150" t="s">
        <v>2190</v>
      </c>
      <c r="J98" s="84" t="s">
        <v>61</v>
      </c>
      <c r="K98" s="129" t="s">
        <v>2168</v>
      </c>
      <c r="L98" s="153" t="s">
        <v>2169</v>
      </c>
      <c r="M98" s="129" t="s">
        <v>121</v>
      </c>
      <c r="N98" s="130" t="s">
        <v>122</v>
      </c>
      <c r="O98" s="129">
        <v>34968262925</v>
      </c>
      <c r="P98" s="130" t="s">
        <v>2023</v>
      </c>
      <c r="Q98" s="140">
        <v>34082</v>
      </c>
      <c r="R98" s="152" t="s">
        <v>2192</v>
      </c>
      <c r="S98" s="132">
        <v>44956</v>
      </c>
      <c r="T98" s="151"/>
      <c r="U98" s="133">
        <v>62998336913</v>
      </c>
      <c r="V98" s="134" t="s">
        <v>2171</v>
      </c>
      <c r="W98" s="134" t="s">
        <v>54</v>
      </c>
    </row>
    <row r="99" spans="1:23" ht="15.5" hidden="1">
      <c r="A99" s="126" t="s">
        <v>2017</v>
      </c>
      <c r="B99" s="126" t="s">
        <v>2018</v>
      </c>
      <c r="C99" s="126" t="s">
        <v>2019</v>
      </c>
      <c r="D99" s="126" t="s">
        <v>2166</v>
      </c>
      <c r="E99" s="126" t="s">
        <v>2193</v>
      </c>
      <c r="F99" s="127" t="s">
        <v>2022</v>
      </c>
      <c r="G99" s="143" t="s">
        <v>2194</v>
      </c>
      <c r="H99" s="128" t="s">
        <v>2195</v>
      </c>
      <c r="I99" s="150" t="s">
        <v>2194</v>
      </c>
      <c r="J99" s="84" t="s">
        <v>61</v>
      </c>
      <c r="K99" s="129" t="s">
        <v>2168</v>
      </c>
      <c r="L99" s="153" t="s">
        <v>2169</v>
      </c>
      <c r="M99" s="129" t="s">
        <v>121</v>
      </c>
      <c r="N99" s="130" t="s">
        <v>122</v>
      </c>
      <c r="O99" s="129">
        <v>34968262925</v>
      </c>
      <c r="P99" s="130" t="s">
        <v>2023</v>
      </c>
      <c r="Q99" s="140">
        <v>34175</v>
      </c>
      <c r="R99" s="152" t="s">
        <v>2196</v>
      </c>
      <c r="S99" s="132">
        <v>44956</v>
      </c>
      <c r="T99" s="151"/>
      <c r="U99" s="133">
        <v>62991691884</v>
      </c>
      <c r="V99" s="134" t="s">
        <v>2171</v>
      </c>
      <c r="W99" s="134" t="s">
        <v>54</v>
      </c>
    </row>
    <row r="100" spans="1:23" ht="15.5" hidden="1">
      <c r="A100" s="126" t="s">
        <v>2017</v>
      </c>
      <c r="B100" s="126" t="s">
        <v>2018</v>
      </c>
      <c r="C100" s="126" t="s">
        <v>2019</v>
      </c>
      <c r="D100" s="126" t="s">
        <v>2166</v>
      </c>
      <c r="E100" s="126" t="s">
        <v>2197</v>
      </c>
      <c r="F100" s="127" t="s">
        <v>2022</v>
      </c>
      <c r="G100" s="143" t="s">
        <v>2198</v>
      </c>
      <c r="H100" s="128" t="s">
        <v>2199</v>
      </c>
      <c r="I100" s="150" t="s">
        <v>2198</v>
      </c>
      <c r="J100" s="84" t="s">
        <v>61</v>
      </c>
      <c r="K100" s="129" t="s">
        <v>2168</v>
      </c>
      <c r="L100" s="153" t="s">
        <v>2169</v>
      </c>
      <c r="M100" s="129" t="s">
        <v>121</v>
      </c>
      <c r="N100" s="130" t="s">
        <v>122</v>
      </c>
      <c r="O100" s="129">
        <v>34968262925</v>
      </c>
      <c r="P100" s="130" t="s">
        <v>2023</v>
      </c>
      <c r="Q100" s="140">
        <v>33389</v>
      </c>
      <c r="R100" s="152" t="s">
        <v>2200</v>
      </c>
      <c r="S100" s="132">
        <v>44956</v>
      </c>
      <c r="T100" s="151"/>
      <c r="U100" s="133">
        <v>62997007406</v>
      </c>
      <c r="V100" s="134" t="s">
        <v>2171</v>
      </c>
      <c r="W100" s="134" t="s">
        <v>54</v>
      </c>
    </row>
    <row r="101" spans="1:23" ht="15.5" hidden="1">
      <c r="A101" s="126" t="s">
        <v>2017</v>
      </c>
      <c r="B101" s="126" t="s">
        <v>2018</v>
      </c>
      <c r="C101" s="126" t="s">
        <v>2019</v>
      </c>
      <c r="D101" s="126" t="s">
        <v>2114</v>
      </c>
      <c r="E101" s="126" t="s">
        <v>2201</v>
      </c>
      <c r="F101" s="127" t="s">
        <v>2022</v>
      </c>
      <c r="G101" s="143" t="s">
        <v>2202</v>
      </c>
      <c r="H101" s="128" t="s">
        <v>2203</v>
      </c>
      <c r="I101" s="150" t="s">
        <v>2202</v>
      </c>
      <c r="J101" s="84" t="s">
        <v>61</v>
      </c>
      <c r="K101" s="129" t="s">
        <v>5</v>
      </c>
      <c r="L101" s="152" t="s">
        <v>2130</v>
      </c>
      <c r="M101" s="129" t="s">
        <v>121</v>
      </c>
      <c r="N101" s="130" t="s">
        <v>122</v>
      </c>
      <c r="O101" s="129">
        <v>34968262925</v>
      </c>
      <c r="P101" s="130" t="s">
        <v>2023</v>
      </c>
      <c r="Q101" s="140">
        <v>29725</v>
      </c>
      <c r="R101" s="152" t="s">
        <v>2204</v>
      </c>
      <c r="S101" s="132">
        <v>44956</v>
      </c>
      <c r="T101" s="151"/>
      <c r="U101" s="133">
        <v>8398587489</v>
      </c>
      <c r="V101" s="134" t="s">
        <v>1691</v>
      </c>
      <c r="W101" s="134" t="s">
        <v>1528</v>
      </c>
    </row>
    <row r="102" spans="1:23" ht="15.5" hidden="1">
      <c r="A102" s="126" t="s">
        <v>2017</v>
      </c>
      <c r="B102" s="126" t="s">
        <v>2018</v>
      </c>
      <c r="C102" s="126" t="s">
        <v>2019</v>
      </c>
      <c r="D102" s="126" t="s">
        <v>2118</v>
      </c>
      <c r="E102" s="126" t="s">
        <v>2205</v>
      </c>
      <c r="F102" s="127" t="s">
        <v>2022</v>
      </c>
      <c r="G102" s="143" t="s">
        <v>2206</v>
      </c>
      <c r="H102" s="128" t="s">
        <v>2207</v>
      </c>
      <c r="I102" s="150" t="s">
        <v>2206</v>
      </c>
      <c r="J102" s="84" t="s">
        <v>61</v>
      </c>
      <c r="K102" s="129">
        <v>2079315420</v>
      </c>
      <c r="L102" s="128" t="s">
        <v>2120</v>
      </c>
      <c r="M102" s="129" t="s">
        <v>121</v>
      </c>
      <c r="N102" s="130" t="s">
        <v>122</v>
      </c>
      <c r="O102" s="129">
        <v>34968262925</v>
      </c>
      <c r="P102" s="130" t="s">
        <v>2023</v>
      </c>
      <c r="Q102" s="140">
        <v>35159</v>
      </c>
      <c r="R102" s="152" t="s">
        <v>2209</v>
      </c>
      <c r="S102" s="132">
        <v>44956</v>
      </c>
      <c r="T102" s="151"/>
      <c r="U102" s="133">
        <v>83993705740</v>
      </c>
      <c r="V102" s="134" t="s">
        <v>1527</v>
      </c>
      <c r="W102" s="134" t="s">
        <v>1528</v>
      </c>
    </row>
    <row r="103" spans="1:23" ht="15.5" hidden="1">
      <c r="A103" s="126" t="s">
        <v>2017</v>
      </c>
      <c r="B103" s="126" t="s">
        <v>2018</v>
      </c>
      <c r="C103" s="126" t="s">
        <v>2019</v>
      </c>
      <c r="D103" s="126" t="s">
        <v>2118</v>
      </c>
      <c r="E103" s="126" t="s">
        <v>2210</v>
      </c>
      <c r="F103" s="127" t="s">
        <v>2022</v>
      </c>
      <c r="G103" s="143" t="s">
        <v>2211</v>
      </c>
      <c r="H103" s="128" t="s">
        <v>2212</v>
      </c>
      <c r="I103" s="150" t="s">
        <v>2211</v>
      </c>
      <c r="J103" s="84" t="s">
        <v>61</v>
      </c>
      <c r="K103" s="129">
        <v>2079315420</v>
      </c>
      <c r="L103" s="128" t="s">
        <v>2120</v>
      </c>
      <c r="M103" s="129" t="s">
        <v>121</v>
      </c>
      <c r="N103" s="130" t="s">
        <v>122</v>
      </c>
      <c r="O103" s="129">
        <v>34968262925</v>
      </c>
      <c r="P103" s="130" t="s">
        <v>2023</v>
      </c>
      <c r="Q103" s="140">
        <v>32556</v>
      </c>
      <c r="R103" s="152" t="s">
        <v>2213</v>
      </c>
      <c r="S103" s="132">
        <v>44956</v>
      </c>
      <c r="T103" s="151"/>
      <c r="U103" s="133" t="s">
        <v>2214</v>
      </c>
      <c r="V103" s="134" t="s">
        <v>1527</v>
      </c>
      <c r="W103" s="134" t="s">
        <v>1528</v>
      </c>
    </row>
    <row r="104" spans="1:23" ht="15.5" hidden="1">
      <c r="A104" s="126" t="s">
        <v>2017</v>
      </c>
      <c r="B104" s="126" t="s">
        <v>2018</v>
      </c>
      <c r="C104" s="126" t="s">
        <v>2019</v>
      </c>
      <c r="D104" s="126" t="s">
        <v>2180</v>
      </c>
      <c r="E104" s="126" t="s">
        <v>2215</v>
      </c>
      <c r="F104" s="127" t="s">
        <v>2022</v>
      </c>
      <c r="G104" s="143" t="s">
        <v>2216</v>
      </c>
      <c r="H104" s="128" t="s">
        <v>2217</v>
      </c>
      <c r="I104" s="150" t="s">
        <v>2216</v>
      </c>
      <c r="J104" s="84" t="s">
        <v>61</v>
      </c>
      <c r="K104" s="129" t="s">
        <v>5</v>
      </c>
      <c r="L104" s="154"/>
      <c r="M104" s="129" t="s">
        <v>121</v>
      </c>
      <c r="N104" s="130" t="s">
        <v>122</v>
      </c>
      <c r="O104" s="129">
        <v>34968262925</v>
      </c>
      <c r="P104" s="130" t="s">
        <v>2023</v>
      </c>
      <c r="Q104" s="140">
        <v>35070</v>
      </c>
      <c r="R104" s="152" t="s">
        <v>2218</v>
      </c>
      <c r="S104" s="132">
        <v>44956</v>
      </c>
      <c r="T104" s="151"/>
      <c r="U104" s="133">
        <v>37999098685</v>
      </c>
      <c r="V104" s="134" t="s">
        <v>53</v>
      </c>
      <c r="W104" s="134" t="s">
        <v>54</v>
      </c>
    </row>
    <row r="105" spans="1:23" ht="15.5" hidden="1">
      <c r="A105" s="126" t="s">
        <v>2017</v>
      </c>
      <c r="B105" s="126" t="s">
        <v>2018</v>
      </c>
      <c r="C105" s="126" t="s">
        <v>2019</v>
      </c>
      <c r="D105" s="126" t="s">
        <v>2180</v>
      </c>
      <c r="E105" s="126" t="s">
        <v>2219</v>
      </c>
      <c r="F105" s="127" t="s">
        <v>2022</v>
      </c>
      <c r="G105" s="143" t="s">
        <v>2220</v>
      </c>
      <c r="H105" s="128" t="s">
        <v>2221</v>
      </c>
      <c r="I105" s="150" t="s">
        <v>2220</v>
      </c>
      <c r="J105" s="84" t="s">
        <v>61</v>
      </c>
      <c r="K105" s="129" t="s">
        <v>5</v>
      </c>
      <c r="L105" s="154"/>
      <c r="M105" s="129" t="s">
        <v>121</v>
      </c>
      <c r="N105" s="130" t="s">
        <v>122</v>
      </c>
      <c r="O105" s="129">
        <v>34968262925</v>
      </c>
      <c r="P105" s="130" t="s">
        <v>2023</v>
      </c>
      <c r="Q105" s="140">
        <v>29850</v>
      </c>
      <c r="R105" s="152" t="s">
        <v>2222</v>
      </c>
      <c r="S105" s="132">
        <v>44956</v>
      </c>
      <c r="T105" s="151"/>
      <c r="U105" s="133">
        <v>62994653375</v>
      </c>
      <c r="V105" s="134" t="s">
        <v>53</v>
      </c>
      <c r="W105" s="134" t="s">
        <v>54</v>
      </c>
    </row>
    <row r="106" spans="1:23" ht="15.5" hidden="1">
      <c r="A106" s="126" t="s">
        <v>2017</v>
      </c>
      <c r="B106" s="126" t="s">
        <v>2018</v>
      </c>
      <c r="C106" s="126" t="s">
        <v>2019</v>
      </c>
      <c r="D106" s="126" t="s">
        <v>2180</v>
      </c>
      <c r="E106" s="126" t="s">
        <v>2223</v>
      </c>
      <c r="F106" s="127" t="s">
        <v>2022</v>
      </c>
      <c r="G106" s="143" t="s">
        <v>2224</v>
      </c>
      <c r="H106" s="128" t="s">
        <v>2225</v>
      </c>
      <c r="I106" s="150" t="s">
        <v>2224</v>
      </c>
      <c r="J106" s="84" t="s">
        <v>61</v>
      </c>
      <c r="K106" s="129" t="s">
        <v>5</v>
      </c>
      <c r="L106" s="154"/>
      <c r="M106" s="129" t="s">
        <v>121</v>
      </c>
      <c r="N106" s="130" t="s">
        <v>122</v>
      </c>
      <c r="O106" s="129">
        <v>34968262925</v>
      </c>
      <c r="P106" s="130" t="s">
        <v>2023</v>
      </c>
      <c r="Q106" s="140">
        <v>35339</v>
      </c>
      <c r="R106" s="152" t="s">
        <v>2226</v>
      </c>
      <c r="S106" s="132">
        <v>44956</v>
      </c>
      <c r="T106" s="151"/>
      <c r="U106" s="133">
        <v>62981412618</v>
      </c>
      <c r="V106" s="134" t="s">
        <v>53</v>
      </c>
      <c r="W106" s="134" t="s">
        <v>54</v>
      </c>
    </row>
    <row r="107" spans="1:23" ht="15.5" hidden="1">
      <c r="A107" s="126" t="s">
        <v>2017</v>
      </c>
      <c r="B107" s="126" t="s">
        <v>2018</v>
      </c>
      <c r="C107" s="126" t="s">
        <v>2019</v>
      </c>
      <c r="D107" s="126" t="s">
        <v>2180</v>
      </c>
      <c r="E107" s="126" t="s">
        <v>2227</v>
      </c>
      <c r="F107" s="127" t="s">
        <v>2022</v>
      </c>
      <c r="G107" s="143" t="s">
        <v>2228</v>
      </c>
      <c r="H107" s="128" t="s">
        <v>2229</v>
      </c>
      <c r="I107" s="150" t="s">
        <v>2228</v>
      </c>
      <c r="J107" s="84" t="s">
        <v>61</v>
      </c>
      <c r="K107" s="129" t="s">
        <v>5</v>
      </c>
      <c r="L107" s="154"/>
      <c r="M107" s="129" t="s">
        <v>121</v>
      </c>
      <c r="N107" s="130" t="s">
        <v>122</v>
      </c>
      <c r="O107" s="129">
        <v>34968262925</v>
      </c>
      <c r="P107" s="130" t="s">
        <v>2023</v>
      </c>
      <c r="Q107" s="140">
        <v>36928</v>
      </c>
      <c r="R107" s="152" t="s">
        <v>2230</v>
      </c>
      <c r="S107" s="132">
        <v>44956</v>
      </c>
      <c r="T107" s="151"/>
      <c r="U107" s="133">
        <v>62992534194</v>
      </c>
      <c r="V107" s="134" t="s">
        <v>53</v>
      </c>
      <c r="W107" s="134" t="s">
        <v>54</v>
      </c>
    </row>
    <row r="108" spans="1:23" ht="15.5" hidden="1">
      <c r="A108" s="126" t="s">
        <v>2017</v>
      </c>
      <c r="B108" s="126" t="s">
        <v>2018</v>
      </c>
      <c r="C108" s="126" t="s">
        <v>2019</v>
      </c>
      <c r="D108" s="126" t="s">
        <v>2180</v>
      </c>
      <c r="E108" s="126" t="s">
        <v>2231</v>
      </c>
      <c r="F108" s="127" t="s">
        <v>2022</v>
      </c>
      <c r="G108" s="143" t="s">
        <v>2232</v>
      </c>
      <c r="H108" s="128" t="s">
        <v>2233</v>
      </c>
      <c r="I108" s="150" t="s">
        <v>2232</v>
      </c>
      <c r="J108" s="84" t="s">
        <v>61</v>
      </c>
      <c r="K108" s="129" t="s">
        <v>5</v>
      </c>
      <c r="L108" s="154"/>
      <c r="M108" s="129" t="s">
        <v>121</v>
      </c>
      <c r="N108" s="130" t="s">
        <v>122</v>
      </c>
      <c r="O108" s="129">
        <v>34968262925</v>
      </c>
      <c r="P108" s="130" t="s">
        <v>2023</v>
      </c>
      <c r="Q108" s="155">
        <v>35061</v>
      </c>
      <c r="R108" s="152" t="s">
        <v>2234</v>
      </c>
      <c r="S108" s="132">
        <v>44956</v>
      </c>
      <c r="T108" s="151"/>
      <c r="U108" s="133">
        <v>62994784989</v>
      </c>
      <c r="V108" s="134" t="s">
        <v>53</v>
      </c>
      <c r="W108" s="134" t="s">
        <v>54</v>
      </c>
    </row>
    <row r="109" spans="1:23" ht="15.5" hidden="1">
      <c r="A109" s="126" t="s">
        <v>2017</v>
      </c>
      <c r="B109" s="126" t="s">
        <v>2018</v>
      </c>
      <c r="C109" s="126" t="s">
        <v>2019</v>
      </c>
      <c r="D109" s="126" t="s">
        <v>2166</v>
      </c>
      <c r="E109" s="126" t="s">
        <v>2235</v>
      </c>
      <c r="F109" s="127" t="s">
        <v>2022</v>
      </c>
      <c r="G109" s="143" t="s">
        <v>2236</v>
      </c>
      <c r="H109" s="128" t="s">
        <v>2237</v>
      </c>
      <c r="I109" s="150" t="s">
        <v>2236</v>
      </c>
      <c r="J109" s="84" t="s">
        <v>61</v>
      </c>
      <c r="K109" s="129" t="s">
        <v>2168</v>
      </c>
      <c r="L109" s="153" t="s">
        <v>2169</v>
      </c>
      <c r="M109" s="129" t="s">
        <v>121</v>
      </c>
      <c r="N109" s="130" t="s">
        <v>122</v>
      </c>
      <c r="O109" s="129">
        <v>34968262925</v>
      </c>
      <c r="P109" s="130" t="s">
        <v>2023</v>
      </c>
      <c r="Q109" s="155">
        <v>33894</v>
      </c>
      <c r="R109" s="152" t="s">
        <v>2238</v>
      </c>
      <c r="S109" s="132">
        <v>44956</v>
      </c>
      <c r="T109" s="151"/>
      <c r="U109" s="133">
        <v>62992739310</v>
      </c>
      <c r="V109" s="134" t="s">
        <v>2171</v>
      </c>
      <c r="W109" s="134" t="s">
        <v>54</v>
      </c>
    </row>
    <row r="110" spans="1:23" ht="15.5" hidden="1">
      <c r="A110" s="126" t="s">
        <v>2017</v>
      </c>
      <c r="B110" s="126" t="s">
        <v>2018</v>
      </c>
      <c r="C110" s="126" t="s">
        <v>2019</v>
      </c>
      <c r="D110" s="126" t="s">
        <v>2166</v>
      </c>
      <c r="E110" s="126" t="s">
        <v>2239</v>
      </c>
      <c r="F110" s="127" t="s">
        <v>2022</v>
      </c>
      <c r="G110" s="143" t="s">
        <v>2240</v>
      </c>
      <c r="H110" s="128" t="s">
        <v>2241</v>
      </c>
      <c r="I110" s="150" t="s">
        <v>2240</v>
      </c>
      <c r="J110" s="84" t="s">
        <v>61</v>
      </c>
      <c r="K110" s="129" t="s">
        <v>2168</v>
      </c>
      <c r="L110" s="153" t="s">
        <v>2169</v>
      </c>
      <c r="M110" s="129" t="s">
        <v>121</v>
      </c>
      <c r="N110" s="130" t="s">
        <v>122</v>
      </c>
      <c r="O110" s="129">
        <v>34968262925</v>
      </c>
      <c r="P110" s="130" t="s">
        <v>2023</v>
      </c>
      <c r="Q110" s="140">
        <v>33008</v>
      </c>
      <c r="R110" s="152" t="s">
        <v>2242</v>
      </c>
      <c r="S110" s="132">
        <v>44956</v>
      </c>
      <c r="T110" s="151"/>
      <c r="U110" s="133">
        <v>62991911349</v>
      </c>
      <c r="V110" s="134" t="s">
        <v>2171</v>
      </c>
      <c r="W110" s="134" t="s">
        <v>54</v>
      </c>
    </row>
    <row r="111" spans="1:23" ht="15.5" hidden="1">
      <c r="A111" s="126" t="s">
        <v>2017</v>
      </c>
      <c r="B111" s="126" t="s">
        <v>2018</v>
      </c>
      <c r="C111" s="126" t="s">
        <v>2019</v>
      </c>
      <c r="D111" s="126" t="s">
        <v>2180</v>
      </c>
      <c r="E111" s="126" t="s">
        <v>2243</v>
      </c>
      <c r="F111" s="127" t="s">
        <v>2022</v>
      </c>
      <c r="G111" s="143" t="s">
        <v>2244</v>
      </c>
      <c r="H111" s="128" t="s">
        <v>2245</v>
      </c>
      <c r="I111" s="150" t="s">
        <v>2244</v>
      </c>
      <c r="J111" s="84" t="s">
        <v>61</v>
      </c>
      <c r="K111" s="129" t="s">
        <v>5</v>
      </c>
      <c r="L111" s="154"/>
      <c r="M111" s="129" t="s">
        <v>121</v>
      </c>
      <c r="N111" s="130" t="s">
        <v>122</v>
      </c>
      <c r="O111" s="129">
        <v>34968262925</v>
      </c>
      <c r="P111" s="130" t="s">
        <v>2023</v>
      </c>
      <c r="Q111" s="140">
        <v>35159</v>
      </c>
      <c r="R111" s="152" t="s">
        <v>2246</v>
      </c>
      <c r="S111" s="132">
        <v>44956</v>
      </c>
      <c r="T111" s="151"/>
      <c r="U111" s="133">
        <v>62992689660</v>
      </c>
      <c r="V111" s="134" t="s">
        <v>53</v>
      </c>
      <c r="W111" s="134" t="s">
        <v>54</v>
      </c>
    </row>
    <row r="112" spans="1:23" ht="15.5" hidden="1">
      <c r="A112" s="126" t="s">
        <v>2017</v>
      </c>
      <c r="B112" s="126" t="s">
        <v>2018</v>
      </c>
      <c r="C112" s="126" t="s">
        <v>2019</v>
      </c>
      <c r="D112" s="126" t="s">
        <v>2180</v>
      </c>
      <c r="E112" s="126" t="s">
        <v>2247</v>
      </c>
      <c r="F112" s="127" t="s">
        <v>2022</v>
      </c>
      <c r="G112" s="143" t="s">
        <v>2248</v>
      </c>
      <c r="H112" s="128" t="s">
        <v>2249</v>
      </c>
      <c r="I112" s="150" t="s">
        <v>2248</v>
      </c>
      <c r="J112" s="84" t="s">
        <v>61</v>
      </c>
      <c r="K112" s="129" t="s">
        <v>5</v>
      </c>
      <c r="L112" s="154"/>
      <c r="M112" s="129" t="s">
        <v>121</v>
      </c>
      <c r="N112" s="130" t="s">
        <v>122</v>
      </c>
      <c r="O112" s="129">
        <v>34968262925</v>
      </c>
      <c r="P112" s="130" t="s">
        <v>2023</v>
      </c>
      <c r="Q112" s="155">
        <v>34263</v>
      </c>
      <c r="R112" s="152" t="s">
        <v>2250</v>
      </c>
      <c r="S112" s="132">
        <v>44956</v>
      </c>
      <c r="T112" s="151"/>
      <c r="U112" s="133">
        <v>62995745338</v>
      </c>
      <c r="V112" s="134" t="s">
        <v>53</v>
      </c>
      <c r="W112" s="134" t="s">
        <v>54</v>
      </c>
    </row>
    <row r="113" spans="6:23" ht="15.5" hidden="1">
      <c r="F113" s="169" t="s">
        <v>2022</v>
      </c>
      <c r="G113" s="143">
        <v>71195084153</v>
      </c>
      <c r="H113" s="128" t="s">
        <v>526</v>
      </c>
      <c r="I113" s="129">
        <f t="shared" ref="I113:I115" si="1">G113</f>
        <v>71195084153</v>
      </c>
      <c r="J113" s="171" t="s">
        <v>134</v>
      </c>
      <c r="K113" s="172" t="str">
        <f t="shared" ref="K113:K115" si="2">IFERROR(VLOOKUP(L113,H:I,2,0),"-")</f>
        <v>-</v>
      </c>
      <c r="L113" s="173"/>
      <c r="M113" s="174"/>
      <c r="N113" s="171"/>
      <c r="O113" s="129">
        <f t="shared" ref="O113:O114" si="3">IFERROR(VLOOKUP(P113,H:I,2,0),"-")</f>
        <v>34968262925</v>
      </c>
      <c r="P113" s="130" t="s">
        <v>2023</v>
      </c>
      <c r="Q113" s="175">
        <v>31660</v>
      </c>
      <c r="R113" s="170" t="s">
        <v>2260</v>
      </c>
      <c r="S113" s="176">
        <v>44928</v>
      </c>
      <c r="T113" s="171"/>
      <c r="U113" s="177">
        <v>6183360098</v>
      </c>
      <c r="V113" s="171" t="s">
        <v>57</v>
      </c>
      <c r="W113" s="171" t="s">
        <v>58</v>
      </c>
    </row>
    <row r="114" spans="6:23" ht="15.5" hidden="1">
      <c r="F114" s="169" t="s">
        <v>2022</v>
      </c>
      <c r="G114" s="143">
        <v>47451524850</v>
      </c>
      <c r="H114" s="128" t="s">
        <v>2261</v>
      </c>
      <c r="I114" s="129">
        <f t="shared" si="1"/>
        <v>47451524850</v>
      </c>
      <c r="J114" s="178" t="s">
        <v>44</v>
      </c>
      <c r="K114" s="172" t="str">
        <f t="shared" si="2"/>
        <v>-</v>
      </c>
      <c r="L114" s="173"/>
      <c r="M114" s="129" t="str">
        <f t="shared" ref="M114:M115" si="4">IFERROR(VLOOKUP(N114,H:I,2,0),"-")</f>
        <v>-</v>
      </c>
      <c r="N114" s="171"/>
      <c r="O114" s="129">
        <f t="shared" si="3"/>
        <v>34968262925</v>
      </c>
      <c r="P114" s="130" t="s">
        <v>2023</v>
      </c>
      <c r="Q114" s="175">
        <v>36238</v>
      </c>
      <c r="R114" s="173" t="s">
        <v>2262</v>
      </c>
      <c r="S114" s="176">
        <v>44928</v>
      </c>
      <c r="T114" s="171"/>
      <c r="U114" s="177">
        <v>11960673005</v>
      </c>
      <c r="V114" s="171" t="s">
        <v>57</v>
      </c>
      <c r="W114" s="171" t="s">
        <v>58</v>
      </c>
    </row>
    <row r="115" spans="6:23" ht="15.5" hidden="1">
      <c r="F115" s="169" t="s">
        <v>2022</v>
      </c>
      <c r="G115" s="143">
        <v>7470504656</v>
      </c>
      <c r="H115" s="128" t="s">
        <v>2263</v>
      </c>
      <c r="I115" s="129">
        <f t="shared" si="1"/>
        <v>7470504656</v>
      </c>
      <c r="J115" s="178" t="s">
        <v>200</v>
      </c>
      <c r="K115" s="172" t="str">
        <f t="shared" si="2"/>
        <v>-</v>
      </c>
      <c r="L115" s="173"/>
      <c r="M115" s="129" t="str">
        <f t="shared" si="4"/>
        <v>-</v>
      </c>
      <c r="N115" s="171"/>
      <c r="O115" s="129">
        <f>IFERROR(VLOOKUP(P115,H:I,2,0),"-")</f>
        <v>34968262925</v>
      </c>
      <c r="P115" s="130" t="s">
        <v>2023</v>
      </c>
      <c r="Q115" s="175">
        <v>33939</v>
      </c>
      <c r="R115" s="173" t="s">
        <v>2264</v>
      </c>
      <c r="S115" s="176">
        <v>44928</v>
      </c>
      <c r="T115" s="171"/>
      <c r="U115" s="177">
        <v>3899204634</v>
      </c>
      <c r="V115" s="171" t="s">
        <v>57</v>
      </c>
      <c r="W115" s="171" t="s">
        <v>58</v>
      </c>
    </row>
  </sheetData>
  <autoFilter ref="A1:W115" xr:uid="{DEE9C609-2CF8-49A6-BC4C-E2608A547F8D}">
    <filterColumn colId="9">
      <filters>
        <filter val="SUPERVISOR"/>
      </filters>
    </filterColumn>
    <filterColumn colId="22">
      <filters>
        <filter val="GO"/>
      </filters>
    </filterColumn>
  </autoFilter>
  <conditionalFormatting sqref="H1:I1">
    <cfRule type="duplicateValues" dxfId="45" priority="1"/>
    <cfRule type="duplicateValues" dxfId="44" priority="2"/>
    <cfRule type="duplicateValues" dxfId="43" priority="3"/>
  </conditionalFormatting>
  <dataValidations count="3">
    <dataValidation allowBlank="1" showInputMessage="1" showErrorMessage="1" promptTitle="Data de Nascimento" prompt="Informar data no formato DD/MM/YYYY._x000a__x000a_INFORMAÇÃO OBRIGATÓRIA PARA CRIAÇÃO E EDIÇÃO." sqref="Q4 Q6:Q7 Q21 Q36:Q37" xr:uid="{07A845BB-1494-4661-A331-A65DC57339B1}"/>
    <dataValidation allowBlank="1" showInputMessage="1" showErrorMessage="1" promptTitle="Informe o CPF do Promotor" prompt="Informe o CPF do promotor sem formatação e máscara._x000a_Deve ser único na plataforma._x000a__x000a_INFORMAÇÃO OBRIGATÓRIA." sqref="G7:G10 G4:G5 G23:G25" xr:uid="{88DFBED9-CBDA-4B2A-A401-7FCFA804BC6A}"/>
    <dataValidation allowBlank="1" showInputMessage="1" showErrorMessage="1" promptTitle="CNPJ da Empresa Parceira" prompt="Informar o CNPJ da empresa parceira sem formatação e sem máscara._x000a__x000a_INFORMAÇÃO OBRIGATÓRIA." sqref="F2:F67" xr:uid="{483E546C-1A7F-4BFF-A476-C8552BB31589}"/>
  </dataValidations>
  <hyperlinks>
    <hyperlink ref="R11" r:id="rId1" xr:uid="{3F5FDA9E-CDD8-4D0A-8C04-F334AA651B23}"/>
    <hyperlink ref="R12" r:id="rId2" xr:uid="{A5D33360-16C9-4362-8A48-5852C2FF0DCE}"/>
    <hyperlink ref="R71" r:id="rId3" xr:uid="{20162FC2-1DFE-4AE6-A074-D8F317A28F34}"/>
    <hyperlink ref="R80" r:id="rId4" xr:uid="{6F5C3E52-EE65-42ED-BCDD-FEF4CE738763}"/>
    <hyperlink ref="R69" r:id="rId5" xr:uid="{631F5DA7-FC6A-4945-95FB-FE3938B3EB54}"/>
  </hyperlinks>
  <pageMargins left="0.511811024" right="0.511811024" top="0.78740157499999996" bottom="0.78740157499999996" header="0.31496062000000002" footer="0.31496062000000002"/>
  <pageSetup paperSize="9" orientation="portrait" verticalDpi="0" r:id="rId6"/>
  <headerFooter>
    <oddFooter>&amp;C&amp;1#&amp;"Calibri"&amp;12&amp;K000000Classificação da Informação: Interno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6A671-7B8D-4855-8C5C-4E6DE9AFFFA2}">
  <sheetPr>
    <tabColor theme="9" tint="-0.249977111117893"/>
  </sheetPr>
  <dimension ref="A1:W126"/>
  <sheetViews>
    <sheetView showGridLines="0" topLeftCell="G1" workbookViewId="0">
      <selection activeCell="C15" sqref="C15"/>
    </sheetView>
  </sheetViews>
  <sheetFormatPr defaultRowHeight="14.5"/>
  <cols>
    <col min="1" max="1" width="13.1796875" style="57" bestFit="1" customWidth="1"/>
    <col min="2" max="2" width="17.81640625" style="57" bestFit="1" customWidth="1"/>
    <col min="3" max="3" width="21.54296875" style="57" bestFit="1" customWidth="1"/>
    <col min="4" max="4" width="19.453125" style="57" bestFit="1" customWidth="1"/>
    <col min="5" max="5" width="21.08984375" style="57" bestFit="1" customWidth="1"/>
    <col min="6" max="6" width="14.54296875" bestFit="1" customWidth="1"/>
    <col min="7" max="7" width="14" bestFit="1" customWidth="1"/>
    <col min="8" max="8" width="50.81640625" bestFit="1" customWidth="1"/>
    <col min="9" max="9" width="11.6328125" style="54" customWidth="1"/>
    <col min="10" max="10" width="14.1796875" bestFit="1" customWidth="1"/>
    <col min="11" max="11" width="18.1796875" style="54" customWidth="1"/>
    <col min="12" max="12" width="18.1796875" customWidth="1"/>
    <col min="13" max="13" width="18.1796875" style="54" customWidth="1"/>
    <col min="14" max="14" width="18.1796875" customWidth="1"/>
    <col min="15" max="15" width="18.1796875" style="54" customWidth="1"/>
    <col min="16" max="18" width="18.1796875" customWidth="1"/>
    <col min="19" max="19" width="14.81640625" bestFit="1" customWidth="1"/>
    <col min="20" max="20" width="17.90625" bestFit="1" customWidth="1"/>
    <col min="21" max="21" width="11.1796875" bestFit="1" customWidth="1"/>
    <col min="22" max="22" width="10.81640625" bestFit="1" customWidth="1"/>
    <col min="23" max="23" width="7" bestFit="1" customWidth="1"/>
  </cols>
  <sheetData>
    <row r="1" spans="1:23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 t="shared" ref="I1" si="0"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1" t="s">
        <v>34</v>
      </c>
      <c r="R1" s="20" t="s">
        <v>33</v>
      </c>
      <c r="S1" s="20" t="s">
        <v>35</v>
      </c>
      <c r="T1" s="20" t="s">
        <v>36</v>
      </c>
      <c r="U1" s="22" t="s">
        <v>37</v>
      </c>
      <c r="V1" s="22" t="s">
        <v>38</v>
      </c>
      <c r="W1" s="22" t="s">
        <v>39</v>
      </c>
    </row>
    <row r="2" spans="1:23" ht="15.5">
      <c r="A2" s="126" t="s">
        <v>2017</v>
      </c>
      <c r="B2" s="126" t="s">
        <v>2018</v>
      </c>
      <c r="C2" s="126" t="s">
        <v>2019</v>
      </c>
      <c r="D2" s="126" t="s">
        <v>2020</v>
      </c>
      <c r="E2" s="126" t="s">
        <v>2021</v>
      </c>
      <c r="F2" s="127" t="s">
        <v>2022</v>
      </c>
      <c r="G2" s="74" t="s">
        <v>47</v>
      </c>
      <c r="H2" s="128" t="s">
        <v>48</v>
      </c>
      <c r="I2" s="129" t="s">
        <v>47</v>
      </c>
      <c r="J2" s="75" t="s">
        <v>50</v>
      </c>
      <c r="K2" s="129" t="s">
        <v>5</v>
      </c>
      <c r="L2" s="75" t="s">
        <v>5</v>
      </c>
      <c r="M2" s="129" t="s">
        <v>121</v>
      </c>
      <c r="N2" s="130" t="s">
        <v>122</v>
      </c>
      <c r="O2" s="129">
        <v>34968262925</v>
      </c>
      <c r="P2" s="130" t="s">
        <v>2023</v>
      </c>
      <c r="Q2" s="83">
        <v>29461</v>
      </c>
      <c r="R2" s="131" t="s">
        <v>49</v>
      </c>
      <c r="S2" s="76">
        <v>44795</v>
      </c>
      <c r="T2" s="132"/>
      <c r="U2" s="133">
        <v>32999281314</v>
      </c>
      <c r="V2" s="134" t="s">
        <v>45</v>
      </c>
      <c r="W2" s="81" t="s">
        <v>46</v>
      </c>
    </row>
    <row r="3" spans="1:23" ht="15.5">
      <c r="A3" s="126" t="s">
        <v>2017</v>
      </c>
      <c r="B3" s="126" t="s">
        <v>2018</v>
      </c>
      <c r="C3" s="126" t="s">
        <v>2019</v>
      </c>
      <c r="D3" s="126" t="s">
        <v>2024</v>
      </c>
      <c r="E3" s="126" t="s">
        <v>2025</v>
      </c>
      <c r="F3" s="127" t="s">
        <v>2022</v>
      </c>
      <c r="G3" s="74">
        <v>397689292</v>
      </c>
      <c r="H3" s="128" t="s">
        <v>62</v>
      </c>
      <c r="I3" s="129">
        <v>397689292</v>
      </c>
      <c r="J3" s="75" t="s">
        <v>50</v>
      </c>
      <c r="K3" s="129" t="s">
        <v>5</v>
      </c>
      <c r="L3" s="75" t="s">
        <v>5</v>
      </c>
      <c r="M3" s="129">
        <v>88313050187</v>
      </c>
      <c r="N3" s="130" t="s">
        <v>2267</v>
      </c>
      <c r="O3" s="129">
        <v>34968262925</v>
      </c>
      <c r="P3" s="130" t="s">
        <v>2023</v>
      </c>
      <c r="Q3" s="83">
        <v>33980</v>
      </c>
      <c r="R3" s="131" t="s">
        <v>63</v>
      </c>
      <c r="S3" s="76">
        <v>44802</v>
      </c>
      <c r="T3" s="132"/>
      <c r="U3" s="133">
        <v>62983164625</v>
      </c>
      <c r="V3" s="134" t="s">
        <v>53</v>
      </c>
      <c r="W3" s="81" t="s">
        <v>54</v>
      </c>
    </row>
    <row r="4" spans="1:23" ht="15.5">
      <c r="A4" s="126" t="s">
        <v>2017</v>
      </c>
      <c r="B4" s="126" t="s">
        <v>2018</v>
      </c>
      <c r="C4" s="126" t="s">
        <v>2019</v>
      </c>
      <c r="D4" s="126" t="s">
        <v>2026</v>
      </c>
      <c r="E4" s="126" t="s">
        <v>2027</v>
      </c>
      <c r="F4" s="127" t="s">
        <v>2022</v>
      </c>
      <c r="G4" s="74">
        <v>63870606649</v>
      </c>
      <c r="H4" s="128" t="s">
        <v>298</v>
      </c>
      <c r="I4" s="129">
        <v>63870606649</v>
      </c>
      <c r="J4" s="75" t="s">
        <v>61</v>
      </c>
      <c r="K4" s="129" t="s">
        <v>47</v>
      </c>
      <c r="L4" s="128" t="s">
        <v>48</v>
      </c>
      <c r="M4" s="129" t="s">
        <v>121</v>
      </c>
      <c r="N4" s="130" t="s">
        <v>122</v>
      </c>
      <c r="O4" s="129">
        <v>34968262925</v>
      </c>
      <c r="P4" s="130" t="s">
        <v>2023</v>
      </c>
      <c r="Q4" s="83">
        <v>23683</v>
      </c>
      <c r="R4" s="131" t="s">
        <v>67</v>
      </c>
      <c r="S4" s="76">
        <v>44795</v>
      </c>
      <c r="T4" s="132" t="s">
        <v>3154</v>
      </c>
      <c r="U4" s="133">
        <v>31984580153</v>
      </c>
      <c r="V4" s="134" t="s">
        <v>45</v>
      </c>
      <c r="W4" s="81" t="s">
        <v>46</v>
      </c>
    </row>
    <row r="5" spans="1:23" ht="15.5">
      <c r="A5" s="126" t="s">
        <v>2017</v>
      </c>
      <c r="B5" s="126" t="s">
        <v>2018</v>
      </c>
      <c r="C5" s="126" t="s">
        <v>2019</v>
      </c>
      <c r="D5" s="126" t="s">
        <v>2026</v>
      </c>
      <c r="E5" s="126" t="s">
        <v>2028</v>
      </c>
      <c r="F5" s="127" t="s">
        <v>2022</v>
      </c>
      <c r="G5" s="74">
        <v>5029234152</v>
      </c>
      <c r="H5" s="128" t="s">
        <v>68</v>
      </c>
      <c r="I5" s="129">
        <v>5029234152</v>
      </c>
      <c r="J5" s="75" t="s">
        <v>50</v>
      </c>
      <c r="K5" s="129" t="s">
        <v>5</v>
      </c>
      <c r="L5" s="75" t="s">
        <v>5</v>
      </c>
      <c r="M5" s="129">
        <v>72073926134</v>
      </c>
      <c r="N5" s="130" t="s">
        <v>195</v>
      </c>
      <c r="O5" s="129">
        <v>34968262925</v>
      </c>
      <c r="P5" s="130" t="s">
        <v>2023</v>
      </c>
      <c r="Q5" s="83">
        <v>34134</v>
      </c>
      <c r="R5" s="131" t="s">
        <v>69</v>
      </c>
      <c r="S5" s="76">
        <v>44798</v>
      </c>
      <c r="T5" s="132"/>
      <c r="U5" s="133">
        <v>61998801407</v>
      </c>
      <c r="V5" s="134" t="s">
        <v>57</v>
      </c>
      <c r="W5" s="81" t="s">
        <v>58</v>
      </c>
    </row>
    <row r="6" spans="1:23" ht="15.5">
      <c r="A6" s="126" t="s">
        <v>2017</v>
      </c>
      <c r="B6" s="126" t="s">
        <v>2018</v>
      </c>
      <c r="C6" s="126" t="s">
        <v>2019</v>
      </c>
      <c r="D6" s="126" t="s">
        <v>2024</v>
      </c>
      <c r="E6" s="126" t="s">
        <v>2029</v>
      </c>
      <c r="F6" s="127" t="s">
        <v>2022</v>
      </c>
      <c r="G6" s="74">
        <v>11158354754</v>
      </c>
      <c r="H6" s="128" t="s">
        <v>84</v>
      </c>
      <c r="I6" s="129">
        <v>11158354754</v>
      </c>
      <c r="J6" s="75" t="s">
        <v>61</v>
      </c>
      <c r="K6" s="129" t="s">
        <v>47</v>
      </c>
      <c r="L6" s="128" t="s">
        <v>48</v>
      </c>
      <c r="M6" s="129" t="s">
        <v>121</v>
      </c>
      <c r="N6" s="130" t="s">
        <v>122</v>
      </c>
      <c r="O6" s="129">
        <v>34968262925</v>
      </c>
      <c r="P6" s="130" t="s">
        <v>2023</v>
      </c>
      <c r="Q6" s="83">
        <v>31857</v>
      </c>
      <c r="R6" s="131" t="s">
        <v>85</v>
      </c>
      <c r="S6" s="76">
        <v>44795</v>
      </c>
      <c r="T6" s="132" t="s">
        <v>3154</v>
      </c>
      <c r="U6" s="133">
        <v>24988435066</v>
      </c>
      <c r="V6" s="134" t="s">
        <v>45</v>
      </c>
      <c r="W6" s="81" t="s">
        <v>46</v>
      </c>
    </row>
    <row r="7" spans="1:23" ht="15.5">
      <c r="A7" s="126" t="s">
        <v>2017</v>
      </c>
      <c r="B7" s="126" t="s">
        <v>2018</v>
      </c>
      <c r="C7" s="126" t="s">
        <v>2019</v>
      </c>
      <c r="D7" s="126" t="s">
        <v>2030</v>
      </c>
      <c r="E7" s="126" t="s">
        <v>2031</v>
      </c>
      <c r="F7" s="127" t="s">
        <v>2022</v>
      </c>
      <c r="G7" s="74">
        <v>14503757741</v>
      </c>
      <c r="H7" s="128" t="s">
        <v>2268</v>
      </c>
      <c r="I7" s="129">
        <v>14503757741</v>
      </c>
      <c r="J7" s="75" t="s">
        <v>50</v>
      </c>
      <c r="K7" s="129" t="s">
        <v>5</v>
      </c>
      <c r="L7" s="75" t="s">
        <v>5</v>
      </c>
      <c r="M7" s="129">
        <v>72073926134</v>
      </c>
      <c r="N7" s="130" t="s">
        <v>195</v>
      </c>
      <c r="O7" s="129">
        <v>34968262925</v>
      </c>
      <c r="P7" s="130" t="s">
        <v>2023</v>
      </c>
      <c r="Q7" s="83" t="s">
        <v>2269</v>
      </c>
      <c r="R7" s="135" t="s">
        <v>2270</v>
      </c>
      <c r="S7" s="76">
        <v>44972</v>
      </c>
      <c r="T7" s="132"/>
      <c r="U7" s="133">
        <v>21971757798</v>
      </c>
      <c r="V7" s="134" t="s">
        <v>57</v>
      </c>
      <c r="W7" s="81" t="s">
        <v>58</v>
      </c>
    </row>
    <row r="8" spans="1:23" ht="15.5">
      <c r="A8" s="126" t="s">
        <v>2017</v>
      </c>
      <c r="B8" s="126" t="s">
        <v>2018</v>
      </c>
      <c r="C8" s="126" t="s">
        <v>2019</v>
      </c>
      <c r="D8" s="126" t="s">
        <v>2024</v>
      </c>
      <c r="E8" s="126" t="s">
        <v>2032</v>
      </c>
      <c r="F8" s="127" t="s">
        <v>2022</v>
      </c>
      <c r="G8" s="74" t="s">
        <v>94</v>
      </c>
      <c r="H8" s="128" t="s">
        <v>95</v>
      </c>
      <c r="I8" s="129" t="s">
        <v>94</v>
      </c>
      <c r="J8" s="75" t="s">
        <v>61</v>
      </c>
      <c r="K8" s="129">
        <v>5029234152</v>
      </c>
      <c r="L8" s="128" t="s">
        <v>68</v>
      </c>
      <c r="M8" s="129">
        <v>72073926134</v>
      </c>
      <c r="N8" s="130" t="s">
        <v>195</v>
      </c>
      <c r="O8" s="129">
        <v>34968262925</v>
      </c>
      <c r="P8" s="130" t="s">
        <v>2023</v>
      </c>
      <c r="Q8" s="83">
        <v>32508</v>
      </c>
      <c r="R8" s="131" t="s">
        <v>96</v>
      </c>
      <c r="S8" s="76">
        <v>44798</v>
      </c>
      <c r="T8" s="132" t="s">
        <v>3154</v>
      </c>
      <c r="U8" s="133">
        <v>61991458145</v>
      </c>
      <c r="V8" s="134" t="s">
        <v>57</v>
      </c>
      <c r="W8" s="81" t="s">
        <v>58</v>
      </c>
    </row>
    <row r="9" spans="1:23" ht="15.5">
      <c r="A9" s="126" t="s">
        <v>2017</v>
      </c>
      <c r="B9" s="126" t="s">
        <v>2018</v>
      </c>
      <c r="C9" s="126" t="s">
        <v>2019</v>
      </c>
      <c r="D9" s="126" t="s">
        <v>2033</v>
      </c>
      <c r="E9" s="126" t="s">
        <v>2034</v>
      </c>
      <c r="F9" s="127" t="s">
        <v>2022</v>
      </c>
      <c r="G9" s="74" t="s">
        <v>121</v>
      </c>
      <c r="H9" s="128" t="s">
        <v>122</v>
      </c>
      <c r="I9" s="129" t="s">
        <v>121</v>
      </c>
      <c r="J9" s="75" t="s">
        <v>44</v>
      </c>
      <c r="K9" s="129" t="s">
        <v>5</v>
      </c>
      <c r="L9" s="128" t="s">
        <v>5</v>
      </c>
      <c r="M9" s="129" t="s">
        <v>5</v>
      </c>
      <c r="N9" s="130" t="s">
        <v>5</v>
      </c>
      <c r="O9" s="129">
        <v>34968262925</v>
      </c>
      <c r="P9" s="130" t="s">
        <v>2023</v>
      </c>
      <c r="Q9" s="83">
        <v>28570</v>
      </c>
      <c r="R9" s="131" t="s">
        <v>123</v>
      </c>
      <c r="S9" s="76">
        <v>44563</v>
      </c>
      <c r="T9" s="132"/>
      <c r="U9" s="133">
        <v>11985712049</v>
      </c>
      <c r="V9" s="134" t="s">
        <v>45</v>
      </c>
      <c r="W9" s="81" t="s">
        <v>46</v>
      </c>
    </row>
    <row r="10" spans="1:23" ht="15.5">
      <c r="A10" s="126" t="s">
        <v>2017</v>
      </c>
      <c r="B10" s="126" t="s">
        <v>2018</v>
      </c>
      <c r="C10" s="126" t="s">
        <v>2019</v>
      </c>
      <c r="D10" s="126" t="s">
        <v>2030</v>
      </c>
      <c r="E10" s="126" t="s">
        <v>2035</v>
      </c>
      <c r="F10" s="127" t="s">
        <v>2022</v>
      </c>
      <c r="G10" s="74" t="s">
        <v>131</v>
      </c>
      <c r="H10" s="128" t="s">
        <v>132</v>
      </c>
      <c r="I10" s="129" t="s">
        <v>131</v>
      </c>
      <c r="J10" s="75" t="s">
        <v>134</v>
      </c>
      <c r="K10" s="129" t="s">
        <v>5</v>
      </c>
      <c r="L10" s="128" t="s">
        <v>5</v>
      </c>
      <c r="M10" s="129" t="s">
        <v>5</v>
      </c>
      <c r="N10" s="130" t="s">
        <v>5</v>
      </c>
      <c r="O10" s="129">
        <v>34968262925</v>
      </c>
      <c r="P10" s="130" t="s">
        <v>2023</v>
      </c>
      <c r="Q10" s="83">
        <v>32767</v>
      </c>
      <c r="R10" s="131" t="s">
        <v>133</v>
      </c>
      <c r="S10" s="76">
        <v>44795</v>
      </c>
      <c r="T10" s="132"/>
      <c r="U10" s="133">
        <v>62982545323</v>
      </c>
      <c r="V10" s="134" t="s">
        <v>45</v>
      </c>
      <c r="W10" s="81" t="s">
        <v>46</v>
      </c>
    </row>
    <row r="11" spans="1:23" ht="15.5">
      <c r="A11" s="126" t="s">
        <v>2017</v>
      </c>
      <c r="B11" s="126" t="s">
        <v>2018</v>
      </c>
      <c r="C11" s="126" t="s">
        <v>2019</v>
      </c>
      <c r="D11" s="126" t="s">
        <v>2036</v>
      </c>
      <c r="E11" s="126" t="s">
        <v>2037</v>
      </c>
      <c r="F11" s="127" t="s">
        <v>2022</v>
      </c>
      <c r="G11" s="74" t="s">
        <v>140</v>
      </c>
      <c r="H11" s="128" t="s">
        <v>396</v>
      </c>
      <c r="I11" s="129" t="s">
        <v>140</v>
      </c>
      <c r="J11" s="75" t="s">
        <v>61</v>
      </c>
      <c r="K11" s="129" t="s">
        <v>47</v>
      </c>
      <c r="L11" s="75" t="s">
        <v>48</v>
      </c>
      <c r="M11" s="129" t="s">
        <v>121</v>
      </c>
      <c r="N11" s="130" t="s">
        <v>122</v>
      </c>
      <c r="O11" s="129">
        <v>34968262925</v>
      </c>
      <c r="P11" s="130" t="s">
        <v>2023</v>
      </c>
      <c r="Q11" s="83">
        <v>26576</v>
      </c>
      <c r="R11" s="136" t="s">
        <v>142</v>
      </c>
      <c r="S11" s="132">
        <v>44809</v>
      </c>
      <c r="T11" s="132" t="s">
        <v>3154</v>
      </c>
      <c r="U11" s="133">
        <v>32998234803</v>
      </c>
      <c r="V11" s="134" t="s">
        <v>45</v>
      </c>
      <c r="W11" s="81" t="s">
        <v>46</v>
      </c>
    </row>
    <row r="12" spans="1:23" ht="15.5">
      <c r="A12" s="126" t="s">
        <v>2017</v>
      </c>
      <c r="B12" s="126" t="s">
        <v>2018</v>
      </c>
      <c r="C12" s="126" t="s">
        <v>2038</v>
      </c>
      <c r="D12" s="126" t="s">
        <v>2036</v>
      </c>
      <c r="E12" s="126" t="s">
        <v>2037</v>
      </c>
      <c r="F12" s="127" t="s">
        <v>2022</v>
      </c>
      <c r="G12" s="74" t="s">
        <v>143</v>
      </c>
      <c r="H12" s="128" t="s">
        <v>382</v>
      </c>
      <c r="I12" s="129" t="s">
        <v>143</v>
      </c>
      <c r="J12" s="75" t="s">
        <v>134</v>
      </c>
      <c r="K12" s="129" t="s">
        <v>5</v>
      </c>
      <c r="L12" s="75" t="s">
        <v>5</v>
      </c>
      <c r="M12" s="129">
        <v>72073926134</v>
      </c>
      <c r="N12" s="130" t="s">
        <v>195</v>
      </c>
      <c r="O12" s="129">
        <v>34968262925</v>
      </c>
      <c r="P12" s="130" t="s">
        <v>2023</v>
      </c>
      <c r="Q12" s="83">
        <v>36422</v>
      </c>
      <c r="R12" s="136" t="s">
        <v>145</v>
      </c>
      <c r="S12" s="132">
        <v>44809</v>
      </c>
      <c r="T12" s="132"/>
      <c r="U12" s="133">
        <v>61982294394</v>
      </c>
      <c r="V12" s="134" t="s">
        <v>57</v>
      </c>
      <c r="W12" s="81" t="s">
        <v>58</v>
      </c>
    </row>
    <row r="13" spans="1:23" ht="15.5">
      <c r="A13" s="126" t="s">
        <v>2017</v>
      </c>
      <c r="B13" s="126" t="s">
        <v>2018</v>
      </c>
      <c r="C13" s="126" t="s">
        <v>2019</v>
      </c>
      <c r="D13" s="126" t="s">
        <v>2024</v>
      </c>
      <c r="E13" s="126" t="s">
        <v>2039</v>
      </c>
      <c r="F13" s="127" t="s">
        <v>2022</v>
      </c>
      <c r="G13" s="74">
        <v>3491168147</v>
      </c>
      <c r="H13" s="128" t="s">
        <v>306</v>
      </c>
      <c r="I13" s="129">
        <v>3491168147</v>
      </c>
      <c r="J13" s="84" t="s">
        <v>61</v>
      </c>
      <c r="K13" s="129">
        <v>397689292</v>
      </c>
      <c r="L13" s="128" t="s">
        <v>62</v>
      </c>
      <c r="M13" s="129">
        <v>88313050187</v>
      </c>
      <c r="N13" s="130" t="s">
        <v>2267</v>
      </c>
      <c r="O13" s="129">
        <v>34968262925</v>
      </c>
      <c r="P13" s="130" t="s">
        <v>2023</v>
      </c>
      <c r="Q13" s="84">
        <v>32484</v>
      </c>
      <c r="R13" s="131" t="s">
        <v>147</v>
      </c>
      <c r="S13" s="132">
        <v>44816</v>
      </c>
      <c r="T13" s="132" t="s">
        <v>3154</v>
      </c>
      <c r="U13" s="133">
        <v>61996914796</v>
      </c>
      <c r="V13" s="134" t="s">
        <v>53</v>
      </c>
      <c r="W13" s="81" t="s">
        <v>54</v>
      </c>
    </row>
    <row r="14" spans="1:23" ht="15.5">
      <c r="A14" s="126" t="s">
        <v>2017</v>
      </c>
      <c r="B14" s="126" t="s">
        <v>2018</v>
      </c>
      <c r="C14" s="126" t="s">
        <v>2019</v>
      </c>
      <c r="D14" s="126" t="s">
        <v>2033</v>
      </c>
      <c r="E14" s="126" t="s">
        <v>2040</v>
      </c>
      <c r="F14" s="127" t="s">
        <v>2022</v>
      </c>
      <c r="G14" s="74" t="s">
        <v>164</v>
      </c>
      <c r="H14" s="128" t="s">
        <v>165</v>
      </c>
      <c r="I14" s="129" t="s">
        <v>164</v>
      </c>
      <c r="J14" s="84" t="s">
        <v>61</v>
      </c>
      <c r="K14" s="129">
        <v>397689292</v>
      </c>
      <c r="L14" s="128" t="s">
        <v>62</v>
      </c>
      <c r="M14" s="129">
        <v>88313050187</v>
      </c>
      <c r="N14" s="130" t="s">
        <v>2267</v>
      </c>
      <c r="O14" s="129">
        <v>34968262925</v>
      </c>
      <c r="P14" s="130" t="s">
        <v>2023</v>
      </c>
      <c r="Q14" s="84">
        <v>37646</v>
      </c>
      <c r="R14" s="137" t="s">
        <v>166</v>
      </c>
      <c r="S14" s="132">
        <v>44830</v>
      </c>
      <c r="T14" s="132" t="s">
        <v>3154</v>
      </c>
      <c r="U14" s="133">
        <v>62983177838</v>
      </c>
      <c r="V14" s="134" t="s">
        <v>53</v>
      </c>
      <c r="W14" s="81" t="s">
        <v>54</v>
      </c>
    </row>
    <row r="15" spans="1:23" ht="15.5">
      <c r="A15" s="126" t="s">
        <v>2017</v>
      </c>
      <c r="B15" s="126" t="s">
        <v>2018</v>
      </c>
      <c r="C15" s="126" t="s">
        <v>2019</v>
      </c>
      <c r="D15" s="126" t="s">
        <v>2026</v>
      </c>
      <c r="E15" s="126" t="s">
        <v>2027</v>
      </c>
      <c r="F15" s="127" t="s">
        <v>2022</v>
      </c>
      <c r="G15" s="74">
        <v>6906193678</v>
      </c>
      <c r="H15" s="128" t="s">
        <v>178</v>
      </c>
      <c r="I15" s="129">
        <v>6906193678</v>
      </c>
      <c r="J15" s="84" t="s">
        <v>61</v>
      </c>
      <c r="K15" s="129" t="s">
        <v>47</v>
      </c>
      <c r="L15" s="128" t="s">
        <v>48</v>
      </c>
      <c r="M15" s="129" t="s">
        <v>121</v>
      </c>
      <c r="N15" s="130" t="s">
        <v>122</v>
      </c>
      <c r="O15" s="129">
        <v>34968262925</v>
      </c>
      <c r="P15" s="130" t="s">
        <v>2023</v>
      </c>
      <c r="Q15" s="84">
        <v>34799</v>
      </c>
      <c r="R15" s="138" t="s">
        <v>179</v>
      </c>
      <c r="S15" s="132">
        <v>44837</v>
      </c>
      <c r="T15" s="132" t="s">
        <v>3154</v>
      </c>
      <c r="U15" s="133">
        <v>32988582867</v>
      </c>
      <c r="V15" s="134" t="s">
        <v>45</v>
      </c>
      <c r="W15" s="134" t="s">
        <v>46</v>
      </c>
    </row>
    <row r="16" spans="1:23" ht="15.5">
      <c r="A16" s="126" t="s">
        <v>2017</v>
      </c>
      <c r="B16" s="126" t="s">
        <v>2018</v>
      </c>
      <c r="C16" s="126" t="s">
        <v>2019</v>
      </c>
      <c r="D16" s="126" t="s">
        <v>2026</v>
      </c>
      <c r="E16" s="126" t="s">
        <v>2041</v>
      </c>
      <c r="F16" s="127" t="s">
        <v>2022</v>
      </c>
      <c r="G16" s="74">
        <v>12099359610</v>
      </c>
      <c r="H16" s="128" t="s">
        <v>939</v>
      </c>
      <c r="I16" s="129">
        <v>12099359610</v>
      </c>
      <c r="J16" s="84" t="s">
        <v>200</v>
      </c>
      <c r="K16" s="129" t="s">
        <v>5</v>
      </c>
      <c r="L16" s="128" t="s">
        <v>5</v>
      </c>
      <c r="M16" s="129" t="s">
        <v>5</v>
      </c>
      <c r="N16" s="130" t="s">
        <v>5</v>
      </c>
      <c r="O16" s="129">
        <v>34968262925</v>
      </c>
      <c r="P16" s="130" t="s">
        <v>2023</v>
      </c>
      <c r="Q16" s="84">
        <v>34568</v>
      </c>
      <c r="R16" s="139" t="s">
        <v>181</v>
      </c>
      <c r="S16" s="132">
        <v>44844</v>
      </c>
      <c r="T16" s="132"/>
      <c r="U16" s="133">
        <v>11949730214</v>
      </c>
      <c r="V16" s="134" t="s">
        <v>45</v>
      </c>
      <c r="W16" s="134" t="s">
        <v>46</v>
      </c>
    </row>
    <row r="17" spans="1:23" ht="15.5">
      <c r="A17" s="126" t="s">
        <v>2017</v>
      </c>
      <c r="B17" s="126" t="s">
        <v>2018</v>
      </c>
      <c r="C17" s="126" t="s">
        <v>2019</v>
      </c>
      <c r="D17" s="126" t="s">
        <v>2024</v>
      </c>
      <c r="E17" s="126" t="s">
        <v>2042</v>
      </c>
      <c r="F17" s="127" t="s">
        <v>2022</v>
      </c>
      <c r="G17" s="74">
        <v>2372948180</v>
      </c>
      <c r="H17" s="128" t="s">
        <v>182</v>
      </c>
      <c r="I17" s="129">
        <v>2372948180</v>
      </c>
      <c r="J17" s="84" t="s">
        <v>50</v>
      </c>
      <c r="K17" s="129" t="s">
        <v>5</v>
      </c>
      <c r="L17" s="128" t="s">
        <v>5</v>
      </c>
      <c r="M17" s="129">
        <v>88313050187</v>
      </c>
      <c r="N17" s="130" t="s">
        <v>2267</v>
      </c>
      <c r="O17" s="129">
        <v>34968262925</v>
      </c>
      <c r="P17" s="130" t="s">
        <v>2023</v>
      </c>
      <c r="Q17" s="84">
        <v>31809</v>
      </c>
      <c r="R17" s="139" t="s">
        <v>183</v>
      </c>
      <c r="S17" s="132">
        <v>44847</v>
      </c>
      <c r="T17" s="132"/>
      <c r="U17" s="133">
        <v>62981133935</v>
      </c>
      <c r="V17" s="134" t="s">
        <v>53</v>
      </c>
      <c r="W17" s="134" t="s">
        <v>54</v>
      </c>
    </row>
    <row r="18" spans="1:23" ht="15.5">
      <c r="A18" s="126" t="s">
        <v>2017</v>
      </c>
      <c r="B18" s="126" t="s">
        <v>2018</v>
      </c>
      <c r="C18" s="126" t="s">
        <v>2038</v>
      </c>
      <c r="D18" s="126" t="s">
        <v>2036</v>
      </c>
      <c r="E18" s="126" t="s">
        <v>2037</v>
      </c>
      <c r="F18" s="127" t="s">
        <v>2022</v>
      </c>
      <c r="G18" s="74">
        <v>70677211139</v>
      </c>
      <c r="H18" s="128" t="s">
        <v>339</v>
      </c>
      <c r="I18" s="129">
        <v>70677211139</v>
      </c>
      <c r="J18" s="75" t="s">
        <v>61</v>
      </c>
      <c r="K18" s="129">
        <v>397689292</v>
      </c>
      <c r="L18" s="134" t="s">
        <v>62</v>
      </c>
      <c r="M18" s="129">
        <v>88313050187</v>
      </c>
      <c r="N18" s="130" t="s">
        <v>2267</v>
      </c>
      <c r="O18" s="129">
        <v>34968262925</v>
      </c>
      <c r="P18" s="130" t="s">
        <v>2023</v>
      </c>
      <c r="Q18" s="84">
        <v>38097</v>
      </c>
      <c r="R18" s="139" t="s">
        <v>185</v>
      </c>
      <c r="S18" s="132">
        <v>44847</v>
      </c>
      <c r="T18" s="132" t="s">
        <v>3154</v>
      </c>
      <c r="U18" s="133">
        <v>62981788480</v>
      </c>
      <c r="V18" s="134" t="s">
        <v>53</v>
      </c>
      <c r="W18" s="134" t="s">
        <v>54</v>
      </c>
    </row>
    <row r="19" spans="1:23" ht="15.5">
      <c r="A19" s="126" t="s">
        <v>2017</v>
      </c>
      <c r="B19" s="126" t="s">
        <v>2018</v>
      </c>
      <c r="C19" s="126" t="s">
        <v>2019</v>
      </c>
      <c r="D19" s="126" t="s">
        <v>2043</v>
      </c>
      <c r="E19" s="126" t="s">
        <v>2044</v>
      </c>
      <c r="F19" s="127" t="s">
        <v>2022</v>
      </c>
      <c r="G19" s="74">
        <v>7677292186</v>
      </c>
      <c r="H19" s="128" t="s">
        <v>312</v>
      </c>
      <c r="I19" s="129">
        <v>7677292186</v>
      </c>
      <c r="J19" s="75" t="s">
        <v>61</v>
      </c>
      <c r="K19" s="129">
        <v>70325321108</v>
      </c>
      <c r="L19" s="134" t="s">
        <v>674</v>
      </c>
      <c r="M19" s="129">
        <v>88313050187</v>
      </c>
      <c r="N19" s="130" t="s">
        <v>2267</v>
      </c>
      <c r="O19" s="129">
        <v>34968262925</v>
      </c>
      <c r="P19" s="130" t="s">
        <v>2023</v>
      </c>
      <c r="Q19" s="84">
        <v>36840</v>
      </c>
      <c r="R19" s="139" t="s">
        <v>187</v>
      </c>
      <c r="S19" s="132">
        <v>44847</v>
      </c>
      <c r="T19" s="132" t="s">
        <v>3154</v>
      </c>
      <c r="U19" s="133">
        <v>62994901605</v>
      </c>
      <c r="V19" s="134" t="s">
        <v>53</v>
      </c>
      <c r="W19" s="134" t="s">
        <v>54</v>
      </c>
    </row>
    <row r="20" spans="1:23" ht="15.5">
      <c r="A20" s="126" t="s">
        <v>2017</v>
      </c>
      <c r="B20" s="126" t="s">
        <v>2018</v>
      </c>
      <c r="C20" s="126" t="s">
        <v>2019</v>
      </c>
      <c r="D20" s="126" t="s">
        <v>2026</v>
      </c>
      <c r="E20" s="126" t="s">
        <v>2045</v>
      </c>
      <c r="F20" s="127" t="s">
        <v>2022</v>
      </c>
      <c r="G20" s="74">
        <v>6054831674</v>
      </c>
      <c r="H20" s="128" t="s">
        <v>272</v>
      </c>
      <c r="I20" s="129">
        <v>6054831674</v>
      </c>
      <c r="J20" s="84" t="s">
        <v>61</v>
      </c>
      <c r="K20" s="129" t="s">
        <v>47</v>
      </c>
      <c r="L20" s="134" t="s">
        <v>48</v>
      </c>
      <c r="M20" s="129" t="s">
        <v>121</v>
      </c>
      <c r="N20" s="130" t="s">
        <v>122</v>
      </c>
      <c r="O20" s="129">
        <v>34968262925</v>
      </c>
      <c r="P20" s="130" t="s">
        <v>2023</v>
      </c>
      <c r="Q20" s="84">
        <v>30622</v>
      </c>
      <c r="R20" s="139" t="s">
        <v>189</v>
      </c>
      <c r="S20" s="132">
        <v>44847</v>
      </c>
      <c r="T20" s="132" t="s">
        <v>3154</v>
      </c>
      <c r="U20" s="133">
        <v>32988451531</v>
      </c>
      <c r="V20" s="134" t="s">
        <v>45</v>
      </c>
      <c r="W20" s="134" t="s">
        <v>46</v>
      </c>
    </row>
    <row r="21" spans="1:23" ht="15.5">
      <c r="A21" s="126" t="s">
        <v>2017</v>
      </c>
      <c r="B21" s="126" t="s">
        <v>2018</v>
      </c>
      <c r="C21" s="126" t="s">
        <v>2019</v>
      </c>
      <c r="D21" s="126" t="s">
        <v>2043</v>
      </c>
      <c r="E21" s="126" t="s">
        <v>2046</v>
      </c>
      <c r="F21" s="127" t="s">
        <v>2022</v>
      </c>
      <c r="G21" s="74">
        <v>8251327628</v>
      </c>
      <c r="H21" s="128" t="s">
        <v>190</v>
      </c>
      <c r="I21" s="129">
        <v>8251327628</v>
      </c>
      <c r="J21" s="84" t="s">
        <v>61</v>
      </c>
      <c r="K21" s="129" t="s">
        <v>47</v>
      </c>
      <c r="L21" s="128" t="s">
        <v>48</v>
      </c>
      <c r="M21" s="129" t="s">
        <v>121</v>
      </c>
      <c r="N21" s="130" t="s">
        <v>122</v>
      </c>
      <c r="O21" s="129">
        <v>34968262925</v>
      </c>
      <c r="P21" s="130" t="s">
        <v>2023</v>
      </c>
      <c r="Q21" s="84">
        <v>31418</v>
      </c>
      <c r="R21" s="139" t="s">
        <v>191</v>
      </c>
      <c r="S21" s="132">
        <v>44847</v>
      </c>
      <c r="T21" s="132" t="s">
        <v>3154</v>
      </c>
      <c r="U21" s="133">
        <v>32999615104</v>
      </c>
      <c r="V21" s="134" t="s">
        <v>45</v>
      </c>
      <c r="W21" s="134" t="s">
        <v>46</v>
      </c>
    </row>
    <row r="22" spans="1:23" ht="15.5">
      <c r="A22" s="126" t="s">
        <v>2017</v>
      </c>
      <c r="B22" s="126" t="s">
        <v>2018</v>
      </c>
      <c r="C22" s="126" t="s">
        <v>2019</v>
      </c>
      <c r="D22" s="126" t="s">
        <v>2024</v>
      </c>
      <c r="E22" s="126" t="s">
        <v>2047</v>
      </c>
      <c r="F22" s="127" t="s">
        <v>2022</v>
      </c>
      <c r="G22" s="74">
        <v>72073926134</v>
      </c>
      <c r="H22" s="128" t="s">
        <v>195</v>
      </c>
      <c r="I22" s="129">
        <v>72073926134</v>
      </c>
      <c r="J22" s="84" t="s">
        <v>44</v>
      </c>
      <c r="K22" s="129" t="s">
        <v>5</v>
      </c>
      <c r="L22" s="128" t="s">
        <v>5</v>
      </c>
      <c r="M22" s="129" t="s">
        <v>121</v>
      </c>
      <c r="N22" s="130" t="s">
        <v>122</v>
      </c>
      <c r="O22" s="129">
        <v>34968262925</v>
      </c>
      <c r="P22" s="130" t="s">
        <v>2023</v>
      </c>
      <c r="Q22" s="84">
        <v>30596</v>
      </c>
      <c r="R22" s="139" t="s">
        <v>196</v>
      </c>
      <c r="S22" s="132">
        <v>44847</v>
      </c>
      <c r="T22" s="132"/>
      <c r="U22" s="133">
        <v>61982048346</v>
      </c>
      <c r="V22" s="134" t="s">
        <v>57</v>
      </c>
      <c r="W22" s="134" t="s">
        <v>58</v>
      </c>
    </row>
    <row r="23" spans="1:23" ht="15.5">
      <c r="A23" s="126" t="s">
        <v>2017</v>
      </c>
      <c r="B23" s="126" t="s">
        <v>2018</v>
      </c>
      <c r="C23" s="126" t="s">
        <v>2019</v>
      </c>
      <c r="D23" s="126" t="s">
        <v>2024</v>
      </c>
      <c r="E23" s="126" t="s">
        <v>2048</v>
      </c>
      <c r="F23" s="127" t="s">
        <v>2022</v>
      </c>
      <c r="G23" s="74">
        <v>16794853779</v>
      </c>
      <c r="H23" s="128" t="s">
        <v>624</v>
      </c>
      <c r="I23" s="129">
        <v>16794853779</v>
      </c>
      <c r="J23" s="84" t="s">
        <v>61</v>
      </c>
      <c r="K23" s="129" t="s">
        <v>47</v>
      </c>
      <c r="L23" s="128" t="s">
        <v>48</v>
      </c>
      <c r="M23" s="129" t="s">
        <v>121</v>
      </c>
      <c r="N23" s="130" t="s">
        <v>122</v>
      </c>
      <c r="O23" s="129">
        <v>34968262925</v>
      </c>
      <c r="P23" s="130" t="s">
        <v>2023</v>
      </c>
      <c r="Q23" s="84">
        <v>35229</v>
      </c>
      <c r="R23" s="139" t="s">
        <v>635</v>
      </c>
      <c r="S23" s="132">
        <v>44859</v>
      </c>
      <c r="T23" s="132" t="s">
        <v>3154</v>
      </c>
      <c r="U23" s="133">
        <v>32998057228</v>
      </c>
      <c r="V23" s="134" t="s">
        <v>57</v>
      </c>
      <c r="W23" s="134" t="s">
        <v>2051</v>
      </c>
    </row>
    <row r="24" spans="1:23" ht="15.5">
      <c r="A24" s="126" t="s">
        <v>2017</v>
      </c>
      <c r="B24" s="126" t="s">
        <v>2018</v>
      </c>
      <c r="C24" s="126" t="s">
        <v>2019</v>
      </c>
      <c r="D24" s="126" t="s">
        <v>2033</v>
      </c>
      <c r="E24" s="126" t="s">
        <v>2049</v>
      </c>
      <c r="F24" s="127" t="s">
        <v>2022</v>
      </c>
      <c r="G24" s="74">
        <v>4578519619</v>
      </c>
      <c r="H24" s="128" t="s">
        <v>86</v>
      </c>
      <c r="I24" s="129">
        <v>4578519619</v>
      </c>
      <c r="J24" s="75" t="s">
        <v>61</v>
      </c>
      <c r="K24" s="129">
        <v>14503757741</v>
      </c>
      <c r="L24" s="134" t="s">
        <v>2268</v>
      </c>
      <c r="M24" s="129">
        <v>72073926134</v>
      </c>
      <c r="N24" s="130" t="s">
        <v>195</v>
      </c>
      <c r="O24" s="129">
        <v>34968262925</v>
      </c>
      <c r="P24" s="130" t="s">
        <v>2023</v>
      </c>
      <c r="Q24" s="84">
        <v>29230</v>
      </c>
      <c r="R24" s="139" t="s">
        <v>87</v>
      </c>
      <c r="S24" s="132">
        <v>44798</v>
      </c>
      <c r="T24" s="132" t="s">
        <v>3154</v>
      </c>
      <c r="U24" s="133">
        <v>61992807407</v>
      </c>
      <c r="V24" s="134" t="s">
        <v>57</v>
      </c>
      <c r="W24" s="134" t="s">
        <v>58</v>
      </c>
    </row>
    <row r="25" spans="1:23" ht="15.5">
      <c r="A25" s="126" t="s">
        <v>2017</v>
      </c>
      <c r="B25" s="126" t="s">
        <v>2018</v>
      </c>
      <c r="C25" s="126" t="s">
        <v>2019</v>
      </c>
      <c r="D25" s="126" t="s">
        <v>2024</v>
      </c>
      <c r="E25" s="126" t="s">
        <v>2050</v>
      </c>
      <c r="F25" s="127" t="s">
        <v>2022</v>
      </c>
      <c r="G25" s="74">
        <v>532359160</v>
      </c>
      <c r="H25" s="128" t="s">
        <v>630</v>
      </c>
      <c r="I25" s="129">
        <v>532359160</v>
      </c>
      <c r="J25" s="84" t="s">
        <v>61</v>
      </c>
      <c r="K25" s="129">
        <v>5029234152</v>
      </c>
      <c r="L25" s="128" t="s">
        <v>68</v>
      </c>
      <c r="M25" s="129">
        <v>72073926134</v>
      </c>
      <c r="N25" s="130" t="s">
        <v>195</v>
      </c>
      <c r="O25" s="129">
        <v>34968262925</v>
      </c>
      <c r="P25" s="130" t="s">
        <v>2023</v>
      </c>
      <c r="Q25" s="84">
        <v>30942</v>
      </c>
      <c r="R25" s="139" t="s">
        <v>637</v>
      </c>
      <c r="S25" s="140">
        <v>44859</v>
      </c>
      <c r="T25" s="132">
        <v>44973</v>
      </c>
      <c r="U25" s="133">
        <v>61983635864</v>
      </c>
      <c r="V25" s="134" t="s">
        <v>57</v>
      </c>
      <c r="W25" s="134" t="s">
        <v>58</v>
      </c>
    </row>
    <row r="26" spans="1:23" ht="15.5">
      <c r="A26" s="126" t="s">
        <v>2017</v>
      </c>
      <c r="B26" s="126" t="s">
        <v>2018</v>
      </c>
      <c r="C26" s="126" t="s">
        <v>2019</v>
      </c>
      <c r="D26" s="126" t="s">
        <v>2033</v>
      </c>
      <c r="E26" s="126" t="s">
        <v>2040</v>
      </c>
      <c r="F26" s="127" t="s">
        <v>2022</v>
      </c>
      <c r="G26" s="74">
        <v>69228299134</v>
      </c>
      <c r="H26" s="128" t="s">
        <v>919</v>
      </c>
      <c r="I26" s="129">
        <v>69228299134</v>
      </c>
      <c r="J26" s="84" t="s">
        <v>61</v>
      </c>
      <c r="K26" s="129">
        <v>14503757741</v>
      </c>
      <c r="L26" s="128" t="s">
        <v>2268</v>
      </c>
      <c r="M26" s="129">
        <v>72073926134</v>
      </c>
      <c r="N26" s="130" t="s">
        <v>195</v>
      </c>
      <c r="O26" s="129">
        <v>34968262925</v>
      </c>
      <c r="P26" s="130" t="s">
        <v>2023</v>
      </c>
      <c r="Q26" s="84">
        <v>29019</v>
      </c>
      <c r="R26" s="139" t="s">
        <v>965</v>
      </c>
      <c r="S26" s="140">
        <v>44872</v>
      </c>
      <c r="T26" s="132" t="s">
        <v>3154</v>
      </c>
      <c r="U26" s="133">
        <v>61993535351</v>
      </c>
      <c r="V26" s="134" t="s">
        <v>57</v>
      </c>
      <c r="W26" s="134" t="s">
        <v>58</v>
      </c>
    </row>
    <row r="27" spans="1:23" ht="15.5">
      <c r="A27" s="126" t="s">
        <v>2017</v>
      </c>
      <c r="B27" s="126" t="s">
        <v>2018</v>
      </c>
      <c r="C27" s="126" t="s">
        <v>2019</v>
      </c>
      <c r="D27" s="126" t="s">
        <v>2033</v>
      </c>
      <c r="E27" s="126" t="s">
        <v>2052</v>
      </c>
      <c r="F27" s="127" t="s">
        <v>2022</v>
      </c>
      <c r="G27" s="74">
        <v>565845128</v>
      </c>
      <c r="H27" s="128" t="s">
        <v>2271</v>
      </c>
      <c r="I27" s="129">
        <v>565845128</v>
      </c>
      <c r="J27" s="84" t="s">
        <v>61</v>
      </c>
      <c r="K27" s="129">
        <v>14503757741</v>
      </c>
      <c r="L27" s="128" t="s">
        <v>2268</v>
      </c>
      <c r="M27" s="129">
        <v>72073926134</v>
      </c>
      <c r="N27" s="130" t="s">
        <v>195</v>
      </c>
      <c r="O27" s="129">
        <v>34968262925</v>
      </c>
      <c r="P27" s="130" t="s">
        <v>2023</v>
      </c>
      <c r="Q27" s="84" t="s">
        <v>2272</v>
      </c>
      <c r="R27" s="139" t="s">
        <v>2273</v>
      </c>
      <c r="S27" s="140">
        <v>44959</v>
      </c>
      <c r="T27" s="132" t="s">
        <v>3154</v>
      </c>
      <c r="U27" s="133" t="s">
        <v>2274</v>
      </c>
      <c r="V27" s="134" t="s">
        <v>57</v>
      </c>
      <c r="W27" s="134" t="s">
        <v>58</v>
      </c>
    </row>
    <row r="28" spans="1:23" ht="15.5">
      <c r="A28" s="126" t="s">
        <v>2017</v>
      </c>
      <c r="B28" s="126" t="s">
        <v>2018</v>
      </c>
      <c r="C28" s="126" t="s">
        <v>2019</v>
      </c>
      <c r="D28" s="126" t="s">
        <v>2033</v>
      </c>
      <c r="E28" s="126" t="s">
        <v>2053</v>
      </c>
      <c r="F28" s="127" t="s">
        <v>2022</v>
      </c>
      <c r="G28" s="74">
        <v>70325321108</v>
      </c>
      <c r="H28" s="128" t="s">
        <v>674</v>
      </c>
      <c r="I28" s="129">
        <v>70325321108</v>
      </c>
      <c r="J28" s="84" t="s">
        <v>50</v>
      </c>
      <c r="K28" s="129" t="s">
        <v>5</v>
      </c>
      <c r="L28" s="128" t="s">
        <v>5</v>
      </c>
      <c r="M28" s="129">
        <v>88313050187</v>
      </c>
      <c r="N28" s="130" t="s">
        <v>2267</v>
      </c>
      <c r="O28" s="129">
        <v>34968262925</v>
      </c>
      <c r="P28" s="130" t="s">
        <v>2023</v>
      </c>
      <c r="Q28" s="84">
        <v>35781</v>
      </c>
      <c r="R28" s="139" t="s">
        <v>2058</v>
      </c>
      <c r="S28" s="140">
        <v>44872</v>
      </c>
      <c r="T28" s="132"/>
      <c r="U28" s="133">
        <v>62998503766</v>
      </c>
      <c r="V28" s="134" t="s">
        <v>53</v>
      </c>
      <c r="W28" s="134" t="s">
        <v>54</v>
      </c>
    </row>
    <row r="29" spans="1:23" ht="15.5">
      <c r="A29" s="126" t="s">
        <v>2017</v>
      </c>
      <c r="B29" s="126" t="s">
        <v>2018</v>
      </c>
      <c r="C29" s="126" t="s">
        <v>2019</v>
      </c>
      <c r="D29" s="126" t="s">
        <v>2043</v>
      </c>
      <c r="E29" s="126" t="s">
        <v>2054</v>
      </c>
      <c r="F29" s="127" t="s">
        <v>2022</v>
      </c>
      <c r="G29" s="74">
        <v>7978836657</v>
      </c>
      <c r="H29" s="128" t="s">
        <v>941</v>
      </c>
      <c r="I29" s="129">
        <v>7978836657</v>
      </c>
      <c r="J29" s="84" t="s">
        <v>61</v>
      </c>
      <c r="K29" s="129" t="s">
        <v>47</v>
      </c>
      <c r="L29" s="128" t="s">
        <v>48</v>
      </c>
      <c r="M29" s="129" t="s">
        <v>121</v>
      </c>
      <c r="N29" s="130" t="s">
        <v>122</v>
      </c>
      <c r="O29" s="129">
        <v>34968262925</v>
      </c>
      <c r="P29" s="130" t="s">
        <v>2023</v>
      </c>
      <c r="Q29" s="84">
        <v>28211</v>
      </c>
      <c r="R29" s="139" t="s">
        <v>967</v>
      </c>
      <c r="S29" s="132">
        <v>44881</v>
      </c>
      <c r="T29" s="132">
        <v>44964</v>
      </c>
      <c r="U29" s="133">
        <v>32991153906</v>
      </c>
      <c r="V29" s="134" t="s">
        <v>45</v>
      </c>
      <c r="W29" s="134" t="s">
        <v>46</v>
      </c>
    </row>
    <row r="30" spans="1:23" ht="15.5">
      <c r="A30" s="126" t="s">
        <v>2017</v>
      </c>
      <c r="B30" s="126" t="s">
        <v>2018</v>
      </c>
      <c r="C30" s="126" t="s">
        <v>2019</v>
      </c>
      <c r="D30" s="126" t="s">
        <v>2043</v>
      </c>
      <c r="E30" s="126" t="s">
        <v>2055</v>
      </c>
      <c r="F30" s="127" t="s">
        <v>2022</v>
      </c>
      <c r="G30" s="74">
        <v>10439312604</v>
      </c>
      <c r="H30" s="128" t="s">
        <v>2275</v>
      </c>
      <c r="I30" s="129">
        <v>10439312604</v>
      </c>
      <c r="J30" s="84" t="s">
        <v>61</v>
      </c>
      <c r="K30" s="129">
        <v>14503757741</v>
      </c>
      <c r="L30" s="128" t="s">
        <v>2268</v>
      </c>
      <c r="M30" s="129">
        <v>72073926134</v>
      </c>
      <c r="N30" s="130" t="s">
        <v>195</v>
      </c>
      <c r="O30" s="129">
        <v>34968262925</v>
      </c>
      <c r="P30" s="130" t="s">
        <v>2023</v>
      </c>
      <c r="Q30" s="84" t="s">
        <v>2276</v>
      </c>
      <c r="R30" s="139" t="s">
        <v>2277</v>
      </c>
      <c r="S30" s="132">
        <v>44959</v>
      </c>
      <c r="T30" s="132" t="s">
        <v>3154</v>
      </c>
      <c r="U30" s="133">
        <v>61995809889</v>
      </c>
      <c r="V30" s="134" t="s">
        <v>57</v>
      </c>
      <c r="W30" s="134" t="s">
        <v>58</v>
      </c>
    </row>
    <row r="31" spans="1:23" ht="15.5">
      <c r="A31" s="126" t="s">
        <v>2017</v>
      </c>
      <c r="B31" s="126" t="s">
        <v>2018</v>
      </c>
      <c r="C31" s="126" t="s">
        <v>2019</v>
      </c>
      <c r="D31" s="126" t="s">
        <v>2030</v>
      </c>
      <c r="E31" s="126" t="s">
        <v>2056</v>
      </c>
      <c r="F31" s="127" t="s">
        <v>2022</v>
      </c>
      <c r="G31" s="74">
        <v>2433224101</v>
      </c>
      <c r="H31" s="128" t="s">
        <v>945</v>
      </c>
      <c r="I31" s="129">
        <v>2433224101</v>
      </c>
      <c r="J31" s="84" t="s">
        <v>61</v>
      </c>
      <c r="K31" s="129">
        <v>5029234152</v>
      </c>
      <c r="L31" s="128" t="s">
        <v>68</v>
      </c>
      <c r="M31" s="129">
        <v>72073926134</v>
      </c>
      <c r="N31" s="130" t="s">
        <v>195</v>
      </c>
      <c r="O31" s="129">
        <v>34968262925</v>
      </c>
      <c r="P31" s="130" t="s">
        <v>2023</v>
      </c>
      <c r="Q31" s="84">
        <v>32953</v>
      </c>
      <c r="R31" s="139" t="s">
        <v>973</v>
      </c>
      <c r="S31" s="132">
        <v>44881</v>
      </c>
      <c r="T31" s="132" t="s">
        <v>3154</v>
      </c>
      <c r="U31" s="133">
        <v>61998078609</v>
      </c>
      <c r="V31" s="134" t="s">
        <v>57</v>
      </c>
      <c r="W31" s="134" t="s">
        <v>58</v>
      </c>
    </row>
    <row r="32" spans="1:23" ht="15.5">
      <c r="A32" s="126" t="s">
        <v>2017</v>
      </c>
      <c r="B32" s="126" t="s">
        <v>2018</v>
      </c>
      <c r="C32" s="126" t="s">
        <v>2019</v>
      </c>
      <c r="D32" s="126" t="s">
        <v>2033</v>
      </c>
      <c r="E32" s="126" t="s">
        <v>2057</v>
      </c>
      <c r="F32" s="127" t="s">
        <v>2022</v>
      </c>
      <c r="G32" s="74">
        <v>6663200550</v>
      </c>
      <c r="H32" s="128" t="s">
        <v>933</v>
      </c>
      <c r="I32" s="129">
        <v>6663200550</v>
      </c>
      <c r="J32" s="84" t="s">
        <v>61</v>
      </c>
      <c r="K32" s="129">
        <v>5029234152</v>
      </c>
      <c r="L32" s="128" t="s">
        <v>68</v>
      </c>
      <c r="M32" s="129">
        <v>72073926134</v>
      </c>
      <c r="N32" s="130" t="s">
        <v>195</v>
      </c>
      <c r="O32" s="129">
        <v>34968262925</v>
      </c>
      <c r="P32" s="130" t="s">
        <v>2023</v>
      </c>
      <c r="Q32" s="84">
        <v>35182</v>
      </c>
      <c r="R32" s="139" t="s">
        <v>977</v>
      </c>
      <c r="S32" s="132">
        <v>44890</v>
      </c>
      <c r="T32" s="132" t="s">
        <v>3154</v>
      </c>
      <c r="U32" s="133">
        <v>61986786816</v>
      </c>
      <c r="V32" s="134" t="s">
        <v>57</v>
      </c>
      <c r="W32" s="134" t="s">
        <v>58</v>
      </c>
    </row>
    <row r="33" spans="1:23" ht="15.5">
      <c r="A33" s="126" t="s">
        <v>2017</v>
      </c>
      <c r="B33" s="126" t="s">
        <v>2018</v>
      </c>
      <c r="C33" s="126" t="s">
        <v>2019</v>
      </c>
      <c r="D33" s="126" t="s">
        <v>2043</v>
      </c>
      <c r="E33" s="126" t="s">
        <v>2044</v>
      </c>
      <c r="F33" s="127" t="s">
        <v>2022</v>
      </c>
      <c r="G33" s="74">
        <v>1740445180</v>
      </c>
      <c r="H33" s="128" t="s">
        <v>934</v>
      </c>
      <c r="I33" s="129">
        <v>1740445180</v>
      </c>
      <c r="J33" s="75" t="s">
        <v>61</v>
      </c>
      <c r="K33" s="129">
        <v>70325321108</v>
      </c>
      <c r="L33" s="134" t="s">
        <v>674</v>
      </c>
      <c r="M33" s="129">
        <v>88313050187</v>
      </c>
      <c r="N33" s="130" t="s">
        <v>2267</v>
      </c>
      <c r="O33" s="129">
        <v>34968262925</v>
      </c>
      <c r="P33" s="130" t="s">
        <v>2023</v>
      </c>
      <c r="Q33" s="84">
        <v>31432</v>
      </c>
      <c r="R33" s="139" t="s">
        <v>978</v>
      </c>
      <c r="S33" s="132">
        <v>44890</v>
      </c>
      <c r="T33" s="132" t="s">
        <v>3154</v>
      </c>
      <c r="U33" s="133">
        <v>62995029439</v>
      </c>
      <c r="V33" s="134" t="s">
        <v>53</v>
      </c>
      <c r="W33" s="134" t="s">
        <v>54</v>
      </c>
    </row>
    <row r="34" spans="1:23" ht="15.5">
      <c r="A34" s="126" t="s">
        <v>2017</v>
      </c>
      <c r="B34" s="126" t="s">
        <v>2018</v>
      </c>
      <c r="C34" s="126" t="s">
        <v>2019</v>
      </c>
      <c r="D34" s="126" t="s">
        <v>2024</v>
      </c>
      <c r="E34" s="126" t="s">
        <v>2059</v>
      </c>
      <c r="F34" s="127" t="s">
        <v>2022</v>
      </c>
      <c r="G34" s="74">
        <v>1451674104</v>
      </c>
      <c r="H34" s="128" t="s">
        <v>935</v>
      </c>
      <c r="I34" s="129">
        <v>1451674104</v>
      </c>
      <c r="J34" s="84" t="s">
        <v>61</v>
      </c>
      <c r="K34" s="129">
        <v>397689292</v>
      </c>
      <c r="L34" s="128" t="s">
        <v>62</v>
      </c>
      <c r="M34" s="129">
        <v>88313050187</v>
      </c>
      <c r="N34" s="130" t="s">
        <v>2267</v>
      </c>
      <c r="O34" s="129">
        <v>34968262925</v>
      </c>
      <c r="P34" s="130" t="s">
        <v>2023</v>
      </c>
      <c r="Q34" s="84">
        <v>31973</v>
      </c>
      <c r="R34" s="139" t="s">
        <v>979</v>
      </c>
      <c r="S34" s="132">
        <v>44890</v>
      </c>
      <c r="T34" s="132" t="s">
        <v>3154</v>
      </c>
      <c r="U34" s="133">
        <v>62982100368</v>
      </c>
      <c r="V34" s="134" t="s">
        <v>53</v>
      </c>
      <c r="W34" s="134" t="s">
        <v>54</v>
      </c>
    </row>
    <row r="35" spans="1:23" ht="15.5">
      <c r="A35" s="126" t="s">
        <v>2017</v>
      </c>
      <c r="B35" s="126" t="s">
        <v>2018</v>
      </c>
      <c r="C35" s="126" t="s">
        <v>2019</v>
      </c>
      <c r="D35" s="126" t="s">
        <v>2033</v>
      </c>
      <c r="E35" s="126" t="s">
        <v>2060</v>
      </c>
      <c r="F35" s="127" t="s">
        <v>2022</v>
      </c>
      <c r="G35" s="74">
        <v>76204022334</v>
      </c>
      <c r="H35" s="128" t="s">
        <v>936</v>
      </c>
      <c r="I35" s="129">
        <v>76204022334</v>
      </c>
      <c r="J35" s="84" t="s">
        <v>61</v>
      </c>
      <c r="K35" s="129">
        <v>70325321108</v>
      </c>
      <c r="L35" s="128" t="s">
        <v>674</v>
      </c>
      <c r="M35" s="129">
        <v>88313050187</v>
      </c>
      <c r="N35" s="130" t="s">
        <v>2267</v>
      </c>
      <c r="O35" s="129">
        <v>34968262925</v>
      </c>
      <c r="P35" s="130" t="s">
        <v>2023</v>
      </c>
      <c r="Q35" s="84">
        <v>28591</v>
      </c>
      <c r="R35" s="139" t="s">
        <v>980</v>
      </c>
      <c r="S35" s="132">
        <v>44890</v>
      </c>
      <c r="T35" s="132" t="s">
        <v>3154</v>
      </c>
      <c r="U35" s="133">
        <v>62984227167</v>
      </c>
      <c r="V35" s="134" t="s">
        <v>53</v>
      </c>
      <c r="W35" s="134" t="s">
        <v>54</v>
      </c>
    </row>
    <row r="36" spans="1:23" ht="15.5">
      <c r="A36" s="126" t="s">
        <v>2017</v>
      </c>
      <c r="B36" s="126" t="s">
        <v>2018</v>
      </c>
      <c r="C36" s="126" t="s">
        <v>2019</v>
      </c>
      <c r="D36" s="126" t="s">
        <v>2030</v>
      </c>
      <c r="E36" s="126" t="s">
        <v>2061</v>
      </c>
      <c r="F36" s="127" t="s">
        <v>2022</v>
      </c>
      <c r="G36" s="74">
        <v>1825873127</v>
      </c>
      <c r="H36" s="128" t="s">
        <v>940</v>
      </c>
      <c r="I36" s="129">
        <v>1825873127</v>
      </c>
      <c r="J36" s="84" t="s">
        <v>61</v>
      </c>
      <c r="K36" s="129">
        <v>14503757741</v>
      </c>
      <c r="L36" s="128" t="s">
        <v>2268</v>
      </c>
      <c r="M36" s="129">
        <v>72073926134</v>
      </c>
      <c r="N36" s="130" t="s">
        <v>195</v>
      </c>
      <c r="O36" s="129">
        <v>34968262925</v>
      </c>
      <c r="P36" s="130" t="s">
        <v>2023</v>
      </c>
      <c r="Q36" s="84">
        <v>33216</v>
      </c>
      <c r="R36" s="139" t="s">
        <v>966</v>
      </c>
      <c r="S36" s="132">
        <v>44872</v>
      </c>
      <c r="T36" s="132" t="s">
        <v>3154</v>
      </c>
      <c r="U36" s="133">
        <v>61981300001</v>
      </c>
      <c r="V36" s="134" t="s">
        <v>57</v>
      </c>
      <c r="W36" s="134" t="s">
        <v>58</v>
      </c>
    </row>
    <row r="37" spans="1:23" ht="15.5">
      <c r="A37" s="126" t="s">
        <v>2017</v>
      </c>
      <c r="B37" s="126" t="s">
        <v>2018</v>
      </c>
      <c r="C37" s="126" t="s">
        <v>2019</v>
      </c>
      <c r="D37" s="126" t="s">
        <v>2030</v>
      </c>
      <c r="E37" s="126" t="s">
        <v>2062</v>
      </c>
      <c r="F37" s="127" t="s">
        <v>2022</v>
      </c>
      <c r="G37" s="74">
        <v>14876583706</v>
      </c>
      <c r="H37" s="128" t="s">
        <v>949</v>
      </c>
      <c r="I37" s="129">
        <v>14876583706</v>
      </c>
      <c r="J37" s="84" t="s">
        <v>61</v>
      </c>
      <c r="K37" s="129">
        <v>397689292</v>
      </c>
      <c r="L37" s="128" t="s">
        <v>62</v>
      </c>
      <c r="M37" s="129">
        <v>88313050187</v>
      </c>
      <c r="N37" s="130" t="s">
        <v>2267</v>
      </c>
      <c r="O37" s="129">
        <v>34968262925</v>
      </c>
      <c r="P37" s="130" t="s">
        <v>2023</v>
      </c>
      <c r="Q37" s="84">
        <v>35097</v>
      </c>
      <c r="R37" s="139" t="s">
        <v>984</v>
      </c>
      <c r="S37" s="132">
        <v>44896</v>
      </c>
      <c r="T37" s="132" t="s">
        <v>3154</v>
      </c>
      <c r="U37" s="133">
        <v>21973512397</v>
      </c>
      <c r="V37" s="134" t="s">
        <v>53</v>
      </c>
      <c r="W37" s="134" t="s">
        <v>54</v>
      </c>
    </row>
    <row r="38" spans="1:23" ht="15.5">
      <c r="A38" s="126" t="s">
        <v>2017</v>
      </c>
      <c r="B38" s="126" t="s">
        <v>2018</v>
      </c>
      <c r="C38" s="126" t="s">
        <v>2019</v>
      </c>
      <c r="D38" s="126" t="s">
        <v>2030</v>
      </c>
      <c r="E38" s="126" t="s">
        <v>2063</v>
      </c>
      <c r="F38" s="127" t="s">
        <v>2022</v>
      </c>
      <c r="G38" s="74">
        <v>2359458116</v>
      </c>
      <c r="H38" s="128" t="s">
        <v>951</v>
      </c>
      <c r="I38" s="129">
        <v>2359458116</v>
      </c>
      <c r="J38" s="84" t="s">
        <v>61</v>
      </c>
      <c r="K38" s="129">
        <v>397689292</v>
      </c>
      <c r="L38" s="128" t="s">
        <v>62</v>
      </c>
      <c r="M38" s="129">
        <v>88313050187</v>
      </c>
      <c r="N38" s="130" t="s">
        <v>2267</v>
      </c>
      <c r="O38" s="129">
        <v>34968262925</v>
      </c>
      <c r="P38" s="130" t="s">
        <v>2023</v>
      </c>
      <c r="Q38" s="84">
        <v>32968</v>
      </c>
      <c r="R38" s="139" t="s">
        <v>986</v>
      </c>
      <c r="S38" s="132">
        <v>44896</v>
      </c>
      <c r="T38" s="132" t="s">
        <v>3154</v>
      </c>
      <c r="U38" s="133">
        <v>62983069954</v>
      </c>
      <c r="V38" s="134" t="s">
        <v>53</v>
      </c>
      <c r="W38" s="134" t="s">
        <v>54</v>
      </c>
    </row>
    <row r="39" spans="1:23" ht="15.5">
      <c r="A39" s="126" t="s">
        <v>2017</v>
      </c>
      <c r="B39" s="126" t="s">
        <v>2018</v>
      </c>
      <c r="C39" s="126" t="s">
        <v>2019</v>
      </c>
      <c r="D39" s="126" t="s">
        <v>2030</v>
      </c>
      <c r="E39" s="126" t="s">
        <v>2064</v>
      </c>
      <c r="F39" s="127" t="s">
        <v>2022</v>
      </c>
      <c r="G39" s="74">
        <v>13130660607</v>
      </c>
      <c r="H39" s="128" t="s">
        <v>952</v>
      </c>
      <c r="I39" s="129">
        <v>13130660607</v>
      </c>
      <c r="J39" s="84" t="s">
        <v>61</v>
      </c>
      <c r="K39" s="129">
        <v>5029234152</v>
      </c>
      <c r="L39" s="128" t="s">
        <v>68</v>
      </c>
      <c r="M39" s="129">
        <v>72073926134</v>
      </c>
      <c r="N39" s="130" t="s">
        <v>195</v>
      </c>
      <c r="O39" s="129">
        <v>34968262925</v>
      </c>
      <c r="P39" s="130" t="s">
        <v>2023</v>
      </c>
      <c r="Q39" s="84">
        <v>35652</v>
      </c>
      <c r="R39" s="139" t="s">
        <v>987</v>
      </c>
      <c r="S39" s="132">
        <v>44896</v>
      </c>
      <c r="T39" s="132" t="s">
        <v>3154</v>
      </c>
      <c r="U39" s="133">
        <v>61982741243</v>
      </c>
      <c r="V39" s="134" t="s">
        <v>57</v>
      </c>
      <c r="W39" s="134" t="s">
        <v>58</v>
      </c>
    </row>
    <row r="40" spans="1:23" ht="15.5">
      <c r="A40" s="126" t="s">
        <v>2017</v>
      </c>
      <c r="B40" s="126" t="s">
        <v>2018</v>
      </c>
      <c r="C40" s="126" t="s">
        <v>2019</v>
      </c>
      <c r="D40" s="126" t="s">
        <v>2043</v>
      </c>
      <c r="E40" s="126" t="s">
        <v>2065</v>
      </c>
      <c r="F40" s="127" t="s">
        <v>2022</v>
      </c>
      <c r="G40" s="74">
        <v>6423690111</v>
      </c>
      <c r="H40" s="128" t="s">
        <v>953</v>
      </c>
      <c r="I40" s="129">
        <v>6423690111</v>
      </c>
      <c r="J40" s="84" t="s">
        <v>61</v>
      </c>
      <c r="K40" s="129">
        <v>5029234152</v>
      </c>
      <c r="L40" s="128" t="s">
        <v>68</v>
      </c>
      <c r="M40" s="129">
        <v>72073926134</v>
      </c>
      <c r="N40" s="130" t="s">
        <v>195</v>
      </c>
      <c r="O40" s="129">
        <v>34968262925</v>
      </c>
      <c r="P40" s="130" t="s">
        <v>2023</v>
      </c>
      <c r="Q40" s="84">
        <v>37635</v>
      </c>
      <c r="R40" s="139" t="s">
        <v>988</v>
      </c>
      <c r="S40" s="132">
        <v>44896</v>
      </c>
      <c r="T40" s="132" t="s">
        <v>3154</v>
      </c>
      <c r="U40" s="133">
        <v>61991694692</v>
      </c>
      <c r="V40" s="134" t="s">
        <v>57</v>
      </c>
      <c r="W40" s="134" t="s">
        <v>58</v>
      </c>
    </row>
    <row r="41" spans="1:23" ht="15.5">
      <c r="A41" s="126" t="s">
        <v>2017</v>
      </c>
      <c r="B41" s="126" t="s">
        <v>2018</v>
      </c>
      <c r="C41" s="126" t="s">
        <v>2019</v>
      </c>
      <c r="D41" s="126" t="s">
        <v>2026</v>
      </c>
      <c r="E41" s="126" t="s">
        <v>2066</v>
      </c>
      <c r="F41" s="127" t="s">
        <v>2022</v>
      </c>
      <c r="G41" s="74">
        <v>70008100179</v>
      </c>
      <c r="H41" s="128" t="s">
        <v>955</v>
      </c>
      <c r="I41" s="129">
        <v>70008100179</v>
      </c>
      <c r="J41" s="84" t="s">
        <v>61</v>
      </c>
      <c r="K41" s="129">
        <v>70325321108</v>
      </c>
      <c r="L41" s="128" t="s">
        <v>674</v>
      </c>
      <c r="M41" s="129">
        <v>88313050187</v>
      </c>
      <c r="N41" s="130" t="s">
        <v>2267</v>
      </c>
      <c r="O41" s="129">
        <v>34968262925</v>
      </c>
      <c r="P41" s="130" t="s">
        <v>2023</v>
      </c>
      <c r="Q41" s="84">
        <v>35305</v>
      </c>
      <c r="R41" s="139" t="s">
        <v>991</v>
      </c>
      <c r="S41" s="132">
        <v>44896</v>
      </c>
      <c r="T41" s="132" t="s">
        <v>3154</v>
      </c>
      <c r="U41" s="133">
        <v>62986249045</v>
      </c>
      <c r="V41" s="134" t="s">
        <v>53</v>
      </c>
      <c r="W41" s="134" t="s">
        <v>54</v>
      </c>
    </row>
    <row r="42" spans="1:23" ht="15.5">
      <c r="A42" s="126" t="s">
        <v>2017</v>
      </c>
      <c r="B42" s="126" t="s">
        <v>2018</v>
      </c>
      <c r="C42" s="126" t="s">
        <v>2019</v>
      </c>
      <c r="D42" s="126" t="s">
        <v>2043</v>
      </c>
      <c r="E42" s="126" t="s">
        <v>2067</v>
      </c>
      <c r="F42" s="127" t="s">
        <v>2022</v>
      </c>
      <c r="G42" s="74">
        <v>2720210161</v>
      </c>
      <c r="H42" s="128" t="s">
        <v>1103</v>
      </c>
      <c r="I42" s="129">
        <v>2720210161</v>
      </c>
      <c r="J42" s="84" t="s">
        <v>61</v>
      </c>
      <c r="K42" s="129">
        <v>397689292</v>
      </c>
      <c r="L42" s="128" t="s">
        <v>62</v>
      </c>
      <c r="M42" s="129">
        <v>88313050187</v>
      </c>
      <c r="N42" s="130" t="s">
        <v>2267</v>
      </c>
      <c r="O42" s="129">
        <v>34968262925</v>
      </c>
      <c r="P42" s="130" t="s">
        <v>2023</v>
      </c>
      <c r="Q42" s="84">
        <v>32844</v>
      </c>
      <c r="R42" s="139" t="s">
        <v>995</v>
      </c>
      <c r="S42" s="132">
        <v>44910</v>
      </c>
      <c r="T42" s="132" t="s">
        <v>3154</v>
      </c>
      <c r="U42" s="133">
        <v>62998163636</v>
      </c>
      <c r="V42" s="134" t="s">
        <v>53</v>
      </c>
      <c r="W42" s="134" t="s">
        <v>54</v>
      </c>
    </row>
    <row r="43" spans="1:23" ht="15.5">
      <c r="A43" s="126" t="s">
        <v>2017</v>
      </c>
      <c r="B43" s="126" t="s">
        <v>2018</v>
      </c>
      <c r="C43" s="126" t="s">
        <v>2019</v>
      </c>
      <c r="D43" s="126" t="s">
        <v>2033</v>
      </c>
      <c r="E43" s="126" t="s">
        <v>2068</v>
      </c>
      <c r="F43" s="127" t="s">
        <v>2022</v>
      </c>
      <c r="G43" s="74">
        <v>3325095160</v>
      </c>
      <c r="H43" s="128" t="s">
        <v>1135</v>
      </c>
      <c r="I43" s="129">
        <v>3325095160</v>
      </c>
      <c r="J43" s="84" t="s">
        <v>61</v>
      </c>
      <c r="K43" s="129">
        <v>397689292</v>
      </c>
      <c r="L43" s="128" t="s">
        <v>62</v>
      </c>
      <c r="M43" s="129">
        <v>88313050187</v>
      </c>
      <c r="N43" s="130" t="s">
        <v>2267</v>
      </c>
      <c r="O43" s="129">
        <v>34968262925</v>
      </c>
      <c r="P43" s="130" t="s">
        <v>2023</v>
      </c>
      <c r="Q43" s="84">
        <v>34129</v>
      </c>
      <c r="R43" s="139" t="s">
        <v>996</v>
      </c>
      <c r="S43" s="132">
        <v>44910</v>
      </c>
      <c r="T43" s="132" t="s">
        <v>3154</v>
      </c>
      <c r="U43" s="133">
        <v>62993398594</v>
      </c>
      <c r="V43" s="134" t="s">
        <v>53</v>
      </c>
      <c r="W43" s="134" t="s">
        <v>54</v>
      </c>
    </row>
    <row r="44" spans="1:23" ht="15.5">
      <c r="A44" s="179" t="s">
        <v>2017</v>
      </c>
      <c r="B44" s="179" t="s">
        <v>2018</v>
      </c>
      <c r="C44" s="179" t="s">
        <v>2019</v>
      </c>
      <c r="D44" s="179" t="s">
        <v>2026</v>
      </c>
      <c r="E44" s="179" t="s">
        <v>2069</v>
      </c>
      <c r="F44" s="180" t="s">
        <v>2022</v>
      </c>
      <c r="G44" s="181">
        <v>34968262925</v>
      </c>
      <c r="H44" s="182" t="s">
        <v>2023</v>
      </c>
      <c r="I44" s="183">
        <v>34968262925</v>
      </c>
      <c r="J44" s="184" t="s">
        <v>124</v>
      </c>
      <c r="K44" s="183" t="s">
        <v>5</v>
      </c>
      <c r="L44" s="182" t="s">
        <v>5</v>
      </c>
      <c r="M44" s="183" t="s">
        <v>5</v>
      </c>
      <c r="N44" s="185" t="s">
        <v>5</v>
      </c>
      <c r="O44" s="183">
        <v>34968262925</v>
      </c>
      <c r="P44" s="185" t="s">
        <v>2023</v>
      </c>
      <c r="Q44" s="184">
        <v>31403</v>
      </c>
      <c r="R44" s="186" t="s">
        <v>2079</v>
      </c>
      <c r="S44" s="187">
        <v>44928</v>
      </c>
      <c r="T44" s="187"/>
      <c r="U44" s="188">
        <v>19992460990</v>
      </c>
      <c r="V44" s="189"/>
      <c r="W44" s="189"/>
    </row>
    <row r="45" spans="1:23" ht="15.5">
      <c r="A45" s="190" t="s">
        <v>2017</v>
      </c>
      <c r="B45" s="190" t="s">
        <v>2018</v>
      </c>
      <c r="C45" s="190" t="s">
        <v>2019</v>
      </c>
      <c r="D45" s="190" t="s">
        <v>2043</v>
      </c>
      <c r="E45" s="190" t="s">
        <v>2070</v>
      </c>
      <c r="F45" s="169" t="s">
        <v>2022</v>
      </c>
      <c r="G45" s="191">
        <v>7063218123</v>
      </c>
      <c r="H45" s="192" t="s">
        <v>922</v>
      </c>
      <c r="I45" s="172">
        <v>7063218123</v>
      </c>
      <c r="J45" s="193" t="s">
        <v>61</v>
      </c>
      <c r="K45" s="172">
        <v>14503757741</v>
      </c>
      <c r="L45" s="192" t="s">
        <v>2268</v>
      </c>
      <c r="M45" s="172">
        <v>72073926134</v>
      </c>
      <c r="N45" s="194" t="s">
        <v>195</v>
      </c>
      <c r="O45" s="172">
        <v>34968262925</v>
      </c>
      <c r="P45" s="194" t="s">
        <v>2023</v>
      </c>
      <c r="Q45" s="193">
        <v>36794</v>
      </c>
      <c r="R45" s="195" t="s">
        <v>968</v>
      </c>
      <c r="S45" s="196">
        <v>44881</v>
      </c>
      <c r="T45" s="132" t="s">
        <v>3154</v>
      </c>
      <c r="U45" s="197">
        <v>61993201765</v>
      </c>
      <c r="V45" s="198" t="s">
        <v>57</v>
      </c>
      <c r="W45" s="198" t="s">
        <v>58</v>
      </c>
    </row>
    <row r="46" spans="1:23" ht="15.5">
      <c r="A46" s="190" t="s">
        <v>2017</v>
      </c>
      <c r="B46" s="190" t="s">
        <v>2018</v>
      </c>
      <c r="C46" s="190" t="s">
        <v>2019</v>
      </c>
      <c r="D46" s="190" t="s">
        <v>2026</v>
      </c>
      <c r="E46" s="190" t="s">
        <v>2071</v>
      </c>
      <c r="F46" s="169" t="s">
        <v>2022</v>
      </c>
      <c r="G46" s="191">
        <v>2716718156</v>
      </c>
      <c r="H46" s="192" t="s">
        <v>948</v>
      </c>
      <c r="I46" s="172">
        <v>2716718156</v>
      </c>
      <c r="J46" s="193" t="s">
        <v>61</v>
      </c>
      <c r="K46" s="172">
        <v>14503757741</v>
      </c>
      <c r="L46" s="192" t="s">
        <v>2268</v>
      </c>
      <c r="M46" s="172">
        <v>72073926134</v>
      </c>
      <c r="N46" s="194" t="s">
        <v>195</v>
      </c>
      <c r="O46" s="172">
        <v>34968262925</v>
      </c>
      <c r="P46" s="194" t="s">
        <v>2023</v>
      </c>
      <c r="Q46" s="193">
        <v>32552</v>
      </c>
      <c r="R46" s="195" t="s">
        <v>982</v>
      </c>
      <c r="S46" s="196">
        <v>44896</v>
      </c>
      <c r="T46" s="132" t="s">
        <v>3154</v>
      </c>
      <c r="U46" s="197">
        <v>61994258550</v>
      </c>
      <c r="V46" s="198" t="s">
        <v>57</v>
      </c>
      <c r="W46" s="198" t="s">
        <v>58</v>
      </c>
    </row>
    <row r="47" spans="1:23" ht="15.5">
      <c r="A47" s="190" t="s">
        <v>2017</v>
      </c>
      <c r="B47" s="190" t="s">
        <v>2018</v>
      </c>
      <c r="C47" s="190" t="s">
        <v>2019</v>
      </c>
      <c r="D47" s="190" t="s">
        <v>2030</v>
      </c>
      <c r="E47" s="190" t="s">
        <v>2072</v>
      </c>
      <c r="F47" s="169" t="s">
        <v>2022</v>
      </c>
      <c r="G47" s="191">
        <v>86552406134</v>
      </c>
      <c r="H47" s="192" t="s">
        <v>1989</v>
      </c>
      <c r="I47" s="172">
        <v>86552406134</v>
      </c>
      <c r="J47" s="193" t="s">
        <v>61</v>
      </c>
      <c r="K47" s="172">
        <v>14503757741</v>
      </c>
      <c r="L47" s="192" t="s">
        <v>2268</v>
      </c>
      <c r="M47" s="172">
        <v>72073926134</v>
      </c>
      <c r="N47" s="194" t="s">
        <v>195</v>
      </c>
      <c r="O47" s="172">
        <v>34968262925</v>
      </c>
      <c r="P47" s="194" t="s">
        <v>2023</v>
      </c>
      <c r="Q47" s="193">
        <v>28961</v>
      </c>
      <c r="R47" s="195" t="s">
        <v>2081</v>
      </c>
      <c r="S47" s="196">
        <v>44928</v>
      </c>
      <c r="T47" s="132" t="s">
        <v>3154</v>
      </c>
      <c r="U47" s="197">
        <v>61982373934</v>
      </c>
      <c r="V47" s="198" t="s">
        <v>57</v>
      </c>
      <c r="W47" s="198" t="s">
        <v>58</v>
      </c>
    </row>
    <row r="48" spans="1:23" ht="15.5">
      <c r="A48" s="190" t="s">
        <v>2017</v>
      </c>
      <c r="B48" s="190" t="s">
        <v>2018</v>
      </c>
      <c r="C48" s="190" t="s">
        <v>2019</v>
      </c>
      <c r="D48" s="190" t="s">
        <v>2030</v>
      </c>
      <c r="E48" s="190" t="s">
        <v>2073</v>
      </c>
      <c r="F48" s="169" t="s">
        <v>2022</v>
      </c>
      <c r="G48" s="191">
        <v>9755062696</v>
      </c>
      <c r="H48" s="192" t="s">
        <v>2002</v>
      </c>
      <c r="I48" s="172">
        <v>9755062696</v>
      </c>
      <c r="J48" s="193" t="s">
        <v>61</v>
      </c>
      <c r="K48" s="172" t="s">
        <v>47</v>
      </c>
      <c r="L48" s="192" t="s">
        <v>48</v>
      </c>
      <c r="M48" s="172" t="s">
        <v>121</v>
      </c>
      <c r="N48" s="194" t="s">
        <v>122</v>
      </c>
      <c r="O48" s="172">
        <v>34968262925</v>
      </c>
      <c r="P48" s="194" t="s">
        <v>2023</v>
      </c>
      <c r="Q48" s="193">
        <v>32677</v>
      </c>
      <c r="R48" s="195" t="s">
        <v>2091</v>
      </c>
      <c r="S48" s="196">
        <v>44928</v>
      </c>
      <c r="T48" s="132" t="s">
        <v>3154</v>
      </c>
      <c r="U48" s="197">
        <v>32988617469</v>
      </c>
      <c r="V48" s="198" t="s">
        <v>45</v>
      </c>
      <c r="W48" s="198" t="s">
        <v>46</v>
      </c>
    </row>
    <row r="49" spans="1:23" ht="15.5">
      <c r="A49" s="190" t="s">
        <v>2017</v>
      </c>
      <c r="B49" s="190" t="s">
        <v>2018</v>
      </c>
      <c r="C49" s="190" t="s">
        <v>2019</v>
      </c>
      <c r="D49" s="190" t="s">
        <v>2043</v>
      </c>
      <c r="E49" s="190" t="s">
        <v>2074</v>
      </c>
      <c r="F49" s="169" t="s">
        <v>2022</v>
      </c>
      <c r="G49" s="191">
        <v>2946919102</v>
      </c>
      <c r="H49" s="192" t="s">
        <v>1658</v>
      </c>
      <c r="I49" s="172">
        <v>2946919102</v>
      </c>
      <c r="J49" s="193" t="s">
        <v>61</v>
      </c>
      <c r="K49" s="172">
        <v>5029234152</v>
      </c>
      <c r="L49" s="192" t="s">
        <v>68</v>
      </c>
      <c r="M49" s="172">
        <v>72073926134</v>
      </c>
      <c r="N49" s="194" t="s">
        <v>195</v>
      </c>
      <c r="O49" s="172">
        <v>34968262925</v>
      </c>
      <c r="P49" s="194" t="s">
        <v>2023</v>
      </c>
      <c r="Q49" s="193">
        <v>32804</v>
      </c>
      <c r="R49" s="195" t="s">
        <v>2093</v>
      </c>
      <c r="S49" s="196">
        <v>44928</v>
      </c>
      <c r="T49" s="132" t="s">
        <v>3154</v>
      </c>
      <c r="U49" s="197">
        <v>61998696617</v>
      </c>
      <c r="V49" s="198" t="s">
        <v>57</v>
      </c>
      <c r="W49" s="198" t="s">
        <v>58</v>
      </c>
    </row>
    <row r="50" spans="1:23" ht="15.5">
      <c r="A50" s="190" t="s">
        <v>2017</v>
      </c>
      <c r="B50" s="190" t="s">
        <v>2018</v>
      </c>
      <c r="C50" s="190" t="s">
        <v>2019</v>
      </c>
      <c r="D50" s="190" t="s">
        <v>2043</v>
      </c>
      <c r="E50" s="190" t="s">
        <v>2075</v>
      </c>
      <c r="F50" s="169" t="s">
        <v>2022</v>
      </c>
      <c r="G50" s="191">
        <v>6198022609</v>
      </c>
      <c r="H50" s="192" t="s">
        <v>1997</v>
      </c>
      <c r="I50" s="172">
        <v>6198022609</v>
      </c>
      <c r="J50" s="193" t="s">
        <v>61</v>
      </c>
      <c r="K50" s="172" t="s">
        <v>47</v>
      </c>
      <c r="L50" s="192" t="s">
        <v>48</v>
      </c>
      <c r="M50" s="172" t="s">
        <v>121</v>
      </c>
      <c r="N50" s="194" t="s">
        <v>122</v>
      </c>
      <c r="O50" s="172">
        <v>34968262925</v>
      </c>
      <c r="P50" s="194" t="s">
        <v>2023</v>
      </c>
      <c r="Q50" s="193">
        <v>30645</v>
      </c>
      <c r="R50" s="195" t="s">
        <v>2097</v>
      </c>
      <c r="S50" s="196">
        <v>44928</v>
      </c>
      <c r="T50" s="199">
        <v>44958</v>
      </c>
      <c r="U50" s="197">
        <v>32991219990</v>
      </c>
      <c r="V50" s="198" t="s">
        <v>45</v>
      </c>
      <c r="W50" s="198" t="s">
        <v>46</v>
      </c>
    </row>
    <row r="51" spans="1:23" ht="15.5">
      <c r="A51" s="190" t="s">
        <v>2017</v>
      </c>
      <c r="B51" s="190" t="s">
        <v>2018</v>
      </c>
      <c r="C51" s="190" t="s">
        <v>2019</v>
      </c>
      <c r="D51" s="190" t="s">
        <v>2043</v>
      </c>
      <c r="E51" s="190" t="s">
        <v>2075</v>
      </c>
      <c r="F51" s="169" t="s">
        <v>2022</v>
      </c>
      <c r="G51" s="191">
        <v>72637005149</v>
      </c>
      <c r="H51" s="192" t="s">
        <v>1818</v>
      </c>
      <c r="I51" s="172">
        <v>72637005149</v>
      </c>
      <c r="J51" s="193" t="s">
        <v>61</v>
      </c>
      <c r="K51" s="172">
        <v>14503757741</v>
      </c>
      <c r="L51" s="192" t="s">
        <v>2268</v>
      </c>
      <c r="M51" s="172">
        <v>72073926134</v>
      </c>
      <c r="N51" s="194" t="s">
        <v>195</v>
      </c>
      <c r="O51" s="172">
        <v>34968262925</v>
      </c>
      <c r="P51" s="194" t="s">
        <v>2023</v>
      </c>
      <c r="Q51" s="193">
        <v>29990</v>
      </c>
      <c r="R51" s="195" t="s">
        <v>2083</v>
      </c>
      <c r="S51" s="196">
        <v>44928</v>
      </c>
      <c r="T51" s="132" t="s">
        <v>3154</v>
      </c>
      <c r="U51" s="197">
        <v>61994062467</v>
      </c>
      <c r="V51" s="198" t="s">
        <v>57</v>
      </c>
      <c r="W51" s="198" t="s">
        <v>58</v>
      </c>
    </row>
    <row r="52" spans="1:23" ht="15.5">
      <c r="A52" s="190" t="s">
        <v>2017</v>
      </c>
      <c r="B52" s="190" t="s">
        <v>2018</v>
      </c>
      <c r="C52" s="190" t="s">
        <v>2019</v>
      </c>
      <c r="D52" s="190" t="s">
        <v>2043</v>
      </c>
      <c r="E52" s="190" t="s">
        <v>2076</v>
      </c>
      <c r="F52" s="169" t="s">
        <v>2022</v>
      </c>
      <c r="G52" s="191">
        <v>70378752103</v>
      </c>
      <c r="H52" s="192" t="s">
        <v>2104</v>
      </c>
      <c r="I52" s="172">
        <v>70378752103</v>
      </c>
      <c r="J52" s="193" t="s">
        <v>61</v>
      </c>
      <c r="K52" s="172">
        <v>70325321108</v>
      </c>
      <c r="L52" s="192" t="s">
        <v>674</v>
      </c>
      <c r="M52" s="172">
        <v>88313050187</v>
      </c>
      <c r="N52" s="194" t="s">
        <v>2267</v>
      </c>
      <c r="O52" s="172">
        <v>34968262925</v>
      </c>
      <c r="P52" s="194" t="s">
        <v>2023</v>
      </c>
      <c r="Q52" s="193">
        <v>44766</v>
      </c>
      <c r="R52" s="195" t="s">
        <v>2105</v>
      </c>
      <c r="S52" s="196">
        <v>44942</v>
      </c>
      <c r="T52" s="132" t="s">
        <v>3154</v>
      </c>
      <c r="U52" s="197">
        <v>62993683418</v>
      </c>
      <c r="V52" s="198" t="s">
        <v>53</v>
      </c>
      <c r="W52" s="198" t="s">
        <v>54</v>
      </c>
    </row>
    <row r="53" spans="1:23" ht="15.5">
      <c r="A53" s="190" t="s">
        <v>2017</v>
      </c>
      <c r="B53" s="190" t="s">
        <v>2018</v>
      </c>
      <c r="C53" s="190" t="s">
        <v>2019</v>
      </c>
      <c r="D53" s="190" t="s">
        <v>2026</v>
      </c>
      <c r="E53" s="190" t="s">
        <v>2077</v>
      </c>
      <c r="F53" s="169" t="s">
        <v>2022</v>
      </c>
      <c r="G53" s="191">
        <v>63270064349</v>
      </c>
      <c r="H53" s="192" t="s">
        <v>1531</v>
      </c>
      <c r="I53" s="172">
        <v>63270064349</v>
      </c>
      <c r="J53" s="193" t="s">
        <v>61</v>
      </c>
      <c r="K53" s="172">
        <v>5029234152</v>
      </c>
      <c r="L53" s="192" t="s">
        <v>68</v>
      </c>
      <c r="M53" s="172">
        <v>72073926134</v>
      </c>
      <c r="N53" s="194" t="s">
        <v>195</v>
      </c>
      <c r="O53" s="172">
        <v>34968262925</v>
      </c>
      <c r="P53" s="194" t="s">
        <v>2023</v>
      </c>
      <c r="Q53" s="193">
        <v>30329</v>
      </c>
      <c r="R53" s="195" t="s">
        <v>2106</v>
      </c>
      <c r="S53" s="196">
        <v>44942</v>
      </c>
      <c r="T53" s="132" t="s">
        <v>3154</v>
      </c>
      <c r="U53" s="197">
        <v>61985609907</v>
      </c>
      <c r="V53" s="198" t="s">
        <v>57</v>
      </c>
      <c r="W53" s="198" t="s">
        <v>58</v>
      </c>
    </row>
    <row r="54" spans="1:23" ht="15.5">
      <c r="A54" s="190" t="s">
        <v>2017</v>
      </c>
      <c r="B54" s="190" t="s">
        <v>2018</v>
      </c>
      <c r="C54" s="190" t="s">
        <v>2019</v>
      </c>
      <c r="D54" s="190" t="s">
        <v>2026</v>
      </c>
      <c r="E54" s="190" t="s">
        <v>2078</v>
      </c>
      <c r="F54" s="169" t="s">
        <v>2022</v>
      </c>
      <c r="G54" s="191">
        <v>1671060660</v>
      </c>
      <c r="H54" s="192" t="s">
        <v>2108</v>
      </c>
      <c r="I54" s="172">
        <v>1671060660</v>
      </c>
      <c r="J54" s="193" t="s">
        <v>61</v>
      </c>
      <c r="K54" s="172" t="s">
        <v>47</v>
      </c>
      <c r="L54" s="192" t="s">
        <v>48</v>
      </c>
      <c r="M54" s="172" t="s">
        <v>121</v>
      </c>
      <c r="N54" s="194" t="s">
        <v>122</v>
      </c>
      <c r="O54" s="172">
        <v>34968262925</v>
      </c>
      <c r="P54" s="194" t="s">
        <v>2023</v>
      </c>
      <c r="Q54" s="193">
        <v>32468</v>
      </c>
      <c r="R54" s="195" t="s">
        <v>2109</v>
      </c>
      <c r="S54" s="196">
        <v>44942</v>
      </c>
      <c r="T54" s="132" t="s">
        <v>3154</v>
      </c>
      <c r="U54" s="197">
        <v>32999629969</v>
      </c>
      <c r="V54" s="198" t="s">
        <v>45</v>
      </c>
      <c r="W54" s="198" t="s">
        <v>46</v>
      </c>
    </row>
    <row r="55" spans="1:23" ht="15.5">
      <c r="A55" s="190" t="s">
        <v>2017</v>
      </c>
      <c r="B55" s="190" t="s">
        <v>2018</v>
      </c>
      <c r="C55" s="190" t="s">
        <v>2019</v>
      </c>
      <c r="D55" s="190" t="s">
        <v>2026</v>
      </c>
      <c r="E55" s="190" t="s">
        <v>2071</v>
      </c>
      <c r="F55" s="169" t="s">
        <v>2022</v>
      </c>
      <c r="G55" s="191">
        <v>1768766185</v>
      </c>
      <c r="H55" s="192" t="s">
        <v>2110</v>
      </c>
      <c r="I55" s="172">
        <v>1768766185</v>
      </c>
      <c r="J55" s="193" t="s">
        <v>61</v>
      </c>
      <c r="K55" s="172">
        <v>70325321108</v>
      </c>
      <c r="L55" s="192" t="s">
        <v>674</v>
      </c>
      <c r="M55" s="172">
        <v>88313050187</v>
      </c>
      <c r="N55" s="194" t="s">
        <v>2267</v>
      </c>
      <c r="O55" s="172">
        <v>34968262925</v>
      </c>
      <c r="P55" s="194" t="s">
        <v>2023</v>
      </c>
      <c r="Q55" s="193">
        <v>32597</v>
      </c>
      <c r="R55" s="195" t="s">
        <v>2111</v>
      </c>
      <c r="S55" s="196">
        <v>44942</v>
      </c>
      <c r="T55" s="132" t="s">
        <v>3154</v>
      </c>
      <c r="U55" s="197">
        <v>62993779176</v>
      </c>
      <c r="V55" s="198" t="s">
        <v>53</v>
      </c>
      <c r="W55" s="198" t="s">
        <v>54</v>
      </c>
    </row>
    <row r="56" spans="1:23" ht="15.5">
      <c r="A56" s="190" t="s">
        <v>2017</v>
      </c>
      <c r="B56" s="190" t="s">
        <v>2018</v>
      </c>
      <c r="C56" s="190" t="s">
        <v>2038</v>
      </c>
      <c r="D56" s="190" t="s">
        <v>2036</v>
      </c>
      <c r="E56" s="190" t="s">
        <v>2037</v>
      </c>
      <c r="F56" s="169" t="s">
        <v>2022</v>
      </c>
      <c r="G56" s="191">
        <v>6146623113</v>
      </c>
      <c r="H56" s="192" t="s">
        <v>1830</v>
      </c>
      <c r="I56" s="172">
        <v>6146623113</v>
      </c>
      <c r="J56" s="193" t="s">
        <v>61</v>
      </c>
      <c r="K56" s="172">
        <v>70325321108</v>
      </c>
      <c r="L56" s="198" t="s">
        <v>674</v>
      </c>
      <c r="M56" s="172">
        <v>88313050187</v>
      </c>
      <c r="N56" s="194" t="s">
        <v>2267</v>
      </c>
      <c r="O56" s="172">
        <v>34968262925</v>
      </c>
      <c r="P56" s="194" t="s">
        <v>2023</v>
      </c>
      <c r="Q56" s="193">
        <v>36830</v>
      </c>
      <c r="R56" s="200" t="s">
        <v>2113</v>
      </c>
      <c r="S56" s="196">
        <v>44942</v>
      </c>
      <c r="T56" s="132" t="s">
        <v>3154</v>
      </c>
      <c r="U56" s="197">
        <v>62986021339</v>
      </c>
      <c r="V56" s="198" t="s">
        <v>53</v>
      </c>
      <c r="W56" s="198" t="s">
        <v>54</v>
      </c>
    </row>
    <row r="57" spans="1:23" ht="15.5">
      <c r="A57" s="190" t="s">
        <v>2017</v>
      </c>
      <c r="B57" s="190" t="s">
        <v>2018</v>
      </c>
      <c r="C57" s="190" t="s">
        <v>2019</v>
      </c>
      <c r="D57" s="190" t="s">
        <v>2033</v>
      </c>
      <c r="E57" s="190" t="s">
        <v>2080</v>
      </c>
      <c r="F57" s="169" t="s">
        <v>2022</v>
      </c>
      <c r="G57" s="191">
        <v>1394995474</v>
      </c>
      <c r="H57" s="192" t="s">
        <v>2116</v>
      </c>
      <c r="I57" s="172">
        <v>1394995474</v>
      </c>
      <c r="J57" s="193" t="s">
        <v>50</v>
      </c>
      <c r="K57" s="172" t="s">
        <v>5</v>
      </c>
      <c r="L57" s="75" t="s">
        <v>5</v>
      </c>
      <c r="M57" s="172" t="s">
        <v>121</v>
      </c>
      <c r="N57" s="194" t="s">
        <v>122</v>
      </c>
      <c r="O57" s="172">
        <v>34968262925</v>
      </c>
      <c r="P57" s="194" t="s">
        <v>2023</v>
      </c>
      <c r="Q57" s="193">
        <v>31776</v>
      </c>
      <c r="R57" s="201" t="s">
        <v>2117</v>
      </c>
      <c r="S57" s="196">
        <v>44949</v>
      </c>
      <c r="T57" s="196"/>
      <c r="U57" s="197">
        <v>83988694085</v>
      </c>
      <c r="V57" s="198" t="s">
        <v>1691</v>
      </c>
      <c r="W57" s="198" t="s">
        <v>1528</v>
      </c>
    </row>
    <row r="58" spans="1:23" ht="15.5">
      <c r="A58" s="190" t="s">
        <v>2017</v>
      </c>
      <c r="B58" s="190" t="s">
        <v>2018</v>
      </c>
      <c r="C58" s="190" t="s">
        <v>2019</v>
      </c>
      <c r="D58" s="190" t="s">
        <v>2033</v>
      </c>
      <c r="E58" s="190" t="s">
        <v>2082</v>
      </c>
      <c r="F58" s="169" t="s">
        <v>2022</v>
      </c>
      <c r="G58" s="191">
        <v>9408588436</v>
      </c>
      <c r="H58" s="192" t="s">
        <v>1526</v>
      </c>
      <c r="I58" s="172">
        <v>9408588436</v>
      </c>
      <c r="J58" s="193" t="s">
        <v>61</v>
      </c>
      <c r="K58" s="172">
        <v>2079315420</v>
      </c>
      <c r="L58" s="192" t="s">
        <v>2120</v>
      </c>
      <c r="M58" s="172" t="s">
        <v>121</v>
      </c>
      <c r="N58" s="194" t="s">
        <v>122</v>
      </c>
      <c r="O58" s="172">
        <v>34968262925</v>
      </c>
      <c r="P58" s="194" t="s">
        <v>2023</v>
      </c>
      <c r="Q58" s="193">
        <v>33321</v>
      </c>
      <c r="R58" s="195" t="s">
        <v>2121</v>
      </c>
      <c r="S58" s="196">
        <v>44949</v>
      </c>
      <c r="T58" s="132" t="s">
        <v>3154</v>
      </c>
      <c r="U58" s="197">
        <v>83996446428</v>
      </c>
      <c r="V58" s="198" t="s">
        <v>1527</v>
      </c>
      <c r="W58" s="198" t="s">
        <v>1528</v>
      </c>
    </row>
    <row r="59" spans="1:23" ht="15.5">
      <c r="A59" s="190" t="s">
        <v>2017</v>
      </c>
      <c r="B59" s="190" t="s">
        <v>2018</v>
      </c>
      <c r="C59" s="190" t="s">
        <v>2019</v>
      </c>
      <c r="D59" s="190" t="s">
        <v>2033</v>
      </c>
      <c r="E59" s="190" t="s">
        <v>2084</v>
      </c>
      <c r="F59" s="169" t="s">
        <v>2022</v>
      </c>
      <c r="G59" s="191">
        <v>6246388477</v>
      </c>
      <c r="H59" s="192" t="s">
        <v>2123</v>
      </c>
      <c r="I59" s="172">
        <v>6246388477</v>
      </c>
      <c r="J59" s="193" t="s">
        <v>61</v>
      </c>
      <c r="K59" s="172">
        <v>2079315420</v>
      </c>
      <c r="L59" s="192" t="s">
        <v>2120</v>
      </c>
      <c r="M59" s="172" t="s">
        <v>121</v>
      </c>
      <c r="N59" s="194" t="s">
        <v>122</v>
      </c>
      <c r="O59" s="172">
        <v>34968262925</v>
      </c>
      <c r="P59" s="194" t="s">
        <v>2023</v>
      </c>
      <c r="Q59" s="193">
        <v>30395</v>
      </c>
      <c r="R59" s="195" t="s">
        <v>2124</v>
      </c>
      <c r="S59" s="196">
        <v>44949</v>
      </c>
      <c r="T59" s="132">
        <v>44978</v>
      </c>
      <c r="U59" s="197">
        <v>83988960076</v>
      </c>
      <c r="V59" s="198" t="s">
        <v>1527</v>
      </c>
      <c r="W59" s="198" t="s">
        <v>1528</v>
      </c>
    </row>
    <row r="60" spans="1:23" ht="15.5">
      <c r="A60" s="190" t="s">
        <v>2017</v>
      </c>
      <c r="B60" s="190" t="s">
        <v>2018</v>
      </c>
      <c r="C60" s="190" t="s">
        <v>2019</v>
      </c>
      <c r="D60" s="190" t="s">
        <v>2043</v>
      </c>
      <c r="E60" s="190" t="s">
        <v>2075</v>
      </c>
      <c r="F60" s="169" t="s">
        <v>2022</v>
      </c>
      <c r="G60" s="191">
        <v>43431585434</v>
      </c>
      <c r="H60" s="192" t="s">
        <v>2126</v>
      </c>
      <c r="I60" s="172">
        <v>43431585434</v>
      </c>
      <c r="J60" s="193" t="s">
        <v>61</v>
      </c>
      <c r="K60" s="172">
        <v>2079315420</v>
      </c>
      <c r="L60" s="192" t="s">
        <v>2120</v>
      </c>
      <c r="M60" s="172" t="s">
        <v>121</v>
      </c>
      <c r="N60" s="194" t="s">
        <v>122</v>
      </c>
      <c r="O60" s="172">
        <v>34968262925</v>
      </c>
      <c r="P60" s="194" t="s">
        <v>2023</v>
      </c>
      <c r="Q60" s="193">
        <v>23887</v>
      </c>
      <c r="R60" s="195" t="s">
        <v>2127</v>
      </c>
      <c r="S60" s="196">
        <v>44949</v>
      </c>
      <c r="T60" s="132" t="s">
        <v>3154</v>
      </c>
      <c r="U60" s="197">
        <v>83993590551</v>
      </c>
      <c r="V60" s="198" t="s">
        <v>1527</v>
      </c>
      <c r="W60" s="198" t="s">
        <v>1528</v>
      </c>
    </row>
    <row r="61" spans="1:23" ht="15.5">
      <c r="A61" s="190" t="s">
        <v>2017</v>
      </c>
      <c r="B61" s="190" t="s">
        <v>2018</v>
      </c>
      <c r="C61" s="190" t="s">
        <v>2019</v>
      </c>
      <c r="D61" s="190" t="s">
        <v>2030</v>
      </c>
      <c r="E61" s="190" t="s">
        <v>2088</v>
      </c>
      <c r="F61" s="169" t="s">
        <v>2022</v>
      </c>
      <c r="G61" s="191">
        <v>71345015402</v>
      </c>
      <c r="H61" s="192" t="s">
        <v>2133</v>
      </c>
      <c r="I61" s="172">
        <v>71345015402</v>
      </c>
      <c r="J61" s="193" t="s">
        <v>61</v>
      </c>
      <c r="K61" s="172" t="s">
        <v>5</v>
      </c>
      <c r="L61" s="192" t="s">
        <v>2130</v>
      </c>
      <c r="M61" s="172" t="s">
        <v>121</v>
      </c>
      <c r="N61" s="194" t="s">
        <v>122</v>
      </c>
      <c r="O61" s="172">
        <v>34968262925</v>
      </c>
      <c r="P61" s="194" t="s">
        <v>2023</v>
      </c>
      <c r="Q61" s="193">
        <v>36652</v>
      </c>
      <c r="R61" s="195" t="s">
        <v>2134</v>
      </c>
      <c r="S61" s="196">
        <v>44949</v>
      </c>
      <c r="T61" s="132" t="s">
        <v>3154</v>
      </c>
      <c r="U61" s="197">
        <v>83981579021</v>
      </c>
      <c r="V61" s="198" t="s">
        <v>1691</v>
      </c>
      <c r="W61" s="198" t="s">
        <v>1528</v>
      </c>
    </row>
    <row r="62" spans="1:23" ht="15.5">
      <c r="A62" s="190" t="s">
        <v>2017</v>
      </c>
      <c r="B62" s="190" t="s">
        <v>2018</v>
      </c>
      <c r="C62" s="190" t="s">
        <v>2019</v>
      </c>
      <c r="D62" s="190" t="s">
        <v>2024</v>
      </c>
      <c r="E62" s="190" t="s">
        <v>2090</v>
      </c>
      <c r="F62" s="169" t="s">
        <v>2022</v>
      </c>
      <c r="G62" s="191">
        <v>9479290456</v>
      </c>
      <c r="H62" s="192" t="s">
        <v>1616</v>
      </c>
      <c r="I62" s="172">
        <v>9479290456</v>
      </c>
      <c r="J62" s="193" t="s">
        <v>61</v>
      </c>
      <c r="K62" s="172">
        <v>2079315420</v>
      </c>
      <c r="L62" s="192" t="s">
        <v>2120</v>
      </c>
      <c r="M62" s="172" t="s">
        <v>121</v>
      </c>
      <c r="N62" s="194" t="s">
        <v>122</v>
      </c>
      <c r="O62" s="172">
        <v>34968262925</v>
      </c>
      <c r="P62" s="194" t="s">
        <v>2023</v>
      </c>
      <c r="Q62" s="193">
        <v>32989</v>
      </c>
      <c r="R62" s="195" t="s">
        <v>2139</v>
      </c>
      <c r="S62" s="196">
        <v>44949</v>
      </c>
      <c r="T62" s="132" t="s">
        <v>3154</v>
      </c>
      <c r="U62" s="197">
        <v>83998633574</v>
      </c>
      <c r="V62" s="198" t="s">
        <v>1527</v>
      </c>
      <c r="W62" s="198" t="s">
        <v>1528</v>
      </c>
    </row>
    <row r="63" spans="1:23" ht="15.5">
      <c r="A63" s="190" t="s">
        <v>2017</v>
      </c>
      <c r="B63" s="190" t="s">
        <v>2018</v>
      </c>
      <c r="C63" s="190" t="s">
        <v>2019</v>
      </c>
      <c r="D63" s="190" t="s">
        <v>2030</v>
      </c>
      <c r="E63" s="190" t="s">
        <v>2092</v>
      </c>
      <c r="F63" s="169" t="s">
        <v>2022</v>
      </c>
      <c r="G63" s="191">
        <v>8849120435</v>
      </c>
      <c r="H63" s="192" t="s">
        <v>1690</v>
      </c>
      <c r="I63" s="172">
        <v>8849120435</v>
      </c>
      <c r="J63" s="193" t="s">
        <v>61</v>
      </c>
      <c r="K63" s="172" t="s">
        <v>5</v>
      </c>
      <c r="L63" s="192" t="s">
        <v>2130</v>
      </c>
      <c r="M63" s="172" t="s">
        <v>121</v>
      </c>
      <c r="N63" s="194" t="s">
        <v>122</v>
      </c>
      <c r="O63" s="172">
        <v>34968262925</v>
      </c>
      <c r="P63" s="194" t="s">
        <v>2023</v>
      </c>
      <c r="Q63" s="193">
        <v>33677</v>
      </c>
      <c r="R63" s="195" t="s">
        <v>2141</v>
      </c>
      <c r="S63" s="196">
        <v>44949</v>
      </c>
      <c r="T63" s="132" t="s">
        <v>3154</v>
      </c>
      <c r="U63" s="197">
        <v>83986257363</v>
      </c>
      <c r="V63" s="198" t="s">
        <v>1691</v>
      </c>
      <c r="W63" s="198" t="s">
        <v>1528</v>
      </c>
    </row>
    <row r="64" spans="1:23" ht="15.5">
      <c r="A64" s="190" t="s">
        <v>2017</v>
      </c>
      <c r="B64" s="190" t="s">
        <v>2018</v>
      </c>
      <c r="C64" s="190" t="s">
        <v>2019</v>
      </c>
      <c r="D64" s="190" t="s">
        <v>2030</v>
      </c>
      <c r="E64" s="190" t="s">
        <v>2092</v>
      </c>
      <c r="F64" s="169" t="s">
        <v>2022</v>
      </c>
      <c r="G64" s="191">
        <v>6354390428</v>
      </c>
      <c r="H64" s="192" t="s">
        <v>1731</v>
      </c>
      <c r="I64" s="172">
        <v>6354390428</v>
      </c>
      <c r="J64" s="193" t="s">
        <v>61</v>
      </c>
      <c r="K64" s="172">
        <v>2079315420</v>
      </c>
      <c r="L64" s="198" t="s">
        <v>2120</v>
      </c>
      <c r="M64" s="172" t="s">
        <v>121</v>
      </c>
      <c r="N64" s="194" t="s">
        <v>122</v>
      </c>
      <c r="O64" s="172">
        <v>34968262925</v>
      </c>
      <c r="P64" s="194" t="s">
        <v>2023</v>
      </c>
      <c r="Q64" s="193">
        <v>31779</v>
      </c>
      <c r="R64" s="195" t="s">
        <v>2143</v>
      </c>
      <c r="S64" s="196">
        <v>44949</v>
      </c>
      <c r="T64" s="132">
        <v>44978</v>
      </c>
      <c r="U64" s="197">
        <v>83982241216</v>
      </c>
      <c r="V64" s="198" t="s">
        <v>1527</v>
      </c>
      <c r="W64" s="198" t="s">
        <v>1528</v>
      </c>
    </row>
    <row r="65" spans="1:23" ht="15.5">
      <c r="A65" s="190" t="s">
        <v>2017</v>
      </c>
      <c r="B65" s="190" t="s">
        <v>2018</v>
      </c>
      <c r="C65" s="190" t="s">
        <v>2019</v>
      </c>
      <c r="D65" s="190" t="s">
        <v>2024</v>
      </c>
      <c r="E65" s="190" t="s">
        <v>2096</v>
      </c>
      <c r="F65" s="169" t="s">
        <v>2022</v>
      </c>
      <c r="G65" s="191">
        <v>2079315420</v>
      </c>
      <c r="H65" s="192" t="s">
        <v>2120</v>
      </c>
      <c r="I65" s="172">
        <v>2079315420</v>
      </c>
      <c r="J65" s="193" t="s">
        <v>50</v>
      </c>
      <c r="K65" s="172" t="s">
        <v>5</v>
      </c>
      <c r="L65" s="192" t="s">
        <v>5</v>
      </c>
      <c r="M65" s="172" t="s">
        <v>121</v>
      </c>
      <c r="N65" s="194" t="s">
        <v>122</v>
      </c>
      <c r="O65" s="172">
        <v>34968262925</v>
      </c>
      <c r="P65" s="194" t="s">
        <v>2023</v>
      </c>
      <c r="Q65" s="193">
        <v>27677</v>
      </c>
      <c r="R65" s="195" t="s">
        <v>2145</v>
      </c>
      <c r="S65" s="196">
        <v>44949</v>
      </c>
      <c r="T65" s="196"/>
      <c r="U65" s="197">
        <v>83988410572</v>
      </c>
      <c r="V65" s="198" t="s">
        <v>1527</v>
      </c>
      <c r="W65" s="198" t="s">
        <v>1528</v>
      </c>
    </row>
    <row r="66" spans="1:23" ht="15.5">
      <c r="A66" s="190" t="s">
        <v>2017</v>
      </c>
      <c r="B66" s="190" t="s">
        <v>2018</v>
      </c>
      <c r="C66" s="190" t="s">
        <v>2019</v>
      </c>
      <c r="D66" s="190" t="s">
        <v>2024</v>
      </c>
      <c r="E66" s="190" t="s">
        <v>2096</v>
      </c>
      <c r="F66" s="169" t="s">
        <v>2022</v>
      </c>
      <c r="G66" s="191">
        <v>8145581435</v>
      </c>
      <c r="H66" s="192" t="s">
        <v>1791</v>
      </c>
      <c r="I66" s="172">
        <v>8145581435</v>
      </c>
      <c r="J66" s="193" t="s">
        <v>61</v>
      </c>
      <c r="K66" s="172">
        <v>1394995474</v>
      </c>
      <c r="L66" s="192" t="s">
        <v>2116</v>
      </c>
      <c r="M66" s="172" t="s">
        <v>121</v>
      </c>
      <c r="N66" s="194" t="s">
        <v>122</v>
      </c>
      <c r="O66" s="172">
        <v>34968262925</v>
      </c>
      <c r="P66" s="194" t="s">
        <v>2023</v>
      </c>
      <c r="Q66" s="193">
        <v>33194</v>
      </c>
      <c r="R66" s="195" t="s">
        <v>2147</v>
      </c>
      <c r="S66" s="196">
        <v>44949</v>
      </c>
      <c r="T66" s="132" t="s">
        <v>3154</v>
      </c>
      <c r="U66" s="197">
        <v>83991882191</v>
      </c>
      <c r="V66" s="198" t="s">
        <v>1691</v>
      </c>
      <c r="W66" s="198" t="s">
        <v>1528</v>
      </c>
    </row>
    <row r="67" spans="1:23" ht="15.5">
      <c r="A67" s="190" t="s">
        <v>2017</v>
      </c>
      <c r="B67" s="190" t="s">
        <v>2018</v>
      </c>
      <c r="C67" s="190" t="s">
        <v>2019</v>
      </c>
      <c r="D67" s="190" t="s">
        <v>2043</v>
      </c>
      <c r="E67" s="190" t="s">
        <v>2076</v>
      </c>
      <c r="F67" s="169" t="s">
        <v>2022</v>
      </c>
      <c r="G67" s="191">
        <v>49164503</v>
      </c>
      <c r="H67" s="192" t="s">
        <v>2149</v>
      </c>
      <c r="I67" s="172">
        <v>49164503</v>
      </c>
      <c r="J67" s="193" t="s">
        <v>61</v>
      </c>
      <c r="K67" s="172">
        <v>1394995474</v>
      </c>
      <c r="L67" s="192" t="s">
        <v>2116</v>
      </c>
      <c r="M67" s="172" t="s">
        <v>121</v>
      </c>
      <c r="N67" s="194" t="s">
        <v>122</v>
      </c>
      <c r="O67" s="172">
        <v>34968262925</v>
      </c>
      <c r="P67" s="194" t="s">
        <v>2023</v>
      </c>
      <c r="Q67" s="193">
        <v>29704</v>
      </c>
      <c r="R67" s="195" t="s">
        <v>2150</v>
      </c>
      <c r="S67" s="196">
        <v>44949</v>
      </c>
      <c r="T67" s="132">
        <v>44978</v>
      </c>
      <c r="U67" s="197">
        <v>83996039234</v>
      </c>
      <c r="V67" s="198" t="s">
        <v>1691</v>
      </c>
      <c r="W67" s="198" t="s">
        <v>1528</v>
      </c>
    </row>
    <row r="68" spans="1:23" ht="15.5">
      <c r="A68" s="190" t="s">
        <v>2017</v>
      </c>
      <c r="B68" s="190" t="s">
        <v>2018</v>
      </c>
      <c r="C68" s="190" t="s">
        <v>2019</v>
      </c>
      <c r="D68" s="190" t="s">
        <v>2033</v>
      </c>
      <c r="E68" s="190" t="s">
        <v>2102</v>
      </c>
      <c r="F68" s="169" t="s">
        <v>2022</v>
      </c>
      <c r="G68" s="202">
        <v>80617492468</v>
      </c>
      <c r="H68" s="192" t="s">
        <v>2152</v>
      </c>
      <c r="I68" s="172">
        <v>80617492468</v>
      </c>
      <c r="J68" s="193" t="s">
        <v>61</v>
      </c>
      <c r="K68" s="172">
        <v>2079315420</v>
      </c>
      <c r="L68" s="192" t="s">
        <v>2120</v>
      </c>
      <c r="M68" s="172" t="s">
        <v>121</v>
      </c>
      <c r="N68" s="194" t="s">
        <v>122</v>
      </c>
      <c r="O68" s="172">
        <v>34968262925</v>
      </c>
      <c r="P68" s="194" t="s">
        <v>2023</v>
      </c>
      <c r="Q68" s="193">
        <v>25746</v>
      </c>
      <c r="R68" s="195" t="s">
        <v>2153</v>
      </c>
      <c r="S68" s="196">
        <v>44949</v>
      </c>
      <c r="T68" s="132" t="s">
        <v>3154</v>
      </c>
      <c r="U68" s="197">
        <v>83988250766</v>
      </c>
      <c r="V68" s="198" t="s">
        <v>1527</v>
      </c>
      <c r="W68" s="198" t="s">
        <v>1528</v>
      </c>
    </row>
    <row r="69" spans="1:23" ht="15.5">
      <c r="A69" s="190" t="s">
        <v>2017</v>
      </c>
      <c r="B69" s="190" t="s">
        <v>2018</v>
      </c>
      <c r="C69" s="190" t="s">
        <v>2019</v>
      </c>
      <c r="D69" s="190" t="s">
        <v>2043</v>
      </c>
      <c r="E69" s="190" t="s">
        <v>2075</v>
      </c>
      <c r="F69" s="169" t="s">
        <v>2022</v>
      </c>
      <c r="G69" s="202">
        <v>10058452478</v>
      </c>
      <c r="H69" s="192" t="s">
        <v>2278</v>
      </c>
      <c r="I69" s="172">
        <v>10058452478</v>
      </c>
      <c r="J69" s="193" t="s">
        <v>61</v>
      </c>
      <c r="K69" s="172">
        <v>1394995474</v>
      </c>
      <c r="L69" s="192" t="s">
        <v>2116</v>
      </c>
      <c r="M69" s="172" t="s">
        <v>121</v>
      </c>
      <c r="N69" s="194" t="s">
        <v>122</v>
      </c>
      <c r="O69" s="172">
        <v>34968262925</v>
      </c>
      <c r="P69" s="194" t="s">
        <v>2023</v>
      </c>
      <c r="Q69" s="193">
        <v>33681</v>
      </c>
      <c r="R69" s="203" t="s">
        <v>2156</v>
      </c>
      <c r="S69" s="196">
        <v>44949</v>
      </c>
      <c r="T69" s="132">
        <v>44978</v>
      </c>
      <c r="U69" s="197">
        <v>83993208888</v>
      </c>
      <c r="V69" s="198" t="s">
        <v>1691</v>
      </c>
      <c r="W69" s="198" t="s">
        <v>1528</v>
      </c>
    </row>
    <row r="70" spans="1:23" ht="15.5">
      <c r="A70" s="190" t="s">
        <v>2017</v>
      </c>
      <c r="B70" s="190" t="s">
        <v>2018</v>
      </c>
      <c r="C70" s="190" t="s">
        <v>2019</v>
      </c>
      <c r="D70" s="190" t="s">
        <v>2030</v>
      </c>
      <c r="E70" s="190" t="s">
        <v>2062</v>
      </c>
      <c r="F70" s="169" t="s">
        <v>2022</v>
      </c>
      <c r="G70" s="202">
        <v>1413771432</v>
      </c>
      <c r="H70" s="192" t="s">
        <v>1883</v>
      </c>
      <c r="I70" s="172">
        <v>1413771432</v>
      </c>
      <c r="J70" s="193" t="s">
        <v>61</v>
      </c>
      <c r="K70" s="172">
        <v>2079315420</v>
      </c>
      <c r="L70" s="192" t="s">
        <v>2120</v>
      </c>
      <c r="M70" s="172" t="s">
        <v>121</v>
      </c>
      <c r="N70" s="194" t="s">
        <v>122</v>
      </c>
      <c r="O70" s="172">
        <v>34968262925</v>
      </c>
      <c r="P70" s="194" t="s">
        <v>2023</v>
      </c>
      <c r="Q70" s="193">
        <v>32124</v>
      </c>
      <c r="R70" s="195" t="s">
        <v>2158</v>
      </c>
      <c r="S70" s="196">
        <v>44949</v>
      </c>
      <c r="T70" s="132" t="s">
        <v>3154</v>
      </c>
      <c r="U70" s="197">
        <v>83981693818</v>
      </c>
      <c r="V70" s="198" t="s">
        <v>1527</v>
      </c>
      <c r="W70" s="198" t="s">
        <v>1528</v>
      </c>
    </row>
    <row r="71" spans="1:23" ht="15.5">
      <c r="A71" s="190" t="s">
        <v>2017</v>
      </c>
      <c r="B71" s="190" t="s">
        <v>2018</v>
      </c>
      <c r="C71" s="190" t="s">
        <v>2019</v>
      </c>
      <c r="D71" s="190" t="s">
        <v>2024</v>
      </c>
      <c r="E71" s="190" t="s">
        <v>2107</v>
      </c>
      <c r="F71" s="169" t="s">
        <v>2022</v>
      </c>
      <c r="G71" s="202">
        <v>9761120430</v>
      </c>
      <c r="H71" s="192" t="s">
        <v>1910</v>
      </c>
      <c r="I71" s="172">
        <v>9761120430</v>
      </c>
      <c r="J71" s="193" t="s">
        <v>61</v>
      </c>
      <c r="K71" s="172">
        <v>1394995474</v>
      </c>
      <c r="L71" s="192" t="s">
        <v>2116</v>
      </c>
      <c r="M71" s="172" t="s">
        <v>121</v>
      </c>
      <c r="N71" s="194" t="s">
        <v>122</v>
      </c>
      <c r="O71" s="172">
        <v>34968262925</v>
      </c>
      <c r="P71" s="194" t="s">
        <v>2023</v>
      </c>
      <c r="Q71" s="193">
        <v>34462</v>
      </c>
      <c r="R71" s="204" t="s">
        <v>2160</v>
      </c>
      <c r="S71" s="196">
        <v>44949</v>
      </c>
      <c r="T71" s="132">
        <v>44984</v>
      </c>
      <c r="U71" s="197">
        <v>83998205928</v>
      </c>
      <c r="V71" s="198" t="s">
        <v>1691</v>
      </c>
      <c r="W71" s="198" t="s">
        <v>1528</v>
      </c>
    </row>
    <row r="72" spans="1:23" ht="15.5">
      <c r="A72" s="190" t="s">
        <v>2017</v>
      </c>
      <c r="B72" s="190" t="s">
        <v>2018</v>
      </c>
      <c r="C72" s="190" t="s">
        <v>2019</v>
      </c>
      <c r="D72" s="190" t="s">
        <v>2043</v>
      </c>
      <c r="E72" s="190" t="s">
        <v>2076</v>
      </c>
      <c r="F72" s="169" t="s">
        <v>2022</v>
      </c>
      <c r="G72" s="202">
        <v>6041756474</v>
      </c>
      <c r="H72" s="192" t="s">
        <v>1912</v>
      </c>
      <c r="I72" s="172">
        <v>6041756474</v>
      </c>
      <c r="J72" s="193" t="s">
        <v>61</v>
      </c>
      <c r="K72" s="172">
        <v>1394995474</v>
      </c>
      <c r="L72" s="192" t="s">
        <v>2116</v>
      </c>
      <c r="M72" s="172" t="s">
        <v>121</v>
      </c>
      <c r="N72" s="194" t="s">
        <v>122</v>
      </c>
      <c r="O72" s="172">
        <v>34968262925</v>
      </c>
      <c r="P72" s="194" t="s">
        <v>2023</v>
      </c>
      <c r="Q72" s="193">
        <v>31089</v>
      </c>
      <c r="R72" s="195" t="s">
        <v>2162</v>
      </c>
      <c r="S72" s="196">
        <v>44949</v>
      </c>
      <c r="T72" s="132" t="s">
        <v>3154</v>
      </c>
      <c r="U72" s="197">
        <v>83996043439</v>
      </c>
      <c r="V72" s="198" t="s">
        <v>1691</v>
      </c>
      <c r="W72" s="198" t="s">
        <v>1528</v>
      </c>
    </row>
    <row r="73" spans="1:23" ht="15.5">
      <c r="A73" s="190" t="s">
        <v>2017</v>
      </c>
      <c r="B73" s="190" t="s">
        <v>2018</v>
      </c>
      <c r="C73" s="190" t="s">
        <v>2019</v>
      </c>
      <c r="D73" s="190" t="s">
        <v>2043</v>
      </c>
      <c r="E73" s="190" t="s">
        <v>2112</v>
      </c>
      <c r="F73" s="169" t="s">
        <v>2022</v>
      </c>
      <c r="G73" s="202" t="s">
        <v>2168</v>
      </c>
      <c r="H73" s="192" t="s">
        <v>2169</v>
      </c>
      <c r="I73" s="172" t="s">
        <v>2168</v>
      </c>
      <c r="J73" s="193" t="s">
        <v>50</v>
      </c>
      <c r="K73" s="172" t="s">
        <v>5</v>
      </c>
      <c r="L73" s="192" t="s">
        <v>5</v>
      </c>
      <c r="M73" s="172">
        <v>72073926134</v>
      </c>
      <c r="N73" s="194" t="s">
        <v>195</v>
      </c>
      <c r="O73" s="172">
        <v>34968262925</v>
      </c>
      <c r="P73" s="194" t="s">
        <v>2023</v>
      </c>
      <c r="Q73" s="193">
        <v>27988</v>
      </c>
      <c r="R73" s="195" t="s">
        <v>2170</v>
      </c>
      <c r="S73" s="196">
        <v>44956</v>
      </c>
      <c r="T73" s="206"/>
      <c r="U73" s="197">
        <v>62982543468</v>
      </c>
      <c r="V73" s="198" t="s">
        <v>2171</v>
      </c>
      <c r="W73" s="198" t="s">
        <v>54</v>
      </c>
    </row>
    <row r="74" spans="1:23" ht="15.5">
      <c r="A74" s="190" t="s">
        <v>2017</v>
      </c>
      <c r="B74" s="190" t="s">
        <v>2018</v>
      </c>
      <c r="C74" s="190" t="s">
        <v>2019</v>
      </c>
      <c r="D74" s="190" t="s">
        <v>2114</v>
      </c>
      <c r="E74" s="190" t="s">
        <v>2115</v>
      </c>
      <c r="F74" s="169" t="s">
        <v>2022</v>
      </c>
      <c r="G74" s="202" t="s">
        <v>2173</v>
      </c>
      <c r="H74" s="192" t="s">
        <v>2174</v>
      </c>
      <c r="I74" s="172" t="s">
        <v>2173</v>
      </c>
      <c r="J74" s="205" t="s">
        <v>61</v>
      </c>
      <c r="K74" s="172" t="s">
        <v>2168</v>
      </c>
      <c r="L74" s="192" t="s">
        <v>2169</v>
      </c>
      <c r="M74" s="172">
        <v>72073926134</v>
      </c>
      <c r="N74" s="194" t="s">
        <v>195</v>
      </c>
      <c r="O74" s="172">
        <v>34968262925</v>
      </c>
      <c r="P74" s="194" t="s">
        <v>2023</v>
      </c>
      <c r="Q74" s="193">
        <v>34556</v>
      </c>
      <c r="R74" s="200" t="s">
        <v>2175</v>
      </c>
      <c r="S74" s="196">
        <v>44956</v>
      </c>
      <c r="T74" s="132" t="s">
        <v>3154</v>
      </c>
      <c r="U74" s="197">
        <v>6294078968</v>
      </c>
      <c r="V74" s="198" t="s">
        <v>2171</v>
      </c>
      <c r="W74" s="198" t="s">
        <v>54</v>
      </c>
    </row>
    <row r="75" spans="1:23" ht="15.5">
      <c r="A75" s="190" t="s">
        <v>2017</v>
      </c>
      <c r="B75" s="190" t="s">
        <v>2018</v>
      </c>
      <c r="C75" s="190" t="s">
        <v>2019</v>
      </c>
      <c r="D75" s="190" t="s">
        <v>2118</v>
      </c>
      <c r="E75" s="190" t="s">
        <v>2119</v>
      </c>
      <c r="F75" s="169" t="s">
        <v>2022</v>
      </c>
      <c r="G75" s="202" t="s">
        <v>2177</v>
      </c>
      <c r="H75" s="192" t="s">
        <v>2178</v>
      </c>
      <c r="I75" s="172" t="s">
        <v>2177</v>
      </c>
      <c r="J75" s="193" t="s">
        <v>61</v>
      </c>
      <c r="K75" s="172" t="s">
        <v>2168</v>
      </c>
      <c r="L75" s="192" t="s">
        <v>2169</v>
      </c>
      <c r="M75" s="172">
        <v>72073926134</v>
      </c>
      <c r="N75" s="194" t="s">
        <v>195</v>
      </c>
      <c r="O75" s="172">
        <v>34968262925</v>
      </c>
      <c r="P75" s="194" t="s">
        <v>2023</v>
      </c>
      <c r="Q75" s="193">
        <v>30143</v>
      </c>
      <c r="R75" s="201" t="s">
        <v>2179</v>
      </c>
      <c r="S75" s="196">
        <v>44956</v>
      </c>
      <c r="T75" s="132" t="s">
        <v>3154</v>
      </c>
      <c r="U75" s="197">
        <v>62982358995</v>
      </c>
      <c r="V75" s="198" t="s">
        <v>2171</v>
      </c>
      <c r="W75" s="198" t="s">
        <v>54</v>
      </c>
    </row>
    <row r="76" spans="1:23" ht="15.5">
      <c r="A76" s="190" t="s">
        <v>2017</v>
      </c>
      <c r="B76" s="190" t="s">
        <v>2018</v>
      </c>
      <c r="C76" s="190" t="s">
        <v>2019</v>
      </c>
      <c r="D76" s="190" t="s">
        <v>2118</v>
      </c>
      <c r="E76" s="190" t="s">
        <v>2122</v>
      </c>
      <c r="F76" s="169" t="s">
        <v>2022</v>
      </c>
      <c r="G76" s="202" t="s">
        <v>2182</v>
      </c>
      <c r="H76" s="192" t="s">
        <v>2279</v>
      </c>
      <c r="I76" s="172" t="s">
        <v>2182</v>
      </c>
      <c r="J76" s="193" t="s">
        <v>61</v>
      </c>
      <c r="K76" s="172">
        <v>2372948180</v>
      </c>
      <c r="L76" s="192" t="s">
        <v>182</v>
      </c>
      <c r="M76" s="172">
        <v>88313050187</v>
      </c>
      <c r="N76" s="194" t="s">
        <v>2267</v>
      </c>
      <c r="O76" s="172">
        <v>34968262925</v>
      </c>
      <c r="P76" s="194" t="s">
        <v>2023</v>
      </c>
      <c r="Q76" s="193">
        <v>32772</v>
      </c>
      <c r="R76" s="201" t="s">
        <v>2184</v>
      </c>
      <c r="S76" s="196">
        <v>44956</v>
      </c>
      <c r="T76" s="132" t="s">
        <v>3154</v>
      </c>
      <c r="U76" s="197">
        <v>62984470925</v>
      </c>
      <c r="V76" s="198" t="s">
        <v>53</v>
      </c>
      <c r="W76" s="198" t="s">
        <v>54</v>
      </c>
    </row>
    <row r="77" spans="1:23" ht="15.5">
      <c r="A77" s="190" t="s">
        <v>2017</v>
      </c>
      <c r="B77" s="190" t="s">
        <v>2018</v>
      </c>
      <c r="C77" s="190" t="s">
        <v>2019</v>
      </c>
      <c r="D77" s="190" t="s">
        <v>2118</v>
      </c>
      <c r="E77" s="190" t="s">
        <v>2125</v>
      </c>
      <c r="F77" s="169" t="s">
        <v>2022</v>
      </c>
      <c r="G77" s="202" t="s">
        <v>2186</v>
      </c>
      <c r="H77" s="192" t="s">
        <v>2187</v>
      </c>
      <c r="I77" s="172" t="s">
        <v>2186</v>
      </c>
      <c r="J77" s="193" t="s">
        <v>61</v>
      </c>
      <c r="K77" s="172">
        <v>2372948180</v>
      </c>
      <c r="L77" s="192" t="s">
        <v>182</v>
      </c>
      <c r="M77" s="172">
        <v>88313050187</v>
      </c>
      <c r="N77" s="194" t="s">
        <v>2267</v>
      </c>
      <c r="O77" s="172">
        <v>34968262925</v>
      </c>
      <c r="P77" s="194" t="s">
        <v>2023</v>
      </c>
      <c r="Q77" s="193">
        <v>34771</v>
      </c>
      <c r="R77" s="201" t="s">
        <v>2188</v>
      </c>
      <c r="S77" s="196">
        <v>44956</v>
      </c>
      <c r="T77" s="132" t="s">
        <v>3154</v>
      </c>
      <c r="U77" s="197">
        <v>16991179582</v>
      </c>
      <c r="V77" s="198" t="s">
        <v>53</v>
      </c>
      <c r="W77" s="198" t="s">
        <v>54</v>
      </c>
    </row>
    <row r="78" spans="1:23" ht="15.5">
      <c r="A78" s="190" t="s">
        <v>2017</v>
      </c>
      <c r="B78" s="190" t="s">
        <v>2018</v>
      </c>
      <c r="C78" s="190" t="s">
        <v>2019</v>
      </c>
      <c r="D78" s="190" t="s">
        <v>2114</v>
      </c>
      <c r="E78" s="190" t="s">
        <v>2128</v>
      </c>
      <c r="F78" s="169" t="s">
        <v>2022</v>
      </c>
      <c r="G78" s="202" t="s">
        <v>2190</v>
      </c>
      <c r="H78" s="192" t="s">
        <v>2191</v>
      </c>
      <c r="I78" s="172" t="s">
        <v>2190</v>
      </c>
      <c r="J78" s="193" t="s">
        <v>61</v>
      </c>
      <c r="K78" s="172" t="s">
        <v>2168</v>
      </c>
      <c r="L78" s="192" t="s">
        <v>2169</v>
      </c>
      <c r="M78" s="172">
        <v>72073926134</v>
      </c>
      <c r="N78" s="194" t="s">
        <v>195</v>
      </c>
      <c r="O78" s="172">
        <v>34968262925</v>
      </c>
      <c r="P78" s="194" t="s">
        <v>2023</v>
      </c>
      <c r="Q78" s="193">
        <v>34082</v>
      </c>
      <c r="R78" s="201" t="s">
        <v>2192</v>
      </c>
      <c r="S78" s="196">
        <v>44956</v>
      </c>
      <c r="T78" s="132" t="s">
        <v>3154</v>
      </c>
      <c r="U78" s="197">
        <v>62998336913</v>
      </c>
      <c r="V78" s="198" t="s">
        <v>2171</v>
      </c>
      <c r="W78" s="198" t="s">
        <v>54</v>
      </c>
    </row>
    <row r="79" spans="1:23" ht="15.5">
      <c r="A79" s="190" t="s">
        <v>2017</v>
      </c>
      <c r="B79" s="190" t="s">
        <v>2018</v>
      </c>
      <c r="C79" s="190" t="s">
        <v>2019</v>
      </c>
      <c r="D79" s="190" t="s">
        <v>2114</v>
      </c>
      <c r="E79" s="190" t="s">
        <v>2132</v>
      </c>
      <c r="F79" s="169" t="s">
        <v>2022</v>
      </c>
      <c r="G79" s="202" t="s">
        <v>2194</v>
      </c>
      <c r="H79" s="192" t="s">
        <v>2195</v>
      </c>
      <c r="I79" s="172" t="s">
        <v>2194</v>
      </c>
      <c r="J79" s="193" t="s">
        <v>61</v>
      </c>
      <c r="K79" s="172" t="s">
        <v>2168</v>
      </c>
      <c r="L79" s="192" t="s">
        <v>2169</v>
      </c>
      <c r="M79" s="172">
        <v>72073926134</v>
      </c>
      <c r="N79" s="194" t="s">
        <v>195</v>
      </c>
      <c r="O79" s="172">
        <v>34968262925</v>
      </c>
      <c r="P79" s="194" t="s">
        <v>2023</v>
      </c>
      <c r="Q79" s="193">
        <v>34175</v>
      </c>
      <c r="R79" s="201" t="s">
        <v>2196</v>
      </c>
      <c r="S79" s="196">
        <v>44956</v>
      </c>
      <c r="T79" s="206">
        <v>44963</v>
      </c>
      <c r="U79" s="197">
        <v>62991691884</v>
      </c>
      <c r="V79" s="198" t="s">
        <v>2171</v>
      </c>
      <c r="W79" s="198" t="s">
        <v>54</v>
      </c>
    </row>
    <row r="80" spans="1:23" ht="15.5">
      <c r="A80" s="190" t="s">
        <v>2017</v>
      </c>
      <c r="B80" s="190" t="s">
        <v>2018</v>
      </c>
      <c r="C80" s="190" t="s">
        <v>2019</v>
      </c>
      <c r="D80" s="190" t="s">
        <v>2114</v>
      </c>
      <c r="E80" s="190" t="s">
        <v>2135</v>
      </c>
      <c r="F80" s="169" t="s">
        <v>2022</v>
      </c>
      <c r="G80" s="202" t="s">
        <v>2198</v>
      </c>
      <c r="H80" s="192" t="s">
        <v>2199</v>
      </c>
      <c r="I80" s="172" t="s">
        <v>2198</v>
      </c>
      <c r="J80" s="193" t="s">
        <v>61</v>
      </c>
      <c r="K80" s="172" t="s">
        <v>2168</v>
      </c>
      <c r="L80" s="192" t="s">
        <v>2169</v>
      </c>
      <c r="M80" s="172">
        <v>72073926134</v>
      </c>
      <c r="N80" s="194" t="s">
        <v>195</v>
      </c>
      <c r="O80" s="172">
        <v>34968262925</v>
      </c>
      <c r="P80" s="194" t="s">
        <v>2023</v>
      </c>
      <c r="Q80" s="193">
        <v>33389</v>
      </c>
      <c r="R80" s="207" t="s">
        <v>2200</v>
      </c>
      <c r="S80" s="196">
        <v>44956</v>
      </c>
      <c r="T80" s="132" t="s">
        <v>3154</v>
      </c>
      <c r="U80" s="197">
        <v>62997007406</v>
      </c>
      <c r="V80" s="198" t="s">
        <v>2171</v>
      </c>
      <c r="W80" s="198" t="s">
        <v>54</v>
      </c>
    </row>
    <row r="81" spans="1:23" ht="15.5">
      <c r="A81" s="190" t="s">
        <v>2017</v>
      </c>
      <c r="B81" s="190" t="s">
        <v>2018</v>
      </c>
      <c r="C81" s="190" t="s">
        <v>2019</v>
      </c>
      <c r="D81" s="190" t="s">
        <v>2118</v>
      </c>
      <c r="E81" s="190" t="s">
        <v>2138</v>
      </c>
      <c r="F81" s="169" t="s">
        <v>2022</v>
      </c>
      <c r="G81" s="202" t="s">
        <v>2202</v>
      </c>
      <c r="H81" s="192" t="s">
        <v>2203</v>
      </c>
      <c r="I81" s="172" t="s">
        <v>2202</v>
      </c>
      <c r="J81" s="193" t="s">
        <v>61</v>
      </c>
      <c r="K81" s="172">
        <v>1394995474</v>
      </c>
      <c r="L81" s="192" t="s">
        <v>2116</v>
      </c>
      <c r="M81" s="172" t="s">
        <v>121</v>
      </c>
      <c r="N81" s="194" t="s">
        <v>122</v>
      </c>
      <c r="O81" s="172">
        <v>34968262925</v>
      </c>
      <c r="P81" s="194" t="s">
        <v>2023</v>
      </c>
      <c r="Q81" s="193">
        <v>29725</v>
      </c>
      <c r="R81" s="201" t="s">
        <v>2204</v>
      </c>
      <c r="S81" s="196">
        <v>44956</v>
      </c>
      <c r="T81" s="132" t="s">
        <v>3154</v>
      </c>
      <c r="U81" s="197">
        <v>8398587489</v>
      </c>
      <c r="V81" s="198" t="s">
        <v>1691</v>
      </c>
      <c r="W81" s="198" t="s">
        <v>1528</v>
      </c>
    </row>
    <row r="82" spans="1:23" ht="15.5">
      <c r="A82" s="190" t="s">
        <v>2017</v>
      </c>
      <c r="B82" s="190" t="s">
        <v>2018</v>
      </c>
      <c r="C82" s="190" t="s">
        <v>2019</v>
      </c>
      <c r="D82" s="190" t="s">
        <v>2114</v>
      </c>
      <c r="E82" s="190" t="s">
        <v>2140</v>
      </c>
      <c r="F82" s="169" t="s">
        <v>2022</v>
      </c>
      <c r="G82" s="202" t="s">
        <v>2206</v>
      </c>
      <c r="H82" s="192" t="s">
        <v>2207</v>
      </c>
      <c r="I82" s="172" t="s">
        <v>2206</v>
      </c>
      <c r="J82" s="193" t="s">
        <v>61</v>
      </c>
      <c r="K82" s="172" t="s">
        <v>5</v>
      </c>
      <c r="L82" s="192" t="s">
        <v>2208</v>
      </c>
      <c r="M82" s="172" t="s">
        <v>121</v>
      </c>
      <c r="N82" s="194" t="s">
        <v>122</v>
      </c>
      <c r="O82" s="172">
        <v>34968262925</v>
      </c>
      <c r="P82" s="194" t="s">
        <v>2023</v>
      </c>
      <c r="Q82" s="193">
        <v>35159</v>
      </c>
      <c r="R82" s="201" t="s">
        <v>2209</v>
      </c>
      <c r="S82" s="196">
        <v>44956</v>
      </c>
      <c r="T82" s="132">
        <v>44978</v>
      </c>
      <c r="U82" s="197">
        <v>83993705740</v>
      </c>
      <c r="V82" s="198" t="s">
        <v>1527</v>
      </c>
      <c r="W82" s="198" t="s">
        <v>1528</v>
      </c>
    </row>
    <row r="83" spans="1:23" ht="15.5">
      <c r="A83" s="190" t="s">
        <v>2017</v>
      </c>
      <c r="B83" s="190" t="s">
        <v>2018</v>
      </c>
      <c r="C83" s="190" t="s">
        <v>2019</v>
      </c>
      <c r="D83" s="190" t="s">
        <v>2118</v>
      </c>
      <c r="E83" s="190" t="s">
        <v>2142</v>
      </c>
      <c r="F83" s="169" t="s">
        <v>2022</v>
      </c>
      <c r="G83" s="202" t="s">
        <v>2211</v>
      </c>
      <c r="H83" s="192" t="s">
        <v>2212</v>
      </c>
      <c r="I83" s="172" t="s">
        <v>2211</v>
      </c>
      <c r="J83" s="193" t="s">
        <v>61</v>
      </c>
      <c r="K83" s="172" t="s">
        <v>5</v>
      </c>
      <c r="L83" s="192" t="s">
        <v>2208</v>
      </c>
      <c r="M83" s="172" t="s">
        <v>121</v>
      </c>
      <c r="N83" s="194" t="s">
        <v>122</v>
      </c>
      <c r="O83" s="172">
        <v>34968262925</v>
      </c>
      <c r="P83" s="194" t="s">
        <v>2023</v>
      </c>
      <c r="Q83" s="193">
        <v>32556</v>
      </c>
      <c r="R83" s="201" t="s">
        <v>2213</v>
      </c>
      <c r="S83" s="196">
        <v>44956</v>
      </c>
      <c r="T83" s="132" t="s">
        <v>3154</v>
      </c>
      <c r="U83" s="197" t="s">
        <v>2214</v>
      </c>
      <c r="V83" s="198" t="s">
        <v>1527</v>
      </c>
      <c r="W83" s="198" t="s">
        <v>1528</v>
      </c>
    </row>
    <row r="84" spans="1:23" ht="15.5">
      <c r="A84" s="190" t="s">
        <v>2017</v>
      </c>
      <c r="B84" s="190" t="s">
        <v>2018</v>
      </c>
      <c r="C84" s="190" t="s">
        <v>2019</v>
      </c>
      <c r="D84" s="190" t="s">
        <v>2118</v>
      </c>
      <c r="E84" s="190" t="s">
        <v>2144</v>
      </c>
      <c r="F84" s="169" t="s">
        <v>2022</v>
      </c>
      <c r="G84" s="202" t="s">
        <v>2216</v>
      </c>
      <c r="H84" s="192" t="s">
        <v>2217</v>
      </c>
      <c r="I84" s="172" t="s">
        <v>2216</v>
      </c>
      <c r="J84" s="205" t="s">
        <v>61</v>
      </c>
      <c r="K84" s="172">
        <v>2372948180</v>
      </c>
      <c r="L84" s="192" t="s">
        <v>182</v>
      </c>
      <c r="M84" s="172">
        <v>88313050187</v>
      </c>
      <c r="N84" s="194" t="s">
        <v>2267</v>
      </c>
      <c r="O84" s="172">
        <v>34968262925</v>
      </c>
      <c r="P84" s="194" t="s">
        <v>2023</v>
      </c>
      <c r="Q84" s="193">
        <v>35070</v>
      </c>
      <c r="R84" s="201" t="s">
        <v>2218</v>
      </c>
      <c r="S84" s="196">
        <v>44956</v>
      </c>
      <c r="T84" s="132" t="s">
        <v>3154</v>
      </c>
      <c r="U84" s="197">
        <v>37999098685</v>
      </c>
      <c r="V84" s="198" t="s">
        <v>53</v>
      </c>
      <c r="W84" s="198" t="s">
        <v>54</v>
      </c>
    </row>
    <row r="85" spans="1:23" ht="15.5">
      <c r="A85" s="190" t="s">
        <v>2017</v>
      </c>
      <c r="B85" s="190" t="s">
        <v>2018</v>
      </c>
      <c r="C85" s="190" t="s">
        <v>2019</v>
      </c>
      <c r="D85" s="190" t="s">
        <v>2114</v>
      </c>
      <c r="E85" s="190" t="s">
        <v>2146</v>
      </c>
      <c r="F85" s="169" t="s">
        <v>2022</v>
      </c>
      <c r="G85" s="202" t="s">
        <v>2220</v>
      </c>
      <c r="H85" s="192" t="s">
        <v>2221</v>
      </c>
      <c r="I85" s="172" t="s">
        <v>2220</v>
      </c>
      <c r="J85" s="193" t="s">
        <v>61</v>
      </c>
      <c r="K85" s="172">
        <v>2372948180</v>
      </c>
      <c r="L85" s="192" t="s">
        <v>182</v>
      </c>
      <c r="M85" s="172">
        <v>88313050187</v>
      </c>
      <c r="N85" s="194" t="s">
        <v>2267</v>
      </c>
      <c r="O85" s="172">
        <v>34968262925</v>
      </c>
      <c r="P85" s="194" t="s">
        <v>2023</v>
      </c>
      <c r="Q85" s="193">
        <v>29850</v>
      </c>
      <c r="R85" s="201" t="s">
        <v>2222</v>
      </c>
      <c r="S85" s="196">
        <v>44956</v>
      </c>
      <c r="T85" s="132" t="s">
        <v>3154</v>
      </c>
      <c r="U85" s="197">
        <v>62994653375</v>
      </c>
      <c r="V85" s="198" t="s">
        <v>53</v>
      </c>
      <c r="W85" s="198" t="s">
        <v>54</v>
      </c>
    </row>
    <row r="86" spans="1:23" ht="15.5">
      <c r="A86" s="190" t="s">
        <v>2017</v>
      </c>
      <c r="B86" s="190" t="s">
        <v>2018</v>
      </c>
      <c r="C86" s="190" t="s">
        <v>2019</v>
      </c>
      <c r="D86" s="190" t="s">
        <v>2114</v>
      </c>
      <c r="E86" s="190" t="s">
        <v>2148</v>
      </c>
      <c r="F86" s="169" t="s">
        <v>2022</v>
      </c>
      <c r="G86" s="202" t="s">
        <v>2224</v>
      </c>
      <c r="H86" s="192" t="s">
        <v>2225</v>
      </c>
      <c r="I86" s="172" t="s">
        <v>2224</v>
      </c>
      <c r="J86" s="193" t="s">
        <v>61</v>
      </c>
      <c r="K86" s="172">
        <v>2372948180</v>
      </c>
      <c r="L86" s="192" t="s">
        <v>182</v>
      </c>
      <c r="M86" s="172">
        <v>88313050187</v>
      </c>
      <c r="N86" s="194" t="s">
        <v>2267</v>
      </c>
      <c r="O86" s="172">
        <v>34968262925</v>
      </c>
      <c r="P86" s="194" t="s">
        <v>2023</v>
      </c>
      <c r="Q86" s="193">
        <v>35339</v>
      </c>
      <c r="R86" s="201" t="s">
        <v>2226</v>
      </c>
      <c r="S86" s="196">
        <v>44956</v>
      </c>
      <c r="T86" s="132" t="s">
        <v>3154</v>
      </c>
      <c r="U86" s="197">
        <v>62981412618</v>
      </c>
      <c r="V86" s="198" t="s">
        <v>53</v>
      </c>
      <c r="W86" s="198" t="s">
        <v>54</v>
      </c>
    </row>
    <row r="87" spans="1:23" ht="15.5">
      <c r="A87" s="190" t="s">
        <v>2017</v>
      </c>
      <c r="B87" s="190" t="s">
        <v>2018</v>
      </c>
      <c r="C87" s="190" t="s">
        <v>2019</v>
      </c>
      <c r="D87" s="190" t="s">
        <v>2118</v>
      </c>
      <c r="E87" s="190" t="s">
        <v>2151</v>
      </c>
      <c r="F87" s="169" t="s">
        <v>2022</v>
      </c>
      <c r="G87" s="202" t="s">
        <v>2228</v>
      </c>
      <c r="H87" s="192" t="s">
        <v>2280</v>
      </c>
      <c r="I87" s="172" t="s">
        <v>2228</v>
      </c>
      <c r="J87" s="193" t="s">
        <v>61</v>
      </c>
      <c r="K87" s="172">
        <v>2372948180</v>
      </c>
      <c r="L87" s="192" t="s">
        <v>182</v>
      </c>
      <c r="M87" s="172">
        <v>88313050187</v>
      </c>
      <c r="N87" s="194" t="s">
        <v>2267</v>
      </c>
      <c r="O87" s="172">
        <v>34968262925</v>
      </c>
      <c r="P87" s="194" t="s">
        <v>2023</v>
      </c>
      <c r="Q87" s="193">
        <v>36928</v>
      </c>
      <c r="R87" s="208" t="s">
        <v>2230</v>
      </c>
      <c r="S87" s="196">
        <v>44956</v>
      </c>
      <c r="T87" s="132" t="s">
        <v>3154</v>
      </c>
      <c r="U87" s="197">
        <v>62992534194</v>
      </c>
      <c r="V87" s="198" t="s">
        <v>53</v>
      </c>
      <c r="W87" s="198" t="s">
        <v>54</v>
      </c>
    </row>
    <row r="88" spans="1:23" ht="15.5">
      <c r="A88" s="190" t="s">
        <v>2017</v>
      </c>
      <c r="B88" s="190" t="s">
        <v>2018</v>
      </c>
      <c r="C88" s="190" t="s">
        <v>2019</v>
      </c>
      <c r="D88" s="190" t="s">
        <v>2114</v>
      </c>
      <c r="E88" s="190" t="s">
        <v>2154</v>
      </c>
      <c r="F88" s="169" t="s">
        <v>2022</v>
      </c>
      <c r="G88" s="202" t="s">
        <v>2232</v>
      </c>
      <c r="H88" s="192" t="s">
        <v>2233</v>
      </c>
      <c r="I88" s="172" t="s">
        <v>2232</v>
      </c>
      <c r="J88" s="193" t="s">
        <v>61</v>
      </c>
      <c r="K88" s="172">
        <v>2372948180</v>
      </c>
      <c r="L88" s="192" t="s">
        <v>182</v>
      </c>
      <c r="M88" s="172">
        <v>88313050187</v>
      </c>
      <c r="N88" s="194" t="s">
        <v>2267</v>
      </c>
      <c r="O88" s="172">
        <v>34968262925</v>
      </c>
      <c r="P88" s="194" t="s">
        <v>2023</v>
      </c>
      <c r="Q88" s="193">
        <v>35061</v>
      </c>
      <c r="R88" s="208" t="s">
        <v>2234</v>
      </c>
      <c r="S88" s="196">
        <v>44956</v>
      </c>
      <c r="T88" s="132" t="s">
        <v>3154</v>
      </c>
      <c r="U88" s="197">
        <v>62994784989</v>
      </c>
      <c r="V88" s="198" t="s">
        <v>53</v>
      </c>
      <c r="W88" s="198" t="s">
        <v>54</v>
      </c>
    </row>
    <row r="89" spans="1:23" ht="15.5">
      <c r="A89" s="190" t="s">
        <v>2017</v>
      </c>
      <c r="B89" s="190" t="s">
        <v>2018</v>
      </c>
      <c r="C89" s="190" t="s">
        <v>2019</v>
      </c>
      <c r="D89" s="190" t="s">
        <v>2118</v>
      </c>
      <c r="E89" s="190" t="s">
        <v>2157</v>
      </c>
      <c r="F89" s="169" t="s">
        <v>2022</v>
      </c>
      <c r="G89" s="202" t="s">
        <v>2236</v>
      </c>
      <c r="H89" s="192" t="s">
        <v>2237</v>
      </c>
      <c r="I89" s="209" t="s">
        <v>2236</v>
      </c>
      <c r="J89" s="193" t="s">
        <v>61</v>
      </c>
      <c r="K89" s="172" t="s">
        <v>2168</v>
      </c>
      <c r="L89" s="192" t="s">
        <v>2169</v>
      </c>
      <c r="M89" s="172">
        <v>72073926134</v>
      </c>
      <c r="N89" s="194" t="s">
        <v>195</v>
      </c>
      <c r="O89" s="172">
        <v>34968262925</v>
      </c>
      <c r="P89" s="194" t="s">
        <v>2023</v>
      </c>
      <c r="Q89" s="193">
        <v>33894</v>
      </c>
      <c r="R89" s="201" t="s">
        <v>2238</v>
      </c>
      <c r="S89" s="196">
        <v>44956</v>
      </c>
      <c r="T89" s="132">
        <v>44973</v>
      </c>
      <c r="U89" s="197">
        <v>62992739310</v>
      </c>
      <c r="V89" s="198" t="s">
        <v>2171</v>
      </c>
      <c r="W89" s="198" t="s">
        <v>54</v>
      </c>
    </row>
    <row r="90" spans="1:23" ht="15.5">
      <c r="A90" s="190" t="s">
        <v>2017</v>
      </c>
      <c r="B90" s="190" t="s">
        <v>2018</v>
      </c>
      <c r="C90" s="190" t="s">
        <v>2019</v>
      </c>
      <c r="D90" s="190" t="s">
        <v>2114</v>
      </c>
      <c r="E90" s="190" t="s">
        <v>2159</v>
      </c>
      <c r="F90" s="169" t="s">
        <v>2022</v>
      </c>
      <c r="G90" s="202" t="s">
        <v>2240</v>
      </c>
      <c r="H90" s="192" t="s">
        <v>2241</v>
      </c>
      <c r="I90" s="209" t="s">
        <v>2240</v>
      </c>
      <c r="J90" s="193" t="s">
        <v>61</v>
      </c>
      <c r="K90" s="172" t="s">
        <v>2168</v>
      </c>
      <c r="L90" s="192" t="s">
        <v>2169</v>
      </c>
      <c r="M90" s="172">
        <v>72073926134</v>
      </c>
      <c r="N90" s="194" t="s">
        <v>195</v>
      </c>
      <c r="O90" s="172">
        <v>34968262925</v>
      </c>
      <c r="P90" s="194" t="s">
        <v>2023</v>
      </c>
      <c r="Q90" s="193">
        <v>33008</v>
      </c>
      <c r="R90" s="201" t="s">
        <v>2281</v>
      </c>
      <c r="S90" s="196">
        <v>44956</v>
      </c>
      <c r="T90" s="132">
        <v>44985</v>
      </c>
      <c r="U90" s="197">
        <v>62991911349</v>
      </c>
      <c r="V90" s="198" t="s">
        <v>2171</v>
      </c>
      <c r="W90" s="198" t="s">
        <v>54</v>
      </c>
    </row>
    <row r="91" spans="1:23" ht="15.5">
      <c r="A91" s="190" t="s">
        <v>2017</v>
      </c>
      <c r="B91" s="190" t="s">
        <v>2018</v>
      </c>
      <c r="C91" s="190" t="s">
        <v>2019</v>
      </c>
      <c r="D91" s="190" t="s">
        <v>2114</v>
      </c>
      <c r="E91" s="190" t="s">
        <v>2161</v>
      </c>
      <c r="F91" s="169" t="s">
        <v>2022</v>
      </c>
      <c r="G91" s="202" t="s">
        <v>2244</v>
      </c>
      <c r="H91" s="192" t="s">
        <v>2245</v>
      </c>
      <c r="I91" s="209" t="s">
        <v>2244</v>
      </c>
      <c r="J91" s="193" t="s">
        <v>61</v>
      </c>
      <c r="K91" s="172">
        <v>2372948180</v>
      </c>
      <c r="L91" s="192" t="s">
        <v>182</v>
      </c>
      <c r="M91" s="172">
        <v>88313050187</v>
      </c>
      <c r="N91" s="194" t="s">
        <v>2267</v>
      </c>
      <c r="O91" s="172">
        <v>34968262925</v>
      </c>
      <c r="P91" s="194" t="s">
        <v>2023</v>
      </c>
      <c r="Q91" s="193">
        <v>35159</v>
      </c>
      <c r="R91" s="201" t="s">
        <v>2246</v>
      </c>
      <c r="S91" s="196">
        <v>44956</v>
      </c>
      <c r="T91" s="132" t="s">
        <v>3154</v>
      </c>
      <c r="U91" s="197">
        <v>62992689660</v>
      </c>
      <c r="V91" s="198" t="s">
        <v>53</v>
      </c>
      <c r="W91" s="198" t="s">
        <v>54</v>
      </c>
    </row>
    <row r="92" spans="1:23" ht="15.5">
      <c r="A92" s="190" t="s">
        <v>2017</v>
      </c>
      <c r="B92" s="190" t="s">
        <v>2018</v>
      </c>
      <c r="C92" s="190" t="s">
        <v>2019</v>
      </c>
      <c r="D92" s="190" t="s">
        <v>2118</v>
      </c>
      <c r="E92" s="190" t="s">
        <v>2163</v>
      </c>
      <c r="F92" s="169" t="s">
        <v>2022</v>
      </c>
      <c r="G92" s="202" t="s">
        <v>2248</v>
      </c>
      <c r="H92" s="192" t="s">
        <v>2249</v>
      </c>
      <c r="I92" s="209" t="s">
        <v>2248</v>
      </c>
      <c r="J92" s="193" t="s">
        <v>61</v>
      </c>
      <c r="K92" s="172">
        <v>2372948180</v>
      </c>
      <c r="L92" s="192" t="s">
        <v>182</v>
      </c>
      <c r="M92" s="172">
        <v>88313050187</v>
      </c>
      <c r="N92" s="194" t="s">
        <v>2267</v>
      </c>
      <c r="O92" s="172">
        <v>34968262925</v>
      </c>
      <c r="P92" s="194" t="s">
        <v>2023</v>
      </c>
      <c r="Q92" s="193">
        <v>34263</v>
      </c>
      <c r="R92" s="201" t="s">
        <v>2250</v>
      </c>
      <c r="S92" s="196">
        <v>44956</v>
      </c>
      <c r="T92" s="132" t="s">
        <v>3154</v>
      </c>
      <c r="U92" s="197">
        <v>62995745338</v>
      </c>
      <c r="V92" s="198" t="s">
        <v>53</v>
      </c>
      <c r="W92" s="198" t="s">
        <v>54</v>
      </c>
    </row>
    <row r="93" spans="1:23" ht="15.5">
      <c r="A93" s="190" t="s">
        <v>2017</v>
      </c>
      <c r="B93" s="190" t="s">
        <v>2018</v>
      </c>
      <c r="C93" s="190" t="s">
        <v>2019</v>
      </c>
      <c r="D93" s="190" t="s">
        <v>2166</v>
      </c>
      <c r="E93" s="190" t="s">
        <v>2167</v>
      </c>
      <c r="F93" s="169" t="s">
        <v>2022</v>
      </c>
      <c r="G93" s="202">
        <v>102432163</v>
      </c>
      <c r="H93" s="192" t="s">
        <v>2282</v>
      </c>
      <c r="I93" s="210">
        <v>102432163</v>
      </c>
      <c r="J93" s="205" t="s">
        <v>50</v>
      </c>
      <c r="K93" s="172" t="s">
        <v>5</v>
      </c>
      <c r="L93" s="75" t="s">
        <v>5</v>
      </c>
      <c r="M93" s="172">
        <v>72073926134</v>
      </c>
      <c r="N93" s="211" t="s">
        <v>195</v>
      </c>
      <c r="O93" s="172">
        <v>34968262925</v>
      </c>
      <c r="P93" s="194" t="s">
        <v>2023</v>
      </c>
      <c r="Q93" s="212" t="s">
        <v>2283</v>
      </c>
      <c r="R93" s="213" t="s">
        <v>2284</v>
      </c>
      <c r="S93" s="196">
        <v>44959</v>
      </c>
      <c r="T93" s="212"/>
      <c r="U93" s="197">
        <v>61981386722</v>
      </c>
      <c r="V93" s="198" t="s">
        <v>57</v>
      </c>
      <c r="W93" s="198" t="s">
        <v>58</v>
      </c>
    </row>
    <row r="94" spans="1:23" ht="15.5">
      <c r="A94" s="190" t="s">
        <v>2017</v>
      </c>
      <c r="B94" s="190" t="s">
        <v>2018</v>
      </c>
      <c r="C94" s="190" t="s">
        <v>2019</v>
      </c>
      <c r="D94" s="190" t="s">
        <v>2166</v>
      </c>
      <c r="E94" s="190" t="s">
        <v>2172</v>
      </c>
      <c r="F94" s="169" t="s">
        <v>2022</v>
      </c>
      <c r="G94" s="202">
        <v>60305126172</v>
      </c>
      <c r="H94" s="192" t="s">
        <v>2285</v>
      </c>
      <c r="I94" s="210">
        <v>60305126172</v>
      </c>
      <c r="J94" s="193" t="s">
        <v>61</v>
      </c>
      <c r="K94" s="172">
        <v>102432163</v>
      </c>
      <c r="L94" s="214" t="s">
        <v>2282</v>
      </c>
      <c r="M94" s="172">
        <v>72073926134</v>
      </c>
      <c r="N94" s="194" t="s">
        <v>195</v>
      </c>
      <c r="O94" s="172">
        <v>34968262925</v>
      </c>
      <c r="P94" s="194" t="s">
        <v>2023</v>
      </c>
      <c r="Q94" s="212" t="s">
        <v>2286</v>
      </c>
      <c r="R94" s="213" t="s">
        <v>2287</v>
      </c>
      <c r="S94" s="196">
        <v>44959</v>
      </c>
      <c r="T94" s="212">
        <v>44970</v>
      </c>
      <c r="U94" s="197">
        <v>61998525467</v>
      </c>
      <c r="V94" s="198" t="s">
        <v>57</v>
      </c>
      <c r="W94" s="198" t="s">
        <v>58</v>
      </c>
    </row>
    <row r="95" spans="1:23" ht="15.5">
      <c r="A95" s="190" t="s">
        <v>2017</v>
      </c>
      <c r="B95" s="190" t="s">
        <v>2018</v>
      </c>
      <c r="C95" s="190" t="s">
        <v>2019</v>
      </c>
      <c r="D95" s="190" t="s">
        <v>2166</v>
      </c>
      <c r="E95" s="190" t="s">
        <v>2176</v>
      </c>
      <c r="F95" s="169" t="s">
        <v>2022</v>
      </c>
      <c r="G95" s="202">
        <v>11664232630</v>
      </c>
      <c r="H95" s="192" t="s">
        <v>2288</v>
      </c>
      <c r="I95" s="210">
        <v>11664232630</v>
      </c>
      <c r="J95" s="193" t="s">
        <v>61</v>
      </c>
      <c r="K95" s="172">
        <v>102432163</v>
      </c>
      <c r="L95" s="214" t="s">
        <v>2282</v>
      </c>
      <c r="M95" s="172">
        <v>72073926134</v>
      </c>
      <c r="N95" s="194" t="s">
        <v>195</v>
      </c>
      <c r="O95" s="172">
        <v>34968262925</v>
      </c>
      <c r="P95" s="194" t="s">
        <v>2023</v>
      </c>
      <c r="Q95" s="212" t="s">
        <v>2289</v>
      </c>
      <c r="R95" s="213" t="s">
        <v>2290</v>
      </c>
      <c r="S95" s="196">
        <v>44959</v>
      </c>
      <c r="T95" s="132" t="s">
        <v>3154</v>
      </c>
      <c r="U95" s="197">
        <v>61994225520</v>
      </c>
      <c r="V95" s="198" t="s">
        <v>57</v>
      </c>
      <c r="W95" s="198" t="s">
        <v>58</v>
      </c>
    </row>
    <row r="96" spans="1:23" ht="15.5">
      <c r="A96" s="190" t="s">
        <v>2017</v>
      </c>
      <c r="B96" s="190" t="s">
        <v>2018</v>
      </c>
      <c r="C96" s="190" t="s">
        <v>2019</v>
      </c>
      <c r="D96" s="190" t="s">
        <v>2180</v>
      </c>
      <c r="E96" s="190" t="s">
        <v>2181</v>
      </c>
      <c r="F96" s="169" t="s">
        <v>2022</v>
      </c>
      <c r="G96" s="202">
        <v>5619117111</v>
      </c>
      <c r="H96" s="192" t="s">
        <v>2291</v>
      </c>
      <c r="I96" s="210">
        <v>5619117111</v>
      </c>
      <c r="J96" s="193" t="s">
        <v>61</v>
      </c>
      <c r="K96" s="172">
        <v>102432163</v>
      </c>
      <c r="L96" s="213" t="s">
        <v>2282</v>
      </c>
      <c r="M96" s="172">
        <v>72073926134</v>
      </c>
      <c r="N96" s="194" t="s">
        <v>195</v>
      </c>
      <c r="O96" s="172">
        <v>34968262925</v>
      </c>
      <c r="P96" s="194" t="s">
        <v>2023</v>
      </c>
      <c r="Q96" s="212" t="s">
        <v>2292</v>
      </c>
      <c r="R96" s="213" t="s">
        <v>2293</v>
      </c>
      <c r="S96" s="196">
        <v>44959</v>
      </c>
      <c r="T96" s="132" t="s">
        <v>3154</v>
      </c>
      <c r="U96" s="197">
        <v>61993887167</v>
      </c>
      <c r="V96" s="198" t="s">
        <v>57</v>
      </c>
      <c r="W96" s="198" t="s">
        <v>58</v>
      </c>
    </row>
    <row r="97" spans="1:23" ht="15.5">
      <c r="A97" s="190" t="s">
        <v>2017</v>
      </c>
      <c r="B97" s="190" t="s">
        <v>2018</v>
      </c>
      <c r="C97" s="190" t="s">
        <v>2019</v>
      </c>
      <c r="D97" s="190" t="s">
        <v>2180</v>
      </c>
      <c r="E97" s="190" t="s">
        <v>2185</v>
      </c>
      <c r="F97" s="169" t="s">
        <v>2022</v>
      </c>
      <c r="G97" s="202">
        <v>70589751166</v>
      </c>
      <c r="H97" s="192" t="s">
        <v>2294</v>
      </c>
      <c r="I97" s="210">
        <v>70589751166</v>
      </c>
      <c r="J97" s="193" t="s">
        <v>61</v>
      </c>
      <c r="K97" s="172">
        <v>102432163</v>
      </c>
      <c r="L97" s="215" t="s">
        <v>2282</v>
      </c>
      <c r="M97" s="172">
        <v>72073926134</v>
      </c>
      <c r="N97" s="194" t="s">
        <v>195</v>
      </c>
      <c r="O97" s="172">
        <v>34968262925</v>
      </c>
      <c r="P97" s="194" t="s">
        <v>2023</v>
      </c>
      <c r="Q97" s="212" t="s">
        <v>2295</v>
      </c>
      <c r="R97" s="213" t="s">
        <v>2296</v>
      </c>
      <c r="S97" s="196">
        <v>44959</v>
      </c>
      <c r="T97" s="132" t="s">
        <v>3154</v>
      </c>
      <c r="U97" s="197">
        <v>61995245677</v>
      </c>
      <c r="V97" s="198" t="s">
        <v>57</v>
      </c>
      <c r="W97" s="198" t="s">
        <v>58</v>
      </c>
    </row>
    <row r="98" spans="1:23" ht="15.5">
      <c r="A98" s="190" t="s">
        <v>2017</v>
      </c>
      <c r="B98" s="190" t="s">
        <v>2018</v>
      </c>
      <c r="C98" s="190" t="s">
        <v>2019</v>
      </c>
      <c r="D98" s="190" t="s">
        <v>2166</v>
      </c>
      <c r="E98" s="190" t="s">
        <v>2189</v>
      </c>
      <c r="F98" s="169" t="s">
        <v>2022</v>
      </c>
      <c r="G98" s="202">
        <v>1291972110</v>
      </c>
      <c r="H98" s="192" t="s">
        <v>2297</v>
      </c>
      <c r="I98" s="210">
        <v>1291972110</v>
      </c>
      <c r="J98" s="193" t="s">
        <v>61</v>
      </c>
      <c r="K98" s="172">
        <v>102432163</v>
      </c>
      <c r="L98" s="214" t="s">
        <v>2282</v>
      </c>
      <c r="M98" s="172">
        <v>72073926134</v>
      </c>
      <c r="N98" s="194" t="s">
        <v>195</v>
      </c>
      <c r="O98" s="172">
        <v>34968262925</v>
      </c>
      <c r="P98" s="194" t="s">
        <v>2023</v>
      </c>
      <c r="Q98" s="212">
        <v>30813</v>
      </c>
      <c r="R98" s="213" t="s">
        <v>2298</v>
      </c>
      <c r="S98" s="196">
        <v>44959</v>
      </c>
      <c r="T98" s="132" t="s">
        <v>3154</v>
      </c>
      <c r="U98" s="197">
        <v>61981366425</v>
      </c>
      <c r="V98" s="198" t="s">
        <v>57</v>
      </c>
      <c r="W98" s="198" t="s">
        <v>58</v>
      </c>
    </row>
    <row r="99" spans="1:23" ht="15.5">
      <c r="A99" s="190" t="s">
        <v>2017</v>
      </c>
      <c r="B99" s="190" t="s">
        <v>2018</v>
      </c>
      <c r="C99" s="190" t="s">
        <v>2019</v>
      </c>
      <c r="D99" s="190" t="s">
        <v>2166</v>
      </c>
      <c r="E99" s="190" t="s">
        <v>2193</v>
      </c>
      <c r="F99" s="169" t="s">
        <v>2022</v>
      </c>
      <c r="G99" s="202">
        <v>664097138</v>
      </c>
      <c r="H99" s="192" t="s">
        <v>2299</v>
      </c>
      <c r="I99" s="210">
        <v>664097138</v>
      </c>
      <c r="J99" s="193" t="s">
        <v>61</v>
      </c>
      <c r="K99" s="172">
        <v>102432163</v>
      </c>
      <c r="L99" s="214" t="s">
        <v>2282</v>
      </c>
      <c r="M99" s="172">
        <v>72073926134</v>
      </c>
      <c r="N99" s="194" t="s">
        <v>195</v>
      </c>
      <c r="O99" s="172">
        <v>34968262925</v>
      </c>
      <c r="P99" s="194" t="s">
        <v>2023</v>
      </c>
      <c r="Q99" s="212" t="s">
        <v>2300</v>
      </c>
      <c r="R99" s="213" t="s">
        <v>2301</v>
      </c>
      <c r="S99" s="196">
        <v>44959</v>
      </c>
      <c r="T99" s="132" t="s">
        <v>3154</v>
      </c>
      <c r="U99" s="197">
        <v>61995299916</v>
      </c>
      <c r="V99" s="198" t="s">
        <v>57</v>
      </c>
      <c r="W99" s="198" t="s">
        <v>58</v>
      </c>
    </row>
    <row r="100" spans="1:23" ht="15.5">
      <c r="A100" s="190" t="s">
        <v>2017</v>
      </c>
      <c r="B100" s="190" t="s">
        <v>2018</v>
      </c>
      <c r="C100" s="190" t="s">
        <v>2019</v>
      </c>
      <c r="D100" s="190" t="s">
        <v>2166</v>
      </c>
      <c r="E100" s="190" t="s">
        <v>2197</v>
      </c>
      <c r="F100" s="169" t="s">
        <v>2022</v>
      </c>
      <c r="G100" s="202">
        <v>2215955112</v>
      </c>
      <c r="H100" s="192" t="s">
        <v>2302</v>
      </c>
      <c r="I100" s="210">
        <v>2215955112</v>
      </c>
      <c r="J100" s="193" t="s">
        <v>61</v>
      </c>
      <c r="K100" s="172">
        <v>102432163</v>
      </c>
      <c r="L100" s="214" t="s">
        <v>2282</v>
      </c>
      <c r="M100" s="172">
        <v>72073926134</v>
      </c>
      <c r="N100" s="194" t="s">
        <v>195</v>
      </c>
      <c r="O100" s="172">
        <v>34968262925</v>
      </c>
      <c r="P100" s="194" t="s">
        <v>2023</v>
      </c>
      <c r="Q100" s="212" t="s">
        <v>2303</v>
      </c>
      <c r="R100" s="213" t="s">
        <v>2304</v>
      </c>
      <c r="S100" s="196">
        <v>44959</v>
      </c>
      <c r="T100" s="132" t="s">
        <v>3154</v>
      </c>
      <c r="U100" s="197">
        <v>61986511161</v>
      </c>
      <c r="V100" s="198" t="s">
        <v>57</v>
      </c>
      <c r="W100" s="198" t="s">
        <v>58</v>
      </c>
    </row>
    <row r="101" spans="1:23" ht="15.5">
      <c r="A101" s="190" t="s">
        <v>2017</v>
      </c>
      <c r="B101" s="190" t="s">
        <v>2018</v>
      </c>
      <c r="C101" s="190" t="s">
        <v>2019</v>
      </c>
      <c r="D101" s="190" t="s">
        <v>2114</v>
      </c>
      <c r="E101" s="190" t="s">
        <v>2201</v>
      </c>
      <c r="F101" s="169" t="s">
        <v>2022</v>
      </c>
      <c r="G101" s="202">
        <v>2828705129</v>
      </c>
      <c r="H101" s="192" t="s">
        <v>2305</v>
      </c>
      <c r="I101" s="210">
        <v>2828705129</v>
      </c>
      <c r="J101" s="193" t="s">
        <v>61</v>
      </c>
      <c r="K101" s="172">
        <v>102432163</v>
      </c>
      <c r="L101" s="213" t="s">
        <v>2282</v>
      </c>
      <c r="M101" s="172">
        <v>72073926134</v>
      </c>
      <c r="N101" s="194" t="s">
        <v>195</v>
      </c>
      <c r="O101" s="172">
        <v>34968262925</v>
      </c>
      <c r="P101" s="194" t="s">
        <v>2023</v>
      </c>
      <c r="Q101" s="212" t="s">
        <v>2306</v>
      </c>
      <c r="R101" s="213" t="s">
        <v>2307</v>
      </c>
      <c r="S101" s="196">
        <v>44959</v>
      </c>
      <c r="T101" s="132" t="s">
        <v>3154</v>
      </c>
      <c r="U101" s="197">
        <v>61981708990</v>
      </c>
      <c r="V101" s="198" t="s">
        <v>57</v>
      </c>
      <c r="W101" s="198" t="s">
        <v>58</v>
      </c>
    </row>
    <row r="102" spans="1:23" ht="15.5">
      <c r="A102" s="190" t="s">
        <v>2017</v>
      </c>
      <c r="B102" s="190" t="s">
        <v>2018</v>
      </c>
      <c r="C102" s="190" t="s">
        <v>2019</v>
      </c>
      <c r="D102" s="190" t="s">
        <v>2118</v>
      </c>
      <c r="E102" s="190" t="s">
        <v>2205</v>
      </c>
      <c r="F102" s="169" t="s">
        <v>2022</v>
      </c>
      <c r="G102" s="202">
        <v>94647720187</v>
      </c>
      <c r="H102" s="192" t="s">
        <v>2308</v>
      </c>
      <c r="I102" s="210">
        <v>94647720187</v>
      </c>
      <c r="J102" s="193" t="s">
        <v>61</v>
      </c>
      <c r="K102" s="172">
        <v>102432163</v>
      </c>
      <c r="L102" s="192" t="s">
        <v>2282</v>
      </c>
      <c r="M102" s="172">
        <v>72073926134</v>
      </c>
      <c r="N102" s="194" t="s">
        <v>195</v>
      </c>
      <c r="O102" s="172">
        <v>34968262925</v>
      </c>
      <c r="P102" s="194" t="s">
        <v>2023</v>
      </c>
      <c r="Q102" s="212" t="s">
        <v>2309</v>
      </c>
      <c r="R102" s="213" t="s">
        <v>2310</v>
      </c>
      <c r="S102" s="196">
        <v>44959</v>
      </c>
      <c r="T102" s="132" t="s">
        <v>3154</v>
      </c>
      <c r="U102" s="197">
        <v>61974022734</v>
      </c>
      <c r="V102" s="198" t="s">
        <v>57</v>
      </c>
      <c r="W102" s="198" t="s">
        <v>58</v>
      </c>
    </row>
    <row r="103" spans="1:23" ht="15.5">
      <c r="A103" s="190" t="s">
        <v>2017</v>
      </c>
      <c r="B103" s="190" t="s">
        <v>2018</v>
      </c>
      <c r="C103" s="190" t="s">
        <v>2019</v>
      </c>
      <c r="D103" s="190" t="s">
        <v>2118</v>
      </c>
      <c r="E103" s="190" t="s">
        <v>2210</v>
      </c>
      <c r="F103" s="169" t="s">
        <v>2022</v>
      </c>
      <c r="G103" s="202">
        <v>690067178</v>
      </c>
      <c r="H103" s="192" t="s">
        <v>2311</v>
      </c>
      <c r="I103" s="210">
        <v>690067178</v>
      </c>
      <c r="J103" s="193" t="s">
        <v>61</v>
      </c>
      <c r="K103" s="172">
        <v>102432163</v>
      </c>
      <c r="L103" s="192" t="s">
        <v>2282</v>
      </c>
      <c r="M103" s="172">
        <v>72073926134</v>
      </c>
      <c r="N103" s="194" t="s">
        <v>195</v>
      </c>
      <c r="O103" s="172">
        <v>34968262925</v>
      </c>
      <c r="P103" s="194" t="s">
        <v>2023</v>
      </c>
      <c r="Q103" s="212" t="s">
        <v>2312</v>
      </c>
      <c r="R103" s="213" t="s">
        <v>2313</v>
      </c>
      <c r="S103" s="196">
        <v>44959</v>
      </c>
      <c r="T103" s="132" t="s">
        <v>3154</v>
      </c>
      <c r="U103" s="197">
        <v>61992080335</v>
      </c>
      <c r="V103" s="198" t="s">
        <v>57</v>
      </c>
      <c r="W103" s="198" t="s">
        <v>58</v>
      </c>
    </row>
    <row r="104" spans="1:23" ht="15.5">
      <c r="A104" s="190" t="s">
        <v>2017</v>
      </c>
      <c r="B104" s="190" t="s">
        <v>2018</v>
      </c>
      <c r="C104" s="190" t="s">
        <v>2019</v>
      </c>
      <c r="D104" s="190" t="s">
        <v>2180</v>
      </c>
      <c r="E104" s="190" t="s">
        <v>2215</v>
      </c>
      <c r="F104" s="169" t="s">
        <v>2022</v>
      </c>
      <c r="G104" s="202">
        <v>6589394164</v>
      </c>
      <c r="H104" s="192" t="s">
        <v>2314</v>
      </c>
      <c r="I104" s="210">
        <v>6589394164</v>
      </c>
      <c r="J104" s="193" t="s">
        <v>61</v>
      </c>
      <c r="K104" s="172">
        <v>5029234152</v>
      </c>
      <c r="L104" s="215" t="s">
        <v>68</v>
      </c>
      <c r="M104" s="172">
        <v>72073926134</v>
      </c>
      <c r="N104" s="194" t="s">
        <v>195</v>
      </c>
      <c r="O104" s="172">
        <v>34968262925</v>
      </c>
      <c r="P104" s="194" t="s">
        <v>2023</v>
      </c>
      <c r="Q104" s="212" t="s">
        <v>2315</v>
      </c>
      <c r="R104" s="213" t="s">
        <v>2316</v>
      </c>
      <c r="S104" s="196">
        <v>44959</v>
      </c>
      <c r="T104" s="132" t="s">
        <v>3154</v>
      </c>
      <c r="U104" s="197">
        <v>61983221308</v>
      </c>
      <c r="V104" s="198" t="s">
        <v>57</v>
      </c>
      <c r="W104" s="198" t="s">
        <v>58</v>
      </c>
    </row>
    <row r="105" spans="1:23" ht="15.5">
      <c r="A105" s="190" t="s">
        <v>2017</v>
      </c>
      <c r="B105" s="190" t="s">
        <v>2018</v>
      </c>
      <c r="C105" s="190" t="s">
        <v>2019</v>
      </c>
      <c r="D105" s="190" t="s">
        <v>2180</v>
      </c>
      <c r="E105" s="190" t="s">
        <v>2219</v>
      </c>
      <c r="F105" s="169" t="s">
        <v>2022</v>
      </c>
      <c r="G105" s="202">
        <v>6486863102</v>
      </c>
      <c r="H105" s="192" t="s">
        <v>1750</v>
      </c>
      <c r="I105" s="210">
        <v>6486863102</v>
      </c>
      <c r="J105" s="193" t="s">
        <v>61</v>
      </c>
      <c r="K105" s="172">
        <v>14503757741</v>
      </c>
      <c r="L105" s="215" t="s">
        <v>2268</v>
      </c>
      <c r="M105" s="172">
        <v>72073926134</v>
      </c>
      <c r="N105" s="194" t="s">
        <v>195</v>
      </c>
      <c r="O105" s="172">
        <v>34968262925</v>
      </c>
      <c r="P105" s="194" t="s">
        <v>2023</v>
      </c>
      <c r="Q105" s="212">
        <v>37108</v>
      </c>
      <c r="R105" s="213" t="s">
        <v>2085</v>
      </c>
      <c r="S105" s="196">
        <v>44928</v>
      </c>
      <c r="T105" s="132" t="s">
        <v>3154</v>
      </c>
      <c r="U105" s="197">
        <v>61991620062</v>
      </c>
      <c r="V105" s="198" t="s">
        <v>57</v>
      </c>
      <c r="W105" s="198" t="s">
        <v>58</v>
      </c>
    </row>
    <row r="106" spans="1:23" ht="15.5">
      <c r="A106" s="190" t="s">
        <v>2017</v>
      </c>
      <c r="B106" s="190" t="s">
        <v>2018</v>
      </c>
      <c r="C106" s="190" t="s">
        <v>2019</v>
      </c>
      <c r="D106" s="190" t="s">
        <v>2180</v>
      </c>
      <c r="E106" s="190" t="s">
        <v>2223</v>
      </c>
      <c r="F106" s="169" t="s">
        <v>2022</v>
      </c>
      <c r="G106" s="202">
        <v>5942056110</v>
      </c>
      <c r="H106" s="192" t="s">
        <v>1742</v>
      </c>
      <c r="I106" s="210">
        <v>5942056110</v>
      </c>
      <c r="J106" s="193" t="s">
        <v>61</v>
      </c>
      <c r="K106" s="172">
        <v>14503757741</v>
      </c>
      <c r="L106" s="215" t="s">
        <v>2268</v>
      </c>
      <c r="M106" s="172">
        <v>72073926134</v>
      </c>
      <c r="N106" s="194" t="s">
        <v>195</v>
      </c>
      <c r="O106" s="172">
        <v>34968262925</v>
      </c>
      <c r="P106" s="194" t="s">
        <v>2023</v>
      </c>
      <c r="Q106" s="212">
        <v>35538</v>
      </c>
      <c r="R106" s="213" t="s">
        <v>2103</v>
      </c>
      <c r="S106" s="196">
        <v>44942</v>
      </c>
      <c r="T106" s="132" t="s">
        <v>3154</v>
      </c>
      <c r="U106" s="197">
        <v>61999793610</v>
      </c>
      <c r="V106" s="198" t="s">
        <v>57</v>
      </c>
      <c r="W106" s="198" t="s">
        <v>58</v>
      </c>
    </row>
    <row r="107" spans="1:23" ht="15.5">
      <c r="A107" s="190" t="s">
        <v>2017</v>
      </c>
      <c r="B107" s="190" t="s">
        <v>2018</v>
      </c>
      <c r="C107" s="190" t="s">
        <v>2019</v>
      </c>
      <c r="D107" s="190" t="s">
        <v>2180</v>
      </c>
      <c r="E107" s="190" t="s">
        <v>2227</v>
      </c>
      <c r="F107" s="169" t="s">
        <v>2022</v>
      </c>
      <c r="G107" s="202">
        <v>7303277528</v>
      </c>
      <c r="H107" s="192" t="s">
        <v>2317</v>
      </c>
      <c r="I107" s="210">
        <v>7303277528</v>
      </c>
      <c r="J107" s="193" t="s">
        <v>61</v>
      </c>
      <c r="K107" s="172">
        <v>14503757741</v>
      </c>
      <c r="L107" s="215" t="s">
        <v>2268</v>
      </c>
      <c r="M107" s="172">
        <v>72073926134</v>
      </c>
      <c r="N107" s="194" t="s">
        <v>195</v>
      </c>
      <c r="O107" s="172">
        <v>34968262925</v>
      </c>
      <c r="P107" s="194" t="s">
        <v>2023</v>
      </c>
      <c r="Q107" s="212" t="s">
        <v>2318</v>
      </c>
      <c r="R107" s="213" t="s">
        <v>2319</v>
      </c>
      <c r="S107" s="196">
        <v>44959</v>
      </c>
      <c r="T107" s="132">
        <v>44980</v>
      </c>
      <c r="U107" s="197">
        <v>6198856384</v>
      </c>
      <c r="V107" s="198" t="s">
        <v>57</v>
      </c>
      <c r="W107" s="198" t="s">
        <v>58</v>
      </c>
    </row>
    <row r="108" spans="1:23" ht="15.5">
      <c r="A108" s="190" t="s">
        <v>2017</v>
      </c>
      <c r="B108" s="190" t="s">
        <v>2018</v>
      </c>
      <c r="C108" s="190" t="s">
        <v>2019</v>
      </c>
      <c r="D108" s="190" t="s">
        <v>2180</v>
      </c>
      <c r="E108" s="190" t="s">
        <v>2231</v>
      </c>
      <c r="F108" s="169" t="s">
        <v>2022</v>
      </c>
      <c r="G108" s="202">
        <v>71195084153</v>
      </c>
      <c r="H108" s="192" t="s">
        <v>526</v>
      </c>
      <c r="I108" s="210">
        <v>71195084153</v>
      </c>
      <c r="J108" s="193" t="s">
        <v>134</v>
      </c>
      <c r="K108" s="172" t="s">
        <v>5</v>
      </c>
      <c r="L108" s="75" t="s">
        <v>5</v>
      </c>
      <c r="M108" s="172" t="s">
        <v>5</v>
      </c>
      <c r="N108" s="194"/>
      <c r="O108" s="172">
        <v>34968262925</v>
      </c>
      <c r="P108" s="194" t="s">
        <v>2023</v>
      </c>
      <c r="Q108" s="216">
        <v>31660</v>
      </c>
      <c r="R108" s="213" t="s">
        <v>2260</v>
      </c>
      <c r="S108" s="196">
        <v>44928</v>
      </c>
      <c r="T108" s="212"/>
      <c r="U108" s="197">
        <v>6183360098</v>
      </c>
      <c r="V108" s="198" t="s">
        <v>57</v>
      </c>
      <c r="W108" s="198" t="s">
        <v>58</v>
      </c>
    </row>
    <row r="109" spans="1:23" ht="15.5">
      <c r="A109" s="190" t="s">
        <v>2017</v>
      </c>
      <c r="B109" s="190" t="s">
        <v>2018</v>
      </c>
      <c r="C109" s="190" t="s">
        <v>2019</v>
      </c>
      <c r="D109" s="190" t="s">
        <v>2166</v>
      </c>
      <c r="E109" s="190" t="s">
        <v>2235</v>
      </c>
      <c r="F109" s="169" t="s">
        <v>2022</v>
      </c>
      <c r="G109" s="202">
        <v>47451524850</v>
      </c>
      <c r="H109" s="192" t="s">
        <v>2261</v>
      </c>
      <c r="I109" s="210">
        <v>47451524850</v>
      </c>
      <c r="J109" s="193" t="s">
        <v>44</v>
      </c>
      <c r="K109" s="172" t="s">
        <v>5</v>
      </c>
      <c r="L109" s="75" t="s">
        <v>5</v>
      </c>
      <c r="M109" s="172" t="s">
        <v>5</v>
      </c>
      <c r="N109" s="194"/>
      <c r="O109" s="172">
        <v>34968262925</v>
      </c>
      <c r="P109" s="194" t="s">
        <v>2023</v>
      </c>
      <c r="Q109" s="216">
        <v>36238</v>
      </c>
      <c r="R109" s="213" t="s">
        <v>2262</v>
      </c>
      <c r="S109" s="196">
        <v>44928</v>
      </c>
      <c r="T109" s="212"/>
      <c r="U109" s="197">
        <v>11960673005</v>
      </c>
      <c r="V109" s="198" t="s">
        <v>57</v>
      </c>
      <c r="W109" s="198" t="s">
        <v>58</v>
      </c>
    </row>
    <row r="110" spans="1:23" ht="15.5">
      <c r="A110" s="190" t="s">
        <v>2017</v>
      </c>
      <c r="B110" s="190" t="s">
        <v>2018</v>
      </c>
      <c r="C110" s="190" t="s">
        <v>2019</v>
      </c>
      <c r="D110" s="190" t="s">
        <v>2166</v>
      </c>
      <c r="E110" s="190" t="s">
        <v>2239</v>
      </c>
      <c r="F110" s="169" t="s">
        <v>2022</v>
      </c>
      <c r="G110" s="202">
        <v>7470504656</v>
      </c>
      <c r="H110" s="192" t="s">
        <v>2263</v>
      </c>
      <c r="I110" s="210">
        <v>7470504656</v>
      </c>
      <c r="J110" s="193" t="s">
        <v>200</v>
      </c>
      <c r="K110" s="172" t="s">
        <v>5</v>
      </c>
      <c r="L110" s="75" t="s">
        <v>5</v>
      </c>
      <c r="M110" s="172" t="s">
        <v>5</v>
      </c>
      <c r="N110" s="194"/>
      <c r="O110" s="172">
        <v>34968262925</v>
      </c>
      <c r="P110" s="194" t="s">
        <v>2023</v>
      </c>
      <c r="Q110" s="212">
        <v>33939</v>
      </c>
      <c r="R110" s="213" t="s">
        <v>2264</v>
      </c>
      <c r="S110" s="196">
        <v>44928</v>
      </c>
      <c r="T110" s="212"/>
      <c r="U110" s="197">
        <v>3899204634</v>
      </c>
      <c r="V110" s="198" t="s">
        <v>57</v>
      </c>
      <c r="W110" s="198" t="s">
        <v>58</v>
      </c>
    </row>
    <row r="111" spans="1:23" ht="15.5">
      <c r="A111" s="190" t="s">
        <v>2017</v>
      </c>
      <c r="B111" s="190" t="s">
        <v>2018</v>
      </c>
      <c r="C111" s="190" t="s">
        <v>2019</v>
      </c>
      <c r="D111" s="190" t="s">
        <v>2180</v>
      </c>
      <c r="E111" s="190" t="s">
        <v>2243</v>
      </c>
      <c r="F111" s="169" t="s">
        <v>2022</v>
      </c>
      <c r="G111" s="202">
        <v>88313050187</v>
      </c>
      <c r="H111" s="192" t="s">
        <v>2267</v>
      </c>
      <c r="I111" s="210">
        <v>88313050187</v>
      </c>
      <c r="J111" s="193" t="s">
        <v>44</v>
      </c>
      <c r="K111" s="172" t="s">
        <v>5</v>
      </c>
      <c r="L111" s="75" t="s">
        <v>5</v>
      </c>
      <c r="M111" s="172" t="s">
        <v>5</v>
      </c>
      <c r="N111" s="194"/>
      <c r="O111" s="172">
        <v>34968262925</v>
      </c>
      <c r="P111" s="194" t="s">
        <v>2023</v>
      </c>
      <c r="Q111" s="212" t="s">
        <v>2320</v>
      </c>
      <c r="R111" s="213" t="s">
        <v>2321</v>
      </c>
      <c r="S111" s="76">
        <v>44972</v>
      </c>
      <c r="T111" s="212"/>
      <c r="U111" s="197">
        <v>6281097388</v>
      </c>
      <c r="V111" s="198" t="s">
        <v>53</v>
      </c>
      <c r="W111" s="198" t="s">
        <v>54</v>
      </c>
    </row>
    <row r="112" spans="1:23" ht="15.5">
      <c r="A112" s="190" t="s">
        <v>2017</v>
      </c>
      <c r="B112" s="190" t="s">
        <v>2018</v>
      </c>
      <c r="C112" s="190" t="s">
        <v>2019</v>
      </c>
      <c r="D112" s="190" t="s">
        <v>2180</v>
      </c>
      <c r="E112" s="190" t="s">
        <v>2247</v>
      </c>
      <c r="F112" s="169" t="s">
        <v>2022</v>
      </c>
      <c r="G112" s="202">
        <v>3804044190</v>
      </c>
      <c r="H112" s="192" t="s">
        <v>629</v>
      </c>
      <c r="I112" s="210">
        <v>3804044190</v>
      </c>
      <c r="J112" s="193" t="s">
        <v>61</v>
      </c>
      <c r="K112" s="172">
        <v>14503757741</v>
      </c>
      <c r="L112" s="215" t="s">
        <v>2268</v>
      </c>
      <c r="M112" s="172">
        <v>72073926134</v>
      </c>
      <c r="N112" s="194" t="s">
        <v>195</v>
      </c>
      <c r="O112" s="172">
        <v>34968262925</v>
      </c>
      <c r="P112" s="194" t="s">
        <v>2023</v>
      </c>
      <c r="Q112" s="216">
        <v>33741</v>
      </c>
      <c r="R112" s="213" t="s">
        <v>636</v>
      </c>
      <c r="S112" s="196">
        <v>44859</v>
      </c>
      <c r="T112" s="132" t="s">
        <v>3154</v>
      </c>
      <c r="U112" s="197">
        <v>61982494477</v>
      </c>
      <c r="V112" s="198" t="s">
        <v>57</v>
      </c>
      <c r="W112" s="198" t="s">
        <v>58</v>
      </c>
    </row>
    <row r="113" spans="1:23" ht="15.5">
      <c r="A113" s="168"/>
      <c r="B113" s="168"/>
      <c r="C113" s="168"/>
      <c r="D113" s="168"/>
      <c r="E113" s="168"/>
      <c r="F113" s="169" t="s">
        <v>2022</v>
      </c>
      <c r="G113" s="202">
        <v>10768146461</v>
      </c>
      <c r="H113" s="192" t="s">
        <v>2322</v>
      </c>
      <c r="I113" s="172">
        <v>10768146461</v>
      </c>
      <c r="J113" s="211" t="s">
        <v>61</v>
      </c>
      <c r="K113" s="172">
        <v>2079315420</v>
      </c>
      <c r="L113" s="213" t="s">
        <v>2120</v>
      </c>
      <c r="M113" s="200" t="s">
        <v>121</v>
      </c>
      <c r="N113" s="211" t="s">
        <v>122</v>
      </c>
      <c r="O113" s="172">
        <v>34968262925</v>
      </c>
      <c r="P113" s="194" t="s">
        <v>2023</v>
      </c>
      <c r="Q113" s="217" t="s">
        <v>2323</v>
      </c>
      <c r="R113" s="218" t="s">
        <v>2324</v>
      </c>
      <c r="S113" s="76">
        <v>44972</v>
      </c>
      <c r="T113" s="132" t="s">
        <v>3154</v>
      </c>
      <c r="U113" s="219">
        <v>83986113693</v>
      </c>
      <c r="V113" s="211" t="s">
        <v>1527</v>
      </c>
      <c r="W113" s="211" t="s">
        <v>1528</v>
      </c>
    </row>
    <row r="114" spans="1:23" ht="15.5">
      <c r="A114" s="168"/>
      <c r="B114" s="168"/>
      <c r="C114" s="168"/>
      <c r="D114" s="168"/>
      <c r="E114" s="168"/>
      <c r="F114" s="169" t="s">
        <v>2022</v>
      </c>
      <c r="G114" s="202">
        <v>9900269497</v>
      </c>
      <c r="H114" s="192" t="s">
        <v>2325</v>
      </c>
      <c r="I114" s="172">
        <v>9900269497</v>
      </c>
      <c r="J114" s="193" t="s">
        <v>61</v>
      </c>
      <c r="K114" s="172">
        <v>2079315420</v>
      </c>
      <c r="L114" s="213" t="s">
        <v>2120</v>
      </c>
      <c r="M114" s="172" t="s">
        <v>121</v>
      </c>
      <c r="N114" s="211" t="s">
        <v>122</v>
      </c>
      <c r="O114" s="172">
        <v>34968262925</v>
      </c>
      <c r="P114" s="194" t="s">
        <v>2023</v>
      </c>
      <c r="Q114" s="217" t="s">
        <v>2326</v>
      </c>
      <c r="R114" s="213" t="s">
        <v>2327</v>
      </c>
      <c r="S114" s="76">
        <v>44972</v>
      </c>
      <c r="T114" s="132" t="s">
        <v>3154</v>
      </c>
      <c r="U114" s="219">
        <v>83999242204</v>
      </c>
      <c r="V114" s="211" t="s">
        <v>1527</v>
      </c>
      <c r="W114" s="211" t="s">
        <v>1528</v>
      </c>
    </row>
    <row r="115" spans="1:23" ht="15.5">
      <c r="A115" s="168"/>
      <c r="B115" s="168"/>
      <c r="C115" s="168"/>
      <c r="D115" s="168"/>
      <c r="E115" s="168"/>
      <c r="F115" s="169" t="s">
        <v>2022</v>
      </c>
      <c r="G115" s="202">
        <v>70322894441</v>
      </c>
      <c r="H115" s="192" t="s">
        <v>2328</v>
      </c>
      <c r="I115" s="172">
        <v>70322894441</v>
      </c>
      <c r="J115" s="193" t="s">
        <v>61</v>
      </c>
      <c r="K115" s="172">
        <v>2079315420</v>
      </c>
      <c r="L115" s="213" t="s">
        <v>2120</v>
      </c>
      <c r="M115" s="172" t="s">
        <v>121</v>
      </c>
      <c r="N115" s="211" t="s">
        <v>122</v>
      </c>
      <c r="O115" s="172">
        <v>34968262925</v>
      </c>
      <c r="P115" s="194" t="s">
        <v>2023</v>
      </c>
      <c r="Q115" s="217" t="s">
        <v>2329</v>
      </c>
      <c r="R115" s="213" t="s">
        <v>2330</v>
      </c>
      <c r="S115" s="76">
        <v>44972</v>
      </c>
      <c r="T115" s="132" t="s">
        <v>3154</v>
      </c>
      <c r="U115" s="219">
        <v>83988544104</v>
      </c>
      <c r="V115" s="211" t="s">
        <v>1527</v>
      </c>
      <c r="W115" s="211" t="s">
        <v>1528</v>
      </c>
    </row>
    <row r="116" spans="1:23">
      <c r="A116" s="168"/>
      <c r="B116" s="168"/>
      <c r="C116" s="168"/>
      <c r="D116" s="168"/>
      <c r="E116" s="168"/>
      <c r="F116" s="27" t="s">
        <v>2022</v>
      </c>
      <c r="G116" s="27">
        <v>6972887143</v>
      </c>
      <c r="H116" s="27" t="s">
        <v>2331</v>
      </c>
      <c r="I116" s="220">
        <v>6972887143</v>
      </c>
      <c r="J116" s="27" t="s">
        <v>61</v>
      </c>
      <c r="K116" s="220">
        <v>5029234152</v>
      </c>
      <c r="L116" s="27" t="s">
        <v>68</v>
      </c>
      <c r="M116" s="220">
        <v>72073926134</v>
      </c>
      <c r="N116" s="27" t="s">
        <v>195</v>
      </c>
      <c r="O116" s="220">
        <v>34968262925</v>
      </c>
      <c r="P116" s="27" t="s">
        <v>2023</v>
      </c>
      <c r="Q116" s="27" t="s">
        <v>2332</v>
      </c>
      <c r="R116" s="27" t="s">
        <v>2333</v>
      </c>
      <c r="S116" s="76">
        <v>44972</v>
      </c>
      <c r="T116" s="132" t="s">
        <v>3154</v>
      </c>
      <c r="U116" s="27">
        <v>61983221341</v>
      </c>
      <c r="V116" s="27" t="s">
        <v>57</v>
      </c>
      <c r="W116" s="27" t="s">
        <v>58</v>
      </c>
    </row>
    <row r="117" spans="1:23">
      <c r="A117" s="168"/>
      <c r="B117" s="168"/>
      <c r="C117" s="168"/>
      <c r="D117" s="168"/>
      <c r="E117" s="168"/>
      <c r="F117" s="27" t="s">
        <v>2022</v>
      </c>
      <c r="G117" s="27">
        <v>78759846100</v>
      </c>
      <c r="H117" s="27" t="s">
        <v>2334</v>
      </c>
      <c r="I117" s="220">
        <v>78759846100</v>
      </c>
      <c r="J117" s="27" t="s">
        <v>61</v>
      </c>
      <c r="K117" s="220">
        <v>102432163</v>
      </c>
      <c r="L117" s="27" t="s">
        <v>2282</v>
      </c>
      <c r="M117" s="220">
        <v>72073926134</v>
      </c>
      <c r="N117" s="27" t="s">
        <v>195</v>
      </c>
      <c r="O117" s="220">
        <v>34968262925</v>
      </c>
      <c r="P117" s="27" t="s">
        <v>2023</v>
      </c>
      <c r="Q117" s="27" t="s">
        <v>2335</v>
      </c>
      <c r="R117" s="27" t="s">
        <v>2336</v>
      </c>
      <c r="S117" s="76">
        <v>44972</v>
      </c>
      <c r="T117" s="132">
        <v>44974</v>
      </c>
      <c r="U117" s="27">
        <v>61995859400</v>
      </c>
      <c r="V117" s="27" t="s">
        <v>57</v>
      </c>
      <c r="W117" s="27" t="s">
        <v>58</v>
      </c>
    </row>
    <row r="118" spans="1:23">
      <c r="A118" s="168"/>
      <c r="B118" s="168"/>
      <c r="C118" s="168"/>
      <c r="D118" s="168"/>
      <c r="E118" s="168"/>
      <c r="F118" s="27" t="s">
        <v>2022</v>
      </c>
      <c r="G118" s="27">
        <v>27184870204</v>
      </c>
      <c r="H118" s="27" t="s">
        <v>2337</v>
      </c>
      <c r="I118" s="220">
        <v>27184870204</v>
      </c>
      <c r="J118" s="27" t="s">
        <v>61</v>
      </c>
      <c r="K118" s="220">
        <v>14503757741</v>
      </c>
      <c r="L118" s="27" t="s">
        <v>2268</v>
      </c>
      <c r="M118" s="220">
        <v>72073926134</v>
      </c>
      <c r="N118" s="27" t="s">
        <v>195</v>
      </c>
      <c r="O118" s="220">
        <v>34968262925</v>
      </c>
      <c r="P118" s="27" t="s">
        <v>2023</v>
      </c>
      <c r="Q118" s="27" t="s">
        <v>2338</v>
      </c>
      <c r="R118" s="27" t="s">
        <v>2339</v>
      </c>
      <c r="S118" s="76">
        <v>44972</v>
      </c>
      <c r="T118" s="132" t="s">
        <v>3154</v>
      </c>
      <c r="U118" s="27">
        <v>61992277614</v>
      </c>
      <c r="V118" s="27" t="s">
        <v>57</v>
      </c>
      <c r="W118" s="27" t="s">
        <v>58</v>
      </c>
    </row>
    <row r="119" spans="1:23">
      <c r="A119" s="168"/>
      <c r="B119" s="168"/>
      <c r="C119" s="168"/>
      <c r="D119" s="168"/>
      <c r="E119" s="168"/>
      <c r="F119" s="27" t="s">
        <v>2022</v>
      </c>
      <c r="G119" s="27">
        <v>13063629464</v>
      </c>
      <c r="H119" s="27" t="s">
        <v>2340</v>
      </c>
      <c r="I119" s="220">
        <v>13063629464</v>
      </c>
      <c r="J119" s="27" t="s">
        <v>61</v>
      </c>
      <c r="K119" s="220">
        <v>2079315420</v>
      </c>
      <c r="L119" s="27" t="s">
        <v>2120</v>
      </c>
      <c r="M119" s="220" t="s">
        <v>121</v>
      </c>
      <c r="N119" s="27" t="s">
        <v>122</v>
      </c>
      <c r="O119" s="220">
        <v>34968262925</v>
      </c>
      <c r="P119" s="27" t="s">
        <v>2023</v>
      </c>
      <c r="Q119" s="27" t="s">
        <v>2341</v>
      </c>
      <c r="R119" s="27" t="s">
        <v>2342</v>
      </c>
      <c r="S119" s="76">
        <v>44972</v>
      </c>
      <c r="T119" s="132" t="s">
        <v>3154</v>
      </c>
      <c r="U119" s="27">
        <v>83998842364</v>
      </c>
      <c r="V119" s="27" t="s">
        <v>1527</v>
      </c>
      <c r="W119" s="27" t="s">
        <v>1528</v>
      </c>
    </row>
    <row r="120" spans="1:23">
      <c r="A120" s="168"/>
      <c r="B120" s="168"/>
      <c r="C120" s="168"/>
      <c r="D120" s="168"/>
      <c r="E120" s="168"/>
      <c r="F120" s="27" t="s">
        <v>2022</v>
      </c>
      <c r="G120" s="27">
        <v>61022616153</v>
      </c>
      <c r="H120" s="27" t="s">
        <v>2343</v>
      </c>
      <c r="I120" s="220">
        <v>61022616153</v>
      </c>
      <c r="J120" s="27" t="s">
        <v>61</v>
      </c>
      <c r="K120" s="220">
        <v>102432163</v>
      </c>
      <c r="L120" s="27" t="s">
        <v>2282</v>
      </c>
      <c r="M120" s="220">
        <v>72073926134</v>
      </c>
      <c r="N120" s="27" t="s">
        <v>195</v>
      </c>
      <c r="O120" s="220">
        <v>34968262925</v>
      </c>
      <c r="P120" s="27" t="s">
        <v>2023</v>
      </c>
      <c r="Q120" s="27" t="s">
        <v>2344</v>
      </c>
      <c r="R120" s="27" t="s">
        <v>2345</v>
      </c>
      <c r="S120" s="76">
        <v>44972</v>
      </c>
      <c r="T120" s="132" t="s">
        <v>3154</v>
      </c>
      <c r="U120" s="27" t="s">
        <v>2346</v>
      </c>
      <c r="V120" s="27" t="s">
        <v>57</v>
      </c>
      <c r="W120" s="27" t="s">
        <v>58</v>
      </c>
    </row>
    <row r="121" spans="1:23">
      <c r="A121" s="168"/>
      <c r="B121" s="168"/>
      <c r="C121" s="168"/>
      <c r="D121" s="168"/>
      <c r="E121" s="168"/>
      <c r="F121" s="27" t="s">
        <v>2022</v>
      </c>
      <c r="G121" s="27">
        <v>2042645109</v>
      </c>
      <c r="H121" s="27" t="s">
        <v>2347</v>
      </c>
      <c r="I121" s="220">
        <v>2042645109</v>
      </c>
      <c r="J121" s="27" t="s">
        <v>61</v>
      </c>
      <c r="K121" s="220" t="s">
        <v>2168</v>
      </c>
      <c r="L121" s="27" t="s">
        <v>2169</v>
      </c>
      <c r="M121" s="220">
        <v>72073926134</v>
      </c>
      <c r="N121" s="27" t="s">
        <v>195</v>
      </c>
      <c r="O121" s="220">
        <v>34968262925</v>
      </c>
      <c r="P121" s="27" t="s">
        <v>2023</v>
      </c>
      <c r="Q121" s="27" t="s">
        <v>2348</v>
      </c>
      <c r="R121" s="27" t="s">
        <v>2349</v>
      </c>
      <c r="S121" s="76">
        <v>44972</v>
      </c>
      <c r="T121" s="132" t="s">
        <v>3154</v>
      </c>
      <c r="U121" s="27">
        <v>62986194419</v>
      </c>
      <c r="V121" s="27" t="s">
        <v>2171</v>
      </c>
      <c r="W121" s="27" t="s">
        <v>54</v>
      </c>
    </row>
    <row r="122" spans="1:23">
      <c r="A122" s="168"/>
      <c r="B122" s="168"/>
      <c r="C122" s="168"/>
      <c r="D122" s="168"/>
      <c r="E122" s="168"/>
      <c r="F122" s="27" t="s">
        <v>2022</v>
      </c>
      <c r="G122" s="27">
        <v>12076949402</v>
      </c>
      <c r="H122" s="27" t="s">
        <v>2350</v>
      </c>
      <c r="I122" s="220">
        <v>12076949402</v>
      </c>
      <c r="J122" s="27" t="s">
        <v>61</v>
      </c>
      <c r="K122" s="220">
        <v>2079315420</v>
      </c>
      <c r="L122" s="27" t="s">
        <v>2120</v>
      </c>
      <c r="M122" s="220" t="s">
        <v>121</v>
      </c>
      <c r="N122" s="27" t="s">
        <v>122</v>
      </c>
      <c r="O122" s="220">
        <v>34968262925</v>
      </c>
      <c r="P122" s="27" t="s">
        <v>2023</v>
      </c>
      <c r="Q122" s="27" t="s">
        <v>2351</v>
      </c>
      <c r="R122" s="27" t="s">
        <v>2352</v>
      </c>
      <c r="S122" s="76">
        <v>44972</v>
      </c>
      <c r="T122" s="28">
        <v>44972</v>
      </c>
      <c r="U122" s="27">
        <v>83981178230</v>
      </c>
      <c r="V122" s="27" t="s">
        <v>1527</v>
      </c>
      <c r="W122" s="27" t="s">
        <v>1528</v>
      </c>
    </row>
    <row r="123" spans="1:23">
      <c r="A123" s="168"/>
      <c r="B123" s="168"/>
      <c r="C123" s="168"/>
      <c r="D123" s="168"/>
      <c r="E123" s="168"/>
      <c r="F123" s="27" t="s">
        <v>2022</v>
      </c>
      <c r="G123" s="27">
        <v>1076392113</v>
      </c>
      <c r="H123" s="27" t="s">
        <v>2353</v>
      </c>
      <c r="I123" s="220">
        <v>1076392113</v>
      </c>
      <c r="J123" s="27" t="s">
        <v>61</v>
      </c>
      <c r="K123" s="220">
        <v>5029234152</v>
      </c>
      <c r="L123" s="27" t="s">
        <v>68</v>
      </c>
      <c r="M123" s="220">
        <v>72073926134</v>
      </c>
      <c r="N123" s="27" t="s">
        <v>195</v>
      </c>
      <c r="O123" s="220">
        <v>34968262925</v>
      </c>
      <c r="P123" s="27" t="s">
        <v>2023</v>
      </c>
      <c r="Q123" s="27" t="s">
        <v>2354</v>
      </c>
      <c r="R123" s="27" t="s">
        <v>2355</v>
      </c>
      <c r="S123" s="76">
        <v>44972</v>
      </c>
      <c r="T123" s="132" t="s">
        <v>3154</v>
      </c>
      <c r="U123" s="27">
        <v>61982623221</v>
      </c>
      <c r="V123" s="27" t="s">
        <v>57</v>
      </c>
      <c r="W123" s="27" t="s">
        <v>58</v>
      </c>
    </row>
    <row r="124" spans="1:23">
      <c r="A124" s="168"/>
      <c r="B124" s="168"/>
      <c r="C124" s="168"/>
      <c r="D124" s="168"/>
      <c r="E124" s="168"/>
      <c r="F124" s="27" t="s">
        <v>2022</v>
      </c>
      <c r="G124" s="27">
        <v>3687478165</v>
      </c>
      <c r="H124" s="27" t="s">
        <v>2356</v>
      </c>
      <c r="I124" s="220">
        <v>3687478165</v>
      </c>
      <c r="J124" s="27" t="s">
        <v>61</v>
      </c>
      <c r="K124" s="220">
        <v>2079315420</v>
      </c>
      <c r="L124" s="27" t="s">
        <v>2120</v>
      </c>
      <c r="M124" s="220" t="s">
        <v>121</v>
      </c>
      <c r="N124" s="27" t="s">
        <v>122</v>
      </c>
      <c r="O124" s="220">
        <v>34968262925</v>
      </c>
      <c r="P124" s="27" t="s">
        <v>2023</v>
      </c>
      <c r="Q124" s="27" t="s">
        <v>2357</v>
      </c>
      <c r="R124" s="27" t="s">
        <v>2358</v>
      </c>
      <c r="S124" s="76">
        <v>44972</v>
      </c>
      <c r="T124" s="132" t="s">
        <v>3154</v>
      </c>
      <c r="U124" s="27">
        <v>83999723662</v>
      </c>
      <c r="V124" s="27" t="s">
        <v>1527</v>
      </c>
      <c r="W124" s="27" t="s">
        <v>1528</v>
      </c>
    </row>
    <row r="125" spans="1:23">
      <c r="A125" s="168"/>
      <c r="B125" s="168"/>
      <c r="C125" s="168"/>
      <c r="D125" s="168"/>
      <c r="E125" s="168"/>
      <c r="F125" s="27" t="s">
        <v>2022</v>
      </c>
      <c r="G125" s="27">
        <v>4312367124</v>
      </c>
      <c r="H125" s="27" t="s">
        <v>2359</v>
      </c>
      <c r="I125" s="220">
        <v>4312367124</v>
      </c>
      <c r="J125" s="27" t="s">
        <v>61</v>
      </c>
      <c r="K125" s="220">
        <v>14503757741</v>
      </c>
      <c r="L125" s="27" t="s">
        <v>2268</v>
      </c>
      <c r="M125" s="220">
        <v>72073926134</v>
      </c>
      <c r="N125" s="27" t="s">
        <v>195</v>
      </c>
      <c r="O125" s="220">
        <v>34968262925</v>
      </c>
      <c r="P125" s="27" t="s">
        <v>2023</v>
      </c>
      <c r="Q125" s="27" t="s">
        <v>2360</v>
      </c>
      <c r="R125" s="27" t="s">
        <v>2361</v>
      </c>
      <c r="S125" s="76">
        <v>44972</v>
      </c>
      <c r="T125" s="132" t="s">
        <v>3154</v>
      </c>
      <c r="U125" s="27">
        <v>6181588189</v>
      </c>
      <c r="V125" s="27" t="s">
        <v>57</v>
      </c>
      <c r="W125" s="27" t="s">
        <v>58</v>
      </c>
    </row>
    <row r="126" spans="1:23">
      <c r="A126" s="168"/>
      <c r="B126" s="168"/>
      <c r="C126" s="168"/>
      <c r="D126" s="168"/>
      <c r="E126" s="168"/>
      <c r="F126" s="27" t="s">
        <v>2022</v>
      </c>
      <c r="G126" s="27">
        <v>80047106115</v>
      </c>
      <c r="H126" s="27" t="s">
        <v>2362</v>
      </c>
      <c r="I126" s="220">
        <v>80047106115</v>
      </c>
      <c r="J126" s="27" t="s">
        <v>61</v>
      </c>
      <c r="K126" s="220" t="s">
        <v>2168</v>
      </c>
      <c r="L126" s="27" t="s">
        <v>2169</v>
      </c>
      <c r="M126" s="220">
        <v>72073926134</v>
      </c>
      <c r="N126" s="27" t="s">
        <v>195</v>
      </c>
      <c r="O126" s="220">
        <v>34968262925</v>
      </c>
      <c r="P126" s="27" t="s">
        <v>2023</v>
      </c>
      <c r="Q126" s="27" t="s">
        <v>2363</v>
      </c>
      <c r="R126" s="27" t="s">
        <v>2364</v>
      </c>
      <c r="S126" s="76">
        <v>44972</v>
      </c>
      <c r="T126" s="132" t="s">
        <v>3154</v>
      </c>
      <c r="U126" s="27">
        <v>62984700067</v>
      </c>
      <c r="V126" s="27" t="s">
        <v>2171</v>
      </c>
      <c r="W126" s="27" t="s">
        <v>54</v>
      </c>
    </row>
  </sheetData>
  <autoFilter ref="A1:W126" xr:uid="{7E76A671-7B8D-4855-8C5C-4E6DE9AFFFA2}"/>
  <conditionalFormatting sqref="H1:I1">
    <cfRule type="duplicateValues" dxfId="42" priority="1"/>
    <cfRule type="duplicateValues" dxfId="41" priority="2"/>
    <cfRule type="duplicateValues" dxfId="40" priority="3"/>
  </conditionalFormatting>
  <dataValidations disablePrompts="1" count="3">
    <dataValidation allowBlank="1" showInputMessage="1" showErrorMessage="1" promptTitle="CNPJ da Empresa Parceira" prompt="Informar o CNPJ da empresa parceira sem formatação e sem máscara._x000a__x000a_INFORMAÇÃO OBRIGATÓRIA." sqref="F2:F67" xr:uid="{9AF7A60F-52A3-48FC-A285-01113D9ED937}"/>
    <dataValidation allowBlank="1" showInputMessage="1" showErrorMessage="1" promptTitle="Informe o CPF do Promotor" prompt="Informe o CPF do promotor sem formatação e máscara._x000a_Deve ser único na plataforma._x000a__x000a_INFORMAÇÃO OBRIGATÓRIA." sqref="G7:G10 G4:G5 G23:G25" xr:uid="{6D92CD5B-B369-4F88-9F57-3E7520CB1ADC}"/>
    <dataValidation allowBlank="1" showInputMessage="1" showErrorMessage="1" promptTitle="Data de Nascimento" prompt="Informar data no formato DD/MM/YYYY._x000a__x000a_INFORMAÇÃO OBRIGATÓRIA PARA CRIAÇÃO E EDIÇÃO." sqref="Q4 Q6:Q7 Q21 Q36:Q37" xr:uid="{010923D5-C826-4B1B-BFCB-65E53E36B2D3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11A84-E2E0-46E7-9D3E-4045F6D32805}">
  <sheetPr>
    <tabColor theme="9" tint="-0.249977111117893"/>
  </sheetPr>
  <dimension ref="A1:Z134"/>
  <sheetViews>
    <sheetView showGridLines="0" topLeftCell="M116" workbookViewId="0">
      <selection activeCell="C15" sqref="C15"/>
    </sheetView>
  </sheetViews>
  <sheetFormatPr defaultRowHeight="14.5"/>
  <cols>
    <col min="1" max="1" width="13.1796875" style="57" bestFit="1" customWidth="1"/>
    <col min="2" max="2" width="17.81640625" style="57" bestFit="1" customWidth="1"/>
    <col min="3" max="3" width="21.54296875" style="57" bestFit="1" customWidth="1"/>
    <col min="4" max="4" width="19.453125" style="57" bestFit="1" customWidth="1"/>
    <col min="5" max="5" width="21.08984375" style="57" bestFit="1" customWidth="1"/>
    <col min="6" max="6" width="14.54296875" bestFit="1" customWidth="1"/>
    <col min="7" max="7" width="14" bestFit="1" customWidth="1"/>
    <col min="8" max="8" width="50.81640625" bestFit="1" customWidth="1"/>
    <col min="9" max="9" width="11.6328125" style="54" customWidth="1"/>
    <col min="10" max="10" width="14.1796875" bestFit="1" customWidth="1"/>
    <col min="11" max="11" width="18.1796875" style="54" customWidth="1"/>
    <col min="12" max="12" width="18.1796875" customWidth="1"/>
    <col min="13" max="13" width="18.1796875" style="54" customWidth="1"/>
    <col min="14" max="14" width="18.1796875" customWidth="1"/>
    <col min="15" max="15" width="18.1796875" style="54" customWidth="1"/>
    <col min="16" max="18" width="18.1796875" customWidth="1"/>
    <col min="19" max="19" width="14.81640625" bestFit="1" customWidth="1"/>
    <col min="20" max="20" width="20.81640625" customWidth="1"/>
    <col min="21" max="21" width="11.1796875" bestFit="1" customWidth="1"/>
    <col min="22" max="22" width="10.81640625" bestFit="1" customWidth="1"/>
    <col min="23" max="23" width="7" bestFit="1" customWidth="1"/>
  </cols>
  <sheetData>
    <row r="1" spans="1:23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 t="shared" ref="I1" si="0"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1" t="s">
        <v>34</v>
      </c>
      <c r="R1" s="20" t="s">
        <v>33</v>
      </c>
      <c r="S1" s="20" t="s">
        <v>35</v>
      </c>
      <c r="T1" s="20" t="s">
        <v>36</v>
      </c>
      <c r="U1" s="22" t="s">
        <v>37</v>
      </c>
      <c r="V1" s="22" t="s">
        <v>38</v>
      </c>
      <c r="W1" s="22" t="s">
        <v>39</v>
      </c>
    </row>
    <row r="2" spans="1:23" ht="15.5">
      <c r="A2" s="126" t="s">
        <v>2017</v>
      </c>
      <c r="B2" s="126" t="s">
        <v>2018</v>
      </c>
      <c r="C2" s="126" t="s">
        <v>2019</v>
      </c>
      <c r="D2" s="126" t="s">
        <v>2020</v>
      </c>
      <c r="E2" s="126" t="s">
        <v>2021</v>
      </c>
      <c r="F2" s="127" t="s">
        <v>2022</v>
      </c>
      <c r="G2" s="74">
        <v>4970600600</v>
      </c>
      <c r="H2" s="128" t="s">
        <v>48</v>
      </c>
      <c r="I2" s="129">
        <v>4970600600</v>
      </c>
      <c r="J2" s="75" t="s">
        <v>50</v>
      </c>
      <c r="K2" s="129" t="s">
        <v>5</v>
      </c>
      <c r="L2" s="75" t="s">
        <v>5</v>
      </c>
      <c r="M2" s="129">
        <v>365921610</v>
      </c>
      <c r="N2" s="130" t="s">
        <v>122</v>
      </c>
      <c r="O2" s="129">
        <v>73989444620</v>
      </c>
      <c r="P2" s="130" t="s">
        <v>4113</v>
      </c>
      <c r="Q2" s="83">
        <v>29461</v>
      </c>
      <c r="R2" s="131" t="s">
        <v>49</v>
      </c>
      <c r="S2" s="76">
        <v>44795</v>
      </c>
      <c r="T2" s="132"/>
      <c r="U2" s="133">
        <v>32999281314</v>
      </c>
      <c r="V2" s="134" t="s">
        <v>45</v>
      </c>
      <c r="W2" s="81" t="s">
        <v>46</v>
      </c>
    </row>
    <row r="3" spans="1:23" ht="15.5">
      <c r="A3" s="126" t="s">
        <v>2017</v>
      </c>
      <c r="B3" s="126" t="s">
        <v>2018</v>
      </c>
      <c r="C3" s="126" t="s">
        <v>2019</v>
      </c>
      <c r="D3" s="126" t="s">
        <v>2024</v>
      </c>
      <c r="E3" s="126" t="s">
        <v>2025</v>
      </c>
      <c r="F3" s="127" t="s">
        <v>2022</v>
      </c>
      <c r="G3" s="74">
        <v>397689292</v>
      </c>
      <c r="H3" s="128" t="s">
        <v>62</v>
      </c>
      <c r="I3" s="129">
        <v>397689292</v>
      </c>
      <c r="J3" s="75" t="s">
        <v>50</v>
      </c>
      <c r="K3" s="129" t="s">
        <v>5</v>
      </c>
      <c r="L3" s="75" t="s">
        <v>5</v>
      </c>
      <c r="M3" s="129">
        <v>88313050187</v>
      </c>
      <c r="N3" s="130" t="s">
        <v>2267</v>
      </c>
      <c r="O3" s="129">
        <v>73989444620</v>
      </c>
      <c r="P3" s="130" t="s">
        <v>4113</v>
      </c>
      <c r="Q3" s="83">
        <v>33980</v>
      </c>
      <c r="R3" s="131" t="s">
        <v>63</v>
      </c>
      <c r="S3" s="76">
        <v>44802</v>
      </c>
      <c r="T3" s="132"/>
      <c r="U3" s="133">
        <v>62983164625</v>
      </c>
      <c r="V3" s="134" t="s">
        <v>53</v>
      </c>
      <c r="W3" s="81" t="s">
        <v>54</v>
      </c>
    </row>
    <row r="4" spans="1:23" ht="15.5">
      <c r="A4" s="126" t="s">
        <v>2017</v>
      </c>
      <c r="B4" s="126" t="s">
        <v>2018</v>
      </c>
      <c r="C4" s="126" t="s">
        <v>2019</v>
      </c>
      <c r="D4" s="126" t="s">
        <v>2026</v>
      </c>
      <c r="E4" s="126" t="s">
        <v>2027</v>
      </c>
      <c r="F4" s="127" t="s">
        <v>2022</v>
      </c>
      <c r="G4" s="74">
        <v>5029234152</v>
      </c>
      <c r="H4" s="128" t="s">
        <v>68</v>
      </c>
      <c r="I4" s="129">
        <v>5029234152</v>
      </c>
      <c r="J4" s="75" t="s">
        <v>50</v>
      </c>
      <c r="K4" s="129" t="s">
        <v>5</v>
      </c>
      <c r="L4" s="128" t="s">
        <v>5</v>
      </c>
      <c r="M4" s="129">
        <v>72073926134</v>
      </c>
      <c r="N4" s="130" t="s">
        <v>195</v>
      </c>
      <c r="O4" s="129">
        <v>73989444620</v>
      </c>
      <c r="P4" s="130" t="s">
        <v>4113</v>
      </c>
      <c r="Q4" s="83">
        <v>34134</v>
      </c>
      <c r="R4" s="131" t="s">
        <v>69</v>
      </c>
      <c r="S4" s="76">
        <v>44798</v>
      </c>
      <c r="T4" s="132">
        <v>45000</v>
      </c>
      <c r="U4" s="133">
        <v>61998801407</v>
      </c>
      <c r="V4" s="134" t="s">
        <v>57</v>
      </c>
      <c r="W4" s="81" t="s">
        <v>58</v>
      </c>
    </row>
    <row r="5" spans="1:23" ht="15.5">
      <c r="A5" s="126" t="s">
        <v>2017</v>
      </c>
      <c r="B5" s="126" t="s">
        <v>2018</v>
      </c>
      <c r="C5" s="126" t="s">
        <v>2019</v>
      </c>
      <c r="D5" s="126" t="s">
        <v>2030</v>
      </c>
      <c r="E5" s="126" t="s">
        <v>2031</v>
      </c>
      <c r="F5" s="127" t="s">
        <v>2022</v>
      </c>
      <c r="G5" s="74">
        <v>365921610</v>
      </c>
      <c r="H5" s="128" t="s">
        <v>122</v>
      </c>
      <c r="I5" s="129">
        <v>365921610</v>
      </c>
      <c r="J5" s="75" t="s">
        <v>44</v>
      </c>
      <c r="K5" s="129" t="s">
        <v>5</v>
      </c>
      <c r="L5" s="75" t="s">
        <v>5</v>
      </c>
      <c r="M5" s="129" t="s">
        <v>5</v>
      </c>
      <c r="N5" s="130" t="s">
        <v>5</v>
      </c>
      <c r="O5" s="129">
        <v>73989444620</v>
      </c>
      <c r="P5" s="130" t="s">
        <v>4113</v>
      </c>
      <c r="Q5" s="83">
        <v>28570</v>
      </c>
      <c r="R5" s="135" t="s">
        <v>123</v>
      </c>
      <c r="S5" s="76">
        <v>44563</v>
      </c>
      <c r="T5" s="132"/>
      <c r="U5" s="133">
        <v>11985712049</v>
      </c>
      <c r="V5" s="134" t="s">
        <v>45</v>
      </c>
      <c r="W5" s="81" t="s">
        <v>46</v>
      </c>
    </row>
    <row r="6" spans="1:23" ht="15.5">
      <c r="A6" s="126" t="s">
        <v>2017</v>
      </c>
      <c r="B6" s="126" t="s">
        <v>2018</v>
      </c>
      <c r="C6" s="126" t="s">
        <v>2019</v>
      </c>
      <c r="D6" s="126" t="s">
        <v>2024</v>
      </c>
      <c r="E6" s="126" t="s">
        <v>2032</v>
      </c>
      <c r="F6" s="127" t="s">
        <v>2022</v>
      </c>
      <c r="G6" s="74">
        <v>3146814188</v>
      </c>
      <c r="H6" s="128" t="s">
        <v>132</v>
      </c>
      <c r="I6" s="129">
        <v>3146814188</v>
      </c>
      <c r="J6" s="75" t="s">
        <v>134</v>
      </c>
      <c r="K6" s="129" t="s">
        <v>5</v>
      </c>
      <c r="L6" s="128" t="s">
        <v>5</v>
      </c>
      <c r="M6" s="129" t="s">
        <v>5</v>
      </c>
      <c r="N6" s="130" t="s">
        <v>5</v>
      </c>
      <c r="O6" s="129">
        <v>73989444620</v>
      </c>
      <c r="P6" s="130" t="s">
        <v>4113</v>
      </c>
      <c r="Q6" s="83">
        <v>32767</v>
      </c>
      <c r="R6" s="131" t="s">
        <v>133</v>
      </c>
      <c r="S6" s="76">
        <v>44795</v>
      </c>
      <c r="T6" s="132"/>
      <c r="U6" s="133">
        <v>62982545323</v>
      </c>
      <c r="V6" s="134" t="s">
        <v>45</v>
      </c>
      <c r="W6" s="81" t="s">
        <v>46</v>
      </c>
    </row>
    <row r="7" spans="1:23" ht="15.5">
      <c r="A7" s="126" t="s">
        <v>2017</v>
      </c>
      <c r="B7" s="126" t="s">
        <v>2018</v>
      </c>
      <c r="C7" s="126" t="s">
        <v>2019</v>
      </c>
      <c r="D7" s="126" t="s">
        <v>2033</v>
      </c>
      <c r="E7" s="126" t="s">
        <v>2034</v>
      </c>
      <c r="F7" s="127" t="s">
        <v>2022</v>
      </c>
      <c r="G7" s="74">
        <v>6577348103</v>
      </c>
      <c r="H7" s="128" t="s">
        <v>382</v>
      </c>
      <c r="I7" s="129">
        <v>6577348103</v>
      </c>
      <c r="J7" s="75" t="s">
        <v>134</v>
      </c>
      <c r="K7" s="129" t="s">
        <v>5</v>
      </c>
      <c r="L7" s="128"/>
      <c r="M7" s="129">
        <v>72073926134</v>
      </c>
      <c r="N7" s="130" t="s">
        <v>195</v>
      </c>
      <c r="O7" s="129">
        <v>73989444620</v>
      </c>
      <c r="P7" s="130" t="s">
        <v>4113</v>
      </c>
      <c r="Q7" s="83">
        <v>36422</v>
      </c>
      <c r="R7" s="131" t="s">
        <v>145</v>
      </c>
      <c r="S7" s="76">
        <v>44809</v>
      </c>
      <c r="T7" s="132"/>
      <c r="U7" s="133">
        <v>61982294394</v>
      </c>
      <c r="V7" s="134" t="s">
        <v>57</v>
      </c>
      <c r="W7" s="81" t="s">
        <v>58</v>
      </c>
    </row>
    <row r="8" spans="1:23" ht="15.5">
      <c r="A8" s="126" t="s">
        <v>2017</v>
      </c>
      <c r="B8" s="126" t="s">
        <v>2018</v>
      </c>
      <c r="C8" s="126" t="s">
        <v>2019</v>
      </c>
      <c r="D8" s="126" t="s">
        <v>2024</v>
      </c>
      <c r="E8" s="126" t="s">
        <v>2039</v>
      </c>
      <c r="F8" s="127" t="s">
        <v>2022</v>
      </c>
      <c r="G8" s="74">
        <v>12099359610</v>
      </c>
      <c r="H8" s="128" t="s">
        <v>939</v>
      </c>
      <c r="I8" s="129">
        <v>12099359610</v>
      </c>
      <c r="J8" s="84" t="s">
        <v>200</v>
      </c>
      <c r="K8" s="129" t="s">
        <v>5</v>
      </c>
      <c r="L8" s="128" t="s">
        <v>5</v>
      </c>
      <c r="M8" s="129" t="s">
        <v>5</v>
      </c>
      <c r="N8" s="130" t="s">
        <v>5</v>
      </c>
      <c r="O8" s="129">
        <v>73989444620</v>
      </c>
      <c r="P8" s="130" t="s">
        <v>4113</v>
      </c>
      <c r="Q8" s="84">
        <v>34568</v>
      </c>
      <c r="R8" s="131" t="s">
        <v>181</v>
      </c>
      <c r="S8" s="132">
        <v>44844</v>
      </c>
      <c r="T8" s="132"/>
      <c r="U8" s="133">
        <v>11949730214</v>
      </c>
      <c r="V8" s="134" t="s">
        <v>45</v>
      </c>
      <c r="W8" s="81" t="s">
        <v>46</v>
      </c>
    </row>
    <row r="9" spans="1:23" ht="15.5">
      <c r="A9" s="126" t="s">
        <v>2017</v>
      </c>
      <c r="B9" s="126" t="s">
        <v>2018</v>
      </c>
      <c r="C9" s="126" t="s">
        <v>2019</v>
      </c>
      <c r="D9" s="126" t="s">
        <v>2024</v>
      </c>
      <c r="E9" s="126" t="s">
        <v>2042</v>
      </c>
      <c r="F9" s="127" t="s">
        <v>2022</v>
      </c>
      <c r="G9" s="74">
        <v>72073926134</v>
      </c>
      <c r="H9" s="128" t="s">
        <v>195</v>
      </c>
      <c r="I9" s="129">
        <v>72073926134</v>
      </c>
      <c r="J9" s="84" t="s">
        <v>44</v>
      </c>
      <c r="K9" s="129" t="s">
        <v>5</v>
      </c>
      <c r="L9" s="128" t="s">
        <v>5</v>
      </c>
      <c r="M9" s="129">
        <v>365921610</v>
      </c>
      <c r="N9" s="130" t="s">
        <v>122</v>
      </c>
      <c r="O9" s="129">
        <v>73989444620</v>
      </c>
      <c r="P9" s="130" t="s">
        <v>4113</v>
      </c>
      <c r="Q9" s="84">
        <v>30596</v>
      </c>
      <c r="R9" s="139" t="s">
        <v>196</v>
      </c>
      <c r="S9" s="132">
        <v>44847</v>
      </c>
      <c r="T9" s="132"/>
      <c r="U9" s="133">
        <v>61982048346</v>
      </c>
      <c r="V9" s="134" t="s">
        <v>57</v>
      </c>
      <c r="W9" s="134" t="s">
        <v>58</v>
      </c>
    </row>
    <row r="10" spans="1:23" ht="15.5">
      <c r="A10" s="126" t="s">
        <v>2017</v>
      </c>
      <c r="B10" s="126" t="s">
        <v>2018</v>
      </c>
      <c r="C10" s="126" t="s">
        <v>2019</v>
      </c>
      <c r="D10" s="126" t="s">
        <v>2043</v>
      </c>
      <c r="E10" s="126" t="s">
        <v>2046</v>
      </c>
      <c r="F10" s="127" t="s">
        <v>2022</v>
      </c>
      <c r="G10" s="74">
        <v>70325321108</v>
      </c>
      <c r="H10" s="128" t="s">
        <v>674</v>
      </c>
      <c r="I10" s="129">
        <v>70325321108</v>
      </c>
      <c r="J10" s="84" t="s">
        <v>50</v>
      </c>
      <c r="K10" s="129" t="s">
        <v>5</v>
      </c>
      <c r="L10" s="128" t="s">
        <v>5</v>
      </c>
      <c r="M10" s="129">
        <v>88313050187</v>
      </c>
      <c r="N10" s="130" t="s">
        <v>2267</v>
      </c>
      <c r="O10" s="129">
        <v>73989444620</v>
      </c>
      <c r="P10" s="130" t="s">
        <v>4113</v>
      </c>
      <c r="Q10" s="84">
        <v>35781</v>
      </c>
      <c r="R10" s="139" t="s">
        <v>2058</v>
      </c>
      <c r="S10" s="132">
        <v>44872</v>
      </c>
      <c r="T10" s="132">
        <v>44995</v>
      </c>
      <c r="U10" s="133">
        <v>62998503766</v>
      </c>
      <c r="V10" s="134" t="s">
        <v>53</v>
      </c>
      <c r="W10" s="134" t="s">
        <v>54</v>
      </c>
    </row>
    <row r="11" spans="1:23" ht="15.5">
      <c r="A11" s="126" t="s">
        <v>2017</v>
      </c>
      <c r="B11" s="126" t="s">
        <v>2018</v>
      </c>
      <c r="C11" s="126" t="s">
        <v>2019</v>
      </c>
      <c r="D11" s="126" t="s">
        <v>2033</v>
      </c>
      <c r="E11" s="126" t="s">
        <v>2060</v>
      </c>
      <c r="F11" s="127" t="s">
        <v>2022</v>
      </c>
      <c r="G11" s="74">
        <v>34968262925</v>
      </c>
      <c r="H11" s="128" t="s">
        <v>2023</v>
      </c>
      <c r="I11" s="129">
        <v>34968262925</v>
      </c>
      <c r="J11" s="84" t="s">
        <v>124</v>
      </c>
      <c r="K11" s="129" t="s">
        <v>5</v>
      </c>
      <c r="L11" s="128" t="s">
        <v>5</v>
      </c>
      <c r="M11" s="129" t="s">
        <v>5</v>
      </c>
      <c r="N11" s="130" t="s">
        <v>5</v>
      </c>
      <c r="O11" s="129" t="s">
        <v>5</v>
      </c>
      <c r="P11" s="130"/>
      <c r="Q11" s="84">
        <v>31403</v>
      </c>
      <c r="R11" s="139" t="s">
        <v>2079</v>
      </c>
      <c r="S11" s="132">
        <v>44928</v>
      </c>
      <c r="T11" s="132">
        <v>45009</v>
      </c>
      <c r="U11" s="133">
        <v>19992460990</v>
      </c>
      <c r="V11" s="134"/>
      <c r="W11" s="134"/>
    </row>
    <row r="12" spans="1:23" ht="15.5">
      <c r="A12" s="190" t="s">
        <v>2017</v>
      </c>
      <c r="B12" s="190" t="s">
        <v>2018</v>
      </c>
      <c r="C12" s="190" t="s">
        <v>2019</v>
      </c>
      <c r="D12" s="190" t="s">
        <v>2043</v>
      </c>
      <c r="E12" s="190" t="s">
        <v>2070</v>
      </c>
      <c r="F12" s="169" t="s">
        <v>2022</v>
      </c>
      <c r="G12" s="191">
        <v>1394995474</v>
      </c>
      <c r="H12" s="192" t="s">
        <v>2116</v>
      </c>
      <c r="I12" s="172">
        <v>1394995474</v>
      </c>
      <c r="J12" s="193" t="s">
        <v>50</v>
      </c>
      <c r="K12" s="172" t="s">
        <v>5</v>
      </c>
      <c r="L12" s="192"/>
      <c r="M12" s="172">
        <v>365921610</v>
      </c>
      <c r="N12" s="194" t="s">
        <v>122</v>
      </c>
      <c r="O12" s="172">
        <v>73989444620</v>
      </c>
      <c r="P12" s="194" t="s">
        <v>4113</v>
      </c>
      <c r="Q12" s="193">
        <v>31776</v>
      </c>
      <c r="R12" s="195" t="s">
        <v>2117</v>
      </c>
      <c r="S12" s="196">
        <v>44949</v>
      </c>
      <c r="T12" s="132"/>
      <c r="U12" s="197">
        <v>83988694085</v>
      </c>
      <c r="V12" s="198" t="s">
        <v>1691</v>
      </c>
      <c r="W12" s="198" t="s">
        <v>1528</v>
      </c>
    </row>
    <row r="13" spans="1:23" ht="15.5">
      <c r="A13" s="190" t="s">
        <v>2017</v>
      </c>
      <c r="B13" s="190" t="s">
        <v>2018</v>
      </c>
      <c r="C13" s="190" t="s">
        <v>2019</v>
      </c>
      <c r="D13" s="190" t="s">
        <v>2026</v>
      </c>
      <c r="E13" s="190" t="s">
        <v>2071</v>
      </c>
      <c r="F13" s="169" t="s">
        <v>2022</v>
      </c>
      <c r="G13" s="191">
        <v>9408588436</v>
      </c>
      <c r="H13" s="192" t="s">
        <v>1526</v>
      </c>
      <c r="I13" s="172">
        <v>9408588436</v>
      </c>
      <c r="J13" s="193" t="s">
        <v>50</v>
      </c>
      <c r="K13" s="172" t="s">
        <v>5</v>
      </c>
      <c r="L13" s="192" t="s">
        <v>5</v>
      </c>
      <c r="M13" s="172">
        <v>365921610</v>
      </c>
      <c r="N13" s="194" t="s">
        <v>122</v>
      </c>
      <c r="O13" s="172">
        <v>73989444620</v>
      </c>
      <c r="P13" s="194" t="s">
        <v>4113</v>
      </c>
      <c r="Q13" s="193">
        <v>33321</v>
      </c>
      <c r="R13" s="195" t="s">
        <v>2121</v>
      </c>
      <c r="S13" s="196">
        <v>44949</v>
      </c>
      <c r="T13" s="132"/>
      <c r="U13" s="197">
        <v>83996446428</v>
      </c>
      <c r="V13" s="198" t="s">
        <v>1527</v>
      </c>
      <c r="W13" s="198" t="s">
        <v>1528</v>
      </c>
    </row>
    <row r="14" spans="1:23" ht="15.5">
      <c r="A14" s="190" t="s">
        <v>2017</v>
      </c>
      <c r="B14" s="190" t="s">
        <v>2018</v>
      </c>
      <c r="C14" s="190" t="s">
        <v>2019</v>
      </c>
      <c r="D14" s="190" t="s">
        <v>2043</v>
      </c>
      <c r="E14" s="190" t="s">
        <v>2075</v>
      </c>
      <c r="F14" s="169" t="s">
        <v>2022</v>
      </c>
      <c r="G14" s="191">
        <v>2079315420</v>
      </c>
      <c r="H14" s="192" t="s">
        <v>2120</v>
      </c>
      <c r="I14" s="172">
        <v>2079315420</v>
      </c>
      <c r="J14" s="193" t="s">
        <v>50</v>
      </c>
      <c r="K14" s="172" t="s">
        <v>5</v>
      </c>
      <c r="L14" s="192" t="s">
        <v>5</v>
      </c>
      <c r="M14" s="172">
        <v>365921610</v>
      </c>
      <c r="N14" s="194" t="s">
        <v>122</v>
      </c>
      <c r="O14" s="172">
        <v>73989444620</v>
      </c>
      <c r="P14" s="194" t="s">
        <v>4113</v>
      </c>
      <c r="Q14" s="193">
        <v>27677</v>
      </c>
      <c r="R14" s="195" t="s">
        <v>2145</v>
      </c>
      <c r="S14" s="196">
        <v>44949</v>
      </c>
      <c r="T14" s="132"/>
      <c r="U14" s="197">
        <v>83988410572</v>
      </c>
      <c r="V14" s="198" t="s">
        <v>1527</v>
      </c>
      <c r="W14" s="198" t="s">
        <v>1528</v>
      </c>
    </row>
    <row r="15" spans="1:23" ht="15.5">
      <c r="A15" s="190" t="s">
        <v>2017</v>
      </c>
      <c r="B15" s="190" t="s">
        <v>2018</v>
      </c>
      <c r="C15" s="190" t="s">
        <v>2019</v>
      </c>
      <c r="D15" s="190" t="s">
        <v>2026</v>
      </c>
      <c r="E15" s="190" t="s">
        <v>2071</v>
      </c>
      <c r="F15" s="169" t="s">
        <v>2022</v>
      </c>
      <c r="G15" s="191">
        <v>79659691149</v>
      </c>
      <c r="H15" s="192" t="s">
        <v>2169</v>
      </c>
      <c r="I15" s="172">
        <v>79659691149</v>
      </c>
      <c r="J15" s="193" t="s">
        <v>50</v>
      </c>
      <c r="K15" s="172" t="s">
        <v>5</v>
      </c>
      <c r="L15" s="192" t="s">
        <v>5</v>
      </c>
      <c r="M15" s="172">
        <v>88313050187</v>
      </c>
      <c r="N15" s="194" t="s">
        <v>2267</v>
      </c>
      <c r="O15" s="172">
        <v>73989444620</v>
      </c>
      <c r="P15" s="194" t="s">
        <v>4113</v>
      </c>
      <c r="Q15" s="193">
        <v>27988</v>
      </c>
      <c r="R15" s="195" t="s">
        <v>2170</v>
      </c>
      <c r="S15" s="196">
        <v>44956</v>
      </c>
      <c r="T15" s="132"/>
      <c r="U15" s="197">
        <v>62982543468</v>
      </c>
      <c r="V15" s="198" t="s">
        <v>2171</v>
      </c>
      <c r="W15" s="198" t="s">
        <v>54</v>
      </c>
    </row>
    <row r="16" spans="1:23" ht="15.5">
      <c r="A16" s="190" t="s">
        <v>2017</v>
      </c>
      <c r="B16" s="190" t="s">
        <v>2018</v>
      </c>
      <c r="C16" s="190" t="s">
        <v>2019</v>
      </c>
      <c r="D16" s="190" t="s">
        <v>2033</v>
      </c>
      <c r="E16" s="190" t="s">
        <v>2102</v>
      </c>
      <c r="F16" s="169" t="s">
        <v>2022</v>
      </c>
      <c r="G16" s="202">
        <v>102432163</v>
      </c>
      <c r="H16" s="192" t="s">
        <v>2282</v>
      </c>
      <c r="I16" s="172">
        <v>102432163</v>
      </c>
      <c r="J16" s="193" t="s">
        <v>50</v>
      </c>
      <c r="K16" s="172" t="s">
        <v>5</v>
      </c>
      <c r="L16" s="192"/>
      <c r="M16" s="172">
        <v>72073926134</v>
      </c>
      <c r="N16" s="194" t="s">
        <v>195</v>
      </c>
      <c r="O16" s="172">
        <v>73989444620</v>
      </c>
      <c r="P16" s="194" t="s">
        <v>4113</v>
      </c>
      <c r="Q16" s="193">
        <v>30573</v>
      </c>
      <c r="R16" s="195" t="s">
        <v>2284</v>
      </c>
      <c r="S16" s="196">
        <v>44959</v>
      </c>
      <c r="T16" s="132"/>
      <c r="U16" s="197">
        <v>61981386722</v>
      </c>
      <c r="V16" s="198" t="s">
        <v>57</v>
      </c>
      <c r="W16" s="198" t="s">
        <v>58</v>
      </c>
    </row>
    <row r="17" spans="1:23" ht="15.5">
      <c r="A17" s="190" t="s">
        <v>2017</v>
      </c>
      <c r="B17" s="190" t="s">
        <v>2018</v>
      </c>
      <c r="C17" s="190" t="s">
        <v>2019</v>
      </c>
      <c r="D17" s="190" t="s">
        <v>2118</v>
      </c>
      <c r="E17" s="190" t="s">
        <v>2125</v>
      </c>
      <c r="F17" s="169" t="s">
        <v>2022</v>
      </c>
      <c r="G17" s="202">
        <v>71195084153</v>
      </c>
      <c r="H17" s="192" t="s">
        <v>526</v>
      </c>
      <c r="I17" s="172">
        <v>71195084153</v>
      </c>
      <c r="J17" s="193" t="s">
        <v>134</v>
      </c>
      <c r="K17" s="172" t="s">
        <v>5</v>
      </c>
      <c r="L17" s="192"/>
      <c r="M17" s="172" t="s">
        <v>5</v>
      </c>
      <c r="N17" s="194"/>
      <c r="O17" s="172">
        <v>73989444620</v>
      </c>
      <c r="P17" s="194" t="s">
        <v>4113</v>
      </c>
      <c r="Q17" s="193">
        <v>31660</v>
      </c>
      <c r="R17" s="201" t="s">
        <v>2260</v>
      </c>
      <c r="S17" s="196">
        <v>44928</v>
      </c>
      <c r="T17" s="132"/>
      <c r="U17" s="197">
        <v>6183360098</v>
      </c>
      <c r="V17" s="198" t="s">
        <v>57</v>
      </c>
      <c r="W17" s="198" t="s">
        <v>58</v>
      </c>
    </row>
    <row r="18" spans="1:23" ht="15.5">
      <c r="A18" s="190" t="s">
        <v>2017</v>
      </c>
      <c r="B18" s="190" t="s">
        <v>2018</v>
      </c>
      <c r="C18" s="190" t="s">
        <v>2019</v>
      </c>
      <c r="D18" s="190" t="s">
        <v>2114</v>
      </c>
      <c r="E18" s="190" t="s">
        <v>2128</v>
      </c>
      <c r="F18" s="169" t="s">
        <v>2022</v>
      </c>
      <c r="G18" s="202">
        <v>47451524850</v>
      </c>
      <c r="H18" s="192" t="s">
        <v>2261</v>
      </c>
      <c r="I18" s="172">
        <v>47451524850</v>
      </c>
      <c r="J18" s="193" t="s">
        <v>44</v>
      </c>
      <c r="K18" s="172" t="s">
        <v>5</v>
      </c>
      <c r="L18" s="192"/>
      <c r="M18" s="172" t="s">
        <v>5</v>
      </c>
      <c r="N18" s="194"/>
      <c r="O18" s="172">
        <v>73989444620</v>
      </c>
      <c r="P18" s="194" t="s">
        <v>4113</v>
      </c>
      <c r="Q18" s="193">
        <v>36238</v>
      </c>
      <c r="R18" s="201" t="s">
        <v>2262</v>
      </c>
      <c r="S18" s="196">
        <v>44928</v>
      </c>
      <c r="T18" s="132"/>
      <c r="U18" s="197">
        <v>11960673005</v>
      </c>
      <c r="V18" s="198" t="s">
        <v>57</v>
      </c>
      <c r="W18" s="198" t="s">
        <v>58</v>
      </c>
    </row>
    <row r="19" spans="1:23" ht="15.5">
      <c r="A19" s="190" t="s">
        <v>2017</v>
      </c>
      <c r="B19" s="190" t="s">
        <v>2018</v>
      </c>
      <c r="C19" s="190" t="s">
        <v>2019</v>
      </c>
      <c r="D19" s="190" t="s">
        <v>2114</v>
      </c>
      <c r="E19" s="190" t="s">
        <v>2132</v>
      </c>
      <c r="F19" s="169" t="s">
        <v>2022</v>
      </c>
      <c r="G19" s="202">
        <v>7470504656</v>
      </c>
      <c r="H19" s="192" t="s">
        <v>2263</v>
      </c>
      <c r="I19" s="172">
        <v>7470504656</v>
      </c>
      <c r="J19" s="193" t="s">
        <v>200</v>
      </c>
      <c r="K19" s="172" t="s">
        <v>5</v>
      </c>
      <c r="L19" s="192"/>
      <c r="M19" s="172" t="s">
        <v>5</v>
      </c>
      <c r="N19" s="194"/>
      <c r="O19" s="172">
        <v>73989444620</v>
      </c>
      <c r="P19" s="194" t="s">
        <v>4113</v>
      </c>
      <c r="Q19" s="193">
        <v>33939</v>
      </c>
      <c r="R19" s="201" t="s">
        <v>2264</v>
      </c>
      <c r="S19" s="196">
        <v>44928</v>
      </c>
      <c r="T19" s="206"/>
      <c r="U19" s="197">
        <v>3899204634</v>
      </c>
      <c r="V19" s="198" t="s">
        <v>57</v>
      </c>
      <c r="W19" s="198" t="s">
        <v>58</v>
      </c>
    </row>
    <row r="20" spans="1:23" ht="15.5">
      <c r="A20" s="190" t="s">
        <v>2017</v>
      </c>
      <c r="B20" s="190" t="s">
        <v>2018</v>
      </c>
      <c r="C20" s="190" t="s">
        <v>2019</v>
      </c>
      <c r="D20" s="190" t="s">
        <v>2114</v>
      </c>
      <c r="E20" s="190" t="s">
        <v>2135</v>
      </c>
      <c r="F20" s="169" t="s">
        <v>2022</v>
      </c>
      <c r="G20" s="202">
        <v>88313050187</v>
      </c>
      <c r="H20" s="192" t="s">
        <v>2267</v>
      </c>
      <c r="I20" s="172">
        <v>88313050187</v>
      </c>
      <c r="J20" s="193" t="s">
        <v>44</v>
      </c>
      <c r="K20" s="172" t="s">
        <v>5</v>
      </c>
      <c r="L20" s="192"/>
      <c r="M20" s="172" t="s">
        <v>5</v>
      </c>
      <c r="N20" s="194"/>
      <c r="O20" s="172">
        <v>73989444620</v>
      </c>
      <c r="P20" s="194" t="s">
        <v>4113</v>
      </c>
      <c r="Q20" s="193">
        <v>28888</v>
      </c>
      <c r="R20" s="207" t="s">
        <v>2321</v>
      </c>
      <c r="S20" s="196">
        <v>44972</v>
      </c>
      <c r="T20" s="132"/>
      <c r="U20" s="197">
        <v>6281097388</v>
      </c>
      <c r="V20" s="198" t="s">
        <v>53</v>
      </c>
      <c r="W20" s="198" t="s">
        <v>54</v>
      </c>
    </row>
    <row r="21" spans="1:23" ht="15.5">
      <c r="A21" s="190" t="s">
        <v>2017</v>
      </c>
      <c r="B21" s="190" t="s">
        <v>2018</v>
      </c>
      <c r="C21" s="190" t="s">
        <v>2019</v>
      </c>
      <c r="D21" s="190" t="s">
        <v>2180</v>
      </c>
      <c r="E21" s="190" t="s">
        <v>2243</v>
      </c>
      <c r="F21" s="169" t="s">
        <v>2022</v>
      </c>
      <c r="G21" s="202">
        <v>73989444620</v>
      </c>
      <c r="H21" s="192" t="s">
        <v>4113</v>
      </c>
      <c r="I21" s="210">
        <v>73989444620</v>
      </c>
      <c r="J21" s="193" t="s">
        <v>124</v>
      </c>
      <c r="K21" s="172" t="s">
        <v>5</v>
      </c>
      <c r="L21" s="75" t="s">
        <v>5</v>
      </c>
      <c r="M21" s="172" t="s">
        <v>5</v>
      </c>
      <c r="N21" s="194" t="s">
        <v>5</v>
      </c>
      <c r="O21" s="172">
        <v>73989444620</v>
      </c>
      <c r="P21" s="194" t="s">
        <v>4113</v>
      </c>
      <c r="Q21" s="212">
        <v>35382</v>
      </c>
      <c r="R21" s="213" t="s">
        <v>4141</v>
      </c>
      <c r="S21" s="76">
        <v>45009</v>
      </c>
      <c r="T21" s="212"/>
      <c r="U21" s="197">
        <v>31975721619</v>
      </c>
      <c r="V21" s="198"/>
      <c r="W21" s="198"/>
    </row>
    <row r="22" spans="1:23" ht="15.5">
      <c r="A22" s="190" t="s">
        <v>2017</v>
      </c>
      <c r="B22" s="190" t="s">
        <v>2018</v>
      </c>
      <c r="C22" s="190" t="s">
        <v>2019</v>
      </c>
      <c r="D22" s="190" t="s">
        <v>2180</v>
      </c>
      <c r="E22" s="190" t="s">
        <v>2247</v>
      </c>
      <c r="F22" s="169" t="s">
        <v>2022</v>
      </c>
      <c r="G22" s="202">
        <v>7093493602</v>
      </c>
      <c r="H22" s="192" t="s">
        <v>4142</v>
      </c>
      <c r="I22" s="210">
        <v>7093493602</v>
      </c>
      <c r="J22" s="193" t="s">
        <v>4143</v>
      </c>
      <c r="K22" s="172" t="s">
        <v>5</v>
      </c>
      <c r="L22" s="215"/>
      <c r="M22" s="172" t="s">
        <v>5</v>
      </c>
      <c r="N22" s="194"/>
      <c r="O22" s="172">
        <v>73989444620</v>
      </c>
      <c r="P22" s="194" t="s">
        <v>4113</v>
      </c>
      <c r="Q22" s="216">
        <v>30550</v>
      </c>
      <c r="R22" s="213" t="s">
        <v>4144</v>
      </c>
      <c r="S22" s="196">
        <v>45015</v>
      </c>
      <c r="T22" s="132"/>
      <c r="U22" s="197">
        <v>31988217964</v>
      </c>
      <c r="V22" s="198"/>
      <c r="W22" s="198"/>
    </row>
    <row r="23" spans="1:23" ht="15.5">
      <c r="A23" s="168"/>
      <c r="B23" s="168"/>
      <c r="C23" s="168"/>
      <c r="D23" s="168"/>
      <c r="E23" s="168"/>
      <c r="F23" s="169" t="s">
        <v>2022</v>
      </c>
      <c r="G23" s="202">
        <v>1679413643</v>
      </c>
      <c r="H23" s="192" t="s">
        <v>4145</v>
      </c>
      <c r="I23" s="172">
        <v>1679413643</v>
      </c>
      <c r="J23" s="211" t="s">
        <v>4143</v>
      </c>
      <c r="K23" s="172" t="s">
        <v>5</v>
      </c>
      <c r="L23" s="213"/>
      <c r="M23" s="200" t="s">
        <v>5</v>
      </c>
      <c r="N23" s="211"/>
      <c r="O23" s="172">
        <v>73989444620</v>
      </c>
      <c r="P23" s="194" t="s">
        <v>4113</v>
      </c>
      <c r="Q23" s="217">
        <v>32588</v>
      </c>
      <c r="R23" s="218" t="s">
        <v>4146</v>
      </c>
      <c r="S23" s="76">
        <v>45015</v>
      </c>
      <c r="T23" s="132"/>
      <c r="U23" s="219">
        <v>19982510373</v>
      </c>
      <c r="V23" s="211"/>
      <c r="W23" s="211"/>
    </row>
    <row r="24" spans="1:23" ht="15.5">
      <c r="A24" s="168"/>
      <c r="B24" s="168"/>
      <c r="C24" s="168"/>
      <c r="D24" s="168"/>
      <c r="E24" s="168"/>
      <c r="F24" s="169" t="s">
        <v>2022</v>
      </c>
      <c r="G24" s="202">
        <v>10726960616</v>
      </c>
      <c r="H24" s="192" t="s">
        <v>4147</v>
      </c>
      <c r="I24" s="172">
        <v>10726960616</v>
      </c>
      <c r="J24" s="193" t="s">
        <v>4143</v>
      </c>
      <c r="K24" s="172" t="s">
        <v>5</v>
      </c>
      <c r="L24" s="213"/>
      <c r="M24" s="172" t="s">
        <v>5</v>
      </c>
      <c r="N24" s="211"/>
      <c r="O24" s="172">
        <v>73989444620</v>
      </c>
      <c r="P24" s="194" t="s">
        <v>4113</v>
      </c>
      <c r="Q24" s="217">
        <v>36656</v>
      </c>
      <c r="R24" s="213" t="s">
        <v>4148</v>
      </c>
      <c r="S24" s="76">
        <v>45015</v>
      </c>
      <c r="T24" s="132"/>
      <c r="U24" s="219">
        <v>11948891857</v>
      </c>
      <c r="V24" s="211"/>
      <c r="W24" s="211"/>
    </row>
    <row r="25" spans="1:23" ht="15.5">
      <c r="A25" s="168"/>
      <c r="B25" s="168"/>
      <c r="C25" s="168"/>
      <c r="D25" s="168"/>
      <c r="E25" s="168"/>
      <c r="F25" s="169" t="s">
        <v>2022</v>
      </c>
      <c r="G25" s="202">
        <v>8501368652</v>
      </c>
      <c r="H25" s="192" t="s">
        <v>4149</v>
      </c>
      <c r="I25" s="172">
        <v>8501368652</v>
      </c>
      <c r="J25" s="193" t="s">
        <v>4143</v>
      </c>
      <c r="K25" s="172" t="s">
        <v>5</v>
      </c>
      <c r="L25" s="213"/>
      <c r="M25" s="172" t="s">
        <v>5</v>
      </c>
      <c r="N25" s="211"/>
      <c r="O25" s="172">
        <v>73989444620</v>
      </c>
      <c r="P25" s="194" t="s">
        <v>4113</v>
      </c>
      <c r="Q25" s="217">
        <v>32394</v>
      </c>
      <c r="R25" s="213" t="s">
        <v>4150</v>
      </c>
      <c r="S25" s="76">
        <v>45015</v>
      </c>
      <c r="T25" s="132"/>
      <c r="U25" s="219">
        <v>11985711328</v>
      </c>
      <c r="V25" s="211"/>
      <c r="W25" s="211"/>
    </row>
    <row r="26" spans="1:23">
      <c r="A26" s="168"/>
      <c r="B26" s="168"/>
      <c r="C26" s="168"/>
      <c r="D26" s="168"/>
      <c r="E26" s="168"/>
      <c r="F26" s="27" t="s">
        <v>2022</v>
      </c>
      <c r="G26" s="27">
        <v>81257996134</v>
      </c>
      <c r="H26" s="27" t="s">
        <v>4114</v>
      </c>
      <c r="I26" s="220">
        <v>81257996134</v>
      </c>
      <c r="J26" s="27" t="s">
        <v>50</v>
      </c>
      <c r="K26" s="220" t="s">
        <v>5</v>
      </c>
      <c r="L26" s="27"/>
      <c r="M26" s="220">
        <v>72073926134</v>
      </c>
      <c r="N26" s="27" t="s">
        <v>195</v>
      </c>
      <c r="O26" s="220">
        <v>73989444620</v>
      </c>
      <c r="P26" s="27" t="s">
        <v>4113</v>
      </c>
      <c r="Q26" s="27">
        <v>28748</v>
      </c>
      <c r="R26" s="27" t="s">
        <v>4151</v>
      </c>
      <c r="S26" s="76">
        <v>44989</v>
      </c>
      <c r="T26" s="132"/>
      <c r="U26" s="27">
        <v>61981736729</v>
      </c>
      <c r="V26" s="27" t="s">
        <v>57</v>
      </c>
      <c r="W26" s="27" t="s">
        <v>58</v>
      </c>
    </row>
    <row r="27" spans="1:23" ht="12.75" customHeight="1">
      <c r="A27" s="190" t="s">
        <v>2017</v>
      </c>
      <c r="B27" s="190" t="s">
        <v>2018</v>
      </c>
      <c r="C27" s="190" t="s">
        <v>2019</v>
      </c>
      <c r="D27" s="190" t="s">
        <v>2026</v>
      </c>
      <c r="E27" s="190" t="s">
        <v>2027</v>
      </c>
      <c r="F27" s="169" t="s">
        <v>2022</v>
      </c>
      <c r="G27" s="191">
        <v>63870606649</v>
      </c>
      <c r="H27" s="192" t="s">
        <v>298</v>
      </c>
      <c r="I27" s="172">
        <v>63870606649</v>
      </c>
      <c r="J27" s="205" t="s">
        <v>61</v>
      </c>
      <c r="K27" s="172" t="s">
        <v>47</v>
      </c>
      <c r="L27" s="192" t="s">
        <v>48</v>
      </c>
      <c r="M27" s="172" t="s">
        <v>121</v>
      </c>
      <c r="N27" s="194" t="s">
        <v>122</v>
      </c>
      <c r="O27" s="172">
        <v>73989444620</v>
      </c>
      <c r="P27" s="194" t="s">
        <v>4113</v>
      </c>
      <c r="Q27" s="217">
        <v>23683</v>
      </c>
      <c r="R27" s="200" t="s">
        <v>67</v>
      </c>
      <c r="S27" s="30">
        <v>44795</v>
      </c>
      <c r="T27" s="196"/>
      <c r="U27" s="197">
        <v>31984580153</v>
      </c>
      <c r="V27" s="198" t="s">
        <v>45</v>
      </c>
      <c r="W27" s="222" t="s">
        <v>46</v>
      </c>
    </row>
    <row r="28" spans="1:23" ht="19.5" customHeight="1">
      <c r="A28" s="190" t="s">
        <v>2017</v>
      </c>
      <c r="B28" s="190" t="s">
        <v>2018</v>
      </c>
      <c r="C28" s="190" t="s">
        <v>2019</v>
      </c>
      <c r="D28" s="190" t="s">
        <v>2026</v>
      </c>
      <c r="E28" s="190" t="s">
        <v>2066</v>
      </c>
      <c r="F28" s="169" t="s">
        <v>2022</v>
      </c>
      <c r="G28" s="191">
        <v>11158354754</v>
      </c>
      <c r="H28" s="192" t="s">
        <v>84</v>
      </c>
      <c r="I28" s="172">
        <v>11158354754</v>
      </c>
      <c r="J28" s="205" t="s">
        <v>61</v>
      </c>
      <c r="K28" s="172" t="s">
        <v>47</v>
      </c>
      <c r="L28" s="192" t="s">
        <v>48</v>
      </c>
      <c r="M28" s="172" t="s">
        <v>121</v>
      </c>
      <c r="N28" s="194" t="s">
        <v>122</v>
      </c>
      <c r="O28" s="172">
        <v>73989444620</v>
      </c>
      <c r="P28" s="194" t="s">
        <v>4113</v>
      </c>
      <c r="Q28" s="217">
        <v>31857</v>
      </c>
      <c r="R28" s="200" t="s">
        <v>85</v>
      </c>
      <c r="S28" s="30">
        <v>44795</v>
      </c>
      <c r="T28" s="196"/>
      <c r="U28" s="197">
        <v>24988435066</v>
      </c>
      <c r="V28" s="198" t="s">
        <v>45</v>
      </c>
      <c r="W28" s="222" t="s">
        <v>46</v>
      </c>
    </row>
    <row r="29" spans="1:23" ht="15.75" customHeight="1">
      <c r="A29" s="190" t="s">
        <v>2017</v>
      </c>
      <c r="B29" s="190" t="s">
        <v>2018</v>
      </c>
      <c r="C29" s="190" t="s">
        <v>4166</v>
      </c>
      <c r="D29" s="190" t="s">
        <v>4167</v>
      </c>
      <c r="E29" s="190" t="s">
        <v>4168</v>
      </c>
      <c r="F29" s="169" t="s">
        <v>2022</v>
      </c>
      <c r="G29" s="191" t="s">
        <v>94</v>
      </c>
      <c r="H29" s="192" t="s">
        <v>95</v>
      </c>
      <c r="I29" s="172" t="s">
        <v>94</v>
      </c>
      <c r="J29" s="205" t="s">
        <v>61</v>
      </c>
      <c r="K29" s="172">
        <v>5029234152</v>
      </c>
      <c r="L29" s="192" t="s">
        <v>68</v>
      </c>
      <c r="M29" s="172">
        <v>72073926134</v>
      </c>
      <c r="N29" s="194" t="s">
        <v>195</v>
      </c>
      <c r="O29" s="172">
        <v>73989444620</v>
      </c>
      <c r="P29" s="194" t="s">
        <v>4113</v>
      </c>
      <c r="Q29" s="217">
        <v>32508</v>
      </c>
      <c r="R29" s="200" t="s">
        <v>96</v>
      </c>
      <c r="S29" s="30">
        <v>44798</v>
      </c>
      <c r="T29" s="196"/>
      <c r="U29" s="197">
        <v>61991458145</v>
      </c>
      <c r="V29" s="198" t="s">
        <v>57</v>
      </c>
      <c r="W29" s="222" t="s">
        <v>58</v>
      </c>
    </row>
    <row r="30" spans="1:23" ht="15.75" customHeight="1">
      <c r="A30" s="190" t="s">
        <v>2017</v>
      </c>
      <c r="B30" s="190" t="s">
        <v>2018</v>
      </c>
      <c r="C30" s="190" t="s">
        <v>2019</v>
      </c>
      <c r="D30" s="190" t="s">
        <v>2026</v>
      </c>
      <c r="E30" s="190" t="s">
        <v>2069</v>
      </c>
      <c r="F30" s="169" t="s">
        <v>2022</v>
      </c>
      <c r="G30" s="191" t="s">
        <v>140</v>
      </c>
      <c r="H30" s="192" t="s">
        <v>396</v>
      </c>
      <c r="I30" s="172" t="s">
        <v>140</v>
      </c>
      <c r="J30" s="193" t="s">
        <v>61</v>
      </c>
      <c r="K30" s="172" t="s">
        <v>47</v>
      </c>
      <c r="L30" s="192" t="s">
        <v>48</v>
      </c>
      <c r="M30" s="172" t="s">
        <v>121</v>
      </c>
      <c r="N30" s="194" t="s">
        <v>122</v>
      </c>
      <c r="O30" s="172">
        <v>73989444620</v>
      </c>
      <c r="P30" s="194" t="s">
        <v>4113</v>
      </c>
      <c r="Q30" s="223">
        <v>26576</v>
      </c>
      <c r="R30" s="200" t="s">
        <v>142</v>
      </c>
      <c r="S30" s="30">
        <v>44809</v>
      </c>
      <c r="T30" s="196"/>
      <c r="U30" s="197">
        <v>32998234803</v>
      </c>
      <c r="V30" s="198" t="s">
        <v>45</v>
      </c>
      <c r="W30" s="222" t="s">
        <v>46</v>
      </c>
    </row>
    <row r="31" spans="1:23" ht="15.75" customHeight="1">
      <c r="A31" s="190" t="s">
        <v>2017</v>
      </c>
      <c r="B31" s="190" t="s">
        <v>2018</v>
      </c>
      <c r="C31" s="190" t="s">
        <v>4169</v>
      </c>
      <c r="D31" s="190" t="s">
        <v>4170</v>
      </c>
      <c r="E31" s="190" t="s">
        <v>4171</v>
      </c>
      <c r="F31" s="169" t="s">
        <v>2022</v>
      </c>
      <c r="G31" s="191">
        <v>3491168147</v>
      </c>
      <c r="H31" s="192" t="s">
        <v>306</v>
      </c>
      <c r="I31" s="172">
        <v>3491168147</v>
      </c>
      <c r="J31" s="193" t="s">
        <v>61</v>
      </c>
      <c r="K31" s="172">
        <v>397689292</v>
      </c>
      <c r="L31" s="192" t="s">
        <v>62</v>
      </c>
      <c r="M31" s="172">
        <v>88313050187</v>
      </c>
      <c r="N31" s="194" t="s">
        <v>2267</v>
      </c>
      <c r="O31" s="172">
        <v>73989444620</v>
      </c>
      <c r="P31" s="194" t="s">
        <v>4113</v>
      </c>
      <c r="Q31" s="223">
        <v>32484</v>
      </c>
      <c r="R31" s="45" t="s">
        <v>147</v>
      </c>
      <c r="S31" s="30">
        <v>44816</v>
      </c>
      <c r="T31" s="196"/>
      <c r="U31" s="197">
        <v>61996914796</v>
      </c>
      <c r="V31" s="198" t="s">
        <v>53</v>
      </c>
      <c r="W31" s="198" t="s">
        <v>54</v>
      </c>
    </row>
    <row r="32" spans="1:23" ht="15.75" customHeight="1">
      <c r="A32" s="190" t="s">
        <v>2017</v>
      </c>
      <c r="B32" s="190" t="s">
        <v>2018</v>
      </c>
      <c r="C32" s="190" t="s">
        <v>4169</v>
      </c>
      <c r="D32" s="190" t="s">
        <v>4170</v>
      </c>
      <c r="E32" s="190" t="s">
        <v>4172</v>
      </c>
      <c r="F32" s="169" t="s">
        <v>2022</v>
      </c>
      <c r="G32" s="191" t="s">
        <v>164</v>
      </c>
      <c r="H32" s="192" t="s">
        <v>165</v>
      </c>
      <c r="I32" s="172" t="s">
        <v>164</v>
      </c>
      <c r="J32" s="193" t="s">
        <v>61</v>
      </c>
      <c r="K32" s="172">
        <v>397689292</v>
      </c>
      <c r="L32" s="192" t="s">
        <v>62</v>
      </c>
      <c r="M32" s="172">
        <v>88313050187</v>
      </c>
      <c r="N32" s="194" t="s">
        <v>2267</v>
      </c>
      <c r="O32" s="172">
        <v>73989444620</v>
      </c>
      <c r="P32" s="194" t="s">
        <v>4113</v>
      </c>
      <c r="Q32" s="223">
        <v>37646</v>
      </c>
      <c r="R32" s="195" t="s">
        <v>166</v>
      </c>
      <c r="S32" s="30">
        <v>44830</v>
      </c>
      <c r="T32" s="196"/>
      <c r="U32" s="197">
        <v>62983177838</v>
      </c>
      <c r="V32" s="198" t="s">
        <v>53</v>
      </c>
      <c r="W32" s="198" t="s">
        <v>54</v>
      </c>
    </row>
    <row r="33" spans="1:23" ht="15.75" customHeight="1">
      <c r="A33" s="190" t="s">
        <v>2017</v>
      </c>
      <c r="B33" s="190" t="s">
        <v>2018</v>
      </c>
      <c r="C33" s="190" t="s">
        <v>2019</v>
      </c>
      <c r="D33" s="190" t="s">
        <v>2026</v>
      </c>
      <c r="E33" s="190" t="s">
        <v>2041</v>
      </c>
      <c r="F33" s="169" t="s">
        <v>2022</v>
      </c>
      <c r="G33" s="191">
        <v>6906193678</v>
      </c>
      <c r="H33" s="192" t="s">
        <v>178</v>
      </c>
      <c r="I33" s="172">
        <v>6906193678</v>
      </c>
      <c r="J33" s="193" t="s">
        <v>61</v>
      </c>
      <c r="K33" s="172" t="s">
        <v>47</v>
      </c>
      <c r="L33" s="192" t="s">
        <v>48</v>
      </c>
      <c r="M33" s="172" t="s">
        <v>121</v>
      </c>
      <c r="N33" s="194" t="s">
        <v>122</v>
      </c>
      <c r="O33" s="172">
        <v>73989444620</v>
      </c>
      <c r="P33" s="194" t="s">
        <v>4113</v>
      </c>
      <c r="Q33" s="223">
        <v>34799</v>
      </c>
      <c r="R33" s="195" t="s">
        <v>179</v>
      </c>
      <c r="S33" s="30">
        <v>44837</v>
      </c>
      <c r="T33" s="196">
        <v>44986</v>
      </c>
      <c r="U33" s="197">
        <v>32988582867</v>
      </c>
      <c r="V33" s="198" t="s">
        <v>45</v>
      </c>
      <c r="W33" s="198" t="s">
        <v>46</v>
      </c>
    </row>
    <row r="34" spans="1:23" ht="15.75" customHeight="1">
      <c r="A34" s="190" t="s">
        <v>2017</v>
      </c>
      <c r="B34" s="190" t="s">
        <v>2018</v>
      </c>
      <c r="C34" s="190" t="s">
        <v>4169</v>
      </c>
      <c r="D34" s="190" t="s">
        <v>4170</v>
      </c>
      <c r="E34" s="190" t="s">
        <v>4173</v>
      </c>
      <c r="F34" s="169" t="s">
        <v>2022</v>
      </c>
      <c r="G34" s="191">
        <v>70677211139</v>
      </c>
      <c r="H34" s="192" t="s">
        <v>339</v>
      </c>
      <c r="I34" s="172">
        <v>70677211139</v>
      </c>
      <c r="J34" s="193" t="s">
        <v>61</v>
      </c>
      <c r="K34" s="172">
        <v>397689292</v>
      </c>
      <c r="L34" s="192" t="s">
        <v>62</v>
      </c>
      <c r="M34" s="172">
        <v>88313050187</v>
      </c>
      <c r="N34" s="194" t="s">
        <v>2267</v>
      </c>
      <c r="O34" s="172">
        <v>73989444620</v>
      </c>
      <c r="P34" s="194" t="s">
        <v>4113</v>
      </c>
      <c r="Q34" s="223">
        <v>38097</v>
      </c>
      <c r="R34" s="195" t="s">
        <v>185</v>
      </c>
      <c r="S34" s="30">
        <v>44847</v>
      </c>
      <c r="T34" s="196"/>
      <c r="U34" s="197">
        <v>62981788480</v>
      </c>
      <c r="V34" s="198" t="s">
        <v>53</v>
      </c>
      <c r="W34" s="198" t="s">
        <v>54</v>
      </c>
    </row>
    <row r="35" spans="1:23" ht="15.75" customHeight="1">
      <c r="A35" s="190" t="s">
        <v>2017</v>
      </c>
      <c r="B35" s="190" t="s">
        <v>2018</v>
      </c>
      <c r="C35" s="190" t="s">
        <v>4169</v>
      </c>
      <c r="D35" s="190" t="s">
        <v>4174</v>
      </c>
      <c r="E35" s="190" t="s">
        <v>4175</v>
      </c>
      <c r="F35" s="169" t="s">
        <v>2022</v>
      </c>
      <c r="G35" s="191">
        <v>7677292186</v>
      </c>
      <c r="H35" s="192" t="s">
        <v>312</v>
      </c>
      <c r="I35" s="172">
        <v>7677292186</v>
      </c>
      <c r="J35" s="193" t="s">
        <v>61</v>
      </c>
      <c r="K35" s="172">
        <v>70325321108</v>
      </c>
      <c r="L35" s="192" t="s">
        <v>674</v>
      </c>
      <c r="M35" s="172">
        <v>88313050187</v>
      </c>
      <c r="N35" s="194" t="s">
        <v>2267</v>
      </c>
      <c r="O35" s="172">
        <v>73989444620</v>
      </c>
      <c r="P35" s="194" t="s">
        <v>4113</v>
      </c>
      <c r="Q35" s="223">
        <v>36840</v>
      </c>
      <c r="R35" s="195" t="s">
        <v>187</v>
      </c>
      <c r="S35" s="30">
        <v>44847</v>
      </c>
      <c r="T35" s="196"/>
      <c r="U35" s="197">
        <v>62994901605</v>
      </c>
      <c r="V35" s="198" t="s">
        <v>53</v>
      </c>
      <c r="W35" s="198" t="s">
        <v>54</v>
      </c>
    </row>
    <row r="36" spans="1:23" ht="15.75" customHeight="1">
      <c r="A36" s="190" t="s">
        <v>2017</v>
      </c>
      <c r="B36" s="190" t="s">
        <v>2018</v>
      </c>
      <c r="C36" s="190" t="s">
        <v>2019</v>
      </c>
      <c r="D36" s="190" t="s">
        <v>2026</v>
      </c>
      <c r="E36" s="190" t="s">
        <v>2077</v>
      </c>
      <c r="F36" s="169" t="s">
        <v>2022</v>
      </c>
      <c r="G36" s="191">
        <v>6054831674</v>
      </c>
      <c r="H36" s="192" t="s">
        <v>272</v>
      </c>
      <c r="I36" s="172">
        <v>6054831674</v>
      </c>
      <c r="J36" s="193" t="s">
        <v>61</v>
      </c>
      <c r="K36" s="172" t="s">
        <v>47</v>
      </c>
      <c r="L36" s="192" t="s">
        <v>48</v>
      </c>
      <c r="M36" s="172" t="s">
        <v>121</v>
      </c>
      <c r="N36" s="194" t="s">
        <v>122</v>
      </c>
      <c r="O36" s="172">
        <v>73989444620</v>
      </c>
      <c r="P36" s="194" t="s">
        <v>4113</v>
      </c>
      <c r="Q36" s="223">
        <v>30622</v>
      </c>
      <c r="R36" s="195" t="s">
        <v>189</v>
      </c>
      <c r="S36" s="30">
        <v>44847</v>
      </c>
      <c r="T36" s="196"/>
      <c r="U36" s="197">
        <v>32988451531</v>
      </c>
      <c r="V36" s="198" t="s">
        <v>45</v>
      </c>
      <c r="W36" s="198" t="s">
        <v>46</v>
      </c>
    </row>
    <row r="37" spans="1:23" ht="15.75" customHeight="1">
      <c r="A37" s="190" t="s">
        <v>2017</v>
      </c>
      <c r="B37" s="190" t="s">
        <v>2018</v>
      </c>
      <c r="C37" s="190" t="s">
        <v>2019</v>
      </c>
      <c r="D37" s="190" t="s">
        <v>2026</v>
      </c>
      <c r="E37" s="190" t="s">
        <v>2078</v>
      </c>
      <c r="F37" s="169" t="s">
        <v>2022</v>
      </c>
      <c r="G37" s="191">
        <v>8251327628</v>
      </c>
      <c r="H37" s="192" t="s">
        <v>190</v>
      </c>
      <c r="I37" s="172">
        <v>8251327628</v>
      </c>
      <c r="J37" s="193" t="s">
        <v>61</v>
      </c>
      <c r="K37" s="172" t="s">
        <v>47</v>
      </c>
      <c r="L37" s="192" t="s">
        <v>48</v>
      </c>
      <c r="M37" s="172" t="s">
        <v>121</v>
      </c>
      <c r="N37" s="194" t="s">
        <v>122</v>
      </c>
      <c r="O37" s="172">
        <v>73989444620</v>
      </c>
      <c r="P37" s="194" t="s">
        <v>4113</v>
      </c>
      <c r="Q37" s="223">
        <v>31418</v>
      </c>
      <c r="R37" s="195" t="s">
        <v>191</v>
      </c>
      <c r="S37" s="30">
        <v>44847</v>
      </c>
      <c r="T37" s="196"/>
      <c r="U37" s="197">
        <v>32999615104</v>
      </c>
      <c r="V37" s="198" t="s">
        <v>45</v>
      </c>
      <c r="W37" s="198" t="s">
        <v>46</v>
      </c>
    </row>
    <row r="38" spans="1:23" ht="15.75" customHeight="1">
      <c r="A38" s="190" t="s">
        <v>2017</v>
      </c>
      <c r="B38" s="190" t="s">
        <v>2018</v>
      </c>
      <c r="C38" s="190" t="s">
        <v>2019</v>
      </c>
      <c r="D38" s="190" t="s">
        <v>2026</v>
      </c>
      <c r="E38" s="190" t="s">
        <v>2071</v>
      </c>
      <c r="F38" s="169" t="s">
        <v>2022</v>
      </c>
      <c r="G38" s="191">
        <v>16794853779</v>
      </c>
      <c r="H38" s="192" t="s">
        <v>624</v>
      </c>
      <c r="I38" s="172">
        <v>16794853779</v>
      </c>
      <c r="J38" s="193" t="s">
        <v>61</v>
      </c>
      <c r="K38" s="172" t="s">
        <v>47</v>
      </c>
      <c r="L38" s="192" t="s">
        <v>48</v>
      </c>
      <c r="M38" s="172" t="s">
        <v>121</v>
      </c>
      <c r="N38" s="194" t="s">
        <v>122</v>
      </c>
      <c r="O38" s="172">
        <v>73989444620</v>
      </c>
      <c r="P38" s="194" t="s">
        <v>4113</v>
      </c>
      <c r="Q38" s="223">
        <v>35229</v>
      </c>
      <c r="R38" s="195" t="s">
        <v>635</v>
      </c>
      <c r="S38" s="30">
        <v>44859</v>
      </c>
      <c r="T38" s="196"/>
      <c r="U38" s="197">
        <v>32998057228</v>
      </c>
      <c r="V38" s="198" t="s">
        <v>57</v>
      </c>
      <c r="W38" s="198" t="s">
        <v>2051</v>
      </c>
    </row>
    <row r="39" spans="1:23" ht="15.75" customHeight="1">
      <c r="A39" s="190" t="s">
        <v>2017</v>
      </c>
      <c r="B39" s="190" t="s">
        <v>2018</v>
      </c>
      <c r="C39" s="190" t="s">
        <v>4166</v>
      </c>
      <c r="D39" s="190" t="s">
        <v>4176</v>
      </c>
      <c r="E39" s="190" t="s">
        <v>4177</v>
      </c>
      <c r="F39" s="169" t="s">
        <v>2022</v>
      </c>
      <c r="G39" s="191">
        <v>565845128</v>
      </c>
      <c r="H39" s="195" t="s">
        <v>2271</v>
      </c>
      <c r="I39" s="172">
        <v>565845128</v>
      </c>
      <c r="J39" s="193" t="s">
        <v>61</v>
      </c>
      <c r="K39" s="172">
        <v>14503757741</v>
      </c>
      <c r="L39" s="195" t="s">
        <v>2268</v>
      </c>
      <c r="M39" s="172">
        <v>72073926134</v>
      </c>
      <c r="N39" s="194" t="s">
        <v>195</v>
      </c>
      <c r="O39" s="172">
        <v>73989444620</v>
      </c>
      <c r="P39" s="194" t="s">
        <v>4113</v>
      </c>
      <c r="Q39" s="224" t="s">
        <v>2272</v>
      </c>
      <c r="R39" s="225" t="s">
        <v>2273</v>
      </c>
      <c r="S39" s="30">
        <v>44959</v>
      </c>
      <c r="T39" s="211"/>
      <c r="U39" s="201" t="s">
        <v>2274</v>
      </c>
      <c r="V39" s="198" t="s">
        <v>57</v>
      </c>
      <c r="W39" s="198" t="s">
        <v>58</v>
      </c>
    </row>
    <row r="40" spans="1:23" ht="15.75" customHeight="1">
      <c r="A40" s="190" t="s">
        <v>2017</v>
      </c>
      <c r="B40" s="190" t="s">
        <v>2018</v>
      </c>
      <c r="C40" s="190" t="s">
        <v>4166</v>
      </c>
      <c r="D40" s="190" t="s">
        <v>4176</v>
      </c>
      <c r="E40" s="190" t="s">
        <v>4178</v>
      </c>
      <c r="F40" s="169" t="s">
        <v>2022</v>
      </c>
      <c r="G40" s="191">
        <v>10439312604</v>
      </c>
      <c r="H40" s="208" t="s">
        <v>2275</v>
      </c>
      <c r="I40" s="172">
        <v>10439312604</v>
      </c>
      <c r="J40" s="193" t="s">
        <v>61</v>
      </c>
      <c r="K40" s="172">
        <v>14503757741</v>
      </c>
      <c r="L40" s="195" t="s">
        <v>2268</v>
      </c>
      <c r="M40" s="172">
        <v>72073926134</v>
      </c>
      <c r="N40" s="194" t="s">
        <v>195</v>
      </c>
      <c r="O40" s="172">
        <v>73989444620</v>
      </c>
      <c r="P40" s="194" t="s">
        <v>4113</v>
      </c>
      <c r="Q40" s="224" t="s">
        <v>2276</v>
      </c>
      <c r="R40" s="225" t="s">
        <v>2277</v>
      </c>
      <c r="S40" s="30">
        <v>44959</v>
      </c>
      <c r="T40" s="211"/>
      <c r="U40" s="226">
        <v>61995809889</v>
      </c>
      <c r="V40" s="198" t="s">
        <v>57</v>
      </c>
      <c r="W40" s="198" t="s">
        <v>58</v>
      </c>
    </row>
    <row r="41" spans="1:23" ht="15.75" customHeight="1">
      <c r="A41" s="190" t="s">
        <v>2017</v>
      </c>
      <c r="B41" s="190" t="s">
        <v>2018</v>
      </c>
      <c r="C41" s="190" t="s">
        <v>4166</v>
      </c>
      <c r="D41" s="190" t="s">
        <v>4167</v>
      </c>
      <c r="E41" s="190" t="s">
        <v>4179</v>
      </c>
      <c r="F41" s="169" t="s">
        <v>2022</v>
      </c>
      <c r="G41" s="191">
        <v>2433224101</v>
      </c>
      <c r="H41" s="192" t="s">
        <v>945</v>
      </c>
      <c r="I41" s="172">
        <v>2433224101</v>
      </c>
      <c r="J41" s="193" t="s">
        <v>61</v>
      </c>
      <c r="K41" s="172">
        <v>5029234152</v>
      </c>
      <c r="L41" s="227" t="s">
        <v>68</v>
      </c>
      <c r="M41" s="172">
        <v>72073926134</v>
      </c>
      <c r="N41" s="194" t="s">
        <v>195</v>
      </c>
      <c r="O41" s="172">
        <v>73989444620</v>
      </c>
      <c r="P41" s="194" t="s">
        <v>4113</v>
      </c>
      <c r="Q41" s="223">
        <v>32953</v>
      </c>
      <c r="R41" s="195" t="s">
        <v>973</v>
      </c>
      <c r="S41" s="30">
        <v>44881</v>
      </c>
      <c r="T41" s="196"/>
      <c r="U41" s="197">
        <v>61998078609</v>
      </c>
      <c r="V41" s="198" t="s">
        <v>57</v>
      </c>
      <c r="W41" s="198" t="s">
        <v>58</v>
      </c>
    </row>
    <row r="42" spans="1:23" ht="15.75" customHeight="1">
      <c r="A42" s="190" t="s">
        <v>2017</v>
      </c>
      <c r="B42" s="190" t="s">
        <v>2018</v>
      </c>
      <c r="C42" s="190" t="s">
        <v>4166</v>
      </c>
      <c r="D42" s="190" t="s">
        <v>4167</v>
      </c>
      <c r="E42" s="190" t="s">
        <v>4180</v>
      </c>
      <c r="F42" s="169" t="s">
        <v>2022</v>
      </c>
      <c r="G42" s="191">
        <v>6663200550</v>
      </c>
      <c r="H42" s="192" t="s">
        <v>933</v>
      </c>
      <c r="I42" s="172">
        <v>6663200550</v>
      </c>
      <c r="J42" s="193" t="s">
        <v>61</v>
      </c>
      <c r="K42" s="172">
        <v>5029234152</v>
      </c>
      <c r="L42" s="192" t="s">
        <v>68</v>
      </c>
      <c r="M42" s="172">
        <v>72073926134</v>
      </c>
      <c r="N42" s="194" t="s">
        <v>195</v>
      </c>
      <c r="O42" s="172">
        <v>73989444620</v>
      </c>
      <c r="P42" s="194" t="s">
        <v>4113</v>
      </c>
      <c r="Q42" s="223">
        <v>35182</v>
      </c>
      <c r="R42" s="195" t="s">
        <v>977</v>
      </c>
      <c r="S42" s="30">
        <v>44890</v>
      </c>
      <c r="T42" s="196">
        <v>45001</v>
      </c>
      <c r="U42" s="197">
        <v>61986786816</v>
      </c>
      <c r="V42" s="198" t="s">
        <v>57</v>
      </c>
      <c r="W42" s="198" t="s">
        <v>58</v>
      </c>
    </row>
    <row r="43" spans="1:23" ht="15.75" customHeight="1">
      <c r="A43" s="190" t="s">
        <v>2017</v>
      </c>
      <c r="B43" s="190" t="s">
        <v>2018</v>
      </c>
      <c r="C43" s="190" t="s">
        <v>4169</v>
      </c>
      <c r="D43" s="190" t="s">
        <v>4174</v>
      </c>
      <c r="E43" s="190" t="s">
        <v>4181</v>
      </c>
      <c r="F43" s="169" t="s">
        <v>2022</v>
      </c>
      <c r="G43" s="191">
        <v>1740445180</v>
      </c>
      <c r="H43" s="192" t="s">
        <v>934</v>
      </c>
      <c r="I43" s="172">
        <v>1740445180</v>
      </c>
      <c r="J43" s="193" t="s">
        <v>61</v>
      </c>
      <c r="K43" s="172">
        <v>70325321108</v>
      </c>
      <c r="L43" s="192" t="s">
        <v>674</v>
      </c>
      <c r="M43" s="172">
        <v>88313050187</v>
      </c>
      <c r="N43" s="194" t="s">
        <v>2267</v>
      </c>
      <c r="O43" s="172">
        <v>73989444620</v>
      </c>
      <c r="P43" s="194" t="s">
        <v>4113</v>
      </c>
      <c r="Q43" s="223">
        <v>31432</v>
      </c>
      <c r="R43" s="195" t="s">
        <v>978</v>
      </c>
      <c r="S43" s="30">
        <v>44890</v>
      </c>
      <c r="T43" s="196">
        <v>45008</v>
      </c>
      <c r="U43" s="197">
        <v>62995029439</v>
      </c>
      <c r="V43" s="198" t="s">
        <v>53</v>
      </c>
      <c r="W43" s="198" t="s">
        <v>54</v>
      </c>
    </row>
    <row r="44" spans="1:23" ht="15.75" customHeight="1">
      <c r="A44" s="190" t="s">
        <v>2017</v>
      </c>
      <c r="B44" s="190" t="s">
        <v>2018</v>
      </c>
      <c r="C44" s="190" t="s">
        <v>4169</v>
      </c>
      <c r="D44" s="190" t="s">
        <v>4170</v>
      </c>
      <c r="E44" s="190" t="s">
        <v>4182</v>
      </c>
      <c r="F44" s="169" t="s">
        <v>2022</v>
      </c>
      <c r="G44" s="191">
        <v>1451674104</v>
      </c>
      <c r="H44" s="192" t="s">
        <v>935</v>
      </c>
      <c r="I44" s="172">
        <v>1451674104</v>
      </c>
      <c r="J44" s="193" t="s">
        <v>61</v>
      </c>
      <c r="K44" s="172">
        <v>397689292</v>
      </c>
      <c r="L44" s="192" t="s">
        <v>62</v>
      </c>
      <c r="M44" s="172">
        <v>88313050187</v>
      </c>
      <c r="N44" s="194" t="s">
        <v>2267</v>
      </c>
      <c r="O44" s="172">
        <v>73989444620</v>
      </c>
      <c r="P44" s="194" t="s">
        <v>4113</v>
      </c>
      <c r="Q44" s="223">
        <v>31973</v>
      </c>
      <c r="R44" s="195" t="s">
        <v>979</v>
      </c>
      <c r="S44" s="30">
        <v>44890</v>
      </c>
      <c r="T44" s="196"/>
      <c r="U44" s="197">
        <v>62982100368</v>
      </c>
      <c r="V44" s="198" t="s">
        <v>53</v>
      </c>
      <c r="W44" s="198" t="s">
        <v>54</v>
      </c>
    </row>
    <row r="45" spans="1:23" ht="15.75" customHeight="1">
      <c r="A45" s="190" t="s">
        <v>2017</v>
      </c>
      <c r="B45" s="190" t="s">
        <v>2018</v>
      </c>
      <c r="C45" s="190" t="s">
        <v>4169</v>
      </c>
      <c r="D45" s="190" t="s">
        <v>4174</v>
      </c>
      <c r="E45" s="190" t="s">
        <v>4183</v>
      </c>
      <c r="F45" s="169" t="s">
        <v>2022</v>
      </c>
      <c r="G45" s="191">
        <v>76204022334</v>
      </c>
      <c r="H45" s="192" t="s">
        <v>936</v>
      </c>
      <c r="I45" s="172">
        <v>76204022334</v>
      </c>
      <c r="J45" s="193" t="s">
        <v>61</v>
      </c>
      <c r="K45" s="172">
        <v>70325321108</v>
      </c>
      <c r="L45" s="192" t="s">
        <v>674</v>
      </c>
      <c r="M45" s="172">
        <v>88313050187</v>
      </c>
      <c r="N45" s="194" t="s">
        <v>2267</v>
      </c>
      <c r="O45" s="172">
        <v>73989444620</v>
      </c>
      <c r="P45" s="194" t="s">
        <v>4113</v>
      </c>
      <c r="Q45" s="223">
        <v>28591</v>
      </c>
      <c r="R45" s="195" t="s">
        <v>980</v>
      </c>
      <c r="S45" s="30">
        <v>44890</v>
      </c>
      <c r="T45" s="196">
        <v>45012</v>
      </c>
      <c r="U45" s="197">
        <v>62984227167</v>
      </c>
      <c r="V45" s="198" t="s">
        <v>53</v>
      </c>
      <c r="W45" s="198" t="s">
        <v>54</v>
      </c>
    </row>
    <row r="46" spans="1:23" ht="15.75" customHeight="1">
      <c r="A46" s="190" t="s">
        <v>2017</v>
      </c>
      <c r="B46" s="190" t="s">
        <v>2018</v>
      </c>
      <c r="C46" s="190" t="s">
        <v>4166</v>
      </c>
      <c r="D46" s="190" t="s">
        <v>4176</v>
      </c>
      <c r="E46" s="190" t="s">
        <v>4184</v>
      </c>
      <c r="F46" s="169" t="s">
        <v>2022</v>
      </c>
      <c r="G46" s="191">
        <v>1825873127</v>
      </c>
      <c r="H46" s="192" t="s">
        <v>940</v>
      </c>
      <c r="I46" s="172">
        <v>1825873127</v>
      </c>
      <c r="J46" s="193" t="s">
        <v>61</v>
      </c>
      <c r="K46" s="172">
        <v>14503757741</v>
      </c>
      <c r="L46" s="195" t="s">
        <v>2268</v>
      </c>
      <c r="M46" s="172">
        <v>72073926134</v>
      </c>
      <c r="N46" s="194" t="s">
        <v>195</v>
      </c>
      <c r="O46" s="172">
        <v>73989444620</v>
      </c>
      <c r="P46" s="194" t="s">
        <v>4113</v>
      </c>
      <c r="Q46" s="223">
        <v>33216</v>
      </c>
      <c r="R46" s="195" t="s">
        <v>966</v>
      </c>
      <c r="S46" s="30">
        <v>44872</v>
      </c>
      <c r="T46" s="196"/>
      <c r="U46" s="197">
        <v>61981300001</v>
      </c>
      <c r="V46" s="198" t="s">
        <v>57</v>
      </c>
      <c r="W46" s="198" t="s">
        <v>58</v>
      </c>
    </row>
    <row r="47" spans="1:23" ht="15.75" customHeight="1">
      <c r="A47" s="190" t="s">
        <v>2017</v>
      </c>
      <c r="B47" s="190" t="s">
        <v>2018</v>
      </c>
      <c r="C47" s="190" t="s">
        <v>4169</v>
      </c>
      <c r="D47" s="190" t="s">
        <v>4170</v>
      </c>
      <c r="E47" s="190" t="s">
        <v>4185</v>
      </c>
      <c r="F47" s="169" t="s">
        <v>2022</v>
      </c>
      <c r="G47" s="191">
        <v>14876583706</v>
      </c>
      <c r="H47" s="192" t="s">
        <v>949</v>
      </c>
      <c r="I47" s="172">
        <v>14876583706</v>
      </c>
      <c r="J47" s="193" t="s">
        <v>61</v>
      </c>
      <c r="K47" s="172">
        <v>397689292</v>
      </c>
      <c r="L47" s="192" t="s">
        <v>62</v>
      </c>
      <c r="M47" s="172">
        <v>88313050187</v>
      </c>
      <c r="N47" s="194" t="s">
        <v>2267</v>
      </c>
      <c r="O47" s="172">
        <v>73989444620</v>
      </c>
      <c r="P47" s="194" t="s">
        <v>4113</v>
      </c>
      <c r="Q47" s="223">
        <v>35097</v>
      </c>
      <c r="R47" s="195" t="s">
        <v>984</v>
      </c>
      <c r="S47" s="30">
        <v>44896</v>
      </c>
      <c r="T47" s="196"/>
      <c r="U47" s="197">
        <v>21973512397</v>
      </c>
      <c r="V47" s="198" t="s">
        <v>53</v>
      </c>
      <c r="W47" s="198" t="s">
        <v>54</v>
      </c>
    </row>
    <row r="48" spans="1:23" ht="15.75" customHeight="1">
      <c r="A48" s="190" t="s">
        <v>2017</v>
      </c>
      <c r="B48" s="190" t="s">
        <v>2018</v>
      </c>
      <c r="C48" s="190" t="s">
        <v>4169</v>
      </c>
      <c r="D48" s="190" t="s">
        <v>4170</v>
      </c>
      <c r="E48" s="190" t="s">
        <v>4186</v>
      </c>
      <c r="F48" s="169" t="s">
        <v>2022</v>
      </c>
      <c r="G48" s="191">
        <v>2359458116</v>
      </c>
      <c r="H48" s="192" t="s">
        <v>951</v>
      </c>
      <c r="I48" s="172">
        <v>2359458116</v>
      </c>
      <c r="J48" s="193" t="s">
        <v>61</v>
      </c>
      <c r="K48" s="172">
        <v>397689292</v>
      </c>
      <c r="L48" s="192" t="s">
        <v>62</v>
      </c>
      <c r="M48" s="172">
        <v>88313050187</v>
      </c>
      <c r="N48" s="194" t="s">
        <v>2267</v>
      </c>
      <c r="O48" s="172">
        <v>73989444620</v>
      </c>
      <c r="P48" s="194" t="s">
        <v>4113</v>
      </c>
      <c r="Q48" s="223">
        <v>32968</v>
      </c>
      <c r="R48" s="195" t="s">
        <v>986</v>
      </c>
      <c r="S48" s="30">
        <v>44896</v>
      </c>
      <c r="T48" s="196"/>
      <c r="U48" s="197">
        <v>62983069954</v>
      </c>
      <c r="V48" s="198" t="s">
        <v>53</v>
      </c>
      <c r="W48" s="198" t="s">
        <v>54</v>
      </c>
    </row>
    <row r="49" spans="1:23" ht="15.75" customHeight="1">
      <c r="A49" s="190" t="s">
        <v>2017</v>
      </c>
      <c r="B49" s="190" t="s">
        <v>2018</v>
      </c>
      <c r="C49" s="190" t="s">
        <v>4166</v>
      </c>
      <c r="D49" s="190" t="s">
        <v>4167</v>
      </c>
      <c r="E49" s="190" t="s">
        <v>4187</v>
      </c>
      <c r="F49" s="169" t="s">
        <v>2022</v>
      </c>
      <c r="G49" s="191">
        <v>13130660607</v>
      </c>
      <c r="H49" s="192" t="s">
        <v>952</v>
      </c>
      <c r="I49" s="172">
        <v>13130660607</v>
      </c>
      <c r="J49" s="193" t="s">
        <v>61</v>
      </c>
      <c r="K49" s="172">
        <v>5029234152</v>
      </c>
      <c r="L49" s="192" t="s">
        <v>68</v>
      </c>
      <c r="M49" s="172">
        <v>72073926134</v>
      </c>
      <c r="N49" s="194" t="s">
        <v>195</v>
      </c>
      <c r="O49" s="172">
        <v>73989444620</v>
      </c>
      <c r="P49" s="194" t="s">
        <v>4113</v>
      </c>
      <c r="Q49" s="223">
        <v>35652</v>
      </c>
      <c r="R49" s="195" t="s">
        <v>987</v>
      </c>
      <c r="S49" s="30">
        <v>44896</v>
      </c>
      <c r="T49" s="196"/>
      <c r="U49" s="197">
        <v>61982741243</v>
      </c>
      <c r="V49" s="198" t="s">
        <v>57</v>
      </c>
      <c r="W49" s="198" t="s">
        <v>58</v>
      </c>
    </row>
    <row r="50" spans="1:23" ht="15.75" customHeight="1">
      <c r="A50" s="190" t="s">
        <v>2017</v>
      </c>
      <c r="B50" s="190" t="s">
        <v>2018</v>
      </c>
      <c r="C50" s="190" t="s">
        <v>4166</v>
      </c>
      <c r="D50" s="190" t="s">
        <v>4167</v>
      </c>
      <c r="E50" s="190" t="s">
        <v>4188</v>
      </c>
      <c r="F50" s="169" t="s">
        <v>2022</v>
      </c>
      <c r="G50" s="191">
        <v>6423690111</v>
      </c>
      <c r="H50" s="192" t="s">
        <v>953</v>
      </c>
      <c r="I50" s="172">
        <v>6423690111</v>
      </c>
      <c r="J50" s="193" t="s">
        <v>61</v>
      </c>
      <c r="K50" s="172">
        <v>5029234152</v>
      </c>
      <c r="L50" s="192" t="s">
        <v>68</v>
      </c>
      <c r="M50" s="172">
        <v>72073926134</v>
      </c>
      <c r="N50" s="194" t="s">
        <v>195</v>
      </c>
      <c r="O50" s="172">
        <v>73989444620</v>
      </c>
      <c r="P50" s="194" t="s">
        <v>4113</v>
      </c>
      <c r="Q50" s="223">
        <v>37635</v>
      </c>
      <c r="R50" s="195" t="s">
        <v>988</v>
      </c>
      <c r="S50" s="30">
        <v>44896</v>
      </c>
      <c r="T50" s="196">
        <v>45013</v>
      </c>
      <c r="U50" s="197">
        <v>61991694692</v>
      </c>
      <c r="V50" s="198" t="s">
        <v>57</v>
      </c>
      <c r="W50" s="198" t="s">
        <v>58</v>
      </c>
    </row>
    <row r="51" spans="1:23" ht="15.75" customHeight="1">
      <c r="A51" s="190" t="s">
        <v>2017</v>
      </c>
      <c r="B51" s="190" t="s">
        <v>2018</v>
      </c>
      <c r="C51" s="190" t="s">
        <v>4169</v>
      </c>
      <c r="D51" s="190" t="s">
        <v>4174</v>
      </c>
      <c r="E51" s="190" t="s">
        <v>4189</v>
      </c>
      <c r="F51" s="169" t="s">
        <v>2022</v>
      </c>
      <c r="G51" s="191">
        <v>70008100179</v>
      </c>
      <c r="H51" s="192" t="s">
        <v>955</v>
      </c>
      <c r="I51" s="172">
        <v>70008100179</v>
      </c>
      <c r="J51" s="193" t="s">
        <v>61</v>
      </c>
      <c r="K51" s="172">
        <v>70325321108</v>
      </c>
      <c r="L51" s="192" t="s">
        <v>674</v>
      </c>
      <c r="M51" s="172">
        <v>88313050187</v>
      </c>
      <c r="N51" s="194" t="s">
        <v>2267</v>
      </c>
      <c r="O51" s="172">
        <v>73989444620</v>
      </c>
      <c r="P51" s="194" t="s">
        <v>4113</v>
      </c>
      <c r="Q51" s="223">
        <v>35305</v>
      </c>
      <c r="R51" s="195" t="s">
        <v>991</v>
      </c>
      <c r="S51" s="30">
        <v>44896</v>
      </c>
      <c r="T51" s="196"/>
      <c r="U51" s="197">
        <v>62986249045</v>
      </c>
      <c r="V51" s="198" t="s">
        <v>53</v>
      </c>
      <c r="W51" s="198" t="s">
        <v>54</v>
      </c>
    </row>
    <row r="52" spans="1:23" ht="15.75" customHeight="1">
      <c r="A52" s="190" t="s">
        <v>2017</v>
      </c>
      <c r="B52" s="190" t="s">
        <v>2018</v>
      </c>
      <c r="C52" s="190" t="s">
        <v>4169</v>
      </c>
      <c r="D52" s="190" t="s">
        <v>4170</v>
      </c>
      <c r="E52" s="190" t="s">
        <v>4190</v>
      </c>
      <c r="F52" s="169" t="s">
        <v>2022</v>
      </c>
      <c r="G52" s="191">
        <v>2720210161</v>
      </c>
      <c r="H52" s="192" t="s">
        <v>1103</v>
      </c>
      <c r="I52" s="172">
        <v>2720210161</v>
      </c>
      <c r="J52" s="193" t="s">
        <v>61</v>
      </c>
      <c r="K52" s="172">
        <v>397689292</v>
      </c>
      <c r="L52" s="192" t="s">
        <v>62</v>
      </c>
      <c r="M52" s="172">
        <v>88313050187</v>
      </c>
      <c r="N52" s="194" t="s">
        <v>2267</v>
      </c>
      <c r="O52" s="172">
        <v>73989444620</v>
      </c>
      <c r="P52" s="194" t="s">
        <v>4113</v>
      </c>
      <c r="Q52" s="223">
        <v>32844</v>
      </c>
      <c r="R52" s="195" t="s">
        <v>995</v>
      </c>
      <c r="S52" s="30">
        <v>44910</v>
      </c>
      <c r="T52" s="196"/>
      <c r="U52" s="197">
        <v>62998163636</v>
      </c>
      <c r="V52" s="198" t="s">
        <v>53</v>
      </c>
      <c r="W52" s="198" t="s">
        <v>54</v>
      </c>
    </row>
    <row r="53" spans="1:23" ht="15.75" customHeight="1">
      <c r="A53" s="190" t="s">
        <v>2017</v>
      </c>
      <c r="B53" s="190" t="s">
        <v>2018</v>
      </c>
      <c r="C53" s="190" t="s">
        <v>4169</v>
      </c>
      <c r="D53" s="190" t="s">
        <v>4170</v>
      </c>
      <c r="E53" s="190" t="s">
        <v>4191</v>
      </c>
      <c r="F53" s="169" t="s">
        <v>2022</v>
      </c>
      <c r="G53" s="191">
        <v>3325095160</v>
      </c>
      <c r="H53" s="192" t="s">
        <v>1135</v>
      </c>
      <c r="I53" s="172">
        <v>3325095160</v>
      </c>
      <c r="J53" s="193" t="s">
        <v>61</v>
      </c>
      <c r="K53" s="172">
        <v>397689292</v>
      </c>
      <c r="L53" s="192" t="s">
        <v>62</v>
      </c>
      <c r="M53" s="172">
        <v>88313050187</v>
      </c>
      <c r="N53" s="194" t="s">
        <v>2267</v>
      </c>
      <c r="O53" s="172">
        <v>73989444620</v>
      </c>
      <c r="P53" s="194" t="s">
        <v>4113</v>
      </c>
      <c r="Q53" s="223">
        <v>34129</v>
      </c>
      <c r="R53" s="195" t="s">
        <v>996</v>
      </c>
      <c r="S53" s="30">
        <v>44910</v>
      </c>
      <c r="T53" s="196"/>
      <c r="U53" s="197">
        <v>62993398594</v>
      </c>
      <c r="V53" s="198" t="s">
        <v>53</v>
      </c>
      <c r="W53" s="198" t="s">
        <v>54</v>
      </c>
    </row>
    <row r="54" spans="1:23" ht="15.75" customHeight="1">
      <c r="A54" s="190" t="s">
        <v>2017</v>
      </c>
      <c r="B54" s="190" t="s">
        <v>2018</v>
      </c>
      <c r="C54" s="190" t="s">
        <v>4166</v>
      </c>
      <c r="D54" s="190" t="s">
        <v>4176</v>
      </c>
      <c r="E54" s="190" t="s">
        <v>4192</v>
      </c>
      <c r="F54" s="169" t="s">
        <v>2022</v>
      </c>
      <c r="G54" s="191">
        <v>7063218123</v>
      </c>
      <c r="H54" s="192" t="s">
        <v>922</v>
      </c>
      <c r="I54" s="172">
        <v>7063218123</v>
      </c>
      <c r="J54" s="193" t="s">
        <v>61</v>
      </c>
      <c r="K54" s="172">
        <v>14503757741</v>
      </c>
      <c r="L54" s="195" t="s">
        <v>2268</v>
      </c>
      <c r="M54" s="172">
        <v>72073926134</v>
      </c>
      <c r="N54" s="194" t="s">
        <v>195</v>
      </c>
      <c r="O54" s="172">
        <v>34968262925</v>
      </c>
      <c r="P54" s="194" t="s">
        <v>2023</v>
      </c>
      <c r="Q54" s="223">
        <v>36794</v>
      </c>
      <c r="R54" s="195" t="s">
        <v>968</v>
      </c>
      <c r="S54" s="30">
        <v>44881</v>
      </c>
      <c r="T54" s="196"/>
      <c r="U54" s="197">
        <v>61993201765</v>
      </c>
      <c r="V54" s="198" t="s">
        <v>57</v>
      </c>
      <c r="W54" s="198" t="s">
        <v>58</v>
      </c>
    </row>
    <row r="55" spans="1:23" ht="15.75" customHeight="1">
      <c r="A55" s="190" t="s">
        <v>2017</v>
      </c>
      <c r="B55" s="190" t="s">
        <v>2018</v>
      </c>
      <c r="C55" s="190" t="s">
        <v>4166</v>
      </c>
      <c r="D55" s="190" t="s">
        <v>4176</v>
      </c>
      <c r="E55" s="190" t="s">
        <v>4193</v>
      </c>
      <c r="F55" s="169" t="s">
        <v>2022</v>
      </c>
      <c r="G55" s="191">
        <v>2716718156</v>
      </c>
      <c r="H55" s="192" t="s">
        <v>948</v>
      </c>
      <c r="I55" s="172">
        <v>2716718156</v>
      </c>
      <c r="J55" s="193" t="s">
        <v>61</v>
      </c>
      <c r="K55" s="172">
        <v>14503757741</v>
      </c>
      <c r="L55" s="195" t="s">
        <v>2268</v>
      </c>
      <c r="M55" s="172">
        <v>72073926134</v>
      </c>
      <c r="N55" s="194" t="s">
        <v>195</v>
      </c>
      <c r="O55" s="172">
        <v>34968262925</v>
      </c>
      <c r="P55" s="194" t="s">
        <v>2023</v>
      </c>
      <c r="Q55" s="223">
        <v>32552</v>
      </c>
      <c r="R55" s="195" t="s">
        <v>982</v>
      </c>
      <c r="S55" s="30">
        <v>44896</v>
      </c>
      <c r="T55" s="196"/>
      <c r="U55" s="197">
        <v>61994258550</v>
      </c>
      <c r="V55" s="198" t="s">
        <v>57</v>
      </c>
      <c r="W55" s="198" t="s">
        <v>58</v>
      </c>
    </row>
    <row r="56" spans="1:23" ht="15.75" customHeight="1">
      <c r="A56" s="190" t="s">
        <v>2017</v>
      </c>
      <c r="B56" s="190" t="s">
        <v>2018</v>
      </c>
      <c r="C56" s="190" t="s">
        <v>4166</v>
      </c>
      <c r="D56" s="190" t="s">
        <v>4176</v>
      </c>
      <c r="E56" s="190" t="s">
        <v>4194</v>
      </c>
      <c r="F56" s="169" t="s">
        <v>2022</v>
      </c>
      <c r="G56" s="191">
        <v>86552406134</v>
      </c>
      <c r="H56" s="192" t="s">
        <v>1989</v>
      </c>
      <c r="I56" s="172">
        <v>86552406134</v>
      </c>
      <c r="J56" s="193" t="s">
        <v>61</v>
      </c>
      <c r="K56" s="172">
        <v>14503757741</v>
      </c>
      <c r="L56" s="195" t="s">
        <v>2268</v>
      </c>
      <c r="M56" s="172">
        <v>72073926134</v>
      </c>
      <c r="N56" s="194" t="s">
        <v>195</v>
      </c>
      <c r="O56" s="172">
        <v>34968262925</v>
      </c>
      <c r="P56" s="194" t="s">
        <v>2023</v>
      </c>
      <c r="Q56" s="223">
        <v>28961</v>
      </c>
      <c r="R56" s="201" t="s">
        <v>2081</v>
      </c>
      <c r="S56" s="30">
        <v>44928</v>
      </c>
      <c r="T56" s="196"/>
      <c r="U56" s="197">
        <v>61982373934</v>
      </c>
      <c r="V56" s="198" t="s">
        <v>57</v>
      </c>
      <c r="W56" s="198" t="s">
        <v>58</v>
      </c>
    </row>
    <row r="57" spans="1:23" ht="15.75" customHeight="1">
      <c r="A57" s="190" t="s">
        <v>2017</v>
      </c>
      <c r="B57" s="190" t="s">
        <v>2018</v>
      </c>
      <c r="C57" s="190" t="s">
        <v>2019</v>
      </c>
      <c r="D57" s="190" t="s">
        <v>2026</v>
      </c>
      <c r="E57" s="190" t="s">
        <v>2045</v>
      </c>
      <c r="F57" s="169" t="s">
        <v>2022</v>
      </c>
      <c r="G57" s="191">
        <v>9755062696</v>
      </c>
      <c r="H57" s="192" t="s">
        <v>2002</v>
      </c>
      <c r="I57" s="172">
        <v>9755062696</v>
      </c>
      <c r="J57" s="193" t="s">
        <v>61</v>
      </c>
      <c r="K57" s="172" t="s">
        <v>47</v>
      </c>
      <c r="L57" s="192" t="s">
        <v>48</v>
      </c>
      <c r="M57" s="172" t="s">
        <v>121</v>
      </c>
      <c r="N57" s="194" t="s">
        <v>122</v>
      </c>
      <c r="O57" s="172">
        <v>34968262925</v>
      </c>
      <c r="P57" s="194" t="s">
        <v>2023</v>
      </c>
      <c r="Q57" s="223">
        <v>32677</v>
      </c>
      <c r="R57" s="195" t="s">
        <v>2091</v>
      </c>
      <c r="S57" s="30">
        <v>44928</v>
      </c>
      <c r="T57" s="196"/>
      <c r="U57" s="197">
        <v>32988617469</v>
      </c>
      <c r="V57" s="198" t="s">
        <v>45</v>
      </c>
      <c r="W57" s="198" t="s">
        <v>46</v>
      </c>
    </row>
    <row r="58" spans="1:23" ht="15.75" customHeight="1">
      <c r="A58" s="190" t="s">
        <v>2017</v>
      </c>
      <c r="B58" s="190" t="s">
        <v>2018</v>
      </c>
      <c r="C58" s="190" t="s">
        <v>4166</v>
      </c>
      <c r="D58" s="190" t="s">
        <v>4167</v>
      </c>
      <c r="E58" s="190" t="s">
        <v>4195</v>
      </c>
      <c r="F58" s="169" t="s">
        <v>2022</v>
      </c>
      <c r="G58" s="191">
        <v>2946919102</v>
      </c>
      <c r="H58" s="192" t="s">
        <v>1658</v>
      </c>
      <c r="I58" s="172">
        <v>2946919102</v>
      </c>
      <c r="J58" s="193" t="s">
        <v>61</v>
      </c>
      <c r="K58" s="172">
        <v>5029234152</v>
      </c>
      <c r="L58" s="192" t="s">
        <v>68</v>
      </c>
      <c r="M58" s="172">
        <v>72073926134</v>
      </c>
      <c r="N58" s="194" t="s">
        <v>195</v>
      </c>
      <c r="O58" s="172">
        <v>34968262925</v>
      </c>
      <c r="P58" s="194" t="s">
        <v>2023</v>
      </c>
      <c r="Q58" s="223">
        <v>32804</v>
      </c>
      <c r="R58" s="195" t="s">
        <v>2093</v>
      </c>
      <c r="S58" s="30">
        <v>44928</v>
      </c>
      <c r="T58" s="196"/>
      <c r="U58" s="197">
        <v>61998696617</v>
      </c>
      <c r="V58" s="198" t="s">
        <v>57</v>
      </c>
      <c r="W58" s="198" t="s">
        <v>58</v>
      </c>
    </row>
    <row r="59" spans="1:23" ht="15.75" customHeight="1">
      <c r="A59" s="190" t="s">
        <v>2017</v>
      </c>
      <c r="B59" s="190" t="s">
        <v>2018</v>
      </c>
      <c r="C59" s="190" t="s">
        <v>4166</v>
      </c>
      <c r="D59" s="190" t="s">
        <v>4176</v>
      </c>
      <c r="E59" s="190" t="s">
        <v>4196</v>
      </c>
      <c r="F59" s="169" t="s">
        <v>2022</v>
      </c>
      <c r="G59" s="191">
        <v>72637005149</v>
      </c>
      <c r="H59" s="192" t="s">
        <v>1818</v>
      </c>
      <c r="I59" s="172">
        <v>72637005149</v>
      </c>
      <c r="J59" s="193" t="s">
        <v>61</v>
      </c>
      <c r="K59" s="172">
        <v>14503757741</v>
      </c>
      <c r="L59" s="195" t="s">
        <v>2268</v>
      </c>
      <c r="M59" s="172">
        <v>72073926134</v>
      </c>
      <c r="N59" s="194" t="s">
        <v>195</v>
      </c>
      <c r="O59" s="172">
        <v>34968262925</v>
      </c>
      <c r="P59" s="194" t="s">
        <v>2023</v>
      </c>
      <c r="Q59" s="223">
        <v>29990</v>
      </c>
      <c r="R59" s="195" t="s">
        <v>2083</v>
      </c>
      <c r="S59" s="30">
        <v>44928</v>
      </c>
      <c r="T59" s="196"/>
      <c r="U59" s="197">
        <v>61994062467</v>
      </c>
      <c r="V59" s="198" t="s">
        <v>57</v>
      </c>
      <c r="W59" s="198" t="s">
        <v>58</v>
      </c>
    </row>
    <row r="60" spans="1:23" ht="15.75" customHeight="1">
      <c r="A60" s="190" t="s">
        <v>2017</v>
      </c>
      <c r="B60" s="190" t="s">
        <v>2018</v>
      </c>
      <c r="C60" s="190" t="s">
        <v>4166</v>
      </c>
      <c r="D60" s="190" t="s">
        <v>4167</v>
      </c>
      <c r="E60" s="190" t="s">
        <v>4197</v>
      </c>
      <c r="F60" s="169" t="s">
        <v>2022</v>
      </c>
      <c r="G60" s="191">
        <v>63270064349</v>
      </c>
      <c r="H60" s="192" t="s">
        <v>1531</v>
      </c>
      <c r="I60" s="172">
        <v>63270064349</v>
      </c>
      <c r="J60" s="193" t="s">
        <v>61</v>
      </c>
      <c r="K60" s="172">
        <v>5029234152</v>
      </c>
      <c r="L60" s="192" t="s">
        <v>68</v>
      </c>
      <c r="M60" s="172">
        <v>72073926134</v>
      </c>
      <c r="N60" s="194" t="s">
        <v>195</v>
      </c>
      <c r="O60" s="172">
        <v>34968262925</v>
      </c>
      <c r="P60" s="194" t="s">
        <v>2023</v>
      </c>
      <c r="Q60" s="223">
        <v>30329</v>
      </c>
      <c r="R60" s="195" t="s">
        <v>2106</v>
      </c>
      <c r="S60" s="30">
        <v>44942</v>
      </c>
      <c r="T60" s="200"/>
      <c r="U60" s="197">
        <v>61985609907</v>
      </c>
      <c r="V60" s="198" t="s">
        <v>57</v>
      </c>
      <c r="W60" s="198" t="s">
        <v>58</v>
      </c>
    </row>
    <row r="61" spans="1:23" ht="15.75" customHeight="1">
      <c r="A61" s="190" t="s">
        <v>2017</v>
      </c>
      <c r="B61" s="190" t="s">
        <v>2018</v>
      </c>
      <c r="C61" s="190" t="s">
        <v>2019</v>
      </c>
      <c r="D61" s="190" t="s">
        <v>2026</v>
      </c>
      <c r="E61" s="190" t="s">
        <v>4198</v>
      </c>
      <c r="F61" s="169" t="s">
        <v>2022</v>
      </c>
      <c r="G61" s="191">
        <v>1671060660</v>
      </c>
      <c r="H61" s="192" t="s">
        <v>2108</v>
      </c>
      <c r="I61" s="172">
        <v>1671060660</v>
      </c>
      <c r="J61" s="193" t="s">
        <v>61</v>
      </c>
      <c r="K61" s="172" t="s">
        <v>47</v>
      </c>
      <c r="L61" s="192" t="s">
        <v>48</v>
      </c>
      <c r="M61" s="172" t="s">
        <v>121</v>
      </c>
      <c r="N61" s="194" t="s">
        <v>122</v>
      </c>
      <c r="O61" s="172">
        <v>34968262925</v>
      </c>
      <c r="P61" s="194" t="s">
        <v>2023</v>
      </c>
      <c r="Q61" s="223">
        <v>32468</v>
      </c>
      <c r="R61" s="204" t="s">
        <v>2109</v>
      </c>
      <c r="S61" s="30">
        <v>44942</v>
      </c>
      <c r="T61" s="200"/>
      <c r="U61" s="197">
        <v>32999629969</v>
      </c>
      <c r="V61" s="198" t="s">
        <v>45</v>
      </c>
      <c r="W61" s="198" t="s">
        <v>46</v>
      </c>
    </row>
    <row r="62" spans="1:23" ht="15.75" customHeight="1">
      <c r="A62" s="190" t="s">
        <v>2017</v>
      </c>
      <c r="B62" s="190" t="s">
        <v>2018</v>
      </c>
      <c r="C62" s="190" t="s">
        <v>4169</v>
      </c>
      <c r="D62" s="190" t="s">
        <v>4174</v>
      </c>
      <c r="E62" s="190" t="s">
        <v>4199</v>
      </c>
      <c r="F62" s="169" t="s">
        <v>2022</v>
      </c>
      <c r="G62" s="191">
        <v>1768766185</v>
      </c>
      <c r="H62" s="192" t="s">
        <v>2110</v>
      </c>
      <c r="I62" s="172">
        <v>1768766185</v>
      </c>
      <c r="J62" s="193" t="s">
        <v>61</v>
      </c>
      <c r="K62" s="172">
        <v>70325321108</v>
      </c>
      <c r="L62" s="192" t="s">
        <v>674</v>
      </c>
      <c r="M62" s="172">
        <v>88313050187</v>
      </c>
      <c r="N62" s="194" t="s">
        <v>2267</v>
      </c>
      <c r="O62" s="172">
        <v>34968262925</v>
      </c>
      <c r="P62" s="194" t="s">
        <v>2023</v>
      </c>
      <c r="Q62" s="223">
        <v>32597</v>
      </c>
      <c r="R62" s="195" t="s">
        <v>2111</v>
      </c>
      <c r="S62" s="30">
        <v>44942</v>
      </c>
      <c r="T62" s="200"/>
      <c r="U62" s="197">
        <v>62993779176</v>
      </c>
      <c r="V62" s="198" t="s">
        <v>53</v>
      </c>
      <c r="W62" s="198" t="s">
        <v>54</v>
      </c>
    </row>
    <row r="63" spans="1:23" ht="15.75" customHeight="1">
      <c r="A63" s="190" t="s">
        <v>2017</v>
      </c>
      <c r="B63" s="190" t="s">
        <v>2018</v>
      </c>
      <c r="C63" s="190" t="s">
        <v>4169</v>
      </c>
      <c r="D63" s="190" t="s">
        <v>4174</v>
      </c>
      <c r="E63" s="190" t="s">
        <v>4200</v>
      </c>
      <c r="F63" s="169" t="s">
        <v>2022</v>
      </c>
      <c r="G63" s="191">
        <v>6146623113</v>
      </c>
      <c r="H63" s="192" t="s">
        <v>1830</v>
      </c>
      <c r="I63" s="172">
        <v>6146623113</v>
      </c>
      <c r="J63" s="193" t="s">
        <v>61</v>
      </c>
      <c r="K63" s="172">
        <v>70325321108</v>
      </c>
      <c r="L63" s="192" t="s">
        <v>674</v>
      </c>
      <c r="M63" s="172">
        <v>88313050187</v>
      </c>
      <c r="N63" s="194" t="s">
        <v>2267</v>
      </c>
      <c r="O63" s="172">
        <v>34968262925</v>
      </c>
      <c r="P63" s="194" t="s">
        <v>2023</v>
      </c>
      <c r="Q63" s="223">
        <v>36830</v>
      </c>
      <c r="R63" s="195" t="s">
        <v>2113</v>
      </c>
      <c r="S63" s="30">
        <v>44942</v>
      </c>
      <c r="T63" s="200"/>
      <c r="U63" s="197">
        <v>62986021339</v>
      </c>
      <c r="V63" s="198" t="s">
        <v>53</v>
      </c>
      <c r="W63" s="198" t="s">
        <v>54</v>
      </c>
    </row>
    <row r="64" spans="1:23" ht="15.75" customHeight="1">
      <c r="A64" s="190" t="s">
        <v>2017</v>
      </c>
      <c r="B64" s="190" t="s">
        <v>2018</v>
      </c>
      <c r="C64" s="190" t="s">
        <v>2019</v>
      </c>
      <c r="D64" s="190" t="s">
        <v>2030</v>
      </c>
      <c r="E64" s="190" t="s">
        <v>2061</v>
      </c>
      <c r="F64" s="169" t="s">
        <v>2022</v>
      </c>
      <c r="G64" s="191">
        <v>43431585434</v>
      </c>
      <c r="H64" s="192" t="s">
        <v>2126</v>
      </c>
      <c r="I64" s="172">
        <v>43431585434</v>
      </c>
      <c r="J64" s="193" t="s">
        <v>61</v>
      </c>
      <c r="K64" s="172">
        <v>9408588436</v>
      </c>
      <c r="L64" s="192" t="s">
        <v>1526</v>
      </c>
      <c r="M64" s="172" t="s">
        <v>121</v>
      </c>
      <c r="N64" s="194" t="s">
        <v>122</v>
      </c>
      <c r="O64" s="172">
        <v>34968262925</v>
      </c>
      <c r="P64" s="194" t="s">
        <v>2023</v>
      </c>
      <c r="Q64" s="223">
        <v>23887</v>
      </c>
      <c r="R64" s="201" t="s">
        <v>2127</v>
      </c>
      <c r="S64" s="30">
        <v>44949</v>
      </c>
      <c r="T64" s="206">
        <v>44991</v>
      </c>
      <c r="U64" s="197">
        <v>83993590551</v>
      </c>
      <c r="V64" s="198" t="s">
        <v>1527</v>
      </c>
      <c r="W64" s="198" t="s">
        <v>1528</v>
      </c>
    </row>
    <row r="65" spans="1:26" ht="15.75" customHeight="1">
      <c r="A65" s="190" t="s">
        <v>2017</v>
      </c>
      <c r="B65" s="190" t="s">
        <v>2018</v>
      </c>
      <c r="C65" s="190" t="s">
        <v>2019</v>
      </c>
      <c r="D65" s="190" t="s">
        <v>2043</v>
      </c>
      <c r="E65" s="190" t="s">
        <v>2046</v>
      </c>
      <c r="F65" s="169" t="s">
        <v>2022</v>
      </c>
      <c r="G65" s="191">
        <v>71345015402</v>
      </c>
      <c r="H65" s="192" t="s">
        <v>2133</v>
      </c>
      <c r="I65" s="172">
        <v>71345015402</v>
      </c>
      <c r="J65" s="193" t="s">
        <v>61</v>
      </c>
      <c r="K65" s="172" t="s">
        <v>5</v>
      </c>
      <c r="L65" s="192" t="s">
        <v>2130</v>
      </c>
      <c r="M65" s="172" t="s">
        <v>121</v>
      </c>
      <c r="N65" s="194" t="s">
        <v>122</v>
      </c>
      <c r="O65" s="172">
        <v>34968262925</v>
      </c>
      <c r="P65" s="194" t="s">
        <v>2023</v>
      </c>
      <c r="Q65" s="223">
        <v>36652</v>
      </c>
      <c r="R65" s="201" t="s">
        <v>2134</v>
      </c>
      <c r="S65" s="30">
        <v>44949</v>
      </c>
      <c r="T65" s="206">
        <v>44992</v>
      </c>
      <c r="U65" s="197">
        <v>83981579021</v>
      </c>
      <c r="V65" s="198" t="s">
        <v>1691</v>
      </c>
      <c r="W65" s="198" t="s">
        <v>1528</v>
      </c>
    </row>
    <row r="66" spans="1:26" ht="15.75" customHeight="1">
      <c r="A66" s="190" t="s">
        <v>2017</v>
      </c>
      <c r="B66" s="190" t="s">
        <v>2018</v>
      </c>
      <c r="C66" s="190" t="s">
        <v>2019</v>
      </c>
      <c r="D66" s="190" t="s">
        <v>2030</v>
      </c>
      <c r="E66" s="190" t="s">
        <v>2062</v>
      </c>
      <c r="F66" s="169" t="s">
        <v>2022</v>
      </c>
      <c r="G66" s="191">
        <v>9479290456</v>
      </c>
      <c r="H66" s="192" t="s">
        <v>1616</v>
      </c>
      <c r="I66" s="172">
        <v>9479290456</v>
      </c>
      <c r="J66" s="193" t="s">
        <v>61</v>
      </c>
      <c r="K66" s="172">
        <v>9408588436</v>
      </c>
      <c r="L66" s="192" t="s">
        <v>1526</v>
      </c>
      <c r="M66" s="172" t="s">
        <v>121</v>
      </c>
      <c r="N66" s="194" t="s">
        <v>122</v>
      </c>
      <c r="O66" s="172">
        <v>34968262925</v>
      </c>
      <c r="P66" s="194" t="s">
        <v>2023</v>
      </c>
      <c r="Q66" s="223">
        <v>32989</v>
      </c>
      <c r="R66" s="201" t="s">
        <v>2139</v>
      </c>
      <c r="S66" s="30">
        <v>44949</v>
      </c>
      <c r="T66" s="200"/>
      <c r="U66" s="197">
        <v>83998633574</v>
      </c>
      <c r="V66" s="198" t="s">
        <v>1527</v>
      </c>
      <c r="W66" s="198" t="s">
        <v>1528</v>
      </c>
    </row>
    <row r="67" spans="1:26" ht="15.75" customHeight="1">
      <c r="A67" s="190" t="s">
        <v>2017</v>
      </c>
      <c r="B67" s="190" t="s">
        <v>2018</v>
      </c>
      <c r="C67" s="190" t="s">
        <v>2019</v>
      </c>
      <c r="D67" s="190" t="s">
        <v>2043</v>
      </c>
      <c r="E67" s="190" t="s">
        <v>2055</v>
      </c>
      <c r="F67" s="169" t="s">
        <v>2022</v>
      </c>
      <c r="G67" s="191">
        <v>8849120435</v>
      </c>
      <c r="H67" s="192" t="s">
        <v>1690</v>
      </c>
      <c r="I67" s="172">
        <v>8849120435</v>
      </c>
      <c r="J67" s="193" t="s">
        <v>61</v>
      </c>
      <c r="K67" s="172" t="s">
        <v>5</v>
      </c>
      <c r="L67" s="192" t="s">
        <v>2130</v>
      </c>
      <c r="M67" s="172" t="s">
        <v>121</v>
      </c>
      <c r="N67" s="194" t="s">
        <v>122</v>
      </c>
      <c r="O67" s="172">
        <v>34968262925</v>
      </c>
      <c r="P67" s="194" t="s">
        <v>2023</v>
      </c>
      <c r="Q67" s="223">
        <v>33677</v>
      </c>
      <c r="R67" s="201" t="s">
        <v>2141</v>
      </c>
      <c r="S67" s="30">
        <v>44949</v>
      </c>
      <c r="T67" s="200"/>
      <c r="U67" s="197">
        <v>83986257363</v>
      </c>
      <c r="V67" s="198" t="s">
        <v>1691</v>
      </c>
      <c r="W67" s="198" t="s">
        <v>1528</v>
      </c>
    </row>
    <row r="68" spans="1:26" ht="15.75" customHeight="1">
      <c r="A68" s="190" t="s">
        <v>2017</v>
      </c>
      <c r="B68" s="190" t="s">
        <v>2018</v>
      </c>
      <c r="C68" s="190" t="s">
        <v>2019</v>
      </c>
      <c r="D68" s="190" t="s">
        <v>2043</v>
      </c>
      <c r="E68" s="190" t="s">
        <v>2065</v>
      </c>
      <c r="F68" s="169" t="s">
        <v>2022</v>
      </c>
      <c r="G68" s="191">
        <v>8145581435</v>
      </c>
      <c r="H68" s="192" t="s">
        <v>1791</v>
      </c>
      <c r="I68" s="172">
        <v>8145581435</v>
      </c>
      <c r="J68" s="193" t="s">
        <v>61</v>
      </c>
      <c r="K68" s="172">
        <v>1394995474</v>
      </c>
      <c r="L68" s="192" t="s">
        <v>2116</v>
      </c>
      <c r="M68" s="172" t="s">
        <v>121</v>
      </c>
      <c r="N68" s="194" t="s">
        <v>122</v>
      </c>
      <c r="O68" s="172">
        <v>34968262925</v>
      </c>
      <c r="P68" s="194" t="s">
        <v>2023</v>
      </c>
      <c r="Q68" s="223">
        <v>33194</v>
      </c>
      <c r="R68" s="201" t="s">
        <v>2147</v>
      </c>
      <c r="S68" s="30">
        <v>44949</v>
      </c>
      <c r="T68" s="200"/>
      <c r="U68" s="197">
        <v>83991882191</v>
      </c>
      <c r="V68" s="198" t="s">
        <v>1691</v>
      </c>
      <c r="W68" s="198" t="s">
        <v>1528</v>
      </c>
    </row>
    <row r="69" spans="1:26" ht="15.75" customHeight="1">
      <c r="A69" s="190" t="s">
        <v>2017</v>
      </c>
      <c r="B69" s="190" t="s">
        <v>2018</v>
      </c>
      <c r="C69" s="190" t="s">
        <v>2019</v>
      </c>
      <c r="D69" s="190" t="s">
        <v>2030</v>
      </c>
      <c r="E69" s="190" t="s">
        <v>2064</v>
      </c>
      <c r="F69" s="169" t="s">
        <v>2022</v>
      </c>
      <c r="G69" s="191">
        <v>80617492468</v>
      </c>
      <c r="H69" s="192" t="s">
        <v>2152</v>
      </c>
      <c r="I69" s="172">
        <v>80617492468</v>
      </c>
      <c r="J69" s="193" t="s">
        <v>61</v>
      </c>
      <c r="K69" s="172">
        <v>9408588436</v>
      </c>
      <c r="L69" s="192" t="s">
        <v>1526</v>
      </c>
      <c r="M69" s="172" t="s">
        <v>121</v>
      </c>
      <c r="N69" s="194" t="s">
        <v>122</v>
      </c>
      <c r="O69" s="172">
        <v>34968262925</v>
      </c>
      <c r="P69" s="194" t="s">
        <v>2023</v>
      </c>
      <c r="Q69" s="223">
        <v>25746</v>
      </c>
      <c r="R69" s="208" t="s">
        <v>2153</v>
      </c>
      <c r="S69" s="30">
        <v>44949</v>
      </c>
      <c r="T69" s="200"/>
      <c r="U69" s="197">
        <v>83988250766</v>
      </c>
      <c r="V69" s="198" t="s">
        <v>1527</v>
      </c>
      <c r="W69" s="198" t="s">
        <v>1528</v>
      </c>
    </row>
    <row r="70" spans="1:26" ht="15.75" customHeight="1">
      <c r="A70" s="190" t="s">
        <v>2017</v>
      </c>
      <c r="B70" s="190" t="s">
        <v>2018</v>
      </c>
      <c r="C70" s="190" t="s">
        <v>2019</v>
      </c>
      <c r="D70" s="190" t="s">
        <v>2030</v>
      </c>
      <c r="E70" s="190" t="s">
        <v>2072</v>
      </c>
      <c r="F70" s="169" t="s">
        <v>2022</v>
      </c>
      <c r="G70" s="191">
        <v>1413771432</v>
      </c>
      <c r="H70" s="192" t="s">
        <v>1883</v>
      </c>
      <c r="I70" s="172">
        <v>1413771432</v>
      </c>
      <c r="J70" s="193" t="s">
        <v>61</v>
      </c>
      <c r="K70" s="172">
        <v>9408588436</v>
      </c>
      <c r="L70" s="192" t="s">
        <v>1526</v>
      </c>
      <c r="M70" s="172" t="s">
        <v>121</v>
      </c>
      <c r="N70" s="194" t="s">
        <v>122</v>
      </c>
      <c r="O70" s="172">
        <v>34968262925</v>
      </c>
      <c r="P70" s="194" t="s">
        <v>2023</v>
      </c>
      <c r="Q70" s="223">
        <v>32124</v>
      </c>
      <c r="R70" s="201" t="s">
        <v>2158</v>
      </c>
      <c r="S70" s="30">
        <v>44949</v>
      </c>
      <c r="T70" s="200"/>
      <c r="U70" s="197">
        <v>83981693818</v>
      </c>
      <c r="V70" s="198" t="s">
        <v>1527</v>
      </c>
      <c r="W70" s="198" t="s">
        <v>1528</v>
      </c>
    </row>
    <row r="71" spans="1:26" ht="15.75" customHeight="1">
      <c r="A71" s="190" t="s">
        <v>2017</v>
      </c>
      <c r="B71" s="190" t="s">
        <v>2018</v>
      </c>
      <c r="C71" s="190" t="s">
        <v>2019</v>
      </c>
      <c r="D71" s="190" t="s">
        <v>2043</v>
      </c>
      <c r="E71" s="190" t="s">
        <v>2074</v>
      </c>
      <c r="F71" s="169" t="s">
        <v>2022</v>
      </c>
      <c r="G71" s="191">
        <v>6041756474</v>
      </c>
      <c r="H71" s="192" t="s">
        <v>1912</v>
      </c>
      <c r="I71" s="172">
        <v>6041756474</v>
      </c>
      <c r="J71" s="193" t="s">
        <v>61</v>
      </c>
      <c r="K71" s="172">
        <v>1394995474</v>
      </c>
      <c r="L71" s="192" t="s">
        <v>2116</v>
      </c>
      <c r="M71" s="172" t="s">
        <v>121</v>
      </c>
      <c r="N71" s="194" t="s">
        <v>122</v>
      </c>
      <c r="O71" s="172">
        <v>34968262925</v>
      </c>
      <c r="P71" s="194" t="s">
        <v>2023</v>
      </c>
      <c r="Q71" s="223">
        <v>31089</v>
      </c>
      <c r="R71" s="201" t="s">
        <v>2162</v>
      </c>
      <c r="S71" s="30">
        <v>44949</v>
      </c>
      <c r="T71" s="206">
        <v>44999</v>
      </c>
      <c r="U71" s="197">
        <v>83996043439</v>
      </c>
      <c r="V71" s="198" t="s">
        <v>1691</v>
      </c>
      <c r="W71" s="198" t="s">
        <v>1528</v>
      </c>
    </row>
    <row r="72" spans="1:26" ht="15.75" customHeight="1">
      <c r="A72" s="190" t="s">
        <v>2017</v>
      </c>
      <c r="B72" s="190" t="s">
        <v>2018</v>
      </c>
      <c r="C72" s="190" t="s">
        <v>4169</v>
      </c>
      <c r="D72" s="190" t="s">
        <v>4201</v>
      </c>
      <c r="E72" s="190" t="s">
        <v>4202</v>
      </c>
      <c r="F72" s="169" t="s">
        <v>2022</v>
      </c>
      <c r="G72" s="191" t="s">
        <v>2173</v>
      </c>
      <c r="H72" s="192" t="s">
        <v>2174</v>
      </c>
      <c r="I72" s="172" t="s">
        <v>2173</v>
      </c>
      <c r="J72" s="193" t="s">
        <v>61</v>
      </c>
      <c r="K72" s="172" t="s">
        <v>2168</v>
      </c>
      <c r="L72" s="214" t="s">
        <v>2169</v>
      </c>
      <c r="M72" s="172">
        <v>88313050187</v>
      </c>
      <c r="N72" s="211" t="s">
        <v>2267</v>
      </c>
      <c r="O72" s="172">
        <v>34968262925</v>
      </c>
      <c r="P72" s="194" t="s">
        <v>2023</v>
      </c>
      <c r="Q72" s="217">
        <v>34556</v>
      </c>
      <c r="R72" s="213" t="s">
        <v>2175</v>
      </c>
      <c r="S72" s="30">
        <v>44956</v>
      </c>
      <c r="T72" s="211"/>
      <c r="U72" s="197">
        <v>6294078968</v>
      </c>
      <c r="V72" s="198" t="s">
        <v>2171</v>
      </c>
      <c r="W72" s="198" t="s">
        <v>54</v>
      </c>
      <c r="X72" s="174"/>
      <c r="Y72" s="174"/>
      <c r="Z72" s="174"/>
    </row>
    <row r="73" spans="1:26" ht="15.75" customHeight="1">
      <c r="A73" s="190" t="s">
        <v>2017</v>
      </c>
      <c r="B73" s="190" t="s">
        <v>2018</v>
      </c>
      <c r="C73" s="190" t="s">
        <v>4169</v>
      </c>
      <c r="D73" s="190" t="s">
        <v>4201</v>
      </c>
      <c r="E73" s="190" t="s">
        <v>4203</v>
      </c>
      <c r="F73" s="169" t="s">
        <v>2022</v>
      </c>
      <c r="G73" s="191" t="s">
        <v>2177</v>
      </c>
      <c r="H73" s="192" t="s">
        <v>2178</v>
      </c>
      <c r="I73" s="172" t="s">
        <v>2177</v>
      </c>
      <c r="J73" s="193" t="s">
        <v>61</v>
      </c>
      <c r="K73" s="172" t="s">
        <v>2168</v>
      </c>
      <c r="L73" s="214" t="s">
        <v>2169</v>
      </c>
      <c r="M73" s="172">
        <v>88313050187</v>
      </c>
      <c r="N73" s="211" t="s">
        <v>2267</v>
      </c>
      <c r="O73" s="172">
        <v>34968262925</v>
      </c>
      <c r="P73" s="194" t="s">
        <v>2023</v>
      </c>
      <c r="Q73" s="217">
        <v>30143</v>
      </c>
      <c r="R73" s="213" t="s">
        <v>2179</v>
      </c>
      <c r="S73" s="30">
        <v>44956</v>
      </c>
      <c r="T73" s="211"/>
      <c r="U73" s="197">
        <v>62982358995</v>
      </c>
      <c r="V73" s="198" t="s">
        <v>2171</v>
      </c>
      <c r="W73" s="198" t="s">
        <v>54</v>
      </c>
      <c r="X73" s="174"/>
      <c r="Y73" s="174"/>
      <c r="Z73" s="174"/>
    </row>
    <row r="74" spans="1:26" ht="15.75" customHeight="1">
      <c r="A74" s="190" t="s">
        <v>2017</v>
      </c>
      <c r="B74" s="190" t="s">
        <v>2018</v>
      </c>
      <c r="C74" s="190" t="s">
        <v>4169</v>
      </c>
      <c r="D74" s="190" t="s">
        <v>4204</v>
      </c>
      <c r="E74" s="190" t="s">
        <v>4205</v>
      </c>
      <c r="F74" s="169" t="s">
        <v>2022</v>
      </c>
      <c r="G74" s="191" t="s">
        <v>2186</v>
      </c>
      <c r="H74" s="192" t="s">
        <v>2187</v>
      </c>
      <c r="I74" s="172" t="s">
        <v>2186</v>
      </c>
      <c r="J74" s="193" t="s">
        <v>61</v>
      </c>
      <c r="K74" s="172">
        <v>2372948180</v>
      </c>
      <c r="L74" s="192" t="s">
        <v>182</v>
      </c>
      <c r="M74" s="172">
        <v>88313050187</v>
      </c>
      <c r="N74" s="211" t="s">
        <v>2267</v>
      </c>
      <c r="O74" s="172">
        <v>34968262925</v>
      </c>
      <c r="P74" s="194" t="s">
        <v>2023</v>
      </c>
      <c r="Q74" s="217">
        <v>34771</v>
      </c>
      <c r="R74" s="213" t="s">
        <v>2188</v>
      </c>
      <c r="S74" s="30">
        <v>44956</v>
      </c>
      <c r="T74" s="211"/>
      <c r="U74" s="197">
        <v>16991179582</v>
      </c>
      <c r="V74" s="198" t="s">
        <v>53</v>
      </c>
      <c r="W74" s="198" t="s">
        <v>54</v>
      </c>
      <c r="X74" s="174"/>
      <c r="Y74" s="174"/>
      <c r="Z74" s="174"/>
    </row>
    <row r="75" spans="1:26" ht="15.75" customHeight="1">
      <c r="A75" s="190" t="s">
        <v>2017</v>
      </c>
      <c r="B75" s="190" t="s">
        <v>2018</v>
      </c>
      <c r="C75" s="190" t="s">
        <v>4169</v>
      </c>
      <c r="D75" s="190" t="s">
        <v>4201</v>
      </c>
      <c r="E75" s="190" t="s">
        <v>4206</v>
      </c>
      <c r="F75" s="169" t="s">
        <v>2022</v>
      </c>
      <c r="G75" s="191" t="s">
        <v>2190</v>
      </c>
      <c r="H75" s="192" t="s">
        <v>2191</v>
      </c>
      <c r="I75" s="172" t="s">
        <v>2190</v>
      </c>
      <c r="J75" s="193" t="s">
        <v>61</v>
      </c>
      <c r="K75" s="172" t="s">
        <v>2168</v>
      </c>
      <c r="L75" s="214" t="s">
        <v>2169</v>
      </c>
      <c r="M75" s="172">
        <v>88313050187</v>
      </c>
      <c r="N75" s="211" t="s">
        <v>2267</v>
      </c>
      <c r="O75" s="172">
        <v>34968262925</v>
      </c>
      <c r="P75" s="194" t="s">
        <v>2023</v>
      </c>
      <c r="Q75" s="217">
        <v>34082</v>
      </c>
      <c r="R75" s="213" t="s">
        <v>2192</v>
      </c>
      <c r="S75" s="30">
        <v>44956</v>
      </c>
      <c r="T75" s="211"/>
      <c r="U75" s="197">
        <v>62998336913</v>
      </c>
      <c r="V75" s="198" t="s">
        <v>2171</v>
      </c>
      <c r="W75" s="198" t="s">
        <v>54</v>
      </c>
      <c r="X75" s="174"/>
      <c r="Y75" s="174"/>
      <c r="Z75" s="174"/>
    </row>
    <row r="76" spans="1:26" ht="15.75" customHeight="1">
      <c r="A76" s="190" t="s">
        <v>2017</v>
      </c>
      <c r="B76" s="190" t="s">
        <v>2018</v>
      </c>
      <c r="C76" s="190" t="s">
        <v>4169</v>
      </c>
      <c r="D76" s="190" t="s">
        <v>4201</v>
      </c>
      <c r="E76" s="190" t="s">
        <v>4207</v>
      </c>
      <c r="F76" s="169" t="s">
        <v>2022</v>
      </c>
      <c r="G76" s="191" t="s">
        <v>2198</v>
      </c>
      <c r="H76" s="192" t="s">
        <v>2199</v>
      </c>
      <c r="I76" s="172" t="s">
        <v>2198</v>
      </c>
      <c r="J76" s="193" t="s">
        <v>61</v>
      </c>
      <c r="K76" s="172" t="s">
        <v>2168</v>
      </c>
      <c r="L76" s="214" t="s">
        <v>2169</v>
      </c>
      <c r="M76" s="172">
        <v>88313050187</v>
      </c>
      <c r="N76" s="211" t="s">
        <v>2267</v>
      </c>
      <c r="O76" s="172">
        <v>34968262925</v>
      </c>
      <c r="P76" s="194" t="s">
        <v>2023</v>
      </c>
      <c r="Q76" s="217">
        <v>33389</v>
      </c>
      <c r="R76" s="213" t="s">
        <v>2200</v>
      </c>
      <c r="S76" s="30">
        <v>44956</v>
      </c>
      <c r="T76" s="211"/>
      <c r="U76" s="197">
        <v>62997007406</v>
      </c>
      <c r="V76" s="198" t="s">
        <v>2171</v>
      </c>
      <c r="W76" s="198" t="s">
        <v>54</v>
      </c>
      <c r="X76" s="174"/>
      <c r="Y76" s="174"/>
      <c r="Z76" s="174"/>
    </row>
    <row r="77" spans="1:26" ht="15.75" customHeight="1">
      <c r="A77" s="190" t="s">
        <v>2017</v>
      </c>
      <c r="B77" s="190" t="s">
        <v>2018</v>
      </c>
      <c r="C77" s="190" t="s">
        <v>2019</v>
      </c>
      <c r="D77" s="190" t="s">
        <v>2043</v>
      </c>
      <c r="E77" s="190" t="s">
        <v>2054</v>
      </c>
      <c r="F77" s="169" t="s">
        <v>2022</v>
      </c>
      <c r="G77" s="191" t="s">
        <v>2202</v>
      </c>
      <c r="H77" s="192" t="s">
        <v>2203</v>
      </c>
      <c r="I77" s="172" t="s">
        <v>2202</v>
      </c>
      <c r="J77" s="193" t="s">
        <v>61</v>
      </c>
      <c r="K77" s="172">
        <v>1394995474</v>
      </c>
      <c r="L77" s="192" t="s">
        <v>2116</v>
      </c>
      <c r="M77" s="172" t="s">
        <v>121</v>
      </c>
      <c r="N77" s="194" t="s">
        <v>122</v>
      </c>
      <c r="O77" s="172">
        <v>34968262925</v>
      </c>
      <c r="P77" s="194" t="s">
        <v>2023</v>
      </c>
      <c r="Q77" s="217">
        <v>29725</v>
      </c>
      <c r="R77" s="213" t="s">
        <v>2204</v>
      </c>
      <c r="S77" s="30">
        <v>44956</v>
      </c>
      <c r="T77" s="211"/>
      <c r="U77" s="197">
        <v>8398587489</v>
      </c>
      <c r="V77" s="198" t="s">
        <v>1691</v>
      </c>
      <c r="W77" s="198" t="s">
        <v>1528</v>
      </c>
      <c r="X77" s="174"/>
      <c r="Y77" s="174"/>
      <c r="Z77" s="174"/>
    </row>
    <row r="78" spans="1:26" ht="15.75" customHeight="1">
      <c r="A78" s="190" t="s">
        <v>2017</v>
      </c>
      <c r="B78" s="190" t="s">
        <v>2018</v>
      </c>
      <c r="C78" s="190" t="s">
        <v>2019</v>
      </c>
      <c r="D78" s="190" t="s">
        <v>2030</v>
      </c>
      <c r="E78" s="190" t="s">
        <v>2092</v>
      </c>
      <c r="F78" s="169" t="s">
        <v>2022</v>
      </c>
      <c r="G78" s="191" t="s">
        <v>2211</v>
      </c>
      <c r="H78" s="192" t="s">
        <v>2212</v>
      </c>
      <c r="I78" s="172" t="s">
        <v>2211</v>
      </c>
      <c r="J78" s="193" t="s">
        <v>61</v>
      </c>
      <c r="K78" s="172">
        <v>9408588436</v>
      </c>
      <c r="L78" s="192" t="s">
        <v>1526</v>
      </c>
      <c r="M78" s="172" t="s">
        <v>121</v>
      </c>
      <c r="N78" s="194" t="s">
        <v>122</v>
      </c>
      <c r="O78" s="172">
        <v>34968262925</v>
      </c>
      <c r="P78" s="194" t="s">
        <v>2023</v>
      </c>
      <c r="Q78" s="217">
        <v>32556</v>
      </c>
      <c r="R78" s="213" t="s">
        <v>2213</v>
      </c>
      <c r="S78" s="30">
        <v>44956</v>
      </c>
      <c r="T78" s="211"/>
      <c r="U78" s="197" t="s">
        <v>2214</v>
      </c>
      <c r="V78" s="198" t="s">
        <v>1527</v>
      </c>
      <c r="W78" s="198" t="s">
        <v>1528</v>
      </c>
      <c r="X78" s="174"/>
      <c r="Y78" s="174"/>
      <c r="Z78" s="174"/>
    </row>
    <row r="79" spans="1:26" ht="15.75" customHeight="1">
      <c r="A79" s="190" t="s">
        <v>2017</v>
      </c>
      <c r="B79" s="190" t="s">
        <v>2018</v>
      </c>
      <c r="C79" s="190" t="s">
        <v>4169</v>
      </c>
      <c r="D79" s="190" t="s">
        <v>4204</v>
      </c>
      <c r="E79" s="190" t="s">
        <v>4208</v>
      </c>
      <c r="F79" s="169" t="s">
        <v>2022</v>
      </c>
      <c r="G79" s="191" t="s">
        <v>2216</v>
      </c>
      <c r="H79" s="192" t="s">
        <v>2217</v>
      </c>
      <c r="I79" s="172" t="s">
        <v>2216</v>
      </c>
      <c r="J79" s="193" t="s">
        <v>61</v>
      </c>
      <c r="K79" s="172">
        <v>2372948180</v>
      </c>
      <c r="L79" s="192" t="s">
        <v>182</v>
      </c>
      <c r="M79" s="172">
        <v>88313050187</v>
      </c>
      <c r="N79" s="211" t="s">
        <v>2267</v>
      </c>
      <c r="O79" s="172">
        <v>34968262925</v>
      </c>
      <c r="P79" s="194" t="s">
        <v>2023</v>
      </c>
      <c r="Q79" s="217">
        <v>35070</v>
      </c>
      <c r="R79" s="213" t="s">
        <v>2218</v>
      </c>
      <c r="S79" s="30">
        <v>44956</v>
      </c>
      <c r="T79" s="212">
        <v>45008</v>
      </c>
      <c r="U79" s="197">
        <v>37999098685</v>
      </c>
      <c r="V79" s="198" t="s">
        <v>53</v>
      </c>
      <c r="W79" s="198" t="s">
        <v>54</v>
      </c>
      <c r="X79" s="174"/>
      <c r="Y79" s="174"/>
      <c r="Z79" s="174"/>
    </row>
    <row r="80" spans="1:26" ht="15.75" customHeight="1">
      <c r="A80" s="190" t="s">
        <v>2017</v>
      </c>
      <c r="B80" s="190" t="s">
        <v>2018</v>
      </c>
      <c r="C80" s="190" t="s">
        <v>4169</v>
      </c>
      <c r="D80" s="190" t="s">
        <v>4204</v>
      </c>
      <c r="E80" s="190" t="s">
        <v>4209</v>
      </c>
      <c r="F80" s="169" t="s">
        <v>2022</v>
      </c>
      <c r="G80" s="191" t="s">
        <v>2220</v>
      </c>
      <c r="H80" s="192" t="s">
        <v>2221</v>
      </c>
      <c r="I80" s="172" t="s">
        <v>2220</v>
      </c>
      <c r="J80" s="193" t="s">
        <v>61</v>
      </c>
      <c r="K80" s="172">
        <v>2372948180</v>
      </c>
      <c r="L80" s="192" t="s">
        <v>182</v>
      </c>
      <c r="M80" s="172">
        <v>88313050187</v>
      </c>
      <c r="N80" s="211" t="s">
        <v>2267</v>
      </c>
      <c r="O80" s="172">
        <v>34968262925</v>
      </c>
      <c r="P80" s="194" t="s">
        <v>2023</v>
      </c>
      <c r="Q80" s="217">
        <v>29850</v>
      </c>
      <c r="R80" s="213" t="s">
        <v>2222</v>
      </c>
      <c r="S80" s="30">
        <v>44956</v>
      </c>
      <c r="T80" s="211"/>
      <c r="U80" s="197">
        <v>62994653375</v>
      </c>
      <c r="V80" s="198" t="s">
        <v>53</v>
      </c>
      <c r="W80" s="198" t="s">
        <v>54</v>
      </c>
      <c r="X80" s="174"/>
      <c r="Y80" s="174"/>
      <c r="Z80" s="174"/>
    </row>
    <row r="81" spans="1:26" ht="15.75" customHeight="1">
      <c r="A81" s="190" t="s">
        <v>2017</v>
      </c>
      <c r="B81" s="190" t="s">
        <v>2018</v>
      </c>
      <c r="C81" s="190" t="s">
        <v>4169</v>
      </c>
      <c r="D81" s="190" t="s">
        <v>4204</v>
      </c>
      <c r="E81" s="190" t="s">
        <v>4210</v>
      </c>
      <c r="F81" s="169" t="s">
        <v>2022</v>
      </c>
      <c r="G81" s="191" t="s">
        <v>2224</v>
      </c>
      <c r="H81" s="192" t="s">
        <v>2225</v>
      </c>
      <c r="I81" s="172" t="s">
        <v>2224</v>
      </c>
      <c r="J81" s="193" t="s">
        <v>61</v>
      </c>
      <c r="K81" s="172">
        <v>2372948180</v>
      </c>
      <c r="L81" s="192" t="s">
        <v>182</v>
      </c>
      <c r="M81" s="172">
        <v>88313050187</v>
      </c>
      <c r="N81" s="211" t="s">
        <v>2267</v>
      </c>
      <c r="O81" s="172">
        <v>34968262925</v>
      </c>
      <c r="P81" s="194" t="s">
        <v>2023</v>
      </c>
      <c r="Q81" s="217">
        <v>35339</v>
      </c>
      <c r="R81" s="213" t="s">
        <v>2226</v>
      </c>
      <c r="S81" s="30">
        <v>44956</v>
      </c>
      <c r="T81" s="211"/>
      <c r="U81" s="197">
        <v>62981412618</v>
      </c>
      <c r="V81" s="198" t="s">
        <v>53</v>
      </c>
      <c r="W81" s="198" t="s">
        <v>54</v>
      </c>
      <c r="X81" s="174"/>
      <c r="Y81" s="174"/>
      <c r="Z81" s="174"/>
    </row>
    <row r="82" spans="1:26" ht="15.75" customHeight="1">
      <c r="A82" s="190" t="s">
        <v>2017</v>
      </c>
      <c r="B82" s="190" t="s">
        <v>2018</v>
      </c>
      <c r="C82" s="190" t="s">
        <v>4169</v>
      </c>
      <c r="D82" s="190" t="s">
        <v>4204</v>
      </c>
      <c r="E82" s="190" t="s">
        <v>4211</v>
      </c>
      <c r="F82" s="169" t="s">
        <v>2022</v>
      </c>
      <c r="G82" s="191" t="s">
        <v>2228</v>
      </c>
      <c r="H82" s="192" t="s">
        <v>2280</v>
      </c>
      <c r="I82" s="172" t="s">
        <v>2228</v>
      </c>
      <c r="J82" s="193" t="s">
        <v>61</v>
      </c>
      <c r="K82" s="172">
        <v>2372948180</v>
      </c>
      <c r="L82" s="192" t="s">
        <v>182</v>
      </c>
      <c r="M82" s="172">
        <v>88313050187</v>
      </c>
      <c r="N82" s="211" t="s">
        <v>2267</v>
      </c>
      <c r="O82" s="172">
        <v>34968262925</v>
      </c>
      <c r="P82" s="194" t="s">
        <v>2023</v>
      </c>
      <c r="Q82" s="217">
        <v>36928</v>
      </c>
      <c r="R82" s="213" t="s">
        <v>2230</v>
      </c>
      <c r="S82" s="30">
        <v>44956</v>
      </c>
      <c r="T82" s="211"/>
      <c r="U82" s="197">
        <v>62992534194</v>
      </c>
      <c r="V82" s="198" t="s">
        <v>53</v>
      </c>
      <c r="W82" s="198" t="s">
        <v>54</v>
      </c>
      <c r="X82" s="174"/>
      <c r="Y82" s="174"/>
      <c r="Z82" s="174"/>
    </row>
    <row r="83" spans="1:26" ht="15.75" customHeight="1">
      <c r="A83" s="190" t="s">
        <v>2017</v>
      </c>
      <c r="B83" s="190" t="s">
        <v>2018</v>
      </c>
      <c r="C83" s="190" t="s">
        <v>4169</v>
      </c>
      <c r="D83" s="190" t="s">
        <v>4204</v>
      </c>
      <c r="E83" s="190" t="s">
        <v>4212</v>
      </c>
      <c r="F83" s="169" t="s">
        <v>2022</v>
      </c>
      <c r="G83" s="191" t="s">
        <v>2232</v>
      </c>
      <c r="H83" s="192" t="s">
        <v>2233</v>
      </c>
      <c r="I83" s="172" t="s">
        <v>2232</v>
      </c>
      <c r="J83" s="193" t="s">
        <v>61</v>
      </c>
      <c r="K83" s="172">
        <v>2372948180</v>
      </c>
      <c r="L83" s="192" t="s">
        <v>182</v>
      </c>
      <c r="M83" s="172">
        <v>88313050187</v>
      </c>
      <c r="N83" s="211" t="s">
        <v>2267</v>
      </c>
      <c r="O83" s="172">
        <v>34968262925</v>
      </c>
      <c r="P83" s="194" t="s">
        <v>2023</v>
      </c>
      <c r="Q83" s="228">
        <v>35061</v>
      </c>
      <c r="R83" s="213" t="s">
        <v>2234</v>
      </c>
      <c r="S83" s="30">
        <v>44956</v>
      </c>
      <c r="T83" s="212">
        <v>45002</v>
      </c>
      <c r="U83" s="197">
        <v>62994784989</v>
      </c>
      <c r="V83" s="198" t="s">
        <v>53</v>
      </c>
      <c r="W83" s="198" t="s">
        <v>54</v>
      </c>
      <c r="X83" s="174"/>
      <c r="Y83" s="174"/>
      <c r="Z83" s="174"/>
    </row>
    <row r="84" spans="1:26" ht="15.75" customHeight="1">
      <c r="A84" s="190" t="s">
        <v>2017</v>
      </c>
      <c r="B84" s="190" t="s">
        <v>2018</v>
      </c>
      <c r="C84" s="190" t="s">
        <v>4169</v>
      </c>
      <c r="D84" s="190" t="s">
        <v>4204</v>
      </c>
      <c r="E84" s="190" t="s">
        <v>4213</v>
      </c>
      <c r="F84" s="169" t="s">
        <v>2022</v>
      </c>
      <c r="G84" s="191" t="s">
        <v>2244</v>
      </c>
      <c r="H84" s="192" t="s">
        <v>2245</v>
      </c>
      <c r="I84" s="172" t="s">
        <v>2244</v>
      </c>
      <c r="J84" s="193" t="s">
        <v>61</v>
      </c>
      <c r="K84" s="172">
        <v>2372948180</v>
      </c>
      <c r="L84" s="192" t="s">
        <v>182</v>
      </c>
      <c r="M84" s="172">
        <v>88313050187</v>
      </c>
      <c r="N84" s="211" t="s">
        <v>2267</v>
      </c>
      <c r="O84" s="172">
        <v>34968262925</v>
      </c>
      <c r="P84" s="194" t="s">
        <v>2023</v>
      </c>
      <c r="Q84" s="217">
        <v>35159</v>
      </c>
      <c r="R84" s="213" t="s">
        <v>2246</v>
      </c>
      <c r="S84" s="30">
        <v>44956</v>
      </c>
      <c r="T84" s="212">
        <v>45009</v>
      </c>
      <c r="U84" s="197">
        <v>62992689660</v>
      </c>
      <c r="V84" s="198" t="s">
        <v>53</v>
      </c>
      <c r="W84" s="198" t="s">
        <v>54</v>
      </c>
      <c r="X84" s="174"/>
      <c r="Y84" s="174"/>
      <c r="Z84" s="174"/>
    </row>
    <row r="85" spans="1:26" ht="15.75" customHeight="1">
      <c r="A85" s="190" t="s">
        <v>2017</v>
      </c>
      <c r="B85" s="190" t="s">
        <v>2018</v>
      </c>
      <c r="C85" s="190" t="s">
        <v>4169</v>
      </c>
      <c r="D85" s="190" t="s">
        <v>4204</v>
      </c>
      <c r="E85" s="190" t="s">
        <v>4214</v>
      </c>
      <c r="F85" s="169" t="s">
        <v>2022</v>
      </c>
      <c r="G85" s="191" t="s">
        <v>2248</v>
      </c>
      <c r="H85" s="192" t="s">
        <v>2249</v>
      </c>
      <c r="I85" s="172" t="s">
        <v>2248</v>
      </c>
      <c r="J85" s="193" t="s">
        <v>61</v>
      </c>
      <c r="K85" s="172">
        <v>2372948180</v>
      </c>
      <c r="L85" s="192" t="s">
        <v>182</v>
      </c>
      <c r="M85" s="172">
        <v>88313050187</v>
      </c>
      <c r="N85" s="211" t="s">
        <v>2267</v>
      </c>
      <c r="O85" s="172">
        <v>34968262925</v>
      </c>
      <c r="P85" s="194" t="s">
        <v>2023</v>
      </c>
      <c r="Q85" s="228">
        <v>34263</v>
      </c>
      <c r="R85" s="213" t="s">
        <v>2250</v>
      </c>
      <c r="S85" s="30">
        <v>44956</v>
      </c>
      <c r="T85" s="211"/>
      <c r="U85" s="197">
        <v>62995745338</v>
      </c>
      <c r="V85" s="198" t="s">
        <v>53</v>
      </c>
      <c r="W85" s="198" t="s">
        <v>54</v>
      </c>
      <c r="X85" s="174"/>
      <c r="Y85" s="174"/>
      <c r="Z85" s="174"/>
    </row>
    <row r="86" spans="1:26" ht="15.75" customHeight="1">
      <c r="A86" s="190" t="s">
        <v>2017</v>
      </c>
      <c r="B86" s="190" t="s">
        <v>2018</v>
      </c>
      <c r="C86" s="190" t="s">
        <v>4166</v>
      </c>
      <c r="D86" s="190" t="s">
        <v>4215</v>
      </c>
      <c r="E86" s="190" t="s">
        <v>4216</v>
      </c>
      <c r="F86" s="169" t="s">
        <v>2022</v>
      </c>
      <c r="G86" s="191">
        <v>11664232630</v>
      </c>
      <c r="H86" s="208" t="s">
        <v>2288</v>
      </c>
      <c r="I86" s="172">
        <v>11664232630</v>
      </c>
      <c r="J86" s="193" t="s">
        <v>61</v>
      </c>
      <c r="K86" s="172">
        <v>102432163</v>
      </c>
      <c r="L86" s="195" t="s">
        <v>2282</v>
      </c>
      <c r="M86" s="172">
        <v>72073926134</v>
      </c>
      <c r="N86" s="194" t="s">
        <v>195</v>
      </c>
      <c r="O86" s="172">
        <v>34968262925</v>
      </c>
      <c r="P86" s="194" t="s">
        <v>2023</v>
      </c>
      <c r="Q86" s="224" t="s">
        <v>2289</v>
      </c>
      <c r="R86" s="225" t="s">
        <v>2290</v>
      </c>
      <c r="S86" s="30">
        <v>44959</v>
      </c>
      <c r="T86" s="211"/>
      <c r="U86" s="226">
        <v>61994225520</v>
      </c>
      <c r="V86" s="198" t="s">
        <v>57</v>
      </c>
      <c r="W86" s="198" t="s">
        <v>58</v>
      </c>
      <c r="X86" s="174"/>
      <c r="Y86" s="174"/>
      <c r="Z86" s="174"/>
    </row>
    <row r="87" spans="1:26" ht="15.75" customHeight="1">
      <c r="A87" s="190" t="s">
        <v>2017</v>
      </c>
      <c r="B87" s="190" t="s">
        <v>2018</v>
      </c>
      <c r="C87" s="190" t="s">
        <v>4166</v>
      </c>
      <c r="D87" s="190" t="s">
        <v>4215</v>
      </c>
      <c r="E87" s="190" t="s">
        <v>4217</v>
      </c>
      <c r="F87" s="169" t="s">
        <v>2022</v>
      </c>
      <c r="G87" s="191">
        <v>5619117111</v>
      </c>
      <c r="H87" s="27" t="s">
        <v>2291</v>
      </c>
      <c r="I87" s="172">
        <v>5619117111</v>
      </c>
      <c r="J87" s="193" t="s">
        <v>61</v>
      </c>
      <c r="K87" s="172">
        <v>102432163</v>
      </c>
      <c r="L87" s="195" t="s">
        <v>2282</v>
      </c>
      <c r="M87" s="172">
        <v>72073926134</v>
      </c>
      <c r="N87" s="194" t="s">
        <v>195</v>
      </c>
      <c r="O87" s="172">
        <v>34968262925</v>
      </c>
      <c r="P87" s="194" t="s">
        <v>2023</v>
      </c>
      <c r="Q87" s="224" t="s">
        <v>2292</v>
      </c>
      <c r="R87" s="201" t="s">
        <v>2293</v>
      </c>
      <c r="S87" s="30">
        <v>44959</v>
      </c>
      <c r="T87" s="212">
        <v>44988</v>
      </c>
      <c r="U87" s="226">
        <v>61993887167</v>
      </c>
      <c r="V87" s="198" t="s">
        <v>57</v>
      </c>
      <c r="W87" s="198" t="s">
        <v>58</v>
      </c>
      <c r="X87" s="174"/>
      <c r="Y87" s="174"/>
      <c r="Z87" s="174"/>
    </row>
    <row r="88" spans="1:26" ht="15.75" customHeight="1">
      <c r="A88" s="190" t="s">
        <v>2017</v>
      </c>
      <c r="B88" s="190" t="s">
        <v>2018</v>
      </c>
      <c r="C88" s="190" t="s">
        <v>4166</v>
      </c>
      <c r="D88" s="190" t="s">
        <v>4215</v>
      </c>
      <c r="E88" s="190" t="s">
        <v>4218</v>
      </c>
      <c r="F88" s="169" t="s">
        <v>2022</v>
      </c>
      <c r="G88" s="191">
        <v>70589751166</v>
      </c>
      <c r="H88" s="195" t="s">
        <v>2294</v>
      </c>
      <c r="I88" s="172">
        <v>70589751166</v>
      </c>
      <c r="J88" s="193" t="s">
        <v>61</v>
      </c>
      <c r="K88" s="172">
        <v>102432163</v>
      </c>
      <c r="L88" s="195" t="s">
        <v>2282</v>
      </c>
      <c r="M88" s="172">
        <v>72073926134</v>
      </c>
      <c r="N88" s="194" t="s">
        <v>195</v>
      </c>
      <c r="O88" s="172">
        <v>34968262925</v>
      </c>
      <c r="P88" s="194" t="s">
        <v>2023</v>
      </c>
      <c r="Q88" s="224" t="s">
        <v>2295</v>
      </c>
      <c r="R88" s="201" t="s">
        <v>2296</v>
      </c>
      <c r="S88" s="30">
        <v>44959</v>
      </c>
      <c r="T88" s="212">
        <v>45007</v>
      </c>
      <c r="U88" s="226">
        <v>61995245677</v>
      </c>
      <c r="V88" s="198" t="s">
        <v>57</v>
      </c>
      <c r="W88" s="198" t="s">
        <v>58</v>
      </c>
      <c r="X88" s="174"/>
      <c r="Y88" s="174"/>
      <c r="Z88" s="174"/>
    </row>
    <row r="89" spans="1:26" ht="15.75" customHeight="1">
      <c r="A89" s="190" t="s">
        <v>2017</v>
      </c>
      <c r="B89" s="190" t="s">
        <v>2018</v>
      </c>
      <c r="C89" s="190" t="s">
        <v>4166</v>
      </c>
      <c r="D89" s="190" t="s">
        <v>4215</v>
      </c>
      <c r="E89" s="190" t="s">
        <v>4219</v>
      </c>
      <c r="F89" s="169" t="s">
        <v>2022</v>
      </c>
      <c r="G89" s="191">
        <v>1291972110</v>
      </c>
      <c r="H89" s="195" t="s">
        <v>2297</v>
      </c>
      <c r="I89" s="172">
        <v>1291972110</v>
      </c>
      <c r="J89" s="193" t="s">
        <v>61</v>
      </c>
      <c r="K89" s="172">
        <v>102432163</v>
      </c>
      <c r="L89" s="195" t="s">
        <v>2282</v>
      </c>
      <c r="M89" s="172">
        <v>72073926134</v>
      </c>
      <c r="N89" s="194" t="s">
        <v>195</v>
      </c>
      <c r="O89" s="172">
        <v>34968262925</v>
      </c>
      <c r="P89" s="194" t="s">
        <v>2023</v>
      </c>
      <c r="Q89" s="229">
        <v>30813</v>
      </c>
      <c r="R89" s="225" t="s">
        <v>2298</v>
      </c>
      <c r="S89" s="30">
        <v>44959</v>
      </c>
      <c r="T89" s="211"/>
      <c r="U89" s="226">
        <v>61981366425</v>
      </c>
      <c r="V89" s="198" t="s">
        <v>57</v>
      </c>
      <c r="W89" s="198" t="s">
        <v>58</v>
      </c>
      <c r="X89" s="174"/>
      <c r="Y89" s="174"/>
      <c r="Z89" s="174"/>
    </row>
    <row r="90" spans="1:26" ht="15.75" customHeight="1">
      <c r="A90" s="190" t="s">
        <v>2017</v>
      </c>
      <c r="B90" s="190" t="s">
        <v>2018</v>
      </c>
      <c r="C90" s="190" t="s">
        <v>4166</v>
      </c>
      <c r="D90" s="190" t="s">
        <v>4215</v>
      </c>
      <c r="E90" s="190" t="s">
        <v>4220</v>
      </c>
      <c r="F90" s="169" t="s">
        <v>2022</v>
      </c>
      <c r="G90" s="191">
        <v>664097138</v>
      </c>
      <c r="H90" s="195" t="s">
        <v>2299</v>
      </c>
      <c r="I90" s="172">
        <v>664097138</v>
      </c>
      <c r="J90" s="193" t="s">
        <v>61</v>
      </c>
      <c r="K90" s="172">
        <v>102432163</v>
      </c>
      <c r="L90" s="195" t="s">
        <v>2282</v>
      </c>
      <c r="M90" s="172">
        <v>72073926134</v>
      </c>
      <c r="N90" s="194" t="s">
        <v>195</v>
      </c>
      <c r="O90" s="172">
        <v>34968262925</v>
      </c>
      <c r="P90" s="194" t="s">
        <v>2023</v>
      </c>
      <c r="Q90" s="224" t="s">
        <v>2300</v>
      </c>
      <c r="R90" s="201" t="s">
        <v>2301</v>
      </c>
      <c r="S90" s="30">
        <v>44959</v>
      </c>
      <c r="T90" s="211"/>
      <c r="U90" s="226">
        <v>61995299916</v>
      </c>
      <c r="V90" s="198" t="s">
        <v>57</v>
      </c>
      <c r="W90" s="198" t="s">
        <v>58</v>
      </c>
      <c r="X90" s="174"/>
      <c r="Y90" s="174"/>
      <c r="Z90" s="174"/>
    </row>
    <row r="91" spans="1:26" ht="15.75" customHeight="1">
      <c r="A91" s="190" t="s">
        <v>2017</v>
      </c>
      <c r="B91" s="190" t="s">
        <v>2018</v>
      </c>
      <c r="C91" s="190" t="s">
        <v>4166</v>
      </c>
      <c r="D91" s="190" t="s">
        <v>4215</v>
      </c>
      <c r="E91" s="190" t="s">
        <v>4221</v>
      </c>
      <c r="F91" s="169" t="s">
        <v>2022</v>
      </c>
      <c r="G91" s="191">
        <v>2215955112</v>
      </c>
      <c r="H91" s="195" t="s">
        <v>2302</v>
      </c>
      <c r="I91" s="172">
        <v>2215955112</v>
      </c>
      <c r="J91" s="193" t="s">
        <v>61</v>
      </c>
      <c r="K91" s="172">
        <v>102432163</v>
      </c>
      <c r="L91" s="195" t="s">
        <v>2282</v>
      </c>
      <c r="M91" s="172">
        <v>72073926134</v>
      </c>
      <c r="N91" s="194" t="s">
        <v>195</v>
      </c>
      <c r="O91" s="172">
        <v>34968262925</v>
      </c>
      <c r="P91" s="194" t="s">
        <v>2023</v>
      </c>
      <c r="Q91" s="224" t="s">
        <v>2303</v>
      </c>
      <c r="R91" s="201" t="s">
        <v>2304</v>
      </c>
      <c r="S91" s="30">
        <v>44959</v>
      </c>
      <c r="T91" s="211"/>
      <c r="U91" s="226">
        <v>61986511161</v>
      </c>
      <c r="V91" s="198" t="s">
        <v>57</v>
      </c>
      <c r="W91" s="198" t="s">
        <v>58</v>
      </c>
      <c r="X91" s="174"/>
      <c r="Y91" s="174"/>
      <c r="Z91" s="174"/>
    </row>
    <row r="92" spans="1:26" ht="15.75" customHeight="1">
      <c r="A92" s="190" t="s">
        <v>2017</v>
      </c>
      <c r="B92" s="190" t="s">
        <v>2018</v>
      </c>
      <c r="C92" s="190" t="s">
        <v>4166</v>
      </c>
      <c r="D92" s="190" t="s">
        <v>4215</v>
      </c>
      <c r="E92" s="190" t="s">
        <v>4222</v>
      </c>
      <c r="F92" s="169" t="s">
        <v>2022</v>
      </c>
      <c r="G92" s="191">
        <v>2828705129</v>
      </c>
      <c r="H92" s="195" t="s">
        <v>2305</v>
      </c>
      <c r="I92" s="172">
        <v>2828705129</v>
      </c>
      <c r="J92" s="193" t="s">
        <v>61</v>
      </c>
      <c r="K92" s="172">
        <v>102432163</v>
      </c>
      <c r="L92" s="195" t="s">
        <v>2282</v>
      </c>
      <c r="M92" s="172">
        <v>72073926134</v>
      </c>
      <c r="N92" s="194" t="s">
        <v>195</v>
      </c>
      <c r="O92" s="172">
        <v>34968262925</v>
      </c>
      <c r="P92" s="194" t="s">
        <v>2023</v>
      </c>
      <c r="Q92" s="224" t="s">
        <v>2306</v>
      </c>
      <c r="R92" s="201" t="s">
        <v>2307</v>
      </c>
      <c r="S92" s="30">
        <v>44959</v>
      </c>
      <c r="T92" s="211"/>
      <c r="U92" s="226">
        <v>61981708990</v>
      </c>
      <c r="V92" s="198" t="s">
        <v>57</v>
      </c>
      <c r="W92" s="198" t="s">
        <v>58</v>
      </c>
      <c r="X92" s="174"/>
      <c r="Y92" s="174"/>
      <c r="Z92" s="174"/>
    </row>
    <row r="93" spans="1:26" ht="15.75" customHeight="1">
      <c r="A93" s="190" t="s">
        <v>2017</v>
      </c>
      <c r="B93" s="190" t="s">
        <v>2018</v>
      </c>
      <c r="C93" s="190" t="s">
        <v>4166</v>
      </c>
      <c r="D93" s="190" t="s">
        <v>4215</v>
      </c>
      <c r="E93" s="190" t="s">
        <v>4223</v>
      </c>
      <c r="F93" s="169" t="s">
        <v>2022</v>
      </c>
      <c r="G93" s="191">
        <v>94647720187</v>
      </c>
      <c r="H93" s="195" t="s">
        <v>2308</v>
      </c>
      <c r="I93" s="172">
        <v>94647720187</v>
      </c>
      <c r="J93" s="193" t="s">
        <v>61</v>
      </c>
      <c r="K93" s="172">
        <v>102432163</v>
      </c>
      <c r="L93" s="195" t="s">
        <v>2282</v>
      </c>
      <c r="M93" s="172">
        <v>72073926134</v>
      </c>
      <c r="N93" s="194" t="s">
        <v>195</v>
      </c>
      <c r="O93" s="172">
        <v>34968262925</v>
      </c>
      <c r="P93" s="194" t="s">
        <v>2023</v>
      </c>
      <c r="Q93" s="224" t="s">
        <v>2309</v>
      </c>
      <c r="R93" s="201" t="s">
        <v>2310</v>
      </c>
      <c r="S93" s="30">
        <v>44959</v>
      </c>
      <c r="T93" s="211"/>
      <c r="U93" s="224">
        <v>61974022734</v>
      </c>
      <c r="V93" s="198" t="s">
        <v>57</v>
      </c>
      <c r="W93" s="198" t="s">
        <v>58</v>
      </c>
      <c r="X93" s="174"/>
      <c r="Y93" s="174"/>
      <c r="Z93" s="174"/>
    </row>
    <row r="94" spans="1:26" ht="15.75" customHeight="1">
      <c r="A94" s="190" t="s">
        <v>2017</v>
      </c>
      <c r="B94" s="190" t="s">
        <v>2018</v>
      </c>
      <c r="C94" s="190" t="s">
        <v>4166</v>
      </c>
      <c r="D94" s="190" t="s">
        <v>4215</v>
      </c>
      <c r="E94" s="190" t="s">
        <v>4224</v>
      </c>
      <c r="F94" s="169" t="s">
        <v>2022</v>
      </c>
      <c r="G94" s="191">
        <v>690067178</v>
      </c>
      <c r="H94" s="195" t="s">
        <v>2311</v>
      </c>
      <c r="I94" s="172">
        <v>690067178</v>
      </c>
      <c r="J94" s="193" t="s">
        <v>61</v>
      </c>
      <c r="K94" s="172">
        <v>102432163</v>
      </c>
      <c r="L94" s="195" t="s">
        <v>2282</v>
      </c>
      <c r="M94" s="172">
        <v>72073926134</v>
      </c>
      <c r="N94" s="194" t="s">
        <v>195</v>
      </c>
      <c r="O94" s="172">
        <v>34968262925</v>
      </c>
      <c r="P94" s="194" t="s">
        <v>2023</v>
      </c>
      <c r="Q94" s="224" t="s">
        <v>2312</v>
      </c>
      <c r="R94" s="201" t="s">
        <v>2313</v>
      </c>
      <c r="S94" s="30">
        <v>44959</v>
      </c>
      <c r="T94" s="211"/>
      <c r="U94" s="226">
        <v>61992080335</v>
      </c>
      <c r="V94" s="198" t="s">
        <v>57</v>
      </c>
      <c r="W94" s="198" t="s">
        <v>58</v>
      </c>
      <c r="X94" s="174"/>
      <c r="Y94" s="174"/>
      <c r="Z94" s="174"/>
    </row>
    <row r="95" spans="1:26" ht="15.75" customHeight="1">
      <c r="A95" s="190" t="s">
        <v>2017</v>
      </c>
      <c r="B95" s="190" t="s">
        <v>2018</v>
      </c>
      <c r="C95" s="190" t="s">
        <v>4166</v>
      </c>
      <c r="D95" s="190" t="s">
        <v>4167</v>
      </c>
      <c r="E95" s="190" t="s">
        <v>4225</v>
      </c>
      <c r="F95" s="169" t="s">
        <v>2022</v>
      </c>
      <c r="G95" s="191">
        <v>6589394164</v>
      </c>
      <c r="H95" s="230" t="s">
        <v>2314</v>
      </c>
      <c r="I95" s="172">
        <v>6589394164</v>
      </c>
      <c r="J95" s="193" t="s">
        <v>61</v>
      </c>
      <c r="K95" s="172">
        <v>5029234152</v>
      </c>
      <c r="L95" s="192" t="s">
        <v>68</v>
      </c>
      <c r="M95" s="172">
        <v>72073926134</v>
      </c>
      <c r="N95" s="194" t="s">
        <v>195</v>
      </c>
      <c r="O95" s="172">
        <v>34968262925</v>
      </c>
      <c r="P95" s="194" t="s">
        <v>2023</v>
      </c>
      <c r="Q95" s="224" t="s">
        <v>2315</v>
      </c>
      <c r="R95" s="201" t="s">
        <v>2316</v>
      </c>
      <c r="S95" s="30">
        <v>44959</v>
      </c>
      <c r="T95" s="211"/>
      <c r="U95" s="224">
        <v>61983221308</v>
      </c>
      <c r="V95" s="198" t="s">
        <v>57</v>
      </c>
      <c r="W95" s="198" t="s">
        <v>58</v>
      </c>
      <c r="X95" s="174"/>
      <c r="Y95" s="174"/>
      <c r="Z95" s="174"/>
    </row>
    <row r="96" spans="1:26" ht="15.75" customHeight="1">
      <c r="A96" s="190" t="s">
        <v>2017</v>
      </c>
      <c r="B96" s="190" t="s">
        <v>2018</v>
      </c>
      <c r="C96" s="190" t="s">
        <v>4166</v>
      </c>
      <c r="D96" s="190" t="s">
        <v>4176</v>
      </c>
      <c r="E96" s="190" t="s">
        <v>4226</v>
      </c>
      <c r="F96" s="169" t="s">
        <v>2022</v>
      </c>
      <c r="G96" s="191">
        <v>6486863102</v>
      </c>
      <c r="H96" s="192" t="s">
        <v>1750</v>
      </c>
      <c r="I96" s="172">
        <v>6486863102</v>
      </c>
      <c r="J96" s="193" t="s">
        <v>61</v>
      </c>
      <c r="K96" s="172">
        <v>14503757741</v>
      </c>
      <c r="L96" s="195" t="s">
        <v>2268</v>
      </c>
      <c r="M96" s="172">
        <v>72073926134</v>
      </c>
      <c r="N96" s="194" t="s">
        <v>195</v>
      </c>
      <c r="O96" s="172">
        <v>34968262925</v>
      </c>
      <c r="P96" s="194" t="s">
        <v>2023</v>
      </c>
      <c r="Q96" s="223">
        <v>37108</v>
      </c>
      <c r="R96" s="195" t="s">
        <v>2085</v>
      </c>
      <c r="S96" s="30">
        <v>44928</v>
      </c>
      <c r="T96" s="196"/>
      <c r="U96" s="197">
        <v>61991620062</v>
      </c>
      <c r="V96" s="198" t="s">
        <v>57</v>
      </c>
      <c r="W96" s="198" t="s">
        <v>58</v>
      </c>
      <c r="X96" s="174"/>
      <c r="Y96" s="174"/>
      <c r="Z96" s="174"/>
    </row>
    <row r="97" spans="1:26" ht="15.75" customHeight="1">
      <c r="A97" s="190" t="s">
        <v>2017</v>
      </c>
      <c r="B97" s="190" t="s">
        <v>2018</v>
      </c>
      <c r="C97" s="190" t="s">
        <v>4166</v>
      </c>
      <c r="D97" s="190" t="s">
        <v>4176</v>
      </c>
      <c r="E97" s="190" t="s">
        <v>4227</v>
      </c>
      <c r="F97" s="169" t="s">
        <v>2022</v>
      </c>
      <c r="G97" s="191">
        <v>5942056110</v>
      </c>
      <c r="H97" s="192" t="s">
        <v>1742</v>
      </c>
      <c r="I97" s="172">
        <v>5942056110</v>
      </c>
      <c r="J97" s="193" t="s">
        <v>61</v>
      </c>
      <c r="K97" s="172">
        <v>14503757741</v>
      </c>
      <c r="L97" s="195" t="s">
        <v>2268</v>
      </c>
      <c r="M97" s="172">
        <v>72073926134</v>
      </c>
      <c r="N97" s="194" t="s">
        <v>195</v>
      </c>
      <c r="O97" s="172">
        <v>34968262925</v>
      </c>
      <c r="P97" s="194" t="s">
        <v>2023</v>
      </c>
      <c r="Q97" s="223">
        <v>35538</v>
      </c>
      <c r="R97" s="195" t="s">
        <v>2103</v>
      </c>
      <c r="S97" s="30">
        <v>44942</v>
      </c>
      <c r="T97" s="200"/>
      <c r="U97" s="197">
        <v>61999793610</v>
      </c>
      <c r="V97" s="198" t="s">
        <v>57</v>
      </c>
      <c r="W97" s="198" t="s">
        <v>58</v>
      </c>
      <c r="X97" s="174"/>
      <c r="Y97" s="174"/>
      <c r="Z97" s="174"/>
    </row>
    <row r="98" spans="1:26" ht="15.75" customHeight="1">
      <c r="A98" s="190" t="s">
        <v>2017</v>
      </c>
      <c r="B98" s="190" t="s">
        <v>2018</v>
      </c>
      <c r="C98" s="190" t="s">
        <v>4166</v>
      </c>
      <c r="D98" s="190" t="s">
        <v>4176</v>
      </c>
      <c r="E98" s="190" t="s">
        <v>4228</v>
      </c>
      <c r="F98" s="169" t="s">
        <v>2022</v>
      </c>
      <c r="G98" s="191">
        <v>3804044190</v>
      </c>
      <c r="H98" s="192" t="s">
        <v>629</v>
      </c>
      <c r="I98" s="172">
        <v>3804044190</v>
      </c>
      <c r="J98" s="193" t="s">
        <v>61</v>
      </c>
      <c r="K98" s="172">
        <v>14503757741</v>
      </c>
      <c r="L98" s="195" t="s">
        <v>2268</v>
      </c>
      <c r="M98" s="172">
        <v>72073926134</v>
      </c>
      <c r="N98" s="194" t="s">
        <v>195</v>
      </c>
      <c r="O98" s="172">
        <v>34968262925</v>
      </c>
      <c r="P98" s="194" t="s">
        <v>2023</v>
      </c>
      <c r="Q98" s="223">
        <v>33741</v>
      </c>
      <c r="R98" s="195" t="s">
        <v>636</v>
      </c>
      <c r="S98" s="30">
        <v>44859</v>
      </c>
      <c r="T98" s="196"/>
      <c r="U98" s="197">
        <v>61982494477</v>
      </c>
      <c r="V98" s="198" t="s">
        <v>57</v>
      </c>
      <c r="W98" s="198" t="s">
        <v>58</v>
      </c>
      <c r="X98" s="174"/>
      <c r="Y98" s="174"/>
      <c r="Z98" s="174"/>
    </row>
    <row r="99" spans="1:26" ht="15.75" customHeight="1">
      <c r="A99" s="190" t="s">
        <v>2017</v>
      </c>
      <c r="B99" s="190" t="s">
        <v>2018</v>
      </c>
      <c r="C99" s="190" t="s">
        <v>2019</v>
      </c>
      <c r="D99" s="190" t="s">
        <v>2030</v>
      </c>
      <c r="E99" s="190" t="s">
        <v>2073</v>
      </c>
      <c r="F99" s="169" t="s">
        <v>2022</v>
      </c>
      <c r="G99" s="191">
        <v>10768146461</v>
      </c>
      <c r="H99" s="195" t="s">
        <v>2322</v>
      </c>
      <c r="I99" s="172">
        <v>10768146461</v>
      </c>
      <c r="J99" s="193" t="s">
        <v>61</v>
      </c>
      <c r="K99" s="172">
        <v>9408588436</v>
      </c>
      <c r="L99" s="192" t="s">
        <v>1526</v>
      </c>
      <c r="M99" s="172" t="s">
        <v>121</v>
      </c>
      <c r="N99" s="194" t="s">
        <v>122</v>
      </c>
      <c r="O99" s="172">
        <v>34968262925</v>
      </c>
      <c r="P99" s="194" t="s">
        <v>2023</v>
      </c>
      <c r="Q99" s="224" t="s">
        <v>2323</v>
      </c>
      <c r="R99" s="27" t="s">
        <v>2324</v>
      </c>
      <c r="S99" s="30">
        <v>44972</v>
      </c>
      <c r="T99" s="27"/>
      <c r="U99" s="224">
        <v>83986113693</v>
      </c>
      <c r="V99" s="198" t="s">
        <v>1527</v>
      </c>
      <c r="W99" s="198" t="s">
        <v>1528</v>
      </c>
      <c r="X99" s="174"/>
      <c r="Y99" s="174"/>
      <c r="Z99" s="174"/>
    </row>
    <row r="100" spans="1:26" ht="15.75" customHeight="1">
      <c r="A100" s="190" t="s">
        <v>2017</v>
      </c>
      <c r="B100" s="190" t="s">
        <v>2018</v>
      </c>
      <c r="C100" s="190" t="s">
        <v>2019</v>
      </c>
      <c r="D100" s="190" t="s">
        <v>2030</v>
      </c>
      <c r="E100" s="190" t="s">
        <v>4229</v>
      </c>
      <c r="F100" s="169" t="s">
        <v>2022</v>
      </c>
      <c r="G100" s="191">
        <v>9900269497</v>
      </c>
      <c r="H100" s="195" t="s">
        <v>2325</v>
      </c>
      <c r="I100" s="172">
        <v>9900269497</v>
      </c>
      <c r="J100" s="193" t="s">
        <v>61</v>
      </c>
      <c r="K100" s="172">
        <v>9408588436</v>
      </c>
      <c r="L100" s="192" t="s">
        <v>1526</v>
      </c>
      <c r="M100" s="172" t="s">
        <v>121</v>
      </c>
      <c r="N100" s="194" t="s">
        <v>122</v>
      </c>
      <c r="O100" s="172">
        <v>34968262925</v>
      </c>
      <c r="P100" s="194" t="s">
        <v>2023</v>
      </c>
      <c r="Q100" s="224" t="s">
        <v>2326</v>
      </c>
      <c r="R100" s="27" t="s">
        <v>2327</v>
      </c>
      <c r="S100" s="30">
        <v>44972</v>
      </c>
      <c r="T100" s="27"/>
      <c r="U100" s="224">
        <v>83999242204</v>
      </c>
      <c r="V100" s="198" t="s">
        <v>1527</v>
      </c>
      <c r="W100" s="198" t="s">
        <v>1528</v>
      </c>
      <c r="X100" s="174"/>
      <c r="Y100" s="174"/>
      <c r="Z100" s="174"/>
    </row>
    <row r="101" spans="1:26" ht="15.75" customHeight="1">
      <c r="A101" s="190" t="s">
        <v>2017</v>
      </c>
      <c r="B101" s="190" t="s">
        <v>2018</v>
      </c>
      <c r="C101" s="190" t="s">
        <v>2019</v>
      </c>
      <c r="D101" s="190" t="s">
        <v>2030</v>
      </c>
      <c r="E101" s="190" t="s">
        <v>2088</v>
      </c>
      <c r="F101" s="169" t="s">
        <v>2022</v>
      </c>
      <c r="G101" s="191">
        <v>70322894441</v>
      </c>
      <c r="H101" s="195" t="s">
        <v>2328</v>
      </c>
      <c r="I101" s="172">
        <v>70322894441</v>
      </c>
      <c r="J101" s="193" t="s">
        <v>61</v>
      </c>
      <c r="K101" s="172">
        <v>9408588436</v>
      </c>
      <c r="L101" s="192" t="s">
        <v>1526</v>
      </c>
      <c r="M101" s="172" t="s">
        <v>121</v>
      </c>
      <c r="N101" s="194" t="s">
        <v>122</v>
      </c>
      <c r="O101" s="172">
        <v>34968262925</v>
      </c>
      <c r="P101" s="194" t="s">
        <v>2023</v>
      </c>
      <c r="Q101" s="224" t="s">
        <v>2329</v>
      </c>
      <c r="R101" s="27" t="s">
        <v>2330</v>
      </c>
      <c r="S101" s="30">
        <v>44972</v>
      </c>
      <c r="T101" s="27"/>
      <c r="U101" s="224">
        <v>83988544104</v>
      </c>
      <c r="V101" s="198" t="s">
        <v>1527</v>
      </c>
      <c r="W101" s="198" t="s">
        <v>1528</v>
      </c>
      <c r="X101" s="174"/>
      <c r="Y101" s="174"/>
      <c r="Z101" s="174"/>
    </row>
    <row r="102" spans="1:26" ht="15.75" customHeight="1">
      <c r="A102" s="190" t="s">
        <v>2017</v>
      </c>
      <c r="B102" s="190" t="s">
        <v>2018</v>
      </c>
      <c r="C102" s="190" t="s">
        <v>4166</v>
      </c>
      <c r="D102" s="190" t="s">
        <v>4167</v>
      </c>
      <c r="E102" s="190" t="s">
        <v>4230</v>
      </c>
      <c r="F102" s="169" t="s">
        <v>2022</v>
      </c>
      <c r="G102" s="191">
        <v>6972887143</v>
      </c>
      <c r="H102" s="195" t="s">
        <v>2331</v>
      </c>
      <c r="I102" s="172">
        <v>6972887143</v>
      </c>
      <c r="J102" s="193" t="s">
        <v>61</v>
      </c>
      <c r="K102" s="172">
        <v>5029234152</v>
      </c>
      <c r="L102" s="192" t="s">
        <v>68</v>
      </c>
      <c r="M102" s="172">
        <v>72073926134</v>
      </c>
      <c r="N102" s="194" t="s">
        <v>195</v>
      </c>
      <c r="O102" s="172">
        <v>34968262925</v>
      </c>
      <c r="P102" s="194" t="s">
        <v>2023</v>
      </c>
      <c r="Q102" s="224" t="s">
        <v>2332</v>
      </c>
      <c r="R102" s="27" t="s">
        <v>2333</v>
      </c>
      <c r="S102" s="30">
        <v>44972</v>
      </c>
      <c r="T102" s="27"/>
      <c r="U102" s="224">
        <v>61983221341</v>
      </c>
      <c r="V102" s="211" t="s">
        <v>57</v>
      </c>
      <c r="W102" s="211" t="s">
        <v>58</v>
      </c>
      <c r="X102" s="174"/>
      <c r="Y102" s="174"/>
      <c r="Z102" s="174"/>
    </row>
    <row r="103" spans="1:26" ht="15.75" customHeight="1">
      <c r="A103" s="190" t="s">
        <v>2017</v>
      </c>
      <c r="B103" s="190" t="s">
        <v>2018</v>
      </c>
      <c r="C103" s="190" t="s">
        <v>4166</v>
      </c>
      <c r="D103" s="190" t="s">
        <v>4176</v>
      </c>
      <c r="E103" s="190" t="s">
        <v>4231</v>
      </c>
      <c r="F103" s="169" t="s">
        <v>2022</v>
      </c>
      <c r="G103" s="191">
        <v>27184870204</v>
      </c>
      <c r="H103" s="195" t="s">
        <v>2337</v>
      </c>
      <c r="I103" s="172">
        <v>27184870204</v>
      </c>
      <c r="J103" s="193" t="s">
        <v>61</v>
      </c>
      <c r="K103" s="172">
        <v>14503757741</v>
      </c>
      <c r="L103" s="195" t="s">
        <v>2268</v>
      </c>
      <c r="M103" s="172">
        <v>72073926134</v>
      </c>
      <c r="N103" s="194" t="s">
        <v>195</v>
      </c>
      <c r="O103" s="172">
        <v>34968262925</v>
      </c>
      <c r="P103" s="194" t="s">
        <v>2023</v>
      </c>
      <c r="Q103" s="224" t="s">
        <v>2338</v>
      </c>
      <c r="R103" s="27" t="s">
        <v>2339</v>
      </c>
      <c r="S103" s="30">
        <v>44972</v>
      </c>
      <c r="T103" s="27"/>
      <c r="U103" s="224">
        <v>61992277614</v>
      </c>
      <c r="V103" s="211" t="s">
        <v>57</v>
      </c>
      <c r="W103" s="211" t="s">
        <v>58</v>
      </c>
      <c r="X103" s="174"/>
      <c r="Y103" s="174"/>
      <c r="Z103" s="174"/>
    </row>
    <row r="104" spans="1:26" ht="15.75" customHeight="1">
      <c r="A104" s="190" t="s">
        <v>2017</v>
      </c>
      <c r="B104" s="190" t="s">
        <v>2018</v>
      </c>
      <c r="C104" s="190" t="s">
        <v>2019</v>
      </c>
      <c r="D104" s="190" t="s">
        <v>2030</v>
      </c>
      <c r="E104" s="190" t="s">
        <v>2063</v>
      </c>
      <c r="F104" s="169" t="s">
        <v>2022</v>
      </c>
      <c r="G104" s="191">
        <v>13063629464</v>
      </c>
      <c r="H104" s="195" t="s">
        <v>2340</v>
      </c>
      <c r="I104" s="172">
        <v>13063629464</v>
      </c>
      <c r="J104" s="193" t="s">
        <v>61</v>
      </c>
      <c r="K104" s="172">
        <v>9408588436</v>
      </c>
      <c r="L104" s="192" t="s">
        <v>1526</v>
      </c>
      <c r="M104" s="172" t="s">
        <v>121</v>
      </c>
      <c r="N104" s="194" t="s">
        <v>122</v>
      </c>
      <c r="O104" s="172">
        <v>34968262925</v>
      </c>
      <c r="P104" s="194" t="s">
        <v>2023</v>
      </c>
      <c r="Q104" s="224" t="s">
        <v>2341</v>
      </c>
      <c r="R104" s="27" t="s">
        <v>2342</v>
      </c>
      <c r="S104" s="30">
        <v>44972</v>
      </c>
      <c r="T104" s="27"/>
      <c r="U104" s="224">
        <v>83998842364</v>
      </c>
      <c r="V104" s="198" t="s">
        <v>1527</v>
      </c>
      <c r="W104" s="198" t="s">
        <v>1528</v>
      </c>
      <c r="X104" s="174"/>
      <c r="Y104" s="174"/>
      <c r="Z104" s="174"/>
    </row>
    <row r="105" spans="1:26" ht="15.75" customHeight="1">
      <c r="A105" s="190" t="s">
        <v>2017</v>
      </c>
      <c r="B105" s="190" t="s">
        <v>2018</v>
      </c>
      <c r="C105" s="190" t="s">
        <v>4166</v>
      </c>
      <c r="D105" s="190" t="s">
        <v>4215</v>
      </c>
      <c r="E105" s="190" t="s">
        <v>4232</v>
      </c>
      <c r="F105" s="169" t="s">
        <v>2022</v>
      </c>
      <c r="G105" s="191">
        <v>61022616153</v>
      </c>
      <c r="H105" s="195" t="s">
        <v>2343</v>
      </c>
      <c r="I105" s="172">
        <v>61022616153</v>
      </c>
      <c r="J105" s="193" t="s">
        <v>61</v>
      </c>
      <c r="K105" s="172">
        <v>102432163</v>
      </c>
      <c r="L105" s="195" t="s">
        <v>2282</v>
      </c>
      <c r="M105" s="172">
        <v>72073926134</v>
      </c>
      <c r="N105" s="194" t="s">
        <v>195</v>
      </c>
      <c r="O105" s="172">
        <v>34968262925</v>
      </c>
      <c r="P105" s="194" t="s">
        <v>2023</v>
      </c>
      <c r="Q105" t="s">
        <v>2344</v>
      </c>
      <c r="R105" s="27" t="s">
        <v>2345</v>
      </c>
      <c r="S105" s="30">
        <v>44972</v>
      </c>
      <c r="T105" s="27"/>
      <c r="U105" s="226" t="s">
        <v>2346</v>
      </c>
      <c r="V105" s="198" t="s">
        <v>57</v>
      </c>
      <c r="W105" s="198" t="s">
        <v>58</v>
      </c>
      <c r="X105" s="174"/>
      <c r="Y105" s="174"/>
      <c r="Z105" s="174"/>
    </row>
    <row r="106" spans="1:26" ht="15.75" customHeight="1">
      <c r="A106" s="190" t="s">
        <v>2017</v>
      </c>
      <c r="B106" s="190" t="s">
        <v>2018</v>
      </c>
      <c r="C106" s="190" t="s">
        <v>4169</v>
      </c>
      <c r="D106" s="190" t="s">
        <v>4201</v>
      </c>
      <c r="E106" s="190" t="s">
        <v>4233</v>
      </c>
      <c r="F106" s="169" t="s">
        <v>2022</v>
      </c>
      <c r="G106" s="191">
        <v>2042645109</v>
      </c>
      <c r="H106" s="195" t="s">
        <v>2347</v>
      </c>
      <c r="I106" s="172">
        <v>2042645109</v>
      </c>
      <c r="J106" s="193" t="s">
        <v>61</v>
      </c>
      <c r="K106" s="172" t="s">
        <v>2168</v>
      </c>
      <c r="L106" s="214" t="s">
        <v>2169</v>
      </c>
      <c r="M106" s="172">
        <v>88313050187</v>
      </c>
      <c r="N106" s="211" t="s">
        <v>2267</v>
      </c>
      <c r="O106" s="172">
        <v>34968262925</v>
      </c>
      <c r="P106" s="194" t="s">
        <v>2023</v>
      </c>
      <c r="Q106" s="224" t="s">
        <v>2348</v>
      </c>
      <c r="R106" s="27" t="s">
        <v>2349</v>
      </c>
      <c r="S106" s="30">
        <v>44972</v>
      </c>
      <c r="T106" s="27"/>
      <c r="U106" s="224">
        <v>62986194419</v>
      </c>
      <c r="V106" s="198" t="s">
        <v>2171</v>
      </c>
      <c r="W106" s="198" t="s">
        <v>54</v>
      </c>
      <c r="X106" s="174"/>
      <c r="Y106" s="174"/>
      <c r="Z106" s="174"/>
    </row>
    <row r="107" spans="1:26" ht="15.75" customHeight="1">
      <c r="A107" s="190" t="s">
        <v>2017</v>
      </c>
      <c r="B107" s="190" t="s">
        <v>2018</v>
      </c>
      <c r="C107" s="190" t="s">
        <v>4166</v>
      </c>
      <c r="D107" s="190" t="s">
        <v>4167</v>
      </c>
      <c r="E107" s="190" t="s">
        <v>4234</v>
      </c>
      <c r="F107" s="169" t="s">
        <v>2022</v>
      </c>
      <c r="G107" s="191">
        <v>1076392113</v>
      </c>
      <c r="H107" s="195" t="s">
        <v>2353</v>
      </c>
      <c r="I107" s="172">
        <v>1076392113</v>
      </c>
      <c r="J107" s="193" t="s">
        <v>61</v>
      </c>
      <c r="K107" s="172">
        <v>5029234152</v>
      </c>
      <c r="L107" s="192" t="s">
        <v>68</v>
      </c>
      <c r="M107" s="172">
        <v>72073926134</v>
      </c>
      <c r="N107" s="194" t="s">
        <v>195</v>
      </c>
      <c r="O107" s="172">
        <v>34968262925</v>
      </c>
      <c r="P107" s="194" t="s">
        <v>2023</v>
      </c>
      <c r="Q107" s="224" t="s">
        <v>2354</v>
      </c>
      <c r="R107" s="27" t="s">
        <v>2355</v>
      </c>
      <c r="S107" s="30">
        <v>44972</v>
      </c>
      <c r="T107" s="27"/>
      <c r="U107" s="224">
        <v>61982623221</v>
      </c>
      <c r="V107" s="211" t="s">
        <v>57</v>
      </c>
      <c r="W107" s="211" t="s">
        <v>58</v>
      </c>
      <c r="X107" s="174"/>
      <c r="Y107" s="174"/>
      <c r="Z107" s="174"/>
    </row>
    <row r="108" spans="1:26" ht="15.75" customHeight="1">
      <c r="A108" s="190" t="s">
        <v>2017</v>
      </c>
      <c r="B108" s="190" t="s">
        <v>2018</v>
      </c>
      <c r="C108" s="190" t="s">
        <v>2019</v>
      </c>
      <c r="D108" s="190" t="s">
        <v>2030</v>
      </c>
      <c r="E108" s="190" t="s">
        <v>2035</v>
      </c>
      <c r="F108" s="169" t="s">
        <v>2022</v>
      </c>
      <c r="G108" s="191">
        <v>3687478165</v>
      </c>
      <c r="H108" s="195" t="s">
        <v>2356</v>
      </c>
      <c r="I108" s="172">
        <v>3687478165</v>
      </c>
      <c r="J108" s="193" t="s">
        <v>61</v>
      </c>
      <c r="K108" s="172">
        <v>9408588436</v>
      </c>
      <c r="L108" s="192" t="s">
        <v>1526</v>
      </c>
      <c r="M108" s="172" t="s">
        <v>121</v>
      </c>
      <c r="N108" s="194" t="s">
        <v>122</v>
      </c>
      <c r="O108" s="172">
        <v>34968262925</v>
      </c>
      <c r="P108" s="194" t="s">
        <v>2023</v>
      </c>
      <c r="Q108" s="224" t="s">
        <v>2357</v>
      </c>
      <c r="R108" s="27" t="s">
        <v>2358</v>
      </c>
      <c r="S108" s="30">
        <v>44972</v>
      </c>
      <c r="T108" s="28">
        <v>45009</v>
      </c>
      <c r="U108" s="224">
        <v>83999723662</v>
      </c>
      <c r="V108" s="198" t="s">
        <v>1527</v>
      </c>
      <c r="W108" s="198" t="s">
        <v>1528</v>
      </c>
      <c r="X108" s="174"/>
      <c r="Y108" s="174"/>
      <c r="Z108" s="174"/>
    </row>
    <row r="109" spans="1:26" ht="15.75" customHeight="1">
      <c r="A109" s="190" t="s">
        <v>2017</v>
      </c>
      <c r="B109" s="190" t="s">
        <v>2018</v>
      </c>
      <c r="C109" s="190" t="s">
        <v>4166</v>
      </c>
      <c r="D109" s="190" t="s">
        <v>4176</v>
      </c>
      <c r="E109" s="190" t="s">
        <v>4235</v>
      </c>
      <c r="F109" s="169" t="s">
        <v>2022</v>
      </c>
      <c r="G109" s="191">
        <v>4312367124</v>
      </c>
      <c r="H109" s="195" t="s">
        <v>2359</v>
      </c>
      <c r="I109" s="172">
        <v>4312367124</v>
      </c>
      <c r="J109" s="193" t="s">
        <v>61</v>
      </c>
      <c r="K109" s="172">
        <v>14503757741</v>
      </c>
      <c r="L109" s="195" t="s">
        <v>2268</v>
      </c>
      <c r="M109" s="172">
        <v>72073926134</v>
      </c>
      <c r="N109" s="194" t="s">
        <v>195</v>
      </c>
      <c r="O109" s="172">
        <v>34968262925</v>
      </c>
      <c r="P109" s="194" t="s">
        <v>2023</v>
      </c>
      <c r="Q109" s="224" t="s">
        <v>2360</v>
      </c>
      <c r="R109" s="27" t="s">
        <v>2361</v>
      </c>
      <c r="S109" s="30">
        <v>44972</v>
      </c>
      <c r="T109" s="27"/>
      <c r="U109" s="224">
        <v>6181588189</v>
      </c>
      <c r="V109" s="198" t="s">
        <v>57</v>
      </c>
      <c r="W109" s="198" t="s">
        <v>58</v>
      </c>
      <c r="X109" s="174"/>
      <c r="Y109" s="174"/>
      <c r="Z109" s="174"/>
    </row>
    <row r="110" spans="1:26" ht="15.75" customHeight="1">
      <c r="A110" s="190" t="s">
        <v>2017</v>
      </c>
      <c r="B110" s="190" t="s">
        <v>2018</v>
      </c>
      <c r="C110" s="190" t="s">
        <v>4169</v>
      </c>
      <c r="D110" s="190" t="s">
        <v>4201</v>
      </c>
      <c r="E110" s="190" t="s">
        <v>4236</v>
      </c>
      <c r="F110" s="169" t="s">
        <v>2022</v>
      </c>
      <c r="G110" s="191">
        <v>80047106115</v>
      </c>
      <c r="H110" s="195" t="s">
        <v>2362</v>
      </c>
      <c r="I110" s="172">
        <v>80047106115</v>
      </c>
      <c r="J110" s="193" t="s">
        <v>61</v>
      </c>
      <c r="K110" s="172" t="s">
        <v>2168</v>
      </c>
      <c r="L110" s="214" t="s">
        <v>2169</v>
      </c>
      <c r="M110" s="172">
        <v>88313050187</v>
      </c>
      <c r="N110" s="211" t="s">
        <v>2267</v>
      </c>
      <c r="O110" s="172">
        <v>34968262925</v>
      </c>
      <c r="P110" s="194" t="s">
        <v>2023</v>
      </c>
      <c r="Q110" s="224" t="s">
        <v>2363</v>
      </c>
      <c r="R110" s="27" t="s">
        <v>2364</v>
      </c>
      <c r="S110" s="30">
        <v>44972</v>
      </c>
      <c r="T110" s="27"/>
      <c r="U110" s="224">
        <v>62984700067</v>
      </c>
      <c r="V110" s="198" t="s">
        <v>2171</v>
      </c>
      <c r="W110" s="198" t="s">
        <v>54</v>
      </c>
      <c r="X110" s="174"/>
      <c r="Y110" s="174"/>
      <c r="Z110" s="174"/>
    </row>
    <row r="111" spans="1:26" ht="15.75" customHeight="1">
      <c r="A111" s="231" t="s">
        <v>2017</v>
      </c>
      <c r="B111" s="231" t="s">
        <v>2018</v>
      </c>
      <c r="C111" s="231" t="s">
        <v>4169</v>
      </c>
      <c r="D111" s="231" t="s">
        <v>4170</v>
      </c>
      <c r="E111" s="232" t="s">
        <v>4237</v>
      </c>
      <c r="F111" s="233" t="s">
        <v>2022</v>
      </c>
      <c r="G111" s="191">
        <v>88683036120</v>
      </c>
      <c r="H111" s="195" t="s">
        <v>3545</v>
      </c>
      <c r="I111" s="172">
        <v>88683036120</v>
      </c>
      <c r="J111" s="234" t="s">
        <v>61</v>
      </c>
      <c r="K111" s="235">
        <v>397689292</v>
      </c>
      <c r="L111" s="173" t="s">
        <v>62</v>
      </c>
      <c r="M111" s="235">
        <v>88313050187</v>
      </c>
      <c r="N111" s="236" t="s">
        <v>2267</v>
      </c>
      <c r="O111" s="235">
        <v>34968262925</v>
      </c>
      <c r="P111" s="236" t="s">
        <v>2023</v>
      </c>
      <c r="Q111" s="237" t="s">
        <v>4238</v>
      </c>
      <c r="R111" s="238" t="s">
        <v>4115</v>
      </c>
      <c r="S111" s="176">
        <v>44986</v>
      </c>
      <c r="T111" s="176">
        <v>45006</v>
      </c>
      <c r="U111" s="239">
        <v>62983256014</v>
      </c>
      <c r="V111" s="240" t="s">
        <v>53</v>
      </c>
      <c r="W111" s="240" t="s">
        <v>54</v>
      </c>
      <c r="X111" s="174"/>
      <c r="Y111" s="174"/>
      <c r="Z111" s="174"/>
    </row>
    <row r="112" spans="1:26" ht="15.75" customHeight="1">
      <c r="A112" s="190" t="s">
        <v>2017</v>
      </c>
      <c r="B112" s="190" t="s">
        <v>2018</v>
      </c>
      <c r="C112" s="190" t="s">
        <v>4166</v>
      </c>
      <c r="D112" s="190" t="s">
        <v>4215</v>
      </c>
      <c r="E112" s="190" t="s">
        <v>4239</v>
      </c>
      <c r="F112" s="169" t="s">
        <v>2022</v>
      </c>
      <c r="G112" s="191" t="s">
        <v>4240</v>
      </c>
      <c r="H112" s="230" t="s">
        <v>3643</v>
      </c>
      <c r="I112" s="172" t="s">
        <v>4240</v>
      </c>
      <c r="J112" s="193" t="s">
        <v>61</v>
      </c>
      <c r="K112" s="172">
        <v>102432163</v>
      </c>
      <c r="L112" s="213" t="s">
        <v>2282</v>
      </c>
      <c r="M112" s="172">
        <v>72073926134</v>
      </c>
      <c r="N112" s="211" t="s">
        <v>195</v>
      </c>
      <c r="O112" s="172">
        <v>34968262925</v>
      </c>
      <c r="P112" s="194" t="s">
        <v>2023</v>
      </c>
      <c r="Q112" s="93" t="s">
        <v>4241</v>
      </c>
      <c r="R112" s="241" t="s">
        <v>4116</v>
      </c>
      <c r="S112" s="212">
        <v>44986</v>
      </c>
      <c r="T112" s="211"/>
      <c r="U112" s="93">
        <v>61992498916</v>
      </c>
      <c r="V112" s="211" t="s">
        <v>57</v>
      </c>
      <c r="W112" s="211" t="s">
        <v>58</v>
      </c>
      <c r="X112" s="174"/>
      <c r="Y112" s="174"/>
      <c r="Z112" s="174"/>
    </row>
    <row r="113" spans="1:26" ht="15.75" customHeight="1">
      <c r="A113" s="190" t="s">
        <v>2017</v>
      </c>
      <c r="B113" s="190" t="s">
        <v>2018</v>
      </c>
      <c r="C113" s="190" t="s">
        <v>2019</v>
      </c>
      <c r="D113" s="190" t="s">
        <v>2043</v>
      </c>
      <c r="E113" s="190" t="s">
        <v>4244</v>
      </c>
      <c r="F113" s="169" t="s">
        <v>2022</v>
      </c>
      <c r="G113" s="191" t="s">
        <v>4245</v>
      </c>
      <c r="H113" s="230" t="s">
        <v>3293</v>
      </c>
      <c r="I113" s="172" t="s">
        <v>4245</v>
      </c>
      <c r="J113" s="193" t="s">
        <v>61</v>
      </c>
      <c r="K113" s="172">
        <v>1394995474</v>
      </c>
      <c r="L113" s="192" t="s">
        <v>2116</v>
      </c>
      <c r="M113" s="172" t="s">
        <v>121</v>
      </c>
      <c r="N113" s="236" t="s">
        <v>122</v>
      </c>
      <c r="O113" s="172">
        <v>34968262925</v>
      </c>
      <c r="P113" s="194" t="s">
        <v>2023</v>
      </c>
      <c r="Q113" s="101">
        <v>28966</v>
      </c>
      <c r="R113" s="243" t="s">
        <v>4118</v>
      </c>
      <c r="S113" s="212">
        <v>44986</v>
      </c>
      <c r="T113" s="211"/>
      <c r="U113" s="93">
        <v>83998849749</v>
      </c>
      <c r="V113" s="198" t="s">
        <v>1691</v>
      </c>
      <c r="W113" s="198" t="s">
        <v>1528</v>
      </c>
      <c r="X113" s="174"/>
      <c r="Y113" s="174"/>
      <c r="Z113" s="174"/>
    </row>
    <row r="114" spans="1:26" ht="15.75" customHeight="1">
      <c r="A114" s="190" t="s">
        <v>2017</v>
      </c>
      <c r="B114" s="190" t="s">
        <v>2018</v>
      </c>
      <c r="C114" s="190" t="s">
        <v>2019</v>
      </c>
      <c r="D114" s="190" t="s">
        <v>2043</v>
      </c>
      <c r="E114" s="190" t="s">
        <v>2067</v>
      </c>
      <c r="F114" s="169" t="s">
        <v>2022</v>
      </c>
      <c r="G114" s="191" t="s">
        <v>4246</v>
      </c>
      <c r="H114" s="230" t="s">
        <v>3838</v>
      </c>
      <c r="I114" s="172" t="s">
        <v>4246</v>
      </c>
      <c r="J114" s="193" t="s">
        <v>61</v>
      </c>
      <c r="K114" s="172">
        <v>1394995474</v>
      </c>
      <c r="L114" s="192" t="s">
        <v>2116</v>
      </c>
      <c r="M114" s="172" t="s">
        <v>121</v>
      </c>
      <c r="N114" s="236" t="s">
        <v>122</v>
      </c>
      <c r="O114" s="172">
        <v>34968262925</v>
      </c>
      <c r="P114" s="194" t="s">
        <v>2023</v>
      </c>
      <c r="Q114" s="93" t="s">
        <v>4247</v>
      </c>
      <c r="R114" s="241" t="s">
        <v>4119</v>
      </c>
      <c r="S114" s="212">
        <v>44986</v>
      </c>
      <c r="T114" s="212">
        <v>45001</v>
      </c>
      <c r="U114" s="93">
        <v>83999992041</v>
      </c>
      <c r="V114" s="198" t="s">
        <v>1691</v>
      </c>
      <c r="W114" s="198" t="s">
        <v>1528</v>
      </c>
      <c r="X114" s="174"/>
      <c r="Y114" s="174"/>
      <c r="Z114" s="174"/>
    </row>
    <row r="115" spans="1:26" ht="15.75" customHeight="1">
      <c r="A115" s="190" t="s">
        <v>2017</v>
      </c>
      <c r="B115" s="190" t="s">
        <v>2018</v>
      </c>
      <c r="C115" s="190" t="s">
        <v>2019</v>
      </c>
      <c r="D115" s="190" t="s">
        <v>2043</v>
      </c>
      <c r="E115" s="190" t="s">
        <v>2075</v>
      </c>
      <c r="F115" s="169" t="s">
        <v>2022</v>
      </c>
      <c r="G115" s="191">
        <v>70612339408</v>
      </c>
      <c r="H115" s="230" t="s">
        <v>4120</v>
      </c>
      <c r="I115" s="172">
        <v>70612339408</v>
      </c>
      <c r="J115" s="193" t="s">
        <v>61</v>
      </c>
      <c r="K115" s="172">
        <v>1394995474</v>
      </c>
      <c r="L115" s="192" t="s">
        <v>2116</v>
      </c>
      <c r="M115" s="172" t="s">
        <v>121</v>
      </c>
      <c r="N115" s="194" t="s">
        <v>122</v>
      </c>
      <c r="O115" s="172">
        <v>34968262925</v>
      </c>
      <c r="P115" s="194" t="s">
        <v>2023</v>
      </c>
      <c r="Q115" s="217">
        <v>36985</v>
      </c>
      <c r="R115" s="213" t="s">
        <v>4121</v>
      </c>
      <c r="S115" s="212">
        <v>44986</v>
      </c>
      <c r="T115" s="212">
        <v>44986</v>
      </c>
      <c r="U115" s="93">
        <v>83999085777</v>
      </c>
      <c r="V115" s="198" t="s">
        <v>1691</v>
      </c>
      <c r="W115" s="198" t="s">
        <v>1528</v>
      </c>
      <c r="X115" s="174"/>
      <c r="Y115" s="174"/>
      <c r="Z115" s="174"/>
    </row>
    <row r="116" spans="1:26" ht="15.75" customHeight="1">
      <c r="A116" s="190" t="s">
        <v>2017</v>
      </c>
      <c r="B116" s="190" t="s">
        <v>2018</v>
      </c>
      <c r="C116" s="190" t="s">
        <v>4169</v>
      </c>
      <c r="D116" s="190" t="s">
        <v>4204</v>
      </c>
      <c r="E116" s="190" t="s">
        <v>4248</v>
      </c>
      <c r="F116" s="169" t="s">
        <v>2022</v>
      </c>
      <c r="G116" s="191">
        <v>13473826740</v>
      </c>
      <c r="H116" s="230" t="s">
        <v>3547</v>
      </c>
      <c r="I116" s="172">
        <v>13473826740</v>
      </c>
      <c r="J116" s="193" t="s">
        <v>61</v>
      </c>
      <c r="K116" s="172">
        <v>2372948180</v>
      </c>
      <c r="L116" s="213" t="s">
        <v>182</v>
      </c>
      <c r="M116" s="172">
        <v>88313050187</v>
      </c>
      <c r="N116" s="211" t="s">
        <v>2267</v>
      </c>
      <c r="O116" s="172">
        <v>34968262925</v>
      </c>
      <c r="P116" s="194" t="s">
        <v>2023</v>
      </c>
      <c r="Q116" s="93" t="s">
        <v>4249</v>
      </c>
      <c r="R116" s="244" t="s">
        <v>4122</v>
      </c>
      <c r="S116" s="212">
        <v>44986</v>
      </c>
      <c r="T116" s="211"/>
      <c r="U116" s="93">
        <v>62996967196</v>
      </c>
      <c r="V116" s="211" t="s">
        <v>53</v>
      </c>
      <c r="W116" s="211" t="s">
        <v>54</v>
      </c>
      <c r="X116" s="174"/>
      <c r="Y116" s="174"/>
      <c r="Z116" s="174"/>
    </row>
    <row r="117" spans="1:26" ht="15.75" customHeight="1">
      <c r="A117" s="190" t="s">
        <v>2017</v>
      </c>
      <c r="B117" s="190" t="s">
        <v>2018</v>
      </c>
      <c r="C117" s="190" t="s">
        <v>4169</v>
      </c>
      <c r="D117" s="190" t="s">
        <v>4201</v>
      </c>
      <c r="E117" s="190" t="s">
        <v>4250</v>
      </c>
      <c r="F117" s="169" t="s">
        <v>2022</v>
      </c>
      <c r="G117" s="213" t="s">
        <v>4251</v>
      </c>
      <c r="H117" s="27" t="s">
        <v>3493</v>
      </c>
      <c r="I117" s="172" t="s">
        <v>4251</v>
      </c>
      <c r="J117" s="193" t="s">
        <v>61</v>
      </c>
      <c r="K117" s="172" t="s">
        <v>2168</v>
      </c>
      <c r="L117" s="213" t="s">
        <v>2169</v>
      </c>
      <c r="M117" s="172">
        <v>88313050187</v>
      </c>
      <c r="N117" s="211" t="s">
        <v>2267</v>
      </c>
      <c r="O117" s="172">
        <v>34968262925</v>
      </c>
      <c r="P117" s="194" t="s">
        <v>2023</v>
      </c>
      <c r="Q117" s="224" t="s">
        <v>4252</v>
      </c>
      <c r="R117" s="243" t="s">
        <v>4123</v>
      </c>
      <c r="S117" s="212">
        <v>45000</v>
      </c>
      <c r="T117" s="211"/>
      <c r="U117" s="245">
        <v>6291992868</v>
      </c>
      <c r="V117" s="211" t="s">
        <v>2171</v>
      </c>
      <c r="W117" s="211" t="s">
        <v>54</v>
      </c>
      <c r="X117" s="174"/>
      <c r="Y117" s="174"/>
      <c r="Z117" s="174"/>
    </row>
    <row r="118" spans="1:26" ht="15.75" customHeight="1">
      <c r="A118" s="190" t="s">
        <v>2017</v>
      </c>
      <c r="B118" s="190" t="s">
        <v>2018</v>
      </c>
      <c r="C118" s="190" t="s">
        <v>4169</v>
      </c>
      <c r="D118" s="190" t="s">
        <v>4174</v>
      </c>
      <c r="E118" s="190" t="s">
        <v>4253</v>
      </c>
      <c r="F118" s="169" t="s">
        <v>2022</v>
      </c>
      <c r="G118" s="213">
        <v>70526237147</v>
      </c>
      <c r="H118" s="27" t="s">
        <v>3553</v>
      </c>
      <c r="I118" s="172">
        <v>70526237147</v>
      </c>
      <c r="J118" s="193" t="s">
        <v>61</v>
      </c>
      <c r="K118" s="172">
        <v>70325321108</v>
      </c>
      <c r="L118" s="213" t="s">
        <v>674</v>
      </c>
      <c r="M118" s="172">
        <v>88313050187</v>
      </c>
      <c r="N118" s="211" t="s">
        <v>2267</v>
      </c>
      <c r="O118" s="172">
        <v>34968262925</v>
      </c>
      <c r="P118" s="194" t="s">
        <v>2023</v>
      </c>
      <c r="Q118" s="224" t="s">
        <v>4254</v>
      </c>
      <c r="R118" s="243" t="s">
        <v>4124</v>
      </c>
      <c r="S118" s="212">
        <v>45000</v>
      </c>
      <c r="T118" s="211"/>
      <c r="U118" s="245">
        <v>6283424151</v>
      </c>
      <c r="V118" s="211" t="s">
        <v>53</v>
      </c>
      <c r="W118" s="211" t="s">
        <v>54</v>
      </c>
      <c r="X118" s="174"/>
      <c r="Y118" s="174"/>
      <c r="Z118" s="174"/>
    </row>
    <row r="119" spans="1:26" ht="15.75" customHeight="1">
      <c r="A119" s="190" t="s">
        <v>2017</v>
      </c>
      <c r="B119" s="190" t="s">
        <v>2018</v>
      </c>
      <c r="C119" s="190" t="s">
        <v>4169</v>
      </c>
      <c r="D119" s="190" t="s">
        <v>4201</v>
      </c>
      <c r="E119" s="190" t="s">
        <v>4255</v>
      </c>
      <c r="F119" s="169" t="s">
        <v>2022</v>
      </c>
      <c r="G119" s="213">
        <v>70010691162</v>
      </c>
      <c r="H119" s="27" t="s">
        <v>4125</v>
      </c>
      <c r="I119" s="172">
        <v>70010691162</v>
      </c>
      <c r="J119" s="193" t="s">
        <v>61</v>
      </c>
      <c r="K119" s="172" t="s">
        <v>2168</v>
      </c>
      <c r="L119" s="213" t="s">
        <v>2169</v>
      </c>
      <c r="M119" s="172">
        <v>88313050187</v>
      </c>
      <c r="N119" s="211" t="s">
        <v>2267</v>
      </c>
      <c r="O119" s="172">
        <v>34968262925</v>
      </c>
      <c r="P119" s="194" t="s">
        <v>2023</v>
      </c>
      <c r="Q119" s="224" t="s">
        <v>4256</v>
      </c>
      <c r="R119" s="243" t="s">
        <v>4126</v>
      </c>
      <c r="S119" s="212">
        <v>45000</v>
      </c>
      <c r="T119" s="212">
        <v>45000</v>
      </c>
      <c r="U119" s="245">
        <v>61991532679</v>
      </c>
      <c r="V119" s="211" t="s">
        <v>2171</v>
      </c>
      <c r="W119" s="211" t="s">
        <v>54</v>
      </c>
      <c r="X119" s="174"/>
      <c r="Y119" s="174"/>
      <c r="Z119" s="174"/>
    </row>
    <row r="120" spans="1:26" ht="15.75" customHeight="1">
      <c r="A120" s="190" t="s">
        <v>2017</v>
      </c>
      <c r="B120" s="190" t="s">
        <v>2018</v>
      </c>
      <c r="C120" s="190" t="s">
        <v>2019</v>
      </c>
      <c r="D120" s="190" t="s">
        <v>2043</v>
      </c>
      <c r="E120" s="190" t="s">
        <v>4244</v>
      </c>
      <c r="F120" s="169" t="s">
        <v>2022</v>
      </c>
      <c r="G120" s="213">
        <v>32652438859</v>
      </c>
      <c r="H120" s="27" t="s">
        <v>3846</v>
      </c>
      <c r="I120" s="172">
        <v>32652438859</v>
      </c>
      <c r="J120" s="193" t="s">
        <v>61</v>
      </c>
      <c r="K120" s="172">
        <v>1394995474</v>
      </c>
      <c r="L120" s="192" t="s">
        <v>2116</v>
      </c>
      <c r="M120" s="172" t="s">
        <v>121</v>
      </c>
      <c r="N120" s="211" t="s">
        <v>122</v>
      </c>
      <c r="O120" s="172">
        <v>34968262925</v>
      </c>
      <c r="P120" s="194" t="s">
        <v>2023</v>
      </c>
      <c r="Q120" s="224" t="s">
        <v>4257</v>
      </c>
      <c r="R120" s="243" t="s">
        <v>4127</v>
      </c>
      <c r="S120" s="212">
        <v>45000</v>
      </c>
      <c r="T120" s="211"/>
      <c r="U120" s="246">
        <v>83998234592</v>
      </c>
      <c r="V120" s="211" t="s">
        <v>1691</v>
      </c>
      <c r="W120" s="211" t="s">
        <v>1528</v>
      </c>
      <c r="X120" s="174"/>
      <c r="Y120" s="174"/>
      <c r="Z120" s="174"/>
    </row>
    <row r="121" spans="1:26" ht="15.75" customHeight="1">
      <c r="A121" s="190" t="s">
        <v>2017</v>
      </c>
      <c r="B121" s="190" t="s">
        <v>2018</v>
      </c>
      <c r="C121" s="190" t="s">
        <v>2019</v>
      </c>
      <c r="D121" s="190" t="s">
        <v>2043</v>
      </c>
      <c r="E121" s="190" t="s">
        <v>2046</v>
      </c>
      <c r="F121" s="169" t="s">
        <v>2022</v>
      </c>
      <c r="G121" s="213" t="s">
        <v>4258</v>
      </c>
      <c r="H121" s="27" t="s">
        <v>3844</v>
      </c>
      <c r="I121" s="172" t="s">
        <v>4258</v>
      </c>
      <c r="J121" s="193" t="s">
        <v>61</v>
      </c>
      <c r="K121" s="172">
        <v>1394995474</v>
      </c>
      <c r="L121" s="192" t="s">
        <v>2116</v>
      </c>
      <c r="M121" s="172" t="s">
        <v>121</v>
      </c>
      <c r="N121" s="211" t="s">
        <v>122</v>
      </c>
      <c r="O121" s="172">
        <v>34968262925</v>
      </c>
      <c r="P121" s="194" t="s">
        <v>2023</v>
      </c>
      <c r="Q121" s="224" t="s">
        <v>4259</v>
      </c>
      <c r="R121" s="243" t="s">
        <v>4128</v>
      </c>
      <c r="S121" s="212">
        <v>45000</v>
      </c>
      <c r="T121" s="211"/>
      <c r="U121" s="246">
        <v>83999883646</v>
      </c>
      <c r="V121" s="211" t="s">
        <v>1691</v>
      </c>
      <c r="W121" s="211" t="s">
        <v>1528</v>
      </c>
      <c r="X121" s="174"/>
      <c r="Y121" s="174"/>
      <c r="Z121" s="174"/>
    </row>
    <row r="122" spans="1:26" ht="15.75" customHeight="1">
      <c r="A122" s="190" t="s">
        <v>2017</v>
      </c>
      <c r="B122" s="190" t="s">
        <v>2018</v>
      </c>
      <c r="C122" s="190" t="s">
        <v>4169</v>
      </c>
      <c r="D122" s="190" t="s">
        <v>4204</v>
      </c>
      <c r="E122" s="190" t="s">
        <v>4260</v>
      </c>
      <c r="F122" s="169" t="s">
        <v>2022</v>
      </c>
      <c r="G122" s="213">
        <v>52339696291</v>
      </c>
      <c r="H122" s="27" t="s">
        <v>3799</v>
      </c>
      <c r="I122" s="172">
        <v>52339696291</v>
      </c>
      <c r="J122" s="193" t="s">
        <v>61</v>
      </c>
      <c r="K122" s="172">
        <v>2372948180</v>
      </c>
      <c r="L122" s="213" t="s">
        <v>182</v>
      </c>
      <c r="M122" s="172">
        <v>88313050187</v>
      </c>
      <c r="N122" s="211" t="s">
        <v>2267</v>
      </c>
      <c r="O122" s="172">
        <v>34968262925</v>
      </c>
      <c r="P122" s="194" t="s">
        <v>2023</v>
      </c>
      <c r="Q122" s="224" t="s">
        <v>4261</v>
      </c>
      <c r="R122" s="243" t="s">
        <v>4129</v>
      </c>
      <c r="S122" s="212">
        <v>45000</v>
      </c>
      <c r="T122" s="211"/>
      <c r="U122" s="245">
        <v>6299328234</v>
      </c>
      <c r="V122" s="211" t="s">
        <v>53</v>
      </c>
      <c r="W122" s="211" t="s">
        <v>54</v>
      </c>
      <c r="X122" s="174"/>
      <c r="Y122" s="174"/>
      <c r="Z122" s="174"/>
    </row>
    <row r="123" spans="1:26" ht="15.75" customHeight="1">
      <c r="A123" s="190" t="s">
        <v>2017</v>
      </c>
      <c r="B123" s="190" t="s">
        <v>2018</v>
      </c>
      <c r="C123" s="190" t="s">
        <v>2019</v>
      </c>
      <c r="D123" s="190" t="s">
        <v>2043</v>
      </c>
      <c r="E123" s="190" t="s">
        <v>2075</v>
      </c>
      <c r="F123" s="169" t="s">
        <v>2022</v>
      </c>
      <c r="G123" s="213">
        <v>66874505491</v>
      </c>
      <c r="H123" s="27" t="s">
        <v>3855</v>
      </c>
      <c r="I123" s="172">
        <v>66874505491</v>
      </c>
      <c r="J123" s="193" t="s">
        <v>61</v>
      </c>
      <c r="K123" s="172">
        <v>1394995474</v>
      </c>
      <c r="L123" s="192" t="s">
        <v>2116</v>
      </c>
      <c r="M123" s="172" t="s">
        <v>121</v>
      </c>
      <c r="N123" s="211" t="s">
        <v>122</v>
      </c>
      <c r="O123" s="172">
        <v>34968262925</v>
      </c>
      <c r="P123" s="194" t="s">
        <v>2023</v>
      </c>
      <c r="Q123" s="224" t="s">
        <v>4262</v>
      </c>
      <c r="R123" s="243" t="s">
        <v>4130</v>
      </c>
      <c r="S123" s="212">
        <v>45000</v>
      </c>
      <c r="T123" s="211"/>
      <c r="U123" s="246">
        <v>83987387317</v>
      </c>
      <c r="V123" s="211" t="s">
        <v>1691</v>
      </c>
      <c r="W123" s="211" t="s">
        <v>1528</v>
      </c>
      <c r="X123" s="174"/>
      <c r="Y123" s="174"/>
      <c r="Z123" s="174"/>
    </row>
    <row r="124" spans="1:26" ht="15.75" customHeight="1">
      <c r="A124" s="190" t="s">
        <v>2017</v>
      </c>
      <c r="B124" s="190" t="s">
        <v>2018</v>
      </c>
      <c r="C124" s="190" t="s">
        <v>2019</v>
      </c>
      <c r="D124" s="190" t="s">
        <v>2026</v>
      </c>
      <c r="E124" s="190" t="s">
        <v>2041</v>
      </c>
      <c r="F124" s="169" t="s">
        <v>2022</v>
      </c>
      <c r="G124" s="213" t="s">
        <v>4263</v>
      </c>
      <c r="H124" s="27" t="s">
        <v>3863</v>
      </c>
      <c r="I124" s="172" t="s">
        <v>4263</v>
      </c>
      <c r="J124" s="193" t="s">
        <v>61</v>
      </c>
      <c r="K124" s="172" t="s">
        <v>47</v>
      </c>
      <c r="L124" s="213" t="s">
        <v>48</v>
      </c>
      <c r="M124" s="172" t="s">
        <v>121</v>
      </c>
      <c r="N124" s="211" t="s">
        <v>122</v>
      </c>
      <c r="O124" s="172">
        <v>34968262925</v>
      </c>
      <c r="P124" s="194" t="s">
        <v>2023</v>
      </c>
      <c r="Q124" s="224" t="s">
        <v>4264</v>
      </c>
      <c r="R124" s="243" t="s">
        <v>4131</v>
      </c>
      <c r="S124" s="212">
        <v>45000</v>
      </c>
      <c r="T124" s="211"/>
      <c r="U124" s="245">
        <v>32991367129</v>
      </c>
      <c r="V124" s="211" t="s">
        <v>45</v>
      </c>
      <c r="W124" s="211" t="s">
        <v>58</v>
      </c>
      <c r="X124" s="174"/>
      <c r="Y124" s="174"/>
      <c r="Z124" s="174"/>
    </row>
    <row r="125" spans="1:26" ht="15.75" customHeight="1">
      <c r="A125" s="190" t="s">
        <v>2017</v>
      </c>
      <c r="B125" s="190" t="s">
        <v>2018</v>
      </c>
      <c r="C125" s="190" t="s">
        <v>4169</v>
      </c>
      <c r="D125" s="190" t="s">
        <v>4201</v>
      </c>
      <c r="E125" s="190" t="s">
        <v>4265</v>
      </c>
      <c r="F125" s="169" t="s">
        <v>2022</v>
      </c>
      <c r="G125" s="213" t="s">
        <v>4266</v>
      </c>
      <c r="H125" s="27" t="s">
        <v>3529</v>
      </c>
      <c r="I125" s="172" t="s">
        <v>4266</v>
      </c>
      <c r="J125" s="193" t="s">
        <v>61</v>
      </c>
      <c r="K125" s="172" t="s">
        <v>2168</v>
      </c>
      <c r="L125" s="213" t="s">
        <v>2169</v>
      </c>
      <c r="M125" s="172">
        <v>88313050187</v>
      </c>
      <c r="N125" s="211" t="s">
        <v>2267</v>
      </c>
      <c r="O125" s="172">
        <v>34968262925</v>
      </c>
      <c r="P125" s="194" t="s">
        <v>2023</v>
      </c>
      <c r="Q125" s="224" t="s">
        <v>4267</v>
      </c>
      <c r="R125" s="243" t="s">
        <v>4132</v>
      </c>
      <c r="S125" s="212">
        <v>45000</v>
      </c>
      <c r="T125" s="211"/>
      <c r="U125" s="245">
        <v>6292620883</v>
      </c>
      <c r="V125" s="211" t="s">
        <v>2171</v>
      </c>
      <c r="W125" s="211" t="s">
        <v>54</v>
      </c>
      <c r="X125" s="174"/>
      <c r="Y125" s="174"/>
      <c r="Z125" s="174"/>
    </row>
    <row r="126" spans="1:26" ht="15.75" customHeight="1">
      <c r="A126" s="190" t="s">
        <v>2017</v>
      </c>
      <c r="B126" s="190" t="s">
        <v>2018</v>
      </c>
      <c r="C126" s="190" t="s">
        <v>2019</v>
      </c>
      <c r="D126" s="190" t="s">
        <v>2026</v>
      </c>
      <c r="E126" s="190" t="s">
        <v>4268</v>
      </c>
      <c r="F126" s="169" t="s">
        <v>2022</v>
      </c>
      <c r="G126" s="213">
        <v>70134029666</v>
      </c>
      <c r="H126" s="27" t="s">
        <v>3861</v>
      </c>
      <c r="I126" s="172">
        <v>70134029666</v>
      </c>
      <c r="J126" s="193" t="s">
        <v>61</v>
      </c>
      <c r="K126" s="172" t="s">
        <v>47</v>
      </c>
      <c r="L126" s="213" t="s">
        <v>48</v>
      </c>
      <c r="M126" s="172" t="s">
        <v>121</v>
      </c>
      <c r="N126" s="211" t="s">
        <v>122</v>
      </c>
      <c r="O126" s="172">
        <v>34968262925</v>
      </c>
      <c r="P126" s="194" t="s">
        <v>2023</v>
      </c>
      <c r="Q126" s="224" t="s">
        <v>4269</v>
      </c>
      <c r="R126" s="243" t="s">
        <v>4133</v>
      </c>
      <c r="S126" s="212">
        <v>45000</v>
      </c>
      <c r="T126" s="211"/>
      <c r="U126" s="245">
        <v>3291274500</v>
      </c>
      <c r="V126" s="211" t="s">
        <v>45</v>
      </c>
      <c r="W126" s="211" t="s">
        <v>58</v>
      </c>
      <c r="X126" s="174"/>
      <c r="Y126" s="174"/>
      <c r="Z126" s="174"/>
    </row>
    <row r="127" spans="1:26" ht="15.75" customHeight="1">
      <c r="A127" s="190" t="s">
        <v>2017</v>
      </c>
      <c r="B127" s="190" t="s">
        <v>2018</v>
      </c>
      <c r="C127" s="190" t="s">
        <v>2019</v>
      </c>
      <c r="D127" s="190" t="s">
        <v>2030</v>
      </c>
      <c r="E127" s="190" t="s">
        <v>2056</v>
      </c>
      <c r="F127" s="169" t="s">
        <v>2022</v>
      </c>
      <c r="G127" s="213">
        <v>71439012458</v>
      </c>
      <c r="H127" s="208" t="s">
        <v>4134</v>
      </c>
      <c r="I127" s="172">
        <v>71439012458</v>
      </c>
      <c r="J127" s="193" t="s">
        <v>61</v>
      </c>
      <c r="K127" s="172">
        <v>9408588436</v>
      </c>
      <c r="L127" s="213" t="s">
        <v>1526</v>
      </c>
      <c r="M127" s="172" t="s">
        <v>121</v>
      </c>
      <c r="N127" s="211" t="s">
        <v>122</v>
      </c>
      <c r="O127" s="172">
        <v>34968262925</v>
      </c>
      <c r="P127" s="194" t="s">
        <v>2023</v>
      </c>
      <c r="Q127" s="224" t="s">
        <v>4270</v>
      </c>
      <c r="R127" s="243" t="s">
        <v>4135</v>
      </c>
      <c r="S127" s="212">
        <v>45000</v>
      </c>
      <c r="T127" s="211"/>
      <c r="U127" s="246">
        <v>83996084729</v>
      </c>
      <c r="V127" s="211" t="s">
        <v>1527</v>
      </c>
      <c r="W127" s="211" t="s">
        <v>1528</v>
      </c>
      <c r="X127" s="174"/>
      <c r="Y127" s="174"/>
      <c r="Z127" s="174"/>
    </row>
    <row r="128" spans="1:26" ht="15.75" customHeight="1">
      <c r="A128" s="190" t="s">
        <v>2017</v>
      </c>
      <c r="B128" s="190" t="s">
        <v>2018</v>
      </c>
      <c r="C128" s="190" t="s">
        <v>2019</v>
      </c>
      <c r="D128" s="190" t="s">
        <v>2030</v>
      </c>
      <c r="E128" s="190" t="s">
        <v>2061</v>
      </c>
      <c r="F128" s="169" t="s">
        <v>2022</v>
      </c>
      <c r="G128" s="213" t="s">
        <v>4271</v>
      </c>
      <c r="H128" s="27" t="s">
        <v>4136</v>
      </c>
      <c r="I128" s="172" t="s">
        <v>4271</v>
      </c>
      <c r="J128" s="193" t="s">
        <v>61</v>
      </c>
      <c r="K128" s="172">
        <v>9408588436</v>
      </c>
      <c r="L128" s="213" t="s">
        <v>1526</v>
      </c>
      <c r="M128" s="172" t="s">
        <v>121</v>
      </c>
      <c r="N128" s="211" t="s">
        <v>122</v>
      </c>
      <c r="O128" s="172">
        <v>34968262925</v>
      </c>
      <c r="P128" s="194" t="s">
        <v>2023</v>
      </c>
      <c r="Q128" s="224" t="s">
        <v>4272</v>
      </c>
      <c r="R128" s="243" t="s">
        <v>4137</v>
      </c>
      <c r="S128" s="212">
        <v>45000</v>
      </c>
      <c r="T128" s="211"/>
      <c r="U128" s="245">
        <v>81981110678</v>
      </c>
      <c r="V128" s="211" t="s">
        <v>1527</v>
      </c>
      <c r="W128" s="211" t="s">
        <v>1528</v>
      </c>
      <c r="X128" s="174"/>
      <c r="Y128" s="174"/>
      <c r="Z128" s="174"/>
    </row>
    <row r="129" spans="1:26" ht="15.75" customHeight="1">
      <c r="A129" s="190" t="s">
        <v>2017</v>
      </c>
      <c r="B129" s="190" t="s">
        <v>2018</v>
      </c>
      <c r="C129" s="190" t="s">
        <v>2019</v>
      </c>
      <c r="D129" s="190" t="s">
        <v>2043</v>
      </c>
      <c r="E129" s="190" t="s">
        <v>4273</v>
      </c>
      <c r="F129" s="169" t="s">
        <v>2022</v>
      </c>
      <c r="G129" s="213">
        <v>70096156406</v>
      </c>
      <c r="H129" s="27" t="s">
        <v>4274</v>
      </c>
      <c r="I129" s="172">
        <v>70096156406</v>
      </c>
      <c r="J129" s="193" t="s">
        <v>61</v>
      </c>
      <c r="K129" s="172">
        <v>1394995474</v>
      </c>
      <c r="L129" s="192" t="s">
        <v>2116</v>
      </c>
      <c r="M129" s="172" t="s">
        <v>121</v>
      </c>
      <c r="N129" s="211" t="s">
        <v>122</v>
      </c>
      <c r="O129" s="172">
        <v>34968262925</v>
      </c>
      <c r="P129" s="194" t="s">
        <v>2023</v>
      </c>
      <c r="Q129" s="247">
        <v>35864</v>
      </c>
      <c r="R129" s="243" t="s">
        <v>4275</v>
      </c>
      <c r="S129" s="212">
        <v>45000</v>
      </c>
      <c r="T129" s="211"/>
      <c r="U129" s="246">
        <v>83986534898</v>
      </c>
      <c r="V129" s="211" t="s">
        <v>1691</v>
      </c>
      <c r="W129" s="211" t="s">
        <v>1528</v>
      </c>
      <c r="X129" s="174"/>
      <c r="Y129" s="174"/>
      <c r="Z129" s="174"/>
    </row>
    <row r="130" spans="1:26" ht="15.75" customHeight="1">
      <c r="A130" s="190" t="s">
        <v>2017</v>
      </c>
      <c r="B130" s="190" t="s">
        <v>2018</v>
      </c>
      <c r="C130" s="190" t="s">
        <v>4169</v>
      </c>
      <c r="D130" s="190" t="s">
        <v>4170</v>
      </c>
      <c r="E130" s="190" t="s">
        <v>4276</v>
      </c>
      <c r="F130" s="169" t="s">
        <v>2022</v>
      </c>
      <c r="G130" s="213" t="s">
        <v>4277</v>
      </c>
      <c r="H130" s="27" t="s">
        <v>3775</v>
      </c>
      <c r="I130" s="172" t="s">
        <v>4277</v>
      </c>
      <c r="J130" s="193" t="s">
        <v>61</v>
      </c>
      <c r="K130" s="172">
        <v>397689292</v>
      </c>
      <c r="L130" s="213" t="s">
        <v>62</v>
      </c>
      <c r="M130" s="172">
        <v>88313050187</v>
      </c>
      <c r="N130" s="211" t="s">
        <v>2267</v>
      </c>
      <c r="O130" s="172">
        <v>34968262925</v>
      </c>
      <c r="P130" s="194" t="s">
        <v>2023</v>
      </c>
      <c r="Q130" s="247">
        <v>33358</v>
      </c>
      <c r="R130" s="248" t="s">
        <v>4138</v>
      </c>
      <c r="S130" s="212">
        <v>45000</v>
      </c>
      <c r="T130" s="211"/>
      <c r="U130" s="245">
        <v>62981891023</v>
      </c>
      <c r="V130" s="211" t="s">
        <v>53</v>
      </c>
      <c r="W130" s="211" t="s">
        <v>54</v>
      </c>
      <c r="X130" s="174"/>
      <c r="Y130" s="174"/>
      <c r="Z130" s="174"/>
    </row>
    <row r="131" spans="1:26" ht="15.75" customHeight="1">
      <c r="A131" s="190" t="s">
        <v>2017</v>
      </c>
      <c r="B131" s="190" t="s">
        <v>2018</v>
      </c>
      <c r="C131" s="190" t="s">
        <v>2019</v>
      </c>
      <c r="D131" s="190" t="s">
        <v>2043</v>
      </c>
      <c r="E131" s="190" t="s">
        <v>2076</v>
      </c>
      <c r="F131" s="169" t="s">
        <v>2022</v>
      </c>
      <c r="G131" s="213" t="s">
        <v>4278</v>
      </c>
      <c r="H131" s="27" t="s">
        <v>4139</v>
      </c>
      <c r="I131" s="172" t="s">
        <v>4278</v>
      </c>
      <c r="J131" s="193" t="s">
        <v>61</v>
      </c>
      <c r="K131" s="172">
        <v>1394995474</v>
      </c>
      <c r="L131" s="192" t="s">
        <v>2116</v>
      </c>
      <c r="M131" s="172" t="s">
        <v>121</v>
      </c>
      <c r="N131" s="211" t="s">
        <v>122</v>
      </c>
      <c r="O131" s="172">
        <v>34968262925</v>
      </c>
      <c r="P131" s="194" t="s">
        <v>2023</v>
      </c>
      <c r="Q131" s="247">
        <v>30255</v>
      </c>
      <c r="R131" s="248" t="s">
        <v>4140</v>
      </c>
      <c r="S131" s="212">
        <v>45000</v>
      </c>
      <c r="T131" s="212">
        <v>45000</v>
      </c>
      <c r="U131" s="246">
        <v>83981576812</v>
      </c>
      <c r="V131" s="211" t="s">
        <v>1691</v>
      </c>
      <c r="W131" s="211" t="s">
        <v>1528</v>
      </c>
      <c r="X131" s="174"/>
      <c r="Y131" s="174"/>
      <c r="Z131" s="174"/>
    </row>
    <row r="132" spans="1:26" ht="15.5">
      <c r="F132" s="169" t="s">
        <v>2022</v>
      </c>
      <c r="G132" s="191">
        <v>70378752103</v>
      </c>
      <c r="H132" s="192" t="s">
        <v>2104</v>
      </c>
      <c r="I132" s="172">
        <v>70378752103</v>
      </c>
      <c r="J132" s="193" t="s">
        <v>50</v>
      </c>
      <c r="K132" s="172" t="s">
        <v>5</v>
      </c>
      <c r="L132" s="192"/>
      <c r="M132" s="172">
        <v>88313050187</v>
      </c>
      <c r="N132" s="194" t="s">
        <v>2267</v>
      </c>
      <c r="O132" s="172">
        <v>73989444620</v>
      </c>
      <c r="P132" s="194" t="s">
        <v>4113</v>
      </c>
      <c r="Q132" s="223">
        <v>44766</v>
      </c>
      <c r="R132" s="203" t="s">
        <v>2105</v>
      </c>
      <c r="S132" s="30">
        <v>44998</v>
      </c>
      <c r="T132" s="206"/>
      <c r="U132" s="197">
        <v>62993683418</v>
      </c>
      <c r="V132" s="198" t="s">
        <v>53</v>
      </c>
      <c r="W132" s="198" t="s">
        <v>54</v>
      </c>
    </row>
    <row r="133" spans="1:26" ht="15.5">
      <c r="F133" s="169" t="s">
        <v>2022</v>
      </c>
      <c r="G133" s="191" t="s">
        <v>2182</v>
      </c>
      <c r="H133" s="192" t="s">
        <v>2279</v>
      </c>
      <c r="I133" s="172" t="s">
        <v>2182</v>
      </c>
      <c r="J133" s="193" t="s">
        <v>50</v>
      </c>
      <c r="K133" s="172" t="s">
        <v>5</v>
      </c>
      <c r="L133" s="192"/>
      <c r="M133" s="172">
        <v>88313050187</v>
      </c>
      <c r="N133" s="211" t="s">
        <v>2267</v>
      </c>
      <c r="O133" s="172">
        <v>73989444620</v>
      </c>
      <c r="P133" s="194" t="s">
        <v>4113</v>
      </c>
      <c r="Q133" s="217">
        <v>32772</v>
      </c>
      <c r="R133" s="213" t="s">
        <v>2184</v>
      </c>
      <c r="S133" s="30">
        <v>44986</v>
      </c>
      <c r="T133" s="212"/>
      <c r="U133" s="197">
        <v>62984470925</v>
      </c>
      <c r="V133" s="198" t="s">
        <v>53</v>
      </c>
      <c r="W133" s="198" t="s">
        <v>54</v>
      </c>
    </row>
    <row r="134" spans="1:26" ht="15.5">
      <c r="F134" s="169" t="s">
        <v>2022</v>
      </c>
      <c r="G134" s="191" t="s">
        <v>4242</v>
      </c>
      <c r="H134" s="230" t="s">
        <v>3617</v>
      </c>
      <c r="I134" s="172" t="s">
        <v>4242</v>
      </c>
      <c r="J134" s="193" t="s">
        <v>50</v>
      </c>
      <c r="K134" s="172" t="s">
        <v>5</v>
      </c>
      <c r="L134" s="230"/>
      <c r="M134" s="172">
        <v>72073926134</v>
      </c>
      <c r="N134" s="211" t="s">
        <v>195</v>
      </c>
      <c r="O134" s="172">
        <v>73989444620</v>
      </c>
      <c r="P134" s="194" t="s">
        <v>4113</v>
      </c>
      <c r="Q134" s="93" t="s">
        <v>4243</v>
      </c>
      <c r="R134" s="242" t="s">
        <v>4117</v>
      </c>
      <c r="S134" s="212">
        <v>44927</v>
      </c>
      <c r="T134" s="211"/>
      <c r="U134" s="197">
        <v>61982974821</v>
      </c>
      <c r="V134" s="211" t="s">
        <v>57</v>
      </c>
      <c r="W134" s="211" t="s">
        <v>58</v>
      </c>
    </row>
  </sheetData>
  <autoFilter ref="A1:W134" xr:uid="{7E76A671-7B8D-4855-8C5C-4E6DE9AFFFA2}"/>
  <conditionalFormatting sqref="H1:I1">
    <cfRule type="duplicateValues" dxfId="39" priority="1"/>
    <cfRule type="duplicateValues" dxfId="38" priority="2"/>
    <cfRule type="duplicateValues" dxfId="37" priority="3"/>
  </conditionalFormatting>
  <dataValidations count="3">
    <dataValidation allowBlank="1" showInputMessage="1" showErrorMessage="1" promptTitle="Data de Nascimento" prompt="Informar data no formato DD/MM/YYYY._x000a__x000a_INFORMAÇÃO OBRIGATÓRIA PARA CRIAÇÃO E EDIÇÃO." sqref="Q10 Q4:Q5" xr:uid="{EF33D149-21E6-4B83-9264-B144B5F72D07}"/>
    <dataValidation allowBlank="1" showInputMessage="1" showErrorMessage="1" promptTitle="Informe o CPF do Promotor" prompt="Informe o CPF do promotor sem formatação e máscara._x000a_Deve ser único na plataforma._x000a__x000a_INFORMAÇÃO OBRIGATÓRIA." sqref="G4:G7" xr:uid="{FEB40584-DB3A-455E-8D98-90B8A220BBD8}"/>
    <dataValidation allowBlank="1" showInputMessage="1" showErrorMessage="1" promptTitle="CNPJ da Empresa Parceira" prompt="Informar o CNPJ da empresa parceira sem formatação e sem máscara._x000a__x000a_INFORMAÇÃO OBRIGATÓRIA." sqref="F2:F15" xr:uid="{05FE8009-3EF5-4BC7-BF74-6A576BBBB41C}"/>
  </dataValidations>
  <hyperlinks>
    <hyperlink ref="R39" r:id="rId1" xr:uid="{D6ECFF1E-00C3-491A-AFAF-D21201019127}"/>
    <hyperlink ref="R40" r:id="rId2" xr:uid="{531068E4-2470-4AC3-AA19-925C80A0EAB4}"/>
    <hyperlink ref="R61" r:id="rId3" xr:uid="{5D76D12B-EA94-4FD7-8299-AF8638387060}"/>
    <hyperlink ref="R89" r:id="rId4" xr:uid="{CCE84735-5C4B-45E2-B6DC-BA37A73C94CB}"/>
    <hyperlink ref="R86" r:id="rId5" xr:uid="{6D78BCC3-97FD-423A-AF61-BEF50C0D532B}"/>
    <hyperlink ref="R132" r:id="rId6" xr:uid="{A6907A5E-C60B-4B2E-AC9D-EB1818E54622}"/>
  </hyperlinks>
  <pageMargins left="0.511811024" right="0.511811024" top="0.78740157499999996" bottom="0.78740157499999996" header="0.31496062000000002" footer="0.31496062000000002"/>
  <pageSetup paperSize="9" orientation="portrait" verticalDpi="0" r:id="rId7"/>
  <headerFooter>
    <oddFooter>&amp;C&amp;1#&amp;"Calibri"&amp;12&amp;K000000Classificação da Informação: Interno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27569-FDB1-47F5-8384-9C1BA7BB32EE}">
  <sheetPr>
    <tabColor theme="7" tint="-0.499984740745262"/>
  </sheetPr>
  <dimension ref="A1:Y93"/>
  <sheetViews>
    <sheetView showGridLines="0" topLeftCell="M1" zoomScale="85" zoomScaleNormal="85" workbookViewId="0">
      <selection activeCell="R1" sqref="R1:U1"/>
    </sheetView>
  </sheetViews>
  <sheetFormatPr defaultColWidth="8.81640625" defaultRowHeight="10.5" outlineLevelCol="1"/>
  <cols>
    <col min="1" max="1" width="28.6328125" style="58" bestFit="1" customWidth="1"/>
    <col min="2" max="2" width="47.1796875" style="58" bestFit="1" customWidth="1"/>
    <col min="3" max="3" width="38.36328125" style="58" customWidth="1" outlineLevel="1"/>
    <col min="4" max="4" width="24.54296875" style="58" customWidth="1" outlineLevel="1"/>
    <col min="5" max="5" width="23.90625" style="58" customWidth="1" outlineLevel="1"/>
    <col min="6" max="6" width="13.453125" style="58" bestFit="1" customWidth="1"/>
    <col min="7" max="7" width="16.81640625" style="58" bestFit="1" customWidth="1"/>
    <col min="8" max="9" width="16.81640625" style="58" hidden="1" customWidth="1" outlineLevel="1"/>
    <col min="10" max="10" width="10.1796875" style="58" bestFit="1" customWidth="1" collapsed="1"/>
    <col min="11" max="11" width="11.6328125" style="58" bestFit="1" customWidth="1"/>
    <col min="12" max="12" width="10.453125" style="58" bestFit="1" customWidth="1"/>
    <col min="13" max="13" width="13.81640625" style="58" bestFit="1" customWidth="1"/>
    <col min="14" max="14" width="24.08984375" style="58" bestFit="1" customWidth="1"/>
    <col min="15" max="15" width="21.08984375" style="58" bestFit="1" customWidth="1"/>
    <col min="16" max="16" width="18.1796875" style="58" customWidth="1"/>
    <col min="17" max="17" width="12.54296875" style="58" customWidth="1"/>
    <col min="18" max="19" width="18" style="58" customWidth="1"/>
    <col min="20" max="20" width="14.1796875" style="58" bestFit="1" customWidth="1"/>
    <col min="21" max="23" width="16.36328125" style="58" bestFit="1" customWidth="1"/>
    <col min="24" max="24" width="13.81640625" style="58" customWidth="1"/>
    <col min="25" max="25" width="13.1796875" style="58" bestFit="1" customWidth="1"/>
    <col min="26" max="16384" width="8.81640625" style="58"/>
  </cols>
  <sheetData>
    <row r="1" spans="1:25" customFormat="1" ht="18.5" customHeight="1">
      <c r="C1" s="275" t="s">
        <v>28</v>
      </c>
      <c r="D1" s="275"/>
      <c r="E1" s="275"/>
      <c r="H1" s="276" t="s">
        <v>29</v>
      </c>
      <c r="I1" s="276"/>
      <c r="K1" s="277" t="s">
        <v>209</v>
      </c>
      <c r="L1" s="277"/>
      <c r="M1" s="277"/>
      <c r="N1" s="277"/>
      <c r="O1" s="277"/>
      <c r="P1" s="277"/>
      <c r="Q1" s="68"/>
      <c r="R1" s="278" t="s">
        <v>568</v>
      </c>
      <c r="S1" s="278"/>
      <c r="T1" s="278"/>
      <c r="U1" s="278"/>
    </row>
    <row r="2" spans="1:25" customFormat="1" ht="18.5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45078</v>
      </c>
      <c r="N2" s="61" t="s">
        <v>210</v>
      </c>
      <c r="O2" s="63" t="s">
        <v>5732</v>
      </c>
      <c r="P2" s="62"/>
      <c r="Q2" s="68"/>
      <c r="R2" s="95" t="s">
        <v>564</v>
      </c>
      <c r="S2" s="95"/>
      <c r="T2" s="96">
        <f ca="1">SUM(N12:N1048576)/SUMIFS(J12:J1048576,P12:P1048576,"CONSULTOR")</f>
        <v>0.55699481865284972</v>
      </c>
      <c r="U2" s="94"/>
    </row>
    <row r="3" spans="1:25" customFormat="1" ht="18.5" customHeight="1">
      <c r="C3" s="60"/>
      <c r="D3" s="60"/>
      <c r="E3" s="60"/>
      <c r="H3" s="60"/>
      <c r="I3" s="60"/>
      <c r="K3" s="64"/>
      <c r="L3" s="61" t="s">
        <v>213</v>
      </c>
      <c r="M3" s="63">
        <v>45107</v>
      </c>
      <c r="N3" s="61" t="s">
        <v>214</v>
      </c>
      <c r="O3" s="63" t="str">
        <f>"Controle_HC_"&amp;MONTH(M2)&amp;"_"&amp;YEAR(M2)</f>
        <v>Controle_HC_6_2023</v>
      </c>
      <c r="P3" s="62"/>
      <c r="Q3" s="68"/>
      <c r="R3" s="94"/>
      <c r="S3" s="94"/>
      <c r="T3" s="94"/>
      <c r="U3" s="94"/>
    </row>
    <row r="4" spans="1:25" customFormat="1" ht="8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  <c r="U4" s="94"/>
    </row>
    <row r="5" spans="1:25" customFormat="1" ht="19" customHeight="1">
      <c r="C5" s="60"/>
      <c r="D5" s="60"/>
      <c r="E5" s="60"/>
      <c r="H5" s="60"/>
      <c r="I5" s="60"/>
      <c r="K5" s="66" t="s">
        <v>216</v>
      </c>
      <c r="L5" s="66">
        <v>45017</v>
      </c>
      <c r="M5" s="67">
        <v>21</v>
      </c>
      <c r="N5" s="61" t="s">
        <v>217</v>
      </c>
      <c r="O5" s="63">
        <v>45085</v>
      </c>
      <c r="P5" s="62"/>
      <c r="Q5" s="68"/>
      <c r="R5" s="95" t="s">
        <v>567</v>
      </c>
      <c r="S5" s="95"/>
      <c r="T5" s="97">
        <f ca="1">AVERAGEIFS(INDIRECT("'"&amp;$O$2&amp;"'!Y:Y"),INDIRECT("'"&amp;$O$2&amp;"'!Y:y"),"&gt;1",INDIRECT("'"&amp;$O$2&amp;"'!O:O"),"&gt;="&amp;$M$2,INDIRECT("'"&amp;$O$2&amp;"'!O:O"),"&lt;="&amp;$M$3)</f>
        <v>2257.7957249070628</v>
      </c>
      <c r="U5" s="94"/>
    </row>
    <row r="6" spans="1:25" customFormat="1" ht="19" customHeight="1">
      <c r="C6" s="60"/>
      <c r="D6" s="60"/>
      <c r="E6" s="60"/>
      <c r="H6" s="60"/>
      <c r="I6" s="60"/>
      <c r="K6" s="66"/>
      <c r="L6" s="66"/>
      <c r="M6" s="67"/>
      <c r="N6" s="61"/>
      <c r="O6" s="63"/>
      <c r="P6" s="62"/>
      <c r="Q6" s="68"/>
      <c r="R6" s="95"/>
      <c r="S6" s="95"/>
      <c r="T6" s="97"/>
      <c r="U6" s="94"/>
    </row>
    <row r="7" spans="1:25" customFormat="1" ht="18.5" customHeight="1">
      <c r="C7" s="60"/>
      <c r="D7" s="60"/>
      <c r="E7" s="60"/>
      <c r="H7" s="60"/>
      <c r="I7" s="60"/>
      <c r="K7" s="66" t="s">
        <v>477</v>
      </c>
      <c r="L7" s="64"/>
      <c r="M7" s="67">
        <v>30</v>
      </c>
      <c r="N7" s="64"/>
      <c r="O7" s="63"/>
      <c r="P7" s="62"/>
      <c r="Q7" s="68"/>
      <c r="R7" s="94"/>
      <c r="S7" s="94"/>
      <c r="T7" s="94"/>
      <c r="U7" s="94"/>
      <c r="Y7" s="160"/>
    </row>
    <row r="8" spans="1:25" customFormat="1" ht="18.5" customHeight="1">
      <c r="C8" s="60"/>
      <c r="D8" s="60"/>
      <c r="E8" s="60"/>
      <c r="H8" s="60"/>
      <c r="I8" s="60"/>
      <c r="K8" s="64"/>
      <c r="L8" s="64"/>
      <c r="M8" s="64"/>
      <c r="N8" s="64"/>
      <c r="O8" s="62"/>
      <c r="P8" s="62"/>
      <c r="Q8" s="68"/>
      <c r="R8" s="68"/>
      <c r="S8" s="68"/>
    </row>
    <row r="9" spans="1:25" customFormat="1" ht="18.5" customHeight="1">
      <c r="C9" s="60"/>
      <c r="D9" s="60"/>
      <c r="E9" s="60"/>
      <c r="H9" s="60"/>
      <c r="I9" s="60"/>
      <c r="K9" s="85"/>
      <c r="L9" s="85"/>
      <c r="M9" s="85"/>
      <c r="N9" s="85"/>
      <c r="O9" s="68"/>
      <c r="P9" s="68"/>
      <c r="Q9" s="68"/>
      <c r="R9" s="68"/>
      <c r="S9" s="68"/>
    </row>
    <row r="10" spans="1:25" customFormat="1" ht="14.5">
      <c r="L10" s="86">
        <f ca="1">SUM(L12:L1048576)</f>
        <v>-756540</v>
      </c>
      <c r="M10" s="86">
        <f ca="1">SUM(M12:M1048576)</f>
        <v>366</v>
      </c>
      <c r="N10" s="86">
        <f>SUM(N12:N1048576)</f>
        <v>215</v>
      </c>
      <c r="U10" s="72">
        <f>SUM(U12:U999818)</f>
        <v>188221.86866666659</v>
      </c>
      <c r="V10" s="72">
        <f>SUM(V12:V999818)</f>
        <v>59312.850000000013</v>
      </c>
      <c r="W10" s="72">
        <f>SUM(W12:W999818)</f>
        <v>0</v>
      </c>
    </row>
    <row r="11" spans="1:25" customFormat="1" ht="44" customHeight="1">
      <c r="A11" s="15" t="s">
        <v>562</v>
      </c>
      <c r="B11" s="15" t="s">
        <v>11</v>
      </c>
      <c r="C11" s="15" t="s">
        <v>12</v>
      </c>
      <c r="D11" s="15" t="s">
        <v>13</v>
      </c>
      <c r="E11" s="15" t="s">
        <v>14</v>
      </c>
      <c r="F11" s="15" t="s">
        <v>15</v>
      </c>
      <c r="G11" s="15" t="s">
        <v>16</v>
      </c>
      <c r="H11" s="15"/>
      <c r="I11" s="15"/>
      <c r="J11" s="16" t="s">
        <v>17</v>
      </c>
      <c r="K11" s="16" t="s">
        <v>18</v>
      </c>
      <c r="L11" s="16" t="s">
        <v>19</v>
      </c>
      <c r="M11" s="16" t="s">
        <v>20</v>
      </c>
      <c r="N11" s="16" t="s">
        <v>21</v>
      </c>
      <c r="O11" s="15" t="s">
        <v>22</v>
      </c>
      <c r="P11" s="15" t="s">
        <v>23</v>
      </c>
      <c r="Q11" s="15" t="s">
        <v>218</v>
      </c>
      <c r="R11" s="15" t="s">
        <v>224</v>
      </c>
      <c r="S11" s="15" t="s">
        <v>4755</v>
      </c>
      <c r="T11" s="15" t="s">
        <v>24</v>
      </c>
      <c r="U11" s="15" t="s">
        <v>25</v>
      </c>
      <c r="V11" s="15" t="s">
        <v>27</v>
      </c>
      <c r="W11" s="15" t="s">
        <v>26</v>
      </c>
      <c r="X11" s="166" t="s">
        <v>2259</v>
      </c>
    </row>
    <row r="12" spans="1:25">
      <c r="A12" s="221" t="s">
        <v>47</v>
      </c>
      <c r="B12" s="58" t="s">
        <v>48</v>
      </c>
      <c r="C12" s="58" t="str">
        <f ca="1">IFERROR(VLOOKUP(A12,INDIRECT("'"&amp;$O$3&amp;"'!G:L"),6,0),"-")</f>
        <v>-</v>
      </c>
      <c r="D12" s="58" t="str">
        <f t="shared" ref="D12:D70" ca="1" si="0">VLOOKUP(A12,INDIRECT("'"&amp;$O$3&amp;"'!G:N"),8,0)</f>
        <v>GIOVANE BORGES DA SILVA</v>
      </c>
      <c r="E12" s="58" t="str">
        <f t="shared" ref="E12:E70" ca="1" si="1">VLOOKUP(A12,INDIRECT("'"&amp;$O$3&amp;"'!G:T"),10,0)</f>
        <v>MARCELO BATISTA CARVALHAIS</v>
      </c>
      <c r="F12" s="59">
        <f ca="1">IFERROR(IF(VLOOKUP(A12,INDIRECT("'"&amp;$O$3&amp;"'!G:V"),13,0)=0,"",VLOOKUP(A12,INDIRECT("'"&amp;$O$3&amp;"'!G:V"),13,0)),0)</f>
        <v>44795</v>
      </c>
      <c r="G12" s="59" t="str">
        <f t="shared" ref="G12:G70" ca="1" si="2">IFERROR(IF(VLOOKUP(A12,INDIRECT("'"&amp;$O$3&amp;"'!G:V"),14,0)=0,"",VLOOKUP(A12,INDIRECT("'"&amp;$O$3&amp;"'!G:V"),14,0)),0)</f>
        <v/>
      </c>
      <c r="J12" s="58">
        <f ca="1">IF(AND(F12&lt;$M$2,G12=""),NETWORKDAYS($M$2,$M$3,$O$5:$O$7),IF(F12&lt;$M$2,NETWORKDAYS($M$2,G12,$O$5:$O$7),IF(G12="",NETWORKDAYS(F12,$M$3,$O$5:$O$7),NETWORKDAYS(F12,G12,$O$5:$O$7))))</f>
        <v>21</v>
      </c>
      <c r="K12" s="58">
        <f t="shared" ref="K12:K70" ca="1" si="3">IF(AND(F12&lt;$M$2,G12=""),DATEDIF($M$2,$M$3,"D")+1,IF(F12&lt;$M$2,DATEDIF($M$2,G12,"D")+1,IF(G12="",DATEDIF(F12,$M$3,"D")+1,DATEDIF(F12,G12,"D")+1)))</f>
        <v>30</v>
      </c>
      <c r="L12" s="58">
        <f t="shared" ref="L12:L70" ca="1" si="4">ROUND(J12*R12,0)</f>
        <v>11</v>
      </c>
      <c r="M12" s="58">
        <f ca="1">COUNTIFS(INDIRECT("'"&amp;$O$2&amp;"'!b:b"),A12,INDIRECT("'"&amp;$O$2&amp;"'!O:O"),"&gt;="&amp;$M$2,INDIRECT("'"&amp;$O$2&amp;"'!O:O"),"&lt;="&amp;$M$3)</f>
        <v>0</v>
      </c>
      <c r="N12" s="58">
        <v>0</v>
      </c>
      <c r="O12" s="58" t="str">
        <f t="shared" ref="O12:O70" ca="1" si="5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tr">
        <f t="shared" ref="P12:P70" ca="1" si="6">VLOOKUP(A12,INDIRECT("'"&amp;$O$3&amp;"'!G:J"),4,0)</f>
        <v>SUPERVISOR</v>
      </c>
      <c r="Q12" s="58" t="str">
        <f ca="1">IF(F12&gt;=$M$2,"M1",IF(AND(MONTH(F12)=MONTH($M$2)-1,YEAR(F12)=YEAR($M$2)),"M2",IF(AND(MONTH(F12)=MONTH($M$2)-2,YEAR(F12)=YEAR($M$2)),"M3",IF(AND(MONTH(F12)=MONTH($M$2)+9,YEAR(F12)=YEAR($M$2)-1),"M4","&gt;=M5"))))</f>
        <v>&gt;=M5</v>
      </c>
      <c r="R12" s="58">
        <f ca="1">VLOOKUP(Q12,Alavanca!A:B,2,0)</f>
        <v>0.5</v>
      </c>
      <c r="S12" s="249">
        <f ca="1">IFERROR(N12/L12,0%)</f>
        <v>0</v>
      </c>
      <c r="T12" s="71">
        <f ca="1">IF(X12="S",IF($T$2&lt;0.05,0,VLOOKUP(P12,Alavanca!D:E,2,0)*K12/$M$7)-VLOOKUP(B12,Expansao_fevereiro2023!A:J,10,FALSE),IF($T$2&lt;0.05,0,VLOOKUP(P12,Alavanca!D:E,2,0)*K12/$M$7))</f>
        <v>7750.33</v>
      </c>
      <c r="U12" s="71">
        <v>7750.33</v>
      </c>
      <c r="V12" s="71">
        <f>VLOOKUP(B12,[1]Jun_23!$I:$BB,46,FALSE)</f>
        <v>0</v>
      </c>
      <c r="W12" s="71">
        <v>0</v>
      </c>
      <c r="X12" s="58" t="s">
        <v>254</v>
      </c>
    </row>
    <row r="13" spans="1:25">
      <c r="A13" s="221">
        <v>397689292</v>
      </c>
      <c r="B13" s="58" t="s">
        <v>62</v>
      </c>
      <c r="C13" s="58" t="str">
        <f t="shared" ref="C13:C71" ca="1" si="7">IFERROR(VLOOKUP(A13,INDIRECT("'"&amp;$O$3&amp;"'!G:L"),6,0),"-")</f>
        <v>-</v>
      </c>
      <c r="D13" s="58" t="e">
        <f t="shared" ca="1" si="0"/>
        <v>#N/A</v>
      </c>
      <c r="E13" s="58" t="e">
        <f t="shared" ca="1" si="1"/>
        <v>#N/A</v>
      </c>
      <c r="F13" s="59">
        <f t="shared" ref="F13:F71" ca="1" si="8">IFERROR(IF(VLOOKUP(A13,INDIRECT("'"&amp;$O$3&amp;"'!G:V"),13,0)=0,"",VLOOKUP(A13,INDIRECT("'"&amp;$O$3&amp;"'!G:V"),13,0)),0)</f>
        <v>0</v>
      </c>
      <c r="G13" s="59">
        <f t="shared" ca="1" si="2"/>
        <v>0</v>
      </c>
      <c r="J13" s="58">
        <f t="shared" ref="J13:J64" ca="1" si="9">IF(AND(F13&lt;$M$2,G13=""),NETWORKDAYS($M$2,$M$3,$O$5:$O$7),IF(F13&lt;$M$2,NETWORKDAYS($M$2,G13,$O$5:$O$7),IF(G13="",NETWORKDAYS(F13,$M$3,$O$5:$O$7),NETWORKDAYS(F13,G13,$O$5:$O$7))))</f>
        <v>-32199</v>
      </c>
      <c r="K13" s="58" t="e">
        <f t="shared" ca="1" si="3"/>
        <v>#NUM!</v>
      </c>
      <c r="L13" s="58">
        <f t="shared" ca="1" si="4"/>
        <v>-16100</v>
      </c>
      <c r="M13" s="58">
        <f t="shared" ref="M13:M71" ca="1" si="10">COUNTIFS(INDIRECT("'"&amp;$O$2&amp;"'!b:b"),A13,INDIRECT("'"&amp;$O$2&amp;"'!O:O"),"&gt;="&amp;$M$2,INDIRECT("'"&amp;$O$2&amp;"'!O:O"),"&lt;="&amp;$M$3)</f>
        <v>0</v>
      </c>
      <c r="N13" s="58">
        <v>0</v>
      </c>
      <c r="O13" s="58" t="e">
        <f t="shared" ca="1" si="5"/>
        <v>#N/A</v>
      </c>
      <c r="P13" s="58" t="e">
        <f t="shared" ca="1" si="6"/>
        <v>#N/A</v>
      </c>
      <c r="Q13" s="58" t="str">
        <f t="shared" ref="Q13:Q62" ca="1" si="11">IF(F13&gt;=$M$2,"M1",IF(AND(MONTH(F13)=MONTH($M$2)-1,YEAR(F13)=YEAR($M$2)),"M2",IF(AND(MONTH(F13)=MONTH($M$2)-2,YEAR(F13)=YEAR($M$2)),"M3",IF(AND(MONTH(F13)=MONTH($M$2)+9,YEAR(F13)=YEAR($M$2)-1),"M4","&gt;=M5"))))</f>
        <v>&gt;=M5</v>
      </c>
      <c r="R13" s="58">
        <f ca="1">VLOOKUP(Q13,Alavanca!A:B,2,0)</f>
        <v>0.5</v>
      </c>
      <c r="S13" s="249">
        <f t="shared" ref="S13:S71" ca="1" si="12">IFERROR(N13/L13,0%)</f>
        <v>0</v>
      </c>
      <c r="T13" s="71" t="e">
        <f ca="1">IF(X13="S",IF($T$2&lt;0.05,0,VLOOKUP(P13,Alavanca!D:E,2,0)*K13/$M$7)-VLOOKUP(B13,Expansao_fevereiro2023!A:J,10,FALSE),IF($T$2&lt;0.05,0,VLOOKUP(P13,Alavanca!D:E,2,0)*K13/$M$7))</f>
        <v>#N/A</v>
      </c>
      <c r="U13" s="71">
        <v>7750.33</v>
      </c>
      <c r="V13" s="71">
        <f>VLOOKUP(B13,[1]Jun_23!$I:$BB,46,FALSE)</f>
        <v>0</v>
      </c>
      <c r="W13" s="71">
        <v>0</v>
      </c>
      <c r="X13" s="58" t="s">
        <v>254</v>
      </c>
    </row>
    <row r="14" spans="1:25">
      <c r="A14" s="221" t="s">
        <v>121</v>
      </c>
      <c r="B14" s="58" t="s">
        <v>122</v>
      </c>
      <c r="C14" s="58" t="str">
        <f t="shared" ca="1" si="7"/>
        <v>-</v>
      </c>
      <c r="D14" s="58" t="str">
        <f t="shared" ca="1" si="0"/>
        <v>-</v>
      </c>
      <c r="E14" s="58" t="str">
        <f t="shared" ca="1" si="1"/>
        <v>MARCELO BATISTA CARVALHAIS</v>
      </c>
      <c r="F14" s="59">
        <f ca="1">IFERROR(IF(VLOOKUP(A14,INDIRECT("'"&amp;$O$3&amp;"'!G:V"),13,0)=0,"",VLOOKUP(A14,INDIRECT("'"&amp;$O$3&amp;"'!G:V"),13,0)),0)</f>
        <v>44564</v>
      </c>
      <c r="G14" s="59" t="str">
        <f t="shared" ca="1" si="2"/>
        <v/>
      </c>
      <c r="J14" s="58">
        <f t="shared" ca="1" si="9"/>
        <v>21</v>
      </c>
      <c r="K14" s="58">
        <f t="shared" ca="1" si="3"/>
        <v>30</v>
      </c>
      <c r="L14" s="58">
        <f t="shared" ca="1" si="4"/>
        <v>11</v>
      </c>
      <c r="M14" s="58">
        <f t="shared" ca="1" si="10"/>
        <v>0</v>
      </c>
      <c r="N14" s="58">
        <v>0</v>
      </c>
      <c r="O14" s="58" t="str">
        <f t="shared" ca="1" si="5"/>
        <v>Coordenador</v>
      </c>
      <c r="P14" s="58" t="str">
        <f t="shared" ca="1" si="6"/>
        <v>COORDENADOR</v>
      </c>
      <c r="Q14" s="58" t="str">
        <f t="shared" ca="1" si="11"/>
        <v>&gt;=M5</v>
      </c>
      <c r="R14" s="58">
        <f ca="1">VLOOKUP(Q14,Alavanca!A:B,2,0)</f>
        <v>0.5</v>
      </c>
      <c r="S14" s="249">
        <f t="shared" ca="1" si="12"/>
        <v>0</v>
      </c>
      <c r="T14" s="71">
        <f ca="1">IF(X14="S",IF($T$2&lt;0.05,0,VLOOKUP(P14,Alavanca!D:E,2,0)*K14/$M$7)-VLOOKUP(B14,Expansao_fevereiro2023!A:J,10,FALSE),IF($T$2&lt;0.05,0,VLOOKUP(P14,Alavanca!D:E,2,0)*K14/$M$7))</f>
        <v>14055.88</v>
      </c>
      <c r="U14" s="71">
        <v>14055.88</v>
      </c>
      <c r="V14" s="71">
        <f>VLOOKUP(B14,[1]Jun_23!$I:$BB,46,FALSE)</f>
        <v>0</v>
      </c>
      <c r="W14" s="71">
        <v>0</v>
      </c>
      <c r="X14" s="58" t="s">
        <v>254</v>
      </c>
    </row>
    <row r="15" spans="1:25">
      <c r="A15" s="221" t="s">
        <v>131</v>
      </c>
      <c r="B15" s="58" t="s">
        <v>132</v>
      </c>
      <c r="C15" s="58" t="str">
        <f t="shared" ca="1" si="7"/>
        <v>-</v>
      </c>
      <c r="D15" s="58" t="str">
        <f t="shared" ca="1" si="0"/>
        <v>-</v>
      </c>
      <c r="E15" s="58" t="str">
        <f t="shared" ca="1" si="1"/>
        <v>MARCELO BATISTA CARVALHAIS</v>
      </c>
      <c r="F15" s="59">
        <f t="shared" ca="1" si="8"/>
        <v>44795</v>
      </c>
      <c r="G15" s="59" t="str">
        <f t="shared" ca="1" si="2"/>
        <v/>
      </c>
      <c r="J15" s="58">
        <f t="shared" ca="1" si="9"/>
        <v>21</v>
      </c>
      <c r="K15" s="58">
        <f t="shared" ca="1" si="3"/>
        <v>30</v>
      </c>
      <c r="L15" s="58">
        <f t="shared" ca="1" si="4"/>
        <v>11</v>
      </c>
      <c r="M15" s="58">
        <f t="shared" ca="1" si="10"/>
        <v>0</v>
      </c>
      <c r="N15" s="58">
        <v>0</v>
      </c>
      <c r="O15" s="58" t="str">
        <f t="shared" ca="1" si="5"/>
        <v>Analista</v>
      </c>
      <c r="P15" s="58" t="str">
        <f t="shared" ca="1" si="6"/>
        <v>ANALISTA</v>
      </c>
      <c r="Q15" s="58" t="str">
        <f t="shared" ca="1" si="11"/>
        <v>&gt;=M5</v>
      </c>
      <c r="R15" s="58">
        <f ca="1">VLOOKUP(Q15,Alavanca!A:B,2,0)</f>
        <v>0.5</v>
      </c>
      <c r="S15" s="249">
        <f t="shared" ca="1" si="12"/>
        <v>0</v>
      </c>
      <c r="T15" s="71">
        <f ca="1">IF(X15="S",IF($T$2&lt;0.05,0,VLOOKUP(P15,Alavanca!D:E,2,0)*K15/$M$7)-VLOOKUP(B15,Expansao_fevereiro2023!A:J,10,FALSE),IF($T$2&lt;0.05,0,VLOOKUP(P15,Alavanca!D:E,2,0)*K15/$M$7))</f>
        <v>3823.99</v>
      </c>
      <c r="U15" s="71">
        <v>3823.99</v>
      </c>
      <c r="V15" s="71">
        <f>VLOOKUP(B15,[1]Jun_23!$I:$BB,46,FALSE)</f>
        <v>0</v>
      </c>
      <c r="W15" s="71">
        <v>0</v>
      </c>
      <c r="X15" s="58" t="s">
        <v>254</v>
      </c>
    </row>
    <row r="16" spans="1:25">
      <c r="A16" s="221">
        <v>3491168147</v>
      </c>
      <c r="B16" s="58" t="s">
        <v>306</v>
      </c>
      <c r="C16" s="58" t="str">
        <f t="shared" ca="1" si="7"/>
        <v>-</v>
      </c>
      <c r="D16" s="58" t="e">
        <f t="shared" ca="1" si="0"/>
        <v>#N/A</v>
      </c>
      <c r="E16" s="58" t="e">
        <f t="shared" ca="1" si="1"/>
        <v>#N/A</v>
      </c>
      <c r="F16" s="59">
        <f t="shared" ca="1" si="8"/>
        <v>0</v>
      </c>
      <c r="G16" s="59">
        <f t="shared" ca="1" si="2"/>
        <v>0</v>
      </c>
      <c r="J16" s="58">
        <f t="shared" ca="1" si="9"/>
        <v>-32199</v>
      </c>
      <c r="K16" s="58" t="e">
        <f t="shared" ca="1" si="3"/>
        <v>#NUM!</v>
      </c>
      <c r="L16" s="58">
        <f t="shared" ca="1" si="4"/>
        <v>-16100</v>
      </c>
      <c r="M16" s="58">
        <f t="shared" ca="1" si="10"/>
        <v>7</v>
      </c>
      <c r="N16" s="58">
        <v>6</v>
      </c>
      <c r="O16" s="58" t="e">
        <f t="shared" ca="1" si="5"/>
        <v>#N/A</v>
      </c>
      <c r="P16" s="58" t="e">
        <f t="shared" ca="1" si="6"/>
        <v>#N/A</v>
      </c>
      <c r="Q16" s="58" t="str">
        <f t="shared" ca="1" si="11"/>
        <v>&gt;=M5</v>
      </c>
      <c r="R16" s="58">
        <f ca="1">VLOOKUP(Q16,Alavanca!A:B,2,0)</f>
        <v>0.5</v>
      </c>
      <c r="S16" s="249">
        <f t="shared" ca="1" si="12"/>
        <v>-3.7267080745341616E-4</v>
      </c>
      <c r="T16" s="71" t="e">
        <f ca="1">IF(X16="S",IF($T$2&lt;0.05,0,VLOOKUP(P16,Alavanca!D:E,2,0)*K16/$M$7)-VLOOKUP(B16,Expansao_fevereiro2023!A:J,10,FALSE),IF($T$2&lt;0.05,0,VLOOKUP(P16,Alavanca!D:E,2,0)*K16/$M$7))</f>
        <v>#N/A</v>
      </c>
      <c r="U16" s="71">
        <v>0</v>
      </c>
      <c r="V16" s="71">
        <f>VLOOKUP(B16,[1]Jun_23!$I:$BB,46,FALSE)</f>
        <v>2209.73</v>
      </c>
      <c r="W16" s="71">
        <v>0</v>
      </c>
      <c r="X16" s="58" t="s">
        <v>254</v>
      </c>
    </row>
    <row r="17" spans="1:24">
      <c r="A17" s="221">
        <v>12099359610</v>
      </c>
      <c r="B17" s="58" t="s">
        <v>939</v>
      </c>
      <c r="C17" s="58" t="str">
        <f t="shared" ca="1" si="7"/>
        <v>-</v>
      </c>
      <c r="D17" s="58" t="e">
        <f t="shared" ca="1" si="0"/>
        <v>#N/A</v>
      </c>
      <c r="E17" s="58" t="e">
        <f t="shared" ca="1" si="1"/>
        <v>#N/A</v>
      </c>
      <c r="F17" s="59">
        <f t="shared" ca="1" si="8"/>
        <v>0</v>
      </c>
      <c r="G17" s="59">
        <f t="shared" ca="1" si="2"/>
        <v>0</v>
      </c>
      <c r="J17" s="58">
        <f t="shared" ca="1" si="9"/>
        <v>-32199</v>
      </c>
      <c r="K17" s="58" t="e">
        <f t="shared" ca="1" si="3"/>
        <v>#NUM!</v>
      </c>
      <c r="L17" s="58">
        <f t="shared" ca="1" si="4"/>
        <v>-16100</v>
      </c>
      <c r="M17" s="58">
        <f t="shared" ca="1" si="10"/>
        <v>0</v>
      </c>
      <c r="N17" s="58">
        <v>0</v>
      </c>
      <c r="O17" s="58" t="e">
        <f t="shared" ca="1" si="5"/>
        <v>#N/A</v>
      </c>
      <c r="P17" s="58" t="e">
        <f t="shared" ca="1" si="6"/>
        <v>#N/A</v>
      </c>
      <c r="Q17" s="58" t="str">
        <f t="shared" ca="1" si="11"/>
        <v>&gt;=M5</v>
      </c>
      <c r="R17" s="58">
        <f ca="1">VLOOKUP(Q17,Alavanca!A:B,2,0)</f>
        <v>0.5</v>
      </c>
      <c r="S17" s="249">
        <f t="shared" ca="1" si="12"/>
        <v>0</v>
      </c>
      <c r="T17" s="71" t="e">
        <f ca="1">IF(X17="S",IF($T$2&lt;0.05,0,VLOOKUP(P17,Alavanca!D:E,2,0)*K17/$M$7)-VLOOKUP(B17,Expansao_fevereiro2023!A:J,10,FALSE),IF($T$2&lt;0.05,0,VLOOKUP(P17,Alavanca!D:E,2,0)*K17/$M$7))</f>
        <v>#N/A</v>
      </c>
      <c r="U17" s="71">
        <v>6699.4</v>
      </c>
      <c r="V17" s="71">
        <f>VLOOKUP(B17,[1]Jun_23!$I:$BB,46,FALSE)</f>
        <v>0</v>
      </c>
      <c r="W17" s="71">
        <v>0</v>
      </c>
      <c r="X17" s="58" t="s">
        <v>254</v>
      </c>
    </row>
    <row r="18" spans="1:24">
      <c r="A18" s="221">
        <v>8251327628</v>
      </c>
      <c r="B18" s="58" t="s">
        <v>190</v>
      </c>
      <c r="C18" s="58" t="str">
        <f t="shared" ca="1" si="7"/>
        <v>-</v>
      </c>
      <c r="D18" s="58" t="e">
        <f t="shared" ca="1" si="0"/>
        <v>#N/A</v>
      </c>
      <c r="E18" s="58" t="e">
        <f t="shared" ca="1" si="1"/>
        <v>#N/A</v>
      </c>
      <c r="F18" s="59">
        <f t="shared" ca="1" si="8"/>
        <v>0</v>
      </c>
      <c r="G18" s="59">
        <f t="shared" ca="1" si="2"/>
        <v>0</v>
      </c>
      <c r="J18" s="58">
        <f t="shared" ca="1" si="9"/>
        <v>-32199</v>
      </c>
      <c r="K18" s="58" t="e">
        <f t="shared" ca="1" si="3"/>
        <v>#NUM!</v>
      </c>
      <c r="L18" s="58">
        <f t="shared" ca="1" si="4"/>
        <v>-16100</v>
      </c>
      <c r="M18" s="58">
        <f t="shared" ca="1" si="10"/>
        <v>8</v>
      </c>
      <c r="N18" s="58">
        <v>4</v>
      </c>
      <c r="O18" s="58" t="e">
        <f t="shared" ca="1" si="5"/>
        <v>#N/A</v>
      </c>
      <c r="P18" s="58" t="e">
        <f t="shared" ca="1" si="6"/>
        <v>#N/A</v>
      </c>
      <c r="Q18" s="58" t="str">
        <f t="shared" ca="1" si="11"/>
        <v>&gt;=M5</v>
      </c>
      <c r="R18" s="58">
        <f ca="1">VLOOKUP(Q18,Alavanca!A:B,2,0)</f>
        <v>0.5</v>
      </c>
      <c r="S18" s="249">
        <f t="shared" ca="1" si="12"/>
        <v>-2.4844720496894411E-4</v>
      </c>
      <c r="T18" s="71" t="e">
        <f ca="1">IF(X18="S",IF($T$2&lt;0.05,0,VLOOKUP(P18,Alavanca!D:E,2,0)*K18/$M$7)-VLOOKUP(B18,Expansao_fevereiro2023!A:J,10,FALSE),IF($T$2&lt;0.05,0,VLOOKUP(P18,Alavanca!D:E,2,0)*K18/$M$7))</f>
        <v>#N/A</v>
      </c>
      <c r="U18" s="71">
        <v>0</v>
      </c>
      <c r="V18" s="71">
        <f>VLOOKUP(B18,[1]Jun_23!$I:$BB,46,FALSE)</f>
        <v>1104.8699999999999</v>
      </c>
      <c r="W18" s="71">
        <v>0</v>
      </c>
      <c r="X18" s="58" t="s">
        <v>254</v>
      </c>
    </row>
    <row r="19" spans="1:24">
      <c r="A19" s="221">
        <v>72073926134</v>
      </c>
      <c r="B19" s="58" t="s">
        <v>195</v>
      </c>
      <c r="C19" s="58" t="str">
        <f t="shared" ca="1" si="7"/>
        <v>-</v>
      </c>
      <c r="D19" s="58" t="e">
        <f t="shared" ca="1" si="0"/>
        <v>#N/A</v>
      </c>
      <c r="E19" s="58" t="e">
        <f t="shared" ca="1" si="1"/>
        <v>#N/A</v>
      </c>
      <c r="F19" s="59">
        <f t="shared" ca="1" si="8"/>
        <v>0</v>
      </c>
      <c r="G19" s="59">
        <f t="shared" ca="1" si="2"/>
        <v>0</v>
      </c>
      <c r="J19" s="58">
        <f t="shared" ca="1" si="9"/>
        <v>-32199</v>
      </c>
      <c r="K19" s="58" t="e">
        <f t="shared" ca="1" si="3"/>
        <v>#NUM!</v>
      </c>
      <c r="L19" s="58">
        <f t="shared" ca="1" si="4"/>
        <v>-16100</v>
      </c>
      <c r="M19" s="58">
        <f t="shared" ca="1" si="10"/>
        <v>0</v>
      </c>
      <c r="N19" s="58">
        <v>0</v>
      </c>
      <c r="O19" s="58" t="e">
        <f t="shared" ca="1" si="5"/>
        <v>#N/A</v>
      </c>
      <c r="P19" s="58" t="e">
        <f t="shared" ca="1" si="6"/>
        <v>#N/A</v>
      </c>
      <c r="Q19" s="58" t="str">
        <f t="shared" ca="1" si="11"/>
        <v>&gt;=M5</v>
      </c>
      <c r="R19" s="58">
        <f ca="1">VLOOKUP(Q19,Alavanca!A:B,2,0)</f>
        <v>0.5</v>
      </c>
      <c r="S19" s="249">
        <f t="shared" ca="1" si="12"/>
        <v>0</v>
      </c>
      <c r="T19" s="71" t="e">
        <f ca="1">IF(X19="S",IF($T$2&lt;0.05,0,VLOOKUP(P19,Alavanca!D:E,2,0)*K19/$M$7)-VLOOKUP(B19,Expansao_fevereiro2023!A:J,10,FALSE),IF($T$2&lt;0.05,0,VLOOKUP(P19,Alavanca!D:E,2,0)*K19/$M$7))</f>
        <v>#N/A</v>
      </c>
      <c r="U19" s="71">
        <v>14055.88</v>
      </c>
      <c r="V19" s="71">
        <f>VLOOKUP(B19,[1]Jun_23!$I:$BB,46,FALSE)</f>
        <v>0</v>
      </c>
      <c r="W19" s="71">
        <v>0</v>
      </c>
      <c r="X19" s="58" t="s">
        <v>254</v>
      </c>
    </row>
    <row r="20" spans="1:24">
      <c r="A20" s="221">
        <v>16794853779</v>
      </c>
      <c r="B20" s="58" t="s">
        <v>624</v>
      </c>
      <c r="C20" s="58" t="str">
        <f t="shared" ca="1" si="7"/>
        <v>-</v>
      </c>
      <c r="D20" s="58" t="e">
        <f t="shared" ca="1" si="0"/>
        <v>#N/A</v>
      </c>
      <c r="E20" s="58" t="e">
        <f t="shared" ca="1" si="1"/>
        <v>#N/A</v>
      </c>
      <c r="F20" s="59">
        <f t="shared" ca="1" si="8"/>
        <v>0</v>
      </c>
      <c r="G20" s="59">
        <f t="shared" ca="1" si="2"/>
        <v>0</v>
      </c>
      <c r="J20" s="58">
        <f t="shared" ca="1" si="9"/>
        <v>-32199</v>
      </c>
      <c r="K20" s="58" t="e">
        <f t="shared" ca="1" si="3"/>
        <v>#NUM!</v>
      </c>
      <c r="L20" s="58">
        <f t="shared" ca="1" si="4"/>
        <v>-16100</v>
      </c>
      <c r="M20" s="58">
        <f t="shared" ca="1" si="10"/>
        <v>9</v>
      </c>
      <c r="N20" s="58">
        <v>7</v>
      </c>
      <c r="O20" s="58" t="e">
        <f t="shared" ca="1" si="5"/>
        <v>#N/A</v>
      </c>
      <c r="P20" s="58" t="e">
        <f t="shared" ca="1" si="6"/>
        <v>#N/A</v>
      </c>
      <c r="Q20" s="58" t="str">
        <f t="shared" ca="1" si="11"/>
        <v>&gt;=M5</v>
      </c>
      <c r="R20" s="58">
        <f ca="1">VLOOKUP(Q20,Alavanca!A:B,2,0)</f>
        <v>0.5</v>
      </c>
      <c r="S20" s="249">
        <f t="shared" ca="1" si="12"/>
        <v>-4.3478260869565219E-4</v>
      </c>
      <c r="T20" s="71" t="e">
        <f ca="1">IF(X20="S",IF($T$2&lt;0.05,0,VLOOKUP(P20,Alavanca!D:E,2,0)*K20/$M$7)-VLOOKUP(B20,Expansao_fevereiro2023!A:J,10,FALSE),IF($T$2&lt;0.05,0,VLOOKUP(P20,Alavanca!D:E,2,0)*K20/$M$7))</f>
        <v>#N/A</v>
      </c>
      <c r="U20" s="71">
        <v>2209.732</v>
      </c>
      <c r="V20" s="71">
        <f>VLOOKUP(B20,[1]Jun_23!$I:$BB,46,FALSE)</f>
        <v>0</v>
      </c>
      <c r="W20" s="71">
        <v>0</v>
      </c>
      <c r="X20" s="58" t="s">
        <v>254</v>
      </c>
    </row>
    <row r="21" spans="1:24">
      <c r="A21" s="221">
        <v>10439312604</v>
      </c>
      <c r="B21" s="58" t="s">
        <v>2275</v>
      </c>
      <c r="C21" s="58" t="str">
        <f t="shared" ca="1" si="7"/>
        <v>-</v>
      </c>
      <c r="D21" s="58" t="e">
        <f t="shared" ca="1" si="0"/>
        <v>#N/A</v>
      </c>
      <c r="E21" s="58" t="e">
        <f t="shared" ca="1" si="1"/>
        <v>#N/A</v>
      </c>
      <c r="F21" s="59">
        <f t="shared" ca="1" si="8"/>
        <v>0</v>
      </c>
      <c r="G21" s="59">
        <f t="shared" ca="1" si="2"/>
        <v>0</v>
      </c>
      <c r="J21" s="58">
        <f t="shared" ca="1" si="9"/>
        <v>-32199</v>
      </c>
      <c r="K21" s="58" t="e">
        <f t="shared" ca="1" si="3"/>
        <v>#NUM!</v>
      </c>
      <c r="L21" s="58">
        <f t="shared" ca="1" si="4"/>
        <v>-16100</v>
      </c>
      <c r="M21" s="58">
        <f t="shared" ca="1" si="10"/>
        <v>10</v>
      </c>
      <c r="N21" s="58">
        <v>5</v>
      </c>
      <c r="O21" s="58" t="e">
        <f t="shared" ca="1" si="5"/>
        <v>#N/A</v>
      </c>
      <c r="P21" s="58" t="e">
        <f t="shared" ca="1" si="6"/>
        <v>#N/A</v>
      </c>
      <c r="Q21" s="58" t="str">
        <f t="shared" ca="1" si="11"/>
        <v>&gt;=M5</v>
      </c>
      <c r="R21" s="58">
        <f ca="1">VLOOKUP(Q21,Alavanca!A:B,2,0)</f>
        <v>0.5</v>
      </c>
      <c r="S21" s="249">
        <f t="shared" ca="1" si="12"/>
        <v>-3.1055900621118014E-4</v>
      </c>
      <c r="T21" s="71" t="e">
        <f ca="1">IF(X21="S",IF($T$2&lt;0.05,0,VLOOKUP(P21,Alavanca!D:E,2,0)*K21/$M$7)-VLOOKUP(B21,Expansao_fevereiro2023!A:J,10,FALSE),IF($T$2&lt;0.05,0,VLOOKUP(P21,Alavanca!D:E,2,0)*K21/$M$7))</f>
        <v>#N/A</v>
      </c>
      <c r="U21" s="71">
        <v>0</v>
      </c>
      <c r="V21" s="71">
        <f>VLOOKUP(B21,[1]Jun_23!$I:$BB,46,FALSE)</f>
        <v>2209.73</v>
      </c>
      <c r="W21" s="71">
        <v>0</v>
      </c>
      <c r="X21" s="58" t="s">
        <v>254</v>
      </c>
    </row>
    <row r="22" spans="1:24">
      <c r="A22" s="221">
        <v>1451674104</v>
      </c>
      <c r="B22" s="58" t="s">
        <v>935</v>
      </c>
      <c r="C22" s="58" t="str">
        <f t="shared" ca="1" si="7"/>
        <v>-</v>
      </c>
      <c r="D22" s="58" t="e">
        <f t="shared" ca="1" si="0"/>
        <v>#N/A</v>
      </c>
      <c r="E22" s="58" t="e">
        <f t="shared" ca="1" si="1"/>
        <v>#N/A</v>
      </c>
      <c r="F22" s="59">
        <f t="shared" ca="1" si="8"/>
        <v>0</v>
      </c>
      <c r="G22" s="59">
        <f t="shared" ca="1" si="2"/>
        <v>0</v>
      </c>
      <c r="J22" s="58">
        <f t="shared" ca="1" si="9"/>
        <v>-32199</v>
      </c>
      <c r="K22" s="58" t="e">
        <f t="shared" ca="1" si="3"/>
        <v>#NUM!</v>
      </c>
      <c r="L22" s="58">
        <f t="shared" ca="1" si="4"/>
        <v>-16100</v>
      </c>
      <c r="M22" s="58">
        <f t="shared" ca="1" si="10"/>
        <v>4</v>
      </c>
      <c r="N22" s="58">
        <v>3</v>
      </c>
      <c r="O22" s="58" t="e">
        <f t="shared" ca="1" si="5"/>
        <v>#N/A</v>
      </c>
      <c r="P22" s="58" t="e">
        <f t="shared" ca="1" si="6"/>
        <v>#N/A</v>
      </c>
      <c r="Q22" s="58" t="str">
        <f t="shared" ca="1" si="11"/>
        <v>&gt;=M5</v>
      </c>
      <c r="R22" s="58">
        <f ca="1">VLOOKUP(Q22,Alavanca!A:B,2,0)</f>
        <v>0.5</v>
      </c>
      <c r="S22" s="249">
        <f t="shared" ca="1" si="12"/>
        <v>-1.8633540372670808E-4</v>
      </c>
      <c r="T22" s="71" t="e">
        <f ca="1">IF(X22="S",IF($T$2&lt;0.05,0,VLOOKUP(P22,Alavanca!D:E,2,0)*K22/$M$7)-VLOOKUP(B22,Expansao_fevereiro2023!A:J,10,FALSE),IF($T$2&lt;0.05,0,VLOOKUP(P22,Alavanca!D:E,2,0)*K22/$M$7))</f>
        <v>#N/A</v>
      </c>
      <c r="U22" s="71">
        <v>0</v>
      </c>
      <c r="V22" s="71">
        <f>VLOOKUP(B22,[1]Jun_23!$I:$BB,46,FALSE)</f>
        <v>1104.8699999999999</v>
      </c>
      <c r="W22" s="71">
        <v>0</v>
      </c>
      <c r="X22" s="58" t="s">
        <v>254</v>
      </c>
    </row>
    <row r="23" spans="1:24">
      <c r="A23" s="221">
        <v>2359458116</v>
      </c>
      <c r="B23" s="58" t="s">
        <v>951</v>
      </c>
      <c r="C23" s="58" t="str">
        <f t="shared" ca="1" si="7"/>
        <v>-</v>
      </c>
      <c r="D23" s="58" t="e">
        <f t="shared" ca="1" si="0"/>
        <v>#N/A</v>
      </c>
      <c r="E23" s="58" t="e">
        <f t="shared" ca="1" si="1"/>
        <v>#N/A</v>
      </c>
      <c r="F23" s="59">
        <f t="shared" ca="1" si="8"/>
        <v>0</v>
      </c>
      <c r="G23" s="59">
        <f t="shared" ca="1" si="2"/>
        <v>0</v>
      </c>
      <c r="J23" s="58">
        <f t="shared" ca="1" si="9"/>
        <v>-32199</v>
      </c>
      <c r="K23" s="58" t="e">
        <f t="shared" ca="1" si="3"/>
        <v>#NUM!</v>
      </c>
      <c r="L23" s="58">
        <f t="shared" ca="1" si="4"/>
        <v>-16100</v>
      </c>
      <c r="M23" s="58">
        <f t="shared" ca="1" si="10"/>
        <v>0</v>
      </c>
      <c r="N23" s="58">
        <v>0</v>
      </c>
      <c r="O23" s="58" t="e">
        <f t="shared" ca="1" si="5"/>
        <v>#N/A</v>
      </c>
      <c r="P23" s="58" t="e">
        <f t="shared" ca="1" si="6"/>
        <v>#N/A</v>
      </c>
      <c r="Q23" s="58" t="str">
        <f t="shared" ca="1" si="11"/>
        <v>&gt;=M5</v>
      </c>
      <c r="R23" s="58">
        <f ca="1">VLOOKUP(Q23,Alavanca!A:B,2,0)</f>
        <v>0.5</v>
      </c>
      <c r="S23" s="249">
        <f t="shared" ca="1" si="12"/>
        <v>0</v>
      </c>
      <c r="T23" s="71" t="e">
        <f ca="1">IF(X23="S",IF($T$2&lt;0.05,0,VLOOKUP(P23,Alavanca!D:E,2,0)*K23/$M$7)-VLOOKUP(B23,Expansao_fevereiro2023!A:J,10,FALSE),IF($T$2&lt;0.05,0,VLOOKUP(P23,Alavanca!D:E,2,0)*K23/$M$7))</f>
        <v>#N/A</v>
      </c>
      <c r="U23" s="71">
        <v>0</v>
      </c>
      <c r="V23" s="71">
        <f>VLOOKUP(B23,[1]Jun_23!$I:$BB,46,FALSE)</f>
        <v>0</v>
      </c>
      <c r="W23" s="71">
        <v>0</v>
      </c>
      <c r="X23" s="58" t="s">
        <v>254</v>
      </c>
    </row>
    <row r="24" spans="1:24">
      <c r="A24" s="221">
        <v>13130660607</v>
      </c>
      <c r="B24" s="58" t="s">
        <v>952</v>
      </c>
      <c r="C24" s="58" t="str">
        <f t="shared" ca="1" si="7"/>
        <v>-</v>
      </c>
      <c r="D24" s="58" t="e">
        <f t="shared" ca="1" si="0"/>
        <v>#N/A</v>
      </c>
      <c r="E24" s="58" t="e">
        <f t="shared" ca="1" si="1"/>
        <v>#N/A</v>
      </c>
      <c r="F24" s="59">
        <f t="shared" ca="1" si="8"/>
        <v>0</v>
      </c>
      <c r="G24" s="59">
        <f t="shared" ca="1" si="2"/>
        <v>0</v>
      </c>
      <c r="J24" s="58">
        <f t="shared" ca="1" si="9"/>
        <v>-32199</v>
      </c>
      <c r="K24" s="58" t="e">
        <f t="shared" ca="1" si="3"/>
        <v>#NUM!</v>
      </c>
      <c r="L24" s="58">
        <f t="shared" ca="1" si="4"/>
        <v>-16100</v>
      </c>
      <c r="M24" s="58">
        <f t="shared" ca="1" si="10"/>
        <v>12</v>
      </c>
      <c r="N24" s="58">
        <v>6</v>
      </c>
      <c r="O24" s="58" t="e">
        <f t="shared" ca="1" si="5"/>
        <v>#N/A</v>
      </c>
      <c r="P24" s="58" t="e">
        <f t="shared" ca="1" si="6"/>
        <v>#N/A</v>
      </c>
      <c r="Q24" s="58" t="str">
        <f t="shared" ca="1" si="11"/>
        <v>&gt;=M5</v>
      </c>
      <c r="R24" s="58">
        <f ca="1">VLOOKUP(Q24,Alavanca!A:B,2,0)</f>
        <v>0.5</v>
      </c>
      <c r="S24" s="249">
        <f t="shared" ca="1" si="12"/>
        <v>-3.7267080745341616E-4</v>
      </c>
      <c r="T24" s="71" t="e">
        <f ca="1">IF(X24="S",IF($T$2&lt;0.05,0,VLOOKUP(P24,Alavanca!D:E,2,0)*K24/$M$7)-VLOOKUP(B24,Expansao_fevereiro2023!A:J,10,FALSE),IF($T$2&lt;0.05,0,VLOOKUP(P24,Alavanca!D:E,2,0)*K24/$M$7))</f>
        <v>#N/A</v>
      </c>
      <c r="U24" s="71">
        <v>1104.866</v>
      </c>
      <c r="V24" s="71">
        <f>VLOOKUP(B24,[1]Jun_23!$I:$BB,46,FALSE)</f>
        <v>1104.8599999999999</v>
      </c>
      <c r="W24" s="71">
        <v>0</v>
      </c>
      <c r="X24" s="58" t="s">
        <v>254</v>
      </c>
    </row>
    <row r="25" spans="1:24">
      <c r="A25" s="221">
        <v>7063218123</v>
      </c>
      <c r="B25" s="58" t="s">
        <v>922</v>
      </c>
      <c r="C25" s="58" t="str">
        <f t="shared" ca="1" si="7"/>
        <v>-</v>
      </c>
      <c r="D25" s="58" t="e">
        <f t="shared" ca="1" si="0"/>
        <v>#N/A</v>
      </c>
      <c r="E25" s="58" t="e">
        <f t="shared" ca="1" si="1"/>
        <v>#N/A</v>
      </c>
      <c r="F25" s="59">
        <f t="shared" ca="1" si="8"/>
        <v>0</v>
      </c>
      <c r="G25" s="59">
        <f t="shared" ca="1" si="2"/>
        <v>0</v>
      </c>
      <c r="J25" s="58">
        <f t="shared" ca="1" si="9"/>
        <v>-32199</v>
      </c>
      <c r="K25" s="58" t="e">
        <f t="shared" ca="1" si="3"/>
        <v>#NUM!</v>
      </c>
      <c r="L25" s="58">
        <f t="shared" ca="1" si="4"/>
        <v>-16100</v>
      </c>
      <c r="M25" s="58">
        <f t="shared" ca="1" si="10"/>
        <v>11</v>
      </c>
      <c r="N25" s="58">
        <v>7</v>
      </c>
      <c r="O25" s="58" t="e">
        <f t="shared" ca="1" si="5"/>
        <v>#N/A</v>
      </c>
      <c r="P25" s="58" t="e">
        <f t="shared" ca="1" si="6"/>
        <v>#N/A</v>
      </c>
      <c r="Q25" s="58" t="str">
        <f t="shared" ca="1" si="11"/>
        <v>&gt;=M5</v>
      </c>
      <c r="R25" s="58">
        <f ca="1">VLOOKUP(Q25,Alavanca!A:B,2,0)</f>
        <v>0.5</v>
      </c>
      <c r="S25" s="249">
        <f t="shared" ca="1" si="12"/>
        <v>-4.3478260869565219E-4</v>
      </c>
      <c r="T25" s="71" t="e">
        <f ca="1">IF(X25="S",IF($T$2&lt;0.05,0,VLOOKUP(P25,Alavanca!D:E,2,0)*K25/$M$7)-VLOOKUP(B25,Expansao_fevereiro2023!A:J,10,FALSE),IF($T$2&lt;0.05,0,VLOOKUP(P25,Alavanca!D:E,2,0)*K25/$M$7))</f>
        <v>#N/A</v>
      </c>
      <c r="U25" s="71">
        <v>2209.732</v>
      </c>
      <c r="V25" s="71">
        <f>VLOOKUP(B25,[1]Jun_23!$I:$BB,46,FALSE)</f>
        <v>0</v>
      </c>
      <c r="W25" s="71">
        <v>0</v>
      </c>
      <c r="X25" s="58" t="s">
        <v>254</v>
      </c>
    </row>
    <row r="26" spans="1:24">
      <c r="A26" s="221">
        <v>86552406134</v>
      </c>
      <c r="B26" s="58" t="s">
        <v>1989</v>
      </c>
      <c r="C26" s="58" t="str">
        <f t="shared" ca="1" si="7"/>
        <v>-</v>
      </c>
      <c r="D26" s="58" t="e">
        <f t="shared" ca="1" si="0"/>
        <v>#N/A</v>
      </c>
      <c r="E26" s="58" t="e">
        <f t="shared" ca="1" si="1"/>
        <v>#N/A</v>
      </c>
      <c r="F26" s="59">
        <f t="shared" ca="1" si="8"/>
        <v>0</v>
      </c>
      <c r="G26" s="59">
        <f t="shared" ca="1" si="2"/>
        <v>0</v>
      </c>
      <c r="J26" s="58">
        <f t="shared" ca="1" si="9"/>
        <v>-32199</v>
      </c>
      <c r="K26" s="58" t="e">
        <f t="shared" ca="1" si="3"/>
        <v>#NUM!</v>
      </c>
      <c r="L26" s="58">
        <f t="shared" ca="1" si="4"/>
        <v>-16100</v>
      </c>
      <c r="M26" s="58">
        <f t="shared" ca="1" si="10"/>
        <v>10</v>
      </c>
      <c r="N26" s="58">
        <v>6</v>
      </c>
      <c r="O26" s="58" t="e">
        <f t="shared" ca="1" si="5"/>
        <v>#N/A</v>
      </c>
      <c r="P26" s="58" t="e">
        <f t="shared" ca="1" si="6"/>
        <v>#N/A</v>
      </c>
      <c r="Q26" s="58" t="str">
        <f t="shared" ca="1" si="11"/>
        <v>&gt;=M5</v>
      </c>
      <c r="R26" s="58">
        <f ca="1">VLOOKUP(Q26,Alavanca!A:B,2,0)</f>
        <v>0.5</v>
      </c>
      <c r="S26" s="249">
        <f t="shared" ca="1" si="12"/>
        <v>-3.7267080745341616E-4</v>
      </c>
      <c r="T26" s="71" t="e">
        <f ca="1">IF(X26="S",IF($T$2&lt;0.05,0,VLOOKUP(P26,Alavanca!D:E,2,0)*K26/$M$7)-VLOOKUP(B26,Expansao_fevereiro2023!A:J,10,FALSE),IF($T$2&lt;0.05,0,VLOOKUP(P26,Alavanca!D:E,2,0)*K26/$M$7))</f>
        <v>#N/A</v>
      </c>
      <c r="U26" s="71">
        <v>2209.732</v>
      </c>
      <c r="V26" s="71">
        <f>VLOOKUP(B26,[1]Jun_23!$I:$BB,46,FALSE)</f>
        <v>0</v>
      </c>
      <c r="W26" s="71">
        <v>0</v>
      </c>
      <c r="X26" s="58" t="s">
        <v>254</v>
      </c>
    </row>
    <row r="27" spans="1:24">
      <c r="A27" s="58">
        <v>2946919102</v>
      </c>
      <c r="B27" s="58" t="s">
        <v>1658</v>
      </c>
      <c r="C27" s="58" t="str">
        <f t="shared" ca="1" si="7"/>
        <v>-</v>
      </c>
      <c r="D27" s="58" t="e">
        <f t="shared" ca="1" si="0"/>
        <v>#N/A</v>
      </c>
      <c r="E27" s="58" t="e">
        <f t="shared" ca="1" si="1"/>
        <v>#N/A</v>
      </c>
      <c r="F27" s="59">
        <f t="shared" ca="1" si="8"/>
        <v>0</v>
      </c>
      <c r="G27" s="59">
        <f t="shared" ca="1" si="2"/>
        <v>0</v>
      </c>
      <c r="J27" s="58">
        <f t="shared" ca="1" si="9"/>
        <v>-32199</v>
      </c>
      <c r="K27" s="58" t="e">
        <f t="shared" ca="1" si="3"/>
        <v>#NUM!</v>
      </c>
      <c r="L27" s="58">
        <f t="shared" ca="1" si="4"/>
        <v>-16100</v>
      </c>
      <c r="M27" s="58">
        <f t="shared" ca="1" si="10"/>
        <v>14</v>
      </c>
      <c r="N27" s="58">
        <v>7</v>
      </c>
      <c r="O27" s="58" t="e">
        <f t="shared" ca="1" si="5"/>
        <v>#N/A</v>
      </c>
      <c r="P27" s="58" t="e">
        <f t="shared" ca="1" si="6"/>
        <v>#N/A</v>
      </c>
      <c r="Q27" s="58" t="str">
        <f t="shared" ca="1" si="11"/>
        <v>&gt;=M5</v>
      </c>
      <c r="R27" s="58">
        <f ca="1">VLOOKUP(Q27,Alavanca!A:B,2,0)</f>
        <v>0.5</v>
      </c>
      <c r="S27" s="249">
        <f t="shared" ca="1" si="12"/>
        <v>-4.3478260869565219E-4</v>
      </c>
      <c r="T27" s="71" t="e">
        <f ca="1">IF(X27="S",IF($T$2&lt;0.05,0,VLOOKUP(P27,Alavanca!D:E,2,0)*K27/$M$7)-VLOOKUP(B27,Expansao_fevereiro2023!A:J,10,FALSE),IF($T$2&lt;0.05,0,VLOOKUP(P27,Alavanca!D:E,2,0)*K27/$M$7))</f>
        <v>#N/A</v>
      </c>
      <c r="U27" s="71">
        <v>2209.732</v>
      </c>
      <c r="V27" s="71">
        <f>VLOOKUP(B27,[1]Jun_23!$I:$BB,46,FALSE)</f>
        <v>0</v>
      </c>
      <c r="W27" s="71">
        <v>0</v>
      </c>
      <c r="X27" s="58" t="s">
        <v>254</v>
      </c>
    </row>
    <row r="28" spans="1:24">
      <c r="A28" s="58">
        <v>72637005149</v>
      </c>
      <c r="B28" s="58" t="s">
        <v>1818</v>
      </c>
      <c r="C28" s="58" t="str">
        <f t="shared" ca="1" si="7"/>
        <v>-</v>
      </c>
      <c r="D28" s="58" t="e">
        <f t="shared" ca="1" si="0"/>
        <v>#N/A</v>
      </c>
      <c r="E28" s="58" t="e">
        <f t="shared" ca="1" si="1"/>
        <v>#N/A</v>
      </c>
      <c r="F28" s="59">
        <f t="shared" ca="1" si="8"/>
        <v>0</v>
      </c>
      <c r="G28" s="59">
        <f t="shared" ca="1" si="2"/>
        <v>0</v>
      </c>
      <c r="J28" s="58">
        <f t="shared" ca="1" si="9"/>
        <v>-32199</v>
      </c>
      <c r="K28" s="58" t="e">
        <f t="shared" ca="1" si="3"/>
        <v>#NUM!</v>
      </c>
      <c r="L28" s="58">
        <f t="shared" ca="1" si="4"/>
        <v>-16100</v>
      </c>
      <c r="M28" s="58">
        <f t="shared" ca="1" si="10"/>
        <v>12</v>
      </c>
      <c r="N28" s="58">
        <v>3</v>
      </c>
      <c r="O28" s="58" t="e">
        <f t="shared" ca="1" si="5"/>
        <v>#N/A</v>
      </c>
      <c r="P28" s="58" t="e">
        <f t="shared" ca="1" si="6"/>
        <v>#N/A</v>
      </c>
      <c r="Q28" s="58" t="str">
        <f t="shared" ca="1" si="11"/>
        <v>&gt;=M5</v>
      </c>
      <c r="R28" s="58">
        <f ca="1">VLOOKUP(Q28,Alavanca!A:B,2,0)</f>
        <v>0.5</v>
      </c>
      <c r="S28" s="249">
        <f t="shared" ca="1" si="12"/>
        <v>-1.8633540372670808E-4</v>
      </c>
      <c r="T28" s="71" t="e">
        <f ca="1">IF(X28="S",IF($T$2&lt;0.05,0,VLOOKUP(P28,Alavanca!D:E,2,0)*K28/$M$7)-VLOOKUP(B28,Expansao_fevereiro2023!A:J,10,FALSE),IF($T$2&lt;0.05,0,VLOOKUP(P28,Alavanca!D:E,2,0)*K28/$M$7))</f>
        <v>#N/A</v>
      </c>
      <c r="U28" s="71">
        <v>0</v>
      </c>
      <c r="V28" s="71">
        <f>VLOOKUP(B28,[1]Jun_23!$I:$BB,46,FALSE)</f>
        <v>1104.8699999999999</v>
      </c>
      <c r="W28" s="71">
        <v>0</v>
      </c>
      <c r="X28" s="58" t="s">
        <v>254</v>
      </c>
    </row>
    <row r="29" spans="1:24">
      <c r="A29" s="58">
        <v>1768766185</v>
      </c>
      <c r="B29" s="58" t="s">
        <v>2110</v>
      </c>
      <c r="C29" s="58" t="str">
        <f t="shared" ca="1" si="7"/>
        <v>-</v>
      </c>
      <c r="D29" s="58" t="e">
        <f t="shared" ca="1" si="0"/>
        <v>#N/A</v>
      </c>
      <c r="E29" s="58" t="e">
        <f t="shared" ca="1" si="1"/>
        <v>#N/A</v>
      </c>
      <c r="F29" s="59">
        <f t="shared" ca="1" si="8"/>
        <v>0</v>
      </c>
      <c r="G29" s="59">
        <f t="shared" ca="1" si="2"/>
        <v>0</v>
      </c>
      <c r="J29" s="58">
        <f t="shared" ca="1" si="9"/>
        <v>-32199</v>
      </c>
      <c r="K29" s="58" t="e">
        <f t="shared" ca="1" si="3"/>
        <v>#NUM!</v>
      </c>
      <c r="L29" s="58">
        <f t="shared" ca="1" si="4"/>
        <v>-16100</v>
      </c>
      <c r="M29" s="58">
        <f t="shared" ca="1" si="10"/>
        <v>11</v>
      </c>
      <c r="N29" s="58">
        <v>8</v>
      </c>
      <c r="O29" s="58" t="e">
        <f t="shared" ca="1" si="5"/>
        <v>#N/A</v>
      </c>
      <c r="P29" s="58" t="e">
        <f t="shared" ca="1" si="6"/>
        <v>#N/A</v>
      </c>
      <c r="Q29" s="58" t="str">
        <f t="shared" ca="1" si="11"/>
        <v>&gt;=M5</v>
      </c>
      <c r="R29" s="58">
        <f ca="1">VLOOKUP(Q29,Alavanca!A:B,2,0)</f>
        <v>0.5</v>
      </c>
      <c r="S29" s="249">
        <f t="shared" ca="1" si="12"/>
        <v>-4.9689440993788822E-4</v>
      </c>
      <c r="T29" s="71" t="e">
        <f ca="1">IF(X29="S",IF($T$2&lt;0.05,0,VLOOKUP(P29,Alavanca!D:E,2,0)*K29/$M$7)-VLOOKUP(B29,Expansao_fevereiro2023!A:J,10,FALSE),IF($T$2&lt;0.05,0,VLOOKUP(P29,Alavanca!D:E,2,0)*K29/$M$7))</f>
        <v>#N/A</v>
      </c>
      <c r="U29" s="71">
        <v>2209.732</v>
      </c>
      <c r="V29" s="71">
        <f>VLOOKUP(B29,[1]Jun_23!$I:$BB,46,FALSE)</f>
        <v>1657.3</v>
      </c>
      <c r="W29" s="71">
        <v>0</v>
      </c>
      <c r="X29" s="58" t="s">
        <v>254</v>
      </c>
    </row>
    <row r="30" spans="1:24">
      <c r="A30" s="58">
        <v>6146623113</v>
      </c>
      <c r="B30" s="58" t="s">
        <v>1830</v>
      </c>
      <c r="C30" s="58" t="str">
        <f t="shared" ca="1" si="7"/>
        <v>-</v>
      </c>
      <c r="D30" s="58" t="e">
        <f t="shared" ca="1" si="0"/>
        <v>#N/A</v>
      </c>
      <c r="E30" s="58" t="e">
        <f t="shared" ca="1" si="1"/>
        <v>#N/A</v>
      </c>
      <c r="F30" s="59">
        <f t="shared" ca="1" si="8"/>
        <v>0</v>
      </c>
      <c r="G30" s="59">
        <f t="shared" ca="1" si="2"/>
        <v>0</v>
      </c>
      <c r="J30" s="58">
        <f t="shared" ca="1" si="9"/>
        <v>-32199</v>
      </c>
      <c r="K30" s="58" t="e">
        <f t="shared" ca="1" si="3"/>
        <v>#NUM!</v>
      </c>
      <c r="L30" s="58">
        <f t="shared" ca="1" si="4"/>
        <v>-16100</v>
      </c>
      <c r="M30" s="58">
        <f t="shared" ca="1" si="10"/>
        <v>10</v>
      </c>
      <c r="N30" s="58">
        <v>5</v>
      </c>
      <c r="O30" s="58" t="e">
        <f t="shared" ca="1" si="5"/>
        <v>#N/A</v>
      </c>
      <c r="P30" s="58" t="e">
        <f t="shared" ca="1" si="6"/>
        <v>#N/A</v>
      </c>
      <c r="Q30" s="58" t="str">
        <f t="shared" ca="1" si="11"/>
        <v>&gt;=M5</v>
      </c>
      <c r="R30" s="58">
        <f ca="1">VLOOKUP(Q30,Alavanca!A:B,2,0)</f>
        <v>0.5</v>
      </c>
      <c r="S30" s="249">
        <f t="shared" ca="1" si="12"/>
        <v>-3.1055900621118014E-4</v>
      </c>
      <c r="T30" s="71" t="e">
        <f ca="1">IF(X30="S",IF($T$2&lt;0.05,0,VLOOKUP(P30,Alavanca!D:E,2,0)*K30/$M$7)-VLOOKUP(B30,Expansao_fevereiro2023!A:J,10,FALSE),IF($T$2&lt;0.05,0,VLOOKUP(P30,Alavanca!D:E,2,0)*K30/$M$7))</f>
        <v>#N/A</v>
      </c>
      <c r="U30" s="71">
        <v>1104.866</v>
      </c>
      <c r="V30" s="71">
        <f>VLOOKUP(B30,[1]Jun_23!$I:$BB,46,FALSE)</f>
        <v>2209.73</v>
      </c>
      <c r="W30" s="71">
        <v>0</v>
      </c>
      <c r="X30" s="58" t="s">
        <v>254</v>
      </c>
    </row>
    <row r="31" spans="1:24">
      <c r="A31" s="58">
        <v>1394995474</v>
      </c>
      <c r="B31" s="58" t="s">
        <v>2116</v>
      </c>
      <c r="C31" s="58" t="str">
        <f t="shared" ca="1" si="7"/>
        <v>-</v>
      </c>
      <c r="D31" s="58" t="e">
        <f t="shared" ca="1" si="0"/>
        <v>#N/A</v>
      </c>
      <c r="E31" s="58" t="e">
        <f t="shared" ca="1" si="1"/>
        <v>#N/A</v>
      </c>
      <c r="F31" s="59">
        <f t="shared" ca="1" si="8"/>
        <v>0</v>
      </c>
      <c r="G31" s="59">
        <f t="shared" ca="1" si="2"/>
        <v>0</v>
      </c>
      <c r="J31" s="58">
        <f t="shared" ca="1" si="9"/>
        <v>-32199</v>
      </c>
      <c r="K31" s="58" t="e">
        <f t="shared" ca="1" si="3"/>
        <v>#NUM!</v>
      </c>
      <c r="L31" s="58">
        <f t="shared" ca="1" si="4"/>
        <v>-16100</v>
      </c>
      <c r="M31" s="58">
        <f t="shared" ca="1" si="10"/>
        <v>0</v>
      </c>
      <c r="N31" s="58">
        <v>0</v>
      </c>
      <c r="O31" s="58" t="e">
        <f t="shared" ca="1" si="5"/>
        <v>#N/A</v>
      </c>
      <c r="P31" s="58" t="e">
        <f t="shared" ca="1" si="6"/>
        <v>#N/A</v>
      </c>
      <c r="Q31" s="58" t="str">
        <f t="shared" ca="1" si="11"/>
        <v>&gt;=M5</v>
      </c>
      <c r="R31" s="58">
        <f ca="1">VLOOKUP(Q31,Alavanca!A:B,2,0)</f>
        <v>0.5</v>
      </c>
      <c r="S31" s="249">
        <f t="shared" ca="1" si="12"/>
        <v>0</v>
      </c>
      <c r="T31" s="71" t="e">
        <f ca="1">IF(X31="S",IF($T$2&lt;0.05,0,VLOOKUP(P31,Alavanca!D:E,2,0)*K31/$M$7)-VLOOKUP(B31,Expansao_fevereiro2023!A:J,10,FALSE),IF($T$2&lt;0.05,0,VLOOKUP(P31,Alavanca!D:E,2,0)*K31/$M$7))</f>
        <v>#N/A</v>
      </c>
      <c r="U31" s="71">
        <v>7750.33</v>
      </c>
      <c r="V31" s="71">
        <f>VLOOKUP(B31,[1]Jun_23!$I:$BB,46,FALSE)</f>
        <v>0</v>
      </c>
      <c r="W31" s="71">
        <v>0</v>
      </c>
      <c r="X31" s="58" t="s">
        <v>254</v>
      </c>
    </row>
    <row r="32" spans="1:24">
      <c r="A32" s="58">
        <v>9408588436</v>
      </c>
      <c r="B32" s="58" t="s">
        <v>1526</v>
      </c>
      <c r="C32" s="58" t="str">
        <f t="shared" ca="1" si="7"/>
        <v>-</v>
      </c>
      <c r="D32" s="58" t="e">
        <f t="shared" ca="1" si="0"/>
        <v>#N/A</v>
      </c>
      <c r="E32" s="58" t="e">
        <f t="shared" ca="1" si="1"/>
        <v>#N/A</v>
      </c>
      <c r="F32" s="59">
        <f t="shared" ca="1" si="8"/>
        <v>0</v>
      </c>
      <c r="G32" s="59">
        <f t="shared" ca="1" si="2"/>
        <v>0</v>
      </c>
      <c r="J32" s="58">
        <f t="shared" ca="1" si="9"/>
        <v>-32199</v>
      </c>
      <c r="K32" s="58" t="e">
        <f t="shared" ca="1" si="3"/>
        <v>#NUM!</v>
      </c>
      <c r="L32" s="58">
        <f t="shared" ca="1" si="4"/>
        <v>-16100</v>
      </c>
      <c r="M32" s="58">
        <f t="shared" ca="1" si="10"/>
        <v>1</v>
      </c>
      <c r="N32" s="58">
        <v>1</v>
      </c>
      <c r="O32" s="58" t="e">
        <f t="shared" ca="1" si="5"/>
        <v>#N/A</v>
      </c>
      <c r="P32" s="58" t="e">
        <f t="shared" ca="1" si="6"/>
        <v>#N/A</v>
      </c>
      <c r="Q32" s="58" t="str">
        <f t="shared" ca="1" si="11"/>
        <v>&gt;=M5</v>
      </c>
      <c r="R32" s="58">
        <f ca="1">VLOOKUP(Q32,Alavanca!A:B,2,0)</f>
        <v>0.5</v>
      </c>
      <c r="S32" s="249">
        <f t="shared" ca="1" si="12"/>
        <v>-6.2111801242236027E-5</v>
      </c>
      <c r="T32" s="71" t="e">
        <f ca="1">IF(X32="S",IF($T$2&lt;0.05,0,VLOOKUP(P32,Alavanca!D:E,2,0)*K32/$M$7)-VLOOKUP(B32,Expansao_fevereiro2023!A:J,10,FALSE),IF($T$2&lt;0.05,0,VLOOKUP(P32,Alavanca!D:E,2,0)*K32/$M$7))</f>
        <v>#N/A</v>
      </c>
      <c r="U32" s="71">
        <v>0</v>
      </c>
      <c r="V32" s="71">
        <f>VLOOKUP(B32,[1]Jun_23!$I:$BB,46,FALSE)</f>
        <v>0</v>
      </c>
      <c r="W32" s="71">
        <v>0</v>
      </c>
      <c r="X32" s="58" t="s">
        <v>254</v>
      </c>
    </row>
    <row r="33" spans="1:24">
      <c r="A33" s="58">
        <v>9479290456</v>
      </c>
      <c r="B33" s="58" t="s">
        <v>1616</v>
      </c>
      <c r="C33" s="58" t="str">
        <f t="shared" ca="1" si="7"/>
        <v>-</v>
      </c>
      <c r="D33" s="58" t="e">
        <f t="shared" ca="1" si="0"/>
        <v>#N/A</v>
      </c>
      <c r="E33" s="58" t="e">
        <f t="shared" ca="1" si="1"/>
        <v>#N/A</v>
      </c>
      <c r="F33" s="59">
        <f t="shared" ca="1" si="8"/>
        <v>0</v>
      </c>
      <c r="G33" s="59">
        <f t="shared" ca="1" si="2"/>
        <v>0</v>
      </c>
      <c r="J33" s="58">
        <f t="shared" ca="1" si="9"/>
        <v>-32199</v>
      </c>
      <c r="K33" s="58" t="e">
        <f t="shared" ca="1" si="3"/>
        <v>#NUM!</v>
      </c>
      <c r="L33" s="58">
        <f t="shared" ca="1" si="4"/>
        <v>-16100</v>
      </c>
      <c r="M33" s="58">
        <f t="shared" ca="1" si="10"/>
        <v>8</v>
      </c>
      <c r="N33" s="58">
        <v>6</v>
      </c>
      <c r="O33" s="58" t="e">
        <f t="shared" ca="1" si="5"/>
        <v>#N/A</v>
      </c>
      <c r="P33" s="58" t="e">
        <f t="shared" ca="1" si="6"/>
        <v>#N/A</v>
      </c>
      <c r="Q33" s="58" t="str">
        <f t="shared" ca="1" si="11"/>
        <v>&gt;=M5</v>
      </c>
      <c r="R33" s="58">
        <f ca="1">VLOOKUP(Q33,Alavanca!A:B,2,0)</f>
        <v>0.5</v>
      </c>
      <c r="S33" s="249">
        <f t="shared" ca="1" si="12"/>
        <v>-3.7267080745341616E-4</v>
      </c>
      <c r="T33" s="71" t="e">
        <f ca="1">IF(X33="S",IF($T$2&lt;0.05,0,VLOOKUP(P33,Alavanca!D:E,2,0)*K33/$M$7)-VLOOKUP(B33,Expansao_fevereiro2023!A:J,10,FALSE),IF($T$2&lt;0.05,0,VLOOKUP(P33,Alavanca!D:E,2,0)*K33/$M$7))</f>
        <v>#N/A</v>
      </c>
      <c r="U33" s="71">
        <v>0</v>
      </c>
      <c r="V33" s="71">
        <f>VLOOKUP(B33,[1]Jun_23!$I:$BB,46,FALSE)</f>
        <v>2209.73</v>
      </c>
      <c r="W33" s="71">
        <v>0</v>
      </c>
      <c r="X33" s="58" t="s">
        <v>254</v>
      </c>
    </row>
    <row r="34" spans="1:24">
      <c r="A34" s="58">
        <v>1413771432</v>
      </c>
      <c r="B34" s="58" t="s">
        <v>1883</v>
      </c>
      <c r="C34" s="58" t="str">
        <f t="shared" ca="1" si="7"/>
        <v>-</v>
      </c>
      <c r="D34" s="58" t="e">
        <f t="shared" ca="1" si="0"/>
        <v>#N/A</v>
      </c>
      <c r="E34" s="58" t="e">
        <f t="shared" ca="1" si="1"/>
        <v>#N/A</v>
      </c>
      <c r="F34" s="59">
        <f t="shared" ca="1" si="8"/>
        <v>0</v>
      </c>
      <c r="G34" s="59">
        <f t="shared" ca="1" si="2"/>
        <v>0</v>
      </c>
      <c r="J34" s="58">
        <f t="shared" ca="1" si="9"/>
        <v>-32199</v>
      </c>
      <c r="K34" s="58" t="e">
        <f t="shared" ca="1" si="3"/>
        <v>#NUM!</v>
      </c>
      <c r="L34" s="58">
        <f t="shared" ca="1" si="4"/>
        <v>-16100</v>
      </c>
      <c r="M34" s="58">
        <f t="shared" ca="1" si="10"/>
        <v>3</v>
      </c>
      <c r="N34" s="58">
        <v>2</v>
      </c>
      <c r="O34" s="58" t="e">
        <f t="shared" ca="1" si="5"/>
        <v>#N/A</v>
      </c>
      <c r="P34" s="58" t="e">
        <f t="shared" ca="1" si="6"/>
        <v>#N/A</v>
      </c>
      <c r="Q34" s="58" t="str">
        <f t="shared" ca="1" si="11"/>
        <v>&gt;=M5</v>
      </c>
      <c r="R34" s="58">
        <f ca="1">VLOOKUP(Q34,Alavanca!A:B,2,0)</f>
        <v>0.5</v>
      </c>
      <c r="S34" s="249">
        <f t="shared" ca="1" si="12"/>
        <v>-1.2422360248447205E-4</v>
      </c>
      <c r="T34" s="71" t="e">
        <f ca="1">IF(X34="S",IF($T$2&lt;0.05,0,VLOOKUP(P34,Alavanca!D:E,2,0)*K34/$M$7)-VLOOKUP(B34,Expansao_fevereiro2023!A:J,10,FALSE),IF($T$2&lt;0.05,0,VLOOKUP(P34,Alavanca!D:E,2,0)*K34/$M$7))</f>
        <v>#N/A</v>
      </c>
      <c r="U34" s="71">
        <v>0</v>
      </c>
      <c r="V34" s="71">
        <f>VLOOKUP(B34,[1]Jun_23!$I:$BB,46,FALSE)</f>
        <v>0</v>
      </c>
      <c r="W34" s="71">
        <v>0</v>
      </c>
      <c r="X34" s="58" t="s">
        <v>254</v>
      </c>
    </row>
    <row r="35" spans="1:24">
      <c r="A35" s="58" t="s">
        <v>2186</v>
      </c>
      <c r="B35" s="58" t="s">
        <v>2187</v>
      </c>
      <c r="C35" s="58" t="str">
        <f t="shared" ca="1" si="7"/>
        <v>HUGO LOPES FRANKLIN DUTRA</v>
      </c>
      <c r="D35" s="58" t="str">
        <f t="shared" ca="1" si="0"/>
        <v>MURILO RODRIGUES</v>
      </c>
      <c r="E35" s="58" t="str">
        <f t="shared" ca="1" si="1"/>
        <v>MARCELO BATISTA CARVALHAIS</v>
      </c>
      <c r="F35" s="59">
        <f t="shared" ca="1" si="8"/>
        <v>44956</v>
      </c>
      <c r="G35" s="59" t="str">
        <f t="shared" ca="1" si="2"/>
        <v/>
      </c>
      <c r="J35" s="58">
        <f t="shared" ca="1" si="9"/>
        <v>21</v>
      </c>
      <c r="K35" s="58">
        <f t="shared" ca="1" si="3"/>
        <v>30</v>
      </c>
      <c r="L35" s="58">
        <f t="shared" ca="1" si="4"/>
        <v>11</v>
      </c>
      <c r="M35" s="58">
        <f t="shared" ca="1" si="10"/>
        <v>5</v>
      </c>
      <c r="N35" s="58">
        <v>3</v>
      </c>
      <c r="O35" s="58" t="str">
        <f t="shared" ca="1" si="5"/>
        <v>Credenciamento Não Atingindo</v>
      </c>
      <c r="P35" s="58" t="str">
        <f t="shared" ca="1" si="6"/>
        <v>CONSULTOR</v>
      </c>
      <c r="Q35" s="58" t="str">
        <f t="shared" ca="1" si="11"/>
        <v>&gt;=M5</v>
      </c>
      <c r="R35" s="58">
        <f ca="1">VLOOKUP(Q35,Alavanca!A:B,2,0)</f>
        <v>0.5</v>
      </c>
      <c r="S35" s="249">
        <f t="shared" ca="1" si="12"/>
        <v>0.27272727272727271</v>
      </c>
      <c r="T35" s="71">
        <f ca="1">IF(X35="S",IF($T$2&lt;0.05,0,VLOOKUP(P35,Alavanca!D:E,2,0)*K35/$M$7)-VLOOKUP(B35,Expansao_fevereiro2023!A:J,10,FALSE),IF($T$2&lt;0.05,0,VLOOKUP(P35,Alavanca!D:E,2,0)*K35/$M$7))</f>
        <v>5524.33</v>
      </c>
      <c r="U35" s="71">
        <v>1104.866</v>
      </c>
      <c r="V35" s="71">
        <f>VLOOKUP(B35,[1]Jun_23!$I:$BB,46,FALSE)</f>
        <v>0</v>
      </c>
      <c r="W35" s="71">
        <v>0</v>
      </c>
      <c r="X35" s="58" t="s">
        <v>254</v>
      </c>
    </row>
    <row r="36" spans="1:24">
      <c r="A36" s="58" t="s">
        <v>2211</v>
      </c>
      <c r="B36" s="58" t="s">
        <v>2212</v>
      </c>
      <c r="C36" s="58" t="str">
        <f t="shared" ca="1" si="7"/>
        <v>DANIEL MENDES DE QUEIROZ</v>
      </c>
      <c r="D36" s="58" t="str">
        <f t="shared" ca="1" si="0"/>
        <v>GIOVANE BORGES DA SILVA</v>
      </c>
      <c r="E36" s="58" t="str">
        <f t="shared" ca="1" si="1"/>
        <v>MARCELO BATISTA CARVALHAIS</v>
      </c>
      <c r="F36" s="59">
        <f t="shared" ca="1" si="8"/>
        <v>44956</v>
      </c>
      <c r="G36" s="59" t="str">
        <f t="shared" ca="1" si="2"/>
        <v/>
      </c>
      <c r="J36" s="58">
        <f t="shared" ca="1" si="9"/>
        <v>21</v>
      </c>
      <c r="K36" s="58">
        <f t="shared" ca="1" si="3"/>
        <v>30</v>
      </c>
      <c r="L36" s="58">
        <f t="shared" ca="1" si="4"/>
        <v>11</v>
      </c>
      <c r="M36" s="58">
        <f t="shared" ca="1" si="10"/>
        <v>5</v>
      </c>
      <c r="N36" s="58">
        <v>2</v>
      </c>
      <c r="O36" s="58" t="str">
        <f t="shared" ca="1" si="5"/>
        <v>Credenciamento Não Atingindo</v>
      </c>
      <c r="P36" s="58" t="str">
        <f t="shared" ca="1" si="6"/>
        <v>CONSULTOR</v>
      </c>
      <c r="Q36" s="58" t="str">
        <f t="shared" ca="1" si="11"/>
        <v>&gt;=M5</v>
      </c>
      <c r="R36" s="58">
        <f ca="1">VLOOKUP(Q36,Alavanca!A:B,2,0)</f>
        <v>0.5</v>
      </c>
      <c r="S36" s="249">
        <f t="shared" ca="1" si="12"/>
        <v>0.18181818181818182</v>
      </c>
      <c r="T36" s="71">
        <f ca="1">IF(X36="S",IF($T$2&lt;0.05,0,VLOOKUP(P36,Alavanca!D:E,2,0)*K36/$M$7)-VLOOKUP(B36,Expansao_fevereiro2023!A:J,10,FALSE),IF($T$2&lt;0.05,0,VLOOKUP(P36,Alavanca!D:E,2,0)*K36/$M$7))</f>
        <v>5524.33</v>
      </c>
      <c r="U36" s="71">
        <v>0</v>
      </c>
      <c r="V36" s="71">
        <f>VLOOKUP(B36,[1]Jun_23!$I:$BB,46,FALSE)</f>
        <v>0</v>
      </c>
      <c r="W36" s="71">
        <v>0</v>
      </c>
      <c r="X36" s="58" t="s">
        <v>254</v>
      </c>
    </row>
    <row r="37" spans="1:24">
      <c r="A37" s="58" t="s">
        <v>2220</v>
      </c>
      <c r="B37" s="58" t="s">
        <v>2221</v>
      </c>
      <c r="C37" s="58" t="str">
        <f t="shared" ca="1" si="7"/>
        <v>HUGO LOPES FRANKLIN DUTRA</v>
      </c>
      <c r="D37" s="58" t="str">
        <f t="shared" ca="1" si="0"/>
        <v>MURILO RODRIGUES</v>
      </c>
      <c r="E37" s="58" t="str">
        <f t="shared" ca="1" si="1"/>
        <v>MARCELO BATISTA CARVALHAIS</v>
      </c>
      <c r="F37" s="59">
        <f t="shared" ca="1" si="8"/>
        <v>44956</v>
      </c>
      <c r="G37" s="59" t="str">
        <f t="shared" ca="1" si="2"/>
        <v/>
      </c>
      <c r="J37" s="58">
        <f t="shared" ca="1" si="9"/>
        <v>21</v>
      </c>
      <c r="K37" s="58">
        <f t="shared" ca="1" si="3"/>
        <v>30</v>
      </c>
      <c r="L37" s="58">
        <f t="shared" ca="1" si="4"/>
        <v>11</v>
      </c>
      <c r="M37" s="58">
        <f t="shared" ca="1" si="10"/>
        <v>8</v>
      </c>
      <c r="N37" s="58">
        <v>5</v>
      </c>
      <c r="O37" s="58" t="str">
        <f t="shared" ca="1" si="5"/>
        <v>Credenciamento Não Atingindo</v>
      </c>
      <c r="P37" s="58" t="str">
        <f t="shared" ca="1" si="6"/>
        <v>CONSULTOR</v>
      </c>
      <c r="Q37" s="58" t="str">
        <f t="shared" ca="1" si="11"/>
        <v>&gt;=M5</v>
      </c>
      <c r="R37" s="58">
        <f ca="1">VLOOKUP(Q37,Alavanca!A:B,2,0)</f>
        <v>0.5</v>
      </c>
      <c r="S37" s="249">
        <f t="shared" ca="1" si="12"/>
        <v>0.45454545454545453</v>
      </c>
      <c r="T37" s="71">
        <f ca="1">IF(X37="S",IF($T$2&lt;0.05,0,VLOOKUP(P37,Alavanca!D:E,2,0)*K37/$M$7)-VLOOKUP(B37,Expansao_fevereiro2023!A:J,10,FALSE),IF($T$2&lt;0.05,0,VLOOKUP(P37,Alavanca!D:E,2,0)*K37/$M$7))</f>
        <v>5524.33</v>
      </c>
      <c r="U37" s="71">
        <v>1104.866</v>
      </c>
      <c r="V37" s="71">
        <f>VLOOKUP(B37,[1]Jun_23!$I:$BB,46,FALSE)</f>
        <v>1104.8599999999999</v>
      </c>
      <c r="W37" s="71">
        <v>0</v>
      </c>
      <c r="X37" s="58" t="s">
        <v>254</v>
      </c>
    </row>
    <row r="38" spans="1:24">
      <c r="A38" s="58">
        <v>102432163</v>
      </c>
      <c r="B38" s="58" t="s">
        <v>2282</v>
      </c>
      <c r="C38" s="58" t="str">
        <f t="shared" ca="1" si="7"/>
        <v>-</v>
      </c>
      <c r="D38" s="58" t="e">
        <f t="shared" ca="1" si="0"/>
        <v>#N/A</v>
      </c>
      <c r="E38" s="58" t="e">
        <f t="shared" ca="1" si="1"/>
        <v>#N/A</v>
      </c>
      <c r="F38" s="59">
        <f t="shared" ca="1" si="8"/>
        <v>0</v>
      </c>
      <c r="G38" s="59">
        <f t="shared" ca="1" si="2"/>
        <v>0</v>
      </c>
      <c r="J38" s="58">
        <f t="shared" ca="1" si="9"/>
        <v>-32199</v>
      </c>
      <c r="K38" s="58" t="e">
        <f t="shared" ca="1" si="3"/>
        <v>#NUM!</v>
      </c>
      <c r="L38" s="58">
        <f t="shared" ca="1" si="4"/>
        <v>-16100</v>
      </c>
      <c r="M38" s="58">
        <f t="shared" ca="1" si="10"/>
        <v>0</v>
      </c>
      <c r="N38" s="58">
        <v>0</v>
      </c>
      <c r="O38" s="58" t="e">
        <f t="shared" ca="1" si="5"/>
        <v>#N/A</v>
      </c>
      <c r="P38" s="58" t="e">
        <f t="shared" ca="1" si="6"/>
        <v>#N/A</v>
      </c>
      <c r="Q38" s="58" t="str">
        <f t="shared" ca="1" si="11"/>
        <v>&gt;=M5</v>
      </c>
      <c r="R38" s="58">
        <f ca="1">VLOOKUP(Q38,Alavanca!A:B,2,0)</f>
        <v>0.5</v>
      </c>
      <c r="S38" s="249">
        <f t="shared" ca="1" si="12"/>
        <v>0</v>
      </c>
      <c r="T38" s="71" t="e">
        <f ca="1">IF(X38="S",IF($T$2&lt;0.05,0,VLOOKUP(P38,Alavanca!D:E,2,0)*K38/$M$7)-VLOOKUP(B38,Expansao_fevereiro2023!A:J,10,FALSE),IF($T$2&lt;0.05,0,VLOOKUP(P38,Alavanca!D:E,2,0)*K38/$M$7))</f>
        <v>#N/A</v>
      </c>
      <c r="U38" s="71">
        <v>7750.33</v>
      </c>
      <c r="V38" s="71">
        <f>VLOOKUP(B38,[1]Jun_23!$I:$BB,46,FALSE)</f>
        <v>0</v>
      </c>
      <c r="W38" s="71">
        <v>0</v>
      </c>
      <c r="X38" s="58" t="s">
        <v>254</v>
      </c>
    </row>
    <row r="39" spans="1:24">
      <c r="A39" s="58">
        <v>11664232630</v>
      </c>
      <c r="B39" s="58" t="s">
        <v>2288</v>
      </c>
      <c r="C39" s="58" t="str">
        <f t="shared" ca="1" si="7"/>
        <v>-</v>
      </c>
      <c r="D39" s="58" t="e">
        <f t="shared" ca="1" si="0"/>
        <v>#N/A</v>
      </c>
      <c r="E39" s="58" t="e">
        <f t="shared" ca="1" si="1"/>
        <v>#N/A</v>
      </c>
      <c r="F39" s="59">
        <f t="shared" ca="1" si="8"/>
        <v>0</v>
      </c>
      <c r="G39" s="59">
        <f t="shared" ca="1" si="2"/>
        <v>0</v>
      </c>
      <c r="J39" s="58">
        <f t="shared" ca="1" si="9"/>
        <v>-32199</v>
      </c>
      <c r="K39" s="58" t="e">
        <f t="shared" ca="1" si="3"/>
        <v>#NUM!</v>
      </c>
      <c r="L39" s="58">
        <f t="shared" ca="1" si="4"/>
        <v>-16100</v>
      </c>
      <c r="M39" s="58">
        <f t="shared" ca="1" si="10"/>
        <v>2</v>
      </c>
      <c r="N39" s="58">
        <v>0</v>
      </c>
      <c r="O39" s="58" t="e">
        <f t="shared" ca="1" si="5"/>
        <v>#N/A</v>
      </c>
      <c r="P39" s="58" t="e">
        <f t="shared" ca="1" si="6"/>
        <v>#N/A</v>
      </c>
      <c r="Q39" s="58" t="str">
        <f t="shared" ca="1" si="11"/>
        <v>&gt;=M5</v>
      </c>
      <c r="R39" s="58">
        <f ca="1">VLOOKUP(Q39,Alavanca!A:B,2,0)</f>
        <v>0.5</v>
      </c>
      <c r="S39" s="249">
        <f t="shared" ca="1" si="12"/>
        <v>0</v>
      </c>
      <c r="T39" s="71" t="e">
        <f ca="1">IF(X39="S",IF($T$2&lt;0.05,0,VLOOKUP(P39,Alavanca!D:E,2,0)*K39/$M$7)-VLOOKUP(B39,Expansao_fevereiro2023!A:J,10,FALSE),IF($T$2&lt;0.05,0,VLOOKUP(P39,Alavanca!D:E,2,0)*K39/$M$7))</f>
        <v>#N/A</v>
      </c>
      <c r="U39" s="71">
        <v>6699.4</v>
      </c>
      <c r="V39" s="71">
        <f>VLOOKUP(B39,[1]Jun_23!$I:$BB,46,FALSE)</f>
        <v>0</v>
      </c>
      <c r="W39" s="71">
        <v>0</v>
      </c>
      <c r="X39" s="58" t="s">
        <v>254</v>
      </c>
    </row>
    <row r="40" spans="1:24">
      <c r="A40" s="58">
        <v>664097138</v>
      </c>
      <c r="B40" s="58" t="s">
        <v>2299</v>
      </c>
      <c r="C40" s="58" t="str">
        <f t="shared" ca="1" si="7"/>
        <v>-</v>
      </c>
      <c r="D40" s="58" t="e">
        <f t="shared" ca="1" si="0"/>
        <v>#N/A</v>
      </c>
      <c r="E40" s="58" t="e">
        <f t="shared" ca="1" si="1"/>
        <v>#N/A</v>
      </c>
      <c r="F40" s="59">
        <f t="shared" ca="1" si="8"/>
        <v>0</v>
      </c>
      <c r="G40" s="59">
        <f t="shared" ca="1" si="2"/>
        <v>0</v>
      </c>
      <c r="J40" s="58">
        <f t="shared" ca="1" si="9"/>
        <v>-32199</v>
      </c>
      <c r="K40" s="58" t="e">
        <f t="shared" ca="1" si="3"/>
        <v>#NUM!</v>
      </c>
      <c r="L40" s="58">
        <f t="shared" ca="1" si="4"/>
        <v>-16100</v>
      </c>
      <c r="M40" s="58">
        <f t="shared" ca="1" si="10"/>
        <v>8</v>
      </c>
      <c r="N40" s="58">
        <v>4</v>
      </c>
      <c r="O40" s="58" t="e">
        <f t="shared" ca="1" si="5"/>
        <v>#N/A</v>
      </c>
      <c r="P40" s="58" t="e">
        <f t="shared" ca="1" si="6"/>
        <v>#N/A</v>
      </c>
      <c r="Q40" s="58" t="str">
        <f t="shared" ref="Q40:Q57" ca="1" si="13">IF(F40&gt;=$M$2,"M1",IF(AND(MONTH(F40)=MONTH($M$2)-1,YEAR(F40)=YEAR($M$2)),"M2",IF(AND(MONTH(F40)=MONTH($M$2)-2,YEAR(F40)=YEAR($M$2)),"M3",IF(AND(MONTH(F40)=MONTH($M$2)-3,YEAR(F40)=YEAR($M$2)),"M4","&gt;=M5"))))</f>
        <v>&gt;=M5</v>
      </c>
      <c r="R40" s="58">
        <f ca="1">VLOOKUP(Q40,Alavanca!A:B,2,0)</f>
        <v>0.5</v>
      </c>
      <c r="S40" s="249">
        <f t="shared" ca="1" si="12"/>
        <v>-2.4844720496894411E-4</v>
      </c>
      <c r="T40" s="71" t="e">
        <f ca="1">IF(X40="S",IF($T$2&lt;0.05,0,VLOOKUP(P40,Alavanca!D:E,2,0)*K40/$M$7)-VLOOKUP(B40,Expansao_fevereiro2023!A:J,10,FALSE),IF($T$2&lt;0.05,0,VLOOKUP(P40,Alavanca!D:E,2,0)*K40/$M$7))</f>
        <v>#N/A</v>
      </c>
      <c r="U40" s="71">
        <v>0</v>
      </c>
      <c r="V40" s="71">
        <f>VLOOKUP(B40,[1]Jun_23!$I:$BB,46,FALSE)</f>
        <v>1104.8699999999999</v>
      </c>
      <c r="W40" s="71">
        <v>0</v>
      </c>
      <c r="X40" s="58" t="s">
        <v>254</v>
      </c>
    </row>
    <row r="41" spans="1:24">
      <c r="A41" s="58">
        <v>71195084153</v>
      </c>
      <c r="B41" s="58" t="s">
        <v>526</v>
      </c>
      <c r="C41" s="58" t="str">
        <f t="shared" ca="1" si="7"/>
        <v>-</v>
      </c>
      <c r="D41" s="58" t="e">
        <f t="shared" ca="1" si="0"/>
        <v>#N/A</v>
      </c>
      <c r="E41" s="58" t="e">
        <f t="shared" ca="1" si="1"/>
        <v>#N/A</v>
      </c>
      <c r="F41" s="59">
        <f t="shared" ca="1" si="8"/>
        <v>0</v>
      </c>
      <c r="G41" s="59">
        <f t="shared" ca="1" si="2"/>
        <v>0</v>
      </c>
      <c r="J41" s="58">
        <f t="shared" ca="1" si="9"/>
        <v>-32199</v>
      </c>
      <c r="K41" s="58" t="e">
        <f t="shared" ca="1" si="3"/>
        <v>#NUM!</v>
      </c>
      <c r="L41" s="58">
        <f t="shared" ca="1" si="4"/>
        <v>-16100</v>
      </c>
      <c r="M41" s="58">
        <f t="shared" ca="1" si="10"/>
        <v>0</v>
      </c>
      <c r="N41" s="58">
        <v>0</v>
      </c>
      <c r="O41" s="58" t="e">
        <f t="shared" ca="1" si="5"/>
        <v>#N/A</v>
      </c>
      <c r="P41" s="58" t="e">
        <f t="shared" ca="1" si="6"/>
        <v>#N/A</v>
      </c>
      <c r="Q41" s="58" t="str">
        <f t="shared" ca="1" si="13"/>
        <v>&gt;=M5</v>
      </c>
      <c r="R41" s="58">
        <f ca="1">VLOOKUP(Q41,Alavanca!A:B,2,0)</f>
        <v>0.5</v>
      </c>
      <c r="S41" s="249">
        <f t="shared" ca="1" si="12"/>
        <v>0</v>
      </c>
      <c r="T41" s="71" t="e">
        <f ca="1">IF(X41="S",IF($T$2&lt;0.05,0,VLOOKUP(P41,Alavanca!D:E,2,0)*K41/$M$7)-VLOOKUP(B41,Expansao_fevereiro2023!A:J,10,FALSE),IF($T$2&lt;0.05,0,VLOOKUP(P41,Alavanca!D:E,2,0)*K41/$M$7))</f>
        <v>#N/A</v>
      </c>
      <c r="U41" s="71">
        <v>3823.99</v>
      </c>
      <c r="V41" s="71">
        <f>VLOOKUP(B41,[1]Jun_23!$I:$BB,46,FALSE)</f>
        <v>0</v>
      </c>
      <c r="W41" s="71">
        <v>0</v>
      </c>
      <c r="X41" s="58" t="s">
        <v>254</v>
      </c>
    </row>
    <row r="42" spans="1:24">
      <c r="A42" s="58">
        <v>3804044190</v>
      </c>
      <c r="B42" s="58" t="s">
        <v>629</v>
      </c>
      <c r="C42" s="58" t="str">
        <f t="shared" ca="1" si="7"/>
        <v>-</v>
      </c>
      <c r="D42" s="58" t="e">
        <f t="shared" ca="1" si="0"/>
        <v>#N/A</v>
      </c>
      <c r="E42" s="58" t="e">
        <f t="shared" ca="1" si="1"/>
        <v>#N/A</v>
      </c>
      <c r="F42" s="59">
        <f t="shared" ca="1" si="8"/>
        <v>0</v>
      </c>
      <c r="G42" s="59">
        <f t="shared" ca="1" si="2"/>
        <v>0</v>
      </c>
      <c r="J42" s="58">
        <f t="shared" ca="1" si="9"/>
        <v>-32199</v>
      </c>
      <c r="K42" s="58" t="e">
        <f t="shared" ca="1" si="3"/>
        <v>#NUM!</v>
      </c>
      <c r="L42" s="58">
        <f t="shared" ca="1" si="4"/>
        <v>-16100</v>
      </c>
      <c r="M42" s="58">
        <f t="shared" ca="1" si="10"/>
        <v>6</v>
      </c>
      <c r="N42" s="58">
        <v>3</v>
      </c>
      <c r="O42" s="58" t="e">
        <f t="shared" ca="1" si="5"/>
        <v>#N/A</v>
      </c>
      <c r="P42" s="58" t="e">
        <f t="shared" ca="1" si="6"/>
        <v>#N/A</v>
      </c>
      <c r="Q42" s="58" t="str">
        <f t="shared" ca="1" si="13"/>
        <v>&gt;=M5</v>
      </c>
      <c r="R42" s="58">
        <f ca="1">VLOOKUP(Q42,Alavanca!A:B,2,0)</f>
        <v>0.5</v>
      </c>
      <c r="S42" s="249">
        <f t="shared" ca="1" si="12"/>
        <v>-1.8633540372670808E-4</v>
      </c>
      <c r="T42" s="71" t="e">
        <f ca="1">IF(X42="S",IF($T$2&lt;0.05,0,VLOOKUP(P42,Alavanca!D:E,2,0)*K42/$M$7)-VLOOKUP(B42,Expansao_fevereiro2023!A:J,10,FALSE),IF($T$2&lt;0.05,0,VLOOKUP(P42,Alavanca!D:E,2,0)*K42/$M$7))</f>
        <v>#N/A</v>
      </c>
      <c r="U42" s="71">
        <v>0</v>
      </c>
      <c r="V42" s="71">
        <f>VLOOKUP(B42,[1]Jun_23!$I:$BB,46,FALSE)</f>
        <v>1104.8699999999999</v>
      </c>
      <c r="W42" s="71">
        <v>0</v>
      </c>
      <c r="X42" s="58" t="s">
        <v>254</v>
      </c>
    </row>
    <row r="43" spans="1:24">
      <c r="A43" s="58">
        <v>9900269497</v>
      </c>
      <c r="B43" s="58" t="s">
        <v>2325</v>
      </c>
      <c r="C43" s="58" t="str">
        <f t="shared" ca="1" si="7"/>
        <v>-</v>
      </c>
      <c r="D43" s="58" t="e">
        <f t="shared" ca="1" si="0"/>
        <v>#N/A</v>
      </c>
      <c r="E43" s="58" t="e">
        <f t="shared" ca="1" si="1"/>
        <v>#N/A</v>
      </c>
      <c r="F43" s="59">
        <f t="shared" ca="1" si="8"/>
        <v>0</v>
      </c>
      <c r="G43" s="59">
        <f t="shared" ca="1" si="2"/>
        <v>0</v>
      </c>
      <c r="J43" s="58">
        <f t="shared" ca="1" si="9"/>
        <v>-32199</v>
      </c>
      <c r="K43" s="58" t="e">
        <f t="shared" ca="1" si="3"/>
        <v>#NUM!</v>
      </c>
      <c r="L43" s="58">
        <f t="shared" ca="1" si="4"/>
        <v>-16100</v>
      </c>
      <c r="M43" s="58">
        <f t="shared" ca="1" si="10"/>
        <v>11</v>
      </c>
      <c r="N43" s="58">
        <v>6</v>
      </c>
      <c r="O43" s="58" t="e">
        <f t="shared" ca="1" si="5"/>
        <v>#N/A</v>
      </c>
      <c r="P43" s="58" t="e">
        <f t="shared" ca="1" si="6"/>
        <v>#N/A</v>
      </c>
      <c r="Q43" s="58" t="str">
        <f t="shared" ca="1" si="13"/>
        <v>&gt;=M5</v>
      </c>
      <c r="R43" s="58">
        <f ca="1">VLOOKUP(Q43,Alavanca!A:B,2,0)</f>
        <v>0.5</v>
      </c>
      <c r="S43" s="249">
        <f t="shared" ca="1" si="12"/>
        <v>-3.7267080745341616E-4</v>
      </c>
      <c r="T43" s="71" t="e">
        <f ca="1">IF(X43="S",IF($T$2&lt;0.05,0,VLOOKUP(P43,Alavanca!D:E,2,0)*K43/$M$7)-VLOOKUP(B43,Expansao_fevereiro2023!A:J,10,FALSE),IF($T$2&lt;0.05,0,VLOOKUP(P43,Alavanca!D:E,2,0)*K43/$M$7))</f>
        <v>#N/A</v>
      </c>
      <c r="U43" s="71">
        <v>1104.866</v>
      </c>
      <c r="V43" s="71">
        <f>VLOOKUP(B43,[1]Jun_23!$I:$BB,46,FALSE)</f>
        <v>2209.73</v>
      </c>
      <c r="W43" s="71">
        <v>0</v>
      </c>
      <c r="X43" s="58" t="s">
        <v>254</v>
      </c>
    </row>
    <row r="44" spans="1:24">
      <c r="A44" s="58">
        <v>27184870204</v>
      </c>
      <c r="B44" s="58" t="s">
        <v>2337</v>
      </c>
      <c r="C44" s="58" t="str">
        <f t="shared" ca="1" si="7"/>
        <v>-</v>
      </c>
      <c r="D44" s="58" t="e">
        <f t="shared" ca="1" si="0"/>
        <v>#N/A</v>
      </c>
      <c r="E44" s="58" t="e">
        <f t="shared" ca="1" si="1"/>
        <v>#N/A</v>
      </c>
      <c r="F44" s="59">
        <f t="shared" ca="1" si="8"/>
        <v>0</v>
      </c>
      <c r="G44" s="59">
        <f t="shared" ca="1" si="2"/>
        <v>0</v>
      </c>
      <c r="J44" s="58">
        <f t="shared" ca="1" si="9"/>
        <v>-32199</v>
      </c>
      <c r="K44" s="58" t="e">
        <f t="shared" ca="1" si="3"/>
        <v>#NUM!</v>
      </c>
      <c r="L44" s="58">
        <f t="shared" ca="1" si="4"/>
        <v>-16100</v>
      </c>
      <c r="M44" s="58">
        <f t="shared" ca="1" si="10"/>
        <v>6</v>
      </c>
      <c r="N44" s="58">
        <v>5</v>
      </c>
      <c r="O44" s="58" t="e">
        <f t="shared" ca="1" si="5"/>
        <v>#N/A</v>
      </c>
      <c r="P44" s="58" t="e">
        <f t="shared" ca="1" si="6"/>
        <v>#N/A</v>
      </c>
      <c r="Q44" s="58" t="str">
        <f t="shared" ca="1" si="13"/>
        <v>&gt;=M5</v>
      </c>
      <c r="R44" s="58">
        <f ca="1">VLOOKUP(Q44,Alavanca!A:B,2,0)</f>
        <v>0.5</v>
      </c>
      <c r="S44" s="249">
        <f t="shared" ca="1" si="12"/>
        <v>-3.1055900621118014E-4</v>
      </c>
      <c r="T44" s="71" t="e">
        <f ca="1">IF(X44="S",IF($T$2&lt;0.05,0,VLOOKUP(P44,Alavanca!D:E,2,0)*K44/$M$7)-VLOOKUP(B44,Expansao_fevereiro2023!A:J,10,FALSE),IF($T$2&lt;0.05,0,VLOOKUP(P44,Alavanca!D:E,2,0)*K44/$M$7))</f>
        <v>#N/A</v>
      </c>
      <c r="U44" s="71">
        <v>0</v>
      </c>
      <c r="V44" s="71">
        <f>VLOOKUP(B44,[1]Jun_23!$I:$BB,46,FALSE)</f>
        <v>2209.73</v>
      </c>
      <c r="W44" s="71">
        <v>0</v>
      </c>
      <c r="X44" s="58" t="s">
        <v>254</v>
      </c>
    </row>
    <row r="45" spans="1:24">
      <c r="A45" s="58">
        <v>61022616153</v>
      </c>
      <c r="B45" s="58" t="s">
        <v>2343</v>
      </c>
      <c r="C45" s="58" t="str">
        <f t="shared" ca="1" si="7"/>
        <v>-</v>
      </c>
      <c r="D45" s="58" t="e">
        <f t="shared" ca="1" si="0"/>
        <v>#N/A</v>
      </c>
      <c r="E45" s="58" t="e">
        <f t="shared" ca="1" si="1"/>
        <v>#N/A</v>
      </c>
      <c r="F45" s="59">
        <f t="shared" ca="1" si="8"/>
        <v>0</v>
      </c>
      <c r="G45" s="59">
        <f t="shared" ca="1" si="2"/>
        <v>0</v>
      </c>
      <c r="J45" s="58">
        <f ca="1">IF(AND(F45&lt;$M$2,G45=""),NETWORKDAYS($M$2,$M$3,$O$5:$O$7),IF(F45&lt;$M$2,NETWORKDAYS($M$2,G45,$O$5:$O$7),IF(G45="",NETWORKDAYS(F45,$M$3,$O$5:$O$7),NETWORKDAYS(F45,G45,$O$5:$O$7))))</f>
        <v>-32199</v>
      </c>
      <c r="K45" s="58" t="e">
        <f t="shared" ca="1" si="3"/>
        <v>#NUM!</v>
      </c>
      <c r="L45" s="58">
        <f t="shared" ca="1" si="4"/>
        <v>-16100</v>
      </c>
      <c r="M45" s="58">
        <f t="shared" ca="1" si="10"/>
        <v>15</v>
      </c>
      <c r="N45" s="58">
        <v>9</v>
      </c>
      <c r="O45" s="58" t="e">
        <f t="shared" ca="1" si="5"/>
        <v>#N/A</v>
      </c>
      <c r="P45" s="58" t="e">
        <f t="shared" ca="1" si="6"/>
        <v>#N/A</v>
      </c>
      <c r="Q45" s="58" t="str">
        <f t="shared" ca="1" si="13"/>
        <v>&gt;=M5</v>
      </c>
      <c r="R45" s="58">
        <f ca="1">VLOOKUP(Q45,Alavanca!A:B,2,0)</f>
        <v>0.5</v>
      </c>
      <c r="S45" s="249">
        <f t="shared" ca="1" si="12"/>
        <v>-5.5900621118012419E-4</v>
      </c>
      <c r="T45" s="71" t="e">
        <f ca="1">IF(X45="S",IF($T$2&lt;0.05,0,VLOOKUP(P45,Alavanca!D:E,2,0)*K45/$M$7)-VLOOKUP(B45,Expansao_fevereiro2023!A:J,10,FALSE),IF($T$2&lt;0.05,0,VLOOKUP(P45,Alavanca!D:E,2,0)*K45/$M$7))</f>
        <v>#N/A</v>
      </c>
      <c r="U45" s="71">
        <v>2209.732</v>
      </c>
      <c r="V45" s="71">
        <f>VLOOKUP(B45,[1]Jun_23!$I:$BB,46,FALSE)</f>
        <v>1657.3</v>
      </c>
      <c r="W45" s="71">
        <v>0</v>
      </c>
      <c r="X45" s="58" t="s">
        <v>254</v>
      </c>
    </row>
    <row r="46" spans="1:24">
      <c r="A46" s="58">
        <v>4312367124</v>
      </c>
      <c r="B46" s="58" t="s">
        <v>2359</v>
      </c>
      <c r="C46" s="58" t="str">
        <f t="shared" ca="1" si="7"/>
        <v>-</v>
      </c>
      <c r="D46" s="58" t="e">
        <f t="shared" ca="1" si="0"/>
        <v>#N/A</v>
      </c>
      <c r="E46" s="58" t="e">
        <f t="shared" ca="1" si="1"/>
        <v>#N/A</v>
      </c>
      <c r="F46" s="59">
        <f t="shared" ca="1" si="8"/>
        <v>0</v>
      </c>
      <c r="G46" s="59">
        <f t="shared" ca="1" si="2"/>
        <v>0</v>
      </c>
      <c r="J46" s="58">
        <f t="shared" ca="1" si="9"/>
        <v>-32199</v>
      </c>
      <c r="K46" s="58" t="e">
        <f t="shared" ca="1" si="3"/>
        <v>#NUM!</v>
      </c>
      <c r="L46" s="58">
        <f t="shared" ca="1" si="4"/>
        <v>-16100</v>
      </c>
      <c r="M46" s="58">
        <f t="shared" ca="1" si="10"/>
        <v>8</v>
      </c>
      <c r="N46" s="58">
        <v>6</v>
      </c>
      <c r="O46" s="58" t="e">
        <f t="shared" ca="1" si="5"/>
        <v>#N/A</v>
      </c>
      <c r="P46" s="58" t="e">
        <f t="shared" ca="1" si="6"/>
        <v>#N/A</v>
      </c>
      <c r="Q46" s="58" t="str">
        <f t="shared" ca="1" si="13"/>
        <v>&gt;=M5</v>
      </c>
      <c r="R46" s="58">
        <f ca="1">VLOOKUP(Q46,Alavanca!A:B,2,0)</f>
        <v>0.5</v>
      </c>
      <c r="S46" s="249">
        <f t="shared" ca="1" si="12"/>
        <v>-3.7267080745341616E-4</v>
      </c>
      <c r="T46" s="71" t="e">
        <f ca="1">IF(X46="S",IF($T$2&lt;0.05,0,VLOOKUP(P46,Alavanca!D:E,2,0)*K46/$M$7)-VLOOKUP(B46,Expansao_fevereiro2023!A:J,10,FALSE),IF($T$2&lt;0.05,0,VLOOKUP(P46,Alavanca!D:E,2,0)*K46/$M$7))</f>
        <v>#N/A</v>
      </c>
      <c r="U46" s="71">
        <v>2209.732</v>
      </c>
      <c r="V46" s="71">
        <f>VLOOKUP(B46,[1]Jun_23!$I:$BB,46,FALSE)</f>
        <v>1104.8599999999999</v>
      </c>
      <c r="W46" s="71">
        <v>0</v>
      </c>
      <c r="X46" s="58" t="s">
        <v>254</v>
      </c>
    </row>
    <row r="47" spans="1:24">
      <c r="A47" s="58">
        <v>80047106115</v>
      </c>
      <c r="B47" s="58" t="s">
        <v>2362</v>
      </c>
      <c r="C47" s="58" t="str">
        <f t="shared" ca="1" si="7"/>
        <v>-</v>
      </c>
      <c r="D47" s="58" t="e">
        <f t="shared" ca="1" si="0"/>
        <v>#N/A</v>
      </c>
      <c r="E47" s="58" t="e">
        <f t="shared" ca="1" si="1"/>
        <v>#N/A</v>
      </c>
      <c r="F47" s="59">
        <f t="shared" ca="1" si="8"/>
        <v>0</v>
      </c>
      <c r="G47" s="59">
        <f t="shared" ca="1" si="2"/>
        <v>0</v>
      </c>
      <c r="J47" s="58">
        <f t="shared" ca="1" si="9"/>
        <v>-32199</v>
      </c>
      <c r="K47" s="58" t="e">
        <f t="shared" ca="1" si="3"/>
        <v>#NUM!</v>
      </c>
      <c r="L47" s="58">
        <f t="shared" ca="1" si="4"/>
        <v>-16100</v>
      </c>
      <c r="M47" s="58">
        <f t="shared" ca="1" si="10"/>
        <v>10</v>
      </c>
      <c r="N47" s="58">
        <v>9</v>
      </c>
      <c r="O47" s="58" t="e">
        <f t="shared" ca="1" si="5"/>
        <v>#N/A</v>
      </c>
      <c r="P47" s="58" t="e">
        <f t="shared" ca="1" si="6"/>
        <v>#N/A</v>
      </c>
      <c r="Q47" s="58" t="str">
        <f t="shared" ca="1" si="13"/>
        <v>&gt;=M5</v>
      </c>
      <c r="R47" s="58">
        <f ca="1">VLOOKUP(Q47,Alavanca!A:B,2,0)</f>
        <v>0.5</v>
      </c>
      <c r="S47" s="249">
        <f t="shared" ca="1" si="12"/>
        <v>-5.5900621118012419E-4</v>
      </c>
      <c r="T47" s="71" t="e">
        <f ca="1">IF(X47="S",IF($T$2&lt;0.05,0,VLOOKUP(P47,Alavanca!D:E,2,0)*K47/$M$7)-VLOOKUP(B47,Expansao_fevereiro2023!A:J,10,FALSE),IF($T$2&lt;0.05,0,VLOOKUP(P47,Alavanca!D:E,2,0)*K47/$M$7))</f>
        <v>#N/A</v>
      </c>
      <c r="U47" s="71">
        <v>2209.732</v>
      </c>
      <c r="V47" s="71">
        <f>VLOOKUP(B47,[1]Jun_23!$I:$BB,46,FALSE)</f>
        <v>1657.3</v>
      </c>
      <c r="W47" s="71">
        <v>0</v>
      </c>
      <c r="X47" s="58" t="s">
        <v>254</v>
      </c>
    </row>
    <row r="48" spans="1:24">
      <c r="A48" s="58" t="s">
        <v>4242</v>
      </c>
      <c r="B48" s="58" t="s">
        <v>3617</v>
      </c>
      <c r="C48" s="58" t="str">
        <f t="shared" ca="1" si="7"/>
        <v>BRUNA VERONICA ALBERTIM SOARES</v>
      </c>
      <c r="D48" s="58" t="str">
        <f t="shared" ca="1" si="0"/>
        <v>JULIANA TAVARES DE ARAUJO</v>
      </c>
      <c r="E48" s="58" t="str">
        <f t="shared" ca="1" si="1"/>
        <v>MARCELO BATISTA CARVALHAIS</v>
      </c>
      <c r="F48" s="59">
        <f t="shared" ca="1" si="8"/>
        <v>45000</v>
      </c>
      <c r="G48" s="59" t="str">
        <f t="shared" ca="1" si="2"/>
        <v/>
      </c>
      <c r="J48" s="58">
        <f t="shared" ca="1" si="9"/>
        <v>21</v>
      </c>
      <c r="K48" s="58">
        <f t="shared" ca="1" si="3"/>
        <v>30</v>
      </c>
      <c r="L48" s="58">
        <f t="shared" ca="1" si="4"/>
        <v>8</v>
      </c>
      <c r="M48" s="58">
        <f t="shared" ca="1" si="10"/>
        <v>4</v>
      </c>
      <c r="N48" s="58">
        <v>3</v>
      </c>
      <c r="O48" s="58" t="str">
        <f t="shared" ca="1" si="5"/>
        <v>Credenciamento Não Atingindo</v>
      </c>
      <c r="P48" s="58" t="str">
        <f t="shared" ca="1" si="6"/>
        <v>CONSULTOR</v>
      </c>
      <c r="Q48" s="58" t="str">
        <f t="shared" ca="1" si="13"/>
        <v>M4</v>
      </c>
      <c r="R48" s="58">
        <f ca="1">VLOOKUP(Q48,Alavanca!A:B,2,0)</f>
        <v>0.4</v>
      </c>
      <c r="S48" s="249">
        <f t="shared" ca="1" si="12"/>
        <v>0.375</v>
      </c>
      <c r="T48" s="71">
        <f ca="1">IF(X48="S",IF($T$2&lt;0.05,0,VLOOKUP(P48,Alavanca!D:E,2,0)*K48/$M$7)-VLOOKUP(B48,Expansao_fevereiro2023!A:J,10,FALSE),IF($T$2&lt;0.05,0,VLOOKUP(P48,Alavanca!D:E,2,0)*K48/$M$7))</f>
        <v>5524.33</v>
      </c>
      <c r="U48" s="71">
        <v>0</v>
      </c>
      <c r="V48" s="71">
        <f>VLOOKUP(B48,[1]Jun_23!$I:$BB,46,FALSE)</f>
        <v>1104.8699999999999</v>
      </c>
      <c r="W48" s="71">
        <v>0</v>
      </c>
      <c r="X48" s="58" t="s">
        <v>254</v>
      </c>
    </row>
    <row r="49" spans="1:24">
      <c r="A49" s="58" t="s">
        <v>4245</v>
      </c>
      <c r="B49" s="58" t="s">
        <v>3293</v>
      </c>
      <c r="C49" s="58" t="str">
        <f t="shared" ca="1" si="7"/>
        <v>ALEXANDRE ARAUJO BEZERRIL</v>
      </c>
      <c r="D49" s="58" t="str">
        <f t="shared" ca="1" si="0"/>
        <v>GIOVANE BORGES DA SILVA</v>
      </c>
      <c r="E49" s="58" t="str">
        <f t="shared" ca="1" si="1"/>
        <v>MARCELO BATISTA CARVALHAIS</v>
      </c>
      <c r="F49" s="59">
        <f t="shared" ca="1" si="8"/>
        <v>44986</v>
      </c>
      <c r="G49" s="59" t="str">
        <f t="shared" ca="1" si="2"/>
        <v/>
      </c>
      <c r="J49" s="58">
        <f t="shared" ca="1" si="9"/>
        <v>21</v>
      </c>
      <c r="K49" s="58">
        <f t="shared" ca="1" si="3"/>
        <v>30</v>
      </c>
      <c r="L49" s="58">
        <f t="shared" ca="1" si="4"/>
        <v>8</v>
      </c>
      <c r="M49" s="58">
        <f t="shared" ca="1" si="10"/>
        <v>9</v>
      </c>
      <c r="N49" s="58">
        <v>6</v>
      </c>
      <c r="O49" s="58" t="str">
        <f t="shared" ca="1" si="5"/>
        <v>Pendente Faturamento</v>
      </c>
      <c r="P49" s="58" t="str">
        <f t="shared" ca="1" si="6"/>
        <v>CONSULTOR</v>
      </c>
      <c r="Q49" s="58" t="str">
        <f t="shared" ca="1" si="13"/>
        <v>M4</v>
      </c>
      <c r="R49" s="58">
        <f ca="1">VLOOKUP(Q49,Alavanca!A:B,2,0)</f>
        <v>0.4</v>
      </c>
      <c r="S49" s="249">
        <f t="shared" ca="1" si="12"/>
        <v>0.75</v>
      </c>
      <c r="T49" s="71">
        <f ca="1">IF(X49="S",IF($T$2&lt;0.05,0,VLOOKUP(P49,Alavanca!D:E,2,0)*K49/$M$7)-VLOOKUP(B49,Expansao_fevereiro2023!A:J,10,FALSE),IF($T$2&lt;0.05,0,VLOOKUP(P49,Alavanca!D:E,2,0)*K49/$M$7))</f>
        <v>5524.33</v>
      </c>
      <c r="U49" s="71">
        <v>1104.866</v>
      </c>
      <c r="V49" s="71">
        <f>VLOOKUP(B49,[1]Jun_23!$I:$BB,46,FALSE)</f>
        <v>2762.16</v>
      </c>
      <c r="W49" s="71">
        <v>0</v>
      </c>
      <c r="X49" s="58" t="s">
        <v>254</v>
      </c>
    </row>
    <row r="50" spans="1:24">
      <c r="A50" s="58" t="s">
        <v>4251</v>
      </c>
      <c r="B50" s="58" t="s">
        <v>3493</v>
      </c>
      <c r="C50" s="58" t="str">
        <f t="shared" ca="1" si="7"/>
        <v>SYLVIA FERNANDES LIMA</v>
      </c>
      <c r="D50" s="58" t="str">
        <f t="shared" ca="1" si="0"/>
        <v>MURILO RODRIGUES</v>
      </c>
      <c r="E50" s="58" t="str">
        <f t="shared" ca="1" si="1"/>
        <v>MARCELO BATISTA CARVALHAIS</v>
      </c>
      <c r="F50" s="59">
        <f t="shared" ca="1" si="8"/>
        <v>45000</v>
      </c>
      <c r="G50" s="59">
        <f t="shared" ca="1" si="2"/>
        <v>45089</v>
      </c>
      <c r="J50" s="58">
        <f t="shared" ca="1" si="9"/>
        <v>7</v>
      </c>
      <c r="K50" s="58">
        <f t="shared" ca="1" si="3"/>
        <v>12</v>
      </c>
      <c r="L50" s="58">
        <f t="shared" ca="1" si="4"/>
        <v>3</v>
      </c>
      <c r="M50" s="58">
        <f t="shared" ca="1" si="10"/>
        <v>2</v>
      </c>
      <c r="N50" s="58">
        <v>2</v>
      </c>
      <c r="O50" s="58" t="str">
        <f t="shared" ca="1" si="5"/>
        <v>Credenciamento Não Atingindo</v>
      </c>
      <c r="P50" s="58" t="str">
        <f t="shared" ca="1" si="6"/>
        <v>CONSULTOR</v>
      </c>
      <c r="Q50" s="58" t="str">
        <f t="shared" ca="1" si="13"/>
        <v>M4</v>
      </c>
      <c r="R50" s="58">
        <f ca="1">VLOOKUP(Q50,Alavanca!A:B,2,0)</f>
        <v>0.4</v>
      </c>
      <c r="S50" s="249">
        <f t="shared" ca="1" si="12"/>
        <v>0.66666666666666663</v>
      </c>
      <c r="T50" s="71">
        <f ca="1">IF(X50="S",IF($T$2&lt;0.05,0,VLOOKUP(P50,Alavanca!D:E,2,0)*K50/$M$7)-VLOOKUP(B50,Expansao_fevereiro2023!A:J,10,FALSE),IF($T$2&lt;0.05,0,VLOOKUP(P50,Alavanca!D:E,2,0)*K50/$M$7))</f>
        <v>2209.7319999999995</v>
      </c>
      <c r="U50" s="71">
        <v>883.89279999999985</v>
      </c>
      <c r="V50" s="71">
        <f>VLOOKUP(B50,[1]Jun_23!$I:$BB,46,FALSE)</f>
        <v>0</v>
      </c>
      <c r="W50" s="71">
        <v>0</v>
      </c>
      <c r="X50" s="58" t="s">
        <v>254</v>
      </c>
    </row>
    <row r="51" spans="1:24">
      <c r="A51" s="58">
        <v>70526237147</v>
      </c>
      <c r="B51" s="58" t="s">
        <v>3553</v>
      </c>
      <c r="C51" s="58" t="str">
        <f t="shared" ca="1" si="7"/>
        <v>-</v>
      </c>
      <c r="D51" s="58" t="e">
        <f t="shared" ca="1" si="0"/>
        <v>#N/A</v>
      </c>
      <c r="E51" s="58" t="e">
        <f t="shared" ca="1" si="1"/>
        <v>#N/A</v>
      </c>
      <c r="F51" s="59">
        <f t="shared" ca="1" si="8"/>
        <v>0</v>
      </c>
      <c r="G51" s="59">
        <f t="shared" ca="1" si="2"/>
        <v>0</v>
      </c>
      <c r="J51" s="58">
        <f t="shared" ca="1" si="9"/>
        <v>-32199</v>
      </c>
      <c r="K51" s="58" t="e">
        <f t="shared" ca="1" si="3"/>
        <v>#NUM!</v>
      </c>
      <c r="L51" s="58">
        <f t="shared" ca="1" si="4"/>
        <v>-16100</v>
      </c>
      <c r="M51" s="58">
        <f t="shared" ca="1" si="10"/>
        <v>8</v>
      </c>
      <c r="N51" s="58">
        <v>6</v>
      </c>
      <c r="O51" s="58" t="e">
        <f t="shared" ca="1" si="5"/>
        <v>#N/A</v>
      </c>
      <c r="P51" s="58" t="e">
        <f t="shared" ca="1" si="6"/>
        <v>#N/A</v>
      </c>
      <c r="Q51" s="58" t="str">
        <f t="shared" ca="1" si="13"/>
        <v>&gt;=M5</v>
      </c>
      <c r="R51" s="58">
        <f ca="1">VLOOKUP(Q51,Alavanca!A:B,2,0)</f>
        <v>0.5</v>
      </c>
      <c r="S51" s="249">
        <f t="shared" ca="1" si="12"/>
        <v>-3.7267080745341616E-4</v>
      </c>
      <c r="T51" s="71" t="e">
        <f ca="1">IF(X51="S",IF($T$2&lt;0.05,0,VLOOKUP(P51,Alavanca!D:E,2,0)*K51/$M$7)-VLOOKUP(B51,Expansao_fevereiro2023!A:J,10,FALSE),IF($T$2&lt;0.05,0,VLOOKUP(P51,Alavanca!D:E,2,0)*K51/$M$7))</f>
        <v>#N/A</v>
      </c>
      <c r="U51" s="71">
        <v>2209.732</v>
      </c>
      <c r="V51" s="71">
        <f>VLOOKUP(B51,[1]Jun_23!$I:$BB,46,FALSE)</f>
        <v>1657.3</v>
      </c>
      <c r="W51" s="71">
        <v>0</v>
      </c>
      <c r="X51" s="58" t="s">
        <v>254</v>
      </c>
    </row>
    <row r="52" spans="1:24">
      <c r="A52" s="58" t="s">
        <v>4263</v>
      </c>
      <c r="B52" s="58" t="s">
        <v>3863</v>
      </c>
      <c r="C52" s="58" t="str">
        <f t="shared" ca="1" si="7"/>
        <v>JOSE GOMES DE MELLO</v>
      </c>
      <c r="D52" s="58" t="str">
        <f t="shared" ca="1" si="0"/>
        <v>GIOVANE BORGES DA SILVA</v>
      </c>
      <c r="E52" s="58" t="str">
        <f t="shared" ca="1" si="1"/>
        <v>MARCELO BATISTA CARVALHAIS</v>
      </c>
      <c r="F52" s="59">
        <f t="shared" ca="1" si="8"/>
        <v>45000</v>
      </c>
      <c r="G52" s="59">
        <f t="shared" ca="1" si="2"/>
        <v>45078</v>
      </c>
      <c r="J52" s="58">
        <f t="shared" ca="1" si="9"/>
        <v>1</v>
      </c>
      <c r="K52" s="58">
        <f t="shared" ca="1" si="3"/>
        <v>1</v>
      </c>
      <c r="L52" s="58">
        <v>1</v>
      </c>
      <c r="M52" s="58">
        <f t="shared" ca="1" si="10"/>
        <v>2</v>
      </c>
      <c r="N52" s="58">
        <v>2</v>
      </c>
      <c r="O52" s="58" t="str">
        <f t="shared" ca="1" si="5"/>
        <v>Elegível</v>
      </c>
      <c r="P52" s="58" t="str">
        <f t="shared" ca="1" si="6"/>
        <v>CONSULTOR</v>
      </c>
      <c r="Q52" s="58" t="str">
        <f t="shared" ca="1" si="13"/>
        <v>M4</v>
      </c>
      <c r="R52" s="58">
        <f ca="1">VLOOKUP(Q52,Alavanca!A:B,2,0)</f>
        <v>0.4</v>
      </c>
      <c r="S52" s="249">
        <f t="shared" si="12"/>
        <v>2</v>
      </c>
      <c r="T52" s="71">
        <f ca="1">IF(X52="S",IF($T$2&lt;0.05,0,VLOOKUP(P52,Alavanca!D:E,2,0)*K52/$M$7)-VLOOKUP(B52,Expansao_fevereiro2023!A:J,10,FALSE),IF($T$2&lt;0.05,0,VLOOKUP(P52,Alavanca!D:E,2,0)*K52/$M$7))</f>
        <v>184.14433333333332</v>
      </c>
      <c r="U52" s="71">
        <v>184.14433333333332</v>
      </c>
      <c r="V52" s="71">
        <f>VLOOKUP(B52,[1]Jun_23!$I:$BB,46,FALSE)</f>
        <v>92.07</v>
      </c>
      <c r="W52" s="71">
        <v>0</v>
      </c>
      <c r="X52" s="58" t="s">
        <v>254</v>
      </c>
    </row>
    <row r="53" spans="1:24">
      <c r="A53" s="58" t="s">
        <v>4266</v>
      </c>
      <c r="B53" s="58" t="s">
        <v>3529</v>
      </c>
      <c r="C53" s="58" t="str">
        <f t="shared" ca="1" si="7"/>
        <v>SYLVIA FERNANDES LIMA</v>
      </c>
      <c r="D53" s="58" t="str">
        <f t="shared" ca="1" si="0"/>
        <v>MURILO RODRIGUES</v>
      </c>
      <c r="E53" s="58" t="str">
        <f t="shared" ca="1" si="1"/>
        <v>MARCELO BATISTA CARVALHAIS</v>
      </c>
      <c r="F53" s="59">
        <f t="shared" ca="1" si="8"/>
        <v>45000</v>
      </c>
      <c r="G53" s="59">
        <f t="shared" ca="1" si="2"/>
        <v>45078</v>
      </c>
      <c r="J53" s="58">
        <f t="shared" ca="1" si="9"/>
        <v>1</v>
      </c>
      <c r="K53" s="58">
        <f t="shared" ca="1" si="3"/>
        <v>1</v>
      </c>
      <c r="L53" s="58">
        <f t="shared" ca="1" si="4"/>
        <v>0</v>
      </c>
      <c r="M53" s="58">
        <f t="shared" ca="1" si="10"/>
        <v>0</v>
      </c>
      <c r="N53" s="58">
        <v>0</v>
      </c>
      <c r="O53" s="58" t="str">
        <f t="shared" ca="1" si="5"/>
        <v>Pendente Faturamento</v>
      </c>
      <c r="P53" s="58" t="str">
        <f t="shared" ca="1" si="6"/>
        <v>CONSULTOR</v>
      </c>
      <c r="Q53" s="58" t="str">
        <f t="shared" ca="1" si="13"/>
        <v>M4</v>
      </c>
      <c r="R53" s="58">
        <f ca="1">VLOOKUP(Q53,Alavanca!A:B,2,0)</f>
        <v>0.4</v>
      </c>
      <c r="S53" s="249">
        <f t="shared" ca="1" si="12"/>
        <v>0</v>
      </c>
      <c r="T53" s="71">
        <f ca="1">IF(X53="S",IF($T$2&lt;0.05,0,VLOOKUP(P53,Alavanca!D:E,2,0)*K53/$M$7)-VLOOKUP(B53,Expansao_fevereiro2023!A:J,10,FALSE),IF($T$2&lt;0.05,0,VLOOKUP(P53,Alavanca!D:E,2,0)*K53/$M$7))</f>
        <v>184.14433333333332</v>
      </c>
      <c r="U53" s="71">
        <v>0</v>
      </c>
      <c r="V53" s="71">
        <f>VLOOKUP(B53,[1]Jun_23!$I:$BB,46,FALSE)</f>
        <v>0</v>
      </c>
      <c r="W53" s="71">
        <v>0</v>
      </c>
      <c r="X53" s="58" t="s">
        <v>254</v>
      </c>
    </row>
    <row r="54" spans="1:24">
      <c r="A54" s="58">
        <v>70134029666</v>
      </c>
      <c r="B54" s="58" t="s">
        <v>3861</v>
      </c>
      <c r="C54" s="58" t="str">
        <f t="shared" ca="1" si="7"/>
        <v>-</v>
      </c>
      <c r="D54" s="58" t="e">
        <f t="shared" ca="1" si="0"/>
        <v>#N/A</v>
      </c>
      <c r="E54" s="58" t="e">
        <f t="shared" ca="1" si="1"/>
        <v>#N/A</v>
      </c>
      <c r="F54" s="59">
        <f t="shared" ca="1" si="8"/>
        <v>0</v>
      </c>
      <c r="G54" s="59">
        <f t="shared" ca="1" si="2"/>
        <v>0</v>
      </c>
      <c r="J54" s="58">
        <f t="shared" ca="1" si="9"/>
        <v>-32199</v>
      </c>
      <c r="K54" s="58" t="e">
        <f t="shared" ca="1" si="3"/>
        <v>#NUM!</v>
      </c>
      <c r="L54" s="58">
        <f t="shared" ca="1" si="4"/>
        <v>-16100</v>
      </c>
      <c r="M54" s="58">
        <f t="shared" ca="1" si="10"/>
        <v>1</v>
      </c>
      <c r="N54" s="58">
        <v>0</v>
      </c>
      <c r="O54" s="58" t="e">
        <f t="shared" ca="1" si="5"/>
        <v>#N/A</v>
      </c>
      <c r="P54" s="58" t="e">
        <f t="shared" ca="1" si="6"/>
        <v>#N/A</v>
      </c>
      <c r="Q54" s="58" t="str">
        <f t="shared" ca="1" si="13"/>
        <v>&gt;=M5</v>
      </c>
      <c r="R54" s="58">
        <f ca="1">VLOOKUP(Q54,Alavanca!A:B,2,0)</f>
        <v>0.5</v>
      </c>
      <c r="S54" s="249">
        <f t="shared" ca="1" si="12"/>
        <v>0</v>
      </c>
      <c r="T54" s="71" t="e">
        <f ca="1">IF(X54="S",IF($T$2&lt;0.05,0,VLOOKUP(P54,Alavanca!D:E,2,0)*K54/$M$7)-VLOOKUP(B54,Expansao_fevereiro2023!A:J,10,FALSE),IF($T$2&lt;0.05,0,VLOOKUP(P54,Alavanca!D:E,2,0)*K54/$M$7))</f>
        <v>#N/A</v>
      </c>
      <c r="U54" s="71">
        <v>0</v>
      </c>
      <c r="V54" s="71">
        <f>VLOOKUP(B54,[1]Jun_23!$I:$BB,46,FALSE)</f>
        <v>0</v>
      </c>
      <c r="W54" s="71">
        <v>0</v>
      </c>
      <c r="X54" s="58" t="s">
        <v>254</v>
      </c>
    </row>
    <row r="55" spans="1:24">
      <c r="A55" s="58">
        <v>71439012458</v>
      </c>
      <c r="B55" s="58" t="s">
        <v>4134</v>
      </c>
      <c r="C55" s="58" t="str">
        <f t="shared" ca="1" si="7"/>
        <v>-</v>
      </c>
      <c r="D55" s="58" t="e">
        <f t="shared" ca="1" si="0"/>
        <v>#N/A</v>
      </c>
      <c r="E55" s="58" t="e">
        <f t="shared" ca="1" si="1"/>
        <v>#N/A</v>
      </c>
      <c r="F55" s="59">
        <f t="shared" ca="1" si="8"/>
        <v>0</v>
      </c>
      <c r="G55" s="59">
        <f t="shared" ca="1" si="2"/>
        <v>0</v>
      </c>
      <c r="J55" s="58">
        <f t="shared" ca="1" si="9"/>
        <v>-32199</v>
      </c>
      <c r="K55" s="58" t="e">
        <f t="shared" ca="1" si="3"/>
        <v>#NUM!</v>
      </c>
      <c r="L55" s="58">
        <f t="shared" ca="1" si="4"/>
        <v>-16100</v>
      </c>
      <c r="M55" s="58">
        <f t="shared" ca="1" si="10"/>
        <v>3</v>
      </c>
      <c r="N55" s="58">
        <v>1</v>
      </c>
      <c r="O55" s="58" t="e">
        <f t="shared" ca="1" si="5"/>
        <v>#N/A</v>
      </c>
      <c r="P55" s="58" t="e">
        <f t="shared" ca="1" si="6"/>
        <v>#N/A</v>
      </c>
      <c r="Q55" s="58" t="str">
        <f t="shared" ca="1" si="13"/>
        <v>&gt;=M5</v>
      </c>
      <c r="R55" s="58">
        <f ca="1">VLOOKUP(Q55,Alavanca!A:B,2,0)</f>
        <v>0.5</v>
      </c>
      <c r="S55" s="249">
        <f t="shared" ca="1" si="12"/>
        <v>-6.2111801242236027E-5</v>
      </c>
      <c r="T55" s="71" t="e">
        <f ca="1">IF(X55="S",IF($T$2&lt;0.05,0,VLOOKUP(P55,Alavanca!D:E,2,0)*K55/$M$7)-VLOOKUP(B55,Expansao_fevereiro2023!A:J,10,FALSE),IF($T$2&lt;0.05,0,VLOOKUP(P55,Alavanca!D:E,2,0)*K55/$M$7))</f>
        <v>#N/A</v>
      </c>
      <c r="U55" s="71">
        <v>0</v>
      </c>
      <c r="V55" s="71">
        <f>VLOOKUP(B55,[1]Jun_23!$I:$BB,46,FALSE)</f>
        <v>0</v>
      </c>
      <c r="W55" s="71">
        <v>0</v>
      </c>
      <c r="X55" s="58" t="s">
        <v>254</v>
      </c>
    </row>
    <row r="56" spans="1:24">
      <c r="A56" s="58" t="s">
        <v>4277</v>
      </c>
      <c r="B56" s="58" t="s">
        <v>3775</v>
      </c>
      <c r="C56" s="58" t="str">
        <f t="shared" ca="1" si="7"/>
        <v>TIAGO PEREIRA FURTADO</v>
      </c>
      <c r="D56" s="58" t="str">
        <f t="shared" ca="1" si="0"/>
        <v>MURILO RODRIGUES</v>
      </c>
      <c r="E56" s="58" t="str">
        <f t="shared" ca="1" si="1"/>
        <v>MARCELO BATISTA CARVALHAIS</v>
      </c>
      <c r="F56" s="59">
        <f t="shared" ca="1" si="8"/>
        <v>45000</v>
      </c>
      <c r="G56" s="59">
        <f t="shared" ca="1" si="2"/>
        <v>45089</v>
      </c>
      <c r="J56" s="58">
        <f t="shared" ca="1" si="9"/>
        <v>7</v>
      </c>
      <c r="K56" s="58">
        <f t="shared" ca="1" si="3"/>
        <v>12</v>
      </c>
      <c r="L56" s="58">
        <f t="shared" ca="1" si="4"/>
        <v>3</v>
      </c>
      <c r="M56" s="58">
        <f t="shared" ca="1" si="10"/>
        <v>0</v>
      </c>
      <c r="N56" s="58">
        <v>0</v>
      </c>
      <c r="O56" s="58" t="str">
        <f t="shared" ca="1" si="5"/>
        <v>Credenciamento Não Atingindo</v>
      </c>
      <c r="P56" s="58" t="str">
        <f t="shared" ca="1" si="6"/>
        <v>CONSULTOR</v>
      </c>
      <c r="Q56" s="58" t="str">
        <f t="shared" ca="1" si="13"/>
        <v>M4</v>
      </c>
      <c r="R56" s="58">
        <f ca="1">VLOOKUP(Q56,Alavanca!A:B,2,0)</f>
        <v>0.4</v>
      </c>
      <c r="S56" s="249">
        <f t="shared" ca="1" si="12"/>
        <v>0</v>
      </c>
      <c r="T56" s="71">
        <f ca="1">IF(X56="S",IF($T$2&lt;0.05,0,VLOOKUP(P56,Alavanca!D:E,2,0)*K56/$M$7)-VLOOKUP(B56,Expansao_fevereiro2023!A:J,10,FALSE),IF($T$2&lt;0.05,0,VLOOKUP(P56,Alavanca!D:E,2,0)*K56/$M$7))</f>
        <v>2209.7319999999995</v>
      </c>
      <c r="U56" s="71">
        <v>0</v>
      </c>
      <c r="V56" s="71">
        <f>VLOOKUP(B56,[1]Jun_23!$I:$BB,46,FALSE)</f>
        <v>0</v>
      </c>
      <c r="W56" s="71">
        <v>0</v>
      </c>
      <c r="X56" s="58" t="s">
        <v>254</v>
      </c>
    </row>
    <row r="57" spans="1:24">
      <c r="A57" s="58">
        <v>73989444620</v>
      </c>
      <c r="B57" s="58" t="s">
        <v>4113</v>
      </c>
      <c r="C57" s="58" t="str">
        <f t="shared" ca="1" si="7"/>
        <v>-</v>
      </c>
      <c r="D57" s="58" t="e">
        <f t="shared" ca="1" si="0"/>
        <v>#N/A</v>
      </c>
      <c r="E57" s="58" t="e">
        <f t="shared" ca="1" si="1"/>
        <v>#N/A</v>
      </c>
      <c r="F57" s="59">
        <f t="shared" ca="1" si="8"/>
        <v>0</v>
      </c>
      <c r="G57" s="59">
        <f t="shared" ca="1" si="2"/>
        <v>0</v>
      </c>
      <c r="J57" s="58">
        <f t="shared" ca="1" si="9"/>
        <v>-32199</v>
      </c>
      <c r="K57" s="58" t="e">
        <f t="shared" ca="1" si="3"/>
        <v>#NUM!</v>
      </c>
      <c r="L57" s="58">
        <f t="shared" ca="1" si="4"/>
        <v>-16100</v>
      </c>
      <c r="M57" s="58">
        <f t="shared" ca="1" si="10"/>
        <v>0</v>
      </c>
      <c r="N57" s="58">
        <v>0</v>
      </c>
      <c r="O57" s="58" t="e">
        <f t="shared" ca="1" si="5"/>
        <v>#N/A</v>
      </c>
      <c r="P57" s="58" t="e">
        <f t="shared" ca="1" si="6"/>
        <v>#N/A</v>
      </c>
      <c r="Q57" s="58" t="str">
        <f t="shared" ca="1" si="13"/>
        <v>&gt;=M5</v>
      </c>
      <c r="R57" s="58">
        <f ca="1">VLOOKUP(Q57,Alavanca!A:B,2,0)</f>
        <v>0.5</v>
      </c>
      <c r="S57" s="249">
        <f t="shared" ca="1" si="12"/>
        <v>0</v>
      </c>
      <c r="T57" s="71" t="e">
        <f ca="1">IF(X57="S",IF($T$2&lt;0.05,0,VLOOKUP(P57,Alavanca!D:E,2,0)*K57/$M$7)-VLOOKUP(B57,Expansao_fevereiro2023!A:J,10,FALSE),IF($T$2&lt;0.05,0,VLOOKUP(P57,Alavanca!D:E,2,0)*K57/$M$7))</f>
        <v>#N/A</v>
      </c>
      <c r="U57" s="71">
        <v>19907.52</v>
      </c>
      <c r="V57" s="71">
        <f>VLOOKUP(B57,[1]Jun_23!$I:$BB,46,FALSE)</f>
        <v>0</v>
      </c>
      <c r="W57" s="71">
        <v>0</v>
      </c>
      <c r="X57" s="58" t="s">
        <v>254</v>
      </c>
    </row>
    <row r="58" spans="1:24">
      <c r="A58" s="58" t="s">
        <v>5142</v>
      </c>
      <c r="B58" s="58" t="s">
        <v>5143</v>
      </c>
      <c r="C58" s="58" t="str">
        <f t="shared" ca="1" si="7"/>
        <v>ALEXANDRE ARAUJO BEZERRIL</v>
      </c>
      <c r="D58" s="58" t="str">
        <f t="shared" ca="1" si="0"/>
        <v>GIOVANE BORGES DA SILVA</v>
      </c>
      <c r="E58" s="58" t="str">
        <f t="shared" ca="1" si="1"/>
        <v>MARCELO BATISTA CARVALHAIS</v>
      </c>
      <c r="F58" s="59">
        <f t="shared" ca="1" si="8"/>
        <v>45048</v>
      </c>
      <c r="G58" s="59" t="str">
        <f t="shared" ca="1" si="2"/>
        <v/>
      </c>
      <c r="J58" s="58">
        <f t="shared" ca="1" si="9"/>
        <v>21</v>
      </c>
      <c r="K58" s="58">
        <f t="shared" ca="1" si="3"/>
        <v>30</v>
      </c>
      <c r="L58" s="58">
        <f t="shared" ca="1" si="4"/>
        <v>6</v>
      </c>
      <c r="M58" s="58">
        <f t="shared" ca="1" si="10"/>
        <v>9</v>
      </c>
      <c r="N58" s="58">
        <v>0</v>
      </c>
      <c r="O58" s="58" t="str">
        <f t="shared" ca="1" si="5"/>
        <v>Pendente Faturamento</v>
      </c>
      <c r="P58" s="58" t="str">
        <f t="shared" ca="1" si="6"/>
        <v>CONSULTOR</v>
      </c>
      <c r="Q58" s="58" t="str">
        <f t="shared" ca="1" si="11"/>
        <v>M2</v>
      </c>
      <c r="R58" s="58">
        <f ca="1">VLOOKUP(Q58,Alavanca!A:B,2,0)</f>
        <v>0.3</v>
      </c>
      <c r="S58" s="249">
        <f t="shared" ca="1" si="12"/>
        <v>0</v>
      </c>
      <c r="T58" s="71">
        <f ca="1">IF(X58="S",IF($T$2&lt;0.05,0,VLOOKUP(P58,Alavanca!D:E,2,0)*K58/$M$7)-VLOOKUP(B58,Expansao_fevereiro2023!A:J,10,FALSE),IF($T$2&lt;0.05,0,VLOOKUP(P58,Alavanca!D:E,2,0)*K58/$M$7))</f>
        <v>5524.33</v>
      </c>
      <c r="U58" s="71">
        <v>2209.732</v>
      </c>
      <c r="V58" s="71">
        <f>VLOOKUP(B58,[1]Jun_23!$I:$BB,46,FALSE)</f>
        <v>3314.6</v>
      </c>
      <c r="W58" s="71">
        <v>0</v>
      </c>
      <c r="X58" s="58" t="s">
        <v>254</v>
      </c>
    </row>
    <row r="59" spans="1:24">
      <c r="A59" s="58">
        <v>88426360459</v>
      </c>
      <c r="B59" s="58" t="s">
        <v>5064</v>
      </c>
      <c r="C59" s="58" t="str">
        <f t="shared" ca="1" si="7"/>
        <v>-</v>
      </c>
      <c r="D59" s="58" t="e">
        <f t="shared" ca="1" si="0"/>
        <v>#N/A</v>
      </c>
      <c r="E59" s="58" t="e">
        <f t="shared" ca="1" si="1"/>
        <v>#N/A</v>
      </c>
      <c r="F59" s="59">
        <f t="shared" ca="1" si="8"/>
        <v>0</v>
      </c>
      <c r="G59" s="59">
        <f t="shared" ca="1" si="2"/>
        <v>0</v>
      </c>
      <c r="J59" s="58">
        <f t="shared" ca="1" si="9"/>
        <v>-32199</v>
      </c>
      <c r="K59" s="58" t="e">
        <f t="shared" ca="1" si="3"/>
        <v>#NUM!</v>
      </c>
      <c r="L59" s="58">
        <f t="shared" ca="1" si="4"/>
        <v>-16100</v>
      </c>
      <c r="M59" s="58">
        <f t="shared" ca="1" si="10"/>
        <v>5</v>
      </c>
      <c r="N59" s="58">
        <v>0</v>
      </c>
      <c r="O59" s="58" t="e">
        <f t="shared" ca="1" si="5"/>
        <v>#N/A</v>
      </c>
      <c r="P59" s="58" t="e">
        <f t="shared" ca="1" si="6"/>
        <v>#N/A</v>
      </c>
      <c r="Q59" s="58" t="str">
        <f t="shared" ca="1" si="11"/>
        <v>&gt;=M5</v>
      </c>
      <c r="R59" s="58">
        <f ca="1">VLOOKUP(Q59,Alavanca!A:B,2,0)</f>
        <v>0.5</v>
      </c>
      <c r="S59" s="249">
        <f t="shared" ca="1" si="12"/>
        <v>0</v>
      </c>
      <c r="T59" s="71" t="e">
        <f ca="1">IF(X59="S",IF($T$2&lt;0.05,0,VLOOKUP(P59,Alavanca!D:E,2,0)*K59/$M$7)-VLOOKUP(B59,Expansao_fevereiro2023!A:J,10,FALSE),IF($T$2&lt;0.05,0,VLOOKUP(P59,Alavanca!D:E,2,0)*K59/$M$7))</f>
        <v>#N/A</v>
      </c>
      <c r="U59" s="71">
        <v>0</v>
      </c>
      <c r="V59" s="71">
        <f>VLOOKUP(B59,[1]Jun_23!$I:$BB,46,FALSE)</f>
        <v>2209.73</v>
      </c>
      <c r="W59" s="71">
        <v>0</v>
      </c>
      <c r="X59" s="58" t="s">
        <v>254</v>
      </c>
    </row>
    <row r="60" spans="1:24">
      <c r="A60" s="58">
        <v>69008264153</v>
      </c>
      <c r="B60" s="58" t="s">
        <v>5008</v>
      </c>
      <c r="C60" s="58" t="str">
        <f t="shared" ca="1" si="7"/>
        <v>-</v>
      </c>
      <c r="D60" s="58" t="e">
        <f t="shared" ca="1" si="0"/>
        <v>#N/A</v>
      </c>
      <c r="E60" s="58" t="e">
        <f t="shared" ca="1" si="1"/>
        <v>#N/A</v>
      </c>
      <c r="F60" s="59">
        <f t="shared" ca="1" si="8"/>
        <v>0</v>
      </c>
      <c r="G60" s="59">
        <f t="shared" ca="1" si="2"/>
        <v>0</v>
      </c>
      <c r="J60" s="58">
        <f t="shared" ca="1" si="9"/>
        <v>-32199</v>
      </c>
      <c r="K60" s="58" t="e">
        <f t="shared" ca="1" si="3"/>
        <v>#NUM!</v>
      </c>
      <c r="L60" s="58">
        <f t="shared" ca="1" si="4"/>
        <v>-16100</v>
      </c>
      <c r="M60" s="58">
        <f t="shared" ca="1" si="10"/>
        <v>10</v>
      </c>
      <c r="N60" s="58">
        <v>0</v>
      </c>
      <c r="O60" s="58" t="e">
        <f t="shared" ca="1" si="5"/>
        <v>#N/A</v>
      </c>
      <c r="P60" s="58" t="e">
        <f t="shared" ca="1" si="6"/>
        <v>#N/A</v>
      </c>
      <c r="Q60" s="58" t="str">
        <f t="shared" ca="1" si="11"/>
        <v>&gt;=M5</v>
      </c>
      <c r="R60" s="58">
        <f ca="1">VLOOKUP(Q60,Alavanca!A:B,2,0)</f>
        <v>0.5</v>
      </c>
      <c r="S60" s="249">
        <f t="shared" ca="1" si="12"/>
        <v>0</v>
      </c>
      <c r="T60" s="71" t="e">
        <f ca="1">IF(X60="S",IF($T$2&lt;0.05,0,VLOOKUP(P60,Alavanca!D:E,2,0)*K60/$M$7)-VLOOKUP(B60,Expansao_fevereiro2023!A:J,10,FALSE),IF($T$2&lt;0.05,0,VLOOKUP(P60,Alavanca!D:E,2,0)*K60/$M$7))</f>
        <v>#N/A</v>
      </c>
      <c r="U60" s="71">
        <v>0</v>
      </c>
      <c r="V60" s="71">
        <f>VLOOKUP(B60,[1]Jun_23!$I:$BB,46,FALSE)</f>
        <v>3867.03</v>
      </c>
      <c r="W60" s="71">
        <v>0</v>
      </c>
      <c r="X60" s="58" t="s">
        <v>254</v>
      </c>
    </row>
    <row r="61" spans="1:24">
      <c r="A61" s="58" t="s">
        <v>5004</v>
      </c>
      <c r="B61" s="58" t="s">
        <v>5005</v>
      </c>
      <c r="C61" s="58" t="str">
        <f t="shared" ca="1" si="7"/>
        <v>TONY OLIVEIRA SIMOES</v>
      </c>
      <c r="D61" s="58" t="str">
        <f t="shared" ca="1" si="0"/>
        <v>JULIANA TAVARES DE ARAUJO</v>
      </c>
      <c r="E61" s="58" t="str">
        <f t="shared" ca="1" si="1"/>
        <v>MARCELO BATISTA CARVALHAIS</v>
      </c>
      <c r="F61" s="59">
        <f t="shared" ca="1" si="8"/>
        <v>45048</v>
      </c>
      <c r="G61" s="59" t="str">
        <f t="shared" ca="1" si="2"/>
        <v/>
      </c>
      <c r="J61" s="58">
        <f t="shared" ca="1" si="9"/>
        <v>21</v>
      </c>
      <c r="K61" s="58">
        <f t="shared" ca="1" si="3"/>
        <v>30</v>
      </c>
      <c r="L61" s="58">
        <f t="shared" ca="1" si="4"/>
        <v>6</v>
      </c>
      <c r="M61" s="58">
        <f t="shared" ca="1" si="10"/>
        <v>10</v>
      </c>
      <c r="N61" s="58">
        <v>0</v>
      </c>
      <c r="O61" s="58" t="str">
        <f t="shared" ca="1" si="5"/>
        <v>Pendente Faturamento</v>
      </c>
      <c r="P61" s="58" t="str">
        <f t="shared" ca="1" si="6"/>
        <v>CONSULTOR</v>
      </c>
      <c r="Q61" s="58" t="str">
        <f t="shared" ca="1" si="11"/>
        <v>M2</v>
      </c>
      <c r="R61" s="58">
        <f ca="1">VLOOKUP(Q61,Alavanca!A:B,2,0)</f>
        <v>0.3</v>
      </c>
      <c r="S61" s="249">
        <f t="shared" ca="1" si="12"/>
        <v>0</v>
      </c>
      <c r="T61" s="71">
        <f ca="1">IF(X61="S",IF($T$2&lt;0.05,0,VLOOKUP(P61,Alavanca!D:E,2,0)*K61/$M$7)-VLOOKUP(B61,Expansao_fevereiro2023!A:J,10,FALSE),IF($T$2&lt;0.05,0,VLOOKUP(P61,Alavanca!D:E,2,0)*K61/$M$7))</f>
        <v>5524.33</v>
      </c>
      <c r="U61" s="71">
        <v>1104.866</v>
      </c>
      <c r="V61" s="71">
        <f>VLOOKUP(B61,[1]Jun_23!$I:$BB,46,FALSE)</f>
        <v>1104.8599999999999</v>
      </c>
      <c r="W61" s="71">
        <v>0</v>
      </c>
      <c r="X61" s="58" t="s">
        <v>254</v>
      </c>
    </row>
    <row r="62" spans="1:24">
      <c r="A62" s="58">
        <v>72914815115</v>
      </c>
      <c r="B62" s="58" t="s">
        <v>5011</v>
      </c>
      <c r="C62" s="58" t="str">
        <f t="shared" ca="1" si="7"/>
        <v>-</v>
      </c>
      <c r="D62" s="58" t="e">
        <f t="shared" ca="1" si="0"/>
        <v>#N/A</v>
      </c>
      <c r="E62" s="58" t="e">
        <f t="shared" ca="1" si="1"/>
        <v>#N/A</v>
      </c>
      <c r="F62" s="59">
        <f t="shared" ca="1" si="8"/>
        <v>0</v>
      </c>
      <c r="G62" s="59">
        <f t="shared" ca="1" si="2"/>
        <v>0</v>
      </c>
      <c r="J62" s="58">
        <f t="shared" ca="1" si="9"/>
        <v>-32199</v>
      </c>
      <c r="K62" s="58" t="e">
        <f t="shared" ca="1" si="3"/>
        <v>#NUM!</v>
      </c>
      <c r="L62" s="58">
        <f t="shared" ca="1" si="4"/>
        <v>-16100</v>
      </c>
      <c r="M62" s="58">
        <f t="shared" ca="1" si="10"/>
        <v>10</v>
      </c>
      <c r="N62" s="58">
        <v>6</v>
      </c>
      <c r="O62" s="58" t="e">
        <f t="shared" ca="1" si="5"/>
        <v>#N/A</v>
      </c>
      <c r="P62" s="58" t="e">
        <f t="shared" ca="1" si="6"/>
        <v>#N/A</v>
      </c>
      <c r="Q62" s="58" t="str">
        <f t="shared" ca="1" si="11"/>
        <v>&gt;=M5</v>
      </c>
      <c r="R62" s="58">
        <f ca="1">VLOOKUP(Q62,Alavanca!A:B,2,0)</f>
        <v>0.5</v>
      </c>
      <c r="S62" s="249">
        <f t="shared" ca="1" si="12"/>
        <v>-3.7267080745341616E-4</v>
      </c>
      <c r="T62" s="71" t="e">
        <f ca="1">IF(X62="S",IF($T$2&lt;0.05,0,VLOOKUP(P62,Alavanca!D:E,2,0)*K62/$M$7)-VLOOKUP(B62,Expansao_fevereiro2023!A:J,10,FALSE),IF($T$2&lt;0.05,0,VLOOKUP(P62,Alavanca!D:E,2,0)*K62/$M$7))</f>
        <v>#N/A</v>
      </c>
      <c r="U62" s="71">
        <v>1104.866</v>
      </c>
      <c r="V62" s="71">
        <f>VLOOKUP(B62,[1]Jun_23!$I:$BB,46,FALSE)</f>
        <v>0</v>
      </c>
      <c r="W62" s="71">
        <v>0</v>
      </c>
      <c r="X62" s="58" t="s">
        <v>254</v>
      </c>
    </row>
    <row r="63" spans="1:24">
      <c r="A63" s="58">
        <v>21430420197</v>
      </c>
      <c r="B63" s="58" t="s">
        <v>5087</v>
      </c>
      <c r="C63" s="58" t="str">
        <f t="shared" ca="1" si="7"/>
        <v>-</v>
      </c>
      <c r="D63" s="58" t="e">
        <f t="shared" ca="1" si="0"/>
        <v>#N/A</v>
      </c>
      <c r="E63" s="58" t="e">
        <f t="shared" ca="1" si="1"/>
        <v>#N/A</v>
      </c>
      <c r="F63" s="59">
        <f t="shared" ca="1" si="8"/>
        <v>0</v>
      </c>
      <c r="G63" s="59">
        <f t="shared" ca="1" si="2"/>
        <v>0</v>
      </c>
      <c r="J63" s="58">
        <f t="shared" ca="1" si="9"/>
        <v>-32199</v>
      </c>
      <c r="K63" s="58" t="e">
        <f t="shared" ca="1" si="3"/>
        <v>#NUM!</v>
      </c>
      <c r="L63" s="58">
        <f t="shared" ca="1" si="4"/>
        <v>-16100</v>
      </c>
      <c r="M63" s="58">
        <f t="shared" ca="1" si="10"/>
        <v>13</v>
      </c>
      <c r="N63" s="58">
        <v>4</v>
      </c>
      <c r="O63" s="58" t="e">
        <f t="shared" ca="1" si="5"/>
        <v>#N/A</v>
      </c>
      <c r="P63" s="58" t="e">
        <f t="shared" ca="1" si="6"/>
        <v>#N/A</v>
      </c>
      <c r="Q63" s="58" t="str">
        <f ca="1">IF(F63&gt;=$M$2,"M1",IF(AND(MONTH(F63)=MONTH($M$2)-1,YEAR(F63)=YEAR($M$2)),"M2",IF(AND(MONTH(F63)=MONTH($M$2)-2,YEAR(F63)=YEAR($M$2)),"M3",IF(AND(MONTH(F63)=MONTH($M$2)-3,YEAR(F63)=YEAR($M$2)),"M4","&gt;=M5"))))</f>
        <v>&gt;=M5</v>
      </c>
      <c r="R63" s="58">
        <f ca="1">VLOOKUP(Q63,Alavanca!A:B,2,0)</f>
        <v>0.5</v>
      </c>
      <c r="S63" s="249">
        <f t="shared" ca="1" si="12"/>
        <v>-2.4844720496894411E-4</v>
      </c>
      <c r="T63" s="71" t="e">
        <f ca="1">IF(X63="S",IF($T$2&lt;0.05,0,VLOOKUP(P63,Alavanca!D:E,2,0)*K63/$M$7)-VLOOKUP(B63,Expansao_fevereiro2023!A:J,10,FALSE),IF($T$2&lt;0.05,0,VLOOKUP(P63,Alavanca!D:E,2,0)*K63/$M$7))</f>
        <v>#N/A</v>
      </c>
      <c r="U63" s="71">
        <v>5524.33</v>
      </c>
      <c r="V63" s="71">
        <f>VLOOKUP(B63,[1]Jun_23!$I:$BB,46,FALSE)</f>
        <v>1657.3</v>
      </c>
      <c r="W63" s="71">
        <v>0</v>
      </c>
      <c r="X63" s="58" t="s">
        <v>254</v>
      </c>
    </row>
    <row r="64" spans="1:24">
      <c r="A64" s="58" t="s">
        <v>5114</v>
      </c>
      <c r="B64" s="58" t="s">
        <v>5115</v>
      </c>
      <c r="C64" s="58" t="str">
        <f t="shared" ca="1" si="7"/>
        <v>TIAGO PEREIRA FURTADO</v>
      </c>
      <c r="D64" s="58" t="str">
        <f t="shared" ca="1" si="0"/>
        <v>MURILO RODRIGUES</v>
      </c>
      <c r="E64" s="58" t="str">
        <f t="shared" ca="1" si="1"/>
        <v>MARCELO BATISTA CARVALHAIS</v>
      </c>
      <c r="F64" s="59">
        <f t="shared" ca="1" si="8"/>
        <v>45061</v>
      </c>
      <c r="G64" s="59" t="str">
        <f t="shared" ca="1" si="2"/>
        <v/>
      </c>
      <c r="J64" s="58">
        <f t="shared" ca="1" si="9"/>
        <v>21</v>
      </c>
      <c r="K64" s="58">
        <f t="shared" ca="1" si="3"/>
        <v>30</v>
      </c>
      <c r="L64" s="58">
        <f t="shared" ca="1" si="4"/>
        <v>6</v>
      </c>
      <c r="M64" s="58">
        <f t="shared" ca="1" si="10"/>
        <v>6</v>
      </c>
      <c r="N64" s="58">
        <v>5</v>
      </c>
      <c r="O64" s="58" t="str">
        <f t="shared" ca="1" si="5"/>
        <v>Pendente Faturamento</v>
      </c>
      <c r="P64" s="58" t="str">
        <f t="shared" ca="1" si="6"/>
        <v>CONSULTOR</v>
      </c>
      <c r="Q64" s="58" t="str">
        <f t="shared" ref="Q64:Q84" ca="1" si="14">IF(F64&gt;=$M$2,"M1",IF(AND(MONTH(F64)=MONTH($M$2)-1,YEAR(F64)=YEAR($M$2)),"M2",IF(AND(MONTH(F64)=MONTH($M$2)-2,YEAR(F64)=YEAR($M$2)),"M3",IF(AND(MONTH(F64)=MONTH($M$2)+9,YEAR(F64)=YEAR($M$2)-1),"M4","&gt;=M5"))))</f>
        <v>M2</v>
      </c>
      <c r="R64" s="58">
        <f ca="1">VLOOKUP(Q64,Alavanca!A:B,2,0)</f>
        <v>0.3</v>
      </c>
      <c r="S64" s="249">
        <f t="shared" ca="1" si="12"/>
        <v>0.83333333333333337</v>
      </c>
      <c r="T64" s="71">
        <f ca="1">IF(X64="S",IF($T$2&lt;0.05,0,VLOOKUP(P64,Alavanca!D:E,2,0)*K64/$M$7)-VLOOKUP(B64,Expansao_fevereiro2023!A:J,10,FALSE),IF($T$2&lt;0.05,0,VLOOKUP(P64,Alavanca!D:E,2,0)*K64/$M$7))</f>
        <v>5524.33</v>
      </c>
      <c r="U64" s="71">
        <v>0</v>
      </c>
      <c r="V64" s="71">
        <f>VLOOKUP(B64,[1]Jun_23!$I:$BB,46,FALSE)</f>
        <v>0</v>
      </c>
      <c r="W64" s="71">
        <v>0</v>
      </c>
      <c r="X64" s="58" t="s">
        <v>254</v>
      </c>
    </row>
    <row r="65" spans="1:24">
      <c r="A65" s="58" t="s">
        <v>5233</v>
      </c>
      <c r="B65" s="58" t="s">
        <v>5234</v>
      </c>
      <c r="C65" s="58">
        <f t="shared" ca="1" si="7"/>
        <v>0</v>
      </c>
      <c r="D65" s="58" t="str">
        <f t="shared" ca="1" si="0"/>
        <v>JULIANA TAVARES DE ARAUJO</v>
      </c>
      <c r="E65" s="58" t="str">
        <f t="shared" ca="1" si="1"/>
        <v>MARCELO BATISTA CARVALHAIS</v>
      </c>
      <c r="F65" s="59">
        <f t="shared" ca="1" si="8"/>
        <v>45061</v>
      </c>
      <c r="G65" s="59" t="str">
        <f t="shared" ca="1" si="2"/>
        <v/>
      </c>
      <c r="J65" s="58">
        <f t="shared" ref="J65:J84" ca="1" si="15">IF(AND(F65&lt;$M$2,G65=""),NETWORKDAYS($M$2,$M$3,$O$5:$O$7),IF(F65&lt;$M$2,NETWORKDAYS($M$2,G65,$O$5:$O$7),IF(G65="",NETWORKDAYS(F65,$M$3,$O$5:$O$7),NETWORKDAYS(F65,G65,$O$5:$O$7))))-2</f>
        <v>19</v>
      </c>
      <c r="K65" s="58">
        <f t="shared" ca="1" si="3"/>
        <v>30</v>
      </c>
      <c r="L65" s="58">
        <f t="shared" ca="1" si="4"/>
        <v>6</v>
      </c>
      <c r="M65" s="58">
        <f t="shared" ca="1" si="10"/>
        <v>0</v>
      </c>
      <c r="N65" s="58">
        <v>4</v>
      </c>
      <c r="O65" s="58" t="str">
        <f t="shared" ca="1" si="5"/>
        <v>Supervisor</v>
      </c>
      <c r="P65" s="58" t="str">
        <f t="shared" ca="1" si="6"/>
        <v>SUPERVISOR</v>
      </c>
      <c r="Q65" s="58" t="str">
        <f t="shared" ca="1" si="14"/>
        <v>M2</v>
      </c>
      <c r="R65" s="58">
        <f ca="1">VLOOKUP(Q65,Alavanca!A:B,2,0)</f>
        <v>0.3</v>
      </c>
      <c r="S65" s="249">
        <f t="shared" ca="1" si="12"/>
        <v>0.66666666666666663</v>
      </c>
      <c r="T65" s="71">
        <f ca="1">IF(X65="S",IF($T$2&lt;0.05,0,VLOOKUP(P65,Alavanca!D:E,2,0)*K65/$M$7)-VLOOKUP(B65,Expansao_fevereiro2023!A:J,10,FALSE),IF($T$2&lt;0.05,0,VLOOKUP(P65,Alavanca!D:E,2,0)*K65/$M$7))</f>
        <v>7750.33</v>
      </c>
      <c r="U65" s="71">
        <v>7750.33</v>
      </c>
      <c r="V65" s="71">
        <f>VLOOKUP(B65,[1]Jun_23!$I:$BB,46,FALSE)</f>
        <v>0</v>
      </c>
      <c r="W65" s="71">
        <v>0</v>
      </c>
      <c r="X65" s="58" t="s">
        <v>254</v>
      </c>
    </row>
    <row r="66" spans="1:24">
      <c r="A66" s="58" t="s">
        <v>4974</v>
      </c>
      <c r="B66" s="58" t="s">
        <v>4975</v>
      </c>
      <c r="C66" s="58" t="str">
        <f t="shared" ca="1" si="7"/>
        <v>JOSE GOMES DE MELLO</v>
      </c>
      <c r="D66" s="58" t="str">
        <f t="shared" ca="1" si="0"/>
        <v>GIOVANE BORGES DA SILVA</v>
      </c>
      <c r="E66" s="58" t="str">
        <f t="shared" ca="1" si="1"/>
        <v>MARCELO BATISTA CARVALHAIS</v>
      </c>
      <c r="F66" s="59">
        <f t="shared" ca="1" si="8"/>
        <v>45061</v>
      </c>
      <c r="G66" s="59" t="str">
        <f t="shared" ca="1" si="2"/>
        <v/>
      </c>
      <c r="J66" s="58">
        <f t="shared" ca="1" si="15"/>
        <v>19</v>
      </c>
      <c r="K66" s="58">
        <f t="shared" ca="1" si="3"/>
        <v>30</v>
      </c>
      <c r="L66" s="58">
        <f t="shared" ca="1" si="4"/>
        <v>6</v>
      </c>
      <c r="M66" s="58">
        <f t="shared" ca="1" si="10"/>
        <v>5</v>
      </c>
      <c r="N66" s="58">
        <v>2</v>
      </c>
      <c r="O66" s="58" t="str">
        <f t="shared" ca="1" si="5"/>
        <v>Credenciamento Não Atingindo</v>
      </c>
      <c r="P66" s="58" t="str">
        <f t="shared" ca="1" si="6"/>
        <v>CONSULTOR</v>
      </c>
      <c r="Q66" s="58" t="str">
        <f t="shared" ca="1" si="14"/>
        <v>M2</v>
      </c>
      <c r="R66" s="58">
        <f ca="1">VLOOKUP(Q66,Alavanca!A:B,2,0)</f>
        <v>0.3</v>
      </c>
      <c r="S66" s="249">
        <f t="shared" ca="1" si="12"/>
        <v>0.33333333333333331</v>
      </c>
      <c r="T66" s="71">
        <f ca="1">IF(X66="S",IF($T$2&lt;0.05,0,VLOOKUP(P66,Alavanca!D:E,2,0)*K66/$M$7)-VLOOKUP(B66,Expansao_fevereiro2023!A:J,10,FALSE),IF($T$2&lt;0.05,0,VLOOKUP(P66,Alavanca!D:E,2,0)*K66/$M$7))</f>
        <v>5524.33</v>
      </c>
      <c r="U66" s="71">
        <v>2209.732</v>
      </c>
      <c r="V66" s="71">
        <f>VLOOKUP(B66,[1]Jun_23!$I:$BB,46,FALSE)</f>
        <v>0</v>
      </c>
      <c r="W66" s="71">
        <v>0</v>
      </c>
      <c r="X66" s="58" t="s">
        <v>254</v>
      </c>
    </row>
    <row r="67" spans="1:24">
      <c r="A67" s="58" t="s">
        <v>4962</v>
      </c>
      <c r="B67" s="58" t="s">
        <v>4963</v>
      </c>
      <c r="C67" s="58" t="str">
        <f t="shared" ca="1" si="7"/>
        <v>HUGO LOPES FRANKLIN DUTRA</v>
      </c>
      <c r="D67" s="58" t="str">
        <f t="shared" ca="1" si="0"/>
        <v>MURILO RODRIGUES</v>
      </c>
      <c r="E67" s="58" t="str">
        <f t="shared" ca="1" si="1"/>
        <v>MARCELO BATISTA CARVALHAIS</v>
      </c>
      <c r="F67" s="59">
        <f t="shared" ca="1" si="8"/>
        <v>45061</v>
      </c>
      <c r="G67" s="59" t="str">
        <f t="shared" ca="1" si="2"/>
        <v/>
      </c>
      <c r="J67" s="58">
        <f t="shared" ca="1" si="15"/>
        <v>19</v>
      </c>
      <c r="K67" s="58">
        <f t="shared" ca="1" si="3"/>
        <v>30</v>
      </c>
      <c r="L67" s="58">
        <f t="shared" ca="1" si="4"/>
        <v>6</v>
      </c>
      <c r="M67" s="58">
        <f t="shared" ca="1" si="10"/>
        <v>7</v>
      </c>
      <c r="N67" s="58">
        <v>8</v>
      </c>
      <c r="O67" s="58" t="str">
        <f t="shared" ca="1" si="5"/>
        <v>Elegível</v>
      </c>
      <c r="P67" s="58" t="str">
        <f t="shared" ca="1" si="6"/>
        <v>CONSULTOR</v>
      </c>
      <c r="Q67" s="58" t="str">
        <f t="shared" ca="1" si="14"/>
        <v>M2</v>
      </c>
      <c r="R67" s="58">
        <f ca="1">VLOOKUP(Q67,Alavanca!A:B,2,0)</f>
        <v>0.3</v>
      </c>
      <c r="S67" s="249">
        <f t="shared" ca="1" si="12"/>
        <v>1.3333333333333333</v>
      </c>
      <c r="T67" s="71">
        <f ca="1">IF(X67="S",IF($T$2&lt;0.05,0,VLOOKUP(P67,Alavanca!D:E,2,0)*K67/$M$7)-VLOOKUP(B67,Expansao_fevereiro2023!A:J,10,FALSE),IF($T$2&lt;0.05,0,VLOOKUP(P67,Alavanca!D:E,2,0)*K67/$M$7))</f>
        <v>5524.33</v>
      </c>
      <c r="U67" s="71">
        <v>1104.866</v>
      </c>
      <c r="V67" s="71">
        <f>VLOOKUP(B67,[1]Jun_23!$I:$BB,46,FALSE)</f>
        <v>1104.8599999999999</v>
      </c>
      <c r="W67" s="71">
        <v>0</v>
      </c>
      <c r="X67" s="58" t="s">
        <v>254</v>
      </c>
    </row>
    <row r="68" spans="1:24">
      <c r="A68" s="58" t="s">
        <v>5121</v>
      </c>
      <c r="B68" s="58" t="s">
        <v>5122</v>
      </c>
      <c r="C68" s="58" t="str">
        <f t="shared" ca="1" si="7"/>
        <v>HUGO LOPES FRANKLIN DUTRA</v>
      </c>
      <c r="D68" s="58" t="str">
        <f t="shared" ca="1" si="0"/>
        <v>MURILO RODRIGUES</v>
      </c>
      <c r="E68" s="58" t="str">
        <f t="shared" ca="1" si="1"/>
        <v>MARCELO BATISTA CARVALHAIS</v>
      </c>
      <c r="F68" s="59">
        <f t="shared" ca="1" si="8"/>
        <v>45061</v>
      </c>
      <c r="G68" s="59" t="str">
        <f t="shared" ca="1" si="2"/>
        <v/>
      </c>
      <c r="J68" s="58">
        <f t="shared" ca="1" si="15"/>
        <v>19</v>
      </c>
      <c r="K68" s="58">
        <f t="shared" ca="1" si="3"/>
        <v>30</v>
      </c>
      <c r="L68" s="58">
        <f t="shared" ca="1" si="4"/>
        <v>6</v>
      </c>
      <c r="M68" s="58">
        <f t="shared" ca="1" si="10"/>
        <v>2</v>
      </c>
      <c r="N68" s="58">
        <v>0</v>
      </c>
      <c r="O68" s="58" t="str">
        <f t="shared" ca="1" si="5"/>
        <v>Credenciamento Não Atingindo</v>
      </c>
      <c r="P68" s="58" t="str">
        <f t="shared" ca="1" si="6"/>
        <v>CONSULTOR</v>
      </c>
      <c r="Q68" s="58" t="str">
        <f t="shared" ca="1" si="14"/>
        <v>M2</v>
      </c>
      <c r="R68" s="58">
        <f ca="1">VLOOKUP(Q68,Alavanca!A:B,2,0)</f>
        <v>0.3</v>
      </c>
      <c r="S68" s="249">
        <f t="shared" ca="1" si="12"/>
        <v>0</v>
      </c>
      <c r="T68" s="71">
        <f ca="1">IF(X68="S",IF($T$2&lt;0.05,0,VLOOKUP(P68,Alavanca!D:E,2,0)*K68/$M$7)-VLOOKUP(B68,Expansao_fevereiro2023!A:J,10,FALSE),IF($T$2&lt;0.05,0,VLOOKUP(P68,Alavanca!D:E,2,0)*K68/$M$7))</f>
        <v>5524.33</v>
      </c>
      <c r="U68" s="71">
        <v>0</v>
      </c>
      <c r="V68" s="71">
        <f>VLOOKUP(B68,[1]Jun_23!$I:$BB,46,FALSE)</f>
        <v>0</v>
      </c>
      <c r="W68" s="71">
        <v>0</v>
      </c>
      <c r="X68" s="58" t="s">
        <v>254</v>
      </c>
    </row>
    <row r="69" spans="1:24">
      <c r="A69" s="58" t="s">
        <v>5289</v>
      </c>
      <c r="B69" s="58" t="s">
        <v>4825</v>
      </c>
      <c r="C69" s="58" t="str">
        <f t="shared" ca="1" si="7"/>
        <v>BRUNA VERONICA ALBERTIM SOARES</v>
      </c>
      <c r="D69" s="58" t="str">
        <f t="shared" ca="1" si="0"/>
        <v>JULIANA TAVARES DE ARAUJO</v>
      </c>
      <c r="E69" s="58" t="str">
        <f t="shared" ca="1" si="1"/>
        <v>MARCELO BATISTA CARVALHAIS</v>
      </c>
      <c r="F69" s="59">
        <f t="shared" ca="1" si="8"/>
        <v>45061</v>
      </c>
      <c r="G69" s="59" t="str">
        <f t="shared" ca="1" si="2"/>
        <v/>
      </c>
      <c r="J69" s="58">
        <f t="shared" ca="1" si="15"/>
        <v>19</v>
      </c>
      <c r="K69" s="58">
        <f t="shared" ca="1" si="3"/>
        <v>30</v>
      </c>
      <c r="L69" s="58">
        <f t="shared" ca="1" si="4"/>
        <v>6</v>
      </c>
      <c r="M69" s="58">
        <f t="shared" ca="1" si="10"/>
        <v>6</v>
      </c>
      <c r="N69" s="58">
        <v>1</v>
      </c>
      <c r="O69" s="58" t="str">
        <f t="shared" ca="1" si="5"/>
        <v>Pendente Faturamento</v>
      </c>
      <c r="P69" s="58" t="str">
        <f t="shared" ca="1" si="6"/>
        <v>CONSULTOR</v>
      </c>
      <c r="Q69" s="58" t="str">
        <f t="shared" ca="1" si="14"/>
        <v>M2</v>
      </c>
      <c r="R69" s="58">
        <f ca="1">VLOOKUP(Q69,Alavanca!A:B,2,0)</f>
        <v>0.3</v>
      </c>
      <c r="S69" s="249">
        <f t="shared" ca="1" si="12"/>
        <v>0.16666666666666666</v>
      </c>
      <c r="T69" s="71">
        <f ca="1">IF(X69="S",IF($T$2&lt;0.05,0,VLOOKUP(P69,Alavanca!D:E,2,0)*K69/$M$7)-VLOOKUP(B69,Expansao_fevereiro2023!A:J,10,FALSE),IF($T$2&lt;0.05,0,VLOOKUP(P69,Alavanca!D:E,2,0)*K69/$M$7))</f>
        <v>5524.33</v>
      </c>
      <c r="U69" s="71">
        <v>3867.0309999999995</v>
      </c>
      <c r="V69" s="71">
        <f>VLOOKUP(B69,[1]Jun_23!$I:$BB,46,FALSE)</f>
        <v>0</v>
      </c>
      <c r="W69" s="71">
        <v>0</v>
      </c>
      <c r="X69" s="58" t="s">
        <v>254</v>
      </c>
    </row>
    <row r="70" spans="1:24">
      <c r="A70" s="58" t="s">
        <v>4971</v>
      </c>
      <c r="B70" s="58" t="s">
        <v>4972</v>
      </c>
      <c r="C70" s="58" t="str">
        <f t="shared" ca="1" si="7"/>
        <v>ALEXANDRE ARAUJO BEZERRIL</v>
      </c>
      <c r="D70" s="58" t="str">
        <f t="shared" ca="1" si="0"/>
        <v>GIOVANE BORGES DA SILVA</v>
      </c>
      <c r="E70" s="58" t="str">
        <f t="shared" ca="1" si="1"/>
        <v>MARCELO BATISTA CARVALHAIS</v>
      </c>
      <c r="F70" s="59">
        <f t="shared" ca="1" si="8"/>
        <v>45061</v>
      </c>
      <c r="G70" s="59" t="str">
        <f t="shared" ca="1" si="2"/>
        <v/>
      </c>
      <c r="J70" s="58">
        <f t="shared" ca="1" si="15"/>
        <v>19</v>
      </c>
      <c r="K70" s="58">
        <f t="shared" ca="1" si="3"/>
        <v>30</v>
      </c>
      <c r="L70" s="58">
        <f t="shared" ca="1" si="4"/>
        <v>6</v>
      </c>
      <c r="M70" s="58">
        <f t="shared" ca="1" si="10"/>
        <v>10</v>
      </c>
      <c r="N70" s="58">
        <v>0</v>
      </c>
      <c r="O70" s="58" t="str">
        <f t="shared" ca="1" si="5"/>
        <v>Pendente Faturamento</v>
      </c>
      <c r="P70" s="58" t="str">
        <f t="shared" ca="1" si="6"/>
        <v>CONSULTOR</v>
      </c>
      <c r="Q70" s="58" t="str">
        <f t="shared" ca="1" si="14"/>
        <v>M2</v>
      </c>
      <c r="R70" s="58">
        <f ca="1">VLOOKUP(Q70,Alavanca!A:B,2,0)</f>
        <v>0.3</v>
      </c>
      <c r="S70" s="249">
        <f t="shared" ca="1" si="12"/>
        <v>0</v>
      </c>
      <c r="T70" s="71">
        <f ca="1">IF(X70="S",IF($T$2&lt;0.05,0,VLOOKUP(P70,Alavanca!D:E,2,0)*K70/$M$7)-VLOOKUP(B70,Expansao_fevereiro2023!A:J,10,FALSE),IF($T$2&lt;0.05,0,VLOOKUP(P70,Alavanca!D:E,2,0)*K70/$M$7))</f>
        <v>5524.33</v>
      </c>
      <c r="U70" s="71">
        <v>3867.0309999999995</v>
      </c>
      <c r="V70" s="71">
        <f>VLOOKUP(B70,[1]Jun_23!$I:$BB,46,FALSE)</f>
        <v>1657.3</v>
      </c>
      <c r="W70" s="71">
        <v>0</v>
      </c>
      <c r="X70" s="58" t="s">
        <v>254</v>
      </c>
    </row>
    <row r="71" spans="1:24">
      <c r="A71" s="58" t="s">
        <v>5158</v>
      </c>
      <c r="B71" s="58" t="s">
        <v>5159</v>
      </c>
      <c r="C71" s="58" t="str">
        <f t="shared" ca="1" si="7"/>
        <v>ALEXANDRE ARAUJO BEZERRIL</v>
      </c>
      <c r="D71" s="58" t="str">
        <f t="shared" ref="D71:D84" ca="1" si="16">VLOOKUP(A71,INDIRECT("'"&amp;$O$3&amp;"'!G:N"),8,0)</f>
        <v>GIOVANE BORGES DA SILVA</v>
      </c>
      <c r="E71" s="58" t="str">
        <f t="shared" ref="E71:E84" ca="1" si="17">VLOOKUP(A71,INDIRECT("'"&amp;$O$3&amp;"'!G:T"),10,0)</f>
        <v>MARCELO BATISTA CARVALHAIS</v>
      </c>
      <c r="F71" s="59">
        <f t="shared" ca="1" si="8"/>
        <v>45061</v>
      </c>
      <c r="G71" s="59">
        <f t="shared" ref="G71:G84" ca="1" si="18">IFERROR(IF(VLOOKUP(A71,INDIRECT("'"&amp;$O$3&amp;"'!G:V"),14,0)=0,"",VLOOKUP(A71,INDIRECT("'"&amp;$O$3&amp;"'!G:V"),14,0)),0)</f>
        <v>45092</v>
      </c>
      <c r="J71" s="58">
        <f t="shared" ca="1" si="15"/>
        <v>8</v>
      </c>
      <c r="K71" s="58">
        <f t="shared" ref="K71:K84" ca="1" si="19">IF(AND(F71&lt;$M$2,G71=""),DATEDIF($M$2,$M$3,"D")+1,IF(F71&lt;$M$2,DATEDIF($M$2,G71,"D")+1,IF(G71="",DATEDIF(F71,$M$3,"D")+1,DATEDIF(F71,G71,"D")+1)))</f>
        <v>15</v>
      </c>
      <c r="L71" s="58">
        <f t="shared" ref="L71:L84" ca="1" si="20">ROUND(J71*R71,0)</f>
        <v>2</v>
      </c>
      <c r="M71" s="58">
        <f t="shared" ca="1" si="10"/>
        <v>1</v>
      </c>
      <c r="N71" s="58">
        <v>4</v>
      </c>
      <c r="O71" s="58" t="str">
        <f t="shared" ref="O71:O84" ca="1" si="21">IF(VLOOKUP(A71,INDIRECT("'"&amp;$O$3&amp;"'!G:J"),4,0)="GERENTE","Gerente",IF(VLOOKUP(A71,INDIRECT("'"&amp;$O$3&amp;"'!G:J"),4,0)="COORDENADOR","Coordenador",IF(VLOOKUP(A71,INDIRECT("'"&amp;$O$3&amp;"'!G:J"),4,0)="SUPERVISOR","Supervisor",IF(VLOOKUP(A71,INDIRECT("'"&amp;$O$3&amp;"'!G:J"),4,0)="ANALISTA","Analista",IF(VLOOKUP(A71,INDIRECT("'"&amp;$O$3&amp;"'!G:J"),4,0)="SUPERVISOR DE TREINAMENTO","Supervisor de Treinamento",IF(AND(N71&gt;=L71,N71&gt;0),"Elegível",IF(M71&gt;=L71,"Pendente Faturamento","Credenciamento Não Atingindo")))))))</f>
        <v>Elegível</v>
      </c>
      <c r="P71" s="58" t="str">
        <f t="shared" ref="P71:P84" ca="1" si="22">VLOOKUP(A71,INDIRECT("'"&amp;$O$3&amp;"'!G:J"),4,0)</f>
        <v>CONSULTOR</v>
      </c>
      <c r="Q71" s="58" t="str">
        <f t="shared" ca="1" si="14"/>
        <v>M2</v>
      </c>
      <c r="R71" s="58">
        <f ca="1">VLOOKUP(Q71,Alavanca!A:B,2,0)</f>
        <v>0.3</v>
      </c>
      <c r="S71" s="249">
        <f t="shared" ca="1" si="12"/>
        <v>2</v>
      </c>
      <c r="T71" s="71">
        <f ca="1">IF(X71="S",IF($T$2&lt;0.05,0,VLOOKUP(P71,Alavanca!D:E,2,0)*K71/$M$7)-VLOOKUP(B71,Expansao_fevereiro2023!A:J,10,FALSE),IF($T$2&lt;0.05,0,VLOOKUP(P71,Alavanca!D:E,2,0)*K71/$M$7))</f>
        <v>2762.165</v>
      </c>
      <c r="U71" s="71">
        <v>0</v>
      </c>
      <c r="V71" s="71">
        <f>VLOOKUP(B71,[1]Jun_23!$I:$BB,46,FALSE)</f>
        <v>0</v>
      </c>
      <c r="W71" s="71">
        <v>0</v>
      </c>
      <c r="X71" s="58" t="s">
        <v>254</v>
      </c>
    </row>
    <row r="72" spans="1:24">
      <c r="A72" s="58" t="s">
        <v>5698</v>
      </c>
      <c r="B72" s="58" t="s">
        <v>5699</v>
      </c>
      <c r="C72" s="58" t="str">
        <f t="shared" ref="C72:C84" ca="1" si="23">IFERROR(VLOOKUP(A72,INDIRECT("'"&amp;$O$3&amp;"'!G:L"),6,0),"-")</f>
        <v>BRUNA VERONICA ALBERTIM SOARES</v>
      </c>
      <c r="D72" s="58" t="str">
        <f t="shared" ca="1" si="16"/>
        <v>JULIANA TAVARES DE ARAUJO</v>
      </c>
      <c r="E72" s="58" t="str">
        <f t="shared" ca="1" si="17"/>
        <v>MARCELO BATISTA CARVALHAIS</v>
      </c>
      <c r="F72" s="59">
        <f t="shared" ref="F72:F84" ca="1" si="24">IFERROR(IF(VLOOKUP(A72,INDIRECT("'"&amp;$O$3&amp;"'!G:V"),13,0)=0,"",VLOOKUP(A72,INDIRECT("'"&amp;$O$3&amp;"'!G:V"),13,0)),0)</f>
        <v>45082</v>
      </c>
      <c r="G72" s="59" t="str">
        <f t="shared" ca="1" si="18"/>
        <v/>
      </c>
      <c r="J72" s="58">
        <f t="shared" ca="1" si="15"/>
        <v>17</v>
      </c>
      <c r="K72" s="58">
        <f t="shared" ca="1" si="19"/>
        <v>26</v>
      </c>
      <c r="L72" s="58">
        <f t="shared" ca="1" si="20"/>
        <v>4</v>
      </c>
      <c r="M72" s="58">
        <f t="shared" ref="M72:M84" ca="1" si="25">COUNTIFS(INDIRECT("'"&amp;$O$2&amp;"'!b:b"),A72,INDIRECT("'"&amp;$O$2&amp;"'!O:O"),"&gt;="&amp;$M$2,INDIRECT("'"&amp;$O$2&amp;"'!O:O"),"&lt;="&amp;$M$3)</f>
        <v>0</v>
      </c>
      <c r="N72" s="58">
        <v>4</v>
      </c>
      <c r="O72" s="58" t="str">
        <f t="shared" ca="1" si="21"/>
        <v>Elegível</v>
      </c>
      <c r="P72" s="58" t="str">
        <f t="shared" ca="1" si="22"/>
        <v>CONSULTOR</v>
      </c>
      <c r="Q72" s="58" t="str">
        <f t="shared" ca="1" si="14"/>
        <v>M1</v>
      </c>
      <c r="R72" s="58">
        <f ca="1">VLOOKUP(Q72,Alavanca!A:B,2,0)</f>
        <v>0.25</v>
      </c>
      <c r="S72" s="249">
        <f t="shared" ref="S72:S84" ca="1" si="26">IFERROR(N72/L72,0%)</f>
        <v>1</v>
      </c>
      <c r="T72" s="71">
        <f ca="1">IF(X72="S",IF($T$2&lt;0.05,0,VLOOKUP(P72,Alavanca!D:E,2,0)*K72/$M$7)-VLOOKUP(B72,Expansao_fevereiro2023!A:J,10,FALSE),IF($T$2&lt;0.05,0,VLOOKUP(P72,Alavanca!D:E,2,0)*K72/$M$7))</f>
        <v>4787.7526666666663</v>
      </c>
      <c r="U72" s="71">
        <v>0</v>
      </c>
      <c r="V72" s="71">
        <f>VLOOKUP(B72,[1]Jun_23!$I:$BB,46,FALSE)</f>
        <v>0</v>
      </c>
      <c r="W72" s="71">
        <v>0</v>
      </c>
      <c r="X72" s="58" t="s">
        <v>254</v>
      </c>
    </row>
    <row r="73" spans="1:24">
      <c r="A73" s="58">
        <v>69066205172</v>
      </c>
      <c r="B73" s="58" t="s">
        <v>5687</v>
      </c>
      <c r="C73" s="58" t="str">
        <f t="shared" ca="1" si="23"/>
        <v>-</v>
      </c>
      <c r="D73" s="58" t="e">
        <f t="shared" ca="1" si="16"/>
        <v>#N/A</v>
      </c>
      <c r="E73" s="58" t="e">
        <f t="shared" ca="1" si="17"/>
        <v>#N/A</v>
      </c>
      <c r="F73" s="59">
        <f t="shared" ca="1" si="24"/>
        <v>0</v>
      </c>
      <c r="G73" s="59">
        <f t="shared" ca="1" si="18"/>
        <v>0</v>
      </c>
      <c r="J73" s="58">
        <f t="shared" ca="1" si="15"/>
        <v>-32201</v>
      </c>
      <c r="K73" s="58" t="e">
        <f t="shared" ca="1" si="19"/>
        <v>#NUM!</v>
      </c>
      <c r="L73" s="58">
        <f t="shared" ca="1" si="20"/>
        <v>-16101</v>
      </c>
      <c r="M73" s="58">
        <f t="shared" ca="1" si="25"/>
        <v>1</v>
      </c>
      <c r="N73" s="58">
        <v>1</v>
      </c>
      <c r="O73" s="58" t="e">
        <f t="shared" ca="1" si="21"/>
        <v>#N/A</v>
      </c>
      <c r="P73" s="58" t="e">
        <f t="shared" ca="1" si="22"/>
        <v>#N/A</v>
      </c>
      <c r="Q73" s="58" t="str">
        <f t="shared" ca="1" si="14"/>
        <v>&gt;=M5</v>
      </c>
      <c r="R73" s="58">
        <f ca="1">VLOOKUP(Q73,Alavanca!A:B,2,0)</f>
        <v>0.5</v>
      </c>
      <c r="S73" s="249">
        <f t="shared" ca="1" si="26"/>
        <v>-6.2107943605987204E-5</v>
      </c>
      <c r="T73" s="71" t="e">
        <f ca="1">IF(X73="S",IF($T$2&lt;0.05,0,VLOOKUP(P73,Alavanca!D:E,2,0)*K73/$M$7)-VLOOKUP(B73,Expansao_fevereiro2023!A:J,10,FALSE),IF($T$2&lt;0.05,0,VLOOKUP(P73,Alavanca!D:E,2,0)*K73/$M$7))</f>
        <v>#N/A</v>
      </c>
      <c r="U73" s="71">
        <v>957.55053333333331</v>
      </c>
      <c r="V73" s="71">
        <f>VLOOKUP(B73,[1]Jun_23!$I:$BB,46,FALSE)</f>
        <v>0</v>
      </c>
      <c r="W73" s="71">
        <v>0</v>
      </c>
      <c r="X73" s="58" t="s">
        <v>254</v>
      </c>
    </row>
    <row r="74" spans="1:24">
      <c r="A74" s="58">
        <v>81615434100</v>
      </c>
      <c r="B74" s="58" t="s">
        <v>5380</v>
      </c>
      <c r="C74" s="58" t="str">
        <f t="shared" ca="1" si="23"/>
        <v>-</v>
      </c>
      <c r="D74" s="58" t="e">
        <f t="shared" ca="1" si="16"/>
        <v>#N/A</v>
      </c>
      <c r="E74" s="58" t="e">
        <f t="shared" ca="1" si="17"/>
        <v>#N/A</v>
      </c>
      <c r="F74" s="59">
        <f t="shared" ca="1" si="24"/>
        <v>0</v>
      </c>
      <c r="G74" s="59">
        <f t="shared" ca="1" si="18"/>
        <v>0</v>
      </c>
      <c r="J74" s="58">
        <f t="shared" ca="1" si="15"/>
        <v>-32201</v>
      </c>
      <c r="K74" s="58" t="e">
        <f t="shared" ca="1" si="19"/>
        <v>#NUM!</v>
      </c>
      <c r="L74" s="58">
        <f t="shared" ca="1" si="20"/>
        <v>-16101</v>
      </c>
      <c r="M74" s="58">
        <f t="shared" ca="1" si="25"/>
        <v>9</v>
      </c>
      <c r="N74" s="58">
        <v>5</v>
      </c>
      <c r="O74" s="58" t="e">
        <f t="shared" ca="1" si="21"/>
        <v>#N/A</v>
      </c>
      <c r="P74" s="58" t="e">
        <f t="shared" ca="1" si="22"/>
        <v>#N/A</v>
      </c>
      <c r="Q74" s="58" t="str">
        <f t="shared" ca="1" si="14"/>
        <v>&gt;=M5</v>
      </c>
      <c r="R74" s="58">
        <f ca="1">VLOOKUP(Q74,Alavanca!A:B,2,0)</f>
        <v>0.5</v>
      </c>
      <c r="S74" s="249">
        <f t="shared" ca="1" si="26"/>
        <v>-3.1053971802993605E-4</v>
      </c>
      <c r="T74" s="71" t="e">
        <f ca="1">IF(X74="S",IF($T$2&lt;0.05,0,VLOOKUP(P74,Alavanca!D:E,2,0)*K74/$M$7)-VLOOKUP(B74,Expansao_fevereiro2023!A:J,10,FALSE),IF($T$2&lt;0.05,0,VLOOKUP(P74,Alavanca!D:E,2,0)*K74/$M$7))</f>
        <v>#N/A</v>
      </c>
      <c r="U74" s="71">
        <v>957.55053333333331</v>
      </c>
      <c r="V74" s="71">
        <f>VLOOKUP(B74,[1]Jun_23!$I:$BB,46,FALSE)</f>
        <v>957.55</v>
      </c>
      <c r="W74" s="71">
        <v>0</v>
      </c>
      <c r="X74" s="58" t="s">
        <v>254</v>
      </c>
    </row>
    <row r="75" spans="1:24">
      <c r="A75" s="58" t="s">
        <v>5442</v>
      </c>
      <c r="B75" s="58" t="s">
        <v>5443</v>
      </c>
      <c r="C75" s="58" t="str">
        <f t="shared" ca="1" si="23"/>
        <v>TONY OLIVEIRA SIMOES</v>
      </c>
      <c r="D75" s="58" t="str">
        <f t="shared" ca="1" si="16"/>
        <v>JULIANA TAVARES DE ARAUJO</v>
      </c>
      <c r="E75" s="58" t="str">
        <f t="shared" ca="1" si="17"/>
        <v>MARCELO BATISTA CARVALHAIS</v>
      </c>
      <c r="F75" s="59">
        <f t="shared" ca="1" si="24"/>
        <v>45082</v>
      </c>
      <c r="G75" s="59" t="str">
        <f t="shared" ca="1" si="18"/>
        <v/>
      </c>
      <c r="J75" s="58">
        <f t="shared" ca="1" si="15"/>
        <v>17</v>
      </c>
      <c r="K75" s="58">
        <f t="shared" ca="1" si="19"/>
        <v>26</v>
      </c>
      <c r="L75" s="58">
        <f t="shared" ca="1" si="20"/>
        <v>4</v>
      </c>
      <c r="M75" s="58">
        <f t="shared" ca="1" si="25"/>
        <v>1</v>
      </c>
      <c r="N75" s="58">
        <v>7</v>
      </c>
      <c r="O75" s="58" t="str">
        <f t="shared" ca="1" si="21"/>
        <v>Elegível</v>
      </c>
      <c r="P75" s="58" t="str">
        <f t="shared" ca="1" si="22"/>
        <v>CONSULTOR</v>
      </c>
      <c r="Q75" s="58" t="str">
        <f t="shared" ca="1" si="14"/>
        <v>M1</v>
      </c>
      <c r="R75" s="58">
        <f ca="1">VLOOKUP(Q75,Alavanca!A:B,2,0)</f>
        <v>0.25</v>
      </c>
      <c r="S75" s="249">
        <f t="shared" ca="1" si="26"/>
        <v>1.75</v>
      </c>
      <c r="T75" s="71">
        <f ca="1">IF(X75="S",IF($T$2&lt;0.05,0,VLOOKUP(P75,Alavanca!D:E,2,0)*K75/$M$7)-VLOOKUP(B75,Expansao_fevereiro2023!A:J,10,FALSE),IF($T$2&lt;0.05,0,VLOOKUP(P75,Alavanca!D:E,2,0)*K75/$M$7))</f>
        <v>4787.7526666666663</v>
      </c>
      <c r="U75" s="71">
        <v>0</v>
      </c>
      <c r="V75" s="71">
        <f>VLOOKUP(B75,[1]Jun_23!$I:$BB,46,FALSE)</f>
        <v>0</v>
      </c>
      <c r="W75" s="71">
        <v>0</v>
      </c>
      <c r="X75" s="58" t="s">
        <v>254</v>
      </c>
    </row>
    <row r="76" spans="1:24">
      <c r="A76" s="58">
        <v>13712635745</v>
      </c>
      <c r="B76" s="58" t="s">
        <v>5339</v>
      </c>
      <c r="C76" s="58" t="str">
        <f t="shared" ca="1" si="23"/>
        <v>-</v>
      </c>
      <c r="D76" s="58" t="e">
        <f t="shared" ca="1" si="16"/>
        <v>#N/A</v>
      </c>
      <c r="E76" s="58" t="e">
        <f t="shared" ca="1" si="17"/>
        <v>#N/A</v>
      </c>
      <c r="F76" s="59">
        <f t="shared" ca="1" si="24"/>
        <v>0</v>
      </c>
      <c r="G76" s="59">
        <f t="shared" ca="1" si="18"/>
        <v>0</v>
      </c>
      <c r="J76" s="58">
        <f t="shared" ca="1" si="15"/>
        <v>-32201</v>
      </c>
      <c r="K76" s="58" t="e">
        <f t="shared" ca="1" si="19"/>
        <v>#NUM!</v>
      </c>
      <c r="L76" s="58">
        <f t="shared" ca="1" si="20"/>
        <v>-16101</v>
      </c>
      <c r="M76" s="58">
        <f t="shared" ca="1" si="25"/>
        <v>4</v>
      </c>
      <c r="N76" s="58">
        <v>0</v>
      </c>
      <c r="O76" s="58" t="e">
        <f t="shared" ca="1" si="21"/>
        <v>#N/A</v>
      </c>
      <c r="P76" s="58" t="e">
        <f t="shared" ca="1" si="22"/>
        <v>#N/A</v>
      </c>
      <c r="Q76" s="58" t="str">
        <f t="shared" ca="1" si="14"/>
        <v>&gt;=M5</v>
      </c>
      <c r="R76" s="58">
        <f ca="1">VLOOKUP(Q76,Alavanca!A:B,2,0)</f>
        <v>0.5</v>
      </c>
      <c r="S76" s="249">
        <f t="shared" ca="1" si="26"/>
        <v>0</v>
      </c>
      <c r="T76" s="71" t="e">
        <f ca="1">IF(X76="S",IF($T$2&lt;0.05,0,VLOOKUP(P76,Alavanca!D:E,2,0)*K76/$M$7)-VLOOKUP(B76,Expansao_fevereiro2023!A:J,10,FALSE),IF($T$2&lt;0.05,0,VLOOKUP(P76,Alavanca!D:E,2,0)*K76/$M$7))</f>
        <v>#N/A</v>
      </c>
      <c r="U76" s="71">
        <v>957.55053333333331</v>
      </c>
      <c r="V76" s="71">
        <f>VLOOKUP(B76,[1]Jun_23!$I:$BB,46,FALSE)</f>
        <v>2393.87</v>
      </c>
      <c r="W76" s="71">
        <v>0</v>
      </c>
      <c r="X76" s="58" t="s">
        <v>254</v>
      </c>
    </row>
    <row r="77" spans="1:24">
      <c r="A77" s="58" t="s">
        <v>5332</v>
      </c>
      <c r="B77" s="58" t="s">
        <v>5333</v>
      </c>
      <c r="C77" s="58" t="str">
        <f t="shared" ca="1" si="23"/>
        <v>ALEXANDRE ARAUJO BEZERRIL</v>
      </c>
      <c r="D77" s="58" t="str">
        <f t="shared" ca="1" si="16"/>
        <v>GIOVANE BORGES DA SILVA</v>
      </c>
      <c r="E77" s="58" t="str">
        <f t="shared" ca="1" si="17"/>
        <v>MARCELO BATISTA CARVALHAIS</v>
      </c>
      <c r="F77" s="59">
        <f t="shared" ca="1" si="24"/>
        <v>45082</v>
      </c>
      <c r="G77" s="59" t="str">
        <f t="shared" ca="1" si="18"/>
        <v/>
      </c>
      <c r="J77" s="58">
        <f t="shared" ca="1" si="15"/>
        <v>17</v>
      </c>
      <c r="K77" s="58">
        <f t="shared" ca="1" si="19"/>
        <v>26</v>
      </c>
      <c r="L77" s="58">
        <f t="shared" ca="1" si="20"/>
        <v>4</v>
      </c>
      <c r="M77" s="58">
        <f t="shared" ca="1" si="25"/>
        <v>4</v>
      </c>
      <c r="N77" s="58">
        <v>0</v>
      </c>
      <c r="O77" s="58" t="str">
        <f t="shared" ca="1" si="21"/>
        <v>Pendente Faturamento</v>
      </c>
      <c r="P77" s="58" t="str">
        <f t="shared" ca="1" si="22"/>
        <v>CONSULTOR</v>
      </c>
      <c r="Q77" s="58" t="str">
        <f t="shared" ca="1" si="14"/>
        <v>M1</v>
      </c>
      <c r="R77" s="58">
        <f ca="1">VLOOKUP(Q77,Alavanca!A:B,2,0)</f>
        <v>0.25</v>
      </c>
      <c r="S77" s="249">
        <f t="shared" ca="1" si="26"/>
        <v>0</v>
      </c>
      <c r="T77" s="71">
        <f ca="1">IF(X77="S",IF($T$2&lt;0.05,0,VLOOKUP(P77,Alavanca!D:E,2,0)*K77/$M$7)-VLOOKUP(B77,Expansao_fevereiro2023!A:J,10,FALSE),IF($T$2&lt;0.05,0,VLOOKUP(P77,Alavanca!D:E,2,0)*K77/$M$7))</f>
        <v>4787.7526666666663</v>
      </c>
      <c r="U77" s="71">
        <v>957.55053333333331</v>
      </c>
      <c r="V77" s="71">
        <f>VLOOKUP(B77,[1]Jun_23!$I:$BB,46,FALSE)</f>
        <v>2393.87</v>
      </c>
      <c r="W77" s="71">
        <v>0</v>
      </c>
      <c r="X77" s="58" t="s">
        <v>254</v>
      </c>
    </row>
    <row r="78" spans="1:24">
      <c r="A78" s="58" t="s">
        <v>5700</v>
      </c>
      <c r="B78" s="58" t="s">
        <v>5701</v>
      </c>
      <c r="C78" s="58" t="str">
        <f t="shared" ca="1" si="23"/>
        <v>ALEXANDRE ARAUJO BEZERRIL</v>
      </c>
      <c r="D78" s="58" t="str">
        <f t="shared" ca="1" si="16"/>
        <v>GIOVANE BORGES DA SILVA</v>
      </c>
      <c r="E78" s="58" t="str">
        <f t="shared" ca="1" si="17"/>
        <v>MARCELO BATISTA CARVALHAIS</v>
      </c>
      <c r="F78" s="59">
        <f t="shared" ca="1" si="24"/>
        <v>45082</v>
      </c>
      <c r="G78" s="59" t="str">
        <f t="shared" ca="1" si="18"/>
        <v/>
      </c>
      <c r="J78" s="58">
        <f t="shared" ca="1" si="15"/>
        <v>17</v>
      </c>
      <c r="K78" s="58">
        <f t="shared" ca="1" si="19"/>
        <v>26</v>
      </c>
      <c r="L78" s="58">
        <f t="shared" ca="1" si="20"/>
        <v>4</v>
      </c>
      <c r="M78" s="58">
        <f t="shared" ca="1" si="25"/>
        <v>0</v>
      </c>
      <c r="N78" s="58">
        <v>1</v>
      </c>
      <c r="O78" s="58" t="str">
        <f t="shared" ca="1" si="21"/>
        <v>Credenciamento Não Atingindo</v>
      </c>
      <c r="P78" s="58" t="str">
        <f t="shared" ca="1" si="22"/>
        <v>CONSULTOR</v>
      </c>
      <c r="Q78" s="58" t="str">
        <f t="shared" ca="1" si="14"/>
        <v>M1</v>
      </c>
      <c r="R78" s="58">
        <f ca="1">VLOOKUP(Q78,Alavanca!A:B,2,0)</f>
        <v>0.25</v>
      </c>
      <c r="S78" s="249">
        <f t="shared" ca="1" si="26"/>
        <v>0.25</v>
      </c>
      <c r="T78" s="71">
        <f ca="1">IF(X78="S",IF($T$2&lt;0.05,0,VLOOKUP(P78,Alavanca!D:E,2,0)*K78/$M$7)-VLOOKUP(B78,Expansao_fevereiro2023!A:J,10,FALSE),IF($T$2&lt;0.05,0,VLOOKUP(P78,Alavanca!D:E,2,0)*K78/$M$7))</f>
        <v>4787.7526666666663</v>
      </c>
      <c r="U78" s="71">
        <v>0</v>
      </c>
      <c r="V78" s="71">
        <f>VLOOKUP(B78,[1]Jun_23!$I:$BB,46,FALSE)</f>
        <v>0</v>
      </c>
      <c r="W78" s="71">
        <v>0</v>
      </c>
      <c r="X78" s="58" t="s">
        <v>254</v>
      </c>
    </row>
    <row r="79" spans="1:24">
      <c r="A79" s="58">
        <v>70533341124</v>
      </c>
      <c r="B79" s="58" t="s">
        <v>5385</v>
      </c>
      <c r="C79" s="58" t="str">
        <f t="shared" ca="1" si="23"/>
        <v>-</v>
      </c>
      <c r="D79" s="58" t="e">
        <f t="shared" ca="1" si="16"/>
        <v>#N/A</v>
      </c>
      <c r="E79" s="58" t="e">
        <f t="shared" ca="1" si="17"/>
        <v>#N/A</v>
      </c>
      <c r="F79" s="59">
        <f t="shared" ca="1" si="24"/>
        <v>0</v>
      </c>
      <c r="G79" s="59">
        <f t="shared" ca="1" si="18"/>
        <v>0</v>
      </c>
      <c r="J79" s="58">
        <f t="shared" ca="1" si="15"/>
        <v>-32201</v>
      </c>
      <c r="K79" s="58" t="e">
        <f t="shared" ca="1" si="19"/>
        <v>#NUM!</v>
      </c>
      <c r="L79" s="58">
        <f t="shared" ca="1" si="20"/>
        <v>-16101</v>
      </c>
      <c r="M79" s="58">
        <f t="shared" ca="1" si="25"/>
        <v>4</v>
      </c>
      <c r="N79" s="58">
        <v>2</v>
      </c>
      <c r="O79" s="58" t="e">
        <f t="shared" ca="1" si="21"/>
        <v>#N/A</v>
      </c>
      <c r="P79" s="58" t="e">
        <f t="shared" ca="1" si="22"/>
        <v>#N/A</v>
      </c>
      <c r="Q79" s="58" t="str">
        <f t="shared" ca="1" si="14"/>
        <v>&gt;=M5</v>
      </c>
      <c r="R79" s="58">
        <f ca="1">VLOOKUP(Q79,Alavanca!A:B,2,0)</f>
        <v>0.5</v>
      </c>
      <c r="S79" s="249">
        <f t="shared" ca="1" si="26"/>
        <v>-1.2421588721197441E-4</v>
      </c>
      <c r="T79" s="71" t="e">
        <f ca="1">IF(X79="S",IF($T$2&lt;0.05,0,VLOOKUP(P79,Alavanca!D:E,2,0)*K79/$M$7)-VLOOKUP(B79,Expansao_fevereiro2023!A:J,10,FALSE),IF($T$2&lt;0.05,0,VLOOKUP(P79,Alavanca!D:E,2,0)*K79/$M$7))</f>
        <v>#N/A</v>
      </c>
      <c r="U79" s="71">
        <v>1915.1010666666666</v>
      </c>
      <c r="V79" s="71">
        <f>VLOOKUP(B79,[1]Jun_23!$I:$BB,46,FALSE)</f>
        <v>2872.65</v>
      </c>
      <c r="W79" s="71">
        <v>0</v>
      </c>
      <c r="X79" s="58" t="s">
        <v>254</v>
      </c>
    </row>
    <row r="80" spans="1:24">
      <c r="A80" s="58">
        <v>86936476104</v>
      </c>
      <c r="B80" s="58" t="s">
        <v>5702</v>
      </c>
      <c r="C80" s="58" t="str">
        <f t="shared" ca="1" si="23"/>
        <v>-</v>
      </c>
      <c r="D80" s="58" t="e">
        <f t="shared" ca="1" si="16"/>
        <v>#N/A</v>
      </c>
      <c r="E80" s="58" t="e">
        <f t="shared" ca="1" si="17"/>
        <v>#N/A</v>
      </c>
      <c r="F80" s="59">
        <f t="shared" ca="1" si="24"/>
        <v>0</v>
      </c>
      <c r="G80" s="59">
        <f t="shared" ca="1" si="18"/>
        <v>0</v>
      </c>
      <c r="J80" s="58">
        <f t="shared" ca="1" si="15"/>
        <v>-32201</v>
      </c>
      <c r="K80" s="58" t="e">
        <f t="shared" ca="1" si="19"/>
        <v>#NUM!</v>
      </c>
      <c r="L80" s="58">
        <f t="shared" ca="1" si="20"/>
        <v>-16101</v>
      </c>
      <c r="M80" s="58">
        <f t="shared" ca="1" si="25"/>
        <v>0</v>
      </c>
      <c r="N80" s="58">
        <v>0</v>
      </c>
      <c r="O80" s="58" t="e">
        <f t="shared" ca="1" si="21"/>
        <v>#N/A</v>
      </c>
      <c r="P80" s="58" t="e">
        <f t="shared" ca="1" si="22"/>
        <v>#N/A</v>
      </c>
      <c r="Q80" s="58" t="str">
        <f t="shared" ca="1" si="14"/>
        <v>&gt;=M5</v>
      </c>
      <c r="R80" s="58">
        <f ca="1">VLOOKUP(Q80,Alavanca!A:B,2,0)</f>
        <v>0.5</v>
      </c>
      <c r="S80" s="249">
        <f t="shared" ca="1" si="26"/>
        <v>0</v>
      </c>
      <c r="T80" s="71" t="e">
        <f ca="1">IF(X80="S",IF($T$2&lt;0.05,0,VLOOKUP(P80,Alavanca!D:E,2,0)*K80/$M$7)-VLOOKUP(B80,Expansao_fevereiro2023!A:J,10,FALSE),IF($T$2&lt;0.05,0,VLOOKUP(P80,Alavanca!D:E,2,0)*K80/$M$7))</f>
        <v>#N/A</v>
      </c>
      <c r="U80" s="71">
        <v>12181.762666666667</v>
      </c>
      <c r="V80" s="71">
        <f>VLOOKUP(B80,[1]Jun_23!$I:$BB,46,FALSE)</f>
        <v>0</v>
      </c>
      <c r="W80" s="71">
        <v>0</v>
      </c>
      <c r="X80" s="58" t="s">
        <v>254</v>
      </c>
    </row>
    <row r="81" spans="1:24">
      <c r="A81" s="58">
        <v>61257753720</v>
      </c>
      <c r="B81" s="58" t="s">
        <v>5581</v>
      </c>
      <c r="C81" s="58" t="str">
        <f t="shared" ca="1" si="23"/>
        <v>-</v>
      </c>
      <c r="D81" s="58" t="e">
        <f t="shared" ca="1" si="16"/>
        <v>#N/A</v>
      </c>
      <c r="E81" s="58" t="e">
        <f t="shared" ca="1" si="17"/>
        <v>#N/A</v>
      </c>
      <c r="F81" s="59">
        <f t="shared" ca="1" si="24"/>
        <v>0</v>
      </c>
      <c r="G81" s="59">
        <f t="shared" ca="1" si="18"/>
        <v>0</v>
      </c>
      <c r="J81" s="58">
        <f t="shared" ca="1" si="15"/>
        <v>-32201</v>
      </c>
      <c r="K81" s="58" t="e">
        <f t="shared" ca="1" si="19"/>
        <v>#NUM!</v>
      </c>
      <c r="L81" s="58">
        <f t="shared" ca="1" si="20"/>
        <v>-16101</v>
      </c>
      <c r="M81" s="58">
        <f t="shared" ca="1" si="25"/>
        <v>1</v>
      </c>
      <c r="N81" s="58">
        <v>3</v>
      </c>
      <c r="O81" s="58" t="e">
        <f t="shared" ca="1" si="21"/>
        <v>#N/A</v>
      </c>
      <c r="P81" s="58" t="e">
        <f t="shared" ca="1" si="22"/>
        <v>#N/A</v>
      </c>
      <c r="Q81" s="58" t="str">
        <f t="shared" ca="1" si="14"/>
        <v>&gt;=M5</v>
      </c>
      <c r="R81" s="58">
        <f ca="1">VLOOKUP(Q81,Alavanca!A:B,2,0)</f>
        <v>0.5</v>
      </c>
      <c r="S81" s="249">
        <f t="shared" ca="1" si="26"/>
        <v>-1.8632383081796161E-4</v>
      </c>
      <c r="T81" s="71" t="e">
        <f ca="1">IF(X81="S",IF($T$2&lt;0.05,0,VLOOKUP(P81,Alavanca!D:E,2,0)*K81/$M$7)-VLOOKUP(B81,Expansao_fevereiro2023!A:J,10,FALSE),IF($T$2&lt;0.05,0,VLOOKUP(P81,Alavanca!D:E,2,0)*K81/$M$7))</f>
        <v>#N/A</v>
      </c>
      <c r="U81" s="71">
        <v>0</v>
      </c>
      <c r="V81" s="71">
        <f>VLOOKUP(B81,[1]Jun_23!$I:$BB,46,FALSE)</f>
        <v>0</v>
      </c>
      <c r="W81" s="71">
        <v>0</v>
      </c>
      <c r="X81" s="58" t="s">
        <v>254</v>
      </c>
    </row>
    <row r="82" spans="1:24">
      <c r="A82" s="58" t="s">
        <v>5703</v>
      </c>
      <c r="B82" s="58" t="s">
        <v>5704</v>
      </c>
      <c r="C82" s="58" t="str">
        <f t="shared" ca="1" si="23"/>
        <v>JOSE GOMES DE MELLO</v>
      </c>
      <c r="D82" s="58" t="str">
        <f t="shared" ca="1" si="16"/>
        <v>GIOVANE BORGES DA SILVA</v>
      </c>
      <c r="E82" s="58" t="str">
        <f t="shared" ca="1" si="17"/>
        <v>MARCELO BATISTA CARVALHAIS</v>
      </c>
      <c r="F82" s="59">
        <f t="shared" ca="1" si="24"/>
        <v>45082</v>
      </c>
      <c r="G82" s="59">
        <f t="shared" ca="1" si="18"/>
        <v>45093</v>
      </c>
      <c r="J82" s="58">
        <f t="shared" ca="1" si="15"/>
        <v>7</v>
      </c>
      <c r="K82" s="58">
        <f t="shared" ca="1" si="19"/>
        <v>12</v>
      </c>
      <c r="L82" s="58">
        <f t="shared" ca="1" si="20"/>
        <v>2</v>
      </c>
      <c r="M82" s="58">
        <f t="shared" ca="1" si="25"/>
        <v>0</v>
      </c>
      <c r="N82" s="58">
        <v>3</v>
      </c>
      <c r="O82" s="58" t="str">
        <f t="shared" ca="1" si="21"/>
        <v>Elegível</v>
      </c>
      <c r="P82" s="58" t="str">
        <f t="shared" ca="1" si="22"/>
        <v>CONSULTOR</v>
      </c>
      <c r="Q82" s="58" t="str">
        <f t="shared" ca="1" si="14"/>
        <v>M1</v>
      </c>
      <c r="R82" s="58">
        <f ca="1">VLOOKUP(Q82,Alavanca!A:B,2,0)</f>
        <v>0.25</v>
      </c>
      <c r="S82" s="249">
        <f t="shared" ca="1" si="26"/>
        <v>1.5</v>
      </c>
      <c r="T82" s="71">
        <f ca="1">IF(X82="S",IF($T$2&lt;0.05,0,VLOOKUP(P82,Alavanca!D:E,2,0)*K82/$M$7)-VLOOKUP(B82,Expansao_fevereiro2023!A:J,10,FALSE),IF($T$2&lt;0.05,0,VLOOKUP(P82,Alavanca!D:E,2,0)*K82/$M$7))</f>
        <v>2209.7319999999995</v>
      </c>
      <c r="U82" s="71">
        <v>0</v>
      </c>
      <c r="V82" s="71">
        <f>VLOOKUP(B82,[1]Jun_23!$I:$BB,46,FALSE)</f>
        <v>0</v>
      </c>
      <c r="W82" s="71">
        <v>0</v>
      </c>
      <c r="X82" s="58" t="s">
        <v>254</v>
      </c>
    </row>
    <row r="83" spans="1:24">
      <c r="A83" s="58">
        <v>81217188134</v>
      </c>
      <c r="B83" s="58" t="s">
        <v>5705</v>
      </c>
      <c r="C83" s="58" t="str">
        <f t="shared" ca="1" si="23"/>
        <v>-</v>
      </c>
      <c r="D83" s="58" t="e">
        <f t="shared" ca="1" si="16"/>
        <v>#N/A</v>
      </c>
      <c r="E83" s="58" t="e">
        <f t="shared" ca="1" si="17"/>
        <v>#N/A</v>
      </c>
      <c r="F83" s="59">
        <f t="shared" ca="1" si="24"/>
        <v>0</v>
      </c>
      <c r="G83" s="59">
        <f t="shared" ca="1" si="18"/>
        <v>0</v>
      </c>
      <c r="J83" s="58">
        <f t="shared" ca="1" si="15"/>
        <v>-32201</v>
      </c>
      <c r="K83" s="58" t="e">
        <f t="shared" ca="1" si="19"/>
        <v>#NUM!</v>
      </c>
      <c r="L83" s="58">
        <f t="shared" ca="1" si="20"/>
        <v>-16101</v>
      </c>
      <c r="M83" s="58">
        <f t="shared" ca="1" si="25"/>
        <v>0</v>
      </c>
      <c r="N83" s="58">
        <v>0</v>
      </c>
      <c r="O83" s="58" t="e">
        <f t="shared" ca="1" si="21"/>
        <v>#N/A</v>
      </c>
      <c r="P83" s="58" t="e">
        <f t="shared" ca="1" si="22"/>
        <v>#N/A</v>
      </c>
      <c r="Q83" s="58" t="str">
        <f t="shared" ca="1" si="14"/>
        <v>&gt;=M5</v>
      </c>
      <c r="R83" s="58">
        <f ca="1">VLOOKUP(Q83,Alavanca!A:B,2,0)</f>
        <v>0.5</v>
      </c>
      <c r="S83" s="249">
        <f t="shared" ca="1" si="26"/>
        <v>0</v>
      </c>
      <c r="T83" s="71" t="e">
        <f ca="1">IF(X83="S",IF($T$2&lt;0.05,0,VLOOKUP(P83,Alavanca!D:E,2,0)*K83/$M$7)-VLOOKUP(B83,Expansao_fevereiro2023!A:J,10,FALSE),IF($T$2&lt;0.05,0,VLOOKUP(P83,Alavanca!D:E,2,0)*K83/$M$7))</f>
        <v>#N/A</v>
      </c>
      <c r="U83" s="71">
        <v>12608.096</v>
      </c>
      <c r="V83" s="71">
        <f>VLOOKUP(B83,[1]Jun_23!$I:$BB,46,FALSE)</f>
        <v>0</v>
      </c>
      <c r="W83" s="71">
        <v>0</v>
      </c>
      <c r="X83" s="58" t="s">
        <v>254</v>
      </c>
    </row>
    <row r="84" spans="1:24">
      <c r="A84" s="58" t="s">
        <v>5393</v>
      </c>
      <c r="B84" s="58" t="s">
        <v>5394</v>
      </c>
      <c r="C84" s="58" t="str">
        <f t="shared" ca="1" si="23"/>
        <v>TIAGO PEREIRA FURTADO</v>
      </c>
      <c r="D84" s="58" t="str">
        <f t="shared" ca="1" si="16"/>
        <v>MURILO RODRIGUES</v>
      </c>
      <c r="E84" s="58" t="str">
        <f t="shared" ca="1" si="17"/>
        <v>MARCELO BATISTA CARVALHAIS</v>
      </c>
      <c r="F84" s="59">
        <f t="shared" ca="1" si="24"/>
        <v>45096</v>
      </c>
      <c r="G84" s="59" t="str">
        <f t="shared" ca="1" si="18"/>
        <v/>
      </c>
      <c r="J84" s="58">
        <f t="shared" ca="1" si="15"/>
        <v>8</v>
      </c>
      <c r="K84" s="58">
        <f t="shared" ca="1" si="19"/>
        <v>12</v>
      </c>
      <c r="L84" s="58">
        <f t="shared" ca="1" si="20"/>
        <v>2</v>
      </c>
      <c r="M84" s="58">
        <f t="shared" ca="1" si="25"/>
        <v>3</v>
      </c>
      <c r="N84" s="58">
        <v>4</v>
      </c>
      <c r="O84" s="58" t="str">
        <f t="shared" ca="1" si="21"/>
        <v>Elegível</v>
      </c>
      <c r="P84" s="58" t="str">
        <f t="shared" ca="1" si="22"/>
        <v>CONSULTOR</v>
      </c>
      <c r="Q84" s="58" t="str">
        <f t="shared" ca="1" si="14"/>
        <v>M1</v>
      </c>
      <c r="R84" s="58">
        <f ca="1">VLOOKUP(Q84,Alavanca!A:B,2,0)</f>
        <v>0.25</v>
      </c>
      <c r="S84" s="249">
        <f t="shared" ca="1" si="26"/>
        <v>2</v>
      </c>
      <c r="T84" s="71">
        <f ca="1">IF(X84="S",IF($T$2&lt;0.05,0,VLOOKUP(P84,Alavanca!D:E,2,0)*K84/$M$7)-VLOOKUP(B84,Expansao_fevereiro2023!A:J,10,FALSE),IF($T$2&lt;0.05,0,VLOOKUP(P84,Alavanca!D:E,2,0)*K84/$M$7))</f>
        <v>2209.7319999999995</v>
      </c>
      <c r="U84" s="71">
        <v>0</v>
      </c>
      <c r="V84" s="71">
        <f>VLOOKUP(B84,[1]Jun_23!$I:$BB,46,FALSE)</f>
        <v>2209.73</v>
      </c>
      <c r="W84" s="71">
        <v>0</v>
      </c>
      <c r="X84" s="58" t="s">
        <v>254</v>
      </c>
    </row>
    <row r="85" spans="1:24">
      <c r="A85" s="58" t="s">
        <v>5706</v>
      </c>
      <c r="B85" s="58" t="s">
        <v>5707</v>
      </c>
      <c r="C85" s="58" t="str">
        <f t="shared" ref="C85:C88" ca="1" si="27">IFERROR(VLOOKUP(A85,INDIRECT("'"&amp;$O$3&amp;"'!G:L"),6,0),"-")</f>
        <v>SYLVIA FERNANDES LIMA</v>
      </c>
      <c r="D85" s="58" t="str">
        <f t="shared" ref="D85:D88" ca="1" si="28">VLOOKUP(A85,INDIRECT("'"&amp;$O$3&amp;"'!G:N"),8,0)</f>
        <v>MURILO RODRIGUES</v>
      </c>
      <c r="E85" s="58" t="str">
        <f t="shared" ref="E85:E88" ca="1" si="29">VLOOKUP(A85,INDIRECT("'"&amp;$O$3&amp;"'!G:T"),10,0)</f>
        <v>MARCELO BATISTA CARVALHAIS</v>
      </c>
      <c r="F85" s="59">
        <f t="shared" ref="F85:F88" ca="1" si="30">IFERROR(IF(VLOOKUP(A85,INDIRECT("'"&amp;$O$3&amp;"'!G:V"),13,0)=0,"",VLOOKUP(A85,INDIRECT("'"&amp;$O$3&amp;"'!G:V"),13,0)),0)</f>
        <v>45096</v>
      </c>
      <c r="G85" s="59" t="str">
        <f t="shared" ref="G85:G88" ca="1" si="31">IFERROR(IF(VLOOKUP(A85,INDIRECT("'"&amp;$O$3&amp;"'!G:V"),14,0)=0,"",VLOOKUP(A85,INDIRECT("'"&amp;$O$3&amp;"'!G:V"),14,0)),0)</f>
        <v/>
      </c>
      <c r="J85" s="58">
        <f t="shared" ref="J85:J88" ca="1" si="32">IF(AND(F85&lt;$M$2,G85=""),NETWORKDAYS($M$2,$M$3,$O$5:$O$7),IF(F85&lt;$M$2,NETWORKDAYS($M$2,G85,$O$5:$O$7),IF(G85="",NETWORKDAYS(F85,$M$3,$O$5:$O$7),NETWORKDAYS(F85,G85,$O$5:$O$7))))-2</f>
        <v>8</v>
      </c>
      <c r="K85" s="58">
        <f t="shared" ref="K85:K88" ca="1" si="33">IF(AND(F85&lt;$M$2,G85=""),DATEDIF($M$2,$M$3,"D")+1,IF(F85&lt;$M$2,DATEDIF($M$2,G85,"D")+1,IF(G85="",DATEDIF(F85,$M$3,"D")+1,DATEDIF(F85,G85,"D")+1)))</f>
        <v>12</v>
      </c>
      <c r="L85" s="58">
        <f t="shared" ref="L85:L88" ca="1" si="34">ROUND(J85*R85,0)</f>
        <v>2</v>
      </c>
      <c r="M85" s="58">
        <f t="shared" ref="M85:M88" ca="1" si="35">COUNTIFS(INDIRECT("'"&amp;$O$2&amp;"'!b:b"),A85,INDIRECT("'"&amp;$O$2&amp;"'!O:O"),"&gt;="&amp;$M$2,INDIRECT("'"&amp;$O$2&amp;"'!O:O"),"&lt;="&amp;$M$3)</f>
        <v>0</v>
      </c>
      <c r="N85" s="58">
        <v>0</v>
      </c>
      <c r="O85" s="58" t="str">
        <f t="shared" ref="O85:O88" ca="1" si="36">IF(VLOOKUP(A85,INDIRECT("'"&amp;$O$3&amp;"'!G:J"),4,0)="GERENTE","Gerente",IF(VLOOKUP(A85,INDIRECT("'"&amp;$O$3&amp;"'!G:J"),4,0)="COORDENADOR","Coordenador",IF(VLOOKUP(A85,INDIRECT("'"&amp;$O$3&amp;"'!G:J"),4,0)="SUPERVISOR","Supervisor",IF(VLOOKUP(A85,INDIRECT("'"&amp;$O$3&amp;"'!G:J"),4,0)="ANALISTA","Analista",IF(VLOOKUP(A85,INDIRECT("'"&amp;$O$3&amp;"'!G:J"),4,0)="SUPERVISOR DE TREINAMENTO","Supervisor de Treinamento",IF(AND(N85&gt;=L85,N85&gt;0),"Elegível",IF(M85&gt;=L85,"Pendente Faturamento","Credenciamento Não Atingindo")))))))</f>
        <v>Credenciamento Não Atingindo</v>
      </c>
      <c r="P85" s="58" t="str">
        <f t="shared" ref="P85:P88" ca="1" si="37">VLOOKUP(A85,INDIRECT("'"&amp;$O$3&amp;"'!G:J"),4,0)</f>
        <v>CONSULTOR</v>
      </c>
      <c r="Q85" s="58" t="str">
        <f t="shared" ref="Q85:Q88" ca="1" si="38">IF(F85&gt;=$M$2,"M1",IF(AND(MONTH(F85)=MONTH($M$2)-1,YEAR(F85)=YEAR($M$2)),"M2",IF(AND(MONTH(F85)=MONTH($M$2)-2,YEAR(F85)=YEAR($M$2)),"M3",IF(AND(MONTH(F85)=MONTH($M$2)+9,YEAR(F85)=YEAR($M$2)-1),"M4","&gt;=M5"))))</f>
        <v>M1</v>
      </c>
      <c r="R85" s="58">
        <f ca="1">VLOOKUP(Q85,Alavanca!A:B,2,0)</f>
        <v>0.25</v>
      </c>
      <c r="S85" s="249">
        <f t="shared" ref="S85:S88" ca="1" si="39">IFERROR(N85/L85,0%)</f>
        <v>0</v>
      </c>
      <c r="T85" s="71">
        <f ca="1">IF(X85="S",IF($T$2&lt;0.05,0,VLOOKUP(P85,Alavanca!D:E,2,0)*K85/$M$7)-VLOOKUP(B85,Expansao_fevereiro2023!A:J,10,FALSE),IF($T$2&lt;0.05,0,VLOOKUP(P85,Alavanca!D:E,2,0)*K85/$M$7))</f>
        <v>2209.7319999999995</v>
      </c>
      <c r="U85" s="71">
        <v>0</v>
      </c>
      <c r="V85" s="71">
        <f>VLOOKUP(B85,[1]Jun_23!$I:$BB,46,FALSE)</f>
        <v>0</v>
      </c>
      <c r="W85" s="71">
        <v>0</v>
      </c>
      <c r="X85" s="58" t="s">
        <v>254</v>
      </c>
    </row>
    <row r="86" spans="1:24">
      <c r="A86" s="58" t="s">
        <v>5708</v>
      </c>
      <c r="B86" s="58" t="s">
        <v>5709</v>
      </c>
      <c r="C86" s="58" t="str">
        <f t="shared" ca="1" si="27"/>
        <v>BRUNA VERONICA ALBERTIM SOARES</v>
      </c>
      <c r="D86" s="58" t="str">
        <f t="shared" ca="1" si="28"/>
        <v>JULIANA TAVARES DE ARAUJO</v>
      </c>
      <c r="E86" s="58" t="str">
        <f t="shared" ca="1" si="29"/>
        <v>MARCELO BATISTA CARVALHAIS</v>
      </c>
      <c r="F86" s="59">
        <f t="shared" ca="1" si="30"/>
        <v>45096</v>
      </c>
      <c r="G86" s="59" t="str">
        <f t="shared" ca="1" si="31"/>
        <v/>
      </c>
      <c r="J86" s="58">
        <f t="shared" ca="1" si="32"/>
        <v>8</v>
      </c>
      <c r="K86" s="58">
        <f t="shared" ca="1" si="33"/>
        <v>12</v>
      </c>
      <c r="L86" s="58">
        <f t="shared" ca="1" si="34"/>
        <v>2</v>
      </c>
      <c r="M86" s="58">
        <f t="shared" ca="1" si="35"/>
        <v>2</v>
      </c>
      <c r="N86" s="58">
        <v>0</v>
      </c>
      <c r="O86" s="58" t="str">
        <f t="shared" ca="1" si="36"/>
        <v>Pendente Faturamento</v>
      </c>
      <c r="P86" s="58" t="str">
        <f t="shared" ca="1" si="37"/>
        <v>CONSULTOR</v>
      </c>
      <c r="Q86" s="58" t="str">
        <f t="shared" ca="1" si="38"/>
        <v>M1</v>
      </c>
      <c r="R86" s="58">
        <f ca="1">VLOOKUP(Q86,Alavanca!A:B,2,0)</f>
        <v>0.25</v>
      </c>
      <c r="S86" s="249">
        <f t="shared" ca="1" si="39"/>
        <v>0</v>
      </c>
      <c r="T86" s="71">
        <f ca="1">IF(X86="S",IF($T$2&lt;0.05,0,VLOOKUP(P86,Alavanca!D:E,2,0)*K86/$M$7)-VLOOKUP(B86,Expansao_fevereiro2023!A:J,10,FALSE),IF($T$2&lt;0.05,0,VLOOKUP(P86,Alavanca!D:E,2,0)*K86/$M$7))</f>
        <v>2209.7319999999995</v>
      </c>
      <c r="U86" s="71">
        <v>0</v>
      </c>
      <c r="V86" s="71">
        <f>VLOOKUP(B86,[1]Jun_23!$I:$BB,46,FALSE)</f>
        <v>883.89</v>
      </c>
      <c r="W86" s="71">
        <v>0</v>
      </c>
      <c r="X86" s="58" t="s">
        <v>254</v>
      </c>
    </row>
    <row r="87" spans="1:24">
      <c r="A87" s="58" t="s">
        <v>5710</v>
      </c>
      <c r="B87" s="58" t="s">
        <v>5711</v>
      </c>
      <c r="C87" s="58" t="str">
        <f t="shared" ca="1" si="27"/>
        <v>-</v>
      </c>
      <c r="D87" s="58" t="e">
        <f t="shared" ca="1" si="28"/>
        <v>#N/A</v>
      </c>
      <c r="E87" s="58" t="e">
        <f t="shared" ca="1" si="29"/>
        <v>#N/A</v>
      </c>
      <c r="F87" s="59">
        <f t="shared" ca="1" si="30"/>
        <v>0</v>
      </c>
      <c r="G87" s="59">
        <f t="shared" ca="1" si="31"/>
        <v>0</v>
      </c>
      <c r="J87" s="58">
        <f t="shared" ca="1" si="32"/>
        <v>-32201</v>
      </c>
      <c r="K87" s="58" t="e">
        <f t="shared" ca="1" si="33"/>
        <v>#NUM!</v>
      </c>
      <c r="L87" s="58">
        <f t="shared" ca="1" si="34"/>
        <v>-16101</v>
      </c>
      <c r="M87" s="58">
        <f t="shared" ca="1" si="35"/>
        <v>0</v>
      </c>
      <c r="N87" s="58">
        <v>0</v>
      </c>
      <c r="O87" s="58" t="e">
        <f t="shared" ca="1" si="36"/>
        <v>#N/A</v>
      </c>
      <c r="P87" s="58" t="e">
        <f t="shared" ca="1" si="37"/>
        <v>#N/A</v>
      </c>
      <c r="Q87" s="58" t="str">
        <f t="shared" ca="1" si="38"/>
        <v>&gt;=M5</v>
      </c>
      <c r="R87" s="58">
        <f ca="1">VLOOKUP(Q87,Alavanca!A:B,2,0)</f>
        <v>0.5</v>
      </c>
      <c r="S87" s="249">
        <f t="shared" ca="1" si="39"/>
        <v>0</v>
      </c>
      <c r="T87" s="71" t="e">
        <f ca="1">IF(X87="S",IF($T$2&lt;0.05,0,VLOOKUP(P87,Alavanca!D:E,2,0)*K87/$M$7)-VLOOKUP(B87,Expansao_fevereiro2023!A:J,10,FALSE),IF($T$2&lt;0.05,0,VLOOKUP(P87,Alavanca!D:E,2,0)*K87/$M$7))</f>
        <v>#N/A</v>
      </c>
      <c r="U87" s="71">
        <v>0</v>
      </c>
      <c r="V87" s="71">
        <f>VLOOKUP(B87,[1]Jun_23!$I:$BB,46,FALSE)</f>
        <v>0</v>
      </c>
      <c r="W87" s="71">
        <v>0</v>
      </c>
      <c r="X87" s="58" t="s">
        <v>254</v>
      </c>
    </row>
    <row r="88" spans="1:24">
      <c r="A88" s="58">
        <v>888248105</v>
      </c>
      <c r="B88" s="58" t="s">
        <v>5712</v>
      </c>
      <c r="C88" s="58" t="str">
        <f t="shared" ca="1" si="27"/>
        <v>-</v>
      </c>
      <c r="D88" s="58" t="e">
        <f t="shared" ca="1" si="28"/>
        <v>#N/A</v>
      </c>
      <c r="E88" s="58" t="e">
        <f t="shared" ca="1" si="29"/>
        <v>#N/A</v>
      </c>
      <c r="F88" s="59">
        <f t="shared" ca="1" si="30"/>
        <v>0</v>
      </c>
      <c r="G88" s="59">
        <f t="shared" ca="1" si="31"/>
        <v>0</v>
      </c>
      <c r="J88" s="58">
        <f t="shared" ca="1" si="32"/>
        <v>-32201</v>
      </c>
      <c r="K88" s="58" t="e">
        <f t="shared" ca="1" si="33"/>
        <v>#NUM!</v>
      </c>
      <c r="L88" s="58">
        <f t="shared" ca="1" si="34"/>
        <v>-16101</v>
      </c>
      <c r="M88" s="58">
        <f t="shared" ca="1" si="35"/>
        <v>0</v>
      </c>
      <c r="N88" s="58">
        <v>0</v>
      </c>
      <c r="O88" s="58" t="e">
        <f t="shared" ca="1" si="36"/>
        <v>#N/A</v>
      </c>
      <c r="P88" s="58" t="e">
        <f t="shared" ca="1" si="37"/>
        <v>#N/A</v>
      </c>
      <c r="Q88" s="58" t="str">
        <f t="shared" ca="1" si="38"/>
        <v>&gt;=M5</v>
      </c>
      <c r="R88" s="58">
        <f ca="1">VLOOKUP(Q88,Alavanca!A:B,2,0)</f>
        <v>0.5</v>
      </c>
      <c r="S88" s="249">
        <f t="shared" ca="1" si="39"/>
        <v>0</v>
      </c>
      <c r="T88" s="71" t="e">
        <f ca="1">IF(X88="S",IF($T$2&lt;0.05,0,VLOOKUP(P88,Alavanca!D:E,2,0)*K88/$M$7)-VLOOKUP(B88,Expansao_fevereiro2023!A:J,10,FALSE),IF($T$2&lt;0.05,0,VLOOKUP(P88,Alavanca!D:E,2,0)*K88/$M$7))</f>
        <v>#N/A</v>
      </c>
      <c r="U88" s="71">
        <v>1291.7216666666668</v>
      </c>
      <c r="V88" s="71">
        <f>VLOOKUP(B88,[1]Jun_23!$I:$BB,46,FALSE)</f>
        <v>0</v>
      </c>
      <c r="W88" s="71">
        <v>0</v>
      </c>
      <c r="X88" s="58" t="s">
        <v>254</v>
      </c>
    </row>
    <row r="89" spans="1:24">
      <c r="N89" s="58">
        <v>2</v>
      </c>
    </row>
    <row r="90" spans="1:24">
      <c r="N90" s="58">
        <v>0</v>
      </c>
    </row>
    <row r="91" spans="1:24">
      <c r="N91" s="58">
        <v>1</v>
      </c>
    </row>
    <row r="92" spans="1:24">
      <c r="N92" s="58">
        <v>0</v>
      </c>
    </row>
    <row r="93" spans="1:24">
      <c r="N93" s="58">
        <v>0</v>
      </c>
    </row>
  </sheetData>
  <mergeCells count="4">
    <mergeCell ref="C1:E1"/>
    <mergeCell ref="H1:I1"/>
    <mergeCell ref="K1:P1"/>
    <mergeCell ref="R1:U1"/>
  </mergeCells>
  <dataValidations count="1">
    <dataValidation allowBlank="1" showInputMessage="1" showErrorMessage="1" promptTitle="Informe o CPF do Promotor" prompt="Informe o CPF do promotor sem formatação e máscara._x000a_Deve ser único na plataforma._x000a__x000a_INFORMAÇÃO OBRIGATÓRIA." sqref="A14:A17" xr:uid="{787A1964-6FEA-4586-B4F3-06C049BB2A15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C8BCB-20BF-47AF-90BB-1EEE038C5581}">
  <sheetPr>
    <tabColor theme="4" tint="-0.499984740745262"/>
  </sheetPr>
  <dimension ref="A1:Z1903"/>
  <sheetViews>
    <sheetView showGridLines="0" zoomScale="70" zoomScaleNormal="70" workbookViewId="0">
      <selection activeCell="A5" sqref="A5"/>
    </sheetView>
  </sheetViews>
  <sheetFormatPr defaultRowHeight="14.5"/>
  <cols>
    <col min="1" max="1" width="31" bestFit="1" customWidth="1"/>
    <col min="2" max="2" width="31" customWidth="1"/>
    <col min="3" max="3" width="46.81640625" bestFit="1" customWidth="1"/>
    <col min="4" max="4" width="12.453125" customWidth="1"/>
    <col min="5" max="5" width="3.453125" customWidth="1"/>
    <col min="6" max="6" width="14.1796875" customWidth="1"/>
    <col min="7" max="7" width="10.6328125" bestFit="1" customWidth="1"/>
    <col min="8" max="8" width="12.81640625" bestFit="1" customWidth="1"/>
    <col min="9" max="9" width="20.81640625" bestFit="1" customWidth="1"/>
    <col min="10" max="10" width="18.1796875" bestFit="1" customWidth="1"/>
    <col min="11" max="11" width="145.1796875" bestFit="1" customWidth="1"/>
    <col min="12" max="12" width="35.1796875" bestFit="1" customWidth="1"/>
    <col min="13" max="14" width="24.81640625" bestFit="1" customWidth="1"/>
    <col min="15" max="15" width="20.1796875" bestFit="1" customWidth="1"/>
    <col min="16" max="16" width="28" customWidth="1"/>
    <col min="17" max="17" width="23.08984375" customWidth="1"/>
    <col min="18" max="18" width="12.90625" bestFit="1" customWidth="1"/>
    <col min="19" max="19" width="12.54296875" bestFit="1" customWidth="1"/>
    <col min="20" max="20" width="17.81640625" bestFit="1" customWidth="1"/>
    <col min="21" max="21" width="28.453125" bestFit="1" customWidth="1"/>
    <col min="22" max="22" width="15.1796875" bestFit="1" customWidth="1"/>
    <col min="23" max="25" width="10.81640625" bestFit="1" customWidth="1"/>
    <col min="26" max="26" width="8.90625" bestFit="1" customWidth="1"/>
  </cols>
  <sheetData>
    <row r="1" spans="1:26">
      <c r="A1" s="110" t="s">
        <v>225</v>
      </c>
      <c r="B1" s="110" t="s">
        <v>562</v>
      </c>
      <c r="C1" s="110" t="s">
        <v>226</v>
      </c>
      <c r="D1" s="110" t="s">
        <v>227</v>
      </c>
      <c r="E1" s="110" t="s">
        <v>228</v>
      </c>
      <c r="F1" s="110" t="s">
        <v>229</v>
      </c>
      <c r="G1" s="110" t="s">
        <v>230</v>
      </c>
      <c r="H1" s="110" t="s">
        <v>231</v>
      </c>
      <c r="I1" s="110" t="s">
        <v>232</v>
      </c>
      <c r="J1" s="110" t="s">
        <v>233</v>
      </c>
      <c r="K1" s="110" t="s">
        <v>234</v>
      </c>
      <c r="L1" s="110" t="s">
        <v>235</v>
      </c>
      <c r="M1" s="110" t="s">
        <v>236</v>
      </c>
      <c r="N1" s="110" t="s">
        <v>237</v>
      </c>
      <c r="O1" s="110" t="s">
        <v>238</v>
      </c>
      <c r="P1" s="110" t="s">
        <v>239</v>
      </c>
      <c r="Q1" s="110" t="s">
        <v>240</v>
      </c>
      <c r="R1" s="110" t="s">
        <v>241</v>
      </c>
      <c r="S1" s="110" t="s">
        <v>242</v>
      </c>
      <c r="T1" s="110" t="s">
        <v>243</v>
      </c>
      <c r="U1" s="110" t="s">
        <v>244</v>
      </c>
      <c r="V1" s="110" t="s">
        <v>245</v>
      </c>
      <c r="W1" s="69" t="s">
        <v>4164</v>
      </c>
      <c r="X1" s="69" t="s">
        <v>4286</v>
      </c>
      <c r="Y1" s="69" t="s">
        <v>4756</v>
      </c>
      <c r="Z1" s="70" t="s">
        <v>476</v>
      </c>
    </row>
    <row r="2" spans="1:26">
      <c r="A2" t="s">
        <v>246</v>
      </c>
      <c r="B2">
        <v>7063218123</v>
      </c>
      <c r="C2" t="s">
        <v>922</v>
      </c>
      <c r="D2" t="s">
        <v>57</v>
      </c>
      <c r="E2" t="s">
        <v>58</v>
      </c>
      <c r="F2">
        <v>12394671</v>
      </c>
      <c r="G2">
        <v>45040</v>
      </c>
      <c r="H2" t="s">
        <v>4388</v>
      </c>
      <c r="I2" t="s">
        <v>255</v>
      </c>
      <c r="J2" t="s">
        <v>259</v>
      </c>
      <c r="K2" t="s">
        <v>2968</v>
      </c>
      <c r="L2" t="s">
        <v>251</v>
      </c>
      <c r="O2" s="111">
        <v>45041</v>
      </c>
      <c r="P2" t="s">
        <v>252</v>
      </c>
      <c r="Q2" t="s">
        <v>253</v>
      </c>
      <c r="R2" s="111">
        <v>45042</v>
      </c>
      <c r="W2">
        <v>0</v>
      </c>
      <c r="X2">
        <v>967.25</v>
      </c>
      <c r="Y2">
        <v>9727.35</v>
      </c>
      <c r="Z2">
        <f>SUM(W2:Y2)</f>
        <v>10694.6</v>
      </c>
    </row>
    <row r="3" spans="1:26">
      <c r="A3" t="s">
        <v>246</v>
      </c>
      <c r="B3">
        <v>72637005149</v>
      </c>
      <c r="C3" t="s">
        <v>1818</v>
      </c>
      <c r="D3" t="s">
        <v>57</v>
      </c>
      <c r="E3" t="s">
        <v>58</v>
      </c>
      <c r="F3">
        <v>12185557</v>
      </c>
      <c r="G3">
        <v>44991</v>
      </c>
      <c r="H3" t="s">
        <v>3156</v>
      </c>
      <c r="I3" t="s">
        <v>255</v>
      </c>
      <c r="J3" t="s">
        <v>259</v>
      </c>
      <c r="K3" t="s">
        <v>1770</v>
      </c>
      <c r="L3" t="s">
        <v>251</v>
      </c>
      <c r="O3" s="111">
        <v>44998</v>
      </c>
      <c r="P3" t="s">
        <v>252</v>
      </c>
      <c r="Q3" t="s">
        <v>253</v>
      </c>
      <c r="R3" s="111">
        <v>44999</v>
      </c>
      <c r="W3">
        <v>2324.6</v>
      </c>
      <c r="X3">
        <v>2996.16</v>
      </c>
      <c r="Y3">
        <v>6708.53</v>
      </c>
      <c r="Z3">
        <f t="shared" ref="Z3:Z66" si="0">SUM(W3:Y3)</f>
        <v>12029.29</v>
      </c>
    </row>
    <row r="4" spans="1:26">
      <c r="A4" t="s">
        <v>246</v>
      </c>
      <c r="B4">
        <v>61022616153</v>
      </c>
      <c r="C4" t="s">
        <v>2343</v>
      </c>
      <c r="D4" t="s">
        <v>57</v>
      </c>
      <c r="E4" t="s">
        <v>58</v>
      </c>
      <c r="F4">
        <v>11286376</v>
      </c>
      <c r="G4">
        <v>44994</v>
      </c>
      <c r="H4" t="s">
        <v>3158</v>
      </c>
      <c r="I4" t="s">
        <v>255</v>
      </c>
      <c r="J4" t="s">
        <v>259</v>
      </c>
      <c r="K4" t="s">
        <v>1770</v>
      </c>
      <c r="L4" t="s">
        <v>251</v>
      </c>
      <c r="O4" s="111">
        <v>45002</v>
      </c>
      <c r="P4" t="s">
        <v>252</v>
      </c>
      <c r="Q4" t="s">
        <v>253</v>
      </c>
      <c r="R4" s="111">
        <v>45005</v>
      </c>
      <c r="W4">
        <v>830</v>
      </c>
      <c r="X4">
        <v>10842</v>
      </c>
      <c r="Y4">
        <v>6771.55</v>
      </c>
      <c r="Z4">
        <f t="shared" si="0"/>
        <v>18443.55</v>
      </c>
    </row>
    <row r="5" spans="1:26">
      <c r="A5" t="s">
        <v>246</v>
      </c>
      <c r="B5">
        <v>4312367124</v>
      </c>
      <c r="C5" t="s">
        <v>2359</v>
      </c>
      <c r="D5" t="s">
        <v>57</v>
      </c>
      <c r="E5" t="s">
        <v>58</v>
      </c>
      <c r="F5">
        <v>783361</v>
      </c>
      <c r="G5">
        <v>45006</v>
      </c>
      <c r="H5" t="s">
        <v>3157</v>
      </c>
      <c r="I5" t="s">
        <v>255</v>
      </c>
      <c r="J5" t="s">
        <v>259</v>
      </c>
      <c r="K5" t="s">
        <v>2968</v>
      </c>
      <c r="L5" t="s">
        <v>251</v>
      </c>
      <c r="O5" s="111">
        <v>45014</v>
      </c>
      <c r="P5" t="s">
        <v>252</v>
      </c>
      <c r="Q5" t="s">
        <v>253</v>
      </c>
      <c r="R5" s="111">
        <v>45015</v>
      </c>
      <c r="W5">
        <v>564.9</v>
      </c>
      <c r="X5">
        <v>6892.1</v>
      </c>
      <c r="Y5">
        <v>6119.4</v>
      </c>
      <c r="Z5">
        <f t="shared" si="0"/>
        <v>13576.4</v>
      </c>
    </row>
    <row r="6" spans="1:26">
      <c r="A6" t="s">
        <v>246</v>
      </c>
      <c r="B6">
        <v>61022616153</v>
      </c>
      <c r="C6" t="s">
        <v>2343</v>
      </c>
      <c r="D6" t="s">
        <v>57</v>
      </c>
      <c r="E6" t="s">
        <v>58</v>
      </c>
      <c r="F6">
        <v>12288504</v>
      </c>
      <c r="G6">
        <v>45021</v>
      </c>
      <c r="H6" t="s">
        <v>4559</v>
      </c>
      <c r="I6" t="s">
        <v>255</v>
      </c>
      <c r="J6" t="s">
        <v>259</v>
      </c>
      <c r="K6" t="s">
        <v>3124</v>
      </c>
      <c r="L6" t="s">
        <v>251</v>
      </c>
      <c r="O6" s="111">
        <v>45040</v>
      </c>
      <c r="P6" t="s">
        <v>252</v>
      </c>
      <c r="Q6" t="s">
        <v>253</v>
      </c>
      <c r="R6" s="111">
        <v>45041</v>
      </c>
      <c r="W6">
        <v>0</v>
      </c>
      <c r="X6">
        <v>18.5</v>
      </c>
      <c r="Y6">
        <v>37355.54</v>
      </c>
      <c r="Z6">
        <f t="shared" si="0"/>
        <v>37374.04</v>
      </c>
    </row>
    <row r="7" spans="1:26">
      <c r="A7" t="s">
        <v>246</v>
      </c>
      <c r="B7">
        <v>61022616153</v>
      </c>
      <c r="C7" t="s">
        <v>2343</v>
      </c>
      <c r="D7" t="s">
        <v>57</v>
      </c>
      <c r="E7" t="s">
        <v>58</v>
      </c>
      <c r="F7">
        <v>12368687</v>
      </c>
      <c r="G7">
        <v>45030</v>
      </c>
      <c r="H7" t="s">
        <v>4586</v>
      </c>
      <c r="I7" t="s">
        <v>255</v>
      </c>
      <c r="J7" t="s">
        <v>259</v>
      </c>
      <c r="K7" t="s">
        <v>2968</v>
      </c>
      <c r="L7" t="s">
        <v>251</v>
      </c>
      <c r="O7" s="111">
        <v>45035</v>
      </c>
      <c r="P7" t="s">
        <v>252</v>
      </c>
      <c r="Q7" t="s">
        <v>253</v>
      </c>
      <c r="R7" s="111">
        <v>45036</v>
      </c>
      <c r="W7">
        <v>0</v>
      </c>
      <c r="X7">
        <v>0</v>
      </c>
      <c r="Y7">
        <v>10867</v>
      </c>
      <c r="Z7">
        <f t="shared" si="0"/>
        <v>10867</v>
      </c>
    </row>
    <row r="8" spans="1:26">
      <c r="A8" t="s">
        <v>246</v>
      </c>
      <c r="B8" t="s">
        <v>2211</v>
      </c>
      <c r="C8" t="s">
        <v>2212</v>
      </c>
      <c r="D8" t="s">
        <v>1527</v>
      </c>
      <c r="E8" t="s">
        <v>1528</v>
      </c>
      <c r="F8">
        <v>12224666</v>
      </c>
      <c r="G8">
        <v>44999</v>
      </c>
      <c r="H8" t="s">
        <v>3159</v>
      </c>
      <c r="I8" t="s">
        <v>255</v>
      </c>
      <c r="J8" t="s">
        <v>259</v>
      </c>
      <c r="K8" t="s">
        <v>1770</v>
      </c>
      <c r="L8" t="s">
        <v>251</v>
      </c>
      <c r="O8" s="111">
        <v>45000</v>
      </c>
      <c r="P8" t="s">
        <v>252</v>
      </c>
      <c r="Q8" t="s">
        <v>257</v>
      </c>
      <c r="R8" s="111">
        <v>45001</v>
      </c>
      <c r="W8">
        <v>1.1000000000000001</v>
      </c>
      <c r="X8">
        <v>0</v>
      </c>
      <c r="Y8">
        <v>0</v>
      </c>
      <c r="Z8">
        <f t="shared" si="0"/>
        <v>1.1000000000000001</v>
      </c>
    </row>
    <row r="9" spans="1:26">
      <c r="A9" t="s">
        <v>246</v>
      </c>
      <c r="B9">
        <v>71439012458</v>
      </c>
      <c r="C9" t="s">
        <v>4134</v>
      </c>
      <c r="D9" t="s">
        <v>1527</v>
      </c>
      <c r="E9" t="s">
        <v>1528</v>
      </c>
      <c r="F9">
        <v>12390317</v>
      </c>
      <c r="G9">
        <v>45036</v>
      </c>
      <c r="H9" t="s">
        <v>4633</v>
      </c>
      <c r="I9" t="s">
        <v>255</v>
      </c>
      <c r="J9" t="s">
        <v>259</v>
      </c>
      <c r="K9" t="s">
        <v>3124</v>
      </c>
      <c r="L9" t="s">
        <v>251</v>
      </c>
      <c r="O9" s="111">
        <v>45041</v>
      </c>
      <c r="P9" t="s">
        <v>252</v>
      </c>
      <c r="Q9" t="s">
        <v>257</v>
      </c>
      <c r="R9" s="111">
        <v>45042</v>
      </c>
      <c r="W9">
        <v>0</v>
      </c>
      <c r="X9">
        <v>0</v>
      </c>
      <c r="Y9">
        <v>0</v>
      </c>
      <c r="Z9">
        <f t="shared" si="0"/>
        <v>0</v>
      </c>
    </row>
    <row r="10" spans="1:26">
      <c r="A10" t="s">
        <v>246</v>
      </c>
      <c r="B10">
        <v>576199648</v>
      </c>
      <c r="C10" t="s">
        <v>396</v>
      </c>
      <c r="D10" t="s">
        <v>3182</v>
      </c>
      <c r="E10" t="s">
        <v>46</v>
      </c>
      <c r="F10">
        <v>12237225</v>
      </c>
      <c r="G10">
        <v>45000</v>
      </c>
      <c r="H10" t="s">
        <v>3978</v>
      </c>
      <c r="I10" t="s">
        <v>255</v>
      </c>
      <c r="L10" t="s">
        <v>251</v>
      </c>
      <c r="O10" s="111">
        <v>45000</v>
      </c>
      <c r="P10" t="s">
        <v>252</v>
      </c>
      <c r="Q10" t="s">
        <v>263</v>
      </c>
      <c r="R10" s="111">
        <v>45001</v>
      </c>
      <c r="W10">
        <v>0</v>
      </c>
      <c r="X10">
        <v>3.5</v>
      </c>
      <c r="Y10">
        <v>0</v>
      </c>
      <c r="Z10">
        <f t="shared" si="0"/>
        <v>3.5</v>
      </c>
    </row>
    <row r="11" spans="1:26">
      <c r="A11" t="s">
        <v>246</v>
      </c>
      <c r="B11">
        <v>576199648</v>
      </c>
      <c r="C11" t="s">
        <v>396</v>
      </c>
      <c r="D11" t="s">
        <v>45</v>
      </c>
      <c r="E11" t="s">
        <v>46</v>
      </c>
      <c r="F11">
        <v>1331872</v>
      </c>
      <c r="G11">
        <v>44988</v>
      </c>
      <c r="H11" t="s">
        <v>3979</v>
      </c>
      <c r="I11" t="s">
        <v>255</v>
      </c>
      <c r="J11" t="s">
        <v>249</v>
      </c>
      <c r="K11" t="s">
        <v>250</v>
      </c>
      <c r="L11" t="s">
        <v>251</v>
      </c>
      <c r="O11" s="111">
        <v>44988</v>
      </c>
      <c r="P11" t="s">
        <v>252</v>
      </c>
      <c r="Q11" t="s">
        <v>253</v>
      </c>
      <c r="R11" s="111">
        <v>44991</v>
      </c>
      <c r="W11">
        <v>12710.93</v>
      </c>
      <c r="X11">
        <v>21121.06</v>
      </c>
      <c r="Y11">
        <v>29544.6</v>
      </c>
      <c r="Z11">
        <f t="shared" si="0"/>
        <v>63376.590000000004</v>
      </c>
    </row>
    <row r="12" spans="1:26">
      <c r="A12" t="s">
        <v>246</v>
      </c>
      <c r="B12">
        <v>576199648</v>
      </c>
      <c r="C12" t="s">
        <v>396</v>
      </c>
      <c r="D12" t="s">
        <v>45</v>
      </c>
      <c r="E12" t="s">
        <v>46</v>
      </c>
      <c r="F12">
        <v>12220264</v>
      </c>
      <c r="G12">
        <v>44995</v>
      </c>
      <c r="H12" t="s">
        <v>3981</v>
      </c>
      <c r="I12" t="s">
        <v>255</v>
      </c>
      <c r="J12" t="s">
        <v>249</v>
      </c>
      <c r="K12" t="s">
        <v>250</v>
      </c>
      <c r="L12" t="s">
        <v>251</v>
      </c>
      <c r="O12" s="111">
        <v>44995</v>
      </c>
      <c r="P12" t="s">
        <v>252</v>
      </c>
      <c r="Q12" t="s">
        <v>253</v>
      </c>
      <c r="R12" s="111">
        <v>44998</v>
      </c>
      <c r="W12">
        <v>1001.3</v>
      </c>
      <c r="X12">
        <v>1730</v>
      </c>
      <c r="Y12">
        <v>3779.89</v>
      </c>
      <c r="Z12">
        <f t="shared" si="0"/>
        <v>6511.1900000000005</v>
      </c>
    </row>
    <row r="13" spans="1:26">
      <c r="A13" t="s">
        <v>246</v>
      </c>
      <c r="B13">
        <v>576199648</v>
      </c>
      <c r="C13" t="s">
        <v>396</v>
      </c>
      <c r="D13" t="s">
        <v>45</v>
      </c>
      <c r="E13" t="s">
        <v>46</v>
      </c>
      <c r="F13">
        <v>12282993</v>
      </c>
      <c r="G13">
        <v>45012</v>
      </c>
      <c r="H13" t="s">
        <v>3982</v>
      </c>
      <c r="I13" t="s">
        <v>255</v>
      </c>
      <c r="J13" t="s">
        <v>249</v>
      </c>
      <c r="K13" t="s">
        <v>268</v>
      </c>
      <c r="L13" t="s">
        <v>251</v>
      </c>
      <c r="O13" s="111">
        <v>45012</v>
      </c>
      <c r="P13" t="s">
        <v>252</v>
      </c>
      <c r="Q13" t="s">
        <v>253</v>
      </c>
      <c r="R13" s="111">
        <v>45014</v>
      </c>
      <c r="W13">
        <v>3828.19</v>
      </c>
      <c r="X13">
        <v>37179.29</v>
      </c>
      <c r="Y13">
        <v>28903.93</v>
      </c>
      <c r="Z13">
        <f t="shared" si="0"/>
        <v>69911.41</v>
      </c>
    </row>
    <row r="14" spans="1:26">
      <c r="A14" t="s">
        <v>246</v>
      </c>
      <c r="B14">
        <v>576199648</v>
      </c>
      <c r="C14" t="s">
        <v>396</v>
      </c>
      <c r="D14" t="s">
        <v>45</v>
      </c>
      <c r="E14" t="s">
        <v>46</v>
      </c>
      <c r="F14">
        <v>12305133</v>
      </c>
      <c r="G14">
        <v>45015</v>
      </c>
      <c r="H14" t="s">
        <v>3983</v>
      </c>
      <c r="I14" t="s">
        <v>255</v>
      </c>
      <c r="J14" t="s">
        <v>249</v>
      </c>
      <c r="K14" t="s">
        <v>250</v>
      </c>
      <c r="L14" t="s">
        <v>251</v>
      </c>
      <c r="O14" s="111">
        <v>45015</v>
      </c>
      <c r="P14" t="s">
        <v>252</v>
      </c>
      <c r="Q14" t="s">
        <v>257</v>
      </c>
      <c r="R14" s="111"/>
      <c r="W14">
        <v>0</v>
      </c>
      <c r="X14">
        <v>0</v>
      </c>
      <c r="Y14">
        <v>0</v>
      </c>
      <c r="Z14">
        <f t="shared" si="0"/>
        <v>0</v>
      </c>
    </row>
    <row r="15" spans="1:26">
      <c r="A15" t="s">
        <v>246</v>
      </c>
      <c r="B15">
        <v>576199648</v>
      </c>
      <c r="C15" t="s">
        <v>396</v>
      </c>
      <c r="D15" t="s">
        <v>45</v>
      </c>
      <c r="E15" t="s">
        <v>46</v>
      </c>
      <c r="F15">
        <v>11970723</v>
      </c>
      <c r="G15">
        <v>45016</v>
      </c>
      <c r="H15" t="s">
        <v>3980</v>
      </c>
      <c r="I15" t="s">
        <v>255</v>
      </c>
      <c r="J15" t="s">
        <v>249</v>
      </c>
      <c r="K15" t="s">
        <v>250</v>
      </c>
      <c r="L15" t="s">
        <v>251</v>
      </c>
      <c r="O15" s="111">
        <v>45016</v>
      </c>
      <c r="P15" t="s">
        <v>252</v>
      </c>
      <c r="Q15" t="s">
        <v>257</v>
      </c>
      <c r="R15" s="111"/>
      <c r="W15">
        <v>0</v>
      </c>
      <c r="X15">
        <v>0</v>
      </c>
      <c r="Y15">
        <v>0</v>
      </c>
      <c r="Z15">
        <f t="shared" si="0"/>
        <v>0</v>
      </c>
    </row>
    <row r="16" spans="1:26">
      <c r="A16" t="s">
        <v>246</v>
      </c>
      <c r="B16">
        <v>576199648</v>
      </c>
      <c r="C16" t="s">
        <v>396</v>
      </c>
      <c r="D16" t="s">
        <v>45</v>
      </c>
      <c r="E16" t="s">
        <v>46</v>
      </c>
      <c r="F16">
        <v>12328015</v>
      </c>
      <c r="G16">
        <v>45020</v>
      </c>
      <c r="H16" t="s">
        <v>4287</v>
      </c>
      <c r="I16" t="s">
        <v>255</v>
      </c>
      <c r="J16" t="s">
        <v>249</v>
      </c>
      <c r="K16" t="s">
        <v>250</v>
      </c>
      <c r="L16" t="s">
        <v>251</v>
      </c>
      <c r="O16" s="111">
        <v>45021</v>
      </c>
      <c r="P16" t="s">
        <v>252</v>
      </c>
      <c r="Q16" t="s">
        <v>253</v>
      </c>
      <c r="R16" s="111">
        <v>45021</v>
      </c>
      <c r="W16">
        <v>0</v>
      </c>
      <c r="X16">
        <v>212</v>
      </c>
      <c r="Y16">
        <v>111</v>
      </c>
      <c r="Z16">
        <f t="shared" si="0"/>
        <v>323</v>
      </c>
    </row>
    <row r="17" spans="1:26">
      <c r="A17" t="s">
        <v>246</v>
      </c>
      <c r="B17">
        <v>576199648</v>
      </c>
      <c r="C17" t="s">
        <v>396</v>
      </c>
      <c r="D17" t="s">
        <v>1005</v>
      </c>
      <c r="E17" t="s">
        <v>46</v>
      </c>
      <c r="F17">
        <v>12189846</v>
      </c>
      <c r="G17">
        <v>44987</v>
      </c>
      <c r="H17" t="s">
        <v>3984</v>
      </c>
      <c r="I17" t="s">
        <v>255</v>
      </c>
      <c r="J17" t="s">
        <v>249</v>
      </c>
      <c r="K17" t="s">
        <v>268</v>
      </c>
      <c r="L17" t="s">
        <v>251</v>
      </c>
      <c r="O17" s="111">
        <v>44987</v>
      </c>
      <c r="P17" t="s">
        <v>252</v>
      </c>
      <c r="Q17" t="s">
        <v>282</v>
      </c>
      <c r="R17" s="111">
        <v>44992</v>
      </c>
      <c r="W17">
        <v>3912.9</v>
      </c>
      <c r="X17">
        <v>2073</v>
      </c>
      <c r="Y17">
        <v>0</v>
      </c>
      <c r="Z17">
        <f t="shared" si="0"/>
        <v>5985.9</v>
      </c>
    </row>
    <row r="18" spans="1:26">
      <c r="A18" t="s">
        <v>246</v>
      </c>
      <c r="B18">
        <v>576199648</v>
      </c>
      <c r="C18" t="s">
        <v>396</v>
      </c>
      <c r="D18" t="s">
        <v>1005</v>
      </c>
      <c r="E18" t="s">
        <v>46</v>
      </c>
      <c r="F18">
        <v>12202668</v>
      </c>
      <c r="G18">
        <v>44992</v>
      </c>
      <c r="H18" t="s">
        <v>3985</v>
      </c>
      <c r="I18" t="s">
        <v>255</v>
      </c>
      <c r="J18" t="s">
        <v>249</v>
      </c>
      <c r="K18" t="s">
        <v>250</v>
      </c>
      <c r="L18" t="s">
        <v>251</v>
      </c>
      <c r="O18" s="111">
        <v>44992</v>
      </c>
      <c r="P18" t="s">
        <v>252</v>
      </c>
      <c r="Q18" t="s">
        <v>253</v>
      </c>
      <c r="R18" s="111">
        <v>44998</v>
      </c>
      <c r="W18">
        <v>4045</v>
      </c>
      <c r="X18">
        <v>7744</v>
      </c>
      <c r="Y18">
        <v>1082</v>
      </c>
      <c r="Z18">
        <f t="shared" si="0"/>
        <v>12871</v>
      </c>
    </row>
    <row r="19" spans="1:26">
      <c r="A19" t="s">
        <v>246</v>
      </c>
      <c r="B19">
        <v>576199648</v>
      </c>
      <c r="C19" t="s">
        <v>396</v>
      </c>
      <c r="D19" t="s">
        <v>3193</v>
      </c>
      <c r="E19" t="s">
        <v>2794</v>
      </c>
      <c r="F19">
        <v>12214789</v>
      </c>
      <c r="G19">
        <v>44994</v>
      </c>
      <c r="H19" t="s">
        <v>3986</v>
      </c>
      <c r="I19" t="s">
        <v>255</v>
      </c>
      <c r="J19" t="s">
        <v>249</v>
      </c>
      <c r="K19" t="s">
        <v>250</v>
      </c>
      <c r="L19" t="s">
        <v>251</v>
      </c>
      <c r="O19" s="111">
        <v>44994</v>
      </c>
      <c r="P19" t="s">
        <v>252</v>
      </c>
      <c r="Q19" t="s">
        <v>257</v>
      </c>
      <c r="R19" s="111"/>
      <c r="W19">
        <v>0</v>
      </c>
      <c r="X19">
        <v>0</v>
      </c>
      <c r="Y19">
        <v>0</v>
      </c>
      <c r="Z19">
        <f t="shared" si="0"/>
        <v>0</v>
      </c>
    </row>
    <row r="20" spans="1:26">
      <c r="A20" t="s">
        <v>246</v>
      </c>
      <c r="B20">
        <v>1394995474</v>
      </c>
      <c r="C20" t="s">
        <v>2116</v>
      </c>
      <c r="D20" t="s">
        <v>1527</v>
      </c>
      <c r="E20" t="s">
        <v>1528</v>
      </c>
      <c r="F20">
        <v>12214042</v>
      </c>
      <c r="G20">
        <v>44994</v>
      </c>
      <c r="H20" t="s">
        <v>3160</v>
      </c>
      <c r="I20" t="s">
        <v>255</v>
      </c>
      <c r="J20" t="s">
        <v>249</v>
      </c>
      <c r="K20" t="s">
        <v>250</v>
      </c>
      <c r="L20" t="s">
        <v>251</v>
      </c>
      <c r="O20" s="111">
        <v>44994</v>
      </c>
      <c r="P20" t="s">
        <v>252</v>
      </c>
      <c r="Q20" t="s">
        <v>282</v>
      </c>
      <c r="R20" s="111">
        <v>44996</v>
      </c>
      <c r="W20">
        <v>6009</v>
      </c>
      <c r="X20">
        <v>0</v>
      </c>
      <c r="Y20">
        <v>0</v>
      </c>
      <c r="Z20">
        <f t="shared" si="0"/>
        <v>6009</v>
      </c>
    </row>
    <row r="21" spans="1:26">
      <c r="A21" t="s">
        <v>246</v>
      </c>
      <c r="B21">
        <v>1394995474</v>
      </c>
      <c r="C21" t="s">
        <v>2116</v>
      </c>
      <c r="D21" t="s">
        <v>1691</v>
      </c>
      <c r="E21" t="s">
        <v>1528</v>
      </c>
      <c r="F21">
        <v>12203579</v>
      </c>
      <c r="G21">
        <v>44992</v>
      </c>
      <c r="H21" t="s">
        <v>3161</v>
      </c>
      <c r="I21" t="s">
        <v>255</v>
      </c>
      <c r="J21" t="s">
        <v>249</v>
      </c>
      <c r="K21" t="s">
        <v>250</v>
      </c>
      <c r="L21" t="s">
        <v>251</v>
      </c>
      <c r="O21" s="111">
        <v>44992</v>
      </c>
      <c r="P21" t="s">
        <v>252</v>
      </c>
      <c r="Q21" t="s">
        <v>253</v>
      </c>
      <c r="R21" s="111">
        <v>44993</v>
      </c>
      <c r="W21">
        <v>3290</v>
      </c>
      <c r="X21">
        <v>9154.18</v>
      </c>
      <c r="Y21">
        <v>7854</v>
      </c>
      <c r="Z21">
        <f t="shared" si="0"/>
        <v>20298.18</v>
      </c>
    </row>
    <row r="22" spans="1:26">
      <c r="A22" t="s">
        <v>246</v>
      </c>
      <c r="B22">
        <v>1394995474</v>
      </c>
      <c r="C22" t="s">
        <v>2116</v>
      </c>
      <c r="D22" t="s">
        <v>1691</v>
      </c>
      <c r="E22" t="s">
        <v>1528</v>
      </c>
      <c r="F22">
        <v>12209264</v>
      </c>
      <c r="G22">
        <v>44993</v>
      </c>
      <c r="H22" t="s">
        <v>3162</v>
      </c>
      <c r="I22" t="s">
        <v>255</v>
      </c>
      <c r="J22" t="s">
        <v>249</v>
      </c>
      <c r="K22" t="s">
        <v>250</v>
      </c>
      <c r="L22" t="s">
        <v>251</v>
      </c>
      <c r="O22" s="111">
        <v>44993</v>
      </c>
      <c r="P22" t="s">
        <v>252</v>
      </c>
      <c r="Q22" t="s">
        <v>253</v>
      </c>
      <c r="R22" s="111">
        <v>44994</v>
      </c>
      <c r="W22">
        <v>883.5</v>
      </c>
      <c r="X22">
        <v>2555</v>
      </c>
      <c r="Y22">
        <v>1405</v>
      </c>
      <c r="Z22">
        <f t="shared" si="0"/>
        <v>4843.5</v>
      </c>
    </row>
    <row r="23" spans="1:26">
      <c r="A23" t="s">
        <v>246</v>
      </c>
      <c r="B23">
        <v>1394995474</v>
      </c>
      <c r="C23" t="s">
        <v>2116</v>
      </c>
      <c r="D23" t="s">
        <v>1691</v>
      </c>
      <c r="E23" t="s">
        <v>1528</v>
      </c>
      <c r="F23">
        <v>12210759</v>
      </c>
      <c r="G23">
        <v>44993</v>
      </c>
      <c r="H23" t="s">
        <v>3163</v>
      </c>
      <c r="I23" t="s">
        <v>255</v>
      </c>
      <c r="J23" t="s">
        <v>249</v>
      </c>
      <c r="K23" t="s">
        <v>250</v>
      </c>
      <c r="L23" t="s">
        <v>251</v>
      </c>
      <c r="O23" s="111">
        <v>44993</v>
      </c>
      <c r="P23" t="s">
        <v>252</v>
      </c>
      <c r="Q23" t="s">
        <v>253</v>
      </c>
      <c r="R23" s="111">
        <v>44994</v>
      </c>
      <c r="W23">
        <v>1508.5</v>
      </c>
      <c r="X23">
        <v>2237.46</v>
      </c>
      <c r="Y23">
        <v>1628.99</v>
      </c>
      <c r="Z23">
        <f t="shared" si="0"/>
        <v>5374.95</v>
      </c>
    </row>
    <row r="24" spans="1:26">
      <c r="A24" t="s">
        <v>246</v>
      </c>
      <c r="B24">
        <v>1413771432</v>
      </c>
      <c r="C24" t="s">
        <v>1883</v>
      </c>
      <c r="D24" t="s">
        <v>3474</v>
      </c>
      <c r="E24" t="s">
        <v>1528</v>
      </c>
      <c r="F24">
        <v>12288540</v>
      </c>
      <c r="G24">
        <v>45013</v>
      </c>
      <c r="H24" t="s">
        <v>3966</v>
      </c>
      <c r="I24" t="s">
        <v>255</v>
      </c>
      <c r="J24" t="s">
        <v>249</v>
      </c>
      <c r="K24" t="s">
        <v>250</v>
      </c>
      <c r="L24" t="s">
        <v>251</v>
      </c>
      <c r="O24" s="111">
        <v>45014</v>
      </c>
      <c r="P24" t="s">
        <v>252</v>
      </c>
      <c r="Q24" t="s">
        <v>253</v>
      </c>
      <c r="R24" s="111">
        <v>45016</v>
      </c>
      <c r="W24">
        <v>0</v>
      </c>
      <c r="X24">
        <v>2632</v>
      </c>
      <c r="Y24">
        <v>365</v>
      </c>
      <c r="Z24">
        <f t="shared" si="0"/>
        <v>2997</v>
      </c>
    </row>
    <row r="25" spans="1:26">
      <c r="A25" t="s">
        <v>246</v>
      </c>
      <c r="B25">
        <v>1413771432</v>
      </c>
      <c r="C25" t="s">
        <v>1883</v>
      </c>
      <c r="D25" t="s">
        <v>4288</v>
      </c>
      <c r="E25" t="s">
        <v>1528</v>
      </c>
      <c r="F25">
        <v>12357201</v>
      </c>
      <c r="G25">
        <v>45028</v>
      </c>
      <c r="H25" t="s">
        <v>4289</v>
      </c>
      <c r="I25" t="s">
        <v>255</v>
      </c>
      <c r="J25" t="s">
        <v>249</v>
      </c>
      <c r="K25" t="s">
        <v>250</v>
      </c>
      <c r="L25" t="s">
        <v>251</v>
      </c>
      <c r="O25" s="111">
        <v>45029</v>
      </c>
      <c r="P25" t="s">
        <v>252</v>
      </c>
      <c r="Q25" t="s">
        <v>253</v>
      </c>
      <c r="R25" s="111">
        <v>45035</v>
      </c>
      <c r="W25">
        <v>0</v>
      </c>
      <c r="X25">
        <v>88.5</v>
      </c>
      <c r="Y25">
        <v>19</v>
      </c>
      <c r="Z25">
        <f t="shared" si="0"/>
        <v>107.5</v>
      </c>
    </row>
    <row r="26" spans="1:26">
      <c r="A26" t="s">
        <v>246</v>
      </c>
      <c r="B26">
        <v>1413771432</v>
      </c>
      <c r="C26" t="s">
        <v>1883</v>
      </c>
      <c r="D26" t="s">
        <v>4288</v>
      </c>
      <c r="E26" t="s">
        <v>1528</v>
      </c>
      <c r="F26">
        <v>12378834</v>
      </c>
      <c r="G26">
        <v>45034</v>
      </c>
      <c r="H26" t="s">
        <v>4290</v>
      </c>
      <c r="I26" t="s">
        <v>255</v>
      </c>
      <c r="J26" t="s">
        <v>249</v>
      </c>
      <c r="K26" t="s">
        <v>250</v>
      </c>
      <c r="L26" t="s">
        <v>251</v>
      </c>
      <c r="O26" s="111">
        <v>45035</v>
      </c>
      <c r="P26" t="s">
        <v>252</v>
      </c>
      <c r="Q26" t="s">
        <v>282</v>
      </c>
      <c r="R26" s="111">
        <v>45041</v>
      </c>
      <c r="W26">
        <v>0</v>
      </c>
      <c r="X26">
        <v>31</v>
      </c>
      <c r="Y26">
        <v>0</v>
      </c>
      <c r="Z26">
        <f t="shared" si="0"/>
        <v>31</v>
      </c>
    </row>
    <row r="27" spans="1:26">
      <c r="A27" t="s">
        <v>246</v>
      </c>
      <c r="B27">
        <v>1413771432</v>
      </c>
      <c r="C27" t="s">
        <v>1883</v>
      </c>
      <c r="D27" t="s">
        <v>4288</v>
      </c>
      <c r="E27" t="s">
        <v>1528</v>
      </c>
      <c r="F27">
        <v>12414274</v>
      </c>
      <c r="G27">
        <v>45043</v>
      </c>
      <c r="H27" t="s">
        <v>4291</v>
      </c>
      <c r="I27" t="s">
        <v>255</v>
      </c>
      <c r="J27" t="s">
        <v>249</v>
      </c>
      <c r="K27" t="s">
        <v>250</v>
      </c>
      <c r="L27" t="s">
        <v>251</v>
      </c>
      <c r="O27" s="111">
        <v>45043</v>
      </c>
      <c r="P27" t="s">
        <v>252</v>
      </c>
      <c r="Q27" t="s">
        <v>253</v>
      </c>
      <c r="R27" s="111">
        <v>45050</v>
      </c>
      <c r="W27">
        <v>0</v>
      </c>
      <c r="X27">
        <v>0</v>
      </c>
      <c r="Y27">
        <v>2998.85</v>
      </c>
      <c r="Z27">
        <f t="shared" si="0"/>
        <v>2998.85</v>
      </c>
    </row>
    <row r="28" spans="1:26">
      <c r="A28" t="s">
        <v>246</v>
      </c>
      <c r="B28">
        <v>1413771432</v>
      </c>
      <c r="C28" t="s">
        <v>1883</v>
      </c>
      <c r="D28" t="s">
        <v>4288</v>
      </c>
      <c r="E28" t="s">
        <v>1528</v>
      </c>
      <c r="F28">
        <v>12414607</v>
      </c>
      <c r="G28">
        <v>45043</v>
      </c>
      <c r="H28" t="s">
        <v>4292</v>
      </c>
      <c r="I28" t="s">
        <v>255</v>
      </c>
      <c r="J28" t="s">
        <v>249</v>
      </c>
      <c r="K28" t="s">
        <v>250</v>
      </c>
      <c r="L28" t="s">
        <v>251</v>
      </c>
      <c r="O28" s="111">
        <v>45044</v>
      </c>
      <c r="P28" t="s">
        <v>252</v>
      </c>
      <c r="Q28" t="s">
        <v>257</v>
      </c>
      <c r="R28" s="111">
        <v>45050</v>
      </c>
      <c r="W28">
        <v>0</v>
      </c>
      <c r="X28">
        <v>0</v>
      </c>
      <c r="Y28">
        <v>0</v>
      </c>
      <c r="Z28">
        <f t="shared" si="0"/>
        <v>0</v>
      </c>
    </row>
    <row r="29" spans="1:26">
      <c r="A29" t="s">
        <v>246</v>
      </c>
      <c r="B29">
        <v>1413771432</v>
      </c>
      <c r="C29" t="s">
        <v>1883</v>
      </c>
      <c r="D29" t="s">
        <v>1527</v>
      </c>
      <c r="E29" t="s">
        <v>1528</v>
      </c>
      <c r="F29">
        <v>988246</v>
      </c>
      <c r="G29">
        <v>44971</v>
      </c>
      <c r="H29" t="s">
        <v>3967</v>
      </c>
      <c r="I29" t="s">
        <v>255</v>
      </c>
      <c r="J29" t="s">
        <v>249</v>
      </c>
      <c r="K29" t="s">
        <v>250</v>
      </c>
      <c r="L29" t="s">
        <v>251</v>
      </c>
      <c r="O29" s="111">
        <v>45001</v>
      </c>
      <c r="P29" t="s">
        <v>252</v>
      </c>
      <c r="Q29" t="s">
        <v>253</v>
      </c>
      <c r="R29" s="111">
        <v>45007</v>
      </c>
      <c r="W29">
        <v>139.59</v>
      </c>
      <c r="X29">
        <v>1433.85</v>
      </c>
      <c r="Y29">
        <v>1131.56</v>
      </c>
      <c r="Z29">
        <f t="shared" si="0"/>
        <v>2705</v>
      </c>
    </row>
    <row r="30" spans="1:26">
      <c r="A30" t="s">
        <v>246</v>
      </c>
      <c r="B30">
        <v>1413771432</v>
      </c>
      <c r="C30" t="s">
        <v>1883</v>
      </c>
      <c r="D30" t="s">
        <v>1527</v>
      </c>
      <c r="E30" t="s">
        <v>1528</v>
      </c>
      <c r="F30">
        <v>12173553</v>
      </c>
      <c r="G30">
        <v>44985</v>
      </c>
      <c r="H30" t="s">
        <v>3969</v>
      </c>
      <c r="I30" t="s">
        <v>255</v>
      </c>
      <c r="L30" t="s">
        <v>251</v>
      </c>
      <c r="O30" s="111">
        <v>44986</v>
      </c>
      <c r="P30" t="s">
        <v>252</v>
      </c>
      <c r="Q30" t="s">
        <v>263</v>
      </c>
      <c r="R30" s="111">
        <v>44994</v>
      </c>
      <c r="W30">
        <v>121.6</v>
      </c>
      <c r="X30">
        <v>120</v>
      </c>
      <c r="Y30">
        <v>0</v>
      </c>
      <c r="Z30">
        <f t="shared" si="0"/>
        <v>241.6</v>
      </c>
    </row>
    <row r="31" spans="1:26">
      <c r="A31" t="s">
        <v>246</v>
      </c>
      <c r="B31">
        <v>1413771432</v>
      </c>
      <c r="C31" t="s">
        <v>1883</v>
      </c>
      <c r="D31" t="s">
        <v>1527</v>
      </c>
      <c r="E31" t="s">
        <v>1528</v>
      </c>
      <c r="F31">
        <v>12196151</v>
      </c>
      <c r="G31">
        <v>44988</v>
      </c>
      <c r="H31" t="s">
        <v>3970</v>
      </c>
      <c r="I31" t="s">
        <v>255</v>
      </c>
      <c r="J31" t="s">
        <v>249</v>
      </c>
      <c r="K31" t="s">
        <v>250</v>
      </c>
      <c r="L31" t="s">
        <v>251</v>
      </c>
      <c r="O31" s="111">
        <v>44991</v>
      </c>
      <c r="P31" t="s">
        <v>252</v>
      </c>
      <c r="Q31" t="s">
        <v>257</v>
      </c>
      <c r="R31" s="111">
        <v>44992</v>
      </c>
      <c r="W31">
        <v>0</v>
      </c>
      <c r="X31">
        <v>0</v>
      </c>
      <c r="Y31">
        <v>0</v>
      </c>
      <c r="Z31">
        <f t="shared" si="0"/>
        <v>0</v>
      </c>
    </row>
    <row r="32" spans="1:26">
      <c r="A32" t="s">
        <v>246</v>
      </c>
      <c r="B32">
        <v>1413771432</v>
      </c>
      <c r="C32" t="s">
        <v>1883</v>
      </c>
      <c r="D32" t="s">
        <v>1527</v>
      </c>
      <c r="E32" t="s">
        <v>1528</v>
      </c>
      <c r="F32">
        <v>12202889</v>
      </c>
      <c r="G32">
        <v>44992</v>
      </c>
      <c r="H32" t="s">
        <v>3971</v>
      </c>
      <c r="I32" t="s">
        <v>255</v>
      </c>
      <c r="J32" t="s">
        <v>249</v>
      </c>
      <c r="K32" t="s">
        <v>250</v>
      </c>
      <c r="L32" t="s">
        <v>251</v>
      </c>
      <c r="O32" s="111">
        <v>44993</v>
      </c>
      <c r="P32" t="s">
        <v>252</v>
      </c>
      <c r="Q32" t="s">
        <v>257</v>
      </c>
      <c r="R32" s="111"/>
      <c r="W32">
        <v>0</v>
      </c>
      <c r="X32">
        <v>0</v>
      </c>
      <c r="Y32">
        <v>0</v>
      </c>
      <c r="Z32">
        <f t="shared" si="0"/>
        <v>0</v>
      </c>
    </row>
    <row r="33" spans="1:26">
      <c r="A33" t="s">
        <v>246</v>
      </c>
      <c r="B33">
        <v>1413771432</v>
      </c>
      <c r="C33" t="s">
        <v>1883</v>
      </c>
      <c r="D33" t="s">
        <v>1527</v>
      </c>
      <c r="E33" t="s">
        <v>1528</v>
      </c>
      <c r="F33">
        <v>12215686</v>
      </c>
      <c r="G33">
        <v>44994</v>
      </c>
      <c r="H33" t="s">
        <v>3972</v>
      </c>
      <c r="I33" t="s">
        <v>255</v>
      </c>
      <c r="L33" t="s">
        <v>251</v>
      </c>
      <c r="O33" s="111">
        <v>44995</v>
      </c>
      <c r="P33" t="s">
        <v>252</v>
      </c>
      <c r="Q33" t="s">
        <v>263</v>
      </c>
      <c r="R33" s="111">
        <v>44996</v>
      </c>
      <c r="W33">
        <v>158.74</v>
      </c>
      <c r="X33">
        <v>0</v>
      </c>
      <c r="Y33">
        <v>0</v>
      </c>
      <c r="Z33">
        <f t="shared" si="0"/>
        <v>158.74</v>
      </c>
    </row>
    <row r="34" spans="1:26">
      <c r="A34" t="s">
        <v>246</v>
      </c>
      <c r="B34">
        <v>1413771432</v>
      </c>
      <c r="C34" t="s">
        <v>1883</v>
      </c>
      <c r="D34" t="s">
        <v>1527</v>
      </c>
      <c r="E34" t="s">
        <v>1528</v>
      </c>
      <c r="F34">
        <v>12224574</v>
      </c>
      <c r="G34">
        <v>44998</v>
      </c>
      <c r="H34" t="s">
        <v>3973</v>
      </c>
      <c r="I34" t="s">
        <v>255</v>
      </c>
      <c r="J34" t="s">
        <v>249</v>
      </c>
      <c r="K34" t="s">
        <v>250</v>
      </c>
      <c r="L34" t="s">
        <v>251</v>
      </c>
      <c r="O34" s="111">
        <v>45000</v>
      </c>
      <c r="P34" t="s">
        <v>252</v>
      </c>
      <c r="Q34" t="s">
        <v>257</v>
      </c>
      <c r="R34" s="111">
        <v>45002</v>
      </c>
      <c r="W34">
        <v>0</v>
      </c>
      <c r="X34">
        <v>0</v>
      </c>
      <c r="Y34">
        <v>0</v>
      </c>
      <c r="Z34">
        <f t="shared" si="0"/>
        <v>0</v>
      </c>
    </row>
    <row r="35" spans="1:26">
      <c r="A35" t="s">
        <v>246</v>
      </c>
      <c r="B35">
        <v>1413771432</v>
      </c>
      <c r="C35" t="s">
        <v>1883</v>
      </c>
      <c r="D35" t="s">
        <v>1527</v>
      </c>
      <c r="E35" t="s">
        <v>1528</v>
      </c>
      <c r="F35">
        <v>12236687</v>
      </c>
      <c r="G35">
        <v>45000</v>
      </c>
      <c r="H35" t="s">
        <v>3974</v>
      </c>
      <c r="I35" t="s">
        <v>255</v>
      </c>
      <c r="J35" t="s">
        <v>249</v>
      </c>
      <c r="K35" t="s">
        <v>250</v>
      </c>
      <c r="L35" t="s">
        <v>251</v>
      </c>
      <c r="O35" s="111">
        <v>45001</v>
      </c>
      <c r="P35" t="s">
        <v>252</v>
      </c>
      <c r="Q35" t="s">
        <v>257</v>
      </c>
      <c r="R35" s="111">
        <v>45002</v>
      </c>
      <c r="W35">
        <v>0</v>
      </c>
      <c r="X35">
        <v>0</v>
      </c>
      <c r="Y35">
        <v>0</v>
      </c>
      <c r="Z35">
        <f t="shared" si="0"/>
        <v>0</v>
      </c>
    </row>
    <row r="36" spans="1:26">
      <c r="A36" t="s">
        <v>246</v>
      </c>
      <c r="B36">
        <v>1413771432</v>
      </c>
      <c r="C36" t="s">
        <v>1883</v>
      </c>
      <c r="D36" t="s">
        <v>1527</v>
      </c>
      <c r="E36" t="s">
        <v>1528</v>
      </c>
      <c r="F36">
        <v>12241675</v>
      </c>
      <c r="G36">
        <v>45001</v>
      </c>
      <c r="H36" t="s">
        <v>3975</v>
      </c>
      <c r="I36" t="s">
        <v>255</v>
      </c>
      <c r="J36" t="s">
        <v>249</v>
      </c>
      <c r="K36" t="s">
        <v>250</v>
      </c>
      <c r="L36" t="s">
        <v>251</v>
      </c>
      <c r="O36" s="111">
        <v>45002</v>
      </c>
      <c r="P36" t="s">
        <v>252</v>
      </c>
      <c r="Q36" t="s">
        <v>253</v>
      </c>
      <c r="R36" s="111">
        <v>45003</v>
      </c>
      <c r="W36">
        <v>10</v>
      </c>
      <c r="X36">
        <v>6975</v>
      </c>
      <c r="Y36">
        <v>550</v>
      </c>
      <c r="Z36">
        <f t="shared" si="0"/>
        <v>7535</v>
      </c>
    </row>
    <row r="37" spans="1:26">
      <c r="A37" t="s">
        <v>246</v>
      </c>
      <c r="B37">
        <v>1413771432</v>
      </c>
      <c r="C37" t="s">
        <v>1883</v>
      </c>
      <c r="D37" t="s">
        <v>1527</v>
      </c>
      <c r="E37" t="s">
        <v>1528</v>
      </c>
      <c r="F37">
        <v>12282318</v>
      </c>
      <c r="G37">
        <v>45012</v>
      </c>
      <c r="H37" t="s">
        <v>3976</v>
      </c>
      <c r="I37" t="s">
        <v>255</v>
      </c>
      <c r="J37" t="s">
        <v>249</v>
      </c>
      <c r="K37" t="s">
        <v>250</v>
      </c>
      <c r="L37" t="s">
        <v>251</v>
      </c>
      <c r="O37" s="111">
        <v>45013</v>
      </c>
      <c r="P37" t="s">
        <v>252</v>
      </c>
      <c r="Q37" t="s">
        <v>253</v>
      </c>
      <c r="R37" s="111">
        <v>45014</v>
      </c>
      <c r="W37">
        <v>1831.3</v>
      </c>
      <c r="X37">
        <v>9222.86</v>
      </c>
      <c r="Y37">
        <v>8752.0400000000009</v>
      </c>
      <c r="Z37">
        <f t="shared" si="0"/>
        <v>19806.2</v>
      </c>
    </row>
    <row r="38" spans="1:26">
      <c r="A38" t="s">
        <v>246</v>
      </c>
      <c r="B38">
        <v>1413771432</v>
      </c>
      <c r="C38" t="s">
        <v>1883</v>
      </c>
      <c r="D38" t="s">
        <v>1527</v>
      </c>
      <c r="E38" t="s">
        <v>1528</v>
      </c>
      <c r="F38">
        <v>10966461</v>
      </c>
      <c r="G38">
        <v>45014</v>
      </c>
      <c r="H38" t="s">
        <v>3968</v>
      </c>
      <c r="I38" t="s">
        <v>255</v>
      </c>
      <c r="J38" t="s">
        <v>249</v>
      </c>
      <c r="K38" t="s">
        <v>250</v>
      </c>
      <c r="L38" t="s">
        <v>251</v>
      </c>
      <c r="O38" s="111">
        <v>45015</v>
      </c>
      <c r="P38" t="s">
        <v>252</v>
      </c>
      <c r="Q38" t="s">
        <v>282</v>
      </c>
      <c r="R38" s="111">
        <v>45017</v>
      </c>
      <c r="W38">
        <v>0</v>
      </c>
      <c r="X38">
        <v>2.99</v>
      </c>
      <c r="Y38">
        <v>0</v>
      </c>
      <c r="Z38">
        <f t="shared" si="0"/>
        <v>2.99</v>
      </c>
    </row>
    <row r="39" spans="1:26">
      <c r="A39" t="s">
        <v>246</v>
      </c>
      <c r="B39">
        <v>1413771432</v>
      </c>
      <c r="C39" t="s">
        <v>1883</v>
      </c>
      <c r="D39" t="s">
        <v>1527</v>
      </c>
      <c r="E39" t="s">
        <v>1528</v>
      </c>
      <c r="F39">
        <v>12313955</v>
      </c>
      <c r="G39">
        <v>45016</v>
      </c>
      <c r="H39" t="s">
        <v>4293</v>
      </c>
      <c r="I39" t="s">
        <v>256</v>
      </c>
      <c r="J39" t="s">
        <v>249</v>
      </c>
      <c r="K39" t="s">
        <v>250</v>
      </c>
      <c r="L39" t="s">
        <v>251</v>
      </c>
      <c r="O39" s="111">
        <v>45019</v>
      </c>
      <c r="P39" t="s">
        <v>252</v>
      </c>
      <c r="Q39" t="s">
        <v>253</v>
      </c>
      <c r="R39" s="111">
        <v>45020</v>
      </c>
      <c r="W39">
        <v>0</v>
      </c>
      <c r="X39">
        <v>3698</v>
      </c>
      <c r="Y39">
        <v>1185.5</v>
      </c>
      <c r="Z39">
        <f t="shared" si="0"/>
        <v>4883.5</v>
      </c>
    </row>
    <row r="40" spans="1:26">
      <c r="A40" t="s">
        <v>246</v>
      </c>
      <c r="B40">
        <v>1413771432</v>
      </c>
      <c r="C40" t="s">
        <v>1883</v>
      </c>
      <c r="D40" t="s">
        <v>1527</v>
      </c>
      <c r="E40" t="s">
        <v>1528</v>
      </c>
      <c r="F40">
        <v>12407572</v>
      </c>
      <c r="G40">
        <v>45042</v>
      </c>
      <c r="H40" t="s">
        <v>4294</v>
      </c>
      <c r="I40" t="s">
        <v>255</v>
      </c>
      <c r="J40" t="s">
        <v>249</v>
      </c>
      <c r="K40" t="s">
        <v>250</v>
      </c>
      <c r="L40" t="s">
        <v>251</v>
      </c>
      <c r="O40" s="111">
        <v>45042</v>
      </c>
      <c r="P40" t="s">
        <v>252</v>
      </c>
      <c r="Q40" t="s">
        <v>253</v>
      </c>
      <c r="R40" s="111">
        <v>45044</v>
      </c>
      <c r="W40">
        <v>0</v>
      </c>
      <c r="X40">
        <v>10</v>
      </c>
      <c r="Y40">
        <v>3685</v>
      </c>
      <c r="Z40">
        <f t="shared" si="0"/>
        <v>3695</v>
      </c>
    </row>
    <row r="41" spans="1:26">
      <c r="A41" t="s">
        <v>246</v>
      </c>
      <c r="B41">
        <v>1413771432</v>
      </c>
      <c r="C41" t="s">
        <v>1883</v>
      </c>
      <c r="D41" t="s">
        <v>1527</v>
      </c>
      <c r="E41" t="s">
        <v>1528</v>
      </c>
      <c r="F41">
        <v>12414021</v>
      </c>
      <c r="G41">
        <v>45043</v>
      </c>
      <c r="H41" t="s">
        <v>4295</v>
      </c>
      <c r="I41" t="s">
        <v>260</v>
      </c>
      <c r="L41" t="s">
        <v>251</v>
      </c>
      <c r="O41" s="111">
        <v>45044</v>
      </c>
      <c r="P41" t="s">
        <v>252</v>
      </c>
      <c r="Q41" t="s">
        <v>263</v>
      </c>
      <c r="R41" s="111"/>
      <c r="W41">
        <v>0</v>
      </c>
      <c r="X41">
        <v>0</v>
      </c>
      <c r="Y41">
        <v>0</v>
      </c>
      <c r="Z41">
        <f t="shared" si="0"/>
        <v>0</v>
      </c>
    </row>
    <row r="42" spans="1:26">
      <c r="A42" t="s">
        <v>246</v>
      </c>
      <c r="B42">
        <v>1413771432</v>
      </c>
      <c r="C42" t="s">
        <v>1883</v>
      </c>
      <c r="D42" t="s">
        <v>1527</v>
      </c>
      <c r="E42" t="s">
        <v>1528</v>
      </c>
      <c r="F42">
        <v>12415081</v>
      </c>
      <c r="G42">
        <v>45044</v>
      </c>
      <c r="H42" t="s">
        <v>4296</v>
      </c>
      <c r="I42" t="s">
        <v>255</v>
      </c>
      <c r="J42" t="s">
        <v>249</v>
      </c>
      <c r="K42" t="s">
        <v>250</v>
      </c>
      <c r="L42" t="s">
        <v>251</v>
      </c>
      <c r="O42" s="111">
        <v>45044</v>
      </c>
      <c r="P42" t="s">
        <v>252</v>
      </c>
      <c r="Q42" t="s">
        <v>257</v>
      </c>
      <c r="R42" s="111">
        <v>45049</v>
      </c>
      <c r="W42">
        <v>0</v>
      </c>
      <c r="X42">
        <v>0</v>
      </c>
      <c r="Y42">
        <v>0</v>
      </c>
      <c r="Z42">
        <f t="shared" si="0"/>
        <v>0</v>
      </c>
    </row>
    <row r="43" spans="1:26">
      <c r="A43" t="s">
        <v>246</v>
      </c>
      <c r="B43">
        <v>1413771432</v>
      </c>
      <c r="C43" t="s">
        <v>1883</v>
      </c>
      <c r="D43" t="s">
        <v>1527</v>
      </c>
      <c r="E43" t="s">
        <v>1528</v>
      </c>
      <c r="F43">
        <v>12422961</v>
      </c>
      <c r="G43">
        <v>45044</v>
      </c>
      <c r="H43" t="s">
        <v>4297</v>
      </c>
      <c r="I43" t="s">
        <v>255</v>
      </c>
      <c r="J43" t="s">
        <v>249</v>
      </c>
      <c r="K43" t="s">
        <v>250</v>
      </c>
      <c r="L43" t="s">
        <v>251</v>
      </c>
      <c r="O43" s="111">
        <v>45044</v>
      </c>
      <c r="P43" t="s">
        <v>252</v>
      </c>
      <c r="Q43" t="s">
        <v>253</v>
      </c>
      <c r="R43" s="111">
        <v>45050</v>
      </c>
      <c r="W43">
        <v>0</v>
      </c>
      <c r="X43">
        <v>0</v>
      </c>
      <c r="Y43">
        <v>1253</v>
      </c>
      <c r="Z43">
        <f t="shared" si="0"/>
        <v>1253</v>
      </c>
    </row>
    <row r="44" spans="1:26">
      <c r="A44" t="s">
        <v>246</v>
      </c>
      <c r="B44">
        <v>1413771432</v>
      </c>
      <c r="C44" t="s">
        <v>1883</v>
      </c>
      <c r="D44" t="s">
        <v>1527</v>
      </c>
      <c r="E44" t="s">
        <v>1528</v>
      </c>
      <c r="F44">
        <v>12446967</v>
      </c>
      <c r="G44">
        <v>45050</v>
      </c>
      <c r="H44" t="s">
        <v>4757</v>
      </c>
      <c r="I44" t="s">
        <v>260</v>
      </c>
      <c r="L44" t="s">
        <v>251</v>
      </c>
      <c r="O44" s="111">
        <v>45050</v>
      </c>
      <c r="P44" t="s">
        <v>252</v>
      </c>
      <c r="Q44" t="s">
        <v>263</v>
      </c>
      <c r="R44" s="111">
        <v>45054</v>
      </c>
      <c r="W44">
        <v>0</v>
      </c>
      <c r="X44">
        <v>0</v>
      </c>
      <c r="Y44">
        <v>0</v>
      </c>
      <c r="Z44">
        <f t="shared" si="0"/>
        <v>0</v>
      </c>
    </row>
    <row r="45" spans="1:26">
      <c r="A45" t="s">
        <v>246</v>
      </c>
      <c r="B45">
        <v>1413771432</v>
      </c>
      <c r="C45" t="s">
        <v>1883</v>
      </c>
      <c r="D45" t="s">
        <v>1527</v>
      </c>
      <c r="E45" t="s">
        <v>1528</v>
      </c>
      <c r="F45">
        <v>12452237</v>
      </c>
      <c r="G45">
        <v>45051</v>
      </c>
      <c r="H45" t="s">
        <v>4758</v>
      </c>
      <c r="I45" t="s">
        <v>255</v>
      </c>
      <c r="J45" t="s">
        <v>249</v>
      </c>
      <c r="K45" t="s">
        <v>250</v>
      </c>
      <c r="L45" t="s">
        <v>251</v>
      </c>
      <c r="O45" s="111">
        <v>45051</v>
      </c>
      <c r="P45" t="s">
        <v>252</v>
      </c>
      <c r="Q45" t="s">
        <v>253</v>
      </c>
      <c r="R45" s="111">
        <v>45055</v>
      </c>
      <c r="W45">
        <v>0</v>
      </c>
      <c r="X45">
        <v>0</v>
      </c>
      <c r="Y45">
        <v>1162</v>
      </c>
      <c r="Z45">
        <f t="shared" si="0"/>
        <v>1162</v>
      </c>
    </row>
    <row r="46" spans="1:26">
      <c r="A46" t="s">
        <v>246</v>
      </c>
      <c r="B46">
        <v>1413771432</v>
      </c>
      <c r="C46" t="s">
        <v>1883</v>
      </c>
      <c r="D46" t="s">
        <v>1527</v>
      </c>
      <c r="E46" t="s">
        <v>1528</v>
      </c>
      <c r="F46">
        <v>12452584</v>
      </c>
      <c r="G46">
        <v>45054</v>
      </c>
      <c r="H46" t="s">
        <v>4759</v>
      </c>
      <c r="I46" t="s">
        <v>255</v>
      </c>
      <c r="J46" t="s">
        <v>249</v>
      </c>
      <c r="K46" t="s">
        <v>250</v>
      </c>
      <c r="L46" t="s">
        <v>251</v>
      </c>
      <c r="O46" s="111">
        <v>45054</v>
      </c>
      <c r="P46" t="s">
        <v>252</v>
      </c>
      <c r="Q46" t="s">
        <v>253</v>
      </c>
      <c r="R46" s="111">
        <v>45056</v>
      </c>
      <c r="W46">
        <v>0</v>
      </c>
      <c r="X46">
        <v>0</v>
      </c>
      <c r="Y46">
        <v>2</v>
      </c>
      <c r="Z46">
        <f t="shared" si="0"/>
        <v>2</v>
      </c>
    </row>
    <row r="47" spans="1:26">
      <c r="A47" t="s">
        <v>246</v>
      </c>
      <c r="B47">
        <v>1413771432</v>
      </c>
      <c r="C47" t="s">
        <v>1883</v>
      </c>
      <c r="D47" t="s">
        <v>1527</v>
      </c>
      <c r="E47" t="s">
        <v>1528</v>
      </c>
      <c r="F47">
        <v>12489349</v>
      </c>
      <c r="G47">
        <v>45062</v>
      </c>
      <c r="H47" t="s">
        <v>4760</v>
      </c>
      <c r="I47" t="s">
        <v>255</v>
      </c>
      <c r="J47" t="s">
        <v>249</v>
      </c>
      <c r="K47" t="s">
        <v>250</v>
      </c>
      <c r="L47" t="s">
        <v>251</v>
      </c>
      <c r="O47" s="111">
        <v>45062</v>
      </c>
      <c r="P47" t="s">
        <v>252</v>
      </c>
      <c r="Q47" t="s">
        <v>253</v>
      </c>
      <c r="R47" s="111">
        <v>45064</v>
      </c>
      <c r="W47">
        <v>0</v>
      </c>
      <c r="X47">
        <v>0</v>
      </c>
      <c r="Y47">
        <v>500</v>
      </c>
      <c r="Z47">
        <f t="shared" si="0"/>
        <v>500</v>
      </c>
    </row>
    <row r="48" spans="1:26">
      <c r="A48" t="s">
        <v>246</v>
      </c>
      <c r="B48">
        <v>1413771432</v>
      </c>
      <c r="C48" t="s">
        <v>1883</v>
      </c>
      <c r="D48" t="s">
        <v>1527</v>
      </c>
      <c r="E48" t="s">
        <v>1528</v>
      </c>
      <c r="F48">
        <v>12511820</v>
      </c>
      <c r="G48">
        <v>45066</v>
      </c>
      <c r="H48" t="s">
        <v>4761</v>
      </c>
      <c r="I48" t="s">
        <v>271</v>
      </c>
      <c r="J48" t="s">
        <v>249</v>
      </c>
      <c r="K48" t="s">
        <v>250</v>
      </c>
      <c r="L48" t="s">
        <v>251</v>
      </c>
      <c r="O48" s="111">
        <v>45068</v>
      </c>
      <c r="P48" t="s">
        <v>252</v>
      </c>
      <c r="Q48" t="s">
        <v>253</v>
      </c>
      <c r="R48" s="111">
        <v>45071</v>
      </c>
      <c r="W48">
        <v>0</v>
      </c>
      <c r="X48">
        <v>0</v>
      </c>
      <c r="Y48">
        <v>36.299999999999997</v>
      </c>
      <c r="Z48">
        <f t="shared" si="0"/>
        <v>36.299999999999997</v>
      </c>
    </row>
    <row r="49" spans="1:26">
      <c r="A49" t="s">
        <v>246</v>
      </c>
      <c r="B49">
        <v>1413771432</v>
      </c>
      <c r="C49" t="s">
        <v>1883</v>
      </c>
      <c r="D49" t="s">
        <v>1527</v>
      </c>
      <c r="E49" t="s">
        <v>1528</v>
      </c>
      <c r="F49">
        <v>12511886</v>
      </c>
      <c r="G49">
        <v>45066</v>
      </c>
      <c r="H49" t="s">
        <v>4762</v>
      </c>
      <c r="I49" t="s">
        <v>255</v>
      </c>
      <c r="J49" t="s">
        <v>249</v>
      </c>
      <c r="K49" t="s">
        <v>250</v>
      </c>
      <c r="L49" t="s">
        <v>251</v>
      </c>
      <c r="O49" s="111">
        <v>45068</v>
      </c>
      <c r="P49" t="s">
        <v>252</v>
      </c>
      <c r="Q49" t="s">
        <v>253</v>
      </c>
      <c r="R49" s="111">
        <v>45070</v>
      </c>
      <c r="W49">
        <v>0</v>
      </c>
      <c r="X49">
        <v>0</v>
      </c>
      <c r="Y49">
        <v>454</v>
      </c>
      <c r="Z49">
        <f t="shared" si="0"/>
        <v>454</v>
      </c>
    </row>
    <row r="50" spans="1:26">
      <c r="A50" t="s">
        <v>246</v>
      </c>
      <c r="B50">
        <v>1413771432</v>
      </c>
      <c r="C50" t="s">
        <v>1883</v>
      </c>
      <c r="D50" t="s">
        <v>1527</v>
      </c>
      <c r="E50" t="s">
        <v>1528</v>
      </c>
      <c r="F50">
        <v>12530295</v>
      </c>
      <c r="G50">
        <v>45071</v>
      </c>
      <c r="H50" t="s">
        <v>4763</v>
      </c>
      <c r="I50" t="s">
        <v>271</v>
      </c>
      <c r="J50" t="s">
        <v>249</v>
      </c>
      <c r="K50" t="s">
        <v>250</v>
      </c>
      <c r="L50" t="s">
        <v>251</v>
      </c>
      <c r="O50" s="111">
        <v>45071</v>
      </c>
      <c r="P50" t="s">
        <v>252</v>
      </c>
      <c r="Q50" t="s">
        <v>253</v>
      </c>
      <c r="R50" s="111">
        <v>45075</v>
      </c>
      <c r="W50">
        <v>0</v>
      </c>
      <c r="X50">
        <v>0</v>
      </c>
      <c r="Y50">
        <v>111.7</v>
      </c>
      <c r="Z50">
        <f t="shared" si="0"/>
        <v>111.7</v>
      </c>
    </row>
    <row r="51" spans="1:26">
      <c r="A51" t="s">
        <v>246</v>
      </c>
      <c r="B51">
        <v>1413771432</v>
      </c>
      <c r="C51" t="s">
        <v>1883</v>
      </c>
      <c r="D51" t="s">
        <v>1527</v>
      </c>
      <c r="E51" t="s">
        <v>1528</v>
      </c>
      <c r="F51">
        <v>12549042</v>
      </c>
      <c r="G51">
        <v>45076</v>
      </c>
      <c r="H51" t="s">
        <v>4764</v>
      </c>
      <c r="I51" t="s">
        <v>248</v>
      </c>
      <c r="J51" t="s">
        <v>249</v>
      </c>
      <c r="K51" t="s">
        <v>250</v>
      </c>
      <c r="L51" t="s">
        <v>251</v>
      </c>
      <c r="O51" s="111">
        <v>45076</v>
      </c>
      <c r="P51" t="s">
        <v>252</v>
      </c>
      <c r="Q51" t="s">
        <v>257</v>
      </c>
      <c r="R51" s="111"/>
      <c r="W51">
        <v>0</v>
      </c>
      <c r="X51">
        <v>0</v>
      </c>
      <c r="Y51">
        <v>0</v>
      </c>
      <c r="Z51">
        <f t="shared" si="0"/>
        <v>0</v>
      </c>
    </row>
    <row r="52" spans="1:26">
      <c r="A52" t="s">
        <v>246</v>
      </c>
      <c r="B52">
        <v>1413771432</v>
      </c>
      <c r="C52" t="s">
        <v>1883</v>
      </c>
      <c r="D52" t="s">
        <v>1527</v>
      </c>
      <c r="E52" t="s">
        <v>1528</v>
      </c>
      <c r="F52">
        <v>12549720</v>
      </c>
      <c r="G52">
        <v>45077</v>
      </c>
      <c r="H52" t="s">
        <v>4765</v>
      </c>
      <c r="I52" t="s">
        <v>248</v>
      </c>
      <c r="J52" t="s">
        <v>249</v>
      </c>
      <c r="K52" t="s">
        <v>250</v>
      </c>
      <c r="L52" t="s">
        <v>251</v>
      </c>
      <c r="O52" s="111">
        <v>45077</v>
      </c>
      <c r="P52" t="s">
        <v>252</v>
      </c>
      <c r="Q52" t="s">
        <v>1406</v>
      </c>
      <c r="R52" s="111"/>
      <c r="W52">
        <v>0</v>
      </c>
      <c r="X52">
        <v>0</v>
      </c>
      <c r="Y52">
        <v>0</v>
      </c>
      <c r="Z52">
        <f t="shared" si="0"/>
        <v>0</v>
      </c>
    </row>
    <row r="53" spans="1:26">
      <c r="A53" t="s">
        <v>246</v>
      </c>
      <c r="B53">
        <v>1413771432</v>
      </c>
      <c r="C53" t="s">
        <v>1883</v>
      </c>
      <c r="D53" t="s">
        <v>4766</v>
      </c>
      <c r="E53" t="s">
        <v>1528</v>
      </c>
      <c r="F53">
        <v>12520060</v>
      </c>
      <c r="G53">
        <v>45069</v>
      </c>
      <c r="H53" t="s">
        <v>4767</v>
      </c>
      <c r="I53" t="s">
        <v>271</v>
      </c>
      <c r="J53" t="s">
        <v>249</v>
      </c>
      <c r="K53" t="s">
        <v>250</v>
      </c>
      <c r="L53" t="s">
        <v>251</v>
      </c>
      <c r="O53" s="111">
        <v>45071</v>
      </c>
      <c r="P53" t="s">
        <v>252</v>
      </c>
      <c r="Q53" t="s">
        <v>257</v>
      </c>
      <c r="R53" s="111">
        <v>45076</v>
      </c>
      <c r="W53">
        <v>0</v>
      </c>
      <c r="X53">
        <v>0</v>
      </c>
      <c r="Y53">
        <v>0</v>
      </c>
      <c r="Z53">
        <f t="shared" si="0"/>
        <v>0</v>
      </c>
    </row>
    <row r="54" spans="1:26">
      <c r="A54" t="s">
        <v>246</v>
      </c>
      <c r="B54">
        <v>1413771432</v>
      </c>
      <c r="C54" t="s">
        <v>1883</v>
      </c>
      <c r="D54" t="s">
        <v>2384</v>
      </c>
      <c r="E54" t="s">
        <v>1528</v>
      </c>
      <c r="F54">
        <v>12243781</v>
      </c>
      <c r="G54">
        <v>45001</v>
      </c>
      <c r="H54" t="s">
        <v>3977</v>
      </c>
      <c r="I54" t="s">
        <v>255</v>
      </c>
      <c r="J54" t="s">
        <v>249</v>
      </c>
      <c r="K54" t="s">
        <v>250</v>
      </c>
      <c r="L54" t="s">
        <v>251</v>
      </c>
      <c r="O54" s="111">
        <v>45002</v>
      </c>
      <c r="P54" t="s">
        <v>252</v>
      </c>
      <c r="Q54" t="s">
        <v>282</v>
      </c>
      <c r="R54" s="111">
        <v>45007</v>
      </c>
      <c r="W54">
        <v>0</v>
      </c>
      <c r="X54">
        <v>1.1000000000000001</v>
      </c>
      <c r="Y54">
        <v>0</v>
      </c>
      <c r="Z54">
        <f t="shared" si="0"/>
        <v>1.1000000000000001</v>
      </c>
    </row>
    <row r="55" spans="1:26">
      <c r="A55" t="s">
        <v>246</v>
      </c>
      <c r="B55">
        <v>1451674104</v>
      </c>
      <c r="C55" t="s">
        <v>935</v>
      </c>
      <c r="D55" t="s">
        <v>264</v>
      </c>
      <c r="E55" t="s">
        <v>54</v>
      </c>
      <c r="F55">
        <v>12201525</v>
      </c>
      <c r="G55">
        <v>44991</v>
      </c>
      <c r="H55" t="s">
        <v>3954</v>
      </c>
      <c r="I55" t="s">
        <v>255</v>
      </c>
      <c r="J55" t="s">
        <v>249</v>
      </c>
      <c r="K55" t="s">
        <v>268</v>
      </c>
      <c r="L55" t="s">
        <v>251</v>
      </c>
      <c r="O55" s="111">
        <v>44991</v>
      </c>
      <c r="P55" t="s">
        <v>252</v>
      </c>
      <c r="Q55" t="s">
        <v>253</v>
      </c>
      <c r="R55" s="111">
        <v>44992</v>
      </c>
      <c r="W55">
        <v>1401.7</v>
      </c>
      <c r="X55">
        <v>1453.38</v>
      </c>
      <c r="Y55">
        <v>335.04</v>
      </c>
      <c r="Z55">
        <f t="shared" si="0"/>
        <v>3190.12</v>
      </c>
    </row>
    <row r="56" spans="1:26">
      <c r="A56" t="s">
        <v>246</v>
      </c>
      <c r="B56">
        <v>1451674104</v>
      </c>
      <c r="C56" t="s">
        <v>935</v>
      </c>
      <c r="D56" t="s">
        <v>264</v>
      </c>
      <c r="E56" t="s">
        <v>54</v>
      </c>
      <c r="F56">
        <v>12220269</v>
      </c>
      <c r="G56">
        <v>44995</v>
      </c>
      <c r="H56" t="s">
        <v>3955</v>
      </c>
      <c r="I56" t="s">
        <v>255</v>
      </c>
      <c r="J56" t="s">
        <v>249</v>
      </c>
      <c r="K56" t="s">
        <v>268</v>
      </c>
      <c r="L56" t="s">
        <v>251</v>
      </c>
      <c r="O56" s="111">
        <v>44995</v>
      </c>
      <c r="P56" t="s">
        <v>252</v>
      </c>
      <c r="Q56" t="s">
        <v>253</v>
      </c>
      <c r="R56" s="111">
        <v>44998</v>
      </c>
      <c r="W56">
        <v>3584.75</v>
      </c>
      <c r="X56">
        <v>4154.6000000000004</v>
      </c>
      <c r="Y56">
        <v>7199.71</v>
      </c>
      <c r="Z56">
        <f t="shared" si="0"/>
        <v>14939.060000000001</v>
      </c>
    </row>
    <row r="57" spans="1:26">
      <c r="A57" t="s">
        <v>246</v>
      </c>
      <c r="B57">
        <v>1451674104</v>
      </c>
      <c r="C57" t="s">
        <v>935</v>
      </c>
      <c r="D57" t="s">
        <v>4768</v>
      </c>
      <c r="E57" t="s">
        <v>54</v>
      </c>
      <c r="F57">
        <v>12467632</v>
      </c>
      <c r="G57">
        <v>45056</v>
      </c>
      <c r="H57" t="s">
        <v>4769</v>
      </c>
      <c r="I57" t="s">
        <v>255</v>
      </c>
      <c r="J57" t="s">
        <v>249</v>
      </c>
      <c r="K57" t="s">
        <v>250</v>
      </c>
      <c r="L57" t="s">
        <v>251</v>
      </c>
      <c r="O57" s="111">
        <v>45056</v>
      </c>
      <c r="P57" t="s">
        <v>252</v>
      </c>
      <c r="Q57" t="s">
        <v>253</v>
      </c>
      <c r="R57" s="111">
        <v>45058</v>
      </c>
      <c r="W57">
        <v>0</v>
      </c>
      <c r="X57">
        <v>0</v>
      </c>
      <c r="Y57">
        <v>1776</v>
      </c>
      <c r="Z57">
        <f t="shared" si="0"/>
        <v>1776</v>
      </c>
    </row>
    <row r="58" spans="1:26">
      <c r="A58" t="s">
        <v>246</v>
      </c>
      <c r="B58">
        <v>1451674104</v>
      </c>
      <c r="C58" t="s">
        <v>935</v>
      </c>
      <c r="D58" t="s">
        <v>53</v>
      </c>
      <c r="E58" t="s">
        <v>54</v>
      </c>
      <c r="F58">
        <v>12196449</v>
      </c>
      <c r="G58">
        <v>44988</v>
      </c>
      <c r="H58" t="s">
        <v>3959</v>
      </c>
      <c r="I58" t="s">
        <v>255</v>
      </c>
      <c r="J58" t="s">
        <v>249</v>
      </c>
      <c r="K58" t="s">
        <v>250</v>
      </c>
      <c r="L58" t="s">
        <v>251</v>
      </c>
      <c r="O58" s="111">
        <v>44988</v>
      </c>
      <c r="P58" t="s">
        <v>252</v>
      </c>
      <c r="Q58" t="s">
        <v>282</v>
      </c>
      <c r="R58" s="111">
        <v>44991</v>
      </c>
      <c r="W58">
        <v>14306.21</v>
      </c>
      <c r="X58">
        <v>5717.96</v>
      </c>
      <c r="Y58">
        <v>0</v>
      </c>
      <c r="Z58">
        <f t="shared" si="0"/>
        <v>20024.169999999998</v>
      </c>
    </row>
    <row r="59" spans="1:26">
      <c r="A59" t="s">
        <v>246</v>
      </c>
      <c r="B59">
        <v>1451674104</v>
      </c>
      <c r="C59" t="s">
        <v>935</v>
      </c>
      <c r="D59" t="s">
        <v>53</v>
      </c>
      <c r="E59" t="s">
        <v>54</v>
      </c>
      <c r="F59">
        <v>8593445</v>
      </c>
      <c r="G59">
        <v>44993</v>
      </c>
      <c r="H59" t="s">
        <v>3957</v>
      </c>
      <c r="I59" t="s">
        <v>255</v>
      </c>
      <c r="J59" t="s">
        <v>249</v>
      </c>
      <c r="K59" t="s">
        <v>250</v>
      </c>
      <c r="L59" t="s">
        <v>251</v>
      </c>
      <c r="O59" s="111">
        <v>44993</v>
      </c>
      <c r="P59" t="s">
        <v>252</v>
      </c>
      <c r="Q59" t="s">
        <v>253</v>
      </c>
      <c r="R59" s="111">
        <v>44994</v>
      </c>
      <c r="W59">
        <v>35605.79</v>
      </c>
      <c r="X59">
        <v>15847.41</v>
      </c>
      <c r="Y59">
        <v>620</v>
      </c>
      <c r="Z59">
        <f t="shared" si="0"/>
        <v>52073.2</v>
      </c>
    </row>
    <row r="60" spans="1:26">
      <c r="A60" t="s">
        <v>246</v>
      </c>
      <c r="B60">
        <v>1451674104</v>
      </c>
      <c r="C60" t="s">
        <v>935</v>
      </c>
      <c r="D60" t="s">
        <v>53</v>
      </c>
      <c r="E60" t="s">
        <v>54</v>
      </c>
      <c r="F60">
        <v>12210567</v>
      </c>
      <c r="G60">
        <v>44993</v>
      </c>
      <c r="H60" t="s">
        <v>3961</v>
      </c>
      <c r="I60" t="s">
        <v>255</v>
      </c>
      <c r="L60" t="s">
        <v>251</v>
      </c>
      <c r="O60" s="111">
        <v>44993</v>
      </c>
      <c r="P60" t="s">
        <v>252</v>
      </c>
      <c r="Q60" t="s">
        <v>263</v>
      </c>
      <c r="R60" s="111">
        <v>44994</v>
      </c>
      <c r="W60">
        <v>16000</v>
      </c>
      <c r="X60">
        <v>0</v>
      </c>
      <c r="Y60">
        <v>0</v>
      </c>
      <c r="Z60">
        <f t="shared" si="0"/>
        <v>16000</v>
      </c>
    </row>
    <row r="61" spans="1:26">
      <c r="A61" t="s">
        <v>246</v>
      </c>
      <c r="B61">
        <v>1451674104</v>
      </c>
      <c r="C61" t="s">
        <v>935</v>
      </c>
      <c r="D61" t="s">
        <v>53</v>
      </c>
      <c r="E61" t="s">
        <v>54</v>
      </c>
      <c r="F61">
        <v>12220860</v>
      </c>
      <c r="G61">
        <v>44995</v>
      </c>
      <c r="H61" t="s">
        <v>3962</v>
      </c>
      <c r="I61" t="s">
        <v>255</v>
      </c>
      <c r="J61" t="s">
        <v>249</v>
      </c>
      <c r="K61" t="s">
        <v>250</v>
      </c>
      <c r="L61" t="s">
        <v>251</v>
      </c>
      <c r="O61" s="111">
        <v>44995</v>
      </c>
      <c r="P61" t="s">
        <v>252</v>
      </c>
      <c r="Q61" t="s">
        <v>253</v>
      </c>
      <c r="R61" s="111">
        <v>44998</v>
      </c>
      <c r="W61">
        <v>14977.95</v>
      </c>
      <c r="X61">
        <v>28831.34</v>
      </c>
      <c r="Y61">
        <v>26592.51</v>
      </c>
      <c r="Z61">
        <f t="shared" si="0"/>
        <v>70401.8</v>
      </c>
    </row>
    <row r="62" spans="1:26">
      <c r="A62" t="s">
        <v>246</v>
      </c>
      <c r="B62">
        <v>1451674104</v>
      </c>
      <c r="C62" t="s">
        <v>935</v>
      </c>
      <c r="D62" t="s">
        <v>53</v>
      </c>
      <c r="E62" t="s">
        <v>54</v>
      </c>
      <c r="F62">
        <v>12202174</v>
      </c>
      <c r="G62">
        <v>45000</v>
      </c>
      <c r="H62" t="s">
        <v>3960</v>
      </c>
      <c r="I62" t="s">
        <v>255</v>
      </c>
      <c r="J62" t="s">
        <v>249</v>
      </c>
      <c r="K62" t="s">
        <v>250</v>
      </c>
      <c r="L62" t="s">
        <v>251</v>
      </c>
      <c r="O62" s="111">
        <v>45000</v>
      </c>
      <c r="P62" t="s">
        <v>252</v>
      </c>
      <c r="Q62" t="s">
        <v>253</v>
      </c>
      <c r="R62" s="111">
        <v>45001</v>
      </c>
      <c r="W62">
        <v>4640.5</v>
      </c>
      <c r="X62">
        <v>9013</v>
      </c>
      <c r="Y62">
        <v>203.5</v>
      </c>
      <c r="Z62">
        <f t="shared" si="0"/>
        <v>13857</v>
      </c>
    </row>
    <row r="63" spans="1:26">
      <c r="A63" t="s">
        <v>246</v>
      </c>
      <c r="B63">
        <v>1451674104</v>
      </c>
      <c r="C63" t="s">
        <v>935</v>
      </c>
      <c r="D63" t="s">
        <v>53</v>
      </c>
      <c r="E63" t="s">
        <v>54</v>
      </c>
      <c r="F63">
        <v>11193462</v>
      </c>
      <c r="G63">
        <v>45005</v>
      </c>
      <c r="H63" t="s">
        <v>3958</v>
      </c>
      <c r="I63" t="s">
        <v>248</v>
      </c>
      <c r="J63" t="s">
        <v>249</v>
      </c>
      <c r="K63" t="s">
        <v>268</v>
      </c>
      <c r="L63" t="s">
        <v>251</v>
      </c>
      <c r="O63" s="111">
        <v>45005</v>
      </c>
      <c r="P63" t="s">
        <v>252</v>
      </c>
      <c r="Q63" t="s">
        <v>253</v>
      </c>
      <c r="R63" s="111">
        <v>45006</v>
      </c>
      <c r="W63">
        <v>2204.65</v>
      </c>
      <c r="X63">
        <v>8338.5300000000007</v>
      </c>
      <c r="Y63">
        <v>4522.55</v>
      </c>
      <c r="Z63">
        <f t="shared" si="0"/>
        <v>15065.73</v>
      </c>
    </row>
    <row r="64" spans="1:26">
      <c r="A64" t="s">
        <v>246</v>
      </c>
      <c r="B64">
        <v>1451674104</v>
      </c>
      <c r="C64" t="s">
        <v>935</v>
      </c>
      <c r="D64" t="s">
        <v>53</v>
      </c>
      <c r="E64" t="s">
        <v>54</v>
      </c>
      <c r="F64">
        <v>12275948</v>
      </c>
      <c r="G64">
        <v>45009</v>
      </c>
      <c r="H64" t="s">
        <v>3963</v>
      </c>
      <c r="I64" t="s">
        <v>255</v>
      </c>
      <c r="J64" t="s">
        <v>249</v>
      </c>
      <c r="K64" t="s">
        <v>250</v>
      </c>
      <c r="L64" t="s">
        <v>251</v>
      </c>
      <c r="O64" s="111">
        <v>45009</v>
      </c>
      <c r="P64" t="s">
        <v>252</v>
      </c>
      <c r="Q64" t="s">
        <v>253</v>
      </c>
      <c r="R64" s="111">
        <v>45012</v>
      </c>
      <c r="W64">
        <v>30</v>
      </c>
      <c r="X64">
        <v>1998.5</v>
      </c>
      <c r="Y64">
        <v>2472.5</v>
      </c>
      <c r="Z64">
        <f t="shared" si="0"/>
        <v>4501</v>
      </c>
    </row>
    <row r="65" spans="1:26">
      <c r="A65" t="s">
        <v>246</v>
      </c>
      <c r="B65">
        <v>1451674104</v>
      </c>
      <c r="C65" t="s">
        <v>935</v>
      </c>
      <c r="D65" t="s">
        <v>53</v>
      </c>
      <c r="E65" t="s">
        <v>54</v>
      </c>
      <c r="F65">
        <v>12296100</v>
      </c>
      <c r="G65">
        <v>45014</v>
      </c>
      <c r="H65" t="s">
        <v>3964</v>
      </c>
      <c r="I65" t="s">
        <v>255</v>
      </c>
      <c r="J65" t="s">
        <v>249</v>
      </c>
      <c r="K65" t="s">
        <v>250</v>
      </c>
      <c r="L65" t="s">
        <v>251</v>
      </c>
      <c r="O65" s="111">
        <v>45014</v>
      </c>
      <c r="P65" t="s">
        <v>252</v>
      </c>
      <c r="Q65" t="s">
        <v>253</v>
      </c>
      <c r="R65" s="111">
        <v>45015</v>
      </c>
      <c r="W65">
        <v>118.34</v>
      </c>
      <c r="X65">
        <v>11031.42</v>
      </c>
      <c r="Y65">
        <v>11736.32</v>
      </c>
      <c r="Z65">
        <f t="shared" si="0"/>
        <v>22886.080000000002</v>
      </c>
    </row>
    <row r="66" spans="1:26">
      <c r="A66" t="s">
        <v>246</v>
      </c>
      <c r="B66">
        <v>1451674104</v>
      </c>
      <c r="C66" t="s">
        <v>935</v>
      </c>
      <c r="D66" t="s">
        <v>53</v>
      </c>
      <c r="E66" t="s">
        <v>54</v>
      </c>
      <c r="F66">
        <v>4387757</v>
      </c>
      <c r="G66">
        <v>45015</v>
      </c>
      <c r="H66" t="s">
        <v>3956</v>
      </c>
      <c r="I66" t="s">
        <v>255</v>
      </c>
      <c r="J66" t="s">
        <v>249</v>
      </c>
      <c r="K66" t="s">
        <v>250</v>
      </c>
      <c r="L66" t="s">
        <v>251</v>
      </c>
      <c r="O66" s="111">
        <v>45016</v>
      </c>
      <c r="P66" t="s">
        <v>252</v>
      </c>
      <c r="Q66" t="s">
        <v>282</v>
      </c>
      <c r="R66" s="111">
        <v>45019</v>
      </c>
      <c r="W66">
        <v>0</v>
      </c>
      <c r="X66">
        <v>308</v>
      </c>
      <c r="Y66">
        <v>0</v>
      </c>
      <c r="Z66">
        <f t="shared" si="0"/>
        <v>308</v>
      </c>
    </row>
    <row r="67" spans="1:26">
      <c r="A67" t="s">
        <v>246</v>
      </c>
      <c r="B67">
        <v>1451674104</v>
      </c>
      <c r="C67" t="s">
        <v>935</v>
      </c>
      <c r="D67" t="s">
        <v>53</v>
      </c>
      <c r="E67" t="s">
        <v>54</v>
      </c>
      <c r="F67">
        <v>12316718</v>
      </c>
      <c r="G67">
        <v>45016</v>
      </c>
      <c r="H67" t="s">
        <v>3965</v>
      </c>
      <c r="I67" t="s">
        <v>260</v>
      </c>
      <c r="J67" t="s">
        <v>249</v>
      </c>
      <c r="K67" t="s">
        <v>250</v>
      </c>
      <c r="L67" t="s">
        <v>251</v>
      </c>
      <c r="O67" s="111">
        <v>45016</v>
      </c>
      <c r="P67" t="s">
        <v>252</v>
      </c>
      <c r="Q67" t="s">
        <v>257</v>
      </c>
      <c r="R67" s="111"/>
      <c r="W67">
        <v>0</v>
      </c>
      <c r="X67">
        <v>0</v>
      </c>
      <c r="Y67">
        <v>0</v>
      </c>
      <c r="Z67">
        <f t="shared" ref="Z67:Z130" si="1">SUM(W67:Y67)</f>
        <v>0</v>
      </c>
    </row>
    <row r="68" spans="1:26">
      <c r="A68" t="s">
        <v>246</v>
      </c>
      <c r="B68">
        <v>1451674104</v>
      </c>
      <c r="C68" t="s">
        <v>935</v>
      </c>
      <c r="D68" t="s">
        <v>53</v>
      </c>
      <c r="E68" t="s">
        <v>54</v>
      </c>
      <c r="F68">
        <v>12332399</v>
      </c>
      <c r="G68">
        <v>45021</v>
      </c>
      <c r="H68" t="s">
        <v>4298</v>
      </c>
      <c r="I68" t="s">
        <v>255</v>
      </c>
      <c r="J68" t="s">
        <v>249</v>
      </c>
      <c r="K68" t="s">
        <v>250</v>
      </c>
      <c r="L68" t="s">
        <v>251</v>
      </c>
      <c r="O68" s="111">
        <v>45021</v>
      </c>
      <c r="P68" t="s">
        <v>252</v>
      </c>
      <c r="Q68" t="s">
        <v>253</v>
      </c>
      <c r="R68" s="111">
        <v>45022</v>
      </c>
      <c r="W68">
        <v>0</v>
      </c>
      <c r="X68">
        <v>27863.87</v>
      </c>
      <c r="Y68">
        <v>30250.33</v>
      </c>
      <c r="Z68">
        <f t="shared" si="1"/>
        <v>58114.2</v>
      </c>
    </row>
    <row r="69" spans="1:26">
      <c r="A69" t="s">
        <v>246</v>
      </c>
      <c r="B69">
        <v>1451674104</v>
      </c>
      <c r="C69" t="s">
        <v>935</v>
      </c>
      <c r="D69" t="s">
        <v>53</v>
      </c>
      <c r="E69" t="s">
        <v>54</v>
      </c>
      <c r="F69">
        <v>12352613</v>
      </c>
      <c r="G69">
        <v>45027</v>
      </c>
      <c r="H69" t="s">
        <v>4299</v>
      </c>
      <c r="I69" t="s">
        <v>255</v>
      </c>
      <c r="L69" t="s">
        <v>251</v>
      </c>
      <c r="O69" s="111">
        <v>45027</v>
      </c>
      <c r="P69" t="s">
        <v>252</v>
      </c>
      <c r="Q69" t="s">
        <v>253</v>
      </c>
      <c r="R69" s="111">
        <v>45029</v>
      </c>
      <c r="W69">
        <v>0</v>
      </c>
      <c r="X69">
        <v>1384.5</v>
      </c>
      <c r="Y69">
        <v>491.25</v>
      </c>
      <c r="Z69">
        <f t="shared" si="1"/>
        <v>1875.75</v>
      </c>
    </row>
    <row r="70" spans="1:26">
      <c r="A70" t="s">
        <v>246</v>
      </c>
      <c r="B70">
        <v>1451674104</v>
      </c>
      <c r="C70" t="s">
        <v>935</v>
      </c>
      <c r="D70" t="s">
        <v>53</v>
      </c>
      <c r="E70" t="s">
        <v>54</v>
      </c>
      <c r="F70">
        <v>12373687</v>
      </c>
      <c r="G70">
        <v>45033</v>
      </c>
      <c r="H70" t="s">
        <v>4300</v>
      </c>
      <c r="I70" t="s">
        <v>255</v>
      </c>
      <c r="J70" t="s">
        <v>249</v>
      </c>
      <c r="K70" t="s">
        <v>250</v>
      </c>
      <c r="L70" t="s">
        <v>251</v>
      </c>
      <c r="O70" s="111">
        <v>45033</v>
      </c>
      <c r="P70" t="s">
        <v>252</v>
      </c>
      <c r="Q70" t="s">
        <v>253</v>
      </c>
      <c r="R70" s="111">
        <v>45034</v>
      </c>
      <c r="W70">
        <v>0</v>
      </c>
      <c r="X70">
        <v>1314.38</v>
      </c>
      <c r="Y70">
        <v>751.22</v>
      </c>
      <c r="Z70">
        <f t="shared" si="1"/>
        <v>2065.6000000000004</v>
      </c>
    </row>
    <row r="71" spans="1:26">
      <c r="A71" t="s">
        <v>246</v>
      </c>
      <c r="B71">
        <v>1451674104</v>
      </c>
      <c r="C71" t="s">
        <v>935</v>
      </c>
      <c r="D71" t="s">
        <v>53</v>
      </c>
      <c r="E71" t="s">
        <v>54</v>
      </c>
      <c r="F71">
        <v>12378874</v>
      </c>
      <c r="G71">
        <v>45041</v>
      </c>
      <c r="H71" t="s">
        <v>4301</v>
      </c>
      <c r="I71" t="s">
        <v>255</v>
      </c>
      <c r="J71" t="s">
        <v>249</v>
      </c>
      <c r="K71" t="s">
        <v>268</v>
      </c>
      <c r="L71" t="s">
        <v>251</v>
      </c>
      <c r="O71" s="111">
        <v>45041</v>
      </c>
      <c r="P71" t="s">
        <v>252</v>
      </c>
      <c r="Q71" t="s">
        <v>253</v>
      </c>
      <c r="R71" s="111">
        <v>45041</v>
      </c>
      <c r="W71">
        <v>0</v>
      </c>
      <c r="X71">
        <v>2674.9</v>
      </c>
      <c r="Y71">
        <v>14380.85</v>
      </c>
      <c r="Z71">
        <f t="shared" si="1"/>
        <v>17055.75</v>
      </c>
    </row>
    <row r="72" spans="1:26">
      <c r="A72" t="s">
        <v>246</v>
      </c>
      <c r="B72">
        <v>1451674104</v>
      </c>
      <c r="C72" t="s">
        <v>935</v>
      </c>
      <c r="D72" t="s">
        <v>53</v>
      </c>
      <c r="E72" t="s">
        <v>54</v>
      </c>
      <c r="F72">
        <v>10935119</v>
      </c>
      <c r="G72">
        <v>45041</v>
      </c>
      <c r="H72" t="s">
        <v>4302</v>
      </c>
      <c r="I72" t="s">
        <v>255</v>
      </c>
      <c r="J72" t="s">
        <v>249</v>
      </c>
      <c r="K72" t="s">
        <v>250</v>
      </c>
      <c r="L72" t="s">
        <v>251</v>
      </c>
      <c r="O72" s="111">
        <v>45041</v>
      </c>
      <c r="P72" t="s">
        <v>252</v>
      </c>
      <c r="Q72" t="s">
        <v>253</v>
      </c>
      <c r="R72" s="111">
        <v>45042</v>
      </c>
      <c r="W72">
        <v>0</v>
      </c>
      <c r="X72">
        <v>1278</v>
      </c>
      <c r="Y72">
        <v>10485.6</v>
      </c>
      <c r="Z72">
        <f t="shared" si="1"/>
        <v>11763.6</v>
      </c>
    </row>
    <row r="73" spans="1:26">
      <c r="A73" t="s">
        <v>246</v>
      </c>
      <c r="B73">
        <v>1451674104</v>
      </c>
      <c r="C73" t="s">
        <v>935</v>
      </c>
      <c r="D73" t="s">
        <v>53</v>
      </c>
      <c r="E73" t="s">
        <v>54</v>
      </c>
      <c r="F73">
        <v>12423322</v>
      </c>
      <c r="G73">
        <v>45044</v>
      </c>
      <c r="H73" t="s">
        <v>4303</v>
      </c>
      <c r="I73" t="s">
        <v>255</v>
      </c>
      <c r="J73" t="s">
        <v>249</v>
      </c>
      <c r="K73" t="s">
        <v>250</v>
      </c>
      <c r="L73" t="s">
        <v>251</v>
      </c>
      <c r="O73" s="111">
        <v>45044</v>
      </c>
      <c r="P73" t="s">
        <v>252</v>
      </c>
      <c r="Q73" t="s">
        <v>253</v>
      </c>
      <c r="R73" s="111">
        <v>45048</v>
      </c>
      <c r="W73">
        <v>0</v>
      </c>
      <c r="X73">
        <v>0</v>
      </c>
      <c r="Y73">
        <v>16819.64</v>
      </c>
      <c r="Z73">
        <f t="shared" si="1"/>
        <v>16819.64</v>
      </c>
    </row>
    <row r="74" spans="1:26">
      <c r="A74" t="s">
        <v>246</v>
      </c>
      <c r="B74">
        <v>1451674104</v>
      </c>
      <c r="C74" t="s">
        <v>935</v>
      </c>
      <c r="D74" t="s">
        <v>53</v>
      </c>
      <c r="E74" t="s">
        <v>54</v>
      </c>
      <c r="F74">
        <v>12393630</v>
      </c>
      <c r="G74">
        <v>45054</v>
      </c>
      <c r="H74" t="s">
        <v>4770</v>
      </c>
      <c r="I74" t="s">
        <v>260</v>
      </c>
      <c r="L74" t="s">
        <v>251</v>
      </c>
      <c r="O74" s="111">
        <v>45054</v>
      </c>
      <c r="P74" t="s">
        <v>252</v>
      </c>
      <c r="Q74" t="s">
        <v>263</v>
      </c>
      <c r="R74" s="111"/>
      <c r="W74">
        <v>0</v>
      </c>
      <c r="X74">
        <v>0</v>
      </c>
      <c r="Y74">
        <v>0</v>
      </c>
      <c r="Z74">
        <f t="shared" si="1"/>
        <v>0</v>
      </c>
    </row>
    <row r="75" spans="1:26">
      <c r="A75" t="s">
        <v>246</v>
      </c>
      <c r="B75">
        <v>1451674104</v>
      </c>
      <c r="C75" t="s">
        <v>935</v>
      </c>
      <c r="D75" t="s">
        <v>53</v>
      </c>
      <c r="E75" t="s">
        <v>54</v>
      </c>
      <c r="F75">
        <v>12464647</v>
      </c>
      <c r="G75">
        <v>45058</v>
      </c>
      <c r="H75" t="s">
        <v>4771</v>
      </c>
      <c r="I75" t="s">
        <v>255</v>
      </c>
      <c r="J75" t="s">
        <v>249</v>
      </c>
      <c r="K75" t="s">
        <v>250</v>
      </c>
      <c r="L75" t="s">
        <v>251</v>
      </c>
      <c r="O75" s="111">
        <v>45058</v>
      </c>
      <c r="P75" t="s">
        <v>252</v>
      </c>
      <c r="Q75" t="s">
        <v>257</v>
      </c>
      <c r="R75" s="111">
        <v>45062</v>
      </c>
      <c r="W75">
        <v>0</v>
      </c>
      <c r="X75">
        <v>0</v>
      </c>
      <c r="Y75">
        <v>0</v>
      </c>
      <c r="Z75">
        <f t="shared" si="1"/>
        <v>0</v>
      </c>
    </row>
    <row r="76" spans="1:26">
      <c r="A76" t="s">
        <v>246</v>
      </c>
      <c r="B76">
        <v>1451674104</v>
      </c>
      <c r="C76" t="s">
        <v>935</v>
      </c>
      <c r="D76" t="s">
        <v>53</v>
      </c>
      <c r="E76" t="s">
        <v>54</v>
      </c>
      <c r="F76">
        <v>9366733</v>
      </c>
      <c r="G76">
        <v>45063</v>
      </c>
      <c r="H76" t="s">
        <v>4772</v>
      </c>
      <c r="I76" t="s">
        <v>248</v>
      </c>
      <c r="J76" t="s">
        <v>249</v>
      </c>
      <c r="K76" t="s">
        <v>268</v>
      </c>
      <c r="L76" t="s">
        <v>251</v>
      </c>
      <c r="O76" s="111">
        <v>45064</v>
      </c>
      <c r="P76" t="s">
        <v>252</v>
      </c>
      <c r="Q76" t="s">
        <v>253</v>
      </c>
      <c r="R76" s="111">
        <v>45065</v>
      </c>
      <c r="W76">
        <v>23068.6</v>
      </c>
      <c r="X76">
        <v>18353.32</v>
      </c>
      <c r="Y76">
        <v>30344.27</v>
      </c>
      <c r="Z76">
        <f t="shared" si="1"/>
        <v>71766.19</v>
      </c>
    </row>
    <row r="77" spans="1:26">
      <c r="A77" t="s">
        <v>246</v>
      </c>
      <c r="B77">
        <v>1451674104</v>
      </c>
      <c r="C77" t="s">
        <v>935</v>
      </c>
      <c r="D77" t="s">
        <v>53</v>
      </c>
      <c r="E77" t="s">
        <v>54</v>
      </c>
      <c r="F77">
        <v>10178352</v>
      </c>
      <c r="G77">
        <v>45065</v>
      </c>
      <c r="H77" t="s">
        <v>4773</v>
      </c>
      <c r="I77" t="s">
        <v>255</v>
      </c>
      <c r="J77" t="s">
        <v>249</v>
      </c>
      <c r="K77" t="s">
        <v>268</v>
      </c>
      <c r="L77" t="s">
        <v>251</v>
      </c>
      <c r="O77" s="111">
        <v>45068</v>
      </c>
      <c r="P77" t="s">
        <v>252</v>
      </c>
      <c r="Q77" t="s">
        <v>282</v>
      </c>
      <c r="R77" s="111">
        <v>45069</v>
      </c>
      <c r="W77">
        <v>0</v>
      </c>
      <c r="X77">
        <v>0</v>
      </c>
      <c r="Y77">
        <v>0</v>
      </c>
      <c r="Z77">
        <f t="shared" si="1"/>
        <v>0</v>
      </c>
    </row>
    <row r="78" spans="1:26">
      <c r="A78" t="s">
        <v>246</v>
      </c>
      <c r="B78">
        <v>1451674104</v>
      </c>
      <c r="C78" t="s">
        <v>935</v>
      </c>
      <c r="D78" t="s">
        <v>53</v>
      </c>
      <c r="E78" t="s">
        <v>54</v>
      </c>
      <c r="F78">
        <v>12473797</v>
      </c>
      <c r="G78">
        <v>45069</v>
      </c>
      <c r="H78" t="s">
        <v>4774</v>
      </c>
      <c r="I78" t="s">
        <v>271</v>
      </c>
      <c r="J78" t="s">
        <v>249</v>
      </c>
      <c r="K78" t="s">
        <v>250</v>
      </c>
      <c r="L78" t="s">
        <v>251</v>
      </c>
      <c r="O78" s="111">
        <v>45069</v>
      </c>
      <c r="P78" t="s">
        <v>252</v>
      </c>
      <c r="Q78" t="s">
        <v>253</v>
      </c>
      <c r="R78" s="111">
        <v>45071</v>
      </c>
      <c r="W78">
        <v>0</v>
      </c>
      <c r="X78">
        <v>0</v>
      </c>
      <c r="Y78">
        <v>192</v>
      </c>
      <c r="Z78">
        <f t="shared" si="1"/>
        <v>192</v>
      </c>
    </row>
    <row r="79" spans="1:26">
      <c r="A79" t="s">
        <v>246</v>
      </c>
      <c r="B79">
        <v>1451674104</v>
      </c>
      <c r="C79" t="s">
        <v>935</v>
      </c>
      <c r="D79" t="s">
        <v>53</v>
      </c>
      <c r="E79" t="s">
        <v>54</v>
      </c>
      <c r="F79">
        <v>12518479</v>
      </c>
      <c r="G79">
        <v>45075</v>
      </c>
      <c r="H79" t="s">
        <v>4775</v>
      </c>
      <c r="I79" t="s">
        <v>271</v>
      </c>
      <c r="J79" t="s">
        <v>249</v>
      </c>
      <c r="K79" t="s">
        <v>250</v>
      </c>
      <c r="L79" t="s">
        <v>251</v>
      </c>
      <c r="O79" s="111">
        <v>45075</v>
      </c>
      <c r="P79" t="s">
        <v>252</v>
      </c>
      <c r="Q79" t="s">
        <v>253</v>
      </c>
      <c r="R79" s="111">
        <v>45076</v>
      </c>
      <c r="W79">
        <v>0</v>
      </c>
      <c r="X79">
        <v>0</v>
      </c>
      <c r="Y79">
        <v>237</v>
      </c>
      <c r="Z79">
        <f t="shared" si="1"/>
        <v>237</v>
      </c>
    </row>
    <row r="80" spans="1:26">
      <c r="A80" t="s">
        <v>246</v>
      </c>
      <c r="B80">
        <v>1451674104</v>
      </c>
      <c r="C80" t="s">
        <v>935</v>
      </c>
      <c r="D80" t="s">
        <v>53</v>
      </c>
      <c r="E80" t="s">
        <v>54</v>
      </c>
      <c r="F80">
        <v>12506815</v>
      </c>
      <c r="G80">
        <v>45076</v>
      </c>
      <c r="H80" t="s">
        <v>4776</v>
      </c>
      <c r="I80" t="s">
        <v>271</v>
      </c>
      <c r="J80" t="s">
        <v>249</v>
      </c>
      <c r="K80" t="s">
        <v>250</v>
      </c>
      <c r="L80" t="s">
        <v>251</v>
      </c>
      <c r="O80" s="111">
        <v>45076</v>
      </c>
      <c r="P80" t="s">
        <v>252</v>
      </c>
      <c r="Q80" t="s">
        <v>253</v>
      </c>
      <c r="R80" s="111">
        <v>45077</v>
      </c>
      <c r="W80">
        <v>0</v>
      </c>
      <c r="X80">
        <v>0</v>
      </c>
      <c r="Y80">
        <v>175.5</v>
      </c>
      <c r="Z80">
        <f t="shared" si="1"/>
        <v>175.5</v>
      </c>
    </row>
    <row r="81" spans="1:26">
      <c r="A81" t="s">
        <v>246</v>
      </c>
      <c r="B81">
        <v>1451674104</v>
      </c>
      <c r="C81" t="s">
        <v>935</v>
      </c>
      <c r="D81" t="s">
        <v>4777</v>
      </c>
      <c r="E81" t="s">
        <v>54</v>
      </c>
      <c r="F81">
        <v>12447172</v>
      </c>
      <c r="G81">
        <v>45050</v>
      </c>
      <c r="H81" t="s">
        <v>4778</v>
      </c>
      <c r="I81" t="s">
        <v>260</v>
      </c>
      <c r="L81" t="s">
        <v>251</v>
      </c>
      <c r="O81" s="111">
        <v>45050</v>
      </c>
      <c r="P81" t="s">
        <v>252</v>
      </c>
      <c r="Q81" t="s">
        <v>263</v>
      </c>
      <c r="R81" s="111">
        <v>45051</v>
      </c>
      <c r="W81">
        <v>0</v>
      </c>
      <c r="X81">
        <v>0</v>
      </c>
      <c r="Y81">
        <v>0</v>
      </c>
      <c r="Z81">
        <f t="shared" si="1"/>
        <v>0</v>
      </c>
    </row>
    <row r="82" spans="1:26">
      <c r="A82" t="s">
        <v>246</v>
      </c>
      <c r="B82">
        <v>1451674104</v>
      </c>
      <c r="C82" t="s">
        <v>935</v>
      </c>
      <c r="D82" t="s">
        <v>4304</v>
      </c>
      <c r="E82" t="s">
        <v>54</v>
      </c>
      <c r="F82">
        <v>12362619</v>
      </c>
      <c r="G82">
        <v>45029</v>
      </c>
      <c r="H82" t="s">
        <v>4305</v>
      </c>
      <c r="I82" t="s">
        <v>255</v>
      </c>
      <c r="J82" t="s">
        <v>249</v>
      </c>
      <c r="K82" t="s">
        <v>250</v>
      </c>
      <c r="L82" t="s">
        <v>251</v>
      </c>
      <c r="O82" s="111">
        <v>45029</v>
      </c>
      <c r="P82" t="s">
        <v>252</v>
      </c>
      <c r="Q82" t="s">
        <v>253</v>
      </c>
      <c r="R82" s="111">
        <v>45034</v>
      </c>
      <c r="W82">
        <v>0</v>
      </c>
      <c r="X82">
        <v>53241.9</v>
      </c>
      <c r="Y82">
        <v>81722.63</v>
      </c>
      <c r="Z82">
        <f t="shared" si="1"/>
        <v>134964.53</v>
      </c>
    </row>
    <row r="83" spans="1:26">
      <c r="A83" t="s">
        <v>246</v>
      </c>
      <c r="B83">
        <v>1451674104</v>
      </c>
      <c r="C83" t="s">
        <v>935</v>
      </c>
      <c r="D83" t="s">
        <v>4304</v>
      </c>
      <c r="E83" t="s">
        <v>54</v>
      </c>
      <c r="F83">
        <v>12500158</v>
      </c>
      <c r="G83">
        <v>45068</v>
      </c>
      <c r="H83" t="s">
        <v>4779</v>
      </c>
      <c r="I83" t="s">
        <v>255</v>
      </c>
      <c r="J83" t="s">
        <v>249</v>
      </c>
      <c r="K83" t="s">
        <v>250</v>
      </c>
      <c r="L83" t="s">
        <v>251</v>
      </c>
      <c r="O83" s="111">
        <v>45068</v>
      </c>
      <c r="P83" t="s">
        <v>252</v>
      </c>
      <c r="Q83" t="s">
        <v>253</v>
      </c>
      <c r="R83" s="111">
        <v>45069</v>
      </c>
      <c r="W83">
        <v>0</v>
      </c>
      <c r="X83">
        <v>0</v>
      </c>
      <c r="Y83">
        <v>282</v>
      </c>
      <c r="Z83">
        <f t="shared" si="1"/>
        <v>282</v>
      </c>
    </row>
    <row r="84" spans="1:26">
      <c r="A84" t="s">
        <v>246</v>
      </c>
      <c r="B84">
        <v>1671060660</v>
      </c>
      <c r="C84" t="s">
        <v>2108</v>
      </c>
      <c r="D84" t="s">
        <v>611</v>
      </c>
      <c r="E84" t="s">
        <v>46</v>
      </c>
      <c r="F84">
        <v>417284</v>
      </c>
      <c r="G84">
        <v>45014</v>
      </c>
      <c r="H84" t="s">
        <v>4087</v>
      </c>
      <c r="I84" t="s">
        <v>255</v>
      </c>
      <c r="L84" t="s">
        <v>251</v>
      </c>
      <c r="O84" s="111">
        <v>45014</v>
      </c>
      <c r="P84" t="s">
        <v>252</v>
      </c>
      <c r="Q84" t="s">
        <v>263</v>
      </c>
      <c r="R84" s="111">
        <v>45015</v>
      </c>
      <c r="W84">
        <v>0</v>
      </c>
      <c r="X84">
        <v>6525.25</v>
      </c>
      <c r="Y84">
        <v>0</v>
      </c>
      <c r="Z84">
        <f t="shared" si="1"/>
        <v>6525.25</v>
      </c>
    </row>
    <row r="85" spans="1:26">
      <c r="A85" t="s">
        <v>246</v>
      </c>
      <c r="B85">
        <v>1671060660</v>
      </c>
      <c r="C85" t="s">
        <v>2108</v>
      </c>
      <c r="D85" t="s">
        <v>45</v>
      </c>
      <c r="E85" t="s">
        <v>46</v>
      </c>
      <c r="F85">
        <v>12163998</v>
      </c>
      <c r="G85">
        <v>44984</v>
      </c>
      <c r="H85" t="s">
        <v>3118</v>
      </c>
      <c r="I85" t="s">
        <v>255</v>
      </c>
      <c r="L85" t="s">
        <v>251</v>
      </c>
      <c r="O85" s="111">
        <v>45048</v>
      </c>
      <c r="P85" t="s">
        <v>252</v>
      </c>
      <c r="Q85" t="s">
        <v>253</v>
      </c>
      <c r="R85" s="111">
        <v>45050</v>
      </c>
      <c r="W85">
        <v>102.18</v>
      </c>
      <c r="X85">
        <v>0</v>
      </c>
      <c r="Y85">
        <v>2100.66</v>
      </c>
      <c r="Z85">
        <f t="shared" si="1"/>
        <v>2202.8399999999997</v>
      </c>
    </row>
    <row r="86" spans="1:26">
      <c r="A86" t="s">
        <v>246</v>
      </c>
      <c r="B86">
        <v>1671060660</v>
      </c>
      <c r="C86" t="s">
        <v>2108</v>
      </c>
      <c r="D86" t="s">
        <v>45</v>
      </c>
      <c r="E86" t="s">
        <v>46</v>
      </c>
      <c r="F86">
        <v>12216211</v>
      </c>
      <c r="G86">
        <v>44994</v>
      </c>
      <c r="H86" t="s">
        <v>4088</v>
      </c>
      <c r="I86" t="s">
        <v>255</v>
      </c>
      <c r="J86" t="s">
        <v>249</v>
      </c>
      <c r="K86" t="s">
        <v>250</v>
      </c>
      <c r="L86" t="s">
        <v>251</v>
      </c>
      <c r="O86" s="111">
        <v>44994</v>
      </c>
      <c r="P86" t="s">
        <v>252</v>
      </c>
      <c r="Q86" t="s">
        <v>257</v>
      </c>
      <c r="R86" s="111">
        <v>44995</v>
      </c>
      <c r="W86">
        <v>0</v>
      </c>
      <c r="X86">
        <v>0</v>
      </c>
      <c r="Y86">
        <v>0</v>
      </c>
      <c r="Z86">
        <f t="shared" si="1"/>
        <v>0</v>
      </c>
    </row>
    <row r="87" spans="1:26">
      <c r="A87" t="s">
        <v>246</v>
      </c>
      <c r="B87">
        <v>1671060660</v>
      </c>
      <c r="C87" t="s">
        <v>2108</v>
      </c>
      <c r="D87" t="s">
        <v>45</v>
      </c>
      <c r="E87" t="s">
        <v>46</v>
      </c>
      <c r="F87">
        <v>12243174</v>
      </c>
      <c r="G87">
        <v>45001</v>
      </c>
      <c r="H87" t="s">
        <v>4089</v>
      </c>
      <c r="I87" t="s">
        <v>255</v>
      </c>
      <c r="L87" t="s">
        <v>251</v>
      </c>
      <c r="O87" s="111">
        <v>45001</v>
      </c>
      <c r="P87" t="s">
        <v>252</v>
      </c>
      <c r="Q87" t="s">
        <v>263</v>
      </c>
      <c r="R87" s="111">
        <v>45002</v>
      </c>
      <c r="W87">
        <v>1727</v>
      </c>
      <c r="X87">
        <v>2656.6</v>
      </c>
      <c r="Y87">
        <v>0</v>
      </c>
      <c r="Z87">
        <f t="shared" si="1"/>
        <v>4383.6000000000004</v>
      </c>
    </row>
    <row r="88" spans="1:26">
      <c r="A88" t="s">
        <v>246</v>
      </c>
      <c r="B88">
        <v>1671060660</v>
      </c>
      <c r="C88" t="s">
        <v>2108</v>
      </c>
      <c r="D88" t="s">
        <v>45</v>
      </c>
      <c r="E88" t="s">
        <v>46</v>
      </c>
      <c r="F88">
        <v>12276643</v>
      </c>
      <c r="G88">
        <v>45009</v>
      </c>
      <c r="H88" t="s">
        <v>4090</v>
      </c>
      <c r="I88" t="s">
        <v>255</v>
      </c>
      <c r="J88" t="s">
        <v>249</v>
      </c>
      <c r="K88" t="s">
        <v>250</v>
      </c>
      <c r="L88" t="s">
        <v>251</v>
      </c>
      <c r="O88" s="111">
        <v>45009</v>
      </c>
      <c r="P88" t="s">
        <v>252</v>
      </c>
      <c r="Q88" t="s">
        <v>257</v>
      </c>
      <c r="R88" s="111"/>
      <c r="W88">
        <v>0</v>
      </c>
      <c r="X88">
        <v>0</v>
      </c>
      <c r="Y88">
        <v>0</v>
      </c>
      <c r="Z88">
        <f t="shared" si="1"/>
        <v>0</v>
      </c>
    </row>
    <row r="89" spans="1:26">
      <c r="A89" t="s">
        <v>246</v>
      </c>
      <c r="B89">
        <v>1671060660</v>
      </c>
      <c r="C89" t="s">
        <v>2108</v>
      </c>
      <c r="D89" t="s">
        <v>45</v>
      </c>
      <c r="E89" t="s">
        <v>46</v>
      </c>
      <c r="F89">
        <v>12305203</v>
      </c>
      <c r="G89">
        <v>45015</v>
      </c>
      <c r="H89" t="s">
        <v>4091</v>
      </c>
      <c r="I89" t="s">
        <v>255</v>
      </c>
      <c r="J89" t="s">
        <v>249</v>
      </c>
      <c r="K89" t="s">
        <v>250</v>
      </c>
      <c r="L89" t="s">
        <v>251</v>
      </c>
      <c r="O89" s="111">
        <v>45015</v>
      </c>
      <c r="P89" t="s">
        <v>252</v>
      </c>
      <c r="Q89" t="s">
        <v>253</v>
      </c>
      <c r="R89" s="111">
        <v>45017</v>
      </c>
      <c r="W89">
        <v>0</v>
      </c>
      <c r="X89">
        <v>1</v>
      </c>
      <c r="Y89">
        <v>14</v>
      </c>
      <c r="Z89">
        <f t="shared" si="1"/>
        <v>15</v>
      </c>
    </row>
    <row r="90" spans="1:26">
      <c r="A90" t="s">
        <v>246</v>
      </c>
      <c r="B90">
        <v>1671060660</v>
      </c>
      <c r="C90" t="s">
        <v>2108</v>
      </c>
      <c r="D90" t="s">
        <v>45</v>
      </c>
      <c r="E90" t="s">
        <v>46</v>
      </c>
      <c r="F90">
        <v>12327150</v>
      </c>
      <c r="G90">
        <v>45019</v>
      </c>
      <c r="H90" t="s">
        <v>4306</v>
      </c>
      <c r="I90" t="s">
        <v>255</v>
      </c>
      <c r="J90" t="s">
        <v>249</v>
      </c>
      <c r="K90" t="s">
        <v>268</v>
      </c>
      <c r="L90" t="s">
        <v>251</v>
      </c>
      <c r="O90" s="111">
        <v>45019</v>
      </c>
      <c r="P90" t="s">
        <v>252</v>
      </c>
      <c r="Q90" t="s">
        <v>253</v>
      </c>
      <c r="R90" s="111">
        <v>45020</v>
      </c>
      <c r="W90">
        <v>0</v>
      </c>
      <c r="X90">
        <v>41430.82</v>
      </c>
      <c r="Y90">
        <v>8546.9</v>
      </c>
      <c r="Z90">
        <f t="shared" si="1"/>
        <v>49977.72</v>
      </c>
    </row>
    <row r="91" spans="1:26">
      <c r="A91" t="s">
        <v>246</v>
      </c>
      <c r="B91">
        <v>1671060660</v>
      </c>
      <c r="C91" t="s">
        <v>2108</v>
      </c>
      <c r="D91" t="s">
        <v>1005</v>
      </c>
      <c r="E91" t="s">
        <v>46</v>
      </c>
      <c r="F91">
        <v>12189671</v>
      </c>
      <c r="G91">
        <v>44987</v>
      </c>
      <c r="H91" t="s">
        <v>4092</v>
      </c>
      <c r="I91" t="s">
        <v>255</v>
      </c>
      <c r="J91" t="s">
        <v>249</v>
      </c>
      <c r="K91" t="s">
        <v>268</v>
      </c>
      <c r="L91" t="s">
        <v>251</v>
      </c>
      <c r="O91" s="111">
        <v>44987</v>
      </c>
      <c r="P91" t="s">
        <v>252</v>
      </c>
      <c r="Q91" t="s">
        <v>282</v>
      </c>
      <c r="R91" s="111">
        <v>44988</v>
      </c>
      <c r="W91">
        <v>10645.74</v>
      </c>
      <c r="X91">
        <v>7356.8</v>
      </c>
      <c r="Y91">
        <v>0</v>
      </c>
      <c r="Z91">
        <f t="shared" si="1"/>
        <v>18002.54</v>
      </c>
    </row>
    <row r="92" spans="1:26">
      <c r="A92" t="s">
        <v>246</v>
      </c>
      <c r="B92">
        <v>1740445180</v>
      </c>
      <c r="C92" t="s">
        <v>934</v>
      </c>
      <c r="D92" t="s">
        <v>264</v>
      </c>
      <c r="E92" t="s">
        <v>54</v>
      </c>
      <c r="F92">
        <v>8450996</v>
      </c>
      <c r="G92">
        <v>44964</v>
      </c>
      <c r="H92" t="s">
        <v>3208</v>
      </c>
      <c r="I92" t="s">
        <v>255</v>
      </c>
      <c r="J92" t="s">
        <v>249</v>
      </c>
      <c r="K92" t="s">
        <v>250</v>
      </c>
      <c r="L92" t="s">
        <v>251</v>
      </c>
      <c r="O92" s="111">
        <v>45001</v>
      </c>
      <c r="P92" t="s">
        <v>252</v>
      </c>
      <c r="Q92" t="s">
        <v>253</v>
      </c>
      <c r="R92" s="111">
        <v>45001</v>
      </c>
      <c r="W92">
        <v>351.27</v>
      </c>
      <c r="X92">
        <v>987.39</v>
      </c>
      <c r="Y92">
        <v>901.34</v>
      </c>
      <c r="Z92">
        <f t="shared" si="1"/>
        <v>2240</v>
      </c>
    </row>
    <row r="93" spans="1:26">
      <c r="A93" t="s">
        <v>246</v>
      </c>
      <c r="B93">
        <v>1740445180</v>
      </c>
      <c r="C93" t="s">
        <v>934</v>
      </c>
      <c r="D93" t="s">
        <v>264</v>
      </c>
      <c r="E93" t="s">
        <v>54</v>
      </c>
      <c r="F93">
        <v>12107147</v>
      </c>
      <c r="G93">
        <v>44985</v>
      </c>
      <c r="H93" t="s">
        <v>3209</v>
      </c>
      <c r="I93" t="s">
        <v>255</v>
      </c>
      <c r="J93" t="s">
        <v>249</v>
      </c>
      <c r="K93" t="s">
        <v>331</v>
      </c>
      <c r="L93" t="s">
        <v>251</v>
      </c>
      <c r="O93" s="111">
        <v>44993</v>
      </c>
      <c r="P93" t="s">
        <v>252</v>
      </c>
      <c r="Q93" t="s">
        <v>257</v>
      </c>
      <c r="R93" s="111">
        <v>44994</v>
      </c>
      <c r="W93">
        <v>0</v>
      </c>
      <c r="X93">
        <v>0</v>
      </c>
      <c r="Y93">
        <v>0</v>
      </c>
      <c r="Z93">
        <f t="shared" si="1"/>
        <v>0</v>
      </c>
    </row>
    <row r="94" spans="1:26">
      <c r="A94" t="s">
        <v>246</v>
      </c>
      <c r="B94">
        <v>1740445180</v>
      </c>
      <c r="C94" t="s">
        <v>934</v>
      </c>
      <c r="D94" t="s">
        <v>264</v>
      </c>
      <c r="E94" t="s">
        <v>54</v>
      </c>
      <c r="F94">
        <v>12183158</v>
      </c>
      <c r="G94">
        <v>44986</v>
      </c>
      <c r="H94" t="s">
        <v>3210</v>
      </c>
      <c r="I94" t="s">
        <v>255</v>
      </c>
      <c r="J94" t="s">
        <v>249</v>
      </c>
      <c r="K94" t="s">
        <v>268</v>
      </c>
      <c r="L94" t="s">
        <v>251</v>
      </c>
      <c r="O94" s="111">
        <v>44986</v>
      </c>
      <c r="P94" t="s">
        <v>252</v>
      </c>
      <c r="Q94" t="s">
        <v>253</v>
      </c>
      <c r="R94" s="111">
        <v>44987</v>
      </c>
      <c r="W94">
        <v>34894.14</v>
      </c>
      <c r="X94">
        <v>11482.79</v>
      </c>
      <c r="Y94">
        <v>7748.9</v>
      </c>
      <c r="Z94">
        <f t="shared" si="1"/>
        <v>54125.83</v>
      </c>
    </row>
    <row r="95" spans="1:26">
      <c r="A95" t="s">
        <v>246</v>
      </c>
      <c r="B95">
        <v>1740445180</v>
      </c>
      <c r="C95" t="s">
        <v>934</v>
      </c>
      <c r="D95" t="s">
        <v>264</v>
      </c>
      <c r="E95" t="s">
        <v>54</v>
      </c>
      <c r="F95">
        <v>12225902</v>
      </c>
      <c r="G95">
        <v>44998</v>
      </c>
      <c r="H95" t="s">
        <v>3211</v>
      </c>
      <c r="I95" t="s">
        <v>255</v>
      </c>
      <c r="J95" t="s">
        <v>249</v>
      </c>
      <c r="K95" t="s">
        <v>250</v>
      </c>
      <c r="L95" t="s">
        <v>251</v>
      </c>
      <c r="O95" s="111">
        <v>44998</v>
      </c>
      <c r="P95" t="s">
        <v>252</v>
      </c>
      <c r="Q95" t="s">
        <v>253</v>
      </c>
      <c r="R95" s="111">
        <v>44999</v>
      </c>
      <c r="W95">
        <v>3314.61</v>
      </c>
      <c r="X95">
        <v>10923.4</v>
      </c>
      <c r="Y95">
        <v>16635.150000000001</v>
      </c>
      <c r="Z95">
        <f t="shared" si="1"/>
        <v>30873.160000000003</v>
      </c>
    </row>
    <row r="96" spans="1:26">
      <c r="A96" t="s">
        <v>246</v>
      </c>
      <c r="B96">
        <v>1740445180</v>
      </c>
      <c r="C96" t="s">
        <v>934</v>
      </c>
      <c r="D96" t="s">
        <v>264</v>
      </c>
      <c r="E96" t="s">
        <v>54</v>
      </c>
      <c r="F96">
        <v>12236080</v>
      </c>
      <c r="G96">
        <v>45000</v>
      </c>
      <c r="H96" t="s">
        <v>3212</v>
      </c>
      <c r="I96" t="s">
        <v>255</v>
      </c>
      <c r="J96" t="s">
        <v>249</v>
      </c>
      <c r="K96" t="s">
        <v>268</v>
      </c>
      <c r="L96" t="s">
        <v>251</v>
      </c>
      <c r="O96" s="111">
        <v>45000</v>
      </c>
      <c r="P96" t="s">
        <v>252</v>
      </c>
      <c r="Q96" t="s">
        <v>253</v>
      </c>
      <c r="R96" s="111">
        <v>45001</v>
      </c>
      <c r="W96">
        <v>10924.7</v>
      </c>
      <c r="X96">
        <v>27825.23</v>
      </c>
      <c r="Y96">
        <v>20680.98</v>
      </c>
      <c r="Z96">
        <f t="shared" si="1"/>
        <v>59430.91</v>
      </c>
    </row>
    <row r="97" spans="1:26">
      <c r="A97" t="s">
        <v>246</v>
      </c>
      <c r="B97">
        <v>1740445180</v>
      </c>
      <c r="C97" t="s">
        <v>934</v>
      </c>
      <c r="D97" t="s">
        <v>53</v>
      </c>
      <c r="E97" t="s">
        <v>54</v>
      </c>
      <c r="F97">
        <v>9082520</v>
      </c>
      <c r="G97">
        <v>45000</v>
      </c>
      <c r="H97" t="s">
        <v>3213</v>
      </c>
      <c r="I97" t="s">
        <v>260</v>
      </c>
      <c r="L97" t="s">
        <v>251</v>
      </c>
      <c r="O97" s="111">
        <v>45000</v>
      </c>
      <c r="P97" t="s">
        <v>252</v>
      </c>
      <c r="Q97" t="s">
        <v>263</v>
      </c>
      <c r="R97" s="111">
        <v>45001</v>
      </c>
      <c r="W97">
        <v>3554</v>
      </c>
      <c r="X97">
        <v>0</v>
      </c>
      <c r="Y97">
        <v>0</v>
      </c>
      <c r="Z97">
        <f t="shared" si="1"/>
        <v>3554</v>
      </c>
    </row>
    <row r="98" spans="1:26">
      <c r="A98" t="s">
        <v>246</v>
      </c>
      <c r="B98">
        <v>1750788152</v>
      </c>
      <c r="C98" t="s">
        <v>375</v>
      </c>
      <c r="D98" t="s">
        <v>247</v>
      </c>
      <c r="E98" t="s">
        <v>54</v>
      </c>
      <c r="F98">
        <v>12202742</v>
      </c>
      <c r="G98">
        <v>44992</v>
      </c>
      <c r="H98" t="s">
        <v>3947</v>
      </c>
      <c r="I98" t="s">
        <v>255</v>
      </c>
      <c r="J98" t="s">
        <v>249</v>
      </c>
      <c r="K98" t="s">
        <v>250</v>
      </c>
      <c r="L98" t="s">
        <v>251</v>
      </c>
      <c r="O98" s="111">
        <v>44992</v>
      </c>
      <c r="P98" t="s">
        <v>252</v>
      </c>
      <c r="Q98" t="s">
        <v>253</v>
      </c>
      <c r="R98" s="111">
        <v>45002</v>
      </c>
      <c r="W98">
        <v>3725.06</v>
      </c>
      <c r="X98">
        <v>8338.08</v>
      </c>
      <c r="Y98">
        <v>7459.35</v>
      </c>
      <c r="Z98">
        <f t="shared" si="1"/>
        <v>19522.489999999998</v>
      </c>
    </row>
    <row r="99" spans="1:26">
      <c r="A99" t="s">
        <v>246</v>
      </c>
      <c r="B99">
        <v>1750788152</v>
      </c>
      <c r="C99" t="s">
        <v>375</v>
      </c>
      <c r="D99" t="s">
        <v>247</v>
      </c>
      <c r="E99" t="s">
        <v>54</v>
      </c>
      <c r="F99">
        <v>12209800</v>
      </c>
      <c r="G99">
        <v>44993</v>
      </c>
      <c r="H99" t="s">
        <v>3948</v>
      </c>
      <c r="I99" t="s">
        <v>255</v>
      </c>
      <c r="J99" t="s">
        <v>249</v>
      </c>
      <c r="K99" t="s">
        <v>268</v>
      </c>
      <c r="L99" t="s">
        <v>251</v>
      </c>
      <c r="O99" s="111">
        <v>44993</v>
      </c>
      <c r="P99" t="s">
        <v>252</v>
      </c>
      <c r="Q99" t="s">
        <v>253</v>
      </c>
      <c r="R99" s="111">
        <v>44994</v>
      </c>
      <c r="W99">
        <v>2850.55</v>
      </c>
      <c r="X99">
        <v>3294.75</v>
      </c>
      <c r="Y99">
        <v>7566.95</v>
      </c>
      <c r="Z99">
        <f t="shared" si="1"/>
        <v>13712.25</v>
      </c>
    </row>
    <row r="100" spans="1:26">
      <c r="A100" t="s">
        <v>246</v>
      </c>
      <c r="B100">
        <v>1750788152</v>
      </c>
      <c r="C100" t="s">
        <v>375</v>
      </c>
      <c r="D100" t="s">
        <v>247</v>
      </c>
      <c r="E100" t="s">
        <v>54</v>
      </c>
      <c r="F100">
        <v>12225111</v>
      </c>
      <c r="G100">
        <v>44998</v>
      </c>
      <c r="H100" t="s">
        <v>3950</v>
      </c>
      <c r="I100" t="s">
        <v>255</v>
      </c>
      <c r="L100" t="s">
        <v>251</v>
      </c>
      <c r="O100" s="111">
        <v>44998</v>
      </c>
      <c r="P100" t="s">
        <v>252</v>
      </c>
      <c r="Q100" t="s">
        <v>263</v>
      </c>
      <c r="R100" s="111">
        <v>44999</v>
      </c>
      <c r="W100">
        <v>431.6</v>
      </c>
      <c r="X100">
        <v>57</v>
      </c>
      <c r="Y100">
        <v>0</v>
      </c>
      <c r="Z100">
        <f t="shared" si="1"/>
        <v>488.6</v>
      </c>
    </row>
    <row r="101" spans="1:26">
      <c r="A101" t="s">
        <v>246</v>
      </c>
      <c r="B101">
        <v>1750788152</v>
      </c>
      <c r="C101" t="s">
        <v>375</v>
      </c>
      <c r="D101" t="s">
        <v>247</v>
      </c>
      <c r="E101" t="s">
        <v>54</v>
      </c>
      <c r="F101">
        <v>10657758</v>
      </c>
      <c r="G101">
        <v>45001</v>
      </c>
      <c r="H101" t="s">
        <v>3946</v>
      </c>
      <c r="I101" t="s">
        <v>255</v>
      </c>
      <c r="L101" t="s">
        <v>251</v>
      </c>
      <c r="O101" s="111">
        <v>45001</v>
      </c>
      <c r="P101" t="s">
        <v>252</v>
      </c>
      <c r="Q101" t="s">
        <v>263</v>
      </c>
      <c r="R101" s="111">
        <v>45002</v>
      </c>
      <c r="W101">
        <v>2040</v>
      </c>
      <c r="X101">
        <v>2475</v>
      </c>
      <c r="Y101">
        <v>0</v>
      </c>
      <c r="Z101">
        <f t="shared" si="1"/>
        <v>4515</v>
      </c>
    </row>
    <row r="102" spans="1:26">
      <c r="A102" t="s">
        <v>246</v>
      </c>
      <c r="B102">
        <v>1750788152</v>
      </c>
      <c r="C102" t="s">
        <v>375</v>
      </c>
      <c r="D102" t="s">
        <v>57</v>
      </c>
      <c r="E102" t="s">
        <v>58</v>
      </c>
      <c r="F102">
        <v>12266529</v>
      </c>
      <c r="G102">
        <v>45007</v>
      </c>
      <c r="H102" t="s">
        <v>3952</v>
      </c>
      <c r="I102" t="s">
        <v>255</v>
      </c>
      <c r="J102" t="s">
        <v>249</v>
      </c>
      <c r="K102" t="s">
        <v>250</v>
      </c>
      <c r="L102" t="s">
        <v>251</v>
      </c>
      <c r="O102" s="111">
        <v>45007</v>
      </c>
      <c r="P102" t="s">
        <v>252</v>
      </c>
      <c r="Q102" t="s">
        <v>282</v>
      </c>
      <c r="R102" s="111">
        <v>45008</v>
      </c>
      <c r="W102">
        <v>30</v>
      </c>
      <c r="X102">
        <v>0</v>
      </c>
      <c r="Y102">
        <v>0</v>
      </c>
      <c r="Z102">
        <f t="shared" si="1"/>
        <v>30</v>
      </c>
    </row>
    <row r="103" spans="1:26">
      <c r="A103" t="s">
        <v>246</v>
      </c>
      <c r="B103">
        <v>1750788152</v>
      </c>
      <c r="C103" t="s">
        <v>375</v>
      </c>
      <c r="D103" t="s">
        <v>57</v>
      </c>
      <c r="E103" t="s">
        <v>58</v>
      </c>
      <c r="F103">
        <v>12282306</v>
      </c>
      <c r="G103">
        <v>45012</v>
      </c>
      <c r="H103" t="s">
        <v>3953</v>
      </c>
      <c r="I103" t="s">
        <v>255</v>
      </c>
      <c r="L103" t="s">
        <v>251</v>
      </c>
      <c r="O103" s="111">
        <v>45012</v>
      </c>
      <c r="P103" t="s">
        <v>252</v>
      </c>
      <c r="Q103" t="s">
        <v>263</v>
      </c>
      <c r="R103" s="111">
        <v>45012</v>
      </c>
      <c r="W103">
        <v>216</v>
      </c>
      <c r="X103">
        <v>482</v>
      </c>
      <c r="Y103">
        <v>0</v>
      </c>
      <c r="Z103">
        <f t="shared" si="1"/>
        <v>698</v>
      </c>
    </row>
    <row r="104" spans="1:26">
      <c r="A104" t="s">
        <v>246</v>
      </c>
      <c r="B104">
        <v>1825873127</v>
      </c>
      <c r="C104" t="s">
        <v>940</v>
      </c>
      <c r="D104" t="s">
        <v>57</v>
      </c>
      <c r="E104" t="s">
        <v>58</v>
      </c>
      <c r="F104">
        <v>12347752</v>
      </c>
      <c r="G104">
        <v>45026</v>
      </c>
      <c r="H104" t="s">
        <v>4307</v>
      </c>
      <c r="I104" t="s">
        <v>255</v>
      </c>
      <c r="J104" t="s">
        <v>249</v>
      </c>
      <c r="K104" t="s">
        <v>268</v>
      </c>
      <c r="L104" t="s">
        <v>251</v>
      </c>
      <c r="O104" s="111">
        <v>45026</v>
      </c>
      <c r="P104" t="s">
        <v>252</v>
      </c>
      <c r="Q104" t="s">
        <v>253</v>
      </c>
      <c r="R104" s="111">
        <v>45027</v>
      </c>
      <c r="W104">
        <v>0</v>
      </c>
      <c r="X104">
        <v>440.94</v>
      </c>
      <c r="Y104">
        <v>5317.63</v>
      </c>
      <c r="Z104">
        <f t="shared" si="1"/>
        <v>5758.57</v>
      </c>
    </row>
    <row r="105" spans="1:26">
      <c r="A105" t="s">
        <v>246</v>
      </c>
      <c r="B105">
        <v>1825873127</v>
      </c>
      <c r="C105" t="s">
        <v>940</v>
      </c>
      <c r="D105" t="s">
        <v>3059</v>
      </c>
      <c r="E105" t="s">
        <v>54</v>
      </c>
      <c r="F105">
        <v>12202408</v>
      </c>
      <c r="G105">
        <v>44992</v>
      </c>
      <c r="H105" t="s">
        <v>4028</v>
      </c>
      <c r="I105" t="s">
        <v>255</v>
      </c>
      <c r="J105" t="s">
        <v>249</v>
      </c>
      <c r="K105" t="s">
        <v>268</v>
      </c>
      <c r="L105" t="s">
        <v>251</v>
      </c>
      <c r="O105" s="111">
        <v>44992</v>
      </c>
      <c r="P105" t="s">
        <v>252</v>
      </c>
      <c r="Q105" t="s">
        <v>253</v>
      </c>
      <c r="R105" s="111">
        <v>44998</v>
      </c>
      <c r="W105">
        <v>17970.14</v>
      </c>
      <c r="X105">
        <v>43649.29</v>
      </c>
      <c r="Y105">
        <v>37469.07</v>
      </c>
      <c r="Z105">
        <f t="shared" si="1"/>
        <v>99088.5</v>
      </c>
    </row>
    <row r="106" spans="1:26">
      <c r="A106" t="s">
        <v>246</v>
      </c>
      <c r="B106">
        <v>1825873127</v>
      </c>
      <c r="C106" t="s">
        <v>940</v>
      </c>
      <c r="D106" t="s">
        <v>3059</v>
      </c>
      <c r="E106" t="s">
        <v>54</v>
      </c>
      <c r="F106">
        <v>12126689</v>
      </c>
      <c r="G106">
        <v>44995</v>
      </c>
      <c r="H106" t="s">
        <v>4027</v>
      </c>
      <c r="I106" t="s">
        <v>255</v>
      </c>
      <c r="J106" t="s">
        <v>249</v>
      </c>
      <c r="K106" t="s">
        <v>268</v>
      </c>
      <c r="L106" t="s">
        <v>251</v>
      </c>
      <c r="O106" s="111">
        <v>44995</v>
      </c>
      <c r="P106" t="s">
        <v>252</v>
      </c>
      <c r="Q106" t="s">
        <v>253</v>
      </c>
      <c r="R106" s="111">
        <v>44998</v>
      </c>
      <c r="W106">
        <v>2241.5500000000002</v>
      </c>
      <c r="X106">
        <v>677.5</v>
      </c>
      <c r="Y106">
        <v>3088.25</v>
      </c>
      <c r="Z106">
        <f t="shared" si="1"/>
        <v>6007.3</v>
      </c>
    </row>
    <row r="107" spans="1:26">
      <c r="A107" t="s">
        <v>246</v>
      </c>
      <c r="B107">
        <v>1825873127</v>
      </c>
      <c r="C107" t="s">
        <v>940</v>
      </c>
      <c r="D107" t="s">
        <v>3059</v>
      </c>
      <c r="E107" t="s">
        <v>54</v>
      </c>
      <c r="F107">
        <v>12243199</v>
      </c>
      <c r="G107">
        <v>45001</v>
      </c>
      <c r="H107" t="s">
        <v>4029</v>
      </c>
      <c r="I107" t="s">
        <v>255</v>
      </c>
      <c r="J107" t="s">
        <v>249</v>
      </c>
      <c r="K107" t="s">
        <v>250</v>
      </c>
      <c r="L107" t="s">
        <v>251</v>
      </c>
      <c r="O107" s="111">
        <v>45001</v>
      </c>
      <c r="P107" t="s">
        <v>252</v>
      </c>
      <c r="Q107" t="s">
        <v>282</v>
      </c>
      <c r="R107" s="111">
        <v>45002</v>
      </c>
      <c r="W107">
        <v>6</v>
      </c>
      <c r="X107">
        <v>0</v>
      </c>
      <c r="Y107">
        <v>0</v>
      </c>
      <c r="Z107">
        <f t="shared" si="1"/>
        <v>6</v>
      </c>
    </row>
    <row r="108" spans="1:26">
      <c r="A108" t="s">
        <v>246</v>
      </c>
      <c r="B108">
        <v>1825873127</v>
      </c>
      <c r="C108" t="s">
        <v>940</v>
      </c>
      <c r="D108" t="s">
        <v>3059</v>
      </c>
      <c r="E108" t="s">
        <v>54</v>
      </c>
      <c r="F108">
        <v>12261425</v>
      </c>
      <c r="G108">
        <v>45006</v>
      </c>
      <c r="H108" t="s">
        <v>4030</v>
      </c>
      <c r="I108" t="s">
        <v>255</v>
      </c>
      <c r="L108" t="s">
        <v>251</v>
      </c>
      <c r="O108" s="111">
        <v>45006</v>
      </c>
      <c r="P108" t="s">
        <v>252</v>
      </c>
      <c r="Q108" t="s">
        <v>263</v>
      </c>
      <c r="R108" s="111">
        <v>45009</v>
      </c>
      <c r="W108">
        <v>568.5</v>
      </c>
      <c r="X108">
        <v>50</v>
      </c>
      <c r="Y108">
        <v>0</v>
      </c>
      <c r="Z108">
        <f t="shared" si="1"/>
        <v>618.5</v>
      </c>
    </row>
    <row r="109" spans="1:26">
      <c r="A109" t="s">
        <v>246</v>
      </c>
      <c r="B109">
        <v>1825873127</v>
      </c>
      <c r="C109" t="s">
        <v>940</v>
      </c>
      <c r="D109" t="s">
        <v>3059</v>
      </c>
      <c r="E109" t="s">
        <v>54</v>
      </c>
      <c r="F109">
        <v>12273556</v>
      </c>
      <c r="G109">
        <v>45008</v>
      </c>
      <c r="H109" t="s">
        <v>4031</v>
      </c>
      <c r="I109" t="s">
        <v>255</v>
      </c>
      <c r="J109" t="s">
        <v>249</v>
      </c>
      <c r="K109" t="s">
        <v>250</v>
      </c>
      <c r="L109" t="s">
        <v>251</v>
      </c>
      <c r="O109" s="111">
        <v>45008</v>
      </c>
      <c r="P109" t="s">
        <v>252</v>
      </c>
      <c r="Q109" t="s">
        <v>282</v>
      </c>
      <c r="R109" s="111">
        <v>45009</v>
      </c>
      <c r="W109">
        <v>1</v>
      </c>
      <c r="X109">
        <v>0</v>
      </c>
      <c r="Y109">
        <v>0</v>
      </c>
      <c r="Z109">
        <f t="shared" si="1"/>
        <v>1</v>
      </c>
    </row>
    <row r="110" spans="1:26">
      <c r="A110" t="s">
        <v>246</v>
      </c>
      <c r="B110">
        <v>1825873127</v>
      </c>
      <c r="C110" t="s">
        <v>940</v>
      </c>
      <c r="D110" t="s">
        <v>3059</v>
      </c>
      <c r="E110" t="s">
        <v>54</v>
      </c>
      <c r="F110">
        <v>12338837</v>
      </c>
      <c r="G110">
        <v>45021</v>
      </c>
      <c r="H110" t="s">
        <v>4308</v>
      </c>
      <c r="I110" t="s">
        <v>255</v>
      </c>
      <c r="J110" t="s">
        <v>249</v>
      </c>
      <c r="K110" t="s">
        <v>250</v>
      </c>
      <c r="L110" t="s">
        <v>251</v>
      </c>
      <c r="O110" s="111">
        <v>45021</v>
      </c>
      <c r="P110" t="s">
        <v>252</v>
      </c>
      <c r="Q110" t="s">
        <v>282</v>
      </c>
      <c r="R110" s="111">
        <v>45027</v>
      </c>
      <c r="W110">
        <v>0</v>
      </c>
      <c r="X110">
        <v>183.1</v>
      </c>
      <c r="Y110">
        <v>0</v>
      </c>
      <c r="Z110">
        <f t="shared" si="1"/>
        <v>183.1</v>
      </c>
    </row>
    <row r="111" spans="1:26">
      <c r="A111" t="s">
        <v>246</v>
      </c>
      <c r="B111">
        <v>1825873127</v>
      </c>
      <c r="C111" t="s">
        <v>940</v>
      </c>
      <c r="D111" t="s">
        <v>3059</v>
      </c>
      <c r="E111" t="s">
        <v>54</v>
      </c>
      <c r="F111">
        <v>12137076</v>
      </c>
      <c r="G111">
        <v>45027</v>
      </c>
      <c r="H111" t="s">
        <v>4309</v>
      </c>
      <c r="I111" t="s">
        <v>255</v>
      </c>
      <c r="J111" t="s">
        <v>249</v>
      </c>
      <c r="K111" t="s">
        <v>250</v>
      </c>
      <c r="L111" t="s">
        <v>251</v>
      </c>
      <c r="O111" s="111">
        <v>45027</v>
      </c>
      <c r="P111" t="s">
        <v>252</v>
      </c>
      <c r="Q111" t="s">
        <v>253</v>
      </c>
      <c r="R111" s="111">
        <v>45033</v>
      </c>
      <c r="W111">
        <v>0</v>
      </c>
      <c r="X111">
        <v>11992</v>
      </c>
      <c r="Y111">
        <v>3700</v>
      </c>
      <c r="Z111">
        <f t="shared" si="1"/>
        <v>15692</v>
      </c>
    </row>
    <row r="112" spans="1:26">
      <c r="A112" t="s">
        <v>246</v>
      </c>
      <c r="B112">
        <v>1825873127</v>
      </c>
      <c r="C112" t="s">
        <v>940</v>
      </c>
      <c r="D112" t="s">
        <v>3059</v>
      </c>
      <c r="E112" t="s">
        <v>54</v>
      </c>
      <c r="F112">
        <v>12374248</v>
      </c>
      <c r="G112">
        <v>45033</v>
      </c>
      <c r="H112" t="s">
        <v>4310</v>
      </c>
      <c r="I112" t="s">
        <v>255</v>
      </c>
      <c r="J112" t="s">
        <v>249</v>
      </c>
      <c r="K112" t="s">
        <v>250</v>
      </c>
      <c r="L112" t="s">
        <v>251</v>
      </c>
      <c r="O112" s="111">
        <v>45033</v>
      </c>
      <c r="P112" t="s">
        <v>252</v>
      </c>
      <c r="Q112" t="s">
        <v>253</v>
      </c>
      <c r="R112" s="111">
        <v>45040</v>
      </c>
      <c r="W112">
        <v>0</v>
      </c>
      <c r="X112">
        <v>0</v>
      </c>
      <c r="Y112">
        <v>9</v>
      </c>
      <c r="Z112">
        <f t="shared" si="1"/>
        <v>9</v>
      </c>
    </row>
    <row r="113" spans="1:26">
      <c r="A113" t="s">
        <v>246</v>
      </c>
      <c r="B113">
        <v>1825873127</v>
      </c>
      <c r="C113" t="s">
        <v>940</v>
      </c>
      <c r="D113" t="s">
        <v>1053</v>
      </c>
      <c r="E113" t="s">
        <v>54</v>
      </c>
      <c r="F113">
        <v>12190515</v>
      </c>
      <c r="G113">
        <v>44987</v>
      </c>
      <c r="H113" t="s">
        <v>4033</v>
      </c>
      <c r="I113" t="s">
        <v>255</v>
      </c>
      <c r="L113" t="s">
        <v>251</v>
      </c>
      <c r="O113" s="111">
        <v>44987</v>
      </c>
      <c r="P113" t="s">
        <v>252</v>
      </c>
      <c r="Q113" t="s">
        <v>263</v>
      </c>
      <c r="R113" s="111">
        <v>44991</v>
      </c>
      <c r="W113">
        <v>69665.070000000007</v>
      </c>
      <c r="X113">
        <v>0</v>
      </c>
      <c r="Y113">
        <v>0</v>
      </c>
      <c r="Z113">
        <f t="shared" si="1"/>
        <v>69665.070000000007</v>
      </c>
    </row>
    <row r="114" spans="1:26">
      <c r="A114" t="s">
        <v>246</v>
      </c>
      <c r="B114">
        <v>1825873127</v>
      </c>
      <c r="C114" t="s">
        <v>940</v>
      </c>
      <c r="D114" t="s">
        <v>1053</v>
      </c>
      <c r="E114" t="s">
        <v>54</v>
      </c>
      <c r="F114">
        <v>11900169</v>
      </c>
      <c r="G114">
        <v>44995</v>
      </c>
      <c r="H114" t="s">
        <v>4032</v>
      </c>
      <c r="I114" t="s">
        <v>255</v>
      </c>
      <c r="J114" t="s">
        <v>249</v>
      </c>
      <c r="K114" t="s">
        <v>250</v>
      </c>
      <c r="L114" t="s">
        <v>251</v>
      </c>
      <c r="O114" s="111">
        <v>44995</v>
      </c>
      <c r="P114" t="s">
        <v>252</v>
      </c>
      <c r="Q114" t="s">
        <v>253</v>
      </c>
      <c r="R114" s="111">
        <v>44999</v>
      </c>
      <c r="W114">
        <v>7062.71</v>
      </c>
      <c r="X114">
        <v>11542.76</v>
      </c>
      <c r="Y114">
        <v>14872.79</v>
      </c>
      <c r="Z114">
        <f t="shared" si="1"/>
        <v>33478.26</v>
      </c>
    </row>
    <row r="115" spans="1:26">
      <c r="A115" t="s">
        <v>246</v>
      </c>
      <c r="B115">
        <v>2359458116</v>
      </c>
      <c r="C115" t="s">
        <v>951</v>
      </c>
      <c r="D115" t="s">
        <v>53</v>
      </c>
      <c r="E115" t="s">
        <v>54</v>
      </c>
      <c r="F115">
        <v>12196886</v>
      </c>
      <c r="G115">
        <v>44988</v>
      </c>
      <c r="H115" t="s">
        <v>4006</v>
      </c>
      <c r="I115" t="s">
        <v>255</v>
      </c>
      <c r="J115" t="s">
        <v>249</v>
      </c>
      <c r="K115" t="s">
        <v>250</v>
      </c>
      <c r="L115" t="s">
        <v>251</v>
      </c>
      <c r="O115" s="111">
        <v>44988</v>
      </c>
      <c r="P115" t="s">
        <v>252</v>
      </c>
      <c r="Q115" t="s">
        <v>253</v>
      </c>
      <c r="R115" s="111">
        <v>44992</v>
      </c>
      <c r="W115">
        <v>0</v>
      </c>
      <c r="X115">
        <v>1547.75</v>
      </c>
      <c r="Y115">
        <v>2337.25</v>
      </c>
      <c r="Z115">
        <f t="shared" si="1"/>
        <v>3885</v>
      </c>
    </row>
    <row r="116" spans="1:26">
      <c r="A116" t="s">
        <v>246</v>
      </c>
      <c r="B116">
        <v>2359458116</v>
      </c>
      <c r="C116" t="s">
        <v>951</v>
      </c>
      <c r="D116" t="s">
        <v>53</v>
      </c>
      <c r="E116" t="s">
        <v>54</v>
      </c>
      <c r="F116">
        <v>12189959</v>
      </c>
      <c r="G116">
        <v>44989</v>
      </c>
      <c r="H116" t="s">
        <v>4005</v>
      </c>
      <c r="I116" t="s">
        <v>255</v>
      </c>
      <c r="L116" t="s">
        <v>251</v>
      </c>
      <c r="O116" s="111">
        <v>44991</v>
      </c>
      <c r="P116" t="s">
        <v>252</v>
      </c>
      <c r="Q116" t="s">
        <v>263</v>
      </c>
      <c r="R116" s="111">
        <v>44992</v>
      </c>
      <c r="W116">
        <v>4317</v>
      </c>
      <c r="X116">
        <v>0</v>
      </c>
      <c r="Y116">
        <v>0</v>
      </c>
      <c r="Z116">
        <f t="shared" si="1"/>
        <v>4317</v>
      </c>
    </row>
    <row r="117" spans="1:26">
      <c r="A117" t="s">
        <v>246</v>
      </c>
      <c r="B117">
        <v>2359458116</v>
      </c>
      <c r="C117" t="s">
        <v>951</v>
      </c>
      <c r="D117" t="s">
        <v>53</v>
      </c>
      <c r="E117" t="s">
        <v>54</v>
      </c>
      <c r="F117">
        <v>7865454</v>
      </c>
      <c r="G117">
        <v>44994</v>
      </c>
      <c r="H117" t="s">
        <v>4003</v>
      </c>
      <c r="I117" t="s">
        <v>255</v>
      </c>
      <c r="J117" t="s">
        <v>249</v>
      </c>
      <c r="K117" t="s">
        <v>268</v>
      </c>
      <c r="L117" t="s">
        <v>251</v>
      </c>
      <c r="O117" s="111">
        <v>44994</v>
      </c>
      <c r="P117" t="s">
        <v>252</v>
      </c>
      <c r="Q117" t="s">
        <v>253</v>
      </c>
      <c r="R117" s="111">
        <v>44995</v>
      </c>
      <c r="W117">
        <v>8097.3</v>
      </c>
      <c r="X117">
        <v>8332</v>
      </c>
      <c r="Y117">
        <v>5595</v>
      </c>
      <c r="Z117">
        <f t="shared" si="1"/>
        <v>22024.3</v>
      </c>
    </row>
    <row r="118" spans="1:26">
      <c r="A118" t="s">
        <v>246</v>
      </c>
      <c r="B118">
        <v>2359458116</v>
      </c>
      <c r="C118" t="s">
        <v>951</v>
      </c>
      <c r="D118" t="s">
        <v>53</v>
      </c>
      <c r="E118" t="s">
        <v>54</v>
      </c>
      <c r="F118">
        <v>8139663</v>
      </c>
      <c r="G118">
        <v>45001</v>
      </c>
      <c r="H118" t="s">
        <v>4004</v>
      </c>
      <c r="I118" t="s">
        <v>248</v>
      </c>
      <c r="J118" t="s">
        <v>249</v>
      </c>
      <c r="K118" t="s">
        <v>268</v>
      </c>
      <c r="L118" t="s">
        <v>251</v>
      </c>
      <c r="O118" s="111">
        <v>45001</v>
      </c>
      <c r="P118" t="s">
        <v>252</v>
      </c>
      <c r="Q118" t="s">
        <v>253</v>
      </c>
      <c r="R118" s="111">
        <v>45002</v>
      </c>
      <c r="W118">
        <v>19969.39</v>
      </c>
      <c r="X118">
        <v>10373.32</v>
      </c>
      <c r="Y118">
        <v>12400.4</v>
      </c>
      <c r="Z118">
        <f t="shared" si="1"/>
        <v>42743.11</v>
      </c>
    </row>
    <row r="119" spans="1:26">
      <c r="A119" t="s">
        <v>246</v>
      </c>
      <c r="B119">
        <v>2359458116</v>
      </c>
      <c r="C119" t="s">
        <v>951</v>
      </c>
      <c r="D119" t="s">
        <v>53</v>
      </c>
      <c r="E119" t="s">
        <v>54</v>
      </c>
      <c r="F119">
        <v>7435038</v>
      </c>
      <c r="G119">
        <v>45008</v>
      </c>
      <c r="H119" t="s">
        <v>4001</v>
      </c>
      <c r="I119" t="s">
        <v>255</v>
      </c>
      <c r="J119" t="s">
        <v>249</v>
      </c>
      <c r="K119" t="s">
        <v>268</v>
      </c>
      <c r="L119" t="s">
        <v>251</v>
      </c>
      <c r="O119" s="111">
        <v>45008</v>
      </c>
      <c r="P119" t="s">
        <v>252</v>
      </c>
      <c r="Q119" t="s">
        <v>253</v>
      </c>
      <c r="R119" s="111">
        <v>45009</v>
      </c>
      <c r="W119">
        <v>11329</v>
      </c>
      <c r="X119">
        <v>29836</v>
      </c>
      <c r="Y119">
        <v>13577.5</v>
      </c>
      <c r="Z119">
        <f t="shared" si="1"/>
        <v>54742.5</v>
      </c>
    </row>
    <row r="120" spans="1:26">
      <c r="A120" t="s">
        <v>246</v>
      </c>
      <c r="B120">
        <v>2359458116</v>
      </c>
      <c r="C120" t="s">
        <v>951</v>
      </c>
      <c r="D120" t="s">
        <v>53</v>
      </c>
      <c r="E120" t="s">
        <v>54</v>
      </c>
      <c r="F120">
        <v>12290058</v>
      </c>
      <c r="G120">
        <v>45013</v>
      </c>
      <c r="H120" t="s">
        <v>4007</v>
      </c>
      <c r="I120" t="s">
        <v>255</v>
      </c>
      <c r="J120" t="s">
        <v>249</v>
      </c>
      <c r="K120" t="s">
        <v>250</v>
      </c>
      <c r="L120" t="s">
        <v>251</v>
      </c>
      <c r="O120" s="111">
        <v>45013</v>
      </c>
      <c r="P120" t="s">
        <v>252</v>
      </c>
      <c r="Q120" t="s">
        <v>253</v>
      </c>
      <c r="R120" s="111">
        <v>45014</v>
      </c>
      <c r="W120">
        <v>1786.01</v>
      </c>
      <c r="X120">
        <v>24720.95</v>
      </c>
      <c r="Y120">
        <v>19809</v>
      </c>
      <c r="Z120">
        <f t="shared" si="1"/>
        <v>46315.96</v>
      </c>
    </row>
    <row r="121" spans="1:26">
      <c r="A121" t="s">
        <v>246</v>
      </c>
      <c r="B121">
        <v>2359458116</v>
      </c>
      <c r="C121" t="s">
        <v>951</v>
      </c>
      <c r="D121" t="s">
        <v>53</v>
      </c>
      <c r="E121" t="s">
        <v>54</v>
      </c>
      <c r="F121">
        <v>12296766</v>
      </c>
      <c r="G121">
        <v>45014</v>
      </c>
      <c r="H121" t="s">
        <v>4008</v>
      </c>
      <c r="I121" t="s">
        <v>255</v>
      </c>
      <c r="J121" t="s">
        <v>249</v>
      </c>
      <c r="K121" t="s">
        <v>250</v>
      </c>
      <c r="L121" t="s">
        <v>251</v>
      </c>
      <c r="O121" s="111">
        <v>45014</v>
      </c>
      <c r="P121" t="s">
        <v>252</v>
      </c>
      <c r="Q121" t="s">
        <v>253</v>
      </c>
      <c r="R121" s="111">
        <v>45016</v>
      </c>
      <c r="W121">
        <v>0</v>
      </c>
      <c r="X121">
        <v>0.02</v>
      </c>
      <c r="Y121">
        <v>228.9</v>
      </c>
      <c r="Z121">
        <f t="shared" si="1"/>
        <v>228.92000000000002</v>
      </c>
    </row>
    <row r="122" spans="1:26">
      <c r="A122" t="s">
        <v>246</v>
      </c>
      <c r="B122">
        <v>2359458116</v>
      </c>
      <c r="C122" t="s">
        <v>951</v>
      </c>
      <c r="D122" t="s">
        <v>53</v>
      </c>
      <c r="E122" t="s">
        <v>54</v>
      </c>
      <c r="F122">
        <v>12298768</v>
      </c>
      <c r="G122">
        <v>45015</v>
      </c>
      <c r="H122" t="s">
        <v>4009</v>
      </c>
      <c r="I122" t="s">
        <v>255</v>
      </c>
      <c r="J122" t="s">
        <v>249</v>
      </c>
      <c r="K122" t="s">
        <v>250</v>
      </c>
      <c r="L122" t="s">
        <v>251</v>
      </c>
      <c r="O122" s="111">
        <v>45015</v>
      </c>
      <c r="P122" t="s">
        <v>252</v>
      </c>
      <c r="Q122" t="s">
        <v>253</v>
      </c>
      <c r="R122" s="111">
        <v>45017</v>
      </c>
      <c r="W122">
        <v>0</v>
      </c>
      <c r="X122">
        <v>77590.720000000001</v>
      </c>
      <c r="Y122">
        <v>46646.47</v>
      </c>
      <c r="Z122">
        <f t="shared" si="1"/>
        <v>124237.19</v>
      </c>
    </row>
    <row r="123" spans="1:26">
      <c r="A123" t="s">
        <v>246</v>
      </c>
      <c r="B123">
        <v>2359458116</v>
      </c>
      <c r="C123" t="s">
        <v>951</v>
      </c>
      <c r="D123" t="s">
        <v>53</v>
      </c>
      <c r="E123" t="s">
        <v>54</v>
      </c>
      <c r="F123">
        <v>12338764</v>
      </c>
      <c r="G123">
        <v>45021</v>
      </c>
      <c r="H123" t="s">
        <v>4311</v>
      </c>
      <c r="I123" t="s">
        <v>255</v>
      </c>
      <c r="J123" t="s">
        <v>249</v>
      </c>
      <c r="K123" t="s">
        <v>250</v>
      </c>
      <c r="L123" t="s">
        <v>251</v>
      </c>
      <c r="O123" s="111">
        <v>45021</v>
      </c>
      <c r="P123" t="s">
        <v>252</v>
      </c>
      <c r="Q123" t="s">
        <v>253</v>
      </c>
      <c r="R123" s="111">
        <v>45022</v>
      </c>
      <c r="W123">
        <v>0</v>
      </c>
      <c r="X123">
        <v>4750.1499999999996</v>
      </c>
      <c r="Y123">
        <v>10829.2</v>
      </c>
      <c r="Z123">
        <f t="shared" si="1"/>
        <v>15579.35</v>
      </c>
    </row>
    <row r="124" spans="1:26">
      <c r="A124" t="s">
        <v>246</v>
      </c>
      <c r="B124">
        <v>2359458116</v>
      </c>
      <c r="C124" t="s">
        <v>951</v>
      </c>
      <c r="D124" t="s">
        <v>53</v>
      </c>
      <c r="E124" t="s">
        <v>54</v>
      </c>
      <c r="F124">
        <v>12372278</v>
      </c>
      <c r="G124">
        <v>45033</v>
      </c>
      <c r="H124" t="s">
        <v>4313</v>
      </c>
      <c r="I124" t="s">
        <v>255</v>
      </c>
      <c r="J124" t="s">
        <v>249</v>
      </c>
      <c r="K124" t="s">
        <v>268</v>
      </c>
      <c r="L124" t="s">
        <v>251</v>
      </c>
      <c r="O124" s="111">
        <v>45033</v>
      </c>
      <c r="P124" t="s">
        <v>252</v>
      </c>
      <c r="Q124" t="s">
        <v>253</v>
      </c>
      <c r="R124" s="111">
        <v>45034</v>
      </c>
      <c r="W124">
        <v>0</v>
      </c>
      <c r="X124">
        <v>46525.66</v>
      </c>
      <c r="Y124">
        <v>132185.15</v>
      </c>
      <c r="Z124">
        <f t="shared" si="1"/>
        <v>178710.81</v>
      </c>
    </row>
    <row r="125" spans="1:26">
      <c r="A125" t="s">
        <v>246</v>
      </c>
      <c r="B125">
        <v>2359458116</v>
      </c>
      <c r="C125" t="s">
        <v>951</v>
      </c>
      <c r="D125" t="s">
        <v>53</v>
      </c>
      <c r="E125" t="s">
        <v>54</v>
      </c>
      <c r="F125">
        <v>12501668</v>
      </c>
      <c r="G125">
        <v>45064</v>
      </c>
      <c r="H125" t="s">
        <v>4780</v>
      </c>
      <c r="I125" t="s">
        <v>255</v>
      </c>
      <c r="J125" t="s">
        <v>249</v>
      </c>
      <c r="K125" t="s">
        <v>250</v>
      </c>
      <c r="L125" t="s">
        <v>251</v>
      </c>
      <c r="O125" s="111">
        <v>45064</v>
      </c>
      <c r="P125" t="s">
        <v>252</v>
      </c>
      <c r="Q125" t="s">
        <v>253</v>
      </c>
      <c r="R125" s="111">
        <v>45065</v>
      </c>
      <c r="W125">
        <v>0</v>
      </c>
      <c r="X125">
        <v>0</v>
      </c>
      <c r="Y125">
        <v>661</v>
      </c>
      <c r="Z125">
        <f t="shared" si="1"/>
        <v>661</v>
      </c>
    </row>
    <row r="126" spans="1:26">
      <c r="A126" t="s">
        <v>246</v>
      </c>
      <c r="B126">
        <v>2359458116</v>
      </c>
      <c r="C126" t="s">
        <v>951</v>
      </c>
      <c r="D126" t="s">
        <v>53</v>
      </c>
      <c r="E126" t="s">
        <v>54</v>
      </c>
      <c r="F126">
        <v>12506705</v>
      </c>
      <c r="G126">
        <v>45065</v>
      </c>
      <c r="H126" t="s">
        <v>4781</v>
      </c>
      <c r="I126" t="s">
        <v>255</v>
      </c>
      <c r="J126" t="s">
        <v>249</v>
      </c>
      <c r="K126" t="s">
        <v>250</v>
      </c>
      <c r="L126" t="s">
        <v>251</v>
      </c>
      <c r="O126" s="111">
        <v>45065</v>
      </c>
      <c r="P126" t="s">
        <v>252</v>
      </c>
      <c r="Q126" t="s">
        <v>253</v>
      </c>
      <c r="R126" s="111">
        <v>45068</v>
      </c>
      <c r="W126">
        <v>0</v>
      </c>
      <c r="X126">
        <v>0</v>
      </c>
      <c r="Y126">
        <v>30</v>
      </c>
      <c r="Z126">
        <f t="shared" si="1"/>
        <v>30</v>
      </c>
    </row>
    <row r="127" spans="1:26">
      <c r="A127" t="s">
        <v>246</v>
      </c>
      <c r="B127">
        <v>2359458116</v>
      </c>
      <c r="C127" t="s">
        <v>951</v>
      </c>
      <c r="D127" t="s">
        <v>53</v>
      </c>
      <c r="E127" t="s">
        <v>54</v>
      </c>
      <c r="F127">
        <v>12507348</v>
      </c>
      <c r="G127">
        <v>45065</v>
      </c>
      <c r="H127" t="s">
        <v>4782</v>
      </c>
      <c r="I127" t="s">
        <v>255</v>
      </c>
      <c r="J127" t="s">
        <v>249</v>
      </c>
      <c r="K127" t="s">
        <v>268</v>
      </c>
      <c r="L127" t="s">
        <v>251</v>
      </c>
      <c r="O127" s="111">
        <v>45065</v>
      </c>
      <c r="P127" t="s">
        <v>252</v>
      </c>
      <c r="Q127" t="s">
        <v>257</v>
      </c>
      <c r="R127" s="111">
        <v>45068</v>
      </c>
      <c r="W127">
        <v>0</v>
      </c>
      <c r="X127">
        <v>0</v>
      </c>
      <c r="Y127">
        <v>0</v>
      </c>
      <c r="Z127">
        <f t="shared" si="1"/>
        <v>0</v>
      </c>
    </row>
    <row r="128" spans="1:26">
      <c r="A128" t="s">
        <v>246</v>
      </c>
      <c r="B128">
        <v>2359458116</v>
      </c>
      <c r="C128" t="s">
        <v>951</v>
      </c>
      <c r="D128" t="s">
        <v>53</v>
      </c>
      <c r="E128" t="s">
        <v>54</v>
      </c>
      <c r="F128">
        <v>12512830</v>
      </c>
      <c r="G128">
        <v>45071</v>
      </c>
      <c r="H128" t="s">
        <v>4783</v>
      </c>
      <c r="I128" t="s">
        <v>248</v>
      </c>
      <c r="J128" t="s">
        <v>249</v>
      </c>
      <c r="K128" t="s">
        <v>268</v>
      </c>
      <c r="L128" t="s">
        <v>251</v>
      </c>
      <c r="O128" s="111">
        <v>45072</v>
      </c>
      <c r="P128" t="s">
        <v>252</v>
      </c>
      <c r="Q128" t="s">
        <v>253</v>
      </c>
      <c r="R128" s="111">
        <v>45075</v>
      </c>
      <c r="W128">
        <v>0</v>
      </c>
      <c r="X128">
        <v>0</v>
      </c>
      <c r="Y128">
        <v>1285</v>
      </c>
      <c r="Z128">
        <f t="shared" si="1"/>
        <v>1285</v>
      </c>
    </row>
    <row r="129" spans="1:26">
      <c r="A129" t="s">
        <v>246</v>
      </c>
      <c r="B129">
        <v>2433224101</v>
      </c>
      <c r="C129" t="s">
        <v>945</v>
      </c>
      <c r="D129" t="s">
        <v>247</v>
      </c>
      <c r="E129" t="s">
        <v>54</v>
      </c>
      <c r="F129">
        <v>12214465</v>
      </c>
      <c r="G129">
        <v>44994</v>
      </c>
      <c r="H129" t="s">
        <v>3241</v>
      </c>
      <c r="I129" t="s">
        <v>255</v>
      </c>
      <c r="J129" t="s">
        <v>249</v>
      </c>
      <c r="K129" t="s">
        <v>250</v>
      </c>
      <c r="L129" t="s">
        <v>251</v>
      </c>
      <c r="O129" s="111">
        <v>44994</v>
      </c>
      <c r="P129" t="s">
        <v>252</v>
      </c>
      <c r="Q129" t="s">
        <v>257</v>
      </c>
      <c r="R129" s="111"/>
      <c r="W129">
        <v>0</v>
      </c>
      <c r="X129">
        <v>0</v>
      </c>
      <c r="Y129">
        <v>0</v>
      </c>
      <c r="Z129">
        <f t="shared" si="1"/>
        <v>0</v>
      </c>
    </row>
    <row r="130" spans="1:26">
      <c r="A130" t="s">
        <v>246</v>
      </c>
      <c r="B130">
        <v>2433224101</v>
      </c>
      <c r="C130" t="s">
        <v>945</v>
      </c>
      <c r="D130" t="s">
        <v>247</v>
      </c>
      <c r="E130" t="s">
        <v>54</v>
      </c>
      <c r="F130">
        <v>12214845</v>
      </c>
      <c r="G130">
        <v>44994</v>
      </c>
      <c r="H130" t="s">
        <v>3242</v>
      </c>
      <c r="I130" t="s">
        <v>255</v>
      </c>
      <c r="J130" t="s">
        <v>249</v>
      </c>
      <c r="K130" t="s">
        <v>250</v>
      </c>
      <c r="L130" t="s">
        <v>251</v>
      </c>
      <c r="O130" s="111">
        <v>44994</v>
      </c>
      <c r="P130" t="s">
        <v>252</v>
      </c>
      <c r="Q130" t="s">
        <v>253</v>
      </c>
      <c r="R130" s="111">
        <v>44998</v>
      </c>
      <c r="W130">
        <v>5377.93</v>
      </c>
      <c r="X130">
        <v>4567.76</v>
      </c>
      <c r="Y130">
        <v>8439.44</v>
      </c>
      <c r="Z130">
        <f t="shared" si="1"/>
        <v>18385.13</v>
      </c>
    </row>
    <row r="131" spans="1:26">
      <c r="A131" t="s">
        <v>246</v>
      </c>
      <c r="B131">
        <v>2433224101</v>
      </c>
      <c r="C131" t="s">
        <v>945</v>
      </c>
      <c r="D131" t="s">
        <v>57</v>
      </c>
      <c r="E131" t="s">
        <v>58</v>
      </c>
      <c r="F131">
        <v>12196713</v>
      </c>
      <c r="G131">
        <v>44988</v>
      </c>
      <c r="H131" t="s">
        <v>3244</v>
      </c>
      <c r="I131" t="s">
        <v>255</v>
      </c>
      <c r="J131" t="s">
        <v>249</v>
      </c>
      <c r="K131" t="s">
        <v>331</v>
      </c>
      <c r="L131" t="s">
        <v>251</v>
      </c>
      <c r="O131" s="111">
        <v>44988</v>
      </c>
      <c r="P131" t="s">
        <v>252</v>
      </c>
      <c r="Q131" t="s">
        <v>253</v>
      </c>
      <c r="R131" s="111">
        <v>44991</v>
      </c>
      <c r="W131">
        <v>3909.69</v>
      </c>
      <c r="X131">
        <v>1298.8499999999999</v>
      </c>
      <c r="Y131">
        <v>894.25</v>
      </c>
      <c r="Z131">
        <f t="shared" ref="Z131:Z194" si="2">SUM(W131:Y131)</f>
        <v>6102.79</v>
      </c>
    </row>
    <row r="132" spans="1:26">
      <c r="A132" t="s">
        <v>246</v>
      </c>
      <c r="B132">
        <v>2433224101</v>
      </c>
      <c r="C132" t="s">
        <v>945</v>
      </c>
      <c r="D132" t="s">
        <v>57</v>
      </c>
      <c r="E132" t="s">
        <v>58</v>
      </c>
      <c r="F132">
        <v>12201137</v>
      </c>
      <c r="G132">
        <v>44991</v>
      </c>
      <c r="H132" t="s">
        <v>3245</v>
      </c>
      <c r="I132" t="s">
        <v>255</v>
      </c>
      <c r="L132" t="s">
        <v>251</v>
      </c>
      <c r="O132" s="111">
        <v>44991</v>
      </c>
      <c r="P132" t="s">
        <v>252</v>
      </c>
      <c r="Q132" t="s">
        <v>263</v>
      </c>
      <c r="R132" s="111">
        <v>44992</v>
      </c>
      <c r="W132">
        <v>95.02</v>
      </c>
      <c r="X132">
        <v>56</v>
      </c>
      <c r="Y132">
        <v>0</v>
      </c>
      <c r="Z132">
        <f t="shared" si="2"/>
        <v>151.01999999999998</v>
      </c>
    </row>
    <row r="133" spans="1:26">
      <c r="A133" t="s">
        <v>246</v>
      </c>
      <c r="B133">
        <v>2433224101</v>
      </c>
      <c r="C133" t="s">
        <v>945</v>
      </c>
      <c r="D133" t="s">
        <v>57</v>
      </c>
      <c r="E133" t="s">
        <v>58</v>
      </c>
      <c r="F133">
        <v>12201761</v>
      </c>
      <c r="G133">
        <v>44991</v>
      </c>
      <c r="H133" t="s">
        <v>3246</v>
      </c>
      <c r="I133" t="s">
        <v>255</v>
      </c>
      <c r="J133" t="s">
        <v>249</v>
      </c>
      <c r="K133" t="s">
        <v>250</v>
      </c>
      <c r="L133" t="s">
        <v>251</v>
      </c>
      <c r="O133" s="111">
        <v>44991</v>
      </c>
      <c r="P133" t="s">
        <v>252</v>
      </c>
      <c r="Q133" t="s">
        <v>253</v>
      </c>
      <c r="R133" s="111">
        <v>44992</v>
      </c>
      <c r="W133">
        <v>2118.41</v>
      </c>
      <c r="X133">
        <v>2422.09</v>
      </c>
      <c r="Y133">
        <v>2385.15</v>
      </c>
      <c r="Z133">
        <f t="shared" si="2"/>
        <v>6925.65</v>
      </c>
    </row>
    <row r="134" spans="1:26">
      <c r="A134" t="s">
        <v>246</v>
      </c>
      <c r="B134">
        <v>2433224101</v>
      </c>
      <c r="C134" t="s">
        <v>945</v>
      </c>
      <c r="D134" t="s">
        <v>57</v>
      </c>
      <c r="E134" t="s">
        <v>58</v>
      </c>
      <c r="F134">
        <v>12224072</v>
      </c>
      <c r="G134">
        <v>44996</v>
      </c>
      <c r="H134" t="s">
        <v>3247</v>
      </c>
      <c r="I134" t="s">
        <v>255</v>
      </c>
      <c r="L134" t="s">
        <v>251</v>
      </c>
      <c r="O134" s="111">
        <v>44996</v>
      </c>
      <c r="P134" t="s">
        <v>252</v>
      </c>
      <c r="Q134" t="s">
        <v>263</v>
      </c>
      <c r="R134" s="111">
        <v>44998</v>
      </c>
      <c r="W134">
        <v>919</v>
      </c>
      <c r="X134">
        <v>0</v>
      </c>
      <c r="Y134">
        <v>0</v>
      </c>
      <c r="Z134">
        <f t="shared" si="2"/>
        <v>919</v>
      </c>
    </row>
    <row r="135" spans="1:26">
      <c r="A135" t="s">
        <v>246</v>
      </c>
      <c r="B135">
        <v>2433224101</v>
      </c>
      <c r="C135" t="s">
        <v>945</v>
      </c>
      <c r="D135" t="s">
        <v>57</v>
      </c>
      <c r="E135" t="s">
        <v>58</v>
      </c>
      <c r="F135">
        <v>12226426</v>
      </c>
      <c r="G135">
        <v>44998</v>
      </c>
      <c r="H135" t="s">
        <v>3248</v>
      </c>
      <c r="I135" t="s">
        <v>255</v>
      </c>
      <c r="J135" t="s">
        <v>249</v>
      </c>
      <c r="K135" t="s">
        <v>250</v>
      </c>
      <c r="L135" t="s">
        <v>251</v>
      </c>
      <c r="O135" s="111">
        <v>44998</v>
      </c>
      <c r="P135" t="s">
        <v>252</v>
      </c>
      <c r="Q135" t="s">
        <v>253</v>
      </c>
      <c r="R135" s="111">
        <v>45002</v>
      </c>
      <c r="W135">
        <v>452.55</v>
      </c>
      <c r="X135">
        <v>1710.17</v>
      </c>
      <c r="Y135">
        <v>1765.48</v>
      </c>
      <c r="Z135">
        <f t="shared" si="2"/>
        <v>3928.2000000000003</v>
      </c>
    </row>
    <row r="136" spans="1:26">
      <c r="A136" t="s">
        <v>246</v>
      </c>
      <c r="B136">
        <v>2433224101</v>
      </c>
      <c r="C136" t="s">
        <v>945</v>
      </c>
      <c r="D136" t="s">
        <v>57</v>
      </c>
      <c r="E136" t="s">
        <v>58</v>
      </c>
      <c r="F136">
        <v>12237319</v>
      </c>
      <c r="G136">
        <v>45000</v>
      </c>
      <c r="H136" t="s">
        <v>3249</v>
      </c>
      <c r="I136" t="s">
        <v>255</v>
      </c>
      <c r="J136" t="s">
        <v>249</v>
      </c>
      <c r="K136" t="s">
        <v>268</v>
      </c>
      <c r="L136" t="s">
        <v>251</v>
      </c>
      <c r="O136" s="111">
        <v>45000</v>
      </c>
      <c r="P136" t="s">
        <v>252</v>
      </c>
      <c r="Q136" t="s">
        <v>253</v>
      </c>
      <c r="R136" s="111">
        <v>45001</v>
      </c>
      <c r="W136">
        <v>1925</v>
      </c>
      <c r="X136">
        <v>5661</v>
      </c>
      <c r="Y136">
        <v>8217.99</v>
      </c>
      <c r="Z136">
        <f t="shared" si="2"/>
        <v>15803.99</v>
      </c>
    </row>
    <row r="137" spans="1:26">
      <c r="A137" t="s">
        <v>246</v>
      </c>
      <c r="B137">
        <v>2433224101</v>
      </c>
      <c r="C137" t="s">
        <v>945</v>
      </c>
      <c r="D137" t="s">
        <v>57</v>
      </c>
      <c r="E137" t="s">
        <v>58</v>
      </c>
      <c r="F137">
        <v>1554477</v>
      </c>
      <c r="G137">
        <v>45001</v>
      </c>
      <c r="H137" t="s">
        <v>3243</v>
      </c>
      <c r="I137" t="s">
        <v>255</v>
      </c>
      <c r="J137" t="s">
        <v>249</v>
      </c>
      <c r="K137" t="s">
        <v>250</v>
      </c>
      <c r="L137" t="s">
        <v>251</v>
      </c>
      <c r="O137" s="111">
        <v>45001</v>
      </c>
      <c r="P137" t="s">
        <v>252</v>
      </c>
      <c r="Q137" t="s">
        <v>253</v>
      </c>
      <c r="R137" s="111">
        <v>45002</v>
      </c>
      <c r="W137">
        <v>2011.3</v>
      </c>
      <c r="X137">
        <v>5094.09</v>
      </c>
      <c r="Y137">
        <v>7059.9</v>
      </c>
      <c r="Z137">
        <f t="shared" si="2"/>
        <v>14165.29</v>
      </c>
    </row>
    <row r="138" spans="1:26">
      <c r="A138" t="s">
        <v>246</v>
      </c>
      <c r="B138">
        <v>2433224101</v>
      </c>
      <c r="C138" t="s">
        <v>945</v>
      </c>
      <c r="D138" t="s">
        <v>57</v>
      </c>
      <c r="E138" t="s">
        <v>58</v>
      </c>
      <c r="F138">
        <v>12326416</v>
      </c>
      <c r="G138">
        <v>45019</v>
      </c>
      <c r="H138" t="s">
        <v>4314</v>
      </c>
      <c r="I138" t="s">
        <v>255</v>
      </c>
      <c r="J138" t="s">
        <v>249</v>
      </c>
      <c r="K138" t="s">
        <v>268</v>
      </c>
      <c r="L138" t="s">
        <v>251</v>
      </c>
      <c r="O138" s="111">
        <v>45019</v>
      </c>
      <c r="P138" t="s">
        <v>252</v>
      </c>
      <c r="Q138" t="s">
        <v>282</v>
      </c>
      <c r="R138" s="111">
        <v>45020</v>
      </c>
      <c r="W138">
        <v>0</v>
      </c>
      <c r="X138">
        <v>1</v>
      </c>
      <c r="Y138">
        <v>0</v>
      </c>
      <c r="Z138">
        <f t="shared" si="2"/>
        <v>1</v>
      </c>
    </row>
    <row r="139" spans="1:26">
      <c r="A139" t="s">
        <v>246</v>
      </c>
      <c r="B139">
        <v>2433224101</v>
      </c>
      <c r="C139" t="s">
        <v>945</v>
      </c>
      <c r="D139" t="s">
        <v>57</v>
      </c>
      <c r="E139" t="s">
        <v>58</v>
      </c>
      <c r="F139">
        <v>12326746</v>
      </c>
      <c r="G139">
        <v>45019</v>
      </c>
      <c r="H139" t="s">
        <v>4315</v>
      </c>
      <c r="I139" t="s">
        <v>255</v>
      </c>
      <c r="J139" t="s">
        <v>249</v>
      </c>
      <c r="K139" t="s">
        <v>250</v>
      </c>
      <c r="L139" t="s">
        <v>251</v>
      </c>
      <c r="O139" s="111">
        <v>45019</v>
      </c>
      <c r="P139" t="s">
        <v>252</v>
      </c>
      <c r="Q139" t="s">
        <v>253</v>
      </c>
      <c r="R139" s="111">
        <v>45020</v>
      </c>
      <c r="W139">
        <v>0</v>
      </c>
      <c r="X139">
        <v>570.89</v>
      </c>
      <c r="Y139">
        <v>3168.89</v>
      </c>
      <c r="Z139">
        <f t="shared" si="2"/>
        <v>3739.7799999999997</v>
      </c>
    </row>
    <row r="140" spans="1:26">
      <c r="A140" t="s">
        <v>246</v>
      </c>
      <c r="B140">
        <v>2433224101</v>
      </c>
      <c r="C140" t="s">
        <v>945</v>
      </c>
      <c r="D140" t="s">
        <v>57</v>
      </c>
      <c r="E140" t="s">
        <v>58</v>
      </c>
      <c r="F140">
        <v>12332615</v>
      </c>
      <c r="G140">
        <v>45021</v>
      </c>
      <c r="H140" t="s">
        <v>4316</v>
      </c>
      <c r="I140" t="s">
        <v>255</v>
      </c>
      <c r="J140" t="s">
        <v>249</v>
      </c>
      <c r="K140" t="s">
        <v>268</v>
      </c>
      <c r="L140" t="s">
        <v>251</v>
      </c>
      <c r="O140" s="111">
        <v>45021</v>
      </c>
      <c r="P140" t="s">
        <v>252</v>
      </c>
      <c r="Q140" t="s">
        <v>257</v>
      </c>
      <c r="R140" s="111">
        <v>45022</v>
      </c>
      <c r="W140">
        <v>0</v>
      </c>
      <c r="X140">
        <v>0</v>
      </c>
      <c r="Y140">
        <v>0</v>
      </c>
      <c r="Z140">
        <f t="shared" si="2"/>
        <v>0</v>
      </c>
    </row>
    <row r="141" spans="1:26">
      <c r="A141" t="s">
        <v>246</v>
      </c>
      <c r="B141">
        <v>2433224101</v>
      </c>
      <c r="C141" t="s">
        <v>945</v>
      </c>
      <c r="D141" t="s">
        <v>57</v>
      </c>
      <c r="E141" t="s">
        <v>58</v>
      </c>
      <c r="F141">
        <v>12333951</v>
      </c>
      <c r="G141">
        <v>45021</v>
      </c>
      <c r="H141" t="s">
        <v>4317</v>
      </c>
      <c r="I141" t="s">
        <v>255</v>
      </c>
      <c r="L141" t="s">
        <v>251</v>
      </c>
      <c r="O141" s="111">
        <v>45021</v>
      </c>
      <c r="P141" t="s">
        <v>252</v>
      </c>
      <c r="Q141" t="s">
        <v>253</v>
      </c>
      <c r="R141" s="111">
        <v>45030</v>
      </c>
      <c r="W141">
        <v>0</v>
      </c>
      <c r="X141">
        <v>262</v>
      </c>
      <c r="Y141">
        <v>510</v>
      </c>
      <c r="Z141">
        <f t="shared" si="2"/>
        <v>772</v>
      </c>
    </row>
    <row r="142" spans="1:26">
      <c r="A142" t="s">
        <v>246</v>
      </c>
      <c r="B142">
        <v>2433224101</v>
      </c>
      <c r="C142" t="s">
        <v>945</v>
      </c>
      <c r="D142" t="s">
        <v>57</v>
      </c>
      <c r="E142" t="s">
        <v>58</v>
      </c>
      <c r="F142">
        <v>12346933</v>
      </c>
      <c r="G142">
        <v>45026</v>
      </c>
      <c r="H142" t="s">
        <v>4318</v>
      </c>
      <c r="I142" t="s">
        <v>255</v>
      </c>
      <c r="J142" t="s">
        <v>249</v>
      </c>
      <c r="K142" t="s">
        <v>268</v>
      </c>
      <c r="L142" t="s">
        <v>251</v>
      </c>
      <c r="O142" s="111">
        <v>45026</v>
      </c>
      <c r="P142" t="s">
        <v>252</v>
      </c>
      <c r="Q142" t="s">
        <v>253</v>
      </c>
      <c r="R142" s="111">
        <v>45027</v>
      </c>
      <c r="W142">
        <v>0</v>
      </c>
      <c r="X142">
        <v>40060.9</v>
      </c>
      <c r="Y142">
        <v>51361.87</v>
      </c>
      <c r="Z142">
        <f t="shared" si="2"/>
        <v>91422.77</v>
      </c>
    </row>
    <row r="143" spans="1:26">
      <c r="A143" t="s">
        <v>246</v>
      </c>
      <c r="B143">
        <v>2433224101</v>
      </c>
      <c r="C143" t="s">
        <v>945</v>
      </c>
      <c r="D143" t="s">
        <v>57</v>
      </c>
      <c r="E143" t="s">
        <v>58</v>
      </c>
      <c r="F143">
        <v>12346924</v>
      </c>
      <c r="G143">
        <v>45026</v>
      </c>
      <c r="H143" t="s">
        <v>4319</v>
      </c>
      <c r="I143" t="s">
        <v>255</v>
      </c>
      <c r="J143" t="s">
        <v>249</v>
      </c>
      <c r="K143" t="s">
        <v>2619</v>
      </c>
      <c r="L143" t="s">
        <v>251</v>
      </c>
      <c r="O143" s="111">
        <v>45026</v>
      </c>
      <c r="P143" t="s">
        <v>252</v>
      </c>
      <c r="Q143" t="s">
        <v>253</v>
      </c>
      <c r="R143" s="111">
        <v>45027</v>
      </c>
      <c r="W143">
        <v>0</v>
      </c>
      <c r="X143">
        <v>6578</v>
      </c>
      <c r="Y143">
        <v>16259</v>
      </c>
      <c r="Z143">
        <f t="shared" si="2"/>
        <v>22837</v>
      </c>
    </row>
    <row r="144" spans="1:26">
      <c r="A144" t="s">
        <v>246</v>
      </c>
      <c r="B144">
        <v>2433224101</v>
      </c>
      <c r="C144" t="s">
        <v>945</v>
      </c>
      <c r="D144" t="s">
        <v>57</v>
      </c>
      <c r="E144" t="s">
        <v>58</v>
      </c>
      <c r="F144">
        <v>12357771</v>
      </c>
      <c r="G144">
        <v>45028</v>
      </c>
      <c r="H144" t="s">
        <v>4320</v>
      </c>
      <c r="I144" t="s">
        <v>255</v>
      </c>
      <c r="J144" t="s">
        <v>249</v>
      </c>
      <c r="K144" t="s">
        <v>268</v>
      </c>
      <c r="L144" t="s">
        <v>251</v>
      </c>
      <c r="O144" s="111">
        <v>45028</v>
      </c>
      <c r="P144" t="s">
        <v>252</v>
      </c>
      <c r="Q144" t="s">
        <v>253</v>
      </c>
      <c r="R144" s="111">
        <v>45034</v>
      </c>
      <c r="W144">
        <v>0</v>
      </c>
      <c r="X144">
        <v>3066</v>
      </c>
      <c r="Y144">
        <v>7343.2</v>
      </c>
      <c r="Z144">
        <f t="shared" si="2"/>
        <v>10409.200000000001</v>
      </c>
    </row>
    <row r="145" spans="1:26">
      <c r="A145" t="s">
        <v>246</v>
      </c>
      <c r="B145">
        <v>2433224101</v>
      </c>
      <c r="C145" t="s">
        <v>945</v>
      </c>
      <c r="D145" t="s">
        <v>57</v>
      </c>
      <c r="E145" t="s">
        <v>58</v>
      </c>
      <c r="F145">
        <v>12374349</v>
      </c>
      <c r="G145">
        <v>45033</v>
      </c>
      <c r="H145" t="s">
        <v>4321</v>
      </c>
      <c r="I145" t="s">
        <v>255</v>
      </c>
      <c r="J145" t="s">
        <v>249</v>
      </c>
      <c r="K145" t="s">
        <v>250</v>
      </c>
      <c r="L145" t="s">
        <v>251</v>
      </c>
      <c r="O145" s="111">
        <v>45033</v>
      </c>
      <c r="P145" t="s">
        <v>252</v>
      </c>
      <c r="Q145" t="s">
        <v>253</v>
      </c>
      <c r="R145" s="111">
        <v>45034</v>
      </c>
      <c r="W145">
        <v>0</v>
      </c>
      <c r="X145">
        <v>1907.5</v>
      </c>
      <c r="Y145">
        <v>5643.3</v>
      </c>
      <c r="Z145">
        <f t="shared" si="2"/>
        <v>7550.8</v>
      </c>
    </row>
    <row r="146" spans="1:26">
      <c r="A146" t="s">
        <v>246</v>
      </c>
      <c r="B146">
        <v>2433224101</v>
      </c>
      <c r="C146" t="s">
        <v>945</v>
      </c>
      <c r="D146" t="s">
        <v>57</v>
      </c>
      <c r="E146" t="s">
        <v>58</v>
      </c>
      <c r="F146">
        <v>12377644</v>
      </c>
      <c r="G146">
        <v>45034</v>
      </c>
      <c r="H146" t="s">
        <v>4322</v>
      </c>
      <c r="I146" t="s">
        <v>260</v>
      </c>
      <c r="L146" t="s">
        <v>251</v>
      </c>
      <c r="O146" s="111">
        <v>45034</v>
      </c>
      <c r="P146" t="s">
        <v>252</v>
      </c>
      <c r="Q146" t="s">
        <v>263</v>
      </c>
      <c r="R146" s="111"/>
      <c r="W146">
        <v>0</v>
      </c>
      <c r="X146">
        <v>0</v>
      </c>
      <c r="Y146">
        <v>0</v>
      </c>
      <c r="Z146">
        <f t="shared" si="2"/>
        <v>0</v>
      </c>
    </row>
    <row r="147" spans="1:26">
      <c r="A147" t="s">
        <v>246</v>
      </c>
      <c r="B147">
        <v>2433224101</v>
      </c>
      <c r="C147" t="s">
        <v>945</v>
      </c>
      <c r="D147" t="s">
        <v>57</v>
      </c>
      <c r="E147" t="s">
        <v>58</v>
      </c>
      <c r="F147">
        <v>4829671</v>
      </c>
      <c r="G147">
        <v>45040</v>
      </c>
      <c r="H147" t="s">
        <v>4323</v>
      </c>
      <c r="I147" t="s">
        <v>255</v>
      </c>
      <c r="J147" t="s">
        <v>249</v>
      </c>
      <c r="K147" t="s">
        <v>250</v>
      </c>
      <c r="L147" t="s">
        <v>251</v>
      </c>
      <c r="O147" s="111">
        <v>45040</v>
      </c>
      <c r="P147" t="s">
        <v>252</v>
      </c>
      <c r="Q147" t="s">
        <v>253</v>
      </c>
      <c r="R147" s="111">
        <v>45041</v>
      </c>
      <c r="W147">
        <v>0</v>
      </c>
      <c r="X147">
        <v>509</v>
      </c>
      <c r="Y147">
        <v>3664</v>
      </c>
      <c r="Z147">
        <f t="shared" si="2"/>
        <v>4173</v>
      </c>
    </row>
    <row r="148" spans="1:26">
      <c r="A148" t="s">
        <v>246</v>
      </c>
      <c r="B148">
        <v>2433224101</v>
      </c>
      <c r="C148" t="s">
        <v>945</v>
      </c>
      <c r="D148" t="s">
        <v>57</v>
      </c>
      <c r="E148" t="s">
        <v>58</v>
      </c>
      <c r="F148">
        <v>12423771</v>
      </c>
      <c r="G148">
        <v>45044</v>
      </c>
      <c r="H148" t="s">
        <v>4324</v>
      </c>
      <c r="I148" t="s">
        <v>255</v>
      </c>
      <c r="J148" t="s">
        <v>249</v>
      </c>
      <c r="K148" t="s">
        <v>268</v>
      </c>
      <c r="L148" t="s">
        <v>251</v>
      </c>
      <c r="O148" s="111">
        <v>45044</v>
      </c>
      <c r="P148" t="s">
        <v>252</v>
      </c>
      <c r="Q148" t="s">
        <v>253</v>
      </c>
      <c r="R148" s="111">
        <v>45048</v>
      </c>
      <c r="W148">
        <v>0</v>
      </c>
      <c r="X148">
        <v>0</v>
      </c>
      <c r="Y148">
        <v>500</v>
      </c>
      <c r="Z148">
        <f t="shared" si="2"/>
        <v>500</v>
      </c>
    </row>
    <row r="149" spans="1:26">
      <c r="A149" t="s">
        <v>246</v>
      </c>
      <c r="B149">
        <v>2433224101</v>
      </c>
      <c r="C149" t="s">
        <v>945</v>
      </c>
      <c r="D149" t="s">
        <v>57</v>
      </c>
      <c r="E149" t="s">
        <v>58</v>
      </c>
      <c r="F149">
        <v>9327829</v>
      </c>
      <c r="G149">
        <v>45045</v>
      </c>
      <c r="H149" t="s">
        <v>4325</v>
      </c>
      <c r="I149" t="s">
        <v>255</v>
      </c>
      <c r="J149" t="s">
        <v>259</v>
      </c>
      <c r="K149" t="s">
        <v>4784</v>
      </c>
      <c r="L149" t="s">
        <v>251</v>
      </c>
      <c r="O149" s="111">
        <v>45045</v>
      </c>
      <c r="P149" t="s">
        <v>252</v>
      </c>
      <c r="Q149" t="s">
        <v>253</v>
      </c>
      <c r="R149" s="111">
        <v>45048</v>
      </c>
      <c r="W149">
        <v>9505.7000000000007</v>
      </c>
      <c r="X149">
        <v>8015</v>
      </c>
      <c r="Y149">
        <v>1</v>
      </c>
      <c r="Z149">
        <f t="shared" si="2"/>
        <v>17521.7</v>
      </c>
    </row>
    <row r="150" spans="1:26">
      <c r="A150" t="s">
        <v>246</v>
      </c>
      <c r="B150">
        <v>2433224101</v>
      </c>
      <c r="C150" t="s">
        <v>945</v>
      </c>
      <c r="D150" t="s">
        <v>57</v>
      </c>
      <c r="E150" t="s">
        <v>58</v>
      </c>
      <c r="F150">
        <v>12363791</v>
      </c>
      <c r="G150">
        <v>45055</v>
      </c>
      <c r="H150" t="s">
        <v>4785</v>
      </c>
      <c r="I150" t="s">
        <v>255</v>
      </c>
      <c r="J150" t="s">
        <v>249</v>
      </c>
      <c r="K150" t="s">
        <v>250</v>
      </c>
      <c r="L150" t="s">
        <v>251</v>
      </c>
      <c r="O150" s="111">
        <v>45057</v>
      </c>
      <c r="P150" t="s">
        <v>252</v>
      </c>
      <c r="Q150" t="s">
        <v>253</v>
      </c>
      <c r="R150" s="111">
        <v>45058</v>
      </c>
      <c r="W150">
        <v>0</v>
      </c>
      <c r="X150">
        <v>0</v>
      </c>
      <c r="Y150">
        <v>460</v>
      </c>
      <c r="Z150">
        <f t="shared" si="2"/>
        <v>460</v>
      </c>
    </row>
    <row r="151" spans="1:26">
      <c r="A151" t="s">
        <v>246</v>
      </c>
      <c r="B151">
        <v>2433224101</v>
      </c>
      <c r="C151" t="s">
        <v>945</v>
      </c>
      <c r="D151" t="s">
        <v>57</v>
      </c>
      <c r="E151" t="s">
        <v>58</v>
      </c>
      <c r="F151">
        <v>12389530</v>
      </c>
      <c r="G151">
        <v>45055</v>
      </c>
      <c r="H151" t="s">
        <v>4786</v>
      </c>
      <c r="I151" t="s">
        <v>255</v>
      </c>
      <c r="J151" t="s">
        <v>249</v>
      </c>
      <c r="K151" t="s">
        <v>268</v>
      </c>
      <c r="L151" t="s">
        <v>251</v>
      </c>
      <c r="O151" s="111">
        <v>45057</v>
      </c>
      <c r="P151" t="s">
        <v>252</v>
      </c>
      <c r="Q151" t="s">
        <v>253</v>
      </c>
      <c r="R151" s="111">
        <v>45061</v>
      </c>
      <c r="W151">
        <v>0</v>
      </c>
      <c r="X151">
        <v>0</v>
      </c>
      <c r="Y151">
        <v>17555.37</v>
      </c>
      <c r="Z151">
        <f t="shared" si="2"/>
        <v>17555.37</v>
      </c>
    </row>
    <row r="152" spans="1:26">
      <c r="A152" t="s">
        <v>246</v>
      </c>
      <c r="B152">
        <v>2433224101</v>
      </c>
      <c r="C152" t="s">
        <v>945</v>
      </c>
      <c r="D152" t="s">
        <v>57</v>
      </c>
      <c r="E152" t="s">
        <v>58</v>
      </c>
      <c r="F152">
        <v>12464597</v>
      </c>
      <c r="G152">
        <v>45056</v>
      </c>
      <c r="H152" t="s">
        <v>4787</v>
      </c>
      <c r="I152" t="s">
        <v>255</v>
      </c>
      <c r="J152" t="s">
        <v>249</v>
      </c>
      <c r="K152" t="s">
        <v>250</v>
      </c>
      <c r="L152" t="s">
        <v>251</v>
      </c>
      <c r="O152" s="111">
        <v>45056</v>
      </c>
      <c r="P152" t="s">
        <v>252</v>
      </c>
      <c r="Q152" t="s">
        <v>257</v>
      </c>
      <c r="R152" s="111">
        <v>45057</v>
      </c>
      <c r="W152">
        <v>0</v>
      </c>
      <c r="X152">
        <v>0</v>
      </c>
      <c r="Y152">
        <v>0</v>
      </c>
      <c r="Z152">
        <f t="shared" si="2"/>
        <v>0</v>
      </c>
    </row>
    <row r="153" spans="1:26">
      <c r="A153" t="s">
        <v>246</v>
      </c>
      <c r="B153">
        <v>2433224101</v>
      </c>
      <c r="C153" t="s">
        <v>945</v>
      </c>
      <c r="D153" t="s">
        <v>57</v>
      </c>
      <c r="E153" t="s">
        <v>58</v>
      </c>
      <c r="F153">
        <v>12475284</v>
      </c>
      <c r="G153">
        <v>45057</v>
      </c>
      <c r="H153" t="s">
        <v>4788</v>
      </c>
      <c r="I153" t="s">
        <v>260</v>
      </c>
      <c r="L153" t="s">
        <v>251</v>
      </c>
      <c r="O153" s="111">
        <v>45057</v>
      </c>
      <c r="P153" t="s">
        <v>252</v>
      </c>
      <c r="Q153" t="s">
        <v>263</v>
      </c>
      <c r="R153" s="111"/>
      <c r="W153">
        <v>0</v>
      </c>
      <c r="X153">
        <v>0</v>
      </c>
      <c r="Y153">
        <v>0</v>
      </c>
      <c r="Z153">
        <f t="shared" si="2"/>
        <v>0</v>
      </c>
    </row>
    <row r="154" spans="1:26">
      <c r="A154" t="s">
        <v>246</v>
      </c>
      <c r="B154">
        <v>2433224101</v>
      </c>
      <c r="C154" t="s">
        <v>945</v>
      </c>
      <c r="D154" t="s">
        <v>57</v>
      </c>
      <c r="E154" t="s">
        <v>58</v>
      </c>
      <c r="F154">
        <v>12483983</v>
      </c>
      <c r="G154">
        <v>45061</v>
      </c>
      <c r="H154" t="s">
        <v>4789</v>
      </c>
      <c r="I154" t="s">
        <v>255</v>
      </c>
      <c r="J154" t="s">
        <v>249</v>
      </c>
      <c r="K154" t="s">
        <v>268</v>
      </c>
      <c r="L154" t="s">
        <v>251</v>
      </c>
      <c r="O154" s="111">
        <v>45061</v>
      </c>
      <c r="P154" t="s">
        <v>252</v>
      </c>
      <c r="Q154" t="s">
        <v>253</v>
      </c>
      <c r="R154" s="111">
        <v>45062</v>
      </c>
      <c r="W154">
        <v>0</v>
      </c>
      <c r="X154">
        <v>0</v>
      </c>
      <c r="Y154">
        <v>8453.4500000000007</v>
      </c>
      <c r="Z154">
        <f t="shared" si="2"/>
        <v>8453.4500000000007</v>
      </c>
    </row>
    <row r="155" spans="1:26">
      <c r="A155" t="s">
        <v>246</v>
      </c>
      <c r="B155">
        <v>2433224101</v>
      </c>
      <c r="C155" t="s">
        <v>945</v>
      </c>
      <c r="D155" t="s">
        <v>57</v>
      </c>
      <c r="E155" t="s">
        <v>58</v>
      </c>
      <c r="F155">
        <v>12489819</v>
      </c>
      <c r="G155">
        <v>45062</v>
      </c>
      <c r="H155" t="s">
        <v>4790</v>
      </c>
      <c r="I155" t="s">
        <v>255</v>
      </c>
      <c r="J155" t="s">
        <v>249</v>
      </c>
      <c r="K155" t="s">
        <v>268</v>
      </c>
      <c r="L155" t="s">
        <v>251</v>
      </c>
      <c r="O155" s="111">
        <v>45062</v>
      </c>
      <c r="P155" t="s">
        <v>252</v>
      </c>
      <c r="Q155" t="s">
        <v>253</v>
      </c>
      <c r="R155" s="111">
        <v>45063</v>
      </c>
      <c r="W155">
        <v>0</v>
      </c>
      <c r="X155">
        <v>0</v>
      </c>
      <c r="Y155">
        <v>2810.39</v>
      </c>
      <c r="Z155">
        <f t="shared" si="2"/>
        <v>2810.39</v>
      </c>
    </row>
    <row r="156" spans="1:26">
      <c r="A156" t="s">
        <v>246</v>
      </c>
      <c r="B156">
        <v>2433224101</v>
      </c>
      <c r="C156" t="s">
        <v>945</v>
      </c>
      <c r="D156" t="s">
        <v>57</v>
      </c>
      <c r="E156" t="s">
        <v>58</v>
      </c>
      <c r="F156">
        <v>12497257</v>
      </c>
      <c r="G156">
        <v>45063</v>
      </c>
      <c r="H156" t="s">
        <v>4791</v>
      </c>
      <c r="I156" t="s">
        <v>255</v>
      </c>
      <c r="J156" t="s">
        <v>249</v>
      </c>
      <c r="K156" t="s">
        <v>250</v>
      </c>
      <c r="L156" t="s">
        <v>251</v>
      </c>
      <c r="O156" s="111">
        <v>45064</v>
      </c>
      <c r="P156" t="s">
        <v>252</v>
      </c>
      <c r="Q156" t="s">
        <v>253</v>
      </c>
      <c r="R156" s="111">
        <v>45065</v>
      </c>
      <c r="W156">
        <v>0</v>
      </c>
      <c r="X156">
        <v>0</v>
      </c>
      <c r="Y156">
        <v>4168</v>
      </c>
      <c r="Z156">
        <f t="shared" si="2"/>
        <v>4168</v>
      </c>
    </row>
    <row r="157" spans="1:26">
      <c r="A157" t="s">
        <v>246</v>
      </c>
      <c r="B157">
        <v>2433224101</v>
      </c>
      <c r="C157" t="s">
        <v>945</v>
      </c>
      <c r="D157" t="s">
        <v>57</v>
      </c>
      <c r="E157" t="s">
        <v>58</v>
      </c>
      <c r="F157">
        <v>12500915</v>
      </c>
      <c r="G157">
        <v>45064</v>
      </c>
      <c r="H157" t="s">
        <v>4792</v>
      </c>
      <c r="I157" t="s">
        <v>255</v>
      </c>
      <c r="J157" t="s">
        <v>249</v>
      </c>
      <c r="K157" t="s">
        <v>250</v>
      </c>
      <c r="L157" t="s">
        <v>251</v>
      </c>
      <c r="O157" s="111">
        <v>45064</v>
      </c>
      <c r="P157" t="s">
        <v>252</v>
      </c>
      <c r="Q157" t="s">
        <v>253</v>
      </c>
      <c r="R157" s="111">
        <v>45065</v>
      </c>
      <c r="W157">
        <v>0</v>
      </c>
      <c r="X157">
        <v>0</v>
      </c>
      <c r="Y157">
        <v>2562</v>
      </c>
      <c r="Z157">
        <f t="shared" si="2"/>
        <v>2562</v>
      </c>
    </row>
    <row r="158" spans="1:26">
      <c r="A158" t="s">
        <v>246</v>
      </c>
      <c r="B158">
        <v>2433224101</v>
      </c>
      <c r="C158" t="s">
        <v>945</v>
      </c>
      <c r="D158" t="s">
        <v>57</v>
      </c>
      <c r="E158" t="s">
        <v>58</v>
      </c>
      <c r="F158">
        <v>12513608</v>
      </c>
      <c r="G158">
        <v>45068</v>
      </c>
      <c r="H158" t="s">
        <v>4793</v>
      </c>
      <c r="I158" t="s">
        <v>260</v>
      </c>
      <c r="L158" t="s">
        <v>251</v>
      </c>
      <c r="O158" s="111">
        <v>45068</v>
      </c>
      <c r="P158" t="s">
        <v>252</v>
      </c>
      <c r="Q158" t="s">
        <v>263</v>
      </c>
      <c r="R158" s="111">
        <v>45069</v>
      </c>
      <c r="W158">
        <v>0</v>
      </c>
      <c r="X158">
        <v>0</v>
      </c>
      <c r="Y158">
        <v>0</v>
      </c>
      <c r="Z158">
        <f t="shared" si="2"/>
        <v>0</v>
      </c>
    </row>
    <row r="159" spans="1:26">
      <c r="A159" t="s">
        <v>246</v>
      </c>
      <c r="B159">
        <v>2433224101</v>
      </c>
      <c r="C159" t="s">
        <v>945</v>
      </c>
      <c r="D159" t="s">
        <v>57</v>
      </c>
      <c r="E159" t="s">
        <v>58</v>
      </c>
      <c r="F159">
        <v>11772669</v>
      </c>
      <c r="G159">
        <v>45069</v>
      </c>
      <c r="H159" t="s">
        <v>4794</v>
      </c>
      <c r="I159" t="s">
        <v>248</v>
      </c>
      <c r="J159" t="s">
        <v>249</v>
      </c>
      <c r="K159" t="s">
        <v>268</v>
      </c>
      <c r="L159" t="s">
        <v>251</v>
      </c>
      <c r="O159" s="111">
        <v>45069</v>
      </c>
      <c r="P159" t="s">
        <v>252</v>
      </c>
      <c r="Q159" t="s">
        <v>1406</v>
      </c>
      <c r="R159" s="111"/>
      <c r="W159">
        <v>0</v>
      </c>
      <c r="X159">
        <v>0</v>
      </c>
      <c r="Y159">
        <v>0</v>
      </c>
      <c r="Z159">
        <f t="shared" si="2"/>
        <v>0</v>
      </c>
    </row>
    <row r="160" spans="1:26">
      <c r="A160" t="s">
        <v>246</v>
      </c>
      <c r="B160">
        <v>2433224101</v>
      </c>
      <c r="C160" t="s">
        <v>945</v>
      </c>
      <c r="D160" t="s">
        <v>57</v>
      </c>
      <c r="E160" t="s">
        <v>58</v>
      </c>
      <c r="F160">
        <v>12525555</v>
      </c>
      <c r="G160">
        <v>45070</v>
      </c>
      <c r="H160" t="s">
        <v>4795</v>
      </c>
      <c r="I160" t="s">
        <v>260</v>
      </c>
      <c r="L160" t="s">
        <v>251</v>
      </c>
      <c r="O160" s="111">
        <v>45070</v>
      </c>
      <c r="P160" t="s">
        <v>252</v>
      </c>
      <c r="Q160" t="s">
        <v>263</v>
      </c>
      <c r="R160" s="111"/>
      <c r="W160">
        <v>0</v>
      </c>
      <c r="X160">
        <v>0</v>
      </c>
      <c r="Y160">
        <v>0</v>
      </c>
      <c r="Z160">
        <f t="shared" si="2"/>
        <v>0</v>
      </c>
    </row>
    <row r="161" spans="1:26">
      <c r="A161" t="s">
        <v>246</v>
      </c>
      <c r="B161">
        <v>2433224101</v>
      </c>
      <c r="C161" t="s">
        <v>945</v>
      </c>
      <c r="D161" t="s">
        <v>1028</v>
      </c>
      <c r="E161" t="s">
        <v>54</v>
      </c>
      <c r="F161">
        <v>12273015</v>
      </c>
      <c r="G161">
        <v>45008</v>
      </c>
      <c r="H161" t="s">
        <v>3251</v>
      </c>
      <c r="I161" t="s">
        <v>255</v>
      </c>
      <c r="J161" t="s">
        <v>249</v>
      </c>
      <c r="K161" t="s">
        <v>250</v>
      </c>
      <c r="L161" t="s">
        <v>251</v>
      </c>
      <c r="O161" s="111">
        <v>45008</v>
      </c>
      <c r="P161" t="s">
        <v>252</v>
      </c>
      <c r="Q161" t="s">
        <v>253</v>
      </c>
      <c r="R161" s="111">
        <v>45014</v>
      </c>
      <c r="W161">
        <v>521.29999999999995</v>
      </c>
      <c r="X161">
        <v>17262.810000000001</v>
      </c>
      <c r="Y161">
        <v>20658.86</v>
      </c>
      <c r="Z161">
        <f t="shared" si="2"/>
        <v>38442.97</v>
      </c>
    </row>
    <row r="162" spans="1:26">
      <c r="A162" t="s">
        <v>246</v>
      </c>
      <c r="B162">
        <v>2433224101</v>
      </c>
      <c r="C162" t="s">
        <v>945</v>
      </c>
      <c r="D162" t="s">
        <v>1028</v>
      </c>
      <c r="E162" t="s">
        <v>54</v>
      </c>
      <c r="F162">
        <v>12273747</v>
      </c>
      <c r="G162">
        <v>45008</v>
      </c>
      <c r="H162" t="s">
        <v>3252</v>
      </c>
      <c r="I162" t="s">
        <v>255</v>
      </c>
      <c r="J162" t="s">
        <v>249</v>
      </c>
      <c r="K162" t="s">
        <v>250</v>
      </c>
      <c r="L162" t="s">
        <v>251</v>
      </c>
      <c r="O162" s="111">
        <v>45008</v>
      </c>
      <c r="P162" t="s">
        <v>252</v>
      </c>
      <c r="Q162" t="s">
        <v>253</v>
      </c>
      <c r="R162" s="111">
        <v>45014</v>
      </c>
      <c r="W162">
        <v>704.5</v>
      </c>
      <c r="X162">
        <v>10324.549999999999</v>
      </c>
      <c r="Y162">
        <v>9174.25</v>
      </c>
      <c r="Z162">
        <f t="shared" si="2"/>
        <v>20203.3</v>
      </c>
    </row>
    <row r="163" spans="1:26">
      <c r="A163" t="s">
        <v>246</v>
      </c>
      <c r="B163">
        <v>2433224101</v>
      </c>
      <c r="C163" t="s">
        <v>945</v>
      </c>
      <c r="D163" t="s">
        <v>1028</v>
      </c>
      <c r="E163" t="s">
        <v>54</v>
      </c>
      <c r="F163">
        <v>77642</v>
      </c>
      <c r="G163">
        <v>45009</v>
      </c>
      <c r="H163" t="s">
        <v>3250</v>
      </c>
      <c r="I163" t="s">
        <v>255</v>
      </c>
      <c r="J163" t="s">
        <v>249</v>
      </c>
      <c r="K163" t="s">
        <v>250</v>
      </c>
      <c r="L163" t="s">
        <v>251</v>
      </c>
      <c r="O163" s="111">
        <v>45009</v>
      </c>
      <c r="P163" t="s">
        <v>252</v>
      </c>
      <c r="Q163" t="s">
        <v>253</v>
      </c>
      <c r="R163" s="111">
        <v>45014</v>
      </c>
      <c r="W163">
        <v>100</v>
      </c>
      <c r="X163">
        <v>29083.65</v>
      </c>
      <c r="Y163">
        <v>15578</v>
      </c>
      <c r="Z163">
        <f t="shared" si="2"/>
        <v>44761.65</v>
      </c>
    </row>
    <row r="164" spans="1:26">
      <c r="A164" t="s">
        <v>246</v>
      </c>
      <c r="B164">
        <v>2433224101</v>
      </c>
      <c r="C164" t="s">
        <v>945</v>
      </c>
      <c r="D164" t="s">
        <v>1053</v>
      </c>
      <c r="E164" t="s">
        <v>54</v>
      </c>
      <c r="F164">
        <v>12195317</v>
      </c>
      <c r="G164">
        <v>44988</v>
      </c>
      <c r="H164" t="s">
        <v>3253</v>
      </c>
      <c r="I164" t="s">
        <v>255</v>
      </c>
      <c r="J164" t="s">
        <v>249</v>
      </c>
      <c r="K164" t="s">
        <v>250</v>
      </c>
      <c r="L164" t="s">
        <v>251</v>
      </c>
      <c r="O164" s="111">
        <v>44988</v>
      </c>
      <c r="P164" t="s">
        <v>252</v>
      </c>
      <c r="Q164" t="s">
        <v>282</v>
      </c>
      <c r="R164" s="111">
        <v>44991</v>
      </c>
      <c r="W164">
        <v>0</v>
      </c>
      <c r="X164">
        <v>30</v>
      </c>
      <c r="Y164">
        <v>0</v>
      </c>
      <c r="Z164">
        <f t="shared" si="2"/>
        <v>30</v>
      </c>
    </row>
    <row r="165" spans="1:26">
      <c r="A165" t="s">
        <v>246</v>
      </c>
      <c r="B165">
        <v>2433224101</v>
      </c>
      <c r="C165" t="s">
        <v>945</v>
      </c>
      <c r="D165" t="s">
        <v>1053</v>
      </c>
      <c r="E165" t="s">
        <v>54</v>
      </c>
      <c r="F165">
        <v>12204290</v>
      </c>
      <c r="G165">
        <v>45041</v>
      </c>
      <c r="H165" t="s">
        <v>4326</v>
      </c>
      <c r="I165" t="s">
        <v>260</v>
      </c>
      <c r="L165" t="s">
        <v>251</v>
      </c>
      <c r="O165" s="111">
        <v>45041</v>
      </c>
      <c r="P165" t="s">
        <v>252</v>
      </c>
      <c r="Q165" t="s">
        <v>263</v>
      </c>
      <c r="R165" s="111"/>
      <c r="W165">
        <v>0</v>
      </c>
      <c r="X165">
        <v>0</v>
      </c>
      <c r="Y165">
        <v>0</v>
      </c>
      <c r="Z165">
        <f t="shared" si="2"/>
        <v>0</v>
      </c>
    </row>
    <row r="166" spans="1:26">
      <c r="A166" t="s">
        <v>246</v>
      </c>
      <c r="B166">
        <v>2716718156</v>
      </c>
      <c r="C166" t="s">
        <v>948</v>
      </c>
      <c r="D166" t="s">
        <v>57</v>
      </c>
      <c r="E166" t="s">
        <v>58</v>
      </c>
      <c r="F166">
        <v>12183534</v>
      </c>
      <c r="G166">
        <v>44986</v>
      </c>
      <c r="H166" t="s">
        <v>4102</v>
      </c>
      <c r="I166" t="s">
        <v>255</v>
      </c>
      <c r="J166" t="s">
        <v>249</v>
      </c>
      <c r="K166" t="s">
        <v>268</v>
      </c>
      <c r="L166" t="s">
        <v>251</v>
      </c>
      <c r="O166" s="111">
        <v>44986</v>
      </c>
      <c r="P166" t="s">
        <v>252</v>
      </c>
      <c r="Q166" t="s">
        <v>253</v>
      </c>
      <c r="R166" s="111">
        <v>44987</v>
      </c>
      <c r="W166">
        <v>6161.58</v>
      </c>
      <c r="X166">
        <v>2572.09</v>
      </c>
      <c r="Y166">
        <v>2463.0300000000002</v>
      </c>
      <c r="Z166">
        <f t="shared" si="2"/>
        <v>11196.7</v>
      </c>
    </row>
    <row r="167" spans="1:26">
      <c r="A167" t="s">
        <v>246</v>
      </c>
      <c r="B167">
        <v>2716718156</v>
      </c>
      <c r="C167" t="s">
        <v>948</v>
      </c>
      <c r="D167" t="s">
        <v>57</v>
      </c>
      <c r="E167" t="s">
        <v>58</v>
      </c>
      <c r="F167">
        <v>12229828</v>
      </c>
      <c r="G167">
        <v>44999</v>
      </c>
      <c r="H167" t="s">
        <v>4103</v>
      </c>
      <c r="I167" t="s">
        <v>255</v>
      </c>
      <c r="L167" t="s">
        <v>251</v>
      </c>
      <c r="O167" s="111">
        <v>44999</v>
      </c>
      <c r="P167" t="s">
        <v>252</v>
      </c>
      <c r="Q167" t="s">
        <v>263</v>
      </c>
      <c r="R167" s="111">
        <v>45000</v>
      </c>
      <c r="W167">
        <v>400</v>
      </c>
      <c r="X167">
        <v>0</v>
      </c>
      <c r="Y167">
        <v>0</v>
      </c>
      <c r="Z167">
        <f t="shared" si="2"/>
        <v>400</v>
      </c>
    </row>
    <row r="168" spans="1:26">
      <c r="A168" t="s">
        <v>246</v>
      </c>
      <c r="B168">
        <v>2716718156</v>
      </c>
      <c r="C168" t="s">
        <v>948</v>
      </c>
      <c r="D168" t="s">
        <v>57</v>
      </c>
      <c r="E168" t="s">
        <v>58</v>
      </c>
      <c r="F168">
        <v>12290920</v>
      </c>
      <c r="G168">
        <v>45013</v>
      </c>
      <c r="H168" t="s">
        <v>4104</v>
      </c>
      <c r="I168" t="s">
        <v>255</v>
      </c>
      <c r="J168" t="s">
        <v>249</v>
      </c>
      <c r="K168" t="s">
        <v>268</v>
      </c>
      <c r="L168" t="s">
        <v>251</v>
      </c>
      <c r="O168" s="111">
        <v>45013</v>
      </c>
      <c r="P168" t="s">
        <v>252</v>
      </c>
      <c r="Q168" t="s">
        <v>253</v>
      </c>
      <c r="R168" s="111">
        <v>45014</v>
      </c>
      <c r="W168">
        <v>2212.71</v>
      </c>
      <c r="X168">
        <v>32527.73</v>
      </c>
      <c r="Y168">
        <v>24433.01</v>
      </c>
      <c r="Z168">
        <f t="shared" si="2"/>
        <v>59173.45</v>
      </c>
    </row>
    <row r="169" spans="1:26">
      <c r="A169" t="s">
        <v>246</v>
      </c>
      <c r="B169">
        <v>2716718156</v>
      </c>
      <c r="C169" t="s">
        <v>948</v>
      </c>
      <c r="D169" t="s">
        <v>57</v>
      </c>
      <c r="E169" t="s">
        <v>58</v>
      </c>
      <c r="F169">
        <v>12400855</v>
      </c>
      <c r="G169">
        <v>45041</v>
      </c>
      <c r="H169" t="s">
        <v>4796</v>
      </c>
      <c r="I169" t="s">
        <v>255</v>
      </c>
      <c r="J169" t="s">
        <v>249</v>
      </c>
      <c r="K169" t="s">
        <v>250</v>
      </c>
      <c r="L169" t="s">
        <v>251</v>
      </c>
      <c r="O169" s="111">
        <v>45049</v>
      </c>
      <c r="P169" t="s">
        <v>252</v>
      </c>
      <c r="Q169" t="s">
        <v>253</v>
      </c>
      <c r="R169" s="111">
        <v>45050</v>
      </c>
      <c r="W169">
        <v>0</v>
      </c>
      <c r="X169">
        <v>0</v>
      </c>
      <c r="Y169">
        <v>2212.5</v>
      </c>
      <c r="Z169">
        <f t="shared" si="2"/>
        <v>2212.5</v>
      </c>
    </row>
    <row r="170" spans="1:26">
      <c r="A170" t="s">
        <v>246</v>
      </c>
      <c r="B170">
        <v>2716718156</v>
      </c>
      <c r="C170" t="s">
        <v>948</v>
      </c>
      <c r="D170" t="s">
        <v>4077</v>
      </c>
      <c r="E170" t="s">
        <v>54</v>
      </c>
      <c r="F170">
        <v>12276376</v>
      </c>
      <c r="G170">
        <v>45009</v>
      </c>
      <c r="H170" t="s">
        <v>4105</v>
      </c>
      <c r="I170" t="s">
        <v>255</v>
      </c>
      <c r="L170" t="s">
        <v>251</v>
      </c>
      <c r="O170" s="111">
        <v>45009</v>
      </c>
      <c r="P170" t="s">
        <v>252</v>
      </c>
      <c r="Q170" t="s">
        <v>253</v>
      </c>
      <c r="R170" s="111">
        <v>45013</v>
      </c>
      <c r="W170">
        <v>1282.1099999999999</v>
      </c>
      <c r="X170">
        <v>12016.95</v>
      </c>
      <c r="Y170">
        <v>4539.8900000000003</v>
      </c>
      <c r="Z170">
        <f t="shared" si="2"/>
        <v>17838.95</v>
      </c>
    </row>
    <row r="171" spans="1:26">
      <c r="A171" t="s">
        <v>246</v>
      </c>
      <c r="B171">
        <v>2716718156</v>
      </c>
      <c r="C171" t="s">
        <v>948</v>
      </c>
      <c r="D171" t="s">
        <v>4077</v>
      </c>
      <c r="E171" t="s">
        <v>54</v>
      </c>
      <c r="F171">
        <v>12276617</v>
      </c>
      <c r="G171">
        <v>45009</v>
      </c>
      <c r="H171" t="s">
        <v>4106</v>
      </c>
      <c r="I171" t="s">
        <v>255</v>
      </c>
      <c r="J171" t="s">
        <v>249</v>
      </c>
      <c r="K171" t="s">
        <v>250</v>
      </c>
      <c r="L171" t="s">
        <v>251</v>
      </c>
      <c r="O171" s="111">
        <v>45009</v>
      </c>
      <c r="P171" t="s">
        <v>252</v>
      </c>
      <c r="Q171" t="s">
        <v>282</v>
      </c>
      <c r="R171" s="111">
        <v>45013</v>
      </c>
      <c r="W171">
        <v>190.5</v>
      </c>
      <c r="X171">
        <v>0</v>
      </c>
      <c r="Y171">
        <v>0</v>
      </c>
      <c r="Z171">
        <f t="shared" si="2"/>
        <v>190.5</v>
      </c>
    </row>
    <row r="172" spans="1:26">
      <c r="A172" t="s">
        <v>246</v>
      </c>
      <c r="B172">
        <v>2716718156</v>
      </c>
      <c r="C172" t="s">
        <v>948</v>
      </c>
      <c r="D172" t="s">
        <v>4077</v>
      </c>
      <c r="E172" t="s">
        <v>54</v>
      </c>
      <c r="F172">
        <v>12289132</v>
      </c>
      <c r="G172">
        <v>45013</v>
      </c>
      <c r="H172" t="s">
        <v>4107</v>
      </c>
      <c r="I172" t="s">
        <v>255</v>
      </c>
      <c r="J172" t="s">
        <v>249</v>
      </c>
      <c r="K172" t="s">
        <v>268</v>
      </c>
      <c r="L172" t="s">
        <v>251</v>
      </c>
      <c r="O172" s="111">
        <v>45013</v>
      </c>
      <c r="P172" t="s">
        <v>252</v>
      </c>
      <c r="Q172" t="s">
        <v>253</v>
      </c>
      <c r="R172" s="111">
        <v>45019</v>
      </c>
      <c r="W172">
        <v>0</v>
      </c>
      <c r="X172">
        <v>11362.91</v>
      </c>
      <c r="Y172">
        <v>10625.2</v>
      </c>
      <c r="Z172">
        <f t="shared" si="2"/>
        <v>21988.11</v>
      </c>
    </row>
    <row r="173" spans="1:26">
      <c r="A173" t="s">
        <v>246</v>
      </c>
      <c r="B173">
        <v>2716718156</v>
      </c>
      <c r="C173" t="s">
        <v>948</v>
      </c>
      <c r="D173" t="s">
        <v>344</v>
      </c>
      <c r="E173" t="s">
        <v>54</v>
      </c>
      <c r="F173">
        <v>12091237</v>
      </c>
      <c r="G173">
        <v>44987</v>
      </c>
      <c r="H173" t="s">
        <v>4108</v>
      </c>
      <c r="I173" t="s">
        <v>255</v>
      </c>
      <c r="J173" t="s">
        <v>249</v>
      </c>
      <c r="K173" t="s">
        <v>268</v>
      </c>
      <c r="L173" t="s">
        <v>251</v>
      </c>
      <c r="O173" s="111">
        <v>44987</v>
      </c>
      <c r="P173" t="s">
        <v>252</v>
      </c>
      <c r="Q173" t="s">
        <v>253</v>
      </c>
      <c r="R173" s="111">
        <v>44992</v>
      </c>
      <c r="W173">
        <v>3073.07</v>
      </c>
      <c r="X173">
        <v>3413.22</v>
      </c>
      <c r="Y173">
        <v>3386.37</v>
      </c>
      <c r="Z173">
        <f t="shared" si="2"/>
        <v>9872.66</v>
      </c>
    </row>
    <row r="174" spans="1:26">
      <c r="A174" t="s">
        <v>246</v>
      </c>
      <c r="B174">
        <v>2716718156</v>
      </c>
      <c r="C174" t="s">
        <v>948</v>
      </c>
      <c r="D174" t="s">
        <v>1053</v>
      </c>
      <c r="E174" t="s">
        <v>54</v>
      </c>
      <c r="F174">
        <v>11964837</v>
      </c>
      <c r="G174">
        <v>44987</v>
      </c>
      <c r="H174" t="s">
        <v>4109</v>
      </c>
      <c r="I174" t="s">
        <v>255</v>
      </c>
      <c r="J174" t="s">
        <v>249</v>
      </c>
      <c r="K174" t="s">
        <v>250</v>
      </c>
      <c r="L174" t="s">
        <v>251</v>
      </c>
      <c r="O174" s="111">
        <v>44987</v>
      </c>
      <c r="P174" t="s">
        <v>252</v>
      </c>
      <c r="Q174" t="s">
        <v>282</v>
      </c>
      <c r="R174" s="111">
        <v>44988</v>
      </c>
      <c r="W174">
        <v>2987.9</v>
      </c>
      <c r="X174">
        <v>0</v>
      </c>
      <c r="Y174">
        <v>0</v>
      </c>
      <c r="Z174">
        <f t="shared" si="2"/>
        <v>2987.9</v>
      </c>
    </row>
    <row r="175" spans="1:26">
      <c r="A175" t="s">
        <v>246</v>
      </c>
      <c r="B175">
        <v>2716718156</v>
      </c>
      <c r="C175" t="s">
        <v>948</v>
      </c>
      <c r="D175" t="s">
        <v>1053</v>
      </c>
      <c r="E175" t="s">
        <v>54</v>
      </c>
      <c r="F175">
        <v>12237281</v>
      </c>
      <c r="G175">
        <v>45000</v>
      </c>
      <c r="H175" t="s">
        <v>4110</v>
      </c>
      <c r="I175" t="s">
        <v>255</v>
      </c>
      <c r="J175" t="s">
        <v>249</v>
      </c>
      <c r="K175" t="s">
        <v>250</v>
      </c>
      <c r="L175" t="s">
        <v>251</v>
      </c>
      <c r="O175" s="111">
        <v>45000</v>
      </c>
      <c r="P175" t="s">
        <v>252</v>
      </c>
      <c r="Q175" t="s">
        <v>253</v>
      </c>
      <c r="R175" s="111">
        <v>45002</v>
      </c>
      <c r="W175">
        <v>937.82</v>
      </c>
      <c r="X175">
        <v>1819.24</v>
      </c>
      <c r="Y175">
        <v>2327.56</v>
      </c>
      <c r="Z175">
        <f t="shared" si="2"/>
        <v>5084.62</v>
      </c>
    </row>
    <row r="176" spans="1:26">
      <c r="A176" t="s">
        <v>246</v>
      </c>
      <c r="B176">
        <v>2716718156</v>
      </c>
      <c r="C176" t="s">
        <v>948</v>
      </c>
      <c r="D176" t="s">
        <v>1053</v>
      </c>
      <c r="E176" t="s">
        <v>54</v>
      </c>
      <c r="F176">
        <v>12237528</v>
      </c>
      <c r="G176">
        <v>45000</v>
      </c>
      <c r="H176" t="s">
        <v>4111</v>
      </c>
      <c r="I176" t="s">
        <v>255</v>
      </c>
      <c r="J176" t="s">
        <v>249</v>
      </c>
      <c r="K176" t="s">
        <v>250</v>
      </c>
      <c r="L176" t="s">
        <v>251</v>
      </c>
      <c r="O176" s="111">
        <v>45006</v>
      </c>
      <c r="P176" t="s">
        <v>252</v>
      </c>
      <c r="Q176" t="s">
        <v>253</v>
      </c>
      <c r="R176" s="111">
        <v>45008</v>
      </c>
      <c r="W176">
        <v>0</v>
      </c>
      <c r="X176">
        <v>10981</v>
      </c>
      <c r="Y176">
        <v>3900</v>
      </c>
      <c r="Z176">
        <f t="shared" si="2"/>
        <v>14881</v>
      </c>
    </row>
    <row r="177" spans="1:26">
      <c r="A177" t="s">
        <v>246</v>
      </c>
      <c r="B177">
        <v>2716718156</v>
      </c>
      <c r="C177" t="s">
        <v>948</v>
      </c>
      <c r="D177" t="s">
        <v>1053</v>
      </c>
      <c r="E177" t="s">
        <v>54</v>
      </c>
      <c r="F177">
        <v>12267008</v>
      </c>
      <c r="G177">
        <v>45010</v>
      </c>
      <c r="H177" t="s">
        <v>4112</v>
      </c>
      <c r="I177" t="s">
        <v>255</v>
      </c>
      <c r="J177" t="s">
        <v>249</v>
      </c>
      <c r="K177" t="s">
        <v>250</v>
      </c>
      <c r="L177" t="s">
        <v>251</v>
      </c>
      <c r="O177" s="111">
        <v>45010</v>
      </c>
      <c r="P177" t="s">
        <v>252</v>
      </c>
      <c r="Q177" t="s">
        <v>253</v>
      </c>
      <c r="R177" s="111">
        <v>45012</v>
      </c>
      <c r="W177">
        <v>1082.2</v>
      </c>
      <c r="X177">
        <v>8920.41</v>
      </c>
      <c r="Y177">
        <v>6807.43</v>
      </c>
      <c r="Z177">
        <f t="shared" si="2"/>
        <v>16810.04</v>
      </c>
    </row>
    <row r="178" spans="1:26">
      <c r="A178" t="s">
        <v>246</v>
      </c>
      <c r="B178">
        <v>2720210161</v>
      </c>
      <c r="C178" t="s">
        <v>1103</v>
      </c>
      <c r="D178" t="s">
        <v>264</v>
      </c>
      <c r="E178" t="s">
        <v>54</v>
      </c>
      <c r="F178">
        <v>12235947</v>
      </c>
      <c r="G178">
        <v>45000</v>
      </c>
      <c r="H178" t="s">
        <v>3306</v>
      </c>
      <c r="I178" t="s">
        <v>255</v>
      </c>
      <c r="J178" t="s">
        <v>249</v>
      </c>
      <c r="K178" t="s">
        <v>268</v>
      </c>
      <c r="L178" t="s">
        <v>251</v>
      </c>
      <c r="O178" s="111">
        <v>45000</v>
      </c>
      <c r="P178" t="s">
        <v>252</v>
      </c>
      <c r="Q178" t="s">
        <v>253</v>
      </c>
      <c r="R178" s="111">
        <v>45001</v>
      </c>
      <c r="W178">
        <v>5726.6</v>
      </c>
      <c r="X178">
        <v>15112.8</v>
      </c>
      <c r="Y178">
        <v>19130.900000000001</v>
      </c>
      <c r="Z178">
        <f t="shared" si="2"/>
        <v>39970.300000000003</v>
      </c>
    </row>
    <row r="179" spans="1:26">
      <c r="A179" t="s">
        <v>246</v>
      </c>
      <c r="B179">
        <v>2720210161</v>
      </c>
      <c r="C179" t="s">
        <v>1103</v>
      </c>
      <c r="D179" t="s">
        <v>264</v>
      </c>
      <c r="E179" t="s">
        <v>54</v>
      </c>
      <c r="F179">
        <v>12296705</v>
      </c>
      <c r="G179">
        <v>45015</v>
      </c>
      <c r="H179" t="s">
        <v>3307</v>
      </c>
      <c r="I179" t="s">
        <v>255</v>
      </c>
      <c r="J179" t="s">
        <v>249</v>
      </c>
      <c r="K179" t="s">
        <v>268</v>
      </c>
      <c r="L179" t="s">
        <v>251</v>
      </c>
      <c r="O179" s="111">
        <v>45015</v>
      </c>
      <c r="P179" t="s">
        <v>252</v>
      </c>
      <c r="Q179" t="s">
        <v>253</v>
      </c>
      <c r="R179" s="111">
        <v>45016</v>
      </c>
      <c r="W179">
        <v>0</v>
      </c>
      <c r="X179">
        <v>5975</v>
      </c>
      <c r="Y179">
        <v>8945</v>
      </c>
      <c r="Z179">
        <f t="shared" si="2"/>
        <v>14920</v>
      </c>
    </row>
    <row r="180" spans="1:26">
      <c r="A180" t="s">
        <v>246</v>
      </c>
      <c r="B180">
        <v>2720210161</v>
      </c>
      <c r="C180" t="s">
        <v>1103</v>
      </c>
      <c r="D180" t="s">
        <v>264</v>
      </c>
      <c r="E180" t="s">
        <v>54</v>
      </c>
      <c r="F180">
        <v>12306429</v>
      </c>
      <c r="G180">
        <v>45015</v>
      </c>
      <c r="H180" t="s">
        <v>3308</v>
      </c>
      <c r="I180" t="s">
        <v>255</v>
      </c>
      <c r="L180" t="s">
        <v>251</v>
      </c>
      <c r="O180" s="111">
        <v>45015</v>
      </c>
      <c r="P180" t="s">
        <v>252</v>
      </c>
      <c r="Q180" t="s">
        <v>263</v>
      </c>
      <c r="R180" s="111">
        <v>45016</v>
      </c>
      <c r="W180">
        <v>27.47</v>
      </c>
      <c r="X180">
        <v>798.26</v>
      </c>
      <c r="Y180">
        <v>0</v>
      </c>
      <c r="Z180">
        <f t="shared" si="2"/>
        <v>825.73</v>
      </c>
    </row>
    <row r="181" spans="1:26">
      <c r="A181" t="s">
        <v>246</v>
      </c>
      <c r="B181">
        <v>2720210161</v>
      </c>
      <c r="C181" t="s">
        <v>1103</v>
      </c>
      <c r="D181" t="s">
        <v>264</v>
      </c>
      <c r="E181" t="s">
        <v>54</v>
      </c>
      <c r="F181">
        <v>589877</v>
      </c>
      <c r="G181">
        <v>45016</v>
      </c>
      <c r="H181" t="s">
        <v>3305</v>
      </c>
      <c r="I181" t="s">
        <v>255</v>
      </c>
      <c r="L181" t="s">
        <v>251</v>
      </c>
      <c r="O181" s="111">
        <v>45016</v>
      </c>
      <c r="P181" t="s">
        <v>252</v>
      </c>
      <c r="Q181" t="s">
        <v>263</v>
      </c>
      <c r="R181" s="111">
        <v>45019</v>
      </c>
      <c r="W181">
        <v>0</v>
      </c>
      <c r="X181">
        <v>9954.7000000000007</v>
      </c>
      <c r="Y181">
        <v>0</v>
      </c>
      <c r="Z181">
        <f t="shared" si="2"/>
        <v>9954.7000000000007</v>
      </c>
    </row>
    <row r="182" spans="1:26">
      <c r="A182" t="s">
        <v>246</v>
      </c>
      <c r="B182">
        <v>2720210161</v>
      </c>
      <c r="C182" t="s">
        <v>1103</v>
      </c>
      <c r="D182" t="s">
        <v>53</v>
      </c>
      <c r="E182" t="s">
        <v>54</v>
      </c>
      <c r="F182">
        <v>10430990</v>
      </c>
      <c r="G182">
        <v>44992</v>
      </c>
      <c r="H182" t="s">
        <v>3309</v>
      </c>
      <c r="I182" t="s">
        <v>248</v>
      </c>
      <c r="J182" t="s">
        <v>249</v>
      </c>
      <c r="K182" t="s">
        <v>331</v>
      </c>
      <c r="L182" t="s">
        <v>707</v>
      </c>
      <c r="O182" s="111">
        <v>44994</v>
      </c>
      <c r="P182" t="s">
        <v>252</v>
      </c>
      <c r="Q182" t="s">
        <v>253</v>
      </c>
      <c r="R182" s="111">
        <v>44995</v>
      </c>
      <c r="W182">
        <v>10379.049999999999</v>
      </c>
      <c r="X182">
        <v>15096.07</v>
      </c>
      <c r="Y182">
        <v>11490.15</v>
      </c>
      <c r="Z182">
        <f t="shared" si="2"/>
        <v>36965.269999999997</v>
      </c>
    </row>
    <row r="183" spans="1:26">
      <c r="A183" t="s">
        <v>246</v>
      </c>
      <c r="B183">
        <v>2720210161</v>
      </c>
      <c r="C183" t="s">
        <v>1103</v>
      </c>
      <c r="D183" t="s">
        <v>53</v>
      </c>
      <c r="E183" t="s">
        <v>54</v>
      </c>
      <c r="F183">
        <v>12209766</v>
      </c>
      <c r="G183">
        <v>44993</v>
      </c>
      <c r="H183" t="s">
        <v>3310</v>
      </c>
      <c r="I183" t="s">
        <v>255</v>
      </c>
      <c r="J183" t="s">
        <v>249</v>
      </c>
      <c r="K183" t="s">
        <v>331</v>
      </c>
      <c r="L183" t="s">
        <v>251</v>
      </c>
      <c r="O183" s="111">
        <v>44993</v>
      </c>
      <c r="P183" t="s">
        <v>252</v>
      </c>
      <c r="Q183" t="s">
        <v>253</v>
      </c>
      <c r="R183" s="111">
        <v>44994</v>
      </c>
      <c r="W183">
        <v>181</v>
      </c>
      <c r="X183">
        <v>7435</v>
      </c>
      <c r="Y183">
        <v>430</v>
      </c>
      <c r="Z183">
        <f t="shared" si="2"/>
        <v>8046</v>
      </c>
    </row>
    <row r="184" spans="1:26">
      <c r="A184" t="s">
        <v>246</v>
      </c>
      <c r="B184">
        <v>2720210161</v>
      </c>
      <c r="C184" t="s">
        <v>1103</v>
      </c>
      <c r="D184" t="s">
        <v>277</v>
      </c>
      <c r="E184" t="s">
        <v>54</v>
      </c>
      <c r="F184">
        <v>12290690</v>
      </c>
      <c r="G184">
        <v>45020</v>
      </c>
      <c r="H184" t="s">
        <v>4327</v>
      </c>
      <c r="I184" t="s">
        <v>255</v>
      </c>
      <c r="J184" t="s">
        <v>249</v>
      </c>
      <c r="K184" t="s">
        <v>250</v>
      </c>
      <c r="L184" t="s">
        <v>251</v>
      </c>
      <c r="O184" s="111">
        <v>45020</v>
      </c>
      <c r="P184" t="s">
        <v>252</v>
      </c>
      <c r="Q184" t="s">
        <v>282</v>
      </c>
      <c r="R184" s="111">
        <v>45021</v>
      </c>
      <c r="W184">
        <v>0</v>
      </c>
      <c r="X184">
        <v>1101</v>
      </c>
      <c r="Y184">
        <v>0</v>
      </c>
      <c r="Z184">
        <f t="shared" si="2"/>
        <v>1101</v>
      </c>
    </row>
    <row r="185" spans="1:26">
      <c r="A185" t="s">
        <v>246</v>
      </c>
      <c r="B185">
        <v>2946919102</v>
      </c>
      <c r="C185" t="s">
        <v>1658</v>
      </c>
      <c r="D185" t="s">
        <v>247</v>
      </c>
      <c r="E185" t="s">
        <v>54</v>
      </c>
      <c r="F185">
        <v>12106546</v>
      </c>
      <c r="G185">
        <v>44994</v>
      </c>
      <c r="H185" t="s">
        <v>3258</v>
      </c>
      <c r="I185" t="s">
        <v>255</v>
      </c>
      <c r="J185" t="s">
        <v>249</v>
      </c>
      <c r="K185" t="s">
        <v>250</v>
      </c>
      <c r="L185" t="s">
        <v>251</v>
      </c>
      <c r="O185" s="111">
        <v>44994</v>
      </c>
      <c r="P185" t="s">
        <v>252</v>
      </c>
      <c r="Q185" t="s">
        <v>253</v>
      </c>
      <c r="R185" s="111">
        <v>44998</v>
      </c>
      <c r="W185">
        <v>273.73</v>
      </c>
      <c r="X185">
        <v>425.6</v>
      </c>
      <c r="Y185">
        <v>15.27</v>
      </c>
      <c r="Z185">
        <f t="shared" si="2"/>
        <v>714.6</v>
      </c>
    </row>
    <row r="186" spans="1:26">
      <c r="A186" t="s">
        <v>246</v>
      </c>
      <c r="B186">
        <v>2946919102</v>
      </c>
      <c r="C186" t="s">
        <v>1658</v>
      </c>
      <c r="D186" t="s">
        <v>247</v>
      </c>
      <c r="E186" t="s">
        <v>54</v>
      </c>
      <c r="F186">
        <v>12214878</v>
      </c>
      <c r="G186">
        <v>44994</v>
      </c>
      <c r="H186" t="s">
        <v>3260</v>
      </c>
      <c r="I186" t="s">
        <v>255</v>
      </c>
      <c r="J186" t="s">
        <v>249</v>
      </c>
      <c r="K186" t="s">
        <v>268</v>
      </c>
      <c r="L186" t="s">
        <v>251</v>
      </c>
      <c r="O186" s="111">
        <v>44994</v>
      </c>
      <c r="P186" t="s">
        <v>252</v>
      </c>
      <c r="Q186" t="s">
        <v>253</v>
      </c>
      <c r="R186" s="111">
        <v>44998</v>
      </c>
      <c r="W186">
        <v>18233</v>
      </c>
      <c r="X186">
        <v>48280.25</v>
      </c>
      <c r="Y186">
        <v>67034.31</v>
      </c>
      <c r="Z186">
        <f t="shared" si="2"/>
        <v>133547.56</v>
      </c>
    </row>
    <row r="187" spans="1:26">
      <c r="A187" t="s">
        <v>246</v>
      </c>
      <c r="B187">
        <v>2946919102</v>
      </c>
      <c r="C187" t="s">
        <v>1658</v>
      </c>
      <c r="D187" t="s">
        <v>247</v>
      </c>
      <c r="E187" t="s">
        <v>54</v>
      </c>
      <c r="F187">
        <v>12225394</v>
      </c>
      <c r="G187">
        <v>44998</v>
      </c>
      <c r="H187" t="s">
        <v>3261</v>
      </c>
      <c r="I187" t="s">
        <v>255</v>
      </c>
      <c r="J187" t="s">
        <v>249</v>
      </c>
      <c r="K187" t="s">
        <v>250</v>
      </c>
      <c r="L187" t="s">
        <v>251</v>
      </c>
      <c r="O187" s="111">
        <v>44998</v>
      </c>
      <c r="P187" t="s">
        <v>252</v>
      </c>
      <c r="Q187" t="s">
        <v>253</v>
      </c>
      <c r="R187" s="111">
        <v>44999</v>
      </c>
      <c r="W187">
        <v>21</v>
      </c>
      <c r="X187">
        <v>0</v>
      </c>
      <c r="Y187">
        <v>140</v>
      </c>
      <c r="Z187">
        <f t="shared" si="2"/>
        <v>161</v>
      </c>
    </row>
    <row r="188" spans="1:26">
      <c r="A188" t="s">
        <v>246</v>
      </c>
      <c r="B188">
        <v>2946919102</v>
      </c>
      <c r="C188" t="s">
        <v>1658</v>
      </c>
      <c r="D188" t="s">
        <v>247</v>
      </c>
      <c r="E188" t="s">
        <v>54</v>
      </c>
      <c r="F188">
        <v>12228571</v>
      </c>
      <c r="G188">
        <v>45008</v>
      </c>
      <c r="H188" t="s">
        <v>3262</v>
      </c>
      <c r="I188" t="s">
        <v>255</v>
      </c>
      <c r="L188" t="s">
        <v>251</v>
      </c>
      <c r="O188" s="111">
        <v>45008</v>
      </c>
      <c r="P188" t="s">
        <v>252</v>
      </c>
      <c r="Q188" t="s">
        <v>263</v>
      </c>
      <c r="R188" s="111">
        <v>45009</v>
      </c>
      <c r="W188">
        <v>55</v>
      </c>
      <c r="X188">
        <v>0</v>
      </c>
      <c r="Y188">
        <v>0</v>
      </c>
      <c r="Z188">
        <f t="shared" si="2"/>
        <v>55</v>
      </c>
    </row>
    <row r="189" spans="1:26">
      <c r="A189" t="s">
        <v>246</v>
      </c>
      <c r="B189">
        <v>2946919102</v>
      </c>
      <c r="C189" t="s">
        <v>1658</v>
      </c>
      <c r="D189" t="s">
        <v>57</v>
      </c>
      <c r="E189" t="s">
        <v>58</v>
      </c>
      <c r="F189">
        <v>12173016</v>
      </c>
      <c r="G189">
        <v>44985</v>
      </c>
      <c r="H189" t="s">
        <v>3265</v>
      </c>
      <c r="I189" t="s">
        <v>255</v>
      </c>
      <c r="J189" t="s">
        <v>249</v>
      </c>
      <c r="K189" t="s">
        <v>250</v>
      </c>
      <c r="L189" t="s">
        <v>251</v>
      </c>
      <c r="O189" s="111">
        <v>44986</v>
      </c>
      <c r="P189" t="s">
        <v>252</v>
      </c>
      <c r="Q189" t="s">
        <v>253</v>
      </c>
      <c r="R189" s="111">
        <v>44995</v>
      </c>
      <c r="W189">
        <v>0</v>
      </c>
      <c r="X189">
        <v>0</v>
      </c>
      <c r="Y189">
        <v>50.2</v>
      </c>
      <c r="Z189">
        <f t="shared" si="2"/>
        <v>50.2</v>
      </c>
    </row>
    <row r="190" spans="1:26">
      <c r="A190" t="s">
        <v>246</v>
      </c>
      <c r="B190">
        <v>2946919102</v>
      </c>
      <c r="C190" t="s">
        <v>1658</v>
      </c>
      <c r="D190" t="s">
        <v>57</v>
      </c>
      <c r="E190" t="s">
        <v>58</v>
      </c>
      <c r="F190">
        <v>12202902</v>
      </c>
      <c r="G190">
        <v>44992</v>
      </c>
      <c r="H190" t="s">
        <v>3266</v>
      </c>
      <c r="I190" t="s">
        <v>255</v>
      </c>
      <c r="J190" t="s">
        <v>249</v>
      </c>
      <c r="K190" t="s">
        <v>250</v>
      </c>
      <c r="L190" t="s">
        <v>251</v>
      </c>
      <c r="O190" s="111">
        <v>44992</v>
      </c>
      <c r="P190" t="s">
        <v>252</v>
      </c>
      <c r="Q190" t="s">
        <v>253</v>
      </c>
      <c r="R190" s="111">
        <v>44993</v>
      </c>
      <c r="W190">
        <v>817.1</v>
      </c>
      <c r="X190">
        <v>679.31</v>
      </c>
      <c r="Y190">
        <v>942.5</v>
      </c>
      <c r="Z190">
        <f t="shared" si="2"/>
        <v>2438.91</v>
      </c>
    </row>
    <row r="191" spans="1:26">
      <c r="A191" t="s">
        <v>246</v>
      </c>
      <c r="B191">
        <v>2946919102</v>
      </c>
      <c r="C191" t="s">
        <v>1658</v>
      </c>
      <c r="D191" t="s">
        <v>57</v>
      </c>
      <c r="E191" t="s">
        <v>58</v>
      </c>
      <c r="F191">
        <v>12229899</v>
      </c>
      <c r="G191">
        <v>44999</v>
      </c>
      <c r="H191" t="s">
        <v>3267</v>
      </c>
      <c r="I191" t="s">
        <v>255</v>
      </c>
      <c r="J191" t="s">
        <v>249</v>
      </c>
      <c r="K191" t="s">
        <v>250</v>
      </c>
      <c r="L191" t="s">
        <v>251</v>
      </c>
      <c r="O191" s="111">
        <v>44999</v>
      </c>
      <c r="P191" t="s">
        <v>252</v>
      </c>
      <c r="Q191" t="s">
        <v>253</v>
      </c>
      <c r="R191" s="111">
        <v>45000</v>
      </c>
      <c r="W191">
        <v>489</v>
      </c>
      <c r="X191">
        <v>2224</v>
      </c>
      <c r="Y191">
        <v>435</v>
      </c>
      <c r="Z191">
        <f t="shared" si="2"/>
        <v>3148</v>
      </c>
    </row>
    <row r="192" spans="1:26">
      <c r="A192" t="s">
        <v>246</v>
      </c>
      <c r="B192">
        <v>2946919102</v>
      </c>
      <c r="C192" t="s">
        <v>1658</v>
      </c>
      <c r="D192" t="s">
        <v>57</v>
      </c>
      <c r="E192" t="s">
        <v>58</v>
      </c>
      <c r="F192">
        <v>12230021</v>
      </c>
      <c r="G192">
        <v>44999</v>
      </c>
      <c r="H192" t="s">
        <v>3268</v>
      </c>
      <c r="I192" t="s">
        <v>255</v>
      </c>
      <c r="J192" t="s">
        <v>249</v>
      </c>
      <c r="K192" t="s">
        <v>250</v>
      </c>
      <c r="L192" t="s">
        <v>251</v>
      </c>
      <c r="O192" s="111">
        <v>44999</v>
      </c>
      <c r="P192" t="s">
        <v>252</v>
      </c>
      <c r="Q192" t="s">
        <v>253</v>
      </c>
      <c r="R192" s="111">
        <v>45000</v>
      </c>
      <c r="W192">
        <v>1555.5</v>
      </c>
      <c r="X192">
        <v>10063</v>
      </c>
      <c r="Y192">
        <v>4960</v>
      </c>
      <c r="Z192">
        <f t="shared" si="2"/>
        <v>16578.5</v>
      </c>
    </row>
    <row r="193" spans="1:26">
      <c r="A193" t="s">
        <v>246</v>
      </c>
      <c r="B193">
        <v>2946919102</v>
      </c>
      <c r="C193" t="s">
        <v>1658</v>
      </c>
      <c r="D193" t="s">
        <v>57</v>
      </c>
      <c r="E193" t="s">
        <v>58</v>
      </c>
      <c r="F193">
        <v>7954261</v>
      </c>
      <c r="G193">
        <v>45000</v>
      </c>
      <c r="H193" t="s">
        <v>3264</v>
      </c>
      <c r="I193" t="s">
        <v>255</v>
      </c>
      <c r="J193" t="s">
        <v>249</v>
      </c>
      <c r="K193" t="s">
        <v>268</v>
      </c>
      <c r="L193" t="s">
        <v>251</v>
      </c>
      <c r="O193" s="111">
        <v>45000</v>
      </c>
      <c r="P193" t="s">
        <v>252</v>
      </c>
      <c r="Q193" t="s">
        <v>253</v>
      </c>
      <c r="R193" s="111">
        <v>45001</v>
      </c>
      <c r="W193">
        <v>4897.9399999999996</v>
      </c>
      <c r="X193">
        <v>7981.3</v>
      </c>
      <c r="Y193">
        <v>10114.75</v>
      </c>
      <c r="Z193">
        <f t="shared" si="2"/>
        <v>22993.989999999998</v>
      </c>
    </row>
    <row r="194" spans="1:26">
      <c r="A194" t="s">
        <v>246</v>
      </c>
      <c r="B194">
        <v>2946919102</v>
      </c>
      <c r="C194" t="s">
        <v>1658</v>
      </c>
      <c r="D194" t="s">
        <v>57</v>
      </c>
      <c r="E194" t="s">
        <v>58</v>
      </c>
      <c r="F194">
        <v>12241723</v>
      </c>
      <c r="G194">
        <v>45001</v>
      </c>
      <c r="H194" t="s">
        <v>3269</v>
      </c>
      <c r="I194" t="s">
        <v>260</v>
      </c>
      <c r="L194" t="s">
        <v>251</v>
      </c>
      <c r="O194" s="111">
        <v>45001</v>
      </c>
      <c r="P194" t="s">
        <v>252</v>
      </c>
      <c r="Q194" t="s">
        <v>263</v>
      </c>
      <c r="R194" s="111">
        <v>45002</v>
      </c>
      <c r="W194">
        <v>100</v>
      </c>
      <c r="X194">
        <v>0</v>
      </c>
      <c r="Y194">
        <v>0</v>
      </c>
      <c r="Z194">
        <f t="shared" si="2"/>
        <v>100</v>
      </c>
    </row>
    <row r="195" spans="1:26">
      <c r="A195" t="s">
        <v>246</v>
      </c>
      <c r="B195">
        <v>2946919102</v>
      </c>
      <c r="C195" t="s">
        <v>1658</v>
      </c>
      <c r="D195" t="s">
        <v>57</v>
      </c>
      <c r="E195" t="s">
        <v>58</v>
      </c>
      <c r="F195">
        <v>1084757</v>
      </c>
      <c r="G195">
        <v>45006</v>
      </c>
      <c r="H195" t="s">
        <v>3263</v>
      </c>
      <c r="I195" t="s">
        <v>255</v>
      </c>
      <c r="J195" t="s">
        <v>249</v>
      </c>
      <c r="K195" t="s">
        <v>250</v>
      </c>
      <c r="L195" t="s">
        <v>251</v>
      </c>
      <c r="O195" s="111">
        <v>45006</v>
      </c>
      <c r="P195" t="s">
        <v>252</v>
      </c>
      <c r="Q195" t="s">
        <v>253</v>
      </c>
      <c r="R195" s="111">
        <v>45007</v>
      </c>
      <c r="W195">
        <v>2022</v>
      </c>
      <c r="X195">
        <v>9105.59</v>
      </c>
      <c r="Y195">
        <v>8066.03</v>
      </c>
      <c r="Z195">
        <f t="shared" ref="Z195:Z258" si="3">SUM(W195:Y195)</f>
        <v>19193.62</v>
      </c>
    </row>
    <row r="196" spans="1:26">
      <c r="A196" t="s">
        <v>246</v>
      </c>
      <c r="B196">
        <v>2946919102</v>
      </c>
      <c r="C196" t="s">
        <v>1658</v>
      </c>
      <c r="D196" t="s">
        <v>57</v>
      </c>
      <c r="E196" t="s">
        <v>58</v>
      </c>
      <c r="F196">
        <v>12261784</v>
      </c>
      <c r="G196">
        <v>45006</v>
      </c>
      <c r="H196" t="s">
        <v>3270</v>
      </c>
      <c r="I196" t="s">
        <v>255</v>
      </c>
      <c r="J196" t="s">
        <v>249</v>
      </c>
      <c r="K196" t="s">
        <v>805</v>
      </c>
      <c r="L196" t="s">
        <v>251</v>
      </c>
      <c r="O196" s="111">
        <v>45006</v>
      </c>
      <c r="P196" t="s">
        <v>252</v>
      </c>
      <c r="Q196" t="s">
        <v>253</v>
      </c>
      <c r="R196" s="111">
        <v>45007</v>
      </c>
      <c r="W196">
        <v>2025</v>
      </c>
      <c r="X196">
        <v>4043</v>
      </c>
      <c r="Y196">
        <v>3819</v>
      </c>
      <c r="Z196">
        <f t="shared" si="3"/>
        <v>9887</v>
      </c>
    </row>
    <row r="197" spans="1:26">
      <c r="A197" t="s">
        <v>246</v>
      </c>
      <c r="B197">
        <v>2946919102</v>
      </c>
      <c r="C197" t="s">
        <v>1658</v>
      </c>
      <c r="D197" t="s">
        <v>57</v>
      </c>
      <c r="E197" t="s">
        <v>58</v>
      </c>
      <c r="F197">
        <v>12266059</v>
      </c>
      <c r="G197">
        <v>45007</v>
      </c>
      <c r="H197" t="s">
        <v>3271</v>
      </c>
      <c r="I197" t="s">
        <v>255</v>
      </c>
      <c r="L197" t="s">
        <v>251</v>
      </c>
      <c r="O197" s="111">
        <v>45007</v>
      </c>
      <c r="P197" t="s">
        <v>252</v>
      </c>
      <c r="Q197" t="s">
        <v>263</v>
      </c>
      <c r="R197" s="111">
        <v>45008</v>
      </c>
      <c r="W197">
        <v>804.03</v>
      </c>
      <c r="X197">
        <v>0</v>
      </c>
      <c r="Y197">
        <v>0</v>
      </c>
      <c r="Z197">
        <f t="shared" si="3"/>
        <v>804.03</v>
      </c>
    </row>
    <row r="198" spans="1:26">
      <c r="A198" t="s">
        <v>246</v>
      </c>
      <c r="B198">
        <v>2946919102</v>
      </c>
      <c r="C198" t="s">
        <v>1658</v>
      </c>
      <c r="D198" t="s">
        <v>57</v>
      </c>
      <c r="E198" t="s">
        <v>58</v>
      </c>
      <c r="F198">
        <v>12283004</v>
      </c>
      <c r="G198">
        <v>45012</v>
      </c>
      <c r="H198" t="s">
        <v>3273</v>
      </c>
      <c r="I198" t="s">
        <v>255</v>
      </c>
      <c r="L198" t="s">
        <v>251</v>
      </c>
      <c r="O198" s="111">
        <v>45012</v>
      </c>
      <c r="P198" t="s">
        <v>252</v>
      </c>
      <c r="Q198" t="s">
        <v>263</v>
      </c>
      <c r="R198" s="111">
        <v>45013</v>
      </c>
      <c r="W198">
        <v>212</v>
      </c>
      <c r="X198">
        <v>0</v>
      </c>
      <c r="Y198">
        <v>0</v>
      </c>
      <c r="Z198">
        <f t="shared" si="3"/>
        <v>212</v>
      </c>
    </row>
    <row r="199" spans="1:26">
      <c r="A199" t="s">
        <v>246</v>
      </c>
      <c r="B199">
        <v>2946919102</v>
      </c>
      <c r="C199" t="s">
        <v>1658</v>
      </c>
      <c r="D199" t="s">
        <v>57</v>
      </c>
      <c r="E199" t="s">
        <v>58</v>
      </c>
      <c r="F199">
        <v>12288415</v>
      </c>
      <c r="G199">
        <v>45013</v>
      </c>
      <c r="H199" t="s">
        <v>3274</v>
      </c>
      <c r="I199" t="s">
        <v>255</v>
      </c>
      <c r="J199" t="s">
        <v>249</v>
      </c>
      <c r="K199" t="s">
        <v>250</v>
      </c>
      <c r="L199" t="s">
        <v>251</v>
      </c>
      <c r="O199" s="111">
        <v>45013</v>
      </c>
      <c r="P199" t="s">
        <v>252</v>
      </c>
      <c r="Q199" t="s">
        <v>257</v>
      </c>
      <c r="R199" s="111"/>
      <c r="W199">
        <v>0</v>
      </c>
      <c r="X199">
        <v>0</v>
      </c>
      <c r="Y199">
        <v>0</v>
      </c>
      <c r="Z199">
        <f t="shared" si="3"/>
        <v>0</v>
      </c>
    </row>
    <row r="200" spans="1:26">
      <c r="A200" t="s">
        <v>246</v>
      </c>
      <c r="B200">
        <v>2946919102</v>
      </c>
      <c r="C200" t="s">
        <v>1658</v>
      </c>
      <c r="D200" t="s">
        <v>57</v>
      </c>
      <c r="E200" t="s">
        <v>58</v>
      </c>
      <c r="F200">
        <v>12289647</v>
      </c>
      <c r="G200">
        <v>45013</v>
      </c>
      <c r="H200" t="s">
        <v>3275</v>
      </c>
      <c r="I200" t="s">
        <v>255</v>
      </c>
      <c r="J200" t="s">
        <v>249</v>
      </c>
      <c r="K200" t="s">
        <v>250</v>
      </c>
      <c r="L200" t="s">
        <v>251</v>
      </c>
      <c r="O200" s="111">
        <v>45013</v>
      </c>
      <c r="P200" t="s">
        <v>252</v>
      </c>
      <c r="Q200" t="s">
        <v>253</v>
      </c>
      <c r="R200" s="111">
        <v>45014</v>
      </c>
      <c r="W200">
        <v>242</v>
      </c>
      <c r="X200">
        <v>1322.1</v>
      </c>
      <c r="Y200">
        <v>1371.8</v>
      </c>
      <c r="Z200">
        <f t="shared" si="3"/>
        <v>2935.8999999999996</v>
      </c>
    </row>
    <row r="201" spans="1:26">
      <c r="A201" t="s">
        <v>246</v>
      </c>
      <c r="B201">
        <v>2946919102</v>
      </c>
      <c r="C201" t="s">
        <v>1658</v>
      </c>
      <c r="D201" t="s">
        <v>57</v>
      </c>
      <c r="E201" t="s">
        <v>58</v>
      </c>
      <c r="F201">
        <v>12272366</v>
      </c>
      <c r="G201">
        <v>45013</v>
      </c>
      <c r="H201" t="s">
        <v>3272</v>
      </c>
      <c r="I201" t="s">
        <v>255</v>
      </c>
      <c r="J201" t="s">
        <v>249</v>
      </c>
      <c r="K201" t="s">
        <v>250</v>
      </c>
      <c r="L201" t="s">
        <v>251</v>
      </c>
      <c r="O201" s="111">
        <v>45014</v>
      </c>
      <c r="P201" t="s">
        <v>252</v>
      </c>
      <c r="Q201" t="s">
        <v>257</v>
      </c>
      <c r="R201" s="111"/>
      <c r="W201">
        <v>0</v>
      </c>
      <c r="X201">
        <v>0</v>
      </c>
      <c r="Y201">
        <v>0</v>
      </c>
      <c r="Z201">
        <f t="shared" si="3"/>
        <v>0</v>
      </c>
    </row>
    <row r="202" spans="1:26">
      <c r="A202" t="s">
        <v>246</v>
      </c>
      <c r="B202">
        <v>2946919102</v>
      </c>
      <c r="C202" t="s">
        <v>1658</v>
      </c>
      <c r="D202" t="s">
        <v>57</v>
      </c>
      <c r="E202" t="s">
        <v>58</v>
      </c>
      <c r="F202">
        <v>12296963</v>
      </c>
      <c r="G202">
        <v>45014</v>
      </c>
      <c r="H202" t="s">
        <v>3276</v>
      </c>
      <c r="I202" t="s">
        <v>255</v>
      </c>
      <c r="L202" t="s">
        <v>251</v>
      </c>
      <c r="O202" s="111">
        <v>45014</v>
      </c>
      <c r="P202" t="s">
        <v>252</v>
      </c>
      <c r="Q202" t="s">
        <v>253</v>
      </c>
      <c r="R202" s="111">
        <v>45016</v>
      </c>
      <c r="W202">
        <v>0</v>
      </c>
      <c r="X202">
        <v>908.5</v>
      </c>
      <c r="Y202">
        <v>115</v>
      </c>
      <c r="Z202">
        <f t="shared" si="3"/>
        <v>1023.5</v>
      </c>
    </row>
    <row r="203" spans="1:26">
      <c r="A203" t="s">
        <v>246</v>
      </c>
      <c r="B203">
        <v>2946919102</v>
      </c>
      <c r="C203" t="s">
        <v>1658</v>
      </c>
      <c r="D203" t="s">
        <v>57</v>
      </c>
      <c r="E203" t="s">
        <v>58</v>
      </c>
      <c r="F203">
        <v>12314592</v>
      </c>
      <c r="G203">
        <v>45017</v>
      </c>
      <c r="H203" t="s">
        <v>4328</v>
      </c>
      <c r="I203" t="s">
        <v>255</v>
      </c>
      <c r="J203" t="s">
        <v>249</v>
      </c>
      <c r="K203" t="s">
        <v>3936</v>
      </c>
      <c r="L203" t="s">
        <v>251</v>
      </c>
      <c r="O203" s="111">
        <v>45019</v>
      </c>
      <c r="P203" t="s">
        <v>252</v>
      </c>
      <c r="Q203" t="s">
        <v>253</v>
      </c>
      <c r="R203" s="111">
        <v>45020</v>
      </c>
      <c r="W203">
        <v>0</v>
      </c>
      <c r="X203">
        <v>30610.09</v>
      </c>
      <c r="Y203">
        <v>36498.19</v>
      </c>
      <c r="Z203">
        <f t="shared" si="3"/>
        <v>67108.28</v>
      </c>
    </row>
    <row r="204" spans="1:26">
      <c r="A204" t="s">
        <v>246</v>
      </c>
      <c r="B204">
        <v>2946919102</v>
      </c>
      <c r="C204" t="s">
        <v>1658</v>
      </c>
      <c r="D204" t="s">
        <v>57</v>
      </c>
      <c r="E204" t="s">
        <v>58</v>
      </c>
      <c r="F204">
        <v>12304201</v>
      </c>
      <c r="G204">
        <v>45017</v>
      </c>
      <c r="H204" t="s">
        <v>4329</v>
      </c>
      <c r="I204" t="s">
        <v>255</v>
      </c>
      <c r="J204" t="s">
        <v>249</v>
      </c>
      <c r="K204" t="s">
        <v>250</v>
      </c>
      <c r="L204" t="s">
        <v>251</v>
      </c>
      <c r="O204" s="111">
        <v>45019</v>
      </c>
      <c r="P204" t="s">
        <v>252</v>
      </c>
      <c r="Q204" t="s">
        <v>253</v>
      </c>
      <c r="R204" s="111">
        <v>45020</v>
      </c>
      <c r="W204">
        <v>0</v>
      </c>
      <c r="X204">
        <v>520.5</v>
      </c>
      <c r="Y204">
        <v>904.3</v>
      </c>
      <c r="Z204">
        <f t="shared" si="3"/>
        <v>1424.8</v>
      </c>
    </row>
    <row r="205" spans="1:26">
      <c r="A205" t="s">
        <v>246</v>
      </c>
      <c r="B205">
        <v>2946919102</v>
      </c>
      <c r="C205" t="s">
        <v>1658</v>
      </c>
      <c r="D205" t="s">
        <v>57</v>
      </c>
      <c r="E205" t="s">
        <v>58</v>
      </c>
      <c r="F205">
        <v>12333923</v>
      </c>
      <c r="G205">
        <v>45020</v>
      </c>
      <c r="H205" t="s">
        <v>4330</v>
      </c>
      <c r="I205" t="s">
        <v>255</v>
      </c>
      <c r="J205" t="s">
        <v>249</v>
      </c>
      <c r="K205" t="s">
        <v>268</v>
      </c>
      <c r="L205" t="s">
        <v>251</v>
      </c>
      <c r="O205" s="111">
        <v>45020</v>
      </c>
      <c r="P205" t="s">
        <v>252</v>
      </c>
      <c r="Q205" t="s">
        <v>253</v>
      </c>
      <c r="R205" s="111">
        <v>45021</v>
      </c>
      <c r="W205">
        <v>0</v>
      </c>
      <c r="X205">
        <v>195</v>
      </c>
      <c r="Y205">
        <v>60</v>
      </c>
      <c r="Z205">
        <f t="shared" si="3"/>
        <v>255</v>
      </c>
    </row>
    <row r="206" spans="1:26">
      <c r="A206" t="s">
        <v>246</v>
      </c>
      <c r="B206">
        <v>2946919102</v>
      </c>
      <c r="C206" t="s">
        <v>1658</v>
      </c>
      <c r="D206" t="s">
        <v>57</v>
      </c>
      <c r="E206" t="s">
        <v>58</v>
      </c>
      <c r="F206">
        <v>12332202</v>
      </c>
      <c r="G206">
        <v>45020</v>
      </c>
      <c r="H206" t="s">
        <v>4331</v>
      </c>
      <c r="I206" t="s">
        <v>255</v>
      </c>
      <c r="L206" t="s">
        <v>251</v>
      </c>
      <c r="O206" s="111">
        <v>45020</v>
      </c>
      <c r="P206" t="s">
        <v>252</v>
      </c>
      <c r="Q206" t="s">
        <v>263</v>
      </c>
      <c r="R206" s="111">
        <v>45021</v>
      </c>
      <c r="W206">
        <v>0</v>
      </c>
      <c r="X206">
        <v>3609.5</v>
      </c>
      <c r="Y206">
        <v>0</v>
      </c>
      <c r="Z206">
        <f t="shared" si="3"/>
        <v>3609.5</v>
      </c>
    </row>
    <row r="207" spans="1:26">
      <c r="A207" t="s">
        <v>246</v>
      </c>
      <c r="B207">
        <v>2946919102</v>
      </c>
      <c r="C207" t="s">
        <v>1658</v>
      </c>
      <c r="D207" t="s">
        <v>57</v>
      </c>
      <c r="E207" t="s">
        <v>58</v>
      </c>
      <c r="F207">
        <v>12334449</v>
      </c>
      <c r="G207">
        <v>45021</v>
      </c>
      <c r="H207" t="s">
        <v>4332</v>
      </c>
      <c r="I207" t="s">
        <v>255</v>
      </c>
      <c r="J207" t="s">
        <v>249</v>
      </c>
      <c r="K207" t="s">
        <v>250</v>
      </c>
      <c r="L207" t="s">
        <v>251</v>
      </c>
      <c r="O207" s="111">
        <v>45021</v>
      </c>
      <c r="P207" t="s">
        <v>252</v>
      </c>
      <c r="Q207" t="s">
        <v>253</v>
      </c>
      <c r="R207" s="111">
        <v>45022</v>
      </c>
      <c r="W207">
        <v>0</v>
      </c>
      <c r="X207">
        <v>1061</v>
      </c>
      <c r="Y207">
        <v>96</v>
      </c>
      <c r="Z207">
        <f t="shared" si="3"/>
        <v>1157</v>
      </c>
    </row>
    <row r="208" spans="1:26">
      <c r="A208" t="s">
        <v>246</v>
      </c>
      <c r="B208">
        <v>2946919102</v>
      </c>
      <c r="C208" t="s">
        <v>1658</v>
      </c>
      <c r="D208" t="s">
        <v>57</v>
      </c>
      <c r="E208" t="s">
        <v>58</v>
      </c>
      <c r="F208">
        <v>12332503</v>
      </c>
      <c r="G208">
        <v>45021</v>
      </c>
      <c r="H208" t="s">
        <v>4333</v>
      </c>
      <c r="I208" t="s">
        <v>255</v>
      </c>
      <c r="L208" t="s">
        <v>251</v>
      </c>
      <c r="O208" s="111">
        <v>45021</v>
      </c>
      <c r="P208" t="s">
        <v>252</v>
      </c>
      <c r="Q208" t="s">
        <v>263</v>
      </c>
      <c r="R208" s="111">
        <v>45022</v>
      </c>
      <c r="W208">
        <v>0</v>
      </c>
      <c r="X208">
        <v>380</v>
      </c>
      <c r="Y208">
        <v>0</v>
      </c>
      <c r="Z208">
        <f t="shared" si="3"/>
        <v>380</v>
      </c>
    </row>
    <row r="209" spans="1:26">
      <c r="A209" t="s">
        <v>246</v>
      </c>
      <c r="B209">
        <v>2946919102</v>
      </c>
      <c r="C209" t="s">
        <v>1658</v>
      </c>
      <c r="D209" t="s">
        <v>57</v>
      </c>
      <c r="E209" t="s">
        <v>58</v>
      </c>
      <c r="F209">
        <v>4568165</v>
      </c>
      <c r="G209">
        <v>45026</v>
      </c>
      <c r="H209" t="s">
        <v>4334</v>
      </c>
      <c r="I209" t="s">
        <v>255</v>
      </c>
      <c r="J209" t="s">
        <v>249</v>
      </c>
      <c r="K209" t="s">
        <v>268</v>
      </c>
      <c r="L209" t="s">
        <v>251</v>
      </c>
      <c r="O209" s="111">
        <v>45026</v>
      </c>
      <c r="P209" t="s">
        <v>252</v>
      </c>
      <c r="Q209" t="s">
        <v>253</v>
      </c>
      <c r="R209" s="111">
        <v>45027</v>
      </c>
      <c r="W209">
        <v>0</v>
      </c>
      <c r="X209">
        <v>10114</v>
      </c>
      <c r="Y209">
        <v>36111</v>
      </c>
      <c r="Z209">
        <f t="shared" si="3"/>
        <v>46225</v>
      </c>
    </row>
    <row r="210" spans="1:26">
      <c r="A210" t="s">
        <v>246</v>
      </c>
      <c r="B210">
        <v>2946919102</v>
      </c>
      <c r="C210" t="s">
        <v>1658</v>
      </c>
      <c r="D210" t="s">
        <v>57</v>
      </c>
      <c r="E210" t="s">
        <v>58</v>
      </c>
      <c r="F210">
        <v>12352027</v>
      </c>
      <c r="G210">
        <v>45027</v>
      </c>
      <c r="H210" t="s">
        <v>4335</v>
      </c>
      <c r="I210" t="s">
        <v>255</v>
      </c>
      <c r="J210" t="s">
        <v>249</v>
      </c>
      <c r="K210" t="s">
        <v>250</v>
      </c>
      <c r="L210" t="s">
        <v>251</v>
      </c>
      <c r="O210" s="111">
        <v>45027</v>
      </c>
      <c r="P210" t="s">
        <v>252</v>
      </c>
      <c r="Q210" t="s">
        <v>253</v>
      </c>
      <c r="R210" s="111">
        <v>45027</v>
      </c>
      <c r="W210">
        <v>0</v>
      </c>
      <c r="X210">
        <v>1240</v>
      </c>
      <c r="Y210">
        <v>280</v>
      </c>
      <c r="Z210">
        <f t="shared" si="3"/>
        <v>1520</v>
      </c>
    </row>
    <row r="211" spans="1:26">
      <c r="A211" t="s">
        <v>246</v>
      </c>
      <c r="B211">
        <v>2946919102</v>
      </c>
      <c r="C211" t="s">
        <v>1658</v>
      </c>
      <c r="D211" t="s">
        <v>57</v>
      </c>
      <c r="E211" t="s">
        <v>58</v>
      </c>
      <c r="F211">
        <v>12358355</v>
      </c>
      <c r="G211">
        <v>45028</v>
      </c>
      <c r="H211" t="s">
        <v>4336</v>
      </c>
      <c r="I211" t="s">
        <v>255</v>
      </c>
      <c r="L211" t="s">
        <v>251</v>
      </c>
      <c r="O211" s="111">
        <v>45028</v>
      </c>
      <c r="P211" t="s">
        <v>252</v>
      </c>
      <c r="Q211" t="s">
        <v>253</v>
      </c>
      <c r="R211" s="111">
        <v>45034</v>
      </c>
      <c r="W211">
        <v>0</v>
      </c>
      <c r="X211">
        <v>3098.39</v>
      </c>
      <c r="Y211">
        <v>8875.58</v>
      </c>
      <c r="Z211">
        <f t="shared" si="3"/>
        <v>11973.97</v>
      </c>
    </row>
    <row r="212" spans="1:26">
      <c r="A212" t="s">
        <v>246</v>
      </c>
      <c r="B212">
        <v>2946919102</v>
      </c>
      <c r="C212" t="s">
        <v>1658</v>
      </c>
      <c r="D212" t="s">
        <v>57</v>
      </c>
      <c r="E212" t="s">
        <v>58</v>
      </c>
      <c r="F212">
        <v>12362922</v>
      </c>
      <c r="G212">
        <v>45029</v>
      </c>
      <c r="H212" t="s">
        <v>4337</v>
      </c>
      <c r="I212" t="s">
        <v>255</v>
      </c>
      <c r="J212" t="s">
        <v>249</v>
      </c>
      <c r="K212" t="s">
        <v>250</v>
      </c>
      <c r="L212" t="s">
        <v>251</v>
      </c>
      <c r="O212" s="111">
        <v>45029</v>
      </c>
      <c r="P212" t="s">
        <v>252</v>
      </c>
      <c r="Q212" t="s">
        <v>253</v>
      </c>
      <c r="R212" s="111">
        <v>45033</v>
      </c>
      <c r="W212">
        <v>0</v>
      </c>
      <c r="X212">
        <v>6773.7</v>
      </c>
      <c r="Y212">
        <v>697.9</v>
      </c>
      <c r="Z212">
        <f t="shared" si="3"/>
        <v>7471.5999999999995</v>
      </c>
    </row>
    <row r="213" spans="1:26">
      <c r="A213" t="s">
        <v>246</v>
      </c>
      <c r="B213">
        <v>2946919102</v>
      </c>
      <c r="C213" t="s">
        <v>1658</v>
      </c>
      <c r="D213" t="s">
        <v>57</v>
      </c>
      <c r="E213" t="s">
        <v>58</v>
      </c>
      <c r="F213">
        <v>12379026</v>
      </c>
      <c r="G213">
        <v>45034</v>
      </c>
      <c r="H213" t="s">
        <v>4338</v>
      </c>
      <c r="I213" t="s">
        <v>255</v>
      </c>
      <c r="J213" t="s">
        <v>249</v>
      </c>
      <c r="K213" t="s">
        <v>250</v>
      </c>
      <c r="L213" t="s">
        <v>251</v>
      </c>
      <c r="O213" s="111">
        <v>45034</v>
      </c>
      <c r="P213" t="s">
        <v>252</v>
      </c>
      <c r="Q213" t="s">
        <v>253</v>
      </c>
      <c r="R213" s="111">
        <v>45036</v>
      </c>
      <c r="W213">
        <v>0</v>
      </c>
      <c r="X213">
        <v>0</v>
      </c>
      <c r="Y213">
        <v>6992.05</v>
      </c>
      <c r="Z213">
        <f t="shared" si="3"/>
        <v>6992.05</v>
      </c>
    </row>
    <row r="214" spans="1:26">
      <c r="A214" t="s">
        <v>246</v>
      </c>
      <c r="B214">
        <v>2946919102</v>
      </c>
      <c r="C214" t="s">
        <v>1658</v>
      </c>
      <c r="D214" t="s">
        <v>57</v>
      </c>
      <c r="E214" t="s">
        <v>58</v>
      </c>
      <c r="F214">
        <v>12362378</v>
      </c>
      <c r="G214">
        <v>45036</v>
      </c>
      <c r="H214" t="s">
        <v>4339</v>
      </c>
      <c r="I214" t="s">
        <v>255</v>
      </c>
      <c r="J214" t="s">
        <v>249</v>
      </c>
      <c r="K214" t="s">
        <v>268</v>
      </c>
      <c r="L214" t="s">
        <v>251</v>
      </c>
      <c r="O214" s="111">
        <v>45036</v>
      </c>
      <c r="P214" t="s">
        <v>252</v>
      </c>
      <c r="Q214" t="s">
        <v>253</v>
      </c>
      <c r="R214" s="111">
        <v>45040</v>
      </c>
      <c r="W214">
        <v>0</v>
      </c>
      <c r="X214">
        <v>382.7</v>
      </c>
      <c r="Y214">
        <v>239.89</v>
      </c>
      <c r="Z214">
        <f t="shared" si="3"/>
        <v>622.58999999999992</v>
      </c>
    </row>
    <row r="215" spans="1:26">
      <c r="A215" t="s">
        <v>246</v>
      </c>
      <c r="B215">
        <v>2946919102</v>
      </c>
      <c r="C215" t="s">
        <v>1658</v>
      </c>
      <c r="D215" t="s">
        <v>57</v>
      </c>
      <c r="E215" t="s">
        <v>58</v>
      </c>
      <c r="F215">
        <v>1287693</v>
      </c>
      <c r="G215">
        <v>45040</v>
      </c>
      <c r="H215" t="s">
        <v>4340</v>
      </c>
      <c r="I215" t="s">
        <v>255</v>
      </c>
      <c r="L215" t="s">
        <v>251</v>
      </c>
      <c r="O215" s="111">
        <v>45040</v>
      </c>
      <c r="P215" t="s">
        <v>252</v>
      </c>
      <c r="Q215" t="s">
        <v>253</v>
      </c>
      <c r="R215" s="111">
        <v>45041</v>
      </c>
      <c r="W215">
        <v>0</v>
      </c>
      <c r="X215">
        <v>651</v>
      </c>
      <c r="Y215">
        <v>196.9</v>
      </c>
      <c r="Z215">
        <f t="shared" si="3"/>
        <v>847.9</v>
      </c>
    </row>
    <row r="216" spans="1:26">
      <c r="A216" t="s">
        <v>246</v>
      </c>
      <c r="B216">
        <v>2946919102</v>
      </c>
      <c r="C216" t="s">
        <v>1658</v>
      </c>
      <c r="D216" t="s">
        <v>57</v>
      </c>
      <c r="E216" t="s">
        <v>58</v>
      </c>
      <c r="F216">
        <v>12357818</v>
      </c>
      <c r="G216">
        <v>45048</v>
      </c>
      <c r="H216" t="s">
        <v>4797</v>
      </c>
      <c r="I216" t="s">
        <v>255</v>
      </c>
      <c r="J216" t="s">
        <v>249</v>
      </c>
      <c r="K216" t="s">
        <v>268</v>
      </c>
      <c r="L216" t="s">
        <v>251</v>
      </c>
      <c r="O216" s="111">
        <v>45048</v>
      </c>
      <c r="P216" t="s">
        <v>252</v>
      </c>
      <c r="Q216" t="s">
        <v>253</v>
      </c>
      <c r="R216" s="111">
        <v>45049</v>
      </c>
      <c r="W216">
        <v>0</v>
      </c>
      <c r="X216">
        <v>0</v>
      </c>
      <c r="Y216">
        <v>9055.49</v>
      </c>
      <c r="Z216">
        <f t="shared" si="3"/>
        <v>9055.49</v>
      </c>
    </row>
    <row r="217" spans="1:26">
      <c r="A217" t="s">
        <v>246</v>
      </c>
      <c r="B217">
        <v>2946919102</v>
      </c>
      <c r="C217" t="s">
        <v>1658</v>
      </c>
      <c r="D217" t="s">
        <v>57</v>
      </c>
      <c r="E217" t="s">
        <v>58</v>
      </c>
      <c r="F217">
        <v>12448088</v>
      </c>
      <c r="G217">
        <v>45050</v>
      </c>
      <c r="H217" t="s">
        <v>4798</v>
      </c>
      <c r="I217" t="s">
        <v>260</v>
      </c>
      <c r="L217" t="s">
        <v>251</v>
      </c>
      <c r="O217" s="111">
        <v>45050</v>
      </c>
      <c r="P217" t="s">
        <v>252</v>
      </c>
      <c r="Q217" t="s">
        <v>253</v>
      </c>
      <c r="R217" s="111">
        <v>45051</v>
      </c>
      <c r="W217">
        <v>0</v>
      </c>
      <c r="X217">
        <v>0</v>
      </c>
      <c r="Y217">
        <v>82.9</v>
      </c>
      <c r="Z217">
        <f t="shared" si="3"/>
        <v>82.9</v>
      </c>
    </row>
    <row r="218" spans="1:26">
      <c r="A218" t="s">
        <v>246</v>
      </c>
      <c r="B218">
        <v>2946919102</v>
      </c>
      <c r="C218" t="s">
        <v>1658</v>
      </c>
      <c r="D218" t="s">
        <v>57</v>
      </c>
      <c r="E218" t="s">
        <v>58</v>
      </c>
      <c r="F218">
        <v>12462842</v>
      </c>
      <c r="G218">
        <v>45055</v>
      </c>
      <c r="H218" t="s">
        <v>4799</v>
      </c>
      <c r="I218" t="s">
        <v>255</v>
      </c>
      <c r="J218" t="s">
        <v>249</v>
      </c>
      <c r="K218" t="s">
        <v>268</v>
      </c>
      <c r="L218" t="s">
        <v>251</v>
      </c>
      <c r="O218" s="111">
        <v>45055</v>
      </c>
      <c r="P218" t="s">
        <v>252</v>
      </c>
      <c r="Q218" t="s">
        <v>253</v>
      </c>
      <c r="R218" s="111">
        <v>45056</v>
      </c>
      <c r="W218">
        <v>0</v>
      </c>
      <c r="X218">
        <v>0</v>
      </c>
      <c r="Y218">
        <v>3158.35</v>
      </c>
      <c r="Z218">
        <f t="shared" si="3"/>
        <v>3158.35</v>
      </c>
    </row>
    <row r="219" spans="1:26">
      <c r="A219" t="s">
        <v>246</v>
      </c>
      <c r="B219">
        <v>2946919102</v>
      </c>
      <c r="C219" t="s">
        <v>1658</v>
      </c>
      <c r="D219" t="s">
        <v>57</v>
      </c>
      <c r="E219" t="s">
        <v>58</v>
      </c>
      <c r="F219">
        <v>12463843</v>
      </c>
      <c r="G219">
        <v>45055</v>
      </c>
      <c r="H219" t="s">
        <v>4800</v>
      </c>
      <c r="I219" t="s">
        <v>255</v>
      </c>
      <c r="J219" t="s">
        <v>249</v>
      </c>
      <c r="K219" t="s">
        <v>268</v>
      </c>
      <c r="L219" t="s">
        <v>251</v>
      </c>
      <c r="O219" s="111">
        <v>45055</v>
      </c>
      <c r="P219" t="s">
        <v>252</v>
      </c>
      <c r="Q219" t="s">
        <v>253</v>
      </c>
      <c r="R219" s="111">
        <v>45056</v>
      </c>
      <c r="W219">
        <v>0</v>
      </c>
      <c r="X219">
        <v>0</v>
      </c>
      <c r="Y219">
        <v>2607</v>
      </c>
      <c r="Z219">
        <f t="shared" si="3"/>
        <v>2607</v>
      </c>
    </row>
    <row r="220" spans="1:26">
      <c r="A220" t="s">
        <v>246</v>
      </c>
      <c r="B220">
        <v>2946919102</v>
      </c>
      <c r="C220" t="s">
        <v>1658</v>
      </c>
      <c r="D220" t="s">
        <v>57</v>
      </c>
      <c r="E220" t="s">
        <v>58</v>
      </c>
      <c r="F220">
        <v>12249332</v>
      </c>
      <c r="G220">
        <v>45055</v>
      </c>
      <c r="H220" t="s">
        <v>4801</v>
      </c>
      <c r="I220" t="s">
        <v>248</v>
      </c>
      <c r="J220" t="s">
        <v>249</v>
      </c>
      <c r="K220" t="s">
        <v>250</v>
      </c>
      <c r="L220" t="s">
        <v>251</v>
      </c>
      <c r="O220" s="111">
        <v>45055</v>
      </c>
      <c r="P220" t="s">
        <v>252</v>
      </c>
      <c r="Q220" t="s">
        <v>253</v>
      </c>
      <c r="R220" s="111">
        <v>45062</v>
      </c>
      <c r="W220">
        <v>0</v>
      </c>
      <c r="X220">
        <v>0</v>
      </c>
      <c r="Y220">
        <v>823</v>
      </c>
      <c r="Z220">
        <f t="shared" si="3"/>
        <v>823</v>
      </c>
    </row>
    <row r="221" spans="1:26">
      <c r="A221" t="s">
        <v>246</v>
      </c>
      <c r="B221">
        <v>2946919102</v>
      </c>
      <c r="C221" t="s">
        <v>1658</v>
      </c>
      <c r="D221" t="s">
        <v>57</v>
      </c>
      <c r="E221" t="s">
        <v>58</v>
      </c>
      <c r="F221">
        <v>12468414</v>
      </c>
      <c r="G221">
        <v>45056</v>
      </c>
      <c r="H221" t="s">
        <v>4802</v>
      </c>
      <c r="I221" t="s">
        <v>255</v>
      </c>
      <c r="L221" t="s">
        <v>251</v>
      </c>
      <c r="O221" s="111">
        <v>45056</v>
      </c>
      <c r="P221" t="s">
        <v>252</v>
      </c>
      <c r="Q221" t="s">
        <v>253</v>
      </c>
      <c r="R221" s="111">
        <v>45056</v>
      </c>
      <c r="W221">
        <v>0</v>
      </c>
      <c r="X221">
        <v>0</v>
      </c>
      <c r="Y221">
        <v>5.5</v>
      </c>
      <c r="Z221">
        <f t="shared" si="3"/>
        <v>5.5</v>
      </c>
    </row>
    <row r="222" spans="1:26">
      <c r="A222" t="s">
        <v>246</v>
      </c>
      <c r="B222">
        <v>2946919102</v>
      </c>
      <c r="C222" t="s">
        <v>1658</v>
      </c>
      <c r="D222" t="s">
        <v>57</v>
      </c>
      <c r="E222" t="s">
        <v>58</v>
      </c>
      <c r="F222">
        <v>12478584</v>
      </c>
      <c r="G222">
        <v>45058</v>
      </c>
      <c r="H222" t="s">
        <v>4803</v>
      </c>
      <c r="I222" t="s">
        <v>255</v>
      </c>
      <c r="J222" t="s">
        <v>249</v>
      </c>
      <c r="K222" t="s">
        <v>250</v>
      </c>
      <c r="L222" t="s">
        <v>251</v>
      </c>
      <c r="O222" s="111">
        <v>45058</v>
      </c>
      <c r="P222" t="s">
        <v>252</v>
      </c>
      <c r="Q222" t="s">
        <v>253</v>
      </c>
      <c r="R222" s="111">
        <v>45061</v>
      </c>
      <c r="W222">
        <v>0</v>
      </c>
      <c r="X222">
        <v>0</v>
      </c>
      <c r="Y222">
        <v>2343.65</v>
      </c>
      <c r="Z222">
        <f t="shared" si="3"/>
        <v>2343.65</v>
      </c>
    </row>
    <row r="223" spans="1:26">
      <c r="A223" t="s">
        <v>246</v>
      </c>
      <c r="B223">
        <v>2946919102</v>
      </c>
      <c r="C223" t="s">
        <v>1658</v>
      </c>
      <c r="D223" t="s">
        <v>57</v>
      </c>
      <c r="E223" t="s">
        <v>58</v>
      </c>
      <c r="F223">
        <v>1422277</v>
      </c>
      <c r="G223">
        <v>45058</v>
      </c>
      <c r="H223" t="s">
        <v>4804</v>
      </c>
      <c r="I223" t="s">
        <v>248</v>
      </c>
      <c r="J223" t="s">
        <v>249</v>
      </c>
      <c r="K223" t="s">
        <v>250</v>
      </c>
      <c r="L223" t="s">
        <v>251</v>
      </c>
      <c r="O223" s="111">
        <v>45058</v>
      </c>
      <c r="P223" t="s">
        <v>252</v>
      </c>
      <c r="Q223" t="s">
        <v>253</v>
      </c>
      <c r="R223" s="111">
        <v>45061</v>
      </c>
      <c r="W223">
        <v>0</v>
      </c>
      <c r="X223">
        <v>0</v>
      </c>
      <c r="Y223">
        <v>5864.9</v>
      </c>
      <c r="Z223">
        <f t="shared" si="3"/>
        <v>5864.9</v>
      </c>
    </row>
    <row r="224" spans="1:26">
      <c r="A224" t="s">
        <v>246</v>
      </c>
      <c r="B224">
        <v>2946919102</v>
      </c>
      <c r="C224" t="s">
        <v>1658</v>
      </c>
      <c r="D224" t="s">
        <v>57</v>
      </c>
      <c r="E224" t="s">
        <v>58</v>
      </c>
      <c r="F224">
        <v>12484909</v>
      </c>
      <c r="G224">
        <v>45061</v>
      </c>
      <c r="H224" t="s">
        <v>4805</v>
      </c>
      <c r="I224" t="s">
        <v>255</v>
      </c>
      <c r="J224" t="s">
        <v>249</v>
      </c>
      <c r="K224" t="s">
        <v>250</v>
      </c>
      <c r="L224" t="s">
        <v>251</v>
      </c>
      <c r="O224" s="111">
        <v>45061</v>
      </c>
      <c r="P224" t="s">
        <v>252</v>
      </c>
      <c r="Q224" t="s">
        <v>253</v>
      </c>
      <c r="R224" s="111">
        <v>45062</v>
      </c>
      <c r="W224">
        <v>0</v>
      </c>
      <c r="X224">
        <v>0</v>
      </c>
      <c r="Y224">
        <v>410</v>
      </c>
      <c r="Z224">
        <f t="shared" si="3"/>
        <v>410</v>
      </c>
    </row>
    <row r="225" spans="1:26">
      <c r="A225" t="s">
        <v>246</v>
      </c>
      <c r="B225">
        <v>2946919102</v>
      </c>
      <c r="C225" t="s">
        <v>1658</v>
      </c>
      <c r="D225" t="s">
        <v>57</v>
      </c>
      <c r="E225" t="s">
        <v>58</v>
      </c>
      <c r="F225">
        <v>12485713</v>
      </c>
      <c r="G225">
        <v>45061</v>
      </c>
      <c r="H225" t="s">
        <v>4806</v>
      </c>
      <c r="I225" t="s">
        <v>255</v>
      </c>
      <c r="J225" t="s">
        <v>249</v>
      </c>
      <c r="K225" t="s">
        <v>250</v>
      </c>
      <c r="L225" t="s">
        <v>251</v>
      </c>
      <c r="O225" s="111">
        <v>45061</v>
      </c>
      <c r="P225" t="s">
        <v>252</v>
      </c>
      <c r="Q225" t="s">
        <v>253</v>
      </c>
      <c r="R225" s="111">
        <v>45062</v>
      </c>
      <c r="W225">
        <v>0</v>
      </c>
      <c r="X225">
        <v>0</v>
      </c>
      <c r="Y225">
        <v>777.65</v>
      </c>
      <c r="Z225">
        <f t="shared" si="3"/>
        <v>777.65</v>
      </c>
    </row>
    <row r="226" spans="1:26">
      <c r="A226" t="s">
        <v>246</v>
      </c>
      <c r="B226">
        <v>2946919102</v>
      </c>
      <c r="C226" t="s">
        <v>1658</v>
      </c>
      <c r="D226" t="s">
        <v>57</v>
      </c>
      <c r="E226" t="s">
        <v>58</v>
      </c>
      <c r="F226">
        <v>12469569</v>
      </c>
      <c r="G226">
        <v>45063</v>
      </c>
      <c r="H226" t="s">
        <v>4807</v>
      </c>
      <c r="I226" t="s">
        <v>255</v>
      </c>
      <c r="J226" t="s">
        <v>249</v>
      </c>
      <c r="K226" t="s">
        <v>268</v>
      </c>
      <c r="L226" t="s">
        <v>251</v>
      </c>
      <c r="O226" s="111">
        <v>45063</v>
      </c>
      <c r="P226" t="s">
        <v>252</v>
      </c>
      <c r="Q226" t="s">
        <v>253</v>
      </c>
      <c r="R226" s="111">
        <v>45064</v>
      </c>
      <c r="W226">
        <v>0</v>
      </c>
      <c r="X226">
        <v>0</v>
      </c>
      <c r="Y226">
        <v>3401.38</v>
      </c>
      <c r="Z226">
        <f t="shared" si="3"/>
        <v>3401.38</v>
      </c>
    </row>
    <row r="227" spans="1:26">
      <c r="A227" t="s">
        <v>246</v>
      </c>
      <c r="B227">
        <v>2946919102</v>
      </c>
      <c r="C227" t="s">
        <v>1658</v>
      </c>
      <c r="D227" t="s">
        <v>57</v>
      </c>
      <c r="E227" t="s">
        <v>58</v>
      </c>
      <c r="F227">
        <v>12497074</v>
      </c>
      <c r="G227">
        <v>45063</v>
      </c>
      <c r="H227" t="s">
        <v>4808</v>
      </c>
      <c r="I227" t="s">
        <v>255</v>
      </c>
      <c r="J227" t="s">
        <v>249</v>
      </c>
      <c r="K227" t="s">
        <v>250</v>
      </c>
      <c r="L227" t="s">
        <v>251</v>
      </c>
      <c r="O227" s="111">
        <v>45063</v>
      </c>
      <c r="P227" t="s">
        <v>252</v>
      </c>
      <c r="Q227" t="s">
        <v>253</v>
      </c>
      <c r="R227" s="111">
        <v>45065</v>
      </c>
      <c r="W227">
        <v>0</v>
      </c>
      <c r="X227">
        <v>0</v>
      </c>
      <c r="Y227">
        <v>1913.1</v>
      </c>
      <c r="Z227">
        <f t="shared" si="3"/>
        <v>1913.1</v>
      </c>
    </row>
    <row r="228" spans="1:26">
      <c r="A228" t="s">
        <v>246</v>
      </c>
      <c r="B228">
        <v>2946919102</v>
      </c>
      <c r="C228" t="s">
        <v>1658</v>
      </c>
      <c r="D228" t="s">
        <v>1053</v>
      </c>
      <c r="E228" t="s">
        <v>54</v>
      </c>
      <c r="F228">
        <v>12195973</v>
      </c>
      <c r="G228">
        <v>44988</v>
      </c>
      <c r="H228" t="s">
        <v>3277</v>
      </c>
      <c r="I228" t="s">
        <v>255</v>
      </c>
      <c r="J228" t="s">
        <v>249</v>
      </c>
      <c r="K228" t="s">
        <v>250</v>
      </c>
      <c r="L228" t="s">
        <v>251</v>
      </c>
      <c r="O228" s="111">
        <v>44988</v>
      </c>
      <c r="P228" t="s">
        <v>252</v>
      </c>
      <c r="Q228" t="s">
        <v>253</v>
      </c>
      <c r="R228" s="111">
        <v>44991</v>
      </c>
      <c r="W228">
        <v>385</v>
      </c>
      <c r="X228">
        <v>687</v>
      </c>
      <c r="Y228">
        <v>1014.5</v>
      </c>
      <c r="Z228">
        <f t="shared" si="3"/>
        <v>2086.5</v>
      </c>
    </row>
    <row r="229" spans="1:26">
      <c r="A229" t="s">
        <v>246</v>
      </c>
      <c r="B229">
        <v>2946919102</v>
      </c>
      <c r="C229" t="s">
        <v>1658</v>
      </c>
      <c r="D229" t="s">
        <v>1053</v>
      </c>
      <c r="E229" t="s">
        <v>54</v>
      </c>
      <c r="F229">
        <v>12196147</v>
      </c>
      <c r="G229">
        <v>44988</v>
      </c>
      <c r="H229" t="s">
        <v>3278</v>
      </c>
      <c r="I229" t="s">
        <v>255</v>
      </c>
      <c r="L229" t="s">
        <v>251</v>
      </c>
      <c r="O229" s="111">
        <v>44988</v>
      </c>
      <c r="P229" t="s">
        <v>252</v>
      </c>
      <c r="Q229" t="s">
        <v>263</v>
      </c>
      <c r="R229" s="111">
        <v>44991</v>
      </c>
      <c r="W229">
        <v>80</v>
      </c>
      <c r="X229">
        <v>0</v>
      </c>
      <c r="Y229">
        <v>0</v>
      </c>
      <c r="Z229">
        <f t="shared" si="3"/>
        <v>80</v>
      </c>
    </row>
    <row r="230" spans="1:26">
      <c r="A230" t="s">
        <v>246</v>
      </c>
      <c r="B230">
        <v>2946919102</v>
      </c>
      <c r="C230" t="s">
        <v>1658</v>
      </c>
      <c r="D230" t="s">
        <v>1053</v>
      </c>
      <c r="E230" t="s">
        <v>54</v>
      </c>
      <c r="F230">
        <v>12196970</v>
      </c>
      <c r="G230">
        <v>44988</v>
      </c>
      <c r="H230" t="s">
        <v>3279</v>
      </c>
      <c r="I230" t="s">
        <v>255</v>
      </c>
      <c r="J230" t="s">
        <v>249</v>
      </c>
      <c r="K230" t="s">
        <v>250</v>
      </c>
      <c r="L230" t="s">
        <v>251</v>
      </c>
      <c r="O230" s="111">
        <v>44988</v>
      </c>
      <c r="P230" t="s">
        <v>252</v>
      </c>
      <c r="Q230" t="s">
        <v>253</v>
      </c>
      <c r="R230" s="111">
        <v>44991</v>
      </c>
      <c r="W230">
        <v>546.63</v>
      </c>
      <c r="X230">
        <v>2514.41</v>
      </c>
      <c r="Y230">
        <v>2206.37</v>
      </c>
      <c r="Z230">
        <f t="shared" si="3"/>
        <v>5267.41</v>
      </c>
    </row>
    <row r="231" spans="1:26">
      <c r="A231" t="s">
        <v>246</v>
      </c>
      <c r="B231">
        <v>2946919102</v>
      </c>
      <c r="C231" t="s">
        <v>1658</v>
      </c>
      <c r="D231" t="s">
        <v>1053</v>
      </c>
      <c r="E231" t="s">
        <v>54</v>
      </c>
      <c r="F231">
        <v>12208863</v>
      </c>
      <c r="G231">
        <v>44993</v>
      </c>
      <c r="H231" t="s">
        <v>3280</v>
      </c>
      <c r="I231" t="s">
        <v>260</v>
      </c>
      <c r="L231" t="s">
        <v>251</v>
      </c>
      <c r="O231" s="111">
        <v>44993</v>
      </c>
      <c r="P231" t="s">
        <v>252</v>
      </c>
      <c r="Q231" t="s">
        <v>263</v>
      </c>
      <c r="R231" s="111">
        <v>44994</v>
      </c>
      <c r="W231">
        <v>60</v>
      </c>
      <c r="X231">
        <v>0</v>
      </c>
      <c r="Y231">
        <v>0</v>
      </c>
      <c r="Z231">
        <f t="shared" si="3"/>
        <v>60</v>
      </c>
    </row>
    <row r="232" spans="1:26">
      <c r="A232" t="s">
        <v>246</v>
      </c>
      <c r="B232">
        <v>3325095160</v>
      </c>
      <c r="C232" t="s">
        <v>1135</v>
      </c>
      <c r="D232" t="s">
        <v>264</v>
      </c>
      <c r="E232" t="s">
        <v>54</v>
      </c>
      <c r="F232">
        <v>12231521</v>
      </c>
      <c r="G232">
        <v>44999</v>
      </c>
      <c r="H232" t="s">
        <v>3391</v>
      </c>
      <c r="I232" t="s">
        <v>255</v>
      </c>
      <c r="J232" t="s">
        <v>249</v>
      </c>
      <c r="K232" t="s">
        <v>250</v>
      </c>
      <c r="L232" t="s">
        <v>251</v>
      </c>
      <c r="O232" s="111">
        <v>44999</v>
      </c>
      <c r="P232" t="s">
        <v>252</v>
      </c>
      <c r="Q232" t="s">
        <v>282</v>
      </c>
      <c r="R232" s="111">
        <v>45000</v>
      </c>
      <c r="W232">
        <v>2638.99</v>
      </c>
      <c r="X232">
        <v>193</v>
      </c>
      <c r="Y232">
        <v>0</v>
      </c>
      <c r="Z232">
        <f t="shared" si="3"/>
        <v>2831.99</v>
      </c>
    </row>
    <row r="233" spans="1:26">
      <c r="A233" t="s">
        <v>246</v>
      </c>
      <c r="B233">
        <v>3325095160</v>
      </c>
      <c r="C233" t="s">
        <v>1135</v>
      </c>
      <c r="D233" t="s">
        <v>264</v>
      </c>
      <c r="E233" t="s">
        <v>54</v>
      </c>
      <c r="F233">
        <v>12237882</v>
      </c>
      <c r="G233">
        <v>45000</v>
      </c>
      <c r="H233" t="s">
        <v>3392</v>
      </c>
      <c r="I233" t="s">
        <v>255</v>
      </c>
      <c r="J233" t="s">
        <v>249</v>
      </c>
      <c r="K233" t="s">
        <v>250</v>
      </c>
      <c r="L233" t="s">
        <v>251</v>
      </c>
      <c r="O233" s="111">
        <v>45000</v>
      </c>
      <c r="P233" t="s">
        <v>252</v>
      </c>
      <c r="Q233" t="s">
        <v>253</v>
      </c>
      <c r="R233" s="111">
        <v>45001</v>
      </c>
      <c r="W233">
        <v>1363</v>
      </c>
      <c r="X233">
        <v>2430.5</v>
      </c>
      <c r="Y233">
        <v>1912</v>
      </c>
      <c r="Z233">
        <f t="shared" si="3"/>
        <v>5705.5</v>
      </c>
    </row>
    <row r="234" spans="1:26">
      <c r="A234" t="s">
        <v>246</v>
      </c>
      <c r="B234">
        <v>3325095160</v>
      </c>
      <c r="C234" t="s">
        <v>1135</v>
      </c>
      <c r="D234" t="s">
        <v>53</v>
      </c>
      <c r="E234" t="s">
        <v>54</v>
      </c>
      <c r="F234">
        <v>12225526</v>
      </c>
      <c r="G234">
        <v>45000</v>
      </c>
      <c r="H234" t="s">
        <v>3394</v>
      </c>
      <c r="I234" t="s">
        <v>255</v>
      </c>
      <c r="J234" t="s">
        <v>249</v>
      </c>
      <c r="K234" t="s">
        <v>250</v>
      </c>
      <c r="L234" t="s">
        <v>251</v>
      </c>
      <c r="O234" s="111">
        <v>45000</v>
      </c>
      <c r="P234" t="s">
        <v>252</v>
      </c>
      <c r="Q234" t="s">
        <v>282</v>
      </c>
      <c r="R234" s="111">
        <v>45001</v>
      </c>
      <c r="W234">
        <v>1942.5</v>
      </c>
      <c r="X234">
        <v>0</v>
      </c>
      <c r="Y234">
        <v>0</v>
      </c>
      <c r="Z234">
        <f t="shared" si="3"/>
        <v>1942.5</v>
      </c>
    </row>
    <row r="235" spans="1:26">
      <c r="A235" t="s">
        <v>246</v>
      </c>
      <c r="B235">
        <v>3325095160</v>
      </c>
      <c r="C235" t="s">
        <v>1135</v>
      </c>
      <c r="D235" t="s">
        <v>53</v>
      </c>
      <c r="E235" t="s">
        <v>54</v>
      </c>
      <c r="F235">
        <v>12277162</v>
      </c>
      <c r="G235">
        <v>45012</v>
      </c>
      <c r="H235" t="s">
        <v>3395</v>
      </c>
      <c r="I235" t="s">
        <v>248</v>
      </c>
      <c r="J235" t="s">
        <v>249</v>
      </c>
      <c r="K235" t="s">
        <v>250</v>
      </c>
      <c r="L235" t="s">
        <v>251</v>
      </c>
      <c r="O235" s="111">
        <v>45012</v>
      </c>
      <c r="P235" t="s">
        <v>252</v>
      </c>
      <c r="Q235" t="s">
        <v>282</v>
      </c>
      <c r="R235" s="111">
        <v>45013</v>
      </c>
      <c r="W235">
        <v>2</v>
      </c>
      <c r="X235">
        <v>0</v>
      </c>
      <c r="Y235">
        <v>0</v>
      </c>
      <c r="Z235">
        <f t="shared" si="3"/>
        <v>2</v>
      </c>
    </row>
    <row r="236" spans="1:26">
      <c r="A236" t="s">
        <v>246</v>
      </c>
      <c r="B236">
        <v>3325095160</v>
      </c>
      <c r="C236" t="s">
        <v>1135</v>
      </c>
      <c r="D236" t="s">
        <v>53</v>
      </c>
      <c r="E236" t="s">
        <v>54</v>
      </c>
      <c r="F236">
        <v>12279258</v>
      </c>
      <c r="G236">
        <v>45013</v>
      </c>
      <c r="H236" t="s">
        <v>3396</v>
      </c>
      <c r="I236" t="s">
        <v>255</v>
      </c>
      <c r="J236" t="s">
        <v>249</v>
      </c>
      <c r="K236" t="s">
        <v>250</v>
      </c>
      <c r="L236" t="s">
        <v>251</v>
      </c>
      <c r="O236" s="111">
        <v>45013</v>
      </c>
      <c r="P236" t="s">
        <v>252</v>
      </c>
      <c r="Q236" t="s">
        <v>282</v>
      </c>
      <c r="R236" s="111">
        <v>45014</v>
      </c>
      <c r="W236">
        <v>2</v>
      </c>
      <c r="X236">
        <v>32</v>
      </c>
      <c r="Y236">
        <v>0</v>
      </c>
      <c r="Z236">
        <f t="shared" si="3"/>
        <v>34</v>
      </c>
    </row>
    <row r="237" spans="1:26">
      <c r="A237" t="s">
        <v>246</v>
      </c>
      <c r="B237">
        <v>3491168147</v>
      </c>
      <c r="C237" t="s">
        <v>306</v>
      </c>
      <c r="D237" t="s">
        <v>264</v>
      </c>
      <c r="E237" t="s">
        <v>54</v>
      </c>
      <c r="F237">
        <v>12173652</v>
      </c>
      <c r="G237">
        <v>44985</v>
      </c>
      <c r="H237" t="s">
        <v>3230</v>
      </c>
      <c r="I237" t="s">
        <v>255</v>
      </c>
      <c r="J237" t="s">
        <v>249</v>
      </c>
      <c r="K237" t="s">
        <v>250</v>
      </c>
      <c r="L237" t="s">
        <v>251</v>
      </c>
      <c r="O237" s="111">
        <v>44986</v>
      </c>
      <c r="P237" t="s">
        <v>252</v>
      </c>
      <c r="Q237" t="s">
        <v>253</v>
      </c>
      <c r="R237" s="111">
        <v>44988</v>
      </c>
      <c r="W237">
        <v>7683.5</v>
      </c>
      <c r="X237">
        <v>0</v>
      </c>
      <c r="Y237">
        <v>1980</v>
      </c>
      <c r="Z237">
        <f t="shared" si="3"/>
        <v>9663.5</v>
      </c>
    </row>
    <row r="238" spans="1:26">
      <c r="A238" t="s">
        <v>246</v>
      </c>
      <c r="B238">
        <v>3491168147</v>
      </c>
      <c r="C238" t="s">
        <v>306</v>
      </c>
      <c r="D238" t="s">
        <v>264</v>
      </c>
      <c r="E238" t="s">
        <v>54</v>
      </c>
      <c r="F238">
        <v>5532971</v>
      </c>
      <c r="G238">
        <v>44987</v>
      </c>
      <c r="H238" t="s">
        <v>3229</v>
      </c>
      <c r="I238" t="s">
        <v>255</v>
      </c>
      <c r="J238" t="s">
        <v>249</v>
      </c>
      <c r="K238" t="s">
        <v>250</v>
      </c>
      <c r="L238" t="s">
        <v>707</v>
      </c>
      <c r="O238" s="111">
        <v>44988</v>
      </c>
      <c r="P238" t="s">
        <v>252</v>
      </c>
      <c r="Q238" t="s">
        <v>282</v>
      </c>
      <c r="R238" s="111">
        <v>44994</v>
      </c>
      <c r="W238">
        <v>1312</v>
      </c>
      <c r="X238">
        <v>0</v>
      </c>
      <c r="Y238">
        <v>0</v>
      </c>
      <c r="Z238">
        <f t="shared" si="3"/>
        <v>1312</v>
      </c>
    </row>
    <row r="239" spans="1:26">
      <c r="A239" t="s">
        <v>246</v>
      </c>
      <c r="B239">
        <v>3491168147</v>
      </c>
      <c r="C239" t="s">
        <v>306</v>
      </c>
      <c r="D239" t="s">
        <v>264</v>
      </c>
      <c r="E239" t="s">
        <v>54</v>
      </c>
      <c r="F239">
        <v>12236618</v>
      </c>
      <c r="G239">
        <v>45000</v>
      </c>
      <c r="H239" t="s">
        <v>3231</v>
      </c>
      <c r="I239" t="s">
        <v>255</v>
      </c>
      <c r="J239" t="s">
        <v>249</v>
      </c>
      <c r="K239" t="s">
        <v>250</v>
      </c>
      <c r="L239" t="s">
        <v>251</v>
      </c>
      <c r="O239" s="111">
        <v>45001</v>
      </c>
      <c r="P239" t="s">
        <v>252</v>
      </c>
      <c r="Q239" t="s">
        <v>282</v>
      </c>
      <c r="R239" s="111">
        <v>45002</v>
      </c>
      <c r="W239">
        <v>5</v>
      </c>
      <c r="X239">
        <v>1</v>
      </c>
      <c r="Y239">
        <v>0</v>
      </c>
      <c r="Z239">
        <f t="shared" si="3"/>
        <v>6</v>
      </c>
    </row>
    <row r="240" spans="1:26">
      <c r="A240" t="s">
        <v>246</v>
      </c>
      <c r="B240">
        <v>3491168147</v>
      </c>
      <c r="C240" t="s">
        <v>306</v>
      </c>
      <c r="D240" t="s">
        <v>264</v>
      </c>
      <c r="E240" t="s">
        <v>54</v>
      </c>
      <c r="F240">
        <v>12273348</v>
      </c>
      <c r="G240">
        <v>45008</v>
      </c>
      <c r="H240" t="s">
        <v>3232</v>
      </c>
      <c r="I240" t="s">
        <v>255</v>
      </c>
      <c r="J240" t="s">
        <v>249</v>
      </c>
      <c r="K240" t="s">
        <v>250</v>
      </c>
      <c r="L240" t="s">
        <v>251</v>
      </c>
      <c r="O240" s="111">
        <v>45009</v>
      </c>
      <c r="P240" t="s">
        <v>252</v>
      </c>
      <c r="Q240" t="s">
        <v>282</v>
      </c>
      <c r="R240" s="111">
        <v>45013</v>
      </c>
      <c r="W240">
        <v>0</v>
      </c>
      <c r="X240">
        <v>1</v>
      </c>
      <c r="Y240">
        <v>0</v>
      </c>
      <c r="Z240">
        <f t="shared" si="3"/>
        <v>1</v>
      </c>
    </row>
    <row r="241" spans="1:26">
      <c r="A241" t="s">
        <v>246</v>
      </c>
      <c r="B241">
        <v>3491168147</v>
      </c>
      <c r="C241" t="s">
        <v>306</v>
      </c>
      <c r="D241" t="s">
        <v>57</v>
      </c>
      <c r="E241" t="s">
        <v>58</v>
      </c>
      <c r="F241">
        <v>12458015</v>
      </c>
      <c r="G241">
        <v>45054</v>
      </c>
      <c r="H241" t="s">
        <v>4809</v>
      </c>
      <c r="I241" t="s">
        <v>255</v>
      </c>
      <c r="J241" t="s">
        <v>249</v>
      </c>
      <c r="K241" t="s">
        <v>250</v>
      </c>
      <c r="L241" t="s">
        <v>251</v>
      </c>
      <c r="O241" s="111">
        <v>45054</v>
      </c>
      <c r="P241" t="s">
        <v>252</v>
      </c>
      <c r="Q241" t="s">
        <v>253</v>
      </c>
      <c r="R241" s="111">
        <v>45056</v>
      </c>
      <c r="W241">
        <v>0</v>
      </c>
      <c r="X241">
        <v>0</v>
      </c>
      <c r="Y241">
        <v>156.5</v>
      </c>
      <c r="Z241">
        <f t="shared" si="3"/>
        <v>156.5</v>
      </c>
    </row>
    <row r="242" spans="1:26">
      <c r="A242" t="s">
        <v>246</v>
      </c>
      <c r="B242">
        <v>3491168147</v>
      </c>
      <c r="C242" t="s">
        <v>306</v>
      </c>
      <c r="D242" t="s">
        <v>57</v>
      </c>
      <c r="E242" t="s">
        <v>58</v>
      </c>
      <c r="F242">
        <v>12288305</v>
      </c>
      <c r="G242">
        <v>45054</v>
      </c>
      <c r="H242" t="s">
        <v>4810</v>
      </c>
      <c r="I242" t="s">
        <v>255</v>
      </c>
      <c r="L242" t="s">
        <v>251</v>
      </c>
      <c r="O242" s="111">
        <v>45054</v>
      </c>
      <c r="P242" t="s">
        <v>252</v>
      </c>
      <c r="Q242" t="s">
        <v>253</v>
      </c>
      <c r="R242" s="111">
        <v>45055</v>
      </c>
      <c r="W242">
        <v>0</v>
      </c>
      <c r="X242">
        <v>0</v>
      </c>
      <c r="Y242">
        <v>1044</v>
      </c>
      <c r="Z242">
        <f t="shared" si="3"/>
        <v>1044</v>
      </c>
    </row>
    <row r="243" spans="1:26">
      <c r="A243" t="s">
        <v>246</v>
      </c>
      <c r="B243">
        <v>3491168147</v>
      </c>
      <c r="C243" t="s">
        <v>306</v>
      </c>
      <c r="D243" t="s">
        <v>53</v>
      </c>
      <c r="E243" t="s">
        <v>54</v>
      </c>
      <c r="F243">
        <v>12175202</v>
      </c>
      <c r="G243">
        <v>44985</v>
      </c>
      <c r="H243" t="s">
        <v>3235</v>
      </c>
      <c r="I243" t="s">
        <v>255</v>
      </c>
      <c r="J243" t="s">
        <v>249</v>
      </c>
      <c r="K243" t="s">
        <v>250</v>
      </c>
      <c r="L243" t="s">
        <v>251</v>
      </c>
      <c r="O243" s="111">
        <v>44986</v>
      </c>
      <c r="P243" t="s">
        <v>252</v>
      </c>
      <c r="Q243" t="s">
        <v>253</v>
      </c>
      <c r="R243" s="111">
        <v>44988</v>
      </c>
      <c r="W243">
        <v>695</v>
      </c>
      <c r="X243">
        <v>2299.4</v>
      </c>
      <c r="Y243">
        <v>1055</v>
      </c>
      <c r="Z243">
        <f t="shared" si="3"/>
        <v>4049.4</v>
      </c>
    </row>
    <row r="244" spans="1:26">
      <c r="A244" t="s">
        <v>246</v>
      </c>
      <c r="B244">
        <v>3491168147</v>
      </c>
      <c r="C244" t="s">
        <v>306</v>
      </c>
      <c r="D244" t="s">
        <v>53</v>
      </c>
      <c r="E244" t="s">
        <v>54</v>
      </c>
      <c r="F244">
        <v>11992296</v>
      </c>
      <c r="G244">
        <v>44986</v>
      </c>
      <c r="H244" t="s">
        <v>3234</v>
      </c>
      <c r="I244" t="s">
        <v>260</v>
      </c>
      <c r="L244" t="s">
        <v>251</v>
      </c>
      <c r="O244" s="111">
        <v>44987</v>
      </c>
      <c r="P244" t="s">
        <v>252</v>
      </c>
      <c r="Q244" t="s">
        <v>253</v>
      </c>
      <c r="R244" s="111">
        <v>44987</v>
      </c>
      <c r="W244">
        <v>35730.89</v>
      </c>
      <c r="X244">
        <v>45008.13</v>
      </c>
      <c r="Y244">
        <v>2490.25</v>
      </c>
      <c r="Z244">
        <f t="shared" si="3"/>
        <v>83229.26999999999</v>
      </c>
    </row>
    <row r="245" spans="1:26">
      <c r="A245" t="s">
        <v>246</v>
      </c>
      <c r="B245">
        <v>3491168147</v>
      </c>
      <c r="C245" t="s">
        <v>306</v>
      </c>
      <c r="D245" t="s">
        <v>53</v>
      </c>
      <c r="E245" t="s">
        <v>54</v>
      </c>
      <c r="F245">
        <v>12210347</v>
      </c>
      <c r="G245">
        <v>44993</v>
      </c>
      <c r="H245" t="s">
        <v>3236</v>
      </c>
      <c r="I245" t="s">
        <v>255</v>
      </c>
      <c r="L245" t="s">
        <v>251</v>
      </c>
      <c r="O245" s="111">
        <v>44994</v>
      </c>
      <c r="P245" t="s">
        <v>252</v>
      </c>
      <c r="Q245" t="s">
        <v>263</v>
      </c>
      <c r="R245" s="111">
        <v>45000</v>
      </c>
      <c r="W245">
        <v>1</v>
      </c>
      <c r="X245">
        <v>0</v>
      </c>
      <c r="Y245">
        <v>0</v>
      </c>
      <c r="Z245">
        <f t="shared" si="3"/>
        <v>1</v>
      </c>
    </row>
    <row r="246" spans="1:26">
      <c r="A246" t="s">
        <v>246</v>
      </c>
      <c r="B246">
        <v>3491168147</v>
      </c>
      <c r="C246" t="s">
        <v>306</v>
      </c>
      <c r="D246" t="s">
        <v>53</v>
      </c>
      <c r="E246" t="s">
        <v>54</v>
      </c>
      <c r="F246">
        <v>12219816</v>
      </c>
      <c r="G246">
        <v>44995</v>
      </c>
      <c r="H246" t="s">
        <v>3237</v>
      </c>
      <c r="I246" t="s">
        <v>255</v>
      </c>
      <c r="J246" t="s">
        <v>249</v>
      </c>
      <c r="K246" t="s">
        <v>250</v>
      </c>
      <c r="L246" t="s">
        <v>251</v>
      </c>
      <c r="O246" s="111">
        <v>45008</v>
      </c>
      <c r="P246" t="s">
        <v>252</v>
      </c>
      <c r="Q246" t="s">
        <v>253</v>
      </c>
      <c r="R246" s="111">
        <v>45012</v>
      </c>
      <c r="W246">
        <v>409.88</v>
      </c>
      <c r="X246">
        <v>1474.07</v>
      </c>
      <c r="Y246">
        <v>568.92999999999995</v>
      </c>
      <c r="Z246">
        <f t="shared" si="3"/>
        <v>2452.8799999999997</v>
      </c>
    </row>
    <row r="247" spans="1:26">
      <c r="A247" t="s">
        <v>246</v>
      </c>
      <c r="B247">
        <v>3491168147</v>
      </c>
      <c r="C247" t="s">
        <v>306</v>
      </c>
      <c r="D247" t="s">
        <v>53</v>
      </c>
      <c r="E247" t="s">
        <v>54</v>
      </c>
      <c r="F247">
        <v>12225387</v>
      </c>
      <c r="G247">
        <v>44998</v>
      </c>
      <c r="H247" t="s">
        <v>3238</v>
      </c>
      <c r="I247" t="s">
        <v>255</v>
      </c>
      <c r="L247" t="s">
        <v>251</v>
      </c>
      <c r="O247" s="111">
        <v>45000</v>
      </c>
      <c r="P247" t="s">
        <v>252</v>
      </c>
      <c r="Q247" t="s">
        <v>263</v>
      </c>
      <c r="R247" s="111">
        <v>45002</v>
      </c>
      <c r="W247">
        <v>1.01</v>
      </c>
      <c r="X247">
        <v>0</v>
      </c>
      <c r="Y247">
        <v>0</v>
      </c>
      <c r="Z247">
        <f t="shared" si="3"/>
        <v>1.01</v>
      </c>
    </row>
    <row r="248" spans="1:26">
      <c r="A248" t="s">
        <v>246</v>
      </c>
      <c r="B248">
        <v>3491168147</v>
      </c>
      <c r="C248" t="s">
        <v>306</v>
      </c>
      <c r="D248" t="s">
        <v>53</v>
      </c>
      <c r="E248" t="s">
        <v>54</v>
      </c>
      <c r="F248">
        <v>12254999</v>
      </c>
      <c r="G248">
        <v>45006</v>
      </c>
      <c r="H248" t="s">
        <v>3239</v>
      </c>
      <c r="I248" t="s">
        <v>255</v>
      </c>
      <c r="J248" t="s">
        <v>249</v>
      </c>
      <c r="K248" t="s">
        <v>250</v>
      </c>
      <c r="L248" t="s">
        <v>251</v>
      </c>
      <c r="O248" s="111">
        <v>45007</v>
      </c>
      <c r="P248" t="s">
        <v>252</v>
      </c>
      <c r="Q248" t="s">
        <v>253</v>
      </c>
      <c r="R248" s="111">
        <v>45009</v>
      </c>
      <c r="W248">
        <v>3246.5</v>
      </c>
      <c r="X248">
        <v>6816.5</v>
      </c>
      <c r="Y248">
        <v>14284.4</v>
      </c>
      <c r="Z248">
        <f t="shared" si="3"/>
        <v>24347.4</v>
      </c>
    </row>
    <row r="249" spans="1:26">
      <c r="A249" t="s">
        <v>246</v>
      </c>
      <c r="B249">
        <v>3491168147</v>
      </c>
      <c r="C249" t="s">
        <v>306</v>
      </c>
      <c r="D249" t="s">
        <v>53</v>
      </c>
      <c r="E249" t="s">
        <v>54</v>
      </c>
      <c r="F249">
        <v>12339287</v>
      </c>
      <c r="G249">
        <v>45021</v>
      </c>
      <c r="H249" t="s">
        <v>4341</v>
      </c>
      <c r="I249" t="s">
        <v>255</v>
      </c>
      <c r="J249" t="s">
        <v>249</v>
      </c>
      <c r="K249" t="s">
        <v>250</v>
      </c>
      <c r="L249" t="s">
        <v>251</v>
      </c>
      <c r="O249" s="111">
        <v>45022</v>
      </c>
      <c r="P249" t="s">
        <v>252</v>
      </c>
      <c r="Q249" t="s">
        <v>253</v>
      </c>
      <c r="R249" s="111">
        <v>45027</v>
      </c>
      <c r="W249">
        <v>0</v>
      </c>
      <c r="X249">
        <v>2140</v>
      </c>
      <c r="Y249">
        <v>5829.25</v>
      </c>
      <c r="Z249">
        <f t="shared" si="3"/>
        <v>7969.25</v>
      </c>
    </row>
    <row r="250" spans="1:26">
      <c r="A250" t="s">
        <v>246</v>
      </c>
      <c r="B250">
        <v>3491168147</v>
      </c>
      <c r="C250" t="s">
        <v>306</v>
      </c>
      <c r="D250" t="s">
        <v>53</v>
      </c>
      <c r="E250" t="s">
        <v>54</v>
      </c>
      <c r="F250">
        <v>12352464</v>
      </c>
      <c r="G250">
        <v>45027</v>
      </c>
      <c r="H250" t="s">
        <v>4342</v>
      </c>
      <c r="I250" t="s">
        <v>255</v>
      </c>
      <c r="J250" t="s">
        <v>249</v>
      </c>
      <c r="K250" t="s">
        <v>268</v>
      </c>
      <c r="L250" t="s">
        <v>251</v>
      </c>
      <c r="O250" s="111">
        <v>45027</v>
      </c>
      <c r="P250" t="s">
        <v>252</v>
      </c>
      <c r="Q250" t="s">
        <v>257</v>
      </c>
      <c r="R250" s="111">
        <v>45028</v>
      </c>
      <c r="W250">
        <v>0</v>
      </c>
      <c r="X250">
        <v>0</v>
      </c>
      <c r="Y250">
        <v>0</v>
      </c>
      <c r="Z250">
        <f t="shared" si="3"/>
        <v>0</v>
      </c>
    </row>
    <row r="251" spans="1:26">
      <c r="A251" t="s">
        <v>246</v>
      </c>
      <c r="B251">
        <v>3491168147</v>
      </c>
      <c r="C251" t="s">
        <v>306</v>
      </c>
      <c r="D251" t="s">
        <v>53</v>
      </c>
      <c r="E251" t="s">
        <v>54</v>
      </c>
      <c r="F251">
        <v>12372151</v>
      </c>
      <c r="G251">
        <v>45033</v>
      </c>
      <c r="H251" t="s">
        <v>4343</v>
      </c>
      <c r="I251" t="s">
        <v>255</v>
      </c>
      <c r="J251" t="s">
        <v>249</v>
      </c>
      <c r="K251" t="s">
        <v>250</v>
      </c>
      <c r="L251" t="s">
        <v>251</v>
      </c>
      <c r="O251" s="111">
        <v>45033</v>
      </c>
      <c r="P251" t="s">
        <v>252</v>
      </c>
      <c r="Q251" t="s">
        <v>253</v>
      </c>
      <c r="R251" s="111">
        <v>45034</v>
      </c>
      <c r="W251">
        <v>0</v>
      </c>
      <c r="X251">
        <v>956.76</v>
      </c>
      <c r="Y251">
        <v>4921.8500000000004</v>
      </c>
      <c r="Z251">
        <f t="shared" si="3"/>
        <v>5878.6100000000006</v>
      </c>
    </row>
    <row r="252" spans="1:26">
      <c r="A252" t="s">
        <v>246</v>
      </c>
      <c r="B252">
        <v>3491168147</v>
      </c>
      <c r="C252" t="s">
        <v>306</v>
      </c>
      <c r="D252" t="s">
        <v>53</v>
      </c>
      <c r="E252" t="s">
        <v>54</v>
      </c>
      <c r="F252">
        <v>1008907</v>
      </c>
      <c r="G252">
        <v>45040</v>
      </c>
      <c r="H252" t="s">
        <v>4344</v>
      </c>
      <c r="I252" t="s">
        <v>255</v>
      </c>
      <c r="J252" t="s">
        <v>249</v>
      </c>
      <c r="K252" t="s">
        <v>268</v>
      </c>
      <c r="L252" t="s">
        <v>251</v>
      </c>
      <c r="O252" s="111">
        <v>45040</v>
      </c>
      <c r="P252" t="s">
        <v>252</v>
      </c>
      <c r="Q252" t="s">
        <v>253</v>
      </c>
      <c r="R252" s="111">
        <v>45042</v>
      </c>
      <c r="W252">
        <v>0</v>
      </c>
      <c r="X252">
        <v>3270</v>
      </c>
      <c r="Y252">
        <v>8928.48</v>
      </c>
      <c r="Z252">
        <f t="shared" si="3"/>
        <v>12198.48</v>
      </c>
    </row>
    <row r="253" spans="1:26">
      <c r="A253" t="s">
        <v>246</v>
      </c>
      <c r="B253">
        <v>3491168147</v>
      </c>
      <c r="C253" t="s">
        <v>306</v>
      </c>
      <c r="D253" t="s">
        <v>53</v>
      </c>
      <c r="E253" t="s">
        <v>54</v>
      </c>
      <c r="F253">
        <v>12422780</v>
      </c>
      <c r="G253">
        <v>45044</v>
      </c>
      <c r="H253" t="s">
        <v>4345</v>
      </c>
      <c r="I253" t="s">
        <v>255</v>
      </c>
      <c r="J253" t="s">
        <v>249</v>
      </c>
      <c r="K253" t="s">
        <v>250</v>
      </c>
      <c r="L253" t="s">
        <v>251</v>
      </c>
      <c r="O253" s="111">
        <v>45044</v>
      </c>
      <c r="P253" t="s">
        <v>252</v>
      </c>
      <c r="Q253" t="s">
        <v>253</v>
      </c>
      <c r="R253" s="111">
        <v>45048</v>
      </c>
      <c r="W253">
        <v>0</v>
      </c>
      <c r="X253">
        <v>0</v>
      </c>
      <c r="Y253">
        <v>400</v>
      </c>
      <c r="Z253">
        <f t="shared" si="3"/>
        <v>400</v>
      </c>
    </row>
    <row r="254" spans="1:26">
      <c r="A254" t="s">
        <v>246</v>
      </c>
      <c r="B254">
        <v>3491168147</v>
      </c>
      <c r="C254" t="s">
        <v>306</v>
      </c>
      <c r="D254" t="s">
        <v>53</v>
      </c>
      <c r="E254" t="s">
        <v>54</v>
      </c>
      <c r="F254">
        <v>12473985</v>
      </c>
      <c r="G254">
        <v>45057</v>
      </c>
      <c r="H254" t="s">
        <v>4811</v>
      </c>
      <c r="I254" t="s">
        <v>255</v>
      </c>
      <c r="J254" t="s">
        <v>249</v>
      </c>
      <c r="K254" t="s">
        <v>268</v>
      </c>
      <c r="L254" t="s">
        <v>251</v>
      </c>
      <c r="O254" s="111">
        <v>45057</v>
      </c>
      <c r="P254" t="s">
        <v>252</v>
      </c>
      <c r="Q254" t="s">
        <v>253</v>
      </c>
      <c r="R254" s="111">
        <v>45061</v>
      </c>
      <c r="W254">
        <v>0</v>
      </c>
      <c r="X254">
        <v>0</v>
      </c>
      <c r="Y254">
        <v>1960</v>
      </c>
      <c r="Z254">
        <f t="shared" si="3"/>
        <v>1960</v>
      </c>
    </row>
    <row r="255" spans="1:26">
      <c r="A255" t="s">
        <v>246</v>
      </c>
      <c r="B255">
        <v>3491168147</v>
      </c>
      <c r="C255" t="s">
        <v>306</v>
      </c>
      <c r="D255" t="s">
        <v>53</v>
      </c>
      <c r="E255" t="s">
        <v>54</v>
      </c>
      <c r="F255">
        <v>7953991</v>
      </c>
      <c r="G255">
        <v>45061</v>
      </c>
      <c r="H255" t="s">
        <v>4812</v>
      </c>
      <c r="I255" t="s">
        <v>255</v>
      </c>
      <c r="J255" t="s">
        <v>249</v>
      </c>
      <c r="K255" t="s">
        <v>250</v>
      </c>
      <c r="L255" t="s">
        <v>251</v>
      </c>
      <c r="O255" s="111">
        <v>45061</v>
      </c>
      <c r="P255" t="s">
        <v>252</v>
      </c>
      <c r="Q255" t="s">
        <v>253</v>
      </c>
      <c r="R255" s="111">
        <v>45062</v>
      </c>
      <c r="W255">
        <v>0</v>
      </c>
      <c r="X255">
        <v>0</v>
      </c>
      <c r="Y255">
        <v>99</v>
      </c>
      <c r="Z255">
        <f t="shared" si="3"/>
        <v>99</v>
      </c>
    </row>
    <row r="256" spans="1:26">
      <c r="A256" t="s">
        <v>246</v>
      </c>
      <c r="B256">
        <v>3491168147</v>
      </c>
      <c r="C256" t="s">
        <v>306</v>
      </c>
      <c r="D256" t="s">
        <v>53</v>
      </c>
      <c r="E256" t="s">
        <v>54</v>
      </c>
      <c r="F256">
        <v>11470078</v>
      </c>
      <c r="G256">
        <v>45065</v>
      </c>
      <c r="H256" t="s">
        <v>4813</v>
      </c>
      <c r="I256" t="s">
        <v>260</v>
      </c>
      <c r="L256" t="s">
        <v>251</v>
      </c>
      <c r="O256" s="111">
        <v>45065</v>
      </c>
      <c r="P256" t="s">
        <v>252</v>
      </c>
      <c r="Q256" t="s">
        <v>253</v>
      </c>
      <c r="R256" s="111">
        <v>45068</v>
      </c>
      <c r="W256">
        <v>0</v>
      </c>
      <c r="X256">
        <v>0</v>
      </c>
      <c r="Y256">
        <v>448</v>
      </c>
      <c r="Z256">
        <f t="shared" si="3"/>
        <v>448</v>
      </c>
    </row>
    <row r="257" spans="1:26">
      <c r="A257" t="s">
        <v>246</v>
      </c>
      <c r="B257">
        <v>3491168147</v>
      </c>
      <c r="C257" t="s">
        <v>306</v>
      </c>
      <c r="D257" t="s">
        <v>53</v>
      </c>
      <c r="E257" t="s">
        <v>54</v>
      </c>
      <c r="F257">
        <v>12513144</v>
      </c>
      <c r="G257">
        <v>45068</v>
      </c>
      <c r="H257" t="s">
        <v>4814</v>
      </c>
      <c r="I257" t="s">
        <v>255</v>
      </c>
      <c r="J257" t="s">
        <v>249</v>
      </c>
      <c r="K257" t="s">
        <v>268</v>
      </c>
      <c r="L257" t="s">
        <v>251</v>
      </c>
      <c r="O257" s="111">
        <v>45068</v>
      </c>
      <c r="P257" t="s">
        <v>252</v>
      </c>
      <c r="Q257" t="s">
        <v>253</v>
      </c>
      <c r="R257" s="111">
        <v>45069</v>
      </c>
      <c r="W257">
        <v>0</v>
      </c>
      <c r="X257">
        <v>0</v>
      </c>
      <c r="Y257">
        <v>7510</v>
      </c>
      <c r="Z257">
        <f t="shared" si="3"/>
        <v>7510</v>
      </c>
    </row>
    <row r="258" spans="1:26">
      <c r="A258" t="s">
        <v>246</v>
      </c>
      <c r="B258">
        <v>3491168147</v>
      </c>
      <c r="C258" t="s">
        <v>306</v>
      </c>
      <c r="D258" t="s">
        <v>4777</v>
      </c>
      <c r="E258" t="s">
        <v>54</v>
      </c>
      <c r="F258">
        <v>12447139</v>
      </c>
      <c r="G258">
        <v>45050</v>
      </c>
      <c r="H258" t="s">
        <v>4815</v>
      </c>
      <c r="I258" t="s">
        <v>260</v>
      </c>
      <c r="L258" t="s">
        <v>251</v>
      </c>
      <c r="O258" s="111">
        <v>45050</v>
      </c>
      <c r="P258" t="s">
        <v>252</v>
      </c>
      <c r="Q258" t="s">
        <v>263</v>
      </c>
      <c r="R258" s="111">
        <v>45051</v>
      </c>
      <c r="W258">
        <v>0</v>
      </c>
      <c r="X258">
        <v>0</v>
      </c>
      <c r="Y258">
        <v>0</v>
      </c>
      <c r="Z258">
        <f t="shared" si="3"/>
        <v>0</v>
      </c>
    </row>
    <row r="259" spans="1:26">
      <c r="A259" t="s">
        <v>246</v>
      </c>
      <c r="B259">
        <v>3491168147</v>
      </c>
      <c r="C259" t="s">
        <v>306</v>
      </c>
      <c r="D259" t="s">
        <v>4777</v>
      </c>
      <c r="E259" t="s">
        <v>54</v>
      </c>
      <c r="F259">
        <v>12447437</v>
      </c>
      <c r="G259">
        <v>45050</v>
      </c>
      <c r="H259" t="s">
        <v>4816</v>
      </c>
      <c r="I259" t="s">
        <v>255</v>
      </c>
      <c r="J259" t="s">
        <v>249</v>
      </c>
      <c r="K259" t="s">
        <v>250</v>
      </c>
      <c r="L259" t="s">
        <v>251</v>
      </c>
      <c r="O259" s="111">
        <v>45050</v>
      </c>
      <c r="P259" t="s">
        <v>252</v>
      </c>
      <c r="Q259" t="s">
        <v>253</v>
      </c>
      <c r="R259" s="111">
        <v>45051</v>
      </c>
      <c r="W259">
        <v>0</v>
      </c>
      <c r="X259">
        <v>0</v>
      </c>
      <c r="Y259">
        <v>2040</v>
      </c>
      <c r="Z259">
        <f t="shared" ref="Z259:Z322" si="4">SUM(W259:Y259)</f>
        <v>2040</v>
      </c>
    </row>
    <row r="260" spans="1:26">
      <c r="A260" t="s">
        <v>246</v>
      </c>
      <c r="B260">
        <v>3491168147</v>
      </c>
      <c r="C260" t="s">
        <v>306</v>
      </c>
      <c r="D260" t="s">
        <v>3885</v>
      </c>
      <c r="E260" t="s">
        <v>54</v>
      </c>
      <c r="F260">
        <v>12447765</v>
      </c>
      <c r="G260">
        <v>45051</v>
      </c>
      <c r="H260" t="s">
        <v>4817</v>
      </c>
      <c r="I260" t="s">
        <v>255</v>
      </c>
      <c r="J260" t="s">
        <v>249</v>
      </c>
      <c r="K260" t="s">
        <v>250</v>
      </c>
      <c r="L260" t="s">
        <v>251</v>
      </c>
      <c r="O260" s="111">
        <v>45051</v>
      </c>
      <c r="P260" t="s">
        <v>252</v>
      </c>
      <c r="Q260" t="s">
        <v>253</v>
      </c>
      <c r="R260" s="111">
        <v>45051</v>
      </c>
      <c r="W260">
        <v>0</v>
      </c>
      <c r="X260">
        <v>0</v>
      </c>
      <c r="Y260">
        <v>2781.59</v>
      </c>
      <c r="Z260">
        <f t="shared" si="4"/>
        <v>2781.59</v>
      </c>
    </row>
    <row r="261" spans="1:26">
      <c r="A261" t="s">
        <v>246</v>
      </c>
      <c r="B261">
        <v>3491168147</v>
      </c>
      <c r="C261" t="s">
        <v>306</v>
      </c>
      <c r="D261" t="s">
        <v>265</v>
      </c>
      <c r="E261" t="s">
        <v>54</v>
      </c>
      <c r="F261">
        <v>8139505</v>
      </c>
      <c r="G261">
        <v>44985</v>
      </c>
      <c r="H261" t="s">
        <v>3240</v>
      </c>
      <c r="I261" t="s">
        <v>255</v>
      </c>
      <c r="J261" t="s">
        <v>249</v>
      </c>
      <c r="K261" t="s">
        <v>250</v>
      </c>
      <c r="L261" t="s">
        <v>251</v>
      </c>
      <c r="O261" s="111">
        <v>44986</v>
      </c>
      <c r="P261" t="s">
        <v>252</v>
      </c>
      <c r="Q261" t="s">
        <v>282</v>
      </c>
      <c r="R261" s="111">
        <v>44988</v>
      </c>
      <c r="W261">
        <v>55.02</v>
      </c>
      <c r="X261">
        <v>356.3</v>
      </c>
      <c r="Y261">
        <v>0</v>
      </c>
      <c r="Z261">
        <f t="shared" si="4"/>
        <v>411.32</v>
      </c>
    </row>
    <row r="262" spans="1:26">
      <c r="A262" t="s">
        <v>246</v>
      </c>
      <c r="B262">
        <v>3491168147</v>
      </c>
      <c r="C262" t="s">
        <v>306</v>
      </c>
      <c r="D262" t="s">
        <v>265</v>
      </c>
      <c r="E262" t="s">
        <v>54</v>
      </c>
      <c r="F262">
        <v>12371997</v>
      </c>
      <c r="G262">
        <v>45031</v>
      </c>
      <c r="H262" t="s">
        <v>4346</v>
      </c>
      <c r="I262" t="s">
        <v>255</v>
      </c>
      <c r="J262" t="s">
        <v>249</v>
      </c>
      <c r="K262" t="s">
        <v>250</v>
      </c>
      <c r="L262" t="s">
        <v>251</v>
      </c>
      <c r="O262" s="111">
        <v>45031</v>
      </c>
      <c r="P262" t="s">
        <v>252</v>
      </c>
      <c r="Q262" t="s">
        <v>253</v>
      </c>
      <c r="R262" s="111">
        <v>45033</v>
      </c>
      <c r="W262">
        <v>0</v>
      </c>
      <c r="X262">
        <v>390.48</v>
      </c>
      <c r="Y262">
        <v>1267.5</v>
      </c>
      <c r="Z262">
        <f t="shared" si="4"/>
        <v>1657.98</v>
      </c>
    </row>
    <row r="263" spans="1:26">
      <c r="A263" t="s">
        <v>246</v>
      </c>
      <c r="B263">
        <v>3491168147</v>
      </c>
      <c r="C263" t="s">
        <v>306</v>
      </c>
      <c r="D263" t="s">
        <v>1053</v>
      </c>
      <c r="E263" t="s">
        <v>54</v>
      </c>
      <c r="F263">
        <v>12353250</v>
      </c>
      <c r="G263">
        <v>45027</v>
      </c>
      <c r="H263" t="s">
        <v>4347</v>
      </c>
      <c r="I263" t="s">
        <v>256</v>
      </c>
      <c r="J263" t="s">
        <v>249</v>
      </c>
      <c r="K263" t="s">
        <v>805</v>
      </c>
      <c r="L263" t="s">
        <v>251</v>
      </c>
      <c r="O263" s="111">
        <v>45028</v>
      </c>
      <c r="P263" t="s">
        <v>252</v>
      </c>
      <c r="Q263" t="s">
        <v>282</v>
      </c>
      <c r="R263" s="111">
        <v>45028</v>
      </c>
      <c r="W263">
        <v>0</v>
      </c>
      <c r="X263">
        <v>24</v>
      </c>
      <c r="Y263">
        <v>0</v>
      </c>
      <c r="Z263">
        <f t="shared" si="4"/>
        <v>24</v>
      </c>
    </row>
    <row r="264" spans="1:26">
      <c r="A264" t="s">
        <v>246</v>
      </c>
      <c r="B264">
        <v>3804044190</v>
      </c>
      <c r="C264" t="s">
        <v>629</v>
      </c>
      <c r="D264" t="s">
        <v>247</v>
      </c>
      <c r="E264" t="s">
        <v>54</v>
      </c>
      <c r="F264">
        <v>12230594</v>
      </c>
      <c r="G264">
        <v>44999</v>
      </c>
      <c r="H264" t="s">
        <v>3215</v>
      </c>
      <c r="I264" t="s">
        <v>255</v>
      </c>
      <c r="J264" t="s">
        <v>249</v>
      </c>
      <c r="K264" t="s">
        <v>250</v>
      </c>
      <c r="L264" t="s">
        <v>251</v>
      </c>
      <c r="O264" s="111">
        <v>44999</v>
      </c>
      <c r="P264" t="s">
        <v>252</v>
      </c>
      <c r="Q264" t="s">
        <v>253</v>
      </c>
      <c r="R264" s="111">
        <v>45000</v>
      </c>
      <c r="W264">
        <v>3378.1</v>
      </c>
      <c r="X264">
        <v>6261.28</v>
      </c>
      <c r="Y264">
        <v>7424.61</v>
      </c>
      <c r="Z264">
        <f t="shared" si="4"/>
        <v>17063.989999999998</v>
      </c>
    </row>
    <row r="265" spans="1:26">
      <c r="A265" t="s">
        <v>246</v>
      </c>
      <c r="B265">
        <v>3804044190</v>
      </c>
      <c r="C265" t="s">
        <v>629</v>
      </c>
      <c r="D265" t="s">
        <v>57</v>
      </c>
      <c r="E265" t="s">
        <v>58</v>
      </c>
      <c r="F265">
        <v>12201715</v>
      </c>
      <c r="G265">
        <v>44991</v>
      </c>
      <c r="H265" t="s">
        <v>3217</v>
      </c>
      <c r="I265" t="s">
        <v>256</v>
      </c>
      <c r="J265" t="s">
        <v>249</v>
      </c>
      <c r="K265" t="s">
        <v>268</v>
      </c>
      <c r="L265" t="s">
        <v>251</v>
      </c>
      <c r="O265" s="111">
        <v>44991</v>
      </c>
      <c r="P265" t="s">
        <v>252</v>
      </c>
      <c r="Q265" t="s">
        <v>253</v>
      </c>
      <c r="R265" s="111">
        <v>44992</v>
      </c>
      <c r="W265">
        <v>5442.3</v>
      </c>
      <c r="X265">
        <v>7980.35</v>
      </c>
      <c r="Y265">
        <v>10900.3</v>
      </c>
      <c r="Z265">
        <f t="shared" si="4"/>
        <v>24322.95</v>
      </c>
    </row>
    <row r="266" spans="1:26">
      <c r="A266" t="s">
        <v>246</v>
      </c>
      <c r="B266">
        <v>3804044190</v>
      </c>
      <c r="C266" t="s">
        <v>629</v>
      </c>
      <c r="D266" t="s">
        <v>57</v>
      </c>
      <c r="E266" t="s">
        <v>58</v>
      </c>
      <c r="F266">
        <v>239099</v>
      </c>
      <c r="G266">
        <v>44992</v>
      </c>
      <c r="H266" t="s">
        <v>3216</v>
      </c>
      <c r="I266" t="s">
        <v>256</v>
      </c>
      <c r="J266" t="s">
        <v>249</v>
      </c>
      <c r="K266" t="s">
        <v>1168</v>
      </c>
      <c r="L266" t="s">
        <v>251</v>
      </c>
      <c r="O266" s="111">
        <v>44992</v>
      </c>
      <c r="P266" t="s">
        <v>252</v>
      </c>
      <c r="Q266" t="s">
        <v>253</v>
      </c>
      <c r="R266" s="111">
        <v>45034</v>
      </c>
      <c r="W266">
        <v>41110.67</v>
      </c>
      <c r="X266">
        <v>45519.8</v>
      </c>
      <c r="Y266">
        <v>35716.620000000003</v>
      </c>
      <c r="Z266">
        <f t="shared" si="4"/>
        <v>122347.09</v>
      </c>
    </row>
    <row r="267" spans="1:26">
      <c r="A267" t="s">
        <v>246</v>
      </c>
      <c r="B267">
        <v>3804044190</v>
      </c>
      <c r="C267" t="s">
        <v>629</v>
      </c>
      <c r="D267" t="s">
        <v>57</v>
      </c>
      <c r="E267" t="s">
        <v>58</v>
      </c>
      <c r="F267">
        <v>12209770</v>
      </c>
      <c r="G267">
        <v>44995</v>
      </c>
      <c r="H267" t="s">
        <v>3218</v>
      </c>
      <c r="I267" t="s">
        <v>255</v>
      </c>
      <c r="J267" t="s">
        <v>249</v>
      </c>
      <c r="K267" t="s">
        <v>250</v>
      </c>
      <c r="L267" t="s">
        <v>251</v>
      </c>
      <c r="O267" s="111">
        <v>44995</v>
      </c>
      <c r="P267" t="s">
        <v>252</v>
      </c>
      <c r="Q267" t="s">
        <v>253</v>
      </c>
      <c r="R267" s="111">
        <v>44999</v>
      </c>
      <c r="W267">
        <v>4001.12</v>
      </c>
      <c r="X267">
        <v>5953.8899999999994</v>
      </c>
      <c r="Y267">
        <v>6567.35</v>
      </c>
      <c r="Z267">
        <f t="shared" si="4"/>
        <v>16522.36</v>
      </c>
    </row>
    <row r="268" spans="1:26">
      <c r="A268" t="s">
        <v>246</v>
      </c>
      <c r="B268">
        <v>3804044190</v>
      </c>
      <c r="C268" t="s">
        <v>629</v>
      </c>
      <c r="D268" t="s">
        <v>57</v>
      </c>
      <c r="E268" t="s">
        <v>58</v>
      </c>
      <c r="F268">
        <v>4162925</v>
      </c>
      <c r="G268">
        <v>45026</v>
      </c>
      <c r="H268" t="s">
        <v>4348</v>
      </c>
      <c r="I268" t="s">
        <v>255</v>
      </c>
      <c r="J268" t="s">
        <v>249</v>
      </c>
      <c r="K268" t="s">
        <v>268</v>
      </c>
      <c r="L268" t="s">
        <v>251</v>
      </c>
      <c r="O268" s="111">
        <v>45026</v>
      </c>
      <c r="P268" t="s">
        <v>252</v>
      </c>
      <c r="Q268" t="s">
        <v>282</v>
      </c>
      <c r="R268" s="111">
        <v>45027</v>
      </c>
      <c r="W268">
        <v>0</v>
      </c>
      <c r="X268">
        <v>38.5</v>
      </c>
      <c r="Y268">
        <v>0</v>
      </c>
      <c r="Z268">
        <f t="shared" si="4"/>
        <v>38.5</v>
      </c>
    </row>
    <row r="269" spans="1:26">
      <c r="A269" t="s">
        <v>246</v>
      </c>
      <c r="B269">
        <v>3804044190</v>
      </c>
      <c r="C269" t="s">
        <v>629</v>
      </c>
      <c r="D269" t="s">
        <v>57</v>
      </c>
      <c r="E269" t="s">
        <v>58</v>
      </c>
      <c r="F269">
        <v>12407732</v>
      </c>
      <c r="G269">
        <v>45042</v>
      </c>
      <c r="H269" t="s">
        <v>4349</v>
      </c>
      <c r="I269" t="s">
        <v>255</v>
      </c>
      <c r="J269" t="s">
        <v>249</v>
      </c>
      <c r="K269" t="s">
        <v>250</v>
      </c>
      <c r="L269" t="s">
        <v>251</v>
      </c>
      <c r="O269" s="111">
        <v>45042</v>
      </c>
      <c r="P269" t="s">
        <v>252</v>
      </c>
      <c r="Q269" t="s">
        <v>253</v>
      </c>
      <c r="R269" s="111">
        <v>45043</v>
      </c>
      <c r="W269">
        <v>0</v>
      </c>
      <c r="X269">
        <v>961</v>
      </c>
      <c r="Y269">
        <v>3824.1</v>
      </c>
      <c r="Z269">
        <f t="shared" si="4"/>
        <v>4785.1000000000004</v>
      </c>
    </row>
    <row r="270" spans="1:26">
      <c r="A270" t="s">
        <v>246</v>
      </c>
      <c r="B270">
        <v>3804044190</v>
      </c>
      <c r="C270" t="s">
        <v>629</v>
      </c>
      <c r="D270" t="s">
        <v>57</v>
      </c>
      <c r="E270" t="s">
        <v>58</v>
      </c>
      <c r="F270">
        <v>12408108</v>
      </c>
      <c r="G270">
        <v>45042</v>
      </c>
      <c r="H270" t="s">
        <v>4350</v>
      </c>
      <c r="I270" t="s">
        <v>255</v>
      </c>
      <c r="L270" t="s">
        <v>251</v>
      </c>
      <c r="O270" s="111">
        <v>45042</v>
      </c>
      <c r="P270" t="s">
        <v>252</v>
      </c>
      <c r="Q270" t="s">
        <v>263</v>
      </c>
      <c r="R270" s="111">
        <v>45043</v>
      </c>
      <c r="W270">
        <v>0</v>
      </c>
      <c r="X270">
        <v>1</v>
      </c>
      <c r="Y270">
        <v>0</v>
      </c>
      <c r="Z270">
        <f t="shared" si="4"/>
        <v>1</v>
      </c>
    </row>
    <row r="271" spans="1:26">
      <c r="A271" t="s">
        <v>246</v>
      </c>
      <c r="B271">
        <v>3804044190</v>
      </c>
      <c r="C271" t="s">
        <v>629</v>
      </c>
      <c r="D271" t="s">
        <v>57</v>
      </c>
      <c r="E271" t="s">
        <v>58</v>
      </c>
      <c r="F271">
        <v>12408728</v>
      </c>
      <c r="G271">
        <v>45042</v>
      </c>
      <c r="H271" t="s">
        <v>4351</v>
      </c>
      <c r="I271" t="s">
        <v>255</v>
      </c>
      <c r="J271" t="s">
        <v>249</v>
      </c>
      <c r="K271" t="s">
        <v>250</v>
      </c>
      <c r="L271" t="s">
        <v>251</v>
      </c>
      <c r="O271" s="111">
        <v>45042</v>
      </c>
      <c r="P271" t="s">
        <v>252</v>
      </c>
      <c r="Q271" t="s">
        <v>253</v>
      </c>
      <c r="R271" s="111">
        <v>45043</v>
      </c>
      <c r="W271">
        <v>0</v>
      </c>
      <c r="X271">
        <v>1</v>
      </c>
      <c r="Y271">
        <v>1515.46</v>
      </c>
      <c r="Z271">
        <f t="shared" si="4"/>
        <v>1516.46</v>
      </c>
    </row>
    <row r="272" spans="1:26">
      <c r="A272" t="s">
        <v>246</v>
      </c>
      <c r="B272">
        <v>3804044190</v>
      </c>
      <c r="C272" t="s">
        <v>629</v>
      </c>
      <c r="D272" t="s">
        <v>57</v>
      </c>
      <c r="E272" t="s">
        <v>58</v>
      </c>
      <c r="F272">
        <v>12351835</v>
      </c>
      <c r="G272">
        <v>45050</v>
      </c>
      <c r="H272" t="s">
        <v>4818</v>
      </c>
      <c r="I272" t="s">
        <v>260</v>
      </c>
      <c r="J272" t="s">
        <v>259</v>
      </c>
      <c r="K272" t="s">
        <v>3124</v>
      </c>
      <c r="L272" t="s">
        <v>251</v>
      </c>
      <c r="O272" s="111">
        <v>45050</v>
      </c>
      <c r="P272" t="s">
        <v>252</v>
      </c>
      <c r="Q272" t="s">
        <v>253</v>
      </c>
      <c r="R272" s="111">
        <v>45051</v>
      </c>
      <c r="W272">
        <v>0</v>
      </c>
      <c r="X272">
        <v>0</v>
      </c>
      <c r="Y272">
        <v>1172</v>
      </c>
      <c r="Z272">
        <f t="shared" si="4"/>
        <v>1172</v>
      </c>
    </row>
    <row r="273" spans="1:26">
      <c r="A273" t="s">
        <v>246</v>
      </c>
      <c r="B273">
        <v>3804044190</v>
      </c>
      <c r="C273" t="s">
        <v>629</v>
      </c>
      <c r="D273" t="s">
        <v>57</v>
      </c>
      <c r="E273" t="s">
        <v>58</v>
      </c>
      <c r="F273">
        <v>12457938</v>
      </c>
      <c r="G273">
        <v>45056</v>
      </c>
      <c r="H273" t="s">
        <v>4819</v>
      </c>
      <c r="I273" t="s">
        <v>255</v>
      </c>
      <c r="J273" t="s">
        <v>249</v>
      </c>
      <c r="K273" t="s">
        <v>268</v>
      </c>
      <c r="L273" t="s">
        <v>251</v>
      </c>
      <c r="O273" s="111">
        <v>45056</v>
      </c>
      <c r="P273" t="s">
        <v>252</v>
      </c>
      <c r="Q273" t="s">
        <v>253</v>
      </c>
      <c r="R273" s="111">
        <v>45057</v>
      </c>
      <c r="W273">
        <v>0</v>
      </c>
      <c r="X273">
        <v>0</v>
      </c>
      <c r="Y273">
        <v>10760</v>
      </c>
      <c r="Z273">
        <f t="shared" si="4"/>
        <v>10760</v>
      </c>
    </row>
    <row r="274" spans="1:26">
      <c r="A274" t="s">
        <v>246</v>
      </c>
      <c r="B274">
        <v>3804044190</v>
      </c>
      <c r="C274" t="s">
        <v>629</v>
      </c>
      <c r="D274" t="s">
        <v>57</v>
      </c>
      <c r="E274" t="s">
        <v>58</v>
      </c>
      <c r="F274">
        <v>12128695</v>
      </c>
      <c r="G274">
        <v>45056</v>
      </c>
      <c r="H274" t="s">
        <v>4820</v>
      </c>
      <c r="I274" t="s">
        <v>255</v>
      </c>
      <c r="J274" t="s">
        <v>249</v>
      </c>
      <c r="K274" t="s">
        <v>250</v>
      </c>
      <c r="L274" t="s">
        <v>251</v>
      </c>
      <c r="O274" s="111">
        <v>45056</v>
      </c>
      <c r="P274" t="s">
        <v>252</v>
      </c>
      <c r="Q274" t="s">
        <v>253</v>
      </c>
      <c r="R274" s="111">
        <v>45057</v>
      </c>
      <c r="W274">
        <v>0</v>
      </c>
      <c r="X274">
        <v>0</v>
      </c>
      <c r="Y274">
        <v>1600</v>
      </c>
      <c r="Z274">
        <f t="shared" si="4"/>
        <v>1600</v>
      </c>
    </row>
    <row r="275" spans="1:26">
      <c r="A275" t="s">
        <v>246</v>
      </c>
      <c r="B275">
        <v>4288358132</v>
      </c>
      <c r="C275" t="s">
        <v>165</v>
      </c>
      <c r="D275" t="s">
        <v>2171</v>
      </c>
      <c r="E275" t="s">
        <v>54</v>
      </c>
      <c r="F275">
        <v>12368105</v>
      </c>
      <c r="G275">
        <v>45030</v>
      </c>
      <c r="H275" t="s">
        <v>4352</v>
      </c>
      <c r="I275" t="s">
        <v>255</v>
      </c>
      <c r="J275" t="s">
        <v>249</v>
      </c>
      <c r="K275" t="s">
        <v>268</v>
      </c>
      <c r="L275" t="s">
        <v>251</v>
      </c>
      <c r="O275" s="111">
        <v>45030</v>
      </c>
      <c r="P275" t="s">
        <v>252</v>
      </c>
      <c r="Q275" t="s">
        <v>253</v>
      </c>
      <c r="R275" s="111">
        <v>45033</v>
      </c>
      <c r="W275">
        <v>0</v>
      </c>
      <c r="X275">
        <v>46612.07</v>
      </c>
      <c r="Y275">
        <v>147857.15</v>
      </c>
      <c r="Z275">
        <f t="shared" si="4"/>
        <v>194469.22</v>
      </c>
    </row>
    <row r="276" spans="1:26">
      <c r="A276" t="s">
        <v>246</v>
      </c>
      <c r="B276">
        <v>4288358132</v>
      </c>
      <c r="C276" t="s">
        <v>165</v>
      </c>
      <c r="D276" t="s">
        <v>264</v>
      </c>
      <c r="E276" t="s">
        <v>54</v>
      </c>
      <c r="F276">
        <v>12201411</v>
      </c>
      <c r="G276">
        <v>44991</v>
      </c>
      <c r="H276" t="s">
        <v>3988</v>
      </c>
      <c r="I276" t="s">
        <v>255</v>
      </c>
      <c r="J276" t="s">
        <v>249</v>
      </c>
      <c r="K276" t="s">
        <v>250</v>
      </c>
      <c r="L276" t="s">
        <v>251</v>
      </c>
      <c r="O276" s="111">
        <v>44991</v>
      </c>
      <c r="P276" t="s">
        <v>252</v>
      </c>
      <c r="Q276" t="s">
        <v>282</v>
      </c>
      <c r="R276" s="111">
        <v>44992</v>
      </c>
      <c r="W276">
        <v>50.96</v>
      </c>
      <c r="X276">
        <v>0</v>
      </c>
      <c r="Y276">
        <v>0</v>
      </c>
      <c r="Z276">
        <f t="shared" si="4"/>
        <v>50.96</v>
      </c>
    </row>
    <row r="277" spans="1:26">
      <c r="A277" t="s">
        <v>246</v>
      </c>
      <c r="B277">
        <v>4288358132</v>
      </c>
      <c r="C277" t="s">
        <v>165</v>
      </c>
      <c r="D277" t="s">
        <v>264</v>
      </c>
      <c r="E277" t="s">
        <v>54</v>
      </c>
      <c r="F277">
        <v>12215414</v>
      </c>
      <c r="G277">
        <v>44995</v>
      </c>
      <c r="H277" t="s">
        <v>3989</v>
      </c>
      <c r="I277" t="s">
        <v>255</v>
      </c>
      <c r="J277" t="s">
        <v>249</v>
      </c>
      <c r="K277" t="s">
        <v>268</v>
      </c>
      <c r="L277" t="s">
        <v>251</v>
      </c>
      <c r="O277" s="111">
        <v>44995</v>
      </c>
      <c r="P277" t="s">
        <v>252</v>
      </c>
      <c r="Q277" t="s">
        <v>253</v>
      </c>
      <c r="R277" s="111">
        <v>44998</v>
      </c>
      <c r="W277">
        <v>16272.29</v>
      </c>
      <c r="X277">
        <v>34529.21</v>
      </c>
      <c r="Y277">
        <v>33893.360000000001</v>
      </c>
      <c r="Z277">
        <f t="shared" si="4"/>
        <v>84694.86</v>
      </c>
    </row>
    <row r="278" spans="1:26">
      <c r="A278" t="s">
        <v>246</v>
      </c>
      <c r="B278">
        <v>4288358132</v>
      </c>
      <c r="C278" t="s">
        <v>165</v>
      </c>
      <c r="D278" t="s">
        <v>264</v>
      </c>
      <c r="E278" t="s">
        <v>54</v>
      </c>
      <c r="F278">
        <v>12200747</v>
      </c>
      <c r="G278">
        <v>45008</v>
      </c>
      <c r="H278" t="s">
        <v>3987</v>
      </c>
      <c r="I278" t="s">
        <v>255</v>
      </c>
      <c r="J278" t="s">
        <v>249</v>
      </c>
      <c r="K278" t="s">
        <v>268</v>
      </c>
      <c r="L278" t="s">
        <v>251</v>
      </c>
      <c r="O278" s="111">
        <v>45008</v>
      </c>
      <c r="P278" t="s">
        <v>252</v>
      </c>
      <c r="Q278" t="s">
        <v>253</v>
      </c>
      <c r="R278" s="111">
        <v>45009</v>
      </c>
      <c r="W278">
        <v>248.53</v>
      </c>
      <c r="X278">
        <v>726.07</v>
      </c>
      <c r="Y278">
        <v>4817.2700000000004</v>
      </c>
      <c r="Z278">
        <f t="shared" si="4"/>
        <v>5791.8700000000008</v>
      </c>
    </row>
    <row r="279" spans="1:26">
      <c r="A279" t="s">
        <v>246</v>
      </c>
      <c r="B279">
        <v>4288358132</v>
      </c>
      <c r="C279" t="s">
        <v>165</v>
      </c>
      <c r="D279" t="s">
        <v>53</v>
      </c>
      <c r="E279" t="s">
        <v>54</v>
      </c>
      <c r="F279">
        <v>11951581</v>
      </c>
      <c r="G279">
        <v>44986</v>
      </c>
      <c r="H279" t="s">
        <v>3991</v>
      </c>
      <c r="I279" t="s">
        <v>255</v>
      </c>
      <c r="J279" t="s">
        <v>249</v>
      </c>
      <c r="K279" t="s">
        <v>250</v>
      </c>
      <c r="L279" t="s">
        <v>251</v>
      </c>
      <c r="O279" s="111">
        <v>44986</v>
      </c>
      <c r="P279" t="s">
        <v>252</v>
      </c>
      <c r="Q279" t="s">
        <v>253</v>
      </c>
      <c r="R279" s="111">
        <v>44987</v>
      </c>
      <c r="W279">
        <v>4610.25</v>
      </c>
      <c r="X279">
        <v>4310.78</v>
      </c>
      <c r="Y279">
        <v>3804.25</v>
      </c>
      <c r="Z279">
        <f t="shared" si="4"/>
        <v>12725.279999999999</v>
      </c>
    </row>
    <row r="280" spans="1:26">
      <c r="A280" t="s">
        <v>246</v>
      </c>
      <c r="B280">
        <v>4288358132</v>
      </c>
      <c r="C280" t="s">
        <v>165</v>
      </c>
      <c r="D280" t="s">
        <v>53</v>
      </c>
      <c r="E280" t="s">
        <v>54</v>
      </c>
      <c r="F280">
        <v>12203384</v>
      </c>
      <c r="G280">
        <v>44998</v>
      </c>
      <c r="H280" t="s">
        <v>3992</v>
      </c>
      <c r="I280" t="s">
        <v>255</v>
      </c>
      <c r="J280" t="s">
        <v>249</v>
      </c>
      <c r="K280" t="s">
        <v>250</v>
      </c>
      <c r="L280" t="s">
        <v>251</v>
      </c>
      <c r="O280" s="111">
        <v>44998</v>
      </c>
      <c r="P280" t="s">
        <v>252</v>
      </c>
      <c r="Q280" t="s">
        <v>282</v>
      </c>
      <c r="R280" s="111">
        <v>44999</v>
      </c>
      <c r="W280">
        <v>1817.26</v>
      </c>
      <c r="X280">
        <v>0</v>
      </c>
      <c r="Y280">
        <v>0</v>
      </c>
      <c r="Z280">
        <f t="shared" si="4"/>
        <v>1817.26</v>
      </c>
    </row>
    <row r="281" spans="1:26">
      <c r="A281" t="s">
        <v>246</v>
      </c>
      <c r="B281">
        <v>4288358132</v>
      </c>
      <c r="C281" t="s">
        <v>165</v>
      </c>
      <c r="D281" t="s">
        <v>53</v>
      </c>
      <c r="E281" t="s">
        <v>54</v>
      </c>
      <c r="F281">
        <v>8811678</v>
      </c>
      <c r="G281">
        <v>44999</v>
      </c>
      <c r="H281" t="s">
        <v>3990</v>
      </c>
      <c r="I281" t="s">
        <v>255</v>
      </c>
      <c r="J281" t="s">
        <v>249</v>
      </c>
      <c r="K281" t="s">
        <v>268</v>
      </c>
      <c r="L281" t="s">
        <v>251</v>
      </c>
      <c r="O281" s="111">
        <v>44999</v>
      </c>
      <c r="P281" t="s">
        <v>252</v>
      </c>
      <c r="Q281" t="s">
        <v>253</v>
      </c>
      <c r="R281" s="111">
        <v>45000</v>
      </c>
      <c r="W281">
        <v>7186.09</v>
      </c>
      <c r="X281">
        <v>13969.08</v>
      </c>
      <c r="Y281">
        <v>16601.900000000001</v>
      </c>
      <c r="Z281">
        <f t="shared" si="4"/>
        <v>37757.07</v>
      </c>
    </row>
    <row r="282" spans="1:26">
      <c r="A282" t="s">
        <v>246</v>
      </c>
      <c r="B282">
        <v>4288358132</v>
      </c>
      <c r="C282" t="s">
        <v>165</v>
      </c>
      <c r="D282" t="s">
        <v>53</v>
      </c>
      <c r="E282" t="s">
        <v>54</v>
      </c>
      <c r="F282">
        <v>1506778</v>
      </c>
      <c r="G282">
        <v>45015</v>
      </c>
      <c r="H282" t="s">
        <v>4353</v>
      </c>
      <c r="I282" t="s">
        <v>255</v>
      </c>
      <c r="J282" t="s">
        <v>249</v>
      </c>
      <c r="K282" t="s">
        <v>268</v>
      </c>
      <c r="L282" t="s">
        <v>251</v>
      </c>
      <c r="O282" s="111">
        <v>45019</v>
      </c>
      <c r="P282" t="s">
        <v>252</v>
      </c>
      <c r="Q282" t="s">
        <v>253</v>
      </c>
      <c r="R282" s="111">
        <v>45020</v>
      </c>
      <c r="W282">
        <v>0</v>
      </c>
      <c r="X282">
        <v>5932</v>
      </c>
      <c r="Y282">
        <v>11605.8</v>
      </c>
      <c r="Z282">
        <f t="shared" si="4"/>
        <v>17537.8</v>
      </c>
    </row>
    <row r="283" spans="1:26">
      <c r="A283" t="s">
        <v>246</v>
      </c>
      <c r="B283">
        <v>4288358132</v>
      </c>
      <c r="C283" t="s">
        <v>165</v>
      </c>
      <c r="D283" t="s">
        <v>53</v>
      </c>
      <c r="E283" t="s">
        <v>54</v>
      </c>
      <c r="F283">
        <v>12357688</v>
      </c>
      <c r="G283">
        <v>45040</v>
      </c>
      <c r="H283" t="s">
        <v>4354</v>
      </c>
      <c r="I283" t="s">
        <v>255</v>
      </c>
      <c r="J283" t="s">
        <v>249</v>
      </c>
      <c r="K283" t="s">
        <v>268</v>
      </c>
      <c r="L283" t="s">
        <v>251</v>
      </c>
      <c r="O283" s="111">
        <v>45043</v>
      </c>
      <c r="P283" t="s">
        <v>252</v>
      </c>
      <c r="Q283" t="s">
        <v>253</v>
      </c>
      <c r="R283" s="111">
        <v>45048</v>
      </c>
      <c r="W283">
        <v>0</v>
      </c>
      <c r="X283">
        <v>0</v>
      </c>
      <c r="Y283">
        <v>3785.53</v>
      </c>
      <c r="Z283">
        <f t="shared" si="4"/>
        <v>3785.53</v>
      </c>
    </row>
    <row r="284" spans="1:26">
      <c r="A284" t="s">
        <v>246</v>
      </c>
      <c r="B284">
        <v>4288358132</v>
      </c>
      <c r="C284" t="s">
        <v>165</v>
      </c>
      <c r="D284" t="s">
        <v>53</v>
      </c>
      <c r="E284" t="s">
        <v>54</v>
      </c>
      <c r="F284">
        <v>12402610</v>
      </c>
      <c r="G284">
        <v>45041</v>
      </c>
      <c r="H284" t="s">
        <v>4821</v>
      </c>
      <c r="I284" t="s">
        <v>256</v>
      </c>
      <c r="J284" t="s">
        <v>249</v>
      </c>
      <c r="K284" t="s">
        <v>250</v>
      </c>
      <c r="L284" t="s">
        <v>251</v>
      </c>
      <c r="O284" s="111">
        <v>45054</v>
      </c>
      <c r="P284" t="s">
        <v>252</v>
      </c>
      <c r="Q284" t="s">
        <v>253</v>
      </c>
      <c r="R284" s="111">
        <v>45055</v>
      </c>
      <c r="W284">
        <v>0</v>
      </c>
      <c r="X284">
        <v>0</v>
      </c>
      <c r="Y284">
        <v>8666</v>
      </c>
      <c r="Z284">
        <f t="shared" si="4"/>
        <v>8666</v>
      </c>
    </row>
    <row r="285" spans="1:26">
      <c r="A285" t="s">
        <v>246</v>
      </c>
      <c r="B285">
        <v>4288358132</v>
      </c>
      <c r="C285" t="s">
        <v>165</v>
      </c>
      <c r="D285" t="s">
        <v>53</v>
      </c>
      <c r="E285" t="s">
        <v>54</v>
      </c>
      <c r="F285">
        <v>12400733</v>
      </c>
      <c r="G285">
        <v>45042</v>
      </c>
      <c r="H285" t="s">
        <v>4355</v>
      </c>
      <c r="I285" t="s">
        <v>255</v>
      </c>
      <c r="J285" t="s">
        <v>249</v>
      </c>
      <c r="K285" t="s">
        <v>250</v>
      </c>
      <c r="L285" t="s">
        <v>251</v>
      </c>
      <c r="O285" s="111">
        <v>45042</v>
      </c>
      <c r="P285" t="s">
        <v>252</v>
      </c>
      <c r="Q285" t="s">
        <v>253</v>
      </c>
      <c r="R285" s="111">
        <v>45043</v>
      </c>
      <c r="W285">
        <v>0</v>
      </c>
      <c r="X285">
        <v>165</v>
      </c>
      <c r="Y285">
        <v>4700</v>
      </c>
      <c r="Z285">
        <f t="shared" si="4"/>
        <v>4865</v>
      </c>
    </row>
    <row r="286" spans="1:26">
      <c r="A286" t="s">
        <v>246</v>
      </c>
      <c r="B286">
        <v>4288358132</v>
      </c>
      <c r="C286" t="s">
        <v>165</v>
      </c>
      <c r="D286" t="s">
        <v>53</v>
      </c>
      <c r="E286" t="s">
        <v>54</v>
      </c>
      <c r="F286">
        <v>12415565</v>
      </c>
      <c r="G286">
        <v>45048</v>
      </c>
      <c r="H286" t="s">
        <v>4822</v>
      </c>
      <c r="I286" t="s">
        <v>255</v>
      </c>
      <c r="J286" t="s">
        <v>249</v>
      </c>
      <c r="K286" t="s">
        <v>250</v>
      </c>
      <c r="L286" t="s">
        <v>251</v>
      </c>
      <c r="O286" s="111">
        <v>45048</v>
      </c>
      <c r="P286" t="s">
        <v>252</v>
      </c>
      <c r="Q286" t="s">
        <v>253</v>
      </c>
      <c r="R286" s="111">
        <v>45049</v>
      </c>
      <c r="W286">
        <v>0</v>
      </c>
      <c r="X286">
        <v>0</v>
      </c>
      <c r="Y286">
        <v>571.54</v>
      </c>
      <c r="Z286">
        <f t="shared" si="4"/>
        <v>571.54</v>
      </c>
    </row>
    <row r="287" spans="1:26">
      <c r="A287" t="s">
        <v>246</v>
      </c>
      <c r="B287">
        <v>4288358132</v>
      </c>
      <c r="C287" t="s">
        <v>165</v>
      </c>
      <c r="D287" t="s">
        <v>53</v>
      </c>
      <c r="E287" t="s">
        <v>54</v>
      </c>
      <c r="F287">
        <v>12468519</v>
      </c>
      <c r="G287">
        <v>45056</v>
      </c>
      <c r="H287" t="s">
        <v>4823</v>
      </c>
      <c r="I287" t="s">
        <v>255</v>
      </c>
      <c r="J287" t="s">
        <v>249</v>
      </c>
      <c r="K287" t="s">
        <v>250</v>
      </c>
      <c r="L287" t="s">
        <v>251</v>
      </c>
      <c r="O287" s="111">
        <v>45057</v>
      </c>
      <c r="P287" t="s">
        <v>252</v>
      </c>
      <c r="Q287" t="s">
        <v>257</v>
      </c>
      <c r="R287" s="111">
        <v>45058</v>
      </c>
      <c r="W287">
        <v>0</v>
      </c>
      <c r="X287">
        <v>0</v>
      </c>
      <c r="Y287">
        <v>0</v>
      </c>
      <c r="Z287">
        <f t="shared" si="4"/>
        <v>0</v>
      </c>
    </row>
    <row r="288" spans="1:26">
      <c r="A288" t="s">
        <v>246</v>
      </c>
      <c r="B288">
        <v>4288358132</v>
      </c>
      <c r="C288" t="s">
        <v>165</v>
      </c>
      <c r="D288" t="s">
        <v>4777</v>
      </c>
      <c r="E288" t="s">
        <v>54</v>
      </c>
      <c r="F288">
        <v>12448177</v>
      </c>
      <c r="G288">
        <v>45050</v>
      </c>
      <c r="H288" t="s">
        <v>4824</v>
      </c>
      <c r="I288" t="s">
        <v>255</v>
      </c>
      <c r="J288" t="s">
        <v>249</v>
      </c>
      <c r="K288" t="s">
        <v>250</v>
      </c>
      <c r="L288" t="s">
        <v>251</v>
      </c>
      <c r="O288" s="111">
        <v>45050</v>
      </c>
      <c r="P288" t="s">
        <v>252</v>
      </c>
      <c r="Q288" t="s">
        <v>253</v>
      </c>
      <c r="R288" s="111">
        <v>45051</v>
      </c>
      <c r="W288">
        <v>0</v>
      </c>
      <c r="X288">
        <v>0</v>
      </c>
      <c r="Y288">
        <v>2275</v>
      </c>
      <c r="Z288">
        <f t="shared" si="4"/>
        <v>2275</v>
      </c>
    </row>
    <row r="289" spans="1:26">
      <c r="A289" t="s">
        <v>246</v>
      </c>
      <c r="B289">
        <v>4857731126</v>
      </c>
      <c r="C289" t="s">
        <v>4825</v>
      </c>
      <c r="D289" t="s">
        <v>57</v>
      </c>
      <c r="E289" t="s">
        <v>58</v>
      </c>
      <c r="F289">
        <v>12513752</v>
      </c>
      <c r="G289">
        <v>45068</v>
      </c>
      <c r="H289" t="s">
        <v>4826</v>
      </c>
      <c r="I289" t="s">
        <v>271</v>
      </c>
      <c r="J289" t="s">
        <v>249</v>
      </c>
      <c r="K289" t="s">
        <v>250</v>
      </c>
      <c r="L289" t="s">
        <v>251</v>
      </c>
      <c r="O289" s="111">
        <v>45069</v>
      </c>
      <c r="P289" t="s">
        <v>252</v>
      </c>
      <c r="Q289" t="s">
        <v>257</v>
      </c>
      <c r="R289" s="111"/>
      <c r="W289">
        <v>0</v>
      </c>
      <c r="X289">
        <v>0</v>
      </c>
      <c r="Y289">
        <v>0</v>
      </c>
      <c r="Z289">
        <f t="shared" si="4"/>
        <v>0</v>
      </c>
    </row>
    <row r="290" spans="1:26">
      <c r="A290" t="s">
        <v>246</v>
      </c>
      <c r="B290">
        <v>4857731126</v>
      </c>
      <c r="C290" t="s">
        <v>4825</v>
      </c>
      <c r="D290" t="s">
        <v>57</v>
      </c>
      <c r="E290" t="s">
        <v>58</v>
      </c>
      <c r="F290">
        <v>4805339</v>
      </c>
      <c r="G290">
        <v>45069</v>
      </c>
      <c r="H290" t="s">
        <v>4827</v>
      </c>
      <c r="I290" t="s">
        <v>271</v>
      </c>
      <c r="J290" t="s">
        <v>249</v>
      </c>
      <c r="K290" t="s">
        <v>268</v>
      </c>
      <c r="L290" t="s">
        <v>251</v>
      </c>
      <c r="O290" s="111">
        <v>45069</v>
      </c>
      <c r="P290" t="s">
        <v>252</v>
      </c>
      <c r="Q290" t="s">
        <v>253</v>
      </c>
      <c r="R290" s="111">
        <v>45071</v>
      </c>
      <c r="W290">
        <v>0</v>
      </c>
      <c r="X290">
        <v>0</v>
      </c>
      <c r="Y290">
        <v>4269.3500000000004</v>
      </c>
      <c r="Z290">
        <f t="shared" si="4"/>
        <v>4269.3500000000004</v>
      </c>
    </row>
    <row r="291" spans="1:26">
      <c r="A291" t="s">
        <v>246</v>
      </c>
      <c r="B291">
        <v>4857731126</v>
      </c>
      <c r="C291" t="s">
        <v>4825</v>
      </c>
      <c r="D291" t="s">
        <v>57</v>
      </c>
      <c r="E291" t="s">
        <v>58</v>
      </c>
      <c r="F291">
        <v>12543901</v>
      </c>
      <c r="G291">
        <v>45075</v>
      </c>
      <c r="H291" t="s">
        <v>4828</v>
      </c>
      <c r="I291" t="s">
        <v>248</v>
      </c>
      <c r="J291" t="s">
        <v>249</v>
      </c>
      <c r="K291" t="s">
        <v>250</v>
      </c>
      <c r="L291" t="s">
        <v>251</v>
      </c>
      <c r="O291" s="111">
        <v>45076</v>
      </c>
      <c r="P291" t="s">
        <v>252</v>
      </c>
      <c r="Q291" t="s">
        <v>257</v>
      </c>
      <c r="R291" s="111"/>
      <c r="W291">
        <v>0</v>
      </c>
      <c r="X291">
        <v>0</v>
      </c>
      <c r="Y291">
        <v>0</v>
      </c>
      <c r="Z291">
        <f t="shared" si="4"/>
        <v>0</v>
      </c>
    </row>
    <row r="292" spans="1:26">
      <c r="A292" t="s">
        <v>246</v>
      </c>
      <c r="B292">
        <v>4857731126</v>
      </c>
      <c r="C292" t="s">
        <v>4825</v>
      </c>
      <c r="D292" t="s">
        <v>57</v>
      </c>
      <c r="E292" t="s">
        <v>58</v>
      </c>
      <c r="F292">
        <v>12550737</v>
      </c>
      <c r="G292">
        <v>45076</v>
      </c>
      <c r="H292" t="s">
        <v>4829</v>
      </c>
      <c r="I292" t="s">
        <v>248</v>
      </c>
      <c r="J292" t="s">
        <v>249</v>
      </c>
      <c r="K292" t="s">
        <v>250</v>
      </c>
      <c r="L292" t="s">
        <v>251</v>
      </c>
      <c r="O292" s="111">
        <v>45077</v>
      </c>
      <c r="P292" t="s">
        <v>252</v>
      </c>
      <c r="Q292" t="s">
        <v>1406</v>
      </c>
      <c r="R292" s="111"/>
      <c r="W292">
        <v>0</v>
      </c>
      <c r="X292">
        <v>0</v>
      </c>
      <c r="Y292">
        <v>0</v>
      </c>
      <c r="Z292">
        <f t="shared" si="4"/>
        <v>0</v>
      </c>
    </row>
    <row r="293" spans="1:26">
      <c r="A293" t="s">
        <v>246</v>
      </c>
      <c r="B293">
        <v>5942056110</v>
      </c>
      <c r="C293" t="s">
        <v>1742</v>
      </c>
      <c r="D293" t="s">
        <v>247</v>
      </c>
      <c r="E293" t="s">
        <v>54</v>
      </c>
      <c r="F293">
        <v>12232076</v>
      </c>
      <c r="G293">
        <v>44999</v>
      </c>
      <c r="H293" t="s">
        <v>3346</v>
      </c>
      <c r="I293" t="s">
        <v>255</v>
      </c>
      <c r="J293" t="s">
        <v>249</v>
      </c>
      <c r="K293" t="s">
        <v>268</v>
      </c>
      <c r="L293" t="s">
        <v>251</v>
      </c>
      <c r="O293" s="111">
        <v>44999</v>
      </c>
      <c r="P293" t="s">
        <v>252</v>
      </c>
      <c r="Q293" t="s">
        <v>257</v>
      </c>
      <c r="R293" s="111">
        <v>45002</v>
      </c>
      <c r="W293">
        <v>0</v>
      </c>
      <c r="X293">
        <v>0</v>
      </c>
      <c r="Y293">
        <v>0</v>
      </c>
      <c r="Z293">
        <f t="shared" si="4"/>
        <v>0</v>
      </c>
    </row>
    <row r="294" spans="1:26">
      <c r="A294" t="s">
        <v>246</v>
      </c>
      <c r="B294">
        <v>5942056110</v>
      </c>
      <c r="C294" t="s">
        <v>1742</v>
      </c>
      <c r="D294" t="s">
        <v>247</v>
      </c>
      <c r="E294" t="s">
        <v>54</v>
      </c>
      <c r="F294">
        <v>12254643</v>
      </c>
      <c r="G294">
        <v>45005</v>
      </c>
      <c r="H294" t="s">
        <v>3347</v>
      </c>
      <c r="I294" t="s">
        <v>255</v>
      </c>
      <c r="J294" t="s">
        <v>249</v>
      </c>
      <c r="K294" t="s">
        <v>268</v>
      </c>
      <c r="L294" t="s">
        <v>251</v>
      </c>
      <c r="O294" s="111">
        <v>45005</v>
      </c>
      <c r="P294" t="s">
        <v>252</v>
      </c>
      <c r="Q294" t="s">
        <v>253</v>
      </c>
      <c r="R294" s="111">
        <v>45006</v>
      </c>
      <c r="W294">
        <v>88</v>
      </c>
      <c r="X294">
        <v>269.5</v>
      </c>
      <c r="Y294">
        <v>70</v>
      </c>
      <c r="Z294">
        <f t="shared" si="4"/>
        <v>427.5</v>
      </c>
    </row>
    <row r="295" spans="1:26">
      <c r="A295" t="s">
        <v>246</v>
      </c>
      <c r="B295">
        <v>5942056110</v>
      </c>
      <c r="C295" t="s">
        <v>1742</v>
      </c>
      <c r="D295" t="s">
        <v>247</v>
      </c>
      <c r="E295" t="s">
        <v>54</v>
      </c>
      <c r="F295">
        <v>12265570</v>
      </c>
      <c r="G295">
        <v>45007</v>
      </c>
      <c r="H295" t="s">
        <v>3348</v>
      </c>
      <c r="I295" t="s">
        <v>255</v>
      </c>
      <c r="J295" t="s">
        <v>249</v>
      </c>
      <c r="K295" t="s">
        <v>250</v>
      </c>
      <c r="L295" t="s">
        <v>251</v>
      </c>
      <c r="O295" s="111">
        <v>45007</v>
      </c>
      <c r="P295" t="s">
        <v>252</v>
      </c>
      <c r="Q295" t="s">
        <v>282</v>
      </c>
      <c r="R295" s="111">
        <v>45010</v>
      </c>
      <c r="W295">
        <v>1186.82</v>
      </c>
      <c r="X295">
        <v>1439.05</v>
      </c>
      <c r="Y295">
        <v>0</v>
      </c>
      <c r="Z295">
        <f t="shared" si="4"/>
        <v>2625.87</v>
      </c>
    </row>
    <row r="296" spans="1:26">
      <c r="A296" t="s">
        <v>246</v>
      </c>
      <c r="B296">
        <v>5942056110</v>
      </c>
      <c r="C296" t="s">
        <v>1742</v>
      </c>
      <c r="D296" t="s">
        <v>247</v>
      </c>
      <c r="E296" t="s">
        <v>54</v>
      </c>
      <c r="F296">
        <v>618561</v>
      </c>
      <c r="G296">
        <v>45007</v>
      </c>
      <c r="H296" t="s">
        <v>3345</v>
      </c>
      <c r="I296" t="s">
        <v>255</v>
      </c>
      <c r="J296" t="s">
        <v>249</v>
      </c>
      <c r="K296" t="s">
        <v>805</v>
      </c>
      <c r="L296" t="s">
        <v>251</v>
      </c>
      <c r="O296" s="111">
        <v>45007</v>
      </c>
      <c r="P296" t="s">
        <v>252</v>
      </c>
      <c r="Q296" t="s">
        <v>253</v>
      </c>
      <c r="R296" s="111">
        <v>45010</v>
      </c>
      <c r="W296">
        <v>331</v>
      </c>
      <c r="X296">
        <v>2937.75</v>
      </c>
      <c r="Y296">
        <v>3764.99</v>
      </c>
      <c r="Z296">
        <f t="shared" si="4"/>
        <v>7033.74</v>
      </c>
    </row>
    <row r="297" spans="1:26">
      <c r="A297" t="s">
        <v>246</v>
      </c>
      <c r="B297">
        <v>5942056110</v>
      </c>
      <c r="C297" t="s">
        <v>1742</v>
      </c>
      <c r="D297" t="s">
        <v>247</v>
      </c>
      <c r="E297" t="s">
        <v>54</v>
      </c>
      <c r="F297">
        <v>12267685</v>
      </c>
      <c r="G297">
        <v>45007</v>
      </c>
      <c r="H297" t="s">
        <v>3349</v>
      </c>
      <c r="I297" t="s">
        <v>255</v>
      </c>
      <c r="J297" t="s">
        <v>249</v>
      </c>
      <c r="K297" t="s">
        <v>268</v>
      </c>
      <c r="L297" t="s">
        <v>251</v>
      </c>
      <c r="O297" s="111">
        <v>45007</v>
      </c>
      <c r="P297" t="s">
        <v>252</v>
      </c>
      <c r="Q297" t="s">
        <v>253</v>
      </c>
      <c r="R297" s="111">
        <v>45010</v>
      </c>
      <c r="W297">
        <v>8886.1</v>
      </c>
      <c r="X297">
        <v>140696.10999999999</v>
      </c>
      <c r="Y297">
        <v>74203.09</v>
      </c>
      <c r="Z297">
        <f t="shared" si="4"/>
        <v>223785.3</v>
      </c>
    </row>
    <row r="298" spans="1:26">
      <c r="A298" t="s">
        <v>246</v>
      </c>
      <c r="B298">
        <v>5942056110</v>
      </c>
      <c r="C298" t="s">
        <v>1742</v>
      </c>
      <c r="D298" t="s">
        <v>4356</v>
      </c>
      <c r="E298" t="s">
        <v>54</v>
      </c>
      <c r="F298">
        <v>12384845</v>
      </c>
      <c r="G298">
        <v>45035</v>
      </c>
      <c r="H298" t="s">
        <v>4357</v>
      </c>
      <c r="I298" t="s">
        <v>255</v>
      </c>
      <c r="J298" t="s">
        <v>249</v>
      </c>
      <c r="K298" t="s">
        <v>268</v>
      </c>
      <c r="L298" t="s">
        <v>251</v>
      </c>
      <c r="O298" s="111">
        <v>45035</v>
      </c>
      <c r="P298" t="s">
        <v>252</v>
      </c>
      <c r="Q298" t="s">
        <v>253</v>
      </c>
      <c r="R298" s="111">
        <v>45040</v>
      </c>
      <c r="W298">
        <v>0</v>
      </c>
      <c r="X298">
        <v>0</v>
      </c>
      <c r="Y298">
        <v>4610</v>
      </c>
      <c r="Z298">
        <f t="shared" si="4"/>
        <v>4610</v>
      </c>
    </row>
    <row r="299" spans="1:26">
      <c r="A299" t="s">
        <v>246</v>
      </c>
      <c r="B299">
        <v>5942056110</v>
      </c>
      <c r="C299" t="s">
        <v>1742</v>
      </c>
      <c r="D299" t="s">
        <v>4356</v>
      </c>
      <c r="E299" t="s">
        <v>54</v>
      </c>
      <c r="F299">
        <v>12389265</v>
      </c>
      <c r="G299">
        <v>45036</v>
      </c>
      <c r="H299" t="s">
        <v>4358</v>
      </c>
      <c r="I299" t="s">
        <v>255</v>
      </c>
      <c r="J299" t="s">
        <v>249</v>
      </c>
      <c r="K299" t="s">
        <v>250</v>
      </c>
      <c r="L299" t="s">
        <v>251</v>
      </c>
      <c r="O299" s="111">
        <v>45036</v>
      </c>
      <c r="P299" t="s">
        <v>252</v>
      </c>
      <c r="Q299" t="s">
        <v>253</v>
      </c>
      <c r="R299" s="111">
        <v>45040</v>
      </c>
      <c r="W299">
        <v>0</v>
      </c>
      <c r="X299">
        <v>243</v>
      </c>
      <c r="Y299">
        <v>2577.1</v>
      </c>
      <c r="Z299">
        <f t="shared" si="4"/>
        <v>2820.1</v>
      </c>
    </row>
    <row r="300" spans="1:26">
      <c r="A300" t="s">
        <v>246</v>
      </c>
      <c r="B300">
        <v>5942056110</v>
      </c>
      <c r="C300" t="s">
        <v>1742</v>
      </c>
      <c r="D300" t="s">
        <v>4356</v>
      </c>
      <c r="E300" t="s">
        <v>54</v>
      </c>
      <c r="F300">
        <v>12390313</v>
      </c>
      <c r="G300">
        <v>45036</v>
      </c>
      <c r="H300" t="s">
        <v>4359</v>
      </c>
      <c r="I300" t="s">
        <v>255</v>
      </c>
      <c r="J300" t="s">
        <v>249</v>
      </c>
      <c r="K300" t="s">
        <v>250</v>
      </c>
      <c r="L300" t="s">
        <v>251</v>
      </c>
      <c r="O300" s="111">
        <v>45036</v>
      </c>
      <c r="P300" t="s">
        <v>252</v>
      </c>
      <c r="Q300" t="s">
        <v>253</v>
      </c>
      <c r="R300" s="111">
        <v>45040</v>
      </c>
      <c r="W300">
        <v>0</v>
      </c>
      <c r="X300">
        <v>888.6</v>
      </c>
      <c r="Y300">
        <v>2854.6</v>
      </c>
      <c r="Z300">
        <f t="shared" si="4"/>
        <v>3743.2</v>
      </c>
    </row>
    <row r="301" spans="1:26">
      <c r="A301" t="s">
        <v>246</v>
      </c>
      <c r="B301">
        <v>5942056110</v>
      </c>
      <c r="C301" t="s">
        <v>1742</v>
      </c>
      <c r="D301" t="s">
        <v>57</v>
      </c>
      <c r="E301" t="s">
        <v>58</v>
      </c>
      <c r="F301">
        <v>4140393</v>
      </c>
      <c r="G301">
        <v>44986</v>
      </c>
      <c r="H301" t="s">
        <v>3351</v>
      </c>
      <c r="I301" t="s">
        <v>255</v>
      </c>
      <c r="J301" t="s">
        <v>249</v>
      </c>
      <c r="K301" t="s">
        <v>832</v>
      </c>
      <c r="L301" t="s">
        <v>251</v>
      </c>
      <c r="O301" s="111">
        <v>44986</v>
      </c>
      <c r="P301" t="s">
        <v>252</v>
      </c>
      <c r="Q301" t="s">
        <v>253</v>
      </c>
      <c r="R301" s="111">
        <v>44987</v>
      </c>
      <c r="W301">
        <v>51926.39</v>
      </c>
      <c r="X301">
        <v>50582.65</v>
      </c>
      <c r="Y301">
        <v>40683.32</v>
      </c>
      <c r="Z301">
        <f t="shared" si="4"/>
        <v>143192.36000000002</v>
      </c>
    </row>
    <row r="302" spans="1:26">
      <c r="A302" t="s">
        <v>246</v>
      </c>
      <c r="B302">
        <v>5942056110</v>
      </c>
      <c r="C302" t="s">
        <v>1742</v>
      </c>
      <c r="D302" t="s">
        <v>57</v>
      </c>
      <c r="E302" t="s">
        <v>58</v>
      </c>
      <c r="F302">
        <v>12189480</v>
      </c>
      <c r="G302">
        <v>44987</v>
      </c>
      <c r="H302" t="s">
        <v>3355</v>
      </c>
      <c r="I302" t="s">
        <v>255</v>
      </c>
      <c r="J302" t="s">
        <v>249</v>
      </c>
      <c r="K302" t="s">
        <v>268</v>
      </c>
      <c r="L302" t="s">
        <v>251</v>
      </c>
      <c r="O302" s="111">
        <v>44987</v>
      </c>
      <c r="P302" t="s">
        <v>252</v>
      </c>
      <c r="Q302" t="s">
        <v>253</v>
      </c>
      <c r="R302" s="111">
        <v>44988</v>
      </c>
      <c r="W302">
        <v>47623.56</v>
      </c>
      <c r="X302">
        <v>27931.45</v>
      </c>
      <c r="Y302">
        <v>66507.05</v>
      </c>
      <c r="Z302">
        <f t="shared" si="4"/>
        <v>142062.06</v>
      </c>
    </row>
    <row r="303" spans="1:26">
      <c r="A303" t="s">
        <v>246</v>
      </c>
      <c r="B303">
        <v>5942056110</v>
      </c>
      <c r="C303" t="s">
        <v>1742</v>
      </c>
      <c r="D303" t="s">
        <v>57</v>
      </c>
      <c r="E303" t="s">
        <v>58</v>
      </c>
      <c r="F303">
        <v>12184529</v>
      </c>
      <c r="G303">
        <v>44987</v>
      </c>
      <c r="H303" t="s">
        <v>3354</v>
      </c>
      <c r="I303" t="s">
        <v>255</v>
      </c>
      <c r="J303" t="s">
        <v>249</v>
      </c>
      <c r="K303" t="s">
        <v>268</v>
      </c>
      <c r="L303" t="s">
        <v>251</v>
      </c>
      <c r="O303" s="111">
        <v>44987</v>
      </c>
      <c r="P303" t="s">
        <v>252</v>
      </c>
      <c r="Q303" t="s">
        <v>253</v>
      </c>
      <c r="R303" s="111">
        <v>44988</v>
      </c>
      <c r="W303">
        <v>46962.49</v>
      </c>
      <c r="X303">
        <v>112739.09</v>
      </c>
      <c r="Y303">
        <v>145372.13999999998</v>
      </c>
      <c r="Z303">
        <f t="shared" si="4"/>
        <v>305073.71999999997</v>
      </c>
    </row>
    <row r="304" spans="1:26">
      <c r="A304" t="s">
        <v>246</v>
      </c>
      <c r="B304">
        <v>5942056110</v>
      </c>
      <c r="C304" t="s">
        <v>1742</v>
      </c>
      <c r="D304" t="s">
        <v>57</v>
      </c>
      <c r="E304" t="s">
        <v>58</v>
      </c>
      <c r="F304">
        <v>12190413</v>
      </c>
      <c r="G304">
        <v>44988</v>
      </c>
      <c r="H304" t="s">
        <v>3356</v>
      </c>
      <c r="I304" t="s">
        <v>255</v>
      </c>
      <c r="J304" t="s">
        <v>249</v>
      </c>
      <c r="K304" t="s">
        <v>268</v>
      </c>
      <c r="L304" t="s">
        <v>251</v>
      </c>
      <c r="O304" s="111">
        <v>44988</v>
      </c>
      <c r="P304" t="s">
        <v>252</v>
      </c>
      <c r="Q304" t="s">
        <v>253</v>
      </c>
      <c r="R304" s="111">
        <v>44991</v>
      </c>
      <c r="W304">
        <v>10637</v>
      </c>
      <c r="X304">
        <v>12938.94</v>
      </c>
      <c r="Y304">
        <v>8803.85</v>
      </c>
      <c r="Z304">
        <f t="shared" si="4"/>
        <v>32379.79</v>
      </c>
    </row>
    <row r="305" spans="1:26">
      <c r="A305" t="s">
        <v>246</v>
      </c>
      <c r="B305">
        <v>5942056110</v>
      </c>
      <c r="C305" t="s">
        <v>1742</v>
      </c>
      <c r="D305" t="s">
        <v>57</v>
      </c>
      <c r="E305" t="s">
        <v>58</v>
      </c>
      <c r="F305">
        <v>12190436</v>
      </c>
      <c r="G305">
        <v>44988</v>
      </c>
      <c r="H305" t="s">
        <v>3357</v>
      </c>
      <c r="I305" t="s">
        <v>255</v>
      </c>
      <c r="J305" t="s">
        <v>249</v>
      </c>
      <c r="K305" t="s">
        <v>250</v>
      </c>
      <c r="L305" t="s">
        <v>251</v>
      </c>
      <c r="O305" s="111">
        <v>44988</v>
      </c>
      <c r="P305" t="s">
        <v>252</v>
      </c>
      <c r="Q305" t="s">
        <v>253</v>
      </c>
      <c r="R305" s="111">
        <v>44991</v>
      </c>
      <c r="W305">
        <v>14327.35</v>
      </c>
      <c r="X305">
        <v>13365.95</v>
      </c>
      <c r="Y305">
        <v>17350.45</v>
      </c>
      <c r="Z305">
        <f t="shared" si="4"/>
        <v>45043.75</v>
      </c>
    </row>
    <row r="306" spans="1:26">
      <c r="A306" t="s">
        <v>246</v>
      </c>
      <c r="B306">
        <v>5942056110</v>
      </c>
      <c r="C306" t="s">
        <v>1742</v>
      </c>
      <c r="D306" t="s">
        <v>57</v>
      </c>
      <c r="E306" t="s">
        <v>58</v>
      </c>
      <c r="F306">
        <v>12164210</v>
      </c>
      <c r="G306">
        <v>44991</v>
      </c>
      <c r="H306" t="s">
        <v>3352</v>
      </c>
      <c r="I306" t="s">
        <v>255</v>
      </c>
      <c r="J306" t="s">
        <v>249</v>
      </c>
      <c r="K306" t="s">
        <v>268</v>
      </c>
      <c r="L306" t="s">
        <v>251</v>
      </c>
      <c r="O306" s="111">
        <v>44991</v>
      </c>
      <c r="P306" t="s">
        <v>252</v>
      </c>
      <c r="Q306" t="s">
        <v>253</v>
      </c>
      <c r="R306" s="111">
        <v>44992</v>
      </c>
      <c r="W306">
        <v>56863.64</v>
      </c>
      <c r="X306">
        <v>56213.52</v>
      </c>
      <c r="Y306">
        <v>53954.37</v>
      </c>
      <c r="Z306">
        <f t="shared" si="4"/>
        <v>167031.53</v>
      </c>
    </row>
    <row r="307" spans="1:26">
      <c r="A307" t="s">
        <v>246</v>
      </c>
      <c r="B307">
        <v>5942056110</v>
      </c>
      <c r="C307" t="s">
        <v>1742</v>
      </c>
      <c r="D307" t="s">
        <v>57</v>
      </c>
      <c r="E307" t="s">
        <v>58</v>
      </c>
      <c r="F307">
        <v>12164344</v>
      </c>
      <c r="G307">
        <v>44991</v>
      </c>
      <c r="H307" t="s">
        <v>3353</v>
      </c>
      <c r="I307" t="s">
        <v>255</v>
      </c>
      <c r="J307" t="s">
        <v>249</v>
      </c>
      <c r="K307" t="s">
        <v>268</v>
      </c>
      <c r="L307" t="s">
        <v>251</v>
      </c>
      <c r="O307" s="111">
        <v>44991</v>
      </c>
      <c r="P307" t="s">
        <v>252</v>
      </c>
      <c r="Q307" t="s">
        <v>253</v>
      </c>
      <c r="R307" s="111">
        <v>44992</v>
      </c>
      <c r="W307">
        <v>8589.81</v>
      </c>
      <c r="X307">
        <v>15137.48</v>
      </c>
      <c r="Y307">
        <v>10615.89</v>
      </c>
      <c r="Z307">
        <f t="shared" si="4"/>
        <v>34343.18</v>
      </c>
    </row>
    <row r="308" spans="1:26">
      <c r="A308" t="s">
        <v>246</v>
      </c>
      <c r="B308">
        <v>5942056110</v>
      </c>
      <c r="C308" t="s">
        <v>1742</v>
      </c>
      <c r="D308" t="s">
        <v>57</v>
      </c>
      <c r="E308" t="s">
        <v>58</v>
      </c>
      <c r="F308">
        <v>12203154</v>
      </c>
      <c r="G308">
        <v>44992</v>
      </c>
      <c r="H308" t="s">
        <v>3358</v>
      </c>
      <c r="I308" t="s">
        <v>255</v>
      </c>
      <c r="J308" t="s">
        <v>249</v>
      </c>
      <c r="K308" t="s">
        <v>250</v>
      </c>
      <c r="L308" t="s">
        <v>251</v>
      </c>
      <c r="O308" s="111">
        <v>44992</v>
      </c>
      <c r="P308" t="s">
        <v>252</v>
      </c>
      <c r="Q308" t="s">
        <v>253</v>
      </c>
      <c r="R308" s="111">
        <v>44993</v>
      </c>
      <c r="W308">
        <v>28320</v>
      </c>
      <c r="X308">
        <v>10102</v>
      </c>
      <c r="Y308">
        <v>24765</v>
      </c>
      <c r="Z308">
        <f t="shared" si="4"/>
        <v>63187</v>
      </c>
    </row>
    <row r="309" spans="1:26">
      <c r="A309" t="s">
        <v>246</v>
      </c>
      <c r="B309">
        <v>5942056110</v>
      </c>
      <c r="C309" t="s">
        <v>1742</v>
      </c>
      <c r="D309" t="s">
        <v>57</v>
      </c>
      <c r="E309" t="s">
        <v>58</v>
      </c>
      <c r="F309">
        <v>12215988</v>
      </c>
      <c r="G309">
        <v>44994</v>
      </c>
      <c r="H309" t="s">
        <v>3360</v>
      </c>
      <c r="I309" t="s">
        <v>255</v>
      </c>
      <c r="J309" t="s">
        <v>249</v>
      </c>
      <c r="K309" t="s">
        <v>250</v>
      </c>
      <c r="L309" t="s">
        <v>251</v>
      </c>
      <c r="O309" s="111">
        <v>44994</v>
      </c>
      <c r="P309" t="s">
        <v>252</v>
      </c>
      <c r="Q309" t="s">
        <v>253</v>
      </c>
      <c r="R309" s="111">
        <v>44995</v>
      </c>
      <c r="W309">
        <v>2020.6</v>
      </c>
      <c r="X309">
        <v>6602.02</v>
      </c>
      <c r="Y309">
        <v>1851.75</v>
      </c>
      <c r="Z309">
        <f t="shared" si="4"/>
        <v>10474.370000000001</v>
      </c>
    </row>
    <row r="310" spans="1:26">
      <c r="A310" t="s">
        <v>246</v>
      </c>
      <c r="B310">
        <v>5942056110</v>
      </c>
      <c r="C310" t="s">
        <v>1742</v>
      </c>
      <c r="D310" t="s">
        <v>57</v>
      </c>
      <c r="E310" t="s">
        <v>58</v>
      </c>
      <c r="F310">
        <v>12219381</v>
      </c>
      <c r="G310">
        <v>44995</v>
      </c>
      <c r="H310" t="s">
        <v>3361</v>
      </c>
      <c r="I310" t="s">
        <v>255</v>
      </c>
      <c r="J310" t="s">
        <v>249</v>
      </c>
      <c r="K310" t="s">
        <v>268</v>
      </c>
      <c r="L310" t="s">
        <v>251</v>
      </c>
      <c r="O310" s="111">
        <v>44995</v>
      </c>
      <c r="P310" t="s">
        <v>252</v>
      </c>
      <c r="Q310" t="s">
        <v>253</v>
      </c>
      <c r="R310" s="111">
        <v>44996</v>
      </c>
      <c r="W310">
        <v>38016.550000000003</v>
      </c>
      <c r="X310">
        <v>73627.199999999997</v>
      </c>
      <c r="Y310">
        <v>14393.53</v>
      </c>
      <c r="Z310">
        <f t="shared" si="4"/>
        <v>126037.28</v>
      </c>
    </row>
    <row r="311" spans="1:26">
      <c r="A311" t="s">
        <v>246</v>
      </c>
      <c r="B311">
        <v>5942056110</v>
      </c>
      <c r="C311" t="s">
        <v>1742</v>
      </c>
      <c r="D311" t="s">
        <v>57</v>
      </c>
      <c r="E311" t="s">
        <v>58</v>
      </c>
      <c r="F311">
        <v>12224021</v>
      </c>
      <c r="G311">
        <v>44996</v>
      </c>
      <c r="H311" t="s">
        <v>3362</v>
      </c>
      <c r="I311" t="s">
        <v>255</v>
      </c>
      <c r="J311" t="s">
        <v>249</v>
      </c>
      <c r="K311" t="s">
        <v>268</v>
      </c>
      <c r="L311" t="s">
        <v>251</v>
      </c>
      <c r="O311" s="111">
        <v>44996</v>
      </c>
      <c r="P311" t="s">
        <v>252</v>
      </c>
      <c r="Q311" t="s">
        <v>253</v>
      </c>
      <c r="R311" s="111">
        <v>44998</v>
      </c>
      <c r="W311">
        <v>7889.55</v>
      </c>
      <c r="X311">
        <v>6196.93</v>
      </c>
      <c r="Y311">
        <v>7914.22</v>
      </c>
      <c r="Z311">
        <f t="shared" si="4"/>
        <v>22000.7</v>
      </c>
    </row>
    <row r="312" spans="1:26">
      <c r="A312" t="s">
        <v>246</v>
      </c>
      <c r="B312">
        <v>5942056110</v>
      </c>
      <c r="C312" t="s">
        <v>1742</v>
      </c>
      <c r="D312" t="s">
        <v>57</v>
      </c>
      <c r="E312" t="s">
        <v>58</v>
      </c>
      <c r="F312">
        <v>12224893</v>
      </c>
      <c r="G312">
        <v>44998</v>
      </c>
      <c r="H312" t="s">
        <v>3363</v>
      </c>
      <c r="I312" t="s">
        <v>255</v>
      </c>
      <c r="J312" t="s">
        <v>249</v>
      </c>
      <c r="K312" t="s">
        <v>250</v>
      </c>
      <c r="L312" t="s">
        <v>251</v>
      </c>
      <c r="O312" s="111">
        <v>44998</v>
      </c>
      <c r="P312" t="s">
        <v>252</v>
      </c>
      <c r="Q312" t="s">
        <v>253</v>
      </c>
      <c r="R312" s="111">
        <v>44999</v>
      </c>
      <c r="W312">
        <v>583.4</v>
      </c>
      <c r="X312">
        <v>2163.6999999999998</v>
      </c>
      <c r="Y312">
        <v>9072</v>
      </c>
      <c r="Z312">
        <f t="shared" si="4"/>
        <v>11819.1</v>
      </c>
    </row>
    <row r="313" spans="1:26">
      <c r="A313" t="s">
        <v>246</v>
      </c>
      <c r="B313">
        <v>5942056110</v>
      </c>
      <c r="C313" t="s">
        <v>1742</v>
      </c>
      <c r="D313" t="s">
        <v>57</v>
      </c>
      <c r="E313" t="s">
        <v>58</v>
      </c>
      <c r="F313">
        <v>1145587</v>
      </c>
      <c r="G313">
        <v>45001</v>
      </c>
      <c r="H313" t="s">
        <v>3350</v>
      </c>
      <c r="I313" t="s">
        <v>255</v>
      </c>
      <c r="J313" t="s">
        <v>249</v>
      </c>
      <c r="K313" t="s">
        <v>250</v>
      </c>
      <c r="L313" t="s">
        <v>251</v>
      </c>
      <c r="O313" s="111">
        <v>45001</v>
      </c>
      <c r="P313" t="s">
        <v>252</v>
      </c>
      <c r="Q313" t="s">
        <v>253</v>
      </c>
      <c r="R313" s="111">
        <v>45009</v>
      </c>
      <c r="W313">
        <v>2834</v>
      </c>
      <c r="X313">
        <v>6832</v>
      </c>
      <c r="Y313">
        <v>7906</v>
      </c>
      <c r="Z313">
        <f t="shared" si="4"/>
        <v>17572</v>
      </c>
    </row>
    <row r="314" spans="1:26">
      <c r="A314" t="s">
        <v>246</v>
      </c>
      <c r="B314">
        <v>5942056110</v>
      </c>
      <c r="C314" t="s">
        <v>1742</v>
      </c>
      <c r="D314" t="s">
        <v>57</v>
      </c>
      <c r="E314" t="s">
        <v>58</v>
      </c>
      <c r="F314">
        <v>12249524</v>
      </c>
      <c r="G314">
        <v>45002</v>
      </c>
      <c r="H314" t="s">
        <v>3364</v>
      </c>
      <c r="I314" t="s">
        <v>255</v>
      </c>
      <c r="J314" t="s">
        <v>249</v>
      </c>
      <c r="K314" t="s">
        <v>250</v>
      </c>
      <c r="L314" t="s">
        <v>251</v>
      </c>
      <c r="O314" s="111">
        <v>45002</v>
      </c>
      <c r="P314" t="s">
        <v>252</v>
      </c>
      <c r="Q314" t="s">
        <v>253</v>
      </c>
      <c r="R314" s="111">
        <v>45005</v>
      </c>
      <c r="W314">
        <v>1681.67</v>
      </c>
      <c r="X314">
        <v>13704.14</v>
      </c>
      <c r="Y314">
        <v>6591.14</v>
      </c>
      <c r="Z314">
        <f t="shared" si="4"/>
        <v>21976.95</v>
      </c>
    </row>
    <row r="315" spans="1:26">
      <c r="A315" t="s">
        <v>246</v>
      </c>
      <c r="B315">
        <v>5942056110</v>
      </c>
      <c r="C315" t="s">
        <v>1742</v>
      </c>
      <c r="D315" t="s">
        <v>57</v>
      </c>
      <c r="E315" t="s">
        <v>58</v>
      </c>
      <c r="F315">
        <v>12209019</v>
      </c>
      <c r="G315">
        <v>45009</v>
      </c>
      <c r="H315" t="s">
        <v>3359</v>
      </c>
      <c r="I315" t="s">
        <v>255</v>
      </c>
      <c r="J315" t="s">
        <v>249</v>
      </c>
      <c r="K315" t="s">
        <v>250</v>
      </c>
      <c r="L315" t="s">
        <v>251</v>
      </c>
      <c r="O315" s="111">
        <v>45009</v>
      </c>
      <c r="P315" t="s">
        <v>252</v>
      </c>
      <c r="Q315" t="s">
        <v>253</v>
      </c>
      <c r="R315" s="111">
        <v>45012</v>
      </c>
      <c r="W315">
        <v>1</v>
      </c>
      <c r="X315">
        <v>10490</v>
      </c>
      <c r="Y315">
        <v>2038</v>
      </c>
      <c r="Z315">
        <f t="shared" si="4"/>
        <v>12529</v>
      </c>
    </row>
    <row r="316" spans="1:26">
      <c r="A316" t="s">
        <v>246</v>
      </c>
      <c r="B316">
        <v>5942056110</v>
      </c>
      <c r="C316" t="s">
        <v>1742</v>
      </c>
      <c r="D316" t="s">
        <v>57</v>
      </c>
      <c r="E316" t="s">
        <v>58</v>
      </c>
      <c r="F316">
        <v>12282473</v>
      </c>
      <c r="G316">
        <v>45012</v>
      </c>
      <c r="H316" t="s">
        <v>3365</v>
      </c>
      <c r="I316" t="s">
        <v>255</v>
      </c>
      <c r="J316" t="s">
        <v>249</v>
      </c>
      <c r="K316" t="s">
        <v>250</v>
      </c>
      <c r="L316" t="s">
        <v>251</v>
      </c>
      <c r="O316" s="111">
        <v>45012</v>
      </c>
      <c r="P316" t="s">
        <v>252</v>
      </c>
      <c r="Q316" t="s">
        <v>282</v>
      </c>
      <c r="R316" s="111">
        <v>45013</v>
      </c>
      <c r="W316">
        <v>0</v>
      </c>
      <c r="X316">
        <v>378</v>
      </c>
      <c r="Y316">
        <v>0</v>
      </c>
      <c r="Z316">
        <f t="shared" si="4"/>
        <v>378</v>
      </c>
    </row>
    <row r="317" spans="1:26">
      <c r="A317" t="s">
        <v>246</v>
      </c>
      <c r="B317">
        <v>5942056110</v>
      </c>
      <c r="C317" t="s">
        <v>1742</v>
      </c>
      <c r="D317" t="s">
        <v>57</v>
      </c>
      <c r="E317" t="s">
        <v>58</v>
      </c>
      <c r="F317">
        <v>12219284</v>
      </c>
      <c r="G317">
        <v>45021</v>
      </c>
      <c r="H317" t="s">
        <v>4360</v>
      </c>
      <c r="I317" t="s">
        <v>255</v>
      </c>
      <c r="J317" t="s">
        <v>249</v>
      </c>
      <c r="K317" t="s">
        <v>268</v>
      </c>
      <c r="L317" t="s">
        <v>251</v>
      </c>
      <c r="O317" s="111">
        <v>45021</v>
      </c>
      <c r="P317" t="s">
        <v>252</v>
      </c>
      <c r="Q317" t="s">
        <v>253</v>
      </c>
      <c r="R317" s="111">
        <v>45022</v>
      </c>
      <c r="W317">
        <v>0</v>
      </c>
      <c r="X317">
        <v>37875.46</v>
      </c>
      <c r="Y317">
        <v>96.27</v>
      </c>
      <c r="Z317">
        <f t="shared" si="4"/>
        <v>37971.729999999996</v>
      </c>
    </row>
    <row r="318" spans="1:26">
      <c r="A318" t="s">
        <v>246</v>
      </c>
      <c r="B318">
        <v>5942056110</v>
      </c>
      <c r="C318" t="s">
        <v>1742</v>
      </c>
      <c r="D318" t="s">
        <v>57</v>
      </c>
      <c r="E318" t="s">
        <v>58</v>
      </c>
      <c r="F318">
        <v>12343113</v>
      </c>
      <c r="G318">
        <v>45026</v>
      </c>
      <c r="H318" t="s">
        <v>4361</v>
      </c>
      <c r="I318" t="s">
        <v>255</v>
      </c>
      <c r="J318" t="s">
        <v>249</v>
      </c>
      <c r="K318" t="s">
        <v>268</v>
      </c>
      <c r="L318" t="s">
        <v>251</v>
      </c>
      <c r="O318" s="111">
        <v>45027</v>
      </c>
      <c r="P318" t="s">
        <v>252</v>
      </c>
      <c r="Q318" t="s">
        <v>253</v>
      </c>
      <c r="R318" s="111">
        <v>45028</v>
      </c>
      <c r="W318">
        <v>0</v>
      </c>
      <c r="X318">
        <v>6310.4</v>
      </c>
      <c r="Y318">
        <v>27246.2</v>
      </c>
      <c r="Z318">
        <f t="shared" si="4"/>
        <v>33556.6</v>
      </c>
    </row>
    <row r="319" spans="1:26">
      <c r="A319" t="s">
        <v>246</v>
      </c>
      <c r="B319">
        <v>5942056110</v>
      </c>
      <c r="C319" t="s">
        <v>1742</v>
      </c>
      <c r="D319" t="s">
        <v>57</v>
      </c>
      <c r="E319" t="s">
        <v>58</v>
      </c>
      <c r="F319">
        <v>12378913</v>
      </c>
      <c r="G319">
        <v>45034</v>
      </c>
      <c r="H319" t="s">
        <v>4362</v>
      </c>
      <c r="I319" t="s">
        <v>260</v>
      </c>
      <c r="L319" t="s">
        <v>251</v>
      </c>
      <c r="O319" s="111">
        <v>45034</v>
      </c>
      <c r="P319" t="s">
        <v>252</v>
      </c>
      <c r="Q319" t="s">
        <v>263</v>
      </c>
      <c r="R319" s="111">
        <v>45035</v>
      </c>
      <c r="W319">
        <v>0</v>
      </c>
      <c r="X319">
        <v>28.75</v>
      </c>
      <c r="Y319">
        <v>0</v>
      </c>
      <c r="Z319">
        <f t="shared" si="4"/>
        <v>28.75</v>
      </c>
    </row>
    <row r="320" spans="1:26">
      <c r="A320" t="s">
        <v>246</v>
      </c>
      <c r="B320">
        <v>5942056110</v>
      </c>
      <c r="C320" t="s">
        <v>1742</v>
      </c>
      <c r="D320" t="s">
        <v>57</v>
      </c>
      <c r="E320" t="s">
        <v>58</v>
      </c>
      <c r="F320">
        <v>12394640</v>
      </c>
      <c r="G320">
        <v>45040</v>
      </c>
      <c r="H320" t="s">
        <v>4363</v>
      </c>
      <c r="I320" t="s">
        <v>255</v>
      </c>
      <c r="J320" t="s">
        <v>249</v>
      </c>
      <c r="K320" t="s">
        <v>250</v>
      </c>
      <c r="L320" t="s">
        <v>251</v>
      </c>
      <c r="O320" s="111">
        <v>45040</v>
      </c>
      <c r="P320" t="s">
        <v>252</v>
      </c>
      <c r="Q320" t="s">
        <v>253</v>
      </c>
      <c r="R320" s="111">
        <v>45041</v>
      </c>
      <c r="W320">
        <v>0</v>
      </c>
      <c r="X320">
        <v>206</v>
      </c>
      <c r="Y320">
        <v>4985</v>
      </c>
      <c r="Z320">
        <f t="shared" si="4"/>
        <v>5191</v>
      </c>
    </row>
    <row r="321" spans="1:26">
      <c r="A321" t="s">
        <v>246</v>
      </c>
      <c r="B321">
        <v>5942056110</v>
      </c>
      <c r="C321" t="s">
        <v>1742</v>
      </c>
      <c r="D321" t="s">
        <v>57</v>
      </c>
      <c r="E321" t="s">
        <v>58</v>
      </c>
      <c r="F321">
        <v>12458085</v>
      </c>
      <c r="G321">
        <v>45054</v>
      </c>
      <c r="H321" t="s">
        <v>4830</v>
      </c>
      <c r="I321" t="s">
        <v>255</v>
      </c>
      <c r="J321" t="s">
        <v>249</v>
      </c>
      <c r="K321" t="s">
        <v>268</v>
      </c>
      <c r="L321" t="s">
        <v>251</v>
      </c>
      <c r="O321" s="111">
        <v>45054</v>
      </c>
      <c r="P321" t="s">
        <v>252</v>
      </c>
      <c r="Q321" t="s">
        <v>253</v>
      </c>
      <c r="R321" s="111">
        <v>45055</v>
      </c>
      <c r="W321">
        <v>0</v>
      </c>
      <c r="X321">
        <v>0</v>
      </c>
      <c r="Y321">
        <v>12380.59</v>
      </c>
      <c r="Z321">
        <f t="shared" si="4"/>
        <v>12380.59</v>
      </c>
    </row>
    <row r="322" spans="1:26">
      <c r="A322" t="s">
        <v>246</v>
      </c>
      <c r="B322">
        <v>5942056110</v>
      </c>
      <c r="C322" t="s">
        <v>1742</v>
      </c>
      <c r="D322" t="s">
        <v>57</v>
      </c>
      <c r="E322" t="s">
        <v>58</v>
      </c>
      <c r="F322">
        <v>12408518</v>
      </c>
      <c r="G322">
        <v>45054</v>
      </c>
      <c r="H322" t="s">
        <v>4831</v>
      </c>
      <c r="I322" t="s">
        <v>260</v>
      </c>
      <c r="L322" t="s">
        <v>251</v>
      </c>
      <c r="O322" s="111">
        <v>45054</v>
      </c>
      <c r="P322" t="s">
        <v>252</v>
      </c>
      <c r="Q322" t="s">
        <v>253</v>
      </c>
      <c r="R322" s="111">
        <v>45055</v>
      </c>
      <c r="W322">
        <v>0</v>
      </c>
      <c r="X322">
        <v>0</v>
      </c>
      <c r="Y322">
        <v>132</v>
      </c>
      <c r="Z322">
        <f t="shared" si="4"/>
        <v>132</v>
      </c>
    </row>
    <row r="323" spans="1:26">
      <c r="A323" t="s">
        <v>246</v>
      </c>
      <c r="B323">
        <v>5942056110</v>
      </c>
      <c r="C323" t="s">
        <v>1742</v>
      </c>
      <c r="D323" t="s">
        <v>57</v>
      </c>
      <c r="E323" t="s">
        <v>58</v>
      </c>
      <c r="F323">
        <v>12478715</v>
      </c>
      <c r="G323">
        <v>45058</v>
      </c>
      <c r="H323" t="s">
        <v>4832</v>
      </c>
      <c r="I323" t="s">
        <v>260</v>
      </c>
      <c r="L323" t="s">
        <v>251</v>
      </c>
      <c r="O323" s="111">
        <v>45058</v>
      </c>
      <c r="P323" t="s">
        <v>252</v>
      </c>
      <c r="Q323" t="s">
        <v>253</v>
      </c>
      <c r="R323" s="111">
        <v>45061</v>
      </c>
      <c r="W323">
        <v>0</v>
      </c>
      <c r="X323">
        <v>0</v>
      </c>
      <c r="Y323">
        <v>73.599999999999994</v>
      </c>
      <c r="Z323">
        <f t="shared" ref="Z323:Z386" si="5">SUM(W323:Y323)</f>
        <v>73.599999999999994</v>
      </c>
    </row>
    <row r="324" spans="1:26">
      <c r="A324" t="s">
        <v>246</v>
      </c>
      <c r="B324">
        <v>5942056110</v>
      </c>
      <c r="C324" t="s">
        <v>1742</v>
      </c>
      <c r="D324" t="s">
        <v>57</v>
      </c>
      <c r="E324" t="s">
        <v>58</v>
      </c>
      <c r="F324">
        <v>12484024</v>
      </c>
      <c r="G324">
        <v>45061</v>
      </c>
      <c r="H324" t="s">
        <v>4833</v>
      </c>
      <c r="I324" t="s">
        <v>255</v>
      </c>
      <c r="J324" t="s">
        <v>249</v>
      </c>
      <c r="K324" t="s">
        <v>268</v>
      </c>
      <c r="L324" t="s">
        <v>251</v>
      </c>
      <c r="O324" s="111">
        <v>45061</v>
      </c>
      <c r="P324" t="s">
        <v>252</v>
      </c>
      <c r="Q324" t="s">
        <v>257</v>
      </c>
      <c r="R324" s="111">
        <v>45062</v>
      </c>
      <c r="W324">
        <v>0</v>
      </c>
      <c r="X324">
        <v>0</v>
      </c>
      <c r="Y324">
        <v>0</v>
      </c>
      <c r="Z324">
        <f t="shared" si="5"/>
        <v>0</v>
      </c>
    </row>
    <row r="325" spans="1:26">
      <c r="A325" t="s">
        <v>246</v>
      </c>
      <c r="B325">
        <v>5942056110</v>
      </c>
      <c r="C325" t="s">
        <v>1742</v>
      </c>
      <c r="D325" t="s">
        <v>1107</v>
      </c>
      <c r="E325" t="s">
        <v>54</v>
      </c>
      <c r="F325">
        <v>12435016</v>
      </c>
      <c r="G325">
        <v>45049</v>
      </c>
      <c r="H325" t="s">
        <v>4834</v>
      </c>
      <c r="I325" t="s">
        <v>255</v>
      </c>
      <c r="J325" t="s">
        <v>249</v>
      </c>
      <c r="K325" t="s">
        <v>250</v>
      </c>
      <c r="L325" t="s">
        <v>251</v>
      </c>
      <c r="O325" s="111">
        <v>45049</v>
      </c>
      <c r="P325" t="s">
        <v>252</v>
      </c>
      <c r="Q325" t="s">
        <v>253</v>
      </c>
      <c r="R325" s="111">
        <v>45054</v>
      </c>
      <c r="W325">
        <v>0</v>
      </c>
      <c r="X325">
        <v>0</v>
      </c>
      <c r="Y325">
        <v>1860.8</v>
      </c>
      <c r="Z325">
        <f t="shared" si="5"/>
        <v>1860.8</v>
      </c>
    </row>
    <row r="326" spans="1:26">
      <c r="A326" t="s">
        <v>246</v>
      </c>
      <c r="B326">
        <v>5942056110</v>
      </c>
      <c r="C326" t="s">
        <v>1742</v>
      </c>
      <c r="D326" t="s">
        <v>4364</v>
      </c>
      <c r="E326" t="s">
        <v>54</v>
      </c>
      <c r="F326">
        <v>12357259</v>
      </c>
      <c r="G326">
        <v>45028</v>
      </c>
      <c r="H326" t="s">
        <v>4365</v>
      </c>
      <c r="I326" t="s">
        <v>255</v>
      </c>
      <c r="J326" t="s">
        <v>249</v>
      </c>
      <c r="K326" t="s">
        <v>268</v>
      </c>
      <c r="L326" t="s">
        <v>251</v>
      </c>
      <c r="O326" s="111">
        <v>45028</v>
      </c>
      <c r="P326" t="s">
        <v>252</v>
      </c>
      <c r="Q326" t="s">
        <v>253</v>
      </c>
      <c r="R326" s="111">
        <v>45033</v>
      </c>
      <c r="W326">
        <v>0</v>
      </c>
      <c r="X326">
        <v>5468</v>
      </c>
      <c r="Y326">
        <v>14052.8</v>
      </c>
      <c r="Z326">
        <f t="shared" si="5"/>
        <v>19520.8</v>
      </c>
    </row>
    <row r="327" spans="1:26">
      <c r="A327" t="s">
        <v>246</v>
      </c>
      <c r="B327">
        <v>5942056110</v>
      </c>
      <c r="C327" t="s">
        <v>1742</v>
      </c>
      <c r="D327" t="s">
        <v>4364</v>
      </c>
      <c r="E327" t="s">
        <v>54</v>
      </c>
      <c r="F327">
        <v>12373071</v>
      </c>
      <c r="G327">
        <v>45033</v>
      </c>
      <c r="H327" t="s">
        <v>4366</v>
      </c>
      <c r="I327" t="s">
        <v>255</v>
      </c>
      <c r="J327" t="s">
        <v>249</v>
      </c>
      <c r="K327" t="s">
        <v>250</v>
      </c>
      <c r="L327" t="s">
        <v>251</v>
      </c>
      <c r="O327" s="111">
        <v>45033</v>
      </c>
      <c r="P327" t="s">
        <v>252</v>
      </c>
      <c r="Q327" t="s">
        <v>253</v>
      </c>
      <c r="R327" s="111">
        <v>45040</v>
      </c>
      <c r="W327">
        <v>0</v>
      </c>
      <c r="X327">
        <v>4523.3500000000004</v>
      </c>
      <c r="Y327">
        <v>21271.17</v>
      </c>
      <c r="Z327">
        <f t="shared" si="5"/>
        <v>25794.519999999997</v>
      </c>
    </row>
    <row r="328" spans="1:26">
      <c r="A328" t="s">
        <v>246</v>
      </c>
      <c r="B328">
        <v>5942056110</v>
      </c>
      <c r="C328" t="s">
        <v>1742</v>
      </c>
      <c r="D328" t="s">
        <v>4364</v>
      </c>
      <c r="E328" t="s">
        <v>54</v>
      </c>
      <c r="F328">
        <v>12374056</v>
      </c>
      <c r="G328">
        <v>45033</v>
      </c>
      <c r="H328" t="s">
        <v>4367</v>
      </c>
      <c r="I328" t="s">
        <v>255</v>
      </c>
      <c r="J328" t="s">
        <v>249</v>
      </c>
      <c r="K328" t="s">
        <v>250</v>
      </c>
      <c r="L328" t="s">
        <v>251</v>
      </c>
      <c r="O328" s="111">
        <v>45033</v>
      </c>
      <c r="P328" t="s">
        <v>252</v>
      </c>
      <c r="Q328" t="s">
        <v>282</v>
      </c>
      <c r="R328" s="111">
        <v>45040</v>
      </c>
      <c r="W328">
        <v>0</v>
      </c>
      <c r="X328">
        <v>72.5</v>
      </c>
      <c r="Y328">
        <v>0</v>
      </c>
      <c r="Z328">
        <f t="shared" si="5"/>
        <v>72.5</v>
      </c>
    </row>
    <row r="329" spans="1:26">
      <c r="A329" t="s">
        <v>246</v>
      </c>
      <c r="B329">
        <v>5942056110</v>
      </c>
      <c r="C329" t="s">
        <v>1742</v>
      </c>
      <c r="D329" t="s">
        <v>343</v>
      </c>
      <c r="E329" t="s">
        <v>54</v>
      </c>
      <c r="F329">
        <v>12351824</v>
      </c>
      <c r="G329">
        <v>45027</v>
      </c>
      <c r="H329" t="s">
        <v>4368</v>
      </c>
      <c r="I329" t="s">
        <v>255</v>
      </c>
      <c r="J329" t="s">
        <v>249</v>
      </c>
      <c r="K329" t="s">
        <v>250</v>
      </c>
      <c r="L329" t="s">
        <v>251</v>
      </c>
      <c r="O329" s="111">
        <v>45027</v>
      </c>
      <c r="P329" t="s">
        <v>252</v>
      </c>
      <c r="Q329" t="s">
        <v>282</v>
      </c>
      <c r="R329" s="111">
        <v>45028</v>
      </c>
      <c r="W329">
        <v>0</v>
      </c>
      <c r="X329">
        <v>97</v>
      </c>
      <c r="Y329">
        <v>0</v>
      </c>
      <c r="Z329">
        <f t="shared" si="5"/>
        <v>97</v>
      </c>
    </row>
    <row r="330" spans="1:26">
      <c r="A330" t="s">
        <v>246</v>
      </c>
      <c r="B330">
        <v>5942056110</v>
      </c>
      <c r="C330" t="s">
        <v>1742</v>
      </c>
      <c r="D330" t="s">
        <v>344</v>
      </c>
      <c r="E330" t="s">
        <v>54</v>
      </c>
      <c r="F330">
        <v>12447768</v>
      </c>
      <c r="G330">
        <v>45050</v>
      </c>
      <c r="H330" t="s">
        <v>4835</v>
      </c>
      <c r="I330" t="s">
        <v>255</v>
      </c>
      <c r="L330" t="s">
        <v>251</v>
      </c>
      <c r="O330" s="111">
        <v>45050</v>
      </c>
      <c r="P330" t="s">
        <v>252</v>
      </c>
      <c r="Q330" t="s">
        <v>253</v>
      </c>
      <c r="R330" s="111">
        <v>45051</v>
      </c>
      <c r="W330">
        <v>0</v>
      </c>
      <c r="X330">
        <v>0</v>
      </c>
      <c r="Y330">
        <v>965.92</v>
      </c>
      <c r="Z330">
        <f t="shared" si="5"/>
        <v>965.92</v>
      </c>
    </row>
    <row r="331" spans="1:26">
      <c r="A331" t="s">
        <v>246</v>
      </c>
      <c r="B331">
        <v>5942056110</v>
      </c>
      <c r="C331" t="s">
        <v>1742</v>
      </c>
      <c r="D331" t="s">
        <v>1748</v>
      </c>
      <c r="E331" t="s">
        <v>54</v>
      </c>
      <c r="F331">
        <v>12289867</v>
      </c>
      <c r="G331">
        <v>45013</v>
      </c>
      <c r="H331" t="s">
        <v>3366</v>
      </c>
      <c r="I331" t="s">
        <v>255</v>
      </c>
      <c r="J331" t="s">
        <v>249</v>
      </c>
      <c r="K331" t="s">
        <v>250</v>
      </c>
      <c r="L331" t="s">
        <v>251</v>
      </c>
      <c r="O331" s="111">
        <v>45013</v>
      </c>
      <c r="P331" t="s">
        <v>252</v>
      </c>
      <c r="Q331" t="s">
        <v>253</v>
      </c>
      <c r="R331" s="111">
        <v>45014</v>
      </c>
      <c r="W331">
        <v>180</v>
      </c>
      <c r="X331">
        <v>1368</v>
      </c>
      <c r="Y331">
        <v>965</v>
      </c>
      <c r="Z331">
        <f t="shared" si="5"/>
        <v>2513</v>
      </c>
    </row>
    <row r="332" spans="1:26">
      <c r="A332" t="s">
        <v>246</v>
      </c>
      <c r="B332">
        <v>5942056110</v>
      </c>
      <c r="C332" t="s">
        <v>1742</v>
      </c>
      <c r="D332" t="s">
        <v>1748</v>
      </c>
      <c r="E332" t="s">
        <v>54</v>
      </c>
      <c r="F332">
        <v>12290554</v>
      </c>
      <c r="G332">
        <v>45013</v>
      </c>
      <c r="H332" t="s">
        <v>3367</v>
      </c>
      <c r="I332" t="s">
        <v>255</v>
      </c>
      <c r="L332" t="s">
        <v>251</v>
      </c>
      <c r="O332" s="111">
        <v>45014</v>
      </c>
      <c r="P332" t="s">
        <v>252</v>
      </c>
      <c r="Q332" t="s">
        <v>263</v>
      </c>
      <c r="R332" s="111">
        <v>45014</v>
      </c>
      <c r="W332">
        <v>310.25</v>
      </c>
      <c r="X332">
        <v>0</v>
      </c>
      <c r="Y332">
        <v>0</v>
      </c>
      <c r="Z332">
        <f t="shared" si="5"/>
        <v>310.25</v>
      </c>
    </row>
    <row r="333" spans="1:26">
      <c r="A333" t="s">
        <v>246</v>
      </c>
      <c r="B333">
        <v>5942056110</v>
      </c>
      <c r="C333" t="s">
        <v>1742</v>
      </c>
      <c r="D333" t="s">
        <v>1748</v>
      </c>
      <c r="E333" t="s">
        <v>54</v>
      </c>
      <c r="F333">
        <v>12297541</v>
      </c>
      <c r="G333">
        <v>45014</v>
      </c>
      <c r="H333" t="s">
        <v>3369</v>
      </c>
      <c r="I333" t="s">
        <v>255</v>
      </c>
      <c r="J333" t="s">
        <v>249</v>
      </c>
      <c r="K333" t="s">
        <v>250</v>
      </c>
      <c r="L333" t="s">
        <v>251</v>
      </c>
      <c r="O333" s="111">
        <v>45014</v>
      </c>
      <c r="P333" t="s">
        <v>252</v>
      </c>
      <c r="Q333" t="s">
        <v>253</v>
      </c>
      <c r="R333" s="111">
        <v>45022</v>
      </c>
      <c r="W333">
        <v>0</v>
      </c>
      <c r="X333">
        <v>5180.68</v>
      </c>
      <c r="Y333">
        <v>6380.79</v>
      </c>
      <c r="Z333">
        <f t="shared" si="5"/>
        <v>11561.470000000001</v>
      </c>
    </row>
    <row r="334" spans="1:26">
      <c r="A334" t="s">
        <v>246</v>
      </c>
      <c r="B334">
        <v>5942056110</v>
      </c>
      <c r="C334" t="s">
        <v>1742</v>
      </c>
      <c r="D334" t="s">
        <v>1748</v>
      </c>
      <c r="E334" t="s">
        <v>54</v>
      </c>
      <c r="F334">
        <v>12401707</v>
      </c>
      <c r="G334">
        <v>45041</v>
      </c>
      <c r="H334" t="s">
        <v>4369</v>
      </c>
      <c r="I334" t="s">
        <v>255</v>
      </c>
      <c r="J334" t="s">
        <v>249</v>
      </c>
      <c r="K334" t="s">
        <v>268</v>
      </c>
      <c r="L334" t="s">
        <v>251</v>
      </c>
      <c r="O334" s="111">
        <v>45041</v>
      </c>
      <c r="P334" t="s">
        <v>252</v>
      </c>
      <c r="Q334" t="s">
        <v>253</v>
      </c>
      <c r="R334" s="111">
        <v>45048</v>
      </c>
      <c r="W334">
        <v>0</v>
      </c>
      <c r="X334">
        <v>0</v>
      </c>
      <c r="Y334">
        <v>7668.8</v>
      </c>
      <c r="Z334">
        <f t="shared" si="5"/>
        <v>7668.8</v>
      </c>
    </row>
    <row r="335" spans="1:26">
      <c r="A335" t="s">
        <v>246</v>
      </c>
      <c r="B335">
        <v>6041756474</v>
      </c>
      <c r="C335" t="s">
        <v>1912</v>
      </c>
      <c r="D335" t="s">
        <v>1792</v>
      </c>
      <c r="E335" t="s">
        <v>1528</v>
      </c>
      <c r="F335">
        <v>12210110</v>
      </c>
      <c r="G335">
        <v>44993</v>
      </c>
      <c r="H335" t="s">
        <v>3993</v>
      </c>
      <c r="I335" t="s">
        <v>255</v>
      </c>
      <c r="J335" t="s">
        <v>249</v>
      </c>
      <c r="K335" t="s">
        <v>250</v>
      </c>
      <c r="L335" t="s">
        <v>251</v>
      </c>
      <c r="O335" s="111">
        <v>44993</v>
      </c>
      <c r="P335" t="s">
        <v>252</v>
      </c>
      <c r="Q335" t="s">
        <v>282</v>
      </c>
      <c r="R335" s="111">
        <v>44994</v>
      </c>
      <c r="W335">
        <v>1</v>
      </c>
      <c r="X335">
        <v>0</v>
      </c>
      <c r="Y335">
        <v>0</v>
      </c>
      <c r="Z335">
        <f t="shared" si="5"/>
        <v>1</v>
      </c>
    </row>
    <row r="336" spans="1:26">
      <c r="A336" t="s">
        <v>246</v>
      </c>
      <c r="B336">
        <v>6041756474</v>
      </c>
      <c r="C336" t="s">
        <v>1912</v>
      </c>
      <c r="D336" t="s">
        <v>1691</v>
      </c>
      <c r="E336" t="s">
        <v>1528</v>
      </c>
      <c r="F336">
        <v>6711964</v>
      </c>
      <c r="G336">
        <v>44986</v>
      </c>
      <c r="H336" t="s">
        <v>3995</v>
      </c>
      <c r="I336" t="s">
        <v>260</v>
      </c>
      <c r="J336" t="s">
        <v>249</v>
      </c>
      <c r="K336" t="s">
        <v>268</v>
      </c>
      <c r="L336" t="s">
        <v>251</v>
      </c>
      <c r="O336" s="111">
        <v>44986</v>
      </c>
      <c r="P336" t="s">
        <v>252</v>
      </c>
      <c r="Q336" t="s">
        <v>282</v>
      </c>
      <c r="R336" s="111"/>
      <c r="W336">
        <v>0</v>
      </c>
      <c r="X336">
        <v>0</v>
      </c>
      <c r="Y336">
        <v>0</v>
      </c>
      <c r="Z336">
        <f t="shared" si="5"/>
        <v>0</v>
      </c>
    </row>
    <row r="337" spans="1:26">
      <c r="A337" t="s">
        <v>246</v>
      </c>
      <c r="B337">
        <v>6041756474</v>
      </c>
      <c r="C337" t="s">
        <v>1912</v>
      </c>
      <c r="D337" t="s">
        <v>1691</v>
      </c>
      <c r="E337" t="s">
        <v>1528</v>
      </c>
      <c r="F337">
        <v>12183527</v>
      </c>
      <c r="G337">
        <v>44988</v>
      </c>
      <c r="H337" t="s">
        <v>3997</v>
      </c>
      <c r="I337" t="s">
        <v>255</v>
      </c>
      <c r="J337" t="s">
        <v>249</v>
      </c>
      <c r="K337" t="s">
        <v>268</v>
      </c>
      <c r="L337" t="s">
        <v>251</v>
      </c>
      <c r="O337" s="111">
        <v>44991</v>
      </c>
      <c r="P337" t="s">
        <v>252</v>
      </c>
      <c r="Q337" t="s">
        <v>253</v>
      </c>
      <c r="R337" s="111">
        <v>44992</v>
      </c>
      <c r="W337">
        <v>8797</v>
      </c>
      <c r="X337">
        <v>11129</v>
      </c>
      <c r="Y337">
        <v>11677.2</v>
      </c>
      <c r="Z337">
        <f t="shared" si="5"/>
        <v>31603.200000000001</v>
      </c>
    </row>
    <row r="338" spans="1:26">
      <c r="A338" t="s">
        <v>246</v>
      </c>
      <c r="B338">
        <v>6041756474</v>
      </c>
      <c r="C338" t="s">
        <v>1912</v>
      </c>
      <c r="D338" t="s">
        <v>1691</v>
      </c>
      <c r="E338" t="s">
        <v>1528</v>
      </c>
      <c r="F338">
        <v>12202681</v>
      </c>
      <c r="G338">
        <v>44992</v>
      </c>
      <c r="H338" t="s">
        <v>3998</v>
      </c>
      <c r="I338" t="s">
        <v>255</v>
      </c>
      <c r="J338" t="s">
        <v>249</v>
      </c>
      <c r="K338" t="s">
        <v>268</v>
      </c>
      <c r="L338" t="s">
        <v>251</v>
      </c>
      <c r="O338" s="111">
        <v>44992</v>
      </c>
      <c r="P338" t="s">
        <v>252</v>
      </c>
      <c r="Q338" t="s">
        <v>253</v>
      </c>
      <c r="R338" s="111">
        <v>44994</v>
      </c>
      <c r="W338">
        <v>0.04</v>
      </c>
      <c r="X338">
        <v>0</v>
      </c>
      <c r="Y338">
        <v>6825</v>
      </c>
      <c r="Z338">
        <f t="shared" si="5"/>
        <v>6825.04</v>
      </c>
    </row>
    <row r="339" spans="1:26">
      <c r="A339" t="s">
        <v>246</v>
      </c>
      <c r="B339">
        <v>6041756474</v>
      </c>
      <c r="C339" t="s">
        <v>1912</v>
      </c>
      <c r="D339" t="s">
        <v>1691</v>
      </c>
      <c r="E339" t="s">
        <v>1528</v>
      </c>
      <c r="F339">
        <v>12213910</v>
      </c>
      <c r="G339">
        <v>44994</v>
      </c>
      <c r="H339" t="s">
        <v>3999</v>
      </c>
      <c r="I339" t="s">
        <v>255</v>
      </c>
      <c r="J339" t="s">
        <v>249</v>
      </c>
      <c r="K339" t="s">
        <v>250</v>
      </c>
      <c r="L339" t="s">
        <v>251</v>
      </c>
      <c r="O339" s="111">
        <v>44994</v>
      </c>
      <c r="P339" t="s">
        <v>252</v>
      </c>
      <c r="Q339" t="s">
        <v>257</v>
      </c>
      <c r="R339" s="111"/>
      <c r="W339">
        <v>0</v>
      </c>
      <c r="X339">
        <v>0</v>
      </c>
      <c r="Y339">
        <v>0</v>
      </c>
      <c r="Z339">
        <f t="shared" si="5"/>
        <v>0</v>
      </c>
    </row>
    <row r="340" spans="1:26">
      <c r="A340" t="s">
        <v>246</v>
      </c>
      <c r="B340">
        <v>6041756474</v>
      </c>
      <c r="C340" t="s">
        <v>1912</v>
      </c>
      <c r="D340" t="s">
        <v>1691</v>
      </c>
      <c r="E340" t="s">
        <v>1528</v>
      </c>
      <c r="F340">
        <v>7610153</v>
      </c>
      <c r="G340">
        <v>44995</v>
      </c>
      <c r="H340" t="s">
        <v>3996</v>
      </c>
      <c r="I340" t="s">
        <v>255</v>
      </c>
      <c r="J340" t="s">
        <v>249</v>
      </c>
      <c r="K340" t="s">
        <v>268</v>
      </c>
      <c r="L340" t="s">
        <v>251</v>
      </c>
      <c r="O340" s="111">
        <v>44995</v>
      </c>
      <c r="P340" t="s">
        <v>252</v>
      </c>
      <c r="Q340" t="s">
        <v>253</v>
      </c>
      <c r="R340" s="111">
        <v>44998</v>
      </c>
      <c r="W340">
        <v>12139</v>
      </c>
      <c r="X340">
        <v>32676</v>
      </c>
      <c r="Y340">
        <v>24057.5</v>
      </c>
      <c r="Z340">
        <f t="shared" si="5"/>
        <v>68872.5</v>
      </c>
    </row>
    <row r="341" spans="1:26">
      <c r="A341" t="s">
        <v>246</v>
      </c>
      <c r="B341">
        <v>6041756474</v>
      </c>
      <c r="C341" t="s">
        <v>1912</v>
      </c>
      <c r="D341" t="s">
        <v>1691</v>
      </c>
      <c r="E341" t="s">
        <v>1528</v>
      </c>
      <c r="F341">
        <v>12224730</v>
      </c>
      <c r="G341">
        <v>44998</v>
      </c>
      <c r="H341" t="s">
        <v>4000</v>
      </c>
      <c r="I341" t="s">
        <v>255</v>
      </c>
      <c r="J341" t="s">
        <v>249</v>
      </c>
      <c r="K341" t="s">
        <v>268</v>
      </c>
      <c r="L341" t="s">
        <v>251</v>
      </c>
      <c r="O341" s="111">
        <v>44998</v>
      </c>
      <c r="P341" t="s">
        <v>252</v>
      </c>
      <c r="Q341" t="s">
        <v>257</v>
      </c>
      <c r="R341" s="111"/>
      <c r="W341">
        <v>0</v>
      </c>
      <c r="X341">
        <v>0</v>
      </c>
      <c r="Y341">
        <v>0</v>
      </c>
      <c r="Z341">
        <f t="shared" si="5"/>
        <v>0</v>
      </c>
    </row>
    <row r="342" spans="1:26">
      <c r="A342" t="s">
        <v>246</v>
      </c>
      <c r="B342">
        <v>6054831674</v>
      </c>
      <c r="C342" t="s">
        <v>272</v>
      </c>
      <c r="D342" t="s">
        <v>3182</v>
      </c>
      <c r="E342" t="s">
        <v>46</v>
      </c>
      <c r="F342">
        <v>507033</v>
      </c>
      <c r="G342">
        <v>45000</v>
      </c>
      <c r="H342" t="s">
        <v>3183</v>
      </c>
      <c r="I342" t="s">
        <v>255</v>
      </c>
      <c r="J342" t="s">
        <v>249</v>
      </c>
      <c r="K342" t="s">
        <v>268</v>
      </c>
      <c r="L342" t="s">
        <v>251</v>
      </c>
      <c r="O342" s="111">
        <v>45001</v>
      </c>
      <c r="P342" t="s">
        <v>252</v>
      </c>
      <c r="Q342" t="s">
        <v>282</v>
      </c>
      <c r="R342" s="111">
        <v>45002</v>
      </c>
      <c r="W342">
        <v>459.21</v>
      </c>
      <c r="X342">
        <v>0</v>
      </c>
      <c r="Y342">
        <v>0</v>
      </c>
      <c r="Z342">
        <f t="shared" si="5"/>
        <v>459.21</v>
      </c>
    </row>
    <row r="343" spans="1:26">
      <c r="A343" t="s">
        <v>246</v>
      </c>
      <c r="B343">
        <v>6054831674</v>
      </c>
      <c r="C343" t="s">
        <v>272</v>
      </c>
      <c r="D343" t="s">
        <v>45</v>
      </c>
      <c r="E343" t="s">
        <v>46</v>
      </c>
      <c r="F343">
        <v>12194967</v>
      </c>
      <c r="G343">
        <v>44992</v>
      </c>
      <c r="H343" t="s">
        <v>3184</v>
      </c>
      <c r="I343" t="s">
        <v>255</v>
      </c>
      <c r="J343" t="s">
        <v>249</v>
      </c>
      <c r="K343" t="s">
        <v>268</v>
      </c>
      <c r="L343" t="s">
        <v>251</v>
      </c>
      <c r="O343" s="111">
        <v>44992</v>
      </c>
      <c r="P343" t="s">
        <v>252</v>
      </c>
      <c r="Q343" t="s">
        <v>253</v>
      </c>
      <c r="R343" s="111">
        <v>44993</v>
      </c>
      <c r="W343">
        <v>684.75</v>
      </c>
      <c r="X343">
        <v>13765.59</v>
      </c>
      <c r="Y343">
        <v>2728.79</v>
      </c>
      <c r="Z343">
        <f t="shared" si="5"/>
        <v>17179.13</v>
      </c>
    </row>
    <row r="344" spans="1:26">
      <c r="A344" t="s">
        <v>246</v>
      </c>
      <c r="B344">
        <v>6054831674</v>
      </c>
      <c r="C344" t="s">
        <v>272</v>
      </c>
      <c r="D344" t="s">
        <v>45</v>
      </c>
      <c r="E344" t="s">
        <v>46</v>
      </c>
      <c r="F344">
        <v>12259687</v>
      </c>
      <c r="G344">
        <v>45006</v>
      </c>
      <c r="H344" t="s">
        <v>3185</v>
      </c>
      <c r="I344" t="s">
        <v>255</v>
      </c>
      <c r="J344" t="s">
        <v>249</v>
      </c>
      <c r="K344" t="s">
        <v>250</v>
      </c>
      <c r="L344" t="s">
        <v>251</v>
      </c>
      <c r="O344" s="111">
        <v>45006</v>
      </c>
      <c r="P344" t="s">
        <v>252</v>
      </c>
      <c r="Q344" t="s">
        <v>253</v>
      </c>
      <c r="R344" s="111">
        <v>45007</v>
      </c>
      <c r="W344">
        <v>7556.75</v>
      </c>
      <c r="X344">
        <v>22044.28</v>
      </c>
      <c r="Y344">
        <v>27070.15</v>
      </c>
      <c r="Z344">
        <f t="shared" si="5"/>
        <v>56671.18</v>
      </c>
    </row>
    <row r="345" spans="1:26">
      <c r="A345" t="s">
        <v>246</v>
      </c>
      <c r="B345">
        <v>6054831674</v>
      </c>
      <c r="C345" t="s">
        <v>272</v>
      </c>
      <c r="D345" t="s">
        <v>45</v>
      </c>
      <c r="E345" t="s">
        <v>46</v>
      </c>
      <c r="F345">
        <v>12274323</v>
      </c>
      <c r="G345">
        <v>45009</v>
      </c>
      <c r="H345" t="s">
        <v>3186</v>
      </c>
      <c r="I345" t="s">
        <v>255</v>
      </c>
      <c r="J345" t="s">
        <v>249</v>
      </c>
      <c r="K345" t="s">
        <v>250</v>
      </c>
      <c r="L345" t="s">
        <v>251</v>
      </c>
      <c r="O345" s="111">
        <v>45009</v>
      </c>
      <c r="P345" t="s">
        <v>252</v>
      </c>
      <c r="Q345" t="s">
        <v>253</v>
      </c>
      <c r="R345" s="111">
        <v>45015</v>
      </c>
      <c r="W345">
        <v>117.5</v>
      </c>
      <c r="X345">
        <v>1984.7</v>
      </c>
      <c r="Y345">
        <v>2633.5</v>
      </c>
      <c r="Z345">
        <f t="shared" si="5"/>
        <v>4735.7</v>
      </c>
    </row>
    <row r="346" spans="1:26">
      <c r="A346" t="s">
        <v>246</v>
      </c>
      <c r="B346">
        <v>6054831674</v>
      </c>
      <c r="C346" t="s">
        <v>272</v>
      </c>
      <c r="D346" t="s">
        <v>45</v>
      </c>
      <c r="E346" t="s">
        <v>46</v>
      </c>
      <c r="F346">
        <v>12274573</v>
      </c>
      <c r="G346">
        <v>45009</v>
      </c>
      <c r="H346" t="s">
        <v>3187</v>
      </c>
      <c r="I346" t="s">
        <v>255</v>
      </c>
      <c r="J346" t="s">
        <v>249</v>
      </c>
      <c r="K346" t="s">
        <v>250</v>
      </c>
      <c r="L346" t="s">
        <v>251</v>
      </c>
      <c r="O346" s="111">
        <v>45009</v>
      </c>
      <c r="P346" t="s">
        <v>252</v>
      </c>
      <c r="Q346" t="s">
        <v>253</v>
      </c>
      <c r="R346" s="111">
        <v>45012</v>
      </c>
      <c r="W346">
        <v>70</v>
      </c>
      <c r="X346">
        <v>11323.84</v>
      </c>
      <c r="Y346">
        <v>15125.45</v>
      </c>
      <c r="Z346">
        <f t="shared" si="5"/>
        <v>26519.29</v>
      </c>
    </row>
    <row r="347" spans="1:26">
      <c r="A347" t="s">
        <v>246</v>
      </c>
      <c r="B347">
        <v>6054831674</v>
      </c>
      <c r="C347" t="s">
        <v>272</v>
      </c>
      <c r="D347" t="s">
        <v>45</v>
      </c>
      <c r="E347" t="s">
        <v>46</v>
      </c>
      <c r="F347">
        <v>12280803</v>
      </c>
      <c r="G347">
        <v>45010</v>
      </c>
      <c r="H347" t="s">
        <v>3188</v>
      </c>
      <c r="I347" t="s">
        <v>255</v>
      </c>
      <c r="J347" t="s">
        <v>249</v>
      </c>
      <c r="K347" t="s">
        <v>250</v>
      </c>
      <c r="L347" t="s">
        <v>251</v>
      </c>
      <c r="O347" s="111">
        <v>45012</v>
      </c>
      <c r="P347" t="s">
        <v>252</v>
      </c>
      <c r="Q347" t="s">
        <v>253</v>
      </c>
      <c r="R347" s="111">
        <v>45015</v>
      </c>
      <c r="W347">
        <v>0</v>
      </c>
      <c r="X347">
        <v>1436</v>
      </c>
      <c r="Y347">
        <v>1630</v>
      </c>
      <c r="Z347">
        <f t="shared" si="5"/>
        <v>3066</v>
      </c>
    </row>
    <row r="348" spans="1:26">
      <c r="A348" t="s">
        <v>246</v>
      </c>
      <c r="B348">
        <v>6054831674</v>
      </c>
      <c r="C348" t="s">
        <v>272</v>
      </c>
      <c r="D348" t="s">
        <v>3189</v>
      </c>
      <c r="E348" t="s">
        <v>2794</v>
      </c>
      <c r="F348">
        <v>12216162</v>
      </c>
      <c r="G348">
        <v>44994</v>
      </c>
      <c r="H348" t="s">
        <v>3190</v>
      </c>
      <c r="I348" t="s">
        <v>255</v>
      </c>
      <c r="L348" t="s">
        <v>251</v>
      </c>
      <c r="O348" s="111">
        <v>44994</v>
      </c>
      <c r="P348" t="s">
        <v>252</v>
      </c>
      <c r="Q348" t="s">
        <v>263</v>
      </c>
      <c r="R348" s="111">
        <v>44996</v>
      </c>
      <c r="W348">
        <v>3392.2</v>
      </c>
      <c r="X348">
        <v>0</v>
      </c>
      <c r="Y348">
        <v>0</v>
      </c>
      <c r="Z348">
        <f t="shared" si="5"/>
        <v>3392.2</v>
      </c>
    </row>
    <row r="349" spans="1:26">
      <c r="A349" t="s">
        <v>246</v>
      </c>
      <c r="B349">
        <v>6054831674</v>
      </c>
      <c r="C349" t="s">
        <v>272</v>
      </c>
      <c r="D349" t="s">
        <v>3189</v>
      </c>
      <c r="E349" t="s">
        <v>2794</v>
      </c>
      <c r="F349">
        <v>12226100</v>
      </c>
      <c r="G349">
        <v>44998</v>
      </c>
      <c r="H349" t="s">
        <v>3191</v>
      </c>
      <c r="I349" t="s">
        <v>255</v>
      </c>
      <c r="J349" t="s">
        <v>249</v>
      </c>
      <c r="K349" t="s">
        <v>250</v>
      </c>
      <c r="L349" t="s">
        <v>251</v>
      </c>
      <c r="O349" s="111">
        <v>44998</v>
      </c>
      <c r="P349" t="s">
        <v>252</v>
      </c>
      <c r="Q349" t="s">
        <v>253</v>
      </c>
      <c r="R349" s="111">
        <v>44999</v>
      </c>
      <c r="W349">
        <v>1698.4</v>
      </c>
      <c r="X349">
        <v>4043.14</v>
      </c>
      <c r="Y349">
        <v>2465.25</v>
      </c>
      <c r="Z349">
        <f t="shared" si="5"/>
        <v>8206.7900000000009</v>
      </c>
    </row>
    <row r="350" spans="1:26">
      <c r="A350" t="s">
        <v>246</v>
      </c>
      <c r="B350">
        <v>6054831674</v>
      </c>
      <c r="C350" t="s">
        <v>272</v>
      </c>
      <c r="D350" t="s">
        <v>1005</v>
      </c>
      <c r="E350" t="s">
        <v>46</v>
      </c>
      <c r="F350">
        <v>12190704</v>
      </c>
      <c r="G350">
        <v>44987</v>
      </c>
      <c r="H350" t="s">
        <v>3192</v>
      </c>
      <c r="I350" t="s">
        <v>255</v>
      </c>
      <c r="J350" t="s">
        <v>249</v>
      </c>
      <c r="K350" t="s">
        <v>250</v>
      </c>
      <c r="L350" t="s">
        <v>251</v>
      </c>
      <c r="O350" s="111">
        <v>44987</v>
      </c>
      <c r="P350" t="s">
        <v>252</v>
      </c>
      <c r="Q350" t="s">
        <v>253</v>
      </c>
      <c r="R350" s="111">
        <v>44988</v>
      </c>
      <c r="W350">
        <v>2057.44</v>
      </c>
      <c r="X350">
        <v>4258.45</v>
      </c>
      <c r="Y350">
        <v>6521.77</v>
      </c>
      <c r="Z350">
        <f t="shared" si="5"/>
        <v>12837.66</v>
      </c>
    </row>
    <row r="351" spans="1:26">
      <c r="A351" t="s">
        <v>246</v>
      </c>
      <c r="B351">
        <v>6054831674</v>
      </c>
      <c r="C351" t="s">
        <v>272</v>
      </c>
      <c r="D351" t="s">
        <v>3193</v>
      </c>
      <c r="E351" t="s">
        <v>2794</v>
      </c>
      <c r="F351">
        <v>12215907</v>
      </c>
      <c r="G351">
        <v>44994</v>
      </c>
      <c r="H351" t="s">
        <v>3194</v>
      </c>
      <c r="I351" t="s">
        <v>255</v>
      </c>
      <c r="J351" t="s">
        <v>249</v>
      </c>
      <c r="K351" t="s">
        <v>268</v>
      </c>
      <c r="L351" t="s">
        <v>251</v>
      </c>
      <c r="O351" s="111">
        <v>44994</v>
      </c>
      <c r="P351" t="s">
        <v>252</v>
      </c>
      <c r="Q351" t="s">
        <v>257</v>
      </c>
      <c r="R351" s="111"/>
      <c r="W351">
        <v>0</v>
      </c>
      <c r="X351">
        <v>0</v>
      </c>
      <c r="Y351">
        <v>0</v>
      </c>
      <c r="Z351">
        <f t="shared" si="5"/>
        <v>0</v>
      </c>
    </row>
    <row r="352" spans="1:26">
      <c r="A352" t="s">
        <v>246</v>
      </c>
      <c r="B352">
        <v>6146623113</v>
      </c>
      <c r="C352" t="s">
        <v>1830</v>
      </c>
      <c r="D352" t="s">
        <v>264</v>
      </c>
      <c r="E352" t="s">
        <v>54</v>
      </c>
      <c r="F352">
        <v>12353527</v>
      </c>
      <c r="G352">
        <v>45028</v>
      </c>
      <c r="H352" t="s">
        <v>4370</v>
      </c>
      <c r="I352" t="s">
        <v>255</v>
      </c>
      <c r="J352" t="s">
        <v>249</v>
      </c>
      <c r="K352" t="s">
        <v>250</v>
      </c>
      <c r="L352" t="s">
        <v>251</v>
      </c>
      <c r="O352" s="111">
        <v>45029</v>
      </c>
      <c r="P352" t="s">
        <v>252</v>
      </c>
      <c r="Q352" t="s">
        <v>253</v>
      </c>
      <c r="R352" s="111">
        <v>45033</v>
      </c>
      <c r="W352">
        <v>0</v>
      </c>
      <c r="X352">
        <v>5400.2</v>
      </c>
      <c r="Y352">
        <v>6125.1</v>
      </c>
      <c r="Z352">
        <f t="shared" si="5"/>
        <v>11525.3</v>
      </c>
    </row>
    <row r="353" spans="1:26">
      <c r="A353" t="s">
        <v>246</v>
      </c>
      <c r="B353">
        <v>6146623113</v>
      </c>
      <c r="C353" t="s">
        <v>1830</v>
      </c>
      <c r="D353" t="s">
        <v>264</v>
      </c>
      <c r="E353" t="s">
        <v>54</v>
      </c>
      <c r="F353">
        <v>12353124</v>
      </c>
      <c r="G353">
        <v>45041</v>
      </c>
      <c r="H353" t="s">
        <v>4836</v>
      </c>
      <c r="I353" t="s">
        <v>255</v>
      </c>
      <c r="J353" t="s">
        <v>249</v>
      </c>
      <c r="K353" t="s">
        <v>250</v>
      </c>
      <c r="L353" t="s">
        <v>251</v>
      </c>
      <c r="O353" s="111">
        <v>45049</v>
      </c>
      <c r="P353" t="s">
        <v>252</v>
      </c>
      <c r="Q353" t="s">
        <v>253</v>
      </c>
      <c r="R353" s="111">
        <v>45050</v>
      </c>
      <c r="W353">
        <v>0</v>
      </c>
      <c r="X353">
        <v>0</v>
      </c>
      <c r="Y353">
        <v>5879.92</v>
      </c>
      <c r="Z353">
        <f t="shared" si="5"/>
        <v>5879.92</v>
      </c>
    </row>
    <row r="354" spans="1:26">
      <c r="A354" t="s">
        <v>246</v>
      </c>
      <c r="B354">
        <v>6146623113</v>
      </c>
      <c r="C354" t="s">
        <v>1830</v>
      </c>
      <c r="D354" t="s">
        <v>264</v>
      </c>
      <c r="E354" t="s">
        <v>54</v>
      </c>
      <c r="F354">
        <v>4163288</v>
      </c>
      <c r="G354">
        <v>45045</v>
      </c>
      <c r="H354" t="s">
        <v>4371</v>
      </c>
      <c r="I354" t="s">
        <v>255</v>
      </c>
      <c r="J354" t="s">
        <v>249</v>
      </c>
      <c r="K354" t="s">
        <v>250</v>
      </c>
      <c r="L354" t="s">
        <v>251</v>
      </c>
      <c r="O354" s="111">
        <v>45045</v>
      </c>
      <c r="P354" t="s">
        <v>252</v>
      </c>
      <c r="Q354" t="s">
        <v>253</v>
      </c>
      <c r="R354" s="111">
        <v>45048</v>
      </c>
      <c r="W354">
        <v>0</v>
      </c>
      <c r="X354">
        <v>0</v>
      </c>
      <c r="Y354">
        <v>210.25</v>
      </c>
      <c r="Z354">
        <f t="shared" si="5"/>
        <v>210.25</v>
      </c>
    </row>
    <row r="355" spans="1:26">
      <c r="A355" t="s">
        <v>246</v>
      </c>
      <c r="B355">
        <v>6146623113</v>
      </c>
      <c r="C355" t="s">
        <v>1830</v>
      </c>
      <c r="D355" t="s">
        <v>264</v>
      </c>
      <c r="E355" t="s">
        <v>54</v>
      </c>
      <c r="F355">
        <v>12442171</v>
      </c>
      <c r="G355">
        <v>45050</v>
      </c>
      <c r="H355" t="s">
        <v>4837</v>
      </c>
      <c r="I355" t="s">
        <v>255</v>
      </c>
      <c r="J355" t="s">
        <v>249</v>
      </c>
      <c r="K355" t="s">
        <v>268</v>
      </c>
      <c r="L355" t="s">
        <v>251</v>
      </c>
      <c r="O355" s="111">
        <v>45050</v>
      </c>
      <c r="P355" t="s">
        <v>252</v>
      </c>
      <c r="Q355" t="s">
        <v>253</v>
      </c>
      <c r="R355" s="111">
        <v>45051</v>
      </c>
      <c r="W355">
        <v>0</v>
      </c>
      <c r="X355">
        <v>0</v>
      </c>
      <c r="Y355">
        <v>1470.1</v>
      </c>
      <c r="Z355">
        <f t="shared" si="5"/>
        <v>1470.1</v>
      </c>
    </row>
    <row r="356" spans="1:26">
      <c r="A356" t="s">
        <v>246</v>
      </c>
      <c r="B356">
        <v>6146623113</v>
      </c>
      <c r="C356" t="s">
        <v>1830</v>
      </c>
      <c r="D356" t="s">
        <v>264</v>
      </c>
      <c r="E356" t="s">
        <v>54</v>
      </c>
      <c r="F356">
        <v>9125206</v>
      </c>
      <c r="G356">
        <v>45051</v>
      </c>
      <c r="H356" t="s">
        <v>4838</v>
      </c>
      <c r="I356" t="s">
        <v>255</v>
      </c>
      <c r="J356" t="s">
        <v>249</v>
      </c>
      <c r="K356" t="s">
        <v>268</v>
      </c>
      <c r="L356" t="s">
        <v>251</v>
      </c>
      <c r="O356" s="111">
        <v>45051</v>
      </c>
      <c r="P356" t="s">
        <v>252</v>
      </c>
      <c r="Q356" t="s">
        <v>253</v>
      </c>
      <c r="R356" s="111">
        <v>45054</v>
      </c>
      <c r="W356">
        <v>0</v>
      </c>
      <c r="X356">
        <v>0</v>
      </c>
      <c r="Y356">
        <v>1</v>
      </c>
      <c r="Z356">
        <f t="shared" si="5"/>
        <v>1</v>
      </c>
    </row>
    <row r="357" spans="1:26">
      <c r="A357" t="s">
        <v>246</v>
      </c>
      <c r="B357">
        <v>6146623113</v>
      </c>
      <c r="C357" t="s">
        <v>1830</v>
      </c>
      <c r="D357" t="s">
        <v>264</v>
      </c>
      <c r="E357" t="s">
        <v>54</v>
      </c>
      <c r="F357">
        <v>12440796</v>
      </c>
      <c r="G357">
        <v>45054</v>
      </c>
      <c r="H357" t="s">
        <v>4839</v>
      </c>
      <c r="I357" t="s">
        <v>260</v>
      </c>
      <c r="L357" t="s">
        <v>251</v>
      </c>
      <c r="O357" s="111">
        <v>45055</v>
      </c>
      <c r="P357" t="s">
        <v>252</v>
      </c>
      <c r="Q357" t="s">
        <v>263</v>
      </c>
      <c r="R357" s="111">
        <v>45056</v>
      </c>
      <c r="W357">
        <v>0</v>
      </c>
      <c r="X357">
        <v>0</v>
      </c>
      <c r="Y357">
        <v>0</v>
      </c>
      <c r="Z357">
        <f t="shared" si="5"/>
        <v>0</v>
      </c>
    </row>
    <row r="358" spans="1:26">
      <c r="A358" t="s">
        <v>246</v>
      </c>
      <c r="B358">
        <v>6146623113</v>
      </c>
      <c r="C358" t="s">
        <v>1830</v>
      </c>
      <c r="D358" t="s">
        <v>53</v>
      </c>
      <c r="E358" t="s">
        <v>54</v>
      </c>
      <c r="F358">
        <v>12183332</v>
      </c>
      <c r="G358">
        <v>44986</v>
      </c>
      <c r="H358" t="s">
        <v>3446</v>
      </c>
      <c r="I358" t="s">
        <v>255</v>
      </c>
      <c r="L358" t="s">
        <v>251</v>
      </c>
      <c r="O358" s="111">
        <v>44986</v>
      </c>
      <c r="P358" t="s">
        <v>252</v>
      </c>
      <c r="Q358" t="s">
        <v>263</v>
      </c>
      <c r="R358" s="111">
        <v>44987</v>
      </c>
      <c r="W358">
        <v>29054.75</v>
      </c>
      <c r="X358">
        <v>5198.5</v>
      </c>
      <c r="Y358">
        <v>0</v>
      </c>
      <c r="Z358">
        <f t="shared" si="5"/>
        <v>34253.25</v>
      </c>
    </row>
    <row r="359" spans="1:26">
      <c r="A359" t="s">
        <v>246</v>
      </c>
      <c r="B359">
        <v>6146623113</v>
      </c>
      <c r="C359" t="s">
        <v>1830</v>
      </c>
      <c r="D359" t="s">
        <v>53</v>
      </c>
      <c r="E359" t="s">
        <v>54</v>
      </c>
      <c r="F359">
        <v>12219122</v>
      </c>
      <c r="G359">
        <v>44998</v>
      </c>
      <c r="H359" t="s">
        <v>3447</v>
      </c>
      <c r="I359" t="s">
        <v>255</v>
      </c>
      <c r="J359" t="s">
        <v>249</v>
      </c>
      <c r="K359" t="s">
        <v>268</v>
      </c>
      <c r="L359" t="s">
        <v>251</v>
      </c>
      <c r="O359" s="111">
        <v>44998</v>
      </c>
      <c r="P359" t="s">
        <v>252</v>
      </c>
      <c r="Q359" t="s">
        <v>253</v>
      </c>
      <c r="R359" s="111">
        <v>44999</v>
      </c>
      <c r="W359">
        <v>5595</v>
      </c>
      <c r="X359">
        <v>6014</v>
      </c>
      <c r="Y359">
        <v>11671</v>
      </c>
      <c r="Z359">
        <f t="shared" si="5"/>
        <v>23280</v>
      </c>
    </row>
    <row r="360" spans="1:26">
      <c r="A360" t="s">
        <v>246</v>
      </c>
      <c r="B360">
        <v>6146623113</v>
      </c>
      <c r="C360" t="s">
        <v>1830</v>
      </c>
      <c r="D360" t="s">
        <v>53</v>
      </c>
      <c r="E360" t="s">
        <v>54</v>
      </c>
      <c r="F360">
        <v>12229497</v>
      </c>
      <c r="G360">
        <v>44999</v>
      </c>
      <c r="H360" t="s">
        <v>3448</v>
      </c>
      <c r="I360" t="s">
        <v>255</v>
      </c>
      <c r="J360" t="s">
        <v>249</v>
      </c>
      <c r="K360" t="s">
        <v>268</v>
      </c>
      <c r="L360" t="s">
        <v>251</v>
      </c>
      <c r="O360" s="111">
        <v>44999</v>
      </c>
      <c r="P360" t="s">
        <v>252</v>
      </c>
      <c r="Q360" t="s">
        <v>253</v>
      </c>
      <c r="R360" s="111">
        <v>45000</v>
      </c>
      <c r="W360">
        <v>2348.06</v>
      </c>
      <c r="X360">
        <v>3940.5</v>
      </c>
      <c r="Y360">
        <v>3530.25</v>
      </c>
      <c r="Z360">
        <f t="shared" si="5"/>
        <v>9818.81</v>
      </c>
    </row>
    <row r="361" spans="1:26">
      <c r="A361" t="s">
        <v>246</v>
      </c>
      <c r="B361">
        <v>6146623113</v>
      </c>
      <c r="C361" t="s">
        <v>1830</v>
      </c>
      <c r="D361" t="s">
        <v>53</v>
      </c>
      <c r="E361" t="s">
        <v>54</v>
      </c>
      <c r="F361">
        <v>12235380</v>
      </c>
      <c r="G361">
        <v>45000</v>
      </c>
      <c r="H361" t="s">
        <v>3449</v>
      </c>
      <c r="I361" t="s">
        <v>255</v>
      </c>
      <c r="J361" t="s">
        <v>249</v>
      </c>
      <c r="K361" t="s">
        <v>250</v>
      </c>
      <c r="L361" t="s">
        <v>251</v>
      </c>
      <c r="O361" s="111">
        <v>45000</v>
      </c>
      <c r="P361" t="s">
        <v>252</v>
      </c>
      <c r="Q361" t="s">
        <v>282</v>
      </c>
      <c r="R361" s="111">
        <v>45001</v>
      </c>
      <c r="W361">
        <v>1380</v>
      </c>
      <c r="X361">
        <v>0</v>
      </c>
      <c r="Y361">
        <v>0</v>
      </c>
      <c r="Z361">
        <f t="shared" si="5"/>
        <v>1380</v>
      </c>
    </row>
    <row r="362" spans="1:26">
      <c r="A362" t="s">
        <v>246</v>
      </c>
      <c r="B362">
        <v>6146623113</v>
      </c>
      <c r="C362" t="s">
        <v>1830</v>
      </c>
      <c r="D362" t="s">
        <v>53</v>
      </c>
      <c r="E362" t="s">
        <v>54</v>
      </c>
      <c r="F362">
        <v>12290276</v>
      </c>
      <c r="G362">
        <v>45013</v>
      </c>
      <c r="H362" t="s">
        <v>3450</v>
      </c>
      <c r="I362" t="s">
        <v>255</v>
      </c>
      <c r="J362" t="s">
        <v>249</v>
      </c>
      <c r="K362" t="s">
        <v>250</v>
      </c>
      <c r="L362" t="s">
        <v>251</v>
      </c>
      <c r="O362" s="111">
        <v>45013</v>
      </c>
      <c r="P362" t="s">
        <v>252</v>
      </c>
      <c r="Q362" t="s">
        <v>253</v>
      </c>
      <c r="R362" s="111">
        <v>45014</v>
      </c>
      <c r="W362">
        <v>221.2</v>
      </c>
      <c r="X362">
        <v>1266.98</v>
      </c>
      <c r="Y362">
        <v>6919.04</v>
      </c>
      <c r="Z362">
        <f t="shared" si="5"/>
        <v>8407.2199999999993</v>
      </c>
    </row>
    <row r="363" spans="1:26">
      <c r="A363" t="s">
        <v>246</v>
      </c>
      <c r="B363">
        <v>6146623113</v>
      </c>
      <c r="C363" t="s">
        <v>1830</v>
      </c>
      <c r="D363" t="s">
        <v>53</v>
      </c>
      <c r="E363" t="s">
        <v>54</v>
      </c>
      <c r="F363">
        <v>12295858</v>
      </c>
      <c r="G363">
        <v>45014</v>
      </c>
      <c r="H363" t="s">
        <v>3451</v>
      </c>
      <c r="I363" t="s">
        <v>255</v>
      </c>
      <c r="J363" t="s">
        <v>249</v>
      </c>
      <c r="K363" t="s">
        <v>250</v>
      </c>
      <c r="L363" t="s">
        <v>251</v>
      </c>
      <c r="O363" s="111">
        <v>45014</v>
      </c>
      <c r="P363" t="s">
        <v>252</v>
      </c>
      <c r="Q363" t="s">
        <v>253</v>
      </c>
      <c r="R363" s="111">
        <v>45015</v>
      </c>
      <c r="W363">
        <v>1.01</v>
      </c>
      <c r="X363">
        <v>449.75</v>
      </c>
      <c r="Y363">
        <v>970</v>
      </c>
      <c r="Z363">
        <f t="shared" si="5"/>
        <v>1420.76</v>
      </c>
    </row>
    <row r="364" spans="1:26">
      <c r="A364" t="s">
        <v>246</v>
      </c>
      <c r="B364">
        <v>6146623113</v>
      </c>
      <c r="C364" t="s">
        <v>1830</v>
      </c>
      <c r="D364" t="s">
        <v>53</v>
      </c>
      <c r="E364" t="s">
        <v>54</v>
      </c>
      <c r="F364">
        <v>12297523</v>
      </c>
      <c r="G364">
        <v>45014</v>
      </c>
      <c r="H364" t="s">
        <v>3452</v>
      </c>
      <c r="I364" t="s">
        <v>255</v>
      </c>
      <c r="J364" t="s">
        <v>249</v>
      </c>
      <c r="K364" t="s">
        <v>250</v>
      </c>
      <c r="L364" t="s">
        <v>251</v>
      </c>
      <c r="O364" s="111">
        <v>45014</v>
      </c>
      <c r="P364" t="s">
        <v>252</v>
      </c>
      <c r="Q364" t="s">
        <v>253</v>
      </c>
      <c r="R364" s="111">
        <v>45015</v>
      </c>
      <c r="W364">
        <v>0</v>
      </c>
      <c r="X364">
        <v>4195</v>
      </c>
      <c r="Y364">
        <v>20550</v>
      </c>
      <c r="Z364">
        <f t="shared" si="5"/>
        <v>24745</v>
      </c>
    </row>
    <row r="365" spans="1:26">
      <c r="A365" t="s">
        <v>246</v>
      </c>
      <c r="B365">
        <v>6146623113</v>
      </c>
      <c r="C365" t="s">
        <v>1830</v>
      </c>
      <c r="D365" t="s">
        <v>53</v>
      </c>
      <c r="E365" t="s">
        <v>54</v>
      </c>
      <c r="F365">
        <v>9721721</v>
      </c>
      <c r="G365">
        <v>45016</v>
      </c>
      <c r="H365" t="s">
        <v>3445</v>
      </c>
      <c r="I365" t="s">
        <v>255</v>
      </c>
      <c r="J365" t="s">
        <v>249</v>
      </c>
      <c r="K365" t="s">
        <v>268</v>
      </c>
      <c r="O365" s="111">
        <v>45016</v>
      </c>
      <c r="P365" t="s">
        <v>252</v>
      </c>
      <c r="Q365" t="s">
        <v>253</v>
      </c>
      <c r="R365" s="111">
        <v>45020</v>
      </c>
      <c r="W365">
        <v>0</v>
      </c>
      <c r="X365">
        <v>6005.86</v>
      </c>
      <c r="Y365">
        <v>5614.56</v>
      </c>
      <c r="Z365">
        <f t="shared" si="5"/>
        <v>11620.42</v>
      </c>
    </row>
    <row r="366" spans="1:26">
      <c r="A366" t="s">
        <v>246</v>
      </c>
      <c r="B366">
        <v>6146623113</v>
      </c>
      <c r="C366" t="s">
        <v>1830</v>
      </c>
      <c r="D366" t="s">
        <v>53</v>
      </c>
      <c r="E366" t="s">
        <v>54</v>
      </c>
      <c r="F366">
        <v>12332377</v>
      </c>
      <c r="G366">
        <v>45020</v>
      </c>
      <c r="H366" t="s">
        <v>4372</v>
      </c>
      <c r="I366" t="s">
        <v>255</v>
      </c>
      <c r="L366" t="s">
        <v>251</v>
      </c>
      <c r="O366" s="111">
        <v>45020</v>
      </c>
      <c r="P366" t="s">
        <v>252</v>
      </c>
      <c r="Q366" t="s">
        <v>263</v>
      </c>
      <c r="R366" s="111">
        <v>45021</v>
      </c>
      <c r="W366">
        <v>0</v>
      </c>
      <c r="X366">
        <v>216.6</v>
      </c>
      <c r="Y366">
        <v>0</v>
      </c>
      <c r="Z366">
        <f t="shared" si="5"/>
        <v>216.6</v>
      </c>
    </row>
    <row r="367" spans="1:26">
      <c r="A367" t="s">
        <v>246</v>
      </c>
      <c r="B367">
        <v>6146623113</v>
      </c>
      <c r="C367" t="s">
        <v>1830</v>
      </c>
      <c r="D367" t="s">
        <v>53</v>
      </c>
      <c r="E367" t="s">
        <v>54</v>
      </c>
      <c r="F367">
        <v>12338497</v>
      </c>
      <c r="G367">
        <v>45021</v>
      </c>
      <c r="H367" t="s">
        <v>4373</v>
      </c>
      <c r="I367" t="s">
        <v>255</v>
      </c>
      <c r="J367" t="s">
        <v>249</v>
      </c>
      <c r="K367" t="s">
        <v>250</v>
      </c>
      <c r="L367" t="s">
        <v>251</v>
      </c>
      <c r="O367" s="111">
        <v>45021</v>
      </c>
      <c r="P367" t="s">
        <v>252</v>
      </c>
      <c r="Q367" t="s">
        <v>253</v>
      </c>
      <c r="R367" s="111">
        <v>45022</v>
      </c>
      <c r="W367">
        <v>0</v>
      </c>
      <c r="X367">
        <v>1379.01</v>
      </c>
      <c r="Y367">
        <v>2669.31</v>
      </c>
      <c r="Z367">
        <f t="shared" si="5"/>
        <v>4048.3199999999997</v>
      </c>
    </row>
    <row r="368" spans="1:26">
      <c r="A368" t="s">
        <v>246</v>
      </c>
      <c r="B368">
        <v>6146623113</v>
      </c>
      <c r="C368" t="s">
        <v>1830</v>
      </c>
      <c r="D368" t="s">
        <v>53</v>
      </c>
      <c r="E368" t="s">
        <v>54</v>
      </c>
      <c r="F368">
        <v>12351514</v>
      </c>
      <c r="G368">
        <v>45027</v>
      </c>
      <c r="H368" t="s">
        <v>4374</v>
      </c>
      <c r="I368" t="s">
        <v>255</v>
      </c>
      <c r="J368" t="s">
        <v>249</v>
      </c>
      <c r="K368" t="s">
        <v>268</v>
      </c>
      <c r="L368" t="s">
        <v>251</v>
      </c>
      <c r="O368" s="111">
        <v>45027</v>
      </c>
      <c r="P368" t="s">
        <v>252</v>
      </c>
      <c r="Q368" t="s">
        <v>253</v>
      </c>
      <c r="R368" s="111">
        <v>45040</v>
      </c>
      <c r="W368">
        <v>0</v>
      </c>
      <c r="X368">
        <v>2</v>
      </c>
      <c r="Y368">
        <v>4801</v>
      </c>
      <c r="Z368">
        <f t="shared" si="5"/>
        <v>4803</v>
      </c>
    </row>
    <row r="369" spans="1:26">
      <c r="A369" t="s">
        <v>246</v>
      </c>
      <c r="B369">
        <v>6146623113</v>
      </c>
      <c r="C369" t="s">
        <v>1830</v>
      </c>
      <c r="D369" t="s">
        <v>53</v>
      </c>
      <c r="E369" t="s">
        <v>54</v>
      </c>
      <c r="F369">
        <v>12202663</v>
      </c>
      <c r="G369">
        <v>45041</v>
      </c>
      <c r="H369" t="s">
        <v>4375</v>
      </c>
      <c r="I369" t="s">
        <v>255</v>
      </c>
      <c r="J369" t="s">
        <v>249</v>
      </c>
      <c r="K369" t="s">
        <v>250</v>
      </c>
      <c r="L369" t="s">
        <v>251</v>
      </c>
      <c r="O369" s="111">
        <v>45041</v>
      </c>
      <c r="P369" t="s">
        <v>252</v>
      </c>
      <c r="Q369" t="s">
        <v>253</v>
      </c>
      <c r="R369" s="111">
        <v>45042</v>
      </c>
      <c r="W369">
        <v>0</v>
      </c>
      <c r="X369">
        <v>9442.07</v>
      </c>
      <c r="Y369">
        <v>73886.649999999994</v>
      </c>
      <c r="Z369">
        <f t="shared" si="5"/>
        <v>83328.72</v>
      </c>
    </row>
    <row r="370" spans="1:26">
      <c r="A370" t="s">
        <v>246</v>
      </c>
      <c r="B370">
        <v>6146623113</v>
      </c>
      <c r="C370" t="s">
        <v>1830</v>
      </c>
      <c r="D370" t="s">
        <v>53</v>
      </c>
      <c r="E370" t="s">
        <v>54</v>
      </c>
      <c r="F370">
        <v>12409631</v>
      </c>
      <c r="G370">
        <v>45042</v>
      </c>
      <c r="H370" t="s">
        <v>4376</v>
      </c>
      <c r="I370" t="s">
        <v>255</v>
      </c>
      <c r="J370" t="s">
        <v>249</v>
      </c>
      <c r="K370" t="s">
        <v>268</v>
      </c>
      <c r="L370" t="s">
        <v>251</v>
      </c>
      <c r="O370" s="111">
        <v>45042</v>
      </c>
      <c r="P370" t="s">
        <v>252</v>
      </c>
      <c r="Q370" t="s">
        <v>253</v>
      </c>
      <c r="R370" s="111">
        <v>45044</v>
      </c>
      <c r="W370">
        <v>0</v>
      </c>
      <c r="X370">
        <v>0</v>
      </c>
      <c r="Y370">
        <v>3271.5</v>
      </c>
      <c r="Z370">
        <f t="shared" si="5"/>
        <v>3271.5</v>
      </c>
    </row>
    <row r="371" spans="1:26">
      <c r="A371" t="s">
        <v>246</v>
      </c>
      <c r="B371">
        <v>6146623113</v>
      </c>
      <c r="C371" t="s">
        <v>1830</v>
      </c>
      <c r="D371" t="s">
        <v>53</v>
      </c>
      <c r="E371" t="s">
        <v>54</v>
      </c>
      <c r="F371">
        <v>12151240</v>
      </c>
      <c r="G371">
        <v>45043</v>
      </c>
      <c r="H371" t="s">
        <v>4377</v>
      </c>
      <c r="I371" t="s">
        <v>255</v>
      </c>
      <c r="J371" t="s">
        <v>249</v>
      </c>
      <c r="K371" t="s">
        <v>250</v>
      </c>
      <c r="L371" t="s">
        <v>251</v>
      </c>
      <c r="O371" s="111">
        <v>45043</v>
      </c>
      <c r="P371" t="s">
        <v>252</v>
      </c>
      <c r="Q371" t="s">
        <v>253</v>
      </c>
      <c r="R371" s="111">
        <v>45056</v>
      </c>
      <c r="W371">
        <v>0</v>
      </c>
      <c r="X371">
        <v>0</v>
      </c>
      <c r="Y371">
        <v>12749.66</v>
      </c>
      <c r="Z371">
        <f t="shared" si="5"/>
        <v>12749.66</v>
      </c>
    </row>
    <row r="372" spans="1:26">
      <c r="A372" t="s">
        <v>246</v>
      </c>
      <c r="B372">
        <v>6146623113</v>
      </c>
      <c r="C372" t="s">
        <v>1830</v>
      </c>
      <c r="D372" t="s">
        <v>53</v>
      </c>
      <c r="E372" t="s">
        <v>54</v>
      </c>
      <c r="F372">
        <v>12485387</v>
      </c>
      <c r="G372">
        <v>45061</v>
      </c>
      <c r="H372" t="s">
        <v>4840</v>
      </c>
      <c r="I372" t="s">
        <v>255</v>
      </c>
      <c r="J372" t="s">
        <v>249</v>
      </c>
      <c r="K372" t="s">
        <v>250</v>
      </c>
      <c r="L372" t="s">
        <v>251</v>
      </c>
      <c r="O372" s="111">
        <v>45061</v>
      </c>
      <c r="P372" t="s">
        <v>252</v>
      </c>
      <c r="Q372" t="s">
        <v>253</v>
      </c>
      <c r="R372" s="111">
        <v>45062</v>
      </c>
      <c r="W372">
        <v>0</v>
      </c>
      <c r="X372">
        <v>0</v>
      </c>
      <c r="Y372">
        <v>1148.5</v>
      </c>
      <c r="Z372">
        <f t="shared" si="5"/>
        <v>1148.5</v>
      </c>
    </row>
    <row r="373" spans="1:26">
      <c r="A373" t="s">
        <v>246</v>
      </c>
      <c r="B373">
        <v>6146623113</v>
      </c>
      <c r="C373" t="s">
        <v>1830</v>
      </c>
      <c r="D373" t="s">
        <v>53</v>
      </c>
      <c r="E373" t="s">
        <v>54</v>
      </c>
      <c r="F373">
        <v>12474305</v>
      </c>
      <c r="G373">
        <v>45062</v>
      </c>
      <c r="H373" t="s">
        <v>4841</v>
      </c>
      <c r="I373" t="s">
        <v>260</v>
      </c>
      <c r="L373" t="s">
        <v>251</v>
      </c>
      <c r="O373" s="111">
        <v>45062</v>
      </c>
      <c r="P373" t="s">
        <v>252</v>
      </c>
      <c r="Q373" t="s">
        <v>263</v>
      </c>
      <c r="R373" s="111">
        <v>45063</v>
      </c>
      <c r="W373">
        <v>0</v>
      </c>
      <c r="X373">
        <v>0</v>
      </c>
      <c r="Y373">
        <v>0</v>
      </c>
      <c r="Z373">
        <f t="shared" si="5"/>
        <v>0</v>
      </c>
    </row>
    <row r="374" spans="1:26">
      <c r="A374" t="s">
        <v>246</v>
      </c>
      <c r="B374">
        <v>6146623113</v>
      </c>
      <c r="C374" t="s">
        <v>1830</v>
      </c>
      <c r="D374" t="s">
        <v>53</v>
      </c>
      <c r="E374" t="s">
        <v>54</v>
      </c>
      <c r="F374">
        <v>12495086</v>
      </c>
      <c r="G374">
        <v>45063</v>
      </c>
      <c r="H374" t="s">
        <v>4842</v>
      </c>
      <c r="I374" t="s">
        <v>255</v>
      </c>
      <c r="J374" t="s">
        <v>249</v>
      </c>
      <c r="K374" t="s">
        <v>250</v>
      </c>
      <c r="L374" t="s">
        <v>251</v>
      </c>
      <c r="O374" s="111">
        <v>45063</v>
      </c>
      <c r="P374" t="s">
        <v>252</v>
      </c>
      <c r="Q374" t="s">
        <v>253</v>
      </c>
      <c r="R374" s="111">
        <v>45064</v>
      </c>
      <c r="W374">
        <v>0</v>
      </c>
      <c r="X374">
        <v>0</v>
      </c>
      <c r="Y374">
        <v>4130.45</v>
      </c>
      <c r="Z374">
        <f t="shared" si="5"/>
        <v>4130.45</v>
      </c>
    </row>
    <row r="375" spans="1:26">
      <c r="A375" t="s">
        <v>246</v>
      </c>
      <c r="B375">
        <v>6146623113</v>
      </c>
      <c r="C375" t="s">
        <v>1830</v>
      </c>
      <c r="D375" t="s">
        <v>53</v>
      </c>
      <c r="E375" t="s">
        <v>54</v>
      </c>
      <c r="F375">
        <v>12512002</v>
      </c>
      <c r="G375">
        <v>45066</v>
      </c>
      <c r="H375" t="s">
        <v>4843</v>
      </c>
      <c r="I375" t="s">
        <v>248</v>
      </c>
      <c r="J375" t="s">
        <v>249</v>
      </c>
      <c r="K375" t="s">
        <v>250</v>
      </c>
      <c r="L375" t="s">
        <v>251</v>
      </c>
      <c r="O375" s="111">
        <v>45066</v>
      </c>
      <c r="P375" t="s">
        <v>252</v>
      </c>
      <c r="Q375" t="s">
        <v>253</v>
      </c>
      <c r="R375" s="111">
        <v>45071</v>
      </c>
      <c r="W375">
        <v>0</v>
      </c>
      <c r="X375">
        <v>0</v>
      </c>
      <c r="Y375">
        <v>1923.65</v>
      </c>
      <c r="Z375">
        <f t="shared" si="5"/>
        <v>1923.65</v>
      </c>
    </row>
    <row r="376" spans="1:26">
      <c r="A376" t="s">
        <v>246</v>
      </c>
      <c r="B376">
        <v>6146623113</v>
      </c>
      <c r="C376" t="s">
        <v>1830</v>
      </c>
      <c r="D376" t="s">
        <v>53</v>
      </c>
      <c r="E376" t="s">
        <v>54</v>
      </c>
      <c r="F376">
        <v>4670958</v>
      </c>
      <c r="G376">
        <v>45068</v>
      </c>
      <c r="H376" t="s">
        <v>4844</v>
      </c>
      <c r="I376" t="s">
        <v>255</v>
      </c>
      <c r="J376" t="s">
        <v>249</v>
      </c>
      <c r="K376" t="s">
        <v>268</v>
      </c>
      <c r="L376" t="s">
        <v>251</v>
      </c>
      <c r="O376" s="111">
        <v>45068</v>
      </c>
      <c r="P376" t="s">
        <v>252</v>
      </c>
      <c r="Q376" t="s">
        <v>253</v>
      </c>
      <c r="R376" s="111">
        <v>45069</v>
      </c>
      <c r="W376">
        <v>0</v>
      </c>
      <c r="X376">
        <v>0</v>
      </c>
      <c r="Y376">
        <v>100.02</v>
      </c>
      <c r="Z376">
        <f t="shared" si="5"/>
        <v>100.02</v>
      </c>
    </row>
    <row r="377" spans="1:26">
      <c r="A377" t="s">
        <v>246</v>
      </c>
      <c r="B377">
        <v>6146623113</v>
      </c>
      <c r="C377" t="s">
        <v>1830</v>
      </c>
      <c r="D377" t="s">
        <v>53</v>
      </c>
      <c r="E377" t="s">
        <v>54</v>
      </c>
      <c r="F377">
        <v>24185</v>
      </c>
      <c r="G377">
        <v>45069</v>
      </c>
      <c r="H377" t="s">
        <v>4845</v>
      </c>
      <c r="I377" t="s">
        <v>271</v>
      </c>
      <c r="J377" t="s">
        <v>249</v>
      </c>
      <c r="K377" t="s">
        <v>250</v>
      </c>
      <c r="L377" t="s">
        <v>251</v>
      </c>
      <c r="O377" s="111">
        <v>45076</v>
      </c>
      <c r="P377" t="s">
        <v>252</v>
      </c>
      <c r="Q377" t="s">
        <v>253</v>
      </c>
      <c r="R377" s="111">
        <v>45077</v>
      </c>
      <c r="W377">
        <v>0</v>
      </c>
      <c r="X377">
        <v>0</v>
      </c>
      <c r="Y377">
        <v>1.25</v>
      </c>
      <c r="Z377">
        <f t="shared" si="5"/>
        <v>1.25</v>
      </c>
    </row>
    <row r="378" spans="1:26">
      <c r="A378" t="s">
        <v>246</v>
      </c>
      <c r="B378">
        <v>6146623113</v>
      </c>
      <c r="C378" t="s">
        <v>1830</v>
      </c>
      <c r="D378" t="s">
        <v>53</v>
      </c>
      <c r="E378" t="s">
        <v>54</v>
      </c>
      <c r="F378">
        <v>12556966</v>
      </c>
      <c r="G378">
        <v>45077</v>
      </c>
      <c r="H378" t="s">
        <v>4846</v>
      </c>
      <c r="I378" t="s">
        <v>248</v>
      </c>
      <c r="J378" t="s">
        <v>249</v>
      </c>
      <c r="K378" t="s">
        <v>250</v>
      </c>
      <c r="L378" t="s">
        <v>251</v>
      </c>
      <c r="O378" s="111">
        <v>45077</v>
      </c>
      <c r="P378" t="s">
        <v>252</v>
      </c>
      <c r="Q378" t="s">
        <v>1406</v>
      </c>
      <c r="R378" s="111"/>
      <c r="W378">
        <v>0</v>
      </c>
      <c r="X378">
        <v>0</v>
      </c>
      <c r="Y378">
        <v>0</v>
      </c>
      <c r="Z378">
        <f t="shared" si="5"/>
        <v>0</v>
      </c>
    </row>
    <row r="379" spans="1:26">
      <c r="A379" t="s">
        <v>246</v>
      </c>
      <c r="B379">
        <v>6146623113</v>
      </c>
      <c r="C379" t="s">
        <v>1830</v>
      </c>
      <c r="D379" t="s">
        <v>3453</v>
      </c>
      <c r="E379" t="s">
        <v>2831</v>
      </c>
      <c r="F379">
        <v>12215628</v>
      </c>
      <c r="G379">
        <v>44994</v>
      </c>
      <c r="H379" t="s">
        <v>3454</v>
      </c>
      <c r="I379" t="s">
        <v>255</v>
      </c>
      <c r="L379" t="s">
        <v>251</v>
      </c>
      <c r="O379" s="111">
        <v>44994</v>
      </c>
      <c r="P379" t="s">
        <v>252</v>
      </c>
      <c r="Q379" t="s">
        <v>263</v>
      </c>
      <c r="R379" s="111">
        <v>44998</v>
      </c>
      <c r="W379">
        <v>1</v>
      </c>
      <c r="X379">
        <v>0</v>
      </c>
      <c r="Y379">
        <v>0</v>
      </c>
      <c r="Z379">
        <f t="shared" si="5"/>
        <v>1</v>
      </c>
    </row>
    <row r="380" spans="1:26">
      <c r="A380" t="s">
        <v>246</v>
      </c>
      <c r="B380">
        <v>6423690111</v>
      </c>
      <c r="C380" t="s">
        <v>953</v>
      </c>
      <c r="D380" t="s">
        <v>247</v>
      </c>
      <c r="E380" t="s">
        <v>54</v>
      </c>
      <c r="F380">
        <v>12210152</v>
      </c>
      <c r="G380">
        <v>44993</v>
      </c>
      <c r="H380" t="s">
        <v>3424</v>
      </c>
      <c r="I380" t="s">
        <v>255</v>
      </c>
      <c r="J380" t="s">
        <v>249</v>
      </c>
      <c r="K380" t="s">
        <v>250</v>
      </c>
      <c r="L380" t="s">
        <v>251</v>
      </c>
      <c r="O380" s="111">
        <v>44993</v>
      </c>
      <c r="P380" t="s">
        <v>252</v>
      </c>
      <c r="Q380" t="s">
        <v>253</v>
      </c>
      <c r="R380" s="111">
        <v>44994</v>
      </c>
      <c r="W380">
        <v>5653.01</v>
      </c>
      <c r="X380">
        <v>9128.24</v>
      </c>
      <c r="Y380">
        <v>6898.27</v>
      </c>
      <c r="Z380">
        <f t="shared" si="5"/>
        <v>21679.52</v>
      </c>
    </row>
    <row r="381" spans="1:26">
      <c r="A381" t="s">
        <v>246</v>
      </c>
      <c r="B381">
        <v>6423690111</v>
      </c>
      <c r="C381" t="s">
        <v>953</v>
      </c>
      <c r="D381" t="s">
        <v>247</v>
      </c>
      <c r="E381" t="s">
        <v>54</v>
      </c>
      <c r="F381">
        <v>12214630</v>
      </c>
      <c r="G381">
        <v>44994</v>
      </c>
      <c r="H381" t="s">
        <v>3425</v>
      </c>
      <c r="I381" t="s">
        <v>255</v>
      </c>
      <c r="J381" t="s">
        <v>249</v>
      </c>
      <c r="K381" t="s">
        <v>250</v>
      </c>
      <c r="L381" t="s">
        <v>251</v>
      </c>
      <c r="O381" s="111">
        <v>44994</v>
      </c>
      <c r="P381" t="s">
        <v>252</v>
      </c>
      <c r="Q381" t="s">
        <v>253</v>
      </c>
      <c r="R381" s="111">
        <v>44999</v>
      </c>
      <c r="W381">
        <v>4338</v>
      </c>
      <c r="X381">
        <v>4990</v>
      </c>
      <c r="Y381">
        <v>5291</v>
      </c>
      <c r="Z381">
        <f t="shared" si="5"/>
        <v>14619</v>
      </c>
    </row>
    <row r="382" spans="1:26">
      <c r="A382" t="s">
        <v>246</v>
      </c>
      <c r="B382">
        <v>6423690111</v>
      </c>
      <c r="C382" t="s">
        <v>953</v>
      </c>
      <c r="D382" t="s">
        <v>247</v>
      </c>
      <c r="E382" t="s">
        <v>54</v>
      </c>
      <c r="F382">
        <v>12225528</v>
      </c>
      <c r="G382">
        <v>44998</v>
      </c>
      <c r="H382" t="s">
        <v>3426</v>
      </c>
      <c r="I382" t="s">
        <v>255</v>
      </c>
      <c r="J382" t="s">
        <v>249</v>
      </c>
      <c r="K382" t="s">
        <v>250</v>
      </c>
      <c r="L382" t="s">
        <v>251</v>
      </c>
      <c r="O382" s="111">
        <v>44998</v>
      </c>
      <c r="P382" t="s">
        <v>252</v>
      </c>
      <c r="Q382" t="s">
        <v>282</v>
      </c>
      <c r="R382" s="111">
        <v>44999</v>
      </c>
      <c r="W382">
        <v>22</v>
      </c>
      <c r="X382">
        <v>0</v>
      </c>
      <c r="Y382">
        <v>0</v>
      </c>
      <c r="Z382">
        <f t="shared" si="5"/>
        <v>22</v>
      </c>
    </row>
    <row r="383" spans="1:26">
      <c r="A383" t="s">
        <v>246</v>
      </c>
      <c r="B383">
        <v>6423690111</v>
      </c>
      <c r="C383" t="s">
        <v>953</v>
      </c>
      <c r="D383" t="s">
        <v>57</v>
      </c>
      <c r="E383" t="s">
        <v>58</v>
      </c>
      <c r="F383">
        <v>12190053</v>
      </c>
      <c r="G383">
        <v>44987</v>
      </c>
      <c r="H383" t="s">
        <v>3427</v>
      </c>
      <c r="I383" t="s">
        <v>255</v>
      </c>
      <c r="J383" t="s">
        <v>249</v>
      </c>
      <c r="K383" t="s">
        <v>250</v>
      </c>
      <c r="L383" t="s">
        <v>251</v>
      </c>
      <c r="O383" s="111">
        <v>44987</v>
      </c>
      <c r="P383" t="s">
        <v>252</v>
      </c>
      <c r="Q383" t="s">
        <v>253</v>
      </c>
      <c r="R383" s="111">
        <v>44988</v>
      </c>
      <c r="W383">
        <v>695</v>
      </c>
      <c r="X383">
        <v>4054</v>
      </c>
      <c r="Y383">
        <v>5685</v>
      </c>
      <c r="Z383">
        <f t="shared" si="5"/>
        <v>10434</v>
      </c>
    </row>
    <row r="384" spans="1:26">
      <c r="A384" t="s">
        <v>246</v>
      </c>
      <c r="B384">
        <v>6486863102</v>
      </c>
      <c r="C384" t="s">
        <v>1750</v>
      </c>
      <c r="D384" t="s">
        <v>57</v>
      </c>
      <c r="E384" t="s">
        <v>58</v>
      </c>
      <c r="F384">
        <v>12183617</v>
      </c>
      <c r="G384">
        <v>44986</v>
      </c>
      <c r="H384" t="s">
        <v>3372</v>
      </c>
      <c r="I384" t="s">
        <v>255</v>
      </c>
      <c r="L384" t="s">
        <v>251</v>
      </c>
      <c r="O384" s="111">
        <v>44986</v>
      </c>
      <c r="P384" t="s">
        <v>252</v>
      </c>
      <c r="Q384" t="s">
        <v>263</v>
      </c>
      <c r="R384" s="111">
        <v>44987</v>
      </c>
      <c r="W384">
        <v>1711.75</v>
      </c>
      <c r="X384">
        <v>0</v>
      </c>
      <c r="Y384">
        <v>0</v>
      </c>
      <c r="Z384">
        <f t="shared" si="5"/>
        <v>1711.75</v>
      </c>
    </row>
    <row r="385" spans="1:26">
      <c r="A385" t="s">
        <v>246</v>
      </c>
      <c r="B385">
        <v>6486863102</v>
      </c>
      <c r="C385" t="s">
        <v>1750</v>
      </c>
      <c r="D385" t="s">
        <v>57</v>
      </c>
      <c r="E385" t="s">
        <v>58</v>
      </c>
      <c r="F385">
        <v>11890046</v>
      </c>
      <c r="G385">
        <v>44987</v>
      </c>
      <c r="H385" t="s">
        <v>3370</v>
      </c>
      <c r="I385" t="s">
        <v>255</v>
      </c>
      <c r="J385" t="s">
        <v>249</v>
      </c>
      <c r="K385" t="s">
        <v>268</v>
      </c>
      <c r="L385" t="s">
        <v>251</v>
      </c>
      <c r="O385" s="111">
        <v>44988</v>
      </c>
      <c r="P385" t="s">
        <v>252</v>
      </c>
      <c r="Q385" t="s">
        <v>253</v>
      </c>
      <c r="R385" s="111">
        <v>44991</v>
      </c>
      <c r="W385">
        <v>16049.5</v>
      </c>
      <c r="X385">
        <v>31889.200000000001</v>
      </c>
      <c r="Y385">
        <v>33243.69</v>
      </c>
      <c r="Z385">
        <f t="shared" si="5"/>
        <v>81182.39</v>
      </c>
    </row>
    <row r="386" spans="1:26">
      <c r="A386" t="s">
        <v>246</v>
      </c>
      <c r="B386">
        <v>6486863102</v>
      </c>
      <c r="C386" t="s">
        <v>1750</v>
      </c>
      <c r="D386" t="s">
        <v>57</v>
      </c>
      <c r="E386" t="s">
        <v>58</v>
      </c>
      <c r="F386">
        <v>12190446</v>
      </c>
      <c r="G386">
        <v>44988</v>
      </c>
      <c r="H386" t="s">
        <v>3373</v>
      </c>
      <c r="I386" t="s">
        <v>255</v>
      </c>
      <c r="J386" t="s">
        <v>249</v>
      </c>
      <c r="K386" t="s">
        <v>250</v>
      </c>
      <c r="L386" t="s">
        <v>251</v>
      </c>
      <c r="O386" s="111">
        <v>44988</v>
      </c>
      <c r="P386" t="s">
        <v>252</v>
      </c>
      <c r="Q386" t="s">
        <v>282</v>
      </c>
      <c r="R386" s="111">
        <v>44991</v>
      </c>
      <c r="W386">
        <v>2356</v>
      </c>
      <c r="X386">
        <v>350</v>
      </c>
      <c r="Y386">
        <v>0</v>
      </c>
      <c r="Z386">
        <f t="shared" si="5"/>
        <v>2706</v>
      </c>
    </row>
    <row r="387" spans="1:26">
      <c r="A387" t="s">
        <v>246</v>
      </c>
      <c r="B387">
        <v>6486863102</v>
      </c>
      <c r="C387" t="s">
        <v>1750</v>
      </c>
      <c r="D387" t="s">
        <v>57</v>
      </c>
      <c r="E387" t="s">
        <v>58</v>
      </c>
      <c r="F387">
        <v>12151672</v>
      </c>
      <c r="G387">
        <v>44991</v>
      </c>
      <c r="H387" t="s">
        <v>3371</v>
      </c>
      <c r="I387" t="s">
        <v>255</v>
      </c>
      <c r="J387" t="s">
        <v>249</v>
      </c>
      <c r="K387" t="s">
        <v>268</v>
      </c>
      <c r="L387" t="s">
        <v>251</v>
      </c>
      <c r="O387" s="111">
        <v>44991</v>
      </c>
      <c r="P387" t="s">
        <v>252</v>
      </c>
      <c r="Q387" t="s">
        <v>253</v>
      </c>
      <c r="R387" s="111">
        <v>44992</v>
      </c>
      <c r="W387">
        <v>19408.22</v>
      </c>
      <c r="X387">
        <v>20810.900000000001</v>
      </c>
      <c r="Y387">
        <v>14806.68</v>
      </c>
      <c r="Z387">
        <f t="shared" ref="Z387:Z450" si="6">SUM(W387:Y387)</f>
        <v>55025.8</v>
      </c>
    </row>
    <row r="388" spans="1:26">
      <c r="A388" t="s">
        <v>246</v>
      </c>
      <c r="B388">
        <v>6486863102</v>
      </c>
      <c r="C388" t="s">
        <v>1750</v>
      </c>
      <c r="D388" t="s">
        <v>57</v>
      </c>
      <c r="E388" t="s">
        <v>58</v>
      </c>
      <c r="F388">
        <v>12230265</v>
      </c>
      <c r="G388">
        <v>44999</v>
      </c>
      <c r="H388" t="s">
        <v>3374</v>
      </c>
      <c r="I388" t="s">
        <v>255</v>
      </c>
      <c r="J388" t="s">
        <v>249</v>
      </c>
      <c r="K388" t="s">
        <v>250</v>
      </c>
      <c r="L388" t="s">
        <v>251</v>
      </c>
      <c r="O388" s="111">
        <v>44999</v>
      </c>
      <c r="P388" t="s">
        <v>252</v>
      </c>
      <c r="Q388" t="s">
        <v>253</v>
      </c>
      <c r="R388" s="111">
        <v>45000</v>
      </c>
      <c r="W388">
        <v>5133.34</v>
      </c>
      <c r="X388">
        <v>5757.83</v>
      </c>
      <c r="Y388">
        <v>5513.91</v>
      </c>
      <c r="Z388">
        <f t="shared" si="6"/>
        <v>16405.080000000002</v>
      </c>
    </row>
    <row r="389" spans="1:26">
      <c r="A389" t="s">
        <v>246</v>
      </c>
      <c r="B389">
        <v>6486863102</v>
      </c>
      <c r="C389" t="s">
        <v>1750</v>
      </c>
      <c r="D389" t="s">
        <v>57</v>
      </c>
      <c r="E389" t="s">
        <v>58</v>
      </c>
      <c r="F389">
        <v>12273085</v>
      </c>
      <c r="G389">
        <v>45008</v>
      </c>
      <c r="H389" t="s">
        <v>3375</v>
      </c>
      <c r="I389" t="s">
        <v>255</v>
      </c>
      <c r="J389" t="s">
        <v>249</v>
      </c>
      <c r="K389" t="s">
        <v>250</v>
      </c>
      <c r="L389" t="s">
        <v>251</v>
      </c>
      <c r="O389" s="111">
        <v>45008</v>
      </c>
      <c r="P389" t="s">
        <v>252</v>
      </c>
      <c r="Q389" t="s">
        <v>253</v>
      </c>
      <c r="R389" s="111">
        <v>45009</v>
      </c>
      <c r="W389">
        <v>2734.81</v>
      </c>
      <c r="X389">
        <v>5124.04</v>
      </c>
      <c r="Y389">
        <v>10928.9</v>
      </c>
      <c r="Z389">
        <f t="shared" si="6"/>
        <v>18787.75</v>
      </c>
    </row>
    <row r="390" spans="1:26">
      <c r="A390" t="s">
        <v>246</v>
      </c>
      <c r="B390">
        <v>6486863102</v>
      </c>
      <c r="C390" t="s">
        <v>1750</v>
      </c>
      <c r="D390" t="s">
        <v>57</v>
      </c>
      <c r="E390" t="s">
        <v>58</v>
      </c>
      <c r="F390">
        <v>12275423</v>
      </c>
      <c r="G390">
        <v>45009</v>
      </c>
      <c r="H390" t="s">
        <v>3376</v>
      </c>
      <c r="I390" t="s">
        <v>255</v>
      </c>
      <c r="J390" t="s">
        <v>249</v>
      </c>
      <c r="K390" t="s">
        <v>250</v>
      </c>
      <c r="L390" t="s">
        <v>251</v>
      </c>
      <c r="O390" s="111">
        <v>45009</v>
      </c>
      <c r="P390" t="s">
        <v>252</v>
      </c>
      <c r="Q390" t="s">
        <v>253</v>
      </c>
      <c r="R390" s="111">
        <v>45012</v>
      </c>
      <c r="W390">
        <v>516.54</v>
      </c>
      <c r="X390">
        <v>9510.2800000000007</v>
      </c>
      <c r="Y390">
        <v>9429.7099999999991</v>
      </c>
      <c r="Z390">
        <f t="shared" si="6"/>
        <v>19456.53</v>
      </c>
    </row>
    <row r="391" spans="1:26">
      <c r="A391" t="s">
        <v>246</v>
      </c>
      <c r="B391">
        <v>6486863102</v>
      </c>
      <c r="C391" t="s">
        <v>1750</v>
      </c>
      <c r="D391" t="s">
        <v>57</v>
      </c>
      <c r="E391" t="s">
        <v>58</v>
      </c>
      <c r="F391">
        <v>12281022</v>
      </c>
      <c r="G391">
        <v>45010</v>
      </c>
      <c r="H391" t="s">
        <v>3377</v>
      </c>
      <c r="I391" t="s">
        <v>255</v>
      </c>
      <c r="J391" t="s">
        <v>249</v>
      </c>
      <c r="K391" t="s">
        <v>250</v>
      </c>
      <c r="L391" t="s">
        <v>251</v>
      </c>
      <c r="O391" s="111">
        <v>45011</v>
      </c>
      <c r="P391" t="s">
        <v>252</v>
      </c>
      <c r="Q391" t="s">
        <v>257</v>
      </c>
      <c r="R391" s="111">
        <v>45012</v>
      </c>
      <c r="W391">
        <v>0</v>
      </c>
      <c r="X391">
        <v>0</v>
      </c>
      <c r="Y391">
        <v>0</v>
      </c>
      <c r="Z391">
        <f t="shared" si="6"/>
        <v>0</v>
      </c>
    </row>
    <row r="392" spans="1:26">
      <c r="A392" t="s">
        <v>246</v>
      </c>
      <c r="B392">
        <v>6486863102</v>
      </c>
      <c r="C392" t="s">
        <v>1750</v>
      </c>
      <c r="D392" t="s">
        <v>57</v>
      </c>
      <c r="E392" t="s">
        <v>58</v>
      </c>
      <c r="F392">
        <v>12296406</v>
      </c>
      <c r="G392">
        <v>45014</v>
      </c>
      <c r="H392" t="s">
        <v>3378</v>
      </c>
      <c r="I392" t="s">
        <v>255</v>
      </c>
      <c r="J392" t="s">
        <v>249</v>
      </c>
      <c r="K392" t="s">
        <v>250</v>
      </c>
      <c r="L392" t="s">
        <v>251</v>
      </c>
      <c r="O392" s="111">
        <v>45014</v>
      </c>
      <c r="P392" t="s">
        <v>252</v>
      </c>
      <c r="Q392" t="s">
        <v>253</v>
      </c>
      <c r="R392" s="111">
        <v>45015</v>
      </c>
      <c r="W392">
        <v>0</v>
      </c>
      <c r="X392">
        <v>398</v>
      </c>
      <c r="Y392">
        <v>471.5</v>
      </c>
      <c r="Z392">
        <f t="shared" si="6"/>
        <v>869.5</v>
      </c>
    </row>
    <row r="393" spans="1:26">
      <c r="A393" t="s">
        <v>246</v>
      </c>
      <c r="B393">
        <v>6486863102</v>
      </c>
      <c r="C393" t="s">
        <v>1750</v>
      </c>
      <c r="D393" t="s">
        <v>57</v>
      </c>
      <c r="E393" t="s">
        <v>58</v>
      </c>
      <c r="F393">
        <v>12333506</v>
      </c>
      <c r="G393">
        <v>45021</v>
      </c>
      <c r="H393" t="s">
        <v>4378</v>
      </c>
      <c r="I393" t="s">
        <v>255</v>
      </c>
      <c r="J393" t="s">
        <v>249</v>
      </c>
      <c r="K393" t="s">
        <v>250</v>
      </c>
      <c r="L393" t="s">
        <v>251</v>
      </c>
      <c r="O393" s="111">
        <v>45021</v>
      </c>
      <c r="P393" t="s">
        <v>252</v>
      </c>
      <c r="Q393" t="s">
        <v>282</v>
      </c>
      <c r="R393" s="111">
        <v>45022</v>
      </c>
      <c r="W393">
        <v>0</v>
      </c>
      <c r="X393">
        <v>1</v>
      </c>
      <c r="Y393">
        <v>0</v>
      </c>
      <c r="Z393">
        <f t="shared" si="6"/>
        <v>1</v>
      </c>
    </row>
    <row r="394" spans="1:26">
      <c r="A394" t="s">
        <v>246</v>
      </c>
      <c r="B394">
        <v>6486863102</v>
      </c>
      <c r="C394" t="s">
        <v>1750</v>
      </c>
      <c r="D394" t="s">
        <v>57</v>
      </c>
      <c r="E394" t="s">
        <v>58</v>
      </c>
      <c r="F394">
        <v>12332478</v>
      </c>
      <c r="G394">
        <v>45027</v>
      </c>
      <c r="H394" t="s">
        <v>4379</v>
      </c>
      <c r="I394" t="s">
        <v>255</v>
      </c>
      <c r="J394" t="s">
        <v>249</v>
      </c>
      <c r="K394" t="s">
        <v>268</v>
      </c>
      <c r="L394" t="s">
        <v>251</v>
      </c>
      <c r="O394" s="111">
        <v>45028</v>
      </c>
      <c r="P394" t="s">
        <v>252</v>
      </c>
      <c r="Q394" t="s">
        <v>253</v>
      </c>
      <c r="R394" s="111">
        <v>45029</v>
      </c>
      <c r="W394">
        <v>0</v>
      </c>
      <c r="X394">
        <v>367</v>
      </c>
      <c r="Y394">
        <v>7250.9</v>
      </c>
      <c r="Z394">
        <f t="shared" si="6"/>
        <v>7617.9</v>
      </c>
    </row>
    <row r="395" spans="1:26">
      <c r="A395" t="s">
        <v>246</v>
      </c>
      <c r="B395">
        <v>6486863102</v>
      </c>
      <c r="C395" t="s">
        <v>1750</v>
      </c>
      <c r="D395" t="s">
        <v>343</v>
      </c>
      <c r="E395" t="s">
        <v>54</v>
      </c>
      <c r="F395">
        <v>12213808</v>
      </c>
      <c r="G395">
        <v>44994</v>
      </c>
      <c r="H395" t="s">
        <v>3379</v>
      </c>
      <c r="I395" t="s">
        <v>255</v>
      </c>
      <c r="J395" t="s">
        <v>249</v>
      </c>
      <c r="K395" t="s">
        <v>250</v>
      </c>
      <c r="L395" t="s">
        <v>251</v>
      </c>
      <c r="O395" s="111">
        <v>44994</v>
      </c>
      <c r="P395" t="s">
        <v>252</v>
      </c>
      <c r="Q395" t="s">
        <v>253</v>
      </c>
      <c r="R395" s="111">
        <v>44995</v>
      </c>
      <c r="W395">
        <v>15788.62</v>
      </c>
      <c r="X395">
        <v>22826.59</v>
      </c>
      <c r="Y395">
        <v>7290.25</v>
      </c>
      <c r="Z395">
        <f t="shared" si="6"/>
        <v>45905.46</v>
      </c>
    </row>
    <row r="396" spans="1:26">
      <c r="A396" t="s">
        <v>246</v>
      </c>
      <c r="B396">
        <v>6486863102</v>
      </c>
      <c r="C396" t="s">
        <v>1750</v>
      </c>
      <c r="D396" t="s">
        <v>343</v>
      </c>
      <c r="E396" t="s">
        <v>54</v>
      </c>
      <c r="F396">
        <v>12236926</v>
      </c>
      <c r="G396">
        <v>45000</v>
      </c>
      <c r="H396" t="s">
        <v>3380</v>
      </c>
      <c r="I396" t="s">
        <v>255</v>
      </c>
      <c r="J396" t="s">
        <v>249</v>
      </c>
      <c r="K396" t="s">
        <v>250</v>
      </c>
      <c r="L396" t="s">
        <v>251</v>
      </c>
      <c r="O396" s="111">
        <v>45000</v>
      </c>
      <c r="P396" t="s">
        <v>252</v>
      </c>
      <c r="Q396" t="s">
        <v>282</v>
      </c>
      <c r="R396" s="111">
        <v>45001</v>
      </c>
      <c r="W396">
        <v>380</v>
      </c>
      <c r="X396">
        <v>0</v>
      </c>
      <c r="Y396">
        <v>0</v>
      </c>
      <c r="Z396">
        <f t="shared" si="6"/>
        <v>380</v>
      </c>
    </row>
    <row r="397" spans="1:26">
      <c r="A397" t="s">
        <v>246</v>
      </c>
      <c r="B397">
        <v>6486863102</v>
      </c>
      <c r="C397" t="s">
        <v>1750</v>
      </c>
      <c r="D397" t="s">
        <v>343</v>
      </c>
      <c r="E397" t="s">
        <v>54</v>
      </c>
      <c r="F397">
        <v>12260067</v>
      </c>
      <c r="G397">
        <v>45006</v>
      </c>
      <c r="H397" t="s">
        <v>3381</v>
      </c>
      <c r="I397" t="s">
        <v>255</v>
      </c>
      <c r="J397" t="s">
        <v>249</v>
      </c>
      <c r="K397" t="s">
        <v>250</v>
      </c>
      <c r="L397" t="s">
        <v>251</v>
      </c>
      <c r="O397" s="111">
        <v>45006</v>
      </c>
      <c r="P397" t="s">
        <v>252</v>
      </c>
      <c r="Q397" t="s">
        <v>257</v>
      </c>
      <c r="R397" s="111">
        <v>45014</v>
      </c>
      <c r="W397">
        <v>0.16</v>
      </c>
      <c r="X397">
        <v>0</v>
      </c>
      <c r="Y397">
        <v>0</v>
      </c>
      <c r="Z397">
        <f t="shared" si="6"/>
        <v>0.16</v>
      </c>
    </row>
    <row r="398" spans="1:26">
      <c r="A398" t="s">
        <v>246</v>
      </c>
      <c r="B398">
        <v>6486863102</v>
      </c>
      <c r="C398" t="s">
        <v>1750</v>
      </c>
      <c r="D398" t="s">
        <v>344</v>
      </c>
      <c r="E398" t="s">
        <v>54</v>
      </c>
      <c r="F398">
        <v>12346948</v>
      </c>
      <c r="G398">
        <v>45030</v>
      </c>
      <c r="H398" t="s">
        <v>4380</v>
      </c>
      <c r="I398" t="s">
        <v>255</v>
      </c>
      <c r="J398" t="s">
        <v>249</v>
      </c>
      <c r="K398" t="s">
        <v>250</v>
      </c>
      <c r="L398" t="s">
        <v>251</v>
      </c>
      <c r="O398" s="111">
        <v>45030</v>
      </c>
      <c r="P398" t="s">
        <v>252</v>
      </c>
      <c r="Q398" t="s">
        <v>253</v>
      </c>
      <c r="R398" s="111">
        <v>45035</v>
      </c>
      <c r="W398">
        <v>0</v>
      </c>
      <c r="X398">
        <v>3211.5</v>
      </c>
      <c r="Y398">
        <v>6363.71</v>
      </c>
      <c r="Z398">
        <f t="shared" si="6"/>
        <v>9575.2099999999991</v>
      </c>
    </row>
    <row r="399" spans="1:26">
      <c r="A399" t="s">
        <v>246</v>
      </c>
      <c r="B399">
        <v>6486863102</v>
      </c>
      <c r="C399" t="s">
        <v>1750</v>
      </c>
      <c r="D399" t="s">
        <v>1053</v>
      </c>
      <c r="E399" t="s">
        <v>54</v>
      </c>
      <c r="F399">
        <v>12242679</v>
      </c>
      <c r="G399">
        <v>45001</v>
      </c>
      <c r="H399" t="s">
        <v>3382</v>
      </c>
      <c r="I399" t="s">
        <v>255</v>
      </c>
      <c r="J399" t="s">
        <v>249</v>
      </c>
      <c r="K399" t="s">
        <v>250</v>
      </c>
      <c r="L399" t="s">
        <v>251</v>
      </c>
      <c r="O399" s="111">
        <v>45001</v>
      </c>
      <c r="P399" t="s">
        <v>252</v>
      </c>
      <c r="Q399" t="s">
        <v>253</v>
      </c>
      <c r="R399" s="111">
        <v>45002</v>
      </c>
      <c r="W399">
        <v>5003.49</v>
      </c>
      <c r="X399">
        <v>6296</v>
      </c>
      <c r="Y399">
        <v>6068.98</v>
      </c>
      <c r="Z399">
        <f t="shared" si="6"/>
        <v>17368.47</v>
      </c>
    </row>
    <row r="400" spans="1:26">
      <c r="A400" t="s">
        <v>246</v>
      </c>
      <c r="B400">
        <v>6663200550</v>
      </c>
      <c r="C400" t="s">
        <v>933</v>
      </c>
      <c r="D400" t="s">
        <v>247</v>
      </c>
      <c r="E400" t="s">
        <v>54</v>
      </c>
      <c r="F400">
        <v>12214242</v>
      </c>
      <c r="G400">
        <v>44994</v>
      </c>
      <c r="H400" t="s">
        <v>3281</v>
      </c>
      <c r="I400" t="s">
        <v>255</v>
      </c>
      <c r="J400" t="s">
        <v>249</v>
      </c>
      <c r="K400" t="s">
        <v>250</v>
      </c>
      <c r="L400" t="s">
        <v>251</v>
      </c>
      <c r="O400" s="111">
        <v>44994</v>
      </c>
      <c r="P400" t="s">
        <v>252</v>
      </c>
      <c r="Q400" t="s">
        <v>253</v>
      </c>
      <c r="R400" s="111">
        <v>44999</v>
      </c>
      <c r="W400">
        <v>1040.5</v>
      </c>
      <c r="X400">
        <v>2146.27</v>
      </c>
      <c r="Y400">
        <v>2330.5300000000002</v>
      </c>
      <c r="Z400">
        <f t="shared" si="6"/>
        <v>5517.3</v>
      </c>
    </row>
    <row r="401" spans="1:26">
      <c r="A401" t="s">
        <v>246</v>
      </c>
      <c r="B401">
        <v>7063218123</v>
      </c>
      <c r="C401" t="s">
        <v>922</v>
      </c>
      <c r="D401" t="s">
        <v>247</v>
      </c>
      <c r="E401" t="s">
        <v>54</v>
      </c>
      <c r="F401">
        <v>11922791</v>
      </c>
      <c r="G401">
        <v>45013</v>
      </c>
      <c r="H401" t="s">
        <v>4010</v>
      </c>
      <c r="I401" t="s">
        <v>255</v>
      </c>
      <c r="J401" t="s">
        <v>249</v>
      </c>
      <c r="K401" t="s">
        <v>268</v>
      </c>
      <c r="L401" t="s">
        <v>251</v>
      </c>
      <c r="O401" s="111">
        <v>45013</v>
      </c>
      <c r="P401" t="s">
        <v>252</v>
      </c>
      <c r="Q401" t="s">
        <v>253</v>
      </c>
      <c r="R401" s="111">
        <v>45019</v>
      </c>
      <c r="W401">
        <v>0</v>
      </c>
      <c r="X401">
        <v>63257.84</v>
      </c>
      <c r="Y401">
        <v>68027.66</v>
      </c>
      <c r="Z401">
        <f t="shared" si="6"/>
        <v>131285.5</v>
      </c>
    </row>
    <row r="402" spans="1:26">
      <c r="A402" t="s">
        <v>246</v>
      </c>
      <c r="B402">
        <v>7063218123</v>
      </c>
      <c r="C402" t="s">
        <v>922</v>
      </c>
      <c r="D402" t="s">
        <v>4356</v>
      </c>
      <c r="E402" t="s">
        <v>54</v>
      </c>
      <c r="F402">
        <v>12385331</v>
      </c>
      <c r="G402">
        <v>45035</v>
      </c>
      <c r="H402" t="s">
        <v>4381</v>
      </c>
      <c r="I402" t="s">
        <v>255</v>
      </c>
      <c r="J402" t="s">
        <v>249</v>
      </c>
      <c r="K402" t="s">
        <v>268</v>
      </c>
      <c r="L402" t="s">
        <v>251</v>
      </c>
      <c r="O402" s="111">
        <v>45035</v>
      </c>
      <c r="P402" t="s">
        <v>252</v>
      </c>
      <c r="Q402" t="s">
        <v>253</v>
      </c>
      <c r="R402" s="111">
        <v>45040</v>
      </c>
      <c r="W402">
        <v>0</v>
      </c>
      <c r="X402">
        <v>6338.5</v>
      </c>
      <c r="Y402">
        <v>3447.5</v>
      </c>
      <c r="Z402">
        <f t="shared" si="6"/>
        <v>9786</v>
      </c>
    </row>
    <row r="403" spans="1:26">
      <c r="A403" t="s">
        <v>246</v>
      </c>
      <c r="B403">
        <v>7063218123</v>
      </c>
      <c r="C403" t="s">
        <v>922</v>
      </c>
      <c r="D403" t="s">
        <v>4356</v>
      </c>
      <c r="E403" t="s">
        <v>54</v>
      </c>
      <c r="F403">
        <v>12390796</v>
      </c>
      <c r="G403">
        <v>45036</v>
      </c>
      <c r="H403" t="s">
        <v>4382</v>
      </c>
      <c r="I403" t="s">
        <v>255</v>
      </c>
      <c r="J403" t="s">
        <v>249</v>
      </c>
      <c r="K403" t="s">
        <v>250</v>
      </c>
      <c r="L403" t="s">
        <v>251</v>
      </c>
      <c r="O403" s="111">
        <v>45036</v>
      </c>
      <c r="P403" t="s">
        <v>252</v>
      </c>
      <c r="Q403" t="s">
        <v>253</v>
      </c>
      <c r="R403" s="111">
        <v>45043</v>
      </c>
      <c r="W403">
        <v>0</v>
      </c>
      <c r="X403">
        <v>127.5</v>
      </c>
      <c r="Y403">
        <v>3210.8</v>
      </c>
      <c r="Z403">
        <f t="shared" si="6"/>
        <v>3338.3</v>
      </c>
    </row>
    <row r="404" spans="1:26">
      <c r="A404" t="s">
        <v>246</v>
      </c>
      <c r="B404">
        <v>7063218123</v>
      </c>
      <c r="C404" t="s">
        <v>922</v>
      </c>
      <c r="D404" t="s">
        <v>57</v>
      </c>
      <c r="E404" t="s">
        <v>58</v>
      </c>
      <c r="F404">
        <v>9040839</v>
      </c>
      <c r="G404">
        <v>44986</v>
      </c>
      <c r="H404" t="s">
        <v>4011</v>
      </c>
      <c r="I404" t="s">
        <v>255</v>
      </c>
      <c r="L404" t="s">
        <v>251</v>
      </c>
      <c r="O404" s="111">
        <v>44986</v>
      </c>
      <c r="P404" t="s">
        <v>252</v>
      </c>
      <c r="Q404" t="s">
        <v>263</v>
      </c>
      <c r="R404" s="111">
        <v>44987</v>
      </c>
      <c r="W404">
        <v>2442.38</v>
      </c>
      <c r="X404">
        <v>0</v>
      </c>
      <c r="Y404">
        <v>0</v>
      </c>
      <c r="Z404">
        <f t="shared" si="6"/>
        <v>2442.38</v>
      </c>
    </row>
    <row r="405" spans="1:26">
      <c r="A405" t="s">
        <v>246</v>
      </c>
      <c r="B405">
        <v>7063218123</v>
      </c>
      <c r="C405" t="s">
        <v>922</v>
      </c>
      <c r="D405" t="s">
        <v>57</v>
      </c>
      <c r="E405" t="s">
        <v>58</v>
      </c>
      <c r="F405">
        <v>12190509</v>
      </c>
      <c r="G405">
        <v>44987</v>
      </c>
      <c r="H405" t="s">
        <v>4013</v>
      </c>
      <c r="I405" t="s">
        <v>255</v>
      </c>
      <c r="J405" t="s">
        <v>249</v>
      </c>
      <c r="K405" t="s">
        <v>250</v>
      </c>
      <c r="L405" t="s">
        <v>251</v>
      </c>
      <c r="O405" s="111">
        <v>44987</v>
      </c>
      <c r="P405" t="s">
        <v>252</v>
      </c>
      <c r="Q405" t="s">
        <v>253</v>
      </c>
      <c r="R405" s="111">
        <v>44988</v>
      </c>
      <c r="W405">
        <v>5356.08</v>
      </c>
      <c r="X405">
        <v>4158.5</v>
      </c>
      <c r="Y405">
        <v>6817.75</v>
      </c>
      <c r="Z405">
        <f t="shared" si="6"/>
        <v>16332.33</v>
      </c>
    </row>
    <row r="406" spans="1:26">
      <c r="A406" t="s">
        <v>246</v>
      </c>
      <c r="B406">
        <v>7063218123</v>
      </c>
      <c r="C406" t="s">
        <v>922</v>
      </c>
      <c r="D406" t="s">
        <v>57</v>
      </c>
      <c r="E406" t="s">
        <v>58</v>
      </c>
      <c r="F406">
        <v>12197034</v>
      </c>
      <c r="G406">
        <v>44988</v>
      </c>
      <c r="H406" t="s">
        <v>4014</v>
      </c>
      <c r="I406" t="s">
        <v>255</v>
      </c>
      <c r="J406" t="s">
        <v>249</v>
      </c>
      <c r="K406" t="s">
        <v>250</v>
      </c>
      <c r="L406" t="s">
        <v>251</v>
      </c>
      <c r="O406" s="111">
        <v>44988</v>
      </c>
      <c r="P406" t="s">
        <v>252</v>
      </c>
      <c r="Q406" t="s">
        <v>253</v>
      </c>
      <c r="R406" s="111">
        <v>44991</v>
      </c>
      <c r="W406">
        <v>3883.5</v>
      </c>
      <c r="X406">
        <v>10266.5</v>
      </c>
      <c r="Y406">
        <v>3984</v>
      </c>
      <c r="Z406">
        <f t="shared" si="6"/>
        <v>18134</v>
      </c>
    </row>
    <row r="407" spans="1:26">
      <c r="A407" t="s">
        <v>246</v>
      </c>
      <c r="B407">
        <v>7063218123</v>
      </c>
      <c r="C407" t="s">
        <v>922</v>
      </c>
      <c r="D407" t="s">
        <v>57</v>
      </c>
      <c r="E407" t="s">
        <v>58</v>
      </c>
      <c r="F407">
        <v>12213746</v>
      </c>
      <c r="G407">
        <v>44994</v>
      </c>
      <c r="H407" t="s">
        <v>4016</v>
      </c>
      <c r="I407" t="s">
        <v>255</v>
      </c>
      <c r="J407" t="s">
        <v>249</v>
      </c>
      <c r="K407" t="s">
        <v>250</v>
      </c>
      <c r="L407" t="s">
        <v>251</v>
      </c>
      <c r="O407" s="111">
        <v>44994</v>
      </c>
      <c r="P407" t="s">
        <v>252</v>
      </c>
      <c r="Q407" t="s">
        <v>253</v>
      </c>
      <c r="R407" s="111">
        <v>44995</v>
      </c>
      <c r="W407">
        <v>6317</v>
      </c>
      <c r="X407">
        <v>17060</v>
      </c>
      <c r="Y407">
        <v>4451</v>
      </c>
      <c r="Z407">
        <f t="shared" si="6"/>
        <v>27828</v>
      </c>
    </row>
    <row r="408" spans="1:26">
      <c r="A408" t="s">
        <v>246</v>
      </c>
      <c r="B408">
        <v>7063218123</v>
      </c>
      <c r="C408" t="s">
        <v>922</v>
      </c>
      <c r="D408" t="s">
        <v>57</v>
      </c>
      <c r="E408" t="s">
        <v>58</v>
      </c>
      <c r="F408">
        <v>12223924</v>
      </c>
      <c r="G408">
        <v>44996</v>
      </c>
      <c r="H408" t="s">
        <v>4017</v>
      </c>
      <c r="I408" t="s">
        <v>255</v>
      </c>
      <c r="J408" t="s">
        <v>249</v>
      </c>
      <c r="K408" t="s">
        <v>250</v>
      </c>
      <c r="L408" t="s">
        <v>251</v>
      </c>
      <c r="O408" s="111">
        <v>44996</v>
      </c>
      <c r="P408" t="s">
        <v>252</v>
      </c>
      <c r="Q408" t="s">
        <v>253</v>
      </c>
      <c r="R408" s="111">
        <v>44998</v>
      </c>
      <c r="W408">
        <v>487.5</v>
      </c>
      <c r="X408">
        <v>1462.5</v>
      </c>
      <c r="Y408">
        <v>1233.5</v>
      </c>
      <c r="Z408">
        <f t="shared" si="6"/>
        <v>3183.5</v>
      </c>
    </row>
    <row r="409" spans="1:26">
      <c r="A409" t="s">
        <v>246</v>
      </c>
      <c r="B409">
        <v>7063218123</v>
      </c>
      <c r="C409" t="s">
        <v>922</v>
      </c>
      <c r="D409" t="s">
        <v>57</v>
      </c>
      <c r="E409" t="s">
        <v>58</v>
      </c>
      <c r="F409">
        <v>12224829</v>
      </c>
      <c r="G409">
        <v>44998</v>
      </c>
      <c r="H409" t="s">
        <v>4018</v>
      </c>
      <c r="I409" t="s">
        <v>256</v>
      </c>
      <c r="J409" t="s">
        <v>249</v>
      </c>
      <c r="K409" t="s">
        <v>268</v>
      </c>
      <c r="L409" t="s">
        <v>251</v>
      </c>
      <c r="O409" s="111">
        <v>44998</v>
      </c>
      <c r="P409" t="s">
        <v>252</v>
      </c>
      <c r="Q409" t="s">
        <v>253</v>
      </c>
      <c r="R409" s="111">
        <v>44999</v>
      </c>
      <c r="W409">
        <v>6108.45</v>
      </c>
      <c r="X409">
        <v>10572.23</v>
      </c>
      <c r="Y409">
        <v>14756.15</v>
      </c>
      <c r="Z409">
        <f t="shared" si="6"/>
        <v>31436.83</v>
      </c>
    </row>
    <row r="410" spans="1:26">
      <c r="A410" t="s">
        <v>246</v>
      </c>
      <c r="B410">
        <v>7063218123</v>
      </c>
      <c r="C410" t="s">
        <v>922</v>
      </c>
      <c r="D410" t="s">
        <v>57</v>
      </c>
      <c r="E410" t="s">
        <v>58</v>
      </c>
      <c r="F410">
        <v>12012051</v>
      </c>
      <c r="G410">
        <v>44999</v>
      </c>
      <c r="H410" t="s">
        <v>4012</v>
      </c>
      <c r="I410" t="s">
        <v>255</v>
      </c>
      <c r="J410" t="s">
        <v>249</v>
      </c>
      <c r="K410" t="s">
        <v>268</v>
      </c>
      <c r="L410" t="s">
        <v>251</v>
      </c>
      <c r="O410" s="111">
        <v>44999</v>
      </c>
      <c r="P410" t="s">
        <v>252</v>
      </c>
      <c r="Q410" t="s">
        <v>257</v>
      </c>
      <c r="R410" s="111">
        <v>45000</v>
      </c>
      <c r="W410">
        <v>0</v>
      </c>
      <c r="X410">
        <v>0</v>
      </c>
      <c r="Y410">
        <v>0</v>
      </c>
      <c r="Z410">
        <f t="shared" si="6"/>
        <v>0</v>
      </c>
    </row>
    <row r="411" spans="1:26">
      <c r="A411" t="s">
        <v>246</v>
      </c>
      <c r="B411">
        <v>7063218123</v>
      </c>
      <c r="C411" t="s">
        <v>922</v>
      </c>
      <c r="D411" t="s">
        <v>57</v>
      </c>
      <c r="E411" t="s">
        <v>58</v>
      </c>
      <c r="F411">
        <v>12237113</v>
      </c>
      <c r="G411">
        <v>45000</v>
      </c>
      <c r="H411" t="s">
        <v>4019</v>
      </c>
      <c r="I411" t="s">
        <v>255</v>
      </c>
      <c r="J411" t="s">
        <v>249</v>
      </c>
      <c r="K411" t="s">
        <v>250</v>
      </c>
      <c r="L411" t="s">
        <v>251</v>
      </c>
      <c r="O411" s="111">
        <v>45000</v>
      </c>
      <c r="P411" t="s">
        <v>252</v>
      </c>
      <c r="Q411" t="s">
        <v>253</v>
      </c>
      <c r="R411" s="111">
        <v>45001</v>
      </c>
      <c r="W411">
        <v>3404.5</v>
      </c>
      <c r="X411">
        <v>7341</v>
      </c>
      <c r="Y411">
        <v>8481.1</v>
      </c>
      <c r="Z411">
        <f t="shared" si="6"/>
        <v>19226.599999999999</v>
      </c>
    </row>
    <row r="412" spans="1:26">
      <c r="A412" t="s">
        <v>246</v>
      </c>
      <c r="B412">
        <v>7063218123</v>
      </c>
      <c r="C412" t="s">
        <v>922</v>
      </c>
      <c r="D412" t="s">
        <v>57</v>
      </c>
      <c r="E412" t="s">
        <v>58</v>
      </c>
      <c r="F412">
        <v>12249389</v>
      </c>
      <c r="G412">
        <v>45002</v>
      </c>
      <c r="H412" t="s">
        <v>4020</v>
      </c>
      <c r="I412" t="s">
        <v>255</v>
      </c>
      <c r="J412" t="s">
        <v>249</v>
      </c>
      <c r="K412" t="s">
        <v>250</v>
      </c>
      <c r="L412" t="s">
        <v>251</v>
      </c>
      <c r="O412" s="111">
        <v>45002</v>
      </c>
      <c r="P412" t="s">
        <v>252</v>
      </c>
      <c r="Q412" t="s">
        <v>282</v>
      </c>
      <c r="R412" s="111">
        <v>45005</v>
      </c>
      <c r="W412">
        <v>3016.45</v>
      </c>
      <c r="X412">
        <v>1070</v>
      </c>
      <c r="Y412">
        <v>0</v>
      </c>
      <c r="Z412">
        <f t="shared" si="6"/>
        <v>4086.45</v>
      </c>
    </row>
    <row r="413" spans="1:26">
      <c r="A413" t="s">
        <v>246</v>
      </c>
      <c r="B413">
        <v>7063218123</v>
      </c>
      <c r="C413" t="s">
        <v>922</v>
      </c>
      <c r="D413" t="s">
        <v>57</v>
      </c>
      <c r="E413" t="s">
        <v>58</v>
      </c>
      <c r="F413">
        <v>12265817</v>
      </c>
      <c r="G413">
        <v>45007</v>
      </c>
      <c r="H413" t="s">
        <v>4021</v>
      </c>
      <c r="I413" t="s">
        <v>255</v>
      </c>
      <c r="J413" t="s">
        <v>249</v>
      </c>
      <c r="K413" t="s">
        <v>250</v>
      </c>
      <c r="L413" t="s">
        <v>251</v>
      </c>
      <c r="O413" s="111">
        <v>45007</v>
      </c>
      <c r="P413" t="s">
        <v>252</v>
      </c>
      <c r="Q413" t="s">
        <v>253</v>
      </c>
      <c r="R413" s="111">
        <v>45008</v>
      </c>
      <c r="W413">
        <v>1387.16</v>
      </c>
      <c r="X413">
        <v>7126.57</v>
      </c>
      <c r="Y413">
        <v>6901.28</v>
      </c>
      <c r="Z413">
        <f t="shared" si="6"/>
        <v>15415.009999999998</v>
      </c>
    </row>
    <row r="414" spans="1:26">
      <c r="A414" t="s">
        <v>246</v>
      </c>
      <c r="B414">
        <v>7063218123</v>
      </c>
      <c r="C414" t="s">
        <v>922</v>
      </c>
      <c r="D414" t="s">
        <v>57</v>
      </c>
      <c r="E414" t="s">
        <v>58</v>
      </c>
      <c r="F414">
        <v>12296229</v>
      </c>
      <c r="G414">
        <v>45014</v>
      </c>
      <c r="H414" t="s">
        <v>4022</v>
      </c>
      <c r="I414" t="s">
        <v>255</v>
      </c>
      <c r="J414" t="s">
        <v>249</v>
      </c>
      <c r="K414" t="s">
        <v>250</v>
      </c>
      <c r="L414" t="s">
        <v>251</v>
      </c>
      <c r="O414" s="111">
        <v>45014</v>
      </c>
      <c r="P414" t="s">
        <v>252</v>
      </c>
      <c r="Q414" t="s">
        <v>253</v>
      </c>
      <c r="R414" s="111">
        <v>45015</v>
      </c>
      <c r="W414">
        <v>120.6</v>
      </c>
      <c r="X414">
        <v>8342.7000000000007</v>
      </c>
      <c r="Y414">
        <v>16957.95</v>
      </c>
      <c r="Z414">
        <f t="shared" si="6"/>
        <v>25421.25</v>
      </c>
    </row>
    <row r="415" spans="1:26">
      <c r="A415" t="s">
        <v>246</v>
      </c>
      <c r="B415">
        <v>7063218123</v>
      </c>
      <c r="C415" t="s">
        <v>922</v>
      </c>
      <c r="D415" t="s">
        <v>57</v>
      </c>
      <c r="E415" t="s">
        <v>58</v>
      </c>
      <c r="F415">
        <v>12315203</v>
      </c>
      <c r="G415">
        <v>45022</v>
      </c>
      <c r="H415" t="s">
        <v>4383</v>
      </c>
      <c r="I415" t="s">
        <v>255</v>
      </c>
      <c r="J415" t="s">
        <v>249</v>
      </c>
      <c r="K415" t="s">
        <v>268</v>
      </c>
      <c r="L415" t="s">
        <v>251</v>
      </c>
      <c r="O415" s="111">
        <v>45022</v>
      </c>
      <c r="P415" t="s">
        <v>252</v>
      </c>
      <c r="Q415" t="s">
        <v>282</v>
      </c>
      <c r="R415" s="111">
        <v>45026</v>
      </c>
      <c r="W415">
        <v>0</v>
      </c>
      <c r="X415">
        <v>225</v>
      </c>
      <c r="Y415">
        <v>0</v>
      </c>
      <c r="Z415">
        <f t="shared" si="6"/>
        <v>225</v>
      </c>
    </row>
    <row r="416" spans="1:26">
      <c r="A416" t="s">
        <v>246</v>
      </c>
      <c r="B416">
        <v>7063218123</v>
      </c>
      <c r="C416" t="s">
        <v>922</v>
      </c>
      <c r="D416" t="s">
        <v>57</v>
      </c>
      <c r="E416" t="s">
        <v>58</v>
      </c>
      <c r="F416">
        <v>12347707</v>
      </c>
      <c r="G416">
        <v>45026</v>
      </c>
      <c r="H416" t="s">
        <v>4384</v>
      </c>
      <c r="I416" t="s">
        <v>255</v>
      </c>
      <c r="J416" t="s">
        <v>249</v>
      </c>
      <c r="K416" t="s">
        <v>268</v>
      </c>
      <c r="L416" t="s">
        <v>251</v>
      </c>
      <c r="O416" s="111">
        <v>45026</v>
      </c>
      <c r="P416" t="s">
        <v>252</v>
      </c>
      <c r="Q416" t="s">
        <v>253</v>
      </c>
      <c r="R416" s="111">
        <v>45027</v>
      </c>
      <c r="W416">
        <v>0</v>
      </c>
      <c r="X416">
        <v>308.89999999999998</v>
      </c>
      <c r="Y416">
        <v>300.5</v>
      </c>
      <c r="Z416">
        <f t="shared" si="6"/>
        <v>609.4</v>
      </c>
    </row>
    <row r="417" spans="1:26">
      <c r="A417" t="s">
        <v>246</v>
      </c>
      <c r="B417">
        <v>7063218123</v>
      </c>
      <c r="C417" t="s">
        <v>922</v>
      </c>
      <c r="D417" t="s">
        <v>57</v>
      </c>
      <c r="E417" t="s">
        <v>58</v>
      </c>
      <c r="F417">
        <v>12346971</v>
      </c>
      <c r="G417">
        <v>45026</v>
      </c>
      <c r="H417" t="s">
        <v>4385</v>
      </c>
      <c r="I417" t="s">
        <v>260</v>
      </c>
      <c r="L417" t="s">
        <v>251</v>
      </c>
      <c r="O417" s="111">
        <v>45026</v>
      </c>
      <c r="P417" t="s">
        <v>252</v>
      </c>
      <c r="Q417" t="s">
        <v>263</v>
      </c>
      <c r="R417" s="111">
        <v>45027</v>
      </c>
      <c r="W417">
        <v>0</v>
      </c>
      <c r="X417">
        <v>134.05000000000001</v>
      </c>
      <c r="Y417">
        <v>0</v>
      </c>
      <c r="Z417">
        <f t="shared" si="6"/>
        <v>134.05000000000001</v>
      </c>
    </row>
    <row r="418" spans="1:26">
      <c r="A418" t="s">
        <v>246</v>
      </c>
      <c r="B418">
        <v>7063218123</v>
      </c>
      <c r="C418" t="s">
        <v>922</v>
      </c>
      <c r="D418" t="s">
        <v>57</v>
      </c>
      <c r="E418" t="s">
        <v>58</v>
      </c>
      <c r="F418">
        <v>12361954</v>
      </c>
      <c r="G418">
        <v>45029</v>
      </c>
      <c r="H418" t="s">
        <v>4386</v>
      </c>
      <c r="I418" t="s">
        <v>255</v>
      </c>
      <c r="J418" t="s">
        <v>249</v>
      </c>
      <c r="K418" t="s">
        <v>250</v>
      </c>
      <c r="L418" t="s">
        <v>251</v>
      </c>
      <c r="O418" s="111">
        <v>45029</v>
      </c>
      <c r="P418" t="s">
        <v>252</v>
      </c>
      <c r="Q418" t="s">
        <v>253</v>
      </c>
      <c r="R418" s="111">
        <v>45035</v>
      </c>
      <c r="W418">
        <v>0</v>
      </c>
      <c r="X418">
        <v>215</v>
      </c>
      <c r="Y418">
        <v>827</v>
      </c>
      <c r="Z418">
        <f t="shared" si="6"/>
        <v>1042</v>
      </c>
    </row>
    <row r="419" spans="1:26">
      <c r="A419" t="s">
        <v>246</v>
      </c>
      <c r="B419">
        <v>7063218123</v>
      </c>
      <c r="C419" t="s">
        <v>922</v>
      </c>
      <c r="D419" t="s">
        <v>57</v>
      </c>
      <c r="E419" t="s">
        <v>58</v>
      </c>
      <c r="F419">
        <v>12379309</v>
      </c>
      <c r="G419">
        <v>45034</v>
      </c>
      <c r="H419" t="s">
        <v>4387</v>
      </c>
      <c r="I419" t="s">
        <v>255</v>
      </c>
      <c r="J419" t="s">
        <v>249</v>
      </c>
      <c r="K419" t="s">
        <v>250</v>
      </c>
      <c r="L419" t="s">
        <v>251</v>
      </c>
      <c r="O419" s="111">
        <v>45034</v>
      </c>
      <c r="P419" t="s">
        <v>252</v>
      </c>
      <c r="Q419" t="s">
        <v>253</v>
      </c>
      <c r="R419" s="111">
        <v>45035</v>
      </c>
      <c r="W419">
        <v>0</v>
      </c>
      <c r="X419">
        <v>25</v>
      </c>
      <c r="Y419">
        <v>135</v>
      </c>
      <c r="Z419">
        <f t="shared" si="6"/>
        <v>160</v>
      </c>
    </row>
    <row r="420" spans="1:26">
      <c r="A420" t="s">
        <v>246</v>
      </c>
      <c r="B420">
        <v>7063218123</v>
      </c>
      <c r="C420" t="s">
        <v>922</v>
      </c>
      <c r="D420" t="s">
        <v>57</v>
      </c>
      <c r="E420" t="s">
        <v>58</v>
      </c>
      <c r="F420">
        <v>12396777</v>
      </c>
      <c r="G420">
        <v>45040</v>
      </c>
      <c r="H420" t="s">
        <v>4389</v>
      </c>
      <c r="I420" t="s">
        <v>255</v>
      </c>
      <c r="J420" t="s">
        <v>249</v>
      </c>
      <c r="K420" t="s">
        <v>250</v>
      </c>
      <c r="L420" t="s">
        <v>251</v>
      </c>
      <c r="O420" s="111">
        <v>45041</v>
      </c>
      <c r="P420" t="s">
        <v>252</v>
      </c>
      <c r="Q420" t="s">
        <v>253</v>
      </c>
      <c r="R420" s="111">
        <v>45042</v>
      </c>
      <c r="W420">
        <v>0</v>
      </c>
      <c r="X420">
        <v>46</v>
      </c>
      <c r="Y420">
        <v>1984.99</v>
      </c>
      <c r="Z420">
        <f t="shared" si="6"/>
        <v>2030.99</v>
      </c>
    </row>
    <row r="421" spans="1:26">
      <c r="A421" t="s">
        <v>246</v>
      </c>
      <c r="B421">
        <v>7063218123</v>
      </c>
      <c r="C421" t="s">
        <v>922</v>
      </c>
      <c r="D421" t="s">
        <v>57</v>
      </c>
      <c r="E421" t="s">
        <v>58</v>
      </c>
      <c r="F421">
        <v>12425123</v>
      </c>
      <c r="G421">
        <v>45048</v>
      </c>
      <c r="H421" t="s">
        <v>4847</v>
      </c>
      <c r="I421" t="s">
        <v>255</v>
      </c>
      <c r="J421" t="s">
        <v>249</v>
      </c>
      <c r="K421" t="s">
        <v>250</v>
      </c>
      <c r="L421" t="s">
        <v>251</v>
      </c>
      <c r="O421" s="111">
        <v>45048</v>
      </c>
      <c r="P421" t="s">
        <v>252</v>
      </c>
      <c r="Q421" t="s">
        <v>253</v>
      </c>
      <c r="R421" s="111">
        <v>45049</v>
      </c>
      <c r="W421">
        <v>0</v>
      </c>
      <c r="X421">
        <v>0</v>
      </c>
      <c r="Y421">
        <v>3240</v>
      </c>
      <c r="Z421">
        <f t="shared" si="6"/>
        <v>3240</v>
      </c>
    </row>
    <row r="422" spans="1:26">
      <c r="A422" t="s">
        <v>246</v>
      </c>
      <c r="B422">
        <v>7063218123</v>
      </c>
      <c r="C422" t="s">
        <v>922</v>
      </c>
      <c r="D422" t="s">
        <v>57</v>
      </c>
      <c r="E422" t="s">
        <v>58</v>
      </c>
      <c r="F422">
        <v>12458449</v>
      </c>
      <c r="G422">
        <v>45054</v>
      </c>
      <c r="H422" t="s">
        <v>4848</v>
      </c>
      <c r="I422" t="s">
        <v>255</v>
      </c>
      <c r="J422" t="s">
        <v>249</v>
      </c>
      <c r="K422" t="s">
        <v>250</v>
      </c>
      <c r="L422" t="s">
        <v>251</v>
      </c>
      <c r="O422" s="111">
        <v>45054</v>
      </c>
      <c r="P422" t="s">
        <v>252</v>
      </c>
      <c r="Q422" t="s">
        <v>253</v>
      </c>
      <c r="R422" s="111">
        <v>45055</v>
      </c>
      <c r="W422">
        <v>0</v>
      </c>
      <c r="X422">
        <v>0</v>
      </c>
      <c r="Y422">
        <v>3134.36</v>
      </c>
      <c r="Z422">
        <f t="shared" si="6"/>
        <v>3134.36</v>
      </c>
    </row>
    <row r="423" spans="1:26">
      <c r="A423" t="s">
        <v>246</v>
      </c>
      <c r="B423">
        <v>7063218123</v>
      </c>
      <c r="C423" t="s">
        <v>922</v>
      </c>
      <c r="D423" t="s">
        <v>57</v>
      </c>
      <c r="E423" t="s">
        <v>58</v>
      </c>
      <c r="F423">
        <v>12464828</v>
      </c>
      <c r="G423">
        <v>45055</v>
      </c>
      <c r="H423" t="s">
        <v>4849</v>
      </c>
      <c r="I423" t="s">
        <v>255</v>
      </c>
      <c r="J423" t="s">
        <v>249</v>
      </c>
      <c r="K423" t="s">
        <v>250</v>
      </c>
      <c r="L423" t="s">
        <v>251</v>
      </c>
      <c r="O423" s="111">
        <v>45056</v>
      </c>
      <c r="P423" t="s">
        <v>252</v>
      </c>
      <c r="Q423" t="s">
        <v>253</v>
      </c>
      <c r="R423" s="111">
        <v>45057</v>
      </c>
      <c r="W423">
        <v>0</v>
      </c>
      <c r="X423">
        <v>0</v>
      </c>
      <c r="Y423">
        <v>1</v>
      </c>
      <c r="Z423">
        <f t="shared" si="6"/>
        <v>1</v>
      </c>
    </row>
    <row r="424" spans="1:26">
      <c r="A424" t="s">
        <v>246</v>
      </c>
      <c r="B424">
        <v>7063218123</v>
      </c>
      <c r="C424" t="s">
        <v>922</v>
      </c>
      <c r="D424" t="s">
        <v>57</v>
      </c>
      <c r="E424" t="s">
        <v>58</v>
      </c>
      <c r="F424">
        <v>12474200</v>
      </c>
      <c r="G424">
        <v>45057</v>
      </c>
      <c r="H424" t="s">
        <v>4850</v>
      </c>
      <c r="I424" t="s">
        <v>255</v>
      </c>
      <c r="J424" t="s">
        <v>249</v>
      </c>
      <c r="K424" t="s">
        <v>250</v>
      </c>
      <c r="L424" t="s">
        <v>251</v>
      </c>
      <c r="O424" s="111">
        <v>45057</v>
      </c>
      <c r="P424" t="s">
        <v>252</v>
      </c>
      <c r="Q424" t="s">
        <v>253</v>
      </c>
      <c r="R424" s="111">
        <v>45058</v>
      </c>
      <c r="W424">
        <v>0</v>
      </c>
      <c r="X424">
        <v>0</v>
      </c>
      <c r="Y424">
        <v>8091</v>
      </c>
      <c r="Z424">
        <f t="shared" si="6"/>
        <v>8091</v>
      </c>
    </row>
    <row r="425" spans="1:26">
      <c r="A425" t="s">
        <v>246</v>
      </c>
      <c r="B425">
        <v>7063218123</v>
      </c>
      <c r="C425" t="s">
        <v>922</v>
      </c>
      <c r="D425" t="s">
        <v>57</v>
      </c>
      <c r="E425" t="s">
        <v>58</v>
      </c>
      <c r="F425">
        <v>12468639</v>
      </c>
      <c r="G425">
        <v>45062</v>
      </c>
      <c r="H425" t="s">
        <v>4851</v>
      </c>
      <c r="I425" t="s">
        <v>260</v>
      </c>
      <c r="L425" t="s">
        <v>251</v>
      </c>
      <c r="O425" s="111">
        <v>45062</v>
      </c>
      <c r="P425" t="s">
        <v>252</v>
      </c>
      <c r="Q425" t="s">
        <v>263</v>
      </c>
      <c r="R425" s="111">
        <v>45063</v>
      </c>
      <c r="W425">
        <v>0</v>
      </c>
      <c r="X425">
        <v>0</v>
      </c>
      <c r="Y425">
        <v>0</v>
      </c>
      <c r="Z425">
        <f t="shared" si="6"/>
        <v>0</v>
      </c>
    </row>
    <row r="426" spans="1:26">
      <c r="A426" t="s">
        <v>246</v>
      </c>
      <c r="B426">
        <v>7063218123</v>
      </c>
      <c r="C426" t="s">
        <v>922</v>
      </c>
      <c r="D426" t="s">
        <v>57</v>
      </c>
      <c r="E426" t="s">
        <v>58</v>
      </c>
      <c r="F426">
        <v>10984678</v>
      </c>
      <c r="G426">
        <v>45064</v>
      </c>
      <c r="H426" t="s">
        <v>4852</v>
      </c>
      <c r="I426" t="s">
        <v>260</v>
      </c>
      <c r="L426" t="s">
        <v>251</v>
      </c>
      <c r="O426" s="111">
        <v>45064</v>
      </c>
      <c r="P426" t="s">
        <v>252</v>
      </c>
      <c r="Q426" t="s">
        <v>253</v>
      </c>
      <c r="R426" s="111">
        <v>45065</v>
      </c>
      <c r="W426">
        <v>0</v>
      </c>
      <c r="X426">
        <v>0</v>
      </c>
      <c r="Y426">
        <v>1</v>
      </c>
      <c r="Z426">
        <f t="shared" si="6"/>
        <v>1</v>
      </c>
    </row>
    <row r="427" spans="1:26">
      <c r="A427" t="s">
        <v>246</v>
      </c>
      <c r="B427">
        <v>7063218123</v>
      </c>
      <c r="C427" t="s">
        <v>922</v>
      </c>
      <c r="D427" t="s">
        <v>57</v>
      </c>
      <c r="E427" t="s">
        <v>58</v>
      </c>
      <c r="F427">
        <v>12514052</v>
      </c>
      <c r="G427">
        <v>45068</v>
      </c>
      <c r="H427" t="s">
        <v>4853</v>
      </c>
      <c r="I427" t="s">
        <v>255</v>
      </c>
      <c r="J427" t="s">
        <v>249</v>
      </c>
      <c r="K427" t="s">
        <v>250</v>
      </c>
      <c r="L427" t="s">
        <v>251</v>
      </c>
      <c r="O427" s="111">
        <v>45068</v>
      </c>
      <c r="P427" t="s">
        <v>252</v>
      </c>
      <c r="Q427" t="s">
        <v>257</v>
      </c>
      <c r="R427" s="111"/>
      <c r="W427">
        <v>0</v>
      </c>
      <c r="X427">
        <v>0</v>
      </c>
      <c r="Y427">
        <v>0</v>
      </c>
      <c r="Z427">
        <f t="shared" si="6"/>
        <v>0</v>
      </c>
    </row>
    <row r="428" spans="1:26">
      <c r="A428" t="s">
        <v>246</v>
      </c>
      <c r="B428">
        <v>7063218123</v>
      </c>
      <c r="C428" t="s">
        <v>922</v>
      </c>
      <c r="D428" t="s">
        <v>57</v>
      </c>
      <c r="E428" t="s">
        <v>58</v>
      </c>
      <c r="F428">
        <v>12520954</v>
      </c>
      <c r="G428">
        <v>45069</v>
      </c>
      <c r="H428" t="s">
        <v>4854</v>
      </c>
      <c r="I428" t="s">
        <v>255</v>
      </c>
      <c r="J428" t="s">
        <v>249</v>
      </c>
      <c r="K428" t="s">
        <v>250</v>
      </c>
      <c r="L428" t="s">
        <v>251</v>
      </c>
      <c r="O428" s="111">
        <v>45069</v>
      </c>
      <c r="P428" t="s">
        <v>252</v>
      </c>
      <c r="Q428" t="s">
        <v>253</v>
      </c>
      <c r="R428" s="111">
        <v>45070</v>
      </c>
      <c r="W428">
        <v>0</v>
      </c>
      <c r="X428">
        <v>0</v>
      </c>
      <c r="Y428">
        <v>439.5</v>
      </c>
      <c r="Z428">
        <f t="shared" si="6"/>
        <v>439.5</v>
      </c>
    </row>
    <row r="429" spans="1:26">
      <c r="A429" t="s">
        <v>246</v>
      </c>
      <c r="B429">
        <v>7063218123</v>
      </c>
      <c r="C429" t="s">
        <v>922</v>
      </c>
      <c r="D429" t="s">
        <v>57</v>
      </c>
      <c r="E429" t="s">
        <v>58</v>
      </c>
      <c r="F429">
        <v>12524989</v>
      </c>
      <c r="G429">
        <v>45070</v>
      </c>
      <c r="H429" t="s">
        <v>4855</v>
      </c>
      <c r="I429" t="s">
        <v>271</v>
      </c>
      <c r="J429" t="s">
        <v>249</v>
      </c>
      <c r="K429" t="s">
        <v>250</v>
      </c>
      <c r="L429" t="s">
        <v>251</v>
      </c>
      <c r="O429" s="111">
        <v>45070</v>
      </c>
      <c r="P429" t="s">
        <v>252</v>
      </c>
      <c r="Q429" t="s">
        <v>253</v>
      </c>
      <c r="R429" s="111">
        <v>45071</v>
      </c>
      <c r="W429">
        <v>0</v>
      </c>
      <c r="X429">
        <v>0</v>
      </c>
      <c r="Y429">
        <v>1192.01</v>
      </c>
      <c r="Z429">
        <f t="shared" si="6"/>
        <v>1192.01</v>
      </c>
    </row>
    <row r="430" spans="1:26">
      <c r="A430" t="s">
        <v>246</v>
      </c>
      <c r="B430">
        <v>7063218123</v>
      </c>
      <c r="C430" t="s">
        <v>922</v>
      </c>
      <c r="D430" t="s">
        <v>57</v>
      </c>
      <c r="E430" t="s">
        <v>58</v>
      </c>
      <c r="F430">
        <v>324323</v>
      </c>
      <c r="G430">
        <v>45071</v>
      </c>
      <c r="H430" t="s">
        <v>4856</v>
      </c>
      <c r="I430" t="s">
        <v>271</v>
      </c>
      <c r="J430" t="s">
        <v>249</v>
      </c>
      <c r="K430" t="s">
        <v>832</v>
      </c>
      <c r="L430" t="s">
        <v>251</v>
      </c>
      <c r="O430" s="111">
        <v>45071</v>
      </c>
      <c r="P430" t="s">
        <v>252</v>
      </c>
      <c r="Q430" t="s">
        <v>253</v>
      </c>
      <c r="R430" s="111">
        <v>45072</v>
      </c>
      <c r="W430">
        <v>0</v>
      </c>
      <c r="X430">
        <v>0</v>
      </c>
      <c r="Y430">
        <v>1037.98</v>
      </c>
      <c r="Z430">
        <f t="shared" si="6"/>
        <v>1037.98</v>
      </c>
    </row>
    <row r="431" spans="1:26">
      <c r="A431" t="s">
        <v>246</v>
      </c>
      <c r="B431">
        <v>7063218123</v>
      </c>
      <c r="C431" t="s">
        <v>922</v>
      </c>
      <c r="D431" t="s">
        <v>57</v>
      </c>
      <c r="E431" t="s">
        <v>58</v>
      </c>
      <c r="F431">
        <v>12182977</v>
      </c>
      <c r="G431">
        <v>45075</v>
      </c>
      <c r="H431" t="s">
        <v>4857</v>
      </c>
      <c r="I431" t="s">
        <v>271</v>
      </c>
      <c r="J431" t="s">
        <v>249</v>
      </c>
      <c r="K431" t="s">
        <v>268</v>
      </c>
      <c r="L431" t="s">
        <v>251</v>
      </c>
      <c r="O431" s="111">
        <v>45075</v>
      </c>
      <c r="P431" t="s">
        <v>252</v>
      </c>
      <c r="Q431" t="s">
        <v>257</v>
      </c>
      <c r="R431" s="111">
        <v>45076</v>
      </c>
      <c r="W431">
        <v>0</v>
      </c>
      <c r="X431">
        <v>0</v>
      </c>
      <c r="Y431">
        <v>0</v>
      </c>
      <c r="Z431">
        <f t="shared" si="6"/>
        <v>0</v>
      </c>
    </row>
    <row r="432" spans="1:26">
      <c r="A432" t="s">
        <v>246</v>
      </c>
      <c r="B432">
        <v>7063218123</v>
      </c>
      <c r="C432" t="s">
        <v>922</v>
      </c>
      <c r="D432" t="s">
        <v>4364</v>
      </c>
      <c r="E432" t="s">
        <v>54</v>
      </c>
      <c r="F432">
        <v>12357719</v>
      </c>
      <c r="G432">
        <v>45028</v>
      </c>
      <c r="H432" t="s">
        <v>4390</v>
      </c>
      <c r="I432" t="s">
        <v>255</v>
      </c>
      <c r="J432" t="s">
        <v>249</v>
      </c>
      <c r="K432" t="s">
        <v>250</v>
      </c>
      <c r="L432" t="s">
        <v>251</v>
      </c>
      <c r="O432" s="111">
        <v>45028</v>
      </c>
      <c r="P432" t="s">
        <v>252</v>
      </c>
      <c r="Q432" t="s">
        <v>253</v>
      </c>
      <c r="R432" s="111">
        <v>45034</v>
      </c>
      <c r="W432">
        <v>0</v>
      </c>
      <c r="X432">
        <v>574.94000000000005</v>
      </c>
      <c r="Y432">
        <v>2498.37</v>
      </c>
      <c r="Z432">
        <f t="shared" si="6"/>
        <v>3073.31</v>
      </c>
    </row>
    <row r="433" spans="1:26">
      <c r="A433" t="s">
        <v>246</v>
      </c>
      <c r="B433">
        <v>7063218123</v>
      </c>
      <c r="C433" t="s">
        <v>922</v>
      </c>
      <c r="D433" t="s">
        <v>4364</v>
      </c>
      <c r="E433" t="s">
        <v>54</v>
      </c>
      <c r="F433">
        <v>5254675</v>
      </c>
      <c r="G433">
        <v>45035</v>
      </c>
      <c r="H433" t="s">
        <v>4391</v>
      </c>
      <c r="I433" t="s">
        <v>255</v>
      </c>
      <c r="J433" t="s">
        <v>249</v>
      </c>
      <c r="K433" t="s">
        <v>268</v>
      </c>
      <c r="L433" t="s">
        <v>251</v>
      </c>
      <c r="O433" s="111">
        <v>45035</v>
      </c>
      <c r="P433" t="s">
        <v>252</v>
      </c>
      <c r="Q433" t="s">
        <v>282</v>
      </c>
      <c r="R433" s="111">
        <v>45040</v>
      </c>
      <c r="W433">
        <v>0</v>
      </c>
      <c r="X433">
        <v>1</v>
      </c>
      <c r="Y433">
        <v>0</v>
      </c>
      <c r="Z433">
        <f t="shared" si="6"/>
        <v>1</v>
      </c>
    </row>
    <row r="434" spans="1:26">
      <c r="A434" t="s">
        <v>246</v>
      </c>
      <c r="B434">
        <v>7063218123</v>
      </c>
      <c r="C434" t="s">
        <v>922</v>
      </c>
      <c r="D434" t="s">
        <v>344</v>
      </c>
      <c r="E434" t="s">
        <v>54</v>
      </c>
      <c r="F434">
        <v>12544914</v>
      </c>
      <c r="G434">
        <v>45075</v>
      </c>
      <c r="H434" t="s">
        <v>4858</v>
      </c>
      <c r="I434" t="s">
        <v>271</v>
      </c>
      <c r="J434" t="s">
        <v>249</v>
      </c>
      <c r="K434" t="s">
        <v>250</v>
      </c>
      <c r="L434" t="s">
        <v>251</v>
      </c>
      <c r="O434" s="111">
        <v>45075</v>
      </c>
      <c r="P434" t="s">
        <v>252</v>
      </c>
      <c r="Q434" t="s">
        <v>253</v>
      </c>
      <c r="R434" s="111">
        <v>45076</v>
      </c>
      <c r="W434">
        <v>0</v>
      </c>
      <c r="X434">
        <v>0</v>
      </c>
      <c r="Y434">
        <v>141</v>
      </c>
      <c r="Z434">
        <f t="shared" si="6"/>
        <v>141</v>
      </c>
    </row>
    <row r="435" spans="1:26">
      <c r="A435" t="s">
        <v>246</v>
      </c>
      <c r="B435">
        <v>7063218123</v>
      </c>
      <c r="C435" t="s">
        <v>922</v>
      </c>
      <c r="D435" t="s">
        <v>1748</v>
      </c>
      <c r="E435" t="s">
        <v>54</v>
      </c>
      <c r="F435">
        <v>12289018</v>
      </c>
      <c r="G435">
        <v>45013</v>
      </c>
      <c r="H435" t="s">
        <v>4023</v>
      </c>
      <c r="I435" t="s">
        <v>255</v>
      </c>
      <c r="J435" t="s">
        <v>249</v>
      </c>
      <c r="K435" t="s">
        <v>250</v>
      </c>
      <c r="L435" t="s">
        <v>251</v>
      </c>
      <c r="O435" s="111">
        <v>45013</v>
      </c>
      <c r="P435" t="s">
        <v>252</v>
      </c>
      <c r="Q435" t="s">
        <v>253</v>
      </c>
      <c r="R435" s="111">
        <v>45014</v>
      </c>
      <c r="W435">
        <v>441.93</v>
      </c>
      <c r="X435">
        <v>3893.28</v>
      </c>
      <c r="Y435">
        <v>2146.8000000000002</v>
      </c>
      <c r="Z435">
        <f t="shared" si="6"/>
        <v>6482.01</v>
      </c>
    </row>
    <row r="436" spans="1:26">
      <c r="A436" t="s">
        <v>246</v>
      </c>
      <c r="B436">
        <v>7063218123</v>
      </c>
      <c r="C436" t="s">
        <v>922</v>
      </c>
      <c r="D436" t="s">
        <v>1748</v>
      </c>
      <c r="E436" t="s">
        <v>54</v>
      </c>
      <c r="F436">
        <v>12290138</v>
      </c>
      <c r="G436">
        <v>45013</v>
      </c>
      <c r="H436" t="s">
        <v>4024</v>
      </c>
      <c r="I436" t="s">
        <v>255</v>
      </c>
      <c r="J436" t="s">
        <v>249</v>
      </c>
      <c r="K436" t="s">
        <v>250</v>
      </c>
      <c r="L436" t="s">
        <v>251</v>
      </c>
      <c r="O436" s="111">
        <v>45013</v>
      </c>
      <c r="P436" t="s">
        <v>252</v>
      </c>
      <c r="Q436" t="s">
        <v>253</v>
      </c>
      <c r="R436" s="111">
        <v>45014</v>
      </c>
      <c r="W436">
        <v>710</v>
      </c>
      <c r="X436">
        <v>4110</v>
      </c>
      <c r="Y436">
        <v>2900</v>
      </c>
      <c r="Z436">
        <f t="shared" si="6"/>
        <v>7720</v>
      </c>
    </row>
    <row r="437" spans="1:26">
      <c r="A437" t="s">
        <v>246</v>
      </c>
      <c r="B437">
        <v>7677292186</v>
      </c>
      <c r="C437" t="s">
        <v>312</v>
      </c>
      <c r="D437" t="s">
        <v>264</v>
      </c>
      <c r="E437" t="s">
        <v>54</v>
      </c>
      <c r="F437">
        <v>12105524</v>
      </c>
      <c r="G437">
        <v>44994</v>
      </c>
      <c r="H437" t="s">
        <v>3254</v>
      </c>
      <c r="I437" t="s">
        <v>255</v>
      </c>
      <c r="L437" t="s">
        <v>251</v>
      </c>
      <c r="O437" s="111">
        <v>44995</v>
      </c>
      <c r="P437" t="s">
        <v>252</v>
      </c>
      <c r="Q437" t="s">
        <v>263</v>
      </c>
      <c r="R437" s="111">
        <v>44998</v>
      </c>
      <c r="W437">
        <v>1222</v>
      </c>
      <c r="X437">
        <v>0</v>
      </c>
      <c r="Y437">
        <v>0</v>
      </c>
      <c r="Z437">
        <f t="shared" si="6"/>
        <v>1222</v>
      </c>
    </row>
    <row r="438" spans="1:26">
      <c r="A438" t="s">
        <v>246</v>
      </c>
      <c r="B438">
        <v>7677292186</v>
      </c>
      <c r="C438" t="s">
        <v>312</v>
      </c>
      <c r="D438" t="s">
        <v>264</v>
      </c>
      <c r="E438" t="s">
        <v>54</v>
      </c>
      <c r="F438">
        <v>12226663</v>
      </c>
      <c r="G438">
        <v>45000</v>
      </c>
      <c r="H438" t="s">
        <v>3255</v>
      </c>
      <c r="I438" t="s">
        <v>255</v>
      </c>
      <c r="J438" t="s">
        <v>249</v>
      </c>
      <c r="K438" t="s">
        <v>250</v>
      </c>
      <c r="L438" t="s">
        <v>251</v>
      </c>
      <c r="O438" s="111">
        <v>45000</v>
      </c>
      <c r="P438" t="s">
        <v>252</v>
      </c>
      <c r="Q438" t="s">
        <v>253</v>
      </c>
      <c r="R438" s="111">
        <v>45001</v>
      </c>
      <c r="W438">
        <v>0</v>
      </c>
      <c r="X438">
        <v>891</v>
      </c>
      <c r="Y438">
        <v>1445</v>
      </c>
      <c r="Z438">
        <f t="shared" si="6"/>
        <v>2336</v>
      </c>
    </row>
    <row r="439" spans="1:26">
      <c r="A439" t="s">
        <v>246</v>
      </c>
      <c r="B439">
        <v>7677292186</v>
      </c>
      <c r="C439" t="s">
        <v>312</v>
      </c>
      <c r="D439" t="s">
        <v>53</v>
      </c>
      <c r="E439" t="s">
        <v>54</v>
      </c>
      <c r="F439">
        <v>5830183</v>
      </c>
      <c r="G439">
        <v>44986</v>
      </c>
      <c r="H439" t="s">
        <v>3256</v>
      </c>
      <c r="I439" t="s">
        <v>255</v>
      </c>
      <c r="J439" t="s">
        <v>249</v>
      </c>
      <c r="K439" t="s">
        <v>268</v>
      </c>
      <c r="L439" t="s">
        <v>251</v>
      </c>
      <c r="O439" s="111">
        <v>44986</v>
      </c>
      <c r="P439" t="s">
        <v>252</v>
      </c>
      <c r="Q439" t="s">
        <v>253</v>
      </c>
      <c r="R439" s="111">
        <v>44988</v>
      </c>
      <c r="W439">
        <v>2835.13</v>
      </c>
      <c r="X439">
        <v>1086.92</v>
      </c>
      <c r="Y439">
        <v>179.4</v>
      </c>
      <c r="Z439">
        <f t="shared" si="6"/>
        <v>4101.45</v>
      </c>
    </row>
    <row r="440" spans="1:26">
      <c r="A440" t="s">
        <v>246</v>
      </c>
      <c r="B440">
        <v>7677292186</v>
      </c>
      <c r="C440" t="s">
        <v>312</v>
      </c>
      <c r="D440" t="s">
        <v>53</v>
      </c>
      <c r="E440" t="s">
        <v>54</v>
      </c>
      <c r="F440">
        <v>12016431</v>
      </c>
      <c r="G440">
        <v>44999</v>
      </c>
      <c r="H440" t="s">
        <v>3257</v>
      </c>
      <c r="I440" t="s">
        <v>260</v>
      </c>
      <c r="J440" t="s">
        <v>249</v>
      </c>
      <c r="K440" t="s">
        <v>4715</v>
      </c>
      <c r="L440" t="s">
        <v>251</v>
      </c>
      <c r="O440" s="111">
        <v>45030</v>
      </c>
      <c r="P440" t="s">
        <v>252</v>
      </c>
      <c r="Q440" t="s">
        <v>253</v>
      </c>
      <c r="R440" s="111">
        <v>45034</v>
      </c>
      <c r="W440">
        <v>82.25</v>
      </c>
      <c r="X440">
        <v>1587.45</v>
      </c>
      <c r="Y440">
        <v>6080.5</v>
      </c>
      <c r="Z440">
        <f t="shared" si="6"/>
        <v>7750.2</v>
      </c>
    </row>
    <row r="441" spans="1:26">
      <c r="A441" t="s">
        <v>246</v>
      </c>
      <c r="B441">
        <v>8145581435</v>
      </c>
      <c r="C441" t="s">
        <v>1791</v>
      </c>
      <c r="D441" t="s">
        <v>1691</v>
      </c>
      <c r="E441" t="s">
        <v>1528</v>
      </c>
      <c r="F441">
        <v>12166136</v>
      </c>
      <c r="G441">
        <v>44984</v>
      </c>
      <c r="H441" t="s">
        <v>3398</v>
      </c>
      <c r="I441" t="s">
        <v>255</v>
      </c>
      <c r="J441" t="s">
        <v>249</v>
      </c>
      <c r="K441" t="s">
        <v>268</v>
      </c>
      <c r="L441" t="s">
        <v>251</v>
      </c>
      <c r="O441" s="111">
        <v>44991</v>
      </c>
      <c r="P441" t="s">
        <v>252</v>
      </c>
      <c r="Q441" t="s">
        <v>253</v>
      </c>
      <c r="R441" s="111">
        <v>45002</v>
      </c>
      <c r="W441">
        <v>3950</v>
      </c>
      <c r="X441">
        <v>22992.5</v>
      </c>
      <c r="Y441">
        <v>23900</v>
      </c>
      <c r="Z441">
        <f t="shared" si="6"/>
        <v>50842.5</v>
      </c>
    </row>
    <row r="442" spans="1:26">
      <c r="A442" t="s">
        <v>246</v>
      </c>
      <c r="B442">
        <v>8145581435</v>
      </c>
      <c r="C442" t="s">
        <v>1791</v>
      </c>
      <c r="D442" t="s">
        <v>1691</v>
      </c>
      <c r="E442" t="s">
        <v>1528</v>
      </c>
      <c r="F442">
        <v>12184420</v>
      </c>
      <c r="G442">
        <v>44986</v>
      </c>
      <c r="H442" t="s">
        <v>3399</v>
      </c>
      <c r="I442" t="s">
        <v>260</v>
      </c>
      <c r="L442" t="s">
        <v>251</v>
      </c>
      <c r="O442" s="111">
        <v>44991</v>
      </c>
      <c r="P442" t="s">
        <v>252</v>
      </c>
      <c r="Q442" t="s">
        <v>263</v>
      </c>
      <c r="R442" s="111">
        <v>45002</v>
      </c>
      <c r="W442">
        <v>353.9</v>
      </c>
      <c r="X442">
        <v>0</v>
      </c>
      <c r="Y442">
        <v>0</v>
      </c>
      <c r="Z442">
        <f t="shared" si="6"/>
        <v>353.9</v>
      </c>
    </row>
    <row r="443" spans="1:26">
      <c r="A443" t="s">
        <v>246</v>
      </c>
      <c r="B443">
        <v>8145581435</v>
      </c>
      <c r="C443" t="s">
        <v>1791</v>
      </c>
      <c r="D443" t="s">
        <v>1691</v>
      </c>
      <c r="E443" t="s">
        <v>1528</v>
      </c>
      <c r="F443">
        <v>12189305</v>
      </c>
      <c r="G443">
        <v>44987</v>
      </c>
      <c r="H443" t="s">
        <v>3400</v>
      </c>
      <c r="I443" t="s">
        <v>255</v>
      </c>
      <c r="J443" t="s">
        <v>249</v>
      </c>
      <c r="K443" t="s">
        <v>250</v>
      </c>
      <c r="L443" t="s">
        <v>251</v>
      </c>
      <c r="O443" s="111">
        <v>44988</v>
      </c>
      <c r="P443" t="s">
        <v>252</v>
      </c>
      <c r="Q443" t="s">
        <v>253</v>
      </c>
      <c r="R443" s="111">
        <v>44991</v>
      </c>
      <c r="W443">
        <v>5405</v>
      </c>
      <c r="X443">
        <v>1395</v>
      </c>
      <c r="Y443">
        <v>5000</v>
      </c>
      <c r="Z443">
        <f t="shared" si="6"/>
        <v>11800</v>
      </c>
    </row>
    <row r="444" spans="1:26">
      <c r="A444" t="s">
        <v>246</v>
      </c>
      <c r="B444">
        <v>8145581435</v>
      </c>
      <c r="C444" t="s">
        <v>1791</v>
      </c>
      <c r="D444" t="s">
        <v>1691</v>
      </c>
      <c r="E444" t="s">
        <v>1528</v>
      </c>
      <c r="F444">
        <v>12225870</v>
      </c>
      <c r="G444">
        <v>44998</v>
      </c>
      <c r="H444" t="s">
        <v>3401</v>
      </c>
      <c r="I444" t="s">
        <v>255</v>
      </c>
      <c r="J444" t="s">
        <v>249</v>
      </c>
      <c r="K444" t="s">
        <v>250</v>
      </c>
      <c r="L444" t="s">
        <v>251</v>
      </c>
      <c r="O444" s="111">
        <v>45000</v>
      </c>
      <c r="P444" t="s">
        <v>252</v>
      </c>
      <c r="Q444" t="s">
        <v>253</v>
      </c>
      <c r="R444" s="111">
        <v>45005</v>
      </c>
      <c r="W444">
        <v>6782</v>
      </c>
      <c r="X444">
        <v>10644.99</v>
      </c>
      <c r="Y444">
        <v>298</v>
      </c>
      <c r="Z444">
        <f t="shared" si="6"/>
        <v>17724.989999999998</v>
      </c>
    </row>
    <row r="445" spans="1:26">
      <c r="A445" t="s">
        <v>246</v>
      </c>
      <c r="B445">
        <v>8145581435</v>
      </c>
      <c r="C445" t="s">
        <v>1791</v>
      </c>
      <c r="D445" t="s">
        <v>1691</v>
      </c>
      <c r="E445" t="s">
        <v>1528</v>
      </c>
      <c r="F445">
        <v>12229789</v>
      </c>
      <c r="G445">
        <v>44999</v>
      </c>
      <c r="H445" t="s">
        <v>3402</v>
      </c>
      <c r="I445" t="s">
        <v>255</v>
      </c>
      <c r="J445" t="s">
        <v>249</v>
      </c>
      <c r="K445" t="s">
        <v>250</v>
      </c>
      <c r="L445" t="s">
        <v>251</v>
      </c>
      <c r="O445" s="111">
        <v>45001</v>
      </c>
      <c r="P445" t="s">
        <v>252</v>
      </c>
      <c r="Q445" t="s">
        <v>253</v>
      </c>
      <c r="R445" s="111">
        <v>45002</v>
      </c>
      <c r="W445">
        <v>2777.9</v>
      </c>
      <c r="X445">
        <v>5523.75</v>
      </c>
      <c r="Y445">
        <v>1183.78</v>
      </c>
      <c r="Z445">
        <f t="shared" si="6"/>
        <v>9485.43</v>
      </c>
    </row>
    <row r="446" spans="1:26">
      <c r="A446" t="s">
        <v>246</v>
      </c>
      <c r="B446">
        <v>8145581435</v>
      </c>
      <c r="C446" t="s">
        <v>1791</v>
      </c>
      <c r="D446" t="s">
        <v>1691</v>
      </c>
      <c r="E446" t="s">
        <v>1528</v>
      </c>
      <c r="F446">
        <v>12231913</v>
      </c>
      <c r="G446">
        <v>44999</v>
      </c>
      <c r="H446" t="s">
        <v>3403</v>
      </c>
      <c r="I446" t="s">
        <v>255</v>
      </c>
      <c r="J446" t="s">
        <v>249</v>
      </c>
      <c r="K446" t="s">
        <v>250</v>
      </c>
      <c r="L446" t="s">
        <v>251</v>
      </c>
      <c r="O446" s="111">
        <v>45001</v>
      </c>
      <c r="P446" t="s">
        <v>252</v>
      </c>
      <c r="Q446" t="s">
        <v>253</v>
      </c>
      <c r="R446" s="111">
        <v>45002</v>
      </c>
      <c r="W446">
        <v>1782</v>
      </c>
      <c r="X446">
        <v>12985</v>
      </c>
      <c r="Y446">
        <v>11377</v>
      </c>
      <c r="Z446">
        <f t="shared" si="6"/>
        <v>26144</v>
      </c>
    </row>
    <row r="447" spans="1:26">
      <c r="A447" t="s">
        <v>246</v>
      </c>
      <c r="B447">
        <v>8145581435</v>
      </c>
      <c r="C447" t="s">
        <v>1791</v>
      </c>
      <c r="D447" t="s">
        <v>1691</v>
      </c>
      <c r="E447" t="s">
        <v>1528</v>
      </c>
      <c r="F447">
        <v>12235718</v>
      </c>
      <c r="G447">
        <v>45000</v>
      </c>
      <c r="H447" t="s">
        <v>3404</v>
      </c>
      <c r="I447" t="s">
        <v>255</v>
      </c>
      <c r="J447" t="s">
        <v>249</v>
      </c>
      <c r="K447" t="s">
        <v>268</v>
      </c>
      <c r="L447" t="s">
        <v>251</v>
      </c>
      <c r="O447" s="111">
        <v>45001</v>
      </c>
      <c r="P447" t="s">
        <v>252</v>
      </c>
      <c r="Q447" t="s">
        <v>282</v>
      </c>
      <c r="R447" s="111">
        <v>45002</v>
      </c>
      <c r="W447">
        <v>1950</v>
      </c>
      <c r="X447">
        <v>0</v>
      </c>
      <c r="Y447">
        <v>0</v>
      </c>
      <c r="Z447">
        <f t="shared" si="6"/>
        <v>1950</v>
      </c>
    </row>
    <row r="448" spans="1:26">
      <c r="A448" t="s">
        <v>246</v>
      </c>
      <c r="B448">
        <v>8145581435</v>
      </c>
      <c r="C448" t="s">
        <v>1791</v>
      </c>
      <c r="D448" t="s">
        <v>1691</v>
      </c>
      <c r="E448" t="s">
        <v>1528</v>
      </c>
      <c r="F448">
        <v>12241498</v>
      </c>
      <c r="G448">
        <v>45001</v>
      </c>
      <c r="H448" t="s">
        <v>3405</v>
      </c>
      <c r="I448" t="s">
        <v>255</v>
      </c>
      <c r="J448" t="s">
        <v>249</v>
      </c>
      <c r="K448" t="s">
        <v>250</v>
      </c>
      <c r="L448" t="s">
        <v>251</v>
      </c>
      <c r="O448" s="111">
        <v>45002</v>
      </c>
      <c r="P448" t="s">
        <v>252</v>
      </c>
      <c r="Q448" t="s">
        <v>282</v>
      </c>
      <c r="R448" s="111">
        <v>45005</v>
      </c>
      <c r="W448">
        <v>20</v>
      </c>
      <c r="X448">
        <v>0</v>
      </c>
      <c r="Y448">
        <v>0</v>
      </c>
      <c r="Z448">
        <f t="shared" si="6"/>
        <v>20</v>
      </c>
    </row>
    <row r="449" spans="1:26">
      <c r="A449" t="s">
        <v>246</v>
      </c>
      <c r="B449">
        <v>8145581435</v>
      </c>
      <c r="C449" t="s">
        <v>1791</v>
      </c>
      <c r="D449" t="s">
        <v>1691</v>
      </c>
      <c r="E449" t="s">
        <v>1528</v>
      </c>
      <c r="F449">
        <v>12248938</v>
      </c>
      <c r="G449">
        <v>45005</v>
      </c>
      <c r="H449" t="s">
        <v>3406</v>
      </c>
      <c r="I449" t="s">
        <v>255</v>
      </c>
      <c r="J449" t="s">
        <v>249</v>
      </c>
      <c r="K449" t="s">
        <v>250</v>
      </c>
      <c r="L449" t="s">
        <v>251</v>
      </c>
      <c r="O449" s="111">
        <v>45006</v>
      </c>
      <c r="P449" t="s">
        <v>252</v>
      </c>
      <c r="Q449" t="s">
        <v>257</v>
      </c>
      <c r="R449" s="111">
        <v>45007</v>
      </c>
      <c r="W449">
        <v>0</v>
      </c>
      <c r="X449">
        <v>0</v>
      </c>
      <c r="Y449">
        <v>0</v>
      </c>
      <c r="Z449">
        <f t="shared" si="6"/>
        <v>0</v>
      </c>
    </row>
    <row r="450" spans="1:26">
      <c r="A450" t="s">
        <v>246</v>
      </c>
      <c r="B450">
        <v>8145581435</v>
      </c>
      <c r="C450" t="s">
        <v>1791</v>
      </c>
      <c r="D450" t="s">
        <v>1691</v>
      </c>
      <c r="E450" t="s">
        <v>1528</v>
      </c>
      <c r="F450">
        <v>12275323</v>
      </c>
      <c r="G450">
        <v>45009</v>
      </c>
      <c r="H450" t="s">
        <v>3408</v>
      </c>
      <c r="I450" t="s">
        <v>256</v>
      </c>
      <c r="J450" t="s">
        <v>249</v>
      </c>
      <c r="K450" t="s">
        <v>250</v>
      </c>
      <c r="L450" t="s">
        <v>251</v>
      </c>
      <c r="O450" s="111">
        <v>45009</v>
      </c>
      <c r="P450" t="s">
        <v>252</v>
      </c>
      <c r="Q450" t="s">
        <v>253</v>
      </c>
      <c r="R450" s="111">
        <v>45013</v>
      </c>
      <c r="W450">
        <v>2200</v>
      </c>
      <c r="X450">
        <v>0</v>
      </c>
      <c r="Y450">
        <v>815</v>
      </c>
      <c r="Z450">
        <f t="shared" si="6"/>
        <v>3015</v>
      </c>
    </row>
    <row r="451" spans="1:26">
      <c r="A451" t="s">
        <v>246</v>
      </c>
      <c r="B451">
        <v>8145581435</v>
      </c>
      <c r="C451" t="s">
        <v>1791</v>
      </c>
      <c r="D451" t="s">
        <v>1691</v>
      </c>
      <c r="E451" t="s">
        <v>1528</v>
      </c>
      <c r="F451">
        <v>12255989</v>
      </c>
      <c r="G451">
        <v>45009</v>
      </c>
      <c r="H451" t="s">
        <v>3407</v>
      </c>
      <c r="I451" t="s">
        <v>255</v>
      </c>
      <c r="L451" t="s">
        <v>251</v>
      </c>
      <c r="O451" s="111">
        <v>45012</v>
      </c>
      <c r="P451" t="s">
        <v>252</v>
      </c>
      <c r="Q451" t="s">
        <v>263</v>
      </c>
      <c r="R451" s="111">
        <v>45013</v>
      </c>
      <c r="W451">
        <v>0</v>
      </c>
      <c r="X451">
        <v>16</v>
      </c>
      <c r="Y451">
        <v>0</v>
      </c>
      <c r="Z451">
        <f t="shared" ref="Z451:Z514" si="7">SUM(W451:Y451)</f>
        <v>16</v>
      </c>
    </row>
    <row r="452" spans="1:26">
      <c r="A452" t="s">
        <v>246</v>
      </c>
      <c r="B452">
        <v>8145581435</v>
      </c>
      <c r="C452" t="s">
        <v>1791</v>
      </c>
      <c r="D452" t="s">
        <v>1691</v>
      </c>
      <c r="E452" t="s">
        <v>1528</v>
      </c>
      <c r="F452">
        <v>12037630</v>
      </c>
      <c r="G452">
        <v>45010</v>
      </c>
      <c r="H452" t="s">
        <v>3397</v>
      </c>
      <c r="I452" t="s">
        <v>255</v>
      </c>
      <c r="J452" t="s">
        <v>249</v>
      </c>
      <c r="K452" t="s">
        <v>250</v>
      </c>
      <c r="L452" t="s">
        <v>251</v>
      </c>
      <c r="O452" s="111">
        <v>45012</v>
      </c>
      <c r="P452" t="s">
        <v>252</v>
      </c>
      <c r="Q452" t="s">
        <v>257</v>
      </c>
      <c r="R452" s="111">
        <v>45013</v>
      </c>
      <c r="W452">
        <v>0.1</v>
      </c>
      <c r="X452">
        <v>0</v>
      </c>
      <c r="Y452">
        <v>0</v>
      </c>
      <c r="Z452">
        <f t="shared" si="7"/>
        <v>0.1</v>
      </c>
    </row>
    <row r="453" spans="1:26">
      <c r="A453" t="s">
        <v>246</v>
      </c>
      <c r="B453">
        <v>8145581435</v>
      </c>
      <c r="C453" t="s">
        <v>1791</v>
      </c>
      <c r="D453" t="s">
        <v>1691</v>
      </c>
      <c r="E453" t="s">
        <v>1528</v>
      </c>
      <c r="F453">
        <v>12282887</v>
      </c>
      <c r="G453">
        <v>45012</v>
      </c>
      <c r="H453" t="s">
        <v>3409</v>
      </c>
      <c r="I453" t="s">
        <v>255</v>
      </c>
      <c r="J453" t="s">
        <v>249</v>
      </c>
      <c r="K453" t="s">
        <v>250</v>
      </c>
      <c r="L453" t="s">
        <v>251</v>
      </c>
      <c r="O453" s="111">
        <v>45013</v>
      </c>
      <c r="P453" t="s">
        <v>252</v>
      </c>
      <c r="Q453" t="s">
        <v>253</v>
      </c>
      <c r="R453" s="111">
        <v>45014</v>
      </c>
      <c r="W453">
        <v>0</v>
      </c>
      <c r="X453">
        <v>4980</v>
      </c>
      <c r="Y453">
        <v>4440</v>
      </c>
      <c r="Z453">
        <f t="shared" si="7"/>
        <v>9420</v>
      </c>
    </row>
    <row r="454" spans="1:26">
      <c r="A454" t="s">
        <v>246</v>
      </c>
      <c r="B454">
        <v>8145581435</v>
      </c>
      <c r="C454" t="s">
        <v>1791</v>
      </c>
      <c r="D454" t="s">
        <v>1691</v>
      </c>
      <c r="E454" t="s">
        <v>1528</v>
      </c>
      <c r="F454">
        <v>12283015</v>
      </c>
      <c r="G454">
        <v>45012</v>
      </c>
      <c r="H454" t="s">
        <v>3410</v>
      </c>
      <c r="I454" t="s">
        <v>255</v>
      </c>
      <c r="J454" t="s">
        <v>249</v>
      </c>
      <c r="K454" t="s">
        <v>250</v>
      </c>
      <c r="L454" t="s">
        <v>251</v>
      </c>
      <c r="O454" s="111">
        <v>45013</v>
      </c>
      <c r="P454" t="s">
        <v>252</v>
      </c>
      <c r="Q454" t="s">
        <v>253</v>
      </c>
      <c r="R454" s="111">
        <v>45014</v>
      </c>
      <c r="W454">
        <v>16.899999999999999</v>
      </c>
      <c r="X454">
        <v>924</v>
      </c>
      <c r="Y454">
        <v>421</v>
      </c>
      <c r="Z454">
        <f t="shared" si="7"/>
        <v>1361.9</v>
      </c>
    </row>
    <row r="455" spans="1:26">
      <c r="A455" t="s">
        <v>246</v>
      </c>
      <c r="B455">
        <v>8145581435</v>
      </c>
      <c r="C455" t="s">
        <v>1791</v>
      </c>
      <c r="D455" t="s">
        <v>1691</v>
      </c>
      <c r="E455" t="s">
        <v>1528</v>
      </c>
      <c r="F455">
        <v>12289950</v>
      </c>
      <c r="G455">
        <v>45013</v>
      </c>
      <c r="H455" t="s">
        <v>3411</v>
      </c>
      <c r="I455" t="s">
        <v>255</v>
      </c>
      <c r="J455" t="s">
        <v>249</v>
      </c>
      <c r="K455" t="s">
        <v>268</v>
      </c>
      <c r="L455" t="s">
        <v>251</v>
      </c>
      <c r="O455" s="111">
        <v>45015</v>
      </c>
      <c r="P455" t="s">
        <v>252</v>
      </c>
      <c r="Q455" t="s">
        <v>253</v>
      </c>
      <c r="R455" s="111">
        <v>45016</v>
      </c>
      <c r="W455">
        <v>240</v>
      </c>
      <c r="X455">
        <v>7178.65</v>
      </c>
      <c r="Y455">
        <v>11345</v>
      </c>
      <c r="Z455">
        <f t="shared" si="7"/>
        <v>18763.650000000001</v>
      </c>
    </row>
    <row r="456" spans="1:26">
      <c r="A456" t="s">
        <v>246</v>
      </c>
      <c r="B456">
        <v>8251327628</v>
      </c>
      <c r="C456" t="s">
        <v>190</v>
      </c>
      <c r="D456" t="s">
        <v>3200</v>
      </c>
      <c r="E456" t="s">
        <v>46</v>
      </c>
      <c r="F456">
        <v>12210140</v>
      </c>
      <c r="G456">
        <v>44994</v>
      </c>
      <c r="H456" t="s">
        <v>3412</v>
      </c>
      <c r="I456" t="s">
        <v>256</v>
      </c>
      <c r="J456" t="s">
        <v>249</v>
      </c>
      <c r="K456" t="s">
        <v>268</v>
      </c>
      <c r="L456" t="s">
        <v>251</v>
      </c>
      <c r="O456" s="111">
        <v>44994</v>
      </c>
      <c r="P456" t="s">
        <v>252</v>
      </c>
      <c r="Q456" t="s">
        <v>282</v>
      </c>
      <c r="R456" s="111">
        <v>44998</v>
      </c>
      <c r="W456">
        <v>2709.15</v>
      </c>
      <c r="X456">
        <v>0</v>
      </c>
      <c r="Y456">
        <v>0</v>
      </c>
      <c r="Z456">
        <f t="shared" si="7"/>
        <v>2709.15</v>
      </c>
    </row>
    <row r="457" spans="1:26">
      <c r="A457" t="s">
        <v>246</v>
      </c>
      <c r="B457">
        <v>8251327628</v>
      </c>
      <c r="C457" t="s">
        <v>190</v>
      </c>
      <c r="D457" t="s">
        <v>45</v>
      </c>
      <c r="E457" t="s">
        <v>46</v>
      </c>
      <c r="F457">
        <v>12184435</v>
      </c>
      <c r="G457">
        <v>44986</v>
      </c>
      <c r="H457" t="s">
        <v>3415</v>
      </c>
      <c r="I457" t="s">
        <v>255</v>
      </c>
      <c r="L457" t="s">
        <v>251</v>
      </c>
      <c r="O457" s="111">
        <v>44986</v>
      </c>
      <c r="P457" t="s">
        <v>252</v>
      </c>
      <c r="Q457" t="s">
        <v>263</v>
      </c>
      <c r="R457" s="111">
        <v>45005</v>
      </c>
      <c r="W457">
        <v>1027.25</v>
      </c>
      <c r="X457">
        <v>0</v>
      </c>
      <c r="Y457">
        <v>0</v>
      </c>
      <c r="Z457">
        <f t="shared" si="7"/>
        <v>1027.25</v>
      </c>
    </row>
    <row r="458" spans="1:26">
      <c r="A458" t="s">
        <v>246</v>
      </c>
      <c r="B458">
        <v>8251327628</v>
      </c>
      <c r="C458" t="s">
        <v>190</v>
      </c>
      <c r="D458" t="s">
        <v>45</v>
      </c>
      <c r="E458" t="s">
        <v>46</v>
      </c>
      <c r="F458">
        <v>12200445</v>
      </c>
      <c r="G458">
        <v>44991</v>
      </c>
      <c r="H458" t="s">
        <v>3417</v>
      </c>
      <c r="I458" t="s">
        <v>255</v>
      </c>
      <c r="J458" t="s">
        <v>249</v>
      </c>
      <c r="K458" t="s">
        <v>250</v>
      </c>
      <c r="L458" t="s">
        <v>251</v>
      </c>
      <c r="O458" s="111">
        <v>44991</v>
      </c>
      <c r="P458" t="s">
        <v>252</v>
      </c>
      <c r="Q458" t="s">
        <v>253</v>
      </c>
      <c r="R458" s="111">
        <v>44992</v>
      </c>
      <c r="W458">
        <v>568.4</v>
      </c>
      <c r="X458">
        <v>977.2</v>
      </c>
      <c r="Y458">
        <v>368.5</v>
      </c>
      <c r="Z458">
        <f t="shared" si="7"/>
        <v>1914.1</v>
      </c>
    </row>
    <row r="459" spans="1:26">
      <c r="A459" t="s">
        <v>246</v>
      </c>
      <c r="B459">
        <v>8251327628</v>
      </c>
      <c r="C459" t="s">
        <v>190</v>
      </c>
      <c r="D459" t="s">
        <v>45</v>
      </c>
      <c r="E459" t="s">
        <v>46</v>
      </c>
      <c r="F459">
        <v>12202117</v>
      </c>
      <c r="G459">
        <v>44992</v>
      </c>
      <c r="H459" t="s">
        <v>3418</v>
      </c>
      <c r="I459" t="s">
        <v>255</v>
      </c>
      <c r="J459" t="s">
        <v>249</v>
      </c>
      <c r="K459" t="s">
        <v>250</v>
      </c>
      <c r="L459" t="s">
        <v>251</v>
      </c>
      <c r="O459" s="111">
        <v>44993</v>
      </c>
      <c r="P459" t="s">
        <v>252</v>
      </c>
      <c r="Q459" t="s">
        <v>253</v>
      </c>
      <c r="R459" s="111">
        <v>44994</v>
      </c>
      <c r="W459">
        <v>973.15</v>
      </c>
      <c r="X459">
        <v>1362.05</v>
      </c>
      <c r="Y459">
        <v>1246.9000000000001</v>
      </c>
      <c r="Z459">
        <f t="shared" si="7"/>
        <v>3582.1</v>
      </c>
    </row>
    <row r="460" spans="1:26">
      <c r="A460" t="s">
        <v>246</v>
      </c>
      <c r="B460">
        <v>8251327628</v>
      </c>
      <c r="C460" t="s">
        <v>190</v>
      </c>
      <c r="D460" t="s">
        <v>45</v>
      </c>
      <c r="E460" t="s">
        <v>46</v>
      </c>
      <c r="F460">
        <v>4094826</v>
      </c>
      <c r="G460">
        <v>44996</v>
      </c>
      <c r="H460" t="s">
        <v>3413</v>
      </c>
      <c r="I460" t="s">
        <v>255</v>
      </c>
      <c r="L460" t="s">
        <v>251</v>
      </c>
      <c r="O460" s="111">
        <v>44996</v>
      </c>
      <c r="P460" t="s">
        <v>252</v>
      </c>
      <c r="Q460" t="s">
        <v>263</v>
      </c>
      <c r="R460" s="111">
        <v>44998</v>
      </c>
      <c r="W460">
        <v>716.4</v>
      </c>
      <c r="X460">
        <v>802.43</v>
      </c>
      <c r="Y460">
        <v>0</v>
      </c>
      <c r="Z460">
        <f t="shared" si="7"/>
        <v>1518.83</v>
      </c>
    </row>
    <row r="461" spans="1:26">
      <c r="A461" t="s">
        <v>246</v>
      </c>
      <c r="B461">
        <v>8251327628</v>
      </c>
      <c r="C461" t="s">
        <v>190</v>
      </c>
      <c r="D461" t="s">
        <v>45</v>
      </c>
      <c r="E461" t="s">
        <v>46</v>
      </c>
      <c r="F461">
        <v>11750244</v>
      </c>
      <c r="G461">
        <v>45008</v>
      </c>
      <c r="H461" t="s">
        <v>3414</v>
      </c>
      <c r="I461" t="s">
        <v>255</v>
      </c>
      <c r="L461" t="s">
        <v>251</v>
      </c>
      <c r="O461" s="111">
        <v>45008</v>
      </c>
      <c r="P461" t="s">
        <v>252</v>
      </c>
      <c r="Q461" t="s">
        <v>263</v>
      </c>
      <c r="R461" s="111">
        <v>45009</v>
      </c>
      <c r="W461">
        <v>299</v>
      </c>
      <c r="X461">
        <v>1753</v>
      </c>
      <c r="Y461">
        <v>0</v>
      </c>
      <c r="Z461">
        <f t="shared" si="7"/>
        <v>2052</v>
      </c>
    </row>
    <row r="462" spans="1:26">
      <c r="A462" t="s">
        <v>246</v>
      </c>
      <c r="B462">
        <v>8251327628</v>
      </c>
      <c r="C462" t="s">
        <v>190</v>
      </c>
      <c r="D462" t="s">
        <v>45</v>
      </c>
      <c r="E462" t="s">
        <v>46</v>
      </c>
      <c r="F462">
        <v>12274256</v>
      </c>
      <c r="G462">
        <v>45010</v>
      </c>
      <c r="H462" t="s">
        <v>3419</v>
      </c>
      <c r="I462" t="s">
        <v>255</v>
      </c>
      <c r="J462" t="s">
        <v>249</v>
      </c>
      <c r="K462" t="s">
        <v>250</v>
      </c>
      <c r="L462" t="s">
        <v>251</v>
      </c>
      <c r="O462" s="111">
        <v>45010</v>
      </c>
      <c r="P462" t="s">
        <v>252</v>
      </c>
      <c r="Q462" t="s">
        <v>253</v>
      </c>
      <c r="R462" s="111">
        <v>45015</v>
      </c>
      <c r="W462">
        <v>107.7</v>
      </c>
      <c r="X462">
        <v>4786.3999999999996</v>
      </c>
      <c r="Y462">
        <v>5322.67</v>
      </c>
      <c r="Z462">
        <f t="shared" si="7"/>
        <v>10216.77</v>
      </c>
    </row>
    <row r="463" spans="1:26">
      <c r="A463" t="s">
        <v>246</v>
      </c>
      <c r="B463">
        <v>8251327628</v>
      </c>
      <c r="C463" t="s">
        <v>190</v>
      </c>
      <c r="D463" t="s">
        <v>45</v>
      </c>
      <c r="E463" t="s">
        <v>46</v>
      </c>
      <c r="F463">
        <v>12199645</v>
      </c>
      <c r="G463">
        <v>45013</v>
      </c>
      <c r="H463" t="s">
        <v>3416</v>
      </c>
      <c r="I463" t="s">
        <v>255</v>
      </c>
      <c r="J463" t="s">
        <v>249</v>
      </c>
      <c r="K463" t="s">
        <v>268</v>
      </c>
      <c r="L463" t="s">
        <v>251</v>
      </c>
      <c r="O463" s="111">
        <v>45014</v>
      </c>
      <c r="P463" t="s">
        <v>252</v>
      </c>
      <c r="Q463" t="s">
        <v>253</v>
      </c>
      <c r="R463" s="111">
        <v>45019</v>
      </c>
      <c r="W463">
        <v>0</v>
      </c>
      <c r="X463">
        <v>928.83</v>
      </c>
      <c r="Y463">
        <v>24184.400000000001</v>
      </c>
      <c r="Z463">
        <f t="shared" si="7"/>
        <v>25113.230000000003</v>
      </c>
    </row>
    <row r="464" spans="1:26">
      <c r="A464" t="s">
        <v>246</v>
      </c>
      <c r="B464">
        <v>8251327628</v>
      </c>
      <c r="C464" t="s">
        <v>190</v>
      </c>
      <c r="D464" t="s">
        <v>45</v>
      </c>
      <c r="E464" t="s">
        <v>46</v>
      </c>
      <c r="F464">
        <v>12332169</v>
      </c>
      <c r="G464">
        <v>45020</v>
      </c>
      <c r="H464" t="s">
        <v>4392</v>
      </c>
      <c r="I464" t="s">
        <v>255</v>
      </c>
      <c r="J464" t="s">
        <v>249</v>
      </c>
      <c r="K464" t="s">
        <v>250</v>
      </c>
      <c r="L464" t="s">
        <v>251</v>
      </c>
      <c r="O464" s="111">
        <v>45020</v>
      </c>
      <c r="P464" t="s">
        <v>252</v>
      </c>
      <c r="Q464" t="s">
        <v>253</v>
      </c>
      <c r="R464" s="111">
        <v>45021</v>
      </c>
      <c r="W464">
        <v>0</v>
      </c>
      <c r="X464">
        <v>1031</v>
      </c>
      <c r="Y464">
        <v>2121.1999999999998</v>
      </c>
      <c r="Z464">
        <f t="shared" si="7"/>
        <v>3152.2</v>
      </c>
    </row>
    <row r="465" spans="1:26">
      <c r="A465" t="s">
        <v>246</v>
      </c>
      <c r="B465">
        <v>8251327628</v>
      </c>
      <c r="C465" t="s">
        <v>190</v>
      </c>
      <c r="D465" t="s">
        <v>45</v>
      </c>
      <c r="E465" t="s">
        <v>46</v>
      </c>
      <c r="F465">
        <v>12327958</v>
      </c>
      <c r="G465">
        <v>45020</v>
      </c>
      <c r="H465" t="s">
        <v>4393</v>
      </c>
      <c r="I465" t="s">
        <v>255</v>
      </c>
      <c r="J465" t="s">
        <v>249</v>
      </c>
      <c r="K465" t="s">
        <v>250</v>
      </c>
      <c r="L465" t="s">
        <v>251</v>
      </c>
      <c r="O465" s="111">
        <v>45021</v>
      </c>
      <c r="P465" t="s">
        <v>252</v>
      </c>
      <c r="Q465" t="s">
        <v>253</v>
      </c>
      <c r="R465" s="111">
        <v>45022</v>
      </c>
      <c r="W465">
        <v>0</v>
      </c>
      <c r="X465">
        <v>3975.2</v>
      </c>
      <c r="Y465">
        <v>14180.7</v>
      </c>
      <c r="Z465">
        <f t="shared" si="7"/>
        <v>18155.900000000001</v>
      </c>
    </row>
    <row r="466" spans="1:26">
      <c r="A466" t="s">
        <v>246</v>
      </c>
      <c r="B466">
        <v>8251327628</v>
      </c>
      <c r="C466" t="s">
        <v>190</v>
      </c>
      <c r="D466" t="s">
        <v>45</v>
      </c>
      <c r="E466" t="s">
        <v>46</v>
      </c>
      <c r="F466">
        <v>12044966</v>
      </c>
      <c r="G466">
        <v>45026</v>
      </c>
      <c r="H466" t="s">
        <v>4394</v>
      </c>
      <c r="I466" t="s">
        <v>255</v>
      </c>
      <c r="J466" t="s">
        <v>249</v>
      </c>
      <c r="K466" t="s">
        <v>268</v>
      </c>
      <c r="L466" t="s">
        <v>251</v>
      </c>
      <c r="O466" s="111">
        <v>45026</v>
      </c>
      <c r="P466" t="s">
        <v>252</v>
      </c>
      <c r="Q466" t="s">
        <v>253</v>
      </c>
      <c r="R466" s="111">
        <v>45027</v>
      </c>
      <c r="W466">
        <v>0</v>
      </c>
      <c r="X466">
        <v>19317.61</v>
      </c>
      <c r="Y466">
        <v>51393.56</v>
      </c>
      <c r="Z466">
        <f t="shared" si="7"/>
        <v>70711.17</v>
      </c>
    </row>
    <row r="467" spans="1:26">
      <c r="A467" t="s">
        <v>246</v>
      </c>
      <c r="B467">
        <v>8251327628</v>
      </c>
      <c r="C467" t="s">
        <v>190</v>
      </c>
      <c r="D467" t="s">
        <v>45</v>
      </c>
      <c r="E467" t="s">
        <v>46</v>
      </c>
      <c r="F467">
        <v>11655450</v>
      </c>
      <c r="G467">
        <v>45027</v>
      </c>
      <c r="H467" t="s">
        <v>4395</v>
      </c>
      <c r="I467" t="s">
        <v>255</v>
      </c>
      <c r="J467" t="s">
        <v>249</v>
      </c>
      <c r="K467" t="s">
        <v>250</v>
      </c>
      <c r="L467" t="s">
        <v>251</v>
      </c>
      <c r="O467" s="111">
        <v>45027</v>
      </c>
      <c r="P467" t="s">
        <v>252</v>
      </c>
      <c r="Q467" t="s">
        <v>253</v>
      </c>
      <c r="R467" s="111">
        <v>45027</v>
      </c>
      <c r="W467">
        <v>0</v>
      </c>
      <c r="X467">
        <v>3167</v>
      </c>
      <c r="Y467">
        <v>5663</v>
      </c>
      <c r="Z467">
        <f t="shared" si="7"/>
        <v>8830</v>
      </c>
    </row>
    <row r="468" spans="1:26">
      <c r="A468" t="s">
        <v>246</v>
      </c>
      <c r="B468">
        <v>8251327628</v>
      </c>
      <c r="C468" t="s">
        <v>190</v>
      </c>
      <c r="D468" t="s">
        <v>45</v>
      </c>
      <c r="E468" t="s">
        <v>46</v>
      </c>
      <c r="F468">
        <v>12372095</v>
      </c>
      <c r="G468">
        <v>45031</v>
      </c>
      <c r="H468" t="s">
        <v>4396</v>
      </c>
      <c r="I468" t="s">
        <v>255</v>
      </c>
      <c r="L468" t="s">
        <v>251</v>
      </c>
      <c r="O468" s="111">
        <v>45031</v>
      </c>
      <c r="P468" t="s">
        <v>252</v>
      </c>
      <c r="Q468" t="s">
        <v>253</v>
      </c>
      <c r="R468" s="111">
        <v>45034</v>
      </c>
      <c r="W468">
        <v>0</v>
      </c>
      <c r="X468">
        <v>273</v>
      </c>
      <c r="Y468">
        <v>967.97</v>
      </c>
      <c r="Z468">
        <f t="shared" si="7"/>
        <v>1240.97</v>
      </c>
    </row>
    <row r="469" spans="1:26">
      <c r="A469" t="s">
        <v>246</v>
      </c>
      <c r="B469">
        <v>8251327628</v>
      </c>
      <c r="C469" t="s">
        <v>190</v>
      </c>
      <c r="D469" t="s">
        <v>45</v>
      </c>
      <c r="E469" t="s">
        <v>46</v>
      </c>
      <c r="F469">
        <v>12395279</v>
      </c>
      <c r="G469">
        <v>45040</v>
      </c>
      <c r="H469" t="s">
        <v>4397</v>
      </c>
      <c r="I469" t="s">
        <v>255</v>
      </c>
      <c r="J469" t="s">
        <v>249</v>
      </c>
      <c r="K469" t="s">
        <v>250</v>
      </c>
      <c r="L469" t="s">
        <v>251</v>
      </c>
      <c r="O469" s="111">
        <v>45040</v>
      </c>
      <c r="P469" t="s">
        <v>252</v>
      </c>
      <c r="Q469" t="s">
        <v>253</v>
      </c>
      <c r="R469" s="111">
        <v>45044</v>
      </c>
      <c r="W469">
        <v>0</v>
      </c>
      <c r="X469">
        <v>410</v>
      </c>
      <c r="Y469">
        <v>2445</v>
      </c>
      <c r="Z469">
        <f t="shared" si="7"/>
        <v>2855</v>
      </c>
    </row>
    <row r="470" spans="1:26">
      <c r="A470" t="s">
        <v>246</v>
      </c>
      <c r="B470">
        <v>8251327628</v>
      </c>
      <c r="C470" t="s">
        <v>190</v>
      </c>
      <c r="D470" t="s">
        <v>45</v>
      </c>
      <c r="E470" t="s">
        <v>46</v>
      </c>
      <c r="F470">
        <v>1457942</v>
      </c>
      <c r="G470">
        <v>45044</v>
      </c>
      <c r="H470" t="s">
        <v>4859</v>
      </c>
      <c r="I470" t="s">
        <v>255</v>
      </c>
      <c r="L470" t="s">
        <v>251</v>
      </c>
      <c r="O470" s="111">
        <v>45051</v>
      </c>
      <c r="P470" t="s">
        <v>252</v>
      </c>
      <c r="Q470" t="s">
        <v>253</v>
      </c>
      <c r="R470" s="111">
        <v>45054</v>
      </c>
      <c r="W470">
        <v>0</v>
      </c>
      <c r="X470">
        <v>0</v>
      </c>
      <c r="Y470">
        <v>293.20999999999998</v>
      </c>
      <c r="Z470">
        <f t="shared" si="7"/>
        <v>293.20999999999998</v>
      </c>
    </row>
    <row r="471" spans="1:26">
      <c r="A471" t="s">
        <v>246</v>
      </c>
      <c r="B471">
        <v>8251327628</v>
      </c>
      <c r="C471" t="s">
        <v>190</v>
      </c>
      <c r="D471" t="s">
        <v>45</v>
      </c>
      <c r="E471" t="s">
        <v>46</v>
      </c>
      <c r="F471">
        <v>12434327</v>
      </c>
      <c r="G471">
        <v>45048</v>
      </c>
      <c r="H471" t="s">
        <v>4860</v>
      </c>
      <c r="I471" t="s">
        <v>255</v>
      </c>
      <c r="J471" t="s">
        <v>249</v>
      </c>
      <c r="K471" t="s">
        <v>250</v>
      </c>
      <c r="L471" t="s">
        <v>251</v>
      </c>
      <c r="O471" s="111">
        <v>45048</v>
      </c>
      <c r="P471" t="s">
        <v>252</v>
      </c>
      <c r="Q471" t="s">
        <v>253</v>
      </c>
      <c r="R471" s="111">
        <v>45049</v>
      </c>
      <c r="W471">
        <v>0</v>
      </c>
      <c r="X471">
        <v>0</v>
      </c>
      <c r="Y471">
        <v>1233.0999999999999</v>
      </c>
      <c r="Z471">
        <f t="shared" si="7"/>
        <v>1233.0999999999999</v>
      </c>
    </row>
    <row r="472" spans="1:26">
      <c r="A472" t="s">
        <v>246</v>
      </c>
      <c r="B472">
        <v>8251327628</v>
      </c>
      <c r="C472" t="s">
        <v>190</v>
      </c>
      <c r="D472" t="s">
        <v>45</v>
      </c>
      <c r="E472" t="s">
        <v>46</v>
      </c>
      <c r="F472">
        <v>5374061</v>
      </c>
      <c r="G472">
        <v>45048</v>
      </c>
      <c r="H472" t="s">
        <v>4861</v>
      </c>
      <c r="I472" t="s">
        <v>255</v>
      </c>
      <c r="J472" t="s">
        <v>249</v>
      </c>
      <c r="K472" t="s">
        <v>268</v>
      </c>
      <c r="L472" t="s">
        <v>707</v>
      </c>
      <c r="O472" s="111">
        <v>45048</v>
      </c>
      <c r="P472" t="s">
        <v>252</v>
      </c>
      <c r="Q472" t="s">
        <v>253</v>
      </c>
      <c r="R472" s="111">
        <v>45049</v>
      </c>
      <c r="W472">
        <v>0</v>
      </c>
      <c r="X472">
        <v>0</v>
      </c>
      <c r="Y472">
        <v>12</v>
      </c>
      <c r="Z472">
        <f t="shared" si="7"/>
        <v>12</v>
      </c>
    </row>
    <row r="473" spans="1:26">
      <c r="A473" t="s">
        <v>246</v>
      </c>
      <c r="B473">
        <v>8251327628</v>
      </c>
      <c r="C473" t="s">
        <v>190</v>
      </c>
      <c r="D473" t="s">
        <v>45</v>
      </c>
      <c r="E473" t="s">
        <v>46</v>
      </c>
      <c r="F473">
        <v>12448922</v>
      </c>
      <c r="G473">
        <v>45052</v>
      </c>
      <c r="H473" t="s">
        <v>4862</v>
      </c>
      <c r="I473" t="s">
        <v>255</v>
      </c>
      <c r="J473" t="s">
        <v>249</v>
      </c>
      <c r="K473" t="s">
        <v>268</v>
      </c>
      <c r="L473" t="s">
        <v>251</v>
      </c>
      <c r="O473" s="111">
        <v>45052</v>
      </c>
      <c r="P473" t="s">
        <v>252</v>
      </c>
      <c r="Q473" t="s">
        <v>253</v>
      </c>
      <c r="R473" s="111">
        <v>45055</v>
      </c>
      <c r="W473">
        <v>0</v>
      </c>
      <c r="X473">
        <v>0</v>
      </c>
      <c r="Y473">
        <v>71456.91</v>
      </c>
      <c r="Z473">
        <f t="shared" si="7"/>
        <v>71456.91</v>
      </c>
    </row>
    <row r="474" spans="1:26">
      <c r="A474" t="s">
        <v>246</v>
      </c>
      <c r="B474">
        <v>8251327628</v>
      </c>
      <c r="C474" t="s">
        <v>190</v>
      </c>
      <c r="D474" t="s">
        <v>45</v>
      </c>
      <c r="E474" t="s">
        <v>46</v>
      </c>
      <c r="F474">
        <v>11877925</v>
      </c>
      <c r="G474">
        <v>45055</v>
      </c>
      <c r="H474" t="s">
        <v>4863</v>
      </c>
      <c r="I474" t="s">
        <v>255</v>
      </c>
      <c r="J474" t="s">
        <v>249</v>
      </c>
      <c r="K474" t="s">
        <v>250</v>
      </c>
      <c r="L474" t="s">
        <v>251</v>
      </c>
      <c r="O474" s="111">
        <v>45055</v>
      </c>
      <c r="P474" t="s">
        <v>252</v>
      </c>
      <c r="Q474" t="s">
        <v>253</v>
      </c>
      <c r="R474" s="111">
        <v>45056</v>
      </c>
      <c r="W474">
        <v>1845.9</v>
      </c>
      <c r="X474">
        <v>487.9</v>
      </c>
      <c r="Y474">
        <v>511.5</v>
      </c>
      <c r="Z474">
        <f t="shared" si="7"/>
        <v>2845.3</v>
      </c>
    </row>
    <row r="475" spans="1:26">
      <c r="A475" t="s">
        <v>246</v>
      </c>
      <c r="B475">
        <v>8251327628</v>
      </c>
      <c r="C475" t="s">
        <v>190</v>
      </c>
      <c r="D475" t="s">
        <v>45</v>
      </c>
      <c r="E475" t="s">
        <v>46</v>
      </c>
      <c r="F475">
        <v>12488845</v>
      </c>
      <c r="G475">
        <v>45062</v>
      </c>
      <c r="H475" t="s">
        <v>4864</v>
      </c>
      <c r="I475" t="s">
        <v>255</v>
      </c>
      <c r="J475" t="s">
        <v>249</v>
      </c>
      <c r="K475" t="s">
        <v>250</v>
      </c>
      <c r="L475" t="s">
        <v>251</v>
      </c>
      <c r="O475" s="111">
        <v>45062</v>
      </c>
      <c r="P475" t="s">
        <v>252</v>
      </c>
      <c r="Q475" t="s">
        <v>253</v>
      </c>
      <c r="R475" s="111">
        <v>45068</v>
      </c>
      <c r="W475">
        <v>0</v>
      </c>
      <c r="X475">
        <v>0</v>
      </c>
      <c r="Y475">
        <v>1</v>
      </c>
      <c r="Z475">
        <f t="shared" si="7"/>
        <v>1</v>
      </c>
    </row>
    <row r="476" spans="1:26">
      <c r="A476" t="s">
        <v>246</v>
      </c>
      <c r="B476">
        <v>8251327628</v>
      </c>
      <c r="C476" t="s">
        <v>190</v>
      </c>
      <c r="D476" t="s">
        <v>45</v>
      </c>
      <c r="E476" t="s">
        <v>46</v>
      </c>
      <c r="F476">
        <v>12514713</v>
      </c>
      <c r="G476">
        <v>45070</v>
      </c>
      <c r="H476" t="s">
        <v>4865</v>
      </c>
      <c r="I476" t="s">
        <v>260</v>
      </c>
      <c r="L476" t="s">
        <v>251</v>
      </c>
      <c r="O476" s="111">
        <v>45070</v>
      </c>
      <c r="P476" t="s">
        <v>252</v>
      </c>
      <c r="Q476" t="s">
        <v>263</v>
      </c>
      <c r="R476" s="111">
        <v>45071</v>
      </c>
      <c r="W476">
        <v>0</v>
      </c>
      <c r="X476">
        <v>0</v>
      </c>
      <c r="Y476">
        <v>0</v>
      </c>
      <c r="Z476">
        <f t="shared" si="7"/>
        <v>0</v>
      </c>
    </row>
    <row r="477" spans="1:26">
      <c r="A477" t="s">
        <v>246</v>
      </c>
      <c r="B477">
        <v>8251327628</v>
      </c>
      <c r="C477" t="s">
        <v>190</v>
      </c>
      <c r="D477" t="s">
        <v>45</v>
      </c>
      <c r="E477" t="s">
        <v>46</v>
      </c>
      <c r="F477">
        <v>4692307</v>
      </c>
      <c r="G477">
        <v>45070</v>
      </c>
      <c r="H477" t="s">
        <v>4866</v>
      </c>
      <c r="I477" t="s">
        <v>255</v>
      </c>
      <c r="J477" t="s">
        <v>249</v>
      </c>
      <c r="K477" t="s">
        <v>268</v>
      </c>
      <c r="L477" t="s">
        <v>251</v>
      </c>
      <c r="O477" s="111">
        <v>45070</v>
      </c>
      <c r="P477" t="s">
        <v>252</v>
      </c>
      <c r="Q477" t="s">
        <v>253</v>
      </c>
      <c r="R477" s="111">
        <v>45070</v>
      </c>
      <c r="W477">
        <v>0</v>
      </c>
      <c r="X477">
        <v>0</v>
      </c>
      <c r="Y477">
        <v>2203</v>
      </c>
      <c r="Z477">
        <f t="shared" si="7"/>
        <v>2203</v>
      </c>
    </row>
    <row r="478" spans="1:26">
      <c r="A478" t="s">
        <v>246</v>
      </c>
      <c r="B478">
        <v>8251327628</v>
      </c>
      <c r="C478" t="s">
        <v>190</v>
      </c>
      <c r="D478" t="s">
        <v>45</v>
      </c>
      <c r="E478" t="s">
        <v>46</v>
      </c>
      <c r="F478">
        <v>12549507</v>
      </c>
      <c r="G478">
        <v>45076</v>
      </c>
      <c r="H478" t="s">
        <v>4867</v>
      </c>
      <c r="I478" t="s">
        <v>248</v>
      </c>
      <c r="J478" t="s">
        <v>249</v>
      </c>
      <c r="K478" t="s">
        <v>250</v>
      </c>
      <c r="L478" t="s">
        <v>251</v>
      </c>
      <c r="O478" s="111">
        <v>45076</v>
      </c>
      <c r="P478" t="s">
        <v>252</v>
      </c>
      <c r="Q478" t="s">
        <v>257</v>
      </c>
      <c r="R478" s="111"/>
      <c r="W478">
        <v>0</v>
      </c>
      <c r="X478">
        <v>0</v>
      </c>
      <c r="Y478">
        <v>0</v>
      </c>
      <c r="Z478">
        <f t="shared" si="7"/>
        <v>0</v>
      </c>
    </row>
    <row r="479" spans="1:26">
      <c r="A479" t="s">
        <v>246</v>
      </c>
      <c r="B479">
        <v>8251327628</v>
      </c>
      <c r="C479" t="s">
        <v>190</v>
      </c>
      <c r="D479" t="s">
        <v>45</v>
      </c>
      <c r="E479" t="s">
        <v>46</v>
      </c>
      <c r="F479">
        <v>12416121</v>
      </c>
      <c r="G479">
        <v>45077</v>
      </c>
      <c r="H479" t="s">
        <v>4868</v>
      </c>
      <c r="I479" t="s">
        <v>248</v>
      </c>
      <c r="J479" t="s">
        <v>249</v>
      </c>
      <c r="K479" t="s">
        <v>268</v>
      </c>
      <c r="L479" t="s">
        <v>251</v>
      </c>
      <c r="O479" s="111">
        <v>45077</v>
      </c>
      <c r="P479" t="s">
        <v>252</v>
      </c>
      <c r="Q479" t="s">
        <v>253</v>
      </c>
      <c r="R479" s="111"/>
      <c r="W479">
        <v>0</v>
      </c>
      <c r="X479">
        <v>0</v>
      </c>
      <c r="Y479">
        <v>15923.3</v>
      </c>
      <c r="Z479">
        <f t="shared" si="7"/>
        <v>15923.3</v>
      </c>
    </row>
    <row r="480" spans="1:26">
      <c r="A480" t="s">
        <v>246</v>
      </c>
      <c r="B480">
        <v>8251327628</v>
      </c>
      <c r="C480" t="s">
        <v>190</v>
      </c>
      <c r="D480" t="s">
        <v>1802</v>
      </c>
      <c r="E480" t="s">
        <v>46</v>
      </c>
      <c r="F480">
        <v>12190652</v>
      </c>
      <c r="G480">
        <v>44995</v>
      </c>
      <c r="H480" t="s">
        <v>3420</v>
      </c>
      <c r="I480" t="s">
        <v>255</v>
      </c>
      <c r="J480" t="s">
        <v>249</v>
      </c>
      <c r="K480" t="s">
        <v>250</v>
      </c>
      <c r="L480" t="s">
        <v>251</v>
      </c>
      <c r="O480" s="111">
        <v>44996</v>
      </c>
      <c r="P480" t="s">
        <v>252</v>
      </c>
      <c r="Q480" t="s">
        <v>253</v>
      </c>
      <c r="R480" s="111">
        <v>44999</v>
      </c>
      <c r="W480">
        <v>3016.5</v>
      </c>
      <c r="X480">
        <v>4755.8999999999996</v>
      </c>
      <c r="Y480">
        <v>2679.5</v>
      </c>
      <c r="Z480">
        <f t="shared" si="7"/>
        <v>10451.9</v>
      </c>
    </row>
    <row r="481" spans="1:26">
      <c r="A481" t="s">
        <v>246</v>
      </c>
      <c r="B481">
        <v>8251327628</v>
      </c>
      <c r="C481" t="s">
        <v>190</v>
      </c>
      <c r="D481" t="s">
        <v>1005</v>
      </c>
      <c r="E481" t="s">
        <v>46</v>
      </c>
      <c r="F481">
        <v>12189771</v>
      </c>
      <c r="G481">
        <v>44987</v>
      </c>
      <c r="H481" t="s">
        <v>3421</v>
      </c>
      <c r="I481" t="s">
        <v>255</v>
      </c>
      <c r="J481" t="s">
        <v>249</v>
      </c>
      <c r="K481" t="s">
        <v>250</v>
      </c>
      <c r="L481" t="s">
        <v>251</v>
      </c>
      <c r="O481" s="111">
        <v>44987</v>
      </c>
      <c r="P481" t="s">
        <v>252</v>
      </c>
      <c r="Q481" t="s">
        <v>253</v>
      </c>
      <c r="R481" s="111">
        <v>44992</v>
      </c>
      <c r="W481">
        <v>8462.02</v>
      </c>
      <c r="X481">
        <v>12829</v>
      </c>
      <c r="Y481">
        <v>11918.52</v>
      </c>
      <c r="Z481">
        <f t="shared" si="7"/>
        <v>33209.54</v>
      </c>
    </row>
    <row r="482" spans="1:26">
      <c r="A482" t="s">
        <v>246</v>
      </c>
      <c r="B482">
        <v>8251327628</v>
      </c>
      <c r="C482" t="s">
        <v>190</v>
      </c>
      <c r="D482" t="s">
        <v>3422</v>
      </c>
      <c r="E482" t="s">
        <v>2794</v>
      </c>
      <c r="F482">
        <v>12313422</v>
      </c>
      <c r="G482">
        <v>45016</v>
      </c>
      <c r="H482" t="s">
        <v>3423</v>
      </c>
      <c r="I482" t="s">
        <v>255</v>
      </c>
      <c r="J482" t="s">
        <v>249</v>
      </c>
      <c r="K482" t="s">
        <v>250</v>
      </c>
      <c r="L482" t="s">
        <v>251</v>
      </c>
      <c r="O482" s="111">
        <v>45016</v>
      </c>
      <c r="P482" t="s">
        <v>252</v>
      </c>
      <c r="Q482" t="s">
        <v>257</v>
      </c>
      <c r="R482" s="111"/>
      <c r="W482">
        <v>0</v>
      </c>
      <c r="X482">
        <v>0</v>
      </c>
      <c r="Y482">
        <v>0</v>
      </c>
      <c r="Z482">
        <f t="shared" si="7"/>
        <v>0</v>
      </c>
    </row>
    <row r="483" spans="1:26">
      <c r="A483" t="s">
        <v>246</v>
      </c>
      <c r="B483">
        <v>8849120435</v>
      </c>
      <c r="C483" t="s">
        <v>1690</v>
      </c>
      <c r="D483" t="s">
        <v>4399</v>
      </c>
      <c r="E483" t="s">
        <v>1528</v>
      </c>
      <c r="F483">
        <v>12332925</v>
      </c>
      <c r="G483">
        <v>45020</v>
      </c>
      <c r="H483" t="s">
        <v>4400</v>
      </c>
      <c r="I483" t="s">
        <v>255</v>
      </c>
      <c r="J483" t="s">
        <v>249</v>
      </c>
      <c r="K483" t="s">
        <v>250</v>
      </c>
      <c r="L483" t="s">
        <v>251</v>
      </c>
      <c r="O483" s="111">
        <v>45020</v>
      </c>
      <c r="P483" t="s">
        <v>252</v>
      </c>
      <c r="Q483" t="s">
        <v>282</v>
      </c>
      <c r="R483" s="111">
        <v>45021</v>
      </c>
      <c r="W483">
        <v>0</v>
      </c>
      <c r="X483">
        <v>10</v>
      </c>
      <c r="Y483">
        <v>0</v>
      </c>
      <c r="Z483">
        <f t="shared" si="7"/>
        <v>10</v>
      </c>
    </row>
    <row r="484" spans="1:26">
      <c r="A484" t="s">
        <v>246</v>
      </c>
      <c r="B484">
        <v>8849120435</v>
      </c>
      <c r="C484" t="s">
        <v>1690</v>
      </c>
      <c r="D484" t="s">
        <v>4399</v>
      </c>
      <c r="E484" t="s">
        <v>1528</v>
      </c>
      <c r="F484">
        <v>12347819</v>
      </c>
      <c r="G484">
        <v>45026</v>
      </c>
      <c r="H484" t="s">
        <v>4401</v>
      </c>
      <c r="I484" t="s">
        <v>255</v>
      </c>
      <c r="J484" t="s">
        <v>249</v>
      </c>
      <c r="K484" t="s">
        <v>250</v>
      </c>
      <c r="L484" t="s">
        <v>251</v>
      </c>
      <c r="O484" s="111">
        <v>45026</v>
      </c>
      <c r="P484" t="s">
        <v>252</v>
      </c>
      <c r="Q484" t="s">
        <v>253</v>
      </c>
      <c r="R484" s="111">
        <v>45027</v>
      </c>
      <c r="W484">
        <v>0</v>
      </c>
      <c r="X484">
        <v>3131.64</v>
      </c>
      <c r="Y484">
        <v>3224</v>
      </c>
      <c r="Z484">
        <f t="shared" si="7"/>
        <v>6355.6399999999994</v>
      </c>
    </row>
    <row r="485" spans="1:26">
      <c r="A485" t="s">
        <v>246</v>
      </c>
      <c r="B485">
        <v>8849120435</v>
      </c>
      <c r="C485" t="s">
        <v>1690</v>
      </c>
      <c r="D485" t="s">
        <v>4399</v>
      </c>
      <c r="E485" t="s">
        <v>1528</v>
      </c>
      <c r="F485">
        <v>12356786</v>
      </c>
      <c r="G485">
        <v>45028</v>
      </c>
      <c r="H485" t="s">
        <v>4402</v>
      </c>
      <c r="I485" t="s">
        <v>255</v>
      </c>
      <c r="J485" t="s">
        <v>249</v>
      </c>
      <c r="K485" t="s">
        <v>250</v>
      </c>
      <c r="L485" t="s">
        <v>251</v>
      </c>
      <c r="O485" s="111">
        <v>45028</v>
      </c>
      <c r="P485" t="s">
        <v>252</v>
      </c>
      <c r="Q485" t="s">
        <v>253</v>
      </c>
      <c r="R485" s="111">
        <v>45029</v>
      </c>
      <c r="W485">
        <v>0</v>
      </c>
      <c r="X485">
        <v>457</v>
      </c>
      <c r="Y485">
        <v>727.2</v>
      </c>
      <c r="Z485">
        <f t="shared" si="7"/>
        <v>1184.2</v>
      </c>
    </row>
    <row r="486" spans="1:26">
      <c r="A486" t="s">
        <v>246</v>
      </c>
      <c r="B486">
        <v>8849120435</v>
      </c>
      <c r="C486" t="s">
        <v>1690</v>
      </c>
      <c r="D486" t="s">
        <v>1691</v>
      </c>
      <c r="E486" t="s">
        <v>1528</v>
      </c>
      <c r="F486">
        <v>12184034</v>
      </c>
      <c r="G486">
        <v>44986</v>
      </c>
      <c r="H486" t="s">
        <v>3284</v>
      </c>
      <c r="I486" t="s">
        <v>255</v>
      </c>
      <c r="J486" t="s">
        <v>249</v>
      </c>
      <c r="K486" t="s">
        <v>250</v>
      </c>
      <c r="L486" t="s">
        <v>251</v>
      </c>
      <c r="O486" s="111">
        <v>44986</v>
      </c>
      <c r="P486" t="s">
        <v>252</v>
      </c>
      <c r="Q486" t="s">
        <v>282</v>
      </c>
      <c r="R486" s="111">
        <v>44987</v>
      </c>
      <c r="W486">
        <v>10261</v>
      </c>
      <c r="X486">
        <v>9320</v>
      </c>
      <c r="Y486">
        <v>0</v>
      </c>
      <c r="Z486">
        <f t="shared" si="7"/>
        <v>19581</v>
      </c>
    </row>
    <row r="487" spans="1:26">
      <c r="A487" t="s">
        <v>246</v>
      </c>
      <c r="B487">
        <v>8849120435</v>
      </c>
      <c r="C487" t="s">
        <v>1690</v>
      </c>
      <c r="D487" t="s">
        <v>1691</v>
      </c>
      <c r="E487" t="s">
        <v>1528</v>
      </c>
      <c r="F487">
        <v>12184210</v>
      </c>
      <c r="G487">
        <v>44986</v>
      </c>
      <c r="H487" t="s">
        <v>3285</v>
      </c>
      <c r="I487" t="s">
        <v>255</v>
      </c>
      <c r="J487" t="s">
        <v>249</v>
      </c>
      <c r="K487" t="s">
        <v>250</v>
      </c>
      <c r="L487" t="s">
        <v>251</v>
      </c>
      <c r="O487" s="111">
        <v>44986</v>
      </c>
      <c r="P487" t="s">
        <v>252</v>
      </c>
      <c r="Q487" t="s">
        <v>253</v>
      </c>
      <c r="R487" s="111">
        <v>44987</v>
      </c>
      <c r="W487">
        <v>559</v>
      </c>
      <c r="X487">
        <v>598</v>
      </c>
      <c r="Y487">
        <v>993</v>
      </c>
      <c r="Z487">
        <f t="shared" si="7"/>
        <v>2150</v>
      </c>
    </row>
    <row r="488" spans="1:26">
      <c r="A488" t="s">
        <v>246</v>
      </c>
      <c r="B488">
        <v>8849120435</v>
      </c>
      <c r="C488" t="s">
        <v>1690</v>
      </c>
      <c r="D488" t="s">
        <v>1691</v>
      </c>
      <c r="E488" t="s">
        <v>1528</v>
      </c>
      <c r="F488">
        <v>12195082</v>
      </c>
      <c r="G488">
        <v>44988</v>
      </c>
      <c r="H488" t="s">
        <v>3286</v>
      </c>
      <c r="I488" t="s">
        <v>255</v>
      </c>
      <c r="L488" t="s">
        <v>251</v>
      </c>
      <c r="O488" s="111">
        <v>44988</v>
      </c>
      <c r="P488" t="s">
        <v>252</v>
      </c>
      <c r="Q488" t="s">
        <v>263</v>
      </c>
      <c r="R488" s="111">
        <v>44993</v>
      </c>
      <c r="W488">
        <v>2310.0300000000002</v>
      </c>
      <c r="X488">
        <v>0</v>
      </c>
      <c r="Y488">
        <v>0</v>
      </c>
      <c r="Z488">
        <f t="shared" si="7"/>
        <v>2310.0300000000002</v>
      </c>
    </row>
    <row r="489" spans="1:26">
      <c r="A489" t="s">
        <v>246</v>
      </c>
      <c r="B489">
        <v>8849120435</v>
      </c>
      <c r="C489" t="s">
        <v>1690</v>
      </c>
      <c r="D489" t="s">
        <v>1691</v>
      </c>
      <c r="E489" t="s">
        <v>1528</v>
      </c>
      <c r="F489">
        <v>12201743</v>
      </c>
      <c r="G489">
        <v>44992</v>
      </c>
      <c r="H489" t="s">
        <v>3287</v>
      </c>
      <c r="I489" t="s">
        <v>255</v>
      </c>
      <c r="J489" t="s">
        <v>249</v>
      </c>
      <c r="K489" t="s">
        <v>250</v>
      </c>
      <c r="L489" t="s">
        <v>251</v>
      </c>
      <c r="O489" s="111">
        <v>44992</v>
      </c>
      <c r="P489" t="s">
        <v>252</v>
      </c>
      <c r="Q489" t="s">
        <v>253</v>
      </c>
      <c r="R489" s="111">
        <v>44993</v>
      </c>
      <c r="W489">
        <v>294.5</v>
      </c>
      <c r="X489">
        <v>476</v>
      </c>
      <c r="Y489">
        <v>455</v>
      </c>
      <c r="Z489">
        <f t="shared" si="7"/>
        <v>1225.5</v>
      </c>
    </row>
    <row r="490" spans="1:26">
      <c r="A490" t="s">
        <v>246</v>
      </c>
      <c r="B490">
        <v>8849120435</v>
      </c>
      <c r="C490" t="s">
        <v>1690</v>
      </c>
      <c r="D490" t="s">
        <v>1691</v>
      </c>
      <c r="E490" t="s">
        <v>1528</v>
      </c>
      <c r="F490">
        <v>12209526</v>
      </c>
      <c r="G490">
        <v>44993</v>
      </c>
      <c r="H490" t="s">
        <v>3288</v>
      </c>
      <c r="I490" t="s">
        <v>255</v>
      </c>
      <c r="J490" t="s">
        <v>249</v>
      </c>
      <c r="K490" t="s">
        <v>250</v>
      </c>
      <c r="L490" t="s">
        <v>251</v>
      </c>
      <c r="O490" s="111">
        <v>44993</v>
      </c>
      <c r="P490" t="s">
        <v>252</v>
      </c>
      <c r="Q490" t="s">
        <v>253</v>
      </c>
      <c r="R490" s="111">
        <v>44994</v>
      </c>
      <c r="W490">
        <v>1539.8</v>
      </c>
      <c r="X490">
        <v>6682.7</v>
      </c>
      <c r="Y490">
        <v>2276.85</v>
      </c>
      <c r="Z490">
        <f t="shared" si="7"/>
        <v>10499.35</v>
      </c>
    </row>
    <row r="491" spans="1:26">
      <c r="A491" t="s">
        <v>246</v>
      </c>
      <c r="B491">
        <v>8849120435</v>
      </c>
      <c r="C491" t="s">
        <v>1690</v>
      </c>
      <c r="D491" t="s">
        <v>1691</v>
      </c>
      <c r="E491" t="s">
        <v>1528</v>
      </c>
      <c r="F491">
        <v>12218873</v>
      </c>
      <c r="G491">
        <v>44995</v>
      </c>
      <c r="H491" t="s">
        <v>3289</v>
      </c>
      <c r="I491" t="s">
        <v>255</v>
      </c>
      <c r="J491" t="s">
        <v>249</v>
      </c>
      <c r="K491" t="s">
        <v>250</v>
      </c>
      <c r="L491" t="s">
        <v>251</v>
      </c>
      <c r="O491" s="111">
        <v>44995</v>
      </c>
      <c r="P491" t="s">
        <v>252</v>
      </c>
      <c r="Q491" t="s">
        <v>253</v>
      </c>
      <c r="R491" s="111">
        <v>44995</v>
      </c>
      <c r="W491">
        <v>2114.25</v>
      </c>
      <c r="X491">
        <v>4049.25</v>
      </c>
      <c r="Y491">
        <v>4171</v>
      </c>
      <c r="Z491">
        <f t="shared" si="7"/>
        <v>10334.5</v>
      </c>
    </row>
    <row r="492" spans="1:26">
      <c r="A492" t="s">
        <v>246</v>
      </c>
      <c r="B492">
        <v>8849120435</v>
      </c>
      <c r="C492" t="s">
        <v>1690</v>
      </c>
      <c r="D492" t="s">
        <v>1691</v>
      </c>
      <c r="E492" t="s">
        <v>1528</v>
      </c>
      <c r="F492">
        <v>1622637</v>
      </c>
      <c r="G492">
        <v>44998</v>
      </c>
      <c r="H492" t="s">
        <v>3282</v>
      </c>
      <c r="I492" t="s">
        <v>255</v>
      </c>
      <c r="J492" t="s">
        <v>249</v>
      </c>
      <c r="K492" t="s">
        <v>250</v>
      </c>
      <c r="O492" s="111">
        <v>44998</v>
      </c>
      <c r="P492" t="s">
        <v>252</v>
      </c>
      <c r="Q492" t="s">
        <v>253</v>
      </c>
      <c r="R492" s="111">
        <v>44999</v>
      </c>
      <c r="W492">
        <v>2944</v>
      </c>
      <c r="X492">
        <v>11230</v>
      </c>
      <c r="Y492">
        <v>2986</v>
      </c>
      <c r="Z492">
        <f t="shared" si="7"/>
        <v>17160</v>
      </c>
    </row>
    <row r="493" spans="1:26">
      <c r="A493" t="s">
        <v>246</v>
      </c>
      <c r="B493">
        <v>8849120435</v>
      </c>
      <c r="C493" t="s">
        <v>1690</v>
      </c>
      <c r="D493" t="s">
        <v>1691</v>
      </c>
      <c r="E493" t="s">
        <v>1528</v>
      </c>
      <c r="F493">
        <v>5616496</v>
      </c>
      <c r="G493">
        <v>44999</v>
      </c>
      <c r="H493" t="s">
        <v>3283</v>
      </c>
      <c r="I493" t="s">
        <v>255</v>
      </c>
      <c r="J493" t="s">
        <v>249</v>
      </c>
      <c r="K493" t="s">
        <v>250</v>
      </c>
      <c r="L493" t="s">
        <v>251</v>
      </c>
      <c r="O493" s="111">
        <v>44999</v>
      </c>
      <c r="P493" t="s">
        <v>252</v>
      </c>
      <c r="Q493" t="s">
        <v>282</v>
      </c>
      <c r="R493" s="111">
        <v>45000</v>
      </c>
      <c r="W493">
        <v>251</v>
      </c>
      <c r="X493">
        <v>0</v>
      </c>
      <c r="Y493">
        <v>0</v>
      </c>
      <c r="Z493">
        <f t="shared" si="7"/>
        <v>251</v>
      </c>
    </row>
    <row r="494" spans="1:26">
      <c r="A494" t="s">
        <v>246</v>
      </c>
      <c r="B494">
        <v>8849120435</v>
      </c>
      <c r="C494" t="s">
        <v>1690</v>
      </c>
      <c r="D494" t="s">
        <v>1691</v>
      </c>
      <c r="E494" t="s">
        <v>1528</v>
      </c>
      <c r="F494">
        <v>12236746</v>
      </c>
      <c r="G494">
        <v>45000</v>
      </c>
      <c r="H494" t="s">
        <v>3291</v>
      </c>
      <c r="I494" t="s">
        <v>255</v>
      </c>
      <c r="J494" t="s">
        <v>249</v>
      </c>
      <c r="K494" t="s">
        <v>250</v>
      </c>
      <c r="L494" t="s">
        <v>251</v>
      </c>
      <c r="O494" s="111">
        <v>45000</v>
      </c>
      <c r="P494" t="s">
        <v>252</v>
      </c>
      <c r="Q494" t="s">
        <v>282</v>
      </c>
      <c r="R494" s="111">
        <v>45001</v>
      </c>
      <c r="W494">
        <v>1316.5</v>
      </c>
      <c r="X494">
        <v>0</v>
      </c>
      <c r="Y494">
        <v>0</v>
      </c>
      <c r="Z494">
        <f t="shared" si="7"/>
        <v>1316.5</v>
      </c>
    </row>
    <row r="495" spans="1:26">
      <c r="A495" t="s">
        <v>246</v>
      </c>
      <c r="B495">
        <v>8849120435</v>
      </c>
      <c r="C495" t="s">
        <v>1690</v>
      </c>
      <c r="D495" t="s">
        <v>1691</v>
      </c>
      <c r="E495" t="s">
        <v>1528</v>
      </c>
      <c r="F495">
        <v>12242889</v>
      </c>
      <c r="G495">
        <v>45001</v>
      </c>
      <c r="H495" t="s">
        <v>3292</v>
      </c>
      <c r="I495" t="s">
        <v>255</v>
      </c>
      <c r="L495" t="s">
        <v>251</v>
      </c>
      <c r="O495" s="111">
        <v>45001</v>
      </c>
      <c r="P495" t="s">
        <v>252</v>
      </c>
      <c r="Q495" t="s">
        <v>253</v>
      </c>
      <c r="R495" s="111">
        <v>45012</v>
      </c>
      <c r="W495">
        <v>0.5</v>
      </c>
      <c r="X495">
        <v>1200</v>
      </c>
      <c r="Y495">
        <v>302</v>
      </c>
      <c r="Z495">
        <f t="shared" si="7"/>
        <v>1502.5</v>
      </c>
    </row>
    <row r="496" spans="1:26">
      <c r="A496" t="s">
        <v>246</v>
      </c>
      <c r="B496">
        <v>8849120435</v>
      </c>
      <c r="C496" t="s">
        <v>1690</v>
      </c>
      <c r="D496" t="s">
        <v>1691</v>
      </c>
      <c r="E496" t="s">
        <v>1528</v>
      </c>
      <c r="F496">
        <v>12235984</v>
      </c>
      <c r="G496">
        <v>45002</v>
      </c>
      <c r="H496" t="s">
        <v>3290</v>
      </c>
      <c r="I496" t="s">
        <v>255</v>
      </c>
      <c r="J496" t="s">
        <v>249</v>
      </c>
      <c r="K496" t="s">
        <v>250</v>
      </c>
      <c r="L496" t="s">
        <v>251</v>
      </c>
      <c r="O496" s="111">
        <v>45002</v>
      </c>
      <c r="P496" t="s">
        <v>252</v>
      </c>
      <c r="Q496" t="s">
        <v>282</v>
      </c>
      <c r="R496" s="111">
        <v>45005</v>
      </c>
      <c r="W496">
        <v>15.5</v>
      </c>
      <c r="X496">
        <v>46</v>
      </c>
      <c r="Y496">
        <v>0</v>
      </c>
      <c r="Z496">
        <f t="shared" si="7"/>
        <v>61.5</v>
      </c>
    </row>
    <row r="497" spans="1:26">
      <c r="A497" t="s">
        <v>246</v>
      </c>
      <c r="B497">
        <v>8849120435</v>
      </c>
      <c r="C497" t="s">
        <v>1690</v>
      </c>
      <c r="D497" t="s">
        <v>1691</v>
      </c>
      <c r="E497" t="s">
        <v>1528</v>
      </c>
      <c r="F497">
        <v>12253768</v>
      </c>
      <c r="G497">
        <v>45005</v>
      </c>
      <c r="H497" t="s">
        <v>3295</v>
      </c>
      <c r="I497" t="s">
        <v>255</v>
      </c>
      <c r="J497" t="s">
        <v>249</v>
      </c>
      <c r="K497" t="s">
        <v>250</v>
      </c>
      <c r="L497" t="s">
        <v>251</v>
      </c>
      <c r="O497" s="111">
        <v>45005</v>
      </c>
      <c r="P497" t="s">
        <v>252</v>
      </c>
      <c r="Q497" t="s">
        <v>282</v>
      </c>
      <c r="R497" s="111">
        <v>45006</v>
      </c>
      <c r="W497">
        <v>18</v>
      </c>
      <c r="X497">
        <v>0</v>
      </c>
      <c r="Y497">
        <v>0</v>
      </c>
      <c r="Z497">
        <f t="shared" si="7"/>
        <v>18</v>
      </c>
    </row>
    <row r="498" spans="1:26">
      <c r="A498" t="s">
        <v>246</v>
      </c>
      <c r="B498">
        <v>8849120435</v>
      </c>
      <c r="C498" t="s">
        <v>1690</v>
      </c>
      <c r="D498" t="s">
        <v>1691</v>
      </c>
      <c r="E498" t="s">
        <v>1528</v>
      </c>
      <c r="F498">
        <v>12267197</v>
      </c>
      <c r="G498">
        <v>45007</v>
      </c>
      <c r="H498" t="s">
        <v>3296</v>
      </c>
      <c r="I498" t="s">
        <v>255</v>
      </c>
      <c r="J498" t="s">
        <v>249</v>
      </c>
      <c r="K498" t="s">
        <v>250</v>
      </c>
      <c r="L498" t="s">
        <v>251</v>
      </c>
      <c r="O498" s="111">
        <v>45007</v>
      </c>
      <c r="P498" t="s">
        <v>252</v>
      </c>
      <c r="Q498" t="s">
        <v>282</v>
      </c>
      <c r="R498" s="111">
        <v>45008</v>
      </c>
      <c r="W498">
        <v>0</v>
      </c>
      <c r="X498">
        <v>99</v>
      </c>
      <c r="Y498">
        <v>0</v>
      </c>
      <c r="Z498">
        <f t="shared" si="7"/>
        <v>99</v>
      </c>
    </row>
    <row r="499" spans="1:26">
      <c r="A499" t="s">
        <v>246</v>
      </c>
      <c r="B499">
        <v>8849120435</v>
      </c>
      <c r="C499" t="s">
        <v>1690</v>
      </c>
      <c r="D499" t="s">
        <v>1691</v>
      </c>
      <c r="E499" t="s">
        <v>1528</v>
      </c>
      <c r="F499">
        <v>12274098</v>
      </c>
      <c r="G499">
        <v>45008</v>
      </c>
      <c r="H499" t="s">
        <v>3297</v>
      </c>
      <c r="I499" t="s">
        <v>255</v>
      </c>
      <c r="L499" t="s">
        <v>251</v>
      </c>
      <c r="O499" s="111">
        <v>45008</v>
      </c>
      <c r="P499" t="s">
        <v>252</v>
      </c>
      <c r="Q499" t="s">
        <v>263</v>
      </c>
      <c r="R499" s="111">
        <v>45009</v>
      </c>
      <c r="W499">
        <v>0</v>
      </c>
      <c r="X499">
        <v>1</v>
      </c>
      <c r="Y499">
        <v>0</v>
      </c>
      <c r="Z499">
        <f t="shared" si="7"/>
        <v>1</v>
      </c>
    </row>
    <row r="500" spans="1:26">
      <c r="A500" t="s">
        <v>246</v>
      </c>
      <c r="B500">
        <v>8849120435</v>
      </c>
      <c r="C500" t="s">
        <v>3293</v>
      </c>
      <c r="D500" t="s">
        <v>1691</v>
      </c>
      <c r="E500" t="s">
        <v>1528</v>
      </c>
      <c r="F500">
        <v>12246559</v>
      </c>
      <c r="G500">
        <v>45010</v>
      </c>
      <c r="H500" t="s">
        <v>3294</v>
      </c>
      <c r="I500" t="s">
        <v>255</v>
      </c>
      <c r="J500" t="s">
        <v>249</v>
      </c>
      <c r="K500" t="s">
        <v>268</v>
      </c>
      <c r="L500" t="s">
        <v>251</v>
      </c>
      <c r="O500" s="111">
        <v>45010</v>
      </c>
      <c r="P500" t="s">
        <v>252</v>
      </c>
      <c r="Q500" t="s">
        <v>282</v>
      </c>
      <c r="R500" s="111">
        <v>45013</v>
      </c>
      <c r="W500">
        <v>231</v>
      </c>
      <c r="X500">
        <v>195</v>
      </c>
      <c r="Y500">
        <v>0</v>
      </c>
      <c r="Z500">
        <f t="shared" si="7"/>
        <v>426</v>
      </c>
    </row>
    <row r="501" spans="1:26">
      <c r="A501" t="s">
        <v>246</v>
      </c>
      <c r="B501">
        <v>8849120435</v>
      </c>
      <c r="C501" t="s">
        <v>1690</v>
      </c>
      <c r="D501" t="s">
        <v>1691</v>
      </c>
      <c r="E501" t="s">
        <v>1528</v>
      </c>
      <c r="F501">
        <v>12054762</v>
      </c>
      <c r="G501">
        <v>45019</v>
      </c>
      <c r="H501" t="s">
        <v>4403</v>
      </c>
      <c r="I501" t="s">
        <v>255</v>
      </c>
      <c r="J501" t="s">
        <v>249</v>
      </c>
      <c r="K501" t="s">
        <v>250</v>
      </c>
      <c r="L501" t="s">
        <v>251</v>
      </c>
      <c r="O501" s="111">
        <v>45019</v>
      </c>
      <c r="P501" t="s">
        <v>252</v>
      </c>
      <c r="Q501" t="s">
        <v>253</v>
      </c>
      <c r="R501" s="111">
        <v>45020</v>
      </c>
      <c r="W501">
        <v>0</v>
      </c>
      <c r="X501">
        <v>855</v>
      </c>
      <c r="Y501">
        <v>1153</v>
      </c>
      <c r="Z501">
        <f t="shared" si="7"/>
        <v>2008</v>
      </c>
    </row>
    <row r="502" spans="1:26">
      <c r="A502" t="s">
        <v>246</v>
      </c>
      <c r="B502">
        <v>8849120435</v>
      </c>
      <c r="C502" t="s">
        <v>1690</v>
      </c>
      <c r="D502" t="s">
        <v>1691</v>
      </c>
      <c r="E502" t="s">
        <v>1528</v>
      </c>
      <c r="F502">
        <v>12339248</v>
      </c>
      <c r="G502">
        <v>45021</v>
      </c>
      <c r="H502" t="s">
        <v>4404</v>
      </c>
      <c r="I502" t="s">
        <v>255</v>
      </c>
      <c r="J502" t="s">
        <v>249</v>
      </c>
      <c r="K502" t="s">
        <v>250</v>
      </c>
      <c r="L502" t="s">
        <v>251</v>
      </c>
      <c r="O502" s="111">
        <v>45021</v>
      </c>
      <c r="P502" t="s">
        <v>252</v>
      </c>
      <c r="Q502" t="s">
        <v>253</v>
      </c>
      <c r="R502" s="111">
        <v>45034</v>
      </c>
      <c r="W502">
        <v>0</v>
      </c>
      <c r="X502">
        <v>986</v>
      </c>
      <c r="Y502">
        <v>2799.5</v>
      </c>
      <c r="Z502">
        <f t="shared" si="7"/>
        <v>3785.5</v>
      </c>
    </row>
    <row r="503" spans="1:26">
      <c r="A503" t="s">
        <v>246</v>
      </c>
      <c r="B503">
        <v>8849120435</v>
      </c>
      <c r="C503" t="s">
        <v>1690</v>
      </c>
      <c r="D503" t="s">
        <v>1691</v>
      </c>
      <c r="E503" t="s">
        <v>1528</v>
      </c>
      <c r="F503">
        <v>12353365</v>
      </c>
      <c r="G503">
        <v>45027</v>
      </c>
      <c r="H503" t="s">
        <v>4405</v>
      </c>
      <c r="I503" t="s">
        <v>255</v>
      </c>
      <c r="J503" t="s">
        <v>249</v>
      </c>
      <c r="K503" t="s">
        <v>250</v>
      </c>
      <c r="L503" t="s">
        <v>251</v>
      </c>
      <c r="O503" s="111">
        <v>45027</v>
      </c>
      <c r="P503" t="s">
        <v>252</v>
      </c>
      <c r="Q503" t="s">
        <v>253</v>
      </c>
      <c r="R503" s="111">
        <v>45028</v>
      </c>
      <c r="W503">
        <v>0</v>
      </c>
      <c r="X503">
        <v>476.5</v>
      </c>
      <c r="Y503">
        <v>444</v>
      </c>
      <c r="Z503">
        <f t="shared" si="7"/>
        <v>920.5</v>
      </c>
    </row>
    <row r="504" spans="1:26">
      <c r="A504" t="s">
        <v>246</v>
      </c>
      <c r="B504">
        <v>8849120435</v>
      </c>
      <c r="C504" t="s">
        <v>1690</v>
      </c>
      <c r="D504" t="s">
        <v>1691</v>
      </c>
      <c r="E504" t="s">
        <v>1528</v>
      </c>
      <c r="F504">
        <v>12368559</v>
      </c>
      <c r="G504">
        <v>45030</v>
      </c>
      <c r="H504" t="s">
        <v>4406</v>
      </c>
      <c r="I504" t="s">
        <v>255</v>
      </c>
      <c r="J504" t="s">
        <v>249</v>
      </c>
      <c r="K504" t="s">
        <v>250</v>
      </c>
      <c r="L504" t="s">
        <v>251</v>
      </c>
      <c r="O504" s="111">
        <v>45030</v>
      </c>
      <c r="P504" t="s">
        <v>252</v>
      </c>
      <c r="Q504" t="s">
        <v>253</v>
      </c>
      <c r="R504" s="111">
        <v>45034</v>
      </c>
      <c r="W504">
        <v>0</v>
      </c>
      <c r="X504">
        <v>690.49</v>
      </c>
      <c r="Y504">
        <v>2068.98</v>
      </c>
      <c r="Z504">
        <f t="shared" si="7"/>
        <v>2759.4700000000003</v>
      </c>
    </row>
    <row r="505" spans="1:26">
      <c r="A505" t="s">
        <v>246</v>
      </c>
      <c r="B505">
        <v>8849120435</v>
      </c>
      <c r="C505" t="s">
        <v>1690</v>
      </c>
      <c r="D505" t="s">
        <v>1691</v>
      </c>
      <c r="E505" t="s">
        <v>1528</v>
      </c>
      <c r="F505">
        <v>12373857</v>
      </c>
      <c r="G505">
        <v>45033</v>
      </c>
      <c r="H505" t="s">
        <v>4407</v>
      </c>
      <c r="I505" t="s">
        <v>256</v>
      </c>
      <c r="J505" t="s">
        <v>249</v>
      </c>
      <c r="K505" t="s">
        <v>250</v>
      </c>
      <c r="L505" t="s">
        <v>251</v>
      </c>
      <c r="O505" s="111">
        <v>45033</v>
      </c>
      <c r="P505" t="s">
        <v>252</v>
      </c>
      <c r="Q505" t="s">
        <v>253</v>
      </c>
      <c r="R505" s="111">
        <v>45034</v>
      </c>
      <c r="W505">
        <v>0</v>
      </c>
      <c r="X505">
        <v>1223</v>
      </c>
      <c r="Y505">
        <v>5785.7</v>
      </c>
      <c r="Z505">
        <f t="shared" si="7"/>
        <v>7008.7</v>
      </c>
    </row>
    <row r="506" spans="1:26">
      <c r="A506" t="s">
        <v>246</v>
      </c>
      <c r="B506">
        <v>8849120435</v>
      </c>
      <c r="C506" t="s">
        <v>1690</v>
      </c>
      <c r="D506" t="s">
        <v>1691</v>
      </c>
      <c r="E506" t="s">
        <v>1528</v>
      </c>
      <c r="F506">
        <v>12384426</v>
      </c>
      <c r="G506">
        <v>45035</v>
      </c>
      <c r="H506" t="s">
        <v>4408</v>
      </c>
      <c r="I506" t="s">
        <v>255</v>
      </c>
      <c r="J506" t="s">
        <v>249</v>
      </c>
      <c r="K506" t="s">
        <v>250</v>
      </c>
      <c r="L506" t="s">
        <v>251</v>
      </c>
      <c r="O506" s="111">
        <v>45035</v>
      </c>
      <c r="P506" t="s">
        <v>252</v>
      </c>
      <c r="Q506" t="s">
        <v>253</v>
      </c>
      <c r="R506" s="111">
        <v>45044</v>
      </c>
      <c r="W506">
        <v>0</v>
      </c>
      <c r="X506">
        <v>0</v>
      </c>
      <c r="Y506">
        <v>391</v>
      </c>
      <c r="Z506">
        <f t="shared" si="7"/>
        <v>391</v>
      </c>
    </row>
    <row r="507" spans="1:26">
      <c r="A507" t="s">
        <v>246</v>
      </c>
      <c r="B507">
        <v>8849120435</v>
      </c>
      <c r="C507" t="s">
        <v>1690</v>
      </c>
      <c r="D507" t="s">
        <v>1691</v>
      </c>
      <c r="E507" t="s">
        <v>1528</v>
      </c>
      <c r="F507">
        <v>12395301</v>
      </c>
      <c r="G507">
        <v>45040</v>
      </c>
      <c r="H507" t="s">
        <v>4409</v>
      </c>
      <c r="I507" t="s">
        <v>255</v>
      </c>
      <c r="J507" t="s">
        <v>249</v>
      </c>
      <c r="K507" t="s">
        <v>250</v>
      </c>
      <c r="L507" t="s">
        <v>251</v>
      </c>
      <c r="O507" s="111">
        <v>45040</v>
      </c>
      <c r="P507" t="s">
        <v>252</v>
      </c>
      <c r="Q507" t="s">
        <v>282</v>
      </c>
      <c r="R507" s="111">
        <v>45041</v>
      </c>
      <c r="W507">
        <v>0</v>
      </c>
      <c r="X507">
        <v>5</v>
      </c>
      <c r="Y507">
        <v>0</v>
      </c>
      <c r="Z507">
        <f t="shared" si="7"/>
        <v>5</v>
      </c>
    </row>
    <row r="508" spans="1:26">
      <c r="A508" t="s">
        <v>246</v>
      </c>
      <c r="B508">
        <v>8849120435</v>
      </c>
      <c r="C508" t="s">
        <v>1690</v>
      </c>
      <c r="D508" t="s">
        <v>1691</v>
      </c>
      <c r="E508" t="s">
        <v>1528</v>
      </c>
      <c r="F508">
        <v>12402258</v>
      </c>
      <c r="G508">
        <v>45041</v>
      </c>
      <c r="H508" t="s">
        <v>4410</v>
      </c>
      <c r="I508" t="s">
        <v>255</v>
      </c>
      <c r="J508" t="s">
        <v>249</v>
      </c>
      <c r="K508" t="s">
        <v>268</v>
      </c>
      <c r="L508" t="s">
        <v>251</v>
      </c>
      <c r="O508" s="111">
        <v>45041</v>
      </c>
      <c r="P508" t="s">
        <v>252</v>
      </c>
      <c r="Q508" t="s">
        <v>257</v>
      </c>
      <c r="R508" s="111">
        <v>45042</v>
      </c>
      <c r="W508">
        <v>0</v>
      </c>
      <c r="X508">
        <v>0</v>
      </c>
      <c r="Y508">
        <v>0</v>
      </c>
      <c r="Z508">
        <f t="shared" si="7"/>
        <v>0</v>
      </c>
    </row>
    <row r="509" spans="1:26">
      <c r="A509" t="s">
        <v>246</v>
      </c>
      <c r="B509">
        <v>8849120435</v>
      </c>
      <c r="C509" t="s">
        <v>1690</v>
      </c>
      <c r="D509" t="s">
        <v>1691</v>
      </c>
      <c r="E509" t="s">
        <v>1528</v>
      </c>
      <c r="F509">
        <v>12416771</v>
      </c>
      <c r="G509">
        <v>45043</v>
      </c>
      <c r="H509" t="s">
        <v>4411</v>
      </c>
      <c r="I509" t="s">
        <v>255</v>
      </c>
      <c r="J509" t="s">
        <v>249</v>
      </c>
      <c r="K509" t="s">
        <v>250</v>
      </c>
      <c r="L509" t="s">
        <v>251</v>
      </c>
      <c r="O509" s="111">
        <v>45043</v>
      </c>
      <c r="P509" t="s">
        <v>252</v>
      </c>
      <c r="Q509" t="s">
        <v>253</v>
      </c>
      <c r="R509" s="111">
        <v>45048</v>
      </c>
      <c r="W509">
        <v>0</v>
      </c>
      <c r="X509">
        <v>0</v>
      </c>
      <c r="Y509">
        <v>8</v>
      </c>
      <c r="Z509">
        <f t="shared" si="7"/>
        <v>8</v>
      </c>
    </row>
    <row r="510" spans="1:26">
      <c r="A510" t="s">
        <v>246</v>
      </c>
      <c r="B510">
        <v>8849120435</v>
      </c>
      <c r="C510" t="s">
        <v>1690</v>
      </c>
      <c r="D510" t="s">
        <v>1691</v>
      </c>
      <c r="E510" t="s">
        <v>1528</v>
      </c>
      <c r="F510">
        <v>326340</v>
      </c>
      <c r="G510">
        <v>45044</v>
      </c>
      <c r="H510" t="s">
        <v>4412</v>
      </c>
      <c r="I510" t="s">
        <v>248</v>
      </c>
      <c r="J510" t="s">
        <v>249</v>
      </c>
      <c r="K510" t="s">
        <v>250</v>
      </c>
      <c r="L510" t="s">
        <v>251</v>
      </c>
      <c r="O510" s="111">
        <v>45044</v>
      </c>
      <c r="P510" t="s">
        <v>252</v>
      </c>
      <c r="Q510" t="s">
        <v>257</v>
      </c>
      <c r="R510" s="111">
        <v>45048</v>
      </c>
      <c r="W510">
        <v>0</v>
      </c>
      <c r="X510">
        <v>0</v>
      </c>
      <c r="Y510">
        <v>0</v>
      </c>
      <c r="Z510">
        <f t="shared" si="7"/>
        <v>0</v>
      </c>
    </row>
    <row r="511" spans="1:26">
      <c r="A511" t="s">
        <v>246</v>
      </c>
      <c r="B511">
        <v>8849120435</v>
      </c>
      <c r="C511" t="s">
        <v>1690</v>
      </c>
      <c r="D511" t="s">
        <v>1691</v>
      </c>
      <c r="E511" t="s">
        <v>1528</v>
      </c>
      <c r="F511">
        <v>12447174</v>
      </c>
      <c r="G511">
        <v>45050</v>
      </c>
      <c r="H511" t="s">
        <v>4869</v>
      </c>
      <c r="I511" t="s">
        <v>255</v>
      </c>
      <c r="J511" t="s">
        <v>249</v>
      </c>
      <c r="K511" t="s">
        <v>250</v>
      </c>
      <c r="L511" t="s">
        <v>251</v>
      </c>
      <c r="O511" s="111">
        <v>45050</v>
      </c>
      <c r="P511" t="s">
        <v>252</v>
      </c>
      <c r="Q511" t="s">
        <v>253</v>
      </c>
      <c r="R511" s="111">
        <v>45050</v>
      </c>
      <c r="W511">
        <v>0</v>
      </c>
      <c r="X511">
        <v>0</v>
      </c>
      <c r="Y511">
        <v>2103</v>
      </c>
      <c r="Z511">
        <f t="shared" si="7"/>
        <v>2103</v>
      </c>
    </row>
    <row r="512" spans="1:26">
      <c r="A512" t="s">
        <v>246</v>
      </c>
      <c r="B512">
        <v>8849120435</v>
      </c>
      <c r="C512" t="s">
        <v>1690</v>
      </c>
      <c r="D512" t="s">
        <v>1691</v>
      </c>
      <c r="E512" t="s">
        <v>1528</v>
      </c>
      <c r="F512">
        <v>12215858</v>
      </c>
      <c r="G512">
        <v>45051</v>
      </c>
      <c r="H512" t="s">
        <v>4870</v>
      </c>
      <c r="I512" t="s">
        <v>255</v>
      </c>
      <c r="J512" t="s">
        <v>249</v>
      </c>
      <c r="K512" t="s">
        <v>250</v>
      </c>
      <c r="L512" t="s">
        <v>251</v>
      </c>
      <c r="O512" s="111">
        <v>45051</v>
      </c>
      <c r="P512" t="s">
        <v>252</v>
      </c>
      <c r="Q512" t="s">
        <v>253</v>
      </c>
      <c r="R512" s="111">
        <v>45051</v>
      </c>
      <c r="W512">
        <v>11669.2</v>
      </c>
      <c r="X512">
        <v>6470.6</v>
      </c>
      <c r="Y512">
        <v>76.48</v>
      </c>
      <c r="Z512">
        <f t="shared" si="7"/>
        <v>18216.280000000002</v>
      </c>
    </row>
    <row r="513" spans="1:26">
      <c r="A513" t="s">
        <v>246</v>
      </c>
      <c r="B513">
        <v>8849120435</v>
      </c>
      <c r="C513" t="s">
        <v>1690</v>
      </c>
      <c r="D513" t="s">
        <v>1691</v>
      </c>
      <c r="E513" t="s">
        <v>1528</v>
      </c>
      <c r="F513">
        <v>12458812</v>
      </c>
      <c r="G513">
        <v>45054</v>
      </c>
      <c r="H513" t="s">
        <v>4871</v>
      </c>
      <c r="I513" t="s">
        <v>255</v>
      </c>
      <c r="J513" t="s">
        <v>249</v>
      </c>
      <c r="K513" t="s">
        <v>250</v>
      </c>
      <c r="L513" t="s">
        <v>251</v>
      </c>
      <c r="O513" s="111">
        <v>45054</v>
      </c>
      <c r="P513" t="s">
        <v>252</v>
      </c>
      <c r="Q513" t="s">
        <v>253</v>
      </c>
      <c r="R513" s="111">
        <v>45055</v>
      </c>
      <c r="W513">
        <v>0</v>
      </c>
      <c r="X513">
        <v>0</v>
      </c>
      <c r="Y513">
        <v>25.5</v>
      </c>
      <c r="Z513">
        <f t="shared" si="7"/>
        <v>25.5</v>
      </c>
    </row>
    <row r="514" spans="1:26">
      <c r="A514" t="s">
        <v>246</v>
      </c>
      <c r="B514">
        <v>8849120435</v>
      </c>
      <c r="C514" t="s">
        <v>1690</v>
      </c>
      <c r="D514" t="s">
        <v>1691</v>
      </c>
      <c r="E514" t="s">
        <v>1528</v>
      </c>
      <c r="F514">
        <v>12478617</v>
      </c>
      <c r="G514">
        <v>45058</v>
      </c>
      <c r="H514" t="s">
        <v>4872</v>
      </c>
      <c r="I514" t="s">
        <v>255</v>
      </c>
      <c r="J514" t="s">
        <v>249</v>
      </c>
      <c r="K514" t="s">
        <v>250</v>
      </c>
      <c r="L514" t="s">
        <v>251</v>
      </c>
      <c r="O514" s="111">
        <v>45058</v>
      </c>
      <c r="P514" t="s">
        <v>252</v>
      </c>
      <c r="Q514" t="s">
        <v>253</v>
      </c>
      <c r="R514" s="111">
        <v>45061</v>
      </c>
      <c r="W514">
        <v>0</v>
      </c>
      <c r="X514">
        <v>0</v>
      </c>
      <c r="Y514">
        <v>1439.5</v>
      </c>
      <c r="Z514">
        <f t="shared" si="7"/>
        <v>1439.5</v>
      </c>
    </row>
    <row r="515" spans="1:26">
      <c r="A515" t="s">
        <v>246</v>
      </c>
      <c r="B515">
        <v>8849120435</v>
      </c>
      <c r="C515" t="s">
        <v>1690</v>
      </c>
      <c r="D515" t="s">
        <v>1691</v>
      </c>
      <c r="E515" t="s">
        <v>1528</v>
      </c>
      <c r="F515">
        <v>12485146</v>
      </c>
      <c r="G515">
        <v>45061</v>
      </c>
      <c r="H515" t="s">
        <v>4873</v>
      </c>
      <c r="I515" t="s">
        <v>255</v>
      </c>
      <c r="J515" t="s">
        <v>249</v>
      </c>
      <c r="K515" t="s">
        <v>250</v>
      </c>
      <c r="L515" t="s">
        <v>251</v>
      </c>
      <c r="O515" s="111">
        <v>45061</v>
      </c>
      <c r="P515" t="s">
        <v>252</v>
      </c>
      <c r="Q515" t="s">
        <v>253</v>
      </c>
      <c r="R515" s="111">
        <v>45062</v>
      </c>
      <c r="W515">
        <v>0</v>
      </c>
      <c r="X515">
        <v>0</v>
      </c>
      <c r="Y515">
        <v>969</v>
      </c>
      <c r="Z515">
        <f t="shared" ref="Z515:Z578" si="8">SUM(W515:Y515)</f>
        <v>969</v>
      </c>
    </row>
    <row r="516" spans="1:26">
      <c r="A516" t="s">
        <v>246</v>
      </c>
      <c r="B516">
        <v>8849120435</v>
      </c>
      <c r="C516" t="s">
        <v>1690</v>
      </c>
      <c r="D516" t="s">
        <v>1691</v>
      </c>
      <c r="E516" t="s">
        <v>1528</v>
      </c>
      <c r="F516">
        <v>12507241</v>
      </c>
      <c r="G516">
        <v>45065</v>
      </c>
      <c r="H516" t="s">
        <v>4874</v>
      </c>
      <c r="I516" t="s">
        <v>255</v>
      </c>
      <c r="J516" t="s">
        <v>249</v>
      </c>
      <c r="K516" t="s">
        <v>250</v>
      </c>
      <c r="L516" t="s">
        <v>251</v>
      </c>
      <c r="O516" s="111">
        <v>45065</v>
      </c>
      <c r="P516" t="s">
        <v>252</v>
      </c>
      <c r="Q516" t="s">
        <v>253</v>
      </c>
      <c r="R516" s="111">
        <v>45068</v>
      </c>
      <c r="W516">
        <v>0</v>
      </c>
      <c r="X516">
        <v>0</v>
      </c>
      <c r="Y516">
        <v>1911</v>
      </c>
      <c r="Z516">
        <f t="shared" si="8"/>
        <v>1911</v>
      </c>
    </row>
    <row r="517" spans="1:26">
      <c r="A517" t="s">
        <v>246</v>
      </c>
      <c r="B517">
        <v>8849120435</v>
      </c>
      <c r="C517" t="s">
        <v>1690</v>
      </c>
      <c r="D517" t="s">
        <v>1691</v>
      </c>
      <c r="E517" t="s">
        <v>1528</v>
      </c>
      <c r="F517">
        <v>12518621</v>
      </c>
      <c r="G517">
        <v>45070</v>
      </c>
      <c r="H517" t="s">
        <v>4875</v>
      </c>
      <c r="I517" t="s">
        <v>271</v>
      </c>
      <c r="J517" t="s">
        <v>249</v>
      </c>
      <c r="K517" t="s">
        <v>250</v>
      </c>
      <c r="L517" t="s">
        <v>251</v>
      </c>
      <c r="O517" s="111">
        <v>45070</v>
      </c>
      <c r="P517" t="s">
        <v>252</v>
      </c>
      <c r="Q517" t="s">
        <v>253</v>
      </c>
      <c r="R517" s="111">
        <v>45071</v>
      </c>
      <c r="W517">
        <v>0</v>
      </c>
      <c r="X517">
        <v>0</v>
      </c>
      <c r="Y517">
        <v>702.83</v>
      </c>
      <c r="Z517">
        <f t="shared" si="8"/>
        <v>702.83</v>
      </c>
    </row>
    <row r="518" spans="1:26">
      <c r="A518" t="s">
        <v>246</v>
      </c>
      <c r="B518">
        <v>8849120435</v>
      </c>
      <c r="C518" t="s">
        <v>1690</v>
      </c>
      <c r="D518" t="s">
        <v>3914</v>
      </c>
      <c r="E518" t="s">
        <v>1528</v>
      </c>
      <c r="F518">
        <v>12500407</v>
      </c>
      <c r="G518">
        <v>45064</v>
      </c>
      <c r="H518" t="s">
        <v>4876</v>
      </c>
      <c r="I518" t="s">
        <v>260</v>
      </c>
      <c r="L518" t="s">
        <v>251</v>
      </c>
      <c r="O518" s="111">
        <v>45064</v>
      </c>
      <c r="P518" t="s">
        <v>252</v>
      </c>
      <c r="Q518" t="s">
        <v>253</v>
      </c>
      <c r="R518" s="111">
        <v>45064</v>
      </c>
      <c r="W518">
        <v>0</v>
      </c>
      <c r="X518">
        <v>0</v>
      </c>
      <c r="Y518">
        <v>10</v>
      </c>
      <c r="Z518">
        <f t="shared" si="8"/>
        <v>10</v>
      </c>
    </row>
    <row r="519" spans="1:26">
      <c r="A519" t="s">
        <v>246</v>
      </c>
      <c r="B519">
        <v>8849120435</v>
      </c>
      <c r="C519" t="s">
        <v>1690</v>
      </c>
      <c r="D519" t="s">
        <v>4712</v>
      </c>
      <c r="E519" t="s">
        <v>1528</v>
      </c>
      <c r="F519">
        <v>12479126</v>
      </c>
      <c r="G519">
        <v>45071</v>
      </c>
      <c r="H519" t="s">
        <v>4877</v>
      </c>
      <c r="I519" t="s">
        <v>271</v>
      </c>
      <c r="J519" t="s">
        <v>249</v>
      </c>
      <c r="K519" t="s">
        <v>250</v>
      </c>
      <c r="L519" t="s">
        <v>251</v>
      </c>
      <c r="O519" s="111">
        <v>45071</v>
      </c>
      <c r="P519" t="s">
        <v>252</v>
      </c>
      <c r="Q519" t="s">
        <v>253</v>
      </c>
      <c r="R519" s="111">
        <v>45072</v>
      </c>
      <c r="W519">
        <v>0</v>
      </c>
      <c r="X519">
        <v>0</v>
      </c>
      <c r="Y519">
        <v>53.3</v>
      </c>
      <c r="Z519">
        <f t="shared" si="8"/>
        <v>53.3</v>
      </c>
    </row>
    <row r="520" spans="1:26">
      <c r="A520" t="s">
        <v>246</v>
      </c>
      <c r="B520">
        <v>8849120435</v>
      </c>
      <c r="C520" t="s">
        <v>1690</v>
      </c>
      <c r="D520" t="s">
        <v>4712</v>
      </c>
      <c r="E520" t="s">
        <v>1528</v>
      </c>
      <c r="F520">
        <v>12548913</v>
      </c>
      <c r="G520">
        <v>45076</v>
      </c>
      <c r="H520" t="s">
        <v>4878</v>
      </c>
      <c r="I520" t="s">
        <v>271</v>
      </c>
      <c r="J520" t="s">
        <v>249</v>
      </c>
      <c r="K520" t="s">
        <v>250</v>
      </c>
      <c r="L520" t="s">
        <v>251</v>
      </c>
      <c r="O520" s="111">
        <v>45076</v>
      </c>
      <c r="P520" t="s">
        <v>252</v>
      </c>
      <c r="Q520" t="s">
        <v>253</v>
      </c>
      <c r="R520" s="111">
        <v>45076</v>
      </c>
      <c r="W520">
        <v>0</v>
      </c>
      <c r="X520">
        <v>0</v>
      </c>
      <c r="Y520">
        <v>108</v>
      </c>
      <c r="Z520">
        <f t="shared" si="8"/>
        <v>108</v>
      </c>
    </row>
    <row r="521" spans="1:26">
      <c r="A521" t="s">
        <v>246</v>
      </c>
      <c r="B521">
        <v>9408588436</v>
      </c>
      <c r="C521" t="s">
        <v>1526</v>
      </c>
      <c r="D521" t="s">
        <v>1527</v>
      </c>
      <c r="E521" t="s">
        <v>1528</v>
      </c>
      <c r="F521">
        <v>10725602</v>
      </c>
      <c r="G521">
        <v>44985</v>
      </c>
      <c r="H521" t="s">
        <v>3165</v>
      </c>
      <c r="I521" t="s">
        <v>260</v>
      </c>
      <c r="L521" t="s">
        <v>251</v>
      </c>
      <c r="O521" s="111">
        <v>44986</v>
      </c>
      <c r="P521" t="s">
        <v>252</v>
      </c>
      <c r="Q521" t="s">
        <v>263</v>
      </c>
      <c r="R521" s="111">
        <v>44988</v>
      </c>
      <c r="W521">
        <v>109</v>
      </c>
      <c r="X521">
        <v>0</v>
      </c>
      <c r="Y521">
        <v>0</v>
      </c>
      <c r="Z521">
        <f t="shared" si="8"/>
        <v>109</v>
      </c>
    </row>
    <row r="522" spans="1:26">
      <c r="A522" t="s">
        <v>246</v>
      </c>
      <c r="B522">
        <v>9408588436</v>
      </c>
      <c r="C522" t="s">
        <v>1526</v>
      </c>
      <c r="D522" t="s">
        <v>1527</v>
      </c>
      <c r="E522" t="s">
        <v>1528</v>
      </c>
      <c r="F522">
        <v>652506</v>
      </c>
      <c r="G522">
        <v>44996</v>
      </c>
      <c r="H522" t="s">
        <v>3164</v>
      </c>
      <c r="I522" t="s">
        <v>255</v>
      </c>
      <c r="J522" t="s">
        <v>249</v>
      </c>
      <c r="K522" t="s">
        <v>250</v>
      </c>
      <c r="L522" t="s">
        <v>251</v>
      </c>
      <c r="O522" s="111">
        <v>44998</v>
      </c>
      <c r="P522" t="s">
        <v>252</v>
      </c>
      <c r="Q522" t="s">
        <v>282</v>
      </c>
      <c r="R522" s="111">
        <v>45000</v>
      </c>
      <c r="W522">
        <v>0</v>
      </c>
      <c r="X522">
        <v>0</v>
      </c>
      <c r="Y522">
        <v>0</v>
      </c>
      <c r="Z522">
        <f t="shared" si="8"/>
        <v>0</v>
      </c>
    </row>
    <row r="523" spans="1:26">
      <c r="A523" t="s">
        <v>246</v>
      </c>
      <c r="B523">
        <v>9479290456</v>
      </c>
      <c r="C523" t="s">
        <v>1616</v>
      </c>
      <c r="D523" t="s">
        <v>3474</v>
      </c>
      <c r="E523" t="s">
        <v>1528</v>
      </c>
      <c r="F523">
        <v>12474567</v>
      </c>
      <c r="G523">
        <v>45058</v>
      </c>
      <c r="H523" t="s">
        <v>4879</v>
      </c>
      <c r="I523" t="s">
        <v>255</v>
      </c>
      <c r="J523" t="s">
        <v>249</v>
      </c>
      <c r="K523" t="s">
        <v>250</v>
      </c>
      <c r="L523" t="s">
        <v>251</v>
      </c>
      <c r="O523" s="111">
        <v>45058</v>
      </c>
      <c r="P523" t="s">
        <v>252</v>
      </c>
      <c r="Q523" t="s">
        <v>253</v>
      </c>
      <c r="R523" s="111">
        <v>45064</v>
      </c>
      <c r="W523">
        <v>0</v>
      </c>
      <c r="X523">
        <v>0</v>
      </c>
      <c r="Y523">
        <v>785.5</v>
      </c>
      <c r="Z523">
        <f t="shared" si="8"/>
        <v>785.5</v>
      </c>
    </row>
    <row r="524" spans="1:26">
      <c r="A524" t="s">
        <v>246</v>
      </c>
      <c r="B524">
        <v>9479290456</v>
      </c>
      <c r="C524" t="s">
        <v>1616</v>
      </c>
      <c r="D524" t="s">
        <v>4288</v>
      </c>
      <c r="E524" t="s">
        <v>1528</v>
      </c>
      <c r="F524">
        <v>12415616</v>
      </c>
      <c r="G524">
        <v>45043</v>
      </c>
      <c r="H524" t="s">
        <v>4413</v>
      </c>
      <c r="I524" t="s">
        <v>255</v>
      </c>
      <c r="J524" t="s">
        <v>249</v>
      </c>
      <c r="K524" t="s">
        <v>250</v>
      </c>
      <c r="L524" t="s">
        <v>251</v>
      </c>
      <c r="O524" s="111">
        <v>45044</v>
      </c>
      <c r="P524" t="s">
        <v>252</v>
      </c>
      <c r="Q524" t="s">
        <v>257</v>
      </c>
      <c r="R524" s="111">
        <v>45050</v>
      </c>
      <c r="W524">
        <v>0</v>
      </c>
      <c r="X524">
        <v>0</v>
      </c>
      <c r="Y524">
        <v>0</v>
      </c>
      <c r="Z524">
        <f t="shared" si="8"/>
        <v>0</v>
      </c>
    </row>
    <row r="525" spans="1:26">
      <c r="A525" t="s">
        <v>246</v>
      </c>
      <c r="B525">
        <v>9479290456</v>
      </c>
      <c r="C525" t="s">
        <v>1616</v>
      </c>
      <c r="D525" t="s">
        <v>1527</v>
      </c>
      <c r="E525" t="s">
        <v>1528</v>
      </c>
      <c r="F525">
        <v>12171946</v>
      </c>
      <c r="G525">
        <v>44985</v>
      </c>
      <c r="H525" t="s">
        <v>3219</v>
      </c>
      <c r="I525" t="s">
        <v>255</v>
      </c>
      <c r="J525" t="s">
        <v>249</v>
      </c>
      <c r="K525" t="s">
        <v>250</v>
      </c>
      <c r="L525" t="s">
        <v>251</v>
      </c>
      <c r="O525" s="111">
        <v>44986</v>
      </c>
      <c r="P525" t="s">
        <v>252</v>
      </c>
      <c r="Q525" t="s">
        <v>282</v>
      </c>
      <c r="R525" s="111">
        <v>44988</v>
      </c>
      <c r="W525">
        <v>1</v>
      </c>
      <c r="X525">
        <v>1800</v>
      </c>
      <c r="Y525">
        <v>0</v>
      </c>
      <c r="Z525">
        <f t="shared" si="8"/>
        <v>1801</v>
      </c>
    </row>
    <row r="526" spans="1:26">
      <c r="A526" t="s">
        <v>246</v>
      </c>
      <c r="B526">
        <v>9479290456</v>
      </c>
      <c r="C526" t="s">
        <v>1616</v>
      </c>
      <c r="D526" t="s">
        <v>1527</v>
      </c>
      <c r="E526" t="s">
        <v>1528</v>
      </c>
      <c r="F526">
        <v>12184603</v>
      </c>
      <c r="G526">
        <v>44986</v>
      </c>
      <c r="H526" t="s">
        <v>3221</v>
      </c>
      <c r="I526" t="s">
        <v>255</v>
      </c>
      <c r="J526" t="s">
        <v>249</v>
      </c>
      <c r="K526" t="s">
        <v>250</v>
      </c>
      <c r="L526" t="s">
        <v>251</v>
      </c>
      <c r="O526" s="111">
        <v>44987</v>
      </c>
      <c r="P526" t="s">
        <v>252</v>
      </c>
      <c r="Q526" t="s">
        <v>253</v>
      </c>
      <c r="R526" s="111">
        <v>44991</v>
      </c>
      <c r="W526">
        <v>6654.75</v>
      </c>
      <c r="X526">
        <v>11724.59</v>
      </c>
      <c r="Y526">
        <v>15509.79</v>
      </c>
      <c r="Z526">
        <f t="shared" si="8"/>
        <v>33889.130000000005</v>
      </c>
    </row>
    <row r="527" spans="1:26">
      <c r="A527" t="s">
        <v>246</v>
      </c>
      <c r="B527">
        <v>9479290456</v>
      </c>
      <c r="C527" t="s">
        <v>1616</v>
      </c>
      <c r="D527" t="s">
        <v>1527</v>
      </c>
      <c r="E527" t="s">
        <v>1528</v>
      </c>
      <c r="F527">
        <v>12202911</v>
      </c>
      <c r="G527">
        <v>44992</v>
      </c>
      <c r="H527" t="s">
        <v>3222</v>
      </c>
      <c r="I527" t="s">
        <v>255</v>
      </c>
      <c r="J527" t="s">
        <v>249</v>
      </c>
      <c r="K527" t="s">
        <v>250</v>
      </c>
      <c r="L527" t="s">
        <v>251</v>
      </c>
      <c r="O527" s="111">
        <v>44993</v>
      </c>
      <c r="P527" t="s">
        <v>252</v>
      </c>
      <c r="Q527" t="s">
        <v>253</v>
      </c>
      <c r="R527" s="111">
        <v>44994</v>
      </c>
      <c r="W527">
        <v>362.4</v>
      </c>
      <c r="X527">
        <v>4314.6000000000004</v>
      </c>
      <c r="Y527">
        <v>2703.4</v>
      </c>
      <c r="Z527">
        <f t="shared" si="8"/>
        <v>7380.4</v>
      </c>
    </row>
    <row r="528" spans="1:26">
      <c r="A528" t="s">
        <v>246</v>
      </c>
      <c r="B528">
        <v>9479290456</v>
      </c>
      <c r="C528" t="s">
        <v>1616</v>
      </c>
      <c r="D528" t="s">
        <v>1527</v>
      </c>
      <c r="E528" t="s">
        <v>1528</v>
      </c>
      <c r="F528">
        <v>12208865</v>
      </c>
      <c r="G528">
        <v>44993</v>
      </c>
      <c r="H528" t="s">
        <v>3223</v>
      </c>
      <c r="I528" t="s">
        <v>255</v>
      </c>
      <c r="J528" t="s">
        <v>249</v>
      </c>
      <c r="K528" t="s">
        <v>250</v>
      </c>
      <c r="L528" t="s">
        <v>251</v>
      </c>
      <c r="O528" s="111">
        <v>44994</v>
      </c>
      <c r="P528" t="s">
        <v>252</v>
      </c>
      <c r="Q528" t="s">
        <v>253</v>
      </c>
      <c r="R528" s="111">
        <v>45005</v>
      </c>
      <c r="W528">
        <v>102</v>
      </c>
      <c r="X528">
        <v>168</v>
      </c>
      <c r="Y528">
        <v>2960</v>
      </c>
      <c r="Z528">
        <f t="shared" si="8"/>
        <v>3230</v>
      </c>
    </row>
    <row r="529" spans="1:26">
      <c r="A529" t="s">
        <v>246</v>
      </c>
      <c r="B529">
        <v>9479290456</v>
      </c>
      <c r="C529" t="s">
        <v>1616</v>
      </c>
      <c r="D529" t="s">
        <v>1527</v>
      </c>
      <c r="E529" t="s">
        <v>1528</v>
      </c>
      <c r="F529">
        <v>12184331</v>
      </c>
      <c r="G529">
        <v>44994</v>
      </c>
      <c r="H529" t="s">
        <v>3220</v>
      </c>
      <c r="I529" t="s">
        <v>255</v>
      </c>
      <c r="J529" t="s">
        <v>249</v>
      </c>
      <c r="K529" t="s">
        <v>250</v>
      </c>
      <c r="L529" t="s">
        <v>251</v>
      </c>
      <c r="O529" s="111">
        <v>44994</v>
      </c>
      <c r="P529" t="s">
        <v>252</v>
      </c>
      <c r="Q529" t="s">
        <v>257</v>
      </c>
      <c r="R529" s="111">
        <v>44995</v>
      </c>
      <c r="W529">
        <v>0</v>
      </c>
      <c r="X529">
        <v>0</v>
      </c>
      <c r="Y529">
        <v>0</v>
      </c>
      <c r="Z529">
        <f t="shared" si="8"/>
        <v>0</v>
      </c>
    </row>
    <row r="530" spans="1:26">
      <c r="A530" t="s">
        <v>246</v>
      </c>
      <c r="B530">
        <v>9479290456</v>
      </c>
      <c r="C530" t="s">
        <v>1616</v>
      </c>
      <c r="D530" t="s">
        <v>1527</v>
      </c>
      <c r="E530" t="s">
        <v>1528</v>
      </c>
      <c r="F530">
        <v>12236012</v>
      </c>
      <c r="G530">
        <v>45000</v>
      </c>
      <c r="H530" t="s">
        <v>3225</v>
      </c>
      <c r="I530" t="s">
        <v>255</v>
      </c>
      <c r="J530" t="s">
        <v>249</v>
      </c>
      <c r="K530" t="s">
        <v>250</v>
      </c>
      <c r="L530" t="s">
        <v>251</v>
      </c>
      <c r="O530" s="111">
        <v>45001</v>
      </c>
      <c r="P530" t="s">
        <v>252</v>
      </c>
      <c r="Q530" t="s">
        <v>257</v>
      </c>
      <c r="R530" s="111">
        <v>45002</v>
      </c>
      <c r="W530">
        <v>0</v>
      </c>
      <c r="X530">
        <v>0</v>
      </c>
      <c r="Y530">
        <v>0</v>
      </c>
      <c r="Z530">
        <f t="shared" si="8"/>
        <v>0</v>
      </c>
    </row>
    <row r="531" spans="1:26">
      <c r="A531" t="s">
        <v>246</v>
      </c>
      <c r="B531">
        <v>9479290456</v>
      </c>
      <c r="C531" t="s">
        <v>1616</v>
      </c>
      <c r="D531" t="s">
        <v>1527</v>
      </c>
      <c r="E531" t="s">
        <v>1528</v>
      </c>
      <c r="F531">
        <v>12230783</v>
      </c>
      <c r="G531">
        <v>45009</v>
      </c>
      <c r="H531" t="s">
        <v>3224</v>
      </c>
      <c r="I531" t="s">
        <v>255</v>
      </c>
      <c r="J531" t="s">
        <v>249</v>
      </c>
      <c r="K531" t="s">
        <v>250</v>
      </c>
      <c r="L531" t="s">
        <v>251</v>
      </c>
      <c r="O531" s="111">
        <v>45009</v>
      </c>
      <c r="P531" t="s">
        <v>252</v>
      </c>
      <c r="Q531" t="s">
        <v>253</v>
      </c>
      <c r="R531" s="111">
        <v>45012</v>
      </c>
      <c r="W531">
        <v>1874.68</v>
      </c>
      <c r="X531">
        <v>16328.43</v>
      </c>
      <c r="Y531">
        <v>22751.34</v>
      </c>
      <c r="Z531">
        <f t="shared" si="8"/>
        <v>40954.449999999997</v>
      </c>
    </row>
    <row r="532" spans="1:26">
      <c r="A532" t="s">
        <v>246</v>
      </c>
      <c r="B532">
        <v>9479290456</v>
      </c>
      <c r="C532" t="s">
        <v>1616</v>
      </c>
      <c r="D532" t="s">
        <v>1527</v>
      </c>
      <c r="E532" t="s">
        <v>1528</v>
      </c>
      <c r="F532">
        <v>12304441</v>
      </c>
      <c r="G532">
        <v>45015</v>
      </c>
      <c r="H532" t="s">
        <v>4414</v>
      </c>
      <c r="I532" t="s">
        <v>255</v>
      </c>
      <c r="J532" t="s">
        <v>249</v>
      </c>
      <c r="K532" t="s">
        <v>250</v>
      </c>
      <c r="L532" t="s">
        <v>251</v>
      </c>
      <c r="O532" s="111">
        <v>45019</v>
      </c>
      <c r="P532" t="s">
        <v>252</v>
      </c>
      <c r="Q532" t="s">
        <v>253</v>
      </c>
      <c r="R532" s="111">
        <v>45020</v>
      </c>
      <c r="W532">
        <v>0</v>
      </c>
      <c r="X532">
        <v>596.5</v>
      </c>
      <c r="Y532">
        <v>937</v>
      </c>
      <c r="Z532">
        <f t="shared" si="8"/>
        <v>1533.5</v>
      </c>
    </row>
    <row r="533" spans="1:26">
      <c r="A533" t="s">
        <v>246</v>
      </c>
      <c r="B533">
        <v>9479290456</v>
      </c>
      <c r="C533" t="s">
        <v>1616</v>
      </c>
      <c r="D533" t="s">
        <v>1527</v>
      </c>
      <c r="E533" t="s">
        <v>1528</v>
      </c>
      <c r="F533">
        <v>12272548</v>
      </c>
      <c r="G533">
        <v>45020</v>
      </c>
      <c r="H533" t="s">
        <v>4415</v>
      </c>
      <c r="I533" t="s">
        <v>255</v>
      </c>
      <c r="J533" t="s">
        <v>249</v>
      </c>
      <c r="K533" t="s">
        <v>250</v>
      </c>
      <c r="L533" t="s">
        <v>251</v>
      </c>
      <c r="O533" s="111">
        <v>45022</v>
      </c>
      <c r="P533" t="s">
        <v>252</v>
      </c>
      <c r="Q533" t="s">
        <v>253</v>
      </c>
      <c r="R533" s="111">
        <v>45034</v>
      </c>
      <c r="W533">
        <v>0</v>
      </c>
      <c r="X533">
        <v>17240</v>
      </c>
      <c r="Y533">
        <v>50070</v>
      </c>
      <c r="Z533">
        <f t="shared" si="8"/>
        <v>67310</v>
      </c>
    </row>
    <row r="534" spans="1:26">
      <c r="A534" t="s">
        <v>246</v>
      </c>
      <c r="B534">
        <v>9479290456</v>
      </c>
      <c r="C534" t="s">
        <v>1616</v>
      </c>
      <c r="D534" t="s">
        <v>1527</v>
      </c>
      <c r="E534" t="s">
        <v>1528</v>
      </c>
      <c r="F534">
        <v>12367661</v>
      </c>
      <c r="G534">
        <v>45030</v>
      </c>
      <c r="H534" t="s">
        <v>4416</v>
      </c>
      <c r="I534" t="s">
        <v>260</v>
      </c>
      <c r="L534" t="s">
        <v>251</v>
      </c>
      <c r="O534" s="111">
        <v>45033</v>
      </c>
      <c r="P534" t="s">
        <v>252</v>
      </c>
      <c r="Q534" t="s">
        <v>263</v>
      </c>
      <c r="R534" s="111">
        <v>45034</v>
      </c>
      <c r="W534">
        <v>0</v>
      </c>
      <c r="X534">
        <v>99.62</v>
      </c>
      <c r="Y534">
        <v>0</v>
      </c>
      <c r="Z534">
        <f t="shared" si="8"/>
        <v>99.62</v>
      </c>
    </row>
    <row r="535" spans="1:26">
      <c r="A535" t="s">
        <v>246</v>
      </c>
      <c r="B535">
        <v>9479290456</v>
      </c>
      <c r="C535" t="s">
        <v>1616</v>
      </c>
      <c r="D535" t="s">
        <v>1527</v>
      </c>
      <c r="E535" t="s">
        <v>1528</v>
      </c>
      <c r="F535">
        <v>12372933</v>
      </c>
      <c r="G535">
        <v>45033</v>
      </c>
      <c r="H535" t="s">
        <v>4417</v>
      </c>
      <c r="I535" t="s">
        <v>255</v>
      </c>
      <c r="J535" t="s">
        <v>249</v>
      </c>
      <c r="K535" t="s">
        <v>250</v>
      </c>
      <c r="L535" t="s">
        <v>251</v>
      </c>
      <c r="O535" s="111">
        <v>45033</v>
      </c>
      <c r="P535" t="s">
        <v>252</v>
      </c>
      <c r="Q535" t="s">
        <v>253</v>
      </c>
      <c r="R535" s="111">
        <v>45034</v>
      </c>
      <c r="W535">
        <v>0</v>
      </c>
      <c r="X535">
        <v>2113.48</v>
      </c>
      <c r="Y535">
        <v>9991.9</v>
      </c>
      <c r="Z535">
        <f t="shared" si="8"/>
        <v>12105.38</v>
      </c>
    </row>
    <row r="536" spans="1:26">
      <c r="A536" t="s">
        <v>246</v>
      </c>
      <c r="B536">
        <v>9479290456</v>
      </c>
      <c r="C536" t="s">
        <v>1616</v>
      </c>
      <c r="D536" t="s">
        <v>1527</v>
      </c>
      <c r="E536" t="s">
        <v>1528</v>
      </c>
      <c r="F536">
        <v>12086426</v>
      </c>
      <c r="G536">
        <v>45036</v>
      </c>
      <c r="H536" t="s">
        <v>4418</v>
      </c>
      <c r="I536" t="s">
        <v>255</v>
      </c>
      <c r="J536" t="s">
        <v>249</v>
      </c>
      <c r="K536" t="s">
        <v>250</v>
      </c>
      <c r="L536" t="s">
        <v>251</v>
      </c>
      <c r="O536" s="111">
        <v>45036</v>
      </c>
      <c r="P536" t="s">
        <v>252</v>
      </c>
      <c r="Q536" t="s">
        <v>253</v>
      </c>
      <c r="R536" s="111">
        <v>45041</v>
      </c>
      <c r="W536">
        <v>0</v>
      </c>
      <c r="X536">
        <v>0</v>
      </c>
      <c r="Y536">
        <v>2832</v>
      </c>
      <c r="Z536">
        <f t="shared" si="8"/>
        <v>2832</v>
      </c>
    </row>
    <row r="537" spans="1:26">
      <c r="A537" t="s">
        <v>246</v>
      </c>
      <c r="B537">
        <v>9479290456</v>
      </c>
      <c r="C537" t="s">
        <v>1616</v>
      </c>
      <c r="D537" t="s">
        <v>1527</v>
      </c>
      <c r="E537" t="s">
        <v>1528</v>
      </c>
      <c r="F537">
        <v>12407430</v>
      </c>
      <c r="G537">
        <v>45042</v>
      </c>
      <c r="H537" t="s">
        <v>4419</v>
      </c>
      <c r="I537" t="s">
        <v>255</v>
      </c>
      <c r="J537" t="s">
        <v>249</v>
      </c>
      <c r="K537" t="s">
        <v>250</v>
      </c>
      <c r="L537" t="s">
        <v>251</v>
      </c>
      <c r="O537" s="111">
        <v>45042</v>
      </c>
      <c r="P537" t="s">
        <v>252</v>
      </c>
      <c r="Q537" t="s">
        <v>257</v>
      </c>
      <c r="R537" s="111">
        <v>45043</v>
      </c>
      <c r="W537">
        <v>0</v>
      </c>
      <c r="X537">
        <v>0</v>
      </c>
      <c r="Y537">
        <v>0</v>
      </c>
      <c r="Z537">
        <f t="shared" si="8"/>
        <v>0</v>
      </c>
    </row>
    <row r="538" spans="1:26">
      <c r="A538" t="s">
        <v>246</v>
      </c>
      <c r="B538">
        <v>9479290456</v>
      </c>
      <c r="C538" t="s">
        <v>1616</v>
      </c>
      <c r="D538" t="s">
        <v>1527</v>
      </c>
      <c r="E538" t="s">
        <v>1528</v>
      </c>
      <c r="F538">
        <v>12422859</v>
      </c>
      <c r="G538">
        <v>45044</v>
      </c>
      <c r="H538" t="s">
        <v>4420</v>
      </c>
      <c r="I538" t="s">
        <v>255</v>
      </c>
      <c r="J538" t="s">
        <v>249</v>
      </c>
      <c r="K538" t="s">
        <v>250</v>
      </c>
      <c r="L538" t="s">
        <v>251</v>
      </c>
      <c r="O538" s="111">
        <v>45044</v>
      </c>
      <c r="P538" t="s">
        <v>252</v>
      </c>
      <c r="Q538" t="s">
        <v>253</v>
      </c>
      <c r="R538" s="111">
        <v>45050</v>
      </c>
      <c r="W538">
        <v>0</v>
      </c>
      <c r="X538">
        <v>0</v>
      </c>
      <c r="Y538">
        <v>3303.9</v>
      </c>
      <c r="Z538">
        <f t="shared" si="8"/>
        <v>3303.9</v>
      </c>
    </row>
    <row r="539" spans="1:26">
      <c r="A539" t="s">
        <v>246</v>
      </c>
      <c r="B539">
        <v>9479290456</v>
      </c>
      <c r="C539" t="s">
        <v>1616</v>
      </c>
      <c r="D539" t="s">
        <v>1527</v>
      </c>
      <c r="E539" t="s">
        <v>1528</v>
      </c>
      <c r="F539">
        <v>12442370</v>
      </c>
      <c r="G539">
        <v>45049</v>
      </c>
      <c r="H539" t="s">
        <v>4880</v>
      </c>
      <c r="I539" t="s">
        <v>260</v>
      </c>
      <c r="J539" t="s">
        <v>249</v>
      </c>
      <c r="K539" t="s">
        <v>250</v>
      </c>
      <c r="L539" t="s">
        <v>251</v>
      </c>
      <c r="O539" s="111">
        <v>45050</v>
      </c>
      <c r="P539" t="s">
        <v>252</v>
      </c>
      <c r="Q539" t="s">
        <v>253</v>
      </c>
      <c r="R539" s="111">
        <v>45054</v>
      </c>
      <c r="W539">
        <v>0</v>
      </c>
      <c r="X539">
        <v>0</v>
      </c>
      <c r="Y539">
        <v>4204.8999999999996</v>
      </c>
      <c r="Z539">
        <f t="shared" si="8"/>
        <v>4204.8999999999996</v>
      </c>
    </row>
    <row r="540" spans="1:26">
      <c r="A540" t="s">
        <v>246</v>
      </c>
      <c r="B540">
        <v>9479290456</v>
      </c>
      <c r="C540" t="s">
        <v>1616</v>
      </c>
      <c r="D540" t="s">
        <v>1527</v>
      </c>
      <c r="E540" t="s">
        <v>1528</v>
      </c>
      <c r="F540">
        <v>12452097</v>
      </c>
      <c r="G540">
        <v>45051</v>
      </c>
      <c r="H540" t="s">
        <v>4881</v>
      </c>
      <c r="I540" t="s">
        <v>255</v>
      </c>
      <c r="J540" t="s">
        <v>249</v>
      </c>
      <c r="K540" t="s">
        <v>250</v>
      </c>
      <c r="L540" t="s">
        <v>251</v>
      </c>
      <c r="O540" s="111">
        <v>45051</v>
      </c>
      <c r="P540" t="s">
        <v>252</v>
      </c>
      <c r="Q540" t="s">
        <v>253</v>
      </c>
      <c r="R540" s="111">
        <v>45056</v>
      </c>
      <c r="W540">
        <v>0</v>
      </c>
      <c r="X540">
        <v>0</v>
      </c>
      <c r="Y540">
        <v>1825.86</v>
      </c>
      <c r="Z540">
        <f t="shared" si="8"/>
        <v>1825.86</v>
      </c>
    </row>
    <row r="541" spans="1:26">
      <c r="A541" t="s">
        <v>246</v>
      </c>
      <c r="B541">
        <v>9479290456</v>
      </c>
      <c r="C541" t="s">
        <v>1616</v>
      </c>
      <c r="D541" t="s">
        <v>1527</v>
      </c>
      <c r="E541" t="s">
        <v>1528</v>
      </c>
      <c r="F541">
        <v>12457613</v>
      </c>
      <c r="G541">
        <v>45054</v>
      </c>
      <c r="H541" t="s">
        <v>4882</v>
      </c>
      <c r="I541" t="s">
        <v>255</v>
      </c>
      <c r="J541" t="s">
        <v>249</v>
      </c>
      <c r="K541" t="s">
        <v>250</v>
      </c>
      <c r="L541" t="s">
        <v>251</v>
      </c>
      <c r="O541" s="111">
        <v>45057</v>
      </c>
      <c r="P541" t="s">
        <v>252</v>
      </c>
      <c r="Q541" t="s">
        <v>253</v>
      </c>
      <c r="R541" s="111">
        <v>45058</v>
      </c>
      <c r="W541">
        <v>0</v>
      </c>
      <c r="X541">
        <v>0</v>
      </c>
      <c r="Y541">
        <v>5</v>
      </c>
      <c r="Z541">
        <f t="shared" si="8"/>
        <v>5</v>
      </c>
    </row>
    <row r="542" spans="1:26">
      <c r="A542" t="s">
        <v>246</v>
      </c>
      <c r="B542">
        <v>9479290456</v>
      </c>
      <c r="C542" t="s">
        <v>1616</v>
      </c>
      <c r="D542" t="s">
        <v>1527</v>
      </c>
      <c r="E542" t="s">
        <v>1528</v>
      </c>
      <c r="F542">
        <v>12462713</v>
      </c>
      <c r="G542">
        <v>45055</v>
      </c>
      <c r="H542" t="s">
        <v>4883</v>
      </c>
      <c r="I542" t="s">
        <v>260</v>
      </c>
      <c r="L542" t="s">
        <v>251</v>
      </c>
      <c r="O542" s="111">
        <v>45056</v>
      </c>
      <c r="P542" t="s">
        <v>252</v>
      </c>
      <c r="Q542" t="s">
        <v>263</v>
      </c>
      <c r="R542" s="111">
        <v>45059</v>
      </c>
      <c r="W542">
        <v>0</v>
      </c>
      <c r="X542">
        <v>0</v>
      </c>
      <c r="Y542">
        <v>0</v>
      </c>
      <c r="Z542">
        <f t="shared" si="8"/>
        <v>0</v>
      </c>
    </row>
    <row r="543" spans="1:26">
      <c r="A543" t="s">
        <v>246</v>
      </c>
      <c r="B543">
        <v>9479290456</v>
      </c>
      <c r="C543" t="s">
        <v>1616</v>
      </c>
      <c r="D543" t="s">
        <v>1527</v>
      </c>
      <c r="E543" t="s">
        <v>1528</v>
      </c>
      <c r="F543">
        <v>12489684</v>
      </c>
      <c r="G543">
        <v>45062</v>
      </c>
      <c r="H543" t="s">
        <v>4884</v>
      </c>
      <c r="I543" t="s">
        <v>255</v>
      </c>
      <c r="J543" t="s">
        <v>249</v>
      </c>
      <c r="K543" t="s">
        <v>250</v>
      </c>
      <c r="L543" t="s">
        <v>251</v>
      </c>
      <c r="O543" s="111">
        <v>45062</v>
      </c>
      <c r="P543" t="s">
        <v>252</v>
      </c>
      <c r="Q543" t="s">
        <v>253</v>
      </c>
      <c r="R543" s="111">
        <v>45063</v>
      </c>
      <c r="W543">
        <v>0</v>
      </c>
      <c r="X543">
        <v>0</v>
      </c>
      <c r="Y543">
        <v>213</v>
      </c>
      <c r="Z543">
        <f t="shared" si="8"/>
        <v>213</v>
      </c>
    </row>
    <row r="544" spans="1:26">
      <c r="A544" t="s">
        <v>246</v>
      </c>
      <c r="B544">
        <v>9479290456</v>
      </c>
      <c r="C544" t="s">
        <v>1616</v>
      </c>
      <c r="D544" t="s">
        <v>1527</v>
      </c>
      <c r="E544" t="s">
        <v>1528</v>
      </c>
      <c r="F544">
        <v>12495366</v>
      </c>
      <c r="G544">
        <v>45063</v>
      </c>
      <c r="H544" t="s">
        <v>4885</v>
      </c>
      <c r="I544" t="s">
        <v>255</v>
      </c>
      <c r="J544" t="s">
        <v>249</v>
      </c>
      <c r="K544" t="s">
        <v>250</v>
      </c>
      <c r="L544" t="s">
        <v>251</v>
      </c>
      <c r="O544" s="111">
        <v>45065</v>
      </c>
      <c r="P544" t="s">
        <v>252</v>
      </c>
      <c r="Q544" t="s">
        <v>253</v>
      </c>
      <c r="R544" s="111">
        <v>45069</v>
      </c>
      <c r="W544">
        <v>0</v>
      </c>
      <c r="X544">
        <v>0</v>
      </c>
      <c r="Y544">
        <v>1351</v>
      </c>
      <c r="Z544">
        <f t="shared" si="8"/>
        <v>1351</v>
      </c>
    </row>
    <row r="545" spans="1:26">
      <c r="A545" t="s">
        <v>246</v>
      </c>
      <c r="B545">
        <v>9479290456</v>
      </c>
      <c r="C545" t="s">
        <v>1616</v>
      </c>
      <c r="D545" t="s">
        <v>2380</v>
      </c>
      <c r="E545" t="s">
        <v>1528</v>
      </c>
      <c r="F545">
        <v>12383618</v>
      </c>
      <c r="G545">
        <v>45035</v>
      </c>
      <c r="H545" t="s">
        <v>4421</v>
      </c>
      <c r="I545" t="s">
        <v>255</v>
      </c>
      <c r="J545" t="s">
        <v>249</v>
      </c>
      <c r="K545" t="s">
        <v>250</v>
      </c>
      <c r="L545" t="s">
        <v>251</v>
      </c>
      <c r="O545" s="111">
        <v>45036</v>
      </c>
      <c r="P545" t="s">
        <v>252</v>
      </c>
      <c r="Q545" t="s">
        <v>253</v>
      </c>
      <c r="R545" s="111">
        <v>45041</v>
      </c>
      <c r="W545">
        <v>0</v>
      </c>
      <c r="X545">
        <v>0</v>
      </c>
      <c r="Y545">
        <v>17872.150000000001</v>
      </c>
      <c r="Z545">
        <f t="shared" si="8"/>
        <v>17872.150000000001</v>
      </c>
    </row>
    <row r="546" spans="1:26">
      <c r="A546" t="s">
        <v>246</v>
      </c>
      <c r="B546">
        <v>9479290456</v>
      </c>
      <c r="C546" t="s">
        <v>1616</v>
      </c>
      <c r="D546" t="s">
        <v>2380</v>
      </c>
      <c r="E546" t="s">
        <v>1528</v>
      </c>
      <c r="F546">
        <v>12425807</v>
      </c>
      <c r="G546">
        <v>45048</v>
      </c>
      <c r="H546" t="s">
        <v>4886</v>
      </c>
      <c r="I546" t="s">
        <v>260</v>
      </c>
      <c r="L546" t="s">
        <v>251</v>
      </c>
      <c r="O546" s="111">
        <v>45049</v>
      </c>
      <c r="P546" t="s">
        <v>252</v>
      </c>
      <c r="Q546" t="s">
        <v>263</v>
      </c>
      <c r="R546" s="111"/>
      <c r="W546">
        <v>0</v>
      </c>
      <c r="X546">
        <v>0</v>
      </c>
      <c r="Y546">
        <v>0</v>
      </c>
      <c r="Z546">
        <f t="shared" si="8"/>
        <v>0</v>
      </c>
    </row>
    <row r="547" spans="1:26">
      <c r="A547" t="s">
        <v>246</v>
      </c>
      <c r="B547">
        <v>9479290456</v>
      </c>
      <c r="C547" t="s">
        <v>1616</v>
      </c>
      <c r="D547" t="s">
        <v>4766</v>
      </c>
      <c r="E547" t="s">
        <v>1528</v>
      </c>
      <c r="F547">
        <v>12518525</v>
      </c>
      <c r="G547">
        <v>45069</v>
      </c>
      <c r="H547" t="s">
        <v>4887</v>
      </c>
      <c r="I547" t="s">
        <v>271</v>
      </c>
      <c r="J547" t="s">
        <v>249</v>
      </c>
      <c r="K547" t="s">
        <v>250</v>
      </c>
      <c r="L547" t="s">
        <v>251</v>
      </c>
      <c r="O547" s="111">
        <v>45069</v>
      </c>
      <c r="P547" t="s">
        <v>252</v>
      </c>
      <c r="Q547" t="s">
        <v>253</v>
      </c>
      <c r="R547" s="111">
        <v>45076</v>
      </c>
      <c r="W547">
        <v>0</v>
      </c>
      <c r="X547">
        <v>0</v>
      </c>
      <c r="Y547">
        <v>467</v>
      </c>
      <c r="Z547">
        <f t="shared" si="8"/>
        <v>467</v>
      </c>
    </row>
    <row r="548" spans="1:26">
      <c r="A548" t="s">
        <v>246</v>
      </c>
      <c r="B548">
        <v>9479290456</v>
      </c>
      <c r="C548" t="s">
        <v>1616</v>
      </c>
      <c r="D548" t="s">
        <v>4766</v>
      </c>
      <c r="E548" t="s">
        <v>1528</v>
      </c>
      <c r="F548">
        <v>12519696</v>
      </c>
      <c r="G548">
        <v>45069</v>
      </c>
      <c r="H548" t="s">
        <v>4888</v>
      </c>
      <c r="I548" t="s">
        <v>271</v>
      </c>
      <c r="J548" t="s">
        <v>259</v>
      </c>
      <c r="K548" t="s">
        <v>250</v>
      </c>
      <c r="L548" t="s">
        <v>251</v>
      </c>
      <c r="O548" s="111">
        <v>45069</v>
      </c>
      <c r="P548" t="s">
        <v>252</v>
      </c>
      <c r="Q548" t="s">
        <v>257</v>
      </c>
      <c r="R548" s="111">
        <v>45076</v>
      </c>
      <c r="W548">
        <v>0</v>
      </c>
      <c r="X548">
        <v>0</v>
      </c>
      <c r="Y548">
        <v>0</v>
      </c>
      <c r="Z548">
        <f t="shared" si="8"/>
        <v>0</v>
      </c>
    </row>
    <row r="549" spans="1:26">
      <c r="A549" t="s">
        <v>246</v>
      </c>
      <c r="B549">
        <v>9479290456</v>
      </c>
      <c r="C549" t="s">
        <v>1616</v>
      </c>
      <c r="D549" t="s">
        <v>4766</v>
      </c>
      <c r="E549" t="s">
        <v>1528</v>
      </c>
      <c r="F549">
        <v>12519928</v>
      </c>
      <c r="G549">
        <v>45069</v>
      </c>
      <c r="H549" t="s">
        <v>4889</v>
      </c>
      <c r="I549" t="s">
        <v>248</v>
      </c>
      <c r="J549" t="s">
        <v>249</v>
      </c>
      <c r="K549" t="s">
        <v>250</v>
      </c>
      <c r="L549" t="s">
        <v>251</v>
      </c>
      <c r="O549" s="111">
        <v>45069</v>
      </c>
      <c r="P549" t="s">
        <v>252</v>
      </c>
      <c r="Q549" t="s">
        <v>253</v>
      </c>
      <c r="R549" s="111">
        <v>45076</v>
      </c>
      <c r="W549">
        <v>0</v>
      </c>
      <c r="X549">
        <v>0</v>
      </c>
      <c r="Y549">
        <v>335</v>
      </c>
      <c r="Z549">
        <f t="shared" si="8"/>
        <v>335</v>
      </c>
    </row>
    <row r="550" spans="1:26">
      <c r="A550" t="s">
        <v>246</v>
      </c>
      <c r="B550">
        <v>9479290456</v>
      </c>
      <c r="C550" t="s">
        <v>1616</v>
      </c>
      <c r="D550" t="s">
        <v>3226</v>
      </c>
      <c r="E550" t="s">
        <v>1528</v>
      </c>
      <c r="F550">
        <v>12173179</v>
      </c>
      <c r="G550">
        <v>44985</v>
      </c>
      <c r="H550" t="s">
        <v>3227</v>
      </c>
      <c r="I550" t="s">
        <v>255</v>
      </c>
      <c r="J550" t="s">
        <v>249</v>
      </c>
      <c r="K550" t="s">
        <v>250</v>
      </c>
      <c r="L550" t="s">
        <v>251</v>
      </c>
      <c r="O550" s="111">
        <v>44986</v>
      </c>
      <c r="P550" t="s">
        <v>252</v>
      </c>
      <c r="Q550" t="s">
        <v>282</v>
      </c>
      <c r="R550" s="111">
        <v>44993</v>
      </c>
      <c r="W550">
        <v>2215</v>
      </c>
      <c r="X550">
        <v>0</v>
      </c>
      <c r="Y550">
        <v>0</v>
      </c>
      <c r="Z550">
        <f t="shared" si="8"/>
        <v>2215</v>
      </c>
    </row>
    <row r="551" spans="1:26">
      <c r="A551" t="s">
        <v>246</v>
      </c>
      <c r="B551">
        <v>9479290456</v>
      </c>
      <c r="C551" t="s">
        <v>1616</v>
      </c>
      <c r="D551" t="s">
        <v>2477</v>
      </c>
      <c r="E551" t="s">
        <v>1528</v>
      </c>
      <c r="F551">
        <v>12225116</v>
      </c>
      <c r="G551">
        <v>44998</v>
      </c>
      <c r="H551" t="s">
        <v>3228</v>
      </c>
      <c r="I551" t="s">
        <v>255</v>
      </c>
      <c r="J551" t="s">
        <v>249</v>
      </c>
      <c r="K551" t="s">
        <v>250</v>
      </c>
      <c r="L551" t="s">
        <v>251</v>
      </c>
      <c r="O551" s="111">
        <v>45000</v>
      </c>
      <c r="P551" t="s">
        <v>252</v>
      </c>
      <c r="Q551" t="s">
        <v>253</v>
      </c>
      <c r="R551" s="111">
        <v>45007</v>
      </c>
      <c r="W551">
        <v>4101.3999999999996</v>
      </c>
      <c r="X551">
        <v>17567.62</v>
      </c>
      <c r="Y551">
        <v>15552.76</v>
      </c>
      <c r="Z551">
        <f t="shared" si="8"/>
        <v>37221.78</v>
      </c>
    </row>
    <row r="552" spans="1:26">
      <c r="A552" t="s">
        <v>246</v>
      </c>
      <c r="B552">
        <v>9479290456</v>
      </c>
      <c r="C552" t="s">
        <v>1616</v>
      </c>
      <c r="D552" t="s">
        <v>2477</v>
      </c>
      <c r="E552" t="s">
        <v>1528</v>
      </c>
      <c r="F552">
        <v>12400740</v>
      </c>
      <c r="G552">
        <v>45041</v>
      </c>
      <c r="H552" t="s">
        <v>4422</v>
      </c>
      <c r="I552" t="s">
        <v>255</v>
      </c>
      <c r="J552" t="s">
        <v>249</v>
      </c>
      <c r="K552" t="s">
        <v>250</v>
      </c>
      <c r="L552" t="s">
        <v>251</v>
      </c>
      <c r="O552" s="111">
        <v>45041</v>
      </c>
      <c r="P552" t="s">
        <v>252</v>
      </c>
      <c r="Q552" t="s">
        <v>257</v>
      </c>
      <c r="R552" s="111">
        <v>45045</v>
      </c>
      <c r="W552">
        <v>0</v>
      </c>
      <c r="X552">
        <v>0</v>
      </c>
      <c r="Y552">
        <v>0</v>
      </c>
      <c r="Z552">
        <f t="shared" si="8"/>
        <v>0</v>
      </c>
    </row>
    <row r="553" spans="1:26">
      <c r="A553" t="s">
        <v>246</v>
      </c>
      <c r="B553">
        <v>9479290456</v>
      </c>
      <c r="C553" t="s">
        <v>1616</v>
      </c>
      <c r="D553" t="s">
        <v>2477</v>
      </c>
      <c r="E553" t="s">
        <v>1528</v>
      </c>
      <c r="F553">
        <v>9346551</v>
      </c>
      <c r="G553">
        <v>45072</v>
      </c>
      <c r="H553" t="s">
        <v>4890</v>
      </c>
      <c r="I553" t="s">
        <v>248</v>
      </c>
      <c r="J553" t="s">
        <v>249</v>
      </c>
      <c r="K553" t="s">
        <v>268</v>
      </c>
      <c r="L553" t="s">
        <v>251</v>
      </c>
      <c r="O553" s="111">
        <v>45072</v>
      </c>
      <c r="P553" t="s">
        <v>252</v>
      </c>
      <c r="Q553" t="s">
        <v>282</v>
      </c>
      <c r="R553" s="111"/>
      <c r="W553">
        <v>0</v>
      </c>
      <c r="X553">
        <v>0</v>
      </c>
      <c r="Y553">
        <v>0</v>
      </c>
      <c r="Z553">
        <f t="shared" si="8"/>
        <v>0</v>
      </c>
    </row>
    <row r="554" spans="1:26">
      <c r="A554" t="s">
        <v>246</v>
      </c>
      <c r="B554">
        <v>9755062696</v>
      </c>
      <c r="C554" t="s">
        <v>2002</v>
      </c>
      <c r="D554" t="s">
        <v>4423</v>
      </c>
      <c r="E554" t="s">
        <v>46</v>
      </c>
      <c r="F554">
        <v>12383794</v>
      </c>
      <c r="G554">
        <v>45035</v>
      </c>
      <c r="H554" t="s">
        <v>4424</v>
      </c>
      <c r="I554" t="s">
        <v>255</v>
      </c>
      <c r="J554" t="s">
        <v>249</v>
      </c>
      <c r="K554" t="s">
        <v>250</v>
      </c>
      <c r="L554" t="s">
        <v>251</v>
      </c>
      <c r="O554" s="111">
        <v>45035</v>
      </c>
      <c r="P554" t="s">
        <v>252</v>
      </c>
      <c r="Q554" t="s">
        <v>253</v>
      </c>
      <c r="R554" s="111">
        <v>45040</v>
      </c>
      <c r="W554">
        <v>0</v>
      </c>
      <c r="X554">
        <v>229.5</v>
      </c>
      <c r="Y554">
        <v>1468.7</v>
      </c>
      <c r="Z554">
        <f t="shared" si="8"/>
        <v>1698.2</v>
      </c>
    </row>
    <row r="555" spans="1:26">
      <c r="A555" t="s">
        <v>246</v>
      </c>
      <c r="B555">
        <v>9755062696</v>
      </c>
      <c r="C555" t="s">
        <v>2002</v>
      </c>
      <c r="D555" t="s">
        <v>4423</v>
      </c>
      <c r="E555" t="s">
        <v>46</v>
      </c>
      <c r="F555">
        <v>12384676</v>
      </c>
      <c r="G555">
        <v>45035</v>
      </c>
      <c r="H555" t="s">
        <v>4425</v>
      </c>
      <c r="I555" t="s">
        <v>255</v>
      </c>
      <c r="J555" t="s">
        <v>249</v>
      </c>
      <c r="K555" t="s">
        <v>250</v>
      </c>
      <c r="L555" t="s">
        <v>251</v>
      </c>
      <c r="O555" s="111">
        <v>45035</v>
      </c>
      <c r="P555" t="s">
        <v>252</v>
      </c>
      <c r="Q555" t="s">
        <v>253</v>
      </c>
      <c r="R555" s="111">
        <v>45040</v>
      </c>
      <c r="W555">
        <v>0</v>
      </c>
      <c r="X555">
        <v>2550</v>
      </c>
      <c r="Y555">
        <v>2085</v>
      </c>
      <c r="Z555">
        <f t="shared" si="8"/>
        <v>4635</v>
      </c>
    </row>
    <row r="556" spans="1:26">
      <c r="A556" t="s">
        <v>246</v>
      </c>
      <c r="B556">
        <v>9755062696</v>
      </c>
      <c r="C556" t="s">
        <v>2002</v>
      </c>
      <c r="D556" t="s">
        <v>4423</v>
      </c>
      <c r="E556" t="s">
        <v>46</v>
      </c>
      <c r="F556">
        <v>12385206</v>
      </c>
      <c r="G556">
        <v>45035</v>
      </c>
      <c r="H556" t="s">
        <v>4426</v>
      </c>
      <c r="I556" t="s">
        <v>255</v>
      </c>
      <c r="J556" t="s">
        <v>249</v>
      </c>
      <c r="K556" t="s">
        <v>250</v>
      </c>
      <c r="L556" t="s">
        <v>251</v>
      </c>
      <c r="O556" s="111">
        <v>45035</v>
      </c>
      <c r="P556" t="s">
        <v>252</v>
      </c>
      <c r="Q556" t="s">
        <v>257</v>
      </c>
      <c r="R556" s="111">
        <v>45040</v>
      </c>
      <c r="W556">
        <v>0</v>
      </c>
      <c r="X556">
        <v>0</v>
      </c>
      <c r="Y556">
        <v>0</v>
      </c>
      <c r="Z556">
        <f t="shared" si="8"/>
        <v>0</v>
      </c>
    </row>
    <row r="557" spans="1:26">
      <c r="A557" t="s">
        <v>246</v>
      </c>
      <c r="B557">
        <v>9755062696</v>
      </c>
      <c r="C557" t="s">
        <v>2002</v>
      </c>
      <c r="D557" t="s">
        <v>4094</v>
      </c>
      <c r="E557" t="s">
        <v>2794</v>
      </c>
      <c r="F557">
        <v>12312802</v>
      </c>
      <c r="G557">
        <v>45016</v>
      </c>
      <c r="H557" t="s">
        <v>4095</v>
      </c>
      <c r="I557" t="s">
        <v>255</v>
      </c>
      <c r="J557" t="s">
        <v>249</v>
      </c>
      <c r="K557" t="s">
        <v>250</v>
      </c>
      <c r="L557" t="s">
        <v>251</v>
      </c>
      <c r="O557" s="111">
        <v>45016</v>
      </c>
      <c r="P557" t="s">
        <v>252</v>
      </c>
      <c r="Q557" t="s">
        <v>257</v>
      </c>
      <c r="R557" s="111">
        <v>45021</v>
      </c>
      <c r="W557">
        <v>0</v>
      </c>
      <c r="X557">
        <v>0</v>
      </c>
      <c r="Y557">
        <v>0</v>
      </c>
      <c r="Z557">
        <f t="shared" si="8"/>
        <v>0</v>
      </c>
    </row>
    <row r="558" spans="1:26">
      <c r="A558" t="s">
        <v>246</v>
      </c>
      <c r="B558">
        <v>9755062696</v>
      </c>
      <c r="C558" t="s">
        <v>2002</v>
      </c>
      <c r="D558" t="s">
        <v>3200</v>
      </c>
      <c r="E558" t="s">
        <v>46</v>
      </c>
      <c r="F558">
        <v>12210988</v>
      </c>
      <c r="G558">
        <v>44994</v>
      </c>
      <c r="H558" t="s">
        <v>4096</v>
      </c>
      <c r="I558" t="s">
        <v>255</v>
      </c>
      <c r="L558" t="s">
        <v>251</v>
      </c>
      <c r="O558" s="111">
        <v>44994</v>
      </c>
      <c r="P558" t="s">
        <v>252</v>
      </c>
      <c r="Q558" t="s">
        <v>263</v>
      </c>
      <c r="R558" s="111">
        <v>44998</v>
      </c>
      <c r="W558">
        <v>1447.92</v>
      </c>
      <c r="X558">
        <v>0</v>
      </c>
      <c r="Y558">
        <v>0</v>
      </c>
      <c r="Z558">
        <f t="shared" si="8"/>
        <v>1447.92</v>
      </c>
    </row>
    <row r="559" spans="1:26">
      <c r="A559" t="s">
        <v>246</v>
      </c>
      <c r="B559">
        <v>9755062696</v>
      </c>
      <c r="C559" t="s">
        <v>2002</v>
      </c>
      <c r="D559" t="s">
        <v>45</v>
      </c>
      <c r="E559" t="s">
        <v>46</v>
      </c>
      <c r="F559">
        <v>12183278</v>
      </c>
      <c r="G559">
        <v>44987</v>
      </c>
      <c r="H559" t="s">
        <v>4098</v>
      </c>
      <c r="I559" t="s">
        <v>255</v>
      </c>
      <c r="J559" t="s">
        <v>249</v>
      </c>
      <c r="K559" t="s">
        <v>268</v>
      </c>
      <c r="L559" t="s">
        <v>251</v>
      </c>
      <c r="O559" s="111">
        <v>44987</v>
      </c>
      <c r="P559" t="s">
        <v>252</v>
      </c>
      <c r="Q559" t="s">
        <v>253</v>
      </c>
      <c r="R559" s="111">
        <v>44992</v>
      </c>
      <c r="W559">
        <v>12700.85</v>
      </c>
      <c r="X559">
        <v>13752.46</v>
      </c>
      <c r="Y559">
        <v>18602.669999999998</v>
      </c>
      <c r="Z559">
        <f t="shared" si="8"/>
        <v>45055.979999999996</v>
      </c>
    </row>
    <row r="560" spans="1:26">
      <c r="A560" t="s">
        <v>246</v>
      </c>
      <c r="B560">
        <v>9755062696</v>
      </c>
      <c r="C560" t="s">
        <v>2002</v>
      </c>
      <c r="D560" t="s">
        <v>45</v>
      </c>
      <c r="E560" t="s">
        <v>46</v>
      </c>
      <c r="F560">
        <v>12190291</v>
      </c>
      <c r="G560">
        <v>44991</v>
      </c>
      <c r="H560" t="s">
        <v>4099</v>
      </c>
      <c r="I560" t="s">
        <v>255</v>
      </c>
      <c r="J560" t="s">
        <v>249</v>
      </c>
      <c r="K560" t="s">
        <v>250</v>
      </c>
      <c r="L560" t="s">
        <v>251</v>
      </c>
      <c r="O560" s="111">
        <v>44991</v>
      </c>
      <c r="P560" t="s">
        <v>252</v>
      </c>
      <c r="Q560" t="s">
        <v>253</v>
      </c>
      <c r="R560" s="111">
        <v>44992</v>
      </c>
      <c r="W560">
        <v>148.19999999999999</v>
      </c>
      <c r="X560">
        <v>346.5</v>
      </c>
      <c r="Y560">
        <v>1157.5</v>
      </c>
      <c r="Z560">
        <f t="shared" si="8"/>
        <v>1652.2</v>
      </c>
    </row>
    <row r="561" spans="1:26">
      <c r="A561" t="s">
        <v>246</v>
      </c>
      <c r="B561">
        <v>9755062696</v>
      </c>
      <c r="C561" t="s">
        <v>2002</v>
      </c>
      <c r="D561" t="s">
        <v>45</v>
      </c>
      <c r="E561" t="s">
        <v>46</v>
      </c>
      <c r="F561">
        <v>11574628</v>
      </c>
      <c r="G561">
        <v>44991</v>
      </c>
      <c r="H561" t="s">
        <v>4097</v>
      </c>
      <c r="I561" t="s">
        <v>248</v>
      </c>
      <c r="J561" t="s">
        <v>249</v>
      </c>
      <c r="K561" t="s">
        <v>250</v>
      </c>
      <c r="L561" t="s">
        <v>251</v>
      </c>
      <c r="O561" s="111">
        <v>44991</v>
      </c>
      <c r="P561" t="s">
        <v>252</v>
      </c>
      <c r="Q561" t="s">
        <v>253</v>
      </c>
      <c r="R561" s="111">
        <v>44992</v>
      </c>
      <c r="W561">
        <v>1975.9</v>
      </c>
      <c r="X561">
        <v>2156</v>
      </c>
      <c r="Y561">
        <v>2996.11</v>
      </c>
      <c r="Z561">
        <f t="shared" si="8"/>
        <v>7128.01</v>
      </c>
    </row>
    <row r="562" spans="1:26">
      <c r="A562" t="s">
        <v>246</v>
      </c>
      <c r="B562">
        <v>9755062696</v>
      </c>
      <c r="C562" t="s">
        <v>2002</v>
      </c>
      <c r="D562" t="s">
        <v>45</v>
      </c>
      <c r="E562" t="s">
        <v>46</v>
      </c>
      <c r="F562">
        <v>12272339</v>
      </c>
      <c r="G562">
        <v>45008</v>
      </c>
      <c r="H562" t="s">
        <v>4100</v>
      </c>
      <c r="I562" t="s">
        <v>255</v>
      </c>
      <c r="J562" t="s">
        <v>249</v>
      </c>
      <c r="K562" t="s">
        <v>250</v>
      </c>
      <c r="L562" t="s">
        <v>251</v>
      </c>
      <c r="O562" s="111">
        <v>45008</v>
      </c>
      <c r="P562" t="s">
        <v>252</v>
      </c>
      <c r="Q562" t="s">
        <v>253</v>
      </c>
      <c r="R562" s="111">
        <v>45009</v>
      </c>
      <c r="W562">
        <v>921</v>
      </c>
      <c r="X562">
        <v>0</v>
      </c>
      <c r="Y562">
        <v>240</v>
      </c>
      <c r="Z562">
        <f t="shared" si="8"/>
        <v>1161</v>
      </c>
    </row>
    <row r="563" spans="1:26">
      <c r="A563" t="s">
        <v>246</v>
      </c>
      <c r="B563">
        <v>9755062696</v>
      </c>
      <c r="C563" t="s">
        <v>2002</v>
      </c>
      <c r="D563" t="s">
        <v>45</v>
      </c>
      <c r="E563" t="s">
        <v>46</v>
      </c>
      <c r="F563">
        <v>11806720</v>
      </c>
      <c r="G563">
        <v>45021</v>
      </c>
      <c r="H563" t="s">
        <v>4427</v>
      </c>
      <c r="I563" t="s">
        <v>255</v>
      </c>
      <c r="J563" t="s">
        <v>249</v>
      </c>
      <c r="K563" t="s">
        <v>250</v>
      </c>
      <c r="L563" t="s">
        <v>251</v>
      </c>
      <c r="O563" s="111">
        <v>45021</v>
      </c>
      <c r="P563" t="s">
        <v>252</v>
      </c>
      <c r="Q563" t="s">
        <v>257</v>
      </c>
      <c r="R563" s="111">
        <v>45022</v>
      </c>
      <c r="W563">
        <v>0</v>
      </c>
      <c r="X563">
        <v>0</v>
      </c>
      <c r="Y563">
        <v>0</v>
      </c>
      <c r="Z563">
        <f t="shared" si="8"/>
        <v>0</v>
      </c>
    </row>
    <row r="564" spans="1:26">
      <c r="A564" t="s">
        <v>246</v>
      </c>
      <c r="B564">
        <v>9755062696</v>
      </c>
      <c r="C564" t="s">
        <v>2002</v>
      </c>
      <c r="D564" t="s">
        <v>45</v>
      </c>
      <c r="E564" t="s">
        <v>46</v>
      </c>
      <c r="F564">
        <v>12343930</v>
      </c>
      <c r="G564">
        <v>45022</v>
      </c>
      <c r="H564" t="s">
        <v>4428</v>
      </c>
      <c r="I564" t="s">
        <v>255</v>
      </c>
      <c r="J564" t="s">
        <v>249</v>
      </c>
      <c r="K564" t="s">
        <v>250</v>
      </c>
      <c r="L564" t="s">
        <v>251</v>
      </c>
      <c r="O564" s="111">
        <v>45026</v>
      </c>
      <c r="P564" t="s">
        <v>252</v>
      </c>
      <c r="Q564" t="s">
        <v>253</v>
      </c>
      <c r="R564" s="111">
        <v>45027</v>
      </c>
      <c r="W564">
        <v>0</v>
      </c>
      <c r="X564">
        <v>4808</v>
      </c>
      <c r="Y564">
        <v>7328.5</v>
      </c>
      <c r="Z564">
        <f t="shared" si="8"/>
        <v>12136.5</v>
      </c>
    </row>
    <row r="565" spans="1:26">
      <c r="A565" t="s">
        <v>246</v>
      </c>
      <c r="B565">
        <v>9755062696</v>
      </c>
      <c r="C565" t="s">
        <v>2002</v>
      </c>
      <c r="D565" t="s">
        <v>45</v>
      </c>
      <c r="E565" t="s">
        <v>46</v>
      </c>
      <c r="F565">
        <v>12368627</v>
      </c>
      <c r="G565">
        <v>45030</v>
      </c>
      <c r="H565" t="s">
        <v>4429</v>
      </c>
      <c r="I565" t="s">
        <v>255</v>
      </c>
      <c r="J565" t="s">
        <v>249</v>
      </c>
      <c r="K565" t="s">
        <v>250</v>
      </c>
      <c r="L565" t="s">
        <v>251</v>
      </c>
      <c r="O565" s="111">
        <v>45030</v>
      </c>
      <c r="P565" t="s">
        <v>252</v>
      </c>
      <c r="Q565" t="s">
        <v>282</v>
      </c>
      <c r="R565" s="111">
        <v>45034</v>
      </c>
      <c r="W565">
        <v>0</v>
      </c>
      <c r="X565">
        <v>21</v>
      </c>
      <c r="Y565">
        <v>0</v>
      </c>
      <c r="Z565">
        <f t="shared" si="8"/>
        <v>21</v>
      </c>
    </row>
    <row r="566" spans="1:26">
      <c r="A566" t="s">
        <v>246</v>
      </c>
      <c r="B566">
        <v>9755062696</v>
      </c>
      <c r="C566" t="s">
        <v>2002</v>
      </c>
      <c r="D566" t="s">
        <v>45</v>
      </c>
      <c r="E566" t="s">
        <v>46</v>
      </c>
      <c r="F566">
        <v>9077315</v>
      </c>
      <c r="G566">
        <v>45042</v>
      </c>
      <c r="H566" t="s">
        <v>4430</v>
      </c>
      <c r="I566" t="s">
        <v>255</v>
      </c>
      <c r="J566" t="s">
        <v>249</v>
      </c>
      <c r="K566" t="s">
        <v>250</v>
      </c>
      <c r="O566" s="111">
        <v>45042</v>
      </c>
      <c r="P566" t="s">
        <v>252</v>
      </c>
      <c r="Q566" t="s">
        <v>253</v>
      </c>
      <c r="R566" s="111">
        <v>45043</v>
      </c>
      <c r="W566">
        <v>865.15</v>
      </c>
      <c r="X566">
        <v>245.2</v>
      </c>
      <c r="Y566">
        <v>1344.04</v>
      </c>
      <c r="Z566">
        <f t="shared" si="8"/>
        <v>2454.39</v>
      </c>
    </row>
    <row r="567" spans="1:26">
      <c r="A567" t="s">
        <v>246</v>
      </c>
      <c r="B567">
        <v>9755062696</v>
      </c>
      <c r="C567" t="s">
        <v>2002</v>
      </c>
      <c r="D567" t="s">
        <v>45</v>
      </c>
      <c r="E567" t="s">
        <v>46</v>
      </c>
      <c r="F567">
        <v>12414393</v>
      </c>
      <c r="G567">
        <v>45043</v>
      </c>
      <c r="H567" t="s">
        <v>4431</v>
      </c>
      <c r="I567" t="s">
        <v>255</v>
      </c>
      <c r="J567" t="s">
        <v>249</v>
      </c>
      <c r="K567" t="s">
        <v>250</v>
      </c>
      <c r="L567" t="s">
        <v>251</v>
      </c>
      <c r="O567" s="111">
        <v>45043</v>
      </c>
      <c r="P567" t="s">
        <v>252</v>
      </c>
      <c r="Q567" t="s">
        <v>253</v>
      </c>
      <c r="R567" s="111">
        <v>45044</v>
      </c>
      <c r="W567">
        <v>0</v>
      </c>
      <c r="X567">
        <v>3.5</v>
      </c>
      <c r="Y567">
        <v>116</v>
      </c>
      <c r="Z567">
        <f t="shared" si="8"/>
        <v>119.5</v>
      </c>
    </row>
    <row r="568" spans="1:26">
      <c r="A568" t="s">
        <v>246</v>
      </c>
      <c r="B568">
        <v>9755062696</v>
      </c>
      <c r="C568" t="s">
        <v>2002</v>
      </c>
      <c r="D568" t="s">
        <v>45</v>
      </c>
      <c r="E568" t="s">
        <v>46</v>
      </c>
      <c r="F568">
        <v>12475330</v>
      </c>
      <c r="G568">
        <v>45057</v>
      </c>
      <c r="H568" t="s">
        <v>4891</v>
      </c>
      <c r="I568" t="s">
        <v>255</v>
      </c>
      <c r="J568" t="s">
        <v>249</v>
      </c>
      <c r="K568" t="s">
        <v>250</v>
      </c>
      <c r="L568" t="s">
        <v>251</v>
      </c>
      <c r="O568" s="111">
        <v>45057</v>
      </c>
      <c r="P568" t="s">
        <v>252</v>
      </c>
      <c r="Q568" t="s">
        <v>253</v>
      </c>
      <c r="R568" s="111">
        <v>45058</v>
      </c>
      <c r="W568">
        <v>0</v>
      </c>
      <c r="X568">
        <v>0</v>
      </c>
      <c r="Y568">
        <v>20539.13</v>
      </c>
      <c r="Z568">
        <f t="shared" si="8"/>
        <v>20539.13</v>
      </c>
    </row>
    <row r="569" spans="1:26">
      <c r="A569" t="s">
        <v>246</v>
      </c>
      <c r="B569">
        <v>9755062696</v>
      </c>
      <c r="C569" t="s">
        <v>2002</v>
      </c>
      <c r="D569" t="s">
        <v>45</v>
      </c>
      <c r="E569" t="s">
        <v>46</v>
      </c>
      <c r="F569">
        <v>12495804</v>
      </c>
      <c r="G569">
        <v>45063</v>
      </c>
      <c r="H569" t="s">
        <v>4892</v>
      </c>
      <c r="I569" t="s">
        <v>255</v>
      </c>
      <c r="J569" t="s">
        <v>249</v>
      </c>
      <c r="K569" t="s">
        <v>250</v>
      </c>
      <c r="L569" t="s">
        <v>251</v>
      </c>
      <c r="O569" s="111">
        <v>45063</v>
      </c>
      <c r="P569" t="s">
        <v>252</v>
      </c>
      <c r="Q569" t="s">
        <v>257</v>
      </c>
      <c r="R569" s="111">
        <v>45065</v>
      </c>
      <c r="W569">
        <v>0</v>
      </c>
      <c r="X569">
        <v>0</v>
      </c>
      <c r="Y569">
        <v>0</v>
      </c>
      <c r="Z569">
        <f t="shared" si="8"/>
        <v>0</v>
      </c>
    </row>
    <row r="570" spans="1:26">
      <c r="A570" t="s">
        <v>246</v>
      </c>
      <c r="B570">
        <v>9755062696</v>
      </c>
      <c r="C570" t="s">
        <v>2002</v>
      </c>
      <c r="D570" t="s">
        <v>45</v>
      </c>
      <c r="E570" t="s">
        <v>46</v>
      </c>
      <c r="F570">
        <v>12518765</v>
      </c>
      <c r="G570">
        <v>45070</v>
      </c>
      <c r="H570" t="s">
        <v>4893</v>
      </c>
      <c r="I570" t="s">
        <v>271</v>
      </c>
      <c r="J570" t="s">
        <v>249</v>
      </c>
      <c r="K570" t="s">
        <v>250</v>
      </c>
      <c r="L570" t="s">
        <v>251</v>
      </c>
      <c r="O570" s="111">
        <v>45070</v>
      </c>
      <c r="P570" t="s">
        <v>252</v>
      </c>
      <c r="Q570" t="s">
        <v>253</v>
      </c>
      <c r="R570" s="111">
        <v>45072</v>
      </c>
      <c r="W570">
        <v>0</v>
      </c>
      <c r="X570">
        <v>0</v>
      </c>
      <c r="Y570">
        <v>454</v>
      </c>
      <c r="Z570">
        <f t="shared" si="8"/>
        <v>454</v>
      </c>
    </row>
    <row r="571" spans="1:26">
      <c r="A571" t="s">
        <v>246</v>
      </c>
      <c r="B571">
        <v>9755062696</v>
      </c>
      <c r="C571" t="s">
        <v>2002</v>
      </c>
      <c r="D571" t="s">
        <v>4894</v>
      </c>
      <c r="E571" t="s">
        <v>46</v>
      </c>
      <c r="F571">
        <v>12447595</v>
      </c>
      <c r="G571">
        <v>45050</v>
      </c>
      <c r="H571" t="s">
        <v>4895</v>
      </c>
      <c r="I571" t="s">
        <v>255</v>
      </c>
      <c r="J571" t="s">
        <v>249</v>
      </c>
      <c r="K571" t="s">
        <v>268</v>
      </c>
      <c r="L571" t="s">
        <v>251</v>
      </c>
      <c r="O571" s="111">
        <v>45050</v>
      </c>
      <c r="P571" t="s">
        <v>252</v>
      </c>
      <c r="Q571" t="s">
        <v>253</v>
      </c>
      <c r="R571" s="111">
        <v>45054</v>
      </c>
      <c r="W571">
        <v>0</v>
      </c>
      <c r="X571">
        <v>0</v>
      </c>
      <c r="Y571">
        <v>2829</v>
      </c>
      <c r="Z571">
        <f t="shared" si="8"/>
        <v>2829</v>
      </c>
    </row>
    <row r="572" spans="1:26">
      <c r="A572" t="s">
        <v>246</v>
      </c>
      <c r="B572">
        <v>9755062696</v>
      </c>
      <c r="C572" t="s">
        <v>2002</v>
      </c>
      <c r="D572" t="s">
        <v>4460</v>
      </c>
      <c r="E572" t="s">
        <v>46</v>
      </c>
      <c r="F572">
        <v>12424517</v>
      </c>
      <c r="G572">
        <v>45044</v>
      </c>
      <c r="H572" t="s">
        <v>4896</v>
      </c>
      <c r="I572" t="s">
        <v>255</v>
      </c>
      <c r="J572" t="s">
        <v>249</v>
      </c>
      <c r="K572" t="s">
        <v>250</v>
      </c>
      <c r="L572" t="s">
        <v>251</v>
      </c>
      <c r="O572" s="111">
        <v>45049</v>
      </c>
      <c r="P572" t="s">
        <v>252</v>
      </c>
      <c r="Q572" t="s">
        <v>253</v>
      </c>
      <c r="R572" s="111">
        <v>45051</v>
      </c>
      <c r="W572">
        <v>0</v>
      </c>
      <c r="X572">
        <v>0</v>
      </c>
      <c r="Y572">
        <v>3910.6</v>
      </c>
      <c r="Z572">
        <f t="shared" si="8"/>
        <v>3910.6</v>
      </c>
    </row>
    <row r="573" spans="1:26">
      <c r="A573" t="s">
        <v>246</v>
      </c>
      <c r="B573">
        <v>9755062696</v>
      </c>
      <c r="C573" t="s">
        <v>2002</v>
      </c>
      <c r="D573" t="s">
        <v>4460</v>
      </c>
      <c r="E573" t="s">
        <v>46</v>
      </c>
      <c r="F573">
        <v>12468518</v>
      </c>
      <c r="G573">
        <v>45056</v>
      </c>
      <c r="H573" t="s">
        <v>4897</v>
      </c>
      <c r="I573" t="s">
        <v>255</v>
      </c>
      <c r="J573" t="s">
        <v>249</v>
      </c>
      <c r="K573" t="s">
        <v>250</v>
      </c>
      <c r="L573" t="s">
        <v>251</v>
      </c>
      <c r="O573" s="111">
        <v>45056</v>
      </c>
      <c r="P573" t="s">
        <v>252</v>
      </c>
      <c r="Q573" t="s">
        <v>257</v>
      </c>
      <c r="R573" s="111">
        <v>45061</v>
      </c>
      <c r="W573">
        <v>0</v>
      </c>
      <c r="X573">
        <v>0</v>
      </c>
      <c r="Y573">
        <v>0</v>
      </c>
      <c r="Z573">
        <f t="shared" si="8"/>
        <v>0</v>
      </c>
    </row>
    <row r="574" spans="1:26">
      <c r="A574" t="s">
        <v>246</v>
      </c>
      <c r="B574">
        <v>9755062696</v>
      </c>
      <c r="C574" t="s">
        <v>2002</v>
      </c>
      <c r="D574" t="s">
        <v>1005</v>
      </c>
      <c r="E574" t="s">
        <v>46</v>
      </c>
      <c r="F574">
        <v>12189983</v>
      </c>
      <c r="G574">
        <v>44987</v>
      </c>
      <c r="H574" t="s">
        <v>4101</v>
      </c>
      <c r="I574" t="s">
        <v>255</v>
      </c>
      <c r="J574" t="s">
        <v>249</v>
      </c>
      <c r="K574" t="s">
        <v>268</v>
      </c>
      <c r="L574" t="s">
        <v>251</v>
      </c>
      <c r="O574" s="111">
        <v>44987</v>
      </c>
      <c r="P574" t="s">
        <v>252</v>
      </c>
      <c r="Q574" t="s">
        <v>253</v>
      </c>
      <c r="R574" s="111">
        <v>44992</v>
      </c>
      <c r="W574">
        <v>9346.4500000000007</v>
      </c>
      <c r="X574">
        <v>7154.1</v>
      </c>
      <c r="Y574">
        <v>11886.95</v>
      </c>
      <c r="Z574">
        <f t="shared" si="8"/>
        <v>28387.500000000004</v>
      </c>
    </row>
    <row r="575" spans="1:26">
      <c r="A575" t="s">
        <v>246</v>
      </c>
      <c r="B575">
        <v>11158354754</v>
      </c>
      <c r="C575" t="s">
        <v>417</v>
      </c>
      <c r="D575" t="s">
        <v>3182</v>
      </c>
      <c r="E575" t="s">
        <v>46</v>
      </c>
      <c r="F575">
        <v>12237292</v>
      </c>
      <c r="G575">
        <v>45000</v>
      </c>
      <c r="H575" t="s">
        <v>4046</v>
      </c>
      <c r="I575" t="s">
        <v>255</v>
      </c>
      <c r="J575" t="s">
        <v>249</v>
      </c>
      <c r="K575" t="s">
        <v>250</v>
      </c>
      <c r="L575" t="s">
        <v>251</v>
      </c>
      <c r="O575" s="111">
        <v>45000</v>
      </c>
      <c r="P575" t="s">
        <v>252</v>
      </c>
      <c r="Q575" t="s">
        <v>253</v>
      </c>
      <c r="R575" s="111">
        <v>45001</v>
      </c>
      <c r="W575">
        <v>2590.5</v>
      </c>
      <c r="X575">
        <v>7193.5</v>
      </c>
      <c r="Y575">
        <v>6518.9</v>
      </c>
      <c r="Z575">
        <f t="shared" si="8"/>
        <v>16302.9</v>
      </c>
    </row>
    <row r="576" spans="1:26">
      <c r="A576" t="s">
        <v>246</v>
      </c>
      <c r="B576">
        <v>11158354754</v>
      </c>
      <c r="C576" t="s">
        <v>417</v>
      </c>
      <c r="D576" t="s">
        <v>45</v>
      </c>
      <c r="E576" t="s">
        <v>46</v>
      </c>
      <c r="F576">
        <v>5192480</v>
      </c>
      <c r="G576">
        <v>44986</v>
      </c>
      <c r="H576" t="s">
        <v>4047</v>
      </c>
      <c r="I576" t="s">
        <v>255</v>
      </c>
      <c r="J576" t="s">
        <v>249</v>
      </c>
      <c r="K576" t="s">
        <v>250</v>
      </c>
      <c r="L576" t="s">
        <v>251</v>
      </c>
      <c r="O576" s="111">
        <v>44986</v>
      </c>
      <c r="P576" t="s">
        <v>252</v>
      </c>
      <c r="Q576" t="s">
        <v>253</v>
      </c>
      <c r="R576" s="111">
        <v>44993</v>
      </c>
      <c r="W576">
        <v>7475.85</v>
      </c>
      <c r="X576">
        <v>9825.65</v>
      </c>
      <c r="Y576">
        <v>5599.82</v>
      </c>
      <c r="Z576">
        <f t="shared" si="8"/>
        <v>22901.32</v>
      </c>
    </row>
    <row r="577" spans="1:26">
      <c r="A577" t="s">
        <v>246</v>
      </c>
      <c r="B577">
        <v>11158354754</v>
      </c>
      <c r="C577" t="s">
        <v>417</v>
      </c>
      <c r="D577" t="s">
        <v>45</v>
      </c>
      <c r="E577" t="s">
        <v>46</v>
      </c>
      <c r="F577">
        <v>12175633</v>
      </c>
      <c r="G577">
        <v>44987</v>
      </c>
      <c r="H577" t="s">
        <v>4052</v>
      </c>
      <c r="I577" t="s">
        <v>255</v>
      </c>
      <c r="J577" t="s">
        <v>249</v>
      </c>
      <c r="K577" t="s">
        <v>250</v>
      </c>
      <c r="L577" t="s">
        <v>251</v>
      </c>
      <c r="O577" s="111">
        <v>44987</v>
      </c>
      <c r="P577" t="s">
        <v>252</v>
      </c>
      <c r="Q577" t="s">
        <v>253</v>
      </c>
      <c r="R577" s="111">
        <v>44991</v>
      </c>
      <c r="W577">
        <v>891.7</v>
      </c>
      <c r="X577">
        <v>5360.07</v>
      </c>
      <c r="Y577">
        <v>6164.4</v>
      </c>
      <c r="Z577">
        <f t="shared" si="8"/>
        <v>12416.169999999998</v>
      </c>
    </row>
    <row r="578" spans="1:26">
      <c r="A578" t="s">
        <v>246</v>
      </c>
      <c r="B578">
        <v>11158354754</v>
      </c>
      <c r="C578" t="s">
        <v>417</v>
      </c>
      <c r="D578" t="s">
        <v>45</v>
      </c>
      <c r="E578" t="s">
        <v>46</v>
      </c>
      <c r="F578">
        <v>9554671</v>
      </c>
      <c r="G578">
        <v>44992</v>
      </c>
      <c r="H578" t="s">
        <v>4048</v>
      </c>
      <c r="I578" t="s">
        <v>255</v>
      </c>
      <c r="J578" t="s">
        <v>249</v>
      </c>
      <c r="K578" t="s">
        <v>250</v>
      </c>
      <c r="L578" t="s">
        <v>251</v>
      </c>
      <c r="O578" s="111">
        <v>44992</v>
      </c>
      <c r="P578" t="s">
        <v>252</v>
      </c>
      <c r="Q578" t="s">
        <v>253</v>
      </c>
      <c r="R578" s="111">
        <v>44994</v>
      </c>
      <c r="W578">
        <v>6619</v>
      </c>
      <c r="X578">
        <v>17059.2</v>
      </c>
      <c r="Y578">
        <v>18285.8</v>
      </c>
      <c r="Z578">
        <f t="shared" si="8"/>
        <v>41964</v>
      </c>
    </row>
    <row r="579" spans="1:26">
      <c r="A579" t="s">
        <v>246</v>
      </c>
      <c r="B579">
        <v>11158354754</v>
      </c>
      <c r="C579" t="s">
        <v>417</v>
      </c>
      <c r="D579" t="s">
        <v>45</v>
      </c>
      <c r="E579" t="s">
        <v>46</v>
      </c>
      <c r="F579">
        <v>12201711</v>
      </c>
      <c r="G579">
        <v>44992</v>
      </c>
      <c r="H579" t="s">
        <v>4054</v>
      </c>
      <c r="I579" t="s">
        <v>255</v>
      </c>
      <c r="J579" t="s">
        <v>249</v>
      </c>
      <c r="K579" t="s">
        <v>250</v>
      </c>
      <c r="L579" t="s">
        <v>251</v>
      </c>
      <c r="O579" s="111">
        <v>44992</v>
      </c>
      <c r="P579" t="s">
        <v>252</v>
      </c>
      <c r="Q579" t="s">
        <v>282</v>
      </c>
      <c r="R579" s="111">
        <v>44995</v>
      </c>
      <c r="W579">
        <v>5</v>
      </c>
      <c r="X579">
        <v>0</v>
      </c>
      <c r="Y579">
        <v>0</v>
      </c>
      <c r="Z579">
        <f t="shared" ref="Z579:Z642" si="9">SUM(W579:Y579)</f>
        <v>5</v>
      </c>
    </row>
    <row r="580" spans="1:26">
      <c r="A580" t="s">
        <v>246</v>
      </c>
      <c r="B580">
        <v>11158354754</v>
      </c>
      <c r="C580" t="s">
        <v>417</v>
      </c>
      <c r="D580" t="s">
        <v>45</v>
      </c>
      <c r="E580" t="s">
        <v>46</v>
      </c>
      <c r="F580">
        <v>12213987</v>
      </c>
      <c r="G580">
        <v>44994</v>
      </c>
      <c r="H580" t="s">
        <v>4055</v>
      </c>
      <c r="I580" t="s">
        <v>255</v>
      </c>
      <c r="J580" t="s">
        <v>249</v>
      </c>
      <c r="K580" t="s">
        <v>250</v>
      </c>
      <c r="L580" t="s">
        <v>251</v>
      </c>
      <c r="O580" s="111">
        <v>44994</v>
      </c>
      <c r="P580" t="s">
        <v>252</v>
      </c>
      <c r="Q580" t="s">
        <v>253</v>
      </c>
      <c r="R580" s="111">
        <v>44998</v>
      </c>
      <c r="W580">
        <v>2401.0100000000002</v>
      </c>
      <c r="X580">
        <v>5662.15</v>
      </c>
      <c r="Y580">
        <v>1934.41</v>
      </c>
      <c r="Z580">
        <f t="shared" si="9"/>
        <v>9997.57</v>
      </c>
    </row>
    <row r="581" spans="1:26">
      <c r="A581" t="s">
        <v>246</v>
      </c>
      <c r="B581">
        <v>11158354754</v>
      </c>
      <c r="C581" t="s">
        <v>417</v>
      </c>
      <c r="D581" t="s">
        <v>45</v>
      </c>
      <c r="E581" t="s">
        <v>46</v>
      </c>
      <c r="F581">
        <v>12148814</v>
      </c>
      <c r="G581">
        <v>44994</v>
      </c>
      <c r="H581" t="s">
        <v>4051</v>
      </c>
      <c r="I581" t="s">
        <v>255</v>
      </c>
      <c r="J581" t="s">
        <v>249</v>
      </c>
      <c r="K581" t="s">
        <v>250</v>
      </c>
      <c r="L581" t="s">
        <v>251</v>
      </c>
      <c r="O581" s="111">
        <v>44994</v>
      </c>
      <c r="P581" t="s">
        <v>252</v>
      </c>
      <c r="Q581" t="s">
        <v>253</v>
      </c>
      <c r="R581" s="111">
        <v>44995</v>
      </c>
      <c r="W581">
        <v>4446.8100000000004</v>
      </c>
      <c r="X581">
        <v>5947.11</v>
      </c>
      <c r="Y581">
        <v>3070.19</v>
      </c>
      <c r="Z581">
        <f t="shared" si="9"/>
        <v>13464.11</v>
      </c>
    </row>
    <row r="582" spans="1:26">
      <c r="A582" t="s">
        <v>246</v>
      </c>
      <c r="B582">
        <v>11158354754</v>
      </c>
      <c r="C582" t="s">
        <v>417</v>
      </c>
      <c r="D582" t="s">
        <v>45</v>
      </c>
      <c r="E582" t="s">
        <v>46</v>
      </c>
      <c r="F582">
        <v>12216249</v>
      </c>
      <c r="G582">
        <v>44994</v>
      </c>
      <c r="H582" t="s">
        <v>4056</v>
      </c>
      <c r="I582" t="s">
        <v>255</v>
      </c>
      <c r="J582" t="s">
        <v>249</v>
      </c>
      <c r="K582" t="s">
        <v>250</v>
      </c>
      <c r="L582" t="s">
        <v>251</v>
      </c>
      <c r="O582" s="111">
        <v>44994</v>
      </c>
      <c r="P582" t="s">
        <v>252</v>
      </c>
      <c r="Q582" t="s">
        <v>253</v>
      </c>
      <c r="R582" s="111">
        <v>44995</v>
      </c>
      <c r="W582">
        <v>4353.53</v>
      </c>
      <c r="X582">
        <v>3469.23</v>
      </c>
      <c r="Y582">
        <v>6201.26</v>
      </c>
      <c r="Z582">
        <f t="shared" si="9"/>
        <v>14024.02</v>
      </c>
    </row>
    <row r="583" spans="1:26">
      <c r="A583" t="s">
        <v>246</v>
      </c>
      <c r="B583">
        <v>11158354754</v>
      </c>
      <c r="C583" t="s">
        <v>417</v>
      </c>
      <c r="D583" t="s">
        <v>45</v>
      </c>
      <c r="E583" t="s">
        <v>46</v>
      </c>
      <c r="F583">
        <v>12220862</v>
      </c>
      <c r="G583">
        <v>44996</v>
      </c>
      <c r="H583" t="s">
        <v>4057</v>
      </c>
      <c r="I583" t="s">
        <v>255</v>
      </c>
      <c r="J583" t="s">
        <v>249</v>
      </c>
      <c r="K583" t="s">
        <v>250</v>
      </c>
      <c r="L583" t="s">
        <v>251</v>
      </c>
      <c r="O583" s="111">
        <v>44996</v>
      </c>
      <c r="P583" t="s">
        <v>252</v>
      </c>
      <c r="Q583" t="s">
        <v>257</v>
      </c>
      <c r="R583" s="111"/>
      <c r="W583">
        <v>0</v>
      </c>
      <c r="X583">
        <v>0</v>
      </c>
      <c r="Y583">
        <v>0</v>
      </c>
      <c r="Z583">
        <f t="shared" si="9"/>
        <v>0</v>
      </c>
    </row>
    <row r="584" spans="1:26">
      <c r="A584" t="s">
        <v>246</v>
      </c>
      <c r="B584">
        <v>11158354754</v>
      </c>
      <c r="C584" t="s">
        <v>417</v>
      </c>
      <c r="D584" t="s">
        <v>45</v>
      </c>
      <c r="E584" t="s">
        <v>46</v>
      </c>
      <c r="F584">
        <v>12224009</v>
      </c>
      <c r="G584">
        <v>44996</v>
      </c>
      <c r="H584" t="s">
        <v>4058</v>
      </c>
      <c r="I584" t="s">
        <v>255</v>
      </c>
      <c r="J584" t="s">
        <v>249</v>
      </c>
      <c r="K584" t="s">
        <v>250</v>
      </c>
      <c r="L584" t="s">
        <v>251</v>
      </c>
      <c r="O584" s="111">
        <v>44996</v>
      </c>
      <c r="P584" t="s">
        <v>252</v>
      </c>
      <c r="Q584" t="s">
        <v>257</v>
      </c>
      <c r="R584" s="111"/>
      <c r="W584">
        <v>0</v>
      </c>
      <c r="X584">
        <v>0</v>
      </c>
      <c r="Y584">
        <v>0</v>
      </c>
      <c r="Z584">
        <f t="shared" si="9"/>
        <v>0</v>
      </c>
    </row>
    <row r="585" spans="1:26">
      <c r="A585" t="s">
        <v>246</v>
      </c>
      <c r="B585">
        <v>11158354754</v>
      </c>
      <c r="C585" t="s">
        <v>417</v>
      </c>
      <c r="D585" t="s">
        <v>45</v>
      </c>
      <c r="E585" t="s">
        <v>46</v>
      </c>
      <c r="F585">
        <v>12255412</v>
      </c>
      <c r="G585">
        <v>45005</v>
      </c>
      <c r="H585" t="s">
        <v>4059</v>
      </c>
      <c r="I585" t="s">
        <v>255</v>
      </c>
      <c r="J585" t="s">
        <v>249</v>
      </c>
      <c r="K585" t="s">
        <v>250</v>
      </c>
      <c r="L585" t="s">
        <v>251</v>
      </c>
      <c r="O585" s="111">
        <v>45005</v>
      </c>
      <c r="P585" t="s">
        <v>252</v>
      </c>
      <c r="Q585" t="s">
        <v>253</v>
      </c>
      <c r="R585" s="111">
        <v>45006</v>
      </c>
      <c r="W585">
        <v>0.5</v>
      </c>
      <c r="X585">
        <v>4508.3999999999996</v>
      </c>
      <c r="Y585">
        <v>782.3</v>
      </c>
      <c r="Z585">
        <f t="shared" si="9"/>
        <v>5291.2</v>
      </c>
    </row>
    <row r="586" spans="1:26">
      <c r="A586" t="s">
        <v>246</v>
      </c>
      <c r="B586">
        <v>11158354754</v>
      </c>
      <c r="C586" t="s">
        <v>417</v>
      </c>
      <c r="D586" t="s">
        <v>45</v>
      </c>
      <c r="E586" t="s">
        <v>46</v>
      </c>
      <c r="F586">
        <v>11088091</v>
      </c>
      <c r="G586">
        <v>45007</v>
      </c>
      <c r="H586" t="s">
        <v>4049</v>
      </c>
      <c r="I586" t="s">
        <v>260</v>
      </c>
      <c r="L586" t="s">
        <v>251</v>
      </c>
      <c r="O586" s="111">
        <v>45007</v>
      </c>
      <c r="P586" t="s">
        <v>252</v>
      </c>
      <c r="Q586" t="s">
        <v>263</v>
      </c>
      <c r="R586" s="111">
        <v>45008</v>
      </c>
      <c r="W586">
        <v>1</v>
      </c>
      <c r="X586">
        <v>0</v>
      </c>
      <c r="Y586">
        <v>0</v>
      </c>
      <c r="Z586">
        <f t="shared" si="9"/>
        <v>1</v>
      </c>
    </row>
    <row r="587" spans="1:26">
      <c r="A587" t="s">
        <v>246</v>
      </c>
      <c r="B587">
        <v>11158354754</v>
      </c>
      <c r="C587" t="s">
        <v>417</v>
      </c>
      <c r="D587" t="s">
        <v>45</v>
      </c>
      <c r="E587" t="s">
        <v>46</v>
      </c>
      <c r="F587">
        <v>12276432</v>
      </c>
      <c r="G587">
        <v>45009</v>
      </c>
      <c r="H587" t="s">
        <v>4061</v>
      </c>
      <c r="I587" t="s">
        <v>255</v>
      </c>
      <c r="J587" t="s">
        <v>249</v>
      </c>
      <c r="K587" t="s">
        <v>268</v>
      </c>
      <c r="L587" t="s">
        <v>251</v>
      </c>
      <c r="O587" s="111">
        <v>45009</v>
      </c>
      <c r="P587" t="s">
        <v>252</v>
      </c>
      <c r="Q587" t="s">
        <v>253</v>
      </c>
      <c r="R587" s="111">
        <v>45015</v>
      </c>
      <c r="W587">
        <v>272.11</v>
      </c>
      <c r="X587">
        <v>17549</v>
      </c>
      <c r="Y587">
        <v>11156</v>
      </c>
      <c r="Z587">
        <f t="shared" si="9"/>
        <v>28977.11</v>
      </c>
    </row>
    <row r="588" spans="1:26">
      <c r="A588" t="s">
        <v>246</v>
      </c>
      <c r="B588">
        <v>11158354754</v>
      </c>
      <c r="C588" t="s">
        <v>417</v>
      </c>
      <c r="D588" t="s">
        <v>45</v>
      </c>
      <c r="E588" t="s">
        <v>46</v>
      </c>
      <c r="F588">
        <v>12273552</v>
      </c>
      <c r="G588">
        <v>45010</v>
      </c>
      <c r="H588" t="s">
        <v>4060</v>
      </c>
      <c r="I588" t="s">
        <v>255</v>
      </c>
      <c r="J588" t="s">
        <v>249</v>
      </c>
      <c r="K588" t="s">
        <v>250</v>
      </c>
      <c r="L588" t="s">
        <v>251</v>
      </c>
      <c r="O588" s="111">
        <v>45010</v>
      </c>
      <c r="P588" t="s">
        <v>252</v>
      </c>
      <c r="Q588" t="s">
        <v>253</v>
      </c>
      <c r="R588" s="111">
        <v>45016</v>
      </c>
      <c r="W588">
        <v>0</v>
      </c>
      <c r="X588">
        <v>477.8</v>
      </c>
      <c r="Y588">
        <v>550.9</v>
      </c>
      <c r="Z588">
        <f t="shared" si="9"/>
        <v>1028.7</v>
      </c>
    </row>
    <row r="589" spans="1:26">
      <c r="A589" t="s">
        <v>246</v>
      </c>
      <c r="B589">
        <v>11158354754</v>
      </c>
      <c r="C589" t="s">
        <v>417</v>
      </c>
      <c r="D589" t="s">
        <v>45</v>
      </c>
      <c r="E589" t="s">
        <v>46</v>
      </c>
      <c r="F589">
        <v>12282733</v>
      </c>
      <c r="G589">
        <v>45012</v>
      </c>
      <c r="H589" t="s">
        <v>4062</v>
      </c>
      <c r="I589" t="s">
        <v>255</v>
      </c>
      <c r="J589" t="s">
        <v>249</v>
      </c>
      <c r="K589" t="s">
        <v>250</v>
      </c>
      <c r="L589" t="s">
        <v>251</v>
      </c>
      <c r="O589" s="111">
        <v>45012</v>
      </c>
      <c r="P589" t="s">
        <v>252</v>
      </c>
      <c r="Q589" t="s">
        <v>253</v>
      </c>
      <c r="R589" s="111">
        <v>45015</v>
      </c>
      <c r="W589">
        <v>111.99</v>
      </c>
      <c r="X589">
        <v>3646.4</v>
      </c>
      <c r="Y589">
        <v>4421.9799999999996</v>
      </c>
      <c r="Z589">
        <f t="shared" si="9"/>
        <v>8180.369999999999</v>
      </c>
    </row>
    <row r="590" spans="1:26">
      <c r="A590" t="s">
        <v>246</v>
      </c>
      <c r="B590">
        <v>11158354754</v>
      </c>
      <c r="C590" t="s">
        <v>417</v>
      </c>
      <c r="D590" t="s">
        <v>45</v>
      </c>
      <c r="E590" t="s">
        <v>46</v>
      </c>
      <c r="F590">
        <v>12298717</v>
      </c>
      <c r="G590">
        <v>45014</v>
      </c>
      <c r="H590" t="s">
        <v>4063</v>
      </c>
      <c r="I590" t="s">
        <v>255</v>
      </c>
      <c r="J590" t="s">
        <v>249</v>
      </c>
      <c r="K590" t="s">
        <v>250</v>
      </c>
      <c r="L590" t="s">
        <v>251</v>
      </c>
      <c r="O590" s="111">
        <v>45014</v>
      </c>
      <c r="P590" t="s">
        <v>252</v>
      </c>
      <c r="Q590" t="s">
        <v>253</v>
      </c>
      <c r="R590" s="111">
        <v>45015</v>
      </c>
      <c r="W590">
        <v>2076.31</v>
      </c>
      <c r="X590">
        <v>46866.62</v>
      </c>
      <c r="Y590">
        <v>49013.97</v>
      </c>
      <c r="Z590">
        <f t="shared" si="9"/>
        <v>97956.9</v>
      </c>
    </row>
    <row r="591" spans="1:26">
      <c r="A591" t="s">
        <v>246</v>
      </c>
      <c r="B591">
        <v>11158354754</v>
      </c>
      <c r="C591" t="s">
        <v>417</v>
      </c>
      <c r="D591" t="s">
        <v>45</v>
      </c>
      <c r="E591" t="s">
        <v>46</v>
      </c>
      <c r="F591">
        <v>11513160</v>
      </c>
      <c r="G591">
        <v>45015</v>
      </c>
      <c r="H591" t="s">
        <v>4050</v>
      </c>
      <c r="I591" t="s">
        <v>255</v>
      </c>
      <c r="J591" t="s">
        <v>249</v>
      </c>
      <c r="K591" t="s">
        <v>250</v>
      </c>
      <c r="L591" t="s">
        <v>251</v>
      </c>
      <c r="O591" s="111">
        <v>45015</v>
      </c>
      <c r="P591" t="s">
        <v>252</v>
      </c>
      <c r="Q591" t="s">
        <v>253</v>
      </c>
      <c r="R591" s="111">
        <v>45016</v>
      </c>
      <c r="W591">
        <v>61</v>
      </c>
      <c r="X591">
        <v>7714.5</v>
      </c>
      <c r="Y591">
        <v>10451.5</v>
      </c>
      <c r="Z591">
        <f t="shared" si="9"/>
        <v>18227</v>
      </c>
    </row>
    <row r="592" spans="1:26">
      <c r="A592" t="s">
        <v>246</v>
      </c>
      <c r="B592">
        <v>11158354754</v>
      </c>
      <c r="C592" t="s">
        <v>417</v>
      </c>
      <c r="D592" t="s">
        <v>45</v>
      </c>
      <c r="E592" t="s">
        <v>46</v>
      </c>
      <c r="F592">
        <v>12200971</v>
      </c>
      <c r="G592">
        <v>45016</v>
      </c>
      <c r="H592" t="s">
        <v>4053</v>
      </c>
      <c r="I592" t="s">
        <v>255</v>
      </c>
      <c r="L592" t="s">
        <v>251</v>
      </c>
      <c r="O592" s="111">
        <v>45016</v>
      </c>
      <c r="P592" t="s">
        <v>252</v>
      </c>
      <c r="Q592" t="s">
        <v>263</v>
      </c>
      <c r="R592" s="111">
        <v>45022</v>
      </c>
      <c r="W592">
        <v>0</v>
      </c>
      <c r="X592">
        <v>456</v>
      </c>
      <c r="Y592">
        <v>0</v>
      </c>
      <c r="Z592">
        <f t="shared" si="9"/>
        <v>456</v>
      </c>
    </row>
    <row r="593" spans="1:26">
      <c r="A593" t="s">
        <v>246</v>
      </c>
      <c r="B593">
        <v>11158354754</v>
      </c>
      <c r="C593" t="s">
        <v>417</v>
      </c>
      <c r="D593" t="s">
        <v>45</v>
      </c>
      <c r="E593" t="s">
        <v>46</v>
      </c>
      <c r="F593">
        <v>12298830</v>
      </c>
      <c r="G593">
        <v>45021</v>
      </c>
      <c r="H593" t="s">
        <v>4433</v>
      </c>
      <c r="I593" t="s">
        <v>255</v>
      </c>
      <c r="J593" t="s">
        <v>249</v>
      </c>
      <c r="K593" t="s">
        <v>250</v>
      </c>
      <c r="L593" t="s">
        <v>251</v>
      </c>
      <c r="O593" s="111">
        <v>45026</v>
      </c>
      <c r="P593" t="s">
        <v>252</v>
      </c>
      <c r="Q593" t="s">
        <v>282</v>
      </c>
      <c r="R593" s="111">
        <v>45027</v>
      </c>
      <c r="W593">
        <v>0</v>
      </c>
      <c r="X593">
        <v>4619.68</v>
      </c>
      <c r="Y593">
        <v>0</v>
      </c>
      <c r="Z593">
        <f t="shared" si="9"/>
        <v>4619.68</v>
      </c>
    </row>
    <row r="594" spans="1:26">
      <c r="A594" t="s">
        <v>246</v>
      </c>
      <c r="B594">
        <v>11158354754</v>
      </c>
      <c r="C594" t="s">
        <v>417</v>
      </c>
      <c r="D594" t="s">
        <v>45</v>
      </c>
      <c r="E594" t="s">
        <v>46</v>
      </c>
      <c r="F594">
        <v>12353625</v>
      </c>
      <c r="G594">
        <v>45027</v>
      </c>
      <c r="H594" t="s">
        <v>4434</v>
      </c>
      <c r="I594" t="s">
        <v>255</v>
      </c>
      <c r="J594" t="s">
        <v>249</v>
      </c>
      <c r="K594" t="s">
        <v>250</v>
      </c>
      <c r="L594" t="s">
        <v>251</v>
      </c>
      <c r="O594" s="111">
        <v>45027</v>
      </c>
      <c r="P594" t="s">
        <v>252</v>
      </c>
      <c r="Q594" t="s">
        <v>253</v>
      </c>
      <c r="R594" s="111">
        <v>45028</v>
      </c>
      <c r="W594">
        <v>0</v>
      </c>
      <c r="X594">
        <v>5880.22</v>
      </c>
      <c r="Y594">
        <v>15872.61</v>
      </c>
      <c r="Z594">
        <f t="shared" si="9"/>
        <v>21752.83</v>
      </c>
    </row>
    <row r="595" spans="1:26">
      <c r="A595" t="s">
        <v>246</v>
      </c>
      <c r="B595">
        <v>11158354754</v>
      </c>
      <c r="C595" t="s">
        <v>417</v>
      </c>
      <c r="D595" t="s">
        <v>2404</v>
      </c>
      <c r="E595" t="s">
        <v>46</v>
      </c>
      <c r="F595">
        <v>12224280</v>
      </c>
      <c r="G595">
        <v>44998</v>
      </c>
      <c r="H595" t="s">
        <v>4064</v>
      </c>
      <c r="I595" t="s">
        <v>255</v>
      </c>
      <c r="J595" t="s">
        <v>249</v>
      </c>
      <c r="K595" t="s">
        <v>250</v>
      </c>
      <c r="L595" t="s">
        <v>251</v>
      </c>
      <c r="O595" s="111">
        <v>44998</v>
      </c>
      <c r="P595" t="s">
        <v>252</v>
      </c>
      <c r="Q595" t="s">
        <v>253</v>
      </c>
      <c r="R595" s="111">
        <v>44999</v>
      </c>
      <c r="W595">
        <v>114.9</v>
      </c>
      <c r="X595">
        <v>2792.6</v>
      </c>
      <c r="Y595">
        <v>2334.1999999999998</v>
      </c>
      <c r="Z595">
        <f t="shared" si="9"/>
        <v>5241.7</v>
      </c>
    </row>
    <row r="596" spans="1:26">
      <c r="A596" t="s">
        <v>246</v>
      </c>
      <c r="B596">
        <v>11158354754</v>
      </c>
      <c r="C596" t="s">
        <v>417</v>
      </c>
      <c r="D596" t="s">
        <v>4065</v>
      </c>
      <c r="E596" t="s">
        <v>46</v>
      </c>
      <c r="F596">
        <v>12216212</v>
      </c>
      <c r="G596">
        <v>45005</v>
      </c>
      <c r="H596" t="s">
        <v>4066</v>
      </c>
      <c r="I596" t="s">
        <v>255</v>
      </c>
      <c r="J596" t="s">
        <v>249</v>
      </c>
      <c r="K596" t="s">
        <v>250</v>
      </c>
      <c r="L596" t="s">
        <v>251</v>
      </c>
      <c r="O596" s="111">
        <v>45006</v>
      </c>
      <c r="P596" t="s">
        <v>252</v>
      </c>
      <c r="Q596" t="s">
        <v>253</v>
      </c>
      <c r="R596" s="111">
        <v>45007</v>
      </c>
      <c r="W596">
        <v>10428.549999999999</v>
      </c>
      <c r="X596">
        <v>44061.88</v>
      </c>
      <c r="Y596">
        <v>21253.32</v>
      </c>
      <c r="Z596">
        <f t="shared" si="9"/>
        <v>75743.75</v>
      </c>
    </row>
    <row r="597" spans="1:26">
      <c r="A597" t="s">
        <v>246</v>
      </c>
      <c r="B597">
        <v>11158354754</v>
      </c>
      <c r="C597" t="s">
        <v>417</v>
      </c>
      <c r="D597" t="s">
        <v>3193</v>
      </c>
      <c r="E597" t="s">
        <v>2794</v>
      </c>
      <c r="F597">
        <v>12190632</v>
      </c>
      <c r="G597">
        <v>44987</v>
      </c>
      <c r="H597" t="s">
        <v>4068</v>
      </c>
      <c r="I597" t="s">
        <v>255</v>
      </c>
      <c r="J597" t="s">
        <v>249</v>
      </c>
      <c r="K597" t="s">
        <v>250</v>
      </c>
      <c r="L597" t="s">
        <v>251</v>
      </c>
      <c r="O597" s="111">
        <v>44987</v>
      </c>
      <c r="P597" t="s">
        <v>252</v>
      </c>
      <c r="Q597" t="s">
        <v>253</v>
      </c>
      <c r="R597" s="111">
        <v>44992</v>
      </c>
      <c r="W597">
        <v>2197.4899999999998</v>
      </c>
      <c r="X597">
        <v>5369.29</v>
      </c>
      <c r="Y597">
        <v>4191.1899999999996</v>
      </c>
      <c r="Z597">
        <f t="shared" si="9"/>
        <v>11757.97</v>
      </c>
    </row>
    <row r="598" spans="1:26">
      <c r="A598" t="s">
        <v>246</v>
      </c>
      <c r="B598">
        <v>11158354754</v>
      </c>
      <c r="C598" t="s">
        <v>417</v>
      </c>
      <c r="D598" t="s">
        <v>3193</v>
      </c>
      <c r="E598" t="s">
        <v>2794</v>
      </c>
      <c r="F598">
        <v>208088</v>
      </c>
      <c r="G598">
        <v>45001</v>
      </c>
      <c r="H598" t="s">
        <v>4067</v>
      </c>
      <c r="I598" t="s">
        <v>255</v>
      </c>
      <c r="J598" t="s">
        <v>249</v>
      </c>
      <c r="K598" t="s">
        <v>268</v>
      </c>
      <c r="L598" t="s">
        <v>251</v>
      </c>
      <c r="O598" s="111">
        <v>45001</v>
      </c>
      <c r="P598" t="s">
        <v>252</v>
      </c>
      <c r="Q598" t="s">
        <v>253</v>
      </c>
      <c r="R598" s="111">
        <v>45008</v>
      </c>
      <c r="W598">
        <v>888.31</v>
      </c>
      <c r="X598">
        <v>777.81</v>
      </c>
      <c r="Y598">
        <v>230.7</v>
      </c>
      <c r="Z598">
        <f t="shared" si="9"/>
        <v>1896.82</v>
      </c>
    </row>
    <row r="599" spans="1:26">
      <c r="A599" t="s">
        <v>246</v>
      </c>
      <c r="B599">
        <v>11158354754</v>
      </c>
      <c r="C599" t="s">
        <v>417</v>
      </c>
      <c r="D599" t="s">
        <v>3193</v>
      </c>
      <c r="E599" t="s">
        <v>2794</v>
      </c>
      <c r="F599">
        <v>12316811</v>
      </c>
      <c r="G599">
        <v>45016</v>
      </c>
      <c r="H599" t="s">
        <v>4069</v>
      </c>
      <c r="I599" t="s">
        <v>255</v>
      </c>
      <c r="J599" t="s">
        <v>249</v>
      </c>
      <c r="K599" t="s">
        <v>250</v>
      </c>
      <c r="L599" t="s">
        <v>251</v>
      </c>
      <c r="O599" s="111">
        <v>45016</v>
      </c>
      <c r="P599" t="s">
        <v>252</v>
      </c>
      <c r="Q599" t="s">
        <v>257</v>
      </c>
      <c r="R599" s="111"/>
      <c r="W599">
        <v>0</v>
      </c>
      <c r="X599">
        <v>0</v>
      </c>
      <c r="Y599">
        <v>0</v>
      </c>
      <c r="Z599">
        <f t="shared" si="9"/>
        <v>0</v>
      </c>
    </row>
    <row r="600" spans="1:26">
      <c r="A600" t="s">
        <v>246</v>
      </c>
      <c r="B600">
        <v>13130660607</v>
      </c>
      <c r="C600" t="s">
        <v>952</v>
      </c>
      <c r="D600" t="s">
        <v>247</v>
      </c>
      <c r="E600" t="s">
        <v>54</v>
      </c>
      <c r="F600">
        <v>131493</v>
      </c>
      <c r="G600">
        <v>44989</v>
      </c>
      <c r="H600" t="s">
        <v>3311</v>
      </c>
      <c r="I600" t="s">
        <v>255</v>
      </c>
      <c r="J600" t="s">
        <v>249</v>
      </c>
      <c r="K600" t="s">
        <v>250</v>
      </c>
      <c r="L600" t="s">
        <v>251</v>
      </c>
      <c r="O600" s="111">
        <v>45001</v>
      </c>
      <c r="P600" t="s">
        <v>252</v>
      </c>
      <c r="Q600" t="s">
        <v>253</v>
      </c>
      <c r="R600" s="111">
        <v>45006</v>
      </c>
      <c r="W600">
        <v>1015</v>
      </c>
      <c r="X600">
        <v>1887</v>
      </c>
      <c r="Y600">
        <v>5679</v>
      </c>
      <c r="Z600">
        <f t="shared" si="9"/>
        <v>8581</v>
      </c>
    </row>
    <row r="601" spans="1:26">
      <c r="A601" t="s">
        <v>246</v>
      </c>
      <c r="B601">
        <v>13130660607</v>
      </c>
      <c r="C601" t="s">
        <v>952</v>
      </c>
      <c r="D601" t="s">
        <v>57</v>
      </c>
      <c r="E601" t="s">
        <v>58</v>
      </c>
      <c r="F601">
        <v>12190005</v>
      </c>
      <c r="G601">
        <v>44987</v>
      </c>
      <c r="H601" t="s">
        <v>3317</v>
      </c>
      <c r="I601" t="s">
        <v>255</v>
      </c>
      <c r="J601" t="s">
        <v>249</v>
      </c>
      <c r="K601" t="s">
        <v>250</v>
      </c>
      <c r="L601" t="s">
        <v>251</v>
      </c>
      <c r="O601" s="111">
        <v>44987</v>
      </c>
      <c r="P601" t="s">
        <v>252</v>
      </c>
      <c r="Q601" t="s">
        <v>253</v>
      </c>
      <c r="R601" s="111">
        <v>44988</v>
      </c>
      <c r="W601">
        <v>5271</v>
      </c>
      <c r="X601">
        <v>9939.2999999999993</v>
      </c>
      <c r="Y601">
        <v>9513</v>
      </c>
      <c r="Z601">
        <f t="shared" si="9"/>
        <v>24723.3</v>
      </c>
    </row>
    <row r="602" spans="1:26">
      <c r="A602" t="s">
        <v>246</v>
      </c>
      <c r="B602">
        <v>13130660607</v>
      </c>
      <c r="C602" t="s">
        <v>952</v>
      </c>
      <c r="D602" t="s">
        <v>57</v>
      </c>
      <c r="E602" t="s">
        <v>58</v>
      </c>
      <c r="F602">
        <v>12189892</v>
      </c>
      <c r="G602">
        <v>44987</v>
      </c>
      <c r="H602" t="s">
        <v>3316</v>
      </c>
      <c r="I602" t="s">
        <v>255</v>
      </c>
      <c r="J602" t="s">
        <v>249</v>
      </c>
      <c r="K602" t="s">
        <v>268</v>
      </c>
      <c r="L602" t="s">
        <v>251</v>
      </c>
      <c r="O602" s="111">
        <v>44987</v>
      </c>
      <c r="P602" t="s">
        <v>252</v>
      </c>
      <c r="Q602" t="s">
        <v>253</v>
      </c>
      <c r="R602" s="111">
        <v>44988</v>
      </c>
      <c r="W602">
        <v>9087.1</v>
      </c>
      <c r="X602">
        <v>4716.8</v>
      </c>
      <c r="Y602">
        <v>198.17</v>
      </c>
      <c r="Z602">
        <f t="shared" si="9"/>
        <v>14002.070000000002</v>
      </c>
    </row>
    <row r="603" spans="1:26">
      <c r="A603" t="s">
        <v>246</v>
      </c>
      <c r="B603">
        <v>13130660607</v>
      </c>
      <c r="C603" t="s">
        <v>952</v>
      </c>
      <c r="D603" t="s">
        <v>57</v>
      </c>
      <c r="E603" t="s">
        <v>58</v>
      </c>
      <c r="F603">
        <v>12172410</v>
      </c>
      <c r="G603">
        <v>44987</v>
      </c>
      <c r="H603" t="s">
        <v>3315</v>
      </c>
      <c r="I603" t="s">
        <v>255</v>
      </c>
      <c r="L603" t="s">
        <v>251</v>
      </c>
      <c r="O603" s="111">
        <v>44987</v>
      </c>
      <c r="P603" t="s">
        <v>252</v>
      </c>
      <c r="Q603" t="s">
        <v>263</v>
      </c>
      <c r="R603" s="111">
        <v>44988</v>
      </c>
      <c r="W603">
        <v>20018.45</v>
      </c>
      <c r="X603">
        <v>11801.1</v>
      </c>
      <c r="Y603">
        <v>0</v>
      </c>
      <c r="Z603">
        <f t="shared" si="9"/>
        <v>31819.550000000003</v>
      </c>
    </row>
    <row r="604" spans="1:26">
      <c r="A604" t="s">
        <v>246</v>
      </c>
      <c r="B604">
        <v>13130660607</v>
      </c>
      <c r="C604" t="s">
        <v>952</v>
      </c>
      <c r="D604" t="s">
        <v>57</v>
      </c>
      <c r="E604" t="s">
        <v>58</v>
      </c>
      <c r="F604">
        <v>12195121</v>
      </c>
      <c r="G604">
        <v>44988</v>
      </c>
      <c r="H604" t="s">
        <v>3320</v>
      </c>
      <c r="I604" t="s">
        <v>255</v>
      </c>
      <c r="J604" t="s">
        <v>249</v>
      </c>
      <c r="K604" t="s">
        <v>268</v>
      </c>
      <c r="L604" t="s">
        <v>251</v>
      </c>
      <c r="O604" s="111">
        <v>44988</v>
      </c>
      <c r="P604" t="s">
        <v>252</v>
      </c>
      <c r="Q604" t="s">
        <v>253</v>
      </c>
      <c r="R604" s="111">
        <v>44991</v>
      </c>
      <c r="W604">
        <v>6365.03</v>
      </c>
      <c r="X604">
        <v>9865.52</v>
      </c>
      <c r="Y604">
        <v>11705.51</v>
      </c>
      <c r="Z604">
        <f t="shared" si="9"/>
        <v>27936.059999999998</v>
      </c>
    </row>
    <row r="605" spans="1:26">
      <c r="A605" t="s">
        <v>246</v>
      </c>
      <c r="B605">
        <v>13130660607</v>
      </c>
      <c r="C605" t="s">
        <v>952</v>
      </c>
      <c r="D605" t="s">
        <v>57</v>
      </c>
      <c r="E605" t="s">
        <v>58</v>
      </c>
      <c r="F605">
        <v>12203022</v>
      </c>
      <c r="G605">
        <v>44992</v>
      </c>
      <c r="H605" t="s">
        <v>3321</v>
      </c>
      <c r="I605" t="s">
        <v>255</v>
      </c>
      <c r="J605" t="s">
        <v>249</v>
      </c>
      <c r="K605" t="s">
        <v>250</v>
      </c>
      <c r="L605" t="s">
        <v>251</v>
      </c>
      <c r="O605" s="111">
        <v>44992</v>
      </c>
      <c r="P605" t="s">
        <v>252</v>
      </c>
      <c r="Q605" t="s">
        <v>282</v>
      </c>
      <c r="R605" s="111">
        <v>44993</v>
      </c>
      <c r="W605">
        <v>623</v>
      </c>
      <c r="X605">
        <v>0</v>
      </c>
      <c r="Y605">
        <v>0</v>
      </c>
      <c r="Z605">
        <f t="shared" si="9"/>
        <v>623</v>
      </c>
    </row>
    <row r="606" spans="1:26">
      <c r="A606" t="s">
        <v>246</v>
      </c>
      <c r="B606">
        <v>13130660607</v>
      </c>
      <c r="C606" t="s">
        <v>952</v>
      </c>
      <c r="D606" t="s">
        <v>57</v>
      </c>
      <c r="E606" t="s">
        <v>58</v>
      </c>
      <c r="F606">
        <v>12203537</v>
      </c>
      <c r="G606">
        <v>44992</v>
      </c>
      <c r="H606" t="s">
        <v>3322</v>
      </c>
      <c r="I606" t="s">
        <v>255</v>
      </c>
      <c r="J606" t="s">
        <v>249</v>
      </c>
      <c r="K606" t="s">
        <v>268</v>
      </c>
      <c r="L606" t="s">
        <v>251</v>
      </c>
      <c r="O606" s="111">
        <v>44992</v>
      </c>
      <c r="P606" t="s">
        <v>252</v>
      </c>
      <c r="Q606" t="s">
        <v>253</v>
      </c>
      <c r="R606" s="111">
        <v>44993</v>
      </c>
      <c r="W606">
        <v>3363.4</v>
      </c>
      <c r="X606">
        <v>2074.75</v>
      </c>
      <c r="Y606">
        <v>1512.2</v>
      </c>
      <c r="Z606">
        <f t="shared" si="9"/>
        <v>6950.3499999999995</v>
      </c>
    </row>
    <row r="607" spans="1:26">
      <c r="A607" t="s">
        <v>246</v>
      </c>
      <c r="B607">
        <v>13130660607</v>
      </c>
      <c r="C607" t="s">
        <v>952</v>
      </c>
      <c r="D607" t="s">
        <v>57</v>
      </c>
      <c r="E607" t="s">
        <v>58</v>
      </c>
      <c r="F607">
        <v>12203664</v>
      </c>
      <c r="G607">
        <v>44992</v>
      </c>
      <c r="H607" t="s">
        <v>3323</v>
      </c>
      <c r="I607" t="s">
        <v>255</v>
      </c>
      <c r="J607" t="s">
        <v>249</v>
      </c>
      <c r="K607" t="s">
        <v>250</v>
      </c>
      <c r="L607" t="s">
        <v>251</v>
      </c>
      <c r="O607" s="111">
        <v>44995</v>
      </c>
      <c r="P607" t="s">
        <v>252</v>
      </c>
      <c r="Q607" t="s">
        <v>253</v>
      </c>
      <c r="R607" s="111">
        <v>44999</v>
      </c>
      <c r="W607">
        <v>40</v>
      </c>
      <c r="X607">
        <v>2513</v>
      </c>
      <c r="Y607">
        <v>6553</v>
      </c>
      <c r="Z607">
        <f t="shared" si="9"/>
        <v>9106</v>
      </c>
    </row>
    <row r="608" spans="1:26">
      <c r="A608" t="s">
        <v>246</v>
      </c>
      <c r="B608">
        <v>13130660607</v>
      </c>
      <c r="C608" t="s">
        <v>952</v>
      </c>
      <c r="D608" t="s">
        <v>57</v>
      </c>
      <c r="E608" t="s">
        <v>58</v>
      </c>
      <c r="F608">
        <v>12204465</v>
      </c>
      <c r="G608">
        <v>44992</v>
      </c>
      <c r="H608" t="s">
        <v>3324</v>
      </c>
      <c r="I608" t="s">
        <v>255</v>
      </c>
      <c r="L608" t="s">
        <v>251</v>
      </c>
      <c r="O608" s="111">
        <v>44992</v>
      </c>
      <c r="P608" t="s">
        <v>252</v>
      </c>
      <c r="Q608" t="s">
        <v>263</v>
      </c>
      <c r="R608" s="111">
        <v>44993</v>
      </c>
      <c r="W608">
        <v>2891</v>
      </c>
      <c r="X608">
        <v>3848</v>
      </c>
      <c r="Y608">
        <v>0</v>
      </c>
      <c r="Z608">
        <f t="shared" si="9"/>
        <v>6739</v>
      </c>
    </row>
    <row r="609" spans="1:26">
      <c r="A609" t="s">
        <v>246</v>
      </c>
      <c r="B609">
        <v>13130660607</v>
      </c>
      <c r="C609" t="s">
        <v>952</v>
      </c>
      <c r="D609" t="s">
        <v>57</v>
      </c>
      <c r="E609" t="s">
        <v>58</v>
      </c>
      <c r="F609">
        <v>12215485</v>
      </c>
      <c r="G609">
        <v>44994</v>
      </c>
      <c r="H609" t="s">
        <v>3325</v>
      </c>
      <c r="I609" t="s">
        <v>260</v>
      </c>
      <c r="L609" t="s">
        <v>251</v>
      </c>
      <c r="O609" s="111">
        <v>44994</v>
      </c>
      <c r="P609" t="s">
        <v>252</v>
      </c>
      <c r="Q609" t="s">
        <v>263</v>
      </c>
      <c r="R609" s="111">
        <v>44998</v>
      </c>
      <c r="W609">
        <v>200.7</v>
      </c>
      <c r="X609">
        <v>0</v>
      </c>
      <c r="Y609">
        <v>0</v>
      </c>
      <c r="Z609">
        <f t="shared" si="9"/>
        <v>200.7</v>
      </c>
    </row>
    <row r="610" spans="1:26">
      <c r="A610" t="s">
        <v>246</v>
      </c>
      <c r="B610">
        <v>13130660607</v>
      </c>
      <c r="C610" t="s">
        <v>952</v>
      </c>
      <c r="D610" t="s">
        <v>57</v>
      </c>
      <c r="E610" t="s">
        <v>58</v>
      </c>
      <c r="F610">
        <v>12241591</v>
      </c>
      <c r="G610">
        <v>45001</v>
      </c>
      <c r="H610" t="s">
        <v>3327</v>
      </c>
      <c r="I610" t="s">
        <v>255</v>
      </c>
      <c r="J610" t="s">
        <v>249</v>
      </c>
      <c r="K610" t="s">
        <v>250</v>
      </c>
      <c r="L610" t="s">
        <v>251</v>
      </c>
      <c r="O610" s="111">
        <v>45001</v>
      </c>
      <c r="P610" t="s">
        <v>252</v>
      </c>
      <c r="Q610" t="s">
        <v>253</v>
      </c>
      <c r="R610" s="111">
        <v>45002</v>
      </c>
      <c r="W610">
        <v>234</v>
      </c>
      <c r="X610">
        <v>45</v>
      </c>
      <c r="Y610">
        <v>25</v>
      </c>
      <c r="Z610">
        <f t="shared" si="9"/>
        <v>304</v>
      </c>
    </row>
    <row r="611" spans="1:26">
      <c r="A611" t="s">
        <v>246</v>
      </c>
      <c r="B611">
        <v>13130660607</v>
      </c>
      <c r="C611" t="s">
        <v>952</v>
      </c>
      <c r="D611" t="s">
        <v>57</v>
      </c>
      <c r="E611" t="s">
        <v>58</v>
      </c>
      <c r="F611">
        <v>12242269</v>
      </c>
      <c r="G611">
        <v>45001</v>
      </c>
      <c r="H611" t="s">
        <v>3328</v>
      </c>
      <c r="I611" t="s">
        <v>255</v>
      </c>
      <c r="J611" t="s">
        <v>249</v>
      </c>
      <c r="K611" t="s">
        <v>268</v>
      </c>
      <c r="L611" t="s">
        <v>251</v>
      </c>
      <c r="O611" s="111">
        <v>45001</v>
      </c>
      <c r="P611" t="s">
        <v>252</v>
      </c>
      <c r="Q611" t="s">
        <v>253</v>
      </c>
      <c r="R611" s="111">
        <v>45002</v>
      </c>
      <c r="W611">
        <v>13585.21</v>
      </c>
      <c r="X611">
        <v>18565.32</v>
      </c>
      <c r="Y611">
        <v>19878.3</v>
      </c>
      <c r="Z611">
        <f t="shared" si="9"/>
        <v>52028.83</v>
      </c>
    </row>
    <row r="612" spans="1:26">
      <c r="A612" t="s">
        <v>246</v>
      </c>
      <c r="B612">
        <v>13130660607</v>
      </c>
      <c r="C612" t="s">
        <v>952</v>
      </c>
      <c r="D612" t="s">
        <v>57</v>
      </c>
      <c r="E612" t="s">
        <v>58</v>
      </c>
      <c r="F612">
        <v>5596746</v>
      </c>
      <c r="G612">
        <v>45002</v>
      </c>
      <c r="H612" t="s">
        <v>3313</v>
      </c>
      <c r="I612" t="s">
        <v>255</v>
      </c>
      <c r="J612" t="s">
        <v>249</v>
      </c>
      <c r="K612" t="s">
        <v>250</v>
      </c>
      <c r="L612" t="s">
        <v>251</v>
      </c>
      <c r="O612" s="111">
        <v>45002</v>
      </c>
      <c r="P612" t="s">
        <v>252</v>
      </c>
      <c r="Q612" t="s">
        <v>253</v>
      </c>
      <c r="R612" s="111">
        <v>45005</v>
      </c>
      <c r="W612">
        <v>5162.75</v>
      </c>
      <c r="X612">
        <v>9560.9</v>
      </c>
      <c r="Y612">
        <v>7177.29</v>
      </c>
      <c r="Z612">
        <f t="shared" si="9"/>
        <v>21900.94</v>
      </c>
    </row>
    <row r="613" spans="1:26">
      <c r="A613" t="s">
        <v>246</v>
      </c>
      <c r="B613">
        <v>13130660607</v>
      </c>
      <c r="C613" t="s">
        <v>952</v>
      </c>
      <c r="D613" t="s">
        <v>57</v>
      </c>
      <c r="E613" t="s">
        <v>58</v>
      </c>
      <c r="F613">
        <v>12242407</v>
      </c>
      <c r="G613">
        <v>45002</v>
      </c>
      <c r="H613" t="s">
        <v>3329</v>
      </c>
      <c r="I613" t="s">
        <v>255</v>
      </c>
      <c r="J613" t="s">
        <v>249</v>
      </c>
      <c r="K613" t="s">
        <v>250</v>
      </c>
      <c r="L613" t="s">
        <v>251</v>
      </c>
      <c r="O613" s="111">
        <v>45007</v>
      </c>
      <c r="P613" t="s">
        <v>252</v>
      </c>
      <c r="Q613" t="s">
        <v>257</v>
      </c>
      <c r="R613" s="111"/>
      <c r="W613">
        <v>0</v>
      </c>
      <c r="X613">
        <v>0</v>
      </c>
      <c r="Y613">
        <v>0</v>
      </c>
      <c r="Z613">
        <f t="shared" si="9"/>
        <v>0</v>
      </c>
    </row>
    <row r="614" spans="1:26">
      <c r="A614" t="s">
        <v>246</v>
      </c>
      <c r="B614">
        <v>13130660607</v>
      </c>
      <c r="C614" t="s">
        <v>952</v>
      </c>
      <c r="D614" t="s">
        <v>57</v>
      </c>
      <c r="E614" t="s">
        <v>58</v>
      </c>
      <c r="F614">
        <v>12252879</v>
      </c>
      <c r="G614">
        <v>45003</v>
      </c>
      <c r="H614" t="s">
        <v>3331</v>
      </c>
      <c r="I614" t="s">
        <v>256</v>
      </c>
      <c r="J614" t="s">
        <v>249</v>
      </c>
      <c r="K614" t="s">
        <v>250</v>
      </c>
      <c r="L614" t="s">
        <v>251</v>
      </c>
      <c r="O614" s="111">
        <v>45006</v>
      </c>
      <c r="P614" t="s">
        <v>252</v>
      </c>
      <c r="Q614" t="s">
        <v>253</v>
      </c>
      <c r="R614" s="111">
        <v>45007</v>
      </c>
      <c r="W614">
        <v>1056.3</v>
      </c>
      <c r="X614">
        <v>4468.25</v>
      </c>
      <c r="Y614">
        <v>8772.4500000000007</v>
      </c>
      <c r="Z614">
        <f t="shared" si="9"/>
        <v>14297</v>
      </c>
    </row>
    <row r="615" spans="1:26">
      <c r="A615" t="s">
        <v>246</v>
      </c>
      <c r="B615">
        <v>13130660607</v>
      </c>
      <c r="C615" t="s">
        <v>952</v>
      </c>
      <c r="D615" t="s">
        <v>57</v>
      </c>
      <c r="E615" t="s">
        <v>58</v>
      </c>
      <c r="F615">
        <v>12252934</v>
      </c>
      <c r="G615">
        <v>45003</v>
      </c>
      <c r="H615" t="s">
        <v>3332</v>
      </c>
      <c r="I615" t="s">
        <v>255</v>
      </c>
      <c r="J615" t="s">
        <v>249</v>
      </c>
      <c r="K615" t="s">
        <v>250</v>
      </c>
      <c r="L615" t="s">
        <v>251</v>
      </c>
      <c r="O615" s="111">
        <v>45006</v>
      </c>
      <c r="P615" t="s">
        <v>252</v>
      </c>
      <c r="Q615" t="s">
        <v>282</v>
      </c>
      <c r="R615" s="111">
        <v>45007</v>
      </c>
      <c r="W615">
        <v>53.5</v>
      </c>
      <c r="X615">
        <v>0</v>
      </c>
      <c r="Y615">
        <v>0</v>
      </c>
      <c r="Z615">
        <f t="shared" si="9"/>
        <v>53.5</v>
      </c>
    </row>
    <row r="616" spans="1:26">
      <c r="A616" t="s">
        <v>246</v>
      </c>
      <c r="B616">
        <v>13130660607</v>
      </c>
      <c r="C616" t="s">
        <v>952</v>
      </c>
      <c r="D616" t="s">
        <v>57</v>
      </c>
      <c r="E616" t="s">
        <v>58</v>
      </c>
      <c r="F616">
        <v>1077770</v>
      </c>
      <c r="G616">
        <v>45006</v>
      </c>
      <c r="H616" t="s">
        <v>3312</v>
      </c>
      <c r="I616" t="s">
        <v>255</v>
      </c>
      <c r="L616" t="s">
        <v>251</v>
      </c>
      <c r="O616" s="111">
        <v>45006</v>
      </c>
      <c r="P616" t="s">
        <v>252</v>
      </c>
      <c r="Q616" t="s">
        <v>263</v>
      </c>
      <c r="R616" s="111">
        <v>45007</v>
      </c>
      <c r="W616">
        <v>610</v>
      </c>
      <c r="X616">
        <v>0</v>
      </c>
      <c r="Y616">
        <v>0</v>
      </c>
      <c r="Z616">
        <f t="shared" si="9"/>
        <v>610</v>
      </c>
    </row>
    <row r="617" spans="1:26">
      <c r="A617" t="s">
        <v>246</v>
      </c>
      <c r="B617">
        <v>13130660607</v>
      </c>
      <c r="C617" t="s">
        <v>952</v>
      </c>
      <c r="D617" t="s">
        <v>57</v>
      </c>
      <c r="E617" t="s">
        <v>58</v>
      </c>
      <c r="F617">
        <v>12236962</v>
      </c>
      <c r="G617">
        <v>45007</v>
      </c>
      <c r="H617" t="s">
        <v>3326</v>
      </c>
      <c r="I617" t="s">
        <v>255</v>
      </c>
      <c r="J617" t="s">
        <v>249</v>
      </c>
      <c r="K617" t="s">
        <v>331</v>
      </c>
      <c r="L617" t="s">
        <v>251</v>
      </c>
      <c r="O617" s="111">
        <v>45007</v>
      </c>
      <c r="P617" t="s">
        <v>252</v>
      </c>
      <c r="Q617" t="s">
        <v>282</v>
      </c>
      <c r="R617" s="111">
        <v>45008</v>
      </c>
      <c r="W617">
        <v>531</v>
      </c>
      <c r="X617">
        <v>0</v>
      </c>
      <c r="Y617">
        <v>0</v>
      </c>
      <c r="Z617">
        <f t="shared" si="9"/>
        <v>531</v>
      </c>
    </row>
    <row r="618" spans="1:26">
      <c r="A618" t="s">
        <v>246</v>
      </c>
      <c r="B618">
        <v>13130660607</v>
      </c>
      <c r="C618" t="s">
        <v>952</v>
      </c>
      <c r="D618" t="s">
        <v>57</v>
      </c>
      <c r="E618" t="s">
        <v>58</v>
      </c>
      <c r="F618">
        <v>11997360</v>
      </c>
      <c r="G618">
        <v>45012</v>
      </c>
      <c r="H618" t="s">
        <v>3314</v>
      </c>
      <c r="I618" t="s">
        <v>255</v>
      </c>
      <c r="J618" t="s">
        <v>249</v>
      </c>
      <c r="K618" t="s">
        <v>250</v>
      </c>
      <c r="L618" t="s">
        <v>251</v>
      </c>
      <c r="O618" s="111">
        <v>45012</v>
      </c>
      <c r="P618" t="s">
        <v>252</v>
      </c>
      <c r="Q618" t="s">
        <v>282</v>
      </c>
      <c r="R618" s="111">
        <v>45013</v>
      </c>
      <c r="W618">
        <v>2007.5</v>
      </c>
      <c r="X618">
        <v>5431</v>
      </c>
      <c r="Y618">
        <v>0</v>
      </c>
      <c r="Z618">
        <f t="shared" si="9"/>
        <v>7438.5</v>
      </c>
    </row>
    <row r="619" spans="1:26">
      <c r="A619" t="s">
        <v>246</v>
      </c>
      <c r="B619">
        <v>13130660607</v>
      </c>
      <c r="C619" t="s">
        <v>952</v>
      </c>
      <c r="D619" t="s">
        <v>57</v>
      </c>
      <c r="E619" t="s">
        <v>58</v>
      </c>
      <c r="F619">
        <v>12295943</v>
      </c>
      <c r="G619">
        <v>45014</v>
      </c>
      <c r="H619" t="s">
        <v>3333</v>
      </c>
      <c r="I619" t="s">
        <v>255</v>
      </c>
      <c r="J619" t="s">
        <v>249</v>
      </c>
      <c r="K619" t="s">
        <v>250</v>
      </c>
      <c r="L619" t="s">
        <v>251</v>
      </c>
      <c r="O619" s="111">
        <v>45014</v>
      </c>
      <c r="P619" t="s">
        <v>252</v>
      </c>
      <c r="Q619" t="s">
        <v>253</v>
      </c>
      <c r="R619" s="111">
        <v>45015</v>
      </c>
      <c r="W619">
        <v>1856</v>
      </c>
      <c r="X619">
        <v>11022.76</v>
      </c>
      <c r="Y619">
        <v>10675.34</v>
      </c>
      <c r="Z619">
        <f t="shared" si="9"/>
        <v>23554.1</v>
      </c>
    </row>
    <row r="620" spans="1:26">
      <c r="A620" t="s">
        <v>246</v>
      </c>
      <c r="B620">
        <v>13130660607</v>
      </c>
      <c r="C620" t="s">
        <v>952</v>
      </c>
      <c r="D620" t="s">
        <v>57</v>
      </c>
      <c r="E620" t="s">
        <v>58</v>
      </c>
      <c r="F620">
        <v>12192010</v>
      </c>
      <c r="G620">
        <v>45014</v>
      </c>
      <c r="H620" t="s">
        <v>3319</v>
      </c>
      <c r="I620" t="s">
        <v>255</v>
      </c>
      <c r="J620" t="s">
        <v>249</v>
      </c>
      <c r="K620" t="s">
        <v>268</v>
      </c>
      <c r="L620" t="s">
        <v>251</v>
      </c>
      <c r="O620" s="111">
        <v>45014</v>
      </c>
      <c r="P620" t="s">
        <v>252</v>
      </c>
      <c r="Q620" t="s">
        <v>282</v>
      </c>
      <c r="R620" s="111">
        <v>45015</v>
      </c>
      <c r="W620">
        <v>437.92</v>
      </c>
      <c r="X620">
        <v>0</v>
      </c>
      <c r="Y620">
        <v>0</v>
      </c>
      <c r="Z620">
        <f t="shared" si="9"/>
        <v>437.92</v>
      </c>
    </row>
    <row r="621" spans="1:26">
      <c r="A621" t="s">
        <v>246</v>
      </c>
      <c r="B621">
        <v>13130660607</v>
      </c>
      <c r="C621" t="s">
        <v>952</v>
      </c>
      <c r="D621" t="s">
        <v>57</v>
      </c>
      <c r="E621" t="s">
        <v>58</v>
      </c>
      <c r="F621">
        <v>12297114</v>
      </c>
      <c r="G621">
        <v>45014</v>
      </c>
      <c r="H621" t="s">
        <v>3334</v>
      </c>
      <c r="I621" t="s">
        <v>255</v>
      </c>
      <c r="J621" t="s">
        <v>249</v>
      </c>
      <c r="K621" t="s">
        <v>250</v>
      </c>
      <c r="L621" t="s">
        <v>251</v>
      </c>
      <c r="O621" s="111">
        <v>45014</v>
      </c>
      <c r="P621" t="s">
        <v>252</v>
      </c>
      <c r="Q621" t="s">
        <v>282</v>
      </c>
      <c r="R621" s="111">
        <v>45015</v>
      </c>
      <c r="W621">
        <v>0</v>
      </c>
      <c r="X621">
        <v>31</v>
      </c>
      <c r="Y621">
        <v>0</v>
      </c>
      <c r="Z621">
        <f t="shared" si="9"/>
        <v>31</v>
      </c>
    </row>
    <row r="622" spans="1:26">
      <c r="A622" t="s">
        <v>246</v>
      </c>
      <c r="B622">
        <v>13130660607</v>
      </c>
      <c r="C622" t="s">
        <v>952</v>
      </c>
      <c r="D622" t="s">
        <v>57</v>
      </c>
      <c r="E622" t="s">
        <v>58</v>
      </c>
      <c r="F622">
        <v>12314993</v>
      </c>
      <c r="G622">
        <v>45016</v>
      </c>
      <c r="H622" t="s">
        <v>3335</v>
      </c>
      <c r="I622" t="s">
        <v>255</v>
      </c>
      <c r="J622" t="s">
        <v>249</v>
      </c>
      <c r="K622" t="s">
        <v>250</v>
      </c>
      <c r="L622" t="s">
        <v>251</v>
      </c>
      <c r="O622" s="111">
        <v>45016</v>
      </c>
      <c r="P622" t="s">
        <v>252</v>
      </c>
      <c r="Q622" t="s">
        <v>257</v>
      </c>
      <c r="R622" s="111"/>
      <c r="W622">
        <v>0</v>
      </c>
      <c r="X622">
        <v>0</v>
      </c>
      <c r="Y622">
        <v>0</v>
      </c>
      <c r="Z622">
        <f t="shared" si="9"/>
        <v>0</v>
      </c>
    </row>
    <row r="623" spans="1:26">
      <c r="A623" t="s">
        <v>246</v>
      </c>
      <c r="B623">
        <v>13130660607</v>
      </c>
      <c r="C623" t="s">
        <v>952</v>
      </c>
      <c r="D623" t="s">
        <v>57</v>
      </c>
      <c r="E623" t="s">
        <v>58</v>
      </c>
      <c r="F623">
        <v>12326290</v>
      </c>
      <c r="G623">
        <v>45019</v>
      </c>
      <c r="H623" t="s">
        <v>4435</v>
      </c>
      <c r="I623" t="s">
        <v>255</v>
      </c>
      <c r="J623" t="s">
        <v>249</v>
      </c>
      <c r="K623" t="s">
        <v>250</v>
      </c>
      <c r="L623" t="s">
        <v>251</v>
      </c>
      <c r="O623" s="111">
        <v>45019</v>
      </c>
      <c r="P623" t="s">
        <v>252</v>
      </c>
      <c r="Q623" t="s">
        <v>253</v>
      </c>
      <c r="R623" s="111">
        <v>45020</v>
      </c>
      <c r="W623">
        <v>0</v>
      </c>
      <c r="X623">
        <v>3586</v>
      </c>
      <c r="Y623">
        <v>10311.01</v>
      </c>
      <c r="Z623">
        <f t="shared" si="9"/>
        <v>13897.01</v>
      </c>
    </row>
    <row r="624" spans="1:26">
      <c r="A624" t="s">
        <v>246</v>
      </c>
      <c r="B624">
        <v>13130660607</v>
      </c>
      <c r="C624" t="s">
        <v>952</v>
      </c>
      <c r="D624" t="s">
        <v>57</v>
      </c>
      <c r="E624" t="s">
        <v>58</v>
      </c>
      <c r="F624">
        <v>12326442</v>
      </c>
      <c r="G624">
        <v>45019</v>
      </c>
      <c r="H624" t="s">
        <v>4436</v>
      </c>
      <c r="I624" t="s">
        <v>255</v>
      </c>
      <c r="J624" t="s">
        <v>249</v>
      </c>
      <c r="K624" t="s">
        <v>250</v>
      </c>
      <c r="L624" t="s">
        <v>251</v>
      </c>
      <c r="O624" s="111">
        <v>45019</v>
      </c>
      <c r="P624" t="s">
        <v>252</v>
      </c>
      <c r="Q624" t="s">
        <v>253</v>
      </c>
      <c r="R624" s="111">
        <v>45020</v>
      </c>
      <c r="W624">
        <v>0</v>
      </c>
      <c r="X624">
        <v>11186</v>
      </c>
      <c r="Y624">
        <v>28230</v>
      </c>
      <c r="Z624">
        <f t="shared" si="9"/>
        <v>39416</v>
      </c>
    </row>
    <row r="625" spans="1:26">
      <c r="A625" t="s">
        <v>246</v>
      </c>
      <c r="B625">
        <v>13130660607</v>
      </c>
      <c r="C625" t="s">
        <v>952</v>
      </c>
      <c r="D625" t="s">
        <v>57</v>
      </c>
      <c r="E625" t="s">
        <v>58</v>
      </c>
      <c r="F625">
        <v>12326610</v>
      </c>
      <c r="G625">
        <v>45019</v>
      </c>
      <c r="H625" t="s">
        <v>4437</v>
      </c>
      <c r="I625" t="s">
        <v>255</v>
      </c>
      <c r="J625" t="s">
        <v>249</v>
      </c>
      <c r="K625" t="s">
        <v>250</v>
      </c>
      <c r="L625" t="s">
        <v>251</v>
      </c>
      <c r="O625" s="111">
        <v>45019</v>
      </c>
      <c r="P625" t="s">
        <v>252</v>
      </c>
      <c r="Q625" t="s">
        <v>253</v>
      </c>
      <c r="R625" s="111">
        <v>45020</v>
      </c>
      <c r="W625">
        <v>0</v>
      </c>
      <c r="X625">
        <v>22305.51</v>
      </c>
      <c r="Y625">
        <v>29945.29</v>
      </c>
      <c r="Z625">
        <f t="shared" si="9"/>
        <v>52250.8</v>
      </c>
    </row>
    <row r="626" spans="1:26">
      <c r="A626" t="s">
        <v>246</v>
      </c>
      <c r="B626">
        <v>13130660607</v>
      </c>
      <c r="C626" t="s">
        <v>952</v>
      </c>
      <c r="D626" t="s">
        <v>57</v>
      </c>
      <c r="E626" t="s">
        <v>58</v>
      </c>
      <c r="F626">
        <v>12326267</v>
      </c>
      <c r="G626">
        <v>45021</v>
      </c>
      <c r="H626" t="s">
        <v>4438</v>
      </c>
      <c r="I626" t="s">
        <v>260</v>
      </c>
      <c r="L626" t="s">
        <v>251</v>
      </c>
      <c r="O626" s="111">
        <v>45021</v>
      </c>
      <c r="P626" t="s">
        <v>252</v>
      </c>
      <c r="Q626" t="s">
        <v>263</v>
      </c>
      <c r="R626" s="111">
        <v>45022</v>
      </c>
      <c r="W626">
        <v>0</v>
      </c>
      <c r="X626">
        <v>875</v>
      </c>
      <c r="Y626">
        <v>0</v>
      </c>
      <c r="Z626">
        <f t="shared" si="9"/>
        <v>875</v>
      </c>
    </row>
    <row r="627" spans="1:26">
      <c r="A627" t="s">
        <v>246</v>
      </c>
      <c r="B627">
        <v>13130660607</v>
      </c>
      <c r="C627" t="s">
        <v>952</v>
      </c>
      <c r="D627" t="s">
        <v>57</v>
      </c>
      <c r="E627" t="s">
        <v>58</v>
      </c>
      <c r="F627">
        <v>12338542</v>
      </c>
      <c r="G627">
        <v>45021</v>
      </c>
      <c r="H627" t="s">
        <v>4439</v>
      </c>
      <c r="I627" t="s">
        <v>255</v>
      </c>
      <c r="J627" t="s">
        <v>249</v>
      </c>
      <c r="K627" t="s">
        <v>250</v>
      </c>
      <c r="L627" t="s">
        <v>251</v>
      </c>
      <c r="O627" s="111">
        <v>45021</v>
      </c>
      <c r="P627" t="s">
        <v>252</v>
      </c>
      <c r="Q627" t="s">
        <v>253</v>
      </c>
      <c r="R627" s="111">
        <v>45022</v>
      </c>
      <c r="W627">
        <v>0</v>
      </c>
      <c r="X627">
        <v>9620.9</v>
      </c>
      <c r="Y627">
        <v>19588.990000000002</v>
      </c>
      <c r="Z627">
        <f t="shared" si="9"/>
        <v>29209.89</v>
      </c>
    </row>
    <row r="628" spans="1:26">
      <c r="A628" t="s">
        <v>246</v>
      </c>
      <c r="B628">
        <v>13130660607</v>
      </c>
      <c r="C628" t="s">
        <v>952</v>
      </c>
      <c r="D628" t="s">
        <v>57</v>
      </c>
      <c r="E628" t="s">
        <v>58</v>
      </c>
      <c r="F628">
        <v>12338652</v>
      </c>
      <c r="G628">
        <v>45021</v>
      </c>
      <c r="H628" t="s">
        <v>4440</v>
      </c>
      <c r="I628" t="s">
        <v>255</v>
      </c>
      <c r="J628" t="s">
        <v>249</v>
      </c>
      <c r="K628" t="s">
        <v>268</v>
      </c>
      <c r="L628" t="s">
        <v>251</v>
      </c>
      <c r="O628" s="111">
        <v>45021</v>
      </c>
      <c r="P628" t="s">
        <v>252</v>
      </c>
      <c r="Q628" t="s">
        <v>253</v>
      </c>
      <c r="R628" s="111">
        <v>45022</v>
      </c>
      <c r="W628">
        <v>0</v>
      </c>
      <c r="X628">
        <v>12301.3</v>
      </c>
      <c r="Y628">
        <v>10790.8</v>
      </c>
      <c r="Z628">
        <f t="shared" si="9"/>
        <v>23092.1</v>
      </c>
    </row>
    <row r="629" spans="1:26">
      <c r="A629" t="s">
        <v>246</v>
      </c>
      <c r="B629">
        <v>13130660607</v>
      </c>
      <c r="C629" t="s">
        <v>952</v>
      </c>
      <c r="D629" t="s">
        <v>57</v>
      </c>
      <c r="E629" t="s">
        <v>58</v>
      </c>
      <c r="F629">
        <v>12343070</v>
      </c>
      <c r="G629">
        <v>45022</v>
      </c>
      <c r="H629" t="s">
        <v>4441</v>
      </c>
      <c r="I629" t="s">
        <v>255</v>
      </c>
      <c r="J629" t="s">
        <v>249</v>
      </c>
      <c r="K629" t="s">
        <v>250</v>
      </c>
      <c r="L629" t="s">
        <v>251</v>
      </c>
      <c r="O629" s="111">
        <v>45022</v>
      </c>
      <c r="P629" t="s">
        <v>252</v>
      </c>
      <c r="Q629" t="s">
        <v>253</v>
      </c>
      <c r="R629" s="111">
        <v>45042</v>
      </c>
      <c r="W629">
        <v>0</v>
      </c>
      <c r="X629">
        <v>0.1</v>
      </c>
      <c r="Y629">
        <v>5.2</v>
      </c>
      <c r="Z629">
        <f t="shared" si="9"/>
        <v>5.3</v>
      </c>
    </row>
    <row r="630" spans="1:26">
      <c r="A630" t="s">
        <v>246</v>
      </c>
      <c r="B630">
        <v>13130660607</v>
      </c>
      <c r="C630" t="s">
        <v>952</v>
      </c>
      <c r="D630" t="s">
        <v>57</v>
      </c>
      <c r="E630" t="s">
        <v>58</v>
      </c>
      <c r="F630">
        <v>12351625</v>
      </c>
      <c r="G630">
        <v>45027</v>
      </c>
      <c r="H630" t="s">
        <v>4442</v>
      </c>
      <c r="I630" t="s">
        <v>255</v>
      </c>
      <c r="J630" t="s">
        <v>249</v>
      </c>
      <c r="K630" t="s">
        <v>268</v>
      </c>
      <c r="L630" t="s">
        <v>251</v>
      </c>
      <c r="O630" s="111">
        <v>45027</v>
      </c>
      <c r="P630" t="s">
        <v>252</v>
      </c>
      <c r="Q630" t="s">
        <v>253</v>
      </c>
      <c r="R630" s="111">
        <v>45028</v>
      </c>
      <c r="W630">
        <v>0</v>
      </c>
      <c r="X630">
        <v>1514</v>
      </c>
      <c r="Y630">
        <v>717</v>
      </c>
      <c r="Z630">
        <f t="shared" si="9"/>
        <v>2231</v>
      </c>
    </row>
    <row r="631" spans="1:26">
      <c r="A631" t="s">
        <v>246</v>
      </c>
      <c r="B631">
        <v>13130660607</v>
      </c>
      <c r="C631" t="s">
        <v>952</v>
      </c>
      <c r="D631" t="s">
        <v>57</v>
      </c>
      <c r="E631" t="s">
        <v>58</v>
      </c>
      <c r="F631">
        <v>12356972</v>
      </c>
      <c r="G631">
        <v>45028</v>
      </c>
      <c r="H631" t="s">
        <v>4443</v>
      </c>
      <c r="I631" t="s">
        <v>255</v>
      </c>
      <c r="J631" t="s">
        <v>249</v>
      </c>
      <c r="K631" t="s">
        <v>250</v>
      </c>
      <c r="L631" t="s">
        <v>251</v>
      </c>
      <c r="O631" s="111">
        <v>45028</v>
      </c>
      <c r="P631" t="s">
        <v>252</v>
      </c>
      <c r="Q631" t="s">
        <v>253</v>
      </c>
      <c r="R631" s="111">
        <v>45029</v>
      </c>
      <c r="W631">
        <v>0</v>
      </c>
      <c r="X631">
        <v>2630</v>
      </c>
      <c r="Y631">
        <v>7881</v>
      </c>
      <c r="Z631">
        <f t="shared" si="9"/>
        <v>10511</v>
      </c>
    </row>
    <row r="632" spans="1:26">
      <c r="A632" t="s">
        <v>246</v>
      </c>
      <c r="B632">
        <v>13130660607</v>
      </c>
      <c r="C632" t="s">
        <v>952</v>
      </c>
      <c r="D632" t="s">
        <v>57</v>
      </c>
      <c r="E632" t="s">
        <v>58</v>
      </c>
      <c r="F632">
        <v>12363941</v>
      </c>
      <c r="G632">
        <v>45029</v>
      </c>
      <c r="H632" t="s">
        <v>4444</v>
      </c>
      <c r="I632" t="s">
        <v>255</v>
      </c>
      <c r="J632" t="s">
        <v>249</v>
      </c>
      <c r="K632" t="s">
        <v>250</v>
      </c>
      <c r="L632" t="s">
        <v>251</v>
      </c>
      <c r="O632" s="111">
        <v>45029</v>
      </c>
      <c r="P632" t="s">
        <v>252</v>
      </c>
      <c r="Q632" t="s">
        <v>253</v>
      </c>
      <c r="R632" s="111">
        <v>45034</v>
      </c>
      <c r="W632">
        <v>0</v>
      </c>
      <c r="X632">
        <v>580.70000000000005</v>
      </c>
      <c r="Y632">
        <v>3120.19</v>
      </c>
      <c r="Z632">
        <f t="shared" si="9"/>
        <v>3700.8900000000003</v>
      </c>
    </row>
    <row r="633" spans="1:26">
      <c r="A633" t="s">
        <v>246</v>
      </c>
      <c r="B633">
        <v>13130660607</v>
      </c>
      <c r="C633" t="s">
        <v>952</v>
      </c>
      <c r="D633" t="s">
        <v>57</v>
      </c>
      <c r="E633" t="s">
        <v>58</v>
      </c>
      <c r="F633">
        <v>12369630</v>
      </c>
      <c r="G633">
        <v>45031</v>
      </c>
      <c r="H633" t="s">
        <v>4445</v>
      </c>
      <c r="I633" t="s">
        <v>255</v>
      </c>
      <c r="J633" t="s">
        <v>249</v>
      </c>
      <c r="K633" t="s">
        <v>268</v>
      </c>
      <c r="L633" t="s">
        <v>251</v>
      </c>
      <c r="O633" s="111">
        <v>45031</v>
      </c>
      <c r="P633" t="s">
        <v>252</v>
      </c>
      <c r="Q633" t="s">
        <v>253</v>
      </c>
      <c r="R633" s="111">
        <v>45034</v>
      </c>
      <c r="W633">
        <v>0</v>
      </c>
      <c r="X633">
        <v>486.24</v>
      </c>
      <c r="Y633">
        <v>957.75</v>
      </c>
      <c r="Z633">
        <f t="shared" si="9"/>
        <v>1443.99</v>
      </c>
    </row>
    <row r="634" spans="1:26">
      <c r="A634" t="s">
        <v>246</v>
      </c>
      <c r="B634">
        <v>13130660607</v>
      </c>
      <c r="C634" t="s">
        <v>952</v>
      </c>
      <c r="D634" t="s">
        <v>57</v>
      </c>
      <c r="E634" t="s">
        <v>58</v>
      </c>
      <c r="F634">
        <v>12371985</v>
      </c>
      <c r="G634">
        <v>45031</v>
      </c>
      <c r="H634" t="s">
        <v>4446</v>
      </c>
      <c r="I634" t="s">
        <v>260</v>
      </c>
      <c r="J634" t="s">
        <v>249</v>
      </c>
      <c r="K634" t="s">
        <v>250</v>
      </c>
      <c r="L634" t="s">
        <v>251</v>
      </c>
      <c r="O634" s="111">
        <v>45031</v>
      </c>
      <c r="P634" t="s">
        <v>252</v>
      </c>
      <c r="Q634" t="s">
        <v>253</v>
      </c>
      <c r="R634" s="111">
        <v>45043</v>
      </c>
      <c r="W634">
        <v>0</v>
      </c>
      <c r="X634">
        <v>470.3</v>
      </c>
      <c r="Y634">
        <v>4535.2</v>
      </c>
      <c r="Z634">
        <f t="shared" si="9"/>
        <v>5005.5</v>
      </c>
    </row>
    <row r="635" spans="1:26">
      <c r="A635" t="s">
        <v>246</v>
      </c>
      <c r="B635">
        <v>13130660607</v>
      </c>
      <c r="C635" t="s">
        <v>952</v>
      </c>
      <c r="D635" t="s">
        <v>57</v>
      </c>
      <c r="E635" t="s">
        <v>58</v>
      </c>
      <c r="F635">
        <v>12372006</v>
      </c>
      <c r="G635">
        <v>45031</v>
      </c>
      <c r="H635" t="s">
        <v>4447</v>
      </c>
      <c r="I635" t="s">
        <v>255</v>
      </c>
      <c r="J635" t="s">
        <v>249</v>
      </c>
      <c r="K635" t="s">
        <v>250</v>
      </c>
      <c r="L635" t="s">
        <v>251</v>
      </c>
      <c r="O635" s="111">
        <v>45031</v>
      </c>
      <c r="P635" t="s">
        <v>252</v>
      </c>
      <c r="Q635" t="s">
        <v>253</v>
      </c>
      <c r="R635" s="111">
        <v>45034</v>
      </c>
      <c r="W635">
        <v>0</v>
      </c>
      <c r="X635">
        <v>0</v>
      </c>
      <c r="Y635">
        <v>100</v>
      </c>
      <c r="Z635">
        <f t="shared" si="9"/>
        <v>100</v>
      </c>
    </row>
    <row r="636" spans="1:26">
      <c r="A636" t="s">
        <v>246</v>
      </c>
      <c r="B636">
        <v>13130660607</v>
      </c>
      <c r="C636" t="s">
        <v>952</v>
      </c>
      <c r="D636" t="s">
        <v>57</v>
      </c>
      <c r="E636" t="s">
        <v>58</v>
      </c>
      <c r="F636">
        <v>12373159</v>
      </c>
      <c r="G636">
        <v>45033</v>
      </c>
      <c r="H636" t="s">
        <v>4448</v>
      </c>
      <c r="I636" t="s">
        <v>255</v>
      </c>
      <c r="J636" t="s">
        <v>249</v>
      </c>
      <c r="K636" t="s">
        <v>250</v>
      </c>
      <c r="L636" t="s">
        <v>251</v>
      </c>
      <c r="O636" s="111">
        <v>45033</v>
      </c>
      <c r="P636" t="s">
        <v>252</v>
      </c>
      <c r="Q636" t="s">
        <v>253</v>
      </c>
      <c r="R636" s="111">
        <v>45034</v>
      </c>
      <c r="W636">
        <v>0</v>
      </c>
      <c r="X636">
        <v>1210</v>
      </c>
      <c r="Y636">
        <v>2180</v>
      </c>
      <c r="Z636">
        <f t="shared" si="9"/>
        <v>3390</v>
      </c>
    </row>
    <row r="637" spans="1:26">
      <c r="A637" t="s">
        <v>246</v>
      </c>
      <c r="B637">
        <v>13130660607</v>
      </c>
      <c r="C637" t="s">
        <v>952</v>
      </c>
      <c r="D637" t="s">
        <v>57</v>
      </c>
      <c r="E637" t="s">
        <v>58</v>
      </c>
      <c r="F637">
        <v>12373339</v>
      </c>
      <c r="G637">
        <v>45033</v>
      </c>
      <c r="H637" t="s">
        <v>4449</v>
      </c>
      <c r="I637" t="s">
        <v>255</v>
      </c>
      <c r="J637" t="s">
        <v>249</v>
      </c>
      <c r="K637" t="s">
        <v>268</v>
      </c>
      <c r="L637" t="s">
        <v>251</v>
      </c>
      <c r="O637" s="111">
        <v>45033</v>
      </c>
      <c r="P637" t="s">
        <v>252</v>
      </c>
      <c r="Q637" t="s">
        <v>282</v>
      </c>
      <c r="R637" s="111">
        <v>45034</v>
      </c>
      <c r="W637">
        <v>0</v>
      </c>
      <c r="X637">
        <v>171.5</v>
      </c>
      <c r="Y637">
        <v>0</v>
      </c>
      <c r="Z637">
        <f t="shared" si="9"/>
        <v>171.5</v>
      </c>
    </row>
    <row r="638" spans="1:26">
      <c r="A638" t="s">
        <v>246</v>
      </c>
      <c r="B638">
        <v>13130660607</v>
      </c>
      <c r="C638" t="s">
        <v>952</v>
      </c>
      <c r="D638" t="s">
        <v>57</v>
      </c>
      <c r="E638" t="s">
        <v>58</v>
      </c>
      <c r="F638">
        <v>12372348</v>
      </c>
      <c r="G638">
        <v>45033</v>
      </c>
      <c r="H638" t="s">
        <v>4450</v>
      </c>
      <c r="I638" t="s">
        <v>255</v>
      </c>
      <c r="J638" t="s">
        <v>249</v>
      </c>
      <c r="K638" t="s">
        <v>250</v>
      </c>
      <c r="L638" t="s">
        <v>251</v>
      </c>
      <c r="O638" s="111">
        <v>45034</v>
      </c>
      <c r="P638" t="s">
        <v>252</v>
      </c>
      <c r="Q638" t="s">
        <v>253</v>
      </c>
      <c r="R638" s="111">
        <v>45065</v>
      </c>
      <c r="W638">
        <v>0</v>
      </c>
      <c r="X638">
        <v>0</v>
      </c>
      <c r="Y638">
        <v>1022.04</v>
      </c>
      <c r="Z638">
        <f t="shared" si="9"/>
        <v>1022.04</v>
      </c>
    </row>
    <row r="639" spans="1:26">
      <c r="A639" t="s">
        <v>246</v>
      </c>
      <c r="B639">
        <v>13130660607</v>
      </c>
      <c r="C639" t="s">
        <v>952</v>
      </c>
      <c r="D639" t="s">
        <v>57</v>
      </c>
      <c r="E639" t="s">
        <v>58</v>
      </c>
      <c r="F639">
        <v>12385677</v>
      </c>
      <c r="G639">
        <v>45035</v>
      </c>
      <c r="H639" t="s">
        <v>4451</v>
      </c>
      <c r="I639" t="s">
        <v>255</v>
      </c>
      <c r="J639" t="s">
        <v>249</v>
      </c>
      <c r="K639" t="s">
        <v>250</v>
      </c>
      <c r="L639" t="s">
        <v>251</v>
      </c>
      <c r="O639" s="111">
        <v>45035</v>
      </c>
      <c r="P639" t="s">
        <v>252</v>
      </c>
      <c r="Q639" t="s">
        <v>253</v>
      </c>
      <c r="R639" s="111">
        <v>45036</v>
      </c>
      <c r="W639">
        <v>0</v>
      </c>
      <c r="X639">
        <v>362.5</v>
      </c>
      <c r="Y639">
        <v>1030</v>
      </c>
      <c r="Z639">
        <f t="shared" si="9"/>
        <v>1392.5</v>
      </c>
    </row>
    <row r="640" spans="1:26">
      <c r="A640" t="s">
        <v>246</v>
      </c>
      <c r="B640">
        <v>13130660607</v>
      </c>
      <c r="C640" t="s">
        <v>952</v>
      </c>
      <c r="D640" t="s">
        <v>57</v>
      </c>
      <c r="E640" t="s">
        <v>58</v>
      </c>
      <c r="F640">
        <v>12389373</v>
      </c>
      <c r="G640">
        <v>45036</v>
      </c>
      <c r="H640" t="s">
        <v>4452</v>
      </c>
      <c r="I640" t="s">
        <v>255</v>
      </c>
      <c r="J640" t="s">
        <v>249</v>
      </c>
      <c r="K640" t="s">
        <v>268</v>
      </c>
      <c r="L640" t="s">
        <v>251</v>
      </c>
      <c r="O640" s="111">
        <v>45036</v>
      </c>
      <c r="P640" t="s">
        <v>252</v>
      </c>
      <c r="Q640" t="s">
        <v>253</v>
      </c>
      <c r="R640" s="111">
        <v>45040</v>
      </c>
      <c r="W640">
        <v>0</v>
      </c>
      <c r="X640">
        <v>0</v>
      </c>
      <c r="Y640">
        <v>526</v>
      </c>
      <c r="Z640">
        <f t="shared" si="9"/>
        <v>526</v>
      </c>
    </row>
    <row r="641" spans="1:26">
      <c r="A641" t="s">
        <v>246</v>
      </c>
      <c r="B641">
        <v>13130660607</v>
      </c>
      <c r="C641" t="s">
        <v>952</v>
      </c>
      <c r="D641" t="s">
        <v>57</v>
      </c>
      <c r="E641" t="s">
        <v>58</v>
      </c>
      <c r="F641">
        <v>12384945</v>
      </c>
      <c r="G641">
        <v>45036</v>
      </c>
      <c r="H641" t="s">
        <v>4453</v>
      </c>
      <c r="I641" t="s">
        <v>255</v>
      </c>
      <c r="J641" t="s">
        <v>249</v>
      </c>
      <c r="K641" t="s">
        <v>250</v>
      </c>
      <c r="L641" t="s">
        <v>251</v>
      </c>
      <c r="O641" s="111">
        <v>45036</v>
      </c>
      <c r="P641" t="s">
        <v>252</v>
      </c>
      <c r="Q641" t="s">
        <v>282</v>
      </c>
      <c r="R641" s="111">
        <v>45040</v>
      </c>
      <c r="W641">
        <v>0</v>
      </c>
      <c r="X641">
        <v>2263.5</v>
      </c>
      <c r="Y641">
        <v>0</v>
      </c>
      <c r="Z641">
        <f t="shared" si="9"/>
        <v>2263.5</v>
      </c>
    </row>
    <row r="642" spans="1:26">
      <c r="A642" t="s">
        <v>246</v>
      </c>
      <c r="B642">
        <v>13130660607</v>
      </c>
      <c r="C642" t="s">
        <v>952</v>
      </c>
      <c r="D642" t="s">
        <v>57</v>
      </c>
      <c r="E642" t="s">
        <v>58</v>
      </c>
      <c r="F642">
        <v>12369440</v>
      </c>
      <c r="G642">
        <v>45048</v>
      </c>
      <c r="H642" t="s">
        <v>4898</v>
      </c>
      <c r="I642" t="s">
        <v>255</v>
      </c>
      <c r="J642" t="s">
        <v>249</v>
      </c>
      <c r="K642" t="s">
        <v>250</v>
      </c>
      <c r="L642" t="s">
        <v>251</v>
      </c>
      <c r="O642" s="111">
        <v>45048</v>
      </c>
      <c r="P642" t="s">
        <v>252</v>
      </c>
      <c r="Q642" t="s">
        <v>253</v>
      </c>
      <c r="R642" s="111">
        <v>45049</v>
      </c>
      <c r="W642">
        <v>0</v>
      </c>
      <c r="X642">
        <v>0</v>
      </c>
      <c r="Y642">
        <v>6503.4</v>
      </c>
      <c r="Z642">
        <f t="shared" si="9"/>
        <v>6503.4</v>
      </c>
    </row>
    <row r="643" spans="1:26">
      <c r="A643" t="s">
        <v>246</v>
      </c>
      <c r="B643">
        <v>13130660607</v>
      </c>
      <c r="C643" t="s">
        <v>952</v>
      </c>
      <c r="D643" t="s">
        <v>57</v>
      </c>
      <c r="E643" t="s">
        <v>58</v>
      </c>
      <c r="F643">
        <v>12351667</v>
      </c>
      <c r="G643">
        <v>45049</v>
      </c>
      <c r="H643" t="s">
        <v>4899</v>
      </c>
      <c r="I643" t="s">
        <v>260</v>
      </c>
      <c r="L643" t="s">
        <v>251</v>
      </c>
      <c r="O643" s="111">
        <v>45049</v>
      </c>
      <c r="P643" t="s">
        <v>252</v>
      </c>
      <c r="Q643" t="s">
        <v>263</v>
      </c>
      <c r="R643" s="111"/>
      <c r="W643">
        <v>0</v>
      </c>
      <c r="X643">
        <v>0</v>
      </c>
      <c r="Y643">
        <v>0</v>
      </c>
      <c r="Z643">
        <f t="shared" ref="Z643:Z706" si="10">SUM(W643:Y643)</f>
        <v>0</v>
      </c>
    </row>
    <row r="644" spans="1:26">
      <c r="A644" t="s">
        <v>246</v>
      </c>
      <c r="B644">
        <v>13130660607</v>
      </c>
      <c r="C644" t="s">
        <v>952</v>
      </c>
      <c r="D644" t="s">
        <v>57</v>
      </c>
      <c r="E644" t="s">
        <v>58</v>
      </c>
      <c r="F644">
        <v>12122105</v>
      </c>
      <c r="G644">
        <v>45050</v>
      </c>
      <c r="H644" t="s">
        <v>4900</v>
      </c>
      <c r="I644" t="s">
        <v>255</v>
      </c>
      <c r="J644" t="s">
        <v>249</v>
      </c>
      <c r="K644" t="s">
        <v>268</v>
      </c>
      <c r="L644" t="s">
        <v>251</v>
      </c>
      <c r="O644" s="111">
        <v>45050</v>
      </c>
      <c r="P644" t="s">
        <v>252</v>
      </c>
      <c r="Q644" t="s">
        <v>253</v>
      </c>
      <c r="R644" s="111">
        <v>45051</v>
      </c>
      <c r="W644">
        <v>0</v>
      </c>
      <c r="X644">
        <v>0</v>
      </c>
      <c r="Y644">
        <v>21087.1</v>
      </c>
      <c r="Z644">
        <f t="shared" si="10"/>
        <v>21087.1</v>
      </c>
    </row>
    <row r="645" spans="1:26">
      <c r="A645" t="s">
        <v>246</v>
      </c>
      <c r="B645">
        <v>13130660607</v>
      </c>
      <c r="C645" t="s">
        <v>952</v>
      </c>
      <c r="D645" t="s">
        <v>57</v>
      </c>
      <c r="E645" t="s">
        <v>58</v>
      </c>
      <c r="F645">
        <v>12441381</v>
      </c>
      <c r="G645">
        <v>45050</v>
      </c>
      <c r="H645" t="s">
        <v>4901</v>
      </c>
      <c r="I645" t="s">
        <v>255</v>
      </c>
      <c r="J645" t="s">
        <v>249</v>
      </c>
      <c r="K645" t="s">
        <v>268</v>
      </c>
      <c r="L645" t="s">
        <v>251</v>
      </c>
      <c r="O645" s="111">
        <v>45050</v>
      </c>
      <c r="P645" t="s">
        <v>252</v>
      </c>
      <c r="Q645" t="s">
        <v>253</v>
      </c>
      <c r="R645" s="111">
        <v>45054</v>
      </c>
      <c r="W645">
        <v>0</v>
      </c>
      <c r="X645">
        <v>0</v>
      </c>
      <c r="Y645">
        <v>22079.3</v>
      </c>
      <c r="Z645">
        <f t="shared" si="10"/>
        <v>22079.3</v>
      </c>
    </row>
    <row r="646" spans="1:26">
      <c r="A646" t="s">
        <v>246</v>
      </c>
      <c r="B646">
        <v>13130660607</v>
      </c>
      <c r="C646" t="s">
        <v>952</v>
      </c>
      <c r="D646" t="s">
        <v>57</v>
      </c>
      <c r="E646" t="s">
        <v>58</v>
      </c>
      <c r="F646">
        <v>12462732</v>
      </c>
      <c r="G646">
        <v>45055</v>
      </c>
      <c r="H646" t="s">
        <v>4902</v>
      </c>
      <c r="I646" t="s">
        <v>255</v>
      </c>
      <c r="J646" t="s">
        <v>249</v>
      </c>
      <c r="K646" t="s">
        <v>250</v>
      </c>
      <c r="L646" t="s">
        <v>251</v>
      </c>
      <c r="O646" s="111">
        <v>45055</v>
      </c>
      <c r="P646" t="s">
        <v>252</v>
      </c>
      <c r="Q646" t="s">
        <v>253</v>
      </c>
      <c r="R646" s="111">
        <v>45056</v>
      </c>
      <c r="W646">
        <v>0</v>
      </c>
      <c r="X646">
        <v>0</v>
      </c>
      <c r="Y646">
        <v>652</v>
      </c>
      <c r="Z646">
        <f t="shared" si="10"/>
        <v>652</v>
      </c>
    </row>
    <row r="647" spans="1:26">
      <c r="A647" t="s">
        <v>246</v>
      </c>
      <c r="B647">
        <v>13130660607</v>
      </c>
      <c r="C647" t="s">
        <v>952</v>
      </c>
      <c r="D647" t="s">
        <v>57</v>
      </c>
      <c r="E647" t="s">
        <v>58</v>
      </c>
      <c r="F647">
        <v>12463008</v>
      </c>
      <c r="G647">
        <v>45055</v>
      </c>
      <c r="H647" t="s">
        <v>4903</v>
      </c>
      <c r="I647" t="s">
        <v>255</v>
      </c>
      <c r="J647" t="s">
        <v>249</v>
      </c>
      <c r="K647" t="s">
        <v>250</v>
      </c>
      <c r="L647" t="s">
        <v>251</v>
      </c>
      <c r="O647" s="111">
        <v>45055</v>
      </c>
      <c r="P647" t="s">
        <v>252</v>
      </c>
      <c r="Q647" t="s">
        <v>253</v>
      </c>
      <c r="R647" s="111">
        <v>45056</v>
      </c>
      <c r="W647">
        <v>0</v>
      </c>
      <c r="X647">
        <v>0</v>
      </c>
      <c r="Y647">
        <v>8618</v>
      </c>
      <c r="Z647">
        <f t="shared" si="10"/>
        <v>8618</v>
      </c>
    </row>
    <row r="648" spans="1:26">
      <c r="A648" t="s">
        <v>246</v>
      </c>
      <c r="B648">
        <v>13130660607</v>
      </c>
      <c r="C648" t="s">
        <v>952</v>
      </c>
      <c r="D648" t="s">
        <v>57</v>
      </c>
      <c r="E648" t="s">
        <v>58</v>
      </c>
      <c r="F648">
        <v>12463355</v>
      </c>
      <c r="G648">
        <v>45055</v>
      </c>
      <c r="H648" t="s">
        <v>4904</v>
      </c>
      <c r="I648" t="s">
        <v>255</v>
      </c>
      <c r="J648" t="s">
        <v>249</v>
      </c>
      <c r="K648" t="s">
        <v>250</v>
      </c>
      <c r="L648" t="s">
        <v>251</v>
      </c>
      <c r="O648" s="111">
        <v>45055</v>
      </c>
      <c r="P648" t="s">
        <v>252</v>
      </c>
      <c r="Q648" t="s">
        <v>253</v>
      </c>
      <c r="R648" s="111">
        <v>45056</v>
      </c>
      <c r="W648">
        <v>0</v>
      </c>
      <c r="X648">
        <v>0</v>
      </c>
      <c r="Y648">
        <v>901</v>
      </c>
      <c r="Z648">
        <f t="shared" si="10"/>
        <v>901</v>
      </c>
    </row>
    <row r="649" spans="1:26">
      <c r="A649" t="s">
        <v>246</v>
      </c>
      <c r="B649">
        <v>13130660607</v>
      </c>
      <c r="C649" t="s">
        <v>952</v>
      </c>
      <c r="D649" t="s">
        <v>57</v>
      </c>
      <c r="E649" t="s">
        <v>58</v>
      </c>
      <c r="F649">
        <v>12467970</v>
      </c>
      <c r="G649">
        <v>45056</v>
      </c>
      <c r="H649" t="s">
        <v>4905</v>
      </c>
      <c r="I649" t="s">
        <v>255</v>
      </c>
      <c r="J649" t="s">
        <v>249</v>
      </c>
      <c r="K649" t="s">
        <v>250</v>
      </c>
      <c r="L649" t="s">
        <v>251</v>
      </c>
      <c r="O649" s="111">
        <v>45056</v>
      </c>
      <c r="P649" t="s">
        <v>252</v>
      </c>
      <c r="Q649" t="s">
        <v>253</v>
      </c>
      <c r="R649" s="111">
        <v>45057</v>
      </c>
      <c r="W649">
        <v>0</v>
      </c>
      <c r="X649">
        <v>0</v>
      </c>
      <c r="Y649">
        <v>14.5</v>
      </c>
      <c r="Z649">
        <f t="shared" si="10"/>
        <v>14.5</v>
      </c>
    </row>
    <row r="650" spans="1:26">
      <c r="A650" t="s">
        <v>246</v>
      </c>
      <c r="B650">
        <v>13130660607</v>
      </c>
      <c r="C650" t="s">
        <v>952</v>
      </c>
      <c r="D650" t="s">
        <v>57</v>
      </c>
      <c r="E650" t="s">
        <v>58</v>
      </c>
      <c r="F650">
        <v>12479938</v>
      </c>
      <c r="G650">
        <v>45058</v>
      </c>
      <c r="H650" t="s">
        <v>4906</v>
      </c>
      <c r="I650" t="s">
        <v>255</v>
      </c>
      <c r="J650" t="s">
        <v>249</v>
      </c>
      <c r="K650" t="s">
        <v>250</v>
      </c>
      <c r="L650" t="s">
        <v>251</v>
      </c>
      <c r="O650" s="111">
        <v>45058</v>
      </c>
      <c r="P650" t="s">
        <v>252</v>
      </c>
      <c r="Q650" t="s">
        <v>253</v>
      </c>
      <c r="R650" s="111">
        <v>45061</v>
      </c>
      <c r="W650">
        <v>0</v>
      </c>
      <c r="X650">
        <v>0</v>
      </c>
      <c r="Y650">
        <v>21857.63</v>
      </c>
      <c r="Z650">
        <f t="shared" si="10"/>
        <v>21857.63</v>
      </c>
    </row>
    <row r="651" spans="1:26">
      <c r="A651" t="s">
        <v>246</v>
      </c>
      <c r="B651">
        <v>13130660607</v>
      </c>
      <c r="C651" t="s">
        <v>952</v>
      </c>
      <c r="D651" t="s">
        <v>57</v>
      </c>
      <c r="E651" t="s">
        <v>58</v>
      </c>
      <c r="F651">
        <v>12385339</v>
      </c>
      <c r="G651">
        <v>45058</v>
      </c>
      <c r="H651" t="s">
        <v>4907</v>
      </c>
      <c r="I651" t="s">
        <v>255</v>
      </c>
      <c r="J651" t="s">
        <v>249</v>
      </c>
      <c r="K651" t="s">
        <v>250</v>
      </c>
      <c r="L651" t="s">
        <v>251</v>
      </c>
      <c r="O651" s="111">
        <v>45058</v>
      </c>
      <c r="P651" t="s">
        <v>252</v>
      </c>
      <c r="Q651" t="s">
        <v>257</v>
      </c>
      <c r="R651" s="111"/>
      <c r="W651">
        <v>0</v>
      </c>
      <c r="X651">
        <v>0</v>
      </c>
      <c r="Y651">
        <v>0</v>
      </c>
      <c r="Z651">
        <f t="shared" si="10"/>
        <v>0</v>
      </c>
    </row>
    <row r="652" spans="1:26">
      <c r="A652" t="s">
        <v>246</v>
      </c>
      <c r="B652">
        <v>13130660607</v>
      </c>
      <c r="C652" t="s">
        <v>952</v>
      </c>
      <c r="D652" t="s">
        <v>57</v>
      </c>
      <c r="E652" t="s">
        <v>58</v>
      </c>
      <c r="F652">
        <v>12485158</v>
      </c>
      <c r="G652">
        <v>45061</v>
      </c>
      <c r="H652" t="s">
        <v>4908</v>
      </c>
      <c r="I652" t="s">
        <v>255</v>
      </c>
      <c r="J652" t="s">
        <v>249</v>
      </c>
      <c r="K652" t="s">
        <v>250</v>
      </c>
      <c r="L652" t="s">
        <v>251</v>
      </c>
      <c r="O652" s="111">
        <v>45061</v>
      </c>
      <c r="P652" t="s">
        <v>252</v>
      </c>
      <c r="Q652" t="s">
        <v>253</v>
      </c>
      <c r="R652" s="111">
        <v>45062</v>
      </c>
      <c r="W652">
        <v>0</v>
      </c>
      <c r="X652">
        <v>0</v>
      </c>
      <c r="Y652">
        <v>1485</v>
      </c>
      <c r="Z652">
        <f t="shared" si="10"/>
        <v>1485</v>
      </c>
    </row>
    <row r="653" spans="1:26">
      <c r="A653" t="s">
        <v>246</v>
      </c>
      <c r="B653">
        <v>13130660607</v>
      </c>
      <c r="C653" t="s">
        <v>952</v>
      </c>
      <c r="D653" t="s">
        <v>57</v>
      </c>
      <c r="E653" t="s">
        <v>58</v>
      </c>
      <c r="F653">
        <v>6986012</v>
      </c>
      <c r="G653">
        <v>45062</v>
      </c>
      <c r="H653" t="s">
        <v>4909</v>
      </c>
      <c r="I653" t="s">
        <v>256</v>
      </c>
      <c r="J653" t="s">
        <v>249</v>
      </c>
      <c r="K653" t="s">
        <v>250</v>
      </c>
      <c r="L653" t="s">
        <v>251</v>
      </c>
      <c r="O653" s="111">
        <v>45062</v>
      </c>
      <c r="P653" t="s">
        <v>252</v>
      </c>
      <c r="Q653" t="s">
        <v>253</v>
      </c>
      <c r="R653" s="111">
        <v>45068</v>
      </c>
      <c r="W653">
        <v>1258</v>
      </c>
      <c r="X653">
        <v>3207</v>
      </c>
      <c r="Y653">
        <v>2283</v>
      </c>
      <c r="Z653">
        <f t="shared" si="10"/>
        <v>6748</v>
      </c>
    </row>
    <row r="654" spans="1:26">
      <c r="A654" t="s">
        <v>246</v>
      </c>
      <c r="B654">
        <v>14876583706</v>
      </c>
      <c r="C654" t="s">
        <v>949</v>
      </c>
      <c r="D654" t="s">
        <v>2171</v>
      </c>
      <c r="E654" t="s">
        <v>54</v>
      </c>
      <c r="F654">
        <v>12353148</v>
      </c>
      <c r="G654">
        <v>45027</v>
      </c>
      <c r="H654" t="s">
        <v>4454</v>
      </c>
      <c r="I654" t="s">
        <v>255</v>
      </c>
      <c r="J654" t="s">
        <v>249</v>
      </c>
      <c r="K654" t="s">
        <v>250</v>
      </c>
      <c r="L654" t="s">
        <v>251</v>
      </c>
      <c r="O654" s="111">
        <v>45027</v>
      </c>
      <c r="P654" t="s">
        <v>252</v>
      </c>
      <c r="Q654" t="s">
        <v>282</v>
      </c>
      <c r="R654" s="111">
        <v>45028</v>
      </c>
      <c r="W654">
        <v>0</v>
      </c>
      <c r="X654">
        <v>134</v>
      </c>
      <c r="Y654">
        <v>0</v>
      </c>
      <c r="Z654">
        <f t="shared" si="10"/>
        <v>134</v>
      </c>
    </row>
    <row r="655" spans="1:26">
      <c r="A655" t="s">
        <v>246</v>
      </c>
      <c r="B655">
        <v>14876583706</v>
      </c>
      <c r="C655" t="s">
        <v>949</v>
      </c>
      <c r="D655" t="s">
        <v>264</v>
      </c>
      <c r="E655" t="s">
        <v>54</v>
      </c>
      <c r="F655">
        <v>9067032</v>
      </c>
      <c r="G655">
        <v>44991</v>
      </c>
      <c r="H655" t="s">
        <v>3336</v>
      </c>
      <c r="I655" t="s">
        <v>255</v>
      </c>
      <c r="J655" t="s">
        <v>249</v>
      </c>
      <c r="K655" t="s">
        <v>250</v>
      </c>
      <c r="L655" t="s">
        <v>251</v>
      </c>
      <c r="O655" s="111">
        <v>44991</v>
      </c>
      <c r="P655" t="s">
        <v>252</v>
      </c>
      <c r="Q655" t="s">
        <v>282</v>
      </c>
      <c r="R655" s="111">
        <v>45008</v>
      </c>
      <c r="W655">
        <v>0</v>
      </c>
      <c r="X655">
        <v>0</v>
      </c>
      <c r="Y655">
        <v>0</v>
      </c>
      <c r="Z655">
        <f t="shared" si="10"/>
        <v>0</v>
      </c>
    </row>
    <row r="656" spans="1:26">
      <c r="A656" t="s">
        <v>246</v>
      </c>
      <c r="B656">
        <v>14876583706</v>
      </c>
      <c r="C656" t="s">
        <v>949</v>
      </c>
      <c r="D656" t="s">
        <v>264</v>
      </c>
      <c r="E656" t="s">
        <v>54</v>
      </c>
      <c r="F656">
        <v>12209665</v>
      </c>
      <c r="G656">
        <v>44993</v>
      </c>
      <c r="H656" t="s">
        <v>3338</v>
      </c>
      <c r="I656" t="s">
        <v>255</v>
      </c>
      <c r="L656" t="s">
        <v>251</v>
      </c>
      <c r="O656" s="111">
        <v>44993</v>
      </c>
      <c r="P656" t="s">
        <v>252</v>
      </c>
      <c r="Q656" t="s">
        <v>253</v>
      </c>
      <c r="R656" s="111">
        <v>44994</v>
      </c>
      <c r="W656">
        <v>0</v>
      </c>
      <c r="X656">
        <v>0</v>
      </c>
      <c r="Y656">
        <v>120</v>
      </c>
      <c r="Z656">
        <f t="shared" si="10"/>
        <v>120</v>
      </c>
    </row>
    <row r="657" spans="1:26">
      <c r="A657" t="s">
        <v>246</v>
      </c>
      <c r="B657">
        <v>14876583706</v>
      </c>
      <c r="C657" t="s">
        <v>949</v>
      </c>
      <c r="D657" t="s">
        <v>53</v>
      </c>
      <c r="E657" t="s">
        <v>54</v>
      </c>
      <c r="F657">
        <v>12182793</v>
      </c>
      <c r="G657">
        <v>44986</v>
      </c>
      <c r="H657" t="s">
        <v>3339</v>
      </c>
      <c r="I657" t="s">
        <v>255</v>
      </c>
      <c r="J657" t="s">
        <v>249</v>
      </c>
      <c r="K657" t="s">
        <v>250</v>
      </c>
      <c r="L657" t="s">
        <v>251</v>
      </c>
      <c r="O657" s="111">
        <v>44986</v>
      </c>
      <c r="P657" t="s">
        <v>252</v>
      </c>
      <c r="Q657" t="s">
        <v>253</v>
      </c>
      <c r="R657" s="111">
        <v>44987</v>
      </c>
      <c r="W657">
        <v>2188.5</v>
      </c>
      <c r="X657">
        <v>1587</v>
      </c>
      <c r="Y657">
        <v>1604.5</v>
      </c>
      <c r="Z657">
        <f t="shared" si="10"/>
        <v>5380</v>
      </c>
    </row>
    <row r="658" spans="1:26">
      <c r="A658" t="s">
        <v>246</v>
      </c>
      <c r="B658">
        <v>14876583706</v>
      </c>
      <c r="C658" t="s">
        <v>949</v>
      </c>
      <c r="D658" t="s">
        <v>53</v>
      </c>
      <c r="E658" t="s">
        <v>54</v>
      </c>
      <c r="F658">
        <v>12190408</v>
      </c>
      <c r="G658">
        <v>44987</v>
      </c>
      <c r="H658" t="s">
        <v>3340</v>
      </c>
      <c r="I658" t="s">
        <v>255</v>
      </c>
      <c r="L658" t="s">
        <v>251</v>
      </c>
      <c r="O658" s="111">
        <v>44987</v>
      </c>
      <c r="P658" t="s">
        <v>252</v>
      </c>
      <c r="Q658" t="s">
        <v>263</v>
      </c>
      <c r="R658" s="111">
        <v>44988</v>
      </c>
      <c r="W658">
        <v>953</v>
      </c>
      <c r="X658">
        <v>0</v>
      </c>
      <c r="Y658">
        <v>0</v>
      </c>
      <c r="Z658">
        <f t="shared" si="10"/>
        <v>953</v>
      </c>
    </row>
    <row r="659" spans="1:26">
      <c r="A659" t="s">
        <v>246</v>
      </c>
      <c r="B659">
        <v>14876583706</v>
      </c>
      <c r="C659" t="s">
        <v>949</v>
      </c>
      <c r="D659" t="s">
        <v>53</v>
      </c>
      <c r="E659" t="s">
        <v>54</v>
      </c>
      <c r="F659">
        <v>12204220</v>
      </c>
      <c r="G659">
        <v>44992</v>
      </c>
      <c r="H659" t="s">
        <v>3341</v>
      </c>
      <c r="I659" t="s">
        <v>255</v>
      </c>
      <c r="J659" t="s">
        <v>249</v>
      </c>
      <c r="K659" t="s">
        <v>250</v>
      </c>
      <c r="L659" t="s">
        <v>251</v>
      </c>
      <c r="O659" s="111">
        <v>44992</v>
      </c>
      <c r="P659" t="s">
        <v>252</v>
      </c>
      <c r="Q659" t="s">
        <v>282</v>
      </c>
      <c r="R659" s="111">
        <v>45026</v>
      </c>
      <c r="W659">
        <v>0</v>
      </c>
      <c r="X659">
        <v>562</v>
      </c>
      <c r="Y659">
        <v>0</v>
      </c>
      <c r="Z659">
        <f t="shared" si="10"/>
        <v>562</v>
      </c>
    </row>
    <row r="660" spans="1:26">
      <c r="A660" t="s">
        <v>246</v>
      </c>
      <c r="B660">
        <v>14876583706</v>
      </c>
      <c r="C660" t="s">
        <v>949</v>
      </c>
      <c r="D660" t="s">
        <v>53</v>
      </c>
      <c r="E660" t="s">
        <v>54</v>
      </c>
      <c r="F660">
        <v>12223868</v>
      </c>
      <c r="G660">
        <v>44996</v>
      </c>
      <c r="H660" t="s">
        <v>3343</v>
      </c>
      <c r="I660" t="s">
        <v>255</v>
      </c>
      <c r="J660" t="s">
        <v>249</v>
      </c>
      <c r="K660" t="s">
        <v>250</v>
      </c>
      <c r="L660" t="s">
        <v>251</v>
      </c>
      <c r="O660" s="111">
        <v>44996</v>
      </c>
      <c r="P660" t="s">
        <v>252</v>
      </c>
      <c r="Q660" t="s">
        <v>253</v>
      </c>
      <c r="R660" s="111">
        <v>44998</v>
      </c>
      <c r="W660">
        <v>11793.1</v>
      </c>
      <c r="X660">
        <v>14227.4</v>
      </c>
      <c r="Y660">
        <v>19660.3</v>
      </c>
      <c r="Z660">
        <f t="shared" si="10"/>
        <v>45680.800000000003</v>
      </c>
    </row>
    <row r="661" spans="1:26">
      <c r="A661" t="s">
        <v>246</v>
      </c>
      <c r="B661">
        <v>14876583706</v>
      </c>
      <c r="C661" t="s">
        <v>949</v>
      </c>
      <c r="D661" t="s">
        <v>53</v>
      </c>
      <c r="E661" t="s">
        <v>54</v>
      </c>
      <c r="F661">
        <v>12223829</v>
      </c>
      <c r="G661">
        <v>44996</v>
      </c>
      <c r="H661" t="s">
        <v>3342</v>
      </c>
      <c r="I661" t="s">
        <v>255</v>
      </c>
      <c r="J661" t="s">
        <v>249</v>
      </c>
      <c r="K661" t="s">
        <v>250</v>
      </c>
      <c r="L661" t="s">
        <v>251</v>
      </c>
      <c r="O661" s="111">
        <v>44996</v>
      </c>
      <c r="P661" t="s">
        <v>252</v>
      </c>
      <c r="Q661" t="s">
        <v>253</v>
      </c>
      <c r="R661" s="111">
        <v>44999</v>
      </c>
      <c r="W661">
        <v>19658.2</v>
      </c>
      <c r="X661">
        <v>14135.55</v>
      </c>
      <c r="Y661">
        <v>28999.41</v>
      </c>
      <c r="Z661">
        <f t="shared" si="10"/>
        <v>62793.16</v>
      </c>
    </row>
    <row r="662" spans="1:26">
      <c r="A662" t="s">
        <v>246</v>
      </c>
      <c r="B662">
        <v>14876583706</v>
      </c>
      <c r="C662" t="s">
        <v>949</v>
      </c>
      <c r="D662" t="s">
        <v>277</v>
      </c>
      <c r="E662" t="s">
        <v>54</v>
      </c>
      <c r="F662">
        <v>12174801</v>
      </c>
      <c r="G662">
        <v>44985</v>
      </c>
      <c r="H662" t="s">
        <v>3344</v>
      </c>
      <c r="I662" t="s">
        <v>255</v>
      </c>
      <c r="J662" t="s">
        <v>249</v>
      </c>
      <c r="K662" t="s">
        <v>1603</v>
      </c>
      <c r="L662" t="s">
        <v>251</v>
      </c>
      <c r="O662" s="111">
        <v>44992</v>
      </c>
      <c r="P662" t="s">
        <v>252</v>
      </c>
      <c r="Q662" t="s">
        <v>253</v>
      </c>
      <c r="R662" s="111">
        <v>45000</v>
      </c>
      <c r="W662">
        <v>4879.67</v>
      </c>
      <c r="X662">
        <v>4343.78</v>
      </c>
      <c r="Y662">
        <v>2632</v>
      </c>
      <c r="Z662">
        <f t="shared" si="10"/>
        <v>11855.45</v>
      </c>
    </row>
    <row r="663" spans="1:26">
      <c r="A663" t="s">
        <v>246</v>
      </c>
      <c r="B663">
        <v>16794853779</v>
      </c>
      <c r="C663" t="s">
        <v>624</v>
      </c>
      <c r="D663" t="s">
        <v>4423</v>
      </c>
      <c r="E663" t="s">
        <v>46</v>
      </c>
      <c r="F663">
        <v>12384069</v>
      </c>
      <c r="G663">
        <v>45035</v>
      </c>
      <c r="H663" t="s">
        <v>4455</v>
      </c>
      <c r="I663" t="s">
        <v>260</v>
      </c>
      <c r="L663" t="s">
        <v>251</v>
      </c>
      <c r="O663" s="111">
        <v>45035</v>
      </c>
      <c r="P663" t="s">
        <v>252</v>
      </c>
      <c r="Q663" t="s">
        <v>263</v>
      </c>
      <c r="R663" s="111"/>
      <c r="W663">
        <v>0</v>
      </c>
      <c r="X663">
        <v>0</v>
      </c>
      <c r="Y663">
        <v>0</v>
      </c>
      <c r="Z663">
        <f t="shared" si="10"/>
        <v>0</v>
      </c>
    </row>
    <row r="664" spans="1:26">
      <c r="A664" t="s">
        <v>246</v>
      </c>
      <c r="B664">
        <v>16794853779</v>
      </c>
      <c r="C664" t="s">
        <v>624</v>
      </c>
      <c r="D664" t="s">
        <v>4423</v>
      </c>
      <c r="E664" t="s">
        <v>46</v>
      </c>
      <c r="F664">
        <v>12384684</v>
      </c>
      <c r="G664">
        <v>45035</v>
      </c>
      <c r="H664" t="s">
        <v>4456</v>
      </c>
      <c r="I664" t="s">
        <v>255</v>
      </c>
      <c r="J664" t="s">
        <v>249</v>
      </c>
      <c r="K664" t="s">
        <v>250</v>
      </c>
      <c r="L664" t="s">
        <v>251</v>
      </c>
      <c r="O664" s="111">
        <v>45035</v>
      </c>
      <c r="P664" t="s">
        <v>252</v>
      </c>
      <c r="Q664" t="s">
        <v>253</v>
      </c>
      <c r="R664" s="111">
        <v>45040</v>
      </c>
      <c r="W664">
        <v>0</v>
      </c>
      <c r="X664">
        <v>0</v>
      </c>
      <c r="Y664">
        <v>1</v>
      </c>
      <c r="Z664">
        <f t="shared" si="10"/>
        <v>1</v>
      </c>
    </row>
    <row r="665" spans="1:26">
      <c r="A665" t="s">
        <v>246</v>
      </c>
      <c r="B665">
        <v>16794853779</v>
      </c>
      <c r="C665" t="s">
        <v>624</v>
      </c>
      <c r="D665" t="s">
        <v>611</v>
      </c>
      <c r="E665" t="s">
        <v>46</v>
      </c>
      <c r="F665">
        <v>12436141</v>
      </c>
      <c r="G665">
        <v>45048</v>
      </c>
      <c r="H665" t="s">
        <v>4910</v>
      </c>
      <c r="I665" t="s">
        <v>255</v>
      </c>
      <c r="J665" t="s">
        <v>249</v>
      </c>
      <c r="K665" t="s">
        <v>268</v>
      </c>
      <c r="L665" t="s">
        <v>251</v>
      </c>
      <c r="O665" s="111">
        <v>45048</v>
      </c>
      <c r="P665" t="s">
        <v>252</v>
      </c>
      <c r="Q665" t="s">
        <v>253</v>
      </c>
      <c r="R665" s="111">
        <v>45050</v>
      </c>
      <c r="W665">
        <v>0</v>
      </c>
      <c r="X665">
        <v>0</v>
      </c>
      <c r="Y665">
        <v>102834.81</v>
      </c>
      <c r="Z665">
        <f t="shared" si="10"/>
        <v>102834.81</v>
      </c>
    </row>
    <row r="666" spans="1:26">
      <c r="A666" t="s">
        <v>246</v>
      </c>
      <c r="B666">
        <v>16794853779</v>
      </c>
      <c r="C666" t="s">
        <v>624</v>
      </c>
      <c r="D666" t="s">
        <v>45</v>
      </c>
      <c r="E666" t="s">
        <v>46</v>
      </c>
      <c r="F666">
        <v>12184458</v>
      </c>
      <c r="G666">
        <v>44986</v>
      </c>
      <c r="H666" t="s">
        <v>4036</v>
      </c>
      <c r="I666" t="s">
        <v>255</v>
      </c>
      <c r="J666" t="s">
        <v>249</v>
      </c>
      <c r="K666" t="s">
        <v>250</v>
      </c>
      <c r="L666" t="s">
        <v>251</v>
      </c>
      <c r="O666" s="111">
        <v>44986</v>
      </c>
      <c r="P666" t="s">
        <v>252</v>
      </c>
      <c r="Q666" t="s">
        <v>253</v>
      </c>
      <c r="R666" s="111">
        <v>44992</v>
      </c>
      <c r="W666">
        <v>626.30999999999995</v>
      </c>
      <c r="X666">
        <v>11422.28</v>
      </c>
      <c r="Y666">
        <v>7580.56</v>
      </c>
      <c r="Z666">
        <f t="shared" si="10"/>
        <v>19629.150000000001</v>
      </c>
    </row>
    <row r="667" spans="1:26">
      <c r="A667" t="s">
        <v>246</v>
      </c>
      <c r="B667">
        <v>16794853779</v>
      </c>
      <c r="C667" t="s">
        <v>624</v>
      </c>
      <c r="D667" t="s">
        <v>45</v>
      </c>
      <c r="E667" t="s">
        <v>46</v>
      </c>
      <c r="F667">
        <v>12216348</v>
      </c>
      <c r="G667">
        <v>44994</v>
      </c>
      <c r="H667" t="s">
        <v>4038</v>
      </c>
      <c r="I667" t="s">
        <v>255</v>
      </c>
      <c r="J667" t="s">
        <v>249</v>
      </c>
      <c r="K667" t="s">
        <v>250</v>
      </c>
      <c r="L667" t="s">
        <v>251</v>
      </c>
      <c r="O667" s="111">
        <v>44994</v>
      </c>
      <c r="P667" t="s">
        <v>252</v>
      </c>
      <c r="Q667" t="s">
        <v>257</v>
      </c>
      <c r="R667" s="111">
        <v>44995</v>
      </c>
      <c r="W667">
        <v>0.1</v>
      </c>
      <c r="X667">
        <v>0</v>
      </c>
      <c r="Y667">
        <v>0</v>
      </c>
      <c r="Z667">
        <f t="shared" si="10"/>
        <v>0.1</v>
      </c>
    </row>
    <row r="668" spans="1:26">
      <c r="A668" t="s">
        <v>246</v>
      </c>
      <c r="B668">
        <v>16794853779</v>
      </c>
      <c r="C668" t="s">
        <v>624</v>
      </c>
      <c r="D668" t="s">
        <v>45</v>
      </c>
      <c r="E668" t="s">
        <v>46</v>
      </c>
      <c r="F668">
        <v>12223720</v>
      </c>
      <c r="G668">
        <v>44996</v>
      </c>
      <c r="H668" t="s">
        <v>4039</v>
      </c>
      <c r="I668" t="s">
        <v>255</v>
      </c>
      <c r="J668" t="s">
        <v>249</v>
      </c>
      <c r="K668" t="s">
        <v>250</v>
      </c>
      <c r="L668" t="s">
        <v>251</v>
      </c>
      <c r="O668" s="111">
        <v>44996</v>
      </c>
      <c r="P668" t="s">
        <v>252</v>
      </c>
      <c r="Q668" t="s">
        <v>282</v>
      </c>
      <c r="R668" s="111">
        <v>44998</v>
      </c>
      <c r="W668">
        <v>1069.1400000000001</v>
      </c>
      <c r="X668">
        <v>14.49</v>
      </c>
      <c r="Y668">
        <v>0</v>
      </c>
      <c r="Z668">
        <f t="shared" si="10"/>
        <v>1083.6300000000001</v>
      </c>
    </row>
    <row r="669" spans="1:26">
      <c r="A669" t="s">
        <v>246</v>
      </c>
      <c r="B669">
        <v>16794853779</v>
      </c>
      <c r="C669" t="s">
        <v>624</v>
      </c>
      <c r="D669" t="s">
        <v>45</v>
      </c>
      <c r="E669" t="s">
        <v>46</v>
      </c>
      <c r="F669">
        <v>12255123</v>
      </c>
      <c r="G669">
        <v>45006</v>
      </c>
      <c r="H669" t="s">
        <v>4040</v>
      </c>
      <c r="I669" t="s">
        <v>260</v>
      </c>
      <c r="J669" t="s">
        <v>249</v>
      </c>
      <c r="K669" t="s">
        <v>3298</v>
      </c>
      <c r="L669" t="s">
        <v>251</v>
      </c>
      <c r="O669" s="111">
        <v>45009</v>
      </c>
      <c r="P669" t="s">
        <v>252</v>
      </c>
      <c r="Q669" t="s">
        <v>253</v>
      </c>
      <c r="R669" s="111">
        <v>45010</v>
      </c>
      <c r="W669">
        <v>2263.69</v>
      </c>
      <c r="X669">
        <v>92558.87</v>
      </c>
      <c r="Y669">
        <v>97195.88</v>
      </c>
      <c r="Z669">
        <f t="shared" si="10"/>
        <v>192018.44</v>
      </c>
    </row>
    <row r="670" spans="1:26">
      <c r="A670" t="s">
        <v>246</v>
      </c>
      <c r="B670">
        <v>16794853779</v>
      </c>
      <c r="C670" t="s">
        <v>624</v>
      </c>
      <c r="D670" t="s">
        <v>45</v>
      </c>
      <c r="E670" t="s">
        <v>46</v>
      </c>
      <c r="F670">
        <v>12276140</v>
      </c>
      <c r="G670">
        <v>45009</v>
      </c>
      <c r="H670" t="s">
        <v>4041</v>
      </c>
      <c r="I670" t="s">
        <v>255</v>
      </c>
      <c r="J670" t="s">
        <v>249</v>
      </c>
      <c r="K670" t="s">
        <v>250</v>
      </c>
      <c r="L670" t="s">
        <v>251</v>
      </c>
      <c r="O670" s="111">
        <v>45009</v>
      </c>
      <c r="P670" t="s">
        <v>252</v>
      </c>
      <c r="Q670" t="s">
        <v>253</v>
      </c>
      <c r="R670" s="111">
        <v>45015</v>
      </c>
      <c r="W670">
        <v>454.22</v>
      </c>
      <c r="X670">
        <v>5579.82</v>
      </c>
      <c r="Y670">
        <v>6382</v>
      </c>
      <c r="Z670">
        <f t="shared" si="10"/>
        <v>12416.04</v>
      </c>
    </row>
    <row r="671" spans="1:26">
      <c r="A671" t="s">
        <v>246</v>
      </c>
      <c r="B671">
        <v>16794853779</v>
      </c>
      <c r="C671" t="s">
        <v>624</v>
      </c>
      <c r="D671" t="s">
        <v>45</v>
      </c>
      <c r="E671" t="s">
        <v>46</v>
      </c>
      <c r="F671">
        <v>11779326</v>
      </c>
      <c r="G671">
        <v>45013</v>
      </c>
      <c r="H671" t="s">
        <v>4035</v>
      </c>
      <c r="I671" t="s">
        <v>255</v>
      </c>
      <c r="J671" t="s">
        <v>249</v>
      </c>
      <c r="K671" t="s">
        <v>250</v>
      </c>
      <c r="L671" t="s">
        <v>251</v>
      </c>
      <c r="O671" s="111">
        <v>45016</v>
      </c>
      <c r="P671" t="s">
        <v>252</v>
      </c>
      <c r="Q671" t="s">
        <v>253</v>
      </c>
      <c r="R671" s="111">
        <v>45022</v>
      </c>
      <c r="W671">
        <v>0</v>
      </c>
      <c r="X671">
        <v>13659.5</v>
      </c>
      <c r="Y671">
        <v>25060.03</v>
      </c>
      <c r="Z671">
        <f t="shared" si="10"/>
        <v>38719.53</v>
      </c>
    </row>
    <row r="672" spans="1:26">
      <c r="A672" t="s">
        <v>246</v>
      </c>
      <c r="B672">
        <v>16794853779</v>
      </c>
      <c r="C672" t="s">
        <v>624</v>
      </c>
      <c r="D672" t="s">
        <v>45</v>
      </c>
      <c r="E672" t="s">
        <v>46</v>
      </c>
      <c r="F672">
        <v>12303848</v>
      </c>
      <c r="G672">
        <v>45016</v>
      </c>
      <c r="H672" t="s">
        <v>4042</v>
      </c>
      <c r="I672" t="s">
        <v>248</v>
      </c>
      <c r="J672" t="s">
        <v>249</v>
      </c>
      <c r="K672" t="s">
        <v>250</v>
      </c>
      <c r="L672" t="s">
        <v>251</v>
      </c>
      <c r="O672" s="111">
        <v>45016</v>
      </c>
      <c r="P672" t="s">
        <v>252</v>
      </c>
      <c r="Q672" t="s">
        <v>257</v>
      </c>
      <c r="R672" s="111">
        <v>45041</v>
      </c>
      <c r="W672">
        <v>0</v>
      </c>
      <c r="X672">
        <v>0</v>
      </c>
      <c r="Y672">
        <v>0</v>
      </c>
      <c r="Z672">
        <f t="shared" si="10"/>
        <v>0</v>
      </c>
    </row>
    <row r="673" spans="1:26">
      <c r="A673" t="s">
        <v>246</v>
      </c>
      <c r="B673">
        <v>16794853779</v>
      </c>
      <c r="C673" t="s">
        <v>624</v>
      </c>
      <c r="D673" t="s">
        <v>45</v>
      </c>
      <c r="E673" t="s">
        <v>46</v>
      </c>
      <c r="F673">
        <v>12337542</v>
      </c>
      <c r="G673">
        <v>45021</v>
      </c>
      <c r="H673" t="s">
        <v>4457</v>
      </c>
      <c r="I673" t="s">
        <v>255</v>
      </c>
      <c r="J673" t="s">
        <v>249</v>
      </c>
      <c r="K673" t="s">
        <v>250</v>
      </c>
      <c r="L673" t="s">
        <v>251</v>
      </c>
      <c r="O673" s="111">
        <v>45021</v>
      </c>
      <c r="P673" t="s">
        <v>252</v>
      </c>
      <c r="Q673" t="s">
        <v>282</v>
      </c>
      <c r="R673" s="111">
        <v>45022</v>
      </c>
      <c r="W673">
        <v>0</v>
      </c>
      <c r="X673">
        <v>11252.43</v>
      </c>
      <c r="Y673">
        <v>0</v>
      </c>
      <c r="Z673">
        <f t="shared" si="10"/>
        <v>11252.43</v>
      </c>
    </row>
    <row r="674" spans="1:26">
      <c r="A674" t="s">
        <v>246</v>
      </c>
      <c r="B674">
        <v>16794853779</v>
      </c>
      <c r="C674" t="s">
        <v>624</v>
      </c>
      <c r="D674" t="s">
        <v>45</v>
      </c>
      <c r="E674" t="s">
        <v>46</v>
      </c>
      <c r="F674">
        <v>8567424</v>
      </c>
      <c r="G674">
        <v>45042</v>
      </c>
      <c r="H674" t="s">
        <v>4459</v>
      </c>
      <c r="I674" t="s">
        <v>255</v>
      </c>
      <c r="J674" t="s">
        <v>249</v>
      </c>
      <c r="K674" t="s">
        <v>250</v>
      </c>
      <c r="L674" t="s">
        <v>251</v>
      </c>
      <c r="O674" s="111">
        <v>45042</v>
      </c>
      <c r="P674" t="s">
        <v>252</v>
      </c>
      <c r="Q674" t="s">
        <v>253</v>
      </c>
      <c r="R674" s="111">
        <v>45043</v>
      </c>
      <c r="W674">
        <v>0</v>
      </c>
      <c r="X674">
        <v>137</v>
      </c>
      <c r="Y674">
        <v>1465</v>
      </c>
      <c r="Z674">
        <f t="shared" si="10"/>
        <v>1602</v>
      </c>
    </row>
    <row r="675" spans="1:26">
      <c r="A675" t="s">
        <v>246</v>
      </c>
      <c r="B675">
        <v>16794853779</v>
      </c>
      <c r="C675" t="s">
        <v>624</v>
      </c>
      <c r="D675" t="s">
        <v>45</v>
      </c>
      <c r="E675" t="s">
        <v>46</v>
      </c>
      <c r="F675">
        <v>4136777</v>
      </c>
      <c r="G675">
        <v>45054</v>
      </c>
      <c r="H675" t="s">
        <v>4911</v>
      </c>
      <c r="I675" t="s">
        <v>255</v>
      </c>
      <c r="J675" t="s">
        <v>249</v>
      </c>
      <c r="K675" t="s">
        <v>4912</v>
      </c>
      <c r="L675" t="s">
        <v>251</v>
      </c>
      <c r="O675" s="111">
        <v>45054</v>
      </c>
      <c r="P675" t="s">
        <v>252</v>
      </c>
      <c r="Q675" t="s">
        <v>253</v>
      </c>
      <c r="R675" s="111">
        <v>45056</v>
      </c>
      <c r="W675">
        <v>0</v>
      </c>
      <c r="X675">
        <v>0</v>
      </c>
      <c r="Y675">
        <v>96</v>
      </c>
      <c r="Z675">
        <f t="shared" si="10"/>
        <v>96</v>
      </c>
    </row>
    <row r="676" spans="1:26">
      <c r="A676" t="s">
        <v>246</v>
      </c>
      <c r="B676">
        <v>16794853779</v>
      </c>
      <c r="C676" t="s">
        <v>624</v>
      </c>
      <c r="D676" t="s">
        <v>45</v>
      </c>
      <c r="E676" t="s">
        <v>46</v>
      </c>
      <c r="F676">
        <v>12475188</v>
      </c>
      <c r="G676">
        <v>45057</v>
      </c>
      <c r="H676" t="s">
        <v>4913</v>
      </c>
      <c r="I676" t="s">
        <v>255</v>
      </c>
      <c r="J676" t="s">
        <v>249</v>
      </c>
      <c r="K676" t="s">
        <v>250</v>
      </c>
      <c r="L676" t="s">
        <v>251</v>
      </c>
      <c r="O676" s="111">
        <v>45057</v>
      </c>
      <c r="P676" t="s">
        <v>252</v>
      </c>
      <c r="Q676" t="s">
        <v>253</v>
      </c>
      <c r="R676" s="111">
        <v>45062</v>
      </c>
      <c r="W676">
        <v>0</v>
      </c>
      <c r="X676">
        <v>0</v>
      </c>
      <c r="Y676">
        <v>120</v>
      </c>
      <c r="Z676">
        <f t="shared" si="10"/>
        <v>120</v>
      </c>
    </row>
    <row r="677" spans="1:26">
      <c r="A677" t="s">
        <v>246</v>
      </c>
      <c r="B677">
        <v>16794853779</v>
      </c>
      <c r="C677" t="s">
        <v>624</v>
      </c>
      <c r="D677" t="s">
        <v>45</v>
      </c>
      <c r="E677" t="s">
        <v>46</v>
      </c>
      <c r="F677">
        <v>12491217</v>
      </c>
      <c r="G677">
        <v>45062</v>
      </c>
      <c r="H677" t="s">
        <v>4914</v>
      </c>
      <c r="I677" t="s">
        <v>255</v>
      </c>
      <c r="J677" t="s">
        <v>249</v>
      </c>
      <c r="K677" t="s">
        <v>250</v>
      </c>
      <c r="L677" t="s">
        <v>251</v>
      </c>
      <c r="O677" s="111">
        <v>45062</v>
      </c>
      <c r="P677" t="s">
        <v>252</v>
      </c>
      <c r="Q677" t="s">
        <v>253</v>
      </c>
      <c r="R677" s="111">
        <v>45068</v>
      </c>
      <c r="W677">
        <v>0</v>
      </c>
      <c r="X677">
        <v>0</v>
      </c>
      <c r="Y677">
        <v>8654.06</v>
      </c>
      <c r="Z677">
        <f t="shared" si="10"/>
        <v>8654.06</v>
      </c>
    </row>
    <row r="678" spans="1:26">
      <c r="A678" t="s">
        <v>246</v>
      </c>
      <c r="B678">
        <v>16794853779</v>
      </c>
      <c r="C678" t="s">
        <v>624</v>
      </c>
      <c r="D678" t="s">
        <v>45</v>
      </c>
      <c r="E678" t="s">
        <v>46</v>
      </c>
      <c r="F678">
        <v>12501815</v>
      </c>
      <c r="G678">
        <v>45064</v>
      </c>
      <c r="H678" t="s">
        <v>4915</v>
      </c>
      <c r="I678" t="s">
        <v>255</v>
      </c>
      <c r="J678" t="s">
        <v>249</v>
      </c>
      <c r="K678" t="s">
        <v>250</v>
      </c>
      <c r="L678" t="s">
        <v>251</v>
      </c>
      <c r="O678" s="111">
        <v>45064</v>
      </c>
      <c r="P678" t="s">
        <v>252</v>
      </c>
      <c r="Q678" t="s">
        <v>253</v>
      </c>
      <c r="R678" s="111">
        <v>45070</v>
      </c>
      <c r="W678">
        <v>0</v>
      </c>
      <c r="X678">
        <v>0</v>
      </c>
      <c r="Y678">
        <v>2257.5500000000002</v>
      </c>
      <c r="Z678">
        <f t="shared" si="10"/>
        <v>2257.5500000000002</v>
      </c>
    </row>
    <row r="679" spans="1:26">
      <c r="A679" t="s">
        <v>246</v>
      </c>
      <c r="B679">
        <v>16794853779</v>
      </c>
      <c r="C679" t="s">
        <v>624</v>
      </c>
      <c r="D679" t="s">
        <v>45</v>
      </c>
      <c r="E679" t="s">
        <v>46</v>
      </c>
      <c r="F679">
        <v>12524760</v>
      </c>
      <c r="G679">
        <v>45070</v>
      </c>
      <c r="H679" t="s">
        <v>4916</v>
      </c>
      <c r="I679" t="s">
        <v>271</v>
      </c>
      <c r="J679" t="s">
        <v>249</v>
      </c>
      <c r="K679" t="s">
        <v>268</v>
      </c>
      <c r="L679" t="s">
        <v>251</v>
      </c>
      <c r="O679" s="111">
        <v>45070</v>
      </c>
      <c r="P679" t="s">
        <v>252</v>
      </c>
      <c r="Q679" t="s">
        <v>253</v>
      </c>
      <c r="R679" s="111">
        <v>45071</v>
      </c>
      <c r="W679">
        <v>0</v>
      </c>
      <c r="X679">
        <v>0</v>
      </c>
      <c r="Y679">
        <v>531.9</v>
      </c>
      <c r="Z679">
        <f t="shared" si="10"/>
        <v>531.9</v>
      </c>
    </row>
    <row r="680" spans="1:26">
      <c r="A680" t="s">
        <v>246</v>
      </c>
      <c r="B680">
        <v>16794853779</v>
      </c>
      <c r="C680" t="s">
        <v>624</v>
      </c>
      <c r="D680" t="s">
        <v>45</v>
      </c>
      <c r="E680" t="s">
        <v>46</v>
      </c>
      <c r="F680">
        <v>12325905</v>
      </c>
      <c r="G680">
        <v>45075</v>
      </c>
      <c r="H680" t="s">
        <v>4917</v>
      </c>
      <c r="I680" t="s">
        <v>271</v>
      </c>
      <c r="J680" t="s">
        <v>249</v>
      </c>
      <c r="K680" t="s">
        <v>250</v>
      </c>
      <c r="L680" t="s">
        <v>251</v>
      </c>
      <c r="O680" s="111">
        <v>45075</v>
      </c>
      <c r="P680" t="s">
        <v>252</v>
      </c>
      <c r="Q680" t="s">
        <v>253</v>
      </c>
      <c r="R680" s="111">
        <v>45076</v>
      </c>
      <c r="W680">
        <v>0</v>
      </c>
      <c r="X680">
        <v>0</v>
      </c>
      <c r="Y680">
        <v>1</v>
      </c>
      <c r="Z680">
        <f t="shared" si="10"/>
        <v>1</v>
      </c>
    </row>
    <row r="681" spans="1:26">
      <c r="A681" t="s">
        <v>246</v>
      </c>
      <c r="B681">
        <v>16794853779</v>
      </c>
      <c r="C681" t="s">
        <v>624</v>
      </c>
      <c r="D681" t="s">
        <v>45</v>
      </c>
      <c r="E681" t="s">
        <v>46</v>
      </c>
      <c r="F681">
        <v>12557807</v>
      </c>
      <c r="G681">
        <v>45077</v>
      </c>
      <c r="H681" t="s">
        <v>4918</v>
      </c>
      <c r="I681" t="s">
        <v>248</v>
      </c>
      <c r="J681" t="s">
        <v>249</v>
      </c>
      <c r="K681" t="s">
        <v>250</v>
      </c>
      <c r="L681" t="s">
        <v>251</v>
      </c>
      <c r="O681" s="111">
        <v>45077</v>
      </c>
      <c r="P681" t="s">
        <v>252</v>
      </c>
      <c r="Q681" t="s">
        <v>1406</v>
      </c>
      <c r="R681" s="111"/>
      <c r="W681">
        <v>0</v>
      </c>
      <c r="X681">
        <v>0</v>
      </c>
      <c r="Y681">
        <v>0</v>
      </c>
      <c r="Z681">
        <f t="shared" si="10"/>
        <v>0</v>
      </c>
    </row>
    <row r="682" spans="1:26">
      <c r="A682" t="s">
        <v>246</v>
      </c>
      <c r="B682">
        <v>16794853779</v>
      </c>
      <c r="C682" t="s">
        <v>624</v>
      </c>
      <c r="D682" t="s">
        <v>3189</v>
      </c>
      <c r="E682" t="s">
        <v>2794</v>
      </c>
      <c r="F682">
        <v>12211260</v>
      </c>
      <c r="G682">
        <v>45001</v>
      </c>
      <c r="H682" t="s">
        <v>4043</v>
      </c>
      <c r="I682" t="s">
        <v>255</v>
      </c>
      <c r="J682" t="s">
        <v>249</v>
      </c>
      <c r="K682" t="s">
        <v>250</v>
      </c>
      <c r="L682" t="s">
        <v>251</v>
      </c>
      <c r="O682" s="111">
        <v>45001</v>
      </c>
      <c r="P682" t="s">
        <v>252</v>
      </c>
      <c r="Q682" t="s">
        <v>282</v>
      </c>
      <c r="R682" s="111">
        <v>45003</v>
      </c>
      <c r="W682">
        <v>2442.73</v>
      </c>
      <c r="X682">
        <v>0</v>
      </c>
      <c r="Y682">
        <v>0</v>
      </c>
      <c r="Z682">
        <f t="shared" si="10"/>
        <v>2442.73</v>
      </c>
    </row>
    <row r="683" spans="1:26">
      <c r="A683" t="s">
        <v>246</v>
      </c>
      <c r="B683">
        <v>16794853779</v>
      </c>
      <c r="C683" t="s">
        <v>624</v>
      </c>
      <c r="D683" t="s">
        <v>4460</v>
      </c>
      <c r="E683" t="s">
        <v>46</v>
      </c>
      <c r="F683">
        <v>12423941</v>
      </c>
      <c r="G683">
        <v>45044</v>
      </c>
      <c r="H683" t="s">
        <v>4461</v>
      </c>
      <c r="I683" t="s">
        <v>255</v>
      </c>
      <c r="J683" t="s">
        <v>249</v>
      </c>
      <c r="K683" t="s">
        <v>250</v>
      </c>
      <c r="L683" t="s">
        <v>251</v>
      </c>
      <c r="O683" s="111">
        <v>45044</v>
      </c>
      <c r="P683" t="s">
        <v>252</v>
      </c>
      <c r="Q683" t="s">
        <v>253</v>
      </c>
      <c r="R683" s="111">
        <v>45048</v>
      </c>
      <c r="W683">
        <v>0</v>
      </c>
      <c r="X683">
        <v>0</v>
      </c>
      <c r="Y683">
        <v>3739.45</v>
      </c>
      <c r="Z683">
        <f t="shared" si="10"/>
        <v>3739.45</v>
      </c>
    </row>
    <row r="684" spans="1:26">
      <c r="A684" t="s">
        <v>246</v>
      </c>
      <c r="B684">
        <v>16794853779</v>
      </c>
      <c r="C684" t="s">
        <v>624</v>
      </c>
      <c r="D684" t="s">
        <v>4460</v>
      </c>
      <c r="E684" t="s">
        <v>46</v>
      </c>
      <c r="F684">
        <v>12424324</v>
      </c>
      <c r="G684">
        <v>45044</v>
      </c>
      <c r="H684" t="s">
        <v>4462</v>
      </c>
      <c r="I684" t="s">
        <v>255</v>
      </c>
      <c r="J684" t="s">
        <v>249</v>
      </c>
      <c r="K684" t="s">
        <v>250</v>
      </c>
      <c r="L684" t="s">
        <v>251</v>
      </c>
      <c r="O684" s="111">
        <v>45044</v>
      </c>
      <c r="P684" t="s">
        <v>252</v>
      </c>
      <c r="Q684" t="s">
        <v>253</v>
      </c>
      <c r="R684" s="111">
        <v>45048</v>
      </c>
      <c r="W684">
        <v>0</v>
      </c>
      <c r="X684">
        <v>0</v>
      </c>
      <c r="Y684">
        <v>1229.75</v>
      </c>
      <c r="Z684">
        <f t="shared" si="10"/>
        <v>1229.75</v>
      </c>
    </row>
    <row r="685" spans="1:26">
      <c r="A685" t="s">
        <v>246</v>
      </c>
      <c r="B685">
        <v>16794853779</v>
      </c>
      <c r="C685" t="s">
        <v>624</v>
      </c>
      <c r="D685" t="s">
        <v>4460</v>
      </c>
      <c r="E685" t="s">
        <v>46</v>
      </c>
      <c r="F685">
        <v>12432902</v>
      </c>
      <c r="G685">
        <v>45045</v>
      </c>
      <c r="H685" t="s">
        <v>4463</v>
      </c>
      <c r="I685" t="s">
        <v>255</v>
      </c>
      <c r="J685" t="s">
        <v>249</v>
      </c>
      <c r="K685" t="s">
        <v>250</v>
      </c>
      <c r="L685" t="s">
        <v>251</v>
      </c>
      <c r="O685" s="111">
        <v>45045</v>
      </c>
      <c r="P685" t="s">
        <v>252</v>
      </c>
      <c r="Q685" t="s">
        <v>253</v>
      </c>
      <c r="R685" s="111">
        <v>45048</v>
      </c>
      <c r="W685">
        <v>0</v>
      </c>
      <c r="X685">
        <v>0</v>
      </c>
      <c r="Y685">
        <v>1427.6</v>
      </c>
      <c r="Z685">
        <f t="shared" si="10"/>
        <v>1427.6</v>
      </c>
    </row>
    <row r="686" spans="1:26">
      <c r="A686" t="s">
        <v>246</v>
      </c>
      <c r="B686">
        <v>16794853779</v>
      </c>
      <c r="C686" t="s">
        <v>624</v>
      </c>
      <c r="D686" t="s">
        <v>4919</v>
      </c>
      <c r="E686" t="s">
        <v>46</v>
      </c>
      <c r="F686">
        <v>12453120</v>
      </c>
      <c r="G686">
        <v>45062</v>
      </c>
      <c r="H686" t="s">
        <v>4920</v>
      </c>
      <c r="I686" t="s">
        <v>260</v>
      </c>
      <c r="L686" t="s">
        <v>251</v>
      </c>
      <c r="O686" s="111">
        <v>45062</v>
      </c>
      <c r="P686" t="s">
        <v>252</v>
      </c>
      <c r="Q686" t="s">
        <v>263</v>
      </c>
      <c r="R686" s="111"/>
      <c r="W686">
        <v>0</v>
      </c>
      <c r="X686">
        <v>0</v>
      </c>
      <c r="Y686">
        <v>0</v>
      </c>
      <c r="Z686">
        <f t="shared" si="10"/>
        <v>0</v>
      </c>
    </row>
    <row r="687" spans="1:26">
      <c r="A687" t="s">
        <v>246</v>
      </c>
      <c r="B687">
        <v>16794853779</v>
      </c>
      <c r="C687" t="s">
        <v>624</v>
      </c>
      <c r="D687" t="s">
        <v>1005</v>
      </c>
      <c r="E687" t="s">
        <v>46</v>
      </c>
      <c r="F687">
        <v>12203150</v>
      </c>
      <c r="G687">
        <v>44995</v>
      </c>
      <c r="H687" t="s">
        <v>4044</v>
      </c>
      <c r="I687" t="s">
        <v>255</v>
      </c>
      <c r="J687" t="s">
        <v>249</v>
      </c>
      <c r="K687" t="s">
        <v>268</v>
      </c>
      <c r="L687" t="s">
        <v>251</v>
      </c>
      <c r="O687" s="111">
        <v>44995</v>
      </c>
      <c r="P687" t="s">
        <v>252</v>
      </c>
      <c r="Q687" t="s">
        <v>253</v>
      </c>
      <c r="R687" s="111">
        <v>44998</v>
      </c>
      <c r="W687">
        <v>0</v>
      </c>
      <c r="X687">
        <v>5991.17</v>
      </c>
      <c r="Y687">
        <v>11409.49</v>
      </c>
      <c r="Z687">
        <f t="shared" si="10"/>
        <v>17400.66</v>
      </c>
    </row>
    <row r="688" spans="1:26">
      <c r="A688" t="s">
        <v>246</v>
      </c>
      <c r="B688">
        <v>16794853779</v>
      </c>
      <c r="C688" t="s">
        <v>624</v>
      </c>
      <c r="D688" t="s">
        <v>437</v>
      </c>
      <c r="E688" t="s">
        <v>46</v>
      </c>
      <c r="F688">
        <v>12402875</v>
      </c>
      <c r="G688">
        <v>45041</v>
      </c>
      <c r="H688" t="s">
        <v>4464</v>
      </c>
      <c r="I688" t="s">
        <v>255</v>
      </c>
      <c r="J688" t="s">
        <v>249</v>
      </c>
      <c r="K688" t="s">
        <v>268</v>
      </c>
      <c r="L688" t="s">
        <v>251</v>
      </c>
      <c r="O688" s="111">
        <v>45041</v>
      </c>
      <c r="P688" t="s">
        <v>252</v>
      </c>
      <c r="Q688" t="s">
        <v>253</v>
      </c>
      <c r="R688" s="111">
        <v>45042</v>
      </c>
      <c r="W688">
        <v>0</v>
      </c>
      <c r="X688">
        <v>3763</v>
      </c>
      <c r="Y688">
        <v>21160</v>
      </c>
      <c r="Z688">
        <f t="shared" si="10"/>
        <v>24923</v>
      </c>
    </row>
    <row r="689" spans="1:26">
      <c r="A689" t="s">
        <v>246</v>
      </c>
      <c r="B689">
        <v>16794853779</v>
      </c>
      <c r="C689" t="s">
        <v>624</v>
      </c>
      <c r="D689" t="s">
        <v>3193</v>
      </c>
      <c r="E689" t="s">
        <v>2794</v>
      </c>
      <c r="F689">
        <v>12215257</v>
      </c>
      <c r="G689">
        <v>44994</v>
      </c>
      <c r="H689" t="s">
        <v>4045</v>
      </c>
      <c r="I689" t="s">
        <v>255</v>
      </c>
      <c r="J689" t="s">
        <v>249</v>
      </c>
      <c r="K689" t="s">
        <v>250</v>
      </c>
      <c r="L689" t="s">
        <v>251</v>
      </c>
      <c r="O689" s="111">
        <v>44994</v>
      </c>
      <c r="P689" t="s">
        <v>252</v>
      </c>
      <c r="Q689" t="s">
        <v>253</v>
      </c>
      <c r="R689" s="111">
        <v>45000</v>
      </c>
      <c r="W689">
        <v>750</v>
      </c>
      <c r="X689">
        <v>1159.5</v>
      </c>
      <c r="Y689">
        <v>145</v>
      </c>
      <c r="Z689">
        <f t="shared" si="10"/>
        <v>2054.5</v>
      </c>
    </row>
    <row r="690" spans="1:26">
      <c r="A690" t="s">
        <v>246</v>
      </c>
      <c r="B690">
        <v>16794853779</v>
      </c>
      <c r="C690" t="s">
        <v>624</v>
      </c>
      <c r="D690" t="s">
        <v>4465</v>
      </c>
      <c r="E690" t="s">
        <v>46</v>
      </c>
      <c r="F690">
        <v>12363993</v>
      </c>
      <c r="G690">
        <v>45029</v>
      </c>
      <c r="H690" t="s">
        <v>4466</v>
      </c>
      <c r="I690" t="s">
        <v>255</v>
      </c>
      <c r="J690" t="s">
        <v>249</v>
      </c>
      <c r="K690" t="s">
        <v>268</v>
      </c>
      <c r="L690" t="s">
        <v>251</v>
      </c>
      <c r="O690" s="111">
        <v>45030</v>
      </c>
      <c r="P690" t="s">
        <v>252</v>
      </c>
      <c r="Q690" t="s">
        <v>253</v>
      </c>
      <c r="R690" s="111">
        <v>45034</v>
      </c>
      <c r="W690">
        <v>0</v>
      </c>
      <c r="X690">
        <v>19736.57</v>
      </c>
      <c r="Y690">
        <v>55177.2</v>
      </c>
      <c r="Z690">
        <f t="shared" si="10"/>
        <v>74913.76999999999</v>
      </c>
    </row>
    <row r="691" spans="1:26">
      <c r="A691" t="s">
        <v>246</v>
      </c>
      <c r="B691">
        <v>16794853779</v>
      </c>
      <c r="C691" t="s">
        <v>624</v>
      </c>
      <c r="D691" t="s">
        <v>4465</v>
      </c>
      <c r="E691" t="s">
        <v>46</v>
      </c>
      <c r="F691">
        <v>12549967</v>
      </c>
      <c r="G691">
        <v>45076</v>
      </c>
      <c r="H691" t="s">
        <v>4921</v>
      </c>
      <c r="I691" t="s">
        <v>271</v>
      </c>
      <c r="J691" t="s">
        <v>249</v>
      </c>
      <c r="K691" t="s">
        <v>268</v>
      </c>
      <c r="L691" t="s">
        <v>251</v>
      </c>
      <c r="O691" s="111">
        <v>45076</v>
      </c>
      <c r="P691" t="s">
        <v>252</v>
      </c>
      <c r="Q691" t="s">
        <v>257</v>
      </c>
      <c r="R691" s="111">
        <v>45077</v>
      </c>
      <c r="W691">
        <v>0</v>
      </c>
      <c r="X691">
        <v>0</v>
      </c>
      <c r="Y691">
        <v>0.02</v>
      </c>
      <c r="Z691">
        <f t="shared" si="10"/>
        <v>0.02</v>
      </c>
    </row>
    <row r="692" spans="1:26">
      <c r="A692" t="s">
        <v>246</v>
      </c>
      <c r="B692">
        <v>63270064349</v>
      </c>
      <c r="C692" t="s">
        <v>1531</v>
      </c>
      <c r="D692" t="s">
        <v>247</v>
      </c>
      <c r="E692" t="s">
        <v>54</v>
      </c>
      <c r="F692">
        <v>12105159</v>
      </c>
      <c r="G692">
        <v>44965</v>
      </c>
      <c r="H692" t="s">
        <v>3166</v>
      </c>
      <c r="I692" t="s">
        <v>255</v>
      </c>
      <c r="J692" t="s">
        <v>249</v>
      </c>
      <c r="K692" t="s">
        <v>250</v>
      </c>
      <c r="L692" t="s">
        <v>251</v>
      </c>
      <c r="O692" s="111">
        <v>44998</v>
      </c>
      <c r="P692" t="s">
        <v>252</v>
      </c>
      <c r="Q692" t="s">
        <v>253</v>
      </c>
      <c r="R692" s="111">
        <v>44999</v>
      </c>
      <c r="W692">
        <v>1059.5</v>
      </c>
      <c r="X692">
        <v>577.54999999999995</v>
      </c>
      <c r="Y692">
        <v>1132.4000000000001</v>
      </c>
      <c r="Z692">
        <f t="shared" si="10"/>
        <v>2769.45</v>
      </c>
    </row>
    <row r="693" spans="1:26">
      <c r="A693" t="s">
        <v>246</v>
      </c>
      <c r="B693">
        <v>63270064349</v>
      </c>
      <c r="C693" t="s">
        <v>1531</v>
      </c>
      <c r="D693" t="s">
        <v>247</v>
      </c>
      <c r="E693" t="s">
        <v>54</v>
      </c>
      <c r="F693">
        <v>12105345</v>
      </c>
      <c r="G693">
        <v>44998</v>
      </c>
      <c r="H693" t="s">
        <v>3167</v>
      </c>
      <c r="I693" t="s">
        <v>255</v>
      </c>
      <c r="J693" t="s">
        <v>249</v>
      </c>
      <c r="K693" t="s">
        <v>250</v>
      </c>
      <c r="L693" t="s">
        <v>251</v>
      </c>
      <c r="O693" s="111">
        <v>44998</v>
      </c>
      <c r="P693" t="s">
        <v>252</v>
      </c>
      <c r="Q693" t="s">
        <v>253</v>
      </c>
      <c r="R693" s="111">
        <v>45005</v>
      </c>
      <c r="W693">
        <v>2127.37</v>
      </c>
      <c r="X693">
        <v>4123.8900000000003</v>
      </c>
      <c r="Y693">
        <v>4887.5</v>
      </c>
      <c r="Z693">
        <f t="shared" si="10"/>
        <v>11138.76</v>
      </c>
    </row>
    <row r="694" spans="1:26">
      <c r="A694" t="s">
        <v>246</v>
      </c>
      <c r="B694">
        <v>63270064349</v>
      </c>
      <c r="C694" t="s">
        <v>1531</v>
      </c>
      <c r="D694" t="s">
        <v>247</v>
      </c>
      <c r="E694" t="s">
        <v>54</v>
      </c>
      <c r="F694">
        <v>12248000</v>
      </c>
      <c r="G694">
        <v>45002</v>
      </c>
      <c r="H694" t="s">
        <v>3168</v>
      </c>
      <c r="I694" t="s">
        <v>255</v>
      </c>
      <c r="L694" t="s">
        <v>251</v>
      </c>
      <c r="O694" s="111">
        <v>45002</v>
      </c>
      <c r="P694" t="s">
        <v>252</v>
      </c>
      <c r="Q694" t="s">
        <v>263</v>
      </c>
      <c r="R694" s="111">
        <v>45008</v>
      </c>
      <c r="W694">
        <v>72</v>
      </c>
      <c r="X694">
        <v>0</v>
      </c>
      <c r="Y694">
        <v>0</v>
      </c>
      <c r="Z694">
        <f t="shared" si="10"/>
        <v>72</v>
      </c>
    </row>
    <row r="695" spans="1:26">
      <c r="A695" t="s">
        <v>246</v>
      </c>
      <c r="B695">
        <v>63270064349</v>
      </c>
      <c r="C695" t="s">
        <v>1531</v>
      </c>
      <c r="D695" t="s">
        <v>247</v>
      </c>
      <c r="E695" t="s">
        <v>54</v>
      </c>
      <c r="F695">
        <v>12272634</v>
      </c>
      <c r="G695">
        <v>45009</v>
      </c>
      <c r="H695" t="s">
        <v>3169</v>
      </c>
      <c r="I695" t="s">
        <v>255</v>
      </c>
      <c r="J695" t="s">
        <v>249</v>
      </c>
      <c r="K695" t="s">
        <v>250</v>
      </c>
      <c r="L695" t="s">
        <v>251</v>
      </c>
      <c r="O695" s="111">
        <v>45015</v>
      </c>
      <c r="P695" t="s">
        <v>252</v>
      </c>
      <c r="Q695" t="s">
        <v>253</v>
      </c>
      <c r="R695" s="111">
        <v>45020</v>
      </c>
      <c r="W695">
        <v>0</v>
      </c>
      <c r="X695">
        <v>1016</v>
      </c>
      <c r="Y695">
        <v>130</v>
      </c>
      <c r="Z695">
        <f t="shared" si="10"/>
        <v>1146</v>
      </c>
    </row>
    <row r="696" spans="1:26">
      <c r="A696" t="s">
        <v>246</v>
      </c>
      <c r="B696">
        <v>63270064349</v>
      </c>
      <c r="C696" t="s">
        <v>1531</v>
      </c>
      <c r="D696" t="s">
        <v>247</v>
      </c>
      <c r="E696" t="s">
        <v>54</v>
      </c>
      <c r="F696">
        <v>12277010</v>
      </c>
      <c r="G696">
        <v>45010</v>
      </c>
      <c r="H696" t="s">
        <v>3170</v>
      </c>
      <c r="I696" t="s">
        <v>255</v>
      </c>
      <c r="J696" t="s">
        <v>249</v>
      </c>
      <c r="K696" t="s">
        <v>250</v>
      </c>
      <c r="L696" t="s">
        <v>251</v>
      </c>
      <c r="O696" s="111">
        <v>45010</v>
      </c>
      <c r="P696" t="s">
        <v>252</v>
      </c>
      <c r="Q696" t="s">
        <v>282</v>
      </c>
      <c r="R696" s="111">
        <v>45020</v>
      </c>
      <c r="W696">
        <v>0</v>
      </c>
      <c r="X696">
        <v>30</v>
      </c>
      <c r="Y696">
        <v>0</v>
      </c>
      <c r="Z696">
        <f t="shared" si="10"/>
        <v>30</v>
      </c>
    </row>
    <row r="697" spans="1:26">
      <c r="A697" t="s">
        <v>246</v>
      </c>
      <c r="B697">
        <v>63270064349</v>
      </c>
      <c r="C697" t="s">
        <v>1531</v>
      </c>
      <c r="D697" t="s">
        <v>247</v>
      </c>
      <c r="E697" t="s">
        <v>54</v>
      </c>
      <c r="F697">
        <v>12305034</v>
      </c>
      <c r="G697">
        <v>45015</v>
      </c>
      <c r="H697" t="s">
        <v>3171</v>
      </c>
      <c r="I697" t="s">
        <v>255</v>
      </c>
      <c r="J697" t="s">
        <v>249</v>
      </c>
      <c r="K697" t="s">
        <v>250</v>
      </c>
      <c r="L697" t="s">
        <v>251</v>
      </c>
      <c r="O697" s="111">
        <v>45015</v>
      </c>
      <c r="P697" t="s">
        <v>252</v>
      </c>
      <c r="Q697" t="s">
        <v>257</v>
      </c>
      <c r="R697" s="111">
        <v>45019</v>
      </c>
      <c r="W697">
        <v>0</v>
      </c>
      <c r="X697">
        <v>0</v>
      </c>
      <c r="Y697">
        <v>0</v>
      </c>
      <c r="Z697">
        <f t="shared" si="10"/>
        <v>0</v>
      </c>
    </row>
    <row r="698" spans="1:26">
      <c r="A698" t="s">
        <v>246</v>
      </c>
      <c r="B698">
        <v>63270064349</v>
      </c>
      <c r="C698" t="s">
        <v>1531</v>
      </c>
      <c r="D698" t="s">
        <v>57</v>
      </c>
      <c r="E698" t="s">
        <v>58</v>
      </c>
      <c r="F698">
        <v>12044253</v>
      </c>
      <c r="G698">
        <v>44970</v>
      </c>
      <c r="H698" t="s">
        <v>3173</v>
      </c>
      <c r="I698" t="s">
        <v>255</v>
      </c>
      <c r="J698" t="s">
        <v>249</v>
      </c>
      <c r="K698" t="s">
        <v>250</v>
      </c>
      <c r="L698" t="s">
        <v>251</v>
      </c>
      <c r="O698" s="111">
        <v>44988</v>
      </c>
      <c r="P698" t="s">
        <v>252</v>
      </c>
      <c r="Q698" t="s">
        <v>253</v>
      </c>
      <c r="R698" s="111">
        <v>44991</v>
      </c>
      <c r="W698">
        <v>2028</v>
      </c>
      <c r="X698">
        <v>1947.5</v>
      </c>
      <c r="Y698">
        <v>137</v>
      </c>
      <c r="Z698">
        <f t="shared" si="10"/>
        <v>4112.5</v>
      </c>
    </row>
    <row r="699" spans="1:26">
      <c r="A699" t="s">
        <v>246</v>
      </c>
      <c r="B699">
        <v>63270064349</v>
      </c>
      <c r="C699" t="s">
        <v>1531</v>
      </c>
      <c r="D699" t="s">
        <v>57</v>
      </c>
      <c r="E699" t="s">
        <v>58</v>
      </c>
      <c r="F699">
        <v>12183150</v>
      </c>
      <c r="G699">
        <v>44986</v>
      </c>
      <c r="H699" t="s">
        <v>3174</v>
      </c>
      <c r="I699" t="s">
        <v>255</v>
      </c>
      <c r="J699" t="s">
        <v>249</v>
      </c>
      <c r="K699" t="s">
        <v>250</v>
      </c>
      <c r="L699" t="s">
        <v>251</v>
      </c>
      <c r="O699" s="111">
        <v>44986</v>
      </c>
      <c r="P699" t="s">
        <v>252</v>
      </c>
      <c r="Q699" t="s">
        <v>257</v>
      </c>
      <c r="R699" s="111">
        <v>44987</v>
      </c>
      <c r="W699">
        <v>0</v>
      </c>
      <c r="X699">
        <v>0</v>
      </c>
      <c r="Y699">
        <v>0</v>
      </c>
      <c r="Z699">
        <f t="shared" si="10"/>
        <v>0</v>
      </c>
    </row>
    <row r="700" spans="1:26">
      <c r="A700" t="s">
        <v>246</v>
      </c>
      <c r="B700">
        <v>63270064349</v>
      </c>
      <c r="C700" t="s">
        <v>1531</v>
      </c>
      <c r="D700" t="s">
        <v>57</v>
      </c>
      <c r="E700" t="s">
        <v>58</v>
      </c>
      <c r="F700">
        <v>9917634</v>
      </c>
      <c r="G700">
        <v>44987</v>
      </c>
      <c r="H700" t="s">
        <v>3172</v>
      </c>
      <c r="I700" t="s">
        <v>255</v>
      </c>
      <c r="J700" t="s">
        <v>249</v>
      </c>
      <c r="K700" t="s">
        <v>268</v>
      </c>
      <c r="L700" t="s">
        <v>251</v>
      </c>
      <c r="O700" s="111">
        <v>44987</v>
      </c>
      <c r="P700" t="s">
        <v>252</v>
      </c>
      <c r="Q700" t="s">
        <v>253</v>
      </c>
      <c r="R700" s="111">
        <v>44988</v>
      </c>
      <c r="W700">
        <v>24334.48</v>
      </c>
      <c r="X700">
        <v>22356.14</v>
      </c>
      <c r="Y700">
        <v>6187.5</v>
      </c>
      <c r="Z700">
        <f t="shared" si="10"/>
        <v>52878.119999999995</v>
      </c>
    </row>
    <row r="701" spans="1:26">
      <c r="A701" t="s">
        <v>246</v>
      </c>
      <c r="B701">
        <v>63270064349</v>
      </c>
      <c r="C701" t="s">
        <v>1531</v>
      </c>
      <c r="D701" t="s">
        <v>57</v>
      </c>
      <c r="E701" t="s">
        <v>58</v>
      </c>
      <c r="F701">
        <v>12189849</v>
      </c>
      <c r="G701">
        <v>44987</v>
      </c>
      <c r="H701" t="s">
        <v>3175</v>
      </c>
      <c r="I701" t="s">
        <v>255</v>
      </c>
      <c r="J701" t="s">
        <v>249</v>
      </c>
      <c r="K701" t="s">
        <v>250</v>
      </c>
      <c r="L701" t="s">
        <v>251</v>
      </c>
      <c r="O701" s="111">
        <v>44987</v>
      </c>
      <c r="P701" t="s">
        <v>252</v>
      </c>
      <c r="Q701" t="s">
        <v>282</v>
      </c>
      <c r="R701" s="111">
        <v>44988</v>
      </c>
      <c r="W701">
        <v>16</v>
      </c>
      <c r="X701">
        <v>0</v>
      </c>
      <c r="Y701">
        <v>0</v>
      </c>
      <c r="Z701">
        <f t="shared" si="10"/>
        <v>16</v>
      </c>
    </row>
    <row r="702" spans="1:26">
      <c r="A702" t="s">
        <v>246</v>
      </c>
      <c r="B702">
        <v>63270064349</v>
      </c>
      <c r="C702" t="s">
        <v>1531</v>
      </c>
      <c r="D702" t="s">
        <v>57</v>
      </c>
      <c r="E702" t="s">
        <v>58</v>
      </c>
      <c r="F702">
        <v>12202921</v>
      </c>
      <c r="G702">
        <v>44992</v>
      </c>
      <c r="H702" t="s">
        <v>3176</v>
      </c>
      <c r="I702" t="s">
        <v>255</v>
      </c>
      <c r="J702" t="s">
        <v>249</v>
      </c>
      <c r="K702" t="s">
        <v>250</v>
      </c>
      <c r="L702" t="s">
        <v>251</v>
      </c>
      <c r="O702" s="111">
        <v>44992</v>
      </c>
      <c r="P702" t="s">
        <v>252</v>
      </c>
      <c r="Q702" t="s">
        <v>253</v>
      </c>
      <c r="R702" s="111">
        <v>44993</v>
      </c>
      <c r="W702">
        <v>1204.75</v>
      </c>
      <c r="X702">
        <v>674.55</v>
      </c>
      <c r="Y702">
        <v>45.5</v>
      </c>
      <c r="Z702">
        <f t="shared" si="10"/>
        <v>1924.8</v>
      </c>
    </row>
    <row r="703" spans="1:26">
      <c r="A703" t="s">
        <v>246</v>
      </c>
      <c r="B703">
        <v>63270064349</v>
      </c>
      <c r="C703" t="s">
        <v>1531</v>
      </c>
      <c r="D703" t="s">
        <v>57</v>
      </c>
      <c r="E703" t="s">
        <v>58</v>
      </c>
      <c r="F703">
        <v>12203461</v>
      </c>
      <c r="G703">
        <v>44992</v>
      </c>
      <c r="H703" t="s">
        <v>3177</v>
      </c>
      <c r="I703" t="s">
        <v>255</v>
      </c>
      <c r="J703" t="s">
        <v>249</v>
      </c>
      <c r="K703" t="s">
        <v>250</v>
      </c>
      <c r="L703" t="s">
        <v>251</v>
      </c>
      <c r="O703" s="111">
        <v>44992</v>
      </c>
      <c r="P703" t="s">
        <v>252</v>
      </c>
      <c r="Q703" t="s">
        <v>253</v>
      </c>
      <c r="R703" s="111">
        <v>44993</v>
      </c>
      <c r="W703">
        <v>413</v>
      </c>
      <c r="X703">
        <v>70</v>
      </c>
      <c r="Y703">
        <v>436.9</v>
      </c>
      <c r="Z703">
        <f t="shared" si="10"/>
        <v>919.9</v>
      </c>
    </row>
    <row r="704" spans="1:26">
      <c r="A704" t="s">
        <v>246</v>
      </c>
      <c r="B704">
        <v>63270064349</v>
      </c>
      <c r="C704" t="s">
        <v>1531</v>
      </c>
      <c r="D704" t="s">
        <v>57</v>
      </c>
      <c r="E704" t="s">
        <v>58</v>
      </c>
      <c r="F704">
        <v>12220260</v>
      </c>
      <c r="G704">
        <v>44995</v>
      </c>
      <c r="H704" t="s">
        <v>3178</v>
      </c>
      <c r="I704" t="s">
        <v>255</v>
      </c>
      <c r="L704" t="s">
        <v>251</v>
      </c>
      <c r="O704" s="111">
        <v>44995</v>
      </c>
      <c r="P704" t="s">
        <v>252</v>
      </c>
      <c r="Q704" t="s">
        <v>263</v>
      </c>
      <c r="R704" s="111">
        <v>44998</v>
      </c>
      <c r="W704">
        <v>10</v>
      </c>
      <c r="X704">
        <v>0</v>
      </c>
      <c r="Y704">
        <v>0</v>
      </c>
      <c r="Z704">
        <f t="shared" si="10"/>
        <v>10</v>
      </c>
    </row>
    <row r="705" spans="1:26">
      <c r="A705" t="s">
        <v>246</v>
      </c>
      <c r="B705">
        <v>63270064349</v>
      </c>
      <c r="C705" t="s">
        <v>1531</v>
      </c>
      <c r="D705" t="s">
        <v>57</v>
      </c>
      <c r="E705" t="s">
        <v>58</v>
      </c>
      <c r="F705">
        <v>12230147</v>
      </c>
      <c r="G705">
        <v>44999</v>
      </c>
      <c r="H705" t="s">
        <v>3179</v>
      </c>
      <c r="I705" t="s">
        <v>255</v>
      </c>
      <c r="J705" t="s">
        <v>249</v>
      </c>
      <c r="K705" t="s">
        <v>250</v>
      </c>
      <c r="L705" t="s">
        <v>251</v>
      </c>
      <c r="O705" s="111">
        <v>44999</v>
      </c>
      <c r="P705" t="s">
        <v>252</v>
      </c>
      <c r="Q705" t="s">
        <v>253</v>
      </c>
      <c r="R705" s="111">
        <v>45000</v>
      </c>
      <c r="W705">
        <v>2369.5</v>
      </c>
      <c r="X705">
        <v>2663</v>
      </c>
      <c r="Y705">
        <v>2319.5</v>
      </c>
      <c r="Z705">
        <f t="shared" si="10"/>
        <v>7352</v>
      </c>
    </row>
    <row r="706" spans="1:26">
      <c r="A706" t="s">
        <v>246</v>
      </c>
      <c r="B706">
        <v>63270064349</v>
      </c>
      <c r="C706" t="s">
        <v>1531</v>
      </c>
      <c r="D706" t="s">
        <v>57</v>
      </c>
      <c r="E706" t="s">
        <v>58</v>
      </c>
      <c r="F706">
        <v>12249712</v>
      </c>
      <c r="G706">
        <v>45005</v>
      </c>
      <c r="H706" t="s">
        <v>3180</v>
      </c>
      <c r="I706" t="s">
        <v>255</v>
      </c>
      <c r="J706" t="s">
        <v>249</v>
      </c>
      <c r="K706" t="s">
        <v>250</v>
      </c>
      <c r="L706" t="s">
        <v>251</v>
      </c>
      <c r="O706" s="111">
        <v>45014</v>
      </c>
      <c r="P706" t="s">
        <v>252</v>
      </c>
      <c r="Q706" t="s">
        <v>253</v>
      </c>
      <c r="R706" s="111">
        <v>45014</v>
      </c>
      <c r="W706">
        <v>671</v>
      </c>
      <c r="X706">
        <v>7823</v>
      </c>
      <c r="Y706">
        <v>6829</v>
      </c>
      <c r="Z706">
        <f t="shared" si="10"/>
        <v>15323</v>
      </c>
    </row>
    <row r="707" spans="1:26">
      <c r="A707" t="s">
        <v>246</v>
      </c>
      <c r="B707">
        <v>63270064349</v>
      </c>
      <c r="C707" t="s">
        <v>1531</v>
      </c>
      <c r="D707" t="s">
        <v>57</v>
      </c>
      <c r="E707" t="s">
        <v>58</v>
      </c>
      <c r="F707">
        <v>12303995</v>
      </c>
      <c r="G707">
        <v>45015</v>
      </c>
      <c r="H707" t="s">
        <v>3181</v>
      </c>
      <c r="I707" t="s">
        <v>255</v>
      </c>
      <c r="J707" t="s">
        <v>249</v>
      </c>
      <c r="K707" t="s">
        <v>250</v>
      </c>
      <c r="L707" t="s">
        <v>251</v>
      </c>
      <c r="O707" s="111">
        <v>45015</v>
      </c>
      <c r="P707" t="s">
        <v>252</v>
      </c>
      <c r="Q707" t="s">
        <v>257</v>
      </c>
      <c r="R707" s="111"/>
      <c r="W707">
        <v>0</v>
      </c>
      <c r="X707">
        <v>0</v>
      </c>
      <c r="Y707">
        <v>0</v>
      </c>
      <c r="Z707">
        <f t="shared" ref="Z707:Z770" si="11">SUM(W707:Y707)</f>
        <v>0</v>
      </c>
    </row>
    <row r="708" spans="1:26">
      <c r="A708" t="s">
        <v>246</v>
      </c>
      <c r="B708">
        <v>63270064349</v>
      </c>
      <c r="C708" t="s">
        <v>1531</v>
      </c>
      <c r="D708" t="s">
        <v>57</v>
      </c>
      <c r="E708" t="s">
        <v>58</v>
      </c>
      <c r="F708">
        <v>12348154</v>
      </c>
      <c r="G708">
        <v>45026</v>
      </c>
      <c r="H708" t="s">
        <v>4467</v>
      </c>
      <c r="I708" t="s">
        <v>255</v>
      </c>
      <c r="J708" t="s">
        <v>249</v>
      </c>
      <c r="K708" t="s">
        <v>268</v>
      </c>
      <c r="L708" t="s">
        <v>251</v>
      </c>
      <c r="O708" s="111">
        <v>45026</v>
      </c>
      <c r="P708" t="s">
        <v>252</v>
      </c>
      <c r="Q708" t="s">
        <v>253</v>
      </c>
      <c r="R708" s="111">
        <v>45027</v>
      </c>
      <c r="W708">
        <v>0</v>
      </c>
      <c r="X708">
        <v>28091.58</v>
      </c>
      <c r="Y708">
        <v>44035</v>
      </c>
      <c r="Z708">
        <f t="shared" si="11"/>
        <v>72126.58</v>
      </c>
    </row>
    <row r="709" spans="1:26">
      <c r="A709" t="s">
        <v>246</v>
      </c>
      <c r="B709">
        <v>63270064349</v>
      </c>
      <c r="C709" t="s">
        <v>1531</v>
      </c>
      <c r="D709" t="s">
        <v>57</v>
      </c>
      <c r="E709" t="s">
        <v>58</v>
      </c>
      <c r="F709">
        <v>12348495</v>
      </c>
      <c r="G709">
        <v>45026</v>
      </c>
      <c r="H709" t="s">
        <v>4468</v>
      </c>
      <c r="I709" t="s">
        <v>255</v>
      </c>
      <c r="J709" t="s">
        <v>249</v>
      </c>
      <c r="K709" t="s">
        <v>250</v>
      </c>
      <c r="L709" t="s">
        <v>251</v>
      </c>
      <c r="O709" s="111">
        <v>45027</v>
      </c>
      <c r="P709" t="s">
        <v>252</v>
      </c>
      <c r="Q709" t="s">
        <v>282</v>
      </c>
      <c r="R709" s="111">
        <v>45027</v>
      </c>
      <c r="W709">
        <v>0</v>
      </c>
      <c r="X709">
        <v>2490</v>
      </c>
      <c r="Y709">
        <v>0</v>
      </c>
      <c r="Z709">
        <f t="shared" si="11"/>
        <v>2490</v>
      </c>
    </row>
    <row r="710" spans="1:26">
      <c r="A710" t="s">
        <v>246</v>
      </c>
      <c r="B710">
        <v>63270064349</v>
      </c>
      <c r="C710" t="s">
        <v>1531</v>
      </c>
      <c r="D710" t="s">
        <v>57</v>
      </c>
      <c r="E710" t="s">
        <v>58</v>
      </c>
      <c r="F710">
        <v>12351508</v>
      </c>
      <c r="G710">
        <v>45027</v>
      </c>
      <c r="H710" t="s">
        <v>4469</v>
      </c>
      <c r="I710" t="s">
        <v>255</v>
      </c>
      <c r="J710" t="s">
        <v>249</v>
      </c>
      <c r="K710" t="s">
        <v>268</v>
      </c>
      <c r="L710" t="s">
        <v>251</v>
      </c>
      <c r="O710" s="111">
        <v>45027</v>
      </c>
      <c r="P710" t="s">
        <v>252</v>
      </c>
      <c r="Q710" t="s">
        <v>253</v>
      </c>
      <c r="R710" s="111">
        <v>45027</v>
      </c>
      <c r="W710">
        <v>0</v>
      </c>
      <c r="X710">
        <v>4780.2299999999996</v>
      </c>
      <c r="Y710">
        <v>995</v>
      </c>
      <c r="Z710">
        <f t="shared" si="11"/>
        <v>5775.23</v>
      </c>
    </row>
    <row r="711" spans="1:26">
      <c r="A711" t="s">
        <v>246</v>
      </c>
      <c r="B711">
        <v>63870606649</v>
      </c>
      <c r="C711" t="s">
        <v>298</v>
      </c>
      <c r="D711" t="s">
        <v>611</v>
      </c>
      <c r="E711" t="s">
        <v>46</v>
      </c>
      <c r="F711">
        <v>12226295</v>
      </c>
      <c r="G711">
        <v>44998</v>
      </c>
      <c r="H711" t="s">
        <v>3198</v>
      </c>
      <c r="I711" t="s">
        <v>255</v>
      </c>
      <c r="J711" t="s">
        <v>249</v>
      </c>
      <c r="K711" t="s">
        <v>268</v>
      </c>
      <c r="L711" t="s">
        <v>251</v>
      </c>
      <c r="O711" s="111">
        <v>44998</v>
      </c>
      <c r="P711" t="s">
        <v>252</v>
      </c>
      <c r="Q711" t="s">
        <v>253</v>
      </c>
      <c r="R711" s="111">
        <v>44999</v>
      </c>
      <c r="W711">
        <v>16590.439999999999</v>
      </c>
      <c r="X711">
        <v>41672.230000000003</v>
      </c>
      <c r="Y711">
        <v>52451.31</v>
      </c>
      <c r="Z711">
        <f t="shared" si="11"/>
        <v>110713.98</v>
      </c>
    </row>
    <row r="712" spans="1:26">
      <c r="A712" t="s">
        <v>246</v>
      </c>
      <c r="B712">
        <v>63870606649</v>
      </c>
      <c r="C712" t="s">
        <v>298</v>
      </c>
      <c r="D712" t="s">
        <v>611</v>
      </c>
      <c r="E712" t="s">
        <v>46</v>
      </c>
      <c r="F712">
        <v>1462045</v>
      </c>
      <c r="G712">
        <v>45012</v>
      </c>
      <c r="H712" t="s">
        <v>3197</v>
      </c>
      <c r="I712" t="s">
        <v>255</v>
      </c>
      <c r="J712" t="s">
        <v>249</v>
      </c>
      <c r="K712" t="s">
        <v>268</v>
      </c>
      <c r="L712" t="s">
        <v>251</v>
      </c>
      <c r="O712" s="111">
        <v>45013</v>
      </c>
      <c r="P712" t="s">
        <v>252</v>
      </c>
      <c r="Q712" t="s">
        <v>282</v>
      </c>
      <c r="R712" s="111">
        <v>45014</v>
      </c>
      <c r="W712">
        <v>5</v>
      </c>
      <c r="X712">
        <v>13830.6</v>
      </c>
      <c r="Y712">
        <v>0</v>
      </c>
      <c r="Z712">
        <f t="shared" si="11"/>
        <v>13835.6</v>
      </c>
    </row>
    <row r="713" spans="1:26">
      <c r="A713" t="s">
        <v>246</v>
      </c>
      <c r="B713">
        <v>63870606649</v>
      </c>
      <c r="C713" t="s">
        <v>298</v>
      </c>
      <c r="D713" t="s">
        <v>611</v>
      </c>
      <c r="E713" t="s">
        <v>46</v>
      </c>
      <c r="F713">
        <v>12274115</v>
      </c>
      <c r="G713">
        <v>45016</v>
      </c>
      <c r="H713" t="s">
        <v>4470</v>
      </c>
      <c r="I713" t="s">
        <v>255</v>
      </c>
      <c r="J713" t="s">
        <v>249</v>
      </c>
      <c r="K713" t="s">
        <v>268</v>
      </c>
      <c r="L713" t="s">
        <v>251</v>
      </c>
      <c r="O713" s="111">
        <v>45019</v>
      </c>
      <c r="P713" t="s">
        <v>252</v>
      </c>
      <c r="Q713" t="s">
        <v>253</v>
      </c>
      <c r="R713" s="111">
        <v>45020</v>
      </c>
      <c r="W713">
        <v>0</v>
      </c>
      <c r="X713">
        <v>69382.679999999993</v>
      </c>
      <c r="Y713">
        <v>162206.96</v>
      </c>
      <c r="Z713">
        <f t="shared" si="11"/>
        <v>231589.63999999998</v>
      </c>
    </row>
    <row r="714" spans="1:26">
      <c r="A714" t="s">
        <v>246</v>
      </c>
      <c r="B714">
        <v>63870606649</v>
      </c>
      <c r="C714" t="s">
        <v>298</v>
      </c>
      <c r="D714" t="s">
        <v>611</v>
      </c>
      <c r="E714" t="s">
        <v>46</v>
      </c>
      <c r="F714">
        <v>12202449</v>
      </c>
      <c r="G714">
        <v>45019</v>
      </c>
      <c r="H714" t="s">
        <v>4471</v>
      </c>
      <c r="I714" t="s">
        <v>255</v>
      </c>
      <c r="J714" t="s">
        <v>249</v>
      </c>
      <c r="K714" t="s">
        <v>250</v>
      </c>
      <c r="L714" t="s">
        <v>251</v>
      </c>
      <c r="O714" s="111">
        <v>45021</v>
      </c>
      <c r="P714" t="s">
        <v>252</v>
      </c>
      <c r="Q714" t="s">
        <v>253</v>
      </c>
      <c r="R714" s="111">
        <v>45022</v>
      </c>
      <c r="W714">
        <v>0</v>
      </c>
      <c r="X714">
        <v>12681.54</v>
      </c>
      <c r="Y714">
        <v>136104.17000000001</v>
      </c>
      <c r="Z714">
        <f t="shared" si="11"/>
        <v>148785.71000000002</v>
      </c>
    </row>
    <row r="715" spans="1:26">
      <c r="A715" t="s">
        <v>246</v>
      </c>
      <c r="B715">
        <v>63870606649</v>
      </c>
      <c r="C715" t="s">
        <v>298</v>
      </c>
      <c r="D715" t="s">
        <v>2699</v>
      </c>
      <c r="E715" t="s">
        <v>46</v>
      </c>
      <c r="F715">
        <v>5064886</v>
      </c>
      <c r="G715">
        <v>45001</v>
      </c>
      <c r="H715" t="s">
        <v>3199</v>
      </c>
      <c r="I715" t="s">
        <v>255</v>
      </c>
      <c r="J715" t="s">
        <v>249</v>
      </c>
      <c r="K715" t="s">
        <v>250</v>
      </c>
      <c r="L715" t="s">
        <v>251</v>
      </c>
      <c r="O715" s="111">
        <v>45001</v>
      </c>
      <c r="P715" t="s">
        <v>252</v>
      </c>
      <c r="Q715" t="s">
        <v>253</v>
      </c>
      <c r="R715" s="111">
        <v>45005</v>
      </c>
      <c r="W715">
        <v>164.5</v>
      </c>
      <c r="X715">
        <v>389</v>
      </c>
      <c r="Y715">
        <v>32</v>
      </c>
      <c r="Z715">
        <f t="shared" si="11"/>
        <v>585.5</v>
      </c>
    </row>
    <row r="716" spans="1:26">
      <c r="A716" t="s">
        <v>246</v>
      </c>
      <c r="B716">
        <v>63870606649</v>
      </c>
      <c r="C716" t="s">
        <v>298</v>
      </c>
      <c r="D716" t="s">
        <v>3200</v>
      </c>
      <c r="E716" t="s">
        <v>46</v>
      </c>
      <c r="F716">
        <v>12210817</v>
      </c>
      <c r="G716">
        <v>44993</v>
      </c>
      <c r="H716" t="s">
        <v>3201</v>
      </c>
      <c r="I716" t="s">
        <v>260</v>
      </c>
      <c r="L716" t="s">
        <v>251</v>
      </c>
      <c r="O716" s="111">
        <v>44993</v>
      </c>
      <c r="P716" t="s">
        <v>252</v>
      </c>
      <c r="Q716" t="s">
        <v>253</v>
      </c>
      <c r="R716" s="111">
        <v>44998</v>
      </c>
      <c r="W716">
        <v>3451</v>
      </c>
      <c r="X716">
        <v>1625.84</v>
      </c>
      <c r="Y716">
        <v>9</v>
      </c>
      <c r="Z716">
        <f t="shared" si="11"/>
        <v>5085.84</v>
      </c>
    </row>
    <row r="717" spans="1:26">
      <c r="A717" t="s">
        <v>246</v>
      </c>
      <c r="B717">
        <v>63870606649</v>
      </c>
      <c r="C717" t="s">
        <v>298</v>
      </c>
      <c r="D717" t="s">
        <v>3200</v>
      </c>
      <c r="E717" t="s">
        <v>46</v>
      </c>
      <c r="F717">
        <v>12211258</v>
      </c>
      <c r="G717">
        <v>44994</v>
      </c>
      <c r="H717" t="s">
        <v>3202</v>
      </c>
      <c r="I717" t="s">
        <v>255</v>
      </c>
      <c r="J717" t="s">
        <v>249</v>
      </c>
      <c r="K717" t="s">
        <v>250</v>
      </c>
      <c r="L717" t="s">
        <v>251</v>
      </c>
      <c r="O717" s="111">
        <v>44994</v>
      </c>
      <c r="P717" t="s">
        <v>252</v>
      </c>
      <c r="Q717" t="s">
        <v>253</v>
      </c>
      <c r="R717" s="111">
        <v>44998</v>
      </c>
      <c r="W717">
        <v>3841.3</v>
      </c>
      <c r="X717">
        <v>5047.8</v>
      </c>
      <c r="Y717">
        <v>3335.7</v>
      </c>
      <c r="Z717">
        <f t="shared" si="11"/>
        <v>12224.8</v>
      </c>
    </row>
    <row r="718" spans="1:26">
      <c r="A718" t="s">
        <v>246</v>
      </c>
      <c r="B718">
        <v>63870606649</v>
      </c>
      <c r="C718" t="s">
        <v>298</v>
      </c>
      <c r="D718" t="s">
        <v>45</v>
      </c>
      <c r="E718" t="s">
        <v>46</v>
      </c>
      <c r="F718">
        <v>12175287</v>
      </c>
      <c r="G718">
        <v>45005</v>
      </c>
      <c r="H718" t="s">
        <v>3204</v>
      </c>
      <c r="I718" t="s">
        <v>255</v>
      </c>
      <c r="J718" t="s">
        <v>249</v>
      </c>
      <c r="K718" t="s">
        <v>250</v>
      </c>
      <c r="L718" t="s">
        <v>251</v>
      </c>
      <c r="O718" s="111">
        <v>45005</v>
      </c>
      <c r="P718" t="s">
        <v>252</v>
      </c>
      <c r="Q718" t="s">
        <v>253</v>
      </c>
      <c r="R718" s="111">
        <v>45006</v>
      </c>
      <c r="W718">
        <v>2297</v>
      </c>
      <c r="X718">
        <v>13197.5</v>
      </c>
      <c r="Y718">
        <v>16366.5</v>
      </c>
      <c r="Z718">
        <f t="shared" si="11"/>
        <v>31861</v>
      </c>
    </row>
    <row r="719" spans="1:26">
      <c r="A719" t="s">
        <v>246</v>
      </c>
      <c r="B719">
        <v>63870606649</v>
      </c>
      <c r="C719" t="s">
        <v>298</v>
      </c>
      <c r="D719" t="s">
        <v>45</v>
      </c>
      <c r="E719" t="s">
        <v>46</v>
      </c>
      <c r="F719">
        <v>11698782</v>
      </c>
      <c r="G719">
        <v>45007</v>
      </c>
      <c r="H719" t="s">
        <v>3203</v>
      </c>
      <c r="I719" t="s">
        <v>255</v>
      </c>
      <c r="J719" t="s">
        <v>249</v>
      </c>
      <c r="K719" t="s">
        <v>268</v>
      </c>
      <c r="L719" t="s">
        <v>251</v>
      </c>
      <c r="O719" s="111">
        <v>45007</v>
      </c>
      <c r="P719" t="s">
        <v>252</v>
      </c>
      <c r="Q719" t="s">
        <v>282</v>
      </c>
      <c r="R719" s="111">
        <v>45008</v>
      </c>
      <c r="W719">
        <v>0</v>
      </c>
      <c r="X719">
        <v>810</v>
      </c>
      <c r="Y719">
        <v>0</v>
      </c>
      <c r="Z719">
        <f t="shared" si="11"/>
        <v>810</v>
      </c>
    </row>
    <row r="720" spans="1:26">
      <c r="A720" t="s">
        <v>246</v>
      </c>
      <c r="B720">
        <v>63870606649</v>
      </c>
      <c r="C720" t="s">
        <v>298</v>
      </c>
      <c r="D720" t="s">
        <v>45</v>
      </c>
      <c r="E720" t="s">
        <v>46</v>
      </c>
      <c r="F720">
        <v>12276477</v>
      </c>
      <c r="G720">
        <v>45009</v>
      </c>
      <c r="H720" t="s">
        <v>3205</v>
      </c>
      <c r="I720" t="s">
        <v>255</v>
      </c>
      <c r="J720" t="s">
        <v>249</v>
      </c>
      <c r="K720" t="s">
        <v>250</v>
      </c>
      <c r="L720" t="s">
        <v>251</v>
      </c>
      <c r="O720" s="111">
        <v>45009</v>
      </c>
      <c r="P720" t="s">
        <v>252</v>
      </c>
      <c r="Q720" t="s">
        <v>257</v>
      </c>
      <c r="R720" s="111">
        <v>45015</v>
      </c>
      <c r="W720">
        <v>0</v>
      </c>
      <c r="X720">
        <v>0</v>
      </c>
      <c r="Y720">
        <v>0</v>
      </c>
      <c r="Z720">
        <f t="shared" si="11"/>
        <v>0</v>
      </c>
    </row>
    <row r="721" spans="1:26">
      <c r="A721" t="s">
        <v>246</v>
      </c>
      <c r="B721">
        <v>63870606649</v>
      </c>
      <c r="C721" t="s">
        <v>298</v>
      </c>
      <c r="D721" t="s">
        <v>45</v>
      </c>
      <c r="E721" t="s">
        <v>46</v>
      </c>
      <c r="F721">
        <v>12306237</v>
      </c>
      <c r="G721">
        <v>45015</v>
      </c>
      <c r="H721" t="s">
        <v>3206</v>
      </c>
      <c r="I721" t="s">
        <v>255</v>
      </c>
      <c r="L721" t="s">
        <v>251</v>
      </c>
      <c r="O721" s="111">
        <v>45015</v>
      </c>
      <c r="P721" t="s">
        <v>252</v>
      </c>
      <c r="Q721" t="s">
        <v>253</v>
      </c>
      <c r="R721" s="111">
        <v>45016</v>
      </c>
      <c r="W721">
        <v>0</v>
      </c>
      <c r="X721">
        <v>2115.62</v>
      </c>
      <c r="Y721">
        <v>939.81</v>
      </c>
      <c r="Z721">
        <f t="shared" si="11"/>
        <v>3055.43</v>
      </c>
    </row>
    <row r="722" spans="1:26">
      <c r="A722" t="s">
        <v>246</v>
      </c>
      <c r="B722">
        <v>63870606649</v>
      </c>
      <c r="C722" t="s">
        <v>298</v>
      </c>
      <c r="D722" t="s">
        <v>45</v>
      </c>
      <c r="E722" t="s">
        <v>46</v>
      </c>
      <c r="F722">
        <v>12314421</v>
      </c>
      <c r="G722">
        <v>45016</v>
      </c>
      <c r="H722" t="s">
        <v>3207</v>
      </c>
      <c r="I722" t="s">
        <v>255</v>
      </c>
      <c r="J722" t="s">
        <v>249</v>
      </c>
      <c r="K722" t="s">
        <v>250</v>
      </c>
      <c r="L722" t="s">
        <v>251</v>
      </c>
      <c r="O722" s="111">
        <v>45016</v>
      </c>
      <c r="P722" t="s">
        <v>252</v>
      </c>
      <c r="Q722" t="s">
        <v>257</v>
      </c>
      <c r="R722" s="111"/>
      <c r="W722">
        <v>0</v>
      </c>
      <c r="X722">
        <v>0</v>
      </c>
      <c r="Y722">
        <v>0</v>
      </c>
      <c r="Z722">
        <f t="shared" si="11"/>
        <v>0</v>
      </c>
    </row>
    <row r="723" spans="1:26">
      <c r="A723" t="s">
        <v>246</v>
      </c>
      <c r="B723">
        <v>70325321108</v>
      </c>
      <c r="C723" t="s">
        <v>674</v>
      </c>
      <c r="D723" t="s">
        <v>264</v>
      </c>
      <c r="E723" t="s">
        <v>54</v>
      </c>
      <c r="F723">
        <v>12107612</v>
      </c>
      <c r="G723">
        <v>44991</v>
      </c>
      <c r="H723" t="s">
        <v>3214</v>
      </c>
      <c r="I723" t="s">
        <v>255</v>
      </c>
      <c r="J723" t="s">
        <v>249</v>
      </c>
      <c r="K723" t="s">
        <v>268</v>
      </c>
      <c r="L723" t="s">
        <v>251</v>
      </c>
      <c r="O723" s="111">
        <v>44992</v>
      </c>
      <c r="P723" t="s">
        <v>252</v>
      </c>
      <c r="Q723" t="s">
        <v>253</v>
      </c>
      <c r="R723" s="111">
        <v>44993</v>
      </c>
      <c r="W723">
        <v>6689.97</v>
      </c>
      <c r="X723">
        <v>4020</v>
      </c>
      <c r="Y723">
        <v>3546.4</v>
      </c>
      <c r="Z723">
        <f t="shared" si="11"/>
        <v>14256.37</v>
      </c>
    </row>
    <row r="724" spans="1:26">
      <c r="A724" t="s">
        <v>246</v>
      </c>
      <c r="B724">
        <v>70677211139</v>
      </c>
      <c r="C724" t="s">
        <v>339</v>
      </c>
      <c r="D724" t="s">
        <v>53</v>
      </c>
      <c r="E724" t="s">
        <v>54</v>
      </c>
      <c r="F724">
        <v>9196151</v>
      </c>
      <c r="G724">
        <v>44985</v>
      </c>
      <c r="H724" t="s">
        <v>3384</v>
      </c>
      <c r="I724" t="s">
        <v>255</v>
      </c>
      <c r="J724" t="s">
        <v>249</v>
      </c>
      <c r="K724" t="s">
        <v>250</v>
      </c>
      <c r="L724" t="s">
        <v>251</v>
      </c>
      <c r="O724" s="111">
        <v>44993</v>
      </c>
      <c r="P724" t="s">
        <v>252</v>
      </c>
      <c r="Q724" t="s">
        <v>253</v>
      </c>
      <c r="R724" s="111">
        <v>44994</v>
      </c>
      <c r="W724">
        <v>6701.35</v>
      </c>
      <c r="X724">
        <v>6127.85</v>
      </c>
      <c r="Y724">
        <v>9092.39</v>
      </c>
      <c r="Z724">
        <f t="shared" si="11"/>
        <v>21921.59</v>
      </c>
    </row>
    <row r="725" spans="1:26">
      <c r="A725" t="s">
        <v>246</v>
      </c>
      <c r="B725">
        <v>70677211139</v>
      </c>
      <c r="C725" t="s">
        <v>339</v>
      </c>
      <c r="D725" t="s">
        <v>53</v>
      </c>
      <c r="E725" t="s">
        <v>54</v>
      </c>
      <c r="F725">
        <v>12281021</v>
      </c>
      <c r="G725">
        <v>45010</v>
      </c>
      <c r="H725" t="s">
        <v>3385</v>
      </c>
      <c r="I725" t="s">
        <v>255</v>
      </c>
      <c r="J725" t="s">
        <v>249</v>
      </c>
      <c r="K725" t="s">
        <v>250</v>
      </c>
      <c r="L725" t="s">
        <v>251</v>
      </c>
      <c r="O725" s="111">
        <v>45010</v>
      </c>
      <c r="P725" t="s">
        <v>252</v>
      </c>
      <c r="Q725" t="s">
        <v>257</v>
      </c>
      <c r="R725" s="111"/>
      <c r="W725">
        <v>0</v>
      </c>
      <c r="X725">
        <v>0</v>
      </c>
      <c r="Y725">
        <v>0</v>
      </c>
      <c r="Z725">
        <f t="shared" si="11"/>
        <v>0</v>
      </c>
    </row>
    <row r="726" spans="1:26">
      <c r="A726" t="s">
        <v>246</v>
      </c>
      <c r="B726">
        <v>70677211139</v>
      </c>
      <c r="C726" t="s">
        <v>339</v>
      </c>
      <c r="D726" t="s">
        <v>53</v>
      </c>
      <c r="E726" t="s">
        <v>54</v>
      </c>
      <c r="F726">
        <v>12326454</v>
      </c>
      <c r="G726">
        <v>45019</v>
      </c>
      <c r="H726" t="s">
        <v>4472</v>
      </c>
      <c r="I726" t="s">
        <v>255</v>
      </c>
      <c r="J726" t="s">
        <v>249</v>
      </c>
      <c r="K726" t="s">
        <v>250</v>
      </c>
      <c r="L726" t="s">
        <v>251</v>
      </c>
      <c r="O726" s="111">
        <v>45019</v>
      </c>
      <c r="P726" t="s">
        <v>252</v>
      </c>
      <c r="Q726" t="s">
        <v>253</v>
      </c>
      <c r="R726" s="111">
        <v>45020</v>
      </c>
      <c r="W726">
        <v>0</v>
      </c>
      <c r="X726">
        <v>1656</v>
      </c>
      <c r="Y726">
        <v>1109</v>
      </c>
      <c r="Z726">
        <f t="shared" si="11"/>
        <v>2765</v>
      </c>
    </row>
    <row r="727" spans="1:26">
      <c r="A727" t="s">
        <v>246</v>
      </c>
      <c r="B727">
        <v>70677211139</v>
      </c>
      <c r="C727" t="s">
        <v>339</v>
      </c>
      <c r="D727" t="s">
        <v>53</v>
      </c>
      <c r="E727" t="s">
        <v>54</v>
      </c>
      <c r="F727">
        <v>12332185</v>
      </c>
      <c r="G727">
        <v>45020</v>
      </c>
      <c r="H727" t="s">
        <v>4473</v>
      </c>
      <c r="I727" t="s">
        <v>255</v>
      </c>
      <c r="J727" t="s">
        <v>249</v>
      </c>
      <c r="K727" t="s">
        <v>250</v>
      </c>
      <c r="L727" t="s">
        <v>251</v>
      </c>
      <c r="O727" s="111">
        <v>45020</v>
      </c>
      <c r="P727" t="s">
        <v>252</v>
      </c>
      <c r="Q727" t="s">
        <v>253</v>
      </c>
      <c r="R727" s="111">
        <v>45021</v>
      </c>
      <c r="W727">
        <v>0</v>
      </c>
      <c r="X727">
        <v>1529</v>
      </c>
      <c r="Y727">
        <v>945</v>
      </c>
      <c r="Z727">
        <f t="shared" si="11"/>
        <v>2474</v>
      </c>
    </row>
    <row r="728" spans="1:26">
      <c r="A728" t="s">
        <v>246</v>
      </c>
      <c r="B728">
        <v>70677211139</v>
      </c>
      <c r="C728" t="s">
        <v>339</v>
      </c>
      <c r="D728" t="s">
        <v>265</v>
      </c>
      <c r="E728" t="s">
        <v>54</v>
      </c>
      <c r="F728">
        <v>12274231</v>
      </c>
      <c r="G728">
        <v>45009</v>
      </c>
      <c r="H728" t="s">
        <v>3386</v>
      </c>
      <c r="I728" t="s">
        <v>255</v>
      </c>
      <c r="J728" t="s">
        <v>249</v>
      </c>
      <c r="K728" t="s">
        <v>250</v>
      </c>
      <c r="L728" t="s">
        <v>251</v>
      </c>
      <c r="O728" s="111">
        <v>45009</v>
      </c>
      <c r="P728" t="s">
        <v>252</v>
      </c>
      <c r="Q728" t="s">
        <v>253</v>
      </c>
      <c r="R728" s="111">
        <v>45012</v>
      </c>
      <c r="W728">
        <v>1507.68</v>
      </c>
      <c r="X728">
        <v>14537.45</v>
      </c>
      <c r="Y728">
        <v>12558.1</v>
      </c>
      <c r="Z728">
        <f t="shared" si="11"/>
        <v>28603.230000000003</v>
      </c>
    </row>
    <row r="729" spans="1:26">
      <c r="A729" t="s">
        <v>246</v>
      </c>
      <c r="B729">
        <v>70677211139</v>
      </c>
      <c r="C729" t="s">
        <v>339</v>
      </c>
      <c r="D729" t="s">
        <v>408</v>
      </c>
      <c r="E729" t="s">
        <v>54</v>
      </c>
      <c r="F729">
        <v>12185468</v>
      </c>
      <c r="G729">
        <v>44987</v>
      </c>
      <c r="H729" t="s">
        <v>3387</v>
      </c>
      <c r="I729" t="s">
        <v>255</v>
      </c>
      <c r="J729" t="s">
        <v>249</v>
      </c>
      <c r="K729" t="s">
        <v>250</v>
      </c>
      <c r="L729" t="s">
        <v>251</v>
      </c>
      <c r="O729" s="111">
        <v>44988</v>
      </c>
      <c r="P729" t="s">
        <v>252</v>
      </c>
      <c r="Q729" t="s">
        <v>253</v>
      </c>
      <c r="R729" s="111">
        <v>45015</v>
      </c>
      <c r="W729">
        <v>239.5</v>
      </c>
      <c r="X729">
        <v>5160.45</v>
      </c>
      <c r="Y729">
        <v>1734</v>
      </c>
      <c r="Z729">
        <f t="shared" si="11"/>
        <v>7133.95</v>
      </c>
    </row>
    <row r="730" spans="1:26">
      <c r="A730" t="s">
        <v>246</v>
      </c>
      <c r="B730">
        <v>70677211139</v>
      </c>
      <c r="C730" t="s">
        <v>339</v>
      </c>
      <c r="D730" t="s">
        <v>408</v>
      </c>
      <c r="E730" t="s">
        <v>54</v>
      </c>
      <c r="F730">
        <v>12197029</v>
      </c>
      <c r="G730">
        <v>44988</v>
      </c>
      <c r="H730" t="s">
        <v>3388</v>
      </c>
      <c r="I730" t="s">
        <v>255</v>
      </c>
      <c r="J730" t="s">
        <v>249</v>
      </c>
      <c r="K730" t="s">
        <v>250</v>
      </c>
      <c r="L730" t="s">
        <v>251</v>
      </c>
      <c r="O730" s="111">
        <v>44988</v>
      </c>
      <c r="P730" t="s">
        <v>252</v>
      </c>
      <c r="Q730" t="s">
        <v>282</v>
      </c>
      <c r="R730" s="111">
        <v>44991</v>
      </c>
      <c r="W730">
        <v>10798.27</v>
      </c>
      <c r="X730">
        <v>20827.28</v>
      </c>
      <c r="Y730">
        <v>0</v>
      </c>
      <c r="Z730">
        <f t="shared" si="11"/>
        <v>31625.55</v>
      </c>
    </row>
    <row r="731" spans="1:26">
      <c r="A731" t="s">
        <v>246</v>
      </c>
      <c r="B731">
        <v>70677211139</v>
      </c>
      <c r="C731" t="s">
        <v>339</v>
      </c>
      <c r="D731" t="s">
        <v>408</v>
      </c>
      <c r="E731" t="s">
        <v>54</v>
      </c>
      <c r="F731">
        <v>12223614</v>
      </c>
      <c r="G731">
        <v>44996</v>
      </c>
      <c r="H731" t="s">
        <v>3389</v>
      </c>
      <c r="I731" t="s">
        <v>255</v>
      </c>
      <c r="L731" t="s">
        <v>251</v>
      </c>
      <c r="O731" s="111">
        <v>44996</v>
      </c>
      <c r="P731" t="s">
        <v>252</v>
      </c>
      <c r="Q731" t="s">
        <v>263</v>
      </c>
      <c r="R731" s="111">
        <v>44998</v>
      </c>
      <c r="W731">
        <v>50</v>
      </c>
      <c r="X731">
        <v>0</v>
      </c>
      <c r="Y731">
        <v>0</v>
      </c>
      <c r="Z731">
        <f t="shared" si="11"/>
        <v>50</v>
      </c>
    </row>
    <row r="732" spans="1:26">
      <c r="A732" t="s">
        <v>246</v>
      </c>
      <c r="B732">
        <v>70677211139</v>
      </c>
      <c r="C732" t="s">
        <v>339</v>
      </c>
      <c r="D732" t="s">
        <v>408</v>
      </c>
      <c r="E732" t="s">
        <v>54</v>
      </c>
      <c r="F732">
        <v>12306189</v>
      </c>
      <c r="G732">
        <v>45015</v>
      </c>
      <c r="H732" t="s">
        <v>3390</v>
      </c>
      <c r="I732" t="s">
        <v>255</v>
      </c>
      <c r="J732" t="s">
        <v>249</v>
      </c>
      <c r="K732" t="s">
        <v>268</v>
      </c>
      <c r="L732" t="s">
        <v>251</v>
      </c>
      <c r="O732" s="111">
        <v>45015</v>
      </c>
      <c r="P732" t="s">
        <v>252</v>
      </c>
      <c r="Q732" t="s">
        <v>257</v>
      </c>
      <c r="R732" s="111"/>
      <c r="W732">
        <v>0</v>
      </c>
      <c r="X732">
        <v>0</v>
      </c>
      <c r="Y732">
        <v>0</v>
      </c>
      <c r="Z732">
        <f t="shared" si="11"/>
        <v>0</v>
      </c>
    </row>
    <row r="733" spans="1:26">
      <c r="A733" t="s">
        <v>246</v>
      </c>
      <c r="B733">
        <v>72637005149</v>
      </c>
      <c r="C733" t="s">
        <v>1818</v>
      </c>
      <c r="D733" t="s">
        <v>247</v>
      </c>
      <c r="E733" t="s">
        <v>54</v>
      </c>
      <c r="F733">
        <v>11514060</v>
      </c>
      <c r="G733">
        <v>45007</v>
      </c>
      <c r="H733" t="s">
        <v>3428</v>
      </c>
      <c r="I733" t="s">
        <v>255</v>
      </c>
      <c r="J733" t="s">
        <v>249</v>
      </c>
      <c r="K733" t="s">
        <v>268</v>
      </c>
      <c r="L733" t="s">
        <v>251</v>
      </c>
      <c r="O733" s="111">
        <v>45007</v>
      </c>
      <c r="P733" t="s">
        <v>252</v>
      </c>
      <c r="Q733" t="s">
        <v>253</v>
      </c>
      <c r="R733" s="111">
        <v>45010</v>
      </c>
      <c r="W733">
        <v>1253.23</v>
      </c>
      <c r="X733">
        <v>5261.04</v>
      </c>
      <c r="Y733">
        <v>5043.93</v>
      </c>
      <c r="Z733">
        <f t="shared" si="11"/>
        <v>11558.2</v>
      </c>
    </row>
    <row r="734" spans="1:26">
      <c r="A734" t="s">
        <v>246</v>
      </c>
      <c r="B734">
        <v>72637005149</v>
      </c>
      <c r="C734" t="s">
        <v>1818</v>
      </c>
      <c r="D734" t="s">
        <v>4356</v>
      </c>
      <c r="E734" t="s">
        <v>54</v>
      </c>
      <c r="F734">
        <v>12385357</v>
      </c>
      <c r="G734">
        <v>45036</v>
      </c>
      <c r="H734" t="s">
        <v>4474</v>
      </c>
      <c r="I734" t="s">
        <v>255</v>
      </c>
      <c r="J734" t="s">
        <v>249</v>
      </c>
      <c r="K734" t="s">
        <v>250</v>
      </c>
      <c r="L734" t="s">
        <v>251</v>
      </c>
      <c r="O734" s="111">
        <v>45036</v>
      </c>
      <c r="P734" t="s">
        <v>252</v>
      </c>
      <c r="Q734" t="s">
        <v>253</v>
      </c>
      <c r="R734" s="111">
        <v>45040</v>
      </c>
      <c r="W734">
        <v>0</v>
      </c>
      <c r="X734">
        <v>6529.14</v>
      </c>
      <c r="Y734">
        <v>12257.58</v>
      </c>
      <c r="Z734">
        <f t="shared" si="11"/>
        <v>18786.72</v>
      </c>
    </row>
    <row r="735" spans="1:26">
      <c r="A735" t="s">
        <v>246</v>
      </c>
      <c r="B735">
        <v>72637005149</v>
      </c>
      <c r="C735" t="s">
        <v>1818</v>
      </c>
      <c r="D735" t="s">
        <v>57</v>
      </c>
      <c r="E735" t="s">
        <v>58</v>
      </c>
      <c r="F735">
        <v>12173797</v>
      </c>
      <c r="G735">
        <v>44986</v>
      </c>
      <c r="H735" t="s">
        <v>3430</v>
      </c>
      <c r="I735" t="s">
        <v>255</v>
      </c>
      <c r="L735" t="s">
        <v>251</v>
      </c>
      <c r="O735" s="111">
        <v>44986</v>
      </c>
      <c r="P735" t="s">
        <v>252</v>
      </c>
      <c r="Q735" t="s">
        <v>263</v>
      </c>
      <c r="R735" s="111">
        <v>44987</v>
      </c>
      <c r="W735">
        <v>757.4</v>
      </c>
      <c r="X735">
        <v>0</v>
      </c>
      <c r="Y735">
        <v>0</v>
      </c>
      <c r="Z735">
        <f t="shared" si="11"/>
        <v>757.4</v>
      </c>
    </row>
    <row r="736" spans="1:26">
      <c r="A736" t="s">
        <v>246</v>
      </c>
      <c r="B736">
        <v>72637005149</v>
      </c>
      <c r="C736" t="s">
        <v>1818</v>
      </c>
      <c r="D736" t="s">
        <v>57</v>
      </c>
      <c r="E736" t="s">
        <v>58</v>
      </c>
      <c r="F736">
        <v>12195968</v>
      </c>
      <c r="G736">
        <v>44988</v>
      </c>
      <c r="H736" t="s">
        <v>3432</v>
      </c>
      <c r="I736" t="s">
        <v>256</v>
      </c>
      <c r="J736" t="s">
        <v>249</v>
      </c>
      <c r="K736" t="s">
        <v>250</v>
      </c>
      <c r="L736" t="s">
        <v>251</v>
      </c>
      <c r="O736" s="111">
        <v>44988</v>
      </c>
      <c r="P736" t="s">
        <v>252</v>
      </c>
      <c r="Q736" t="s">
        <v>253</v>
      </c>
      <c r="R736" s="111">
        <v>44991</v>
      </c>
      <c r="W736">
        <v>11796.8</v>
      </c>
      <c r="X736">
        <v>6214.9</v>
      </c>
      <c r="Y736">
        <v>7460.56</v>
      </c>
      <c r="Z736">
        <f t="shared" si="11"/>
        <v>25472.26</v>
      </c>
    </row>
    <row r="737" spans="1:26">
      <c r="A737" t="s">
        <v>246</v>
      </c>
      <c r="B737">
        <v>72637005149</v>
      </c>
      <c r="C737" t="s">
        <v>1818</v>
      </c>
      <c r="D737" t="s">
        <v>57</v>
      </c>
      <c r="E737" t="s">
        <v>58</v>
      </c>
      <c r="F737">
        <v>12189821</v>
      </c>
      <c r="G737">
        <v>44992</v>
      </c>
      <c r="H737" t="s">
        <v>3431</v>
      </c>
      <c r="I737" t="s">
        <v>255</v>
      </c>
      <c r="J737" t="s">
        <v>249</v>
      </c>
      <c r="K737" t="s">
        <v>250</v>
      </c>
      <c r="L737" t="s">
        <v>251</v>
      </c>
      <c r="O737" s="111">
        <v>44992</v>
      </c>
      <c r="P737" t="s">
        <v>252</v>
      </c>
      <c r="Q737" t="s">
        <v>253</v>
      </c>
      <c r="R737" s="111">
        <v>44994</v>
      </c>
      <c r="W737">
        <v>4808.8500000000004</v>
      </c>
      <c r="X737">
        <v>7205.2</v>
      </c>
      <c r="Y737">
        <v>6081</v>
      </c>
      <c r="Z737">
        <f t="shared" si="11"/>
        <v>18095.05</v>
      </c>
    </row>
    <row r="738" spans="1:26">
      <c r="A738" t="s">
        <v>246</v>
      </c>
      <c r="B738">
        <v>72637005149</v>
      </c>
      <c r="C738" t="s">
        <v>1818</v>
      </c>
      <c r="D738" t="s">
        <v>57</v>
      </c>
      <c r="E738" t="s">
        <v>58</v>
      </c>
      <c r="F738">
        <v>12213750</v>
      </c>
      <c r="G738">
        <v>44994</v>
      </c>
      <c r="H738" t="s">
        <v>3433</v>
      </c>
      <c r="I738" t="s">
        <v>255</v>
      </c>
      <c r="J738" t="s">
        <v>249</v>
      </c>
      <c r="K738" t="s">
        <v>250</v>
      </c>
      <c r="L738" t="s">
        <v>251</v>
      </c>
      <c r="O738" s="111">
        <v>44994</v>
      </c>
      <c r="P738" t="s">
        <v>252</v>
      </c>
      <c r="Q738" t="s">
        <v>253</v>
      </c>
      <c r="R738" s="111">
        <v>44995</v>
      </c>
      <c r="W738">
        <v>1376.5</v>
      </c>
      <c r="X738">
        <v>1110.5</v>
      </c>
      <c r="Y738">
        <v>6063.5</v>
      </c>
      <c r="Z738">
        <f t="shared" si="11"/>
        <v>8550.5</v>
      </c>
    </row>
    <row r="739" spans="1:26">
      <c r="A739" t="s">
        <v>246</v>
      </c>
      <c r="B739">
        <v>72637005149</v>
      </c>
      <c r="C739" t="s">
        <v>1818</v>
      </c>
      <c r="D739" t="s">
        <v>57</v>
      </c>
      <c r="E739" t="s">
        <v>58</v>
      </c>
      <c r="F739">
        <v>12214962</v>
      </c>
      <c r="G739">
        <v>44996</v>
      </c>
      <c r="H739" t="s">
        <v>3434</v>
      </c>
      <c r="I739" t="s">
        <v>255</v>
      </c>
      <c r="J739" t="s">
        <v>249</v>
      </c>
      <c r="K739" t="s">
        <v>250</v>
      </c>
      <c r="L739" t="s">
        <v>251</v>
      </c>
      <c r="O739" s="111">
        <v>44996</v>
      </c>
      <c r="P739" t="s">
        <v>252</v>
      </c>
      <c r="Q739" t="s">
        <v>282</v>
      </c>
      <c r="R739" s="111">
        <v>44998</v>
      </c>
      <c r="W739">
        <v>3450</v>
      </c>
      <c r="X739">
        <v>5607.5</v>
      </c>
      <c r="Y739">
        <v>0</v>
      </c>
      <c r="Z739">
        <f t="shared" si="11"/>
        <v>9057.5</v>
      </c>
    </row>
    <row r="740" spans="1:26">
      <c r="A740" t="s">
        <v>246</v>
      </c>
      <c r="B740">
        <v>72637005149</v>
      </c>
      <c r="C740" t="s">
        <v>1818</v>
      </c>
      <c r="D740" t="s">
        <v>57</v>
      </c>
      <c r="E740" t="s">
        <v>58</v>
      </c>
      <c r="F740">
        <v>12224876</v>
      </c>
      <c r="G740">
        <v>44998</v>
      </c>
      <c r="H740" t="s">
        <v>3435</v>
      </c>
      <c r="I740" t="s">
        <v>255</v>
      </c>
      <c r="J740" t="s">
        <v>249</v>
      </c>
      <c r="K740" t="s">
        <v>268</v>
      </c>
      <c r="L740" t="s">
        <v>251</v>
      </c>
      <c r="O740" s="111">
        <v>44998</v>
      </c>
      <c r="P740" t="s">
        <v>252</v>
      </c>
      <c r="Q740" t="s">
        <v>253</v>
      </c>
      <c r="R740" s="111">
        <v>44999</v>
      </c>
      <c r="W740">
        <v>5309.24</v>
      </c>
      <c r="X740">
        <v>7500.99</v>
      </c>
      <c r="Y740">
        <v>8124.88</v>
      </c>
      <c r="Z740">
        <f t="shared" si="11"/>
        <v>20935.11</v>
      </c>
    </row>
    <row r="741" spans="1:26">
      <c r="A741" t="s">
        <v>246</v>
      </c>
      <c r="B741">
        <v>72637005149</v>
      </c>
      <c r="C741" t="s">
        <v>1818</v>
      </c>
      <c r="D741" t="s">
        <v>57</v>
      </c>
      <c r="E741" t="s">
        <v>58</v>
      </c>
      <c r="F741">
        <v>11977957</v>
      </c>
      <c r="G741">
        <v>45001</v>
      </c>
      <c r="H741" t="s">
        <v>3429</v>
      </c>
      <c r="I741" t="s">
        <v>255</v>
      </c>
      <c r="J741" t="s">
        <v>249</v>
      </c>
      <c r="K741" t="s">
        <v>268</v>
      </c>
      <c r="L741" t="s">
        <v>251</v>
      </c>
      <c r="O741" s="111">
        <v>45001</v>
      </c>
      <c r="P741" t="s">
        <v>252</v>
      </c>
      <c r="Q741" t="s">
        <v>253</v>
      </c>
      <c r="R741" s="111">
        <v>45002</v>
      </c>
      <c r="W741">
        <v>3585.7</v>
      </c>
      <c r="X741">
        <v>9316.49</v>
      </c>
      <c r="Y741">
        <v>6052.3</v>
      </c>
      <c r="Z741">
        <f t="shared" si="11"/>
        <v>18954.489999999998</v>
      </c>
    </row>
    <row r="742" spans="1:26">
      <c r="A742" t="s">
        <v>246</v>
      </c>
      <c r="B742">
        <v>72637005149</v>
      </c>
      <c r="C742" t="s">
        <v>1818</v>
      </c>
      <c r="D742" t="s">
        <v>57</v>
      </c>
      <c r="E742" t="s">
        <v>58</v>
      </c>
      <c r="F742">
        <v>12242866</v>
      </c>
      <c r="G742">
        <v>45001</v>
      </c>
      <c r="H742" t="s">
        <v>3436</v>
      </c>
      <c r="I742" t="s">
        <v>255</v>
      </c>
      <c r="J742" t="s">
        <v>249</v>
      </c>
      <c r="K742" t="s">
        <v>250</v>
      </c>
      <c r="L742" t="s">
        <v>251</v>
      </c>
      <c r="O742" s="111">
        <v>45001</v>
      </c>
      <c r="P742" t="s">
        <v>252</v>
      </c>
      <c r="Q742" t="s">
        <v>282</v>
      </c>
      <c r="R742" s="111">
        <v>45002</v>
      </c>
      <c r="W742">
        <v>2605.1</v>
      </c>
      <c r="X742">
        <v>101.5</v>
      </c>
      <c r="Y742">
        <v>0</v>
      </c>
      <c r="Z742">
        <f t="shared" si="11"/>
        <v>2706.6</v>
      </c>
    </row>
    <row r="743" spans="1:26">
      <c r="A743" t="s">
        <v>246</v>
      </c>
      <c r="B743">
        <v>72637005149</v>
      </c>
      <c r="C743" t="s">
        <v>1818</v>
      </c>
      <c r="D743" t="s">
        <v>57</v>
      </c>
      <c r="E743" t="s">
        <v>58</v>
      </c>
      <c r="F743">
        <v>12247513</v>
      </c>
      <c r="G743">
        <v>45002</v>
      </c>
      <c r="H743" t="s">
        <v>3437</v>
      </c>
      <c r="I743" t="s">
        <v>255</v>
      </c>
      <c r="J743" t="s">
        <v>249</v>
      </c>
      <c r="K743" t="s">
        <v>250</v>
      </c>
      <c r="L743" t="s">
        <v>251</v>
      </c>
      <c r="O743" s="111">
        <v>45002</v>
      </c>
      <c r="P743" t="s">
        <v>252</v>
      </c>
      <c r="Q743" t="s">
        <v>253</v>
      </c>
      <c r="R743" s="111">
        <v>45005</v>
      </c>
      <c r="W743">
        <v>8000</v>
      </c>
      <c r="X743">
        <v>8530</v>
      </c>
      <c r="Y743">
        <v>9350</v>
      </c>
      <c r="Z743">
        <f t="shared" si="11"/>
        <v>25880</v>
      </c>
    </row>
    <row r="744" spans="1:26">
      <c r="A744" t="s">
        <v>246</v>
      </c>
      <c r="B744">
        <v>72637005149</v>
      </c>
      <c r="C744" t="s">
        <v>1818</v>
      </c>
      <c r="D744" t="s">
        <v>57</v>
      </c>
      <c r="E744" t="s">
        <v>58</v>
      </c>
      <c r="F744">
        <v>12248430</v>
      </c>
      <c r="G744">
        <v>45002</v>
      </c>
      <c r="H744" t="s">
        <v>3438</v>
      </c>
      <c r="I744" t="s">
        <v>255</v>
      </c>
      <c r="J744" t="s">
        <v>249</v>
      </c>
      <c r="K744" t="s">
        <v>268</v>
      </c>
      <c r="L744" t="s">
        <v>251</v>
      </c>
      <c r="O744" s="111">
        <v>45002</v>
      </c>
      <c r="P744" t="s">
        <v>252</v>
      </c>
      <c r="Q744" t="s">
        <v>257</v>
      </c>
      <c r="R744" s="111">
        <v>45005</v>
      </c>
      <c r="W744">
        <v>0</v>
      </c>
      <c r="X744">
        <v>0</v>
      </c>
      <c r="Y744">
        <v>0</v>
      </c>
      <c r="Z744">
        <f t="shared" si="11"/>
        <v>0</v>
      </c>
    </row>
    <row r="745" spans="1:26">
      <c r="A745" t="s">
        <v>246</v>
      </c>
      <c r="B745">
        <v>72637005149</v>
      </c>
      <c r="C745" t="s">
        <v>1818</v>
      </c>
      <c r="D745" t="s">
        <v>57</v>
      </c>
      <c r="E745" t="s">
        <v>58</v>
      </c>
      <c r="F745">
        <v>12304575</v>
      </c>
      <c r="G745">
        <v>45019</v>
      </c>
      <c r="H745" t="s">
        <v>4475</v>
      </c>
      <c r="I745" t="s">
        <v>255</v>
      </c>
      <c r="J745" t="s">
        <v>249</v>
      </c>
      <c r="K745" t="s">
        <v>268</v>
      </c>
      <c r="L745" t="s">
        <v>251</v>
      </c>
      <c r="O745" s="111">
        <v>45019</v>
      </c>
      <c r="P745" t="s">
        <v>252</v>
      </c>
      <c r="Q745" t="s">
        <v>282</v>
      </c>
      <c r="R745" s="111">
        <v>45020</v>
      </c>
      <c r="W745">
        <v>0</v>
      </c>
      <c r="X745">
        <v>31252</v>
      </c>
      <c r="Y745">
        <v>0</v>
      </c>
      <c r="Z745">
        <f t="shared" si="11"/>
        <v>31252</v>
      </c>
    </row>
    <row r="746" spans="1:26">
      <c r="A746" t="s">
        <v>246</v>
      </c>
      <c r="B746">
        <v>72637005149</v>
      </c>
      <c r="C746" t="s">
        <v>1818</v>
      </c>
      <c r="D746" t="s">
        <v>57</v>
      </c>
      <c r="E746" t="s">
        <v>58</v>
      </c>
      <c r="F746">
        <v>12326009</v>
      </c>
      <c r="G746">
        <v>45020</v>
      </c>
      <c r="H746" t="s">
        <v>4476</v>
      </c>
      <c r="I746" t="s">
        <v>255</v>
      </c>
      <c r="J746" t="s">
        <v>249</v>
      </c>
      <c r="K746" t="s">
        <v>250</v>
      </c>
      <c r="L746" t="s">
        <v>251</v>
      </c>
      <c r="O746" s="111">
        <v>45020</v>
      </c>
      <c r="P746" t="s">
        <v>252</v>
      </c>
      <c r="Q746" t="s">
        <v>253</v>
      </c>
      <c r="R746" s="111">
        <v>45021</v>
      </c>
      <c r="W746">
        <v>0</v>
      </c>
      <c r="X746">
        <v>2971.9</v>
      </c>
      <c r="Y746">
        <v>80</v>
      </c>
      <c r="Z746">
        <f t="shared" si="11"/>
        <v>3051.9</v>
      </c>
    </row>
    <row r="747" spans="1:26">
      <c r="A747" t="s">
        <v>246</v>
      </c>
      <c r="B747">
        <v>72637005149</v>
      </c>
      <c r="C747" t="s">
        <v>1818</v>
      </c>
      <c r="D747" t="s">
        <v>57</v>
      </c>
      <c r="E747" t="s">
        <v>58</v>
      </c>
      <c r="F747">
        <v>12325811</v>
      </c>
      <c r="G747">
        <v>45021</v>
      </c>
      <c r="H747" t="s">
        <v>4477</v>
      </c>
      <c r="I747" t="s">
        <v>255</v>
      </c>
      <c r="J747" t="s">
        <v>249</v>
      </c>
      <c r="K747" t="s">
        <v>250</v>
      </c>
      <c r="L747" t="s">
        <v>251</v>
      </c>
      <c r="O747" s="111">
        <v>45021</v>
      </c>
      <c r="P747" t="s">
        <v>252</v>
      </c>
      <c r="Q747" t="s">
        <v>253</v>
      </c>
      <c r="R747" s="111">
        <v>45022</v>
      </c>
      <c r="W747">
        <v>0</v>
      </c>
      <c r="X747">
        <v>4648.93</v>
      </c>
      <c r="Y747">
        <v>5174.41</v>
      </c>
      <c r="Z747">
        <f t="shared" si="11"/>
        <v>9823.34</v>
      </c>
    </row>
    <row r="748" spans="1:26">
      <c r="A748" t="s">
        <v>246</v>
      </c>
      <c r="B748">
        <v>72637005149</v>
      </c>
      <c r="C748" t="s">
        <v>1818</v>
      </c>
      <c r="D748" t="s">
        <v>57</v>
      </c>
      <c r="E748" t="s">
        <v>58</v>
      </c>
      <c r="F748">
        <v>12332267</v>
      </c>
      <c r="G748">
        <v>45021</v>
      </c>
      <c r="H748" t="s">
        <v>4478</v>
      </c>
      <c r="I748" t="s">
        <v>255</v>
      </c>
      <c r="J748" t="s">
        <v>249</v>
      </c>
      <c r="K748" t="s">
        <v>250</v>
      </c>
      <c r="L748" t="s">
        <v>251</v>
      </c>
      <c r="O748" s="111">
        <v>45021</v>
      </c>
      <c r="P748" t="s">
        <v>252</v>
      </c>
      <c r="Q748" t="s">
        <v>253</v>
      </c>
      <c r="R748" s="111">
        <v>45022</v>
      </c>
      <c r="W748">
        <v>0</v>
      </c>
      <c r="X748">
        <v>7541</v>
      </c>
      <c r="Y748">
        <v>10775.65</v>
      </c>
      <c r="Z748">
        <f t="shared" si="11"/>
        <v>18316.650000000001</v>
      </c>
    </row>
    <row r="749" spans="1:26">
      <c r="A749" t="s">
        <v>246</v>
      </c>
      <c r="B749">
        <v>72637005149</v>
      </c>
      <c r="C749" t="s">
        <v>1818</v>
      </c>
      <c r="D749" t="s">
        <v>57</v>
      </c>
      <c r="E749" t="s">
        <v>58</v>
      </c>
      <c r="F749">
        <v>12347800</v>
      </c>
      <c r="G749">
        <v>45026</v>
      </c>
      <c r="H749" t="s">
        <v>4479</v>
      </c>
      <c r="I749" t="s">
        <v>255</v>
      </c>
      <c r="J749" t="s">
        <v>249</v>
      </c>
      <c r="K749" t="s">
        <v>250</v>
      </c>
      <c r="L749" t="s">
        <v>251</v>
      </c>
      <c r="O749" s="111">
        <v>45026</v>
      </c>
      <c r="P749" t="s">
        <v>252</v>
      </c>
      <c r="Q749" t="s">
        <v>253</v>
      </c>
      <c r="R749" s="111">
        <v>45027</v>
      </c>
      <c r="W749">
        <v>0</v>
      </c>
      <c r="X749">
        <v>6669.8</v>
      </c>
      <c r="Y749">
        <v>13607</v>
      </c>
      <c r="Z749">
        <f t="shared" si="11"/>
        <v>20276.8</v>
      </c>
    </row>
    <row r="750" spans="1:26">
      <c r="A750" t="s">
        <v>246</v>
      </c>
      <c r="B750">
        <v>72637005149</v>
      </c>
      <c r="C750" t="s">
        <v>1818</v>
      </c>
      <c r="D750" t="s">
        <v>57</v>
      </c>
      <c r="E750" t="s">
        <v>58</v>
      </c>
      <c r="F750">
        <v>12378511</v>
      </c>
      <c r="G750">
        <v>45034</v>
      </c>
      <c r="H750" t="s">
        <v>4480</v>
      </c>
      <c r="I750" t="s">
        <v>255</v>
      </c>
      <c r="J750" t="s">
        <v>249</v>
      </c>
      <c r="K750" t="s">
        <v>250</v>
      </c>
      <c r="L750" t="s">
        <v>251</v>
      </c>
      <c r="O750" s="111">
        <v>45034</v>
      </c>
      <c r="P750" t="s">
        <v>252</v>
      </c>
      <c r="Q750" t="s">
        <v>253</v>
      </c>
      <c r="R750" s="111">
        <v>45035</v>
      </c>
      <c r="W750">
        <v>0</v>
      </c>
      <c r="X750">
        <v>23407.33</v>
      </c>
      <c r="Y750">
        <v>59254.66</v>
      </c>
      <c r="Z750">
        <f t="shared" si="11"/>
        <v>82661.990000000005</v>
      </c>
    </row>
    <row r="751" spans="1:26">
      <c r="A751" t="s">
        <v>246</v>
      </c>
      <c r="B751">
        <v>72637005149</v>
      </c>
      <c r="C751" t="s">
        <v>1818</v>
      </c>
      <c r="D751" t="s">
        <v>57</v>
      </c>
      <c r="E751" t="s">
        <v>58</v>
      </c>
      <c r="F751">
        <v>12016108</v>
      </c>
      <c r="G751">
        <v>45034</v>
      </c>
      <c r="H751" t="s">
        <v>4481</v>
      </c>
      <c r="I751" t="s">
        <v>260</v>
      </c>
      <c r="L751" t="s">
        <v>251</v>
      </c>
      <c r="O751" s="111">
        <v>45034</v>
      </c>
      <c r="P751" t="s">
        <v>252</v>
      </c>
      <c r="Q751" t="s">
        <v>253</v>
      </c>
      <c r="R751" s="111">
        <v>45035</v>
      </c>
      <c r="W751">
        <v>0</v>
      </c>
      <c r="X751">
        <v>970</v>
      </c>
      <c r="Y751">
        <v>5040</v>
      </c>
      <c r="Z751">
        <f t="shared" si="11"/>
        <v>6010</v>
      </c>
    </row>
    <row r="752" spans="1:26">
      <c r="A752" t="s">
        <v>246</v>
      </c>
      <c r="B752">
        <v>72637005149</v>
      </c>
      <c r="C752" t="s">
        <v>1818</v>
      </c>
      <c r="D752" t="s">
        <v>57</v>
      </c>
      <c r="E752" t="s">
        <v>58</v>
      </c>
      <c r="F752">
        <v>12383861</v>
      </c>
      <c r="G752">
        <v>45035</v>
      </c>
      <c r="H752" t="s">
        <v>4482</v>
      </c>
      <c r="I752" t="s">
        <v>255</v>
      </c>
      <c r="J752" t="s">
        <v>249</v>
      </c>
      <c r="K752" t="s">
        <v>250</v>
      </c>
      <c r="L752" t="s">
        <v>251</v>
      </c>
      <c r="O752" s="111">
        <v>45035</v>
      </c>
      <c r="P752" t="s">
        <v>252</v>
      </c>
      <c r="Q752" t="s">
        <v>253</v>
      </c>
      <c r="R752" s="111">
        <v>45036</v>
      </c>
      <c r="W752">
        <v>0</v>
      </c>
      <c r="X752">
        <v>11094.16</v>
      </c>
      <c r="Y752">
        <v>10926.22</v>
      </c>
      <c r="Z752">
        <f t="shared" si="11"/>
        <v>22020.379999999997</v>
      </c>
    </row>
    <row r="753" spans="1:26">
      <c r="A753" t="s">
        <v>246</v>
      </c>
      <c r="B753">
        <v>72637005149</v>
      </c>
      <c r="C753" t="s">
        <v>1818</v>
      </c>
      <c r="D753" t="s">
        <v>57</v>
      </c>
      <c r="E753" t="s">
        <v>58</v>
      </c>
      <c r="F753">
        <v>12384261</v>
      </c>
      <c r="G753">
        <v>45035</v>
      </c>
      <c r="H753" t="s">
        <v>4483</v>
      </c>
      <c r="I753" t="s">
        <v>255</v>
      </c>
      <c r="J753" t="s">
        <v>249</v>
      </c>
      <c r="K753" t="s">
        <v>250</v>
      </c>
      <c r="L753" t="s">
        <v>251</v>
      </c>
      <c r="O753" s="111">
        <v>45035</v>
      </c>
      <c r="P753" t="s">
        <v>252</v>
      </c>
      <c r="Q753" t="s">
        <v>253</v>
      </c>
      <c r="R753" s="111">
        <v>45036</v>
      </c>
      <c r="W753">
        <v>0</v>
      </c>
      <c r="X753">
        <v>3515.52</v>
      </c>
      <c r="Y753">
        <v>1836.3</v>
      </c>
      <c r="Z753">
        <f t="shared" si="11"/>
        <v>5351.82</v>
      </c>
    </row>
    <row r="754" spans="1:26">
      <c r="A754" t="s">
        <v>246</v>
      </c>
      <c r="B754">
        <v>72637005149</v>
      </c>
      <c r="C754" t="s">
        <v>1818</v>
      </c>
      <c r="D754" t="s">
        <v>57</v>
      </c>
      <c r="E754" t="s">
        <v>58</v>
      </c>
      <c r="F754">
        <v>12400905</v>
      </c>
      <c r="G754">
        <v>45041</v>
      </c>
      <c r="H754" t="s">
        <v>4484</v>
      </c>
      <c r="I754" t="s">
        <v>255</v>
      </c>
      <c r="J754" t="s">
        <v>249</v>
      </c>
      <c r="K754" t="s">
        <v>250</v>
      </c>
      <c r="L754" t="s">
        <v>251</v>
      </c>
      <c r="O754" s="111">
        <v>45041</v>
      </c>
      <c r="P754" t="s">
        <v>252</v>
      </c>
      <c r="Q754" t="s">
        <v>253</v>
      </c>
      <c r="R754" s="111">
        <v>45042</v>
      </c>
      <c r="W754">
        <v>0</v>
      </c>
      <c r="X754">
        <v>1573.25</v>
      </c>
      <c r="Y754">
        <v>6346</v>
      </c>
      <c r="Z754">
        <f t="shared" si="11"/>
        <v>7919.25</v>
      </c>
    </row>
    <row r="755" spans="1:26">
      <c r="A755" t="s">
        <v>246</v>
      </c>
      <c r="B755">
        <v>72637005149</v>
      </c>
      <c r="C755" t="s">
        <v>1818</v>
      </c>
      <c r="D755" t="s">
        <v>57</v>
      </c>
      <c r="E755" t="s">
        <v>58</v>
      </c>
      <c r="F755">
        <v>12401649</v>
      </c>
      <c r="G755">
        <v>45041</v>
      </c>
      <c r="H755" t="s">
        <v>4485</v>
      </c>
      <c r="I755" t="s">
        <v>255</v>
      </c>
      <c r="J755" t="s">
        <v>249</v>
      </c>
      <c r="K755" t="s">
        <v>268</v>
      </c>
      <c r="L755" t="s">
        <v>251</v>
      </c>
      <c r="O755" s="111">
        <v>45041</v>
      </c>
      <c r="P755" t="s">
        <v>252</v>
      </c>
      <c r="Q755" t="s">
        <v>253</v>
      </c>
      <c r="R755" s="111">
        <v>45042</v>
      </c>
      <c r="W755">
        <v>0</v>
      </c>
      <c r="X755">
        <v>351.15</v>
      </c>
      <c r="Y755">
        <v>1771</v>
      </c>
      <c r="Z755">
        <f t="shared" si="11"/>
        <v>2122.15</v>
      </c>
    </row>
    <row r="756" spans="1:26">
      <c r="A756" t="s">
        <v>246</v>
      </c>
      <c r="B756">
        <v>72637005149</v>
      </c>
      <c r="C756" t="s">
        <v>1818</v>
      </c>
      <c r="D756" t="s">
        <v>57</v>
      </c>
      <c r="E756" t="s">
        <v>58</v>
      </c>
      <c r="F756">
        <v>12275222</v>
      </c>
      <c r="G756">
        <v>45041</v>
      </c>
      <c r="H756" t="s">
        <v>4486</v>
      </c>
      <c r="I756" t="s">
        <v>255</v>
      </c>
      <c r="J756" t="s">
        <v>249</v>
      </c>
      <c r="K756" t="s">
        <v>250</v>
      </c>
      <c r="L756" t="s">
        <v>251</v>
      </c>
      <c r="O756" s="111">
        <v>45041</v>
      </c>
      <c r="P756" t="s">
        <v>252</v>
      </c>
      <c r="Q756" t="s">
        <v>253</v>
      </c>
      <c r="R756" s="111">
        <v>45043</v>
      </c>
      <c r="W756">
        <v>0</v>
      </c>
      <c r="X756">
        <v>9273.5</v>
      </c>
      <c r="Y756">
        <v>10231.549999999999</v>
      </c>
      <c r="Z756">
        <f t="shared" si="11"/>
        <v>19505.05</v>
      </c>
    </row>
    <row r="757" spans="1:26">
      <c r="A757" t="s">
        <v>246</v>
      </c>
      <c r="B757">
        <v>72637005149</v>
      </c>
      <c r="C757" t="s">
        <v>1818</v>
      </c>
      <c r="D757" t="s">
        <v>57</v>
      </c>
      <c r="E757" t="s">
        <v>58</v>
      </c>
      <c r="F757">
        <v>11294573</v>
      </c>
      <c r="G757">
        <v>45043</v>
      </c>
      <c r="H757" t="s">
        <v>4487</v>
      </c>
      <c r="I757" t="s">
        <v>256</v>
      </c>
      <c r="J757" t="s">
        <v>249</v>
      </c>
      <c r="K757" t="s">
        <v>268</v>
      </c>
      <c r="L757" t="s">
        <v>251</v>
      </c>
      <c r="O757" s="111">
        <v>45044</v>
      </c>
      <c r="P757" t="s">
        <v>252</v>
      </c>
      <c r="Q757" t="s">
        <v>253</v>
      </c>
      <c r="R757" s="111">
        <v>45048</v>
      </c>
      <c r="W757">
        <v>0</v>
      </c>
      <c r="X757">
        <v>0</v>
      </c>
      <c r="Y757">
        <v>5974</v>
      </c>
      <c r="Z757">
        <f t="shared" si="11"/>
        <v>5974</v>
      </c>
    </row>
    <row r="758" spans="1:26">
      <c r="A758" t="s">
        <v>246</v>
      </c>
      <c r="B758">
        <v>72637005149</v>
      </c>
      <c r="C758" t="s">
        <v>1818</v>
      </c>
      <c r="D758" t="s">
        <v>57</v>
      </c>
      <c r="E758" t="s">
        <v>58</v>
      </c>
      <c r="F758">
        <v>12378183</v>
      </c>
      <c r="G758">
        <v>45056</v>
      </c>
      <c r="H758" t="s">
        <v>4922</v>
      </c>
      <c r="I758" t="s">
        <v>260</v>
      </c>
      <c r="L758" t="s">
        <v>251</v>
      </c>
      <c r="O758" s="111">
        <v>45056</v>
      </c>
      <c r="P758" t="s">
        <v>252</v>
      </c>
      <c r="Q758" t="s">
        <v>263</v>
      </c>
      <c r="R758" s="111"/>
      <c r="W758">
        <v>0</v>
      </c>
      <c r="X758">
        <v>0</v>
      </c>
      <c r="Y758">
        <v>0</v>
      </c>
      <c r="Z758">
        <f t="shared" si="11"/>
        <v>0</v>
      </c>
    </row>
    <row r="759" spans="1:26">
      <c r="A759" t="s">
        <v>246</v>
      </c>
      <c r="B759">
        <v>72637005149</v>
      </c>
      <c r="C759" t="s">
        <v>1818</v>
      </c>
      <c r="D759" t="s">
        <v>57</v>
      </c>
      <c r="E759" t="s">
        <v>58</v>
      </c>
      <c r="F759">
        <v>12468779</v>
      </c>
      <c r="G759">
        <v>45056</v>
      </c>
      <c r="H759" t="s">
        <v>4923</v>
      </c>
      <c r="I759" t="s">
        <v>255</v>
      </c>
      <c r="J759" t="s">
        <v>249</v>
      </c>
      <c r="K759" t="s">
        <v>250</v>
      </c>
      <c r="L759" t="s">
        <v>251</v>
      </c>
      <c r="O759" s="111">
        <v>45056</v>
      </c>
      <c r="P759" t="s">
        <v>252</v>
      </c>
      <c r="Q759" t="s">
        <v>253</v>
      </c>
      <c r="R759" s="111">
        <v>45057</v>
      </c>
      <c r="W759">
        <v>0</v>
      </c>
      <c r="X759">
        <v>0</v>
      </c>
      <c r="Y759">
        <v>2919.8</v>
      </c>
      <c r="Z759">
        <f t="shared" si="11"/>
        <v>2919.8</v>
      </c>
    </row>
    <row r="760" spans="1:26">
      <c r="A760" t="s">
        <v>246</v>
      </c>
      <c r="B760">
        <v>72637005149</v>
      </c>
      <c r="C760" t="s">
        <v>1818</v>
      </c>
      <c r="D760" t="s">
        <v>57</v>
      </c>
      <c r="E760" t="s">
        <v>58</v>
      </c>
      <c r="F760">
        <v>12484397</v>
      </c>
      <c r="G760">
        <v>45061</v>
      </c>
      <c r="H760" t="s">
        <v>4924</v>
      </c>
      <c r="I760" t="s">
        <v>255</v>
      </c>
      <c r="J760" t="s">
        <v>249</v>
      </c>
      <c r="K760" t="s">
        <v>250</v>
      </c>
      <c r="L760" t="s">
        <v>251</v>
      </c>
      <c r="O760" s="111">
        <v>45061</v>
      </c>
      <c r="P760" t="s">
        <v>252</v>
      </c>
      <c r="Q760" t="s">
        <v>253</v>
      </c>
      <c r="R760" s="111">
        <v>45062</v>
      </c>
      <c r="W760">
        <v>0</v>
      </c>
      <c r="X760">
        <v>0</v>
      </c>
      <c r="Y760">
        <v>2006.45</v>
      </c>
      <c r="Z760">
        <f t="shared" si="11"/>
        <v>2006.45</v>
      </c>
    </row>
    <row r="761" spans="1:26">
      <c r="A761" t="s">
        <v>246</v>
      </c>
      <c r="B761">
        <v>72637005149</v>
      </c>
      <c r="C761" t="s">
        <v>1818</v>
      </c>
      <c r="D761" t="s">
        <v>57</v>
      </c>
      <c r="E761" t="s">
        <v>58</v>
      </c>
      <c r="F761">
        <v>12519607</v>
      </c>
      <c r="G761">
        <v>45069</v>
      </c>
      <c r="H761" t="s">
        <v>4925</v>
      </c>
      <c r="I761" t="s">
        <v>255</v>
      </c>
      <c r="J761" t="s">
        <v>249</v>
      </c>
      <c r="K761" t="s">
        <v>250</v>
      </c>
      <c r="L761" t="s">
        <v>251</v>
      </c>
      <c r="O761" s="111">
        <v>45069</v>
      </c>
      <c r="P761" t="s">
        <v>252</v>
      </c>
      <c r="Q761" t="s">
        <v>257</v>
      </c>
      <c r="R761" s="111">
        <v>45069</v>
      </c>
      <c r="W761">
        <v>0</v>
      </c>
      <c r="X761">
        <v>0</v>
      </c>
      <c r="Y761">
        <v>0</v>
      </c>
      <c r="Z761">
        <f t="shared" si="11"/>
        <v>0</v>
      </c>
    </row>
    <row r="762" spans="1:26">
      <c r="A762" t="s">
        <v>246</v>
      </c>
      <c r="B762">
        <v>72637005149</v>
      </c>
      <c r="C762" t="s">
        <v>1818</v>
      </c>
      <c r="D762" t="s">
        <v>57</v>
      </c>
      <c r="E762" t="s">
        <v>58</v>
      </c>
      <c r="F762">
        <v>12543060</v>
      </c>
      <c r="G762">
        <v>45075</v>
      </c>
      <c r="H762" t="s">
        <v>4926</v>
      </c>
      <c r="I762" t="s">
        <v>271</v>
      </c>
      <c r="J762" t="s">
        <v>249</v>
      </c>
      <c r="K762" t="s">
        <v>250</v>
      </c>
      <c r="L762" t="s">
        <v>251</v>
      </c>
      <c r="O762" s="111">
        <v>45075</v>
      </c>
      <c r="P762" t="s">
        <v>252</v>
      </c>
      <c r="Q762" t="s">
        <v>253</v>
      </c>
      <c r="R762" s="111">
        <v>45076</v>
      </c>
      <c r="W762">
        <v>0</v>
      </c>
      <c r="X762">
        <v>0</v>
      </c>
      <c r="Y762">
        <v>131</v>
      </c>
      <c r="Z762">
        <f t="shared" si="11"/>
        <v>131</v>
      </c>
    </row>
    <row r="763" spans="1:26">
      <c r="A763" t="s">
        <v>246</v>
      </c>
      <c r="B763">
        <v>72637005149</v>
      </c>
      <c r="C763" t="s">
        <v>1818</v>
      </c>
      <c r="D763" t="s">
        <v>57</v>
      </c>
      <c r="E763" t="s">
        <v>58</v>
      </c>
      <c r="F763">
        <v>12550511</v>
      </c>
      <c r="G763">
        <v>45076</v>
      </c>
      <c r="H763" t="s">
        <v>4927</v>
      </c>
      <c r="I763" t="s">
        <v>260</v>
      </c>
      <c r="L763" t="s">
        <v>251</v>
      </c>
      <c r="O763" s="111">
        <v>45076</v>
      </c>
      <c r="P763" t="s">
        <v>252</v>
      </c>
      <c r="Q763" t="s">
        <v>263</v>
      </c>
      <c r="R763" s="111"/>
      <c r="W763">
        <v>0</v>
      </c>
      <c r="X763">
        <v>0</v>
      </c>
      <c r="Y763">
        <v>0</v>
      </c>
      <c r="Z763">
        <f t="shared" si="11"/>
        <v>0</v>
      </c>
    </row>
    <row r="764" spans="1:26">
      <c r="A764" t="s">
        <v>246</v>
      </c>
      <c r="B764">
        <v>72637005149</v>
      </c>
      <c r="C764" t="s">
        <v>1818</v>
      </c>
      <c r="D764" t="s">
        <v>1107</v>
      </c>
      <c r="E764" t="s">
        <v>54</v>
      </c>
      <c r="F764">
        <v>12435150</v>
      </c>
      <c r="G764">
        <v>45048</v>
      </c>
      <c r="H764" t="s">
        <v>4928</v>
      </c>
      <c r="I764" t="s">
        <v>260</v>
      </c>
      <c r="L764" t="s">
        <v>251</v>
      </c>
      <c r="O764" s="111">
        <v>45048</v>
      </c>
      <c r="P764" t="s">
        <v>252</v>
      </c>
      <c r="Q764" t="s">
        <v>263</v>
      </c>
      <c r="R764" s="111">
        <v>45054</v>
      </c>
      <c r="W764">
        <v>0</v>
      </c>
      <c r="X764">
        <v>0</v>
      </c>
      <c r="Y764">
        <v>0</v>
      </c>
      <c r="Z764">
        <f t="shared" si="11"/>
        <v>0</v>
      </c>
    </row>
    <row r="765" spans="1:26">
      <c r="A765" t="s">
        <v>246</v>
      </c>
      <c r="B765">
        <v>72637005149</v>
      </c>
      <c r="C765" t="s">
        <v>1818</v>
      </c>
      <c r="D765" t="s">
        <v>343</v>
      </c>
      <c r="E765" t="s">
        <v>54</v>
      </c>
      <c r="F765">
        <v>12219477</v>
      </c>
      <c r="G765">
        <v>45027</v>
      </c>
      <c r="H765" t="s">
        <v>4488</v>
      </c>
      <c r="I765" t="s">
        <v>255</v>
      </c>
      <c r="J765" t="s">
        <v>249</v>
      </c>
      <c r="K765" t="s">
        <v>250</v>
      </c>
      <c r="L765" t="s">
        <v>251</v>
      </c>
      <c r="O765" s="111">
        <v>45027</v>
      </c>
      <c r="P765" t="s">
        <v>252</v>
      </c>
      <c r="Q765" t="s">
        <v>253</v>
      </c>
      <c r="R765" s="111">
        <v>45028</v>
      </c>
      <c r="W765">
        <v>0</v>
      </c>
      <c r="X765">
        <v>3878.8</v>
      </c>
      <c r="Y765">
        <v>1802.8</v>
      </c>
      <c r="Z765">
        <f t="shared" si="11"/>
        <v>5681.6</v>
      </c>
    </row>
    <row r="766" spans="1:26">
      <c r="A766" t="s">
        <v>246</v>
      </c>
      <c r="B766">
        <v>72637005149</v>
      </c>
      <c r="C766" t="s">
        <v>1818</v>
      </c>
      <c r="D766" t="s">
        <v>344</v>
      </c>
      <c r="E766" t="s">
        <v>54</v>
      </c>
      <c r="F766">
        <v>12447832</v>
      </c>
      <c r="G766">
        <v>45050</v>
      </c>
      <c r="H766" t="s">
        <v>4929</v>
      </c>
      <c r="I766" t="s">
        <v>255</v>
      </c>
      <c r="L766" t="s">
        <v>251</v>
      </c>
      <c r="O766" s="111">
        <v>45050</v>
      </c>
      <c r="P766" t="s">
        <v>252</v>
      </c>
      <c r="Q766" t="s">
        <v>253</v>
      </c>
      <c r="R766" s="111">
        <v>45051</v>
      </c>
      <c r="W766">
        <v>0</v>
      </c>
      <c r="X766">
        <v>0</v>
      </c>
      <c r="Y766">
        <v>547</v>
      </c>
      <c r="Z766">
        <f t="shared" si="11"/>
        <v>547</v>
      </c>
    </row>
    <row r="767" spans="1:26">
      <c r="A767" t="s">
        <v>246</v>
      </c>
      <c r="B767">
        <v>72637005149</v>
      </c>
      <c r="C767" t="s">
        <v>1818</v>
      </c>
      <c r="D767" t="s">
        <v>344</v>
      </c>
      <c r="E767" t="s">
        <v>54</v>
      </c>
      <c r="F767">
        <v>12478905</v>
      </c>
      <c r="G767">
        <v>45058</v>
      </c>
      <c r="H767" t="s">
        <v>4930</v>
      </c>
      <c r="I767" t="s">
        <v>255</v>
      </c>
      <c r="J767" t="s">
        <v>249</v>
      </c>
      <c r="K767" t="s">
        <v>250</v>
      </c>
      <c r="L767" t="s">
        <v>251</v>
      </c>
      <c r="O767" s="111">
        <v>45058</v>
      </c>
      <c r="P767" t="s">
        <v>252</v>
      </c>
      <c r="Q767" t="s">
        <v>253</v>
      </c>
      <c r="R767" s="111">
        <v>45061</v>
      </c>
      <c r="W767">
        <v>0</v>
      </c>
      <c r="X767">
        <v>0</v>
      </c>
      <c r="Y767">
        <v>5743.8</v>
      </c>
      <c r="Z767">
        <f t="shared" si="11"/>
        <v>5743.8</v>
      </c>
    </row>
    <row r="768" spans="1:26">
      <c r="A768" t="s">
        <v>246</v>
      </c>
      <c r="B768">
        <v>72637005149</v>
      </c>
      <c r="C768" t="s">
        <v>1818</v>
      </c>
      <c r="D768" t="s">
        <v>1748</v>
      </c>
      <c r="E768" t="s">
        <v>54</v>
      </c>
      <c r="F768">
        <v>12288976</v>
      </c>
      <c r="G768">
        <v>45013</v>
      </c>
      <c r="H768" t="s">
        <v>3439</v>
      </c>
      <c r="I768" t="s">
        <v>255</v>
      </c>
      <c r="J768" t="s">
        <v>249</v>
      </c>
      <c r="K768" t="s">
        <v>268</v>
      </c>
      <c r="L768" t="s">
        <v>251</v>
      </c>
      <c r="O768" s="111">
        <v>45013</v>
      </c>
      <c r="P768" t="s">
        <v>252</v>
      </c>
      <c r="Q768" t="s">
        <v>253</v>
      </c>
      <c r="R768" s="111">
        <v>45014</v>
      </c>
      <c r="W768">
        <v>0</v>
      </c>
      <c r="X768">
        <v>14001.71</v>
      </c>
      <c r="Y768">
        <v>7030.57</v>
      </c>
      <c r="Z768">
        <f t="shared" si="11"/>
        <v>21032.28</v>
      </c>
    </row>
    <row r="769" spans="1:26">
      <c r="A769" t="s">
        <v>246</v>
      </c>
      <c r="B769">
        <v>72637005149</v>
      </c>
      <c r="C769" t="s">
        <v>1818</v>
      </c>
      <c r="D769" t="s">
        <v>1748</v>
      </c>
      <c r="E769" t="s">
        <v>54</v>
      </c>
      <c r="F769">
        <v>12290054</v>
      </c>
      <c r="G769">
        <v>45013</v>
      </c>
      <c r="H769" t="s">
        <v>3440</v>
      </c>
      <c r="I769" t="s">
        <v>255</v>
      </c>
      <c r="L769" t="s">
        <v>251</v>
      </c>
      <c r="O769" s="111">
        <v>45013</v>
      </c>
      <c r="P769" t="s">
        <v>252</v>
      </c>
      <c r="Q769" t="s">
        <v>263</v>
      </c>
      <c r="R769" s="111">
        <v>45014</v>
      </c>
      <c r="W769">
        <v>48</v>
      </c>
      <c r="X769">
        <v>28</v>
      </c>
      <c r="Y769">
        <v>0</v>
      </c>
      <c r="Z769">
        <f t="shared" si="11"/>
        <v>76</v>
      </c>
    </row>
    <row r="770" spans="1:26">
      <c r="A770" t="s">
        <v>246</v>
      </c>
      <c r="B770">
        <v>72637005149</v>
      </c>
      <c r="C770" t="s">
        <v>1818</v>
      </c>
      <c r="D770" t="s">
        <v>1748</v>
      </c>
      <c r="E770" t="s">
        <v>54</v>
      </c>
      <c r="F770">
        <v>12290396</v>
      </c>
      <c r="G770">
        <v>45013</v>
      </c>
      <c r="H770" t="s">
        <v>3441</v>
      </c>
      <c r="I770" t="s">
        <v>255</v>
      </c>
      <c r="J770" t="s">
        <v>249</v>
      </c>
      <c r="K770" t="s">
        <v>250</v>
      </c>
      <c r="L770" t="s">
        <v>251</v>
      </c>
      <c r="O770" s="111">
        <v>45013</v>
      </c>
      <c r="P770" t="s">
        <v>252</v>
      </c>
      <c r="Q770" t="s">
        <v>282</v>
      </c>
      <c r="R770" s="111">
        <v>45014</v>
      </c>
      <c r="W770">
        <v>0</v>
      </c>
      <c r="X770">
        <v>50</v>
      </c>
      <c r="Y770">
        <v>0</v>
      </c>
      <c r="Z770">
        <f t="shared" si="11"/>
        <v>50</v>
      </c>
    </row>
    <row r="771" spans="1:26">
      <c r="A771" t="s">
        <v>246</v>
      </c>
      <c r="B771">
        <v>72637005149</v>
      </c>
      <c r="C771" t="s">
        <v>1818</v>
      </c>
      <c r="D771" t="s">
        <v>1748</v>
      </c>
      <c r="E771" t="s">
        <v>54</v>
      </c>
      <c r="F771">
        <v>12296371</v>
      </c>
      <c r="G771">
        <v>45014</v>
      </c>
      <c r="H771" t="s">
        <v>3442</v>
      </c>
      <c r="I771" t="s">
        <v>260</v>
      </c>
      <c r="J771" t="s">
        <v>249</v>
      </c>
      <c r="K771" t="s">
        <v>250</v>
      </c>
      <c r="L771" t="s">
        <v>251</v>
      </c>
      <c r="O771" s="111">
        <v>45014</v>
      </c>
      <c r="P771" t="s">
        <v>252</v>
      </c>
      <c r="Q771" t="s">
        <v>282</v>
      </c>
      <c r="R771" s="111">
        <v>45014</v>
      </c>
      <c r="W771">
        <v>420</v>
      </c>
      <c r="X771">
        <v>6655</v>
      </c>
      <c r="Y771">
        <v>0</v>
      </c>
      <c r="Z771">
        <f t="shared" ref="Z771:Z834" si="12">SUM(W771:Y771)</f>
        <v>7075</v>
      </c>
    </row>
    <row r="772" spans="1:26">
      <c r="A772" t="s">
        <v>246</v>
      </c>
      <c r="B772">
        <v>76204022334</v>
      </c>
      <c r="C772" t="s">
        <v>936</v>
      </c>
      <c r="D772" t="s">
        <v>53</v>
      </c>
      <c r="E772" t="s">
        <v>54</v>
      </c>
      <c r="F772">
        <v>11969893</v>
      </c>
      <c r="G772">
        <v>44930</v>
      </c>
      <c r="H772" t="s">
        <v>1696</v>
      </c>
      <c r="I772" t="s">
        <v>255</v>
      </c>
      <c r="L772" t="s">
        <v>251</v>
      </c>
      <c r="O772" s="111">
        <v>44999</v>
      </c>
      <c r="P772" t="s">
        <v>252</v>
      </c>
      <c r="Q772" t="s">
        <v>263</v>
      </c>
      <c r="R772" s="111">
        <v>45001</v>
      </c>
      <c r="W772">
        <v>2769.09</v>
      </c>
      <c r="X772">
        <v>927.55</v>
      </c>
      <c r="Y772">
        <v>0</v>
      </c>
      <c r="Z772">
        <f t="shared" si="12"/>
        <v>3696.6400000000003</v>
      </c>
    </row>
    <row r="773" spans="1:26">
      <c r="A773" t="s">
        <v>246</v>
      </c>
      <c r="B773">
        <v>76204022334</v>
      </c>
      <c r="C773" t="s">
        <v>936</v>
      </c>
      <c r="D773" t="s">
        <v>53</v>
      </c>
      <c r="E773" t="s">
        <v>54</v>
      </c>
      <c r="F773">
        <v>12248780</v>
      </c>
      <c r="G773">
        <v>45002</v>
      </c>
      <c r="H773" t="s">
        <v>3299</v>
      </c>
      <c r="I773" t="s">
        <v>255</v>
      </c>
      <c r="J773" t="s">
        <v>249</v>
      </c>
      <c r="K773" t="s">
        <v>250</v>
      </c>
      <c r="L773" t="s">
        <v>251</v>
      </c>
      <c r="O773" s="111">
        <v>45002</v>
      </c>
      <c r="P773" t="s">
        <v>252</v>
      </c>
      <c r="Q773" t="s">
        <v>253</v>
      </c>
      <c r="R773" s="111">
        <v>45005</v>
      </c>
      <c r="W773">
        <v>820</v>
      </c>
      <c r="X773">
        <v>2368</v>
      </c>
      <c r="Y773">
        <v>1587</v>
      </c>
      <c r="Z773">
        <f t="shared" si="12"/>
        <v>4775</v>
      </c>
    </row>
    <row r="774" spans="1:26">
      <c r="A774" t="s">
        <v>246</v>
      </c>
      <c r="B774">
        <v>76204022334</v>
      </c>
      <c r="C774" t="s">
        <v>936</v>
      </c>
      <c r="D774" t="s">
        <v>53</v>
      </c>
      <c r="E774" t="s">
        <v>54</v>
      </c>
      <c r="F774">
        <v>12249048</v>
      </c>
      <c r="G774">
        <v>45002</v>
      </c>
      <c r="H774" t="s">
        <v>3300</v>
      </c>
      <c r="I774" t="s">
        <v>255</v>
      </c>
      <c r="J774" t="s">
        <v>249</v>
      </c>
      <c r="K774" t="s">
        <v>250</v>
      </c>
      <c r="L774" t="s">
        <v>251</v>
      </c>
      <c r="O774" s="111">
        <v>45002</v>
      </c>
      <c r="P774" t="s">
        <v>252</v>
      </c>
      <c r="Q774" t="s">
        <v>253</v>
      </c>
      <c r="R774" s="111">
        <v>45005</v>
      </c>
      <c r="W774">
        <v>839</v>
      </c>
      <c r="X774">
        <v>2959</v>
      </c>
      <c r="Y774">
        <v>2580</v>
      </c>
      <c r="Z774">
        <f t="shared" si="12"/>
        <v>6378</v>
      </c>
    </row>
    <row r="775" spans="1:26">
      <c r="A775" t="s">
        <v>246</v>
      </c>
      <c r="B775">
        <v>76204022334</v>
      </c>
      <c r="C775" t="s">
        <v>936</v>
      </c>
      <c r="D775" t="s">
        <v>408</v>
      </c>
      <c r="E775" t="s">
        <v>54</v>
      </c>
      <c r="F775">
        <v>9325228</v>
      </c>
      <c r="G775">
        <v>44986</v>
      </c>
      <c r="H775" t="s">
        <v>3303</v>
      </c>
      <c r="I775" t="s">
        <v>260</v>
      </c>
      <c r="L775" t="s">
        <v>251</v>
      </c>
      <c r="O775" s="111">
        <v>44986</v>
      </c>
      <c r="P775" t="s">
        <v>252</v>
      </c>
      <c r="Q775" t="s">
        <v>263</v>
      </c>
      <c r="R775" s="111">
        <v>44987</v>
      </c>
      <c r="W775">
        <v>7814.62</v>
      </c>
      <c r="X775">
        <v>3058.66</v>
      </c>
      <c r="Y775">
        <v>0</v>
      </c>
      <c r="Z775">
        <f t="shared" si="12"/>
        <v>10873.279999999999</v>
      </c>
    </row>
    <row r="776" spans="1:26">
      <c r="A776" t="s">
        <v>246</v>
      </c>
      <c r="B776">
        <v>76204022334</v>
      </c>
      <c r="C776" t="s">
        <v>936</v>
      </c>
      <c r="D776" t="s">
        <v>408</v>
      </c>
      <c r="E776" t="s">
        <v>54</v>
      </c>
      <c r="F776">
        <v>12190841</v>
      </c>
      <c r="G776">
        <v>44987</v>
      </c>
      <c r="H776" t="s">
        <v>3304</v>
      </c>
      <c r="I776" t="s">
        <v>255</v>
      </c>
      <c r="J776" t="s">
        <v>249</v>
      </c>
      <c r="K776" t="s">
        <v>250</v>
      </c>
      <c r="L776" t="s">
        <v>251</v>
      </c>
      <c r="O776" s="111">
        <v>44987</v>
      </c>
      <c r="P776" t="s">
        <v>252</v>
      </c>
      <c r="Q776" t="s">
        <v>282</v>
      </c>
      <c r="R776" s="111">
        <v>44988</v>
      </c>
      <c r="W776">
        <v>13170.9</v>
      </c>
      <c r="X776">
        <v>9893.24</v>
      </c>
      <c r="Y776">
        <v>0</v>
      </c>
      <c r="Z776">
        <f t="shared" si="12"/>
        <v>23064.14</v>
      </c>
    </row>
    <row r="777" spans="1:26">
      <c r="A777" t="s">
        <v>246</v>
      </c>
      <c r="B777">
        <v>76204022334</v>
      </c>
      <c r="C777" t="s">
        <v>936</v>
      </c>
      <c r="D777" t="s">
        <v>408</v>
      </c>
      <c r="E777" t="s">
        <v>54</v>
      </c>
      <c r="F777">
        <v>4255453</v>
      </c>
      <c r="G777">
        <v>44988</v>
      </c>
      <c r="H777" t="s">
        <v>3301</v>
      </c>
      <c r="I777" t="s">
        <v>255</v>
      </c>
      <c r="J777" t="s">
        <v>249</v>
      </c>
      <c r="K777" t="s">
        <v>250</v>
      </c>
      <c r="L777" t="s">
        <v>251</v>
      </c>
      <c r="O777" s="111">
        <v>44988</v>
      </c>
      <c r="P777" t="s">
        <v>252</v>
      </c>
      <c r="Q777" t="s">
        <v>282</v>
      </c>
      <c r="R777" s="111">
        <v>44991</v>
      </c>
      <c r="W777">
        <v>25</v>
      </c>
      <c r="X777">
        <v>0</v>
      </c>
      <c r="Y777">
        <v>0</v>
      </c>
      <c r="Z777">
        <f t="shared" si="12"/>
        <v>25</v>
      </c>
    </row>
    <row r="778" spans="1:26">
      <c r="A778" t="s">
        <v>246</v>
      </c>
      <c r="B778">
        <v>86552406134</v>
      </c>
      <c r="C778" t="s">
        <v>1989</v>
      </c>
      <c r="D778" t="s">
        <v>57</v>
      </c>
      <c r="E778" t="s">
        <v>58</v>
      </c>
      <c r="F778">
        <v>12190679</v>
      </c>
      <c r="G778">
        <v>44987</v>
      </c>
      <c r="H778" t="s">
        <v>4072</v>
      </c>
      <c r="I778" t="s">
        <v>256</v>
      </c>
      <c r="J778" t="s">
        <v>249</v>
      </c>
      <c r="K778" t="s">
        <v>268</v>
      </c>
      <c r="L778" t="s">
        <v>251</v>
      </c>
      <c r="O778" s="111">
        <v>44987</v>
      </c>
      <c r="P778" t="s">
        <v>252</v>
      </c>
      <c r="Q778" t="s">
        <v>253</v>
      </c>
      <c r="R778" s="111">
        <v>44988</v>
      </c>
      <c r="W778">
        <v>7062.4</v>
      </c>
      <c r="X778">
        <v>4014.46</v>
      </c>
      <c r="Y778">
        <v>5019.8500000000004</v>
      </c>
      <c r="Z778">
        <f t="shared" si="12"/>
        <v>16096.710000000001</v>
      </c>
    </row>
    <row r="779" spans="1:26">
      <c r="A779" t="s">
        <v>246</v>
      </c>
      <c r="B779">
        <v>86552406134</v>
      </c>
      <c r="C779" t="s">
        <v>1989</v>
      </c>
      <c r="D779" t="s">
        <v>57</v>
      </c>
      <c r="E779" t="s">
        <v>58</v>
      </c>
      <c r="F779">
        <v>12095820</v>
      </c>
      <c r="G779">
        <v>44994</v>
      </c>
      <c r="H779" t="s">
        <v>4071</v>
      </c>
      <c r="I779" t="s">
        <v>255</v>
      </c>
      <c r="J779" t="s">
        <v>249</v>
      </c>
      <c r="K779" t="s">
        <v>250</v>
      </c>
      <c r="L779" t="s">
        <v>251</v>
      </c>
      <c r="O779" s="111">
        <v>44994</v>
      </c>
      <c r="P779" t="s">
        <v>252</v>
      </c>
      <c r="Q779" t="s">
        <v>253</v>
      </c>
      <c r="R779" s="111">
        <v>44995</v>
      </c>
      <c r="W779">
        <v>12982.52</v>
      </c>
      <c r="X779">
        <v>21649.71</v>
      </c>
      <c r="Y779">
        <v>15862.82</v>
      </c>
      <c r="Z779">
        <f t="shared" si="12"/>
        <v>50495.049999999996</v>
      </c>
    </row>
    <row r="780" spans="1:26">
      <c r="A780" t="s">
        <v>246</v>
      </c>
      <c r="B780">
        <v>86552406134</v>
      </c>
      <c r="C780" t="s">
        <v>1989</v>
      </c>
      <c r="D780" t="s">
        <v>57</v>
      </c>
      <c r="E780" t="s">
        <v>58</v>
      </c>
      <c r="F780">
        <v>12213786</v>
      </c>
      <c r="G780">
        <v>44995</v>
      </c>
      <c r="H780" t="s">
        <v>4073</v>
      </c>
      <c r="I780" t="s">
        <v>255</v>
      </c>
      <c r="J780" t="s">
        <v>249</v>
      </c>
      <c r="K780" t="s">
        <v>250</v>
      </c>
      <c r="L780" t="s">
        <v>251</v>
      </c>
      <c r="O780" s="111">
        <v>44995</v>
      </c>
      <c r="P780" t="s">
        <v>252</v>
      </c>
      <c r="Q780" t="s">
        <v>253</v>
      </c>
      <c r="R780" s="111">
        <v>44998</v>
      </c>
      <c r="W780">
        <v>48200</v>
      </c>
      <c r="X780">
        <v>21200</v>
      </c>
      <c r="Y780">
        <v>29029</v>
      </c>
      <c r="Z780">
        <f t="shared" si="12"/>
        <v>98429</v>
      </c>
    </row>
    <row r="781" spans="1:26">
      <c r="A781" t="s">
        <v>246</v>
      </c>
      <c r="B781">
        <v>86552406134</v>
      </c>
      <c r="C781" t="s">
        <v>1989</v>
      </c>
      <c r="D781" t="s">
        <v>57</v>
      </c>
      <c r="E781" t="s">
        <v>58</v>
      </c>
      <c r="F781">
        <v>12216192</v>
      </c>
      <c r="G781">
        <v>44996</v>
      </c>
      <c r="H781" t="s">
        <v>4074</v>
      </c>
      <c r="I781" t="s">
        <v>255</v>
      </c>
      <c r="J781" t="s">
        <v>249</v>
      </c>
      <c r="K781" t="s">
        <v>250</v>
      </c>
      <c r="L781" t="s">
        <v>251</v>
      </c>
      <c r="O781" s="111">
        <v>44996</v>
      </c>
      <c r="P781" t="s">
        <v>252</v>
      </c>
      <c r="Q781" t="s">
        <v>253</v>
      </c>
      <c r="R781" s="111">
        <v>44998</v>
      </c>
      <c r="W781">
        <v>0.1</v>
      </c>
      <c r="X781">
        <v>0</v>
      </c>
      <c r="Y781">
        <v>1705</v>
      </c>
      <c r="Z781">
        <f t="shared" si="12"/>
        <v>1705.1</v>
      </c>
    </row>
    <row r="782" spans="1:26">
      <c r="A782" t="s">
        <v>246</v>
      </c>
      <c r="B782">
        <v>86552406134</v>
      </c>
      <c r="C782" t="s">
        <v>1989</v>
      </c>
      <c r="D782" t="s">
        <v>57</v>
      </c>
      <c r="E782" t="s">
        <v>58</v>
      </c>
      <c r="F782">
        <v>12249091</v>
      </c>
      <c r="G782">
        <v>45002</v>
      </c>
      <c r="H782" t="s">
        <v>4075</v>
      </c>
      <c r="I782" t="s">
        <v>255</v>
      </c>
      <c r="J782" t="s">
        <v>249</v>
      </c>
      <c r="K782" t="s">
        <v>268</v>
      </c>
      <c r="L782" t="s">
        <v>251</v>
      </c>
      <c r="O782" s="111">
        <v>45002</v>
      </c>
      <c r="P782" t="s">
        <v>252</v>
      </c>
      <c r="Q782" t="s">
        <v>282</v>
      </c>
      <c r="R782" s="111">
        <v>45005</v>
      </c>
      <c r="W782">
        <v>2469.0100000000002</v>
      </c>
      <c r="X782">
        <v>0</v>
      </c>
      <c r="Y782">
        <v>0</v>
      </c>
      <c r="Z782">
        <f t="shared" si="12"/>
        <v>2469.0100000000002</v>
      </c>
    </row>
    <row r="783" spans="1:26">
      <c r="A783" t="s">
        <v>246</v>
      </c>
      <c r="B783">
        <v>86552406134</v>
      </c>
      <c r="C783" t="s">
        <v>1989</v>
      </c>
      <c r="D783" t="s">
        <v>57</v>
      </c>
      <c r="E783" t="s">
        <v>58</v>
      </c>
      <c r="F783">
        <v>12267025</v>
      </c>
      <c r="G783">
        <v>45007</v>
      </c>
      <c r="H783" t="s">
        <v>4076</v>
      </c>
      <c r="I783" t="s">
        <v>255</v>
      </c>
      <c r="J783" t="s">
        <v>249</v>
      </c>
      <c r="K783" t="s">
        <v>250</v>
      </c>
      <c r="L783" t="s">
        <v>251</v>
      </c>
      <c r="O783" s="111">
        <v>45007</v>
      </c>
      <c r="P783" t="s">
        <v>252</v>
      </c>
      <c r="Q783" t="s">
        <v>257</v>
      </c>
      <c r="R783" s="111"/>
      <c r="W783">
        <v>0</v>
      </c>
      <c r="X783">
        <v>0</v>
      </c>
      <c r="Y783">
        <v>0</v>
      </c>
      <c r="Z783">
        <f t="shared" si="12"/>
        <v>0</v>
      </c>
    </row>
    <row r="784" spans="1:26">
      <c r="A784" t="s">
        <v>246</v>
      </c>
      <c r="B784">
        <v>86552406134</v>
      </c>
      <c r="C784" t="s">
        <v>1989</v>
      </c>
      <c r="D784" t="s">
        <v>57</v>
      </c>
      <c r="E784" t="s">
        <v>58</v>
      </c>
      <c r="F784">
        <v>125321</v>
      </c>
      <c r="G784">
        <v>45034</v>
      </c>
      <c r="H784" t="s">
        <v>4489</v>
      </c>
      <c r="I784" t="s">
        <v>255</v>
      </c>
      <c r="J784" t="s">
        <v>249</v>
      </c>
      <c r="K784" t="s">
        <v>805</v>
      </c>
      <c r="L784" t="s">
        <v>251</v>
      </c>
      <c r="O784" s="111">
        <v>45034</v>
      </c>
      <c r="P784" t="s">
        <v>252</v>
      </c>
      <c r="Q784" t="s">
        <v>253</v>
      </c>
      <c r="R784" s="111">
        <v>45035</v>
      </c>
      <c r="W784">
        <v>0</v>
      </c>
      <c r="X784">
        <v>2189.7199999999998</v>
      </c>
      <c r="Y784">
        <v>2139.09</v>
      </c>
      <c r="Z784">
        <f t="shared" si="12"/>
        <v>4328.8099999999995</v>
      </c>
    </row>
    <row r="785" spans="1:26">
      <c r="A785" t="s">
        <v>246</v>
      </c>
      <c r="B785">
        <v>86552406134</v>
      </c>
      <c r="C785" t="s">
        <v>1989</v>
      </c>
      <c r="D785" t="s">
        <v>57</v>
      </c>
      <c r="E785" t="s">
        <v>58</v>
      </c>
      <c r="F785">
        <v>12379562</v>
      </c>
      <c r="G785">
        <v>45034</v>
      </c>
      <c r="H785" t="s">
        <v>4490</v>
      </c>
      <c r="I785" t="s">
        <v>248</v>
      </c>
      <c r="J785" t="s">
        <v>249</v>
      </c>
      <c r="K785" t="s">
        <v>268</v>
      </c>
      <c r="L785" t="s">
        <v>251</v>
      </c>
      <c r="O785" s="111">
        <v>45034</v>
      </c>
      <c r="P785" t="s">
        <v>252</v>
      </c>
      <c r="Q785" t="s">
        <v>253</v>
      </c>
      <c r="R785" s="111">
        <v>45035</v>
      </c>
      <c r="W785">
        <v>0</v>
      </c>
      <c r="X785">
        <v>3898.99</v>
      </c>
      <c r="Y785">
        <v>10443.08</v>
      </c>
      <c r="Z785">
        <f t="shared" si="12"/>
        <v>14342.07</v>
      </c>
    </row>
    <row r="786" spans="1:26">
      <c r="A786" t="s">
        <v>246</v>
      </c>
      <c r="B786">
        <v>86552406134</v>
      </c>
      <c r="C786" t="s">
        <v>1989</v>
      </c>
      <c r="D786" t="s">
        <v>57</v>
      </c>
      <c r="E786" t="s">
        <v>58</v>
      </c>
      <c r="F786">
        <v>12183320</v>
      </c>
      <c r="G786">
        <v>45036</v>
      </c>
      <c r="H786" t="s">
        <v>4491</v>
      </c>
      <c r="I786" t="s">
        <v>255</v>
      </c>
      <c r="J786" t="s">
        <v>249</v>
      </c>
      <c r="K786" t="s">
        <v>250</v>
      </c>
      <c r="L786" t="s">
        <v>251</v>
      </c>
      <c r="O786" s="111">
        <v>45036</v>
      </c>
      <c r="P786" t="s">
        <v>252</v>
      </c>
      <c r="Q786" t="s">
        <v>282</v>
      </c>
      <c r="R786" s="111">
        <v>45040</v>
      </c>
      <c r="W786">
        <v>0</v>
      </c>
      <c r="X786">
        <v>153</v>
      </c>
      <c r="Y786">
        <v>0</v>
      </c>
      <c r="Z786">
        <f t="shared" si="12"/>
        <v>153</v>
      </c>
    </row>
    <row r="787" spans="1:26">
      <c r="A787" t="s">
        <v>246</v>
      </c>
      <c r="B787">
        <v>86552406134</v>
      </c>
      <c r="C787" t="s">
        <v>1989</v>
      </c>
      <c r="D787" t="s">
        <v>57</v>
      </c>
      <c r="E787" t="s">
        <v>58</v>
      </c>
      <c r="F787">
        <v>12102675</v>
      </c>
      <c r="G787">
        <v>45051</v>
      </c>
      <c r="H787" t="s">
        <v>4931</v>
      </c>
      <c r="I787" t="s">
        <v>255</v>
      </c>
      <c r="J787" t="s">
        <v>249</v>
      </c>
      <c r="K787" t="s">
        <v>250</v>
      </c>
      <c r="L787" t="s">
        <v>251</v>
      </c>
      <c r="O787" s="111">
        <v>45051</v>
      </c>
      <c r="P787" t="s">
        <v>252</v>
      </c>
      <c r="Q787" t="s">
        <v>253</v>
      </c>
      <c r="R787" s="111">
        <v>45054</v>
      </c>
      <c r="W787">
        <v>0</v>
      </c>
      <c r="X787">
        <v>0</v>
      </c>
      <c r="Y787">
        <v>400</v>
      </c>
      <c r="Z787">
        <f t="shared" si="12"/>
        <v>400</v>
      </c>
    </row>
    <row r="788" spans="1:26">
      <c r="A788" t="s">
        <v>246</v>
      </c>
      <c r="B788">
        <v>86552406134</v>
      </c>
      <c r="C788" t="s">
        <v>1989</v>
      </c>
      <c r="D788" t="s">
        <v>57</v>
      </c>
      <c r="E788" t="s">
        <v>58</v>
      </c>
      <c r="F788">
        <v>12463876</v>
      </c>
      <c r="G788">
        <v>45055</v>
      </c>
      <c r="H788" t="s">
        <v>4932</v>
      </c>
      <c r="I788" t="s">
        <v>255</v>
      </c>
      <c r="J788" t="s">
        <v>249</v>
      </c>
      <c r="K788" t="s">
        <v>250</v>
      </c>
      <c r="L788" t="s">
        <v>251</v>
      </c>
      <c r="O788" s="111">
        <v>45055</v>
      </c>
      <c r="P788" t="s">
        <v>252</v>
      </c>
      <c r="Q788" t="s">
        <v>253</v>
      </c>
      <c r="R788" s="111">
        <v>45056</v>
      </c>
      <c r="W788">
        <v>0</v>
      </c>
      <c r="X788">
        <v>0</v>
      </c>
      <c r="Y788">
        <v>747</v>
      </c>
      <c r="Z788">
        <f t="shared" si="12"/>
        <v>747</v>
      </c>
    </row>
    <row r="789" spans="1:26">
      <c r="A789" t="s">
        <v>246</v>
      </c>
      <c r="B789">
        <v>86552406134</v>
      </c>
      <c r="C789" t="s">
        <v>1989</v>
      </c>
      <c r="D789" t="s">
        <v>57</v>
      </c>
      <c r="E789" t="s">
        <v>58</v>
      </c>
      <c r="F789">
        <v>12469644</v>
      </c>
      <c r="G789">
        <v>45056</v>
      </c>
      <c r="H789" t="s">
        <v>4933</v>
      </c>
      <c r="I789" t="s">
        <v>255</v>
      </c>
      <c r="J789" t="s">
        <v>249</v>
      </c>
      <c r="K789" t="s">
        <v>250</v>
      </c>
      <c r="L789" t="s">
        <v>251</v>
      </c>
      <c r="O789" s="111">
        <v>45056</v>
      </c>
      <c r="P789" t="s">
        <v>252</v>
      </c>
      <c r="Q789" t="s">
        <v>257</v>
      </c>
      <c r="R789" s="111"/>
      <c r="W789">
        <v>0</v>
      </c>
      <c r="X789">
        <v>0</v>
      </c>
      <c r="Y789">
        <v>0</v>
      </c>
      <c r="Z789">
        <f t="shared" si="12"/>
        <v>0</v>
      </c>
    </row>
    <row r="790" spans="1:26">
      <c r="A790" t="s">
        <v>246</v>
      </c>
      <c r="B790">
        <v>86552406134</v>
      </c>
      <c r="C790" t="s">
        <v>1989</v>
      </c>
      <c r="D790" t="s">
        <v>57</v>
      </c>
      <c r="E790" t="s">
        <v>58</v>
      </c>
      <c r="F790">
        <v>12474435</v>
      </c>
      <c r="G790">
        <v>45057</v>
      </c>
      <c r="H790" t="s">
        <v>4934</v>
      </c>
      <c r="I790" t="s">
        <v>255</v>
      </c>
      <c r="J790" t="s">
        <v>249</v>
      </c>
      <c r="K790" t="s">
        <v>250</v>
      </c>
      <c r="L790" t="s">
        <v>251</v>
      </c>
      <c r="O790" s="111">
        <v>45057</v>
      </c>
      <c r="P790" t="s">
        <v>252</v>
      </c>
      <c r="Q790" t="s">
        <v>253</v>
      </c>
      <c r="R790" s="111">
        <v>45058</v>
      </c>
      <c r="W790">
        <v>0</v>
      </c>
      <c r="X790">
        <v>0</v>
      </c>
      <c r="Y790">
        <v>4248.3900000000003</v>
      </c>
      <c r="Z790">
        <f t="shared" si="12"/>
        <v>4248.3900000000003</v>
      </c>
    </row>
    <row r="791" spans="1:26">
      <c r="A791" t="s">
        <v>246</v>
      </c>
      <c r="B791">
        <v>86552406134</v>
      </c>
      <c r="C791" t="s">
        <v>1989</v>
      </c>
      <c r="D791" t="s">
        <v>57</v>
      </c>
      <c r="E791" t="s">
        <v>58</v>
      </c>
      <c r="F791">
        <v>12494685</v>
      </c>
      <c r="G791">
        <v>45065</v>
      </c>
      <c r="H791" t="s">
        <v>4935</v>
      </c>
      <c r="I791" t="s">
        <v>255</v>
      </c>
      <c r="J791" t="s">
        <v>249</v>
      </c>
      <c r="K791" t="s">
        <v>268</v>
      </c>
      <c r="L791" t="s">
        <v>251</v>
      </c>
      <c r="O791" s="111">
        <v>45065</v>
      </c>
      <c r="P791" t="s">
        <v>252</v>
      </c>
      <c r="Q791" t="s">
        <v>253</v>
      </c>
      <c r="R791" s="111">
        <v>45065</v>
      </c>
      <c r="W791">
        <v>0</v>
      </c>
      <c r="X791">
        <v>0</v>
      </c>
      <c r="Y791">
        <v>5858.85</v>
      </c>
      <c r="Z791">
        <f t="shared" si="12"/>
        <v>5858.85</v>
      </c>
    </row>
    <row r="792" spans="1:26">
      <c r="A792" t="s">
        <v>246</v>
      </c>
      <c r="B792">
        <v>86552406134</v>
      </c>
      <c r="C792" t="s">
        <v>1989</v>
      </c>
      <c r="D792" t="s">
        <v>57</v>
      </c>
      <c r="E792" t="s">
        <v>58</v>
      </c>
      <c r="F792">
        <v>12506873</v>
      </c>
      <c r="G792">
        <v>45065</v>
      </c>
      <c r="H792" t="s">
        <v>4936</v>
      </c>
      <c r="I792" t="s">
        <v>255</v>
      </c>
      <c r="J792" t="s">
        <v>249</v>
      </c>
      <c r="K792" t="s">
        <v>250</v>
      </c>
      <c r="L792" t="s">
        <v>251</v>
      </c>
      <c r="O792" s="111">
        <v>45065</v>
      </c>
      <c r="P792" t="s">
        <v>252</v>
      </c>
      <c r="Q792" t="s">
        <v>253</v>
      </c>
      <c r="R792" s="111">
        <v>45069</v>
      </c>
      <c r="W792">
        <v>0</v>
      </c>
      <c r="X792">
        <v>0</v>
      </c>
      <c r="Y792">
        <v>40.5</v>
      </c>
      <c r="Z792">
        <f t="shared" si="12"/>
        <v>40.5</v>
      </c>
    </row>
    <row r="793" spans="1:26">
      <c r="A793" t="s">
        <v>246</v>
      </c>
      <c r="B793">
        <v>86552406134</v>
      </c>
      <c r="C793" t="s">
        <v>1989</v>
      </c>
      <c r="D793" t="s">
        <v>57</v>
      </c>
      <c r="E793" t="s">
        <v>58</v>
      </c>
      <c r="F793">
        <v>12524249</v>
      </c>
      <c r="G793">
        <v>45077</v>
      </c>
      <c r="H793" t="s">
        <v>4937</v>
      </c>
      <c r="I793" t="s">
        <v>248</v>
      </c>
      <c r="J793" t="s">
        <v>249</v>
      </c>
      <c r="K793" t="s">
        <v>268</v>
      </c>
      <c r="L793" t="s">
        <v>251</v>
      </c>
      <c r="O793" s="111">
        <v>45077</v>
      </c>
      <c r="P793" t="s">
        <v>252</v>
      </c>
      <c r="Q793" t="s">
        <v>1406</v>
      </c>
      <c r="R793" s="111"/>
      <c r="W793">
        <v>0</v>
      </c>
      <c r="X793">
        <v>0</v>
      </c>
      <c r="Y793">
        <v>0</v>
      </c>
      <c r="Z793">
        <f t="shared" si="12"/>
        <v>0</v>
      </c>
    </row>
    <row r="794" spans="1:26">
      <c r="A794" t="s">
        <v>246</v>
      </c>
      <c r="B794">
        <v>86552406134</v>
      </c>
      <c r="C794" t="s">
        <v>1989</v>
      </c>
      <c r="D794" t="s">
        <v>4077</v>
      </c>
      <c r="E794" t="s">
        <v>54</v>
      </c>
      <c r="F794">
        <v>12276521</v>
      </c>
      <c r="G794">
        <v>45009</v>
      </c>
      <c r="H794" t="s">
        <v>4078</v>
      </c>
      <c r="I794" t="s">
        <v>255</v>
      </c>
      <c r="J794" t="s">
        <v>249</v>
      </c>
      <c r="K794" t="s">
        <v>250</v>
      </c>
      <c r="L794" t="s">
        <v>251</v>
      </c>
      <c r="O794" s="111">
        <v>45009</v>
      </c>
      <c r="P794" t="s">
        <v>252</v>
      </c>
      <c r="Q794" t="s">
        <v>253</v>
      </c>
      <c r="R794" s="111">
        <v>45013</v>
      </c>
      <c r="W794">
        <v>550</v>
      </c>
      <c r="X794">
        <v>4143</v>
      </c>
      <c r="Y794">
        <v>2763</v>
      </c>
      <c r="Z794">
        <f t="shared" si="12"/>
        <v>7456</v>
      </c>
    </row>
    <row r="795" spans="1:26">
      <c r="A795" t="s">
        <v>246</v>
      </c>
      <c r="B795">
        <v>86552406134</v>
      </c>
      <c r="C795" t="s">
        <v>1989</v>
      </c>
      <c r="D795" t="s">
        <v>343</v>
      </c>
      <c r="E795" t="s">
        <v>54</v>
      </c>
      <c r="F795">
        <v>12500558</v>
      </c>
      <c r="G795">
        <v>45064</v>
      </c>
      <c r="H795" t="s">
        <v>4938</v>
      </c>
      <c r="I795" t="s">
        <v>260</v>
      </c>
      <c r="L795" t="s">
        <v>251</v>
      </c>
      <c r="O795" s="111">
        <v>45064</v>
      </c>
      <c r="P795" t="s">
        <v>252</v>
      </c>
      <c r="Q795" t="s">
        <v>253</v>
      </c>
      <c r="R795" s="111">
        <v>45065</v>
      </c>
      <c r="W795">
        <v>0</v>
      </c>
      <c r="X795">
        <v>0</v>
      </c>
      <c r="Y795">
        <v>5</v>
      </c>
      <c r="Z795">
        <f t="shared" si="12"/>
        <v>5</v>
      </c>
    </row>
    <row r="796" spans="1:26">
      <c r="A796" t="s">
        <v>246</v>
      </c>
      <c r="B796">
        <v>86552406134</v>
      </c>
      <c r="C796" t="s">
        <v>1989</v>
      </c>
      <c r="D796" t="s">
        <v>344</v>
      </c>
      <c r="E796" t="s">
        <v>54</v>
      </c>
      <c r="F796">
        <v>12353204</v>
      </c>
      <c r="G796">
        <v>45027</v>
      </c>
      <c r="H796" t="s">
        <v>4493</v>
      </c>
      <c r="I796" t="s">
        <v>255</v>
      </c>
      <c r="J796" t="s">
        <v>249</v>
      </c>
      <c r="K796" t="s">
        <v>268</v>
      </c>
      <c r="L796" t="s">
        <v>251</v>
      </c>
      <c r="O796" s="111">
        <v>45027</v>
      </c>
      <c r="P796" t="s">
        <v>252</v>
      </c>
      <c r="Q796" t="s">
        <v>253</v>
      </c>
      <c r="R796" s="111">
        <v>45029</v>
      </c>
      <c r="W796">
        <v>0</v>
      </c>
      <c r="X796">
        <v>276.60000000000002</v>
      </c>
      <c r="Y796">
        <v>44.5</v>
      </c>
      <c r="Z796">
        <f t="shared" si="12"/>
        <v>321.10000000000002</v>
      </c>
    </row>
    <row r="797" spans="1:26">
      <c r="A797" t="s">
        <v>246</v>
      </c>
      <c r="B797">
        <v>86552406134</v>
      </c>
      <c r="C797" t="s">
        <v>1989</v>
      </c>
      <c r="D797" t="s">
        <v>1748</v>
      </c>
      <c r="E797" t="s">
        <v>54</v>
      </c>
      <c r="F797">
        <v>12296721</v>
      </c>
      <c r="G797">
        <v>45014</v>
      </c>
      <c r="H797" t="s">
        <v>4079</v>
      </c>
      <c r="I797" t="s">
        <v>255</v>
      </c>
      <c r="J797" t="s">
        <v>249</v>
      </c>
      <c r="K797" t="s">
        <v>268</v>
      </c>
      <c r="L797" t="s">
        <v>251</v>
      </c>
      <c r="O797" s="111">
        <v>45014</v>
      </c>
      <c r="P797" t="s">
        <v>252</v>
      </c>
      <c r="Q797" t="s">
        <v>253</v>
      </c>
      <c r="R797" s="111">
        <v>45014</v>
      </c>
      <c r="W797">
        <v>460</v>
      </c>
      <c r="X797">
        <v>7581</v>
      </c>
      <c r="Y797">
        <v>22246.1</v>
      </c>
      <c r="Z797">
        <f t="shared" si="12"/>
        <v>30287.1</v>
      </c>
    </row>
    <row r="798" spans="1:26">
      <c r="A798" t="s">
        <v>246</v>
      </c>
      <c r="B798">
        <v>86552406134</v>
      </c>
      <c r="C798" t="s">
        <v>1989</v>
      </c>
      <c r="D798" t="s">
        <v>1053</v>
      </c>
      <c r="E798" t="s">
        <v>54</v>
      </c>
      <c r="F798">
        <v>12190395</v>
      </c>
      <c r="G798">
        <v>44987</v>
      </c>
      <c r="H798" t="s">
        <v>4082</v>
      </c>
      <c r="I798" t="s">
        <v>255</v>
      </c>
      <c r="L798" t="s">
        <v>251</v>
      </c>
      <c r="O798" s="111">
        <v>44987</v>
      </c>
      <c r="P798" t="s">
        <v>252</v>
      </c>
      <c r="Q798" t="s">
        <v>263</v>
      </c>
      <c r="R798" s="111">
        <v>44988</v>
      </c>
      <c r="W798">
        <v>2552.65</v>
      </c>
      <c r="X798">
        <v>0</v>
      </c>
      <c r="Y798">
        <v>0</v>
      </c>
      <c r="Z798">
        <f t="shared" si="12"/>
        <v>2552.65</v>
      </c>
    </row>
    <row r="799" spans="1:26">
      <c r="A799" t="s">
        <v>246</v>
      </c>
      <c r="B799">
        <v>86552406134</v>
      </c>
      <c r="C799" t="s">
        <v>1989</v>
      </c>
      <c r="D799" t="s">
        <v>1053</v>
      </c>
      <c r="E799" t="s">
        <v>54</v>
      </c>
      <c r="F799">
        <v>6973871</v>
      </c>
      <c r="G799">
        <v>44991</v>
      </c>
      <c r="H799" t="s">
        <v>4080</v>
      </c>
      <c r="I799" t="s">
        <v>256</v>
      </c>
      <c r="J799" t="s">
        <v>249</v>
      </c>
      <c r="K799" t="s">
        <v>268</v>
      </c>
      <c r="L799" t="s">
        <v>251</v>
      </c>
      <c r="O799" s="111">
        <v>44993</v>
      </c>
      <c r="P799" t="s">
        <v>252</v>
      </c>
      <c r="Q799" t="s">
        <v>253</v>
      </c>
      <c r="R799" s="111">
        <v>44994</v>
      </c>
      <c r="W799">
        <v>491</v>
      </c>
      <c r="X799">
        <v>1425</v>
      </c>
      <c r="Y799">
        <v>8482.1299999999992</v>
      </c>
      <c r="Z799">
        <f t="shared" si="12"/>
        <v>10398.129999999999</v>
      </c>
    </row>
    <row r="800" spans="1:26">
      <c r="A800" t="s">
        <v>246</v>
      </c>
      <c r="B800">
        <v>86552406134</v>
      </c>
      <c r="C800" t="s">
        <v>1989</v>
      </c>
      <c r="D800" t="s">
        <v>1053</v>
      </c>
      <c r="E800" t="s">
        <v>54</v>
      </c>
      <c r="F800">
        <v>12196864</v>
      </c>
      <c r="G800">
        <v>44991</v>
      </c>
      <c r="H800" t="s">
        <v>4083</v>
      </c>
      <c r="I800" t="s">
        <v>255</v>
      </c>
      <c r="J800" t="s">
        <v>249</v>
      </c>
      <c r="K800" t="s">
        <v>250</v>
      </c>
      <c r="L800" t="s">
        <v>251</v>
      </c>
      <c r="O800" s="111">
        <v>44993</v>
      </c>
      <c r="P800" t="s">
        <v>252</v>
      </c>
      <c r="Q800" t="s">
        <v>253</v>
      </c>
      <c r="R800" s="111">
        <v>44994</v>
      </c>
      <c r="W800">
        <v>3150.1</v>
      </c>
      <c r="X800">
        <v>10415.450000000001</v>
      </c>
      <c r="Y800">
        <v>12746.88</v>
      </c>
      <c r="Z800">
        <f t="shared" si="12"/>
        <v>26312.43</v>
      </c>
    </row>
    <row r="801" spans="1:26">
      <c r="A801" t="s">
        <v>246</v>
      </c>
      <c r="B801">
        <v>86552406134</v>
      </c>
      <c r="C801" t="s">
        <v>1989</v>
      </c>
      <c r="D801" t="s">
        <v>1053</v>
      </c>
      <c r="E801" t="s">
        <v>54</v>
      </c>
      <c r="F801">
        <v>12223663</v>
      </c>
      <c r="G801">
        <v>45001</v>
      </c>
      <c r="H801" t="s">
        <v>4084</v>
      </c>
      <c r="I801" t="s">
        <v>255</v>
      </c>
      <c r="J801" t="s">
        <v>249</v>
      </c>
      <c r="K801" t="s">
        <v>268</v>
      </c>
      <c r="L801" t="s">
        <v>251</v>
      </c>
      <c r="O801" s="111">
        <v>45001</v>
      </c>
      <c r="P801" t="s">
        <v>252</v>
      </c>
      <c r="Q801" t="s">
        <v>282</v>
      </c>
      <c r="R801" s="111">
        <v>45002</v>
      </c>
      <c r="W801">
        <v>0</v>
      </c>
      <c r="X801">
        <v>4949.08</v>
      </c>
      <c r="Y801">
        <v>0</v>
      </c>
      <c r="Z801">
        <f t="shared" si="12"/>
        <v>4949.08</v>
      </c>
    </row>
    <row r="802" spans="1:26">
      <c r="A802" t="s">
        <v>246</v>
      </c>
      <c r="B802">
        <v>86552406134</v>
      </c>
      <c r="C802" t="s">
        <v>1989</v>
      </c>
      <c r="D802" t="s">
        <v>1053</v>
      </c>
      <c r="E802" t="s">
        <v>54</v>
      </c>
      <c r="F802">
        <v>11974296</v>
      </c>
      <c r="G802">
        <v>45005</v>
      </c>
      <c r="H802" t="s">
        <v>4081</v>
      </c>
      <c r="I802" t="s">
        <v>255</v>
      </c>
      <c r="J802" t="s">
        <v>249</v>
      </c>
      <c r="K802" t="s">
        <v>268</v>
      </c>
      <c r="L802" t="s">
        <v>251</v>
      </c>
      <c r="O802" s="111">
        <v>45005</v>
      </c>
      <c r="P802" t="s">
        <v>252</v>
      </c>
      <c r="Q802" t="s">
        <v>253</v>
      </c>
      <c r="R802" s="111">
        <v>45007</v>
      </c>
      <c r="W802">
        <v>4674.75</v>
      </c>
      <c r="X802">
        <v>17372.66</v>
      </c>
      <c r="Y802">
        <v>14478.25</v>
      </c>
      <c r="Z802">
        <f t="shared" si="12"/>
        <v>36525.660000000003</v>
      </c>
    </row>
    <row r="803" spans="1:26">
      <c r="A803" t="s">
        <v>246</v>
      </c>
      <c r="B803">
        <v>86552406134</v>
      </c>
      <c r="C803" t="s">
        <v>1989</v>
      </c>
      <c r="D803" t="s">
        <v>1053</v>
      </c>
      <c r="E803" t="s">
        <v>54</v>
      </c>
      <c r="F803">
        <v>12274508</v>
      </c>
      <c r="G803">
        <v>45008</v>
      </c>
      <c r="H803" t="s">
        <v>4085</v>
      </c>
      <c r="I803" t="s">
        <v>255</v>
      </c>
      <c r="J803" t="s">
        <v>249</v>
      </c>
      <c r="K803" t="s">
        <v>268</v>
      </c>
      <c r="L803" t="s">
        <v>251</v>
      </c>
      <c r="O803" s="111">
        <v>45008</v>
      </c>
      <c r="P803" t="s">
        <v>252</v>
      </c>
      <c r="Q803" t="s">
        <v>257</v>
      </c>
      <c r="R803" s="111">
        <v>45012</v>
      </c>
      <c r="W803">
        <v>0</v>
      </c>
      <c r="X803">
        <v>0</v>
      </c>
      <c r="Y803">
        <v>0</v>
      </c>
      <c r="Z803">
        <f t="shared" si="12"/>
        <v>0</v>
      </c>
    </row>
    <row r="804" spans="1:26">
      <c r="A804" t="s">
        <v>246</v>
      </c>
      <c r="B804">
        <v>86552406134</v>
      </c>
      <c r="C804" t="s">
        <v>1989</v>
      </c>
      <c r="D804" t="s">
        <v>1053</v>
      </c>
      <c r="E804" t="s">
        <v>54</v>
      </c>
      <c r="F804">
        <v>12281012</v>
      </c>
      <c r="G804">
        <v>45010</v>
      </c>
      <c r="H804" t="s">
        <v>4086</v>
      </c>
      <c r="I804" t="s">
        <v>255</v>
      </c>
      <c r="J804" t="s">
        <v>249</v>
      </c>
      <c r="K804" t="s">
        <v>250</v>
      </c>
      <c r="L804" t="s">
        <v>251</v>
      </c>
      <c r="O804" s="111">
        <v>45010</v>
      </c>
      <c r="P804" t="s">
        <v>252</v>
      </c>
      <c r="Q804" t="s">
        <v>253</v>
      </c>
      <c r="R804" s="111">
        <v>45012</v>
      </c>
      <c r="W804">
        <v>212.5</v>
      </c>
      <c r="X804">
        <v>1399.8</v>
      </c>
      <c r="Y804">
        <v>1319.25</v>
      </c>
      <c r="Z804">
        <f t="shared" si="12"/>
        <v>2931.55</v>
      </c>
    </row>
    <row r="805" spans="1:26">
      <c r="A805" t="s">
        <v>246</v>
      </c>
      <c r="B805">
        <v>86552406134</v>
      </c>
      <c r="C805" t="s">
        <v>1989</v>
      </c>
      <c r="D805" t="s">
        <v>1053</v>
      </c>
      <c r="E805" t="s">
        <v>54</v>
      </c>
      <c r="F805">
        <v>12379405</v>
      </c>
      <c r="G805">
        <v>45035</v>
      </c>
      <c r="H805" t="s">
        <v>4494</v>
      </c>
      <c r="I805" t="s">
        <v>255</v>
      </c>
      <c r="J805" t="s">
        <v>249</v>
      </c>
      <c r="K805" t="s">
        <v>250</v>
      </c>
      <c r="L805" t="s">
        <v>251</v>
      </c>
      <c r="O805" s="111">
        <v>45035</v>
      </c>
      <c r="P805" t="s">
        <v>252</v>
      </c>
      <c r="Q805" t="s">
        <v>253</v>
      </c>
      <c r="R805" s="111">
        <v>45036</v>
      </c>
      <c r="W805">
        <v>0</v>
      </c>
      <c r="X805">
        <v>1010.7</v>
      </c>
      <c r="Y805">
        <v>8960.2999999999993</v>
      </c>
      <c r="Z805">
        <f t="shared" si="12"/>
        <v>9971</v>
      </c>
    </row>
    <row r="806" spans="1:26">
      <c r="A806" t="s">
        <v>246</v>
      </c>
      <c r="B806">
        <v>86552406134</v>
      </c>
      <c r="C806" t="s">
        <v>1989</v>
      </c>
      <c r="D806" t="s">
        <v>1053</v>
      </c>
      <c r="E806" t="s">
        <v>54</v>
      </c>
      <c r="F806">
        <v>12409729</v>
      </c>
      <c r="G806">
        <v>45044</v>
      </c>
      <c r="H806" t="s">
        <v>4495</v>
      </c>
      <c r="I806" t="s">
        <v>255</v>
      </c>
      <c r="J806" t="s">
        <v>249</v>
      </c>
      <c r="K806" t="s">
        <v>250</v>
      </c>
      <c r="L806" t="s">
        <v>251</v>
      </c>
      <c r="O806" s="111">
        <v>45044</v>
      </c>
      <c r="P806" t="s">
        <v>252</v>
      </c>
      <c r="Q806" t="s">
        <v>253</v>
      </c>
      <c r="R806" s="111">
        <v>45048</v>
      </c>
      <c r="W806">
        <v>0</v>
      </c>
      <c r="X806">
        <v>0</v>
      </c>
      <c r="Y806">
        <v>21769.65</v>
      </c>
      <c r="Z806">
        <f t="shared" si="12"/>
        <v>21769.65</v>
      </c>
    </row>
    <row r="807" spans="1:26">
      <c r="A807" t="s">
        <v>246</v>
      </c>
      <c r="B807">
        <v>86552406134</v>
      </c>
      <c r="C807" t="s">
        <v>1989</v>
      </c>
      <c r="D807" t="s">
        <v>1053</v>
      </c>
      <c r="E807" t="s">
        <v>54</v>
      </c>
      <c r="F807">
        <v>12028922</v>
      </c>
      <c r="G807">
        <v>45076</v>
      </c>
      <c r="H807" t="s">
        <v>4939</v>
      </c>
      <c r="I807" t="s">
        <v>248</v>
      </c>
      <c r="J807" t="s">
        <v>249</v>
      </c>
      <c r="K807" t="s">
        <v>250</v>
      </c>
      <c r="L807" t="s">
        <v>251</v>
      </c>
      <c r="O807" s="111">
        <v>45076</v>
      </c>
      <c r="P807" t="s">
        <v>252</v>
      </c>
      <c r="Q807" t="s">
        <v>257</v>
      </c>
      <c r="R807" s="111"/>
      <c r="W807">
        <v>0</v>
      </c>
      <c r="X807">
        <v>0</v>
      </c>
      <c r="Y807">
        <v>0</v>
      </c>
      <c r="Z807">
        <f t="shared" si="12"/>
        <v>0</v>
      </c>
    </row>
    <row r="808" spans="1:26">
      <c r="A808" t="s">
        <v>246</v>
      </c>
      <c r="B808">
        <v>1291972110</v>
      </c>
      <c r="C808" t="s">
        <v>2297</v>
      </c>
      <c r="D808" t="s">
        <v>247</v>
      </c>
      <c r="E808" t="s">
        <v>54</v>
      </c>
      <c r="F808">
        <v>12166497</v>
      </c>
      <c r="G808">
        <v>44986</v>
      </c>
      <c r="H808" t="s">
        <v>3459</v>
      </c>
      <c r="I808" t="s">
        <v>255</v>
      </c>
      <c r="J808" t="s">
        <v>249</v>
      </c>
      <c r="K808" t="s">
        <v>268</v>
      </c>
      <c r="L808" t="s">
        <v>251</v>
      </c>
      <c r="O808" s="111">
        <v>44986</v>
      </c>
      <c r="P808" t="s">
        <v>252</v>
      </c>
      <c r="Q808" t="s">
        <v>253</v>
      </c>
      <c r="R808" s="111">
        <v>44988</v>
      </c>
      <c r="W808">
        <v>5313</v>
      </c>
      <c r="X808">
        <v>6245.64</v>
      </c>
      <c r="Y808">
        <v>11396</v>
      </c>
      <c r="Z808">
        <f t="shared" si="12"/>
        <v>22954.639999999999</v>
      </c>
    </row>
    <row r="809" spans="1:26">
      <c r="A809" t="s">
        <v>246</v>
      </c>
      <c r="B809">
        <v>1291972110</v>
      </c>
      <c r="C809" t="s">
        <v>2297</v>
      </c>
      <c r="D809" t="s">
        <v>247</v>
      </c>
      <c r="E809" t="s">
        <v>54</v>
      </c>
      <c r="F809">
        <v>12190033</v>
      </c>
      <c r="G809">
        <v>44987</v>
      </c>
      <c r="H809" t="s">
        <v>3461</v>
      </c>
      <c r="I809" t="s">
        <v>255</v>
      </c>
      <c r="J809" t="s">
        <v>249</v>
      </c>
      <c r="K809" t="s">
        <v>250</v>
      </c>
      <c r="L809" t="s">
        <v>251</v>
      </c>
      <c r="O809" s="111">
        <v>44987</v>
      </c>
      <c r="P809" t="s">
        <v>252</v>
      </c>
      <c r="Q809" t="s">
        <v>253</v>
      </c>
      <c r="R809" s="111">
        <v>44988</v>
      </c>
      <c r="W809">
        <v>2672.12</v>
      </c>
      <c r="X809">
        <v>1068.02</v>
      </c>
      <c r="Y809">
        <v>1510.81</v>
      </c>
      <c r="Z809">
        <f t="shared" si="12"/>
        <v>5250.95</v>
      </c>
    </row>
    <row r="810" spans="1:26">
      <c r="A810" t="s">
        <v>246</v>
      </c>
      <c r="B810">
        <v>1076392113</v>
      </c>
      <c r="C810" t="s">
        <v>2353</v>
      </c>
      <c r="D810" t="s">
        <v>247</v>
      </c>
      <c r="E810" t="s">
        <v>54</v>
      </c>
      <c r="F810">
        <v>12214464</v>
      </c>
      <c r="G810">
        <v>44994</v>
      </c>
      <c r="H810" t="s">
        <v>3465</v>
      </c>
      <c r="I810" t="s">
        <v>255</v>
      </c>
      <c r="J810" t="s">
        <v>249</v>
      </c>
      <c r="K810" t="s">
        <v>250</v>
      </c>
      <c r="L810" t="s">
        <v>251</v>
      </c>
      <c r="O810" s="111">
        <v>44994</v>
      </c>
      <c r="P810" t="s">
        <v>252</v>
      </c>
      <c r="Q810" t="s">
        <v>282</v>
      </c>
      <c r="R810" s="111">
        <v>44998</v>
      </c>
      <c r="W810">
        <v>294</v>
      </c>
      <c r="X810">
        <v>0</v>
      </c>
      <c r="Y810">
        <v>0</v>
      </c>
      <c r="Z810">
        <f t="shared" si="12"/>
        <v>294</v>
      </c>
    </row>
    <row r="811" spans="1:26">
      <c r="A811" t="s">
        <v>246</v>
      </c>
      <c r="B811">
        <v>6972887143</v>
      </c>
      <c r="C811" t="s">
        <v>2331</v>
      </c>
      <c r="D811" t="s">
        <v>247</v>
      </c>
      <c r="E811" t="s">
        <v>54</v>
      </c>
      <c r="F811">
        <v>12214725</v>
      </c>
      <c r="G811">
        <v>44994</v>
      </c>
      <c r="H811" t="s">
        <v>3466</v>
      </c>
      <c r="I811" t="s">
        <v>255</v>
      </c>
      <c r="J811" t="s">
        <v>249</v>
      </c>
      <c r="K811" t="s">
        <v>250</v>
      </c>
      <c r="L811" t="s">
        <v>251</v>
      </c>
      <c r="O811" s="111">
        <v>44994</v>
      </c>
      <c r="P811" t="s">
        <v>252</v>
      </c>
      <c r="Q811" t="s">
        <v>253</v>
      </c>
      <c r="R811" s="111">
        <v>44998</v>
      </c>
      <c r="W811">
        <v>11997.52</v>
      </c>
      <c r="X811">
        <v>29523.29</v>
      </c>
      <c r="Y811">
        <v>31768.75</v>
      </c>
      <c r="Z811">
        <f t="shared" si="12"/>
        <v>73289.56</v>
      </c>
    </row>
    <row r="812" spans="1:26">
      <c r="A812" t="s">
        <v>246</v>
      </c>
      <c r="B812">
        <v>1291972110</v>
      </c>
      <c r="C812" t="s">
        <v>2297</v>
      </c>
      <c r="D812" t="s">
        <v>247</v>
      </c>
      <c r="E812" t="s">
        <v>54</v>
      </c>
      <c r="F812">
        <v>12190493</v>
      </c>
      <c r="G812">
        <v>44994</v>
      </c>
      <c r="H812" t="s">
        <v>3462</v>
      </c>
      <c r="I812" t="s">
        <v>255</v>
      </c>
      <c r="J812" t="s">
        <v>249</v>
      </c>
      <c r="K812" t="s">
        <v>250</v>
      </c>
      <c r="L812" t="s">
        <v>251</v>
      </c>
      <c r="O812" s="111">
        <v>44994</v>
      </c>
      <c r="P812" t="s">
        <v>252</v>
      </c>
      <c r="Q812" t="s">
        <v>253</v>
      </c>
      <c r="R812" s="111">
        <v>44998</v>
      </c>
      <c r="W812">
        <v>9492.91</v>
      </c>
      <c r="X812">
        <v>17728.75</v>
      </c>
      <c r="Y812">
        <v>12814.56</v>
      </c>
      <c r="Z812">
        <f t="shared" si="12"/>
        <v>40036.22</v>
      </c>
    </row>
    <row r="813" spans="1:26">
      <c r="A813" t="s">
        <v>246</v>
      </c>
      <c r="B813">
        <v>1291972110</v>
      </c>
      <c r="C813" t="s">
        <v>2297</v>
      </c>
      <c r="D813" t="s">
        <v>247</v>
      </c>
      <c r="E813" t="s">
        <v>54</v>
      </c>
      <c r="F813">
        <v>12216098</v>
      </c>
      <c r="G813">
        <v>44994</v>
      </c>
      <c r="H813" t="s">
        <v>3467</v>
      </c>
      <c r="I813" t="s">
        <v>255</v>
      </c>
      <c r="J813" t="s">
        <v>249</v>
      </c>
      <c r="K813" t="s">
        <v>250</v>
      </c>
      <c r="L813" t="s">
        <v>251</v>
      </c>
      <c r="O813" s="111">
        <v>44995</v>
      </c>
      <c r="P813" t="s">
        <v>252</v>
      </c>
      <c r="Q813" t="s">
        <v>253</v>
      </c>
      <c r="R813" s="111">
        <v>44998</v>
      </c>
      <c r="W813">
        <v>891.7</v>
      </c>
      <c r="X813">
        <v>2366.6799999999998</v>
      </c>
      <c r="Y813">
        <v>541.64</v>
      </c>
      <c r="Z813">
        <f t="shared" si="12"/>
        <v>3800.02</v>
      </c>
    </row>
    <row r="814" spans="1:26">
      <c r="A814" t="s">
        <v>246</v>
      </c>
      <c r="B814">
        <v>1291972110</v>
      </c>
      <c r="C814" t="s">
        <v>2297</v>
      </c>
      <c r="D814" t="s">
        <v>247</v>
      </c>
      <c r="E814" t="s">
        <v>54</v>
      </c>
      <c r="F814">
        <v>12219950</v>
      </c>
      <c r="G814">
        <v>44995</v>
      </c>
      <c r="H814" t="s">
        <v>3468</v>
      </c>
      <c r="I814" t="s">
        <v>255</v>
      </c>
      <c r="J814" t="s">
        <v>249</v>
      </c>
      <c r="K814" t="s">
        <v>250</v>
      </c>
      <c r="L814" t="s">
        <v>251</v>
      </c>
      <c r="O814" s="111">
        <v>44995</v>
      </c>
      <c r="P814" t="s">
        <v>252</v>
      </c>
      <c r="Q814" t="s">
        <v>253</v>
      </c>
      <c r="R814" s="111">
        <v>44999</v>
      </c>
      <c r="W814">
        <v>1384.2</v>
      </c>
      <c r="X814">
        <v>858</v>
      </c>
      <c r="Y814">
        <v>92</v>
      </c>
      <c r="Z814">
        <f t="shared" si="12"/>
        <v>2334.1999999999998</v>
      </c>
    </row>
    <row r="815" spans="1:26">
      <c r="A815" t="s">
        <v>246</v>
      </c>
      <c r="B815">
        <v>6589394164</v>
      </c>
      <c r="C815" t="s">
        <v>2314</v>
      </c>
      <c r="D815" t="s">
        <v>247</v>
      </c>
      <c r="E815" t="s">
        <v>54</v>
      </c>
      <c r="F815">
        <v>12225515</v>
      </c>
      <c r="G815">
        <v>44998</v>
      </c>
      <c r="H815" t="s">
        <v>3470</v>
      </c>
      <c r="I815" t="s">
        <v>255</v>
      </c>
      <c r="J815" t="s">
        <v>249</v>
      </c>
      <c r="K815" t="s">
        <v>250</v>
      </c>
      <c r="L815" t="s">
        <v>251</v>
      </c>
      <c r="O815" s="111">
        <v>44998</v>
      </c>
      <c r="P815" t="s">
        <v>252</v>
      </c>
      <c r="Q815" t="s">
        <v>282</v>
      </c>
      <c r="R815" s="111">
        <v>45002</v>
      </c>
      <c r="W815">
        <v>27</v>
      </c>
      <c r="X815">
        <v>20</v>
      </c>
      <c r="Y815">
        <v>0</v>
      </c>
      <c r="Z815">
        <f t="shared" si="12"/>
        <v>47</v>
      </c>
    </row>
    <row r="816" spans="1:26">
      <c r="A816" t="s">
        <v>246</v>
      </c>
      <c r="B816">
        <v>1291972110</v>
      </c>
      <c r="C816" t="s">
        <v>2297</v>
      </c>
      <c r="D816" t="s">
        <v>247</v>
      </c>
      <c r="E816" t="s">
        <v>54</v>
      </c>
      <c r="F816">
        <v>12102374</v>
      </c>
      <c r="G816">
        <v>44998</v>
      </c>
      <c r="H816" t="s">
        <v>3458</v>
      </c>
      <c r="I816" t="s">
        <v>256</v>
      </c>
      <c r="J816" t="s">
        <v>249</v>
      </c>
      <c r="K816" t="s">
        <v>268</v>
      </c>
      <c r="L816" t="s">
        <v>251</v>
      </c>
      <c r="O816" s="111">
        <v>44999</v>
      </c>
      <c r="P816" t="s">
        <v>252</v>
      </c>
      <c r="Q816" t="s">
        <v>253</v>
      </c>
      <c r="R816" s="111">
        <v>45002</v>
      </c>
      <c r="W816">
        <v>30070.9</v>
      </c>
      <c r="X816">
        <v>46696.32</v>
      </c>
      <c r="Y816">
        <v>29951.41</v>
      </c>
      <c r="Z816">
        <f t="shared" si="12"/>
        <v>106718.63</v>
      </c>
    </row>
    <row r="817" spans="1:26">
      <c r="A817" t="s">
        <v>246</v>
      </c>
      <c r="B817">
        <v>10439312604</v>
      </c>
      <c r="C817" t="s">
        <v>2275</v>
      </c>
      <c r="D817" t="s">
        <v>247</v>
      </c>
      <c r="E817" t="s">
        <v>54</v>
      </c>
      <c r="F817">
        <v>12172755</v>
      </c>
      <c r="G817">
        <v>44999</v>
      </c>
      <c r="H817" t="s">
        <v>3460</v>
      </c>
      <c r="I817" t="s">
        <v>255</v>
      </c>
      <c r="J817" t="s">
        <v>249</v>
      </c>
      <c r="K817" t="s">
        <v>250</v>
      </c>
      <c r="L817" t="s">
        <v>251</v>
      </c>
      <c r="O817" s="111">
        <v>44999</v>
      </c>
      <c r="P817" t="s">
        <v>252</v>
      </c>
      <c r="Q817" t="s">
        <v>257</v>
      </c>
      <c r="R817" s="111">
        <v>45000</v>
      </c>
      <c r="W817">
        <v>0</v>
      </c>
      <c r="X817">
        <v>0</v>
      </c>
      <c r="Y817">
        <v>0</v>
      </c>
      <c r="Z817">
        <f t="shared" si="12"/>
        <v>0</v>
      </c>
    </row>
    <row r="818" spans="1:26">
      <c r="A818" t="s">
        <v>246</v>
      </c>
      <c r="B818">
        <v>11664232630</v>
      </c>
      <c r="C818" t="s">
        <v>2288</v>
      </c>
      <c r="D818" t="s">
        <v>247</v>
      </c>
      <c r="E818" t="s">
        <v>54</v>
      </c>
      <c r="F818">
        <v>12230232</v>
      </c>
      <c r="G818">
        <v>44999</v>
      </c>
      <c r="H818" t="s">
        <v>3471</v>
      </c>
      <c r="I818" t="s">
        <v>255</v>
      </c>
      <c r="J818" t="s">
        <v>249</v>
      </c>
      <c r="K818" t="s">
        <v>268</v>
      </c>
      <c r="L818" t="s">
        <v>251</v>
      </c>
      <c r="O818" s="111">
        <v>44999</v>
      </c>
      <c r="P818" t="s">
        <v>252</v>
      </c>
      <c r="Q818" t="s">
        <v>253</v>
      </c>
      <c r="R818" s="111">
        <v>45000</v>
      </c>
      <c r="W818">
        <v>14997.11</v>
      </c>
      <c r="X818">
        <v>30435.87</v>
      </c>
      <c r="Y818">
        <v>34346.5</v>
      </c>
      <c r="Z818">
        <f t="shared" si="12"/>
        <v>79779.48</v>
      </c>
    </row>
    <row r="819" spans="1:26">
      <c r="A819" t="s">
        <v>246</v>
      </c>
      <c r="B819">
        <v>6589394164</v>
      </c>
      <c r="C819" t="s">
        <v>2314</v>
      </c>
      <c r="D819" t="s">
        <v>247</v>
      </c>
      <c r="E819" t="s">
        <v>54</v>
      </c>
      <c r="F819">
        <v>12225072</v>
      </c>
      <c r="G819">
        <v>45002</v>
      </c>
      <c r="H819" t="s">
        <v>3469</v>
      </c>
      <c r="I819" t="s">
        <v>255</v>
      </c>
      <c r="J819" t="s">
        <v>249</v>
      </c>
      <c r="K819" t="s">
        <v>250</v>
      </c>
      <c r="L819" t="s">
        <v>251</v>
      </c>
      <c r="O819" s="111">
        <v>45002</v>
      </c>
      <c r="P819" t="s">
        <v>252</v>
      </c>
      <c r="Q819" t="s">
        <v>253</v>
      </c>
      <c r="R819" s="111">
        <v>45006</v>
      </c>
      <c r="W819">
        <v>670</v>
      </c>
      <c r="X819">
        <v>4011.99</v>
      </c>
      <c r="Y819">
        <v>4967.6000000000004</v>
      </c>
      <c r="Z819">
        <f t="shared" si="12"/>
        <v>9649.59</v>
      </c>
    </row>
    <row r="820" spans="1:26">
      <c r="A820" t="s">
        <v>246</v>
      </c>
      <c r="B820">
        <v>1291972110</v>
      </c>
      <c r="C820" t="s">
        <v>2297</v>
      </c>
      <c r="D820" t="s">
        <v>247</v>
      </c>
      <c r="E820" t="s">
        <v>54</v>
      </c>
      <c r="F820">
        <v>12274619</v>
      </c>
      <c r="G820">
        <v>45008</v>
      </c>
      <c r="H820" t="s">
        <v>3472</v>
      </c>
      <c r="I820" t="s">
        <v>255</v>
      </c>
      <c r="J820" t="s">
        <v>249</v>
      </c>
      <c r="K820" t="s">
        <v>268</v>
      </c>
      <c r="L820" t="s">
        <v>251</v>
      </c>
      <c r="O820" s="111">
        <v>45008</v>
      </c>
      <c r="P820" t="s">
        <v>252</v>
      </c>
      <c r="Q820" t="s">
        <v>253</v>
      </c>
      <c r="R820" s="111">
        <v>45014</v>
      </c>
      <c r="W820">
        <v>1</v>
      </c>
      <c r="X820">
        <v>900</v>
      </c>
      <c r="Y820">
        <v>1311</v>
      </c>
      <c r="Z820">
        <f t="shared" si="12"/>
        <v>2212</v>
      </c>
    </row>
    <row r="821" spans="1:26">
      <c r="A821" t="s">
        <v>246</v>
      </c>
      <c r="B821">
        <v>1291972110</v>
      </c>
      <c r="C821" t="s">
        <v>2297</v>
      </c>
      <c r="D821" t="s">
        <v>247</v>
      </c>
      <c r="E821" t="s">
        <v>54</v>
      </c>
      <c r="F821">
        <v>11888276</v>
      </c>
      <c r="G821">
        <v>45014</v>
      </c>
      <c r="H821" t="s">
        <v>3457</v>
      </c>
      <c r="I821" t="s">
        <v>256</v>
      </c>
      <c r="J821" t="s">
        <v>249</v>
      </c>
      <c r="K821" t="s">
        <v>250</v>
      </c>
      <c r="L821" t="s">
        <v>251</v>
      </c>
      <c r="O821" s="111">
        <v>45016</v>
      </c>
      <c r="P821" t="s">
        <v>252</v>
      </c>
      <c r="Q821" t="s">
        <v>282</v>
      </c>
      <c r="R821" s="111">
        <v>45019</v>
      </c>
      <c r="W821">
        <v>0</v>
      </c>
      <c r="X821">
        <v>582.5</v>
      </c>
      <c r="Y821">
        <v>0</v>
      </c>
      <c r="Z821">
        <f t="shared" si="12"/>
        <v>582.5</v>
      </c>
    </row>
    <row r="822" spans="1:26">
      <c r="A822" t="s">
        <v>246</v>
      </c>
      <c r="B822">
        <v>10439312604</v>
      </c>
      <c r="C822" t="s">
        <v>2275</v>
      </c>
      <c r="D822" t="s">
        <v>247</v>
      </c>
      <c r="E822" t="s">
        <v>54</v>
      </c>
      <c r="F822">
        <v>12339037</v>
      </c>
      <c r="G822">
        <v>45021</v>
      </c>
      <c r="H822" t="s">
        <v>4496</v>
      </c>
      <c r="I822" t="s">
        <v>255</v>
      </c>
      <c r="J822" t="s">
        <v>249</v>
      </c>
      <c r="K822" t="s">
        <v>3936</v>
      </c>
      <c r="L822" t="s">
        <v>251</v>
      </c>
      <c r="O822" s="111">
        <v>45021</v>
      </c>
      <c r="P822" t="s">
        <v>252</v>
      </c>
      <c r="Q822" t="s">
        <v>253</v>
      </c>
      <c r="R822" s="111">
        <v>45022</v>
      </c>
      <c r="W822">
        <v>0</v>
      </c>
      <c r="X822">
        <v>375.34</v>
      </c>
      <c r="Y822">
        <v>88.65</v>
      </c>
      <c r="Z822">
        <f t="shared" si="12"/>
        <v>463.99</v>
      </c>
    </row>
    <row r="823" spans="1:26">
      <c r="A823" t="s">
        <v>246</v>
      </c>
      <c r="B823">
        <v>27184870204</v>
      </c>
      <c r="C823" t="s">
        <v>2337</v>
      </c>
      <c r="D823" t="s">
        <v>247</v>
      </c>
      <c r="E823" t="s">
        <v>54</v>
      </c>
      <c r="F823">
        <v>12348791</v>
      </c>
      <c r="G823">
        <v>45026</v>
      </c>
      <c r="H823" t="s">
        <v>4497</v>
      </c>
      <c r="I823" t="s">
        <v>255</v>
      </c>
      <c r="J823" t="s">
        <v>249</v>
      </c>
      <c r="K823" t="s">
        <v>3936</v>
      </c>
      <c r="L823" t="s">
        <v>251</v>
      </c>
      <c r="O823" s="111">
        <v>45028</v>
      </c>
      <c r="P823" t="s">
        <v>252</v>
      </c>
      <c r="Q823" t="s">
        <v>257</v>
      </c>
      <c r="R823" s="111">
        <v>45028</v>
      </c>
      <c r="W823">
        <v>0</v>
      </c>
      <c r="X823">
        <v>0</v>
      </c>
      <c r="Y823">
        <v>0</v>
      </c>
      <c r="Z823">
        <f t="shared" si="12"/>
        <v>0</v>
      </c>
    </row>
    <row r="824" spans="1:26">
      <c r="A824" t="s">
        <v>246</v>
      </c>
      <c r="B824">
        <v>1291972110</v>
      </c>
      <c r="C824" t="s">
        <v>2297</v>
      </c>
      <c r="D824" t="s">
        <v>247</v>
      </c>
      <c r="E824" t="s">
        <v>54</v>
      </c>
      <c r="F824">
        <v>12393637</v>
      </c>
      <c r="G824">
        <v>45037</v>
      </c>
      <c r="H824" t="s">
        <v>4498</v>
      </c>
      <c r="I824" t="s">
        <v>260</v>
      </c>
      <c r="L824" t="s">
        <v>251</v>
      </c>
      <c r="O824" s="111">
        <v>45037</v>
      </c>
      <c r="P824" t="s">
        <v>252</v>
      </c>
      <c r="Q824" t="s">
        <v>263</v>
      </c>
      <c r="R824" s="111">
        <v>45043</v>
      </c>
      <c r="W824">
        <v>0</v>
      </c>
      <c r="X824">
        <v>93</v>
      </c>
      <c r="Y824">
        <v>0</v>
      </c>
      <c r="Z824">
        <f t="shared" si="12"/>
        <v>93</v>
      </c>
    </row>
    <row r="825" spans="1:26">
      <c r="A825" t="s">
        <v>246</v>
      </c>
      <c r="B825">
        <v>10439312604</v>
      </c>
      <c r="C825" t="s">
        <v>2275</v>
      </c>
      <c r="D825" t="s">
        <v>247</v>
      </c>
      <c r="E825" t="s">
        <v>54</v>
      </c>
      <c r="F825">
        <v>12495919</v>
      </c>
      <c r="G825">
        <v>45063</v>
      </c>
      <c r="H825" t="s">
        <v>4940</v>
      </c>
      <c r="I825" t="s">
        <v>255</v>
      </c>
      <c r="J825" t="s">
        <v>249</v>
      </c>
      <c r="K825" t="s">
        <v>250</v>
      </c>
      <c r="L825" t="s">
        <v>251</v>
      </c>
      <c r="O825" s="111">
        <v>45063</v>
      </c>
      <c r="P825" t="s">
        <v>252</v>
      </c>
      <c r="Q825" t="s">
        <v>253</v>
      </c>
      <c r="R825" s="111">
        <v>45064</v>
      </c>
      <c r="W825">
        <v>0</v>
      </c>
      <c r="X825">
        <v>0</v>
      </c>
      <c r="Y825">
        <v>311</v>
      </c>
      <c r="Z825">
        <f t="shared" si="12"/>
        <v>311</v>
      </c>
    </row>
    <row r="826" spans="1:26">
      <c r="A826" t="s">
        <v>246</v>
      </c>
      <c r="B826">
        <v>13063629464</v>
      </c>
      <c r="C826" t="s">
        <v>2340</v>
      </c>
      <c r="D826" t="s">
        <v>3474</v>
      </c>
      <c r="E826" t="s">
        <v>1528</v>
      </c>
      <c r="F826">
        <v>12229043</v>
      </c>
      <c r="G826">
        <v>44999</v>
      </c>
      <c r="H826" t="s">
        <v>3475</v>
      </c>
      <c r="I826" t="s">
        <v>255</v>
      </c>
      <c r="L826" t="s">
        <v>251</v>
      </c>
      <c r="O826" s="111">
        <v>44999</v>
      </c>
      <c r="P826" t="s">
        <v>252</v>
      </c>
      <c r="Q826" t="s">
        <v>253</v>
      </c>
      <c r="R826" s="111">
        <v>45002</v>
      </c>
      <c r="W826">
        <v>9</v>
      </c>
      <c r="X826">
        <v>0</v>
      </c>
      <c r="Y826">
        <v>340</v>
      </c>
      <c r="Z826">
        <f t="shared" si="12"/>
        <v>349</v>
      </c>
    </row>
    <row r="827" spans="1:26">
      <c r="A827" t="s">
        <v>246</v>
      </c>
      <c r="B827">
        <v>3687478165</v>
      </c>
      <c r="C827" t="s">
        <v>2356</v>
      </c>
      <c r="D827" t="s">
        <v>3474</v>
      </c>
      <c r="E827" t="s">
        <v>1528</v>
      </c>
      <c r="F827">
        <v>12235686</v>
      </c>
      <c r="G827">
        <v>45000</v>
      </c>
      <c r="H827" t="s">
        <v>3476</v>
      </c>
      <c r="I827" t="s">
        <v>255</v>
      </c>
      <c r="J827" t="s">
        <v>249</v>
      </c>
      <c r="K827" t="s">
        <v>250</v>
      </c>
      <c r="L827" t="s">
        <v>251</v>
      </c>
      <c r="O827" s="111">
        <v>45002</v>
      </c>
      <c r="P827" t="s">
        <v>252</v>
      </c>
      <c r="Q827" t="s">
        <v>282</v>
      </c>
      <c r="R827" s="111">
        <v>45006</v>
      </c>
      <c r="W827">
        <v>0</v>
      </c>
      <c r="X827">
        <v>74.5</v>
      </c>
      <c r="Y827">
        <v>0</v>
      </c>
      <c r="Z827">
        <f t="shared" si="12"/>
        <v>74.5</v>
      </c>
    </row>
    <row r="828" spans="1:26">
      <c r="A828" t="s">
        <v>246</v>
      </c>
      <c r="B828">
        <v>9900269497</v>
      </c>
      <c r="C828" t="s">
        <v>2325</v>
      </c>
      <c r="D828" t="s">
        <v>3474</v>
      </c>
      <c r="E828" t="s">
        <v>1528</v>
      </c>
      <c r="F828">
        <v>12236148</v>
      </c>
      <c r="G828">
        <v>45000</v>
      </c>
      <c r="H828" t="s">
        <v>3480</v>
      </c>
      <c r="I828" t="s">
        <v>255</v>
      </c>
      <c r="J828" t="s">
        <v>249</v>
      </c>
      <c r="K828" t="s">
        <v>250</v>
      </c>
      <c r="L828" t="s">
        <v>251</v>
      </c>
      <c r="O828" s="111">
        <v>45000</v>
      </c>
      <c r="P828" t="s">
        <v>252</v>
      </c>
      <c r="Q828" t="s">
        <v>257</v>
      </c>
      <c r="R828" s="111">
        <v>45002</v>
      </c>
      <c r="W828">
        <v>0</v>
      </c>
      <c r="X828">
        <v>0</v>
      </c>
      <c r="Y828">
        <v>0</v>
      </c>
      <c r="Z828">
        <f t="shared" si="12"/>
        <v>0</v>
      </c>
    </row>
    <row r="829" spans="1:26">
      <c r="A829" t="s">
        <v>246</v>
      </c>
      <c r="B829" t="s">
        <v>2211</v>
      </c>
      <c r="C829" t="s">
        <v>2212</v>
      </c>
      <c r="D829" t="s">
        <v>3474</v>
      </c>
      <c r="E829" t="s">
        <v>1528</v>
      </c>
      <c r="F829">
        <v>12236067</v>
      </c>
      <c r="G829">
        <v>45000</v>
      </c>
      <c r="H829" t="s">
        <v>3479</v>
      </c>
      <c r="I829" t="s">
        <v>255</v>
      </c>
      <c r="J829" t="s">
        <v>249</v>
      </c>
      <c r="K829" t="s">
        <v>250</v>
      </c>
      <c r="L829" t="s">
        <v>251</v>
      </c>
      <c r="O829" s="111">
        <v>45000</v>
      </c>
      <c r="P829" t="s">
        <v>252</v>
      </c>
      <c r="Q829" t="s">
        <v>253</v>
      </c>
      <c r="R829" s="111">
        <v>45002</v>
      </c>
      <c r="W829">
        <v>193.5</v>
      </c>
      <c r="X829">
        <v>248.5</v>
      </c>
      <c r="Y829">
        <v>1671.5</v>
      </c>
      <c r="Z829">
        <f t="shared" si="12"/>
        <v>2113.5</v>
      </c>
    </row>
    <row r="830" spans="1:26">
      <c r="A830" t="s">
        <v>246</v>
      </c>
      <c r="B830">
        <v>3687478165</v>
      </c>
      <c r="C830" t="s">
        <v>2356</v>
      </c>
      <c r="D830" t="s">
        <v>3474</v>
      </c>
      <c r="E830" t="s">
        <v>1528</v>
      </c>
      <c r="F830">
        <v>12236549</v>
      </c>
      <c r="G830">
        <v>45000</v>
      </c>
      <c r="H830" t="s">
        <v>3481</v>
      </c>
      <c r="I830" t="s">
        <v>256</v>
      </c>
      <c r="J830" t="s">
        <v>249</v>
      </c>
      <c r="K830" t="s">
        <v>250</v>
      </c>
      <c r="L830" t="s">
        <v>251</v>
      </c>
      <c r="O830" s="111">
        <v>45000</v>
      </c>
      <c r="P830" t="s">
        <v>252</v>
      </c>
      <c r="Q830" t="s">
        <v>282</v>
      </c>
      <c r="R830" s="111">
        <v>45002</v>
      </c>
      <c r="W830">
        <v>10</v>
      </c>
      <c r="X830">
        <v>0</v>
      </c>
      <c r="Y830">
        <v>0</v>
      </c>
      <c r="Z830">
        <f t="shared" si="12"/>
        <v>10</v>
      </c>
    </row>
    <row r="831" spans="1:26">
      <c r="A831" t="s">
        <v>246</v>
      </c>
      <c r="B831">
        <v>10768146461</v>
      </c>
      <c r="C831" t="s">
        <v>2322</v>
      </c>
      <c r="D831" t="s">
        <v>3474</v>
      </c>
      <c r="E831" t="s">
        <v>1528</v>
      </c>
      <c r="F831">
        <v>12246769</v>
      </c>
      <c r="G831">
        <v>45002</v>
      </c>
      <c r="H831" t="s">
        <v>3482</v>
      </c>
      <c r="I831" t="s">
        <v>255</v>
      </c>
      <c r="J831" t="s">
        <v>249</v>
      </c>
      <c r="K831" t="s">
        <v>250</v>
      </c>
      <c r="L831" t="s">
        <v>251</v>
      </c>
      <c r="O831" s="111">
        <v>45002</v>
      </c>
      <c r="P831" t="s">
        <v>252</v>
      </c>
      <c r="Q831" t="s">
        <v>253</v>
      </c>
      <c r="R831" s="111">
        <v>45006</v>
      </c>
      <c r="W831">
        <v>53</v>
      </c>
      <c r="X831">
        <v>3696.75</v>
      </c>
      <c r="Y831">
        <v>1539.5</v>
      </c>
      <c r="Z831">
        <f t="shared" si="12"/>
        <v>5289.25</v>
      </c>
    </row>
    <row r="832" spans="1:26">
      <c r="A832" t="s">
        <v>246</v>
      </c>
      <c r="B832">
        <v>10768146461</v>
      </c>
      <c r="C832" t="s">
        <v>2322</v>
      </c>
      <c r="D832" t="s">
        <v>3474</v>
      </c>
      <c r="E832" t="s">
        <v>1528</v>
      </c>
      <c r="F832">
        <v>12246985</v>
      </c>
      <c r="G832">
        <v>45002</v>
      </c>
      <c r="H832" t="s">
        <v>3483</v>
      </c>
      <c r="I832" t="s">
        <v>255</v>
      </c>
      <c r="J832" t="s">
        <v>249</v>
      </c>
      <c r="K832" t="s">
        <v>250</v>
      </c>
      <c r="L832" t="s">
        <v>251</v>
      </c>
      <c r="O832" s="111">
        <v>45002</v>
      </c>
      <c r="P832" t="s">
        <v>252</v>
      </c>
      <c r="Q832" t="s">
        <v>253</v>
      </c>
      <c r="R832" s="111">
        <v>45006</v>
      </c>
      <c r="W832">
        <v>4664</v>
      </c>
      <c r="X832">
        <v>494.5</v>
      </c>
      <c r="Y832">
        <v>2483.8000000000002</v>
      </c>
      <c r="Z832">
        <f t="shared" si="12"/>
        <v>7642.3</v>
      </c>
    </row>
    <row r="833" spans="1:26">
      <c r="A833" t="s">
        <v>246</v>
      </c>
      <c r="B833" t="s">
        <v>2211</v>
      </c>
      <c r="C833" t="s">
        <v>2212</v>
      </c>
      <c r="D833" t="s">
        <v>3474</v>
      </c>
      <c r="E833" t="s">
        <v>1528</v>
      </c>
      <c r="F833">
        <v>12235810</v>
      </c>
      <c r="G833">
        <v>45008</v>
      </c>
      <c r="H833" t="s">
        <v>3478</v>
      </c>
      <c r="I833" t="s">
        <v>255</v>
      </c>
      <c r="J833" t="s">
        <v>249</v>
      </c>
      <c r="K833" t="s">
        <v>250</v>
      </c>
      <c r="L833" t="s">
        <v>251</v>
      </c>
      <c r="O833" s="111">
        <v>45008</v>
      </c>
      <c r="P833" t="s">
        <v>252</v>
      </c>
      <c r="Q833" t="s">
        <v>253</v>
      </c>
      <c r="R833" s="111">
        <v>45013</v>
      </c>
      <c r="W833">
        <v>1569.15</v>
      </c>
      <c r="X833">
        <v>3605.86</v>
      </c>
      <c r="Y833">
        <v>4316.3</v>
      </c>
      <c r="Z833">
        <f t="shared" si="12"/>
        <v>9491.3100000000013</v>
      </c>
    </row>
    <row r="834" spans="1:26">
      <c r="A834" t="s">
        <v>246</v>
      </c>
      <c r="B834">
        <v>3687478165</v>
      </c>
      <c r="C834" t="s">
        <v>2356</v>
      </c>
      <c r="D834" t="s">
        <v>3474</v>
      </c>
      <c r="E834" t="s">
        <v>1528</v>
      </c>
      <c r="F834">
        <v>12272522</v>
      </c>
      <c r="G834">
        <v>45008</v>
      </c>
      <c r="H834" t="s">
        <v>3484</v>
      </c>
      <c r="I834" t="s">
        <v>255</v>
      </c>
      <c r="L834" t="s">
        <v>251</v>
      </c>
      <c r="O834" s="111">
        <v>45008</v>
      </c>
      <c r="P834" t="s">
        <v>252</v>
      </c>
      <c r="Q834" t="s">
        <v>263</v>
      </c>
      <c r="R834" s="111">
        <v>45013</v>
      </c>
      <c r="W834">
        <v>31</v>
      </c>
      <c r="X834">
        <v>140.52000000000001</v>
      </c>
      <c r="Y834">
        <v>0</v>
      </c>
      <c r="Z834">
        <f t="shared" si="12"/>
        <v>171.52</v>
      </c>
    </row>
    <row r="835" spans="1:26">
      <c r="A835" t="s">
        <v>246</v>
      </c>
      <c r="B835">
        <v>9900269497</v>
      </c>
      <c r="C835" t="s">
        <v>2325</v>
      </c>
      <c r="D835" t="s">
        <v>3474</v>
      </c>
      <c r="E835" t="s">
        <v>1528</v>
      </c>
      <c r="F835">
        <v>12280702</v>
      </c>
      <c r="G835">
        <v>45010</v>
      </c>
      <c r="H835" t="s">
        <v>3485</v>
      </c>
      <c r="I835" t="s">
        <v>255</v>
      </c>
      <c r="J835" t="s">
        <v>249</v>
      </c>
      <c r="K835" t="s">
        <v>250</v>
      </c>
      <c r="L835" t="s">
        <v>251</v>
      </c>
      <c r="O835" s="111">
        <v>45010</v>
      </c>
      <c r="P835" t="s">
        <v>252</v>
      </c>
      <c r="Q835" t="s">
        <v>282</v>
      </c>
      <c r="R835" s="111">
        <v>45013</v>
      </c>
      <c r="W835">
        <v>0</v>
      </c>
      <c r="X835">
        <v>1690</v>
      </c>
      <c r="Y835">
        <v>0</v>
      </c>
      <c r="Z835">
        <f t="shared" ref="Z835:Z898" si="13">SUM(W835:Y835)</f>
        <v>1690</v>
      </c>
    </row>
    <row r="836" spans="1:26">
      <c r="A836" t="s">
        <v>246</v>
      </c>
      <c r="B836">
        <v>9900269497</v>
      </c>
      <c r="C836" t="s">
        <v>2325</v>
      </c>
      <c r="D836" t="s">
        <v>3474</v>
      </c>
      <c r="E836" t="s">
        <v>1528</v>
      </c>
      <c r="F836">
        <v>12280790</v>
      </c>
      <c r="G836">
        <v>45010</v>
      </c>
      <c r="H836" t="s">
        <v>3487</v>
      </c>
      <c r="I836" t="s">
        <v>255</v>
      </c>
      <c r="J836" t="s">
        <v>249</v>
      </c>
      <c r="K836" t="s">
        <v>250</v>
      </c>
      <c r="L836" t="s">
        <v>251</v>
      </c>
      <c r="O836" s="111">
        <v>45010</v>
      </c>
      <c r="P836" t="s">
        <v>252</v>
      </c>
      <c r="Q836" t="s">
        <v>257</v>
      </c>
      <c r="R836" s="111">
        <v>45013</v>
      </c>
      <c r="W836">
        <v>0</v>
      </c>
      <c r="X836">
        <v>0</v>
      </c>
      <c r="Y836">
        <v>0</v>
      </c>
      <c r="Z836">
        <f t="shared" si="13"/>
        <v>0</v>
      </c>
    </row>
    <row r="837" spans="1:26">
      <c r="A837" t="s">
        <v>246</v>
      </c>
      <c r="B837">
        <v>9900269497</v>
      </c>
      <c r="C837" t="s">
        <v>2325</v>
      </c>
      <c r="D837" t="s">
        <v>3474</v>
      </c>
      <c r="E837" t="s">
        <v>1528</v>
      </c>
      <c r="F837">
        <v>12280768</v>
      </c>
      <c r="G837">
        <v>45010</v>
      </c>
      <c r="H837" t="s">
        <v>3486</v>
      </c>
      <c r="I837" t="s">
        <v>255</v>
      </c>
      <c r="J837" t="s">
        <v>249</v>
      </c>
      <c r="K837" t="s">
        <v>250</v>
      </c>
      <c r="L837" t="s">
        <v>251</v>
      </c>
      <c r="O837" s="111">
        <v>45010</v>
      </c>
      <c r="P837" t="s">
        <v>252</v>
      </c>
      <c r="Q837" t="s">
        <v>282</v>
      </c>
      <c r="R837" s="111">
        <v>45013</v>
      </c>
      <c r="W837">
        <v>1</v>
      </c>
      <c r="X837">
        <v>0</v>
      </c>
      <c r="Y837">
        <v>0</v>
      </c>
      <c r="Z837">
        <f t="shared" si="13"/>
        <v>1</v>
      </c>
    </row>
    <row r="838" spans="1:26">
      <c r="A838" t="s">
        <v>246</v>
      </c>
      <c r="B838">
        <v>10768146461</v>
      </c>
      <c r="C838" t="s">
        <v>2322</v>
      </c>
      <c r="D838" t="s">
        <v>3474</v>
      </c>
      <c r="E838" t="s">
        <v>1528</v>
      </c>
      <c r="F838">
        <v>12288620</v>
      </c>
      <c r="G838">
        <v>45013</v>
      </c>
      <c r="H838" t="s">
        <v>3489</v>
      </c>
      <c r="I838" t="s">
        <v>255</v>
      </c>
      <c r="J838" t="s">
        <v>249</v>
      </c>
      <c r="K838" t="s">
        <v>250</v>
      </c>
      <c r="L838" t="s">
        <v>251</v>
      </c>
      <c r="O838" s="111">
        <v>45013</v>
      </c>
      <c r="P838" t="s">
        <v>252</v>
      </c>
      <c r="Q838" t="s">
        <v>253</v>
      </c>
      <c r="R838" s="111">
        <v>45016</v>
      </c>
      <c r="W838">
        <v>0</v>
      </c>
      <c r="X838">
        <v>5194.1499999999996</v>
      </c>
      <c r="Y838">
        <v>1426.7</v>
      </c>
      <c r="Z838">
        <f t="shared" si="13"/>
        <v>6620.8499999999995</v>
      </c>
    </row>
    <row r="839" spans="1:26">
      <c r="A839" t="s">
        <v>246</v>
      </c>
      <c r="B839" t="s">
        <v>4263</v>
      </c>
      <c r="C839" t="s">
        <v>3863</v>
      </c>
      <c r="D839" t="s">
        <v>4423</v>
      </c>
      <c r="E839" t="s">
        <v>46</v>
      </c>
      <c r="F839">
        <v>12389951</v>
      </c>
      <c r="G839">
        <v>45036</v>
      </c>
      <c r="H839" t="s">
        <v>4499</v>
      </c>
      <c r="I839" t="s">
        <v>255</v>
      </c>
      <c r="J839" t="s">
        <v>249</v>
      </c>
      <c r="K839" t="s">
        <v>250</v>
      </c>
      <c r="L839" t="s">
        <v>251</v>
      </c>
      <c r="O839" s="111">
        <v>45036</v>
      </c>
      <c r="P839" t="s">
        <v>252</v>
      </c>
      <c r="Q839" t="s">
        <v>253</v>
      </c>
      <c r="R839" s="111">
        <v>45040</v>
      </c>
      <c r="W839">
        <v>0</v>
      </c>
      <c r="X839">
        <v>0.9</v>
      </c>
      <c r="Y839">
        <v>248</v>
      </c>
      <c r="Z839">
        <f t="shared" si="13"/>
        <v>248.9</v>
      </c>
    </row>
    <row r="840" spans="1:26">
      <c r="A840" t="s">
        <v>246</v>
      </c>
      <c r="B840" t="s">
        <v>2177</v>
      </c>
      <c r="C840" t="s">
        <v>2178</v>
      </c>
      <c r="D840" t="s">
        <v>2171</v>
      </c>
      <c r="E840" t="s">
        <v>54</v>
      </c>
      <c r="F840">
        <v>12127503</v>
      </c>
      <c r="G840">
        <v>44971</v>
      </c>
      <c r="H840" t="s">
        <v>3500</v>
      </c>
      <c r="I840" t="s">
        <v>255</v>
      </c>
      <c r="J840" t="s">
        <v>249</v>
      </c>
      <c r="K840" t="s">
        <v>268</v>
      </c>
      <c r="L840" t="s">
        <v>251</v>
      </c>
      <c r="O840" s="111">
        <v>44988</v>
      </c>
      <c r="P840" t="s">
        <v>252</v>
      </c>
      <c r="Q840" t="s">
        <v>282</v>
      </c>
      <c r="R840" s="111">
        <v>44991</v>
      </c>
      <c r="W840">
        <v>0</v>
      </c>
      <c r="X840">
        <v>454</v>
      </c>
      <c r="Y840">
        <v>0</v>
      </c>
      <c r="Z840">
        <f t="shared" si="13"/>
        <v>454</v>
      </c>
    </row>
    <row r="841" spans="1:26">
      <c r="A841" t="s">
        <v>246</v>
      </c>
      <c r="B841" t="s">
        <v>2173</v>
      </c>
      <c r="C841" t="s">
        <v>2174</v>
      </c>
      <c r="D841" t="s">
        <v>2171</v>
      </c>
      <c r="E841" t="s">
        <v>54</v>
      </c>
      <c r="F841">
        <v>12182899</v>
      </c>
      <c r="G841">
        <v>44986</v>
      </c>
      <c r="H841" t="s">
        <v>3505</v>
      </c>
      <c r="I841" t="s">
        <v>255</v>
      </c>
      <c r="J841" t="s">
        <v>249</v>
      </c>
      <c r="K841" t="s">
        <v>250</v>
      </c>
      <c r="L841" t="s">
        <v>251</v>
      </c>
      <c r="O841" s="111">
        <v>44986</v>
      </c>
      <c r="P841" t="s">
        <v>252</v>
      </c>
      <c r="Q841" t="s">
        <v>253</v>
      </c>
      <c r="R841" s="111">
        <v>44987</v>
      </c>
      <c r="W841">
        <v>1733.5</v>
      </c>
      <c r="X841">
        <v>4146.08</v>
      </c>
      <c r="Y841">
        <v>4411.75</v>
      </c>
      <c r="Z841">
        <f t="shared" si="13"/>
        <v>10291.33</v>
      </c>
    </row>
    <row r="842" spans="1:26">
      <c r="A842" t="s">
        <v>246</v>
      </c>
      <c r="B842" t="s">
        <v>2190</v>
      </c>
      <c r="C842" t="s">
        <v>2191</v>
      </c>
      <c r="D842" t="s">
        <v>2171</v>
      </c>
      <c r="E842" t="s">
        <v>54</v>
      </c>
      <c r="F842">
        <v>298488</v>
      </c>
      <c r="G842">
        <v>44986</v>
      </c>
      <c r="H842" t="s">
        <v>3491</v>
      </c>
      <c r="I842" t="s">
        <v>255</v>
      </c>
      <c r="J842" t="s">
        <v>249</v>
      </c>
      <c r="K842" t="s">
        <v>250</v>
      </c>
      <c r="L842" t="s">
        <v>251</v>
      </c>
      <c r="O842" s="111">
        <v>44986</v>
      </c>
      <c r="P842" t="s">
        <v>252</v>
      </c>
      <c r="Q842" t="s">
        <v>282</v>
      </c>
      <c r="R842" s="111">
        <v>44987</v>
      </c>
      <c r="W842">
        <v>0</v>
      </c>
      <c r="X842">
        <v>0</v>
      </c>
      <c r="Y842">
        <v>0</v>
      </c>
      <c r="Z842">
        <f t="shared" si="13"/>
        <v>0</v>
      </c>
    </row>
    <row r="843" spans="1:26">
      <c r="A843" t="s">
        <v>246</v>
      </c>
      <c r="B843" t="s">
        <v>2198</v>
      </c>
      <c r="C843" t="s">
        <v>2199</v>
      </c>
      <c r="D843" t="s">
        <v>2171</v>
      </c>
      <c r="E843" t="s">
        <v>54</v>
      </c>
      <c r="F843">
        <v>12148066</v>
      </c>
      <c r="G843">
        <v>44987</v>
      </c>
      <c r="H843" t="s">
        <v>3503</v>
      </c>
      <c r="I843" t="s">
        <v>255</v>
      </c>
      <c r="J843" t="s">
        <v>249</v>
      </c>
      <c r="K843" t="s">
        <v>268</v>
      </c>
      <c r="L843" t="s">
        <v>251</v>
      </c>
      <c r="O843" s="111">
        <v>44987</v>
      </c>
      <c r="P843" t="s">
        <v>252</v>
      </c>
      <c r="Q843" t="s">
        <v>253</v>
      </c>
      <c r="R843" s="111">
        <v>44991</v>
      </c>
      <c r="W843">
        <v>12257.63</v>
      </c>
      <c r="X843">
        <v>17915.400000000001</v>
      </c>
      <c r="Y843">
        <v>15286.71</v>
      </c>
      <c r="Z843">
        <f t="shared" si="13"/>
        <v>45459.74</v>
      </c>
    </row>
    <row r="844" spans="1:26">
      <c r="A844" t="s">
        <v>246</v>
      </c>
      <c r="B844">
        <v>80047106115</v>
      </c>
      <c r="C844" t="s">
        <v>2362</v>
      </c>
      <c r="D844" t="s">
        <v>2171</v>
      </c>
      <c r="E844" t="s">
        <v>54</v>
      </c>
      <c r="F844">
        <v>12196117</v>
      </c>
      <c r="G844">
        <v>44988</v>
      </c>
      <c r="H844" t="s">
        <v>3506</v>
      </c>
      <c r="I844" t="s">
        <v>255</v>
      </c>
      <c r="J844" t="s">
        <v>249</v>
      </c>
      <c r="K844" t="s">
        <v>250</v>
      </c>
      <c r="L844" t="s">
        <v>251</v>
      </c>
      <c r="O844" s="111">
        <v>44988</v>
      </c>
      <c r="P844" t="s">
        <v>252</v>
      </c>
      <c r="Q844" t="s">
        <v>253</v>
      </c>
      <c r="R844" s="111">
        <v>44991</v>
      </c>
      <c r="W844">
        <v>703.14</v>
      </c>
      <c r="X844">
        <v>9223.31</v>
      </c>
      <c r="Y844">
        <v>30062.73</v>
      </c>
      <c r="Z844">
        <f t="shared" si="13"/>
        <v>39989.18</v>
      </c>
    </row>
    <row r="845" spans="1:26">
      <c r="A845" t="s">
        <v>246</v>
      </c>
      <c r="B845" t="s">
        <v>2173</v>
      </c>
      <c r="C845" t="s">
        <v>2174</v>
      </c>
      <c r="D845" t="s">
        <v>2171</v>
      </c>
      <c r="E845" t="s">
        <v>54</v>
      </c>
      <c r="F845">
        <v>12202208</v>
      </c>
      <c r="G845">
        <v>44991</v>
      </c>
      <c r="H845" t="s">
        <v>3507</v>
      </c>
      <c r="I845" t="s">
        <v>255</v>
      </c>
      <c r="J845" t="s">
        <v>249</v>
      </c>
      <c r="K845" t="s">
        <v>268</v>
      </c>
      <c r="L845" t="s">
        <v>251</v>
      </c>
      <c r="O845" s="111">
        <v>44991</v>
      </c>
      <c r="P845" t="s">
        <v>252</v>
      </c>
      <c r="Q845" t="s">
        <v>282</v>
      </c>
      <c r="R845" s="111">
        <v>44992</v>
      </c>
      <c r="W845">
        <v>1</v>
      </c>
      <c r="X845">
        <v>0</v>
      </c>
      <c r="Y845">
        <v>0</v>
      </c>
      <c r="Z845">
        <f t="shared" si="13"/>
        <v>1</v>
      </c>
    </row>
    <row r="846" spans="1:26">
      <c r="A846" t="s">
        <v>246</v>
      </c>
      <c r="B846" t="s">
        <v>2173</v>
      </c>
      <c r="C846" t="s">
        <v>2174</v>
      </c>
      <c r="D846" t="s">
        <v>2171</v>
      </c>
      <c r="E846" t="s">
        <v>54</v>
      </c>
      <c r="F846">
        <v>12095579</v>
      </c>
      <c r="G846">
        <v>44991</v>
      </c>
      <c r="H846" t="s">
        <v>3497</v>
      </c>
      <c r="I846" t="s">
        <v>255</v>
      </c>
      <c r="J846" t="s">
        <v>249</v>
      </c>
      <c r="K846" t="s">
        <v>268</v>
      </c>
      <c r="L846" t="s">
        <v>251</v>
      </c>
      <c r="O846" s="111">
        <v>44991</v>
      </c>
      <c r="P846" t="s">
        <v>252</v>
      </c>
      <c r="Q846" t="s">
        <v>282</v>
      </c>
      <c r="R846" s="111">
        <v>44992</v>
      </c>
      <c r="W846">
        <v>1.01</v>
      </c>
      <c r="X846">
        <v>0</v>
      </c>
      <c r="Y846">
        <v>0</v>
      </c>
      <c r="Z846">
        <f t="shared" si="13"/>
        <v>1.01</v>
      </c>
    </row>
    <row r="847" spans="1:26">
      <c r="A847" t="s">
        <v>246</v>
      </c>
      <c r="B847">
        <v>80047106115</v>
      </c>
      <c r="C847" t="s">
        <v>2362</v>
      </c>
      <c r="D847" t="s">
        <v>2171</v>
      </c>
      <c r="E847" t="s">
        <v>54</v>
      </c>
      <c r="F847">
        <v>12203428</v>
      </c>
      <c r="G847">
        <v>44992</v>
      </c>
      <c r="H847" t="s">
        <v>3508</v>
      </c>
      <c r="I847" t="s">
        <v>255</v>
      </c>
      <c r="J847" t="s">
        <v>249</v>
      </c>
      <c r="K847" t="s">
        <v>250</v>
      </c>
      <c r="L847" t="s">
        <v>251</v>
      </c>
      <c r="O847" s="111">
        <v>44993</v>
      </c>
      <c r="P847" t="s">
        <v>252</v>
      </c>
      <c r="Q847" t="s">
        <v>253</v>
      </c>
      <c r="R847" s="111">
        <v>44994</v>
      </c>
      <c r="W847">
        <v>303</v>
      </c>
      <c r="X847">
        <v>40</v>
      </c>
      <c r="Y847">
        <v>119.75</v>
      </c>
      <c r="Z847">
        <f t="shared" si="13"/>
        <v>462.75</v>
      </c>
    </row>
    <row r="848" spans="1:26">
      <c r="A848" t="s">
        <v>246</v>
      </c>
      <c r="B848" t="s">
        <v>2198</v>
      </c>
      <c r="C848" t="s">
        <v>2199</v>
      </c>
      <c r="D848" t="s">
        <v>2171</v>
      </c>
      <c r="E848" t="s">
        <v>54</v>
      </c>
      <c r="F848">
        <v>12122645</v>
      </c>
      <c r="G848">
        <v>44992</v>
      </c>
      <c r="H848" t="s">
        <v>3499</v>
      </c>
      <c r="I848" t="s">
        <v>255</v>
      </c>
      <c r="J848" t="s">
        <v>249</v>
      </c>
      <c r="K848" t="s">
        <v>268</v>
      </c>
      <c r="L848" t="s">
        <v>251</v>
      </c>
      <c r="O848" s="111">
        <v>44993</v>
      </c>
      <c r="P848" t="s">
        <v>252</v>
      </c>
      <c r="Q848" t="s">
        <v>253</v>
      </c>
      <c r="R848" s="111">
        <v>44994</v>
      </c>
      <c r="W848">
        <v>39167.35</v>
      </c>
      <c r="X848">
        <v>18173</v>
      </c>
      <c r="Y848">
        <v>15151.55</v>
      </c>
      <c r="Z848">
        <f t="shared" si="13"/>
        <v>72491.899999999994</v>
      </c>
    </row>
    <row r="849" spans="1:26">
      <c r="A849" t="s">
        <v>246</v>
      </c>
      <c r="B849" t="s">
        <v>2190</v>
      </c>
      <c r="C849" t="s">
        <v>2191</v>
      </c>
      <c r="D849" t="s">
        <v>2171</v>
      </c>
      <c r="E849" t="s">
        <v>54</v>
      </c>
      <c r="F849">
        <v>12208913</v>
      </c>
      <c r="G849">
        <v>44993</v>
      </c>
      <c r="H849" t="s">
        <v>3511</v>
      </c>
      <c r="I849" t="s">
        <v>255</v>
      </c>
      <c r="J849" t="s">
        <v>249</v>
      </c>
      <c r="K849" t="s">
        <v>250</v>
      </c>
      <c r="L849" t="s">
        <v>251</v>
      </c>
      <c r="O849" s="111">
        <v>44993</v>
      </c>
      <c r="P849" t="s">
        <v>252</v>
      </c>
      <c r="Q849" t="s">
        <v>282</v>
      </c>
      <c r="R849" s="111">
        <v>44994</v>
      </c>
      <c r="W849">
        <v>308.31</v>
      </c>
      <c r="X849">
        <v>0</v>
      </c>
      <c r="Y849">
        <v>0</v>
      </c>
      <c r="Z849">
        <f t="shared" si="13"/>
        <v>308.31</v>
      </c>
    </row>
    <row r="850" spans="1:26">
      <c r="A850" t="s">
        <v>246</v>
      </c>
      <c r="B850">
        <v>80047106115</v>
      </c>
      <c r="C850" t="s">
        <v>2362</v>
      </c>
      <c r="D850" t="s">
        <v>2171</v>
      </c>
      <c r="E850" t="s">
        <v>54</v>
      </c>
      <c r="F850">
        <v>12208910</v>
      </c>
      <c r="G850">
        <v>44993</v>
      </c>
      <c r="H850" t="s">
        <v>3510</v>
      </c>
      <c r="I850" t="s">
        <v>255</v>
      </c>
      <c r="J850" t="s">
        <v>249</v>
      </c>
      <c r="K850" t="s">
        <v>250</v>
      </c>
      <c r="L850" t="s">
        <v>251</v>
      </c>
      <c r="O850" s="111">
        <v>44993</v>
      </c>
      <c r="P850" t="s">
        <v>252</v>
      </c>
      <c r="Q850" t="s">
        <v>253</v>
      </c>
      <c r="R850" s="111">
        <v>44994</v>
      </c>
      <c r="W850">
        <v>1456</v>
      </c>
      <c r="X850">
        <v>1816</v>
      </c>
      <c r="Y850">
        <v>235</v>
      </c>
      <c r="Z850">
        <f t="shared" si="13"/>
        <v>3507</v>
      </c>
    </row>
    <row r="851" spans="1:26">
      <c r="A851" t="s">
        <v>246</v>
      </c>
      <c r="B851">
        <v>80047106115</v>
      </c>
      <c r="C851" t="s">
        <v>2362</v>
      </c>
      <c r="D851" t="s">
        <v>2171</v>
      </c>
      <c r="E851" t="s">
        <v>54</v>
      </c>
      <c r="F851">
        <v>12211026</v>
      </c>
      <c r="G851">
        <v>44993</v>
      </c>
      <c r="H851" t="s">
        <v>3512</v>
      </c>
      <c r="I851" t="s">
        <v>255</v>
      </c>
      <c r="J851" t="s">
        <v>249</v>
      </c>
      <c r="K851" t="s">
        <v>250</v>
      </c>
      <c r="L851" t="s">
        <v>251</v>
      </c>
      <c r="O851" s="111">
        <v>44993</v>
      </c>
      <c r="P851" t="s">
        <v>252</v>
      </c>
      <c r="Q851" t="s">
        <v>282</v>
      </c>
      <c r="R851" s="111">
        <v>44994</v>
      </c>
      <c r="W851">
        <v>527</v>
      </c>
      <c r="X851">
        <v>80</v>
      </c>
      <c r="Y851">
        <v>0</v>
      </c>
      <c r="Z851">
        <f t="shared" si="13"/>
        <v>607</v>
      </c>
    </row>
    <row r="852" spans="1:26">
      <c r="A852" t="s">
        <v>246</v>
      </c>
      <c r="B852" t="s">
        <v>2198</v>
      </c>
      <c r="C852" t="s">
        <v>2199</v>
      </c>
      <c r="D852" t="s">
        <v>2171</v>
      </c>
      <c r="E852" t="s">
        <v>54</v>
      </c>
      <c r="F852">
        <v>516214</v>
      </c>
      <c r="G852">
        <v>44994</v>
      </c>
      <c r="H852" t="s">
        <v>3492</v>
      </c>
      <c r="I852" t="s">
        <v>255</v>
      </c>
      <c r="J852" t="s">
        <v>249</v>
      </c>
      <c r="K852" t="s">
        <v>832</v>
      </c>
      <c r="L852" t="s">
        <v>251</v>
      </c>
      <c r="O852" s="111">
        <v>44995</v>
      </c>
      <c r="P852" t="s">
        <v>252</v>
      </c>
      <c r="Q852" t="s">
        <v>253</v>
      </c>
      <c r="R852" s="111">
        <v>44998</v>
      </c>
      <c r="W852">
        <v>12195.42</v>
      </c>
      <c r="X852">
        <v>21448.55</v>
      </c>
      <c r="Y852">
        <v>27599.21</v>
      </c>
      <c r="Z852">
        <f t="shared" si="13"/>
        <v>61243.18</v>
      </c>
    </row>
    <row r="853" spans="1:26">
      <c r="A853" t="s">
        <v>246</v>
      </c>
      <c r="B853" t="s">
        <v>2198</v>
      </c>
      <c r="C853" t="s">
        <v>2199</v>
      </c>
      <c r="D853" t="s">
        <v>2171</v>
      </c>
      <c r="E853" t="s">
        <v>54</v>
      </c>
      <c r="F853">
        <v>12214379</v>
      </c>
      <c r="G853">
        <v>44994</v>
      </c>
      <c r="H853" t="s">
        <v>3513</v>
      </c>
      <c r="I853" t="s">
        <v>255</v>
      </c>
      <c r="J853" t="s">
        <v>249</v>
      </c>
      <c r="K853" t="s">
        <v>250</v>
      </c>
      <c r="L853" t="s">
        <v>251</v>
      </c>
      <c r="O853" s="111">
        <v>44994</v>
      </c>
      <c r="P853" t="s">
        <v>252</v>
      </c>
      <c r="Q853" t="s">
        <v>253</v>
      </c>
      <c r="R853" s="111">
        <v>44995</v>
      </c>
      <c r="W853">
        <v>2468.1999999999998</v>
      </c>
      <c r="X853">
        <v>2892.5</v>
      </c>
      <c r="Y853">
        <v>1520.3</v>
      </c>
      <c r="Z853">
        <f t="shared" si="13"/>
        <v>6881</v>
      </c>
    </row>
    <row r="854" spans="1:26">
      <c r="A854" t="s">
        <v>246</v>
      </c>
      <c r="B854">
        <v>80047106115</v>
      </c>
      <c r="C854" t="s">
        <v>2362</v>
      </c>
      <c r="D854" t="s">
        <v>2171</v>
      </c>
      <c r="E854" t="s">
        <v>54</v>
      </c>
      <c r="F854">
        <v>12215170</v>
      </c>
      <c r="G854">
        <v>44994</v>
      </c>
      <c r="H854" t="s">
        <v>3514</v>
      </c>
      <c r="I854" t="s">
        <v>255</v>
      </c>
      <c r="J854" t="s">
        <v>249</v>
      </c>
      <c r="K854" t="s">
        <v>250</v>
      </c>
      <c r="L854" t="s">
        <v>251</v>
      </c>
      <c r="O854" s="111">
        <v>44994</v>
      </c>
      <c r="P854" t="s">
        <v>252</v>
      </c>
      <c r="Q854" t="s">
        <v>253</v>
      </c>
      <c r="R854" s="111">
        <v>44995</v>
      </c>
      <c r="W854">
        <v>0</v>
      </c>
      <c r="X854">
        <v>1171</v>
      </c>
      <c r="Y854">
        <v>610</v>
      </c>
      <c r="Z854">
        <f t="shared" si="13"/>
        <v>1781</v>
      </c>
    </row>
    <row r="855" spans="1:26">
      <c r="A855" t="s">
        <v>246</v>
      </c>
      <c r="B855">
        <v>2042645109</v>
      </c>
      <c r="C855" t="s">
        <v>2347</v>
      </c>
      <c r="D855" t="s">
        <v>2171</v>
      </c>
      <c r="E855" t="s">
        <v>54</v>
      </c>
      <c r="F855">
        <v>12219733</v>
      </c>
      <c r="G855">
        <v>44995</v>
      </c>
      <c r="H855" t="s">
        <v>3515</v>
      </c>
      <c r="I855" t="s">
        <v>255</v>
      </c>
      <c r="J855" t="s">
        <v>249</v>
      </c>
      <c r="K855" t="s">
        <v>268</v>
      </c>
      <c r="L855" t="s">
        <v>251</v>
      </c>
      <c r="O855" s="111">
        <v>44995</v>
      </c>
      <c r="P855" t="s">
        <v>252</v>
      </c>
      <c r="Q855" t="s">
        <v>253</v>
      </c>
      <c r="R855" s="111">
        <v>44998</v>
      </c>
      <c r="W855">
        <v>31391.02</v>
      </c>
      <c r="X855">
        <v>26352.9</v>
      </c>
      <c r="Y855">
        <v>6500</v>
      </c>
      <c r="Z855">
        <f t="shared" si="13"/>
        <v>64243.92</v>
      </c>
    </row>
    <row r="856" spans="1:26">
      <c r="A856" t="s">
        <v>246</v>
      </c>
      <c r="B856" t="s">
        <v>2177</v>
      </c>
      <c r="C856" t="s">
        <v>2178</v>
      </c>
      <c r="D856" t="s">
        <v>2171</v>
      </c>
      <c r="E856" t="s">
        <v>54</v>
      </c>
      <c r="F856">
        <v>12203481</v>
      </c>
      <c r="G856">
        <v>44995</v>
      </c>
      <c r="H856" t="s">
        <v>3509</v>
      </c>
      <c r="I856" t="s">
        <v>255</v>
      </c>
      <c r="J856" t="s">
        <v>249</v>
      </c>
      <c r="K856" t="s">
        <v>268</v>
      </c>
      <c r="L856" t="s">
        <v>251</v>
      </c>
      <c r="O856" s="111">
        <v>44995</v>
      </c>
      <c r="P856" t="s">
        <v>252</v>
      </c>
      <c r="Q856" t="s">
        <v>253</v>
      </c>
      <c r="R856" s="111">
        <v>44998</v>
      </c>
      <c r="W856">
        <v>25391.01</v>
      </c>
      <c r="X856">
        <v>28933.8</v>
      </c>
      <c r="Y856">
        <v>5037</v>
      </c>
      <c r="Z856">
        <f t="shared" si="13"/>
        <v>59361.81</v>
      </c>
    </row>
    <row r="857" spans="1:26">
      <c r="A857" t="s">
        <v>246</v>
      </c>
      <c r="B857">
        <v>2042645109</v>
      </c>
      <c r="C857" t="s">
        <v>2347</v>
      </c>
      <c r="D857" t="s">
        <v>2171</v>
      </c>
      <c r="E857" t="s">
        <v>54</v>
      </c>
      <c r="F857">
        <v>12224006</v>
      </c>
      <c r="G857">
        <v>44996</v>
      </c>
      <c r="H857" t="s">
        <v>3516</v>
      </c>
      <c r="I857" t="s">
        <v>255</v>
      </c>
      <c r="J857" t="s">
        <v>249</v>
      </c>
      <c r="K857" t="s">
        <v>250</v>
      </c>
      <c r="L857" t="s">
        <v>251</v>
      </c>
      <c r="O857" s="111">
        <v>44996</v>
      </c>
      <c r="P857" t="s">
        <v>252</v>
      </c>
      <c r="Q857" t="s">
        <v>253</v>
      </c>
      <c r="R857" s="111">
        <v>44998</v>
      </c>
      <c r="W857">
        <v>2951</v>
      </c>
      <c r="X857">
        <v>2583.98</v>
      </c>
      <c r="Y857">
        <v>1873.98</v>
      </c>
      <c r="Z857">
        <f t="shared" si="13"/>
        <v>7408.9599999999991</v>
      </c>
    </row>
    <row r="858" spans="1:26">
      <c r="A858" t="s">
        <v>246</v>
      </c>
      <c r="B858" t="s">
        <v>2173</v>
      </c>
      <c r="C858" t="s">
        <v>2174</v>
      </c>
      <c r="D858" t="s">
        <v>2171</v>
      </c>
      <c r="E858" t="s">
        <v>54</v>
      </c>
      <c r="F858">
        <v>12226737</v>
      </c>
      <c r="G858">
        <v>44998</v>
      </c>
      <c r="H858" t="s">
        <v>3517</v>
      </c>
      <c r="I858" t="s">
        <v>255</v>
      </c>
      <c r="J858" t="s">
        <v>249</v>
      </c>
      <c r="K858" t="s">
        <v>250</v>
      </c>
      <c r="L858" t="s">
        <v>251</v>
      </c>
      <c r="O858" s="111">
        <v>44998</v>
      </c>
      <c r="P858" t="s">
        <v>252</v>
      </c>
      <c r="Q858" t="s">
        <v>253</v>
      </c>
      <c r="R858" s="111">
        <v>44999</v>
      </c>
      <c r="W858">
        <v>1</v>
      </c>
      <c r="X858">
        <v>12650</v>
      </c>
      <c r="Y858">
        <v>500</v>
      </c>
      <c r="Z858">
        <f t="shared" si="13"/>
        <v>13151</v>
      </c>
    </row>
    <row r="859" spans="1:26">
      <c r="A859" t="s">
        <v>246</v>
      </c>
      <c r="B859">
        <v>80047106115</v>
      </c>
      <c r="C859" t="s">
        <v>2362</v>
      </c>
      <c r="D859" t="s">
        <v>2171</v>
      </c>
      <c r="E859" t="s">
        <v>54</v>
      </c>
      <c r="F859">
        <v>12165797</v>
      </c>
      <c r="G859">
        <v>44999</v>
      </c>
      <c r="H859" t="s">
        <v>3504</v>
      </c>
      <c r="I859" t="s">
        <v>255</v>
      </c>
      <c r="L859" t="s">
        <v>251</v>
      </c>
      <c r="O859" s="111">
        <v>44999</v>
      </c>
      <c r="P859" t="s">
        <v>252</v>
      </c>
      <c r="Q859" t="s">
        <v>263</v>
      </c>
      <c r="R859" s="111">
        <v>45000</v>
      </c>
      <c r="W859">
        <v>28.36</v>
      </c>
      <c r="X859">
        <v>0</v>
      </c>
      <c r="Y859">
        <v>0</v>
      </c>
      <c r="Z859">
        <f t="shared" si="13"/>
        <v>28.36</v>
      </c>
    </row>
    <row r="860" spans="1:26">
      <c r="A860" t="s">
        <v>246</v>
      </c>
      <c r="B860">
        <v>2042645109</v>
      </c>
      <c r="C860" t="s">
        <v>2347</v>
      </c>
      <c r="D860" t="s">
        <v>2171</v>
      </c>
      <c r="E860" t="s">
        <v>54</v>
      </c>
      <c r="F860">
        <v>12143451</v>
      </c>
      <c r="G860">
        <v>44999</v>
      </c>
      <c r="H860" t="s">
        <v>3502</v>
      </c>
      <c r="I860" t="s">
        <v>255</v>
      </c>
      <c r="J860" t="s">
        <v>249</v>
      </c>
      <c r="K860" t="s">
        <v>268</v>
      </c>
      <c r="L860" t="s">
        <v>251</v>
      </c>
      <c r="O860" s="111">
        <v>44999</v>
      </c>
      <c r="P860" t="s">
        <v>252</v>
      </c>
      <c r="Q860" t="s">
        <v>253</v>
      </c>
      <c r="R860" s="111">
        <v>45000</v>
      </c>
      <c r="W860">
        <v>62342.879999999997</v>
      </c>
      <c r="X860">
        <v>102710.76</v>
      </c>
      <c r="Y860">
        <v>111771.63</v>
      </c>
      <c r="Z860">
        <f t="shared" si="13"/>
        <v>276825.27</v>
      </c>
    </row>
    <row r="861" spans="1:26">
      <c r="A861" t="s">
        <v>246</v>
      </c>
      <c r="B861">
        <v>80047106115</v>
      </c>
      <c r="C861" t="s">
        <v>2362</v>
      </c>
      <c r="D861" t="s">
        <v>2171</v>
      </c>
      <c r="E861" t="s">
        <v>54</v>
      </c>
      <c r="F861">
        <v>12231203</v>
      </c>
      <c r="G861">
        <v>44999</v>
      </c>
      <c r="H861" t="s">
        <v>3518</v>
      </c>
      <c r="I861" t="s">
        <v>255</v>
      </c>
      <c r="J861" t="s">
        <v>249</v>
      </c>
      <c r="K861" t="s">
        <v>250</v>
      </c>
      <c r="L861" t="s">
        <v>251</v>
      </c>
      <c r="O861" s="111">
        <v>44999</v>
      </c>
      <c r="P861" t="s">
        <v>252</v>
      </c>
      <c r="Q861" t="s">
        <v>253</v>
      </c>
      <c r="R861" s="111">
        <v>45000</v>
      </c>
      <c r="W861">
        <v>11480.92</v>
      </c>
      <c r="X861">
        <v>20158.650000000001</v>
      </c>
      <c r="Y861">
        <v>22134.71</v>
      </c>
      <c r="Z861">
        <f t="shared" si="13"/>
        <v>53774.28</v>
      </c>
    </row>
    <row r="862" spans="1:26">
      <c r="A862" t="s">
        <v>246</v>
      </c>
      <c r="B862" t="s">
        <v>2173</v>
      </c>
      <c r="C862" t="s">
        <v>2174</v>
      </c>
      <c r="D862" t="s">
        <v>2171</v>
      </c>
      <c r="E862" t="s">
        <v>54</v>
      </c>
      <c r="F862">
        <v>12248839</v>
      </c>
      <c r="G862">
        <v>45002</v>
      </c>
      <c r="H862" t="s">
        <v>3519</v>
      </c>
      <c r="I862" t="s">
        <v>255</v>
      </c>
      <c r="J862" t="s">
        <v>249</v>
      </c>
      <c r="K862" t="s">
        <v>250</v>
      </c>
      <c r="L862" t="s">
        <v>251</v>
      </c>
      <c r="O862" s="111">
        <v>45002</v>
      </c>
      <c r="P862" t="s">
        <v>252</v>
      </c>
      <c r="Q862" t="s">
        <v>253</v>
      </c>
      <c r="R862" s="111">
        <v>45005</v>
      </c>
      <c r="W862">
        <v>70</v>
      </c>
      <c r="X862">
        <v>327</v>
      </c>
      <c r="Y862">
        <v>140</v>
      </c>
      <c r="Z862">
        <f t="shared" si="13"/>
        <v>537</v>
      </c>
    </row>
    <row r="863" spans="1:26">
      <c r="A863" t="s">
        <v>246</v>
      </c>
      <c r="B863">
        <v>2042645109</v>
      </c>
      <c r="C863" t="s">
        <v>2347</v>
      </c>
      <c r="D863" t="s">
        <v>2171</v>
      </c>
      <c r="E863" t="s">
        <v>54</v>
      </c>
      <c r="F863">
        <v>12097350</v>
      </c>
      <c r="G863">
        <v>45006</v>
      </c>
      <c r="H863" t="s">
        <v>3498</v>
      </c>
      <c r="I863" t="s">
        <v>255</v>
      </c>
      <c r="J863" t="s">
        <v>249</v>
      </c>
      <c r="K863" t="s">
        <v>250</v>
      </c>
      <c r="L863" t="s">
        <v>251</v>
      </c>
      <c r="O863" s="111">
        <v>45008</v>
      </c>
      <c r="P863" t="s">
        <v>252</v>
      </c>
      <c r="Q863" t="s">
        <v>253</v>
      </c>
      <c r="R863" s="111">
        <v>45009</v>
      </c>
      <c r="W863">
        <v>136.25</v>
      </c>
      <c r="X863">
        <v>13275.35</v>
      </c>
      <c r="Y863">
        <v>445.5</v>
      </c>
      <c r="Z863">
        <f t="shared" si="13"/>
        <v>13857.1</v>
      </c>
    </row>
    <row r="864" spans="1:26">
      <c r="A864" t="s">
        <v>246</v>
      </c>
      <c r="B864" t="s">
        <v>4251</v>
      </c>
      <c r="C864" t="s">
        <v>3493</v>
      </c>
      <c r="D864" t="s">
        <v>2171</v>
      </c>
      <c r="E864" t="s">
        <v>54</v>
      </c>
      <c r="F864">
        <v>12255742</v>
      </c>
      <c r="G864">
        <v>45006</v>
      </c>
      <c r="H864" t="s">
        <v>3520</v>
      </c>
      <c r="I864" t="s">
        <v>255</v>
      </c>
      <c r="J864" t="s">
        <v>249</v>
      </c>
      <c r="K864" t="s">
        <v>268</v>
      </c>
      <c r="L864" t="s">
        <v>251</v>
      </c>
      <c r="O864" s="111">
        <v>45007</v>
      </c>
      <c r="P864" t="s">
        <v>252</v>
      </c>
      <c r="Q864" t="s">
        <v>253</v>
      </c>
      <c r="R864" s="111">
        <v>45009</v>
      </c>
      <c r="W864">
        <v>0</v>
      </c>
      <c r="X864">
        <v>1636.17</v>
      </c>
      <c r="Y864">
        <v>2120.39</v>
      </c>
      <c r="Z864">
        <f t="shared" si="13"/>
        <v>3756.56</v>
      </c>
    </row>
    <row r="865" spans="1:26">
      <c r="A865" t="s">
        <v>246</v>
      </c>
      <c r="B865">
        <v>80047106115</v>
      </c>
      <c r="C865" t="s">
        <v>2362</v>
      </c>
      <c r="D865" t="s">
        <v>2171</v>
      </c>
      <c r="E865" t="s">
        <v>54</v>
      </c>
      <c r="F865">
        <v>12267248</v>
      </c>
      <c r="G865">
        <v>45007</v>
      </c>
      <c r="H865" t="s">
        <v>3522</v>
      </c>
      <c r="I865" t="s">
        <v>255</v>
      </c>
      <c r="J865" t="s">
        <v>249</v>
      </c>
      <c r="K865" t="s">
        <v>250</v>
      </c>
      <c r="L865" t="s">
        <v>251</v>
      </c>
      <c r="O865" s="111">
        <v>45007</v>
      </c>
      <c r="P865" t="s">
        <v>252</v>
      </c>
      <c r="Q865" t="s">
        <v>282</v>
      </c>
      <c r="R865" s="111">
        <v>45012</v>
      </c>
      <c r="W865">
        <v>7.5</v>
      </c>
      <c r="X865">
        <v>5177.96</v>
      </c>
      <c r="Y865">
        <v>0</v>
      </c>
      <c r="Z865">
        <f t="shared" si="13"/>
        <v>5185.46</v>
      </c>
    </row>
    <row r="866" spans="1:26">
      <c r="A866" t="s">
        <v>246</v>
      </c>
      <c r="B866" t="s">
        <v>2198</v>
      </c>
      <c r="C866" t="s">
        <v>2199</v>
      </c>
      <c r="D866" t="s">
        <v>2171</v>
      </c>
      <c r="E866" t="s">
        <v>54</v>
      </c>
      <c r="F866">
        <v>12141568</v>
      </c>
      <c r="G866">
        <v>45007</v>
      </c>
      <c r="H866" t="s">
        <v>3501</v>
      </c>
      <c r="I866" t="s">
        <v>255</v>
      </c>
      <c r="J866" t="s">
        <v>249</v>
      </c>
      <c r="K866" t="s">
        <v>250</v>
      </c>
      <c r="L866" t="s">
        <v>251</v>
      </c>
      <c r="O866" s="111">
        <v>45007</v>
      </c>
      <c r="P866" t="s">
        <v>252</v>
      </c>
      <c r="Q866" t="s">
        <v>257</v>
      </c>
      <c r="R866" s="111">
        <v>45008</v>
      </c>
      <c r="W866">
        <v>0</v>
      </c>
      <c r="X866">
        <v>0</v>
      </c>
      <c r="Y866">
        <v>0</v>
      </c>
      <c r="Z866">
        <f t="shared" si="13"/>
        <v>0</v>
      </c>
    </row>
    <row r="867" spans="1:26">
      <c r="A867" t="s">
        <v>246</v>
      </c>
      <c r="B867" t="s">
        <v>2198</v>
      </c>
      <c r="C867" t="s">
        <v>2199</v>
      </c>
      <c r="D867" t="s">
        <v>2171</v>
      </c>
      <c r="E867" t="s">
        <v>54</v>
      </c>
      <c r="F867">
        <v>12266900</v>
      </c>
      <c r="G867">
        <v>45008</v>
      </c>
      <c r="H867" t="s">
        <v>3521</v>
      </c>
      <c r="I867" t="s">
        <v>255</v>
      </c>
      <c r="J867" t="s">
        <v>249</v>
      </c>
      <c r="K867" t="s">
        <v>268</v>
      </c>
      <c r="L867" t="s">
        <v>251</v>
      </c>
      <c r="O867" s="111">
        <v>45008</v>
      </c>
      <c r="P867" t="s">
        <v>252</v>
      </c>
      <c r="Q867" t="s">
        <v>253</v>
      </c>
      <c r="R867" s="111">
        <v>45016</v>
      </c>
      <c r="W867">
        <v>0</v>
      </c>
      <c r="X867">
        <v>10</v>
      </c>
      <c r="Y867">
        <v>20983</v>
      </c>
      <c r="Z867">
        <f t="shared" si="13"/>
        <v>20993</v>
      </c>
    </row>
    <row r="868" spans="1:26">
      <c r="A868" t="s">
        <v>246</v>
      </c>
      <c r="B868" t="s">
        <v>4251</v>
      </c>
      <c r="C868" t="s">
        <v>3493</v>
      </c>
      <c r="D868" t="s">
        <v>2171</v>
      </c>
      <c r="E868" t="s">
        <v>54</v>
      </c>
      <c r="F868">
        <v>12274400</v>
      </c>
      <c r="G868">
        <v>45008</v>
      </c>
      <c r="H868" t="s">
        <v>3524</v>
      </c>
      <c r="I868" t="s">
        <v>255</v>
      </c>
      <c r="J868" t="s">
        <v>249</v>
      </c>
      <c r="K868" t="s">
        <v>250</v>
      </c>
      <c r="L868" t="s">
        <v>251</v>
      </c>
      <c r="O868" s="111">
        <v>45008</v>
      </c>
      <c r="P868" t="s">
        <v>252</v>
      </c>
      <c r="Q868" t="s">
        <v>253</v>
      </c>
      <c r="R868" s="111">
        <v>45009</v>
      </c>
      <c r="W868">
        <v>0</v>
      </c>
      <c r="X868">
        <v>7750</v>
      </c>
      <c r="Y868">
        <v>145</v>
      </c>
      <c r="Z868">
        <f t="shared" si="13"/>
        <v>7895</v>
      </c>
    </row>
    <row r="869" spans="1:26">
      <c r="A869" t="s">
        <v>246</v>
      </c>
      <c r="B869">
        <v>80047106115</v>
      </c>
      <c r="C869" t="s">
        <v>2362</v>
      </c>
      <c r="D869" t="s">
        <v>2171</v>
      </c>
      <c r="E869" t="s">
        <v>54</v>
      </c>
      <c r="F869">
        <v>12273811</v>
      </c>
      <c r="G869">
        <v>45009</v>
      </c>
      <c r="H869" t="s">
        <v>3523</v>
      </c>
      <c r="I869" t="s">
        <v>248</v>
      </c>
      <c r="J869" t="s">
        <v>249</v>
      </c>
      <c r="K869" t="s">
        <v>250</v>
      </c>
      <c r="L869" t="s">
        <v>251</v>
      </c>
      <c r="O869" s="111">
        <v>45012</v>
      </c>
      <c r="P869" t="s">
        <v>252</v>
      </c>
      <c r="Q869" t="s">
        <v>282</v>
      </c>
      <c r="R869" s="111">
        <v>45013</v>
      </c>
      <c r="W869">
        <v>1400</v>
      </c>
      <c r="X869">
        <v>1280</v>
      </c>
      <c r="Y869">
        <v>0</v>
      </c>
      <c r="Z869">
        <f t="shared" si="13"/>
        <v>2680</v>
      </c>
    </row>
    <row r="870" spans="1:26">
      <c r="A870" t="s">
        <v>246</v>
      </c>
      <c r="B870">
        <v>80047106115</v>
      </c>
      <c r="C870" t="s">
        <v>2362</v>
      </c>
      <c r="D870" t="s">
        <v>2171</v>
      </c>
      <c r="E870" t="s">
        <v>54</v>
      </c>
      <c r="F870">
        <v>12280809</v>
      </c>
      <c r="G870">
        <v>45010</v>
      </c>
      <c r="H870" t="s">
        <v>3525</v>
      </c>
      <c r="I870" t="s">
        <v>255</v>
      </c>
      <c r="J870" t="s">
        <v>249</v>
      </c>
      <c r="K870" t="s">
        <v>250</v>
      </c>
      <c r="L870" t="s">
        <v>251</v>
      </c>
      <c r="O870" s="111">
        <v>45010</v>
      </c>
      <c r="P870" t="s">
        <v>252</v>
      </c>
      <c r="Q870" t="s">
        <v>253</v>
      </c>
      <c r="R870" s="111">
        <v>45016</v>
      </c>
      <c r="W870">
        <v>133</v>
      </c>
      <c r="X870">
        <v>1732.22</v>
      </c>
      <c r="Y870">
        <v>842.96</v>
      </c>
      <c r="Z870">
        <f t="shared" si="13"/>
        <v>2708.1800000000003</v>
      </c>
    </row>
    <row r="871" spans="1:26">
      <c r="A871" t="s">
        <v>246</v>
      </c>
      <c r="B871" t="s">
        <v>4251</v>
      </c>
      <c r="C871" t="s">
        <v>3493</v>
      </c>
      <c r="D871" t="s">
        <v>2171</v>
      </c>
      <c r="E871" t="s">
        <v>54</v>
      </c>
      <c r="F871">
        <v>788188</v>
      </c>
      <c r="G871">
        <v>45010</v>
      </c>
      <c r="H871" t="s">
        <v>3494</v>
      </c>
      <c r="I871" t="s">
        <v>255</v>
      </c>
      <c r="J871" t="s">
        <v>249</v>
      </c>
      <c r="K871" t="s">
        <v>805</v>
      </c>
      <c r="L871" t="s">
        <v>251</v>
      </c>
      <c r="O871" s="111">
        <v>45010</v>
      </c>
      <c r="P871" t="s">
        <v>252</v>
      </c>
      <c r="Q871" t="s">
        <v>253</v>
      </c>
      <c r="R871" s="111">
        <v>45013</v>
      </c>
      <c r="W871">
        <v>0</v>
      </c>
      <c r="X871">
        <v>5207.55</v>
      </c>
      <c r="Y871">
        <v>6388.3</v>
      </c>
      <c r="Z871">
        <f t="shared" si="13"/>
        <v>11595.85</v>
      </c>
    </row>
    <row r="872" spans="1:26">
      <c r="A872" t="s">
        <v>246</v>
      </c>
      <c r="B872" t="s">
        <v>4251</v>
      </c>
      <c r="C872" t="s">
        <v>3493</v>
      </c>
      <c r="D872" t="s">
        <v>2171</v>
      </c>
      <c r="E872" t="s">
        <v>54</v>
      </c>
      <c r="F872">
        <v>12281134</v>
      </c>
      <c r="G872">
        <v>45010</v>
      </c>
      <c r="H872" t="s">
        <v>3526</v>
      </c>
      <c r="I872" t="s">
        <v>255</v>
      </c>
      <c r="J872" t="s">
        <v>249</v>
      </c>
      <c r="K872" t="s">
        <v>250</v>
      </c>
      <c r="L872" t="s">
        <v>251</v>
      </c>
      <c r="O872" s="111">
        <v>45010</v>
      </c>
      <c r="P872" t="s">
        <v>252</v>
      </c>
      <c r="Q872" t="s">
        <v>282</v>
      </c>
      <c r="R872" s="111">
        <v>45014</v>
      </c>
      <c r="W872">
        <v>254.4</v>
      </c>
      <c r="X872">
        <v>1109.5</v>
      </c>
      <c r="Y872">
        <v>0</v>
      </c>
      <c r="Z872">
        <f t="shared" si="13"/>
        <v>1363.9</v>
      </c>
    </row>
    <row r="873" spans="1:26">
      <c r="A873" t="s">
        <v>246</v>
      </c>
      <c r="B873" t="s">
        <v>2173</v>
      </c>
      <c r="C873" t="s">
        <v>2174</v>
      </c>
      <c r="D873" t="s">
        <v>2171</v>
      </c>
      <c r="E873" t="s">
        <v>54</v>
      </c>
      <c r="F873">
        <v>12281872</v>
      </c>
      <c r="G873">
        <v>45012</v>
      </c>
      <c r="H873" t="s">
        <v>3527</v>
      </c>
      <c r="I873" t="s">
        <v>255</v>
      </c>
      <c r="J873" t="s">
        <v>249</v>
      </c>
      <c r="K873" t="s">
        <v>268</v>
      </c>
      <c r="L873" t="s">
        <v>251</v>
      </c>
      <c r="O873" s="111">
        <v>45012</v>
      </c>
      <c r="P873" t="s">
        <v>252</v>
      </c>
      <c r="Q873" t="s">
        <v>253</v>
      </c>
      <c r="R873" s="111">
        <v>45013</v>
      </c>
      <c r="W873">
        <v>1728.85</v>
      </c>
      <c r="X873">
        <v>5594.95</v>
      </c>
      <c r="Y873">
        <v>1570.64</v>
      </c>
      <c r="Z873">
        <f t="shared" si="13"/>
        <v>8894.4399999999987</v>
      </c>
    </row>
    <row r="874" spans="1:26">
      <c r="A874" t="s">
        <v>246</v>
      </c>
      <c r="B874">
        <v>80047106115</v>
      </c>
      <c r="C874" t="s">
        <v>2362</v>
      </c>
      <c r="D874" t="s">
        <v>2171</v>
      </c>
      <c r="E874" t="s">
        <v>54</v>
      </c>
      <c r="F874">
        <v>12283502</v>
      </c>
      <c r="G874">
        <v>45012</v>
      </c>
      <c r="H874" t="s">
        <v>3528</v>
      </c>
      <c r="I874" t="s">
        <v>260</v>
      </c>
      <c r="J874" t="s">
        <v>249</v>
      </c>
      <c r="K874" t="s">
        <v>331</v>
      </c>
      <c r="L874" t="s">
        <v>251</v>
      </c>
      <c r="O874" s="111">
        <v>45012</v>
      </c>
      <c r="P874" t="s">
        <v>252</v>
      </c>
      <c r="Q874" t="s">
        <v>282</v>
      </c>
      <c r="R874" s="111">
        <v>45013</v>
      </c>
      <c r="W874">
        <v>32.6</v>
      </c>
      <c r="X874">
        <v>0</v>
      </c>
      <c r="Y874">
        <v>0</v>
      </c>
      <c r="Z874">
        <f t="shared" si="13"/>
        <v>32.6</v>
      </c>
    </row>
    <row r="875" spans="1:26">
      <c r="A875" t="s">
        <v>246</v>
      </c>
      <c r="B875" t="s">
        <v>2198</v>
      </c>
      <c r="C875" t="s">
        <v>2199</v>
      </c>
      <c r="D875" t="s">
        <v>2171</v>
      </c>
      <c r="E875" t="s">
        <v>54</v>
      </c>
      <c r="F875">
        <v>12095558</v>
      </c>
      <c r="G875">
        <v>45013</v>
      </c>
      <c r="H875" t="s">
        <v>3496</v>
      </c>
      <c r="I875" t="s">
        <v>255</v>
      </c>
      <c r="L875" t="s">
        <v>251</v>
      </c>
      <c r="O875" s="111">
        <v>45013</v>
      </c>
      <c r="P875" t="s">
        <v>252</v>
      </c>
      <c r="Q875" t="s">
        <v>263</v>
      </c>
      <c r="R875" s="111">
        <v>45014</v>
      </c>
      <c r="W875">
        <v>524</v>
      </c>
      <c r="X875">
        <v>3310.55</v>
      </c>
      <c r="Y875">
        <v>0</v>
      </c>
      <c r="Z875">
        <f t="shared" si="13"/>
        <v>3834.55</v>
      </c>
    </row>
    <row r="876" spans="1:26">
      <c r="A876" t="s">
        <v>246</v>
      </c>
      <c r="B876" t="s">
        <v>4266</v>
      </c>
      <c r="C876" t="s">
        <v>3529</v>
      </c>
      <c r="D876" t="s">
        <v>2171</v>
      </c>
      <c r="E876" t="s">
        <v>54</v>
      </c>
      <c r="F876">
        <v>12291191</v>
      </c>
      <c r="G876">
        <v>45013</v>
      </c>
      <c r="H876" t="s">
        <v>3531</v>
      </c>
      <c r="I876" t="s">
        <v>255</v>
      </c>
      <c r="J876" t="s">
        <v>249</v>
      </c>
      <c r="K876" t="s">
        <v>250</v>
      </c>
      <c r="L876" t="s">
        <v>251</v>
      </c>
      <c r="O876" s="111">
        <v>45013</v>
      </c>
      <c r="P876" t="s">
        <v>252</v>
      </c>
      <c r="Q876" t="s">
        <v>253</v>
      </c>
      <c r="R876" s="111">
        <v>45014</v>
      </c>
      <c r="W876">
        <v>2191.19</v>
      </c>
      <c r="X876">
        <v>36268.29</v>
      </c>
      <c r="Y876">
        <v>35033.67</v>
      </c>
      <c r="Z876">
        <f t="shared" si="13"/>
        <v>73493.149999999994</v>
      </c>
    </row>
    <row r="877" spans="1:26">
      <c r="A877" t="s">
        <v>246</v>
      </c>
      <c r="B877" t="s">
        <v>4266</v>
      </c>
      <c r="C877" t="s">
        <v>3529</v>
      </c>
      <c r="D877" t="s">
        <v>2171</v>
      </c>
      <c r="E877" t="s">
        <v>54</v>
      </c>
      <c r="F877">
        <v>12288096</v>
      </c>
      <c r="G877">
        <v>45014</v>
      </c>
      <c r="H877" t="s">
        <v>3530</v>
      </c>
      <c r="I877" t="s">
        <v>255</v>
      </c>
      <c r="J877" t="s">
        <v>249</v>
      </c>
      <c r="K877" t="s">
        <v>250</v>
      </c>
      <c r="L877" t="s">
        <v>251</v>
      </c>
      <c r="O877" s="111">
        <v>45014</v>
      </c>
      <c r="P877" t="s">
        <v>252</v>
      </c>
      <c r="Q877" t="s">
        <v>253</v>
      </c>
      <c r="R877" s="111">
        <v>45015</v>
      </c>
      <c r="W877">
        <v>6</v>
      </c>
      <c r="X877">
        <v>111.5</v>
      </c>
      <c r="Y877">
        <v>3705</v>
      </c>
      <c r="Z877">
        <f t="shared" si="13"/>
        <v>3822.5</v>
      </c>
    </row>
    <row r="878" spans="1:26">
      <c r="A878" t="s">
        <v>246</v>
      </c>
      <c r="B878">
        <v>80047106115</v>
      </c>
      <c r="C878" t="s">
        <v>2362</v>
      </c>
      <c r="D878" t="s">
        <v>2171</v>
      </c>
      <c r="E878" t="s">
        <v>54</v>
      </c>
      <c r="F878">
        <v>12296089</v>
      </c>
      <c r="G878">
        <v>45014</v>
      </c>
      <c r="H878" t="s">
        <v>3532</v>
      </c>
      <c r="I878" t="s">
        <v>255</v>
      </c>
      <c r="J878" t="s">
        <v>249</v>
      </c>
      <c r="K878" t="s">
        <v>250</v>
      </c>
      <c r="L878" t="s">
        <v>251</v>
      </c>
      <c r="O878" s="111">
        <v>45014</v>
      </c>
      <c r="P878" t="s">
        <v>252</v>
      </c>
      <c r="Q878" t="s">
        <v>253</v>
      </c>
      <c r="R878" s="111">
        <v>45015</v>
      </c>
      <c r="W878">
        <v>1012.74</v>
      </c>
      <c r="X878">
        <v>5110.8900000000003</v>
      </c>
      <c r="Y878">
        <v>1808.26</v>
      </c>
      <c r="Z878">
        <f t="shared" si="13"/>
        <v>7931.89</v>
      </c>
    </row>
    <row r="879" spans="1:26">
      <c r="A879" t="s">
        <v>246</v>
      </c>
      <c r="B879" t="s">
        <v>2190</v>
      </c>
      <c r="C879" t="s">
        <v>2191</v>
      </c>
      <c r="D879" t="s">
        <v>2171</v>
      </c>
      <c r="E879" t="s">
        <v>54</v>
      </c>
      <c r="F879">
        <v>12305343</v>
      </c>
      <c r="G879">
        <v>45015</v>
      </c>
      <c r="H879" t="s">
        <v>3533</v>
      </c>
      <c r="I879" t="s">
        <v>255</v>
      </c>
      <c r="J879" t="s">
        <v>249</v>
      </c>
      <c r="K879" t="s">
        <v>250</v>
      </c>
      <c r="L879" t="s">
        <v>251</v>
      </c>
      <c r="O879" s="111">
        <v>45015</v>
      </c>
      <c r="P879" t="s">
        <v>252</v>
      </c>
      <c r="Q879" t="s">
        <v>253</v>
      </c>
      <c r="R879" s="111">
        <v>45016</v>
      </c>
      <c r="W879">
        <v>1351.6</v>
      </c>
      <c r="X879">
        <v>23427.3</v>
      </c>
      <c r="Y879">
        <v>35641.42</v>
      </c>
      <c r="Z879">
        <f t="shared" si="13"/>
        <v>60420.319999999992</v>
      </c>
    </row>
    <row r="880" spans="1:26">
      <c r="A880" t="s">
        <v>246</v>
      </c>
      <c r="B880" t="s">
        <v>2173</v>
      </c>
      <c r="C880" t="s">
        <v>2174</v>
      </c>
      <c r="D880" t="s">
        <v>2171</v>
      </c>
      <c r="E880" t="s">
        <v>54</v>
      </c>
      <c r="F880">
        <v>12306093</v>
      </c>
      <c r="G880">
        <v>45015</v>
      </c>
      <c r="H880" t="s">
        <v>3534</v>
      </c>
      <c r="I880" t="s">
        <v>255</v>
      </c>
      <c r="J880" t="s">
        <v>249</v>
      </c>
      <c r="K880" t="s">
        <v>250</v>
      </c>
      <c r="L880" t="s">
        <v>251</v>
      </c>
      <c r="O880" s="111">
        <v>45015</v>
      </c>
      <c r="P880" t="s">
        <v>252</v>
      </c>
      <c r="Q880" t="s">
        <v>253</v>
      </c>
      <c r="R880" s="111">
        <v>45016</v>
      </c>
      <c r="W880">
        <v>1108.3399999999999</v>
      </c>
      <c r="X880">
        <v>30307.46</v>
      </c>
      <c r="Y880">
        <v>23929.34</v>
      </c>
      <c r="Z880">
        <f t="shared" si="13"/>
        <v>55345.14</v>
      </c>
    </row>
    <row r="881" spans="1:26">
      <c r="A881" t="s">
        <v>246</v>
      </c>
      <c r="B881">
        <v>80047106115</v>
      </c>
      <c r="C881" t="s">
        <v>2362</v>
      </c>
      <c r="D881" t="s">
        <v>2171</v>
      </c>
      <c r="E881" t="s">
        <v>54</v>
      </c>
      <c r="F881">
        <v>12313367</v>
      </c>
      <c r="G881">
        <v>45016</v>
      </c>
      <c r="H881" t="s">
        <v>3535</v>
      </c>
      <c r="I881" t="s">
        <v>255</v>
      </c>
      <c r="J881" t="s">
        <v>249</v>
      </c>
      <c r="K881" t="s">
        <v>250</v>
      </c>
      <c r="L881" t="s">
        <v>251</v>
      </c>
      <c r="O881" s="111">
        <v>45016</v>
      </c>
      <c r="P881" t="s">
        <v>252</v>
      </c>
      <c r="Q881" t="s">
        <v>253</v>
      </c>
      <c r="R881" s="111">
        <v>45020</v>
      </c>
      <c r="W881">
        <v>0</v>
      </c>
      <c r="X881">
        <v>8270.5</v>
      </c>
      <c r="Y881">
        <v>9716.58</v>
      </c>
      <c r="Z881">
        <f t="shared" si="13"/>
        <v>17987.080000000002</v>
      </c>
    </row>
    <row r="882" spans="1:26">
      <c r="A882" t="s">
        <v>246</v>
      </c>
      <c r="B882" t="s">
        <v>4266</v>
      </c>
      <c r="C882" t="s">
        <v>3529</v>
      </c>
      <c r="D882" t="s">
        <v>2171</v>
      </c>
      <c r="E882" t="s">
        <v>54</v>
      </c>
      <c r="F882">
        <v>12314560</v>
      </c>
      <c r="G882">
        <v>45016</v>
      </c>
      <c r="H882" t="s">
        <v>3536</v>
      </c>
      <c r="I882" t="s">
        <v>255</v>
      </c>
      <c r="J882" t="s">
        <v>249</v>
      </c>
      <c r="K882" t="s">
        <v>250</v>
      </c>
      <c r="L882" t="s">
        <v>251</v>
      </c>
      <c r="O882" s="111">
        <v>45016</v>
      </c>
      <c r="P882" t="s">
        <v>252</v>
      </c>
      <c r="Q882" t="s">
        <v>253</v>
      </c>
      <c r="R882" s="111">
        <v>45019</v>
      </c>
      <c r="W882">
        <v>0</v>
      </c>
      <c r="X882">
        <v>207.4</v>
      </c>
      <c r="Y882">
        <v>25.7</v>
      </c>
      <c r="Z882">
        <f t="shared" si="13"/>
        <v>233.1</v>
      </c>
    </row>
    <row r="883" spans="1:26">
      <c r="A883" t="s">
        <v>246</v>
      </c>
      <c r="B883" t="s">
        <v>2198</v>
      </c>
      <c r="C883" t="s">
        <v>2199</v>
      </c>
      <c r="D883" t="s">
        <v>2171</v>
      </c>
      <c r="E883" t="s">
        <v>54</v>
      </c>
      <c r="F883">
        <v>6665086</v>
      </c>
      <c r="G883">
        <v>45019</v>
      </c>
      <c r="H883" t="s">
        <v>4500</v>
      </c>
      <c r="I883" t="s">
        <v>248</v>
      </c>
      <c r="J883" t="s">
        <v>249</v>
      </c>
      <c r="K883" t="s">
        <v>268</v>
      </c>
      <c r="L883" t="s">
        <v>707</v>
      </c>
      <c r="O883" s="111">
        <v>45019</v>
      </c>
      <c r="P883" t="s">
        <v>252</v>
      </c>
      <c r="Q883" t="s">
        <v>253</v>
      </c>
      <c r="R883" s="111">
        <v>45035</v>
      </c>
      <c r="W883">
        <v>0</v>
      </c>
      <c r="X883">
        <v>5015.5</v>
      </c>
      <c r="Y883">
        <v>15988.04</v>
      </c>
      <c r="Z883">
        <f t="shared" si="13"/>
        <v>21003.54</v>
      </c>
    </row>
    <row r="884" spans="1:26">
      <c r="A884" t="s">
        <v>246</v>
      </c>
      <c r="B884" t="s">
        <v>4251</v>
      </c>
      <c r="C884" t="s">
        <v>3493</v>
      </c>
      <c r="D884" t="s">
        <v>2171</v>
      </c>
      <c r="E884" t="s">
        <v>54</v>
      </c>
      <c r="F884">
        <v>12326635</v>
      </c>
      <c r="G884">
        <v>45019</v>
      </c>
      <c r="H884" t="s">
        <v>4501</v>
      </c>
      <c r="I884" t="s">
        <v>255</v>
      </c>
      <c r="J884" t="s">
        <v>249</v>
      </c>
      <c r="K884" t="s">
        <v>250</v>
      </c>
      <c r="L884" t="s">
        <v>251</v>
      </c>
      <c r="O884" s="111">
        <v>45019</v>
      </c>
      <c r="P884" t="s">
        <v>252</v>
      </c>
      <c r="Q884" t="s">
        <v>253</v>
      </c>
      <c r="R884" s="111">
        <v>45020</v>
      </c>
      <c r="W884">
        <v>0</v>
      </c>
      <c r="X884">
        <v>1251</v>
      </c>
      <c r="Y884">
        <v>2850</v>
      </c>
      <c r="Z884">
        <f t="shared" si="13"/>
        <v>4101</v>
      </c>
    </row>
    <row r="885" spans="1:26">
      <c r="A885" t="s">
        <v>246</v>
      </c>
      <c r="B885" t="s">
        <v>2198</v>
      </c>
      <c r="C885" t="s">
        <v>2199</v>
      </c>
      <c r="D885" t="s">
        <v>2171</v>
      </c>
      <c r="E885" t="s">
        <v>54</v>
      </c>
      <c r="F885">
        <v>12325906</v>
      </c>
      <c r="G885">
        <v>45021</v>
      </c>
      <c r="H885" t="s">
        <v>4502</v>
      </c>
      <c r="I885" t="s">
        <v>255</v>
      </c>
      <c r="J885" t="s">
        <v>249</v>
      </c>
      <c r="K885" t="s">
        <v>250</v>
      </c>
      <c r="L885" t="s">
        <v>251</v>
      </c>
      <c r="O885" s="111">
        <v>45021</v>
      </c>
      <c r="P885" t="s">
        <v>252</v>
      </c>
      <c r="Q885" t="s">
        <v>253</v>
      </c>
      <c r="R885" s="111">
        <v>45022</v>
      </c>
      <c r="W885">
        <v>0</v>
      </c>
      <c r="X885">
        <v>1020</v>
      </c>
      <c r="Y885">
        <v>530</v>
      </c>
      <c r="Z885">
        <f t="shared" si="13"/>
        <v>1550</v>
      </c>
    </row>
    <row r="886" spans="1:26">
      <c r="A886" t="s">
        <v>246</v>
      </c>
      <c r="B886" t="s">
        <v>2198</v>
      </c>
      <c r="C886" t="s">
        <v>2199</v>
      </c>
      <c r="D886" t="s">
        <v>2171</v>
      </c>
      <c r="E886" t="s">
        <v>54</v>
      </c>
      <c r="F886">
        <v>12097482</v>
      </c>
      <c r="G886">
        <v>45022</v>
      </c>
      <c r="H886" t="s">
        <v>4503</v>
      </c>
      <c r="I886" t="s">
        <v>256</v>
      </c>
      <c r="J886" t="s">
        <v>249</v>
      </c>
      <c r="K886" t="s">
        <v>250</v>
      </c>
      <c r="L886" t="s">
        <v>251</v>
      </c>
      <c r="O886" s="111">
        <v>45022</v>
      </c>
      <c r="P886" t="s">
        <v>252</v>
      </c>
      <c r="Q886" t="s">
        <v>253</v>
      </c>
      <c r="R886" s="111">
        <v>45026</v>
      </c>
      <c r="W886">
        <v>0</v>
      </c>
      <c r="X886">
        <v>1856</v>
      </c>
      <c r="Y886">
        <v>7085</v>
      </c>
      <c r="Z886">
        <f t="shared" si="13"/>
        <v>8941</v>
      </c>
    </row>
    <row r="887" spans="1:26">
      <c r="A887" t="s">
        <v>246</v>
      </c>
      <c r="B887">
        <v>80047106115</v>
      </c>
      <c r="C887" t="s">
        <v>2362</v>
      </c>
      <c r="D887" t="s">
        <v>2171</v>
      </c>
      <c r="E887" t="s">
        <v>54</v>
      </c>
      <c r="F887">
        <v>12342840</v>
      </c>
      <c r="G887">
        <v>45022</v>
      </c>
      <c r="H887" t="s">
        <v>4504</v>
      </c>
      <c r="I887" t="s">
        <v>255</v>
      </c>
      <c r="J887" t="s">
        <v>249</v>
      </c>
      <c r="K887" t="s">
        <v>250</v>
      </c>
      <c r="L887" t="s">
        <v>251</v>
      </c>
      <c r="O887" s="111">
        <v>45022</v>
      </c>
      <c r="P887" t="s">
        <v>252</v>
      </c>
      <c r="Q887" t="s">
        <v>253</v>
      </c>
      <c r="R887" s="111">
        <v>45026</v>
      </c>
      <c r="W887">
        <v>0</v>
      </c>
      <c r="X887">
        <v>13848.82</v>
      </c>
      <c r="Y887">
        <v>21834.94</v>
      </c>
      <c r="Z887">
        <f t="shared" si="13"/>
        <v>35683.759999999995</v>
      </c>
    </row>
    <row r="888" spans="1:26">
      <c r="A888" t="s">
        <v>246</v>
      </c>
      <c r="B888" t="s">
        <v>4251</v>
      </c>
      <c r="C888" t="s">
        <v>3493</v>
      </c>
      <c r="D888" t="s">
        <v>2171</v>
      </c>
      <c r="E888" t="s">
        <v>54</v>
      </c>
      <c r="F888">
        <v>12347627</v>
      </c>
      <c r="G888">
        <v>45026</v>
      </c>
      <c r="H888" t="s">
        <v>4505</v>
      </c>
      <c r="I888" t="s">
        <v>255</v>
      </c>
      <c r="J888" t="s">
        <v>249</v>
      </c>
      <c r="K888" t="s">
        <v>250</v>
      </c>
      <c r="L888" t="s">
        <v>251</v>
      </c>
      <c r="O888" s="111">
        <v>45026</v>
      </c>
      <c r="P888" t="s">
        <v>252</v>
      </c>
      <c r="Q888" t="s">
        <v>253</v>
      </c>
      <c r="R888" s="111">
        <v>45027</v>
      </c>
      <c r="W888">
        <v>0</v>
      </c>
      <c r="X888">
        <v>2980</v>
      </c>
      <c r="Y888">
        <v>4870</v>
      </c>
      <c r="Z888">
        <f t="shared" si="13"/>
        <v>7850</v>
      </c>
    </row>
    <row r="889" spans="1:26">
      <c r="A889" t="s">
        <v>246</v>
      </c>
      <c r="B889" t="s">
        <v>2198</v>
      </c>
      <c r="C889" t="s">
        <v>2199</v>
      </c>
      <c r="D889" t="s">
        <v>2171</v>
      </c>
      <c r="E889" t="s">
        <v>54</v>
      </c>
      <c r="F889">
        <v>12332061</v>
      </c>
      <c r="G889">
        <v>45027</v>
      </c>
      <c r="H889" t="s">
        <v>4506</v>
      </c>
      <c r="I889" t="s">
        <v>255</v>
      </c>
      <c r="J889" t="s">
        <v>249</v>
      </c>
      <c r="K889" t="s">
        <v>250</v>
      </c>
      <c r="L889" t="s">
        <v>251</v>
      </c>
      <c r="O889" s="111">
        <v>45027</v>
      </c>
      <c r="P889" t="s">
        <v>252</v>
      </c>
      <c r="Q889" t="s">
        <v>253</v>
      </c>
      <c r="R889" s="111">
        <v>45027</v>
      </c>
      <c r="W889">
        <v>0</v>
      </c>
      <c r="X889">
        <v>7682</v>
      </c>
      <c r="Y889">
        <v>14321</v>
      </c>
      <c r="Z889">
        <f t="shared" si="13"/>
        <v>22003</v>
      </c>
    </row>
    <row r="890" spans="1:26">
      <c r="A890" t="s">
        <v>246</v>
      </c>
      <c r="B890">
        <v>80047106115</v>
      </c>
      <c r="C890" t="s">
        <v>2362</v>
      </c>
      <c r="D890" t="s">
        <v>2171</v>
      </c>
      <c r="E890" t="s">
        <v>54</v>
      </c>
      <c r="F890">
        <v>12351716</v>
      </c>
      <c r="G890">
        <v>45027</v>
      </c>
      <c r="H890" t="s">
        <v>4507</v>
      </c>
      <c r="I890" t="s">
        <v>255</v>
      </c>
      <c r="J890" t="s">
        <v>249</v>
      </c>
      <c r="K890" t="s">
        <v>250</v>
      </c>
      <c r="L890" t="s">
        <v>251</v>
      </c>
      <c r="O890" s="111">
        <v>45027</v>
      </c>
      <c r="P890" t="s">
        <v>252</v>
      </c>
      <c r="Q890" t="s">
        <v>282</v>
      </c>
      <c r="R890" s="111">
        <v>45028</v>
      </c>
      <c r="W890">
        <v>0</v>
      </c>
      <c r="X890">
        <v>4331</v>
      </c>
      <c r="Y890">
        <v>0</v>
      </c>
      <c r="Z890">
        <f t="shared" si="13"/>
        <v>4331</v>
      </c>
    </row>
    <row r="891" spans="1:26">
      <c r="A891" t="s">
        <v>246</v>
      </c>
      <c r="B891">
        <v>80047106115</v>
      </c>
      <c r="C891" t="s">
        <v>2362</v>
      </c>
      <c r="D891" t="s">
        <v>2171</v>
      </c>
      <c r="E891" t="s">
        <v>54</v>
      </c>
      <c r="F891">
        <v>12352783</v>
      </c>
      <c r="G891">
        <v>45027</v>
      </c>
      <c r="H891" t="s">
        <v>4508</v>
      </c>
      <c r="I891" t="s">
        <v>255</v>
      </c>
      <c r="J891" t="s">
        <v>249</v>
      </c>
      <c r="K891" t="s">
        <v>250</v>
      </c>
      <c r="L891" t="s">
        <v>251</v>
      </c>
      <c r="O891" s="111">
        <v>45027</v>
      </c>
      <c r="P891" t="s">
        <v>252</v>
      </c>
      <c r="Q891" t="s">
        <v>253</v>
      </c>
      <c r="R891" s="111">
        <v>45028</v>
      </c>
      <c r="W891">
        <v>0</v>
      </c>
      <c r="X891">
        <v>2804.22</v>
      </c>
      <c r="Y891">
        <v>14813.82</v>
      </c>
      <c r="Z891">
        <f t="shared" si="13"/>
        <v>17618.04</v>
      </c>
    </row>
    <row r="892" spans="1:26">
      <c r="A892" t="s">
        <v>246</v>
      </c>
      <c r="B892" t="s">
        <v>2173</v>
      </c>
      <c r="C892" t="s">
        <v>2174</v>
      </c>
      <c r="D892" t="s">
        <v>2171</v>
      </c>
      <c r="E892" t="s">
        <v>54</v>
      </c>
      <c r="F892">
        <v>12356709</v>
      </c>
      <c r="G892">
        <v>45028</v>
      </c>
      <c r="H892" t="s">
        <v>4509</v>
      </c>
      <c r="I892" t="s">
        <v>255</v>
      </c>
      <c r="J892" t="s">
        <v>249</v>
      </c>
      <c r="K892" t="s">
        <v>250</v>
      </c>
      <c r="L892" t="s">
        <v>251</v>
      </c>
      <c r="O892" s="111">
        <v>45028</v>
      </c>
      <c r="P892" t="s">
        <v>252</v>
      </c>
      <c r="Q892" t="s">
        <v>253</v>
      </c>
      <c r="R892" s="111">
        <v>45029</v>
      </c>
      <c r="W892">
        <v>0</v>
      </c>
      <c r="X892">
        <v>1768.7</v>
      </c>
      <c r="Y892">
        <v>4832.71</v>
      </c>
      <c r="Z892">
        <f t="shared" si="13"/>
        <v>6601.41</v>
      </c>
    </row>
    <row r="893" spans="1:26">
      <c r="A893" t="s">
        <v>246</v>
      </c>
      <c r="B893" t="s">
        <v>2198</v>
      </c>
      <c r="C893" t="s">
        <v>2199</v>
      </c>
      <c r="D893" t="s">
        <v>2171</v>
      </c>
      <c r="E893" t="s">
        <v>54</v>
      </c>
      <c r="F893">
        <v>12356737</v>
      </c>
      <c r="G893">
        <v>45028</v>
      </c>
      <c r="H893" t="s">
        <v>4510</v>
      </c>
      <c r="I893" t="s">
        <v>255</v>
      </c>
      <c r="J893" t="s">
        <v>249</v>
      </c>
      <c r="K893" t="s">
        <v>268</v>
      </c>
      <c r="L893" t="s">
        <v>251</v>
      </c>
      <c r="O893" s="111">
        <v>45028</v>
      </c>
      <c r="P893" t="s">
        <v>252</v>
      </c>
      <c r="Q893" t="s">
        <v>253</v>
      </c>
      <c r="R893" s="111">
        <v>45029</v>
      </c>
      <c r="W893">
        <v>0</v>
      </c>
      <c r="X893">
        <v>0</v>
      </c>
      <c r="Y893">
        <v>3500.2</v>
      </c>
      <c r="Z893">
        <f t="shared" si="13"/>
        <v>3500.2</v>
      </c>
    </row>
    <row r="894" spans="1:26">
      <c r="A894" t="s">
        <v>246</v>
      </c>
      <c r="B894" t="s">
        <v>2198</v>
      </c>
      <c r="C894" t="s">
        <v>2199</v>
      </c>
      <c r="D894" t="s">
        <v>2171</v>
      </c>
      <c r="E894" t="s">
        <v>54</v>
      </c>
      <c r="F894">
        <v>12342722</v>
      </c>
      <c r="G894">
        <v>45028</v>
      </c>
      <c r="H894" t="s">
        <v>4511</v>
      </c>
      <c r="I894" t="s">
        <v>255</v>
      </c>
      <c r="J894" t="s">
        <v>249</v>
      </c>
      <c r="K894" t="s">
        <v>250</v>
      </c>
      <c r="L894" t="s">
        <v>251</v>
      </c>
      <c r="O894" s="111">
        <v>45028</v>
      </c>
      <c r="P894" t="s">
        <v>252</v>
      </c>
      <c r="Q894" t="s">
        <v>282</v>
      </c>
      <c r="R894" s="111">
        <v>45029</v>
      </c>
      <c r="W894">
        <v>0</v>
      </c>
      <c r="X894">
        <v>1384.65</v>
      </c>
      <c r="Y894">
        <v>0</v>
      </c>
      <c r="Z894">
        <f t="shared" si="13"/>
        <v>1384.65</v>
      </c>
    </row>
    <row r="895" spans="1:26">
      <c r="A895" t="s">
        <v>246</v>
      </c>
      <c r="B895" t="s">
        <v>2173</v>
      </c>
      <c r="C895" t="s">
        <v>2174</v>
      </c>
      <c r="D895" t="s">
        <v>2171</v>
      </c>
      <c r="E895" t="s">
        <v>54</v>
      </c>
      <c r="F895">
        <v>12357215</v>
      </c>
      <c r="G895">
        <v>45028</v>
      </c>
      <c r="H895" t="s">
        <v>4512</v>
      </c>
      <c r="I895" t="s">
        <v>255</v>
      </c>
      <c r="J895" t="s">
        <v>249</v>
      </c>
      <c r="K895" t="s">
        <v>250</v>
      </c>
      <c r="L895" t="s">
        <v>251</v>
      </c>
      <c r="O895" s="111">
        <v>45028</v>
      </c>
      <c r="P895" t="s">
        <v>252</v>
      </c>
      <c r="Q895" t="s">
        <v>282</v>
      </c>
      <c r="R895" s="111">
        <v>45029</v>
      </c>
      <c r="W895">
        <v>0</v>
      </c>
      <c r="X895">
        <v>200</v>
      </c>
      <c r="Y895">
        <v>0.2</v>
      </c>
      <c r="Z895">
        <f t="shared" si="13"/>
        <v>200.2</v>
      </c>
    </row>
    <row r="896" spans="1:26">
      <c r="A896" t="s">
        <v>246</v>
      </c>
      <c r="B896">
        <v>80047106115</v>
      </c>
      <c r="C896" t="s">
        <v>2362</v>
      </c>
      <c r="D896" t="s">
        <v>2171</v>
      </c>
      <c r="E896" t="s">
        <v>54</v>
      </c>
      <c r="F896">
        <v>12357798</v>
      </c>
      <c r="G896">
        <v>45028</v>
      </c>
      <c r="H896" t="s">
        <v>4513</v>
      </c>
      <c r="I896" t="s">
        <v>255</v>
      </c>
      <c r="J896" t="s">
        <v>249</v>
      </c>
      <c r="K896" t="s">
        <v>250</v>
      </c>
      <c r="L896" t="s">
        <v>251</v>
      </c>
      <c r="O896" s="111">
        <v>45028</v>
      </c>
      <c r="P896" t="s">
        <v>252</v>
      </c>
      <c r="Q896" t="s">
        <v>253</v>
      </c>
      <c r="R896" s="111">
        <v>45034</v>
      </c>
      <c r="W896">
        <v>0</v>
      </c>
      <c r="X896">
        <v>1372.5</v>
      </c>
      <c r="Y896">
        <v>980.5</v>
      </c>
      <c r="Z896">
        <f t="shared" si="13"/>
        <v>2353</v>
      </c>
    </row>
    <row r="897" spans="1:26">
      <c r="A897" t="s">
        <v>246</v>
      </c>
      <c r="B897" t="s">
        <v>2198</v>
      </c>
      <c r="C897" t="s">
        <v>2199</v>
      </c>
      <c r="D897" t="s">
        <v>2171</v>
      </c>
      <c r="E897" t="s">
        <v>54</v>
      </c>
      <c r="F897">
        <v>12325838</v>
      </c>
      <c r="G897">
        <v>45028</v>
      </c>
      <c r="H897" t="s">
        <v>4514</v>
      </c>
      <c r="I897" t="s">
        <v>255</v>
      </c>
      <c r="J897" t="s">
        <v>249</v>
      </c>
      <c r="K897" t="s">
        <v>268</v>
      </c>
      <c r="L897" t="s">
        <v>251</v>
      </c>
      <c r="O897" s="111">
        <v>45028</v>
      </c>
      <c r="P897" t="s">
        <v>252</v>
      </c>
      <c r="Q897" t="s">
        <v>253</v>
      </c>
      <c r="R897" s="111">
        <v>45029</v>
      </c>
      <c r="W897">
        <v>0</v>
      </c>
      <c r="X897">
        <v>5</v>
      </c>
      <c r="Y897">
        <v>5307.7000000000007</v>
      </c>
      <c r="Z897">
        <f t="shared" si="13"/>
        <v>5312.7000000000007</v>
      </c>
    </row>
    <row r="898" spans="1:26">
      <c r="A898" t="s">
        <v>246</v>
      </c>
      <c r="B898" t="s">
        <v>4266</v>
      </c>
      <c r="C898" t="s">
        <v>3529</v>
      </c>
      <c r="D898" t="s">
        <v>2171</v>
      </c>
      <c r="E898" t="s">
        <v>54</v>
      </c>
      <c r="F898">
        <v>12358575</v>
      </c>
      <c r="G898">
        <v>45028</v>
      </c>
      <c r="H898" t="s">
        <v>4515</v>
      </c>
      <c r="I898" t="s">
        <v>255</v>
      </c>
      <c r="J898" t="s">
        <v>249</v>
      </c>
      <c r="K898" t="s">
        <v>250</v>
      </c>
      <c r="L898" t="s">
        <v>251</v>
      </c>
      <c r="O898" s="111">
        <v>45028</v>
      </c>
      <c r="P898" t="s">
        <v>252</v>
      </c>
      <c r="Q898" t="s">
        <v>253</v>
      </c>
      <c r="R898" s="111">
        <v>45035</v>
      </c>
      <c r="W898">
        <v>0</v>
      </c>
      <c r="X898">
        <v>1094</v>
      </c>
      <c r="Y898">
        <v>2287.9499999999998</v>
      </c>
      <c r="Z898">
        <f t="shared" si="13"/>
        <v>3381.95</v>
      </c>
    </row>
    <row r="899" spans="1:26">
      <c r="A899" t="s">
        <v>246</v>
      </c>
      <c r="B899" t="s">
        <v>4266</v>
      </c>
      <c r="C899" t="s">
        <v>3529</v>
      </c>
      <c r="D899" t="s">
        <v>2171</v>
      </c>
      <c r="E899" t="s">
        <v>54</v>
      </c>
      <c r="F899">
        <v>12358511</v>
      </c>
      <c r="G899">
        <v>45029</v>
      </c>
      <c r="H899" t="s">
        <v>4516</v>
      </c>
      <c r="I899" t="s">
        <v>255</v>
      </c>
      <c r="J899" t="s">
        <v>249</v>
      </c>
      <c r="K899" t="s">
        <v>250</v>
      </c>
      <c r="L899" t="s">
        <v>251</v>
      </c>
      <c r="O899" s="111">
        <v>45029</v>
      </c>
      <c r="P899" t="s">
        <v>252</v>
      </c>
      <c r="Q899" t="s">
        <v>253</v>
      </c>
      <c r="R899" s="111">
        <v>45036</v>
      </c>
      <c r="W899">
        <v>0</v>
      </c>
      <c r="X899">
        <v>2040.11</v>
      </c>
      <c r="Y899">
        <v>12139.65</v>
      </c>
      <c r="Z899">
        <f t="shared" ref="Z899:Z962" si="14">SUM(W899:Y899)</f>
        <v>14179.76</v>
      </c>
    </row>
    <row r="900" spans="1:26">
      <c r="A900" t="s">
        <v>246</v>
      </c>
      <c r="B900" t="s">
        <v>4266</v>
      </c>
      <c r="C900" t="s">
        <v>3529</v>
      </c>
      <c r="D900" t="s">
        <v>2171</v>
      </c>
      <c r="E900" t="s">
        <v>54</v>
      </c>
      <c r="F900">
        <v>12363115</v>
      </c>
      <c r="G900">
        <v>45029</v>
      </c>
      <c r="H900" t="s">
        <v>4517</v>
      </c>
      <c r="I900" t="s">
        <v>255</v>
      </c>
      <c r="J900" t="s">
        <v>249</v>
      </c>
      <c r="K900" t="s">
        <v>250</v>
      </c>
      <c r="L900" t="s">
        <v>251</v>
      </c>
      <c r="O900" s="111">
        <v>45029</v>
      </c>
      <c r="P900" t="s">
        <v>252</v>
      </c>
      <c r="Q900" t="s">
        <v>253</v>
      </c>
      <c r="R900" s="111">
        <v>45036</v>
      </c>
      <c r="W900">
        <v>0</v>
      </c>
      <c r="X900">
        <v>3522.36</v>
      </c>
      <c r="Y900">
        <v>4022.5</v>
      </c>
      <c r="Z900">
        <f t="shared" si="14"/>
        <v>7544.8600000000006</v>
      </c>
    </row>
    <row r="901" spans="1:26">
      <c r="A901" t="s">
        <v>246</v>
      </c>
      <c r="B901" t="s">
        <v>4251</v>
      </c>
      <c r="C901" t="s">
        <v>3493</v>
      </c>
      <c r="D901" t="s">
        <v>2171</v>
      </c>
      <c r="E901" t="s">
        <v>54</v>
      </c>
      <c r="F901">
        <v>12363949</v>
      </c>
      <c r="G901">
        <v>45029</v>
      </c>
      <c r="H901" t="s">
        <v>4518</v>
      </c>
      <c r="I901" t="s">
        <v>255</v>
      </c>
      <c r="L901" t="s">
        <v>251</v>
      </c>
      <c r="O901" s="111">
        <v>45029</v>
      </c>
      <c r="P901" t="s">
        <v>252</v>
      </c>
      <c r="Q901" t="s">
        <v>253</v>
      </c>
      <c r="R901" s="111">
        <v>45036</v>
      </c>
      <c r="W901">
        <v>0</v>
      </c>
      <c r="X901">
        <v>35</v>
      </c>
      <c r="Y901">
        <v>81</v>
      </c>
      <c r="Z901">
        <f t="shared" si="14"/>
        <v>116</v>
      </c>
    </row>
    <row r="902" spans="1:26">
      <c r="A902" t="s">
        <v>246</v>
      </c>
      <c r="B902" t="s">
        <v>2173</v>
      </c>
      <c r="C902" t="s">
        <v>2174</v>
      </c>
      <c r="D902" t="s">
        <v>2171</v>
      </c>
      <c r="E902" t="s">
        <v>54</v>
      </c>
      <c r="F902">
        <v>10041102</v>
      </c>
      <c r="G902">
        <v>45030</v>
      </c>
      <c r="H902" t="s">
        <v>4519</v>
      </c>
      <c r="I902" t="s">
        <v>255</v>
      </c>
      <c r="J902" t="s">
        <v>249</v>
      </c>
      <c r="K902" t="s">
        <v>250</v>
      </c>
      <c r="L902" t="s">
        <v>251</v>
      </c>
      <c r="O902" s="111">
        <v>45030</v>
      </c>
      <c r="P902" t="s">
        <v>252</v>
      </c>
      <c r="Q902" t="s">
        <v>253</v>
      </c>
      <c r="R902" s="111">
        <v>45033</v>
      </c>
      <c r="W902">
        <v>0</v>
      </c>
      <c r="X902">
        <v>0</v>
      </c>
      <c r="Y902">
        <v>200</v>
      </c>
      <c r="Z902">
        <f t="shared" si="14"/>
        <v>200</v>
      </c>
    </row>
    <row r="903" spans="1:26">
      <c r="A903" t="s">
        <v>246</v>
      </c>
      <c r="B903" t="s">
        <v>4266</v>
      </c>
      <c r="C903" t="s">
        <v>3529</v>
      </c>
      <c r="D903" t="s">
        <v>2171</v>
      </c>
      <c r="E903" t="s">
        <v>54</v>
      </c>
      <c r="F903">
        <v>12363909</v>
      </c>
      <c r="G903">
        <v>45030</v>
      </c>
      <c r="H903" t="s">
        <v>4520</v>
      </c>
      <c r="I903" t="s">
        <v>255</v>
      </c>
      <c r="J903" t="s">
        <v>249</v>
      </c>
      <c r="K903" t="s">
        <v>250</v>
      </c>
      <c r="L903" t="s">
        <v>251</v>
      </c>
      <c r="O903" s="111">
        <v>45030</v>
      </c>
      <c r="P903" t="s">
        <v>252</v>
      </c>
      <c r="Q903" t="s">
        <v>253</v>
      </c>
      <c r="R903" s="111">
        <v>45033</v>
      </c>
      <c r="W903">
        <v>0</v>
      </c>
      <c r="X903">
        <v>3103</v>
      </c>
      <c r="Y903">
        <v>8440</v>
      </c>
      <c r="Z903">
        <f t="shared" si="14"/>
        <v>11543</v>
      </c>
    </row>
    <row r="904" spans="1:26">
      <c r="A904" t="s">
        <v>246</v>
      </c>
      <c r="B904" t="s">
        <v>4266</v>
      </c>
      <c r="C904" t="s">
        <v>3529</v>
      </c>
      <c r="D904" t="s">
        <v>2171</v>
      </c>
      <c r="E904" t="s">
        <v>54</v>
      </c>
      <c r="F904">
        <v>580319</v>
      </c>
      <c r="G904">
        <v>45031</v>
      </c>
      <c r="H904" t="s">
        <v>4521</v>
      </c>
      <c r="I904" t="s">
        <v>255</v>
      </c>
      <c r="J904" t="s">
        <v>249</v>
      </c>
      <c r="K904" t="s">
        <v>250</v>
      </c>
      <c r="L904" t="s">
        <v>251</v>
      </c>
      <c r="O904" s="111">
        <v>45031</v>
      </c>
      <c r="P904" t="s">
        <v>252</v>
      </c>
      <c r="Q904" t="s">
        <v>253</v>
      </c>
      <c r="R904" s="111">
        <v>45033</v>
      </c>
      <c r="W904">
        <v>0</v>
      </c>
      <c r="X904">
        <v>11823.85</v>
      </c>
      <c r="Y904">
        <v>22879.91</v>
      </c>
      <c r="Z904">
        <f t="shared" si="14"/>
        <v>34703.760000000002</v>
      </c>
    </row>
    <row r="905" spans="1:26">
      <c r="A905" t="s">
        <v>246</v>
      </c>
      <c r="B905">
        <v>80047106115</v>
      </c>
      <c r="C905" t="s">
        <v>2362</v>
      </c>
      <c r="D905" t="s">
        <v>2171</v>
      </c>
      <c r="E905" t="s">
        <v>54</v>
      </c>
      <c r="F905">
        <v>12374039</v>
      </c>
      <c r="G905">
        <v>45033</v>
      </c>
      <c r="H905" t="s">
        <v>4522</v>
      </c>
      <c r="I905" t="s">
        <v>255</v>
      </c>
      <c r="J905" t="s">
        <v>249</v>
      </c>
      <c r="K905" t="s">
        <v>250</v>
      </c>
      <c r="L905" t="s">
        <v>251</v>
      </c>
      <c r="O905" s="111">
        <v>45033</v>
      </c>
      <c r="P905" t="s">
        <v>252</v>
      </c>
      <c r="Q905" t="s">
        <v>253</v>
      </c>
      <c r="R905" s="111">
        <v>45040</v>
      </c>
      <c r="W905">
        <v>0</v>
      </c>
      <c r="X905">
        <v>50</v>
      </c>
      <c r="Y905">
        <v>4610</v>
      </c>
      <c r="Z905">
        <f t="shared" si="14"/>
        <v>4660</v>
      </c>
    </row>
    <row r="906" spans="1:26">
      <c r="A906" t="s">
        <v>246</v>
      </c>
      <c r="B906">
        <v>80047106115</v>
      </c>
      <c r="C906" t="s">
        <v>2362</v>
      </c>
      <c r="D906" t="s">
        <v>2171</v>
      </c>
      <c r="E906" t="s">
        <v>54</v>
      </c>
      <c r="F906">
        <v>5643799</v>
      </c>
      <c r="G906">
        <v>45033</v>
      </c>
      <c r="H906" t="s">
        <v>4523</v>
      </c>
      <c r="I906" t="s">
        <v>255</v>
      </c>
      <c r="J906" t="s">
        <v>249</v>
      </c>
      <c r="K906" t="s">
        <v>250</v>
      </c>
      <c r="L906" t="s">
        <v>251</v>
      </c>
      <c r="O906" s="111">
        <v>45033</v>
      </c>
      <c r="P906" t="s">
        <v>252</v>
      </c>
      <c r="Q906" t="s">
        <v>253</v>
      </c>
      <c r="R906" s="111">
        <v>45040</v>
      </c>
      <c r="W906">
        <v>0</v>
      </c>
      <c r="X906">
        <v>4335.8999999999996</v>
      </c>
      <c r="Y906">
        <v>572.75</v>
      </c>
      <c r="Z906">
        <f t="shared" si="14"/>
        <v>4908.6499999999996</v>
      </c>
    </row>
    <row r="907" spans="1:26">
      <c r="A907" t="s">
        <v>246</v>
      </c>
      <c r="B907">
        <v>80047106115</v>
      </c>
      <c r="C907" t="s">
        <v>2362</v>
      </c>
      <c r="D907" t="s">
        <v>2171</v>
      </c>
      <c r="E907" t="s">
        <v>54</v>
      </c>
      <c r="F907">
        <v>12374637</v>
      </c>
      <c r="G907">
        <v>45033</v>
      </c>
      <c r="H907" t="s">
        <v>4524</v>
      </c>
      <c r="I907" t="s">
        <v>255</v>
      </c>
      <c r="J907" t="s">
        <v>249</v>
      </c>
      <c r="K907" t="s">
        <v>268</v>
      </c>
      <c r="L907" t="s">
        <v>251</v>
      </c>
      <c r="O907" s="111">
        <v>45033</v>
      </c>
      <c r="P907" t="s">
        <v>252</v>
      </c>
      <c r="Q907" t="s">
        <v>253</v>
      </c>
      <c r="R907" s="111">
        <v>45035</v>
      </c>
      <c r="W907">
        <v>0</v>
      </c>
      <c r="X907">
        <v>6356.2</v>
      </c>
      <c r="Y907">
        <v>18505.5</v>
      </c>
      <c r="Z907">
        <f t="shared" si="14"/>
        <v>24861.7</v>
      </c>
    </row>
    <row r="908" spans="1:26">
      <c r="A908" t="s">
        <v>246</v>
      </c>
      <c r="B908">
        <v>80047106115</v>
      </c>
      <c r="C908" t="s">
        <v>2362</v>
      </c>
      <c r="D908" t="s">
        <v>2171</v>
      </c>
      <c r="E908" t="s">
        <v>54</v>
      </c>
      <c r="F908">
        <v>12383636</v>
      </c>
      <c r="G908">
        <v>45035</v>
      </c>
      <c r="H908" t="s">
        <v>4525</v>
      </c>
      <c r="I908" t="s">
        <v>255</v>
      </c>
      <c r="J908" t="s">
        <v>249</v>
      </c>
      <c r="K908" t="s">
        <v>250</v>
      </c>
      <c r="L908" t="s">
        <v>251</v>
      </c>
      <c r="O908" s="111">
        <v>45035</v>
      </c>
      <c r="P908" t="s">
        <v>252</v>
      </c>
      <c r="Q908" t="s">
        <v>253</v>
      </c>
      <c r="R908" s="111">
        <v>45043</v>
      </c>
      <c r="W908">
        <v>0</v>
      </c>
      <c r="X908">
        <v>8.5</v>
      </c>
      <c r="Y908">
        <v>430.6</v>
      </c>
      <c r="Z908">
        <f t="shared" si="14"/>
        <v>439.1</v>
      </c>
    </row>
    <row r="909" spans="1:26">
      <c r="A909" t="s">
        <v>246</v>
      </c>
      <c r="B909" t="s">
        <v>4251</v>
      </c>
      <c r="C909" t="s">
        <v>3493</v>
      </c>
      <c r="D909" t="s">
        <v>2171</v>
      </c>
      <c r="E909" t="s">
        <v>54</v>
      </c>
      <c r="F909">
        <v>4968548</v>
      </c>
      <c r="G909">
        <v>45035</v>
      </c>
      <c r="H909" t="s">
        <v>4526</v>
      </c>
      <c r="I909" t="s">
        <v>255</v>
      </c>
      <c r="J909" t="s">
        <v>249</v>
      </c>
      <c r="K909" t="s">
        <v>268</v>
      </c>
      <c r="L909" t="s">
        <v>251</v>
      </c>
      <c r="O909" s="111">
        <v>45035</v>
      </c>
      <c r="P909" t="s">
        <v>252</v>
      </c>
      <c r="Q909" t="s">
        <v>253</v>
      </c>
      <c r="R909" s="111">
        <v>45036</v>
      </c>
      <c r="W909">
        <v>0</v>
      </c>
      <c r="X909">
        <v>6399.1</v>
      </c>
      <c r="Y909">
        <v>7602.3</v>
      </c>
      <c r="Z909">
        <f t="shared" si="14"/>
        <v>14001.400000000001</v>
      </c>
    </row>
    <row r="910" spans="1:26">
      <c r="A910" t="s">
        <v>246</v>
      </c>
      <c r="B910" t="s">
        <v>4251</v>
      </c>
      <c r="C910" t="s">
        <v>3493</v>
      </c>
      <c r="D910" t="s">
        <v>2171</v>
      </c>
      <c r="E910" t="s">
        <v>54</v>
      </c>
      <c r="F910">
        <v>12384975</v>
      </c>
      <c r="G910">
        <v>45035</v>
      </c>
      <c r="H910" t="s">
        <v>4527</v>
      </c>
      <c r="I910" t="s">
        <v>255</v>
      </c>
      <c r="L910" t="s">
        <v>251</v>
      </c>
      <c r="O910" s="111">
        <v>45035</v>
      </c>
      <c r="P910" t="s">
        <v>252</v>
      </c>
      <c r="Q910" t="s">
        <v>263</v>
      </c>
      <c r="R910" s="111">
        <v>45036</v>
      </c>
      <c r="W910">
        <v>0</v>
      </c>
      <c r="X910">
        <v>1181</v>
      </c>
      <c r="Y910">
        <v>0</v>
      </c>
      <c r="Z910">
        <f t="shared" si="14"/>
        <v>1181</v>
      </c>
    </row>
    <row r="911" spans="1:26">
      <c r="A911" t="s">
        <v>246</v>
      </c>
      <c r="B911">
        <v>2042645109</v>
      </c>
      <c r="C911" t="s">
        <v>2347</v>
      </c>
      <c r="D911" t="s">
        <v>2171</v>
      </c>
      <c r="E911" t="s">
        <v>54</v>
      </c>
      <c r="F911">
        <v>12210036</v>
      </c>
      <c r="G911">
        <v>45035</v>
      </c>
      <c r="H911" t="s">
        <v>4528</v>
      </c>
      <c r="I911" t="s">
        <v>255</v>
      </c>
      <c r="J911" t="s">
        <v>249</v>
      </c>
      <c r="K911" t="s">
        <v>250</v>
      </c>
      <c r="L911" t="s">
        <v>251</v>
      </c>
      <c r="O911" s="111">
        <v>45036</v>
      </c>
      <c r="P911" t="s">
        <v>252</v>
      </c>
      <c r="Q911" t="s">
        <v>253</v>
      </c>
      <c r="R911" s="111">
        <v>45040</v>
      </c>
      <c r="W911">
        <v>0</v>
      </c>
      <c r="X911">
        <v>5470.5</v>
      </c>
      <c r="Y911">
        <v>7407.8</v>
      </c>
      <c r="Z911">
        <f t="shared" si="14"/>
        <v>12878.3</v>
      </c>
    </row>
    <row r="912" spans="1:26">
      <c r="A912" t="s">
        <v>246</v>
      </c>
      <c r="B912" t="s">
        <v>2198</v>
      </c>
      <c r="C912" t="s">
        <v>2199</v>
      </c>
      <c r="D912" t="s">
        <v>2171</v>
      </c>
      <c r="E912" t="s">
        <v>54</v>
      </c>
      <c r="F912">
        <v>12385131</v>
      </c>
      <c r="G912">
        <v>45035</v>
      </c>
      <c r="H912" t="s">
        <v>4529</v>
      </c>
      <c r="I912" t="s">
        <v>255</v>
      </c>
      <c r="J912" t="s">
        <v>249</v>
      </c>
      <c r="K912" t="s">
        <v>250</v>
      </c>
      <c r="L912" t="s">
        <v>251</v>
      </c>
      <c r="O912" s="111">
        <v>45035</v>
      </c>
      <c r="P912" t="s">
        <v>252</v>
      </c>
      <c r="Q912" t="s">
        <v>253</v>
      </c>
      <c r="R912" s="111">
        <v>45036</v>
      </c>
      <c r="W912">
        <v>0</v>
      </c>
      <c r="X912">
        <v>820</v>
      </c>
      <c r="Y912">
        <v>1314</v>
      </c>
      <c r="Z912">
        <f t="shared" si="14"/>
        <v>2134</v>
      </c>
    </row>
    <row r="913" spans="1:26">
      <c r="A913" t="s">
        <v>246</v>
      </c>
      <c r="B913">
        <v>80047106115</v>
      </c>
      <c r="C913" t="s">
        <v>2362</v>
      </c>
      <c r="D913" t="s">
        <v>2171</v>
      </c>
      <c r="E913" t="s">
        <v>54</v>
      </c>
      <c r="F913">
        <v>12384895</v>
      </c>
      <c r="G913">
        <v>45036</v>
      </c>
      <c r="H913" t="s">
        <v>4530</v>
      </c>
      <c r="I913" t="s">
        <v>255</v>
      </c>
      <c r="J913" t="s">
        <v>249</v>
      </c>
      <c r="K913" t="s">
        <v>331</v>
      </c>
      <c r="L913" t="s">
        <v>251</v>
      </c>
      <c r="O913" s="111">
        <v>45036</v>
      </c>
      <c r="P913" t="s">
        <v>252</v>
      </c>
      <c r="Q913" t="s">
        <v>253</v>
      </c>
      <c r="R913" s="111">
        <v>45040</v>
      </c>
      <c r="W913">
        <v>0</v>
      </c>
      <c r="X913">
        <v>5581.5</v>
      </c>
      <c r="Y913">
        <v>9676.25</v>
      </c>
      <c r="Z913">
        <f t="shared" si="14"/>
        <v>15257.75</v>
      </c>
    </row>
    <row r="914" spans="1:26">
      <c r="A914" t="s">
        <v>246</v>
      </c>
      <c r="B914">
        <v>80047106115</v>
      </c>
      <c r="C914" t="s">
        <v>2362</v>
      </c>
      <c r="D914" t="s">
        <v>2171</v>
      </c>
      <c r="E914" t="s">
        <v>54</v>
      </c>
      <c r="F914">
        <v>12401185</v>
      </c>
      <c r="G914">
        <v>45041</v>
      </c>
      <c r="H914" t="s">
        <v>4531</v>
      </c>
      <c r="I914" t="s">
        <v>255</v>
      </c>
      <c r="J914" t="s">
        <v>249</v>
      </c>
      <c r="K914" t="s">
        <v>250</v>
      </c>
      <c r="L914" t="s">
        <v>251</v>
      </c>
      <c r="O914" s="111">
        <v>45041</v>
      </c>
      <c r="P914" t="s">
        <v>252</v>
      </c>
      <c r="Q914" t="s">
        <v>253</v>
      </c>
      <c r="R914" s="111">
        <v>45042</v>
      </c>
      <c r="W914">
        <v>0</v>
      </c>
      <c r="X914">
        <v>172.75</v>
      </c>
      <c r="Y914">
        <v>2497</v>
      </c>
      <c r="Z914">
        <f t="shared" si="14"/>
        <v>2669.75</v>
      </c>
    </row>
    <row r="915" spans="1:26">
      <c r="A915" t="s">
        <v>246</v>
      </c>
      <c r="B915" t="s">
        <v>2198</v>
      </c>
      <c r="C915" t="s">
        <v>2199</v>
      </c>
      <c r="D915" t="s">
        <v>2171</v>
      </c>
      <c r="E915" t="s">
        <v>54</v>
      </c>
      <c r="F915">
        <v>12119593</v>
      </c>
      <c r="G915">
        <v>45042</v>
      </c>
      <c r="H915" t="s">
        <v>4532</v>
      </c>
      <c r="I915" t="s">
        <v>255</v>
      </c>
      <c r="J915" t="s">
        <v>249</v>
      </c>
      <c r="K915" t="s">
        <v>250</v>
      </c>
      <c r="L915" t="s">
        <v>251</v>
      </c>
      <c r="O915" s="111">
        <v>45042</v>
      </c>
      <c r="P915" t="s">
        <v>252</v>
      </c>
      <c r="Q915" t="s">
        <v>253</v>
      </c>
      <c r="R915" s="111">
        <v>45043</v>
      </c>
      <c r="W915">
        <v>0</v>
      </c>
      <c r="X915">
        <v>128.25</v>
      </c>
      <c r="Y915">
        <v>1507.74</v>
      </c>
      <c r="Z915">
        <f t="shared" si="14"/>
        <v>1635.99</v>
      </c>
    </row>
    <row r="916" spans="1:26">
      <c r="A916" t="s">
        <v>246</v>
      </c>
      <c r="B916" t="s">
        <v>4251</v>
      </c>
      <c r="C916" t="s">
        <v>3493</v>
      </c>
      <c r="D916" t="s">
        <v>2171</v>
      </c>
      <c r="E916" t="s">
        <v>54</v>
      </c>
      <c r="F916">
        <v>12416021</v>
      </c>
      <c r="G916">
        <v>45043</v>
      </c>
      <c r="H916" t="s">
        <v>4534</v>
      </c>
      <c r="I916" t="s">
        <v>255</v>
      </c>
      <c r="L916" t="s">
        <v>251</v>
      </c>
      <c r="O916" s="111">
        <v>45043</v>
      </c>
      <c r="P916" t="s">
        <v>252</v>
      </c>
      <c r="Q916" t="s">
        <v>263</v>
      </c>
      <c r="R916" s="111">
        <v>45044</v>
      </c>
      <c r="W916">
        <v>0</v>
      </c>
      <c r="X916">
        <v>537.73</v>
      </c>
      <c r="Y916">
        <v>0</v>
      </c>
      <c r="Z916">
        <f t="shared" si="14"/>
        <v>537.73</v>
      </c>
    </row>
    <row r="917" spans="1:26">
      <c r="A917" t="s">
        <v>246</v>
      </c>
      <c r="B917" t="s">
        <v>2198</v>
      </c>
      <c r="C917" t="s">
        <v>2199</v>
      </c>
      <c r="D917" t="s">
        <v>2171</v>
      </c>
      <c r="E917" t="s">
        <v>54</v>
      </c>
      <c r="F917">
        <v>8979746</v>
      </c>
      <c r="G917">
        <v>45044</v>
      </c>
      <c r="H917" t="s">
        <v>4535</v>
      </c>
      <c r="I917" t="s">
        <v>255</v>
      </c>
      <c r="J917" t="s">
        <v>249</v>
      </c>
      <c r="K917" t="s">
        <v>250</v>
      </c>
      <c r="L917" t="s">
        <v>251</v>
      </c>
      <c r="O917" s="111">
        <v>45044</v>
      </c>
      <c r="P917" t="s">
        <v>252</v>
      </c>
      <c r="Q917" t="s">
        <v>253</v>
      </c>
      <c r="R917" s="111">
        <v>45044</v>
      </c>
      <c r="W917">
        <v>0</v>
      </c>
      <c r="X917">
        <v>0</v>
      </c>
      <c r="Y917">
        <v>17211</v>
      </c>
      <c r="Z917">
        <f t="shared" si="14"/>
        <v>17211</v>
      </c>
    </row>
    <row r="918" spans="1:26">
      <c r="A918" t="s">
        <v>246</v>
      </c>
      <c r="B918" t="s">
        <v>4251</v>
      </c>
      <c r="C918" t="s">
        <v>3493</v>
      </c>
      <c r="D918" t="s">
        <v>2171</v>
      </c>
      <c r="E918" t="s">
        <v>54</v>
      </c>
      <c r="F918">
        <v>12424187</v>
      </c>
      <c r="G918">
        <v>45044</v>
      </c>
      <c r="H918" t="s">
        <v>4536</v>
      </c>
      <c r="I918" t="s">
        <v>255</v>
      </c>
      <c r="J918" t="s">
        <v>249</v>
      </c>
      <c r="K918" t="s">
        <v>250</v>
      </c>
      <c r="L918" t="s">
        <v>251</v>
      </c>
      <c r="O918" s="111">
        <v>45044</v>
      </c>
      <c r="P918" t="s">
        <v>252</v>
      </c>
      <c r="Q918" t="s">
        <v>253</v>
      </c>
      <c r="R918" s="111">
        <v>45048</v>
      </c>
      <c r="W918">
        <v>0</v>
      </c>
      <c r="X918">
        <v>0</v>
      </c>
      <c r="Y918">
        <v>2236.5</v>
      </c>
      <c r="Z918">
        <f t="shared" si="14"/>
        <v>2236.5</v>
      </c>
    </row>
    <row r="919" spans="1:26">
      <c r="A919" t="s">
        <v>246</v>
      </c>
      <c r="B919" t="s">
        <v>2198</v>
      </c>
      <c r="C919" t="s">
        <v>2199</v>
      </c>
      <c r="D919" t="s">
        <v>2171</v>
      </c>
      <c r="E919" t="s">
        <v>54</v>
      </c>
      <c r="F919">
        <v>12396790</v>
      </c>
      <c r="G919">
        <v>45048</v>
      </c>
      <c r="H919" t="s">
        <v>4941</v>
      </c>
      <c r="I919" t="s">
        <v>255</v>
      </c>
      <c r="J919" t="s">
        <v>249</v>
      </c>
      <c r="K919" t="s">
        <v>250</v>
      </c>
      <c r="L919" t="s">
        <v>251</v>
      </c>
      <c r="O919" s="111">
        <v>45048</v>
      </c>
      <c r="P919" t="s">
        <v>252</v>
      </c>
      <c r="Q919" t="s">
        <v>253</v>
      </c>
      <c r="R919" s="111">
        <v>45050</v>
      </c>
      <c r="W919">
        <v>0</v>
      </c>
      <c r="X919">
        <v>0</v>
      </c>
      <c r="Y919">
        <v>13</v>
      </c>
      <c r="Z919">
        <f t="shared" si="14"/>
        <v>13</v>
      </c>
    </row>
    <row r="920" spans="1:26">
      <c r="A920" t="s">
        <v>246</v>
      </c>
      <c r="B920">
        <v>80047106115</v>
      </c>
      <c r="C920" t="s">
        <v>2362</v>
      </c>
      <c r="D920" t="s">
        <v>2171</v>
      </c>
      <c r="E920" t="s">
        <v>54</v>
      </c>
      <c r="F920">
        <v>1357808</v>
      </c>
      <c r="G920">
        <v>45050</v>
      </c>
      <c r="H920" t="s">
        <v>4942</v>
      </c>
      <c r="I920" t="s">
        <v>260</v>
      </c>
      <c r="L920" t="s">
        <v>251</v>
      </c>
      <c r="O920" s="111">
        <v>45050</v>
      </c>
      <c r="P920" t="s">
        <v>252</v>
      </c>
      <c r="Q920" t="s">
        <v>253</v>
      </c>
      <c r="R920" s="111">
        <v>45051</v>
      </c>
      <c r="W920">
        <v>0</v>
      </c>
      <c r="X920">
        <v>0</v>
      </c>
      <c r="Y920">
        <v>43.66</v>
      </c>
      <c r="Z920">
        <f t="shared" si="14"/>
        <v>43.66</v>
      </c>
    </row>
    <row r="921" spans="1:26">
      <c r="A921" t="s">
        <v>246</v>
      </c>
      <c r="B921">
        <v>80047106115</v>
      </c>
      <c r="C921" t="s">
        <v>2362</v>
      </c>
      <c r="D921" t="s">
        <v>2171</v>
      </c>
      <c r="E921" t="s">
        <v>54</v>
      </c>
      <c r="F921">
        <v>12458382</v>
      </c>
      <c r="G921">
        <v>45054</v>
      </c>
      <c r="H921" t="s">
        <v>4943</v>
      </c>
      <c r="I921" t="s">
        <v>255</v>
      </c>
      <c r="J921" t="s">
        <v>249</v>
      </c>
      <c r="K921" t="s">
        <v>250</v>
      </c>
      <c r="L921" t="s">
        <v>251</v>
      </c>
      <c r="O921" s="111">
        <v>45054</v>
      </c>
      <c r="P921" t="s">
        <v>252</v>
      </c>
      <c r="Q921" t="s">
        <v>253</v>
      </c>
      <c r="R921" s="111">
        <v>45056</v>
      </c>
      <c r="W921">
        <v>0</v>
      </c>
      <c r="X921">
        <v>0</v>
      </c>
      <c r="Y921">
        <v>10</v>
      </c>
      <c r="Z921">
        <f t="shared" si="14"/>
        <v>10</v>
      </c>
    </row>
    <row r="922" spans="1:26">
      <c r="A922" t="s">
        <v>246</v>
      </c>
      <c r="B922" t="s">
        <v>2198</v>
      </c>
      <c r="C922" t="s">
        <v>2199</v>
      </c>
      <c r="D922" t="s">
        <v>2171</v>
      </c>
      <c r="E922" t="s">
        <v>54</v>
      </c>
      <c r="F922">
        <v>12380378</v>
      </c>
      <c r="G922">
        <v>45054</v>
      </c>
      <c r="H922" t="s">
        <v>4944</v>
      </c>
      <c r="I922" t="s">
        <v>255</v>
      </c>
      <c r="J922" t="s">
        <v>249</v>
      </c>
      <c r="K922" t="s">
        <v>268</v>
      </c>
      <c r="L922" t="s">
        <v>251</v>
      </c>
      <c r="O922" s="111">
        <v>45056</v>
      </c>
      <c r="P922" t="s">
        <v>252</v>
      </c>
      <c r="Q922" t="s">
        <v>253</v>
      </c>
      <c r="R922" s="111">
        <v>45058</v>
      </c>
      <c r="W922">
        <v>0</v>
      </c>
      <c r="X922">
        <v>0</v>
      </c>
      <c r="Y922">
        <v>21877.85</v>
      </c>
      <c r="Z922">
        <f t="shared" si="14"/>
        <v>21877.85</v>
      </c>
    </row>
    <row r="923" spans="1:26">
      <c r="A923" t="s">
        <v>246</v>
      </c>
      <c r="B923" t="s">
        <v>2198</v>
      </c>
      <c r="C923" t="s">
        <v>2199</v>
      </c>
      <c r="D923" t="s">
        <v>2171</v>
      </c>
      <c r="E923" t="s">
        <v>54</v>
      </c>
      <c r="F923">
        <v>12378143</v>
      </c>
      <c r="G923">
        <v>45055</v>
      </c>
      <c r="H923" t="s">
        <v>4945</v>
      </c>
      <c r="I923" t="s">
        <v>255</v>
      </c>
      <c r="J923" t="s">
        <v>249</v>
      </c>
      <c r="K923" t="s">
        <v>250</v>
      </c>
      <c r="L923" t="s">
        <v>251</v>
      </c>
      <c r="O923" s="111">
        <v>45055</v>
      </c>
      <c r="P923" t="s">
        <v>252</v>
      </c>
      <c r="Q923" t="s">
        <v>257</v>
      </c>
      <c r="R923" s="111">
        <v>45056</v>
      </c>
      <c r="W923">
        <v>0</v>
      </c>
      <c r="X923">
        <v>0</v>
      </c>
      <c r="Y923">
        <v>0</v>
      </c>
      <c r="Z923">
        <f t="shared" si="14"/>
        <v>0</v>
      </c>
    </row>
    <row r="924" spans="1:26">
      <c r="A924" t="s">
        <v>246</v>
      </c>
      <c r="B924">
        <v>80047106115</v>
      </c>
      <c r="C924" t="s">
        <v>2362</v>
      </c>
      <c r="D924" t="s">
        <v>2171</v>
      </c>
      <c r="E924" t="s">
        <v>54</v>
      </c>
      <c r="F924">
        <v>12468679</v>
      </c>
      <c r="G924">
        <v>45056</v>
      </c>
      <c r="H924" t="s">
        <v>4946</v>
      </c>
      <c r="I924" t="s">
        <v>255</v>
      </c>
      <c r="J924" t="s">
        <v>249</v>
      </c>
      <c r="K924" t="s">
        <v>250</v>
      </c>
      <c r="L924" t="s">
        <v>251</v>
      </c>
      <c r="O924" s="111">
        <v>45056</v>
      </c>
      <c r="P924" t="s">
        <v>252</v>
      </c>
      <c r="Q924" t="s">
        <v>253</v>
      </c>
      <c r="R924" s="111">
        <v>45057</v>
      </c>
      <c r="W924">
        <v>0</v>
      </c>
      <c r="X924">
        <v>0</v>
      </c>
      <c r="Y924">
        <v>1639</v>
      </c>
      <c r="Z924">
        <f t="shared" si="14"/>
        <v>1639</v>
      </c>
    </row>
    <row r="925" spans="1:26">
      <c r="A925" t="s">
        <v>246</v>
      </c>
      <c r="B925">
        <v>80047106115</v>
      </c>
      <c r="C925" t="s">
        <v>2362</v>
      </c>
      <c r="D925" t="s">
        <v>2171</v>
      </c>
      <c r="E925" t="s">
        <v>54</v>
      </c>
      <c r="F925">
        <v>12472944</v>
      </c>
      <c r="G925">
        <v>45057</v>
      </c>
      <c r="H925" t="s">
        <v>4947</v>
      </c>
      <c r="I925" t="s">
        <v>255</v>
      </c>
      <c r="J925" t="s">
        <v>249</v>
      </c>
      <c r="K925" t="s">
        <v>268</v>
      </c>
      <c r="L925" t="s">
        <v>251</v>
      </c>
      <c r="O925" s="111">
        <v>45057</v>
      </c>
      <c r="P925" t="s">
        <v>252</v>
      </c>
      <c r="Q925" t="s">
        <v>253</v>
      </c>
      <c r="R925" s="111">
        <v>45058</v>
      </c>
      <c r="W925">
        <v>0</v>
      </c>
      <c r="X925">
        <v>0</v>
      </c>
      <c r="Y925">
        <v>1307.51</v>
      </c>
      <c r="Z925">
        <f t="shared" si="14"/>
        <v>1307.51</v>
      </c>
    </row>
    <row r="926" spans="1:26">
      <c r="A926" t="s">
        <v>246</v>
      </c>
      <c r="B926" t="s">
        <v>2198</v>
      </c>
      <c r="C926" t="s">
        <v>2199</v>
      </c>
      <c r="D926" t="s">
        <v>2171</v>
      </c>
      <c r="E926" t="s">
        <v>54</v>
      </c>
      <c r="F926">
        <v>12472901</v>
      </c>
      <c r="G926">
        <v>45057</v>
      </c>
      <c r="H926" t="s">
        <v>4948</v>
      </c>
      <c r="I926" t="s">
        <v>255</v>
      </c>
      <c r="J926" t="s">
        <v>249</v>
      </c>
      <c r="K926" t="s">
        <v>250</v>
      </c>
      <c r="L926" t="s">
        <v>251</v>
      </c>
      <c r="O926" s="111">
        <v>45057</v>
      </c>
      <c r="P926" t="s">
        <v>252</v>
      </c>
      <c r="Q926" t="s">
        <v>253</v>
      </c>
      <c r="R926" s="111">
        <v>45058</v>
      </c>
      <c r="W926">
        <v>0</v>
      </c>
      <c r="X926">
        <v>0</v>
      </c>
      <c r="Y926">
        <v>11066.54</v>
      </c>
      <c r="Z926">
        <f t="shared" si="14"/>
        <v>11066.54</v>
      </c>
    </row>
    <row r="927" spans="1:26">
      <c r="A927" t="s">
        <v>246</v>
      </c>
      <c r="B927">
        <v>80047106115</v>
      </c>
      <c r="C927" t="s">
        <v>2362</v>
      </c>
      <c r="D927" t="s">
        <v>2171</v>
      </c>
      <c r="E927" t="s">
        <v>54</v>
      </c>
      <c r="F927">
        <v>12297559</v>
      </c>
      <c r="G927">
        <v>45061</v>
      </c>
      <c r="H927" t="s">
        <v>4949</v>
      </c>
      <c r="I927" t="s">
        <v>255</v>
      </c>
      <c r="J927" t="s">
        <v>249</v>
      </c>
      <c r="K927" t="s">
        <v>250</v>
      </c>
      <c r="L927" t="s">
        <v>251</v>
      </c>
      <c r="O927" s="111">
        <v>45061</v>
      </c>
      <c r="P927" t="s">
        <v>252</v>
      </c>
      <c r="Q927" t="s">
        <v>253</v>
      </c>
      <c r="R927" s="111">
        <v>45062</v>
      </c>
      <c r="W927">
        <v>0</v>
      </c>
      <c r="X927">
        <v>0</v>
      </c>
      <c r="Y927">
        <v>1590</v>
      </c>
      <c r="Z927">
        <f t="shared" si="14"/>
        <v>1590</v>
      </c>
    </row>
    <row r="928" spans="1:26">
      <c r="A928" t="s">
        <v>246</v>
      </c>
      <c r="B928">
        <v>80047106115</v>
      </c>
      <c r="C928" t="s">
        <v>2362</v>
      </c>
      <c r="D928" t="s">
        <v>2171</v>
      </c>
      <c r="E928" t="s">
        <v>54</v>
      </c>
      <c r="F928">
        <v>12485255</v>
      </c>
      <c r="G928">
        <v>45061</v>
      </c>
      <c r="H928" t="s">
        <v>4950</v>
      </c>
      <c r="I928" t="s">
        <v>255</v>
      </c>
      <c r="J928" t="s">
        <v>249</v>
      </c>
      <c r="K928" t="s">
        <v>250</v>
      </c>
      <c r="L928" t="s">
        <v>251</v>
      </c>
      <c r="O928" s="111">
        <v>45062</v>
      </c>
      <c r="P928" t="s">
        <v>252</v>
      </c>
      <c r="Q928" t="s">
        <v>253</v>
      </c>
      <c r="R928" s="111">
        <v>45063</v>
      </c>
      <c r="W928">
        <v>0</v>
      </c>
      <c r="X928">
        <v>0</v>
      </c>
      <c r="Y928">
        <v>20003.400000000001</v>
      </c>
      <c r="Z928">
        <f t="shared" si="14"/>
        <v>20003.400000000001</v>
      </c>
    </row>
    <row r="929" spans="1:26">
      <c r="A929" t="s">
        <v>246</v>
      </c>
      <c r="B929">
        <v>10446757802</v>
      </c>
      <c r="C929" t="s">
        <v>4951</v>
      </c>
      <c r="D929" t="s">
        <v>2171</v>
      </c>
      <c r="E929" t="s">
        <v>54</v>
      </c>
      <c r="F929">
        <v>1185261</v>
      </c>
      <c r="G929">
        <v>45064</v>
      </c>
      <c r="H929" t="s">
        <v>4952</v>
      </c>
      <c r="I929" t="s">
        <v>255</v>
      </c>
      <c r="J929" t="s">
        <v>249</v>
      </c>
      <c r="K929" t="s">
        <v>268</v>
      </c>
      <c r="L929" t="s">
        <v>251</v>
      </c>
      <c r="O929" s="111">
        <v>45064</v>
      </c>
      <c r="P929" t="s">
        <v>252</v>
      </c>
      <c r="Q929" t="s">
        <v>253</v>
      </c>
      <c r="R929" s="111">
        <v>45068</v>
      </c>
      <c r="W929">
        <v>0</v>
      </c>
      <c r="X929">
        <v>0</v>
      </c>
      <c r="Y929">
        <v>3152</v>
      </c>
      <c r="Z929">
        <f t="shared" si="14"/>
        <v>3152</v>
      </c>
    </row>
    <row r="930" spans="1:26">
      <c r="A930" t="s">
        <v>246</v>
      </c>
      <c r="B930" t="s">
        <v>4266</v>
      </c>
      <c r="C930" t="s">
        <v>3529</v>
      </c>
      <c r="D930" t="s">
        <v>2171</v>
      </c>
      <c r="E930" t="s">
        <v>54</v>
      </c>
      <c r="F930">
        <v>7809256</v>
      </c>
      <c r="G930">
        <v>45066</v>
      </c>
      <c r="H930" t="s">
        <v>4953</v>
      </c>
      <c r="I930" t="s">
        <v>248</v>
      </c>
      <c r="J930" t="s">
        <v>249</v>
      </c>
      <c r="K930" t="s">
        <v>250</v>
      </c>
      <c r="L930" t="s">
        <v>251</v>
      </c>
      <c r="O930" s="111">
        <v>45066</v>
      </c>
      <c r="P930" t="s">
        <v>252</v>
      </c>
      <c r="Q930" t="s">
        <v>253</v>
      </c>
      <c r="R930" s="111">
        <v>45068</v>
      </c>
      <c r="W930">
        <v>0</v>
      </c>
      <c r="X930">
        <v>0</v>
      </c>
      <c r="Y930">
        <v>1838.72</v>
      </c>
      <c r="Z930">
        <f t="shared" si="14"/>
        <v>1838.72</v>
      </c>
    </row>
    <row r="931" spans="1:26">
      <c r="A931" t="s">
        <v>246</v>
      </c>
      <c r="B931">
        <v>80047106115</v>
      </c>
      <c r="C931" t="s">
        <v>2362</v>
      </c>
      <c r="D931" t="s">
        <v>2171</v>
      </c>
      <c r="E931" t="s">
        <v>54</v>
      </c>
      <c r="F931">
        <v>12518784</v>
      </c>
      <c r="G931">
        <v>45069</v>
      </c>
      <c r="H931" t="s">
        <v>4954</v>
      </c>
      <c r="I931" t="s">
        <v>255</v>
      </c>
      <c r="J931" t="s">
        <v>249</v>
      </c>
      <c r="K931" t="s">
        <v>250</v>
      </c>
      <c r="L931" t="s">
        <v>251</v>
      </c>
      <c r="O931" s="111">
        <v>45069</v>
      </c>
      <c r="P931" t="s">
        <v>252</v>
      </c>
      <c r="Q931" t="s">
        <v>253</v>
      </c>
      <c r="R931" s="111">
        <v>45070</v>
      </c>
      <c r="W931">
        <v>0</v>
      </c>
      <c r="X931">
        <v>0</v>
      </c>
      <c r="Y931">
        <v>850</v>
      </c>
      <c r="Z931">
        <f t="shared" si="14"/>
        <v>850</v>
      </c>
    </row>
    <row r="932" spans="1:26">
      <c r="A932" t="s">
        <v>246</v>
      </c>
      <c r="B932" t="s">
        <v>4251</v>
      </c>
      <c r="C932" t="s">
        <v>3493</v>
      </c>
      <c r="D932" t="s">
        <v>2171</v>
      </c>
      <c r="E932" t="s">
        <v>54</v>
      </c>
      <c r="F932">
        <v>12525397</v>
      </c>
      <c r="G932">
        <v>45070</v>
      </c>
      <c r="H932" t="s">
        <v>4955</v>
      </c>
      <c r="I932" t="s">
        <v>271</v>
      </c>
      <c r="J932" t="s">
        <v>249</v>
      </c>
      <c r="K932" t="s">
        <v>250</v>
      </c>
      <c r="L932" t="s">
        <v>251</v>
      </c>
      <c r="O932" s="111">
        <v>45070</v>
      </c>
      <c r="P932" t="s">
        <v>252</v>
      </c>
      <c r="Q932" t="s">
        <v>253</v>
      </c>
      <c r="R932" s="111">
        <v>45072</v>
      </c>
      <c r="W932">
        <v>0</v>
      </c>
      <c r="X932">
        <v>0</v>
      </c>
      <c r="Y932">
        <v>2275.94</v>
      </c>
      <c r="Z932">
        <f t="shared" si="14"/>
        <v>2275.94</v>
      </c>
    </row>
    <row r="933" spans="1:26">
      <c r="A933" t="s">
        <v>246</v>
      </c>
      <c r="B933" t="s">
        <v>2198</v>
      </c>
      <c r="C933" t="s">
        <v>2199</v>
      </c>
      <c r="D933" t="s">
        <v>2171</v>
      </c>
      <c r="E933" t="s">
        <v>54</v>
      </c>
      <c r="F933">
        <v>12518624</v>
      </c>
      <c r="G933">
        <v>45070</v>
      </c>
      <c r="H933" t="s">
        <v>4956</v>
      </c>
      <c r="I933" t="s">
        <v>271</v>
      </c>
      <c r="J933" t="s">
        <v>249</v>
      </c>
      <c r="K933" t="s">
        <v>268</v>
      </c>
      <c r="L933" t="s">
        <v>251</v>
      </c>
      <c r="O933" s="111">
        <v>45070</v>
      </c>
      <c r="P933" t="s">
        <v>252</v>
      </c>
      <c r="Q933" t="s">
        <v>253</v>
      </c>
      <c r="R933" s="111">
        <v>45071</v>
      </c>
      <c r="W933">
        <v>0</v>
      </c>
      <c r="X933">
        <v>0</v>
      </c>
      <c r="Y933">
        <v>423.5</v>
      </c>
      <c r="Z933">
        <f t="shared" si="14"/>
        <v>423.5</v>
      </c>
    </row>
    <row r="934" spans="1:26">
      <c r="A934" t="s">
        <v>246</v>
      </c>
      <c r="B934">
        <v>80047106115</v>
      </c>
      <c r="C934" t="s">
        <v>2362</v>
      </c>
      <c r="D934" t="s">
        <v>2171</v>
      </c>
      <c r="E934" t="s">
        <v>54</v>
      </c>
      <c r="F934">
        <v>12531230</v>
      </c>
      <c r="G934">
        <v>45071</v>
      </c>
      <c r="H934" t="s">
        <v>4957</v>
      </c>
      <c r="I934" t="s">
        <v>271</v>
      </c>
      <c r="J934" t="s">
        <v>249</v>
      </c>
      <c r="K934" t="s">
        <v>250</v>
      </c>
      <c r="L934" t="s">
        <v>251</v>
      </c>
      <c r="O934" s="111">
        <v>45071</v>
      </c>
      <c r="P934" t="s">
        <v>252</v>
      </c>
      <c r="Q934" t="s">
        <v>253</v>
      </c>
      <c r="R934" s="111">
        <v>45072</v>
      </c>
      <c r="W934">
        <v>0</v>
      </c>
      <c r="X934">
        <v>0</v>
      </c>
      <c r="Y934">
        <v>57</v>
      </c>
      <c r="Z934">
        <f t="shared" si="14"/>
        <v>57</v>
      </c>
    </row>
    <row r="935" spans="1:26">
      <c r="A935" t="s">
        <v>246</v>
      </c>
      <c r="B935" t="s">
        <v>4251</v>
      </c>
      <c r="C935" t="s">
        <v>3493</v>
      </c>
      <c r="D935" t="s">
        <v>2171</v>
      </c>
      <c r="E935" t="s">
        <v>54</v>
      </c>
      <c r="F935">
        <v>12536150</v>
      </c>
      <c r="G935">
        <v>45072</v>
      </c>
      <c r="H935" t="s">
        <v>4958</v>
      </c>
      <c r="I935" t="s">
        <v>271</v>
      </c>
      <c r="J935" t="s">
        <v>249</v>
      </c>
      <c r="K935" t="s">
        <v>250</v>
      </c>
      <c r="L935" t="s">
        <v>251</v>
      </c>
      <c r="O935" s="111">
        <v>45072</v>
      </c>
      <c r="P935" t="s">
        <v>252</v>
      </c>
      <c r="Q935" t="s">
        <v>253</v>
      </c>
      <c r="R935" s="111">
        <v>45075</v>
      </c>
      <c r="W935">
        <v>0</v>
      </c>
      <c r="X935">
        <v>0</v>
      </c>
      <c r="Y935">
        <v>110.5</v>
      </c>
      <c r="Z935">
        <f t="shared" si="14"/>
        <v>110.5</v>
      </c>
    </row>
    <row r="936" spans="1:26">
      <c r="A936" t="s">
        <v>246</v>
      </c>
      <c r="B936">
        <v>80047106115</v>
      </c>
      <c r="C936" t="s">
        <v>2362</v>
      </c>
      <c r="D936" t="s">
        <v>2171</v>
      </c>
      <c r="E936" t="s">
        <v>54</v>
      </c>
      <c r="F936">
        <v>66170</v>
      </c>
      <c r="G936">
        <v>45076</v>
      </c>
      <c r="H936" t="s">
        <v>4959</v>
      </c>
      <c r="I936" t="s">
        <v>271</v>
      </c>
      <c r="J936" t="s">
        <v>249</v>
      </c>
      <c r="K936" t="s">
        <v>805</v>
      </c>
      <c r="L936" t="s">
        <v>251</v>
      </c>
      <c r="O936" s="111">
        <v>45076</v>
      </c>
      <c r="P936" t="s">
        <v>252</v>
      </c>
      <c r="Q936" t="s">
        <v>282</v>
      </c>
      <c r="R936" s="111">
        <v>45077</v>
      </c>
      <c r="W936">
        <v>0</v>
      </c>
      <c r="X936">
        <v>0</v>
      </c>
      <c r="Y936">
        <v>0</v>
      </c>
      <c r="Z936">
        <f t="shared" si="14"/>
        <v>0</v>
      </c>
    </row>
    <row r="937" spans="1:26">
      <c r="A937" t="s">
        <v>246</v>
      </c>
      <c r="B937">
        <v>70378752103</v>
      </c>
      <c r="C937" t="s">
        <v>2104</v>
      </c>
      <c r="D937" t="s">
        <v>264</v>
      </c>
      <c r="E937" t="s">
        <v>54</v>
      </c>
      <c r="F937">
        <v>12163346</v>
      </c>
      <c r="G937">
        <v>44991</v>
      </c>
      <c r="H937" t="s">
        <v>3541</v>
      </c>
      <c r="I937" t="s">
        <v>255</v>
      </c>
      <c r="J937" t="s">
        <v>249</v>
      </c>
      <c r="K937" t="s">
        <v>250</v>
      </c>
      <c r="L937" t="s">
        <v>251</v>
      </c>
      <c r="O937" s="111">
        <v>44992</v>
      </c>
      <c r="P937" t="s">
        <v>252</v>
      </c>
      <c r="Q937" t="s">
        <v>253</v>
      </c>
      <c r="R937" s="111">
        <v>44993</v>
      </c>
      <c r="W937">
        <v>13898.65</v>
      </c>
      <c r="X937">
        <v>22195.65</v>
      </c>
      <c r="Y937">
        <v>22692.2</v>
      </c>
      <c r="Z937">
        <f t="shared" si="14"/>
        <v>58786.5</v>
      </c>
    </row>
    <row r="938" spans="1:26">
      <c r="A938" t="s">
        <v>246</v>
      </c>
      <c r="B938" t="s">
        <v>2244</v>
      </c>
      <c r="C938" t="s">
        <v>2245</v>
      </c>
      <c r="D938" t="s">
        <v>264</v>
      </c>
      <c r="E938" t="s">
        <v>54</v>
      </c>
      <c r="F938">
        <v>12209208</v>
      </c>
      <c r="G938">
        <v>44993</v>
      </c>
      <c r="H938" t="s">
        <v>3542</v>
      </c>
      <c r="I938" t="s">
        <v>255</v>
      </c>
      <c r="J938" t="s">
        <v>249</v>
      </c>
      <c r="K938" t="s">
        <v>250</v>
      </c>
      <c r="L938" t="s">
        <v>251</v>
      </c>
      <c r="O938" s="111">
        <v>44993</v>
      </c>
      <c r="P938" t="s">
        <v>252</v>
      </c>
      <c r="Q938" t="s">
        <v>253</v>
      </c>
      <c r="R938" s="111">
        <v>44994</v>
      </c>
      <c r="W938">
        <v>0</v>
      </c>
      <c r="X938">
        <v>0</v>
      </c>
      <c r="Y938">
        <v>461</v>
      </c>
      <c r="Z938">
        <f t="shared" si="14"/>
        <v>461</v>
      </c>
    </row>
    <row r="939" spans="1:26">
      <c r="A939" t="s">
        <v>246</v>
      </c>
      <c r="B939" t="s">
        <v>2228</v>
      </c>
      <c r="C939" t="s">
        <v>2280</v>
      </c>
      <c r="D939" t="s">
        <v>264</v>
      </c>
      <c r="E939" t="s">
        <v>54</v>
      </c>
      <c r="F939">
        <v>12209226</v>
      </c>
      <c r="G939">
        <v>44995</v>
      </c>
      <c r="H939" t="s">
        <v>3544</v>
      </c>
      <c r="I939" t="s">
        <v>255</v>
      </c>
      <c r="J939" t="s">
        <v>249</v>
      </c>
      <c r="K939" t="s">
        <v>250</v>
      </c>
      <c r="L939" t="s">
        <v>251</v>
      </c>
      <c r="O939" s="111">
        <v>44995</v>
      </c>
      <c r="P939" t="s">
        <v>252</v>
      </c>
      <c r="Q939" t="s">
        <v>253</v>
      </c>
      <c r="R939" s="111">
        <v>44998</v>
      </c>
      <c r="W939">
        <v>1734</v>
      </c>
      <c r="X939">
        <v>7875</v>
      </c>
      <c r="Y939">
        <v>4280</v>
      </c>
      <c r="Z939">
        <f t="shared" si="14"/>
        <v>13889</v>
      </c>
    </row>
    <row r="940" spans="1:26">
      <c r="A940" t="s">
        <v>246</v>
      </c>
      <c r="B940">
        <v>1768766185</v>
      </c>
      <c r="C940" t="s">
        <v>2110</v>
      </c>
      <c r="D940" t="s">
        <v>264</v>
      </c>
      <c r="E940" t="s">
        <v>54</v>
      </c>
      <c r="F940">
        <v>10225851</v>
      </c>
      <c r="G940">
        <v>44995</v>
      </c>
      <c r="H940" t="s">
        <v>3538</v>
      </c>
      <c r="I940" t="s">
        <v>255</v>
      </c>
      <c r="J940" t="s">
        <v>249</v>
      </c>
      <c r="K940" t="s">
        <v>268</v>
      </c>
      <c r="L940" t="s">
        <v>251</v>
      </c>
      <c r="O940" s="111">
        <v>44999</v>
      </c>
      <c r="P940" t="s">
        <v>252</v>
      </c>
      <c r="Q940" t="s">
        <v>253</v>
      </c>
      <c r="R940" s="111">
        <v>45000</v>
      </c>
      <c r="W940">
        <v>10161.91</v>
      </c>
      <c r="X940">
        <v>24401.84</v>
      </c>
      <c r="Y940">
        <v>27387.1</v>
      </c>
      <c r="Z940">
        <f t="shared" si="14"/>
        <v>61950.85</v>
      </c>
    </row>
    <row r="941" spans="1:26">
      <c r="A941" t="s">
        <v>246</v>
      </c>
      <c r="B941">
        <v>70325321108</v>
      </c>
      <c r="C941" t="s">
        <v>674</v>
      </c>
      <c r="D941" t="s">
        <v>264</v>
      </c>
      <c r="E941" t="s">
        <v>54</v>
      </c>
      <c r="F941">
        <v>12105413</v>
      </c>
      <c r="G941">
        <v>44998</v>
      </c>
      <c r="H941" t="s">
        <v>3540</v>
      </c>
      <c r="I941" t="s">
        <v>255</v>
      </c>
      <c r="J941" t="s">
        <v>249</v>
      </c>
      <c r="K941" t="s">
        <v>250</v>
      </c>
      <c r="L941" t="s">
        <v>251</v>
      </c>
      <c r="O941" s="111">
        <v>44998</v>
      </c>
      <c r="P941" t="s">
        <v>252</v>
      </c>
      <c r="Q941" t="s">
        <v>253</v>
      </c>
      <c r="R941" s="111">
        <v>44999</v>
      </c>
      <c r="W941">
        <v>2434.5</v>
      </c>
      <c r="X941">
        <v>3895.47</v>
      </c>
      <c r="Y941">
        <v>6337</v>
      </c>
      <c r="Z941">
        <f t="shared" si="14"/>
        <v>12666.97</v>
      </c>
    </row>
    <row r="942" spans="1:26">
      <c r="A942" t="s">
        <v>246</v>
      </c>
      <c r="B942">
        <v>88683036120</v>
      </c>
      <c r="C942" t="s">
        <v>3545</v>
      </c>
      <c r="D942" t="s">
        <v>264</v>
      </c>
      <c r="E942" t="s">
        <v>54</v>
      </c>
      <c r="F942">
        <v>12225947</v>
      </c>
      <c r="G942">
        <v>44999</v>
      </c>
      <c r="H942" t="s">
        <v>3546</v>
      </c>
      <c r="I942" t="s">
        <v>255</v>
      </c>
      <c r="L942" t="s">
        <v>251</v>
      </c>
      <c r="O942" s="111">
        <v>44999</v>
      </c>
      <c r="P942" t="s">
        <v>252</v>
      </c>
      <c r="Q942" t="s">
        <v>253</v>
      </c>
      <c r="R942" s="111">
        <v>45000</v>
      </c>
      <c r="W942">
        <v>0</v>
      </c>
      <c r="X942">
        <v>9369.7000000000007</v>
      </c>
      <c r="Y942">
        <v>2205</v>
      </c>
      <c r="Z942">
        <f t="shared" si="14"/>
        <v>11574.7</v>
      </c>
    </row>
    <row r="943" spans="1:26">
      <c r="A943" t="s">
        <v>246</v>
      </c>
      <c r="B943">
        <v>13473826740</v>
      </c>
      <c r="C943" t="s">
        <v>3547</v>
      </c>
      <c r="D943" t="s">
        <v>264</v>
      </c>
      <c r="E943" t="s">
        <v>54</v>
      </c>
      <c r="F943">
        <v>12231008</v>
      </c>
      <c r="G943">
        <v>44999</v>
      </c>
      <c r="H943" t="s">
        <v>3548</v>
      </c>
      <c r="I943" t="s">
        <v>256</v>
      </c>
      <c r="J943" t="s">
        <v>249</v>
      </c>
      <c r="K943" t="s">
        <v>250</v>
      </c>
      <c r="L943" t="s">
        <v>251</v>
      </c>
      <c r="O943" s="111">
        <v>44999</v>
      </c>
      <c r="P943" t="s">
        <v>252</v>
      </c>
      <c r="Q943" t="s">
        <v>257</v>
      </c>
      <c r="R943" s="111">
        <v>45000</v>
      </c>
      <c r="W943">
        <v>0</v>
      </c>
      <c r="X943">
        <v>0</v>
      </c>
      <c r="Y943">
        <v>0</v>
      </c>
      <c r="Z943">
        <f t="shared" si="14"/>
        <v>0</v>
      </c>
    </row>
    <row r="944" spans="1:26">
      <c r="A944" t="s">
        <v>246</v>
      </c>
      <c r="B944">
        <v>13473826740</v>
      </c>
      <c r="C944" t="s">
        <v>3547</v>
      </c>
      <c r="D944" t="s">
        <v>264</v>
      </c>
      <c r="E944" t="s">
        <v>54</v>
      </c>
      <c r="F944">
        <v>12259931</v>
      </c>
      <c r="G944">
        <v>45006</v>
      </c>
      <c r="H944" t="s">
        <v>3549</v>
      </c>
      <c r="I944" t="s">
        <v>255</v>
      </c>
      <c r="J944" t="s">
        <v>249</v>
      </c>
      <c r="K944" t="s">
        <v>250</v>
      </c>
      <c r="L944" t="s">
        <v>251</v>
      </c>
      <c r="O944" s="111">
        <v>45006</v>
      </c>
      <c r="P944" t="s">
        <v>252</v>
      </c>
      <c r="Q944" t="s">
        <v>257</v>
      </c>
      <c r="R944" s="111">
        <v>45007</v>
      </c>
      <c r="W944">
        <v>0</v>
      </c>
      <c r="X944">
        <v>0</v>
      </c>
      <c r="Y944">
        <v>0</v>
      </c>
      <c r="Z944">
        <f t="shared" si="14"/>
        <v>0</v>
      </c>
    </row>
    <row r="945" spans="1:26">
      <c r="A945" t="s">
        <v>246</v>
      </c>
      <c r="B945">
        <v>13473826740</v>
      </c>
      <c r="C945" t="s">
        <v>3547</v>
      </c>
      <c r="D945" t="s">
        <v>264</v>
      </c>
      <c r="E945" t="s">
        <v>54</v>
      </c>
      <c r="F945">
        <v>12265692</v>
      </c>
      <c r="G945">
        <v>45008</v>
      </c>
      <c r="H945" t="s">
        <v>3550</v>
      </c>
      <c r="I945" t="s">
        <v>255</v>
      </c>
      <c r="J945" t="s">
        <v>249</v>
      </c>
      <c r="K945" t="s">
        <v>250</v>
      </c>
      <c r="L945" t="s">
        <v>251</v>
      </c>
      <c r="O945" s="111">
        <v>45008</v>
      </c>
      <c r="P945" t="s">
        <v>252</v>
      </c>
      <c r="Q945" t="s">
        <v>253</v>
      </c>
      <c r="R945" s="111">
        <v>45009</v>
      </c>
      <c r="W945">
        <v>122.5</v>
      </c>
      <c r="X945">
        <v>3822</v>
      </c>
      <c r="Y945">
        <v>5448.5</v>
      </c>
      <c r="Z945">
        <f t="shared" si="14"/>
        <v>9393</v>
      </c>
    </row>
    <row r="946" spans="1:26">
      <c r="A946" t="s">
        <v>246</v>
      </c>
      <c r="B946">
        <v>13473826740</v>
      </c>
      <c r="C946" t="s">
        <v>3547</v>
      </c>
      <c r="D946" t="s">
        <v>264</v>
      </c>
      <c r="E946" t="s">
        <v>54</v>
      </c>
      <c r="F946">
        <v>12288868</v>
      </c>
      <c r="G946">
        <v>45013</v>
      </c>
      <c r="H946" t="s">
        <v>3551</v>
      </c>
      <c r="I946" t="s">
        <v>255</v>
      </c>
      <c r="J946" t="s">
        <v>249</v>
      </c>
      <c r="K946" t="s">
        <v>250</v>
      </c>
      <c r="L946" t="s">
        <v>251</v>
      </c>
      <c r="O946" s="111">
        <v>45013</v>
      </c>
      <c r="P946" t="s">
        <v>252</v>
      </c>
      <c r="Q946" t="s">
        <v>253</v>
      </c>
      <c r="R946" s="111">
        <v>45014</v>
      </c>
      <c r="W946">
        <v>9500</v>
      </c>
      <c r="X946">
        <v>11192</v>
      </c>
      <c r="Y946">
        <v>4500</v>
      </c>
      <c r="Z946">
        <f t="shared" si="14"/>
        <v>25192</v>
      </c>
    </row>
    <row r="947" spans="1:26">
      <c r="A947" t="s">
        <v>246</v>
      </c>
      <c r="B947">
        <v>13473826740</v>
      </c>
      <c r="C947" t="s">
        <v>3547</v>
      </c>
      <c r="D947" t="s">
        <v>264</v>
      </c>
      <c r="E947" t="s">
        <v>54</v>
      </c>
      <c r="F947">
        <v>12297113</v>
      </c>
      <c r="G947">
        <v>45014</v>
      </c>
      <c r="H947" t="s">
        <v>3552</v>
      </c>
      <c r="I947" t="s">
        <v>255</v>
      </c>
      <c r="J947" t="s">
        <v>249</v>
      </c>
      <c r="K947" t="s">
        <v>250</v>
      </c>
      <c r="L947" t="s">
        <v>251</v>
      </c>
      <c r="O947" s="111">
        <v>45014</v>
      </c>
      <c r="P947" t="s">
        <v>252</v>
      </c>
      <c r="Q947" t="s">
        <v>253</v>
      </c>
      <c r="R947" s="111">
        <v>45015</v>
      </c>
      <c r="W947">
        <v>0</v>
      </c>
      <c r="X947">
        <v>13880</v>
      </c>
      <c r="Y947">
        <v>18640.29</v>
      </c>
      <c r="Z947">
        <f t="shared" si="14"/>
        <v>32520.29</v>
      </c>
    </row>
    <row r="948" spans="1:26">
      <c r="A948" t="s">
        <v>246</v>
      </c>
      <c r="B948">
        <v>70526237147</v>
      </c>
      <c r="C948" t="s">
        <v>3553</v>
      </c>
      <c r="D948" t="s">
        <v>264</v>
      </c>
      <c r="E948" t="s">
        <v>54</v>
      </c>
      <c r="F948">
        <v>12304391</v>
      </c>
      <c r="G948">
        <v>45015</v>
      </c>
      <c r="H948" t="s">
        <v>3554</v>
      </c>
      <c r="I948" t="s">
        <v>255</v>
      </c>
      <c r="J948" t="s">
        <v>249</v>
      </c>
      <c r="K948" t="s">
        <v>250</v>
      </c>
      <c r="L948" t="s">
        <v>251</v>
      </c>
      <c r="O948" s="111">
        <v>45015</v>
      </c>
      <c r="P948" t="s">
        <v>252</v>
      </c>
      <c r="Q948" t="s">
        <v>253</v>
      </c>
      <c r="R948" s="111">
        <v>45016</v>
      </c>
      <c r="W948">
        <v>8</v>
      </c>
      <c r="X948">
        <v>657.5</v>
      </c>
      <c r="Y948">
        <v>905.1</v>
      </c>
      <c r="Z948">
        <f t="shared" si="14"/>
        <v>1570.6</v>
      </c>
    </row>
    <row r="949" spans="1:26">
      <c r="A949" t="s">
        <v>246</v>
      </c>
      <c r="B949">
        <v>70526237147</v>
      </c>
      <c r="C949" t="s">
        <v>3553</v>
      </c>
      <c r="D949" t="s">
        <v>264</v>
      </c>
      <c r="E949" t="s">
        <v>54</v>
      </c>
      <c r="F949">
        <v>12314060</v>
      </c>
      <c r="G949">
        <v>45016</v>
      </c>
      <c r="H949" t="s">
        <v>3555</v>
      </c>
      <c r="I949" t="s">
        <v>255</v>
      </c>
      <c r="J949" t="s">
        <v>249</v>
      </c>
      <c r="K949" t="s">
        <v>250</v>
      </c>
      <c r="L949" t="s">
        <v>251</v>
      </c>
      <c r="O949" s="111">
        <v>45016</v>
      </c>
      <c r="P949" t="s">
        <v>252</v>
      </c>
      <c r="Q949" t="s">
        <v>253</v>
      </c>
      <c r="R949" s="111">
        <v>45019</v>
      </c>
      <c r="W949">
        <v>0</v>
      </c>
      <c r="X949">
        <v>372.75</v>
      </c>
      <c r="Y949">
        <v>166</v>
      </c>
      <c r="Z949">
        <f t="shared" si="14"/>
        <v>538.75</v>
      </c>
    </row>
    <row r="950" spans="1:26">
      <c r="A950" t="s">
        <v>246</v>
      </c>
      <c r="B950">
        <v>70526237147</v>
      </c>
      <c r="C950" t="s">
        <v>3553</v>
      </c>
      <c r="D950" t="s">
        <v>264</v>
      </c>
      <c r="E950" t="s">
        <v>54</v>
      </c>
      <c r="F950">
        <v>12315526</v>
      </c>
      <c r="G950">
        <v>45016</v>
      </c>
      <c r="H950" t="s">
        <v>3556</v>
      </c>
      <c r="I950" t="s">
        <v>255</v>
      </c>
      <c r="J950" t="s">
        <v>249</v>
      </c>
      <c r="K950" t="s">
        <v>250</v>
      </c>
      <c r="L950" t="s">
        <v>251</v>
      </c>
      <c r="O950" s="111">
        <v>45016</v>
      </c>
      <c r="P950" t="s">
        <v>252</v>
      </c>
      <c r="Q950" t="s">
        <v>253</v>
      </c>
      <c r="R950" s="111">
        <v>45019</v>
      </c>
      <c r="W950">
        <v>0</v>
      </c>
      <c r="X950">
        <v>668</v>
      </c>
      <c r="Y950">
        <v>1052</v>
      </c>
      <c r="Z950">
        <f t="shared" si="14"/>
        <v>1720</v>
      </c>
    </row>
    <row r="951" spans="1:26">
      <c r="A951" t="s">
        <v>246</v>
      </c>
      <c r="B951">
        <v>70526237147</v>
      </c>
      <c r="C951" t="s">
        <v>3553</v>
      </c>
      <c r="D951" t="s">
        <v>264</v>
      </c>
      <c r="E951" t="s">
        <v>54</v>
      </c>
      <c r="F951">
        <v>12316130</v>
      </c>
      <c r="G951">
        <v>45021</v>
      </c>
      <c r="H951" t="s">
        <v>4537</v>
      </c>
      <c r="I951" t="s">
        <v>255</v>
      </c>
      <c r="J951" t="s">
        <v>249</v>
      </c>
      <c r="K951" t="s">
        <v>250</v>
      </c>
      <c r="L951" t="s">
        <v>251</v>
      </c>
      <c r="O951" s="111">
        <v>45021</v>
      </c>
      <c r="P951" t="s">
        <v>252</v>
      </c>
      <c r="Q951" t="s">
        <v>282</v>
      </c>
      <c r="R951" s="111">
        <v>45022</v>
      </c>
      <c r="W951">
        <v>0</v>
      </c>
      <c r="X951">
        <v>57</v>
      </c>
      <c r="Y951">
        <v>0</v>
      </c>
      <c r="Z951">
        <f t="shared" si="14"/>
        <v>57</v>
      </c>
    </row>
    <row r="952" spans="1:26">
      <c r="A952" t="s">
        <v>246</v>
      </c>
      <c r="B952" t="s">
        <v>4277</v>
      </c>
      <c r="C952" t="s">
        <v>3775</v>
      </c>
      <c r="D952" t="s">
        <v>264</v>
      </c>
      <c r="E952" t="s">
        <v>54</v>
      </c>
      <c r="F952">
        <v>8674320</v>
      </c>
      <c r="G952">
        <v>45061</v>
      </c>
      <c r="H952" t="s">
        <v>4960</v>
      </c>
      <c r="I952" t="s">
        <v>255</v>
      </c>
      <c r="J952" t="s">
        <v>249</v>
      </c>
      <c r="K952" t="s">
        <v>250</v>
      </c>
      <c r="L952" t="s">
        <v>251</v>
      </c>
      <c r="O952" s="111">
        <v>45061</v>
      </c>
      <c r="P952" t="s">
        <v>252</v>
      </c>
      <c r="Q952" t="s">
        <v>282</v>
      </c>
      <c r="R952" s="111"/>
      <c r="W952">
        <v>0</v>
      </c>
      <c r="X952">
        <v>0</v>
      </c>
      <c r="Y952">
        <v>0</v>
      </c>
      <c r="Z952">
        <f t="shared" si="14"/>
        <v>0</v>
      </c>
    </row>
    <row r="953" spans="1:26">
      <c r="A953" t="s">
        <v>246</v>
      </c>
      <c r="B953">
        <v>1768766185</v>
      </c>
      <c r="C953" t="s">
        <v>2110</v>
      </c>
      <c r="D953" t="s">
        <v>264</v>
      </c>
      <c r="E953" t="s">
        <v>54</v>
      </c>
      <c r="F953">
        <v>12495395</v>
      </c>
      <c r="G953">
        <v>45063</v>
      </c>
      <c r="H953" t="s">
        <v>4961</v>
      </c>
      <c r="I953" t="s">
        <v>255</v>
      </c>
      <c r="J953" t="s">
        <v>249</v>
      </c>
      <c r="K953" t="s">
        <v>250</v>
      </c>
      <c r="L953" t="s">
        <v>251</v>
      </c>
      <c r="O953" s="111">
        <v>45063</v>
      </c>
      <c r="P953" t="s">
        <v>252</v>
      </c>
      <c r="Q953" t="s">
        <v>253</v>
      </c>
      <c r="R953" s="111">
        <v>45064</v>
      </c>
      <c r="W953">
        <v>0</v>
      </c>
      <c r="X953">
        <v>0</v>
      </c>
      <c r="Y953">
        <v>3259.21</v>
      </c>
      <c r="Z953">
        <f t="shared" si="14"/>
        <v>3259.21</v>
      </c>
    </row>
    <row r="954" spans="1:26">
      <c r="A954" t="s">
        <v>246</v>
      </c>
      <c r="B954" t="s">
        <v>4962</v>
      </c>
      <c r="C954" t="s">
        <v>4963</v>
      </c>
      <c r="D954" t="s">
        <v>264</v>
      </c>
      <c r="E954" t="s">
        <v>54</v>
      </c>
      <c r="F954">
        <v>12511952</v>
      </c>
      <c r="G954">
        <v>45066</v>
      </c>
      <c r="H954" t="s">
        <v>4964</v>
      </c>
      <c r="I954" t="s">
        <v>255</v>
      </c>
      <c r="J954" t="s">
        <v>249</v>
      </c>
      <c r="K954" t="s">
        <v>250</v>
      </c>
      <c r="L954" t="s">
        <v>251</v>
      </c>
      <c r="O954" s="111">
        <v>45066</v>
      </c>
      <c r="P954" t="s">
        <v>252</v>
      </c>
      <c r="Q954" t="s">
        <v>253</v>
      </c>
      <c r="R954" s="111">
        <v>45068</v>
      </c>
      <c r="W954">
        <v>0</v>
      </c>
      <c r="X954">
        <v>0</v>
      </c>
      <c r="Y954">
        <v>9124.4500000000007</v>
      </c>
      <c r="Z954">
        <f t="shared" si="14"/>
        <v>9124.4500000000007</v>
      </c>
    </row>
    <row r="955" spans="1:26">
      <c r="A955" t="s">
        <v>246</v>
      </c>
      <c r="B955" t="s">
        <v>2220</v>
      </c>
      <c r="C955" t="s">
        <v>2221</v>
      </c>
      <c r="D955" t="s">
        <v>264</v>
      </c>
      <c r="E955" t="s">
        <v>54</v>
      </c>
      <c r="F955">
        <v>12518805</v>
      </c>
      <c r="G955">
        <v>45069</v>
      </c>
      <c r="H955" t="s">
        <v>4965</v>
      </c>
      <c r="I955" t="s">
        <v>255</v>
      </c>
      <c r="J955" t="s">
        <v>249</v>
      </c>
      <c r="K955" t="s">
        <v>250</v>
      </c>
      <c r="L955" t="s">
        <v>251</v>
      </c>
      <c r="O955" s="111">
        <v>45069</v>
      </c>
      <c r="P955" t="s">
        <v>252</v>
      </c>
      <c r="Q955" t="s">
        <v>253</v>
      </c>
      <c r="R955" s="111">
        <v>45069</v>
      </c>
      <c r="W955">
        <v>0</v>
      </c>
      <c r="X955">
        <v>0</v>
      </c>
      <c r="Y955">
        <v>1232</v>
      </c>
      <c r="Z955">
        <f t="shared" si="14"/>
        <v>1232</v>
      </c>
    </row>
    <row r="956" spans="1:26">
      <c r="A956" t="s">
        <v>246</v>
      </c>
      <c r="B956" t="s">
        <v>4962</v>
      </c>
      <c r="C956" t="s">
        <v>4963</v>
      </c>
      <c r="D956" t="s">
        <v>264</v>
      </c>
      <c r="E956" t="s">
        <v>54</v>
      </c>
      <c r="F956">
        <v>12513827</v>
      </c>
      <c r="G956">
        <v>45071</v>
      </c>
      <c r="H956" t="s">
        <v>4966</v>
      </c>
      <c r="I956" t="s">
        <v>271</v>
      </c>
      <c r="J956" t="s">
        <v>249</v>
      </c>
      <c r="K956" t="s">
        <v>250</v>
      </c>
      <c r="L956" t="s">
        <v>251</v>
      </c>
      <c r="O956" s="111">
        <v>45071</v>
      </c>
      <c r="P956" t="s">
        <v>252</v>
      </c>
      <c r="Q956" t="s">
        <v>253</v>
      </c>
      <c r="R956" s="111">
        <v>45072</v>
      </c>
      <c r="W956">
        <v>0</v>
      </c>
      <c r="X956">
        <v>0</v>
      </c>
      <c r="Y956">
        <v>1</v>
      </c>
      <c r="Z956">
        <f t="shared" si="14"/>
        <v>1</v>
      </c>
    </row>
    <row r="957" spans="1:26">
      <c r="A957" t="s">
        <v>246</v>
      </c>
      <c r="B957" t="s">
        <v>4962</v>
      </c>
      <c r="C957" t="s">
        <v>4963</v>
      </c>
      <c r="D957" t="s">
        <v>264</v>
      </c>
      <c r="E957" t="s">
        <v>54</v>
      </c>
      <c r="F957">
        <v>12531254</v>
      </c>
      <c r="G957">
        <v>45071</v>
      </c>
      <c r="H957" t="s">
        <v>4967</v>
      </c>
      <c r="I957" t="s">
        <v>271</v>
      </c>
      <c r="J957" t="s">
        <v>249</v>
      </c>
      <c r="K957" t="s">
        <v>250</v>
      </c>
      <c r="L957" t="s">
        <v>251</v>
      </c>
      <c r="O957" s="111">
        <v>45071</v>
      </c>
      <c r="P957" t="s">
        <v>252</v>
      </c>
      <c r="Q957" t="s">
        <v>257</v>
      </c>
      <c r="R957" s="111">
        <v>45075</v>
      </c>
      <c r="W957">
        <v>0</v>
      </c>
      <c r="X957">
        <v>0</v>
      </c>
      <c r="Y957">
        <v>0</v>
      </c>
      <c r="Z957">
        <f t="shared" si="14"/>
        <v>0</v>
      </c>
    </row>
    <row r="958" spans="1:26">
      <c r="A958" t="s">
        <v>246</v>
      </c>
      <c r="B958" t="s">
        <v>4962</v>
      </c>
      <c r="C958" t="s">
        <v>4963</v>
      </c>
      <c r="D958" t="s">
        <v>264</v>
      </c>
      <c r="E958" t="s">
        <v>54</v>
      </c>
      <c r="F958">
        <v>11470788</v>
      </c>
      <c r="G958">
        <v>45071</v>
      </c>
      <c r="H958" t="s">
        <v>4968</v>
      </c>
      <c r="I958" t="s">
        <v>271</v>
      </c>
      <c r="J958" t="s">
        <v>249</v>
      </c>
      <c r="K958" t="s">
        <v>250</v>
      </c>
      <c r="L958" t="s">
        <v>251</v>
      </c>
      <c r="O958" s="111">
        <v>45072</v>
      </c>
      <c r="P958" t="s">
        <v>252</v>
      </c>
      <c r="Q958" t="s">
        <v>253</v>
      </c>
      <c r="R958" s="111">
        <v>45075</v>
      </c>
      <c r="W958">
        <v>0</v>
      </c>
      <c r="X958">
        <v>0</v>
      </c>
      <c r="Y958">
        <v>3157.2</v>
      </c>
      <c r="Z958">
        <f t="shared" si="14"/>
        <v>3157.2</v>
      </c>
    </row>
    <row r="959" spans="1:26">
      <c r="A959" t="s">
        <v>246</v>
      </c>
      <c r="B959" t="s">
        <v>2220</v>
      </c>
      <c r="C959" t="s">
        <v>2221</v>
      </c>
      <c r="D959" t="s">
        <v>264</v>
      </c>
      <c r="E959" t="s">
        <v>54</v>
      </c>
      <c r="F959">
        <v>12519176</v>
      </c>
      <c r="G959">
        <v>45075</v>
      </c>
      <c r="H959" t="s">
        <v>4969</v>
      </c>
      <c r="I959" t="s">
        <v>271</v>
      </c>
      <c r="J959" t="s">
        <v>249</v>
      </c>
      <c r="K959" t="s">
        <v>250</v>
      </c>
      <c r="L959" t="s">
        <v>251</v>
      </c>
      <c r="O959" s="111">
        <v>45075</v>
      </c>
      <c r="P959" t="s">
        <v>252</v>
      </c>
      <c r="Q959" t="s">
        <v>253</v>
      </c>
      <c r="R959" s="111">
        <v>45076</v>
      </c>
      <c r="W959">
        <v>0</v>
      </c>
      <c r="X959">
        <v>0</v>
      </c>
      <c r="Y959">
        <v>1.01</v>
      </c>
      <c r="Z959">
        <f t="shared" si="14"/>
        <v>1.01</v>
      </c>
    </row>
    <row r="960" spans="1:26">
      <c r="A960" t="s">
        <v>246</v>
      </c>
      <c r="B960" t="s">
        <v>2186</v>
      </c>
      <c r="C960" t="s">
        <v>2187</v>
      </c>
      <c r="D960" t="s">
        <v>264</v>
      </c>
      <c r="E960" t="s">
        <v>54</v>
      </c>
      <c r="F960">
        <v>12531192</v>
      </c>
      <c r="G960">
        <v>45075</v>
      </c>
      <c r="H960" t="s">
        <v>4970</v>
      </c>
      <c r="I960" t="s">
        <v>255</v>
      </c>
      <c r="L960" t="s">
        <v>251</v>
      </c>
      <c r="O960" s="111">
        <v>45075</v>
      </c>
      <c r="P960" t="s">
        <v>252</v>
      </c>
      <c r="Q960" t="s">
        <v>253</v>
      </c>
      <c r="R960" s="111">
        <v>45076</v>
      </c>
      <c r="W960">
        <v>0</v>
      </c>
      <c r="X960">
        <v>0</v>
      </c>
      <c r="Y960">
        <v>171.5</v>
      </c>
      <c r="Z960">
        <f t="shared" si="14"/>
        <v>171.5</v>
      </c>
    </row>
    <row r="961" spans="1:26">
      <c r="A961" t="s">
        <v>246</v>
      </c>
      <c r="B961" t="s">
        <v>2211</v>
      </c>
      <c r="C961" t="s">
        <v>2212</v>
      </c>
      <c r="D961" t="s">
        <v>4538</v>
      </c>
      <c r="E961" t="s">
        <v>1528</v>
      </c>
      <c r="F961">
        <v>12374767</v>
      </c>
      <c r="G961">
        <v>45042</v>
      </c>
      <c r="H961" t="s">
        <v>4539</v>
      </c>
      <c r="I961" t="s">
        <v>255</v>
      </c>
      <c r="J961" t="s">
        <v>249</v>
      </c>
      <c r="K961" t="s">
        <v>250</v>
      </c>
      <c r="L961" t="s">
        <v>251</v>
      </c>
      <c r="O961" s="111">
        <v>45043</v>
      </c>
      <c r="P961" t="s">
        <v>252</v>
      </c>
      <c r="Q961" t="s">
        <v>257</v>
      </c>
      <c r="R961" s="111">
        <v>45052</v>
      </c>
      <c r="W961">
        <v>0</v>
      </c>
      <c r="X961">
        <v>0</v>
      </c>
      <c r="Y961">
        <v>0</v>
      </c>
      <c r="Z961">
        <f t="shared" si="14"/>
        <v>0</v>
      </c>
    </row>
    <row r="962" spans="1:26">
      <c r="A962" t="s">
        <v>246</v>
      </c>
      <c r="B962" t="s">
        <v>2202</v>
      </c>
      <c r="C962" t="s">
        <v>2203</v>
      </c>
      <c r="D962" t="s">
        <v>4399</v>
      </c>
      <c r="E962" t="s">
        <v>1528</v>
      </c>
      <c r="F962">
        <v>11779654</v>
      </c>
      <c r="G962">
        <v>45026</v>
      </c>
      <c r="H962" t="s">
        <v>4540</v>
      </c>
      <c r="I962" t="s">
        <v>255</v>
      </c>
      <c r="J962" t="s">
        <v>249</v>
      </c>
      <c r="K962" t="s">
        <v>250</v>
      </c>
      <c r="L962" t="s">
        <v>251</v>
      </c>
      <c r="O962" s="111">
        <v>45026</v>
      </c>
      <c r="P962" t="s">
        <v>252</v>
      </c>
      <c r="Q962" t="s">
        <v>253</v>
      </c>
      <c r="R962" s="111">
        <v>45027</v>
      </c>
      <c r="W962">
        <v>0</v>
      </c>
      <c r="X962">
        <v>1514</v>
      </c>
      <c r="Y962">
        <v>2657.5</v>
      </c>
      <c r="Z962">
        <f t="shared" si="14"/>
        <v>4171.5</v>
      </c>
    </row>
    <row r="963" spans="1:26">
      <c r="A963" t="s">
        <v>246</v>
      </c>
      <c r="B963" t="s">
        <v>2202</v>
      </c>
      <c r="C963" t="s">
        <v>2203</v>
      </c>
      <c r="D963" t="s">
        <v>4399</v>
      </c>
      <c r="E963" t="s">
        <v>1528</v>
      </c>
      <c r="F963">
        <v>12348251</v>
      </c>
      <c r="G963">
        <v>45026</v>
      </c>
      <c r="H963" t="s">
        <v>4541</v>
      </c>
      <c r="I963" t="s">
        <v>255</v>
      </c>
      <c r="J963" t="s">
        <v>249</v>
      </c>
      <c r="K963" t="s">
        <v>250</v>
      </c>
      <c r="L963" t="s">
        <v>251</v>
      </c>
      <c r="O963" s="111">
        <v>45026</v>
      </c>
      <c r="P963" t="s">
        <v>252</v>
      </c>
      <c r="Q963" t="s">
        <v>253</v>
      </c>
      <c r="R963" s="111">
        <v>45027</v>
      </c>
      <c r="W963">
        <v>0</v>
      </c>
      <c r="X963">
        <v>521.20000000000005</v>
      </c>
      <c r="Y963">
        <v>1420</v>
      </c>
      <c r="Z963">
        <f t="shared" ref="Z963:Z1026" si="15">SUM(W963:Y963)</f>
        <v>1941.2</v>
      </c>
    </row>
    <row r="964" spans="1:26">
      <c r="A964" t="s">
        <v>246</v>
      </c>
      <c r="B964" t="s">
        <v>2202</v>
      </c>
      <c r="C964" t="s">
        <v>2203</v>
      </c>
      <c r="D964" t="s">
        <v>4399</v>
      </c>
      <c r="E964" t="s">
        <v>1528</v>
      </c>
      <c r="F964">
        <v>12357018</v>
      </c>
      <c r="G964">
        <v>45028</v>
      </c>
      <c r="H964" t="s">
        <v>4542</v>
      </c>
      <c r="I964" t="s">
        <v>255</v>
      </c>
      <c r="J964" t="s">
        <v>249</v>
      </c>
      <c r="K964" t="s">
        <v>250</v>
      </c>
      <c r="L964" t="s">
        <v>251</v>
      </c>
      <c r="O964" s="111">
        <v>45029</v>
      </c>
      <c r="P964" t="s">
        <v>252</v>
      </c>
      <c r="Q964" t="s">
        <v>253</v>
      </c>
      <c r="R964" s="111">
        <v>45033</v>
      </c>
      <c r="W964">
        <v>0</v>
      </c>
      <c r="X964">
        <v>176</v>
      </c>
      <c r="Y964">
        <v>115</v>
      </c>
      <c r="Z964">
        <f t="shared" si="15"/>
        <v>291</v>
      </c>
    </row>
    <row r="965" spans="1:26">
      <c r="A965" t="s">
        <v>246</v>
      </c>
      <c r="B965" t="s">
        <v>4971</v>
      </c>
      <c r="C965" t="s">
        <v>4972</v>
      </c>
      <c r="D965" t="s">
        <v>4399</v>
      </c>
      <c r="E965" t="s">
        <v>1528</v>
      </c>
      <c r="F965">
        <v>12549097</v>
      </c>
      <c r="G965">
        <v>45076</v>
      </c>
      <c r="H965" t="s">
        <v>4973</v>
      </c>
      <c r="I965" t="s">
        <v>271</v>
      </c>
      <c r="J965" t="s">
        <v>249</v>
      </c>
      <c r="K965" t="s">
        <v>250</v>
      </c>
      <c r="L965" t="s">
        <v>251</v>
      </c>
      <c r="O965" s="111">
        <v>45076</v>
      </c>
      <c r="P965" t="s">
        <v>252</v>
      </c>
      <c r="Q965" t="s">
        <v>253</v>
      </c>
      <c r="R965" s="111">
        <v>45076</v>
      </c>
      <c r="W965">
        <v>0</v>
      </c>
      <c r="X965">
        <v>0</v>
      </c>
      <c r="Y965">
        <v>43</v>
      </c>
      <c r="Z965">
        <f t="shared" si="15"/>
        <v>43</v>
      </c>
    </row>
    <row r="966" spans="1:26">
      <c r="A966" t="s">
        <v>246</v>
      </c>
      <c r="B966" t="s">
        <v>4974</v>
      </c>
      <c r="C966" t="s">
        <v>4975</v>
      </c>
      <c r="D966" t="s">
        <v>741</v>
      </c>
      <c r="E966" t="s">
        <v>46</v>
      </c>
      <c r="F966">
        <v>12531031</v>
      </c>
      <c r="G966">
        <v>45071</v>
      </c>
      <c r="H966" t="s">
        <v>4976</v>
      </c>
      <c r="I966" t="s">
        <v>248</v>
      </c>
      <c r="J966" t="s">
        <v>249</v>
      </c>
      <c r="K966" t="s">
        <v>250</v>
      </c>
      <c r="L966" t="s">
        <v>251</v>
      </c>
      <c r="O966" s="111">
        <v>45071</v>
      </c>
      <c r="P966" t="s">
        <v>252</v>
      </c>
      <c r="Q966" t="s">
        <v>257</v>
      </c>
      <c r="R966" s="111"/>
      <c r="W966">
        <v>0</v>
      </c>
      <c r="X966">
        <v>0</v>
      </c>
      <c r="Y966">
        <v>0</v>
      </c>
      <c r="Z966">
        <f t="shared" si="15"/>
        <v>0</v>
      </c>
    </row>
    <row r="967" spans="1:26">
      <c r="A967" t="s">
        <v>246</v>
      </c>
      <c r="B967">
        <v>9900269497</v>
      </c>
      <c r="C967" t="s">
        <v>2325</v>
      </c>
      <c r="D967" t="s">
        <v>4288</v>
      </c>
      <c r="E967" t="s">
        <v>1528</v>
      </c>
      <c r="F967">
        <v>12356940</v>
      </c>
      <c r="G967">
        <v>45028</v>
      </c>
      <c r="H967" t="s">
        <v>4543</v>
      </c>
      <c r="I967" t="s">
        <v>255</v>
      </c>
      <c r="J967" t="s">
        <v>249</v>
      </c>
      <c r="K967" t="s">
        <v>250</v>
      </c>
      <c r="L967" t="s">
        <v>251</v>
      </c>
      <c r="O967" s="111">
        <v>45028</v>
      </c>
      <c r="P967" t="s">
        <v>252</v>
      </c>
      <c r="Q967" t="s">
        <v>253</v>
      </c>
      <c r="R967" s="111">
        <v>45035</v>
      </c>
      <c r="W967">
        <v>0</v>
      </c>
      <c r="X967">
        <v>0</v>
      </c>
      <c r="Y967">
        <v>163.30000000000001</v>
      </c>
      <c r="Z967">
        <f t="shared" si="15"/>
        <v>163.30000000000001</v>
      </c>
    </row>
    <row r="968" spans="1:26">
      <c r="A968" t="s">
        <v>246</v>
      </c>
      <c r="B968">
        <v>71439012458</v>
      </c>
      <c r="C968" t="s">
        <v>4134</v>
      </c>
      <c r="D968" t="s">
        <v>4288</v>
      </c>
      <c r="E968" t="s">
        <v>1528</v>
      </c>
      <c r="F968">
        <v>12357289</v>
      </c>
      <c r="G968">
        <v>45028</v>
      </c>
      <c r="H968" t="s">
        <v>4544</v>
      </c>
      <c r="I968" t="s">
        <v>255</v>
      </c>
      <c r="J968" t="s">
        <v>249</v>
      </c>
      <c r="K968" t="s">
        <v>250</v>
      </c>
      <c r="L968" t="s">
        <v>251</v>
      </c>
      <c r="O968" s="111">
        <v>45029</v>
      </c>
      <c r="P968" t="s">
        <v>252</v>
      </c>
      <c r="Q968" t="s">
        <v>253</v>
      </c>
      <c r="R968" s="111">
        <v>45035</v>
      </c>
      <c r="W968">
        <v>0</v>
      </c>
      <c r="X968">
        <v>586</v>
      </c>
      <c r="Y968">
        <v>1678.98</v>
      </c>
      <c r="Z968">
        <f t="shared" si="15"/>
        <v>2264.98</v>
      </c>
    </row>
    <row r="969" spans="1:26">
      <c r="A969" t="s">
        <v>246</v>
      </c>
      <c r="B969">
        <v>80617492468</v>
      </c>
      <c r="C969" t="s">
        <v>2152</v>
      </c>
      <c r="D969" t="s">
        <v>4288</v>
      </c>
      <c r="E969" t="s">
        <v>1528</v>
      </c>
      <c r="F969">
        <v>12378793</v>
      </c>
      <c r="G969">
        <v>45034</v>
      </c>
      <c r="H969" t="s">
        <v>4545</v>
      </c>
      <c r="I969" t="s">
        <v>255</v>
      </c>
      <c r="J969" t="s">
        <v>249</v>
      </c>
      <c r="K969" t="s">
        <v>268</v>
      </c>
      <c r="L969" t="s">
        <v>251</v>
      </c>
      <c r="O969" s="111">
        <v>45035</v>
      </c>
      <c r="P969" t="s">
        <v>252</v>
      </c>
      <c r="Q969" t="s">
        <v>253</v>
      </c>
      <c r="R969" s="111">
        <v>45041</v>
      </c>
      <c r="W969">
        <v>0</v>
      </c>
      <c r="X969">
        <v>6607</v>
      </c>
      <c r="Y969">
        <v>32497.5</v>
      </c>
      <c r="Z969">
        <f t="shared" si="15"/>
        <v>39104.5</v>
      </c>
    </row>
    <row r="970" spans="1:26">
      <c r="A970" t="s">
        <v>246</v>
      </c>
      <c r="B970" t="s">
        <v>2211</v>
      </c>
      <c r="C970" t="s">
        <v>2212</v>
      </c>
      <c r="D970" t="s">
        <v>4288</v>
      </c>
      <c r="E970" t="s">
        <v>1528</v>
      </c>
      <c r="F970">
        <v>12378927</v>
      </c>
      <c r="G970">
        <v>45034</v>
      </c>
      <c r="H970" t="s">
        <v>4546</v>
      </c>
      <c r="I970" t="s">
        <v>255</v>
      </c>
      <c r="L970" t="s">
        <v>251</v>
      </c>
      <c r="O970" s="111">
        <v>45034</v>
      </c>
      <c r="P970" t="s">
        <v>252</v>
      </c>
      <c r="Q970" t="s">
        <v>263</v>
      </c>
      <c r="R970" s="111">
        <v>45035</v>
      </c>
      <c r="W970">
        <v>0</v>
      </c>
      <c r="X970">
        <v>115</v>
      </c>
      <c r="Y970">
        <v>0</v>
      </c>
      <c r="Z970">
        <f t="shared" si="15"/>
        <v>115</v>
      </c>
    </row>
    <row r="971" spans="1:26">
      <c r="A971" t="s">
        <v>246</v>
      </c>
      <c r="B971">
        <v>9900269497</v>
      </c>
      <c r="C971" t="s">
        <v>2325</v>
      </c>
      <c r="D971" t="s">
        <v>4288</v>
      </c>
      <c r="E971" t="s">
        <v>1528</v>
      </c>
      <c r="F971">
        <v>12379263</v>
      </c>
      <c r="G971">
        <v>45034</v>
      </c>
      <c r="H971" t="s">
        <v>4547</v>
      </c>
      <c r="I971" t="s">
        <v>255</v>
      </c>
      <c r="J971" t="s">
        <v>249</v>
      </c>
      <c r="K971" t="s">
        <v>250</v>
      </c>
      <c r="L971" t="s">
        <v>251</v>
      </c>
      <c r="O971" s="111">
        <v>45034</v>
      </c>
      <c r="P971" t="s">
        <v>252</v>
      </c>
      <c r="Q971" t="s">
        <v>282</v>
      </c>
      <c r="R971" s="111">
        <v>45035</v>
      </c>
      <c r="W971">
        <v>0</v>
      </c>
      <c r="X971">
        <v>1</v>
      </c>
      <c r="Y971">
        <v>0</v>
      </c>
      <c r="Z971">
        <f t="shared" si="15"/>
        <v>1</v>
      </c>
    </row>
    <row r="972" spans="1:26">
      <c r="A972" t="s">
        <v>246</v>
      </c>
      <c r="B972" t="s">
        <v>2211</v>
      </c>
      <c r="C972" t="s">
        <v>2212</v>
      </c>
      <c r="D972" t="s">
        <v>4288</v>
      </c>
      <c r="E972" t="s">
        <v>1528</v>
      </c>
      <c r="F972">
        <v>12414478</v>
      </c>
      <c r="G972">
        <v>45043</v>
      </c>
      <c r="H972" t="s">
        <v>4548</v>
      </c>
      <c r="I972" t="s">
        <v>255</v>
      </c>
      <c r="J972" t="s">
        <v>249</v>
      </c>
      <c r="K972" t="s">
        <v>250</v>
      </c>
      <c r="L972" t="s">
        <v>251</v>
      </c>
      <c r="O972" s="111">
        <v>45043</v>
      </c>
      <c r="P972" t="s">
        <v>252</v>
      </c>
      <c r="Q972" t="s">
        <v>253</v>
      </c>
      <c r="R972" s="111">
        <v>45044</v>
      </c>
      <c r="W972">
        <v>0</v>
      </c>
      <c r="X972">
        <v>0</v>
      </c>
      <c r="Y972">
        <v>1000</v>
      </c>
      <c r="Z972">
        <f t="shared" si="15"/>
        <v>1000</v>
      </c>
    </row>
    <row r="973" spans="1:26">
      <c r="A973" t="s">
        <v>246</v>
      </c>
      <c r="B973">
        <v>664097138</v>
      </c>
      <c r="C973" t="s">
        <v>2299</v>
      </c>
      <c r="D973" t="s">
        <v>57</v>
      </c>
      <c r="E973" t="s">
        <v>58</v>
      </c>
      <c r="F973">
        <v>12122431</v>
      </c>
      <c r="G973">
        <v>44979</v>
      </c>
      <c r="H973" t="s">
        <v>3575</v>
      </c>
      <c r="I973" t="s">
        <v>255</v>
      </c>
      <c r="J973" t="s">
        <v>249</v>
      </c>
      <c r="K973" t="s">
        <v>250</v>
      </c>
      <c r="L973" t="s">
        <v>251</v>
      </c>
      <c r="O973" s="111">
        <v>44986</v>
      </c>
      <c r="P973" t="s">
        <v>252</v>
      </c>
      <c r="Q973" t="s">
        <v>253</v>
      </c>
      <c r="R973" s="111">
        <v>44987</v>
      </c>
      <c r="W973">
        <v>2824.8</v>
      </c>
      <c r="X973">
        <v>1324.04</v>
      </c>
      <c r="Y973">
        <v>1657.75</v>
      </c>
      <c r="Z973">
        <f t="shared" si="15"/>
        <v>5806.59</v>
      </c>
    </row>
    <row r="974" spans="1:26">
      <c r="A974" t="s">
        <v>246</v>
      </c>
      <c r="B974">
        <v>70589751166</v>
      </c>
      <c r="C974" t="s">
        <v>2294</v>
      </c>
      <c r="D974" t="s">
        <v>57</v>
      </c>
      <c r="E974" t="s">
        <v>58</v>
      </c>
      <c r="F974">
        <v>10270896</v>
      </c>
      <c r="G974">
        <v>44986</v>
      </c>
      <c r="H974" t="s">
        <v>3567</v>
      </c>
      <c r="I974" t="s">
        <v>255</v>
      </c>
      <c r="J974" t="s">
        <v>249</v>
      </c>
      <c r="K974" t="s">
        <v>250</v>
      </c>
      <c r="L974" t="s">
        <v>251</v>
      </c>
      <c r="O974" s="111">
        <v>44986</v>
      </c>
      <c r="P974" t="s">
        <v>252</v>
      </c>
      <c r="Q974" t="s">
        <v>253</v>
      </c>
      <c r="R974" s="111">
        <v>44987</v>
      </c>
      <c r="W974">
        <v>4040</v>
      </c>
      <c r="X974">
        <v>3361.25</v>
      </c>
      <c r="Y974">
        <v>2838.99</v>
      </c>
      <c r="Z974">
        <f t="shared" si="15"/>
        <v>10240.24</v>
      </c>
    </row>
    <row r="975" spans="1:26">
      <c r="A975" t="s">
        <v>246</v>
      </c>
      <c r="B975">
        <v>61022616153</v>
      </c>
      <c r="C975" t="s">
        <v>2343</v>
      </c>
      <c r="D975" t="s">
        <v>57</v>
      </c>
      <c r="E975" t="s">
        <v>58</v>
      </c>
      <c r="F975">
        <v>12173643</v>
      </c>
      <c r="G975">
        <v>44986</v>
      </c>
      <c r="H975" t="s">
        <v>3584</v>
      </c>
      <c r="I975" t="s">
        <v>255</v>
      </c>
      <c r="L975" t="s">
        <v>251</v>
      </c>
      <c r="O975" s="111">
        <v>44986</v>
      </c>
      <c r="P975" t="s">
        <v>252</v>
      </c>
      <c r="Q975" t="s">
        <v>263</v>
      </c>
      <c r="R975" s="111">
        <v>44986</v>
      </c>
      <c r="W975">
        <v>1338</v>
      </c>
      <c r="X975">
        <v>0</v>
      </c>
      <c r="Y975">
        <v>0</v>
      </c>
      <c r="Z975">
        <f t="shared" si="15"/>
        <v>1338</v>
      </c>
    </row>
    <row r="976" spans="1:26">
      <c r="A976" t="s">
        <v>246</v>
      </c>
      <c r="B976">
        <v>4312367124</v>
      </c>
      <c r="C976" t="s">
        <v>2359</v>
      </c>
      <c r="D976" t="s">
        <v>57</v>
      </c>
      <c r="E976" t="s">
        <v>58</v>
      </c>
      <c r="F976">
        <v>12183352</v>
      </c>
      <c r="G976">
        <v>44986</v>
      </c>
      <c r="H976" t="s">
        <v>3587</v>
      </c>
      <c r="I976" t="s">
        <v>256</v>
      </c>
      <c r="J976" t="s">
        <v>249</v>
      </c>
      <c r="K976" t="s">
        <v>268</v>
      </c>
      <c r="L976" t="s">
        <v>251</v>
      </c>
      <c r="O976" s="111">
        <v>44986</v>
      </c>
      <c r="P976" t="s">
        <v>252</v>
      </c>
      <c r="Q976" t="s">
        <v>253</v>
      </c>
      <c r="R976" s="111">
        <v>44987</v>
      </c>
      <c r="W976">
        <v>996</v>
      </c>
      <c r="X976">
        <v>9496.5</v>
      </c>
      <c r="Y976">
        <v>6041</v>
      </c>
      <c r="Z976">
        <f t="shared" si="15"/>
        <v>16533.5</v>
      </c>
    </row>
    <row r="977" spans="1:26">
      <c r="A977" t="s">
        <v>246</v>
      </c>
      <c r="B977">
        <v>10439312604</v>
      </c>
      <c r="C977" t="s">
        <v>2275</v>
      </c>
      <c r="D977" t="s">
        <v>57</v>
      </c>
      <c r="E977" t="s">
        <v>58</v>
      </c>
      <c r="F977">
        <v>12183533</v>
      </c>
      <c r="G977">
        <v>44986</v>
      </c>
      <c r="H977" t="s">
        <v>3588</v>
      </c>
      <c r="I977" t="s">
        <v>255</v>
      </c>
      <c r="L977" t="s">
        <v>251</v>
      </c>
      <c r="O977" s="111">
        <v>44986</v>
      </c>
      <c r="P977" t="s">
        <v>252</v>
      </c>
      <c r="Q977" t="s">
        <v>263</v>
      </c>
      <c r="R977" s="111">
        <v>44987</v>
      </c>
      <c r="W977">
        <v>1622.2</v>
      </c>
      <c r="X977">
        <v>3115.05</v>
      </c>
      <c r="Y977">
        <v>0</v>
      </c>
      <c r="Z977">
        <f t="shared" si="15"/>
        <v>4737.25</v>
      </c>
    </row>
    <row r="978" spans="1:26">
      <c r="A978" t="s">
        <v>246</v>
      </c>
      <c r="B978">
        <v>4312367124</v>
      </c>
      <c r="C978" t="s">
        <v>2359</v>
      </c>
      <c r="D978" t="s">
        <v>57</v>
      </c>
      <c r="E978" t="s">
        <v>58</v>
      </c>
      <c r="F978">
        <v>12164296</v>
      </c>
      <c r="G978">
        <v>44986</v>
      </c>
      <c r="H978" t="s">
        <v>3580</v>
      </c>
      <c r="I978" t="s">
        <v>255</v>
      </c>
      <c r="J978" t="s">
        <v>249</v>
      </c>
      <c r="K978" t="s">
        <v>250</v>
      </c>
      <c r="L978" t="s">
        <v>251</v>
      </c>
      <c r="O978" s="111">
        <v>44986</v>
      </c>
      <c r="P978" t="s">
        <v>252</v>
      </c>
      <c r="Q978" t="s">
        <v>253</v>
      </c>
      <c r="R978" s="111">
        <v>44987</v>
      </c>
      <c r="W978">
        <v>6872</v>
      </c>
      <c r="X978">
        <v>10552</v>
      </c>
      <c r="Y978">
        <v>6074.55</v>
      </c>
      <c r="Z978">
        <f t="shared" si="15"/>
        <v>23498.55</v>
      </c>
    </row>
    <row r="979" spans="1:26">
      <c r="A979" t="s">
        <v>246</v>
      </c>
      <c r="B979">
        <v>27184870204</v>
      </c>
      <c r="C979" t="s">
        <v>2337</v>
      </c>
      <c r="D979" t="s">
        <v>57</v>
      </c>
      <c r="E979" t="s">
        <v>58</v>
      </c>
      <c r="F979">
        <v>11311907</v>
      </c>
      <c r="G979">
        <v>44986</v>
      </c>
      <c r="H979" t="s">
        <v>3569</v>
      </c>
      <c r="I979" t="s">
        <v>248</v>
      </c>
      <c r="J979" t="s">
        <v>249</v>
      </c>
      <c r="K979" t="s">
        <v>268</v>
      </c>
      <c r="L979" t="s">
        <v>251</v>
      </c>
      <c r="O979" s="111">
        <v>44986</v>
      </c>
      <c r="P979" t="s">
        <v>252</v>
      </c>
      <c r="Q979" t="s">
        <v>253</v>
      </c>
      <c r="R979" s="111">
        <v>44987</v>
      </c>
      <c r="W979">
        <v>1494.95</v>
      </c>
      <c r="X979">
        <v>3084.89</v>
      </c>
      <c r="Y979">
        <v>2654.92</v>
      </c>
      <c r="Z979">
        <f t="shared" si="15"/>
        <v>7234.76</v>
      </c>
    </row>
    <row r="980" spans="1:26">
      <c r="A980" t="s">
        <v>246</v>
      </c>
      <c r="B980">
        <v>664097138</v>
      </c>
      <c r="C980" t="s">
        <v>2299</v>
      </c>
      <c r="D980" t="s">
        <v>57</v>
      </c>
      <c r="E980" t="s">
        <v>58</v>
      </c>
      <c r="F980">
        <v>12184039</v>
      </c>
      <c r="G980">
        <v>44986</v>
      </c>
      <c r="H980" t="s">
        <v>3589</v>
      </c>
      <c r="I980" t="s">
        <v>255</v>
      </c>
      <c r="J980" t="s">
        <v>249</v>
      </c>
      <c r="K980" t="s">
        <v>250</v>
      </c>
      <c r="L980" t="s">
        <v>251</v>
      </c>
      <c r="O980" s="111">
        <v>44992</v>
      </c>
      <c r="P980" t="s">
        <v>252</v>
      </c>
      <c r="Q980" t="s">
        <v>253</v>
      </c>
      <c r="R980" s="111">
        <v>44993</v>
      </c>
      <c r="W980">
        <v>17629.099999999999</v>
      </c>
      <c r="X980">
        <v>35213.22</v>
      </c>
      <c r="Y980">
        <v>36209.19</v>
      </c>
      <c r="Z980">
        <f t="shared" si="15"/>
        <v>89051.510000000009</v>
      </c>
    </row>
    <row r="981" spans="1:26">
      <c r="A981" t="s">
        <v>246</v>
      </c>
      <c r="B981">
        <v>6589394164</v>
      </c>
      <c r="C981" t="s">
        <v>2314</v>
      </c>
      <c r="D981" t="s">
        <v>57</v>
      </c>
      <c r="E981" t="s">
        <v>58</v>
      </c>
      <c r="F981">
        <v>12189309</v>
      </c>
      <c r="G981">
        <v>44987</v>
      </c>
      <c r="H981" t="s">
        <v>3591</v>
      </c>
      <c r="I981" t="s">
        <v>255</v>
      </c>
      <c r="J981" t="s">
        <v>249</v>
      </c>
      <c r="K981" t="s">
        <v>250</v>
      </c>
      <c r="L981" t="s">
        <v>251</v>
      </c>
      <c r="O981" s="111">
        <v>44987</v>
      </c>
      <c r="P981" t="s">
        <v>252</v>
      </c>
      <c r="Q981" t="s">
        <v>253</v>
      </c>
      <c r="R981" s="111">
        <v>44988</v>
      </c>
      <c r="W981">
        <v>1040.29</v>
      </c>
      <c r="X981">
        <v>1564.59</v>
      </c>
      <c r="Y981">
        <v>995</v>
      </c>
      <c r="Z981">
        <f t="shared" si="15"/>
        <v>3599.88</v>
      </c>
    </row>
    <row r="982" spans="1:26">
      <c r="A982" t="s">
        <v>246</v>
      </c>
      <c r="B982">
        <v>70589751166</v>
      </c>
      <c r="C982" t="s">
        <v>2294</v>
      </c>
      <c r="D982" t="s">
        <v>57</v>
      </c>
      <c r="E982" t="s">
        <v>58</v>
      </c>
      <c r="F982">
        <v>12189687</v>
      </c>
      <c r="G982">
        <v>44987</v>
      </c>
      <c r="H982" t="s">
        <v>3593</v>
      </c>
      <c r="I982" t="s">
        <v>255</v>
      </c>
      <c r="J982" t="s">
        <v>249</v>
      </c>
      <c r="K982" t="s">
        <v>250</v>
      </c>
      <c r="L982" t="s">
        <v>251</v>
      </c>
      <c r="O982" s="111">
        <v>44987</v>
      </c>
      <c r="P982" t="s">
        <v>252</v>
      </c>
      <c r="Q982" t="s">
        <v>282</v>
      </c>
      <c r="R982" s="111">
        <v>44988</v>
      </c>
      <c r="W982">
        <v>53</v>
      </c>
      <c r="X982">
        <v>0</v>
      </c>
      <c r="Y982">
        <v>0</v>
      </c>
      <c r="Z982">
        <f t="shared" si="15"/>
        <v>53</v>
      </c>
    </row>
    <row r="983" spans="1:26">
      <c r="A983" t="s">
        <v>246</v>
      </c>
      <c r="B983">
        <v>70589751166</v>
      </c>
      <c r="C983" t="s">
        <v>2294</v>
      </c>
      <c r="D983" t="s">
        <v>57</v>
      </c>
      <c r="E983" t="s">
        <v>58</v>
      </c>
      <c r="F983">
        <v>12190045</v>
      </c>
      <c r="G983">
        <v>44987</v>
      </c>
      <c r="H983" t="s">
        <v>3595</v>
      </c>
      <c r="I983" t="s">
        <v>255</v>
      </c>
      <c r="J983" t="s">
        <v>249</v>
      </c>
      <c r="K983" t="s">
        <v>250</v>
      </c>
      <c r="L983" t="s">
        <v>251</v>
      </c>
      <c r="O983" s="111">
        <v>44987</v>
      </c>
      <c r="P983" t="s">
        <v>252</v>
      </c>
      <c r="Q983" t="s">
        <v>253</v>
      </c>
      <c r="R983" s="111">
        <v>44988</v>
      </c>
      <c r="W983">
        <v>302.5</v>
      </c>
      <c r="X983">
        <v>1029.5</v>
      </c>
      <c r="Y983">
        <v>1313.5</v>
      </c>
      <c r="Z983">
        <f t="shared" si="15"/>
        <v>2645.5</v>
      </c>
    </row>
    <row r="984" spans="1:26">
      <c r="A984" t="s">
        <v>246</v>
      </c>
      <c r="B984">
        <v>94647720187</v>
      </c>
      <c r="C984" t="s">
        <v>2308</v>
      </c>
      <c r="D984" t="s">
        <v>57</v>
      </c>
      <c r="E984" t="s">
        <v>58</v>
      </c>
      <c r="F984">
        <v>12110581</v>
      </c>
      <c r="G984">
        <v>44987</v>
      </c>
      <c r="H984" t="s">
        <v>3572</v>
      </c>
      <c r="I984" t="s">
        <v>255</v>
      </c>
      <c r="J984" t="s">
        <v>249</v>
      </c>
      <c r="K984" t="s">
        <v>268</v>
      </c>
      <c r="L984" t="s">
        <v>251</v>
      </c>
      <c r="O984" s="111">
        <v>44987</v>
      </c>
      <c r="P984" t="s">
        <v>252</v>
      </c>
      <c r="Q984" t="s">
        <v>282</v>
      </c>
      <c r="R984" s="111">
        <v>44988</v>
      </c>
      <c r="W984">
        <v>14891.01</v>
      </c>
      <c r="X984">
        <v>21992.14</v>
      </c>
      <c r="Y984">
        <v>0</v>
      </c>
      <c r="Z984">
        <f t="shared" si="15"/>
        <v>36883.15</v>
      </c>
    </row>
    <row r="985" spans="1:26">
      <c r="A985" t="s">
        <v>246</v>
      </c>
      <c r="B985">
        <v>27184870204</v>
      </c>
      <c r="C985" t="s">
        <v>2337</v>
      </c>
      <c r="D985" t="s">
        <v>57</v>
      </c>
      <c r="E985" t="s">
        <v>58</v>
      </c>
      <c r="F985">
        <v>10468830</v>
      </c>
      <c r="G985">
        <v>44987</v>
      </c>
      <c r="H985" t="s">
        <v>3568</v>
      </c>
      <c r="I985" t="s">
        <v>255</v>
      </c>
      <c r="J985" t="s">
        <v>249</v>
      </c>
      <c r="K985" t="s">
        <v>268</v>
      </c>
      <c r="L985" t="s">
        <v>251</v>
      </c>
      <c r="O985" s="111">
        <v>44987</v>
      </c>
      <c r="P985" t="s">
        <v>252</v>
      </c>
      <c r="Q985" t="s">
        <v>253</v>
      </c>
      <c r="R985" s="111">
        <v>44988</v>
      </c>
      <c r="W985">
        <v>954.5</v>
      </c>
      <c r="X985">
        <v>3876.5</v>
      </c>
      <c r="Y985">
        <v>5773</v>
      </c>
      <c r="Z985">
        <f t="shared" si="15"/>
        <v>10604</v>
      </c>
    </row>
    <row r="986" spans="1:26">
      <c r="A986" t="s">
        <v>246</v>
      </c>
      <c r="B986">
        <v>11664232630</v>
      </c>
      <c r="C986" t="s">
        <v>2288</v>
      </c>
      <c r="D986" t="s">
        <v>57</v>
      </c>
      <c r="E986" t="s">
        <v>58</v>
      </c>
      <c r="F986">
        <v>12190394</v>
      </c>
      <c r="G986">
        <v>44987</v>
      </c>
      <c r="H986" t="s">
        <v>3596</v>
      </c>
      <c r="I986" t="s">
        <v>255</v>
      </c>
      <c r="J986" t="s">
        <v>249</v>
      </c>
      <c r="K986" t="s">
        <v>250</v>
      </c>
      <c r="L986" t="s">
        <v>251</v>
      </c>
      <c r="O986" s="111">
        <v>44987</v>
      </c>
      <c r="P986" t="s">
        <v>252</v>
      </c>
      <c r="Q986" t="s">
        <v>257</v>
      </c>
      <c r="R986" s="111">
        <v>44988</v>
      </c>
      <c r="W986">
        <v>0</v>
      </c>
      <c r="X986">
        <v>0</v>
      </c>
      <c r="Y986">
        <v>0</v>
      </c>
      <c r="Z986">
        <f t="shared" si="15"/>
        <v>0</v>
      </c>
    </row>
    <row r="987" spans="1:26">
      <c r="A987" t="s">
        <v>246</v>
      </c>
      <c r="B987">
        <v>1076392113</v>
      </c>
      <c r="C987" t="s">
        <v>2353</v>
      </c>
      <c r="D987" t="s">
        <v>57</v>
      </c>
      <c r="E987" t="s">
        <v>58</v>
      </c>
      <c r="F987">
        <v>12190688</v>
      </c>
      <c r="G987">
        <v>44987</v>
      </c>
      <c r="H987" t="s">
        <v>3598</v>
      </c>
      <c r="I987" t="s">
        <v>255</v>
      </c>
      <c r="J987" t="s">
        <v>249</v>
      </c>
      <c r="K987" t="s">
        <v>250</v>
      </c>
      <c r="L987" t="s">
        <v>251</v>
      </c>
      <c r="O987" s="111">
        <v>44987</v>
      </c>
      <c r="P987" t="s">
        <v>252</v>
      </c>
      <c r="Q987" t="s">
        <v>253</v>
      </c>
      <c r="R987" s="111">
        <v>44988</v>
      </c>
      <c r="W987">
        <v>7965.45</v>
      </c>
      <c r="X987">
        <v>10846.39</v>
      </c>
      <c r="Y987">
        <v>6796.7</v>
      </c>
      <c r="Z987">
        <f t="shared" si="15"/>
        <v>25608.54</v>
      </c>
    </row>
    <row r="988" spans="1:26">
      <c r="A988" t="s">
        <v>246</v>
      </c>
      <c r="B988">
        <v>6589394164</v>
      </c>
      <c r="C988" t="s">
        <v>2314</v>
      </c>
      <c r="D988" t="s">
        <v>57</v>
      </c>
      <c r="E988" t="s">
        <v>58</v>
      </c>
      <c r="F988">
        <v>12190718</v>
      </c>
      <c r="G988">
        <v>44987</v>
      </c>
      <c r="H988" t="s">
        <v>3599</v>
      </c>
      <c r="I988" t="s">
        <v>260</v>
      </c>
      <c r="L988" t="s">
        <v>251</v>
      </c>
      <c r="O988" s="111">
        <v>44987</v>
      </c>
      <c r="P988" t="s">
        <v>252</v>
      </c>
      <c r="Q988" t="s">
        <v>263</v>
      </c>
      <c r="R988" s="111">
        <v>44988</v>
      </c>
      <c r="W988">
        <v>20</v>
      </c>
      <c r="X988">
        <v>0</v>
      </c>
      <c r="Y988">
        <v>0</v>
      </c>
      <c r="Z988">
        <f t="shared" si="15"/>
        <v>20</v>
      </c>
    </row>
    <row r="989" spans="1:26">
      <c r="A989" t="s">
        <v>246</v>
      </c>
      <c r="B989">
        <v>61022616153</v>
      </c>
      <c r="C989" t="s">
        <v>2343</v>
      </c>
      <c r="D989" t="s">
        <v>57</v>
      </c>
      <c r="E989" t="s">
        <v>58</v>
      </c>
      <c r="F989">
        <v>12166452</v>
      </c>
      <c r="G989">
        <v>44987</v>
      </c>
      <c r="H989" t="s">
        <v>3581</v>
      </c>
      <c r="I989" t="s">
        <v>255</v>
      </c>
      <c r="J989" t="s">
        <v>249</v>
      </c>
      <c r="K989" t="s">
        <v>268</v>
      </c>
      <c r="L989" t="s">
        <v>251</v>
      </c>
      <c r="O989" s="111">
        <v>44991</v>
      </c>
      <c r="P989" t="s">
        <v>252</v>
      </c>
      <c r="Q989" t="s">
        <v>253</v>
      </c>
      <c r="R989" s="111">
        <v>44992</v>
      </c>
      <c r="W989">
        <v>16720</v>
      </c>
      <c r="X989">
        <v>18865</v>
      </c>
      <c r="Y989">
        <v>28100</v>
      </c>
      <c r="Z989">
        <f t="shared" si="15"/>
        <v>63685</v>
      </c>
    </row>
    <row r="990" spans="1:26">
      <c r="A990" t="s">
        <v>246</v>
      </c>
      <c r="B990">
        <v>664097138</v>
      </c>
      <c r="C990" t="s">
        <v>2299</v>
      </c>
      <c r="D990" t="s">
        <v>57</v>
      </c>
      <c r="E990" t="s">
        <v>58</v>
      </c>
      <c r="F990">
        <v>12190543</v>
      </c>
      <c r="G990">
        <v>44987</v>
      </c>
      <c r="H990" t="s">
        <v>3597</v>
      </c>
      <c r="I990" t="s">
        <v>255</v>
      </c>
      <c r="J990" t="s">
        <v>249</v>
      </c>
      <c r="K990" t="s">
        <v>250</v>
      </c>
      <c r="L990" t="s">
        <v>251</v>
      </c>
      <c r="O990" s="111">
        <v>44987</v>
      </c>
      <c r="P990" t="s">
        <v>252</v>
      </c>
      <c r="Q990" t="s">
        <v>253</v>
      </c>
      <c r="R990" s="111">
        <v>44988</v>
      </c>
      <c r="W990">
        <v>1</v>
      </c>
      <c r="X990">
        <v>158</v>
      </c>
      <c r="Y990">
        <v>287</v>
      </c>
      <c r="Z990">
        <f t="shared" si="15"/>
        <v>446</v>
      </c>
    </row>
    <row r="991" spans="1:26">
      <c r="A991" t="s">
        <v>246</v>
      </c>
      <c r="B991">
        <v>6972887143</v>
      </c>
      <c r="C991" t="s">
        <v>2331</v>
      </c>
      <c r="D991" t="s">
        <v>57</v>
      </c>
      <c r="E991" t="s">
        <v>58</v>
      </c>
      <c r="F991">
        <v>12190894</v>
      </c>
      <c r="G991">
        <v>44987</v>
      </c>
      <c r="H991" t="s">
        <v>3600</v>
      </c>
      <c r="I991" t="s">
        <v>260</v>
      </c>
      <c r="L991" t="s">
        <v>251</v>
      </c>
      <c r="O991" s="111">
        <v>44987</v>
      </c>
      <c r="P991" t="s">
        <v>252</v>
      </c>
      <c r="Q991" t="s">
        <v>263</v>
      </c>
      <c r="R991" s="111">
        <v>44988</v>
      </c>
      <c r="W991">
        <v>5432.6</v>
      </c>
      <c r="X991">
        <v>0</v>
      </c>
      <c r="Y991">
        <v>0</v>
      </c>
      <c r="Z991">
        <f t="shared" si="15"/>
        <v>5432.6</v>
      </c>
    </row>
    <row r="992" spans="1:26">
      <c r="A992" t="s">
        <v>246</v>
      </c>
      <c r="B992">
        <v>94647720187</v>
      </c>
      <c r="C992" t="s">
        <v>2308</v>
      </c>
      <c r="D992" t="s">
        <v>57</v>
      </c>
      <c r="E992" t="s">
        <v>58</v>
      </c>
      <c r="F992">
        <v>12189612</v>
      </c>
      <c r="G992">
        <v>44988</v>
      </c>
      <c r="H992" t="s">
        <v>3592</v>
      </c>
      <c r="I992" t="s">
        <v>255</v>
      </c>
      <c r="L992" t="s">
        <v>251</v>
      </c>
      <c r="O992" s="111">
        <v>44988</v>
      </c>
      <c r="P992" t="s">
        <v>252</v>
      </c>
      <c r="Q992" t="s">
        <v>253</v>
      </c>
      <c r="R992" s="111">
        <v>44991</v>
      </c>
      <c r="W992">
        <v>2366.3000000000002</v>
      </c>
      <c r="X992">
        <v>2277.16</v>
      </c>
      <c r="Y992">
        <v>315.39999999999998</v>
      </c>
      <c r="Z992">
        <f t="shared" si="15"/>
        <v>4958.8599999999997</v>
      </c>
    </row>
    <row r="993" spans="1:26">
      <c r="A993" t="s">
        <v>246</v>
      </c>
      <c r="B993">
        <v>6589394164</v>
      </c>
      <c r="C993" t="s">
        <v>2314</v>
      </c>
      <c r="D993" t="s">
        <v>57</v>
      </c>
      <c r="E993" t="s">
        <v>58</v>
      </c>
      <c r="F993">
        <v>12195172</v>
      </c>
      <c r="G993">
        <v>44988</v>
      </c>
      <c r="H993" t="s">
        <v>3602</v>
      </c>
      <c r="I993" t="s">
        <v>255</v>
      </c>
      <c r="J993" t="s">
        <v>249</v>
      </c>
      <c r="K993" t="s">
        <v>250</v>
      </c>
      <c r="L993" t="s">
        <v>251</v>
      </c>
      <c r="O993" s="111">
        <v>44988</v>
      </c>
      <c r="P993" t="s">
        <v>252</v>
      </c>
      <c r="Q993" t="s">
        <v>253</v>
      </c>
      <c r="R993" s="111">
        <v>44991</v>
      </c>
      <c r="W993">
        <v>5721.33</v>
      </c>
      <c r="X993">
        <v>5023.8</v>
      </c>
      <c r="Y993">
        <v>11825.71</v>
      </c>
      <c r="Z993">
        <f t="shared" si="15"/>
        <v>22570.84</v>
      </c>
    </row>
    <row r="994" spans="1:26">
      <c r="A994" t="s">
        <v>246</v>
      </c>
      <c r="B994">
        <v>6972887143</v>
      </c>
      <c r="C994" t="s">
        <v>2331</v>
      </c>
      <c r="D994" t="s">
        <v>57</v>
      </c>
      <c r="E994" t="s">
        <v>58</v>
      </c>
      <c r="F994">
        <v>4786441</v>
      </c>
      <c r="G994">
        <v>44988</v>
      </c>
      <c r="H994" t="s">
        <v>3560</v>
      </c>
      <c r="I994" t="s">
        <v>255</v>
      </c>
      <c r="J994" t="s">
        <v>249</v>
      </c>
      <c r="K994" t="s">
        <v>250</v>
      </c>
      <c r="L994" t="s">
        <v>707</v>
      </c>
      <c r="O994" s="111">
        <v>44988</v>
      </c>
      <c r="P994" t="s">
        <v>252</v>
      </c>
      <c r="Q994" t="s">
        <v>253</v>
      </c>
      <c r="R994" s="111">
        <v>44991</v>
      </c>
      <c r="W994">
        <v>4005.16</v>
      </c>
      <c r="X994">
        <v>9691.0499999999993</v>
      </c>
      <c r="Y994">
        <v>10571.28</v>
      </c>
      <c r="Z994">
        <f t="shared" si="15"/>
        <v>24267.489999999998</v>
      </c>
    </row>
    <row r="995" spans="1:26">
      <c r="A995" t="s">
        <v>246</v>
      </c>
      <c r="B995">
        <v>11664232630</v>
      </c>
      <c r="C995" t="s">
        <v>2288</v>
      </c>
      <c r="D995" t="s">
        <v>57</v>
      </c>
      <c r="E995" t="s">
        <v>58</v>
      </c>
      <c r="F995">
        <v>12148100</v>
      </c>
      <c r="G995">
        <v>44988</v>
      </c>
      <c r="H995" t="s">
        <v>3578</v>
      </c>
      <c r="I995" t="s">
        <v>260</v>
      </c>
      <c r="L995" t="s">
        <v>251</v>
      </c>
      <c r="O995" s="111">
        <v>44988</v>
      </c>
      <c r="P995" t="s">
        <v>252</v>
      </c>
      <c r="Q995" t="s">
        <v>263</v>
      </c>
      <c r="R995" s="111">
        <v>44991</v>
      </c>
      <c r="W995">
        <v>125</v>
      </c>
      <c r="X995">
        <v>0</v>
      </c>
      <c r="Y995">
        <v>0</v>
      </c>
      <c r="Z995">
        <f t="shared" si="15"/>
        <v>125</v>
      </c>
    </row>
    <row r="996" spans="1:26">
      <c r="A996" t="s">
        <v>246</v>
      </c>
      <c r="B996">
        <v>664097138</v>
      </c>
      <c r="C996" t="s">
        <v>2299</v>
      </c>
      <c r="D996" t="s">
        <v>57</v>
      </c>
      <c r="E996" t="s">
        <v>58</v>
      </c>
      <c r="F996">
        <v>12191079</v>
      </c>
      <c r="G996">
        <v>44988</v>
      </c>
      <c r="H996" t="s">
        <v>3601</v>
      </c>
      <c r="I996" t="s">
        <v>255</v>
      </c>
      <c r="J996" t="s">
        <v>249</v>
      </c>
      <c r="K996" t="s">
        <v>250</v>
      </c>
      <c r="L996" t="s">
        <v>251</v>
      </c>
      <c r="O996" s="111">
        <v>44988</v>
      </c>
      <c r="P996" t="s">
        <v>252</v>
      </c>
      <c r="Q996" t="s">
        <v>253</v>
      </c>
      <c r="R996" s="111">
        <v>44991</v>
      </c>
      <c r="W996">
        <v>3327</v>
      </c>
      <c r="X996">
        <v>4990</v>
      </c>
      <c r="Y996">
        <v>7253</v>
      </c>
      <c r="Z996">
        <f t="shared" si="15"/>
        <v>15570</v>
      </c>
    </row>
    <row r="997" spans="1:26">
      <c r="A997" t="s">
        <v>246</v>
      </c>
      <c r="B997">
        <v>4312367124</v>
      </c>
      <c r="C997" t="s">
        <v>2359</v>
      </c>
      <c r="D997" t="s">
        <v>57</v>
      </c>
      <c r="E997" t="s">
        <v>58</v>
      </c>
      <c r="F997">
        <v>12189924</v>
      </c>
      <c r="G997">
        <v>44988</v>
      </c>
      <c r="H997" t="s">
        <v>3594</v>
      </c>
      <c r="I997" t="s">
        <v>255</v>
      </c>
      <c r="J997" t="s">
        <v>249</v>
      </c>
      <c r="K997" t="s">
        <v>268</v>
      </c>
      <c r="L997" t="s">
        <v>251</v>
      </c>
      <c r="O997" s="111">
        <v>44995</v>
      </c>
      <c r="P997" t="s">
        <v>252</v>
      </c>
      <c r="Q997" t="s">
        <v>253</v>
      </c>
      <c r="R997" s="111">
        <v>44998</v>
      </c>
      <c r="W997">
        <v>10097</v>
      </c>
      <c r="X997">
        <v>24736</v>
      </c>
      <c r="Y997">
        <v>30830.79</v>
      </c>
      <c r="Z997">
        <f t="shared" si="15"/>
        <v>65663.790000000008</v>
      </c>
    </row>
    <row r="998" spans="1:26">
      <c r="A998" t="s">
        <v>246</v>
      </c>
      <c r="B998">
        <v>1076392113</v>
      </c>
      <c r="C998" t="s">
        <v>2353</v>
      </c>
      <c r="D998" t="s">
        <v>57</v>
      </c>
      <c r="E998" t="s">
        <v>58</v>
      </c>
      <c r="F998">
        <v>12195960</v>
      </c>
      <c r="G998">
        <v>44988</v>
      </c>
      <c r="H998" t="s">
        <v>3604</v>
      </c>
      <c r="I998" t="s">
        <v>255</v>
      </c>
      <c r="J998" t="s">
        <v>249</v>
      </c>
      <c r="K998" t="s">
        <v>250</v>
      </c>
      <c r="L998" t="s">
        <v>251</v>
      </c>
      <c r="O998" s="111">
        <v>44988</v>
      </c>
      <c r="P998" t="s">
        <v>252</v>
      </c>
      <c r="Q998" t="s">
        <v>253</v>
      </c>
      <c r="R998" s="111">
        <v>44992</v>
      </c>
      <c r="W998">
        <v>2033.4</v>
      </c>
      <c r="X998">
        <v>3008.5</v>
      </c>
      <c r="Y998">
        <v>3078.99</v>
      </c>
      <c r="Z998">
        <f t="shared" si="15"/>
        <v>8120.8899999999994</v>
      </c>
    </row>
    <row r="999" spans="1:26">
      <c r="A999" t="s">
        <v>246</v>
      </c>
      <c r="B999">
        <v>6589394164</v>
      </c>
      <c r="C999" t="s">
        <v>2314</v>
      </c>
      <c r="D999" t="s">
        <v>57</v>
      </c>
      <c r="E999" t="s">
        <v>58</v>
      </c>
      <c r="F999">
        <v>12200179</v>
      </c>
      <c r="G999">
        <v>44991</v>
      </c>
      <c r="H999" t="s">
        <v>3607</v>
      </c>
      <c r="I999" t="s">
        <v>255</v>
      </c>
      <c r="J999" t="s">
        <v>249</v>
      </c>
      <c r="K999" t="s">
        <v>250</v>
      </c>
      <c r="L999" t="s">
        <v>251</v>
      </c>
      <c r="O999" s="111">
        <v>44991</v>
      </c>
      <c r="P999" t="s">
        <v>252</v>
      </c>
      <c r="Q999" t="s">
        <v>257</v>
      </c>
      <c r="R999" s="111"/>
      <c r="W999">
        <v>0</v>
      </c>
      <c r="X999">
        <v>0</v>
      </c>
      <c r="Y999">
        <v>0</v>
      </c>
      <c r="Z999">
        <f t="shared" si="15"/>
        <v>0</v>
      </c>
    </row>
    <row r="1000" spans="1:26">
      <c r="A1000" t="s">
        <v>246</v>
      </c>
      <c r="B1000">
        <v>10439312604</v>
      </c>
      <c r="C1000" t="s">
        <v>2275</v>
      </c>
      <c r="D1000" t="s">
        <v>57</v>
      </c>
      <c r="E1000" t="s">
        <v>58</v>
      </c>
      <c r="F1000">
        <v>12201272</v>
      </c>
      <c r="G1000">
        <v>44991</v>
      </c>
      <c r="H1000" t="s">
        <v>3609</v>
      </c>
      <c r="I1000" t="s">
        <v>255</v>
      </c>
      <c r="J1000" t="s">
        <v>249</v>
      </c>
      <c r="K1000" t="s">
        <v>250</v>
      </c>
      <c r="L1000" t="s">
        <v>251</v>
      </c>
      <c r="O1000" s="111">
        <v>44997</v>
      </c>
      <c r="P1000" t="s">
        <v>252</v>
      </c>
      <c r="Q1000" t="s">
        <v>253</v>
      </c>
      <c r="R1000" s="111">
        <v>44998</v>
      </c>
      <c r="W1000">
        <v>7509.19</v>
      </c>
      <c r="X1000">
        <v>6083.25</v>
      </c>
      <c r="Y1000">
        <v>777.45</v>
      </c>
      <c r="Z1000">
        <f t="shared" si="15"/>
        <v>14369.89</v>
      </c>
    </row>
    <row r="1001" spans="1:26">
      <c r="A1001" t="s">
        <v>246</v>
      </c>
      <c r="B1001">
        <v>11664232630</v>
      </c>
      <c r="C1001" t="s">
        <v>2288</v>
      </c>
      <c r="D1001" t="s">
        <v>57</v>
      </c>
      <c r="E1001" t="s">
        <v>58</v>
      </c>
      <c r="F1001">
        <v>12173942</v>
      </c>
      <c r="G1001">
        <v>44991</v>
      </c>
      <c r="H1001" t="s">
        <v>3585</v>
      </c>
      <c r="I1001" t="s">
        <v>255</v>
      </c>
      <c r="J1001" t="s">
        <v>249</v>
      </c>
      <c r="K1001" t="s">
        <v>268</v>
      </c>
      <c r="L1001" t="s">
        <v>251</v>
      </c>
      <c r="O1001" s="111">
        <v>44992</v>
      </c>
      <c r="P1001" t="s">
        <v>252</v>
      </c>
      <c r="Q1001" t="s">
        <v>253</v>
      </c>
      <c r="R1001" s="111">
        <v>44993</v>
      </c>
      <c r="W1001">
        <v>0</v>
      </c>
      <c r="X1001">
        <v>0</v>
      </c>
      <c r="Y1001">
        <v>300</v>
      </c>
      <c r="Z1001">
        <f t="shared" si="15"/>
        <v>300</v>
      </c>
    </row>
    <row r="1002" spans="1:26">
      <c r="A1002" t="s">
        <v>246</v>
      </c>
      <c r="B1002">
        <v>10439312604</v>
      </c>
      <c r="C1002" t="s">
        <v>2275</v>
      </c>
      <c r="D1002" t="s">
        <v>57</v>
      </c>
      <c r="E1002" t="s">
        <v>58</v>
      </c>
      <c r="F1002">
        <v>12184040</v>
      </c>
      <c r="G1002">
        <v>44991</v>
      </c>
      <c r="H1002" t="s">
        <v>3590</v>
      </c>
      <c r="I1002" t="s">
        <v>255</v>
      </c>
      <c r="J1002" t="s">
        <v>249</v>
      </c>
      <c r="K1002" t="s">
        <v>268</v>
      </c>
      <c r="L1002" t="s">
        <v>251</v>
      </c>
      <c r="O1002" s="111">
        <v>44991</v>
      </c>
      <c r="P1002" t="s">
        <v>252</v>
      </c>
      <c r="Q1002" t="s">
        <v>253</v>
      </c>
      <c r="R1002" s="111">
        <v>44992</v>
      </c>
      <c r="W1002">
        <v>12813.37</v>
      </c>
      <c r="X1002">
        <v>17375.73</v>
      </c>
      <c r="Y1002">
        <v>13591.86</v>
      </c>
      <c r="Z1002">
        <f t="shared" si="15"/>
        <v>43780.959999999999</v>
      </c>
    </row>
    <row r="1003" spans="1:26">
      <c r="A1003" t="s">
        <v>246</v>
      </c>
      <c r="B1003">
        <v>61022616153</v>
      </c>
      <c r="C1003" t="s">
        <v>2343</v>
      </c>
      <c r="D1003" t="s">
        <v>57</v>
      </c>
      <c r="E1003" t="s">
        <v>58</v>
      </c>
      <c r="F1003">
        <v>12200123</v>
      </c>
      <c r="G1003">
        <v>44991</v>
      </c>
      <c r="H1003" t="s">
        <v>3606</v>
      </c>
      <c r="I1003" t="s">
        <v>255</v>
      </c>
      <c r="J1003" t="s">
        <v>249</v>
      </c>
      <c r="K1003" t="s">
        <v>268</v>
      </c>
      <c r="L1003" t="s">
        <v>251</v>
      </c>
      <c r="O1003" s="111">
        <v>44991</v>
      </c>
      <c r="P1003" t="s">
        <v>252</v>
      </c>
      <c r="Q1003" t="s">
        <v>253</v>
      </c>
      <c r="R1003" s="111">
        <v>44992</v>
      </c>
      <c r="W1003">
        <v>26533.69</v>
      </c>
      <c r="X1003">
        <v>44493.75</v>
      </c>
      <c r="Y1003">
        <v>75705.929999999993</v>
      </c>
      <c r="Z1003">
        <f t="shared" si="15"/>
        <v>146733.37</v>
      </c>
    </row>
    <row r="1004" spans="1:26">
      <c r="A1004" t="s">
        <v>246</v>
      </c>
      <c r="B1004">
        <v>2828705129</v>
      </c>
      <c r="C1004" t="s">
        <v>2305</v>
      </c>
      <c r="D1004" t="s">
        <v>57</v>
      </c>
      <c r="E1004" t="s">
        <v>58</v>
      </c>
      <c r="F1004">
        <v>12122275</v>
      </c>
      <c r="G1004">
        <v>44992</v>
      </c>
      <c r="H1004" t="s">
        <v>3574</v>
      </c>
      <c r="I1004" t="s">
        <v>255</v>
      </c>
      <c r="J1004" t="s">
        <v>249</v>
      </c>
      <c r="K1004" t="s">
        <v>268</v>
      </c>
      <c r="L1004" t="s">
        <v>251</v>
      </c>
      <c r="O1004" s="111">
        <v>44992</v>
      </c>
      <c r="P1004" t="s">
        <v>252</v>
      </c>
      <c r="Q1004" t="s">
        <v>253</v>
      </c>
      <c r="R1004" s="111">
        <v>44993</v>
      </c>
      <c r="W1004">
        <v>41101.86</v>
      </c>
      <c r="X1004">
        <v>59378.66</v>
      </c>
      <c r="Y1004">
        <v>49240.95</v>
      </c>
      <c r="Z1004">
        <f t="shared" si="15"/>
        <v>149721.47</v>
      </c>
    </row>
    <row r="1005" spans="1:26">
      <c r="A1005" t="s">
        <v>246</v>
      </c>
      <c r="B1005">
        <v>94647720187</v>
      </c>
      <c r="C1005" t="s">
        <v>2308</v>
      </c>
      <c r="D1005" t="s">
        <v>57</v>
      </c>
      <c r="E1005" t="s">
        <v>58</v>
      </c>
      <c r="F1005">
        <v>12153101</v>
      </c>
      <c r="G1005">
        <v>44992</v>
      </c>
      <c r="H1005" t="s">
        <v>3579</v>
      </c>
      <c r="I1005" t="s">
        <v>255</v>
      </c>
      <c r="J1005" t="s">
        <v>249</v>
      </c>
      <c r="K1005" t="s">
        <v>250</v>
      </c>
      <c r="L1005" t="s">
        <v>251</v>
      </c>
      <c r="O1005" s="111">
        <v>44992</v>
      </c>
      <c r="P1005" t="s">
        <v>252</v>
      </c>
      <c r="Q1005" t="s">
        <v>253</v>
      </c>
      <c r="R1005" s="111">
        <v>44994</v>
      </c>
      <c r="W1005">
        <v>9148.51</v>
      </c>
      <c r="X1005">
        <v>8349.76</v>
      </c>
      <c r="Y1005">
        <v>3616.63</v>
      </c>
      <c r="Z1005">
        <f t="shared" si="15"/>
        <v>21114.9</v>
      </c>
    </row>
    <row r="1006" spans="1:26">
      <c r="A1006" t="s">
        <v>246</v>
      </c>
      <c r="B1006">
        <v>6972887143</v>
      </c>
      <c r="C1006" t="s">
        <v>2331</v>
      </c>
      <c r="D1006" t="s">
        <v>57</v>
      </c>
      <c r="E1006" t="s">
        <v>58</v>
      </c>
      <c r="F1006">
        <v>12202789</v>
      </c>
      <c r="G1006">
        <v>44992</v>
      </c>
      <c r="H1006" t="s">
        <v>3610</v>
      </c>
      <c r="I1006" t="s">
        <v>255</v>
      </c>
      <c r="J1006" t="s">
        <v>249</v>
      </c>
      <c r="K1006" t="s">
        <v>250</v>
      </c>
      <c r="L1006" t="s">
        <v>251</v>
      </c>
      <c r="O1006" s="111">
        <v>44992</v>
      </c>
      <c r="P1006" t="s">
        <v>252</v>
      </c>
      <c r="Q1006" t="s">
        <v>253</v>
      </c>
      <c r="R1006" s="111">
        <v>44994</v>
      </c>
      <c r="W1006">
        <v>10</v>
      </c>
      <c r="X1006">
        <v>72</v>
      </c>
      <c r="Y1006">
        <v>3774.96</v>
      </c>
      <c r="Z1006">
        <f t="shared" si="15"/>
        <v>3856.96</v>
      </c>
    </row>
    <row r="1007" spans="1:26">
      <c r="A1007" t="s">
        <v>246</v>
      </c>
      <c r="B1007">
        <v>61022616153</v>
      </c>
      <c r="C1007" t="s">
        <v>2343</v>
      </c>
      <c r="D1007" t="s">
        <v>57</v>
      </c>
      <c r="E1007" t="s">
        <v>58</v>
      </c>
      <c r="F1007">
        <v>12195403</v>
      </c>
      <c r="G1007">
        <v>44992</v>
      </c>
      <c r="H1007" t="s">
        <v>3603</v>
      </c>
      <c r="I1007" t="s">
        <v>256</v>
      </c>
      <c r="J1007" t="s">
        <v>249</v>
      </c>
      <c r="K1007" t="s">
        <v>250</v>
      </c>
      <c r="L1007" t="s">
        <v>251</v>
      </c>
      <c r="O1007" s="111">
        <v>44994</v>
      </c>
      <c r="P1007" t="s">
        <v>252</v>
      </c>
      <c r="Q1007" t="s">
        <v>282</v>
      </c>
      <c r="R1007" s="111">
        <v>44995</v>
      </c>
      <c r="W1007">
        <v>1302</v>
      </c>
      <c r="X1007">
        <v>560</v>
      </c>
      <c r="Y1007">
        <v>0</v>
      </c>
      <c r="Z1007">
        <f t="shared" si="15"/>
        <v>1862</v>
      </c>
    </row>
    <row r="1008" spans="1:26">
      <c r="A1008" t="s">
        <v>246</v>
      </c>
      <c r="B1008">
        <v>6972887143</v>
      </c>
      <c r="C1008" t="s">
        <v>2331</v>
      </c>
      <c r="D1008" t="s">
        <v>57</v>
      </c>
      <c r="E1008" t="s">
        <v>58</v>
      </c>
      <c r="F1008">
        <v>12203469</v>
      </c>
      <c r="G1008">
        <v>44992</v>
      </c>
      <c r="H1008" t="s">
        <v>3613</v>
      </c>
      <c r="I1008" t="s">
        <v>255</v>
      </c>
      <c r="L1008" t="s">
        <v>251</v>
      </c>
      <c r="O1008" s="111">
        <v>44992</v>
      </c>
      <c r="P1008" t="s">
        <v>252</v>
      </c>
      <c r="Q1008" t="s">
        <v>263</v>
      </c>
      <c r="R1008" s="111">
        <v>44993</v>
      </c>
      <c r="W1008">
        <v>329.74</v>
      </c>
      <c r="X1008">
        <v>0</v>
      </c>
      <c r="Y1008">
        <v>0</v>
      </c>
      <c r="Z1008">
        <f t="shared" si="15"/>
        <v>329.74</v>
      </c>
    </row>
    <row r="1009" spans="1:26">
      <c r="A1009" t="s">
        <v>246</v>
      </c>
      <c r="B1009">
        <v>27184870204</v>
      </c>
      <c r="C1009" t="s">
        <v>2337</v>
      </c>
      <c r="D1009" t="s">
        <v>57</v>
      </c>
      <c r="E1009" t="s">
        <v>58</v>
      </c>
      <c r="F1009">
        <v>12203662</v>
      </c>
      <c r="G1009">
        <v>44992</v>
      </c>
      <c r="H1009" t="s">
        <v>3616</v>
      </c>
      <c r="I1009" t="s">
        <v>255</v>
      </c>
      <c r="J1009" t="s">
        <v>249</v>
      </c>
      <c r="K1009" t="s">
        <v>268</v>
      </c>
      <c r="L1009" t="s">
        <v>251</v>
      </c>
      <c r="O1009" s="111">
        <v>44992</v>
      </c>
      <c r="P1009" t="s">
        <v>252</v>
      </c>
      <c r="Q1009" t="s">
        <v>282</v>
      </c>
      <c r="R1009" s="111">
        <v>44993</v>
      </c>
      <c r="W1009">
        <v>16</v>
      </c>
      <c r="X1009">
        <v>0</v>
      </c>
      <c r="Y1009">
        <v>0</v>
      </c>
      <c r="Z1009">
        <f t="shared" si="15"/>
        <v>16</v>
      </c>
    </row>
    <row r="1010" spans="1:26">
      <c r="A1010" t="s">
        <v>246</v>
      </c>
      <c r="B1010">
        <v>61022616153</v>
      </c>
      <c r="C1010" t="s">
        <v>2343</v>
      </c>
      <c r="D1010" t="s">
        <v>57</v>
      </c>
      <c r="E1010" t="s">
        <v>58</v>
      </c>
      <c r="F1010">
        <v>12203485</v>
      </c>
      <c r="G1010">
        <v>44992</v>
      </c>
      <c r="H1010" t="s">
        <v>3614</v>
      </c>
      <c r="I1010" t="s">
        <v>255</v>
      </c>
      <c r="L1010" t="s">
        <v>251</v>
      </c>
      <c r="O1010" s="111">
        <v>44992</v>
      </c>
      <c r="P1010" t="s">
        <v>252</v>
      </c>
      <c r="Q1010" t="s">
        <v>263</v>
      </c>
      <c r="R1010" s="111">
        <v>44993</v>
      </c>
      <c r="W1010">
        <v>3070.51</v>
      </c>
      <c r="X1010">
        <v>0</v>
      </c>
      <c r="Y1010">
        <v>0</v>
      </c>
      <c r="Z1010">
        <f t="shared" si="15"/>
        <v>3070.51</v>
      </c>
    </row>
    <row r="1011" spans="1:26">
      <c r="A1011" t="s">
        <v>246</v>
      </c>
      <c r="B1011">
        <v>94647720187</v>
      </c>
      <c r="C1011" t="s">
        <v>2308</v>
      </c>
      <c r="D1011" t="s">
        <v>57</v>
      </c>
      <c r="E1011" t="s">
        <v>58</v>
      </c>
      <c r="F1011">
        <v>12172878</v>
      </c>
      <c r="G1011">
        <v>44992</v>
      </c>
      <c r="H1011" t="s">
        <v>3583</v>
      </c>
      <c r="I1011" t="s">
        <v>255</v>
      </c>
      <c r="J1011" t="s">
        <v>249</v>
      </c>
      <c r="K1011" t="s">
        <v>250</v>
      </c>
      <c r="L1011" t="s">
        <v>251</v>
      </c>
      <c r="O1011" s="111">
        <v>44992</v>
      </c>
      <c r="P1011" t="s">
        <v>252</v>
      </c>
      <c r="Q1011" t="s">
        <v>253</v>
      </c>
      <c r="R1011" s="111">
        <v>44993</v>
      </c>
      <c r="W1011">
        <v>1378</v>
      </c>
      <c r="X1011">
        <v>1621.4</v>
      </c>
      <c r="Y1011">
        <v>868</v>
      </c>
      <c r="Z1011">
        <f t="shared" si="15"/>
        <v>3867.4</v>
      </c>
    </row>
    <row r="1012" spans="1:26">
      <c r="A1012" t="s">
        <v>246</v>
      </c>
      <c r="B1012">
        <v>10439312604</v>
      </c>
      <c r="C1012" t="s">
        <v>2275</v>
      </c>
      <c r="D1012" t="s">
        <v>57</v>
      </c>
      <c r="E1012" t="s">
        <v>58</v>
      </c>
      <c r="F1012">
        <v>12209061</v>
      </c>
      <c r="G1012">
        <v>44993</v>
      </c>
      <c r="H1012" t="s">
        <v>3619</v>
      </c>
      <c r="I1012" t="s">
        <v>255</v>
      </c>
      <c r="J1012" t="s">
        <v>249</v>
      </c>
      <c r="K1012" t="s">
        <v>250</v>
      </c>
      <c r="L1012" t="s">
        <v>251</v>
      </c>
      <c r="O1012" s="111">
        <v>44993</v>
      </c>
      <c r="P1012" t="s">
        <v>252</v>
      </c>
      <c r="Q1012" t="s">
        <v>282</v>
      </c>
      <c r="R1012" s="111">
        <v>44994</v>
      </c>
      <c r="W1012">
        <v>1538.9</v>
      </c>
      <c r="X1012">
        <v>298.5</v>
      </c>
      <c r="Y1012">
        <v>0</v>
      </c>
      <c r="Z1012">
        <f t="shared" si="15"/>
        <v>1837.4</v>
      </c>
    </row>
    <row r="1013" spans="1:26">
      <c r="A1013" t="s">
        <v>246</v>
      </c>
      <c r="B1013">
        <v>61022616153</v>
      </c>
      <c r="C1013" t="s">
        <v>2343</v>
      </c>
      <c r="D1013" t="s">
        <v>57</v>
      </c>
      <c r="E1013" t="s">
        <v>58</v>
      </c>
      <c r="F1013">
        <v>12209169</v>
      </c>
      <c r="G1013">
        <v>44993</v>
      </c>
      <c r="H1013" t="s">
        <v>3621</v>
      </c>
      <c r="I1013" t="s">
        <v>255</v>
      </c>
      <c r="J1013" t="s">
        <v>249</v>
      </c>
      <c r="K1013" t="s">
        <v>250</v>
      </c>
      <c r="L1013" t="s">
        <v>251</v>
      </c>
      <c r="O1013" s="111">
        <v>44993</v>
      </c>
      <c r="P1013" t="s">
        <v>252</v>
      </c>
      <c r="Q1013" t="s">
        <v>257</v>
      </c>
      <c r="R1013" s="111">
        <v>44994</v>
      </c>
      <c r="W1013">
        <v>0</v>
      </c>
      <c r="X1013">
        <v>0</v>
      </c>
      <c r="Y1013">
        <v>0</v>
      </c>
      <c r="Z1013">
        <f t="shared" si="15"/>
        <v>0</v>
      </c>
    </row>
    <row r="1014" spans="1:26">
      <c r="A1014" t="s">
        <v>246</v>
      </c>
      <c r="B1014">
        <v>1076392113</v>
      </c>
      <c r="C1014" t="s">
        <v>2353</v>
      </c>
      <c r="D1014" t="s">
        <v>57</v>
      </c>
      <c r="E1014" t="s">
        <v>58</v>
      </c>
      <c r="F1014">
        <v>12209895</v>
      </c>
      <c r="G1014">
        <v>44993</v>
      </c>
      <c r="H1014" t="s">
        <v>3622</v>
      </c>
      <c r="I1014" t="s">
        <v>255</v>
      </c>
      <c r="J1014" t="s">
        <v>249</v>
      </c>
      <c r="K1014" t="s">
        <v>250</v>
      </c>
      <c r="L1014" t="s">
        <v>251</v>
      </c>
      <c r="O1014" s="111">
        <v>44994</v>
      </c>
      <c r="P1014" t="s">
        <v>252</v>
      </c>
      <c r="Q1014" t="s">
        <v>253</v>
      </c>
      <c r="R1014" s="111">
        <v>44995</v>
      </c>
      <c r="W1014">
        <v>2141.02</v>
      </c>
      <c r="X1014">
        <v>3689</v>
      </c>
      <c r="Y1014">
        <v>3163</v>
      </c>
      <c r="Z1014">
        <f t="shared" si="15"/>
        <v>8993.02</v>
      </c>
    </row>
    <row r="1015" spans="1:26">
      <c r="A1015" t="s">
        <v>246</v>
      </c>
      <c r="B1015">
        <v>2828705129</v>
      </c>
      <c r="C1015" t="s">
        <v>2305</v>
      </c>
      <c r="D1015" t="s">
        <v>57</v>
      </c>
      <c r="E1015" t="s">
        <v>58</v>
      </c>
      <c r="F1015">
        <v>12210477</v>
      </c>
      <c r="G1015">
        <v>44993</v>
      </c>
      <c r="H1015" t="s">
        <v>3623</v>
      </c>
      <c r="I1015" t="s">
        <v>255</v>
      </c>
      <c r="J1015" t="s">
        <v>249</v>
      </c>
      <c r="K1015" t="s">
        <v>268</v>
      </c>
      <c r="L1015" t="s">
        <v>251</v>
      </c>
      <c r="O1015" s="111">
        <v>44993</v>
      </c>
      <c r="P1015" t="s">
        <v>252</v>
      </c>
      <c r="Q1015" t="s">
        <v>253</v>
      </c>
      <c r="R1015" s="111">
        <v>44994</v>
      </c>
      <c r="W1015">
        <v>3376.1</v>
      </c>
      <c r="X1015">
        <v>0</v>
      </c>
      <c r="Y1015">
        <v>2516.1</v>
      </c>
      <c r="Z1015">
        <f t="shared" si="15"/>
        <v>5892.2</v>
      </c>
    </row>
    <row r="1016" spans="1:26">
      <c r="A1016" t="s">
        <v>246</v>
      </c>
      <c r="B1016" t="s">
        <v>4242</v>
      </c>
      <c r="C1016" t="s">
        <v>3617</v>
      </c>
      <c r="D1016" t="s">
        <v>57</v>
      </c>
      <c r="E1016" t="s">
        <v>58</v>
      </c>
      <c r="F1016">
        <v>12214104</v>
      </c>
      <c r="G1016">
        <v>44994</v>
      </c>
      <c r="H1016" t="s">
        <v>3624</v>
      </c>
      <c r="I1016" t="s">
        <v>255</v>
      </c>
      <c r="J1016" t="s">
        <v>249</v>
      </c>
      <c r="K1016" t="s">
        <v>250</v>
      </c>
      <c r="L1016" t="s">
        <v>251</v>
      </c>
      <c r="O1016" s="111">
        <v>44994</v>
      </c>
      <c r="P1016" t="s">
        <v>252</v>
      </c>
      <c r="Q1016" t="s">
        <v>253</v>
      </c>
      <c r="R1016" s="111">
        <v>44995</v>
      </c>
      <c r="W1016">
        <v>697</v>
      </c>
      <c r="X1016">
        <v>1361.65</v>
      </c>
      <c r="Y1016">
        <v>2055</v>
      </c>
      <c r="Z1016">
        <f t="shared" si="15"/>
        <v>4113.6499999999996</v>
      </c>
    </row>
    <row r="1017" spans="1:26">
      <c r="A1017" t="s">
        <v>246</v>
      </c>
      <c r="B1017">
        <v>4312367124</v>
      </c>
      <c r="C1017" t="s">
        <v>2359</v>
      </c>
      <c r="D1017" t="s">
        <v>57</v>
      </c>
      <c r="E1017" t="s">
        <v>58</v>
      </c>
      <c r="F1017">
        <v>643631</v>
      </c>
      <c r="G1017">
        <v>44994</v>
      </c>
      <c r="H1017" t="s">
        <v>3557</v>
      </c>
      <c r="I1017" t="s">
        <v>255</v>
      </c>
      <c r="J1017" t="s">
        <v>249</v>
      </c>
      <c r="K1017" t="s">
        <v>268</v>
      </c>
      <c r="L1017" t="s">
        <v>251</v>
      </c>
      <c r="O1017" s="111">
        <v>44994</v>
      </c>
      <c r="P1017" t="s">
        <v>252</v>
      </c>
      <c r="Q1017" t="s">
        <v>253</v>
      </c>
      <c r="R1017" s="111">
        <v>44995</v>
      </c>
      <c r="W1017">
        <v>4887</v>
      </c>
      <c r="X1017">
        <v>10677</v>
      </c>
      <c r="Y1017">
        <v>6276</v>
      </c>
      <c r="Z1017">
        <f t="shared" si="15"/>
        <v>21840</v>
      </c>
    </row>
    <row r="1018" spans="1:26">
      <c r="A1018" t="s">
        <v>246</v>
      </c>
      <c r="B1018">
        <v>27184870204</v>
      </c>
      <c r="C1018" t="s">
        <v>2337</v>
      </c>
      <c r="D1018" t="s">
        <v>57</v>
      </c>
      <c r="E1018" t="s">
        <v>58</v>
      </c>
      <c r="F1018">
        <v>12202866</v>
      </c>
      <c r="G1018">
        <v>44994</v>
      </c>
      <c r="H1018" t="s">
        <v>3612</v>
      </c>
      <c r="I1018" t="s">
        <v>255</v>
      </c>
      <c r="J1018" t="s">
        <v>249</v>
      </c>
      <c r="K1018" t="s">
        <v>268</v>
      </c>
      <c r="L1018" t="s">
        <v>251</v>
      </c>
      <c r="O1018" s="111">
        <v>44994</v>
      </c>
      <c r="P1018" t="s">
        <v>252</v>
      </c>
      <c r="Q1018" t="s">
        <v>282</v>
      </c>
      <c r="R1018" s="111">
        <v>44995</v>
      </c>
      <c r="W1018">
        <v>265</v>
      </c>
      <c r="X1018">
        <v>150</v>
      </c>
      <c r="Y1018">
        <v>0</v>
      </c>
      <c r="Z1018">
        <f t="shared" si="15"/>
        <v>415</v>
      </c>
    </row>
    <row r="1019" spans="1:26">
      <c r="A1019" t="s">
        <v>246</v>
      </c>
      <c r="B1019">
        <v>27184870204</v>
      </c>
      <c r="C1019" t="s">
        <v>2337</v>
      </c>
      <c r="D1019" t="s">
        <v>57</v>
      </c>
      <c r="E1019" t="s">
        <v>58</v>
      </c>
      <c r="F1019">
        <v>12196941</v>
      </c>
      <c r="G1019">
        <v>44995</v>
      </c>
      <c r="H1019" t="s">
        <v>3605</v>
      </c>
      <c r="I1019" t="s">
        <v>255</v>
      </c>
      <c r="L1019" t="s">
        <v>251</v>
      </c>
      <c r="O1019" s="111">
        <v>44999</v>
      </c>
      <c r="P1019" t="s">
        <v>252</v>
      </c>
      <c r="Q1019" t="s">
        <v>263</v>
      </c>
      <c r="R1019" s="111">
        <v>45000</v>
      </c>
      <c r="W1019">
        <v>95</v>
      </c>
      <c r="X1019">
        <v>1149</v>
      </c>
      <c r="Y1019">
        <v>0</v>
      </c>
      <c r="Z1019">
        <f t="shared" si="15"/>
        <v>1244</v>
      </c>
    </row>
    <row r="1020" spans="1:26">
      <c r="A1020" t="s">
        <v>246</v>
      </c>
      <c r="B1020">
        <v>27184870204</v>
      </c>
      <c r="C1020" t="s">
        <v>2337</v>
      </c>
      <c r="D1020" t="s">
        <v>57</v>
      </c>
      <c r="E1020" t="s">
        <v>58</v>
      </c>
      <c r="F1020">
        <v>12220011</v>
      </c>
      <c r="G1020">
        <v>44995</v>
      </c>
      <c r="H1020" t="s">
        <v>3628</v>
      </c>
      <c r="I1020" t="s">
        <v>255</v>
      </c>
      <c r="J1020" t="s">
        <v>249</v>
      </c>
      <c r="K1020" t="s">
        <v>250</v>
      </c>
      <c r="L1020" t="s">
        <v>251</v>
      </c>
      <c r="O1020" s="111">
        <v>44995</v>
      </c>
      <c r="P1020" t="s">
        <v>252</v>
      </c>
      <c r="Q1020" t="s">
        <v>253</v>
      </c>
      <c r="R1020" s="111">
        <v>44999</v>
      </c>
      <c r="W1020">
        <v>5335</v>
      </c>
      <c r="X1020">
        <v>3753</v>
      </c>
      <c r="Y1020">
        <v>2933</v>
      </c>
      <c r="Z1020">
        <f t="shared" si="15"/>
        <v>12021</v>
      </c>
    </row>
    <row r="1021" spans="1:26">
      <c r="A1021" t="s">
        <v>246</v>
      </c>
      <c r="B1021">
        <v>10439312604</v>
      </c>
      <c r="C1021" t="s">
        <v>2275</v>
      </c>
      <c r="D1021" t="s">
        <v>57</v>
      </c>
      <c r="E1021" t="s">
        <v>58</v>
      </c>
      <c r="F1021">
        <v>12220088</v>
      </c>
      <c r="G1021">
        <v>44995</v>
      </c>
      <c r="H1021" t="s">
        <v>3629</v>
      </c>
      <c r="I1021" t="s">
        <v>255</v>
      </c>
      <c r="J1021" t="s">
        <v>249</v>
      </c>
      <c r="K1021" t="s">
        <v>250</v>
      </c>
      <c r="L1021" t="s">
        <v>251</v>
      </c>
      <c r="O1021" s="111">
        <v>44995</v>
      </c>
      <c r="P1021" t="s">
        <v>252</v>
      </c>
      <c r="Q1021" t="s">
        <v>257</v>
      </c>
      <c r="R1021" s="111"/>
      <c r="W1021">
        <v>0</v>
      </c>
      <c r="X1021">
        <v>0</v>
      </c>
      <c r="Y1021">
        <v>0</v>
      </c>
      <c r="Z1021">
        <f t="shared" si="15"/>
        <v>0</v>
      </c>
    </row>
    <row r="1022" spans="1:26">
      <c r="A1022" t="s">
        <v>246</v>
      </c>
      <c r="B1022">
        <v>61022616153</v>
      </c>
      <c r="C1022" t="s">
        <v>2343</v>
      </c>
      <c r="D1022" t="s">
        <v>57</v>
      </c>
      <c r="E1022" t="s">
        <v>58</v>
      </c>
      <c r="F1022">
        <v>12223629</v>
      </c>
      <c r="G1022">
        <v>44996</v>
      </c>
      <c r="H1022" t="s">
        <v>3630</v>
      </c>
      <c r="I1022" t="s">
        <v>256</v>
      </c>
      <c r="J1022" t="s">
        <v>249</v>
      </c>
      <c r="K1022" t="s">
        <v>268</v>
      </c>
      <c r="L1022" t="s">
        <v>251</v>
      </c>
      <c r="O1022" s="111">
        <v>44996</v>
      </c>
      <c r="P1022" t="s">
        <v>252</v>
      </c>
      <c r="Q1022" t="s">
        <v>282</v>
      </c>
      <c r="R1022" s="111">
        <v>44998</v>
      </c>
      <c r="W1022">
        <v>840.11</v>
      </c>
      <c r="X1022">
        <v>36</v>
      </c>
      <c r="Y1022">
        <v>0</v>
      </c>
      <c r="Z1022">
        <f t="shared" si="15"/>
        <v>876.11</v>
      </c>
    </row>
    <row r="1023" spans="1:26">
      <c r="A1023" t="s">
        <v>246</v>
      </c>
      <c r="B1023">
        <v>61022616153</v>
      </c>
      <c r="C1023" t="s">
        <v>2343</v>
      </c>
      <c r="D1023" t="s">
        <v>57</v>
      </c>
      <c r="E1023" t="s">
        <v>58</v>
      </c>
      <c r="F1023">
        <v>12223833</v>
      </c>
      <c r="G1023">
        <v>44996</v>
      </c>
      <c r="H1023" t="s">
        <v>3632</v>
      </c>
      <c r="I1023" t="s">
        <v>255</v>
      </c>
      <c r="J1023" t="s">
        <v>249</v>
      </c>
      <c r="K1023" t="s">
        <v>250</v>
      </c>
      <c r="L1023" t="s">
        <v>251</v>
      </c>
      <c r="O1023" s="111">
        <v>44996</v>
      </c>
      <c r="P1023" t="s">
        <v>252</v>
      </c>
      <c r="Q1023" t="s">
        <v>282</v>
      </c>
      <c r="R1023" s="111">
        <v>44998</v>
      </c>
      <c r="W1023">
        <v>250</v>
      </c>
      <c r="X1023">
        <v>0</v>
      </c>
      <c r="Y1023">
        <v>0</v>
      </c>
      <c r="Z1023">
        <f t="shared" si="15"/>
        <v>250</v>
      </c>
    </row>
    <row r="1024" spans="1:26">
      <c r="A1024" t="s">
        <v>246</v>
      </c>
      <c r="B1024">
        <v>690067178</v>
      </c>
      <c r="C1024" t="s">
        <v>2311</v>
      </c>
      <c r="D1024" t="s">
        <v>57</v>
      </c>
      <c r="E1024" t="s">
        <v>58</v>
      </c>
      <c r="F1024">
        <v>12223841</v>
      </c>
      <c r="G1024">
        <v>44996</v>
      </c>
      <c r="H1024" t="s">
        <v>3633</v>
      </c>
      <c r="I1024" t="s">
        <v>255</v>
      </c>
      <c r="J1024" t="s">
        <v>249</v>
      </c>
      <c r="K1024" t="s">
        <v>250</v>
      </c>
      <c r="L1024" t="s">
        <v>251</v>
      </c>
      <c r="O1024" s="111">
        <v>44996</v>
      </c>
      <c r="P1024" t="s">
        <v>252</v>
      </c>
      <c r="Q1024" t="s">
        <v>282</v>
      </c>
      <c r="R1024" s="111">
        <v>44998</v>
      </c>
      <c r="W1024">
        <v>1</v>
      </c>
      <c r="X1024">
        <v>0</v>
      </c>
      <c r="Y1024">
        <v>0</v>
      </c>
      <c r="Z1024">
        <f t="shared" si="15"/>
        <v>1</v>
      </c>
    </row>
    <row r="1025" spans="1:26">
      <c r="A1025" t="s">
        <v>246</v>
      </c>
      <c r="B1025">
        <v>664097138</v>
      </c>
      <c r="C1025" t="s">
        <v>2299</v>
      </c>
      <c r="D1025" t="s">
        <v>57</v>
      </c>
      <c r="E1025" t="s">
        <v>58</v>
      </c>
      <c r="F1025">
        <v>12129313</v>
      </c>
      <c r="G1025">
        <v>44997</v>
      </c>
      <c r="H1025" t="s">
        <v>3576</v>
      </c>
      <c r="I1025" t="s">
        <v>255</v>
      </c>
      <c r="J1025" t="s">
        <v>249</v>
      </c>
      <c r="K1025" t="s">
        <v>250</v>
      </c>
      <c r="L1025" t="s">
        <v>251</v>
      </c>
      <c r="O1025" s="111">
        <v>44997</v>
      </c>
      <c r="P1025" t="s">
        <v>252</v>
      </c>
      <c r="Q1025" t="s">
        <v>253</v>
      </c>
      <c r="R1025" s="111">
        <v>44999</v>
      </c>
      <c r="W1025">
        <v>13023.95</v>
      </c>
      <c r="X1025">
        <v>31575.200000000001</v>
      </c>
      <c r="Y1025">
        <v>30820.19</v>
      </c>
      <c r="Z1025">
        <f t="shared" si="15"/>
        <v>75419.34</v>
      </c>
    </row>
    <row r="1026" spans="1:26">
      <c r="A1026" t="s">
        <v>246</v>
      </c>
      <c r="B1026">
        <v>11664232630</v>
      </c>
      <c r="C1026" t="s">
        <v>2288</v>
      </c>
      <c r="D1026" t="s">
        <v>57</v>
      </c>
      <c r="E1026" t="s">
        <v>58</v>
      </c>
      <c r="F1026">
        <v>12224577</v>
      </c>
      <c r="G1026">
        <v>44998</v>
      </c>
      <c r="H1026" t="s">
        <v>3634</v>
      </c>
      <c r="I1026" t="s">
        <v>256</v>
      </c>
      <c r="J1026" t="s">
        <v>249</v>
      </c>
      <c r="K1026" t="s">
        <v>250</v>
      </c>
      <c r="L1026" t="s">
        <v>251</v>
      </c>
      <c r="O1026" s="111">
        <v>44998</v>
      </c>
      <c r="P1026" t="s">
        <v>252</v>
      </c>
      <c r="Q1026" t="s">
        <v>253</v>
      </c>
      <c r="R1026" s="111">
        <v>44999</v>
      </c>
      <c r="W1026">
        <v>8025.41</v>
      </c>
      <c r="X1026">
        <v>13581.31</v>
      </c>
      <c r="Y1026">
        <v>13411.8</v>
      </c>
      <c r="Z1026">
        <f t="shared" si="15"/>
        <v>35018.520000000004</v>
      </c>
    </row>
    <row r="1027" spans="1:26">
      <c r="A1027" t="s">
        <v>246</v>
      </c>
      <c r="B1027">
        <v>94647720187</v>
      </c>
      <c r="C1027" t="s">
        <v>2308</v>
      </c>
      <c r="D1027" t="s">
        <v>57</v>
      </c>
      <c r="E1027" t="s">
        <v>58</v>
      </c>
      <c r="F1027">
        <v>12209131</v>
      </c>
      <c r="G1027">
        <v>44998</v>
      </c>
      <c r="H1027" t="s">
        <v>3620</v>
      </c>
      <c r="I1027" t="s">
        <v>255</v>
      </c>
      <c r="J1027" t="s">
        <v>249</v>
      </c>
      <c r="K1027" t="s">
        <v>250</v>
      </c>
      <c r="L1027" t="s">
        <v>251</v>
      </c>
      <c r="O1027" s="111">
        <v>44998</v>
      </c>
      <c r="P1027" t="s">
        <v>252</v>
      </c>
      <c r="Q1027" t="s">
        <v>253</v>
      </c>
      <c r="R1027" s="111">
        <v>44999</v>
      </c>
      <c r="W1027">
        <v>3463.7</v>
      </c>
      <c r="X1027">
        <v>5827.9</v>
      </c>
      <c r="Y1027">
        <v>6345.85</v>
      </c>
      <c r="Z1027">
        <f t="shared" ref="Z1027:Z1090" si="16">SUM(W1027:Y1027)</f>
        <v>15637.449999999999</v>
      </c>
    </row>
    <row r="1028" spans="1:26">
      <c r="A1028" t="s">
        <v>246</v>
      </c>
      <c r="B1028">
        <v>1076392113</v>
      </c>
      <c r="C1028" t="s">
        <v>2353</v>
      </c>
      <c r="D1028" t="s">
        <v>57</v>
      </c>
      <c r="E1028" t="s">
        <v>58</v>
      </c>
      <c r="F1028">
        <v>6978067</v>
      </c>
      <c r="G1028">
        <v>44998</v>
      </c>
      <c r="H1028" t="s">
        <v>3562</v>
      </c>
      <c r="I1028" t="s">
        <v>255</v>
      </c>
      <c r="J1028" t="s">
        <v>249</v>
      </c>
      <c r="K1028" t="s">
        <v>268</v>
      </c>
      <c r="L1028" t="s">
        <v>251</v>
      </c>
      <c r="O1028" s="111">
        <v>44998</v>
      </c>
      <c r="P1028" t="s">
        <v>252</v>
      </c>
      <c r="Q1028" t="s">
        <v>253</v>
      </c>
      <c r="R1028" s="111">
        <v>44999</v>
      </c>
      <c r="W1028">
        <v>5910</v>
      </c>
      <c r="X1028">
        <v>7991.2</v>
      </c>
      <c r="Y1028">
        <v>8371.1</v>
      </c>
      <c r="Z1028">
        <f t="shared" si="16"/>
        <v>22272.300000000003</v>
      </c>
    </row>
    <row r="1029" spans="1:26">
      <c r="A1029" t="s">
        <v>246</v>
      </c>
      <c r="B1029">
        <v>61022616153</v>
      </c>
      <c r="C1029" t="s">
        <v>2343</v>
      </c>
      <c r="D1029" t="s">
        <v>57</v>
      </c>
      <c r="E1029" t="s">
        <v>58</v>
      </c>
      <c r="F1029">
        <v>12223751</v>
      </c>
      <c r="G1029">
        <v>44998</v>
      </c>
      <c r="H1029" t="s">
        <v>3631</v>
      </c>
      <c r="I1029" t="s">
        <v>255</v>
      </c>
      <c r="J1029" t="s">
        <v>249</v>
      </c>
      <c r="K1029" t="s">
        <v>268</v>
      </c>
      <c r="L1029" t="s">
        <v>251</v>
      </c>
      <c r="O1029" s="111">
        <v>44998</v>
      </c>
      <c r="P1029" t="s">
        <v>252</v>
      </c>
      <c r="Q1029" t="s">
        <v>282</v>
      </c>
      <c r="R1029" s="111">
        <v>44999</v>
      </c>
      <c r="W1029">
        <v>215</v>
      </c>
      <c r="X1029">
        <v>0</v>
      </c>
      <c r="Y1029">
        <v>0</v>
      </c>
      <c r="Z1029">
        <f t="shared" si="16"/>
        <v>215</v>
      </c>
    </row>
    <row r="1030" spans="1:26">
      <c r="A1030" t="s">
        <v>246</v>
      </c>
      <c r="B1030" t="s">
        <v>4242</v>
      </c>
      <c r="C1030" t="s">
        <v>3617</v>
      </c>
      <c r="D1030" t="s">
        <v>57</v>
      </c>
      <c r="E1030" t="s">
        <v>58</v>
      </c>
      <c r="F1030">
        <v>12225289</v>
      </c>
      <c r="G1030">
        <v>44999</v>
      </c>
      <c r="H1030" t="s">
        <v>3635</v>
      </c>
      <c r="I1030" t="s">
        <v>255</v>
      </c>
      <c r="J1030" t="s">
        <v>249</v>
      </c>
      <c r="K1030" t="s">
        <v>250</v>
      </c>
      <c r="L1030" t="s">
        <v>251</v>
      </c>
      <c r="O1030" s="111">
        <v>44999</v>
      </c>
      <c r="P1030" t="s">
        <v>252</v>
      </c>
      <c r="Q1030" t="s">
        <v>253</v>
      </c>
      <c r="R1030" s="111">
        <v>45000</v>
      </c>
      <c r="W1030">
        <v>6045.96</v>
      </c>
      <c r="X1030">
        <v>8687</v>
      </c>
      <c r="Y1030">
        <v>17481.8</v>
      </c>
      <c r="Z1030">
        <f t="shared" si="16"/>
        <v>32214.76</v>
      </c>
    </row>
    <row r="1031" spans="1:26">
      <c r="A1031" t="s">
        <v>246</v>
      </c>
      <c r="B1031">
        <v>6972887143</v>
      </c>
      <c r="C1031" t="s">
        <v>2331</v>
      </c>
      <c r="D1031" t="s">
        <v>57</v>
      </c>
      <c r="E1031" t="s">
        <v>58</v>
      </c>
      <c r="F1031">
        <v>12229861</v>
      </c>
      <c r="G1031">
        <v>44999</v>
      </c>
      <c r="H1031" t="s">
        <v>3638</v>
      </c>
      <c r="I1031" t="s">
        <v>255</v>
      </c>
      <c r="L1031" t="s">
        <v>251</v>
      </c>
      <c r="O1031" s="111">
        <v>44999</v>
      </c>
      <c r="P1031" t="s">
        <v>252</v>
      </c>
      <c r="Q1031" t="s">
        <v>263</v>
      </c>
      <c r="R1031" s="111">
        <v>45000</v>
      </c>
      <c r="W1031">
        <v>110</v>
      </c>
      <c r="X1031">
        <v>0</v>
      </c>
      <c r="Y1031">
        <v>0</v>
      </c>
      <c r="Z1031">
        <f t="shared" si="16"/>
        <v>110</v>
      </c>
    </row>
    <row r="1032" spans="1:26">
      <c r="A1032" t="s">
        <v>246</v>
      </c>
      <c r="B1032">
        <v>664097138</v>
      </c>
      <c r="C1032" t="s">
        <v>2299</v>
      </c>
      <c r="D1032" t="s">
        <v>57</v>
      </c>
      <c r="E1032" t="s">
        <v>58</v>
      </c>
      <c r="F1032">
        <v>12229667</v>
      </c>
      <c r="G1032">
        <v>44999</v>
      </c>
      <c r="H1032" t="s">
        <v>3637</v>
      </c>
      <c r="I1032" t="s">
        <v>255</v>
      </c>
      <c r="J1032" t="s">
        <v>249</v>
      </c>
      <c r="K1032" t="s">
        <v>250</v>
      </c>
      <c r="L1032" t="s">
        <v>251</v>
      </c>
      <c r="O1032" s="111">
        <v>44999</v>
      </c>
      <c r="P1032" t="s">
        <v>252</v>
      </c>
      <c r="Q1032" t="s">
        <v>253</v>
      </c>
      <c r="R1032" s="111">
        <v>45000</v>
      </c>
      <c r="W1032">
        <v>4012.91</v>
      </c>
      <c r="X1032">
        <v>8362.24</v>
      </c>
      <c r="Y1032">
        <v>8038.64</v>
      </c>
      <c r="Z1032">
        <f t="shared" si="16"/>
        <v>20413.79</v>
      </c>
    </row>
    <row r="1033" spans="1:26">
      <c r="A1033" t="s">
        <v>246</v>
      </c>
      <c r="B1033">
        <v>6589394164</v>
      </c>
      <c r="C1033" t="s">
        <v>2314</v>
      </c>
      <c r="D1033" t="s">
        <v>57</v>
      </c>
      <c r="E1033" t="s">
        <v>58</v>
      </c>
      <c r="F1033">
        <v>12229974</v>
      </c>
      <c r="G1033">
        <v>44999</v>
      </c>
      <c r="H1033" t="s">
        <v>3639</v>
      </c>
      <c r="I1033" t="s">
        <v>255</v>
      </c>
      <c r="J1033" t="s">
        <v>249</v>
      </c>
      <c r="K1033" t="s">
        <v>250</v>
      </c>
      <c r="L1033" t="s">
        <v>251</v>
      </c>
      <c r="O1033" s="111">
        <v>44999</v>
      </c>
      <c r="P1033" t="s">
        <v>252</v>
      </c>
      <c r="Q1033" t="s">
        <v>253</v>
      </c>
      <c r="R1033" s="111">
        <v>45000</v>
      </c>
      <c r="W1033">
        <v>603</v>
      </c>
      <c r="X1033">
        <v>510</v>
      </c>
      <c r="Y1033">
        <v>15</v>
      </c>
      <c r="Z1033">
        <f t="shared" si="16"/>
        <v>1128</v>
      </c>
    </row>
    <row r="1034" spans="1:26">
      <c r="A1034" t="s">
        <v>246</v>
      </c>
      <c r="B1034">
        <v>664097138</v>
      </c>
      <c r="C1034" t="s">
        <v>2299</v>
      </c>
      <c r="D1034" t="s">
        <v>57</v>
      </c>
      <c r="E1034" t="s">
        <v>58</v>
      </c>
      <c r="F1034">
        <v>12229984</v>
      </c>
      <c r="G1034">
        <v>44999</v>
      </c>
      <c r="H1034" t="s">
        <v>3640</v>
      </c>
      <c r="I1034" t="s">
        <v>255</v>
      </c>
      <c r="J1034" t="s">
        <v>249</v>
      </c>
      <c r="K1034" t="s">
        <v>268</v>
      </c>
      <c r="L1034" t="s">
        <v>251</v>
      </c>
      <c r="O1034" s="111">
        <v>44999</v>
      </c>
      <c r="P1034" t="s">
        <v>252</v>
      </c>
      <c r="Q1034" t="s">
        <v>257</v>
      </c>
      <c r="R1034" s="111">
        <v>45000</v>
      </c>
      <c r="W1034">
        <v>0</v>
      </c>
      <c r="X1034">
        <v>0</v>
      </c>
      <c r="Y1034">
        <v>0</v>
      </c>
      <c r="Z1034">
        <f t="shared" si="16"/>
        <v>0</v>
      </c>
    </row>
    <row r="1035" spans="1:26">
      <c r="A1035" t="s">
        <v>246</v>
      </c>
      <c r="B1035">
        <v>61022616153</v>
      </c>
      <c r="C1035" t="s">
        <v>2343</v>
      </c>
      <c r="D1035" t="s">
        <v>57</v>
      </c>
      <c r="E1035" t="s">
        <v>58</v>
      </c>
      <c r="F1035">
        <v>12230171</v>
      </c>
      <c r="G1035">
        <v>44999</v>
      </c>
      <c r="H1035" t="s">
        <v>3642</v>
      </c>
      <c r="I1035" t="s">
        <v>255</v>
      </c>
      <c r="J1035" t="s">
        <v>249</v>
      </c>
      <c r="K1035" t="s">
        <v>268</v>
      </c>
      <c r="L1035" t="s">
        <v>251</v>
      </c>
      <c r="O1035" s="111">
        <v>44999</v>
      </c>
      <c r="P1035" t="s">
        <v>252</v>
      </c>
      <c r="Q1035" t="s">
        <v>253</v>
      </c>
      <c r="R1035" s="111">
        <v>45000</v>
      </c>
      <c r="W1035">
        <v>3600</v>
      </c>
      <c r="X1035">
        <v>5600</v>
      </c>
      <c r="Y1035">
        <v>3700</v>
      </c>
      <c r="Z1035">
        <f t="shared" si="16"/>
        <v>12900</v>
      </c>
    </row>
    <row r="1036" spans="1:26">
      <c r="A1036" t="s">
        <v>246</v>
      </c>
      <c r="B1036" t="s">
        <v>4240</v>
      </c>
      <c r="C1036" t="s">
        <v>3643</v>
      </c>
      <c r="D1036" t="s">
        <v>57</v>
      </c>
      <c r="E1036" t="s">
        <v>58</v>
      </c>
      <c r="F1036">
        <v>12230504</v>
      </c>
      <c r="G1036">
        <v>44999</v>
      </c>
      <c r="H1036" t="s">
        <v>3644</v>
      </c>
      <c r="I1036" t="s">
        <v>255</v>
      </c>
      <c r="L1036" t="s">
        <v>251</v>
      </c>
      <c r="O1036" s="111">
        <v>44999</v>
      </c>
      <c r="P1036" t="s">
        <v>252</v>
      </c>
      <c r="Q1036" t="s">
        <v>263</v>
      </c>
      <c r="R1036" s="111">
        <v>45000</v>
      </c>
      <c r="W1036">
        <v>241</v>
      </c>
      <c r="X1036">
        <v>0</v>
      </c>
      <c r="Y1036">
        <v>0</v>
      </c>
      <c r="Z1036">
        <f t="shared" si="16"/>
        <v>241</v>
      </c>
    </row>
    <row r="1037" spans="1:26">
      <c r="A1037" t="s">
        <v>246</v>
      </c>
      <c r="B1037">
        <v>2828705129</v>
      </c>
      <c r="C1037" t="s">
        <v>2305</v>
      </c>
      <c r="D1037" t="s">
        <v>57</v>
      </c>
      <c r="E1037" t="s">
        <v>58</v>
      </c>
      <c r="F1037">
        <v>12015126</v>
      </c>
      <c r="G1037">
        <v>44999</v>
      </c>
      <c r="H1037" t="s">
        <v>3570</v>
      </c>
      <c r="I1037" t="s">
        <v>255</v>
      </c>
      <c r="J1037" t="s">
        <v>249</v>
      </c>
      <c r="K1037" t="s">
        <v>268</v>
      </c>
      <c r="L1037" t="s">
        <v>251</v>
      </c>
      <c r="O1037" s="111">
        <v>44999</v>
      </c>
      <c r="P1037" t="s">
        <v>252</v>
      </c>
      <c r="Q1037" t="s">
        <v>253</v>
      </c>
      <c r="R1037" s="111">
        <v>45000</v>
      </c>
      <c r="W1037">
        <v>58807.99</v>
      </c>
      <c r="X1037">
        <v>85813.47</v>
      </c>
      <c r="Y1037">
        <v>84991</v>
      </c>
      <c r="Z1037">
        <f t="shared" si="16"/>
        <v>229612.46</v>
      </c>
    </row>
    <row r="1038" spans="1:26">
      <c r="A1038" t="s">
        <v>246</v>
      </c>
      <c r="B1038">
        <v>11664232630</v>
      </c>
      <c r="C1038" t="s">
        <v>2288</v>
      </c>
      <c r="D1038" t="s">
        <v>57</v>
      </c>
      <c r="E1038" t="s">
        <v>58</v>
      </c>
      <c r="F1038">
        <v>12203550</v>
      </c>
      <c r="G1038">
        <v>44999</v>
      </c>
      <c r="H1038" t="s">
        <v>3615</v>
      </c>
      <c r="I1038" t="s">
        <v>255</v>
      </c>
      <c r="J1038" t="s">
        <v>249</v>
      </c>
      <c r="K1038" t="s">
        <v>268</v>
      </c>
      <c r="L1038" t="s">
        <v>251</v>
      </c>
      <c r="O1038" s="111">
        <v>44999</v>
      </c>
      <c r="P1038" t="s">
        <v>252</v>
      </c>
      <c r="Q1038" t="s">
        <v>282</v>
      </c>
      <c r="R1038" s="111">
        <v>45000</v>
      </c>
      <c r="W1038">
        <v>21</v>
      </c>
      <c r="X1038">
        <v>0</v>
      </c>
      <c r="Y1038">
        <v>0</v>
      </c>
      <c r="Z1038">
        <f t="shared" si="16"/>
        <v>21</v>
      </c>
    </row>
    <row r="1039" spans="1:26">
      <c r="A1039" t="s">
        <v>246</v>
      </c>
      <c r="B1039">
        <v>94647720187</v>
      </c>
      <c r="C1039" t="s">
        <v>2308</v>
      </c>
      <c r="D1039" t="s">
        <v>57</v>
      </c>
      <c r="E1039" t="s">
        <v>58</v>
      </c>
      <c r="F1039">
        <v>12231966</v>
      </c>
      <c r="G1039">
        <v>44999</v>
      </c>
      <c r="H1039" t="s">
        <v>3645</v>
      </c>
      <c r="I1039" t="s">
        <v>255</v>
      </c>
      <c r="J1039" t="s">
        <v>249</v>
      </c>
      <c r="K1039" t="s">
        <v>250</v>
      </c>
      <c r="L1039" t="s">
        <v>251</v>
      </c>
      <c r="O1039" s="111">
        <v>44999</v>
      </c>
      <c r="P1039" t="s">
        <v>252</v>
      </c>
      <c r="Q1039" t="s">
        <v>253</v>
      </c>
      <c r="R1039" s="111">
        <v>45000</v>
      </c>
      <c r="W1039">
        <v>4523</v>
      </c>
      <c r="X1039">
        <v>9482.75</v>
      </c>
      <c r="Y1039">
        <v>11283.5</v>
      </c>
      <c r="Z1039">
        <f t="shared" si="16"/>
        <v>25289.25</v>
      </c>
    </row>
    <row r="1040" spans="1:26">
      <c r="A1040" t="s">
        <v>246</v>
      </c>
      <c r="B1040">
        <v>11664232630</v>
      </c>
      <c r="C1040" t="s">
        <v>2288</v>
      </c>
      <c r="D1040" t="s">
        <v>57</v>
      </c>
      <c r="E1040" t="s">
        <v>58</v>
      </c>
      <c r="F1040">
        <v>12214656</v>
      </c>
      <c r="G1040">
        <v>44999</v>
      </c>
      <c r="H1040" t="s">
        <v>3625</v>
      </c>
      <c r="I1040" t="s">
        <v>255</v>
      </c>
      <c r="J1040" t="s">
        <v>249</v>
      </c>
      <c r="K1040" t="s">
        <v>250</v>
      </c>
      <c r="L1040" t="s">
        <v>251</v>
      </c>
      <c r="O1040" s="111">
        <v>45000</v>
      </c>
      <c r="P1040" t="s">
        <v>252</v>
      </c>
      <c r="Q1040" t="s">
        <v>253</v>
      </c>
      <c r="R1040" s="111">
        <v>45001</v>
      </c>
      <c r="W1040">
        <v>3773</v>
      </c>
      <c r="X1040">
        <v>8918.75</v>
      </c>
      <c r="Y1040">
        <v>6490</v>
      </c>
      <c r="Z1040">
        <f t="shared" si="16"/>
        <v>19181.75</v>
      </c>
    </row>
    <row r="1041" spans="1:26">
      <c r="A1041" t="s">
        <v>246</v>
      </c>
      <c r="B1041">
        <v>10439312604</v>
      </c>
      <c r="C1041" t="s">
        <v>2275</v>
      </c>
      <c r="D1041" t="s">
        <v>57</v>
      </c>
      <c r="E1041" t="s">
        <v>58</v>
      </c>
      <c r="F1041">
        <v>12232087</v>
      </c>
      <c r="G1041">
        <v>44999</v>
      </c>
      <c r="H1041" t="s">
        <v>3646</v>
      </c>
      <c r="I1041" t="s">
        <v>255</v>
      </c>
      <c r="J1041" t="s">
        <v>249</v>
      </c>
      <c r="K1041" t="s">
        <v>250</v>
      </c>
      <c r="L1041" t="s">
        <v>251</v>
      </c>
      <c r="O1041" s="111">
        <v>44999</v>
      </c>
      <c r="P1041" t="s">
        <v>252</v>
      </c>
      <c r="Q1041" t="s">
        <v>253</v>
      </c>
      <c r="R1041" s="111">
        <v>45000</v>
      </c>
      <c r="W1041">
        <v>3283.5</v>
      </c>
      <c r="X1041">
        <v>9446.1</v>
      </c>
      <c r="Y1041">
        <v>11275</v>
      </c>
      <c r="Z1041">
        <f t="shared" si="16"/>
        <v>24004.6</v>
      </c>
    </row>
    <row r="1042" spans="1:26">
      <c r="A1042" t="s">
        <v>246</v>
      </c>
      <c r="B1042">
        <v>61022616153</v>
      </c>
      <c r="C1042" t="s">
        <v>2343</v>
      </c>
      <c r="D1042" t="s">
        <v>57</v>
      </c>
      <c r="E1042" t="s">
        <v>58</v>
      </c>
      <c r="F1042">
        <v>12232111</v>
      </c>
      <c r="G1042">
        <v>44999</v>
      </c>
      <c r="H1042" t="s">
        <v>3647</v>
      </c>
      <c r="I1042" t="s">
        <v>255</v>
      </c>
      <c r="J1042" t="s">
        <v>249</v>
      </c>
      <c r="K1042" t="s">
        <v>250</v>
      </c>
      <c r="L1042" t="s">
        <v>251</v>
      </c>
      <c r="O1042" s="111">
        <v>44999</v>
      </c>
      <c r="P1042" t="s">
        <v>252</v>
      </c>
      <c r="Q1042" t="s">
        <v>257</v>
      </c>
      <c r="R1042" s="111">
        <v>45001</v>
      </c>
      <c r="W1042">
        <v>0</v>
      </c>
      <c r="X1042">
        <v>0</v>
      </c>
      <c r="Y1042">
        <v>0</v>
      </c>
      <c r="Z1042">
        <f t="shared" si="16"/>
        <v>0</v>
      </c>
    </row>
    <row r="1043" spans="1:26">
      <c r="A1043" t="s">
        <v>246</v>
      </c>
      <c r="B1043">
        <v>61022616153</v>
      </c>
      <c r="C1043" t="s">
        <v>2343</v>
      </c>
      <c r="D1043" t="s">
        <v>57</v>
      </c>
      <c r="E1043" t="s">
        <v>58</v>
      </c>
      <c r="F1043">
        <v>12236806</v>
      </c>
      <c r="G1043">
        <v>45000</v>
      </c>
      <c r="H1043" t="s">
        <v>3649</v>
      </c>
      <c r="I1043" t="s">
        <v>255</v>
      </c>
      <c r="J1043" t="s">
        <v>249</v>
      </c>
      <c r="K1043" t="s">
        <v>250</v>
      </c>
      <c r="L1043" t="s">
        <v>251</v>
      </c>
      <c r="O1043" s="111">
        <v>45000</v>
      </c>
      <c r="P1043" t="s">
        <v>252</v>
      </c>
      <c r="Q1043" t="s">
        <v>253</v>
      </c>
      <c r="R1043" s="111">
        <v>45001</v>
      </c>
      <c r="W1043">
        <v>3175</v>
      </c>
      <c r="X1043">
        <v>4140</v>
      </c>
      <c r="Y1043">
        <v>5326</v>
      </c>
      <c r="Z1043">
        <f t="shared" si="16"/>
        <v>12641</v>
      </c>
    </row>
    <row r="1044" spans="1:26">
      <c r="A1044" t="s">
        <v>246</v>
      </c>
      <c r="B1044">
        <v>1076392113</v>
      </c>
      <c r="C1044" t="s">
        <v>2353</v>
      </c>
      <c r="D1044" t="s">
        <v>57</v>
      </c>
      <c r="E1044" t="s">
        <v>58</v>
      </c>
      <c r="F1044">
        <v>12225579</v>
      </c>
      <c r="G1044">
        <v>45000</v>
      </c>
      <c r="H1044" t="s">
        <v>3636</v>
      </c>
      <c r="I1044" t="s">
        <v>255</v>
      </c>
      <c r="J1044" t="s">
        <v>249</v>
      </c>
      <c r="K1044" t="s">
        <v>250</v>
      </c>
      <c r="L1044" t="s">
        <v>251</v>
      </c>
      <c r="O1044" s="111">
        <v>45000</v>
      </c>
      <c r="P1044" t="s">
        <v>252</v>
      </c>
      <c r="Q1044" t="s">
        <v>253</v>
      </c>
      <c r="R1044" s="111">
        <v>45001</v>
      </c>
      <c r="W1044">
        <v>0</v>
      </c>
      <c r="X1044">
        <v>380</v>
      </c>
      <c r="Y1044">
        <v>1623.03</v>
      </c>
      <c r="Z1044">
        <f t="shared" si="16"/>
        <v>2003.03</v>
      </c>
    </row>
    <row r="1045" spans="1:26">
      <c r="A1045" t="s">
        <v>246</v>
      </c>
      <c r="B1045" t="s">
        <v>4242</v>
      </c>
      <c r="C1045" t="s">
        <v>3617</v>
      </c>
      <c r="D1045" t="s">
        <v>57</v>
      </c>
      <c r="E1045" t="s">
        <v>58</v>
      </c>
      <c r="F1045">
        <v>12208869</v>
      </c>
      <c r="G1045">
        <v>45001</v>
      </c>
      <c r="H1045" t="s">
        <v>3618</v>
      </c>
      <c r="I1045" t="s">
        <v>255</v>
      </c>
      <c r="J1045" t="s">
        <v>249</v>
      </c>
      <c r="K1045" t="s">
        <v>268</v>
      </c>
      <c r="L1045" t="s">
        <v>251</v>
      </c>
      <c r="O1045" s="111">
        <v>45015</v>
      </c>
      <c r="P1045" t="s">
        <v>252</v>
      </c>
      <c r="Q1045" t="s">
        <v>257</v>
      </c>
      <c r="R1045" s="111">
        <v>45016</v>
      </c>
      <c r="W1045">
        <v>0</v>
      </c>
      <c r="X1045">
        <v>0</v>
      </c>
      <c r="Y1045">
        <v>0</v>
      </c>
      <c r="Z1045">
        <f t="shared" si="16"/>
        <v>0</v>
      </c>
    </row>
    <row r="1046" spans="1:26">
      <c r="A1046" t="s">
        <v>246</v>
      </c>
      <c r="B1046">
        <v>664097138</v>
      </c>
      <c r="C1046" t="s">
        <v>2299</v>
      </c>
      <c r="D1046" t="s">
        <v>57</v>
      </c>
      <c r="E1046" t="s">
        <v>58</v>
      </c>
      <c r="F1046">
        <v>12229995</v>
      </c>
      <c r="G1046">
        <v>45001</v>
      </c>
      <c r="H1046" t="s">
        <v>3641</v>
      </c>
      <c r="I1046" t="s">
        <v>255</v>
      </c>
      <c r="J1046" t="s">
        <v>249</v>
      </c>
      <c r="K1046" t="s">
        <v>268</v>
      </c>
      <c r="L1046" t="s">
        <v>251</v>
      </c>
      <c r="O1046" s="111">
        <v>45001</v>
      </c>
      <c r="P1046" t="s">
        <v>252</v>
      </c>
      <c r="Q1046" t="s">
        <v>253</v>
      </c>
      <c r="R1046" s="111">
        <v>45002</v>
      </c>
      <c r="W1046">
        <v>11156.5</v>
      </c>
      <c r="X1046">
        <v>21398</v>
      </c>
      <c r="Y1046">
        <v>22463.25</v>
      </c>
      <c r="Z1046">
        <f t="shared" si="16"/>
        <v>55017.75</v>
      </c>
    </row>
    <row r="1047" spans="1:26">
      <c r="A1047" t="s">
        <v>246</v>
      </c>
      <c r="B1047">
        <v>11664232630</v>
      </c>
      <c r="C1047" t="s">
        <v>2288</v>
      </c>
      <c r="D1047" t="s">
        <v>57</v>
      </c>
      <c r="E1047" t="s">
        <v>58</v>
      </c>
      <c r="F1047">
        <v>12219039</v>
      </c>
      <c r="G1047">
        <v>45001</v>
      </c>
      <c r="H1047" t="s">
        <v>3627</v>
      </c>
      <c r="I1047" t="s">
        <v>255</v>
      </c>
      <c r="J1047" t="s">
        <v>249</v>
      </c>
      <c r="K1047" t="s">
        <v>250</v>
      </c>
      <c r="L1047" t="s">
        <v>251</v>
      </c>
      <c r="O1047" s="111">
        <v>45001</v>
      </c>
      <c r="P1047" t="s">
        <v>252</v>
      </c>
      <c r="Q1047" t="s">
        <v>253</v>
      </c>
      <c r="R1047" s="111">
        <v>45002</v>
      </c>
      <c r="W1047">
        <v>4300</v>
      </c>
      <c r="X1047">
        <v>6890</v>
      </c>
      <c r="Y1047">
        <v>7216</v>
      </c>
      <c r="Z1047">
        <f t="shared" si="16"/>
        <v>18406</v>
      </c>
    </row>
    <row r="1048" spans="1:26">
      <c r="A1048" t="s">
        <v>246</v>
      </c>
      <c r="B1048">
        <v>6589394164</v>
      </c>
      <c r="C1048" t="s">
        <v>2314</v>
      </c>
      <c r="D1048" t="s">
        <v>57</v>
      </c>
      <c r="E1048" t="s">
        <v>58</v>
      </c>
      <c r="F1048">
        <v>12243066</v>
      </c>
      <c r="G1048">
        <v>45001</v>
      </c>
      <c r="H1048" t="s">
        <v>3651</v>
      </c>
      <c r="I1048" t="s">
        <v>255</v>
      </c>
      <c r="J1048" t="s">
        <v>249</v>
      </c>
      <c r="K1048" t="s">
        <v>250</v>
      </c>
      <c r="L1048" t="s">
        <v>251</v>
      </c>
      <c r="O1048" s="111">
        <v>45001</v>
      </c>
      <c r="P1048" t="s">
        <v>252</v>
      </c>
      <c r="Q1048" t="s">
        <v>257</v>
      </c>
      <c r="R1048" s="111">
        <v>45002</v>
      </c>
      <c r="W1048">
        <v>0</v>
      </c>
      <c r="X1048">
        <v>0</v>
      </c>
      <c r="Y1048">
        <v>0</v>
      </c>
      <c r="Z1048">
        <f t="shared" si="16"/>
        <v>0</v>
      </c>
    </row>
    <row r="1049" spans="1:26">
      <c r="A1049" t="s">
        <v>246</v>
      </c>
      <c r="B1049">
        <v>27184870204</v>
      </c>
      <c r="C1049" t="s">
        <v>2337</v>
      </c>
      <c r="D1049" t="s">
        <v>57</v>
      </c>
      <c r="E1049" t="s">
        <v>58</v>
      </c>
      <c r="F1049">
        <v>12102298</v>
      </c>
      <c r="G1049">
        <v>45001</v>
      </c>
      <c r="H1049" t="s">
        <v>3571</v>
      </c>
      <c r="I1049" t="s">
        <v>255</v>
      </c>
      <c r="J1049" t="s">
        <v>249</v>
      </c>
      <c r="K1049" t="s">
        <v>250</v>
      </c>
      <c r="L1049" t="s">
        <v>251</v>
      </c>
      <c r="O1049" s="111">
        <v>45005</v>
      </c>
      <c r="P1049" t="s">
        <v>252</v>
      </c>
      <c r="Q1049" t="s">
        <v>253</v>
      </c>
      <c r="R1049" s="111">
        <v>45006</v>
      </c>
      <c r="W1049">
        <v>1944.5</v>
      </c>
      <c r="X1049">
        <v>8262</v>
      </c>
      <c r="Y1049">
        <v>10150.01</v>
      </c>
      <c r="Z1049">
        <f t="shared" si="16"/>
        <v>20356.510000000002</v>
      </c>
    </row>
    <row r="1050" spans="1:26">
      <c r="A1050" t="s">
        <v>246</v>
      </c>
      <c r="B1050">
        <v>10439312604</v>
      </c>
      <c r="C1050" t="s">
        <v>2275</v>
      </c>
      <c r="D1050" t="s">
        <v>57</v>
      </c>
      <c r="E1050" t="s">
        <v>58</v>
      </c>
      <c r="F1050">
        <v>12249115</v>
      </c>
      <c r="G1050">
        <v>45002</v>
      </c>
      <c r="H1050" t="s">
        <v>3653</v>
      </c>
      <c r="I1050" t="s">
        <v>255</v>
      </c>
      <c r="J1050" t="s">
        <v>249</v>
      </c>
      <c r="K1050" t="s">
        <v>250</v>
      </c>
      <c r="L1050" t="s">
        <v>251</v>
      </c>
      <c r="O1050" s="111">
        <v>45002</v>
      </c>
      <c r="P1050" t="s">
        <v>252</v>
      </c>
      <c r="Q1050" t="s">
        <v>282</v>
      </c>
      <c r="R1050" s="111">
        <v>45005</v>
      </c>
      <c r="W1050">
        <v>104.5</v>
      </c>
      <c r="X1050">
        <v>48</v>
      </c>
      <c r="Y1050">
        <v>0</v>
      </c>
      <c r="Z1050">
        <f t="shared" si="16"/>
        <v>152.5</v>
      </c>
    </row>
    <row r="1051" spans="1:26">
      <c r="A1051" t="s">
        <v>246</v>
      </c>
      <c r="B1051">
        <v>61022616153</v>
      </c>
      <c r="C1051" t="s">
        <v>2343</v>
      </c>
      <c r="D1051" t="s">
        <v>57</v>
      </c>
      <c r="E1051" t="s">
        <v>58</v>
      </c>
      <c r="F1051">
        <v>12241722</v>
      </c>
      <c r="G1051">
        <v>45002</v>
      </c>
      <c r="H1051" t="s">
        <v>3650</v>
      </c>
      <c r="I1051" t="s">
        <v>256</v>
      </c>
      <c r="J1051" t="s">
        <v>249</v>
      </c>
      <c r="K1051" t="s">
        <v>268</v>
      </c>
      <c r="L1051" t="s">
        <v>251</v>
      </c>
      <c r="O1051" s="111">
        <v>45005</v>
      </c>
      <c r="P1051" t="s">
        <v>252</v>
      </c>
      <c r="Q1051" t="s">
        <v>253</v>
      </c>
      <c r="R1051" s="111">
        <v>45006</v>
      </c>
      <c r="W1051">
        <v>1423.6</v>
      </c>
      <c r="X1051">
        <v>7946.75</v>
      </c>
      <c r="Y1051">
        <v>10237.25</v>
      </c>
      <c r="Z1051">
        <f t="shared" si="16"/>
        <v>19607.599999999999</v>
      </c>
    </row>
    <row r="1052" spans="1:26">
      <c r="A1052" t="s">
        <v>246</v>
      </c>
      <c r="B1052">
        <v>27184870204</v>
      </c>
      <c r="C1052" t="s">
        <v>2337</v>
      </c>
      <c r="D1052" t="s">
        <v>57</v>
      </c>
      <c r="E1052" t="s">
        <v>58</v>
      </c>
      <c r="F1052">
        <v>12201220</v>
      </c>
      <c r="G1052">
        <v>45003</v>
      </c>
      <c r="H1052" t="s">
        <v>3608</v>
      </c>
      <c r="I1052" t="s">
        <v>255</v>
      </c>
      <c r="J1052" t="s">
        <v>249</v>
      </c>
      <c r="K1052" t="s">
        <v>250</v>
      </c>
      <c r="L1052" t="s">
        <v>251</v>
      </c>
      <c r="O1052" s="111">
        <v>45003</v>
      </c>
      <c r="P1052" t="s">
        <v>252</v>
      </c>
      <c r="Q1052" t="s">
        <v>253</v>
      </c>
      <c r="R1052" s="111">
        <v>45005</v>
      </c>
      <c r="W1052">
        <v>492.75</v>
      </c>
      <c r="X1052">
        <v>4434.01</v>
      </c>
      <c r="Y1052">
        <v>2916.22</v>
      </c>
      <c r="Z1052">
        <f t="shared" si="16"/>
        <v>7842.98</v>
      </c>
    </row>
    <row r="1053" spans="1:26">
      <c r="A1053" t="s">
        <v>246</v>
      </c>
      <c r="B1053">
        <v>4312367124</v>
      </c>
      <c r="C1053" t="s">
        <v>2359</v>
      </c>
      <c r="D1053" t="s">
        <v>57</v>
      </c>
      <c r="E1053" t="s">
        <v>58</v>
      </c>
      <c r="F1053">
        <v>12255413</v>
      </c>
      <c r="G1053">
        <v>45005</v>
      </c>
      <c r="H1053" t="s">
        <v>3654</v>
      </c>
      <c r="I1053" t="s">
        <v>255</v>
      </c>
      <c r="J1053" t="s">
        <v>249</v>
      </c>
      <c r="K1053" t="s">
        <v>268</v>
      </c>
      <c r="L1053" t="s">
        <v>251</v>
      </c>
      <c r="O1053" s="111">
        <v>45005</v>
      </c>
      <c r="P1053" t="s">
        <v>252</v>
      </c>
      <c r="Q1053" t="s">
        <v>253</v>
      </c>
      <c r="R1053" s="111">
        <v>45015</v>
      </c>
      <c r="W1053">
        <v>75</v>
      </c>
      <c r="X1053">
        <v>6627</v>
      </c>
      <c r="Y1053">
        <v>245</v>
      </c>
      <c r="Z1053">
        <f t="shared" si="16"/>
        <v>6947</v>
      </c>
    </row>
    <row r="1054" spans="1:26">
      <c r="A1054" t="s">
        <v>246</v>
      </c>
      <c r="B1054">
        <v>6589394164</v>
      </c>
      <c r="C1054" t="s">
        <v>2314</v>
      </c>
      <c r="D1054" t="s">
        <v>57</v>
      </c>
      <c r="E1054" t="s">
        <v>58</v>
      </c>
      <c r="F1054">
        <v>7074104</v>
      </c>
      <c r="G1054">
        <v>45006</v>
      </c>
      <c r="H1054" t="s">
        <v>3563</v>
      </c>
      <c r="I1054" t="s">
        <v>255</v>
      </c>
      <c r="L1054" t="s">
        <v>251</v>
      </c>
      <c r="O1054" s="111">
        <v>45006</v>
      </c>
      <c r="P1054" t="s">
        <v>252</v>
      </c>
      <c r="Q1054" t="s">
        <v>263</v>
      </c>
      <c r="R1054" s="111">
        <v>45007</v>
      </c>
      <c r="W1054">
        <v>2535.0299999999997</v>
      </c>
      <c r="X1054">
        <v>110</v>
      </c>
      <c r="Y1054">
        <v>0</v>
      </c>
      <c r="Z1054">
        <f t="shared" si="16"/>
        <v>2645.0299999999997</v>
      </c>
    </row>
    <row r="1055" spans="1:26">
      <c r="A1055" t="s">
        <v>246</v>
      </c>
      <c r="B1055">
        <v>690067178</v>
      </c>
      <c r="C1055" t="s">
        <v>2311</v>
      </c>
      <c r="D1055" t="s">
        <v>57</v>
      </c>
      <c r="E1055" t="s">
        <v>58</v>
      </c>
      <c r="F1055">
        <v>12248345</v>
      </c>
      <c r="G1055">
        <v>45006</v>
      </c>
      <c r="H1055" t="s">
        <v>3652</v>
      </c>
      <c r="I1055" t="s">
        <v>255</v>
      </c>
      <c r="J1055" t="s">
        <v>249</v>
      </c>
      <c r="K1055" t="s">
        <v>250</v>
      </c>
      <c r="L1055" t="s">
        <v>251</v>
      </c>
      <c r="O1055" s="111">
        <v>45007</v>
      </c>
      <c r="P1055" t="s">
        <v>252</v>
      </c>
      <c r="Q1055" t="s">
        <v>253</v>
      </c>
      <c r="R1055" s="111">
        <v>45008</v>
      </c>
      <c r="W1055">
        <v>5276</v>
      </c>
      <c r="X1055">
        <v>8421</v>
      </c>
      <c r="Y1055">
        <v>5895</v>
      </c>
      <c r="Z1055">
        <f t="shared" si="16"/>
        <v>19592</v>
      </c>
    </row>
    <row r="1056" spans="1:26">
      <c r="A1056" t="s">
        <v>246</v>
      </c>
      <c r="B1056">
        <v>1076392113</v>
      </c>
      <c r="C1056" t="s">
        <v>2353</v>
      </c>
      <c r="D1056" t="s">
        <v>57</v>
      </c>
      <c r="E1056" t="s">
        <v>58</v>
      </c>
      <c r="F1056">
        <v>12260584</v>
      </c>
      <c r="G1056">
        <v>45006</v>
      </c>
      <c r="H1056" t="s">
        <v>3656</v>
      </c>
      <c r="I1056" t="s">
        <v>255</v>
      </c>
      <c r="J1056" t="s">
        <v>249</v>
      </c>
      <c r="K1056" t="s">
        <v>331</v>
      </c>
      <c r="L1056" t="s">
        <v>251</v>
      </c>
      <c r="O1056" s="111">
        <v>45006</v>
      </c>
      <c r="P1056" t="s">
        <v>252</v>
      </c>
      <c r="Q1056" t="s">
        <v>253</v>
      </c>
      <c r="R1056" s="111">
        <v>45007</v>
      </c>
      <c r="W1056">
        <v>1987.5</v>
      </c>
      <c r="X1056">
        <v>9038.9</v>
      </c>
      <c r="Y1056">
        <v>12687.1</v>
      </c>
      <c r="Z1056">
        <f t="shared" si="16"/>
        <v>23713.5</v>
      </c>
    </row>
    <row r="1057" spans="1:26">
      <c r="A1057" t="s">
        <v>246</v>
      </c>
      <c r="B1057">
        <v>27184870204</v>
      </c>
      <c r="C1057" t="s">
        <v>2337</v>
      </c>
      <c r="D1057" t="s">
        <v>57</v>
      </c>
      <c r="E1057" t="s">
        <v>58</v>
      </c>
      <c r="F1057">
        <v>12261396</v>
      </c>
      <c r="G1057">
        <v>45006</v>
      </c>
      <c r="H1057" t="s">
        <v>3657</v>
      </c>
      <c r="I1057" t="s">
        <v>255</v>
      </c>
      <c r="J1057" t="s">
        <v>249</v>
      </c>
      <c r="K1057" t="s">
        <v>268</v>
      </c>
      <c r="L1057" t="s">
        <v>251</v>
      </c>
      <c r="O1057" s="111">
        <v>45006</v>
      </c>
      <c r="P1057" t="s">
        <v>252</v>
      </c>
      <c r="Q1057" t="s">
        <v>253</v>
      </c>
      <c r="R1057" s="111">
        <v>45007</v>
      </c>
      <c r="W1057">
        <v>0</v>
      </c>
      <c r="X1057">
        <v>3452</v>
      </c>
      <c r="Y1057">
        <v>10837</v>
      </c>
      <c r="Z1057">
        <f t="shared" si="16"/>
        <v>14289</v>
      </c>
    </row>
    <row r="1058" spans="1:26">
      <c r="A1058" t="s">
        <v>246</v>
      </c>
      <c r="B1058">
        <v>10439312604</v>
      </c>
      <c r="C1058" t="s">
        <v>2275</v>
      </c>
      <c r="D1058" t="s">
        <v>57</v>
      </c>
      <c r="E1058" t="s">
        <v>58</v>
      </c>
      <c r="F1058">
        <v>1621110</v>
      </c>
      <c r="G1058">
        <v>45006</v>
      </c>
      <c r="H1058" t="s">
        <v>3559</v>
      </c>
      <c r="I1058" t="s">
        <v>255</v>
      </c>
      <c r="J1058" t="s">
        <v>249</v>
      </c>
      <c r="K1058" t="s">
        <v>268</v>
      </c>
      <c r="L1058" t="s">
        <v>251</v>
      </c>
      <c r="O1058" s="111">
        <v>45006</v>
      </c>
      <c r="P1058" t="s">
        <v>252</v>
      </c>
      <c r="Q1058" t="s">
        <v>253</v>
      </c>
      <c r="R1058" s="111">
        <v>45007</v>
      </c>
      <c r="W1058">
        <v>16272.06</v>
      </c>
      <c r="X1058">
        <v>116463.57</v>
      </c>
      <c r="Y1058">
        <v>124428.09</v>
      </c>
      <c r="Z1058">
        <f t="shared" si="16"/>
        <v>257163.72</v>
      </c>
    </row>
    <row r="1059" spans="1:26">
      <c r="A1059" t="s">
        <v>246</v>
      </c>
      <c r="B1059">
        <v>10439312604</v>
      </c>
      <c r="C1059" t="s">
        <v>2275</v>
      </c>
      <c r="D1059" t="s">
        <v>57</v>
      </c>
      <c r="E1059" t="s">
        <v>58</v>
      </c>
      <c r="F1059">
        <v>12266619</v>
      </c>
      <c r="G1059">
        <v>45007</v>
      </c>
      <c r="H1059" t="s">
        <v>3659</v>
      </c>
      <c r="I1059" t="s">
        <v>255</v>
      </c>
      <c r="J1059" t="s">
        <v>249</v>
      </c>
      <c r="K1059" t="s">
        <v>268</v>
      </c>
      <c r="L1059" t="s">
        <v>251</v>
      </c>
      <c r="O1059" s="111">
        <v>45007</v>
      </c>
      <c r="P1059" t="s">
        <v>252</v>
      </c>
      <c r="Q1059" t="s">
        <v>253</v>
      </c>
      <c r="R1059" s="111">
        <v>45008</v>
      </c>
      <c r="W1059">
        <v>6163.4</v>
      </c>
      <c r="X1059">
        <v>26375.07</v>
      </c>
      <c r="Y1059">
        <v>27103.3</v>
      </c>
      <c r="Z1059">
        <f t="shared" si="16"/>
        <v>59641.770000000004</v>
      </c>
    </row>
    <row r="1060" spans="1:26">
      <c r="A1060" t="s">
        <v>246</v>
      </c>
      <c r="B1060">
        <v>27184870204</v>
      </c>
      <c r="C1060" t="s">
        <v>2337</v>
      </c>
      <c r="D1060" t="s">
        <v>57</v>
      </c>
      <c r="E1060" t="s">
        <v>58</v>
      </c>
      <c r="F1060">
        <v>12262029</v>
      </c>
      <c r="G1060">
        <v>45007</v>
      </c>
      <c r="H1060" t="s">
        <v>3658</v>
      </c>
      <c r="I1060" t="s">
        <v>255</v>
      </c>
      <c r="J1060" t="s">
        <v>249</v>
      </c>
      <c r="K1060" t="s">
        <v>250</v>
      </c>
      <c r="L1060" t="s">
        <v>251</v>
      </c>
      <c r="O1060" s="111">
        <v>45007</v>
      </c>
      <c r="P1060" t="s">
        <v>252</v>
      </c>
      <c r="Q1060" t="s">
        <v>253</v>
      </c>
      <c r="R1060" s="111">
        <v>45008</v>
      </c>
      <c r="W1060">
        <v>596.86</v>
      </c>
      <c r="X1060">
        <v>4744.38</v>
      </c>
      <c r="Y1060">
        <v>5140.18</v>
      </c>
      <c r="Z1060">
        <f t="shared" si="16"/>
        <v>10481.42</v>
      </c>
    </row>
    <row r="1061" spans="1:26">
      <c r="A1061" t="s">
        <v>246</v>
      </c>
      <c r="B1061">
        <v>61022616153</v>
      </c>
      <c r="C1061" t="s">
        <v>2343</v>
      </c>
      <c r="D1061" t="s">
        <v>57</v>
      </c>
      <c r="E1061" t="s">
        <v>58</v>
      </c>
      <c r="F1061">
        <v>12267614</v>
      </c>
      <c r="G1061">
        <v>45007</v>
      </c>
      <c r="H1061" t="s">
        <v>3660</v>
      </c>
      <c r="I1061" t="s">
        <v>255</v>
      </c>
      <c r="J1061" t="s">
        <v>249</v>
      </c>
      <c r="K1061" t="s">
        <v>250</v>
      </c>
      <c r="L1061" t="s">
        <v>251</v>
      </c>
      <c r="O1061" s="111">
        <v>45008</v>
      </c>
      <c r="P1061" t="s">
        <v>252</v>
      </c>
      <c r="Q1061" t="s">
        <v>253</v>
      </c>
      <c r="R1061" s="111">
        <v>45009</v>
      </c>
      <c r="W1061">
        <v>484.75</v>
      </c>
      <c r="X1061">
        <v>211</v>
      </c>
      <c r="Y1061">
        <v>9</v>
      </c>
      <c r="Z1061">
        <f t="shared" si="16"/>
        <v>704.75</v>
      </c>
    </row>
    <row r="1062" spans="1:26">
      <c r="A1062" t="s">
        <v>246</v>
      </c>
      <c r="B1062">
        <v>61022616153</v>
      </c>
      <c r="C1062" t="s">
        <v>2343</v>
      </c>
      <c r="D1062" t="s">
        <v>57</v>
      </c>
      <c r="E1062" t="s">
        <v>58</v>
      </c>
      <c r="F1062">
        <v>12272344</v>
      </c>
      <c r="G1062">
        <v>45008</v>
      </c>
      <c r="H1062" t="s">
        <v>3663</v>
      </c>
      <c r="I1062" t="s">
        <v>255</v>
      </c>
      <c r="J1062" t="s">
        <v>249</v>
      </c>
      <c r="K1062" t="s">
        <v>268</v>
      </c>
      <c r="L1062" t="s">
        <v>251</v>
      </c>
      <c r="O1062" s="111">
        <v>45008</v>
      </c>
      <c r="P1062" t="s">
        <v>252</v>
      </c>
      <c r="Q1062" t="s">
        <v>253</v>
      </c>
      <c r="R1062" s="111">
        <v>45009</v>
      </c>
      <c r="W1062">
        <v>525</v>
      </c>
      <c r="X1062">
        <v>0</v>
      </c>
      <c r="Y1062">
        <v>3112</v>
      </c>
      <c r="Z1062">
        <f t="shared" si="16"/>
        <v>3637</v>
      </c>
    </row>
    <row r="1063" spans="1:26">
      <c r="A1063" t="s">
        <v>246</v>
      </c>
      <c r="B1063" t="s">
        <v>4242</v>
      </c>
      <c r="C1063" t="s">
        <v>3617</v>
      </c>
      <c r="D1063" t="s">
        <v>57</v>
      </c>
      <c r="E1063" t="s">
        <v>58</v>
      </c>
      <c r="F1063">
        <v>12272326</v>
      </c>
      <c r="G1063">
        <v>45008</v>
      </c>
      <c r="H1063" t="s">
        <v>3662</v>
      </c>
      <c r="I1063" t="s">
        <v>260</v>
      </c>
      <c r="L1063" t="s">
        <v>251</v>
      </c>
      <c r="O1063" s="111">
        <v>45008</v>
      </c>
      <c r="P1063" t="s">
        <v>252</v>
      </c>
      <c r="Q1063" t="s">
        <v>263</v>
      </c>
      <c r="R1063" s="111">
        <v>45009</v>
      </c>
      <c r="W1063">
        <v>940</v>
      </c>
      <c r="X1063">
        <v>0</v>
      </c>
      <c r="Y1063">
        <v>0</v>
      </c>
      <c r="Z1063">
        <f t="shared" si="16"/>
        <v>940</v>
      </c>
    </row>
    <row r="1064" spans="1:26">
      <c r="A1064" t="s">
        <v>246</v>
      </c>
      <c r="B1064">
        <v>10439312604</v>
      </c>
      <c r="C1064" t="s">
        <v>2275</v>
      </c>
      <c r="D1064" t="s">
        <v>57</v>
      </c>
      <c r="E1064" t="s">
        <v>58</v>
      </c>
      <c r="F1064">
        <v>12259598</v>
      </c>
      <c r="G1064">
        <v>45008</v>
      </c>
      <c r="H1064" t="s">
        <v>3655</v>
      </c>
      <c r="I1064" t="s">
        <v>255</v>
      </c>
      <c r="J1064" t="s">
        <v>249</v>
      </c>
      <c r="K1064" t="s">
        <v>268</v>
      </c>
      <c r="L1064" t="s">
        <v>251</v>
      </c>
      <c r="O1064" s="111">
        <v>45008</v>
      </c>
      <c r="P1064" t="s">
        <v>252</v>
      </c>
      <c r="Q1064" t="s">
        <v>253</v>
      </c>
      <c r="R1064" s="111">
        <v>45009</v>
      </c>
      <c r="W1064">
        <v>0</v>
      </c>
      <c r="X1064">
        <v>1433.35</v>
      </c>
      <c r="Y1064">
        <v>1121.7</v>
      </c>
      <c r="Z1064">
        <f t="shared" si="16"/>
        <v>2555.0500000000002</v>
      </c>
    </row>
    <row r="1065" spans="1:26">
      <c r="A1065" t="s">
        <v>246</v>
      </c>
      <c r="B1065">
        <v>10439312604</v>
      </c>
      <c r="C1065" t="s">
        <v>2275</v>
      </c>
      <c r="D1065" t="s">
        <v>57</v>
      </c>
      <c r="E1065" t="s">
        <v>58</v>
      </c>
      <c r="F1065">
        <v>12273087</v>
      </c>
      <c r="G1065">
        <v>45008</v>
      </c>
      <c r="H1065" t="s">
        <v>3665</v>
      </c>
      <c r="I1065" t="s">
        <v>260</v>
      </c>
      <c r="L1065" t="s">
        <v>251</v>
      </c>
      <c r="O1065" s="111">
        <v>45008</v>
      </c>
      <c r="P1065" t="s">
        <v>252</v>
      </c>
      <c r="Q1065" t="s">
        <v>253</v>
      </c>
      <c r="R1065" s="111">
        <v>45009</v>
      </c>
      <c r="W1065">
        <v>1549</v>
      </c>
      <c r="X1065">
        <v>8581.08</v>
      </c>
      <c r="Y1065">
        <v>9113.7900000000009</v>
      </c>
      <c r="Z1065">
        <f t="shared" si="16"/>
        <v>19243.870000000003</v>
      </c>
    </row>
    <row r="1066" spans="1:26">
      <c r="A1066" t="s">
        <v>246</v>
      </c>
      <c r="B1066">
        <v>1076392113</v>
      </c>
      <c r="C1066" t="s">
        <v>2353</v>
      </c>
      <c r="D1066" t="s">
        <v>57</v>
      </c>
      <c r="E1066" t="s">
        <v>58</v>
      </c>
      <c r="F1066">
        <v>1429039</v>
      </c>
      <c r="G1066">
        <v>45008</v>
      </c>
      <c r="H1066" t="s">
        <v>3558</v>
      </c>
      <c r="I1066" t="s">
        <v>255</v>
      </c>
      <c r="J1066" t="s">
        <v>249</v>
      </c>
      <c r="K1066" t="s">
        <v>250</v>
      </c>
      <c r="L1066" t="s">
        <v>251</v>
      </c>
      <c r="O1066" s="111">
        <v>45008</v>
      </c>
      <c r="P1066" t="s">
        <v>252</v>
      </c>
      <c r="Q1066" t="s">
        <v>253</v>
      </c>
      <c r="R1066" s="111">
        <v>45009</v>
      </c>
      <c r="W1066">
        <v>905.11</v>
      </c>
      <c r="X1066">
        <v>8326.4599999999991</v>
      </c>
      <c r="Y1066">
        <v>12155</v>
      </c>
      <c r="Z1066">
        <f t="shared" si="16"/>
        <v>21386.57</v>
      </c>
    </row>
    <row r="1067" spans="1:26">
      <c r="A1067" t="s">
        <v>246</v>
      </c>
      <c r="B1067">
        <v>61022616153</v>
      </c>
      <c r="C1067" t="s">
        <v>2343</v>
      </c>
      <c r="D1067" t="s">
        <v>57</v>
      </c>
      <c r="E1067" t="s">
        <v>58</v>
      </c>
      <c r="F1067">
        <v>12273831</v>
      </c>
      <c r="G1067">
        <v>45008</v>
      </c>
      <c r="H1067" t="s">
        <v>3666</v>
      </c>
      <c r="I1067" t="s">
        <v>255</v>
      </c>
      <c r="J1067" t="s">
        <v>249</v>
      </c>
      <c r="K1067" t="s">
        <v>250</v>
      </c>
      <c r="L1067" t="s">
        <v>251</v>
      </c>
      <c r="O1067" s="111">
        <v>45009</v>
      </c>
      <c r="P1067" t="s">
        <v>252</v>
      </c>
      <c r="Q1067" t="s">
        <v>253</v>
      </c>
      <c r="R1067" s="111">
        <v>45012</v>
      </c>
      <c r="W1067">
        <v>1077</v>
      </c>
      <c r="X1067">
        <v>2960</v>
      </c>
      <c r="Y1067">
        <v>6330</v>
      </c>
      <c r="Z1067">
        <f t="shared" si="16"/>
        <v>10367</v>
      </c>
    </row>
    <row r="1068" spans="1:26">
      <c r="A1068" t="s">
        <v>246</v>
      </c>
      <c r="B1068" t="s">
        <v>4240</v>
      </c>
      <c r="C1068" t="s">
        <v>3643</v>
      </c>
      <c r="D1068" t="s">
        <v>57</v>
      </c>
      <c r="E1068" t="s">
        <v>58</v>
      </c>
      <c r="F1068">
        <v>12273864</v>
      </c>
      <c r="G1068">
        <v>45008</v>
      </c>
      <c r="H1068" t="s">
        <v>3667</v>
      </c>
      <c r="I1068" t="s">
        <v>255</v>
      </c>
      <c r="J1068" t="s">
        <v>249</v>
      </c>
      <c r="K1068" t="s">
        <v>250</v>
      </c>
      <c r="L1068" t="s">
        <v>251</v>
      </c>
      <c r="O1068" s="111">
        <v>45008</v>
      </c>
      <c r="P1068" t="s">
        <v>252</v>
      </c>
      <c r="Q1068" t="s">
        <v>253</v>
      </c>
      <c r="R1068" s="111">
        <v>45009</v>
      </c>
      <c r="W1068">
        <v>2177.5</v>
      </c>
      <c r="X1068">
        <v>0</v>
      </c>
      <c r="Y1068">
        <v>780</v>
      </c>
      <c r="Z1068">
        <f t="shared" si="16"/>
        <v>2957.5</v>
      </c>
    </row>
    <row r="1069" spans="1:26">
      <c r="A1069" t="s">
        <v>246</v>
      </c>
      <c r="B1069">
        <v>11664232630</v>
      </c>
      <c r="C1069" t="s">
        <v>2288</v>
      </c>
      <c r="D1069" t="s">
        <v>57</v>
      </c>
      <c r="E1069" t="s">
        <v>58</v>
      </c>
      <c r="F1069">
        <v>12267636</v>
      </c>
      <c r="G1069">
        <v>45008</v>
      </c>
      <c r="H1069" t="s">
        <v>3661</v>
      </c>
      <c r="I1069" t="s">
        <v>255</v>
      </c>
      <c r="J1069" t="s">
        <v>249</v>
      </c>
      <c r="K1069" t="s">
        <v>250</v>
      </c>
      <c r="L1069" t="s">
        <v>251</v>
      </c>
      <c r="O1069" s="111">
        <v>45008</v>
      </c>
      <c r="P1069" t="s">
        <v>252</v>
      </c>
      <c r="Q1069" t="s">
        <v>253</v>
      </c>
      <c r="R1069" s="111">
        <v>45009</v>
      </c>
      <c r="W1069">
        <v>44</v>
      </c>
      <c r="X1069">
        <v>4617.5</v>
      </c>
      <c r="Y1069">
        <v>4467</v>
      </c>
      <c r="Z1069">
        <f t="shared" si="16"/>
        <v>9128.5</v>
      </c>
    </row>
    <row r="1070" spans="1:26">
      <c r="A1070" t="s">
        <v>246</v>
      </c>
      <c r="B1070">
        <v>4312367124</v>
      </c>
      <c r="C1070" t="s">
        <v>2359</v>
      </c>
      <c r="D1070" t="s">
        <v>57</v>
      </c>
      <c r="E1070" t="s">
        <v>58</v>
      </c>
      <c r="F1070">
        <v>12274520</v>
      </c>
      <c r="G1070">
        <v>45008</v>
      </c>
      <c r="H1070" t="s">
        <v>3669</v>
      </c>
      <c r="I1070" t="s">
        <v>248</v>
      </c>
      <c r="J1070" t="s">
        <v>249</v>
      </c>
      <c r="K1070" t="s">
        <v>250</v>
      </c>
      <c r="L1070" t="s">
        <v>251</v>
      </c>
      <c r="O1070" s="111">
        <v>45008</v>
      </c>
      <c r="P1070" t="s">
        <v>252</v>
      </c>
      <c r="Q1070" t="s">
        <v>253</v>
      </c>
      <c r="R1070" s="111">
        <v>45009</v>
      </c>
      <c r="W1070">
        <v>4776.4799999999996</v>
      </c>
      <c r="X1070">
        <v>17932.650000000001</v>
      </c>
      <c r="Y1070">
        <v>15297.88</v>
      </c>
      <c r="Z1070">
        <f t="shared" si="16"/>
        <v>38007.01</v>
      </c>
    </row>
    <row r="1071" spans="1:26">
      <c r="A1071" t="s">
        <v>246</v>
      </c>
      <c r="B1071">
        <v>664097138</v>
      </c>
      <c r="C1071" t="s">
        <v>2299</v>
      </c>
      <c r="D1071" t="s">
        <v>57</v>
      </c>
      <c r="E1071" t="s">
        <v>58</v>
      </c>
      <c r="F1071">
        <v>12202865</v>
      </c>
      <c r="G1071">
        <v>45009</v>
      </c>
      <c r="H1071" t="s">
        <v>3611</v>
      </c>
      <c r="I1071" t="s">
        <v>255</v>
      </c>
      <c r="J1071" t="s">
        <v>249</v>
      </c>
      <c r="K1071" t="s">
        <v>250</v>
      </c>
      <c r="L1071" t="s">
        <v>251</v>
      </c>
      <c r="O1071" s="111">
        <v>45009</v>
      </c>
      <c r="P1071" t="s">
        <v>252</v>
      </c>
      <c r="Q1071" t="s">
        <v>253</v>
      </c>
      <c r="R1071" s="111">
        <v>45012</v>
      </c>
      <c r="W1071">
        <v>553.79999999999995</v>
      </c>
      <c r="X1071">
        <v>3170.8</v>
      </c>
      <c r="Y1071">
        <v>3357.22</v>
      </c>
      <c r="Z1071">
        <f t="shared" si="16"/>
        <v>7081.82</v>
      </c>
    </row>
    <row r="1072" spans="1:26">
      <c r="A1072" t="s">
        <v>246</v>
      </c>
      <c r="B1072">
        <v>61022616153</v>
      </c>
      <c r="C1072" t="s">
        <v>2343</v>
      </c>
      <c r="D1072" t="s">
        <v>57</v>
      </c>
      <c r="E1072" t="s">
        <v>58</v>
      </c>
      <c r="F1072">
        <v>12275486</v>
      </c>
      <c r="G1072">
        <v>45009</v>
      </c>
      <c r="H1072" t="s">
        <v>3670</v>
      </c>
      <c r="I1072" t="s">
        <v>255</v>
      </c>
      <c r="J1072" t="s">
        <v>249</v>
      </c>
      <c r="K1072" t="s">
        <v>250</v>
      </c>
      <c r="L1072" t="s">
        <v>251</v>
      </c>
      <c r="O1072" s="111">
        <v>45009</v>
      </c>
      <c r="P1072" t="s">
        <v>252</v>
      </c>
      <c r="Q1072" t="s">
        <v>253</v>
      </c>
      <c r="R1072" s="111">
        <v>45012</v>
      </c>
      <c r="W1072">
        <v>801.41</v>
      </c>
      <c r="X1072">
        <v>0</v>
      </c>
      <c r="Y1072">
        <v>250</v>
      </c>
      <c r="Z1072">
        <f t="shared" si="16"/>
        <v>1051.4099999999999</v>
      </c>
    </row>
    <row r="1073" spans="1:26">
      <c r="A1073" t="s">
        <v>246</v>
      </c>
      <c r="B1073">
        <v>11664232630</v>
      </c>
      <c r="C1073" t="s">
        <v>2288</v>
      </c>
      <c r="D1073" t="s">
        <v>57</v>
      </c>
      <c r="E1073" t="s">
        <v>58</v>
      </c>
      <c r="F1073">
        <v>12275682</v>
      </c>
      <c r="G1073">
        <v>45009</v>
      </c>
      <c r="H1073" t="s">
        <v>3671</v>
      </c>
      <c r="I1073" t="s">
        <v>255</v>
      </c>
      <c r="J1073" t="s">
        <v>249</v>
      </c>
      <c r="K1073" t="s">
        <v>250</v>
      </c>
      <c r="L1073" t="s">
        <v>251</v>
      </c>
      <c r="O1073" s="111">
        <v>45009</v>
      </c>
      <c r="P1073" t="s">
        <v>252</v>
      </c>
      <c r="Q1073" t="s">
        <v>253</v>
      </c>
      <c r="R1073" s="111">
        <v>45012</v>
      </c>
      <c r="W1073">
        <v>401.25</v>
      </c>
      <c r="X1073">
        <v>16034.45</v>
      </c>
      <c r="Y1073">
        <v>11293.95</v>
      </c>
      <c r="Z1073">
        <f t="shared" si="16"/>
        <v>27729.65</v>
      </c>
    </row>
    <row r="1074" spans="1:26">
      <c r="A1074" t="s">
        <v>246</v>
      </c>
      <c r="B1074">
        <v>11664232630</v>
      </c>
      <c r="C1074" t="s">
        <v>2288</v>
      </c>
      <c r="D1074" t="s">
        <v>57</v>
      </c>
      <c r="E1074" t="s">
        <v>58</v>
      </c>
      <c r="F1074">
        <v>12183100</v>
      </c>
      <c r="G1074">
        <v>45009</v>
      </c>
      <c r="H1074" t="s">
        <v>3586</v>
      </c>
      <c r="I1074" t="s">
        <v>255</v>
      </c>
      <c r="J1074" t="s">
        <v>249</v>
      </c>
      <c r="K1074" t="s">
        <v>250</v>
      </c>
      <c r="L1074" t="s">
        <v>251</v>
      </c>
      <c r="O1074" s="111">
        <v>45009</v>
      </c>
      <c r="P1074" t="s">
        <v>252</v>
      </c>
      <c r="Q1074" t="s">
        <v>253</v>
      </c>
      <c r="R1074" s="111">
        <v>45012</v>
      </c>
      <c r="W1074">
        <v>0</v>
      </c>
      <c r="X1074">
        <v>4917.88</v>
      </c>
      <c r="Y1074">
        <v>13536.71</v>
      </c>
      <c r="Z1074">
        <f t="shared" si="16"/>
        <v>18454.59</v>
      </c>
    </row>
    <row r="1075" spans="1:26">
      <c r="A1075" t="s">
        <v>246</v>
      </c>
      <c r="B1075">
        <v>61022616153</v>
      </c>
      <c r="C1075" t="s">
        <v>2343</v>
      </c>
      <c r="D1075" t="s">
        <v>57</v>
      </c>
      <c r="E1075" t="s">
        <v>58</v>
      </c>
      <c r="F1075">
        <v>12280839</v>
      </c>
      <c r="G1075">
        <v>45010</v>
      </c>
      <c r="H1075" t="s">
        <v>3674</v>
      </c>
      <c r="I1075" t="s">
        <v>255</v>
      </c>
      <c r="J1075" t="s">
        <v>249</v>
      </c>
      <c r="K1075" t="s">
        <v>250</v>
      </c>
      <c r="L1075" t="s">
        <v>251</v>
      </c>
      <c r="O1075" s="111">
        <v>45010</v>
      </c>
      <c r="P1075" t="s">
        <v>252</v>
      </c>
      <c r="Q1075" t="s">
        <v>253</v>
      </c>
      <c r="R1075" s="111">
        <v>45012</v>
      </c>
      <c r="W1075">
        <v>10</v>
      </c>
      <c r="X1075">
        <v>141</v>
      </c>
      <c r="Y1075">
        <v>75.5</v>
      </c>
      <c r="Z1075">
        <f t="shared" si="16"/>
        <v>226.5</v>
      </c>
    </row>
    <row r="1076" spans="1:26">
      <c r="A1076" t="s">
        <v>246</v>
      </c>
      <c r="B1076">
        <v>61022616153</v>
      </c>
      <c r="C1076" t="s">
        <v>2343</v>
      </c>
      <c r="D1076" t="s">
        <v>57</v>
      </c>
      <c r="E1076" t="s">
        <v>58</v>
      </c>
      <c r="F1076">
        <v>12280697</v>
      </c>
      <c r="G1076">
        <v>45010</v>
      </c>
      <c r="H1076" t="s">
        <v>3672</v>
      </c>
      <c r="I1076" t="s">
        <v>255</v>
      </c>
      <c r="J1076" t="s">
        <v>249</v>
      </c>
      <c r="K1076" t="s">
        <v>250</v>
      </c>
      <c r="L1076" t="s">
        <v>251</v>
      </c>
      <c r="O1076" s="111">
        <v>45010</v>
      </c>
      <c r="P1076" t="s">
        <v>252</v>
      </c>
      <c r="Q1076" t="s">
        <v>253</v>
      </c>
      <c r="R1076" s="111">
        <v>45012</v>
      </c>
      <c r="W1076">
        <v>2845.62</v>
      </c>
      <c r="X1076">
        <v>17845.25</v>
      </c>
      <c r="Y1076">
        <v>24323.22</v>
      </c>
      <c r="Z1076">
        <f t="shared" si="16"/>
        <v>45014.09</v>
      </c>
    </row>
    <row r="1077" spans="1:26">
      <c r="A1077" t="s">
        <v>246</v>
      </c>
      <c r="B1077">
        <v>27184870204</v>
      </c>
      <c r="C1077" t="s">
        <v>2337</v>
      </c>
      <c r="D1077" t="s">
        <v>57</v>
      </c>
      <c r="E1077" t="s">
        <v>58</v>
      </c>
      <c r="F1077">
        <v>12281032</v>
      </c>
      <c r="G1077">
        <v>45010</v>
      </c>
      <c r="H1077" t="s">
        <v>3675</v>
      </c>
      <c r="I1077" t="s">
        <v>255</v>
      </c>
      <c r="L1077" t="s">
        <v>251</v>
      </c>
      <c r="O1077" s="111">
        <v>45010</v>
      </c>
      <c r="P1077" t="s">
        <v>252</v>
      </c>
      <c r="Q1077" t="s">
        <v>263</v>
      </c>
      <c r="R1077" s="111">
        <v>45012</v>
      </c>
      <c r="W1077">
        <v>799.5</v>
      </c>
      <c r="X1077">
        <v>1500</v>
      </c>
      <c r="Y1077">
        <v>0</v>
      </c>
      <c r="Z1077">
        <f t="shared" si="16"/>
        <v>2299.5</v>
      </c>
    </row>
    <row r="1078" spans="1:26">
      <c r="A1078" t="s">
        <v>246</v>
      </c>
      <c r="B1078">
        <v>11664232630</v>
      </c>
      <c r="C1078" t="s">
        <v>2288</v>
      </c>
      <c r="D1078" t="s">
        <v>57</v>
      </c>
      <c r="E1078" t="s">
        <v>58</v>
      </c>
      <c r="F1078">
        <v>12146837</v>
      </c>
      <c r="G1078">
        <v>45010</v>
      </c>
      <c r="H1078" t="s">
        <v>3577</v>
      </c>
      <c r="I1078" t="s">
        <v>255</v>
      </c>
      <c r="J1078" t="s">
        <v>249</v>
      </c>
      <c r="K1078" t="s">
        <v>250</v>
      </c>
      <c r="L1078" t="s">
        <v>251</v>
      </c>
      <c r="O1078" s="111">
        <v>45010</v>
      </c>
      <c r="P1078" t="s">
        <v>252</v>
      </c>
      <c r="Q1078" t="s">
        <v>257</v>
      </c>
      <c r="R1078" s="111">
        <v>45012</v>
      </c>
      <c r="W1078">
        <v>0</v>
      </c>
      <c r="X1078">
        <v>0</v>
      </c>
      <c r="Y1078">
        <v>0</v>
      </c>
      <c r="Z1078">
        <f t="shared" si="16"/>
        <v>0</v>
      </c>
    </row>
    <row r="1079" spans="1:26">
      <c r="A1079" t="s">
        <v>246</v>
      </c>
      <c r="B1079">
        <v>664097138</v>
      </c>
      <c r="C1079" t="s">
        <v>2299</v>
      </c>
      <c r="D1079" t="s">
        <v>57</v>
      </c>
      <c r="E1079" t="s">
        <v>58</v>
      </c>
      <c r="F1079">
        <v>12280732</v>
      </c>
      <c r="G1079">
        <v>45012</v>
      </c>
      <c r="H1079" t="s">
        <v>3673</v>
      </c>
      <c r="I1079" t="s">
        <v>255</v>
      </c>
      <c r="J1079" t="s">
        <v>249</v>
      </c>
      <c r="K1079" t="s">
        <v>268</v>
      </c>
      <c r="L1079" t="s">
        <v>251</v>
      </c>
      <c r="O1079" s="111">
        <v>45012</v>
      </c>
      <c r="P1079" t="s">
        <v>252</v>
      </c>
      <c r="Q1079" t="s">
        <v>253</v>
      </c>
      <c r="R1079" s="111">
        <v>45013</v>
      </c>
      <c r="W1079">
        <v>1248.5</v>
      </c>
      <c r="X1079">
        <v>6096.6</v>
      </c>
      <c r="Y1079">
        <v>20615.5</v>
      </c>
      <c r="Z1079">
        <f t="shared" si="16"/>
        <v>27960.6</v>
      </c>
    </row>
    <row r="1080" spans="1:26">
      <c r="A1080" t="s">
        <v>246</v>
      </c>
      <c r="B1080" t="s">
        <v>4240</v>
      </c>
      <c r="C1080" t="s">
        <v>3643</v>
      </c>
      <c r="D1080" t="s">
        <v>57</v>
      </c>
      <c r="E1080" t="s">
        <v>58</v>
      </c>
      <c r="F1080">
        <v>12272728</v>
      </c>
      <c r="G1080">
        <v>45012</v>
      </c>
      <c r="H1080" t="s">
        <v>3664</v>
      </c>
      <c r="I1080" t="s">
        <v>255</v>
      </c>
      <c r="J1080" t="s">
        <v>249</v>
      </c>
      <c r="K1080" t="s">
        <v>250</v>
      </c>
      <c r="L1080" t="s">
        <v>251</v>
      </c>
      <c r="O1080" s="111">
        <v>45012</v>
      </c>
      <c r="P1080" t="s">
        <v>252</v>
      </c>
      <c r="Q1080" t="s">
        <v>282</v>
      </c>
      <c r="R1080" s="111">
        <v>45013</v>
      </c>
      <c r="W1080">
        <v>200</v>
      </c>
      <c r="X1080">
        <v>0</v>
      </c>
      <c r="Y1080">
        <v>0</v>
      </c>
      <c r="Z1080">
        <f t="shared" si="16"/>
        <v>200</v>
      </c>
    </row>
    <row r="1081" spans="1:26">
      <c r="A1081" t="s">
        <v>246</v>
      </c>
      <c r="B1081">
        <v>664097138</v>
      </c>
      <c r="C1081" t="s">
        <v>2299</v>
      </c>
      <c r="D1081" t="s">
        <v>57</v>
      </c>
      <c r="E1081" t="s">
        <v>58</v>
      </c>
      <c r="F1081">
        <v>5450572</v>
      </c>
      <c r="G1081">
        <v>45012</v>
      </c>
      <c r="H1081" t="s">
        <v>3561</v>
      </c>
      <c r="I1081" t="s">
        <v>255</v>
      </c>
      <c r="J1081" t="s">
        <v>249</v>
      </c>
      <c r="K1081" t="s">
        <v>268</v>
      </c>
      <c r="L1081" t="s">
        <v>251</v>
      </c>
      <c r="O1081" s="111">
        <v>45014</v>
      </c>
      <c r="P1081" t="s">
        <v>252</v>
      </c>
      <c r="Q1081" t="s">
        <v>253</v>
      </c>
      <c r="R1081" s="111">
        <v>45015</v>
      </c>
      <c r="W1081">
        <v>882.25</v>
      </c>
      <c r="X1081">
        <v>8463.61</v>
      </c>
      <c r="Y1081">
        <v>12060.75</v>
      </c>
      <c r="Z1081">
        <f t="shared" si="16"/>
        <v>21406.61</v>
      </c>
    </row>
    <row r="1082" spans="1:26">
      <c r="A1082" t="s">
        <v>246</v>
      </c>
      <c r="B1082">
        <v>2828705129</v>
      </c>
      <c r="C1082" t="s">
        <v>2305</v>
      </c>
      <c r="D1082" t="s">
        <v>57</v>
      </c>
      <c r="E1082" t="s">
        <v>58</v>
      </c>
      <c r="F1082">
        <v>12283462</v>
      </c>
      <c r="G1082">
        <v>45012</v>
      </c>
      <c r="H1082" t="s">
        <v>3676</v>
      </c>
      <c r="I1082" t="s">
        <v>248</v>
      </c>
      <c r="J1082" t="s">
        <v>249</v>
      </c>
      <c r="K1082" t="s">
        <v>250</v>
      </c>
      <c r="L1082" t="s">
        <v>251</v>
      </c>
      <c r="O1082" s="111">
        <v>45012</v>
      </c>
      <c r="P1082" t="s">
        <v>252</v>
      </c>
      <c r="Q1082" t="s">
        <v>282</v>
      </c>
      <c r="R1082" s="111">
        <v>45013</v>
      </c>
      <c r="W1082">
        <v>182.88</v>
      </c>
      <c r="X1082">
        <v>23</v>
      </c>
      <c r="Y1082">
        <v>0</v>
      </c>
      <c r="Z1082">
        <f t="shared" si="16"/>
        <v>205.88</v>
      </c>
    </row>
    <row r="1083" spans="1:26">
      <c r="A1083" t="s">
        <v>246</v>
      </c>
      <c r="B1083">
        <v>664097138</v>
      </c>
      <c r="C1083" t="s">
        <v>2299</v>
      </c>
      <c r="D1083" t="s">
        <v>57</v>
      </c>
      <c r="E1083" t="s">
        <v>58</v>
      </c>
      <c r="F1083">
        <v>12171949</v>
      </c>
      <c r="G1083">
        <v>45012</v>
      </c>
      <c r="H1083" t="s">
        <v>3582</v>
      </c>
      <c r="I1083" t="s">
        <v>255</v>
      </c>
      <c r="J1083" t="s">
        <v>249</v>
      </c>
      <c r="K1083" t="s">
        <v>268</v>
      </c>
      <c r="L1083" t="s">
        <v>251</v>
      </c>
      <c r="O1083" s="111">
        <v>45012</v>
      </c>
      <c r="P1083" t="s">
        <v>252</v>
      </c>
      <c r="Q1083" t="s">
        <v>253</v>
      </c>
      <c r="R1083" s="111">
        <v>45013</v>
      </c>
      <c r="W1083">
        <v>1044.2</v>
      </c>
      <c r="X1083">
        <v>11490.85</v>
      </c>
      <c r="Y1083">
        <v>10803.5</v>
      </c>
      <c r="Z1083">
        <f t="shared" si="16"/>
        <v>23338.550000000003</v>
      </c>
    </row>
    <row r="1084" spans="1:26">
      <c r="A1084" t="s">
        <v>246</v>
      </c>
      <c r="B1084">
        <v>61022616153</v>
      </c>
      <c r="C1084" t="s">
        <v>2343</v>
      </c>
      <c r="D1084" t="s">
        <v>57</v>
      </c>
      <c r="E1084" t="s">
        <v>58</v>
      </c>
      <c r="F1084">
        <v>12232252</v>
      </c>
      <c r="G1084">
        <v>45012</v>
      </c>
      <c r="H1084" t="s">
        <v>3648</v>
      </c>
      <c r="I1084" t="s">
        <v>255</v>
      </c>
      <c r="J1084" t="s">
        <v>249</v>
      </c>
      <c r="K1084" t="s">
        <v>250</v>
      </c>
      <c r="L1084" t="s">
        <v>251</v>
      </c>
      <c r="O1084" s="111">
        <v>45014</v>
      </c>
      <c r="P1084" t="s">
        <v>252</v>
      </c>
      <c r="Q1084" t="s">
        <v>253</v>
      </c>
      <c r="R1084" s="111">
        <v>45015</v>
      </c>
      <c r="W1084">
        <v>32</v>
      </c>
      <c r="X1084">
        <v>24274.5</v>
      </c>
      <c r="Y1084">
        <v>28922.2</v>
      </c>
      <c r="Z1084">
        <f t="shared" si="16"/>
        <v>53228.7</v>
      </c>
    </row>
    <row r="1085" spans="1:26">
      <c r="A1085" t="s">
        <v>246</v>
      </c>
      <c r="B1085">
        <v>10439312604</v>
      </c>
      <c r="C1085" t="s">
        <v>2275</v>
      </c>
      <c r="D1085" t="s">
        <v>57</v>
      </c>
      <c r="E1085" t="s">
        <v>58</v>
      </c>
      <c r="F1085">
        <v>12288070</v>
      </c>
      <c r="G1085">
        <v>45013</v>
      </c>
      <c r="H1085" t="s">
        <v>3677</v>
      </c>
      <c r="I1085" t="s">
        <v>255</v>
      </c>
      <c r="J1085" t="s">
        <v>249</v>
      </c>
      <c r="K1085" t="s">
        <v>268</v>
      </c>
      <c r="L1085" t="s">
        <v>251</v>
      </c>
      <c r="O1085" s="111">
        <v>45013</v>
      </c>
      <c r="P1085" t="s">
        <v>252</v>
      </c>
      <c r="Q1085" t="s">
        <v>253</v>
      </c>
      <c r="R1085" s="111">
        <v>45013</v>
      </c>
      <c r="W1085">
        <v>380</v>
      </c>
      <c r="X1085">
        <v>3456</v>
      </c>
      <c r="Y1085">
        <v>847</v>
      </c>
      <c r="Z1085">
        <f t="shared" si="16"/>
        <v>4683</v>
      </c>
    </row>
    <row r="1086" spans="1:26">
      <c r="A1086" t="s">
        <v>246</v>
      </c>
      <c r="B1086">
        <v>94647720187</v>
      </c>
      <c r="C1086" t="s">
        <v>2308</v>
      </c>
      <c r="D1086" t="s">
        <v>57</v>
      </c>
      <c r="E1086" t="s">
        <v>58</v>
      </c>
      <c r="F1086">
        <v>12288571</v>
      </c>
      <c r="G1086">
        <v>45013</v>
      </c>
      <c r="H1086" t="s">
        <v>3680</v>
      </c>
      <c r="I1086" t="s">
        <v>255</v>
      </c>
      <c r="J1086" t="s">
        <v>249</v>
      </c>
      <c r="K1086" t="s">
        <v>268</v>
      </c>
      <c r="L1086" t="s">
        <v>251</v>
      </c>
      <c r="O1086" s="111">
        <v>45013</v>
      </c>
      <c r="P1086" t="s">
        <v>252</v>
      </c>
      <c r="Q1086" t="s">
        <v>253</v>
      </c>
      <c r="R1086" s="111">
        <v>45014</v>
      </c>
      <c r="W1086">
        <v>1921</v>
      </c>
      <c r="X1086">
        <v>16455</v>
      </c>
      <c r="Y1086">
        <v>16673.5</v>
      </c>
      <c r="Z1086">
        <f t="shared" si="16"/>
        <v>35049.5</v>
      </c>
    </row>
    <row r="1087" spans="1:26">
      <c r="A1087" t="s">
        <v>246</v>
      </c>
      <c r="B1087">
        <v>10439312604</v>
      </c>
      <c r="C1087" t="s">
        <v>2275</v>
      </c>
      <c r="D1087" t="s">
        <v>57</v>
      </c>
      <c r="E1087" t="s">
        <v>58</v>
      </c>
      <c r="F1087">
        <v>12288375</v>
      </c>
      <c r="G1087">
        <v>45013</v>
      </c>
      <c r="H1087" t="s">
        <v>3679</v>
      </c>
      <c r="I1087" t="s">
        <v>255</v>
      </c>
      <c r="J1087" t="s">
        <v>249</v>
      </c>
      <c r="K1087" t="s">
        <v>268</v>
      </c>
      <c r="L1087" t="s">
        <v>251</v>
      </c>
      <c r="O1087" s="111">
        <v>45013</v>
      </c>
      <c r="P1087" t="s">
        <v>252</v>
      </c>
      <c r="Q1087" t="s">
        <v>253</v>
      </c>
      <c r="R1087" s="111">
        <v>45014</v>
      </c>
      <c r="W1087">
        <v>61.22</v>
      </c>
      <c r="X1087">
        <v>13887.26</v>
      </c>
      <c r="Y1087">
        <v>7745.01</v>
      </c>
      <c r="Z1087">
        <f t="shared" si="16"/>
        <v>21693.489999999998</v>
      </c>
    </row>
    <row r="1088" spans="1:26">
      <c r="A1088" t="s">
        <v>246</v>
      </c>
      <c r="B1088">
        <v>6972887143</v>
      </c>
      <c r="C1088" t="s">
        <v>2331</v>
      </c>
      <c r="D1088" t="s">
        <v>57</v>
      </c>
      <c r="E1088" t="s">
        <v>58</v>
      </c>
      <c r="F1088">
        <v>12289324</v>
      </c>
      <c r="G1088">
        <v>45013</v>
      </c>
      <c r="H1088" t="s">
        <v>3682</v>
      </c>
      <c r="I1088" t="s">
        <v>255</v>
      </c>
      <c r="L1088" t="s">
        <v>251</v>
      </c>
      <c r="O1088" s="111">
        <v>45013</v>
      </c>
      <c r="P1088" t="s">
        <v>252</v>
      </c>
      <c r="Q1088" t="s">
        <v>263</v>
      </c>
      <c r="R1088" s="111">
        <v>45014</v>
      </c>
      <c r="W1088">
        <v>5</v>
      </c>
      <c r="X1088">
        <v>0</v>
      </c>
      <c r="Y1088">
        <v>0</v>
      </c>
      <c r="Z1088">
        <f t="shared" si="16"/>
        <v>5</v>
      </c>
    </row>
    <row r="1089" spans="1:26">
      <c r="A1089" t="s">
        <v>246</v>
      </c>
      <c r="B1089">
        <v>6589394164</v>
      </c>
      <c r="C1089" t="s">
        <v>2314</v>
      </c>
      <c r="D1089" t="s">
        <v>57</v>
      </c>
      <c r="E1089" t="s">
        <v>58</v>
      </c>
      <c r="F1089">
        <v>12289874</v>
      </c>
      <c r="G1089">
        <v>45013</v>
      </c>
      <c r="H1089" t="s">
        <v>3683</v>
      </c>
      <c r="I1089" t="s">
        <v>255</v>
      </c>
      <c r="J1089" t="s">
        <v>249</v>
      </c>
      <c r="K1089" t="s">
        <v>250</v>
      </c>
      <c r="L1089" t="s">
        <v>251</v>
      </c>
      <c r="O1089" s="111">
        <v>45013</v>
      </c>
      <c r="P1089" t="s">
        <v>252</v>
      </c>
      <c r="Q1089" t="s">
        <v>253</v>
      </c>
      <c r="R1089" s="111">
        <v>45014</v>
      </c>
      <c r="W1089">
        <v>602.20000000000005</v>
      </c>
      <c r="X1089">
        <v>5910.45</v>
      </c>
      <c r="Y1089">
        <v>5554.6</v>
      </c>
      <c r="Z1089">
        <f t="shared" si="16"/>
        <v>12067.25</v>
      </c>
    </row>
    <row r="1090" spans="1:26">
      <c r="A1090" t="s">
        <v>246</v>
      </c>
      <c r="B1090">
        <v>6972887143</v>
      </c>
      <c r="C1090" t="s">
        <v>2331</v>
      </c>
      <c r="D1090" t="s">
        <v>57</v>
      </c>
      <c r="E1090" t="s">
        <v>58</v>
      </c>
      <c r="F1090">
        <v>12289972</v>
      </c>
      <c r="G1090">
        <v>45013</v>
      </c>
      <c r="H1090" t="s">
        <v>3684</v>
      </c>
      <c r="I1090" t="s">
        <v>248</v>
      </c>
      <c r="J1090" t="s">
        <v>249</v>
      </c>
      <c r="K1090" t="s">
        <v>250</v>
      </c>
      <c r="L1090" t="s">
        <v>251</v>
      </c>
      <c r="O1090" s="111">
        <v>45013</v>
      </c>
      <c r="P1090" t="s">
        <v>252</v>
      </c>
      <c r="Q1090" t="s">
        <v>257</v>
      </c>
      <c r="R1090" s="111">
        <v>45014</v>
      </c>
      <c r="W1090">
        <v>0</v>
      </c>
      <c r="X1090">
        <v>0</v>
      </c>
      <c r="Y1090">
        <v>0</v>
      </c>
      <c r="Z1090">
        <f t="shared" si="16"/>
        <v>0</v>
      </c>
    </row>
    <row r="1091" spans="1:26">
      <c r="A1091" t="s">
        <v>246</v>
      </c>
      <c r="B1091">
        <v>6972887143</v>
      </c>
      <c r="C1091" t="s">
        <v>2331</v>
      </c>
      <c r="D1091" t="s">
        <v>57</v>
      </c>
      <c r="E1091" t="s">
        <v>58</v>
      </c>
      <c r="F1091">
        <v>7994542</v>
      </c>
      <c r="G1091">
        <v>45013</v>
      </c>
      <c r="H1091" t="s">
        <v>3565</v>
      </c>
      <c r="I1091" t="s">
        <v>255</v>
      </c>
      <c r="L1091" t="s">
        <v>251</v>
      </c>
      <c r="O1091" s="111">
        <v>45013</v>
      </c>
      <c r="P1091" t="s">
        <v>252</v>
      </c>
      <c r="Q1091" t="s">
        <v>263</v>
      </c>
      <c r="R1091" s="111">
        <v>45014</v>
      </c>
      <c r="W1091">
        <v>0</v>
      </c>
      <c r="X1091">
        <v>35</v>
      </c>
      <c r="Y1091">
        <v>0</v>
      </c>
      <c r="Z1091">
        <f t="shared" ref="Z1091:Z1154" si="17">SUM(W1091:Y1091)</f>
        <v>35</v>
      </c>
    </row>
    <row r="1092" spans="1:26">
      <c r="A1092" t="s">
        <v>246</v>
      </c>
      <c r="B1092">
        <v>10439312604</v>
      </c>
      <c r="C1092" t="s">
        <v>2275</v>
      </c>
      <c r="D1092" t="s">
        <v>57</v>
      </c>
      <c r="E1092" t="s">
        <v>58</v>
      </c>
      <c r="F1092">
        <v>12290948</v>
      </c>
      <c r="G1092">
        <v>45013</v>
      </c>
      <c r="H1092" t="s">
        <v>3685</v>
      </c>
      <c r="I1092" t="s">
        <v>255</v>
      </c>
      <c r="J1092" t="s">
        <v>249</v>
      </c>
      <c r="K1092" t="s">
        <v>250</v>
      </c>
      <c r="L1092" t="s">
        <v>251</v>
      </c>
      <c r="O1092" s="111">
        <v>45013</v>
      </c>
      <c r="P1092" t="s">
        <v>252</v>
      </c>
      <c r="Q1092" t="s">
        <v>253</v>
      </c>
      <c r="R1092" s="111">
        <v>45015</v>
      </c>
      <c r="W1092">
        <v>2</v>
      </c>
      <c r="X1092">
        <v>155</v>
      </c>
      <c r="Y1092">
        <v>2</v>
      </c>
      <c r="Z1092">
        <f t="shared" si="17"/>
        <v>159</v>
      </c>
    </row>
    <row r="1093" spans="1:26">
      <c r="A1093" t="s">
        <v>246</v>
      </c>
      <c r="B1093">
        <v>94647720187</v>
      </c>
      <c r="C1093" t="s">
        <v>2308</v>
      </c>
      <c r="D1093" t="s">
        <v>57</v>
      </c>
      <c r="E1093" t="s">
        <v>58</v>
      </c>
      <c r="F1093">
        <v>12288295</v>
      </c>
      <c r="G1093">
        <v>45014</v>
      </c>
      <c r="H1093" t="s">
        <v>3678</v>
      </c>
      <c r="I1093" t="s">
        <v>248</v>
      </c>
      <c r="J1093" t="s">
        <v>249</v>
      </c>
      <c r="K1093" t="s">
        <v>268</v>
      </c>
      <c r="L1093" t="s">
        <v>251</v>
      </c>
      <c r="O1093" s="111">
        <v>45014</v>
      </c>
      <c r="P1093" t="s">
        <v>252</v>
      </c>
      <c r="Q1093" t="s">
        <v>253</v>
      </c>
      <c r="R1093" s="111">
        <v>45015</v>
      </c>
      <c r="W1093">
        <v>0</v>
      </c>
      <c r="X1093">
        <v>5216.3</v>
      </c>
      <c r="Y1093">
        <v>10935.06</v>
      </c>
      <c r="Z1093">
        <f t="shared" si="17"/>
        <v>16151.36</v>
      </c>
    </row>
    <row r="1094" spans="1:26">
      <c r="A1094" t="s">
        <v>246</v>
      </c>
      <c r="B1094" t="s">
        <v>4242</v>
      </c>
      <c r="C1094" t="s">
        <v>3617</v>
      </c>
      <c r="D1094" t="s">
        <v>57</v>
      </c>
      <c r="E1094" t="s">
        <v>58</v>
      </c>
      <c r="F1094">
        <v>12288727</v>
      </c>
      <c r="G1094">
        <v>45014</v>
      </c>
      <c r="H1094" t="s">
        <v>3681</v>
      </c>
      <c r="I1094" t="s">
        <v>255</v>
      </c>
      <c r="J1094" t="s">
        <v>249</v>
      </c>
      <c r="K1094" t="s">
        <v>268</v>
      </c>
      <c r="L1094" t="s">
        <v>251</v>
      </c>
      <c r="O1094" s="111">
        <v>45014</v>
      </c>
      <c r="P1094" t="s">
        <v>252</v>
      </c>
      <c r="Q1094" t="s">
        <v>253</v>
      </c>
      <c r="R1094" s="111">
        <v>45015</v>
      </c>
      <c r="W1094">
        <v>251</v>
      </c>
      <c r="X1094">
        <v>8796.09</v>
      </c>
      <c r="Y1094">
        <v>6513.09</v>
      </c>
      <c r="Z1094">
        <f t="shared" si="17"/>
        <v>15560.18</v>
      </c>
    </row>
    <row r="1095" spans="1:26">
      <c r="A1095" t="s">
        <v>246</v>
      </c>
      <c r="B1095">
        <v>27184870204</v>
      </c>
      <c r="C1095" t="s">
        <v>2337</v>
      </c>
      <c r="D1095" t="s">
        <v>57</v>
      </c>
      <c r="E1095" t="s">
        <v>58</v>
      </c>
      <c r="F1095">
        <v>12274219</v>
      </c>
      <c r="G1095">
        <v>45014</v>
      </c>
      <c r="H1095" t="s">
        <v>3668</v>
      </c>
      <c r="I1095" t="s">
        <v>260</v>
      </c>
      <c r="J1095" t="s">
        <v>249</v>
      </c>
      <c r="K1095" t="s">
        <v>268</v>
      </c>
      <c r="L1095" t="s">
        <v>251</v>
      </c>
      <c r="O1095" s="111">
        <v>45015</v>
      </c>
      <c r="P1095" t="s">
        <v>252</v>
      </c>
      <c r="Q1095" t="s">
        <v>253</v>
      </c>
      <c r="R1095" s="111">
        <v>45016</v>
      </c>
      <c r="W1095">
        <v>0</v>
      </c>
      <c r="X1095">
        <v>0</v>
      </c>
      <c r="Y1095">
        <v>1285</v>
      </c>
      <c r="Z1095">
        <f t="shared" si="17"/>
        <v>1285</v>
      </c>
    </row>
    <row r="1096" spans="1:26">
      <c r="A1096" t="s">
        <v>246</v>
      </c>
      <c r="B1096">
        <v>27184870204</v>
      </c>
      <c r="C1096" t="s">
        <v>2337</v>
      </c>
      <c r="D1096" t="s">
        <v>57</v>
      </c>
      <c r="E1096" t="s">
        <v>58</v>
      </c>
      <c r="F1096">
        <v>12298461</v>
      </c>
      <c r="G1096">
        <v>45014</v>
      </c>
      <c r="H1096" t="s">
        <v>3687</v>
      </c>
      <c r="I1096" t="s">
        <v>255</v>
      </c>
      <c r="J1096" t="s">
        <v>249</v>
      </c>
      <c r="K1096" t="s">
        <v>268</v>
      </c>
      <c r="L1096" t="s">
        <v>251</v>
      </c>
      <c r="O1096" s="111">
        <v>45014</v>
      </c>
      <c r="P1096" t="s">
        <v>252</v>
      </c>
      <c r="Q1096" t="s">
        <v>253</v>
      </c>
      <c r="R1096" s="111">
        <v>45015</v>
      </c>
      <c r="W1096">
        <v>0</v>
      </c>
      <c r="X1096">
        <v>1072</v>
      </c>
      <c r="Y1096">
        <v>58</v>
      </c>
      <c r="Z1096">
        <f t="shared" si="17"/>
        <v>1130</v>
      </c>
    </row>
    <row r="1097" spans="1:26">
      <c r="A1097" t="s">
        <v>246</v>
      </c>
      <c r="B1097">
        <v>2828705129</v>
      </c>
      <c r="C1097" t="s">
        <v>2305</v>
      </c>
      <c r="D1097" t="s">
        <v>57</v>
      </c>
      <c r="E1097" t="s">
        <v>58</v>
      </c>
      <c r="F1097">
        <v>12296988</v>
      </c>
      <c r="G1097">
        <v>45015</v>
      </c>
      <c r="H1097" t="s">
        <v>3686</v>
      </c>
      <c r="I1097" t="s">
        <v>255</v>
      </c>
      <c r="J1097" t="s">
        <v>249</v>
      </c>
      <c r="K1097" t="s">
        <v>250</v>
      </c>
      <c r="L1097" t="s">
        <v>251</v>
      </c>
      <c r="O1097" s="111">
        <v>45015</v>
      </c>
      <c r="P1097" t="s">
        <v>252</v>
      </c>
      <c r="Q1097" t="s">
        <v>253</v>
      </c>
      <c r="R1097" s="111">
        <v>45016</v>
      </c>
      <c r="W1097">
        <v>0</v>
      </c>
      <c r="X1097">
        <v>4943.83</v>
      </c>
      <c r="Y1097">
        <v>3948.55</v>
      </c>
      <c r="Z1097">
        <f t="shared" si="17"/>
        <v>8892.380000000001</v>
      </c>
    </row>
    <row r="1098" spans="1:26">
      <c r="A1098" t="s">
        <v>246</v>
      </c>
      <c r="B1098">
        <v>6972887143</v>
      </c>
      <c r="C1098" t="s">
        <v>2331</v>
      </c>
      <c r="D1098" t="s">
        <v>57</v>
      </c>
      <c r="E1098" t="s">
        <v>58</v>
      </c>
      <c r="F1098">
        <v>12306691</v>
      </c>
      <c r="G1098">
        <v>45015</v>
      </c>
      <c r="H1098" t="s">
        <v>3688</v>
      </c>
      <c r="I1098" t="s">
        <v>255</v>
      </c>
      <c r="J1098" t="s">
        <v>249</v>
      </c>
      <c r="K1098" t="s">
        <v>268</v>
      </c>
      <c r="L1098" t="s">
        <v>251</v>
      </c>
      <c r="O1098" s="111">
        <v>45015</v>
      </c>
      <c r="P1098" t="s">
        <v>252</v>
      </c>
      <c r="Q1098" t="s">
        <v>253</v>
      </c>
      <c r="R1098" s="111">
        <v>45016</v>
      </c>
      <c r="W1098">
        <v>1283.26</v>
      </c>
      <c r="X1098">
        <v>69603.53</v>
      </c>
      <c r="Y1098">
        <v>87650.1</v>
      </c>
      <c r="Z1098">
        <f t="shared" si="17"/>
        <v>158536.89000000001</v>
      </c>
    </row>
    <row r="1099" spans="1:26">
      <c r="A1099" t="s">
        <v>246</v>
      </c>
      <c r="B1099">
        <v>690067178</v>
      </c>
      <c r="C1099" t="s">
        <v>2311</v>
      </c>
      <c r="D1099" t="s">
        <v>57</v>
      </c>
      <c r="E1099" t="s">
        <v>58</v>
      </c>
      <c r="F1099">
        <v>12312829</v>
      </c>
      <c r="G1099">
        <v>45016</v>
      </c>
      <c r="H1099" t="s">
        <v>3689</v>
      </c>
      <c r="I1099" t="s">
        <v>260</v>
      </c>
      <c r="L1099" t="s">
        <v>251</v>
      </c>
      <c r="O1099" s="111">
        <v>45016</v>
      </c>
      <c r="P1099" t="s">
        <v>252</v>
      </c>
      <c r="Q1099" t="s">
        <v>253</v>
      </c>
      <c r="R1099" s="111">
        <v>45020</v>
      </c>
      <c r="W1099">
        <v>0</v>
      </c>
      <c r="X1099">
        <v>402</v>
      </c>
      <c r="Y1099">
        <v>405</v>
      </c>
      <c r="Z1099">
        <f t="shared" si="17"/>
        <v>807</v>
      </c>
    </row>
    <row r="1100" spans="1:26">
      <c r="A1100" t="s">
        <v>246</v>
      </c>
      <c r="B1100">
        <v>70134029666</v>
      </c>
      <c r="C1100" t="s">
        <v>3861</v>
      </c>
      <c r="D1100" t="s">
        <v>57</v>
      </c>
      <c r="E1100" t="s">
        <v>58</v>
      </c>
      <c r="F1100">
        <v>12281057</v>
      </c>
      <c r="G1100">
        <v>45016</v>
      </c>
      <c r="H1100" t="s">
        <v>3867</v>
      </c>
      <c r="I1100" t="s">
        <v>255</v>
      </c>
      <c r="L1100" t="s">
        <v>251</v>
      </c>
      <c r="O1100" s="111">
        <v>45016</v>
      </c>
      <c r="P1100" t="s">
        <v>252</v>
      </c>
      <c r="Q1100" t="s">
        <v>253</v>
      </c>
      <c r="R1100" s="111">
        <v>45021</v>
      </c>
      <c r="W1100">
        <v>0</v>
      </c>
      <c r="X1100">
        <v>4651.34</v>
      </c>
      <c r="Y1100">
        <v>1742.87</v>
      </c>
      <c r="Z1100">
        <f t="shared" si="17"/>
        <v>6394.21</v>
      </c>
    </row>
    <row r="1101" spans="1:26">
      <c r="A1101" t="s">
        <v>246</v>
      </c>
      <c r="B1101">
        <v>61022616153</v>
      </c>
      <c r="C1101" t="s">
        <v>2343</v>
      </c>
      <c r="D1101" t="s">
        <v>57</v>
      </c>
      <c r="E1101" t="s">
        <v>58</v>
      </c>
      <c r="F1101">
        <v>12325852</v>
      </c>
      <c r="G1101">
        <v>45019</v>
      </c>
      <c r="H1101" t="s">
        <v>4549</v>
      </c>
      <c r="I1101" t="s">
        <v>248</v>
      </c>
      <c r="J1101" t="s">
        <v>249</v>
      </c>
      <c r="K1101" t="s">
        <v>250</v>
      </c>
      <c r="L1101" t="s">
        <v>251</v>
      </c>
      <c r="O1101" s="111">
        <v>45019</v>
      </c>
      <c r="P1101" t="s">
        <v>252</v>
      </c>
      <c r="Q1101" t="s">
        <v>253</v>
      </c>
      <c r="R1101" s="111">
        <v>45034</v>
      </c>
      <c r="W1101">
        <v>0</v>
      </c>
      <c r="X1101">
        <v>12201</v>
      </c>
      <c r="Y1101">
        <v>18339</v>
      </c>
      <c r="Z1101">
        <f t="shared" si="17"/>
        <v>30540</v>
      </c>
    </row>
    <row r="1102" spans="1:26">
      <c r="A1102" t="s">
        <v>246</v>
      </c>
      <c r="B1102">
        <v>664097138</v>
      </c>
      <c r="C1102" t="s">
        <v>2299</v>
      </c>
      <c r="D1102" t="s">
        <v>57</v>
      </c>
      <c r="E1102" t="s">
        <v>58</v>
      </c>
      <c r="F1102">
        <v>12327633</v>
      </c>
      <c r="G1102">
        <v>45019</v>
      </c>
      <c r="H1102" t="s">
        <v>4550</v>
      </c>
      <c r="I1102" t="s">
        <v>255</v>
      </c>
      <c r="J1102" t="s">
        <v>249</v>
      </c>
      <c r="K1102" t="s">
        <v>250</v>
      </c>
      <c r="L1102" t="s">
        <v>251</v>
      </c>
      <c r="O1102" s="111">
        <v>45019</v>
      </c>
      <c r="P1102" t="s">
        <v>252</v>
      </c>
      <c r="Q1102" t="s">
        <v>253</v>
      </c>
      <c r="R1102" s="111">
        <v>45020</v>
      </c>
      <c r="W1102">
        <v>0</v>
      </c>
      <c r="X1102">
        <v>414.6</v>
      </c>
      <c r="Y1102">
        <v>6158</v>
      </c>
      <c r="Z1102">
        <f t="shared" si="17"/>
        <v>6572.6</v>
      </c>
    </row>
    <row r="1103" spans="1:26">
      <c r="A1103" t="s">
        <v>246</v>
      </c>
      <c r="B1103">
        <v>6972887143</v>
      </c>
      <c r="C1103" t="s">
        <v>2331</v>
      </c>
      <c r="D1103" t="s">
        <v>57</v>
      </c>
      <c r="E1103" t="s">
        <v>58</v>
      </c>
      <c r="F1103">
        <v>12332178</v>
      </c>
      <c r="G1103">
        <v>45020</v>
      </c>
      <c r="H1103" t="s">
        <v>4551</v>
      </c>
      <c r="I1103" t="s">
        <v>255</v>
      </c>
      <c r="J1103" t="s">
        <v>249</v>
      </c>
      <c r="K1103" t="s">
        <v>268</v>
      </c>
      <c r="L1103" t="s">
        <v>251</v>
      </c>
      <c r="O1103" s="111">
        <v>45020</v>
      </c>
      <c r="P1103" t="s">
        <v>252</v>
      </c>
      <c r="Q1103" t="s">
        <v>282</v>
      </c>
      <c r="R1103" s="111">
        <v>45021</v>
      </c>
      <c r="W1103">
        <v>0</v>
      </c>
      <c r="X1103">
        <v>54199.28</v>
      </c>
      <c r="Y1103">
        <v>0</v>
      </c>
      <c r="Z1103">
        <f t="shared" si="17"/>
        <v>54199.28</v>
      </c>
    </row>
    <row r="1104" spans="1:26">
      <c r="A1104" t="s">
        <v>246</v>
      </c>
      <c r="B1104">
        <v>27184870204</v>
      </c>
      <c r="C1104" t="s">
        <v>2337</v>
      </c>
      <c r="D1104" t="s">
        <v>57</v>
      </c>
      <c r="E1104" t="s">
        <v>58</v>
      </c>
      <c r="F1104">
        <v>12297854</v>
      </c>
      <c r="G1104">
        <v>45020</v>
      </c>
      <c r="H1104" t="s">
        <v>4553</v>
      </c>
      <c r="I1104" t="s">
        <v>255</v>
      </c>
      <c r="J1104" t="s">
        <v>249</v>
      </c>
      <c r="K1104" t="s">
        <v>250</v>
      </c>
      <c r="L1104" t="s">
        <v>251</v>
      </c>
      <c r="O1104" s="111">
        <v>45020</v>
      </c>
      <c r="P1104" t="s">
        <v>252</v>
      </c>
      <c r="Q1104" t="s">
        <v>253</v>
      </c>
      <c r="R1104" s="111">
        <v>45021</v>
      </c>
      <c r="W1104">
        <v>0</v>
      </c>
      <c r="X1104">
        <v>3577.55</v>
      </c>
      <c r="Y1104">
        <v>4695.29</v>
      </c>
      <c r="Z1104">
        <f t="shared" si="17"/>
        <v>8272.84</v>
      </c>
    </row>
    <row r="1105" spans="1:26">
      <c r="A1105" t="s">
        <v>246</v>
      </c>
      <c r="B1105">
        <v>664097138</v>
      </c>
      <c r="C1105" t="s">
        <v>2299</v>
      </c>
      <c r="D1105" t="s">
        <v>57</v>
      </c>
      <c r="E1105" t="s">
        <v>58</v>
      </c>
      <c r="F1105">
        <v>12333034</v>
      </c>
      <c r="G1105">
        <v>45020</v>
      </c>
      <c r="H1105" t="s">
        <v>4554</v>
      </c>
      <c r="I1105" t="s">
        <v>255</v>
      </c>
      <c r="J1105" t="s">
        <v>249</v>
      </c>
      <c r="K1105" t="s">
        <v>250</v>
      </c>
      <c r="L1105" t="s">
        <v>251</v>
      </c>
      <c r="O1105" s="111">
        <v>45020</v>
      </c>
      <c r="P1105" t="s">
        <v>252</v>
      </c>
      <c r="Q1105" t="s">
        <v>253</v>
      </c>
      <c r="R1105" s="111">
        <v>45021</v>
      </c>
      <c r="W1105">
        <v>0</v>
      </c>
      <c r="X1105">
        <v>367.9</v>
      </c>
      <c r="Y1105">
        <v>7</v>
      </c>
      <c r="Z1105">
        <f t="shared" si="17"/>
        <v>374.9</v>
      </c>
    </row>
    <row r="1106" spans="1:26">
      <c r="A1106" t="s">
        <v>246</v>
      </c>
      <c r="B1106">
        <v>61022616153</v>
      </c>
      <c r="C1106" t="s">
        <v>2343</v>
      </c>
      <c r="D1106" t="s">
        <v>57</v>
      </c>
      <c r="E1106" t="s">
        <v>58</v>
      </c>
      <c r="F1106">
        <v>12333387</v>
      </c>
      <c r="G1106">
        <v>45020</v>
      </c>
      <c r="H1106" t="s">
        <v>4555</v>
      </c>
      <c r="I1106" t="s">
        <v>255</v>
      </c>
      <c r="J1106" t="s">
        <v>249</v>
      </c>
      <c r="K1106" t="s">
        <v>250</v>
      </c>
      <c r="L1106" t="s">
        <v>251</v>
      </c>
      <c r="O1106" s="111">
        <v>45020</v>
      </c>
      <c r="P1106" t="s">
        <v>252</v>
      </c>
      <c r="Q1106" t="s">
        <v>253</v>
      </c>
      <c r="R1106" s="111">
        <v>45021</v>
      </c>
      <c r="W1106">
        <v>0</v>
      </c>
      <c r="X1106">
        <v>7251</v>
      </c>
      <c r="Y1106">
        <v>1720</v>
      </c>
      <c r="Z1106">
        <f t="shared" si="17"/>
        <v>8971</v>
      </c>
    </row>
    <row r="1107" spans="1:26">
      <c r="A1107" t="s">
        <v>246</v>
      </c>
      <c r="B1107">
        <v>10439312604</v>
      </c>
      <c r="C1107" t="s">
        <v>2275</v>
      </c>
      <c r="D1107" t="s">
        <v>57</v>
      </c>
      <c r="E1107" t="s">
        <v>58</v>
      </c>
      <c r="F1107">
        <v>12337971</v>
      </c>
      <c r="G1107">
        <v>45021</v>
      </c>
      <c r="H1107" t="s">
        <v>4556</v>
      </c>
      <c r="I1107" t="s">
        <v>255</v>
      </c>
      <c r="J1107" t="s">
        <v>249</v>
      </c>
      <c r="K1107" t="s">
        <v>250</v>
      </c>
      <c r="L1107" t="s">
        <v>251</v>
      </c>
      <c r="O1107" s="111">
        <v>45021</v>
      </c>
      <c r="P1107" t="s">
        <v>252</v>
      </c>
      <c r="Q1107" t="s">
        <v>253</v>
      </c>
      <c r="R1107" s="111">
        <v>45022</v>
      </c>
      <c r="W1107">
        <v>0</v>
      </c>
      <c r="X1107">
        <v>21349.4</v>
      </c>
      <c r="Y1107">
        <v>27717.7</v>
      </c>
      <c r="Z1107">
        <f t="shared" si="17"/>
        <v>49067.100000000006</v>
      </c>
    </row>
    <row r="1108" spans="1:26">
      <c r="A1108" t="s">
        <v>246</v>
      </c>
      <c r="B1108">
        <v>94647720187</v>
      </c>
      <c r="C1108" t="s">
        <v>2308</v>
      </c>
      <c r="D1108" t="s">
        <v>57</v>
      </c>
      <c r="E1108" t="s">
        <v>58</v>
      </c>
      <c r="F1108">
        <v>10799448</v>
      </c>
      <c r="G1108">
        <v>45021</v>
      </c>
      <c r="H1108" t="s">
        <v>4557</v>
      </c>
      <c r="I1108" t="s">
        <v>255</v>
      </c>
      <c r="J1108" t="s">
        <v>249</v>
      </c>
      <c r="K1108" t="s">
        <v>250</v>
      </c>
      <c r="L1108" t="s">
        <v>251</v>
      </c>
      <c r="O1108" s="111">
        <v>45021</v>
      </c>
      <c r="P1108" t="s">
        <v>252</v>
      </c>
      <c r="Q1108" t="s">
        <v>253</v>
      </c>
      <c r="R1108" s="111">
        <v>45022</v>
      </c>
      <c r="W1108">
        <v>0</v>
      </c>
      <c r="X1108">
        <v>9697.25</v>
      </c>
      <c r="Y1108">
        <v>9969.5400000000009</v>
      </c>
      <c r="Z1108">
        <f t="shared" si="17"/>
        <v>19666.79</v>
      </c>
    </row>
    <row r="1109" spans="1:26">
      <c r="A1109" t="s">
        <v>246</v>
      </c>
      <c r="B1109">
        <v>1291972110</v>
      </c>
      <c r="C1109" t="s">
        <v>2297</v>
      </c>
      <c r="D1109" t="s">
        <v>57</v>
      </c>
      <c r="E1109" t="s">
        <v>58</v>
      </c>
      <c r="F1109">
        <v>12338353</v>
      </c>
      <c r="G1109">
        <v>45021</v>
      </c>
      <c r="H1109" t="s">
        <v>4558</v>
      </c>
      <c r="I1109" t="s">
        <v>255</v>
      </c>
      <c r="J1109" t="s">
        <v>249</v>
      </c>
      <c r="K1109" t="s">
        <v>250</v>
      </c>
      <c r="L1109" t="s">
        <v>251</v>
      </c>
      <c r="O1109" s="111">
        <v>45021</v>
      </c>
      <c r="P1109" t="s">
        <v>252</v>
      </c>
      <c r="Q1109" t="s">
        <v>253</v>
      </c>
      <c r="R1109" s="111">
        <v>45026</v>
      </c>
      <c r="W1109">
        <v>0</v>
      </c>
      <c r="X1109">
        <v>214.9</v>
      </c>
      <c r="Y1109">
        <v>45593.62</v>
      </c>
      <c r="Z1109">
        <f t="shared" si="17"/>
        <v>45808.520000000004</v>
      </c>
    </row>
    <row r="1110" spans="1:26">
      <c r="A1110" t="s">
        <v>246</v>
      </c>
      <c r="B1110" t="s">
        <v>4240</v>
      </c>
      <c r="C1110" t="s">
        <v>3643</v>
      </c>
      <c r="D1110" t="s">
        <v>57</v>
      </c>
      <c r="E1110" t="s">
        <v>58</v>
      </c>
      <c r="F1110">
        <v>12343132</v>
      </c>
      <c r="G1110">
        <v>45022</v>
      </c>
      <c r="H1110" t="s">
        <v>4560</v>
      </c>
      <c r="I1110" t="s">
        <v>255</v>
      </c>
      <c r="J1110" t="s">
        <v>249</v>
      </c>
      <c r="K1110" t="s">
        <v>250</v>
      </c>
      <c r="L1110" t="s">
        <v>251</v>
      </c>
      <c r="O1110" s="111">
        <v>45022</v>
      </c>
      <c r="P1110" t="s">
        <v>252</v>
      </c>
      <c r="Q1110" t="s">
        <v>282</v>
      </c>
      <c r="R1110" s="111">
        <v>45026</v>
      </c>
      <c r="W1110">
        <v>0</v>
      </c>
      <c r="X1110">
        <v>31</v>
      </c>
      <c r="Y1110">
        <v>0</v>
      </c>
      <c r="Z1110">
        <f t="shared" si="17"/>
        <v>31</v>
      </c>
    </row>
    <row r="1111" spans="1:26">
      <c r="A1111" t="s">
        <v>246</v>
      </c>
      <c r="B1111">
        <v>27184870204</v>
      </c>
      <c r="C1111" t="s">
        <v>2337</v>
      </c>
      <c r="D1111" t="s">
        <v>57</v>
      </c>
      <c r="E1111" t="s">
        <v>58</v>
      </c>
      <c r="F1111">
        <v>12343869</v>
      </c>
      <c r="G1111">
        <v>45025</v>
      </c>
      <c r="H1111" t="s">
        <v>4561</v>
      </c>
      <c r="I1111" t="s">
        <v>255</v>
      </c>
      <c r="J1111" t="s">
        <v>249</v>
      </c>
      <c r="K1111" t="s">
        <v>3936</v>
      </c>
      <c r="L1111" t="s">
        <v>251</v>
      </c>
      <c r="O1111" s="111">
        <v>45028</v>
      </c>
      <c r="P1111" t="s">
        <v>252</v>
      </c>
      <c r="Q1111" t="s">
        <v>253</v>
      </c>
      <c r="R1111" s="111">
        <v>45041</v>
      </c>
      <c r="W1111">
        <v>0</v>
      </c>
      <c r="X1111">
        <v>410</v>
      </c>
      <c r="Y1111">
        <v>1189</v>
      </c>
      <c r="Z1111">
        <f t="shared" si="17"/>
        <v>1599</v>
      </c>
    </row>
    <row r="1112" spans="1:26">
      <c r="A1112" t="s">
        <v>246</v>
      </c>
      <c r="B1112" t="s">
        <v>4242</v>
      </c>
      <c r="C1112" t="s">
        <v>3617</v>
      </c>
      <c r="D1112" t="s">
        <v>57</v>
      </c>
      <c r="E1112" t="s">
        <v>58</v>
      </c>
      <c r="F1112">
        <v>4087001</v>
      </c>
      <c r="G1112">
        <v>45026</v>
      </c>
      <c r="H1112" t="s">
        <v>4562</v>
      </c>
      <c r="I1112" t="s">
        <v>255</v>
      </c>
      <c r="J1112" t="s">
        <v>249</v>
      </c>
      <c r="K1112" t="s">
        <v>268</v>
      </c>
      <c r="L1112" t="s">
        <v>251</v>
      </c>
      <c r="O1112" s="111">
        <v>45026</v>
      </c>
      <c r="P1112" t="s">
        <v>252</v>
      </c>
      <c r="Q1112" t="s">
        <v>253</v>
      </c>
      <c r="R1112" s="111">
        <v>45027</v>
      </c>
      <c r="W1112">
        <v>0</v>
      </c>
      <c r="X1112">
        <v>4481.53</v>
      </c>
      <c r="Y1112">
        <v>11329.62</v>
      </c>
      <c r="Z1112">
        <f t="shared" si="17"/>
        <v>15811.150000000001</v>
      </c>
    </row>
    <row r="1113" spans="1:26">
      <c r="A1113" t="s">
        <v>246</v>
      </c>
      <c r="B1113">
        <v>2828705129</v>
      </c>
      <c r="C1113" t="s">
        <v>2305</v>
      </c>
      <c r="D1113" t="s">
        <v>57</v>
      </c>
      <c r="E1113" t="s">
        <v>58</v>
      </c>
      <c r="F1113">
        <v>4140704</v>
      </c>
      <c r="G1113">
        <v>45026</v>
      </c>
      <c r="H1113" t="s">
        <v>4563</v>
      </c>
      <c r="I1113" t="s">
        <v>255</v>
      </c>
      <c r="J1113" t="s">
        <v>249</v>
      </c>
      <c r="K1113" t="s">
        <v>268</v>
      </c>
      <c r="L1113" t="s">
        <v>251</v>
      </c>
      <c r="O1113" s="111">
        <v>45026</v>
      </c>
      <c r="P1113" t="s">
        <v>252</v>
      </c>
      <c r="Q1113" t="s">
        <v>253</v>
      </c>
      <c r="R1113" s="111">
        <v>45027</v>
      </c>
      <c r="W1113">
        <v>0</v>
      </c>
      <c r="X1113">
        <v>403.4</v>
      </c>
      <c r="Y1113">
        <v>273.5</v>
      </c>
      <c r="Z1113">
        <f t="shared" si="17"/>
        <v>676.9</v>
      </c>
    </row>
    <row r="1114" spans="1:26">
      <c r="A1114" t="s">
        <v>246</v>
      </c>
      <c r="B1114">
        <v>11664232630</v>
      </c>
      <c r="C1114" t="s">
        <v>2288</v>
      </c>
      <c r="D1114" t="s">
        <v>57</v>
      </c>
      <c r="E1114" t="s">
        <v>58</v>
      </c>
      <c r="F1114">
        <v>12347793</v>
      </c>
      <c r="G1114">
        <v>45026</v>
      </c>
      <c r="H1114" t="s">
        <v>4564</v>
      </c>
      <c r="I1114" t="s">
        <v>255</v>
      </c>
      <c r="J1114" t="s">
        <v>249</v>
      </c>
      <c r="K1114" t="s">
        <v>250</v>
      </c>
      <c r="L1114" t="s">
        <v>251</v>
      </c>
      <c r="O1114" s="111">
        <v>45026</v>
      </c>
      <c r="P1114" t="s">
        <v>252</v>
      </c>
      <c r="Q1114" t="s">
        <v>253</v>
      </c>
      <c r="R1114" s="111">
        <v>45027</v>
      </c>
      <c r="W1114">
        <v>0</v>
      </c>
      <c r="X1114">
        <v>13718.79</v>
      </c>
      <c r="Y1114">
        <v>85570.74</v>
      </c>
      <c r="Z1114">
        <f t="shared" si="17"/>
        <v>99289.53</v>
      </c>
    </row>
    <row r="1115" spans="1:26">
      <c r="A1115" t="s">
        <v>246</v>
      </c>
      <c r="B1115">
        <v>61022616153</v>
      </c>
      <c r="C1115" t="s">
        <v>2343</v>
      </c>
      <c r="D1115" t="s">
        <v>57</v>
      </c>
      <c r="E1115" t="s">
        <v>58</v>
      </c>
      <c r="F1115">
        <v>11945104</v>
      </c>
      <c r="G1115">
        <v>45026</v>
      </c>
      <c r="H1115" t="s">
        <v>4565</v>
      </c>
      <c r="I1115" t="s">
        <v>260</v>
      </c>
      <c r="L1115" t="s">
        <v>251</v>
      </c>
      <c r="O1115" s="111">
        <v>45026</v>
      </c>
      <c r="P1115" t="s">
        <v>252</v>
      </c>
      <c r="Q1115" t="s">
        <v>263</v>
      </c>
      <c r="R1115" s="111">
        <v>45027</v>
      </c>
      <c r="W1115">
        <v>0</v>
      </c>
      <c r="X1115">
        <v>0</v>
      </c>
      <c r="Y1115">
        <v>0</v>
      </c>
      <c r="Z1115">
        <f t="shared" si="17"/>
        <v>0</v>
      </c>
    </row>
    <row r="1116" spans="1:26">
      <c r="A1116" t="s">
        <v>246</v>
      </c>
      <c r="B1116" t="s">
        <v>4242</v>
      </c>
      <c r="C1116" t="s">
        <v>3617</v>
      </c>
      <c r="D1116" t="s">
        <v>57</v>
      </c>
      <c r="E1116" t="s">
        <v>58</v>
      </c>
      <c r="F1116">
        <v>12348092</v>
      </c>
      <c r="G1116">
        <v>45026</v>
      </c>
      <c r="H1116" t="s">
        <v>4566</v>
      </c>
      <c r="I1116" t="s">
        <v>255</v>
      </c>
      <c r="L1116" t="s">
        <v>251</v>
      </c>
      <c r="O1116" s="111">
        <v>45026</v>
      </c>
      <c r="P1116" t="s">
        <v>252</v>
      </c>
      <c r="Q1116" t="s">
        <v>253</v>
      </c>
      <c r="R1116" s="111">
        <v>45027</v>
      </c>
      <c r="W1116">
        <v>0</v>
      </c>
      <c r="X1116">
        <v>570</v>
      </c>
      <c r="Y1116">
        <v>641</v>
      </c>
      <c r="Z1116">
        <f t="shared" si="17"/>
        <v>1211</v>
      </c>
    </row>
    <row r="1117" spans="1:26">
      <c r="A1117" t="s">
        <v>246</v>
      </c>
      <c r="B1117" t="s">
        <v>4240</v>
      </c>
      <c r="C1117" t="s">
        <v>3643</v>
      </c>
      <c r="D1117" t="s">
        <v>57</v>
      </c>
      <c r="E1117" t="s">
        <v>58</v>
      </c>
      <c r="F1117">
        <v>12348118</v>
      </c>
      <c r="G1117">
        <v>45026</v>
      </c>
      <c r="H1117" t="s">
        <v>4567</v>
      </c>
      <c r="I1117" t="s">
        <v>255</v>
      </c>
      <c r="J1117" t="s">
        <v>249</v>
      </c>
      <c r="K1117" t="s">
        <v>250</v>
      </c>
      <c r="L1117" t="s">
        <v>251</v>
      </c>
      <c r="O1117" s="111">
        <v>45026</v>
      </c>
      <c r="P1117" t="s">
        <v>252</v>
      </c>
      <c r="Q1117" t="s">
        <v>257</v>
      </c>
      <c r="R1117" s="111"/>
      <c r="W1117">
        <v>0</v>
      </c>
      <c r="X1117">
        <v>0</v>
      </c>
      <c r="Y1117">
        <v>0</v>
      </c>
      <c r="Z1117">
        <f t="shared" si="17"/>
        <v>0</v>
      </c>
    </row>
    <row r="1118" spans="1:26">
      <c r="A1118" t="s">
        <v>246</v>
      </c>
      <c r="B1118">
        <v>94647720187</v>
      </c>
      <c r="C1118" t="s">
        <v>2308</v>
      </c>
      <c r="D1118" t="s">
        <v>57</v>
      </c>
      <c r="E1118" t="s">
        <v>58</v>
      </c>
      <c r="F1118">
        <v>12348741</v>
      </c>
      <c r="G1118">
        <v>45026</v>
      </c>
      <c r="H1118" t="s">
        <v>4568</v>
      </c>
      <c r="I1118" t="s">
        <v>255</v>
      </c>
      <c r="J1118" t="s">
        <v>249</v>
      </c>
      <c r="K1118" t="s">
        <v>3936</v>
      </c>
      <c r="L1118" t="s">
        <v>251</v>
      </c>
      <c r="O1118" s="111">
        <v>45028</v>
      </c>
      <c r="P1118" t="s">
        <v>252</v>
      </c>
      <c r="Q1118" t="s">
        <v>253</v>
      </c>
      <c r="R1118" s="111">
        <v>45029</v>
      </c>
      <c r="W1118">
        <v>0</v>
      </c>
      <c r="X1118">
        <v>9634.1</v>
      </c>
      <c r="Y1118">
        <v>16878.650000000001</v>
      </c>
      <c r="Z1118">
        <f t="shared" si="17"/>
        <v>26512.75</v>
      </c>
    </row>
    <row r="1119" spans="1:26">
      <c r="A1119" t="s">
        <v>246</v>
      </c>
      <c r="B1119">
        <v>2828705129</v>
      </c>
      <c r="C1119" t="s">
        <v>2305</v>
      </c>
      <c r="D1119" t="s">
        <v>57</v>
      </c>
      <c r="E1119" t="s">
        <v>58</v>
      </c>
      <c r="F1119">
        <v>11861847</v>
      </c>
      <c r="G1119">
        <v>45027</v>
      </c>
      <c r="H1119" t="s">
        <v>4569</v>
      </c>
      <c r="I1119" t="s">
        <v>260</v>
      </c>
      <c r="J1119" t="s">
        <v>249</v>
      </c>
      <c r="K1119" t="s">
        <v>250</v>
      </c>
      <c r="L1119" t="s">
        <v>251</v>
      </c>
      <c r="O1119" s="111">
        <v>45027</v>
      </c>
      <c r="P1119" t="s">
        <v>252</v>
      </c>
      <c r="Q1119" t="s">
        <v>257</v>
      </c>
      <c r="R1119" s="111"/>
      <c r="W1119">
        <v>0</v>
      </c>
      <c r="X1119">
        <v>0</v>
      </c>
      <c r="Y1119">
        <v>0</v>
      </c>
      <c r="Z1119">
        <f t="shared" si="17"/>
        <v>0</v>
      </c>
    </row>
    <row r="1120" spans="1:26">
      <c r="A1120" t="s">
        <v>246</v>
      </c>
      <c r="B1120">
        <v>11664232630</v>
      </c>
      <c r="C1120" t="s">
        <v>2288</v>
      </c>
      <c r="D1120" t="s">
        <v>57</v>
      </c>
      <c r="E1120" t="s">
        <v>58</v>
      </c>
      <c r="F1120">
        <v>12352576</v>
      </c>
      <c r="G1120">
        <v>45027</v>
      </c>
      <c r="H1120" t="s">
        <v>4570</v>
      </c>
      <c r="I1120" t="s">
        <v>255</v>
      </c>
      <c r="J1120" t="s">
        <v>249</v>
      </c>
      <c r="K1120" t="s">
        <v>250</v>
      </c>
      <c r="L1120" t="s">
        <v>251</v>
      </c>
      <c r="O1120" s="111">
        <v>45027</v>
      </c>
      <c r="P1120" t="s">
        <v>252</v>
      </c>
      <c r="Q1120" t="s">
        <v>253</v>
      </c>
      <c r="R1120" s="111">
        <v>45028</v>
      </c>
      <c r="W1120">
        <v>0</v>
      </c>
      <c r="X1120">
        <v>10348.42</v>
      </c>
      <c r="Y1120">
        <v>14093.68</v>
      </c>
      <c r="Z1120">
        <f t="shared" si="17"/>
        <v>24442.1</v>
      </c>
    </row>
    <row r="1121" spans="1:26">
      <c r="A1121" t="s">
        <v>246</v>
      </c>
      <c r="B1121">
        <v>10439312604</v>
      </c>
      <c r="C1121" t="s">
        <v>2275</v>
      </c>
      <c r="D1121" t="s">
        <v>57</v>
      </c>
      <c r="E1121" t="s">
        <v>58</v>
      </c>
      <c r="F1121">
        <v>12352820</v>
      </c>
      <c r="G1121">
        <v>45027</v>
      </c>
      <c r="H1121" t="s">
        <v>4571</v>
      </c>
      <c r="I1121" t="s">
        <v>255</v>
      </c>
      <c r="J1121" t="s">
        <v>249</v>
      </c>
      <c r="K1121" t="s">
        <v>250</v>
      </c>
      <c r="L1121" t="s">
        <v>251</v>
      </c>
      <c r="O1121" s="111">
        <v>45027</v>
      </c>
      <c r="P1121" t="s">
        <v>252</v>
      </c>
      <c r="Q1121" t="s">
        <v>253</v>
      </c>
      <c r="R1121" s="111">
        <v>45028</v>
      </c>
      <c r="W1121">
        <v>0</v>
      </c>
      <c r="X1121">
        <v>115</v>
      </c>
      <c r="Y1121">
        <v>204</v>
      </c>
      <c r="Z1121">
        <f t="shared" si="17"/>
        <v>319</v>
      </c>
    </row>
    <row r="1122" spans="1:26">
      <c r="A1122" t="s">
        <v>246</v>
      </c>
      <c r="B1122">
        <v>10439312604</v>
      </c>
      <c r="C1122" t="s">
        <v>2275</v>
      </c>
      <c r="D1122" t="s">
        <v>57</v>
      </c>
      <c r="E1122" t="s">
        <v>58</v>
      </c>
      <c r="F1122">
        <v>12357756</v>
      </c>
      <c r="G1122">
        <v>45028</v>
      </c>
      <c r="H1122" t="s">
        <v>4572</v>
      </c>
      <c r="I1122" t="s">
        <v>255</v>
      </c>
      <c r="J1122" t="s">
        <v>249</v>
      </c>
      <c r="K1122" t="s">
        <v>250</v>
      </c>
      <c r="L1122" t="s">
        <v>251</v>
      </c>
      <c r="O1122" s="111">
        <v>45028</v>
      </c>
      <c r="P1122" t="s">
        <v>252</v>
      </c>
      <c r="Q1122" t="s">
        <v>253</v>
      </c>
      <c r="R1122" s="111">
        <v>45029</v>
      </c>
      <c r="W1122">
        <v>0</v>
      </c>
      <c r="X1122">
        <v>227.63</v>
      </c>
      <c r="Y1122">
        <v>892.65</v>
      </c>
      <c r="Z1122">
        <f t="shared" si="17"/>
        <v>1120.28</v>
      </c>
    </row>
    <row r="1123" spans="1:26">
      <c r="A1123" t="s">
        <v>246</v>
      </c>
      <c r="B1123" t="s">
        <v>4242</v>
      </c>
      <c r="C1123" t="s">
        <v>3617</v>
      </c>
      <c r="D1123" t="s">
        <v>57</v>
      </c>
      <c r="E1123" t="s">
        <v>58</v>
      </c>
      <c r="F1123">
        <v>12338605</v>
      </c>
      <c r="G1123">
        <v>45028</v>
      </c>
      <c r="H1123" t="s">
        <v>4573</v>
      </c>
      <c r="I1123" t="s">
        <v>255</v>
      </c>
      <c r="J1123" t="s">
        <v>249</v>
      </c>
      <c r="K1123" t="s">
        <v>250</v>
      </c>
      <c r="L1123" t="s">
        <v>251</v>
      </c>
      <c r="O1123" s="111">
        <v>45028</v>
      </c>
      <c r="P1123" t="s">
        <v>252</v>
      </c>
      <c r="Q1123" t="s">
        <v>253</v>
      </c>
      <c r="R1123" s="111">
        <v>45029</v>
      </c>
      <c r="W1123">
        <v>0</v>
      </c>
      <c r="X1123">
        <v>928.99</v>
      </c>
      <c r="Y1123">
        <v>5366</v>
      </c>
      <c r="Z1123">
        <f t="shared" si="17"/>
        <v>6294.99</v>
      </c>
    </row>
    <row r="1124" spans="1:26">
      <c r="A1124" t="s">
        <v>246</v>
      </c>
      <c r="B1124">
        <v>11664232630</v>
      </c>
      <c r="C1124" t="s">
        <v>2288</v>
      </c>
      <c r="D1124" t="s">
        <v>57</v>
      </c>
      <c r="E1124" t="s">
        <v>58</v>
      </c>
      <c r="F1124">
        <v>12357513</v>
      </c>
      <c r="G1124">
        <v>45028</v>
      </c>
      <c r="H1124" t="s">
        <v>4574</v>
      </c>
      <c r="I1124" t="s">
        <v>255</v>
      </c>
      <c r="J1124" t="s">
        <v>249</v>
      </c>
      <c r="K1124" t="s">
        <v>268</v>
      </c>
      <c r="L1124" t="s">
        <v>251</v>
      </c>
      <c r="O1124" s="111">
        <v>45029</v>
      </c>
      <c r="P1124" t="s">
        <v>252</v>
      </c>
      <c r="Q1124" t="s">
        <v>253</v>
      </c>
      <c r="R1124" s="111">
        <v>45034</v>
      </c>
      <c r="W1124">
        <v>0</v>
      </c>
      <c r="X1124">
        <v>0</v>
      </c>
      <c r="Y1124">
        <v>12346.1</v>
      </c>
      <c r="Z1124">
        <f t="shared" si="17"/>
        <v>12346.1</v>
      </c>
    </row>
    <row r="1125" spans="1:26">
      <c r="A1125" t="s">
        <v>246</v>
      </c>
      <c r="B1125" t="s">
        <v>4277</v>
      </c>
      <c r="C1125" t="s">
        <v>3775</v>
      </c>
      <c r="D1125" t="s">
        <v>57</v>
      </c>
      <c r="E1125" t="s">
        <v>58</v>
      </c>
      <c r="F1125">
        <v>12348479</v>
      </c>
      <c r="G1125">
        <v>45028</v>
      </c>
      <c r="H1125" t="s">
        <v>4575</v>
      </c>
      <c r="I1125" t="s">
        <v>255</v>
      </c>
      <c r="J1125" t="s">
        <v>249</v>
      </c>
      <c r="K1125" t="s">
        <v>268</v>
      </c>
      <c r="L1125" t="s">
        <v>251</v>
      </c>
      <c r="O1125" s="111">
        <v>45028</v>
      </c>
      <c r="P1125" t="s">
        <v>252</v>
      </c>
      <c r="Q1125" t="s">
        <v>253</v>
      </c>
      <c r="R1125" s="111">
        <v>45029</v>
      </c>
      <c r="W1125">
        <v>0</v>
      </c>
      <c r="X1125">
        <v>3638</v>
      </c>
      <c r="Y1125">
        <v>4484</v>
      </c>
      <c r="Z1125">
        <f t="shared" si="17"/>
        <v>8122</v>
      </c>
    </row>
    <row r="1126" spans="1:26">
      <c r="A1126" t="s">
        <v>246</v>
      </c>
      <c r="B1126">
        <v>27184870204</v>
      </c>
      <c r="C1126" t="s">
        <v>2337</v>
      </c>
      <c r="D1126" t="s">
        <v>57</v>
      </c>
      <c r="E1126" t="s">
        <v>58</v>
      </c>
      <c r="F1126">
        <v>12351993</v>
      </c>
      <c r="G1126">
        <v>45028</v>
      </c>
      <c r="H1126" t="s">
        <v>4576</v>
      </c>
      <c r="I1126" t="s">
        <v>260</v>
      </c>
      <c r="L1126" t="s">
        <v>251</v>
      </c>
      <c r="O1126" s="111">
        <v>45029</v>
      </c>
      <c r="P1126" t="s">
        <v>252</v>
      </c>
      <c r="Q1126" t="s">
        <v>263</v>
      </c>
      <c r="R1126" s="111"/>
      <c r="W1126">
        <v>0</v>
      </c>
      <c r="X1126">
        <v>0</v>
      </c>
      <c r="Y1126">
        <v>0</v>
      </c>
      <c r="Z1126">
        <f t="shared" si="17"/>
        <v>0</v>
      </c>
    </row>
    <row r="1127" spans="1:26">
      <c r="A1127" t="s">
        <v>246</v>
      </c>
      <c r="B1127">
        <v>4312367124</v>
      </c>
      <c r="C1127" t="s">
        <v>2359</v>
      </c>
      <c r="D1127" t="s">
        <v>57</v>
      </c>
      <c r="E1127" t="s">
        <v>58</v>
      </c>
      <c r="F1127">
        <v>12362416</v>
      </c>
      <c r="G1127">
        <v>45029</v>
      </c>
      <c r="H1127" t="s">
        <v>4577</v>
      </c>
      <c r="I1127" t="s">
        <v>255</v>
      </c>
      <c r="J1127" t="s">
        <v>249</v>
      </c>
      <c r="K1127" t="s">
        <v>268</v>
      </c>
      <c r="L1127" t="s">
        <v>251</v>
      </c>
      <c r="O1127" s="111">
        <v>45029</v>
      </c>
      <c r="P1127" t="s">
        <v>252</v>
      </c>
      <c r="Q1127" t="s">
        <v>253</v>
      </c>
      <c r="R1127" s="111">
        <v>45034</v>
      </c>
      <c r="W1127">
        <v>0</v>
      </c>
      <c r="X1127">
        <v>726</v>
      </c>
      <c r="Y1127">
        <v>918.79</v>
      </c>
      <c r="Z1127">
        <f t="shared" si="17"/>
        <v>1644.79</v>
      </c>
    </row>
    <row r="1128" spans="1:26">
      <c r="A1128" t="s">
        <v>246</v>
      </c>
      <c r="B1128" t="s">
        <v>4242</v>
      </c>
      <c r="C1128" t="s">
        <v>3617</v>
      </c>
      <c r="D1128" t="s">
        <v>57</v>
      </c>
      <c r="E1128" t="s">
        <v>58</v>
      </c>
      <c r="F1128">
        <v>12362337</v>
      </c>
      <c r="G1128">
        <v>45029</v>
      </c>
      <c r="H1128" t="s">
        <v>4578</v>
      </c>
      <c r="I1128" t="s">
        <v>255</v>
      </c>
      <c r="J1128" t="s">
        <v>249</v>
      </c>
      <c r="K1128" t="s">
        <v>250</v>
      </c>
      <c r="L1128" t="s">
        <v>251</v>
      </c>
      <c r="O1128" s="111">
        <v>45029</v>
      </c>
      <c r="P1128" t="s">
        <v>252</v>
      </c>
      <c r="Q1128" t="s">
        <v>253</v>
      </c>
      <c r="R1128" s="111">
        <v>45033</v>
      </c>
      <c r="W1128">
        <v>0</v>
      </c>
      <c r="X1128">
        <v>4094.44</v>
      </c>
      <c r="Y1128">
        <v>8469.59</v>
      </c>
      <c r="Z1128">
        <f t="shared" si="17"/>
        <v>12564.03</v>
      </c>
    </row>
    <row r="1129" spans="1:26">
      <c r="A1129" t="s">
        <v>246</v>
      </c>
      <c r="B1129">
        <v>11664232630</v>
      </c>
      <c r="C1129" t="s">
        <v>2288</v>
      </c>
      <c r="D1129" t="s">
        <v>57</v>
      </c>
      <c r="E1129" t="s">
        <v>58</v>
      </c>
      <c r="F1129">
        <v>12363231</v>
      </c>
      <c r="G1129">
        <v>45029</v>
      </c>
      <c r="H1129" t="s">
        <v>4579</v>
      </c>
      <c r="I1129" t="s">
        <v>255</v>
      </c>
      <c r="J1129" t="s">
        <v>249</v>
      </c>
      <c r="K1129" t="s">
        <v>268</v>
      </c>
      <c r="L1129" t="s">
        <v>251</v>
      </c>
      <c r="O1129" s="111">
        <v>45029</v>
      </c>
      <c r="P1129" t="s">
        <v>252</v>
      </c>
      <c r="Q1129" t="s">
        <v>253</v>
      </c>
      <c r="R1129" s="111">
        <v>45034</v>
      </c>
      <c r="W1129">
        <v>0</v>
      </c>
      <c r="X1129">
        <v>7485.86</v>
      </c>
      <c r="Y1129">
        <v>20821.96</v>
      </c>
      <c r="Z1129">
        <f t="shared" si="17"/>
        <v>28307.82</v>
      </c>
    </row>
    <row r="1130" spans="1:26">
      <c r="A1130" t="s">
        <v>246</v>
      </c>
      <c r="B1130" t="s">
        <v>4242</v>
      </c>
      <c r="C1130" t="s">
        <v>3617</v>
      </c>
      <c r="D1130" t="s">
        <v>57</v>
      </c>
      <c r="E1130" t="s">
        <v>58</v>
      </c>
      <c r="F1130">
        <v>12363496</v>
      </c>
      <c r="G1130">
        <v>45029</v>
      </c>
      <c r="H1130" t="s">
        <v>4580</v>
      </c>
      <c r="I1130" t="s">
        <v>255</v>
      </c>
      <c r="J1130" t="s">
        <v>249</v>
      </c>
      <c r="K1130" t="s">
        <v>250</v>
      </c>
      <c r="L1130" t="s">
        <v>251</v>
      </c>
      <c r="O1130" s="111">
        <v>45029</v>
      </c>
      <c r="P1130" t="s">
        <v>252</v>
      </c>
      <c r="Q1130" t="s">
        <v>253</v>
      </c>
      <c r="R1130" s="111">
        <v>45033</v>
      </c>
      <c r="W1130">
        <v>0</v>
      </c>
      <c r="X1130">
        <v>3806.5</v>
      </c>
      <c r="Y1130">
        <v>8828.69</v>
      </c>
      <c r="Z1130">
        <f t="shared" si="17"/>
        <v>12635.19</v>
      </c>
    </row>
    <row r="1131" spans="1:26">
      <c r="A1131" t="s">
        <v>246</v>
      </c>
      <c r="B1131">
        <v>1291972110</v>
      </c>
      <c r="C1131" t="s">
        <v>2297</v>
      </c>
      <c r="D1131" t="s">
        <v>57</v>
      </c>
      <c r="E1131" t="s">
        <v>58</v>
      </c>
      <c r="F1131">
        <v>12363675</v>
      </c>
      <c r="G1131">
        <v>45029</v>
      </c>
      <c r="H1131" t="s">
        <v>4581</v>
      </c>
      <c r="I1131" t="s">
        <v>255</v>
      </c>
      <c r="J1131" t="s">
        <v>249</v>
      </c>
      <c r="K1131" t="s">
        <v>268</v>
      </c>
      <c r="L1131" t="s">
        <v>251</v>
      </c>
      <c r="O1131" s="111">
        <v>45029</v>
      </c>
      <c r="P1131" t="s">
        <v>252</v>
      </c>
      <c r="Q1131" t="s">
        <v>253</v>
      </c>
      <c r="R1131" s="111">
        <v>45033</v>
      </c>
      <c r="W1131">
        <v>0</v>
      </c>
      <c r="X1131">
        <v>3640.38</v>
      </c>
      <c r="Y1131">
        <v>14110.21</v>
      </c>
      <c r="Z1131">
        <f t="shared" si="17"/>
        <v>17750.59</v>
      </c>
    </row>
    <row r="1132" spans="1:26">
      <c r="A1132" t="s">
        <v>246</v>
      </c>
      <c r="B1132">
        <v>664097138</v>
      </c>
      <c r="C1132" t="s">
        <v>2299</v>
      </c>
      <c r="D1132" t="s">
        <v>57</v>
      </c>
      <c r="E1132" t="s">
        <v>58</v>
      </c>
      <c r="F1132">
        <v>12147677</v>
      </c>
      <c r="G1132">
        <v>45030</v>
      </c>
      <c r="H1132" t="s">
        <v>4582</v>
      </c>
      <c r="I1132" t="s">
        <v>255</v>
      </c>
      <c r="J1132" t="s">
        <v>249</v>
      </c>
      <c r="K1132" t="s">
        <v>268</v>
      </c>
      <c r="L1132" t="s">
        <v>251</v>
      </c>
      <c r="O1132" s="111">
        <v>45030</v>
      </c>
      <c r="P1132" t="s">
        <v>252</v>
      </c>
      <c r="Q1132" t="s">
        <v>282</v>
      </c>
      <c r="R1132" s="111">
        <v>45033</v>
      </c>
      <c r="W1132">
        <v>0</v>
      </c>
      <c r="X1132">
        <v>2</v>
      </c>
      <c r="Y1132">
        <v>0</v>
      </c>
      <c r="Z1132">
        <f t="shared" si="17"/>
        <v>2</v>
      </c>
    </row>
    <row r="1133" spans="1:26">
      <c r="A1133" t="s">
        <v>246</v>
      </c>
      <c r="B1133">
        <v>61022616153</v>
      </c>
      <c r="C1133" t="s">
        <v>2343</v>
      </c>
      <c r="D1133" t="s">
        <v>57</v>
      </c>
      <c r="E1133" t="s">
        <v>58</v>
      </c>
      <c r="F1133">
        <v>12367877</v>
      </c>
      <c r="G1133">
        <v>45030</v>
      </c>
      <c r="H1133" t="s">
        <v>4583</v>
      </c>
      <c r="I1133" t="s">
        <v>255</v>
      </c>
      <c r="J1133" t="s">
        <v>249</v>
      </c>
      <c r="K1133" t="s">
        <v>250</v>
      </c>
      <c r="L1133" t="s">
        <v>251</v>
      </c>
      <c r="O1133" s="111">
        <v>45030</v>
      </c>
      <c r="P1133" t="s">
        <v>252</v>
      </c>
      <c r="Q1133" t="s">
        <v>253</v>
      </c>
      <c r="R1133" s="111">
        <v>45033</v>
      </c>
      <c r="W1133">
        <v>0</v>
      </c>
      <c r="X1133">
        <v>951</v>
      </c>
      <c r="Y1133">
        <v>5971</v>
      </c>
      <c r="Z1133">
        <f t="shared" si="17"/>
        <v>6922</v>
      </c>
    </row>
    <row r="1134" spans="1:26">
      <c r="A1134" t="s">
        <v>246</v>
      </c>
      <c r="B1134">
        <v>1291972110</v>
      </c>
      <c r="C1134" t="s">
        <v>2297</v>
      </c>
      <c r="D1134" t="s">
        <v>57</v>
      </c>
      <c r="E1134" t="s">
        <v>58</v>
      </c>
      <c r="F1134">
        <v>12368069</v>
      </c>
      <c r="G1134">
        <v>45030</v>
      </c>
      <c r="H1134" t="s">
        <v>4584</v>
      </c>
      <c r="I1134" t="s">
        <v>260</v>
      </c>
      <c r="L1134" t="s">
        <v>251</v>
      </c>
      <c r="O1134" s="111">
        <v>45072</v>
      </c>
      <c r="P1134" t="s">
        <v>252</v>
      </c>
      <c r="Q1134" t="s">
        <v>253</v>
      </c>
      <c r="R1134" s="111">
        <v>45073</v>
      </c>
      <c r="W1134">
        <v>0</v>
      </c>
      <c r="X1134">
        <v>0</v>
      </c>
      <c r="Y1134">
        <v>9.5</v>
      </c>
      <c r="Z1134">
        <f t="shared" si="17"/>
        <v>9.5</v>
      </c>
    </row>
    <row r="1135" spans="1:26">
      <c r="A1135" t="s">
        <v>246</v>
      </c>
      <c r="B1135">
        <v>61022616153</v>
      </c>
      <c r="C1135" t="s">
        <v>2343</v>
      </c>
      <c r="D1135" t="s">
        <v>57</v>
      </c>
      <c r="E1135" t="s">
        <v>58</v>
      </c>
      <c r="F1135">
        <v>12368406</v>
      </c>
      <c r="G1135">
        <v>45030</v>
      </c>
      <c r="H1135" t="s">
        <v>4585</v>
      </c>
      <c r="I1135" t="s">
        <v>255</v>
      </c>
      <c r="J1135" t="s">
        <v>249</v>
      </c>
      <c r="K1135" t="s">
        <v>268</v>
      </c>
      <c r="L1135" t="s">
        <v>251</v>
      </c>
      <c r="O1135" s="111">
        <v>45030</v>
      </c>
      <c r="P1135" t="s">
        <v>252</v>
      </c>
      <c r="Q1135" t="s">
        <v>253</v>
      </c>
      <c r="R1135" s="111">
        <v>45033</v>
      </c>
      <c r="W1135">
        <v>0</v>
      </c>
      <c r="X1135">
        <v>0</v>
      </c>
      <c r="Y1135">
        <v>21935</v>
      </c>
      <c r="Z1135">
        <f t="shared" si="17"/>
        <v>21935</v>
      </c>
    </row>
    <row r="1136" spans="1:26">
      <c r="A1136" t="s">
        <v>246</v>
      </c>
      <c r="B1136">
        <v>4312367124</v>
      </c>
      <c r="C1136" t="s">
        <v>2359</v>
      </c>
      <c r="D1136" t="s">
        <v>57</v>
      </c>
      <c r="E1136" t="s">
        <v>58</v>
      </c>
      <c r="F1136">
        <v>12368646</v>
      </c>
      <c r="G1136">
        <v>45030</v>
      </c>
      <c r="H1136" t="s">
        <v>4587</v>
      </c>
      <c r="I1136" t="s">
        <v>256</v>
      </c>
      <c r="J1136" t="s">
        <v>249</v>
      </c>
      <c r="K1136" t="s">
        <v>250</v>
      </c>
      <c r="L1136" t="s">
        <v>251</v>
      </c>
      <c r="O1136" s="111">
        <v>45030</v>
      </c>
      <c r="P1136" t="s">
        <v>252</v>
      </c>
      <c r="Q1136" t="s">
        <v>253</v>
      </c>
      <c r="R1136" s="111">
        <v>45034</v>
      </c>
      <c r="W1136">
        <v>0</v>
      </c>
      <c r="X1136">
        <v>7937.75</v>
      </c>
      <c r="Y1136">
        <v>14709.83</v>
      </c>
      <c r="Z1136">
        <f t="shared" si="17"/>
        <v>22647.58</v>
      </c>
    </row>
    <row r="1137" spans="1:26">
      <c r="A1137" t="s">
        <v>246</v>
      </c>
      <c r="B1137">
        <v>27184870204</v>
      </c>
      <c r="C1137" t="s">
        <v>2337</v>
      </c>
      <c r="D1137" t="s">
        <v>57</v>
      </c>
      <c r="E1137" t="s">
        <v>58</v>
      </c>
      <c r="F1137">
        <v>12372201</v>
      </c>
      <c r="G1137">
        <v>45031</v>
      </c>
      <c r="H1137" t="s">
        <v>4588</v>
      </c>
      <c r="I1137" t="s">
        <v>255</v>
      </c>
      <c r="J1137" t="s">
        <v>249</v>
      </c>
      <c r="K1137" t="s">
        <v>250</v>
      </c>
      <c r="L1137" t="s">
        <v>251</v>
      </c>
      <c r="O1137" s="111">
        <v>45031</v>
      </c>
      <c r="P1137" t="s">
        <v>252</v>
      </c>
      <c r="Q1137" t="s">
        <v>253</v>
      </c>
      <c r="R1137" s="111">
        <v>45033</v>
      </c>
      <c r="W1137">
        <v>0</v>
      </c>
      <c r="X1137">
        <v>7113</v>
      </c>
      <c r="Y1137">
        <v>5957.99</v>
      </c>
      <c r="Z1137">
        <f t="shared" si="17"/>
        <v>13070.99</v>
      </c>
    </row>
    <row r="1138" spans="1:26">
      <c r="A1138" t="s">
        <v>246</v>
      </c>
      <c r="B1138">
        <v>1291972110</v>
      </c>
      <c r="C1138" t="s">
        <v>2297</v>
      </c>
      <c r="D1138" t="s">
        <v>57</v>
      </c>
      <c r="E1138" t="s">
        <v>58</v>
      </c>
      <c r="F1138">
        <v>12373045</v>
      </c>
      <c r="G1138">
        <v>45033</v>
      </c>
      <c r="H1138" t="s">
        <v>4589</v>
      </c>
      <c r="I1138" t="s">
        <v>255</v>
      </c>
      <c r="J1138" t="s">
        <v>249</v>
      </c>
      <c r="K1138" t="s">
        <v>268</v>
      </c>
      <c r="L1138" t="s">
        <v>251</v>
      </c>
      <c r="O1138" s="111">
        <v>45033</v>
      </c>
      <c r="P1138" t="s">
        <v>252</v>
      </c>
      <c r="Q1138" t="s">
        <v>253</v>
      </c>
      <c r="R1138" s="111">
        <v>45041</v>
      </c>
      <c r="W1138">
        <v>0</v>
      </c>
      <c r="X1138">
        <v>2249.2800000000002</v>
      </c>
      <c r="Y1138">
        <v>9688.34</v>
      </c>
      <c r="Z1138">
        <f t="shared" si="17"/>
        <v>11937.62</v>
      </c>
    </row>
    <row r="1139" spans="1:26">
      <c r="A1139" t="s">
        <v>246</v>
      </c>
      <c r="B1139">
        <v>4312367124</v>
      </c>
      <c r="C1139" t="s">
        <v>2359</v>
      </c>
      <c r="D1139" t="s">
        <v>57</v>
      </c>
      <c r="E1139" t="s">
        <v>58</v>
      </c>
      <c r="F1139">
        <v>12373188</v>
      </c>
      <c r="G1139">
        <v>45033</v>
      </c>
      <c r="H1139" t="s">
        <v>4590</v>
      </c>
      <c r="I1139" t="s">
        <v>255</v>
      </c>
      <c r="J1139" t="s">
        <v>249</v>
      </c>
      <c r="K1139" t="s">
        <v>250</v>
      </c>
      <c r="L1139" t="s">
        <v>251</v>
      </c>
      <c r="O1139" s="111">
        <v>45033</v>
      </c>
      <c r="P1139" t="s">
        <v>252</v>
      </c>
      <c r="Q1139" t="s">
        <v>253</v>
      </c>
      <c r="R1139" s="111">
        <v>45034</v>
      </c>
      <c r="W1139">
        <v>0</v>
      </c>
      <c r="X1139">
        <v>2107</v>
      </c>
      <c r="Y1139">
        <v>9297</v>
      </c>
      <c r="Z1139">
        <f t="shared" si="17"/>
        <v>11404</v>
      </c>
    </row>
    <row r="1140" spans="1:26">
      <c r="A1140" t="s">
        <v>246</v>
      </c>
      <c r="B1140">
        <v>61022616153</v>
      </c>
      <c r="C1140" t="s">
        <v>2343</v>
      </c>
      <c r="D1140" t="s">
        <v>57</v>
      </c>
      <c r="E1140" t="s">
        <v>58</v>
      </c>
      <c r="F1140">
        <v>12374524</v>
      </c>
      <c r="G1140">
        <v>45033</v>
      </c>
      <c r="H1140" t="s">
        <v>4591</v>
      </c>
      <c r="I1140" t="s">
        <v>255</v>
      </c>
      <c r="J1140" t="s">
        <v>249</v>
      </c>
      <c r="K1140" t="s">
        <v>250</v>
      </c>
      <c r="L1140" t="s">
        <v>251</v>
      </c>
      <c r="O1140" s="111">
        <v>45033</v>
      </c>
      <c r="P1140" t="s">
        <v>252</v>
      </c>
      <c r="Q1140" t="s">
        <v>253</v>
      </c>
      <c r="R1140" s="111">
        <v>45034</v>
      </c>
      <c r="W1140">
        <v>0</v>
      </c>
      <c r="X1140">
        <v>0</v>
      </c>
      <c r="Y1140">
        <v>14663</v>
      </c>
      <c r="Z1140">
        <f t="shared" si="17"/>
        <v>14663</v>
      </c>
    </row>
    <row r="1141" spans="1:26">
      <c r="A1141" t="s">
        <v>246</v>
      </c>
      <c r="B1141">
        <v>94647720187</v>
      </c>
      <c r="C1141" t="s">
        <v>2308</v>
      </c>
      <c r="D1141" t="s">
        <v>57</v>
      </c>
      <c r="E1141" t="s">
        <v>58</v>
      </c>
      <c r="F1141">
        <v>12377771</v>
      </c>
      <c r="G1141">
        <v>45034</v>
      </c>
      <c r="H1141" t="s">
        <v>4592</v>
      </c>
      <c r="I1141" t="s">
        <v>255</v>
      </c>
      <c r="J1141" t="s">
        <v>249</v>
      </c>
      <c r="K1141" t="s">
        <v>268</v>
      </c>
      <c r="L1141" t="s">
        <v>251</v>
      </c>
      <c r="O1141" s="111">
        <v>45034</v>
      </c>
      <c r="P1141" t="s">
        <v>252</v>
      </c>
      <c r="Q1141" t="s">
        <v>253</v>
      </c>
      <c r="R1141" s="111">
        <v>45035</v>
      </c>
      <c r="W1141">
        <v>0</v>
      </c>
      <c r="X1141">
        <v>654</v>
      </c>
      <c r="Y1141">
        <v>2049</v>
      </c>
      <c r="Z1141">
        <f t="shared" si="17"/>
        <v>2703</v>
      </c>
    </row>
    <row r="1142" spans="1:26">
      <c r="A1142" t="s">
        <v>246</v>
      </c>
      <c r="B1142">
        <v>10439312604</v>
      </c>
      <c r="C1142" t="s">
        <v>2275</v>
      </c>
      <c r="D1142" t="s">
        <v>57</v>
      </c>
      <c r="E1142" t="s">
        <v>58</v>
      </c>
      <c r="F1142">
        <v>12377664</v>
      </c>
      <c r="G1142">
        <v>45034</v>
      </c>
      <c r="H1142" t="s">
        <v>4593</v>
      </c>
      <c r="I1142" t="s">
        <v>255</v>
      </c>
      <c r="J1142" t="s">
        <v>249</v>
      </c>
      <c r="K1142" t="s">
        <v>250</v>
      </c>
      <c r="L1142" t="s">
        <v>251</v>
      </c>
      <c r="O1142" s="111">
        <v>45035</v>
      </c>
      <c r="P1142" t="s">
        <v>252</v>
      </c>
      <c r="Q1142" t="s">
        <v>253</v>
      </c>
      <c r="R1142" s="111">
        <v>45036</v>
      </c>
      <c r="W1142">
        <v>0</v>
      </c>
      <c r="X1142">
        <v>4010.89</v>
      </c>
      <c r="Y1142">
        <v>7033.89</v>
      </c>
      <c r="Z1142">
        <f t="shared" si="17"/>
        <v>11044.78</v>
      </c>
    </row>
    <row r="1143" spans="1:26">
      <c r="A1143" t="s">
        <v>246</v>
      </c>
      <c r="B1143">
        <v>2828705129</v>
      </c>
      <c r="C1143" t="s">
        <v>2305</v>
      </c>
      <c r="D1143" t="s">
        <v>57</v>
      </c>
      <c r="E1143" t="s">
        <v>58</v>
      </c>
      <c r="F1143">
        <v>12204490</v>
      </c>
      <c r="G1143">
        <v>45034</v>
      </c>
      <c r="H1143" t="s">
        <v>4594</v>
      </c>
      <c r="I1143" t="s">
        <v>255</v>
      </c>
      <c r="J1143" t="s">
        <v>249</v>
      </c>
      <c r="K1143" t="s">
        <v>268</v>
      </c>
      <c r="L1143" t="s">
        <v>251</v>
      </c>
      <c r="O1143" s="111">
        <v>45034</v>
      </c>
      <c r="P1143" t="s">
        <v>252</v>
      </c>
      <c r="Q1143" t="s">
        <v>253</v>
      </c>
      <c r="R1143" s="111">
        <v>45035</v>
      </c>
      <c r="W1143">
        <v>0</v>
      </c>
      <c r="X1143">
        <v>4264.3</v>
      </c>
      <c r="Y1143">
        <v>8287.44</v>
      </c>
      <c r="Z1143">
        <f t="shared" si="17"/>
        <v>12551.740000000002</v>
      </c>
    </row>
    <row r="1144" spans="1:26">
      <c r="A1144" t="s">
        <v>246</v>
      </c>
      <c r="B1144">
        <v>27184870204</v>
      </c>
      <c r="C1144" t="s">
        <v>2337</v>
      </c>
      <c r="D1144" t="s">
        <v>57</v>
      </c>
      <c r="E1144" t="s">
        <v>58</v>
      </c>
      <c r="F1144">
        <v>8854465</v>
      </c>
      <c r="G1144">
        <v>45034</v>
      </c>
      <c r="H1144" t="s">
        <v>4595</v>
      </c>
      <c r="I1144" t="s">
        <v>256</v>
      </c>
      <c r="J1144" t="s">
        <v>249</v>
      </c>
      <c r="K1144" t="s">
        <v>250</v>
      </c>
      <c r="L1144" t="s">
        <v>251</v>
      </c>
      <c r="O1144" s="111">
        <v>45034</v>
      </c>
      <c r="P1144" t="s">
        <v>252</v>
      </c>
      <c r="Q1144" t="s">
        <v>253</v>
      </c>
      <c r="R1144" s="111">
        <v>45035</v>
      </c>
      <c r="W1144">
        <v>0</v>
      </c>
      <c r="X1144">
        <v>0</v>
      </c>
      <c r="Y1144">
        <v>495</v>
      </c>
      <c r="Z1144">
        <f t="shared" si="17"/>
        <v>495</v>
      </c>
    </row>
    <row r="1145" spans="1:26">
      <c r="A1145" t="s">
        <v>246</v>
      </c>
      <c r="B1145">
        <v>61022616153</v>
      </c>
      <c r="C1145" t="s">
        <v>2343</v>
      </c>
      <c r="D1145" t="s">
        <v>57</v>
      </c>
      <c r="E1145" t="s">
        <v>58</v>
      </c>
      <c r="F1145">
        <v>12380154</v>
      </c>
      <c r="G1145">
        <v>45034</v>
      </c>
      <c r="H1145" t="s">
        <v>4596</v>
      </c>
      <c r="I1145" t="s">
        <v>255</v>
      </c>
      <c r="J1145" t="s">
        <v>249</v>
      </c>
      <c r="K1145" t="s">
        <v>250</v>
      </c>
      <c r="L1145" t="s">
        <v>251</v>
      </c>
      <c r="O1145" s="111">
        <v>45034</v>
      </c>
      <c r="P1145" t="s">
        <v>252</v>
      </c>
      <c r="Q1145" t="s">
        <v>253</v>
      </c>
      <c r="R1145" s="111">
        <v>45042</v>
      </c>
      <c r="W1145">
        <v>0</v>
      </c>
      <c r="X1145">
        <v>763</v>
      </c>
      <c r="Y1145">
        <v>3409</v>
      </c>
      <c r="Z1145">
        <f t="shared" si="17"/>
        <v>4172</v>
      </c>
    </row>
    <row r="1146" spans="1:26">
      <c r="A1146" t="s">
        <v>246</v>
      </c>
      <c r="B1146">
        <v>11664232630</v>
      </c>
      <c r="C1146" t="s">
        <v>2288</v>
      </c>
      <c r="D1146" t="s">
        <v>57</v>
      </c>
      <c r="E1146" t="s">
        <v>58</v>
      </c>
      <c r="F1146">
        <v>12379426</v>
      </c>
      <c r="G1146">
        <v>45035</v>
      </c>
      <c r="H1146" t="s">
        <v>4597</v>
      </c>
      <c r="I1146" t="s">
        <v>255</v>
      </c>
      <c r="J1146" t="s">
        <v>249</v>
      </c>
      <c r="K1146" t="s">
        <v>250</v>
      </c>
      <c r="L1146" t="s">
        <v>251</v>
      </c>
      <c r="O1146" s="111">
        <v>45035</v>
      </c>
      <c r="P1146" t="s">
        <v>252</v>
      </c>
      <c r="Q1146" t="s">
        <v>253</v>
      </c>
      <c r="R1146" s="111">
        <v>45036</v>
      </c>
      <c r="W1146">
        <v>0</v>
      </c>
      <c r="X1146">
        <v>2174</v>
      </c>
      <c r="Y1146">
        <v>9606.7900000000009</v>
      </c>
      <c r="Z1146">
        <f t="shared" si="17"/>
        <v>11780.79</v>
      </c>
    </row>
    <row r="1147" spans="1:26">
      <c r="A1147" t="s">
        <v>246</v>
      </c>
      <c r="B1147">
        <v>61022616153</v>
      </c>
      <c r="C1147" t="s">
        <v>2343</v>
      </c>
      <c r="D1147" t="s">
        <v>57</v>
      </c>
      <c r="E1147" t="s">
        <v>58</v>
      </c>
      <c r="F1147">
        <v>12390151</v>
      </c>
      <c r="G1147">
        <v>45036</v>
      </c>
      <c r="H1147" t="s">
        <v>4599</v>
      </c>
      <c r="I1147" t="s">
        <v>255</v>
      </c>
      <c r="J1147" t="s">
        <v>249</v>
      </c>
      <c r="K1147" t="s">
        <v>268</v>
      </c>
      <c r="L1147" t="s">
        <v>251</v>
      </c>
      <c r="O1147" s="111">
        <v>45036</v>
      </c>
      <c r="P1147" t="s">
        <v>252</v>
      </c>
      <c r="Q1147" t="s">
        <v>257</v>
      </c>
      <c r="R1147" s="111">
        <v>45041</v>
      </c>
      <c r="W1147">
        <v>0</v>
      </c>
      <c r="X1147">
        <v>0</v>
      </c>
      <c r="Y1147">
        <v>0</v>
      </c>
      <c r="Z1147">
        <f t="shared" si="17"/>
        <v>0</v>
      </c>
    </row>
    <row r="1148" spans="1:26">
      <c r="A1148" t="s">
        <v>246</v>
      </c>
      <c r="B1148">
        <v>4312367124</v>
      </c>
      <c r="C1148" t="s">
        <v>2359</v>
      </c>
      <c r="D1148" t="s">
        <v>57</v>
      </c>
      <c r="E1148" t="s">
        <v>58</v>
      </c>
      <c r="F1148">
        <v>12390536</v>
      </c>
      <c r="G1148">
        <v>45036</v>
      </c>
      <c r="H1148" t="s">
        <v>4600</v>
      </c>
      <c r="I1148" t="s">
        <v>255</v>
      </c>
      <c r="J1148" t="s">
        <v>249</v>
      </c>
      <c r="K1148" t="s">
        <v>250</v>
      </c>
      <c r="L1148" t="s">
        <v>251</v>
      </c>
      <c r="O1148" s="111">
        <v>45036</v>
      </c>
      <c r="P1148" t="s">
        <v>252</v>
      </c>
      <c r="Q1148" t="s">
        <v>253</v>
      </c>
      <c r="R1148" s="111">
        <v>45040</v>
      </c>
      <c r="W1148">
        <v>0</v>
      </c>
      <c r="X1148">
        <v>595.04</v>
      </c>
      <c r="Y1148">
        <v>2126.67</v>
      </c>
      <c r="Z1148">
        <f t="shared" si="17"/>
        <v>2721.71</v>
      </c>
    </row>
    <row r="1149" spans="1:26">
      <c r="A1149" t="s">
        <v>246</v>
      </c>
      <c r="B1149">
        <v>11664232630</v>
      </c>
      <c r="C1149" t="s">
        <v>2288</v>
      </c>
      <c r="D1149" t="s">
        <v>57</v>
      </c>
      <c r="E1149" t="s">
        <v>58</v>
      </c>
      <c r="F1149">
        <v>12393889</v>
      </c>
      <c r="G1149">
        <v>45038</v>
      </c>
      <c r="H1149" t="s">
        <v>4601</v>
      </c>
      <c r="I1149" t="s">
        <v>260</v>
      </c>
      <c r="L1149" t="s">
        <v>251</v>
      </c>
      <c r="O1149" s="111">
        <v>45038</v>
      </c>
      <c r="P1149" t="s">
        <v>252</v>
      </c>
      <c r="Q1149" t="s">
        <v>263</v>
      </c>
      <c r="R1149" s="111">
        <v>45040</v>
      </c>
      <c r="W1149">
        <v>0</v>
      </c>
      <c r="X1149">
        <v>47.55</v>
      </c>
      <c r="Y1149">
        <v>0</v>
      </c>
      <c r="Z1149">
        <f t="shared" si="17"/>
        <v>47.55</v>
      </c>
    </row>
    <row r="1150" spans="1:26">
      <c r="A1150" t="s">
        <v>246</v>
      </c>
      <c r="B1150">
        <v>94647720187</v>
      </c>
      <c r="C1150" t="s">
        <v>2308</v>
      </c>
      <c r="D1150" t="s">
        <v>57</v>
      </c>
      <c r="E1150" t="s">
        <v>58</v>
      </c>
      <c r="F1150">
        <v>12275201</v>
      </c>
      <c r="G1150">
        <v>45040</v>
      </c>
      <c r="H1150" t="s">
        <v>4602</v>
      </c>
      <c r="I1150" t="s">
        <v>255</v>
      </c>
      <c r="L1150" t="s">
        <v>251</v>
      </c>
      <c r="O1150" s="111">
        <v>45040</v>
      </c>
      <c r="P1150" t="s">
        <v>252</v>
      </c>
      <c r="Q1150" t="s">
        <v>253</v>
      </c>
      <c r="R1150" s="111">
        <v>45042</v>
      </c>
      <c r="W1150">
        <v>0</v>
      </c>
      <c r="X1150">
        <v>490</v>
      </c>
      <c r="Y1150">
        <v>870</v>
      </c>
      <c r="Z1150">
        <f t="shared" si="17"/>
        <v>1360</v>
      </c>
    </row>
    <row r="1151" spans="1:26">
      <c r="A1151" t="s">
        <v>246</v>
      </c>
      <c r="B1151">
        <v>1291972110</v>
      </c>
      <c r="C1151" t="s">
        <v>2297</v>
      </c>
      <c r="D1151" t="s">
        <v>57</v>
      </c>
      <c r="E1151" t="s">
        <v>58</v>
      </c>
      <c r="F1151">
        <v>12400815</v>
      </c>
      <c r="G1151">
        <v>45041</v>
      </c>
      <c r="H1151" t="s">
        <v>4603</v>
      </c>
      <c r="I1151" t="s">
        <v>255</v>
      </c>
      <c r="L1151" t="s">
        <v>251</v>
      </c>
      <c r="O1151" s="111">
        <v>45041</v>
      </c>
      <c r="P1151" t="s">
        <v>252</v>
      </c>
      <c r="Q1151" t="s">
        <v>253</v>
      </c>
      <c r="R1151" s="111">
        <v>45043</v>
      </c>
      <c r="W1151">
        <v>0</v>
      </c>
      <c r="X1151">
        <v>1049.5</v>
      </c>
      <c r="Y1151">
        <v>51.5</v>
      </c>
      <c r="Z1151">
        <f t="shared" si="17"/>
        <v>1101</v>
      </c>
    </row>
    <row r="1152" spans="1:26">
      <c r="A1152" t="s">
        <v>246</v>
      </c>
      <c r="B1152" t="s">
        <v>4242</v>
      </c>
      <c r="C1152" t="s">
        <v>3617</v>
      </c>
      <c r="D1152" t="s">
        <v>57</v>
      </c>
      <c r="E1152" t="s">
        <v>58</v>
      </c>
      <c r="F1152">
        <v>12401072</v>
      </c>
      <c r="G1152">
        <v>45041</v>
      </c>
      <c r="H1152" t="s">
        <v>4604</v>
      </c>
      <c r="I1152" t="s">
        <v>255</v>
      </c>
      <c r="J1152" t="s">
        <v>249</v>
      </c>
      <c r="K1152" t="s">
        <v>250</v>
      </c>
      <c r="L1152" t="s">
        <v>251</v>
      </c>
      <c r="O1152" s="111">
        <v>45041</v>
      </c>
      <c r="P1152" t="s">
        <v>252</v>
      </c>
      <c r="Q1152" t="s">
        <v>253</v>
      </c>
      <c r="R1152" s="111">
        <v>45042</v>
      </c>
      <c r="W1152">
        <v>0</v>
      </c>
      <c r="X1152">
        <v>283</v>
      </c>
      <c r="Y1152">
        <v>5053.99</v>
      </c>
      <c r="Z1152">
        <f t="shared" si="17"/>
        <v>5336.99</v>
      </c>
    </row>
    <row r="1153" spans="1:26">
      <c r="A1153" t="s">
        <v>246</v>
      </c>
      <c r="B1153">
        <v>4312367124</v>
      </c>
      <c r="C1153" t="s">
        <v>2359</v>
      </c>
      <c r="D1153" t="s">
        <v>57</v>
      </c>
      <c r="E1153" t="s">
        <v>58</v>
      </c>
      <c r="F1153">
        <v>12401835</v>
      </c>
      <c r="G1153">
        <v>45041</v>
      </c>
      <c r="H1153" t="s">
        <v>4605</v>
      </c>
      <c r="I1153" t="s">
        <v>255</v>
      </c>
      <c r="J1153" t="s">
        <v>249</v>
      </c>
      <c r="K1153" t="s">
        <v>250</v>
      </c>
      <c r="L1153" t="s">
        <v>251</v>
      </c>
      <c r="O1153" s="111">
        <v>45041</v>
      </c>
      <c r="P1153" t="s">
        <v>252</v>
      </c>
      <c r="Q1153" t="s">
        <v>253</v>
      </c>
      <c r="R1153" s="111">
        <v>45043</v>
      </c>
      <c r="W1153">
        <v>0</v>
      </c>
      <c r="X1153">
        <v>2356.2600000000002</v>
      </c>
      <c r="Y1153">
        <v>13748.22</v>
      </c>
      <c r="Z1153">
        <f t="shared" si="17"/>
        <v>16104.48</v>
      </c>
    </row>
    <row r="1154" spans="1:26">
      <c r="A1154" t="s">
        <v>246</v>
      </c>
      <c r="B1154">
        <v>61022616153</v>
      </c>
      <c r="C1154" t="s">
        <v>2343</v>
      </c>
      <c r="D1154" t="s">
        <v>57</v>
      </c>
      <c r="E1154" t="s">
        <v>58</v>
      </c>
      <c r="F1154">
        <v>12339253</v>
      </c>
      <c r="G1154">
        <v>45041</v>
      </c>
      <c r="H1154" t="s">
        <v>4606</v>
      </c>
      <c r="I1154" t="s">
        <v>255</v>
      </c>
      <c r="J1154" t="s">
        <v>249</v>
      </c>
      <c r="K1154" t="s">
        <v>268</v>
      </c>
      <c r="L1154" t="s">
        <v>251</v>
      </c>
      <c r="O1154" s="111">
        <v>45041</v>
      </c>
      <c r="P1154" t="s">
        <v>252</v>
      </c>
      <c r="Q1154" t="s">
        <v>253</v>
      </c>
      <c r="R1154" s="111">
        <v>45042</v>
      </c>
      <c r="W1154">
        <v>0</v>
      </c>
      <c r="X1154">
        <v>2991.5</v>
      </c>
      <c r="Y1154">
        <v>36782.879999999997</v>
      </c>
      <c r="Z1154">
        <f t="shared" si="17"/>
        <v>39774.379999999997</v>
      </c>
    </row>
    <row r="1155" spans="1:26">
      <c r="A1155" t="s">
        <v>246</v>
      </c>
      <c r="B1155">
        <v>4312367124</v>
      </c>
      <c r="C1155" t="s">
        <v>2359</v>
      </c>
      <c r="D1155" t="s">
        <v>57</v>
      </c>
      <c r="E1155" t="s">
        <v>58</v>
      </c>
      <c r="F1155">
        <v>12390446</v>
      </c>
      <c r="G1155">
        <v>45041</v>
      </c>
      <c r="H1155" t="s">
        <v>4607</v>
      </c>
      <c r="I1155" t="s">
        <v>260</v>
      </c>
      <c r="J1155" t="s">
        <v>249</v>
      </c>
      <c r="K1155" t="s">
        <v>250</v>
      </c>
      <c r="L1155" t="s">
        <v>251</v>
      </c>
      <c r="O1155" s="111">
        <v>45041</v>
      </c>
      <c r="P1155" t="s">
        <v>252</v>
      </c>
      <c r="Q1155" t="s">
        <v>257</v>
      </c>
      <c r="R1155" s="111"/>
      <c r="W1155">
        <v>0</v>
      </c>
      <c r="X1155">
        <v>0</v>
      </c>
      <c r="Y1155">
        <v>0</v>
      </c>
      <c r="Z1155">
        <f t="shared" ref="Z1155:Z1218" si="18">SUM(W1155:Y1155)</f>
        <v>0</v>
      </c>
    </row>
    <row r="1156" spans="1:26">
      <c r="A1156" t="s">
        <v>246</v>
      </c>
      <c r="B1156" t="s">
        <v>4240</v>
      </c>
      <c r="C1156" t="s">
        <v>3643</v>
      </c>
      <c r="D1156" t="s">
        <v>57</v>
      </c>
      <c r="E1156" t="s">
        <v>58</v>
      </c>
      <c r="F1156">
        <v>12314567</v>
      </c>
      <c r="G1156">
        <v>45042</v>
      </c>
      <c r="H1156" t="s">
        <v>4608</v>
      </c>
      <c r="I1156" t="s">
        <v>255</v>
      </c>
      <c r="J1156" t="s">
        <v>249</v>
      </c>
      <c r="K1156" t="s">
        <v>250</v>
      </c>
      <c r="L1156" t="s">
        <v>251</v>
      </c>
      <c r="O1156" s="111">
        <v>45042</v>
      </c>
      <c r="P1156" t="s">
        <v>252</v>
      </c>
      <c r="Q1156" t="s">
        <v>253</v>
      </c>
      <c r="R1156" s="111">
        <v>45043</v>
      </c>
      <c r="W1156">
        <v>0</v>
      </c>
      <c r="X1156">
        <v>15</v>
      </c>
      <c r="Y1156">
        <v>60</v>
      </c>
      <c r="Z1156">
        <f t="shared" si="18"/>
        <v>75</v>
      </c>
    </row>
    <row r="1157" spans="1:26">
      <c r="A1157" t="s">
        <v>246</v>
      </c>
      <c r="B1157">
        <v>61022616153</v>
      </c>
      <c r="C1157" t="s">
        <v>2343</v>
      </c>
      <c r="D1157" t="s">
        <v>57</v>
      </c>
      <c r="E1157" t="s">
        <v>58</v>
      </c>
      <c r="F1157">
        <v>12408938</v>
      </c>
      <c r="G1157">
        <v>45042</v>
      </c>
      <c r="H1157" t="s">
        <v>4609</v>
      </c>
      <c r="I1157" t="s">
        <v>255</v>
      </c>
      <c r="J1157" t="s">
        <v>249</v>
      </c>
      <c r="K1157" t="s">
        <v>268</v>
      </c>
      <c r="L1157" t="s">
        <v>251</v>
      </c>
      <c r="O1157" s="111">
        <v>45042</v>
      </c>
      <c r="P1157" t="s">
        <v>252</v>
      </c>
      <c r="Q1157" t="s">
        <v>257</v>
      </c>
      <c r="R1157" s="111">
        <v>45043</v>
      </c>
      <c r="W1157">
        <v>0</v>
      </c>
      <c r="X1157">
        <v>0</v>
      </c>
      <c r="Y1157">
        <v>0</v>
      </c>
      <c r="Z1157">
        <f t="shared" si="18"/>
        <v>0</v>
      </c>
    </row>
    <row r="1158" spans="1:26">
      <c r="A1158" t="s">
        <v>246</v>
      </c>
      <c r="B1158">
        <v>27184870204</v>
      </c>
      <c r="C1158" t="s">
        <v>2337</v>
      </c>
      <c r="D1158" t="s">
        <v>57</v>
      </c>
      <c r="E1158" t="s">
        <v>58</v>
      </c>
      <c r="F1158">
        <v>832815</v>
      </c>
      <c r="G1158">
        <v>45042</v>
      </c>
      <c r="H1158" t="s">
        <v>4610</v>
      </c>
      <c r="I1158" t="s">
        <v>255</v>
      </c>
      <c r="J1158" t="s">
        <v>249</v>
      </c>
      <c r="K1158" t="s">
        <v>805</v>
      </c>
      <c r="L1158" t="s">
        <v>251</v>
      </c>
      <c r="O1158" s="111">
        <v>45043</v>
      </c>
      <c r="P1158" t="s">
        <v>252</v>
      </c>
      <c r="Q1158" t="s">
        <v>253</v>
      </c>
      <c r="R1158" s="111">
        <v>45044</v>
      </c>
      <c r="W1158">
        <v>0</v>
      </c>
      <c r="X1158">
        <v>0</v>
      </c>
      <c r="Y1158">
        <v>371</v>
      </c>
      <c r="Z1158">
        <f t="shared" si="18"/>
        <v>371</v>
      </c>
    </row>
    <row r="1159" spans="1:26">
      <c r="A1159" t="s">
        <v>246</v>
      </c>
      <c r="B1159">
        <v>11664232630</v>
      </c>
      <c r="C1159" t="s">
        <v>2288</v>
      </c>
      <c r="D1159" t="s">
        <v>57</v>
      </c>
      <c r="E1159" t="s">
        <v>58</v>
      </c>
      <c r="F1159">
        <v>12409360</v>
      </c>
      <c r="G1159">
        <v>45042</v>
      </c>
      <c r="H1159" t="s">
        <v>4611</v>
      </c>
      <c r="I1159" t="s">
        <v>255</v>
      </c>
      <c r="J1159" t="s">
        <v>249</v>
      </c>
      <c r="K1159" t="s">
        <v>250</v>
      </c>
      <c r="L1159" t="s">
        <v>251</v>
      </c>
      <c r="O1159" s="111">
        <v>45043</v>
      </c>
      <c r="P1159" t="s">
        <v>252</v>
      </c>
      <c r="Q1159" t="s">
        <v>253</v>
      </c>
      <c r="R1159" s="111">
        <v>45044</v>
      </c>
      <c r="W1159">
        <v>0</v>
      </c>
      <c r="X1159">
        <v>2</v>
      </c>
      <c r="Y1159">
        <v>5171</v>
      </c>
      <c r="Z1159">
        <f t="shared" si="18"/>
        <v>5173</v>
      </c>
    </row>
    <row r="1160" spans="1:26">
      <c r="A1160" t="s">
        <v>246</v>
      </c>
      <c r="B1160">
        <v>4312367124</v>
      </c>
      <c r="C1160" t="s">
        <v>2359</v>
      </c>
      <c r="D1160" t="s">
        <v>57</v>
      </c>
      <c r="E1160" t="s">
        <v>58</v>
      </c>
      <c r="F1160">
        <v>12408459</v>
      </c>
      <c r="G1160">
        <v>45043</v>
      </c>
      <c r="H1160" t="s">
        <v>4612</v>
      </c>
      <c r="I1160" t="s">
        <v>255</v>
      </c>
      <c r="J1160" t="s">
        <v>249</v>
      </c>
      <c r="K1160" t="s">
        <v>250</v>
      </c>
      <c r="L1160" t="s">
        <v>251</v>
      </c>
      <c r="O1160" s="111">
        <v>45043</v>
      </c>
      <c r="P1160" t="s">
        <v>252</v>
      </c>
      <c r="Q1160" t="s">
        <v>253</v>
      </c>
      <c r="R1160" s="111">
        <v>45044</v>
      </c>
      <c r="W1160">
        <v>0</v>
      </c>
      <c r="X1160">
        <v>1171</v>
      </c>
      <c r="Y1160">
        <v>24754.880000000001</v>
      </c>
      <c r="Z1160">
        <f t="shared" si="18"/>
        <v>25925.88</v>
      </c>
    </row>
    <row r="1161" spans="1:26">
      <c r="A1161" t="s">
        <v>246</v>
      </c>
      <c r="B1161">
        <v>10439312604</v>
      </c>
      <c r="C1161" t="s">
        <v>2275</v>
      </c>
      <c r="D1161" t="s">
        <v>57</v>
      </c>
      <c r="E1161" t="s">
        <v>58</v>
      </c>
      <c r="F1161">
        <v>12415029</v>
      </c>
      <c r="G1161">
        <v>45043</v>
      </c>
      <c r="H1161" t="s">
        <v>4613</v>
      </c>
      <c r="I1161" t="s">
        <v>255</v>
      </c>
      <c r="J1161" t="s">
        <v>249</v>
      </c>
      <c r="K1161" t="s">
        <v>250</v>
      </c>
      <c r="L1161" t="s">
        <v>251</v>
      </c>
      <c r="O1161" s="111">
        <v>45043</v>
      </c>
      <c r="P1161" t="s">
        <v>252</v>
      </c>
      <c r="Q1161" t="s">
        <v>253</v>
      </c>
      <c r="R1161" s="111">
        <v>45051</v>
      </c>
      <c r="W1161">
        <v>0</v>
      </c>
      <c r="X1161">
        <v>0</v>
      </c>
      <c r="Y1161">
        <v>797</v>
      </c>
      <c r="Z1161">
        <f t="shared" si="18"/>
        <v>797</v>
      </c>
    </row>
    <row r="1162" spans="1:26">
      <c r="A1162" t="s">
        <v>246</v>
      </c>
      <c r="B1162">
        <v>61022616153</v>
      </c>
      <c r="C1162" t="s">
        <v>2343</v>
      </c>
      <c r="D1162" t="s">
        <v>57</v>
      </c>
      <c r="E1162" t="s">
        <v>58</v>
      </c>
      <c r="F1162">
        <v>12415918</v>
      </c>
      <c r="G1162">
        <v>45043</v>
      </c>
      <c r="H1162" t="s">
        <v>4614</v>
      </c>
      <c r="I1162" t="s">
        <v>255</v>
      </c>
      <c r="J1162" t="s">
        <v>249</v>
      </c>
      <c r="K1162" t="s">
        <v>250</v>
      </c>
      <c r="L1162" t="s">
        <v>251</v>
      </c>
      <c r="O1162" s="111">
        <v>45043</v>
      </c>
      <c r="P1162" t="s">
        <v>252</v>
      </c>
      <c r="Q1162" t="s">
        <v>257</v>
      </c>
      <c r="R1162" s="111"/>
      <c r="W1162">
        <v>0</v>
      </c>
      <c r="X1162">
        <v>0</v>
      </c>
      <c r="Y1162">
        <v>0</v>
      </c>
      <c r="Z1162">
        <f t="shared" si="18"/>
        <v>0</v>
      </c>
    </row>
    <row r="1163" spans="1:26">
      <c r="A1163" t="s">
        <v>246</v>
      </c>
      <c r="B1163">
        <v>27184870204</v>
      </c>
      <c r="C1163" t="s">
        <v>2337</v>
      </c>
      <c r="D1163" t="s">
        <v>57</v>
      </c>
      <c r="E1163" t="s">
        <v>58</v>
      </c>
      <c r="F1163">
        <v>12416616</v>
      </c>
      <c r="G1163">
        <v>45043</v>
      </c>
      <c r="H1163" t="s">
        <v>4615</v>
      </c>
      <c r="I1163" t="s">
        <v>255</v>
      </c>
      <c r="J1163" t="s">
        <v>249</v>
      </c>
      <c r="K1163" t="s">
        <v>250</v>
      </c>
      <c r="L1163" t="s">
        <v>251</v>
      </c>
      <c r="O1163" s="111">
        <v>45043</v>
      </c>
      <c r="P1163" t="s">
        <v>252</v>
      </c>
      <c r="Q1163" t="s">
        <v>253</v>
      </c>
      <c r="R1163" s="111">
        <v>45044</v>
      </c>
      <c r="W1163">
        <v>0</v>
      </c>
      <c r="X1163">
        <v>0</v>
      </c>
      <c r="Y1163">
        <v>1821</v>
      </c>
      <c r="Z1163">
        <f t="shared" si="18"/>
        <v>1821</v>
      </c>
    </row>
    <row r="1164" spans="1:26">
      <c r="A1164" t="s">
        <v>246</v>
      </c>
      <c r="B1164">
        <v>4312367124</v>
      </c>
      <c r="C1164" t="s">
        <v>2359</v>
      </c>
      <c r="D1164" t="s">
        <v>57</v>
      </c>
      <c r="E1164" t="s">
        <v>58</v>
      </c>
      <c r="F1164">
        <v>12416334</v>
      </c>
      <c r="G1164">
        <v>45043</v>
      </c>
      <c r="H1164" t="s">
        <v>4616</v>
      </c>
      <c r="I1164" t="s">
        <v>255</v>
      </c>
      <c r="J1164" t="s">
        <v>249</v>
      </c>
      <c r="K1164" t="s">
        <v>250</v>
      </c>
      <c r="L1164" t="s">
        <v>251</v>
      </c>
      <c r="O1164" s="111">
        <v>45043</v>
      </c>
      <c r="P1164" t="s">
        <v>252</v>
      </c>
      <c r="Q1164" t="s">
        <v>253</v>
      </c>
      <c r="R1164" s="111">
        <v>45044</v>
      </c>
      <c r="W1164">
        <v>0</v>
      </c>
      <c r="X1164">
        <v>401.7</v>
      </c>
      <c r="Y1164">
        <v>682.5</v>
      </c>
      <c r="Z1164">
        <f t="shared" si="18"/>
        <v>1084.2</v>
      </c>
    </row>
    <row r="1165" spans="1:26">
      <c r="A1165" t="s">
        <v>246</v>
      </c>
      <c r="B1165">
        <v>61022616153</v>
      </c>
      <c r="C1165" t="s">
        <v>2343</v>
      </c>
      <c r="D1165" t="s">
        <v>57</v>
      </c>
      <c r="E1165" t="s">
        <v>58</v>
      </c>
      <c r="F1165">
        <v>12423757</v>
      </c>
      <c r="G1165">
        <v>45044</v>
      </c>
      <c r="H1165" t="s">
        <v>4617</v>
      </c>
      <c r="I1165" t="s">
        <v>248</v>
      </c>
      <c r="J1165" t="s">
        <v>249</v>
      </c>
      <c r="K1165" t="s">
        <v>250</v>
      </c>
      <c r="L1165" t="s">
        <v>251</v>
      </c>
      <c r="O1165" s="111">
        <v>45044</v>
      </c>
      <c r="P1165" t="s">
        <v>252</v>
      </c>
      <c r="Q1165" t="s">
        <v>257</v>
      </c>
      <c r="R1165" s="111"/>
      <c r="W1165">
        <v>0</v>
      </c>
      <c r="X1165">
        <v>0</v>
      </c>
      <c r="Y1165">
        <v>0</v>
      </c>
      <c r="Z1165">
        <f t="shared" si="18"/>
        <v>0</v>
      </c>
    </row>
    <row r="1166" spans="1:26">
      <c r="A1166" t="s">
        <v>246</v>
      </c>
      <c r="B1166">
        <v>61022616153</v>
      </c>
      <c r="C1166" t="s">
        <v>2343</v>
      </c>
      <c r="D1166" t="s">
        <v>57</v>
      </c>
      <c r="E1166" t="s">
        <v>58</v>
      </c>
      <c r="F1166">
        <v>12424181</v>
      </c>
      <c r="G1166">
        <v>45044</v>
      </c>
      <c r="H1166" t="s">
        <v>4618</v>
      </c>
      <c r="I1166" t="s">
        <v>255</v>
      </c>
      <c r="J1166" t="s">
        <v>249</v>
      </c>
      <c r="K1166" t="s">
        <v>250</v>
      </c>
      <c r="L1166" t="s">
        <v>251</v>
      </c>
      <c r="O1166" s="111">
        <v>45044</v>
      </c>
      <c r="P1166" t="s">
        <v>252</v>
      </c>
      <c r="Q1166" t="s">
        <v>253</v>
      </c>
      <c r="R1166" s="111">
        <v>45048</v>
      </c>
      <c r="W1166">
        <v>0</v>
      </c>
      <c r="X1166">
        <v>0</v>
      </c>
      <c r="Y1166">
        <v>1201</v>
      </c>
      <c r="Z1166">
        <f t="shared" si="18"/>
        <v>1201</v>
      </c>
    </row>
    <row r="1167" spans="1:26">
      <c r="A1167" t="s">
        <v>246</v>
      </c>
      <c r="B1167">
        <v>664097138</v>
      </c>
      <c r="C1167" t="s">
        <v>2299</v>
      </c>
      <c r="D1167" t="s">
        <v>57</v>
      </c>
      <c r="E1167" t="s">
        <v>58</v>
      </c>
      <c r="F1167">
        <v>12423074</v>
      </c>
      <c r="G1167">
        <v>45045</v>
      </c>
      <c r="H1167" t="s">
        <v>4619</v>
      </c>
      <c r="I1167" t="s">
        <v>255</v>
      </c>
      <c r="J1167" t="s">
        <v>249</v>
      </c>
      <c r="K1167" t="s">
        <v>250</v>
      </c>
      <c r="L1167" t="s">
        <v>251</v>
      </c>
      <c r="O1167" s="111">
        <v>45045</v>
      </c>
      <c r="P1167" t="s">
        <v>252</v>
      </c>
      <c r="Q1167" t="s">
        <v>253</v>
      </c>
      <c r="R1167" s="111">
        <v>45048</v>
      </c>
      <c r="W1167">
        <v>0</v>
      </c>
      <c r="X1167">
        <v>0</v>
      </c>
      <c r="Y1167">
        <v>8928.16</v>
      </c>
      <c r="Z1167">
        <f t="shared" si="18"/>
        <v>8928.16</v>
      </c>
    </row>
    <row r="1168" spans="1:26">
      <c r="A1168" t="s">
        <v>246</v>
      </c>
      <c r="B1168">
        <v>61022616153</v>
      </c>
      <c r="C1168" t="s">
        <v>2343</v>
      </c>
      <c r="D1168" t="s">
        <v>57</v>
      </c>
      <c r="E1168" t="s">
        <v>58</v>
      </c>
      <c r="F1168">
        <v>12351767</v>
      </c>
      <c r="G1168">
        <v>45045</v>
      </c>
      <c r="H1168" t="s">
        <v>4620</v>
      </c>
      <c r="I1168" t="s">
        <v>255</v>
      </c>
      <c r="J1168" t="s">
        <v>249</v>
      </c>
      <c r="K1168" t="s">
        <v>250</v>
      </c>
      <c r="L1168" t="s">
        <v>251</v>
      </c>
      <c r="O1168" s="111">
        <v>45045</v>
      </c>
      <c r="P1168" t="s">
        <v>252</v>
      </c>
      <c r="Q1168" t="s">
        <v>253</v>
      </c>
      <c r="R1168" s="111">
        <v>45049</v>
      </c>
      <c r="W1168">
        <v>0</v>
      </c>
      <c r="X1168">
        <v>0</v>
      </c>
      <c r="Y1168">
        <v>2049.65</v>
      </c>
      <c r="Z1168">
        <f t="shared" si="18"/>
        <v>2049.65</v>
      </c>
    </row>
    <row r="1169" spans="1:26">
      <c r="A1169" t="s">
        <v>246</v>
      </c>
      <c r="B1169">
        <v>664097138</v>
      </c>
      <c r="C1169" t="s">
        <v>2299</v>
      </c>
      <c r="D1169" t="s">
        <v>57</v>
      </c>
      <c r="E1169" t="s">
        <v>58</v>
      </c>
      <c r="F1169">
        <v>12434446</v>
      </c>
      <c r="G1169">
        <v>45048</v>
      </c>
      <c r="H1169" t="s">
        <v>4977</v>
      </c>
      <c r="I1169" t="s">
        <v>260</v>
      </c>
      <c r="L1169" t="s">
        <v>251</v>
      </c>
      <c r="O1169" s="111">
        <v>45048</v>
      </c>
      <c r="P1169" t="s">
        <v>252</v>
      </c>
      <c r="Q1169" t="s">
        <v>263</v>
      </c>
      <c r="R1169" s="111">
        <v>45049</v>
      </c>
      <c r="W1169">
        <v>0</v>
      </c>
      <c r="X1169">
        <v>0</v>
      </c>
      <c r="Y1169">
        <v>0</v>
      </c>
      <c r="Z1169">
        <f t="shared" si="18"/>
        <v>0</v>
      </c>
    </row>
    <row r="1170" spans="1:26">
      <c r="A1170" t="s">
        <v>246</v>
      </c>
      <c r="B1170">
        <v>61022616153</v>
      </c>
      <c r="C1170" t="s">
        <v>2343</v>
      </c>
      <c r="D1170" t="s">
        <v>57</v>
      </c>
      <c r="E1170" t="s">
        <v>58</v>
      </c>
      <c r="F1170">
        <v>12435026</v>
      </c>
      <c r="G1170">
        <v>45048</v>
      </c>
      <c r="H1170" t="s">
        <v>4978</v>
      </c>
      <c r="I1170" t="s">
        <v>255</v>
      </c>
      <c r="J1170" t="s">
        <v>249</v>
      </c>
      <c r="K1170" t="s">
        <v>250</v>
      </c>
      <c r="L1170" t="s">
        <v>251</v>
      </c>
      <c r="O1170" s="111">
        <v>45048</v>
      </c>
      <c r="P1170" t="s">
        <v>252</v>
      </c>
      <c r="Q1170" t="s">
        <v>253</v>
      </c>
      <c r="R1170" s="111">
        <v>45049</v>
      </c>
      <c r="W1170">
        <v>0</v>
      </c>
      <c r="X1170">
        <v>0</v>
      </c>
      <c r="Y1170">
        <v>1780.11</v>
      </c>
      <c r="Z1170">
        <f t="shared" si="18"/>
        <v>1780.11</v>
      </c>
    </row>
    <row r="1171" spans="1:26">
      <c r="A1171" t="s">
        <v>246</v>
      </c>
      <c r="B1171">
        <v>27184870204</v>
      </c>
      <c r="C1171" t="s">
        <v>2337</v>
      </c>
      <c r="D1171" t="s">
        <v>57</v>
      </c>
      <c r="E1171" t="s">
        <v>58</v>
      </c>
      <c r="F1171">
        <v>12402167</v>
      </c>
      <c r="G1171">
        <v>45048</v>
      </c>
      <c r="H1171" t="s">
        <v>4979</v>
      </c>
      <c r="I1171" t="s">
        <v>255</v>
      </c>
      <c r="J1171" t="s">
        <v>249</v>
      </c>
      <c r="K1171" t="s">
        <v>250</v>
      </c>
      <c r="L1171" t="s">
        <v>251</v>
      </c>
      <c r="O1171" s="111">
        <v>45048</v>
      </c>
      <c r="P1171" t="s">
        <v>252</v>
      </c>
      <c r="Q1171" t="s">
        <v>253</v>
      </c>
      <c r="R1171" s="111">
        <v>45049</v>
      </c>
      <c r="W1171">
        <v>0</v>
      </c>
      <c r="X1171">
        <v>0</v>
      </c>
      <c r="Y1171">
        <v>3511</v>
      </c>
      <c r="Z1171">
        <f t="shared" si="18"/>
        <v>3511</v>
      </c>
    </row>
    <row r="1172" spans="1:26">
      <c r="A1172" t="s">
        <v>246</v>
      </c>
      <c r="B1172">
        <v>4312367124</v>
      </c>
      <c r="C1172" t="s">
        <v>2359</v>
      </c>
      <c r="D1172" t="s">
        <v>57</v>
      </c>
      <c r="E1172" t="s">
        <v>58</v>
      </c>
      <c r="F1172">
        <v>12436056</v>
      </c>
      <c r="G1172">
        <v>45048</v>
      </c>
      <c r="H1172" t="s">
        <v>4980</v>
      </c>
      <c r="I1172" t="s">
        <v>260</v>
      </c>
      <c r="L1172" t="s">
        <v>251</v>
      </c>
      <c r="O1172" s="111">
        <v>45049</v>
      </c>
      <c r="P1172" t="s">
        <v>252</v>
      </c>
      <c r="Q1172" t="s">
        <v>263</v>
      </c>
      <c r="R1172" s="111"/>
      <c r="W1172">
        <v>0</v>
      </c>
      <c r="X1172">
        <v>0</v>
      </c>
      <c r="Y1172">
        <v>0</v>
      </c>
      <c r="Z1172">
        <f t="shared" si="18"/>
        <v>0</v>
      </c>
    </row>
    <row r="1173" spans="1:26">
      <c r="A1173" t="s">
        <v>246</v>
      </c>
      <c r="B1173" t="s">
        <v>4242</v>
      </c>
      <c r="C1173" t="s">
        <v>3617</v>
      </c>
      <c r="D1173" t="s">
        <v>57</v>
      </c>
      <c r="E1173" t="s">
        <v>58</v>
      </c>
      <c r="F1173">
        <v>11904473</v>
      </c>
      <c r="G1173">
        <v>45049</v>
      </c>
      <c r="H1173" t="s">
        <v>4981</v>
      </c>
      <c r="I1173" t="s">
        <v>255</v>
      </c>
      <c r="J1173" t="s">
        <v>249</v>
      </c>
      <c r="K1173" t="s">
        <v>250</v>
      </c>
      <c r="L1173" t="s">
        <v>251</v>
      </c>
      <c r="O1173" s="111">
        <v>45049</v>
      </c>
      <c r="P1173" t="s">
        <v>252</v>
      </c>
      <c r="Q1173" t="s">
        <v>253</v>
      </c>
      <c r="R1173" s="111">
        <v>45050</v>
      </c>
      <c r="W1173">
        <v>0</v>
      </c>
      <c r="X1173">
        <v>0</v>
      </c>
      <c r="Y1173">
        <v>1063.8</v>
      </c>
      <c r="Z1173">
        <f t="shared" si="18"/>
        <v>1063.8</v>
      </c>
    </row>
    <row r="1174" spans="1:26">
      <c r="A1174" t="s">
        <v>246</v>
      </c>
      <c r="B1174">
        <v>27184870204</v>
      </c>
      <c r="C1174" t="s">
        <v>2337</v>
      </c>
      <c r="D1174" t="s">
        <v>57</v>
      </c>
      <c r="E1174" t="s">
        <v>58</v>
      </c>
      <c r="F1174">
        <v>12441352</v>
      </c>
      <c r="G1174">
        <v>45049</v>
      </c>
      <c r="H1174" t="s">
        <v>4982</v>
      </c>
      <c r="I1174" t="s">
        <v>255</v>
      </c>
      <c r="J1174" t="s">
        <v>249</v>
      </c>
      <c r="K1174" t="s">
        <v>268</v>
      </c>
      <c r="L1174" t="s">
        <v>251</v>
      </c>
      <c r="O1174" s="111">
        <v>45049</v>
      </c>
      <c r="P1174" t="s">
        <v>252</v>
      </c>
      <c r="Q1174" t="s">
        <v>253</v>
      </c>
      <c r="R1174" s="111">
        <v>45050</v>
      </c>
      <c r="W1174">
        <v>0</v>
      </c>
      <c r="X1174">
        <v>0</v>
      </c>
      <c r="Y1174">
        <v>3980.4</v>
      </c>
      <c r="Z1174">
        <f t="shared" si="18"/>
        <v>3980.4</v>
      </c>
    </row>
    <row r="1175" spans="1:26">
      <c r="A1175" t="s">
        <v>246</v>
      </c>
      <c r="B1175">
        <v>61022616153</v>
      </c>
      <c r="C1175" t="s">
        <v>2343</v>
      </c>
      <c r="D1175" t="s">
        <v>57</v>
      </c>
      <c r="E1175" t="s">
        <v>58</v>
      </c>
      <c r="F1175">
        <v>12377820</v>
      </c>
      <c r="G1175">
        <v>45049</v>
      </c>
      <c r="H1175" t="s">
        <v>4983</v>
      </c>
      <c r="I1175" t="s">
        <v>260</v>
      </c>
      <c r="L1175" t="s">
        <v>251</v>
      </c>
      <c r="O1175" s="111">
        <v>45049</v>
      </c>
      <c r="P1175" t="s">
        <v>252</v>
      </c>
      <c r="Q1175" t="s">
        <v>263</v>
      </c>
      <c r="R1175" s="111"/>
      <c r="W1175">
        <v>0</v>
      </c>
      <c r="X1175">
        <v>0</v>
      </c>
      <c r="Y1175">
        <v>0</v>
      </c>
      <c r="Z1175">
        <f t="shared" si="18"/>
        <v>0</v>
      </c>
    </row>
    <row r="1176" spans="1:26">
      <c r="A1176" t="s">
        <v>246</v>
      </c>
      <c r="B1176">
        <v>27184870204</v>
      </c>
      <c r="C1176" t="s">
        <v>2337</v>
      </c>
      <c r="D1176" t="s">
        <v>57</v>
      </c>
      <c r="E1176" t="s">
        <v>58</v>
      </c>
      <c r="F1176">
        <v>12434857</v>
      </c>
      <c r="G1176">
        <v>45050</v>
      </c>
      <c r="H1176" t="s">
        <v>4984</v>
      </c>
      <c r="I1176" t="s">
        <v>255</v>
      </c>
      <c r="J1176" t="s">
        <v>249</v>
      </c>
      <c r="K1176" t="s">
        <v>268</v>
      </c>
      <c r="L1176" t="s">
        <v>251</v>
      </c>
      <c r="O1176" s="111">
        <v>45050</v>
      </c>
      <c r="P1176" t="s">
        <v>252</v>
      </c>
      <c r="Q1176" t="s">
        <v>253</v>
      </c>
      <c r="R1176" s="111">
        <v>45051</v>
      </c>
      <c r="W1176">
        <v>0</v>
      </c>
      <c r="X1176">
        <v>0</v>
      </c>
      <c r="Y1176">
        <v>2</v>
      </c>
      <c r="Z1176">
        <f t="shared" si="18"/>
        <v>2</v>
      </c>
    </row>
    <row r="1177" spans="1:26">
      <c r="A1177" t="s">
        <v>246</v>
      </c>
      <c r="B1177">
        <v>4312367124</v>
      </c>
      <c r="C1177" t="s">
        <v>2359</v>
      </c>
      <c r="D1177" t="s">
        <v>57</v>
      </c>
      <c r="E1177" t="s">
        <v>58</v>
      </c>
      <c r="F1177">
        <v>832837</v>
      </c>
      <c r="G1177">
        <v>45050</v>
      </c>
      <c r="H1177" t="s">
        <v>4985</v>
      </c>
      <c r="I1177" t="s">
        <v>255</v>
      </c>
      <c r="J1177" t="s">
        <v>249</v>
      </c>
      <c r="K1177" t="s">
        <v>832</v>
      </c>
      <c r="L1177" t="s">
        <v>251</v>
      </c>
      <c r="O1177" s="111">
        <v>45050</v>
      </c>
      <c r="P1177" t="s">
        <v>252</v>
      </c>
      <c r="Q1177" t="s">
        <v>253</v>
      </c>
      <c r="R1177" s="111">
        <v>45051</v>
      </c>
      <c r="W1177">
        <v>0</v>
      </c>
      <c r="X1177">
        <v>0</v>
      </c>
      <c r="Y1177">
        <v>5666.6</v>
      </c>
      <c r="Z1177">
        <f t="shared" si="18"/>
        <v>5666.6</v>
      </c>
    </row>
    <row r="1178" spans="1:26">
      <c r="A1178" t="s">
        <v>246</v>
      </c>
      <c r="B1178">
        <v>61022616153</v>
      </c>
      <c r="C1178" t="s">
        <v>2343</v>
      </c>
      <c r="D1178" t="s">
        <v>57</v>
      </c>
      <c r="E1178" t="s">
        <v>58</v>
      </c>
      <c r="F1178">
        <v>12448018</v>
      </c>
      <c r="G1178">
        <v>45050</v>
      </c>
      <c r="H1178" t="s">
        <v>4986</v>
      </c>
      <c r="I1178" t="s">
        <v>255</v>
      </c>
      <c r="J1178" t="s">
        <v>249</v>
      </c>
      <c r="K1178" t="s">
        <v>250</v>
      </c>
      <c r="L1178" t="s">
        <v>251</v>
      </c>
      <c r="O1178" s="111">
        <v>45050</v>
      </c>
      <c r="P1178" t="s">
        <v>252</v>
      </c>
      <c r="Q1178" t="s">
        <v>253</v>
      </c>
      <c r="R1178" s="111">
        <v>45051</v>
      </c>
      <c r="W1178">
        <v>0</v>
      </c>
      <c r="X1178">
        <v>0</v>
      </c>
      <c r="Y1178">
        <v>550</v>
      </c>
      <c r="Z1178">
        <f t="shared" si="18"/>
        <v>550</v>
      </c>
    </row>
    <row r="1179" spans="1:26">
      <c r="A1179" t="s">
        <v>246</v>
      </c>
      <c r="B1179">
        <v>61022616153</v>
      </c>
      <c r="C1179" t="s">
        <v>2343</v>
      </c>
      <c r="D1179" t="s">
        <v>57</v>
      </c>
      <c r="E1179" t="s">
        <v>58</v>
      </c>
      <c r="F1179">
        <v>12449020</v>
      </c>
      <c r="G1179">
        <v>45051</v>
      </c>
      <c r="H1179" t="s">
        <v>4987</v>
      </c>
      <c r="I1179" t="s">
        <v>255</v>
      </c>
      <c r="J1179" t="s">
        <v>249</v>
      </c>
      <c r="K1179" t="s">
        <v>250</v>
      </c>
      <c r="L1179" t="s">
        <v>251</v>
      </c>
      <c r="O1179" s="111">
        <v>45051</v>
      </c>
      <c r="P1179" t="s">
        <v>252</v>
      </c>
      <c r="Q1179" t="s">
        <v>253</v>
      </c>
      <c r="R1179" s="111">
        <v>45054</v>
      </c>
      <c r="W1179">
        <v>0</v>
      </c>
      <c r="X1179">
        <v>0</v>
      </c>
      <c r="Y1179">
        <v>3160</v>
      </c>
      <c r="Z1179">
        <f t="shared" si="18"/>
        <v>3160</v>
      </c>
    </row>
    <row r="1180" spans="1:26">
      <c r="A1180" t="s">
        <v>246</v>
      </c>
      <c r="B1180">
        <v>61022616153</v>
      </c>
      <c r="C1180" t="s">
        <v>2343</v>
      </c>
      <c r="D1180" t="s">
        <v>57</v>
      </c>
      <c r="E1180" t="s">
        <v>58</v>
      </c>
      <c r="F1180">
        <v>12447902</v>
      </c>
      <c r="G1180">
        <v>45051</v>
      </c>
      <c r="H1180" t="s">
        <v>4988</v>
      </c>
      <c r="I1180" t="s">
        <v>255</v>
      </c>
      <c r="J1180" t="s">
        <v>249</v>
      </c>
      <c r="K1180" t="s">
        <v>268</v>
      </c>
      <c r="L1180" t="s">
        <v>251</v>
      </c>
      <c r="O1180" s="111">
        <v>45056</v>
      </c>
      <c r="P1180" t="s">
        <v>252</v>
      </c>
      <c r="Q1180" t="s">
        <v>253</v>
      </c>
      <c r="R1180" s="111">
        <v>45063</v>
      </c>
      <c r="W1180">
        <v>0</v>
      </c>
      <c r="X1180">
        <v>0</v>
      </c>
      <c r="Y1180">
        <v>500</v>
      </c>
      <c r="Z1180">
        <f t="shared" si="18"/>
        <v>500</v>
      </c>
    </row>
    <row r="1181" spans="1:26">
      <c r="A1181" t="s">
        <v>246</v>
      </c>
      <c r="B1181">
        <v>27184870204</v>
      </c>
      <c r="C1181" t="s">
        <v>2337</v>
      </c>
      <c r="D1181" t="s">
        <v>57</v>
      </c>
      <c r="E1181" t="s">
        <v>58</v>
      </c>
      <c r="F1181">
        <v>12423195</v>
      </c>
      <c r="G1181">
        <v>45051</v>
      </c>
      <c r="H1181" t="s">
        <v>4989</v>
      </c>
      <c r="I1181" t="s">
        <v>255</v>
      </c>
      <c r="J1181" t="s">
        <v>249</v>
      </c>
      <c r="K1181" t="s">
        <v>250</v>
      </c>
      <c r="L1181" t="s">
        <v>251</v>
      </c>
      <c r="O1181" s="111">
        <v>45051</v>
      </c>
      <c r="P1181" t="s">
        <v>252</v>
      </c>
      <c r="Q1181" t="s">
        <v>253</v>
      </c>
      <c r="R1181" s="111">
        <v>45055</v>
      </c>
      <c r="W1181">
        <v>0</v>
      </c>
      <c r="X1181">
        <v>0</v>
      </c>
      <c r="Y1181">
        <v>1787</v>
      </c>
      <c r="Z1181">
        <f t="shared" si="18"/>
        <v>1787</v>
      </c>
    </row>
    <row r="1182" spans="1:26">
      <c r="A1182" t="s">
        <v>246</v>
      </c>
      <c r="B1182">
        <v>11664232630</v>
      </c>
      <c r="C1182" t="s">
        <v>2288</v>
      </c>
      <c r="D1182" t="s">
        <v>57</v>
      </c>
      <c r="E1182" t="s">
        <v>58</v>
      </c>
      <c r="F1182">
        <v>12393752</v>
      </c>
      <c r="G1182">
        <v>45052</v>
      </c>
      <c r="H1182" t="s">
        <v>4990</v>
      </c>
      <c r="I1182" t="s">
        <v>255</v>
      </c>
      <c r="J1182" t="s">
        <v>249</v>
      </c>
      <c r="K1182" t="s">
        <v>250</v>
      </c>
      <c r="L1182" t="s">
        <v>251</v>
      </c>
      <c r="O1182" s="111">
        <v>45054</v>
      </c>
      <c r="P1182" t="s">
        <v>252</v>
      </c>
      <c r="Q1182" t="s">
        <v>253</v>
      </c>
      <c r="R1182" s="111">
        <v>45055</v>
      </c>
      <c r="W1182">
        <v>0</v>
      </c>
      <c r="X1182">
        <v>0</v>
      </c>
      <c r="Y1182">
        <v>6151</v>
      </c>
      <c r="Z1182">
        <f t="shared" si="18"/>
        <v>6151</v>
      </c>
    </row>
    <row r="1183" spans="1:26">
      <c r="A1183" t="s">
        <v>246</v>
      </c>
      <c r="B1183">
        <v>4312367124</v>
      </c>
      <c r="C1183" t="s">
        <v>2359</v>
      </c>
      <c r="D1183" t="s">
        <v>57</v>
      </c>
      <c r="E1183" t="s">
        <v>58</v>
      </c>
      <c r="F1183">
        <v>12456730</v>
      </c>
      <c r="G1183">
        <v>45052</v>
      </c>
      <c r="H1183" t="s">
        <v>4991</v>
      </c>
      <c r="I1183" t="s">
        <v>255</v>
      </c>
      <c r="J1183" t="s">
        <v>249</v>
      </c>
      <c r="K1183" t="s">
        <v>250</v>
      </c>
      <c r="L1183" t="s">
        <v>251</v>
      </c>
      <c r="O1183" s="111">
        <v>45052</v>
      </c>
      <c r="P1183" t="s">
        <v>252</v>
      </c>
      <c r="Q1183" t="s">
        <v>253</v>
      </c>
      <c r="R1183" s="111">
        <v>45054</v>
      </c>
      <c r="W1183">
        <v>0</v>
      </c>
      <c r="X1183">
        <v>0</v>
      </c>
      <c r="Y1183">
        <v>12599.5</v>
      </c>
      <c r="Z1183">
        <f t="shared" si="18"/>
        <v>12599.5</v>
      </c>
    </row>
    <row r="1184" spans="1:26">
      <c r="A1184" t="s">
        <v>246</v>
      </c>
      <c r="B1184">
        <v>27184870204</v>
      </c>
      <c r="C1184" t="s">
        <v>2337</v>
      </c>
      <c r="D1184" t="s">
        <v>57</v>
      </c>
      <c r="E1184" t="s">
        <v>58</v>
      </c>
      <c r="F1184">
        <v>12423218</v>
      </c>
      <c r="G1184">
        <v>45052</v>
      </c>
      <c r="H1184" t="s">
        <v>4992</v>
      </c>
      <c r="I1184" t="s">
        <v>255</v>
      </c>
      <c r="J1184" t="s">
        <v>249</v>
      </c>
      <c r="K1184" t="s">
        <v>250</v>
      </c>
      <c r="L1184" t="s">
        <v>251</v>
      </c>
      <c r="O1184" s="111">
        <v>45052</v>
      </c>
      <c r="P1184" t="s">
        <v>252</v>
      </c>
      <c r="Q1184" t="s">
        <v>253</v>
      </c>
      <c r="R1184" s="111">
        <v>45054</v>
      </c>
      <c r="W1184">
        <v>0</v>
      </c>
      <c r="X1184">
        <v>0</v>
      </c>
      <c r="Y1184">
        <v>18267.79</v>
      </c>
      <c r="Z1184">
        <f t="shared" si="18"/>
        <v>18267.79</v>
      </c>
    </row>
    <row r="1185" spans="1:26">
      <c r="A1185" t="s">
        <v>246</v>
      </c>
      <c r="B1185">
        <v>664097138</v>
      </c>
      <c r="C1185" t="s">
        <v>2299</v>
      </c>
      <c r="D1185" t="s">
        <v>57</v>
      </c>
      <c r="E1185" t="s">
        <v>58</v>
      </c>
      <c r="F1185">
        <v>12457443</v>
      </c>
      <c r="G1185">
        <v>45054</v>
      </c>
      <c r="H1185" t="s">
        <v>4993</v>
      </c>
      <c r="I1185" t="s">
        <v>255</v>
      </c>
      <c r="J1185" t="s">
        <v>249</v>
      </c>
      <c r="K1185" t="s">
        <v>268</v>
      </c>
      <c r="L1185" t="s">
        <v>251</v>
      </c>
      <c r="O1185" s="111">
        <v>45054</v>
      </c>
      <c r="P1185" t="s">
        <v>252</v>
      </c>
      <c r="Q1185" t="s">
        <v>253</v>
      </c>
      <c r="R1185" s="111">
        <v>45055</v>
      </c>
      <c r="W1185">
        <v>0</v>
      </c>
      <c r="X1185">
        <v>0</v>
      </c>
      <c r="Y1185">
        <v>9410.9</v>
      </c>
      <c r="Z1185">
        <f t="shared" si="18"/>
        <v>9410.9</v>
      </c>
    </row>
    <row r="1186" spans="1:26">
      <c r="A1186" t="s">
        <v>246</v>
      </c>
      <c r="B1186">
        <v>664097138</v>
      </c>
      <c r="C1186" t="s">
        <v>2299</v>
      </c>
      <c r="D1186" t="s">
        <v>57</v>
      </c>
      <c r="E1186" t="s">
        <v>58</v>
      </c>
      <c r="F1186">
        <v>12458637</v>
      </c>
      <c r="G1186">
        <v>45054</v>
      </c>
      <c r="H1186" t="s">
        <v>4994</v>
      </c>
      <c r="I1186" t="s">
        <v>255</v>
      </c>
      <c r="J1186" t="s">
        <v>249</v>
      </c>
      <c r="K1186" t="s">
        <v>268</v>
      </c>
      <c r="L1186" t="s">
        <v>251</v>
      </c>
      <c r="O1186" s="111">
        <v>45054</v>
      </c>
      <c r="P1186" t="s">
        <v>252</v>
      </c>
      <c r="Q1186" t="s">
        <v>253</v>
      </c>
      <c r="R1186" s="111">
        <v>45056</v>
      </c>
      <c r="W1186">
        <v>0</v>
      </c>
      <c r="X1186">
        <v>0</v>
      </c>
      <c r="Y1186">
        <v>400.5</v>
      </c>
      <c r="Z1186">
        <f t="shared" si="18"/>
        <v>400.5</v>
      </c>
    </row>
    <row r="1187" spans="1:26">
      <c r="A1187" t="s">
        <v>246</v>
      </c>
      <c r="B1187">
        <v>10439312604</v>
      </c>
      <c r="C1187" t="s">
        <v>2275</v>
      </c>
      <c r="D1187" t="s">
        <v>57</v>
      </c>
      <c r="E1187" t="s">
        <v>58</v>
      </c>
      <c r="F1187">
        <v>12452968</v>
      </c>
      <c r="G1187">
        <v>45054</v>
      </c>
      <c r="H1187" t="s">
        <v>4995</v>
      </c>
      <c r="I1187" t="s">
        <v>255</v>
      </c>
      <c r="J1187" t="s">
        <v>249</v>
      </c>
      <c r="K1187" t="s">
        <v>250</v>
      </c>
      <c r="L1187" t="s">
        <v>251</v>
      </c>
      <c r="O1187" s="111">
        <v>45054</v>
      </c>
      <c r="P1187" t="s">
        <v>252</v>
      </c>
      <c r="Q1187" t="s">
        <v>257</v>
      </c>
      <c r="R1187" s="111">
        <v>45055</v>
      </c>
      <c r="W1187">
        <v>0</v>
      </c>
      <c r="X1187">
        <v>0</v>
      </c>
      <c r="Y1187">
        <v>0</v>
      </c>
      <c r="Z1187">
        <f t="shared" si="18"/>
        <v>0</v>
      </c>
    </row>
    <row r="1188" spans="1:26">
      <c r="A1188" t="s">
        <v>246</v>
      </c>
      <c r="B1188">
        <v>61022616153</v>
      </c>
      <c r="C1188" t="s">
        <v>2343</v>
      </c>
      <c r="D1188" t="s">
        <v>57</v>
      </c>
      <c r="E1188" t="s">
        <v>58</v>
      </c>
      <c r="F1188">
        <v>12459436</v>
      </c>
      <c r="G1188">
        <v>45054</v>
      </c>
      <c r="H1188" t="s">
        <v>4996</v>
      </c>
      <c r="I1188" t="s">
        <v>255</v>
      </c>
      <c r="J1188" t="s">
        <v>249</v>
      </c>
      <c r="K1188" t="s">
        <v>250</v>
      </c>
      <c r="L1188" t="s">
        <v>251</v>
      </c>
      <c r="O1188" s="111">
        <v>45054</v>
      </c>
      <c r="P1188" t="s">
        <v>252</v>
      </c>
      <c r="Q1188" t="s">
        <v>253</v>
      </c>
      <c r="R1188" s="111">
        <v>45055</v>
      </c>
      <c r="W1188">
        <v>0</v>
      </c>
      <c r="X1188">
        <v>0</v>
      </c>
      <c r="Y1188">
        <v>3179.27</v>
      </c>
      <c r="Z1188">
        <f t="shared" si="18"/>
        <v>3179.27</v>
      </c>
    </row>
    <row r="1189" spans="1:26">
      <c r="A1189" t="s">
        <v>246</v>
      </c>
      <c r="B1189" t="s">
        <v>4240</v>
      </c>
      <c r="C1189" t="s">
        <v>3643</v>
      </c>
      <c r="D1189" t="s">
        <v>57</v>
      </c>
      <c r="E1189" t="s">
        <v>58</v>
      </c>
      <c r="F1189">
        <v>12462154</v>
      </c>
      <c r="G1189">
        <v>45055</v>
      </c>
      <c r="H1189" t="s">
        <v>4997</v>
      </c>
      <c r="I1189" t="s">
        <v>255</v>
      </c>
      <c r="J1189" t="s">
        <v>249</v>
      </c>
      <c r="K1189" t="s">
        <v>250</v>
      </c>
      <c r="L1189" t="s">
        <v>251</v>
      </c>
      <c r="O1189" s="111">
        <v>45055</v>
      </c>
      <c r="P1189" t="s">
        <v>252</v>
      </c>
      <c r="Q1189" t="s">
        <v>253</v>
      </c>
      <c r="R1189" s="111">
        <v>45056</v>
      </c>
      <c r="W1189">
        <v>0</v>
      </c>
      <c r="X1189">
        <v>0</v>
      </c>
      <c r="Y1189">
        <v>1596</v>
      </c>
      <c r="Z1189">
        <f t="shared" si="18"/>
        <v>1596</v>
      </c>
    </row>
    <row r="1190" spans="1:26">
      <c r="A1190" t="s">
        <v>246</v>
      </c>
      <c r="B1190">
        <v>61022616153</v>
      </c>
      <c r="C1190" t="s">
        <v>2343</v>
      </c>
      <c r="D1190" t="s">
        <v>57</v>
      </c>
      <c r="E1190" t="s">
        <v>58</v>
      </c>
      <c r="F1190">
        <v>12463402</v>
      </c>
      <c r="G1190">
        <v>45055</v>
      </c>
      <c r="H1190" t="s">
        <v>4998</v>
      </c>
      <c r="I1190" t="s">
        <v>255</v>
      </c>
      <c r="J1190" t="s">
        <v>249</v>
      </c>
      <c r="K1190" t="s">
        <v>331</v>
      </c>
      <c r="L1190" t="s">
        <v>251</v>
      </c>
      <c r="O1190" s="111">
        <v>45055</v>
      </c>
      <c r="P1190" t="s">
        <v>252</v>
      </c>
      <c r="Q1190" t="s">
        <v>253</v>
      </c>
      <c r="R1190" s="111">
        <v>45056</v>
      </c>
      <c r="W1190">
        <v>0</v>
      </c>
      <c r="X1190">
        <v>0</v>
      </c>
      <c r="Y1190">
        <v>1</v>
      </c>
      <c r="Z1190">
        <f t="shared" si="18"/>
        <v>1</v>
      </c>
    </row>
    <row r="1191" spans="1:26">
      <c r="A1191" t="s">
        <v>246</v>
      </c>
      <c r="B1191">
        <v>27184870204</v>
      </c>
      <c r="C1191" t="s">
        <v>2337</v>
      </c>
      <c r="D1191" t="s">
        <v>57</v>
      </c>
      <c r="E1191" t="s">
        <v>58</v>
      </c>
      <c r="F1191">
        <v>12463682</v>
      </c>
      <c r="G1191">
        <v>45055</v>
      </c>
      <c r="H1191" t="s">
        <v>4999</v>
      </c>
      <c r="I1191" t="s">
        <v>255</v>
      </c>
      <c r="J1191" t="s">
        <v>249</v>
      </c>
      <c r="K1191" t="s">
        <v>250</v>
      </c>
      <c r="L1191" t="s">
        <v>251</v>
      </c>
      <c r="O1191" s="111">
        <v>45055</v>
      </c>
      <c r="P1191" t="s">
        <v>252</v>
      </c>
      <c r="Q1191" t="s">
        <v>253</v>
      </c>
      <c r="R1191" s="111">
        <v>45056</v>
      </c>
      <c r="W1191">
        <v>0</v>
      </c>
      <c r="X1191">
        <v>0</v>
      </c>
      <c r="Y1191">
        <v>53.5</v>
      </c>
      <c r="Z1191">
        <f t="shared" si="18"/>
        <v>53.5</v>
      </c>
    </row>
    <row r="1192" spans="1:26">
      <c r="A1192" t="s">
        <v>246</v>
      </c>
      <c r="B1192">
        <v>4312367124</v>
      </c>
      <c r="C1192" t="s">
        <v>2359</v>
      </c>
      <c r="D1192" t="s">
        <v>57</v>
      </c>
      <c r="E1192" t="s">
        <v>58</v>
      </c>
      <c r="F1192">
        <v>12463926</v>
      </c>
      <c r="G1192">
        <v>45055</v>
      </c>
      <c r="H1192" t="s">
        <v>5000</v>
      </c>
      <c r="I1192" t="s">
        <v>255</v>
      </c>
      <c r="L1192" t="s">
        <v>251</v>
      </c>
      <c r="O1192" s="111">
        <v>45055</v>
      </c>
      <c r="P1192" t="s">
        <v>252</v>
      </c>
      <c r="Q1192" t="s">
        <v>253</v>
      </c>
      <c r="R1192" s="111">
        <v>45056</v>
      </c>
      <c r="W1192">
        <v>0</v>
      </c>
      <c r="X1192">
        <v>0</v>
      </c>
      <c r="Y1192">
        <v>1</v>
      </c>
      <c r="Z1192">
        <f t="shared" si="18"/>
        <v>1</v>
      </c>
    </row>
    <row r="1193" spans="1:26">
      <c r="A1193" t="s">
        <v>246</v>
      </c>
      <c r="B1193">
        <v>10439312604</v>
      </c>
      <c r="C1193" t="s">
        <v>2275</v>
      </c>
      <c r="D1193" t="s">
        <v>57</v>
      </c>
      <c r="E1193" t="s">
        <v>58</v>
      </c>
      <c r="F1193">
        <v>12463974</v>
      </c>
      <c r="G1193">
        <v>45055</v>
      </c>
      <c r="H1193" t="s">
        <v>5001</v>
      </c>
      <c r="I1193" t="s">
        <v>255</v>
      </c>
      <c r="J1193" t="s">
        <v>249</v>
      </c>
      <c r="K1193" t="s">
        <v>250</v>
      </c>
      <c r="L1193" t="s">
        <v>251</v>
      </c>
      <c r="O1193" s="111">
        <v>45055</v>
      </c>
      <c r="P1193" t="s">
        <v>252</v>
      </c>
      <c r="Q1193" t="s">
        <v>253</v>
      </c>
      <c r="R1193" s="111">
        <v>45056</v>
      </c>
      <c r="W1193">
        <v>0</v>
      </c>
      <c r="X1193">
        <v>0</v>
      </c>
      <c r="Y1193">
        <v>454.6</v>
      </c>
      <c r="Z1193">
        <f t="shared" si="18"/>
        <v>454.6</v>
      </c>
    </row>
    <row r="1194" spans="1:26">
      <c r="A1194" t="s">
        <v>246</v>
      </c>
      <c r="B1194">
        <v>10439312604</v>
      </c>
      <c r="C1194" t="s">
        <v>2275</v>
      </c>
      <c r="D1194" t="s">
        <v>57</v>
      </c>
      <c r="E1194" t="s">
        <v>58</v>
      </c>
      <c r="F1194">
        <v>12464344</v>
      </c>
      <c r="G1194">
        <v>45055</v>
      </c>
      <c r="H1194" t="s">
        <v>5002</v>
      </c>
      <c r="I1194" t="s">
        <v>255</v>
      </c>
      <c r="J1194" t="s">
        <v>249</v>
      </c>
      <c r="K1194" t="s">
        <v>268</v>
      </c>
      <c r="L1194" t="s">
        <v>251</v>
      </c>
      <c r="O1194" s="111">
        <v>45055</v>
      </c>
      <c r="P1194" t="s">
        <v>252</v>
      </c>
      <c r="Q1194" t="s">
        <v>253</v>
      </c>
      <c r="R1194" s="111">
        <v>45056</v>
      </c>
      <c r="W1194">
        <v>0</v>
      </c>
      <c r="X1194">
        <v>0</v>
      </c>
      <c r="Y1194">
        <v>663.78</v>
      </c>
      <c r="Z1194">
        <f t="shared" si="18"/>
        <v>663.78</v>
      </c>
    </row>
    <row r="1195" spans="1:26">
      <c r="A1195" t="s">
        <v>246</v>
      </c>
      <c r="B1195">
        <v>664097138</v>
      </c>
      <c r="C1195" t="s">
        <v>2299</v>
      </c>
      <c r="D1195" t="s">
        <v>57</v>
      </c>
      <c r="E1195" t="s">
        <v>58</v>
      </c>
      <c r="F1195">
        <v>12467605</v>
      </c>
      <c r="G1195">
        <v>45056</v>
      </c>
      <c r="H1195" t="s">
        <v>5003</v>
      </c>
      <c r="I1195" t="s">
        <v>260</v>
      </c>
      <c r="L1195" t="s">
        <v>251</v>
      </c>
      <c r="O1195" s="111">
        <v>45057</v>
      </c>
      <c r="P1195" t="s">
        <v>252</v>
      </c>
      <c r="Q1195" t="s">
        <v>263</v>
      </c>
      <c r="R1195" s="111"/>
      <c r="W1195">
        <v>0</v>
      </c>
      <c r="X1195">
        <v>0</v>
      </c>
      <c r="Y1195">
        <v>0</v>
      </c>
      <c r="Z1195">
        <f t="shared" si="18"/>
        <v>0</v>
      </c>
    </row>
    <row r="1196" spans="1:26">
      <c r="A1196" t="s">
        <v>246</v>
      </c>
      <c r="B1196" t="s">
        <v>5004</v>
      </c>
      <c r="C1196" t="s">
        <v>5005</v>
      </c>
      <c r="D1196" t="s">
        <v>57</v>
      </c>
      <c r="E1196" t="s">
        <v>58</v>
      </c>
      <c r="F1196">
        <v>12473618</v>
      </c>
      <c r="G1196">
        <v>45057</v>
      </c>
      <c r="H1196" t="s">
        <v>5006</v>
      </c>
      <c r="I1196" t="s">
        <v>255</v>
      </c>
      <c r="J1196" t="s">
        <v>249</v>
      </c>
      <c r="K1196" t="s">
        <v>268</v>
      </c>
      <c r="L1196" t="s">
        <v>251</v>
      </c>
      <c r="O1196" s="111">
        <v>45062</v>
      </c>
      <c r="P1196" t="s">
        <v>252</v>
      </c>
      <c r="Q1196" t="s">
        <v>253</v>
      </c>
      <c r="R1196" s="111">
        <v>45063</v>
      </c>
      <c r="W1196">
        <v>0</v>
      </c>
      <c r="X1196">
        <v>0</v>
      </c>
      <c r="Y1196">
        <v>8735.4</v>
      </c>
      <c r="Z1196">
        <f t="shared" si="18"/>
        <v>8735.4</v>
      </c>
    </row>
    <row r="1197" spans="1:26">
      <c r="A1197" t="s">
        <v>246</v>
      </c>
      <c r="B1197">
        <v>10439312604</v>
      </c>
      <c r="C1197" t="s">
        <v>2275</v>
      </c>
      <c r="D1197" t="s">
        <v>57</v>
      </c>
      <c r="E1197" t="s">
        <v>58</v>
      </c>
      <c r="F1197">
        <v>12478563</v>
      </c>
      <c r="G1197">
        <v>45058</v>
      </c>
      <c r="H1197" t="s">
        <v>5007</v>
      </c>
      <c r="I1197" t="s">
        <v>260</v>
      </c>
      <c r="L1197" t="s">
        <v>251</v>
      </c>
      <c r="O1197" s="111">
        <v>45058</v>
      </c>
      <c r="P1197" t="s">
        <v>252</v>
      </c>
      <c r="Q1197" t="s">
        <v>253</v>
      </c>
      <c r="R1197" s="111">
        <v>45061</v>
      </c>
      <c r="W1197">
        <v>0</v>
      </c>
      <c r="X1197">
        <v>0</v>
      </c>
      <c r="Y1197">
        <v>980.92</v>
      </c>
      <c r="Z1197">
        <f t="shared" si="18"/>
        <v>980.92</v>
      </c>
    </row>
    <row r="1198" spans="1:26">
      <c r="A1198" t="s">
        <v>246</v>
      </c>
      <c r="B1198">
        <v>69008264153</v>
      </c>
      <c r="C1198" t="s">
        <v>5008</v>
      </c>
      <c r="D1198" t="s">
        <v>57</v>
      </c>
      <c r="E1198" t="s">
        <v>58</v>
      </c>
      <c r="F1198">
        <v>12478785</v>
      </c>
      <c r="G1198">
        <v>45058</v>
      </c>
      <c r="H1198" t="s">
        <v>5009</v>
      </c>
      <c r="I1198" t="s">
        <v>260</v>
      </c>
      <c r="J1198" t="s">
        <v>249</v>
      </c>
      <c r="K1198" t="s">
        <v>268</v>
      </c>
      <c r="L1198" t="s">
        <v>251</v>
      </c>
      <c r="O1198" s="111">
        <v>45058</v>
      </c>
      <c r="P1198" t="s">
        <v>252</v>
      </c>
      <c r="Q1198" t="s">
        <v>257</v>
      </c>
      <c r="R1198" s="111">
        <v>45061</v>
      </c>
      <c r="W1198">
        <v>0</v>
      </c>
      <c r="X1198">
        <v>0</v>
      </c>
      <c r="Y1198">
        <v>0.01</v>
      </c>
      <c r="Z1198">
        <f t="shared" si="18"/>
        <v>0.01</v>
      </c>
    </row>
    <row r="1199" spans="1:26">
      <c r="A1199" t="s">
        <v>246</v>
      </c>
      <c r="B1199">
        <v>10439312604</v>
      </c>
      <c r="C1199" t="s">
        <v>2275</v>
      </c>
      <c r="D1199" t="s">
        <v>57</v>
      </c>
      <c r="E1199" t="s">
        <v>58</v>
      </c>
      <c r="F1199">
        <v>12478915</v>
      </c>
      <c r="G1199">
        <v>45058</v>
      </c>
      <c r="H1199" t="s">
        <v>5010</v>
      </c>
      <c r="I1199" t="s">
        <v>255</v>
      </c>
      <c r="J1199" t="s">
        <v>249</v>
      </c>
      <c r="K1199" t="s">
        <v>250</v>
      </c>
      <c r="L1199" t="s">
        <v>251</v>
      </c>
      <c r="O1199" s="111">
        <v>45058</v>
      </c>
      <c r="P1199" t="s">
        <v>252</v>
      </c>
      <c r="Q1199" t="s">
        <v>253</v>
      </c>
      <c r="R1199" s="111">
        <v>45061</v>
      </c>
      <c r="W1199">
        <v>0</v>
      </c>
      <c r="X1199">
        <v>0</v>
      </c>
      <c r="Y1199">
        <v>25</v>
      </c>
      <c r="Z1199">
        <f t="shared" si="18"/>
        <v>25</v>
      </c>
    </row>
    <row r="1200" spans="1:26">
      <c r="A1200" t="s">
        <v>246</v>
      </c>
      <c r="B1200">
        <v>72914815115</v>
      </c>
      <c r="C1200" t="s">
        <v>5011</v>
      </c>
      <c r="D1200" t="s">
        <v>57</v>
      </c>
      <c r="E1200" t="s">
        <v>58</v>
      </c>
      <c r="F1200">
        <v>12468982</v>
      </c>
      <c r="G1200">
        <v>45058</v>
      </c>
      <c r="H1200" t="s">
        <v>5012</v>
      </c>
      <c r="I1200" t="s">
        <v>255</v>
      </c>
      <c r="J1200" t="s">
        <v>249</v>
      </c>
      <c r="K1200" t="s">
        <v>250</v>
      </c>
      <c r="L1200" t="s">
        <v>251</v>
      </c>
      <c r="O1200" s="111">
        <v>45058</v>
      </c>
      <c r="P1200" t="s">
        <v>252</v>
      </c>
      <c r="Q1200" t="s">
        <v>253</v>
      </c>
      <c r="R1200" s="111">
        <v>45062</v>
      </c>
      <c r="W1200">
        <v>0</v>
      </c>
      <c r="X1200">
        <v>0</v>
      </c>
      <c r="Y1200">
        <v>1306.0999999999999</v>
      </c>
      <c r="Z1200">
        <f t="shared" si="18"/>
        <v>1306.0999999999999</v>
      </c>
    </row>
    <row r="1201" spans="1:26">
      <c r="A1201" t="s">
        <v>246</v>
      </c>
      <c r="B1201">
        <v>61022616153</v>
      </c>
      <c r="C1201" t="s">
        <v>2343</v>
      </c>
      <c r="D1201" t="s">
        <v>57</v>
      </c>
      <c r="E1201" t="s">
        <v>58</v>
      </c>
      <c r="F1201">
        <v>12483973</v>
      </c>
      <c r="G1201">
        <v>45061</v>
      </c>
      <c r="H1201" t="s">
        <v>5013</v>
      </c>
      <c r="I1201" t="s">
        <v>255</v>
      </c>
      <c r="J1201" t="s">
        <v>249</v>
      </c>
      <c r="K1201" t="s">
        <v>250</v>
      </c>
      <c r="L1201" t="s">
        <v>251</v>
      </c>
      <c r="O1201" s="111">
        <v>45061</v>
      </c>
      <c r="P1201" t="s">
        <v>252</v>
      </c>
      <c r="Q1201" t="s">
        <v>257</v>
      </c>
      <c r="R1201" s="111"/>
      <c r="W1201">
        <v>0</v>
      </c>
      <c r="X1201">
        <v>0</v>
      </c>
      <c r="Y1201">
        <v>0</v>
      </c>
      <c r="Z1201">
        <f t="shared" si="18"/>
        <v>0</v>
      </c>
    </row>
    <row r="1202" spans="1:26">
      <c r="A1202" t="s">
        <v>246</v>
      </c>
      <c r="B1202">
        <v>69008264153</v>
      </c>
      <c r="C1202" t="s">
        <v>5008</v>
      </c>
      <c r="D1202" t="s">
        <v>57</v>
      </c>
      <c r="E1202" t="s">
        <v>58</v>
      </c>
      <c r="F1202">
        <v>12473594</v>
      </c>
      <c r="G1202">
        <v>45061</v>
      </c>
      <c r="H1202" t="s">
        <v>5014</v>
      </c>
      <c r="I1202" t="s">
        <v>255</v>
      </c>
      <c r="J1202" t="s">
        <v>249</v>
      </c>
      <c r="K1202" t="s">
        <v>250</v>
      </c>
      <c r="L1202" t="s">
        <v>251</v>
      </c>
      <c r="O1202" s="111">
        <v>45061</v>
      </c>
      <c r="P1202" t="s">
        <v>252</v>
      </c>
      <c r="Q1202" t="s">
        <v>253</v>
      </c>
      <c r="R1202" s="111">
        <v>45061</v>
      </c>
      <c r="W1202">
        <v>0</v>
      </c>
      <c r="X1202">
        <v>0</v>
      </c>
      <c r="Y1202">
        <v>5680</v>
      </c>
      <c r="Z1202">
        <f t="shared" si="18"/>
        <v>5680</v>
      </c>
    </row>
    <row r="1203" spans="1:26">
      <c r="A1203" t="s">
        <v>246</v>
      </c>
      <c r="B1203">
        <v>11664232630</v>
      </c>
      <c r="C1203" t="s">
        <v>2288</v>
      </c>
      <c r="D1203" t="s">
        <v>57</v>
      </c>
      <c r="E1203" t="s">
        <v>58</v>
      </c>
      <c r="F1203">
        <v>10117564</v>
      </c>
      <c r="G1203">
        <v>45062</v>
      </c>
      <c r="H1203" t="s">
        <v>5015</v>
      </c>
      <c r="I1203" t="s">
        <v>255</v>
      </c>
      <c r="J1203" t="s">
        <v>249</v>
      </c>
      <c r="K1203" t="s">
        <v>250</v>
      </c>
      <c r="L1203" t="s">
        <v>251</v>
      </c>
      <c r="O1203" s="111">
        <v>45062</v>
      </c>
      <c r="P1203" t="s">
        <v>252</v>
      </c>
      <c r="Q1203" t="s">
        <v>253</v>
      </c>
      <c r="R1203" s="111">
        <v>45063</v>
      </c>
      <c r="W1203">
        <v>0</v>
      </c>
      <c r="X1203">
        <v>0</v>
      </c>
      <c r="Y1203">
        <v>2383.15</v>
      </c>
      <c r="Z1203">
        <f t="shared" si="18"/>
        <v>2383.15</v>
      </c>
    </row>
    <row r="1204" spans="1:26">
      <c r="A1204" t="s">
        <v>246</v>
      </c>
      <c r="B1204" t="s">
        <v>4242</v>
      </c>
      <c r="C1204" t="s">
        <v>3617</v>
      </c>
      <c r="D1204" t="s">
        <v>57</v>
      </c>
      <c r="E1204" t="s">
        <v>58</v>
      </c>
      <c r="F1204">
        <v>12489655</v>
      </c>
      <c r="G1204">
        <v>45062</v>
      </c>
      <c r="H1204" t="s">
        <v>5016</v>
      </c>
      <c r="I1204" t="s">
        <v>255</v>
      </c>
      <c r="J1204" t="s">
        <v>249</v>
      </c>
      <c r="K1204" t="s">
        <v>250</v>
      </c>
      <c r="L1204" t="s">
        <v>251</v>
      </c>
      <c r="O1204" s="111">
        <v>45062</v>
      </c>
      <c r="P1204" t="s">
        <v>252</v>
      </c>
      <c r="Q1204" t="s">
        <v>253</v>
      </c>
      <c r="R1204" s="111">
        <v>45063</v>
      </c>
      <c r="W1204">
        <v>0</v>
      </c>
      <c r="X1204">
        <v>0</v>
      </c>
      <c r="Y1204">
        <v>1238.1099999999999</v>
      </c>
      <c r="Z1204">
        <f t="shared" si="18"/>
        <v>1238.1099999999999</v>
      </c>
    </row>
    <row r="1205" spans="1:26">
      <c r="A1205" t="s">
        <v>246</v>
      </c>
      <c r="B1205">
        <v>11664232630</v>
      </c>
      <c r="C1205" t="s">
        <v>2288</v>
      </c>
      <c r="D1205" t="s">
        <v>57</v>
      </c>
      <c r="E1205" t="s">
        <v>58</v>
      </c>
      <c r="F1205">
        <v>12489964</v>
      </c>
      <c r="G1205">
        <v>45062</v>
      </c>
      <c r="H1205" t="s">
        <v>5017</v>
      </c>
      <c r="I1205" t="s">
        <v>255</v>
      </c>
      <c r="J1205" t="s">
        <v>249</v>
      </c>
      <c r="K1205" t="s">
        <v>250</v>
      </c>
      <c r="L1205" t="s">
        <v>251</v>
      </c>
      <c r="O1205" s="111">
        <v>45062</v>
      </c>
      <c r="P1205" t="s">
        <v>252</v>
      </c>
      <c r="Q1205" t="s">
        <v>253</v>
      </c>
      <c r="R1205" s="111">
        <v>45063</v>
      </c>
      <c r="W1205">
        <v>0</v>
      </c>
      <c r="X1205">
        <v>0</v>
      </c>
      <c r="Y1205">
        <v>1503.19</v>
      </c>
      <c r="Z1205">
        <f t="shared" si="18"/>
        <v>1503.19</v>
      </c>
    </row>
    <row r="1206" spans="1:26">
      <c r="A1206" t="s">
        <v>246</v>
      </c>
      <c r="B1206">
        <v>27184870204</v>
      </c>
      <c r="C1206" t="s">
        <v>2337</v>
      </c>
      <c r="D1206" t="s">
        <v>57</v>
      </c>
      <c r="E1206" t="s">
        <v>58</v>
      </c>
      <c r="F1206">
        <v>12490550</v>
      </c>
      <c r="G1206">
        <v>45062</v>
      </c>
      <c r="H1206" t="s">
        <v>5018</v>
      </c>
      <c r="I1206" t="s">
        <v>255</v>
      </c>
      <c r="J1206" t="s">
        <v>249</v>
      </c>
      <c r="K1206" t="s">
        <v>268</v>
      </c>
      <c r="L1206" t="s">
        <v>251</v>
      </c>
      <c r="O1206" s="111">
        <v>45062</v>
      </c>
      <c r="P1206" t="s">
        <v>252</v>
      </c>
      <c r="Q1206" t="s">
        <v>253</v>
      </c>
      <c r="R1206" s="111">
        <v>45063</v>
      </c>
      <c r="W1206">
        <v>0</v>
      </c>
      <c r="X1206">
        <v>0</v>
      </c>
      <c r="Y1206">
        <v>3330.64</v>
      </c>
      <c r="Z1206">
        <f t="shared" si="18"/>
        <v>3330.64</v>
      </c>
    </row>
    <row r="1207" spans="1:26">
      <c r="A1207" t="s">
        <v>246</v>
      </c>
      <c r="B1207">
        <v>10439312604</v>
      </c>
      <c r="C1207" t="s">
        <v>2275</v>
      </c>
      <c r="D1207" t="s">
        <v>57</v>
      </c>
      <c r="E1207" t="s">
        <v>58</v>
      </c>
      <c r="F1207">
        <v>12494570</v>
      </c>
      <c r="G1207">
        <v>45063</v>
      </c>
      <c r="H1207" t="s">
        <v>5019</v>
      </c>
      <c r="I1207" t="s">
        <v>255</v>
      </c>
      <c r="J1207" t="s">
        <v>249</v>
      </c>
      <c r="K1207" t="s">
        <v>250</v>
      </c>
      <c r="L1207" t="s">
        <v>251</v>
      </c>
      <c r="O1207" s="111">
        <v>45063</v>
      </c>
      <c r="P1207" t="s">
        <v>252</v>
      </c>
      <c r="Q1207" t="s">
        <v>253</v>
      </c>
      <c r="R1207" s="111">
        <v>45064</v>
      </c>
      <c r="W1207">
        <v>0</v>
      </c>
      <c r="X1207">
        <v>0</v>
      </c>
      <c r="Y1207">
        <v>638.5</v>
      </c>
      <c r="Z1207">
        <f t="shared" si="18"/>
        <v>638.5</v>
      </c>
    </row>
    <row r="1208" spans="1:26">
      <c r="A1208" t="s">
        <v>246</v>
      </c>
      <c r="B1208">
        <v>4312367124</v>
      </c>
      <c r="C1208" t="s">
        <v>2359</v>
      </c>
      <c r="D1208" t="s">
        <v>57</v>
      </c>
      <c r="E1208" t="s">
        <v>58</v>
      </c>
      <c r="F1208">
        <v>12494562</v>
      </c>
      <c r="G1208">
        <v>45063</v>
      </c>
      <c r="H1208" t="s">
        <v>5020</v>
      </c>
      <c r="I1208" t="s">
        <v>255</v>
      </c>
      <c r="J1208" t="s">
        <v>249</v>
      </c>
      <c r="K1208" t="s">
        <v>250</v>
      </c>
      <c r="L1208" t="s">
        <v>251</v>
      </c>
      <c r="O1208" s="111">
        <v>45063</v>
      </c>
      <c r="P1208" t="s">
        <v>252</v>
      </c>
      <c r="Q1208" t="s">
        <v>253</v>
      </c>
      <c r="R1208" s="111">
        <v>45063</v>
      </c>
      <c r="W1208">
        <v>0</v>
      </c>
      <c r="X1208">
        <v>0</v>
      </c>
      <c r="Y1208">
        <v>6812.15</v>
      </c>
      <c r="Z1208">
        <f t="shared" si="18"/>
        <v>6812.15</v>
      </c>
    </row>
    <row r="1209" spans="1:26">
      <c r="A1209" t="s">
        <v>246</v>
      </c>
      <c r="B1209">
        <v>61022616153</v>
      </c>
      <c r="C1209" t="s">
        <v>2343</v>
      </c>
      <c r="D1209" t="s">
        <v>57</v>
      </c>
      <c r="E1209" t="s">
        <v>58</v>
      </c>
      <c r="F1209">
        <v>12494831</v>
      </c>
      <c r="G1209">
        <v>45063</v>
      </c>
      <c r="H1209" t="s">
        <v>5021</v>
      </c>
      <c r="I1209" t="s">
        <v>255</v>
      </c>
      <c r="J1209" t="s">
        <v>249</v>
      </c>
      <c r="K1209" t="s">
        <v>250</v>
      </c>
      <c r="L1209" t="s">
        <v>251</v>
      </c>
      <c r="O1209" s="111">
        <v>45063</v>
      </c>
      <c r="P1209" t="s">
        <v>252</v>
      </c>
      <c r="Q1209" t="s">
        <v>253</v>
      </c>
      <c r="R1209" s="111">
        <v>45063</v>
      </c>
      <c r="W1209">
        <v>0</v>
      </c>
      <c r="X1209">
        <v>0</v>
      </c>
      <c r="Y1209">
        <v>2895.3</v>
      </c>
      <c r="Z1209">
        <f t="shared" si="18"/>
        <v>2895.3</v>
      </c>
    </row>
    <row r="1210" spans="1:26">
      <c r="A1210" t="s">
        <v>246</v>
      </c>
      <c r="B1210">
        <v>27184870204</v>
      </c>
      <c r="C1210" t="s">
        <v>2337</v>
      </c>
      <c r="D1210" t="s">
        <v>57</v>
      </c>
      <c r="E1210" t="s">
        <v>58</v>
      </c>
      <c r="F1210">
        <v>12495019</v>
      </c>
      <c r="G1210">
        <v>45063</v>
      </c>
      <c r="H1210" t="s">
        <v>5022</v>
      </c>
      <c r="I1210" t="s">
        <v>255</v>
      </c>
      <c r="J1210" t="s">
        <v>249</v>
      </c>
      <c r="K1210" t="s">
        <v>250</v>
      </c>
      <c r="L1210" t="s">
        <v>251</v>
      </c>
      <c r="O1210" s="111">
        <v>45063</v>
      </c>
      <c r="P1210" t="s">
        <v>252</v>
      </c>
      <c r="Q1210" t="s">
        <v>253</v>
      </c>
      <c r="R1210" s="111">
        <v>45065</v>
      </c>
      <c r="W1210">
        <v>0</v>
      </c>
      <c r="X1210">
        <v>0</v>
      </c>
      <c r="Y1210">
        <v>30</v>
      </c>
      <c r="Z1210">
        <f t="shared" si="18"/>
        <v>30</v>
      </c>
    </row>
    <row r="1211" spans="1:26">
      <c r="A1211" t="s">
        <v>246</v>
      </c>
      <c r="B1211">
        <v>72914815115</v>
      </c>
      <c r="C1211" t="s">
        <v>5011</v>
      </c>
      <c r="D1211" t="s">
        <v>57</v>
      </c>
      <c r="E1211" t="s">
        <v>58</v>
      </c>
      <c r="F1211">
        <v>12490295</v>
      </c>
      <c r="G1211">
        <v>45063</v>
      </c>
      <c r="H1211" t="s">
        <v>5023</v>
      </c>
      <c r="I1211" t="s">
        <v>255</v>
      </c>
      <c r="J1211" t="s">
        <v>249</v>
      </c>
      <c r="K1211" t="s">
        <v>250</v>
      </c>
      <c r="L1211" t="s">
        <v>251</v>
      </c>
      <c r="O1211" s="111">
        <v>45063</v>
      </c>
      <c r="P1211" t="s">
        <v>252</v>
      </c>
      <c r="Q1211" t="s">
        <v>253</v>
      </c>
      <c r="R1211" s="111">
        <v>45064</v>
      </c>
      <c r="W1211">
        <v>0</v>
      </c>
      <c r="X1211">
        <v>0</v>
      </c>
      <c r="Y1211">
        <v>2225.5</v>
      </c>
      <c r="Z1211">
        <f t="shared" si="18"/>
        <v>2225.5</v>
      </c>
    </row>
    <row r="1212" spans="1:26">
      <c r="A1212" t="s">
        <v>246</v>
      </c>
      <c r="B1212">
        <v>69008264153</v>
      </c>
      <c r="C1212" t="s">
        <v>5008</v>
      </c>
      <c r="D1212" t="s">
        <v>57</v>
      </c>
      <c r="E1212" t="s">
        <v>58</v>
      </c>
      <c r="F1212">
        <v>12495835</v>
      </c>
      <c r="G1212">
        <v>45063</v>
      </c>
      <c r="H1212" t="s">
        <v>5024</v>
      </c>
      <c r="I1212" t="s">
        <v>255</v>
      </c>
      <c r="J1212" t="s">
        <v>249</v>
      </c>
      <c r="K1212" t="s">
        <v>250</v>
      </c>
      <c r="L1212" t="s">
        <v>251</v>
      </c>
      <c r="O1212" s="111">
        <v>45063</v>
      </c>
      <c r="P1212" t="s">
        <v>252</v>
      </c>
      <c r="Q1212" t="s">
        <v>253</v>
      </c>
      <c r="R1212" s="111">
        <v>45064</v>
      </c>
      <c r="W1212">
        <v>0</v>
      </c>
      <c r="X1212">
        <v>0</v>
      </c>
      <c r="Y1212">
        <v>2122</v>
      </c>
      <c r="Z1212">
        <f t="shared" si="18"/>
        <v>2122</v>
      </c>
    </row>
    <row r="1213" spans="1:26">
      <c r="A1213" t="s">
        <v>246</v>
      </c>
      <c r="B1213">
        <v>27184870204</v>
      </c>
      <c r="C1213" t="s">
        <v>2337</v>
      </c>
      <c r="D1213" t="s">
        <v>57</v>
      </c>
      <c r="E1213" t="s">
        <v>58</v>
      </c>
      <c r="F1213">
        <v>12501649</v>
      </c>
      <c r="G1213">
        <v>45064</v>
      </c>
      <c r="H1213" t="s">
        <v>5025</v>
      </c>
      <c r="I1213" t="s">
        <v>255</v>
      </c>
      <c r="J1213" t="s">
        <v>249</v>
      </c>
      <c r="K1213" t="s">
        <v>250</v>
      </c>
      <c r="L1213" t="s">
        <v>251</v>
      </c>
      <c r="O1213" s="111">
        <v>45064</v>
      </c>
      <c r="P1213" t="s">
        <v>252</v>
      </c>
      <c r="Q1213" t="s">
        <v>253</v>
      </c>
      <c r="R1213" s="111">
        <v>45065</v>
      </c>
      <c r="W1213">
        <v>0</v>
      </c>
      <c r="X1213">
        <v>0</v>
      </c>
      <c r="Y1213">
        <v>2182</v>
      </c>
      <c r="Z1213">
        <f t="shared" si="18"/>
        <v>2182</v>
      </c>
    </row>
    <row r="1214" spans="1:26">
      <c r="A1214" t="s">
        <v>246</v>
      </c>
      <c r="B1214">
        <v>61022616153</v>
      </c>
      <c r="C1214" t="s">
        <v>2343</v>
      </c>
      <c r="D1214" t="s">
        <v>57</v>
      </c>
      <c r="E1214" t="s">
        <v>58</v>
      </c>
      <c r="F1214">
        <v>12501864</v>
      </c>
      <c r="G1214">
        <v>45064</v>
      </c>
      <c r="H1214" t="s">
        <v>5026</v>
      </c>
      <c r="I1214" t="s">
        <v>255</v>
      </c>
      <c r="J1214" t="s">
        <v>249</v>
      </c>
      <c r="K1214" t="s">
        <v>250</v>
      </c>
      <c r="L1214" t="s">
        <v>251</v>
      </c>
      <c r="O1214" s="111">
        <v>45064</v>
      </c>
      <c r="P1214" t="s">
        <v>252</v>
      </c>
      <c r="Q1214" t="s">
        <v>257</v>
      </c>
      <c r="R1214" s="111">
        <v>45065</v>
      </c>
      <c r="W1214">
        <v>0</v>
      </c>
      <c r="X1214">
        <v>0</v>
      </c>
      <c r="Y1214">
        <v>0</v>
      </c>
      <c r="Z1214">
        <f t="shared" si="18"/>
        <v>0</v>
      </c>
    </row>
    <row r="1215" spans="1:26">
      <c r="A1215" t="s">
        <v>246</v>
      </c>
      <c r="B1215">
        <v>11664232630</v>
      </c>
      <c r="C1215" t="s">
        <v>2288</v>
      </c>
      <c r="D1215" t="s">
        <v>57</v>
      </c>
      <c r="E1215" t="s">
        <v>58</v>
      </c>
      <c r="F1215">
        <v>12496830</v>
      </c>
      <c r="G1215">
        <v>45064</v>
      </c>
      <c r="H1215" t="s">
        <v>5027</v>
      </c>
      <c r="I1215" t="s">
        <v>255</v>
      </c>
      <c r="J1215" t="s">
        <v>249</v>
      </c>
      <c r="K1215" t="s">
        <v>1603</v>
      </c>
      <c r="L1215" t="s">
        <v>251</v>
      </c>
      <c r="O1215" s="111">
        <v>45064</v>
      </c>
      <c r="P1215" t="s">
        <v>252</v>
      </c>
      <c r="Q1215" t="s">
        <v>257</v>
      </c>
      <c r="R1215" s="111">
        <v>45065</v>
      </c>
      <c r="W1215">
        <v>0</v>
      </c>
      <c r="X1215">
        <v>0</v>
      </c>
      <c r="Y1215">
        <v>0</v>
      </c>
      <c r="Z1215">
        <f t="shared" si="18"/>
        <v>0</v>
      </c>
    </row>
    <row r="1216" spans="1:26">
      <c r="A1216" t="s">
        <v>246</v>
      </c>
      <c r="B1216" t="s">
        <v>4240</v>
      </c>
      <c r="C1216" t="s">
        <v>3643</v>
      </c>
      <c r="D1216" t="s">
        <v>57</v>
      </c>
      <c r="E1216" t="s">
        <v>58</v>
      </c>
      <c r="F1216">
        <v>12490024</v>
      </c>
      <c r="G1216">
        <v>45065</v>
      </c>
      <c r="H1216" t="s">
        <v>5028</v>
      </c>
      <c r="I1216" t="s">
        <v>255</v>
      </c>
      <c r="J1216" t="s">
        <v>249</v>
      </c>
      <c r="K1216" t="s">
        <v>250</v>
      </c>
      <c r="L1216" t="s">
        <v>251</v>
      </c>
      <c r="O1216" s="111">
        <v>45065</v>
      </c>
      <c r="P1216" t="s">
        <v>252</v>
      </c>
      <c r="Q1216" t="s">
        <v>253</v>
      </c>
      <c r="R1216" s="111">
        <v>45068</v>
      </c>
      <c r="W1216">
        <v>0</v>
      </c>
      <c r="X1216">
        <v>0</v>
      </c>
      <c r="Y1216">
        <v>362</v>
      </c>
      <c r="Z1216">
        <f t="shared" si="18"/>
        <v>362</v>
      </c>
    </row>
    <row r="1217" spans="1:26">
      <c r="A1217" t="s">
        <v>246</v>
      </c>
      <c r="B1217">
        <v>27184870204</v>
      </c>
      <c r="C1217" t="s">
        <v>2337</v>
      </c>
      <c r="D1217" t="s">
        <v>57</v>
      </c>
      <c r="E1217" t="s">
        <v>58</v>
      </c>
      <c r="F1217">
        <v>12506970</v>
      </c>
      <c r="G1217">
        <v>45065</v>
      </c>
      <c r="H1217" t="s">
        <v>5029</v>
      </c>
      <c r="I1217" t="s">
        <v>255</v>
      </c>
      <c r="J1217" t="s">
        <v>249</v>
      </c>
      <c r="K1217" t="s">
        <v>250</v>
      </c>
      <c r="L1217" t="s">
        <v>251</v>
      </c>
      <c r="O1217" s="111">
        <v>45065</v>
      </c>
      <c r="P1217" t="s">
        <v>252</v>
      </c>
      <c r="Q1217" t="s">
        <v>253</v>
      </c>
      <c r="R1217" s="111">
        <v>45065</v>
      </c>
      <c r="W1217">
        <v>0</v>
      </c>
      <c r="X1217">
        <v>0</v>
      </c>
      <c r="Y1217">
        <v>436</v>
      </c>
      <c r="Z1217">
        <f t="shared" si="18"/>
        <v>436</v>
      </c>
    </row>
    <row r="1218" spans="1:26">
      <c r="A1218" t="s">
        <v>246</v>
      </c>
      <c r="B1218">
        <v>4312367124</v>
      </c>
      <c r="C1218" t="s">
        <v>2359</v>
      </c>
      <c r="D1218" t="s">
        <v>57</v>
      </c>
      <c r="E1218" t="s">
        <v>58</v>
      </c>
      <c r="F1218">
        <v>12507389</v>
      </c>
      <c r="G1218">
        <v>45065</v>
      </c>
      <c r="H1218" t="s">
        <v>5030</v>
      </c>
      <c r="I1218" t="s">
        <v>255</v>
      </c>
      <c r="J1218" t="s">
        <v>249</v>
      </c>
      <c r="K1218" t="s">
        <v>250</v>
      </c>
      <c r="L1218" t="s">
        <v>251</v>
      </c>
      <c r="O1218" s="111">
        <v>45065</v>
      </c>
      <c r="P1218" t="s">
        <v>252</v>
      </c>
      <c r="Q1218" t="s">
        <v>253</v>
      </c>
      <c r="R1218" s="111">
        <v>45068</v>
      </c>
      <c r="W1218">
        <v>0</v>
      </c>
      <c r="X1218">
        <v>0</v>
      </c>
      <c r="Y1218">
        <v>608.74</v>
      </c>
      <c r="Z1218">
        <f t="shared" si="18"/>
        <v>608.74</v>
      </c>
    </row>
    <row r="1219" spans="1:26">
      <c r="A1219" t="s">
        <v>246</v>
      </c>
      <c r="B1219">
        <v>664097138</v>
      </c>
      <c r="C1219" t="s">
        <v>2299</v>
      </c>
      <c r="D1219" t="s">
        <v>57</v>
      </c>
      <c r="E1219" t="s">
        <v>58</v>
      </c>
      <c r="F1219">
        <v>12489261</v>
      </c>
      <c r="G1219">
        <v>45065</v>
      </c>
      <c r="H1219" t="s">
        <v>5031</v>
      </c>
      <c r="I1219" t="s">
        <v>255</v>
      </c>
      <c r="J1219" t="s">
        <v>249</v>
      </c>
      <c r="K1219" t="s">
        <v>268</v>
      </c>
      <c r="L1219" t="s">
        <v>251</v>
      </c>
      <c r="O1219" s="111">
        <v>45065</v>
      </c>
      <c r="P1219" t="s">
        <v>252</v>
      </c>
      <c r="Q1219" t="s">
        <v>257</v>
      </c>
      <c r="R1219" s="111">
        <v>45069</v>
      </c>
      <c r="W1219">
        <v>0</v>
      </c>
      <c r="X1219">
        <v>0</v>
      </c>
      <c r="Y1219">
        <v>0</v>
      </c>
      <c r="Z1219">
        <f t="shared" ref="Z1219:Z1282" si="19">SUM(W1219:Y1219)</f>
        <v>0</v>
      </c>
    </row>
    <row r="1220" spans="1:26">
      <c r="A1220" t="s">
        <v>246</v>
      </c>
      <c r="B1220">
        <v>2828705129</v>
      </c>
      <c r="C1220" t="s">
        <v>2305</v>
      </c>
      <c r="D1220" t="s">
        <v>57</v>
      </c>
      <c r="E1220" t="s">
        <v>58</v>
      </c>
      <c r="F1220">
        <v>12363655</v>
      </c>
      <c r="G1220">
        <v>45066</v>
      </c>
      <c r="H1220" t="s">
        <v>5032</v>
      </c>
      <c r="I1220" t="s">
        <v>255</v>
      </c>
      <c r="J1220" t="s">
        <v>249</v>
      </c>
      <c r="K1220" t="s">
        <v>268</v>
      </c>
      <c r="L1220" t="s">
        <v>251</v>
      </c>
      <c r="O1220" s="111">
        <v>45066</v>
      </c>
      <c r="P1220" t="s">
        <v>252</v>
      </c>
      <c r="Q1220" t="s">
        <v>253</v>
      </c>
      <c r="R1220" s="111">
        <v>45068</v>
      </c>
      <c r="W1220">
        <v>0</v>
      </c>
      <c r="X1220">
        <v>0</v>
      </c>
      <c r="Y1220">
        <v>14705.97</v>
      </c>
      <c r="Z1220">
        <f t="shared" si="19"/>
        <v>14705.97</v>
      </c>
    </row>
    <row r="1221" spans="1:26">
      <c r="A1221" t="s">
        <v>246</v>
      </c>
      <c r="B1221">
        <v>11664232630</v>
      </c>
      <c r="C1221" t="s">
        <v>2288</v>
      </c>
      <c r="D1221" t="s">
        <v>57</v>
      </c>
      <c r="E1221" t="s">
        <v>58</v>
      </c>
      <c r="F1221">
        <v>12511905</v>
      </c>
      <c r="G1221">
        <v>45066</v>
      </c>
      <c r="H1221" t="s">
        <v>5033</v>
      </c>
      <c r="I1221" t="s">
        <v>255</v>
      </c>
      <c r="J1221" t="s">
        <v>249</v>
      </c>
      <c r="K1221" t="s">
        <v>250</v>
      </c>
      <c r="L1221" t="s">
        <v>251</v>
      </c>
      <c r="O1221" s="111">
        <v>45066</v>
      </c>
      <c r="P1221" t="s">
        <v>252</v>
      </c>
      <c r="Q1221" t="s">
        <v>253</v>
      </c>
      <c r="R1221" s="111">
        <v>45068</v>
      </c>
      <c r="W1221">
        <v>0</v>
      </c>
      <c r="X1221">
        <v>0</v>
      </c>
      <c r="Y1221">
        <v>676</v>
      </c>
      <c r="Z1221">
        <f t="shared" si="19"/>
        <v>676</v>
      </c>
    </row>
    <row r="1222" spans="1:26">
      <c r="A1222" t="s">
        <v>246</v>
      </c>
      <c r="B1222">
        <v>664097138</v>
      </c>
      <c r="C1222" t="s">
        <v>2299</v>
      </c>
      <c r="D1222" t="s">
        <v>57</v>
      </c>
      <c r="E1222" t="s">
        <v>58</v>
      </c>
      <c r="F1222">
        <v>12512925</v>
      </c>
      <c r="G1222">
        <v>45068</v>
      </c>
      <c r="H1222" t="s">
        <v>5034</v>
      </c>
      <c r="I1222" t="s">
        <v>255</v>
      </c>
      <c r="J1222" t="s">
        <v>249</v>
      </c>
      <c r="K1222" t="s">
        <v>268</v>
      </c>
      <c r="L1222" t="s">
        <v>251</v>
      </c>
      <c r="O1222" s="111">
        <v>45068</v>
      </c>
      <c r="P1222" t="s">
        <v>252</v>
      </c>
      <c r="Q1222" t="s">
        <v>253</v>
      </c>
      <c r="R1222" s="111">
        <v>45069</v>
      </c>
      <c r="W1222">
        <v>0</v>
      </c>
      <c r="X1222">
        <v>0</v>
      </c>
      <c r="Y1222">
        <v>140</v>
      </c>
      <c r="Z1222">
        <f t="shared" si="19"/>
        <v>140</v>
      </c>
    </row>
    <row r="1223" spans="1:26">
      <c r="A1223" t="s">
        <v>246</v>
      </c>
      <c r="B1223">
        <v>11664232630</v>
      </c>
      <c r="C1223" t="s">
        <v>2288</v>
      </c>
      <c r="D1223" t="s">
        <v>57</v>
      </c>
      <c r="E1223" t="s">
        <v>58</v>
      </c>
      <c r="F1223">
        <v>12507728</v>
      </c>
      <c r="G1223">
        <v>45068</v>
      </c>
      <c r="H1223" t="s">
        <v>5035</v>
      </c>
      <c r="I1223" t="s">
        <v>255</v>
      </c>
      <c r="J1223" t="s">
        <v>249</v>
      </c>
      <c r="K1223" t="s">
        <v>250</v>
      </c>
      <c r="L1223" t="s">
        <v>251</v>
      </c>
      <c r="O1223" s="111">
        <v>45068</v>
      </c>
      <c r="P1223" t="s">
        <v>252</v>
      </c>
      <c r="Q1223" t="s">
        <v>257</v>
      </c>
      <c r="R1223" s="111">
        <v>45069</v>
      </c>
      <c r="W1223">
        <v>0</v>
      </c>
      <c r="X1223">
        <v>0</v>
      </c>
      <c r="Y1223">
        <v>0</v>
      </c>
      <c r="Z1223">
        <f t="shared" si="19"/>
        <v>0</v>
      </c>
    </row>
    <row r="1224" spans="1:26">
      <c r="A1224" t="s">
        <v>246</v>
      </c>
      <c r="B1224">
        <v>664097138</v>
      </c>
      <c r="C1224" t="s">
        <v>2299</v>
      </c>
      <c r="D1224" t="s">
        <v>57</v>
      </c>
      <c r="E1224" t="s">
        <v>58</v>
      </c>
      <c r="F1224">
        <v>12515105</v>
      </c>
      <c r="G1224">
        <v>45068</v>
      </c>
      <c r="H1224" t="s">
        <v>5036</v>
      </c>
      <c r="I1224" t="s">
        <v>255</v>
      </c>
      <c r="J1224" t="s">
        <v>249</v>
      </c>
      <c r="K1224" t="s">
        <v>268</v>
      </c>
      <c r="L1224" t="s">
        <v>251</v>
      </c>
      <c r="O1224" s="111">
        <v>45068</v>
      </c>
      <c r="P1224" t="s">
        <v>252</v>
      </c>
      <c r="Q1224" t="s">
        <v>253</v>
      </c>
      <c r="R1224" s="111">
        <v>45069</v>
      </c>
      <c r="W1224">
        <v>0</v>
      </c>
      <c r="X1224">
        <v>0</v>
      </c>
      <c r="Y1224">
        <v>2711.95</v>
      </c>
      <c r="Z1224">
        <f t="shared" si="19"/>
        <v>2711.95</v>
      </c>
    </row>
    <row r="1225" spans="1:26">
      <c r="A1225" t="s">
        <v>246</v>
      </c>
      <c r="B1225">
        <v>69008264153</v>
      </c>
      <c r="C1225" t="s">
        <v>5008</v>
      </c>
      <c r="D1225" t="s">
        <v>57</v>
      </c>
      <c r="E1225" t="s">
        <v>58</v>
      </c>
      <c r="F1225">
        <v>12495457</v>
      </c>
      <c r="G1225">
        <v>45069</v>
      </c>
      <c r="H1225" t="s">
        <v>5037</v>
      </c>
      <c r="I1225" t="s">
        <v>271</v>
      </c>
      <c r="J1225" t="s">
        <v>249</v>
      </c>
      <c r="K1225" t="s">
        <v>250</v>
      </c>
      <c r="L1225" t="s">
        <v>251</v>
      </c>
      <c r="O1225" s="111">
        <v>45075</v>
      </c>
      <c r="P1225" t="s">
        <v>252</v>
      </c>
      <c r="Q1225" t="s">
        <v>257</v>
      </c>
      <c r="R1225" s="111">
        <v>45077</v>
      </c>
      <c r="W1225">
        <v>0</v>
      </c>
      <c r="X1225">
        <v>0</v>
      </c>
      <c r="Y1225">
        <v>0</v>
      </c>
      <c r="Z1225">
        <f t="shared" si="19"/>
        <v>0</v>
      </c>
    </row>
    <row r="1226" spans="1:26">
      <c r="A1226" t="s">
        <v>246</v>
      </c>
      <c r="B1226">
        <v>11664232630</v>
      </c>
      <c r="C1226" t="s">
        <v>2288</v>
      </c>
      <c r="D1226" t="s">
        <v>57</v>
      </c>
      <c r="E1226" t="s">
        <v>58</v>
      </c>
      <c r="F1226">
        <v>12519275</v>
      </c>
      <c r="G1226">
        <v>45069</v>
      </c>
      <c r="H1226" t="s">
        <v>5038</v>
      </c>
      <c r="I1226" t="s">
        <v>260</v>
      </c>
      <c r="L1226" t="s">
        <v>251</v>
      </c>
      <c r="O1226" s="111">
        <v>45069</v>
      </c>
      <c r="P1226" t="s">
        <v>252</v>
      </c>
      <c r="Q1226" t="s">
        <v>263</v>
      </c>
      <c r="R1226" s="111"/>
      <c r="W1226">
        <v>0</v>
      </c>
      <c r="X1226">
        <v>0</v>
      </c>
      <c r="Y1226">
        <v>0</v>
      </c>
      <c r="Z1226">
        <f t="shared" si="19"/>
        <v>0</v>
      </c>
    </row>
    <row r="1227" spans="1:26">
      <c r="A1227" t="s">
        <v>246</v>
      </c>
      <c r="B1227">
        <v>27184870204</v>
      </c>
      <c r="C1227" t="s">
        <v>2337</v>
      </c>
      <c r="D1227" t="s">
        <v>57</v>
      </c>
      <c r="E1227" t="s">
        <v>58</v>
      </c>
      <c r="F1227">
        <v>12524795</v>
      </c>
      <c r="G1227">
        <v>45070</v>
      </c>
      <c r="H1227" t="s">
        <v>5039</v>
      </c>
      <c r="I1227" t="s">
        <v>271</v>
      </c>
      <c r="J1227" t="s">
        <v>249</v>
      </c>
      <c r="K1227" t="s">
        <v>250</v>
      </c>
      <c r="L1227" t="s">
        <v>251</v>
      </c>
      <c r="O1227" s="111">
        <v>45070</v>
      </c>
      <c r="P1227" t="s">
        <v>252</v>
      </c>
      <c r="Q1227" t="s">
        <v>253</v>
      </c>
      <c r="R1227" s="111">
        <v>45072</v>
      </c>
      <c r="W1227">
        <v>0</v>
      </c>
      <c r="X1227">
        <v>0</v>
      </c>
      <c r="Y1227">
        <v>608.42999999999995</v>
      </c>
      <c r="Z1227">
        <f t="shared" si="19"/>
        <v>608.42999999999995</v>
      </c>
    </row>
    <row r="1228" spans="1:26">
      <c r="A1228" t="s">
        <v>246</v>
      </c>
      <c r="B1228">
        <v>4312367124</v>
      </c>
      <c r="C1228" t="s">
        <v>2359</v>
      </c>
      <c r="D1228" t="s">
        <v>57</v>
      </c>
      <c r="E1228" t="s">
        <v>58</v>
      </c>
      <c r="F1228">
        <v>12530199</v>
      </c>
      <c r="G1228">
        <v>45071</v>
      </c>
      <c r="H1228" t="s">
        <v>5040</v>
      </c>
      <c r="I1228" t="s">
        <v>271</v>
      </c>
      <c r="J1228" t="s">
        <v>249</v>
      </c>
      <c r="K1228" t="s">
        <v>268</v>
      </c>
      <c r="L1228" t="s">
        <v>251</v>
      </c>
      <c r="O1228" s="111">
        <v>45071</v>
      </c>
      <c r="P1228" t="s">
        <v>252</v>
      </c>
      <c r="Q1228" t="s">
        <v>253</v>
      </c>
      <c r="R1228" s="111">
        <v>45075</v>
      </c>
      <c r="W1228">
        <v>0</v>
      </c>
      <c r="X1228">
        <v>0</v>
      </c>
      <c r="Y1228">
        <v>2256.81</v>
      </c>
      <c r="Z1228">
        <f t="shared" si="19"/>
        <v>2256.81</v>
      </c>
    </row>
    <row r="1229" spans="1:26">
      <c r="A1229" t="s">
        <v>246</v>
      </c>
      <c r="B1229">
        <v>27184870204</v>
      </c>
      <c r="C1229" t="s">
        <v>2337</v>
      </c>
      <c r="D1229" t="s">
        <v>57</v>
      </c>
      <c r="E1229" t="s">
        <v>58</v>
      </c>
      <c r="F1229">
        <v>12530493</v>
      </c>
      <c r="G1229">
        <v>45071</v>
      </c>
      <c r="H1229" t="s">
        <v>5041</v>
      </c>
      <c r="I1229" t="s">
        <v>271</v>
      </c>
      <c r="J1229" t="s">
        <v>249</v>
      </c>
      <c r="K1229" t="s">
        <v>250</v>
      </c>
      <c r="L1229" t="s">
        <v>251</v>
      </c>
      <c r="O1229" s="111">
        <v>45071</v>
      </c>
      <c r="P1229" t="s">
        <v>252</v>
      </c>
      <c r="Q1229" t="s">
        <v>253</v>
      </c>
      <c r="R1229" s="111">
        <v>45075</v>
      </c>
      <c r="W1229">
        <v>0</v>
      </c>
      <c r="X1229">
        <v>0</v>
      </c>
      <c r="Y1229">
        <v>22</v>
      </c>
      <c r="Z1229">
        <f t="shared" si="19"/>
        <v>22</v>
      </c>
    </row>
    <row r="1230" spans="1:26">
      <c r="A1230" t="s">
        <v>246</v>
      </c>
      <c r="B1230">
        <v>10439312604</v>
      </c>
      <c r="C1230" t="s">
        <v>2275</v>
      </c>
      <c r="D1230" t="s">
        <v>57</v>
      </c>
      <c r="E1230" t="s">
        <v>58</v>
      </c>
      <c r="F1230">
        <v>12531264</v>
      </c>
      <c r="G1230">
        <v>45071</v>
      </c>
      <c r="H1230" t="s">
        <v>5042</v>
      </c>
      <c r="I1230" t="s">
        <v>271</v>
      </c>
      <c r="J1230" t="s">
        <v>249</v>
      </c>
      <c r="K1230" t="s">
        <v>250</v>
      </c>
      <c r="L1230" t="s">
        <v>251</v>
      </c>
      <c r="O1230" s="111">
        <v>45071</v>
      </c>
      <c r="P1230" t="s">
        <v>252</v>
      </c>
      <c r="Q1230" t="s">
        <v>257</v>
      </c>
      <c r="R1230" s="111">
        <v>45075</v>
      </c>
      <c r="W1230">
        <v>0</v>
      </c>
      <c r="X1230">
        <v>0</v>
      </c>
      <c r="Y1230">
        <v>0.05</v>
      </c>
      <c r="Z1230">
        <f t="shared" si="19"/>
        <v>0.05</v>
      </c>
    </row>
    <row r="1231" spans="1:26">
      <c r="A1231" t="s">
        <v>246</v>
      </c>
      <c r="B1231">
        <v>11664232630</v>
      </c>
      <c r="C1231" t="s">
        <v>2288</v>
      </c>
      <c r="D1231" t="s">
        <v>57</v>
      </c>
      <c r="E1231" t="s">
        <v>58</v>
      </c>
      <c r="F1231">
        <v>12531537</v>
      </c>
      <c r="G1231">
        <v>45071</v>
      </c>
      <c r="H1231" t="s">
        <v>5043</v>
      </c>
      <c r="I1231" t="s">
        <v>271</v>
      </c>
      <c r="J1231" t="s">
        <v>249</v>
      </c>
      <c r="K1231" t="s">
        <v>268</v>
      </c>
      <c r="L1231" t="s">
        <v>251</v>
      </c>
      <c r="O1231" s="111">
        <v>45071</v>
      </c>
      <c r="P1231" t="s">
        <v>252</v>
      </c>
      <c r="Q1231" t="s">
        <v>253</v>
      </c>
      <c r="R1231" s="111">
        <v>45075</v>
      </c>
      <c r="W1231">
        <v>0</v>
      </c>
      <c r="X1231">
        <v>0</v>
      </c>
      <c r="Y1231">
        <v>499.99</v>
      </c>
      <c r="Z1231">
        <f t="shared" si="19"/>
        <v>499.99</v>
      </c>
    </row>
    <row r="1232" spans="1:26">
      <c r="A1232" t="s">
        <v>246</v>
      </c>
      <c r="B1232" t="s">
        <v>5004</v>
      </c>
      <c r="C1232" t="s">
        <v>5005</v>
      </c>
      <c r="D1232" t="s">
        <v>57</v>
      </c>
      <c r="E1232" t="s">
        <v>58</v>
      </c>
      <c r="F1232">
        <v>12531519</v>
      </c>
      <c r="G1232">
        <v>45071</v>
      </c>
      <c r="H1232" t="s">
        <v>5044</v>
      </c>
      <c r="I1232" t="s">
        <v>271</v>
      </c>
      <c r="J1232" t="s">
        <v>249</v>
      </c>
      <c r="K1232" t="s">
        <v>250</v>
      </c>
      <c r="L1232" t="s">
        <v>251</v>
      </c>
      <c r="O1232" s="111">
        <v>45071</v>
      </c>
      <c r="P1232" t="s">
        <v>252</v>
      </c>
      <c r="Q1232" t="s">
        <v>253</v>
      </c>
      <c r="R1232" s="111">
        <v>45075</v>
      </c>
      <c r="W1232">
        <v>0</v>
      </c>
      <c r="X1232">
        <v>0</v>
      </c>
      <c r="Y1232">
        <v>644.99</v>
      </c>
      <c r="Z1232">
        <f t="shared" si="19"/>
        <v>644.99</v>
      </c>
    </row>
    <row r="1233" spans="1:26">
      <c r="A1233" t="s">
        <v>246</v>
      </c>
      <c r="B1233">
        <v>10439312604</v>
      </c>
      <c r="C1233" t="s">
        <v>2275</v>
      </c>
      <c r="D1233" t="s">
        <v>57</v>
      </c>
      <c r="E1233" t="s">
        <v>58</v>
      </c>
      <c r="F1233">
        <v>12274137</v>
      </c>
      <c r="G1233">
        <v>45071</v>
      </c>
      <c r="H1233" t="s">
        <v>5045</v>
      </c>
      <c r="I1233" t="s">
        <v>271</v>
      </c>
      <c r="J1233" t="s">
        <v>249</v>
      </c>
      <c r="K1233" t="s">
        <v>250</v>
      </c>
      <c r="L1233" t="s">
        <v>251</v>
      </c>
      <c r="O1233" s="111">
        <v>45071</v>
      </c>
      <c r="P1233" t="s">
        <v>252</v>
      </c>
      <c r="Q1233" t="s">
        <v>253</v>
      </c>
      <c r="R1233" s="111">
        <v>45076</v>
      </c>
      <c r="W1233">
        <v>0</v>
      </c>
      <c r="X1233">
        <v>0</v>
      </c>
      <c r="Y1233">
        <v>2817.5</v>
      </c>
      <c r="Z1233">
        <f t="shared" si="19"/>
        <v>2817.5</v>
      </c>
    </row>
    <row r="1234" spans="1:26">
      <c r="A1234" t="s">
        <v>246</v>
      </c>
      <c r="B1234">
        <v>10439312604</v>
      </c>
      <c r="C1234" t="s">
        <v>2275</v>
      </c>
      <c r="D1234" t="s">
        <v>57</v>
      </c>
      <c r="E1234" t="s">
        <v>58</v>
      </c>
      <c r="F1234">
        <v>12537255</v>
      </c>
      <c r="G1234">
        <v>45072</v>
      </c>
      <c r="H1234" t="s">
        <v>5046</v>
      </c>
      <c r="I1234" t="s">
        <v>271</v>
      </c>
      <c r="J1234" t="s">
        <v>249</v>
      </c>
      <c r="K1234" t="s">
        <v>250</v>
      </c>
      <c r="L1234" t="s">
        <v>251</v>
      </c>
      <c r="O1234" s="111">
        <v>45072</v>
      </c>
      <c r="P1234" t="s">
        <v>252</v>
      </c>
      <c r="Q1234" t="s">
        <v>253</v>
      </c>
      <c r="R1234" s="111">
        <v>45076</v>
      </c>
      <c r="W1234">
        <v>0</v>
      </c>
      <c r="X1234">
        <v>0</v>
      </c>
      <c r="Y1234">
        <v>132.5</v>
      </c>
      <c r="Z1234">
        <f t="shared" si="19"/>
        <v>132.5</v>
      </c>
    </row>
    <row r="1235" spans="1:26">
      <c r="A1235" t="s">
        <v>246</v>
      </c>
      <c r="B1235">
        <v>61022616153</v>
      </c>
      <c r="C1235" t="s">
        <v>2343</v>
      </c>
      <c r="D1235" t="s">
        <v>57</v>
      </c>
      <c r="E1235" t="s">
        <v>58</v>
      </c>
      <c r="F1235">
        <v>12543184</v>
      </c>
      <c r="G1235">
        <v>45075</v>
      </c>
      <c r="H1235" t="s">
        <v>5047</v>
      </c>
      <c r="I1235" t="s">
        <v>271</v>
      </c>
      <c r="J1235" t="s">
        <v>249</v>
      </c>
      <c r="K1235" t="s">
        <v>250</v>
      </c>
      <c r="L1235" t="s">
        <v>251</v>
      </c>
      <c r="O1235" s="111">
        <v>45075</v>
      </c>
      <c r="P1235" t="s">
        <v>252</v>
      </c>
      <c r="Q1235" t="s">
        <v>253</v>
      </c>
      <c r="R1235" s="111">
        <v>45076</v>
      </c>
      <c r="W1235">
        <v>0</v>
      </c>
      <c r="X1235">
        <v>0</v>
      </c>
      <c r="Y1235">
        <v>64.5</v>
      </c>
      <c r="Z1235">
        <f t="shared" si="19"/>
        <v>64.5</v>
      </c>
    </row>
    <row r="1236" spans="1:26">
      <c r="A1236" t="s">
        <v>246</v>
      </c>
      <c r="B1236">
        <v>72914815115</v>
      </c>
      <c r="C1236" t="s">
        <v>5011</v>
      </c>
      <c r="D1236" t="s">
        <v>57</v>
      </c>
      <c r="E1236" t="s">
        <v>58</v>
      </c>
      <c r="F1236">
        <v>12549506</v>
      </c>
      <c r="G1236">
        <v>45076</v>
      </c>
      <c r="H1236" t="s">
        <v>5048</v>
      </c>
      <c r="I1236" t="s">
        <v>271</v>
      </c>
      <c r="J1236" t="s">
        <v>249</v>
      </c>
      <c r="K1236" t="s">
        <v>250</v>
      </c>
      <c r="L1236" t="s">
        <v>251</v>
      </c>
      <c r="O1236" s="111">
        <v>45076</v>
      </c>
      <c r="P1236" t="s">
        <v>252</v>
      </c>
      <c r="Q1236" t="s">
        <v>253</v>
      </c>
      <c r="R1236" s="111">
        <v>45077</v>
      </c>
      <c r="W1236">
        <v>0</v>
      </c>
      <c r="X1236">
        <v>0</v>
      </c>
      <c r="Y1236">
        <v>96</v>
      </c>
      <c r="Z1236">
        <f t="shared" si="19"/>
        <v>96</v>
      </c>
    </row>
    <row r="1237" spans="1:26">
      <c r="A1237" t="s">
        <v>246</v>
      </c>
      <c r="B1237" t="s">
        <v>5004</v>
      </c>
      <c r="C1237" t="s">
        <v>5005</v>
      </c>
      <c r="D1237" t="s">
        <v>57</v>
      </c>
      <c r="E1237" t="s">
        <v>58</v>
      </c>
      <c r="F1237">
        <v>8284416</v>
      </c>
      <c r="G1237">
        <v>45076</v>
      </c>
      <c r="H1237" t="s">
        <v>5049</v>
      </c>
      <c r="I1237" t="s">
        <v>271</v>
      </c>
      <c r="J1237" t="s">
        <v>249</v>
      </c>
      <c r="K1237" t="s">
        <v>250</v>
      </c>
      <c r="L1237" t="s">
        <v>251</v>
      </c>
      <c r="O1237" s="111">
        <v>45076</v>
      </c>
      <c r="P1237" t="s">
        <v>252</v>
      </c>
      <c r="Q1237" t="s">
        <v>253</v>
      </c>
      <c r="R1237" s="111">
        <v>45077</v>
      </c>
      <c r="W1237">
        <v>0</v>
      </c>
      <c r="X1237">
        <v>0</v>
      </c>
      <c r="Y1237">
        <v>105</v>
      </c>
      <c r="Z1237">
        <f t="shared" si="19"/>
        <v>105</v>
      </c>
    </row>
    <row r="1238" spans="1:26">
      <c r="A1238" t="s">
        <v>246</v>
      </c>
      <c r="B1238" t="s">
        <v>5004</v>
      </c>
      <c r="C1238" t="s">
        <v>5005</v>
      </c>
      <c r="D1238" t="s">
        <v>57</v>
      </c>
      <c r="E1238" t="s">
        <v>58</v>
      </c>
      <c r="F1238">
        <v>12549899</v>
      </c>
      <c r="G1238">
        <v>45076</v>
      </c>
      <c r="H1238" t="s">
        <v>5050</v>
      </c>
      <c r="I1238" t="s">
        <v>271</v>
      </c>
      <c r="J1238" t="s">
        <v>249</v>
      </c>
      <c r="K1238" t="s">
        <v>250</v>
      </c>
      <c r="L1238" t="s">
        <v>251</v>
      </c>
      <c r="O1238" s="111">
        <v>45076</v>
      </c>
      <c r="P1238" t="s">
        <v>252</v>
      </c>
      <c r="Q1238" t="s">
        <v>253</v>
      </c>
      <c r="R1238" s="111">
        <v>45077</v>
      </c>
      <c r="W1238">
        <v>0</v>
      </c>
      <c r="X1238">
        <v>0</v>
      </c>
      <c r="Y1238">
        <v>10</v>
      </c>
      <c r="Z1238">
        <f t="shared" si="19"/>
        <v>10</v>
      </c>
    </row>
    <row r="1239" spans="1:26">
      <c r="A1239" t="s">
        <v>246</v>
      </c>
      <c r="B1239">
        <v>4312367124</v>
      </c>
      <c r="C1239" t="s">
        <v>2359</v>
      </c>
      <c r="D1239" t="s">
        <v>57</v>
      </c>
      <c r="E1239" t="s">
        <v>58</v>
      </c>
      <c r="F1239">
        <v>4578893</v>
      </c>
      <c r="G1239">
        <v>45076</v>
      </c>
      <c r="H1239" t="s">
        <v>5051</v>
      </c>
      <c r="I1239" t="s">
        <v>248</v>
      </c>
      <c r="J1239" t="s">
        <v>249</v>
      </c>
      <c r="K1239" t="s">
        <v>250</v>
      </c>
      <c r="L1239" t="s">
        <v>251</v>
      </c>
      <c r="O1239" s="111">
        <v>45076</v>
      </c>
      <c r="P1239" t="s">
        <v>252</v>
      </c>
      <c r="Q1239" t="s">
        <v>282</v>
      </c>
      <c r="R1239" s="111"/>
      <c r="W1239">
        <v>0</v>
      </c>
      <c r="X1239">
        <v>0</v>
      </c>
      <c r="Y1239">
        <v>0</v>
      </c>
      <c r="Z1239">
        <f t="shared" si="19"/>
        <v>0</v>
      </c>
    </row>
    <row r="1240" spans="1:26">
      <c r="A1240" t="s">
        <v>246</v>
      </c>
      <c r="B1240">
        <v>4312367124</v>
      </c>
      <c r="C1240" t="s">
        <v>2359</v>
      </c>
      <c r="D1240" t="s">
        <v>57</v>
      </c>
      <c r="E1240" t="s">
        <v>58</v>
      </c>
      <c r="F1240">
        <v>12550610</v>
      </c>
      <c r="G1240">
        <v>45076</v>
      </c>
      <c r="H1240" t="s">
        <v>5052</v>
      </c>
      <c r="I1240" t="s">
        <v>248</v>
      </c>
      <c r="J1240" t="s">
        <v>249</v>
      </c>
      <c r="K1240" t="s">
        <v>250</v>
      </c>
      <c r="L1240" t="s">
        <v>251</v>
      </c>
      <c r="O1240" s="111">
        <v>45076</v>
      </c>
      <c r="P1240" t="s">
        <v>252</v>
      </c>
      <c r="Q1240" t="s">
        <v>257</v>
      </c>
      <c r="R1240" s="111"/>
      <c r="W1240">
        <v>0</v>
      </c>
      <c r="X1240">
        <v>0</v>
      </c>
      <c r="Y1240">
        <v>0</v>
      </c>
      <c r="Z1240">
        <f t="shared" si="19"/>
        <v>0</v>
      </c>
    </row>
    <row r="1241" spans="1:26">
      <c r="A1241" t="s">
        <v>246</v>
      </c>
      <c r="B1241">
        <v>61022616153</v>
      </c>
      <c r="C1241" t="s">
        <v>2343</v>
      </c>
      <c r="D1241" t="s">
        <v>57</v>
      </c>
      <c r="E1241" t="s">
        <v>58</v>
      </c>
      <c r="F1241">
        <v>1537471</v>
      </c>
      <c r="G1241">
        <v>45076</v>
      </c>
      <c r="H1241" t="s">
        <v>5053</v>
      </c>
      <c r="I1241" t="s">
        <v>271</v>
      </c>
      <c r="J1241" t="s">
        <v>249</v>
      </c>
      <c r="K1241" t="s">
        <v>268</v>
      </c>
      <c r="L1241" t="s">
        <v>251</v>
      </c>
      <c r="O1241" s="111">
        <v>45076</v>
      </c>
      <c r="P1241" t="s">
        <v>252</v>
      </c>
      <c r="Q1241" t="s">
        <v>282</v>
      </c>
      <c r="R1241" s="111">
        <v>45077</v>
      </c>
      <c r="W1241">
        <v>0</v>
      </c>
      <c r="X1241">
        <v>0</v>
      </c>
      <c r="Y1241">
        <v>0</v>
      </c>
      <c r="Z1241">
        <f t="shared" si="19"/>
        <v>0</v>
      </c>
    </row>
    <row r="1242" spans="1:26">
      <c r="A1242" t="s">
        <v>246</v>
      </c>
      <c r="B1242">
        <v>69008264153</v>
      </c>
      <c r="C1242" t="s">
        <v>5008</v>
      </c>
      <c r="D1242" t="s">
        <v>57</v>
      </c>
      <c r="E1242" t="s">
        <v>58</v>
      </c>
      <c r="F1242">
        <v>12551129</v>
      </c>
      <c r="G1242">
        <v>45076</v>
      </c>
      <c r="H1242" t="s">
        <v>5054</v>
      </c>
      <c r="I1242" t="s">
        <v>271</v>
      </c>
      <c r="J1242" t="s">
        <v>249</v>
      </c>
      <c r="K1242" t="s">
        <v>250</v>
      </c>
      <c r="L1242" t="s">
        <v>251</v>
      </c>
      <c r="O1242" s="111">
        <v>45076</v>
      </c>
      <c r="P1242" t="s">
        <v>252</v>
      </c>
      <c r="Q1242" t="s">
        <v>257</v>
      </c>
      <c r="R1242" s="111">
        <v>45077</v>
      </c>
      <c r="W1242">
        <v>0</v>
      </c>
      <c r="X1242">
        <v>0</v>
      </c>
      <c r="Y1242">
        <v>0</v>
      </c>
      <c r="Z1242">
        <f t="shared" si="19"/>
        <v>0</v>
      </c>
    </row>
    <row r="1243" spans="1:26">
      <c r="A1243" t="s">
        <v>246</v>
      </c>
      <c r="B1243" t="s">
        <v>5004</v>
      </c>
      <c r="C1243" t="s">
        <v>5005</v>
      </c>
      <c r="D1243" t="s">
        <v>57</v>
      </c>
      <c r="E1243" t="s">
        <v>58</v>
      </c>
      <c r="F1243">
        <v>12557759</v>
      </c>
      <c r="G1243">
        <v>45077</v>
      </c>
      <c r="H1243" t="s">
        <v>5055</v>
      </c>
      <c r="I1243" t="s">
        <v>248</v>
      </c>
      <c r="J1243" t="s">
        <v>249</v>
      </c>
      <c r="K1243" t="s">
        <v>250</v>
      </c>
      <c r="L1243" t="s">
        <v>251</v>
      </c>
      <c r="O1243" s="111">
        <v>45077</v>
      </c>
      <c r="P1243" t="s">
        <v>252</v>
      </c>
      <c r="Q1243" t="s">
        <v>1406</v>
      </c>
      <c r="R1243" s="111"/>
      <c r="W1243">
        <v>0</v>
      </c>
      <c r="X1243">
        <v>0</v>
      </c>
      <c r="Y1243">
        <v>0</v>
      </c>
      <c r="Z1243">
        <f t="shared" si="19"/>
        <v>0</v>
      </c>
    </row>
    <row r="1244" spans="1:26">
      <c r="A1244" t="s">
        <v>246</v>
      </c>
      <c r="B1244">
        <v>69008264153</v>
      </c>
      <c r="C1244" t="s">
        <v>5008</v>
      </c>
      <c r="D1244" t="s">
        <v>57</v>
      </c>
      <c r="E1244" t="s">
        <v>58</v>
      </c>
      <c r="F1244">
        <v>12557533</v>
      </c>
      <c r="G1244">
        <v>45077</v>
      </c>
      <c r="H1244" t="s">
        <v>5056</v>
      </c>
      <c r="I1244" t="s">
        <v>248</v>
      </c>
      <c r="J1244" t="s">
        <v>249</v>
      </c>
      <c r="K1244" t="s">
        <v>268</v>
      </c>
      <c r="L1244" t="s">
        <v>251</v>
      </c>
      <c r="O1244" s="111">
        <v>45077</v>
      </c>
      <c r="P1244" t="s">
        <v>252</v>
      </c>
      <c r="Q1244" t="s">
        <v>1406</v>
      </c>
      <c r="R1244" s="111"/>
      <c r="W1244">
        <v>0</v>
      </c>
      <c r="X1244">
        <v>0</v>
      </c>
      <c r="Y1244">
        <v>0</v>
      </c>
      <c r="Z1244">
        <f t="shared" si="19"/>
        <v>0</v>
      </c>
    </row>
    <row r="1245" spans="1:26">
      <c r="A1245" t="s">
        <v>246</v>
      </c>
      <c r="B1245">
        <v>9900269497</v>
      </c>
      <c r="C1245" t="s">
        <v>2325</v>
      </c>
      <c r="D1245" t="s">
        <v>4621</v>
      </c>
      <c r="E1245" t="s">
        <v>1528</v>
      </c>
      <c r="F1245">
        <v>12377833</v>
      </c>
      <c r="G1245">
        <v>45034</v>
      </c>
      <c r="H1245" t="s">
        <v>4622</v>
      </c>
      <c r="I1245" t="s">
        <v>256</v>
      </c>
      <c r="J1245" t="s">
        <v>249</v>
      </c>
      <c r="K1245" t="s">
        <v>250</v>
      </c>
      <c r="L1245" t="s">
        <v>251</v>
      </c>
      <c r="O1245" s="111">
        <v>45034</v>
      </c>
      <c r="P1245" t="s">
        <v>252</v>
      </c>
      <c r="Q1245" t="s">
        <v>253</v>
      </c>
      <c r="R1245" s="111">
        <v>45035</v>
      </c>
      <c r="W1245">
        <v>0</v>
      </c>
      <c r="X1245">
        <v>1</v>
      </c>
      <c r="Y1245">
        <v>81</v>
      </c>
      <c r="Z1245">
        <f t="shared" si="19"/>
        <v>82</v>
      </c>
    </row>
    <row r="1246" spans="1:26">
      <c r="A1246" t="s">
        <v>246</v>
      </c>
      <c r="B1246" t="s">
        <v>2202</v>
      </c>
      <c r="C1246" t="s">
        <v>2203</v>
      </c>
      <c r="D1246" t="s">
        <v>1792</v>
      </c>
      <c r="E1246" t="s">
        <v>1528</v>
      </c>
      <c r="F1246">
        <v>12195363</v>
      </c>
      <c r="G1246">
        <v>44988</v>
      </c>
      <c r="H1246" t="s">
        <v>3692</v>
      </c>
      <c r="I1246" t="s">
        <v>255</v>
      </c>
      <c r="J1246" t="s">
        <v>249</v>
      </c>
      <c r="K1246" t="s">
        <v>250</v>
      </c>
      <c r="L1246" t="s">
        <v>251</v>
      </c>
      <c r="O1246" s="111">
        <v>44988</v>
      </c>
      <c r="P1246" t="s">
        <v>252</v>
      </c>
      <c r="Q1246" t="s">
        <v>257</v>
      </c>
      <c r="R1246" s="111">
        <v>44992</v>
      </c>
      <c r="W1246">
        <v>0</v>
      </c>
      <c r="X1246">
        <v>0</v>
      </c>
      <c r="Y1246">
        <v>0</v>
      </c>
      <c r="Z1246">
        <f t="shared" si="19"/>
        <v>0</v>
      </c>
    </row>
    <row r="1247" spans="1:26">
      <c r="A1247" t="s">
        <v>246</v>
      </c>
      <c r="B1247" t="s">
        <v>2202</v>
      </c>
      <c r="C1247" t="s">
        <v>2203</v>
      </c>
      <c r="D1247" t="s">
        <v>1792</v>
      </c>
      <c r="E1247" t="s">
        <v>1528</v>
      </c>
      <c r="F1247">
        <v>11799687</v>
      </c>
      <c r="G1247">
        <v>45000</v>
      </c>
      <c r="H1247" t="s">
        <v>3690</v>
      </c>
      <c r="I1247" t="s">
        <v>255</v>
      </c>
      <c r="L1247" t="s">
        <v>251</v>
      </c>
      <c r="O1247" s="111">
        <v>45000</v>
      </c>
      <c r="P1247" t="s">
        <v>252</v>
      </c>
      <c r="Q1247" t="s">
        <v>263</v>
      </c>
      <c r="R1247" s="111">
        <v>45001</v>
      </c>
      <c r="W1247">
        <v>182.5</v>
      </c>
      <c r="X1247">
        <v>0</v>
      </c>
      <c r="Y1247">
        <v>0</v>
      </c>
      <c r="Z1247">
        <f t="shared" si="19"/>
        <v>182.5</v>
      </c>
    </row>
    <row r="1248" spans="1:26">
      <c r="A1248" t="s">
        <v>246</v>
      </c>
      <c r="B1248" t="s">
        <v>4245</v>
      </c>
      <c r="C1248" t="s">
        <v>3293</v>
      </c>
      <c r="D1248" t="s">
        <v>1792</v>
      </c>
      <c r="E1248" t="s">
        <v>1528</v>
      </c>
      <c r="F1248">
        <v>12276273</v>
      </c>
      <c r="G1248">
        <v>45009</v>
      </c>
      <c r="H1248" t="s">
        <v>3693</v>
      </c>
      <c r="I1248" t="s">
        <v>255</v>
      </c>
      <c r="J1248" t="s">
        <v>249</v>
      </c>
      <c r="K1248" t="s">
        <v>250</v>
      </c>
      <c r="L1248" t="s">
        <v>251</v>
      </c>
      <c r="O1248" s="111">
        <v>45009</v>
      </c>
      <c r="P1248" t="s">
        <v>252</v>
      </c>
      <c r="Q1248" t="s">
        <v>253</v>
      </c>
      <c r="R1248" s="111">
        <v>45012</v>
      </c>
      <c r="W1248">
        <v>0</v>
      </c>
      <c r="X1248">
        <v>7803.54</v>
      </c>
      <c r="Y1248">
        <v>5735.6</v>
      </c>
      <c r="Z1248">
        <f t="shared" si="19"/>
        <v>13539.14</v>
      </c>
    </row>
    <row r="1249" spans="1:26">
      <c r="A1249" t="s">
        <v>246</v>
      </c>
      <c r="B1249" t="s">
        <v>4245</v>
      </c>
      <c r="C1249" t="s">
        <v>3293</v>
      </c>
      <c r="D1249" t="s">
        <v>1792</v>
      </c>
      <c r="E1249" t="s">
        <v>1528</v>
      </c>
      <c r="F1249">
        <v>12283699</v>
      </c>
      <c r="G1249">
        <v>45012</v>
      </c>
      <c r="H1249" t="s">
        <v>3694</v>
      </c>
      <c r="I1249" t="s">
        <v>255</v>
      </c>
      <c r="J1249" t="s">
        <v>249</v>
      </c>
      <c r="K1249" t="s">
        <v>250</v>
      </c>
      <c r="L1249" t="s">
        <v>251</v>
      </c>
      <c r="O1249" s="111">
        <v>45012</v>
      </c>
      <c r="P1249" t="s">
        <v>252</v>
      </c>
      <c r="Q1249" t="s">
        <v>253</v>
      </c>
      <c r="R1249" s="111">
        <v>45013</v>
      </c>
      <c r="W1249">
        <v>760</v>
      </c>
      <c r="X1249">
        <v>6393</v>
      </c>
      <c r="Y1249">
        <v>8225</v>
      </c>
      <c r="Z1249">
        <f t="shared" si="19"/>
        <v>15378</v>
      </c>
    </row>
    <row r="1250" spans="1:26">
      <c r="A1250" t="s">
        <v>246</v>
      </c>
      <c r="B1250" t="s">
        <v>2202</v>
      </c>
      <c r="C1250" t="s">
        <v>2203</v>
      </c>
      <c r="D1250" t="s">
        <v>1792</v>
      </c>
      <c r="E1250" t="s">
        <v>1528</v>
      </c>
      <c r="F1250">
        <v>12164878</v>
      </c>
      <c r="G1250">
        <v>45014</v>
      </c>
      <c r="H1250" t="s">
        <v>3691</v>
      </c>
      <c r="I1250" t="s">
        <v>255</v>
      </c>
      <c r="L1250" t="s">
        <v>251</v>
      </c>
      <c r="O1250" s="111">
        <v>45014</v>
      </c>
      <c r="P1250" t="s">
        <v>252</v>
      </c>
      <c r="Q1250" t="s">
        <v>253</v>
      </c>
      <c r="R1250" s="111">
        <v>45015</v>
      </c>
      <c r="W1250">
        <v>0</v>
      </c>
      <c r="X1250">
        <v>415</v>
      </c>
      <c r="Y1250">
        <v>20000</v>
      </c>
      <c r="Z1250">
        <f t="shared" si="19"/>
        <v>20415</v>
      </c>
    </row>
    <row r="1251" spans="1:26">
      <c r="A1251" t="s">
        <v>246</v>
      </c>
      <c r="B1251" t="s">
        <v>2202</v>
      </c>
      <c r="C1251" t="s">
        <v>2203</v>
      </c>
      <c r="D1251" t="s">
        <v>1792</v>
      </c>
      <c r="E1251" t="s">
        <v>1528</v>
      </c>
      <c r="F1251">
        <v>11262486</v>
      </c>
      <c r="G1251">
        <v>45040</v>
      </c>
      <c r="H1251" t="s">
        <v>4623</v>
      </c>
      <c r="I1251" t="s">
        <v>255</v>
      </c>
      <c r="J1251" t="s">
        <v>249</v>
      </c>
      <c r="K1251" t="s">
        <v>250</v>
      </c>
      <c r="L1251" t="s">
        <v>251</v>
      </c>
      <c r="O1251" s="111">
        <v>45040</v>
      </c>
      <c r="P1251" t="s">
        <v>252</v>
      </c>
      <c r="Q1251" t="s">
        <v>253</v>
      </c>
      <c r="R1251" s="111">
        <v>45041</v>
      </c>
      <c r="W1251">
        <v>0</v>
      </c>
      <c r="X1251">
        <v>720</v>
      </c>
      <c r="Y1251">
        <v>1006</v>
      </c>
      <c r="Z1251">
        <f t="shared" si="19"/>
        <v>1726</v>
      </c>
    </row>
    <row r="1252" spans="1:26">
      <c r="A1252" t="s">
        <v>246</v>
      </c>
      <c r="B1252">
        <v>3687478165</v>
      </c>
      <c r="C1252" t="s">
        <v>2356</v>
      </c>
      <c r="D1252" t="s">
        <v>1527</v>
      </c>
      <c r="E1252" t="s">
        <v>1528</v>
      </c>
      <c r="F1252">
        <v>12165307</v>
      </c>
      <c r="G1252">
        <v>44985</v>
      </c>
      <c r="H1252" t="s">
        <v>3703</v>
      </c>
      <c r="I1252" t="s">
        <v>255</v>
      </c>
      <c r="L1252" t="s">
        <v>251</v>
      </c>
      <c r="O1252" s="111">
        <v>44986</v>
      </c>
      <c r="P1252" t="s">
        <v>252</v>
      </c>
      <c r="Q1252" t="s">
        <v>263</v>
      </c>
      <c r="R1252" s="111">
        <v>44987</v>
      </c>
      <c r="W1252">
        <v>1128.9000000000001</v>
      </c>
      <c r="X1252">
        <v>192</v>
      </c>
      <c r="Y1252">
        <v>0</v>
      </c>
      <c r="Z1252">
        <f t="shared" si="19"/>
        <v>1320.9</v>
      </c>
    </row>
    <row r="1253" spans="1:26">
      <c r="A1253" t="s">
        <v>246</v>
      </c>
      <c r="B1253">
        <v>10768146461</v>
      </c>
      <c r="C1253" t="s">
        <v>2322</v>
      </c>
      <c r="D1253" t="s">
        <v>1527</v>
      </c>
      <c r="E1253" t="s">
        <v>1528</v>
      </c>
      <c r="F1253">
        <v>12183368</v>
      </c>
      <c r="G1253">
        <v>44986</v>
      </c>
      <c r="H1253" t="s">
        <v>3706</v>
      </c>
      <c r="I1253" t="s">
        <v>255</v>
      </c>
      <c r="J1253" t="s">
        <v>249</v>
      </c>
      <c r="K1253" t="s">
        <v>250</v>
      </c>
      <c r="L1253" t="s">
        <v>251</v>
      </c>
      <c r="O1253" s="111">
        <v>44986</v>
      </c>
      <c r="P1253" t="s">
        <v>252</v>
      </c>
      <c r="Q1253" t="s">
        <v>253</v>
      </c>
      <c r="R1253" s="111">
        <v>44987</v>
      </c>
      <c r="W1253">
        <v>1223.9000000000001</v>
      </c>
      <c r="X1253">
        <v>1348.05</v>
      </c>
      <c r="Y1253">
        <v>4527.6000000000004</v>
      </c>
      <c r="Z1253">
        <f t="shared" si="19"/>
        <v>7099.55</v>
      </c>
    </row>
    <row r="1254" spans="1:26">
      <c r="A1254" t="s">
        <v>246</v>
      </c>
      <c r="B1254">
        <v>80617492468</v>
      </c>
      <c r="C1254" t="s">
        <v>2152</v>
      </c>
      <c r="D1254" t="s">
        <v>1527</v>
      </c>
      <c r="E1254" t="s">
        <v>1528</v>
      </c>
      <c r="F1254">
        <v>12183057</v>
      </c>
      <c r="G1254">
        <v>44986</v>
      </c>
      <c r="H1254" t="s">
        <v>3705</v>
      </c>
      <c r="I1254" t="s">
        <v>255</v>
      </c>
      <c r="L1254" t="s">
        <v>251</v>
      </c>
      <c r="O1254" s="111">
        <v>44986</v>
      </c>
      <c r="P1254" t="s">
        <v>252</v>
      </c>
      <c r="Q1254" t="s">
        <v>263</v>
      </c>
      <c r="R1254" s="111">
        <v>44987</v>
      </c>
      <c r="W1254">
        <v>126</v>
      </c>
      <c r="X1254">
        <v>0</v>
      </c>
      <c r="Y1254">
        <v>0</v>
      </c>
      <c r="Z1254">
        <f t="shared" si="19"/>
        <v>126</v>
      </c>
    </row>
    <row r="1255" spans="1:26">
      <c r="A1255" t="s">
        <v>246</v>
      </c>
      <c r="B1255">
        <v>9900269497</v>
      </c>
      <c r="C1255" t="s">
        <v>2325</v>
      </c>
      <c r="D1255" t="s">
        <v>1527</v>
      </c>
      <c r="E1255" t="s">
        <v>1528</v>
      </c>
      <c r="F1255">
        <v>12147779</v>
      </c>
      <c r="G1255">
        <v>44986</v>
      </c>
      <c r="H1255" t="s">
        <v>3701</v>
      </c>
      <c r="I1255" t="s">
        <v>256</v>
      </c>
      <c r="J1255" t="s">
        <v>249</v>
      </c>
      <c r="K1255" t="s">
        <v>250</v>
      </c>
      <c r="L1255" t="s">
        <v>251</v>
      </c>
      <c r="O1255" s="111">
        <v>44986</v>
      </c>
      <c r="P1255" t="s">
        <v>252</v>
      </c>
      <c r="Q1255" t="s">
        <v>253</v>
      </c>
      <c r="R1255" s="111">
        <v>44987</v>
      </c>
      <c r="W1255">
        <v>4092</v>
      </c>
      <c r="X1255">
        <v>3281.1</v>
      </c>
      <c r="Y1255">
        <v>2415.1999999999998</v>
      </c>
      <c r="Z1255">
        <f t="shared" si="19"/>
        <v>9788.2999999999993</v>
      </c>
    </row>
    <row r="1256" spans="1:26">
      <c r="A1256" t="s">
        <v>246</v>
      </c>
      <c r="B1256">
        <v>10768146461</v>
      </c>
      <c r="C1256" t="s">
        <v>2322</v>
      </c>
      <c r="D1256" t="s">
        <v>1527</v>
      </c>
      <c r="E1256" t="s">
        <v>1528</v>
      </c>
      <c r="F1256">
        <v>12189882</v>
      </c>
      <c r="G1256">
        <v>44987</v>
      </c>
      <c r="H1256" t="s">
        <v>3707</v>
      </c>
      <c r="I1256" t="s">
        <v>255</v>
      </c>
      <c r="J1256" t="s">
        <v>249</v>
      </c>
      <c r="K1256" t="s">
        <v>250</v>
      </c>
      <c r="L1256" t="s">
        <v>251</v>
      </c>
      <c r="O1256" s="111">
        <v>44987</v>
      </c>
      <c r="P1256" t="s">
        <v>252</v>
      </c>
      <c r="Q1256" t="s">
        <v>253</v>
      </c>
      <c r="R1256" s="111">
        <v>44988</v>
      </c>
      <c r="W1256">
        <v>3415.5</v>
      </c>
      <c r="X1256">
        <v>3879.1</v>
      </c>
      <c r="Y1256">
        <v>18388.009999999998</v>
      </c>
      <c r="Z1256">
        <f t="shared" si="19"/>
        <v>25682.61</v>
      </c>
    </row>
    <row r="1257" spans="1:26">
      <c r="A1257" t="s">
        <v>246</v>
      </c>
      <c r="B1257">
        <v>3687478165</v>
      </c>
      <c r="C1257" t="s">
        <v>2356</v>
      </c>
      <c r="D1257" t="s">
        <v>1527</v>
      </c>
      <c r="E1257" t="s">
        <v>1528</v>
      </c>
      <c r="F1257">
        <v>4478218</v>
      </c>
      <c r="G1257">
        <v>44987</v>
      </c>
      <c r="H1257" t="s">
        <v>3695</v>
      </c>
      <c r="I1257" t="s">
        <v>255</v>
      </c>
      <c r="J1257" t="s">
        <v>249</v>
      </c>
      <c r="K1257" t="s">
        <v>250</v>
      </c>
      <c r="L1257" t="s">
        <v>251</v>
      </c>
      <c r="O1257" s="111">
        <v>44987</v>
      </c>
      <c r="P1257" t="s">
        <v>252</v>
      </c>
      <c r="Q1257" t="s">
        <v>253</v>
      </c>
      <c r="R1257" s="111">
        <v>44988</v>
      </c>
      <c r="W1257">
        <v>9246.93</v>
      </c>
      <c r="X1257">
        <v>22464.67</v>
      </c>
      <c r="Y1257">
        <v>17714.43</v>
      </c>
      <c r="Z1257">
        <f t="shared" si="19"/>
        <v>49426.03</v>
      </c>
    </row>
    <row r="1258" spans="1:26">
      <c r="A1258" t="s">
        <v>246</v>
      </c>
      <c r="B1258" t="s">
        <v>2211</v>
      </c>
      <c r="C1258" t="s">
        <v>2212</v>
      </c>
      <c r="D1258" t="s">
        <v>1527</v>
      </c>
      <c r="E1258" t="s">
        <v>1528</v>
      </c>
      <c r="F1258">
        <v>11158760</v>
      </c>
      <c r="G1258">
        <v>44987</v>
      </c>
      <c r="H1258" t="s">
        <v>3697</v>
      </c>
      <c r="I1258" t="s">
        <v>255</v>
      </c>
      <c r="J1258" t="s">
        <v>249</v>
      </c>
      <c r="K1258" t="s">
        <v>250</v>
      </c>
      <c r="L1258" t="s">
        <v>251</v>
      </c>
      <c r="O1258" s="111">
        <v>44987</v>
      </c>
      <c r="P1258" t="s">
        <v>252</v>
      </c>
      <c r="Q1258" t="s">
        <v>253</v>
      </c>
      <c r="R1258" s="111">
        <v>44988</v>
      </c>
      <c r="W1258">
        <v>7103.78</v>
      </c>
      <c r="X1258">
        <v>10050.4</v>
      </c>
      <c r="Y1258">
        <v>9242.9500000000007</v>
      </c>
      <c r="Z1258">
        <f t="shared" si="19"/>
        <v>26397.13</v>
      </c>
    </row>
    <row r="1259" spans="1:26">
      <c r="A1259" t="s">
        <v>246</v>
      </c>
      <c r="B1259">
        <v>3687478165</v>
      </c>
      <c r="C1259" t="s">
        <v>2356</v>
      </c>
      <c r="D1259" t="s">
        <v>1527</v>
      </c>
      <c r="E1259" t="s">
        <v>1528</v>
      </c>
      <c r="F1259">
        <v>12195389</v>
      </c>
      <c r="G1259">
        <v>44988</v>
      </c>
      <c r="H1259" t="s">
        <v>3708</v>
      </c>
      <c r="I1259" t="s">
        <v>255</v>
      </c>
      <c r="J1259" t="s">
        <v>249</v>
      </c>
      <c r="K1259" t="s">
        <v>250</v>
      </c>
      <c r="L1259" t="s">
        <v>251</v>
      </c>
      <c r="O1259" s="111">
        <v>44988</v>
      </c>
      <c r="P1259" t="s">
        <v>252</v>
      </c>
      <c r="Q1259" t="s">
        <v>253</v>
      </c>
      <c r="R1259" s="111">
        <v>44991</v>
      </c>
      <c r="W1259">
        <v>22848</v>
      </c>
      <c r="X1259">
        <v>6484.8</v>
      </c>
      <c r="Y1259">
        <v>11412.1</v>
      </c>
      <c r="Z1259">
        <f t="shared" si="19"/>
        <v>40744.9</v>
      </c>
    </row>
    <row r="1260" spans="1:26">
      <c r="A1260" t="s">
        <v>246</v>
      </c>
      <c r="B1260" t="s">
        <v>2211</v>
      </c>
      <c r="C1260" t="s">
        <v>2212</v>
      </c>
      <c r="D1260" t="s">
        <v>1527</v>
      </c>
      <c r="E1260" t="s">
        <v>1528</v>
      </c>
      <c r="F1260">
        <v>12195426</v>
      </c>
      <c r="G1260">
        <v>44988</v>
      </c>
      <c r="H1260" t="s">
        <v>3709</v>
      </c>
      <c r="I1260" t="s">
        <v>256</v>
      </c>
      <c r="J1260" t="s">
        <v>249</v>
      </c>
      <c r="K1260" t="s">
        <v>250</v>
      </c>
      <c r="L1260" t="s">
        <v>251</v>
      </c>
      <c r="O1260" s="111">
        <v>44988</v>
      </c>
      <c r="P1260" t="s">
        <v>252</v>
      </c>
      <c r="Q1260" t="s">
        <v>253</v>
      </c>
      <c r="R1260" s="111">
        <v>44991</v>
      </c>
      <c r="W1260">
        <v>500.62</v>
      </c>
      <c r="X1260">
        <v>3262.13</v>
      </c>
      <c r="Y1260">
        <v>3210.95</v>
      </c>
      <c r="Z1260">
        <f t="shared" si="19"/>
        <v>6973.7</v>
      </c>
    </row>
    <row r="1261" spans="1:26">
      <c r="A1261" t="s">
        <v>246</v>
      </c>
      <c r="B1261" t="s">
        <v>2211</v>
      </c>
      <c r="C1261" t="s">
        <v>2212</v>
      </c>
      <c r="D1261" t="s">
        <v>1527</v>
      </c>
      <c r="E1261" t="s">
        <v>1528</v>
      </c>
      <c r="F1261">
        <v>12196101</v>
      </c>
      <c r="G1261">
        <v>44991</v>
      </c>
      <c r="H1261" t="s">
        <v>3711</v>
      </c>
      <c r="I1261" t="s">
        <v>255</v>
      </c>
      <c r="J1261" t="s">
        <v>249</v>
      </c>
      <c r="K1261" t="s">
        <v>250</v>
      </c>
      <c r="L1261" t="s">
        <v>251</v>
      </c>
      <c r="O1261" s="111">
        <v>44991</v>
      </c>
      <c r="P1261" t="s">
        <v>252</v>
      </c>
      <c r="Q1261" t="s">
        <v>253</v>
      </c>
      <c r="R1261" s="111">
        <v>44992</v>
      </c>
      <c r="W1261">
        <v>18101.150000000001</v>
      </c>
      <c r="X1261">
        <v>21703.8</v>
      </c>
      <c r="Y1261">
        <v>20915.45</v>
      </c>
      <c r="Z1261">
        <f t="shared" si="19"/>
        <v>60720.399999999994</v>
      </c>
    </row>
    <row r="1262" spans="1:26">
      <c r="A1262" t="s">
        <v>246</v>
      </c>
      <c r="B1262">
        <v>3687478165</v>
      </c>
      <c r="C1262" t="s">
        <v>2356</v>
      </c>
      <c r="D1262" t="s">
        <v>1527</v>
      </c>
      <c r="E1262" t="s">
        <v>1528</v>
      </c>
      <c r="F1262">
        <v>12195820</v>
      </c>
      <c r="G1262">
        <v>44991</v>
      </c>
      <c r="H1262" t="s">
        <v>3710</v>
      </c>
      <c r="I1262" t="s">
        <v>255</v>
      </c>
      <c r="J1262" t="s">
        <v>249</v>
      </c>
      <c r="K1262" t="s">
        <v>250</v>
      </c>
      <c r="L1262" t="s">
        <v>251</v>
      </c>
      <c r="O1262" s="111">
        <v>44991</v>
      </c>
      <c r="P1262" t="s">
        <v>252</v>
      </c>
      <c r="Q1262" t="s">
        <v>253</v>
      </c>
      <c r="R1262" s="111">
        <v>44993</v>
      </c>
      <c r="W1262">
        <v>5200</v>
      </c>
      <c r="X1262">
        <v>15303.01</v>
      </c>
      <c r="Y1262">
        <v>4308</v>
      </c>
      <c r="Z1262">
        <f t="shared" si="19"/>
        <v>24811.010000000002</v>
      </c>
    </row>
    <row r="1263" spans="1:26">
      <c r="A1263" t="s">
        <v>246</v>
      </c>
      <c r="B1263">
        <v>10768146461</v>
      </c>
      <c r="C1263" t="s">
        <v>2322</v>
      </c>
      <c r="D1263" t="s">
        <v>1527</v>
      </c>
      <c r="E1263" t="s">
        <v>1528</v>
      </c>
      <c r="F1263">
        <v>12201593</v>
      </c>
      <c r="G1263">
        <v>44991</v>
      </c>
      <c r="H1263" t="s">
        <v>3712</v>
      </c>
      <c r="I1263" t="s">
        <v>255</v>
      </c>
      <c r="L1263" t="s">
        <v>251</v>
      </c>
      <c r="O1263" s="111">
        <v>44991</v>
      </c>
      <c r="P1263" t="s">
        <v>252</v>
      </c>
      <c r="Q1263" t="s">
        <v>263</v>
      </c>
      <c r="R1263" s="111">
        <v>45001</v>
      </c>
      <c r="W1263">
        <v>256</v>
      </c>
      <c r="X1263">
        <v>0</v>
      </c>
      <c r="Y1263">
        <v>0</v>
      </c>
      <c r="Z1263">
        <f t="shared" si="19"/>
        <v>256</v>
      </c>
    </row>
    <row r="1264" spans="1:26">
      <c r="A1264" t="s">
        <v>246</v>
      </c>
      <c r="B1264">
        <v>9900269497</v>
      </c>
      <c r="C1264" t="s">
        <v>2325</v>
      </c>
      <c r="D1264" t="s">
        <v>1527</v>
      </c>
      <c r="E1264" t="s">
        <v>1528</v>
      </c>
      <c r="F1264">
        <v>12202337</v>
      </c>
      <c r="G1264">
        <v>44992</v>
      </c>
      <c r="H1264" t="s">
        <v>3713</v>
      </c>
      <c r="I1264" t="s">
        <v>255</v>
      </c>
      <c r="J1264" t="s">
        <v>249</v>
      </c>
      <c r="K1264" t="s">
        <v>250</v>
      </c>
      <c r="L1264" t="s">
        <v>251</v>
      </c>
      <c r="O1264" s="111">
        <v>44992</v>
      </c>
      <c r="P1264" t="s">
        <v>252</v>
      </c>
      <c r="Q1264" t="s">
        <v>253</v>
      </c>
      <c r="R1264" s="111">
        <v>44994</v>
      </c>
      <c r="W1264">
        <v>411</v>
      </c>
      <c r="X1264">
        <v>3070</v>
      </c>
      <c r="Y1264">
        <v>3001</v>
      </c>
      <c r="Z1264">
        <f t="shared" si="19"/>
        <v>6482</v>
      </c>
    </row>
    <row r="1265" spans="1:26">
      <c r="A1265" t="s">
        <v>246</v>
      </c>
      <c r="B1265">
        <v>9900269497</v>
      </c>
      <c r="C1265" t="s">
        <v>2325</v>
      </c>
      <c r="D1265" t="s">
        <v>1527</v>
      </c>
      <c r="E1265" t="s">
        <v>1528</v>
      </c>
      <c r="F1265">
        <v>12203631</v>
      </c>
      <c r="G1265">
        <v>44992</v>
      </c>
      <c r="H1265" t="s">
        <v>3714</v>
      </c>
      <c r="I1265" t="s">
        <v>255</v>
      </c>
      <c r="J1265" t="s">
        <v>249</v>
      </c>
      <c r="K1265" t="s">
        <v>250</v>
      </c>
      <c r="L1265" t="s">
        <v>251</v>
      </c>
      <c r="O1265" s="111">
        <v>44992</v>
      </c>
      <c r="P1265" t="s">
        <v>252</v>
      </c>
      <c r="Q1265" t="s">
        <v>282</v>
      </c>
      <c r="R1265" s="111">
        <v>44994</v>
      </c>
      <c r="W1265">
        <v>1041.0999999999999</v>
      </c>
      <c r="X1265">
        <v>0</v>
      </c>
      <c r="Y1265">
        <v>0</v>
      </c>
      <c r="Z1265">
        <f t="shared" si="19"/>
        <v>1041.0999999999999</v>
      </c>
    </row>
    <row r="1266" spans="1:26">
      <c r="A1266" t="s">
        <v>246</v>
      </c>
      <c r="B1266" t="s">
        <v>2211</v>
      </c>
      <c r="C1266" t="s">
        <v>2212</v>
      </c>
      <c r="D1266" t="s">
        <v>1527</v>
      </c>
      <c r="E1266" t="s">
        <v>1528</v>
      </c>
      <c r="F1266">
        <v>12219351</v>
      </c>
      <c r="G1266">
        <v>44995</v>
      </c>
      <c r="H1266" t="s">
        <v>3717</v>
      </c>
      <c r="I1266" t="s">
        <v>255</v>
      </c>
      <c r="J1266" t="s">
        <v>249</v>
      </c>
      <c r="K1266" t="s">
        <v>250</v>
      </c>
      <c r="L1266" t="s">
        <v>251</v>
      </c>
      <c r="O1266" s="111">
        <v>44995</v>
      </c>
      <c r="P1266" t="s">
        <v>252</v>
      </c>
      <c r="Q1266" t="s">
        <v>253</v>
      </c>
      <c r="R1266" s="111">
        <v>44998</v>
      </c>
      <c r="W1266">
        <v>0</v>
      </c>
      <c r="X1266">
        <v>1551.87</v>
      </c>
      <c r="Y1266">
        <v>2464.1</v>
      </c>
      <c r="Z1266">
        <f t="shared" si="19"/>
        <v>4015.97</v>
      </c>
    </row>
    <row r="1267" spans="1:26">
      <c r="A1267" t="s">
        <v>246</v>
      </c>
      <c r="B1267">
        <v>13063629464</v>
      </c>
      <c r="C1267" t="s">
        <v>2340</v>
      </c>
      <c r="D1267" t="s">
        <v>1527</v>
      </c>
      <c r="E1267" t="s">
        <v>1528</v>
      </c>
      <c r="F1267">
        <v>12223742</v>
      </c>
      <c r="G1267">
        <v>44996</v>
      </c>
      <c r="H1267" t="s">
        <v>3718</v>
      </c>
      <c r="I1267" t="s">
        <v>255</v>
      </c>
      <c r="J1267" t="s">
        <v>249</v>
      </c>
      <c r="K1267" t="s">
        <v>250</v>
      </c>
      <c r="L1267" t="s">
        <v>251</v>
      </c>
      <c r="O1267" s="111">
        <v>44998</v>
      </c>
      <c r="P1267" t="s">
        <v>252</v>
      </c>
      <c r="Q1267" t="s">
        <v>253</v>
      </c>
      <c r="R1267" s="111">
        <v>44999</v>
      </c>
      <c r="W1267">
        <v>1984</v>
      </c>
      <c r="X1267">
        <v>87</v>
      </c>
      <c r="Y1267">
        <v>220</v>
      </c>
      <c r="Z1267">
        <f t="shared" si="19"/>
        <v>2291</v>
      </c>
    </row>
    <row r="1268" spans="1:26">
      <c r="A1268" t="s">
        <v>246</v>
      </c>
      <c r="B1268">
        <v>3687478165</v>
      </c>
      <c r="C1268" t="s">
        <v>2356</v>
      </c>
      <c r="D1268" t="s">
        <v>1527</v>
      </c>
      <c r="E1268" t="s">
        <v>1528</v>
      </c>
      <c r="F1268">
        <v>12224597</v>
      </c>
      <c r="G1268">
        <v>44998</v>
      </c>
      <c r="H1268" t="s">
        <v>3719</v>
      </c>
      <c r="I1268" t="s">
        <v>255</v>
      </c>
      <c r="L1268" t="s">
        <v>251</v>
      </c>
      <c r="O1268" s="111">
        <v>44998</v>
      </c>
      <c r="P1268" t="s">
        <v>252</v>
      </c>
      <c r="Q1268" t="s">
        <v>263</v>
      </c>
      <c r="R1268" s="111">
        <v>44999</v>
      </c>
      <c r="W1268">
        <v>100</v>
      </c>
      <c r="X1268">
        <v>0</v>
      </c>
      <c r="Y1268">
        <v>0</v>
      </c>
      <c r="Z1268">
        <f t="shared" si="19"/>
        <v>100</v>
      </c>
    </row>
    <row r="1269" spans="1:26">
      <c r="A1269" t="s">
        <v>246</v>
      </c>
      <c r="B1269">
        <v>80617492468</v>
      </c>
      <c r="C1269" t="s">
        <v>2152</v>
      </c>
      <c r="D1269" t="s">
        <v>1527</v>
      </c>
      <c r="E1269" t="s">
        <v>1528</v>
      </c>
      <c r="F1269">
        <v>12061110</v>
      </c>
      <c r="G1269">
        <v>44998</v>
      </c>
      <c r="H1269" t="s">
        <v>3700</v>
      </c>
      <c r="I1269" t="s">
        <v>255</v>
      </c>
      <c r="J1269" t="s">
        <v>249</v>
      </c>
      <c r="K1269" t="s">
        <v>250</v>
      </c>
      <c r="L1269" t="s">
        <v>251</v>
      </c>
      <c r="O1269" s="111">
        <v>44998</v>
      </c>
      <c r="P1269" t="s">
        <v>252</v>
      </c>
      <c r="Q1269" t="s">
        <v>253</v>
      </c>
      <c r="R1269" s="111">
        <v>44999</v>
      </c>
      <c r="W1269">
        <v>12650.17</v>
      </c>
      <c r="X1269">
        <v>15022.25</v>
      </c>
      <c r="Y1269">
        <v>21371.35</v>
      </c>
      <c r="Z1269">
        <f t="shared" si="19"/>
        <v>49043.77</v>
      </c>
    </row>
    <row r="1270" spans="1:26">
      <c r="A1270" t="s">
        <v>246</v>
      </c>
      <c r="B1270">
        <v>80617492468</v>
      </c>
      <c r="C1270" t="s">
        <v>2152</v>
      </c>
      <c r="D1270" t="s">
        <v>1527</v>
      </c>
      <c r="E1270" t="s">
        <v>1528</v>
      </c>
      <c r="F1270">
        <v>12209110</v>
      </c>
      <c r="G1270">
        <v>45000</v>
      </c>
      <c r="H1270" t="s">
        <v>3716</v>
      </c>
      <c r="I1270" t="s">
        <v>255</v>
      </c>
      <c r="J1270" t="s">
        <v>249</v>
      </c>
      <c r="K1270" t="s">
        <v>250</v>
      </c>
      <c r="L1270" t="s">
        <v>251</v>
      </c>
      <c r="O1270" s="111">
        <v>45000</v>
      </c>
      <c r="P1270" t="s">
        <v>252</v>
      </c>
      <c r="Q1270" t="s">
        <v>253</v>
      </c>
      <c r="R1270" s="111">
        <v>45001</v>
      </c>
      <c r="W1270">
        <v>3283</v>
      </c>
      <c r="X1270">
        <v>12126</v>
      </c>
      <c r="Y1270">
        <v>11946</v>
      </c>
      <c r="Z1270">
        <f t="shared" si="19"/>
        <v>27355</v>
      </c>
    </row>
    <row r="1271" spans="1:26">
      <c r="A1271" t="s">
        <v>246</v>
      </c>
      <c r="B1271">
        <v>70322894441</v>
      </c>
      <c r="C1271" t="s">
        <v>2328</v>
      </c>
      <c r="D1271" t="s">
        <v>1527</v>
      </c>
      <c r="E1271" t="s">
        <v>1528</v>
      </c>
      <c r="F1271">
        <v>12237039</v>
      </c>
      <c r="G1271">
        <v>45000</v>
      </c>
      <c r="H1271" t="s">
        <v>3722</v>
      </c>
      <c r="I1271" t="s">
        <v>255</v>
      </c>
      <c r="J1271" t="s">
        <v>249</v>
      </c>
      <c r="K1271" t="s">
        <v>250</v>
      </c>
      <c r="L1271" t="s">
        <v>251</v>
      </c>
      <c r="O1271" s="111">
        <v>45000</v>
      </c>
      <c r="P1271" t="s">
        <v>252</v>
      </c>
      <c r="Q1271" t="s">
        <v>282</v>
      </c>
      <c r="R1271" s="111">
        <v>45001</v>
      </c>
      <c r="W1271">
        <v>107</v>
      </c>
      <c r="X1271">
        <v>0</v>
      </c>
      <c r="Y1271">
        <v>0</v>
      </c>
      <c r="Z1271">
        <f t="shared" si="19"/>
        <v>107</v>
      </c>
    </row>
    <row r="1272" spans="1:26">
      <c r="A1272" t="s">
        <v>246</v>
      </c>
      <c r="B1272">
        <v>80617492468</v>
      </c>
      <c r="C1272" t="s">
        <v>2152</v>
      </c>
      <c r="D1272" t="s">
        <v>1527</v>
      </c>
      <c r="E1272" t="s">
        <v>1528</v>
      </c>
      <c r="F1272">
        <v>12208854</v>
      </c>
      <c r="G1272">
        <v>45001</v>
      </c>
      <c r="H1272" t="s">
        <v>3715</v>
      </c>
      <c r="I1272" t="s">
        <v>255</v>
      </c>
      <c r="L1272" t="s">
        <v>251</v>
      </c>
      <c r="O1272" s="111">
        <v>45001</v>
      </c>
      <c r="P1272" t="s">
        <v>252</v>
      </c>
      <c r="Q1272" t="s">
        <v>253</v>
      </c>
      <c r="R1272" s="111">
        <v>45002</v>
      </c>
      <c r="W1272">
        <v>8475.02</v>
      </c>
      <c r="X1272">
        <v>2790</v>
      </c>
      <c r="Y1272">
        <v>250</v>
      </c>
      <c r="Z1272">
        <f t="shared" si="19"/>
        <v>11515.02</v>
      </c>
    </row>
    <row r="1273" spans="1:26">
      <c r="A1273" t="s">
        <v>246</v>
      </c>
      <c r="B1273" t="s">
        <v>2211</v>
      </c>
      <c r="C1273" t="s">
        <v>2212</v>
      </c>
      <c r="D1273" t="s">
        <v>1527</v>
      </c>
      <c r="E1273" t="s">
        <v>1528</v>
      </c>
      <c r="F1273">
        <v>12231847</v>
      </c>
      <c r="G1273">
        <v>45001</v>
      </c>
      <c r="H1273" t="s">
        <v>3721</v>
      </c>
      <c r="I1273" t="s">
        <v>255</v>
      </c>
      <c r="J1273" t="s">
        <v>249</v>
      </c>
      <c r="K1273" t="s">
        <v>250</v>
      </c>
      <c r="L1273" t="s">
        <v>251</v>
      </c>
      <c r="O1273" s="111">
        <v>45001</v>
      </c>
      <c r="P1273" t="s">
        <v>252</v>
      </c>
      <c r="Q1273" t="s">
        <v>253</v>
      </c>
      <c r="R1273" s="111">
        <v>45003</v>
      </c>
      <c r="W1273">
        <v>9495.8799999999992</v>
      </c>
      <c r="X1273">
        <v>15398.74</v>
      </c>
      <c r="Y1273">
        <v>8693.25</v>
      </c>
      <c r="Z1273">
        <f t="shared" si="19"/>
        <v>33587.869999999995</v>
      </c>
    </row>
    <row r="1274" spans="1:26">
      <c r="A1274" t="s">
        <v>246</v>
      </c>
      <c r="B1274">
        <v>9900269497</v>
      </c>
      <c r="C1274" t="s">
        <v>2325</v>
      </c>
      <c r="D1274" t="s">
        <v>1527</v>
      </c>
      <c r="E1274" t="s">
        <v>1528</v>
      </c>
      <c r="F1274">
        <v>12241476</v>
      </c>
      <c r="G1274">
        <v>45001</v>
      </c>
      <c r="H1274" t="s">
        <v>3723</v>
      </c>
      <c r="I1274" t="s">
        <v>255</v>
      </c>
      <c r="J1274" t="s">
        <v>249</v>
      </c>
      <c r="K1274" t="s">
        <v>250</v>
      </c>
      <c r="L1274" t="s">
        <v>251</v>
      </c>
      <c r="O1274" s="111">
        <v>45001</v>
      </c>
      <c r="P1274" t="s">
        <v>252</v>
      </c>
      <c r="Q1274" t="s">
        <v>257</v>
      </c>
      <c r="R1274" s="111">
        <v>45002</v>
      </c>
      <c r="W1274">
        <v>0</v>
      </c>
      <c r="X1274">
        <v>0</v>
      </c>
      <c r="Y1274">
        <v>0</v>
      </c>
      <c r="Z1274">
        <f t="shared" si="19"/>
        <v>0</v>
      </c>
    </row>
    <row r="1275" spans="1:26">
      <c r="A1275" t="s">
        <v>246</v>
      </c>
      <c r="B1275">
        <v>9900269497</v>
      </c>
      <c r="C1275" t="s">
        <v>2325</v>
      </c>
      <c r="D1275" t="s">
        <v>1527</v>
      </c>
      <c r="E1275" t="s">
        <v>1528</v>
      </c>
      <c r="F1275">
        <v>12246984</v>
      </c>
      <c r="G1275">
        <v>45002</v>
      </c>
      <c r="H1275" t="s">
        <v>3724</v>
      </c>
      <c r="I1275" t="s">
        <v>255</v>
      </c>
      <c r="J1275" t="s">
        <v>249</v>
      </c>
      <c r="K1275" t="s">
        <v>250</v>
      </c>
      <c r="L1275" t="s">
        <v>251</v>
      </c>
      <c r="O1275" s="111">
        <v>45002</v>
      </c>
      <c r="P1275" t="s">
        <v>252</v>
      </c>
      <c r="Q1275" t="s">
        <v>282</v>
      </c>
      <c r="R1275" s="111">
        <v>45003</v>
      </c>
      <c r="W1275">
        <v>910.5</v>
      </c>
      <c r="X1275">
        <v>352.5</v>
      </c>
      <c r="Y1275">
        <v>0</v>
      </c>
      <c r="Z1275">
        <f t="shared" si="19"/>
        <v>1263</v>
      </c>
    </row>
    <row r="1276" spans="1:26">
      <c r="A1276" t="s">
        <v>246</v>
      </c>
      <c r="B1276">
        <v>13063629464</v>
      </c>
      <c r="C1276" t="s">
        <v>2340</v>
      </c>
      <c r="D1276" t="s">
        <v>1527</v>
      </c>
      <c r="E1276" t="s">
        <v>1528</v>
      </c>
      <c r="F1276">
        <v>12165205</v>
      </c>
      <c r="G1276">
        <v>45002</v>
      </c>
      <c r="H1276" t="s">
        <v>3702</v>
      </c>
      <c r="I1276" t="s">
        <v>255</v>
      </c>
      <c r="J1276" t="s">
        <v>249</v>
      </c>
      <c r="K1276" t="s">
        <v>250</v>
      </c>
      <c r="L1276" t="s">
        <v>251</v>
      </c>
      <c r="O1276" s="111">
        <v>45002</v>
      </c>
      <c r="P1276" t="s">
        <v>252</v>
      </c>
      <c r="Q1276" t="s">
        <v>257</v>
      </c>
      <c r="R1276" s="111">
        <v>45005</v>
      </c>
      <c r="W1276">
        <v>0</v>
      </c>
      <c r="X1276">
        <v>0</v>
      </c>
      <c r="Y1276">
        <v>0</v>
      </c>
      <c r="Z1276">
        <f t="shared" si="19"/>
        <v>0</v>
      </c>
    </row>
    <row r="1277" spans="1:26">
      <c r="A1277" t="s">
        <v>246</v>
      </c>
      <c r="B1277" t="s">
        <v>2211</v>
      </c>
      <c r="C1277" t="s">
        <v>2212</v>
      </c>
      <c r="D1277" t="s">
        <v>1527</v>
      </c>
      <c r="E1277" t="s">
        <v>1528</v>
      </c>
      <c r="F1277">
        <v>11608977</v>
      </c>
      <c r="G1277">
        <v>45006</v>
      </c>
      <c r="H1277" t="s">
        <v>3698</v>
      </c>
      <c r="I1277" t="s">
        <v>255</v>
      </c>
      <c r="J1277" t="s">
        <v>249</v>
      </c>
      <c r="K1277" t="s">
        <v>250</v>
      </c>
      <c r="L1277" t="s">
        <v>251</v>
      </c>
      <c r="O1277" s="111">
        <v>45006</v>
      </c>
      <c r="P1277" t="s">
        <v>252</v>
      </c>
      <c r="Q1277" t="s">
        <v>257</v>
      </c>
      <c r="R1277" s="111">
        <v>45007</v>
      </c>
      <c r="W1277">
        <v>0</v>
      </c>
      <c r="X1277">
        <v>0</v>
      </c>
      <c r="Y1277">
        <v>0</v>
      </c>
      <c r="Z1277">
        <f t="shared" si="19"/>
        <v>0</v>
      </c>
    </row>
    <row r="1278" spans="1:26">
      <c r="A1278" t="s">
        <v>246</v>
      </c>
      <c r="B1278">
        <v>13063629464</v>
      </c>
      <c r="C1278" t="s">
        <v>2340</v>
      </c>
      <c r="D1278" t="s">
        <v>1527</v>
      </c>
      <c r="E1278" t="s">
        <v>1528</v>
      </c>
      <c r="F1278">
        <v>12261385</v>
      </c>
      <c r="G1278">
        <v>45006</v>
      </c>
      <c r="H1278" t="s">
        <v>3727</v>
      </c>
      <c r="I1278" t="s">
        <v>255</v>
      </c>
      <c r="L1278" t="s">
        <v>251</v>
      </c>
      <c r="O1278" s="111">
        <v>45006</v>
      </c>
      <c r="P1278" t="s">
        <v>252</v>
      </c>
      <c r="Q1278" t="s">
        <v>263</v>
      </c>
      <c r="R1278" s="111">
        <v>45007</v>
      </c>
      <c r="W1278">
        <v>63</v>
      </c>
      <c r="X1278">
        <v>0</v>
      </c>
      <c r="Y1278">
        <v>0</v>
      </c>
      <c r="Z1278">
        <f t="shared" si="19"/>
        <v>63</v>
      </c>
    </row>
    <row r="1279" spans="1:26">
      <c r="A1279" t="s">
        <v>246</v>
      </c>
      <c r="B1279">
        <v>10768146461</v>
      </c>
      <c r="C1279" t="s">
        <v>2322</v>
      </c>
      <c r="D1279" t="s">
        <v>1527</v>
      </c>
      <c r="E1279" t="s">
        <v>1528</v>
      </c>
      <c r="F1279">
        <v>12261673</v>
      </c>
      <c r="G1279">
        <v>45006</v>
      </c>
      <c r="H1279" t="s">
        <v>3728</v>
      </c>
      <c r="I1279" t="s">
        <v>255</v>
      </c>
      <c r="J1279" t="s">
        <v>249</v>
      </c>
      <c r="K1279" t="s">
        <v>250</v>
      </c>
      <c r="L1279" t="s">
        <v>251</v>
      </c>
      <c r="O1279" s="111">
        <v>45006</v>
      </c>
      <c r="P1279" t="s">
        <v>252</v>
      </c>
      <c r="Q1279" t="s">
        <v>253</v>
      </c>
      <c r="R1279" s="111">
        <v>45007</v>
      </c>
      <c r="W1279">
        <v>190</v>
      </c>
      <c r="X1279">
        <v>801</v>
      </c>
      <c r="Y1279">
        <v>388</v>
      </c>
      <c r="Z1279">
        <f t="shared" si="19"/>
        <v>1379</v>
      </c>
    </row>
    <row r="1280" spans="1:26">
      <c r="A1280" t="s">
        <v>246</v>
      </c>
      <c r="B1280" t="s">
        <v>2211</v>
      </c>
      <c r="C1280" t="s">
        <v>2212</v>
      </c>
      <c r="D1280" t="s">
        <v>1527</v>
      </c>
      <c r="E1280" t="s">
        <v>1528</v>
      </c>
      <c r="F1280">
        <v>12261018</v>
      </c>
      <c r="G1280">
        <v>45007</v>
      </c>
      <c r="H1280" t="s">
        <v>3726</v>
      </c>
      <c r="I1280" t="s">
        <v>255</v>
      </c>
      <c r="J1280" t="s">
        <v>249</v>
      </c>
      <c r="K1280" t="s">
        <v>250</v>
      </c>
      <c r="L1280" t="s">
        <v>251</v>
      </c>
      <c r="O1280" s="111">
        <v>45009</v>
      </c>
      <c r="P1280" t="s">
        <v>252</v>
      </c>
      <c r="Q1280" t="s">
        <v>253</v>
      </c>
      <c r="R1280" s="111">
        <v>45012</v>
      </c>
      <c r="W1280">
        <v>1</v>
      </c>
      <c r="X1280">
        <v>306</v>
      </c>
      <c r="Y1280">
        <v>417</v>
      </c>
      <c r="Z1280">
        <f t="shared" si="19"/>
        <v>724</v>
      </c>
    </row>
    <row r="1281" spans="1:26">
      <c r="A1281" t="s">
        <v>246</v>
      </c>
      <c r="B1281">
        <v>70322894441</v>
      </c>
      <c r="C1281" t="s">
        <v>2328</v>
      </c>
      <c r="D1281" t="s">
        <v>1527</v>
      </c>
      <c r="E1281" t="s">
        <v>1528</v>
      </c>
      <c r="F1281">
        <v>12265342</v>
      </c>
      <c r="G1281">
        <v>45007</v>
      </c>
      <c r="H1281" t="s">
        <v>3729</v>
      </c>
      <c r="I1281" t="s">
        <v>260</v>
      </c>
      <c r="L1281" t="s">
        <v>251</v>
      </c>
      <c r="O1281" s="111">
        <v>45007</v>
      </c>
      <c r="P1281" t="s">
        <v>252</v>
      </c>
      <c r="Q1281" t="s">
        <v>263</v>
      </c>
      <c r="R1281" s="111">
        <v>45008</v>
      </c>
      <c r="W1281">
        <v>172</v>
      </c>
      <c r="X1281">
        <v>0</v>
      </c>
      <c r="Y1281">
        <v>0</v>
      </c>
      <c r="Z1281">
        <f t="shared" si="19"/>
        <v>172</v>
      </c>
    </row>
    <row r="1282" spans="1:26">
      <c r="A1282" t="s">
        <v>246</v>
      </c>
      <c r="B1282">
        <v>13063629464</v>
      </c>
      <c r="C1282" t="s">
        <v>2340</v>
      </c>
      <c r="D1282" t="s">
        <v>1527</v>
      </c>
      <c r="E1282" t="s">
        <v>1528</v>
      </c>
      <c r="F1282">
        <v>12272430</v>
      </c>
      <c r="G1282">
        <v>45008</v>
      </c>
      <c r="H1282" t="s">
        <v>3730</v>
      </c>
      <c r="I1282" t="s">
        <v>255</v>
      </c>
      <c r="J1282" t="s">
        <v>249</v>
      </c>
      <c r="K1282" t="s">
        <v>250</v>
      </c>
      <c r="L1282" t="s">
        <v>251</v>
      </c>
      <c r="O1282" s="111">
        <v>45008</v>
      </c>
      <c r="P1282" t="s">
        <v>252</v>
      </c>
      <c r="Q1282" t="s">
        <v>257</v>
      </c>
      <c r="R1282" s="111">
        <v>45010</v>
      </c>
      <c r="W1282">
        <v>0</v>
      </c>
      <c r="X1282">
        <v>0</v>
      </c>
      <c r="Y1282">
        <v>0</v>
      </c>
      <c r="Z1282">
        <f t="shared" si="19"/>
        <v>0</v>
      </c>
    </row>
    <row r="1283" spans="1:26">
      <c r="A1283" t="s">
        <v>246</v>
      </c>
      <c r="B1283">
        <v>9900269497</v>
      </c>
      <c r="C1283" t="s">
        <v>2325</v>
      </c>
      <c r="D1283" t="s">
        <v>1527</v>
      </c>
      <c r="E1283" t="s">
        <v>1528</v>
      </c>
      <c r="F1283">
        <v>12276511</v>
      </c>
      <c r="G1283">
        <v>45009</v>
      </c>
      <c r="H1283" t="s">
        <v>3731</v>
      </c>
      <c r="I1283" t="s">
        <v>255</v>
      </c>
      <c r="J1283" t="s">
        <v>249</v>
      </c>
      <c r="K1283" t="s">
        <v>250</v>
      </c>
      <c r="L1283" t="s">
        <v>251</v>
      </c>
      <c r="O1283" s="111">
        <v>45009</v>
      </c>
      <c r="P1283" t="s">
        <v>252</v>
      </c>
      <c r="Q1283" t="s">
        <v>253</v>
      </c>
      <c r="R1283" s="111">
        <v>45012</v>
      </c>
      <c r="W1283">
        <v>591.87</v>
      </c>
      <c r="X1283">
        <v>6219.9</v>
      </c>
      <c r="Y1283">
        <v>6274.4</v>
      </c>
      <c r="Z1283">
        <f t="shared" ref="Z1283:Z1346" si="20">SUM(W1283:Y1283)</f>
        <v>13086.169999999998</v>
      </c>
    </row>
    <row r="1284" spans="1:26">
      <c r="A1284" t="s">
        <v>246</v>
      </c>
      <c r="B1284">
        <v>9900269497</v>
      </c>
      <c r="C1284" t="s">
        <v>2325</v>
      </c>
      <c r="D1284" t="s">
        <v>1527</v>
      </c>
      <c r="E1284" t="s">
        <v>1528</v>
      </c>
      <c r="F1284">
        <v>12276769</v>
      </c>
      <c r="G1284">
        <v>45009</v>
      </c>
      <c r="H1284" t="s">
        <v>3732</v>
      </c>
      <c r="I1284" t="s">
        <v>255</v>
      </c>
      <c r="J1284" t="s">
        <v>249</v>
      </c>
      <c r="K1284" t="s">
        <v>250</v>
      </c>
      <c r="L1284" t="s">
        <v>251</v>
      </c>
      <c r="O1284" s="111">
        <v>45009</v>
      </c>
      <c r="P1284" t="s">
        <v>252</v>
      </c>
      <c r="Q1284" t="s">
        <v>282</v>
      </c>
      <c r="R1284" s="111">
        <v>45012</v>
      </c>
      <c r="W1284">
        <v>0</v>
      </c>
      <c r="X1284">
        <v>73</v>
      </c>
      <c r="Y1284">
        <v>0</v>
      </c>
      <c r="Z1284">
        <f t="shared" si="20"/>
        <v>73</v>
      </c>
    </row>
    <row r="1285" spans="1:26">
      <c r="A1285" t="s">
        <v>246</v>
      </c>
      <c r="B1285" t="s">
        <v>2211</v>
      </c>
      <c r="C1285" t="s">
        <v>2212</v>
      </c>
      <c r="D1285" t="s">
        <v>1527</v>
      </c>
      <c r="E1285" t="s">
        <v>1528</v>
      </c>
      <c r="F1285">
        <v>12280727</v>
      </c>
      <c r="G1285">
        <v>45010</v>
      </c>
      <c r="H1285" t="s">
        <v>3733</v>
      </c>
      <c r="I1285" t="s">
        <v>255</v>
      </c>
      <c r="J1285" t="s">
        <v>249</v>
      </c>
      <c r="K1285" t="s">
        <v>250</v>
      </c>
      <c r="L1285" t="s">
        <v>251</v>
      </c>
      <c r="O1285" s="111">
        <v>45010</v>
      </c>
      <c r="P1285" t="s">
        <v>252</v>
      </c>
      <c r="Q1285" t="s">
        <v>257</v>
      </c>
      <c r="R1285" s="111">
        <v>45012</v>
      </c>
      <c r="W1285">
        <v>0</v>
      </c>
      <c r="X1285">
        <v>0</v>
      </c>
      <c r="Y1285">
        <v>0</v>
      </c>
      <c r="Z1285">
        <f t="shared" si="20"/>
        <v>0</v>
      </c>
    </row>
    <row r="1286" spans="1:26">
      <c r="A1286" t="s">
        <v>246</v>
      </c>
      <c r="B1286" t="s">
        <v>2211</v>
      </c>
      <c r="C1286" t="s">
        <v>2212</v>
      </c>
      <c r="D1286" t="s">
        <v>1527</v>
      </c>
      <c r="E1286" t="s">
        <v>1528</v>
      </c>
      <c r="F1286">
        <v>12288611</v>
      </c>
      <c r="G1286">
        <v>45013</v>
      </c>
      <c r="H1286" t="s">
        <v>3735</v>
      </c>
      <c r="I1286" t="s">
        <v>255</v>
      </c>
      <c r="J1286" t="s">
        <v>249</v>
      </c>
      <c r="K1286" t="s">
        <v>250</v>
      </c>
      <c r="L1286" t="s">
        <v>251</v>
      </c>
      <c r="O1286" s="111">
        <v>45013</v>
      </c>
      <c r="P1286" t="s">
        <v>252</v>
      </c>
      <c r="Q1286" t="s">
        <v>253</v>
      </c>
      <c r="R1286" s="111">
        <v>45014</v>
      </c>
      <c r="W1286">
        <v>0</v>
      </c>
      <c r="X1286">
        <v>0</v>
      </c>
      <c r="Y1286">
        <v>10</v>
      </c>
      <c r="Z1286">
        <f t="shared" si="20"/>
        <v>10</v>
      </c>
    </row>
    <row r="1287" spans="1:26">
      <c r="A1287" t="s">
        <v>246</v>
      </c>
      <c r="B1287" t="s">
        <v>2211</v>
      </c>
      <c r="C1287" t="s">
        <v>2212</v>
      </c>
      <c r="D1287" t="s">
        <v>1527</v>
      </c>
      <c r="E1287" t="s">
        <v>1528</v>
      </c>
      <c r="F1287">
        <v>12290999</v>
      </c>
      <c r="G1287">
        <v>45013</v>
      </c>
      <c r="H1287" t="s">
        <v>3736</v>
      </c>
      <c r="I1287" t="s">
        <v>255</v>
      </c>
      <c r="J1287" t="s">
        <v>249</v>
      </c>
      <c r="K1287" t="s">
        <v>250</v>
      </c>
      <c r="L1287" t="s">
        <v>251</v>
      </c>
      <c r="O1287" s="111">
        <v>45014</v>
      </c>
      <c r="P1287" t="s">
        <v>252</v>
      </c>
      <c r="Q1287" t="s">
        <v>257</v>
      </c>
      <c r="R1287" s="111"/>
      <c r="W1287">
        <v>0</v>
      </c>
      <c r="X1287">
        <v>0</v>
      </c>
      <c r="Y1287">
        <v>0</v>
      </c>
      <c r="Z1287">
        <f t="shared" si="20"/>
        <v>0</v>
      </c>
    </row>
    <row r="1288" spans="1:26">
      <c r="A1288" t="s">
        <v>246</v>
      </c>
      <c r="B1288">
        <v>80617492468</v>
      </c>
      <c r="C1288" t="s">
        <v>2152</v>
      </c>
      <c r="D1288" t="s">
        <v>1527</v>
      </c>
      <c r="E1288" t="s">
        <v>1528</v>
      </c>
      <c r="F1288">
        <v>12288326</v>
      </c>
      <c r="G1288">
        <v>45015</v>
      </c>
      <c r="H1288" t="s">
        <v>3734</v>
      </c>
      <c r="I1288" t="s">
        <v>255</v>
      </c>
      <c r="J1288" t="s">
        <v>249</v>
      </c>
      <c r="K1288" t="s">
        <v>250</v>
      </c>
      <c r="L1288" t="s">
        <v>251</v>
      </c>
      <c r="O1288" s="111">
        <v>45015</v>
      </c>
      <c r="P1288" t="s">
        <v>252</v>
      </c>
      <c r="Q1288" t="s">
        <v>253</v>
      </c>
      <c r="R1288" s="111">
        <v>45019</v>
      </c>
      <c r="W1288">
        <v>0</v>
      </c>
      <c r="X1288">
        <v>530</v>
      </c>
      <c r="Y1288">
        <v>4800</v>
      </c>
      <c r="Z1288">
        <f t="shared" si="20"/>
        <v>5330</v>
      </c>
    </row>
    <row r="1289" spans="1:26">
      <c r="A1289" t="s">
        <v>246</v>
      </c>
      <c r="B1289">
        <v>10768146461</v>
      </c>
      <c r="C1289" t="s">
        <v>2322</v>
      </c>
      <c r="D1289" t="s">
        <v>1527</v>
      </c>
      <c r="E1289" t="s">
        <v>1528</v>
      </c>
      <c r="F1289">
        <v>12248632</v>
      </c>
      <c r="G1289">
        <v>45015</v>
      </c>
      <c r="H1289" t="s">
        <v>3725</v>
      </c>
      <c r="I1289" t="s">
        <v>255</v>
      </c>
      <c r="J1289" t="s">
        <v>249</v>
      </c>
      <c r="K1289" t="s">
        <v>250</v>
      </c>
      <c r="L1289" t="s">
        <v>251</v>
      </c>
      <c r="O1289" s="111">
        <v>45015</v>
      </c>
      <c r="P1289" t="s">
        <v>252</v>
      </c>
      <c r="Q1289" t="s">
        <v>282</v>
      </c>
      <c r="R1289" s="111">
        <v>45016</v>
      </c>
      <c r="W1289">
        <v>70</v>
      </c>
      <c r="X1289">
        <v>599</v>
      </c>
      <c r="Y1289">
        <v>0</v>
      </c>
      <c r="Z1289">
        <f t="shared" si="20"/>
        <v>669</v>
      </c>
    </row>
    <row r="1290" spans="1:26">
      <c r="A1290" t="s">
        <v>246</v>
      </c>
      <c r="B1290">
        <v>9900269497</v>
      </c>
      <c r="C1290" t="s">
        <v>2325</v>
      </c>
      <c r="D1290" t="s">
        <v>1527</v>
      </c>
      <c r="E1290" t="s">
        <v>1528</v>
      </c>
      <c r="F1290">
        <v>12325817</v>
      </c>
      <c r="G1290">
        <v>45019</v>
      </c>
      <c r="H1290" t="s">
        <v>4624</v>
      </c>
      <c r="I1290" t="s">
        <v>255</v>
      </c>
      <c r="J1290" t="s">
        <v>249</v>
      </c>
      <c r="K1290" t="s">
        <v>250</v>
      </c>
      <c r="L1290" t="s">
        <v>251</v>
      </c>
      <c r="O1290" s="111">
        <v>45020</v>
      </c>
      <c r="P1290" t="s">
        <v>252</v>
      </c>
      <c r="Q1290" t="s">
        <v>253</v>
      </c>
      <c r="R1290" s="111">
        <v>45021</v>
      </c>
      <c r="W1290">
        <v>0</v>
      </c>
      <c r="X1290">
        <v>140</v>
      </c>
      <c r="Y1290">
        <v>18</v>
      </c>
      <c r="Z1290">
        <f t="shared" si="20"/>
        <v>158</v>
      </c>
    </row>
    <row r="1291" spans="1:26">
      <c r="A1291" t="s">
        <v>246</v>
      </c>
      <c r="B1291">
        <v>71439012458</v>
      </c>
      <c r="C1291" t="s">
        <v>4134</v>
      </c>
      <c r="D1291" t="s">
        <v>1527</v>
      </c>
      <c r="E1291" t="s">
        <v>1528</v>
      </c>
      <c r="F1291">
        <v>12326892</v>
      </c>
      <c r="G1291">
        <v>45020</v>
      </c>
      <c r="H1291" t="s">
        <v>4625</v>
      </c>
      <c r="I1291" t="s">
        <v>260</v>
      </c>
      <c r="L1291" t="s">
        <v>251</v>
      </c>
      <c r="O1291" s="111">
        <v>45020</v>
      </c>
      <c r="P1291" t="s">
        <v>252</v>
      </c>
      <c r="Q1291" t="s">
        <v>263</v>
      </c>
      <c r="R1291" s="111">
        <v>45021</v>
      </c>
      <c r="W1291">
        <v>0</v>
      </c>
      <c r="X1291">
        <v>100.01</v>
      </c>
      <c r="Y1291">
        <v>0</v>
      </c>
      <c r="Z1291">
        <f t="shared" si="20"/>
        <v>100.01</v>
      </c>
    </row>
    <row r="1292" spans="1:26">
      <c r="A1292" t="s">
        <v>246</v>
      </c>
      <c r="B1292">
        <v>10768146461</v>
      </c>
      <c r="C1292" t="s">
        <v>2322</v>
      </c>
      <c r="D1292" t="s">
        <v>1527</v>
      </c>
      <c r="E1292" t="s">
        <v>1528</v>
      </c>
      <c r="F1292">
        <v>10910390</v>
      </c>
      <c r="G1292">
        <v>45021</v>
      </c>
      <c r="H1292" t="s">
        <v>4626</v>
      </c>
      <c r="I1292" t="s">
        <v>260</v>
      </c>
      <c r="J1292" t="s">
        <v>249</v>
      </c>
      <c r="K1292" t="s">
        <v>250</v>
      </c>
      <c r="L1292" t="s">
        <v>251</v>
      </c>
      <c r="O1292" s="111">
        <v>45021</v>
      </c>
      <c r="P1292" t="s">
        <v>252</v>
      </c>
      <c r="Q1292" t="s">
        <v>282</v>
      </c>
      <c r="R1292" s="111"/>
      <c r="W1292">
        <v>0</v>
      </c>
      <c r="X1292">
        <v>0</v>
      </c>
      <c r="Y1292">
        <v>0</v>
      </c>
      <c r="Z1292">
        <f t="shared" si="20"/>
        <v>0</v>
      </c>
    </row>
    <row r="1293" spans="1:26">
      <c r="A1293" t="s">
        <v>246</v>
      </c>
      <c r="B1293">
        <v>71439012458</v>
      </c>
      <c r="C1293" t="s">
        <v>4134</v>
      </c>
      <c r="D1293" t="s">
        <v>1527</v>
      </c>
      <c r="E1293" t="s">
        <v>1528</v>
      </c>
      <c r="F1293">
        <v>11292186</v>
      </c>
      <c r="G1293">
        <v>45029</v>
      </c>
      <c r="H1293" t="s">
        <v>4627</v>
      </c>
      <c r="I1293" t="s">
        <v>248</v>
      </c>
      <c r="J1293" t="s">
        <v>249</v>
      </c>
      <c r="K1293" t="s">
        <v>250</v>
      </c>
      <c r="L1293" t="s">
        <v>251</v>
      </c>
      <c r="O1293" s="111">
        <v>45029</v>
      </c>
      <c r="P1293" t="s">
        <v>252</v>
      </c>
      <c r="Q1293" t="s">
        <v>253</v>
      </c>
      <c r="R1293" s="111">
        <v>45035</v>
      </c>
      <c r="W1293">
        <v>0</v>
      </c>
      <c r="X1293">
        <v>1246.5</v>
      </c>
      <c r="Y1293">
        <v>5511.5</v>
      </c>
      <c r="Z1293">
        <f t="shared" si="20"/>
        <v>6758</v>
      </c>
    </row>
    <row r="1294" spans="1:26">
      <c r="A1294" t="s">
        <v>246</v>
      </c>
      <c r="B1294" t="s">
        <v>2211</v>
      </c>
      <c r="C1294" t="s">
        <v>2212</v>
      </c>
      <c r="D1294" t="s">
        <v>1527</v>
      </c>
      <c r="E1294" t="s">
        <v>1528</v>
      </c>
      <c r="F1294">
        <v>12362586</v>
      </c>
      <c r="G1294">
        <v>45029</v>
      </c>
      <c r="H1294" t="s">
        <v>4628</v>
      </c>
      <c r="I1294" t="s">
        <v>255</v>
      </c>
      <c r="J1294" t="s">
        <v>249</v>
      </c>
      <c r="K1294" t="s">
        <v>250</v>
      </c>
      <c r="L1294" t="s">
        <v>251</v>
      </c>
      <c r="O1294" s="111">
        <v>45029</v>
      </c>
      <c r="P1294" t="s">
        <v>252</v>
      </c>
      <c r="Q1294" t="s">
        <v>282</v>
      </c>
      <c r="R1294" s="111">
        <v>45034</v>
      </c>
      <c r="W1294">
        <v>0</v>
      </c>
      <c r="X1294">
        <v>10</v>
      </c>
      <c r="Y1294">
        <v>0</v>
      </c>
      <c r="Z1294">
        <f t="shared" si="20"/>
        <v>10</v>
      </c>
    </row>
    <row r="1295" spans="1:26">
      <c r="A1295" t="s">
        <v>246</v>
      </c>
      <c r="B1295">
        <v>9900269497</v>
      </c>
      <c r="C1295" t="s">
        <v>2325</v>
      </c>
      <c r="D1295" t="s">
        <v>1527</v>
      </c>
      <c r="E1295" t="s">
        <v>1528</v>
      </c>
      <c r="F1295">
        <v>12364533</v>
      </c>
      <c r="G1295">
        <v>45030</v>
      </c>
      <c r="H1295" t="s">
        <v>4629</v>
      </c>
      <c r="I1295" t="s">
        <v>255</v>
      </c>
      <c r="J1295" t="s">
        <v>249</v>
      </c>
      <c r="K1295" t="s">
        <v>250</v>
      </c>
      <c r="L1295" t="s">
        <v>251</v>
      </c>
      <c r="O1295" s="111">
        <v>45030</v>
      </c>
      <c r="P1295" t="s">
        <v>252</v>
      </c>
      <c r="Q1295" t="s">
        <v>282</v>
      </c>
      <c r="R1295" s="111">
        <v>45035</v>
      </c>
      <c r="W1295">
        <v>0</v>
      </c>
      <c r="X1295">
        <v>1.01</v>
      </c>
      <c r="Y1295">
        <v>0</v>
      </c>
      <c r="Z1295">
        <f t="shared" si="20"/>
        <v>1.01</v>
      </c>
    </row>
    <row r="1296" spans="1:26">
      <c r="A1296" t="s">
        <v>246</v>
      </c>
      <c r="B1296" t="s">
        <v>2211</v>
      </c>
      <c r="C1296" t="s">
        <v>2212</v>
      </c>
      <c r="D1296" t="s">
        <v>1527</v>
      </c>
      <c r="E1296" t="s">
        <v>1528</v>
      </c>
      <c r="F1296">
        <v>12372948</v>
      </c>
      <c r="G1296">
        <v>45033</v>
      </c>
      <c r="H1296" t="s">
        <v>4630</v>
      </c>
      <c r="I1296" t="s">
        <v>255</v>
      </c>
      <c r="J1296" t="s">
        <v>249</v>
      </c>
      <c r="K1296" t="s">
        <v>250</v>
      </c>
      <c r="L1296" t="s">
        <v>251</v>
      </c>
      <c r="O1296" s="111">
        <v>45033</v>
      </c>
      <c r="P1296" t="s">
        <v>252</v>
      </c>
      <c r="Q1296" t="s">
        <v>253</v>
      </c>
      <c r="R1296" s="111">
        <v>45034</v>
      </c>
      <c r="W1296">
        <v>0</v>
      </c>
      <c r="X1296">
        <v>490</v>
      </c>
      <c r="Y1296">
        <v>520</v>
      </c>
      <c r="Z1296">
        <f t="shared" si="20"/>
        <v>1010</v>
      </c>
    </row>
    <row r="1297" spans="1:26">
      <c r="A1297" t="s">
        <v>246</v>
      </c>
      <c r="B1297" t="s">
        <v>2211</v>
      </c>
      <c r="C1297" t="s">
        <v>2212</v>
      </c>
      <c r="D1297" t="s">
        <v>1527</v>
      </c>
      <c r="E1297" t="s">
        <v>1528</v>
      </c>
      <c r="F1297">
        <v>11609115</v>
      </c>
      <c r="G1297">
        <v>45033</v>
      </c>
      <c r="H1297" t="s">
        <v>4631</v>
      </c>
      <c r="I1297" t="s">
        <v>248</v>
      </c>
      <c r="J1297" t="s">
        <v>249</v>
      </c>
      <c r="K1297" t="s">
        <v>250</v>
      </c>
      <c r="L1297" t="s">
        <v>251</v>
      </c>
      <c r="O1297" s="111">
        <v>45033</v>
      </c>
      <c r="P1297" t="s">
        <v>252</v>
      </c>
      <c r="Q1297" t="s">
        <v>253</v>
      </c>
      <c r="R1297" s="111">
        <v>45034</v>
      </c>
      <c r="W1297">
        <v>0</v>
      </c>
      <c r="X1297">
        <v>2366.6</v>
      </c>
      <c r="Y1297">
        <v>5374.7</v>
      </c>
      <c r="Z1297">
        <f t="shared" si="20"/>
        <v>7741.2999999999993</v>
      </c>
    </row>
    <row r="1298" spans="1:26">
      <c r="A1298" t="s">
        <v>246</v>
      </c>
      <c r="B1298">
        <v>80617492468</v>
      </c>
      <c r="C1298" t="s">
        <v>2152</v>
      </c>
      <c r="D1298" t="s">
        <v>1527</v>
      </c>
      <c r="E1298" t="s">
        <v>1528</v>
      </c>
      <c r="F1298">
        <v>628376</v>
      </c>
      <c r="G1298">
        <v>45035</v>
      </c>
      <c r="H1298" t="s">
        <v>5057</v>
      </c>
      <c r="I1298" t="s">
        <v>255</v>
      </c>
      <c r="J1298" t="s">
        <v>249</v>
      </c>
      <c r="K1298" t="s">
        <v>250</v>
      </c>
      <c r="L1298" t="s">
        <v>251</v>
      </c>
      <c r="O1298" s="111">
        <v>45049</v>
      </c>
      <c r="P1298" t="s">
        <v>252</v>
      </c>
      <c r="Q1298" t="s">
        <v>253</v>
      </c>
      <c r="R1298" s="111">
        <v>45050</v>
      </c>
      <c r="W1298">
        <v>0</v>
      </c>
      <c r="X1298">
        <v>0</v>
      </c>
      <c r="Y1298">
        <v>530</v>
      </c>
      <c r="Z1298">
        <f t="shared" si="20"/>
        <v>530</v>
      </c>
    </row>
    <row r="1299" spans="1:26">
      <c r="A1299" t="s">
        <v>246</v>
      </c>
      <c r="B1299">
        <v>43431585434</v>
      </c>
      <c r="C1299" t="s">
        <v>2126</v>
      </c>
      <c r="D1299" t="s">
        <v>1527</v>
      </c>
      <c r="E1299" t="s">
        <v>1528</v>
      </c>
      <c r="F1299">
        <v>1292057</v>
      </c>
      <c r="G1299">
        <v>45036</v>
      </c>
      <c r="H1299" t="s">
        <v>4632</v>
      </c>
      <c r="I1299" t="s">
        <v>255</v>
      </c>
      <c r="L1299" t="s">
        <v>251</v>
      </c>
      <c r="O1299" s="111">
        <v>45036</v>
      </c>
      <c r="P1299" t="s">
        <v>252</v>
      </c>
      <c r="Q1299" t="s">
        <v>263</v>
      </c>
      <c r="R1299" s="111">
        <v>45038</v>
      </c>
      <c r="W1299">
        <v>0</v>
      </c>
      <c r="X1299">
        <v>2168.9299999999998</v>
      </c>
      <c r="Y1299">
        <v>0</v>
      </c>
      <c r="Z1299">
        <f t="shared" si="20"/>
        <v>2168.9299999999998</v>
      </c>
    </row>
    <row r="1300" spans="1:26">
      <c r="A1300" t="s">
        <v>246</v>
      </c>
      <c r="B1300">
        <v>71439012458</v>
      </c>
      <c r="C1300" t="s">
        <v>4134</v>
      </c>
      <c r="D1300" t="s">
        <v>1527</v>
      </c>
      <c r="E1300" t="s">
        <v>1528</v>
      </c>
      <c r="F1300">
        <v>12394649</v>
      </c>
      <c r="G1300">
        <v>45040</v>
      </c>
      <c r="H1300" t="s">
        <v>4634</v>
      </c>
      <c r="I1300" t="s">
        <v>255</v>
      </c>
      <c r="J1300" t="s">
        <v>249</v>
      </c>
      <c r="K1300" t="s">
        <v>250</v>
      </c>
      <c r="L1300" t="s">
        <v>251</v>
      </c>
      <c r="O1300" s="111">
        <v>45040</v>
      </c>
      <c r="P1300" t="s">
        <v>252</v>
      </c>
      <c r="Q1300" t="s">
        <v>253</v>
      </c>
      <c r="R1300" s="111">
        <v>45041</v>
      </c>
      <c r="W1300">
        <v>0</v>
      </c>
      <c r="X1300">
        <v>37.6</v>
      </c>
      <c r="Y1300">
        <v>1812.1</v>
      </c>
      <c r="Z1300">
        <f t="shared" si="20"/>
        <v>1849.6999999999998</v>
      </c>
    </row>
    <row r="1301" spans="1:26">
      <c r="A1301" t="s">
        <v>246</v>
      </c>
      <c r="B1301">
        <v>71439012458</v>
      </c>
      <c r="C1301" t="s">
        <v>4134</v>
      </c>
      <c r="D1301" t="s">
        <v>1527</v>
      </c>
      <c r="E1301" t="s">
        <v>1528</v>
      </c>
      <c r="F1301">
        <v>8081455</v>
      </c>
      <c r="G1301">
        <v>45040</v>
      </c>
      <c r="H1301" t="s">
        <v>4635</v>
      </c>
      <c r="I1301" t="s">
        <v>255</v>
      </c>
      <c r="J1301" t="s">
        <v>249</v>
      </c>
      <c r="K1301" t="s">
        <v>250</v>
      </c>
      <c r="L1301" t="s">
        <v>251</v>
      </c>
      <c r="O1301" s="111">
        <v>45040</v>
      </c>
      <c r="P1301" t="s">
        <v>252</v>
      </c>
      <c r="Q1301" t="s">
        <v>253</v>
      </c>
      <c r="R1301" s="111">
        <v>45041</v>
      </c>
      <c r="W1301">
        <v>0</v>
      </c>
      <c r="X1301">
        <v>378.55</v>
      </c>
      <c r="Y1301">
        <v>8795.49</v>
      </c>
      <c r="Z1301">
        <f t="shared" si="20"/>
        <v>9174.0399999999991</v>
      </c>
    </row>
    <row r="1302" spans="1:26">
      <c r="A1302" t="s">
        <v>246</v>
      </c>
      <c r="B1302" t="s">
        <v>2211</v>
      </c>
      <c r="C1302" t="s">
        <v>2212</v>
      </c>
      <c r="D1302" t="s">
        <v>1527</v>
      </c>
      <c r="E1302" t="s">
        <v>1528</v>
      </c>
      <c r="F1302">
        <v>12400724</v>
      </c>
      <c r="G1302">
        <v>45041</v>
      </c>
      <c r="H1302" t="s">
        <v>4636</v>
      </c>
      <c r="I1302" t="s">
        <v>255</v>
      </c>
      <c r="J1302" t="s">
        <v>249</v>
      </c>
      <c r="K1302" t="s">
        <v>250</v>
      </c>
      <c r="L1302" t="s">
        <v>251</v>
      </c>
      <c r="O1302" s="111">
        <v>45041</v>
      </c>
      <c r="P1302" t="s">
        <v>252</v>
      </c>
      <c r="Q1302" t="s">
        <v>257</v>
      </c>
      <c r="R1302" s="111">
        <v>45043</v>
      </c>
      <c r="W1302">
        <v>0</v>
      </c>
      <c r="X1302">
        <v>0</v>
      </c>
      <c r="Y1302">
        <v>0</v>
      </c>
      <c r="Z1302">
        <f t="shared" si="20"/>
        <v>0</v>
      </c>
    </row>
    <row r="1303" spans="1:26">
      <c r="A1303" t="s">
        <v>246</v>
      </c>
      <c r="B1303">
        <v>9900269497</v>
      </c>
      <c r="C1303" t="s">
        <v>2325</v>
      </c>
      <c r="D1303" t="s">
        <v>1527</v>
      </c>
      <c r="E1303" t="s">
        <v>1528</v>
      </c>
      <c r="F1303">
        <v>12407676</v>
      </c>
      <c r="G1303">
        <v>45042</v>
      </c>
      <c r="H1303" t="s">
        <v>4637</v>
      </c>
      <c r="I1303" t="s">
        <v>255</v>
      </c>
      <c r="J1303" t="s">
        <v>249</v>
      </c>
      <c r="K1303" t="s">
        <v>250</v>
      </c>
      <c r="L1303" t="s">
        <v>251</v>
      </c>
      <c r="O1303" s="111">
        <v>45042</v>
      </c>
      <c r="P1303" t="s">
        <v>252</v>
      </c>
      <c r="Q1303" t="s">
        <v>253</v>
      </c>
      <c r="R1303" s="111">
        <v>45044</v>
      </c>
      <c r="W1303">
        <v>0</v>
      </c>
      <c r="X1303">
        <v>446.7</v>
      </c>
      <c r="Y1303">
        <v>1465.8</v>
      </c>
      <c r="Z1303">
        <f t="shared" si="20"/>
        <v>1912.5</v>
      </c>
    </row>
    <row r="1304" spans="1:26">
      <c r="A1304" t="s">
        <v>246</v>
      </c>
      <c r="B1304">
        <v>9900269497</v>
      </c>
      <c r="C1304" t="s">
        <v>2325</v>
      </c>
      <c r="D1304" t="s">
        <v>1527</v>
      </c>
      <c r="E1304" t="s">
        <v>1528</v>
      </c>
      <c r="F1304">
        <v>12400536</v>
      </c>
      <c r="G1304">
        <v>45043</v>
      </c>
      <c r="H1304" t="s">
        <v>4638</v>
      </c>
      <c r="I1304" t="s">
        <v>255</v>
      </c>
      <c r="J1304" t="s">
        <v>249</v>
      </c>
      <c r="K1304" t="s">
        <v>250</v>
      </c>
      <c r="L1304" t="s">
        <v>251</v>
      </c>
      <c r="O1304" s="111">
        <v>45043</v>
      </c>
      <c r="P1304" t="s">
        <v>252</v>
      </c>
      <c r="Q1304" t="s">
        <v>253</v>
      </c>
      <c r="R1304" s="111">
        <v>45044</v>
      </c>
      <c r="W1304">
        <v>0</v>
      </c>
      <c r="X1304">
        <v>0</v>
      </c>
      <c r="Y1304">
        <v>507</v>
      </c>
      <c r="Z1304">
        <f t="shared" si="20"/>
        <v>507</v>
      </c>
    </row>
    <row r="1305" spans="1:26">
      <c r="A1305" t="s">
        <v>246</v>
      </c>
      <c r="B1305">
        <v>9900269497</v>
      </c>
      <c r="C1305" t="s">
        <v>2325</v>
      </c>
      <c r="D1305" t="s">
        <v>1527</v>
      </c>
      <c r="E1305" t="s">
        <v>1528</v>
      </c>
      <c r="F1305">
        <v>12416894</v>
      </c>
      <c r="G1305">
        <v>45043</v>
      </c>
      <c r="H1305" t="s">
        <v>4639</v>
      </c>
      <c r="I1305" t="s">
        <v>255</v>
      </c>
      <c r="J1305" t="s">
        <v>249</v>
      </c>
      <c r="K1305" t="s">
        <v>250</v>
      </c>
      <c r="L1305" t="s">
        <v>251</v>
      </c>
      <c r="O1305" s="111">
        <v>45043</v>
      </c>
      <c r="P1305" t="s">
        <v>252</v>
      </c>
      <c r="Q1305" t="s">
        <v>253</v>
      </c>
      <c r="R1305" s="111">
        <v>45044</v>
      </c>
      <c r="W1305">
        <v>0</v>
      </c>
      <c r="X1305">
        <v>2348.1999999999998</v>
      </c>
      <c r="Y1305">
        <v>23858.22</v>
      </c>
      <c r="Z1305">
        <f t="shared" si="20"/>
        <v>26206.420000000002</v>
      </c>
    </row>
    <row r="1306" spans="1:26">
      <c r="A1306" t="s">
        <v>246</v>
      </c>
      <c r="B1306">
        <v>9900269497</v>
      </c>
      <c r="C1306" t="s">
        <v>2325</v>
      </c>
      <c r="D1306" t="s">
        <v>1527</v>
      </c>
      <c r="E1306" t="s">
        <v>1528</v>
      </c>
      <c r="F1306">
        <v>12422803</v>
      </c>
      <c r="G1306">
        <v>45044</v>
      </c>
      <c r="H1306" t="s">
        <v>4640</v>
      </c>
      <c r="I1306" t="s">
        <v>255</v>
      </c>
      <c r="J1306" t="s">
        <v>249</v>
      </c>
      <c r="K1306" t="s">
        <v>250</v>
      </c>
      <c r="L1306" t="s">
        <v>251</v>
      </c>
      <c r="O1306" s="111">
        <v>45044</v>
      </c>
      <c r="P1306" t="s">
        <v>252</v>
      </c>
      <c r="Q1306" t="s">
        <v>253</v>
      </c>
      <c r="R1306" s="111">
        <v>45048</v>
      </c>
      <c r="W1306">
        <v>0</v>
      </c>
      <c r="X1306">
        <v>0</v>
      </c>
      <c r="Y1306">
        <v>5234.82</v>
      </c>
      <c r="Z1306">
        <f t="shared" si="20"/>
        <v>5234.82</v>
      </c>
    </row>
    <row r="1307" spans="1:26">
      <c r="A1307" t="s">
        <v>246</v>
      </c>
      <c r="B1307">
        <v>71439012458</v>
      </c>
      <c r="C1307" t="s">
        <v>4134</v>
      </c>
      <c r="D1307" t="s">
        <v>1527</v>
      </c>
      <c r="E1307" t="s">
        <v>1528</v>
      </c>
      <c r="F1307">
        <v>12424276</v>
      </c>
      <c r="G1307">
        <v>45044</v>
      </c>
      <c r="H1307" t="s">
        <v>4641</v>
      </c>
      <c r="I1307" t="s">
        <v>255</v>
      </c>
      <c r="J1307" t="s">
        <v>249</v>
      </c>
      <c r="K1307" t="s">
        <v>250</v>
      </c>
      <c r="L1307" t="s">
        <v>251</v>
      </c>
      <c r="O1307" s="111">
        <v>45044</v>
      </c>
      <c r="P1307" t="s">
        <v>252</v>
      </c>
      <c r="Q1307" t="s">
        <v>253</v>
      </c>
      <c r="R1307" s="111">
        <v>45048</v>
      </c>
      <c r="W1307">
        <v>0</v>
      </c>
      <c r="X1307">
        <v>0</v>
      </c>
      <c r="Y1307">
        <v>5320</v>
      </c>
      <c r="Z1307">
        <f t="shared" si="20"/>
        <v>5320</v>
      </c>
    </row>
    <row r="1308" spans="1:26">
      <c r="A1308" t="s">
        <v>246</v>
      </c>
      <c r="B1308" t="s">
        <v>2211</v>
      </c>
      <c r="C1308" t="s">
        <v>2212</v>
      </c>
      <c r="D1308" t="s">
        <v>1527</v>
      </c>
      <c r="E1308" t="s">
        <v>1528</v>
      </c>
      <c r="F1308">
        <v>12423687</v>
      </c>
      <c r="G1308">
        <v>45044</v>
      </c>
      <c r="H1308" t="s">
        <v>4642</v>
      </c>
      <c r="I1308" t="s">
        <v>255</v>
      </c>
      <c r="J1308" t="s">
        <v>249</v>
      </c>
      <c r="K1308" t="s">
        <v>250</v>
      </c>
      <c r="L1308" t="s">
        <v>251</v>
      </c>
      <c r="O1308" s="111">
        <v>45044</v>
      </c>
      <c r="P1308" t="s">
        <v>252</v>
      </c>
      <c r="Q1308" t="s">
        <v>253</v>
      </c>
      <c r="R1308" s="111">
        <v>45048</v>
      </c>
      <c r="W1308">
        <v>0</v>
      </c>
      <c r="X1308">
        <v>0</v>
      </c>
      <c r="Y1308">
        <v>3894.86</v>
      </c>
      <c r="Z1308">
        <f t="shared" si="20"/>
        <v>3894.86</v>
      </c>
    </row>
    <row r="1309" spans="1:26">
      <c r="A1309" t="s">
        <v>246</v>
      </c>
      <c r="B1309">
        <v>71439012458</v>
      </c>
      <c r="C1309" t="s">
        <v>4134</v>
      </c>
      <c r="D1309" t="s">
        <v>1527</v>
      </c>
      <c r="E1309" t="s">
        <v>1528</v>
      </c>
      <c r="F1309">
        <v>12432721</v>
      </c>
      <c r="G1309">
        <v>45045</v>
      </c>
      <c r="H1309" t="s">
        <v>4643</v>
      </c>
      <c r="I1309" t="s">
        <v>255</v>
      </c>
      <c r="J1309" t="s">
        <v>249</v>
      </c>
      <c r="K1309" t="s">
        <v>250</v>
      </c>
      <c r="L1309" t="s">
        <v>251</v>
      </c>
      <c r="O1309" s="111">
        <v>45045</v>
      </c>
      <c r="P1309" t="s">
        <v>252</v>
      </c>
      <c r="Q1309" t="s">
        <v>253</v>
      </c>
      <c r="R1309" s="111">
        <v>45048</v>
      </c>
      <c r="W1309">
        <v>0</v>
      </c>
      <c r="X1309">
        <v>0</v>
      </c>
      <c r="Y1309">
        <v>4753.37</v>
      </c>
      <c r="Z1309">
        <f t="shared" si="20"/>
        <v>4753.37</v>
      </c>
    </row>
    <row r="1310" spans="1:26">
      <c r="A1310" t="s">
        <v>246</v>
      </c>
      <c r="B1310">
        <v>71439012458</v>
      </c>
      <c r="C1310" t="s">
        <v>4134</v>
      </c>
      <c r="D1310" t="s">
        <v>1527</v>
      </c>
      <c r="E1310" t="s">
        <v>1528</v>
      </c>
      <c r="F1310">
        <v>12432749</v>
      </c>
      <c r="G1310">
        <v>45045</v>
      </c>
      <c r="H1310" t="s">
        <v>4644</v>
      </c>
      <c r="I1310" t="s">
        <v>255</v>
      </c>
      <c r="J1310" t="s">
        <v>249</v>
      </c>
      <c r="K1310" t="s">
        <v>250</v>
      </c>
      <c r="L1310" t="s">
        <v>251</v>
      </c>
      <c r="O1310" s="111">
        <v>45045</v>
      </c>
      <c r="P1310" t="s">
        <v>252</v>
      </c>
      <c r="Q1310" t="s">
        <v>257</v>
      </c>
      <c r="R1310" s="111">
        <v>45048</v>
      </c>
      <c r="W1310">
        <v>0</v>
      </c>
      <c r="X1310">
        <v>0</v>
      </c>
      <c r="Y1310">
        <v>0</v>
      </c>
      <c r="Z1310">
        <f t="shared" si="20"/>
        <v>0</v>
      </c>
    </row>
    <row r="1311" spans="1:26">
      <c r="A1311" t="s">
        <v>246</v>
      </c>
      <c r="B1311" t="s">
        <v>2211</v>
      </c>
      <c r="C1311" t="s">
        <v>2212</v>
      </c>
      <c r="D1311" t="s">
        <v>1527</v>
      </c>
      <c r="E1311" t="s">
        <v>1528</v>
      </c>
      <c r="F1311">
        <v>11755411</v>
      </c>
      <c r="G1311">
        <v>45049</v>
      </c>
      <c r="H1311" t="s">
        <v>5058</v>
      </c>
      <c r="I1311" t="s">
        <v>248</v>
      </c>
      <c r="J1311" t="s">
        <v>249</v>
      </c>
      <c r="K1311" t="s">
        <v>250</v>
      </c>
      <c r="L1311" t="s">
        <v>251</v>
      </c>
      <c r="O1311" s="111">
        <v>45049</v>
      </c>
      <c r="P1311" t="s">
        <v>252</v>
      </c>
      <c r="Q1311" t="s">
        <v>253</v>
      </c>
      <c r="R1311" s="111">
        <v>45051</v>
      </c>
      <c r="W1311">
        <v>4080</v>
      </c>
      <c r="X1311">
        <v>5836</v>
      </c>
      <c r="Y1311">
        <v>2280</v>
      </c>
      <c r="Z1311">
        <f t="shared" si="20"/>
        <v>12196</v>
      </c>
    </row>
    <row r="1312" spans="1:26">
      <c r="A1312" t="s">
        <v>246</v>
      </c>
      <c r="B1312">
        <v>71439012458</v>
      </c>
      <c r="C1312" t="s">
        <v>4134</v>
      </c>
      <c r="D1312" t="s">
        <v>1527</v>
      </c>
      <c r="E1312" t="s">
        <v>1528</v>
      </c>
      <c r="F1312">
        <v>12446798</v>
      </c>
      <c r="G1312">
        <v>45050</v>
      </c>
      <c r="H1312" t="s">
        <v>5059</v>
      </c>
      <c r="I1312" t="s">
        <v>255</v>
      </c>
      <c r="L1312" t="s">
        <v>251</v>
      </c>
      <c r="O1312" s="111">
        <v>45050</v>
      </c>
      <c r="P1312" t="s">
        <v>252</v>
      </c>
      <c r="Q1312" t="s">
        <v>253</v>
      </c>
      <c r="R1312" s="111">
        <v>45054</v>
      </c>
      <c r="W1312">
        <v>0</v>
      </c>
      <c r="X1312">
        <v>0</v>
      </c>
      <c r="Y1312">
        <v>1175</v>
      </c>
      <c r="Z1312">
        <f t="shared" si="20"/>
        <v>1175</v>
      </c>
    </row>
    <row r="1313" spans="1:26">
      <c r="A1313" t="s">
        <v>246</v>
      </c>
      <c r="B1313" t="s">
        <v>2211</v>
      </c>
      <c r="C1313" t="s">
        <v>2212</v>
      </c>
      <c r="D1313" t="s">
        <v>1527</v>
      </c>
      <c r="E1313" t="s">
        <v>1528</v>
      </c>
      <c r="F1313">
        <v>4427654</v>
      </c>
      <c r="G1313">
        <v>45050</v>
      </c>
      <c r="H1313" t="s">
        <v>5060</v>
      </c>
      <c r="I1313" t="s">
        <v>255</v>
      </c>
      <c r="J1313" t="s">
        <v>249</v>
      </c>
      <c r="K1313" t="s">
        <v>250</v>
      </c>
      <c r="L1313" t="s">
        <v>251</v>
      </c>
      <c r="O1313" s="111">
        <v>45050</v>
      </c>
      <c r="P1313" t="s">
        <v>252</v>
      </c>
      <c r="Q1313" t="s">
        <v>253</v>
      </c>
      <c r="R1313" s="111">
        <v>45054</v>
      </c>
      <c r="W1313">
        <v>0</v>
      </c>
      <c r="X1313">
        <v>0</v>
      </c>
      <c r="Y1313">
        <v>350</v>
      </c>
      <c r="Z1313">
        <f t="shared" si="20"/>
        <v>350</v>
      </c>
    </row>
    <row r="1314" spans="1:26">
      <c r="A1314" t="s">
        <v>246</v>
      </c>
      <c r="B1314" t="s">
        <v>2211</v>
      </c>
      <c r="C1314" t="s">
        <v>2212</v>
      </c>
      <c r="D1314" t="s">
        <v>1527</v>
      </c>
      <c r="E1314" t="s">
        <v>1528</v>
      </c>
      <c r="F1314">
        <v>12363550</v>
      </c>
      <c r="G1314">
        <v>45050</v>
      </c>
      <c r="H1314" t="s">
        <v>5061</v>
      </c>
      <c r="I1314" t="s">
        <v>255</v>
      </c>
      <c r="J1314" t="s">
        <v>249</v>
      </c>
      <c r="K1314" t="s">
        <v>250</v>
      </c>
      <c r="L1314" t="s">
        <v>251</v>
      </c>
      <c r="O1314" s="111">
        <v>45050</v>
      </c>
      <c r="P1314" t="s">
        <v>252</v>
      </c>
      <c r="Q1314" t="s">
        <v>253</v>
      </c>
      <c r="R1314" s="111">
        <v>45054</v>
      </c>
      <c r="W1314">
        <v>0</v>
      </c>
      <c r="X1314">
        <v>0</v>
      </c>
      <c r="Y1314">
        <v>7600</v>
      </c>
      <c r="Z1314">
        <f t="shared" si="20"/>
        <v>7600</v>
      </c>
    </row>
    <row r="1315" spans="1:26">
      <c r="A1315" t="s">
        <v>246</v>
      </c>
      <c r="B1315">
        <v>9900269497</v>
      </c>
      <c r="C1315" t="s">
        <v>2325</v>
      </c>
      <c r="D1315" t="s">
        <v>1527</v>
      </c>
      <c r="E1315" t="s">
        <v>1528</v>
      </c>
      <c r="F1315">
        <v>12451842</v>
      </c>
      <c r="G1315">
        <v>45051</v>
      </c>
      <c r="H1315" t="s">
        <v>5062</v>
      </c>
      <c r="I1315" t="s">
        <v>255</v>
      </c>
      <c r="J1315" t="s">
        <v>249</v>
      </c>
      <c r="K1315" t="s">
        <v>250</v>
      </c>
      <c r="L1315" t="s">
        <v>251</v>
      </c>
      <c r="O1315" s="111">
        <v>45051</v>
      </c>
      <c r="P1315" t="s">
        <v>252</v>
      </c>
      <c r="Q1315" t="s">
        <v>253</v>
      </c>
      <c r="R1315" s="111">
        <v>45055</v>
      </c>
      <c r="W1315">
        <v>0</v>
      </c>
      <c r="X1315">
        <v>0</v>
      </c>
      <c r="Y1315">
        <v>2418.5100000000002</v>
      </c>
      <c r="Z1315">
        <f t="shared" si="20"/>
        <v>2418.5100000000002</v>
      </c>
    </row>
    <row r="1316" spans="1:26">
      <c r="A1316" t="s">
        <v>246</v>
      </c>
      <c r="B1316">
        <v>71439012458</v>
      </c>
      <c r="C1316" t="s">
        <v>4134</v>
      </c>
      <c r="D1316" t="s">
        <v>1527</v>
      </c>
      <c r="E1316" t="s">
        <v>1528</v>
      </c>
      <c r="F1316">
        <v>12451836</v>
      </c>
      <c r="G1316">
        <v>45051</v>
      </c>
      <c r="H1316" t="s">
        <v>5063</v>
      </c>
      <c r="I1316" t="s">
        <v>255</v>
      </c>
      <c r="J1316" t="s">
        <v>249</v>
      </c>
      <c r="K1316" t="s">
        <v>250</v>
      </c>
      <c r="L1316" t="s">
        <v>251</v>
      </c>
      <c r="O1316" s="111">
        <v>45051</v>
      </c>
      <c r="P1316" t="s">
        <v>252</v>
      </c>
      <c r="Q1316" t="s">
        <v>253</v>
      </c>
      <c r="R1316" s="111">
        <v>45055</v>
      </c>
      <c r="W1316">
        <v>0</v>
      </c>
      <c r="X1316">
        <v>0</v>
      </c>
      <c r="Y1316">
        <v>84</v>
      </c>
      <c r="Z1316">
        <f t="shared" si="20"/>
        <v>84</v>
      </c>
    </row>
    <row r="1317" spans="1:26">
      <c r="A1317" t="s">
        <v>246</v>
      </c>
      <c r="B1317">
        <v>88426360459</v>
      </c>
      <c r="C1317" t="s">
        <v>5064</v>
      </c>
      <c r="D1317" t="s">
        <v>1527</v>
      </c>
      <c r="E1317" t="s">
        <v>1528</v>
      </c>
      <c r="F1317">
        <v>12456486</v>
      </c>
      <c r="G1317">
        <v>45052</v>
      </c>
      <c r="H1317" t="s">
        <v>5065</v>
      </c>
      <c r="I1317" t="s">
        <v>255</v>
      </c>
      <c r="J1317" t="s">
        <v>249</v>
      </c>
      <c r="K1317" t="s">
        <v>250</v>
      </c>
      <c r="L1317" t="s">
        <v>251</v>
      </c>
      <c r="O1317" s="111">
        <v>45052</v>
      </c>
      <c r="P1317" t="s">
        <v>252</v>
      </c>
      <c r="Q1317" t="s">
        <v>253</v>
      </c>
      <c r="R1317" s="111">
        <v>45054</v>
      </c>
      <c r="W1317">
        <v>0</v>
      </c>
      <c r="X1317">
        <v>0</v>
      </c>
      <c r="Y1317">
        <v>25</v>
      </c>
      <c r="Z1317">
        <f t="shared" si="20"/>
        <v>25</v>
      </c>
    </row>
    <row r="1318" spans="1:26">
      <c r="A1318" t="s">
        <v>246</v>
      </c>
      <c r="B1318">
        <v>88426360459</v>
      </c>
      <c r="C1318" t="s">
        <v>5064</v>
      </c>
      <c r="D1318" t="s">
        <v>1527</v>
      </c>
      <c r="E1318" t="s">
        <v>1528</v>
      </c>
      <c r="F1318">
        <v>12456528</v>
      </c>
      <c r="G1318">
        <v>45052</v>
      </c>
      <c r="H1318" t="s">
        <v>5066</v>
      </c>
      <c r="I1318" t="s">
        <v>260</v>
      </c>
      <c r="L1318" t="s">
        <v>251</v>
      </c>
      <c r="O1318" s="111">
        <v>45052</v>
      </c>
      <c r="P1318" t="s">
        <v>252</v>
      </c>
      <c r="Q1318" t="s">
        <v>263</v>
      </c>
      <c r="R1318" s="111"/>
      <c r="W1318">
        <v>0</v>
      </c>
      <c r="X1318">
        <v>0</v>
      </c>
      <c r="Y1318">
        <v>0</v>
      </c>
      <c r="Z1318">
        <f t="shared" si="20"/>
        <v>0</v>
      </c>
    </row>
    <row r="1319" spans="1:26">
      <c r="A1319" t="s">
        <v>246</v>
      </c>
      <c r="B1319">
        <v>71439012458</v>
      </c>
      <c r="C1319" t="s">
        <v>4134</v>
      </c>
      <c r="D1319" t="s">
        <v>1527</v>
      </c>
      <c r="E1319" t="s">
        <v>1528</v>
      </c>
      <c r="F1319">
        <v>12457724</v>
      </c>
      <c r="G1319">
        <v>45054</v>
      </c>
      <c r="H1319" t="s">
        <v>5067</v>
      </c>
      <c r="I1319" t="s">
        <v>255</v>
      </c>
      <c r="J1319" t="s">
        <v>249</v>
      </c>
      <c r="K1319" t="s">
        <v>250</v>
      </c>
      <c r="L1319" t="s">
        <v>251</v>
      </c>
      <c r="O1319" s="111">
        <v>45054</v>
      </c>
      <c r="P1319" t="s">
        <v>252</v>
      </c>
      <c r="Q1319" t="s">
        <v>253</v>
      </c>
      <c r="R1319" s="111">
        <v>45055</v>
      </c>
      <c r="W1319">
        <v>0</v>
      </c>
      <c r="X1319">
        <v>0</v>
      </c>
      <c r="Y1319">
        <v>1501</v>
      </c>
      <c r="Z1319">
        <f t="shared" si="20"/>
        <v>1501</v>
      </c>
    </row>
    <row r="1320" spans="1:26">
      <c r="A1320" t="s">
        <v>246</v>
      </c>
      <c r="B1320">
        <v>9900269497</v>
      </c>
      <c r="C1320" t="s">
        <v>2325</v>
      </c>
      <c r="D1320" t="s">
        <v>1527</v>
      </c>
      <c r="E1320" t="s">
        <v>1528</v>
      </c>
      <c r="F1320">
        <v>12446522</v>
      </c>
      <c r="G1320">
        <v>45055</v>
      </c>
      <c r="H1320" t="s">
        <v>5068</v>
      </c>
      <c r="I1320" t="s">
        <v>255</v>
      </c>
      <c r="J1320" t="s">
        <v>249</v>
      </c>
      <c r="K1320" t="s">
        <v>250</v>
      </c>
      <c r="L1320" t="s">
        <v>251</v>
      </c>
      <c r="O1320" s="111">
        <v>45055</v>
      </c>
      <c r="P1320" t="s">
        <v>252</v>
      </c>
      <c r="Q1320" t="s">
        <v>257</v>
      </c>
      <c r="R1320" s="111"/>
      <c r="W1320">
        <v>0</v>
      </c>
      <c r="X1320">
        <v>0</v>
      </c>
      <c r="Y1320">
        <v>0</v>
      </c>
      <c r="Z1320">
        <f t="shared" si="20"/>
        <v>0</v>
      </c>
    </row>
    <row r="1321" spans="1:26">
      <c r="A1321" t="s">
        <v>246</v>
      </c>
      <c r="B1321">
        <v>80617492468</v>
      </c>
      <c r="C1321" t="s">
        <v>2152</v>
      </c>
      <c r="D1321" t="s">
        <v>1527</v>
      </c>
      <c r="E1321" t="s">
        <v>1528</v>
      </c>
      <c r="F1321">
        <v>11334074</v>
      </c>
      <c r="G1321">
        <v>45055</v>
      </c>
      <c r="H1321" t="s">
        <v>5069</v>
      </c>
      <c r="I1321" t="s">
        <v>255</v>
      </c>
      <c r="J1321" t="s">
        <v>249</v>
      </c>
      <c r="K1321" t="s">
        <v>250</v>
      </c>
      <c r="L1321" t="s">
        <v>251</v>
      </c>
      <c r="O1321" s="111">
        <v>45056</v>
      </c>
      <c r="P1321" t="s">
        <v>252</v>
      </c>
      <c r="Q1321" t="s">
        <v>257</v>
      </c>
      <c r="R1321" s="111">
        <v>45057</v>
      </c>
      <c r="W1321">
        <v>0</v>
      </c>
      <c r="X1321">
        <v>0</v>
      </c>
      <c r="Y1321">
        <v>0</v>
      </c>
      <c r="Z1321">
        <f t="shared" si="20"/>
        <v>0</v>
      </c>
    </row>
    <row r="1322" spans="1:26">
      <c r="A1322" t="s">
        <v>246</v>
      </c>
      <c r="B1322">
        <v>88426360459</v>
      </c>
      <c r="C1322" t="s">
        <v>5064</v>
      </c>
      <c r="D1322" t="s">
        <v>1527</v>
      </c>
      <c r="E1322" t="s">
        <v>1528</v>
      </c>
      <c r="F1322">
        <v>12473720</v>
      </c>
      <c r="G1322">
        <v>45057</v>
      </c>
      <c r="H1322" t="s">
        <v>5070</v>
      </c>
      <c r="I1322" t="s">
        <v>255</v>
      </c>
      <c r="J1322" t="s">
        <v>249</v>
      </c>
      <c r="K1322" t="s">
        <v>250</v>
      </c>
      <c r="L1322" t="s">
        <v>251</v>
      </c>
      <c r="O1322" s="111">
        <v>45057</v>
      </c>
      <c r="P1322" t="s">
        <v>252</v>
      </c>
      <c r="Q1322" t="s">
        <v>253</v>
      </c>
      <c r="R1322" s="111">
        <v>45058</v>
      </c>
      <c r="W1322">
        <v>0</v>
      </c>
      <c r="X1322">
        <v>0</v>
      </c>
      <c r="Y1322">
        <v>448.3</v>
      </c>
      <c r="Z1322">
        <f t="shared" si="20"/>
        <v>448.3</v>
      </c>
    </row>
    <row r="1323" spans="1:26">
      <c r="A1323" t="s">
        <v>246</v>
      </c>
      <c r="B1323">
        <v>71439012458</v>
      </c>
      <c r="C1323" t="s">
        <v>4134</v>
      </c>
      <c r="D1323" t="s">
        <v>1527</v>
      </c>
      <c r="E1323" t="s">
        <v>1528</v>
      </c>
      <c r="F1323">
        <v>12483977</v>
      </c>
      <c r="G1323">
        <v>45061</v>
      </c>
      <c r="H1323" t="s">
        <v>5071</v>
      </c>
      <c r="I1323" t="s">
        <v>260</v>
      </c>
      <c r="L1323" t="s">
        <v>251</v>
      </c>
      <c r="O1323" s="111">
        <v>45061</v>
      </c>
      <c r="P1323" t="s">
        <v>252</v>
      </c>
      <c r="Q1323" t="s">
        <v>263</v>
      </c>
      <c r="R1323" s="111">
        <v>45062</v>
      </c>
      <c r="W1323">
        <v>0</v>
      </c>
      <c r="X1323">
        <v>0</v>
      </c>
      <c r="Y1323">
        <v>0</v>
      </c>
      <c r="Z1323">
        <f t="shared" si="20"/>
        <v>0</v>
      </c>
    </row>
    <row r="1324" spans="1:26">
      <c r="A1324" t="s">
        <v>246</v>
      </c>
      <c r="B1324" t="s">
        <v>2211</v>
      </c>
      <c r="C1324" t="s">
        <v>2212</v>
      </c>
      <c r="D1324" t="s">
        <v>1527</v>
      </c>
      <c r="E1324" t="s">
        <v>1528</v>
      </c>
      <c r="F1324">
        <v>12478067</v>
      </c>
      <c r="G1324">
        <v>45061</v>
      </c>
      <c r="H1324" t="s">
        <v>5072</v>
      </c>
      <c r="I1324" t="s">
        <v>255</v>
      </c>
      <c r="J1324" t="s">
        <v>249</v>
      </c>
      <c r="K1324" t="s">
        <v>250</v>
      </c>
      <c r="L1324" t="s">
        <v>251</v>
      </c>
      <c r="O1324" s="111">
        <v>45061</v>
      </c>
      <c r="P1324" t="s">
        <v>252</v>
      </c>
      <c r="Q1324" t="s">
        <v>253</v>
      </c>
      <c r="R1324" s="111">
        <v>45062</v>
      </c>
      <c r="W1324">
        <v>0</v>
      </c>
      <c r="X1324">
        <v>0</v>
      </c>
      <c r="Y1324">
        <v>880</v>
      </c>
      <c r="Z1324">
        <f t="shared" si="20"/>
        <v>880</v>
      </c>
    </row>
    <row r="1325" spans="1:26">
      <c r="A1325" t="s">
        <v>246</v>
      </c>
      <c r="B1325" t="s">
        <v>2211</v>
      </c>
      <c r="C1325" t="s">
        <v>2212</v>
      </c>
      <c r="D1325" t="s">
        <v>1527</v>
      </c>
      <c r="E1325" t="s">
        <v>1528</v>
      </c>
      <c r="F1325">
        <v>12488996</v>
      </c>
      <c r="G1325">
        <v>45062</v>
      </c>
      <c r="H1325" t="s">
        <v>5073</v>
      </c>
      <c r="I1325" t="s">
        <v>255</v>
      </c>
      <c r="J1325" t="s">
        <v>249</v>
      </c>
      <c r="K1325" t="s">
        <v>250</v>
      </c>
      <c r="L1325" t="s">
        <v>251</v>
      </c>
      <c r="O1325" s="111">
        <v>45062</v>
      </c>
      <c r="P1325" t="s">
        <v>252</v>
      </c>
      <c r="Q1325" t="s">
        <v>253</v>
      </c>
      <c r="R1325" s="111">
        <v>45063</v>
      </c>
      <c r="W1325">
        <v>0</v>
      </c>
      <c r="X1325">
        <v>0</v>
      </c>
      <c r="Y1325">
        <v>7647.77</v>
      </c>
      <c r="Z1325">
        <f t="shared" si="20"/>
        <v>7647.77</v>
      </c>
    </row>
    <row r="1326" spans="1:26">
      <c r="A1326" t="s">
        <v>246</v>
      </c>
      <c r="B1326">
        <v>88426360459</v>
      </c>
      <c r="C1326" t="s">
        <v>5064</v>
      </c>
      <c r="D1326" t="s">
        <v>1527</v>
      </c>
      <c r="E1326" t="s">
        <v>1528</v>
      </c>
      <c r="F1326">
        <v>12485542</v>
      </c>
      <c r="G1326">
        <v>45062</v>
      </c>
      <c r="H1326" t="s">
        <v>5074</v>
      </c>
      <c r="I1326" t="s">
        <v>255</v>
      </c>
      <c r="J1326" t="s">
        <v>249</v>
      </c>
      <c r="K1326" t="s">
        <v>250</v>
      </c>
      <c r="L1326" t="s">
        <v>251</v>
      </c>
      <c r="O1326" s="111">
        <v>45062</v>
      </c>
      <c r="P1326" t="s">
        <v>252</v>
      </c>
      <c r="Q1326" t="s">
        <v>253</v>
      </c>
      <c r="R1326" s="111">
        <v>45063</v>
      </c>
      <c r="W1326">
        <v>0</v>
      </c>
      <c r="X1326">
        <v>0</v>
      </c>
      <c r="Y1326">
        <v>59</v>
      </c>
      <c r="Z1326">
        <f t="shared" si="20"/>
        <v>59</v>
      </c>
    </row>
    <row r="1327" spans="1:26">
      <c r="A1327" t="s">
        <v>246</v>
      </c>
      <c r="B1327">
        <v>71439012458</v>
      </c>
      <c r="C1327" t="s">
        <v>4134</v>
      </c>
      <c r="D1327" t="s">
        <v>1527</v>
      </c>
      <c r="E1327" t="s">
        <v>1528</v>
      </c>
      <c r="F1327">
        <v>12494847</v>
      </c>
      <c r="G1327">
        <v>45063</v>
      </c>
      <c r="H1327" t="s">
        <v>5075</v>
      </c>
      <c r="I1327" t="s">
        <v>255</v>
      </c>
      <c r="J1327" t="s">
        <v>249</v>
      </c>
      <c r="K1327" t="s">
        <v>250</v>
      </c>
      <c r="L1327" t="s">
        <v>251</v>
      </c>
      <c r="O1327" s="111">
        <v>45063</v>
      </c>
      <c r="P1327" t="s">
        <v>252</v>
      </c>
      <c r="Q1327" t="s">
        <v>253</v>
      </c>
      <c r="R1327" s="111">
        <v>45064</v>
      </c>
      <c r="W1327">
        <v>0</v>
      </c>
      <c r="X1327">
        <v>0</v>
      </c>
      <c r="Y1327">
        <v>67</v>
      </c>
      <c r="Z1327">
        <f t="shared" si="20"/>
        <v>67</v>
      </c>
    </row>
    <row r="1328" spans="1:26">
      <c r="A1328" t="s">
        <v>246</v>
      </c>
      <c r="B1328">
        <v>9900269497</v>
      </c>
      <c r="C1328" t="s">
        <v>2325</v>
      </c>
      <c r="D1328" t="s">
        <v>1527</v>
      </c>
      <c r="E1328" t="s">
        <v>1528</v>
      </c>
      <c r="F1328">
        <v>12500446</v>
      </c>
      <c r="G1328">
        <v>45064</v>
      </c>
      <c r="H1328" t="s">
        <v>5076</v>
      </c>
      <c r="I1328" t="s">
        <v>271</v>
      </c>
      <c r="J1328" t="s">
        <v>249</v>
      </c>
      <c r="K1328" t="s">
        <v>250</v>
      </c>
      <c r="L1328" t="s">
        <v>251</v>
      </c>
      <c r="O1328" s="111">
        <v>45064</v>
      </c>
      <c r="P1328" t="s">
        <v>252</v>
      </c>
      <c r="Q1328" t="s">
        <v>253</v>
      </c>
      <c r="R1328" s="111">
        <v>45072</v>
      </c>
      <c r="W1328">
        <v>0</v>
      </c>
      <c r="X1328">
        <v>0</v>
      </c>
      <c r="Y1328">
        <v>382</v>
      </c>
      <c r="Z1328">
        <f t="shared" si="20"/>
        <v>382</v>
      </c>
    </row>
    <row r="1329" spans="1:26">
      <c r="A1329" t="s">
        <v>246</v>
      </c>
      <c r="B1329" t="s">
        <v>2211</v>
      </c>
      <c r="C1329" t="s">
        <v>2212</v>
      </c>
      <c r="D1329" t="s">
        <v>1527</v>
      </c>
      <c r="E1329" t="s">
        <v>1528</v>
      </c>
      <c r="F1329">
        <v>12500743</v>
      </c>
      <c r="G1329">
        <v>45064</v>
      </c>
      <c r="H1329" t="s">
        <v>5077</v>
      </c>
      <c r="I1329" t="s">
        <v>260</v>
      </c>
      <c r="L1329" t="s">
        <v>251</v>
      </c>
      <c r="O1329" s="111">
        <v>45064</v>
      </c>
      <c r="P1329" t="s">
        <v>252</v>
      </c>
      <c r="Q1329" t="s">
        <v>263</v>
      </c>
      <c r="R1329" s="111"/>
      <c r="W1329">
        <v>0</v>
      </c>
      <c r="X1329">
        <v>0</v>
      </c>
      <c r="Y1329">
        <v>0</v>
      </c>
      <c r="Z1329">
        <f t="shared" si="20"/>
        <v>0</v>
      </c>
    </row>
    <row r="1330" spans="1:26">
      <c r="A1330" t="s">
        <v>246</v>
      </c>
      <c r="B1330">
        <v>71439012458</v>
      </c>
      <c r="C1330" t="s">
        <v>4134</v>
      </c>
      <c r="D1330" t="s">
        <v>1527</v>
      </c>
      <c r="E1330" t="s">
        <v>1528</v>
      </c>
      <c r="F1330">
        <v>12501894</v>
      </c>
      <c r="G1330">
        <v>45064</v>
      </c>
      <c r="H1330" t="s">
        <v>5078</v>
      </c>
      <c r="I1330" t="s">
        <v>255</v>
      </c>
      <c r="J1330" t="s">
        <v>249</v>
      </c>
      <c r="K1330" t="s">
        <v>250</v>
      </c>
      <c r="L1330" t="s">
        <v>251</v>
      </c>
      <c r="O1330" s="111">
        <v>45064</v>
      </c>
      <c r="P1330" t="s">
        <v>252</v>
      </c>
      <c r="Q1330" t="s">
        <v>253</v>
      </c>
      <c r="R1330" s="111">
        <v>45065</v>
      </c>
      <c r="W1330">
        <v>0</v>
      </c>
      <c r="X1330">
        <v>0</v>
      </c>
      <c r="Y1330">
        <v>4010.32</v>
      </c>
      <c r="Z1330">
        <f t="shared" si="20"/>
        <v>4010.32</v>
      </c>
    </row>
    <row r="1331" spans="1:26">
      <c r="A1331" t="s">
        <v>246</v>
      </c>
      <c r="B1331" t="s">
        <v>2211</v>
      </c>
      <c r="C1331" t="s">
        <v>2212</v>
      </c>
      <c r="D1331" t="s">
        <v>1527</v>
      </c>
      <c r="E1331" t="s">
        <v>1528</v>
      </c>
      <c r="F1331">
        <v>12506503</v>
      </c>
      <c r="G1331">
        <v>45065</v>
      </c>
      <c r="H1331" t="s">
        <v>5079</v>
      </c>
      <c r="I1331" t="s">
        <v>255</v>
      </c>
      <c r="J1331" t="s">
        <v>249</v>
      </c>
      <c r="K1331" t="s">
        <v>250</v>
      </c>
      <c r="L1331" t="s">
        <v>251</v>
      </c>
      <c r="O1331" s="111">
        <v>45065</v>
      </c>
      <c r="P1331" t="s">
        <v>252</v>
      </c>
      <c r="Q1331" t="s">
        <v>257</v>
      </c>
      <c r="R1331" s="111">
        <v>45069</v>
      </c>
      <c r="W1331">
        <v>0</v>
      </c>
      <c r="X1331">
        <v>0</v>
      </c>
      <c r="Y1331">
        <v>0</v>
      </c>
      <c r="Z1331">
        <f t="shared" si="20"/>
        <v>0</v>
      </c>
    </row>
    <row r="1332" spans="1:26">
      <c r="A1332" t="s">
        <v>246</v>
      </c>
      <c r="B1332">
        <v>88426360459</v>
      </c>
      <c r="C1332" t="s">
        <v>5064</v>
      </c>
      <c r="D1332" t="s">
        <v>1527</v>
      </c>
      <c r="E1332" t="s">
        <v>1528</v>
      </c>
      <c r="F1332">
        <v>12506902</v>
      </c>
      <c r="G1332">
        <v>45065</v>
      </c>
      <c r="H1332" t="s">
        <v>5080</v>
      </c>
      <c r="I1332" t="s">
        <v>255</v>
      </c>
      <c r="J1332" t="s">
        <v>249</v>
      </c>
      <c r="K1332" t="s">
        <v>250</v>
      </c>
      <c r="L1332" t="s">
        <v>251</v>
      </c>
      <c r="O1332" s="111">
        <v>45065</v>
      </c>
      <c r="P1332" t="s">
        <v>252</v>
      </c>
      <c r="Q1332" t="s">
        <v>253</v>
      </c>
      <c r="R1332" s="111">
        <v>45069</v>
      </c>
      <c r="W1332">
        <v>0</v>
      </c>
      <c r="X1332">
        <v>0</v>
      </c>
      <c r="Y1332">
        <v>2</v>
      </c>
      <c r="Z1332">
        <f t="shared" si="20"/>
        <v>2</v>
      </c>
    </row>
    <row r="1333" spans="1:26">
      <c r="A1333" t="s">
        <v>246</v>
      </c>
      <c r="B1333" t="s">
        <v>2211</v>
      </c>
      <c r="C1333" t="s">
        <v>2212</v>
      </c>
      <c r="D1333" t="s">
        <v>1527</v>
      </c>
      <c r="E1333" t="s">
        <v>1528</v>
      </c>
      <c r="F1333">
        <v>11631292</v>
      </c>
      <c r="G1333">
        <v>45068</v>
      </c>
      <c r="H1333" t="s">
        <v>5081</v>
      </c>
      <c r="I1333" t="s">
        <v>255</v>
      </c>
      <c r="J1333" t="s">
        <v>249</v>
      </c>
      <c r="K1333" t="s">
        <v>250</v>
      </c>
      <c r="L1333" t="s">
        <v>251</v>
      </c>
      <c r="O1333" s="111">
        <v>45068</v>
      </c>
      <c r="P1333" t="s">
        <v>252</v>
      </c>
      <c r="Q1333" t="s">
        <v>257</v>
      </c>
      <c r="R1333" s="111">
        <v>45069</v>
      </c>
      <c r="W1333">
        <v>0</v>
      </c>
      <c r="X1333">
        <v>0</v>
      </c>
      <c r="Y1333">
        <v>0</v>
      </c>
      <c r="Z1333">
        <f t="shared" si="20"/>
        <v>0</v>
      </c>
    </row>
    <row r="1334" spans="1:26">
      <c r="A1334" t="s">
        <v>246</v>
      </c>
      <c r="B1334">
        <v>88426360459</v>
      </c>
      <c r="C1334" t="s">
        <v>5064</v>
      </c>
      <c r="D1334" t="s">
        <v>1527</v>
      </c>
      <c r="E1334" t="s">
        <v>1528</v>
      </c>
      <c r="F1334">
        <v>12514038</v>
      </c>
      <c r="G1334">
        <v>45068</v>
      </c>
      <c r="H1334" t="s">
        <v>5082</v>
      </c>
      <c r="I1334" t="s">
        <v>256</v>
      </c>
      <c r="J1334" t="s">
        <v>249</v>
      </c>
      <c r="K1334" t="s">
        <v>250</v>
      </c>
      <c r="L1334" t="s">
        <v>251</v>
      </c>
      <c r="O1334" s="111">
        <v>45068</v>
      </c>
      <c r="P1334" t="s">
        <v>252</v>
      </c>
      <c r="Q1334" t="s">
        <v>253</v>
      </c>
      <c r="R1334" s="111">
        <v>45070</v>
      </c>
      <c r="W1334">
        <v>0</v>
      </c>
      <c r="X1334">
        <v>0</v>
      </c>
      <c r="Y1334">
        <v>2667.5</v>
      </c>
      <c r="Z1334">
        <f t="shared" si="20"/>
        <v>2667.5</v>
      </c>
    </row>
    <row r="1335" spans="1:26">
      <c r="A1335" t="s">
        <v>246</v>
      </c>
      <c r="B1335">
        <v>9900269497</v>
      </c>
      <c r="C1335" t="s">
        <v>2325</v>
      </c>
      <c r="D1335" t="s">
        <v>1527</v>
      </c>
      <c r="E1335" t="s">
        <v>1528</v>
      </c>
      <c r="F1335">
        <v>12514239</v>
      </c>
      <c r="G1335">
        <v>45068</v>
      </c>
      <c r="H1335" t="s">
        <v>5083</v>
      </c>
      <c r="I1335" t="s">
        <v>255</v>
      </c>
      <c r="J1335" t="s">
        <v>249</v>
      </c>
      <c r="K1335" t="s">
        <v>250</v>
      </c>
      <c r="L1335" t="s">
        <v>251</v>
      </c>
      <c r="O1335" s="111">
        <v>45068</v>
      </c>
      <c r="P1335" t="s">
        <v>252</v>
      </c>
      <c r="Q1335" t="s">
        <v>257</v>
      </c>
      <c r="R1335" s="111">
        <v>45069</v>
      </c>
      <c r="W1335">
        <v>0</v>
      </c>
      <c r="X1335">
        <v>0</v>
      </c>
      <c r="Y1335">
        <v>0</v>
      </c>
      <c r="Z1335">
        <f t="shared" si="20"/>
        <v>0</v>
      </c>
    </row>
    <row r="1336" spans="1:26">
      <c r="A1336" t="s">
        <v>246</v>
      </c>
      <c r="B1336" t="s">
        <v>2211</v>
      </c>
      <c r="C1336" t="s">
        <v>2212</v>
      </c>
      <c r="D1336" t="s">
        <v>1527</v>
      </c>
      <c r="E1336" t="s">
        <v>1528</v>
      </c>
      <c r="F1336">
        <v>12524693</v>
      </c>
      <c r="G1336">
        <v>45070</v>
      </c>
      <c r="H1336" t="s">
        <v>5084</v>
      </c>
      <c r="I1336" t="s">
        <v>271</v>
      </c>
      <c r="J1336" t="s">
        <v>249</v>
      </c>
      <c r="K1336" t="s">
        <v>250</v>
      </c>
      <c r="L1336" t="s">
        <v>251</v>
      </c>
      <c r="O1336" s="111">
        <v>45070</v>
      </c>
      <c r="P1336" t="s">
        <v>252</v>
      </c>
      <c r="Q1336" t="s">
        <v>253</v>
      </c>
      <c r="R1336" s="111">
        <v>45071</v>
      </c>
      <c r="W1336">
        <v>0</v>
      </c>
      <c r="X1336">
        <v>0</v>
      </c>
      <c r="Y1336">
        <v>177</v>
      </c>
      <c r="Z1336">
        <f t="shared" si="20"/>
        <v>177</v>
      </c>
    </row>
    <row r="1337" spans="1:26">
      <c r="A1337" t="s">
        <v>246</v>
      </c>
      <c r="B1337" t="s">
        <v>2211</v>
      </c>
      <c r="C1337" t="s">
        <v>2212</v>
      </c>
      <c r="D1337" t="s">
        <v>1527</v>
      </c>
      <c r="E1337" t="s">
        <v>1528</v>
      </c>
      <c r="F1337">
        <v>11905155</v>
      </c>
      <c r="G1337">
        <v>45075</v>
      </c>
      <c r="H1337" t="s">
        <v>5085</v>
      </c>
      <c r="I1337" t="s">
        <v>271</v>
      </c>
      <c r="J1337" t="s">
        <v>249</v>
      </c>
      <c r="K1337" t="s">
        <v>250</v>
      </c>
      <c r="L1337" t="s">
        <v>251</v>
      </c>
      <c r="O1337" s="111">
        <v>45075</v>
      </c>
      <c r="P1337" t="s">
        <v>252</v>
      </c>
      <c r="Q1337" t="s">
        <v>253</v>
      </c>
      <c r="R1337" s="111">
        <v>45076</v>
      </c>
      <c r="W1337">
        <v>1413.9</v>
      </c>
      <c r="X1337">
        <v>0</v>
      </c>
      <c r="Y1337">
        <v>780.35</v>
      </c>
      <c r="Z1337">
        <f t="shared" si="20"/>
        <v>2194.25</v>
      </c>
    </row>
    <row r="1338" spans="1:26">
      <c r="A1338" t="s">
        <v>246</v>
      </c>
      <c r="B1338">
        <v>9900269497</v>
      </c>
      <c r="C1338" t="s">
        <v>2325</v>
      </c>
      <c r="D1338" t="s">
        <v>1527</v>
      </c>
      <c r="E1338" t="s">
        <v>1528</v>
      </c>
      <c r="F1338">
        <v>12524332</v>
      </c>
      <c r="G1338">
        <v>45075</v>
      </c>
      <c r="H1338" t="s">
        <v>5086</v>
      </c>
      <c r="I1338" t="s">
        <v>271</v>
      </c>
      <c r="J1338" t="s">
        <v>249</v>
      </c>
      <c r="K1338" t="s">
        <v>250</v>
      </c>
      <c r="L1338" t="s">
        <v>251</v>
      </c>
      <c r="O1338" s="111">
        <v>45075</v>
      </c>
      <c r="P1338" t="s">
        <v>252</v>
      </c>
      <c r="Q1338" t="s">
        <v>253</v>
      </c>
      <c r="R1338" s="111">
        <v>45076</v>
      </c>
      <c r="W1338">
        <v>0</v>
      </c>
      <c r="X1338">
        <v>0</v>
      </c>
      <c r="Y1338">
        <v>1296.2</v>
      </c>
      <c r="Z1338">
        <f t="shared" si="20"/>
        <v>1296.2</v>
      </c>
    </row>
    <row r="1339" spans="1:26">
      <c r="A1339" t="s">
        <v>246</v>
      </c>
      <c r="B1339" t="s">
        <v>2173</v>
      </c>
      <c r="C1339" t="s">
        <v>2174</v>
      </c>
      <c r="D1339" t="s">
        <v>3737</v>
      </c>
      <c r="E1339" t="s">
        <v>54</v>
      </c>
      <c r="F1339">
        <v>12189695</v>
      </c>
      <c r="G1339">
        <v>44987</v>
      </c>
      <c r="H1339" t="s">
        <v>3738</v>
      </c>
      <c r="I1339" t="s">
        <v>260</v>
      </c>
      <c r="L1339" t="s">
        <v>251</v>
      </c>
      <c r="O1339" s="111">
        <v>44987</v>
      </c>
      <c r="P1339" t="s">
        <v>252</v>
      </c>
      <c r="Q1339" t="s">
        <v>263</v>
      </c>
      <c r="R1339" s="111">
        <v>44993</v>
      </c>
      <c r="W1339">
        <v>85.55</v>
      </c>
      <c r="X1339">
        <v>0</v>
      </c>
      <c r="Y1339">
        <v>0</v>
      </c>
      <c r="Z1339">
        <f t="shared" si="20"/>
        <v>85.55</v>
      </c>
    </row>
    <row r="1340" spans="1:26">
      <c r="A1340" t="s">
        <v>246</v>
      </c>
      <c r="B1340" t="s">
        <v>2220</v>
      </c>
      <c r="C1340" t="s">
        <v>2221</v>
      </c>
      <c r="D1340" t="s">
        <v>3739</v>
      </c>
      <c r="E1340" t="s">
        <v>54</v>
      </c>
      <c r="F1340">
        <v>12255004</v>
      </c>
      <c r="G1340">
        <v>45005</v>
      </c>
      <c r="H1340" t="s">
        <v>3740</v>
      </c>
      <c r="I1340" t="s">
        <v>255</v>
      </c>
      <c r="J1340" t="s">
        <v>249</v>
      </c>
      <c r="K1340" t="s">
        <v>250</v>
      </c>
      <c r="L1340" t="s">
        <v>251</v>
      </c>
      <c r="O1340" s="111">
        <v>45005</v>
      </c>
      <c r="P1340" t="s">
        <v>252</v>
      </c>
      <c r="Q1340" t="s">
        <v>253</v>
      </c>
      <c r="R1340" s="111">
        <v>45007</v>
      </c>
      <c r="W1340">
        <v>1887.5</v>
      </c>
      <c r="X1340">
        <v>4244</v>
      </c>
      <c r="Y1340">
        <v>10264.73</v>
      </c>
      <c r="Z1340">
        <f t="shared" si="20"/>
        <v>16396.23</v>
      </c>
    </row>
    <row r="1341" spans="1:26">
      <c r="A1341" t="s">
        <v>246</v>
      </c>
      <c r="B1341">
        <v>565845128</v>
      </c>
      <c r="C1341" t="s">
        <v>2271</v>
      </c>
      <c r="D1341" t="s">
        <v>1107</v>
      </c>
      <c r="E1341" t="s">
        <v>54</v>
      </c>
      <c r="F1341">
        <v>12163127</v>
      </c>
      <c r="G1341">
        <v>44986</v>
      </c>
      <c r="H1341" t="s">
        <v>3742</v>
      </c>
      <c r="I1341" t="s">
        <v>255</v>
      </c>
      <c r="J1341" t="s">
        <v>249</v>
      </c>
      <c r="K1341" t="s">
        <v>250</v>
      </c>
      <c r="L1341" t="s">
        <v>251</v>
      </c>
      <c r="O1341" s="111">
        <v>44986</v>
      </c>
      <c r="P1341" t="s">
        <v>252</v>
      </c>
      <c r="Q1341" t="s">
        <v>257</v>
      </c>
      <c r="R1341" s="111">
        <v>44988</v>
      </c>
      <c r="W1341">
        <v>0</v>
      </c>
      <c r="X1341">
        <v>0</v>
      </c>
      <c r="Y1341">
        <v>0</v>
      </c>
      <c r="Z1341">
        <f t="shared" si="20"/>
        <v>0</v>
      </c>
    </row>
    <row r="1342" spans="1:26">
      <c r="A1342" t="s">
        <v>246</v>
      </c>
      <c r="B1342">
        <v>690067178</v>
      </c>
      <c r="C1342" t="s">
        <v>2311</v>
      </c>
      <c r="D1342" t="s">
        <v>1107</v>
      </c>
      <c r="E1342" t="s">
        <v>54</v>
      </c>
      <c r="F1342">
        <v>12185238</v>
      </c>
      <c r="G1342">
        <v>44986</v>
      </c>
      <c r="H1342" t="s">
        <v>3744</v>
      </c>
      <c r="I1342" t="s">
        <v>255</v>
      </c>
      <c r="J1342" t="s">
        <v>249</v>
      </c>
      <c r="K1342" t="s">
        <v>250</v>
      </c>
      <c r="L1342" t="s">
        <v>251</v>
      </c>
      <c r="O1342" s="111">
        <v>44987</v>
      </c>
      <c r="P1342" t="s">
        <v>252</v>
      </c>
      <c r="Q1342" t="s">
        <v>257</v>
      </c>
      <c r="R1342" s="111">
        <v>44988</v>
      </c>
      <c r="W1342">
        <v>0</v>
      </c>
      <c r="X1342">
        <v>0</v>
      </c>
      <c r="Y1342">
        <v>0</v>
      </c>
      <c r="Z1342">
        <f t="shared" si="20"/>
        <v>0</v>
      </c>
    </row>
    <row r="1343" spans="1:26">
      <c r="A1343" t="s">
        <v>246</v>
      </c>
      <c r="B1343">
        <v>690067178</v>
      </c>
      <c r="C1343" t="s">
        <v>2311</v>
      </c>
      <c r="D1343" t="s">
        <v>1107</v>
      </c>
      <c r="E1343" t="s">
        <v>54</v>
      </c>
      <c r="F1343">
        <v>12200102</v>
      </c>
      <c r="G1343">
        <v>44991</v>
      </c>
      <c r="H1343" t="s">
        <v>3745</v>
      </c>
      <c r="I1343" t="s">
        <v>255</v>
      </c>
      <c r="J1343" t="s">
        <v>249</v>
      </c>
      <c r="K1343" t="s">
        <v>250</v>
      </c>
      <c r="L1343" t="s">
        <v>251</v>
      </c>
      <c r="O1343" s="111">
        <v>44992</v>
      </c>
      <c r="P1343" t="s">
        <v>252</v>
      </c>
      <c r="Q1343" t="s">
        <v>257</v>
      </c>
      <c r="R1343" s="111">
        <v>44993</v>
      </c>
      <c r="W1343">
        <v>0</v>
      </c>
      <c r="X1343">
        <v>0</v>
      </c>
      <c r="Y1343">
        <v>0</v>
      </c>
      <c r="Z1343">
        <f t="shared" si="20"/>
        <v>0</v>
      </c>
    </row>
    <row r="1344" spans="1:26">
      <c r="A1344" t="s">
        <v>246</v>
      </c>
      <c r="B1344">
        <v>2215955112</v>
      </c>
      <c r="C1344" t="s">
        <v>3151</v>
      </c>
      <c r="D1344" t="s">
        <v>1107</v>
      </c>
      <c r="E1344" t="s">
        <v>54</v>
      </c>
      <c r="F1344">
        <v>12163221</v>
      </c>
      <c r="G1344">
        <v>44991</v>
      </c>
      <c r="H1344" t="s">
        <v>3743</v>
      </c>
      <c r="I1344" t="s">
        <v>255</v>
      </c>
      <c r="J1344" t="s">
        <v>249</v>
      </c>
      <c r="K1344" t="s">
        <v>250</v>
      </c>
      <c r="L1344" t="s">
        <v>251</v>
      </c>
      <c r="O1344" s="111">
        <v>44991</v>
      </c>
      <c r="P1344" t="s">
        <v>252</v>
      </c>
      <c r="Q1344" t="s">
        <v>257</v>
      </c>
      <c r="R1344" s="111"/>
      <c r="W1344">
        <v>0</v>
      </c>
      <c r="X1344">
        <v>0</v>
      </c>
      <c r="Y1344">
        <v>0</v>
      </c>
      <c r="Z1344">
        <f t="shared" si="20"/>
        <v>0</v>
      </c>
    </row>
    <row r="1345" spans="1:26">
      <c r="A1345" t="s">
        <v>246</v>
      </c>
      <c r="B1345">
        <v>2215955112</v>
      </c>
      <c r="C1345" t="s">
        <v>3151</v>
      </c>
      <c r="D1345" t="s">
        <v>1107</v>
      </c>
      <c r="E1345" t="s">
        <v>54</v>
      </c>
      <c r="F1345">
        <v>12200822</v>
      </c>
      <c r="G1345">
        <v>44991</v>
      </c>
      <c r="H1345" t="s">
        <v>3746</v>
      </c>
      <c r="I1345" t="s">
        <v>255</v>
      </c>
      <c r="L1345" t="s">
        <v>251</v>
      </c>
      <c r="O1345" s="111">
        <v>44991</v>
      </c>
      <c r="P1345" t="s">
        <v>252</v>
      </c>
      <c r="Q1345" t="s">
        <v>263</v>
      </c>
      <c r="R1345" s="111">
        <v>44993</v>
      </c>
      <c r="W1345">
        <v>74.5</v>
      </c>
      <c r="X1345">
        <v>0</v>
      </c>
      <c r="Y1345">
        <v>0</v>
      </c>
      <c r="Z1345">
        <f t="shared" si="20"/>
        <v>74.5</v>
      </c>
    </row>
    <row r="1346" spans="1:26">
      <c r="A1346" t="s">
        <v>246</v>
      </c>
      <c r="B1346">
        <v>565845128</v>
      </c>
      <c r="C1346" t="s">
        <v>2271</v>
      </c>
      <c r="D1346" t="s">
        <v>1107</v>
      </c>
      <c r="E1346" t="s">
        <v>54</v>
      </c>
      <c r="F1346">
        <v>12201790</v>
      </c>
      <c r="G1346">
        <v>44991</v>
      </c>
      <c r="H1346" t="s">
        <v>3747</v>
      </c>
      <c r="I1346" t="s">
        <v>255</v>
      </c>
      <c r="J1346" t="s">
        <v>249</v>
      </c>
      <c r="K1346" t="s">
        <v>268</v>
      </c>
      <c r="L1346" t="s">
        <v>251</v>
      </c>
      <c r="O1346" s="111">
        <v>44991</v>
      </c>
      <c r="P1346" t="s">
        <v>252</v>
      </c>
      <c r="Q1346" t="s">
        <v>253</v>
      </c>
      <c r="R1346" s="111">
        <v>44993</v>
      </c>
      <c r="W1346">
        <v>142.6</v>
      </c>
      <c r="X1346">
        <v>865.15</v>
      </c>
      <c r="Y1346">
        <v>3114.4</v>
      </c>
      <c r="Z1346">
        <f t="shared" si="20"/>
        <v>4122.1499999999996</v>
      </c>
    </row>
    <row r="1347" spans="1:26">
      <c r="A1347" t="s">
        <v>246</v>
      </c>
      <c r="B1347" t="s">
        <v>4240</v>
      </c>
      <c r="C1347" t="s">
        <v>3643</v>
      </c>
      <c r="D1347" t="s">
        <v>1107</v>
      </c>
      <c r="E1347" t="s">
        <v>54</v>
      </c>
      <c r="F1347">
        <v>12203716</v>
      </c>
      <c r="G1347">
        <v>44992</v>
      </c>
      <c r="H1347" t="s">
        <v>3748</v>
      </c>
      <c r="I1347" t="s">
        <v>255</v>
      </c>
      <c r="J1347" t="s">
        <v>249</v>
      </c>
      <c r="K1347" t="s">
        <v>250</v>
      </c>
      <c r="L1347" t="s">
        <v>251</v>
      </c>
      <c r="O1347" s="111">
        <v>44992</v>
      </c>
      <c r="P1347" t="s">
        <v>252</v>
      </c>
      <c r="Q1347" t="s">
        <v>282</v>
      </c>
      <c r="R1347" s="111">
        <v>44993</v>
      </c>
      <c r="W1347">
        <v>1553</v>
      </c>
      <c r="X1347">
        <v>0</v>
      </c>
      <c r="Y1347">
        <v>0</v>
      </c>
      <c r="Z1347">
        <f t="shared" ref="Z1347:Z1410" si="21">SUM(W1347:Y1347)</f>
        <v>1553</v>
      </c>
    </row>
    <row r="1348" spans="1:26">
      <c r="A1348" t="s">
        <v>246</v>
      </c>
      <c r="B1348">
        <v>565845128</v>
      </c>
      <c r="C1348" t="s">
        <v>2271</v>
      </c>
      <c r="D1348" t="s">
        <v>1107</v>
      </c>
      <c r="E1348" t="s">
        <v>54</v>
      </c>
      <c r="F1348">
        <v>12208859</v>
      </c>
      <c r="G1348">
        <v>44993</v>
      </c>
      <c r="H1348" t="s">
        <v>3749</v>
      </c>
      <c r="I1348" t="s">
        <v>260</v>
      </c>
      <c r="L1348" t="s">
        <v>251</v>
      </c>
      <c r="O1348" s="111">
        <v>44993</v>
      </c>
      <c r="P1348" t="s">
        <v>252</v>
      </c>
      <c r="Q1348" t="s">
        <v>263</v>
      </c>
      <c r="R1348" s="111">
        <v>44994</v>
      </c>
      <c r="W1348">
        <v>227</v>
      </c>
      <c r="X1348">
        <v>0</v>
      </c>
      <c r="Y1348">
        <v>0</v>
      </c>
      <c r="Z1348">
        <f t="shared" si="21"/>
        <v>227</v>
      </c>
    </row>
    <row r="1349" spans="1:26">
      <c r="A1349" t="s">
        <v>246</v>
      </c>
      <c r="B1349">
        <v>2215955112</v>
      </c>
      <c r="C1349" t="s">
        <v>3151</v>
      </c>
      <c r="D1349" t="s">
        <v>1107</v>
      </c>
      <c r="E1349" t="s">
        <v>54</v>
      </c>
      <c r="F1349">
        <v>12209160</v>
      </c>
      <c r="G1349">
        <v>44993</v>
      </c>
      <c r="H1349" t="s">
        <v>3750</v>
      </c>
      <c r="I1349" t="s">
        <v>255</v>
      </c>
      <c r="J1349" t="s">
        <v>249</v>
      </c>
      <c r="K1349" t="s">
        <v>250</v>
      </c>
      <c r="L1349" t="s">
        <v>251</v>
      </c>
      <c r="O1349" s="111">
        <v>44993</v>
      </c>
      <c r="P1349" t="s">
        <v>252</v>
      </c>
      <c r="Q1349" t="s">
        <v>282</v>
      </c>
      <c r="R1349" s="111">
        <v>44994</v>
      </c>
      <c r="W1349">
        <v>39.9</v>
      </c>
      <c r="X1349">
        <v>0</v>
      </c>
      <c r="Y1349">
        <v>0</v>
      </c>
      <c r="Z1349">
        <f t="shared" si="21"/>
        <v>39.9</v>
      </c>
    </row>
    <row r="1350" spans="1:26">
      <c r="A1350" t="s">
        <v>246</v>
      </c>
      <c r="B1350">
        <v>565845128</v>
      </c>
      <c r="C1350" t="s">
        <v>2271</v>
      </c>
      <c r="D1350" t="s">
        <v>1107</v>
      </c>
      <c r="E1350" t="s">
        <v>54</v>
      </c>
      <c r="F1350">
        <v>12215883</v>
      </c>
      <c r="G1350">
        <v>44994</v>
      </c>
      <c r="H1350" t="s">
        <v>3752</v>
      </c>
      <c r="I1350" t="s">
        <v>260</v>
      </c>
      <c r="L1350" t="s">
        <v>251</v>
      </c>
      <c r="O1350" s="111">
        <v>44994</v>
      </c>
      <c r="P1350" t="s">
        <v>252</v>
      </c>
      <c r="Q1350" t="s">
        <v>263</v>
      </c>
      <c r="R1350" s="111">
        <v>44995</v>
      </c>
      <c r="W1350">
        <v>0</v>
      </c>
      <c r="X1350">
        <v>0</v>
      </c>
      <c r="Y1350">
        <v>0</v>
      </c>
      <c r="Z1350">
        <f t="shared" si="21"/>
        <v>0</v>
      </c>
    </row>
    <row r="1351" spans="1:26">
      <c r="A1351" t="s">
        <v>246</v>
      </c>
      <c r="B1351">
        <v>2215955112</v>
      </c>
      <c r="C1351" t="s">
        <v>3151</v>
      </c>
      <c r="D1351" t="s">
        <v>1107</v>
      </c>
      <c r="E1351" t="s">
        <v>54</v>
      </c>
      <c r="F1351">
        <v>12219354</v>
      </c>
      <c r="G1351">
        <v>44995</v>
      </c>
      <c r="H1351" t="s">
        <v>3753</v>
      </c>
      <c r="I1351" t="s">
        <v>260</v>
      </c>
      <c r="L1351" t="s">
        <v>251</v>
      </c>
      <c r="O1351" s="111">
        <v>44995</v>
      </c>
      <c r="P1351" t="s">
        <v>252</v>
      </c>
      <c r="Q1351" t="s">
        <v>263</v>
      </c>
      <c r="R1351" s="111">
        <v>44998</v>
      </c>
      <c r="W1351">
        <v>14</v>
      </c>
      <c r="X1351">
        <v>0</v>
      </c>
      <c r="Y1351">
        <v>0</v>
      </c>
      <c r="Z1351">
        <f t="shared" si="21"/>
        <v>14</v>
      </c>
    </row>
    <row r="1352" spans="1:26">
      <c r="A1352" t="s">
        <v>246</v>
      </c>
      <c r="B1352">
        <v>565845128</v>
      </c>
      <c r="C1352" t="s">
        <v>2271</v>
      </c>
      <c r="D1352" t="s">
        <v>1107</v>
      </c>
      <c r="E1352" t="s">
        <v>54</v>
      </c>
      <c r="F1352">
        <v>12220095</v>
      </c>
      <c r="G1352">
        <v>44995</v>
      </c>
      <c r="H1352" t="s">
        <v>3754</v>
      </c>
      <c r="I1352" t="s">
        <v>255</v>
      </c>
      <c r="J1352" t="s">
        <v>249</v>
      </c>
      <c r="K1352" t="s">
        <v>268</v>
      </c>
      <c r="L1352" t="s">
        <v>251</v>
      </c>
      <c r="O1352" s="111">
        <v>44995</v>
      </c>
      <c r="P1352" t="s">
        <v>252</v>
      </c>
      <c r="Q1352" t="s">
        <v>253</v>
      </c>
      <c r="R1352" s="111">
        <v>44998</v>
      </c>
      <c r="W1352">
        <v>0</v>
      </c>
      <c r="X1352">
        <v>2820.26</v>
      </c>
      <c r="Y1352">
        <v>6199.6</v>
      </c>
      <c r="Z1352">
        <f t="shared" si="21"/>
        <v>9019.86</v>
      </c>
    </row>
    <row r="1353" spans="1:26">
      <c r="A1353" t="s">
        <v>246</v>
      </c>
      <c r="B1353">
        <v>690067178</v>
      </c>
      <c r="C1353" t="s">
        <v>2311</v>
      </c>
      <c r="D1353" t="s">
        <v>1107</v>
      </c>
      <c r="E1353" t="s">
        <v>54</v>
      </c>
      <c r="F1353">
        <v>12229989</v>
      </c>
      <c r="G1353">
        <v>44999</v>
      </c>
      <c r="H1353" t="s">
        <v>3755</v>
      </c>
      <c r="I1353" t="s">
        <v>255</v>
      </c>
      <c r="J1353" t="s">
        <v>249</v>
      </c>
      <c r="K1353" t="s">
        <v>250</v>
      </c>
      <c r="L1353" t="s">
        <v>251</v>
      </c>
      <c r="O1353" s="111">
        <v>44999</v>
      </c>
      <c r="P1353" t="s">
        <v>252</v>
      </c>
      <c r="Q1353" t="s">
        <v>282</v>
      </c>
      <c r="R1353" s="111">
        <v>45001</v>
      </c>
      <c r="W1353">
        <v>35</v>
      </c>
      <c r="X1353">
        <v>200</v>
      </c>
      <c r="Y1353">
        <v>0</v>
      </c>
      <c r="Z1353">
        <f t="shared" si="21"/>
        <v>235</v>
      </c>
    </row>
    <row r="1354" spans="1:26">
      <c r="A1354" t="s">
        <v>246</v>
      </c>
      <c r="B1354" t="s">
        <v>4240</v>
      </c>
      <c r="C1354" t="s">
        <v>3643</v>
      </c>
      <c r="D1354" t="s">
        <v>1107</v>
      </c>
      <c r="E1354" t="s">
        <v>54</v>
      </c>
      <c r="F1354">
        <v>12238182</v>
      </c>
      <c r="G1354">
        <v>45000</v>
      </c>
      <c r="H1354" t="s">
        <v>3756</v>
      </c>
      <c r="I1354" t="s">
        <v>260</v>
      </c>
      <c r="L1354" t="s">
        <v>251</v>
      </c>
      <c r="O1354" s="111">
        <v>45000</v>
      </c>
      <c r="P1354" t="s">
        <v>252</v>
      </c>
      <c r="Q1354" t="s">
        <v>253</v>
      </c>
      <c r="R1354" s="111">
        <v>45001</v>
      </c>
      <c r="W1354">
        <v>1160.5</v>
      </c>
      <c r="X1354">
        <v>2375.5</v>
      </c>
      <c r="Y1354">
        <v>1072.25</v>
      </c>
      <c r="Z1354">
        <f t="shared" si="21"/>
        <v>4608.25</v>
      </c>
    </row>
    <row r="1355" spans="1:26">
      <c r="A1355" t="s">
        <v>246</v>
      </c>
      <c r="B1355">
        <v>2215955112</v>
      </c>
      <c r="C1355" t="s">
        <v>3151</v>
      </c>
      <c r="D1355" t="s">
        <v>1107</v>
      </c>
      <c r="E1355" t="s">
        <v>54</v>
      </c>
      <c r="F1355">
        <v>12249271</v>
      </c>
      <c r="G1355">
        <v>45002</v>
      </c>
      <c r="H1355" t="s">
        <v>3757</v>
      </c>
      <c r="I1355" t="s">
        <v>255</v>
      </c>
      <c r="J1355" t="s">
        <v>249</v>
      </c>
      <c r="K1355" t="s">
        <v>250</v>
      </c>
      <c r="L1355" t="s">
        <v>251</v>
      </c>
      <c r="O1355" s="111">
        <v>45002</v>
      </c>
      <c r="P1355" t="s">
        <v>252</v>
      </c>
      <c r="Q1355" t="s">
        <v>253</v>
      </c>
      <c r="R1355" s="111">
        <v>45005</v>
      </c>
      <c r="W1355">
        <v>159</v>
      </c>
      <c r="X1355">
        <v>1291.5</v>
      </c>
      <c r="Y1355">
        <v>3039.5</v>
      </c>
      <c r="Z1355">
        <f t="shared" si="21"/>
        <v>4490</v>
      </c>
    </row>
    <row r="1356" spans="1:26">
      <c r="A1356" t="s">
        <v>246</v>
      </c>
      <c r="B1356">
        <v>565845128</v>
      </c>
      <c r="C1356" t="s">
        <v>2271</v>
      </c>
      <c r="D1356" t="s">
        <v>1107</v>
      </c>
      <c r="E1356" t="s">
        <v>54</v>
      </c>
      <c r="F1356">
        <v>12274014</v>
      </c>
      <c r="G1356">
        <v>45008</v>
      </c>
      <c r="H1356" t="s">
        <v>3759</v>
      </c>
      <c r="I1356" t="s">
        <v>255</v>
      </c>
      <c r="L1356" t="s">
        <v>251</v>
      </c>
      <c r="O1356" s="111">
        <v>45008</v>
      </c>
      <c r="P1356" t="s">
        <v>252</v>
      </c>
      <c r="Q1356" t="s">
        <v>263</v>
      </c>
      <c r="R1356" s="111">
        <v>45009</v>
      </c>
      <c r="W1356">
        <v>344.9</v>
      </c>
      <c r="X1356">
        <v>0</v>
      </c>
      <c r="Y1356">
        <v>0</v>
      </c>
      <c r="Z1356">
        <f t="shared" si="21"/>
        <v>344.9</v>
      </c>
    </row>
    <row r="1357" spans="1:26">
      <c r="A1357" t="s">
        <v>246</v>
      </c>
      <c r="B1357">
        <v>2215955112</v>
      </c>
      <c r="C1357" t="s">
        <v>3151</v>
      </c>
      <c r="D1357" t="s">
        <v>1107</v>
      </c>
      <c r="E1357" t="s">
        <v>54</v>
      </c>
      <c r="F1357">
        <v>12274254</v>
      </c>
      <c r="G1357">
        <v>45008</v>
      </c>
      <c r="H1357" t="s">
        <v>3760</v>
      </c>
      <c r="I1357" t="s">
        <v>260</v>
      </c>
      <c r="L1357" t="s">
        <v>251</v>
      </c>
      <c r="O1357" s="111">
        <v>45008</v>
      </c>
      <c r="P1357" t="s">
        <v>252</v>
      </c>
      <c r="Q1357" t="s">
        <v>263</v>
      </c>
      <c r="R1357" s="111">
        <v>45009</v>
      </c>
      <c r="W1357">
        <v>1</v>
      </c>
      <c r="X1357">
        <v>0</v>
      </c>
      <c r="Y1357">
        <v>0</v>
      </c>
      <c r="Z1357">
        <f t="shared" si="21"/>
        <v>1</v>
      </c>
    </row>
    <row r="1358" spans="1:26">
      <c r="A1358" t="s">
        <v>246</v>
      </c>
      <c r="B1358">
        <v>565845128</v>
      </c>
      <c r="C1358" t="s">
        <v>2271</v>
      </c>
      <c r="D1358" t="s">
        <v>1107</v>
      </c>
      <c r="E1358" t="s">
        <v>54</v>
      </c>
      <c r="F1358">
        <v>12274467</v>
      </c>
      <c r="G1358">
        <v>45008</v>
      </c>
      <c r="H1358" t="s">
        <v>3761</v>
      </c>
      <c r="I1358" t="s">
        <v>255</v>
      </c>
      <c r="J1358" t="s">
        <v>249</v>
      </c>
      <c r="K1358" t="s">
        <v>250</v>
      </c>
      <c r="L1358" t="s">
        <v>251</v>
      </c>
      <c r="O1358" s="111">
        <v>45008</v>
      </c>
      <c r="P1358" t="s">
        <v>252</v>
      </c>
      <c r="Q1358" t="s">
        <v>253</v>
      </c>
      <c r="R1358" s="111">
        <v>45009</v>
      </c>
      <c r="W1358">
        <v>6879.3</v>
      </c>
      <c r="X1358">
        <v>3421.27</v>
      </c>
      <c r="Y1358">
        <v>4426.6499999999996</v>
      </c>
      <c r="Z1358">
        <f t="shared" si="21"/>
        <v>14727.22</v>
      </c>
    </row>
    <row r="1359" spans="1:26">
      <c r="A1359" t="s">
        <v>246</v>
      </c>
      <c r="B1359" t="s">
        <v>4240</v>
      </c>
      <c r="C1359" t="s">
        <v>3643</v>
      </c>
      <c r="D1359" t="s">
        <v>1107</v>
      </c>
      <c r="E1359" t="s">
        <v>54</v>
      </c>
      <c r="F1359">
        <v>12298495</v>
      </c>
      <c r="G1359">
        <v>45027</v>
      </c>
      <c r="H1359" t="s">
        <v>4645</v>
      </c>
      <c r="I1359" t="s">
        <v>255</v>
      </c>
      <c r="J1359" t="s">
        <v>249</v>
      </c>
      <c r="K1359" t="s">
        <v>3936</v>
      </c>
      <c r="L1359" t="s">
        <v>251</v>
      </c>
      <c r="O1359" s="111">
        <v>45027</v>
      </c>
      <c r="P1359" t="s">
        <v>252</v>
      </c>
      <c r="Q1359" t="s">
        <v>253</v>
      </c>
      <c r="R1359" s="111">
        <v>45028</v>
      </c>
      <c r="W1359">
        <v>0</v>
      </c>
      <c r="X1359">
        <v>13908.34</v>
      </c>
      <c r="Y1359">
        <v>24768</v>
      </c>
      <c r="Z1359">
        <f t="shared" si="21"/>
        <v>38676.339999999997</v>
      </c>
    </row>
    <row r="1360" spans="1:26">
      <c r="A1360" t="s">
        <v>246</v>
      </c>
      <c r="B1360">
        <v>21430420197</v>
      </c>
      <c r="C1360" t="s">
        <v>5087</v>
      </c>
      <c r="D1360" t="s">
        <v>1107</v>
      </c>
      <c r="E1360" t="s">
        <v>54</v>
      </c>
      <c r="F1360">
        <v>12502242</v>
      </c>
      <c r="G1360">
        <v>45064</v>
      </c>
      <c r="H1360" t="s">
        <v>5088</v>
      </c>
      <c r="I1360" t="s">
        <v>255</v>
      </c>
      <c r="J1360" t="s">
        <v>249</v>
      </c>
      <c r="K1360" t="s">
        <v>250</v>
      </c>
      <c r="L1360" t="s">
        <v>251</v>
      </c>
      <c r="O1360" s="111">
        <v>45066</v>
      </c>
      <c r="P1360" t="s">
        <v>252</v>
      </c>
      <c r="Q1360" t="s">
        <v>253</v>
      </c>
      <c r="R1360" s="111">
        <v>45068</v>
      </c>
      <c r="W1360">
        <v>0</v>
      </c>
      <c r="X1360">
        <v>0</v>
      </c>
      <c r="Y1360">
        <v>168</v>
      </c>
      <c r="Z1360">
        <f t="shared" si="21"/>
        <v>168</v>
      </c>
    </row>
    <row r="1361" spans="1:26">
      <c r="A1361" t="s">
        <v>246</v>
      </c>
      <c r="B1361">
        <v>21430420197</v>
      </c>
      <c r="C1361" t="s">
        <v>5087</v>
      </c>
      <c r="D1361" t="s">
        <v>1107</v>
      </c>
      <c r="E1361" t="s">
        <v>54</v>
      </c>
      <c r="F1361">
        <v>12511926</v>
      </c>
      <c r="G1361">
        <v>45067</v>
      </c>
      <c r="H1361" t="s">
        <v>5089</v>
      </c>
      <c r="I1361" t="s">
        <v>255</v>
      </c>
      <c r="J1361" t="s">
        <v>249</v>
      </c>
      <c r="K1361" t="s">
        <v>250</v>
      </c>
      <c r="L1361" t="s">
        <v>251</v>
      </c>
      <c r="O1361" s="111">
        <v>45068</v>
      </c>
      <c r="P1361" t="s">
        <v>252</v>
      </c>
      <c r="Q1361" t="s">
        <v>253</v>
      </c>
      <c r="R1361" s="111">
        <v>45069</v>
      </c>
      <c r="W1361">
        <v>0</v>
      </c>
      <c r="X1361">
        <v>0</v>
      </c>
      <c r="Y1361">
        <v>776.56</v>
      </c>
      <c r="Z1361">
        <f t="shared" si="21"/>
        <v>776.56</v>
      </c>
    </row>
    <row r="1362" spans="1:26">
      <c r="A1362" t="s">
        <v>246</v>
      </c>
      <c r="B1362">
        <v>21430420197</v>
      </c>
      <c r="C1362" t="s">
        <v>5087</v>
      </c>
      <c r="D1362" t="s">
        <v>1107</v>
      </c>
      <c r="E1362" t="s">
        <v>54</v>
      </c>
      <c r="F1362">
        <v>12525958</v>
      </c>
      <c r="G1362">
        <v>45070</v>
      </c>
      <c r="H1362" t="s">
        <v>5090</v>
      </c>
      <c r="I1362" t="s">
        <v>271</v>
      </c>
      <c r="J1362" t="s">
        <v>249</v>
      </c>
      <c r="K1362" t="s">
        <v>250</v>
      </c>
      <c r="L1362" t="s">
        <v>251</v>
      </c>
      <c r="O1362" s="111">
        <v>45070</v>
      </c>
      <c r="P1362" t="s">
        <v>252</v>
      </c>
      <c r="Q1362" t="s">
        <v>253</v>
      </c>
      <c r="R1362" s="111">
        <v>45071</v>
      </c>
      <c r="W1362">
        <v>0</v>
      </c>
      <c r="X1362">
        <v>0</v>
      </c>
      <c r="Y1362">
        <v>1502.25</v>
      </c>
      <c r="Z1362">
        <f t="shared" si="21"/>
        <v>1502.25</v>
      </c>
    </row>
    <row r="1363" spans="1:26">
      <c r="A1363" t="s">
        <v>246</v>
      </c>
      <c r="B1363">
        <v>21430420197</v>
      </c>
      <c r="C1363" t="s">
        <v>5087</v>
      </c>
      <c r="D1363" t="s">
        <v>1107</v>
      </c>
      <c r="E1363" t="s">
        <v>54</v>
      </c>
      <c r="F1363">
        <v>12531881</v>
      </c>
      <c r="G1363">
        <v>45071</v>
      </c>
      <c r="H1363" t="s">
        <v>5091</v>
      </c>
      <c r="I1363" t="s">
        <v>271</v>
      </c>
      <c r="J1363" t="s">
        <v>249</v>
      </c>
      <c r="K1363" t="s">
        <v>250</v>
      </c>
      <c r="L1363" t="s">
        <v>251</v>
      </c>
      <c r="O1363" s="111">
        <v>45071</v>
      </c>
      <c r="P1363" t="s">
        <v>252</v>
      </c>
      <c r="Q1363" t="s">
        <v>257</v>
      </c>
      <c r="R1363" s="111">
        <v>45072</v>
      </c>
      <c r="W1363">
        <v>0</v>
      </c>
      <c r="X1363">
        <v>0</v>
      </c>
      <c r="Y1363">
        <v>0</v>
      </c>
      <c r="Z1363">
        <f t="shared" si="21"/>
        <v>0</v>
      </c>
    </row>
    <row r="1364" spans="1:26">
      <c r="A1364" t="s">
        <v>246</v>
      </c>
      <c r="B1364">
        <v>13473826740</v>
      </c>
      <c r="C1364" t="s">
        <v>3547</v>
      </c>
      <c r="D1364" t="s">
        <v>3762</v>
      </c>
      <c r="E1364" t="s">
        <v>3763</v>
      </c>
      <c r="F1364">
        <v>12201579</v>
      </c>
      <c r="G1364">
        <v>44991</v>
      </c>
      <c r="H1364" t="s">
        <v>3764</v>
      </c>
      <c r="I1364" t="s">
        <v>255</v>
      </c>
      <c r="J1364" t="s">
        <v>249</v>
      </c>
      <c r="K1364" t="s">
        <v>250</v>
      </c>
      <c r="L1364" t="s">
        <v>251</v>
      </c>
      <c r="O1364" s="111">
        <v>44991</v>
      </c>
      <c r="P1364" t="s">
        <v>252</v>
      </c>
      <c r="Q1364" t="s">
        <v>282</v>
      </c>
      <c r="R1364" s="111">
        <v>44993</v>
      </c>
      <c r="W1364">
        <v>10</v>
      </c>
      <c r="X1364">
        <v>0</v>
      </c>
      <c r="Y1364">
        <v>0</v>
      </c>
      <c r="Z1364">
        <f t="shared" si="21"/>
        <v>10</v>
      </c>
    </row>
    <row r="1365" spans="1:26">
      <c r="A1365" t="s">
        <v>246</v>
      </c>
      <c r="B1365" t="s">
        <v>2220</v>
      </c>
      <c r="C1365" t="s">
        <v>2221</v>
      </c>
      <c r="D1365" t="s">
        <v>2888</v>
      </c>
      <c r="E1365" t="s">
        <v>54</v>
      </c>
      <c r="F1365">
        <v>12138265</v>
      </c>
      <c r="G1365">
        <v>44985</v>
      </c>
      <c r="H1365" t="s">
        <v>3765</v>
      </c>
      <c r="I1365" t="s">
        <v>255</v>
      </c>
      <c r="J1365" t="s">
        <v>249</v>
      </c>
      <c r="K1365" t="s">
        <v>250</v>
      </c>
      <c r="L1365" t="s">
        <v>251</v>
      </c>
      <c r="O1365" s="111">
        <v>44999</v>
      </c>
      <c r="P1365" t="s">
        <v>252</v>
      </c>
      <c r="Q1365" t="s">
        <v>253</v>
      </c>
      <c r="R1365" s="111">
        <v>45005</v>
      </c>
      <c r="W1365">
        <v>3756.21</v>
      </c>
      <c r="X1365">
        <v>12860.34</v>
      </c>
      <c r="Y1365">
        <v>29323.26</v>
      </c>
      <c r="Z1365">
        <f t="shared" si="21"/>
        <v>45939.81</v>
      </c>
    </row>
    <row r="1366" spans="1:26">
      <c r="A1366" t="s">
        <v>246</v>
      </c>
      <c r="B1366">
        <v>13063629464</v>
      </c>
      <c r="C1366" t="s">
        <v>2340</v>
      </c>
      <c r="D1366" t="s">
        <v>2380</v>
      </c>
      <c r="E1366" t="s">
        <v>1528</v>
      </c>
      <c r="F1366">
        <v>12195996</v>
      </c>
      <c r="G1366">
        <v>44988</v>
      </c>
      <c r="H1366" t="s">
        <v>3766</v>
      </c>
      <c r="I1366" t="s">
        <v>255</v>
      </c>
      <c r="J1366" t="s">
        <v>249</v>
      </c>
      <c r="K1366" t="s">
        <v>250</v>
      </c>
      <c r="L1366" t="s">
        <v>251</v>
      </c>
      <c r="O1366" s="111">
        <v>44988</v>
      </c>
      <c r="P1366" t="s">
        <v>252</v>
      </c>
      <c r="Q1366" t="s">
        <v>257</v>
      </c>
      <c r="R1366" s="111">
        <v>44991</v>
      </c>
      <c r="W1366">
        <v>0</v>
      </c>
      <c r="X1366">
        <v>0</v>
      </c>
      <c r="Y1366">
        <v>0</v>
      </c>
      <c r="Z1366">
        <f t="shared" si="21"/>
        <v>0</v>
      </c>
    </row>
    <row r="1367" spans="1:26">
      <c r="A1367" t="s">
        <v>246</v>
      </c>
      <c r="B1367">
        <v>9900269497</v>
      </c>
      <c r="C1367" t="s">
        <v>2325</v>
      </c>
      <c r="D1367" t="s">
        <v>3767</v>
      </c>
      <c r="E1367" t="s">
        <v>1528</v>
      </c>
      <c r="F1367">
        <v>12313670</v>
      </c>
      <c r="G1367">
        <v>45016</v>
      </c>
      <c r="H1367" t="s">
        <v>3768</v>
      </c>
      <c r="I1367" t="s">
        <v>255</v>
      </c>
      <c r="J1367" t="s">
        <v>249</v>
      </c>
      <c r="K1367" t="s">
        <v>250</v>
      </c>
      <c r="L1367" t="s">
        <v>251</v>
      </c>
      <c r="O1367" s="111">
        <v>45016</v>
      </c>
      <c r="P1367" t="s">
        <v>252</v>
      </c>
      <c r="Q1367" t="s">
        <v>253</v>
      </c>
      <c r="R1367" s="111">
        <v>45035</v>
      </c>
      <c r="W1367">
        <v>0</v>
      </c>
      <c r="X1367">
        <v>79.31</v>
      </c>
      <c r="Y1367">
        <v>780.5</v>
      </c>
      <c r="Z1367">
        <f t="shared" si="21"/>
        <v>859.81</v>
      </c>
    </row>
    <row r="1368" spans="1:26">
      <c r="A1368" t="s">
        <v>246</v>
      </c>
      <c r="B1368">
        <v>9900269497</v>
      </c>
      <c r="C1368" t="s">
        <v>2325</v>
      </c>
      <c r="D1368" t="s">
        <v>3769</v>
      </c>
      <c r="E1368" t="s">
        <v>1528</v>
      </c>
      <c r="F1368">
        <v>12295767</v>
      </c>
      <c r="G1368">
        <v>45014</v>
      </c>
      <c r="H1368" t="s">
        <v>3770</v>
      </c>
      <c r="I1368" t="s">
        <v>255</v>
      </c>
      <c r="J1368" t="s">
        <v>249</v>
      </c>
      <c r="K1368" t="s">
        <v>250</v>
      </c>
      <c r="L1368" t="s">
        <v>251</v>
      </c>
      <c r="O1368" s="111">
        <v>45014</v>
      </c>
      <c r="P1368" t="s">
        <v>252</v>
      </c>
      <c r="Q1368" t="s">
        <v>253</v>
      </c>
      <c r="R1368" s="111">
        <v>45015</v>
      </c>
      <c r="W1368">
        <v>140</v>
      </c>
      <c r="X1368">
        <v>18276</v>
      </c>
      <c r="Y1368">
        <v>16712</v>
      </c>
      <c r="Z1368">
        <f t="shared" si="21"/>
        <v>35128</v>
      </c>
    </row>
    <row r="1369" spans="1:26">
      <c r="A1369" t="s">
        <v>246</v>
      </c>
      <c r="B1369" t="s">
        <v>2211</v>
      </c>
      <c r="C1369" t="s">
        <v>2212</v>
      </c>
      <c r="D1369" t="s">
        <v>3769</v>
      </c>
      <c r="E1369" t="s">
        <v>1528</v>
      </c>
      <c r="F1369">
        <v>12296104</v>
      </c>
      <c r="G1369">
        <v>45014</v>
      </c>
      <c r="H1369" t="s">
        <v>3771</v>
      </c>
      <c r="I1369" t="s">
        <v>255</v>
      </c>
      <c r="J1369" t="s">
        <v>249</v>
      </c>
      <c r="K1369" t="s">
        <v>250</v>
      </c>
      <c r="L1369" t="s">
        <v>251</v>
      </c>
      <c r="O1369" s="111">
        <v>45014</v>
      </c>
      <c r="P1369" t="s">
        <v>252</v>
      </c>
      <c r="Q1369" t="s">
        <v>253</v>
      </c>
      <c r="R1369" s="111">
        <v>45015</v>
      </c>
      <c r="W1369">
        <v>1254</v>
      </c>
      <c r="X1369">
        <v>5412</v>
      </c>
      <c r="Y1369">
        <v>6096.1</v>
      </c>
      <c r="Z1369">
        <f t="shared" si="21"/>
        <v>12762.1</v>
      </c>
    </row>
    <row r="1370" spans="1:26">
      <c r="A1370" t="s">
        <v>246</v>
      </c>
      <c r="B1370">
        <v>10439312604</v>
      </c>
      <c r="C1370" t="s">
        <v>2275</v>
      </c>
      <c r="D1370" t="s">
        <v>4646</v>
      </c>
      <c r="E1370" t="s">
        <v>54</v>
      </c>
      <c r="F1370">
        <v>12389391</v>
      </c>
      <c r="G1370">
        <v>45036</v>
      </c>
      <c r="H1370" t="s">
        <v>4647</v>
      </c>
      <c r="I1370" t="s">
        <v>255</v>
      </c>
      <c r="J1370" t="s">
        <v>249</v>
      </c>
      <c r="K1370" t="s">
        <v>250</v>
      </c>
      <c r="L1370" t="s">
        <v>251</v>
      </c>
      <c r="O1370" s="111">
        <v>45036</v>
      </c>
      <c r="P1370" t="s">
        <v>252</v>
      </c>
      <c r="Q1370" t="s">
        <v>257</v>
      </c>
      <c r="R1370" s="111"/>
      <c r="W1370">
        <v>0</v>
      </c>
      <c r="X1370">
        <v>0</v>
      </c>
      <c r="Y1370">
        <v>0</v>
      </c>
      <c r="Z1370">
        <f t="shared" si="21"/>
        <v>0</v>
      </c>
    </row>
    <row r="1371" spans="1:26">
      <c r="A1371" t="s">
        <v>246</v>
      </c>
      <c r="B1371" t="s">
        <v>2220</v>
      </c>
      <c r="C1371" t="s">
        <v>2221</v>
      </c>
      <c r="D1371" t="s">
        <v>53</v>
      </c>
      <c r="E1371" t="s">
        <v>54</v>
      </c>
      <c r="F1371">
        <v>12183741</v>
      </c>
      <c r="G1371">
        <v>44986</v>
      </c>
      <c r="H1371" t="s">
        <v>3784</v>
      </c>
      <c r="I1371" t="s">
        <v>256</v>
      </c>
      <c r="J1371" t="s">
        <v>249</v>
      </c>
      <c r="K1371" t="s">
        <v>250</v>
      </c>
      <c r="L1371" t="s">
        <v>251</v>
      </c>
      <c r="O1371" s="111">
        <v>44991</v>
      </c>
      <c r="P1371" t="s">
        <v>252</v>
      </c>
      <c r="Q1371" t="s">
        <v>253</v>
      </c>
      <c r="R1371" s="111">
        <v>44993</v>
      </c>
      <c r="W1371">
        <v>3296.05</v>
      </c>
      <c r="X1371">
        <v>5720.35</v>
      </c>
      <c r="Y1371">
        <v>7577.15</v>
      </c>
      <c r="Z1371">
        <f t="shared" si="21"/>
        <v>16593.550000000003</v>
      </c>
    </row>
    <row r="1372" spans="1:26">
      <c r="A1372" t="s">
        <v>246</v>
      </c>
      <c r="B1372" t="s">
        <v>2248</v>
      </c>
      <c r="C1372" t="s">
        <v>2249</v>
      </c>
      <c r="D1372" t="s">
        <v>53</v>
      </c>
      <c r="E1372" t="s">
        <v>54</v>
      </c>
      <c r="F1372">
        <v>12152185</v>
      </c>
      <c r="G1372">
        <v>44986</v>
      </c>
      <c r="H1372" t="s">
        <v>3783</v>
      </c>
      <c r="I1372" t="s">
        <v>255</v>
      </c>
      <c r="J1372" t="s">
        <v>249</v>
      </c>
      <c r="K1372" t="s">
        <v>268</v>
      </c>
      <c r="L1372" t="s">
        <v>251</v>
      </c>
      <c r="O1372" s="111">
        <v>44986</v>
      </c>
      <c r="P1372" t="s">
        <v>252</v>
      </c>
      <c r="Q1372" t="s">
        <v>282</v>
      </c>
      <c r="R1372" s="111">
        <v>44987</v>
      </c>
      <c r="W1372">
        <v>1012.5</v>
      </c>
      <c r="X1372">
        <v>41380</v>
      </c>
      <c r="Y1372">
        <v>0</v>
      </c>
      <c r="Z1372">
        <f t="shared" si="21"/>
        <v>42392.5</v>
      </c>
    </row>
    <row r="1373" spans="1:26">
      <c r="A1373" t="s">
        <v>246</v>
      </c>
      <c r="B1373">
        <v>13473826740</v>
      </c>
      <c r="C1373" t="s">
        <v>3547</v>
      </c>
      <c r="D1373" t="s">
        <v>53</v>
      </c>
      <c r="E1373" t="s">
        <v>54</v>
      </c>
      <c r="F1373">
        <v>12185389</v>
      </c>
      <c r="G1373">
        <v>44988</v>
      </c>
      <c r="H1373" t="s">
        <v>3786</v>
      </c>
      <c r="I1373" t="s">
        <v>255</v>
      </c>
      <c r="J1373" t="s">
        <v>249</v>
      </c>
      <c r="K1373" t="s">
        <v>250</v>
      </c>
      <c r="L1373" t="s">
        <v>251</v>
      </c>
      <c r="O1373" s="111">
        <v>44988</v>
      </c>
      <c r="P1373" t="s">
        <v>252</v>
      </c>
      <c r="Q1373" t="s">
        <v>253</v>
      </c>
      <c r="R1373" s="111">
        <v>45002</v>
      </c>
      <c r="W1373">
        <v>1075</v>
      </c>
      <c r="X1373">
        <v>2703.55</v>
      </c>
      <c r="Y1373">
        <v>2858</v>
      </c>
      <c r="Z1373">
        <f t="shared" si="21"/>
        <v>6636.55</v>
      </c>
    </row>
    <row r="1374" spans="1:26">
      <c r="A1374" t="s">
        <v>246</v>
      </c>
      <c r="B1374" t="s">
        <v>2248</v>
      </c>
      <c r="C1374" t="s">
        <v>2249</v>
      </c>
      <c r="D1374" t="s">
        <v>53</v>
      </c>
      <c r="E1374" t="s">
        <v>54</v>
      </c>
      <c r="F1374">
        <v>8420356</v>
      </c>
      <c r="G1374">
        <v>44988</v>
      </c>
      <c r="H1374" t="s">
        <v>3777</v>
      </c>
      <c r="I1374" t="s">
        <v>255</v>
      </c>
      <c r="J1374" t="s">
        <v>249</v>
      </c>
      <c r="K1374" t="s">
        <v>268</v>
      </c>
      <c r="L1374" t="s">
        <v>251</v>
      </c>
      <c r="O1374" s="111">
        <v>44988</v>
      </c>
      <c r="P1374" t="s">
        <v>252</v>
      </c>
      <c r="Q1374" t="s">
        <v>253</v>
      </c>
      <c r="R1374" s="111">
        <v>44991</v>
      </c>
      <c r="W1374">
        <v>1330.3</v>
      </c>
      <c r="X1374">
        <v>5886.9</v>
      </c>
      <c r="Y1374">
        <v>1286.2</v>
      </c>
      <c r="Z1374">
        <f t="shared" si="21"/>
        <v>8503.4</v>
      </c>
    </row>
    <row r="1375" spans="1:26">
      <c r="A1375" t="s">
        <v>246</v>
      </c>
      <c r="B1375" t="s">
        <v>2216</v>
      </c>
      <c r="C1375" t="s">
        <v>2217</v>
      </c>
      <c r="D1375" t="s">
        <v>53</v>
      </c>
      <c r="E1375" t="s">
        <v>54</v>
      </c>
      <c r="F1375">
        <v>12130402</v>
      </c>
      <c r="G1375">
        <v>44992</v>
      </c>
      <c r="H1375" t="s">
        <v>3781</v>
      </c>
      <c r="I1375" t="s">
        <v>255</v>
      </c>
      <c r="J1375" t="s">
        <v>249</v>
      </c>
      <c r="K1375" t="s">
        <v>268</v>
      </c>
      <c r="L1375" t="s">
        <v>251</v>
      </c>
      <c r="O1375" s="111">
        <v>44992</v>
      </c>
      <c r="P1375" t="s">
        <v>252</v>
      </c>
      <c r="Q1375" t="s">
        <v>253</v>
      </c>
      <c r="R1375" s="111">
        <v>44993</v>
      </c>
      <c r="W1375">
        <v>12527.62</v>
      </c>
      <c r="X1375">
        <v>12966.83</v>
      </c>
      <c r="Y1375">
        <v>16241.99</v>
      </c>
      <c r="Z1375">
        <f t="shared" si="21"/>
        <v>41736.44</v>
      </c>
    </row>
    <row r="1376" spans="1:26">
      <c r="A1376" t="s">
        <v>246</v>
      </c>
      <c r="B1376">
        <v>88683036120</v>
      </c>
      <c r="C1376" t="s">
        <v>3545</v>
      </c>
      <c r="D1376" t="s">
        <v>53</v>
      </c>
      <c r="E1376" t="s">
        <v>54</v>
      </c>
      <c r="F1376">
        <v>12202916</v>
      </c>
      <c r="G1376">
        <v>44992</v>
      </c>
      <c r="H1376" t="s">
        <v>3787</v>
      </c>
      <c r="I1376" t="s">
        <v>255</v>
      </c>
      <c r="J1376" t="s">
        <v>249</v>
      </c>
      <c r="K1376" t="s">
        <v>268</v>
      </c>
      <c r="L1376" t="s">
        <v>251</v>
      </c>
      <c r="O1376" s="111">
        <v>44992</v>
      </c>
      <c r="P1376" t="s">
        <v>252</v>
      </c>
      <c r="Q1376" t="s">
        <v>253</v>
      </c>
      <c r="R1376" s="111">
        <v>45001</v>
      </c>
      <c r="W1376">
        <v>0</v>
      </c>
      <c r="X1376">
        <v>25242.98</v>
      </c>
      <c r="Y1376">
        <v>13634.66</v>
      </c>
      <c r="Z1376">
        <f t="shared" si="21"/>
        <v>38877.64</v>
      </c>
    </row>
    <row r="1377" spans="1:26">
      <c r="A1377" t="s">
        <v>246</v>
      </c>
      <c r="B1377">
        <v>13473826740</v>
      </c>
      <c r="C1377" t="s">
        <v>3547</v>
      </c>
      <c r="D1377" t="s">
        <v>53</v>
      </c>
      <c r="E1377" t="s">
        <v>54</v>
      </c>
      <c r="F1377">
        <v>12185143</v>
      </c>
      <c r="G1377">
        <v>44992</v>
      </c>
      <c r="H1377" t="s">
        <v>3785</v>
      </c>
      <c r="I1377" t="s">
        <v>255</v>
      </c>
      <c r="J1377" t="s">
        <v>249</v>
      </c>
      <c r="K1377" t="s">
        <v>250</v>
      </c>
      <c r="L1377" t="s">
        <v>251</v>
      </c>
      <c r="O1377" s="111">
        <v>44992</v>
      </c>
      <c r="P1377" t="s">
        <v>252</v>
      </c>
      <c r="Q1377" t="s">
        <v>253</v>
      </c>
      <c r="R1377" s="111">
        <v>44993</v>
      </c>
      <c r="W1377">
        <v>6169</v>
      </c>
      <c r="X1377">
        <v>576</v>
      </c>
      <c r="Y1377">
        <v>645</v>
      </c>
      <c r="Z1377">
        <f t="shared" si="21"/>
        <v>7390</v>
      </c>
    </row>
    <row r="1378" spans="1:26">
      <c r="A1378" t="s">
        <v>246</v>
      </c>
      <c r="B1378">
        <v>13473826740</v>
      </c>
      <c r="C1378" t="s">
        <v>3547</v>
      </c>
      <c r="D1378" t="s">
        <v>53</v>
      </c>
      <c r="E1378" t="s">
        <v>54</v>
      </c>
      <c r="F1378">
        <v>6416415</v>
      </c>
      <c r="G1378">
        <v>44994</v>
      </c>
      <c r="H1378" t="s">
        <v>3774</v>
      </c>
      <c r="I1378" t="s">
        <v>255</v>
      </c>
      <c r="J1378" t="s">
        <v>249</v>
      </c>
      <c r="K1378" t="s">
        <v>268</v>
      </c>
      <c r="L1378" t="s">
        <v>251</v>
      </c>
      <c r="O1378" s="111">
        <v>44994</v>
      </c>
      <c r="P1378" t="s">
        <v>252</v>
      </c>
      <c r="Q1378" t="s">
        <v>253</v>
      </c>
      <c r="R1378" s="111">
        <v>44995</v>
      </c>
      <c r="W1378">
        <v>0</v>
      </c>
      <c r="X1378">
        <v>11987.42</v>
      </c>
      <c r="Y1378">
        <v>32506.49</v>
      </c>
      <c r="Z1378">
        <f t="shared" si="21"/>
        <v>44493.91</v>
      </c>
    </row>
    <row r="1379" spans="1:26">
      <c r="A1379" t="s">
        <v>246</v>
      </c>
      <c r="B1379" t="s">
        <v>2220</v>
      </c>
      <c r="C1379" t="s">
        <v>2221</v>
      </c>
      <c r="D1379" t="s">
        <v>53</v>
      </c>
      <c r="E1379" t="s">
        <v>54</v>
      </c>
      <c r="F1379">
        <v>4484335</v>
      </c>
      <c r="G1379">
        <v>44994</v>
      </c>
      <c r="H1379" t="s">
        <v>3773</v>
      </c>
      <c r="I1379" t="s">
        <v>255</v>
      </c>
      <c r="J1379" t="s">
        <v>249</v>
      </c>
      <c r="K1379" t="s">
        <v>268</v>
      </c>
      <c r="L1379" t="s">
        <v>251</v>
      </c>
      <c r="O1379" s="111">
        <v>44994</v>
      </c>
      <c r="P1379" t="s">
        <v>252</v>
      </c>
      <c r="Q1379" t="s">
        <v>282</v>
      </c>
      <c r="R1379" s="111">
        <v>44995</v>
      </c>
      <c r="W1379">
        <v>1</v>
      </c>
      <c r="X1379">
        <v>0</v>
      </c>
      <c r="Y1379">
        <v>0</v>
      </c>
      <c r="Z1379">
        <f t="shared" si="21"/>
        <v>1</v>
      </c>
    </row>
    <row r="1380" spans="1:26">
      <c r="A1380" t="s">
        <v>246</v>
      </c>
      <c r="B1380" t="s">
        <v>2248</v>
      </c>
      <c r="C1380" t="s">
        <v>2249</v>
      </c>
      <c r="D1380" t="s">
        <v>53</v>
      </c>
      <c r="E1380" t="s">
        <v>54</v>
      </c>
      <c r="F1380">
        <v>12215878</v>
      </c>
      <c r="G1380">
        <v>44994</v>
      </c>
      <c r="H1380" t="s">
        <v>3789</v>
      </c>
      <c r="I1380" t="s">
        <v>256</v>
      </c>
      <c r="J1380" t="s">
        <v>249</v>
      </c>
      <c r="K1380" t="s">
        <v>250</v>
      </c>
      <c r="L1380" t="s">
        <v>251</v>
      </c>
      <c r="O1380" s="111">
        <v>44994</v>
      </c>
      <c r="P1380" t="s">
        <v>252</v>
      </c>
      <c r="Q1380" t="s">
        <v>282</v>
      </c>
      <c r="R1380" s="111">
        <v>44995</v>
      </c>
      <c r="W1380">
        <v>1291</v>
      </c>
      <c r="X1380">
        <v>0</v>
      </c>
      <c r="Y1380">
        <v>0</v>
      </c>
      <c r="Z1380">
        <f t="shared" si="21"/>
        <v>1291</v>
      </c>
    </row>
    <row r="1381" spans="1:26">
      <c r="A1381" t="s">
        <v>246</v>
      </c>
      <c r="B1381">
        <v>88683036120</v>
      </c>
      <c r="C1381" t="s">
        <v>3545</v>
      </c>
      <c r="D1381" t="s">
        <v>53</v>
      </c>
      <c r="E1381" t="s">
        <v>54</v>
      </c>
      <c r="F1381">
        <v>12218872</v>
      </c>
      <c r="G1381">
        <v>44995</v>
      </c>
      <c r="H1381" t="s">
        <v>3790</v>
      </c>
      <c r="I1381" t="s">
        <v>255</v>
      </c>
      <c r="J1381" t="s">
        <v>249</v>
      </c>
      <c r="K1381" t="s">
        <v>250</v>
      </c>
      <c r="L1381" t="s">
        <v>251</v>
      </c>
      <c r="O1381" s="111">
        <v>44995</v>
      </c>
      <c r="P1381" t="s">
        <v>252</v>
      </c>
      <c r="Q1381" t="s">
        <v>257</v>
      </c>
      <c r="R1381" s="111">
        <v>44998</v>
      </c>
      <c r="W1381">
        <v>0</v>
      </c>
      <c r="X1381">
        <v>0</v>
      </c>
      <c r="Y1381">
        <v>0</v>
      </c>
      <c r="Z1381">
        <f t="shared" si="21"/>
        <v>0</v>
      </c>
    </row>
    <row r="1382" spans="1:26">
      <c r="A1382" t="s">
        <v>246</v>
      </c>
      <c r="B1382">
        <v>13473826740</v>
      </c>
      <c r="C1382" t="s">
        <v>3547</v>
      </c>
      <c r="D1382" t="s">
        <v>53</v>
      </c>
      <c r="E1382" t="s">
        <v>54</v>
      </c>
      <c r="F1382">
        <v>12224590</v>
      </c>
      <c r="G1382">
        <v>44998</v>
      </c>
      <c r="H1382" t="s">
        <v>3793</v>
      </c>
      <c r="I1382" t="s">
        <v>255</v>
      </c>
      <c r="J1382" t="s">
        <v>249</v>
      </c>
      <c r="K1382" t="s">
        <v>250</v>
      </c>
      <c r="L1382" t="s">
        <v>251</v>
      </c>
      <c r="O1382" s="111">
        <v>44998</v>
      </c>
      <c r="P1382" t="s">
        <v>252</v>
      </c>
      <c r="Q1382" t="s">
        <v>257</v>
      </c>
      <c r="R1382" s="111">
        <v>45005</v>
      </c>
      <c r="W1382">
        <v>0</v>
      </c>
      <c r="X1382">
        <v>0</v>
      </c>
      <c r="Y1382">
        <v>0</v>
      </c>
      <c r="Z1382">
        <f t="shared" si="21"/>
        <v>0</v>
      </c>
    </row>
    <row r="1383" spans="1:26">
      <c r="A1383" t="s">
        <v>246</v>
      </c>
      <c r="B1383">
        <v>13473826740</v>
      </c>
      <c r="C1383" t="s">
        <v>3547</v>
      </c>
      <c r="D1383" t="s">
        <v>53</v>
      </c>
      <c r="E1383" t="s">
        <v>54</v>
      </c>
      <c r="F1383">
        <v>12210229</v>
      </c>
      <c r="G1383">
        <v>44998</v>
      </c>
      <c r="H1383" t="s">
        <v>3788</v>
      </c>
      <c r="I1383" t="s">
        <v>255</v>
      </c>
      <c r="J1383" t="s">
        <v>249</v>
      </c>
      <c r="K1383" t="s">
        <v>250</v>
      </c>
      <c r="L1383" t="s">
        <v>251</v>
      </c>
      <c r="O1383" s="111">
        <v>44998</v>
      </c>
      <c r="P1383" t="s">
        <v>252</v>
      </c>
      <c r="Q1383" t="s">
        <v>257</v>
      </c>
      <c r="R1383" s="111">
        <v>45008</v>
      </c>
      <c r="W1383">
        <v>0</v>
      </c>
      <c r="X1383">
        <v>0</v>
      </c>
      <c r="Y1383">
        <v>0</v>
      </c>
      <c r="Z1383">
        <f t="shared" si="21"/>
        <v>0</v>
      </c>
    </row>
    <row r="1384" spans="1:26">
      <c r="A1384" t="s">
        <v>246</v>
      </c>
      <c r="B1384">
        <v>70008100179</v>
      </c>
      <c r="C1384" t="s">
        <v>955</v>
      </c>
      <c r="D1384" t="s">
        <v>53</v>
      </c>
      <c r="E1384" t="s">
        <v>54</v>
      </c>
      <c r="F1384">
        <v>10793039</v>
      </c>
      <c r="G1384">
        <v>44998</v>
      </c>
      <c r="H1384" t="s">
        <v>3779</v>
      </c>
      <c r="I1384" t="s">
        <v>255</v>
      </c>
      <c r="J1384" t="s">
        <v>249</v>
      </c>
      <c r="K1384" t="s">
        <v>268</v>
      </c>
      <c r="L1384" t="s">
        <v>251</v>
      </c>
      <c r="O1384" s="111">
        <v>44999</v>
      </c>
      <c r="P1384" t="s">
        <v>252</v>
      </c>
      <c r="Q1384" t="s">
        <v>253</v>
      </c>
      <c r="R1384" s="111">
        <v>45000</v>
      </c>
      <c r="W1384">
        <v>4556.72</v>
      </c>
      <c r="X1384">
        <v>8430</v>
      </c>
      <c r="Y1384">
        <v>25564.46</v>
      </c>
      <c r="Z1384">
        <f t="shared" si="21"/>
        <v>38551.18</v>
      </c>
    </row>
    <row r="1385" spans="1:26">
      <c r="A1385" t="s">
        <v>246</v>
      </c>
      <c r="B1385">
        <v>1768766185</v>
      </c>
      <c r="C1385" t="s">
        <v>2110</v>
      </c>
      <c r="D1385" t="s">
        <v>53</v>
      </c>
      <c r="E1385" t="s">
        <v>54</v>
      </c>
      <c r="F1385">
        <v>12235640</v>
      </c>
      <c r="G1385">
        <v>45000</v>
      </c>
      <c r="H1385" t="s">
        <v>3794</v>
      </c>
      <c r="I1385" t="s">
        <v>255</v>
      </c>
      <c r="J1385" t="s">
        <v>249</v>
      </c>
      <c r="K1385" t="s">
        <v>250</v>
      </c>
      <c r="L1385" t="s">
        <v>251</v>
      </c>
      <c r="O1385" s="111">
        <v>45000</v>
      </c>
      <c r="P1385" t="s">
        <v>252</v>
      </c>
      <c r="Q1385" t="s">
        <v>282</v>
      </c>
      <c r="R1385" s="111">
        <v>45002</v>
      </c>
      <c r="W1385">
        <v>141</v>
      </c>
      <c r="X1385">
        <v>0</v>
      </c>
      <c r="Y1385">
        <v>0.3</v>
      </c>
      <c r="Z1385">
        <f t="shared" si="21"/>
        <v>141.30000000000001</v>
      </c>
    </row>
    <row r="1386" spans="1:26">
      <c r="A1386" t="s">
        <v>246</v>
      </c>
      <c r="B1386">
        <v>1768766185</v>
      </c>
      <c r="C1386" t="s">
        <v>2110</v>
      </c>
      <c r="D1386" t="s">
        <v>53</v>
      </c>
      <c r="E1386" t="s">
        <v>54</v>
      </c>
      <c r="F1386">
        <v>12241235</v>
      </c>
      <c r="G1386">
        <v>45001</v>
      </c>
      <c r="H1386" t="s">
        <v>3795</v>
      </c>
      <c r="I1386" t="s">
        <v>255</v>
      </c>
      <c r="J1386" t="s">
        <v>249</v>
      </c>
      <c r="K1386" t="s">
        <v>250</v>
      </c>
      <c r="L1386" t="s">
        <v>251</v>
      </c>
      <c r="O1386" s="111">
        <v>45001</v>
      </c>
      <c r="P1386" t="s">
        <v>252</v>
      </c>
      <c r="Q1386" t="s">
        <v>282</v>
      </c>
      <c r="R1386" s="111">
        <v>45006</v>
      </c>
      <c r="W1386">
        <v>16</v>
      </c>
      <c r="X1386">
        <v>0</v>
      </c>
      <c r="Y1386">
        <v>0</v>
      </c>
      <c r="Z1386">
        <f t="shared" si="21"/>
        <v>16</v>
      </c>
    </row>
    <row r="1387" spans="1:26">
      <c r="A1387" t="s">
        <v>246</v>
      </c>
      <c r="B1387">
        <v>70378752103</v>
      </c>
      <c r="C1387" t="s">
        <v>2104</v>
      </c>
      <c r="D1387" t="s">
        <v>53</v>
      </c>
      <c r="E1387" t="s">
        <v>54</v>
      </c>
      <c r="F1387">
        <v>9561526</v>
      </c>
      <c r="G1387">
        <v>45001</v>
      </c>
      <c r="H1387" t="s">
        <v>3778</v>
      </c>
      <c r="I1387" t="s">
        <v>256</v>
      </c>
      <c r="J1387" t="s">
        <v>249</v>
      </c>
      <c r="K1387" t="s">
        <v>268</v>
      </c>
      <c r="L1387" t="s">
        <v>251</v>
      </c>
      <c r="O1387" s="111">
        <v>45002</v>
      </c>
      <c r="P1387" t="s">
        <v>252</v>
      </c>
      <c r="Q1387" t="s">
        <v>253</v>
      </c>
      <c r="R1387" s="111">
        <v>45005</v>
      </c>
      <c r="W1387">
        <v>0</v>
      </c>
      <c r="X1387">
        <v>15036.7</v>
      </c>
      <c r="Y1387">
        <v>14003.3</v>
      </c>
      <c r="Z1387">
        <f t="shared" si="21"/>
        <v>29040</v>
      </c>
    </row>
    <row r="1388" spans="1:26">
      <c r="A1388" t="s">
        <v>246</v>
      </c>
      <c r="B1388">
        <v>1768766185</v>
      </c>
      <c r="C1388" t="s">
        <v>2110</v>
      </c>
      <c r="D1388" t="s">
        <v>53</v>
      </c>
      <c r="E1388" t="s">
        <v>54</v>
      </c>
      <c r="F1388">
        <v>12243772</v>
      </c>
      <c r="G1388">
        <v>45001</v>
      </c>
      <c r="H1388" t="s">
        <v>3796</v>
      </c>
      <c r="I1388" t="s">
        <v>255</v>
      </c>
      <c r="J1388" t="s">
        <v>249</v>
      </c>
      <c r="K1388" t="s">
        <v>250</v>
      </c>
      <c r="L1388" t="s">
        <v>251</v>
      </c>
      <c r="O1388" s="111">
        <v>45001</v>
      </c>
      <c r="P1388" t="s">
        <v>252</v>
      </c>
      <c r="Q1388" t="s">
        <v>282</v>
      </c>
      <c r="R1388" s="111">
        <v>45019</v>
      </c>
      <c r="W1388">
        <v>0</v>
      </c>
      <c r="X1388">
        <v>1</v>
      </c>
      <c r="Y1388">
        <v>0</v>
      </c>
      <c r="Z1388">
        <f t="shared" si="21"/>
        <v>1</v>
      </c>
    </row>
    <row r="1389" spans="1:26">
      <c r="A1389" t="s">
        <v>246</v>
      </c>
      <c r="B1389">
        <v>13473826740</v>
      </c>
      <c r="C1389" t="s">
        <v>3547</v>
      </c>
      <c r="D1389" t="s">
        <v>53</v>
      </c>
      <c r="E1389" t="s">
        <v>54</v>
      </c>
      <c r="F1389">
        <v>12253653</v>
      </c>
      <c r="G1389">
        <v>45005</v>
      </c>
      <c r="H1389" t="s">
        <v>3798</v>
      </c>
      <c r="I1389" t="s">
        <v>255</v>
      </c>
      <c r="J1389" t="s">
        <v>249</v>
      </c>
      <c r="K1389" t="s">
        <v>250</v>
      </c>
      <c r="L1389" t="s">
        <v>251</v>
      </c>
      <c r="O1389" s="111">
        <v>45005</v>
      </c>
      <c r="P1389" t="s">
        <v>252</v>
      </c>
      <c r="Q1389" t="s">
        <v>282</v>
      </c>
      <c r="R1389" s="111">
        <v>45007</v>
      </c>
      <c r="W1389">
        <v>715</v>
      </c>
      <c r="X1389">
        <v>730</v>
      </c>
      <c r="Y1389">
        <v>0</v>
      </c>
      <c r="Z1389">
        <f t="shared" si="21"/>
        <v>1445</v>
      </c>
    </row>
    <row r="1390" spans="1:26">
      <c r="A1390" t="s">
        <v>246</v>
      </c>
      <c r="B1390">
        <v>52339696291</v>
      </c>
      <c r="C1390" t="s">
        <v>3799</v>
      </c>
      <c r="D1390" t="s">
        <v>53</v>
      </c>
      <c r="E1390" t="s">
        <v>54</v>
      </c>
      <c r="F1390">
        <v>12255217</v>
      </c>
      <c r="G1390">
        <v>45005</v>
      </c>
      <c r="H1390" t="s">
        <v>3800</v>
      </c>
      <c r="I1390" t="s">
        <v>255</v>
      </c>
      <c r="J1390" t="s">
        <v>249</v>
      </c>
      <c r="K1390" t="s">
        <v>268</v>
      </c>
      <c r="L1390" t="s">
        <v>251</v>
      </c>
      <c r="O1390" s="111">
        <v>45005</v>
      </c>
      <c r="P1390" t="s">
        <v>252</v>
      </c>
      <c r="Q1390" t="s">
        <v>253</v>
      </c>
      <c r="R1390" s="111">
        <v>45006</v>
      </c>
      <c r="W1390">
        <v>484.5</v>
      </c>
      <c r="X1390">
        <v>725.2</v>
      </c>
      <c r="Y1390">
        <v>1915.5</v>
      </c>
      <c r="Z1390">
        <f t="shared" si="21"/>
        <v>3125.2</v>
      </c>
    </row>
    <row r="1391" spans="1:26">
      <c r="A1391" t="s">
        <v>246</v>
      </c>
      <c r="B1391" t="s">
        <v>2182</v>
      </c>
      <c r="C1391" t="s">
        <v>2279</v>
      </c>
      <c r="D1391" t="s">
        <v>53</v>
      </c>
      <c r="E1391" t="s">
        <v>54</v>
      </c>
      <c r="F1391">
        <v>12220358</v>
      </c>
      <c r="G1391">
        <v>45005</v>
      </c>
      <c r="H1391" t="s">
        <v>3791</v>
      </c>
      <c r="I1391" t="s">
        <v>255</v>
      </c>
      <c r="J1391" t="s">
        <v>249</v>
      </c>
      <c r="K1391" t="s">
        <v>250</v>
      </c>
      <c r="L1391" t="s">
        <v>251</v>
      </c>
      <c r="O1391" s="111">
        <v>45005</v>
      </c>
      <c r="P1391" t="s">
        <v>252</v>
      </c>
      <c r="Q1391" t="s">
        <v>282</v>
      </c>
      <c r="R1391" s="111">
        <v>45006</v>
      </c>
      <c r="W1391">
        <v>200</v>
      </c>
      <c r="X1391">
        <v>0</v>
      </c>
      <c r="Y1391">
        <v>0</v>
      </c>
      <c r="Z1391">
        <f t="shared" si="21"/>
        <v>200</v>
      </c>
    </row>
    <row r="1392" spans="1:26">
      <c r="A1392" t="s">
        <v>246</v>
      </c>
      <c r="B1392" t="s">
        <v>2220</v>
      </c>
      <c r="C1392" t="s">
        <v>2221</v>
      </c>
      <c r="D1392" t="s">
        <v>53</v>
      </c>
      <c r="E1392" t="s">
        <v>54</v>
      </c>
      <c r="F1392">
        <v>12220382</v>
      </c>
      <c r="G1392">
        <v>45006</v>
      </c>
      <c r="H1392" t="s">
        <v>3792</v>
      </c>
      <c r="I1392" t="s">
        <v>255</v>
      </c>
      <c r="J1392" t="s">
        <v>249</v>
      </c>
      <c r="K1392" t="s">
        <v>268</v>
      </c>
      <c r="L1392" t="s">
        <v>251</v>
      </c>
      <c r="O1392" s="111">
        <v>45006</v>
      </c>
      <c r="P1392" t="s">
        <v>252</v>
      </c>
      <c r="Q1392" t="s">
        <v>253</v>
      </c>
      <c r="R1392" s="111">
        <v>45007</v>
      </c>
      <c r="W1392">
        <v>7295.88</v>
      </c>
      <c r="X1392">
        <v>30249</v>
      </c>
      <c r="Y1392">
        <v>43427</v>
      </c>
      <c r="Z1392">
        <f t="shared" si="21"/>
        <v>80971.88</v>
      </c>
    </row>
    <row r="1393" spans="1:26">
      <c r="A1393" t="s">
        <v>246</v>
      </c>
      <c r="B1393" t="s">
        <v>2220</v>
      </c>
      <c r="C1393" t="s">
        <v>2221</v>
      </c>
      <c r="D1393" t="s">
        <v>53</v>
      </c>
      <c r="E1393" t="s">
        <v>54</v>
      </c>
      <c r="F1393">
        <v>12266572</v>
      </c>
      <c r="G1393">
        <v>45007</v>
      </c>
      <c r="H1393" t="s">
        <v>3802</v>
      </c>
      <c r="I1393" t="s">
        <v>255</v>
      </c>
      <c r="J1393" t="s">
        <v>249</v>
      </c>
      <c r="K1393" t="s">
        <v>268</v>
      </c>
      <c r="L1393" t="s">
        <v>251</v>
      </c>
      <c r="O1393" s="111">
        <v>45007</v>
      </c>
      <c r="P1393" t="s">
        <v>252</v>
      </c>
      <c r="Q1393" t="s">
        <v>253</v>
      </c>
      <c r="R1393" s="111">
        <v>45008</v>
      </c>
      <c r="W1393">
        <v>2057.4899999999998</v>
      </c>
      <c r="X1393">
        <v>23906.86</v>
      </c>
      <c r="Y1393">
        <v>17115.310000000001</v>
      </c>
      <c r="Z1393">
        <f t="shared" si="21"/>
        <v>43079.66</v>
      </c>
    </row>
    <row r="1394" spans="1:26">
      <c r="A1394" t="s">
        <v>246</v>
      </c>
      <c r="B1394" t="s">
        <v>2220</v>
      </c>
      <c r="C1394" t="s">
        <v>2221</v>
      </c>
      <c r="D1394" t="s">
        <v>53</v>
      </c>
      <c r="E1394" t="s">
        <v>54</v>
      </c>
      <c r="F1394">
        <v>12277029</v>
      </c>
      <c r="G1394">
        <v>45009</v>
      </c>
      <c r="H1394" t="s">
        <v>3804</v>
      </c>
      <c r="I1394" t="s">
        <v>248</v>
      </c>
      <c r="J1394" t="s">
        <v>249</v>
      </c>
      <c r="K1394" t="s">
        <v>250</v>
      </c>
      <c r="L1394" t="s">
        <v>251</v>
      </c>
      <c r="O1394" s="111">
        <v>45010</v>
      </c>
      <c r="P1394" t="s">
        <v>252</v>
      </c>
      <c r="Q1394" t="s">
        <v>253</v>
      </c>
      <c r="R1394" s="111">
        <v>45012</v>
      </c>
      <c r="W1394">
        <v>0</v>
      </c>
      <c r="X1394">
        <v>147</v>
      </c>
      <c r="Y1394">
        <v>2122.9</v>
      </c>
      <c r="Z1394">
        <f t="shared" si="21"/>
        <v>2269.9</v>
      </c>
    </row>
    <row r="1395" spans="1:26">
      <c r="A1395" t="s">
        <v>246</v>
      </c>
      <c r="B1395" t="s">
        <v>4277</v>
      </c>
      <c r="C1395" t="s">
        <v>3775</v>
      </c>
      <c r="D1395" t="s">
        <v>53</v>
      </c>
      <c r="E1395" t="s">
        <v>54</v>
      </c>
      <c r="F1395">
        <v>12280980</v>
      </c>
      <c r="G1395">
        <v>45010</v>
      </c>
      <c r="H1395" t="s">
        <v>3805</v>
      </c>
      <c r="I1395" t="s">
        <v>255</v>
      </c>
      <c r="J1395" t="s">
        <v>249</v>
      </c>
      <c r="K1395" t="s">
        <v>250</v>
      </c>
      <c r="L1395" t="s">
        <v>251</v>
      </c>
      <c r="O1395" s="111">
        <v>45010</v>
      </c>
      <c r="P1395" t="s">
        <v>252</v>
      </c>
      <c r="Q1395" t="s">
        <v>253</v>
      </c>
      <c r="R1395" s="111">
        <v>45012</v>
      </c>
      <c r="W1395">
        <v>276</v>
      </c>
      <c r="X1395">
        <v>2381.5</v>
      </c>
      <c r="Y1395">
        <v>2308</v>
      </c>
      <c r="Z1395">
        <f t="shared" si="21"/>
        <v>4965.5</v>
      </c>
    </row>
    <row r="1396" spans="1:26">
      <c r="A1396" t="s">
        <v>246</v>
      </c>
      <c r="B1396" t="s">
        <v>2220</v>
      </c>
      <c r="C1396" t="s">
        <v>2221</v>
      </c>
      <c r="D1396" t="s">
        <v>53</v>
      </c>
      <c r="E1396" t="s">
        <v>54</v>
      </c>
      <c r="F1396">
        <v>799209</v>
      </c>
      <c r="G1396">
        <v>45012</v>
      </c>
      <c r="H1396" t="s">
        <v>3772</v>
      </c>
      <c r="I1396" t="s">
        <v>255</v>
      </c>
      <c r="J1396" t="s">
        <v>249</v>
      </c>
      <c r="K1396" t="s">
        <v>268</v>
      </c>
      <c r="L1396" t="s">
        <v>251</v>
      </c>
      <c r="O1396" s="111">
        <v>45014</v>
      </c>
      <c r="P1396" t="s">
        <v>252</v>
      </c>
      <c r="Q1396" t="s">
        <v>282</v>
      </c>
      <c r="R1396" s="111">
        <v>45029</v>
      </c>
      <c r="W1396">
        <v>0</v>
      </c>
      <c r="X1396">
        <v>0</v>
      </c>
      <c r="Y1396">
        <v>0</v>
      </c>
      <c r="Z1396">
        <f t="shared" si="21"/>
        <v>0</v>
      </c>
    </row>
    <row r="1397" spans="1:26">
      <c r="A1397" t="s">
        <v>246</v>
      </c>
      <c r="B1397" t="s">
        <v>4277</v>
      </c>
      <c r="C1397" t="s">
        <v>3775</v>
      </c>
      <c r="D1397" t="s">
        <v>53</v>
      </c>
      <c r="E1397" t="s">
        <v>54</v>
      </c>
      <c r="F1397">
        <v>12283076</v>
      </c>
      <c r="G1397">
        <v>45012</v>
      </c>
      <c r="H1397" t="s">
        <v>3806</v>
      </c>
      <c r="I1397" t="s">
        <v>255</v>
      </c>
      <c r="J1397" t="s">
        <v>249</v>
      </c>
      <c r="K1397" t="s">
        <v>250</v>
      </c>
      <c r="L1397" t="s">
        <v>251</v>
      </c>
      <c r="O1397" s="111">
        <v>45012</v>
      </c>
      <c r="P1397" t="s">
        <v>252</v>
      </c>
      <c r="Q1397" t="s">
        <v>253</v>
      </c>
      <c r="R1397" s="111">
        <v>45013</v>
      </c>
      <c r="W1397">
        <v>1201</v>
      </c>
      <c r="X1397">
        <v>5783.32</v>
      </c>
      <c r="Y1397">
        <v>2481.4</v>
      </c>
      <c r="Z1397">
        <f t="shared" si="21"/>
        <v>9465.7199999999993</v>
      </c>
    </row>
    <row r="1398" spans="1:26">
      <c r="A1398" t="s">
        <v>246</v>
      </c>
      <c r="B1398">
        <v>1768766185</v>
      </c>
      <c r="C1398" t="s">
        <v>2110</v>
      </c>
      <c r="D1398" t="s">
        <v>53</v>
      </c>
      <c r="E1398" t="s">
        <v>54</v>
      </c>
      <c r="F1398">
        <v>12288029</v>
      </c>
      <c r="G1398">
        <v>45013</v>
      </c>
      <c r="H1398" t="s">
        <v>3807</v>
      </c>
      <c r="I1398" t="s">
        <v>255</v>
      </c>
      <c r="L1398" t="s">
        <v>251</v>
      </c>
      <c r="O1398" s="111">
        <v>45013</v>
      </c>
      <c r="P1398" t="s">
        <v>252</v>
      </c>
      <c r="Q1398" t="s">
        <v>263</v>
      </c>
      <c r="R1398" s="111">
        <v>45014</v>
      </c>
      <c r="W1398">
        <v>0</v>
      </c>
      <c r="X1398">
        <v>32.9</v>
      </c>
      <c r="Y1398">
        <v>0</v>
      </c>
      <c r="Z1398">
        <f t="shared" si="21"/>
        <v>32.9</v>
      </c>
    </row>
    <row r="1399" spans="1:26">
      <c r="A1399" t="s">
        <v>246</v>
      </c>
      <c r="B1399">
        <v>70526237147</v>
      </c>
      <c r="C1399" t="s">
        <v>3553</v>
      </c>
      <c r="D1399" t="s">
        <v>53</v>
      </c>
      <c r="E1399" t="s">
        <v>54</v>
      </c>
      <c r="F1399">
        <v>12288965</v>
      </c>
      <c r="G1399">
        <v>45013</v>
      </c>
      <c r="H1399" t="s">
        <v>3808</v>
      </c>
      <c r="I1399" t="s">
        <v>255</v>
      </c>
      <c r="J1399" t="s">
        <v>249</v>
      </c>
      <c r="K1399" t="s">
        <v>250</v>
      </c>
      <c r="L1399" t="s">
        <v>251</v>
      </c>
      <c r="O1399" s="111">
        <v>45013</v>
      </c>
      <c r="P1399" t="s">
        <v>252</v>
      </c>
      <c r="Q1399" t="s">
        <v>253</v>
      </c>
      <c r="R1399" s="111">
        <v>45014</v>
      </c>
      <c r="W1399">
        <v>377</v>
      </c>
      <c r="X1399">
        <v>10808.12</v>
      </c>
      <c r="Y1399">
        <v>10945.24</v>
      </c>
      <c r="Z1399">
        <f t="shared" si="21"/>
        <v>22130.36</v>
      </c>
    </row>
    <row r="1400" spans="1:26">
      <c r="A1400" t="s">
        <v>246</v>
      </c>
      <c r="B1400" t="s">
        <v>2248</v>
      </c>
      <c r="C1400" t="s">
        <v>2249</v>
      </c>
      <c r="D1400" t="s">
        <v>53</v>
      </c>
      <c r="E1400" t="s">
        <v>54</v>
      </c>
      <c r="F1400">
        <v>12253344</v>
      </c>
      <c r="G1400">
        <v>45013</v>
      </c>
      <c r="H1400" t="s">
        <v>3797</v>
      </c>
      <c r="I1400" t="s">
        <v>255</v>
      </c>
      <c r="J1400" t="s">
        <v>249</v>
      </c>
      <c r="K1400" t="s">
        <v>250</v>
      </c>
      <c r="L1400" t="s">
        <v>251</v>
      </c>
      <c r="O1400" s="111">
        <v>45013</v>
      </c>
      <c r="P1400" t="s">
        <v>252</v>
      </c>
      <c r="Q1400" t="s">
        <v>257</v>
      </c>
      <c r="R1400" s="111">
        <v>45035</v>
      </c>
      <c r="W1400">
        <v>0</v>
      </c>
      <c r="X1400">
        <v>0</v>
      </c>
      <c r="Y1400">
        <v>0</v>
      </c>
      <c r="Z1400">
        <f t="shared" si="21"/>
        <v>0</v>
      </c>
    </row>
    <row r="1401" spans="1:26">
      <c r="A1401" t="s">
        <v>246</v>
      </c>
      <c r="B1401" t="s">
        <v>2248</v>
      </c>
      <c r="C1401" t="s">
        <v>2249</v>
      </c>
      <c r="D1401" t="s">
        <v>53</v>
      </c>
      <c r="E1401" t="s">
        <v>54</v>
      </c>
      <c r="F1401">
        <v>12289691</v>
      </c>
      <c r="G1401">
        <v>45013</v>
      </c>
      <c r="H1401" t="s">
        <v>3809</v>
      </c>
      <c r="I1401" t="s">
        <v>260</v>
      </c>
      <c r="J1401" t="s">
        <v>249</v>
      </c>
      <c r="K1401" t="s">
        <v>250</v>
      </c>
      <c r="L1401" t="s">
        <v>251</v>
      </c>
      <c r="O1401" s="111">
        <v>45013</v>
      </c>
      <c r="P1401" t="s">
        <v>252</v>
      </c>
      <c r="Q1401" t="s">
        <v>257</v>
      </c>
      <c r="R1401" s="111"/>
      <c r="W1401">
        <v>0</v>
      </c>
      <c r="X1401">
        <v>0</v>
      </c>
      <c r="Y1401">
        <v>0</v>
      </c>
      <c r="Z1401">
        <f t="shared" si="21"/>
        <v>0</v>
      </c>
    </row>
    <row r="1402" spans="1:26">
      <c r="A1402" t="s">
        <v>246</v>
      </c>
      <c r="B1402">
        <v>70378752103</v>
      </c>
      <c r="C1402" t="s">
        <v>2104</v>
      </c>
      <c r="D1402" t="s">
        <v>53</v>
      </c>
      <c r="E1402" t="s">
        <v>54</v>
      </c>
      <c r="F1402">
        <v>12289694</v>
      </c>
      <c r="G1402">
        <v>45013</v>
      </c>
      <c r="H1402" t="s">
        <v>3810</v>
      </c>
      <c r="I1402" t="s">
        <v>255</v>
      </c>
      <c r="J1402" t="s">
        <v>249</v>
      </c>
      <c r="K1402" t="s">
        <v>250</v>
      </c>
      <c r="L1402" t="s">
        <v>251</v>
      </c>
      <c r="O1402" s="111">
        <v>45013</v>
      </c>
      <c r="P1402" t="s">
        <v>252</v>
      </c>
      <c r="Q1402" t="s">
        <v>253</v>
      </c>
      <c r="R1402" s="111">
        <v>45014</v>
      </c>
      <c r="W1402">
        <v>2175</v>
      </c>
      <c r="X1402">
        <v>11673.38</v>
      </c>
      <c r="Y1402">
        <v>12452.75</v>
      </c>
      <c r="Z1402">
        <f t="shared" si="21"/>
        <v>26301.129999999997</v>
      </c>
    </row>
    <row r="1403" spans="1:26">
      <c r="A1403" t="s">
        <v>246</v>
      </c>
      <c r="B1403" t="s">
        <v>2220</v>
      </c>
      <c r="C1403" t="s">
        <v>2221</v>
      </c>
      <c r="D1403" t="s">
        <v>53</v>
      </c>
      <c r="E1403" t="s">
        <v>54</v>
      </c>
      <c r="F1403">
        <v>12297231</v>
      </c>
      <c r="G1403">
        <v>45014</v>
      </c>
      <c r="H1403" t="s">
        <v>3812</v>
      </c>
      <c r="I1403" t="s">
        <v>255</v>
      </c>
      <c r="J1403" t="s">
        <v>249</v>
      </c>
      <c r="K1403" t="s">
        <v>250</v>
      </c>
      <c r="L1403" t="s">
        <v>251</v>
      </c>
      <c r="O1403" s="111">
        <v>45014</v>
      </c>
      <c r="P1403" t="s">
        <v>252</v>
      </c>
      <c r="Q1403" t="s">
        <v>282</v>
      </c>
      <c r="R1403" s="111">
        <v>45015</v>
      </c>
      <c r="W1403">
        <v>199.9</v>
      </c>
      <c r="X1403">
        <v>0</v>
      </c>
      <c r="Y1403">
        <v>0</v>
      </c>
      <c r="Z1403">
        <f t="shared" si="21"/>
        <v>199.9</v>
      </c>
    </row>
    <row r="1404" spans="1:26">
      <c r="A1404" t="s">
        <v>246</v>
      </c>
      <c r="B1404" t="s">
        <v>2220</v>
      </c>
      <c r="C1404" t="s">
        <v>2221</v>
      </c>
      <c r="D1404" t="s">
        <v>53</v>
      </c>
      <c r="E1404" t="s">
        <v>54</v>
      </c>
      <c r="F1404">
        <v>12273167</v>
      </c>
      <c r="G1404">
        <v>45014</v>
      </c>
      <c r="H1404" t="s">
        <v>3803</v>
      </c>
      <c r="I1404" t="s">
        <v>255</v>
      </c>
      <c r="J1404" t="s">
        <v>249</v>
      </c>
      <c r="K1404" t="s">
        <v>250</v>
      </c>
      <c r="L1404" t="s">
        <v>251</v>
      </c>
      <c r="O1404" s="111">
        <v>45014</v>
      </c>
      <c r="P1404" t="s">
        <v>252</v>
      </c>
      <c r="Q1404" t="s">
        <v>253</v>
      </c>
      <c r="R1404" s="111">
        <v>45015</v>
      </c>
      <c r="W1404">
        <v>404</v>
      </c>
      <c r="X1404">
        <v>20147.5</v>
      </c>
      <c r="Y1404">
        <v>13452.89</v>
      </c>
      <c r="Z1404">
        <f t="shared" si="21"/>
        <v>34004.39</v>
      </c>
    </row>
    <row r="1405" spans="1:26">
      <c r="A1405" t="s">
        <v>246</v>
      </c>
      <c r="B1405">
        <v>13473826740</v>
      </c>
      <c r="C1405" t="s">
        <v>3547</v>
      </c>
      <c r="D1405" t="s">
        <v>53</v>
      </c>
      <c r="E1405" t="s">
        <v>54</v>
      </c>
      <c r="F1405">
        <v>12297659</v>
      </c>
      <c r="G1405">
        <v>45014</v>
      </c>
      <c r="H1405" t="s">
        <v>3813</v>
      </c>
      <c r="I1405" t="s">
        <v>255</v>
      </c>
      <c r="J1405" t="s">
        <v>249</v>
      </c>
      <c r="K1405" t="s">
        <v>1603</v>
      </c>
      <c r="L1405" t="s">
        <v>251</v>
      </c>
      <c r="O1405" s="111">
        <v>45014</v>
      </c>
      <c r="P1405" t="s">
        <v>252</v>
      </c>
      <c r="Q1405" t="s">
        <v>253</v>
      </c>
      <c r="R1405" s="111">
        <v>45015</v>
      </c>
      <c r="W1405">
        <v>512.5</v>
      </c>
      <c r="X1405">
        <v>10066.9</v>
      </c>
      <c r="Y1405">
        <v>7449</v>
      </c>
      <c r="Z1405">
        <f t="shared" si="21"/>
        <v>18028.400000000001</v>
      </c>
    </row>
    <row r="1406" spans="1:26">
      <c r="A1406" t="s">
        <v>246</v>
      </c>
      <c r="B1406" t="s">
        <v>4277</v>
      </c>
      <c r="C1406" t="s">
        <v>3775</v>
      </c>
      <c r="D1406" t="s">
        <v>53</v>
      </c>
      <c r="E1406" t="s">
        <v>54</v>
      </c>
      <c r="F1406">
        <v>7074590</v>
      </c>
      <c r="G1406">
        <v>45014</v>
      </c>
      <c r="H1406" t="s">
        <v>3776</v>
      </c>
      <c r="I1406" t="s">
        <v>260</v>
      </c>
      <c r="L1406" t="s">
        <v>251</v>
      </c>
      <c r="O1406" s="111">
        <v>45014</v>
      </c>
      <c r="P1406" t="s">
        <v>252</v>
      </c>
      <c r="Q1406" t="s">
        <v>263</v>
      </c>
      <c r="R1406" s="111">
        <v>45015</v>
      </c>
      <c r="W1406">
        <v>321.42</v>
      </c>
      <c r="X1406">
        <v>10083.379999999999</v>
      </c>
      <c r="Y1406">
        <v>0</v>
      </c>
      <c r="Z1406">
        <f t="shared" si="21"/>
        <v>10404.799999999999</v>
      </c>
    </row>
    <row r="1407" spans="1:26">
      <c r="A1407" t="s">
        <v>246</v>
      </c>
      <c r="B1407" t="s">
        <v>2248</v>
      </c>
      <c r="C1407" t="s">
        <v>2249</v>
      </c>
      <c r="D1407" t="s">
        <v>53</v>
      </c>
      <c r="E1407" t="s">
        <v>54</v>
      </c>
      <c r="F1407">
        <v>12298010</v>
      </c>
      <c r="G1407">
        <v>45014</v>
      </c>
      <c r="H1407" t="s">
        <v>3814</v>
      </c>
      <c r="I1407" t="s">
        <v>255</v>
      </c>
      <c r="J1407" t="s">
        <v>249</v>
      </c>
      <c r="K1407" t="s">
        <v>268</v>
      </c>
      <c r="L1407" t="s">
        <v>251</v>
      </c>
      <c r="O1407" s="111">
        <v>45014</v>
      </c>
      <c r="P1407" t="s">
        <v>252</v>
      </c>
      <c r="Q1407" t="s">
        <v>253</v>
      </c>
      <c r="R1407" s="111">
        <v>45015</v>
      </c>
      <c r="W1407">
        <v>30</v>
      </c>
      <c r="X1407">
        <v>1304.95</v>
      </c>
      <c r="Y1407">
        <v>2049.9699999999998</v>
      </c>
      <c r="Z1407">
        <f t="shared" si="21"/>
        <v>3384.92</v>
      </c>
    </row>
    <row r="1408" spans="1:26">
      <c r="A1408" t="s">
        <v>246</v>
      </c>
      <c r="B1408" t="s">
        <v>2248</v>
      </c>
      <c r="C1408" t="s">
        <v>2249</v>
      </c>
      <c r="D1408" t="s">
        <v>53</v>
      </c>
      <c r="E1408" t="s">
        <v>54</v>
      </c>
      <c r="F1408">
        <v>12298421</v>
      </c>
      <c r="G1408">
        <v>45014</v>
      </c>
      <c r="H1408" t="s">
        <v>3815</v>
      </c>
      <c r="I1408" t="s">
        <v>255</v>
      </c>
      <c r="J1408" t="s">
        <v>249</v>
      </c>
      <c r="K1408" t="s">
        <v>250</v>
      </c>
      <c r="L1408" t="s">
        <v>251</v>
      </c>
      <c r="O1408" s="111">
        <v>45014</v>
      </c>
      <c r="P1408" t="s">
        <v>252</v>
      </c>
      <c r="Q1408" t="s">
        <v>253</v>
      </c>
      <c r="R1408" s="111">
        <v>45019</v>
      </c>
      <c r="W1408">
        <v>0</v>
      </c>
      <c r="X1408">
        <v>6666</v>
      </c>
      <c r="Y1408">
        <v>6770</v>
      </c>
      <c r="Z1408">
        <f t="shared" si="21"/>
        <v>13436</v>
      </c>
    </row>
    <row r="1409" spans="1:26">
      <c r="A1409" t="s">
        <v>246</v>
      </c>
      <c r="B1409">
        <v>70378752103</v>
      </c>
      <c r="C1409" t="s">
        <v>2104</v>
      </c>
      <c r="D1409" t="s">
        <v>53</v>
      </c>
      <c r="E1409" t="s">
        <v>54</v>
      </c>
      <c r="F1409">
        <v>12296293</v>
      </c>
      <c r="G1409">
        <v>45015</v>
      </c>
      <c r="H1409" t="s">
        <v>3811</v>
      </c>
      <c r="I1409" t="s">
        <v>255</v>
      </c>
      <c r="J1409" t="s">
        <v>249</v>
      </c>
      <c r="K1409" t="s">
        <v>250</v>
      </c>
      <c r="L1409" t="s">
        <v>251</v>
      </c>
      <c r="O1409" s="111">
        <v>45015</v>
      </c>
      <c r="P1409" t="s">
        <v>252</v>
      </c>
      <c r="Q1409" t="s">
        <v>253</v>
      </c>
      <c r="R1409" s="111">
        <v>45016</v>
      </c>
      <c r="W1409">
        <v>0</v>
      </c>
      <c r="X1409">
        <v>12308.2</v>
      </c>
      <c r="Y1409">
        <v>17895.810000000001</v>
      </c>
      <c r="Z1409">
        <f t="shared" si="21"/>
        <v>30204.010000000002</v>
      </c>
    </row>
    <row r="1410" spans="1:26">
      <c r="A1410" t="s">
        <v>246</v>
      </c>
      <c r="B1410" t="s">
        <v>2248</v>
      </c>
      <c r="C1410" t="s">
        <v>2249</v>
      </c>
      <c r="D1410" t="s">
        <v>53</v>
      </c>
      <c r="E1410" t="s">
        <v>54</v>
      </c>
      <c r="F1410">
        <v>12303938</v>
      </c>
      <c r="G1410">
        <v>45015</v>
      </c>
      <c r="H1410" t="s">
        <v>3816</v>
      </c>
      <c r="I1410" t="s">
        <v>255</v>
      </c>
      <c r="J1410" t="s">
        <v>249</v>
      </c>
      <c r="K1410" t="s">
        <v>250</v>
      </c>
      <c r="L1410" t="s">
        <v>251</v>
      </c>
      <c r="O1410" s="111">
        <v>45015</v>
      </c>
      <c r="P1410" t="s">
        <v>252</v>
      </c>
      <c r="Q1410" t="s">
        <v>282</v>
      </c>
      <c r="R1410" s="111">
        <v>45016</v>
      </c>
      <c r="W1410">
        <v>2800</v>
      </c>
      <c r="X1410">
        <v>2850</v>
      </c>
      <c r="Y1410">
        <v>0</v>
      </c>
      <c r="Z1410">
        <f t="shared" si="21"/>
        <v>5650</v>
      </c>
    </row>
    <row r="1411" spans="1:26">
      <c r="A1411" t="s">
        <v>246</v>
      </c>
      <c r="B1411" t="s">
        <v>2220</v>
      </c>
      <c r="C1411" t="s">
        <v>2221</v>
      </c>
      <c r="D1411" t="s">
        <v>53</v>
      </c>
      <c r="E1411" t="s">
        <v>54</v>
      </c>
      <c r="F1411">
        <v>12304864</v>
      </c>
      <c r="G1411">
        <v>45015</v>
      </c>
      <c r="H1411" t="s">
        <v>3817</v>
      </c>
      <c r="I1411" t="s">
        <v>255</v>
      </c>
      <c r="J1411" t="s">
        <v>249</v>
      </c>
      <c r="K1411" t="s">
        <v>250</v>
      </c>
      <c r="L1411" t="s">
        <v>251</v>
      </c>
      <c r="O1411" s="111">
        <v>45015</v>
      </c>
      <c r="P1411" t="s">
        <v>252</v>
      </c>
      <c r="Q1411" t="s">
        <v>282</v>
      </c>
      <c r="R1411" s="111">
        <v>45016</v>
      </c>
      <c r="W1411">
        <v>3</v>
      </c>
      <c r="X1411">
        <v>0</v>
      </c>
      <c r="Y1411">
        <v>0</v>
      </c>
      <c r="Z1411">
        <f t="shared" ref="Z1411:Z1474" si="22">SUM(W1411:Y1411)</f>
        <v>3</v>
      </c>
    </row>
    <row r="1412" spans="1:26">
      <c r="A1412" t="s">
        <v>246</v>
      </c>
      <c r="B1412" t="s">
        <v>2248</v>
      </c>
      <c r="C1412" t="s">
        <v>2249</v>
      </c>
      <c r="D1412" t="s">
        <v>53</v>
      </c>
      <c r="E1412" t="s">
        <v>54</v>
      </c>
      <c r="F1412">
        <v>12265886</v>
      </c>
      <c r="G1412">
        <v>45015</v>
      </c>
      <c r="H1412" t="s">
        <v>3801</v>
      </c>
      <c r="I1412" t="s">
        <v>255</v>
      </c>
      <c r="J1412" t="s">
        <v>249</v>
      </c>
      <c r="K1412" t="s">
        <v>268</v>
      </c>
      <c r="L1412" t="s">
        <v>251</v>
      </c>
      <c r="O1412" s="111">
        <v>45015</v>
      </c>
      <c r="P1412" t="s">
        <v>252</v>
      </c>
      <c r="Q1412" t="s">
        <v>253</v>
      </c>
      <c r="R1412" s="111">
        <v>45017</v>
      </c>
      <c r="W1412">
        <v>0</v>
      </c>
      <c r="X1412">
        <v>15479.26</v>
      </c>
      <c r="Y1412">
        <v>14667.86</v>
      </c>
      <c r="Z1412">
        <f t="shared" si="22"/>
        <v>30147.120000000003</v>
      </c>
    </row>
    <row r="1413" spans="1:26">
      <c r="A1413" t="s">
        <v>246</v>
      </c>
      <c r="B1413" t="s">
        <v>2228</v>
      </c>
      <c r="C1413" t="s">
        <v>2280</v>
      </c>
      <c r="D1413" t="s">
        <v>53</v>
      </c>
      <c r="E1413" t="s">
        <v>54</v>
      </c>
      <c r="F1413">
        <v>12313042</v>
      </c>
      <c r="G1413">
        <v>45016</v>
      </c>
      <c r="H1413" t="s">
        <v>3818</v>
      </c>
      <c r="I1413" t="s">
        <v>260</v>
      </c>
      <c r="J1413" t="s">
        <v>249</v>
      </c>
      <c r="K1413" t="s">
        <v>250</v>
      </c>
      <c r="L1413" t="s">
        <v>251</v>
      </c>
      <c r="O1413" s="111">
        <v>45016</v>
      </c>
      <c r="P1413" t="s">
        <v>252</v>
      </c>
      <c r="Q1413" t="s">
        <v>257</v>
      </c>
      <c r="R1413" s="111">
        <v>45027</v>
      </c>
      <c r="W1413">
        <v>0</v>
      </c>
      <c r="X1413">
        <v>0</v>
      </c>
      <c r="Y1413">
        <v>0</v>
      </c>
      <c r="Z1413">
        <f t="shared" si="22"/>
        <v>0</v>
      </c>
    </row>
    <row r="1414" spans="1:26">
      <c r="A1414" t="s">
        <v>246</v>
      </c>
      <c r="B1414" t="s">
        <v>4277</v>
      </c>
      <c r="C1414" t="s">
        <v>3775</v>
      </c>
      <c r="D1414" t="s">
        <v>53</v>
      </c>
      <c r="E1414" t="s">
        <v>54</v>
      </c>
      <c r="F1414">
        <v>11484108</v>
      </c>
      <c r="G1414">
        <v>45016</v>
      </c>
      <c r="H1414" t="s">
        <v>3780</v>
      </c>
      <c r="I1414" t="s">
        <v>255</v>
      </c>
      <c r="J1414" t="s">
        <v>249</v>
      </c>
      <c r="K1414" t="s">
        <v>250</v>
      </c>
      <c r="L1414" t="s">
        <v>251</v>
      </c>
      <c r="O1414" s="111">
        <v>45016</v>
      </c>
      <c r="P1414" t="s">
        <v>252</v>
      </c>
      <c r="Q1414" t="s">
        <v>253</v>
      </c>
      <c r="R1414" s="111">
        <v>45019</v>
      </c>
      <c r="W1414">
        <v>0</v>
      </c>
      <c r="X1414">
        <v>802</v>
      </c>
      <c r="Y1414">
        <v>6308.7</v>
      </c>
      <c r="Z1414">
        <f t="shared" si="22"/>
        <v>7110.7</v>
      </c>
    </row>
    <row r="1415" spans="1:26">
      <c r="A1415" t="s">
        <v>246</v>
      </c>
      <c r="B1415">
        <v>70526237147</v>
      </c>
      <c r="C1415" t="s">
        <v>3553</v>
      </c>
      <c r="D1415" t="s">
        <v>53</v>
      </c>
      <c r="E1415" t="s">
        <v>54</v>
      </c>
      <c r="F1415">
        <v>12326005</v>
      </c>
      <c r="G1415">
        <v>45019</v>
      </c>
      <c r="H1415" t="s">
        <v>4648</v>
      </c>
      <c r="I1415" t="s">
        <v>255</v>
      </c>
      <c r="J1415" t="s">
        <v>249</v>
      </c>
      <c r="K1415" t="s">
        <v>250</v>
      </c>
      <c r="L1415" t="s">
        <v>251</v>
      </c>
      <c r="O1415" s="111">
        <v>45035</v>
      </c>
      <c r="P1415" t="s">
        <v>252</v>
      </c>
      <c r="Q1415" t="s">
        <v>253</v>
      </c>
      <c r="R1415" s="111">
        <v>45036</v>
      </c>
      <c r="W1415">
        <v>0</v>
      </c>
      <c r="X1415">
        <v>2287.75</v>
      </c>
      <c r="Y1415">
        <v>60</v>
      </c>
      <c r="Z1415">
        <f t="shared" si="22"/>
        <v>2347.75</v>
      </c>
    </row>
    <row r="1416" spans="1:26">
      <c r="A1416" t="s">
        <v>246</v>
      </c>
      <c r="B1416" t="s">
        <v>4277</v>
      </c>
      <c r="C1416" t="s">
        <v>3775</v>
      </c>
      <c r="D1416" t="s">
        <v>53</v>
      </c>
      <c r="E1416" t="s">
        <v>54</v>
      </c>
      <c r="F1416">
        <v>12326759</v>
      </c>
      <c r="G1416">
        <v>45019</v>
      </c>
      <c r="H1416" t="s">
        <v>4649</v>
      </c>
      <c r="I1416" t="s">
        <v>255</v>
      </c>
      <c r="J1416" t="s">
        <v>249</v>
      </c>
      <c r="K1416" t="s">
        <v>250</v>
      </c>
      <c r="L1416" t="s">
        <v>251</v>
      </c>
      <c r="O1416" s="111">
        <v>45019</v>
      </c>
      <c r="P1416" t="s">
        <v>252</v>
      </c>
      <c r="Q1416" t="s">
        <v>253</v>
      </c>
      <c r="R1416" s="111">
        <v>45020</v>
      </c>
      <c r="W1416">
        <v>0</v>
      </c>
      <c r="X1416">
        <v>1970.46</v>
      </c>
      <c r="Y1416">
        <v>86.15</v>
      </c>
      <c r="Z1416">
        <f t="shared" si="22"/>
        <v>2056.61</v>
      </c>
    </row>
    <row r="1417" spans="1:26">
      <c r="A1417" t="s">
        <v>246</v>
      </c>
      <c r="B1417">
        <v>13473826740</v>
      </c>
      <c r="C1417" t="s">
        <v>3547</v>
      </c>
      <c r="D1417" t="s">
        <v>53</v>
      </c>
      <c r="E1417" t="s">
        <v>54</v>
      </c>
      <c r="F1417">
        <v>12332993</v>
      </c>
      <c r="G1417">
        <v>45020</v>
      </c>
      <c r="H1417" t="s">
        <v>4650</v>
      </c>
      <c r="I1417" t="s">
        <v>255</v>
      </c>
      <c r="J1417" t="s">
        <v>249</v>
      </c>
      <c r="K1417" t="s">
        <v>268</v>
      </c>
      <c r="L1417" t="s">
        <v>251</v>
      </c>
      <c r="O1417" s="111">
        <v>45020</v>
      </c>
      <c r="P1417" t="s">
        <v>252</v>
      </c>
      <c r="Q1417" t="s">
        <v>257</v>
      </c>
      <c r="R1417" s="111"/>
      <c r="W1417">
        <v>0</v>
      </c>
      <c r="X1417">
        <v>0</v>
      </c>
      <c r="Y1417">
        <v>0</v>
      </c>
      <c r="Z1417">
        <f t="shared" si="22"/>
        <v>0</v>
      </c>
    </row>
    <row r="1418" spans="1:26">
      <c r="A1418" t="s">
        <v>246</v>
      </c>
      <c r="B1418">
        <v>70526237147</v>
      </c>
      <c r="C1418" t="s">
        <v>3553</v>
      </c>
      <c r="D1418" t="s">
        <v>53</v>
      </c>
      <c r="E1418" t="s">
        <v>54</v>
      </c>
      <c r="F1418">
        <v>12333112</v>
      </c>
      <c r="G1418">
        <v>45020</v>
      </c>
      <c r="H1418" t="s">
        <v>4651</v>
      </c>
      <c r="I1418" t="s">
        <v>255</v>
      </c>
      <c r="J1418" t="s">
        <v>249</v>
      </c>
      <c r="K1418" t="s">
        <v>250</v>
      </c>
      <c r="L1418" t="s">
        <v>251</v>
      </c>
      <c r="O1418" s="111">
        <v>45020</v>
      </c>
      <c r="P1418" t="s">
        <v>252</v>
      </c>
      <c r="Q1418" t="s">
        <v>253</v>
      </c>
      <c r="R1418" s="111">
        <v>45021</v>
      </c>
      <c r="W1418">
        <v>0</v>
      </c>
      <c r="X1418">
        <v>0</v>
      </c>
      <c r="Y1418">
        <v>948</v>
      </c>
      <c r="Z1418">
        <f t="shared" si="22"/>
        <v>948</v>
      </c>
    </row>
    <row r="1419" spans="1:26">
      <c r="A1419" t="s">
        <v>246</v>
      </c>
      <c r="B1419">
        <v>70378752103</v>
      </c>
      <c r="C1419" t="s">
        <v>2104</v>
      </c>
      <c r="D1419" t="s">
        <v>53</v>
      </c>
      <c r="E1419" t="s">
        <v>54</v>
      </c>
      <c r="F1419">
        <v>12325959</v>
      </c>
      <c r="G1419">
        <v>45020</v>
      </c>
      <c r="H1419" t="s">
        <v>4652</v>
      </c>
      <c r="I1419" t="s">
        <v>255</v>
      </c>
      <c r="J1419" t="s">
        <v>249</v>
      </c>
      <c r="K1419" t="s">
        <v>268</v>
      </c>
      <c r="L1419" t="s">
        <v>251</v>
      </c>
      <c r="O1419" s="111">
        <v>45020</v>
      </c>
      <c r="P1419" t="s">
        <v>252</v>
      </c>
      <c r="Q1419" t="s">
        <v>253</v>
      </c>
      <c r="R1419" s="111">
        <v>45021</v>
      </c>
      <c r="W1419">
        <v>0</v>
      </c>
      <c r="X1419">
        <v>12445.5</v>
      </c>
      <c r="Y1419">
        <v>22546</v>
      </c>
      <c r="Z1419">
        <f t="shared" si="22"/>
        <v>34991.5</v>
      </c>
    </row>
    <row r="1420" spans="1:26">
      <c r="A1420" t="s">
        <v>246</v>
      </c>
      <c r="B1420" t="s">
        <v>4277</v>
      </c>
      <c r="C1420" t="s">
        <v>3775</v>
      </c>
      <c r="D1420" t="s">
        <v>53</v>
      </c>
      <c r="E1420" t="s">
        <v>54</v>
      </c>
      <c r="F1420">
        <v>12343958</v>
      </c>
      <c r="G1420">
        <v>45022</v>
      </c>
      <c r="H1420" t="s">
        <v>4653</v>
      </c>
      <c r="I1420" t="s">
        <v>255</v>
      </c>
      <c r="J1420" t="s">
        <v>249</v>
      </c>
      <c r="K1420" t="s">
        <v>250</v>
      </c>
      <c r="L1420" t="s">
        <v>251</v>
      </c>
      <c r="O1420" s="111">
        <v>45022</v>
      </c>
      <c r="P1420" t="s">
        <v>252</v>
      </c>
      <c r="Q1420" t="s">
        <v>253</v>
      </c>
      <c r="R1420" s="111">
        <v>45026</v>
      </c>
      <c r="W1420">
        <v>0</v>
      </c>
      <c r="X1420">
        <v>5185.79</v>
      </c>
      <c r="Y1420">
        <v>11744.79</v>
      </c>
      <c r="Z1420">
        <f t="shared" si="22"/>
        <v>16930.580000000002</v>
      </c>
    </row>
    <row r="1421" spans="1:26">
      <c r="A1421" t="s">
        <v>246</v>
      </c>
      <c r="B1421">
        <v>70526237147</v>
      </c>
      <c r="C1421" t="s">
        <v>3553</v>
      </c>
      <c r="D1421" t="s">
        <v>53</v>
      </c>
      <c r="E1421" t="s">
        <v>54</v>
      </c>
      <c r="F1421">
        <v>12347786</v>
      </c>
      <c r="G1421">
        <v>45026</v>
      </c>
      <c r="H1421" t="s">
        <v>4654</v>
      </c>
      <c r="I1421" t="s">
        <v>255</v>
      </c>
      <c r="J1421" t="s">
        <v>249</v>
      </c>
      <c r="K1421" t="s">
        <v>250</v>
      </c>
      <c r="L1421" t="s">
        <v>251</v>
      </c>
      <c r="O1421" s="111">
        <v>45026</v>
      </c>
      <c r="P1421" t="s">
        <v>252</v>
      </c>
      <c r="Q1421" t="s">
        <v>253</v>
      </c>
      <c r="R1421" s="111">
        <v>45027</v>
      </c>
      <c r="W1421">
        <v>0</v>
      </c>
      <c r="X1421">
        <v>762.42</v>
      </c>
      <c r="Y1421">
        <v>1671.51</v>
      </c>
      <c r="Z1421">
        <f t="shared" si="22"/>
        <v>2433.9299999999998</v>
      </c>
    </row>
    <row r="1422" spans="1:26">
      <c r="A1422" t="s">
        <v>246</v>
      </c>
      <c r="B1422">
        <v>1768766185</v>
      </c>
      <c r="C1422" t="s">
        <v>2110</v>
      </c>
      <c r="D1422" t="s">
        <v>53</v>
      </c>
      <c r="E1422" t="s">
        <v>54</v>
      </c>
      <c r="F1422">
        <v>12348319</v>
      </c>
      <c r="G1422">
        <v>45026</v>
      </c>
      <c r="H1422" t="s">
        <v>4655</v>
      </c>
      <c r="I1422" t="s">
        <v>255</v>
      </c>
      <c r="J1422" t="s">
        <v>249</v>
      </c>
      <c r="K1422" t="s">
        <v>268</v>
      </c>
      <c r="L1422" t="s">
        <v>251</v>
      </c>
      <c r="O1422" s="111">
        <v>45026</v>
      </c>
      <c r="P1422" t="s">
        <v>252</v>
      </c>
      <c r="Q1422" t="s">
        <v>282</v>
      </c>
      <c r="R1422" s="111">
        <v>45027</v>
      </c>
      <c r="W1422">
        <v>0</v>
      </c>
      <c r="X1422">
        <v>227.36</v>
      </c>
      <c r="Y1422">
        <v>0</v>
      </c>
      <c r="Z1422">
        <f t="shared" si="22"/>
        <v>227.36</v>
      </c>
    </row>
    <row r="1423" spans="1:26">
      <c r="A1423" t="s">
        <v>246</v>
      </c>
      <c r="B1423">
        <v>70526237147</v>
      </c>
      <c r="C1423" t="s">
        <v>3553</v>
      </c>
      <c r="D1423" t="s">
        <v>53</v>
      </c>
      <c r="E1423" t="s">
        <v>54</v>
      </c>
      <c r="F1423">
        <v>12348683</v>
      </c>
      <c r="G1423">
        <v>45027</v>
      </c>
      <c r="H1423" t="s">
        <v>4656</v>
      </c>
      <c r="I1423" t="s">
        <v>255</v>
      </c>
      <c r="L1423" t="s">
        <v>251</v>
      </c>
      <c r="O1423" s="111">
        <v>45027</v>
      </c>
      <c r="P1423" t="s">
        <v>252</v>
      </c>
      <c r="Q1423" t="s">
        <v>263</v>
      </c>
      <c r="R1423" s="111">
        <v>45028</v>
      </c>
      <c r="W1423">
        <v>0</v>
      </c>
      <c r="X1423">
        <v>3</v>
      </c>
      <c r="Y1423">
        <v>0</v>
      </c>
      <c r="Z1423">
        <f t="shared" si="22"/>
        <v>3</v>
      </c>
    </row>
    <row r="1424" spans="1:26">
      <c r="A1424" t="s">
        <v>246</v>
      </c>
      <c r="B1424">
        <v>1768766185</v>
      </c>
      <c r="C1424" t="s">
        <v>2110</v>
      </c>
      <c r="D1424" t="s">
        <v>53</v>
      </c>
      <c r="E1424" t="s">
        <v>54</v>
      </c>
      <c r="F1424">
        <v>12352209</v>
      </c>
      <c r="G1424">
        <v>45027</v>
      </c>
      <c r="H1424" t="s">
        <v>4657</v>
      </c>
      <c r="I1424" t="s">
        <v>255</v>
      </c>
      <c r="J1424" t="s">
        <v>249</v>
      </c>
      <c r="K1424" t="s">
        <v>250</v>
      </c>
      <c r="L1424" t="s">
        <v>251</v>
      </c>
      <c r="O1424" s="111">
        <v>45028</v>
      </c>
      <c r="P1424" t="s">
        <v>252</v>
      </c>
      <c r="Q1424" t="s">
        <v>253</v>
      </c>
      <c r="R1424" s="111">
        <v>45029</v>
      </c>
      <c r="W1424">
        <v>0</v>
      </c>
      <c r="X1424">
        <v>11539</v>
      </c>
      <c r="Y1424">
        <v>20779.150000000001</v>
      </c>
      <c r="Z1424">
        <f t="shared" si="22"/>
        <v>32318.15</v>
      </c>
    </row>
    <row r="1425" spans="1:26">
      <c r="A1425" t="s">
        <v>246</v>
      </c>
      <c r="B1425" t="s">
        <v>4277</v>
      </c>
      <c r="C1425" t="s">
        <v>3775</v>
      </c>
      <c r="D1425" t="s">
        <v>53</v>
      </c>
      <c r="E1425" t="s">
        <v>54</v>
      </c>
      <c r="F1425">
        <v>12352583</v>
      </c>
      <c r="G1425">
        <v>45027</v>
      </c>
      <c r="H1425" t="s">
        <v>4658</v>
      </c>
      <c r="I1425" t="s">
        <v>255</v>
      </c>
      <c r="J1425" t="s">
        <v>249</v>
      </c>
      <c r="K1425" t="s">
        <v>250</v>
      </c>
      <c r="L1425" t="s">
        <v>251</v>
      </c>
      <c r="O1425" s="111">
        <v>45027</v>
      </c>
      <c r="P1425" t="s">
        <v>252</v>
      </c>
      <c r="Q1425" t="s">
        <v>253</v>
      </c>
      <c r="R1425" s="111">
        <v>45028</v>
      </c>
      <c r="W1425">
        <v>0</v>
      </c>
      <c r="X1425">
        <v>14214.41</v>
      </c>
      <c r="Y1425">
        <v>46670.01</v>
      </c>
      <c r="Z1425">
        <f t="shared" si="22"/>
        <v>60884.42</v>
      </c>
    </row>
    <row r="1426" spans="1:26">
      <c r="A1426" t="s">
        <v>246</v>
      </c>
      <c r="B1426" t="s">
        <v>4277</v>
      </c>
      <c r="C1426" t="s">
        <v>3775</v>
      </c>
      <c r="D1426" t="s">
        <v>53</v>
      </c>
      <c r="E1426" t="s">
        <v>54</v>
      </c>
      <c r="F1426">
        <v>12372088</v>
      </c>
      <c r="G1426">
        <v>45031</v>
      </c>
      <c r="H1426" t="s">
        <v>4659</v>
      </c>
      <c r="I1426" t="s">
        <v>260</v>
      </c>
      <c r="L1426" t="s">
        <v>251</v>
      </c>
      <c r="O1426" s="111">
        <v>45031</v>
      </c>
      <c r="P1426" t="s">
        <v>252</v>
      </c>
      <c r="Q1426" t="s">
        <v>263</v>
      </c>
      <c r="R1426" s="111">
        <v>45033</v>
      </c>
      <c r="W1426">
        <v>0</v>
      </c>
      <c r="X1426">
        <v>4394.8999999999996</v>
      </c>
      <c r="Y1426">
        <v>0</v>
      </c>
      <c r="Z1426">
        <f t="shared" si="22"/>
        <v>4394.8999999999996</v>
      </c>
    </row>
    <row r="1427" spans="1:26">
      <c r="A1427" t="s">
        <v>246</v>
      </c>
      <c r="B1427">
        <v>70526237147</v>
      </c>
      <c r="C1427" t="s">
        <v>3553</v>
      </c>
      <c r="D1427" t="s">
        <v>53</v>
      </c>
      <c r="E1427" t="s">
        <v>54</v>
      </c>
      <c r="F1427">
        <v>12372001</v>
      </c>
      <c r="G1427">
        <v>45033</v>
      </c>
      <c r="H1427" t="s">
        <v>4660</v>
      </c>
      <c r="I1427" t="s">
        <v>255</v>
      </c>
      <c r="J1427" t="s">
        <v>249</v>
      </c>
      <c r="K1427" t="s">
        <v>250</v>
      </c>
      <c r="L1427" t="s">
        <v>251</v>
      </c>
      <c r="O1427" s="111">
        <v>45033</v>
      </c>
      <c r="P1427" t="s">
        <v>252</v>
      </c>
      <c r="Q1427" t="s">
        <v>253</v>
      </c>
      <c r="R1427" s="111">
        <v>45034</v>
      </c>
      <c r="W1427">
        <v>0</v>
      </c>
      <c r="X1427">
        <v>2758</v>
      </c>
      <c r="Y1427">
        <v>10501</v>
      </c>
      <c r="Z1427">
        <f t="shared" si="22"/>
        <v>13259</v>
      </c>
    </row>
    <row r="1428" spans="1:26">
      <c r="A1428" t="s">
        <v>246</v>
      </c>
      <c r="B1428">
        <v>70526237147</v>
      </c>
      <c r="C1428" t="s">
        <v>3553</v>
      </c>
      <c r="D1428" t="s">
        <v>53</v>
      </c>
      <c r="E1428" t="s">
        <v>54</v>
      </c>
      <c r="F1428">
        <v>12389169</v>
      </c>
      <c r="G1428">
        <v>45036</v>
      </c>
      <c r="H1428" t="s">
        <v>4661</v>
      </c>
      <c r="I1428" t="s">
        <v>255</v>
      </c>
      <c r="L1428" t="s">
        <v>251</v>
      </c>
      <c r="O1428" s="111">
        <v>45036</v>
      </c>
      <c r="P1428" t="s">
        <v>252</v>
      </c>
      <c r="Q1428" t="s">
        <v>263</v>
      </c>
      <c r="R1428" s="111">
        <v>45040</v>
      </c>
      <c r="W1428">
        <v>0</v>
      </c>
      <c r="X1428">
        <v>1</v>
      </c>
      <c r="Y1428">
        <v>0</v>
      </c>
      <c r="Z1428">
        <f t="shared" si="22"/>
        <v>1</v>
      </c>
    </row>
    <row r="1429" spans="1:26">
      <c r="A1429" t="s">
        <v>246</v>
      </c>
      <c r="B1429" t="s">
        <v>4277</v>
      </c>
      <c r="C1429" t="s">
        <v>3775</v>
      </c>
      <c r="D1429" t="s">
        <v>53</v>
      </c>
      <c r="E1429" t="s">
        <v>54</v>
      </c>
      <c r="F1429">
        <v>12401117</v>
      </c>
      <c r="G1429">
        <v>45041</v>
      </c>
      <c r="H1429" t="s">
        <v>4662</v>
      </c>
      <c r="I1429" t="s">
        <v>255</v>
      </c>
      <c r="J1429" t="s">
        <v>249</v>
      </c>
      <c r="K1429" t="s">
        <v>250</v>
      </c>
      <c r="L1429" t="s">
        <v>251</v>
      </c>
      <c r="O1429" s="111">
        <v>45041</v>
      </c>
      <c r="P1429" t="s">
        <v>252</v>
      </c>
      <c r="Q1429" t="s">
        <v>253</v>
      </c>
      <c r="R1429" s="111">
        <v>45042</v>
      </c>
      <c r="W1429">
        <v>0</v>
      </c>
      <c r="X1429">
        <v>1132.5</v>
      </c>
      <c r="Y1429">
        <v>7928</v>
      </c>
      <c r="Z1429">
        <f t="shared" si="22"/>
        <v>9060.5</v>
      </c>
    </row>
    <row r="1430" spans="1:26">
      <c r="A1430" t="s">
        <v>246</v>
      </c>
      <c r="B1430">
        <v>70526237147</v>
      </c>
      <c r="C1430" t="s">
        <v>3553</v>
      </c>
      <c r="D1430" t="s">
        <v>53</v>
      </c>
      <c r="E1430" t="s">
        <v>54</v>
      </c>
      <c r="F1430">
        <v>12409819</v>
      </c>
      <c r="G1430">
        <v>45042</v>
      </c>
      <c r="H1430" t="s">
        <v>4663</v>
      </c>
      <c r="I1430" t="s">
        <v>255</v>
      </c>
      <c r="J1430" t="s">
        <v>249</v>
      </c>
      <c r="K1430" t="s">
        <v>250</v>
      </c>
      <c r="L1430" t="s">
        <v>251</v>
      </c>
      <c r="O1430" s="111">
        <v>45042</v>
      </c>
      <c r="P1430" t="s">
        <v>252</v>
      </c>
      <c r="Q1430" t="s">
        <v>253</v>
      </c>
      <c r="R1430" s="111">
        <v>45043</v>
      </c>
      <c r="W1430">
        <v>0</v>
      </c>
      <c r="X1430">
        <v>32</v>
      </c>
      <c r="Y1430">
        <v>11368.31</v>
      </c>
      <c r="Z1430">
        <f t="shared" si="22"/>
        <v>11400.31</v>
      </c>
    </row>
    <row r="1431" spans="1:26">
      <c r="A1431" t="s">
        <v>246</v>
      </c>
      <c r="B1431">
        <v>70526237147</v>
      </c>
      <c r="C1431" t="s">
        <v>3553</v>
      </c>
      <c r="D1431" t="s">
        <v>53</v>
      </c>
      <c r="E1431" t="s">
        <v>54</v>
      </c>
      <c r="F1431">
        <v>12409890</v>
      </c>
      <c r="G1431">
        <v>45042</v>
      </c>
      <c r="H1431" t="s">
        <v>4664</v>
      </c>
      <c r="I1431" t="s">
        <v>260</v>
      </c>
      <c r="J1431" t="s">
        <v>249</v>
      </c>
      <c r="K1431" t="s">
        <v>268</v>
      </c>
      <c r="L1431" t="s">
        <v>251</v>
      </c>
      <c r="O1431" s="111">
        <v>45042</v>
      </c>
      <c r="P1431" t="s">
        <v>252</v>
      </c>
      <c r="Q1431" t="s">
        <v>257</v>
      </c>
      <c r="R1431" s="111"/>
      <c r="W1431">
        <v>0</v>
      </c>
      <c r="X1431">
        <v>0</v>
      </c>
      <c r="Y1431">
        <v>0</v>
      </c>
      <c r="Z1431">
        <f t="shared" si="22"/>
        <v>0</v>
      </c>
    </row>
    <row r="1432" spans="1:26">
      <c r="A1432" t="s">
        <v>246</v>
      </c>
      <c r="B1432" t="s">
        <v>4277</v>
      </c>
      <c r="C1432" t="s">
        <v>3775</v>
      </c>
      <c r="D1432" t="s">
        <v>53</v>
      </c>
      <c r="E1432" t="s">
        <v>54</v>
      </c>
      <c r="F1432">
        <v>548182</v>
      </c>
      <c r="G1432">
        <v>45044</v>
      </c>
      <c r="H1432" t="s">
        <v>5092</v>
      </c>
      <c r="I1432" t="s">
        <v>255</v>
      </c>
      <c r="J1432" t="s">
        <v>249</v>
      </c>
      <c r="K1432" t="s">
        <v>268</v>
      </c>
      <c r="L1432" t="s">
        <v>707</v>
      </c>
      <c r="O1432" s="111">
        <v>45048</v>
      </c>
      <c r="P1432" t="s">
        <v>252</v>
      </c>
      <c r="Q1432" t="s">
        <v>253</v>
      </c>
      <c r="R1432" s="111">
        <v>45049</v>
      </c>
      <c r="W1432">
        <v>0</v>
      </c>
      <c r="X1432">
        <v>0</v>
      </c>
      <c r="Y1432">
        <v>545</v>
      </c>
      <c r="Z1432">
        <f t="shared" si="22"/>
        <v>545</v>
      </c>
    </row>
    <row r="1433" spans="1:26">
      <c r="A1433" t="s">
        <v>246</v>
      </c>
      <c r="B1433">
        <v>70526237147</v>
      </c>
      <c r="C1433" t="s">
        <v>3553</v>
      </c>
      <c r="D1433" t="s">
        <v>53</v>
      </c>
      <c r="E1433" t="s">
        <v>54</v>
      </c>
      <c r="F1433">
        <v>12432752</v>
      </c>
      <c r="G1433">
        <v>45045</v>
      </c>
      <c r="H1433" t="s">
        <v>4665</v>
      </c>
      <c r="I1433" t="s">
        <v>255</v>
      </c>
      <c r="J1433" t="s">
        <v>249</v>
      </c>
      <c r="K1433" t="s">
        <v>250</v>
      </c>
      <c r="L1433" t="s">
        <v>251</v>
      </c>
      <c r="O1433" s="111">
        <v>45045</v>
      </c>
      <c r="P1433" t="s">
        <v>252</v>
      </c>
      <c r="Q1433" t="s">
        <v>253</v>
      </c>
      <c r="R1433" s="111">
        <v>45048</v>
      </c>
      <c r="W1433">
        <v>0</v>
      </c>
      <c r="X1433">
        <v>0</v>
      </c>
      <c r="Y1433">
        <v>7776.09</v>
      </c>
      <c r="Z1433">
        <f t="shared" si="22"/>
        <v>7776.09</v>
      </c>
    </row>
    <row r="1434" spans="1:26">
      <c r="A1434" t="s">
        <v>246</v>
      </c>
      <c r="B1434" t="s">
        <v>2220</v>
      </c>
      <c r="C1434" t="s">
        <v>2221</v>
      </c>
      <c r="D1434" t="s">
        <v>53</v>
      </c>
      <c r="E1434" t="s">
        <v>54</v>
      </c>
      <c r="F1434">
        <v>989897</v>
      </c>
      <c r="G1434">
        <v>45048</v>
      </c>
      <c r="H1434" t="s">
        <v>5093</v>
      </c>
      <c r="I1434" t="s">
        <v>255</v>
      </c>
      <c r="J1434" t="s">
        <v>249</v>
      </c>
      <c r="K1434" t="s">
        <v>250</v>
      </c>
      <c r="L1434" t="s">
        <v>251</v>
      </c>
      <c r="O1434" s="111">
        <v>45048</v>
      </c>
      <c r="P1434" t="s">
        <v>252</v>
      </c>
      <c r="Q1434" t="s">
        <v>253</v>
      </c>
      <c r="R1434" s="111">
        <v>45049</v>
      </c>
      <c r="W1434">
        <v>0</v>
      </c>
      <c r="X1434">
        <v>0</v>
      </c>
      <c r="Y1434">
        <v>6369.42</v>
      </c>
      <c r="Z1434">
        <f t="shared" si="22"/>
        <v>6369.42</v>
      </c>
    </row>
    <row r="1435" spans="1:26">
      <c r="A1435" t="s">
        <v>246</v>
      </c>
      <c r="B1435" t="s">
        <v>2186</v>
      </c>
      <c r="C1435" t="s">
        <v>2187</v>
      </c>
      <c r="D1435" t="s">
        <v>53</v>
      </c>
      <c r="E1435" t="s">
        <v>54</v>
      </c>
      <c r="F1435">
        <v>12441093</v>
      </c>
      <c r="G1435">
        <v>45049</v>
      </c>
      <c r="H1435" t="s">
        <v>5094</v>
      </c>
      <c r="I1435" t="s">
        <v>255</v>
      </c>
      <c r="J1435" t="s">
        <v>249</v>
      </c>
      <c r="K1435" t="s">
        <v>268</v>
      </c>
      <c r="L1435" t="s">
        <v>251</v>
      </c>
      <c r="O1435" s="111">
        <v>45049</v>
      </c>
      <c r="P1435" t="s">
        <v>252</v>
      </c>
      <c r="Q1435" t="s">
        <v>253</v>
      </c>
      <c r="R1435" s="111">
        <v>45050</v>
      </c>
      <c r="W1435">
        <v>0</v>
      </c>
      <c r="X1435">
        <v>0</v>
      </c>
      <c r="Y1435">
        <v>13233.99</v>
      </c>
      <c r="Z1435">
        <f t="shared" si="22"/>
        <v>13233.99</v>
      </c>
    </row>
    <row r="1436" spans="1:26">
      <c r="A1436" t="s">
        <v>246</v>
      </c>
      <c r="B1436">
        <v>70526237147</v>
      </c>
      <c r="C1436" t="s">
        <v>3553</v>
      </c>
      <c r="D1436" t="s">
        <v>53</v>
      </c>
      <c r="E1436" t="s">
        <v>54</v>
      </c>
      <c r="F1436">
        <v>12435245</v>
      </c>
      <c r="G1436">
        <v>45049</v>
      </c>
      <c r="H1436" t="s">
        <v>5095</v>
      </c>
      <c r="I1436" t="s">
        <v>248</v>
      </c>
      <c r="J1436" t="s">
        <v>249</v>
      </c>
      <c r="K1436" t="s">
        <v>250</v>
      </c>
      <c r="L1436" t="s">
        <v>251</v>
      </c>
      <c r="O1436" s="111">
        <v>45049</v>
      </c>
      <c r="P1436" t="s">
        <v>252</v>
      </c>
      <c r="Q1436" t="s">
        <v>253</v>
      </c>
      <c r="R1436" s="111">
        <v>45050</v>
      </c>
      <c r="W1436">
        <v>0</v>
      </c>
      <c r="X1436">
        <v>0</v>
      </c>
      <c r="Y1436">
        <v>3464.5</v>
      </c>
      <c r="Z1436">
        <f t="shared" si="22"/>
        <v>3464.5</v>
      </c>
    </row>
    <row r="1437" spans="1:26">
      <c r="A1437" t="s">
        <v>246</v>
      </c>
      <c r="B1437" t="s">
        <v>2220</v>
      </c>
      <c r="C1437" t="s">
        <v>2221</v>
      </c>
      <c r="D1437" t="s">
        <v>53</v>
      </c>
      <c r="E1437" t="s">
        <v>54</v>
      </c>
      <c r="F1437">
        <v>12447022</v>
      </c>
      <c r="G1437">
        <v>45050</v>
      </c>
      <c r="H1437" t="s">
        <v>5096</v>
      </c>
      <c r="I1437" t="s">
        <v>255</v>
      </c>
      <c r="J1437" t="s">
        <v>249</v>
      </c>
      <c r="K1437" t="s">
        <v>250</v>
      </c>
      <c r="L1437" t="s">
        <v>251</v>
      </c>
      <c r="O1437" s="111">
        <v>45050</v>
      </c>
      <c r="P1437" t="s">
        <v>252</v>
      </c>
      <c r="Q1437" t="s">
        <v>253</v>
      </c>
      <c r="R1437" s="111">
        <v>45054</v>
      </c>
      <c r="W1437">
        <v>0</v>
      </c>
      <c r="X1437">
        <v>0</v>
      </c>
      <c r="Y1437">
        <v>4835</v>
      </c>
      <c r="Z1437">
        <f t="shared" si="22"/>
        <v>4835</v>
      </c>
    </row>
    <row r="1438" spans="1:26">
      <c r="A1438" t="s">
        <v>246</v>
      </c>
      <c r="B1438">
        <v>70526237147</v>
      </c>
      <c r="C1438" t="s">
        <v>3553</v>
      </c>
      <c r="D1438" t="s">
        <v>53</v>
      </c>
      <c r="E1438" t="s">
        <v>54</v>
      </c>
      <c r="F1438">
        <v>11144431</v>
      </c>
      <c r="G1438">
        <v>45050</v>
      </c>
      <c r="H1438" t="s">
        <v>5097</v>
      </c>
      <c r="I1438" t="s">
        <v>255</v>
      </c>
      <c r="J1438" t="s">
        <v>249</v>
      </c>
      <c r="K1438" t="s">
        <v>250</v>
      </c>
      <c r="L1438" t="s">
        <v>251</v>
      </c>
      <c r="O1438" s="111">
        <v>45051</v>
      </c>
      <c r="P1438" t="s">
        <v>252</v>
      </c>
      <c r="Q1438" t="s">
        <v>282</v>
      </c>
      <c r="R1438" s="111">
        <v>45055</v>
      </c>
      <c r="W1438">
        <v>0</v>
      </c>
      <c r="X1438">
        <v>0</v>
      </c>
      <c r="Y1438">
        <v>0</v>
      </c>
      <c r="Z1438">
        <f t="shared" si="22"/>
        <v>0</v>
      </c>
    </row>
    <row r="1439" spans="1:26">
      <c r="A1439" t="s">
        <v>246</v>
      </c>
      <c r="B1439">
        <v>1768766185</v>
      </c>
      <c r="C1439" t="s">
        <v>2110</v>
      </c>
      <c r="D1439" t="s">
        <v>53</v>
      </c>
      <c r="E1439" t="s">
        <v>54</v>
      </c>
      <c r="F1439">
        <v>12448440</v>
      </c>
      <c r="G1439">
        <v>45050</v>
      </c>
      <c r="H1439" t="s">
        <v>5098</v>
      </c>
      <c r="I1439" t="s">
        <v>255</v>
      </c>
      <c r="J1439" t="s">
        <v>249</v>
      </c>
      <c r="K1439" t="s">
        <v>250</v>
      </c>
      <c r="L1439" t="s">
        <v>251</v>
      </c>
      <c r="O1439" s="111">
        <v>45050</v>
      </c>
      <c r="P1439" t="s">
        <v>252</v>
      </c>
      <c r="Q1439" t="s">
        <v>253</v>
      </c>
      <c r="R1439" s="111">
        <v>45051</v>
      </c>
      <c r="W1439">
        <v>0</v>
      </c>
      <c r="X1439">
        <v>0</v>
      </c>
      <c r="Y1439">
        <v>3035.5</v>
      </c>
      <c r="Z1439">
        <f t="shared" si="22"/>
        <v>3035.5</v>
      </c>
    </row>
    <row r="1440" spans="1:26">
      <c r="A1440" t="s">
        <v>246</v>
      </c>
      <c r="B1440">
        <v>1768766185</v>
      </c>
      <c r="C1440" t="s">
        <v>2110</v>
      </c>
      <c r="D1440" t="s">
        <v>53</v>
      </c>
      <c r="E1440" t="s">
        <v>54</v>
      </c>
      <c r="F1440">
        <v>8517077</v>
      </c>
      <c r="G1440">
        <v>45051</v>
      </c>
      <c r="H1440" t="s">
        <v>5099</v>
      </c>
      <c r="I1440" t="s">
        <v>255</v>
      </c>
      <c r="J1440" t="s">
        <v>249</v>
      </c>
      <c r="K1440" t="s">
        <v>250</v>
      </c>
      <c r="L1440" t="s">
        <v>251</v>
      </c>
      <c r="O1440" s="111">
        <v>45055</v>
      </c>
      <c r="P1440" t="s">
        <v>252</v>
      </c>
      <c r="Q1440" t="s">
        <v>253</v>
      </c>
      <c r="R1440" s="111">
        <v>45056</v>
      </c>
      <c r="W1440">
        <v>74</v>
      </c>
      <c r="X1440">
        <v>98</v>
      </c>
      <c r="Y1440">
        <v>2586</v>
      </c>
      <c r="Z1440">
        <f t="shared" si="22"/>
        <v>2758</v>
      </c>
    </row>
    <row r="1441" spans="1:26">
      <c r="A1441" t="s">
        <v>246</v>
      </c>
      <c r="B1441">
        <v>70526237147</v>
      </c>
      <c r="C1441" t="s">
        <v>3553</v>
      </c>
      <c r="D1441" t="s">
        <v>53</v>
      </c>
      <c r="E1441" t="s">
        <v>54</v>
      </c>
      <c r="F1441">
        <v>12267650</v>
      </c>
      <c r="G1441">
        <v>45054</v>
      </c>
      <c r="H1441" t="s">
        <v>5100</v>
      </c>
      <c r="I1441" t="s">
        <v>255</v>
      </c>
      <c r="J1441" t="s">
        <v>249</v>
      </c>
      <c r="K1441" t="s">
        <v>250</v>
      </c>
      <c r="L1441" t="s">
        <v>251</v>
      </c>
      <c r="O1441" s="111">
        <v>45054</v>
      </c>
      <c r="P1441" t="s">
        <v>252</v>
      </c>
      <c r="Q1441" t="s">
        <v>253</v>
      </c>
      <c r="R1441" s="111">
        <v>45055</v>
      </c>
      <c r="W1441">
        <v>0</v>
      </c>
      <c r="X1441">
        <v>0</v>
      </c>
      <c r="Y1441">
        <v>6082</v>
      </c>
      <c r="Z1441">
        <f t="shared" si="22"/>
        <v>6082</v>
      </c>
    </row>
    <row r="1442" spans="1:26">
      <c r="A1442" t="s">
        <v>246</v>
      </c>
      <c r="B1442" t="s">
        <v>2220</v>
      </c>
      <c r="C1442" t="s">
        <v>2221</v>
      </c>
      <c r="D1442" t="s">
        <v>53</v>
      </c>
      <c r="E1442" t="s">
        <v>54</v>
      </c>
      <c r="F1442">
        <v>12457740</v>
      </c>
      <c r="G1442">
        <v>45054</v>
      </c>
      <c r="H1442" t="s">
        <v>5101</v>
      </c>
      <c r="I1442" t="s">
        <v>255</v>
      </c>
      <c r="J1442" t="s">
        <v>249</v>
      </c>
      <c r="K1442" t="s">
        <v>250</v>
      </c>
      <c r="L1442" t="s">
        <v>251</v>
      </c>
      <c r="O1442" s="111">
        <v>45054</v>
      </c>
      <c r="P1442" t="s">
        <v>252</v>
      </c>
      <c r="Q1442" t="s">
        <v>253</v>
      </c>
      <c r="R1442" s="111">
        <v>45055</v>
      </c>
      <c r="W1442">
        <v>0</v>
      </c>
      <c r="X1442">
        <v>0</v>
      </c>
      <c r="Y1442">
        <v>2813.48</v>
      </c>
      <c r="Z1442">
        <f t="shared" si="22"/>
        <v>2813.48</v>
      </c>
    </row>
    <row r="1443" spans="1:26">
      <c r="A1443" t="s">
        <v>246</v>
      </c>
      <c r="B1443" t="s">
        <v>2220</v>
      </c>
      <c r="C1443" t="s">
        <v>2221</v>
      </c>
      <c r="D1443" t="s">
        <v>53</v>
      </c>
      <c r="E1443" t="s">
        <v>54</v>
      </c>
      <c r="F1443">
        <v>12458272</v>
      </c>
      <c r="G1443">
        <v>45054</v>
      </c>
      <c r="H1443" t="s">
        <v>5102</v>
      </c>
      <c r="I1443" t="s">
        <v>255</v>
      </c>
      <c r="J1443" t="s">
        <v>249</v>
      </c>
      <c r="K1443" t="s">
        <v>250</v>
      </c>
      <c r="L1443" t="s">
        <v>251</v>
      </c>
      <c r="O1443" s="111">
        <v>45054</v>
      </c>
      <c r="P1443" t="s">
        <v>252</v>
      </c>
      <c r="Q1443" t="s">
        <v>253</v>
      </c>
      <c r="R1443" s="111">
        <v>45056</v>
      </c>
      <c r="W1443">
        <v>0</v>
      </c>
      <c r="X1443">
        <v>0</v>
      </c>
      <c r="Y1443">
        <v>7707.5</v>
      </c>
      <c r="Z1443">
        <f t="shared" si="22"/>
        <v>7707.5</v>
      </c>
    </row>
    <row r="1444" spans="1:26">
      <c r="A1444" t="s">
        <v>246</v>
      </c>
      <c r="B1444" t="s">
        <v>2186</v>
      </c>
      <c r="C1444" t="s">
        <v>2187</v>
      </c>
      <c r="D1444" t="s">
        <v>53</v>
      </c>
      <c r="E1444" t="s">
        <v>54</v>
      </c>
      <c r="F1444">
        <v>9629604</v>
      </c>
      <c r="G1444">
        <v>45054</v>
      </c>
      <c r="H1444" t="s">
        <v>5103</v>
      </c>
      <c r="I1444" t="s">
        <v>255</v>
      </c>
      <c r="J1444" t="s">
        <v>249</v>
      </c>
      <c r="K1444" t="s">
        <v>268</v>
      </c>
      <c r="L1444" t="s">
        <v>251</v>
      </c>
      <c r="O1444" s="111">
        <v>45054</v>
      </c>
      <c r="P1444" t="s">
        <v>252</v>
      </c>
      <c r="Q1444" t="s">
        <v>253</v>
      </c>
      <c r="R1444" s="111">
        <v>45056</v>
      </c>
      <c r="W1444">
        <v>0</v>
      </c>
      <c r="X1444">
        <v>0</v>
      </c>
      <c r="Y1444">
        <v>30</v>
      </c>
      <c r="Z1444">
        <f t="shared" si="22"/>
        <v>30</v>
      </c>
    </row>
    <row r="1445" spans="1:26">
      <c r="A1445" t="s">
        <v>246</v>
      </c>
      <c r="B1445">
        <v>70526237147</v>
      </c>
      <c r="C1445" t="s">
        <v>3553</v>
      </c>
      <c r="D1445" t="s">
        <v>53</v>
      </c>
      <c r="E1445" t="s">
        <v>54</v>
      </c>
      <c r="F1445">
        <v>1035061</v>
      </c>
      <c r="G1445">
        <v>45054</v>
      </c>
      <c r="H1445" t="s">
        <v>5104</v>
      </c>
      <c r="I1445" t="s">
        <v>255</v>
      </c>
      <c r="J1445" t="s">
        <v>249</v>
      </c>
      <c r="K1445" t="s">
        <v>250</v>
      </c>
      <c r="L1445" t="s">
        <v>251</v>
      </c>
      <c r="O1445" s="111">
        <v>45054</v>
      </c>
      <c r="P1445" t="s">
        <v>252</v>
      </c>
      <c r="Q1445" t="s">
        <v>253</v>
      </c>
      <c r="R1445" s="111">
        <v>45056</v>
      </c>
      <c r="W1445">
        <v>0</v>
      </c>
      <c r="X1445">
        <v>0</v>
      </c>
      <c r="Y1445">
        <v>798</v>
      </c>
      <c r="Z1445">
        <f t="shared" si="22"/>
        <v>798</v>
      </c>
    </row>
    <row r="1446" spans="1:26">
      <c r="A1446" t="s">
        <v>246</v>
      </c>
      <c r="B1446" t="s">
        <v>2220</v>
      </c>
      <c r="C1446" t="s">
        <v>2221</v>
      </c>
      <c r="D1446" t="s">
        <v>53</v>
      </c>
      <c r="E1446" t="s">
        <v>54</v>
      </c>
      <c r="F1446">
        <v>11756730</v>
      </c>
      <c r="G1446">
        <v>45056</v>
      </c>
      <c r="H1446" t="s">
        <v>5105</v>
      </c>
      <c r="I1446" t="s">
        <v>255</v>
      </c>
      <c r="J1446" t="s">
        <v>249</v>
      </c>
      <c r="K1446" t="s">
        <v>250</v>
      </c>
      <c r="L1446" t="s">
        <v>251</v>
      </c>
      <c r="O1446" s="111">
        <v>45056</v>
      </c>
      <c r="P1446" t="s">
        <v>252</v>
      </c>
      <c r="Q1446" t="s">
        <v>257</v>
      </c>
      <c r="R1446" s="111">
        <v>45058</v>
      </c>
      <c r="W1446">
        <v>0</v>
      </c>
      <c r="X1446">
        <v>0</v>
      </c>
      <c r="Y1446">
        <v>0</v>
      </c>
      <c r="Z1446">
        <f t="shared" si="22"/>
        <v>0</v>
      </c>
    </row>
    <row r="1447" spans="1:26">
      <c r="A1447" t="s">
        <v>246</v>
      </c>
      <c r="B1447" t="s">
        <v>2220</v>
      </c>
      <c r="C1447" t="s">
        <v>2221</v>
      </c>
      <c r="D1447" t="s">
        <v>53</v>
      </c>
      <c r="E1447" t="s">
        <v>54</v>
      </c>
      <c r="F1447">
        <v>12474735</v>
      </c>
      <c r="G1447">
        <v>45057</v>
      </c>
      <c r="H1447" t="s">
        <v>5106</v>
      </c>
      <c r="I1447" t="s">
        <v>255</v>
      </c>
      <c r="J1447" t="s">
        <v>249</v>
      </c>
      <c r="K1447" t="s">
        <v>250</v>
      </c>
      <c r="L1447" t="s">
        <v>251</v>
      </c>
      <c r="O1447" s="111">
        <v>45057</v>
      </c>
      <c r="P1447" t="s">
        <v>252</v>
      </c>
      <c r="Q1447" t="s">
        <v>253</v>
      </c>
      <c r="R1447" s="111">
        <v>45058</v>
      </c>
      <c r="W1447">
        <v>0</v>
      </c>
      <c r="X1447">
        <v>0</v>
      </c>
      <c r="Y1447">
        <v>3788.5</v>
      </c>
      <c r="Z1447">
        <f t="shared" si="22"/>
        <v>3788.5</v>
      </c>
    </row>
    <row r="1448" spans="1:26">
      <c r="A1448" t="s">
        <v>246</v>
      </c>
      <c r="B1448">
        <v>1768766185</v>
      </c>
      <c r="C1448" t="s">
        <v>2110</v>
      </c>
      <c r="D1448" t="s">
        <v>53</v>
      </c>
      <c r="E1448" t="s">
        <v>54</v>
      </c>
      <c r="F1448">
        <v>12484249</v>
      </c>
      <c r="G1448">
        <v>45061</v>
      </c>
      <c r="H1448" t="s">
        <v>5107</v>
      </c>
      <c r="I1448" t="s">
        <v>260</v>
      </c>
      <c r="L1448" t="s">
        <v>251</v>
      </c>
      <c r="O1448" s="111">
        <v>45061</v>
      </c>
      <c r="P1448" t="s">
        <v>252</v>
      </c>
      <c r="Q1448" t="s">
        <v>253</v>
      </c>
      <c r="R1448" s="111">
        <v>45062</v>
      </c>
      <c r="W1448">
        <v>0</v>
      </c>
      <c r="X1448">
        <v>0</v>
      </c>
      <c r="Y1448">
        <v>1773.55</v>
      </c>
      <c r="Z1448">
        <f t="shared" si="22"/>
        <v>1773.55</v>
      </c>
    </row>
    <row r="1449" spans="1:26">
      <c r="A1449" t="s">
        <v>246</v>
      </c>
      <c r="B1449">
        <v>70526237147</v>
      </c>
      <c r="C1449" t="s">
        <v>3553</v>
      </c>
      <c r="D1449" t="s">
        <v>53</v>
      </c>
      <c r="E1449" t="s">
        <v>54</v>
      </c>
      <c r="F1449">
        <v>12485058</v>
      </c>
      <c r="G1449">
        <v>45061</v>
      </c>
      <c r="H1449" t="s">
        <v>5108</v>
      </c>
      <c r="I1449" t="s">
        <v>255</v>
      </c>
      <c r="J1449" t="s">
        <v>249</v>
      </c>
      <c r="K1449" t="s">
        <v>250</v>
      </c>
      <c r="L1449" t="s">
        <v>251</v>
      </c>
      <c r="O1449" s="111">
        <v>45061</v>
      </c>
      <c r="P1449" t="s">
        <v>252</v>
      </c>
      <c r="Q1449" t="s">
        <v>253</v>
      </c>
      <c r="R1449" s="111">
        <v>45062</v>
      </c>
      <c r="W1449">
        <v>0</v>
      </c>
      <c r="X1449">
        <v>0</v>
      </c>
      <c r="Y1449">
        <v>5114.1000000000004</v>
      </c>
      <c r="Z1449">
        <f t="shared" si="22"/>
        <v>5114.1000000000004</v>
      </c>
    </row>
    <row r="1450" spans="1:26">
      <c r="A1450" t="s">
        <v>246</v>
      </c>
      <c r="B1450">
        <v>70526237147</v>
      </c>
      <c r="C1450" t="s">
        <v>3553</v>
      </c>
      <c r="D1450" t="s">
        <v>53</v>
      </c>
      <c r="E1450" t="s">
        <v>54</v>
      </c>
      <c r="F1450">
        <v>12489402</v>
      </c>
      <c r="G1450">
        <v>45062</v>
      </c>
      <c r="H1450" t="s">
        <v>5109</v>
      </c>
      <c r="I1450" t="s">
        <v>255</v>
      </c>
      <c r="J1450" t="s">
        <v>249</v>
      </c>
      <c r="K1450" t="s">
        <v>268</v>
      </c>
      <c r="L1450" t="s">
        <v>251</v>
      </c>
      <c r="O1450" s="111">
        <v>45062</v>
      </c>
      <c r="P1450" t="s">
        <v>252</v>
      </c>
      <c r="Q1450" t="s">
        <v>253</v>
      </c>
      <c r="R1450" s="111">
        <v>45063</v>
      </c>
      <c r="W1450">
        <v>0</v>
      </c>
      <c r="X1450">
        <v>0</v>
      </c>
      <c r="Y1450">
        <v>2691.13</v>
      </c>
      <c r="Z1450">
        <f t="shared" si="22"/>
        <v>2691.13</v>
      </c>
    </row>
    <row r="1451" spans="1:26">
      <c r="A1451" t="s">
        <v>246</v>
      </c>
      <c r="B1451" t="s">
        <v>2186</v>
      </c>
      <c r="C1451" t="s">
        <v>2187</v>
      </c>
      <c r="D1451" t="s">
        <v>53</v>
      </c>
      <c r="E1451" t="s">
        <v>54</v>
      </c>
      <c r="F1451">
        <v>12489461</v>
      </c>
      <c r="G1451">
        <v>45062</v>
      </c>
      <c r="H1451" t="s">
        <v>5110</v>
      </c>
      <c r="I1451" t="s">
        <v>248</v>
      </c>
      <c r="J1451" t="s">
        <v>249</v>
      </c>
      <c r="K1451" t="s">
        <v>268</v>
      </c>
      <c r="L1451" t="s">
        <v>251</v>
      </c>
      <c r="O1451" s="111">
        <v>45062</v>
      </c>
      <c r="P1451" t="s">
        <v>252</v>
      </c>
      <c r="Q1451" t="s">
        <v>253</v>
      </c>
      <c r="R1451" s="111">
        <v>45063</v>
      </c>
      <c r="W1451">
        <v>0</v>
      </c>
      <c r="X1451">
        <v>0</v>
      </c>
      <c r="Y1451">
        <v>24053.95</v>
      </c>
      <c r="Z1451">
        <f t="shared" si="22"/>
        <v>24053.95</v>
      </c>
    </row>
    <row r="1452" spans="1:26">
      <c r="A1452" t="s">
        <v>246</v>
      </c>
      <c r="B1452" t="s">
        <v>2220</v>
      </c>
      <c r="C1452" t="s">
        <v>2221</v>
      </c>
      <c r="D1452" t="s">
        <v>53</v>
      </c>
      <c r="E1452" t="s">
        <v>54</v>
      </c>
      <c r="F1452">
        <v>12490575</v>
      </c>
      <c r="G1452">
        <v>45062</v>
      </c>
      <c r="H1452" t="s">
        <v>5111</v>
      </c>
      <c r="I1452" t="s">
        <v>271</v>
      </c>
      <c r="J1452" t="s">
        <v>249</v>
      </c>
      <c r="K1452" t="s">
        <v>268</v>
      </c>
      <c r="L1452" t="s">
        <v>251</v>
      </c>
      <c r="O1452" s="111">
        <v>45062</v>
      </c>
      <c r="P1452" t="s">
        <v>252</v>
      </c>
      <c r="Q1452" t="s">
        <v>257</v>
      </c>
      <c r="R1452" s="111"/>
      <c r="W1452">
        <v>0</v>
      </c>
      <c r="X1452">
        <v>0</v>
      </c>
      <c r="Y1452">
        <v>0</v>
      </c>
      <c r="Z1452">
        <f t="shared" si="22"/>
        <v>0</v>
      </c>
    </row>
    <row r="1453" spans="1:26">
      <c r="A1453" t="s">
        <v>246</v>
      </c>
      <c r="B1453" t="s">
        <v>2220</v>
      </c>
      <c r="C1453" t="s">
        <v>2221</v>
      </c>
      <c r="D1453" t="s">
        <v>53</v>
      </c>
      <c r="E1453" t="s">
        <v>54</v>
      </c>
      <c r="F1453">
        <v>12494676</v>
      </c>
      <c r="G1453">
        <v>45063</v>
      </c>
      <c r="H1453" t="s">
        <v>5112</v>
      </c>
      <c r="I1453" t="s">
        <v>255</v>
      </c>
      <c r="J1453" t="s">
        <v>249</v>
      </c>
      <c r="K1453" t="s">
        <v>250</v>
      </c>
      <c r="L1453" t="s">
        <v>251</v>
      </c>
      <c r="O1453" s="111">
        <v>45063</v>
      </c>
      <c r="P1453" t="s">
        <v>252</v>
      </c>
      <c r="Q1453" t="s">
        <v>257</v>
      </c>
      <c r="R1453" s="111"/>
      <c r="W1453">
        <v>0</v>
      </c>
      <c r="X1453">
        <v>0</v>
      </c>
      <c r="Y1453">
        <v>0</v>
      </c>
      <c r="Z1453">
        <f t="shared" si="22"/>
        <v>0</v>
      </c>
    </row>
    <row r="1454" spans="1:26">
      <c r="A1454" t="s">
        <v>246</v>
      </c>
      <c r="B1454" t="s">
        <v>4962</v>
      </c>
      <c r="C1454" t="s">
        <v>4963</v>
      </c>
      <c r="D1454" t="s">
        <v>53</v>
      </c>
      <c r="E1454" t="s">
        <v>54</v>
      </c>
      <c r="F1454">
        <v>12500358</v>
      </c>
      <c r="G1454">
        <v>45064</v>
      </c>
      <c r="H1454" t="s">
        <v>5113</v>
      </c>
      <c r="I1454" t="s">
        <v>255</v>
      </c>
      <c r="J1454" t="s">
        <v>249</v>
      </c>
      <c r="K1454" t="s">
        <v>250</v>
      </c>
      <c r="L1454" t="s">
        <v>251</v>
      </c>
      <c r="O1454" s="111">
        <v>45064</v>
      </c>
      <c r="P1454" t="s">
        <v>252</v>
      </c>
      <c r="Q1454" t="s">
        <v>253</v>
      </c>
      <c r="R1454" s="111">
        <v>45065</v>
      </c>
      <c r="W1454">
        <v>0</v>
      </c>
      <c r="X1454">
        <v>0</v>
      </c>
      <c r="Y1454">
        <v>1050</v>
      </c>
      <c r="Z1454">
        <f t="shared" si="22"/>
        <v>1050</v>
      </c>
    </row>
    <row r="1455" spans="1:26">
      <c r="A1455" t="s">
        <v>246</v>
      </c>
      <c r="B1455" t="s">
        <v>5114</v>
      </c>
      <c r="C1455" t="s">
        <v>5115</v>
      </c>
      <c r="D1455" t="s">
        <v>53</v>
      </c>
      <c r="E1455" t="s">
        <v>54</v>
      </c>
      <c r="F1455">
        <v>12500987</v>
      </c>
      <c r="G1455">
        <v>45064</v>
      </c>
      <c r="H1455" t="s">
        <v>5116</v>
      </c>
      <c r="I1455" t="s">
        <v>255</v>
      </c>
      <c r="J1455" t="s">
        <v>249</v>
      </c>
      <c r="K1455" t="s">
        <v>268</v>
      </c>
      <c r="L1455" t="s">
        <v>251</v>
      </c>
      <c r="O1455" s="111">
        <v>45064</v>
      </c>
      <c r="P1455" t="s">
        <v>252</v>
      </c>
      <c r="Q1455" t="s">
        <v>253</v>
      </c>
      <c r="R1455" s="111">
        <v>45065</v>
      </c>
      <c r="W1455">
        <v>0</v>
      </c>
      <c r="X1455">
        <v>0</v>
      </c>
      <c r="Y1455">
        <v>82</v>
      </c>
      <c r="Z1455">
        <f t="shared" si="22"/>
        <v>82</v>
      </c>
    </row>
    <row r="1456" spans="1:26">
      <c r="A1456" t="s">
        <v>246</v>
      </c>
      <c r="B1456" t="s">
        <v>4277</v>
      </c>
      <c r="C1456" t="s">
        <v>3775</v>
      </c>
      <c r="D1456" t="s">
        <v>53</v>
      </c>
      <c r="E1456" t="s">
        <v>54</v>
      </c>
      <c r="F1456">
        <v>12502077</v>
      </c>
      <c r="G1456">
        <v>45064</v>
      </c>
      <c r="H1456" t="s">
        <v>5117</v>
      </c>
      <c r="I1456" t="s">
        <v>255</v>
      </c>
      <c r="J1456" t="s">
        <v>249</v>
      </c>
      <c r="K1456" t="s">
        <v>250</v>
      </c>
      <c r="L1456" t="s">
        <v>251</v>
      </c>
      <c r="O1456" s="111">
        <v>45064</v>
      </c>
      <c r="P1456" t="s">
        <v>252</v>
      </c>
      <c r="Q1456" t="s">
        <v>253</v>
      </c>
      <c r="R1456" s="111">
        <v>45065</v>
      </c>
      <c r="W1456">
        <v>0</v>
      </c>
      <c r="X1456">
        <v>0</v>
      </c>
      <c r="Y1456">
        <v>714.14</v>
      </c>
      <c r="Z1456">
        <f t="shared" si="22"/>
        <v>714.14</v>
      </c>
    </row>
    <row r="1457" spans="1:26">
      <c r="A1457" t="s">
        <v>246</v>
      </c>
      <c r="B1457">
        <v>70526237147</v>
      </c>
      <c r="C1457" t="s">
        <v>3553</v>
      </c>
      <c r="D1457" t="s">
        <v>53</v>
      </c>
      <c r="E1457" t="s">
        <v>54</v>
      </c>
      <c r="F1457">
        <v>12502004</v>
      </c>
      <c r="G1457">
        <v>45064</v>
      </c>
      <c r="H1457" t="s">
        <v>5118</v>
      </c>
      <c r="I1457" t="s">
        <v>255</v>
      </c>
      <c r="J1457" t="s">
        <v>249</v>
      </c>
      <c r="K1457" t="s">
        <v>268</v>
      </c>
      <c r="L1457" t="s">
        <v>251</v>
      </c>
      <c r="O1457" s="111">
        <v>45064</v>
      </c>
      <c r="P1457" t="s">
        <v>252</v>
      </c>
      <c r="Q1457" t="s">
        <v>253</v>
      </c>
      <c r="R1457" s="111">
        <v>45065</v>
      </c>
      <c r="W1457">
        <v>0</v>
      </c>
      <c r="X1457">
        <v>0</v>
      </c>
      <c r="Y1457">
        <v>32679.85</v>
      </c>
      <c r="Z1457">
        <f t="shared" si="22"/>
        <v>32679.85</v>
      </c>
    </row>
    <row r="1458" spans="1:26">
      <c r="A1458" t="s">
        <v>246</v>
      </c>
      <c r="B1458" t="s">
        <v>2220</v>
      </c>
      <c r="C1458" t="s">
        <v>2221</v>
      </c>
      <c r="D1458" t="s">
        <v>53</v>
      </c>
      <c r="E1458" t="s">
        <v>54</v>
      </c>
      <c r="F1458">
        <v>12507563</v>
      </c>
      <c r="G1458">
        <v>45065</v>
      </c>
      <c r="H1458" t="s">
        <v>5119</v>
      </c>
      <c r="I1458" t="s">
        <v>256</v>
      </c>
      <c r="J1458" t="s">
        <v>249</v>
      </c>
      <c r="K1458" t="s">
        <v>250</v>
      </c>
      <c r="L1458" t="s">
        <v>251</v>
      </c>
      <c r="O1458" s="111">
        <v>45065</v>
      </c>
      <c r="P1458" t="s">
        <v>252</v>
      </c>
      <c r="Q1458" t="s">
        <v>257</v>
      </c>
      <c r="R1458" s="111">
        <v>45075</v>
      </c>
      <c r="W1458">
        <v>0</v>
      </c>
      <c r="X1458">
        <v>0</v>
      </c>
      <c r="Y1458">
        <v>0</v>
      </c>
      <c r="Z1458">
        <f t="shared" si="22"/>
        <v>0</v>
      </c>
    </row>
    <row r="1459" spans="1:26">
      <c r="A1459" t="s">
        <v>246</v>
      </c>
      <c r="B1459">
        <v>70526237147</v>
      </c>
      <c r="C1459" t="s">
        <v>3553</v>
      </c>
      <c r="D1459" t="s">
        <v>53</v>
      </c>
      <c r="E1459" t="s">
        <v>54</v>
      </c>
      <c r="F1459">
        <v>11790060</v>
      </c>
      <c r="G1459">
        <v>45066</v>
      </c>
      <c r="H1459" t="s">
        <v>5120</v>
      </c>
      <c r="I1459" t="s">
        <v>248</v>
      </c>
      <c r="J1459" t="s">
        <v>249</v>
      </c>
      <c r="K1459" t="s">
        <v>250</v>
      </c>
      <c r="L1459" t="s">
        <v>251</v>
      </c>
      <c r="O1459" s="111">
        <v>45066</v>
      </c>
      <c r="P1459" t="s">
        <v>252</v>
      </c>
      <c r="Q1459" t="s">
        <v>253</v>
      </c>
      <c r="R1459" s="111">
        <v>45068</v>
      </c>
      <c r="W1459">
        <v>0</v>
      </c>
      <c r="X1459">
        <v>0</v>
      </c>
      <c r="Y1459">
        <v>5979.09</v>
      </c>
      <c r="Z1459">
        <f t="shared" si="22"/>
        <v>5979.09</v>
      </c>
    </row>
    <row r="1460" spans="1:26">
      <c r="A1460" t="s">
        <v>246</v>
      </c>
      <c r="B1460" t="s">
        <v>5121</v>
      </c>
      <c r="C1460" t="s">
        <v>5122</v>
      </c>
      <c r="D1460" t="s">
        <v>53</v>
      </c>
      <c r="E1460" t="s">
        <v>54</v>
      </c>
      <c r="F1460">
        <v>12514679</v>
      </c>
      <c r="G1460">
        <v>45068</v>
      </c>
      <c r="H1460" t="s">
        <v>5123</v>
      </c>
      <c r="I1460" t="s">
        <v>255</v>
      </c>
      <c r="J1460" t="s">
        <v>249</v>
      </c>
      <c r="K1460" t="s">
        <v>250</v>
      </c>
      <c r="L1460" t="s">
        <v>251</v>
      </c>
      <c r="O1460" s="111">
        <v>45068</v>
      </c>
      <c r="P1460" t="s">
        <v>252</v>
      </c>
      <c r="Q1460" t="s">
        <v>253</v>
      </c>
      <c r="R1460" s="111">
        <v>45069</v>
      </c>
      <c r="W1460">
        <v>0</v>
      </c>
      <c r="X1460">
        <v>0</v>
      </c>
      <c r="Y1460">
        <v>561.41999999999996</v>
      </c>
      <c r="Z1460">
        <f t="shared" si="22"/>
        <v>561.41999999999996</v>
      </c>
    </row>
    <row r="1461" spans="1:26">
      <c r="A1461" t="s">
        <v>246</v>
      </c>
      <c r="B1461">
        <v>70526237147</v>
      </c>
      <c r="C1461" t="s">
        <v>3553</v>
      </c>
      <c r="D1461" t="s">
        <v>53</v>
      </c>
      <c r="E1461" t="s">
        <v>54</v>
      </c>
      <c r="F1461">
        <v>12514957</v>
      </c>
      <c r="G1461">
        <v>45068</v>
      </c>
      <c r="H1461" t="s">
        <v>5124</v>
      </c>
      <c r="I1461" t="s">
        <v>271</v>
      </c>
      <c r="J1461" t="s">
        <v>249</v>
      </c>
      <c r="K1461" t="s">
        <v>268</v>
      </c>
      <c r="L1461" t="s">
        <v>251</v>
      </c>
      <c r="O1461" s="111">
        <v>45075</v>
      </c>
      <c r="P1461" t="s">
        <v>252</v>
      </c>
      <c r="Q1461" t="s">
        <v>253</v>
      </c>
      <c r="R1461" s="111">
        <v>45076</v>
      </c>
      <c r="W1461">
        <v>0</v>
      </c>
      <c r="X1461">
        <v>0</v>
      </c>
      <c r="Y1461">
        <v>297.88</v>
      </c>
      <c r="Z1461">
        <f t="shared" si="22"/>
        <v>297.88</v>
      </c>
    </row>
    <row r="1462" spans="1:26">
      <c r="A1462" t="s">
        <v>246</v>
      </c>
      <c r="B1462">
        <v>70526237147</v>
      </c>
      <c r="C1462" t="s">
        <v>3553</v>
      </c>
      <c r="D1462" t="s">
        <v>53</v>
      </c>
      <c r="E1462" t="s">
        <v>54</v>
      </c>
      <c r="F1462">
        <v>12515212</v>
      </c>
      <c r="G1462">
        <v>45068</v>
      </c>
      <c r="H1462" t="s">
        <v>5125</v>
      </c>
      <c r="I1462" t="s">
        <v>271</v>
      </c>
      <c r="J1462" t="s">
        <v>249</v>
      </c>
      <c r="K1462" t="s">
        <v>250</v>
      </c>
      <c r="L1462" t="s">
        <v>251</v>
      </c>
      <c r="O1462" s="111">
        <v>45069</v>
      </c>
      <c r="P1462" t="s">
        <v>252</v>
      </c>
      <c r="Q1462" t="s">
        <v>253</v>
      </c>
      <c r="R1462" s="111">
        <v>45071</v>
      </c>
      <c r="W1462">
        <v>0</v>
      </c>
      <c r="X1462">
        <v>0</v>
      </c>
      <c r="Y1462">
        <v>5172.8</v>
      </c>
      <c r="Z1462">
        <f t="shared" si="22"/>
        <v>5172.8</v>
      </c>
    </row>
    <row r="1463" spans="1:26">
      <c r="A1463" t="s">
        <v>246</v>
      </c>
      <c r="B1463" t="s">
        <v>5121</v>
      </c>
      <c r="C1463" t="s">
        <v>5122</v>
      </c>
      <c r="D1463" t="s">
        <v>53</v>
      </c>
      <c r="E1463" t="s">
        <v>54</v>
      </c>
      <c r="F1463">
        <v>12518263</v>
      </c>
      <c r="G1463">
        <v>45069</v>
      </c>
      <c r="H1463" t="s">
        <v>5126</v>
      </c>
      <c r="I1463" t="s">
        <v>271</v>
      </c>
      <c r="J1463" t="s">
        <v>249</v>
      </c>
      <c r="K1463" t="s">
        <v>268</v>
      </c>
      <c r="L1463" t="s">
        <v>251</v>
      </c>
      <c r="O1463" s="111">
        <v>45069</v>
      </c>
      <c r="P1463" t="s">
        <v>252</v>
      </c>
      <c r="Q1463" t="s">
        <v>253</v>
      </c>
      <c r="R1463" s="111">
        <v>45071</v>
      </c>
      <c r="W1463">
        <v>0</v>
      </c>
      <c r="X1463">
        <v>0</v>
      </c>
      <c r="Y1463">
        <v>338</v>
      </c>
      <c r="Z1463">
        <f t="shared" si="22"/>
        <v>338</v>
      </c>
    </row>
    <row r="1464" spans="1:26">
      <c r="A1464" t="s">
        <v>246</v>
      </c>
      <c r="B1464" t="s">
        <v>5121</v>
      </c>
      <c r="C1464" t="s">
        <v>5122</v>
      </c>
      <c r="D1464" t="s">
        <v>53</v>
      </c>
      <c r="E1464" t="s">
        <v>54</v>
      </c>
      <c r="F1464">
        <v>12519095</v>
      </c>
      <c r="G1464">
        <v>45069</v>
      </c>
      <c r="H1464" t="s">
        <v>5127</v>
      </c>
      <c r="I1464" t="s">
        <v>271</v>
      </c>
      <c r="J1464" t="s">
        <v>249</v>
      </c>
      <c r="K1464" t="s">
        <v>250</v>
      </c>
      <c r="L1464" t="s">
        <v>251</v>
      </c>
      <c r="O1464" s="111">
        <v>45069</v>
      </c>
      <c r="P1464" t="s">
        <v>252</v>
      </c>
      <c r="Q1464" t="s">
        <v>257</v>
      </c>
      <c r="R1464" s="111">
        <v>45071</v>
      </c>
      <c r="W1464">
        <v>0</v>
      </c>
      <c r="X1464">
        <v>0</v>
      </c>
      <c r="Y1464">
        <v>0</v>
      </c>
      <c r="Z1464">
        <f t="shared" si="22"/>
        <v>0</v>
      </c>
    </row>
    <row r="1465" spans="1:26">
      <c r="A1465" t="s">
        <v>246</v>
      </c>
      <c r="B1465">
        <v>1768766185</v>
      </c>
      <c r="C1465" t="s">
        <v>2110</v>
      </c>
      <c r="D1465" t="s">
        <v>53</v>
      </c>
      <c r="E1465" t="s">
        <v>54</v>
      </c>
      <c r="F1465">
        <v>12530081</v>
      </c>
      <c r="G1465">
        <v>45071</v>
      </c>
      <c r="H1465" t="s">
        <v>5128</v>
      </c>
      <c r="I1465" t="s">
        <v>271</v>
      </c>
      <c r="J1465" t="s">
        <v>249</v>
      </c>
      <c r="K1465" t="s">
        <v>250</v>
      </c>
      <c r="L1465" t="s">
        <v>251</v>
      </c>
      <c r="O1465" s="111">
        <v>45071</v>
      </c>
      <c r="P1465" t="s">
        <v>252</v>
      </c>
      <c r="Q1465" t="s">
        <v>253</v>
      </c>
      <c r="R1465" s="111">
        <v>45072</v>
      </c>
      <c r="W1465">
        <v>0</v>
      </c>
      <c r="X1465">
        <v>0</v>
      </c>
      <c r="Y1465">
        <v>918</v>
      </c>
      <c r="Z1465">
        <f t="shared" si="22"/>
        <v>918</v>
      </c>
    </row>
    <row r="1466" spans="1:26">
      <c r="A1466" t="s">
        <v>246</v>
      </c>
      <c r="B1466" t="s">
        <v>2186</v>
      </c>
      <c r="C1466" t="s">
        <v>2187</v>
      </c>
      <c r="D1466" t="s">
        <v>53</v>
      </c>
      <c r="E1466" t="s">
        <v>54</v>
      </c>
      <c r="F1466">
        <v>4543863</v>
      </c>
      <c r="G1466">
        <v>45071</v>
      </c>
      <c r="H1466" t="s">
        <v>5129</v>
      </c>
      <c r="I1466" t="s">
        <v>248</v>
      </c>
      <c r="J1466" t="s">
        <v>249</v>
      </c>
      <c r="K1466" t="s">
        <v>250</v>
      </c>
      <c r="L1466" t="s">
        <v>251</v>
      </c>
      <c r="O1466" s="111">
        <v>45071</v>
      </c>
      <c r="P1466" t="s">
        <v>252</v>
      </c>
      <c r="Q1466" t="s">
        <v>253</v>
      </c>
      <c r="R1466" s="111">
        <v>45072</v>
      </c>
      <c r="W1466">
        <v>15220.89</v>
      </c>
      <c r="X1466">
        <v>0</v>
      </c>
      <c r="Y1466">
        <v>10922.81</v>
      </c>
      <c r="Z1466">
        <f t="shared" si="22"/>
        <v>26143.699999999997</v>
      </c>
    </row>
    <row r="1467" spans="1:26">
      <c r="A1467" t="s">
        <v>246</v>
      </c>
      <c r="B1467">
        <v>1768766185</v>
      </c>
      <c r="C1467" t="s">
        <v>2110</v>
      </c>
      <c r="D1467" t="s">
        <v>53</v>
      </c>
      <c r="E1467" t="s">
        <v>54</v>
      </c>
      <c r="F1467">
        <v>12512952</v>
      </c>
      <c r="G1467">
        <v>45072</v>
      </c>
      <c r="H1467" t="s">
        <v>5130</v>
      </c>
      <c r="I1467" t="s">
        <v>271</v>
      </c>
      <c r="J1467" t="s">
        <v>249</v>
      </c>
      <c r="K1467" t="s">
        <v>268</v>
      </c>
      <c r="L1467" t="s">
        <v>251</v>
      </c>
      <c r="O1467" s="111">
        <v>45072</v>
      </c>
      <c r="P1467" t="s">
        <v>252</v>
      </c>
      <c r="Q1467" t="s">
        <v>257</v>
      </c>
      <c r="R1467" s="111">
        <v>45076</v>
      </c>
      <c r="W1467">
        <v>0</v>
      </c>
      <c r="X1467">
        <v>0</v>
      </c>
      <c r="Y1467">
        <v>0</v>
      </c>
      <c r="Z1467">
        <f t="shared" si="22"/>
        <v>0</v>
      </c>
    </row>
    <row r="1468" spans="1:26">
      <c r="A1468" t="s">
        <v>246</v>
      </c>
      <c r="B1468" t="s">
        <v>2186</v>
      </c>
      <c r="C1468" t="s">
        <v>2187</v>
      </c>
      <c r="D1468" t="s">
        <v>53</v>
      </c>
      <c r="E1468" t="s">
        <v>54</v>
      </c>
      <c r="F1468">
        <v>12077602</v>
      </c>
      <c r="G1468">
        <v>45072</v>
      </c>
      <c r="H1468" t="s">
        <v>5131</v>
      </c>
      <c r="I1468" t="s">
        <v>271</v>
      </c>
      <c r="J1468" t="s">
        <v>249</v>
      </c>
      <c r="K1468" t="s">
        <v>268</v>
      </c>
      <c r="L1468" t="s">
        <v>251</v>
      </c>
      <c r="O1468" s="111">
        <v>45072</v>
      </c>
      <c r="P1468" t="s">
        <v>252</v>
      </c>
      <c r="Q1468" t="s">
        <v>257</v>
      </c>
      <c r="R1468" s="111">
        <v>45075</v>
      </c>
      <c r="W1468">
        <v>0</v>
      </c>
      <c r="X1468">
        <v>0</v>
      </c>
      <c r="Y1468">
        <v>0.5</v>
      </c>
      <c r="Z1468">
        <f t="shared" si="22"/>
        <v>0.5</v>
      </c>
    </row>
    <row r="1469" spans="1:26">
      <c r="A1469" t="s">
        <v>246</v>
      </c>
      <c r="B1469">
        <v>1768766185</v>
      </c>
      <c r="C1469" t="s">
        <v>2110</v>
      </c>
      <c r="D1469" t="s">
        <v>53</v>
      </c>
      <c r="E1469" t="s">
        <v>54</v>
      </c>
      <c r="F1469">
        <v>5459994</v>
      </c>
      <c r="G1469">
        <v>45075</v>
      </c>
      <c r="H1469" t="s">
        <v>5132</v>
      </c>
      <c r="I1469" t="s">
        <v>271</v>
      </c>
      <c r="J1469" t="s">
        <v>249</v>
      </c>
      <c r="K1469" t="s">
        <v>268</v>
      </c>
      <c r="L1469" t="s">
        <v>251</v>
      </c>
      <c r="O1469" s="111">
        <v>45075</v>
      </c>
      <c r="P1469" t="s">
        <v>252</v>
      </c>
      <c r="Q1469" t="s">
        <v>253</v>
      </c>
      <c r="R1469" s="111">
        <v>45076</v>
      </c>
      <c r="W1469">
        <v>0</v>
      </c>
      <c r="X1469">
        <v>0</v>
      </c>
      <c r="Y1469">
        <v>3030</v>
      </c>
      <c r="Z1469">
        <f t="shared" si="22"/>
        <v>3030</v>
      </c>
    </row>
    <row r="1470" spans="1:26">
      <c r="A1470" t="s">
        <v>246</v>
      </c>
      <c r="B1470">
        <v>1768766185</v>
      </c>
      <c r="C1470" t="s">
        <v>2110</v>
      </c>
      <c r="D1470" t="s">
        <v>53</v>
      </c>
      <c r="E1470" t="s">
        <v>54</v>
      </c>
      <c r="F1470">
        <v>12549331</v>
      </c>
      <c r="G1470">
        <v>45076</v>
      </c>
      <c r="H1470" t="s">
        <v>5133</v>
      </c>
      <c r="I1470" t="s">
        <v>248</v>
      </c>
      <c r="J1470" t="s">
        <v>249</v>
      </c>
      <c r="K1470" t="s">
        <v>250</v>
      </c>
      <c r="L1470" t="s">
        <v>251</v>
      </c>
      <c r="O1470" s="111">
        <v>45076</v>
      </c>
      <c r="P1470" t="s">
        <v>252</v>
      </c>
      <c r="Q1470" t="s">
        <v>1406</v>
      </c>
      <c r="R1470" s="111"/>
      <c r="W1470">
        <v>0</v>
      </c>
      <c r="X1470">
        <v>0</v>
      </c>
      <c r="Y1470">
        <v>0</v>
      </c>
      <c r="Z1470">
        <f t="shared" si="22"/>
        <v>0</v>
      </c>
    </row>
    <row r="1471" spans="1:26">
      <c r="A1471" t="s">
        <v>246</v>
      </c>
      <c r="B1471">
        <v>13473826740</v>
      </c>
      <c r="C1471" t="s">
        <v>3547</v>
      </c>
      <c r="D1471" t="s">
        <v>277</v>
      </c>
      <c r="E1471" t="s">
        <v>54</v>
      </c>
      <c r="F1471">
        <v>12185553</v>
      </c>
      <c r="G1471">
        <v>44996</v>
      </c>
      <c r="H1471" t="s">
        <v>3819</v>
      </c>
      <c r="I1471" t="s">
        <v>255</v>
      </c>
      <c r="J1471" t="s">
        <v>249</v>
      </c>
      <c r="K1471" t="s">
        <v>268</v>
      </c>
      <c r="L1471" t="s">
        <v>251</v>
      </c>
      <c r="O1471" s="111">
        <v>44996</v>
      </c>
      <c r="P1471" t="s">
        <v>252</v>
      </c>
      <c r="Q1471" t="s">
        <v>257</v>
      </c>
      <c r="R1471" s="111">
        <v>44998</v>
      </c>
      <c r="W1471">
        <v>0.02</v>
      </c>
      <c r="X1471">
        <v>0</v>
      </c>
      <c r="Y1471">
        <v>0</v>
      </c>
      <c r="Z1471">
        <f t="shared" si="22"/>
        <v>0.02</v>
      </c>
    </row>
    <row r="1472" spans="1:26">
      <c r="A1472" t="s">
        <v>246</v>
      </c>
      <c r="B1472" t="s">
        <v>2186</v>
      </c>
      <c r="C1472" t="s">
        <v>2187</v>
      </c>
      <c r="D1472" t="s">
        <v>277</v>
      </c>
      <c r="E1472" t="s">
        <v>54</v>
      </c>
      <c r="F1472">
        <v>12224229</v>
      </c>
      <c r="G1472">
        <v>44997</v>
      </c>
      <c r="H1472" t="s">
        <v>3820</v>
      </c>
      <c r="I1472" t="s">
        <v>255</v>
      </c>
      <c r="J1472" t="s">
        <v>249</v>
      </c>
      <c r="K1472" t="s">
        <v>250</v>
      </c>
      <c r="L1472" t="s">
        <v>251</v>
      </c>
      <c r="O1472" s="111">
        <v>44997</v>
      </c>
      <c r="P1472" t="s">
        <v>252</v>
      </c>
      <c r="Q1472" t="s">
        <v>282</v>
      </c>
      <c r="R1472" s="111">
        <v>44998</v>
      </c>
      <c r="W1472">
        <v>9.02</v>
      </c>
      <c r="X1472">
        <v>0</v>
      </c>
      <c r="Y1472">
        <v>0</v>
      </c>
      <c r="Z1472">
        <f t="shared" si="22"/>
        <v>9.02</v>
      </c>
    </row>
    <row r="1473" spans="1:26">
      <c r="A1473" t="s">
        <v>246</v>
      </c>
      <c r="B1473">
        <v>13473826740</v>
      </c>
      <c r="C1473" t="s">
        <v>3547</v>
      </c>
      <c r="D1473" t="s">
        <v>277</v>
      </c>
      <c r="E1473" t="s">
        <v>54</v>
      </c>
      <c r="F1473">
        <v>12236517</v>
      </c>
      <c r="G1473">
        <v>45000</v>
      </c>
      <c r="H1473" t="s">
        <v>3821</v>
      </c>
      <c r="I1473" t="s">
        <v>255</v>
      </c>
      <c r="L1473" t="s">
        <v>251</v>
      </c>
      <c r="O1473" s="111">
        <v>45000</v>
      </c>
      <c r="P1473" t="s">
        <v>252</v>
      </c>
      <c r="Q1473" t="s">
        <v>263</v>
      </c>
      <c r="R1473" s="111">
        <v>45001</v>
      </c>
      <c r="W1473">
        <v>1.02</v>
      </c>
      <c r="X1473">
        <v>0</v>
      </c>
      <c r="Y1473">
        <v>0</v>
      </c>
      <c r="Z1473">
        <f t="shared" si="22"/>
        <v>1.02</v>
      </c>
    </row>
    <row r="1474" spans="1:26">
      <c r="A1474" t="s">
        <v>246</v>
      </c>
      <c r="B1474">
        <v>71439012458</v>
      </c>
      <c r="C1474" t="s">
        <v>4134</v>
      </c>
      <c r="D1474" t="s">
        <v>4766</v>
      </c>
      <c r="E1474" t="s">
        <v>1528</v>
      </c>
      <c r="F1474">
        <v>12518707</v>
      </c>
      <c r="G1474">
        <v>45069</v>
      </c>
      <c r="H1474" t="s">
        <v>5134</v>
      </c>
      <c r="I1474" t="s">
        <v>271</v>
      </c>
      <c r="J1474" t="s">
        <v>249</v>
      </c>
      <c r="K1474" t="s">
        <v>250</v>
      </c>
      <c r="L1474" t="s">
        <v>251</v>
      </c>
      <c r="O1474" s="111">
        <v>45071</v>
      </c>
      <c r="P1474" t="s">
        <v>252</v>
      </c>
      <c r="Q1474" t="s">
        <v>253</v>
      </c>
      <c r="R1474" s="111">
        <v>45076</v>
      </c>
      <c r="W1474">
        <v>0</v>
      </c>
      <c r="X1474">
        <v>0</v>
      </c>
      <c r="Y1474">
        <v>3</v>
      </c>
      <c r="Z1474">
        <f t="shared" si="22"/>
        <v>3</v>
      </c>
    </row>
    <row r="1475" spans="1:26">
      <c r="A1475" t="s">
        <v>246</v>
      </c>
      <c r="B1475">
        <v>9900269497</v>
      </c>
      <c r="C1475" t="s">
        <v>2325</v>
      </c>
      <c r="D1475" t="s">
        <v>4766</v>
      </c>
      <c r="E1475" t="s">
        <v>1528</v>
      </c>
      <c r="F1475">
        <v>12518548</v>
      </c>
      <c r="G1475">
        <v>45069</v>
      </c>
      <c r="H1475" t="s">
        <v>5135</v>
      </c>
      <c r="I1475" t="s">
        <v>255</v>
      </c>
      <c r="J1475" t="s">
        <v>249</v>
      </c>
      <c r="K1475" t="s">
        <v>268</v>
      </c>
      <c r="L1475" t="s">
        <v>251</v>
      </c>
      <c r="O1475" s="111">
        <v>45069</v>
      </c>
      <c r="P1475" t="s">
        <v>252</v>
      </c>
      <c r="Q1475" t="s">
        <v>253</v>
      </c>
      <c r="R1475" s="111">
        <v>45070</v>
      </c>
      <c r="W1475">
        <v>0</v>
      </c>
      <c r="X1475">
        <v>0</v>
      </c>
      <c r="Y1475">
        <v>1</v>
      </c>
      <c r="Z1475">
        <f t="shared" ref="Z1475:Z1538" si="23">SUM(W1475:Y1475)</f>
        <v>1</v>
      </c>
    </row>
    <row r="1476" spans="1:26">
      <c r="A1476" t="s">
        <v>246</v>
      </c>
      <c r="B1476">
        <v>71439012458</v>
      </c>
      <c r="C1476" t="s">
        <v>4134</v>
      </c>
      <c r="D1476" t="s">
        <v>4766</v>
      </c>
      <c r="E1476" t="s">
        <v>1528</v>
      </c>
      <c r="F1476">
        <v>12519030</v>
      </c>
      <c r="G1476">
        <v>45069</v>
      </c>
      <c r="H1476" t="s">
        <v>5136</v>
      </c>
      <c r="I1476" t="s">
        <v>255</v>
      </c>
      <c r="J1476" t="s">
        <v>249</v>
      </c>
      <c r="K1476" t="s">
        <v>250</v>
      </c>
      <c r="L1476" t="s">
        <v>251</v>
      </c>
      <c r="O1476" s="111">
        <v>45069</v>
      </c>
      <c r="P1476" t="s">
        <v>252</v>
      </c>
      <c r="Q1476" t="s">
        <v>253</v>
      </c>
      <c r="R1476" s="111">
        <v>45070</v>
      </c>
      <c r="W1476">
        <v>0</v>
      </c>
      <c r="X1476">
        <v>0</v>
      </c>
      <c r="Y1476">
        <v>32</v>
      </c>
      <c r="Z1476">
        <f t="shared" si="23"/>
        <v>32</v>
      </c>
    </row>
    <row r="1477" spans="1:26">
      <c r="A1477" t="s">
        <v>246</v>
      </c>
      <c r="B1477">
        <v>88426360459</v>
      </c>
      <c r="C1477" t="s">
        <v>5064</v>
      </c>
      <c r="D1477" t="s">
        <v>4766</v>
      </c>
      <c r="E1477" t="s">
        <v>1528</v>
      </c>
      <c r="F1477">
        <v>12519693</v>
      </c>
      <c r="G1477">
        <v>45069</v>
      </c>
      <c r="H1477" t="s">
        <v>5137</v>
      </c>
      <c r="I1477" t="s">
        <v>271</v>
      </c>
      <c r="J1477" t="s">
        <v>249</v>
      </c>
      <c r="K1477" t="s">
        <v>250</v>
      </c>
      <c r="L1477" t="s">
        <v>251</v>
      </c>
      <c r="O1477" s="111">
        <v>45069</v>
      </c>
      <c r="P1477" t="s">
        <v>252</v>
      </c>
      <c r="Q1477" t="s">
        <v>253</v>
      </c>
      <c r="R1477" s="111">
        <v>45076</v>
      </c>
      <c r="W1477">
        <v>0</v>
      </c>
      <c r="X1477">
        <v>0</v>
      </c>
      <c r="Y1477">
        <v>150</v>
      </c>
      <c r="Z1477">
        <f t="shared" si="23"/>
        <v>150</v>
      </c>
    </row>
    <row r="1478" spans="1:26">
      <c r="A1478" t="s">
        <v>246</v>
      </c>
      <c r="B1478">
        <v>71439012458</v>
      </c>
      <c r="C1478" t="s">
        <v>4134</v>
      </c>
      <c r="D1478" t="s">
        <v>4766</v>
      </c>
      <c r="E1478" t="s">
        <v>1528</v>
      </c>
      <c r="F1478">
        <v>12519955</v>
      </c>
      <c r="G1478">
        <v>45069</v>
      </c>
      <c r="H1478" t="s">
        <v>5138</v>
      </c>
      <c r="I1478" t="s">
        <v>271</v>
      </c>
      <c r="J1478" t="s">
        <v>249</v>
      </c>
      <c r="K1478" t="s">
        <v>250</v>
      </c>
      <c r="L1478" t="s">
        <v>251</v>
      </c>
      <c r="O1478" s="111">
        <v>45069</v>
      </c>
      <c r="P1478" t="s">
        <v>252</v>
      </c>
      <c r="Q1478" t="s">
        <v>257</v>
      </c>
      <c r="R1478" s="111">
        <v>45076</v>
      </c>
      <c r="W1478">
        <v>0</v>
      </c>
      <c r="X1478">
        <v>0</v>
      </c>
      <c r="Y1478">
        <v>0</v>
      </c>
      <c r="Z1478">
        <f t="shared" si="23"/>
        <v>0</v>
      </c>
    </row>
    <row r="1479" spans="1:26">
      <c r="A1479" t="s">
        <v>246</v>
      </c>
      <c r="B1479" t="s">
        <v>2211</v>
      </c>
      <c r="C1479" t="s">
        <v>2212</v>
      </c>
      <c r="D1479" t="s">
        <v>4766</v>
      </c>
      <c r="E1479" t="s">
        <v>1528</v>
      </c>
      <c r="F1479">
        <v>12520304</v>
      </c>
      <c r="G1479">
        <v>45069</v>
      </c>
      <c r="H1479" t="s">
        <v>5139</v>
      </c>
      <c r="I1479" t="s">
        <v>271</v>
      </c>
      <c r="J1479" t="s">
        <v>249</v>
      </c>
      <c r="K1479" t="s">
        <v>250</v>
      </c>
      <c r="L1479" t="s">
        <v>251</v>
      </c>
      <c r="O1479" s="111">
        <v>45069</v>
      </c>
      <c r="P1479" t="s">
        <v>252</v>
      </c>
      <c r="Q1479" t="s">
        <v>253</v>
      </c>
      <c r="R1479" s="111">
        <v>45076</v>
      </c>
      <c r="W1479">
        <v>0</v>
      </c>
      <c r="X1479">
        <v>0</v>
      </c>
      <c r="Y1479">
        <v>396.45</v>
      </c>
      <c r="Z1479">
        <f t="shared" si="23"/>
        <v>396.45</v>
      </c>
    </row>
    <row r="1480" spans="1:26">
      <c r="A1480" t="s">
        <v>246</v>
      </c>
      <c r="B1480" t="s">
        <v>2186</v>
      </c>
      <c r="C1480" t="s">
        <v>2187</v>
      </c>
      <c r="D1480" t="s">
        <v>3822</v>
      </c>
      <c r="E1480" t="s">
        <v>54</v>
      </c>
      <c r="F1480">
        <v>12259884</v>
      </c>
      <c r="G1480">
        <v>45006</v>
      </c>
      <c r="H1480" t="s">
        <v>3823</v>
      </c>
      <c r="I1480" t="s">
        <v>255</v>
      </c>
      <c r="J1480" t="s">
        <v>249</v>
      </c>
      <c r="K1480" t="s">
        <v>250</v>
      </c>
      <c r="L1480" t="s">
        <v>251</v>
      </c>
      <c r="O1480" s="111">
        <v>45006</v>
      </c>
      <c r="P1480" t="s">
        <v>252</v>
      </c>
      <c r="Q1480" t="s">
        <v>253</v>
      </c>
      <c r="R1480" s="111">
        <v>45009</v>
      </c>
      <c r="W1480">
        <v>831</v>
      </c>
      <c r="X1480">
        <v>17491</v>
      </c>
      <c r="Y1480">
        <v>1150</v>
      </c>
      <c r="Z1480">
        <f t="shared" si="23"/>
        <v>19472</v>
      </c>
    </row>
    <row r="1481" spans="1:26">
      <c r="A1481" t="s">
        <v>246</v>
      </c>
      <c r="B1481" t="s">
        <v>2186</v>
      </c>
      <c r="C1481" t="s">
        <v>2187</v>
      </c>
      <c r="D1481" t="s">
        <v>3822</v>
      </c>
      <c r="E1481" t="s">
        <v>54</v>
      </c>
      <c r="F1481">
        <v>12266956</v>
      </c>
      <c r="G1481">
        <v>45007</v>
      </c>
      <c r="H1481" t="s">
        <v>3825</v>
      </c>
      <c r="I1481" t="s">
        <v>255</v>
      </c>
      <c r="J1481" t="s">
        <v>249</v>
      </c>
      <c r="K1481" t="s">
        <v>268</v>
      </c>
      <c r="L1481" t="s">
        <v>251</v>
      </c>
      <c r="O1481" s="111">
        <v>45007</v>
      </c>
      <c r="P1481" t="s">
        <v>252</v>
      </c>
      <c r="Q1481" t="s">
        <v>257</v>
      </c>
      <c r="R1481" s="111">
        <v>45009</v>
      </c>
      <c r="W1481">
        <v>0</v>
      </c>
      <c r="X1481">
        <v>0</v>
      </c>
      <c r="Y1481">
        <v>0</v>
      </c>
      <c r="Z1481">
        <f t="shared" si="23"/>
        <v>0</v>
      </c>
    </row>
    <row r="1482" spans="1:26">
      <c r="A1482" t="s">
        <v>246</v>
      </c>
      <c r="B1482" t="s">
        <v>2186</v>
      </c>
      <c r="C1482" t="s">
        <v>2187</v>
      </c>
      <c r="D1482" t="s">
        <v>3822</v>
      </c>
      <c r="E1482" t="s">
        <v>54</v>
      </c>
      <c r="F1482">
        <v>12266889</v>
      </c>
      <c r="G1482">
        <v>45014</v>
      </c>
      <c r="H1482" t="s">
        <v>3824</v>
      </c>
      <c r="I1482" t="s">
        <v>255</v>
      </c>
      <c r="J1482" t="s">
        <v>249</v>
      </c>
      <c r="K1482" t="s">
        <v>250</v>
      </c>
      <c r="L1482" t="s">
        <v>251</v>
      </c>
      <c r="O1482" s="111">
        <v>45014</v>
      </c>
      <c r="P1482" t="s">
        <v>252</v>
      </c>
      <c r="Q1482" t="s">
        <v>253</v>
      </c>
      <c r="R1482" s="111">
        <v>45014</v>
      </c>
      <c r="W1482">
        <v>70</v>
      </c>
      <c r="X1482">
        <v>8320</v>
      </c>
      <c r="Y1482">
        <v>9810</v>
      </c>
      <c r="Z1482">
        <f t="shared" si="23"/>
        <v>18200</v>
      </c>
    </row>
    <row r="1483" spans="1:26">
      <c r="A1483" t="s">
        <v>246</v>
      </c>
      <c r="B1483">
        <v>71345015402</v>
      </c>
      <c r="C1483" t="s">
        <v>2133</v>
      </c>
      <c r="D1483" t="s">
        <v>1691</v>
      </c>
      <c r="E1483" t="s">
        <v>1528</v>
      </c>
      <c r="F1483">
        <v>12190784</v>
      </c>
      <c r="G1483">
        <v>44987</v>
      </c>
      <c r="H1483" t="s">
        <v>3832</v>
      </c>
      <c r="I1483" t="s">
        <v>260</v>
      </c>
      <c r="L1483" t="s">
        <v>251</v>
      </c>
      <c r="O1483" s="111">
        <v>44987</v>
      </c>
      <c r="P1483" t="s">
        <v>252</v>
      </c>
      <c r="Q1483" t="s">
        <v>263</v>
      </c>
      <c r="R1483" s="111">
        <v>44991</v>
      </c>
      <c r="W1483">
        <v>1</v>
      </c>
      <c r="X1483">
        <v>0</v>
      </c>
      <c r="Y1483">
        <v>0</v>
      </c>
      <c r="Z1483">
        <f t="shared" si="23"/>
        <v>1</v>
      </c>
    </row>
    <row r="1484" spans="1:26">
      <c r="A1484" t="s">
        <v>246</v>
      </c>
      <c r="B1484">
        <v>71345015402</v>
      </c>
      <c r="C1484" t="s">
        <v>2133</v>
      </c>
      <c r="D1484" t="s">
        <v>1691</v>
      </c>
      <c r="E1484" t="s">
        <v>1528</v>
      </c>
      <c r="F1484">
        <v>12196052</v>
      </c>
      <c r="G1484">
        <v>44988</v>
      </c>
      <c r="H1484" t="s">
        <v>3833</v>
      </c>
      <c r="I1484" t="s">
        <v>255</v>
      </c>
      <c r="J1484" t="s">
        <v>249</v>
      </c>
      <c r="K1484" t="s">
        <v>250</v>
      </c>
      <c r="L1484" t="s">
        <v>251</v>
      </c>
      <c r="O1484" s="111">
        <v>44988</v>
      </c>
      <c r="P1484" t="s">
        <v>252</v>
      </c>
      <c r="Q1484" t="s">
        <v>253</v>
      </c>
      <c r="R1484" s="111">
        <v>44992</v>
      </c>
      <c r="W1484">
        <v>34.880000000000003</v>
      </c>
      <c r="X1484">
        <v>3266.06</v>
      </c>
      <c r="Y1484">
        <v>4515.0599999999995</v>
      </c>
      <c r="Z1484">
        <f t="shared" si="23"/>
        <v>7816</v>
      </c>
    </row>
    <row r="1485" spans="1:26">
      <c r="A1485" t="s">
        <v>246</v>
      </c>
      <c r="B1485" t="s">
        <v>2202</v>
      </c>
      <c r="C1485" t="s">
        <v>2203</v>
      </c>
      <c r="D1485" t="s">
        <v>1691</v>
      </c>
      <c r="E1485" t="s">
        <v>1528</v>
      </c>
      <c r="F1485">
        <v>12203757</v>
      </c>
      <c r="G1485">
        <v>44994</v>
      </c>
      <c r="H1485" t="s">
        <v>3835</v>
      </c>
      <c r="I1485" t="s">
        <v>255</v>
      </c>
      <c r="J1485" t="s">
        <v>249</v>
      </c>
      <c r="K1485" t="s">
        <v>250</v>
      </c>
      <c r="L1485" t="s">
        <v>251</v>
      </c>
      <c r="O1485" s="111">
        <v>44994</v>
      </c>
      <c r="P1485" t="s">
        <v>252</v>
      </c>
      <c r="Q1485" t="s">
        <v>253</v>
      </c>
      <c r="R1485" s="111">
        <v>44995</v>
      </c>
      <c r="W1485">
        <v>6131.97</v>
      </c>
      <c r="X1485">
        <v>9349</v>
      </c>
      <c r="Y1485">
        <v>11188.5</v>
      </c>
      <c r="Z1485">
        <f t="shared" si="23"/>
        <v>26669.47</v>
      </c>
    </row>
    <row r="1486" spans="1:26">
      <c r="A1486" t="s">
        <v>246</v>
      </c>
      <c r="B1486" t="s">
        <v>2202</v>
      </c>
      <c r="C1486" t="s">
        <v>2203</v>
      </c>
      <c r="D1486" t="s">
        <v>1691</v>
      </c>
      <c r="E1486" t="s">
        <v>1528</v>
      </c>
      <c r="F1486">
        <v>12183474</v>
      </c>
      <c r="G1486">
        <v>44995</v>
      </c>
      <c r="H1486" t="s">
        <v>3831</v>
      </c>
      <c r="I1486" t="s">
        <v>255</v>
      </c>
      <c r="J1486" t="s">
        <v>249</v>
      </c>
      <c r="K1486" t="s">
        <v>268</v>
      </c>
      <c r="L1486" t="s">
        <v>251</v>
      </c>
      <c r="O1486" s="111">
        <v>44995</v>
      </c>
      <c r="P1486" t="s">
        <v>252</v>
      </c>
      <c r="Q1486" t="s">
        <v>257</v>
      </c>
      <c r="R1486" s="111">
        <v>44998</v>
      </c>
      <c r="W1486">
        <v>0</v>
      </c>
      <c r="X1486">
        <v>0</v>
      </c>
      <c r="Y1486">
        <v>0</v>
      </c>
      <c r="Z1486">
        <f t="shared" si="23"/>
        <v>0</v>
      </c>
    </row>
    <row r="1487" spans="1:26">
      <c r="A1487" t="s">
        <v>246</v>
      </c>
      <c r="B1487" t="s">
        <v>2202</v>
      </c>
      <c r="C1487" t="s">
        <v>2203</v>
      </c>
      <c r="D1487" t="s">
        <v>1691</v>
      </c>
      <c r="E1487" t="s">
        <v>1528</v>
      </c>
      <c r="F1487">
        <v>12201595</v>
      </c>
      <c r="G1487">
        <v>44995</v>
      </c>
      <c r="H1487" t="s">
        <v>3834</v>
      </c>
      <c r="I1487" t="s">
        <v>255</v>
      </c>
      <c r="J1487" t="s">
        <v>249</v>
      </c>
      <c r="K1487" t="s">
        <v>250</v>
      </c>
      <c r="L1487" t="s">
        <v>251</v>
      </c>
      <c r="O1487" s="111">
        <v>44995</v>
      </c>
      <c r="P1487" t="s">
        <v>252</v>
      </c>
      <c r="Q1487" t="s">
        <v>257</v>
      </c>
      <c r="R1487" s="111">
        <v>44998</v>
      </c>
      <c r="W1487">
        <v>0</v>
      </c>
      <c r="X1487">
        <v>0</v>
      </c>
      <c r="Y1487">
        <v>0</v>
      </c>
      <c r="Z1487">
        <f t="shared" si="23"/>
        <v>0</v>
      </c>
    </row>
    <row r="1488" spans="1:26">
      <c r="A1488" t="s">
        <v>246</v>
      </c>
      <c r="B1488" t="s">
        <v>4246</v>
      </c>
      <c r="C1488" t="s">
        <v>3838</v>
      </c>
      <c r="D1488" t="s">
        <v>1691</v>
      </c>
      <c r="E1488" t="s">
        <v>1528</v>
      </c>
      <c r="F1488">
        <v>12220401</v>
      </c>
      <c r="G1488">
        <v>44995</v>
      </c>
      <c r="H1488" t="s">
        <v>3839</v>
      </c>
      <c r="I1488" t="s">
        <v>255</v>
      </c>
      <c r="J1488" t="s">
        <v>249</v>
      </c>
      <c r="K1488" t="s">
        <v>250</v>
      </c>
      <c r="L1488" t="s">
        <v>251</v>
      </c>
      <c r="O1488" s="111">
        <v>44995</v>
      </c>
      <c r="P1488" t="s">
        <v>252</v>
      </c>
      <c r="Q1488" t="s">
        <v>253</v>
      </c>
      <c r="R1488" s="111">
        <v>44998</v>
      </c>
      <c r="W1488">
        <v>2354.85</v>
      </c>
      <c r="X1488">
        <v>6156</v>
      </c>
      <c r="Y1488">
        <v>5424.85</v>
      </c>
      <c r="Z1488">
        <f t="shared" si="23"/>
        <v>13935.7</v>
      </c>
    </row>
    <row r="1489" spans="1:26">
      <c r="A1489" t="s">
        <v>246</v>
      </c>
      <c r="B1489" t="s">
        <v>4245</v>
      </c>
      <c r="C1489" t="s">
        <v>3293</v>
      </c>
      <c r="D1489" t="s">
        <v>1691</v>
      </c>
      <c r="E1489" t="s">
        <v>1528</v>
      </c>
      <c r="F1489">
        <v>12216144</v>
      </c>
      <c r="G1489">
        <v>44995</v>
      </c>
      <c r="H1489" t="s">
        <v>3836</v>
      </c>
      <c r="I1489" t="s">
        <v>260</v>
      </c>
      <c r="L1489" t="s">
        <v>251</v>
      </c>
      <c r="O1489" s="111">
        <v>44998</v>
      </c>
      <c r="P1489" t="s">
        <v>252</v>
      </c>
      <c r="Q1489" t="s">
        <v>263</v>
      </c>
      <c r="R1489" s="111">
        <v>44999</v>
      </c>
      <c r="W1489">
        <v>5</v>
      </c>
      <c r="X1489">
        <v>0</v>
      </c>
      <c r="Y1489">
        <v>0</v>
      </c>
      <c r="Z1489">
        <f t="shared" si="23"/>
        <v>5</v>
      </c>
    </row>
    <row r="1490" spans="1:26">
      <c r="A1490" t="s">
        <v>246</v>
      </c>
      <c r="B1490" t="s">
        <v>4246</v>
      </c>
      <c r="C1490" t="s">
        <v>3838</v>
      </c>
      <c r="D1490" t="s">
        <v>1691</v>
      </c>
      <c r="E1490" t="s">
        <v>1528</v>
      </c>
      <c r="F1490">
        <v>12224845</v>
      </c>
      <c r="G1490">
        <v>44998</v>
      </c>
      <c r="H1490" t="s">
        <v>3841</v>
      </c>
      <c r="I1490" t="s">
        <v>255</v>
      </c>
      <c r="J1490" t="s">
        <v>249</v>
      </c>
      <c r="K1490" t="s">
        <v>250</v>
      </c>
      <c r="L1490" t="s">
        <v>251</v>
      </c>
      <c r="O1490" s="111">
        <v>44998</v>
      </c>
      <c r="P1490" t="s">
        <v>252</v>
      </c>
      <c r="Q1490" t="s">
        <v>253</v>
      </c>
      <c r="R1490" s="111">
        <v>45006</v>
      </c>
      <c r="W1490">
        <v>4272.6000000000004</v>
      </c>
      <c r="X1490">
        <v>6308.93</v>
      </c>
      <c r="Y1490">
        <v>1069.3499999999999</v>
      </c>
      <c r="Z1490">
        <f t="shared" si="23"/>
        <v>11650.880000000001</v>
      </c>
    </row>
    <row r="1491" spans="1:26">
      <c r="A1491" t="s">
        <v>246</v>
      </c>
      <c r="B1491" t="s">
        <v>2202</v>
      </c>
      <c r="C1491" t="s">
        <v>2203</v>
      </c>
      <c r="D1491" t="s">
        <v>1691</v>
      </c>
      <c r="E1491" t="s">
        <v>1528</v>
      </c>
      <c r="F1491">
        <v>12223681</v>
      </c>
      <c r="G1491">
        <v>44999</v>
      </c>
      <c r="H1491" t="s">
        <v>3840</v>
      </c>
      <c r="I1491" t="s">
        <v>256</v>
      </c>
      <c r="J1491" t="s">
        <v>249</v>
      </c>
      <c r="K1491" t="s">
        <v>250</v>
      </c>
      <c r="L1491" t="s">
        <v>251</v>
      </c>
      <c r="O1491" s="111">
        <v>44999</v>
      </c>
      <c r="P1491" t="s">
        <v>252</v>
      </c>
      <c r="Q1491" t="s">
        <v>253</v>
      </c>
      <c r="R1491" s="111">
        <v>45000</v>
      </c>
      <c r="W1491">
        <v>1964.2</v>
      </c>
      <c r="X1491">
        <v>1558.5</v>
      </c>
      <c r="Y1491">
        <v>936.67</v>
      </c>
      <c r="Z1491">
        <f t="shared" si="23"/>
        <v>4459.37</v>
      </c>
    </row>
    <row r="1492" spans="1:26">
      <c r="A1492" t="s">
        <v>246</v>
      </c>
      <c r="B1492" t="s">
        <v>4246</v>
      </c>
      <c r="C1492" t="s">
        <v>3838</v>
      </c>
      <c r="D1492" t="s">
        <v>1691</v>
      </c>
      <c r="E1492" t="s">
        <v>1528</v>
      </c>
      <c r="F1492">
        <v>12230238</v>
      </c>
      <c r="G1492">
        <v>44999</v>
      </c>
      <c r="H1492" t="s">
        <v>3842</v>
      </c>
      <c r="I1492" t="s">
        <v>255</v>
      </c>
      <c r="L1492" t="s">
        <v>251</v>
      </c>
      <c r="O1492" s="111">
        <v>44999</v>
      </c>
      <c r="P1492" t="s">
        <v>252</v>
      </c>
      <c r="Q1492" t="s">
        <v>263</v>
      </c>
      <c r="R1492" s="111">
        <v>45000</v>
      </c>
      <c r="W1492">
        <v>28</v>
      </c>
      <c r="X1492">
        <v>1481</v>
      </c>
      <c r="Y1492">
        <v>0</v>
      </c>
      <c r="Z1492">
        <f t="shared" si="23"/>
        <v>1509</v>
      </c>
    </row>
    <row r="1493" spans="1:26">
      <c r="A1493" t="s">
        <v>246</v>
      </c>
      <c r="B1493" t="s">
        <v>4245</v>
      </c>
      <c r="C1493" t="s">
        <v>3293</v>
      </c>
      <c r="D1493" t="s">
        <v>1691</v>
      </c>
      <c r="E1493" t="s">
        <v>1528</v>
      </c>
      <c r="F1493">
        <v>12231173</v>
      </c>
      <c r="G1493">
        <v>44999</v>
      </c>
      <c r="H1493" t="s">
        <v>3843</v>
      </c>
      <c r="I1493" t="s">
        <v>255</v>
      </c>
      <c r="L1493" t="s">
        <v>251</v>
      </c>
      <c r="O1493" s="111">
        <v>44999</v>
      </c>
      <c r="P1493" t="s">
        <v>252</v>
      </c>
      <c r="Q1493" t="s">
        <v>263</v>
      </c>
      <c r="R1493" s="111">
        <v>45000</v>
      </c>
      <c r="W1493">
        <v>214</v>
      </c>
      <c r="X1493">
        <v>63</v>
      </c>
      <c r="Y1493">
        <v>0</v>
      </c>
      <c r="Z1493">
        <f t="shared" si="23"/>
        <v>277</v>
      </c>
    </row>
    <row r="1494" spans="1:26">
      <c r="A1494" t="s">
        <v>246</v>
      </c>
      <c r="B1494" t="s">
        <v>2202</v>
      </c>
      <c r="C1494" t="s">
        <v>2203</v>
      </c>
      <c r="D1494" t="s">
        <v>1691</v>
      </c>
      <c r="E1494" t="s">
        <v>1528</v>
      </c>
      <c r="F1494">
        <v>12216193</v>
      </c>
      <c r="G1494">
        <v>45000</v>
      </c>
      <c r="H1494" t="s">
        <v>3837</v>
      </c>
      <c r="I1494" t="s">
        <v>255</v>
      </c>
      <c r="J1494" t="s">
        <v>249</v>
      </c>
      <c r="K1494" t="s">
        <v>268</v>
      </c>
      <c r="L1494" t="s">
        <v>251</v>
      </c>
      <c r="O1494" s="111">
        <v>45000</v>
      </c>
      <c r="P1494" t="s">
        <v>252</v>
      </c>
      <c r="Q1494" t="s">
        <v>253</v>
      </c>
      <c r="R1494" s="111">
        <v>45001</v>
      </c>
      <c r="W1494">
        <v>2107.38</v>
      </c>
      <c r="X1494">
        <v>6501.7</v>
      </c>
      <c r="Y1494">
        <v>2023.79</v>
      </c>
      <c r="Z1494">
        <f t="shared" si="23"/>
        <v>10632.869999999999</v>
      </c>
    </row>
    <row r="1495" spans="1:26">
      <c r="A1495" t="s">
        <v>246</v>
      </c>
      <c r="B1495">
        <v>32652438859</v>
      </c>
      <c r="C1495" t="s">
        <v>3846</v>
      </c>
      <c r="D1495" t="s">
        <v>1691</v>
      </c>
      <c r="E1495" t="s">
        <v>1528</v>
      </c>
      <c r="F1495">
        <v>12255300</v>
      </c>
      <c r="G1495">
        <v>45005</v>
      </c>
      <c r="H1495" t="s">
        <v>3847</v>
      </c>
      <c r="I1495" t="s">
        <v>255</v>
      </c>
      <c r="J1495" t="s">
        <v>249</v>
      </c>
      <c r="K1495" t="s">
        <v>268</v>
      </c>
      <c r="L1495" t="s">
        <v>251</v>
      </c>
      <c r="O1495" s="111">
        <v>45005</v>
      </c>
      <c r="P1495" t="s">
        <v>252</v>
      </c>
      <c r="Q1495" t="s">
        <v>253</v>
      </c>
      <c r="R1495" s="111">
        <v>45006</v>
      </c>
      <c r="W1495">
        <v>5221</v>
      </c>
      <c r="X1495">
        <v>10267</v>
      </c>
      <c r="Y1495">
        <v>7013</v>
      </c>
      <c r="Z1495">
        <f t="shared" si="23"/>
        <v>22501</v>
      </c>
    </row>
    <row r="1496" spans="1:26">
      <c r="A1496" t="s">
        <v>246</v>
      </c>
      <c r="B1496" t="s">
        <v>4245</v>
      </c>
      <c r="C1496" t="s">
        <v>3293</v>
      </c>
      <c r="D1496" t="s">
        <v>1691</v>
      </c>
      <c r="E1496" t="s">
        <v>1528</v>
      </c>
      <c r="F1496">
        <v>12256158</v>
      </c>
      <c r="G1496">
        <v>45006</v>
      </c>
      <c r="H1496" t="s">
        <v>3848</v>
      </c>
      <c r="I1496" t="s">
        <v>255</v>
      </c>
      <c r="J1496" t="s">
        <v>249</v>
      </c>
      <c r="K1496" t="s">
        <v>250</v>
      </c>
      <c r="L1496" t="s">
        <v>251</v>
      </c>
      <c r="O1496" s="111">
        <v>45006</v>
      </c>
      <c r="P1496" t="s">
        <v>252</v>
      </c>
      <c r="Q1496" t="s">
        <v>253</v>
      </c>
      <c r="R1496" s="111">
        <v>45008</v>
      </c>
      <c r="W1496">
        <v>2680.7</v>
      </c>
      <c r="X1496">
        <v>5194.5</v>
      </c>
      <c r="Y1496">
        <v>6994.76</v>
      </c>
      <c r="Z1496">
        <f t="shared" si="23"/>
        <v>14869.96</v>
      </c>
    </row>
    <row r="1497" spans="1:26">
      <c r="A1497" t="s">
        <v>246</v>
      </c>
      <c r="B1497" t="s">
        <v>2202</v>
      </c>
      <c r="C1497" t="s">
        <v>2203</v>
      </c>
      <c r="D1497" t="s">
        <v>1691</v>
      </c>
      <c r="E1497" t="s">
        <v>1528</v>
      </c>
      <c r="F1497">
        <v>12260958</v>
      </c>
      <c r="G1497">
        <v>45006</v>
      </c>
      <c r="H1497" t="s">
        <v>3850</v>
      </c>
      <c r="I1497" t="s">
        <v>255</v>
      </c>
      <c r="J1497" t="s">
        <v>249</v>
      </c>
      <c r="K1497" t="s">
        <v>250</v>
      </c>
      <c r="L1497" t="s">
        <v>251</v>
      </c>
      <c r="O1497" s="111">
        <v>45006</v>
      </c>
      <c r="P1497" t="s">
        <v>252</v>
      </c>
      <c r="Q1497" t="s">
        <v>253</v>
      </c>
      <c r="R1497" s="111">
        <v>45007</v>
      </c>
      <c r="W1497">
        <v>3671</v>
      </c>
      <c r="X1497">
        <v>4738.25</v>
      </c>
      <c r="Y1497">
        <v>8752.75</v>
      </c>
      <c r="Z1497">
        <f t="shared" si="23"/>
        <v>17162</v>
      </c>
    </row>
    <row r="1498" spans="1:26">
      <c r="A1498" t="s">
        <v>246</v>
      </c>
      <c r="B1498" t="s">
        <v>2202</v>
      </c>
      <c r="C1498" t="s">
        <v>2203</v>
      </c>
      <c r="D1498" t="s">
        <v>1691</v>
      </c>
      <c r="E1498" t="s">
        <v>1528</v>
      </c>
      <c r="F1498">
        <v>12256346</v>
      </c>
      <c r="G1498">
        <v>45006</v>
      </c>
      <c r="H1498" t="s">
        <v>3849</v>
      </c>
      <c r="I1498" t="s">
        <v>255</v>
      </c>
      <c r="J1498" t="s">
        <v>249</v>
      </c>
      <c r="K1498" t="s">
        <v>250</v>
      </c>
      <c r="L1498" t="s">
        <v>251</v>
      </c>
      <c r="O1498" s="111">
        <v>45006</v>
      </c>
      <c r="P1498" t="s">
        <v>252</v>
      </c>
      <c r="Q1498" t="s">
        <v>253</v>
      </c>
      <c r="R1498" s="111">
        <v>45014</v>
      </c>
      <c r="W1498">
        <v>372.35</v>
      </c>
      <c r="X1498">
        <v>4114.1000000000004</v>
      </c>
      <c r="Y1498">
        <v>4886.8</v>
      </c>
      <c r="Z1498">
        <f t="shared" si="23"/>
        <v>9373.25</v>
      </c>
    </row>
    <row r="1499" spans="1:26">
      <c r="A1499" t="s">
        <v>246</v>
      </c>
      <c r="B1499" t="s">
        <v>2202</v>
      </c>
      <c r="C1499" t="s">
        <v>2203</v>
      </c>
      <c r="D1499" t="s">
        <v>1691</v>
      </c>
      <c r="E1499" t="s">
        <v>1528</v>
      </c>
      <c r="F1499">
        <v>12273822</v>
      </c>
      <c r="G1499">
        <v>45008</v>
      </c>
      <c r="H1499" t="s">
        <v>3851</v>
      </c>
      <c r="I1499" t="s">
        <v>255</v>
      </c>
      <c r="J1499" t="s">
        <v>249</v>
      </c>
      <c r="K1499" t="s">
        <v>250</v>
      </c>
      <c r="L1499" t="s">
        <v>251</v>
      </c>
      <c r="O1499" s="111">
        <v>45008</v>
      </c>
      <c r="P1499" t="s">
        <v>252</v>
      </c>
      <c r="Q1499" t="s">
        <v>253</v>
      </c>
      <c r="R1499" s="111">
        <v>45009</v>
      </c>
      <c r="W1499">
        <v>633</v>
      </c>
      <c r="X1499">
        <v>3113</v>
      </c>
      <c r="Y1499">
        <v>3080.5</v>
      </c>
      <c r="Z1499">
        <f t="shared" si="23"/>
        <v>6826.5</v>
      </c>
    </row>
    <row r="1500" spans="1:26">
      <c r="A1500" t="s">
        <v>246</v>
      </c>
      <c r="B1500" t="s">
        <v>4245</v>
      </c>
      <c r="C1500" t="s">
        <v>3293</v>
      </c>
      <c r="D1500" t="s">
        <v>1691</v>
      </c>
      <c r="E1500" t="s">
        <v>1528</v>
      </c>
      <c r="F1500">
        <v>12092372</v>
      </c>
      <c r="G1500">
        <v>45013</v>
      </c>
      <c r="H1500" t="s">
        <v>3830</v>
      </c>
      <c r="I1500" t="s">
        <v>255</v>
      </c>
      <c r="J1500" t="s">
        <v>249</v>
      </c>
      <c r="K1500" t="s">
        <v>250</v>
      </c>
      <c r="L1500" t="s">
        <v>251</v>
      </c>
      <c r="O1500" s="111">
        <v>45013</v>
      </c>
      <c r="P1500" t="s">
        <v>252</v>
      </c>
      <c r="Q1500" t="s">
        <v>253</v>
      </c>
      <c r="R1500" s="111">
        <v>45014</v>
      </c>
      <c r="W1500">
        <v>700</v>
      </c>
      <c r="X1500">
        <v>33629</v>
      </c>
      <c r="Y1500">
        <v>20555</v>
      </c>
      <c r="Z1500">
        <f t="shared" si="23"/>
        <v>54884</v>
      </c>
    </row>
    <row r="1501" spans="1:26">
      <c r="A1501" t="s">
        <v>246</v>
      </c>
      <c r="B1501" t="s">
        <v>4245</v>
      </c>
      <c r="C1501" t="s">
        <v>3293</v>
      </c>
      <c r="D1501" t="s">
        <v>1691</v>
      </c>
      <c r="E1501" t="s">
        <v>1528</v>
      </c>
      <c r="F1501">
        <v>12296642</v>
      </c>
      <c r="G1501">
        <v>45014</v>
      </c>
      <c r="H1501" t="s">
        <v>3852</v>
      </c>
      <c r="I1501" t="s">
        <v>255</v>
      </c>
      <c r="J1501" t="s">
        <v>249</v>
      </c>
      <c r="K1501" t="s">
        <v>250</v>
      </c>
      <c r="L1501" t="s">
        <v>251</v>
      </c>
      <c r="O1501" s="111">
        <v>45014</v>
      </c>
      <c r="P1501" t="s">
        <v>252</v>
      </c>
      <c r="Q1501" t="s">
        <v>253</v>
      </c>
      <c r="R1501" s="111">
        <v>45016</v>
      </c>
      <c r="W1501">
        <v>1</v>
      </c>
      <c r="X1501">
        <v>8888.64</v>
      </c>
      <c r="Y1501">
        <v>11126.08</v>
      </c>
      <c r="Z1501">
        <f t="shared" si="23"/>
        <v>20015.72</v>
      </c>
    </row>
    <row r="1502" spans="1:26">
      <c r="A1502" t="s">
        <v>246</v>
      </c>
      <c r="B1502" t="s">
        <v>4258</v>
      </c>
      <c r="C1502" t="s">
        <v>3844</v>
      </c>
      <c r="D1502" t="s">
        <v>1691</v>
      </c>
      <c r="E1502" t="s">
        <v>1528</v>
      </c>
      <c r="F1502">
        <v>12255178</v>
      </c>
      <c r="G1502">
        <v>45014</v>
      </c>
      <c r="H1502" t="s">
        <v>3845</v>
      </c>
      <c r="I1502" t="s">
        <v>255</v>
      </c>
      <c r="J1502" t="s">
        <v>249</v>
      </c>
      <c r="K1502" t="s">
        <v>250</v>
      </c>
      <c r="L1502" t="s">
        <v>251</v>
      </c>
      <c r="O1502" s="111">
        <v>45014</v>
      </c>
      <c r="P1502" t="s">
        <v>252</v>
      </c>
      <c r="Q1502" t="s">
        <v>282</v>
      </c>
      <c r="R1502" s="111">
        <v>45015</v>
      </c>
      <c r="W1502">
        <v>0</v>
      </c>
      <c r="X1502">
        <v>1</v>
      </c>
      <c r="Y1502">
        <v>0</v>
      </c>
      <c r="Z1502">
        <f t="shared" si="23"/>
        <v>1</v>
      </c>
    </row>
    <row r="1503" spans="1:26">
      <c r="A1503" t="s">
        <v>246</v>
      </c>
      <c r="B1503">
        <v>32652438859</v>
      </c>
      <c r="C1503" t="s">
        <v>3846</v>
      </c>
      <c r="D1503" t="s">
        <v>1691</v>
      </c>
      <c r="E1503" t="s">
        <v>1528</v>
      </c>
      <c r="F1503">
        <v>12297046</v>
      </c>
      <c r="G1503">
        <v>45014</v>
      </c>
      <c r="H1503" t="s">
        <v>3853</v>
      </c>
      <c r="I1503" t="s">
        <v>255</v>
      </c>
      <c r="J1503" t="s">
        <v>249</v>
      </c>
      <c r="K1503" t="s">
        <v>331</v>
      </c>
      <c r="L1503" t="s">
        <v>251</v>
      </c>
      <c r="O1503" s="111">
        <v>45014</v>
      </c>
      <c r="P1503" t="s">
        <v>252</v>
      </c>
      <c r="Q1503" t="s">
        <v>253</v>
      </c>
      <c r="R1503" s="111">
        <v>45015</v>
      </c>
      <c r="W1503">
        <v>0</v>
      </c>
      <c r="X1503">
        <v>2</v>
      </c>
      <c r="Y1503">
        <v>4455.08</v>
      </c>
      <c r="Z1503">
        <f t="shared" si="23"/>
        <v>4457.08</v>
      </c>
    </row>
    <row r="1504" spans="1:26">
      <c r="A1504" t="s">
        <v>246</v>
      </c>
      <c r="B1504" t="s">
        <v>2202</v>
      </c>
      <c r="C1504" t="s">
        <v>2203</v>
      </c>
      <c r="D1504" t="s">
        <v>1691</v>
      </c>
      <c r="E1504" t="s">
        <v>1528</v>
      </c>
      <c r="F1504">
        <v>12297086</v>
      </c>
      <c r="G1504">
        <v>45014</v>
      </c>
      <c r="H1504" t="s">
        <v>3854</v>
      </c>
      <c r="I1504" t="s">
        <v>255</v>
      </c>
      <c r="J1504" t="s">
        <v>249</v>
      </c>
      <c r="K1504" t="s">
        <v>268</v>
      </c>
      <c r="L1504" t="s">
        <v>251</v>
      </c>
      <c r="O1504" s="111">
        <v>45014</v>
      </c>
      <c r="P1504" t="s">
        <v>252</v>
      </c>
      <c r="Q1504" t="s">
        <v>253</v>
      </c>
      <c r="R1504" s="111">
        <v>45015</v>
      </c>
      <c r="W1504">
        <v>0</v>
      </c>
      <c r="X1504">
        <v>3133.6</v>
      </c>
      <c r="Y1504">
        <v>2794.9</v>
      </c>
      <c r="Z1504">
        <f t="shared" si="23"/>
        <v>5928.5</v>
      </c>
    </row>
    <row r="1505" spans="1:26">
      <c r="A1505" t="s">
        <v>246</v>
      </c>
      <c r="B1505">
        <v>66874505491</v>
      </c>
      <c r="C1505" t="s">
        <v>3855</v>
      </c>
      <c r="D1505" t="s">
        <v>1691</v>
      </c>
      <c r="E1505" t="s">
        <v>1528</v>
      </c>
      <c r="F1505">
        <v>12298284</v>
      </c>
      <c r="G1505">
        <v>45014</v>
      </c>
      <c r="H1505" t="s">
        <v>3856</v>
      </c>
      <c r="I1505" t="s">
        <v>255</v>
      </c>
      <c r="J1505" t="s">
        <v>249</v>
      </c>
      <c r="K1505" t="s">
        <v>250</v>
      </c>
      <c r="L1505" t="s">
        <v>251</v>
      </c>
      <c r="O1505" s="111">
        <v>45014</v>
      </c>
      <c r="P1505" t="s">
        <v>252</v>
      </c>
      <c r="Q1505" t="s">
        <v>257</v>
      </c>
      <c r="R1505" s="111"/>
      <c r="W1505">
        <v>0</v>
      </c>
      <c r="X1505">
        <v>0</v>
      </c>
      <c r="Y1505">
        <v>0</v>
      </c>
      <c r="Z1505">
        <f t="shared" si="23"/>
        <v>0</v>
      </c>
    </row>
    <row r="1506" spans="1:26">
      <c r="A1506" t="s">
        <v>246</v>
      </c>
      <c r="B1506" t="s">
        <v>4245</v>
      </c>
      <c r="C1506" t="s">
        <v>3293</v>
      </c>
      <c r="D1506" t="s">
        <v>1691</v>
      </c>
      <c r="E1506" t="s">
        <v>1528</v>
      </c>
      <c r="F1506">
        <v>12305445</v>
      </c>
      <c r="G1506">
        <v>45015</v>
      </c>
      <c r="H1506" t="s">
        <v>3858</v>
      </c>
      <c r="I1506" t="s">
        <v>255</v>
      </c>
      <c r="J1506" t="s">
        <v>249</v>
      </c>
      <c r="K1506" t="s">
        <v>250</v>
      </c>
      <c r="L1506" t="s">
        <v>251</v>
      </c>
      <c r="O1506" s="111">
        <v>45015</v>
      </c>
      <c r="P1506" t="s">
        <v>252</v>
      </c>
      <c r="Q1506" t="s">
        <v>253</v>
      </c>
      <c r="R1506" s="111">
        <v>45016</v>
      </c>
      <c r="W1506">
        <v>0</v>
      </c>
      <c r="X1506">
        <v>3550.41</v>
      </c>
      <c r="Y1506">
        <v>5939.78</v>
      </c>
      <c r="Z1506">
        <f t="shared" si="23"/>
        <v>9490.1899999999987</v>
      </c>
    </row>
    <row r="1507" spans="1:26">
      <c r="A1507" t="s">
        <v>246</v>
      </c>
      <c r="B1507">
        <v>32652438859</v>
      </c>
      <c r="C1507" t="s">
        <v>3846</v>
      </c>
      <c r="D1507" t="s">
        <v>1691</v>
      </c>
      <c r="E1507" t="s">
        <v>1528</v>
      </c>
      <c r="F1507">
        <v>12305338</v>
      </c>
      <c r="G1507">
        <v>45015</v>
      </c>
      <c r="H1507" t="s">
        <v>3857</v>
      </c>
      <c r="I1507" t="s">
        <v>260</v>
      </c>
      <c r="L1507" t="s">
        <v>251</v>
      </c>
      <c r="O1507" s="111">
        <v>45015</v>
      </c>
      <c r="P1507" t="s">
        <v>252</v>
      </c>
      <c r="Q1507" t="s">
        <v>263</v>
      </c>
      <c r="R1507" s="111">
        <v>45016</v>
      </c>
      <c r="W1507">
        <v>1</v>
      </c>
      <c r="X1507">
        <v>2090</v>
      </c>
      <c r="Y1507">
        <v>0</v>
      </c>
      <c r="Z1507">
        <f t="shared" si="23"/>
        <v>2091</v>
      </c>
    </row>
    <row r="1508" spans="1:26">
      <c r="A1508" t="s">
        <v>246</v>
      </c>
      <c r="B1508" t="s">
        <v>4245</v>
      </c>
      <c r="C1508" t="s">
        <v>3293</v>
      </c>
      <c r="D1508" t="s">
        <v>1691</v>
      </c>
      <c r="E1508" t="s">
        <v>1528</v>
      </c>
      <c r="F1508">
        <v>12305983</v>
      </c>
      <c r="G1508">
        <v>45015</v>
      </c>
      <c r="H1508" t="s">
        <v>3859</v>
      </c>
      <c r="I1508" t="s">
        <v>255</v>
      </c>
      <c r="J1508" t="s">
        <v>249</v>
      </c>
      <c r="K1508" t="s">
        <v>250</v>
      </c>
      <c r="L1508" t="s">
        <v>251</v>
      </c>
      <c r="O1508" s="111">
        <v>45015</v>
      </c>
      <c r="P1508" t="s">
        <v>252</v>
      </c>
      <c r="Q1508" t="s">
        <v>253</v>
      </c>
      <c r="R1508" s="111">
        <v>45016</v>
      </c>
      <c r="W1508">
        <v>0</v>
      </c>
      <c r="X1508">
        <v>2307</v>
      </c>
      <c r="Y1508">
        <v>3005</v>
      </c>
      <c r="Z1508">
        <f t="shared" si="23"/>
        <v>5312</v>
      </c>
    </row>
    <row r="1509" spans="1:26">
      <c r="A1509" t="s">
        <v>246</v>
      </c>
      <c r="B1509">
        <v>32652438859</v>
      </c>
      <c r="C1509" t="s">
        <v>3846</v>
      </c>
      <c r="D1509" t="s">
        <v>1691</v>
      </c>
      <c r="E1509" t="s">
        <v>1528</v>
      </c>
      <c r="F1509">
        <v>12313018</v>
      </c>
      <c r="G1509">
        <v>45016</v>
      </c>
      <c r="H1509" t="s">
        <v>3860</v>
      </c>
      <c r="I1509" t="s">
        <v>255</v>
      </c>
      <c r="J1509" t="s">
        <v>249</v>
      </c>
      <c r="K1509" t="s">
        <v>268</v>
      </c>
      <c r="L1509" t="s">
        <v>251</v>
      </c>
      <c r="O1509" s="111">
        <v>45016</v>
      </c>
      <c r="P1509" t="s">
        <v>252</v>
      </c>
      <c r="Q1509" t="s">
        <v>282</v>
      </c>
      <c r="R1509" s="111">
        <v>45020</v>
      </c>
      <c r="W1509">
        <v>0</v>
      </c>
      <c r="X1509">
        <v>1</v>
      </c>
      <c r="Y1509">
        <v>0</v>
      </c>
      <c r="Z1509">
        <f t="shared" si="23"/>
        <v>1</v>
      </c>
    </row>
    <row r="1510" spans="1:26">
      <c r="A1510" t="s">
        <v>246</v>
      </c>
      <c r="B1510" t="s">
        <v>2202</v>
      </c>
      <c r="C1510" t="s">
        <v>2203</v>
      </c>
      <c r="D1510" t="s">
        <v>1691</v>
      </c>
      <c r="E1510" t="s">
        <v>1528</v>
      </c>
      <c r="F1510">
        <v>12312708</v>
      </c>
      <c r="G1510">
        <v>45019</v>
      </c>
      <c r="H1510" t="s">
        <v>4666</v>
      </c>
      <c r="I1510" t="s">
        <v>256</v>
      </c>
      <c r="J1510" t="s">
        <v>249</v>
      </c>
      <c r="K1510" t="s">
        <v>250</v>
      </c>
      <c r="L1510" t="s">
        <v>251</v>
      </c>
      <c r="O1510" s="111">
        <v>45019</v>
      </c>
      <c r="P1510" t="s">
        <v>252</v>
      </c>
      <c r="Q1510" t="s">
        <v>253</v>
      </c>
      <c r="R1510" s="111">
        <v>45020</v>
      </c>
      <c r="W1510">
        <v>0</v>
      </c>
      <c r="X1510">
        <v>4321.21</v>
      </c>
      <c r="Y1510">
        <v>3583.89</v>
      </c>
      <c r="Z1510">
        <f t="shared" si="23"/>
        <v>7905.1</v>
      </c>
    </row>
    <row r="1511" spans="1:26">
      <c r="A1511" t="s">
        <v>246</v>
      </c>
      <c r="B1511" t="s">
        <v>4245</v>
      </c>
      <c r="C1511" t="s">
        <v>3293</v>
      </c>
      <c r="D1511" t="s">
        <v>1691</v>
      </c>
      <c r="E1511" t="s">
        <v>1528</v>
      </c>
      <c r="F1511">
        <v>10351971</v>
      </c>
      <c r="G1511">
        <v>45019</v>
      </c>
      <c r="H1511" t="s">
        <v>4667</v>
      </c>
      <c r="I1511" t="s">
        <v>255</v>
      </c>
      <c r="J1511" t="s">
        <v>249</v>
      </c>
      <c r="K1511" t="s">
        <v>250</v>
      </c>
      <c r="L1511" t="s">
        <v>251</v>
      </c>
      <c r="O1511" s="111">
        <v>45020</v>
      </c>
      <c r="P1511" t="s">
        <v>252</v>
      </c>
      <c r="Q1511" t="s">
        <v>253</v>
      </c>
      <c r="R1511" s="111">
        <v>45022</v>
      </c>
      <c r="W1511">
        <v>0</v>
      </c>
      <c r="X1511">
        <v>3659.5</v>
      </c>
      <c r="Y1511">
        <v>1891.5</v>
      </c>
      <c r="Z1511">
        <f t="shared" si="23"/>
        <v>5551</v>
      </c>
    </row>
    <row r="1512" spans="1:26">
      <c r="A1512" t="s">
        <v>246</v>
      </c>
      <c r="B1512" t="s">
        <v>4258</v>
      </c>
      <c r="C1512" t="s">
        <v>3844</v>
      </c>
      <c r="D1512" t="s">
        <v>1691</v>
      </c>
      <c r="E1512" t="s">
        <v>1528</v>
      </c>
      <c r="F1512">
        <v>12327064</v>
      </c>
      <c r="G1512">
        <v>45020</v>
      </c>
      <c r="H1512" t="s">
        <v>4668</v>
      </c>
      <c r="I1512" t="s">
        <v>255</v>
      </c>
      <c r="J1512" t="s">
        <v>249</v>
      </c>
      <c r="K1512" t="s">
        <v>250</v>
      </c>
      <c r="L1512" t="s">
        <v>251</v>
      </c>
      <c r="O1512" s="111">
        <v>45021</v>
      </c>
      <c r="P1512" t="s">
        <v>252</v>
      </c>
      <c r="Q1512" t="s">
        <v>253</v>
      </c>
      <c r="R1512" s="111">
        <v>45022</v>
      </c>
      <c r="W1512">
        <v>0</v>
      </c>
      <c r="X1512">
        <v>4155.0200000000004</v>
      </c>
      <c r="Y1512">
        <v>1370</v>
      </c>
      <c r="Z1512">
        <f t="shared" si="23"/>
        <v>5525.02</v>
      </c>
    </row>
    <row r="1513" spans="1:26">
      <c r="A1513" t="s">
        <v>246</v>
      </c>
      <c r="B1513" t="s">
        <v>4245</v>
      </c>
      <c r="C1513" t="s">
        <v>3293</v>
      </c>
      <c r="D1513" t="s">
        <v>1691</v>
      </c>
      <c r="E1513" t="s">
        <v>1528</v>
      </c>
      <c r="F1513">
        <v>12221189</v>
      </c>
      <c r="G1513">
        <v>45022</v>
      </c>
      <c r="H1513" t="s">
        <v>4669</v>
      </c>
      <c r="I1513" t="s">
        <v>255</v>
      </c>
      <c r="J1513" t="s">
        <v>249</v>
      </c>
      <c r="K1513" t="s">
        <v>250</v>
      </c>
      <c r="L1513" t="s">
        <v>251</v>
      </c>
      <c r="O1513" s="111">
        <v>45032</v>
      </c>
      <c r="P1513" t="s">
        <v>252</v>
      </c>
      <c r="Q1513" t="s">
        <v>253</v>
      </c>
      <c r="R1513" s="111">
        <v>45033</v>
      </c>
      <c r="W1513">
        <v>0</v>
      </c>
      <c r="X1513">
        <v>828.02</v>
      </c>
      <c r="Y1513">
        <v>3723.28</v>
      </c>
      <c r="Z1513">
        <f t="shared" si="23"/>
        <v>4551.3</v>
      </c>
    </row>
    <row r="1514" spans="1:26">
      <c r="A1514" t="s">
        <v>246</v>
      </c>
      <c r="B1514" t="s">
        <v>4245</v>
      </c>
      <c r="C1514" t="s">
        <v>3293</v>
      </c>
      <c r="D1514" t="s">
        <v>1691</v>
      </c>
      <c r="E1514" t="s">
        <v>1528</v>
      </c>
      <c r="F1514">
        <v>12347610</v>
      </c>
      <c r="G1514">
        <v>45026</v>
      </c>
      <c r="H1514" t="s">
        <v>4670</v>
      </c>
      <c r="I1514" t="s">
        <v>255</v>
      </c>
      <c r="J1514" t="s">
        <v>249</v>
      </c>
      <c r="K1514" t="s">
        <v>250</v>
      </c>
      <c r="L1514" t="s">
        <v>251</v>
      </c>
      <c r="O1514" s="111">
        <v>45026</v>
      </c>
      <c r="P1514" t="s">
        <v>252</v>
      </c>
      <c r="Q1514" t="s">
        <v>253</v>
      </c>
      <c r="R1514" s="111">
        <v>45026</v>
      </c>
      <c r="W1514">
        <v>0</v>
      </c>
      <c r="X1514">
        <v>6800.14</v>
      </c>
      <c r="Y1514">
        <v>17335.41</v>
      </c>
      <c r="Z1514">
        <f t="shared" si="23"/>
        <v>24135.55</v>
      </c>
    </row>
    <row r="1515" spans="1:26">
      <c r="A1515" t="s">
        <v>246</v>
      </c>
      <c r="B1515">
        <v>32652438859</v>
      </c>
      <c r="C1515" t="s">
        <v>3846</v>
      </c>
      <c r="D1515" t="s">
        <v>1691</v>
      </c>
      <c r="E1515" t="s">
        <v>1528</v>
      </c>
      <c r="F1515">
        <v>12348321</v>
      </c>
      <c r="G1515">
        <v>45026</v>
      </c>
      <c r="H1515" t="s">
        <v>4671</v>
      </c>
      <c r="I1515" t="s">
        <v>255</v>
      </c>
      <c r="J1515" t="s">
        <v>249</v>
      </c>
      <c r="K1515" t="s">
        <v>250</v>
      </c>
      <c r="L1515" t="s">
        <v>251</v>
      </c>
      <c r="O1515" s="111">
        <v>45026</v>
      </c>
      <c r="P1515" t="s">
        <v>252</v>
      </c>
      <c r="Q1515" t="s">
        <v>253</v>
      </c>
      <c r="R1515" s="111">
        <v>45027</v>
      </c>
      <c r="W1515">
        <v>0</v>
      </c>
      <c r="X1515">
        <v>689.76</v>
      </c>
      <c r="Y1515">
        <v>1623</v>
      </c>
      <c r="Z1515">
        <f t="shared" si="23"/>
        <v>2312.7600000000002</v>
      </c>
    </row>
    <row r="1516" spans="1:26">
      <c r="A1516" t="s">
        <v>246</v>
      </c>
      <c r="B1516" t="s">
        <v>4258</v>
      </c>
      <c r="C1516" t="s">
        <v>3844</v>
      </c>
      <c r="D1516" t="s">
        <v>1691</v>
      </c>
      <c r="E1516" t="s">
        <v>1528</v>
      </c>
      <c r="F1516">
        <v>496117</v>
      </c>
      <c r="G1516">
        <v>45026</v>
      </c>
      <c r="H1516" t="s">
        <v>4672</v>
      </c>
      <c r="I1516" t="s">
        <v>260</v>
      </c>
      <c r="J1516" t="s">
        <v>249</v>
      </c>
      <c r="K1516" t="s">
        <v>3936</v>
      </c>
      <c r="L1516" t="s">
        <v>251</v>
      </c>
      <c r="O1516" s="111">
        <v>45027</v>
      </c>
      <c r="P1516" t="s">
        <v>252</v>
      </c>
      <c r="Q1516" t="s">
        <v>282</v>
      </c>
      <c r="R1516" s="111">
        <v>45028</v>
      </c>
      <c r="W1516">
        <v>0</v>
      </c>
      <c r="X1516">
        <v>0</v>
      </c>
      <c r="Y1516">
        <v>0</v>
      </c>
      <c r="Z1516">
        <f t="shared" si="23"/>
        <v>0</v>
      </c>
    </row>
    <row r="1517" spans="1:26">
      <c r="A1517" t="s">
        <v>246</v>
      </c>
      <c r="B1517" t="s">
        <v>4258</v>
      </c>
      <c r="C1517" t="s">
        <v>3844</v>
      </c>
      <c r="D1517" t="s">
        <v>1691</v>
      </c>
      <c r="E1517" t="s">
        <v>1528</v>
      </c>
      <c r="F1517">
        <v>12351657</v>
      </c>
      <c r="G1517">
        <v>45027</v>
      </c>
      <c r="H1517" t="s">
        <v>4673</v>
      </c>
      <c r="I1517" t="s">
        <v>255</v>
      </c>
      <c r="J1517" t="s">
        <v>249</v>
      </c>
      <c r="K1517" t="s">
        <v>250</v>
      </c>
      <c r="L1517" t="s">
        <v>251</v>
      </c>
      <c r="O1517" s="111">
        <v>45027</v>
      </c>
      <c r="P1517" t="s">
        <v>252</v>
      </c>
      <c r="Q1517" t="s">
        <v>257</v>
      </c>
      <c r="R1517" s="111">
        <v>45028</v>
      </c>
      <c r="W1517">
        <v>0</v>
      </c>
      <c r="X1517">
        <v>0</v>
      </c>
      <c r="Y1517">
        <v>0</v>
      </c>
      <c r="Z1517">
        <f t="shared" si="23"/>
        <v>0</v>
      </c>
    </row>
    <row r="1518" spans="1:26">
      <c r="A1518" t="s">
        <v>246</v>
      </c>
      <c r="B1518" t="s">
        <v>2202</v>
      </c>
      <c r="C1518" t="s">
        <v>2203</v>
      </c>
      <c r="D1518" t="s">
        <v>1691</v>
      </c>
      <c r="E1518" t="s">
        <v>1528</v>
      </c>
      <c r="F1518">
        <v>12059764</v>
      </c>
      <c r="G1518">
        <v>45027</v>
      </c>
      <c r="H1518" t="s">
        <v>4674</v>
      </c>
      <c r="I1518" t="s">
        <v>255</v>
      </c>
      <c r="J1518" t="s">
        <v>249</v>
      </c>
      <c r="K1518" t="s">
        <v>250</v>
      </c>
      <c r="L1518" t="s">
        <v>251</v>
      </c>
      <c r="O1518" s="111">
        <v>45027</v>
      </c>
      <c r="P1518" t="s">
        <v>252</v>
      </c>
      <c r="Q1518" t="s">
        <v>253</v>
      </c>
      <c r="R1518" s="111">
        <v>45028</v>
      </c>
      <c r="W1518">
        <v>0</v>
      </c>
      <c r="X1518">
        <v>25881.43</v>
      </c>
      <c r="Y1518">
        <v>11188.61</v>
      </c>
      <c r="Z1518">
        <f t="shared" si="23"/>
        <v>37070.04</v>
      </c>
    </row>
    <row r="1519" spans="1:26">
      <c r="A1519" t="s">
        <v>246</v>
      </c>
      <c r="B1519" t="s">
        <v>4258</v>
      </c>
      <c r="C1519" t="s">
        <v>3844</v>
      </c>
      <c r="D1519" t="s">
        <v>1691</v>
      </c>
      <c r="E1519" t="s">
        <v>1528</v>
      </c>
      <c r="F1519">
        <v>12351521</v>
      </c>
      <c r="G1519">
        <v>45028</v>
      </c>
      <c r="H1519" t="s">
        <v>4675</v>
      </c>
      <c r="I1519" t="s">
        <v>255</v>
      </c>
      <c r="J1519" t="s">
        <v>249</v>
      </c>
      <c r="K1519" t="s">
        <v>250</v>
      </c>
      <c r="L1519" t="s">
        <v>251</v>
      </c>
      <c r="O1519" s="111">
        <v>45028</v>
      </c>
      <c r="P1519" t="s">
        <v>252</v>
      </c>
      <c r="Q1519" t="s">
        <v>253</v>
      </c>
      <c r="R1519" s="111">
        <v>45029</v>
      </c>
      <c r="W1519">
        <v>0</v>
      </c>
      <c r="X1519">
        <v>2370.3000000000002</v>
      </c>
      <c r="Y1519">
        <v>3404.14</v>
      </c>
      <c r="Z1519">
        <f t="shared" si="23"/>
        <v>5774.4400000000005</v>
      </c>
    </row>
    <row r="1520" spans="1:26">
      <c r="A1520" t="s">
        <v>246</v>
      </c>
      <c r="B1520" t="s">
        <v>4245</v>
      </c>
      <c r="C1520" t="s">
        <v>3293</v>
      </c>
      <c r="D1520" t="s">
        <v>1691</v>
      </c>
      <c r="E1520" t="s">
        <v>1528</v>
      </c>
      <c r="F1520">
        <v>11286938</v>
      </c>
      <c r="G1520">
        <v>45029</v>
      </c>
      <c r="H1520" t="s">
        <v>4676</v>
      </c>
      <c r="I1520" t="s">
        <v>260</v>
      </c>
      <c r="L1520" t="s">
        <v>251</v>
      </c>
      <c r="O1520" s="111">
        <v>45029</v>
      </c>
      <c r="P1520" t="s">
        <v>252</v>
      </c>
      <c r="Q1520" t="s">
        <v>263</v>
      </c>
      <c r="R1520" s="111">
        <v>45033</v>
      </c>
      <c r="W1520">
        <v>0</v>
      </c>
      <c r="X1520">
        <v>1</v>
      </c>
      <c r="Y1520">
        <v>0</v>
      </c>
      <c r="Z1520">
        <f t="shared" si="23"/>
        <v>1</v>
      </c>
    </row>
    <row r="1521" spans="1:26">
      <c r="A1521" t="s">
        <v>246</v>
      </c>
      <c r="B1521" t="s">
        <v>2202</v>
      </c>
      <c r="C1521" t="s">
        <v>2203</v>
      </c>
      <c r="D1521" t="s">
        <v>1691</v>
      </c>
      <c r="E1521" t="s">
        <v>1528</v>
      </c>
      <c r="F1521">
        <v>12339350</v>
      </c>
      <c r="G1521">
        <v>45034</v>
      </c>
      <c r="H1521" t="s">
        <v>4677</v>
      </c>
      <c r="I1521" t="s">
        <v>255</v>
      </c>
      <c r="J1521" t="s">
        <v>249</v>
      </c>
      <c r="K1521" t="s">
        <v>250</v>
      </c>
      <c r="L1521" t="s">
        <v>251</v>
      </c>
      <c r="O1521" s="111">
        <v>45034</v>
      </c>
      <c r="P1521" t="s">
        <v>252</v>
      </c>
      <c r="Q1521" t="s">
        <v>253</v>
      </c>
      <c r="R1521" s="111">
        <v>45035</v>
      </c>
      <c r="W1521">
        <v>0</v>
      </c>
      <c r="X1521">
        <v>105.4</v>
      </c>
      <c r="Y1521">
        <v>8807.02</v>
      </c>
      <c r="Z1521">
        <f t="shared" si="23"/>
        <v>8912.42</v>
      </c>
    </row>
    <row r="1522" spans="1:26">
      <c r="A1522" t="s">
        <v>246</v>
      </c>
      <c r="B1522" t="s">
        <v>4258</v>
      </c>
      <c r="C1522" t="s">
        <v>3844</v>
      </c>
      <c r="D1522" t="s">
        <v>1691</v>
      </c>
      <c r="E1522" t="s">
        <v>1528</v>
      </c>
      <c r="F1522">
        <v>1569695</v>
      </c>
      <c r="G1522">
        <v>45035</v>
      </c>
      <c r="H1522" t="s">
        <v>4678</v>
      </c>
      <c r="I1522" t="s">
        <v>255</v>
      </c>
      <c r="J1522" t="s">
        <v>249</v>
      </c>
      <c r="K1522" t="s">
        <v>805</v>
      </c>
      <c r="L1522" t="s">
        <v>251</v>
      </c>
      <c r="O1522" s="111">
        <v>45035</v>
      </c>
      <c r="P1522" t="s">
        <v>252</v>
      </c>
      <c r="Q1522" t="s">
        <v>282</v>
      </c>
      <c r="R1522" s="111">
        <v>45038</v>
      </c>
      <c r="W1522">
        <v>0</v>
      </c>
      <c r="X1522">
        <v>70</v>
      </c>
      <c r="Y1522">
        <v>0</v>
      </c>
      <c r="Z1522">
        <f t="shared" si="23"/>
        <v>70</v>
      </c>
    </row>
    <row r="1523" spans="1:26">
      <c r="A1523" t="s">
        <v>246</v>
      </c>
      <c r="B1523" t="s">
        <v>2202</v>
      </c>
      <c r="C1523" t="s">
        <v>2203</v>
      </c>
      <c r="D1523" t="s">
        <v>1691</v>
      </c>
      <c r="E1523" t="s">
        <v>1528</v>
      </c>
      <c r="F1523">
        <v>12383476</v>
      </c>
      <c r="G1523">
        <v>45035</v>
      </c>
      <c r="H1523" t="s">
        <v>4679</v>
      </c>
      <c r="I1523" t="s">
        <v>255</v>
      </c>
      <c r="J1523" t="s">
        <v>249</v>
      </c>
      <c r="K1523" t="s">
        <v>250</v>
      </c>
      <c r="L1523" t="s">
        <v>251</v>
      </c>
      <c r="O1523" s="111">
        <v>45035</v>
      </c>
      <c r="P1523" t="s">
        <v>252</v>
      </c>
      <c r="Q1523" t="s">
        <v>253</v>
      </c>
      <c r="R1523" s="111">
        <v>45038</v>
      </c>
      <c r="W1523">
        <v>0</v>
      </c>
      <c r="X1523">
        <v>1929.4</v>
      </c>
      <c r="Y1523">
        <v>4943.6000000000004</v>
      </c>
      <c r="Z1523">
        <f t="shared" si="23"/>
        <v>6873</v>
      </c>
    </row>
    <row r="1524" spans="1:26">
      <c r="A1524" t="s">
        <v>246</v>
      </c>
      <c r="B1524" t="s">
        <v>4258</v>
      </c>
      <c r="C1524" t="s">
        <v>3844</v>
      </c>
      <c r="D1524" t="s">
        <v>1691</v>
      </c>
      <c r="E1524" t="s">
        <v>1528</v>
      </c>
      <c r="F1524">
        <v>12384858</v>
      </c>
      <c r="G1524">
        <v>45035</v>
      </c>
      <c r="H1524" t="s">
        <v>4680</v>
      </c>
      <c r="I1524" t="s">
        <v>255</v>
      </c>
      <c r="J1524" t="s">
        <v>249</v>
      </c>
      <c r="K1524" t="s">
        <v>250</v>
      </c>
      <c r="L1524" t="s">
        <v>251</v>
      </c>
      <c r="O1524" s="111">
        <v>45035</v>
      </c>
      <c r="P1524" t="s">
        <v>252</v>
      </c>
      <c r="Q1524" t="s">
        <v>253</v>
      </c>
      <c r="R1524" s="111">
        <v>45038</v>
      </c>
      <c r="W1524">
        <v>0</v>
      </c>
      <c r="X1524">
        <v>817.2</v>
      </c>
      <c r="Y1524">
        <v>1711</v>
      </c>
      <c r="Z1524">
        <f t="shared" si="23"/>
        <v>2528.1999999999998</v>
      </c>
    </row>
    <row r="1525" spans="1:26">
      <c r="A1525" t="s">
        <v>246</v>
      </c>
      <c r="B1525" t="s">
        <v>4258</v>
      </c>
      <c r="C1525" t="s">
        <v>3844</v>
      </c>
      <c r="D1525" t="s">
        <v>1691</v>
      </c>
      <c r="E1525" t="s">
        <v>1528</v>
      </c>
      <c r="F1525">
        <v>11663306</v>
      </c>
      <c r="G1525">
        <v>45035</v>
      </c>
      <c r="H1525" t="s">
        <v>4681</v>
      </c>
      <c r="I1525" t="s">
        <v>255</v>
      </c>
      <c r="J1525" t="s">
        <v>249</v>
      </c>
      <c r="K1525" t="s">
        <v>250</v>
      </c>
      <c r="L1525" t="s">
        <v>251</v>
      </c>
      <c r="O1525" s="111">
        <v>45035</v>
      </c>
      <c r="P1525" t="s">
        <v>252</v>
      </c>
      <c r="Q1525" t="s">
        <v>253</v>
      </c>
      <c r="R1525" s="111">
        <v>45036</v>
      </c>
      <c r="W1525">
        <v>0</v>
      </c>
      <c r="X1525">
        <v>170</v>
      </c>
      <c r="Y1525">
        <v>3608</v>
      </c>
      <c r="Z1525">
        <f t="shared" si="23"/>
        <v>3778</v>
      </c>
    </row>
    <row r="1526" spans="1:26">
      <c r="A1526" t="s">
        <v>246</v>
      </c>
      <c r="B1526" t="s">
        <v>2202</v>
      </c>
      <c r="C1526" t="s">
        <v>2203</v>
      </c>
      <c r="D1526" t="s">
        <v>1691</v>
      </c>
      <c r="E1526" t="s">
        <v>1528</v>
      </c>
      <c r="F1526">
        <v>12408973</v>
      </c>
      <c r="G1526">
        <v>45042</v>
      </c>
      <c r="H1526" t="s">
        <v>4682</v>
      </c>
      <c r="I1526" t="s">
        <v>260</v>
      </c>
      <c r="L1526" t="s">
        <v>251</v>
      </c>
      <c r="O1526" s="111">
        <v>45042</v>
      </c>
      <c r="P1526" t="s">
        <v>252</v>
      </c>
      <c r="Q1526" t="s">
        <v>263</v>
      </c>
      <c r="R1526" s="111">
        <v>45043</v>
      </c>
      <c r="W1526">
        <v>0</v>
      </c>
      <c r="X1526">
        <v>0</v>
      </c>
      <c r="Y1526">
        <v>0</v>
      </c>
      <c r="Z1526">
        <f t="shared" si="23"/>
        <v>0</v>
      </c>
    </row>
    <row r="1527" spans="1:26">
      <c r="A1527" t="s">
        <v>246</v>
      </c>
      <c r="B1527" t="s">
        <v>4258</v>
      </c>
      <c r="C1527" t="s">
        <v>3844</v>
      </c>
      <c r="D1527" t="s">
        <v>1691</v>
      </c>
      <c r="E1527" t="s">
        <v>1528</v>
      </c>
      <c r="F1527">
        <v>12326397</v>
      </c>
      <c r="G1527">
        <v>45042</v>
      </c>
      <c r="H1527" t="s">
        <v>4683</v>
      </c>
      <c r="I1527" t="s">
        <v>255</v>
      </c>
      <c r="J1527" t="s">
        <v>249</v>
      </c>
      <c r="K1527" t="s">
        <v>250</v>
      </c>
      <c r="L1527" t="s">
        <v>251</v>
      </c>
      <c r="O1527" s="111">
        <v>45043</v>
      </c>
      <c r="P1527" t="s">
        <v>252</v>
      </c>
      <c r="Q1527" t="s">
        <v>253</v>
      </c>
      <c r="R1527" s="111">
        <v>45044</v>
      </c>
      <c r="W1527">
        <v>0</v>
      </c>
      <c r="X1527">
        <v>577</v>
      </c>
      <c r="Y1527">
        <v>4826.1899999999996</v>
      </c>
      <c r="Z1527">
        <f t="shared" si="23"/>
        <v>5403.19</v>
      </c>
    </row>
    <row r="1528" spans="1:26">
      <c r="A1528" t="s">
        <v>246</v>
      </c>
      <c r="B1528" t="s">
        <v>2202</v>
      </c>
      <c r="C1528" t="s">
        <v>2203</v>
      </c>
      <c r="D1528" t="s">
        <v>1691</v>
      </c>
      <c r="E1528" t="s">
        <v>1528</v>
      </c>
      <c r="F1528">
        <v>12424351</v>
      </c>
      <c r="G1528">
        <v>45044</v>
      </c>
      <c r="H1528" t="s">
        <v>4684</v>
      </c>
      <c r="I1528" t="s">
        <v>255</v>
      </c>
      <c r="J1528" t="s">
        <v>249</v>
      </c>
      <c r="K1528" t="s">
        <v>250</v>
      </c>
      <c r="L1528" t="s">
        <v>251</v>
      </c>
      <c r="O1528" s="111">
        <v>45044</v>
      </c>
      <c r="P1528" t="s">
        <v>252</v>
      </c>
      <c r="Q1528" t="s">
        <v>257</v>
      </c>
      <c r="R1528" s="111"/>
      <c r="W1528">
        <v>0</v>
      </c>
      <c r="X1528">
        <v>0</v>
      </c>
      <c r="Y1528">
        <v>0</v>
      </c>
      <c r="Z1528">
        <f t="shared" si="23"/>
        <v>0</v>
      </c>
    </row>
    <row r="1529" spans="1:26">
      <c r="A1529" t="s">
        <v>246</v>
      </c>
      <c r="B1529" t="s">
        <v>4245</v>
      </c>
      <c r="C1529" t="s">
        <v>3293</v>
      </c>
      <c r="D1529" t="s">
        <v>1691</v>
      </c>
      <c r="E1529" t="s">
        <v>1528</v>
      </c>
      <c r="F1529">
        <v>12224950</v>
      </c>
      <c r="G1529">
        <v>45049</v>
      </c>
      <c r="H1529" t="s">
        <v>5140</v>
      </c>
      <c r="I1529" t="s">
        <v>255</v>
      </c>
      <c r="J1529" t="s">
        <v>249</v>
      </c>
      <c r="K1529" t="s">
        <v>250</v>
      </c>
      <c r="L1529" t="s">
        <v>251</v>
      </c>
      <c r="O1529" s="111">
        <v>45054</v>
      </c>
      <c r="P1529" t="s">
        <v>252</v>
      </c>
      <c r="Q1529" t="s">
        <v>253</v>
      </c>
      <c r="R1529" s="111">
        <v>45055</v>
      </c>
      <c r="W1529">
        <v>0</v>
      </c>
      <c r="X1529">
        <v>0</v>
      </c>
      <c r="Y1529">
        <v>170</v>
      </c>
      <c r="Z1529">
        <f t="shared" si="23"/>
        <v>170</v>
      </c>
    </row>
    <row r="1530" spans="1:26">
      <c r="A1530" t="s">
        <v>246</v>
      </c>
      <c r="B1530" t="s">
        <v>4258</v>
      </c>
      <c r="C1530" t="s">
        <v>3844</v>
      </c>
      <c r="D1530" t="s">
        <v>1691</v>
      </c>
      <c r="E1530" t="s">
        <v>1528</v>
      </c>
      <c r="F1530">
        <v>12457695</v>
      </c>
      <c r="G1530">
        <v>45054</v>
      </c>
      <c r="H1530" t="s">
        <v>5141</v>
      </c>
      <c r="I1530" t="s">
        <v>255</v>
      </c>
      <c r="J1530" t="s">
        <v>249</v>
      </c>
      <c r="K1530" t="s">
        <v>250</v>
      </c>
      <c r="L1530" t="s">
        <v>251</v>
      </c>
      <c r="O1530" s="111">
        <v>45054</v>
      </c>
      <c r="P1530" t="s">
        <v>252</v>
      </c>
      <c r="Q1530" t="s">
        <v>253</v>
      </c>
      <c r="R1530" s="111">
        <v>45054</v>
      </c>
      <c r="W1530">
        <v>0</v>
      </c>
      <c r="X1530">
        <v>0</v>
      </c>
      <c r="Y1530">
        <v>2829.5</v>
      </c>
      <c r="Z1530">
        <f t="shared" si="23"/>
        <v>2829.5</v>
      </c>
    </row>
    <row r="1531" spans="1:26">
      <c r="A1531" t="s">
        <v>246</v>
      </c>
      <c r="B1531" t="s">
        <v>5142</v>
      </c>
      <c r="C1531" t="s">
        <v>5143</v>
      </c>
      <c r="D1531" t="s">
        <v>1691</v>
      </c>
      <c r="E1531" t="s">
        <v>1528</v>
      </c>
      <c r="F1531">
        <v>12458622</v>
      </c>
      <c r="G1531">
        <v>45054</v>
      </c>
      <c r="H1531" t="s">
        <v>5144</v>
      </c>
      <c r="I1531" t="s">
        <v>255</v>
      </c>
      <c r="J1531" t="s">
        <v>249</v>
      </c>
      <c r="K1531" t="s">
        <v>268</v>
      </c>
      <c r="L1531" t="s">
        <v>251</v>
      </c>
      <c r="O1531" s="111">
        <v>45054</v>
      </c>
      <c r="P1531" t="s">
        <v>252</v>
      </c>
      <c r="Q1531" t="s">
        <v>253</v>
      </c>
      <c r="R1531" s="111">
        <v>45055</v>
      </c>
      <c r="W1531">
        <v>0</v>
      </c>
      <c r="X1531">
        <v>0</v>
      </c>
      <c r="Y1531">
        <v>1639.51</v>
      </c>
      <c r="Z1531">
        <f t="shared" si="23"/>
        <v>1639.51</v>
      </c>
    </row>
    <row r="1532" spans="1:26">
      <c r="A1532" t="s">
        <v>246</v>
      </c>
      <c r="B1532" t="s">
        <v>5142</v>
      </c>
      <c r="C1532" t="s">
        <v>5143</v>
      </c>
      <c r="D1532" t="s">
        <v>1691</v>
      </c>
      <c r="E1532" t="s">
        <v>1528</v>
      </c>
      <c r="F1532">
        <v>12464063</v>
      </c>
      <c r="G1532">
        <v>45055</v>
      </c>
      <c r="H1532" t="s">
        <v>5145</v>
      </c>
      <c r="I1532" t="s">
        <v>260</v>
      </c>
      <c r="L1532" t="s">
        <v>251</v>
      </c>
      <c r="O1532" s="111">
        <v>45061</v>
      </c>
      <c r="P1532" t="s">
        <v>252</v>
      </c>
      <c r="Q1532" t="s">
        <v>253</v>
      </c>
      <c r="R1532" s="111">
        <v>45061</v>
      </c>
      <c r="W1532">
        <v>0</v>
      </c>
      <c r="X1532">
        <v>0</v>
      </c>
      <c r="Y1532">
        <v>27</v>
      </c>
      <c r="Z1532">
        <f t="shared" si="23"/>
        <v>27</v>
      </c>
    </row>
    <row r="1533" spans="1:26">
      <c r="A1533" t="s">
        <v>246</v>
      </c>
      <c r="B1533" t="s">
        <v>4258</v>
      </c>
      <c r="C1533" t="s">
        <v>3844</v>
      </c>
      <c r="D1533" t="s">
        <v>1691</v>
      </c>
      <c r="E1533" t="s">
        <v>1528</v>
      </c>
      <c r="F1533">
        <v>12468551</v>
      </c>
      <c r="G1533">
        <v>45056</v>
      </c>
      <c r="H1533" t="s">
        <v>5146</v>
      </c>
      <c r="I1533" t="s">
        <v>255</v>
      </c>
      <c r="J1533" t="s">
        <v>249</v>
      </c>
      <c r="K1533" t="s">
        <v>250</v>
      </c>
      <c r="L1533" t="s">
        <v>251</v>
      </c>
      <c r="O1533" s="111">
        <v>45056</v>
      </c>
      <c r="P1533" t="s">
        <v>252</v>
      </c>
      <c r="Q1533" t="s">
        <v>257</v>
      </c>
      <c r="R1533" s="111">
        <v>45057</v>
      </c>
      <c r="W1533">
        <v>0</v>
      </c>
      <c r="X1533">
        <v>0</v>
      </c>
      <c r="Y1533">
        <v>0</v>
      </c>
      <c r="Z1533">
        <f t="shared" si="23"/>
        <v>0</v>
      </c>
    </row>
    <row r="1534" spans="1:26">
      <c r="A1534" t="s">
        <v>246</v>
      </c>
      <c r="B1534" t="s">
        <v>4245</v>
      </c>
      <c r="C1534" t="s">
        <v>3293</v>
      </c>
      <c r="D1534" t="s">
        <v>1691</v>
      </c>
      <c r="E1534" t="s">
        <v>1528</v>
      </c>
      <c r="F1534">
        <v>12473290</v>
      </c>
      <c r="G1534">
        <v>45057</v>
      </c>
      <c r="H1534" t="s">
        <v>5147</v>
      </c>
      <c r="I1534" t="s">
        <v>255</v>
      </c>
      <c r="J1534" t="s">
        <v>249</v>
      </c>
      <c r="K1534" t="s">
        <v>250</v>
      </c>
      <c r="L1534" t="s">
        <v>251</v>
      </c>
      <c r="O1534" s="111">
        <v>45057</v>
      </c>
      <c r="P1534" t="s">
        <v>252</v>
      </c>
      <c r="Q1534" t="s">
        <v>253</v>
      </c>
      <c r="R1534" s="111">
        <v>45058</v>
      </c>
      <c r="W1534">
        <v>0</v>
      </c>
      <c r="X1534">
        <v>0</v>
      </c>
      <c r="Y1534">
        <v>489</v>
      </c>
      <c r="Z1534">
        <f t="shared" si="23"/>
        <v>489</v>
      </c>
    </row>
    <row r="1535" spans="1:26">
      <c r="A1535" t="s">
        <v>246</v>
      </c>
      <c r="B1535" t="s">
        <v>5142</v>
      </c>
      <c r="C1535" t="s">
        <v>5143</v>
      </c>
      <c r="D1535" t="s">
        <v>1691</v>
      </c>
      <c r="E1535" t="s">
        <v>1528</v>
      </c>
      <c r="F1535">
        <v>12458070</v>
      </c>
      <c r="G1535">
        <v>45057</v>
      </c>
      <c r="H1535" t="s">
        <v>5148</v>
      </c>
      <c r="I1535" t="s">
        <v>255</v>
      </c>
      <c r="J1535" t="s">
        <v>249</v>
      </c>
      <c r="K1535" t="s">
        <v>250</v>
      </c>
      <c r="L1535" t="s">
        <v>251</v>
      </c>
      <c r="O1535" s="111">
        <v>45057</v>
      </c>
      <c r="P1535" t="s">
        <v>252</v>
      </c>
      <c r="Q1535" t="s">
        <v>253</v>
      </c>
      <c r="R1535" s="111">
        <v>45058</v>
      </c>
      <c r="W1535">
        <v>0</v>
      </c>
      <c r="X1535">
        <v>0</v>
      </c>
      <c r="Y1535">
        <v>2</v>
      </c>
      <c r="Z1535">
        <f t="shared" si="23"/>
        <v>2</v>
      </c>
    </row>
    <row r="1536" spans="1:26">
      <c r="A1536" t="s">
        <v>246</v>
      </c>
      <c r="B1536" t="s">
        <v>4245</v>
      </c>
      <c r="C1536" t="s">
        <v>3293</v>
      </c>
      <c r="D1536" t="s">
        <v>1691</v>
      </c>
      <c r="E1536" t="s">
        <v>1528</v>
      </c>
      <c r="F1536">
        <v>8418947</v>
      </c>
      <c r="G1536">
        <v>45058</v>
      </c>
      <c r="H1536" t="s">
        <v>5149</v>
      </c>
      <c r="I1536" t="s">
        <v>248</v>
      </c>
      <c r="J1536" t="s">
        <v>249</v>
      </c>
      <c r="K1536" t="s">
        <v>250</v>
      </c>
      <c r="L1536" t="s">
        <v>251</v>
      </c>
      <c r="O1536" s="111">
        <v>45058</v>
      </c>
      <c r="P1536" t="s">
        <v>252</v>
      </c>
      <c r="Q1536" t="s">
        <v>253</v>
      </c>
      <c r="R1536" s="111">
        <v>45061</v>
      </c>
      <c r="W1536">
        <v>0</v>
      </c>
      <c r="X1536">
        <v>0</v>
      </c>
      <c r="Y1536">
        <v>300.89999999999998</v>
      </c>
      <c r="Z1536">
        <f t="shared" si="23"/>
        <v>300.89999999999998</v>
      </c>
    </row>
    <row r="1537" spans="1:26">
      <c r="A1537" t="s">
        <v>246</v>
      </c>
      <c r="B1537">
        <v>37606673845</v>
      </c>
      <c r="C1537" t="s">
        <v>5150</v>
      </c>
      <c r="D1537" t="s">
        <v>1691</v>
      </c>
      <c r="E1537" t="s">
        <v>1528</v>
      </c>
      <c r="F1537">
        <v>12469008</v>
      </c>
      <c r="G1537">
        <v>45058</v>
      </c>
      <c r="H1537" t="s">
        <v>5151</v>
      </c>
      <c r="I1537" t="s">
        <v>255</v>
      </c>
      <c r="J1537" t="s">
        <v>249</v>
      </c>
      <c r="K1537" t="s">
        <v>250</v>
      </c>
      <c r="L1537" t="s">
        <v>251</v>
      </c>
      <c r="O1537" s="111">
        <v>45058</v>
      </c>
      <c r="P1537" t="s">
        <v>252</v>
      </c>
      <c r="Q1537" t="s">
        <v>257</v>
      </c>
      <c r="R1537" s="111">
        <v>45061</v>
      </c>
      <c r="W1537">
        <v>0</v>
      </c>
      <c r="X1537">
        <v>0</v>
      </c>
      <c r="Y1537">
        <v>0</v>
      </c>
      <c r="Z1537">
        <f t="shared" si="23"/>
        <v>0</v>
      </c>
    </row>
    <row r="1538" spans="1:26">
      <c r="A1538" t="s">
        <v>246</v>
      </c>
      <c r="B1538" t="s">
        <v>4258</v>
      </c>
      <c r="C1538" t="s">
        <v>3844</v>
      </c>
      <c r="D1538" t="s">
        <v>1691</v>
      </c>
      <c r="E1538" t="s">
        <v>1528</v>
      </c>
      <c r="F1538">
        <v>12478590</v>
      </c>
      <c r="G1538">
        <v>45058</v>
      </c>
      <c r="H1538" t="s">
        <v>5152</v>
      </c>
      <c r="I1538" t="s">
        <v>255</v>
      </c>
      <c r="J1538" t="s">
        <v>249</v>
      </c>
      <c r="K1538" t="s">
        <v>250</v>
      </c>
      <c r="L1538" t="s">
        <v>251</v>
      </c>
      <c r="O1538" s="111">
        <v>45058</v>
      </c>
      <c r="P1538" t="s">
        <v>252</v>
      </c>
      <c r="Q1538" t="s">
        <v>253</v>
      </c>
      <c r="R1538" s="111">
        <v>45061</v>
      </c>
      <c r="W1538">
        <v>0</v>
      </c>
      <c r="X1538">
        <v>0</v>
      </c>
      <c r="Y1538">
        <v>1</v>
      </c>
      <c r="Z1538">
        <f t="shared" si="23"/>
        <v>1</v>
      </c>
    </row>
    <row r="1539" spans="1:26">
      <c r="A1539" t="s">
        <v>246</v>
      </c>
      <c r="B1539" t="s">
        <v>4245</v>
      </c>
      <c r="C1539" t="s">
        <v>3293</v>
      </c>
      <c r="D1539" t="s">
        <v>1691</v>
      </c>
      <c r="E1539" t="s">
        <v>1528</v>
      </c>
      <c r="F1539">
        <v>12479091</v>
      </c>
      <c r="G1539">
        <v>45061</v>
      </c>
      <c r="H1539" t="s">
        <v>5153</v>
      </c>
      <c r="I1539" t="s">
        <v>255</v>
      </c>
      <c r="J1539" t="s">
        <v>249</v>
      </c>
      <c r="K1539" t="s">
        <v>250</v>
      </c>
      <c r="L1539" t="s">
        <v>251</v>
      </c>
      <c r="O1539" s="111">
        <v>45061</v>
      </c>
      <c r="P1539" t="s">
        <v>252</v>
      </c>
      <c r="Q1539" t="s">
        <v>253</v>
      </c>
      <c r="R1539" s="111">
        <v>45062</v>
      </c>
      <c r="W1539">
        <v>0</v>
      </c>
      <c r="X1539">
        <v>0</v>
      </c>
      <c r="Y1539">
        <v>81</v>
      </c>
      <c r="Z1539">
        <f t="shared" ref="Z1539:Z1602" si="24">SUM(W1539:Y1539)</f>
        <v>81</v>
      </c>
    </row>
    <row r="1540" spans="1:26">
      <c r="A1540" t="s">
        <v>246</v>
      </c>
      <c r="B1540" t="s">
        <v>5142</v>
      </c>
      <c r="C1540" t="s">
        <v>5143</v>
      </c>
      <c r="D1540" t="s">
        <v>1691</v>
      </c>
      <c r="E1540" t="s">
        <v>1528</v>
      </c>
      <c r="F1540">
        <v>12490869</v>
      </c>
      <c r="G1540">
        <v>45062</v>
      </c>
      <c r="H1540" t="s">
        <v>5154</v>
      </c>
      <c r="I1540" t="s">
        <v>255</v>
      </c>
      <c r="J1540" t="s">
        <v>249</v>
      </c>
      <c r="K1540" t="s">
        <v>250</v>
      </c>
      <c r="L1540" t="s">
        <v>251</v>
      </c>
      <c r="O1540" s="111">
        <v>45062</v>
      </c>
      <c r="P1540" t="s">
        <v>252</v>
      </c>
      <c r="Q1540" t="s">
        <v>253</v>
      </c>
      <c r="R1540" s="111">
        <v>45063</v>
      </c>
      <c r="W1540">
        <v>0</v>
      </c>
      <c r="X1540">
        <v>0</v>
      </c>
      <c r="Y1540">
        <v>2616.1999999999998</v>
      </c>
      <c r="Z1540">
        <f t="shared" si="24"/>
        <v>2616.1999999999998</v>
      </c>
    </row>
    <row r="1541" spans="1:26">
      <c r="A1541" t="s">
        <v>246</v>
      </c>
      <c r="B1541" t="s">
        <v>4245</v>
      </c>
      <c r="C1541" t="s">
        <v>3293</v>
      </c>
      <c r="D1541" t="s">
        <v>1691</v>
      </c>
      <c r="E1541" t="s">
        <v>1528</v>
      </c>
      <c r="F1541">
        <v>12468712</v>
      </c>
      <c r="G1541">
        <v>45063</v>
      </c>
      <c r="H1541" t="s">
        <v>5155</v>
      </c>
      <c r="I1541" t="s">
        <v>255</v>
      </c>
      <c r="J1541" t="s">
        <v>249</v>
      </c>
      <c r="K1541" t="s">
        <v>250</v>
      </c>
      <c r="L1541" t="s">
        <v>251</v>
      </c>
      <c r="O1541" s="111">
        <v>45065</v>
      </c>
      <c r="P1541" t="s">
        <v>252</v>
      </c>
      <c r="Q1541" t="s">
        <v>253</v>
      </c>
      <c r="R1541" s="111">
        <v>45068</v>
      </c>
      <c r="W1541">
        <v>0</v>
      </c>
      <c r="X1541">
        <v>0</v>
      </c>
      <c r="Y1541">
        <v>2</v>
      </c>
      <c r="Z1541">
        <f t="shared" si="24"/>
        <v>2</v>
      </c>
    </row>
    <row r="1542" spans="1:26">
      <c r="A1542" t="s">
        <v>246</v>
      </c>
      <c r="B1542" t="s">
        <v>4971</v>
      </c>
      <c r="C1542" t="s">
        <v>4972</v>
      </c>
      <c r="D1542" t="s">
        <v>1691</v>
      </c>
      <c r="E1542" t="s">
        <v>1528</v>
      </c>
      <c r="F1542">
        <v>12500610</v>
      </c>
      <c r="G1542">
        <v>45064</v>
      </c>
      <c r="H1542" t="s">
        <v>5156</v>
      </c>
      <c r="I1542" t="s">
        <v>255</v>
      </c>
      <c r="J1542" t="s">
        <v>249</v>
      </c>
      <c r="K1542" t="s">
        <v>250</v>
      </c>
      <c r="L1542" t="s">
        <v>251</v>
      </c>
      <c r="O1542" s="111">
        <v>45066</v>
      </c>
      <c r="P1542" t="s">
        <v>252</v>
      </c>
      <c r="Q1542" t="s">
        <v>253</v>
      </c>
      <c r="R1542" s="111">
        <v>45068</v>
      </c>
      <c r="W1542">
        <v>0</v>
      </c>
      <c r="X1542">
        <v>0</v>
      </c>
      <c r="Y1542">
        <v>429.5</v>
      </c>
      <c r="Z1542">
        <f t="shared" si="24"/>
        <v>429.5</v>
      </c>
    </row>
    <row r="1543" spans="1:26">
      <c r="A1543" t="s">
        <v>246</v>
      </c>
      <c r="B1543" t="s">
        <v>4971</v>
      </c>
      <c r="C1543" t="s">
        <v>4972</v>
      </c>
      <c r="D1543" t="s">
        <v>1691</v>
      </c>
      <c r="E1543" t="s">
        <v>1528</v>
      </c>
      <c r="F1543">
        <v>12501538</v>
      </c>
      <c r="G1543">
        <v>45065</v>
      </c>
      <c r="H1543" t="s">
        <v>5157</v>
      </c>
      <c r="I1543" t="s">
        <v>255</v>
      </c>
      <c r="J1543" t="s">
        <v>249</v>
      </c>
      <c r="K1543" t="s">
        <v>250</v>
      </c>
      <c r="L1543" t="s">
        <v>251</v>
      </c>
      <c r="O1543" s="111">
        <v>45069</v>
      </c>
      <c r="P1543" t="s">
        <v>252</v>
      </c>
      <c r="Q1543" t="s">
        <v>253</v>
      </c>
      <c r="R1543" s="111">
        <v>45069</v>
      </c>
      <c r="W1543">
        <v>0</v>
      </c>
      <c r="X1543">
        <v>0</v>
      </c>
      <c r="Y1543">
        <v>5477</v>
      </c>
      <c r="Z1543">
        <f t="shared" si="24"/>
        <v>5477</v>
      </c>
    </row>
    <row r="1544" spans="1:26">
      <c r="A1544" t="s">
        <v>246</v>
      </c>
      <c r="B1544" t="s">
        <v>5158</v>
      </c>
      <c r="C1544" t="s">
        <v>5159</v>
      </c>
      <c r="D1544" t="s">
        <v>1691</v>
      </c>
      <c r="E1544" t="s">
        <v>1528</v>
      </c>
      <c r="F1544">
        <v>12507180</v>
      </c>
      <c r="G1544">
        <v>45065</v>
      </c>
      <c r="H1544" t="s">
        <v>5160</v>
      </c>
      <c r="I1544" t="s">
        <v>255</v>
      </c>
      <c r="J1544" t="s">
        <v>249</v>
      </c>
      <c r="K1544" t="s">
        <v>250</v>
      </c>
      <c r="L1544" t="s">
        <v>251</v>
      </c>
      <c r="O1544" s="111">
        <v>45065</v>
      </c>
      <c r="P1544" t="s">
        <v>252</v>
      </c>
      <c r="Q1544" t="s">
        <v>253</v>
      </c>
      <c r="R1544" s="111">
        <v>45066</v>
      </c>
      <c r="W1544">
        <v>0</v>
      </c>
      <c r="X1544">
        <v>0</v>
      </c>
      <c r="Y1544">
        <v>250</v>
      </c>
      <c r="Z1544">
        <f t="shared" si="24"/>
        <v>250</v>
      </c>
    </row>
    <row r="1545" spans="1:26">
      <c r="A1545" t="s">
        <v>246</v>
      </c>
      <c r="B1545" t="s">
        <v>4258</v>
      </c>
      <c r="C1545" t="s">
        <v>3844</v>
      </c>
      <c r="D1545" t="s">
        <v>1691</v>
      </c>
      <c r="E1545" t="s">
        <v>1528</v>
      </c>
      <c r="F1545">
        <v>12495743</v>
      </c>
      <c r="G1545">
        <v>45065</v>
      </c>
      <c r="H1545" t="s">
        <v>5161</v>
      </c>
      <c r="I1545" t="s">
        <v>255</v>
      </c>
      <c r="J1545" t="s">
        <v>249</v>
      </c>
      <c r="K1545" t="s">
        <v>268</v>
      </c>
      <c r="L1545" t="s">
        <v>251</v>
      </c>
      <c r="O1545" s="111">
        <v>45065</v>
      </c>
      <c r="P1545" t="s">
        <v>252</v>
      </c>
      <c r="Q1545" t="s">
        <v>253</v>
      </c>
      <c r="R1545" s="111">
        <v>45066</v>
      </c>
      <c r="W1545">
        <v>0</v>
      </c>
      <c r="X1545">
        <v>0</v>
      </c>
      <c r="Y1545">
        <v>1</v>
      </c>
      <c r="Z1545">
        <f t="shared" si="24"/>
        <v>1</v>
      </c>
    </row>
    <row r="1546" spans="1:26">
      <c r="A1546" t="s">
        <v>246</v>
      </c>
      <c r="B1546" t="s">
        <v>5142</v>
      </c>
      <c r="C1546" t="s">
        <v>5143</v>
      </c>
      <c r="D1546" t="s">
        <v>1691</v>
      </c>
      <c r="E1546" t="s">
        <v>1528</v>
      </c>
      <c r="F1546">
        <v>12507243</v>
      </c>
      <c r="G1546">
        <v>45065</v>
      </c>
      <c r="H1546" t="s">
        <v>5162</v>
      </c>
      <c r="I1546" t="s">
        <v>255</v>
      </c>
      <c r="J1546" t="s">
        <v>249</v>
      </c>
      <c r="K1546" t="s">
        <v>250</v>
      </c>
      <c r="L1546" t="s">
        <v>251</v>
      </c>
      <c r="O1546" s="111">
        <v>45065</v>
      </c>
      <c r="P1546" t="s">
        <v>252</v>
      </c>
      <c r="Q1546" t="s">
        <v>253</v>
      </c>
      <c r="R1546" s="111">
        <v>45068</v>
      </c>
      <c r="W1546">
        <v>0</v>
      </c>
      <c r="X1546">
        <v>0</v>
      </c>
      <c r="Y1546">
        <v>3</v>
      </c>
      <c r="Z1546">
        <f t="shared" si="24"/>
        <v>3</v>
      </c>
    </row>
    <row r="1547" spans="1:26">
      <c r="A1547" t="s">
        <v>246</v>
      </c>
      <c r="B1547" t="s">
        <v>4971</v>
      </c>
      <c r="C1547" t="s">
        <v>4972</v>
      </c>
      <c r="D1547" t="s">
        <v>1691</v>
      </c>
      <c r="E1547" t="s">
        <v>1528</v>
      </c>
      <c r="F1547">
        <v>12511812</v>
      </c>
      <c r="G1547">
        <v>45066</v>
      </c>
      <c r="H1547" t="s">
        <v>5163</v>
      </c>
      <c r="I1547" t="s">
        <v>255</v>
      </c>
      <c r="J1547" t="s">
        <v>249</v>
      </c>
      <c r="K1547" t="s">
        <v>250</v>
      </c>
      <c r="L1547" t="s">
        <v>251</v>
      </c>
      <c r="O1547" s="111">
        <v>45066</v>
      </c>
      <c r="P1547" t="s">
        <v>252</v>
      </c>
      <c r="Q1547" t="s">
        <v>253</v>
      </c>
      <c r="R1547" s="111">
        <v>45068</v>
      </c>
      <c r="W1547">
        <v>0</v>
      </c>
      <c r="X1547">
        <v>0</v>
      </c>
      <c r="Y1547">
        <v>1</v>
      </c>
      <c r="Z1547">
        <f t="shared" si="24"/>
        <v>1</v>
      </c>
    </row>
    <row r="1548" spans="1:26">
      <c r="A1548" t="s">
        <v>246</v>
      </c>
      <c r="B1548" t="s">
        <v>4245</v>
      </c>
      <c r="C1548" t="s">
        <v>3293</v>
      </c>
      <c r="D1548" t="s">
        <v>1691</v>
      </c>
      <c r="E1548" t="s">
        <v>1528</v>
      </c>
      <c r="F1548">
        <v>12511983</v>
      </c>
      <c r="G1548">
        <v>45066</v>
      </c>
      <c r="H1548" t="s">
        <v>5164</v>
      </c>
      <c r="I1548" t="s">
        <v>255</v>
      </c>
      <c r="J1548" t="s">
        <v>249</v>
      </c>
      <c r="K1548" t="s">
        <v>250</v>
      </c>
      <c r="L1548" t="s">
        <v>251</v>
      </c>
      <c r="O1548" s="111">
        <v>45066</v>
      </c>
      <c r="P1548" t="s">
        <v>252</v>
      </c>
      <c r="Q1548" t="s">
        <v>257</v>
      </c>
      <c r="R1548" s="111">
        <v>45069</v>
      </c>
      <c r="W1548">
        <v>0</v>
      </c>
      <c r="X1548">
        <v>0</v>
      </c>
      <c r="Y1548">
        <v>0</v>
      </c>
      <c r="Z1548">
        <f t="shared" si="24"/>
        <v>0</v>
      </c>
    </row>
    <row r="1549" spans="1:26">
      <c r="A1549" t="s">
        <v>246</v>
      </c>
      <c r="B1549" t="s">
        <v>5158</v>
      </c>
      <c r="C1549" t="s">
        <v>5159</v>
      </c>
      <c r="D1549" t="s">
        <v>1691</v>
      </c>
      <c r="E1549" t="s">
        <v>1528</v>
      </c>
      <c r="F1549">
        <v>12511834</v>
      </c>
      <c r="G1549">
        <v>45066</v>
      </c>
      <c r="H1549" t="s">
        <v>5165</v>
      </c>
      <c r="I1549" t="s">
        <v>255</v>
      </c>
      <c r="J1549" t="s">
        <v>249</v>
      </c>
      <c r="K1549" t="s">
        <v>250</v>
      </c>
      <c r="L1549" t="s">
        <v>251</v>
      </c>
      <c r="O1549" s="111">
        <v>45066</v>
      </c>
      <c r="P1549" t="s">
        <v>252</v>
      </c>
      <c r="Q1549" t="s">
        <v>253</v>
      </c>
      <c r="R1549" s="111">
        <v>45068</v>
      </c>
      <c r="W1549">
        <v>0</v>
      </c>
      <c r="X1549">
        <v>0</v>
      </c>
      <c r="Y1549">
        <v>5</v>
      </c>
      <c r="Z1549">
        <f t="shared" si="24"/>
        <v>5</v>
      </c>
    </row>
    <row r="1550" spans="1:26">
      <c r="A1550" t="s">
        <v>246</v>
      </c>
      <c r="B1550" t="s">
        <v>5158</v>
      </c>
      <c r="C1550" t="s">
        <v>5159</v>
      </c>
      <c r="D1550" t="s">
        <v>1691</v>
      </c>
      <c r="E1550" t="s">
        <v>1528</v>
      </c>
      <c r="F1550">
        <v>12513871</v>
      </c>
      <c r="G1550">
        <v>45068</v>
      </c>
      <c r="H1550" t="s">
        <v>5166</v>
      </c>
      <c r="I1550" t="s">
        <v>271</v>
      </c>
      <c r="J1550" t="s">
        <v>249</v>
      </c>
      <c r="K1550" t="s">
        <v>250</v>
      </c>
      <c r="L1550" t="s">
        <v>251</v>
      </c>
      <c r="O1550" s="111">
        <v>45068</v>
      </c>
      <c r="P1550" t="s">
        <v>252</v>
      </c>
      <c r="Q1550" t="s">
        <v>253</v>
      </c>
      <c r="R1550" s="111">
        <v>45077</v>
      </c>
      <c r="W1550">
        <v>0</v>
      </c>
      <c r="X1550">
        <v>0</v>
      </c>
      <c r="Y1550">
        <v>1</v>
      </c>
      <c r="Z1550">
        <f t="shared" si="24"/>
        <v>1</v>
      </c>
    </row>
    <row r="1551" spans="1:26">
      <c r="A1551" t="s">
        <v>246</v>
      </c>
      <c r="B1551" t="s">
        <v>4971</v>
      </c>
      <c r="C1551" t="s">
        <v>4972</v>
      </c>
      <c r="D1551" t="s">
        <v>1691</v>
      </c>
      <c r="E1551" t="s">
        <v>1528</v>
      </c>
      <c r="F1551">
        <v>12514809</v>
      </c>
      <c r="G1551">
        <v>45068</v>
      </c>
      <c r="H1551" t="s">
        <v>5167</v>
      </c>
      <c r="I1551" t="s">
        <v>255</v>
      </c>
      <c r="J1551" t="s">
        <v>249</v>
      </c>
      <c r="K1551" t="s">
        <v>250</v>
      </c>
      <c r="L1551" t="s">
        <v>251</v>
      </c>
      <c r="O1551" s="111">
        <v>45068</v>
      </c>
      <c r="P1551" t="s">
        <v>252</v>
      </c>
      <c r="Q1551" t="s">
        <v>253</v>
      </c>
      <c r="R1551" s="111">
        <v>45069</v>
      </c>
      <c r="W1551">
        <v>0</v>
      </c>
      <c r="X1551">
        <v>0</v>
      </c>
      <c r="Y1551">
        <v>452</v>
      </c>
      <c r="Z1551">
        <f t="shared" si="24"/>
        <v>452</v>
      </c>
    </row>
    <row r="1552" spans="1:26">
      <c r="A1552" t="s">
        <v>246</v>
      </c>
      <c r="B1552" t="s">
        <v>5142</v>
      </c>
      <c r="C1552" t="s">
        <v>5143</v>
      </c>
      <c r="D1552" t="s">
        <v>1691</v>
      </c>
      <c r="E1552" t="s">
        <v>1528</v>
      </c>
      <c r="F1552">
        <v>12526361</v>
      </c>
      <c r="G1552">
        <v>45070</v>
      </c>
      <c r="H1552" t="s">
        <v>5168</v>
      </c>
      <c r="I1552" t="s">
        <v>271</v>
      </c>
      <c r="J1552" t="s">
        <v>249</v>
      </c>
      <c r="K1552" t="s">
        <v>250</v>
      </c>
      <c r="L1552" t="s">
        <v>251</v>
      </c>
      <c r="O1552" s="111">
        <v>45070</v>
      </c>
      <c r="P1552" t="s">
        <v>252</v>
      </c>
      <c r="Q1552" t="s">
        <v>253</v>
      </c>
      <c r="R1552" s="111">
        <v>45071</v>
      </c>
      <c r="W1552">
        <v>0</v>
      </c>
      <c r="X1552">
        <v>0</v>
      </c>
      <c r="Y1552">
        <v>3501</v>
      </c>
      <c r="Z1552">
        <f t="shared" si="24"/>
        <v>3501</v>
      </c>
    </row>
    <row r="1553" spans="1:26">
      <c r="A1553" t="s">
        <v>246</v>
      </c>
      <c r="B1553" t="s">
        <v>5142</v>
      </c>
      <c r="C1553" t="s">
        <v>5143</v>
      </c>
      <c r="D1553" t="s">
        <v>1691</v>
      </c>
      <c r="E1553" t="s">
        <v>1528</v>
      </c>
      <c r="F1553">
        <v>12529870</v>
      </c>
      <c r="G1553">
        <v>45071</v>
      </c>
      <c r="H1553" t="s">
        <v>5169</v>
      </c>
      <c r="I1553" t="s">
        <v>248</v>
      </c>
      <c r="J1553" t="s">
        <v>249</v>
      </c>
      <c r="K1553" t="s">
        <v>250</v>
      </c>
      <c r="L1553" t="s">
        <v>251</v>
      </c>
      <c r="O1553" s="111">
        <v>45071</v>
      </c>
      <c r="P1553" t="s">
        <v>252</v>
      </c>
      <c r="Q1553" t="s">
        <v>253</v>
      </c>
      <c r="R1553" s="111">
        <v>45072</v>
      </c>
      <c r="W1553">
        <v>0</v>
      </c>
      <c r="X1553">
        <v>0</v>
      </c>
      <c r="Y1553">
        <v>198</v>
      </c>
      <c r="Z1553">
        <f t="shared" si="24"/>
        <v>198</v>
      </c>
    </row>
    <row r="1554" spans="1:26">
      <c r="A1554" t="s">
        <v>246</v>
      </c>
      <c r="B1554" t="s">
        <v>4971</v>
      </c>
      <c r="C1554" t="s">
        <v>4972</v>
      </c>
      <c r="D1554" t="s">
        <v>1691</v>
      </c>
      <c r="E1554" t="s">
        <v>1528</v>
      </c>
      <c r="F1554">
        <v>12530862</v>
      </c>
      <c r="G1554">
        <v>45071</v>
      </c>
      <c r="H1554" t="s">
        <v>5170</v>
      </c>
      <c r="I1554" t="s">
        <v>271</v>
      </c>
      <c r="J1554" t="s">
        <v>249</v>
      </c>
      <c r="K1554" t="s">
        <v>250</v>
      </c>
      <c r="L1554" t="s">
        <v>251</v>
      </c>
      <c r="O1554" s="111">
        <v>45071</v>
      </c>
      <c r="P1554" t="s">
        <v>252</v>
      </c>
      <c r="Q1554" t="s">
        <v>253</v>
      </c>
      <c r="R1554" s="111">
        <v>45071</v>
      </c>
      <c r="W1554">
        <v>0</v>
      </c>
      <c r="X1554">
        <v>0</v>
      </c>
      <c r="Y1554">
        <v>319</v>
      </c>
      <c r="Z1554">
        <f t="shared" si="24"/>
        <v>319</v>
      </c>
    </row>
    <row r="1555" spans="1:26">
      <c r="A1555" t="s">
        <v>246</v>
      </c>
      <c r="B1555" t="s">
        <v>4245</v>
      </c>
      <c r="C1555" t="s">
        <v>3293</v>
      </c>
      <c r="D1555" t="s">
        <v>1691</v>
      </c>
      <c r="E1555" t="s">
        <v>1528</v>
      </c>
      <c r="F1555">
        <v>12542970</v>
      </c>
      <c r="G1555">
        <v>45075</v>
      </c>
      <c r="H1555" t="s">
        <v>5171</v>
      </c>
      <c r="I1555" t="s">
        <v>271</v>
      </c>
      <c r="J1555" t="s">
        <v>249</v>
      </c>
      <c r="K1555" t="s">
        <v>250</v>
      </c>
      <c r="L1555" t="s">
        <v>251</v>
      </c>
      <c r="O1555" s="111">
        <v>45075</v>
      </c>
      <c r="P1555" t="s">
        <v>252</v>
      </c>
      <c r="Q1555" t="s">
        <v>257</v>
      </c>
      <c r="R1555" s="111">
        <v>45075</v>
      </c>
      <c r="W1555">
        <v>0</v>
      </c>
      <c r="X1555">
        <v>0</v>
      </c>
      <c r="Y1555">
        <v>0</v>
      </c>
      <c r="Z1555">
        <f t="shared" si="24"/>
        <v>0</v>
      </c>
    </row>
    <row r="1556" spans="1:26">
      <c r="A1556" t="s">
        <v>246</v>
      </c>
      <c r="B1556" t="s">
        <v>4245</v>
      </c>
      <c r="C1556" t="s">
        <v>3293</v>
      </c>
      <c r="D1556" t="s">
        <v>1691</v>
      </c>
      <c r="E1556" t="s">
        <v>1528</v>
      </c>
      <c r="F1556">
        <v>11762081</v>
      </c>
      <c r="G1556">
        <v>45076</v>
      </c>
      <c r="H1556" t="s">
        <v>5172</v>
      </c>
      <c r="I1556" t="s">
        <v>271</v>
      </c>
      <c r="J1556" t="s">
        <v>249</v>
      </c>
      <c r="K1556" t="s">
        <v>250</v>
      </c>
      <c r="L1556" t="s">
        <v>251</v>
      </c>
      <c r="O1556" s="111">
        <v>45076</v>
      </c>
      <c r="P1556" t="s">
        <v>252</v>
      </c>
      <c r="Q1556" t="s">
        <v>282</v>
      </c>
      <c r="R1556" s="111">
        <v>45077</v>
      </c>
      <c r="W1556">
        <v>0</v>
      </c>
      <c r="X1556">
        <v>0</v>
      </c>
      <c r="Y1556">
        <v>0</v>
      </c>
      <c r="Z1556">
        <f t="shared" si="24"/>
        <v>0</v>
      </c>
    </row>
    <row r="1557" spans="1:26">
      <c r="A1557" t="s">
        <v>246</v>
      </c>
      <c r="B1557" t="s">
        <v>5158</v>
      </c>
      <c r="C1557" t="s">
        <v>5159</v>
      </c>
      <c r="D1557" t="s">
        <v>1691</v>
      </c>
      <c r="E1557" t="s">
        <v>1528</v>
      </c>
      <c r="F1557">
        <v>11181691</v>
      </c>
      <c r="G1557">
        <v>45077</v>
      </c>
      <c r="H1557" t="s">
        <v>5173</v>
      </c>
      <c r="I1557" t="s">
        <v>248</v>
      </c>
      <c r="J1557" t="s">
        <v>249</v>
      </c>
      <c r="K1557" t="s">
        <v>250</v>
      </c>
      <c r="L1557" t="s">
        <v>251</v>
      </c>
      <c r="O1557" s="111">
        <v>45077</v>
      </c>
      <c r="P1557" t="s">
        <v>252</v>
      </c>
      <c r="Q1557" t="s">
        <v>1406</v>
      </c>
      <c r="R1557" s="111"/>
      <c r="W1557">
        <v>0</v>
      </c>
      <c r="X1557">
        <v>0</v>
      </c>
      <c r="Y1557">
        <v>0</v>
      </c>
      <c r="Z1557">
        <f t="shared" si="24"/>
        <v>0</v>
      </c>
    </row>
    <row r="1558" spans="1:26">
      <c r="A1558" t="s">
        <v>246</v>
      </c>
      <c r="B1558" t="s">
        <v>4971</v>
      </c>
      <c r="C1558" t="s">
        <v>4972</v>
      </c>
      <c r="D1558" t="s">
        <v>1691</v>
      </c>
      <c r="E1558" t="s">
        <v>1528</v>
      </c>
      <c r="F1558">
        <v>10221090</v>
      </c>
      <c r="G1558">
        <v>45077</v>
      </c>
      <c r="H1558" t="s">
        <v>5174</v>
      </c>
      <c r="I1558" t="s">
        <v>271</v>
      </c>
      <c r="J1558" t="s">
        <v>249</v>
      </c>
      <c r="K1558" t="s">
        <v>250</v>
      </c>
      <c r="O1558" s="111">
        <v>45077</v>
      </c>
      <c r="P1558" t="s">
        <v>252</v>
      </c>
      <c r="Q1558" t="s">
        <v>253</v>
      </c>
      <c r="R1558" s="111">
        <v>45077</v>
      </c>
      <c r="W1558">
        <v>143</v>
      </c>
      <c r="X1558">
        <v>0</v>
      </c>
      <c r="Y1558">
        <v>25</v>
      </c>
      <c r="Z1558">
        <f t="shared" si="24"/>
        <v>168</v>
      </c>
    </row>
    <row r="1559" spans="1:26">
      <c r="A1559" t="s">
        <v>246</v>
      </c>
      <c r="B1559" t="s">
        <v>5142</v>
      </c>
      <c r="C1559" t="s">
        <v>5143</v>
      </c>
      <c r="D1559" t="s">
        <v>1691</v>
      </c>
      <c r="E1559" t="s">
        <v>1528</v>
      </c>
      <c r="F1559">
        <v>12559012</v>
      </c>
      <c r="G1559">
        <v>45077</v>
      </c>
      <c r="H1559" t="s">
        <v>5175</v>
      </c>
      <c r="I1559" t="s">
        <v>248</v>
      </c>
      <c r="J1559" t="s">
        <v>249</v>
      </c>
      <c r="K1559" t="s">
        <v>250</v>
      </c>
      <c r="L1559" t="s">
        <v>251</v>
      </c>
      <c r="O1559" s="111">
        <v>45077</v>
      </c>
      <c r="P1559" t="s">
        <v>252</v>
      </c>
      <c r="Q1559" t="s">
        <v>1406</v>
      </c>
      <c r="R1559" s="111"/>
      <c r="W1559">
        <v>0</v>
      </c>
      <c r="X1559">
        <v>0</v>
      </c>
      <c r="Y1559">
        <v>0</v>
      </c>
      <c r="Z1559">
        <f t="shared" si="24"/>
        <v>0</v>
      </c>
    </row>
    <row r="1560" spans="1:26">
      <c r="A1560" t="s">
        <v>246</v>
      </c>
      <c r="B1560" t="s">
        <v>4263</v>
      </c>
      <c r="C1560" t="s">
        <v>3863</v>
      </c>
      <c r="D1560" t="s">
        <v>45</v>
      </c>
      <c r="E1560" t="s">
        <v>46</v>
      </c>
      <c r="F1560">
        <v>12275505</v>
      </c>
      <c r="G1560">
        <v>45009</v>
      </c>
      <c r="H1560" t="s">
        <v>3866</v>
      </c>
      <c r="I1560" t="s">
        <v>248</v>
      </c>
      <c r="J1560" t="s">
        <v>249</v>
      </c>
      <c r="K1560" t="s">
        <v>268</v>
      </c>
      <c r="L1560" t="s">
        <v>251</v>
      </c>
      <c r="O1560" s="111">
        <v>45009</v>
      </c>
      <c r="P1560" t="s">
        <v>252</v>
      </c>
      <c r="Q1560" t="s">
        <v>253</v>
      </c>
      <c r="R1560" s="111">
        <v>45022</v>
      </c>
      <c r="W1560">
        <v>0</v>
      </c>
      <c r="X1560">
        <v>4435.4799999999996</v>
      </c>
      <c r="Y1560">
        <v>6837.82</v>
      </c>
      <c r="Z1560">
        <f t="shared" si="24"/>
        <v>11273.3</v>
      </c>
    </row>
    <row r="1561" spans="1:26">
      <c r="A1561" t="s">
        <v>246</v>
      </c>
      <c r="B1561">
        <v>70134029666</v>
      </c>
      <c r="C1561" t="s">
        <v>3861</v>
      </c>
      <c r="D1561" t="s">
        <v>45</v>
      </c>
      <c r="E1561" t="s">
        <v>46</v>
      </c>
      <c r="F1561">
        <v>12141895</v>
      </c>
      <c r="G1561">
        <v>45009</v>
      </c>
      <c r="H1561" t="s">
        <v>3865</v>
      </c>
      <c r="I1561" t="s">
        <v>255</v>
      </c>
      <c r="J1561" t="s">
        <v>249</v>
      </c>
      <c r="K1561" t="s">
        <v>250</v>
      </c>
      <c r="L1561" t="s">
        <v>251</v>
      </c>
      <c r="O1561" s="111">
        <v>45009</v>
      </c>
      <c r="P1561" t="s">
        <v>252</v>
      </c>
      <c r="Q1561" t="s">
        <v>253</v>
      </c>
      <c r="R1561" s="111">
        <v>45012</v>
      </c>
      <c r="W1561">
        <v>728</v>
      </c>
      <c r="X1561">
        <v>7745</v>
      </c>
      <c r="Y1561">
        <v>7556.5</v>
      </c>
      <c r="Z1561">
        <f t="shared" si="24"/>
        <v>16029.5</v>
      </c>
    </row>
    <row r="1562" spans="1:26">
      <c r="A1562" t="s">
        <v>246</v>
      </c>
      <c r="B1562" t="s">
        <v>4263</v>
      </c>
      <c r="C1562" t="s">
        <v>3863</v>
      </c>
      <c r="D1562" t="s">
        <v>45</v>
      </c>
      <c r="E1562" t="s">
        <v>46</v>
      </c>
      <c r="F1562">
        <v>11671042</v>
      </c>
      <c r="G1562">
        <v>45009</v>
      </c>
      <c r="H1562" t="s">
        <v>3864</v>
      </c>
      <c r="I1562" t="s">
        <v>255</v>
      </c>
      <c r="J1562" t="s">
        <v>249</v>
      </c>
      <c r="K1562" t="s">
        <v>268</v>
      </c>
      <c r="L1562" t="s">
        <v>251</v>
      </c>
      <c r="O1562" s="111">
        <v>45009</v>
      </c>
      <c r="P1562" t="s">
        <v>252</v>
      </c>
      <c r="Q1562" t="s">
        <v>253</v>
      </c>
      <c r="R1562" s="111">
        <v>45012</v>
      </c>
      <c r="W1562">
        <v>650.29999999999995</v>
      </c>
      <c r="X1562">
        <v>7506.16</v>
      </c>
      <c r="Y1562">
        <v>6815.3</v>
      </c>
      <c r="Z1562">
        <f t="shared" si="24"/>
        <v>14971.76</v>
      </c>
    </row>
    <row r="1563" spans="1:26">
      <c r="A1563" t="s">
        <v>246</v>
      </c>
      <c r="B1563">
        <v>70134029666</v>
      </c>
      <c r="C1563" t="s">
        <v>3861</v>
      </c>
      <c r="D1563" t="s">
        <v>45</v>
      </c>
      <c r="E1563" t="s">
        <v>46</v>
      </c>
      <c r="F1563">
        <v>5360398</v>
      </c>
      <c r="G1563">
        <v>45012</v>
      </c>
      <c r="H1563" t="s">
        <v>3862</v>
      </c>
      <c r="I1563" t="s">
        <v>255</v>
      </c>
      <c r="J1563" t="s">
        <v>249</v>
      </c>
      <c r="K1563" t="s">
        <v>250</v>
      </c>
      <c r="L1563" t="s">
        <v>251</v>
      </c>
      <c r="O1563" s="111">
        <v>45012</v>
      </c>
      <c r="P1563" t="s">
        <v>252</v>
      </c>
      <c r="Q1563" t="s">
        <v>253</v>
      </c>
      <c r="R1563" s="111">
        <v>45026</v>
      </c>
      <c r="W1563">
        <v>0</v>
      </c>
      <c r="X1563">
        <v>10434.59</v>
      </c>
      <c r="Y1563">
        <v>14241</v>
      </c>
      <c r="Z1563">
        <f t="shared" si="24"/>
        <v>24675.59</v>
      </c>
    </row>
    <row r="1564" spans="1:26">
      <c r="A1564" t="s">
        <v>246</v>
      </c>
      <c r="B1564" t="s">
        <v>4263</v>
      </c>
      <c r="C1564" t="s">
        <v>3863</v>
      </c>
      <c r="D1564" t="s">
        <v>45</v>
      </c>
      <c r="E1564" t="s">
        <v>46</v>
      </c>
      <c r="F1564">
        <v>12296751</v>
      </c>
      <c r="G1564">
        <v>45014</v>
      </c>
      <c r="H1564" t="s">
        <v>3868</v>
      </c>
      <c r="I1564" t="s">
        <v>255</v>
      </c>
      <c r="J1564" t="s">
        <v>249</v>
      </c>
      <c r="K1564" t="s">
        <v>250</v>
      </c>
      <c r="L1564" t="s">
        <v>251</v>
      </c>
      <c r="O1564" s="111">
        <v>45014</v>
      </c>
      <c r="P1564" t="s">
        <v>252</v>
      </c>
      <c r="Q1564" t="s">
        <v>253</v>
      </c>
      <c r="R1564" s="111">
        <v>45016</v>
      </c>
      <c r="W1564">
        <v>10</v>
      </c>
      <c r="X1564">
        <v>387.2</v>
      </c>
      <c r="Y1564">
        <v>592</v>
      </c>
      <c r="Z1564">
        <f t="shared" si="24"/>
        <v>989.2</v>
      </c>
    </row>
    <row r="1565" spans="1:26">
      <c r="A1565" t="s">
        <v>246</v>
      </c>
      <c r="B1565" t="s">
        <v>4263</v>
      </c>
      <c r="C1565" t="s">
        <v>3863</v>
      </c>
      <c r="D1565" t="s">
        <v>45</v>
      </c>
      <c r="E1565" t="s">
        <v>46</v>
      </c>
      <c r="F1565">
        <v>12333900</v>
      </c>
      <c r="G1565">
        <v>45021</v>
      </c>
      <c r="H1565" t="s">
        <v>4685</v>
      </c>
      <c r="I1565" t="s">
        <v>260</v>
      </c>
      <c r="L1565" t="s">
        <v>251</v>
      </c>
      <c r="O1565" s="111">
        <v>45021</v>
      </c>
      <c r="P1565" t="s">
        <v>252</v>
      </c>
      <c r="Q1565" t="s">
        <v>263</v>
      </c>
      <c r="R1565" s="111">
        <v>45022</v>
      </c>
      <c r="W1565">
        <v>0</v>
      </c>
      <c r="X1565">
        <v>2</v>
      </c>
      <c r="Y1565">
        <v>0</v>
      </c>
      <c r="Z1565">
        <f t="shared" si="24"/>
        <v>2</v>
      </c>
    </row>
    <row r="1566" spans="1:26">
      <c r="A1566" t="s">
        <v>246</v>
      </c>
      <c r="B1566" t="s">
        <v>4263</v>
      </c>
      <c r="C1566" t="s">
        <v>3863</v>
      </c>
      <c r="D1566" t="s">
        <v>45</v>
      </c>
      <c r="E1566" t="s">
        <v>46</v>
      </c>
      <c r="F1566">
        <v>12347451</v>
      </c>
      <c r="G1566">
        <v>45027</v>
      </c>
      <c r="H1566" t="s">
        <v>4686</v>
      </c>
      <c r="I1566" t="s">
        <v>255</v>
      </c>
      <c r="J1566" t="s">
        <v>249</v>
      </c>
      <c r="K1566" t="s">
        <v>250</v>
      </c>
      <c r="L1566" t="s">
        <v>251</v>
      </c>
      <c r="O1566" s="111">
        <v>45027</v>
      </c>
      <c r="P1566" t="s">
        <v>252</v>
      </c>
      <c r="Q1566" t="s">
        <v>253</v>
      </c>
      <c r="R1566" s="111">
        <v>45028</v>
      </c>
      <c r="W1566">
        <v>0</v>
      </c>
      <c r="X1566">
        <v>5238.5</v>
      </c>
      <c r="Y1566">
        <v>6563.25</v>
      </c>
      <c r="Z1566">
        <f t="shared" si="24"/>
        <v>11801.75</v>
      </c>
    </row>
    <row r="1567" spans="1:26">
      <c r="A1567" t="s">
        <v>246</v>
      </c>
      <c r="B1567">
        <v>70134029666</v>
      </c>
      <c r="C1567" t="s">
        <v>3861</v>
      </c>
      <c r="D1567" t="s">
        <v>45</v>
      </c>
      <c r="E1567" t="s">
        <v>46</v>
      </c>
      <c r="F1567">
        <v>12352985</v>
      </c>
      <c r="G1567">
        <v>45027</v>
      </c>
      <c r="H1567" t="s">
        <v>4687</v>
      </c>
      <c r="I1567" t="s">
        <v>255</v>
      </c>
      <c r="J1567" t="s">
        <v>249</v>
      </c>
      <c r="K1567" t="s">
        <v>250</v>
      </c>
      <c r="L1567" t="s">
        <v>251</v>
      </c>
      <c r="O1567" s="111">
        <v>45027</v>
      </c>
      <c r="P1567" t="s">
        <v>252</v>
      </c>
      <c r="Q1567" t="s">
        <v>253</v>
      </c>
      <c r="R1567" s="111">
        <v>45027</v>
      </c>
      <c r="W1567">
        <v>0</v>
      </c>
      <c r="X1567">
        <v>2827.62</v>
      </c>
      <c r="Y1567">
        <v>2018.57</v>
      </c>
      <c r="Z1567">
        <f t="shared" si="24"/>
        <v>4846.1899999999996</v>
      </c>
    </row>
    <row r="1568" spans="1:26">
      <c r="A1568" t="s">
        <v>246</v>
      </c>
      <c r="B1568" t="s">
        <v>4263</v>
      </c>
      <c r="C1568" t="s">
        <v>3863</v>
      </c>
      <c r="D1568" t="s">
        <v>45</v>
      </c>
      <c r="E1568" t="s">
        <v>46</v>
      </c>
      <c r="F1568">
        <v>12362517</v>
      </c>
      <c r="G1568">
        <v>45029</v>
      </c>
      <c r="H1568" t="s">
        <v>4688</v>
      </c>
      <c r="I1568" t="s">
        <v>260</v>
      </c>
      <c r="L1568" t="s">
        <v>251</v>
      </c>
      <c r="O1568" s="111">
        <v>45029</v>
      </c>
      <c r="P1568" t="s">
        <v>252</v>
      </c>
      <c r="Q1568" t="s">
        <v>263</v>
      </c>
      <c r="R1568" s="111">
        <v>45033</v>
      </c>
      <c r="W1568">
        <v>0</v>
      </c>
      <c r="X1568">
        <v>120</v>
      </c>
      <c r="Y1568">
        <v>0</v>
      </c>
      <c r="Z1568">
        <f t="shared" si="24"/>
        <v>120</v>
      </c>
    </row>
    <row r="1569" spans="1:26">
      <c r="A1569" t="s">
        <v>246</v>
      </c>
      <c r="B1569" t="s">
        <v>4263</v>
      </c>
      <c r="C1569" t="s">
        <v>3863</v>
      </c>
      <c r="D1569" t="s">
        <v>45</v>
      </c>
      <c r="E1569" t="s">
        <v>46</v>
      </c>
      <c r="F1569">
        <v>12372163</v>
      </c>
      <c r="G1569">
        <v>45031</v>
      </c>
      <c r="H1569" t="s">
        <v>4689</v>
      </c>
      <c r="I1569" t="s">
        <v>260</v>
      </c>
      <c r="L1569" t="s">
        <v>251</v>
      </c>
      <c r="O1569" s="111">
        <v>45031</v>
      </c>
      <c r="P1569" t="s">
        <v>252</v>
      </c>
      <c r="Q1569" t="s">
        <v>263</v>
      </c>
      <c r="R1569" s="111"/>
      <c r="W1569">
        <v>0</v>
      </c>
      <c r="X1569">
        <v>0</v>
      </c>
      <c r="Y1569">
        <v>0</v>
      </c>
      <c r="Z1569">
        <f t="shared" si="24"/>
        <v>0</v>
      </c>
    </row>
    <row r="1570" spans="1:26">
      <c r="A1570" t="s">
        <v>246</v>
      </c>
      <c r="B1570">
        <v>70134029666</v>
      </c>
      <c r="C1570" t="s">
        <v>3861</v>
      </c>
      <c r="D1570" t="s">
        <v>45</v>
      </c>
      <c r="E1570" t="s">
        <v>46</v>
      </c>
      <c r="F1570">
        <v>12378893</v>
      </c>
      <c r="G1570">
        <v>45034</v>
      </c>
      <c r="H1570" t="s">
        <v>4690</v>
      </c>
      <c r="I1570" t="s">
        <v>255</v>
      </c>
      <c r="J1570" t="s">
        <v>249</v>
      </c>
      <c r="K1570" t="s">
        <v>250</v>
      </c>
      <c r="L1570" t="s">
        <v>251</v>
      </c>
      <c r="O1570" s="111">
        <v>45034</v>
      </c>
      <c r="P1570" t="s">
        <v>252</v>
      </c>
      <c r="Q1570" t="s">
        <v>253</v>
      </c>
      <c r="R1570" s="111">
        <v>45036</v>
      </c>
      <c r="W1570">
        <v>0</v>
      </c>
      <c r="X1570">
        <v>986</v>
      </c>
      <c r="Y1570">
        <v>2843.05</v>
      </c>
      <c r="Z1570">
        <f t="shared" si="24"/>
        <v>3829.05</v>
      </c>
    </row>
    <row r="1571" spans="1:26">
      <c r="A1571" t="s">
        <v>246</v>
      </c>
      <c r="B1571" t="s">
        <v>4263</v>
      </c>
      <c r="C1571" t="s">
        <v>3863</v>
      </c>
      <c r="D1571" t="s">
        <v>45</v>
      </c>
      <c r="E1571" t="s">
        <v>46</v>
      </c>
      <c r="F1571">
        <v>12435079</v>
      </c>
      <c r="G1571">
        <v>45048</v>
      </c>
      <c r="H1571" t="s">
        <v>5176</v>
      </c>
      <c r="I1571" t="s">
        <v>255</v>
      </c>
      <c r="J1571" t="s">
        <v>249</v>
      </c>
      <c r="K1571" t="s">
        <v>268</v>
      </c>
      <c r="L1571" t="s">
        <v>251</v>
      </c>
      <c r="O1571" s="111">
        <v>45048</v>
      </c>
      <c r="P1571" t="s">
        <v>252</v>
      </c>
      <c r="Q1571" t="s">
        <v>253</v>
      </c>
      <c r="R1571" s="111">
        <v>45049</v>
      </c>
      <c r="W1571">
        <v>0</v>
      </c>
      <c r="X1571">
        <v>0</v>
      </c>
      <c r="Y1571">
        <v>681.9</v>
      </c>
      <c r="Z1571">
        <f t="shared" si="24"/>
        <v>681.9</v>
      </c>
    </row>
    <row r="1572" spans="1:26">
      <c r="A1572" t="s">
        <v>246</v>
      </c>
      <c r="B1572">
        <v>70134029666</v>
      </c>
      <c r="C1572" t="s">
        <v>3861</v>
      </c>
      <c r="D1572" t="s">
        <v>45</v>
      </c>
      <c r="E1572" t="s">
        <v>46</v>
      </c>
      <c r="F1572">
        <v>11717956</v>
      </c>
      <c r="G1572">
        <v>45049</v>
      </c>
      <c r="H1572" t="s">
        <v>5177</v>
      </c>
      <c r="I1572" t="s">
        <v>255</v>
      </c>
      <c r="J1572" t="s">
        <v>249</v>
      </c>
      <c r="K1572" t="s">
        <v>250</v>
      </c>
      <c r="L1572" t="s">
        <v>251</v>
      </c>
      <c r="O1572" s="111">
        <v>45050</v>
      </c>
      <c r="P1572" t="s">
        <v>252</v>
      </c>
      <c r="Q1572" t="s">
        <v>253</v>
      </c>
      <c r="R1572" s="111">
        <v>45051</v>
      </c>
      <c r="W1572">
        <v>0</v>
      </c>
      <c r="X1572">
        <v>0</v>
      </c>
      <c r="Y1572">
        <v>1512.08</v>
      </c>
      <c r="Z1572">
        <f t="shared" si="24"/>
        <v>1512.08</v>
      </c>
    </row>
    <row r="1573" spans="1:26">
      <c r="A1573" t="s">
        <v>246</v>
      </c>
      <c r="B1573">
        <v>70134029666</v>
      </c>
      <c r="C1573" t="s">
        <v>3861</v>
      </c>
      <c r="D1573" t="s">
        <v>45</v>
      </c>
      <c r="E1573" t="s">
        <v>46</v>
      </c>
      <c r="F1573">
        <v>12395324</v>
      </c>
      <c r="G1573">
        <v>45052</v>
      </c>
      <c r="H1573" t="s">
        <v>5178</v>
      </c>
      <c r="I1573" t="s">
        <v>255</v>
      </c>
      <c r="J1573" t="s">
        <v>249</v>
      </c>
      <c r="K1573" t="s">
        <v>250</v>
      </c>
      <c r="L1573" t="s">
        <v>251</v>
      </c>
      <c r="O1573" s="111">
        <v>45054</v>
      </c>
      <c r="P1573" t="s">
        <v>252</v>
      </c>
      <c r="Q1573" t="s">
        <v>253</v>
      </c>
      <c r="R1573" s="111">
        <v>45056</v>
      </c>
      <c r="W1573">
        <v>0</v>
      </c>
      <c r="X1573">
        <v>0</v>
      </c>
      <c r="Y1573">
        <v>62</v>
      </c>
      <c r="Z1573">
        <f t="shared" si="24"/>
        <v>62</v>
      </c>
    </row>
    <row r="1574" spans="1:26">
      <c r="A1574" t="s">
        <v>246</v>
      </c>
      <c r="B1574" t="s">
        <v>4263</v>
      </c>
      <c r="C1574" t="s">
        <v>3863</v>
      </c>
      <c r="D1574" t="s">
        <v>45</v>
      </c>
      <c r="E1574" t="s">
        <v>46</v>
      </c>
      <c r="F1574">
        <v>12456650</v>
      </c>
      <c r="G1574">
        <v>45052</v>
      </c>
      <c r="H1574" t="s">
        <v>5179</v>
      </c>
      <c r="I1574" t="s">
        <v>260</v>
      </c>
      <c r="L1574" t="s">
        <v>251</v>
      </c>
      <c r="O1574" s="111">
        <v>45052</v>
      </c>
      <c r="P1574" t="s">
        <v>252</v>
      </c>
      <c r="Q1574" t="s">
        <v>263</v>
      </c>
      <c r="R1574" s="111"/>
      <c r="W1574">
        <v>0</v>
      </c>
      <c r="X1574">
        <v>0</v>
      </c>
      <c r="Y1574">
        <v>0</v>
      </c>
      <c r="Z1574">
        <f t="shared" si="24"/>
        <v>0</v>
      </c>
    </row>
    <row r="1575" spans="1:26">
      <c r="A1575" t="s">
        <v>246</v>
      </c>
      <c r="B1575">
        <v>70134029666</v>
      </c>
      <c r="C1575" t="s">
        <v>3861</v>
      </c>
      <c r="D1575" t="s">
        <v>45</v>
      </c>
      <c r="E1575" t="s">
        <v>46</v>
      </c>
      <c r="F1575">
        <v>11804567</v>
      </c>
      <c r="G1575">
        <v>45052</v>
      </c>
      <c r="H1575" t="s">
        <v>5180</v>
      </c>
      <c r="I1575" t="s">
        <v>255</v>
      </c>
      <c r="J1575" t="s">
        <v>249</v>
      </c>
      <c r="K1575" t="s">
        <v>250</v>
      </c>
      <c r="L1575" t="s">
        <v>251</v>
      </c>
      <c r="O1575" s="111">
        <v>45052</v>
      </c>
      <c r="P1575" t="s">
        <v>252</v>
      </c>
      <c r="Q1575" t="s">
        <v>253</v>
      </c>
      <c r="R1575" s="111">
        <v>45054</v>
      </c>
      <c r="W1575">
        <v>0</v>
      </c>
      <c r="X1575">
        <v>0</v>
      </c>
      <c r="Y1575">
        <v>3813.5</v>
      </c>
      <c r="Z1575">
        <f t="shared" si="24"/>
        <v>3813.5</v>
      </c>
    </row>
    <row r="1576" spans="1:26">
      <c r="A1576" t="s">
        <v>246</v>
      </c>
      <c r="B1576" t="s">
        <v>4263</v>
      </c>
      <c r="C1576" t="s">
        <v>3863</v>
      </c>
      <c r="D1576" t="s">
        <v>45</v>
      </c>
      <c r="E1576" t="s">
        <v>46</v>
      </c>
      <c r="F1576">
        <v>12458476</v>
      </c>
      <c r="G1576">
        <v>45055</v>
      </c>
      <c r="H1576" t="s">
        <v>5181</v>
      </c>
      <c r="I1576" t="s">
        <v>260</v>
      </c>
      <c r="L1576" t="s">
        <v>251</v>
      </c>
      <c r="O1576" s="111">
        <v>45056</v>
      </c>
      <c r="P1576" t="s">
        <v>252</v>
      </c>
      <c r="Q1576" t="s">
        <v>263</v>
      </c>
      <c r="R1576" s="111"/>
      <c r="W1576">
        <v>0</v>
      </c>
      <c r="X1576">
        <v>0</v>
      </c>
      <c r="Y1576">
        <v>0</v>
      </c>
      <c r="Z1576">
        <f t="shared" si="24"/>
        <v>0</v>
      </c>
    </row>
    <row r="1577" spans="1:26">
      <c r="A1577" t="s">
        <v>246</v>
      </c>
      <c r="B1577">
        <v>70134029666</v>
      </c>
      <c r="C1577" t="s">
        <v>3861</v>
      </c>
      <c r="D1577" t="s">
        <v>45</v>
      </c>
      <c r="E1577" t="s">
        <v>46</v>
      </c>
      <c r="F1577">
        <v>12462617</v>
      </c>
      <c r="G1577">
        <v>45056</v>
      </c>
      <c r="H1577" t="s">
        <v>5182</v>
      </c>
      <c r="I1577" t="s">
        <v>255</v>
      </c>
      <c r="J1577" t="s">
        <v>249</v>
      </c>
      <c r="K1577" t="s">
        <v>250</v>
      </c>
      <c r="L1577" t="s">
        <v>251</v>
      </c>
      <c r="O1577" s="111">
        <v>45056</v>
      </c>
      <c r="P1577" t="s">
        <v>252</v>
      </c>
      <c r="Q1577" t="s">
        <v>253</v>
      </c>
      <c r="R1577" s="111">
        <v>45058</v>
      </c>
      <c r="W1577">
        <v>0</v>
      </c>
      <c r="X1577">
        <v>0</v>
      </c>
      <c r="Y1577">
        <v>249</v>
      </c>
      <c r="Z1577">
        <f t="shared" si="24"/>
        <v>249</v>
      </c>
    </row>
    <row r="1578" spans="1:26">
      <c r="A1578" t="s">
        <v>246</v>
      </c>
      <c r="B1578" t="s">
        <v>4263</v>
      </c>
      <c r="C1578" t="s">
        <v>3863</v>
      </c>
      <c r="D1578" t="s">
        <v>45</v>
      </c>
      <c r="E1578" t="s">
        <v>46</v>
      </c>
      <c r="F1578">
        <v>12491237</v>
      </c>
      <c r="G1578">
        <v>45062</v>
      </c>
      <c r="H1578" t="s">
        <v>5183</v>
      </c>
      <c r="I1578" t="s">
        <v>255</v>
      </c>
      <c r="J1578" t="s">
        <v>249</v>
      </c>
      <c r="K1578" t="s">
        <v>250</v>
      </c>
      <c r="L1578" t="s">
        <v>251</v>
      </c>
      <c r="O1578" s="111">
        <v>45062</v>
      </c>
      <c r="P1578" t="s">
        <v>252</v>
      </c>
      <c r="Q1578" t="s">
        <v>253</v>
      </c>
      <c r="R1578" s="111">
        <v>45068</v>
      </c>
      <c r="W1578">
        <v>0</v>
      </c>
      <c r="X1578">
        <v>0</v>
      </c>
      <c r="Y1578">
        <v>192.67</v>
      </c>
      <c r="Z1578">
        <f t="shared" si="24"/>
        <v>192.67</v>
      </c>
    </row>
    <row r="1579" spans="1:26">
      <c r="A1579" t="s">
        <v>246</v>
      </c>
      <c r="B1579">
        <v>70134029666</v>
      </c>
      <c r="C1579" t="s">
        <v>3861</v>
      </c>
      <c r="D1579" t="s">
        <v>45</v>
      </c>
      <c r="E1579" t="s">
        <v>46</v>
      </c>
      <c r="F1579">
        <v>12491324</v>
      </c>
      <c r="G1579">
        <v>45062</v>
      </c>
      <c r="H1579" t="s">
        <v>5184</v>
      </c>
      <c r="I1579" t="s">
        <v>255</v>
      </c>
      <c r="J1579" t="s">
        <v>249</v>
      </c>
      <c r="K1579" t="s">
        <v>250</v>
      </c>
      <c r="L1579" t="s">
        <v>251</v>
      </c>
      <c r="O1579" s="111">
        <v>45062</v>
      </c>
      <c r="P1579" t="s">
        <v>252</v>
      </c>
      <c r="Q1579" t="s">
        <v>253</v>
      </c>
      <c r="R1579" s="111">
        <v>45068</v>
      </c>
      <c r="W1579">
        <v>0</v>
      </c>
      <c r="X1579">
        <v>0</v>
      </c>
      <c r="Y1579">
        <v>403.25</v>
      </c>
      <c r="Z1579">
        <f t="shared" si="24"/>
        <v>403.25</v>
      </c>
    </row>
    <row r="1580" spans="1:26">
      <c r="A1580" t="s">
        <v>246</v>
      </c>
      <c r="B1580">
        <v>70134029666</v>
      </c>
      <c r="C1580" t="s">
        <v>3861</v>
      </c>
      <c r="D1580" t="s">
        <v>45</v>
      </c>
      <c r="E1580" t="s">
        <v>46</v>
      </c>
      <c r="F1580">
        <v>12502504</v>
      </c>
      <c r="G1580">
        <v>45064</v>
      </c>
      <c r="H1580" t="s">
        <v>5185</v>
      </c>
      <c r="I1580" t="s">
        <v>255</v>
      </c>
      <c r="J1580" t="s">
        <v>249</v>
      </c>
      <c r="K1580" t="s">
        <v>250</v>
      </c>
      <c r="L1580" t="s">
        <v>251</v>
      </c>
      <c r="O1580" s="111">
        <v>45064</v>
      </c>
      <c r="P1580" t="s">
        <v>252</v>
      </c>
      <c r="Q1580" t="s">
        <v>253</v>
      </c>
      <c r="R1580" s="111">
        <v>45069</v>
      </c>
      <c r="W1580">
        <v>0</v>
      </c>
      <c r="X1580">
        <v>0</v>
      </c>
      <c r="Y1580">
        <v>2763.97</v>
      </c>
      <c r="Z1580">
        <f t="shared" si="24"/>
        <v>2763.97</v>
      </c>
    </row>
    <row r="1581" spans="1:26">
      <c r="A1581" t="s">
        <v>246</v>
      </c>
      <c r="B1581" t="s">
        <v>4263</v>
      </c>
      <c r="C1581" t="s">
        <v>3863</v>
      </c>
      <c r="D1581" t="s">
        <v>45</v>
      </c>
      <c r="E1581" t="s">
        <v>46</v>
      </c>
      <c r="F1581">
        <v>7877863</v>
      </c>
      <c r="G1581">
        <v>45065</v>
      </c>
      <c r="H1581" t="s">
        <v>5186</v>
      </c>
      <c r="I1581" t="s">
        <v>255</v>
      </c>
      <c r="J1581" t="s">
        <v>249</v>
      </c>
      <c r="K1581" t="s">
        <v>250</v>
      </c>
      <c r="O1581" s="111">
        <v>45065</v>
      </c>
      <c r="P1581" t="s">
        <v>252</v>
      </c>
      <c r="Q1581" t="s">
        <v>253</v>
      </c>
      <c r="R1581" s="111">
        <v>45069</v>
      </c>
      <c r="W1581">
        <v>0</v>
      </c>
      <c r="X1581">
        <v>0</v>
      </c>
      <c r="Y1581">
        <v>3701.44</v>
      </c>
      <c r="Z1581">
        <f t="shared" si="24"/>
        <v>3701.44</v>
      </c>
    </row>
    <row r="1582" spans="1:26">
      <c r="A1582" t="s">
        <v>246</v>
      </c>
      <c r="B1582" t="s">
        <v>4263</v>
      </c>
      <c r="C1582" t="s">
        <v>3863</v>
      </c>
      <c r="D1582" t="s">
        <v>45</v>
      </c>
      <c r="E1582" t="s">
        <v>46</v>
      </c>
      <c r="F1582">
        <v>9204951</v>
      </c>
      <c r="G1582">
        <v>45066</v>
      </c>
      <c r="H1582" t="s">
        <v>5187</v>
      </c>
      <c r="I1582" t="s">
        <v>248</v>
      </c>
      <c r="J1582" t="s">
        <v>249</v>
      </c>
      <c r="K1582" t="s">
        <v>250</v>
      </c>
      <c r="L1582" t="s">
        <v>251</v>
      </c>
      <c r="O1582" s="111">
        <v>45066</v>
      </c>
      <c r="P1582" t="s">
        <v>252</v>
      </c>
      <c r="Q1582" t="s">
        <v>282</v>
      </c>
      <c r="R1582" s="111">
        <v>45070</v>
      </c>
      <c r="W1582">
        <v>0</v>
      </c>
      <c r="X1582">
        <v>0</v>
      </c>
      <c r="Y1582">
        <v>0.3</v>
      </c>
      <c r="Z1582">
        <f t="shared" si="24"/>
        <v>0.3</v>
      </c>
    </row>
    <row r="1583" spans="1:26">
      <c r="A1583" t="s">
        <v>246</v>
      </c>
      <c r="B1583" t="s">
        <v>4263</v>
      </c>
      <c r="C1583" t="s">
        <v>3863</v>
      </c>
      <c r="D1583" t="s">
        <v>45</v>
      </c>
      <c r="E1583" t="s">
        <v>46</v>
      </c>
      <c r="F1583">
        <v>12520933</v>
      </c>
      <c r="G1583">
        <v>45070</v>
      </c>
      <c r="H1583" t="s">
        <v>5188</v>
      </c>
      <c r="I1583" t="s">
        <v>271</v>
      </c>
      <c r="J1583" t="s">
        <v>249</v>
      </c>
      <c r="K1583" t="s">
        <v>250</v>
      </c>
      <c r="L1583" t="s">
        <v>251</v>
      </c>
      <c r="O1583" s="111">
        <v>45070</v>
      </c>
      <c r="P1583" t="s">
        <v>252</v>
      </c>
      <c r="Q1583" t="s">
        <v>253</v>
      </c>
      <c r="R1583" s="111">
        <v>45071</v>
      </c>
      <c r="W1583">
        <v>0</v>
      </c>
      <c r="X1583">
        <v>0</v>
      </c>
      <c r="Y1583">
        <v>645</v>
      </c>
      <c r="Z1583">
        <f t="shared" si="24"/>
        <v>645</v>
      </c>
    </row>
    <row r="1584" spans="1:26">
      <c r="A1584" t="s">
        <v>246</v>
      </c>
      <c r="B1584">
        <v>70134029666</v>
      </c>
      <c r="C1584" t="s">
        <v>3861</v>
      </c>
      <c r="D1584" t="s">
        <v>45</v>
      </c>
      <c r="E1584" t="s">
        <v>46</v>
      </c>
      <c r="F1584">
        <v>12520093</v>
      </c>
      <c r="G1584">
        <v>45071</v>
      </c>
      <c r="H1584" t="s">
        <v>5189</v>
      </c>
      <c r="I1584" t="s">
        <v>271</v>
      </c>
      <c r="J1584" t="s">
        <v>249</v>
      </c>
      <c r="K1584" t="s">
        <v>250</v>
      </c>
      <c r="L1584" t="s">
        <v>251</v>
      </c>
      <c r="O1584" s="111">
        <v>45071</v>
      </c>
      <c r="P1584" t="s">
        <v>252</v>
      </c>
      <c r="Q1584" t="s">
        <v>253</v>
      </c>
      <c r="R1584" s="111">
        <v>45075</v>
      </c>
      <c r="W1584">
        <v>0</v>
      </c>
      <c r="X1584">
        <v>0</v>
      </c>
      <c r="Y1584">
        <v>342.94</v>
      </c>
      <c r="Z1584">
        <f t="shared" si="24"/>
        <v>342.94</v>
      </c>
    </row>
    <row r="1585" spans="1:26">
      <c r="A1585" t="s">
        <v>246</v>
      </c>
      <c r="B1585">
        <v>70134029666</v>
      </c>
      <c r="C1585" t="s">
        <v>3861</v>
      </c>
      <c r="D1585" t="s">
        <v>45</v>
      </c>
      <c r="E1585" t="s">
        <v>46</v>
      </c>
      <c r="F1585">
        <v>12543444</v>
      </c>
      <c r="G1585">
        <v>45076</v>
      </c>
      <c r="H1585" t="s">
        <v>5190</v>
      </c>
      <c r="I1585" t="s">
        <v>248</v>
      </c>
      <c r="J1585" t="s">
        <v>249</v>
      </c>
      <c r="K1585" t="s">
        <v>250</v>
      </c>
      <c r="L1585" t="s">
        <v>251</v>
      </c>
      <c r="O1585" s="111">
        <v>45076</v>
      </c>
      <c r="P1585" t="s">
        <v>252</v>
      </c>
      <c r="Q1585" t="s">
        <v>257</v>
      </c>
      <c r="R1585" s="111"/>
      <c r="W1585">
        <v>0</v>
      </c>
      <c r="X1585">
        <v>0</v>
      </c>
      <c r="Y1585">
        <v>0</v>
      </c>
      <c r="Z1585">
        <f t="shared" si="24"/>
        <v>0</v>
      </c>
    </row>
    <row r="1586" spans="1:26">
      <c r="A1586" t="s">
        <v>246</v>
      </c>
      <c r="B1586" t="s">
        <v>4263</v>
      </c>
      <c r="C1586" t="s">
        <v>3863</v>
      </c>
      <c r="D1586" t="s">
        <v>45</v>
      </c>
      <c r="E1586" t="s">
        <v>46</v>
      </c>
      <c r="F1586">
        <v>12560786</v>
      </c>
      <c r="G1586">
        <v>45077</v>
      </c>
      <c r="H1586" t="s">
        <v>5191</v>
      </c>
      <c r="I1586" t="s">
        <v>248</v>
      </c>
      <c r="J1586" t="s">
        <v>249</v>
      </c>
      <c r="K1586" t="s">
        <v>250</v>
      </c>
      <c r="L1586" t="s">
        <v>251</v>
      </c>
      <c r="O1586" s="111">
        <v>45077</v>
      </c>
      <c r="P1586" t="s">
        <v>252</v>
      </c>
      <c r="Q1586" t="s">
        <v>1406</v>
      </c>
      <c r="R1586" s="111"/>
      <c r="W1586">
        <v>0</v>
      </c>
      <c r="X1586">
        <v>0</v>
      </c>
      <c r="Y1586">
        <v>0</v>
      </c>
      <c r="Z1586">
        <f t="shared" si="24"/>
        <v>0</v>
      </c>
    </row>
    <row r="1587" spans="1:26">
      <c r="A1587" t="s">
        <v>246</v>
      </c>
      <c r="B1587">
        <v>10768146461</v>
      </c>
      <c r="C1587" t="s">
        <v>2322</v>
      </c>
      <c r="D1587" t="s">
        <v>2382</v>
      </c>
      <c r="E1587" t="s">
        <v>1528</v>
      </c>
      <c r="F1587">
        <v>12200497</v>
      </c>
      <c r="G1587">
        <v>44991</v>
      </c>
      <c r="H1587" t="s">
        <v>3869</v>
      </c>
      <c r="I1587" t="s">
        <v>255</v>
      </c>
      <c r="J1587" t="s">
        <v>249</v>
      </c>
      <c r="K1587" t="s">
        <v>250</v>
      </c>
      <c r="L1587" t="s">
        <v>251</v>
      </c>
      <c r="O1587" s="111">
        <v>44991</v>
      </c>
      <c r="P1587" t="s">
        <v>252</v>
      </c>
      <c r="Q1587" t="s">
        <v>282</v>
      </c>
      <c r="R1587" s="111">
        <v>44992</v>
      </c>
      <c r="W1587">
        <v>14</v>
      </c>
      <c r="X1587">
        <v>0</v>
      </c>
      <c r="Y1587">
        <v>0</v>
      </c>
      <c r="Z1587">
        <f t="shared" si="24"/>
        <v>14</v>
      </c>
    </row>
    <row r="1588" spans="1:26">
      <c r="A1588" t="s">
        <v>246</v>
      </c>
      <c r="B1588">
        <v>3687478165</v>
      </c>
      <c r="C1588" t="s">
        <v>2356</v>
      </c>
      <c r="D1588" t="s">
        <v>2382</v>
      </c>
      <c r="E1588" t="s">
        <v>1528</v>
      </c>
      <c r="F1588">
        <v>12200828</v>
      </c>
      <c r="G1588">
        <v>44991</v>
      </c>
      <c r="H1588" t="s">
        <v>3870</v>
      </c>
      <c r="I1588" t="s">
        <v>255</v>
      </c>
      <c r="J1588" t="s">
        <v>249</v>
      </c>
      <c r="K1588" t="s">
        <v>250</v>
      </c>
      <c r="L1588" t="s">
        <v>251</v>
      </c>
      <c r="O1588" s="111">
        <v>44991</v>
      </c>
      <c r="P1588" t="s">
        <v>252</v>
      </c>
      <c r="Q1588" t="s">
        <v>282</v>
      </c>
      <c r="R1588" s="111">
        <v>44992</v>
      </c>
      <c r="W1588">
        <v>388.5</v>
      </c>
      <c r="X1588">
        <v>47</v>
      </c>
      <c r="Y1588">
        <v>0</v>
      </c>
      <c r="Z1588">
        <f t="shared" si="24"/>
        <v>435.5</v>
      </c>
    </row>
    <row r="1589" spans="1:26">
      <c r="A1589" t="s">
        <v>246</v>
      </c>
      <c r="B1589">
        <v>10768146461</v>
      </c>
      <c r="C1589" t="s">
        <v>2322</v>
      </c>
      <c r="D1589" t="s">
        <v>2382</v>
      </c>
      <c r="E1589" t="s">
        <v>1528</v>
      </c>
      <c r="F1589">
        <v>12202541</v>
      </c>
      <c r="G1589">
        <v>44992</v>
      </c>
      <c r="H1589" t="s">
        <v>3873</v>
      </c>
      <c r="I1589" t="s">
        <v>255</v>
      </c>
      <c r="L1589" t="s">
        <v>251</v>
      </c>
      <c r="O1589" s="111">
        <v>44992</v>
      </c>
      <c r="P1589" t="s">
        <v>252</v>
      </c>
      <c r="Q1589" t="s">
        <v>263</v>
      </c>
      <c r="R1589" s="111">
        <v>44993</v>
      </c>
      <c r="W1589">
        <v>1551</v>
      </c>
      <c r="X1589">
        <v>0</v>
      </c>
      <c r="Y1589">
        <v>0</v>
      </c>
      <c r="Z1589">
        <f t="shared" si="24"/>
        <v>1551</v>
      </c>
    </row>
    <row r="1590" spans="1:26">
      <c r="A1590" t="s">
        <v>246</v>
      </c>
      <c r="B1590">
        <v>10768146461</v>
      </c>
      <c r="C1590" t="s">
        <v>2322</v>
      </c>
      <c r="D1590" t="s">
        <v>2382</v>
      </c>
      <c r="E1590" t="s">
        <v>1528</v>
      </c>
      <c r="F1590">
        <v>12208903</v>
      </c>
      <c r="G1590">
        <v>44993</v>
      </c>
      <c r="H1590" t="s">
        <v>3874</v>
      </c>
      <c r="I1590" t="s">
        <v>255</v>
      </c>
      <c r="L1590" t="s">
        <v>251</v>
      </c>
      <c r="O1590" s="111">
        <v>44993</v>
      </c>
      <c r="P1590" t="s">
        <v>252</v>
      </c>
      <c r="Q1590" t="s">
        <v>263</v>
      </c>
      <c r="R1590" s="111">
        <v>44994</v>
      </c>
      <c r="W1590">
        <v>2065</v>
      </c>
      <c r="X1590">
        <v>3100</v>
      </c>
      <c r="Y1590">
        <v>0</v>
      </c>
      <c r="Z1590">
        <f t="shared" si="24"/>
        <v>5165</v>
      </c>
    </row>
    <row r="1591" spans="1:26">
      <c r="A1591" t="s">
        <v>246</v>
      </c>
      <c r="B1591">
        <v>3687478165</v>
      </c>
      <c r="C1591" t="s">
        <v>2356</v>
      </c>
      <c r="D1591" t="s">
        <v>2382</v>
      </c>
      <c r="E1591" t="s">
        <v>1528</v>
      </c>
      <c r="F1591">
        <v>12209076</v>
      </c>
      <c r="G1591">
        <v>44993</v>
      </c>
      <c r="H1591" t="s">
        <v>3875</v>
      </c>
      <c r="I1591" t="s">
        <v>255</v>
      </c>
      <c r="J1591" t="s">
        <v>249</v>
      </c>
      <c r="K1591" t="s">
        <v>250</v>
      </c>
      <c r="L1591" t="s">
        <v>251</v>
      </c>
      <c r="O1591" s="111">
        <v>44993</v>
      </c>
      <c r="P1591" t="s">
        <v>252</v>
      </c>
      <c r="Q1591" t="s">
        <v>282</v>
      </c>
      <c r="R1591" s="111">
        <v>44994</v>
      </c>
      <c r="W1591">
        <v>466</v>
      </c>
      <c r="X1591">
        <v>297</v>
      </c>
      <c r="Y1591">
        <v>0</v>
      </c>
      <c r="Z1591">
        <f t="shared" si="24"/>
        <v>763</v>
      </c>
    </row>
    <row r="1592" spans="1:26">
      <c r="A1592" t="s">
        <v>246</v>
      </c>
      <c r="B1592">
        <v>10768146461</v>
      </c>
      <c r="C1592" t="s">
        <v>2322</v>
      </c>
      <c r="D1592" t="s">
        <v>2382</v>
      </c>
      <c r="E1592" t="s">
        <v>1528</v>
      </c>
      <c r="F1592">
        <v>12214123</v>
      </c>
      <c r="G1592">
        <v>44994</v>
      </c>
      <c r="H1592" t="s">
        <v>3877</v>
      </c>
      <c r="I1592" t="s">
        <v>260</v>
      </c>
      <c r="L1592" t="s">
        <v>251</v>
      </c>
      <c r="O1592" s="111">
        <v>44994</v>
      </c>
      <c r="P1592" t="s">
        <v>252</v>
      </c>
      <c r="Q1592" t="s">
        <v>263</v>
      </c>
      <c r="R1592" s="111">
        <v>44995</v>
      </c>
      <c r="W1592">
        <v>1033</v>
      </c>
      <c r="X1592">
        <v>0</v>
      </c>
      <c r="Y1592">
        <v>0</v>
      </c>
      <c r="Z1592">
        <f t="shared" si="24"/>
        <v>1033</v>
      </c>
    </row>
    <row r="1593" spans="1:26">
      <c r="A1593" t="s">
        <v>246</v>
      </c>
      <c r="B1593">
        <v>3687478165</v>
      </c>
      <c r="C1593" t="s">
        <v>2356</v>
      </c>
      <c r="D1593" t="s">
        <v>2382</v>
      </c>
      <c r="E1593" t="s">
        <v>1528</v>
      </c>
      <c r="F1593">
        <v>12214062</v>
      </c>
      <c r="G1593">
        <v>44994</v>
      </c>
      <c r="H1593" t="s">
        <v>3876</v>
      </c>
      <c r="I1593" t="s">
        <v>260</v>
      </c>
      <c r="L1593" t="s">
        <v>251</v>
      </c>
      <c r="O1593" s="111">
        <v>44994</v>
      </c>
      <c r="P1593" t="s">
        <v>252</v>
      </c>
      <c r="Q1593" t="s">
        <v>263</v>
      </c>
      <c r="R1593" s="111">
        <v>44995</v>
      </c>
      <c r="W1593">
        <v>130</v>
      </c>
      <c r="X1593">
        <v>0</v>
      </c>
      <c r="Y1593">
        <v>0</v>
      </c>
      <c r="Z1593">
        <f t="shared" si="24"/>
        <v>130</v>
      </c>
    </row>
    <row r="1594" spans="1:26">
      <c r="A1594" t="s">
        <v>246</v>
      </c>
      <c r="B1594">
        <v>3687478165</v>
      </c>
      <c r="C1594" t="s">
        <v>2356</v>
      </c>
      <c r="D1594" t="s">
        <v>2382</v>
      </c>
      <c r="E1594" t="s">
        <v>1528</v>
      </c>
      <c r="F1594">
        <v>12214485</v>
      </c>
      <c r="G1594">
        <v>44994</v>
      </c>
      <c r="H1594" t="s">
        <v>3878</v>
      </c>
      <c r="I1594" t="s">
        <v>260</v>
      </c>
      <c r="J1594" t="s">
        <v>249</v>
      </c>
      <c r="K1594" t="s">
        <v>250</v>
      </c>
      <c r="L1594" t="s">
        <v>251</v>
      </c>
      <c r="O1594" s="111">
        <v>45012</v>
      </c>
      <c r="P1594" t="s">
        <v>252</v>
      </c>
      <c r="Q1594" t="s">
        <v>282</v>
      </c>
      <c r="R1594" s="111">
        <v>45016</v>
      </c>
      <c r="W1594">
        <v>10</v>
      </c>
      <c r="X1594">
        <v>4000</v>
      </c>
      <c r="Y1594">
        <v>0</v>
      </c>
      <c r="Z1594">
        <f t="shared" si="24"/>
        <v>4010</v>
      </c>
    </row>
    <row r="1595" spans="1:26">
      <c r="A1595" t="s">
        <v>246</v>
      </c>
      <c r="B1595">
        <v>10768146461</v>
      </c>
      <c r="C1595" t="s">
        <v>2322</v>
      </c>
      <c r="D1595" t="s">
        <v>2382</v>
      </c>
      <c r="E1595" t="s">
        <v>1528</v>
      </c>
      <c r="F1595">
        <v>12219040</v>
      </c>
      <c r="G1595">
        <v>44995</v>
      </c>
      <c r="H1595" t="s">
        <v>3879</v>
      </c>
      <c r="I1595" t="s">
        <v>255</v>
      </c>
      <c r="L1595" t="s">
        <v>251</v>
      </c>
      <c r="O1595" s="111">
        <v>44995</v>
      </c>
      <c r="P1595" t="s">
        <v>252</v>
      </c>
      <c r="Q1595" t="s">
        <v>263</v>
      </c>
      <c r="R1595" s="111">
        <v>44998</v>
      </c>
      <c r="W1595">
        <v>1292.99</v>
      </c>
      <c r="X1595">
        <v>0</v>
      </c>
      <c r="Y1595">
        <v>0</v>
      </c>
      <c r="Z1595">
        <f t="shared" si="24"/>
        <v>1292.99</v>
      </c>
    </row>
    <row r="1596" spans="1:26">
      <c r="A1596" t="s">
        <v>246</v>
      </c>
      <c r="B1596">
        <v>3687478165</v>
      </c>
      <c r="C1596" t="s">
        <v>2356</v>
      </c>
      <c r="D1596" t="s">
        <v>2382</v>
      </c>
      <c r="E1596" t="s">
        <v>1528</v>
      </c>
      <c r="F1596">
        <v>12219047</v>
      </c>
      <c r="G1596">
        <v>44995</v>
      </c>
      <c r="H1596" t="s">
        <v>3880</v>
      </c>
      <c r="I1596" t="s">
        <v>255</v>
      </c>
      <c r="J1596" t="s">
        <v>249</v>
      </c>
      <c r="K1596" t="s">
        <v>250</v>
      </c>
      <c r="L1596" t="s">
        <v>251</v>
      </c>
      <c r="O1596" s="111">
        <v>44995</v>
      </c>
      <c r="P1596" t="s">
        <v>252</v>
      </c>
      <c r="Q1596" t="s">
        <v>257</v>
      </c>
      <c r="R1596" s="111"/>
      <c r="W1596">
        <v>0</v>
      </c>
      <c r="X1596">
        <v>0</v>
      </c>
      <c r="Y1596">
        <v>0</v>
      </c>
      <c r="Z1596">
        <f t="shared" si="24"/>
        <v>0</v>
      </c>
    </row>
    <row r="1597" spans="1:26">
      <c r="A1597" t="s">
        <v>246</v>
      </c>
      <c r="B1597">
        <v>3687478165</v>
      </c>
      <c r="C1597" t="s">
        <v>2356</v>
      </c>
      <c r="D1597" t="s">
        <v>2382</v>
      </c>
      <c r="E1597" t="s">
        <v>1528</v>
      </c>
      <c r="F1597">
        <v>12219525</v>
      </c>
      <c r="G1597">
        <v>44995</v>
      </c>
      <c r="H1597" t="s">
        <v>3881</v>
      </c>
      <c r="I1597" t="s">
        <v>260</v>
      </c>
      <c r="L1597" t="s">
        <v>251</v>
      </c>
      <c r="O1597" s="111">
        <v>44995</v>
      </c>
      <c r="P1597" t="s">
        <v>252</v>
      </c>
      <c r="Q1597" t="s">
        <v>263</v>
      </c>
      <c r="R1597" s="111">
        <v>44998</v>
      </c>
      <c r="W1597">
        <v>881</v>
      </c>
      <c r="X1597">
        <v>0</v>
      </c>
      <c r="Y1597">
        <v>0</v>
      </c>
      <c r="Z1597">
        <f t="shared" si="24"/>
        <v>881</v>
      </c>
    </row>
    <row r="1598" spans="1:26">
      <c r="A1598" t="s">
        <v>246</v>
      </c>
      <c r="B1598">
        <v>10768146461</v>
      </c>
      <c r="C1598" t="s">
        <v>2322</v>
      </c>
      <c r="D1598" t="s">
        <v>2382</v>
      </c>
      <c r="E1598" t="s">
        <v>1528</v>
      </c>
      <c r="F1598">
        <v>12202448</v>
      </c>
      <c r="G1598">
        <v>44999</v>
      </c>
      <c r="H1598" t="s">
        <v>3871</v>
      </c>
      <c r="I1598" t="s">
        <v>255</v>
      </c>
      <c r="J1598" t="s">
        <v>249</v>
      </c>
      <c r="K1598" t="s">
        <v>250</v>
      </c>
      <c r="L1598" t="s">
        <v>251</v>
      </c>
      <c r="O1598" s="111">
        <v>44999</v>
      </c>
      <c r="P1598" t="s">
        <v>252</v>
      </c>
      <c r="Q1598" t="s">
        <v>253</v>
      </c>
      <c r="R1598" s="111">
        <v>45000</v>
      </c>
      <c r="W1598">
        <v>408.1</v>
      </c>
      <c r="X1598">
        <v>440</v>
      </c>
      <c r="Y1598">
        <v>60</v>
      </c>
      <c r="Z1598">
        <f t="shared" si="24"/>
        <v>908.1</v>
      </c>
    </row>
    <row r="1599" spans="1:26">
      <c r="A1599" t="s">
        <v>246</v>
      </c>
      <c r="B1599">
        <v>3687478165</v>
      </c>
      <c r="C1599" t="s">
        <v>2356</v>
      </c>
      <c r="D1599" t="s">
        <v>2382</v>
      </c>
      <c r="E1599" t="s">
        <v>1528</v>
      </c>
      <c r="F1599">
        <v>12229784</v>
      </c>
      <c r="G1599">
        <v>44999</v>
      </c>
      <c r="H1599" t="s">
        <v>3882</v>
      </c>
      <c r="I1599" t="s">
        <v>255</v>
      </c>
      <c r="L1599" t="s">
        <v>251</v>
      </c>
      <c r="O1599" s="111">
        <v>44999</v>
      </c>
      <c r="P1599" t="s">
        <v>252</v>
      </c>
      <c r="Q1599" t="s">
        <v>263</v>
      </c>
      <c r="R1599" s="111"/>
      <c r="W1599">
        <v>20</v>
      </c>
      <c r="X1599">
        <v>0</v>
      </c>
      <c r="Y1599">
        <v>0</v>
      </c>
      <c r="Z1599">
        <f t="shared" si="24"/>
        <v>20</v>
      </c>
    </row>
    <row r="1600" spans="1:26">
      <c r="A1600" t="s">
        <v>246</v>
      </c>
      <c r="B1600">
        <v>690067178</v>
      </c>
      <c r="C1600" t="s">
        <v>2311</v>
      </c>
      <c r="D1600" t="s">
        <v>343</v>
      </c>
      <c r="E1600" t="s">
        <v>54</v>
      </c>
      <c r="F1600">
        <v>12223903</v>
      </c>
      <c r="G1600">
        <v>44996</v>
      </c>
      <c r="H1600" t="s">
        <v>3883</v>
      </c>
      <c r="I1600" t="s">
        <v>255</v>
      </c>
      <c r="J1600" t="s">
        <v>249</v>
      </c>
      <c r="K1600" t="s">
        <v>250</v>
      </c>
      <c r="L1600" t="s">
        <v>251</v>
      </c>
      <c r="O1600" s="111">
        <v>44996</v>
      </c>
      <c r="P1600" t="s">
        <v>252</v>
      </c>
      <c r="Q1600" t="s">
        <v>257</v>
      </c>
      <c r="R1600" s="111"/>
      <c r="W1600">
        <v>0</v>
      </c>
      <c r="X1600">
        <v>0</v>
      </c>
      <c r="Y1600">
        <v>0</v>
      </c>
      <c r="Z1600">
        <f t="shared" si="24"/>
        <v>0</v>
      </c>
    </row>
    <row r="1601" spans="1:26">
      <c r="A1601" t="s">
        <v>246</v>
      </c>
      <c r="B1601">
        <v>2828705129</v>
      </c>
      <c r="C1601" t="s">
        <v>2305</v>
      </c>
      <c r="D1601" t="s">
        <v>343</v>
      </c>
      <c r="E1601" t="s">
        <v>54</v>
      </c>
      <c r="F1601">
        <v>12249070</v>
      </c>
      <c r="G1601">
        <v>45008</v>
      </c>
      <c r="H1601" t="s">
        <v>3884</v>
      </c>
      <c r="I1601" t="s">
        <v>255</v>
      </c>
      <c r="J1601" t="s">
        <v>249</v>
      </c>
      <c r="K1601" t="s">
        <v>250</v>
      </c>
      <c r="L1601" t="s">
        <v>251</v>
      </c>
      <c r="O1601" s="111">
        <v>45008</v>
      </c>
      <c r="P1601" t="s">
        <v>252</v>
      </c>
      <c r="Q1601" t="s">
        <v>282</v>
      </c>
      <c r="R1601" s="111">
        <v>45009</v>
      </c>
      <c r="W1601">
        <v>3038.24</v>
      </c>
      <c r="X1601">
        <v>34756.35</v>
      </c>
      <c r="Y1601">
        <v>0</v>
      </c>
      <c r="Z1601">
        <f t="shared" si="24"/>
        <v>37794.589999999997</v>
      </c>
    </row>
    <row r="1602" spans="1:26">
      <c r="A1602" t="s">
        <v>246</v>
      </c>
      <c r="B1602">
        <v>2828705129</v>
      </c>
      <c r="C1602" t="s">
        <v>2305</v>
      </c>
      <c r="D1602" t="s">
        <v>343</v>
      </c>
      <c r="E1602" t="s">
        <v>54</v>
      </c>
      <c r="F1602">
        <v>12357002</v>
      </c>
      <c r="G1602">
        <v>45030</v>
      </c>
      <c r="H1602" t="s">
        <v>4691</v>
      </c>
      <c r="I1602" t="s">
        <v>255</v>
      </c>
      <c r="J1602" t="s">
        <v>249</v>
      </c>
      <c r="K1602" t="s">
        <v>250</v>
      </c>
      <c r="L1602" t="s">
        <v>251</v>
      </c>
      <c r="O1602" s="111">
        <v>45030</v>
      </c>
      <c r="P1602" t="s">
        <v>252</v>
      </c>
      <c r="Q1602" t="s">
        <v>253</v>
      </c>
      <c r="R1602" s="111">
        <v>45034</v>
      </c>
      <c r="W1602">
        <v>0</v>
      </c>
      <c r="X1602">
        <v>31503.71</v>
      </c>
      <c r="Y1602">
        <v>62866.29</v>
      </c>
      <c r="Z1602">
        <f t="shared" si="24"/>
        <v>94370</v>
      </c>
    </row>
    <row r="1603" spans="1:26">
      <c r="A1603" t="s">
        <v>246</v>
      </c>
      <c r="B1603">
        <v>21430420197</v>
      </c>
      <c r="C1603" t="s">
        <v>5087</v>
      </c>
      <c r="D1603" t="s">
        <v>343</v>
      </c>
      <c r="E1603" t="s">
        <v>54</v>
      </c>
      <c r="F1603">
        <v>12456659</v>
      </c>
      <c r="G1603">
        <v>45057</v>
      </c>
      <c r="H1603" t="s">
        <v>5192</v>
      </c>
      <c r="I1603" t="s">
        <v>260</v>
      </c>
      <c r="J1603" t="s">
        <v>249</v>
      </c>
      <c r="K1603" t="s">
        <v>250</v>
      </c>
      <c r="L1603" t="s">
        <v>251</v>
      </c>
      <c r="O1603" s="111">
        <v>45057</v>
      </c>
      <c r="P1603" t="s">
        <v>252</v>
      </c>
      <c r="Q1603" t="s">
        <v>253</v>
      </c>
      <c r="R1603" s="111">
        <v>45058</v>
      </c>
      <c r="W1603">
        <v>0</v>
      </c>
      <c r="X1603">
        <v>0</v>
      </c>
      <c r="Y1603">
        <v>9780.25</v>
      </c>
      <c r="Z1603">
        <f t="shared" ref="Z1603:Z1666" si="25">SUM(W1603:Y1603)</f>
        <v>9780.25</v>
      </c>
    </row>
    <row r="1604" spans="1:26">
      <c r="A1604" t="s">
        <v>246</v>
      </c>
      <c r="B1604">
        <v>9900269497</v>
      </c>
      <c r="C1604" t="s">
        <v>2325</v>
      </c>
      <c r="D1604" t="s">
        <v>5193</v>
      </c>
      <c r="E1604" t="s">
        <v>1528</v>
      </c>
      <c r="F1604">
        <v>12518970</v>
      </c>
      <c r="G1604">
        <v>45069</v>
      </c>
      <c r="H1604" t="s">
        <v>5194</v>
      </c>
      <c r="I1604" t="s">
        <v>260</v>
      </c>
      <c r="J1604" t="s">
        <v>259</v>
      </c>
      <c r="K1604" t="s">
        <v>2968</v>
      </c>
      <c r="L1604" t="s">
        <v>251</v>
      </c>
      <c r="O1604" s="111">
        <v>45069</v>
      </c>
      <c r="P1604" t="s">
        <v>252</v>
      </c>
      <c r="Q1604" t="s">
        <v>263</v>
      </c>
      <c r="R1604" s="111">
        <v>45070</v>
      </c>
      <c r="W1604">
        <v>0</v>
      </c>
      <c r="X1604">
        <v>0</v>
      </c>
      <c r="Y1604">
        <v>0</v>
      </c>
      <c r="Z1604">
        <f t="shared" si="25"/>
        <v>0</v>
      </c>
    </row>
    <row r="1605" spans="1:26">
      <c r="A1605" t="s">
        <v>246</v>
      </c>
      <c r="B1605">
        <v>80047106115</v>
      </c>
      <c r="C1605" t="s">
        <v>2362</v>
      </c>
      <c r="D1605" t="s">
        <v>3885</v>
      </c>
      <c r="E1605" t="s">
        <v>54</v>
      </c>
      <c r="F1605">
        <v>12242860</v>
      </c>
      <c r="G1605">
        <v>45001</v>
      </c>
      <c r="H1605" t="s">
        <v>3886</v>
      </c>
      <c r="I1605" t="s">
        <v>255</v>
      </c>
      <c r="J1605" t="s">
        <v>249</v>
      </c>
      <c r="K1605" t="s">
        <v>268</v>
      </c>
      <c r="L1605" t="s">
        <v>251</v>
      </c>
      <c r="O1605" s="111">
        <v>45001</v>
      </c>
      <c r="P1605" t="s">
        <v>252</v>
      </c>
      <c r="Q1605" t="s">
        <v>253</v>
      </c>
      <c r="R1605" s="111">
        <v>45002</v>
      </c>
      <c r="W1605">
        <v>4669.6000000000004</v>
      </c>
      <c r="X1605">
        <v>14273.92</v>
      </c>
      <c r="Y1605">
        <v>11410.51</v>
      </c>
      <c r="Z1605">
        <f t="shared" si="25"/>
        <v>30354.03</v>
      </c>
    </row>
    <row r="1606" spans="1:26">
      <c r="A1606" t="s">
        <v>246</v>
      </c>
      <c r="B1606">
        <v>13473826740</v>
      </c>
      <c r="C1606" t="s">
        <v>3547</v>
      </c>
      <c r="D1606" t="s">
        <v>3887</v>
      </c>
      <c r="E1606" t="s">
        <v>2794</v>
      </c>
      <c r="F1606">
        <v>684713</v>
      </c>
      <c r="G1606">
        <v>45009</v>
      </c>
      <c r="H1606" t="s">
        <v>3888</v>
      </c>
      <c r="I1606" t="s">
        <v>255</v>
      </c>
      <c r="J1606" t="s">
        <v>249</v>
      </c>
      <c r="K1606" t="s">
        <v>268</v>
      </c>
      <c r="L1606" t="s">
        <v>251</v>
      </c>
      <c r="O1606" s="111">
        <v>45009</v>
      </c>
      <c r="P1606" t="s">
        <v>252</v>
      </c>
      <c r="Q1606" t="s">
        <v>282</v>
      </c>
      <c r="R1606" s="111"/>
      <c r="W1606">
        <v>0</v>
      </c>
      <c r="X1606">
        <v>0</v>
      </c>
      <c r="Y1606">
        <v>0</v>
      </c>
      <c r="Z1606">
        <f t="shared" si="25"/>
        <v>0</v>
      </c>
    </row>
    <row r="1607" spans="1:26">
      <c r="A1607" t="s">
        <v>246</v>
      </c>
      <c r="B1607" t="s">
        <v>2216</v>
      </c>
      <c r="C1607" t="s">
        <v>2217</v>
      </c>
      <c r="D1607" t="s">
        <v>3889</v>
      </c>
      <c r="E1607" t="s">
        <v>54</v>
      </c>
      <c r="F1607">
        <v>12184232</v>
      </c>
      <c r="G1607">
        <v>44994</v>
      </c>
      <c r="H1607" t="s">
        <v>3890</v>
      </c>
      <c r="I1607" t="s">
        <v>255</v>
      </c>
      <c r="J1607" t="s">
        <v>249</v>
      </c>
      <c r="K1607" t="s">
        <v>268</v>
      </c>
      <c r="L1607" t="s">
        <v>251</v>
      </c>
      <c r="O1607" s="111">
        <v>44994</v>
      </c>
      <c r="P1607" t="s">
        <v>252</v>
      </c>
      <c r="Q1607" t="s">
        <v>282</v>
      </c>
      <c r="R1607" s="111">
        <v>44994</v>
      </c>
      <c r="W1607">
        <v>5033.75</v>
      </c>
      <c r="X1607">
        <v>0</v>
      </c>
      <c r="Y1607">
        <v>0</v>
      </c>
      <c r="Z1607">
        <f t="shared" si="25"/>
        <v>5033.75</v>
      </c>
    </row>
    <row r="1608" spans="1:26">
      <c r="A1608" t="s">
        <v>246</v>
      </c>
      <c r="B1608">
        <v>2215955112</v>
      </c>
      <c r="C1608" t="s">
        <v>3151</v>
      </c>
      <c r="D1608" t="s">
        <v>344</v>
      </c>
      <c r="E1608" t="s">
        <v>54</v>
      </c>
      <c r="F1608">
        <v>12215471</v>
      </c>
      <c r="G1608">
        <v>45000</v>
      </c>
      <c r="H1608" t="s">
        <v>3751</v>
      </c>
      <c r="I1608" t="s">
        <v>255</v>
      </c>
      <c r="J1608" t="s">
        <v>249</v>
      </c>
      <c r="K1608" t="s">
        <v>250</v>
      </c>
      <c r="L1608" t="s">
        <v>251</v>
      </c>
      <c r="O1608" s="111">
        <v>45000</v>
      </c>
      <c r="P1608" t="s">
        <v>252</v>
      </c>
      <c r="Q1608" t="s">
        <v>282</v>
      </c>
      <c r="R1608" s="111">
        <v>45001</v>
      </c>
      <c r="W1608">
        <v>7.5</v>
      </c>
      <c r="X1608">
        <v>50.5</v>
      </c>
      <c r="Y1608">
        <v>0</v>
      </c>
      <c r="Z1608">
        <f t="shared" si="25"/>
        <v>58</v>
      </c>
    </row>
    <row r="1609" spans="1:26">
      <c r="A1609" t="s">
        <v>246</v>
      </c>
      <c r="B1609">
        <v>2215955112</v>
      </c>
      <c r="C1609" t="s">
        <v>3151</v>
      </c>
      <c r="D1609" t="s">
        <v>344</v>
      </c>
      <c r="E1609" t="s">
        <v>54</v>
      </c>
      <c r="F1609">
        <v>12248607</v>
      </c>
      <c r="G1609">
        <v>45002</v>
      </c>
      <c r="H1609" t="s">
        <v>3891</v>
      </c>
      <c r="I1609" t="s">
        <v>255</v>
      </c>
      <c r="J1609" t="s">
        <v>249</v>
      </c>
      <c r="K1609" t="s">
        <v>250</v>
      </c>
      <c r="L1609" t="s">
        <v>251</v>
      </c>
      <c r="O1609" s="111">
        <v>45002</v>
      </c>
      <c r="P1609" t="s">
        <v>252</v>
      </c>
      <c r="Q1609" t="s">
        <v>282</v>
      </c>
      <c r="R1609" s="111">
        <v>45005</v>
      </c>
      <c r="W1609">
        <v>685.64</v>
      </c>
      <c r="X1609">
        <v>0</v>
      </c>
      <c r="Y1609">
        <v>0</v>
      </c>
      <c r="Z1609">
        <f t="shared" si="25"/>
        <v>685.64</v>
      </c>
    </row>
    <row r="1610" spans="1:26">
      <c r="A1610" t="s">
        <v>246</v>
      </c>
      <c r="B1610">
        <v>565845128</v>
      </c>
      <c r="C1610" t="s">
        <v>2271</v>
      </c>
      <c r="D1610" t="s">
        <v>344</v>
      </c>
      <c r="E1610" t="s">
        <v>54</v>
      </c>
      <c r="F1610">
        <v>12248683</v>
      </c>
      <c r="G1610">
        <v>45002</v>
      </c>
      <c r="H1610" t="s">
        <v>3892</v>
      </c>
      <c r="I1610" t="s">
        <v>255</v>
      </c>
      <c r="J1610" t="s">
        <v>249</v>
      </c>
      <c r="K1610" t="s">
        <v>250</v>
      </c>
      <c r="L1610" t="s">
        <v>251</v>
      </c>
      <c r="O1610" s="111">
        <v>45002</v>
      </c>
      <c r="P1610" t="s">
        <v>252</v>
      </c>
      <c r="Q1610" t="s">
        <v>253</v>
      </c>
      <c r="R1610" s="111">
        <v>45005</v>
      </c>
      <c r="W1610">
        <v>1143</v>
      </c>
      <c r="X1610">
        <v>2899.5</v>
      </c>
      <c r="Y1610">
        <v>4502.1499999999996</v>
      </c>
      <c r="Z1610">
        <f t="shared" si="25"/>
        <v>8544.65</v>
      </c>
    </row>
    <row r="1611" spans="1:26">
      <c r="A1611" t="s">
        <v>246</v>
      </c>
      <c r="B1611">
        <v>565845128</v>
      </c>
      <c r="C1611" t="s">
        <v>2271</v>
      </c>
      <c r="D1611" t="s">
        <v>344</v>
      </c>
      <c r="E1611" t="s">
        <v>54</v>
      </c>
      <c r="F1611">
        <v>12249161</v>
      </c>
      <c r="G1611">
        <v>45002</v>
      </c>
      <c r="H1611" t="s">
        <v>3893</v>
      </c>
      <c r="I1611" t="s">
        <v>260</v>
      </c>
      <c r="L1611" t="s">
        <v>251</v>
      </c>
      <c r="O1611" s="111">
        <v>45002</v>
      </c>
      <c r="P1611" t="s">
        <v>252</v>
      </c>
      <c r="Q1611" t="s">
        <v>263</v>
      </c>
      <c r="R1611" s="111">
        <v>45005</v>
      </c>
      <c r="W1611">
        <v>126.5</v>
      </c>
      <c r="X1611">
        <v>0</v>
      </c>
      <c r="Y1611">
        <v>0</v>
      </c>
      <c r="Z1611">
        <f t="shared" si="25"/>
        <v>126.5</v>
      </c>
    </row>
    <row r="1612" spans="1:26">
      <c r="A1612" t="s">
        <v>246</v>
      </c>
      <c r="B1612">
        <v>565845128</v>
      </c>
      <c r="C1612" t="s">
        <v>2271</v>
      </c>
      <c r="D1612" t="s">
        <v>344</v>
      </c>
      <c r="E1612" t="s">
        <v>54</v>
      </c>
      <c r="F1612">
        <v>12282026</v>
      </c>
      <c r="G1612">
        <v>45012</v>
      </c>
      <c r="H1612" t="s">
        <v>3894</v>
      </c>
      <c r="I1612" t="s">
        <v>255</v>
      </c>
      <c r="J1612" t="s">
        <v>249</v>
      </c>
      <c r="K1612" t="s">
        <v>250</v>
      </c>
      <c r="L1612" t="s">
        <v>251</v>
      </c>
      <c r="O1612" s="111">
        <v>45012</v>
      </c>
      <c r="P1612" t="s">
        <v>252</v>
      </c>
      <c r="Q1612" t="s">
        <v>282</v>
      </c>
      <c r="R1612" s="111">
        <v>45013</v>
      </c>
      <c r="W1612">
        <v>195</v>
      </c>
      <c r="X1612">
        <v>179</v>
      </c>
      <c r="Y1612">
        <v>0</v>
      </c>
      <c r="Z1612">
        <f t="shared" si="25"/>
        <v>374</v>
      </c>
    </row>
    <row r="1613" spans="1:26">
      <c r="A1613" t="s">
        <v>246</v>
      </c>
      <c r="B1613">
        <v>71439012458</v>
      </c>
      <c r="C1613" t="s">
        <v>4134</v>
      </c>
      <c r="D1613" t="s">
        <v>4692</v>
      </c>
      <c r="E1613" t="s">
        <v>1528</v>
      </c>
      <c r="F1613">
        <v>12351839</v>
      </c>
      <c r="G1613">
        <v>45035</v>
      </c>
      <c r="H1613" t="s">
        <v>4693</v>
      </c>
      <c r="I1613" t="s">
        <v>255</v>
      </c>
      <c r="J1613" t="s">
        <v>249</v>
      </c>
      <c r="K1613" t="s">
        <v>250</v>
      </c>
      <c r="L1613" t="s">
        <v>251</v>
      </c>
      <c r="O1613" s="111">
        <v>45035</v>
      </c>
      <c r="P1613" t="s">
        <v>252</v>
      </c>
      <c r="Q1613" t="s">
        <v>253</v>
      </c>
      <c r="R1613" s="111">
        <v>45036</v>
      </c>
      <c r="W1613">
        <v>0</v>
      </c>
      <c r="X1613">
        <v>5095.62</v>
      </c>
      <c r="Y1613">
        <v>11809.34</v>
      </c>
      <c r="Z1613">
        <f t="shared" si="25"/>
        <v>16904.96</v>
      </c>
    </row>
    <row r="1614" spans="1:26">
      <c r="A1614" t="s">
        <v>246</v>
      </c>
      <c r="B1614" t="s">
        <v>2228</v>
      </c>
      <c r="C1614" t="s">
        <v>2280</v>
      </c>
      <c r="D1614" t="s">
        <v>3895</v>
      </c>
      <c r="E1614" t="s">
        <v>54</v>
      </c>
      <c r="F1614">
        <v>12271694</v>
      </c>
      <c r="G1614">
        <v>45008</v>
      </c>
      <c r="H1614" t="s">
        <v>3896</v>
      </c>
      <c r="I1614" t="s">
        <v>255</v>
      </c>
      <c r="J1614" t="s">
        <v>249</v>
      </c>
      <c r="K1614" t="s">
        <v>268</v>
      </c>
      <c r="L1614" t="s">
        <v>251</v>
      </c>
      <c r="O1614" s="111">
        <v>45008</v>
      </c>
      <c r="P1614" t="s">
        <v>252</v>
      </c>
      <c r="Q1614" t="s">
        <v>253</v>
      </c>
      <c r="R1614" s="111">
        <v>45009</v>
      </c>
      <c r="W1614">
        <v>5772.22</v>
      </c>
      <c r="X1614">
        <v>34906.68</v>
      </c>
      <c r="Y1614">
        <v>33748.53</v>
      </c>
      <c r="Z1614">
        <f t="shared" si="25"/>
        <v>74427.429999999993</v>
      </c>
    </row>
    <row r="1615" spans="1:26">
      <c r="A1615" t="s">
        <v>246</v>
      </c>
      <c r="B1615" t="s">
        <v>2228</v>
      </c>
      <c r="C1615" t="s">
        <v>2280</v>
      </c>
      <c r="D1615" t="s">
        <v>3895</v>
      </c>
      <c r="E1615" t="s">
        <v>54</v>
      </c>
      <c r="F1615">
        <v>12271704</v>
      </c>
      <c r="G1615">
        <v>45008</v>
      </c>
      <c r="H1615" t="s">
        <v>3897</v>
      </c>
      <c r="I1615" t="s">
        <v>255</v>
      </c>
      <c r="J1615" t="s">
        <v>249</v>
      </c>
      <c r="K1615" t="s">
        <v>268</v>
      </c>
      <c r="L1615" t="s">
        <v>251</v>
      </c>
      <c r="O1615" s="111">
        <v>45008</v>
      </c>
      <c r="P1615" t="s">
        <v>252</v>
      </c>
      <c r="Q1615" t="s">
        <v>282</v>
      </c>
      <c r="R1615" s="111">
        <v>45009</v>
      </c>
      <c r="W1615">
        <v>600.84</v>
      </c>
      <c r="X1615">
        <v>2229.5700000000002</v>
      </c>
      <c r="Y1615">
        <v>0</v>
      </c>
      <c r="Z1615">
        <f t="shared" si="25"/>
        <v>2830.4100000000003</v>
      </c>
    </row>
    <row r="1616" spans="1:26">
      <c r="A1616" t="s">
        <v>246</v>
      </c>
      <c r="B1616" t="s">
        <v>2186</v>
      </c>
      <c r="C1616" t="s">
        <v>2187</v>
      </c>
      <c r="D1616" t="s">
        <v>4694</v>
      </c>
      <c r="E1616" t="s">
        <v>2867</v>
      </c>
      <c r="F1616">
        <v>12359200</v>
      </c>
      <c r="G1616">
        <v>45029</v>
      </c>
      <c r="H1616" t="s">
        <v>4695</v>
      </c>
      <c r="I1616" t="s">
        <v>255</v>
      </c>
      <c r="J1616" t="s">
        <v>249</v>
      </c>
      <c r="K1616" t="s">
        <v>250</v>
      </c>
      <c r="L1616" t="s">
        <v>251</v>
      </c>
      <c r="O1616" s="111">
        <v>45029</v>
      </c>
      <c r="P1616" t="s">
        <v>252</v>
      </c>
      <c r="Q1616" t="s">
        <v>282</v>
      </c>
      <c r="R1616" s="111">
        <v>45029</v>
      </c>
      <c r="W1616">
        <v>0</v>
      </c>
      <c r="X1616">
        <v>167.99</v>
      </c>
      <c r="Y1616">
        <v>0</v>
      </c>
      <c r="Z1616">
        <f t="shared" si="25"/>
        <v>167.99</v>
      </c>
    </row>
    <row r="1617" spans="1:26">
      <c r="A1617" t="s">
        <v>246</v>
      </c>
      <c r="B1617" t="s">
        <v>4263</v>
      </c>
      <c r="C1617" t="s">
        <v>3863</v>
      </c>
      <c r="D1617" t="s">
        <v>3189</v>
      </c>
      <c r="E1617" t="s">
        <v>2794</v>
      </c>
      <c r="F1617">
        <v>12305924</v>
      </c>
      <c r="G1617">
        <v>45015</v>
      </c>
      <c r="H1617" t="s">
        <v>3899</v>
      </c>
      <c r="I1617" t="s">
        <v>255</v>
      </c>
      <c r="J1617" t="s">
        <v>249</v>
      </c>
      <c r="K1617" t="s">
        <v>250</v>
      </c>
      <c r="L1617" t="s">
        <v>251</v>
      </c>
      <c r="O1617" s="111">
        <v>45015</v>
      </c>
      <c r="P1617" t="s">
        <v>252</v>
      </c>
      <c r="Q1617" t="s">
        <v>253</v>
      </c>
      <c r="R1617" s="111">
        <v>45016</v>
      </c>
      <c r="W1617">
        <v>8.3000000000000007</v>
      </c>
      <c r="X1617">
        <v>6491</v>
      </c>
      <c r="Y1617">
        <v>7557.8</v>
      </c>
      <c r="Z1617">
        <f t="shared" si="25"/>
        <v>14057.1</v>
      </c>
    </row>
    <row r="1618" spans="1:26">
      <c r="A1618" t="s">
        <v>246</v>
      </c>
      <c r="B1618">
        <v>70134029666</v>
      </c>
      <c r="C1618" t="s">
        <v>3861</v>
      </c>
      <c r="D1618" t="s">
        <v>3189</v>
      </c>
      <c r="E1618" t="s">
        <v>2794</v>
      </c>
      <c r="F1618">
        <v>12325589</v>
      </c>
      <c r="G1618">
        <v>45019</v>
      </c>
      <c r="H1618" t="s">
        <v>4696</v>
      </c>
      <c r="I1618" t="s">
        <v>255</v>
      </c>
      <c r="J1618" t="s">
        <v>249</v>
      </c>
      <c r="K1618" t="s">
        <v>250</v>
      </c>
      <c r="L1618" t="s">
        <v>251</v>
      </c>
      <c r="O1618" s="111">
        <v>45019</v>
      </c>
      <c r="P1618" t="s">
        <v>252</v>
      </c>
      <c r="Q1618" t="s">
        <v>253</v>
      </c>
      <c r="R1618" s="111">
        <v>45019</v>
      </c>
      <c r="W1618">
        <v>0</v>
      </c>
      <c r="X1618">
        <v>6026.86</v>
      </c>
      <c r="Y1618">
        <v>7752.4</v>
      </c>
      <c r="Z1618">
        <f t="shared" si="25"/>
        <v>13779.259999999998</v>
      </c>
    </row>
    <row r="1619" spans="1:26">
      <c r="A1619" t="s">
        <v>246</v>
      </c>
      <c r="B1619" t="s">
        <v>4263</v>
      </c>
      <c r="C1619" t="s">
        <v>3863</v>
      </c>
      <c r="D1619" t="s">
        <v>4460</v>
      </c>
      <c r="E1619" t="s">
        <v>46</v>
      </c>
      <c r="F1619">
        <v>12442075</v>
      </c>
      <c r="G1619">
        <v>45049</v>
      </c>
      <c r="H1619" t="s">
        <v>5195</v>
      </c>
      <c r="I1619" t="s">
        <v>255</v>
      </c>
      <c r="J1619" t="s">
        <v>249</v>
      </c>
      <c r="K1619" t="s">
        <v>250</v>
      </c>
      <c r="L1619" t="s">
        <v>251</v>
      </c>
      <c r="O1619" s="111">
        <v>45049</v>
      </c>
      <c r="P1619" t="s">
        <v>252</v>
      </c>
      <c r="Q1619" t="s">
        <v>253</v>
      </c>
      <c r="R1619" s="111">
        <v>45051</v>
      </c>
      <c r="W1619">
        <v>0</v>
      </c>
      <c r="X1619">
        <v>0</v>
      </c>
      <c r="Y1619">
        <v>863</v>
      </c>
      <c r="Z1619">
        <f t="shared" si="25"/>
        <v>863</v>
      </c>
    </row>
    <row r="1620" spans="1:26">
      <c r="A1620" t="s">
        <v>246</v>
      </c>
      <c r="B1620">
        <v>70134029666</v>
      </c>
      <c r="C1620" t="s">
        <v>3861</v>
      </c>
      <c r="D1620" t="s">
        <v>4460</v>
      </c>
      <c r="E1620" t="s">
        <v>46</v>
      </c>
      <c r="F1620">
        <v>12442023</v>
      </c>
      <c r="G1620">
        <v>45052</v>
      </c>
      <c r="H1620" t="s">
        <v>5196</v>
      </c>
      <c r="I1620" t="s">
        <v>256</v>
      </c>
      <c r="J1620" t="s">
        <v>249</v>
      </c>
      <c r="K1620" t="s">
        <v>250</v>
      </c>
      <c r="L1620" t="s">
        <v>251</v>
      </c>
      <c r="O1620" s="111">
        <v>45052</v>
      </c>
      <c r="P1620" t="s">
        <v>252</v>
      </c>
      <c r="Q1620" t="s">
        <v>253</v>
      </c>
      <c r="R1620" s="111">
        <v>45056</v>
      </c>
      <c r="W1620">
        <v>0</v>
      </c>
      <c r="X1620">
        <v>0</v>
      </c>
      <c r="Y1620">
        <v>11243.32</v>
      </c>
      <c r="Z1620">
        <f t="shared" si="25"/>
        <v>11243.32</v>
      </c>
    </row>
    <row r="1621" spans="1:26">
      <c r="A1621" t="s">
        <v>246</v>
      </c>
      <c r="B1621">
        <v>1076392113</v>
      </c>
      <c r="C1621" t="s">
        <v>2353</v>
      </c>
      <c r="D1621" t="s">
        <v>1748</v>
      </c>
      <c r="E1621" t="s">
        <v>54</v>
      </c>
      <c r="F1621">
        <v>12266627</v>
      </c>
      <c r="G1621">
        <v>45007</v>
      </c>
      <c r="H1621" t="s">
        <v>3900</v>
      </c>
      <c r="I1621" t="s">
        <v>255</v>
      </c>
      <c r="L1621" t="s">
        <v>251</v>
      </c>
      <c r="O1621" s="111">
        <v>45007</v>
      </c>
      <c r="P1621" t="s">
        <v>252</v>
      </c>
      <c r="Q1621" t="s">
        <v>263</v>
      </c>
      <c r="R1621" s="111">
        <v>45007</v>
      </c>
      <c r="W1621">
        <v>0</v>
      </c>
      <c r="X1621">
        <v>131</v>
      </c>
      <c r="Y1621">
        <v>0</v>
      </c>
      <c r="Z1621">
        <f t="shared" si="25"/>
        <v>131</v>
      </c>
    </row>
    <row r="1622" spans="1:26">
      <c r="A1622" t="s">
        <v>246</v>
      </c>
      <c r="B1622">
        <v>80617492468</v>
      </c>
      <c r="C1622" t="s">
        <v>2152</v>
      </c>
      <c r="D1622" t="s">
        <v>3901</v>
      </c>
      <c r="E1622" t="s">
        <v>1528</v>
      </c>
      <c r="F1622">
        <v>12313162</v>
      </c>
      <c r="G1622">
        <v>45016</v>
      </c>
      <c r="H1622" t="s">
        <v>3902</v>
      </c>
      <c r="I1622" t="s">
        <v>255</v>
      </c>
      <c r="J1622" t="s">
        <v>249</v>
      </c>
      <c r="K1622" t="s">
        <v>250</v>
      </c>
      <c r="L1622" t="s">
        <v>251</v>
      </c>
      <c r="O1622" s="111">
        <v>45016</v>
      </c>
      <c r="P1622" t="s">
        <v>252</v>
      </c>
      <c r="Q1622" t="s">
        <v>257</v>
      </c>
      <c r="R1622" s="111">
        <v>45021</v>
      </c>
      <c r="W1622">
        <v>0</v>
      </c>
      <c r="X1622">
        <v>0</v>
      </c>
      <c r="Y1622">
        <v>0</v>
      </c>
      <c r="Z1622">
        <f t="shared" si="25"/>
        <v>0</v>
      </c>
    </row>
    <row r="1623" spans="1:26">
      <c r="A1623" t="s">
        <v>246</v>
      </c>
      <c r="B1623">
        <v>80617492468</v>
      </c>
      <c r="C1623" t="s">
        <v>2152</v>
      </c>
      <c r="D1623" t="s">
        <v>3901</v>
      </c>
      <c r="E1623" t="s">
        <v>1528</v>
      </c>
      <c r="F1623">
        <v>12314923</v>
      </c>
      <c r="G1623">
        <v>45016</v>
      </c>
      <c r="H1623" t="s">
        <v>3904</v>
      </c>
      <c r="I1623" t="s">
        <v>255</v>
      </c>
      <c r="J1623" t="s">
        <v>249</v>
      </c>
      <c r="K1623" t="s">
        <v>250</v>
      </c>
      <c r="L1623" t="s">
        <v>251</v>
      </c>
      <c r="O1623" s="111">
        <v>45016</v>
      </c>
      <c r="P1623" t="s">
        <v>252</v>
      </c>
      <c r="Q1623" t="s">
        <v>282</v>
      </c>
      <c r="R1623" s="111">
        <v>45020</v>
      </c>
      <c r="W1623">
        <v>0</v>
      </c>
      <c r="X1623">
        <v>2681</v>
      </c>
      <c r="Y1623">
        <v>0</v>
      </c>
      <c r="Z1623">
        <f t="shared" si="25"/>
        <v>2681</v>
      </c>
    </row>
    <row r="1624" spans="1:26">
      <c r="A1624" t="s">
        <v>246</v>
      </c>
      <c r="B1624" t="s">
        <v>2248</v>
      </c>
      <c r="C1624" t="s">
        <v>2249</v>
      </c>
      <c r="D1624" t="s">
        <v>3905</v>
      </c>
      <c r="E1624" t="s">
        <v>54</v>
      </c>
      <c r="F1624">
        <v>12230889</v>
      </c>
      <c r="G1624">
        <v>44999</v>
      </c>
      <c r="H1624" t="s">
        <v>3906</v>
      </c>
      <c r="I1624" t="s">
        <v>255</v>
      </c>
      <c r="J1624" t="s">
        <v>249</v>
      </c>
      <c r="K1624" t="s">
        <v>268</v>
      </c>
      <c r="L1624" t="s">
        <v>251</v>
      </c>
      <c r="O1624" s="111">
        <v>44999</v>
      </c>
      <c r="P1624" t="s">
        <v>252</v>
      </c>
      <c r="Q1624" t="s">
        <v>253</v>
      </c>
      <c r="R1624" s="111">
        <v>45005</v>
      </c>
      <c r="W1624">
        <v>283.8</v>
      </c>
      <c r="X1624">
        <v>2090</v>
      </c>
      <c r="Y1624">
        <v>725.2</v>
      </c>
      <c r="Z1624">
        <f t="shared" si="25"/>
        <v>3099</v>
      </c>
    </row>
    <row r="1625" spans="1:26">
      <c r="A1625" t="s">
        <v>246</v>
      </c>
      <c r="B1625" t="s">
        <v>2248</v>
      </c>
      <c r="C1625" t="s">
        <v>2249</v>
      </c>
      <c r="D1625" t="s">
        <v>3905</v>
      </c>
      <c r="E1625" t="s">
        <v>54</v>
      </c>
      <c r="F1625">
        <v>12231113</v>
      </c>
      <c r="G1625">
        <v>44999</v>
      </c>
      <c r="H1625" t="s">
        <v>3907</v>
      </c>
      <c r="I1625" t="s">
        <v>255</v>
      </c>
      <c r="J1625" t="s">
        <v>249</v>
      </c>
      <c r="K1625" t="s">
        <v>268</v>
      </c>
      <c r="L1625" t="s">
        <v>251</v>
      </c>
      <c r="O1625" s="111">
        <v>44999</v>
      </c>
      <c r="P1625" t="s">
        <v>252</v>
      </c>
      <c r="Q1625" t="s">
        <v>253</v>
      </c>
      <c r="R1625" s="111">
        <v>45005</v>
      </c>
      <c r="W1625">
        <v>441.69</v>
      </c>
      <c r="X1625">
        <v>4425.3599999999997</v>
      </c>
      <c r="Y1625">
        <v>4425.12</v>
      </c>
      <c r="Z1625">
        <f t="shared" si="25"/>
        <v>9292.1699999999983</v>
      </c>
    </row>
    <row r="1626" spans="1:26">
      <c r="A1626" t="s">
        <v>246</v>
      </c>
      <c r="B1626" t="s">
        <v>2248</v>
      </c>
      <c r="C1626" t="s">
        <v>2249</v>
      </c>
      <c r="D1626" t="s">
        <v>3905</v>
      </c>
      <c r="E1626" t="s">
        <v>54</v>
      </c>
      <c r="F1626">
        <v>12231403</v>
      </c>
      <c r="G1626">
        <v>44999</v>
      </c>
      <c r="H1626" t="s">
        <v>3908</v>
      </c>
      <c r="I1626" t="s">
        <v>255</v>
      </c>
      <c r="J1626" t="s">
        <v>249</v>
      </c>
      <c r="K1626" t="s">
        <v>250</v>
      </c>
      <c r="L1626" t="s">
        <v>251</v>
      </c>
      <c r="O1626" s="111">
        <v>44999</v>
      </c>
      <c r="P1626" t="s">
        <v>252</v>
      </c>
      <c r="Q1626" t="s">
        <v>253</v>
      </c>
      <c r="R1626" s="111">
        <v>45005</v>
      </c>
      <c r="W1626">
        <v>1953.03</v>
      </c>
      <c r="X1626">
        <v>11131.27</v>
      </c>
      <c r="Y1626">
        <v>7418.1</v>
      </c>
      <c r="Z1626">
        <f t="shared" si="25"/>
        <v>20502.400000000001</v>
      </c>
    </row>
    <row r="1627" spans="1:26">
      <c r="A1627" t="s">
        <v>246</v>
      </c>
      <c r="B1627" t="s">
        <v>2220</v>
      </c>
      <c r="C1627" t="s">
        <v>2221</v>
      </c>
      <c r="D1627" t="s">
        <v>3905</v>
      </c>
      <c r="E1627" t="s">
        <v>54</v>
      </c>
      <c r="F1627">
        <v>12231503</v>
      </c>
      <c r="G1627">
        <v>44999</v>
      </c>
      <c r="H1627" t="s">
        <v>3909</v>
      </c>
      <c r="I1627" t="s">
        <v>255</v>
      </c>
      <c r="J1627" t="s">
        <v>249</v>
      </c>
      <c r="K1627" t="s">
        <v>268</v>
      </c>
      <c r="L1627" t="s">
        <v>251</v>
      </c>
      <c r="O1627" s="111">
        <v>44999</v>
      </c>
      <c r="P1627" t="s">
        <v>252</v>
      </c>
      <c r="Q1627" t="s">
        <v>253</v>
      </c>
      <c r="R1627" s="111">
        <v>45005</v>
      </c>
      <c r="W1627">
        <v>7802.94</v>
      </c>
      <c r="X1627">
        <v>25971.61</v>
      </c>
      <c r="Y1627">
        <v>19298.52</v>
      </c>
      <c r="Z1627">
        <f t="shared" si="25"/>
        <v>53073.070000000007</v>
      </c>
    </row>
    <row r="1628" spans="1:26">
      <c r="A1628" t="s">
        <v>246</v>
      </c>
      <c r="B1628" t="s">
        <v>2220</v>
      </c>
      <c r="C1628" t="s">
        <v>2221</v>
      </c>
      <c r="D1628" t="s">
        <v>3905</v>
      </c>
      <c r="E1628" t="s">
        <v>54</v>
      </c>
      <c r="F1628">
        <v>12332325</v>
      </c>
      <c r="G1628">
        <v>45026</v>
      </c>
      <c r="H1628" t="s">
        <v>4697</v>
      </c>
      <c r="I1628" t="s">
        <v>255</v>
      </c>
      <c r="J1628" t="s">
        <v>249</v>
      </c>
      <c r="K1628" t="s">
        <v>250</v>
      </c>
      <c r="L1628" t="s">
        <v>251</v>
      </c>
      <c r="O1628" s="111">
        <v>45027</v>
      </c>
      <c r="P1628" t="s">
        <v>252</v>
      </c>
      <c r="Q1628" t="s">
        <v>253</v>
      </c>
      <c r="R1628" s="111">
        <v>45033</v>
      </c>
      <c r="W1628">
        <v>0</v>
      </c>
      <c r="X1628">
        <v>19383.900000000001</v>
      </c>
      <c r="Y1628">
        <v>31070.93</v>
      </c>
      <c r="Z1628">
        <f t="shared" si="25"/>
        <v>50454.83</v>
      </c>
    </row>
    <row r="1629" spans="1:26">
      <c r="A1629" t="s">
        <v>246</v>
      </c>
      <c r="B1629" t="s">
        <v>2220</v>
      </c>
      <c r="C1629" t="s">
        <v>2221</v>
      </c>
      <c r="D1629" t="s">
        <v>3905</v>
      </c>
      <c r="E1629" t="s">
        <v>54</v>
      </c>
      <c r="F1629">
        <v>12502322</v>
      </c>
      <c r="G1629">
        <v>45071</v>
      </c>
      <c r="H1629" t="s">
        <v>5197</v>
      </c>
      <c r="I1629" t="s">
        <v>271</v>
      </c>
      <c r="J1629" t="s">
        <v>249</v>
      </c>
      <c r="K1629" t="s">
        <v>268</v>
      </c>
      <c r="L1629" t="s">
        <v>251</v>
      </c>
      <c r="O1629" s="111">
        <v>45071</v>
      </c>
      <c r="P1629" t="s">
        <v>252</v>
      </c>
      <c r="Q1629" t="s">
        <v>253</v>
      </c>
      <c r="R1629" s="111">
        <v>45075</v>
      </c>
      <c r="W1629">
        <v>0</v>
      </c>
      <c r="X1629">
        <v>0</v>
      </c>
      <c r="Y1629">
        <v>5186</v>
      </c>
      <c r="Z1629">
        <f t="shared" si="25"/>
        <v>5186</v>
      </c>
    </row>
    <row r="1630" spans="1:26">
      <c r="A1630" t="s">
        <v>246</v>
      </c>
      <c r="B1630">
        <v>9900269497</v>
      </c>
      <c r="C1630" t="s">
        <v>2325</v>
      </c>
      <c r="D1630" t="s">
        <v>5198</v>
      </c>
      <c r="E1630" t="s">
        <v>1528</v>
      </c>
      <c r="F1630">
        <v>12468655</v>
      </c>
      <c r="G1630">
        <v>45056</v>
      </c>
      <c r="H1630" t="s">
        <v>5199</v>
      </c>
      <c r="I1630" t="s">
        <v>255</v>
      </c>
      <c r="J1630" t="s">
        <v>249</v>
      </c>
      <c r="K1630" t="s">
        <v>250</v>
      </c>
      <c r="L1630" t="s">
        <v>251</v>
      </c>
      <c r="O1630" s="111">
        <v>45056</v>
      </c>
      <c r="P1630" t="s">
        <v>252</v>
      </c>
      <c r="Q1630" t="s">
        <v>257</v>
      </c>
      <c r="R1630" s="111">
        <v>45064</v>
      </c>
      <c r="W1630">
        <v>0</v>
      </c>
      <c r="X1630">
        <v>0</v>
      </c>
      <c r="Y1630">
        <v>0</v>
      </c>
      <c r="Z1630">
        <f t="shared" si="25"/>
        <v>0</v>
      </c>
    </row>
    <row r="1631" spans="1:26">
      <c r="A1631" t="s">
        <v>246</v>
      </c>
      <c r="B1631">
        <v>13063629464</v>
      </c>
      <c r="C1631" t="s">
        <v>2340</v>
      </c>
      <c r="D1631" t="s">
        <v>3910</v>
      </c>
      <c r="E1631" t="s">
        <v>1528</v>
      </c>
      <c r="F1631">
        <v>12313501</v>
      </c>
      <c r="G1631">
        <v>45016</v>
      </c>
      <c r="H1631" t="s">
        <v>3911</v>
      </c>
      <c r="I1631" t="s">
        <v>255</v>
      </c>
      <c r="J1631" t="s">
        <v>249</v>
      </c>
      <c r="K1631" t="s">
        <v>250</v>
      </c>
      <c r="L1631" t="s">
        <v>251</v>
      </c>
      <c r="O1631" s="111">
        <v>45016</v>
      </c>
      <c r="P1631" t="s">
        <v>252</v>
      </c>
      <c r="Q1631" t="s">
        <v>282</v>
      </c>
      <c r="R1631" s="111">
        <v>45019</v>
      </c>
      <c r="W1631">
        <v>0</v>
      </c>
      <c r="X1631">
        <v>851</v>
      </c>
      <c r="Y1631">
        <v>0</v>
      </c>
      <c r="Z1631">
        <f t="shared" si="25"/>
        <v>851</v>
      </c>
    </row>
    <row r="1632" spans="1:26">
      <c r="A1632" t="s">
        <v>246</v>
      </c>
      <c r="B1632" t="s">
        <v>2186</v>
      </c>
      <c r="C1632" t="s">
        <v>2187</v>
      </c>
      <c r="D1632" t="s">
        <v>3912</v>
      </c>
      <c r="E1632" t="s">
        <v>54</v>
      </c>
      <c r="F1632">
        <v>12280837</v>
      </c>
      <c r="G1632">
        <v>45010</v>
      </c>
      <c r="H1632" t="s">
        <v>3913</v>
      </c>
      <c r="I1632" t="s">
        <v>248</v>
      </c>
      <c r="J1632" t="s">
        <v>249</v>
      </c>
      <c r="K1632" t="s">
        <v>268</v>
      </c>
      <c r="L1632" t="s">
        <v>251</v>
      </c>
      <c r="O1632" s="111">
        <v>45010</v>
      </c>
      <c r="P1632" t="s">
        <v>252</v>
      </c>
      <c r="Q1632" t="s">
        <v>282</v>
      </c>
      <c r="R1632" s="111">
        <v>45013</v>
      </c>
      <c r="W1632">
        <v>0</v>
      </c>
      <c r="X1632">
        <v>1</v>
      </c>
      <c r="Y1632">
        <v>0</v>
      </c>
      <c r="Z1632">
        <f t="shared" si="25"/>
        <v>1</v>
      </c>
    </row>
    <row r="1633" spans="1:26">
      <c r="A1633" t="s">
        <v>246</v>
      </c>
      <c r="B1633">
        <v>9900269497</v>
      </c>
      <c r="C1633" t="s">
        <v>2325</v>
      </c>
      <c r="D1633" t="s">
        <v>5200</v>
      </c>
      <c r="E1633" t="s">
        <v>1528</v>
      </c>
      <c r="F1633">
        <v>12518862</v>
      </c>
      <c r="G1633">
        <v>45069</v>
      </c>
      <c r="H1633" t="s">
        <v>5201</v>
      </c>
      <c r="I1633" t="s">
        <v>255</v>
      </c>
      <c r="J1633" t="s">
        <v>249</v>
      </c>
      <c r="K1633" t="s">
        <v>268</v>
      </c>
      <c r="L1633" t="s">
        <v>251</v>
      </c>
      <c r="O1633" s="111">
        <v>45069</v>
      </c>
      <c r="P1633" t="s">
        <v>252</v>
      </c>
      <c r="Q1633" t="s">
        <v>253</v>
      </c>
      <c r="R1633" s="111">
        <v>45070</v>
      </c>
      <c r="W1633">
        <v>0</v>
      </c>
      <c r="X1633">
        <v>0</v>
      </c>
      <c r="Y1633">
        <v>3212.49</v>
      </c>
      <c r="Z1633">
        <f t="shared" si="25"/>
        <v>3212.49</v>
      </c>
    </row>
    <row r="1634" spans="1:26">
      <c r="A1634" t="s">
        <v>246</v>
      </c>
      <c r="B1634">
        <v>9900269497</v>
      </c>
      <c r="C1634" t="s">
        <v>2325</v>
      </c>
      <c r="D1634" t="s">
        <v>5202</v>
      </c>
      <c r="E1634" t="s">
        <v>1528</v>
      </c>
      <c r="F1634">
        <v>12544533</v>
      </c>
      <c r="G1634">
        <v>45075</v>
      </c>
      <c r="H1634" t="s">
        <v>5203</v>
      </c>
      <c r="I1634" t="s">
        <v>260</v>
      </c>
      <c r="L1634" t="s">
        <v>251</v>
      </c>
      <c r="O1634" s="111">
        <v>45075</v>
      </c>
      <c r="P1634" t="s">
        <v>252</v>
      </c>
      <c r="Q1634" t="s">
        <v>263</v>
      </c>
      <c r="R1634" s="111">
        <v>45076</v>
      </c>
      <c r="W1634">
        <v>0</v>
      </c>
      <c r="X1634">
        <v>0</v>
      </c>
      <c r="Y1634">
        <v>0</v>
      </c>
      <c r="Z1634">
        <f t="shared" si="25"/>
        <v>0</v>
      </c>
    </row>
    <row r="1635" spans="1:26">
      <c r="A1635" t="s">
        <v>246</v>
      </c>
      <c r="B1635" t="s">
        <v>4258</v>
      </c>
      <c r="C1635" t="s">
        <v>3844</v>
      </c>
      <c r="D1635" t="s">
        <v>3914</v>
      </c>
      <c r="E1635" t="s">
        <v>1528</v>
      </c>
      <c r="F1635">
        <v>9814557</v>
      </c>
      <c r="G1635">
        <v>45010</v>
      </c>
      <c r="H1635" t="s">
        <v>3915</v>
      </c>
      <c r="I1635" t="s">
        <v>255</v>
      </c>
      <c r="J1635" t="s">
        <v>249</v>
      </c>
      <c r="K1635" t="s">
        <v>250</v>
      </c>
      <c r="O1635" s="111">
        <v>45010</v>
      </c>
      <c r="P1635" t="s">
        <v>252</v>
      </c>
      <c r="Q1635" t="s">
        <v>257</v>
      </c>
      <c r="R1635" s="111">
        <v>45012</v>
      </c>
      <c r="W1635">
        <v>0</v>
      </c>
      <c r="X1635">
        <v>0</v>
      </c>
      <c r="Y1635">
        <v>0</v>
      </c>
      <c r="Z1635">
        <f t="shared" si="25"/>
        <v>0</v>
      </c>
    </row>
    <row r="1636" spans="1:26">
      <c r="A1636" t="s">
        <v>246</v>
      </c>
      <c r="B1636" t="s">
        <v>4245</v>
      </c>
      <c r="C1636" t="s">
        <v>3293</v>
      </c>
      <c r="D1636" t="s">
        <v>3914</v>
      </c>
      <c r="E1636" t="s">
        <v>1528</v>
      </c>
      <c r="F1636">
        <v>12280726</v>
      </c>
      <c r="G1636">
        <v>45010</v>
      </c>
      <c r="H1636" t="s">
        <v>3916</v>
      </c>
      <c r="I1636" t="s">
        <v>255</v>
      </c>
      <c r="L1636" t="s">
        <v>251</v>
      </c>
      <c r="O1636" s="111">
        <v>45010</v>
      </c>
      <c r="P1636" t="s">
        <v>252</v>
      </c>
      <c r="Q1636" t="s">
        <v>253</v>
      </c>
      <c r="R1636" s="111">
        <v>45012</v>
      </c>
      <c r="W1636">
        <v>100.63</v>
      </c>
      <c r="X1636">
        <v>2365</v>
      </c>
      <c r="Y1636">
        <v>953</v>
      </c>
      <c r="Z1636">
        <f t="shared" si="25"/>
        <v>3418.63</v>
      </c>
    </row>
    <row r="1637" spans="1:26">
      <c r="A1637" t="s">
        <v>246</v>
      </c>
      <c r="B1637" t="s">
        <v>2202</v>
      </c>
      <c r="C1637" t="s">
        <v>2203</v>
      </c>
      <c r="D1637" t="s">
        <v>3914</v>
      </c>
      <c r="E1637" t="s">
        <v>1528</v>
      </c>
      <c r="F1637">
        <v>12280887</v>
      </c>
      <c r="G1637">
        <v>45010</v>
      </c>
      <c r="H1637" t="s">
        <v>3917</v>
      </c>
      <c r="I1637" t="s">
        <v>255</v>
      </c>
      <c r="J1637" t="s">
        <v>249</v>
      </c>
      <c r="K1637" t="s">
        <v>250</v>
      </c>
      <c r="L1637" t="s">
        <v>251</v>
      </c>
      <c r="O1637" s="111">
        <v>45010</v>
      </c>
      <c r="P1637" t="s">
        <v>252</v>
      </c>
      <c r="Q1637" t="s">
        <v>257</v>
      </c>
      <c r="R1637" s="111"/>
      <c r="W1637">
        <v>0</v>
      </c>
      <c r="X1637">
        <v>0</v>
      </c>
      <c r="Y1637">
        <v>0</v>
      </c>
      <c r="Z1637">
        <f t="shared" si="25"/>
        <v>0</v>
      </c>
    </row>
    <row r="1638" spans="1:26">
      <c r="A1638" t="s">
        <v>246</v>
      </c>
      <c r="B1638" t="s">
        <v>2202</v>
      </c>
      <c r="C1638" t="s">
        <v>2203</v>
      </c>
      <c r="D1638" t="s">
        <v>3914</v>
      </c>
      <c r="E1638" t="s">
        <v>1528</v>
      </c>
      <c r="F1638">
        <v>12362017</v>
      </c>
      <c r="G1638">
        <v>45029</v>
      </c>
      <c r="H1638" t="s">
        <v>4698</v>
      </c>
      <c r="I1638" t="s">
        <v>255</v>
      </c>
      <c r="J1638" t="s">
        <v>249</v>
      </c>
      <c r="K1638" t="s">
        <v>250</v>
      </c>
      <c r="L1638" t="s">
        <v>251</v>
      </c>
      <c r="O1638" s="111">
        <v>45029</v>
      </c>
      <c r="P1638" t="s">
        <v>252</v>
      </c>
      <c r="Q1638" t="s">
        <v>253</v>
      </c>
      <c r="R1638" s="111">
        <v>45034</v>
      </c>
      <c r="W1638">
        <v>0</v>
      </c>
      <c r="X1638">
        <v>48</v>
      </c>
      <c r="Y1638">
        <v>480</v>
      </c>
      <c r="Z1638">
        <f t="shared" si="25"/>
        <v>528</v>
      </c>
    </row>
    <row r="1639" spans="1:26">
      <c r="A1639" t="s">
        <v>246</v>
      </c>
      <c r="B1639" t="s">
        <v>5142</v>
      </c>
      <c r="C1639" t="s">
        <v>5143</v>
      </c>
      <c r="D1639" t="s">
        <v>3914</v>
      </c>
      <c r="E1639" t="s">
        <v>1528</v>
      </c>
      <c r="F1639">
        <v>12518988</v>
      </c>
      <c r="G1639">
        <v>45069</v>
      </c>
      <c r="H1639" t="s">
        <v>5204</v>
      </c>
      <c r="I1639" t="s">
        <v>255</v>
      </c>
      <c r="J1639" t="s">
        <v>249</v>
      </c>
      <c r="K1639" t="s">
        <v>250</v>
      </c>
      <c r="L1639" t="s">
        <v>251</v>
      </c>
      <c r="O1639" s="111">
        <v>45069</v>
      </c>
      <c r="P1639" t="s">
        <v>252</v>
      </c>
      <c r="Q1639" t="s">
        <v>257</v>
      </c>
      <c r="R1639" s="111">
        <v>45070</v>
      </c>
      <c r="W1639">
        <v>0</v>
      </c>
      <c r="X1639">
        <v>0</v>
      </c>
      <c r="Y1639">
        <v>0</v>
      </c>
      <c r="Z1639">
        <f t="shared" si="25"/>
        <v>0</v>
      </c>
    </row>
    <row r="1640" spans="1:26">
      <c r="A1640" t="s">
        <v>246</v>
      </c>
      <c r="B1640" t="s">
        <v>4245</v>
      </c>
      <c r="C1640" t="s">
        <v>3293</v>
      </c>
      <c r="D1640" t="s">
        <v>3914</v>
      </c>
      <c r="E1640" t="s">
        <v>1528</v>
      </c>
      <c r="F1640">
        <v>12519827</v>
      </c>
      <c r="G1640">
        <v>45070</v>
      </c>
      <c r="H1640" t="s">
        <v>5205</v>
      </c>
      <c r="I1640" t="s">
        <v>255</v>
      </c>
      <c r="J1640" t="s">
        <v>249</v>
      </c>
      <c r="K1640" t="s">
        <v>250</v>
      </c>
      <c r="L1640" t="s">
        <v>251</v>
      </c>
      <c r="O1640" s="111">
        <v>45070</v>
      </c>
      <c r="P1640" t="s">
        <v>252</v>
      </c>
      <c r="Q1640" t="s">
        <v>253</v>
      </c>
      <c r="R1640" s="111">
        <v>45070</v>
      </c>
      <c r="W1640">
        <v>0</v>
      </c>
      <c r="X1640">
        <v>0</v>
      </c>
      <c r="Y1640">
        <v>293</v>
      </c>
      <c r="Z1640">
        <f t="shared" si="25"/>
        <v>293</v>
      </c>
    </row>
    <row r="1641" spans="1:26">
      <c r="A1641" t="s">
        <v>246</v>
      </c>
      <c r="B1641" t="s">
        <v>4971</v>
      </c>
      <c r="C1641" t="s">
        <v>4972</v>
      </c>
      <c r="D1641" t="s">
        <v>3914</v>
      </c>
      <c r="E1641" t="s">
        <v>1528</v>
      </c>
      <c r="F1641">
        <v>12525591</v>
      </c>
      <c r="G1641">
        <v>45070</v>
      </c>
      <c r="H1641" t="s">
        <v>5206</v>
      </c>
      <c r="I1641" t="s">
        <v>271</v>
      </c>
      <c r="J1641" t="s">
        <v>249</v>
      </c>
      <c r="K1641" t="s">
        <v>250</v>
      </c>
      <c r="L1641" t="s">
        <v>251</v>
      </c>
      <c r="O1641" s="111">
        <v>45070</v>
      </c>
      <c r="P1641" t="s">
        <v>252</v>
      </c>
      <c r="Q1641" t="s">
        <v>253</v>
      </c>
      <c r="R1641" s="111">
        <v>45071</v>
      </c>
      <c r="W1641">
        <v>0</v>
      </c>
      <c r="X1641">
        <v>0</v>
      </c>
      <c r="Y1641">
        <v>1002</v>
      </c>
      <c r="Z1641">
        <f t="shared" si="25"/>
        <v>1002</v>
      </c>
    </row>
    <row r="1642" spans="1:26">
      <c r="A1642" t="s">
        <v>246</v>
      </c>
      <c r="B1642" t="s">
        <v>4245</v>
      </c>
      <c r="C1642" t="s">
        <v>3293</v>
      </c>
      <c r="D1642" t="s">
        <v>3914</v>
      </c>
      <c r="E1642" t="s">
        <v>1528</v>
      </c>
      <c r="F1642">
        <v>12518880</v>
      </c>
      <c r="G1642">
        <v>45071</v>
      </c>
      <c r="H1642" t="s">
        <v>5207</v>
      </c>
      <c r="I1642" t="s">
        <v>271</v>
      </c>
      <c r="J1642" t="s">
        <v>249</v>
      </c>
      <c r="K1642" t="s">
        <v>250</v>
      </c>
      <c r="L1642" t="s">
        <v>251</v>
      </c>
      <c r="O1642" s="111">
        <v>45072</v>
      </c>
      <c r="P1642" t="s">
        <v>252</v>
      </c>
      <c r="Q1642" t="s">
        <v>253</v>
      </c>
      <c r="R1642" s="111">
        <v>45075</v>
      </c>
      <c r="W1642">
        <v>0</v>
      </c>
      <c r="X1642">
        <v>0</v>
      </c>
      <c r="Y1642">
        <v>307.5</v>
      </c>
      <c r="Z1642">
        <f t="shared" si="25"/>
        <v>307.5</v>
      </c>
    </row>
    <row r="1643" spans="1:26">
      <c r="A1643" t="s">
        <v>246</v>
      </c>
      <c r="B1643" t="s">
        <v>4245</v>
      </c>
      <c r="C1643" t="s">
        <v>3293</v>
      </c>
      <c r="D1643" t="s">
        <v>3914</v>
      </c>
      <c r="E1643" t="s">
        <v>1528</v>
      </c>
      <c r="F1643">
        <v>12378745</v>
      </c>
      <c r="G1643">
        <v>45071</v>
      </c>
      <c r="H1643" t="s">
        <v>5208</v>
      </c>
      <c r="I1643" t="s">
        <v>271</v>
      </c>
      <c r="J1643" t="s">
        <v>249</v>
      </c>
      <c r="K1643" t="s">
        <v>250</v>
      </c>
      <c r="L1643" t="s">
        <v>251</v>
      </c>
      <c r="O1643" s="111">
        <v>45072</v>
      </c>
      <c r="P1643" t="s">
        <v>252</v>
      </c>
      <c r="Q1643" t="s">
        <v>253</v>
      </c>
      <c r="R1643" s="111">
        <v>45075</v>
      </c>
      <c r="W1643">
        <v>0</v>
      </c>
      <c r="X1643">
        <v>0</v>
      </c>
      <c r="Y1643">
        <v>238</v>
      </c>
      <c r="Z1643">
        <f t="shared" si="25"/>
        <v>238</v>
      </c>
    </row>
    <row r="1644" spans="1:26">
      <c r="A1644" t="s">
        <v>246</v>
      </c>
      <c r="B1644" t="s">
        <v>5142</v>
      </c>
      <c r="C1644" t="s">
        <v>5143</v>
      </c>
      <c r="D1644" t="s">
        <v>3914</v>
      </c>
      <c r="E1644" t="s">
        <v>1528</v>
      </c>
      <c r="F1644">
        <v>12550222</v>
      </c>
      <c r="G1644">
        <v>45076</v>
      </c>
      <c r="H1644" t="s">
        <v>5209</v>
      </c>
      <c r="I1644" t="s">
        <v>271</v>
      </c>
      <c r="J1644" t="s">
        <v>249</v>
      </c>
      <c r="K1644" t="s">
        <v>250</v>
      </c>
      <c r="L1644" t="s">
        <v>251</v>
      </c>
      <c r="O1644" s="111">
        <v>45076</v>
      </c>
      <c r="P1644" t="s">
        <v>252</v>
      </c>
      <c r="Q1644" t="s">
        <v>253</v>
      </c>
      <c r="R1644" s="111">
        <v>45076</v>
      </c>
      <c r="W1644">
        <v>0</v>
      </c>
      <c r="X1644">
        <v>0</v>
      </c>
      <c r="Y1644">
        <v>1</v>
      </c>
      <c r="Z1644">
        <f t="shared" si="25"/>
        <v>1</v>
      </c>
    </row>
    <row r="1645" spans="1:26">
      <c r="A1645" t="s">
        <v>246</v>
      </c>
      <c r="B1645" t="s">
        <v>2186</v>
      </c>
      <c r="C1645" t="s">
        <v>2187</v>
      </c>
      <c r="D1645" t="s">
        <v>2935</v>
      </c>
      <c r="E1645" t="s">
        <v>2867</v>
      </c>
      <c r="F1645">
        <v>12224247</v>
      </c>
      <c r="G1645">
        <v>44997</v>
      </c>
      <c r="H1645" t="s">
        <v>3918</v>
      </c>
      <c r="I1645" t="s">
        <v>255</v>
      </c>
      <c r="J1645" t="s">
        <v>249</v>
      </c>
      <c r="K1645" t="s">
        <v>250</v>
      </c>
      <c r="L1645" t="s">
        <v>251</v>
      </c>
      <c r="O1645" s="111">
        <v>44997</v>
      </c>
      <c r="P1645" t="s">
        <v>252</v>
      </c>
      <c r="Q1645" t="s">
        <v>253</v>
      </c>
      <c r="R1645" s="111">
        <v>44999</v>
      </c>
      <c r="W1645">
        <v>634.9</v>
      </c>
      <c r="X1645">
        <v>891.2</v>
      </c>
      <c r="Y1645">
        <v>821.5</v>
      </c>
      <c r="Z1645">
        <f t="shared" si="25"/>
        <v>2347.6</v>
      </c>
    </row>
    <row r="1646" spans="1:26">
      <c r="A1646" t="s">
        <v>246</v>
      </c>
      <c r="B1646">
        <v>6972887143</v>
      </c>
      <c r="C1646" t="s">
        <v>2331</v>
      </c>
      <c r="D1646" t="s">
        <v>1028</v>
      </c>
      <c r="E1646" t="s">
        <v>54</v>
      </c>
      <c r="F1646">
        <v>356526</v>
      </c>
      <c r="G1646">
        <v>45008</v>
      </c>
      <c r="H1646" t="s">
        <v>3919</v>
      </c>
      <c r="I1646" t="s">
        <v>255</v>
      </c>
      <c r="J1646" t="s">
        <v>249</v>
      </c>
      <c r="K1646" t="s">
        <v>268</v>
      </c>
      <c r="L1646" t="s">
        <v>251</v>
      </c>
      <c r="O1646" s="111">
        <v>45008</v>
      </c>
      <c r="P1646" t="s">
        <v>252</v>
      </c>
      <c r="Q1646" t="s">
        <v>253</v>
      </c>
      <c r="R1646" s="111">
        <v>45014</v>
      </c>
      <c r="W1646">
        <v>273</v>
      </c>
      <c r="X1646">
        <v>4772.2</v>
      </c>
      <c r="Y1646">
        <v>7079.9</v>
      </c>
      <c r="Z1646">
        <f t="shared" si="25"/>
        <v>12125.099999999999</v>
      </c>
    </row>
    <row r="1647" spans="1:26">
      <c r="A1647" t="s">
        <v>246</v>
      </c>
      <c r="B1647">
        <v>6972887143</v>
      </c>
      <c r="C1647" t="s">
        <v>2331</v>
      </c>
      <c r="D1647" t="s">
        <v>1028</v>
      </c>
      <c r="E1647" t="s">
        <v>54</v>
      </c>
      <c r="F1647">
        <v>12273923</v>
      </c>
      <c r="G1647">
        <v>45008</v>
      </c>
      <c r="H1647" t="s">
        <v>3920</v>
      </c>
      <c r="I1647" t="s">
        <v>255</v>
      </c>
      <c r="J1647" t="s">
        <v>249</v>
      </c>
      <c r="K1647" t="s">
        <v>250</v>
      </c>
      <c r="L1647" t="s">
        <v>251</v>
      </c>
      <c r="O1647" s="111">
        <v>45008</v>
      </c>
      <c r="P1647" t="s">
        <v>252</v>
      </c>
      <c r="Q1647" t="s">
        <v>282</v>
      </c>
      <c r="R1647" s="111">
        <v>45014</v>
      </c>
      <c r="W1647">
        <v>812</v>
      </c>
      <c r="X1647">
        <v>6334.45</v>
      </c>
      <c r="Y1647">
        <v>0</v>
      </c>
      <c r="Z1647">
        <f t="shared" si="25"/>
        <v>7146.45</v>
      </c>
    </row>
    <row r="1648" spans="1:26">
      <c r="A1648" t="s">
        <v>246</v>
      </c>
      <c r="B1648">
        <v>6972887143</v>
      </c>
      <c r="C1648" t="s">
        <v>2331</v>
      </c>
      <c r="D1648" t="s">
        <v>1028</v>
      </c>
      <c r="E1648" t="s">
        <v>54</v>
      </c>
      <c r="F1648">
        <v>12276516</v>
      </c>
      <c r="G1648">
        <v>45009</v>
      </c>
      <c r="H1648" t="s">
        <v>3921</v>
      </c>
      <c r="I1648" t="s">
        <v>255</v>
      </c>
      <c r="J1648" t="s">
        <v>249</v>
      </c>
      <c r="K1648" t="s">
        <v>250</v>
      </c>
      <c r="L1648" t="s">
        <v>251</v>
      </c>
      <c r="O1648" s="111">
        <v>45009</v>
      </c>
      <c r="P1648" t="s">
        <v>252</v>
      </c>
      <c r="Q1648" t="s">
        <v>257</v>
      </c>
      <c r="R1648" s="111"/>
      <c r="W1648">
        <v>0</v>
      </c>
      <c r="X1648">
        <v>0</v>
      </c>
      <c r="Y1648">
        <v>0</v>
      </c>
      <c r="Z1648">
        <f t="shared" si="25"/>
        <v>0</v>
      </c>
    </row>
    <row r="1649" spans="1:26">
      <c r="A1649" t="s">
        <v>246</v>
      </c>
      <c r="B1649">
        <v>690067178</v>
      </c>
      <c r="C1649" t="s">
        <v>2311</v>
      </c>
      <c r="D1649" t="s">
        <v>3922</v>
      </c>
      <c r="E1649" t="s">
        <v>3923</v>
      </c>
      <c r="F1649">
        <v>12201471</v>
      </c>
      <c r="G1649">
        <v>44991</v>
      </c>
      <c r="H1649" t="s">
        <v>3924</v>
      </c>
      <c r="I1649" t="s">
        <v>255</v>
      </c>
      <c r="J1649" t="s">
        <v>249</v>
      </c>
      <c r="K1649" t="s">
        <v>250</v>
      </c>
      <c r="L1649" t="s">
        <v>251</v>
      </c>
      <c r="O1649" s="111">
        <v>44991</v>
      </c>
      <c r="P1649" t="s">
        <v>252</v>
      </c>
      <c r="Q1649" t="s">
        <v>253</v>
      </c>
      <c r="R1649" s="111">
        <v>44995</v>
      </c>
      <c r="W1649">
        <v>849</v>
      </c>
      <c r="X1649">
        <v>2487</v>
      </c>
      <c r="Y1649">
        <v>2698</v>
      </c>
      <c r="Z1649">
        <f t="shared" si="25"/>
        <v>6034</v>
      </c>
    </row>
    <row r="1650" spans="1:26">
      <c r="A1650" t="s">
        <v>246</v>
      </c>
      <c r="B1650" t="s">
        <v>2211</v>
      </c>
      <c r="C1650" t="s">
        <v>2212</v>
      </c>
      <c r="D1650" t="s">
        <v>2479</v>
      </c>
      <c r="E1650" t="s">
        <v>1528</v>
      </c>
      <c r="F1650">
        <v>12363696</v>
      </c>
      <c r="G1650">
        <v>45030</v>
      </c>
      <c r="H1650" t="s">
        <v>4699</v>
      </c>
      <c r="I1650" t="s">
        <v>255</v>
      </c>
      <c r="J1650" t="s">
        <v>249</v>
      </c>
      <c r="K1650" t="s">
        <v>250</v>
      </c>
      <c r="L1650" t="s">
        <v>251</v>
      </c>
      <c r="O1650" s="111">
        <v>45030</v>
      </c>
      <c r="P1650" t="s">
        <v>252</v>
      </c>
      <c r="Q1650" t="s">
        <v>253</v>
      </c>
      <c r="R1650" s="111">
        <v>45033</v>
      </c>
      <c r="W1650">
        <v>0</v>
      </c>
      <c r="X1650">
        <v>3425.4</v>
      </c>
      <c r="Y1650">
        <v>1438.05</v>
      </c>
      <c r="Z1650">
        <f t="shared" si="25"/>
        <v>4863.45</v>
      </c>
    </row>
    <row r="1651" spans="1:26">
      <c r="A1651" t="s">
        <v>246</v>
      </c>
      <c r="B1651" t="s">
        <v>2211</v>
      </c>
      <c r="C1651" t="s">
        <v>2212</v>
      </c>
      <c r="D1651" t="s">
        <v>2479</v>
      </c>
      <c r="E1651" t="s">
        <v>1528</v>
      </c>
      <c r="F1651">
        <v>12372003</v>
      </c>
      <c r="G1651">
        <v>45031</v>
      </c>
      <c r="H1651" t="s">
        <v>4700</v>
      </c>
      <c r="I1651" t="s">
        <v>255</v>
      </c>
      <c r="J1651" t="s">
        <v>249</v>
      </c>
      <c r="K1651" t="s">
        <v>250</v>
      </c>
      <c r="L1651" t="s">
        <v>251</v>
      </c>
      <c r="O1651" s="111">
        <v>45031</v>
      </c>
      <c r="P1651" t="s">
        <v>252</v>
      </c>
      <c r="Q1651" t="s">
        <v>257</v>
      </c>
      <c r="R1651" s="111">
        <v>45033</v>
      </c>
      <c r="W1651">
        <v>0</v>
      </c>
      <c r="X1651">
        <v>0</v>
      </c>
      <c r="Y1651">
        <v>0</v>
      </c>
      <c r="Z1651">
        <f t="shared" si="25"/>
        <v>0</v>
      </c>
    </row>
    <row r="1652" spans="1:26">
      <c r="A1652" t="s">
        <v>246</v>
      </c>
      <c r="B1652">
        <v>9900269497</v>
      </c>
      <c r="C1652" t="s">
        <v>2325</v>
      </c>
      <c r="D1652" t="s">
        <v>2479</v>
      </c>
      <c r="E1652" t="s">
        <v>1528</v>
      </c>
      <c r="F1652">
        <v>12367581</v>
      </c>
      <c r="G1652">
        <v>45056</v>
      </c>
      <c r="H1652" t="s">
        <v>5210</v>
      </c>
      <c r="I1652" t="s">
        <v>255</v>
      </c>
      <c r="J1652" t="s">
        <v>249</v>
      </c>
      <c r="K1652" t="s">
        <v>250</v>
      </c>
      <c r="L1652" t="s">
        <v>251</v>
      </c>
      <c r="O1652" s="111">
        <v>45056</v>
      </c>
      <c r="P1652" t="s">
        <v>252</v>
      </c>
      <c r="Q1652" t="s">
        <v>253</v>
      </c>
      <c r="R1652" s="111">
        <v>45058</v>
      </c>
      <c r="W1652">
        <v>0</v>
      </c>
      <c r="X1652">
        <v>0</v>
      </c>
      <c r="Y1652">
        <v>1</v>
      </c>
      <c r="Z1652">
        <f t="shared" si="25"/>
        <v>1</v>
      </c>
    </row>
    <row r="1653" spans="1:26">
      <c r="A1653" t="s">
        <v>246</v>
      </c>
      <c r="B1653">
        <v>9900269497</v>
      </c>
      <c r="C1653" t="s">
        <v>2325</v>
      </c>
      <c r="D1653" t="s">
        <v>2479</v>
      </c>
      <c r="E1653" t="s">
        <v>1528</v>
      </c>
      <c r="F1653">
        <v>11054794</v>
      </c>
      <c r="G1653">
        <v>45058</v>
      </c>
      <c r="H1653" t="s">
        <v>5211</v>
      </c>
      <c r="I1653" t="s">
        <v>260</v>
      </c>
      <c r="L1653" t="s">
        <v>251</v>
      </c>
      <c r="O1653" s="111">
        <v>45058</v>
      </c>
      <c r="P1653" t="s">
        <v>252</v>
      </c>
      <c r="Q1653" t="s">
        <v>263</v>
      </c>
      <c r="R1653" s="111"/>
      <c r="W1653">
        <v>0</v>
      </c>
      <c r="X1653">
        <v>0</v>
      </c>
      <c r="Y1653">
        <v>0</v>
      </c>
      <c r="Z1653">
        <f t="shared" si="25"/>
        <v>0</v>
      </c>
    </row>
    <row r="1654" spans="1:26">
      <c r="A1654" t="s">
        <v>246</v>
      </c>
      <c r="B1654" t="s">
        <v>2186</v>
      </c>
      <c r="C1654" t="s">
        <v>2187</v>
      </c>
      <c r="D1654" t="s">
        <v>265</v>
      </c>
      <c r="E1654" t="s">
        <v>54</v>
      </c>
      <c r="F1654">
        <v>12184110</v>
      </c>
      <c r="G1654">
        <v>44986</v>
      </c>
      <c r="H1654" t="s">
        <v>3930</v>
      </c>
      <c r="I1654" t="s">
        <v>255</v>
      </c>
      <c r="J1654" t="s">
        <v>249</v>
      </c>
      <c r="K1654" t="s">
        <v>250</v>
      </c>
      <c r="L1654" t="s">
        <v>251</v>
      </c>
      <c r="O1654" s="111">
        <v>44986</v>
      </c>
      <c r="P1654" t="s">
        <v>252</v>
      </c>
      <c r="Q1654" t="s">
        <v>257</v>
      </c>
      <c r="R1654" s="111">
        <v>44987</v>
      </c>
      <c r="W1654">
        <v>0</v>
      </c>
      <c r="X1654">
        <v>0</v>
      </c>
      <c r="Y1654">
        <v>0</v>
      </c>
      <c r="Z1654">
        <f t="shared" si="25"/>
        <v>0</v>
      </c>
    </row>
    <row r="1655" spans="1:26">
      <c r="A1655" t="s">
        <v>246</v>
      </c>
      <c r="B1655" t="s">
        <v>2186</v>
      </c>
      <c r="C1655" t="s">
        <v>2187</v>
      </c>
      <c r="D1655" t="s">
        <v>265</v>
      </c>
      <c r="E1655" t="s">
        <v>54</v>
      </c>
      <c r="F1655">
        <v>12185463</v>
      </c>
      <c r="G1655">
        <v>44987</v>
      </c>
      <c r="H1655" t="s">
        <v>3931</v>
      </c>
      <c r="I1655" t="s">
        <v>255</v>
      </c>
      <c r="L1655" t="s">
        <v>251</v>
      </c>
      <c r="O1655" s="111">
        <v>44987</v>
      </c>
      <c r="P1655" t="s">
        <v>252</v>
      </c>
      <c r="Q1655" t="s">
        <v>263</v>
      </c>
      <c r="R1655" s="111">
        <v>44988</v>
      </c>
      <c r="W1655">
        <v>3438.95</v>
      </c>
      <c r="X1655">
        <v>473.5</v>
      </c>
      <c r="Y1655">
        <v>0</v>
      </c>
      <c r="Z1655">
        <f t="shared" si="25"/>
        <v>3912.45</v>
      </c>
    </row>
    <row r="1656" spans="1:26">
      <c r="A1656" t="s">
        <v>246</v>
      </c>
      <c r="B1656" t="s">
        <v>2248</v>
      </c>
      <c r="C1656" t="s">
        <v>2249</v>
      </c>
      <c r="D1656" t="s">
        <v>265</v>
      </c>
      <c r="E1656" t="s">
        <v>54</v>
      </c>
      <c r="F1656">
        <v>12200578</v>
      </c>
      <c r="G1656">
        <v>44991</v>
      </c>
      <c r="H1656" t="s">
        <v>3932</v>
      </c>
      <c r="I1656" t="s">
        <v>255</v>
      </c>
      <c r="J1656" t="s">
        <v>249</v>
      </c>
      <c r="K1656" t="s">
        <v>268</v>
      </c>
      <c r="L1656" t="s">
        <v>251</v>
      </c>
      <c r="O1656" s="111">
        <v>44991</v>
      </c>
      <c r="P1656" t="s">
        <v>252</v>
      </c>
      <c r="Q1656" t="s">
        <v>253</v>
      </c>
      <c r="R1656" s="111">
        <v>44992</v>
      </c>
      <c r="W1656">
        <v>51201.31</v>
      </c>
      <c r="X1656">
        <v>80416.26999999999</v>
      </c>
      <c r="Y1656">
        <v>85044.74</v>
      </c>
      <c r="Z1656">
        <f t="shared" si="25"/>
        <v>216662.32</v>
      </c>
    </row>
    <row r="1657" spans="1:26">
      <c r="A1657" t="s">
        <v>246</v>
      </c>
      <c r="B1657" t="s">
        <v>2248</v>
      </c>
      <c r="C1657" t="s">
        <v>2249</v>
      </c>
      <c r="D1657" t="s">
        <v>265</v>
      </c>
      <c r="E1657" t="s">
        <v>54</v>
      </c>
      <c r="F1657">
        <v>12111627</v>
      </c>
      <c r="G1657">
        <v>44991</v>
      </c>
      <c r="H1657" t="s">
        <v>3929</v>
      </c>
      <c r="I1657" t="s">
        <v>255</v>
      </c>
      <c r="L1657" t="s">
        <v>251</v>
      </c>
      <c r="O1657" s="111">
        <v>44991</v>
      </c>
      <c r="P1657" t="s">
        <v>252</v>
      </c>
      <c r="Q1657" t="s">
        <v>253</v>
      </c>
      <c r="R1657" s="111">
        <v>44992</v>
      </c>
      <c r="W1657">
        <v>33701.120000000003</v>
      </c>
      <c r="X1657">
        <v>44136.89</v>
      </c>
      <c r="Y1657">
        <v>8687.9500000000007</v>
      </c>
      <c r="Z1657">
        <f t="shared" si="25"/>
        <v>86525.96</v>
      </c>
    </row>
    <row r="1658" spans="1:26">
      <c r="A1658" t="s">
        <v>246</v>
      </c>
      <c r="B1658">
        <v>88683036120</v>
      </c>
      <c r="C1658" t="s">
        <v>3545</v>
      </c>
      <c r="D1658" t="s">
        <v>265</v>
      </c>
      <c r="E1658" t="s">
        <v>54</v>
      </c>
      <c r="F1658">
        <v>12210890</v>
      </c>
      <c r="G1658">
        <v>44993</v>
      </c>
      <c r="H1658" t="s">
        <v>3933</v>
      </c>
      <c r="I1658" t="s">
        <v>255</v>
      </c>
      <c r="J1658" t="s">
        <v>249</v>
      </c>
      <c r="K1658" t="s">
        <v>250</v>
      </c>
      <c r="L1658" t="s">
        <v>251</v>
      </c>
      <c r="O1658" s="111">
        <v>44999</v>
      </c>
      <c r="P1658" t="s">
        <v>252</v>
      </c>
      <c r="Q1658" t="s">
        <v>253</v>
      </c>
      <c r="R1658" s="111">
        <v>45000</v>
      </c>
      <c r="W1658">
        <v>1958.25</v>
      </c>
      <c r="X1658">
        <v>3110.75</v>
      </c>
      <c r="Y1658">
        <v>1313.75</v>
      </c>
      <c r="Z1658">
        <f t="shared" si="25"/>
        <v>6382.75</v>
      </c>
    </row>
    <row r="1659" spans="1:26">
      <c r="A1659" t="s">
        <v>246</v>
      </c>
      <c r="B1659" t="s">
        <v>2248</v>
      </c>
      <c r="C1659" t="s">
        <v>2249</v>
      </c>
      <c r="D1659" t="s">
        <v>265</v>
      </c>
      <c r="E1659" t="s">
        <v>54</v>
      </c>
      <c r="F1659">
        <v>9056073</v>
      </c>
      <c r="G1659">
        <v>44995</v>
      </c>
      <c r="H1659" t="s">
        <v>3925</v>
      </c>
      <c r="I1659" t="s">
        <v>255</v>
      </c>
      <c r="J1659" t="s">
        <v>249</v>
      </c>
      <c r="K1659" t="s">
        <v>250</v>
      </c>
      <c r="L1659" t="s">
        <v>251</v>
      </c>
      <c r="O1659" s="111">
        <v>44995</v>
      </c>
      <c r="P1659" t="s">
        <v>252</v>
      </c>
      <c r="Q1659" t="s">
        <v>282</v>
      </c>
      <c r="R1659" s="111">
        <v>44998</v>
      </c>
      <c r="W1659">
        <v>12680.49</v>
      </c>
      <c r="X1659">
        <v>0</v>
      </c>
      <c r="Y1659">
        <v>0</v>
      </c>
      <c r="Z1659">
        <f t="shared" si="25"/>
        <v>12680.49</v>
      </c>
    </row>
    <row r="1660" spans="1:26">
      <c r="A1660" t="s">
        <v>246</v>
      </c>
      <c r="B1660" t="s">
        <v>2248</v>
      </c>
      <c r="C1660" t="s">
        <v>2249</v>
      </c>
      <c r="D1660" t="s">
        <v>265</v>
      </c>
      <c r="E1660" t="s">
        <v>54</v>
      </c>
      <c r="F1660">
        <v>12224885</v>
      </c>
      <c r="G1660">
        <v>44998</v>
      </c>
      <c r="H1660" t="s">
        <v>3934</v>
      </c>
      <c r="I1660" t="s">
        <v>255</v>
      </c>
      <c r="J1660" t="s">
        <v>249</v>
      </c>
      <c r="K1660" t="s">
        <v>268</v>
      </c>
      <c r="L1660" t="s">
        <v>251</v>
      </c>
      <c r="O1660" s="111">
        <v>44998</v>
      </c>
      <c r="P1660" t="s">
        <v>252</v>
      </c>
      <c r="Q1660" t="s">
        <v>253</v>
      </c>
      <c r="R1660" s="111">
        <v>44999</v>
      </c>
      <c r="W1660">
        <v>279245.63</v>
      </c>
      <c r="X1660">
        <v>449575.48</v>
      </c>
      <c r="Y1660">
        <v>124800.98</v>
      </c>
      <c r="Z1660">
        <f t="shared" si="25"/>
        <v>853622.09</v>
      </c>
    </row>
    <row r="1661" spans="1:26">
      <c r="A1661" t="s">
        <v>246</v>
      </c>
      <c r="B1661" t="s">
        <v>2186</v>
      </c>
      <c r="C1661" t="s">
        <v>2187</v>
      </c>
      <c r="D1661" t="s">
        <v>265</v>
      </c>
      <c r="E1661" t="s">
        <v>54</v>
      </c>
      <c r="F1661">
        <v>12326339</v>
      </c>
      <c r="G1661">
        <v>45019</v>
      </c>
      <c r="H1661" t="s">
        <v>4701</v>
      </c>
      <c r="I1661" t="s">
        <v>260</v>
      </c>
      <c r="L1661" t="s">
        <v>251</v>
      </c>
      <c r="O1661" s="111">
        <v>45019</v>
      </c>
      <c r="P1661" t="s">
        <v>252</v>
      </c>
      <c r="Q1661" t="s">
        <v>263</v>
      </c>
      <c r="R1661" s="111">
        <v>45020</v>
      </c>
      <c r="W1661">
        <v>0</v>
      </c>
      <c r="X1661">
        <v>0</v>
      </c>
      <c r="Y1661">
        <v>0</v>
      </c>
      <c r="Z1661">
        <f t="shared" si="25"/>
        <v>0</v>
      </c>
    </row>
    <row r="1662" spans="1:26">
      <c r="A1662" t="s">
        <v>246</v>
      </c>
      <c r="B1662" t="s">
        <v>2186</v>
      </c>
      <c r="C1662" t="s">
        <v>2187</v>
      </c>
      <c r="D1662" t="s">
        <v>265</v>
      </c>
      <c r="E1662" t="s">
        <v>54</v>
      </c>
      <c r="F1662">
        <v>12332504</v>
      </c>
      <c r="G1662">
        <v>45020</v>
      </c>
      <c r="H1662" t="s">
        <v>4702</v>
      </c>
      <c r="I1662" t="s">
        <v>255</v>
      </c>
      <c r="J1662" t="s">
        <v>249</v>
      </c>
      <c r="K1662" t="s">
        <v>250</v>
      </c>
      <c r="L1662" t="s">
        <v>251</v>
      </c>
      <c r="O1662" s="111">
        <v>45020</v>
      </c>
      <c r="P1662" t="s">
        <v>252</v>
      </c>
      <c r="Q1662" t="s">
        <v>253</v>
      </c>
      <c r="R1662" s="111">
        <v>45021</v>
      </c>
      <c r="W1662">
        <v>0</v>
      </c>
      <c r="X1662">
        <v>2</v>
      </c>
      <c r="Y1662">
        <v>205</v>
      </c>
      <c r="Z1662">
        <f t="shared" si="25"/>
        <v>207</v>
      </c>
    </row>
    <row r="1663" spans="1:26">
      <c r="A1663" t="s">
        <v>246</v>
      </c>
      <c r="B1663">
        <v>1768766185</v>
      </c>
      <c r="C1663" t="s">
        <v>2110</v>
      </c>
      <c r="D1663" t="s">
        <v>265</v>
      </c>
      <c r="E1663" t="s">
        <v>54</v>
      </c>
      <c r="F1663">
        <v>12416168</v>
      </c>
      <c r="G1663">
        <v>45043</v>
      </c>
      <c r="H1663" t="s">
        <v>4703</v>
      </c>
      <c r="I1663" t="s">
        <v>255</v>
      </c>
      <c r="J1663" t="s">
        <v>249</v>
      </c>
      <c r="K1663" t="s">
        <v>250</v>
      </c>
      <c r="L1663" t="s">
        <v>251</v>
      </c>
      <c r="O1663" s="111">
        <v>45043</v>
      </c>
      <c r="P1663" t="s">
        <v>252</v>
      </c>
      <c r="Q1663" t="s">
        <v>253</v>
      </c>
      <c r="R1663" s="111">
        <v>45044</v>
      </c>
      <c r="W1663">
        <v>0</v>
      </c>
      <c r="X1663">
        <v>390.5</v>
      </c>
      <c r="Y1663">
        <v>9625.5</v>
      </c>
      <c r="Z1663">
        <f t="shared" si="25"/>
        <v>10016</v>
      </c>
    </row>
    <row r="1664" spans="1:26">
      <c r="A1664" t="s">
        <v>246</v>
      </c>
      <c r="B1664" t="s">
        <v>2186</v>
      </c>
      <c r="C1664" t="s">
        <v>2187</v>
      </c>
      <c r="D1664" t="s">
        <v>265</v>
      </c>
      <c r="E1664" t="s">
        <v>54</v>
      </c>
      <c r="F1664">
        <v>12422984</v>
      </c>
      <c r="G1664">
        <v>45044</v>
      </c>
      <c r="H1664" t="s">
        <v>4704</v>
      </c>
      <c r="I1664" t="s">
        <v>255</v>
      </c>
      <c r="J1664" t="s">
        <v>249</v>
      </c>
      <c r="K1664" t="s">
        <v>268</v>
      </c>
      <c r="L1664" t="s">
        <v>251</v>
      </c>
      <c r="O1664" s="111">
        <v>45044</v>
      </c>
      <c r="P1664" t="s">
        <v>252</v>
      </c>
      <c r="Q1664" t="s">
        <v>253</v>
      </c>
      <c r="R1664" s="111">
        <v>45048</v>
      </c>
      <c r="W1664">
        <v>0</v>
      </c>
      <c r="X1664">
        <v>0</v>
      </c>
      <c r="Y1664">
        <v>3328</v>
      </c>
      <c r="Z1664">
        <f t="shared" si="25"/>
        <v>3328</v>
      </c>
    </row>
    <row r="1665" spans="1:26">
      <c r="A1665" t="s">
        <v>246</v>
      </c>
      <c r="B1665">
        <v>1768766185</v>
      </c>
      <c r="C1665" t="s">
        <v>2110</v>
      </c>
      <c r="D1665" t="s">
        <v>265</v>
      </c>
      <c r="E1665" t="s">
        <v>54</v>
      </c>
      <c r="F1665">
        <v>12424887</v>
      </c>
      <c r="G1665">
        <v>45044</v>
      </c>
      <c r="H1665" t="s">
        <v>5212</v>
      </c>
      <c r="I1665" t="s">
        <v>255</v>
      </c>
      <c r="J1665" t="s">
        <v>249</v>
      </c>
      <c r="K1665" t="s">
        <v>250</v>
      </c>
      <c r="L1665" t="s">
        <v>251</v>
      </c>
      <c r="O1665" s="111">
        <v>45048</v>
      </c>
      <c r="P1665" t="s">
        <v>252</v>
      </c>
      <c r="Q1665" t="s">
        <v>253</v>
      </c>
      <c r="R1665" s="111">
        <v>45049</v>
      </c>
      <c r="W1665">
        <v>0</v>
      </c>
      <c r="X1665">
        <v>0</v>
      </c>
      <c r="Y1665">
        <v>1792.5</v>
      </c>
      <c r="Z1665">
        <f t="shared" si="25"/>
        <v>1792.5</v>
      </c>
    </row>
    <row r="1666" spans="1:26">
      <c r="A1666" t="s">
        <v>246</v>
      </c>
      <c r="B1666" t="s">
        <v>2186</v>
      </c>
      <c r="C1666" t="s">
        <v>2187</v>
      </c>
      <c r="D1666" t="s">
        <v>265</v>
      </c>
      <c r="E1666" t="s">
        <v>54</v>
      </c>
      <c r="F1666">
        <v>12443026</v>
      </c>
      <c r="G1666">
        <v>45049</v>
      </c>
      <c r="H1666" t="s">
        <v>5213</v>
      </c>
      <c r="I1666" t="s">
        <v>255</v>
      </c>
      <c r="J1666" t="s">
        <v>249</v>
      </c>
      <c r="K1666" t="s">
        <v>250</v>
      </c>
      <c r="L1666" t="s">
        <v>251</v>
      </c>
      <c r="O1666" s="111">
        <v>45049</v>
      </c>
      <c r="P1666" t="s">
        <v>252</v>
      </c>
      <c r="Q1666" t="s">
        <v>253</v>
      </c>
      <c r="R1666" s="111">
        <v>45050</v>
      </c>
      <c r="W1666">
        <v>0</v>
      </c>
      <c r="X1666">
        <v>0</v>
      </c>
      <c r="Y1666">
        <v>6670.69</v>
      </c>
      <c r="Z1666">
        <f t="shared" si="25"/>
        <v>6670.69</v>
      </c>
    </row>
    <row r="1667" spans="1:26">
      <c r="A1667" t="s">
        <v>246</v>
      </c>
      <c r="B1667" t="s">
        <v>2186</v>
      </c>
      <c r="C1667" t="s">
        <v>2187</v>
      </c>
      <c r="D1667" t="s">
        <v>265</v>
      </c>
      <c r="E1667" t="s">
        <v>54</v>
      </c>
      <c r="F1667">
        <v>12462367</v>
      </c>
      <c r="G1667">
        <v>45055</v>
      </c>
      <c r="H1667" t="s">
        <v>5214</v>
      </c>
      <c r="I1667" t="s">
        <v>255</v>
      </c>
      <c r="J1667" t="s">
        <v>249</v>
      </c>
      <c r="K1667" t="s">
        <v>250</v>
      </c>
      <c r="L1667" t="s">
        <v>251</v>
      </c>
      <c r="O1667" s="111">
        <v>45055</v>
      </c>
      <c r="P1667" t="s">
        <v>252</v>
      </c>
      <c r="Q1667" t="s">
        <v>253</v>
      </c>
      <c r="R1667" s="111">
        <v>45056</v>
      </c>
      <c r="W1667">
        <v>0</v>
      </c>
      <c r="X1667">
        <v>0</v>
      </c>
      <c r="Y1667">
        <v>2064.5</v>
      </c>
      <c r="Z1667">
        <f t="shared" ref="Z1667:Z1730" si="26">SUM(W1667:Y1667)</f>
        <v>2064.5</v>
      </c>
    </row>
    <row r="1668" spans="1:26">
      <c r="A1668" t="s">
        <v>246</v>
      </c>
      <c r="B1668" t="s">
        <v>2186</v>
      </c>
      <c r="C1668" t="s">
        <v>2187</v>
      </c>
      <c r="D1668" t="s">
        <v>265</v>
      </c>
      <c r="E1668" t="s">
        <v>54</v>
      </c>
      <c r="F1668">
        <v>12468263</v>
      </c>
      <c r="G1668">
        <v>45056</v>
      </c>
      <c r="H1668" t="s">
        <v>5215</v>
      </c>
      <c r="I1668" t="s">
        <v>260</v>
      </c>
      <c r="L1668" t="s">
        <v>251</v>
      </c>
      <c r="O1668" s="111">
        <v>45056</v>
      </c>
      <c r="P1668" t="s">
        <v>252</v>
      </c>
      <c r="Q1668" t="s">
        <v>263</v>
      </c>
      <c r="R1668" s="111">
        <v>45057</v>
      </c>
      <c r="W1668">
        <v>0</v>
      </c>
      <c r="X1668">
        <v>0</v>
      </c>
      <c r="Y1668">
        <v>0</v>
      </c>
      <c r="Z1668">
        <f t="shared" si="26"/>
        <v>0</v>
      </c>
    </row>
    <row r="1669" spans="1:26">
      <c r="A1669" t="s">
        <v>246</v>
      </c>
      <c r="B1669" t="s">
        <v>2186</v>
      </c>
      <c r="C1669" t="s">
        <v>2187</v>
      </c>
      <c r="D1669" t="s">
        <v>265</v>
      </c>
      <c r="E1669" t="s">
        <v>54</v>
      </c>
      <c r="F1669">
        <v>12468738</v>
      </c>
      <c r="G1669">
        <v>45056</v>
      </c>
      <c r="H1669" t="s">
        <v>5216</v>
      </c>
      <c r="I1669" t="s">
        <v>260</v>
      </c>
      <c r="L1669" t="s">
        <v>251</v>
      </c>
      <c r="O1669" s="111">
        <v>45056</v>
      </c>
      <c r="P1669" t="s">
        <v>252</v>
      </c>
      <c r="Q1669" t="s">
        <v>263</v>
      </c>
      <c r="R1669" s="111">
        <v>45057</v>
      </c>
      <c r="W1669">
        <v>0</v>
      </c>
      <c r="X1669">
        <v>0</v>
      </c>
      <c r="Y1669">
        <v>0</v>
      </c>
      <c r="Z1669">
        <f t="shared" si="26"/>
        <v>0</v>
      </c>
    </row>
    <row r="1670" spans="1:26">
      <c r="A1670" t="s">
        <v>246</v>
      </c>
      <c r="B1670">
        <v>1768766185</v>
      </c>
      <c r="C1670" t="s">
        <v>2110</v>
      </c>
      <c r="D1670" t="s">
        <v>265</v>
      </c>
      <c r="E1670" t="s">
        <v>54</v>
      </c>
      <c r="F1670">
        <v>12469025</v>
      </c>
      <c r="G1670">
        <v>45056</v>
      </c>
      <c r="H1670" t="s">
        <v>5217</v>
      </c>
      <c r="I1670" t="s">
        <v>255</v>
      </c>
      <c r="J1670" t="s">
        <v>249</v>
      </c>
      <c r="K1670" t="s">
        <v>250</v>
      </c>
      <c r="L1670" t="s">
        <v>251</v>
      </c>
      <c r="O1670" s="111">
        <v>45056</v>
      </c>
      <c r="P1670" t="s">
        <v>252</v>
      </c>
      <c r="Q1670" t="s">
        <v>253</v>
      </c>
      <c r="R1670" s="111">
        <v>45057</v>
      </c>
      <c r="W1670">
        <v>0</v>
      </c>
      <c r="X1670">
        <v>0</v>
      </c>
      <c r="Y1670">
        <v>1055</v>
      </c>
      <c r="Z1670">
        <f t="shared" si="26"/>
        <v>1055</v>
      </c>
    </row>
    <row r="1671" spans="1:26">
      <c r="A1671" t="s">
        <v>246</v>
      </c>
      <c r="B1671">
        <v>1768766185</v>
      </c>
      <c r="C1671" t="s">
        <v>2110</v>
      </c>
      <c r="D1671" t="s">
        <v>265</v>
      </c>
      <c r="E1671" t="s">
        <v>54</v>
      </c>
      <c r="F1671">
        <v>12474213</v>
      </c>
      <c r="G1671">
        <v>45057</v>
      </c>
      <c r="H1671" t="s">
        <v>5218</v>
      </c>
      <c r="I1671" t="s">
        <v>255</v>
      </c>
      <c r="J1671" t="s">
        <v>249</v>
      </c>
      <c r="K1671" t="s">
        <v>250</v>
      </c>
      <c r="L1671" t="s">
        <v>251</v>
      </c>
      <c r="O1671" s="111">
        <v>45058</v>
      </c>
      <c r="P1671" t="s">
        <v>252</v>
      </c>
      <c r="Q1671" t="s">
        <v>253</v>
      </c>
      <c r="R1671" s="111">
        <v>45061</v>
      </c>
      <c r="W1671">
        <v>0</v>
      </c>
      <c r="X1671">
        <v>0</v>
      </c>
      <c r="Y1671">
        <v>2030</v>
      </c>
      <c r="Z1671">
        <f t="shared" si="26"/>
        <v>2030</v>
      </c>
    </row>
    <row r="1672" spans="1:26">
      <c r="A1672" t="s">
        <v>246</v>
      </c>
      <c r="B1672" t="s">
        <v>2186</v>
      </c>
      <c r="C1672" t="s">
        <v>2187</v>
      </c>
      <c r="D1672" t="s">
        <v>265</v>
      </c>
      <c r="E1672" t="s">
        <v>54</v>
      </c>
      <c r="F1672">
        <v>12485718</v>
      </c>
      <c r="G1672">
        <v>45061</v>
      </c>
      <c r="H1672" t="s">
        <v>5219</v>
      </c>
      <c r="I1672" t="s">
        <v>255</v>
      </c>
      <c r="J1672" t="s">
        <v>249</v>
      </c>
      <c r="K1672" t="s">
        <v>250</v>
      </c>
      <c r="L1672" t="s">
        <v>251</v>
      </c>
      <c r="O1672" s="111">
        <v>45061</v>
      </c>
      <c r="P1672" t="s">
        <v>252</v>
      </c>
      <c r="Q1672" t="s">
        <v>253</v>
      </c>
      <c r="R1672" s="111">
        <v>45062</v>
      </c>
      <c r="W1672">
        <v>0</v>
      </c>
      <c r="X1672">
        <v>0</v>
      </c>
      <c r="Y1672">
        <v>32</v>
      </c>
      <c r="Z1672">
        <f t="shared" si="26"/>
        <v>32</v>
      </c>
    </row>
    <row r="1673" spans="1:26">
      <c r="A1673" t="s">
        <v>246</v>
      </c>
      <c r="B1673" t="s">
        <v>2186</v>
      </c>
      <c r="C1673" t="s">
        <v>2187</v>
      </c>
      <c r="D1673" t="s">
        <v>265</v>
      </c>
      <c r="E1673" t="s">
        <v>54</v>
      </c>
      <c r="F1673">
        <v>11191042</v>
      </c>
      <c r="G1673">
        <v>45068</v>
      </c>
      <c r="H1673" t="s">
        <v>5220</v>
      </c>
      <c r="I1673" t="s">
        <v>255</v>
      </c>
      <c r="J1673" t="s">
        <v>249</v>
      </c>
      <c r="K1673" t="s">
        <v>250</v>
      </c>
      <c r="L1673" t="s">
        <v>251</v>
      </c>
      <c r="O1673" s="111">
        <v>45068</v>
      </c>
      <c r="P1673" t="s">
        <v>252</v>
      </c>
      <c r="Q1673" t="s">
        <v>253</v>
      </c>
      <c r="R1673" s="111">
        <v>45069</v>
      </c>
      <c r="W1673">
        <v>1926</v>
      </c>
      <c r="X1673">
        <v>97</v>
      </c>
      <c r="Y1673">
        <v>509.01</v>
      </c>
      <c r="Z1673">
        <f t="shared" si="26"/>
        <v>2532.0100000000002</v>
      </c>
    </row>
    <row r="1674" spans="1:26">
      <c r="A1674" t="s">
        <v>246</v>
      </c>
      <c r="B1674">
        <v>70134029666</v>
      </c>
      <c r="C1674" t="s">
        <v>3861</v>
      </c>
      <c r="D1674" t="s">
        <v>437</v>
      </c>
      <c r="E1674" t="s">
        <v>46</v>
      </c>
      <c r="F1674">
        <v>12530876</v>
      </c>
      <c r="G1674">
        <v>45071</v>
      </c>
      <c r="H1674" t="s">
        <v>5221</v>
      </c>
      <c r="I1674" t="s">
        <v>271</v>
      </c>
      <c r="J1674" t="s">
        <v>249</v>
      </c>
      <c r="K1674" t="s">
        <v>268</v>
      </c>
      <c r="L1674" t="s">
        <v>251</v>
      </c>
      <c r="O1674" s="111">
        <v>45071</v>
      </c>
      <c r="P1674" t="s">
        <v>252</v>
      </c>
      <c r="Q1674" t="s">
        <v>253</v>
      </c>
      <c r="R1674" s="111">
        <v>45072</v>
      </c>
      <c r="W1674">
        <v>0</v>
      </c>
      <c r="X1674">
        <v>0</v>
      </c>
      <c r="Y1674">
        <v>2</v>
      </c>
      <c r="Z1674">
        <f t="shared" si="26"/>
        <v>2</v>
      </c>
    </row>
    <row r="1675" spans="1:26">
      <c r="A1675" t="s">
        <v>246</v>
      </c>
      <c r="B1675">
        <v>70526237147</v>
      </c>
      <c r="C1675" t="s">
        <v>3553</v>
      </c>
      <c r="D1675" t="s">
        <v>408</v>
      </c>
      <c r="E1675" t="s">
        <v>54</v>
      </c>
      <c r="F1675">
        <v>10205442</v>
      </c>
      <c r="G1675">
        <v>45005</v>
      </c>
      <c r="H1675" t="s">
        <v>3935</v>
      </c>
      <c r="I1675" t="s">
        <v>255</v>
      </c>
      <c r="J1675" t="s">
        <v>249</v>
      </c>
      <c r="K1675" t="s">
        <v>250</v>
      </c>
      <c r="L1675" t="s">
        <v>251</v>
      </c>
      <c r="O1675" s="111">
        <v>45005</v>
      </c>
      <c r="P1675" t="s">
        <v>252</v>
      </c>
      <c r="Q1675" t="s">
        <v>253</v>
      </c>
      <c r="R1675" s="111">
        <v>45006</v>
      </c>
      <c r="W1675">
        <v>3558.22</v>
      </c>
      <c r="X1675">
        <v>14309.7</v>
      </c>
      <c r="Y1675">
        <v>18291</v>
      </c>
      <c r="Z1675">
        <f t="shared" si="26"/>
        <v>36158.92</v>
      </c>
    </row>
    <row r="1676" spans="1:26">
      <c r="A1676" t="s">
        <v>246</v>
      </c>
      <c r="B1676">
        <v>1768766185</v>
      </c>
      <c r="C1676" t="s">
        <v>2110</v>
      </c>
      <c r="D1676" t="s">
        <v>408</v>
      </c>
      <c r="E1676" t="s">
        <v>54</v>
      </c>
      <c r="F1676">
        <v>12407913</v>
      </c>
      <c r="G1676">
        <v>45069</v>
      </c>
      <c r="H1676" t="s">
        <v>5222</v>
      </c>
      <c r="I1676" t="s">
        <v>248</v>
      </c>
      <c r="J1676" t="s">
        <v>249</v>
      </c>
      <c r="K1676" t="s">
        <v>250</v>
      </c>
      <c r="L1676" t="s">
        <v>251</v>
      </c>
      <c r="O1676" s="111">
        <v>45069</v>
      </c>
      <c r="P1676" t="s">
        <v>252</v>
      </c>
      <c r="Q1676" t="s">
        <v>257</v>
      </c>
      <c r="R1676" s="111"/>
      <c r="W1676">
        <v>0</v>
      </c>
      <c r="X1676">
        <v>0</v>
      </c>
      <c r="Y1676">
        <v>0</v>
      </c>
      <c r="Z1676">
        <f t="shared" si="26"/>
        <v>0</v>
      </c>
    </row>
    <row r="1677" spans="1:26">
      <c r="A1677" t="s">
        <v>246</v>
      </c>
      <c r="B1677">
        <v>6589394164</v>
      </c>
      <c r="C1677" t="s">
        <v>2314</v>
      </c>
      <c r="D1677" t="s">
        <v>1053</v>
      </c>
      <c r="E1677" t="s">
        <v>54</v>
      </c>
      <c r="F1677">
        <v>12196192</v>
      </c>
      <c r="G1677">
        <v>44988</v>
      </c>
      <c r="H1677" t="s">
        <v>3937</v>
      </c>
      <c r="I1677" t="s">
        <v>255</v>
      </c>
      <c r="J1677" t="s">
        <v>249</v>
      </c>
      <c r="K1677" t="s">
        <v>250</v>
      </c>
      <c r="L1677" t="s">
        <v>251</v>
      </c>
      <c r="O1677" s="111">
        <v>44988</v>
      </c>
      <c r="P1677" t="s">
        <v>252</v>
      </c>
      <c r="Q1677" t="s">
        <v>282</v>
      </c>
      <c r="R1677" s="111">
        <v>44991</v>
      </c>
      <c r="W1677">
        <v>32</v>
      </c>
      <c r="X1677">
        <v>0</v>
      </c>
      <c r="Y1677">
        <v>0</v>
      </c>
      <c r="Z1677">
        <f t="shared" si="26"/>
        <v>32</v>
      </c>
    </row>
    <row r="1678" spans="1:26">
      <c r="A1678" t="s">
        <v>246</v>
      </c>
      <c r="B1678">
        <v>2828705129</v>
      </c>
      <c r="C1678" t="s">
        <v>2305</v>
      </c>
      <c r="D1678" t="s">
        <v>1053</v>
      </c>
      <c r="E1678" t="s">
        <v>54</v>
      </c>
      <c r="F1678">
        <v>12196567</v>
      </c>
      <c r="G1678">
        <v>44994</v>
      </c>
      <c r="H1678" t="s">
        <v>3938</v>
      </c>
      <c r="I1678" t="s">
        <v>255</v>
      </c>
      <c r="J1678" t="s">
        <v>249</v>
      </c>
      <c r="K1678" t="s">
        <v>250</v>
      </c>
      <c r="L1678" t="s">
        <v>251</v>
      </c>
      <c r="O1678" s="111">
        <v>44994</v>
      </c>
      <c r="P1678" t="s">
        <v>252</v>
      </c>
      <c r="Q1678" t="s">
        <v>253</v>
      </c>
      <c r="R1678" s="111">
        <v>44995</v>
      </c>
      <c r="W1678">
        <v>2875.19</v>
      </c>
      <c r="X1678">
        <v>4526.1499999999996</v>
      </c>
      <c r="Y1678">
        <v>4149.17</v>
      </c>
      <c r="Z1678">
        <f t="shared" si="26"/>
        <v>11550.51</v>
      </c>
    </row>
    <row r="1679" spans="1:26">
      <c r="A1679" t="s">
        <v>246</v>
      </c>
      <c r="B1679">
        <v>2828705129</v>
      </c>
      <c r="C1679" t="s">
        <v>2305</v>
      </c>
      <c r="D1679" t="s">
        <v>1053</v>
      </c>
      <c r="E1679" t="s">
        <v>54</v>
      </c>
      <c r="F1679">
        <v>12215612</v>
      </c>
      <c r="G1679">
        <v>44994</v>
      </c>
      <c r="H1679" t="s">
        <v>3939</v>
      </c>
      <c r="I1679" t="s">
        <v>255</v>
      </c>
      <c r="J1679" t="s">
        <v>249</v>
      </c>
      <c r="K1679" t="s">
        <v>268</v>
      </c>
      <c r="L1679" t="s">
        <v>251</v>
      </c>
      <c r="O1679" s="111">
        <v>44994</v>
      </c>
      <c r="P1679" t="s">
        <v>252</v>
      </c>
      <c r="Q1679" t="s">
        <v>282</v>
      </c>
      <c r="R1679" s="111">
        <v>44995</v>
      </c>
      <c r="W1679">
        <v>1795.71</v>
      </c>
      <c r="X1679">
        <v>0</v>
      </c>
      <c r="Y1679">
        <v>0</v>
      </c>
      <c r="Z1679">
        <f t="shared" si="26"/>
        <v>1795.71</v>
      </c>
    </row>
    <row r="1680" spans="1:26">
      <c r="A1680" t="s">
        <v>246</v>
      </c>
      <c r="B1680">
        <v>565845128</v>
      </c>
      <c r="C1680" t="s">
        <v>2271</v>
      </c>
      <c r="D1680" t="s">
        <v>1053</v>
      </c>
      <c r="E1680" t="s">
        <v>54</v>
      </c>
      <c r="F1680">
        <v>12225669</v>
      </c>
      <c r="G1680">
        <v>44998</v>
      </c>
      <c r="H1680" t="s">
        <v>3940</v>
      </c>
      <c r="I1680" t="s">
        <v>256</v>
      </c>
      <c r="J1680" t="s">
        <v>249</v>
      </c>
      <c r="K1680" t="s">
        <v>250</v>
      </c>
      <c r="L1680" t="s">
        <v>251</v>
      </c>
      <c r="O1680" s="111">
        <v>44998</v>
      </c>
      <c r="P1680" t="s">
        <v>252</v>
      </c>
      <c r="Q1680" t="s">
        <v>253</v>
      </c>
      <c r="R1680" s="111">
        <v>45000</v>
      </c>
      <c r="W1680">
        <v>2534.4</v>
      </c>
      <c r="X1680">
        <v>9298.9</v>
      </c>
      <c r="Y1680">
        <v>12800.1</v>
      </c>
      <c r="Z1680">
        <f t="shared" si="26"/>
        <v>24633.4</v>
      </c>
    </row>
    <row r="1681" spans="1:26">
      <c r="A1681" t="s">
        <v>246</v>
      </c>
      <c r="B1681">
        <v>565845128</v>
      </c>
      <c r="C1681" t="s">
        <v>2271</v>
      </c>
      <c r="D1681" t="s">
        <v>1053</v>
      </c>
      <c r="E1681" t="s">
        <v>54</v>
      </c>
      <c r="F1681">
        <v>12246799</v>
      </c>
      <c r="G1681">
        <v>45002</v>
      </c>
      <c r="H1681" t="s">
        <v>3942</v>
      </c>
      <c r="I1681" t="s">
        <v>255</v>
      </c>
      <c r="J1681" t="s">
        <v>249</v>
      </c>
      <c r="K1681" t="s">
        <v>250</v>
      </c>
      <c r="L1681" t="s">
        <v>251</v>
      </c>
      <c r="O1681" s="111">
        <v>45002</v>
      </c>
      <c r="P1681" t="s">
        <v>252</v>
      </c>
      <c r="Q1681" t="s">
        <v>253</v>
      </c>
      <c r="R1681" s="111">
        <v>45005</v>
      </c>
      <c r="W1681">
        <v>724.5</v>
      </c>
      <c r="X1681">
        <v>0</v>
      </c>
      <c r="Y1681">
        <v>27.13</v>
      </c>
      <c r="Z1681">
        <f t="shared" si="26"/>
        <v>751.63</v>
      </c>
    </row>
    <row r="1682" spans="1:26">
      <c r="A1682" t="s">
        <v>246</v>
      </c>
      <c r="B1682">
        <v>2215955112</v>
      </c>
      <c r="C1682" t="s">
        <v>3151</v>
      </c>
      <c r="D1682" t="s">
        <v>1053</v>
      </c>
      <c r="E1682" t="s">
        <v>54</v>
      </c>
      <c r="F1682">
        <v>12247597</v>
      </c>
      <c r="G1682">
        <v>45002</v>
      </c>
      <c r="H1682" t="s">
        <v>3943</v>
      </c>
      <c r="I1682" t="s">
        <v>255</v>
      </c>
      <c r="L1682" t="s">
        <v>251</v>
      </c>
      <c r="O1682" s="111">
        <v>45002</v>
      </c>
      <c r="P1682" t="s">
        <v>252</v>
      </c>
      <c r="Q1682" t="s">
        <v>263</v>
      </c>
      <c r="R1682" s="111">
        <v>45002</v>
      </c>
      <c r="W1682">
        <v>177</v>
      </c>
      <c r="X1682">
        <v>15</v>
      </c>
      <c r="Y1682">
        <v>0</v>
      </c>
      <c r="Z1682">
        <f t="shared" si="26"/>
        <v>192</v>
      </c>
    </row>
    <row r="1683" spans="1:26">
      <c r="A1683" t="s">
        <v>246</v>
      </c>
      <c r="B1683" t="s">
        <v>4240</v>
      </c>
      <c r="C1683" t="s">
        <v>3643</v>
      </c>
      <c r="D1683" t="s">
        <v>1053</v>
      </c>
      <c r="E1683" t="s">
        <v>54</v>
      </c>
      <c r="F1683">
        <v>12236614</v>
      </c>
      <c r="G1683">
        <v>45002</v>
      </c>
      <c r="H1683" t="s">
        <v>3941</v>
      </c>
      <c r="I1683" t="s">
        <v>255</v>
      </c>
      <c r="J1683" t="s">
        <v>249</v>
      </c>
      <c r="K1683" t="s">
        <v>250</v>
      </c>
      <c r="L1683" t="s">
        <v>251</v>
      </c>
      <c r="O1683" s="111">
        <v>45002</v>
      </c>
      <c r="P1683" t="s">
        <v>252</v>
      </c>
      <c r="Q1683" t="s">
        <v>253</v>
      </c>
      <c r="R1683" s="111">
        <v>45005</v>
      </c>
      <c r="W1683">
        <v>47</v>
      </c>
      <c r="X1683">
        <v>380</v>
      </c>
      <c r="Y1683">
        <v>1541</v>
      </c>
      <c r="Z1683">
        <f t="shared" si="26"/>
        <v>1968</v>
      </c>
    </row>
    <row r="1684" spans="1:26">
      <c r="A1684" t="s">
        <v>246</v>
      </c>
      <c r="B1684">
        <v>2215955112</v>
      </c>
      <c r="C1684" t="s">
        <v>3151</v>
      </c>
      <c r="D1684" t="s">
        <v>1053</v>
      </c>
      <c r="E1684" t="s">
        <v>54</v>
      </c>
      <c r="F1684">
        <v>12288310</v>
      </c>
      <c r="G1684">
        <v>45013</v>
      </c>
      <c r="H1684" t="s">
        <v>3945</v>
      </c>
      <c r="I1684" t="s">
        <v>255</v>
      </c>
      <c r="J1684" t="s">
        <v>249</v>
      </c>
      <c r="K1684" t="s">
        <v>250</v>
      </c>
      <c r="L1684" t="s">
        <v>251</v>
      </c>
      <c r="O1684" s="111">
        <v>45013</v>
      </c>
      <c r="P1684" t="s">
        <v>252</v>
      </c>
      <c r="Q1684" t="s">
        <v>253</v>
      </c>
      <c r="R1684" s="111">
        <v>45016</v>
      </c>
      <c r="W1684">
        <v>0</v>
      </c>
      <c r="X1684">
        <v>299</v>
      </c>
      <c r="Y1684">
        <v>855</v>
      </c>
      <c r="Z1684">
        <f t="shared" si="26"/>
        <v>1154</v>
      </c>
    </row>
    <row r="1685" spans="1:26">
      <c r="A1685" t="s">
        <v>246</v>
      </c>
      <c r="B1685">
        <v>2828705129</v>
      </c>
      <c r="C1685" t="s">
        <v>2305</v>
      </c>
      <c r="D1685" t="s">
        <v>1053</v>
      </c>
      <c r="E1685" t="s">
        <v>54</v>
      </c>
      <c r="F1685">
        <v>12326923</v>
      </c>
      <c r="G1685">
        <v>45019</v>
      </c>
      <c r="H1685" t="s">
        <v>4705</v>
      </c>
      <c r="I1685" t="s">
        <v>255</v>
      </c>
      <c r="J1685" t="s">
        <v>249</v>
      </c>
      <c r="K1685" t="s">
        <v>4717</v>
      </c>
      <c r="L1685" t="s">
        <v>251</v>
      </c>
      <c r="O1685" s="111">
        <v>45019</v>
      </c>
      <c r="P1685" t="s">
        <v>252</v>
      </c>
      <c r="Q1685" t="s">
        <v>253</v>
      </c>
      <c r="R1685" s="111">
        <v>45020</v>
      </c>
      <c r="W1685">
        <v>0</v>
      </c>
      <c r="X1685">
        <v>3970</v>
      </c>
      <c r="Y1685">
        <v>1540</v>
      </c>
      <c r="Z1685">
        <f t="shared" si="26"/>
        <v>5510</v>
      </c>
    </row>
    <row r="1686" spans="1:26">
      <c r="A1686" t="s">
        <v>246</v>
      </c>
      <c r="B1686">
        <v>2828705129</v>
      </c>
      <c r="C1686" t="s">
        <v>2305</v>
      </c>
      <c r="D1686" t="s">
        <v>1053</v>
      </c>
      <c r="E1686" t="s">
        <v>54</v>
      </c>
      <c r="F1686">
        <v>12166101</v>
      </c>
      <c r="G1686">
        <v>45026</v>
      </c>
      <c r="H1686" t="s">
        <v>4706</v>
      </c>
      <c r="I1686" t="s">
        <v>255</v>
      </c>
      <c r="J1686" t="s">
        <v>249</v>
      </c>
      <c r="K1686" t="s">
        <v>268</v>
      </c>
      <c r="L1686" t="s">
        <v>251</v>
      </c>
      <c r="O1686" s="111">
        <v>45026</v>
      </c>
      <c r="P1686" t="s">
        <v>252</v>
      </c>
      <c r="Q1686" t="s">
        <v>253</v>
      </c>
      <c r="R1686" s="111">
        <v>45029</v>
      </c>
      <c r="W1686">
        <v>0</v>
      </c>
      <c r="X1686">
        <v>6174.97</v>
      </c>
      <c r="Y1686">
        <v>12773.15</v>
      </c>
      <c r="Z1686">
        <f t="shared" si="26"/>
        <v>18948.12</v>
      </c>
    </row>
    <row r="1687" spans="1:26">
      <c r="A1687" t="s">
        <v>246</v>
      </c>
      <c r="B1687" t="s">
        <v>4240</v>
      </c>
      <c r="C1687" t="s">
        <v>3643</v>
      </c>
      <c r="D1687" t="s">
        <v>1053</v>
      </c>
      <c r="E1687" t="s">
        <v>54</v>
      </c>
      <c r="F1687">
        <v>12363877</v>
      </c>
      <c r="G1687">
        <v>45029</v>
      </c>
      <c r="H1687" t="s">
        <v>4707</v>
      </c>
      <c r="I1687" t="s">
        <v>255</v>
      </c>
      <c r="J1687" t="s">
        <v>249</v>
      </c>
      <c r="K1687" t="s">
        <v>250</v>
      </c>
      <c r="L1687" t="s">
        <v>251</v>
      </c>
      <c r="O1687" s="111">
        <v>45033</v>
      </c>
      <c r="P1687" t="s">
        <v>252</v>
      </c>
      <c r="Q1687" t="s">
        <v>253</v>
      </c>
      <c r="R1687" s="111">
        <v>45033</v>
      </c>
      <c r="W1687">
        <v>0</v>
      </c>
      <c r="X1687">
        <v>214</v>
      </c>
      <c r="Y1687">
        <v>357.97</v>
      </c>
      <c r="Z1687">
        <f t="shared" si="26"/>
        <v>571.97</v>
      </c>
    </row>
    <row r="1688" spans="1:26">
      <c r="A1688" t="s">
        <v>246</v>
      </c>
      <c r="B1688" t="s">
        <v>4240</v>
      </c>
      <c r="C1688" t="s">
        <v>3643</v>
      </c>
      <c r="D1688" t="s">
        <v>1053</v>
      </c>
      <c r="E1688" t="s">
        <v>54</v>
      </c>
      <c r="F1688">
        <v>6848458</v>
      </c>
      <c r="G1688">
        <v>45033</v>
      </c>
      <c r="H1688" t="s">
        <v>4708</v>
      </c>
      <c r="I1688" t="s">
        <v>255</v>
      </c>
      <c r="J1688" t="s">
        <v>249</v>
      </c>
      <c r="K1688" t="s">
        <v>250</v>
      </c>
      <c r="L1688" t="s">
        <v>251</v>
      </c>
      <c r="O1688" s="111">
        <v>45033</v>
      </c>
      <c r="P1688" t="s">
        <v>252</v>
      </c>
      <c r="Q1688" t="s">
        <v>282</v>
      </c>
      <c r="R1688" s="111">
        <v>45035</v>
      </c>
      <c r="W1688">
        <v>0</v>
      </c>
      <c r="X1688">
        <v>94.5</v>
      </c>
      <c r="Y1688">
        <v>0</v>
      </c>
      <c r="Z1688">
        <f t="shared" si="26"/>
        <v>94.5</v>
      </c>
    </row>
    <row r="1689" spans="1:26">
      <c r="A1689" t="s">
        <v>246</v>
      </c>
      <c r="B1689" t="s">
        <v>4240</v>
      </c>
      <c r="C1689" t="s">
        <v>3643</v>
      </c>
      <c r="D1689" t="s">
        <v>1053</v>
      </c>
      <c r="E1689" t="s">
        <v>54</v>
      </c>
      <c r="F1689">
        <v>12332776</v>
      </c>
      <c r="G1689">
        <v>45034</v>
      </c>
      <c r="H1689" t="s">
        <v>4709</v>
      </c>
      <c r="I1689" t="s">
        <v>255</v>
      </c>
      <c r="J1689" t="s">
        <v>249</v>
      </c>
      <c r="K1689" t="s">
        <v>268</v>
      </c>
      <c r="L1689" t="s">
        <v>251</v>
      </c>
      <c r="O1689" s="111">
        <v>45034</v>
      </c>
      <c r="P1689" t="s">
        <v>252</v>
      </c>
      <c r="Q1689" t="s">
        <v>253</v>
      </c>
      <c r="R1689" s="111">
        <v>45035</v>
      </c>
      <c r="W1689">
        <v>0</v>
      </c>
      <c r="X1689">
        <v>7066.73</v>
      </c>
      <c r="Y1689">
        <v>31750.07</v>
      </c>
      <c r="Z1689">
        <f t="shared" si="26"/>
        <v>38816.800000000003</v>
      </c>
    </row>
    <row r="1690" spans="1:26">
      <c r="A1690" t="s">
        <v>246</v>
      </c>
      <c r="B1690" t="s">
        <v>4242</v>
      </c>
      <c r="C1690" t="s">
        <v>3617</v>
      </c>
      <c r="D1690" t="s">
        <v>1053</v>
      </c>
      <c r="E1690" t="s">
        <v>54</v>
      </c>
      <c r="F1690">
        <v>12374482</v>
      </c>
      <c r="G1690">
        <v>45034</v>
      </c>
      <c r="H1690" t="s">
        <v>4710</v>
      </c>
      <c r="I1690" t="s">
        <v>255</v>
      </c>
      <c r="J1690" t="s">
        <v>249</v>
      </c>
      <c r="K1690" t="s">
        <v>250</v>
      </c>
      <c r="L1690" t="s">
        <v>251</v>
      </c>
      <c r="O1690" s="111">
        <v>45034</v>
      </c>
      <c r="P1690" t="s">
        <v>252</v>
      </c>
      <c r="Q1690" t="s">
        <v>257</v>
      </c>
      <c r="R1690" s="111">
        <v>45035</v>
      </c>
      <c r="W1690">
        <v>0</v>
      </c>
      <c r="X1690">
        <v>0</v>
      </c>
      <c r="Y1690">
        <v>0</v>
      </c>
      <c r="Z1690">
        <f t="shared" si="26"/>
        <v>0</v>
      </c>
    </row>
    <row r="1691" spans="1:26">
      <c r="A1691" t="s">
        <v>246</v>
      </c>
      <c r="B1691" t="s">
        <v>4242</v>
      </c>
      <c r="C1691" t="s">
        <v>3617</v>
      </c>
      <c r="D1691" t="s">
        <v>1053</v>
      </c>
      <c r="E1691" t="s">
        <v>54</v>
      </c>
      <c r="F1691">
        <v>12378250</v>
      </c>
      <c r="G1691">
        <v>45036</v>
      </c>
      <c r="H1691" t="s">
        <v>4711</v>
      </c>
      <c r="I1691" t="s">
        <v>255</v>
      </c>
      <c r="J1691" t="s">
        <v>249</v>
      </c>
      <c r="K1691" t="s">
        <v>268</v>
      </c>
      <c r="L1691" t="s">
        <v>251</v>
      </c>
      <c r="O1691" s="111">
        <v>45036</v>
      </c>
      <c r="P1691" t="s">
        <v>252</v>
      </c>
      <c r="Q1691" t="s">
        <v>282</v>
      </c>
      <c r="R1691" s="111">
        <v>45041</v>
      </c>
      <c r="W1691">
        <v>0</v>
      </c>
      <c r="X1691">
        <v>26.39</v>
      </c>
      <c r="Y1691">
        <v>0</v>
      </c>
      <c r="Z1691">
        <f t="shared" si="26"/>
        <v>26.39</v>
      </c>
    </row>
    <row r="1692" spans="1:26">
      <c r="A1692" t="s">
        <v>246</v>
      </c>
      <c r="B1692">
        <v>2828705129</v>
      </c>
      <c r="C1692" t="s">
        <v>2305</v>
      </c>
      <c r="D1692" t="s">
        <v>1053</v>
      </c>
      <c r="E1692" t="s">
        <v>54</v>
      </c>
      <c r="F1692">
        <v>12312769</v>
      </c>
      <c r="G1692">
        <v>45051</v>
      </c>
      <c r="H1692" t="s">
        <v>5223</v>
      </c>
      <c r="I1692" t="s">
        <v>255</v>
      </c>
      <c r="J1692" t="s">
        <v>249</v>
      </c>
      <c r="K1692" t="s">
        <v>268</v>
      </c>
      <c r="L1692" t="s">
        <v>251</v>
      </c>
      <c r="O1692" s="111">
        <v>45062</v>
      </c>
      <c r="P1692" t="s">
        <v>252</v>
      </c>
      <c r="Q1692" t="s">
        <v>257</v>
      </c>
      <c r="R1692" s="111">
        <v>45063</v>
      </c>
      <c r="W1692">
        <v>0</v>
      </c>
      <c r="X1692">
        <v>0</v>
      </c>
      <c r="Y1692">
        <v>0</v>
      </c>
      <c r="Z1692">
        <f t="shared" si="26"/>
        <v>0</v>
      </c>
    </row>
    <row r="1693" spans="1:26">
      <c r="A1693" t="s">
        <v>246</v>
      </c>
      <c r="B1693" t="s">
        <v>4240</v>
      </c>
      <c r="C1693" t="s">
        <v>3643</v>
      </c>
      <c r="D1693" t="s">
        <v>1053</v>
      </c>
      <c r="E1693" t="s">
        <v>54</v>
      </c>
      <c r="F1693">
        <v>12378417</v>
      </c>
      <c r="G1693">
        <v>45051</v>
      </c>
      <c r="H1693" t="s">
        <v>5224</v>
      </c>
      <c r="I1693" t="s">
        <v>255</v>
      </c>
      <c r="J1693" t="s">
        <v>249</v>
      </c>
      <c r="K1693" t="s">
        <v>250</v>
      </c>
      <c r="L1693" t="s">
        <v>251</v>
      </c>
      <c r="O1693" s="111">
        <v>45051</v>
      </c>
      <c r="P1693" t="s">
        <v>252</v>
      </c>
      <c r="Q1693" t="s">
        <v>253</v>
      </c>
      <c r="R1693" s="111">
        <v>45054</v>
      </c>
      <c r="W1693">
        <v>0</v>
      </c>
      <c r="X1693">
        <v>0</v>
      </c>
      <c r="Y1693">
        <v>3884.99</v>
      </c>
      <c r="Z1693">
        <f t="shared" si="26"/>
        <v>3884.99</v>
      </c>
    </row>
    <row r="1694" spans="1:26">
      <c r="A1694" t="s">
        <v>246</v>
      </c>
      <c r="B1694" t="s">
        <v>4242</v>
      </c>
      <c r="C1694" t="s">
        <v>3617</v>
      </c>
      <c r="D1694" t="s">
        <v>1053</v>
      </c>
      <c r="E1694" t="s">
        <v>54</v>
      </c>
      <c r="F1694">
        <v>12463631</v>
      </c>
      <c r="G1694">
        <v>45055</v>
      </c>
      <c r="H1694" t="s">
        <v>5225</v>
      </c>
      <c r="I1694" t="s">
        <v>255</v>
      </c>
      <c r="L1694" t="s">
        <v>251</v>
      </c>
      <c r="O1694" s="111">
        <v>45055</v>
      </c>
      <c r="P1694" t="s">
        <v>252</v>
      </c>
      <c r="Q1694" t="s">
        <v>253</v>
      </c>
      <c r="R1694" s="111">
        <v>45056</v>
      </c>
      <c r="W1694">
        <v>0</v>
      </c>
      <c r="X1694">
        <v>0</v>
      </c>
      <c r="Y1694">
        <v>37.24</v>
      </c>
      <c r="Z1694">
        <f t="shared" si="26"/>
        <v>37.24</v>
      </c>
    </row>
    <row r="1695" spans="1:26">
      <c r="A1695" t="s">
        <v>246</v>
      </c>
      <c r="B1695">
        <v>2828705129</v>
      </c>
      <c r="C1695" t="s">
        <v>2305</v>
      </c>
      <c r="D1695" t="s">
        <v>1053</v>
      </c>
      <c r="E1695" t="s">
        <v>54</v>
      </c>
      <c r="F1695">
        <v>12485178</v>
      </c>
      <c r="G1695">
        <v>45061</v>
      </c>
      <c r="H1695" t="s">
        <v>5226</v>
      </c>
      <c r="I1695" t="s">
        <v>255</v>
      </c>
      <c r="J1695" t="s">
        <v>249</v>
      </c>
      <c r="K1695" t="s">
        <v>250</v>
      </c>
      <c r="L1695" t="s">
        <v>251</v>
      </c>
      <c r="O1695" s="111">
        <v>45061</v>
      </c>
      <c r="P1695" t="s">
        <v>252</v>
      </c>
      <c r="Q1695" t="s">
        <v>253</v>
      </c>
      <c r="R1695" s="111">
        <v>45062</v>
      </c>
      <c r="W1695">
        <v>0</v>
      </c>
      <c r="X1695">
        <v>0</v>
      </c>
      <c r="Y1695">
        <v>14392.14</v>
      </c>
      <c r="Z1695">
        <f t="shared" si="26"/>
        <v>14392.14</v>
      </c>
    </row>
    <row r="1696" spans="1:26">
      <c r="A1696" t="s">
        <v>246</v>
      </c>
      <c r="B1696">
        <v>11664232630</v>
      </c>
      <c r="C1696" t="s">
        <v>2288</v>
      </c>
      <c r="D1696" t="s">
        <v>1053</v>
      </c>
      <c r="E1696" t="s">
        <v>54</v>
      </c>
      <c r="F1696">
        <v>12536878</v>
      </c>
      <c r="G1696">
        <v>45072</v>
      </c>
      <c r="H1696" t="s">
        <v>5227</v>
      </c>
      <c r="I1696" t="s">
        <v>248</v>
      </c>
      <c r="J1696" t="s">
        <v>249</v>
      </c>
      <c r="K1696" t="s">
        <v>250</v>
      </c>
      <c r="L1696" t="s">
        <v>251</v>
      </c>
      <c r="O1696" s="111">
        <v>45072</v>
      </c>
      <c r="P1696" t="s">
        <v>252</v>
      </c>
      <c r="Q1696" t="s">
        <v>257</v>
      </c>
      <c r="R1696" s="111"/>
      <c r="W1696">
        <v>0</v>
      </c>
      <c r="X1696">
        <v>0</v>
      </c>
      <c r="Y1696">
        <v>0</v>
      </c>
      <c r="Z1696">
        <f t="shared" si="26"/>
        <v>0</v>
      </c>
    </row>
    <row r="1697" spans="1:26">
      <c r="A1697" t="s">
        <v>246</v>
      </c>
      <c r="B1697">
        <v>2828705129</v>
      </c>
      <c r="C1697" t="s">
        <v>2305</v>
      </c>
      <c r="D1697" t="s">
        <v>1053</v>
      </c>
      <c r="E1697" t="s">
        <v>54</v>
      </c>
      <c r="F1697">
        <v>12537756</v>
      </c>
      <c r="G1697">
        <v>45072</v>
      </c>
      <c r="H1697" t="s">
        <v>5228</v>
      </c>
      <c r="I1697" t="s">
        <v>271</v>
      </c>
      <c r="J1697" t="s">
        <v>249</v>
      </c>
      <c r="K1697" t="s">
        <v>268</v>
      </c>
      <c r="L1697" t="s">
        <v>251</v>
      </c>
      <c r="O1697" s="111">
        <v>45072</v>
      </c>
      <c r="P1697" t="s">
        <v>252</v>
      </c>
      <c r="Q1697" t="s">
        <v>253</v>
      </c>
      <c r="R1697" s="111">
        <v>45075</v>
      </c>
      <c r="W1697">
        <v>0</v>
      </c>
      <c r="X1697">
        <v>0</v>
      </c>
      <c r="Y1697">
        <v>1245.5</v>
      </c>
      <c r="Z1697">
        <f t="shared" si="26"/>
        <v>1245.5</v>
      </c>
    </row>
    <row r="1698" spans="1:26">
      <c r="A1698" t="s">
        <v>246</v>
      </c>
      <c r="B1698" t="s">
        <v>2202</v>
      </c>
      <c r="C1698" t="s">
        <v>2203</v>
      </c>
      <c r="D1698" t="s">
        <v>4712</v>
      </c>
      <c r="E1698" t="s">
        <v>1528</v>
      </c>
      <c r="F1698">
        <v>11513354</v>
      </c>
      <c r="G1698">
        <v>45020</v>
      </c>
      <c r="H1698" t="s">
        <v>4713</v>
      </c>
      <c r="I1698" t="s">
        <v>255</v>
      </c>
      <c r="J1698" t="s">
        <v>249</v>
      </c>
      <c r="K1698" t="s">
        <v>250</v>
      </c>
      <c r="L1698" t="s">
        <v>251</v>
      </c>
      <c r="O1698" s="111">
        <v>45021</v>
      </c>
      <c r="P1698" t="s">
        <v>252</v>
      </c>
      <c r="Q1698" t="s">
        <v>253</v>
      </c>
      <c r="R1698" s="111">
        <v>45022</v>
      </c>
      <c r="W1698">
        <v>0</v>
      </c>
      <c r="X1698">
        <v>2272.0100000000002</v>
      </c>
      <c r="Y1698">
        <v>4472</v>
      </c>
      <c r="Z1698">
        <f t="shared" si="26"/>
        <v>6744.01</v>
      </c>
    </row>
    <row r="1699" spans="1:26">
      <c r="O1699" s="111"/>
      <c r="R1699" s="111"/>
      <c r="Z1699">
        <f t="shared" si="26"/>
        <v>0</v>
      </c>
    </row>
    <row r="1700" spans="1:26">
      <c r="O1700" s="111"/>
      <c r="R1700" s="111"/>
      <c r="Z1700">
        <f t="shared" si="26"/>
        <v>0</v>
      </c>
    </row>
    <row r="1701" spans="1:26">
      <c r="O1701" s="111"/>
      <c r="R1701" s="111"/>
      <c r="Z1701">
        <f t="shared" si="26"/>
        <v>0</v>
      </c>
    </row>
    <row r="1702" spans="1:26">
      <c r="O1702" s="111"/>
      <c r="R1702" s="111"/>
      <c r="Z1702">
        <f t="shared" si="26"/>
        <v>0</v>
      </c>
    </row>
    <row r="1703" spans="1:26">
      <c r="O1703" s="111"/>
      <c r="R1703" s="111"/>
      <c r="Z1703">
        <f t="shared" si="26"/>
        <v>0</v>
      </c>
    </row>
    <row r="1704" spans="1:26">
      <c r="O1704" s="111"/>
      <c r="R1704" s="111"/>
      <c r="Z1704">
        <f t="shared" si="26"/>
        <v>0</v>
      </c>
    </row>
    <row r="1705" spans="1:26">
      <c r="O1705" s="111"/>
      <c r="R1705" s="111"/>
      <c r="Z1705">
        <f t="shared" si="26"/>
        <v>0</v>
      </c>
    </row>
    <row r="1706" spans="1:26">
      <c r="O1706" s="111"/>
      <c r="R1706" s="111"/>
      <c r="Z1706">
        <f t="shared" si="26"/>
        <v>0</v>
      </c>
    </row>
    <row r="1707" spans="1:26">
      <c r="O1707" s="111"/>
      <c r="R1707" s="111"/>
      <c r="Z1707">
        <f t="shared" si="26"/>
        <v>0</v>
      </c>
    </row>
    <row r="1708" spans="1:26">
      <c r="O1708" s="111"/>
      <c r="R1708" s="111"/>
      <c r="Z1708">
        <f t="shared" si="26"/>
        <v>0</v>
      </c>
    </row>
    <row r="1709" spans="1:26">
      <c r="O1709" s="111"/>
      <c r="R1709" s="111"/>
      <c r="Z1709">
        <f t="shared" si="26"/>
        <v>0</v>
      </c>
    </row>
    <row r="1710" spans="1:26">
      <c r="O1710" s="111"/>
      <c r="R1710" s="111"/>
      <c r="Z1710">
        <f t="shared" si="26"/>
        <v>0</v>
      </c>
    </row>
    <row r="1711" spans="1:26">
      <c r="O1711" s="111"/>
      <c r="R1711" s="111"/>
      <c r="Z1711">
        <f t="shared" si="26"/>
        <v>0</v>
      </c>
    </row>
    <row r="1712" spans="1:26">
      <c r="O1712" s="111"/>
      <c r="R1712" s="111"/>
      <c r="Z1712">
        <f t="shared" si="26"/>
        <v>0</v>
      </c>
    </row>
    <row r="1713" spans="15:26">
      <c r="O1713" s="111"/>
      <c r="R1713" s="111"/>
      <c r="Z1713">
        <f t="shared" si="26"/>
        <v>0</v>
      </c>
    </row>
    <row r="1714" spans="15:26">
      <c r="O1714" s="111"/>
      <c r="R1714" s="111"/>
      <c r="Z1714">
        <f t="shared" si="26"/>
        <v>0</v>
      </c>
    </row>
    <row r="1715" spans="15:26">
      <c r="O1715" s="111"/>
      <c r="R1715" s="111"/>
      <c r="Z1715">
        <f t="shared" si="26"/>
        <v>0</v>
      </c>
    </row>
    <row r="1716" spans="15:26">
      <c r="O1716" s="111"/>
      <c r="R1716" s="111"/>
      <c r="Z1716">
        <f t="shared" si="26"/>
        <v>0</v>
      </c>
    </row>
    <row r="1717" spans="15:26">
      <c r="O1717" s="111"/>
      <c r="R1717" s="111"/>
      <c r="Z1717">
        <f t="shared" si="26"/>
        <v>0</v>
      </c>
    </row>
    <row r="1718" spans="15:26">
      <c r="O1718" s="111"/>
      <c r="R1718" s="111"/>
      <c r="Z1718">
        <f t="shared" si="26"/>
        <v>0</v>
      </c>
    </row>
    <row r="1719" spans="15:26">
      <c r="O1719" s="111"/>
      <c r="R1719" s="111"/>
      <c r="Z1719">
        <f t="shared" si="26"/>
        <v>0</v>
      </c>
    </row>
    <row r="1720" spans="15:26">
      <c r="O1720" s="111"/>
      <c r="R1720" s="111"/>
      <c r="Z1720">
        <f t="shared" si="26"/>
        <v>0</v>
      </c>
    </row>
    <row r="1721" spans="15:26">
      <c r="O1721" s="111"/>
      <c r="R1721" s="111"/>
      <c r="Z1721">
        <f t="shared" si="26"/>
        <v>0</v>
      </c>
    </row>
    <row r="1722" spans="15:26">
      <c r="O1722" s="111"/>
      <c r="R1722" s="111"/>
      <c r="Z1722">
        <f t="shared" si="26"/>
        <v>0</v>
      </c>
    </row>
    <row r="1723" spans="15:26">
      <c r="O1723" s="111"/>
      <c r="R1723" s="111"/>
      <c r="Z1723">
        <f t="shared" si="26"/>
        <v>0</v>
      </c>
    </row>
    <row r="1724" spans="15:26">
      <c r="O1724" s="111"/>
      <c r="R1724" s="111"/>
      <c r="Z1724">
        <f t="shared" si="26"/>
        <v>0</v>
      </c>
    </row>
    <row r="1725" spans="15:26">
      <c r="O1725" s="111"/>
      <c r="R1725" s="111"/>
      <c r="Z1725">
        <f t="shared" si="26"/>
        <v>0</v>
      </c>
    </row>
    <row r="1726" spans="15:26">
      <c r="O1726" s="111"/>
      <c r="R1726" s="111"/>
      <c r="Z1726">
        <f t="shared" si="26"/>
        <v>0</v>
      </c>
    </row>
    <row r="1727" spans="15:26">
      <c r="O1727" s="111"/>
      <c r="R1727" s="111"/>
      <c r="Z1727">
        <f t="shared" si="26"/>
        <v>0</v>
      </c>
    </row>
    <row r="1728" spans="15:26">
      <c r="O1728" s="111"/>
      <c r="R1728" s="111"/>
      <c r="Z1728">
        <f t="shared" si="26"/>
        <v>0</v>
      </c>
    </row>
    <row r="1729" spans="15:26">
      <c r="O1729" s="111"/>
      <c r="R1729" s="111"/>
      <c r="Z1729">
        <f t="shared" si="26"/>
        <v>0</v>
      </c>
    </row>
    <row r="1730" spans="15:26">
      <c r="O1730" s="111"/>
      <c r="R1730" s="111"/>
      <c r="Z1730">
        <f t="shared" si="26"/>
        <v>0</v>
      </c>
    </row>
    <row r="1731" spans="15:26">
      <c r="O1731" s="111"/>
      <c r="R1731" s="111"/>
      <c r="Z1731">
        <f t="shared" ref="Z1731:Z1794" si="27">SUM(W1731:Y1731)</f>
        <v>0</v>
      </c>
    </row>
    <row r="1732" spans="15:26">
      <c r="O1732" s="111"/>
      <c r="R1732" s="111"/>
      <c r="Z1732">
        <f t="shared" si="27"/>
        <v>0</v>
      </c>
    </row>
    <row r="1733" spans="15:26">
      <c r="O1733" s="111"/>
      <c r="R1733" s="111"/>
      <c r="Z1733">
        <f t="shared" si="27"/>
        <v>0</v>
      </c>
    </row>
    <row r="1734" spans="15:26">
      <c r="O1734" s="111"/>
      <c r="R1734" s="111"/>
      <c r="Z1734">
        <f t="shared" si="27"/>
        <v>0</v>
      </c>
    </row>
    <row r="1735" spans="15:26">
      <c r="O1735" s="111"/>
      <c r="R1735" s="111"/>
      <c r="Z1735">
        <f t="shared" si="27"/>
        <v>0</v>
      </c>
    </row>
    <row r="1736" spans="15:26">
      <c r="O1736" s="111"/>
      <c r="R1736" s="111"/>
      <c r="Z1736">
        <f t="shared" si="27"/>
        <v>0</v>
      </c>
    </row>
    <row r="1737" spans="15:26">
      <c r="O1737" s="111"/>
      <c r="R1737" s="111"/>
      <c r="Z1737">
        <f t="shared" si="27"/>
        <v>0</v>
      </c>
    </row>
    <row r="1738" spans="15:26">
      <c r="O1738" s="111"/>
      <c r="R1738" s="111"/>
      <c r="Z1738">
        <f t="shared" si="27"/>
        <v>0</v>
      </c>
    </row>
    <row r="1739" spans="15:26">
      <c r="O1739" s="111"/>
      <c r="R1739" s="111"/>
      <c r="Z1739">
        <f t="shared" si="27"/>
        <v>0</v>
      </c>
    </row>
    <row r="1740" spans="15:26">
      <c r="O1740" s="111"/>
      <c r="R1740" s="111"/>
      <c r="Z1740">
        <f t="shared" si="27"/>
        <v>0</v>
      </c>
    </row>
    <row r="1741" spans="15:26">
      <c r="O1741" s="111"/>
      <c r="R1741" s="111"/>
      <c r="Z1741">
        <f t="shared" si="27"/>
        <v>0</v>
      </c>
    </row>
    <row r="1742" spans="15:26">
      <c r="O1742" s="111"/>
      <c r="R1742" s="111"/>
      <c r="Z1742">
        <f t="shared" si="27"/>
        <v>0</v>
      </c>
    </row>
    <row r="1743" spans="15:26">
      <c r="O1743" s="111"/>
      <c r="R1743" s="111"/>
      <c r="Z1743">
        <f t="shared" si="27"/>
        <v>0</v>
      </c>
    </row>
    <row r="1744" spans="15:26">
      <c r="O1744" s="111"/>
      <c r="R1744" s="111"/>
      <c r="Z1744">
        <f t="shared" si="27"/>
        <v>0</v>
      </c>
    </row>
    <row r="1745" spans="15:26">
      <c r="O1745" s="111"/>
      <c r="R1745" s="111"/>
      <c r="Z1745">
        <f t="shared" si="27"/>
        <v>0</v>
      </c>
    </row>
    <row r="1746" spans="15:26">
      <c r="O1746" s="111"/>
      <c r="R1746" s="111"/>
      <c r="Z1746">
        <f t="shared" si="27"/>
        <v>0</v>
      </c>
    </row>
    <row r="1747" spans="15:26">
      <c r="O1747" s="111"/>
      <c r="R1747" s="111"/>
      <c r="Z1747">
        <f t="shared" si="27"/>
        <v>0</v>
      </c>
    </row>
    <row r="1748" spans="15:26">
      <c r="O1748" s="111"/>
      <c r="R1748" s="111"/>
      <c r="Z1748">
        <f t="shared" si="27"/>
        <v>0</v>
      </c>
    </row>
    <row r="1749" spans="15:26">
      <c r="O1749" s="111"/>
      <c r="R1749" s="111"/>
      <c r="Z1749">
        <f t="shared" si="27"/>
        <v>0</v>
      </c>
    </row>
    <row r="1750" spans="15:26">
      <c r="O1750" s="111"/>
      <c r="R1750" s="111"/>
      <c r="Z1750">
        <f t="shared" si="27"/>
        <v>0</v>
      </c>
    </row>
    <row r="1751" spans="15:26">
      <c r="O1751" s="111"/>
      <c r="R1751" s="111"/>
      <c r="Z1751">
        <f t="shared" si="27"/>
        <v>0</v>
      </c>
    </row>
    <row r="1752" spans="15:26">
      <c r="O1752" s="111"/>
      <c r="R1752" s="111"/>
      <c r="Z1752">
        <f t="shared" si="27"/>
        <v>0</v>
      </c>
    </row>
    <row r="1753" spans="15:26">
      <c r="O1753" s="111"/>
      <c r="R1753" s="111"/>
      <c r="Z1753">
        <f t="shared" si="27"/>
        <v>0</v>
      </c>
    </row>
    <row r="1754" spans="15:26">
      <c r="O1754" s="111"/>
      <c r="R1754" s="111"/>
      <c r="Z1754">
        <f t="shared" si="27"/>
        <v>0</v>
      </c>
    </row>
    <row r="1755" spans="15:26">
      <c r="O1755" s="111"/>
      <c r="R1755" s="111"/>
      <c r="Z1755">
        <f t="shared" si="27"/>
        <v>0</v>
      </c>
    </row>
    <row r="1756" spans="15:26">
      <c r="O1756" s="111"/>
      <c r="R1756" s="111"/>
      <c r="Z1756">
        <f t="shared" si="27"/>
        <v>0</v>
      </c>
    </row>
    <row r="1757" spans="15:26">
      <c r="O1757" s="111"/>
      <c r="R1757" s="111"/>
      <c r="Z1757">
        <f t="shared" si="27"/>
        <v>0</v>
      </c>
    </row>
    <row r="1758" spans="15:26">
      <c r="O1758" s="111"/>
      <c r="R1758" s="111"/>
      <c r="Z1758">
        <f t="shared" si="27"/>
        <v>0</v>
      </c>
    </row>
    <row r="1759" spans="15:26">
      <c r="O1759" s="111"/>
      <c r="R1759" s="111"/>
      <c r="Z1759">
        <f t="shared" si="27"/>
        <v>0</v>
      </c>
    </row>
    <row r="1760" spans="15:26">
      <c r="O1760" s="111"/>
      <c r="R1760" s="111"/>
      <c r="Z1760">
        <f t="shared" si="27"/>
        <v>0</v>
      </c>
    </row>
    <row r="1761" spans="15:26">
      <c r="O1761" s="111"/>
      <c r="R1761" s="111"/>
      <c r="Z1761">
        <f t="shared" si="27"/>
        <v>0</v>
      </c>
    </row>
    <row r="1762" spans="15:26">
      <c r="O1762" s="111"/>
      <c r="R1762" s="111"/>
      <c r="Z1762">
        <f t="shared" si="27"/>
        <v>0</v>
      </c>
    </row>
    <row r="1763" spans="15:26">
      <c r="O1763" s="111"/>
      <c r="R1763" s="111"/>
      <c r="Z1763">
        <f t="shared" si="27"/>
        <v>0</v>
      </c>
    </row>
    <row r="1764" spans="15:26">
      <c r="O1764" s="111"/>
      <c r="R1764" s="111"/>
      <c r="Z1764">
        <f t="shared" si="27"/>
        <v>0</v>
      </c>
    </row>
    <row r="1765" spans="15:26">
      <c r="O1765" s="111"/>
      <c r="R1765" s="111"/>
      <c r="Z1765">
        <f t="shared" si="27"/>
        <v>0</v>
      </c>
    </row>
    <row r="1766" spans="15:26">
      <c r="O1766" s="111"/>
      <c r="R1766" s="111"/>
      <c r="Z1766">
        <f t="shared" si="27"/>
        <v>0</v>
      </c>
    </row>
    <row r="1767" spans="15:26">
      <c r="O1767" s="111"/>
      <c r="R1767" s="111"/>
      <c r="Z1767">
        <f t="shared" si="27"/>
        <v>0</v>
      </c>
    </row>
    <row r="1768" spans="15:26">
      <c r="O1768" s="111"/>
      <c r="R1768" s="111"/>
      <c r="Z1768">
        <f t="shared" si="27"/>
        <v>0</v>
      </c>
    </row>
    <row r="1769" spans="15:26">
      <c r="O1769" s="111"/>
      <c r="R1769" s="111"/>
      <c r="Z1769">
        <f t="shared" si="27"/>
        <v>0</v>
      </c>
    </row>
    <row r="1770" spans="15:26">
      <c r="O1770" s="111"/>
      <c r="R1770" s="111"/>
      <c r="Z1770">
        <f t="shared" si="27"/>
        <v>0</v>
      </c>
    </row>
    <row r="1771" spans="15:26">
      <c r="O1771" s="111"/>
      <c r="R1771" s="111"/>
      <c r="Z1771">
        <f t="shared" si="27"/>
        <v>0</v>
      </c>
    </row>
    <row r="1772" spans="15:26">
      <c r="O1772" s="111"/>
      <c r="R1772" s="111"/>
      <c r="Z1772">
        <f t="shared" si="27"/>
        <v>0</v>
      </c>
    </row>
    <row r="1773" spans="15:26">
      <c r="O1773" s="111"/>
      <c r="R1773" s="111"/>
      <c r="Z1773">
        <f t="shared" si="27"/>
        <v>0</v>
      </c>
    </row>
    <row r="1774" spans="15:26">
      <c r="O1774" s="111"/>
      <c r="R1774" s="111"/>
      <c r="Z1774">
        <f t="shared" si="27"/>
        <v>0</v>
      </c>
    </row>
    <row r="1775" spans="15:26">
      <c r="O1775" s="111"/>
      <c r="R1775" s="111"/>
      <c r="Z1775">
        <f t="shared" si="27"/>
        <v>0</v>
      </c>
    </row>
    <row r="1776" spans="15:26">
      <c r="O1776" s="111"/>
      <c r="R1776" s="111"/>
      <c r="Z1776">
        <f t="shared" si="27"/>
        <v>0</v>
      </c>
    </row>
    <row r="1777" spans="15:26">
      <c r="O1777" s="111"/>
      <c r="R1777" s="111"/>
      <c r="Z1777">
        <f t="shared" si="27"/>
        <v>0</v>
      </c>
    </row>
    <row r="1778" spans="15:26">
      <c r="O1778" s="111"/>
      <c r="R1778" s="111"/>
      <c r="Z1778">
        <f t="shared" si="27"/>
        <v>0</v>
      </c>
    </row>
    <row r="1779" spans="15:26">
      <c r="O1779" s="111"/>
      <c r="R1779" s="111"/>
      <c r="Z1779">
        <f t="shared" si="27"/>
        <v>0</v>
      </c>
    </row>
    <row r="1780" spans="15:26">
      <c r="O1780" s="111"/>
      <c r="R1780" s="111"/>
      <c r="Z1780">
        <f t="shared" si="27"/>
        <v>0</v>
      </c>
    </row>
    <row r="1781" spans="15:26">
      <c r="O1781" s="111"/>
      <c r="R1781" s="111"/>
      <c r="Z1781">
        <f t="shared" si="27"/>
        <v>0</v>
      </c>
    </row>
    <row r="1782" spans="15:26">
      <c r="O1782" s="111"/>
      <c r="R1782" s="111"/>
      <c r="Z1782">
        <f t="shared" si="27"/>
        <v>0</v>
      </c>
    </row>
    <row r="1783" spans="15:26">
      <c r="O1783" s="111"/>
      <c r="R1783" s="111"/>
      <c r="Z1783">
        <f t="shared" si="27"/>
        <v>0</v>
      </c>
    </row>
    <row r="1784" spans="15:26">
      <c r="O1784" s="111"/>
      <c r="R1784" s="111"/>
      <c r="Z1784">
        <f t="shared" si="27"/>
        <v>0</v>
      </c>
    </row>
    <row r="1785" spans="15:26">
      <c r="O1785" s="111"/>
      <c r="R1785" s="111"/>
      <c r="Z1785">
        <f t="shared" si="27"/>
        <v>0</v>
      </c>
    </row>
    <row r="1786" spans="15:26">
      <c r="O1786" s="111"/>
      <c r="R1786" s="111"/>
      <c r="Z1786">
        <f t="shared" si="27"/>
        <v>0</v>
      </c>
    </row>
    <row r="1787" spans="15:26">
      <c r="O1787" s="111"/>
      <c r="R1787" s="111"/>
      <c r="Z1787">
        <f t="shared" si="27"/>
        <v>0</v>
      </c>
    </row>
    <row r="1788" spans="15:26">
      <c r="O1788" s="111"/>
      <c r="R1788" s="111"/>
      <c r="Z1788">
        <f t="shared" si="27"/>
        <v>0</v>
      </c>
    </row>
    <row r="1789" spans="15:26">
      <c r="O1789" s="111"/>
      <c r="R1789" s="111"/>
      <c r="Z1789">
        <f t="shared" si="27"/>
        <v>0</v>
      </c>
    </row>
    <row r="1790" spans="15:26">
      <c r="O1790" s="111"/>
      <c r="R1790" s="111"/>
      <c r="Z1790">
        <f t="shared" si="27"/>
        <v>0</v>
      </c>
    </row>
    <row r="1791" spans="15:26">
      <c r="O1791" s="111"/>
      <c r="R1791" s="111"/>
      <c r="Z1791">
        <f t="shared" si="27"/>
        <v>0</v>
      </c>
    </row>
    <row r="1792" spans="15:26">
      <c r="O1792" s="111"/>
      <c r="R1792" s="111"/>
      <c r="Z1792">
        <f t="shared" si="27"/>
        <v>0</v>
      </c>
    </row>
    <row r="1793" spans="15:26">
      <c r="O1793" s="111"/>
      <c r="R1793" s="111"/>
      <c r="Z1793">
        <f t="shared" si="27"/>
        <v>0</v>
      </c>
    </row>
    <row r="1794" spans="15:26">
      <c r="O1794" s="111"/>
      <c r="R1794" s="111"/>
      <c r="Z1794">
        <f t="shared" si="27"/>
        <v>0</v>
      </c>
    </row>
    <row r="1795" spans="15:26">
      <c r="O1795" s="111"/>
      <c r="R1795" s="111"/>
      <c r="Z1795">
        <f t="shared" ref="Z1795:Z1858" si="28">SUM(W1795:Y1795)</f>
        <v>0</v>
      </c>
    </row>
    <row r="1796" spans="15:26">
      <c r="O1796" s="111"/>
      <c r="R1796" s="111"/>
      <c r="Z1796">
        <f t="shared" si="28"/>
        <v>0</v>
      </c>
    </row>
    <row r="1797" spans="15:26">
      <c r="O1797" s="111"/>
      <c r="R1797" s="111"/>
      <c r="Z1797">
        <f t="shared" si="28"/>
        <v>0</v>
      </c>
    </row>
    <row r="1798" spans="15:26">
      <c r="O1798" s="111"/>
      <c r="R1798" s="111"/>
      <c r="Z1798">
        <f t="shared" si="28"/>
        <v>0</v>
      </c>
    </row>
    <row r="1799" spans="15:26">
      <c r="O1799" s="111"/>
      <c r="R1799" s="111"/>
      <c r="Z1799">
        <f t="shared" si="28"/>
        <v>0</v>
      </c>
    </row>
    <row r="1800" spans="15:26">
      <c r="O1800" s="111"/>
      <c r="R1800" s="111"/>
      <c r="Z1800">
        <f t="shared" si="28"/>
        <v>0</v>
      </c>
    </row>
    <row r="1801" spans="15:26">
      <c r="O1801" s="111"/>
      <c r="R1801" s="111"/>
      <c r="Z1801">
        <f t="shared" si="28"/>
        <v>0</v>
      </c>
    </row>
    <row r="1802" spans="15:26">
      <c r="O1802" s="111"/>
      <c r="R1802" s="111"/>
      <c r="Z1802">
        <f t="shared" si="28"/>
        <v>0</v>
      </c>
    </row>
    <row r="1803" spans="15:26">
      <c r="O1803" s="111"/>
      <c r="R1803" s="111"/>
      <c r="Z1803">
        <f t="shared" si="28"/>
        <v>0</v>
      </c>
    </row>
    <row r="1804" spans="15:26">
      <c r="O1804" s="111"/>
      <c r="R1804" s="111"/>
      <c r="Z1804">
        <f t="shared" si="28"/>
        <v>0</v>
      </c>
    </row>
    <row r="1805" spans="15:26">
      <c r="O1805" s="111"/>
      <c r="R1805" s="111"/>
      <c r="Z1805">
        <f t="shared" si="28"/>
        <v>0</v>
      </c>
    </row>
    <row r="1806" spans="15:26">
      <c r="O1806" s="111"/>
      <c r="R1806" s="111"/>
      <c r="Z1806">
        <f t="shared" si="28"/>
        <v>0</v>
      </c>
    </row>
    <row r="1807" spans="15:26">
      <c r="O1807" s="111"/>
      <c r="R1807" s="111"/>
      <c r="Z1807">
        <f t="shared" si="28"/>
        <v>0</v>
      </c>
    </row>
    <row r="1808" spans="15:26">
      <c r="O1808" s="111"/>
      <c r="R1808" s="111"/>
      <c r="Z1808">
        <f t="shared" si="28"/>
        <v>0</v>
      </c>
    </row>
    <row r="1809" spans="15:26">
      <c r="O1809" s="111"/>
      <c r="R1809" s="111"/>
      <c r="Z1809">
        <f t="shared" si="28"/>
        <v>0</v>
      </c>
    </row>
    <row r="1810" spans="15:26">
      <c r="O1810" s="111"/>
      <c r="R1810" s="111"/>
      <c r="Z1810">
        <f t="shared" si="28"/>
        <v>0</v>
      </c>
    </row>
    <row r="1811" spans="15:26">
      <c r="O1811" s="111"/>
      <c r="R1811" s="111"/>
      <c r="Z1811">
        <f t="shared" si="28"/>
        <v>0</v>
      </c>
    </row>
    <row r="1812" spans="15:26">
      <c r="O1812" s="111"/>
      <c r="R1812" s="111"/>
      <c r="Z1812">
        <f t="shared" si="28"/>
        <v>0</v>
      </c>
    </row>
    <row r="1813" spans="15:26">
      <c r="O1813" s="111"/>
      <c r="R1813" s="111"/>
      <c r="Z1813">
        <f t="shared" si="28"/>
        <v>0</v>
      </c>
    </row>
    <row r="1814" spans="15:26">
      <c r="O1814" s="111"/>
      <c r="R1814" s="111"/>
      <c r="Z1814">
        <f t="shared" si="28"/>
        <v>0</v>
      </c>
    </row>
    <row r="1815" spans="15:26">
      <c r="O1815" s="111"/>
      <c r="R1815" s="111"/>
      <c r="Z1815">
        <f t="shared" si="28"/>
        <v>0</v>
      </c>
    </row>
    <row r="1816" spans="15:26">
      <c r="O1816" s="111"/>
      <c r="R1816" s="111"/>
      <c r="Z1816">
        <f t="shared" si="28"/>
        <v>0</v>
      </c>
    </row>
    <row r="1817" spans="15:26">
      <c r="O1817" s="111"/>
      <c r="R1817" s="111"/>
      <c r="Z1817">
        <f t="shared" si="28"/>
        <v>0</v>
      </c>
    </row>
    <row r="1818" spans="15:26">
      <c r="O1818" s="111"/>
      <c r="R1818" s="111"/>
      <c r="Z1818">
        <f t="shared" si="28"/>
        <v>0</v>
      </c>
    </row>
    <row r="1819" spans="15:26">
      <c r="O1819" s="111"/>
      <c r="R1819" s="111"/>
      <c r="Z1819">
        <f t="shared" si="28"/>
        <v>0</v>
      </c>
    </row>
    <row r="1820" spans="15:26">
      <c r="O1820" s="111"/>
      <c r="R1820" s="111"/>
      <c r="Z1820">
        <f t="shared" si="28"/>
        <v>0</v>
      </c>
    </row>
    <row r="1821" spans="15:26">
      <c r="O1821" s="111"/>
      <c r="R1821" s="111"/>
      <c r="Z1821">
        <f t="shared" si="28"/>
        <v>0</v>
      </c>
    </row>
    <row r="1822" spans="15:26">
      <c r="O1822" s="111"/>
      <c r="R1822" s="111"/>
      <c r="Z1822">
        <f t="shared" si="28"/>
        <v>0</v>
      </c>
    </row>
    <row r="1823" spans="15:26">
      <c r="O1823" s="111"/>
      <c r="R1823" s="111"/>
      <c r="Z1823">
        <f t="shared" si="28"/>
        <v>0</v>
      </c>
    </row>
    <row r="1824" spans="15:26">
      <c r="O1824" s="111"/>
      <c r="R1824" s="111"/>
      <c r="Z1824">
        <f t="shared" si="28"/>
        <v>0</v>
      </c>
    </row>
    <row r="1825" spans="15:26">
      <c r="O1825" s="111"/>
      <c r="R1825" s="111"/>
      <c r="Z1825">
        <f t="shared" si="28"/>
        <v>0</v>
      </c>
    </row>
    <row r="1826" spans="15:26">
      <c r="O1826" s="111"/>
      <c r="R1826" s="111"/>
      <c r="Z1826">
        <f t="shared" si="28"/>
        <v>0</v>
      </c>
    </row>
    <row r="1827" spans="15:26">
      <c r="O1827" s="111"/>
      <c r="R1827" s="111"/>
      <c r="Z1827">
        <f t="shared" si="28"/>
        <v>0</v>
      </c>
    </row>
    <row r="1828" spans="15:26">
      <c r="O1828" s="111"/>
      <c r="R1828" s="111"/>
      <c r="Z1828">
        <f t="shared" si="28"/>
        <v>0</v>
      </c>
    </row>
    <row r="1829" spans="15:26">
      <c r="O1829" s="111"/>
      <c r="R1829" s="111"/>
      <c r="Z1829">
        <f t="shared" si="28"/>
        <v>0</v>
      </c>
    </row>
    <row r="1830" spans="15:26">
      <c r="O1830" s="111"/>
      <c r="R1830" s="111"/>
      <c r="Z1830">
        <f t="shared" si="28"/>
        <v>0</v>
      </c>
    </row>
    <row r="1831" spans="15:26">
      <c r="O1831" s="111"/>
      <c r="R1831" s="111"/>
      <c r="Z1831">
        <f t="shared" si="28"/>
        <v>0</v>
      </c>
    </row>
    <row r="1832" spans="15:26">
      <c r="O1832" s="111"/>
      <c r="R1832" s="111"/>
      <c r="Z1832">
        <f t="shared" si="28"/>
        <v>0</v>
      </c>
    </row>
    <row r="1833" spans="15:26">
      <c r="O1833" s="111"/>
      <c r="R1833" s="111"/>
      <c r="Z1833">
        <f t="shared" si="28"/>
        <v>0</v>
      </c>
    </row>
    <row r="1834" spans="15:26">
      <c r="O1834" s="111"/>
      <c r="R1834" s="111"/>
      <c r="Z1834">
        <f t="shared" si="28"/>
        <v>0</v>
      </c>
    </row>
    <row r="1835" spans="15:26">
      <c r="O1835" s="111"/>
      <c r="R1835" s="111"/>
      <c r="Z1835">
        <f t="shared" si="28"/>
        <v>0</v>
      </c>
    </row>
    <row r="1836" spans="15:26">
      <c r="O1836" s="111"/>
      <c r="R1836" s="111"/>
      <c r="Z1836">
        <f t="shared" si="28"/>
        <v>0</v>
      </c>
    </row>
    <row r="1837" spans="15:26">
      <c r="O1837" s="111"/>
      <c r="R1837" s="111"/>
      <c r="Z1837">
        <f t="shared" si="28"/>
        <v>0</v>
      </c>
    </row>
    <row r="1838" spans="15:26">
      <c r="O1838" s="111"/>
      <c r="R1838" s="111"/>
      <c r="Z1838">
        <f t="shared" si="28"/>
        <v>0</v>
      </c>
    </row>
    <row r="1839" spans="15:26">
      <c r="O1839" s="111"/>
      <c r="R1839" s="111"/>
      <c r="Z1839">
        <f t="shared" si="28"/>
        <v>0</v>
      </c>
    </row>
    <row r="1840" spans="15:26">
      <c r="O1840" s="111"/>
      <c r="R1840" s="111"/>
      <c r="Z1840">
        <f t="shared" si="28"/>
        <v>0</v>
      </c>
    </row>
    <row r="1841" spans="15:26">
      <c r="O1841" s="111"/>
      <c r="R1841" s="111"/>
      <c r="Z1841">
        <f t="shared" si="28"/>
        <v>0</v>
      </c>
    </row>
    <row r="1842" spans="15:26">
      <c r="O1842" s="111"/>
      <c r="R1842" s="111"/>
      <c r="Z1842">
        <f t="shared" si="28"/>
        <v>0</v>
      </c>
    </row>
    <row r="1843" spans="15:26">
      <c r="O1843" s="111"/>
      <c r="R1843" s="111"/>
      <c r="Z1843">
        <f t="shared" si="28"/>
        <v>0</v>
      </c>
    </row>
    <row r="1844" spans="15:26">
      <c r="O1844" s="111"/>
      <c r="R1844" s="111"/>
      <c r="Z1844">
        <f t="shared" si="28"/>
        <v>0</v>
      </c>
    </row>
    <row r="1845" spans="15:26">
      <c r="O1845" s="111"/>
      <c r="R1845" s="111"/>
      <c r="Z1845">
        <f t="shared" si="28"/>
        <v>0</v>
      </c>
    </row>
    <row r="1846" spans="15:26">
      <c r="O1846" s="111"/>
      <c r="R1846" s="111"/>
      <c r="Z1846">
        <f t="shared" si="28"/>
        <v>0</v>
      </c>
    </row>
    <row r="1847" spans="15:26">
      <c r="O1847" s="111"/>
      <c r="R1847" s="111"/>
      <c r="Z1847">
        <f t="shared" si="28"/>
        <v>0</v>
      </c>
    </row>
    <row r="1848" spans="15:26">
      <c r="O1848" s="111"/>
      <c r="R1848" s="111"/>
      <c r="Z1848">
        <f t="shared" si="28"/>
        <v>0</v>
      </c>
    </row>
    <row r="1849" spans="15:26">
      <c r="O1849" s="111"/>
      <c r="R1849" s="111"/>
      <c r="Z1849">
        <f t="shared" si="28"/>
        <v>0</v>
      </c>
    </row>
    <row r="1850" spans="15:26">
      <c r="O1850" s="111"/>
      <c r="R1850" s="111"/>
      <c r="Z1850">
        <f t="shared" si="28"/>
        <v>0</v>
      </c>
    </row>
    <row r="1851" spans="15:26">
      <c r="O1851" s="111"/>
      <c r="R1851" s="111"/>
      <c r="Z1851">
        <f t="shared" si="28"/>
        <v>0</v>
      </c>
    </row>
    <row r="1852" spans="15:26">
      <c r="O1852" s="111"/>
      <c r="R1852" s="111"/>
      <c r="Z1852">
        <f t="shared" si="28"/>
        <v>0</v>
      </c>
    </row>
    <row r="1853" spans="15:26">
      <c r="O1853" s="111"/>
      <c r="R1853" s="111"/>
      <c r="Z1853">
        <f t="shared" si="28"/>
        <v>0</v>
      </c>
    </row>
    <row r="1854" spans="15:26">
      <c r="O1854" s="111"/>
      <c r="R1854" s="111"/>
      <c r="Z1854">
        <f t="shared" si="28"/>
        <v>0</v>
      </c>
    </row>
    <row r="1855" spans="15:26">
      <c r="O1855" s="111"/>
      <c r="R1855" s="111"/>
      <c r="Z1855">
        <f t="shared" si="28"/>
        <v>0</v>
      </c>
    </row>
    <row r="1856" spans="15:26">
      <c r="O1856" s="111"/>
      <c r="R1856" s="111"/>
      <c r="Z1856">
        <f t="shared" si="28"/>
        <v>0</v>
      </c>
    </row>
    <row r="1857" spans="15:26">
      <c r="O1857" s="111"/>
      <c r="R1857" s="111"/>
      <c r="Z1857">
        <f t="shared" si="28"/>
        <v>0</v>
      </c>
    </row>
    <row r="1858" spans="15:26">
      <c r="O1858" s="111"/>
      <c r="R1858" s="111"/>
      <c r="Z1858">
        <f t="shared" si="28"/>
        <v>0</v>
      </c>
    </row>
    <row r="1859" spans="15:26">
      <c r="O1859" s="111"/>
      <c r="R1859" s="111"/>
      <c r="Z1859">
        <f t="shared" ref="Z1859:Z1903" si="29">SUM(W1859:Y1859)</f>
        <v>0</v>
      </c>
    </row>
    <row r="1860" spans="15:26">
      <c r="O1860" s="111"/>
      <c r="R1860" s="111"/>
      <c r="Z1860">
        <f t="shared" si="29"/>
        <v>0</v>
      </c>
    </row>
    <row r="1861" spans="15:26">
      <c r="O1861" s="111"/>
      <c r="R1861" s="111"/>
      <c r="Z1861">
        <f t="shared" si="29"/>
        <v>0</v>
      </c>
    </row>
    <row r="1862" spans="15:26">
      <c r="O1862" s="111"/>
      <c r="R1862" s="111"/>
      <c r="Z1862">
        <f t="shared" si="29"/>
        <v>0</v>
      </c>
    </row>
    <row r="1863" spans="15:26">
      <c r="O1863" s="111"/>
      <c r="R1863" s="111"/>
      <c r="Z1863">
        <f t="shared" si="29"/>
        <v>0</v>
      </c>
    </row>
    <row r="1864" spans="15:26">
      <c r="O1864" s="111"/>
      <c r="R1864" s="111"/>
      <c r="Z1864">
        <f t="shared" si="29"/>
        <v>0</v>
      </c>
    </row>
    <row r="1865" spans="15:26">
      <c r="O1865" s="111"/>
      <c r="R1865" s="111"/>
      <c r="Z1865">
        <f t="shared" si="29"/>
        <v>0</v>
      </c>
    </row>
    <row r="1866" spans="15:26">
      <c r="O1866" s="111"/>
      <c r="R1866" s="111"/>
      <c r="Z1866">
        <f t="shared" si="29"/>
        <v>0</v>
      </c>
    </row>
    <row r="1867" spans="15:26">
      <c r="O1867" s="111"/>
      <c r="R1867" s="111"/>
      <c r="Z1867">
        <f t="shared" si="29"/>
        <v>0</v>
      </c>
    </row>
    <row r="1868" spans="15:26">
      <c r="O1868" s="111"/>
      <c r="R1868" s="111"/>
      <c r="Z1868">
        <f t="shared" si="29"/>
        <v>0</v>
      </c>
    </row>
    <row r="1869" spans="15:26">
      <c r="O1869" s="111"/>
      <c r="R1869" s="111"/>
      <c r="Z1869">
        <f t="shared" si="29"/>
        <v>0</v>
      </c>
    </row>
    <row r="1870" spans="15:26">
      <c r="O1870" s="111"/>
      <c r="R1870" s="111"/>
      <c r="Z1870">
        <f t="shared" si="29"/>
        <v>0</v>
      </c>
    </row>
    <row r="1871" spans="15:26">
      <c r="O1871" s="111"/>
      <c r="R1871" s="111"/>
      <c r="Z1871">
        <f t="shared" si="29"/>
        <v>0</v>
      </c>
    </row>
    <row r="1872" spans="15:26">
      <c r="O1872" s="111"/>
      <c r="R1872" s="111"/>
      <c r="Z1872">
        <f t="shared" si="29"/>
        <v>0</v>
      </c>
    </row>
    <row r="1873" spans="15:26">
      <c r="O1873" s="111"/>
      <c r="R1873" s="111"/>
      <c r="Z1873">
        <f t="shared" si="29"/>
        <v>0</v>
      </c>
    </row>
    <row r="1874" spans="15:26">
      <c r="O1874" s="111"/>
      <c r="R1874" s="111"/>
      <c r="Z1874">
        <f t="shared" si="29"/>
        <v>0</v>
      </c>
    </row>
    <row r="1875" spans="15:26">
      <c r="O1875" s="111"/>
      <c r="R1875" s="111"/>
      <c r="Z1875">
        <f t="shared" si="29"/>
        <v>0</v>
      </c>
    </row>
    <row r="1876" spans="15:26">
      <c r="O1876" s="111"/>
      <c r="R1876" s="111"/>
      <c r="Z1876">
        <f t="shared" si="29"/>
        <v>0</v>
      </c>
    </row>
    <row r="1877" spans="15:26">
      <c r="O1877" s="111"/>
      <c r="R1877" s="111"/>
      <c r="Z1877">
        <f t="shared" si="29"/>
        <v>0</v>
      </c>
    </row>
    <row r="1878" spans="15:26">
      <c r="O1878" s="111"/>
      <c r="R1878" s="111"/>
      <c r="Z1878">
        <f t="shared" si="29"/>
        <v>0</v>
      </c>
    </row>
    <row r="1879" spans="15:26">
      <c r="O1879" s="111"/>
      <c r="R1879" s="111"/>
      <c r="Z1879">
        <f t="shared" si="29"/>
        <v>0</v>
      </c>
    </row>
    <row r="1880" spans="15:26">
      <c r="O1880" s="111"/>
      <c r="R1880" s="111"/>
      <c r="Z1880">
        <f t="shared" si="29"/>
        <v>0</v>
      </c>
    </row>
    <row r="1881" spans="15:26">
      <c r="O1881" s="111"/>
      <c r="R1881" s="111"/>
      <c r="Z1881">
        <f t="shared" si="29"/>
        <v>0</v>
      </c>
    </row>
    <row r="1882" spans="15:26">
      <c r="O1882" s="111"/>
      <c r="R1882" s="111"/>
      <c r="Z1882">
        <f t="shared" si="29"/>
        <v>0</v>
      </c>
    </row>
    <row r="1883" spans="15:26">
      <c r="O1883" s="111"/>
      <c r="R1883" s="111"/>
      <c r="Z1883">
        <f t="shared" si="29"/>
        <v>0</v>
      </c>
    </row>
    <row r="1884" spans="15:26">
      <c r="O1884" s="111"/>
      <c r="R1884" s="111"/>
      <c r="Z1884">
        <f t="shared" si="29"/>
        <v>0</v>
      </c>
    </row>
    <row r="1885" spans="15:26">
      <c r="O1885" s="111"/>
      <c r="R1885" s="111"/>
      <c r="Z1885">
        <f t="shared" si="29"/>
        <v>0</v>
      </c>
    </row>
    <row r="1886" spans="15:26">
      <c r="O1886" s="111"/>
      <c r="R1886" s="111"/>
      <c r="Z1886">
        <f t="shared" si="29"/>
        <v>0</v>
      </c>
    </row>
    <row r="1887" spans="15:26">
      <c r="O1887" s="111"/>
      <c r="R1887" s="111"/>
      <c r="Z1887">
        <f t="shared" si="29"/>
        <v>0</v>
      </c>
    </row>
    <row r="1888" spans="15:26">
      <c r="O1888" s="111"/>
      <c r="R1888" s="111"/>
      <c r="Z1888">
        <f t="shared" si="29"/>
        <v>0</v>
      </c>
    </row>
    <row r="1889" spans="15:26">
      <c r="O1889" s="111"/>
      <c r="R1889" s="111"/>
      <c r="Z1889">
        <f t="shared" si="29"/>
        <v>0</v>
      </c>
    </row>
    <row r="1890" spans="15:26">
      <c r="O1890" s="111"/>
      <c r="R1890" s="111"/>
      <c r="Z1890">
        <f t="shared" si="29"/>
        <v>0</v>
      </c>
    </row>
    <row r="1891" spans="15:26">
      <c r="O1891" s="111"/>
      <c r="R1891" s="111"/>
      <c r="Z1891">
        <f t="shared" si="29"/>
        <v>0</v>
      </c>
    </row>
    <row r="1892" spans="15:26">
      <c r="O1892" s="111"/>
      <c r="R1892" s="111"/>
      <c r="Z1892">
        <f t="shared" si="29"/>
        <v>0</v>
      </c>
    </row>
    <row r="1893" spans="15:26">
      <c r="O1893" s="111"/>
      <c r="R1893" s="111"/>
      <c r="Z1893">
        <f t="shared" si="29"/>
        <v>0</v>
      </c>
    </row>
    <row r="1894" spans="15:26">
      <c r="O1894" s="111"/>
      <c r="R1894" s="111"/>
      <c r="Z1894">
        <f t="shared" si="29"/>
        <v>0</v>
      </c>
    </row>
    <row r="1895" spans="15:26">
      <c r="O1895" s="111"/>
      <c r="R1895" s="111"/>
      <c r="Z1895">
        <f t="shared" si="29"/>
        <v>0</v>
      </c>
    </row>
    <row r="1896" spans="15:26">
      <c r="O1896" s="111"/>
      <c r="R1896" s="111"/>
      <c r="Z1896">
        <f t="shared" si="29"/>
        <v>0</v>
      </c>
    </row>
    <row r="1897" spans="15:26">
      <c r="O1897" s="111"/>
      <c r="R1897" s="111"/>
      <c r="Z1897">
        <f t="shared" si="29"/>
        <v>0</v>
      </c>
    </row>
    <row r="1898" spans="15:26">
      <c r="O1898" s="111"/>
      <c r="R1898" s="111"/>
      <c r="Z1898">
        <f t="shared" si="29"/>
        <v>0</v>
      </c>
    </row>
    <row r="1899" spans="15:26">
      <c r="O1899" s="111"/>
      <c r="R1899" s="111"/>
      <c r="Z1899">
        <f t="shared" si="29"/>
        <v>0</v>
      </c>
    </row>
    <row r="1900" spans="15:26">
      <c r="O1900" s="111"/>
      <c r="R1900" s="111"/>
      <c r="Z1900">
        <f t="shared" si="29"/>
        <v>0</v>
      </c>
    </row>
    <row r="1901" spans="15:26">
      <c r="O1901" s="111"/>
      <c r="R1901" s="111"/>
      <c r="Z1901">
        <f t="shared" si="29"/>
        <v>0</v>
      </c>
    </row>
    <row r="1902" spans="15:26">
      <c r="O1902" s="111"/>
      <c r="R1902" s="111"/>
      <c r="Z1902">
        <f t="shared" si="29"/>
        <v>0</v>
      </c>
    </row>
    <row r="1903" spans="15:26">
      <c r="O1903" s="111"/>
      <c r="R1903" s="111"/>
      <c r="Z1903">
        <f t="shared" si="29"/>
        <v>0</v>
      </c>
    </row>
  </sheetData>
  <autoFilter ref="A1:Z1903" xr:uid="{571A8AA8-F4C1-475C-8837-6E888CC49564}"/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F9AF3-16F7-4696-834F-3C85534E94AA}">
  <sheetPr>
    <tabColor theme="7" tint="-0.499984740745262"/>
  </sheetPr>
  <dimension ref="A1:Y114"/>
  <sheetViews>
    <sheetView showGridLines="0" topLeftCell="M1" zoomScale="85" zoomScaleNormal="85" workbookViewId="0">
      <selection activeCell="U12" sqref="U12"/>
    </sheetView>
  </sheetViews>
  <sheetFormatPr defaultColWidth="8.81640625" defaultRowHeight="10.5" outlineLevelCol="1"/>
  <cols>
    <col min="1" max="1" width="28.6328125" style="58" bestFit="1" customWidth="1"/>
    <col min="2" max="2" width="47.1796875" style="58" bestFit="1" customWidth="1"/>
    <col min="3" max="3" width="38.36328125" style="58" customWidth="1" outlineLevel="1"/>
    <col min="4" max="4" width="24.54296875" style="58" customWidth="1" outlineLevel="1"/>
    <col min="5" max="5" width="23.90625" style="58" customWidth="1" outlineLevel="1"/>
    <col min="6" max="6" width="13.453125" style="58" bestFit="1" customWidth="1"/>
    <col min="7" max="7" width="16.81640625" style="58" bestFit="1" customWidth="1"/>
    <col min="8" max="9" width="16.81640625" style="58" hidden="1" customWidth="1" outlineLevel="1"/>
    <col min="10" max="10" width="10.1796875" style="58" bestFit="1" customWidth="1" collapsed="1"/>
    <col min="11" max="11" width="11.6328125" style="58" bestFit="1" customWidth="1"/>
    <col min="12" max="12" width="10.453125" style="58" bestFit="1" customWidth="1"/>
    <col min="13" max="13" width="13.81640625" style="58" bestFit="1" customWidth="1"/>
    <col min="14" max="14" width="24.08984375" style="58" bestFit="1" customWidth="1"/>
    <col min="15" max="15" width="21.08984375" style="58" bestFit="1" customWidth="1"/>
    <col min="16" max="16" width="18.1796875" style="58" customWidth="1"/>
    <col min="17" max="17" width="12.54296875" style="58" customWidth="1"/>
    <col min="18" max="19" width="18" style="58" customWidth="1"/>
    <col min="20" max="20" width="14.1796875" style="58" bestFit="1" customWidth="1"/>
    <col min="21" max="23" width="16.36328125" style="58" bestFit="1" customWidth="1"/>
    <col min="24" max="24" width="13.81640625" style="58" customWidth="1"/>
    <col min="25" max="25" width="13.1796875" style="58" bestFit="1" customWidth="1"/>
    <col min="26" max="16384" width="8.81640625" style="58"/>
  </cols>
  <sheetData>
    <row r="1" spans="1:25" customFormat="1" ht="18.5" customHeight="1">
      <c r="C1" s="275" t="s">
        <v>28</v>
      </c>
      <c r="D1" s="275"/>
      <c r="E1" s="275"/>
      <c r="H1" s="276" t="s">
        <v>29</v>
      </c>
      <c r="I1" s="276"/>
      <c r="K1" s="277" t="s">
        <v>209</v>
      </c>
      <c r="L1" s="277"/>
      <c r="M1" s="277"/>
      <c r="N1" s="277"/>
      <c r="O1" s="277"/>
      <c r="P1" s="277"/>
      <c r="Q1" s="68"/>
      <c r="R1" s="278" t="s">
        <v>568</v>
      </c>
      <c r="S1" s="278"/>
      <c r="T1" s="278"/>
      <c r="U1" s="278"/>
    </row>
    <row r="2" spans="1:25" customFormat="1" ht="18.5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45108</v>
      </c>
      <c r="N2" s="61" t="s">
        <v>210</v>
      </c>
      <c r="O2" s="63" t="s">
        <v>6168</v>
      </c>
      <c r="P2" s="62"/>
      <c r="Q2" s="68"/>
      <c r="R2" s="95" t="s">
        <v>564</v>
      </c>
      <c r="S2" s="95"/>
      <c r="T2" s="96">
        <f>SUM(N12:N1048576)/SUMIFS(J12:J1048576,P12:P1048576,"CONSULTOR")</f>
        <v>7.8770413064361194E-2</v>
      </c>
      <c r="U2" s="94"/>
    </row>
    <row r="3" spans="1:25" customFormat="1" ht="18.5" customHeight="1">
      <c r="C3" s="60"/>
      <c r="D3" s="60"/>
      <c r="E3" s="60"/>
      <c r="H3" s="60"/>
      <c r="I3" s="60"/>
      <c r="K3" s="64"/>
      <c r="L3" s="61" t="s">
        <v>213</v>
      </c>
      <c r="M3" s="63">
        <v>45138</v>
      </c>
      <c r="N3" s="61" t="s">
        <v>214</v>
      </c>
      <c r="O3" s="63" t="str">
        <f>"Controle_HC_"&amp;MONTH(M2)&amp;"_"&amp;YEAR(M2)</f>
        <v>Controle_HC_7_2023</v>
      </c>
      <c r="P3" s="62"/>
      <c r="Q3" s="68"/>
      <c r="R3" s="94"/>
      <c r="S3" s="94"/>
      <c r="T3" s="94"/>
      <c r="U3" s="94"/>
    </row>
    <row r="4" spans="1:25" customFormat="1" ht="8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  <c r="U4" s="94"/>
    </row>
    <row r="5" spans="1:25" customFormat="1" ht="19" customHeight="1">
      <c r="C5" s="60"/>
      <c r="D5" s="60"/>
      <c r="E5" s="60"/>
      <c r="H5" s="60"/>
      <c r="I5" s="60"/>
      <c r="K5" s="66" t="s">
        <v>216</v>
      </c>
      <c r="L5" s="66">
        <v>45108</v>
      </c>
      <c r="M5" s="67">
        <v>21</v>
      </c>
      <c r="N5" s="61" t="s">
        <v>217</v>
      </c>
      <c r="O5" s="63"/>
      <c r="P5" s="62"/>
      <c r="Q5" s="68"/>
      <c r="R5" s="95" t="s">
        <v>567</v>
      </c>
      <c r="S5" s="95"/>
      <c r="T5" s="97">
        <f ca="1">AVERAGEIFS(INDIRECT("'"&amp;$O$2&amp;"'!Y:Y"),INDIRECT("'"&amp;$O$2&amp;"'!Y:y"),"&gt;1",INDIRECT("'"&amp;$O$2&amp;"'!O:O"),"&gt;="&amp;$M$2,INDIRECT("'"&amp;$O$2&amp;"'!O:O"),"&lt;="&amp;$M$3)</f>
        <v>2821.7203825136617</v>
      </c>
      <c r="U5" s="94"/>
    </row>
    <row r="6" spans="1:25" customFormat="1" ht="19" customHeight="1">
      <c r="C6" s="60"/>
      <c r="D6" s="60"/>
      <c r="E6" s="60"/>
      <c r="H6" s="60"/>
      <c r="I6" s="60"/>
      <c r="K6" s="66"/>
      <c r="L6" s="66"/>
      <c r="M6" s="67"/>
      <c r="N6" s="61"/>
      <c r="O6" s="63"/>
      <c r="P6" s="62"/>
      <c r="Q6" s="68"/>
      <c r="R6" s="95"/>
      <c r="S6" s="95"/>
      <c r="T6" s="97"/>
      <c r="U6" s="94"/>
    </row>
    <row r="7" spans="1:25" customFormat="1" ht="18.5" customHeight="1">
      <c r="C7" s="60"/>
      <c r="D7" s="60"/>
      <c r="E7" s="60"/>
      <c r="H7" s="60"/>
      <c r="I7" s="60"/>
      <c r="K7" s="66" t="s">
        <v>477</v>
      </c>
      <c r="L7" s="64"/>
      <c r="M7" s="67">
        <v>31</v>
      </c>
      <c r="N7" s="64"/>
      <c r="O7" s="63"/>
      <c r="P7" s="62"/>
      <c r="Q7" s="68"/>
      <c r="R7" s="94"/>
      <c r="S7" s="94"/>
      <c r="T7" s="94"/>
      <c r="U7" s="94"/>
      <c r="Y7" s="160"/>
    </row>
    <row r="8" spans="1:25" customFormat="1" ht="18.5" customHeight="1">
      <c r="C8" s="60"/>
      <c r="D8" s="60"/>
      <c r="E8" s="60"/>
      <c r="H8" s="60"/>
      <c r="I8" s="60"/>
      <c r="K8" s="64"/>
      <c r="L8" s="64"/>
      <c r="M8" s="64"/>
      <c r="N8" s="64"/>
      <c r="O8" s="62"/>
      <c r="P8" s="62"/>
      <c r="Q8" s="68"/>
      <c r="R8" s="68"/>
      <c r="S8" s="68"/>
    </row>
    <row r="9" spans="1:25" customFormat="1" ht="18.5" customHeight="1">
      <c r="C9" s="60"/>
      <c r="D9" s="60"/>
      <c r="E9" s="60"/>
      <c r="H9" s="60"/>
      <c r="I9" s="60"/>
      <c r="K9" s="85"/>
      <c r="L9" s="85"/>
      <c r="M9" s="85"/>
      <c r="N9" s="85"/>
      <c r="O9" s="68"/>
      <c r="P9" s="68"/>
      <c r="Q9" s="68"/>
      <c r="R9" s="68"/>
      <c r="S9" s="68"/>
    </row>
    <row r="10" spans="1:25" customFormat="1" ht="14.5">
      <c r="L10" s="86">
        <f>SUM(L12:L1048576)</f>
        <v>665</v>
      </c>
      <c r="M10" s="86">
        <f>SUM(M12:M1048576)</f>
        <v>270</v>
      </c>
      <c r="N10" s="86">
        <f>SUM(N12:N1048576)</f>
        <v>82</v>
      </c>
      <c r="U10" s="72">
        <f>SUM(U12:U999818)</f>
        <v>192257.19</v>
      </c>
      <c r="V10" s="72">
        <f>SUM(V12:V999818)</f>
        <v>-2.6000000000635737E-2</v>
      </c>
      <c r="W10" s="72">
        <f>SUM(W12:W999818)</f>
        <v>0</v>
      </c>
    </row>
    <row r="11" spans="1:25" customFormat="1" ht="44" customHeight="1">
      <c r="A11" s="15" t="s">
        <v>562</v>
      </c>
      <c r="B11" s="15" t="s">
        <v>11</v>
      </c>
      <c r="C11" s="15" t="s">
        <v>12</v>
      </c>
      <c r="D11" s="15" t="s">
        <v>13</v>
      </c>
      <c r="E11" s="15" t="s">
        <v>14</v>
      </c>
      <c r="F11" s="15" t="s">
        <v>15</v>
      </c>
      <c r="G11" s="15" t="s">
        <v>16</v>
      </c>
      <c r="H11" s="15"/>
      <c r="I11" s="15"/>
      <c r="J11" s="16" t="s">
        <v>17</v>
      </c>
      <c r="K11" s="16" t="s">
        <v>18</v>
      </c>
      <c r="L11" s="16" t="s">
        <v>19</v>
      </c>
      <c r="M11" s="16" t="s">
        <v>20</v>
      </c>
      <c r="N11" s="16" t="s">
        <v>21</v>
      </c>
      <c r="O11" s="15" t="s">
        <v>22</v>
      </c>
      <c r="P11" s="15" t="s">
        <v>23</v>
      </c>
      <c r="Q11" s="15" t="s">
        <v>218</v>
      </c>
      <c r="R11" s="15" t="s">
        <v>224</v>
      </c>
      <c r="S11" s="15" t="s">
        <v>4755</v>
      </c>
      <c r="T11" s="15" t="s">
        <v>24</v>
      </c>
      <c r="U11" s="15" t="s">
        <v>25</v>
      </c>
      <c r="V11" s="15" t="s">
        <v>27</v>
      </c>
      <c r="W11" s="15" t="s">
        <v>26</v>
      </c>
      <c r="X11" s="166" t="s">
        <v>2259</v>
      </c>
    </row>
    <row r="12" spans="1:25">
      <c r="A12" s="221" t="s">
        <v>47</v>
      </c>
      <c r="B12" s="58" t="s">
        <v>48</v>
      </c>
      <c r="C12" s="58" t="s">
        <v>5</v>
      </c>
      <c r="D12" s="58" t="s">
        <v>5702</v>
      </c>
      <c r="E12" s="58" t="s">
        <v>5705</v>
      </c>
      <c r="F12" s="59" t="s">
        <v>6169</v>
      </c>
      <c r="G12" s="59"/>
      <c r="J12" s="58">
        <v>21</v>
      </c>
      <c r="K12" s="58">
        <v>31</v>
      </c>
      <c r="L12" s="58">
        <v>11</v>
      </c>
      <c r="M12" s="58">
        <v>0</v>
      </c>
      <c r="N12" s="58">
        <v>0</v>
      </c>
      <c r="O12" s="58" t="str">
        <f t="shared" ref="O12:O75" ca="1" si="0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">
        <v>50</v>
      </c>
      <c r="Q12" s="58" t="s">
        <v>6207</v>
      </c>
      <c r="R12" s="58" t="s">
        <v>6210</v>
      </c>
      <c r="S12" s="249">
        <f>IFERROR(N12/L12,0%)</f>
        <v>0</v>
      </c>
      <c r="T12" s="71">
        <v>7750.33</v>
      </c>
      <c r="U12" s="71">
        <v>7750.33</v>
      </c>
      <c r="V12" s="71">
        <f>IF(P12="CONSULTOR",LOOKUP(S12,New_Alavanca!$D$1:$E$7)*T12,0)-IF(P12="CONSULTOR",U12,0)</f>
        <v>0</v>
      </c>
      <c r="W12" s="71">
        <f>IF(P12="CONSULTOR",LOOKUP(S12,New_Alavanca!$D$1:$E$7)*T12,0)-IF(P12="CONSULTOR",SUM(U12:V12),0)</f>
        <v>0</v>
      </c>
      <c r="X12" s="58" t="s">
        <v>254</v>
      </c>
    </row>
    <row r="13" spans="1:25">
      <c r="A13" s="221" t="s">
        <v>2419</v>
      </c>
      <c r="B13" s="58" t="s">
        <v>62</v>
      </c>
      <c r="C13" s="58" t="s">
        <v>5</v>
      </c>
      <c r="D13" s="58" t="s">
        <v>5702</v>
      </c>
      <c r="E13" s="58" t="s">
        <v>5705</v>
      </c>
      <c r="F13" s="59" t="s">
        <v>6170</v>
      </c>
      <c r="G13" s="59"/>
      <c r="J13" s="58">
        <v>21</v>
      </c>
      <c r="K13" s="58">
        <v>31</v>
      </c>
      <c r="L13" s="58">
        <v>11</v>
      </c>
      <c r="M13" s="58">
        <v>0</v>
      </c>
      <c r="N13" s="58">
        <v>0</v>
      </c>
      <c r="O13" s="58" t="str">
        <f t="shared" ca="1" si="0"/>
        <v>Supervisor</v>
      </c>
      <c r="P13" s="58" t="s">
        <v>50</v>
      </c>
      <c r="Q13" s="58" t="s">
        <v>6207</v>
      </c>
      <c r="R13" s="58" t="s">
        <v>6210</v>
      </c>
      <c r="S13" s="249">
        <f t="shared" ref="S13:S76" si="1">IFERROR(N13/L13,0%)</f>
        <v>0</v>
      </c>
      <c r="T13" s="71">
        <v>7750.33</v>
      </c>
      <c r="U13" s="71">
        <v>7750.33</v>
      </c>
      <c r="V13" s="71">
        <f>IF(P13="CONSULTOR",LOOKUP(S13,New_Alavanca!$D$1:$E$7)*T13,0)-IF(P13="CONSULTOR",U13,0)</f>
        <v>0</v>
      </c>
      <c r="W13" s="71">
        <f>IF(P13="CONSULTOR",LOOKUP(S13,New_Alavanca!$D$1:$E$7)*T13,0)-IF(P13="CONSULTOR",SUM(U13:V13),0)</f>
        <v>0</v>
      </c>
      <c r="X13" s="58" t="s">
        <v>254</v>
      </c>
    </row>
    <row r="14" spans="1:25">
      <c r="A14" s="221" t="s">
        <v>131</v>
      </c>
      <c r="B14" s="58" t="s">
        <v>132</v>
      </c>
      <c r="C14" s="58" t="s">
        <v>5</v>
      </c>
      <c r="D14" s="58" t="s">
        <v>5</v>
      </c>
      <c r="E14" s="58" t="s">
        <v>5705</v>
      </c>
      <c r="F14" s="59" t="s">
        <v>6169</v>
      </c>
      <c r="G14" s="59"/>
      <c r="J14" s="58">
        <v>21</v>
      </c>
      <c r="K14" s="58">
        <v>31</v>
      </c>
      <c r="L14" s="58">
        <v>11</v>
      </c>
      <c r="M14" s="58">
        <v>0</v>
      </c>
      <c r="N14" s="58">
        <v>0</v>
      </c>
      <c r="O14" s="58" t="str">
        <f t="shared" ca="1" si="0"/>
        <v>Analista</v>
      </c>
      <c r="P14" s="58" t="s">
        <v>134</v>
      </c>
      <c r="Q14" s="58" t="s">
        <v>6207</v>
      </c>
      <c r="R14" s="58" t="s">
        <v>6210</v>
      </c>
      <c r="S14" s="249">
        <f t="shared" si="1"/>
        <v>0</v>
      </c>
      <c r="T14" s="71">
        <v>3823.99</v>
      </c>
      <c r="U14" s="71">
        <v>3823.99</v>
      </c>
      <c r="V14" s="71">
        <f>IF(P14="CONSULTOR",LOOKUP(S14,New_Alavanca!$D$1:$E$7)*T14,0)-IF(P14="CONSULTOR",U14,0)</f>
        <v>0</v>
      </c>
      <c r="W14" s="71">
        <f>IF(P14="CONSULTOR",LOOKUP(S14,New_Alavanca!$D$1:$E$7)*T14,0)-IF(P14="CONSULTOR",SUM(U14:V14),0)</f>
        <v>0</v>
      </c>
      <c r="X14" s="58" t="s">
        <v>254</v>
      </c>
    </row>
    <row r="15" spans="1:25">
      <c r="A15" s="221" t="s">
        <v>2481</v>
      </c>
      <c r="B15" s="58" t="s">
        <v>306</v>
      </c>
      <c r="C15" s="58" t="s">
        <v>62</v>
      </c>
      <c r="D15" s="58" t="s">
        <v>5702</v>
      </c>
      <c r="E15" s="58" t="s">
        <v>5705</v>
      </c>
      <c r="F15" s="59" t="s">
        <v>6171</v>
      </c>
      <c r="G15" s="59"/>
      <c r="J15" s="58">
        <v>21</v>
      </c>
      <c r="K15" s="58">
        <v>31</v>
      </c>
      <c r="L15" s="58">
        <v>11</v>
      </c>
      <c r="M15" s="58">
        <v>4</v>
      </c>
      <c r="N15" s="58">
        <v>0</v>
      </c>
      <c r="O15" s="58" t="str">
        <f t="shared" ca="1" si="0"/>
        <v>Credenciamento Não Atingindo</v>
      </c>
      <c r="P15" s="58" t="s">
        <v>61</v>
      </c>
      <c r="Q15" s="58" t="s">
        <v>6207</v>
      </c>
      <c r="R15" s="58" t="s">
        <v>6210</v>
      </c>
      <c r="S15" s="249">
        <f t="shared" si="1"/>
        <v>0</v>
      </c>
      <c r="T15" s="71">
        <v>5524.33</v>
      </c>
      <c r="U15" s="71">
        <v>0</v>
      </c>
      <c r="V15" s="71">
        <f>IF(P15="CONSULTOR",LOOKUP(S15,New_Alavanca!$D$1:$E$7)*T15,0)-IF(P15="CONSULTOR",U15,0)</f>
        <v>0</v>
      </c>
      <c r="W15" s="71">
        <f>IF(P15="CONSULTOR",LOOKUP(S15,New_Alavanca!$D$1:$E$7)*T15,0)-IF(P15="CONSULTOR",SUM(U15:V15),0)</f>
        <v>0</v>
      </c>
      <c r="X15" s="58" t="s">
        <v>254</v>
      </c>
    </row>
    <row r="16" spans="1:25">
      <c r="A16" s="221" t="s">
        <v>6091</v>
      </c>
      <c r="B16" s="58" t="s">
        <v>939</v>
      </c>
      <c r="C16" s="58" t="s">
        <v>5</v>
      </c>
      <c r="D16" s="58" t="s">
        <v>5</v>
      </c>
      <c r="E16" s="58" t="s">
        <v>5705</v>
      </c>
      <c r="F16" s="59" t="s">
        <v>6172</v>
      </c>
      <c r="G16" s="59"/>
      <c r="J16" s="58">
        <v>21</v>
      </c>
      <c r="K16" s="58">
        <v>31</v>
      </c>
      <c r="L16" s="58">
        <v>11</v>
      </c>
      <c r="M16" s="58">
        <v>0</v>
      </c>
      <c r="N16" s="58">
        <v>0</v>
      </c>
      <c r="O16" s="58" t="str">
        <f t="shared" ca="1" si="0"/>
        <v>Supervisor de Treinamento</v>
      </c>
      <c r="P16" s="58" t="s">
        <v>200</v>
      </c>
      <c r="Q16" s="58" t="s">
        <v>6207</v>
      </c>
      <c r="R16" s="58" t="s">
        <v>6210</v>
      </c>
      <c r="S16" s="249">
        <f t="shared" si="1"/>
        <v>0</v>
      </c>
      <c r="T16" s="71">
        <v>6699.4</v>
      </c>
      <c r="U16" s="71">
        <v>6699.4</v>
      </c>
      <c r="V16" s="71">
        <f>IF(P16="CONSULTOR",LOOKUP(S16,New_Alavanca!$D$1:$E$7)*T16,0)-IF(P16="CONSULTOR",U16,0)</f>
        <v>0</v>
      </c>
      <c r="W16" s="71">
        <f>IF(P16="CONSULTOR",LOOKUP(S16,New_Alavanca!$D$1:$E$7)*T16,0)-IF(P16="CONSULTOR",SUM(U16:V16),0)</f>
        <v>0</v>
      </c>
      <c r="X16" s="58" t="s">
        <v>254</v>
      </c>
    </row>
    <row r="17" spans="1:24">
      <c r="A17" s="221" t="s">
        <v>2698</v>
      </c>
      <c r="B17" s="58" t="s">
        <v>190</v>
      </c>
      <c r="C17" s="58" t="s">
        <v>48</v>
      </c>
      <c r="D17" s="58" t="s">
        <v>5702</v>
      </c>
      <c r="E17" s="58" t="s">
        <v>5705</v>
      </c>
      <c r="F17" s="59" t="s">
        <v>6173</v>
      </c>
      <c r="G17" s="59"/>
      <c r="J17" s="58">
        <v>21</v>
      </c>
      <c r="K17" s="58">
        <v>31</v>
      </c>
      <c r="L17" s="58">
        <v>11</v>
      </c>
      <c r="M17" s="58">
        <v>8</v>
      </c>
      <c r="N17" s="58">
        <v>4</v>
      </c>
      <c r="O17" s="58" t="str">
        <f t="shared" ca="1" si="0"/>
        <v>Credenciamento Não Atingindo</v>
      </c>
      <c r="P17" s="58" t="s">
        <v>61</v>
      </c>
      <c r="Q17" s="58" t="s">
        <v>6207</v>
      </c>
      <c r="R17" s="58" t="s">
        <v>6210</v>
      </c>
      <c r="S17" s="249">
        <f t="shared" si="1"/>
        <v>0.36363636363636365</v>
      </c>
      <c r="T17" s="71">
        <v>5524.33</v>
      </c>
      <c r="U17" s="71">
        <v>1104.8699999999999</v>
      </c>
      <c r="V17" s="71">
        <f>IF(P17="CONSULTOR",LOOKUP(S17,New_Alavanca!$D$1:$E$7)*T17,0)-IF(P17="CONSULTOR",U17,0)</f>
        <v>-3.9999999999054126E-3</v>
      </c>
      <c r="W17" s="71">
        <f>IF(P17="CONSULTOR",LOOKUP(S17,New_Alavanca!$D$1:$E$7)*T17,0)-IF(P17="CONSULTOR",SUM(U17:V17),0)</f>
        <v>0</v>
      </c>
      <c r="X17" s="58" t="s">
        <v>254</v>
      </c>
    </row>
    <row r="18" spans="1:24">
      <c r="A18" s="221" t="s">
        <v>2432</v>
      </c>
      <c r="B18" s="58" t="s">
        <v>195</v>
      </c>
      <c r="C18" s="58" t="s">
        <v>5</v>
      </c>
      <c r="D18" s="58" t="s">
        <v>195</v>
      </c>
      <c r="E18" s="58" t="s">
        <v>5705</v>
      </c>
      <c r="F18" s="59" t="s">
        <v>6173</v>
      </c>
      <c r="G18" s="59"/>
      <c r="J18" s="58">
        <v>21</v>
      </c>
      <c r="K18" s="58">
        <v>31</v>
      </c>
      <c r="L18" s="58">
        <v>11</v>
      </c>
      <c r="M18" s="58">
        <v>1</v>
      </c>
      <c r="N18" s="58">
        <v>0</v>
      </c>
      <c r="O18" s="58" t="str">
        <f t="shared" ca="1" si="0"/>
        <v>Coordenador</v>
      </c>
      <c r="P18" s="58" t="s">
        <v>44</v>
      </c>
      <c r="Q18" s="58" t="s">
        <v>6207</v>
      </c>
      <c r="R18" s="58" t="s">
        <v>6210</v>
      </c>
      <c r="S18" s="249">
        <f t="shared" si="1"/>
        <v>0</v>
      </c>
      <c r="T18" s="71">
        <v>14055.88</v>
      </c>
      <c r="U18" s="71">
        <v>14055.88</v>
      </c>
      <c r="V18" s="71">
        <f>IF(P18="CONSULTOR",LOOKUP(S18,New_Alavanca!$D$1:$E$7)*T18,0)-IF(P18="CONSULTOR",U18,0)</f>
        <v>0</v>
      </c>
      <c r="W18" s="71">
        <f>IF(P18="CONSULTOR",LOOKUP(S18,New_Alavanca!$D$1:$E$7)*T18,0)-IF(P18="CONSULTOR",SUM(U18:V18),0)</f>
        <v>0</v>
      </c>
      <c r="X18" s="58" t="s">
        <v>254</v>
      </c>
    </row>
    <row r="19" spans="1:24">
      <c r="A19" s="221" t="s">
        <v>3073</v>
      </c>
      <c r="B19" s="58" t="s">
        <v>624</v>
      </c>
      <c r="C19" s="58" t="s">
        <v>48</v>
      </c>
      <c r="D19" s="58" t="s">
        <v>5702</v>
      </c>
      <c r="E19" s="58" t="s">
        <v>5705</v>
      </c>
      <c r="F19" s="59" t="s">
        <v>6174</v>
      </c>
      <c r="G19" s="59"/>
      <c r="J19" s="58">
        <v>21</v>
      </c>
      <c r="K19" s="58">
        <v>31</v>
      </c>
      <c r="L19" s="58">
        <v>11</v>
      </c>
      <c r="M19" s="58">
        <v>10</v>
      </c>
      <c r="N19" s="58">
        <v>6</v>
      </c>
      <c r="O19" s="58" t="str">
        <f t="shared" ca="1" si="0"/>
        <v>Credenciamento Não Atingindo</v>
      </c>
      <c r="P19" s="58" t="s">
        <v>61</v>
      </c>
      <c r="Q19" s="58" t="s">
        <v>6207</v>
      </c>
      <c r="R19" s="58" t="s">
        <v>6210</v>
      </c>
      <c r="S19" s="249">
        <f t="shared" si="1"/>
        <v>0.54545454545454541</v>
      </c>
      <c r="T19" s="71">
        <v>5524.33</v>
      </c>
      <c r="U19" s="71">
        <v>2209.73</v>
      </c>
      <c r="V19" s="71">
        <f>IF(P19="CONSULTOR",LOOKUP(S19,New_Alavanca!$D$1:$E$7)*T19,0)-IF(P19="CONSULTOR",U19,0)</f>
        <v>1.9999999999527063E-3</v>
      </c>
      <c r="W19" s="71">
        <f>IF(P19="CONSULTOR",LOOKUP(S19,New_Alavanca!$D$1:$E$7)*T19,0)-IF(P19="CONSULTOR",SUM(U19:V19),0)</f>
        <v>0</v>
      </c>
      <c r="X19" s="58" t="s">
        <v>254</v>
      </c>
    </row>
    <row r="20" spans="1:24">
      <c r="A20" s="221" t="s">
        <v>5755</v>
      </c>
      <c r="B20" s="58" t="s">
        <v>2275</v>
      </c>
      <c r="C20" s="58" t="s">
        <v>5234</v>
      </c>
      <c r="D20" s="58" t="s">
        <v>195</v>
      </c>
      <c r="E20" s="58" t="s">
        <v>5705</v>
      </c>
      <c r="F20" s="59" t="s">
        <v>6175</v>
      </c>
      <c r="G20" s="59" t="s">
        <v>6176</v>
      </c>
      <c r="J20" s="58">
        <v>1</v>
      </c>
      <c r="K20" s="58">
        <v>3</v>
      </c>
      <c r="L20" s="58">
        <v>1</v>
      </c>
      <c r="M20" s="58">
        <v>1</v>
      </c>
      <c r="N20" s="58">
        <v>1</v>
      </c>
      <c r="O20" s="58" t="str">
        <f t="shared" ca="1" si="0"/>
        <v>Elegível</v>
      </c>
      <c r="P20" s="58" t="s">
        <v>61</v>
      </c>
      <c r="Q20" s="58" t="s">
        <v>6207</v>
      </c>
      <c r="R20" s="58" t="s">
        <v>6210</v>
      </c>
      <c r="S20" s="249">
        <f t="shared" si="1"/>
        <v>1</v>
      </c>
      <c r="T20" s="71">
        <v>534.61</v>
      </c>
      <c r="U20" s="71">
        <v>534.61</v>
      </c>
      <c r="V20" s="71">
        <f>IF(P20="CONSULTOR",LOOKUP(S20,New_Alavanca!$D$1:$E$7)*T20,0)-IF(P20="CONSULTOR",U20,0)</f>
        <v>0</v>
      </c>
      <c r="W20" s="71">
        <f>IF(P20="CONSULTOR",LOOKUP(S20,New_Alavanca!$D$1:$E$7)*T20,0)-IF(P20="CONSULTOR",SUM(U20:V20),0)</f>
        <v>0</v>
      </c>
      <c r="X20" s="58" t="s">
        <v>254</v>
      </c>
    </row>
    <row r="21" spans="1:24">
      <c r="A21" s="221" t="s">
        <v>2490</v>
      </c>
      <c r="B21" s="58" t="s">
        <v>935</v>
      </c>
      <c r="C21" s="58" t="s">
        <v>62</v>
      </c>
      <c r="D21" s="58" t="s">
        <v>5702</v>
      </c>
      <c r="E21" s="58" t="s">
        <v>5705</v>
      </c>
      <c r="F21" s="59" t="s">
        <v>6177</v>
      </c>
      <c r="G21" s="59"/>
      <c r="J21" s="58">
        <v>21</v>
      </c>
      <c r="K21" s="58">
        <v>31</v>
      </c>
      <c r="L21" s="58">
        <v>11</v>
      </c>
      <c r="M21" s="58">
        <v>10</v>
      </c>
      <c r="N21" s="58">
        <v>4</v>
      </c>
      <c r="O21" s="58" t="str">
        <f t="shared" ca="1" si="0"/>
        <v>Credenciamento Não Atingindo</v>
      </c>
      <c r="P21" s="58" t="s">
        <v>61</v>
      </c>
      <c r="Q21" s="58" t="s">
        <v>6207</v>
      </c>
      <c r="R21" s="58" t="s">
        <v>6210</v>
      </c>
      <c r="S21" s="249">
        <f t="shared" si="1"/>
        <v>0.36363636363636365</v>
      </c>
      <c r="T21" s="71">
        <v>5524.33</v>
      </c>
      <c r="U21" s="71">
        <v>1104.8699999999999</v>
      </c>
      <c r="V21" s="71">
        <f>IF(P21="CONSULTOR",LOOKUP(S21,New_Alavanca!$D$1:$E$7)*T21,0)-IF(P21="CONSULTOR",U21,0)</f>
        <v>-3.9999999999054126E-3</v>
      </c>
      <c r="W21" s="71">
        <f>IF(P21="CONSULTOR",LOOKUP(S21,New_Alavanca!$D$1:$E$7)*T21,0)-IF(P21="CONSULTOR",SUM(U21:V21),0)</f>
        <v>0</v>
      </c>
      <c r="X21" s="58" t="s">
        <v>254</v>
      </c>
    </row>
    <row r="22" spans="1:24">
      <c r="A22" s="221" t="s">
        <v>2592</v>
      </c>
      <c r="B22" s="58" t="s">
        <v>949</v>
      </c>
      <c r="C22" s="58" t="s">
        <v>6093</v>
      </c>
      <c r="D22" s="58" t="s">
        <v>5702</v>
      </c>
      <c r="E22" s="58" t="s">
        <v>5705</v>
      </c>
      <c r="F22" s="59" t="s">
        <v>6178</v>
      </c>
      <c r="G22" s="59" t="s">
        <v>6179</v>
      </c>
      <c r="J22" s="58">
        <v>5</v>
      </c>
      <c r="K22" s="58">
        <v>7</v>
      </c>
      <c r="L22" s="58">
        <v>3</v>
      </c>
      <c r="M22" s="58">
        <v>0</v>
      </c>
      <c r="N22" s="58">
        <v>0</v>
      </c>
      <c r="O22" s="58" t="str">
        <f t="shared" ca="1" si="0"/>
        <v>Supervisor</v>
      </c>
      <c r="P22" s="58" t="s">
        <v>50</v>
      </c>
      <c r="Q22" s="58" t="s">
        <v>6207</v>
      </c>
      <c r="R22" s="58" t="s">
        <v>6210</v>
      </c>
      <c r="S22" s="249">
        <f t="shared" si="1"/>
        <v>0</v>
      </c>
      <c r="T22" s="71">
        <v>1750.07</v>
      </c>
      <c r="U22" s="71">
        <v>1750.07</v>
      </c>
      <c r="V22" s="71">
        <f>IF(P22="CONSULTOR",LOOKUP(S22,New_Alavanca!$D$1:$E$7)*T22,0)-IF(P22="CONSULTOR",U22,0)</f>
        <v>0</v>
      </c>
      <c r="W22" s="71">
        <f>IF(P22="CONSULTOR",LOOKUP(S22,New_Alavanca!$D$1:$E$7)*T22,0)-IF(P22="CONSULTOR",SUM(U22:V22),0)</f>
        <v>0</v>
      </c>
      <c r="X22" s="58" t="s">
        <v>254</v>
      </c>
    </row>
    <row r="23" spans="1:24">
      <c r="A23" s="221" t="s">
        <v>3027</v>
      </c>
      <c r="B23" s="58" t="s">
        <v>951</v>
      </c>
      <c r="C23" s="58" t="s">
        <v>62</v>
      </c>
      <c r="D23" s="58" t="s">
        <v>5702</v>
      </c>
      <c r="E23" s="58" t="s">
        <v>5705</v>
      </c>
      <c r="F23" s="59" t="s">
        <v>6178</v>
      </c>
      <c r="G23" s="59"/>
      <c r="J23" s="58">
        <v>21</v>
      </c>
      <c r="K23" s="58">
        <v>31</v>
      </c>
      <c r="L23" s="58">
        <v>11</v>
      </c>
      <c r="M23" s="58">
        <v>0</v>
      </c>
      <c r="N23" s="58">
        <v>0</v>
      </c>
      <c r="O23" s="58" t="str">
        <f t="shared" ca="1" si="0"/>
        <v>Credenciamento Não Atingindo</v>
      </c>
      <c r="P23" s="58" t="s">
        <v>61</v>
      </c>
      <c r="Q23" s="58" t="s">
        <v>6207</v>
      </c>
      <c r="R23" s="58" t="s">
        <v>6210</v>
      </c>
      <c r="S23" s="249">
        <f t="shared" si="1"/>
        <v>0</v>
      </c>
      <c r="T23" s="71">
        <v>5524.33</v>
      </c>
      <c r="U23" s="71">
        <v>0</v>
      </c>
      <c r="V23" s="71">
        <f>IF(P23="CONSULTOR",LOOKUP(S23,New_Alavanca!$D$1:$E$7)*T23,0)-IF(P23="CONSULTOR",U23,0)</f>
        <v>0</v>
      </c>
      <c r="W23" s="71">
        <f>IF(P23="CONSULTOR",LOOKUP(S23,New_Alavanca!$D$1:$E$7)*T23,0)-IF(P23="CONSULTOR",SUM(U23:V23),0)</f>
        <v>0</v>
      </c>
      <c r="X23" s="58" t="s">
        <v>254</v>
      </c>
    </row>
    <row r="24" spans="1:24">
      <c r="A24" s="221" t="s">
        <v>2593</v>
      </c>
      <c r="B24" s="58" t="s">
        <v>952</v>
      </c>
      <c r="C24" s="58" t="s">
        <v>4114</v>
      </c>
      <c r="D24" s="58" t="s">
        <v>195</v>
      </c>
      <c r="E24" s="58" t="s">
        <v>5705</v>
      </c>
      <c r="F24" s="59" t="s">
        <v>6178</v>
      </c>
      <c r="G24" s="59"/>
      <c r="J24" s="58">
        <v>21</v>
      </c>
      <c r="K24" s="58">
        <v>31</v>
      </c>
      <c r="L24" s="58">
        <v>11</v>
      </c>
      <c r="M24" s="58">
        <v>5</v>
      </c>
      <c r="N24" s="58">
        <v>2</v>
      </c>
      <c r="O24" s="58" t="str">
        <f t="shared" ca="1" si="0"/>
        <v>Credenciamento Não Atingindo</v>
      </c>
      <c r="P24" s="58" t="s">
        <v>61</v>
      </c>
      <c r="Q24" s="58" t="s">
        <v>6207</v>
      </c>
      <c r="R24" s="58" t="s">
        <v>6210</v>
      </c>
      <c r="S24" s="249">
        <f t="shared" si="1"/>
        <v>0.18181818181818182</v>
      </c>
      <c r="T24" s="71">
        <v>5524.33</v>
      </c>
      <c r="U24" s="71">
        <v>0</v>
      </c>
      <c r="V24" s="71">
        <f>IF(P24="CONSULTOR",LOOKUP(S24,New_Alavanca!$D$1:$E$7)*T24,0)-IF(P24="CONSULTOR",U24,0)</f>
        <v>0</v>
      </c>
      <c r="W24" s="71">
        <f>IF(P24="CONSULTOR",LOOKUP(S24,New_Alavanca!$D$1:$E$7)*T24,0)-IF(P24="CONSULTOR",SUM(U24:V24),0)</f>
        <v>0</v>
      </c>
      <c r="X24" s="58" t="s">
        <v>254</v>
      </c>
    </row>
    <row r="25" spans="1:24">
      <c r="A25" s="221" t="s">
        <v>3043</v>
      </c>
      <c r="B25" s="58" t="s">
        <v>922</v>
      </c>
      <c r="C25" s="58" t="s">
        <v>5234</v>
      </c>
      <c r="D25" s="58" t="s">
        <v>195</v>
      </c>
      <c r="E25" s="58" t="s">
        <v>5705</v>
      </c>
      <c r="F25" s="59" t="s">
        <v>6180</v>
      </c>
      <c r="G25" s="59"/>
      <c r="J25" s="58">
        <v>21</v>
      </c>
      <c r="K25" s="58">
        <v>31</v>
      </c>
      <c r="L25" s="58">
        <v>11</v>
      </c>
      <c r="M25" s="58">
        <v>4</v>
      </c>
      <c r="N25" s="58">
        <v>3</v>
      </c>
      <c r="O25" s="58" t="str">
        <f t="shared" ca="1" si="0"/>
        <v>Credenciamento Não Atingindo</v>
      </c>
      <c r="P25" s="58" t="s">
        <v>61</v>
      </c>
      <c r="Q25" s="58" t="s">
        <v>6207</v>
      </c>
      <c r="R25" s="58" t="s">
        <v>6210</v>
      </c>
      <c r="S25" s="249">
        <f t="shared" si="1"/>
        <v>0.27272727272727271</v>
      </c>
      <c r="T25" s="71">
        <v>5524.33</v>
      </c>
      <c r="U25" s="71">
        <v>1104.8699999999999</v>
      </c>
      <c r="V25" s="71">
        <f>IF(P25="CONSULTOR",LOOKUP(S25,New_Alavanca!$D$1:$E$7)*T25,0)-IF(P25="CONSULTOR",U25,0)</f>
        <v>-3.9999999999054126E-3</v>
      </c>
      <c r="W25" s="71">
        <f>IF(P25="CONSULTOR",LOOKUP(S25,New_Alavanca!$D$1:$E$7)*T25,0)-IF(P25="CONSULTOR",SUM(U25:V25),0)</f>
        <v>0</v>
      </c>
      <c r="X25" s="58" t="s">
        <v>254</v>
      </c>
    </row>
    <row r="26" spans="1:24">
      <c r="A26" s="221" t="s">
        <v>3095</v>
      </c>
      <c r="B26" s="58" t="s">
        <v>1989</v>
      </c>
      <c r="C26" s="58" t="s">
        <v>5234</v>
      </c>
      <c r="D26" s="58" t="s">
        <v>195</v>
      </c>
      <c r="E26" s="58" t="s">
        <v>5705</v>
      </c>
      <c r="F26" s="59" t="s">
        <v>6181</v>
      </c>
      <c r="G26" s="59" t="s">
        <v>6182</v>
      </c>
      <c r="J26" s="58">
        <v>18</v>
      </c>
      <c r="K26" s="58">
        <v>26</v>
      </c>
      <c r="L26" s="58">
        <v>9</v>
      </c>
      <c r="M26" s="58">
        <v>1</v>
      </c>
      <c r="N26" s="58">
        <v>0</v>
      </c>
      <c r="O26" s="58" t="str">
        <f t="shared" ca="1" si="0"/>
        <v>Credenciamento Não Atingindo</v>
      </c>
      <c r="P26" s="58" t="s">
        <v>61</v>
      </c>
      <c r="Q26" s="58" t="s">
        <v>6207</v>
      </c>
      <c r="R26" s="58" t="s">
        <v>6210</v>
      </c>
      <c r="S26" s="249">
        <f t="shared" si="1"/>
        <v>0</v>
      </c>
      <c r="T26" s="71">
        <v>4633.3100000000004</v>
      </c>
      <c r="U26" s="71">
        <v>0</v>
      </c>
      <c r="V26" s="71">
        <f>IF(P26="CONSULTOR",LOOKUP(S26,New_Alavanca!$D$1:$E$7)*T26,0)-IF(P26="CONSULTOR",U26,0)</f>
        <v>0</v>
      </c>
      <c r="W26" s="71">
        <f>IF(P26="CONSULTOR",LOOKUP(S26,New_Alavanca!$D$1:$E$7)*T26,0)-IF(P26="CONSULTOR",SUM(U26:V26),0)</f>
        <v>0</v>
      </c>
      <c r="X26" s="58" t="s">
        <v>254</v>
      </c>
    </row>
    <row r="27" spans="1:24">
      <c r="A27" s="58" t="s">
        <v>2528</v>
      </c>
      <c r="B27" s="58" t="s">
        <v>1658</v>
      </c>
      <c r="C27" s="58" t="s">
        <v>4114</v>
      </c>
      <c r="D27" s="58" t="s">
        <v>195</v>
      </c>
      <c r="E27" s="58" t="s">
        <v>5705</v>
      </c>
      <c r="F27" s="59" t="s">
        <v>6181</v>
      </c>
      <c r="G27" s="59"/>
      <c r="J27" s="58">
        <v>21</v>
      </c>
      <c r="K27" s="58">
        <v>31</v>
      </c>
      <c r="L27" s="58">
        <v>11</v>
      </c>
      <c r="M27" s="58">
        <v>1</v>
      </c>
      <c r="N27" s="58">
        <v>1</v>
      </c>
      <c r="O27" s="58" t="str">
        <f t="shared" ca="1" si="0"/>
        <v>Credenciamento Não Atingindo</v>
      </c>
      <c r="P27" s="58" t="s">
        <v>61</v>
      </c>
      <c r="Q27" s="58" t="s">
        <v>6207</v>
      </c>
      <c r="R27" s="58" t="s">
        <v>6210</v>
      </c>
      <c r="S27" s="249">
        <f t="shared" si="1"/>
        <v>9.0909090909090912E-2</v>
      </c>
      <c r="T27" s="71">
        <v>5524.33</v>
      </c>
      <c r="U27" s="71">
        <v>0</v>
      </c>
      <c r="V27" s="71">
        <f>IF(P27="CONSULTOR",LOOKUP(S27,New_Alavanca!$D$1:$E$7)*T27,0)-IF(P27="CONSULTOR",U27,0)</f>
        <v>0</v>
      </c>
      <c r="W27" s="71">
        <f>IF(P27="CONSULTOR",LOOKUP(S27,New_Alavanca!$D$1:$E$7)*T27,0)-IF(P27="CONSULTOR",SUM(U27:V27),0)</f>
        <v>0</v>
      </c>
      <c r="X27" s="58" t="s">
        <v>254</v>
      </c>
    </row>
    <row r="28" spans="1:24">
      <c r="A28" s="58" t="s">
        <v>2716</v>
      </c>
      <c r="B28" s="58" t="s">
        <v>1818</v>
      </c>
      <c r="C28" s="58" t="s">
        <v>5234</v>
      </c>
      <c r="D28" s="58" t="s">
        <v>195</v>
      </c>
      <c r="E28" s="58" t="s">
        <v>5705</v>
      </c>
      <c r="F28" s="59" t="s">
        <v>6181</v>
      </c>
      <c r="G28" s="59"/>
      <c r="J28" s="58">
        <v>21</v>
      </c>
      <c r="K28" s="58">
        <v>31</v>
      </c>
      <c r="L28" s="58">
        <v>11</v>
      </c>
      <c r="M28" s="58">
        <v>9</v>
      </c>
      <c r="N28" s="58">
        <v>5</v>
      </c>
      <c r="O28" s="58" t="str">
        <f t="shared" ca="1" si="0"/>
        <v>Credenciamento Não Atingindo</v>
      </c>
      <c r="P28" s="58" t="s">
        <v>61</v>
      </c>
      <c r="Q28" s="58" t="s">
        <v>6207</v>
      </c>
      <c r="R28" s="58" t="s">
        <v>6210</v>
      </c>
      <c r="S28" s="249">
        <f t="shared" si="1"/>
        <v>0.45454545454545453</v>
      </c>
      <c r="T28" s="71">
        <v>5524.33</v>
      </c>
      <c r="U28" s="71">
        <v>2209.73</v>
      </c>
      <c r="V28" s="71">
        <f>IF(P28="CONSULTOR",LOOKUP(S28,New_Alavanca!$D$1:$E$7)*T28,0)-IF(P28="CONSULTOR",U28,0)</f>
        <v>1.9999999999527063E-3</v>
      </c>
      <c r="W28" s="71">
        <f>IF(P28="CONSULTOR",LOOKUP(S28,New_Alavanca!$D$1:$E$7)*T28,0)-IF(P28="CONSULTOR",SUM(U28:V28),0)</f>
        <v>0</v>
      </c>
      <c r="X28" s="58" t="s">
        <v>254</v>
      </c>
    </row>
    <row r="29" spans="1:24">
      <c r="A29" s="58" t="s">
        <v>5768</v>
      </c>
      <c r="B29" s="58" t="s">
        <v>2110</v>
      </c>
      <c r="C29" s="58" t="s">
        <v>6093</v>
      </c>
      <c r="D29" s="58" t="s">
        <v>5702</v>
      </c>
      <c r="E29" s="58" t="s">
        <v>5705</v>
      </c>
      <c r="F29" s="59" t="s">
        <v>6183</v>
      </c>
      <c r="G29" s="59"/>
      <c r="J29" s="58">
        <v>21</v>
      </c>
      <c r="K29" s="58">
        <v>31</v>
      </c>
      <c r="L29" s="58">
        <v>11</v>
      </c>
      <c r="M29" s="58">
        <v>6</v>
      </c>
      <c r="N29" s="58">
        <v>0</v>
      </c>
      <c r="O29" s="58" t="str">
        <f t="shared" ca="1" si="0"/>
        <v>Credenciamento Não Atingindo</v>
      </c>
      <c r="P29" s="58" t="s">
        <v>61</v>
      </c>
      <c r="Q29" s="58" t="s">
        <v>6207</v>
      </c>
      <c r="R29" s="58" t="s">
        <v>6210</v>
      </c>
      <c r="S29" s="249">
        <f t="shared" si="1"/>
        <v>0</v>
      </c>
      <c r="T29" s="71">
        <v>5524.33</v>
      </c>
      <c r="U29" s="71">
        <v>0</v>
      </c>
      <c r="V29" s="71">
        <f>IF(P29="CONSULTOR",LOOKUP(S29,New_Alavanca!$D$1:$E$7)*T29,0)-IF(P29="CONSULTOR",U29,0)</f>
        <v>0</v>
      </c>
      <c r="W29" s="71">
        <f>IF(P29="CONSULTOR",LOOKUP(S29,New_Alavanca!$D$1:$E$7)*T29,0)-IF(P29="CONSULTOR",SUM(U29:V29),0)</f>
        <v>0</v>
      </c>
      <c r="X29" s="58" t="s">
        <v>254</v>
      </c>
    </row>
    <row r="30" spans="1:24">
      <c r="A30" s="58" t="s">
        <v>2735</v>
      </c>
      <c r="B30" s="58" t="s">
        <v>1830</v>
      </c>
      <c r="C30" s="58" t="s">
        <v>6093</v>
      </c>
      <c r="D30" s="58" t="s">
        <v>5702</v>
      </c>
      <c r="E30" s="58" t="s">
        <v>5705</v>
      </c>
      <c r="F30" s="59" t="s">
        <v>6183</v>
      </c>
      <c r="G30" s="59"/>
      <c r="J30" s="58">
        <v>21</v>
      </c>
      <c r="K30" s="58">
        <v>31</v>
      </c>
      <c r="L30" s="58">
        <v>11</v>
      </c>
      <c r="M30" s="58">
        <v>5</v>
      </c>
      <c r="N30" s="58">
        <v>1</v>
      </c>
      <c r="O30" s="58" t="str">
        <f t="shared" ca="1" si="0"/>
        <v>Credenciamento Não Atingindo</v>
      </c>
      <c r="P30" s="58" t="s">
        <v>61</v>
      </c>
      <c r="Q30" s="58" t="s">
        <v>6207</v>
      </c>
      <c r="R30" s="58" t="s">
        <v>6210</v>
      </c>
      <c r="S30" s="249">
        <f t="shared" si="1"/>
        <v>9.0909090909090912E-2</v>
      </c>
      <c r="T30" s="71">
        <v>5524.33</v>
      </c>
      <c r="U30" s="71">
        <v>0</v>
      </c>
      <c r="V30" s="71">
        <f>IF(P30="CONSULTOR",LOOKUP(S30,New_Alavanca!$D$1:$E$7)*T30,0)-IF(P30="CONSULTOR",U30,0)</f>
        <v>0</v>
      </c>
      <c r="W30" s="71">
        <f>IF(P30="CONSULTOR",LOOKUP(S30,New_Alavanca!$D$1:$E$7)*T30,0)-IF(P30="CONSULTOR",SUM(U30:V30),0)</f>
        <v>0</v>
      </c>
      <c r="X30" s="58" t="s">
        <v>254</v>
      </c>
    </row>
    <row r="31" spans="1:24">
      <c r="A31" s="58" t="s">
        <v>6094</v>
      </c>
      <c r="B31" s="58" t="s">
        <v>2116</v>
      </c>
      <c r="D31" s="58" t="s">
        <v>195</v>
      </c>
      <c r="E31" s="58" t="s">
        <v>5705</v>
      </c>
      <c r="F31" s="59" t="s">
        <v>6184</v>
      </c>
      <c r="G31" s="59"/>
      <c r="J31" s="58">
        <v>21</v>
      </c>
      <c r="K31" s="58">
        <v>31</v>
      </c>
      <c r="L31" s="58">
        <v>11</v>
      </c>
      <c r="M31" s="58">
        <v>0</v>
      </c>
      <c r="N31" s="58">
        <v>0</v>
      </c>
      <c r="O31" s="58" t="str">
        <f t="shared" ca="1" si="0"/>
        <v>Supervisor</v>
      </c>
      <c r="P31" s="58" t="s">
        <v>50</v>
      </c>
      <c r="Q31" s="58" t="s">
        <v>6207</v>
      </c>
      <c r="R31" s="58" t="s">
        <v>6210</v>
      </c>
      <c r="S31" s="249">
        <f t="shared" si="1"/>
        <v>0</v>
      </c>
      <c r="T31" s="71">
        <v>7750.33</v>
      </c>
      <c r="U31" s="71">
        <v>7750.33</v>
      </c>
      <c r="V31" s="71">
        <f>IF(P31="CONSULTOR",LOOKUP(S31,New_Alavanca!$D$1:$E$7)*T31,0)-IF(P31="CONSULTOR",U31,0)</f>
        <v>0</v>
      </c>
      <c r="W31" s="71">
        <f>IF(P31="CONSULTOR",LOOKUP(S31,New_Alavanca!$D$1:$E$7)*T31,0)-IF(P31="CONSULTOR",SUM(U31:V31),0)</f>
        <v>0</v>
      </c>
      <c r="X31" s="58" t="s">
        <v>254</v>
      </c>
    </row>
    <row r="32" spans="1:24">
      <c r="A32" s="58" t="s">
        <v>2367</v>
      </c>
      <c r="B32" s="58" t="s">
        <v>1526</v>
      </c>
      <c r="C32" s="58" t="s">
        <v>5714</v>
      </c>
      <c r="D32" s="58" t="s">
        <v>195</v>
      </c>
      <c r="E32" s="58" t="s">
        <v>5705</v>
      </c>
      <c r="F32" s="59" t="s">
        <v>6184</v>
      </c>
      <c r="G32" s="59"/>
      <c r="J32" s="58">
        <v>21</v>
      </c>
      <c r="K32" s="58">
        <v>31</v>
      </c>
      <c r="L32" s="58">
        <v>11</v>
      </c>
      <c r="M32" s="58">
        <v>1</v>
      </c>
      <c r="N32" s="58">
        <v>0</v>
      </c>
      <c r="O32" s="58" t="str">
        <f t="shared" ca="1" si="0"/>
        <v>Credenciamento Não Atingindo</v>
      </c>
      <c r="P32" s="58" t="s">
        <v>61</v>
      </c>
      <c r="Q32" s="58" t="s">
        <v>6207</v>
      </c>
      <c r="R32" s="58" t="s">
        <v>6210</v>
      </c>
      <c r="S32" s="249">
        <f t="shared" si="1"/>
        <v>0</v>
      </c>
      <c r="T32" s="71">
        <v>5524.33</v>
      </c>
      <c r="U32" s="71">
        <v>0</v>
      </c>
      <c r="V32" s="71">
        <f>IF(P32="CONSULTOR",LOOKUP(S32,New_Alavanca!$D$1:$E$7)*T32,0)-IF(P32="CONSULTOR",U32,0)</f>
        <v>0</v>
      </c>
      <c r="W32" s="71">
        <f>IF(P32="CONSULTOR",LOOKUP(S32,New_Alavanca!$D$1:$E$7)*T32,0)-IF(P32="CONSULTOR",SUM(U32:V32),0)</f>
        <v>0</v>
      </c>
      <c r="X32" s="58" t="s">
        <v>254</v>
      </c>
    </row>
    <row r="33" spans="1:24">
      <c r="A33" s="58" t="s">
        <v>2474</v>
      </c>
      <c r="B33" s="58" t="s">
        <v>1616</v>
      </c>
      <c r="C33" s="58" t="s">
        <v>5714</v>
      </c>
      <c r="D33" s="58" t="s">
        <v>195</v>
      </c>
      <c r="E33" s="58" t="s">
        <v>5705</v>
      </c>
      <c r="F33" s="59" t="s">
        <v>6184</v>
      </c>
      <c r="G33" s="59"/>
      <c r="J33" s="58">
        <v>21</v>
      </c>
      <c r="K33" s="58">
        <v>31</v>
      </c>
      <c r="L33" s="58">
        <v>11</v>
      </c>
      <c r="M33" s="58">
        <v>0</v>
      </c>
      <c r="N33" s="58">
        <v>0</v>
      </c>
      <c r="O33" s="58" t="str">
        <f t="shared" ca="1" si="0"/>
        <v>Credenciamento Não Atingindo</v>
      </c>
      <c r="P33" s="58" t="s">
        <v>61</v>
      </c>
      <c r="Q33" s="58" t="s">
        <v>6207</v>
      </c>
      <c r="R33" s="58" t="s">
        <v>6210</v>
      </c>
      <c r="S33" s="249">
        <f t="shared" si="1"/>
        <v>0</v>
      </c>
      <c r="T33" s="71">
        <v>5524.33</v>
      </c>
      <c r="U33" s="71">
        <v>0</v>
      </c>
      <c r="V33" s="71">
        <f>IF(P33="CONSULTOR",LOOKUP(S33,New_Alavanca!$D$1:$E$7)*T33,0)-IF(P33="CONSULTOR",U33,0)</f>
        <v>0</v>
      </c>
      <c r="W33" s="71">
        <f>IF(P33="CONSULTOR",LOOKUP(S33,New_Alavanca!$D$1:$E$7)*T33,0)-IF(P33="CONSULTOR",SUM(U33:V33),0)</f>
        <v>0</v>
      </c>
      <c r="X33" s="58" t="s">
        <v>254</v>
      </c>
    </row>
    <row r="34" spans="1:24">
      <c r="A34" s="58" t="s">
        <v>2980</v>
      </c>
      <c r="B34" s="58" t="s">
        <v>1883</v>
      </c>
      <c r="C34" s="58" t="s">
        <v>5714</v>
      </c>
      <c r="D34" s="58" t="s">
        <v>195</v>
      </c>
      <c r="E34" s="58" t="s">
        <v>5705</v>
      </c>
      <c r="F34" s="59" t="s">
        <v>6184</v>
      </c>
      <c r="G34" s="59"/>
      <c r="J34" s="58">
        <v>21</v>
      </c>
      <c r="K34" s="58">
        <v>31</v>
      </c>
      <c r="L34" s="58">
        <v>11</v>
      </c>
      <c r="M34" s="58">
        <v>0</v>
      </c>
      <c r="N34" s="58">
        <v>0</v>
      </c>
      <c r="O34" s="58" t="str">
        <f t="shared" ca="1" si="0"/>
        <v>Credenciamento Não Atingindo</v>
      </c>
      <c r="P34" s="58" t="s">
        <v>61</v>
      </c>
      <c r="Q34" s="58" t="s">
        <v>6207</v>
      </c>
      <c r="R34" s="58" t="s">
        <v>6210</v>
      </c>
      <c r="S34" s="249">
        <f t="shared" si="1"/>
        <v>0</v>
      </c>
      <c r="T34" s="71">
        <v>5524.33</v>
      </c>
      <c r="U34" s="71">
        <v>0</v>
      </c>
      <c r="V34" s="71">
        <f>IF(P34="CONSULTOR",LOOKUP(S34,New_Alavanca!$D$1:$E$7)*T34,0)-IF(P34="CONSULTOR",U34,0)</f>
        <v>0</v>
      </c>
      <c r="W34" s="71">
        <f>IF(P34="CONSULTOR",LOOKUP(S34,New_Alavanca!$D$1:$E$7)*T34,0)-IF(P34="CONSULTOR",SUM(U34:V34),0)</f>
        <v>0</v>
      </c>
      <c r="X34" s="58" t="s">
        <v>254</v>
      </c>
    </row>
    <row r="35" spans="1:24">
      <c r="A35" s="58" t="s">
        <v>2186</v>
      </c>
      <c r="B35" s="58" t="s">
        <v>2187</v>
      </c>
      <c r="C35" s="58" t="s">
        <v>6093</v>
      </c>
      <c r="D35" s="58" t="s">
        <v>5702</v>
      </c>
      <c r="E35" s="58" t="s">
        <v>5705</v>
      </c>
      <c r="F35" s="59" t="s">
        <v>6185</v>
      </c>
      <c r="G35" s="59"/>
      <c r="J35" s="58">
        <v>21</v>
      </c>
      <c r="K35" s="58">
        <v>31</v>
      </c>
      <c r="L35" s="58">
        <v>11</v>
      </c>
      <c r="M35" s="58">
        <v>0</v>
      </c>
      <c r="N35" s="58">
        <v>0</v>
      </c>
      <c r="O35" s="58" t="str">
        <f t="shared" ca="1" si="0"/>
        <v>Credenciamento Não Atingindo</v>
      </c>
      <c r="P35" s="58" t="s">
        <v>61</v>
      </c>
      <c r="Q35" s="58" t="s">
        <v>6207</v>
      </c>
      <c r="R35" s="58" t="s">
        <v>6210</v>
      </c>
      <c r="S35" s="249">
        <f t="shared" si="1"/>
        <v>0</v>
      </c>
      <c r="T35" s="71">
        <v>5524.33</v>
      </c>
      <c r="U35" s="71">
        <v>0</v>
      </c>
      <c r="V35" s="71">
        <f>IF(P35="CONSULTOR",LOOKUP(S35,New_Alavanca!$D$1:$E$7)*T35,0)-IF(P35="CONSULTOR",U35,0)</f>
        <v>0</v>
      </c>
      <c r="W35" s="71">
        <f>IF(P35="CONSULTOR",LOOKUP(S35,New_Alavanca!$D$1:$E$7)*T35,0)-IF(P35="CONSULTOR",SUM(U35:V35),0)</f>
        <v>0</v>
      </c>
      <c r="X35" s="58" t="s">
        <v>254</v>
      </c>
    </row>
    <row r="36" spans="1:24">
      <c r="A36" s="58" t="s">
        <v>2211</v>
      </c>
      <c r="B36" s="58" t="s">
        <v>2212</v>
      </c>
      <c r="C36" s="58" t="s">
        <v>5714</v>
      </c>
      <c r="D36" s="58" t="s">
        <v>195</v>
      </c>
      <c r="E36" s="58" t="s">
        <v>5705</v>
      </c>
      <c r="F36" s="59" t="s">
        <v>6185</v>
      </c>
      <c r="G36" s="59"/>
      <c r="J36" s="58">
        <v>21</v>
      </c>
      <c r="K36" s="58">
        <v>31</v>
      </c>
      <c r="L36" s="58">
        <v>11</v>
      </c>
      <c r="M36" s="58">
        <v>0</v>
      </c>
      <c r="N36" s="58">
        <v>0</v>
      </c>
      <c r="O36" s="58" t="str">
        <f t="shared" ca="1" si="0"/>
        <v>Credenciamento Não Atingindo</v>
      </c>
      <c r="P36" s="58" t="s">
        <v>61</v>
      </c>
      <c r="Q36" s="58" t="s">
        <v>6207</v>
      </c>
      <c r="R36" s="58" t="s">
        <v>6210</v>
      </c>
      <c r="S36" s="249">
        <f t="shared" si="1"/>
        <v>0</v>
      </c>
      <c r="T36" s="71">
        <v>5524.33</v>
      </c>
      <c r="U36" s="71">
        <v>0</v>
      </c>
      <c r="V36" s="71">
        <f>IF(P36="CONSULTOR",LOOKUP(S36,New_Alavanca!$D$1:$E$7)*T36,0)-IF(P36="CONSULTOR",U36,0)</f>
        <v>0</v>
      </c>
      <c r="W36" s="71">
        <f>IF(P36="CONSULTOR",LOOKUP(S36,New_Alavanca!$D$1:$E$7)*T36,0)-IF(P36="CONSULTOR",SUM(U36:V36),0)</f>
        <v>0</v>
      </c>
      <c r="X36" s="58" t="s">
        <v>254</v>
      </c>
    </row>
    <row r="37" spans="1:24">
      <c r="A37" s="58" t="s">
        <v>2220</v>
      </c>
      <c r="B37" s="58" t="s">
        <v>2221</v>
      </c>
      <c r="C37" s="58" t="s">
        <v>6093</v>
      </c>
      <c r="D37" s="58" t="s">
        <v>5702</v>
      </c>
      <c r="E37" s="58" t="s">
        <v>5705</v>
      </c>
      <c r="F37" s="59" t="s">
        <v>6185</v>
      </c>
      <c r="G37" s="59"/>
      <c r="J37" s="58">
        <v>21</v>
      </c>
      <c r="K37" s="58">
        <v>31</v>
      </c>
      <c r="L37" s="58">
        <v>11</v>
      </c>
      <c r="M37" s="58">
        <v>4</v>
      </c>
      <c r="N37" s="58">
        <v>1</v>
      </c>
      <c r="O37" s="58" t="str">
        <f t="shared" ca="1" si="0"/>
        <v>Credenciamento Não Atingindo</v>
      </c>
      <c r="P37" s="58" t="s">
        <v>61</v>
      </c>
      <c r="Q37" s="58" t="s">
        <v>6207</v>
      </c>
      <c r="R37" s="58" t="s">
        <v>6210</v>
      </c>
      <c r="S37" s="249">
        <f t="shared" si="1"/>
        <v>9.0909090909090912E-2</v>
      </c>
      <c r="T37" s="71">
        <v>5524.33</v>
      </c>
      <c r="U37" s="71">
        <v>0</v>
      </c>
      <c r="V37" s="71">
        <f>IF(P37="CONSULTOR",LOOKUP(S37,New_Alavanca!$D$1:$E$7)*T37,0)-IF(P37="CONSULTOR",U37,0)</f>
        <v>0</v>
      </c>
      <c r="W37" s="71">
        <f>IF(P37="CONSULTOR",LOOKUP(S37,New_Alavanca!$D$1:$E$7)*T37,0)-IF(P37="CONSULTOR",SUM(U37:V37),0)</f>
        <v>0</v>
      </c>
      <c r="X37" s="58" t="s">
        <v>254</v>
      </c>
    </row>
    <row r="38" spans="1:24">
      <c r="A38" s="58" t="s">
        <v>6095</v>
      </c>
      <c r="B38" s="58" t="s">
        <v>2282</v>
      </c>
      <c r="D38" s="58" t="s">
        <v>195</v>
      </c>
      <c r="E38" s="58" t="s">
        <v>5705</v>
      </c>
      <c r="F38" s="59" t="s">
        <v>6175</v>
      </c>
      <c r="G38" s="59" t="s">
        <v>6186</v>
      </c>
      <c r="J38" s="58">
        <v>2</v>
      </c>
      <c r="K38" s="58">
        <v>4</v>
      </c>
      <c r="L38" s="58">
        <v>1</v>
      </c>
      <c r="M38" s="58">
        <v>0</v>
      </c>
      <c r="N38" s="58">
        <v>0</v>
      </c>
      <c r="O38" s="58" t="str">
        <f t="shared" ca="1" si="0"/>
        <v>Supervisor</v>
      </c>
      <c r="P38" s="58" t="s">
        <v>50</v>
      </c>
      <c r="Q38" s="58" t="s">
        <v>6207</v>
      </c>
      <c r="R38" s="58" t="s">
        <v>6210</v>
      </c>
      <c r="S38" s="249">
        <f t="shared" si="1"/>
        <v>0</v>
      </c>
      <c r="T38" s="71">
        <v>1000.04</v>
      </c>
      <c r="U38" s="71">
        <v>1000.04</v>
      </c>
      <c r="V38" s="71">
        <f>IF(P38="CONSULTOR",LOOKUP(S38,New_Alavanca!$D$1:$E$7)*T38,0)-IF(P38="CONSULTOR",U38,0)</f>
        <v>0</v>
      </c>
      <c r="W38" s="71">
        <f>IF(P38="CONSULTOR",LOOKUP(S38,New_Alavanca!$D$1:$E$7)*T38,0)-IF(P38="CONSULTOR",SUM(U38:V38),0)</f>
        <v>0</v>
      </c>
      <c r="X38" s="58" t="s">
        <v>254</v>
      </c>
    </row>
    <row r="39" spans="1:24">
      <c r="A39" s="58" t="s">
        <v>5777</v>
      </c>
      <c r="B39" s="58" t="s">
        <v>2288</v>
      </c>
      <c r="C39" s="58" t="s">
        <v>5234</v>
      </c>
      <c r="D39" s="58" t="s">
        <v>195</v>
      </c>
      <c r="E39" s="58" t="s">
        <v>5705</v>
      </c>
      <c r="F39" s="59" t="s">
        <v>6175</v>
      </c>
      <c r="G39" s="59"/>
      <c r="J39" s="58">
        <v>21</v>
      </c>
      <c r="K39" s="58">
        <v>31</v>
      </c>
      <c r="L39" s="58">
        <v>11</v>
      </c>
      <c r="M39" s="58">
        <v>0</v>
      </c>
      <c r="N39" s="58">
        <v>0</v>
      </c>
      <c r="O39" s="58" t="str">
        <f t="shared" ca="1" si="0"/>
        <v>Supervisor de Treinamento</v>
      </c>
      <c r="P39" s="58" t="s">
        <v>200</v>
      </c>
      <c r="Q39" s="58" t="s">
        <v>6207</v>
      </c>
      <c r="R39" s="58" t="s">
        <v>6210</v>
      </c>
      <c r="S39" s="249">
        <f t="shared" si="1"/>
        <v>0</v>
      </c>
      <c r="T39" s="71">
        <v>6699.4</v>
      </c>
      <c r="U39" s="71">
        <v>6699.4</v>
      </c>
      <c r="V39" s="71">
        <f>IF(P39="CONSULTOR",LOOKUP(S39,New_Alavanca!$D$1:$E$7)*T39,0)-IF(P39="CONSULTOR",U39,0)</f>
        <v>0</v>
      </c>
      <c r="W39" s="71">
        <f>IF(P39="CONSULTOR",LOOKUP(S39,New_Alavanca!$D$1:$E$7)*T39,0)-IF(P39="CONSULTOR",SUM(U39:V39),0)</f>
        <v>0</v>
      </c>
      <c r="X39" s="58" t="s">
        <v>254</v>
      </c>
    </row>
    <row r="40" spans="1:24">
      <c r="A40" s="58" t="s">
        <v>5780</v>
      </c>
      <c r="B40" s="58" t="s">
        <v>2299</v>
      </c>
      <c r="C40" s="58" t="s">
        <v>5234</v>
      </c>
      <c r="D40" s="58" t="s">
        <v>195</v>
      </c>
      <c r="E40" s="58" t="s">
        <v>5705</v>
      </c>
      <c r="F40" s="59" t="s">
        <v>6175</v>
      </c>
      <c r="G40" s="59"/>
      <c r="J40" s="58">
        <v>21</v>
      </c>
      <c r="K40" s="58">
        <v>31</v>
      </c>
      <c r="L40" s="58">
        <v>11</v>
      </c>
      <c r="M40" s="58">
        <v>9</v>
      </c>
      <c r="N40" s="58">
        <v>2</v>
      </c>
      <c r="O40" s="58" t="str">
        <f t="shared" ca="1" si="0"/>
        <v>Credenciamento Não Atingindo</v>
      </c>
      <c r="P40" s="58" t="s">
        <v>61</v>
      </c>
      <c r="Q40" s="58" t="s">
        <v>6207</v>
      </c>
      <c r="R40" s="58" t="s">
        <v>6210</v>
      </c>
      <c r="S40" s="249">
        <f t="shared" si="1"/>
        <v>0.18181818181818182</v>
      </c>
      <c r="T40" s="71">
        <v>5524.33</v>
      </c>
      <c r="U40" s="71">
        <v>0</v>
      </c>
      <c r="V40" s="71">
        <f>IF(P40="CONSULTOR",LOOKUP(S40,New_Alavanca!$D$1:$E$7)*T40,0)-IF(P40="CONSULTOR",U40,0)</f>
        <v>0</v>
      </c>
      <c r="W40" s="71">
        <f>IF(P40="CONSULTOR",LOOKUP(S40,New_Alavanca!$D$1:$E$7)*T40,0)-IF(P40="CONSULTOR",SUM(U40:V40),0)</f>
        <v>0</v>
      </c>
      <c r="X40" s="58" t="s">
        <v>254</v>
      </c>
    </row>
    <row r="41" spans="1:24">
      <c r="A41" s="58" t="s">
        <v>6096</v>
      </c>
      <c r="B41" s="58" t="s">
        <v>526</v>
      </c>
      <c r="E41" s="58" t="s">
        <v>5705</v>
      </c>
      <c r="F41" s="59" t="s">
        <v>6181</v>
      </c>
      <c r="G41" s="59"/>
      <c r="J41" s="58">
        <v>21</v>
      </c>
      <c r="K41" s="58">
        <v>31</v>
      </c>
      <c r="L41" s="58">
        <v>11</v>
      </c>
      <c r="M41" s="58">
        <v>0</v>
      </c>
      <c r="N41" s="58">
        <v>0</v>
      </c>
      <c r="O41" s="58" t="str">
        <f t="shared" ca="1" si="0"/>
        <v>Analista</v>
      </c>
      <c r="P41" s="58" t="s">
        <v>134</v>
      </c>
      <c r="Q41" s="58" t="s">
        <v>6207</v>
      </c>
      <c r="R41" s="58" t="s">
        <v>6210</v>
      </c>
      <c r="S41" s="249">
        <f t="shared" si="1"/>
        <v>0</v>
      </c>
      <c r="T41" s="71">
        <v>3823.99</v>
      </c>
      <c r="U41" s="71">
        <v>3823.99</v>
      </c>
      <c r="V41" s="71">
        <f>IF(P41="CONSULTOR",LOOKUP(S41,New_Alavanca!$D$1:$E$7)*T41,0)-IF(P41="CONSULTOR",U41,0)</f>
        <v>0</v>
      </c>
      <c r="W41" s="71">
        <f>IF(P41="CONSULTOR",LOOKUP(S41,New_Alavanca!$D$1:$E$7)*T41,0)-IF(P41="CONSULTOR",SUM(U41:V41),0)</f>
        <v>0</v>
      </c>
      <c r="X41" s="58" t="s">
        <v>254</v>
      </c>
    </row>
    <row r="42" spans="1:24">
      <c r="A42" s="58" t="s">
        <v>6097</v>
      </c>
      <c r="B42" s="58" t="s">
        <v>2261</v>
      </c>
      <c r="E42" s="58" t="s">
        <v>5705</v>
      </c>
      <c r="F42" s="59" t="s">
        <v>6181</v>
      </c>
      <c r="G42" s="59"/>
      <c r="J42" s="58">
        <v>21</v>
      </c>
      <c r="K42" s="58">
        <v>31</v>
      </c>
      <c r="L42" s="58">
        <v>11</v>
      </c>
      <c r="M42" s="58">
        <v>0</v>
      </c>
      <c r="N42" s="58">
        <v>0</v>
      </c>
      <c r="O42" s="58" t="str">
        <f t="shared" ca="1" si="0"/>
        <v>Coordenador</v>
      </c>
      <c r="P42" s="58" t="s">
        <v>44</v>
      </c>
      <c r="Q42" s="58" t="s">
        <v>6207</v>
      </c>
      <c r="R42" s="58" t="s">
        <v>6210</v>
      </c>
      <c r="S42" s="249">
        <f t="shared" si="1"/>
        <v>0</v>
      </c>
      <c r="T42" s="71">
        <v>14055.88</v>
      </c>
      <c r="U42" s="71">
        <v>14055.88</v>
      </c>
      <c r="V42" s="71">
        <f>IF(P42="CONSULTOR",LOOKUP(S42,New_Alavanca!$D$1:$E$7)*T42,0)-IF(P42="CONSULTOR",U42,0)</f>
        <v>0</v>
      </c>
      <c r="W42" s="71">
        <f>IF(P42="CONSULTOR",LOOKUP(S42,New_Alavanca!$D$1:$E$7)*T42,0)-IF(P42="CONSULTOR",SUM(U42:V42),0)</f>
        <v>0</v>
      </c>
      <c r="X42" s="58" t="s">
        <v>254</v>
      </c>
    </row>
    <row r="43" spans="1:24">
      <c r="A43" s="58" t="s">
        <v>6098</v>
      </c>
      <c r="B43" s="58" t="s">
        <v>2263</v>
      </c>
      <c r="E43" s="58" t="s">
        <v>5705</v>
      </c>
      <c r="F43" s="59" t="s">
        <v>6181</v>
      </c>
      <c r="G43" s="59"/>
      <c r="J43" s="58">
        <v>21</v>
      </c>
      <c r="K43" s="58">
        <v>31</v>
      </c>
      <c r="L43" s="58">
        <v>11</v>
      </c>
      <c r="M43" s="58">
        <v>0</v>
      </c>
      <c r="N43" s="58">
        <v>0</v>
      </c>
      <c r="O43" s="58" t="str">
        <f t="shared" ca="1" si="0"/>
        <v>Supervisor de Treinamento</v>
      </c>
      <c r="P43" s="58" t="s">
        <v>200</v>
      </c>
      <c r="Q43" s="58" t="s">
        <v>6207</v>
      </c>
      <c r="R43" s="58" t="s">
        <v>6210</v>
      </c>
      <c r="S43" s="249">
        <f t="shared" si="1"/>
        <v>0</v>
      </c>
      <c r="T43" s="71">
        <v>6699.4</v>
      </c>
      <c r="U43" s="71">
        <v>6699.4</v>
      </c>
      <c r="V43" s="71">
        <f>IF(P43="CONSULTOR",LOOKUP(S43,New_Alavanca!$D$1:$E$7)*T43,0)-IF(P43="CONSULTOR",U43,0)</f>
        <v>0</v>
      </c>
      <c r="W43" s="71">
        <f>IF(P43="CONSULTOR",LOOKUP(S43,New_Alavanca!$D$1:$E$7)*T43,0)-IF(P43="CONSULTOR",SUM(U43:V43),0)</f>
        <v>0</v>
      </c>
      <c r="X43" s="58" t="s">
        <v>254</v>
      </c>
    </row>
    <row r="44" spans="1:24">
      <c r="A44" s="58" t="s">
        <v>2461</v>
      </c>
      <c r="B44" s="58" t="s">
        <v>629</v>
      </c>
      <c r="C44" s="58" t="s">
        <v>5234</v>
      </c>
      <c r="D44" s="58" t="s">
        <v>195</v>
      </c>
      <c r="E44" s="58" t="s">
        <v>5705</v>
      </c>
      <c r="F44" s="59" t="s">
        <v>6174</v>
      </c>
      <c r="G44" s="59" t="s">
        <v>6176</v>
      </c>
      <c r="J44" s="58">
        <v>1</v>
      </c>
      <c r="K44" s="58">
        <v>3</v>
      </c>
      <c r="L44" s="58">
        <v>1</v>
      </c>
      <c r="M44" s="58">
        <v>0</v>
      </c>
      <c r="N44" s="58">
        <v>0</v>
      </c>
      <c r="O44" s="58" t="str">
        <f t="shared" ca="1" si="0"/>
        <v>Credenciamento Não Atingindo</v>
      </c>
      <c r="P44" s="58" t="s">
        <v>61</v>
      </c>
      <c r="Q44" s="58" t="s">
        <v>6207</v>
      </c>
      <c r="R44" s="58" t="s">
        <v>6210</v>
      </c>
      <c r="S44" s="249">
        <f t="shared" si="1"/>
        <v>0</v>
      </c>
      <c r="T44" s="71">
        <v>534.61</v>
      </c>
      <c r="U44" s="71">
        <v>0</v>
      </c>
      <c r="V44" s="71">
        <f>IF(P44="CONSULTOR",LOOKUP(S44,New_Alavanca!$D$1:$E$7)*T44,0)-IF(P44="CONSULTOR",U44,0)</f>
        <v>0</v>
      </c>
      <c r="W44" s="71">
        <f>IF(P44="CONSULTOR",LOOKUP(S44,New_Alavanca!$D$1:$E$7)*T44,0)-IF(P44="CONSULTOR",SUM(U44:V44),0)</f>
        <v>0</v>
      </c>
      <c r="X44" s="58" t="s">
        <v>254</v>
      </c>
    </row>
    <row r="45" spans="1:24">
      <c r="A45" s="58" t="s">
        <v>5795</v>
      </c>
      <c r="B45" s="58" t="s">
        <v>2325</v>
      </c>
      <c r="C45" s="58" t="s">
        <v>5714</v>
      </c>
      <c r="D45" s="58" t="s">
        <v>195</v>
      </c>
      <c r="E45" s="58" t="s">
        <v>5705</v>
      </c>
      <c r="F45" s="59" t="s">
        <v>6187</v>
      </c>
      <c r="G45" s="59"/>
      <c r="J45" s="58">
        <v>21</v>
      </c>
      <c r="K45" s="58">
        <v>31</v>
      </c>
      <c r="L45" s="58">
        <v>11</v>
      </c>
      <c r="M45" s="58">
        <v>3</v>
      </c>
      <c r="N45" s="58">
        <v>0</v>
      </c>
      <c r="O45" s="58" t="str">
        <f t="shared" ca="1" si="0"/>
        <v>Credenciamento Não Atingindo</v>
      </c>
      <c r="P45" s="58" t="s">
        <v>61</v>
      </c>
      <c r="Q45" s="58" t="s">
        <v>6207</v>
      </c>
      <c r="R45" s="58" t="s">
        <v>6210</v>
      </c>
      <c r="S45" s="249">
        <f t="shared" si="1"/>
        <v>0</v>
      </c>
      <c r="T45" s="71">
        <v>5524.33</v>
      </c>
      <c r="U45" s="71">
        <v>0</v>
      </c>
      <c r="V45" s="71">
        <f>IF(P45="CONSULTOR",LOOKUP(S45,New_Alavanca!$D$1:$E$7)*T45,0)-IF(P45="CONSULTOR",U45,0)</f>
        <v>0</v>
      </c>
      <c r="W45" s="71">
        <f>IF(P45="CONSULTOR",LOOKUP(S45,New_Alavanca!$D$1:$E$7)*T45,0)-IF(P45="CONSULTOR",SUM(U45:V45),0)</f>
        <v>0</v>
      </c>
      <c r="X45" s="58" t="s">
        <v>254</v>
      </c>
    </row>
    <row r="46" spans="1:24">
      <c r="A46" s="58" t="s">
        <v>5756</v>
      </c>
      <c r="B46" s="58" t="s">
        <v>2337</v>
      </c>
      <c r="C46" s="58" t="s">
        <v>5234</v>
      </c>
      <c r="D46" s="58" t="s">
        <v>195</v>
      </c>
      <c r="E46" s="58" t="s">
        <v>5705</v>
      </c>
      <c r="F46" s="59" t="s">
        <v>6187</v>
      </c>
      <c r="G46" s="59"/>
      <c r="J46" s="58">
        <v>21</v>
      </c>
      <c r="K46" s="58">
        <v>31</v>
      </c>
      <c r="L46" s="58">
        <v>11</v>
      </c>
      <c r="M46" s="58">
        <v>3</v>
      </c>
      <c r="N46" s="58">
        <v>0</v>
      </c>
      <c r="O46" s="58" t="str">
        <f t="shared" ca="1" si="0"/>
        <v>Credenciamento Não Atingindo</v>
      </c>
      <c r="P46" s="58" t="s">
        <v>61</v>
      </c>
      <c r="Q46" s="58" t="s">
        <v>6207</v>
      </c>
      <c r="R46" s="58" t="s">
        <v>6210</v>
      </c>
      <c r="S46" s="249">
        <f t="shared" si="1"/>
        <v>0</v>
      </c>
      <c r="T46" s="71">
        <v>5524.33</v>
      </c>
      <c r="U46" s="71">
        <v>0</v>
      </c>
      <c r="V46" s="71">
        <f>IF(P46="CONSULTOR",LOOKUP(S46,New_Alavanca!$D$1:$E$7)*T46,0)-IF(P46="CONSULTOR",U46,0)</f>
        <v>0</v>
      </c>
      <c r="W46" s="71">
        <f>IF(P46="CONSULTOR",LOOKUP(S46,New_Alavanca!$D$1:$E$7)*T46,0)-IF(P46="CONSULTOR",SUM(U46:V46),0)</f>
        <v>0</v>
      </c>
      <c r="X46" s="58" t="s">
        <v>254</v>
      </c>
    </row>
    <row r="47" spans="1:24">
      <c r="A47" s="58" t="s">
        <v>5778</v>
      </c>
      <c r="B47" s="58" t="s">
        <v>2343</v>
      </c>
      <c r="C47" s="58" t="s">
        <v>5234</v>
      </c>
      <c r="D47" s="58" t="s">
        <v>195</v>
      </c>
      <c r="E47" s="58" t="s">
        <v>5705</v>
      </c>
      <c r="F47" s="59" t="s">
        <v>6187</v>
      </c>
      <c r="G47" s="59"/>
      <c r="J47" s="58">
        <v>21</v>
      </c>
      <c r="K47" s="58">
        <v>31</v>
      </c>
      <c r="L47" s="58">
        <v>11</v>
      </c>
      <c r="M47" s="58">
        <v>10</v>
      </c>
      <c r="N47" s="58">
        <v>1</v>
      </c>
      <c r="O47" s="58" t="str">
        <f t="shared" ca="1" si="0"/>
        <v>Credenciamento Não Atingindo</v>
      </c>
      <c r="P47" s="58" t="s">
        <v>61</v>
      </c>
      <c r="Q47" s="58" t="s">
        <v>6207</v>
      </c>
      <c r="R47" s="58" t="s">
        <v>6210</v>
      </c>
      <c r="S47" s="249">
        <f t="shared" si="1"/>
        <v>9.0909090909090912E-2</v>
      </c>
      <c r="T47" s="71">
        <v>5524.33</v>
      </c>
      <c r="U47" s="71">
        <v>0</v>
      </c>
      <c r="V47" s="71">
        <f>IF(P47="CONSULTOR",LOOKUP(S47,New_Alavanca!$D$1:$E$7)*T47,0)-IF(P47="CONSULTOR",U47,0)</f>
        <v>0</v>
      </c>
      <c r="W47" s="71">
        <f>IF(P47="CONSULTOR",LOOKUP(S47,New_Alavanca!$D$1:$E$7)*T47,0)-IF(P47="CONSULTOR",SUM(U47:V47),0)</f>
        <v>0</v>
      </c>
      <c r="X47" s="58" t="s">
        <v>254</v>
      </c>
    </row>
    <row r="48" spans="1:24">
      <c r="A48" s="58" t="s">
        <v>5779</v>
      </c>
      <c r="B48" s="58" t="s">
        <v>2359</v>
      </c>
      <c r="C48" s="58" t="s">
        <v>5234</v>
      </c>
      <c r="D48" s="58" t="s">
        <v>195</v>
      </c>
      <c r="E48" s="58" t="s">
        <v>5705</v>
      </c>
      <c r="F48" s="59" t="s">
        <v>6187</v>
      </c>
      <c r="G48" s="59" t="s">
        <v>6182</v>
      </c>
      <c r="J48" s="58">
        <v>18</v>
      </c>
      <c r="K48" s="58">
        <v>26</v>
      </c>
      <c r="L48" s="58">
        <v>9</v>
      </c>
      <c r="M48" s="58">
        <v>6</v>
      </c>
      <c r="N48" s="58">
        <v>5</v>
      </c>
      <c r="O48" s="58" t="str">
        <f t="shared" ca="1" si="0"/>
        <v>Credenciamento Não Atingindo</v>
      </c>
      <c r="P48" s="58" t="s">
        <v>61</v>
      </c>
      <c r="Q48" s="58" t="s">
        <v>6207</v>
      </c>
      <c r="R48" s="58" t="s">
        <v>6210</v>
      </c>
      <c r="S48" s="249">
        <f t="shared" si="1"/>
        <v>0.55555555555555558</v>
      </c>
      <c r="T48" s="71">
        <v>4633.3100000000004</v>
      </c>
      <c r="U48" s="71">
        <v>1853.32</v>
      </c>
      <c r="V48" s="71">
        <f>IF(P48="CONSULTOR",LOOKUP(S48,New_Alavanca!$D$1:$E$7)*T48,0)-IF(P48="CONSULTOR",U48,0)</f>
        <v>4.0000000003601599E-3</v>
      </c>
      <c r="W48" s="71">
        <f>IF(P48="CONSULTOR",LOOKUP(S48,New_Alavanca!$D$1:$E$7)*T48,0)-IF(P48="CONSULTOR",SUM(U48:V48),0)</f>
        <v>0</v>
      </c>
      <c r="X48" s="58" t="s">
        <v>254</v>
      </c>
    </row>
    <row r="49" spans="1:24">
      <c r="A49" s="58" t="s">
        <v>5758</v>
      </c>
      <c r="B49" s="58" t="s">
        <v>2362</v>
      </c>
      <c r="C49" s="58" t="s">
        <v>5712</v>
      </c>
      <c r="D49" s="58" t="s">
        <v>5702</v>
      </c>
      <c r="E49" s="58" t="s">
        <v>5705</v>
      </c>
      <c r="F49" s="59" t="s">
        <v>6187</v>
      </c>
      <c r="G49" s="59"/>
      <c r="J49" s="58">
        <v>21</v>
      </c>
      <c r="K49" s="58">
        <v>31</v>
      </c>
      <c r="L49" s="58">
        <v>11</v>
      </c>
      <c r="M49" s="58">
        <v>8</v>
      </c>
      <c r="N49" s="58">
        <v>3</v>
      </c>
      <c r="O49" s="58" t="str">
        <f t="shared" ca="1" si="0"/>
        <v>Credenciamento Não Atingindo</v>
      </c>
      <c r="P49" s="58" t="s">
        <v>61</v>
      </c>
      <c r="Q49" s="58" t="s">
        <v>6207</v>
      </c>
      <c r="R49" s="58" t="s">
        <v>6210</v>
      </c>
      <c r="S49" s="249">
        <f t="shared" si="1"/>
        <v>0.27272727272727271</v>
      </c>
      <c r="T49" s="71">
        <v>5524.33</v>
      </c>
      <c r="U49" s="71">
        <v>1104.8699999999999</v>
      </c>
      <c r="V49" s="71">
        <f>IF(P49="CONSULTOR",LOOKUP(S49,New_Alavanca!$D$1:$E$7)*T49,0)-IF(P49="CONSULTOR",U49,0)</f>
        <v>-3.9999999999054126E-3</v>
      </c>
      <c r="W49" s="71">
        <f>IF(P49="CONSULTOR",LOOKUP(S49,New_Alavanca!$D$1:$E$7)*T49,0)-IF(P49="CONSULTOR",SUM(U49:V49),0)</f>
        <v>0</v>
      </c>
      <c r="X49" s="58" t="s">
        <v>254</v>
      </c>
    </row>
    <row r="50" spans="1:24">
      <c r="A50" s="58" t="s">
        <v>4242</v>
      </c>
      <c r="B50" s="58" t="s">
        <v>3617</v>
      </c>
      <c r="C50" s="58" t="s">
        <v>4114</v>
      </c>
      <c r="D50" s="58" t="s">
        <v>195</v>
      </c>
      <c r="E50" s="58" t="s">
        <v>5705</v>
      </c>
      <c r="F50" s="59" t="s">
        <v>6188</v>
      </c>
      <c r="G50" s="59" t="s">
        <v>6176</v>
      </c>
      <c r="J50" s="58">
        <v>1</v>
      </c>
      <c r="K50" s="58">
        <v>3</v>
      </c>
      <c r="L50" s="58">
        <v>1</v>
      </c>
      <c r="M50" s="58">
        <v>0</v>
      </c>
      <c r="N50" s="58">
        <v>0</v>
      </c>
      <c r="O50" s="58" t="str">
        <f t="shared" ca="1" si="0"/>
        <v>Credenciamento Não Atingindo</v>
      </c>
      <c r="P50" s="58" t="s">
        <v>61</v>
      </c>
      <c r="Q50" s="58" t="s">
        <v>6207</v>
      </c>
      <c r="R50" s="58" t="s">
        <v>6210</v>
      </c>
      <c r="S50" s="249">
        <f t="shared" si="1"/>
        <v>0</v>
      </c>
      <c r="T50" s="71">
        <v>534.61</v>
      </c>
      <c r="U50" s="71">
        <v>0</v>
      </c>
      <c r="V50" s="71">
        <f>IF(P50="CONSULTOR",LOOKUP(S50,New_Alavanca!$D$1:$E$7)*T50,0)-IF(P50="CONSULTOR",U50,0)</f>
        <v>0</v>
      </c>
      <c r="W50" s="71">
        <f>IF(P50="CONSULTOR",LOOKUP(S50,New_Alavanca!$D$1:$E$7)*T50,0)-IF(P50="CONSULTOR",SUM(U50:V50),0)</f>
        <v>0</v>
      </c>
      <c r="X50" s="58" t="s">
        <v>254</v>
      </c>
    </row>
    <row r="51" spans="1:24">
      <c r="A51" s="58" t="s">
        <v>4245</v>
      </c>
      <c r="B51" s="58" t="s">
        <v>3293</v>
      </c>
      <c r="C51" s="58" t="s">
        <v>2116</v>
      </c>
      <c r="D51" s="58" t="s">
        <v>195</v>
      </c>
      <c r="E51" s="58" t="s">
        <v>5705</v>
      </c>
      <c r="F51" s="59" t="s">
        <v>6189</v>
      </c>
      <c r="G51" s="59" t="s">
        <v>6190</v>
      </c>
      <c r="J51" s="58">
        <v>6</v>
      </c>
      <c r="K51" s="58">
        <v>10</v>
      </c>
      <c r="L51" s="58">
        <v>3</v>
      </c>
      <c r="M51" s="58">
        <v>1</v>
      </c>
      <c r="N51" s="58">
        <v>0</v>
      </c>
      <c r="O51" s="58" t="str">
        <f t="shared" ca="1" si="0"/>
        <v>Credenciamento Não Atingindo</v>
      </c>
      <c r="P51" s="58" t="s">
        <v>61</v>
      </c>
      <c r="Q51" s="58" t="s">
        <v>6207</v>
      </c>
      <c r="R51" s="58" t="s">
        <v>6210</v>
      </c>
      <c r="S51" s="249">
        <f t="shared" si="1"/>
        <v>0</v>
      </c>
      <c r="T51" s="71">
        <v>1782.04</v>
      </c>
      <c r="U51" s="71">
        <v>0</v>
      </c>
      <c r="V51" s="71">
        <f>IF(P51="CONSULTOR",LOOKUP(S51,New_Alavanca!$D$1:$E$7)*T51,0)-IF(P51="CONSULTOR",U51,0)</f>
        <v>0</v>
      </c>
      <c r="W51" s="71">
        <f>IF(P51="CONSULTOR",LOOKUP(S51,New_Alavanca!$D$1:$E$7)*T51,0)-IF(P51="CONSULTOR",SUM(U51:V51),0)</f>
        <v>0</v>
      </c>
      <c r="X51" s="58" t="s">
        <v>254</v>
      </c>
    </row>
    <row r="52" spans="1:24">
      <c r="A52" s="58" t="s">
        <v>5773</v>
      </c>
      <c r="B52" s="58" t="s">
        <v>3553</v>
      </c>
      <c r="C52" s="58" t="s">
        <v>6093</v>
      </c>
      <c r="D52" s="58" t="s">
        <v>5702</v>
      </c>
      <c r="E52" s="58" t="s">
        <v>5705</v>
      </c>
      <c r="F52" s="59" t="s">
        <v>6188</v>
      </c>
      <c r="G52" s="59"/>
      <c r="J52" s="58">
        <v>21</v>
      </c>
      <c r="K52" s="58">
        <v>31</v>
      </c>
      <c r="L52" s="58">
        <v>11</v>
      </c>
      <c r="M52" s="58">
        <v>4</v>
      </c>
      <c r="N52" s="58">
        <v>0</v>
      </c>
      <c r="O52" s="58" t="str">
        <f t="shared" ca="1" si="0"/>
        <v>Credenciamento Não Atingindo</v>
      </c>
      <c r="P52" s="58" t="s">
        <v>61</v>
      </c>
      <c r="Q52" s="58" t="s">
        <v>6207</v>
      </c>
      <c r="R52" s="58" t="s">
        <v>6210</v>
      </c>
      <c r="S52" s="249">
        <f t="shared" si="1"/>
        <v>0</v>
      </c>
      <c r="T52" s="71">
        <v>5524.33</v>
      </c>
      <c r="U52" s="71">
        <v>0</v>
      </c>
      <c r="V52" s="71">
        <f>IF(P52="CONSULTOR",LOOKUP(S52,New_Alavanca!$D$1:$E$7)*T52,0)-IF(P52="CONSULTOR",U52,0)</f>
        <v>0</v>
      </c>
      <c r="W52" s="71">
        <f>IF(P52="CONSULTOR",LOOKUP(S52,New_Alavanca!$D$1:$E$7)*T52,0)-IF(P52="CONSULTOR",SUM(U52:V52),0)</f>
        <v>0</v>
      </c>
      <c r="X52" s="58" t="s">
        <v>254</v>
      </c>
    </row>
    <row r="53" spans="1:24">
      <c r="A53" s="58" t="s">
        <v>5800</v>
      </c>
      <c r="B53" s="58" t="s">
        <v>3861</v>
      </c>
      <c r="C53" s="58" t="s">
        <v>48</v>
      </c>
      <c r="D53" s="58" t="s">
        <v>5702</v>
      </c>
      <c r="E53" s="58" t="s">
        <v>5705</v>
      </c>
      <c r="F53" s="59" t="s">
        <v>6188</v>
      </c>
      <c r="G53" s="59"/>
      <c r="J53" s="58">
        <v>21</v>
      </c>
      <c r="K53" s="58">
        <v>31</v>
      </c>
      <c r="L53" s="58">
        <v>11</v>
      </c>
      <c r="M53" s="58">
        <v>0</v>
      </c>
      <c r="N53" s="58">
        <v>0</v>
      </c>
      <c r="O53" s="58" t="str">
        <f t="shared" ca="1" si="0"/>
        <v>Credenciamento Não Atingindo</v>
      </c>
      <c r="P53" s="58" t="s">
        <v>61</v>
      </c>
      <c r="Q53" s="58" t="s">
        <v>6207</v>
      </c>
      <c r="R53" s="58" t="s">
        <v>6210</v>
      </c>
      <c r="S53" s="249">
        <f t="shared" si="1"/>
        <v>0</v>
      </c>
      <c r="T53" s="71">
        <v>5524.33</v>
      </c>
      <c r="U53" s="71">
        <v>0</v>
      </c>
      <c r="V53" s="71">
        <f>IF(P53="CONSULTOR",LOOKUP(S53,New_Alavanca!$D$1:$E$7)*T53,0)-IF(P53="CONSULTOR",U53,0)</f>
        <v>0</v>
      </c>
      <c r="W53" s="71">
        <f>IF(P53="CONSULTOR",LOOKUP(S53,New_Alavanca!$D$1:$E$7)*T53,0)-IF(P53="CONSULTOR",SUM(U53:V53),0)</f>
        <v>0</v>
      </c>
      <c r="X53" s="58" t="s">
        <v>254</v>
      </c>
    </row>
    <row r="54" spans="1:24">
      <c r="A54" s="58" t="s">
        <v>5794</v>
      </c>
      <c r="B54" s="58" t="s">
        <v>4134</v>
      </c>
      <c r="C54" s="58" t="s">
        <v>5714</v>
      </c>
      <c r="D54" s="58" t="s">
        <v>195</v>
      </c>
      <c r="E54" s="58" t="s">
        <v>5705</v>
      </c>
      <c r="F54" s="59" t="s">
        <v>6188</v>
      </c>
      <c r="G54" s="59"/>
      <c r="J54" s="58">
        <v>21</v>
      </c>
      <c r="K54" s="58">
        <v>31</v>
      </c>
      <c r="L54" s="58">
        <v>11</v>
      </c>
      <c r="M54" s="58">
        <v>0</v>
      </c>
      <c r="N54" s="58">
        <v>0</v>
      </c>
      <c r="O54" s="58" t="str">
        <f t="shared" ca="1" si="0"/>
        <v>Credenciamento Não Atingindo</v>
      </c>
      <c r="P54" s="58" t="s">
        <v>61</v>
      </c>
      <c r="Q54" s="58" t="s">
        <v>6207</v>
      </c>
      <c r="R54" s="58" t="s">
        <v>6210</v>
      </c>
      <c r="S54" s="249">
        <f t="shared" si="1"/>
        <v>0</v>
      </c>
      <c r="T54" s="71">
        <v>5524.33</v>
      </c>
      <c r="U54" s="71">
        <v>0</v>
      </c>
      <c r="V54" s="71">
        <f>IF(P54="CONSULTOR",LOOKUP(S54,New_Alavanca!$D$1:$E$7)*T54,0)-IF(P54="CONSULTOR",U54,0)</f>
        <v>0</v>
      </c>
      <c r="W54" s="71">
        <f>IF(P54="CONSULTOR",LOOKUP(S54,New_Alavanca!$D$1:$E$7)*T54,0)-IF(P54="CONSULTOR",SUM(U54:V54),0)</f>
        <v>0</v>
      </c>
      <c r="X54" s="58" t="s">
        <v>254</v>
      </c>
    </row>
    <row r="55" spans="1:24">
      <c r="A55" s="58" t="s">
        <v>6099</v>
      </c>
      <c r="B55" s="58" t="s">
        <v>4113</v>
      </c>
      <c r="C55" s="58" t="s">
        <v>5</v>
      </c>
      <c r="D55" s="58" t="s">
        <v>5</v>
      </c>
      <c r="E55" s="58" t="s">
        <v>5705</v>
      </c>
      <c r="F55" s="59" t="s">
        <v>6191</v>
      </c>
      <c r="G55" s="59" t="s">
        <v>6192</v>
      </c>
      <c r="J55" s="58">
        <v>8</v>
      </c>
      <c r="K55" s="58">
        <v>12</v>
      </c>
      <c r="L55" s="58">
        <v>4</v>
      </c>
      <c r="M55" s="58">
        <v>0</v>
      </c>
      <c r="N55" s="58">
        <v>0</v>
      </c>
      <c r="O55" s="58" t="str">
        <f t="shared" ca="1" si="0"/>
        <v>Gerente</v>
      </c>
      <c r="P55" s="58" t="s">
        <v>124</v>
      </c>
      <c r="Q55" s="58" t="s">
        <v>6207</v>
      </c>
      <c r="R55" s="58" t="s">
        <v>6210</v>
      </c>
      <c r="S55" s="249">
        <f t="shared" si="1"/>
        <v>0</v>
      </c>
      <c r="T55" s="71">
        <v>7706.14</v>
      </c>
      <c r="U55" s="71">
        <v>7706.14</v>
      </c>
      <c r="V55" s="71">
        <f>IF(P55="CONSULTOR",LOOKUP(S55,New_Alavanca!$D$1:$E$7)*T55,0)-IF(P55="CONSULTOR",U55,0)</f>
        <v>0</v>
      </c>
      <c r="W55" s="71">
        <f>IF(P55="CONSULTOR",LOOKUP(S55,New_Alavanca!$D$1:$E$7)*T55,0)-IF(P55="CONSULTOR",SUM(U55:V55),0)</f>
        <v>0</v>
      </c>
      <c r="X55" s="58" t="s">
        <v>254</v>
      </c>
    </row>
    <row r="56" spans="1:24">
      <c r="A56" s="58" t="s">
        <v>4721</v>
      </c>
      <c r="B56" s="58" t="s">
        <v>4142</v>
      </c>
      <c r="E56" s="58" t="s">
        <v>5705</v>
      </c>
      <c r="F56" s="59" t="s">
        <v>6193</v>
      </c>
      <c r="G56" s="59"/>
      <c r="J56" s="58">
        <v>21</v>
      </c>
      <c r="K56" s="58">
        <v>31</v>
      </c>
      <c r="L56" s="58">
        <v>11</v>
      </c>
      <c r="M56" s="58">
        <v>0</v>
      </c>
      <c r="N56" s="58">
        <v>0</v>
      </c>
      <c r="O56" s="58" t="str">
        <f t="shared" ca="1" si="0"/>
        <v>Credenciamento Não Atingindo</v>
      </c>
      <c r="P56" s="58" t="s">
        <v>4143</v>
      </c>
      <c r="Q56" s="58" t="s">
        <v>6207</v>
      </c>
      <c r="R56" s="58" t="s">
        <v>6210</v>
      </c>
      <c r="S56" s="249">
        <f t="shared" si="1"/>
        <v>0</v>
      </c>
      <c r="T56" s="71">
        <v>0</v>
      </c>
      <c r="U56" s="71">
        <v>0</v>
      </c>
      <c r="V56" s="71">
        <f>IF(P56="CONSULTOR",LOOKUP(S56,New_Alavanca!$D$1:$E$7)*T56,0)-IF(P56="CONSULTOR",U56,0)</f>
        <v>0</v>
      </c>
      <c r="W56" s="71">
        <f>IF(P56="CONSULTOR",LOOKUP(S56,New_Alavanca!$D$1:$E$7)*T56,0)-IF(P56="CONSULTOR",SUM(U56:V56),0)</f>
        <v>0</v>
      </c>
      <c r="X56" s="58" t="s">
        <v>254</v>
      </c>
    </row>
    <row r="57" spans="1:24">
      <c r="A57" s="58" t="s">
        <v>4723</v>
      </c>
      <c r="B57" s="58" t="s">
        <v>4145</v>
      </c>
      <c r="E57" s="58" t="s">
        <v>5705</v>
      </c>
      <c r="F57" s="59" t="s">
        <v>6193</v>
      </c>
      <c r="G57" s="59"/>
      <c r="J57" s="58">
        <v>21</v>
      </c>
      <c r="K57" s="58">
        <v>31</v>
      </c>
      <c r="L57" s="58">
        <v>11</v>
      </c>
      <c r="M57" s="58">
        <v>0</v>
      </c>
      <c r="N57" s="58">
        <v>0</v>
      </c>
      <c r="O57" s="58" t="str">
        <f t="shared" ca="1" si="0"/>
        <v>Credenciamento Não Atingindo</v>
      </c>
      <c r="P57" s="58" t="s">
        <v>4143</v>
      </c>
      <c r="Q57" s="58" t="s">
        <v>6207</v>
      </c>
      <c r="R57" s="58" t="s">
        <v>6210</v>
      </c>
      <c r="S57" s="249">
        <f t="shared" si="1"/>
        <v>0</v>
      </c>
      <c r="T57" s="71">
        <v>0</v>
      </c>
      <c r="U57" s="71">
        <v>0</v>
      </c>
      <c r="V57" s="71">
        <f>IF(P57="CONSULTOR",LOOKUP(S57,New_Alavanca!$D$1:$E$7)*T57,0)-IF(P57="CONSULTOR",U57,0)</f>
        <v>0</v>
      </c>
      <c r="W57" s="71">
        <f>IF(P57="CONSULTOR",LOOKUP(S57,New_Alavanca!$D$1:$E$7)*T57,0)-IF(P57="CONSULTOR",SUM(U57:V57),0)</f>
        <v>0</v>
      </c>
      <c r="X57" s="58" t="s">
        <v>254</v>
      </c>
    </row>
    <row r="58" spans="1:24">
      <c r="A58" s="58" t="s">
        <v>4725</v>
      </c>
      <c r="B58" s="58" t="s">
        <v>4147</v>
      </c>
      <c r="E58" s="58" t="s">
        <v>5705</v>
      </c>
      <c r="F58" s="59" t="s">
        <v>6193</v>
      </c>
      <c r="G58" s="59"/>
      <c r="J58" s="58">
        <v>21</v>
      </c>
      <c r="K58" s="58">
        <v>31</v>
      </c>
      <c r="L58" s="58">
        <v>11</v>
      </c>
      <c r="M58" s="58">
        <v>0</v>
      </c>
      <c r="N58" s="58">
        <v>0</v>
      </c>
      <c r="O58" s="58" t="str">
        <f t="shared" ca="1" si="0"/>
        <v>Credenciamento Não Atingindo</v>
      </c>
      <c r="P58" s="58" t="s">
        <v>4143</v>
      </c>
      <c r="Q58" s="58" t="s">
        <v>6207</v>
      </c>
      <c r="R58" s="58" t="s">
        <v>6210</v>
      </c>
      <c r="S58" s="249">
        <f t="shared" si="1"/>
        <v>0</v>
      </c>
      <c r="T58" s="71">
        <v>0</v>
      </c>
      <c r="U58" s="71">
        <v>0</v>
      </c>
      <c r="V58" s="71">
        <f>IF(P58="CONSULTOR",LOOKUP(S58,New_Alavanca!$D$1:$E$7)*T58,0)-IF(P58="CONSULTOR",U58,0)</f>
        <v>0</v>
      </c>
      <c r="W58" s="71">
        <f>IF(P58="CONSULTOR",LOOKUP(S58,New_Alavanca!$D$1:$E$7)*T58,0)-IF(P58="CONSULTOR",SUM(U58:V58),0)</f>
        <v>0</v>
      </c>
      <c r="X58" s="58" t="s">
        <v>254</v>
      </c>
    </row>
    <row r="59" spans="1:24">
      <c r="A59" s="58" t="s">
        <v>4728</v>
      </c>
      <c r="B59" s="58" t="s">
        <v>4149</v>
      </c>
      <c r="E59" s="58" t="s">
        <v>5705</v>
      </c>
      <c r="F59" s="59" t="s">
        <v>6193</v>
      </c>
      <c r="G59" s="59"/>
      <c r="J59" s="58">
        <v>21</v>
      </c>
      <c r="K59" s="58">
        <v>31</v>
      </c>
      <c r="L59" s="58">
        <v>11</v>
      </c>
      <c r="M59" s="58">
        <v>0</v>
      </c>
      <c r="N59" s="58">
        <v>0</v>
      </c>
      <c r="O59" s="58" t="str">
        <f t="shared" ca="1" si="0"/>
        <v>Credenciamento Não Atingindo</v>
      </c>
      <c r="P59" s="58" t="s">
        <v>4143</v>
      </c>
      <c r="Q59" s="58" t="s">
        <v>6207</v>
      </c>
      <c r="R59" s="58" t="s">
        <v>6210</v>
      </c>
      <c r="S59" s="249">
        <f t="shared" si="1"/>
        <v>0</v>
      </c>
      <c r="T59" s="71">
        <v>0</v>
      </c>
      <c r="U59" s="71">
        <v>0</v>
      </c>
      <c r="V59" s="71">
        <f>IF(P59="CONSULTOR",LOOKUP(S59,New_Alavanca!$D$1:$E$7)*T59,0)-IF(P59="CONSULTOR",U59,0)</f>
        <v>0</v>
      </c>
      <c r="W59" s="71">
        <f>IF(P59="CONSULTOR",LOOKUP(S59,New_Alavanca!$D$1:$E$7)*T59,0)-IF(P59="CONSULTOR",SUM(U59:V59),0)</f>
        <v>0</v>
      </c>
      <c r="X59" s="58" t="s">
        <v>254</v>
      </c>
    </row>
    <row r="60" spans="1:24">
      <c r="A60" s="58" t="s">
        <v>4718</v>
      </c>
      <c r="B60" s="58" t="s">
        <v>4114</v>
      </c>
      <c r="D60" s="58" t="s">
        <v>195</v>
      </c>
      <c r="E60" s="58" t="s">
        <v>5705</v>
      </c>
      <c r="F60" s="59" t="s">
        <v>6194</v>
      </c>
      <c r="G60" s="59"/>
      <c r="J60" s="58">
        <v>21</v>
      </c>
      <c r="K60" s="58">
        <v>31</v>
      </c>
      <c r="L60" s="58">
        <v>8</v>
      </c>
      <c r="M60" s="58">
        <v>0</v>
      </c>
      <c r="N60" s="58">
        <v>0</v>
      </c>
      <c r="O60" s="58" t="str">
        <f t="shared" ca="1" si="0"/>
        <v>Supervisor</v>
      </c>
      <c r="P60" s="58" t="s">
        <v>50</v>
      </c>
      <c r="Q60" s="58" t="s">
        <v>6208</v>
      </c>
      <c r="R60" s="58" t="s">
        <v>6211</v>
      </c>
      <c r="S60" s="249">
        <f t="shared" si="1"/>
        <v>0</v>
      </c>
      <c r="T60" s="71">
        <v>7750.33</v>
      </c>
      <c r="U60" s="71">
        <v>7750.33</v>
      </c>
      <c r="V60" s="71">
        <f>IF(P60="CONSULTOR",LOOKUP(S60,New_Alavanca!$D$1:$E$7)*T60,0)-IF(P60="CONSULTOR",U60,0)</f>
        <v>0</v>
      </c>
      <c r="W60" s="71">
        <f>IF(P60="CONSULTOR",LOOKUP(S60,New_Alavanca!$D$1:$E$7)*T60,0)-IF(P60="CONSULTOR",SUM(U60:V60),0)</f>
        <v>0</v>
      </c>
      <c r="X60" s="58" t="s">
        <v>254</v>
      </c>
    </row>
    <row r="61" spans="1:24">
      <c r="A61" s="58" t="s">
        <v>5142</v>
      </c>
      <c r="B61" s="58" t="s">
        <v>5143</v>
      </c>
      <c r="C61" s="58" t="s">
        <v>2116</v>
      </c>
      <c r="D61" s="58" t="s">
        <v>195</v>
      </c>
      <c r="E61" s="58" t="s">
        <v>5705</v>
      </c>
      <c r="F61" s="59" t="s">
        <v>6195</v>
      </c>
      <c r="G61" s="59"/>
      <c r="J61" s="58">
        <v>21</v>
      </c>
      <c r="K61" s="58">
        <v>31</v>
      </c>
      <c r="L61" s="58">
        <v>7</v>
      </c>
      <c r="M61" s="58">
        <v>10</v>
      </c>
      <c r="N61" s="58">
        <v>2</v>
      </c>
      <c r="O61" s="58" t="str">
        <f t="shared" ca="1" si="0"/>
        <v>Pendente Faturamento</v>
      </c>
      <c r="P61" s="58" t="s">
        <v>61</v>
      </c>
      <c r="Q61" s="58" t="s">
        <v>6209</v>
      </c>
      <c r="R61" s="58" t="s">
        <v>6212</v>
      </c>
      <c r="S61" s="249">
        <f t="shared" si="1"/>
        <v>0.2857142857142857</v>
      </c>
      <c r="T61" s="71">
        <v>5524.33</v>
      </c>
      <c r="U61" s="71">
        <v>1104.8699999999999</v>
      </c>
      <c r="V61" s="71">
        <f>IF(P61="CONSULTOR",LOOKUP(S61,New_Alavanca!$D$1:$E$7)*T61,0)-IF(P61="CONSULTOR",U61,0)</f>
        <v>-3.9999999999054126E-3</v>
      </c>
      <c r="W61" s="71">
        <f>IF(P61="CONSULTOR",LOOKUP(S61,New_Alavanca!$D$1:$E$7)*T61,0)-IF(P61="CONSULTOR",SUM(U61:V61),0)</f>
        <v>0</v>
      </c>
      <c r="X61" s="58" t="s">
        <v>254</v>
      </c>
    </row>
    <row r="62" spans="1:24">
      <c r="A62" s="58" t="s">
        <v>5796</v>
      </c>
      <c r="B62" s="58" t="s">
        <v>5064</v>
      </c>
      <c r="C62" s="58" t="s">
        <v>5714</v>
      </c>
      <c r="D62" s="58" t="s">
        <v>195</v>
      </c>
      <c r="E62" s="58" t="s">
        <v>5705</v>
      </c>
      <c r="F62" s="59" t="s">
        <v>6195</v>
      </c>
      <c r="G62" s="59"/>
      <c r="J62" s="58">
        <v>21</v>
      </c>
      <c r="K62" s="58">
        <v>31</v>
      </c>
      <c r="L62" s="58">
        <v>7</v>
      </c>
      <c r="M62" s="58">
        <v>12</v>
      </c>
      <c r="N62" s="58">
        <v>1</v>
      </c>
      <c r="O62" s="58" t="str">
        <f t="shared" ca="1" si="0"/>
        <v>Pendente Faturamento</v>
      </c>
      <c r="P62" s="58" t="s">
        <v>61</v>
      </c>
      <c r="Q62" s="58" t="s">
        <v>6209</v>
      </c>
      <c r="R62" s="58" t="s">
        <v>6212</v>
      </c>
      <c r="S62" s="249">
        <f t="shared" si="1"/>
        <v>0.14285714285714285</v>
      </c>
      <c r="T62" s="71">
        <v>5524.33</v>
      </c>
      <c r="U62" s="71">
        <v>0</v>
      </c>
      <c r="V62" s="71">
        <f>IF(P62="CONSULTOR",LOOKUP(S62,New_Alavanca!$D$1:$E$7)*T62,0)-IF(P62="CONSULTOR",U62,0)</f>
        <v>0</v>
      </c>
      <c r="W62" s="71">
        <f>IF(P62="CONSULTOR",LOOKUP(S62,New_Alavanca!$D$1:$E$7)*T62,0)-IF(P62="CONSULTOR",SUM(U62:V62),0)</f>
        <v>0</v>
      </c>
      <c r="X62" s="58" t="s">
        <v>254</v>
      </c>
    </row>
    <row r="63" spans="1:24">
      <c r="A63" s="58" t="s">
        <v>5781</v>
      </c>
      <c r="B63" s="58" t="s">
        <v>5008</v>
      </c>
      <c r="C63" s="58" t="s">
        <v>4114</v>
      </c>
      <c r="D63" s="58" t="s">
        <v>195</v>
      </c>
      <c r="E63" s="58" t="s">
        <v>5705</v>
      </c>
      <c r="F63" s="59" t="s">
        <v>6195</v>
      </c>
      <c r="G63" s="59"/>
      <c r="J63" s="58">
        <v>21</v>
      </c>
      <c r="K63" s="58">
        <v>31</v>
      </c>
      <c r="L63" s="58">
        <v>7</v>
      </c>
      <c r="M63" s="58">
        <v>5</v>
      </c>
      <c r="N63" s="58">
        <v>1</v>
      </c>
      <c r="O63" s="58" t="str">
        <f t="shared" ca="1" si="0"/>
        <v>Credenciamento Não Atingindo</v>
      </c>
      <c r="P63" s="58" t="s">
        <v>61</v>
      </c>
      <c r="Q63" s="58" t="s">
        <v>6209</v>
      </c>
      <c r="R63" s="58" t="s">
        <v>6212</v>
      </c>
      <c r="S63" s="249">
        <f t="shared" si="1"/>
        <v>0.14285714285714285</v>
      </c>
      <c r="T63" s="71">
        <v>5524.33</v>
      </c>
      <c r="U63" s="71">
        <v>0</v>
      </c>
      <c r="V63" s="71">
        <f>IF(P63="CONSULTOR",LOOKUP(S63,New_Alavanca!$D$1:$E$7)*T63,0)-IF(P63="CONSULTOR",U63,0)</f>
        <v>0</v>
      </c>
      <c r="W63" s="71">
        <f>IF(P63="CONSULTOR",LOOKUP(S63,New_Alavanca!$D$1:$E$7)*T63,0)-IF(P63="CONSULTOR",SUM(U63:V63),0)</f>
        <v>0</v>
      </c>
      <c r="X63" s="58" t="s">
        <v>254</v>
      </c>
    </row>
    <row r="64" spans="1:24">
      <c r="A64" s="58" t="s">
        <v>5004</v>
      </c>
      <c r="B64" s="58" t="s">
        <v>5005</v>
      </c>
      <c r="C64" s="58" t="s">
        <v>4114</v>
      </c>
      <c r="D64" s="58" t="s">
        <v>195</v>
      </c>
      <c r="E64" s="58" t="s">
        <v>5705</v>
      </c>
      <c r="F64" s="59" t="s">
        <v>6195</v>
      </c>
      <c r="G64" s="59"/>
      <c r="J64" s="58">
        <v>21</v>
      </c>
      <c r="K64" s="58">
        <v>31</v>
      </c>
      <c r="L64" s="58">
        <v>7</v>
      </c>
      <c r="M64" s="58">
        <v>8</v>
      </c>
      <c r="N64" s="58">
        <v>0</v>
      </c>
      <c r="O64" s="58" t="str">
        <f t="shared" ca="1" si="0"/>
        <v>Pendente Faturamento</v>
      </c>
      <c r="P64" s="58" t="s">
        <v>61</v>
      </c>
      <c r="Q64" s="58" t="s">
        <v>6209</v>
      </c>
      <c r="R64" s="58" t="s">
        <v>6212</v>
      </c>
      <c r="S64" s="249">
        <f t="shared" si="1"/>
        <v>0</v>
      </c>
      <c r="T64" s="71">
        <v>5524.33</v>
      </c>
      <c r="U64" s="71">
        <v>0</v>
      </c>
      <c r="V64" s="71">
        <f>IF(P64="CONSULTOR",LOOKUP(S64,New_Alavanca!$D$1:$E$7)*T64,0)-IF(P64="CONSULTOR",U64,0)</f>
        <v>0</v>
      </c>
      <c r="W64" s="71">
        <f>IF(P64="CONSULTOR",LOOKUP(S64,New_Alavanca!$D$1:$E$7)*T64,0)-IF(P64="CONSULTOR",SUM(U64:V64),0)</f>
        <v>0</v>
      </c>
      <c r="X64" s="58" t="s">
        <v>254</v>
      </c>
    </row>
    <row r="65" spans="1:24">
      <c r="A65" s="58" t="s">
        <v>5782</v>
      </c>
      <c r="B65" s="58" t="s">
        <v>5011</v>
      </c>
      <c r="C65" s="58" t="s">
        <v>4114</v>
      </c>
      <c r="D65" s="58" t="s">
        <v>195</v>
      </c>
      <c r="E65" s="58" t="s">
        <v>5705</v>
      </c>
      <c r="F65" s="59" t="s">
        <v>6195</v>
      </c>
      <c r="G65" s="59"/>
      <c r="J65" s="58">
        <v>21</v>
      </c>
      <c r="K65" s="58">
        <v>31</v>
      </c>
      <c r="L65" s="58">
        <v>7</v>
      </c>
      <c r="M65" s="58">
        <v>4</v>
      </c>
      <c r="N65" s="58">
        <v>0</v>
      </c>
      <c r="O65" s="58" t="str">
        <f t="shared" ca="1" si="0"/>
        <v>Credenciamento Não Atingindo</v>
      </c>
      <c r="P65" s="58" t="s">
        <v>61</v>
      </c>
      <c r="Q65" s="58" t="s">
        <v>6209</v>
      </c>
      <c r="R65" s="58" t="s">
        <v>6212</v>
      </c>
      <c r="S65" s="249">
        <f t="shared" si="1"/>
        <v>0</v>
      </c>
      <c r="T65" s="71">
        <v>5524.33</v>
      </c>
      <c r="U65" s="71">
        <v>0</v>
      </c>
      <c r="V65" s="71">
        <f>IF(P65="CONSULTOR",LOOKUP(S65,New_Alavanca!$D$1:$E$7)*T65,0)-IF(P65="CONSULTOR",U65,0)</f>
        <v>0</v>
      </c>
      <c r="W65" s="71">
        <f>IF(P65="CONSULTOR",LOOKUP(S65,New_Alavanca!$D$1:$E$7)*T65,0)-IF(P65="CONSULTOR",SUM(U65:V65),0)</f>
        <v>0</v>
      </c>
      <c r="X65" s="58" t="s">
        <v>254</v>
      </c>
    </row>
    <row r="66" spans="1:24">
      <c r="A66" s="58" t="s">
        <v>5784</v>
      </c>
      <c r="B66" s="58" t="s">
        <v>5087</v>
      </c>
      <c r="C66" s="58" t="s">
        <v>4114</v>
      </c>
      <c r="D66" s="58" t="s">
        <v>195</v>
      </c>
      <c r="E66" s="58" t="s">
        <v>5705</v>
      </c>
      <c r="F66" s="59" t="s">
        <v>6195</v>
      </c>
      <c r="G66" s="59"/>
      <c r="J66" s="58">
        <v>21</v>
      </c>
      <c r="K66" s="58">
        <v>31</v>
      </c>
      <c r="L66" s="58">
        <v>7</v>
      </c>
      <c r="M66" s="58">
        <v>6</v>
      </c>
      <c r="N66" s="58">
        <v>1</v>
      </c>
      <c r="O66" s="58" t="str">
        <f t="shared" ca="1" si="0"/>
        <v>Credenciamento Não Atingindo</v>
      </c>
      <c r="P66" s="58" t="s">
        <v>61</v>
      </c>
      <c r="Q66" s="58" t="s">
        <v>6209</v>
      </c>
      <c r="R66" s="58" t="s">
        <v>6212</v>
      </c>
      <c r="S66" s="249">
        <f t="shared" si="1"/>
        <v>0.14285714285714285</v>
      </c>
      <c r="T66" s="71">
        <v>5524.33</v>
      </c>
      <c r="U66" s="71">
        <v>0</v>
      </c>
      <c r="V66" s="71">
        <f>IF(P66="CONSULTOR",LOOKUP(S66,New_Alavanca!$D$1:$E$7)*T66,0)-IF(P66="CONSULTOR",U66,0)</f>
        <v>0</v>
      </c>
      <c r="W66" s="71">
        <f>IF(P66="CONSULTOR",LOOKUP(S66,New_Alavanca!$D$1:$E$7)*T66,0)-IF(P66="CONSULTOR",SUM(U66:V66),0)</f>
        <v>0</v>
      </c>
      <c r="X66" s="58" t="s">
        <v>254</v>
      </c>
    </row>
    <row r="67" spans="1:24">
      <c r="A67" s="58" t="s">
        <v>6100</v>
      </c>
      <c r="B67" s="58" t="s">
        <v>5277</v>
      </c>
      <c r="F67" s="59" t="s">
        <v>6196</v>
      </c>
      <c r="G67" s="59"/>
      <c r="J67" s="58">
        <v>21</v>
      </c>
      <c r="K67" s="58">
        <v>31</v>
      </c>
      <c r="L67" s="58">
        <v>7</v>
      </c>
      <c r="M67" s="58">
        <v>0</v>
      </c>
      <c r="N67" s="58">
        <v>0</v>
      </c>
      <c r="O67" s="58" t="str">
        <f t="shared" ca="1" si="0"/>
        <v>Credenciamento Não Atingindo</v>
      </c>
      <c r="P67" s="58" t="s">
        <v>4143</v>
      </c>
      <c r="Q67" s="58" t="s">
        <v>6209</v>
      </c>
      <c r="R67" s="58" t="s">
        <v>6212</v>
      </c>
      <c r="S67" s="249">
        <f t="shared" si="1"/>
        <v>0</v>
      </c>
      <c r="T67" s="71">
        <v>0</v>
      </c>
      <c r="U67" s="71">
        <v>0</v>
      </c>
      <c r="V67" s="71">
        <f>IF(P67="CONSULTOR",LOOKUP(S67,New_Alavanca!$D$1:$E$7)*T67,0)-IF(P67="CONSULTOR",U67,0)</f>
        <v>0</v>
      </c>
      <c r="W67" s="71">
        <f>IF(P67="CONSULTOR",LOOKUP(S67,New_Alavanca!$D$1:$E$7)*T67,0)-IF(P67="CONSULTOR",SUM(U67:V67),0)</f>
        <v>0</v>
      </c>
      <c r="X67" s="58" t="s">
        <v>254</v>
      </c>
    </row>
    <row r="68" spans="1:24">
      <c r="A68" s="58" t="s">
        <v>5233</v>
      </c>
      <c r="B68" s="58" t="s">
        <v>5234</v>
      </c>
      <c r="D68" s="58" t="s">
        <v>195</v>
      </c>
      <c r="E68" s="58" t="s">
        <v>5705</v>
      </c>
      <c r="F68" s="59" t="s">
        <v>6197</v>
      </c>
      <c r="G68" s="59"/>
      <c r="J68" s="58">
        <v>21</v>
      </c>
      <c r="K68" s="58">
        <v>31</v>
      </c>
      <c r="L68" s="58">
        <v>7</v>
      </c>
      <c r="M68" s="58">
        <v>0</v>
      </c>
      <c r="N68" s="58">
        <v>0</v>
      </c>
      <c r="O68" s="58" t="str">
        <f t="shared" ca="1" si="0"/>
        <v>Supervisor</v>
      </c>
      <c r="P68" s="58" t="s">
        <v>50</v>
      </c>
      <c r="Q68" s="58" t="s">
        <v>6209</v>
      </c>
      <c r="R68" s="58" t="s">
        <v>6212</v>
      </c>
      <c r="S68" s="249">
        <f t="shared" si="1"/>
        <v>0</v>
      </c>
      <c r="T68" s="71">
        <v>7750.33</v>
      </c>
      <c r="U68" s="71">
        <v>7750.33</v>
      </c>
      <c r="V68" s="71">
        <f>IF(P68="CONSULTOR",LOOKUP(S68,New_Alavanca!$D$1:$E$7)*T68,0)-IF(P68="CONSULTOR",U68,0)</f>
        <v>0</v>
      </c>
      <c r="W68" s="71">
        <f>IF(P68="CONSULTOR",LOOKUP(S68,New_Alavanca!$D$1:$E$7)*T68,0)-IF(P68="CONSULTOR",SUM(U68:V68),0)</f>
        <v>0</v>
      </c>
      <c r="X68" s="58" t="s">
        <v>254</v>
      </c>
    </row>
    <row r="69" spans="1:24">
      <c r="A69" s="58" t="s">
        <v>4962</v>
      </c>
      <c r="B69" s="58" t="s">
        <v>4963</v>
      </c>
      <c r="C69" s="58" t="s">
        <v>6093</v>
      </c>
      <c r="D69" s="58" t="s">
        <v>5702</v>
      </c>
      <c r="E69" s="58" t="s">
        <v>5705</v>
      </c>
      <c r="F69" s="59" t="s">
        <v>6197</v>
      </c>
      <c r="G69" s="59"/>
      <c r="J69" s="58">
        <v>21</v>
      </c>
      <c r="K69" s="58">
        <v>31</v>
      </c>
      <c r="L69" s="58">
        <v>7</v>
      </c>
      <c r="M69" s="58">
        <v>4</v>
      </c>
      <c r="N69" s="58">
        <v>2</v>
      </c>
      <c r="O69" s="58" t="str">
        <f t="shared" ca="1" si="0"/>
        <v>Credenciamento Não Atingindo</v>
      </c>
      <c r="P69" s="58" t="s">
        <v>61</v>
      </c>
      <c r="Q69" s="58" t="s">
        <v>6209</v>
      </c>
      <c r="R69" s="58" t="s">
        <v>6212</v>
      </c>
      <c r="S69" s="249">
        <f t="shared" si="1"/>
        <v>0.2857142857142857</v>
      </c>
      <c r="T69" s="71">
        <v>5524.33</v>
      </c>
      <c r="U69" s="71">
        <v>1104.8699999999999</v>
      </c>
      <c r="V69" s="71">
        <f>IF(P69="CONSULTOR",LOOKUP(S69,New_Alavanca!$D$1:$E$7)*T69,0)-IF(P69="CONSULTOR",U69,0)</f>
        <v>-3.9999999999054126E-3</v>
      </c>
      <c r="W69" s="71">
        <f>IF(P69="CONSULTOR",LOOKUP(S69,New_Alavanca!$D$1:$E$7)*T69,0)-IF(P69="CONSULTOR",SUM(U69:V69),0)</f>
        <v>0</v>
      </c>
      <c r="X69" s="58" t="s">
        <v>254</v>
      </c>
    </row>
    <row r="70" spans="1:24">
      <c r="A70" s="58" t="s">
        <v>5289</v>
      </c>
      <c r="B70" s="58" t="s">
        <v>4825</v>
      </c>
      <c r="C70" s="58" t="s">
        <v>4114</v>
      </c>
      <c r="D70" s="58" t="s">
        <v>195</v>
      </c>
      <c r="E70" s="58" t="s">
        <v>5705</v>
      </c>
      <c r="F70" s="59" t="s">
        <v>6197</v>
      </c>
      <c r="G70" s="59"/>
      <c r="J70" s="58">
        <v>21</v>
      </c>
      <c r="K70" s="58">
        <v>31</v>
      </c>
      <c r="L70" s="58">
        <v>7</v>
      </c>
      <c r="M70" s="58">
        <v>14</v>
      </c>
      <c r="N70" s="58">
        <v>6</v>
      </c>
      <c r="O70" s="58" t="str">
        <f t="shared" ca="1" si="0"/>
        <v>Pendente Faturamento</v>
      </c>
      <c r="P70" s="58" t="s">
        <v>61</v>
      </c>
      <c r="Q70" s="58" t="s">
        <v>6209</v>
      </c>
      <c r="R70" s="58" t="s">
        <v>6212</v>
      </c>
      <c r="S70" s="249">
        <f t="shared" si="1"/>
        <v>0.8571428571428571</v>
      </c>
      <c r="T70" s="71">
        <v>5524.33</v>
      </c>
      <c r="U70" s="71">
        <v>3867.03</v>
      </c>
      <c r="V70" s="71">
        <f>IF(P70="CONSULTOR",LOOKUP(S70,New_Alavanca!$D$1:$E$7)*T70,0)-IF(P70="CONSULTOR",U70,0)</f>
        <v>9.9999999929423211E-4</v>
      </c>
      <c r="W70" s="71">
        <f>IF(P70="CONSULTOR",LOOKUP(S70,New_Alavanca!$D$1:$E$7)*T70,0)-IF(P70="CONSULTOR",SUM(U70:V70),0)</f>
        <v>0</v>
      </c>
      <c r="X70" s="58" t="s">
        <v>254</v>
      </c>
    </row>
    <row r="71" spans="1:24">
      <c r="A71" s="58" t="s">
        <v>4971</v>
      </c>
      <c r="B71" s="58" t="s">
        <v>4972</v>
      </c>
      <c r="C71" s="58" t="s">
        <v>2116</v>
      </c>
      <c r="D71" s="58" t="s">
        <v>195</v>
      </c>
      <c r="E71" s="58" t="s">
        <v>5705</v>
      </c>
      <c r="F71" s="59" t="s">
        <v>6197</v>
      </c>
      <c r="G71" s="59" t="s">
        <v>6198</v>
      </c>
      <c r="J71" s="58">
        <v>12</v>
      </c>
      <c r="K71" s="58">
        <v>18</v>
      </c>
      <c r="L71" s="58">
        <v>4</v>
      </c>
      <c r="M71" s="58">
        <v>5</v>
      </c>
      <c r="N71" s="58">
        <v>3</v>
      </c>
      <c r="O71" s="58" t="str">
        <f t="shared" ca="1" si="0"/>
        <v>Pendente Faturamento</v>
      </c>
      <c r="P71" s="58" t="s">
        <v>61</v>
      </c>
      <c r="Q71" s="58" t="s">
        <v>6209</v>
      </c>
      <c r="R71" s="58" t="s">
        <v>6212</v>
      </c>
      <c r="S71" s="249">
        <f t="shared" si="1"/>
        <v>0.75</v>
      </c>
      <c r="T71" s="71">
        <v>3207.68</v>
      </c>
      <c r="U71" s="71">
        <v>2245.38</v>
      </c>
      <c r="V71" s="71">
        <f>IF(P71="CONSULTOR",LOOKUP(S71,New_Alavanca!$D$1:$E$7)*T71,0)-IF(P71="CONSULTOR",U71,0)</f>
        <v>-4.0000000003601599E-3</v>
      </c>
      <c r="W71" s="71">
        <f>IF(P71="CONSULTOR",LOOKUP(S71,New_Alavanca!$D$1:$E$7)*T71,0)-IF(P71="CONSULTOR",SUM(U71:V71),0)</f>
        <v>0</v>
      </c>
      <c r="X71" s="58" t="s">
        <v>254</v>
      </c>
    </row>
    <row r="72" spans="1:24">
      <c r="A72" s="58" t="s">
        <v>5698</v>
      </c>
      <c r="B72" s="58" t="s">
        <v>5699</v>
      </c>
      <c r="C72" s="58" t="s">
        <v>4114</v>
      </c>
      <c r="D72" s="58" t="s">
        <v>195</v>
      </c>
      <c r="E72" s="58" t="s">
        <v>5705</v>
      </c>
      <c r="F72" s="59" t="s">
        <v>6199</v>
      </c>
      <c r="G72" s="59" t="s">
        <v>6176</v>
      </c>
      <c r="J72" s="58">
        <v>1</v>
      </c>
      <c r="K72" s="58">
        <v>3</v>
      </c>
      <c r="L72" s="58">
        <v>1</v>
      </c>
      <c r="M72" s="58">
        <v>0</v>
      </c>
      <c r="N72" s="58">
        <v>0</v>
      </c>
      <c r="O72" s="58" t="str">
        <f t="shared" ca="1" si="0"/>
        <v>Credenciamento Não Atingindo</v>
      </c>
      <c r="P72" s="58" t="s">
        <v>61</v>
      </c>
      <c r="Q72" s="58" t="s">
        <v>5305</v>
      </c>
      <c r="R72" s="58" t="s">
        <v>6213</v>
      </c>
      <c r="S72" s="249">
        <f t="shared" si="1"/>
        <v>0</v>
      </c>
      <c r="T72" s="71">
        <v>534.61</v>
      </c>
      <c r="U72" s="71">
        <v>0</v>
      </c>
      <c r="V72" s="71">
        <f>IF(P72="CONSULTOR",LOOKUP(S72,New_Alavanca!$D$1:$E$7)*T72,0)-IF(P72="CONSULTOR",U72,0)</f>
        <v>0</v>
      </c>
      <c r="W72" s="71">
        <f>IF(P72="CONSULTOR",LOOKUP(S72,New_Alavanca!$D$1:$E$7)*T72,0)-IF(P72="CONSULTOR",SUM(U72:V72),0)</f>
        <v>0</v>
      </c>
      <c r="X72" s="58" t="s">
        <v>254</v>
      </c>
    </row>
    <row r="73" spans="1:24">
      <c r="A73" s="58" t="s">
        <v>5786</v>
      </c>
      <c r="B73" s="58" t="s">
        <v>5687</v>
      </c>
      <c r="C73" s="58" t="s">
        <v>4114</v>
      </c>
      <c r="D73" s="58" t="s">
        <v>195</v>
      </c>
      <c r="E73" s="58" t="s">
        <v>5705</v>
      </c>
      <c r="F73" s="59" t="s">
        <v>6199</v>
      </c>
      <c r="G73" s="59" t="s">
        <v>6176</v>
      </c>
      <c r="J73" s="58">
        <v>1</v>
      </c>
      <c r="K73" s="58">
        <v>3</v>
      </c>
      <c r="L73" s="58">
        <v>1</v>
      </c>
      <c r="M73" s="58">
        <v>0</v>
      </c>
      <c r="N73" s="58">
        <v>0</v>
      </c>
      <c r="O73" s="58" t="str">
        <f t="shared" ca="1" si="0"/>
        <v>Credenciamento Não Atingindo</v>
      </c>
      <c r="P73" s="58" t="s">
        <v>61</v>
      </c>
      <c r="Q73" s="58" t="s">
        <v>5305</v>
      </c>
      <c r="R73" s="58" t="s">
        <v>6213</v>
      </c>
      <c r="S73" s="249">
        <f t="shared" si="1"/>
        <v>0</v>
      </c>
      <c r="T73" s="71">
        <v>534.61</v>
      </c>
      <c r="U73" s="71">
        <v>0</v>
      </c>
      <c r="V73" s="71">
        <f>IF(P73="CONSULTOR",LOOKUP(S73,New_Alavanca!$D$1:$E$7)*T73,0)-IF(P73="CONSULTOR",U73,0)</f>
        <v>0</v>
      </c>
      <c r="W73" s="71">
        <f>IF(P73="CONSULTOR",LOOKUP(S73,New_Alavanca!$D$1:$E$7)*T73,0)-IF(P73="CONSULTOR",SUM(U73:V73),0)</f>
        <v>0</v>
      </c>
      <c r="X73" s="58" t="s">
        <v>254</v>
      </c>
    </row>
    <row r="74" spans="1:24">
      <c r="A74" s="58" t="s">
        <v>5785</v>
      </c>
      <c r="B74" s="58" t="s">
        <v>5380</v>
      </c>
      <c r="C74" s="58" t="s">
        <v>5234</v>
      </c>
      <c r="D74" s="58" t="s">
        <v>195</v>
      </c>
      <c r="E74" s="58" t="s">
        <v>5705</v>
      </c>
      <c r="F74" s="59" t="s">
        <v>6199</v>
      </c>
      <c r="G74" s="59"/>
      <c r="J74" s="58">
        <v>21</v>
      </c>
      <c r="K74" s="58">
        <v>31</v>
      </c>
      <c r="L74" s="58">
        <v>6</v>
      </c>
      <c r="M74" s="58">
        <v>9</v>
      </c>
      <c r="N74" s="58">
        <v>3</v>
      </c>
      <c r="O74" s="58" t="str">
        <f t="shared" ca="1" si="0"/>
        <v>Pendente Faturamento</v>
      </c>
      <c r="P74" s="58" t="s">
        <v>61</v>
      </c>
      <c r="Q74" s="58" t="s">
        <v>5305</v>
      </c>
      <c r="R74" s="58" t="s">
        <v>6213</v>
      </c>
      <c r="S74" s="249">
        <f t="shared" si="1"/>
        <v>0.5</v>
      </c>
      <c r="T74" s="71">
        <v>5524.33</v>
      </c>
      <c r="U74" s="71">
        <v>2209.73</v>
      </c>
      <c r="V74" s="71">
        <f>IF(P74="CONSULTOR",LOOKUP(S74,New_Alavanca!$D$1:$E$7)*T74,0)-IF(P74="CONSULTOR",U74,0)</f>
        <v>1.9999999999527063E-3</v>
      </c>
      <c r="W74" s="71">
        <f>IF(P74="CONSULTOR",LOOKUP(S74,New_Alavanca!$D$1:$E$7)*T74,0)-IF(P74="CONSULTOR",SUM(U74:V74),0)</f>
        <v>0</v>
      </c>
      <c r="X74" s="58" t="s">
        <v>254</v>
      </c>
    </row>
    <row r="75" spans="1:24">
      <c r="A75" s="58" t="s">
        <v>5442</v>
      </c>
      <c r="B75" s="58" t="s">
        <v>5443</v>
      </c>
      <c r="C75" s="58" t="s">
        <v>4114</v>
      </c>
      <c r="D75" s="58" t="s">
        <v>195</v>
      </c>
      <c r="E75" s="58" t="s">
        <v>5705</v>
      </c>
      <c r="F75" s="59" t="s">
        <v>6199</v>
      </c>
      <c r="G75" s="59" t="s">
        <v>6176</v>
      </c>
      <c r="J75" s="58">
        <v>1</v>
      </c>
      <c r="K75" s="58">
        <v>3</v>
      </c>
      <c r="L75" s="58">
        <v>1</v>
      </c>
      <c r="M75" s="58">
        <v>0</v>
      </c>
      <c r="N75" s="58">
        <v>0</v>
      </c>
      <c r="O75" s="58" t="str">
        <f t="shared" ca="1" si="0"/>
        <v>Credenciamento Não Atingindo</v>
      </c>
      <c r="P75" s="58" t="s">
        <v>61</v>
      </c>
      <c r="Q75" s="58" t="s">
        <v>5305</v>
      </c>
      <c r="R75" s="58" t="s">
        <v>6213</v>
      </c>
      <c r="S75" s="249">
        <f t="shared" si="1"/>
        <v>0</v>
      </c>
      <c r="T75" s="71">
        <v>534.61</v>
      </c>
      <c r="U75" s="71">
        <v>0</v>
      </c>
      <c r="V75" s="71">
        <f>IF(P75="CONSULTOR",LOOKUP(S75,New_Alavanca!$D$1:$E$7)*T75,0)-IF(P75="CONSULTOR",U75,0)</f>
        <v>0</v>
      </c>
      <c r="W75" s="71">
        <f>IF(P75="CONSULTOR",LOOKUP(S75,New_Alavanca!$D$1:$E$7)*T75,0)-IF(P75="CONSULTOR",SUM(U75:V75),0)</f>
        <v>0</v>
      </c>
      <c r="X75" s="58" t="s">
        <v>254</v>
      </c>
    </row>
    <row r="76" spans="1:24">
      <c r="A76" s="58" t="s">
        <v>5799</v>
      </c>
      <c r="B76" s="58" t="s">
        <v>5339</v>
      </c>
      <c r="C76" s="58" t="s">
        <v>2116</v>
      </c>
      <c r="D76" s="58" t="s">
        <v>195</v>
      </c>
      <c r="E76" s="58" t="s">
        <v>5705</v>
      </c>
      <c r="F76" s="59" t="s">
        <v>6199</v>
      </c>
      <c r="G76" s="59"/>
      <c r="J76" s="58">
        <v>21</v>
      </c>
      <c r="K76" s="58">
        <v>31</v>
      </c>
      <c r="L76" s="58">
        <v>6</v>
      </c>
      <c r="M76" s="58">
        <v>5</v>
      </c>
      <c r="N76" s="58">
        <v>2</v>
      </c>
      <c r="O76" s="58" t="str">
        <f t="shared" ref="O76:O88" ca="1" si="2">IF(VLOOKUP(A76,INDIRECT("'"&amp;$O$3&amp;"'!G:J"),4,0)="GERENTE","Gerente",IF(VLOOKUP(A76,INDIRECT("'"&amp;$O$3&amp;"'!G:J"),4,0)="COORDENADOR","Coordenador",IF(VLOOKUP(A76,INDIRECT("'"&amp;$O$3&amp;"'!G:J"),4,0)="SUPERVISOR","Supervisor",IF(VLOOKUP(A76,INDIRECT("'"&amp;$O$3&amp;"'!G:J"),4,0)="ANALISTA","Analista",IF(VLOOKUP(A76,INDIRECT("'"&amp;$O$3&amp;"'!G:J"),4,0)="SUPERVISOR DE TREINAMENTO","Supervisor de Treinamento",IF(AND(N76&gt;=L76,N76&gt;0),"Elegível",IF(M76&gt;=L76,"Pendente Faturamento","Credenciamento Não Atingindo")))))))</f>
        <v>Credenciamento Não Atingindo</v>
      </c>
      <c r="P76" s="58" t="s">
        <v>61</v>
      </c>
      <c r="Q76" s="58" t="s">
        <v>5305</v>
      </c>
      <c r="R76" s="58" t="s">
        <v>6213</v>
      </c>
      <c r="S76" s="249">
        <f t="shared" si="1"/>
        <v>0.33333333333333331</v>
      </c>
      <c r="T76" s="71">
        <v>5524.33</v>
      </c>
      <c r="U76" s="71">
        <v>1104.8699999999999</v>
      </c>
      <c r="V76" s="71">
        <f>IF(P76="CONSULTOR",LOOKUP(S76,New_Alavanca!$D$1:$E$7)*T76,0)-IF(P76="CONSULTOR",U76,0)</f>
        <v>-3.9999999999054126E-3</v>
      </c>
      <c r="W76" s="71">
        <f>IF(P76="CONSULTOR",LOOKUP(S76,New_Alavanca!$D$1:$E$7)*T76,0)-IF(P76="CONSULTOR",SUM(U76:V76),0)</f>
        <v>0</v>
      </c>
      <c r="X76" s="58" t="s">
        <v>254</v>
      </c>
    </row>
    <row r="77" spans="1:24">
      <c r="A77" s="58" t="s">
        <v>5332</v>
      </c>
      <c r="B77" s="58" t="s">
        <v>5333</v>
      </c>
      <c r="C77" s="58" t="s">
        <v>2116</v>
      </c>
      <c r="D77" s="58" t="s">
        <v>195</v>
      </c>
      <c r="E77" s="58" t="s">
        <v>5705</v>
      </c>
      <c r="F77" s="59" t="s">
        <v>6199</v>
      </c>
      <c r="G77" s="59"/>
      <c r="J77" s="58">
        <v>21</v>
      </c>
      <c r="K77" s="58">
        <v>31</v>
      </c>
      <c r="L77" s="58">
        <v>6</v>
      </c>
      <c r="M77" s="58">
        <v>7</v>
      </c>
      <c r="N77" s="58">
        <v>2</v>
      </c>
      <c r="O77" s="58" t="str">
        <f t="shared" ca="1" si="2"/>
        <v>Pendente Faturamento</v>
      </c>
      <c r="P77" s="58" t="s">
        <v>61</v>
      </c>
      <c r="Q77" s="58" t="s">
        <v>5305</v>
      </c>
      <c r="R77" s="58" t="s">
        <v>6213</v>
      </c>
      <c r="S77" s="249">
        <f t="shared" ref="S77:S88" si="3">IFERROR(N77/L77,0%)</f>
        <v>0.33333333333333331</v>
      </c>
      <c r="T77" s="71">
        <v>5524.33</v>
      </c>
      <c r="U77" s="71">
        <v>1104.8699999999999</v>
      </c>
      <c r="V77" s="71">
        <f>IF(P77="CONSULTOR",LOOKUP(S77,New_Alavanca!$D$1:$E$7)*T77,0)-IF(P77="CONSULTOR",U77,0)</f>
        <v>-3.9999999999054126E-3</v>
      </c>
      <c r="W77" s="71">
        <f>IF(P77="CONSULTOR",LOOKUP(S77,New_Alavanca!$D$1:$E$7)*T77,0)-IF(P77="CONSULTOR",SUM(U77:V77),0)</f>
        <v>0</v>
      </c>
      <c r="X77" s="58" t="s">
        <v>254</v>
      </c>
    </row>
    <row r="78" spans="1:24">
      <c r="A78" s="58" t="s">
        <v>5760</v>
      </c>
      <c r="B78" s="58" t="s">
        <v>5385</v>
      </c>
      <c r="C78" s="58" t="s">
        <v>5712</v>
      </c>
      <c r="D78" s="58" t="s">
        <v>5702</v>
      </c>
      <c r="E78" s="58" t="s">
        <v>5705</v>
      </c>
      <c r="F78" s="59" t="s">
        <v>6199</v>
      </c>
      <c r="G78" s="59" t="s">
        <v>6200</v>
      </c>
      <c r="J78" s="58">
        <v>11</v>
      </c>
      <c r="K78" s="58">
        <v>17</v>
      </c>
      <c r="L78" s="58">
        <v>3</v>
      </c>
      <c r="M78" s="58">
        <v>1</v>
      </c>
      <c r="N78" s="58">
        <v>1</v>
      </c>
      <c r="O78" s="58" t="str">
        <f t="shared" ca="1" si="2"/>
        <v>Credenciamento Não Atingindo</v>
      </c>
      <c r="P78" s="58" t="s">
        <v>61</v>
      </c>
      <c r="Q78" s="58" t="s">
        <v>5305</v>
      </c>
      <c r="R78" s="58" t="s">
        <v>6213</v>
      </c>
      <c r="S78" s="249">
        <f t="shared" si="3"/>
        <v>0.33333333333333331</v>
      </c>
      <c r="T78" s="71">
        <v>3029.47</v>
      </c>
      <c r="U78" s="71">
        <v>605.89</v>
      </c>
      <c r="V78" s="71">
        <f>IF(P78="CONSULTOR",LOOKUP(S78,New_Alavanca!$D$1:$E$7)*T78,0)-IF(P78="CONSULTOR",U78,0)</f>
        <v>4.0000000000190994E-3</v>
      </c>
      <c r="W78" s="71">
        <f>IF(P78="CONSULTOR",LOOKUP(S78,New_Alavanca!$D$1:$E$7)*T78,0)-IF(P78="CONSULTOR",SUM(U78:V78),0)</f>
        <v>0</v>
      </c>
      <c r="X78" s="58" t="s">
        <v>254</v>
      </c>
    </row>
    <row r="79" spans="1:24">
      <c r="A79" s="58" t="s">
        <v>6089</v>
      </c>
      <c r="B79" s="58" t="s">
        <v>5702</v>
      </c>
      <c r="E79" s="58" t="s">
        <v>5705</v>
      </c>
      <c r="F79" s="59" t="s">
        <v>6199</v>
      </c>
      <c r="G79" s="59"/>
      <c r="J79" s="58">
        <v>21</v>
      </c>
      <c r="K79" s="58">
        <v>31</v>
      </c>
      <c r="L79" s="58">
        <v>6</v>
      </c>
      <c r="M79" s="58">
        <v>0</v>
      </c>
      <c r="N79" s="58">
        <v>0</v>
      </c>
      <c r="O79" s="58" t="str">
        <f t="shared" ca="1" si="2"/>
        <v>Coordenador</v>
      </c>
      <c r="P79" s="58" t="s">
        <v>44</v>
      </c>
      <c r="Q79" s="58" t="s">
        <v>5305</v>
      </c>
      <c r="R79" s="58" t="s">
        <v>6213</v>
      </c>
      <c r="S79" s="249">
        <f t="shared" si="3"/>
        <v>0</v>
      </c>
      <c r="T79" s="71">
        <v>14055.88</v>
      </c>
      <c r="U79" s="71">
        <v>14055.88</v>
      </c>
      <c r="V79" s="71">
        <f>IF(P79="CONSULTOR",LOOKUP(S79,New_Alavanca!$D$1:$E$7)*T79,0)-IF(P79="CONSULTOR",U79,0)</f>
        <v>0</v>
      </c>
      <c r="W79" s="71">
        <f>IF(P79="CONSULTOR",LOOKUP(S79,New_Alavanca!$D$1:$E$7)*T79,0)-IF(P79="CONSULTOR",SUM(U79:V79),0)</f>
        <v>0</v>
      </c>
      <c r="X79" s="58" t="s">
        <v>254</v>
      </c>
    </row>
    <row r="80" spans="1:24">
      <c r="A80" s="58" t="s">
        <v>5713</v>
      </c>
      <c r="B80" s="58" t="s">
        <v>5714</v>
      </c>
      <c r="D80" s="58" t="s">
        <v>195</v>
      </c>
      <c r="E80" s="58" t="s">
        <v>5705</v>
      </c>
      <c r="F80" s="59" t="s">
        <v>6199</v>
      </c>
      <c r="G80" s="59"/>
      <c r="J80" s="58">
        <v>21</v>
      </c>
      <c r="K80" s="58">
        <v>31</v>
      </c>
      <c r="L80" s="58">
        <v>6</v>
      </c>
      <c r="M80" s="58">
        <v>0</v>
      </c>
      <c r="N80" s="58">
        <v>0</v>
      </c>
      <c r="O80" s="58" t="str">
        <f t="shared" ca="1" si="2"/>
        <v>Supervisor</v>
      </c>
      <c r="P80" s="58" t="s">
        <v>50</v>
      </c>
      <c r="Q80" s="58" t="s">
        <v>5305</v>
      </c>
      <c r="R80" s="58" t="s">
        <v>6213</v>
      </c>
      <c r="S80" s="249">
        <f t="shared" si="3"/>
        <v>0</v>
      </c>
      <c r="T80" s="71">
        <v>7750.33</v>
      </c>
      <c r="U80" s="71">
        <v>7750.33</v>
      </c>
      <c r="V80" s="71">
        <f>IF(P80="CONSULTOR",LOOKUP(S80,New_Alavanca!$D$1:$E$7)*T80,0)-IF(P80="CONSULTOR",U80,0)</f>
        <v>0</v>
      </c>
      <c r="W80" s="71">
        <f>IF(P80="CONSULTOR",LOOKUP(S80,New_Alavanca!$D$1:$E$7)*T80,0)-IF(P80="CONSULTOR",SUM(U80:V80),0)</f>
        <v>0</v>
      </c>
      <c r="X80" s="58" t="s">
        <v>254</v>
      </c>
    </row>
    <row r="81" spans="1:24">
      <c r="A81" s="58" t="s">
        <v>5801</v>
      </c>
      <c r="B81" s="58" t="s">
        <v>5581</v>
      </c>
      <c r="C81" s="58" t="s">
        <v>48</v>
      </c>
      <c r="D81" s="58" t="s">
        <v>5702</v>
      </c>
      <c r="E81" s="58" t="s">
        <v>5705</v>
      </c>
      <c r="F81" s="59" t="s">
        <v>6199</v>
      </c>
      <c r="G81" s="59" t="s">
        <v>6176</v>
      </c>
      <c r="J81" s="58">
        <v>1</v>
      </c>
      <c r="K81" s="58">
        <v>3</v>
      </c>
      <c r="L81" s="58">
        <v>1</v>
      </c>
      <c r="M81" s="58">
        <v>0</v>
      </c>
      <c r="N81" s="58">
        <v>0</v>
      </c>
      <c r="O81" s="58" t="str">
        <f t="shared" ca="1" si="2"/>
        <v>Credenciamento Não Atingindo</v>
      </c>
      <c r="P81" s="58" t="s">
        <v>61</v>
      </c>
      <c r="Q81" s="58" t="s">
        <v>5305</v>
      </c>
      <c r="R81" s="58" t="s">
        <v>6213</v>
      </c>
      <c r="S81" s="249">
        <f t="shared" si="3"/>
        <v>0</v>
      </c>
      <c r="T81" s="71">
        <v>534.61</v>
      </c>
      <c r="U81" s="71">
        <v>0</v>
      </c>
      <c r="V81" s="71">
        <f>IF(P81="CONSULTOR",LOOKUP(S81,New_Alavanca!$D$1:$E$7)*T81,0)-IF(P81="CONSULTOR",U81,0)</f>
        <v>0</v>
      </c>
      <c r="W81" s="71">
        <f>IF(P81="CONSULTOR",LOOKUP(S81,New_Alavanca!$D$1:$E$7)*T81,0)-IF(P81="CONSULTOR",SUM(U81:V81),0)</f>
        <v>0</v>
      </c>
      <c r="X81" s="58" t="s">
        <v>254</v>
      </c>
    </row>
    <row r="82" spans="1:24">
      <c r="A82" s="58" t="s">
        <v>6090</v>
      </c>
      <c r="B82" s="58" t="s">
        <v>5705</v>
      </c>
      <c r="F82" s="59" t="s">
        <v>6201</v>
      </c>
      <c r="G82" s="59" t="s">
        <v>6202</v>
      </c>
      <c r="J82" s="58">
        <v>15</v>
      </c>
      <c r="K82" s="58">
        <v>21</v>
      </c>
      <c r="L82" s="58">
        <v>5</v>
      </c>
      <c r="M82" s="58">
        <v>0</v>
      </c>
      <c r="N82" s="58">
        <v>0</v>
      </c>
      <c r="O82" s="58" t="str">
        <f t="shared" ca="1" si="2"/>
        <v>Gerente</v>
      </c>
      <c r="P82" s="58" t="s">
        <v>124</v>
      </c>
      <c r="Q82" s="58" t="s">
        <v>5305</v>
      </c>
      <c r="R82" s="58" t="s">
        <v>6213</v>
      </c>
      <c r="S82" s="249">
        <f t="shared" si="3"/>
        <v>0</v>
      </c>
      <c r="T82" s="71">
        <v>13485.74</v>
      </c>
      <c r="U82" s="71">
        <v>13485.74</v>
      </c>
      <c r="V82" s="71">
        <f>IF(P82="CONSULTOR",LOOKUP(S82,New_Alavanca!$D$1:$E$7)*T82,0)-IF(P82="CONSULTOR",U82,0)</f>
        <v>0</v>
      </c>
      <c r="W82" s="71">
        <f>IF(P82="CONSULTOR",LOOKUP(S82,New_Alavanca!$D$1:$E$7)*T82,0)-IF(P82="CONSULTOR",SUM(U82:V82),0)</f>
        <v>0</v>
      </c>
      <c r="X82" s="58" t="s">
        <v>254</v>
      </c>
    </row>
    <row r="83" spans="1:24">
      <c r="A83" s="58" t="s">
        <v>5393</v>
      </c>
      <c r="B83" s="58" t="s">
        <v>5394</v>
      </c>
      <c r="C83" s="58" t="s">
        <v>62</v>
      </c>
      <c r="D83" s="58" t="s">
        <v>5702</v>
      </c>
      <c r="E83" s="58" t="s">
        <v>5705</v>
      </c>
      <c r="F83" s="59" t="s">
        <v>6203</v>
      </c>
      <c r="G83" s="59"/>
      <c r="J83" s="58">
        <v>21</v>
      </c>
      <c r="K83" s="58">
        <v>31</v>
      </c>
      <c r="L83" s="58">
        <v>6</v>
      </c>
      <c r="M83" s="58">
        <v>10</v>
      </c>
      <c r="N83" s="58">
        <v>5</v>
      </c>
      <c r="O83" s="58" t="str">
        <f t="shared" ca="1" si="2"/>
        <v>Pendente Faturamento</v>
      </c>
      <c r="P83" s="58" t="s">
        <v>61</v>
      </c>
      <c r="Q83" s="58" t="s">
        <v>5305</v>
      </c>
      <c r="R83" s="58" t="s">
        <v>6213</v>
      </c>
      <c r="S83" s="249">
        <f t="shared" si="3"/>
        <v>0.83333333333333337</v>
      </c>
      <c r="T83" s="71">
        <v>5524.33</v>
      </c>
      <c r="U83" s="71">
        <v>3867.03</v>
      </c>
      <c r="V83" s="71">
        <f>IF(P83="CONSULTOR",LOOKUP(S83,New_Alavanca!$D$1:$E$7)*T83,0)-IF(P83="CONSULTOR",U83,0)</f>
        <v>9.9999999929423211E-4</v>
      </c>
      <c r="W83" s="71">
        <f>IF(P83="CONSULTOR",LOOKUP(S83,New_Alavanca!$D$1:$E$7)*T83,0)-IF(P83="CONSULTOR",SUM(U83:V83),0)</f>
        <v>0</v>
      </c>
      <c r="X83" s="58" t="s">
        <v>254</v>
      </c>
    </row>
    <row r="84" spans="1:24">
      <c r="A84" s="58" t="s">
        <v>5706</v>
      </c>
      <c r="B84" s="58" t="s">
        <v>5707</v>
      </c>
      <c r="C84" s="58" t="s">
        <v>5712</v>
      </c>
      <c r="D84" s="58" t="s">
        <v>5702</v>
      </c>
      <c r="E84" s="58" t="s">
        <v>5705</v>
      </c>
      <c r="F84" s="59" t="s">
        <v>6203</v>
      </c>
      <c r="G84" s="59" t="s">
        <v>6176</v>
      </c>
      <c r="J84" s="58">
        <v>1</v>
      </c>
      <c r="K84" s="58">
        <v>3</v>
      </c>
      <c r="L84" s="58">
        <v>1</v>
      </c>
      <c r="M84" s="58">
        <v>0</v>
      </c>
      <c r="N84" s="58">
        <v>0</v>
      </c>
      <c r="O84" s="58" t="str">
        <f t="shared" ca="1" si="2"/>
        <v>Credenciamento Não Atingindo</v>
      </c>
      <c r="P84" s="58" t="s">
        <v>61</v>
      </c>
      <c r="Q84" s="58" t="s">
        <v>5305</v>
      </c>
      <c r="R84" s="58" t="s">
        <v>6213</v>
      </c>
      <c r="S84" s="249">
        <f t="shared" si="3"/>
        <v>0</v>
      </c>
      <c r="T84" s="71">
        <v>534.61</v>
      </c>
      <c r="U84" s="71">
        <v>0</v>
      </c>
      <c r="V84" s="71">
        <f>IF(P84="CONSULTOR",LOOKUP(S84,New_Alavanca!$D$1:$E$7)*T84,0)-IF(P84="CONSULTOR",U84,0)</f>
        <v>0</v>
      </c>
      <c r="W84" s="71">
        <f>IF(P84="CONSULTOR",LOOKUP(S84,New_Alavanca!$D$1:$E$7)*T84,0)-IF(P84="CONSULTOR",SUM(U84:V84),0)</f>
        <v>0</v>
      </c>
      <c r="X84" s="58" t="s">
        <v>254</v>
      </c>
    </row>
    <row r="85" spans="1:24">
      <c r="A85" s="58" t="s">
        <v>5708</v>
      </c>
      <c r="B85" s="58" t="s">
        <v>5709</v>
      </c>
      <c r="C85" s="58" t="s">
        <v>5234</v>
      </c>
      <c r="D85" s="58" t="s">
        <v>195</v>
      </c>
      <c r="E85" s="58" t="s">
        <v>5705</v>
      </c>
      <c r="F85" s="59" t="s">
        <v>6203</v>
      </c>
      <c r="G85" s="59"/>
      <c r="J85" s="58">
        <v>21</v>
      </c>
      <c r="K85" s="58">
        <v>31</v>
      </c>
      <c r="L85" s="58">
        <v>6</v>
      </c>
      <c r="M85" s="58">
        <v>8</v>
      </c>
      <c r="N85" s="58">
        <v>2</v>
      </c>
      <c r="O85" s="58" t="str">
        <f t="shared" ca="1" si="2"/>
        <v>Pendente Faturamento</v>
      </c>
      <c r="P85" s="58" t="s">
        <v>61</v>
      </c>
      <c r="Q85" s="58" t="s">
        <v>5305</v>
      </c>
      <c r="R85" s="58" t="s">
        <v>6213</v>
      </c>
      <c r="S85" s="249">
        <f t="shared" si="3"/>
        <v>0.33333333333333331</v>
      </c>
      <c r="T85" s="71">
        <v>5524.33</v>
      </c>
      <c r="U85" s="71">
        <v>1104.8699999999999</v>
      </c>
      <c r="V85" s="71">
        <f>IF(P85="CONSULTOR",LOOKUP(S85,New_Alavanca!$D$1:$E$7)*T85,0)-IF(P85="CONSULTOR",U85,0)</f>
        <v>-3.9999999999054126E-3</v>
      </c>
      <c r="W85" s="71">
        <f>IF(P85="CONSULTOR",LOOKUP(S85,New_Alavanca!$D$1:$E$7)*T85,0)-IF(P85="CONSULTOR",SUM(U85:V85),0)</f>
        <v>0</v>
      </c>
      <c r="X85" s="58" t="s">
        <v>254</v>
      </c>
    </row>
    <row r="86" spans="1:24">
      <c r="A86" s="58" t="s">
        <v>5763</v>
      </c>
      <c r="B86" s="58" t="s">
        <v>5712</v>
      </c>
      <c r="D86" s="58" t="s">
        <v>5702</v>
      </c>
      <c r="E86" s="58" t="s">
        <v>5705</v>
      </c>
      <c r="F86" s="59" t="s">
        <v>6204</v>
      </c>
      <c r="G86" s="59"/>
      <c r="J86" s="58">
        <v>21</v>
      </c>
      <c r="K86" s="58">
        <v>31</v>
      </c>
      <c r="L86" s="58">
        <v>6</v>
      </c>
      <c r="M86" s="58">
        <v>4</v>
      </c>
      <c r="N86" s="58">
        <v>0</v>
      </c>
      <c r="O86" s="58" t="str">
        <f t="shared" ca="1" si="2"/>
        <v>Supervisor</v>
      </c>
      <c r="P86" s="58" t="s">
        <v>50</v>
      </c>
      <c r="Q86" s="58" t="s">
        <v>5305</v>
      </c>
      <c r="R86" s="58" t="s">
        <v>6213</v>
      </c>
      <c r="S86" s="249">
        <f t="shared" si="3"/>
        <v>0</v>
      </c>
      <c r="T86" s="71">
        <v>7750.33</v>
      </c>
      <c r="U86" s="71">
        <v>7750.33</v>
      </c>
      <c r="V86" s="71">
        <f>IF(P86="CONSULTOR",LOOKUP(S86,New_Alavanca!$D$1:$E$7)*T86,0)-IF(P86="CONSULTOR",U86,0)</f>
        <v>0</v>
      </c>
      <c r="W86" s="71">
        <f>IF(P86="CONSULTOR",LOOKUP(S86,New_Alavanca!$D$1:$E$7)*T86,0)-IF(P86="CONSULTOR",SUM(U86:V86),0)</f>
        <v>0</v>
      </c>
      <c r="X86" s="58" t="s">
        <v>254</v>
      </c>
    </row>
    <row r="87" spans="1:24">
      <c r="A87" s="58" t="s">
        <v>5769</v>
      </c>
      <c r="B87" s="58" t="s">
        <v>5770</v>
      </c>
      <c r="C87" s="58" t="s">
        <v>62</v>
      </c>
      <c r="D87" s="58" t="s">
        <v>5702</v>
      </c>
      <c r="E87" s="58" t="s">
        <v>5705</v>
      </c>
      <c r="F87" s="59" t="s">
        <v>6176</v>
      </c>
      <c r="G87" s="59"/>
      <c r="J87" s="58">
        <v>19</v>
      </c>
      <c r="K87" s="58">
        <v>29</v>
      </c>
      <c r="L87" s="58">
        <v>5</v>
      </c>
      <c r="M87" s="58">
        <v>3</v>
      </c>
      <c r="N87" s="58">
        <v>0</v>
      </c>
      <c r="O87" s="58" t="str">
        <f t="shared" ca="1" si="2"/>
        <v>Credenciamento Não Atingindo</v>
      </c>
      <c r="P87" s="58" t="s">
        <v>61</v>
      </c>
      <c r="Q87" s="58" t="s">
        <v>5306</v>
      </c>
      <c r="R87" s="58" t="s">
        <v>6214</v>
      </c>
      <c r="S87" s="249">
        <f t="shared" si="3"/>
        <v>0</v>
      </c>
      <c r="T87" s="71">
        <v>5167.92</v>
      </c>
      <c r="U87" s="71">
        <v>0</v>
      </c>
      <c r="V87" s="71">
        <f>IF(P87="CONSULTOR",LOOKUP(S87,New_Alavanca!$D$1:$E$7)*T87,0)-IF(P87="CONSULTOR",U87,0)</f>
        <v>0</v>
      </c>
      <c r="W87" s="71">
        <f>IF(P87="CONSULTOR",LOOKUP(S87,New_Alavanca!$D$1:$E$7)*T87,0)-IF(P87="CONSULTOR",SUM(U87:V87),0)</f>
        <v>0</v>
      </c>
      <c r="X87" s="58" t="s">
        <v>254</v>
      </c>
    </row>
    <row r="88" spans="1:24">
      <c r="A88" s="58" t="s">
        <v>5771</v>
      </c>
      <c r="B88" s="58" t="s">
        <v>5772</v>
      </c>
      <c r="C88" s="58" t="s">
        <v>62</v>
      </c>
      <c r="D88" s="58" t="s">
        <v>5702</v>
      </c>
      <c r="E88" s="58" t="s">
        <v>5705</v>
      </c>
      <c r="F88" s="59" t="s">
        <v>6176</v>
      </c>
      <c r="G88" s="59"/>
      <c r="J88" s="58">
        <v>19</v>
      </c>
      <c r="K88" s="58">
        <v>29</v>
      </c>
      <c r="L88" s="58">
        <v>5</v>
      </c>
      <c r="M88" s="58">
        <v>4</v>
      </c>
      <c r="N88" s="58">
        <v>2</v>
      </c>
      <c r="O88" s="58" t="str">
        <f t="shared" ca="1" si="2"/>
        <v>Credenciamento Não Atingindo</v>
      </c>
      <c r="P88" s="58" t="s">
        <v>61</v>
      </c>
      <c r="Q88" s="58" t="s">
        <v>5306</v>
      </c>
      <c r="R88" s="58" t="s">
        <v>6214</v>
      </c>
      <c r="S88" s="249">
        <f t="shared" si="3"/>
        <v>0.4</v>
      </c>
      <c r="T88" s="71">
        <v>5167.92</v>
      </c>
      <c r="U88" s="71">
        <v>2067.17</v>
      </c>
      <c r="V88" s="71">
        <f>IF(P88="CONSULTOR",LOOKUP(S88,New_Alavanca!$D$1:$E$7)*T88,0)-IF(P88="CONSULTOR",U88,0)</f>
        <v>-1.9999999999527063E-3</v>
      </c>
      <c r="W88" s="71">
        <f>IF(P88="CONSULTOR",LOOKUP(S88,New_Alavanca!$D$1:$E$7)*T88,0)-IF(P88="CONSULTOR",SUM(U88:V88),0)</f>
        <v>0</v>
      </c>
      <c r="X88" s="58" t="s">
        <v>254</v>
      </c>
    </row>
    <row r="89" spans="1:24">
      <c r="A89" s="58" t="s">
        <v>5764</v>
      </c>
      <c r="B89" s="58" t="s">
        <v>5765</v>
      </c>
      <c r="C89" s="58" t="s">
        <v>5712</v>
      </c>
      <c r="D89" s="58" t="s">
        <v>5702</v>
      </c>
      <c r="E89" s="58" t="s">
        <v>5705</v>
      </c>
      <c r="F89" s="58" t="s">
        <v>6176</v>
      </c>
      <c r="J89" s="58">
        <v>19</v>
      </c>
      <c r="K89" s="58">
        <v>29</v>
      </c>
      <c r="L89" s="58">
        <v>5</v>
      </c>
      <c r="M89" s="58">
        <v>13</v>
      </c>
      <c r="N89" s="58">
        <v>4</v>
      </c>
      <c r="O89" s="58" t="str">
        <f t="shared" ref="O89:O114" ca="1" si="4">IF(VLOOKUP(A89,INDIRECT("'"&amp;$O$3&amp;"'!G:J"),4,0)="GERENTE","Gerente",IF(VLOOKUP(A89,INDIRECT("'"&amp;$O$3&amp;"'!G:J"),4,0)="COORDENADOR","Coordenador",IF(VLOOKUP(A89,INDIRECT("'"&amp;$O$3&amp;"'!G:J"),4,0)="SUPERVISOR","Supervisor",IF(VLOOKUP(A89,INDIRECT("'"&amp;$O$3&amp;"'!G:J"),4,0)="ANALISTA","Analista",IF(VLOOKUP(A89,INDIRECT("'"&amp;$O$3&amp;"'!G:J"),4,0)="SUPERVISOR DE TREINAMENTO","Supervisor de Treinamento",IF(AND(N89&gt;=L89,N89&gt;0),"Elegível",IF(M89&gt;=L89,"Pendente Faturamento","Credenciamento Não Atingindo")))))))</f>
        <v>Pendente Faturamento</v>
      </c>
      <c r="P89" s="58" t="s">
        <v>61</v>
      </c>
      <c r="Q89" s="58" t="s">
        <v>5306</v>
      </c>
      <c r="R89" s="58" t="s">
        <v>6214</v>
      </c>
      <c r="T89" s="58">
        <v>5167.92</v>
      </c>
      <c r="U89" s="58">
        <v>3617.54</v>
      </c>
    </row>
    <row r="90" spans="1:24">
      <c r="A90" s="58" t="s">
        <v>5761</v>
      </c>
      <c r="B90" s="58" t="s">
        <v>5762</v>
      </c>
      <c r="C90" s="58" t="s">
        <v>5712</v>
      </c>
      <c r="D90" s="58" t="s">
        <v>5702</v>
      </c>
      <c r="E90" s="58" t="s">
        <v>5705</v>
      </c>
      <c r="F90" s="58" t="s">
        <v>6176</v>
      </c>
      <c r="J90" s="58">
        <v>19</v>
      </c>
      <c r="K90" s="58">
        <v>29</v>
      </c>
      <c r="L90" s="58">
        <v>5</v>
      </c>
      <c r="M90" s="58">
        <v>1</v>
      </c>
      <c r="N90" s="58">
        <v>1</v>
      </c>
      <c r="O90" s="58" t="str">
        <f t="shared" ca="1" si="4"/>
        <v>Credenciamento Não Atingindo</v>
      </c>
      <c r="P90" s="58" t="s">
        <v>61</v>
      </c>
      <c r="Q90" s="58" t="s">
        <v>5306</v>
      </c>
      <c r="R90" s="58" t="s">
        <v>6214</v>
      </c>
      <c r="T90" s="58">
        <v>5167.92</v>
      </c>
      <c r="U90" s="58">
        <v>1033.58</v>
      </c>
    </row>
    <row r="91" spans="1:24">
      <c r="A91" s="58" t="s">
        <v>5791</v>
      </c>
      <c r="B91" s="58" t="s">
        <v>5792</v>
      </c>
      <c r="C91" s="58" t="s">
        <v>4114</v>
      </c>
      <c r="D91" s="58" t="s">
        <v>195</v>
      </c>
      <c r="E91" s="58" t="s">
        <v>5705</v>
      </c>
      <c r="F91" s="58" t="s">
        <v>6176</v>
      </c>
      <c r="J91" s="58">
        <v>19</v>
      </c>
      <c r="K91" s="58">
        <v>29</v>
      </c>
      <c r="L91" s="58">
        <v>5</v>
      </c>
      <c r="M91" s="58">
        <v>5</v>
      </c>
      <c r="N91" s="58">
        <v>3</v>
      </c>
      <c r="O91" s="58" t="str">
        <f t="shared" ca="1" si="4"/>
        <v>Pendente Faturamento</v>
      </c>
      <c r="P91" s="58" t="s">
        <v>61</v>
      </c>
      <c r="Q91" s="58" t="s">
        <v>5306</v>
      </c>
      <c r="R91" s="58" t="s">
        <v>6214</v>
      </c>
      <c r="T91" s="58">
        <v>5167.92</v>
      </c>
      <c r="U91" s="58">
        <v>2067.17</v>
      </c>
    </row>
    <row r="92" spans="1:24">
      <c r="A92" s="58" t="s">
        <v>5766</v>
      </c>
      <c r="B92" s="58" t="s">
        <v>5767</v>
      </c>
      <c r="C92" s="58" t="s">
        <v>5712</v>
      </c>
      <c r="D92" s="58" t="s">
        <v>5702</v>
      </c>
      <c r="E92" s="58" t="s">
        <v>5705</v>
      </c>
      <c r="F92" s="58" t="s">
        <v>6176</v>
      </c>
      <c r="J92" s="58">
        <v>19</v>
      </c>
      <c r="K92" s="58">
        <v>29</v>
      </c>
      <c r="L92" s="58">
        <v>5</v>
      </c>
      <c r="M92" s="58">
        <v>2</v>
      </c>
      <c r="N92" s="58">
        <v>0</v>
      </c>
      <c r="O92" s="58" t="str">
        <f t="shared" ca="1" si="4"/>
        <v>Credenciamento Não Atingindo</v>
      </c>
      <c r="P92" s="58" t="s">
        <v>61</v>
      </c>
      <c r="Q92" s="58" t="s">
        <v>5306</v>
      </c>
      <c r="R92" s="58" t="s">
        <v>6214</v>
      </c>
      <c r="T92" s="58">
        <v>5167.92</v>
      </c>
      <c r="U92" s="58">
        <v>0</v>
      </c>
    </row>
    <row r="93" spans="1:24">
      <c r="A93" s="58" t="s">
        <v>5789</v>
      </c>
      <c r="B93" s="58" t="s">
        <v>5790</v>
      </c>
      <c r="C93" s="58" t="s">
        <v>4114</v>
      </c>
      <c r="D93" s="58" t="s">
        <v>195</v>
      </c>
      <c r="E93" s="58" t="s">
        <v>5705</v>
      </c>
      <c r="F93" s="58" t="s">
        <v>6176</v>
      </c>
      <c r="J93" s="58">
        <v>19</v>
      </c>
      <c r="K93" s="58">
        <v>29</v>
      </c>
      <c r="L93" s="58">
        <v>5</v>
      </c>
      <c r="M93" s="58">
        <v>7</v>
      </c>
      <c r="N93" s="58">
        <v>2</v>
      </c>
      <c r="O93" s="58" t="str">
        <f t="shared" ca="1" si="4"/>
        <v>Pendente Faturamento</v>
      </c>
      <c r="P93" s="58" t="s">
        <v>61</v>
      </c>
      <c r="Q93" s="58" t="s">
        <v>5306</v>
      </c>
      <c r="R93" s="58" t="s">
        <v>6214</v>
      </c>
      <c r="T93" s="58">
        <v>5167.92</v>
      </c>
      <c r="U93" s="58">
        <v>2067.17</v>
      </c>
    </row>
    <row r="94" spans="1:24">
      <c r="A94" s="58" t="s">
        <v>6109</v>
      </c>
      <c r="B94" s="58" t="s">
        <v>6110</v>
      </c>
      <c r="C94" s="58" t="s">
        <v>4114</v>
      </c>
      <c r="D94" s="58" t="s">
        <v>195</v>
      </c>
      <c r="E94" s="58" t="s">
        <v>5705</v>
      </c>
      <c r="F94" s="58" t="s">
        <v>6176</v>
      </c>
      <c r="G94" s="58" t="s">
        <v>6205</v>
      </c>
      <c r="J94" s="58">
        <v>1</v>
      </c>
      <c r="K94" s="58">
        <v>3</v>
      </c>
      <c r="L94" s="58">
        <v>1</v>
      </c>
      <c r="M94" s="58">
        <v>0</v>
      </c>
      <c r="N94" s="58">
        <v>0</v>
      </c>
      <c r="O94" s="58" t="str">
        <f t="shared" ca="1" si="4"/>
        <v>Credenciamento Não Atingindo</v>
      </c>
      <c r="P94" s="58" t="s">
        <v>61</v>
      </c>
      <c r="Q94" s="58" t="s">
        <v>5306</v>
      </c>
      <c r="R94" s="58" t="s">
        <v>6214</v>
      </c>
      <c r="T94" s="58">
        <v>534.61</v>
      </c>
      <c r="U94" s="58">
        <v>0</v>
      </c>
    </row>
    <row r="95" spans="1:24">
      <c r="A95" s="58" t="s">
        <v>5804</v>
      </c>
      <c r="B95" s="58" t="s">
        <v>5805</v>
      </c>
      <c r="C95" s="58" t="s">
        <v>48</v>
      </c>
      <c r="D95" s="58" t="s">
        <v>5702</v>
      </c>
      <c r="E95" s="58" t="s">
        <v>5705</v>
      </c>
      <c r="F95" s="58" t="s">
        <v>6200</v>
      </c>
      <c r="J95" s="58">
        <v>9</v>
      </c>
      <c r="K95" s="58">
        <v>15</v>
      </c>
      <c r="L95" s="58">
        <v>2</v>
      </c>
      <c r="M95" s="58">
        <v>3</v>
      </c>
      <c r="N95" s="58">
        <v>0</v>
      </c>
      <c r="O95" s="58" t="str">
        <f t="shared" ca="1" si="4"/>
        <v>Pendente Faturamento</v>
      </c>
      <c r="P95" s="58" t="s">
        <v>61</v>
      </c>
      <c r="Q95" s="58" t="s">
        <v>5306</v>
      </c>
      <c r="R95" s="58" t="s">
        <v>6214</v>
      </c>
      <c r="T95" s="58">
        <v>2673.06</v>
      </c>
      <c r="U95" s="58">
        <v>0</v>
      </c>
    </row>
    <row r="96" spans="1:24">
      <c r="A96" s="58" t="s">
        <v>5802</v>
      </c>
      <c r="B96" s="58" t="s">
        <v>5803</v>
      </c>
      <c r="C96" s="58" t="s">
        <v>48</v>
      </c>
      <c r="D96" s="58" t="s">
        <v>5702</v>
      </c>
      <c r="E96" s="58" t="s">
        <v>5705</v>
      </c>
      <c r="F96" s="58" t="s">
        <v>6200</v>
      </c>
      <c r="J96" s="58">
        <v>9</v>
      </c>
      <c r="K96" s="58">
        <v>15</v>
      </c>
      <c r="L96" s="58">
        <v>2</v>
      </c>
      <c r="M96" s="58">
        <v>2</v>
      </c>
      <c r="N96" s="58">
        <v>0</v>
      </c>
      <c r="O96" s="58" t="str">
        <f t="shared" ca="1" si="4"/>
        <v>Pendente Faturamento</v>
      </c>
      <c r="P96" s="58" t="s">
        <v>61</v>
      </c>
      <c r="Q96" s="58" t="s">
        <v>5306</v>
      </c>
      <c r="R96" s="58" t="s">
        <v>6214</v>
      </c>
      <c r="T96" s="58">
        <v>2673.06</v>
      </c>
      <c r="U96" s="58">
        <v>0</v>
      </c>
    </row>
    <row r="97" spans="1:21">
      <c r="A97" s="58" t="s">
        <v>5774</v>
      </c>
      <c r="B97" s="58" t="s">
        <v>5775</v>
      </c>
      <c r="C97" s="58" t="s">
        <v>62</v>
      </c>
      <c r="D97" s="58" t="s">
        <v>5702</v>
      </c>
      <c r="E97" s="58" t="s">
        <v>5705</v>
      </c>
      <c r="F97" s="58" t="s">
        <v>6200</v>
      </c>
      <c r="J97" s="58">
        <v>9</v>
      </c>
      <c r="K97" s="58">
        <v>15</v>
      </c>
      <c r="L97" s="58">
        <v>2</v>
      </c>
      <c r="M97" s="58">
        <v>4</v>
      </c>
      <c r="N97" s="58">
        <v>0</v>
      </c>
      <c r="O97" s="58" t="str">
        <f t="shared" ca="1" si="4"/>
        <v>Pendente Faturamento</v>
      </c>
      <c r="P97" s="58" t="s">
        <v>61</v>
      </c>
      <c r="Q97" s="58" t="s">
        <v>5306</v>
      </c>
      <c r="R97" s="58" t="s">
        <v>6214</v>
      </c>
      <c r="T97" s="58">
        <v>2673.06</v>
      </c>
      <c r="U97" s="58">
        <v>0</v>
      </c>
    </row>
    <row r="98" spans="1:21">
      <c r="A98" s="58" t="s">
        <v>6115</v>
      </c>
      <c r="B98" s="58" t="s">
        <v>6116</v>
      </c>
      <c r="C98" s="58" t="s">
        <v>62</v>
      </c>
      <c r="D98" s="58" t="s">
        <v>5702</v>
      </c>
      <c r="E98" s="58" t="s">
        <v>5705</v>
      </c>
      <c r="F98" s="58" t="s">
        <v>6200</v>
      </c>
      <c r="J98" s="58">
        <v>9</v>
      </c>
      <c r="K98" s="58">
        <v>15</v>
      </c>
      <c r="L98" s="58">
        <v>2</v>
      </c>
      <c r="M98" s="58">
        <v>0</v>
      </c>
      <c r="N98" s="58">
        <v>0</v>
      </c>
      <c r="O98" s="58" t="str">
        <f t="shared" ca="1" si="4"/>
        <v>Credenciamento Não Atingindo</v>
      </c>
      <c r="P98" s="58" t="s">
        <v>61</v>
      </c>
      <c r="Q98" s="58" t="s">
        <v>5306</v>
      </c>
      <c r="R98" s="58" t="s">
        <v>6214</v>
      </c>
      <c r="T98" s="58">
        <v>2673.06</v>
      </c>
      <c r="U98" s="58">
        <v>0</v>
      </c>
    </row>
    <row r="99" spans="1:21">
      <c r="A99" s="58" t="s">
        <v>6092</v>
      </c>
      <c r="B99" s="58" t="s">
        <v>6093</v>
      </c>
      <c r="C99" s="58" t="s">
        <v>6093</v>
      </c>
      <c r="D99" s="58" t="s">
        <v>5702</v>
      </c>
      <c r="E99" s="58" t="s">
        <v>5705</v>
      </c>
      <c r="F99" s="58" t="s">
        <v>6200</v>
      </c>
      <c r="J99" s="58">
        <v>9</v>
      </c>
      <c r="K99" s="58">
        <v>15</v>
      </c>
      <c r="L99" s="58">
        <v>2</v>
      </c>
      <c r="M99" s="58">
        <v>0</v>
      </c>
      <c r="N99" s="58">
        <v>0</v>
      </c>
      <c r="O99" s="58" t="str">
        <f t="shared" ca="1" si="4"/>
        <v>Supervisor</v>
      </c>
      <c r="P99" s="58" t="s">
        <v>50</v>
      </c>
      <c r="Q99" s="58" t="s">
        <v>5306</v>
      </c>
      <c r="R99" s="58" t="s">
        <v>6214</v>
      </c>
      <c r="T99" s="58">
        <v>3750.16</v>
      </c>
      <c r="U99" s="58">
        <v>3750.16</v>
      </c>
    </row>
    <row r="100" spans="1:21">
      <c r="A100" s="58" t="s">
        <v>6119</v>
      </c>
      <c r="B100" s="58" t="s">
        <v>6120</v>
      </c>
      <c r="C100" s="58" t="s">
        <v>5712</v>
      </c>
      <c r="D100" s="58" t="s">
        <v>5702</v>
      </c>
      <c r="E100" s="58" t="s">
        <v>5705</v>
      </c>
      <c r="F100" s="58" t="s">
        <v>6206</v>
      </c>
      <c r="J100" s="58">
        <v>0</v>
      </c>
      <c r="K100" s="58">
        <v>0</v>
      </c>
      <c r="L100" s="58">
        <v>1</v>
      </c>
      <c r="M100" s="58">
        <v>0</v>
      </c>
      <c r="N100" s="58">
        <v>0</v>
      </c>
      <c r="O100" s="58" t="str">
        <f t="shared" ca="1" si="4"/>
        <v>Credenciamento Não Atingindo</v>
      </c>
      <c r="P100" s="58" t="s">
        <v>61</v>
      </c>
      <c r="Q100" s="58" t="s">
        <v>5305</v>
      </c>
      <c r="R100" s="58" t="s">
        <v>6213</v>
      </c>
      <c r="T100" s="58">
        <v>0</v>
      </c>
      <c r="U100" s="58">
        <v>0</v>
      </c>
    </row>
    <row r="101" spans="1:21">
      <c r="A101" s="58" t="s">
        <v>6122</v>
      </c>
      <c r="B101" s="58" t="s">
        <v>6123</v>
      </c>
      <c r="C101" s="58" t="s">
        <v>5712</v>
      </c>
      <c r="D101" s="58" t="s">
        <v>5702</v>
      </c>
      <c r="E101" s="58" t="s">
        <v>5705</v>
      </c>
      <c r="F101" s="58" t="s">
        <v>6206</v>
      </c>
      <c r="J101" s="58">
        <v>0</v>
      </c>
      <c r="K101" s="58">
        <v>0</v>
      </c>
      <c r="L101" s="58">
        <v>1</v>
      </c>
      <c r="M101" s="58">
        <v>0</v>
      </c>
      <c r="N101" s="58">
        <v>0</v>
      </c>
      <c r="O101" s="58" t="str">
        <f t="shared" ca="1" si="4"/>
        <v>Credenciamento Não Atingindo</v>
      </c>
      <c r="P101" s="58" t="s">
        <v>61</v>
      </c>
      <c r="Q101" s="58" t="s">
        <v>5305</v>
      </c>
      <c r="R101" s="58" t="s">
        <v>6213</v>
      </c>
      <c r="T101" s="58">
        <v>0</v>
      </c>
      <c r="U101" s="58">
        <v>0</v>
      </c>
    </row>
    <row r="102" spans="1:21">
      <c r="A102" s="58" t="s">
        <v>6125</v>
      </c>
      <c r="B102" s="58" t="s">
        <v>6126</v>
      </c>
      <c r="C102" s="58" t="s">
        <v>5234</v>
      </c>
      <c r="D102" s="58" t="s">
        <v>195</v>
      </c>
      <c r="E102" s="58" t="s">
        <v>5705</v>
      </c>
      <c r="F102" s="58" t="s">
        <v>6206</v>
      </c>
      <c r="J102" s="58">
        <v>0</v>
      </c>
      <c r="K102" s="58">
        <v>0</v>
      </c>
      <c r="L102" s="58">
        <v>1</v>
      </c>
      <c r="M102" s="58">
        <v>0</v>
      </c>
      <c r="N102" s="58">
        <v>0</v>
      </c>
      <c r="O102" s="58" t="str">
        <f t="shared" ca="1" si="4"/>
        <v>Credenciamento Não Atingindo</v>
      </c>
      <c r="P102" s="58" t="s">
        <v>61</v>
      </c>
      <c r="Q102" s="58" t="s">
        <v>5305</v>
      </c>
      <c r="R102" s="58" t="s">
        <v>6213</v>
      </c>
      <c r="T102" s="58">
        <v>0</v>
      </c>
      <c r="U102" s="58">
        <v>0</v>
      </c>
    </row>
    <row r="103" spans="1:21">
      <c r="A103" s="58" t="s">
        <v>6128</v>
      </c>
      <c r="B103" s="58" t="s">
        <v>6129</v>
      </c>
      <c r="C103" s="58" t="s">
        <v>5234</v>
      </c>
      <c r="D103" s="58" t="s">
        <v>195</v>
      </c>
      <c r="E103" s="58" t="s">
        <v>5705</v>
      </c>
      <c r="F103" s="58" t="s">
        <v>6206</v>
      </c>
      <c r="J103" s="58">
        <v>0</v>
      </c>
      <c r="K103" s="58">
        <v>0</v>
      </c>
      <c r="L103" s="58">
        <v>1</v>
      </c>
      <c r="M103" s="58">
        <v>0</v>
      </c>
      <c r="N103" s="58">
        <v>0</v>
      </c>
      <c r="O103" s="58" t="str">
        <f t="shared" ca="1" si="4"/>
        <v>Credenciamento Não Atingindo</v>
      </c>
      <c r="P103" s="58" t="s">
        <v>61</v>
      </c>
      <c r="Q103" s="58" t="s">
        <v>5305</v>
      </c>
      <c r="R103" s="58" t="s">
        <v>6213</v>
      </c>
      <c r="T103" s="58">
        <v>0</v>
      </c>
      <c r="U103" s="58">
        <v>0</v>
      </c>
    </row>
    <row r="104" spans="1:21">
      <c r="A104" s="58" t="s">
        <v>6131</v>
      </c>
      <c r="B104" s="58" t="s">
        <v>6132</v>
      </c>
      <c r="C104" s="58" t="s">
        <v>4114</v>
      </c>
      <c r="D104" s="58" t="s">
        <v>195</v>
      </c>
      <c r="E104" s="58" t="s">
        <v>5705</v>
      </c>
      <c r="F104" s="58" t="s">
        <v>6206</v>
      </c>
      <c r="J104" s="58">
        <v>0</v>
      </c>
      <c r="K104" s="58">
        <v>0</v>
      </c>
      <c r="L104" s="58">
        <v>1</v>
      </c>
      <c r="M104" s="58">
        <v>0</v>
      </c>
      <c r="N104" s="58">
        <v>0</v>
      </c>
      <c r="O104" s="58" t="str">
        <f t="shared" ca="1" si="4"/>
        <v>Credenciamento Não Atingindo</v>
      </c>
      <c r="P104" s="58" t="s">
        <v>61</v>
      </c>
      <c r="Q104" s="58" t="s">
        <v>5305</v>
      </c>
      <c r="R104" s="58" t="s">
        <v>6213</v>
      </c>
      <c r="T104" s="58">
        <v>0</v>
      </c>
      <c r="U104" s="58">
        <v>0</v>
      </c>
    </row>
    <row r="105" spans="1:21">
      <c r="A105" s="58" t="s">
        <v>6134</v>
      </c>
      <c r="B105" s="58" t="s">
        <v>6135</v>
      </c>
      <c r="C105" s="58" t="s">
        <v>4114</v>
      </c>
      <c r="D105" s="58" t="s">
        <v>195</v>
      </c>
      <c r="E105" s="58" t="s">
        <v>5705</v>
      </c>
      <c r="F105" s="58" t="s">
        <v>6206</v>
      </c>
      <c r="J105" s="58">
        <v>0</v>
      </c>
      <c r="K105" s="58">
        <v>0</v>
      </c>
      <c r="L105" s="58">
        <v>1</v>
      </c>
      <c r="M105" s="58">
        <v>0</v>
      </c>
      <c r="N105" s="58">
        <v>0</v>
      </c>
      <c r="O105" s="58" t="str">
        <f t="shared" ca="1" si="4"/>
        <v>Credenciamento Não Atingindo</v>
      </c>
      <c r="P105" s="58" t="s">
        <v>61</v>
      </c>
      <c r="Q105" s="58" t="s">
        <v>5305</v>
      </c>
      <c r="R105" s="58" t="s">
        <v>6213</v>
      </c>
      <c r="T105" s="58">
        <v>0</v>
      </c>
      <c r="U105" s="58">
        <v>0</v>
      </c>
    </row>
    <row r="106" spans="1:21">
      <c r="A106" s="58" t="s">
        <v>6137</v>
      </c>
      <c r="B106" s="58" t="s">
        <v>6138</v>
      </c>
      <c r="C106" s="58" t="s">
        <v>48</v>
      </c>
      <c r="D106" s="58" t="s">
        <v>5702</v>
      </c>
      <c r="E106" s="58" t="s">
        <v>5705</v>
      </c>
      <c r="F106" s="58" t="s">
        <v>6206</v>
      </c>
      <c r="J106" s="58">
        <v>0</v>
      </c>
      <c r="K106" s="58">
        <v>0</v>
      </c>
      <c r="L106" s="58">
        <v>1</v>
      </c>
      <c r="M106" s="58">
        <v>0</v>
      </c>
      <c r="N106" s="58">
        <v>0</v>
      </c>
      <c r="O106" s="58" t="str">
        <f t="shared" ca="1" si="4"/>
        <v>Credenciamento Não Atingindo</v>
      </c>
      <c r="P106" s="58" t="s">
        <v>61</v>
      </c>
      <c r="Q106" s="58" t="s">
        <v>5305</v>
      </c>
      <c r="R106" s="58" t="s">
        <v>6213</v>
      </c>
      <c r="T106" s="58">
        <v>0</v>
      </c>
      <c r="U106" s="58">
        <v>0</v>
      </c>
    </row>
    <row r="107" spans="1:21">
      <c r="A107" s="58" t="s">
        <v>6140</v>
      </c>
      <c r="B107" s="58" t="s">
        <v>6141</v>
      </c>
      <c r="C107" s="58" t="s">
        <v>48</v>
      </c>
      <c r="D107" s="58" t="s">
        <v>5702</v>
      </c>
      <c r="E107" s="58" t="s">
        <v>5705</v>
      </c>
      <c r="F107" s="58" t="s">
        <v>6206</v>
      </c>
      <c r="J107" s="58">
        <v>0</v>
      </c>
      <c r="K107" s="58">
        <v>0</v>
      </c>
      <c r="L107" s="58">
        <v>1</v>
      </c>
      <c r="M107" s="58">
        <v>0</v>
      </c>
      <c r="N107" s="58">
        <v>0</v>
      </c>
      <c r="O107" s="58" t="str">
        <f t="shared" ca="1" si="4"/>
        <v>Credenciamento Não Atingindo</v>
      </c>
      <c r="P107" s="58" t="s">
        <v>61</v>
      </c>
      <c r="Q107" s="58" t="s">
        <v>5305</v>
      </c>
      <c r="R107" s="58" t="s">
        <v>6213</v>
      </c>
      <c r="T107" s="58">
        <v>0</v>
      </c>
      <c r="U107" s="58">
        <v>0</v>
      </c>
    </row>
    <row r="108" spans="1:21">
      <c r="A108" s="58" t="s">
        <v>6143</v>
      </c>
      <c r="B108" s="58" t="s">
        <v>6144</v>
      </c>
      <c r="C108" s="58" t="s">
        <v>48</v>
      </c>
      <c r="D108" s="58" t="s">
        <v>5702</v>
      </c>
      <c r="E108" s="58" t="s">
        <v>5705</v>
      </c>
      <c r="F108" s="58" t="s">
        <v>6206</v>
      </c>
      <c r="J108" s="58">
        <v>0</v>
      </c>
      <c r="K108" s="58">
        <v>0</v>
      </c>
      <c r="L108" s="58">
        <v>1</v>
      </c>
      <c r="M108" s="58">
        <v>0</v>
      </c>
      <c r="N108" s="58">
        <v>0</v>
      </c>
      <c r="O108" s="58" t="str">
        <f t="shared" ca="1" si="4"/>
        <v>Credenciamento Não Atingindo</v>
      </c>
      <c r="P108" s="58" t="s">
        <v>61</v>
      </c>
      <c r="Q108" s="58" t="s">
        <v>5305</v>
      </c>
      <c r="R108" s="58" t="s">
        <v>6213</v>
      </c>
      <c r="T108" s="58">
        <v>0</v>
      </c>
      <c r="U108" s="58">
        <v>0</v>
      </c>
    </row>
    <row r="109" spans="1:21">
      <c r="A109" s="58" t="s">
        <v>6146</v>
      </c>
      <c r="B109" s="58" t="s">
        <v>6147</v>
      </c>
      <c r="C109" s="58" t="s">
        <v>6093</v>
      </c>
      <c r="D109" s="58" t="s">
        <v>5702</v>
      </c>
      <c r="E109" s="58" t="s">
        <v>5705</v>
      </c>
      <c r="F109" s="58" t="s">
        <v>6206</v>
      </c>
      <c r="J109" s="58">
        <v>0</v>
      </c>
      <c r="K109" s="58">
        <v>0</v>
      </c>
      <c r="L109" s="58">
        <v>1</v>
      </c>
      <c r="M109" s="58">
        <v>0</v>
      </c>
      <c r="N109" s="58">
        <v>0</v>
      </c>
      <c r="O109" s="58" t="str">
        <f t="shared" ca="1" si="4"/>
        <v>Credenciamento Não Atingindo</v>
      </c>
      <c r="P109" s="58" t="s">
        <v>61</v>
      </c>
      <c r="Q109" s="58" t="s">
        <v>5305</v>
      </c>
      <c r="R109" s="58" t="s">
        <v>6213</v>
      </c>
      <c r="T109" s="58">
        <v>0</v>
      </c>
      <c r="U109" s="58">
        <v>0</v>
      </c>
    </row>
    <row r="110" spans="1:21">
      <c r="A110" s="58" t="s">
        <v>6149</v>
      </c>
      <c r="B110" s="58" t="s">
        <v>6150</v>
      </c>
      <c r="C110" s="58" t="s">
        <v>6093</v>
      </c>
      <c r="D110" s="58" t="s">
        <v>5702</v>
      </c>
      <c r="E110" s="58" t="s">
        <v>5705</v>
      </c>
      <c r="F110" s="58" t="s">
        <v>6206</v>
      </c>
      <c r="J110" s="58">
        <v>0</v>
      </c>
      <c r="K110" s="58">
        <v>0</v>
      </c>
      <c r="L110" s="58">
        <v>1</v>
      </c>
      <c r="M110" s="58">
        <v>0</v>
      </c>
      <c r="N110" s="58">
        <v>0</v>
      </c>
      <c r="O110" s="58" t="str">
        <f t="shared" ca="1" si="4"/>
        <v>Credenciamento Não Atingindo</v>
      </c>
      <c r="P110" s="58" t="s">
        <v>61</v>
      </c>
      <c r="Q110" s="58" t="s">
        <v>5305</v>
      </c>
      <c r="R110" s="58" t="s">
        <v>6213</v>
      </c>
      <c r="T110" s="58">
        <v>0</v>
      </c>
      <c r="U110" s="58">
        <v>0</v>
      </c>
    </row>
    <row r="111" spans="1:21">
      <c r="A111" s="58" t="s">
        <v>6152</v>
      </c>
      <c r="B111" s="58" t="s">
        <v>6153</v>
      </c>
      <c r="C111" s="58" t="s">
        <v>2116</v>
      </c>
      <c r="D111" s="58" t="s">
        <v>195</v>
      </c>
      <c r="E111" s="58" t="s">
        <v>5705</v>
      </c>
      <c r="F111" s="58" t="s">
        <v>6206</v>
      </c>
      <c r="J111" s="58">
        <v>0</v>
      </c>
      <c r="K111" s="58">
        <v>0</v>
      </c>
      <c r="L111" s="58">
        <v>1</v>
      </c>
      <c r="M111" s="58">
        <v>0</v>
      </c>
      <c r="N111" s="58">
        <v>0</v>
      </c>
      <c r="O111" s="58" t="str">
        <f t="shared" ca="1" si="4"/>
        <v>Credenciamento Não Atingindo</v>
      </c>
      <c r="P111" s="58" t="s">
        <v>61</v>
      </c>
      <c r="Q111" s="58" t="s">
        <v>5305</v>
      </c>
      <c r="R111" s="58" t="s">
        <v>6213</v>
      </c>
      <c r="T111" s="58">
        <v>0</v>
      </c>
      <c r="U111" s="58">
        <v>0</v>
      </c>
    </row>
    <row r="112" spans="1:21">
      <c r="A112" s="58" t="s">
        <v>6155</v>
      </c>
      <c r="B112" s="58" t="s">
        <v>6156</v>
      </c>
      <c r="C112" s="58" t="s">
        <v>2116</v>
      </c>
      <c r="D112" s="58" t="s">
        <v>195</v>
      </c>
      <c r="E112" s="58" t="s">
        <v>5705</v>
      </c>
      <c r="F112" s="58" t="s">
        <v>6206</v>
      </c>
      <c r="J112" s="58">
        <v>0</v>
      </c>
      <c r="K112" s="58">
        <v>0</v>
      </c>
      <c r="L112" s="58">
        <v>1</v>
      </c>
      <c r="M112" s="58">
        <v>0</v>
      </c>
      <c r="N112" s="58">
        <v>0</v>
      </c>
      <c r="O112" s="58" t="str">
        <f t="shared" ca="1" si="4"/>
        <v>Credenciamento Não Atingindo</v>
      </c>
      <c r="P112" s="58" t="s">
        <v>61</v>
      </c>
      <c r="Q112" s="58" t="s">
        <v>5305</v>
      </c>
      <c r="R112" s="58" t="s">
        <v>6213</v>
      </c>
      <c r="T112" s="58">
        <v>0</v>
      </c>
      <c r="U112" s="58">
        <v>0</v>
      </c>
    </row>
    <row r="113" spans="1:21">
      <c r="A113" s="58" t="s">
        <v>6158</v>
      </c>
      <c r="B113" s="58" t="s">
        <v>6159</v>
      </c>
      <c r="C113" s="58" t="s">
        <v>2116</v>
      </c>
      <c r="D113" s="58" t="s">
        <v>195</v>
      </c>
      <c r="E113" s="58" t="s">
        <v>5705</v>
      </c>
      <c r="F113" s="58" t="s">
        <v>6206</v>
      </c>
      <c r="J113" s="58">
        <v>0</v>
      </c>
      <c r="K113" s="58">
        <v>0</v>
      </c>
      <c r="L113" s="58">
        <v>1</v>
      </c>
      <c r="M113" s="58">
        <v>0</v>
      </c>
      <c r="N113" s="58">
        <v>0</v>
      </c>
      <c r="O113" s="58" t="str">
        <f t="shared" ca="1" si="4"/>
        <v>Credenciamento Não Atingindo</v>
      </c>
      <c r="P113" s="58" t="s">
        <v>61</v>
      </c>
      <c r="Q113" s="58" t="s">
        <v>5305</v>
      </c>
      <c r="R113" s="58" t="s">
        <v>6213</v>
      </c>
      <c r="T113" s="58">
        <v>0</v>
      </c>
      <c r="U113" s="58">
        <v>0</v>
      </c>
    </row>
    <row r="114" spans="1:21">
      <c r="A114" s="58" t="s">
        <v>6161</v>
      </c>
      <c r="B114" s="58" t="s">
        <v>6162</v>
      </c>
      <c r="C114" s="58" t="s">
        <v>2116</v>
      </c>
      <c r="D114" s="58" t="s">
        <v>195</v>
      </c>
      <c r="E114" s="58" t="s">
        <v>5705</v>
      </c>
      <c r="F114" s="58" t="s">
        <v>6206</v>
      </c>
      <c r="J114" s="58">
        <v>0</v>
      </c>
      <c r="K114" s="58">
        <v>0</v>
      </c>
      <c r="L114" s="58">
        <v>1</v>
      </c>
      <c r="M114" s="58">
        <v>0</v>
      </c>
      <c r="N114" s="58">
        <v>0</v>
      </c>
      <c r="O114" s="58" t="str">
        <f t="shared" ca="1" si="4"/>
        <v>Credenciamento Não Atingindo</v>
      </c>
      <c r="P114" s="58" t="s">
        <v>61</v>
      </c>
      <c r="Q114" s="58" t="s">
        <v>5305</v>
      </c>
      <c r="R114" s="58" t="s">
        <v>6213</v>
      </c>
      <c r="T114" s="58">
        <v>0</v>
      </c>
      <c r="U114" s="58">
        <v>0</v>
      </c>
    </row>
  </sheetData>
  <mergeCells count="4">
    <mergeCell ref="C1:E1"/>
    <mergeCell ref="H1:I1"/>
    <mergeCell ref="K1:P1"/>
    <mergeCell ref="R1:U1"/>
  </mergeCells>
  <dataValidations count="1">
    <dataValidation allowBlank="1" showInputMessage="1" showErrorMessage="1" promptTitle="Informe o CPF do Promotor" prompt="Informe o CPF do promotor sem formatação e máscara._x000a_Deve ser único na plataforma._x000a__x000a_INFORMAÇÃO OBRIGATÓRIA." sqref="A14:A17" xr:uid="{D497C60A-EFEB-421A-B30E-04BA6114DD5A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5320F-DB5B-44F3-9C24-F13E883C2E1A}">
  <sheetPr>
    <tabColor theme="4" tint="-0.499984740745262"/>
  </sheetPr>
  <dimension ref="A1:Z1903"/>
  <sheetViews>
    <sheetView showGridLines="0" zoomScale="115" zoomScaleNormal="115" workbookViewId="0">
      <selection activeCell="C14" sqref="C14"/>
    </sheetView>
  </sheetViews>
  <sheetFormatPr defaultRowHeight="14.5"/>
  <cols>
    <col min="1" max="1" width="36.08984375" bestFit="1" customWidth="1"/>
    <col min="2" max="2" width="37.7265625" bestFit="1" customWidth="1"/>
    <col min="3" max="3" width="53.81640625" bestFit="1" customWidth="1"/>
    <col min="4" max="4" width="35.453125" bestFit="1" customWidth="1"/>
    <col min="5" max="5" width="18.36328125" bestFit="1" customWidth="1"/>
    <col min="6" max="6" width="36.36328125" bestFit="1" customWidth="1"/>
    <col min="7" max="7" width="20.7265625" bestFit="1" customWidth="1"/>
    <col min="8" max="8" width="22.90625" bestFit="1" customWidth="1"/>
    <col min="9" max="9" width="34.7265625" bestFit="1" customWidth="1"/>
    <col min="10" max="10" width="32.453125" bestFit="1" customWidth="1"/>
    <col min="11" max="11" width="186" bestFit="1" customWidth="1"/>
    <col min="12" max="12" width="53.26953125" bestFit="1" customWidth="1"/>
    <col min="13" max="13" width="40.90625" bestFit="1" customWidth="1"/>
    <col min="14" max="14" width="39.81640625" bestFit="1" customWidth="1"/>
    <col min="15" max="15" width="33.36328125" bestFit="1" customWidth="1"/>
    <col min="16" max="16" width="36.81640625" bestFit="1" customWidth="1"/>
    <col min="17" max="17" width="24.6328125" bestFit="1" customWidth="1"/>
    <col min="18" max="18" width="24.08984375" bestFit="1" customWidth="1"/>
    <col min="19" max="19" width="24.81640625" bestFit="1" customWidth="1"/>
    <col min="20" max="20" width="32" bestFit="1" customWidth="1"/>
    <col min="21" max="21" width="46.08984375" bestFit="1" customWidth="1"/>
    <col min="22" max="22" width="28.36328125" bestFit="1" customWidth="1"/>
    <col min="23" max="23" width="11.1796875" bestFit="1" customWidth="1"/>
    <col min="24" max="25" width="11.81640625" bestFit="1" customWidth="1"/>
    <col min="26" max="26" width="18" bestFit="1" customWidth="1"/>
  </cols>
  <sheetData>
    <row r="1" spans="1:26">
      <c r="A1" s="110" t="s">
        <v>225</v>
      </c>
      <c r="B1" s="110" t="s">
        <v>562</v>
      </c>
      <c r="C1" s="110" t="s">
        <v>226</v>
      </c>
      <c r="D1" s="110" t="s">
        <v>227</v>
      </c>
      <c r="E1" s="110" t="s">
        <v>228</v>
      </c>
      <c r="F1" s="110" t="s">
        <v>229</v>
      </c>
      <c r="G1" s="110" t="s">
        <v>230</v>
      </c>
      <c r="H1" s="110" t="s">
        <v>231</v>
      </c>
      <c r="I1" s="110" t="s">
        <v>232</v>
      </c>
      <c r="J1" s="110" t="s">
        <v>233</v>
      </c>
      <c r="K1" s="110" t="s">
        <v>234</v>
      </c>
      <c r="L1" s="110" t="s">
        <v>235</v>
      </c>
      <c r="M1" s="110" t="s">
        <v>236</v>
      </c>
      <c r="N1" s="110" t="s">
        <v>237</v>
      </c>
      <c r="O1" s="110" t="s">
        <v>238</v>
      </c>
      <c r="P1" s="110" t="s">
        <v>239</v>
      </c>
      <c r="Q1" s="110" t="s">
        <v>240</v>
      </c>
      <c r="R1" s="110" t="s">
        <v>241</v>
      </c>
      <c r="S1" s="110" t="s">
        <v>242</v>
      </c>
      <c r="T1" s="110" t="s">
        <v>243</v>
      </c>
      <c r="U1" s="110" t="s">
        <v>244</v>
      </c>
      <c r="V1" s="110" t="s">
        <v>245</v>
      </c>
      <c r="W1" s="69" t="s">
        <v>5305</v>
      </c>
      <c r="X1" s="69" t="s">
        <v>5306</v>
      </c>
      <c r="Y1" s="69" t="s">
        <v>5307</v>
      </c>
      <c r="Z1" s="70" t="s">
        <v>476</v>
      </c>
    </row>
    <row r="2" spans="1:26">
      <c r="A2" t="s">
        <v>3155</v>
      </c>
      <c r="B2" t="s">
        <v>4263</v>
      </c>
      <c r="C2" t="s">
        <v>3863</v>
      </c>
      <c r="D2" t="s">
        <v>45</v>
      </c>
      <c r="E2" t="s">
        <v>46</v>
      </c>
      <c r="F2">
        <v>7877863</v>
      </c>
      <c r="G2" s="111">
        <v>45065</v>
      </c>
      <c r="H2" t="s">
        <v>5186</v>
      </c>
      <c r="I2" t="s">
        <v>255</v>
      </c>
      <c r="J2" t="s">
        <v>249</v>
      </c>
      <c r="K2" t="s">
        <v>250</v>
      </c>
      <c r="L2" t="s">
        <v>3154</v>
      </c>
      <c r="M2" t="s">
        <v>3154</v>
      </c>
      <c r="N2" t="s">
        <v>3154</v>
      </c>
      <c r="O2" s="111">
        <v>45065</v>
      </c>
      <c r="P2" t="s">
        <v>252</v>
      </c>
      <c r="Q2" t="s">
        <v>253</v>
      </c>
      <c r="R2" s="111">
        <v>45069</v>
      </c>
      <c r="W2">
        <v>0</v>
      </c>
      <c r="X2">
        <v>3701.44</v>
      </c>
      <c r="Y2">
        <v>9562.6</v>
      </c>
      <c r="Z2">
        <f>SUM(W2:Y2)</f>
        <v>13264.04</v>
      </c>
    </row>
    <row r="3" spans="1:26">
      <c r="A3" t="s">
        <v>3155</v>
      </c>
      <c r="B3" t="s">
        <v>4971</v>
      </c>
      <c r="C3" t="s">
        <v>4972</v>
      </c>
      <c r="D3" t="s">
        <v>1691</v>
      </c>
      <c r="E3" t="s">
        <v>1528</v>
      </c>
      <c r="F3">
        <v>10221090</v>
      </c>
      <c r="G3" s="111">
        <v>45077</v>
      </c>
      <c r="H3" t="s">
        <v>5174</v>
      </c>
      <c r="I3" t="s">
        <v>255</v>
      </c>
      <c r="J3" t="s">
        <v>249</v>
      </c>
      <c r="K3" t="s">
        <v>250</v>
      </c>
      <c r="L3" t="s">
        <v>3154</v>
      </c>
      <c r="M3" t="s">
        <v>3154</v>
      </c>
      <c r="N3" t="s">
        <v>3154</v>
      </c>
      <c r="O3" s="111">
        <v>45077</v>
      </c>
      <c r="P3" t="s">
        <v>252</v>
      </c>
      <c r="Q3" t="s">
        <v>253</v>
      </c>
      <c r="R3" s="111">
        <v>45077</v>
      </c>
      <c r="W3">
        <v>0</v>
      </c>
      <c r="X3">
        <v>25</v>
      </c>
      <c r="Y3">
        <v>2255.3000000000002</v>
      </c>
      <c r="Z3">
        <f t="shared" ref="Z3:Z66" si="0">SUM(W3:Y3)</f>
        <v>2280.3000000000002</v>
      </c>
    </row>
    <row r="4" spans="1:26">
      <c r="A4" t="s">
        <v>3155</v>
      </c>
      <c r="B4">
        <v>70134029666</v>
      </c>
      <c r="C4" t="s">
        <v>3861</v>
      </c>
      <c r="D4" t="s">
        <v>3189</v>
      </c>
      <c r="E4" t="s">
        <v>2794</v>
      </c>
      <c r="F4">
        <v>12325589</v>
      </c>
      <c r="G4" s="111">
        <v>45019</v>
      </c>
      <c r="H4" t="s">
        <v>4696</v>
      </c>
      <c r="I4" t="s">
        <v>255</v>
      </c>
      <c r="J4" t="s">
        <v>249</v>
      </c>
      <c r="K4" t="s">
        <v>250</v>
      </c>
      <c r="L4" t="s">
        <v>251</v>
      </c>
      <c r="M4" t="s">
        <v>3154</v>
      </c>
      <c r="N4" t="s">
        <v>3154</v>
      </c>
      <c r="O4" s="111">
        <v>45019</v>
      </c>
      <c r="P4" t="s">
        <v>252</v>
      </c>
      <c r="Q4" t="s">
        <v>253</v>
      </c>
      <c r="R4" s="111">
        <v>45019</v>
      </c>
      <c r="W4">
        <v>6026.86</v>
      </c>
      <c r="X4">
        <v>7752.4</v>
      </c>
      <c r="Y4">
        <v>8147.73</v>
      </c>
      <c r="Z4">
        <f t="shared" si="0"/>
        <v>21926.989999999998</v>
      </c>
    </row>
    <row r="5" spans="1:26">
      <c r="A5" t="s">
        <v>3155</v>
      </c>
      <c r="B5" t="s">
        <v>4263</v>
      </c>
      <c r="C5" t="s">
        <v>3863</v>
      </c>
      <c r="D5" t="s">
        <v>45</v>
      </c>
      <c r="E5" t="s">
        <v>46</v>
      </c>
      <c r="F5">
        <v>12347451</v>
      </c>
      <c r="G5" s="111">
        <v>45027</v>
      </c>
      <c r="H5" t="s">
        <v>4686</v>
      </c>
      <c r="I5" t="s">
        <v>255</v>
      </c>
      <c r="J5" t="s">
        <v>249</v>
      </c>
      <c r="K5" t="s">
        <v>250</v>
      </c>
      <c r="L5" t="s">
        <v>251</v>
      </c>
      <c r="M5" t="s">
        <v>3154</v>
      </c>
      <c r="N5" t="s">
        <v>3154</v>
      </c>
      <c r="O5" s="111">
        <v>45027</v>
      </c>
      <c r="P5" t="s">
        <v>252</v>
      </c>
      <c r="Q5" t="s">
        <v>253</v>
      </c>
      <c r="R5" s="111">
        <v>45028</v>
      </c>
      <c r="W5">
        <v>5238.5</v>
      </c>
      <c r="X5">
        <v>6563.25</v>
      </c>
      <c r="Y5">
        <v>6392.51</v>
      </c>
      <c r="Z5">
        <f t="shared" si="0"/>
        <v>18194.260000000002</v>
      </c>
    </row>
    <row r="6" spans="1:26">
      <c r="A6" t="s">
        <v>3155</v>
      </c>
      <c r="B6">
        <v>70134029666</v>
      </c>
      <c r="C6" t="s">
        <v>3861</v>
      </c>
      <c r="D6" t="s">
        <v>45</v>
      </c>
      <c r="E6" t="s">
        <v>46</v>
      </c>
      <c r="F6">
        <v>12352985</v>
      </c>
      <c r="G6" s="111">
        <v>45027</v>
      </c>
      <c r="H6" t="s">
        <v>4687</v>
      </c>
      <c r="I6" t="s">
        <v>255</v>
      </c>
      <c r="J6" t="s">
        <v>249</v>
      </c>
      <c r="K6" t="s">
        <v>250</v>
      </c>
      <c r="L6" t="s">
        <v>251</v>
      </c>
      <c r="M6" t="s">
        <v>3154</v>
      </c>
      <c r="N6" t="s">
        <v>3154</v>
      </c>
      <c r="O6" s="111">
        <v>45027</v>
      </c>
      <c r="P6" t="s">
        <v>252</v>
      </c>
      <c r="Q6" t="s">
        <v>253</v>
      </c>
      <c r="R6" s="111">
        <v>45027</v>
      </c>
      <c r="W6">
        <v>2827.62</v>
      </c>
      <c r="X6">
        <v>2018.57</v>
      </c>
      <c r="Y6">
        <v>297.05</v>
      </c>
      <c r="Z6">
        <f t="shared" si="0"/>
        <v>5143.24</v>
      </c>
    </row>
    <row r="7" spans="1:26">
      <c r="A7" t="s">
        <v>3155</v>
      </c>
      <c r="B7" t="s">
        <v>4263</v>
      </c>
      <c r="C7" t="s">
        <v>3863</v>
      </c>
      <c r="D7" t="s">
        <v>4423</v>
      </c>
      <c r="E7" t="s">
        <v>46</v>
      </c>
      <c r="F7">
        <v>12389951</v>
      </c>
      <c r="G7" s="111">
        <v>45036</v>
      </c>
      <c r="H7" t="s">
        <v>4499</v>
      </c>
      <c r="I7" t="s">
        <v>255</v>
      </c>
      <c r="J7" t="s">
        <v>249</v>
      </c>
      <c r="K7" t="s">
        <v>250</v>
      </c>
      <c r="L7" t="s">
        <v>251</v>
      </c>
      <c r="M7" t="s">
        <v>3154</v>
      </c>
      <c r="N7" t="s">
        <v>3154</v>
      </c>
      <c r="O7" s="111">
        <v>45036</v>
      </c>
      <c r="P7" t="s">
        <v>252</v>
      </c>
      <c r="Q7" t="s">
        <v>253</v>
      </c>
      <c r="R7" s="111">
        <v>45040</v>
      </c>
      <c r="W7">
        <v>0.9</v>
      </c>
      <c r="X7">
        <v>248</v>
      </c>
      <c r="Y7">
        <v>20</v>
      </c>
      <c r="Z7">
        <f t="shared" si="0"/>
        <v>268.89999999999998</v>
      </c>
    </row>
    <row r="8" spans="1:26">
      <c r="A8" t="s">
        <v>3155</v>
      </c>
      <c r="B8">
        <v>70134029666</v>
      </c>
      <c r="C8" t="s">
        <v>3861</v>
      </c>
      <c r="D8" t="s">
        <v>45</v>
      </c>
      <c r="E8" t="s">
        <v>46</v>
      </c>
      <c r="F8">
        <v>11804567</v>
      </c>
      <c r="G8" s="111">
        <v>45052</v>
      </c>
      <c r="H8" t="s">
        <v>5180</v>
      </c>
      <c r="I8" t="s">
        <v>255</v>
      </c>
      <c r="J8" t="s">
        <v>249</v>
      </c>
      <c r="K8" t="s">
        <v>250</v>
      </c>
      <c r="L8" t="s">
        <v>251</v>
      </c>
      <c r="M8" t="s">
        <v>3154</v>
      </c>
      <c r="N8" t="s">
        <v>3154</v>
      </c>
      <c r="O8" s="111">
        <v>45052</v>
      </c>
      <c r="P8" t="s">
        <v>252</v>
      </c>
      <c r="Q8" t="s">
        <v>253</v>
      </c>
      <c r="R8" s="111">
        <v>45054</v>
      </c>
      <c r="W8">
        <v>0</v>
      </c>
      <c r="X8">
        <v>3813.5</v>
      </c>
      <c r="Y8">
        <v>7359</v>
      </c>
      <c r="Z8">
        <f t="shared" si="0"/>
        <v>11172.5</v>
      </c>
    </row>
    <row r="9" spans="1:26">
      <c r="A9" t="s">
        <v>3155</v>
      </c>
      <c r="B9">
        <v>70134029666</v>
      </c>
      <c r="C9" t="s">
        <v>3861</v>
      </c>
      <c r="D9" t="s">
        <v>45</v>
      </c>
      <c r="E9" t="s">
        <v>46</v>
      </c>
      <c r="F9">
        <v>12462617</v>
      </c>
      <c r="G9" s="111">
        <v>45056</v>
      </c>
      <c r="H9" t="s">
        <v>5182</v>
      </c>
      <c r="I9" t="s">
        <v>255</v>
      </c>
      <c r="J9" t="s">
        <v>249</v>
      </c>
      <c r="K9" t="s">
        <v>250</v>
      </c>
      <c r="L9" t="s">
        <v>251</v>
      </c>
      <c r="M9" t="s">
        <v>3154</v>
      </c>
      <c r="N9" t="s">
        <v>3154</v>
      </c>
      <c r="O9" s="111">
        <v>45056</v>
      </c>
      <c r="P9" t="s">
        <v>252</v>
      </c>
      <c r="Q9" t="s">
        <v>253</v>
      </c>
      <c r="R9" s="111">
        <v>45058</v>
      </c>
      <c r="W9">
        <v>0</v>
      </c>
      <c r="X9">
        <v>249</v>
      </c>
      <c r="Y9">
        <v>351</v>
      </c>
      <c r="Z9">
        <f t="shared" si="0"/>
        <v>600</v>
      </c>
    </row>
    <row r="10" spans="1:26">
      <c r="A10" t="s">
        <v>3155</v>
      </c>
      <c r="B10">
        <v>70134029666</v>
      </c>
      <c r="C10" t="s">
        <v>3861</v>
      </c>
      <c r="D10" t="s">
        <v>45</v>
      </c>
      <c r="E10" t="s">
        <v>46</v>
      </c>
      <c r="F10">
        <v>12491324</v>
      </c>
      <c r="G10" s="111">
        <v>45062</v>
      </c>
      <c r="H10" t="s">
        <v>5184</v>
      </c>
      <c r="I10" t="s">
        <v>255</v>
      </c>
      <c r="J10" t="s">
        <v>249</v>
      </c>
      <c r="K10" t="s">
        <v>250</v>
      </c>
      <c r="L10" t="s">
        <v>251</v>
      </c>
      <c r="M10" t="s">
        <v>3154</v>
      </c>
      <c r="N10" t="s">
        <v>3154</v>
      </c>
      <c r="O10" s="111">
        <v>45062</v>
      </c>
      <c r="P10" t="s">
        <v>252</v>
      </c>
      <c r="Q10" t="s">
        <v>253</v>
      </c>
      <c r="R10" s="111">
        <v>45068</v>
      </c>
      <c r="W10">
        <v>0</v>
      </c>
      <c r="X10">
        <v>403.25</v>
      </c>
      <c r="Y10">
        <v>4132</v>
      </c>
      <c r="Z10">
        <f t="shared" si="0"/>
        <v>4535.25</v>
      </c>
    </row>
    <row r="11" spans="1:26">
      <c r="A11" t="s">
        <v>3155</v>
      </c>
      <c r="B11" t="s">
        <v>4263</v>
      </c>
      <c r="C11" t="s">
        <v>3863</v>
      </c>
      <c r="D11" t="s">
        <v>45</v>
      </c>
      <c r="E11" t="s">
        <v>46</v>
      </c>
      <c r="F11">
        <v>12520933</v>
      </c>
      <c r="G11" s="111">
        <v>45070</v>
      </c>
      <c r="H11" t="s">
        <v>5188</v>
      </c>
      <c r="I11" t="s">
        <v>255</v>
      </c>
      <c r="J11" t="s">
        <v>249</v>
      </c>
      <c r="K11" t="s">
        <v>250</v>
      </c>
      <c r="L11" t="s">
        <v>251</v>
      </c>
      <c r="M11" t="s">
        <v>3154</v>
      </c>
      <c r="N11" t="s">
        <v>3154</v>
      </c>
      <c r="O11" s="111">
        <v>45070</v>
      </c>
      <c r="P11" t="s">
        <v>252</v>
      </c>
      <c r="Q11" t="s">
        <v>253</v>
      </c>
      <c r="R11" s="111">
        <v>45071</v>
      </c>
      <c r="W11">
        <v>0</v>
      </c>
      <c r="X11">
        <v>645</v>
      </c>
      <c r="Y11">
        <v>1862.8</v>
      </c>
      <c r="Z11">
        <f t="shared" si="0"/>
        <v>2507.8000000000002</v>
      </c>
    </row>
    <row r="12" spans="1:26">
      <c r="A12" t="s">
        <v>3155</v>
      </c>
      <c r="B12" t="s">
        <v>4974</v>
      </c>
      <c r="C12" t="s">
        <v>4975</v>
      </c>
      <c r="D12" t="s">
        <v>741</v>
      </c>
      <c r="E12" t="s">
        <v>46</v>
      </c>
      <c r="F12">
        <v>12531031</v>
      </c>
      <c r="G12" s="111">
        <v>45071</v>
      </c>
      <c r="H12" t="s">
        <v>4976</v>
      </c>
      <c r="I12" t="s">
        <v>255</v>
      </c>
      <c r="J12" t="s">
        <v>249</v>
      </c>
      <c r="K12" t="s">
        <v>250</v>
      </c>
      <c r="L12" t="s">
        <v>251</v>
      </c>
      <c r="M12" t="s">
        <v>3154</v>
      </c>
      <c r="N12" t="s">
        <v>3154</v>
      </c>
      <c r="O12" s="111">
        <v>45071</v>
      </c>
      <c r="P12" t="s">
        <v>252</v>
      </c>
      <c r="Q12" t="s">
        <v>253</v>
      </c>
      <c r="R12" s="111">
        <v>45078</v>
      </c>
      <c r="W12">
        <v>0</v>
      </c>
      <c r="X12">
        <v>0</v>
      </c>
      <c r="Y12">
        <v>1449.1</v>
      </c>
      <c r="Z12">
        <f t="shared" si="0"/>
        <v>1449.1</v>
      </c>
    </row>
    <row r="13" spans="1:26">
      <c r="A13" t="s">
        <v>3155</v>
      </c>
      <c r="B13">
        <v>70134029666</v>
      </c>
      <c r="C13" t="s">
        <v>3861</v>
      </c>
      <c r="D13" t="s">
        <v>45</v>
      </c>
      <c r="E13" t="s">
        <v>46</v>
      </c>
      <c r="F13">
        <v>12520093</v>
      </c>
      <c r="G13" s="111">
        <v>45071</v>
      </c>
      <c r="H13" t="s">
        <v>5189</v>
      </c>
      <c r="I13" t="s">
        <v>255</v>
      </c>
      <c r="J13" t="s">
        <v>249</v>
      </c>
      <c r="K13" t="s">
        <v>250</v>
      </c>
      <c r="L13" t="s">
        <v>251</v>
      </c>
      <c r="M13" t="s">
        <v>3154</v>
      </c>
      <c r="N13" t="s">
        <v>3154</v>
      </c>
      <c r="O13" s="111">
        <v>45071</v>
      </c>
      <c r="P13" t="s">
        <v>252</v>
      </c>
      <c r="Q13" t="s">
        <v>253</v>
      </c>
      <c r="R13" s="111">
        <v>45075</v>
      </c>
      <c r="W13">
        <v>0</v>
      </c>
      <c r="X13">
        <v>342.94</v>
      </c>
      <c r="Y13">
        <v>3187.84</v>
      </c>
      <c r="Z13">
        <f t="shared" si="0"/>
        <v>3530.78</v>
      </c>
    </row>
    <row r="14" spans="1:26">
      <c r="A14" t="s">
        <v>3155</v>
      </c>
      <c r="B14" t="s">
        <v>4263</v>
      </c>
      <c r="C14" t="s">
        <v>3863</v>
      </c>
      <c r="D14" t="s">
        <v>45</v>
      </c>
      <c r="E14" t="s">
        <v>46</v>
      </c>
      <c r="F14">
        <v>12560786</v>
      </c>
      <c r="G14" s="111">
        <v>45077</v>
      </c>
      <c r="H14" t="s">
        <v>5191</v>
      </c>
      <c r="I14" t="s">
        <v>255</v>
      </c>
      <c r="J14" t="s">
        <v>249</v>
      </c>
      <c r="K14" t="s">
        <v>250</v>
      </c>
      <c r="L14" t="s">
        <v>251</v>
      </c>
      <c r="M14" t="s">
        <v>3154</v>
      </c>
      <c r="N14" t="s">
        <v>3154</v>
      </c>
      <c r="O14" s="111">
        <v>45077</v>
      </c>
      <c r="P14" t="s">
        <v>252</v>
      </c>
      <c r="Q14" t="s">
        <v>253</v>
      </c>
      <c r="R14" s="111">
        <v>45078</v>
      </c>
      <c r="W14">
        <v>0</v>
      </c>
      <c r="X14">
        <v>0</v>
      </c>
      <c r="Y14">
        <v>638.1</v>
      </c>
      <c r="Z14">
        <f t="shared" si="0"/>
        <v>638.1</v>
      </c>
    </row>
    <row r="15" spans="1:26">
      <c r="A15" t="s">
        <v>3155</v>
      </c>
      <c r="B15" t="s">
        <v>4974</v>
      </c>
      <c r="C15" t="s">
        <v>4975</v>
      </c>
      <c r="D15" t="s">
        <v>360</v>
      </c>
      <c r="E15" t="s">
        <v>46</v>
      </c>
      <c r="F15">
        <v>12569041</v>
      </c>
      <c r="G15" s="111">
        <v>45078</v>
      </c>
      <c r="H15" t="s">
        <v>5308</v>
      </c>
      <c r="I15" t="s">
        <v>255</v>
      </c>
      <c r="J15" t="s">
        <v>249</v>
      </c>
      <c r="K15" t="s">
        <v>250</v>
      </c>
      <c r="L15" t="s">
        <v>251</v>
      </c>
      <c r="M15" t="s">
        <v>3154</v>
      </c>
      <c r="N15" t="s">
        <v>3154</v>
      </c>
      <c r="O15" s="111">
        <v>45078</v>
      </c>
      <c r="P15" t="s">
        <v>252</v>
      </c>
      <c r="Q15" t="s">
        <v>253</v>
      </c>
      <c r="R15" s="111">
        <v>45082</v>
      </c>
      <c r="W15">
        <v>0</v>
      </c>
      <c r="X15">
        <v>0</v>
      </c>
      <c r="Y15">
        <v>529.1</v>
      </c>
      <c r="Z15">
        <f t="shared" si="0"/>
        <v>529.1</v>
      </c>
    </row>
    <row r="16" spans="1:26">
      <c r="A16" t="s">
        <v>3155</v>
      </c>
      <c r="B16" t="s">
        <v>4974</v>
      </c>
      <c r="C16" t="s">
        <v>4975</v>
      </c>
      <c r="D16" t="s">
        <v>360</v>
      </c>
      <c r="E16" t="s">
        <v>46</v>
      </c>
      <c r="F16">
        <v>12569465</v>
      </c>
      <c r="G16" s="111">
        <v>45078</v>
      </c>
      <c r="H16" t="s">
        <v>5309</v>
      </c>
      <c r="I16" t="s">
        <v>255</v>
      </c>
      <c r="J16" t="s">
        <v>249</v>
      </c>
      <c r="K16" t="s">
        <v>250</v>
      </c>
      <c r="L16" t="s">
        <v>251</v>
      </c>
      <c r="M16" t="s">
        <v>3154</v>
      </c>
      <c r="N16" t="s">
        <v>3154</v>
      </c>
      <c r="O16" s="111">
        <v>45078</v>
      </c>
      <c r="P16" t="s">
        <v>252</v>
      </c>
      <c r="Q16" t="s">
        <v>253</v>
      </c>
      <c r="R16" s="111">
        <v>45082</v>
      </c>
      <c r="W16">
        <v>0</v>
      </c>
      <c r="X16">
        <v>0</v>
      </c>
      <c r="Y16">
        <v>3217.3</v>
      </c>
      <c r="Z16">
        <f t="shared" si="0"/>
        <v>3217.3</v>
      </c>
    </row>
    <row r="17" spans="1:26">
      <c r="A17" t="s">
        <v>3155</v>
      </c>
      <c r="B17" t="s">
        <v>4263</v>
      </c>
      <c r="C17" t="s">
        <v>3863</v>
      </c>
      <c r="D17" t="s">
        <v>45</v>
      </c>
      <c r="E17" t="s">
        <v>46</v>
      </c>
      <c r="F17">
        <v>12582504</v>
      </c>
      <c r="G17" s="111">
        <v>45082</v>
      </c>
      <c r="H17" t="s">
        <v>5310</v>
      </c>
      <c r="I17" t="s">
        <v>255</v>
      </c>
      <c r="J17" t="s">
        <v>249</v>
      </c>
      <c r="K17" t="s">
        <v>250</v>
      </c>
      <c r="L17" t="s">
        <v>251</v>
      </c>
      <c r="M17" t="s">
        <v>3154</v>
      </c>
      <c r="N17" t="s">
        <v>3154</v>
      </c>
      <c r="O17" s="111">
        <v>45082</v>
      </c>
      <c r="P17" t="s">
        <v>252</v>
      </c>
      <c r="Q17" t="s">
        <v>253</v>
      </c>
      <c r="R17" s="111">
        <v>45089</v>
      </c>
      <c r="W17">
        <v>0</v>
      </c>
      <c r="X17">
        <v>0</v>
      </c>
      <c r="Y17">
        <v>2367.5</v>
      </c>
      <c r="Z17">
        <f t="shared" si="0"/>
        <v>2367.5</v>
      </c>
    </row>
    <row r="18" spans="1:26">
      <c r="A18" t="s">
        <v>3155</v>
      </c>
      <c r="B18" t="s">
        <v>4263</v>
      </c>
      <c r="C18" t="s">
        <v>3863</v>
      </c>
      <c r="D18" t="s">
        <v>45</v>
      </c>
      <c r="E18" t="s">
        <v>46</v>
      </c>
      <c r="F18">
        <v>12463570</v>
      </c>
      <c r="G18" s="111">
        <v>45083</v>
      </c>
      <c r="H18" t="s">
        <v>5311</v>
      </c>
      <c r="I18" t="s">
        <v>255</v>
      </c>
      <c r="J18" t="s">
        <v>249</v>
      </c>
      <c r="K18" t="s">
        <v>250</v>
      </c>
      <c r="L18" t="s">
        <v>251</v>
      </c>
      <c r="M18" t="s">
        <v>3154</v>
      </c>
      <c r="N18" t="s">
        <v>3154</v>
      </c>
      <c r="O18" s="111">
        <v>45083</v>
      </c>
      <c r="P18" t="s">
        <v>252</v>
      </c>
      <c r="Q18" t="s">
        <v>253</v>
      </c>
      <c r="R18" s="111">
        <v>45084</v>
      </c>
      <c r="W18">
        <v>0</v>
      </c>
      <c r="X18">
        <v>0</v>
      </c>
      <c r="Y18">
        <v>996</v>
      </c>
      <c r="Z18">
        <f t="shared" si="0"/>
        <v>996</v>
      </c>
    </row>
    <row r="19" spans="1:26">
      <c r="A19" t="s">
        <v>3155</v>
      </c>
      <c r="B19">
        <v>70134029666</v>
      </c>
      <c r="C19" t="s">
        <v>3861</v>
      </c>
      <c r="D19" t="s">
        <v>45</v>
      </c>
      <c r="E19" t="s">
        <v>46</v>
      </c>
      <c r="F19">
        <v>12582462</v>
      </c>
      <c r="G19" s="111">
        <v>45083</v>
      </c>
      <c r="H19" t="s">
        <v>5312</v>
      </c>
      <c r="I19" t="s">
        <v>255</v>
      </c>
      <c r="J19" t="s">
        <v>249</v>
      </c>
      <c r="K19" t="s">
        <v>250</v>
      </c>
      <c r="L19" t="s">
        <v>251</v>
      </c>
      <c r="M19" t="s">
        <v>3154</v>
      </c>
      <c r="N19" t="s">
        <v>3154</v>
      </c>
      <c r="O19" s="111">
        <v>45083</v>
      </c>
      <c r="P19" t="s">
        <v>252</v>
      </c>
      <c r="Q19" t="s">
        <v>253</v>
      </c>
      <c r="R19" s="111">
        <v>45084</v>
      </c>
      <c r="W19">
        <v>0</v>
      </c>
      <c r="X19">
        <v>0</v>
      </c>
      <c r="Y19">
        <v>1</v>
      </c>
      <c r="Z19">
        <f t="shared" si="0"/>
        <v>1</v>
      </c>
    </row>
    <row r="20" spans="1:26">
      <c r="A20" t="s">
        <v>3155</v>
      </c>
      <c r="B20" t="s">
        <v>4974</v>
      </c>
      <c r="C20" t="s">
        <v>4975</v>
      </c>
      <c r="D20" t="s">
        <v>360</v>
      </c>
      <c r="E20" t="s">
        <v>46</v>
      </c>
      <c r="F20">
        <v>12575652</v>
      </c>
      <c r="G20" s="111">
        <v>45079</v>
      </c>
      <c r="H20" t="s">
        <v>5313</v>
      </c>
      <c r="I20" t="s">
        <v>255</v>
      </c>
      <c r="J20" t="s">
        <v>249</v>
      </c>
      <c r="K20" t="s">
        <v>250</v>
      </c>
      <c r="L20" t="s">
        <v>251</v>
      </c>
      <c r="M20" t="s">
        <v>3154</v>
      </c>
      <c r="N20" t="s">
        <v>3154</v>
      </c>
      <c r="O20" s="111">
        <v>45083</v>
      </c>
      <c r="P20" t="s">
        <v>252</v>
      </c>
      <c r="Q20" t="s">
        <v>253</v>
      </c>
      <c r="R20" s="111">
        <v>45089</v>
      </c>
      <c r="W20">
        <v>0</v>
      </c>
      <c r="X20">
        <v>0</v>
      </c>
      <c r="Y20">
        <v>3366.5</v>
      </c>
      <c r="Z20">
        <f t="shared" si="0"/>
        <v>3366.5</v>
      </c>
    </row>
    <row r="21" spans="1:26">
      <c r="A21" t="s">
        <v>3155</v>
      </c>
      <c r="B21" t="s">
        <v>4974</v>
      </c>
      <c r="C21" t="s">
        <v>4975</v>
      </c>
      <c r="D21" t="s">
        <v>360</v>
      </c>
      <c r="E21" t="s">
        <v>46</v>
      </c>
      <c r="F21">
        <v>12582708</v>
      </c>
      <c r="G21" s="111">
        <v>45083</v>
      </c>
      <c r="H21" t="s">
        <v>5314</v>
      </c>
      <c r="I21" t="s">
        <v>255</v>
      </c>
      <c r="J21" t="s">
        <v>249</v>
      </c>
      <c r="K21" t="s">
        <v>250</v>
      </c>
      <c r="L21" t="s">
        <v>251</v>
      </c>
      <c r="M21" t="s">
        <v>3154</v>
      </c>
      <c r="N21" t="s">
        <v>3154</v>
      </c>
      <c r="O21" s="111">
        <v>45083</v>
      </c>
      <c r="P21" t="s">
        <v>252</v>
      </c>
      <c r="Q21" t="s">
        <v>253</v>
      </c>
      <c r="R21" s="111">
        <v>45092</v>
      </c>
      <c r="W21">
        <v>0</v>
      </c>
      <c r="X21">
        <v>0</v>
      </c>
      <c r="Y21">
        <v>3501.01</v>
      </c>
      <c r="Z21">
        <f t="shared" si="0"/>
        <v>3501.01</v>
      </c>
    </row>
    <row r="22" spans="1:26">
      <c r="A22" t="s">
        <v>3155</v>
      </c>
      <c r="B22" t="s">
        <v>4974</v>
      </c>
      <c r="C22" t="s">
        <v>4975</v>
      </c>
      <c r="D22" t="s">
        <v>360</v>
      </c>
      <c r="E22" t="s">
        <v>46</v>
      </c>
      <c r="F22">
        <v>12582207</v>
      </c>
      <c r="G22" s="111">
        <v>45084</v>
      </c>
      <c r="H22" t="s">
        <v>5315</v>
      </c>
      <c r="I22" t="s">
        <v>255</v>
      </c>
      <c r="J22" t="s">
        <v>249</v>
      </c>
      <c r="K22" t="s">
        <v>250</v>
      </c>
      <c r="L22" t="s">
        <v>251</v>
      </c>
      <c r="M22" t="s">
        <v>3154</v>
      </c>
      <c r="N22" t="s">
        <v>3154</v>
      </c>
      <c r="O22" s="111">
        <v>45084</v>
      </c>
      <c r="P22" t="s">
        <v>252</v>
      </c>
      <c r="Q22" t="s">
        <v>253</v>
      </c>
      <c r="R22" s="111">
        <v>45089</v>
      </c>
      <c r="W22">
        <v>0</v>
      </c>
      <c r="X22">
        <v>0</v>
      </c>
      <c r="Y22">
        <v>5247.1</v>
      </c>
      <c r="Z22">
        <f t="shared" si="0"/>
        <v>5247.1</v>
      </c>
    </row>
    <row r="23" spans="1:26">
      <c r="A23" t="s">
        <v>3155</v>
      </c>
      <c r="B23">
        <v>80617492468</v>
      </c>
      <c r="C23" t="s">
        <v>2152</v>
      </c>
      <c r="D23" t="s">
        <v>1527</v>
      </c>
      <c r="E23" t="s">
        <v>1528</v>
      </c>
      <c r="F23">
        <v>11334074</v>
      </c>
      <c r="G23" s="111">
        <v>45055</v>
      </c>
      <c r="H23" t="s">
        <v>5069</v>
      </c>
      <c r="I23" t="s">
        <v>255</v>
      </c>
      <c r="J23" t="s">
        <v>249</v>
      </c>
      <c r="K23" t="s">
        <v>250</v>
      </c>
      <c r="L23" t="s">
        <v>251</v>
      </c>
      <c r="M23" t="s">
        <v>3154</v>
      </c>
      <c r="N23" t="s">
        <v>3154</v>
      </c>
      <c r="O23" s="111">
        <v>45056</v>
      </c>
      <c r="P23" t="s">
        <v>252</v>
      </c>
      <c r="Q23" t="s">
        <v>253</v>
      </c>
      <c r="R23" s="111">
        <v>45057</v>
      </c>
      <c r="W23">
        <v>0</v>
      </c>
      <c r="X23">
        <v>0</v>
      </c>
      <c r="Y23">
        <v>3068.79</v>
      </c>
      <c r="Z23">
        <f t="shared" si="0"/>
        <v>3068.79</v>
      </c>
    </row>
    <row r="24" spans="1:26">
      <c r="A24" t="s">
        <v>3155</v>
      </c>
      <c r="B24">
        <v>9900269497</v>
      </c>
      <c r="C24" t="s">
        <v>2325</v>
      </c>
      <c r="D24" t="s">
        <v>1527</v>
      </c>
      <c r="E24" t="s">
        <v>1528</v>
      </c>
      <c r="F24">
        <v>12325817</v>
      </c>
      <c r="G24" s="111">
        <v>45019</v>
      </c>
      <c r="H24" t="s">
        <v>4624</v>
      </c>
      <c r="I24" t="s">
        <v>255</v>
      </c>
      <c r="J24" t="s">
        <v>249</v>
      </c>
      <c r="K24" t="s">
        <v>250</v>
      </c>
      <c r="L24" t="s">
        <v>251</v>
      </c>
      <c r="M24" t="s">
        <v>3154</v>
      </c>
      <c r="N24" t="s">
        <v>3154</v>
      </c>
      <c r="O24" s="111">
        <v>45020</v>
      </c>
      <c r="P24" t="s">
        <v>252</v>
      </c>
      <c r="Q24" t="s">
        <v>253</v>
      </c>
      <c r="R24" s="111">
        <v>45021</v>
      </c>
      <c r="W24">
        <v>140</v>
      </c>
      <c r="X24">
        <v>18</v>
      </c>
      <c r="Y24">
        <v>463</v>
      </c>
      <c r="Z24">
        <f t="shared" si="0"/>
        <v>621</v>
      </c>
    </row>
    <row r="25" spans="1:26">
      <c r="A25" t="s">
        <v>3155</v>
      </c>
      <c r="B25" t="s">
        <v>2202</v>
      </c>
      <c r="C25" t="s">
        <v>2203</v>
      </c>
      <c r="D25" t="s">
        <v>4712</v>
      </c>
      <c r="E25" t="s">
        <v>1528</v>
      </c>
      <c r="F25">
        <v>11513354</v>
      </c>
      <c r="G25" s="111">
        <v>45020</v>
      </c>
      <c r="H25" t="s">
        <v>4713</v>
      </c>
      <c r="I25" t="s">
        <v>255</v>
      </c>
      <c r="J25" t="s">
        <v>249</v>
      </c>
      <c r="K25" t="s">
        <v>250</v>
      </c>
      <c r="L25" t="s">
        <v>251</v>
      </c>
      <c r="M25" t="s">
        <v>3154</v>
      </c>
      <c r="N25" t="s">
        <v>3154</v>
      </c>
      <c r="O25" s="111">
        <v>45021</v>
      </c>
      <c r="P25" t="s">
        <v>252</v>
      </c>
      <c r="Q25" t="s">
        <v>253</v>
      </c>
      <c r="R25" s="111">
        <v>45022</v>
      </c>
      <c r="W25">
        <v>2272.0100000000002</v>
      </c>
      <c r="X25">
        <v>4472</v>
      </c>
      <c r="Y25">
        <v>1806</v>
      </c>
      <c r="Z25">
        <f t="shared" si="0"/>
        <v>8550.01</v>
      </c>
    </row>
    <row r="26" spans="1:26">
      <c r="A26" t="s">
        <v>3155</v>
      </c>
      <c r="B26" t="s">
        <v>4245</v>
      </c>
      <c r="C26" t="s">
        <v>3293</v>
      </c>
      <c r="D26" t="s">
        <v>1691</v>
      </c>
      <c r="E26" t="s">
        <v>1528</v>
      </c>
      <c r="F26">
        <v>12221189</v>
      </c>
      <c r="G26" s="111">
        <v>45022</v>
      </c>
      <c r="H26" t="s">
        <v>4669</v>
      </c>
      <c r="I26" t="s">
        <v>255</v>
      </c>
      <c r="J26" t="s">
        <v>249</v>
      </c>
      <c r="K26" t="s">
        <v>250</v>
      </c>
      <c r="L26" t="s">
        <v>251</v>
      </c>
      <c r="M26" t="s">
        <v>3154</v>
      </c>
      <c r="N26" t="s">
        <v>3154</v>
      </c>
      <c r="O26" s="111">
        <v>45032</v>
      </c>
      <c r="P26" t="s">
        <v>252</v>
      </c>
      <c r="Q26" t="s">
        <v>253</v>
      </c>
      <c r="R26" s="111">
        <v>45033</v>
      </c>
      <c r="W26">
        <v>828.02</v>
      </c>
      <c r="X26">
        <v>3723.28</v>
      </c>
      <c r="Y26">
        <v>495.1</v>
      </c>
      <c r="Z26">
        <f t="shared" si="0"/>
        <v>5046.4000000000005</v>
      </c>
    </row>
    <row r="27" spans="1:26">
      <c r="A27" t="s">
        <v>3155</v>
      </c>
      <c r="B27" t="s">
        <v>2202</v>
      </c>
      <c r="C27" t="s">
        <v>2203</v>
      </c>
      <c r="D27" t="s">
        <v>4399</v>
      </c>
      <c r="E27" t="s">
        <v>1528</v>
      </c>
      <c r="F27">
        <v>11779654</v>
      </c>
      <c r="G27" s="111">
        <v>45026</v>
      </c>
      <c r="H27" t="s">
        <v>4540</v>
      </c>
      <c r="I27" t="s">
        <v>255</v>
      </c>
      <c r="J27" t="s">
        <v>249</v>
      </c>
      <c r="K27" t="s">
        <v>250</v>
      </c>
      <c r="L27" t="s">
        <v>251</v>
      </c>
      <c r="M27" t="s">
        <v>3154</v>
      </c>
      <c r="N27" t="s">
        <v>3154</v>
      </c>
      <c r="O27" s="111">
        <v>45026</v>
      </c>
      <c r="P27" t="s">
        <v>252</v>
      </c>
      <c r="Q27" t="s">
        <v>253</v>
      </c>
      <c r="R27" s="111">
        <v>45027</v>
      </c>
      <c r="W27">
        <v>1514</v>
      </c>
      <c r="X27">
        <v>2657.5</v>
      </c>
      <c r="Y27">
        <v>4192</v>
      </c>
      <c r="Z27">
        <f t="shared" si="0"/>
        <v>8363.5</v>
      </c>
    </row>
    <row r="28" spans="1:26">
      <c r="A28" t="s">
        <v>3155</v>
      </c>
      <c r="B28" t="s">
        <v>2202</v>
      </c>
      <c r="C28" t="s">
        <v>2203</v>
      </c>
      <c r="D28" t="s">
        <v>4399</v>
      </c>
      <c r="E28" t="s">
        <v>1528</v>
      </c>
      <c r="F28">
        <v>12348251</v>
      </c>
      <c r="G28" s="111">
        <v>45026</v>
      </c>
      <c r="H28" t="s">
        <v>4541</v>
      </c>
      <c r="I28" t="s">
        <v>255</v>
      </c>
      <c r="J28" t="s">
        <v>249</v>
      </c>
      <c r="K28" t="s">
        <v>250</v>
      </c>
      <c r="L28" t="s">
        <v>251</v>
      </c>
      <c r="M28" t="s">
        <v>3154</v>
      </c>
      <c r="N28" t="s">
        <v>3154</v>
      </c>
      <c r="O28" s="111">
        <v>45026</v>
      </c>
      <c r="P28" t="s">
        <v>252</v>
      </c>
      <c r="Q28" t="s">
        <v>253</v>
      </c>
      <c r="R28" s="111">
        <v>45027</v>
      </c>
      <c r="W28">
        <v>521.20000000000005</v>
      </c>
      <c r="X28">
        <v>1420</v>
      </c>
      <c r="Y28">
        <v>55</v>
      </c>
      <c r="Z28">
        <f t="shared" si="0"/>
        <v>1996.2</v>
      </c>
    </row>
    <row r="29" spans="1:26">
      <c r="A29" t="s">
        <v>3155</v>
      </c>
      <c r="B29" t="s">
        <v>4245</v>
      </c>
      <c r="C29" t="s">
        <v>3293</v>
      </c>
      <c r="D29" t="s">
        <v>1691</v>
      </c>
      <c r="E29" t="s">
        <v>1528</v>
      </c>
      <c r="F29">
        <v>12347610</v>
      </c>
      <c r="G29" s="111">
        <v>45026</v>
      </c>
      <c r="H29" t="s">
        <v>4670</v>
      </c>
      <c r="I29" t="s">
        <v>255</v>
      </c>
      <c r="J29" t="s">
        <v>249</v>
      </c>
      <c r="K29" t="s">
        <v>250</v>
      </c>
      <c r="L29" t="s">
        <v>251</v>
      </c>
      <c r="M29" t="s">
        <v>3154</v>
      </c>
      <c r="N29" t="s">
        <v>3154</v>
      </c>
      <c r="O29" s="111">
        <v>45026</v>
      </c>
      <c r="P29" t="s">
        <v>252</v>
      </c>
      <c r="Q29" t="s">
        <v>253</v>
      </c>
      <c r="R29" s="111">
        <v>45026</v>
      </c>
      <c r="W29">
        <v>6800.14</v>
      </c>
      <c r="X29">
        <v>17335.41</v>
      </c>
      <c r="Y29">
        <v>18439.88</v>
      </c>
      <c r="Z29">
        <f t="shared" si="0"/>
        <v>42575.43</v>
      </c>
    </row>
    <row r="30" spans="1:26">
      <c r="A30" t="s">
        <v>3155</v>
      </c>
      <c r="B30" t="s">
        <v>2202</v>
      </c>
      <c r="C30" t="s">
        <v>2203</v>
      </c>
      <c r="D30" t="s">
        <v>3914</v>
      </c>
      <c r="E30" t="s">
        <v>1528</v>
      </c>
      <c r="F30">
        <v>12362017</v>
      </c>
      <c r="G30" s="111">
        <v>45029</v>
      </c>
      <c r="H30" t="s">
        <v>4698</v>
      </c>
      <c r="I30" t="s">
        <v>255</v>
      </c>
      <c r="J30" t="s">
        <v>249</v>
      </c>
      <c r="K30" t="s">
        <v>250</v>
      </c>
      <c r="L30" t="s">
        <v>251</v>
      </c>
      <c r="M30" t="s">
        <v>3154</v>
      </c>
      <c r="N30" t="s">
        <v>3154</v>
      </c>
      <c r="O30" s="111">
        <v>45029</v>
      </c>
      <c r="P30" t="s">
        <v>252</v>
      </c>
      <c r="Q30" t="s">
        <v>253</v>
      </c>
      <c r="R30" s="111">
        <v>45034</v>
      </c>
      <c r="W30">
        <v>48</v>
      </c>
      <c r="X30">
        <v>480</v>
      </c>
      <c r="Y30">
        <v>827</v>
      </c>
      <c r="Z30">
        <f t="shared" si="0"/>
        <v>1355</v>
      </c>
    </row>
    <row r="31" spans="1:26">
      <c r="A31" t="s">
        <v>3155</v>
      </c>
      <c r="B31" t="s">
        <v>2211</v>
      </c>
      <c r="C31" t="s">
        <v>2212</v>
      </c>
      <c r="D31" t="s">
        <v>1527</v>
      </c>
      <c r="E31" t="s">
        <v>1528</v>
      </c>
      <c r="F31">
        <v>12363696</v>
      </c>
      <c r="G31" s="111">
        <v>45030</v>
      </c>
      <c r="H31" t="s">
        <v>4699</v>
      </c>
      <c r="I31" t="s">
        <v>255</v>
      </c>
      <c r="J31" t="s">
        <v>249</v>
      </c>
      <c r="K31" t="s">
        <v>250</v>
      </c>
      <c r="L31" t="s">
        <v>251</v>
      </c>
      <c r="M31" t="s">
        <v>3154</v>
      </c>
      <c r="N31" t="s">
        <v>3154</v>
      </c>
      <c r="O31" s="111">
        <v>45030</v>
      </c>
      <c r="P31" t="s">
        <v>252</v>
      </c>
      <c r="Q31" t="s">
        <v>253</v>
      </c>
      <c r="R31" s="111">
        <v>45033</v>
      </c>
      <c r="W31">
        <v>3425.4</v>
      </c>
      <c r="X31">
        <v>1438.05</v>
      </c>
      <c r="Y31">
        <v>14223.65</v>
      </c>
      <c r="Z31">
        <f t="shared" si="0"/>
        <v>19087.099999999999</v>
      </c>
    </row>
    <row r="32" spans="1:26">
      <c r="A32" t="s">
        <v>3155</v>
      </c>
      <c r="B32" t="s">
        <v>2211</v>
      </c>
      <c r="C32" t="s">
        <v>2212</v>
      </c>
      <c r="D32" t="s">
        <v>1527</v>
      </c>
      <c r="E32" t="s">
        <v>1528</v>
      </c>
      <c r="F32">
        <v>12372948</v>
      </c>
      <c r="G32" s="111">
        <v>45033</v>
      </c>
      <c r="H32" t="s">
        <v>4630</v>
      </c>
      <c r="I32" t="s">
        <v>255</v>
      </c>
      <c r="J32" t="s">
        <v>249</v>
      </c>
      <c r="K32" t="s">
        <v>250</v>
      </c>
      <c r="L32" t="s">
        <v>251</v>
      </c>
      <c r="M32" t="s">
        <v>3154</v>
      </c>
      <c r="N32" t="s">
        <v>3154</v>
      </c>
      <c r="O32" s="111">
        <v>45033</v>
      </c>
      <c r="P32" t="s">
        <v>252</v>
      </c>
      <c r="Q32" t="s">
        <v>253</v>
      </c>
      <c r="R32" s="111">
        <v>45034</v>
      </c>
      <c r="W32">
        <v>490</v>
      </c>
      <c r="X32">
        <v>520</v>
      </c>
      <c r="Y32">
        <v>208</v>
      </c>
      <c r="Z32">
        <f t="shared" si="0"/>
        <v>1218</v>
      </c>
    </row>
    <row r="33" spans="1:26">
      <c r="A33" t="s">
        <v>3155</v>
      </c>
      <c r="B33" t="s">
        <v>2202</v>
      </c>
      <c r="C33" t="s">
        <v>2203</v>
      </c>
      <c r="D33" t="s">
        <v>1691</v>
      </c>
      <c r="E33" t="s">
        <v>1528</v>
      </c>
      <c r="F33">
        <v>12339350</v>
      </c>
      <c r="G33" s="111">
        <v>45034</v>
      </c>
      <c r="H33" t="s">
        <v>4677</v>
      </c>
      <c r="I33" t="s">
        <v>255</v>
      </c>
      <c r="J33" t="s">
        <v>249</v>
      </c>
      <c r="K33" t="s">
        <v>250</v>
      </c>
      <c r="L33" t="s">
        <v>251</v>
      </c>
      <c r="M33" t="s">
        <v>3154</v>
      </c>
      <c r="N33" t="s">
        <v>3154</v>
      </c>
      <c r="O33" s="111">
        <v>45034</v>
      </c>
      <c r="P33" t="s">
        <v>252</v>
      </c>
      <c r="Q33" t="s">
        <v>253</v>
      </c>
      <c r="R33" s="111">
        <v>45035</v>
      </c>
      <c r="W33">
        <v>105.4</v>
      </c>
      <c r="X33">
        <v>8807.02</v>
      </c>
      <c r="Y33">
        <v>32.880000000000003</v>
      </c>
      <c r="Z33">
        <f t="shared" si="0"/>
        <v>8945.2999999999993</v>
      </c>
    </row>
    <row r="34" spans="1:26">
      <c r="A34" t="s">
        <v>3155</v>
      </c>
      <c r="B34" t="s">
        <v>2202</v>
      </c>
      <c r="C34" t="s">
        <v>2203</v>
      </c>
      <c r="D34" t="s">
        <v>1691</v>
      </c>
      <c r="E34" t="s">
        <v>1528</v>
      </c>
      <c r="F34">
        <v>12383476</v>
      </c>
      <c r="G34" s="111">
        <v>45035</v>
      </c>
      <c r="H34" t="s">
        <v>4679</v>
      </c>
      <c r="I34" t="s">
        <v>255</v>
      </c>
      <c r="J34" t="s">
        <v>249</v>
      </c>
      <c r="K34" t="s">
        <v>250</v>
      </c>
      <c r="L34" t="s">
        <v>251</v>
      </c>
      <c r="M34" t="s">
        <v>3154</v>
      </c>
      <c r="N34" t="s">
        <v>3154</v>
      </c>
      <c r="O34" s="111">
        <v>45035</v>
      </c>
      <c r="P34" t="s">
        <v>252</v>
      </c>
      <c r="Q34" t="s">
        <v>253</v>
      </c>
      <c r="R34" s="111">
        <v>45038</v>
      </c>
      <c r="W34">
        <v>1929.4</v>
      </c>
      <c r="X34">
        <v>4943.6000000000004</v>
      </c>
      <c r="Y34">
        <v>5566.49</v>
      </c>
      <c r="Z34">
        <f t="shared" si="0"/>
        <v>12439.49</v>
      </c>
    </row>
    <row r="35" spans="1:26">
      <c r="A35" t="s">
        <v>3155</v>
      </c>
      <c r="B35" t="s">
        <v>4258</v>
      </c>
      <c r="C35" t="s">
        <v>3844</v>
      </c>
      <c r="D35" t="s">
        <v>1691</v>
      </c>
      <c r="E35" t="s">
        <v>1528</v>
      </c>
      <c r="F35">
        <v>12384858</v>
      </c>
      <c r="G35" s="111">
        <v>45035</v>
      </c>
      <c r="H35" t="s">
        <v>4680</v>
      </c>
      <c r="I35" t="s">
        <v>255</v>
      </c>
      <c r="J35" t="s">
        <v>249</v>
      </c>
      <c r="K35" t="s">
        <v>250</v>
      </c>
      <c r="L35" t="s">
        <v>251</v>
      </c>
      <c r="M35" t="s">
        <v>3154</v>
      </c>
      <c r="N35" t="s">
        <v>3154</v>
      </c>
      <c r="O35" s="111">
        <v>45035</v>
      </c>
      <c r="P35" t="s">
        <v>252</v>
      </c>
      <c r="Q35" t="s">
        <v>253</v>
      </c>
      <c r="R35" s="111">
        <v>45038</v>
      </c>
      <c r="W35">
        <v>817.2</v>
      </c>
      <c r="X35">
        <v>1711</v>
      </c>
      <c r="Y35">
        <v>2419.4</v>
      </c>
      <c r="Z35">
        <f t="shared" si="0"/>
        <v>4947.6000000000004</v>
      </c>
    </row>
    <row r="36" spans="1:26">
      <c r="A36" t="s">
        <v>3155</v>
      </c>
      <c r="B36">
        <v>71439012458</v>
      </c>
      <c r="C36" t="s">
        <v>4134</v>
      </c>
      <c r="D36" t="s">
        <v>4692</v>
      </c>
      <c r="E36" t="s">
        <v>1528</v>
      </c>
      <c r="F36">
        <v>12351839</v>
      </c>
      <c r="G36" s="111">
        <v>45035</v>
      </c>
      <c r="H36" t="s">
        <v>4693</v>
      </c>
      <c r="I36" t="s">
        <v>255</v>
      </c>
      <c r="J36" t="s">
        <v>249</v>
      </c>
      <c r="K36" t="s">
        <v>250</v>
      </c>
      <c r="L36" t="s">
        <v>251</v>
      </c>
      <c r="M36" t="s">
        <v>3154</v>
      </c>
      <c r="N36" t="s">
        <v>3154</v>
      </c>
      <c r="O36" s="111">
        <v>45035</v>
      </c>
      <c r="P36" t="s">
        <v>252</v>
      </c>
      <c r="Q36" t="s">
        <v>253</v>
      </c>
      <c r="R36" s="111">
        <v>45036</v>
      </c>
      <c r="W36">
        <v>5095.62</v>
      </c>
      <c r="X36">
        <v>11809.34</v>
      </c>
      <c r="Y36">
        <v>2508.2600000000002</v>
      </c>
      <c r="Z36">
        <f t="shared" si="0"/>
        <v>19413.22</v>
      </c>
    </row>
    <row r="37" spans="1:26">
      <c r="A37" t="s">
        <v>3155</v>
      </c>
      <c r="B37" t="s">
        <v>4258</v>
      </c>
      <c r="C37" t="s">
        <v>3844</v>
      </c>
      <c r="D37" t="s">
        <v>1691</v>
      </c>
      <c r="E37" t="s">
        <v>1528</v>
      </c>
      <c r="F37">
        <v>11663306</v>
      </c>
      <c r="G37" s="111">
        <v>45035</v>
      </c>
      <c r="H37" t="s">
        <v>4681</v>
      </c>
      <c r="I37" t="s">
        <v>255</v>
      </c>
      <c r="J37" t="s">
        <v>249</v>
      </c>
      <c r="K37" t="s">
        <v>250</v>
      </c>
      <c r="L37" t="s">
        <v>251</v>
      </c>
      <c r="M37" t="s">
        <v>3154</v>
      </c>
      <c r="N37" t="s">
        <v>3154</v>
      </c>
      <c r="O37" s="111">
        <v>45035</v>
      </c>
      <c r="P37" t="s">
        <v>252</v>
      </c>
      <c r="Q37" t="s">
        <v>253</v>
      </c>
      <c r="R37" s="111">
        <v>45036</v>
      </c>
      <c r="W37">
        <v>170</v>
      </c>
      <c r="X37">
        <v>3608</v>
      </c>
      <c r="Y37">
        <v>4962</v>
      </c>
      <c r="Z37">
        <f t="shared" si="0"/>
        <v>8740</v>
      </c>
    </row>
    <row r="38" spans="1:26">
      <c r="A38" t="s">
        <v>3155</v>
      </c>
      <c r="B38" t="s">
        <v>2202</v>
      </c>
      <c r="C38" t="s">
        <v>2203</v>
      </c>
      <c r="D38" t="s">
        <v>1792</v>
      </c>
      <c r="E38" t="s">
        <v>1528</v>
      </c>
      <c r="F38">
        <v>11262486</v>
      </c>
      <c r="G38" s="111">
        <v>45040</v>
      </c>
      <c r="H38" t="s">
        <v>4623</v>
      </c>
      <c r="I38" t="s">
        <v>255</v>
      </c>
      <c r="J38" t="s">
        <v>249</v>
      </c>
      <c r="K38" t="s">
        <v>250</v>
      </c>
      <c r="L38" t="s">
        <v>251</v>
      </c>
      <c r="M38" t="s">
        <v>3154</v>
      </c>
      <c r="N38" t="s">
        <v>3154</v>
      </c>
      <c r="O38" s="111">
        <v>45040</v>
      </c>
      <c r="P38" t="s">
        <v>252</v>
      </c>
      <c r="Q38" t="s">
        <v>253</v>
      </c>
      <c r="R38" s="111">
        <v>45041</v>
      </c>
      <c r="W38">
        <v>720</v>
      </c>
      <c r="X38">
        <v>1006</v>
      </c>
      <c r="Y38">
        <v>873</v>
      </c>
      <c r="Z38">
        <f t="shared" si="0"/>
        <v>2599</v>
      </c>
    </row>
    <row r="39" spans="1:26">
      <c r="A39" t="s">
        <v>3155</v>
      </c>
      <c r="B39">
        <v>71439012458</v>
      </c>
      <c r="C39" t="s">
        <v>4134</v>
      </c>
      <c r="D39" t="s">
        <v>1527</v>
      </c>
      <c r="E39" t="s">
        <v>1528</v>
      </c>
      <c r="F39">
        <v>8081455</v>
      </c>
      <c r="G39" s="111">
        <v>45040</v>
      </c>
      <c r="H39" t="s">
        <v>4635</v>
      </c>
      <c r="I39" t="s">
        <v>255</v>
      </c>
      <c r="J39" t="s">
        <v>249</v>
      </c>
      <c r="K39" t="s">
        <v>250</v>
      </c>
      <c r="L39" t="s">
        <v>251</v>
      </c>
      <c r="M39" t="s">
        <v>3154</v>
      </c>
      <c r="N39" t="s">
        <v>3154</v>
      </c>
      <c r="O39" s="111">
        <v>45040</v>
      </c>
      <c r="P39" t="s">
        <v>252</v>
      </c>
      <c r="Q39" t="s">
        <v>253</v>
      </c>
      <c r="R39" s="111">
        <v>45041</v>
      </c>
      <c r="W39">
        <v>378.55</v>
      </c>
      <c r="X39">
        <v>8795.49</v>
      </c>
      <c r="Y39">
        <v>3507.57</v>
      </c>
      <c r="Z39">
        <f t="shared" si="0"/>
        <v>12681.609999999999</v>
      </c>
    </row>
    <row r="40" spans="1:26">
      <c r="A40" t="s">
        <v>3155</v>
      </c>
      <c r="B40">
        <v>9900269497</v>
      </c>
      <c r="C40" t="s">
        <v>2325</v>
      </c>
      <c r="D40" t="s">
        <v>1527</v>
      </c>
      <c r="E40" t="s">
        <v>1528</v>
      </c>
      <c r="F40">
        <v>12407676</v>
      </c>
      <c r="G40" s="111">
        <v>45042</v>
      </c>
      <c r="H40" t="s">
        <v>4637</v>
      </c>
      <c r="I40" t="s">
        <v>255</v>
      </c>
      <c r="J40" t="s">
        <v>249</v>
      </c>
      <c r="K40" t="s">
        <v>250</v>
      </c>
      <c r="L40" t="s">
        <v>251</v>
      </c>
      <c r="M40" t="s">
        <v>3154</v>
      </c>
      <c r="N40" t="s">
        <v>3154</v>
      </c>
      <c r="O40" s="111">
        <v>45042</v>
      </c>
      <c r="P40" t="s">
        <v>252</v>
      </c>
      <c r="Q40" t="s">
        <v>253</v>
      </c>
      <c r="R40" s="111">
        <v>45044</v>
      </c>
      <c r="W40">
        <v>446.7</v>
      </c>
      <c r="X40">
        <v>1465.8</v>
      </c>
      <c r="Y40">
        <v>745.77</v>
      </c>
      <c r="Z40">
        <f t="shared" si="0"/>
        <v>2658.27</v>
      </c>
    </row>
    <row r="41" spans="1:26">
      <c r="A41" t="s">
        <v>3155</v>
      </c>
      <c r="B41" t="s">
        <v>4258</v>
      </c>
      <c r="C41" t="s">
        <v>3844</v>
      </c>
      <c r="D41" t="s">
        <v>1691</v>
      </c>
      <c r="E41" t="s">
        <v>1528</v>
      </c>
      <c r="F41">
        <v>12326397</v>
      </c>
      <c r="G41" s="111">
        <v>45042</v>
      </c>
      <c r="H41" t="s">
        <v>4683</v>
      </c>
      <c r="I41" t="s">
        <v>255</v>
      </c>
      <c r="J41" t="s">
        <v>249</v>
      </c>
      <c r="K41" t="s">
        <v>250</v>
      </c>
      <c r="L41" t="s">
        <v>251</v>
      </c>
      <c r="M41" t="s">
        <v>3154</v>
      </c>
      <c r="N41" t="s">
        <v>3154</v>
      </c>
      <c r="O41" s="111">
        <v>45043</v>
      </c>
      <c r="P41" t="s">
        <v>252</v>
      </c>
      <c r="Q41" t="s">
        <v>253</v>
      </c>
      <c r="R41" s="111">
        <v>45044</v>
      </c>
      <c r="W41">
        <v>577</v>
      </c>
      <c r="X41">
        <v>4826.1899999999996</v>
      </c>
      <c r="Y41">
        <v>1681.7</v>
      </c>
      <c r="Z41">
        <f t="shared" si="0"/>
        <v>7084.8899999999994</v>
      </c>
    </row>
    <row r="42" spans="1:26">
      <c r="A42" t="s">
        <v>3155</v>
      </c>
      <c r="B42">
        <v>9900269497</v>
      </c>
      <c r="C42" t="s">
        <v>2325</v>
      </c>
      <c r="D42" t="s">
        <v>1527</v>
      </c>
      <c r="E42" t="s">
        <v>1528</v>
      </c>
      <c r="F42">
        <v>12400536</v>
      </c>
      <c r="G42" s="111">
        <v>45043</v>
      </c>
      <c r="H42" t="s">
        <v>4638</v>
      </c>
      <c r="I42" t="s">
        <v>255</v>
      </c>
      <c r="J42" t="s">
        <v>249</v>
      </c>
      <c r="K42" t="s">
        <v>250</v>
      </c>
      <c r="L42" t="s">
        <v>251</v>
      </c>
      <c r="M42" t="s">
        <v>3154</v>
      </c>
      <c r="N42" t="s">
        <v>3154</v>
      </c>
      <c r="O42" s="111">
        <v>45043</v>
      </c>
      <c r="P42" t="s">
        <v>252</v>
      </c>
      <c r="Q42" t="s">
        <v>253</v>
      </c>
      <c r="R42" s="111">
        <v>45044</v>
      </c>
      <c r="W42">
        <v>0</v>
      </c>
      <c r="X42">
        <v>507</v>
      </c>
      <c r="Y42">
        <v>740</v>
      </c>
      <c r="Z42">
        <f t="shared" si="0"/>
        <v>1247</v>
      </c>
    </row>
    <row r="43" spans="1:26">
      <c r="A43" t="s">
        <v>3155</v>
      </c>
      <c r="B43">
        <v>9900269497</v>
      </c>
      <c r="C43" t="s">
        <v>2325</v>
      </c>
      <c r="D43" t="s">
        <v>1527</v>
      </c>
      <c r="E43" t="s">
        <v>1528</v>
      </c>
      <c r="F43">
        <v>12416894</v>
      </c>
      <c r="G43" s="111">
        <v>45043</v>
      </c>
      <c r="H43" t="s">
        <v>4639</v>
      </c>
      <c r="I43" t="s">
        <v>255</v>
      </c>
      <c r="J43" t="s">
        <v>249</v>
      </c>
      <c r="K43" t="s">
        <v>250</v>
      </c>
      <c r="L43" t="s">
        <v>251</v>
      </c>
      <c r="M43" t="s">
        <v>3154</v>
      </c>
      <c r="N43" t="s">
        <v>3154</v>
      </c>
      <c r="O43" s="111">
        <v>45043</v>
      </c>
      <c r="P43" t="s">
        <v>252</v>
      </c>
      <c r="Q43" t="s">
        <v>253</v>
      </c>
      <c r="R43" s="111">
        <v>45044</v>
      </c>
      <c r="W43">
        <v>2348.1999999999998</v>
      </c>
      <c r="X43">
        <v>23858.22</v>
      </c>
      <c r="Y43">
        <v>21392.1</v>
      </c>
      <c r="Z43">
        <f t="shared" si="0"/>
        <v>47598.520000000004</v>
      </c>
    </row>
    <row r="44" spans="1:26">
      <c r="A44" t="s">
        <v>3155</v>
      </c>
      <c r="B44">
        <v>9900269497</v>
      </c>
      <c r="C44" t="s">
        <v>2325</v>
      </c>
      <c r="D44" t="s">
        <v>1527</v>
      </c>
      <c r="E44" t="s">
        <v>1528</v>
      </c>
      <c r="F44">
        <v>12422803</v>
      </c>
      <c r="G44" s="111">
        <v>45044</v>
      </c>
      <c r="H44" t="s">
        <v>4640</v>
      </c>
      <c r="I44" t="s">
        <v>255</v>
      </c>
      <c r="J44" t="s">
        <v>249</v>
      </c>
      <c r="K44" t="s">
        <v>250</v>
      </c>
      <c r="L44" t="s">
        <v>251</v>
      </c>
      <c r="M44" t="s">
        <v>3154</v>
      </c>
      <c r="N44" t="s">
        <v>3154</v>
      </c>
      <c r="O44" s="111">
        <v>45044</v>
      </c>
      <c r="P44" t="s">
        <v>252</v>
      </c>
      <c r="Q44" t="s">
        <v>253</v>
      </c>
      <c r="R44" s="111">
        <v>45048</v>
      </c>
      <c r="W44">
        <v>0</v>
      </c>
      <c r="X44">
        <v>5234.82</v>
      </c>
      <c r="Y44">
        <v>3223.9</v>
      </c>
      <c r="Z44">
        <f t="shared" si="0"/>
        <v>8458.7199999999993</v>
      </c>
    </row>
    <row r="45" spans="1:26">
      <c r="A45" t="s">
        <v>3155</v>
      </c>
      <c r="B45" t="s">
        <v>2211</v>
      </c>
      <c r="C45" t="s">
        <v>2212</v>
      </c>
      <c r="D45" t="s">
        <v>1527</v>
      </c>
      <c r="E45" t="s">
        <v>1528</v>
      </c>
      <c r="F45">
        <v>12423687</v>
      </c>
      <c r="G45" s="111">
        <v>45044</v>
      </c>
      <c r="H45" t="s">
        <v>4642</v>
      </c>
      <c r="I45" t="s">
        <v>255</v>
      </c>
      <c r="J45" t="s">
        <v>249</v>
      </c>
      <c r="K45" t="s">
        <v>250</v>
      </c>
      <c r="L45" t="s">
        <v>251</v>
      </c>
      <c r="M45" t="s">
        <v>3154</v>
      </c>
      <c r="N45" t="s">
        <v>3154</v>
      </c>
      <c r="O45" s="111">
        <v>45044</v>
      </c>
      <c r="P45" t="s">
        <v>252</v>
      </c>
      <c r="Q45" t="s">
        <v>253</v>
      </c>
      <c r="R45" s="111">
        <v>45048</v>
      </c>
      <c r="W45">
        <v>0</v>
      </c>
      <c r="X45">
        <v>3894.86</v>
      </c>
      <c r="Y45">
        <v>3513.38</v>
      </c>
      <c r="Z45">
        <f t="shared" si="0"/>
        <v>7408.24</v>
      </c>
    </row>
    <row r="46" spans="1:26">
      <c r="A46" t="s">
        <v>3155</v>
      </c>
      <c r="B46">
        <v>71439012458</v>
      </c>
      <c r="C46" t="s">
        <v>4134</v>
      </c>
      <c r="D46" t="s">
        <v>1527</v>
      </c>
      <c r="E46" t="s">
        <v>1528</v>
      </c>
      <c r="F46">
        <v>12432721</v>
      </c>
      <c r="G46" s="111">
        <v>45045</v>
      </c>
      <c r="H46" t="s">
        <v>4643</v>
      </c>
      <c r="I46" t="s">
        <v>255</v>
      </c>
      <c r="J46" t="s">
        <v>249</v>
      </c>
      <c r="K46" t="s">
        <v>250</v>
      </c>
      <c r="L46" t="s">
        <v>251</v>
      </c>
      <c r="M46" t="s">
        <v>3154</v>
      </c>
      <c r="N46" t="s">
        <v>3154</v>
      </c>
      <c r="O46" s="111">
        <v>45045</v>
      </c>
      <c r="P46" t="s">
        <v>252</v>
      </c>
      <c r="Q46" t="s">
        <v>253</v>
      </c>
      <c r="R46" s="111">
        <v>45048</v>
      </c>
      <c r="W46">
        <v>0</v>
      </c>
      <c r="X46">
        <v>4753.37</v>
      </c>
      <c r="Y46">
        <v>3665.24</v>
      </c>
      <c r="Z46">
        <f t="shared" si="0"/>
        <v>8418.61</v>
      </c>
    </row>
    <row r="47" spans="1:26">
      <c r="A47" t="s">
        <v>3155</v>
      </c>
      <c r="B47" t="s">
        <v>2211</v>
      </c>
      <c r="C47" t="s">
        <v>2212</v>
      </c>
      <c r="D47" t="s">
        <v>1527</v>
      </c>
      <c r="E47" t="s">
        <v>1528</v>
      </c>
      <c r="F47">
        <v>12363550</v>
      </c>
      <c r="G47" s="111">
        <v>45050</v>
      </c>
      <c r="H47" t="s">
        <v>5061</v>
      </c>
      <c r="I47" t="s">
        <v>255</v>
      </c>
      <c r="J47" t="s">
        <v>249</v>
      </c>
      <c r="K47" t="s">
        <v>250</v>
      </c>
      <c r="L47" t="s">
        <v>251</v>
      </c>
      <c r="M47" t="s">
        <v>3154</v>
      </c>
      <c r="N47" t="s">
        <v>3154</v>
      </c>
      <c r="O47" s="111">
        <v>45050</v>
      </c>
      <c r="P47" t="s">
        <v>252</v>
      </c>
      <c r="Q47" t="s">
        <v>253</v>
      </c>
      <c r="R47" s="111">
        <v>45054</v>
      </c>
      <c r="W47">
        <v>0</v>
      </c>
      <c r="X47">
        <v>7600</v>
      </c>
      <c r="Y47">
        <v>15313</v>
      </c>
      <c r="Z47">
        <f t="shared" si="0"/>
        <v>22913</v>
      </c>
    </row>
    <row r="48" spans="1:26">
      <c r="A48" t="s">
        <v>3155</v>
      </c>
      <c r="B48">
        <v>9900269497</v>
      </c>
      <c r="C48" t="s">
        <v>2325</v>
      </c>
      <c r="D48" t="s">
        <v>1527</v>
      </c>
      <c r="E48" t="s">
        <v>1528</v>
      </c>
      <c r="F48">
        <v>12451842</v>
      </c>
      <c r="G48" s="111">
        <v>45051</v>
      </c>
      <c r="H48" t="s">
        <v>5062</v>
      </c>
      <c r="I48" t="s">
        <v>255</v>
      </c>
      <c r="J48" t="s">
        <v>249</v>
      </c>
      <c r="K48" t="s">
        <v>250</v>
      </c>
      <c r="L48" t="s">
        <v>251</v>
      </c>
      <c r="M48" t="s">
        <v>3154</v>
      </c>
      <c r="N48" t="s">
        <v>3154</v>
      </c>
      <c r="O48" s="111">
        <v>45051</v>
      </c>
      <c r="P48" t="s">
        <v>252</v>
      </c>
      <c r="Q48" t="s">
        <v>253</v>
      </c>
      <c r="R48" s="111">
        <v>45055</v>
      </c>
      <c r="W48">
        <v>0</v>
      </c>
      <c r="X48">
        <v>2418.5100000000002</v>
      </c>
      <c r="Y48">
        <v>5318.5</v>
      </c>
      <c r="Z48">
        <f t="shared" si="0"/>
        <v>7737.01</v>
      </c>
    </row>
    <row r="49" spans="1:26">
      <c r="A49" t="s">
        <v>3155</v>
      </c>
      <c r="B49">
        <v>71439012458</v>
      </c>
      <c r="C49" t="s">
        <v>4134</v>
      </c>
      <c r="D49" t="s">
        <v>1527</v>
      </c>
      <c r="E49" t="s">
        <v>1528</v>
      </c>
      <c r="F49">
        <v>12451836</v>
      </c>
      <c r="G49" s="111">
        <v>45051</v>
      </c>
      <c r="H49" t="s">
        <v>5063</v>
      </c>
      <c r="I49" t="s">
        <v>255</v>
      </c>
      <c r="J49" t="s">
        <v>249</v>
      </c>
      <c r="K49" t="s">
        <v>250</v>
      </c>
      <c r="L49" t="s">
        <v>251</v>
      </c>
      <c r="M49" t="s">
        <v>3154</v>
      </c>
      <c r="N49" t="s">
        <v>3154</v>
      </c>
      <c r="O49" s="111">
        <v>45051</v>
      </c>
      <c r="P49" t="s">
        <v>252</v>
      </c>
      <c r="Q49" t="s">
        <v>253</v>
      </c>
      <c r="R49" s="111">
        <v>45055</v>
      </c>
      <c r="W49">
        <v>0</v>
      </c>
      <c r="X49">
        <v>84</v>
      </c>
      <c r="Y49">
        <v>1305.5</v>
      </c>
      <c r="Z49">
        <f t="shared" si="0"/>
        <v>1389.5</v>
      </c>
    </row>
    <row r="50" spans="1:26">
      <c r="A50" t="s">
        <v>3155</v>
      </c>
      <c r="B50">
        <v>88426360459</v>
      </c>
      <c r="C50" t="s">
        <v>5064</v>
      </c>
      <c r="D50" t="s">
        <v>1527</v>
      </c>
      <c r="E50" t="s">
        <v>1528</v>
      </c>
      <c r="F50">
        <v>12456486</v>
      </c>
      <c r="G50" s="111">
        <v>45052</v>
      </c>
      <c r="H50" t="s">
        <v>5065</v>
      </c>
      <c r="I50" t="s">
        <v>255</v>
      </c>
      <c r="J50" t="s">
        <v>249</v>
      </c>
      <c r="K50" t="s">
        <v>250</v>
      </c>
      <c r="L50" t="s">
        <v>251</v>
      </c>
      <c r="M50" t="s">
        <v>3154</v>
      </c>
      <c r="N50" t="s">
        <v>3154</v>
      </c>
      <c r="O50" s="111">
        <v>45052</v>
      </c>
      <c r="P50" t="s">
        <v>252</v>
      </c>
      <c r="Q50" t="s">
        <v>253</v>
      </c>
      <c r="R50" s="111">
        <v>45054</v>
      </c>
      <c r="W50">
        <v>0</v>
      </c>
      <c r="X50">
        <v>25</v>
      </c>
      <c r="Y50">
        <v>13</v>
      </c>
      <c r="Z50">
        <f t="shared" si="0"/>
        <v>38</v>
      </c>
    </row>
    <row r="51" spans="1:26">
      <c r="A51" t="s">
        <v>3155</v>
      </c>
      <c r="B51" t="s">
        <v>4258</v>
      </c>
      <c r="C51" t="s">
        <v>3844</v>
      </c>
      <c r="D51" t="s">
        <v>1691</v>
      </c>
      <c r="E51" t="s">
        <v>1528</v>
      </c>
      <c r="F51">
        <v>12457695</v>
      </c>
      <c r="G51" s="111">
        <v>45054</v>
      </c>
      <c r="H51" t="s">
        <v>5141</v>
      </c>
      <c r="I51" t="s">
        <v>255</v>
      </c>
      <c r="J51" t="s">
        <v>249</v>
      </c>
      <c r="K51" t="s">
        <v>250</v>
      </c>
      <c r="L51" t="s">
        <v>251</v>
      </c>
      <c r="M51" t="s">
        <v>3154</v>
      </c>
      <c r="N51" t="s">
        <v>3154</v>
      </c>
      <c r="O51" s="111">
        <v>45054</v>
      </c>
      <c r="P51" t="s">
        <v>252</v>
      </c>
      <c r="Q51" t="s">
        <v>253</v>
      </c>
      <c r="R51" s="111">
        <v>45054</v>
      </c>
      <c r="W51">
        <v>0</v>
      </c>
      <c r="X51">
        <v>2829.5</v>
      </c>
      <c r="Y51">
        <v>3924.3</v>
      </c>
      <c r="Z51">
        <f t="shared" si="0"/>
        <v>6753.8</v>
      </c>
    </row>
    <row r="52" spans="1:26">
      <c r="A52" t="s">
        <v>3155</v>
      </c>
      <c r="B52">
        <v>9900269497</v>
      </c>
      <c r="C52" t="s">
        <v>2325</v>
      </c>
      <c r="D52" t="s">
        <v>5198</v>
      </c>
      <c r="E52" t="s">
        <v>1528</v>
      </c>
      <c r="F52">
        <v>12468655</v>
      </c>
      <c r="G52" s="111">
        <v>45056</v>
      </c>
      <c r="H52" t="s">
        <v>5199</v>
      </c>
      <c r="I52" t="s">
        <v>255</v>
      </c>
      <c r="J52" t="s">
        <v>249</v>
      </c>
      <c r="K52" t="s">
        <v>250</v>
      </c>
      <c r="L52" t="s">
        <v>251</v>
      </c>
      <c r="M52" t="s">
        <v>3154</v>
      </c>
      <c r="N52" t="s">
        <v>3154</v>
      </c>
      <c r="O52" s="111">
        <v>45056</v>
      </c>
      <c r="P52" t="s">
        <v>252</v>
      </c>
      <c r="Q52" t="s">
        <v>253</v>
      </c>
      <c r="R52" s="111">
        <v>45064</v>
      </c>
      <c r="W52">
        <v>0</v>
      </c>
      <c r="X52">
        <v>0</v>
      </c>
      <c r="Y52">
        <v>1</v>
      </c>
      <c r="Z52">
        <f t="shared" si="0"/>
        <v>1</v>
      </c>
    </row>
    <row r="53" spans="1:26">
      <c r="A53" t="s">
        <v>3155</v>
      </c>
      <c r="B53">
        <v>9900269497</v>
      </c>
      <c r="C53" t="s">
        <v>2325</v>
      </c>
      <c r="D53" t="s">
        <v>2479</v>
      </c>
      <c r="E53" t="s">
        <v>1528</v>
      </c>
      <c r="F53">
        <v>12367581</v>
      </c>
      <c r="G53" s="111">
        <v>45056</v>
      </c>
      <c r="H53" t="s">
        <v>5210</v>
      </c>
      <c r="I53" t="s">
        <v>255</v>
      </c>
      <c r="J53" t="s">
        <v>249</v>
      </c>
      <c r="K53" t="s">
        <v>250</v>
      </c>
      <c r="L53" t="s">
        <v>251</v>
      </c>
      <c r="M53" t="s">
        <v>3154</v>
      </c>
      <c r="N53" t="s">
        <v>3154</v>
      </c>
      <c r="O53" s="111">
        <v>45056</v>
      </c>
      <c r="P53" t="s">
        <v>252</v>
      </c>
      <c r="Q53" t="s">
        <v>253</v>
      </c>
      <c r="R53" s="111">
        <v>45058</v>
      </c>
      <c r="W53">
        <v>0</v>
      </c>
      <c r="X53">
        <v>1</v>
      </c>
      <c r="Y53">
        <v>5500</v>
      </c>
      <c r="Z53">
        <f t="shared" si="0"/>
        <v>5501</v>
      </c>
    </row>
    <row r="54" spans="1:26">
      <c r="A54" t="s">
        <v>3155</v>
      </c>
      <c r="B54">
        <v>88426360459</v>
      </c>
      <c r="C54" t="s">
        <v>5064</v>
      </c>
      <c r="D54" t="s">
        <v>1527</v>
      </c>
      <c r="E54" t="s">
        <v>1528</v>
      </c>
      <c r="F54">
        <v>12473720</v>
      </c>
      <c r="G54" s="111">
        <v>45057</v>
      </c>
      <c r="H54" t="s">
        <v>5070</v>
      </c>
      <c r="I54" t="s">
        <v>255</v>
      </c>
      <c r="J54" t="s">
        <v>249</v>
      </c>
      <c r="K54" t="s">
        <v>250</v>
      </c>
      <c r="L54" t="s">
        <v>251</v>
      </c>
      <c r="M54" t="s">
        <v>3154</v>
      </c>
      <c r="N54" t="s">
        <v>3154</v>
      </c>
      <c r="O54" s="111">
        <v>45057</v>
      </c>
      <c r="P54" t="s">
        <v>252</v>
      </c>
      <c r="Q54" t="s">
        <v>253</v>
      </c>
      <c r="R54" s="111">
        <v>45058</v>
      </c>
      <c r="W54">
        <v>0</v>
      </c>
      <c r="X54">
        <v>448.3</v>
      </c>
      <c r="Y54">
        <v>641.5</v>
      </c>
      <c r="Z54">
        <f t="shared" si="0"/>
        <v>1089.8</v>
      </c>
    </row>
    <row r="55" spans="1:26">
      <c r="A55" t="s">
        <v>3155</v>
      </c>
      <c r="B55" t="s">
        <v>4245</v>
      </c>
      <c r="C55" t="s">
        <v>3293</v>
      </c>
      <c r="D55" t="s">
        <v>1691</v>
      </c>
      <c r="E55" t="s">
        <v>1528</v>
      </c>
      <c r="F55">
        <v>12473290</v>
      </c>
      <c r="G55" s="111">
        <v>45057</v>
      </c>
      <c r="H55" t="s">
        <v>5147</v>
      </c>
      <c r="I55" t="s">
        <v>255</v>
      </c>
      <c r="J55" t="s">
        <v>249</v>
      </c>
      <c r="K55" t="s">
        <v>250</v>
      </c>
      <c r="L55" t="s">
        <v>251</v>
      </c>
      <c r="M55" t="s">
        <v>3154</v>
      </c>
      <c r="N55" t="s">
        <v>3154</v>
      </c>
      <c r="O55" s="111">
        <v>45057</v>
      </c>
      <c r="P55" t="s">
        <v>252</v>
      </c>
      <c r="Q55" t="s">
        <v>253</v>
      </c>
      <c r="R55" s="111">
        <v>45058</v>
      </c>
      <c r="W55">
        <v>0</v>
      </c>
      <c r="X55">
        <v>489</v>
      </c>
      <c r="Y55">
        <v>1111</v>
      </c>
      <c r="Z55">
        <f t="shared" si="0"/>
        <v>1600</v>
      </c>
    </row>
    <row r="56" spans="1:26">
      <c r="A56" t="s">
        <v>3155</v>
      </c>
      <c r="B56" t="s">
        <v>5142</v>
      </c>
      <c r="C56" t="s">
        <v>5143</v>
      </c>
      <c r="D56" t="s">
        <v>1691</v>
      </c>
      <c r="E56" t="s">
        <v>1528</v>
      </c>
      <c r="F56">
        <v>12458070</v>
      </c>
      <c r="G56" s="111">
        <v>45057</v>
      </c>
      <c r="H56" t="s">
        <v>5148</v>
      </c>
      <c r="I56" t="s">
        <v>255</v>
      </c>
      <c r="J56" t="s">
        <v>249</v>
      </c>
      <c r="K56" t="s">
        <v>250</v>
      </c>
      <c r="L56" t="s">
        <v>251</v>
      </c>
      <c r="M56" t="s">
        <v>3154</v>
      </c>
      <c r="N56" t="s">
        <v>3154</v>
      </c>
      <c r="O56" s="111">
        <v>45057</v>
      </c>
      <c r="P56" t="s">
        <v>252</v>
      </c>
      <c r="Q56" t="s">
        <v>253</v>
      </c>
      <c r="R56" s="111">
        <v>45058</v>
      </c>
      <c r="W56">
        <v>0</v>
      </c>
      <c r="X56">
        <v>2</v>
      </c>
      <c r="Y56">
        <v>1710</v>
      </c>
      <c r="Z56">
        <f t="shared" si="0"/>
        <v>1712</v>
      </c>
    </row>
    <row r="57" spans="1:26">
      <c r="A57" t="s">
        <v>3155</v>
      </c>
      <c r="B57" t="s">
        <v>4245</v>
      </c>
      <c r="C57" t="s">
        <v>3293</v>
      </c>
      <c r="D57" t="s">
        <v>1691</v>
      </c>
      <c r="E57" t="s">
        <v>1528</v>
      </c>
      <c r="F57">
        <v>8418947</v>
      </c>
      <c r="G57" s="111">
        <v>45058</v>
      </c>
      <c r="H57" t="s">
        <v>5149</v>
      </c>
      <c r="I57" t="s">
        <v>255</v>
      </c>
      <c r="J57" t="s">
        <v>249</v>
      </c>
      <c r="K57" t="s">
        <v>250</v>
      </c>
      <c r="L57" t="s">
        <v>251</v>
      </c>
      <c r="M57" t="s">
        <v>3154</v>
      </c>
      <c r="N57" t="s">
        <v>3154</v>
      </c>
      <c r="O57" s="111">
        <v>45058</v>
      </c>
      <c r="P57" t="s">
        <v>252</v>
      </c>
      <c r="Q57" t="s">
        <v>253</v>
      </c>
      <c r="R57" s="111">
        <v>45061</v>
      </c>
      <c r="W57">
        <v>0</v>
      </c>
      <c r="X57">
        <v>300.89999999999998</v>
      </c>
      <c r="Y57">
        <v>652.9</v>
      </c>
      <c r="Z57">
        <f t="shared" si="0"/>
        <v>953.8</v>
      </c>
    </row>
    <row r="58" spans="1:26">
      <c r="A58" t="s">
        <v>3155</v>
      </c>
      <c r="B58" t="s">
        <v>2211</v>
      </c>
      <c r="C58" t="s">
        <v>2212</v>
      </c>
      <c r="D58" t="s">
        <v>1527</v>
      </c>
      <c r="E58" t="s">
        <v>1528</v>
      </c>
      <c r="F58">
        <v>12488996</v>
      </c>
      <c r="G58" s="111">
        <v>45062</v>
      </c>
      <c r="H58" t="s">
        <v>5073</v>
      </c>
      <c r="I58" t="s">
        <v>255</v>
      </c>
      <c r="J58" t="s">
        <v>249</v>
      </c>
      <c r="K58" t="s">
        <v>250</v>
      </c>
      <c r="L58" t="s">
        <v>251</v>
      </c>
      <c r="M58" t="s">
        <v>3154</v>
      </c>
      <c r="N58" t="s">
        <v>3154</v>
      </c>
      <c r="O58" s="111">
        <v>45062</v>
      </c>
      <c r="P58" t="s">
        <v>252</v>
      </c>
      <c r="Q58" t="s">
        <v>253</v>
      </c>
      <c r="R58" s="111">
        <v>45063</v>
      </c>
      <c r="W58">
        <v>0</v>
      </c>
      <c r="X58">
        <v>7647.77</v>
      </c>
      <c r="Y58">
        <v>14442.75</v>
      </c>
      <c r="Z58">
        <f t="shared" si="0"/>
        <v>22090.52</v>
      </c>
    </row>
    <row r="59" spans="1:26">
      <c r="A59" t="s">
        <v>3155</v>
      </c>
      <c r="B59" t="s">
        <v>5142</v>
      </c>
      <c r="C59" t="s">
        <v>5143</v>
      </c>
      <c r="D59" t="s">
        <v>1691</v>
      </c>
      <c r="E59" t="s">
        <v>1528</v>
      </c>
      <c r="F59">
        <v>12490869</v>
      </c>
      <c r="G59" s="111">
        <v>45062</v>
      </c>
      <c r="H59" t="s">
        <v>5154</v>
      </c>
      <c r="I59" t="s">
        <v>255</v>
      </c>
      <c r="J59" t="s">
        <v>249</v>
      </c>
      <c r="K59" t="s">
        <v>250</v>
      </c>
      <c r="L59" t="s">
        <v>251</v>
      </c>
      <c r="M59" t="s">
        <v>3154</v>
      </c>
      <c r="N59" t="s">
        <v>3154</v>
      </c>
      <c r="O59" s="111">
        <v>45062</v>
      </c>
      <c r="P59" t="s">
        <v>252</v>
      </c>
      <c r="Q59" t="s">
        <v>253</v>
      </c>
      <c r="R59" s="111">
        <v>45063</v>
      </c>
      <c r="W59">
        <v>0</v>
      </c>
      <c r="X59">
        <v>2616.1999999999998</v>
      </c>
      <c r="Y59">
        <v>6814</v>
      </c>
      <c r="Z59">
        <f t="shared" si="0"/>
        <v>9430.2000000000007</v>
      </c>
    </row>
    <row r="60" spans="1:26">
      <c r="A60" t="s">
        <v>3155</v>
      </c>
      <c r="B60" t="s">
        <v>4245</v>
      </c>
      <c r="C60" t="s">
        <v>3293</v>
      </c>
      <c r="D60" t="s">
        <v>1691</v>
      </c>
      <c r="E60" t="s">
        <v>1528</v>
      </c>
      <c r="F60">
        <v>12468712</v>
      </c>
      <c r="G60" s="111">
        <v>45063</v>
      </c>
      <c r="H60" t="s">
        <v>5155</v>
      </c>
      <c r="I60" t="s">
        <v>255</v>
      </c>
      <c r="J60" t="s">
        <v>249</v>
      </c>
      <c r="K60" t="s">
        <v>250</v>
      </c>
      <c r="L60" t="s">
        <v>251</v>
      </c>
      <c r="M60" t="s">
        <v>3154</v>
      </c>
      <c r="N60" t="s">
        <v>3154</v>
      </c>
      <c r="O60" s="111">
        <v>45065</v>
      </c>
      <c r="P60" t="s">
        <v>252</v>
      </c>
      <c r="Q60" t="s">
        <v>253</v>
      </c>
      <c r="R60" s="111">
        <v>45068</v>
      </c>
      <c r="W60">
        <v>0</v>
      </c>
      <c r="X60">
        <v>2</v>
      </c>
      <c r="Y60">
        <v>4487.2</v>
      </c>
      <c r="Z60">
        <f t="shared" si="0"/>
        <v>4489.2</v>
      </c>
    </row>
    <row r="61" spans="1:26">
      <c r="A61" t="s">
        <v>3155</v>
      </c>
      <c r="B61">
        <v>9900269497</v>
      </c>
      <c r="C61" t="s">
        <v>2325</v>
      </c>
      <c r="D61" t="s">
        <v>1527</v>
      </c>
      <c r="E61" t="s">
        <v>1528</v>
      </c>
      <c r="F61">
        <v>12500446</v>
      </c>
      <c r="G61" s="111">
        <v>45064</v>
      </c>
      <c r="H61" t="s">
        <v>5076</v>
      </c>
      <c r="I61" t="s">
        <v>255</v>
      </c>
      <c r="J61" t="s">
        <v>249</v>
      </c>
      <c r="K61" t="s">
        <v>250</v>
      </c>
      <c r="L61" t="s">
        <v>251</v>
      </c>
      <c r="M61" t="s">
        <v>3154</v>
      </c>
      <c r="N61" t="s">
        <v>3154</v>
      </c>
      <c r="O61" s="111">
        <v>45064</v>
      </c>
      <c r="P61" t="s">
        <v>252</v>
      </c>
      <c r="Q61" t="s">
        <v>253</v>
      </c>
      <c r="R61" s="111">
        <v>45072</v>
      </c>
      <c r="W61">
        <v>0</v>
      </c>
      <c r="X61">
        <v>382</v>
      </c>
      <c r="Y61">
        <v>886</v>
      </c>
      <c r="Z61">
        <f t="shared" si="0"/>
        <v>1268</v>
      </c>
    </row>
    <row r="62" spans="1:26">
      <c r="A62" t="s">
        <v>3155</v>
      </c>
      <c r="B62">
        <v>71439012458</v>
      </c>
      <c r="C62" t="s">
        <v>4134</v>
      </c>
      <c r="D62" t="s">
        <v>1527</v>
      </c>
      <c r="E62" t="s">
        <v>1528</v>
      </c>
      <c r="F62">
        <v>12501894</v>
      </c>
      <c r="G62" s="111">
        <v>45064</v>
      </c>
      <c r="H62" t="s">
        <v>5078</v>
      </c>
      <c r="I62" t="s">
        <v>255</v>
      </c>
      <c r="J62" t="s">
        <v>249</v>
      </c>
      <c r="K62" t="s">
        <v>250</v>
      </c>
      <c r="L62" t="s">
        <v>251</v>
      </c>
      <c r="M62" t="s">
        <v>3154</v>
      </c>
      <c r="N62" t="s">
        <v>3154</v>
      </c>
      <c r="O62" s="111">
        <v>45064</v>
      </c>
      <c r="P62" t="s">
        <v>252</v>
      </c>
      <c r="Q62" t="s">
        <v>253</v>
      </c>
      <c r="R62" s="111">
        <v>45065</v>
      </c>
      <c r="W62">
        <v>0</v>
      </c>
      <c r="X62">
        <v>4010.32</v>
      </c>
      <c r="Y62">
        <v>1013.2</v>
      </c>
      <c r="Z62">
        <f t="shared" si="0"/>
        <v>5023.5200000000004</v>
      </c>
    </row>
    <row r="63" spans="1:26">
      <c r="A63" t="s">
        <v>3155</v>
      </c>
      <c r="B63" t="s">
        <v>4971</v>
      </c>
      <c r="C63" t="s">
        <v>4972</v>
      </c>
      <c r="D63" t="s">
        <v>1691</v>
      </c>
      <c r="E63" t="s">
        <v>1528</v>
      </c>
      <c r="F63">
        <v>12500610</v>
      </c>
      <c r="G63" s="111">
        <v>45064</v>
      </c>
      <c r="H63" t="s">
        <v>5156</v>
      </c>
      <c r="I63" t="s">
        <v>255</v>
      </c>
      <c r="J63" t="s">
        <v>249</v>
      </c>
      <c r="K63" t="s">
        <v>250</v>
      </c>
      <c r="L63" t="s">
        <v>251</v>
      </c>
      <c r="M63" t="s">
        <v>3154</v>
      </c>
      <c r="N63" t="s">
        <v>3154</v>
      </c>
      <c r="O63" s="111">
        <v>45066</v>
      </c>
      <c r="P63" t="s">
        <v>252</v>
      </c>
      <c r="Q63" t="s">
        <v>253</v>
      </c>
      <c r="R63" s="111">
        <v>45068</v>
      </c>
      <c r="W63">
        <v>0</v>
      </c>
      <c r="X63">
        <v>429.5</v>
      </c>
      <c r="Y63">
        <v>1950.7</v>
      </c>
      <c r="Z63">
        <f t="shared" si="0"/>
        <v>2380.1999999999998</v>
      </c>
    </row>
    <row r="64" spans="1:26">
      <c r="A64" t="s">
        <v>3155</v>
      </c>
      <c r="B64" t="s">
        <v>5142</v>
      </c>
      <c r="C64" t="s">
        <v>5143</v>
      </c>
      <c r="D64" t="s">
        <v>1691</v>
      </c>
      <c r="E64" t="s">
        <v>1528</v>
      </c>
      <c r="F64">
        <v>12507243</v>
      </c>
      <c r="G64" s="111">
        <v>45065</v>
      </c>
      <c r="H64" t="s">
        <v>5162</v>
      </c>
      <c r="I64" t="s">
        <v>255</v>
      </c>
      <c r="J64" t="s">
        <v>249</v>
      </c>
      <c r="K64" t="s">
        <v>250</v>
      </c>
      <c r="L64" t="s">
        <v>251</v>
      </c>
      <c r="M64" t="s">
        <v>3154</v>
      </c>
      <c r="N64" t="s">
        <v>3154</v>
      </c>
      <c r="O64" s="111">
        <v>45065</v>
      </c>
      <c r="P64" t="s">
        <v>252</v>
      </c>
      <c r="Q64" t="s">
        <v>253</v>
      </c>
      <c r="R64" s="111">
        <v>45068</v>
      </c>
      <c r="W64">
        <v>0</v>
      </c>
      <c r="X64">
        <v>3</v>
      </c>
      <c r="Y64">
        <v>4085.5</v>
      </c>
      <c r="Z64">
        <f t="shared" si="0"/>
        <v>4088.5</v>
      </c>
    </row>
    <row r="65" spans="1:26">
      <c r="A65" t="s">
        <v>3155</v>
      </c>
      <c r="B65" t="s">
        <v>4971</v>
      </c>
      <c r="C65" t="s">
        <v>4972</v>
      </c>
      <c r="D65" t="s">
        <v>1691</v>
      </c>
      <c r="E65" t="s">
        <v>1528</v>
      </c>
      <c r="F65">
        <v>12511812</v>
      </c>
      <c r="G65" s="111">
        <v>45066</v>
      </c>
      <c r="H65" t="s">
        <v>5163</v>
      </c>
      <c r="I65" t="s">
        <v>255</v>
      </c>
      <c r="J65" t="s">
        <v>249</v>
      </c>
      <c r="K65" t="s">
        <v>250</v>
      </c>
      <c r="L65" t="s">
        <v>251</v>
      </c>
      <c r="M65" t="s">
        <v>3154</v>
      </c>
      <c r="N65" t="s">
        <v>3154</v>
      </c>
      <c r="O65" s="111">
        <v>45066</v>
      </c>
      <c r="P65" t="s">
        <v>252</v>
      </c>
      <c r="Q65" t="s">
        <v>253</v>
      </c>
      <c r="R65" s="111">
        <v>45068</v>
      </c>
      <c r="W65">
        <v>0</v>
      </c>
      <c r="X65">
        <v>1</v>
      </c>
      <c r="Y65">
        <v>740</v>
      </c>
      <c r="Z65">
        <f t="shared" si="0"/>
        <v>741</v>
      </c>
    </row>
    <row r="66" spans="1:26">
      <c r="A66" t="s">
        <v>3155</v>
      </c>
      <c r="B66" t="s">
        <v>5158</v>
      </c>
      <c r="C66" t="s">
        <v>5159</v>
      </c>
      <c r="D66" t="s">
        <v>1691</v>
      </c>
      <c r="E66" t="s">
        <v>1528</v>
      </c>
      <c r="F66">
        <v>12511834</v>
      </c>
      <c r="G66" s="111">
        <v>45066</v>
      </c>
      <c r="H66" t="s">
        <v>5165</v>
      </c>
      <c r="I66" t="s">
        <v>255</v>
      </c>
      <c r="J66" t="s">
        <v>249</v>
      </c>
      <c r="K66" t="s">
        <v>250</v>
      </c>
      <c r="L66" t="s">
        <v>251</v>
      </c>
      <c r="M66" t="s">
        <v>3154</v>
      </c>
      <c r="N66" t="s">
        <v>3154</v>
      </c>
      <c r="O66" s="111">
        <v>45066</v>
      </c>
      <c r="P66" t="s">
        <v>252</v>
      </c>
      <c r="Q66" t="s">
        <v>253</v>
      </c>
      <c r="R66" s="111">
        <v>45068</v>
      </c>
      <c r="W66">
        <v>0</v>
      </c>
      <c r="X66">
        <v>5</v>
      </c>
      <c r="Y66">
        <v>1159.8</v>
      </c>
      <c r="Z66">
        <f t="shared" si="0"/>
        <v>1164.8</v>
      </c>
    </row>
    <row r="67" spans="1:26">
      <c r="A67" t="s">
        <v>3155</v>
      </c>
      <c r="B67">
        <v>9900269497</v>
      </c>
      <c r="C67" t="s">
        <v>2325</v>
      </c>
      <c r="D67" t="s">
        <v>1527</v>
      </c>
      <c r="E67" t="s">
        <v>1528</v>
      </c>
      <c r="F67">
        <v>12514239</v>
      </c>
      <c r="G67" s="111">
        <v>45068</v>
      </c>
      <c r="H67" t="s">
        <v>5083</v>
      </c>
      <c r="I67" t="s">
        <v>255</v>
      </c>
      <c r="J67" t="s">
        <v>249</v>
      </c>
      <c r="K67" t="s">
        <v>250</v>
      </c>
      <c r="L67" t="s">
        <v>251</v>
      </c>
      <c r="M67" t="s">
        <v>3154</v>
      </c>
      <c r="N67" t="s">
        <v>3154</v>
      </c>
      <c r="O67" s="111">
        <v>45068</v>
      </c>
      <c r="P67" t="s">
        <v>252</v>
      </c>
      <c r="Q67" t="s">
        <v>253</v>
      </c>
      <c r="R67" s="111">
        <v>45069</v>
      </c>
      <c r="W67">
        <v>0</v>
      </c>
      <c r="X67">
        <v>0</v>
      </c>
      <c r="Y67">
        <v>230</v>
      </c>
      <c r="Z67">
        <f t="shared" ref="Z67:Z130" si="1">SUM(W67:Y67)</f>
        <v>230</v>
      </c>
    </row>
    <row r="68" spans="1:26">
      <c r="A68" t="s">
        <v>3155</v>
      </c>
      <c r="B68" t="s">
        <v>4971</v>
      </c>
      <c r="C68" t="s">
        <v>4972</v>
      </c>
      <c r="D68" t="s">
        <v>1691</v>
      </c>
      <c r="E68" t="s">
        <v>1528</v>
      </c>
      <c r="F68">
        <v>12514809</v>
      </c>
      <c r="G68" s="111">
        <v>45068</v>
      </c>
      <c r="H68" t="s">
        <v>5167</v>
      </c>
      <c r="I68" t="s">
        <v>255</v>
      </c>
      <c r="J68" t="s">
        <v>249</v>
      </c>
      <c r="K68" t="s">
        <v>250</v>
      </c>
      <c r="L68" t="s">
        <v>251</v>
      </c>
      <c r="M68" t="s">
        <v>3154</v>
      </c>
      <c r="N68" t="s">
        <v>3154</v>
      </c>
      <c r="O68" s="111">
        <v>45068</v>
      </c>
      <c r="P68" t="s">
        <v>252</v>
      </c>
      <c r="Q68" t="s">
        <v>253</v>
      </c>
      <c r="R68" s="111">
        <v>45069</v>
      </c>
      <c r="W68">
        <v>0</v>
      </c>
      <c r="X68">
        <v>452</v>
      </c>
      <c r="Y68">
        <v>175</v>
      </c>
      <c r="Z68">
        <f t="shared" si="1"/>
        <v>627</v>
      </c>
    </row>
    <row r="69" spans="1:26">
      <c r="A69" t="s">
        <v>3155</v>
      </c>
      <c r="B69">
        <v>88426360459</v>
      </c>
      <c r="C69" t="s">
        <v>5064</v>
      </c>
      <c r="D69" t="s">
        <v>4766</v>
      </c>
      <c r="E69" t="s">
        <v>1528</v>
      </c>
      <c r="F69">
        <v>12519693</v>
      </c>
      <c r="G69" s="111">
        <v>45069</v>
      </c>
      <c r="H69" t="s">
        <v>5137</v>
      </c>
      <c r="I69" t="s">
        <v>255</v>
      </c>
      <c r="J69" t="s">
        <v>249</v>
      </c>
      <c r="K69" t="s">
        <v>250</v>
      </c>
      <c r="L69" t="s">
        <v>251</v>
      </c>
      <c r="M69" t="s">
        <v>3154</v>
      </c>
      <c r="N69" t="s">
        <v>3154</v>
      </c>
      <c r="O69" s="111">
        <v>45069</v>
      </c>
      <c r="P69" t="s">
        <v>252</v>
      </c>
      <c r="Q69" t="s">
        <v>253</v>
      </c>
      <c r="R69" s="111">
        <v>45076</v>
      </c>
      <c r="W69">
        <v>0</v>
      </c>
      <c r="X69">
        <v>150</v>
      </c>
      <c r="Y69">
        <v>316</v>
      </c>
      <c r="Z69">
        <f t="shared" si="1"/>
        <v>466</v>
      </c>
    </row>
    <row r="70" spans="1:26">
      <c r="A70" t="s">
        <v>3155</v>
      </c>
      <c r="B70">
        <v>71439012458</v>
      </c>
      <c r="C70" t="s">
        <v>4134</v>
      </c>
      <c r="D70" t="s">
        <v>4766</v>
      </c>
      <c r="E70" t="s">
        <v>1528</v>
      </c>
      <c r="F70">
        <v>12519955</v>
      </c>
      <c r="G70" s="111">
        <v>45069</v>
      </c>
      <c r="H70" t="s">
        <v>5138</v>
      </c>
      <c r="I70" t="s">
        <v>255</v>
      </c>
      <c r="J70" t="s">
        <v>249</v>
      </c>
      <c r="K70" t="s">
        <v>250</v>
      </c>
      <c r="L70" t="s">
        <v>251</v>
      </c>
      <c r="M70" t="s">
        <v>3154</v>
      </c>
      <c r="N70" t="s">
        <v>3154</v>
      </c>
      <c r="O70" s="111">
        <v>45069</v>
      </c>
      <c r="P70" t="s">
        <v>252</v>
      </c>
      <c r="Q70" t="s">
        <v>253</v>
      </c>
      <c r="R70" s="111">
        <v>45076</v>
      </c>
      <c r="W70">
        <v>0</v>
      </c>
      <c r="X70">
        <v>0</v>
      </c>
      <c r="Y70">
        <v>303</v>
      </c>
      <c r="Z70">
        <f t="shared" si="1"/>
        <v>303</v>
      </c>
    </row>
    <row r="71" spans="1:26">
      <c r="A71" t="s">
        <v>3155</v>
      </c>
      <c r="B71" t="s">
        <v>2211</v>
      </c>
      <c r="C71" t="s">
        <v>2212</v>
      </c>
      <c r="D71" t="s">
        <v>4766</v>
      </c>
      <c r="E71" t="s">
        <v>1528</v>
      </c>
      <c r="F71">
        <v>12520304</v>
      </c>
      <c r="G71" s="111">
        <v>45069</v>
      </c>
      <c r="H71" t="s">
        <v>5139</v>
      </c>
      <c r="I71" t="s">
        <v>255</v>
      </c>
      <c r="J71" t="s">
        <v>249</v>
      </c>
      <c r="K71" t="s">
        <v>250</v>
      </c>
      <c r="L71" t="s">
        <v>251</v>
      </c>
      <c r="M71" t="s">
        <v>3154</v>
      </c>
      <c r="N71" t="s">
        <v>3154</v>
      </c>
      <c r="O71" s="111">
        <v>45069</v>
      </c>
      <c r="P71" t="s">
        <v>252</v>
      </c>
      <c r="Q71" t="s">
        <v>253</v>
      </c>
      <c r="R71" s="111">
        <v>45076</v>
      </c>
      <c r="W71">
        <v>0</v>
      </c>
      <c r="X71">
        <v>396.45</v>
      </c>
      <c r="Y71">
        <v>8719.85</v>
      </c>
      <c r="Z71">
        <f t="shared" si="1"/>
        <v>9116.3000000000011</v>
      </c>
    </row>
    <row r="72" spans="1:26">
      <c r="A72" t="s">
        <v>3155</v>
      </c>
      <c r="B72" t="s">
        <v>4971</v>
      </c>
      <c r="C72" t="s">
        <v>4972</v>
      </c>
      <c r="D72" t="s">
        <v>1691</v>
      </c>
      <c r="E72" t="s">
        <v>1528</v>
      </c>
      <c r="F72">
        <v>12501538</v>
      </c>
      <c r="G72" s="111">
        <v>45065</v>
      </c>
      <c r="H72" t="s">
        <v>5157</v>
      </c>
      <c r="I72" t="s">
        <v>255</v>
      </c>
      <c r="J72" t="s">
        <v>249</v>
      </c>
      <c r="K72" t="s">
        <v>250</v>
      </c>
      <c r="L72" t="s">
        <v>251</v>
      </c>
      <c r="M72" t="s">
        <v>3154</v>
      </c>
      <c r="N72" t="s">
        <v>3154</v>
      </c>
      <c r="O72" s="111">
        <v>45069</v>
      </c>
      <c r="P72" t="s">
        <v>252</v>
      </c>
      <c r="Q72" t="s">
        <v>253</v>
      </c>
      <c r="R72" s="111">
        <v>45069</v>
      </c>
      <c r="W72">
        <v>0</v>
      </c>
      <c r="X72">
        <v>5477</v>
      </c>
      <c r="Y72">
        <v>2661</v>
      </c>
      <c r="Z72">
        <f t="shared" si="1"/>
        <v>8138</v>
      </c>
    </row>
    <row r="73" spans="1:26">
      <c r="A73" t="s">
        <v>3155</v>
      </c>
      <c r="B73" t="s">
        <v>5142</v>
      </c>
      <c r="C73" t="s">
        <v>5143</v>
      </c>
      <c r="D73" t="s">
        <v>3914</v>
      </c>
      <c r="E73" t="s">
        <v>1528</v>
      </c>
      <c r="F73">
        <v>12518988</v>
      </c>
      <c r="G73" s="111">
        <v>45069</v>
      </c>
      <c r="H73" t="s">
        <v>5204</v>
      </c>
      <c r="I73" t="s">
        <v>255</v>
      </c>
      <c r="J73" t="s">
        <v>249</v>
      </c>
      <c r="K73" t="s">
        <v>250</v>
      </c>
      <c r="L73" t="s">
        <v>251</v>
      </c>
      <c r="M73" t="s">
        <v>3154</v>
      </c>
      <c r="N73" t="s">
        <v>3154</v>
      </c>
      <c r="O73" s="111">
        <v>45069</v>
      </c>
      <c r="P73" t="s">
        <v>252</v>
      </c>
      <c r="Q73" t="s">
        <v>253</v>
      </c>
      <c r="R73" s="111">
        <v>45070</v>
      </c>
      <c r="W73">
        <v>0</v>
      </c>
      <c r="X73">
        <v>0</v>
      </c>
      <c r="Y73">
        <v>480</v>
      </c>
      <c r="Z73">
        <f t="shared" si="1"/>
        <v>480</v>
      </c>
    </row>
    <row r="74" spans="1:26">
      <c r="A74" t="s">
        <v>3155</v>
      </c>
      <c r="B74" t="s">
        <v>5142</v>
      </c>
      <c r="C74" t="s">
        <v>5143</v>
      </c>
      <c r="D74" t="s">
        <v>1691</v>
      </c>
      <c r="E74" t="s">
        <v>1528</v>
      </c>
      <c r="F74">
        <v>12526361</v>
      </c>
      <c r="G74" s="111">
        <v>45070</v>
      </c>
      <c r="H74" t="s">
        <v>5168</v>
      </c>
      <c r="I74" t="s">
        <v>255</v>
      </c>
      <c r="J74" t="s">
        <v>249</v>
      </c>
      <c r="K74" t="s">
        <v>250</v>
      </c>
      <c r="L74" t="s">
        <v>251</v>
      </c>
      <c r="M74" t="s">
        <v>3154</v>
      </c>
      <c r="N74" t="s">
        <v>3154</v>
      </c>
      <c r="O74" s="111">
        <v>45070</v>
      </c>
      <c r="P74" t="s">
        <v>252</v>
      </c>
      <c r="Q74" t="s">
        <v>253</v>
      </c>
      <c r="R74" s="111">
        <v>45071</v>
      </c>
      <c r="W74">
        <v>0</v>
      </c>
      <c r="X74">
        <v>3501</v>
      </c>
      <c r="Y74">
        <v>3828.5</v>
      </c>
      <c r="Z74">
        <f t="shared" si="1"/>
        <v>7329.5</v>
      </c>
    </row>
    <row r="75" spans="1:26">
      <c r="A75" t="s">
        <v>3155</v>
      </c>
      <c r="B75" t="s">
        <v>4245</v>
      </c>
      <c r="C75" t="s">
        <v>3293</v>
      </c>
      <c r="D75" t="s">
        <v>3914</v>
      </c>
      <c r="E75" t="s">
        <v>1528</v>
      </c>
      <c r="F75">
        <v>12519827</v>
      </c>
      <c r="G75" s="111">
        <v>45070</v>
      </c>
      <c r="H75" t="s">
        <v>5205</v>
      </c>
      <c r="I75" t="s">
        <v>255</v>
      </c>
      <c r="J75" t="s">
        <v>249</v>
      </c>
      <c r="K75" t="s">
        <v>250</v>
      </c>
      <c r="L75" t="s">
        <v>251</v>
      </c>
      <c r="M75" t="s">
        <v>3154</v>
      </c>
      <c r="N75" t="s">
        <v>3154</v>
      </c>
      <c r="O75" s="111">
        <v>45070</v>
      </c>
      <c r="P75" t="s">
        <v>252</v>
      </c>
      <c r="Q75" t="s">
        <v>253</v>
      </c>
      <c r="R75" s="111">
        <v>45070</v>
      </c>
      <c r="W75">
        <v>0</v>
      </c>
      <c r="X75">
        <v>293</v>
      </c>
      <c r="Y75">
        <v>12576.69</v>
      </c>
      <c r="Z75">
        <f t="shared" si="1"/>
        <v>12869.69</v>
      </c>
    </row>
    <row r="76" spans="1:26">
      <c r="A76" t="s">
        <v>3155</v>
      </c>
      <c r="B76" t="s">
        <v>4971</v>
      </c>
      <c r="C76" t="s">
        <v>4972</v>
      </c>
      <c r="D76" t="s">
        <v>3914</v>
      </c>
      <c r="E76" t="s">
        <v>1528</v>
      </c>
      <c r="F76">
        <v>12525591</v>
      </c>
      <c r="G76" s="111">
        <v>45070</v>
      </c>
      <c r="H76" t="s">
        <v>5206</v>
      </c>
      <c r="I76" t="s">
        <v>255</v>
      </c>
      <c r="J76" t="s">
        <v>249</v>
      </c>
      <c r="K76" t="s">
        <v>250</v>
      </c>
      <c r="L76" t="s">
        <v>251</v>
      </c>
      <c r="M76" t="s">
        <v>3154</v>
      </c>
      <c r="N76" t="s">
        <v>3154</v>
      </c>
      <c r="O76" s="111">
        <v>45070</v>
      </c>
      <c r="P76" t="s">
        <v>252</v>
      </c>
      <c r="Q76" t="s">
        <v>253</v>
      </c>
      <c r="R76" s="111">
        <v>45071</v>
      </c>
      <c r="W76">
        <v>0</v>
      </c>
      <c r="X76">
        <v>1002</v>
      </c>
      <c r="Y76">
        <v>6623.5</v>
      </c>
      <c r="Z76">
        <f t="shared" si="1"/>
        <v>7625.5</v>
      </c>
    </row>
    <row r="77" spans="1:26">
      <c r="A77" t="s">
        <v>3155</v>
      </c>
      <c r="B77" t="s">
        <v>4971</v>
      </c>
      <c r="C77" t="s">
        <v>4972</v>
      </c>
      <c r="D77" t="s">
        <v>1691</v>
      </c>
      <c r="E77" t="s">
        <v>1528</v>
      </c>
      <c r="F77">
        <v>12530862</v>
      </c>
      <c r="G77" s="111">
        <v>45071</v>
      </c>
      <c r="H77" t="s">
        <v>5170</v>
      </c>
      <c r="I77" t="s">
        <v>255</v>
      </c>
      <c r="J77" t="s">
        <v>249</v>
      </c>
      <c r="K77" t="s">
        <v>250</v>
      </c>
      <c r="L77" t="s">
        <v>251</v>
      </c>
      <c r="M77" t="s">
        <v>3154</v>
      </c>
      <c r="N77" t="s">
        <v>3154</v>
      </c>
      <c r="O77" s="111">
        <v>45071</v>
      </c>
      <c r="P77" t="s">
        <v>252</v>
      </c>
      <c r="Q77" t="s">
        <v>253</v>
      </c>
      <c r="R77" s="111">
        <v>45071</v>
      </c>
      <c r="W77">
        <v>0</v>
      </c>
      <c r="X77">
        <v>319</v>
      </c>
      <c r="Y77">
        <v>1676.5</v>
      </c>
      <c r="Z77">
        <f t="shared" si="1"/>
        <v>1995.5</v>
      </c>
    </row>
    <row r="78" spans="1:26">
      <c r="A78" t="s">
        <v>3155</v>
      </c>
      <c r="B78" t="s">
        <v>4245</v>
      </c>
      <c r="C78" t="s">
        <v>3293</v>
      </c>
      <c r="D78" t="s">
        <v>3914</v>
      </c>
      <c r="E78" t="s">
        <v>1528</v>
      </c>
      <c r="F78">
        <v>12518880</v>
      </c>
      <c r="G78" s="111">
        <v>45071</v>
      </c>
      <c r="H78" t="s">
        <v>5207</v>
      </c>
      <c r="I78" t="s">
        <v>255</v>
      </c>
      <c r="J78" t="s">
        <v>249</v>
      </c>
      <c r="K78" t="s">
        <v>250</v>
      </c>
      <c r="L78" t="s">
        <v>251</v>
      </c>
      <c r="M78" t="s">
        <v>3154</v>
      </c>
      <c r="N78" t="s">
        <v>3154</v>
      </c>
      <c r="O78" s="111">
        <v>45072</v>
      </c>
      <c r="P78" t="s">
        <v>252</v>
      </c>
      <c r="Q78" t="s">
        <v>253</v>
      </c>
      <c r="R78" s="111">
        <v>45075</v>
      </c>
      <c r="W78">
        <v>0</v>
      </c>
      <c r="X78">
        <v>307.5</v>
      </c>
      <c r="Y78">
        <v>1434</v>
      </c>
      <c r="Z78">
        <f t="shared" si="1"/>
        <v>1741.5</v>
      </c>
    </row>
    <row r="79" spans="1:26">
      <c r="A79" t="s">
        <v>3155</v>
      </c>
      <c r="B79" t="s">
        <v>4245</v>
      </c>
      <c r="C79" t="s">
        <v>3293</v>
      </c>
      <c r="D79" t="s">
        <v>3914</v>
      </c>
      <c r="E79" t="s">
        <v>1528</v>
      </c>
      <c r="F79">
        <v>12378745</v>
      </c>
      <c r="G79" s="111">
        <v>45071</v>
      </c>
      <c r="H79" t="s">
        <v>5208</v>
      </c>
      <c r="I79" t="s">
        <v>255</v>
      </c>
      <c r="J79" t="s">
        <v>249</v>
      </c>
      <c r="K79" t="s">
        <v>250</v>
      </c>
      <c r="L79" t="s">
        <v>251</v>
      </c>
      <c r="M79" t="s">
        <v>3154</v>
      </c>
      <c r="N79" t="s">
        <v>3154</v>
      </c>
      <c r="O79" s="111">
        <v>45072</v>
      </c>
      <c r="P79" t="s">
        <v>252</v>
      </c>
      <c r="Q79" t="s">
        <v>253</v>
      </c>
      <c r="R79" s="111">
        <v>45075</v>
      </c>
      <c r="W79">
        <v>0</v>
      </c>
      <c r="X79">
        <v>238</v>
      </c>
      <c r="Y79">
        <v>3252</v>
      </c>
      <c r="Z79">
        <f t="shared" si="1"/>
        <v>3490</v>
      </c>
    </row>
    <row r="80" spans="1:26">
      <c r="A80" t="s">
        <v>3155</v>
      </c>
      <c r="B80" t="s">
        <v>2211</v>
      </c>
      <c r="C80" t="s">
        <v>2212</v>
      </c>
      <c r="D80" t="s">
        <v>1527</v>
      </c>
      <c r="E80" t="s">
        <v>1528</v>
      </c>
      <c r="F80">
        <v>11905155</v>
      </c>
      <c r="G80" s="111">
        <v>45075</v>
      </c>
      <c r="H80" t="s">
        <v>5085</v>
      </c>
      <c r="I80" t="s">
        <v>255</v>
      </c>
      <c r="J80" t="s">
        <v>249</v>
      </c>
      <c r="K80" t="s">
        <v>250</v>
      </c>
      <c r="L80" t="s">
        <v>251</v>
      </c>
      <c r="M80" t="s">
        <v>3154</v>
      </c>
      <c r="N80" t="s">
        <v>3154</v>
      </c>
      <c r="O80" s="111">
        <v>45075</v>
      </c>
      <c r="P80" t="s">
        <v>252</v>
      </c>
      <c r="Q80" t="s">
        <v>253</v>
      </c>
      <c r="R80" s="111">
        <v>45076</v>
      </c>
      <c r="W80">
        <v>0</v>
      </c>
      <c r="X80">
        <v>780.35</v>
      </c>
      <c r="Y80">
        <v>1088.96</v>
      </c>
      <c r="Z80">
        <f t="shared" si="1"/>
        <v>1869.31</v>
      </c>
    </row>
    <row r="81" spans="1:26">
      <c r="A81" t="s">
        <v>3155</v>
      </c>
      <c r="B81">
        <v>9900269497</v>
      </c>
      <c r="C81" t="s">
        <v>2325</v>
      </c>
      <c r="D81" t="s">
        <v>1527</v>
      </c>
      <c r="E81" t="s">
        <v>1528</v>
      </c>
      <c r="F81">
        <v>12524332</v>
      </c>
      <c r="G81" s="111">
        <v>45075</v>
      </c>
      <c r="H81" t="s">
        <v>5086</v>
      </c>
      <c r="I81" t="s">
        <v>255</v>
      </c>
      <c r="J81" t="s">
        <v>249</v>
      </c>
      <c r="K81" t="s">
        <v>250</v>
      </c>
      <c r="L81" t="s">
        <v>251</v>
      </c>
      <c r="M81" t="s">
        <v>3154</v>
      </c>
      <c r="N81" t="s">
        <v>3154</v>
      </c>
      <c r="O81" s="111">
        <v>45075</v>
      </c>
      <c r="P81" t="s">
        <v>252</v>
      </c>
      <c r="Q81" t="s">
        <v>253</v>
      </c>
      <c r="R81" s="111">
        <v>45076</v>
      </c>
      <c r="W81">
        <v>0</v>
      </c>
      <c r="X81">
        <v>1296.2</v>
      </c>
      <c r="Y81">
        <v>10723</v>
      </c>
      <c r="Z81">
        <f t="shared" si="1"/>
        <v>12019.2</v>
      </c>
    </row>
    <row r="82" spans="1:26">
      <c r="A82" t="s">
        <v>3155</v>
      </c>
      <c r="B82" t="s">
        <v>4245</v>
      </c>
      <c r="C82" t="s">
        <v>3293</v>
      </c>
      <c r="D82" t="s">
        <v>1691</v>
      </c>
      <c r="E82" t="s">
        <v>1528</v>
      </c>
      <c r="F82">
        <v>12542970</v>
      </c>
      <c r="G82" s="111">
        <v>45075</v>
      </c>
      <c r="H82" t="s">
        <v>5171</v>
      </c>
      <c r="I82" t="s">
        <v>255</v>
      </c>
      <c r="J82" t="s">
        <v>249</v>
      </c>
      <c r="K82" t="s">
        <v>250</v>
      </c>
      <c r="L82" t="s">
        <v>251</v>
      </c>
      <c r="M82" t="s">
        <v>3154</v>
      </c>
      <c r="N82" t="s">
        <v>3154</v>
      </c>
      <c r="O82" s="111">
        <v>45075</v>
      </c>
      <c r="P82" t="s">
        <v>252</v>
      </c>
      <c r="Q82" t="s">
        <v>253</v>
      </c>
      <c r="R82" s="111">
        <v>45075</v>
      </c>
      <c r="W82">
        <v>0</v>
      </c>
      <c r="X82">
        <v>0</v>
      </c>
      <c r="Y82">
        <v>7724.84</v>
      </c>
      <c r="Z82">
        <f t="shared" si="1"/>
        <v>7724.84</v>
      </c>
    </row>
    <row r="83" spans="1:26">
      <c r="A83" t="s">
        <v>3155</v>
      </c>
      <c r="B83" t="s">
        <v>4245</v>
      </c>
      <c r="C83" t="s">
        <v>3293</v>
      </c>
      <c r="D83" t="s">
        <v>1691</v>
      </c>
      <c r="E83" t="s">
        <v>1528</v>
      </c>
      <c r="F83">
        <v>11762081</v>
      </c>
      <c r="G83" s="111">
        <v>45076</v>
      </c>
      <c r="H83" t="s">
        <v>5172</v>
      </c>
      <c r="I83" t="s">
        <v>255</v>
      </c>
      <c r="J83" t="s">
        <v>249</v>
      </c>
      <c r="K83" t="s">
        <v>250</v>
      </c>
      <c r="L83" t="s">
        <v>251</v>
      </c>
      <c r="M83" t="s">
        <v>3154</v>
      </c>
      <c r="N83" t="s">
        <v>3154</v>
      </c>
      <c r="O83" s="111">
        <v>45076</v>
      </c>
      <c r="P83" t="s">
        <v>252</v>
      </c>
      <c r="Q83" t="s">
        <v>253</v>
      </c>
      <c r="R83" s="111">
        <v>45077</v>
      </c>
      <c r="W83">
        <v>0</v>
      </c>
      <c r="X83">
        <v>0</v>
      </c>
      <c r="Y83">
        <v>1799.3</v>
      </c>
      <c r="Z83">
        <f t="shared" si="1"/>
        <v>1799.3</v>
      </c>
    </row>
    <row r="84" spans="1:26">
      <c r="A84" t="s">
        <v>3155</v>
      </c>
      <c r="B84" t="s">
        <v>5142</v>
      </c>
      <c r="C84" t="s">
        <v>5143</v>
      </c>
      <c r="D84" t="s">
        <v>3914</v>
      </c>
      <c r="E84" t="s">
        <v>1528</v>
      </c>
      <c r="F84">
        <v>12550222</v>
      </c>
      <c r="G84" s="111">
        <v>45076</v>
      </c>
      <c r="H84" t="s">
        <v>5209</v>
      </c>
      <c r="I84" t="s">
        <v>255</v>
      </c>
      <c r="J84" t="s">
        <v>249</v>
      </c>
      <c r="K84" t="s">
        <v>250</v>
      </c>
      <c r="L84" t="s">
        <v>251</v>
      </c>
      <c r="M84" t="s">
        <v>3154</v>
      </c>
      <c r="N84" t="s">
        <v>3154</v>
      </c>
      <c r="O84" s="111">
        <v>45076</v>
      </c>
      <c r="P84" t="s">
        <v>252</v>
      </c>
      <c r="Q84" t="s">
        <v>253</v>
      </c>
      <c r="R84" s="111">
        <v>45076</v>
      </c>
      <c r="W84">
        <v>0</v>
      </c>
      <c r="X84">
        <v>1</v>
      </c>
      <c r="Y84">
        <v>189.9</v>
      </c>
      <c r="Z84">
        <f t="shared" si="1"/>
        <v>190.9</v>
      </c>
    </row>
    <row r="85" spans="1:26">
      <c r="A85" t="s">
        <v>3155</v>
      </c>
      <c r="B85" t="s">
        <v>5142</v>
      </c>
      <c r="C85" t="s">
        <v>5143</v>
      </c>
      <c r="D85" t="s">
        <v>1691</v>
      </c>
      <c r="E85" t="s">
        <v>1528</v>
      </c>
      <c r="F85">
        <v>12559012</v>
      </c>
      <c r="G85" s="111">
        <v>45077</v>
      </c>
      <c r="H85" t="s">
        <v>5175</v>
      </c>
      <c r="I85" t="s">
        <v>255</v>
      </c>
      <c r="J85" t="s">
        <v>249</v>
      </c>
      <c r="K85" t="s">
        <v>250</v>
      </c>
      <c r="L85" t="s">
        <v>251</v>
      </c>
      <c r="M85" t="s">
        <v>3154</v>
      </c>
      <c r="N85" t="s">
        <v>3154</v>
      </c>
      <c r="O85" s="111">
        <v>45077</v>
      </c>
      <c r="P85" t="s">
        <v>252</v>
      </c>
      <c r="Q85" t="s">
        <v>253</v>
      </c>
      <c r="R85" s="111">
        <v>45078</v>
      </c>
      <c r="W85">
        <v>0</v>
      </c>
      <c r="X85">
        <v>0</v>
      </c>
      <c r="Y85">
        <v>3272</v>
      </c>
      <c r="Z85">
        <f t="shared" si="1"/>
        <v>3272</v>
      </c>
    </row>
    <row r="86" spans="1:26">
      <c r="A86" t="s">
        <v>3155</v>
      </c>
      <c r="B86" t="s">
        <v>4971</v>
      </c>
      <c r="C86" t="s">
        <v>4972</v>
      </c>
      <c r="D86" t="s">
        <v>3914</v>
      </c>
      <c r="E86" t="s">
        <v>1528</v>
      </c>
      <c r="F86">
        <v>12569860</v>
      </c>
      <c r="G86" s="111">
        <v>45078</v>
      </c>
      <c r="H86" t="s">
        <v>5316</v>
      </c>
      <c r="I86" t="s">
        <v>255</v>
      </c>
      <c r="J86" t="s">
        <v>249</v>
      </c>
      <c r="K86" t="s">
        <v>250</v>
      </c>
      <c r="L86" t="s">
        <v>251</v>
      </c>
      <c r="M86" t="s">
        <v>3154</v>
      </c>
      <c r="N86" t="s">
        <v>3154</v>
      </c>
      <c r="O86" s="111">
        <v>45078</v>
      </c>
      <c r="P86" t="s">
        <v>252</v>
      </c>
      <c r="Q86" t="s">
        <v>253</v>
      </c>
      <c r="R86" s="111">
        <v>45080</v>
      </c>
      <c r="W86">
        <v>0</v>
      </c>
      <c r="X86">
        <v>0</v>
      </c>
      <c r="Y86">
        <v>2610.5</v>
      </c>
      <c r="Z86">
        <f t="shared" si="1"/>
        <v>2610.5</v>
      </c>
    </row>
    <row r="87" spans="1:26">
      <c r="A87" t="s">
        <v>3155</v>
      </c>
      <c r="B87">
        <v>9900269497</v>
      </c>
      <c r="C87" t="s">
        <v>2325</v>
      </c>
      <c r="D87" t="s">
        <v>1527</v>
      </c>
      <c r="E87" t="s">
        <v>1528</v>
      </c>
      <c r="F87">
        <v>12570404</v>
      </c>
      <c r="G87" s="111">
        <v>45078</v>
      </c>
      <c r="H87" t="s">
        <v>5317</v>
      </c>
      <c r="I87" t="s">
        <v>255</v>
      </c>
      <c r="J87" t="s">
        <v>249</v>
      </c>
      <c r="K87" t="s">
        <v>250</v>
      </c>
      <c r="L87" t="s">
        <v>251</v>
      </c>
      <c r="M87" t="s">
        <v>3154</v>
      </c>
      <c r="N87" t="s">
        <v>3154</v>
      </c>
      <c r="O87" s="111">
        <v>45083</v>
      </c>
      <c r="P87" t="s">
        <v>252</v>
      </c>
      <c r="Q87" t="s">
        <v>253</v>
      </c>
      <c r="R87" s="111">
        <v>45086</v>
      </c>
      <c r="W87">
        <v>0</v>
      </c>
      <c r="X87">
        <v>0</v>
      </c>
      <c r="Y87">
        <v>4408</v>
      </c>
      <c r="Z87">
        <f t="shared" si="1"/>
        <v>4408</v>
      </c>
    </row>
    <row r="88" spans="1:26">
      <c r="A88" t="s">
        <v>3155</v>
      </c>
      <c r="B88" t="s">
        <v>4971</v>
      </c>
      <c r="C88" t="s">
        <v>4972</v>
      </c>
      <c r="D88" t="s">
        <v>1691</v>
      </c>
      <c r="E88" t="s">
        <v>1528</v>
      </c>
      <c r="F88">
        <v>12582989</v>
      </c>
      <c r="G88" s="111">
        <v>45082</v>
      </c>
      <c r="H88" t="s">
        <v>5318</v>
      </c>
      <c r="I88" t="s">
        <v>255</v>
      </c>
      <c r="J88" t="s">
        <v>249</v>
      </c>
      <c r="K88" t="s">
        <v>250</v>
      </c>
      <c r="L88" t="s">
        <v>251</v>
      </c>
      <c r="M88" t="s">
        <v>3154</v>
      </c>
      <c r="N88" t="s">
        <v>3154</v>
      </c>
      <c r="O88" s="111">
        <v>45083</v>
      </c>
      <c r="P88" t="s">
        <v>252</v>
      </c>
      <c r="Q88" t="s">
        <v>253</v>
      </c>
      <c r="R88" s="111">
        <v>45083</v>
      </c>
      <c r="W88">
        <v>0</v>
      </c>
      <c r="X88">
        <v>0</v>
      </c>
      <c r="Y88">
        <v>81</v>
      </c>
      <c r="Z88">
        <f t="shared" si="1"/>
        <v>81</v>
      </c>
    </row>
    <row r="89" spans="1:26">
      <c r="A89" t="s">
        <v>3155</v>
      </c>
      <c r="B89" t="s">
        <v>5142</v>
      </c>
      <c r="C89" t="s">
        <v>5143</v>
      </c>
      <c r="D89" t="s">
        <v>1691</v>
      </c>
      <c r="E89" t="s">
        <v>1528</v>
      </c>
      <c r="F89">
        <v>12592316</v>
      </c>
      <c r="G89" s="111">
        <v>45084</v>
      </c>
      <c r="H89" t="s">
        <v>5319</v>
      </c>
      <c r="I89" t="s">
        <v>255</v>
      </c>
      <c r="J89" t="s">
        <v>249</v>
      </c>
      <c r="K89" t="s">
        <v>250</v>
      </c>
      <c r="L89" t="s">
        <v>251</v>
      </c>
      <c r="M89" t="s">
        <v>3154</v>
      </c>
      <c r="N89" t="s">
        <v>3154</v>
      </c>
      <c r="O89" s="111">
        <v>45084</v>
      </c>
      <c r="P89" t="s">
        <v>252</v>
      </c>
      <c r="Q89" t="s">
        <v>253</v>
      </c>
      <c r="R89" s="111">
        <v>45084</v>
      </c>
      <c r="W89">
        <v>0</v>
      </c>
      <c r="X89">
        <v>0</v>
      </c>
      <c r="Y89">
        <v>5475.5</v>
      </c>
      <c r="Z89">
        <f t="shared" si="1"/>
        <v>5475.5</v>
      </c>
    </row>
    <row r="90" spans="1:26">
      <c r="A90" t="s">
        <v>3155</v>
      </c>
      <c r="B90" t="s">
        <v>4245</v>
      </c>
      <c r="C90" t="s">
        <v>3293</v>
      </c>
      <c r="D90" t="s">
        <v>1691</v>
      </c>
      <c r="E90" t="s">
        <v>1528</v>
      </c>
      <c r="F90">
        <v>12592469</v>
      </c>
      <c r="G90" s="111">
        <v>45084</v>
      </c>
      <c r="H90" t="s">
        <v>5320</v>
      </c>
      <c r="I90" t="s">
        <v>255</v>
      </c>
      <c r="J90" t="s">
        <v>249</v>
      </c>
      <c r="K90" t="s">
        <v>250</v>
      </c>
      <c r="L90" t="s">
        <v>251</v>
      </c>
      <c r="M90" t="s">
        <v>3154</v>
      </c>
      <c r="N90" t="s">
        <v>3154</v>
      </c>
      <c r="O90" s="111">
        <v>45084</v>
      </c>
      <c r="P90" t="s">
        <v>252</v>
      </c>
      <c r="Q90" t="s">
        <v>253</v>
      </c>
      <c r="R90" s="111">
        <v>45084</v>
      </c>
      <c r="W90">
        <v>0</v>
      </c>
      <c r="X90">
        <v>0</v>
      </c>
      <c r="Y90">
        <v>2094</v>
      </c>
      <c r="Z90">
        <f t="shared" si="1"/>
        <v>2094</v>
      </c>
    </row>
    <row r="91" spans="1:26">
      <c r="A91" t="s">
        <v>3155</v>
      </c>
      <c r="B91">
        <v>88426360459</v>
      </c>
      <c r="C91" t="s">
        <v>5064</v>
      </c>
      <c r="D91" t="s">
        <v>1527</v>
      </c>
      <c r="E91" t="s">
        <v>1528</v>
      </c>
      <c r="F91">
        <v>12593318</v>
      </c>
      <c r="G91" s="111">
        <v>45084</v>
      </c>
      <c r="H91" t="s">
        <v>5321</v>
      </c>
      <c r="I91" t="s">
        <v>255</v>
      </c>
      <c r="J91" t="s">
        <v>249</v>
      </c>
      <c r="K91" t="s">
        <v>250</v>
      </c>
      <c r="L91" t="s">
        <v>251</v>
      </c>
      <c r="M91" t="s">
        <v>3154</v>
      </c>
      <c r="N91" t="s">
        <v>3154</v>
      </c>
      <c r="O91" s="111">
        <v>45086</v>
      </c>
      <c r="P91" t="s">
        <v>252</v>
      </c>
      <c r="Q91" t="s">
        <v>253</v>
      </c>
      <c r="R91" s="111">
        <v>45089</v>
      </c>
      <c r="W91">
        <v>0</v>
      </c>
      <c r="X91">
        <v>0</v>
      </c>
      <c r="Y91">
        <v>851.9</v>
      </c>
      <c r="Z91">
        <f t="shared" si="1"/>
        <v>851.9</v>
      </c>
    </row>
    <row r="92" spans="1:26">
      <c r="A92" t="s">
        <v>3155</v>
      </c>
      <c r="B92" t="s">
        <v>5142</v>
      </c>
      <c r="C92" t="s">
        <v>5143</v>
      </c>
      <c r="D92" t="s">
        <v>1691</v>
      </c>
      <c r="E92" t="s">
        <v>1528</v>
      </c>
      <c r="F92">
        <v>12596544</v>
      </c>
      <c r="G92" s="111">
        <v>45086</v>
      </c>
      <c r="H92" t="s">
        <v>5322</v>
      </c>
      <c r="I92" t="s">
        <v>255</v>
      </c>
      <c r="J92" t="s">
        <v>249</v>
      </c>
      <c r="K92" t="s">
        <v>250</v>
      </c>
      <c r="L92" t="s">
        <v>251</v>
      </c>
      <c r="M92" t="s">
        <v>3154</v>
      </c>
      <c r="N92" t="s">
        <v>3154</v>
      </c>
      <c r="O92" s="111">
        <v>45086</v>
      </c>
      <c r="P92" t="s">
        <v>252</v>
      </c>
      <c r="Q92" t="s">
        <v>253</v>
      </c>
      <c r="R92" s="111">
        <v>45086</v>
      </c>
      <c r="W92">
        <v>0</v>
      </c>
      <c r="X92">
        <v>0</v>
      </c>
      <c r="Y92">
        <v>3</v>
      </c>
      <c r="Z92">
        <f t="shared" si="1"/>
        <v>3</v>
      </c>
    </row>
    <row r="93" spans="1:26">
      <c r="A93" t="s">
        <v>3155</v>
      </c>
      <c r="B93" t="s">
        <v>4245</v>
      </c>
      <c r="C93" t="s">
        <v>3293</v>
      </c>
      <c r="D93" t="s">
        <v>1691</v>
      </c>
      <c r="E93" t="s">
        <v>1528</v>
      </c>
      <c r="F93">
        <v>12598394</v>
      </c>
      <c r="G93" s="111">
        <v>45086</v>
      </c>
      <c r="H93" t="s">
        <v>5323</v>
      </c>
      <c r="I93" t="s">
        <v>255</v>
      </c>
      <c r="J93" t="s">
        <v>249</v>
      </c>
      <c r="K93" t="s">
        <v>250</v>
      </c>
      <c r="L93" t="s">
        <v>251</v>
      </c>
      <c r="M93" t="s">
        <v>3154</v>
      </c>
      <c r="N93" t="s">
        <v>3154</v>
      </c>
      <c r="O93" s="111">
        <v>45086</v>
      </c>
      <c r="P93" t="s">
        <v>252</v>
      </c>
      <c r="Q93" t="s">
        <v>253</v>
      </c>
      <c r="R93" s="111">
        <v>45087</v>
      </c>
      <c r="W93">
        <v>0</v>
      </c>
      <c r="X93">
        <v>0</v>
      </c>
      <c r="Y93">
        <v>924.1</v>
      </c>
      <c r="Z93">
        <f t="shared" si="1"/>
        <v>924.1</v>
      </c>
    </row>
    <row r="94" spans="1:26">
      <c r="A94" t="s">
        <v>3155</v>
      </c>
      <c r="B94">
        <v>9900269497</v>
      </c>
      <c r="C94" t="s">
        <v>2325</v>
      </c>
      <c r="D94" t="s">
        <v>1527</v>
      </c>
      <c r="E94" t="s">
        <v>1528</v>
      </c>
      <c r="F94">
        <v>12606663</v>
      </c>
      <c r="G94" s="111">
        <v>45090</v>
      </c>
      <c r="H94" t="s">
        <v>5324</v>
      </c>
      <c r="I94" t="s">
        <v>255</v>
      </c>
      <c r="J94" t="s">
        <v>249</v>
      </c>
      <c r="K94" t="s">
        <v>250</v>
      </c>
      <c r="L94" t="s">
        <v>251</v>
      </c>
      <c r="M94" t="s">
        <v>3154</v>
      </c>
      <c r="N94" t="s">
        <v>3154</v>
      </c>
      <c r="O94" s="111">
        <v>45090</v>
      </c>
      <c r="P94" t="s">
        <v>252</v>
      </c>
      <c r="Q94" t="s">
        <v>253</v>
      </c>
      <c r="R94" s="111">
        <v>45091</v>
      </c>
      <c r="W94">
        <v>0</v>
      </c>
      <c r="X94">
        <v>0</v>
      </c>
      <c r="Y94">
        <v>228.5</v>
      </c>
      <c r="Z94">
        <f t="shared" si="1"/>
        <v>228.5</v>
      </c>
    </row>
    <row r="95" spans="1:26">
      <c r="A95" t="s">
        <v>3155</v>
      </c>
      <c r="B95" t="s">
        <v>4971</v>
      </c>
      <c r="C95" t="s">
        <v>4972</v>
      </c>
      <c r="D95" t="s">
        <v>1691</v>
      </c>
      <c r="E95" t="s">
        <v>1528</v>
      </c>
      <c r="F95">
        <v>12605654</v>
      </c>
      <c r="G95" s="111">
        <v>45090</v>
      </c>
      <c r="H95" t="s">
        <v>5325</v>
      </c>
      <c r="I95" t="s">
        <v>255</v>
      </c>
      <c r="J95" t="s">
        <v>249</v>
      </c>
      <c r="K95" t="s">
        <v>250</v>
      </c>
      <c r="L95" t="s">
        <v>251</v>
      </c>
      <c r="M95" t="s">
        <v>3154</v>
      </c>
      <c r="N95" t="s">
        <v>3154</v>
      </c>
      <c r="O95" s="111">
        <v>45090</v>
      </c>
      <c r="P95" t="s">
        <v>252</v>
      </c>
      <c r="Q95" t="s">
        <v>253</v>
      </c>
      <c r="R95" s="111">
        <v>45091</v>
      </c>
      <c r="W95">
        <v>0</v>
      </c>
      <c r="X95">
        <v>0</v>
      </c>
      <c r="Y95">
        <v>2195</v>
      </c>
      <c r="Z95">
        <f t="shared" si="1"/>
        <v>2195</v>
      </c>
    </row>
    <row r="96" spans="1:26">
      <c r="A96" t="s">
        <v>3155</v>
      </c>
      <c r="B96" t="s">
        <v>5142</v>
      </c>
      <c r="C96" t="s">
        <v>5143</v>
      </c>
      <c r="D96" t="s">
        <v>1691</v>
      </c>
      <c r="E96" t="s">
        <v>1528</v>
      </c>
      <c r="F96">
        <v>12606713</v>
      </c>
      <c r="G96" s="111">
        <v>45090</v>
      </c>
      <c r="H96" t="s">
        <v>5326</v>
      </c>
      <c r="I96" t="s">
        <v>255</v>
      </c>
      <c r="J96" t="s">
        <v>249</v>
      </c>
      <c r="K96" t="s">
        <v>250</v>
      </c>
      <c r="L96" t="s">
        <v>251</v>
      </c>
      <c r="M96" t="s">
        <v>3154</v>
      </c>
      <c r="N96" t="s">
        <v>3154</v>
      </c>
      <c r="O96" s="111">
        <v>45090</v>
      </c>
      <c r="P96" t="s">
        <v>252</v>
      </c>
      <c r="Q96" t="s">
        <v>253</v>
      </c>
      <c r="R96" s="111">
        <v>45091</v>
      </c>
      <c r="W96">
        <v>0</v>
      </c>
      <c r="X96">
        <v>0</v>
      </c>
      <c r="Y96">
        <v>7165</v>
      </c>
      <c r="Z96">
        <f t="shared" si="1"/>
        <v>7165</v>
      </c>
    </row>
    <row r="97" spans="1:26">
      <c r="A97" t="s">
        <v>3155</v>
      </c>
      <c r="B97" t="s">
        <v>2211</v>
      </c>
      <c r="C97" t="s">
        <v>2212</v>
      </c>
      <c r="D97" t="s">
        <v>1527</v>
      </c>
      <c r="E97" t="s">
        <v>1528</v>
      </c>
      <c r="F97">
        <v>8168890</v>
      </c>
      <c r="G97" s="111">
        <v>45090</v>
      </c>
      <c r="H97" t="s">
        <v>5327</v>
      </c>
      <c r="I97" t="s">
        <v>255</v>
      </c>
      <c r="J97" t="s">
        <v>249</v>
      </c>
      <c r="K97" t="s">
        <v>250</v>
      </c>
      <c r="L97" t="s">
        <v>251</v>
      </c>
      <c r="M97" t="s">
        <v>3154</v>
      </c>
      <c r="N97" t="s">
        <v>3154</v>
      </c>
      <c r="O97" s="111">
        <v>45090</v>
      </c>
      <c r="P97" t="s">
        <v>252</v>
      </c>
      <c r="Q97" t="s">
        <v>253</v>
      </c>
      <c r="R97" s="111">
        <v>45091</v>
      </c>
      <c r="W97">
        <v>0</v>
      </c>
      <c r="X97">
        <v>0</v>
      </c>
      <c r="Y97">
        <v>73</v>
      </c>
      <c r="Z97">
        <f t="shared" si="1"/>
        <v>73</v>
      </c>
    </row>
    <row r="98" spans="1:26">
      <c r="A98" t="s">
        <v>3155</v>
      </c>
      <c r="B98">
        <v>88426360459</v>
      </c>
      <c r="C98" t="s">
        <v>5064</v>
      </c>
      <c r="D98" t="s">
        <v>1527</v>
      </c>
      <c r="E98" t="s">
        <v>1528</v>
      </c>
      <c r="F98">
        <v>12610276</v>
      </c>
      <c r="G98" s="111">
        <v>45091</v>
      </c>
      <c r="H98" t="s">
        <v>5328</v>
      </c>
      <c r="I98" t="s">
        <v>255</v>
      </c>
      <c r="J98" t="s">
        <v>249</v>
      </c>
      <c r="K98" t="s">
        <v>250</v>
      </c>
      <c r="L98" t="s">
        <v>251</v>
      </c>
      <c r="M98" t="s">
        <v>3154</v>
      </c>
      <c r="N98" t="s">
        <v>3154</v>
      </c>
      <c r="O98" s="111">
        <v>45091</v>
      </c>
      <c r="P98" t="s">
        <v>252</v>
      </c>
      <c r="Q98" t="s">
        <v>253</v>
      </c>
      <c r="R98" s="111">
        <v>45092</v>
      </c>
      <c r="W98">
        <v>0</v>
      </c>
      <c r="X98">
        <v>0</v>
      </c>
      <c r="Y98">
        <v>795.5</v>
      </c>
      <c r="Z98">
        <f t="shared" si="1"/>
        <v>795.5</v>
      </c>
    </row>
    <row r="99" spans="1:26">
      <c r="A99" t="s">
        <v>3155</v>
      </c>
      <c r="B99" t="s">
        <v>4245</v>
      </c>
      <c r="C99" t="s">
        <v>3293</v>
      </c>
      <c r="D99" t="s">
        <v>1691</v>
      </c>
      <c r="E99" t="s">
        <v>1528</v>
      </c>
      <c r="F99">
        <v>12611358</v>
      </c>
      <c r="G99" s="111">
        <v>45091</v>
      </c>
      <c r="H99" t="s">
        <v>5329</v>
      </c>
      <c r="I99" t="s">
        <v>255</v>
      </c>
      <c r="J99" t="s">
        <v>249</v>
      </c>
      <c r="K99" t="s">
        <v>250</v>
      </c>
      <c r="L99" t="s">
        <v>251</v>
      </c>
      <c r="M99" t="s">
        <v>3154</v>
      </c>
      <c r="N99" t="s">
        <v>3154</v>
      </c>
      <c r="O99" s="111">
        <v>45091</v>
      </c>
      <c r="P99" t="s">
        <v>252</v>
      </c>
      <c r="Q99" t="s">
        <v>253</v>
      </c>
      <c r="R99" s="111">
        <v>45092</v>
      </c>
      <c r="W99">
        <v>0</v>
      </c>
      <c r="X99">
        <v>0</v>
      </c>
      <c r="Y99">
        <v>67</v>
      </c>
      <c r="Z99">
        <f t="shared" si="1"/>
        <v>67</v>
      </c>
    </row>
    <row r="100" spans="1:26">
      <c r="A100" t="s">
        <v>3155</v>
      </c>
      <c r="B100" t="s">
        <v>4971</v>
      </c>
      <c r="C100" t="s">
        <v>4972</v>
      </c>
      <c r="D100" t="s">
        <v>1691</v>
      </c>
      <c r="E100" t="s">
        <v>1528</v>
      </c>
      <c r="F100">
        <v>12615412</v>
      </c>
      <c r="G100" s="111">
        <v>45092</v>
      </c>
      <c r="H100" t="s">
        <v>5330</v>
      </c>
      <c r="I100" t="s">
        <v>255</v>
      </c>
      <c r="J100" t="s">
        <v>249</v>
      </c>
      <c r="K100" t="s">
        <v>250</v>
      </c>
      <c r="L100" t="s">
        <v>251</v>
      </c>
      <c r="M100" t="s">
        <v>3154</v>
      </c>
      <c r="N100" t="s">
        <v>3154</v>
      </c>
      <c r="O100" s="111">
        <v>45092</v>
      </c>
      <c r="P100" t="s">
        <v>252</v>
      </c>
      <c r="Q100" t="s">
        <v>253</v>
      </c>
      <c r="R100" s="111">
        <v>45092</v>
      </c>
      <c r="W100">
        <v>0</v>
      </c>
      <c r="X100">
        <v>0</v>
      </c>
      <c r="Y100">
        <v>3781</v>
      </c>
      <c r="Z100">
        <f t="shared" si="1"/>
        <v>3781</v>
      </c>
    </row>
    <row r="101" spans="1:26">
      <c r="A101" t="s">
        <v>3155</v>
      </c>
      <c r="B101" t="s">
        <v>4245</v>
      </c>
      <c r="C101" t="s">
        <v>3293</v>
      </c>
      <c r="D101" t="s">
        <v>1691</v>
      </c>
      <c r="E101" t="s">
        <v>1528</v>
      </c>
      <c r="F101">
        <v>12615983</v>
      </c>
      <c r="G101" s="111">
        <v>45092</v>
      </c>
      <c r="H101" t="s">
        <v>5331</v>
      </c>
      <c r="I101" t="s">
        <v>255</v>
      </c>
      <c r="J101" t="s">
        <v>249</v>
      </c>
      <c r="K101" t="s">
        <v>250</v>
      </c>
      <c r="L101" t="s">
        <v>251</v>
      </c>
      <c r="M101" t="s">
        <v>3154</v>
      </c>
      <c r="N101" t="s">
        <v>3154</v>
      </c>
      <c r="O101" s="111">
        <v>45092</v>
      </c>
      <c r="P101" t="s">
        <v>252</v>
      </c>
      <c r="Q101" t="s">
        <v>253</v>
      </c>
      <c r="R101" s="111">
        <v>45093</v>
      </c>
      <c r="W101">
        <v>0</v>
      </c>
      <c r="X101">
        <v>0</v>
      </c>
      <c r="Y101">
        <v>1819.56</v>
      </c>
      <c r="Z101">
        <f t="shared" si="1"/>
        <v>1819.56</v>
      </c>
    </row>
    <row r="102" spans="1:26">
      <c r="A102" t="s">
        <v>3155</v>
      </c>
      <c r="B102" t="s">
        <v>5332</v>
      </c>
      <c r="C102" t="s">
        <v>5333</v>
      </c>
      <c r="D102" t="s">
        <v>1691</v>
      </c>
      <c r="E102" t="s">
        <v>1528</v>
      </c>
      <c r="F102">
        <v>12605493</v>
      </c>
      <c r="G102" s="111">
        <v>45092</v>
      </c>
      <c r="H102" t="s">
        <v>5334</v>
      </c>
      <c r="I102" t="s">
        <v>255</v>
      </c>
      <c r="J102" t="s">
        <v>249</v>
      </c>
      <c r="K102" t="s">
        <v>250</v>
      </c>
      <c r="L102" t="s">
        <v>251</v>
      </c>
      <c r="M102" t="s">
        <v>3154</v>
      </c>
      <c r="N102" t="s">
        <v>3154</v>
      </c>
      <c r="O102" s="111">
        <v>45092</v>
      </c>
      <c r="P102" t="s">
        <v>252</v>
      </c>
      <c r="Q102" t="s">
        <v>253</v>
      </c>
      <c r="R102" s="111">
        <v>45093</v>
      </c>
      <c r="W102">
        <v>0</v>
      </c>
      <c r="X102">
        <v>0</v>
      </c>
      <c r="Y102">
        <v>3614.5</v>
      </c>
      <c r="Z102">
        <f t="shared" si="1"/>
        <v>3614.5</v>
      </c>
    </row>
    <row r="103" spans="1:26">
      <c r="A103" t="s">
        <v>3155</v>
      </c>
      <c r="B103" t="s">
        <v>4971</v>
      </c>
      <c r="C103" t="s">
        <v>4972</v>
      </c>
      <c r="D103" t="s">
        <v>4399</v>
      </c>
      <c r="E103" t="s">
        <v>1528</v>
      </c>
      <c r="F103">
        <v>12620565</v>
      </c>
      <c r="G103" s="111">
        <v>45093</v>
      </c>
      <c r="H103" t="s">
        <v>5335</v>
      </c>
      <c r="I103" t="s">
        <v>255</v>
      </c>
      <c r="J103" t="s">
        <v>249</v>
      </c>
      <c r="K103" t="s">
        <v>250</v>
      </c>
      <c r="L103" t="s">
        <v>251</v>
      </c>
      <c r="M103" t="s">
        <v>3154</v>
      </c>
      <c r="N103" t="s">
        <v>3154</v>
      </c>
      <c r="O103" s="111">
        <v>45093</v>
      </c>
      <c r="P103" t="s">
        <v>252</v>
      </c>
      <c r="Q103" t="s">
        <v>253</v>
      </c>
      <c r="R103" s="111">
        <v>45093</v>
      </c>
      <c r="W103">
        <v>0</v>
      </c>
      <c r="X103">
        <v>0</v>
      </c>
      <c r="Y103">
        <v>745</v>
      </c>
      <c r="Z103">
        <f t="shared" si="1"/>
        <v>745</v>
      </c>
    </row>
    <row r="104" spans="1:26">
      <c r="A104" t="s">
        <v>3155</v>
      </c>
      <c r="B104">
        <v>88426360459</v>
      </c>
      <c r="C104" t="s">
        <v>5064</v>
      </c>
      <c r="D104" t="s">
        <v>1527</v>
      </c>
      <c r="E104" t="s">
        <v>1528</v>
      </c>
      <c r="F104">
        <v>12620947</v>
      </c>
      <c r="G104" s="111">
        <v>45093</v>
      </c>
      <c r="H104" t="s">
        <v>5336</v>
      </c>
      <c r="I104" t="s">
        <v>255</v>
      </c>
      <c r="J104" t="s">
        <v>249</v>
      </c>
      <c r="K104" t="s">
        <v>250</v>
      </c>
      <c r="L104" t="s">
        <v>251</v>
      </c>
      <c r="M104" t="s">
        <v>3154</v>
      </c>
      <c r="N104" t="s">
        <v>3154</v>
      </c>
      <c r="O104" s="111">
        <v>45093</v>
      </c>
      <c r="P104" t="s">
        <v>252</v>
      </c>
      <c r="Q104" t="s">
        <v>253</v>
      </c>
      <c r="R104" s="111">
        <v>45096</v>
      </c>
      <c r="W104">
        <v>0</v>
      </c>
      <c r="X104">
        <v>0</v>
      </c>
      <c r="Y104">
        <v>1744</v>
      </c>
      <c r="Z104">
        <f t="shared" si="1"/>
        <v>1744</v>
      </c>
    </row>
    <row r="105" spans="1:26">
      <c r="A105" t="s">
        <v>3155</v>
      </c>
      <c r="B105" t="s">
        <v>2211</v>
      </c>
      <c r="C105" t="s">
        <v>2212</v>
      </c>
      <c r="D105" t="s">
        <v>1527</v>
      </c>
      <c r="E105" t="s">
        <v>1528</v>
      </c>
      <c r="F105">
        <v>12625590</v>
      </c>
      <c r="G105" s="111">
        <v>45096</v>
      </c>
      <c r="H105" t="s">
        <v>5337</v>
      </c>
      <c r="I105" t="s">
        <v>255</v>
      </c>
      <c r="J105" t="s">
        <v>249</v>
      </c>
      <c r="K105" t="s">
        <v>250</v>
      </c>
      <c r="L105" t="s">
        <v>251</v>
      </c>
      <c r="M105" t="s">
        <v>3154</v>
      </c>
      <c r="N105" t="s">
        <v>3154</v>
      </c>
      <c r="O105" s="111">
        <v>45096</v>
      </c>
      <c r="P105" t="s">
        <v>252</v>
      </c>
      <c r="Q105" t="s">
        <v>253</v>
      </c>
      <c r="R105" s="111">
        <v>45097</v>
      </c>
      <c r="W105">
        <v>0</v>
      </c>
      <c r="X105">
        <v>0</v>
      </c>
      <c r="Y105">
        <v>2965</v>
      </c>
      <c r="Z105">
        <f t="shared" si="1"/>
        <v>2965</v>
      </c>
    </row>
    <row r="106" spans="1:26">
      <c r="A106" t="s">
        <v>3155</v>
      </c>
      <c r="B106">
        <v>9900269497</v>
      </c>
      <c r="C106" t="s">
        <v>2325</v>
      </c>
      <c r="D106" t="s">
        <v>1527</v>
      </c>
      <c r="E106" t="s">
        <v>1528</v>
      </c>
      <c r="F106">
        <v>10934941</v>
      </c>
      <c r="G106" s="111">
        <v>45096</v>
      </c>
      <c r="H106" t="s">
        <v>5338</v>
      </c>
      <c r="I106" t="s">
        <v>255</v>
      </c>
      <c r="J106" t="s">
        <v>249</v>
      </c>
      <c r="K106" t="s">
        <v>250</v>
      </c>
      <c r="L106" t="s">
        <v>251</v>
      </c>
      <c r="M106" t="s">
        <v>3154</v>
      </c>
      <c r="N106" t="s">
        <v>3154</v>
      </c>
      <c r="O106" s="111">
        <v>45096</v>
      </c>
      <c r="P106" t="s">
        <v>252</v>
      </c>
      <c r="Q106" t="s">
        <v>253</v>
      </c>
      <c r="R106" s="111">
        <v>45097</v>
      </c>
      <c r="W106">
        <v>0</v>
      </c>
      <c r="X106">
        <v>0</v>
      </c>
      <c r="Y106">
        <v>3468</v>
      </c>
      <c r="Z106">
        <f t="shared" si="1"/>
        <v>3468</v>
      </c>
    </row>
    <row r="107" spans="1:26">
      <c r="A107" t="s">
        <v>3155</v>
      </c>
      <c r="B107">
        <v>13712635745</v>
      </c>
      <c r="C107" t="s">
        <v>5339</v>
      </c>
      <c r="D107" t="s">
        <v>1691</v>
      </c>
      <c r="E107" t="s">
        <v>1528</v>
      </c>
      <c r="F107">
        <v>12606664</v>
      </c>
      <c r="G107" s="111">
        <v>45092</v>
      </c>
      <c r="H107" t="s">
        <v>5340</v>
      </c>
      <c r="I107" t="s">
        <v>255</v>
      </c>
      <c r="J107" t="s">
        <v>249</v>
      </c>
      <c r="K107" t="s">
        <v>250</v>
      </c>
      <c r="L107" t="s">
        <v>251</v>
      </c>
      <c r="M107" t="s">
        <v>3154</v>
      </c>
      <c r="N107" t="s">
        <v>3154</v>
      </c>
      <c r="O107" s="111">
        <v>45096</v>
      </c>
      <c r="P107" t="s">
        <v>252</v>
      </c>
      <c r="Q107" t="s">
        <v>253</v>
      </c>
      <c r="R107" s="111">
        <v>45097</v>
      </c>
      <c r="W107">
        <v>0</v>
      </c>
      <c r="X107">
        <v>0</v>
      </c>
      <c r="Y107">
        <v>2410.4499999999998</v>
      </c>
      <c r="Z107">
        <f t="shared" si="1"/>
        <v>2410.4499999999998</v>
      </c>
    </row>
    <row r="108" spans="1:26">
      <c r="A108" t="s">
        <v>3155</v>
      </c>
      <c r="B108" t="s">
        <v>5142</v>
      </c>
      <c r="C108" t="s">
        <v>5143</v>
      </c>
      <c r="D108" t="s">
        <v>1691</v>
      </c>
      <c r="E108" t="s">
        <v>1528</v>
      </c>
      <c r="F108">
        <v>12628132</v>
      </c>
      <c r="G108" s="111">
        <v>45096</v>
      </c>
      <c r="H108" t="s">
        <v>5341</v>
      </c>
      <c r="I108" t="s">
        <v>255</v>
      </c>
      <c r="J108" t="s">
        <v>249</v>
      </c>
      <c r="K108" t="s">
        <v>250</v>
      </c>
      <c r="L108" t="s">
        <v>251</v>
      </c>
      <c r="M108" t="s">
        <v>3154</v>
      </c>
      <c r="N108" t="s">
        <v>3154</v>
      </c>
      <c r="O108" s="111">
        <v>45096</v>
      </c>
      <c r="P108" t="s">
        <v>252</v>
      </c>
      <c r="Q108" t="s">
        <v>253</v>
      </c>
      <c r="R108" s="111">
        <v>45097</v>
      </c>
      <c r="W108">
        <v>0</v>
      </c>
      <c r="X108">
        <v>0</v>
      </c>
      <c r="Y108">
        <v>6445</v>
      </c>
      <c r="Z108">
        <f t="shared" si="1"/>
        <v>6445</v>
      </c>
    </row>
    <row r="109" spans="1:26">
      <c r="A109" t="s">
        <v>3155</v>
      </c>
      <c r="B109" t="s">
        <v>5142</v>
      </c>
      <c r="C109" t="s">
        <v>5143</v>
      </c>
      <c r="D109" t="s">
        <v>1691</v>
      </c>
      <c r="E109" t="s">
        <v>1528</v>
      </c>
      <c r="F109">
        <v>12632063</v>
      </c>
      <c r="G109" s="111">
        <v>45097</v>
      </c>
      <c r="H109" t="s">
        <v>5342</v>
      </c>
      <c r="I109" t="s">
        <v>255</v>
      </c>
      <c r="J109" t="s">
        <v>249</v>
      </c>
      <c r="K109" t="s">
        <v>250</v>
      </c>
      <c r="L109" t="s">
        <v>251</v>
      </c>
      <c r="M109" t="s">
        <v>3154</v>
      </c>
      <c r="N109" t="s">
        <v>3154</v>
      </c>
      <c r="O109" s="111">
        <v>45097</v>
      </c>
      <c r="P109" t="s">
        <v>252</v>
      </c>
      <c r="Q109" t="s">
        <v>253</v>
      </c>
      <c r="R109" s="111">
        <v>45098</v>
      </c>
      <c r="W109">
        <v>0</v>
      </c>
      <c r="X109">
        <v>0</v>
      </c>
      <c r="Y109">
        <v>5496</v>
      </c>
      <c r="Z109">
        <f t="shared" si="1"/>
        <v>5496</v>
      </c>
    </row>
    <row r="110" spans="1:26">
      <c r="A110" t="s">
        <v>3155</v>
      </c>
      <c r="B110" t="s">
        <v>4971</v>
      </c>
      <c r="C110" t="s">
        <v>4972</v>
      </c>
      <c r="D110" t="s">
        <v>1691</v>
      </c>
      <c r="E110" t="s">
        <v>1528</v>
      </c>
      <c r="F110">
        <v>12637498</v>
      </c>
      <c r="G110" s="111">
        <v>45098</v>
      </c>
      <c r="H110" t="s">
        <v>5343</v>
      </c>
      <c r="I110" t="s">
        <v>255</v>
      </c>
      <c r="J110" t="s">
        <v>249</v>
      </c>
      <c r="K110" t="s">
        <v>250</v>
      </c>
      <c r="L110" t="s">
        <v>251</v>
      </c>
      <c r="M110" t="s">
        <v>3154</v>
      </c>
      <c r="N110" t="s">
        <v>3154</v>
      </c>
      <c r="O110" s="111">
        <v>45098</v>
      </c>
      <c r="P110" t="s">
        <v>252</v>
      </c>
      <c r="Q110" t="s">
        <v>253</v>
      </c>
      <c r="R110" s="111">
        <v>45098</v>
      </c>
      <c r="W110">
        <v>0</v>
      </c>
      <c r="X110">
        <v>0</v>
      </c>
      <c r="Y110">
        <v>941</v>
      </c>
      <c r="Z110">
        <f t="shared" si="1"/>
        <v>941</v>
      </c>
    </row>
    <row r="111" spans="1:26">
      <c r="A111" t="s">
        <v>3155</v>
      </c>
      <c r="B111" t="s">
        <v>5142</v>
      </c>
      <c r="C111" t="s">
        <v>5143</v>
      </c>
      <c r="D111" t="s">
        <v>1691</v>
      </c>
      <c r="E111" t="s">
        <v>1528</v>
      </c>
      <c r="F111">
        <v>12638084</v>
      </c>
      <c r="G111" s="111">
        <v>45098</v>
      </c>
      <c r="H111" t="s">
        <v>5344</v>
      </c>
      <c r="I111" t="s">
        <v>255</v>
      </c>
      <c r="J111" t="s">
        <v>249</v>
      </c>
      <c r="K111" t="s">
        <v>250</v>
      </c>
      <c r="L111" t="s">
        <v>251</v>
      </c>
      <c r="M111" t="s">
        <v>3154</v>
      </c>
      <c r="N111" t="s">
        <v>3154</v>
      </c>
      <c r="O111" s="111">
        <v>45098</v>
      </c>
      <c r="P111" t="s">
        <v>252</v>
      </c>
      <c r="Q111" t="s">
        <v>253</v>
      </c>
      <c r="R111" s="111">
        <v>45098</v>
      </c>
      <c r="W111">
        <v>0</v>
      </c>
      <c r="X111">
        <v>0</v>
      </c>
      <c r="Y111">
        <v>4</v>
      </c>
      <c r="Z111">
        <f t="shared" si="1"/>
        <v>4</v>
      </c>
    </row>
    <row r="112" spans="1:26">
      <c r="A112" t="s">
        <v>3155</v>
      </c>
      <c r="B112" t="s">
        <v>4245</v>
      </c>
      <c r="C112" t="s">
        <v>3293</v>
      </c>
      <c r="D112" t="s">
        <v>4712</v>
      </c>
      <c r="E112" t="s">
        <v>1528</v>
      </c>
      <c r="F112">
        <v>12637683</v>
      </c>
      <c r="G112" s="111">
        <v>45098</v>
      </c>
      <c r="H112" t="s">
        <v>5345</v>
      </c>
      <c r="I112" t="s">
        <v>255</v>
      </c>
      <c r="J112" t="s">
        <v>249</v>
      </c>
      <c r="K112" t="s">
        <v>250</v>
      </c>
      <c r="L112" t="s">
        <v>251</v>
      </c>
      <c r="M112" t="s">
        <v>3154</v>
      </c>
      <c r="N112" t="s">
        <v>3154</v>
      </c>
      <c r="O112" s="111">
        <v>45098</v>
      </c>
      <c r="P112" t="s">
        <v>252</v>
      </c>
      <c r="Q112" t="s">
        <v>253</v>
      </c>
      <c r="R112" s="111">
        <v>45098</v>
      </c>
      <c r="W112">
        <v>0</v>
      </c>
      <c r="X112">
        <v>0</v>
      </c>
      <c r="Y112">
        <v>1140</v>
      </c>
      <c r="Z112">
        <f t="shared" si="1"/>
        <v>1140</v>
      </c>
    </row>
    <row r="113" spans="1:26">
      <c r="A113" t="s">
        <v>3155</v>
      </c>
      <c r="B113" t="s">
        <v>4245</v>
      </c>
      <c r="C113" t="s">
        <v>3293</v>
      </c>
      <c r="D113" t="s">
        <v>3914</v>
      </c>
      <c r="E113" t="s">
        <v>1528</v>
      </c>
      <c r="F113">
        <v>12650078</v>
      </c>
      <c r="G113" s="111">
        <v>45100</v>
      </c>
      <c r="H113" t="s">
        <v>5346</v>
      </c>
      <c r="I113" t="s">
        <v>255</v>
      </c>
      <c r="J113" t="s">
        <v>249</v>
      </c>
      <c r="K113" t="s">
        <v>250</v>
      </c>
      <c r="L113" t="s">
        <v>251</v>
      </c>
      <c r="M113" t="s">
        <v>3154</v>
      </c>
      <c r="N113" t="s">
        <v>3154</v>
      </c>
      <c r="O113" s="111">
        <v>45100</v>
      </c>
      <c r="P113" t="s">
        <v>252</v>
      </c>
      <c r="Q113" t="s">
        <v>253</v>
      </c>
      <c r="R113" s="111">
        <v>45100</v>
      </c>
      <c r="W113">
        <v>0</v>
      </c>
      <c r="X113">
        <v>0</v>
      </c>
      <c r="Y113">
        <v>636.20000000000005</v>
      </c>
      <c r="Z113">
        <f t="shared" si="1"/>
        <v>636.20000000000005</v>
      </c>
    </row>
    <row r="114" spans="1:26">
      <c r="A114" t="s">
        <v>3155</v>
      </c>
      <c r="B114" t="s">
        <v>5332</v>
      </c>
      <c r="C114" t="s">
        <v>5333</v>
      </c>
      <c r="D114" t="s">
        <v>3914</v>
      </c>
      <c r="E114" t="s">
        <v>1528</v>
      </c>
      <c r="F114">
        <v>12650408</v>
      </c>
      <c r="G114" s="111">
        <v>45100</v>
      </c>
      <c r="H114" t="s">
        <v>5347</v>
      </c>
      <c r="I114" t="s">
        <v>255</v>
      </c>
      <c r="J114" t="s">
        <v>249</v>
      </c>
      <c r="K114" t="s">
        <v>250</v>
      </c>
      <c r="L114" t="s">
        <v>251</v>
      </c>
      <c r="M114" t="s">
        <v>3154</v>
      </c>
      <c r="N114" t="s">
        <v>3154</v>
      </c>
      <c r="O114" s="111">
        <v>45100</v>
      </c>
      <c r="P114" t="s">
        <v>252</v>
      </c>
      <c r="Q114" t="s">
        <v>253</v>
      </c>
      <c r="R114" s="111">
        <v>45100</v>
      </c>
      <c r="W114">
        <v>0</v>
      </c>
      <c r="X114">
        <v>0</v>
      </c>
      <c r="Y114">
        <v>309.5</v>
      </c>
      <c r="Z114">
        <f t="shared" si="1"/>
        <v>309.5</v>
      </c>
    </row>
    <row r="115" spans="1:26">
      <c r="A115" t="s">
        <v>3155</v>
      </c>
      <c r="B115">
        <v>2042645109</v>
      </c>
      <c r="C115" t="s">
        <v>2347</v>
      </c>
      <c r="D115" t="s">
        <v>2171</v>
      </c>
      <c r="E115" t="s">
        <v>54</v>
      </c>
      <c r="F115">
        <v>12210036</v>
      </c>
      <c r="G115" s="111">
        <v>45035</v>
      </c>
      <c r="H115" t="s">
        <v>4528</v>
      </c>
      <c r="I115" t="s">
        <v>255</v>
      </c>
      <c r="J115" t="s">
        <v>249</v>
      </c>
      <c r="K115" t="s">
        <v>250</v>
      </c>
      <c r="L115" t="s">
        <v>251</v>
      </c>
      <c r="M115" t="s">
        <v>3154</v>
      </c>
      <c r="N115" t="s">
        <v>3154</v>
      </c>
      <c r="O115" s="111">
        <v>45036</v>
      </c>
      <c r="P115" t="s">
        <v>252</v>
      </c>
      <c r="Q115" t="s">
        <v>253</v>
      </c>
      <c r="R115" s="111">
        <v>45040</v>
      </c>
      <c r="W115">
        <v>5470.5</v>
      </c>
      <c r="X115">
        <v>7407.8</v>
      </c>
      <c r="Y115">
        <v>6322.85</v>
      </c>
      <c r="Z115">
        <f t="shared" si="1"/>
        <v>19201.150000000001</v>
      </c>
    </row>
    <row r="116" spans="1:26">
      <c r="A116" t="s">
        <v>3155</v>
      </c>
      <c r="B116" t="s">
        <v>4251</v>
      </c>
      <c r="C116" t="s">
        <v>3493</v>
      </c>
      <c r="D116" t="s">
        <v>2171</v>
      </c>
      <c r="E116" t="s">
        <v>54</v>
      </c>
      <c r="F116">
        <v>12326635</v>
      </c>
      <c r="G116" s="111">
        <v>45019</v>
      </c>
      <c r="H116" t="s">
        <v>4501</v>
      </c>
      <c r="I116" t="s">
        <v>255</v>
      </c>
      <c r="J116" t="s">
        <v>249</v>
      </c>
      <c r="K116" t="s">
        <v>250</v>
      </c>
      <c r="L116" t="s">
        <v>251</v>
      </c>
      <c r="M116" t="s">
        <v>3154</v>
      </c>
      <c r="N116" t="s">
        <v>3154</v>
      </c>
      <c r="O116" s="111">
        <v>45019</v>
      </c>
      <c r="P116" t="s">
        <v>252</v>
      </c>
      <c r="Q116" t="s">
        <v>253</v>
      </c>
      <c r="R116" s="111">
        <v>45020</v>
      </c>
      <c r="W116">
        <v>1251</v>
      </c>
      <c r="X116">
        <v>2850</v>
      </c>
      <c r="Y116">
        <v>2767</v>
      </c>
      <c r="Z116">
        <f t="shared" si="1"/>
        <v>6868</v>
      </c>
    </row>
    <row r="117" spans="1:26">
      <c r="A117" t="s">
        <v>3155</v>
      </c>
      <c r="B117" t="s">
        <v>4277</v>
      </c>
      <c r="C117" t="s">
        <v>3775</v>
      </c>
      <c r="D117" t="s">
        <v>53</v>
      </c>
      <c r="E117" t="s">
        <v>54</v>
      </c>
      <c r="F117">
        <v>12326759</v>
      </c>
      <c r="G117" s="111">
        <v>45019</v>
      </c>
      <c r="H117" t="s">
        <v>4649</v>
      </c>
      <c r="I117" t="s">
        <v>255</v>
      </c>
      <c r="J117" t="s">
        <v>249</v>
      </c>
      <c r="K117" t="s">
        <v>250</v>
      </c>
      <c r="L117" t="s">
        <v>251</v>
      </c>
      <c r="M117" t="s">
        <v>3154</v>
      </c>
      <c r="N117" t="s">
        <v>3154</v>
      </c>
      <c r="O117" s="111">
        <v>45019</v>
      </c>
      <c r="P117" t="s">
        <v>252</v>
      </c>
      <c r="Q117" t="s">
        <v>253</v>
      </c>
      <c r="R117" s="111">
        <v>45020</v>
      </c>
      <c r="W117">
        <v>1970.46</v>
      </c>
      <c r="X117">
        <v>86.15</v>
      </c>
      <c r="Y117">
        <v>10</v>
      </c>
      <c r="Z117">
        <f t="shared" si="1"/>
        <v>2066.61</v>
      </c>
    </row>
    <row r="118" spans="1:26">
      <c r="A118" t="s">
        <v>3155</v>
      </c>
      <c r="B118">
        <v>70526237147</v>
      </c>
      <c r="C118" t="s">
        <v>3553</v>
      </c>
      <c r="D118" t="s">
        <v>53</v>
      </c>
      <c r="E118" t="s">
        <v>54</v>
      </c>
      <c r="F118">
        <v>12326005</v>
      </c>
      <c r="G118" s="111">
        <v>45019</v>
      </c>
      <c r="H118" t="s">
        <v>4648</v>
      </c>
      <c r="I118" t="s">
        <v>255</v>
      </c>
      <c r="J118" t="s">
        <v>249</v>
      </c>
      <c r="K118" t="s">
        <v>250</v>
      </c>
      <c r="L118" t="s">
        <v>251</v>
      </c>
      <c r="M118" t="s">
        <v>3154</v>
      </c>
      <c r="N118" t="s">
        <v>3154</v>
      </c>
      <c r="O118" s="111">
        <v>45035</v>
      </c>
      <c r="P118" t="s">
        <v>252</v>
      </c>
      <c r="Q118" t="s">
        <v>253</v>
      </c>
      <c r="R118" s="111">
        <v>45036</v>
      </c>
      <c r="W118">
        <v>2287.75</v>
      </c>
      <c r="X118">
        <v>60</v>
      </c>
      <c r="Y118">
        <v>425.25</v>
      </c>
      <c r="Z118">
        <f t="shared" si="1"/>
        <v>2773</v>
      </c>
    </row>
    <row r="119" spans="1:26">
      <c r="A119" t="s">
        <v>3155</v>
      </c>
      <c r="B119" t="s">
        <v>4277</v>
      </c>
      <c r="C119" t="s">
        <v>3775</v>
      </c>
      <c r="D119" t="s">
        <v>53</v>
      </c>
      <c r="E119" t="s">
        <v>54</v>
      </c>
      <c r="F119">
        <v>12343958</v>
      </c>
      <c r="G119" s="111">
        <v>45022</v>
      </c>
      <c r="H119" t="s">
        <v>4653</v>
      </c>
      <c r="I119" t="s">
        <v>255</v>
      </c>
      <c r="J119" t="s">
        <v>249</v>
      </c>
      <c r="K119" t="s">
        <v>250</v>
      </c>
      <c r="L119" t="s">
        <v>251</v>
      </c>
      <c r="M119" t="s">
        <v>3154</v>
      </c>
      <c r="N119" t="s">
        <v>3154</v>
      </c>
      <c r="O119" s="111">
        <v>45022</v>
      </c>
      <c r="P119" t="s">
        <v>252</v>
      </c>
      <c r="Q119" t="s">
        <v>253</v>
      </c>
      <c r="R119" s="111">
        <v>45026</v>
      </c>
      <c r="W119">
        <v>5185.79</v>
      </c>
      <c r="X119">
        <v>11744.79</v>
      </c>
      <c r="Y119">
        <v>13320.98</v>
      </c>
      <c r="Z119">
        <f t="shared" si="1"/>
        <v>30251.56</v>
      </c>
    </row>
    <row r="120" spans="1:26">
      <c r="A120" t="s">
        <v>3155</v>
      </c>
      <c r="B120">
        <v>70526237147</v>
      </c>
      <c r="C120" t="s">
        <v>3553</v>
      </c>
      <c r="D120" t="s">
        <v>53</v>
      </c>
      <c r="E120" t="s">
        <v>54</v>
      </c>
      <c r="F120">
        <v>12347786</v>
      </c>
      <c r="G120" s="111">
        <v>45026</v>
      </c>
      <c r="H120" t="s">
        <v>4654</v>
      </c>
      <c r="I120" t="s">
        <v>255</v>
      </c>
      <c r="J120" t="s">
        <v>249</v>
      </c>
      <c r="K120" t="s">
        <v>250</v>
      </c>
      <c r="L120" t="s">
        <v>251</v>
      </c>
      <c r="M120" t="s">
        <v>3154</v>
      </c>
      <c r="N120" t="s">
        <v>3154</v>
      </c>
      <c r="O120" s="111">
        <v>45026</v>
      </c>
      <c r="P120" t="s">
        <v>252</v>
      </c>
      <c r="Q120" t="s">
        <v>253</v>
      </c>
      <c r="R120" s="111">
        <v>45027</v>
      </c>
      <c r="W120">
        <v>762.42</v>
      </c>
      <c r="X120">
        <v>1671.51</v>
      </c>
      <c r="Y120">
        <v>1541.97</v>
      </c>
      <c r="Z120">
        <f t="shared" si="1"/>
        <v>3975.8999999999996</v>
      </c>
    </row>
    <row r="121" spans="1:26">
      <c r="A121" t="s">
        <v>3155</v>
      </c>
      <c r="B121">
        <v>80047106115</v>
      </c>
      <c r="C121" t="s">
        <v>2362</v>
      </c>
      <c r="D121" t="s">
        <v>2171</v>
      </c>
      <c r="E121" t="s">
        <v>54</v>
      </c>
      <c r="F121">
        <v>12352783</v>
      </c>
      <c r="G121" s="111">
        <v>45027</v>
      </c>
      <c r="H121" t="s">
        <v>4508</v>
      </c>
      <c r="I121" t="s">
        <v>255</v>
      </c>
      <c r="J121" t="s">
        <v>249</v>
      </c>
      <c r="K121" t="s">
        <v>250</v>
      </c>
      <c r="L121" t="s">
        <v>251</v>
      </c>
      <c r="M121" t="s">
        <v>3154</v>
      </c>
      <c r="N121" t="s">
        <v>3154</v>
      </c>
      <c r="O121" s="111">
        <v>45027</v>
      </c>
      <c r="P121" t="s">
        <v>252</v>
      </c>
      <c r="Q121" t="s">
        <v>253</v>
      </c>
      <c r="R121" s="111">
        <v>45028</v>
      </c>
      <c r="W121">
        <v>2804.22</v>
      </c>
      <c r="X121">
        <v>14813.82</v>
      </c>
      <c r="Y121">
        <v>15390.59</v>
      </c>
      <c r="Z121">
        <f t="shared" si="1"/>
        <v>33008.630000000005</v>
      </c>
    </row>
    <row r="122" spans="1:26">
      <c r="A122" t="s">
        <v>3155</v>
      </c>
      <c r="B122">
        <v>1768766185</v>
      </c>
      <c r="C122" t="s">
        <v>2110</v>
      </c>
      <c r="D122" t="s">
        <v>53</v>
      </c>
      <c r="E122" t="s">
        <v>54</v>
      </c>
      <c r="F122">
        <v>12352209</v>
      </c>
      <c r="G122" s="111">
        <v>45027</v>
      </c>
      <c r="H122" t="s">
        <v>4657</v>
      </c>
      <c r="I122" t="s">
        <v>255</v>
      </c>
      <c r="J122" t="s">
        <v>249</v>
      </c>
      <c r="K122" t="s">
        <v>250</v>
      </c>
      <c r="L122" t="s">
        <v>251</v>
      </c>
      <c r="M122" t="s">
        <v>3154</v>
      </c>
      <c r="N122" t="s">
        <v>3154</v>
      </c>
      <c r="O122" s="111">
        <v>45028</v>
      </c>
      <c r="P122" t="s">
        <v>252</v>
      </c>
      <c r="Q122" t="s">
        <v>253</v>
      </c>
      <c r="R122" s="111">
        <v>45029</v>
      </c>
      <c r="W122">
        <v>11539</v>
      </c>
      <c r="X122">
        <v>20779.150000000001</v>
      </c>
      <c r="Y122">
        <v>17822.55</v>
      </c>
      <c r="Z122">
        <f t="shared" si="1"/>
        <v>50140.7</v>
      </c>
    </row>
    <row r="123" spans="1:26">
      <c r="A123" t="s">
        <v>3155</v>
      </c>
      <c r="B123" t="s">
        <v>2173</v>
      </c>
      <c r="C123" t="s">
        <v>2174</v>
      </c>
      <c r="D123" t="s">
        <v>2171</v>
      </c>
      <c r="E123" t="s">
        <v>54</v>
      </c>
      <c r="F123">
        <v>12356709</v>
      </c>
      <c r="G123" s="111">
        <v>45028</v>
      </c>
      <c r="H123" t="s">
        <v>4509</v>
      </c>
      <c r="I123" t="s">
        <v>255</v>
      </c>
      <c r="J123" t="s">
        <v>249</v>
      </c>
      <c r="K123" t="s">
        <v>250</v>
      </c>
      <c r="L123" t="s">
        <v>251</v>
      </c>
      <c r="M123" t="s">
        <v>3154</v>
      </c>
      <c r="N123" t="s">
        <v>3154</v>
      </c>
      <c r="O123" s="111">
        <v>45028</v>
      </c>
      <c r="P123" t="s">
        <v>252</v>
      </c>
      <c r="Q123" t="s">
        <v>253</v>
      </c>
      <c r="R123" s="111">
        <v>45029</v>
      </c>
      <c r="W123">
        <v>1768.7</v>
      </c>
      <c r="X123">
        <v>4832.71</v>
      </c>
      <c r="Y123">
        <v>4384.71</v>
      </c>
      <c r="Z123">
        <f t="shared" si="1"/>
        <v>10986.119999999999</v>
      </c>
    </row>
    <row r="124" spans="1:26">
      <c r="A124" t="s">
        <v>3155</v>
      </c>
      <c r="B124">
        <v>80047106115</v>
      </c>
      <c r="C124" t="s">
        <v>2362</v>
      </c>
      <c r="D124" t="s">
        <v>2171</v>
      </c>
      <c r="E124" t="s">
        <v>54</v>
      </c>
      <c r="F124">
        <v>12357798</v>
      </c>
      <c r="G124" s="111">
        <v>45028</v>
      </c>
      <c r="H124" t="s">
        <v>4513</v>
      </c>
      <c r="I124" t="s">
        <v>255</v>
      </c>
      <c r="J124" t="s">
        <v>249</v>
      </c>
      <c r="K124" t="s">
        <v>250</v>
      </c>
      <c r="L124" t="s">
        <v>251</v>
      </c>
      <c r="M124" t="s">
        <v>3154</v>
      </c>
      <c r="N124" t="s">
        <v>3154</v>
      </c>
      <c r="O124" s="111">
        <v>45028</v>
      </c>
      <c r="P124" t="s">
        <v>252</v>
      </c>
      <c r="Q124" t="s">
        <v>253</v>
      </c>
      <c r="R124" s="111">
        <v>45034</v>
      </c>
      <c r="W124">
        <v>1372.5</v>
      </c>
      <c r="X124">
        <v>980.5</v>
      </c>
      <c r="Y124">
        <v>1317.81</v>
      </c>
      <c r="Z124">
        <f t="shared" si="1"/>
        <v>3670.81</v>
      </c>
    </row>
    <row r="125" spans="1:26">
      <c r="A125" t="s">
        <v>3155</v>
      </c>
      <c r="B125" t="s">
        <v>4266</v>
      </c>
      <c r="C125" t="s">
        <v>3529</v>
      </c>
      <c r="D125" t="s">
        <v>2171</v>
      </c>
      <c r="E125" t="s">
        <v>54</v>
      </c>
      <c r="F125">
        <v>12358575</v>
      </c>
      <c r="G125" s="111">
        <v>45028</v>
      </c>
      <c r="H125" t="s">
        <v>4515</v>
      </c>
      <c r="I125" t="s">
        <v>255</v>
      </c>
      <c r="J125" t="s">
        <v>249</v>
      </c>
      <c r="K125" t="s">
        <v>250</v>
      </c>
      <c r="L125" t="s">
        <v>251</v>
      </c>
      <c r="M125" t="s">
        <v>3154</v>
      </c>
      <c r="N125" t="s">
        <v>3154</v>
      </c>
      <c r="O125" s="111">
        <v>45028</v>
      </c>
      <c r="P125" t="s">
        <v>252</v>
      </c>
      <c r="Q125" t="s">
        <v>253</v>
      </c>
      <c r="R125" s="111">
        <v>45035</v>
      </c>
      <c r="W125">
        <v>1094</v>
      </c>
      <c r="X125">
        <v>2287.9499999999998</v>
      </c>
      <c r="Y125">
        <v>1595.4</v>
      </c>
      <c r="Z125">
        <f t="shared" si="1"/>
        <v>4977.3500000000004</v>
      </c>
    </row>
    <row r="126" spans="1:26">
      <c r="A126" t="s">
        <v>3155</v>
      </c>
      <c r="B126" t="s">
        <v>4266</v>
      </c>
      <c r="C126" t="s">
        <v>3529</v>
      </c>
      <c r="D126" t="s">
        <v>2171</v>
      </c>
      <c r="E126" t="s">
        <v>54</v>
      </c>
      <c r="F126">
        <v>12358511</v>
      </c>
      <c r="G126" s="111">
        <v>45029</v>
      </c>
      <c r="H126" t="s">
        <v>4516</v>
      </c>
      <c r="I126" t="s">
        <v>255</v>
      </c>
      <c r="J126" t="s">
        <v>249</v>
      </c>
      <c r="K126" t="s">
        <v>250</v>
      </c>
      <c r="L126" t="s">
        <v>251</v>
      </c>
      <c r="M126" t="s">
        <v>3154</v>
      </c>
      <c r="N126" t="s">
        <v>3154</v>
      </c>
      <c r="O126" s="111">
        <v>45029</v>
      </c>
      <c r="P126" t="s">
        <v>252</v>
      </c>
      <c r="Q126" t="s">
        <v>253</v>
      </c>
      <c r="R126" s="111">
        <v>45036</v>
      </c>
      <c r="W126">
        <v>2040.11</v>
      </c>
      <c r="X126">
        <v>12139.65</v>
      </c>
      <c r="Y126">
        <v>13690.22</v>
      </c>
      <c r="Z126">
        <f t="shared" si="1"/>
        <v>27869.98</v>
      </c>
    </row>
    <row r="127" spans="1:26">
      <c r="A127" t="s">
        <v>3155</v>
      </c>
      <c r="B127" t="s">
        <v>4266</v>
      </c>
      <c r="C127" t="s">
        <v>3529</v>
      </c>
      <c r="D127" t="s">
        <v>2171</v>
      </c>
      <c r="E127" t="s">
        <v>54</v>
      </c>
      <c r="F127">
        <v>12363115</v>
      </c>
      <c r="G127" s="111">
        <v>45029</v>
      </c>
      <c r="H127" t="s">
        <v>4517</v>
      </c>
      <c r="I127" t="s">
        <v>255</v>
      </c>
      <c r="J127" t="s">
        <v>249</v>
      </c>
      <c r="K127" t="s">
        <v>250</v>
      </c>
      <c r="L127" t="s">
        <v>251</v>
      </c>
      <c r="M127" t="s">
        <v>3154</v>
      </c>
      <c r="N127" t="s">
        <v>3154</v>
      </c>
      <c r="O127" s="111">
        <v>45029</v>
      </c>
      <c r="P127" t="s">
        <v>252</v>
      </c>
      <c r="Q127" t="s">
        <v>253</v>
      </c>
      <c r="R127" s="111">
        <v>45036</v>
      </c>
      <c r="W127">
        <v>3522.36</v>
      </c>
      <c r="X127">
        <v>4022.5</v>
      </c>
      <c r="Y127">
        <v>3602.92</v>
      </c>
      <c r="Z127">
        <f t="shared" si="1"/>
        <v>11147.78</v>
      </c>
    </row>
    <row r="128" spans="1:26">
      <c r="A128" t="s">
        <v>3155</v>
      </c>
      <c r="B128" t="s">
        <v>4266</v>
      </c>
      <c r="C128" t="s">
        <v>3529</v>
      </c>
      <c r="D128" t="s">
        <v>2171</v>
      </c>
      <c r="E128" t="s">
        <v>54</v>
      </c>
      <c r="F128">
        <v>12363909</v>
      </c>
      <c r="G128" s="111">
        <v>45030</v>
      </c>
      <c r="H128" t="s">
        <v>4520</v>
      </c>
      <c r="I128" t="s">
        <v>255</v>
      </c>
      <c r="J128" t="s">
        <v>249</v>
      </c>
      <c r="K128" t="s">
        <v>250</v>
      </c>
      <c r="L128" t="s">
        <v>251</v>
      </c>
      <c r="M128" t="s">
        <v>3154</v>
      </c>
      <c r="N128" t="s">
        <v>3154</v>
      </c>
      <c r="O128" s="111">
        <v>45030</v>
      </c>
      <c r="P128" t="s">
        <v>252</v>
      </c>
      <c r="Q128" t="s">
        <v>253</v>
      </c>
      <c r="R128" s="111">
        <v>45033</v>
      </c>
      <c r="W128">
        <v>3103</v>
      </c>
      <c r="X128">
        <v>8440</v>
      </c>
      <c r="Y128">
        <v>4100</v>
      </c>
      <c r="Z128">
        <f t="shared" si="1"/>
        <v>15643</v>
      </c>
    </row>
    <row r="129" spans="1:26">
      <c r="A129" t="s">
        <v>3155</v>
      </c>
      <c r="B129" t="s">
        <v>4266</v>
      </c>
      <c r="C129" t="s">
        <v>3529</v>
      </c>
      <c r="D129" t="s">
        <v>2171</v>
      </c>
      <c r="E129" t="s">
        <v>54</v>
      </c>
      <c r="F129">
        <v>580319</v>
      </c>
      <c r="G129" s="111">
        <v>45031</v>
      </c>
      <c r="H129" t="s">
        <v>4521</v>
      </c>
      <c r="I129" t="s">
        <v>255</v>
      </c>
      <c r="J129" t="s">
        <v>249</v>
      </c>
      <c r="K129" t="s">
        <v>250</v>
      </c>
      <c r="L129" t="s">
        <v>251</v>
      </c>
      <c r="M129" t="s">
        <v>3154</v>
      </c>
      <c r="N129" t="s">
        <v>3154</v>
      </c>
      <c r="O129" s="111">
        <v>45031</v>
      </c>
      <c r="P129" t="s">
        <v>252</v>
      </c>
      <c r="Q129" t="s">
        <v>253</v>
      </c>
      <c r="R129" s="111">
        <v>45033</v>
      </c>
      <c r="W129">
        <v>11823.85</v>
      </c>
      <c r="X129">
        <v>22879.91</v>
      </c>
      <c r="Y129">
        <v>22862.53</v>
      </c>
      <c r="Z129">
        <f t="shared" si="1"/>
        <v>57566.29</v>
      </c>
    </row>
    <row r="130" spans="1:26">
      <c r="A130" t="s">
        <v>3155</v>
      </c>
      <c r="B130" t="s">
        <v>4240</v>
      </c>
      <c r="C130" t="s">
        <v>3643</v>
      </c>
      <c r="D130" t="s">
        <v>1053</v>
      </c>
      <c r="E130" t="s">
        <v>54</v>
      </c>
      <c r="F130">
        <v>12363877</v>
      </c>
      <c r="G130" s="111">
        <v>45029</v>
      </c>
      <c r="H130" t="s">
        <v>4707</v>
      </c>
      <c r="I130" t="s">
        <v>255</v>
      </c>
      <c r="J130" t="s">
        <v>249</v>
      </c>
      <c r="K130" t="s">
        <v>250</v>
      </c>
      <c r="L130" t="s">
        <v>251</v>
      </c>
      <c r="M130" t="s">
        <v>3154</v>
      </c>
      <c r="N130" t="s">
        <v>3154</v>
      </c>
      <c r="O130" s="111">
        <v>45033</v>
      </c>
      <c r="P130" t="s">
        <v>252</v>
      </c>
      <c r="Q130" t="s">
        <v>253</v>
      </c>
      <c r="R130" s="111">
        <v>45033</v>
      </c>
      <c r="W130">
        <v>214</v>
      </c>
      <c r="X130">
        <v>357.97</v>
      </c>
      <c r="Y130">
        <v>165</v>
      </c>
      <c r="Z130">
        <f t="shared" si="1"/>
        <v>736.97</v>
      </c>
    </row>
    <row r="131" spans="1:26">
      <c r="A131" t="s">
        <v>3155</v>
      </c>
      <c r="B131">
        <v>70526237147</v>
      </c>
      <c r="C131" t="s">
        <v>3553</v>
      </c>
      <c r="D131" t="s">
        <v>53</v>
      </c>
      <c r="E131" t="s">
        <v>54</v>
      </c>
      <c r="F131">
        <v>12372001</v>
      </c>
      <c r="G131" s="111">
        <v>45033</v>
      </c>
      <c r="H131" t="s">
        <v>4660</v>
      </c>
      <c r="I131" t="s">
        <v>255</v>
      </c>
      <c r="J131" t="s">
        <v>249</v>
      </c>
      <c r="K131" t="s">
        <v>250</v>
      </c>
      <c r="L131" t="s">
        <v>251</v>
      </c>
      <c r="M131" t="s">
        <v>3154</v>
      </c>
      <c r="N131" t="s">
        <v>3154</v>
      </c>
      <c r="O131" s="111">
        <v>45033</v>
      </c>
      <c r="P131" t="s">
        <v>252</v>
      </c>
      <c r="Q131" t="s">
        <v>253</v>
      </c>
      <c r="R131" s="111">
        <v>45034</v>
      </c>
      <c r="W131">
        <v>2758</v>
      </c>
      <c r="X131">
        <v>10501</v>
      </c>
      <c r="Y131">
        <v>8708</v>
      </c>
      <c r="Z131">
        <f t="shared" ref="Z131:Z194" si="2">SUM(W131:Y131)</f>
        <v>21967</v>
      </c>
    </row>
    <row r="132" spans="1:26">
      <c r="A132" t="s">
        <v>3155</v>
      </c>
      <c r="B132">
        <v>80047106115</v>
      </c>
      <c r="C132" t="s">
        <v>2362</v>
      </c>
      <c r="D132" t="s">
        <v>2171</v>
      </c>
      <c r="E132" t="s">
        <v>54</v>
      </c>
      <c r="F132">
        <v>12374039</v>
      </c>
      <c r="G132" s="111">
        <v>45033</v>
      </c>
      <c r="H132" t="s">
        <v>4522</v>
      </c>
      <c r="I132" t="s">
        <v>255</v>
      </c>
      <c r="J132" t="s">
        <v>249</v>
      </c>
      <c r="K132" t="s">
        <v>250</v>
      </c>
      <c r="L132" t="s">
        <v>251</v>
      </c>
      <c r="M132" t="s">
        <v>3154</v>
      </c>
      <c r="N132" t="s">
        <v>3154</v>
      </c>
      <c r="O132" s="111">
        <v>45033</v>
      </c>
      <c r="P132" t="s">
        <v>252</v>
      </c>
      <c r="Q132" t="s">
        <v>253</v>
      </c>
      <c r="R132" s="111">
        <v>45040</v>
      </c>
      <c r="W132">
        <v>50</v>
      </c>
      <c r="X132">
        <v>4610</v>
      </c>
      <c r="Y132">
        <v>1991</v>
      </c>
      <c r="Z132">
        <f t="shared" si="2"/>
        <v>6651</v>
      </c>
    </row>
    <row r="133" spans="1:26">
      <c r="A133" t="s">
        <v>3155</v>
      </c>
      <c r="B133">
        <v>80047106115</v>
      </c>
      <c r="C133" t="s">
        <v>2362</v>
      </c>
      <c r="D133" t="s">
        <v>2171</v>
      </c>
      <c r="E133" t="s">
        <v>54</v>
      </c>
      <c r="F133">
        <v>12383636</v>
      </c>
      <c r="G133" s="111">
        <v>45035</v>
      </c>
      <c r="H133" t="s">
        <v>4525</v>
      </c>
      <c r="I133" t="s">
        <v>255</v>
      </c>
      <c r="J133" t="s">
        <v>249</v>
      </c>
      <c r="K133" t="s">
        <v>250</v>
      </c>
      <c r="L133" t="s">
        <v>251</v>
      </c>
      <c r="M133" t="s">
        <v>3154</v>
      </c>
      <c r="N133" t="s">
        <v>3154</v>
      </c>
      <c r="O133" s="111">
        <v>45035</v>
      </c>
      <c r="P133" t="s">
        <v>252</v>
      </c>
      <c r="Q133" t="s">
        <v>253</v>
      </c>
      <c r="R133" s="111">
        <v>45043</v>
      </c>
      <c r="W133">
        <v>8.5</v>
      </c>
      <c r="X133">
        <v>430.6</v>
      </c>
      <c r="Y133">
        <v>62</v>
      </c>
      <c r="Z133">
        <f t="shared" si="2"/>
        <v>501.1</v>
      </c>
    </row>
    <row r="134" spans="1:26">
      <c r="A134" t="s">
        <v>3155</v>
      </c>
      <c r="B134">
        <v>80047106115</v>
      </c>
      <c r="C134" t="s">
        <v>2362</v>
      </c>
      <c r="D134" t="s">
        <v>2171</v>
      </c>
      <c r="E134" t="s">
        <v>54</v>
      </c>
      <c r="F134">
        <v>12401185</v>
      </c>
      <c r="G134" s="111">
        <v>45041</v>
      </c>
      <c r="H134" t="s">
        <v>4531</v>
      </c>
      <c r="I134" t="s">
        <v>255</v>
      </c>
      <c r="J134" t="s">
        <v>249</v>
      </c>
      <c r="K134" t="s">
        <v>250</v>
      </c>
      <c r="L134" t="s">
        <v>251</v>
      </c>
      <c r="M134" t="s">
        <v>3154</v>
      </c>
      <c r="N134" t="s">
        <v>3154</v>
      </c>
      <c r="O134" s="111">
        <v>45041</v>
      </c>
      <c r="P134" t="s">
        <v>252</v>
      </c>
      <c r="Q134" t="s">
        <v>253</v>
      </c>
      <c r="R134" s="111">
        <v>45042</v>
      </c>
      <c r="W134">
        <v>172.75</v>
      </c>
      <c r="X134">
        <v>2497</v>
      </c>
      <c r="Y134">
        <v>48.5</v>
      </c>
      <c r="Z134">
        <f t="shared" si="2"/>
        <v>2718.25</v>
      </c>
    </row>
    <row r="135" spans="1:26">
      <c r="A135" t="s">
        <v>3155</v>
      </c>
      <c r="B135">
        <v>70526237147</v>
      </c>
      <c r="C135" t="s">
        <v>3553</v>
      </c>
      <c r="D135" t="s">
        <v>53</v>
      </c>
      <c r="E135" t="s">
        <v>54</v>
      </c>
      <c r="F135">
        <v>12409819</v>
      </c>
      <c r="G135" s="111">
        <v>45042</v>
      </c>
      <c r="H135" t="s">
        <v>4663</v>
      </c>
      <c r="I135" t="s">
        <v>255</v>
      </c>
      <c r="J135" t="s">
        <v>249</v>
      </c>
      <c r="K135" t="s">
        <v>250</v>
      </c>
      <c r="L135" t="s">
        <v>251</v>
      </c>
      <c r="M135" t="s">
        <v>3154</v>
      </c>
      <c r="N135" t="s">
        <v>3154</v>
      </c>
      <c r="O135" s="111">
        <v>45042</v>
      </c>
      <c r="P135" t="s">
        <v>252</v>
      </c>
      <c r="Q135" t="s">
        <v>253</v>
      </c>
      <c r="R135" s="111">
        <v>45043</v>
      </c>
      <c r="W135">
        <v>32</v>
      </c>
      <c r="X135">
        <v>11368.31</v>
      </c>
      <c r="Y135">
        <v>7736</v>
      </c>
      <c r="Z135">
        <f t="shared" si="2"/>
        <v>19136.309999999998</v>
      </c>
    </row>
    <row r="136" spans="1:26">
      <c r="A136" t="s">
        <v>3155</v>
      </c>
      <c r="B136">
        <v>1768766185</v>
      </c>
      <c r="C136" t="s">
        <v>2110</v>
      </c>
      <c r="D136" t="s">
        <v>265</v>
      </c>
      <c r="E136" t="s">
        <v>54</v>
      </c>
      <c r="F136">
        <v>12416168</v>
      </c>
      <c r="G136" s="111">
        <v>45043</v>
      </c>
      <c r="H136" t="s">
        <v>4703</v>
      </c>
      <c r="I136" t="s">
        <v>255</v>
      </c>
      <c r="J136" t="s">
        <v>249</v>
      </c>
      <c r="K136" t="s">
        <v>250</v>
      </c>
      <c r="L136" t="s">
        <v>251</v>
      </c>
      <c r="M136" t="s">
        <v>3154</v>
      </c>
      <c r="N136" t="s">
        <v>3154</v>
      </c>
      <c r="O136" s="111">
        <v>45043</v>
      </c>
      <c r="P136" t="s">
        <v>252</v>
      </c>
      <c r="Q136" t="s">
        <v>253</v>
      </c>
      <c r="R136" s="111">
        <v>45044</v>
      </c>
      <c r="W136">
        <v>390.5</v>
      </c>
      <c r="X136">
        <v>9625.5</v>
      </c>
      <c r="Y136">
        <v>1831.25</v>
      </c>
      <c r="Z136">
        <f t="shared" si="2"/>
        <v>11847.25</v>
      </c>
    </row>
    <row r="137" spans="1:26">
      <c r="A137" t="s">
        <v>3155</v>
      </c>
      <c r="B137" t="s">
        <v>4251</v>
      </c>
      <c r="C137" t="s">
        <v>3493</v>
      </c>
      <c r="D137" t="s">
        <v>2171</v>
      </c>
      <c r="E137" t="s">
        <v>54</v>
      </c>
      <c r="F137">
        <v>12424187</v>
      </c>
      <c r="G137" s="111">
        <v>45044</v>
      </c>
      <c r="H137" t="s">
        <v>4536</v>
      </c>
      <c r="I137" t="s">
        <v>255</v>
      </c>
      <c r="J137" t="s">
        <v>249</v>
      </c>
      <c r="K137" t="s">
        <v>250</v>
      </c>
      <c r="L137" t="s">
        <v>251</v>
      </c>
      <c r="M137" t="s">
        <v>3154</v>
      </c>
      <c r="N137" t="s">
        <v>3154</v>
      </c>
      <c r="O137" s="111">
        <v>45044</v>
      </c>
      <c r="P137" t="s">
        <v>252</v>
      </c>
      <c r="Q137" t="s">
        <v>253</v>
      </c>
      <c r="R137" s="111">
        <v>45048</v>
      </c>
      <c r="W137">
        <v>0</v>
      </c>
      <c r="X137">
        <v>2236.5</v>
      </c>
      <c r="Y137">
        <v>1508.5</v>
      </c>
      <c r="Z137">
        <f t="shared" si="2"/>
        <v>3745</v>
      </c>
    </row>
    <row r="138" spans="1:26">
      <c r="A138" t="s">
        <v>3155</v>
      </c>
      <c r="B138" t="s">
        <v>2186</v>
      </c>
      <c r="C138" t="s">
        <v>2187</v>
      </c>
      <c r="D138" t="s">
        <v>265</v>
      </c>
      <c r="E138" t="s">
        <v>54</v>
      </c>
      <c r="F138">
        <v>12443026</v>
      </c>
      <c r="G138" s="111">
        <v>45049</v>
      </c>
      <c r="H138" t="s">
        <v>5213</v>
      </c>
      <c r="I138" t="s">
        <v>255</v>
      </c>
      <c r="J138" t="s">
        <v>249</v>
      </c>
      <c r="K138" t="s">
        <v>250</v>
      </c>
      <c r="L138" t="s">
        <v>251</v>
      </c>
      <c r="M138" t="s">
        <v>3154</v>
      </c>
      <c r="N138" t="s">
        <v>3154</v>
      </c>
      <c r="O138" s="111">
        <v>45049</v>
      </c>
      <c r="P138" t="s">
        <v>252</v>
      </c>
      <c r="Q138" t="s">
        <v>253</v>
      </c>
      <c r="R138" s="111">
        <v>45050</v>
      </c>
      <c r="W138">
        <v>0</v>
      </c>
      <c r="X138">
        <v>6670.69</v>
      </c>
      <c r="Y138">
        <v>5805.75</v>
      </c>
      <c r="Z138">
        <f t="shared" si="2"/>
        <v>12476.439999999999</v>
      </c>
    </row>
    <row r="139" spans="1:26">
      <c r="A139" t="s">
        <v>3155</v>
      </c>
      <c r="B139">
        <v>1768766185</v>
      </c>
      <c r="C139" t="s">
        <v>2110</v>
      </c>
      <c r="D139" t="s">
        <v>53</v>
      </c>
      <c r="E139" t="s">
        <v>54</v>
      </c>
      <c r="F139">
        <v>12448440</v>
      </c>
      <c r="G139" s="111">
        <v>45050</v>
      </c>
      <c r="H139" t="s">
        <v>5098</v>
      </c>
      <c r="I139" t="s">
        <v>255</v>
      </c>
      <c r="J139" t="s">
        <v>249</v>
      </c>
      <c r="K139" t="s">
        <v>250</v>
      </c>
      <c r="L139" t="s">
        <v>251</v>
      </c>
      <c r="M139" t="s">
        <v>3154</v>
      </c>
      <c r="N139" t="s">
        <v>3154</v>
      </c>
      <c r="O139" s="111">
        <v>45050</v>
      </c>
      <c r="P139" t="s">
        <v>252</v>
      </c>
      <c r="Q139" t="s">
        <v>253</v>
      </c>
      <c r="R139" s="111">
        <v>45051</v>
      </c>
      <c r="W139">
        <v>0</v>
      </c>
      <c r="X139">
        <v>3035.5</v>
      </c>
      <c r="Y139">
        <v>1922.79</v>
      </c>
      <c r="Z139">
        <f t="shared" si="2"/>
        <v>4958.29</v>
      </c>
    </row>
    <row r="140" spans="1:26">
      <c r="A140" t="s">
        <v>3155</v>
      </c>
      <c r="B140">
        <v>1768766185</v>
      </c>
      <c r="C140" t="s">
        <v>2110</v>
      </c>
      <c r="D140" t="s">
        <v>53</v>
      </c>
      <c r="E140" t="s">
        <v>54</v>
      </c>
      <c r="F140">
        <v>8517077</v>
      </c>
      <c r="G140" s="111">
        <v>45051</v>
      </c>
      <c r="H140" t="s">
        <v>5099</v>
      </c>
      <c r="I140" t="s">
        <v>255</v>
      </c>
      <c r="J140" t="s">
        <v>249</v>
      </c>
      <c r="K140" t="s">
        <v>250</v>
      </c>
      <c r="L140" t="s">
        <v>251</v>
      </c>
      <c r="M140" t="s">
        <v>3154</v>
      </c>
      <c r="N140" t="s">
        <v>3154</v>
      </c>
      <c r="O140" s="111">
        <v>45055</v>
      </c>
      <c r="P140" t="s">
        <v>252</v>
      </c>
      <c r="Q140" t="s">
        <v>253</v>
      </c>
      <c r="R140" s="111">
        <v>45056</v>
      </c>
      <c r="W140">
        <v>98</v>
      </c>
      <c r="X140">
        <v>2586</v>
      </c>
      <c r="Y140">
        <v>4158.24</v>
      </c>
      <c r="Z140">
        <f t="shared" si="2"/>
        <v>6842.24</v>
      </c>
    </row>
    <row r="141" spans="1:26">
      <c r="A141" t="s">
        <v>3155</v>
      </c>
      <c r="B141" t="s">
        <v>4240</v>
      </c>
      <c r="C141" t="s">
        <v>3643</v>
      </c>
      <c r="D141" t="s">
        <v>1053</v>
      </c>
      <c r="E141" t="s">
        <v>54</v>
      </c>
      <c r="F141">
        <v>12378417</v>
      </c>
      <c r="G141" s="111">
        <v>45051</v>
      </c>
      <c r="H141" t="s">
        <v>5224</v>
      </c>
      <c r="I141" t="s">
        <v>255</v>
      </c>
      <c r="J141" t="s">
        <v>249</v>
      </c>
      <c r="K141" t="s">
        <v>250</v>
      </c>
      <c r="L141" t="s">
        <v>251</v>
      </c>
      <c r="M141" t="s">
        <v>3154</v>
      </c>
      <c r="N141" t="s">
        <v>3154</v>
      </c>
      <c r="O141" s="111">
        <v>45051</v>
      </c>
      <c r="P141" t="s">
        <v>252</v>
      </c>
      <c r="Q141" t="s">
        <v>253</v>
      </c>
      <c r="R141" s="111">
        <v>45054</v>
      </c>
      <c r="W141">
        <v>0</v>
      </c>
      <c r="X141">
        <v>3884.99</v>
      </c>
      <c r="Y141">
        <v>6214</v>
      </c>
      <c r="Z141">
        <f t="shared" si="2"/>
        <v>10098.99</v>
      </c>
    </row>
    <row r="142" spans="1:26">
      <c r="A142" t="s">
        <v>3155</v>
      </c>
      <c r="B142">
        <v>70526237147</v>
      </c>
      <c r="C142" t="s">
        <v>3553</v>
      </c>
      <c r="D142" t="s">
        <v>53</v>
      </c>
      <c r="E142" t="s">
        <v>54</v>
      </c>
      <c r="F142">
        <v>12267650</v>
      </c>
      <c r="G142" s="111">
        <v>45054</v>
      </c>
      <c r="H142" t="s">
        <v>5100</v>
      </c>
      <c r="I142" t="s">
        <v>255</v>
      </c>
      <c r="J142" t="s">
        <v>249</v>
      </c>
      <c r="K142" t="s">
        <v>250</v>
      </c>
      <c r="L142" t="s">
        <v>251</v>
      </c>
      <c r="M142" t="s">
        <v>3154</v>
      </c>
      <c r="N142" t="s">
        <v>3154</v>
      </c>
      <c r="O142" s="111">
        <v>45054</v>
      </c>
      <c r="P142" t="s">
        <v>252</v>
      </c>
      <c r="Q142" t="s">
        <v>253</v>
      </c>
      <c r="R142" s="111">
        <v>45055</v>
      </c>
      <c r="W142">
        <v>0</v>
      </c>
      <c r="X142">
        <v>6082</v>
      </c>
      <c r="Y142">
        <v>6536.5</v>
      </c>
      <c r="Z142">
        <f t="shared" si="2"/>
        <v>12618.5</v>
      </c>
    </row>
    <row r="143" spans="1:26">
      <c r="A143" t="s">
        <v>3155</v>
      </c>
      <c r="B143" t="s">
        <v>2220</v>
      </c>
      <c r="C143" t="s">
        <v>2221</v>
      </c>
      <c r="D143" t="s">
        <v>53</v>
      </c>
      <c r="E143" t="s">
        <v>54</v>
      </c>
      <c r="F143">
        <v>12457740</v>
      </c>
      <c r="G143" s="111">
        <v>45054</v>
      </c>
      <c r="H143" t="s">
        <v>5101</v>
      </c>
      <c r="I143" t="s">
        <v>255</v>
      </c>
      <c r="J143" t="s">
        <v>249</v>
      </c>
      <c r="K143" t="s">
        <v>250</v>
      </c>
      <c r="L143" t="s">
        <v>251</v>
      </c>
      <c r="M143" t="s">
        <v>3154</v>
      </c>
      <c r="N143" t="s">
        <v>3154</v>
      </c>
      <c r="O143" s="111">
        <v>45054</v>
      </c>
      <c r="P143" t="s">
        <v>252</v>
      </c>
      <c r="Q143" t="s">
        <v>253</v>
      </c>
      <c r="R143" s="111">
        <v>45055</v>
      </c>
      <c r="W143">
        <v>0</v>
      </c>
      <c r="X143">
        <v>2813.48</v>
      </c>
      <c r="Y143">
        <v>4409.63</v>
      </c>
      <c r="Z143">
        <f t="shared" si="2"/>
        <v>7223.1100000000006</v>
      </c>
    </row>
    <row r="144" spans="1:26">
      <c r="A144" t="s">
        <v>3155</v>
      </c>
      <c r="B144" t="s">
        <v>2220</v>
      </c>
      <c r="C144" t="s">
        <v>2221</v>
      </c>
      <c r="D144" t="s">
        <v>53</v>
      </c>
      <c r="E144" t="s">
        <v>54</v>
      </c>
      <c r="F144">
        <v>12458272</v>
      </c>
      <c r="G144" s="111">
        <v>45054</v>
      </c>
      <c r="H144" t="s">
        <v>5102</v>
      </c>
      <c r="I144" t="s">
        <v>255</v>
      </c>
      <c r="J144" t="s">
        <v>249</v>
      </c>
      <c r="K144" t="s">
        <v>250</v>
      </c>
      <c r="L144" t="s">
        <v>251</v>
      </c>
      <c r="M144" t="s">
        <v>3154</v>
      </c>
      <c r="N144" t="s">
        <v>3154</v>
      </c>
      <c r="O144" s="111">
        <v>45054</v>
      </c>
      <c r="P144" t="s">
        <v>252</v>
      </c>
      <c r="Q144" t="s">
        <v>253</v>
      </c>
      <c r="R144" s="111">
        <v>45056</v>
      </c>
      <c r="W144">
        <v>0</v>
      </c>
      <c r="X144">
        <v>7707.5</v>
      </c>
      <c r="Y144">
        <v>777.45</v>
      </c>
      <c r="Z144">
        <f t="shared" si="2"/>
        <v>8484.9500000000007</v>
      </c>
    </row>
    <row r="145" spans="1:26">
      <c r="A145" t="s">
        <v>3155</v>
      </c>
      <c r="B145">
        <v>70526237147</v>
      </c>
      <c r="C145" t="s">
        <v>3553</v>
      </c>
      <c r="D145" t="s">
        <v>53</v>
      </c>
      <c r="E145" t="s">
        <v>54</v>
      </c>
      <c r="F145">
        <v>11144431</v>
      </c>
      <c r="G145" s="111">
        <v>45050</v>
      </c>
      <c r="H145" t="s">
        <v>5097</v>
      </c>
      <c r="I145" t="s">
        <v>255</v>
      </c>
      <c r="J145" t="s">
        <v>249</v>
      </c>
      <c r="K145" t="s">
        <v>250</v>
      </c>
      <c r="L145" t="s">
        <v>251</v>
      </c>
      <c r="M145" t="s">
        <v>3154</v>
      </c>
      <c r="N145" t="s">
        <v>3154</v>
      </c>
      <c r="O145" s="111">
        <v>45051</v>
      </c>
      <c r="P145" t="s">
        <v>252</v>
      </c>
      <c r="Q145" t="s">
        <v>253</v>
      </c>
      <c r="R145" s="111">
        <v>45055</v>
      </c>
      <c r="W145">
        <v>0</v>
      </c>
      <c r="X145">
        <v>0</v>
      </c>
      <c r="Y145">
        <v>1</v>
      </c>
      <c r="Z145">
        <f t="shared" si="2"/>
        <v>1</v>
      </c>
    </row>
    <row r="146" spans="1:26">
      <c r="A146" t="s">
        <v>3155</v>
      </c>
      <c r="B146" t="s">
        <v>2186</v>
      </c>
      <c r="C146" t="s">
        <v>2187</v>
      </c>
      <c r="D146" t="s">
        <v>265</v>
      </c>
      <c r="E146" t="s">
        <v>54</v>
      </c>
      <c r="F146">
        <v>12462367</v>
      </c>
      <c r="G146" s="111">
        <v>45055</v>
      </c>
      <c r="H146" t="s">
        <v>5214</v>
      </c>
      <c r="I146" t="s">
        <v>255</v>
      </c>
      <c r="J146" t="s">
        <v>249</v>
      </c>
      <c r="K146" t="s">
        <v>250</v>
      </c>
      <c r="L146" t="s">
        <v>251</v>
      </c>
      <c r="M146" t="s">
        <v>3154</v>
      </c>
      <c r="N146" t="s">
        <v>3154</v>
      </c>
      <c r="O146" s="111">
        <v>45055</v>
      </c>
      <c r="P146" t="s">
        <v>252</v>
      </c>
      <c r="Q146" t="s">
        <v>253</v>
      </c>
      <c r="R146" s="111">
        <v>45056</v>
      </c>
      <c r="W146">
        <v>0</v>
      </c>
      <c r="X146">
        <v>2064.5</v>
      </c>
      <c r="Y146">
        <v>5066.92</v>
      </c>
      <c r="Z146">
        <f t="shared" si="2"/>
        <v>7131.42</v>
      </c>
    </row>
    <row r="147" spans="1:26">
      <c r="A147" t="s">
        <v>3155</v>
      </c>
      <c r="B147">
        <v>80047106115</v>
      </c>
      <c r="C147" t="s">
        <v>2362</v>
      </c>
      <c r="D147" t="s">
        <v>2171</v>
      </c>
      <c r="E147" t="s">
        <v>54</v>
      </c>
      <c r="F147">
        <v>12468679</v>
      </c>
      <c r="G147" s="111">
        <v>45056</v>
      </c>
      <c r="H147" t="s">
        <v>4946</v>
      </c>
      <c r="I147" t="s">
        <v>255</v>
      </c>
      <c r="J147" t="s">
        <v>249</v>
      </c>
      <c r="K147" t="s">
        <v>250</v>
      </c>
      <c r="L147" t="s">
        <v>251</v>
      </c>
      <c r="M147" t="s">
        <v>3154</v>
      </c>
      <c r="N147" t="s">
        <v>3154</v>
      </c>
      <c r="O147" s="111">
        <v>45056</v>
      </c>
      <c r="P147" t="s">
        <v>252</v>
      </c>
      <c r="Q147" t="s">
        <v>253</v>
      </c>
      <c r="R147" s="111">
        <v>45057</v>
      </c>
      <c r="W147">
        <v>0</v>
      </c>
      <c r="X147">
        <v>1639</v>
      </c>
      <c r="Y147">
        <v>2343.09</v>
      </c>
      <c r="Z147">
        <f t="shared" si="2"/>
        <v>3982.09</v>
      </c>
    </row>
    <row r="148" spans="1:26">
      <c r="A148" t="s">
        <v>3155</v>
      </c>
      <c r="B148" t="s">
        <v>2220</v>
      </c>
      <c r="C148" t="s">
        <v>2221</v>
      </c>
      <c r="D148" t="s">
        <v>53</v>
      </c>
      <c r="E148" t="s">
        <v>54</v>
      </c>
      <c r="F148">
        <v>12474735</v>
      </c>
      <c r="G148" s="111">
        <v>45057</v>
      </c>
      <c r="H148" t="s">
        <v>5106</v>
      </c>
      <c r="I148" t="s">
        <v>255</v>
      </c>
      <c r="J148" t="s">
        <v>249</v>
      </c>
      <c r="K148" t="s">
        <v>250</v>
      </c>
      <c r="L148" t="s">
        <v>251</v>
      </c>
      <c r="M148" t="s">
        <v>3154</v>
      </c>
      <c r="N148" t="s">
        <v>3154</v>
      </c>
      <c r="O148" s="111">
        <v>45057</v>
      </c>
      <c r="P148" t="s">
        <v>252</v>
      </c>
      <c r="Q148" t="s">
        <v>253</v>
      </c>
      <c r="R148" s="111">
        <v>45058</v>
      </c>
      <c r="W148">
        <v>0</v>
      </c>
      <c r="X148">
        <v>3788.5</v>
      </c>
      <c r="Y148">
        <v>4941.5</v>
      </c>
      <c r="Z148">
        <f t="shared" si="2"/>
        <v>8730</v>
      </c>
    </row>
    <row r="149" spans="1:26">
      <c r="A149" t="s">
        <v>3155</v>
      </c>
      <c r="B149">
        <v>80047106115</v>
      </c>
      <c r="C149" t="s">
        <v>2362</v>
      </c>
      <c r="D149" t="s">
        <v>2171</v>
      </c>
      <c r="E149" t="s">
        <v>54</v>
      </c>
      <c r="F149">
        <v>12297559</v>
      </c>
      <c r="G149" s="111">
        <v>45061</v>
      </c>
      <c r="H149" t="s">
        <v>4949</v>
      </c>
      <c r="I149" t="s">
        <v>255</v>
      </c>
      <c r="J149" t="s">
        <v>249</v>
      </c>
      <c r="K149" t="s">
        <v>250</v>
      </c>
      <c r="L149" t="s">
        <v>251</v>
      </c>
      <c r="M149" t="s">
        <v>3154</v>
      </c>
      <c r="N149" t="s">
        <v>3154</v>
      </c>
      <c r="O149" s="111">
        <v>45061</v>
      </c>
      <c r="P149" t="s">
        <v>252</v>
      </c>
      <c r="Q149" t="s">
        <v>253</v>
      </c>
      <c r="R149" s="111">
        <v>45062</v>
      </c>
      <c r="W149">
        <v>0</v>
      </c>
      <c r="X149">
        <v>1590</v>
      </c>
      <c r="Y149">
        <v>4886.2</v>
      </c>
      <c r="Z149">
        <f t="shared" si="2"/>
        <v>6476.2</v>
      </c>
    </row>
    <row r="150" spans="1:26">
      <c r="A150" t="s">
        <v>3155</v>
      </c>
      <c r="B150">
        <v>70526237147</v>
      </c>
      <c r="C150" t="s">
        <v>3553</v>
      </c>
      <c r="D150" t="s">
        <v>53</v>
      </c>
      <c r="E150" t="s">
        <v>54</v>
      </c>
      <c r="F150">
        <v>12485058</v>
      </c>
      <c r="G150" s="111">
        <v>45061</v>
      </c>
      <c r="H150" t="s">
        <v>5108</v>
      </c>
      <c r="I150" t="s">
        <v>255</v>
      </c>
      <c r="J150" t="s">
        <v>249</v>
      </c>
      <c r="K150" t="s">
        <v>250</v>
      </c>
      <c r="L150" t="s">
        <v>251</v>
      </c>
      <c r="M150" t="s">
        <v>3154</v>
      </c>
      <c r="N150" t="s">
        <v>3154</v>
      </c>
      <c r="O150" s="111">
        <v>45061</v>
      </c>
      <c r="P150" t="s">
        <v>252</v>
      </c>
      <c r="Q150" t="s">
        <v>253</v>
      </c>
      <c r="R150" s="111">
        <v>45062</v>
      </c>
      <c r="W150">
        <v>0</v>
      </c>
      <c r="X150">
        <v>5114.1000000000004</v>
      </c>
      <c r="Y150">
        <v>5838.36</v>
      </c>
      <c r="Z150">
        <f t="shared" si="2"/>
        <v>10952.46</v>
      </c>
    </row>
    <row r="151" spans="1:26">
      <c r="A151" t="s">
        <v>3155</v>
      </c>
      <c r="B151">
        <v>2828705129</v>
      </c>
      <c r="C151" t="s">
        <v>2305</v>
      </c>
      <c r="D151" t="s">
        <v>1053</v>
      </c>
      <c r="E151" t="s">
        <v>54</v>
      </c>
      <c r="F151">
        <v>12485178</v>
      </c>
      <c r="G151" s="111">
        <v>45061</v>
      </c>
      <c r="H151" t="s">
        <v>5226</v>
      </c>
      <c r="I151" t="s">
        <v>255</v>
      </c>
      <c r="J151" t="s">
        <v>249</v>
      </c>
      <c r="K151" t="s">
        <v>250</v>
      </c>
      <c r="L151" t="s">
        <v>251</v>
      </c>
      <c r="M151" t="s">
        <v>3154</v>
      </c>
      <c r="N151" t="s">
        <v>3154</v>
      </c>
      <c r="O151" s="111">
        <v>45061</v>
      </c>
      <c r="P151" t="s">
        <v>252</v>
      </c>
      <c r="Q151" t="s">
        <v>253</v>
      </c>
      <c r="R151" s="111">
        <v>45062</v>
      </c>
      <c r="W151">
        <v>0</v>
      </c>
      <c r="X151">
        <v>14392.14</v>
      </c>
      <c r="Y151">
        <v>32434.39</v>
      </c>
      <c r="Z151">
        <f t="shared" si="2"/>
        <v>46826.53</v>
      </c>
    </row>
    <row r="152" spans="1:26">
      <c r="A152" t="s">
        <v>3155</v>
      </c>
      <c r="B152">
        <v>10439312604</v>
      </c>
      <c r="C152" t="s">
        <v>2275</v>
      </c>
      <c r="D152" t="s">
        <v>247</v>
      </c>
      <c r="E152" t="s">
        <v>54</v>
      </c>
      <c r="F152">
        <v>12495919</v>
      </c>
      <c r="G152" s="111">
        <v>45063</v>
      </c>
      <c r="H152" t="s">
        <v>4940</v>
      </c>
      <c r="I152" t="s">
        <v>255</v>
      </c>
      <c r="J152" t="s">
        <v>249</v>
      </c>
      <c r="K152" t="s">
        <v>250</v>
      </c>
      <c r="L152" t="s">
        <v>251</v>
      </c>
      <c r="M152" t="s">
        <v>3154</v>
      </c>
      <c r="N152" t="s">
        <v>3154</v>
      </c>
      <c r="O152" s="111">
        <v>45063</v>
      </c>
      <c r="P152" t="s">
        <v>252</v>
      </c>
      <c r="Q152" t="s">
        <v>253</v>
      </c>
      <c r="R152" s="111">
        <v>45064</v>
      </c>
      <c r="W152">
        <v>0</v>
      </c>
      <c r="X152">
        <v>311</v>
      </c>
      <c r="Y152">
        <v>839.5</v>
      </c>
      <c r="Z152">
        <f t="shared" si="2"/>
        <v>1150.5</v>
      </c>
    </row>
    <row r="153" spans="1:26">
      <c r="A153" t="s">
        <v>3155</v>
      </c>
      <c r="B153">
        <v>1768766185</v>
      </c>
      <c r="C153" t="s">
        <v>2110</v>
      </c>
      <c r="D153" t="s">
        <v>264</v>
      </c>
      <c r="E153" t="s">
        <v>54</v>
      </c>
      <c r="F153">
        <v>12495395</v>
      </c>
      <c r="G153" s="111">
        <v>45063</v>
      </c>
      <c r="H153" t="s">
        <v>4961</v>
      </c>
      <c r="I153" t="s">
        <v>255</v>
      </c>
      <c r="J153" t="s">
        <v>249</v>
      </c>
      <c r="K153" t="s">
        <v>250</v>
      </c>
      <c r="L153" t="s">
        <v>251</v>
      </c>
      <c r="M153" t="s">
        <v>3154</v>
      </c>
      <c r="N153" t="s">
        <v>3154</v>
      </c>
      <c r="O153" s="111">
        <v>45063</v>
      </c>
      <c r="P153" t="s">
        <v>252</v>
      </c>
      <c r="Q153" t="s">
        <v>253</v>
      </c>
      <c r="R153" s="111">
        <v>45064</v>
      </c>
      <c r="W153">
        <v>0</v>
      </c>
      <c r="X153">
        <v>3259.21</v>
      </c>
      <c r="Y153">
        <v>3000.5</v>
      </c>
      <c r="Z153">
        <f t="shared" si="2"/>
        <v>6259.71</v>
      </c>
    </row>
    <row r="154" spans="1:26">
      <c r="A154" t="s">
        <v>3155</v>
      </c>
      <c r="B154" t="s">
        <v>4962</v>
      </c>
      <c r="C154" t="s">
        <v>4963</v>
      </c>
      <c r="D154" t="s">
        <v>53</v>
      </c>
      <c r="E154" t="s">
        <v>54</v>
      </c>
      <c r="F154">
        <v>12500358</v>
      </c>
      <c r="G154" s="111">
        <v>45064</v>
      </c>
      <c r="H154" t="s">
        <v>5113</v>
      </c>
      <c r="I154" t="s">
        <v>255</v>
      </c>
      <c r="J154" t="s">
        <v>249</v>
      </c>
      <c r="K154" t="s">
        <v>250</v>
      </c>
      <c r="L154" t="s">
        <v>251</v>
      </c>
      <c r="M154" t="s">
        <v>3154</v>
      </c>
      <c r="N154" t="s">
        <v>3154</v>
      </c>
      <c r="O154" s="111">
        <v>45064</v>
      </c>
      <c r="P154" t="s">
        <v>252</v>
      </c>
      <c r="Q154" t="s">
        <v>253</v>
      </c>
      <c r="R154" s="111">
        <v>45065</v>
      </c>
      <c r="W154">
        <v>0</v>
      </c>
      <c r="X154">
        <v>1050</v>
      </c>
      <c r="Y154">
        <v>3600</v>
      </c>
      <c r="Z154">
        <f t="shared" si="2"/>
        <v>4650</v>
      </c>
    </row>
    <row r="155" spans="1:26">
      <c r="A155" t="s">
        <v>3155</v>
      </c>
      <c r="B155" t="s">
        <v>4277</v>
      </c>
      <c r="C155" t="s">
        <v>3775</v>
      </c>
      <c r="D155" t="s">
        <v>53</v>
      </c>
      <c r="E155" t="s">
        <v>54</v>
      </c>
      <c r="F155">
        <v>12502077</v>
      </c>
      <c r="G155" s="111">
        <v>45064</v>
      </c>
      <c r="H155" t="s">
        <v>5117</v>
      </c>
      <c r="I155" t="s">
        <v>255</v>
      </c>
      <c r="J155" t="s">
        <v>249</v>
      </c>
      <c r="K155" t="s">
        <v>250</v>
      </c>
      <c r="L155" t="s">
        <v>251</v>
      </c>
      <c r="M155" t="s">
        <v>3154</v>
      </c>
      <c r="N155" t="s">
        <v>3154</v>
      </c>
      <c r="O155" s="111">
        <v>45064</v>
      </c>
      <c r="P155" t="s">
        <v>252</v>
      </c>
      <c r="Q155" t="s">
        <v>253</v>
      </c>
      <c r="R155" s="111">
        <v>45065</v>
      </c>
      <c r="W155">
        <v>0</v>
      </c>
      <c r="X155">
        <v>714.14</v>
      </c>
      <c r="Y155">
        <v>2538.14</v>
      </c>
      <c r="Z155">
        <f t="shared" si="2"/>
        <v>3252.2799999999997</v>
      </c>
    </row>
    <row r="156" spans="1:26">
      <c r="A156" t="s">
        <v>3155</v>
      </c>
      <c r="B156">
        <v>21430420197</v>
      </c>
      <c r="C156" t="s">
        <v>5087</v>
      </c>
      <c r="D156" t="s">
        <v>1107</v>
      </c>
      <c r="E156" t="s">
        <v>54</v>
      </c>
      <c r="F156">
        <v>12511926</v>
      </c>
      <c r="G156" s="111">
        <v>45067</v>
      </c>
      <c r="H156" t="s">
        <v>5089</v>
      </c>
      <c r="I156" t="s">
        <v>255</v>
      </c>
      <c r="J156" t="s">
        <v>249</v>
      </c>
      <c r="K156" t="s">
        <v>250</v>
      </c>
      <c r="L156" t="s">
        <v>251</v>
      </c>
      <c r="M156" t="s">
        <v>3154</v>
      </c>
      <c r="N156" t="s">
        <v>3154</v>
      </c>
      <c r="O156" s="111">
        <v>45068</v>
      </c>
      <c r="P156" t="s">
        <v>252</v>
      </c>
      <c r="Q156" t="s">
        <v>253</v>
      </c>
      <c r="R156" s="111">
        <v>45069</v>
      </c>
      <c r="W156">
        <v>0</v>
      </c>
      <c r="X156">
        <v>776.56</v>
      </c>
      <c r="Y156">
        <v>3066.75</v>
      </c>
      <c r="Z156">
        <f t="shared" si="2"/>
        <v>3843.31</v>
      </c>
    </row>
    <row r="157" spans="1:26">
      <c r="A157" t="s">
        <v>3155</v>
      </c>
      <c r="B157">
        <v>80047106115</v>
      </c>
      <c r="C157" t="s">
        <v>2362</v>
      </c>
      <c r="D157" t="s">
        <v>2171</v>
      </c>
      <c r="E157" t="s">
        <v>54</v>
      </c>
      <c r="F157">
        <v>12518784</v>
      </c>
      <c r="G157" s="111">
        <v>45069</v>
      </c>
      <c r="H157" t="s">
        <v>4954</v>
      </c>
      <c r="I157" t="s">
        <v>255</v>
      </c>
      <c r="J157" t="s">
        <v>249</v>
      </c>
      <c r="K157" t="s">
        <v>250</v>
      </c>
      <c r="L157" t="s">
        <v>251</v>
      </c>
      <c r="M157" t="s">
        <v>3154</v>
      </c>
      <c r="N157" t="s">
        <v>3154</v>
      </c>
      <c r="O157" s="111">
        <v>45069</v>
      </c>
      <c r="P157" t="s">
        <v>252</v>
      </c>
      <c r="Q157" t="s">
        <v>253</v>
      </c>
      <c r="R157" s="111">
        <v>45070</v>
      </c>
      <c r="W157">
        <v>0</v>
      </c>
      <c r="X157">
        <v>850</v>
      </c>
      <c r="Y157">
        <v>2572</v>
      </c>
      <c r="Z157">
        <f t="shared" si="2"/>
        <v>3422</v>
      </c>
    </row>
    <row r="158" spans="1:26">
      <c r="A158" t="s">
        <v>3155</v>
      </c>
      <c r="B158" t="s">
        <v>2220</v>
      </c>
      <c r="C158" t="s">
        <v>2221</v>
      </c>
      <c r="D158" t="s">
        <v>264</v>
      </c>
      <c r="E158" t="s">
        <v>54</v>
      </c>
      <c r="F158">
        <v>12518805</v>
      </c>
      <c r="G158" s="111">
        <v>45069</v>
      </c>
      <c r="H158" t="s">
        <v>4965</v>
      </c>
      <c r="I158" t="s">
        <v>255</v>
      </c>
      <c r="J158" t="s">
        <v>249</v>
      </c>
      <c r="K158" t="s">
        <v>250</v>
      </c>
      <c r="L158" t="s">
        <v>251</v>
      </c>
      <c r="M158" t="s">
        <v>3154</v>
      </c>
      <c r="N158" t="s">
        <v>3154</v>
      </c>
      <c r="O158" s="111">
        <v>45069</v>
      </c>
      <c r="P158" t="s">
        <v>252</v>
      </c>
      <c r="Q158" t="s">
        <v>253</v>
      </c>
      <c r="R158" s="111">
        <v>45069</v>
      </c>
      <c r="W158">
        <v>0</v>
      </c>
      <c r="X158">
        <v>1232</v>
      </c>
      <c r="Y158">
        <v>3631.9</v>
      </c>
      <c r="Z158">
        <f t="shared" si="2"/>
        <v>4863.8999999999996</v>
      </c>
    </row>
    <row r="159" spans="1:26">
      <c r="A159" t="s">
        <v>3155</v>
      </c>
      <c r="B159">
        <v>70526237147</v>
      </c>
      <c r="C159" t="s">
        <v>3553</v>
      </c>
      <c r="D159" t="s">
        <v>53</v>
      </c>
      <c r="E159" t="s">
        <v>54</v>
      </c>
      <c r="F159">
        <v>12515212</v>
      </c>
      <c r="G159" s="111">
        <v>45068</v>
      </c>
      <c r="H159" t="s">
        <v>5125</v>
      </c>
      <c r="I159" t="s">
        <v>255</v>
      </c>
      <c r="J159" t="s">
        <v>249</v>
      </c>
      <c r="K159" t="s">
        <v>250</v>
      </c>
      <c r="L159" t="s">
        <v>251</v>
      </c>
      <c r="M159" t="s">
        <v>3154</v>
      </c>
      <c r="N159" t="s">
        <v>3154</v>
      </c>
      <c r="O159" s="111">
        <v>45069</v>
      </c>
      <c r="P159" t="s">
        <v>252</v>
      </c>
      <c r="Q159" t="s">
        <v>253</v>
      </c>
      <c r="R159" s="111">
        <v>45071</v>
      </c>
      <c r="W159">
        <v>0</v>
      </c>
      <c r="X159">
        <v>5172.8</v>
      </c>
      <c r="Y159">
        <v>10134.15</v>
      </c>
      <c r="Z159">
        <f t="shared" si="2"/>
        <v>15306.95</v>
      </c>
    </row>
    <row r="160" spans="1:26">
      <c r="A160" t="s">
        <v>3155</v>
      </c>
      <c r="B160" t="s">
        <v>5121</v>
      </c>
      <c r="C160" t="s">
        <v>5122</v>
      </c>
      <c r="D160" t="s">
        <v>53</v>
      </c>
      <c r="E160" t="s">
        <v>54</v>
      </c>
      <c r="F160">
        <v>12519095</v>
      </c>
      <c r="G160" s="111">
        <v>45069</v>
      </c>
      <c r="H160" t="s">
        <v>5127</v>
      </c>
      <c r="I160" t="s">
        <v>255</v>
      </c>
      <c r="J160" t="s">
        <v>249</v>
      </c>
      <c r="K160" t="s">
        <v>250</v>
      </c>
      <c r="L160" t="s">
        <v>251</v>
      </c>
      <c r="M160" t="s">
        <v>3154</v>
      </c>
      <c r="N160" t="s">
        <v>3154</v>
      </c>
      <c r="O160" s="111">
        <v>45069</v>
      </c>
      <c r="P160" t="s">
        <v>252</v>
      </c>
      <c r="Q160" t="s">
        <v>253</v>
      </c>
      <c r="R160" s="111">
        <v>45071</v>
      </c>
      <c r="W160">
        <v>0</v>
      </c>
      <c r="X160">
        <v>0</v>
      </c>
      <c r="Y160">
        <v>1144</v>
      </c>
      <c r="Z160">
        <f t="shared" si="2"/>
        <v>1144</v>
      </c>
    </row>
    <row r="161" spans="1:26">
      <c r="A161" t="s">
        <v>3155</v>
      </c>
      <c r="B161" t="s">
        <v>4251</v>
      </c>
      <c r="C161" t="s">
        <v>3493</v>
      </c>
      <c r="D161" t="s">
        <v>2171</v>
      </c>
      <c r="E161" t="s">
        <v>54</v>
      </c>
      <c r="F161">
        <v>12525397</v>
      </c>
      <c r="G161" s="111">
        <v>45070</v>
      </c>
      <c r="H161" t="s">
        <v>4955</v>
      </c>
      <c r="I161" t="s">
        <v>255</v>
      </c>
      <c r="J161" t="s">
        <v>249</v>
      </c>
      <c r="K161" t="s">
        <v>250</v>
      </c>
      <c r="L161" t="s">
        <v>251</v>
      </c>
      <c r="M161" t="s">
        <v>3154</v>
      </c>
      <c r="N161" t="s">
        <v>3154</v>
      </c>
      <c r="O161" s="111">
        <v>45070</v>
      </c>
      <c r="P161" t="s">
        <v>252</v>
      </c>
      <c r="Q161" t="s">
        <v>253</v>
      </c>
      <c r="R161" s="111">
        <v>45072</v>
      </c>
      <c r="W161">
        <v>0</v>
      </c>
      <c r="X161">
        <v>2275.94</v>
      </c>
      <c r="Y161">
        <v>8915.17</v>
      </c>
      <c r="Z161">
        <f t="shared" si="2"/>
        <v>11191.11</v>
      </c>
    </row>
    <row r="162" spans="1:26">
      <c r="A162" t="s">
        <v>3155</v>
      </c>
      <c r="B162">
        <v>21430420197</v>
      </c>
      <c r="C162" t="s">
        <v>5087</v>
      </c>
      <c r="D162" t="s">
        <v>1107</v>
      </c>
      <c r="E162" t="s">
        <v>54</v>
      </c>
      <c r="F162">
        <v>12525958</v>
      </c>
      <c r="G162" s="111">
        <v>45070</v>
      </c>
      <c r="H162" t="s">
        <v>5090</v>
      </c>
      <c r="I162" t="s">
        <v>255</v>
      </c>
      <c r="J162" t="s">
        <v>249</v>
      </c>
      <c r="K162" t="s">
        <v>250</v>
      </c>
      <c r="L162" t="s">
        <v>251</v>
      </c>
      <c r="M162" t="s">
        <v>3154</v>
      </c>
      <c r="N162" t="s">
        <v>3154</v>
      </c>
      <c r="O162" s="111">
        <v>45070</v>
      </c>
      <c r="P162" t="s">
        <v>252</v>
      </c>
      <c r="Q162" t="s">
        <v>253</v>
      </c>
      <c r="R162" s="111">
        <v>45071</v>
      </c>
      <c r="W162">
        <v>0</v>
      </c>
      <c r="X162">
        <v>1502.25</v>
      </c>
      <c r="Y162">
        <v>4606.95</v>
      </c>
      <c r="Z162">
        <f t="shared" si="2"/>
        <v>6109.2</v>
      </c>
    </row>
    <row r="163" spans="1:26">
      <c r="A163" t="s">
        <v>3155</v>
      </c>
      <c r="B163">
        <v>80047106115</v>
      </c>
      <c r="C163" t="s">
        <v>2362</v>
      </c>
      <c r="D163" t="s">
        <v>2171</v>
      </c>
      <c r="E163" t="s">
        <v>54</v>
      </c>
      <c r="F163">
        <v>12531230</v>
      </c>
      <c r="G163" s="111">
        <v>45071</v>
      </c>
      <c r="H163" t="s">
        <v>4957</v>
      </c>
      <c r="I163" t="s">
        <v>255</v>
      </c>
      <c r="J163" t="s">
        <v>249</v>
      </c>
      <c r="K163" t="s">
        <v>250</v>
      </c>
      <c r="L163" t="s">
        <v>251</v>
      </c>
      <c r="M163" t="s">
        <v>3154</v>
      </c>
      <c r="N163" t="s">
        <v>3154</v>
      </c>
      <c r="O163" s="111">
        <v>45071</v>
      </c>
      <c r="P163" t="s">
        <v>252</v>
      </c>
      <c r="Q163" t="s">
        <v>253</v>
      </c>
      <c r="R163" s="111">
        <v>45072</v>
      </c>
      <c r="W163">
        <v>0</v>
      </c>
      <c r="X163">
        <v>57</v>
      </c>
      <c r="Y163">
        <v>1898.82</v>
      </c>
      <c r="Z163">
        <f t="shared" si="2"/>
        <v>1955.82</v>
      </c>
    </row>
    <row r="164" spans="1:26">
      <c r="A164" t="s">
        <v>3155</v>
      </c>
      <c r="B164" t="s">
        <v>4962</v>
      </c>
      <c r="C164" t="s">
        <v>4963</v>
      </c>
      <c r="D164" t="s">
        <v>264</v>
      </c>
      <c r="E164" t="s">
        <v>54</v>
      </c>
      <c r="F164">
        <v>12513827</v>
      </c>
      <c r="G164" s="111">
        <v>45071</v>
      </c>
      <c r="H164" t="s">
        <v>4966</v>
      </c>
      <c r="I164" t="s">
        <v>255</v>
      </c>
      <c r="J164" t="s">
        <v>249</v>
      </c>
      <c r="K164" t="s">
        <v>250</v>
      </c>
      <c r="L164" t="s">
        <v>251</v>
      </c>
      <c r="M164" t="s">
        <v>3154</v>
      </c>
      <c r="N164" t="s">
        <v>3154</v>
      </c>
      <c r="O164" s="111">
        <v>45071</v>
      </c>
      <c r="P164" t="s">
        <v>252</v>
      </c>
      <c r="Q164" t="s">
        <v>253</v>
      </c>
      <c r="R164" s="111">
        <v>45072</v>
      </c>
      <c r="W164">
        <v>0</v>
      </c>
      <c r="X164">
        <v>1</v>
      </c>
      <c r="Y164">
        <v>1</v>
      </c>
      <c r="Z164">
        <f t="shared" si="2"/>
        <v>2</v>
      </c>
    </row>
    <row r="165" spans="1:26">
      <c r="A165" t="s">
        <v>3155</v>
      </c>
      <c r="B165" t="s">
        <v>4962</v>
      </c>
      <c r="C165" t="s">
        <v>4963</v>
      </c>
      <c r="D165" t="s">
        <v>264</v>
      </c>
      <c r="E165" t="s">
        <v>54</v>
      </c>
      <c r="F165">
        <v>12531254</v>
      </c>
      <c r="G165" s="111">
        <v>45071</v>
      </c>
      <c r="H165" t="s">
        <v>4967</v>
      </c>
      <c r="I165" t="s">
        <v>255</v>
      </c>
      <c r="J165" t="s">
        <v>249</v>
      </c>
      <c r="K165" t="s">
        <v>250</v>
      </c>
      <c r="L165" t="s">
        <v>251</v>
      </c>
      <c r="M165" t="s">
        <v>3154</v>
      </c>
      <c r="N165" t="s">
        <v>3154</v>
      </c>
      <c r="O165" s="111">
        <v>45071</v>
      </c>
      <c r="P165" t="s">
        <v>252</v>
      </c>
      <c r="Q165" t="s">
        <v>253</v>
      </c>
      <c r="R165" s="111">
        <v>45075</v>
      </c>
      <c r="W165">
        <v>0</v>
      </c>
      <c r="X165">
        <v>0</v>
      </c>
      <c r="Y165">
        <v>4496.9400000000005</v>
      </c>
      <c r="Z165">
        <f t="shared" si="2"/>
        <v>4496.9400000000005</v>
      </c>
    </row>
    <row r="166" spans="1:26">
      <c r="A166" t="s">
        <v>3155</v>
      </c>
      <c r="B166">
        <v>21430420197</v>
      </c>
      <c r="C166" t="s">
        <v>5087</v>
      </c>
      <c r="D166" t="s">
        <v>1107</v>
      </c>
      <c r="E166" t="s">
        <v>54</v>
      </c>
      <c r="F166">
        <v>12531881</v>
      </c>
      <c r="G166" s="111">
        <v>45071</v>
      </c>
      <c r="H166" t="s">
        <v>5091</v>
      </c>
      <c r="I166" t="s">
        <v>255</v>
      </c>
      <c r="J166" t="s">
        <v>249</v>
      </c>
      <c r="K166" t="s">
        <v>250</v>
      </c>
      <c r="L166" t="s">
        <v>251</v>
      </c>
      <c r="M166" t="s">
        <v>3154</v>
      </c>
      <c r="N166" t="s">
        <v>3154</v>
      </c>
      <c r="O166" s="111">
        <v>45071</v>
      </c>
      <c r="P166" t="s">
        <v>252</v>
      </c>
      <c r="Q166" t="s">
        <v>253</v>
      </c>
      <c r="R166" s="111">
        <v>45072</v>
      </c>
      <c r="W166">
        <v>0</v>
      </c>
      <c r="X166">
        <v>0</v>
      </c>
      <c r="Y166">
        <v>1</v>
      </c>
      <c r="Z166">
        <f t="shared" si="2"/>
        <v>1</v>
      </c>
    </row>
    <row r="167" spans="1:26">
      <c r="A167" t="s">
        <v>3155</v>
      </c>
      <c r="B167">
        <v>1768766185</v>
      </c>
      <c r="C167" t="s">
        <v>2110</v>
      </c>
      <c r="D167" t="s">
        <v>53</v>
      </c>
      <c r="E167" t="s">
        <v>54</v>
      </c>
      <c r="F167">
        <v>12530081</v>
      </c>
      <c r="G167" s="111">
        <v>45071</v>
      </c>
      <c r="H167" t="s">
        <v>5128</v>
      </c>
      <c r="I167" t="s">
        <v>255</v>
      </c>
      <c r="J167" t="s">
        <v>249</v>
      </c>
      <c r="K167" t="s">
        <v>250</v>
      </c>
      <c r="L167" t="s">
        <v>251</v>
      </c>
      <c r="M167" t="s">
        <v>3154</v>
      </c>
      <c r="N167" t="s">
        <v>3154</v>
      </c>
      <c r="O167" s="111">
        <v>45071</v>
      </c>
      <c r="P167" t="s">
        <v>252</v>
      </c>
      <c r="Q167" t="s">
        <v>253</v>
      </c>
      <c r="R167" s="111">
        <v>45072</v>
      </c>
      <c r="W167">
        <v>0</v>
      </c>
      <c r="X167">
        <v>918</v>
      </c>
      <c r="Y167">
        <v>7485.4</v>
      </c>
      <c r="Z167">
        <f t="shared" si="2"/>
        <v>8403.4</v>
      </c>
    </row>
    <row r="168" spans="1:26">
      <c r="A168" t="s">
        <v>3155</v>
      </c>
      <c r="B168">
        <v>1768766185</v>
      </c>
      <c r="C168" t="s">
        <v>2110</v>
      </c>
      <c r="D168" t="s">
        <v>53</v>
      </c>
      <c r="E168" t="s">
        <v>54</v>
      </c>
      <c r="F168">
        <v>5459994</v>
      </c>
      <c r="G168" s="111">
        <v>45075</v>
      </c>
      <c r="H168" t="s">
        <v>5132</v>
      </c>
      <c r="I168" t="s">
        <v>255</v>
      </c>
      <c r="J168" t="s">
        <v>249</v>
      </c>
      <c r="K168" t="s">
        <v>250</v>
      </c>
      <c r="L168" t="s">
        <v>251</v>
      </c>
      <c r="M168" t="s">
        <v>3154</v>
      </c>
      <c r="N168" t="s">
        <v>3154</v>
      </c>
      <c r="O168" s="111">
        <v>45075</v>
      </c>
      <c r="P168" t="s">
        <v>252</v>
      </c>
      <c r="Q168" t="s">
        <v>253</v>
      </c>
      <c r="R168" s="111">
        <v>45076</v>
      </c>
      <c r="W168">
        <v>0</v>
      </c>
      <c r="X168">
        <v>3030</v>
      </c>
      <c r="Y168">
        <v>17058</v>
      </c>
      <c r="Z168">
        <f t="shared" si="2"/>
        <v>20088</v>
      </c>
    </row>
    <row r="169" spans="1:26">
      <c r="A169" t="s">
        <v>3155</v>
      </c>
      <c r="B169" t="s">
        <v>2186</v>
      </c>
      <c r="C169" t="s">
        <v>2187</v>
      </c>
      <c r="D169" t="s">
        <v>53</v>
      </c>
      <c r="E169" t="s">
        <v>54</v>
      </c>
      <c r="F169">
        <v>12568607</v>
      </c>
      <c r="G169" s="111">
        <v>45078</v>
      </c>
      <c r="H169" t="s">
        <v>5348</v>
      </c>
      <c r="I169" t="s">
        <v>255</v>
      </c>
      <c r="J169" t="s">
        <v>249</v>
      </c>
      <c r="K169" t="s">
        <v>250</v>
      </c>
      <c r="L169" t="s">
        <v>251</v>
      </c>
      <c r="M169" t="s">
        <v>3154</v>
      </c>
      <c r="N169" t="s">
        <v>3154</v>
      </c>
      <c r="O169" s="111">
        <v>45078</v>
      </c>
      <c r="P169" t="s">
        <v>252</v>
      </c>
      <c r="Q169" t="s">
        <v>253</v>
      </c>
      <c r="R169" s="111">
        <v>45079</v>
      </c>
      <c r="W169">
        <v>0</v>
      </c>
      <c r="X169">
        <v>0</v>
      </c>
      <c r="Y169">
        <v>7738.59</v>
      </c>
      <c r="Z169">
        <f t="shared" si="2"/>
        <v>7738.59</v>
      </c>
    </row>
    <row r="170" spans="1:26">
      <c r="A170" t="s">
        <v>3155</v>
      </c>
      <c r="B170">
        <v>70526237147</v>
      </c>
      <c r="C170" t="s">
        <v>3553</v>
      </c>
      <c r="D170" t="s">
        <v>53</v>
      </c>
      <c r="E170" t="s">
        <v>54</v>
      </c>
      <c r="F170">
        <v>12569529</v>
      </c>
      <c r="G170" s="111">
        <v>45078</v>
      </c>
      <c r="H170" t="s">
        <v>5349</v>
      </c>
      <c r="I170" t="s">
        <v>255</v>
      </c>
      <c r="J170" t="s">
        <v>249</v>
      </c>
      <c r="K170" t="s">
        <v>250</v>
      </c>
      <c r="L170" t="s">
        <v>251</v>
      </c>
      <c r="M170" t="s">
        <v>3154</v>
      </c>
      <c r="N170" t="s">
        <v>3154</v>
      </c>
      <c r="O170" s="111">
        <v>45078</v>
      </c>
      <c r="P170" t="s">
        <v>252</v>
      </c>
      <c r="Q170" t="s">
        <v>253</v>
      </c>
      <c r="R170" s="111">
        <v>45079</v>
      </c>
      <c r="W170">
        <v>0</v>
      </c>
      <c r="X170">
        <v>0</v>
      </c>
      <c r="Y170">
        <v>1670.9</v>
      </c>
      <c r="Z170">
        <f t="shared" si="2"/>
        <v>1670.9</v>
      </c>
    </row>
    <row r="171" spans="1:26">
      <c r="A171" t="s">
        <v>3155</v>
      </c>
      <c r="B171">
        <v>70526237147</v>
      </c>
      <c r="C171" t="s">
        <v>3553</v>
      </c>
      <c r="D171" t="s">
        <v>53</v>
      </c>
      <c r="E171" t="s">
        <v>54</v>
      </c>
      <c r="F171">
        <v>12569831</v>
      </c>
      <c r="G171" s="111">
        <v>45078</v>
      </c>
      <c r="H171" t="s">
        <v>5350</v>
      </c>
      <c r="I171" t="s">
        <v>255</v>
      </c>
      <c r="J171" t="s">
        <v>249</v>
      </c>
      <c r="K171" t="s">
        <v>250</v>
      </c>
      <c r="L171" t="s">
        <v>251</v>
      </c>
      <c r="M171" t="s">
        <v>3154</v>
      </c>
      <c r="N171" t="s">
        <v>3154</v>
      </c>
      <c r="O171" s="111">
        <v>45078</v>
      </c>
      <c r="P171" t="s">
        <v>252</v>
      </c>
      <c r="Q171" t="s">
        <v>253</v>
      </c>
      <c r="R171" s="111">
        <v>45079</v>
      </c>
      <c r="W171">
        <v>0</v>
      </c>
      <c r="X171">
        <v>0</v>
      </c>
      <c r="Y171">
        <v>2162.1</v>
      </c>
      <c r="Z171">
        <f t="shared" si="2"/>
        <v>2162.1</v>
      </c>
    </row>
    <row r="172" spans="1:26">
      <c r="A172" t="s">
        <v>3155</v>
      </c>
      <c r="B172">
        <v>21430420197</v>
      </c>
      <c r="C172" t="s">
        <v>5087</v>
      </c>
      <c r="D172" t="s">
        <v>343</v>
      </c>
      <c r="E172" t="s">
        <v>54</v>
      </c>
      <c r="F172">
        <v>12568269</v>
      </c>
      <c r="G172" s="111">
        <v>45078</v>
      </c>
      <c r="H172" t="s">
        <v>5351</v>
      </c>
      <c r="I172" t="s">
        <v>255</v>
      </c>
      <c r="J172" t="s">
        <v>249</v>
      </c>
      <c r="K172" t="s">
        <v>250</v>
      </c>
      <c r="L172" t="s">
        <v>251</v>
      </c>
      <c r="M172" t="s">
        <v>3154</v>
      </c>
      <c r="N172" t="s">
        <v>3154</v>
      </c>
      <c r="O172" s="111">
        <v>45078</v>
      </c>
      <c r="P172" t="s">
        <v>252</v>
      </c>
      <c r="Q172" t="s">
        <v>253</v>
      </c>
      <c r="R172" s="111">
        <v>45079</v>
      </c>
      <c r="W172">
        <v>0</v>
      </c>
      <c r="X172">
        <v>0</v>
      </c>
      <c r="Y172">
        <v>3811.69</v>
      </c>
      <c r="Z172">
        <f t="shared" si="2"/>
        <v>3811.69</v>
      </c>
    </row>
    <row r="173" spans="1:26">
      <c r="A173" t="s">
        <v>3155</v>
      </c>
      <c r="B173">
        <v>80047106115</v>
      </c>
      <c r="C173" t="s">
        <v>2362</v>
      </c>
      <c r="D173" t="s">
        <v>2171</v>
      </c>
      <c r="E173" t="s">
        <v>54</v>
      </c>
      <c r="F173">
        <v>12570469</v>
      </c>
      <c r="G173" s="111">
        <v>45078</v>
      </c>
      <c r="H173" t="s">
        <v>5352</v>
      </c>
      <c r="I173" t="s">
        <v>255</v>
      </c>
      <c r="J173" t="s">
        <v>249</v>
      </c>
      <c r="K173" t="s">
        <v>250</v>
      </c>
      <c r="L173" t="s">
        <v>251</v>
      </c>
      <c r="M173" t="s">
        <v>3154</v>
      </c>
      <c r="N173" t="s">
        <v>3154</v>
      </c>
      <c r="O173" s="111">
        <v>45083</v>
      </c>
      <c r="P173" t="s">
        <v>252</v>
      </c>
      <c r="Q173" t="s">
        <v>253</v>
      </c>
      <c r="R173" s="111">
        <v>45090</v>
      </c>
      <c r="W173">
        <v>0</v>
      </c>
      <c r="X173">
        <v>0</v>
      </c>
      <c r="Y173">
        <v>1131.98</v>
      </c>
      <c r="Z173">
        <f t="shared" si="2"/>
        <v>1131.98</v>
      </c>
    </row>
    <row r="174" spans="1:26">
      <c r="A174" t="s">
        <v>3155</v>
      </c>
      <c r="B174">
        <v>80047106115</v>
      </c>
      <c r="C174" t="s">
        <v>2362</v>
      </c>
      <c r="D174" t="s">
        <v>2171</v>
      </c>
      <c r="E174" t="s">
        <v>54</v>
      </c>
      <c r="F174">
        <v>12577309</v>
      </c>
      <c r="G174" s="111">
        <v>45079</v>
      </c>
      <c r="H174" t="s">
        <v>5353</v>
      </c>
      <c r="I174" t="s">
        <v>255</v>
      </c>
      <c r="J174" t="s">
        <v>249</v>
      </c>
      <c r="K174" t="s">
        <v>250</v>
      </c>
      <c r="L174" t="s">
        <v>251</v>
      </c>
      <c r="M174" t="s">
        <v>3154</v>
      </c>
      <c r="N174" t="s">
        <v>3154</v>
      </c>
      <c r="O174" s="111">
        <v>45083</v>
      </c>
      <c r="P174" t="s">
        <v>252</v>
      </c>
      <c r="Q174" t="s">
        <v>253</v>
      </c>
      <c r="R174" s="111">
        <v>45090</v>
      </c>
      <c r="W174">
        <v>0</v>
      </c>
      <c r="X174">
        <v>0</v>
      </c>
      <c r="Y174">
        <v>8014.49</v>
      </c>
      <c r="Z174">
        <f t="shared" si="2"/>
        <v>8014.49</v>
      </c>
    </row>
    <row r="175" spans="1:26">
      <c r="A175" t="s">
        <v>3155</v>
      </c>
      <c r="B175" t="s">
        <v>4251</v>
      </c>
      <c r="C175" t="s">
        <v>3493</v>
      </c>
      <c r="D175" t="s">
        <v>2171</v>
      </c>
      <c r="E175" t="s">
        <v>54</v>
      </c>
      <c r="F175">
        <v>12560469</v>
      </c>
      <c r="G175" s="111">
        <v>45082</v>
      </c>
      <c r="H175" t="s">
        <v>5354</v>
      </c>
      <c r="I175" t="s">
        <v>255</v>
      </c>
      <c r="J175" t="s">
        <v>249</v>
      </c>
      <c r="K175" t="s">
        <v>250</v>
      </c>
      <c r="L175" t="s">
        <v>251</v>
      </c>
      <c r="M175" t="s">
        <v>3154</v>
      </c>
      <c r="N175" t="s">
        <v>3154</v>
      </c>
      <c r="O175" s="111">
        <v>45083</v>
      </c>
      <c r="P175" t="s">
        <v>252</v>
      </c>
      <c r="Q175" t="s">
        <v>253</v>
      </c>
      <c r="R175" s="111">
        <v>45090</v>
      </c>
      <c r="W175">
        <v>0</v>
      </c>
      <c r="X175">
        <v>0</v>
      </c>
      <c r="Y175">
        <v>8170</v>
      </c>
      <c r="Z175">
        <f t="shared" si="2"/>
        <v>8170</v>
      </c>
    </row>
    <row r="176" spans="1:26">
      <c r="A176" t="s">
        <v>3155</v>
      </c>
      <c r="B176" t="s">
        <v>4962</v>
      </c>
      <c r="C176" t="s">
        <v>4963</v>
      </c>
      <c r="D176" t="s">
        <v>264</v>
      </c>
      <c r="E176" t="s">
        <v>54</v>
      </c>
      <c r="F176">
        <v>12536189</v>
      </c>
      <c r="G176" s="111">
        <v>45083</v>
      </c>
      <c r="H176" t="s">
        <v>5355</v>
      </c>
      <c r="I176" t="s">
        <v>255</v>
      </c>
      <c r="J176" t="s">
        <v>249</v>
      </c>
      <c r="K176" t="s">
        <v>250</v>
      </c>
      <c r="L176" t="s">
        <v>251</v>
      </c>
      <c r="M176" t="s">
        <v>3154</v>
      </c>
      <c r="N176" t="s">
        <v>3154</v>
      </c>
      <c r="O176" s="111">
        <v>45083</v>
      </c>
      <c r="P176" t="s">
        <v>252</v>
      </c>
      <c r="Q176" t="s">
        <v>253</v>
      </c>
      <c r="R176" s="111">
        <v>45084</v>
      </c>
      <c r="W176">
        <v>0</v>
      </c>
      <c r="X176">
        <v>0</v>
      </c>
      <c r="Y176">
        <v>4660.8999999999996</v>
      </c>
      <c r="Z176">
        <f t="shared" si="2"/>
        <v>4660.8999999999996</v>
      </c>
    </row>
    <row r="177" spans="1:26">
      <c r="A177" t="s">
        <v>3155</v>
      </c>
      <c r="B177" t="s">
        <v>5114</v>
      </c>
      <c r="C177" t="s">
        <v>5115</v>
      </c>
      <c r="D177" t="s">
        <v>53</v>
      </c>
      <c r="E177" t="s">
        <v>54</v>
      </c>
      <c r="F177">
        <v>12520334</v>
      </c>
      <c r="G177" s="111">
        <v>45075</v>
      </c>
      <c r="H177" t="s">
        <v>5356</v>
      </c>
      <c r="I177" t="s">
        <v>255</v>
      </c>
      <c r="J177" t="s">
        <v>249</v>
      </c>
      <c r="K177" t="s">
        <v>250</v>
      </c>
      <c r="L177" t="s">
        <v>251</v>
      </c>
      <c r="M177" t="s">
        <v>3154</v>
      </c>
      <c r="N177" t="s">
        <v>3154</v>
      </c>
      <c r="O177" s="111">
        <v>45083</v>
      </c>
      <c r="P177" t="s">
        <v>252</v>
      </c>
      <c r="Q177" t="s">
        <v>253</v>
      </c>
      <c r="R177" s="111">
        <v>45084</v>
      </c>
      <c r="W177">
        <v>0</v>
      </c>
      <c r="X177">
        <v>0</v>
      </c>
      <c r="Y177">
        <v>1079</v>
      </c>
      <c r="Z177">
        <f t="shared" si="2"/>
        <v>1079</v>
      </c>
    </row>
    <row r="178" spans="1:26">
      <c r="A178" t="s">
        <v>3155</v>
      </c>
      <c r="B178">
        <v>70526237147</v>
      </c>
      <c r="C178" t="s">
        <v>3553</v>
      </c>
      <c r="D178" t="s">
        <v>53</v>
      </c>
      <c r="E178" t="s">
        <v>54</v>
      </c>
      <c r="F178">
        <v>12576780</v>
      </c>
      <c r="G178" s="111">
        <v>45079</v>
      </c>
      <c r="H178" t="s">
        <v>5357</v>
      </c>
      <c r="I178" t="s">
        <v>255</v>
      </c>
      <c r="J178" t="s">
        <v>249</v>
      </c>
      <c r="K178" t="s">
        <v>250</v>
      </c>
      <c r="L178" t="s">
        <v>251</v>
      </c>
      <c r="M178" t="s">
        <v>3154</v>
      </c>
      <c r="N178" t="s">
        <v>3154</v>
      </c>
      <c r="O178" s="111">
        <v>45083</v>
      </c>
      <c r="P178" t="s">
        <v>252</v>
      </c>
      <c r="Q178" t="s">
        <v>253</v>
      </c>
      <c r="R178" s="111">
        <v>45086</v>
      </c>
      <c r="W178">
        <v>0</v>
      </c>
      <c r="X178">
        <v>0</v>
      </c>
      <c r="Y178">
        <v>52</v>
      </c>
      <c r="Z178">
        <f t="shared" si="2"/>
        <v>52</v>
      </c>
    </row>
    <row r="179" spans="1:26">
      <c r="A179" t="s">
        <v>3155</v>
      </c>
      <c r="B179" t="s">
        <v>2220</v>
      </c>
      <c r="C179" t="s">
        <v>2221</v>
      </c>
      <c r="D179" t="s">
        <v>53</v>
      </c>
      <c r="E179" t="s">
        <v>54</v>
      </c>
      <c r="F179">
        <v>12588209</v>
      </c>
      <c r="G179" s="111">
        <v>45083</v>
      </c>
      <c r="H179" t="s">
        <v>5358</v>
      </c>
      <c r="I179" t="s">
        <v>255</v>
      </c>
      <c r="J179" t="s">
        <v>249</v>
      </c>
      <c r="K179" t="s">
        <v>250</v>
      </c>
      <c r="L179" t="s">
        <v>251</v>
      </c>
      <c r="M179" t="s">
        <v>3154</v>
      </c>
      <c r="N179" t="s">
        <v>3154</v>
      </c>
      <c r="O179" s="111">
        <v>45083</v>
      </c>
      <c r="P179" t="s">
        <v>252</v>
      </c>
      <c r="Q179" t="s">
        <v>253</v>
      </c>
      <c r="R179" s="111">
        <v>45084</v>
      </c>
      <c r="W179">
        <v>0</v>
      </c>
      <c r="X179">
        <v>0</v>
      </c>
      <c r="Y179">
        <v>1988.06</v>
      </c>
      <c r="Z179">
        <f t="shared" si="2"/>
        <v>1988.06</v>
      </c>
    </row>
    <row r="180" spans="1:26">
      <c r="A180" t="s">
        <v>3155</v>
      </c>
      <c r="B180">
        <v>21430420197</v>
      </c>
      <c r="C180" t="s">
        <v>5087</v>
      </c>
      <c r="D180" t="s">
        <v>343</v>
      </c>
      <c r="E180" t="s">
        <v>54</v>
      </c>
      <c r="F180">
        <v>12569363</v>
      </c>
      <c r="G180" s="111">
        <v>45078</v>
      </c>
      <c r="H180" t="s">
        <v>5359</v>
      </c>
      <c r="I180" t="s">
        <v>255</v>
      </c>
      <c r="J180" t="s">
        <v>249</v>
      </c>
      <c r="K180" t="s">
        <v>250</v>
      </c>
      <c r="L180" t="s">
        <v>251</v>
      </c>
      <c r="M180" t="s">
        <v>3154</v>
      </c>
      <c r="N180" t="s">
        <v>3154</v>
      </c>
      <c r="O180" s="111">
        <v>45083</v>
      </c>
      <c r="P180" t="s">
        <v>252</v>
      </c>
      <c r="Q180" t="s">
        <v>253</v>
      </c>
      <c r="R180" s="111">
        <v>45084</v>
      </c>
      <c r="W180">
        <v>0</v>
      </c>
      <c r="X180">
        <v>0</v>
      </c>
      <c r="Y180">
        <v>1215.9000000000001</v>
      </c>
      <c r="Z180">
        <f t="shared" si="2"/>
        <v>1215.9000000000001</v>
      </c>
    </row>
    <row r="181" spans="1:26">
      <c r="A181" t="s">
        <v>3155</v>
      </c>
      <c r="B181">
        <v>21430420197</v>
      </c>
      <c r="C181" t="s">
        <v>5087</v>
      </c>
      <c r="D181" t="s">
        <v>343</v>
      </c>
      <c r="E181" t="s">
        <v>54</v>
      </c>
      <c r="F181">
        <v>12582565</v>
      </c>
      <c r="G181" s="111">
        <v>45082</v>
      </c>
      <c r="H181" t="s">
        <v>5360</v>
      </c>
      <c r="I181" t="s">
        <v>255</v>
      </c>
      <c r="J181" t="s">
        <v>249</v>
      </c>
      <c r="K181" t="s">
        <v>250</v>
      </c>
      <c r="L181" t="s">
        <v>251</v>
      </c>
      <c r="M181" t="s">
        <v>3154</v>
      </c>
      <c r="N181" t="s">
        <v>3154</v>
      </c>
      <c r="O181" s="111">
        <v>45082</v>
      </c>
      <c r="P181" t="s">
        <v>252</v>
      </c>
      <c r="Q181" t="s">
        <v>253</v>
      </c>
      <c r="R181" s="111">
        <v>45083</v>
      </c>
      <c r="W181">
        <v>0</v>
      </c>
      <c r="X181">
        <v>0</v>
      </c>
      <c r="Y181">
        <v>2797.35</v>
      </c>
      <c r="Z181">
        <f t="shared" si="2"/>
        <v>2797.35</v>
      </c>
    </row>
    <row r="182" spans="1:26">
      <c r="A182" t="s">
        <v>3155</v>
      </c>
      <c r="B182">
        <v>21430420197</v>
      </c>
      <c r="C182" t="s">
        <v>5087</v>
      </c>
      <c r="D182" t="s">
        <v>343</v>
      </c>
      <c r="E182" t="s">
        <v>54</v>
      </c>
      <c r="F182">
        <v>7661444</v>
      </c>
      <c r="G182" s="111">
        <v>45082</v>
      </c>
      <c r="H182" t="s">
        <v>5361</v>
      </c>
      <c r="I182" t="s">
        <v>255</v>
      </c>
      <c r="J182" t="s">
        <v>249</v>
      </c>
      <c r="K182" t="s">
        <v>250</v>
      </c>
      <c r="L182" t="s">
        <v>251</v>
      </c>
      <c r="M182" t="s">
        <v>3154</v>
      </c>
      <c r="N182" t="s">
        <v>3154</v>
      </c>
      <c r="O182" s="111">
        <v>45082</v>
      </c>
      <c r="P182" t="s">
        <v>252</v>
      </c>
      <c r="Q182" t="s">
        <v>253</v>
      </c>
      <c r="R182" s="111">
        <v>45083</v>
      </c>
      <c r="W182">
        <v>0</v>
      </c>
      <c r="X182">
        <v>0</v>
      </c>
      <c r="Y182">
        <v>8159.8</v>
      </c>
      <c r="Z182">
        <f t="shared" si="2"/>
        <v>8159.8</v>
      </c>
    </row>
    <row r="183" spans="1:26">
      <c r="A183" t="s">
        <v>3155</v>
      </c>
      <c r="B183">
        <v>72914815115</v>
      </c>
      <c r="C183" t="s">
        <v>5011</v>
      </c>
      <c r="D183" t="s">
        <v>344</v>
      </c>
      <c r="E183" t="s">
        <v>54</v>
      </c>
      <c r="F183">
        <v>12588386</v>
      </c>
      <c r="G183" s="111">
        <v>45083</v>
      </c>
      <c r="H183" t="s">
        <v>5362</v>
      </c>
      <c r="I183" t="s">
        <v>255</v>
      </c>
      <c r="J183" t="s">
        <v>249</v>
      </c>
      <c r="K183" t="s">
        <v>250</v>
      </c>
      <c r="L183" t="s">
        <v>251</v>
      </c>
      <c r="M183" t="s">
        <v>3154</v>
      </c>
      <c r="N183" t="s">
        <v>3154</v>
      </c>
      <c r="O183" s="111">
        <v>45083</v>
      </c>
      <c r="P183" t="s">
        <v>252</v>
      </c>
      <c r="Q183" t="s">
        <v>253</v>
      </c>
      <c r="R183" s="111">
        <v>45084</v>
      </c>
      <c r="W183">
        <v>0</v>
      </c>
      <c r="X183">
        <v>0</v>
      </c>
      <c r="Y183">
        <v>55</v>
      </c>
      <c r="Z183">
        <f t="shared" si="2"/>
        <v>55</v>
      </c>
    </row>
    <row r="184" spans="1:26">
      <c r="A184" t="s">
        <v>3155</v>
      </c>
      <c r="B184">
        <v>80047106115</v>
      </c>
      <c r="C184" t="s">
        <v>2362</v>
      </c>
      <c r="D184" t="s">
        <v>2171</v>
      </c>
      <c r="E184" t="s">
        <v>54</v>
      </c>
      <c r="F184">
        <v>12593053</v>
      </c>
      <c r="G184" s="111">
        <v>45084</v>
      </c>
      <c r="H184" t="s">
        <v>5363</v>
      </c>
      <c r="I184" t="s">
        <v>255</v>
      </c>
      <c r="J184" t="s">
        <v>249</v>
      </c>
      <c r="K184" t="s">
        <v>250</v>
      </c>
      <c r="L184" t="s">
        <v>251</v>
      </c>
      <c r="M184" t="s">
        <v>3154</v>
      </c>
      <c r="N184" t="s">
        <v>3154</v>
      </c>
      <c r="O184" s="111">
        <v>45084</v>
      </c>
      <c r="P184" t="s">
        <v>252</v>
      </c>
      <c r="Q184" t="s">
        <v>253</v>
      </c>
      <c r="R184" s="111">
        <v>45092</v>
      </c>
      <c r="W184">
        <v>0</v>
      </c>
      <c r="X184">
        <v>0</v>
      </c>
      <c r="Y184">
        <v>2083</v>
      </c>
      <c r="Z184">
        <f t="shared" si="2"/>
        <v>2083</v>
      </c>
    </row>
    <row r="185" spans="1:26">
      <c r="A185" t="s">
        <v>3155</v>
      </c>
      <c r="B185">
        <v>21430420197</v>
      </c>
      <c r="C185" t="s">
        <v>5087</v>
      </c>
      <c r="D185" t="s">
        <v>343</v>
      </c>
      <c r="E185" t="s">
        <v>54</v>
      </c>
      <c r="F185">
        <v>12588874</v>
      </c>
      <c r="G185" s="111">
        <v>45083</v>
      </c>
      <c r="H185" t="s">
        <v>5364</v>
      </c>
      <c r="I185" t="s">
        <v>255</v>
      </c>
      <c r="J185" t="s">
        <v>249</v>
      </c>
      <c r="K185" t="s">
        <v>250</v>
      </c>
      <c r="L185" t="s">
        <v>251</v>
      </c>
      <c r="M185" t="s">
        <v>3154</v>
      </c>
      <c r="N185" t="s">
        <v>3154</v>
      </c>
      <c r="O185" s="111">
        <v>45085</v>
      </c>
      <c r="P185" t="s">
        <v>252</v>
      </c>
      <c r="Q185" t="s">
        <v>253</v>
      </c>
      <c r="R185" s="111">
        <v>45086</v>
      </c>
      <c r="W185">
        <v>0</v>
      </c>
      <c r="X185">
        <v>0</v>
      </c>
      <c r="Y185">
        <v>6041.65</v>
      </c>
      <c r="Z185">
        <f t="shared" si="2"/>
        <v>6041.65</v>
      </c>
    </row>
    <row r="186" spans="1:26">
      <c r="A186" t="s">
        <v>3155</v>
      </c>
      <c r="B186" t="s">
        <v>4962</v>
      </c>
      <c r="C186" t="s">
        <v>4963</v>
      </c>
      <c r="D186" t="s">
        <v>53</v>
      </c>
      <c r="E186" t="s">
        <v>54</v>
      </c>
      <c r="F186">
        <v>12602699</v>
      </c>
      <c r="G186" s="111">
        <v>45090</v>
      </c>
      <c r="H186" t="s">
        <v>5365</v>
      </c>
      <c r="I186" t="s">
        <v>255</v>
      </c>
      <c r="J186" t="s">
        <v>249</v>
      </c>
      <c r="K186" t="s">
        <v>250</v>
      </c>
      <c r="L186" t="s">
        <v>251</v>
      </c>
      <c r="M186" t="s">
        <v>3154</v>
      </c>
      <c r="N186" t="s">
        <v>3154</v>
      </c>
      <c r="O186" s="111">
        <v>45090</v>
      </c>
      <c r="P186" t="s">
        <v>252</v>
      </c>
      <c r="Q186" t="s">
        <v>253</v>
      </c>
      <c r="R186" s="111">
        <v>45091</v>
      </c>
      <c r="W186">
        <v>0</v>
      </c>
      <c r="X186">
        <v>0</v>
      </c>
      <c r="Y186">
        <v>130</v>
      </c>
      <c r="Z186">
        <f t="shared" si="2"/>
        <v>130</v>
      </c>
    </row>
    <row r="187" spans="1:26">
      <c r="A187" t="s">
        <v>3155</v>
      </c>
      <c r="B187">
        <v>21430420197</v>
      </c>
      <c r="C187" t="s">
        <v>5087</v>
      </c>
      <c r="D187" t="s">
        <v>343</v>
      </c>
      <c r="E187" t="s">
        <v>54</v>
      </c>
      <c r="F187">
        <v>12066717</v>
      </c>
      <c r="G187" s="111">
        <v>45090</v>
      </c>
      <c r="H187" t="s">
        <v>5366</v>
      </c>
      <c r="I187" t="s">
        <v>255</v>
      </c>
      <c r="J187" t="s">
        <v>249</v>
      </c>
      <c r="K187" t="s">
        <v>250</v>
      </c>
      <c r="L187" t="s">
        <v>251</v>
      </c>
      <c r="M187" t="s">
        <v>3154</v>
      </c>
      <c r="N187" t="s">
        <v>3154</v>
      </c>
      <c r="O187" s="111">
        <v>45090</v>
      </c>
      <c r="P187" t="s">
        <v>252</v>
      </c>
      <c r="Q187" t="s">
        <v>253</v>
      </c>
      <c r="R187" s="111">
        <v>45091</v>
      </c>
      <c r="W187">
        <v>0</v>
      </c>
      <c r="X187">
        <v>0</v>
      </c>
      <c r="Y187">
        <v>101</v>
      </c>
      <c r="Z187">
        <f t="shared" si="2"/>
        <v>101</v>
      </c>
    </row>
    <row r="188" spans="1:26">
      <c r="A188" t="s">
        <v>3155</v>
      </c>
      <c r="B188">
        <v>80047106115</v>
      </c>
      <c r="C188" t="s">
        <v>2362</v>
      </c>
      <c r="D188" t="s">
        <v>2171</v>
      </c>
      <c r="E188" t="s">
        <v>54</v>
      </c>
      <c r="F188">
        <v>12610452</v>
      </c>
      <c r="G188" s="111">
        <v>45091</v>
      </c>
      <c r="H188" t="s">
        <v>5367</v>
      </c>
      <c r="I188" t="s">
        <v>255</v>
      </c>
      <c r="J188" t="s">
        <v>249</v>
      </c>
      <c r="K188" t="s">
        <v>250</v>
      </c>
      <c r="L188" t="s">
        <v>251</v>
      </c>
      <c r="M188" t="s">
        <v>3154</v>
      </c>
      <c r="N188" t="s">
        <v>3154</v>
      </c>
      <c r="O188" s="111">
        <v>45091</v>
      </c>
      <c r="P188" t="s">
        <v>252</v>
      </c>
      <c r="Q188" t="s">
        <v>253</v>
      </c>
      <c r="R188" s="111">
        <v>45091</v>
      </c>
      <c r="W188">
        <v>0</v>
      </c>
      <c r="X188">
        <v>0</v>
      </c>
      <c r="Y188">
        <v>49.01</v>
      </c>
      <c r="Z188">
        <f t="shared" si="2"/>
        <v>49.01</v>
      </c>
    </row>
    <row r="189" spans="1:26">
      <c r="A189" t="s">
        <v>3155</v>
      </c>
      <c r="B189">
        <v>1768766185</v>
      </c>
      <c r="C189" t="s">
        <v>2110</v>
      </c>
      <c r="D189" t="s">
        <v>264</v>
      </c>
      <c r="E189" t="s">
        <v>54</v>
      </c>
      <c r="F189">
        <v>12610579</v>
      </c>
      <c r="G189" s="111">
        <v>45091</v>
      </c>
      <c r="H189" t="s">
        <v>5368</v>
      </c>
      <c r="I189" t="s">
        <v>255</v>
      </c>
      <c r="J189" t="s">
        <v>249</v>
      </c>
      <c r="K189" t="s">
        <v>250</v>
      </c>
      <c r="L189" t="s">
        <v>251</v>
      </c>
      <c r="M189" t="s">
        <v>3154</v>
      </c>
      <c r="N189" t="s">
        <v>3154</v>
      </c>
      <c r="O189" s="111">
        <v>45091</v>
      </c>
      <c r="P189" t="s">
        <v>252</v>
      </c>
      <c r="Q189" t="s">
        <v>253</v>
      </c>
      <c r="R189" s="111">
        <v>45092</v>
      </c>
      <c r="W189">
        <v>0</v>
      </c>
      <c r="X189">
        <v>0</v>
      </c>
      <c r="Y189">
        <v>8271</v>
      </c>
      <c r="Z189">
        <f t="shared" si="2"/>
        <v>8271</v>
      </c>
    </row>
    <row r="190" spans="1:26">
      <c r="A190" t="s">
        <v>3155</v>
      </c>
      <c r="B190" t="s">
        <v>5114</v>
      </c>
      <c r="C190" t="s">
        <v>5115</v>
      </c>
      <c r="D190" t="s">
        <v>264</v>
      </c>
      <c r="E190" t="s">
        <v>54</v>
      </c>
      <c r="F190">
        <v>12616915</v>
      </c>
      <c r="G190" s="111">
        <v>45092</v>
      </c>
      <c r="H190" t="s">
        <v>5369</v>
      </c>
      <c r="I190" t="s">
        <v>255</v>
      </c>
      <c r="J190" t="s">
        <v>249</v>
      </c>
      <c r="K190" t="s">
        <v>250</v>
      </c>
      <c r="L190" t="s">
        <v>251</v>
      </c>
      <c r="M190" t="s">
        <v>3154</v>
      </c>
      <c r="N190" t="s">
        <v>3154</v>
      </c>
      <c r="O190" s="111">
        <v>45092</v>
      </c>
      <c r="P190" t="s">
        <v>252</v>
      </c>
      <c r="Q190" t="s">
        <v>253</v>
      </c>
      <c r="R190" s="111">
        <v>45093</v>
      </c>
      <c r="W190">
        <v>0</v>
      </c>
      <c r="X190">
        <v>0</v>
      </c>
      <c r="Y190">
        <v>80</v>
      </c>
      <c r="Z190">
        <f t="shared" si="2"/>
        <v>80</v>
      </c>
    </row>
    <row r="191" spans="1:26">
      <c r="A191" t="s">
        <v>3155</v>
      </c>
      <c r="B191">
        <v>70526237147</v>
      </c>
      <c r="C191" t="s">
        <v>3553</v>
      </c>
      <c r="D191" t="s">
        <v>53</v>
      </c>
      <c r="E191" t="s">
        <v>54</v>
      </c>
      <c r="F191">
        <v>11754081</v>
      </c>
      <c r="G191" s="111">
        <v>45092</v>
      </c>
      <c r="H191" t="s">
        <v>5370</v>
      </c>
      <c r="I191" t="s">
        <v>255</v>
      </c>
      <c r="J191" t="s">
        <v>249</v>
      </c>
      <c r="K191" t="s">
        <v>250</v>
      </c>
      <c r="L191" t="s">
        <v>251</v>
      </c>
      <c r="M191" t="s">
        <v>3154</v>
      </c>
      <c r="N191" t="s">
        <v>3154</v>
      </c>
      <c r="O191" s="111">
        <v>45092</v>
      </c>
      <c r="P191" t="s">
        <v>252</v>
      </c>
      <c r="Q191" t="s">
        <v>253</v>
      </c>
      <c r="R191" s="111">
        <v>45094</v>
      </c>
      <c r="W191">
        <v>0</v>
      </c>
      <c r="X191">
        <v>0</v>
      </c>
      <c r="Y191">
        <v>813</v>
      </c>
      <c r="Z191">
        <f t="shared" si="2"/>
        <v>813</v>
      </c>
    </row>
    <row r="192" spans="1:26">
      <c r="A192" t="s">
        <v>3155</v>
      </c>
      <c r="B192">
        <v>1768766185</v>
      </c>
      <c r="C192" t="s">
        <v>2110</v>
      </c>
      <c r="D192" t="s">
        <v>53</v>
      </c>
      <c r="E192" t="s">
        <v>54</v>
      </c>
      <c r="F192">
        <v>12616893</v>
      </c>
      <c r="G192" s="111">
        <v>45092</v>
      </c>
      <c r="H192" t="s">
        <v>5371</v>
      </c>
      <c r="I192" t="s">
        <v>255</v>
      </c>
      <c r="J192" t="s">
        <v>249</v>
      </c>
      <c r="K192" t="s">
        <v>250</v>
      </c>
      <c r="L192" t="s">
        <v>251</v>
      </c>
      <c r="M192" t="s">
        <v>3154</v>
      </c>
      <c r="N192" t="s">
        <v>3154</v>
      </c>
      <c r="O192" s="111">
        <v>45092</v>
      </c>
      <c r="P192" t="s">
        <v>252</v>
      </c>
      <c r="Q192" t="s">
        <v>253</v>
      </c>
      <c r="R192" s="111">
        <v>45094</v>
      </c>
      <c r="W192">
        <v>0</v>
      </c>
      <c r="X192">
        <v>0</v>
      </c>
      <c r="Y192">
        <v>2383</v>
      </c>
      <c r="Z192">
        <f t="shared" si="2"/>
        <v>2383</v>
      </c>
    </row>
    <row r="193" spans="1:26">
      <c r="A193" t="s">
        <v>3155</v>
      </c>
      <c r="B193" t="s">
        <v>4962</v>
      </c>
      <c r="C193" t="s">
        <v>4963</v>
      </c>
      <c r="D193" t="s">
        <v>53</v>
      </c>
      <c r="E193" t="s">
        <v>54</v>
      </c>
      <c r="F193">
        <v>12612191</v>
      </c>
      <c r="G193" s="111">
        <v>45092</v>
      </c>
      <c r="H193" t="s">
        <v>5372</v>
      </c>
      <c r="I193" t="s">
        <v>255</v>
      </c>
      <c r="J193" t="s">
        <v>249</v>
      </c>
      <c r="K193" t="s">
        <v>250</v>
      </c>
      <c r="L193" t="s">
        <v>251</v>
      </c>
      <c r="M193" t="s">
        <v>3154</v>
      </c>
      <c r="N193" t="s">
        <v>3154</v>
      </c>
      <c r="O193" s="111">
        <v>45092</v>
      </c>
      <c r="P193" t="s">
        <v>252</v>
      </c>
      <c r="Q193" t="s">
        <v>253</v>
      </c>
      <c r="R193" s="111">
        <v>45093</v>
      </c>
      <c r="W193">
        <v>0</v>
      </c>
      <c r="X193">
        <v>0</v>
      </c>
      <c r="Y193">
        <v>3056</v>
      </c>
      <c r="Z193">
        <f t="shared" si="2"/>
        <v>3056</v>
      </c>
    </row>
    <row r="194" spans="1:26">
      <c r="A194" t="s">
        <v>3155</v>
      </c>
      <c r="B194">
        <v>21430420197</v>
      </c>
      <c r="C194" t="s">
        <v>5087</v>
      </c>
      <c r="D194" t="s">
        <v>343</v>
      </c>
      <c r="E194" t="s">
        <v>54</v>
      </c>
      <c r="F194">
        <v>12612105</v>
      </c>
      <c r="G194" s="111">
        <v>45091</v>
      </c>
      <c r="H194" t="s">
        <v>5373</v>
      </c>
      <c r="I194" t="s">
        <v>255</v>
      </c>
      <c r="J194" t="s">
        <v>249</v>
      </c>
      <c r="K194" t="s">
        <v>250</v>
      </c>
      <c r="L194" t="s">
        <v>251</v>
      </c>
      <c r="M194" t="s">
        <v>3154</v>
      </c>
      <c r="N194" t="s">
        <v>3154</v>
      </c>
      <c r="O194" s="111">
        <v>45092</v>
      </c>
      <c r="P194" t="s">
        <v>252</v>
      </c>
      <c r="Q194" t="s">
        <v>253</v>
      </c>
      <c r="R194" s="111">
        <v>45096</v>
      </c>
      <c r="W194">
        <v>0</v>
      </c>
      <c r="X194">
        <v>0</v>
      </c>
      <c r="Y194">
        <v>322</v>
      </c>
      <c r="Z194">
        <f t="shared" si="2"/>
        <v>322</v>
      </c>
    </row>
    <row r="195" spans="1:26">
      <c r="A195" t="s">
        <v>3155</v>
      </c>
      <c r="B195" t="s">
        <v>2186</v>
      </c>
      <c r="C195" t="s">
        <v>2187</v>
      </c>
      <c r="D195" t="s">
        <v>265</v>
      </c>
      <c r="E195" t="s">
        <v>54</v>
      </c>
      <c r="F195">
        <v>12617318</v>
      </c>
      <c r="G195" s="111">
        <v>45092</v>
      </c>
      <c r="H195" t="s">
        <v>5374</v>
      </c>
      <c r="I195" t="s">
        <v>255</v>
      </c>
      <c r="J195" t="s">
        <v>249</v>
      </c>
      <c r="K195" t="s">
        <v>250</v>
      </c>
      <c r="L195" t="s">
        <v>251</v>
      </c>
      <c r="M195" t="s">
        <v>3154</v>
      </c>
      <c r="N195" t="s">
        <v>3154</v>
      </c>
      <c r="O195" s="111">
        <v>45092</v>
      </c>
      <c r="P195" t="s">
        <v>252</v>
      </c>
      <c r="Q195" t="s">
        <v>253</v>
      </c>
      <c r="R195" s="111">
        <v>45093</v>
      </c>
      <c r="W195">
        <v>0</v>
      </c>
      <c r="X195">
        <v>0</v>
      </c>
      <c r="Y195">
        <v>643.25</v>
      </c>
      <c r="Z195">
        <f t="shared" ref="Z195:Z258" si="3">SUM(W195:Y195)</f>
        <v>643.25</v>
      </c>
    </row>
    <row r="196" spans="1:26">
      <c r="A196" t="s">
        <v>3155</v>
      </c>
      <c r="B196">
        <v>80047106115</v>
      </c>
      <c r="C196" t="s">
        <v>2362</v>
      </c>
      <c r="D196" t="s">
        <v>2171</v>
      </c>
      <c r="E196" t="s">
        <v>54</v>
      </c>
      <c r="F196">
        <v>12621547</v>
      </c>
      <c r="G196" s="111">
        <v>45093</v>
      </c>
      <c r="H196" t="s">
        <v>5375</v>
      </c>
      <c r="I196" t="s">
        <v>255</v>
      </c>
      <c r="J196" t="s">
        <v>249</v>
      </c>
      <c r="K196" t="s">
        <v>250</v>
      </c>
      <c r="L196" t="s">
        <v>251</v>
      </c>
      <c r="M196" t="s">
        <v>3154</v>
      </c>
      <c r="N196" t="s">
        <v>3154</v>
      </c>
      <c r="O196" s="111">
        <v>45093</v>
      </c>
      <c r="P196" t="s">
        <v>252</v>
      </c>
      <c r="Q196" t="s">
        <v>253</v>
      </c>
      <c r="R196" s="111">
        <v>45096</v>
      </c>
      <c r="W196">
        <v>0</v>
      </c>
      <c r="X196">
        <v>0</v>
      </c>
      <c r="Y196">
        <v>3293.08</v>
      </c>
      <c r="Z196">
        <f t="shared" si="3"/>
        <v>3293.08</v>
      </c>
    </row>
    <row r="197" spans="1:26">
      <c r="A197" t="s">
        <v>3155</v>
      </c>
      <c r="B197">
        <v>21430420197</v>
      </c>
      <c r="C197" t="s">
        <v>5087</v>
      </c>
      <c r="D197" t="s">
        <v>344</v>
      </c>
      <c r="E197" t="s">
        <v>54</v>
      </c>
      <c r="F197">
        <v>12615778</v>
      </c>
      <c r="G197" s="111">
        <v>45093</v>
      </c>
      <c r="H197" t="s">
        <v>5376</v>
      </c>
      <c r="I197" t="s">
        <v>255</v>
      </c>
      <c r="J197" t="s">
        <v>249</v>
      </c>
      <c r="K197" t="s">
        <v>250</v>
      </c>
      <c r="L197" t="s">
        <v>251</v>
      </c>
      <c r="M197" t="s">
        <v>3154</v>
      </c>
      <c r="N197" t="s">
        <v>3154</v>
      </c>
      <c r="O197" s="111">
        <v>45093</v>
      </c>
      <c r="P197" t="s">
        <v>252</v>
      </c>
      <c r="Q197" t="s">
        <v>253</v>
      </c>
      <c r="R197" s="111">
        <v>45097</v>
      </c>
      <c r="W197">
        <v>0</v>
      </c>
      <c r="X197">
        <v>0</v>
      </c>
      <c r="Y197">
        <v>2120.5</v>
      </c>
      <c r="Z197">
        <f t="shared" si="3"/>
        <v>2120.5</v>
      </c>
    </row>
    <row r="198" spans="1:26">
      <c r="A198" t="s">
        <v>3155</v>
      </c>
      <c r="B198">
        <v>1768766185</v>
      </c>
      <c r="C198" t="s">
        <v>2110</v>
      </c>
      <c r="D198" t="s">
        <v>264</v>
      </c>
      <c r="E198" t="s">
        <v>54</v>
      </c>
      <c r="F198">
        <v>12611444</v>
      </c>
      <c r="G198" s="111">
        <v>45091</v>
      </c>
      <c r="H198" t="s">
        <v>5377</v>
      </c>
      <c r="I198" t="s">
        <v>255</v>
      </c>
      <c r="J198" t="s">
        <v>249</v>
      </c>
      <c r="K198" t="s">
        <v>250</v>
      </c>
      <c r="L198" t="s">
        <v>251</v>
      </c>
      <c r="M198" t="s">
        <v>3154</v>
      </c>
      <c r="N198" t="s">
        <v>3154</v>
      </c>
      <c r="O198" s="111">
        <v>45097</v>
      </c>
      <c r="P198" t="s">
        <v>252</v>
      </c>
      <c r="Q198" t="s">
        <v>253</v>
      </c>
      <c r="R198" s="111">
        <v>45098</v>
      </c>
      <c r="W198">
        <v>0</v>
      </c>
      <c r="X198">
        <v>0</v>
      </c>
      <c r="Y198">
        <v>2045.1</v>
      </c>
      <c r="Z198">
        <f t="shared" si="3"/>
        <v>2045.1</v>
      </c>
    </row>
    <row r="199" spans="1:26">
      <c r="A199" t="s">
        <v>3155</v>
      </c>
      <c r="B199" t="s">
        <v>5004</v>
      </c>
      <c r="C199" t="s">
        <v>5005</v>
      </c>
      <c r="D199" t="s">
        <v>344</v>
      </c>
      <c r="E199" t="s">
        <v>54</v>
      </c>
      <c r="F199">
        <v>12631700</v>
      </c>
      <c r="G199" s="111">
        <v>45097</v>
      </c>
      <c r="H199" t="s">
        <v>5378</v>
      </c>
      <c r="I199" t="s">
        <v>255</v>
      </c>
      <c r="J199" t="s">
        <v>249</v>
      </c>
      <c r="K199" t="s">
        <v>250</v>
      </c>
      <c r="L199" t="s">
        <v>251</v>
      </c>
      <c r="M199" t="s">
        <v>3154</v>
      </c>
      <c r="N199" t="s">
        <v>3154</v>
      </c>
      <c r="O199" s="111">
        <v>45097</v>
      </c>
      <c r="P199" t="s">
        <v>252</v>
      </c>
      <c r="Q199" t="s">
        <v>253</v>
      </c>
      <c r="R199" s="111">
        <v>45099</v>
      </c>
      <c r="W199">
        <v>0</v>
      </c>
      <c r="X199">
        <v>0</v>
      </c>
      <c r="Y199">
        <v>329</v>
      </c>
      <c r="Z199">
        <f t="shared" si="3"/>
        <v>329</v>
      </c>
    </row>
    <row r="200" spans="1:26">
      <c r="A200" t="s">
        <v>3155</v>
      </c>
      <c r="B200">
        <v>69008264153</v>
      </c>
      <c r="C200" t="s">
        <v>5008</v>
      </c>
      <c r="D200" t="s">
        <v>344</v>
      </c>
      <c r="E200" t="s">
        <v>54</v>
      </c>
      <c r="F200">
        <v>12631390</v>
      </c>
      <c r="G200" s="111">
        <v>45097</v>
      </c>
      <c r="H200" t="s">
        <v>5379</v>
      </c>
      <c r="I200" t="s">
        <v>255</v>
      </c>
      <c r="J200" t="s">
        <v>249</v>
      </c>
      <c r="K200" t="s">
        <v>250</v>
      </c>
      <c r="L200" t="s">
        <v>251</v>
      </c>
      <c r="M200" t="s">
        <v>3154</v>
      </c>
      <c r="N200" t="s">
        <v>3154</v>
      </c>
      <c r="O200" s="111">
        <v>45097</v>
      </c>
      <c r="P200" t="s">
        <v>252</v>
      </c>
      <c r="Q200" t="s">
        <v>253</v>
      </c>
      <c r="R200" s="111">
        <v>45099</v>
      </c>
      <c r="W200">
        <v>0</v>
      </c>
      <c r="X200">
        <v>0</v>
      </c>
      <c r="Y200">
        <v>5</v>
      </c>
      <c r="Z200">
        <f t="shared" si="3"/>
        <v>5</v>
      </c>
    </row>
    <row r="201" spans="1:26">
      <c r="A201" t="s">
        <v>3155</v>
      </c>
      <c r="B201">
        <v>81615434100</v>
      </c>
      <c r="C201" t="s">
        <v>5380</v>
      </c>
      <c r="D201" t="s">
        <v>344</v>
      </c>
      <c r="E201" t="s">
        <v>54</v>
      </c>
      <c r="F201">
        <v>12631991</v>
      </c>
      <c r="G201" s="111">
        <v>45097</v>
      </c>
      <c r="H201" t="s">
        <v>5381</v>
      </c>
      <c r="I201" t="s">
        <v>255</v>
      </c>
      <c r="J201" t="s">
        <v>249</v>
      </c>
      <c r="K201" t="s">
        <v>250</v>
      </c>
      <c r="L201" t="s">
        <v>251</v>
      </c>
      <c r="M201" t="s">
        <v>3154</v>
      </c>
      <c r="N201" t="s">
        <v>3154</v>
      </c>
      <c r="O201" s="111">
        <v>45097</v>
      </c>
      <c r="P201" t="s">
        <v>252</v>
      </c>
      <c r="Q201" t="s">
        <v>253</v>
      </c>
      <c r="R201" s="111">
        <v>45099</v>
      </c>
      <c r="W201">
        <v>0</v>
      </c>
      <c r="X201">
        <v>0</v>
      </c>
      <c r="Y201">
        <v>86</v>
      </c>
      <c r="Z201">
        <f t="shared" si="3"/>
        <v>86</v>
      </c>
    </row>
    <row r="202" spans="1:26">
      <c r="A202" t="s">
        <v>3155</v>
      </c>
      <c r="B202">
        <v>81615434100</v>
      </c>
      <c r="C202" t="s">
        <v>5380</v>
      </c>
      <c r="D202" t="s">
        <v>344</v>
      </c>
      <c r="E202" t="s">
        <v>54</v>
      </c>
      <c r="F202">
        <v>11312797</v>
      </c>
      <c r="G202" s="111">
        <v>45097</v>
      </c>
      <c r="H202" t="s">
        <v>5382</v>
      </c>
      <c r="I202" t="s">
        <v>255</v>
      </c>
      <c r="J202" t="s">
        <v>249</v>
      </c>
      <c r="K202" t="s">
        <v>250</v>
      </c>
      <c r="L202" t="s">
        <v>251</v>
      </c>
      <c r="M202" t="s">
        <v>3154</v>
      </c>
      <c r="N202" t="s">
        <v>3154</v>
      </c>
      <c r="O202" s="111">
        <v>45097</v>
      </c>
      <c r="P202" t="s">
        <v>252</v>
      </c>
      <c r="Q202" t="s">
        <v>253</v>
      </c>
      <c r="R202" s="111">
        <v>45099</v>
      </c>
      <c r="W202">
        <v>0</v>
      </c>
      <c r="X202">
        <v>0</v>
      </c>
      <c r="Y202">
        <v>813.5</v>
      </c>
      <c r="Z202">
        <f t="shared" si="3"/>
        <v>813.5</v>
      </c>
    </row>
    <row r="203" spans="1:26">
      <c r="A203" t="s">
        <v>3155</v>
      </c>
      <c r="B203" t="s">
        <v>2220</v>
      </c>
      <c r="C203" t="s">
        <v>2221</v>
      </c>
      <c r="D203" t="s">
        <v>264</v>
      </c>
      <c r="E203" t="s">
        <v>54</v>
      </c>
      <c r="F203">
        <v>12583852</v>
      </c>
      <c r="G203" s="111">
        <v>45089</v>
      </c>
      <c r="H203" t="s">
        <v>5383</v>
      </c>
      <c r="I203" t="s">
        <v>255</v>
      </c>
      <c r="J203" t="s">
        <v>249</v>
      </c>
      <c r="K203" t="s">
        <v>250</v>
      </c>
      <c r="L203" t="s">
        <v>251</v>
      </c>
      <c r="M203" t="s">
        <v>3154</v>
      </c>
      <c r="N203" t="s">
        <v>3154</v>
      </c>
      <c r="O203" s="111">
        <v>45098</v>
      </c>
      <c r="P203" t="s">
        <v>252</v>
      </c>
      <c r="Q203" t="s">
        <v>253</v>
      </c>
      <c r="R203" s="111">
        <v>45099</v>
      </c>
      <c r="W203">
        <v>0</v>
      </c>
      <c r="X203">
        <v>0</v>
      </c>
      <c r="Y203">
        <v>2457.9499999999998</v>
      </c>
      <c r="Z203">
        <f t="shared" si="3"/>
        <v>2457.9499999999998</v>
      </c>
    </row>
    <row r="204" spans="1:26">
      <c r="A204" t="s">
        <v>3155</v>
      </c>
      <c r="B204" t="s">
        <v>5004</v>
      </c>
      <c r="C204" t="s">
        <v>5005</v>
      </c>
      <c r="D204" t="s">
        <v>344</v>
      </c>
      <c r="E204" t="s">
        <v>54</v>
      </c>
      <c r="F204">
        <v>12632284</v>
      </c>
      <c r="G204" s="111">
        <v>45097</v>
      </c>
      <c r="H204" t="s">
        <v>5384</v>
      </c>
      <c r="I204" t="s">
        <v>255</v>
      </c>
      <c r="J204" t="s">
        <v>249</v>
      </c>
      <c r="K204" t="s">
        <v>250</v>
      </c>
      <c r="L204" t="s">
        <v>251</v>
      </c>
      <c r="M204" t="s">
        <v>3154</v>
      </c>
      <c r="N204" t="s">
        <v>3154</v>
      </c>
      <c r="O204" s="111">
        <v>45098</v>
      </c>
      <c r="P204" t="s">
        <v>252</v>
      </c>
      <c r="Q204" t="s">
        <v>253</v>
      </c>
      <c r="R204" s="111">
        <v>45099</v>
      </c>
      <c r="W204">
        <v>0</v>
      </c>
      <c r="X204">
        <v>0</v>
      </c>
      <c r="Y204">
        <v>389</v>
      </c>
      <c r="Z204">
        <f t="shared" si="3"/>
        <v>389</v>
      </c>
    </row>
    <row r="205" spans="1:26">
      <c r="A205" t="s">
        <v>3155</v>
      </c>
      <c r="B205">
        <v>70533341124</v>
      </c>
      <c r="C205" t="s">
        <v>5385</v>
      </c>
      <c r="D205" t="s">
        <v>2171</v>
      </c>
      <c r="E205" t="s">
        <v>54</v>
      </c>
      <c r="F205">
        <v>12638543</v>
      </c>
      <c r="G205" s="111">
        <v>45098</v>
      </c>
      <c r="H205" t="s">
        <v>5386</v>
      </c>
      <c r="I205" t="s">
        <v>255</v>
      </c>
      <c r="J205" t="s">
        <v>249</v>
      </c>
      <c r="K205" t="s">
        <v>250</v>
      </c>
      <c r="L205" t="s">
        <v>251</v>
      </c>
      <c r="M205" t="s">
        <v>3154</v>
      </c>
      <c r="N205" t="s">
        <v>3154</v>
      </c>
      <c r="O205" s="111">
        <v>45098</v>
      </c>
      <c r="P205" t="s">
        <v>252</v>
      </c>
      <c r="Q205" t="s">
        <v>253</v>
      </c>
      <c r="R205" s="111">
        <v>45099</v>
      </c>
      <c r="W205">
        <v>0</v>
      </c>
      <c r="X205">
        <v>0</v>
      </c>
      <c r="Y205">
        <v>4464.16</v>
      </c>
      <c r="Z205">
        <f t="shared" si="3"/>
        <v>4464.16</v>
      </c>
    </row>
    <row r="206" spans="1:26">
      <c r="A206" t="s">
        <v>3155</v>
      </c>
      <c r="B206">
        <v>9900269497</v>
      </c>
      <c r="C206" t="s">
        <v>2325</v>
      </c>
      <c r="D206" t="s">
        <v>343</v>
      </c>
      <c r="E206" t="s">
        <v>54</v>
      </c>
      <c r="F206">
        <v>12061264</v>
      </c>
      <c r="G206" s="111">
        <v>45098</v>
      </c>
      <c r="H206" t="s">
        <v>5387</v>
      </c>
      <c r="I206" t="s">
        <v>255</v>
      </c>
      <c r="J206" t="s">
        <v>249</v>
      </c>
      <c r="K206" t="s">
        <v>250</v>
      </c>
      <c r="L206" t="s">
        <v>251</v>
      </c>
      <c r="M206" t="s">
        <v>3154</v>
      </c>
      <c r="N206" t="s">
        <v>3154</v>
      </c>
      <c r="O206" s="111">
        <v>45098</v>
      </c>
      <c r="P206" t="s">
        <v>252</v>
      </c>
      <c r="Q206" t="s">
        <v>253</v>
      </c>
      <c r="R206" s="111">
        <v>45100</v>
      </c>
      <c r="W206">
        <v>0</v>
      </c>
      <c r="X206">
        <v>0</v>
      </c>
      <c r="Y206">
        <v>673.3</v>
      </c>
      <c r="Z206">
        <f t="shared" si="3"/>
        <v>673.3</v>
      </c>
    </row>
    <row r="207" spans="1:26">
      <c r="A207" t="s">
        <v>3155</v>
      </c>
      <c r="B207">
        <v>69008264153</v>
      </c>
      <c r="C207" t="s">
        <v>5008</v>
      </c>
      <c r="D207" t="s">
        <v>344</v>
      </c>
      <c r="E207" t="s">
        <v>54</v>
      </c>
      <c r="F207">
        <v>12632268</v>
      </c>
      <c r="G207" s="111">
        <v>45098</v>
      </c>
      <c r="H207" t="s">
        <v>5388</v>
      </c>
      <c r="I207" t="s">
        <v>255</v>
      </c>
      <c r="J207" t="s">
        <v>249</v>
      </c>
      <c r="K207" t="s">
        <v>250</v>
      </c>
      <c r="L207" t="s">
        <v>251</v>
      </c>
      <c r="M207" t="s">
        <v>3154</v>
      </c>
      <c r="N207" t="s">
        <v>3154</v>
      </c>
      <c r="O207" s="111">
        <v>45098</v>
      </c>
      <c r="P207" t="s">
        <v>252</v>
      </c>
      <c r="Q207" t="s">
        <v>253</v>
      </c>
      <c r="R207" s="111">
        <v>45099</v>
      </c>
      <c r="W207">
        <v>0</v>
      </c>
      <c r="X207">
        <v>0</v>
      </c>
      <c r="Y207">
        <v>564</v>
      </c>
      <c r="Z207">
        <f t="shared" si="3"/>
        <v>564</v>
      </c>
    </row>
    <row r="208" spans="1:26">
      <c r="A208" t="s">
        <v>3155</v>
      </c>
      <c r="B208">
        <v>72914815115</v>
      </c>
      <c r="C208" t="s">
        <v>5011</v>
      </c>
      <c r="D208" t="s">
        <v>344</v>
      </c>
      <c r="E208" t="s">
        <v>54</v>
      </c>
      <c r="F208">
        <v>12637895</v>
      </c>
      <c r="G208" s="111">
        <v>45098</v>
      </c>
      <c r="H208" t="s">
        <v>5389</v>
      </c>
      <c r="I208" t="s">
        <v>255</v>
      </c>
      <c r="J208" t="s">
        <v>249</v>
      </c>
      <c r="K208" t="s">
        <v>250</v>
      </c>
      <c r="L208" t="s">
        <v>251</v>
      </c>
      <c r="M208" t="s">
        <v>3154</v>
      </c>
      <c r="N208" t="s">
        <v>3154</v>
      </c>
      <c r="O208" s="111">
        <v>45098</v>
      </c>
      <c r="P208" t="s">
        <v>252</v>
      </c>
      <c r="Q208" t="s">
        <v>253</v>
      </c>
      <c r="R208" s="111">
        <v>45099</v>
      </c>
      <c r="W208">
        <v>0</v>
      </c>
      <c r="X208">
        <v>0</v>
      </c>
      <c r="Y208">
        <v>3276.35</v>
      </c>
      <c r="Z208">
        <f t="shared" si="3"/>
        <v>3276.35</v>
      </c>
    </row>
    <row r="209" spans="1:26">
      <c r="A209" t="s">
        <v>3155</v>
      </c>
      <c r="B209">
        <v>21430420197</v>
      </c>
      <c r="C209" t="s">
        <v>5087</v>
      </c>
      <c r="D209" t="s">
        <v>344</v>
      </c>
      <c r="E209" t="s">
        <v>54</v>
      </c>
      <c r="F209">
        <v>12638032</v>
      </c>
      <c r="G209" s="111">
        <v>45098</v>
      </c>
      <c r="H209" t="s">
        <v>5390</v>
      </c>
      <c r="I209" t="s">
        <v>255</v>
      </c>
      <c r="J209" t="s">
        <v>249</v>
      </c>
      <c r="K209" t="s">
        <v>250</v>
      </c>
      <c r="L209" t="s">
        <v>251</v>
      </c>
      <c r="M209" t="s">
        <v>3154</v>
      </c>
      <c r="N209" t="s">
        <v>3154</v>
      </c>
      <c r="O209" s="111">
        <v>45098</v>
      </c>
      <c r="P209" t="s">
        <v>252</v>
      </c>
      <c r="Q209" t="s">
        <v>253</v>
      </c>
      <c r="R209" s="111">
        <v>45099</v>
      </c>
      <c r="W209">
        <v>0</v>
      </c>
      <c r="X209">
        <v>0</v>
      </c>
      <c r="Y209">
        <v>6</v>
      </c>
      <c r="Z209">
        <f t="shared" si="3"/>
        <v>6</v>
      </c>
    </row>
    <row r="210" spans="1:26">
      <c r="A210" t="s">
        <v>3155</v>
      </c>
      <c r="B210">
        <v>21430420197</v>
      </c>
      <c r="C210" t="s">
        <v>5087</v>
      </c>
      <c r="D210" t="s">
        <v>344</v>
      </c>
      <c r="E210" t="s">
        <v>54</v>
      </c>
      <c r="F210">
        <v>12644563</v>
      </c>
      <c r="G210" s="111">
        <v>45099</v>
      </c>
      <c r="H210" t="s">
        <v>5391</v>
      </c>
      <c r="I210" t="s">
        <v>255</v>
      </c>
      <c r="J210" t="s">
        <v>249</v>
      </c>
      <c r="K210" t="s">
        <v>250</v>
      </c>
      <c r="L210" t="s">
        <v>251</v>
      </c>
      <c r="M210" t="s">
        <v>3154</v>
      </c>
      <c r="N210" t="s">
        <v>3154</v>
      </c>
      <c r="O210" s="111">
        <v>45099</v>
      </c>
      <c r="P210" t="s">
        <v>252</v>
      </c>
      <c r="Q210" t="s">
        <v>253</v>
      </c>
      <c r="R210" s="111">
        <v>45100</v>
      </c>
      <c r="W210">
        <v>0</v>
      </c>
      <c r="X210">
        <v>0</v>
      </c>
      <c r="Y210">
        <v>5</v>
      </c>
      <c r="Z210">
        <f t="shared" si="3"/>
        <v>5</v>
      </c>
    </row>
    <row r="211" spans="1:26">
      <c r="A211" t="s">
        <v>3155</v>
      </c>
      <c r="B211" t="s">
        <v>5114</v>
      </c>
      <c r="C211" t="s">
        <v>5115</v>
      </c>
      <c r="D211" t="s">
        <v>264</v>
      </c>
      <c r="E211" t="s">
        <v>54</v>
      </c>
      <c r="F211">
        <v>12643542</v>
      </c>
      <c r="G211" s="111">
        <v>45099</v>
      </c>
      <c r="H211" t="s">
        <v>5392</v>
      </c>
      <c r="I211" t="s">
        <v>255</v>
      </c>
      <c r="J211" t="s">
        <v>249</v>
      </c>
      <c r="K211" t="s">
        <v>250</v>
      </c>
      <c r="L211" t="s">
        <v>251</v>
      </c>
      <c r="M211" t="s">
        <v>3154</v>
      </c>
      <c r="N211" t="s">
        <v>3154</v>
      </c>
      <c r="O211" s="111">
        <v>45099</v>
      </c>
      <c r="P211" t="s">
        <v>252</v>
      </c>
      <c r="Q211" t="s">
        <v>253</v>
      </c>
      <c r="R211" s="111">
        <v>45100</v>
      </c>
      <c r="W211">
        <v>0</v>
      </c>
      <c r="X211">
        <v>0</v>
      </c>
      <c r="Y211">
        <v>51</v>
      </c>
      <c r="Z211">
        <f t="shared" si="3"/>
        <v>51</v>
      </c>
    </row>
    <row r="212" spans="1:26">
      <c r="A212" t="s">
        <v>3155</v>
      </c>
      <c r="B212" t="s">
        <v>5393</v>
      </c>
      <c r="C212" t="s">
        <v>5394</v>
      </c>
      <c r="D212" t="s">
        <v>264</v>
      </c>
      <c r="E212" t="s">
        <v>54</v>
      </c>
      <c r="F212">
        <v>12643990</v>
      </c>
      <c r="G212" s="111">
        <v>45099</v>
      </c>
      <c r="H212" t="s">
        <v>5395</v>
      </c>
      <c r="I212" t="s">
        <v>255</v>
      </c>
      <c r="J212" t="s">
        <v>249</v>
      </c>
      <c r="K212" t="s">
        <v>250</v>
      </c>
      <c r="L212" t="s">
        <v>251</v>
      </c>
      <c r="M212" t="s">
        <v>3154</v>
      </c>
      <c r="N212" t="s">
        <v>3154</v>
      </c>
      <c r="O212" s="111">
        <v>45099</v>
      </c>
      <c r="P212" t="s">
        <v>252</v>
      </c>
      <c r="Q212" t="s">
        <v>253</v>
      </c>
      <c r="R212" s="111">
        <v>45100</v>
      </c>
      <c r="W212">
        <v>0</v>
      </c>
      <c r="X212">
        <v>0</v>
      </c>
      <c r="Y212">
        <v>300</v>
      </c>
      <c r="Z212">
        <f t="shared" si="3"/>
        <v>300</v>
      </c>
    </row>
    <row r="213" spans="1:26">
      <c r="A213" t="s">
        <v>3155</v>
      </c>
      <c r="B213">
        <v>21430420197</v>
      </c>
      <c r="C213" t="s">
        <v>5087</v>
      </c>
      <c r="D213" t="s">
        <v>344</v>
      </c>
      <c r="E213" t="s">
        <v>54</v>
      </c>
      <c r="F213">
        <v>12645368</v>
      </c>
      <c r="G213" s="111">
        <v>45099</v>
      </c>
      <c r="H213" t="s">
        <v>5396</v>
      </c>
      <c r="I213" t="s">
        <v>255</v>
      </c>
      <c r="J213" t="s">
        <v>249</v>
      </c>
      <c r="K213" t="s">
        <v>250</v>
      </c>
      <c r="L213" t="s">
        <v>251</v>
      </c>
      <c r="M213" t="s">
        <v>3154</v>
      </c>
      <c r="N213" t="s">
        <v>3154</v>
      </c>
      <c r="O213" s="111">
        <v>45099</v>
      </c>
      <c r="P213" t="s">
        <v>252</v>
      </c>
      <c r="Q213" t="s">
        <v>253</v>
      </c>
      <c r="R213" s="111">
        <v>45100</v>
      </c>
      <c r="W213">
        <v>0</v>
      </c>
      <c r="X213">
        <v>0</v>
      </c>
      <c r="Y213">
        <v>842</v>
      </c>
      <c r="Z213">
        <f t="shared" si="3"/>
        <v>842</v>
      </c>
    </row>
    <row r="214" spans="1:26">
      <c r="A214" t="s">
        <v>3155</v>
      </c>
      <c r="B214">
        <v>664097138</v>
      </c>
      <c r="C214" t="s">
        <v>2299</v>
      </c>
      <c r="D214" t="s">
        <v>57</v>
      </c>
      <c r="E214" t="s">
        <v>58</v>
      </c>
      <c r="F214">
        <v>12327633</v>
      </c>
      <c r="G214" s="111">
        <v>45019</v>
      </c>
      <c r="H214" t="s">
        <v>4550</v>
      </c>
      <c r="I214" t="s">
        <v>255</v>
      </c>
      <c r="J214" t="s">
        <v>249</v>
      </c>
      <c r="K214" t="s">
        <v>250</v>
      </c>
      <c r="L214" t="s">
        <v>251</v>
      </c>
      <c r="M214" t="s">
        <v>3154</v>
      </c>
      <c r="N214" t="s">
        <v>3154</v>
      </c>
      <c r="O214" s="111">
        <v>45019</v>
      </c>
      <c r="P214" t="s">
        <v>252</v>
      </c>
      <c r="Q214" t="s">
        <v>253</v>
      </c>
      <c r="R214" s="111">
        <v>45020</v>
      </c>
      <c r="W214">
        <v>414.6</v>
      </c>
      <c r="X214">
        <v>6158</v>
      </c>
      <c r="Y214">
        <v>1662.33</v>
      </c>
      <c r="Z214">
        <f t="shared" si="3"/>
        <v>8234.93</v>
      </c>
    </row>
    <row r="215" spans="1:26">
      <c r="A215" t="s">
        <v>3155</v>
      </c>
      <c r="B215">
        <v>27184870204</v>
      </c>
      <c r="C215" t="s">
        <v>2337</v>
      </c>
      <c r="D215" t="s">
        <v>57</v>
      </c>
      <c r="E215" t="s">
        <v>58</v>
      </c>
      <c r="F215">
        <v>12297854</v>
      </c>
      <c r="G215" s="111">
        <v>45020</v>
      </c>
      <c r="H215" t="s">
        <v>4553</v>
      </c>
      <c r="I215" t="s">
        <v>255</v>
      </c>
      <c r="J215" t="s">
        <v>249</v>
      </c>
      <c r="K215" t="s">
        <v>250</v>
      </c>
      <c r="L215" t="s">
        <v>251</v>
      </c>
      <c r="M215" t="s">
        <v>3154</v>
      </c>
      <c r="N215" t="s">
        <v>3154</v>
      </c>
      <c r="O215" s="111">
        <v>45020</v>
      </c>
      <c r="P215" t="s">
        <v>252</v>
      </c>
      <c r="Q215" t="s">
        <v>253</v>
      </c>
      <c r="R215" s="111">
        <v>45021</v>
      </c>
      <c r="W215">
        <v>3577.55</v>
      </c>
      <c r="X215">
        <v>4695.29</v>
      </c>
      <c r="Y215">
        <v>8891.6299999999992</v>
      </c>
      <c r="Z215">
        <f t="shared" si="3"/>
        <v>17164.47</v>
      </c>
    </row>
    <row r="216" spans="1:26">
      <c r="A216" t="s">
        <v>3155</v>
      </c>
      <c r="B216">
        <v>664097138</v>
      </c>
      <c r="C216" t="s">
        <v>2299</v>
      </c>
      <c r="D216" t="s">
        <v>57</v>
      </c>
      <c r="E216" t="s">
        <v>58</v>
      </c>
      <c r="F216">
        <v>12333034</v>
      </c>
      <c r="G216" s="111">
        <v>45020</v>
      </c>
      <c r="H216" t="s">
        <v>4554</v>
      </c>
      <c r="I216" t="s">
        <v>255</v>
      </c>
      <c r="J216" t="s">
        <v>249</v>
      </c>
      <c r="K216" t="s">
        <v>250</v>
      </c>
      <c r="L216" t="s">
        <v>251</v>
      </c>
      <c r="M216" t="s">
        <v>3154</v>
      </c>
      <c r="N216" t="s">
        <v>3154</v>
      </c>
      <c r="O216" s="111">
        <v>45020</v>
      </c>
      <c r="P216" t="s">
        <v>252</v>
      </c>
      <c r="Q216" t="s">
        <v>253</v>
      </c>
      <c r="R216" s="111">
        <v>45021</v>
      </c>
      <c r="W216">
        <v>367.9</v>
      </c>
      <c r="X216">
        <v>7</v>
      </c>
      <c r="Y216">
        <v>797.85</v>
      </c>
      <c r="Z216">
        <f t="shared" si="3"/>
        <v>1172.75</v>
      </c>
    </row>
    <row r="217" spans="1:26">
      <c r="A217" t="s">
        <v>3155</v>
      </c>
      <c r="B217">
        <v>61022616153</v>
      </c>
      <c r="C217" t="s">
        <v>2343</v>
      </c>
      <c r="D217" t="s">
        <v>57</v>
      </c>
      <c r="E217" t="s">
        <v>58</v>
      </c>
      <c r="F217">
        <v>12333387</v>
      </c>
      <c r="G217" s="111">
        <v>45020</v>
      </c>
      <c r="H217" t="s">
        <v>4555</v>
      </c>
      <c r="I217" t="s">
        <v>255</v>
      </c>
      <c r="J217" t="s">
        <v>249</v>
      </c>
      <c r="K217" t="s">
        <v>250</v>
      </c>
      <c r="L217" t="s">
        <v>251</v>
      </c>
      <c r="M217" t="s">
        <v>3154</v>
      </c>
      <c r="N217" t="s">
        <v>3154</v>
      </c>
      <c r="O217" s="111">
        <v>45020</v>
      </c>
      <c r="P217" t="s">
        <v>252</v>
      </c>
      <c r="Q217" t="s">
        <v>253</v>
      </c>
      <c r="R217" s="111">
        <v>45021</v>
      </c>
      <c r="W217">
        <v>7251</v>
      </c>
      <c r="X217">
        <v>1720</v>
      </c>
      <c r="Y217">
        <v>3734</v>
      </c>
      <c r="Z217">
        <f t="shared" si="3"/>
        <v>12705</v>
      </c>
    </row>
    <row r="218" spans="1:26">
      <c r="A218" t="s">
        <v>3155</v>
      </c>
      <c r="B218">
        <v>94647720187</v>
      </c>
      <c r="C218" t="s">
        <v>2308</v>
      </c>
      <c r="D218" t="s">
        <v>57</v>
      </c>
      <c r="E218" t="s">
        <v>58</v>
      </c>
      <c r="F218">
        <v>10799448</v>
      </c>
      <c r="G218" s="111">
        <v>45021</v>
      </c>
      <c r="H218" t="s">
        <v>4557</v>
      </c>
      <c r="I218" t="s">
        <v>255</v>
      </c>
      <c r="J218" t="s">
        <v>249</v>
      </c>
      <c r="K218" t="s">
        <v>250</v>
      </c>
      <c r="L218" t="s">
        <v>251</v>
      </c>
      <c r="M218" t="s">
        <v>3154</v>
      </c>
      <c r="N218" t="s">
        <v>3154</v>
      </c>
      <c r="O218" s="111">
        <v>45021</v>
      </c>
      <c r="P218" t="s">
        <v>252</v>
      </c>
      <c r="Q218" t="s">
        <v>253</v>
      </c>
      <c r="R218" s="111">
        <v>45022</v>
      </c>
      <c r="W218">
        <v>9697.25</v>
      </c>
      <c r="X218">
        <v>9969.5400000000009</v>
      </c>
      <c r="Y218">
        <v>13885.3</v>
      </c>
      <c r="Z218">
        <f t="shared" si="3"/>
        <v>33552.089999999997</v>
      </c>
    </row>
    <row r="219" spans="1:26">
      <c r="A219" t="s">
        <v>3155</v>
      </c>
      <c r="B219">
        <v>10439312604</v>
      </c>
      <c r="C219" t="s">
        <v>2275</v>
      </c>
      <c r="D219" t="s">
        <v>57</v>
      </c>
      <c r="E219" t="s">
        <v>58</v>
      </c>
      <c r="F219">
        <v>12357756</v>
      </c>
      <c r="G219" s="111">
        <v>45028</v>
      </c>
      <c r="H219" t="s">
        <v>4572</v>
      </c>
      <c r="I219" t="s">
        <v>255</v>
      </c>
      <c r="J219" t="s">
        <v>249</v>
      </c>
      <c r="K219" t="s">
        <v>250</v>
      </c>
      <c r="L219" t="s">
        <v>251</v>
      </c>
      <c r="M219" t="s">
        <v>3154</v>
      </c>
      <c r="N219" t="s">
        <v>3154</v>
      </c>
      <c r="O219" s="111">
        <v>45028</v>
      </c>
      <c r="P219" t="s">
        <v>252</v>
      </c>
      <c r="Q219" t="s">
        <v>253</v>
      </c>
      <c r="R219" s="111">
        <v>45029</v>
      </c>
      <c r="W219">
        <v>227.63</v>
      </c>
      <c r="X219">
        <v>892.65</v>
      </c>
      <c r="Y219">
        <v>196.25</v>
      </c>
      <c r="Z219">
        <f t="shared" si="3"/>
        <v>1316.53</v>
      </c>
    </row>
    <row r="220" spans="1:26">
      <c r="A220" t="s">
        <v>3155</v>
      </c>
      <c r="B220" t="s">
        <v>4242</v>
      </c>
      <c r="C220" t="s">
        <v>3617</v>
      </c>
      <c r="D220" t="s">
        <v>57</v>
      </c>
      <c r="E220" t="s">
        <v>58</v>
      </c>
      <c r="F220">
        <v>12338605</v>
      </c>
      <c r="G220" s="111">
        <v>45028</v>
      </c>
      <c r="H220" t="s">
        <v>4573</v>
      </c>
      <c r="I220" t="s">
        <v>255</v>
      </c>
      <c r="J220" t="s">
        <v>249</v>
      </c>
      <c r="K220" t="s">
        <v>250</v>
      </c>
      <c r="L220" t="s">
        <v>251</v>
      </c>
      <c r="M220" t="s">
        <v>3154</v>
      </c>
      <c r="N220" t="s">
        <v>3154</v>
      </c>
      <c r="O220" s="111">
        <v>45028</v>
      </c>
      <c r="P220" t="s">
        <v>252</v>
      </c>
      <c r="Q220" t="s">
        <v>253</v>
      </c>
      <c r="R220" s="111">
        <v>45029</v>
      </c>
      <c r="W220">
        <v>928.99</v>
      </c>
      <c r="X220">
        <v>5366</v>
      </c>
      <c r="Y220">
        <v>7547</v>
      </c>
      <c r="Z220">
        <f t="shared" si="3"/>
        <v>13841.99</v>
      </c>
    </row>
    <row r="221" spans="1:26">
      <c r="A221" t="s">
        <v>3155</v>
      </c>
      <c r="B221" t="s">
        <v>4242</v>
      </c>
      <c r="C221" t="s">
        <v>3617</v>
      </c>
      <c r="D221" t="s">
        <v>57</v>
      </c>
      <c r="E221" t="s">
        <v>58</v>
      </c>
      <c r="F221">
        <v>12362337</v>
      </c>
      <c r="G221" s="111">
        <v>45029</v>
      </c>
      <c r="H221" t="s">
        <v>4578</v>
      </c>
      <c r="I221" t="s">
        <v>255</v>
      </c>
      <c r="J221" t="s">
        <v>249</v>
      </c>
      <c r="K221" t="s">
        <v>250</v>
      </c>
      <c r="L221" t="s">
        <v>251</v>
      </c>
      <c r="M221" t="s">
        <v>3154</v>
      </c>
      <c r="N221" t="s">
        <v>3154</v>
      </c>
      <c r="O221" s="111">
        <v>45029</v>
      </c>
      <c r="P221" t="s">
        <v>252</v>
      </c>
      <c r="Q221" t="s">
        <v>253</v>
      </c>
      <c r="R221" s="111">
        <v>45033</v>
      </c>
      <c r="W221">
        <v>4094.44</v>
      </c>
      <c r="X221">
        <v>8469.59</v>
      </c>
      <c r="Y221">
        <v>6903.42</v>
      </c>
      <c r="Z221">
        <f t="shared" si="3"/>
        <v>19467.45</v>
      </c>
    </row>
    <row r="222" spans="1:26">
      <c r="A222" t="s">
        <v>3155</v>
      </c>
      <c r="B222" t="s">
        <v>4242</v>
      </c>
      <c r="C222" t="s">
        <v>3617</v>
      </c>
      <c r="D222" t="s">
        <v>57</v>
      </c>
      <c r="E222" t="s">
        <v>58</v>
      </c>
      <c r="F222">
        <v>12363496</v>
      </c>
      <c r="G222" s="111">
        <v>45029</v>
      </c>
      <c r="H222" t="s">
        <v>4580</v>
      </c>
      <c r="I222" t="s">
        <v>255</v>
      </c>
      <c r="J222" t="s">
        <v>249</v>
      </c>
      <c r="K222" t="s">
        <v>250</v>
      </c>
      <c r="L222" t="s">
        <v>251</v>
      </c>
      <c r="M222" t="s">
        <v>3154</v>
      </c>
      <c r="N222" t="s">
        <v>3154</v>
      </c>
      <c r="O222" s="111">
        <v>45029</v>
      </c>
      <c r="P222" t="s">
        <v>252</v>
      </c>
      <c r="Q222" t="s">
        <v>253</v>
      </c>
      <c r="R222" s="111">
        <v>45033</v>
      </c>
      <c r="W222">
        <v>3806.5</v>
      </c>
      <c r="X222">
        <v>8828.69</v>
      </c>
      <c r="Y222">
        <v>5324.49</v>
      </c>
      <c r="Z222">
        <f t="shared" si="3"/>
        <v>17959.68</v>
      </c>
    </row>
    <row r="223" spans="1:26">
      <c r="A223" t="s">
        <v>3155</v>
      </c>
      <c r="B223">
        <v>61022616153</v>
      </c>
      <c r="C223" t="s">
        <v>2343</v>
      </c>
      <c r="D223" t="s">
        <v>57</v>
      </c>
      <c r="E223" t="s">
        <v>58</v>
      </c>
      <c r="F223">
        <v>12367877</v>
      </c>
      <c r="G223" s="111">
        <v>45030</v>
      </c>
      <c r="H223" t="s">
        <v>4583</v>
      </c>
      <c r="I223" t="s">
        <v>255</v>
      </c>
      <c r="J223" t="s">
        <v>249</v>
      </c>
      <c r="K223" t="s">
        <v>250</v>
      </c>
      <c r="L223" t="s">
        <v>251</v>
      </c>
      <c r="M223" t="s">
        <v>3154</v>
      </c>
      <c r="N223" t="s">
        <v>3154</v>
      </c>
      <c r="O223" s="111">
        <v>45030</v>
      </c>
      <c r="P223" t="s">
        <v>252</v>
      </c>
      <c r="Q223" t="s">
        <v>253</v>
      </c>
      <c r="R223" s="111">
        <v>45033</v>
      </c>
      <c r="W223">
        <v>951</v>
      </c>
      <c r="X223">
        <v>5971</v>
      </c>
      <c r="Y223">
        <v>1525</v>
      </c>
      <c r="Z223">
        <f t="shared" si="3"/>
        <v>8447</v>
      </c>
    </row>
    <row r="224" spans="1:26">
      <c r="A224" t="s">
        <v>3155</v>
      </c>
      <c r="B224">
        <v>4312367124</v>
      </c>
      <c r="C224" t="s">
        <v>2359</v>
      </c>
      <c r="D224" t="s">
        <v>57</v>
      </c>
      <c r="E224" t="s">
        <v>58</v>
      </c>
      <c r="F224">
        <v>12373188</v>
      </c>
      <c r="G224" s="111">
        <v>45033</v>
      </c>
      <c r="H224" t="s">
        <v>4590</v>
      </c>
      <c r="I224" t="s">
        <v>255</v>
      </c>
      <c r="J224" t="s">
        <v>249</v>
      </c>
      <c r="K224" t="s">
        <v>250</v>
      </c>
      <c r="L224" t="s">
        <v>251</v>
      </c>
      <c r="M224" t="s">
        <v>3154</v>
      </c>
      <c r="N224" t="s">
        <v>3154</v>
      </c>
      <c r="O224" s="111">
        <v>45033</v>
      </c>
      <c r="P224" t="s">
        <v>252</v>
      </c>
      <c r="Q224" t="s">
        <v>253</v>
      </c>
      <c r="R224" s="111">
        <v>45034</v>
      </c>
      <c r="W224">
        <v>2107</v>
      </c>
      <c r="X224">
        <v>9297</v>
      </c>
      <c r="Y224">
        <v>8857.52</v>
      </c>
      <c r="Z224">
        <f t="shared" si="3"/>
        <v>20261.52</v>
      </c>
    </row>
    <row r="225" spans="1:26">
      <c r="A225" t="s">
        <v>3155</v>
      </c>
      <c r="B225">
        <v>61022616153</v>
      </c>
      <c r="C225" t="s">
        <v>2343</v>
      </c>
      <c r="D225" t="s">
        <v>57</v>
      </c>
      <c r="E225" t="s">
        <v>58</v>
      </c>
      <c r="F225">
        <v>12374524</v>
      </c>
      <c r="G225" s="111">
        <v>45033</v>
      </c>
      <c r="H225" t="s">
        <v>4591</v>
      </c>
      <c r="I225" t="s">
        <v>255</v>
      </c>
      <c r="J225" t="s">
        <v>249</v>
      </c>
      <c r="K225" t="s">
        <v>250</v>
      </c>
      <c r="L225" t="s">
        <v>251</v>
      </c>
      <c r="M225" t="s">
        <v>3154</v>
      </c>
      <c r="N225" t="s">
        <v>3154</v>
      </c>
      <c r="O225" s="111">
        <v>45033</v>
      </c>
      <c r="P225" t="s">
        <v>252</v>
      </c>
      <c r="Q225" t="s">
        <v>253</v>
      </c>
      <c r="R225" s="111">
        <v>45034</v>
      </c>
      <c r="W225">
        <v>0</v>
      </c>
      <c r="X225">
        <v>14663</v>
      </c>
      <c r="Y225">
        <v>6630</v>
      </c>
      <c r="Z225">
        <f t="shared" si="3"/>
        <v>21293</v>
      </c>
    </row>
    <row r="226" spans="1:26">
      <c r="A226" t="s">
        <v>3155</v>
      </c>
      <c r="B226">
        <v>61022616153</v>
      </c>
      <c r="C226" t="s">
        <v>2343</v>
      </c>
      <c r="D226" t="s">
        <v>57</v>
      </c>
      <c r="E226" t="s">
        <v>58</v>
      </c>
      <c r="F226">
        <v>12380154</v>
      </c>
      <c r="G226" s="111">
        <v>45034</v>
      </c>
      <c r="H226" t="s">
        <v>4596</v>
      </c>
      <c r="I226" t="s">
        <v>255</v>
      </c>
      <c r="J226" t="s">
        <v>249</v>
      </c>
      <c r="K226" t="s">
        <v>250</v>
      </c>
      <c r="L226" t="s">
        <v>251</v>
      </c>
      <c r="M226" t="s">
        <v>3154</v>
      </c>
      <c r="N226" t="s">
        <v>3154</v>
      </c>
      <c r="O226" s="111">
        <v>45034</v>
      </c>
      <c r="P226" t="s">
        <v>252</v>
      </c>
      <c r="Q226" t="s">
        <v>253</v>
      </c>
      <c r="R226" s="111">
        <v>45042</v>
      </c>
      <c r="W226">
        <v>763</v>
      </c>
      <c r="X226">
        <v>3409</v>
      </c>
      <c r="Y226">
        <v>2472</v>
      </c>
      <c r="Z226">
        <f t="shared" si="3"/>
        <v>6644</v>
      </c>
    </row>
    <row r="227" spans="1:26">
      <c r="A227" t="s">
        <v>3155</v>
      </c>
      <c r="B227">
        <v>11664232630</v>
      </c>
      <c r="C227" t="s">
        <v>2288</v>
      </c>
      <c r="D227" t="s">
        <v>57</v>
      </c>
      <c r="E227" t="s">
        <v>58</v>
      </c>
      <c r="F227">
        <v>12379426</v>
      </c>
      <c r="G227" s="111">
        <v>45035</v>
      </c>
      <c r="H227" t="s">
        <v>4597</v>
      </c>
      <c r="I227" t="s">
        <v>255</v>
      </c>
      <c r="J227" t="s">
        <v>249</v>
      </c>
      <c r="K227" t="s">
        <v>250</v>
      </c>
      <c r="L227" t="s">
        <v>251</v>
      </c>
      <c r="M227" t="s">
        <v>3154</v>
      </c>
      <c r="N227" t="s">
        <v>3154</v>
      </c>
      <c r="O227" s="111">
        <v>45035</v>
      </c>
      <c r="P227" t="s">
        <v>252</v>
      </c>
      <c r="Q227" t="s">
        <v>253</v>
      </c>
      <c r="R227" s="111">
        <v>45036</v>
      </c>
      <c r="W227">
        <v>2174</v>
      </c>
      <c r="X227">
        <v>9606.7900000000009</v>
      </c>
      <c r="Y227">
        <v>11560.57</v>
      </c>
      <c r="Z227">
        <f t="shared" si="3"/>
        <v>23341.360000000001</v>
      </c>
    </row>
    <row r="228" spans="1:26">
      <c r="A228" t="s">
        <v>3155</v>
      </c>
      <c r="B228">
        <v>4312367124</v>
      </c>
      <c r="C228" t="s">
        <v>2359</v>
      </c>
      <c r="D228" t="s">
        <v>57</v>
      </c>
      <c r="E228" t="s">
        <v>58</v>
      </c>
      <c r="F228">
        <v>12390536</v>
      </c>
      <c r="G228" s="111">
        <v>45036</v>
      </c>
      <c r="H228" t="s">
        <v>4600</v>
      </c>
      <c r="I228" t="s">
        <v>255</v>
      </c>
      <c r="J228" t="s">
        <v>249</v>
      </c>
      <c r="K228" t="s">
        <v>250</v>
      </c>
      <c r="L228" t="s">
        <v>251</v>
      </c>
      <c r="M228" t="s">
        <v>3154</v>
      </c>
      <c r="N228" t="s">
        <v>3154</v>
      </c>
      <c r="O228" s="111">
        <v>45036</v>
      </c>
      <c r="P228" t="s">
        <v>252</v>
      </c>
      <c r="Q228" t="s">
        <v>253</v>
      </c>
      <c r="R228" s="111">
        <v>45040</v>
      </c>
      <c r="W228">
        <v>595.04</v>
      </c>
      <c r="X228">
        <v>2126.67</v>
      </c>
      <c r="Y228">
        <v>1919.9</v>
      </c>
      <c r="Z228">
        <f t="shared" si="3"/>
        <v>4641.6100000000006</v>
      </c>
    </row>
    <row r="229" spans="1:26">
      <c r="A229" t="s">
        <v>3155</v>
      </c>
      <c r="B229" t="s">
        <v>4242</v>
      </c>
      <c r="C229" t="s">
        <v>3617</v>
      </c>
      <c r="D229" t="s">
        <v>57</v>
      </c>
      <c r="E229" t="s">
        <v>58</v>
      </c>
      <c r="F229">
        <v>12401072</v>
      </c>
      <c r="G229" s="111">
        <v>45041</v>
      </c>
      <c r="H229" t="s">
        <v>4604</v>
      </c>
      <c r="I229" t="s">
        <v>255</v>
      </c>
      <c r="J229" t="s">
        <v>249</v>
      </c>
      <c r="K229" t="s">
        <v>250</v>
      </c>
      <c r="L229" t="s">
        <v>251</v>
      </c>
      <c r="M229" t="s">
        <v>3154</v>
      </c>
      <c r="N229" t="s">
        <v>3154</v>
      </c>
      <c r="O229" s="111">
        <v>45041</v>
      </c>
      <c r="P229" t="s">
        <v>252</v>
      </c>
      <c r="Q229" t="s">
        <v>253</v>
      </c>
      <c r="R229" s="111">
        <v>45042</v>
      </c>
      <c r="W229">
        <v>283</v>
      </c>
      <c r="X229">
        <v>5053.99</v>
      </c>
      <c r="Y229">
        <v>5146.5</v>
      </c>
      <c r="Z229">
        <f t="shared" si="3"/>
        <v>10483.49</v>
      </c>
    </row>
    <row r="230" spans="1:26">
      <c r="A230" t="s">
        <v>3155</v>
      </c>
      <c r="B230">
        <v>4312367124</v>
      </c>
      <c r="C230" t="s">
        <v>2359</v>
      </c>
      <c r="D230" t="s">
        <v>57</v>
      </c>
      <c r="E230" t="s">
        <v>58</v>
      </c>
      <c r="F230">
        <v>12401835</v>
      </c>
      <c r="G230" s="111">
        <v>45041</v>
      </c>
      <c r="H230" t="s">
        <v>4605</v>
      </c>
      <c r="I230" t="s">
        <v>255</v>
      </c>
      <c r="J230" t="s">
        <v>249</v>
      </c>
      <c r="K230" t="s">
        <v>250</v>
      </c>
      <c r="L230" t="s">
        <v>251</v>
      </c>
      <c r="M230" t="s">
        <v>3154</v>
      </c>
      <c r="N230" t="s">
        <v>3154</v>
      </c>
      <c r="O230" s="111">
        <v>45041</v>
      </c>
      <c r="P230" t="s">
        <v>252</v>
      </c>
      <c r="Q230" t="s">
        <v>253</v>
      </c>
      <c r="R230" s="111">
        <v>45043</v>
      </c>
      <c r="W230">
        <v>2356.2600000000002</v>
      </c>
      <c r="X230">
        <v>13748.22</v>
      </c>
      <c r="Y230">
        <v>11170.63</v>
      </c>
      <c r="Z230">
        <f t="shared" si="3"/>
        <v>27275.11</v>
      </c>
    </row>
    <row r="231" spans="1:26">
      <c r="A231" t="s">
        <v>3155</v>
      </c>
      <c r="B231">
        <v>11664232630</v>
      </c>
      <c r="C231" t="s">
        <v>2288</v>
      </c>
      <c r="D231" t="s">
        <v>57</v>
      </c>
      <c r="E231" t="s">
        <v>58</v>
      </c>
      <c r="F231">
        <v>12409360</v>
      </c>
      <c r="G231" s="111">
        <v>45042</v>
      </c>
      <c r="H231" t="s">
        <v>4611</v>
      </c>
      <c r="I231" t="s">
        <v>255</v>
      </c>
      <c r="J231" t="s">
        <v>249</v>
      </c>
      <c r="K231" t="s">
        <v>250</v>
      </c>
      <c r="L231" t="s">
        <v>251</v>
      </c>
      <c r="M231" t="s">
        <v>3154</v>
      </c>
      <c r="N231" t="s">
        <v>3154</v>
      </c>
      <c r="O231" s="111">
        <v>45043</v>
      </c>
      <c r="P231" t="s">
        <v>252</v>
      </c>
      <c r="Q231" t="s">
        <v>253</v>
      </c>
      <c r="R231" s="111">
        <v>45044</v>
      </c>
      <c r="W231">
        <v>2</v>
      </c>
      <c r="X231">
        <v>5171</v>
      </c>
      <c r="Y231">
        <v>5003</v>
      </c>
      <c r="Z231">
        <f t="shared" si="3"/>
        <v>10176</v>
      </c>
    </row>
    <row r="232" spans="1:26">
      <c r="A232" t="s">
        <v>3155</v>
      </c>
      <c r="B232">
        <v>4312367124</v>
      </c>
      <c r="C232" t="s">
        <v>2359</v>
      </c>
      <c r="D232" t="s">
        <v>57</v>
      </c>
      <c r="E232" t="s">
        <v>58</v>
      </c>
      <c r="F232">
        <v>12408459</v>
      </c>
      <c r="G232" s="111">
        <v>45043</v>
      </c>
      <c r="H232" t="s">
        <v>4612</v>
      </c>
      <c r="I232" t="s">
        <v>255</v>
      </c>
      <c r="J232" t="s">
        <v>249</v>
      </c>
      <c r="K232" t="s">
        <v>250</v>
      </c>
      <c r="L232" t="s">
        <v>251</v>
      </c>
      <c r="M232" t="s">
        <v>3154</v>
      </c>
      <c r="N232" t="s">
        <v>3154</v>
      </c>
      <c r="O232" s="111">
        <v>45043</v>
      </c>
      <c r="P232" t="s">
        <v>252</v>
      </c>
      <c r="Q232" t="s">
        <v>253</v>
      </c>
      <c r="R232" s="111">
        <v>45044</v>
      </c>
      <c r="W232">
        <v>1171</v>
      </c>
      <c r="X232">
        <v>24754.880000000001</v>
      </c>
      <c r="Y232">
        <v>20367</v>
      </c>
      <c r="Z232">
        <f t="shared" si="3"/>
        <v>46292.880000000005</v>
      </c>
    </row>
    <row r="233" spans="1:26">
      <c r="A233" t="s">
        <v>3155</v>
      </c>
      <c r="B233">
        <v>10439312604</v>
      </c>
      <c r="C233" t="s">
        <v>2275</v>
      </c>
      <c r="D233" t="s">
        <v>57</v>
      </c>
      <c r="E233" t="s">
        <v>58</v>
      </c>
      <c r="F233">
        <v>12415029</v>
      </c>
      <c r="G233" s="111">
        <v>45043</v>
      </c>
      <c r="H233" t="s">
        <v>4613</v>
      </c>
      <c r="I233" t="s">
        <v>255</v>
      </c>
      <c r="J233" t="s">
        <v>249</v>
      </c>
      <c r="K233" t="s">
        <v>250</v>
      </c>
      <c r="L233" t="s">
        <v>251</v>
      </c>
      <c r="M233" t="s">
        <v>3154</v>
      </c>
      <c r="N233" t="s">
        <v>3154</v>
      </c>
      <c r="O233" s="111">
        <v>45043</v>
      </c>
      <c r="P233" t="s">
        <v>252</v>
      </c>
      <c r="Q233" t="s">
        <v>253</v>
      </c>
      <c r="R233" s="111">
        <v>45051</v>
      </c>
      <c r="W233">
        <v>0</v>
      </c>
      <c r="X233">
        <v>797</v>
      </c>
      <c r="Y233">
        <v>161</v>
      </c>
      <c r="Z233">
        <f t="shared" si="3"/>
        <v>958</v>
      </c>
    </row>
    <row r="234" spans="1:26">
      <c r="A234" t="s">
        <v>3155</v>
      </c>
      <c r="B234">
        <v>27184870204</v>
      </c>
      <c r="C234" t="s">
        <v>2337</v>
      </c>
      <c r="D234" t="s">
        <v>57</v>
      </c>
      <c r="E234" t="s">
        <v>58</v>
      </c>
      <c r="F234">
        <v>12416616</v>
      </c>
      <c r="G234" s="111">
        <v>45043</v>
      </c>
      <c r="H234" t="s">
        <v>4615</v>
      </c>
      <c r="I234" t="s">
        <v>255</v>
      </c>
      <c r="J234" t="s">
        <v>249</v>
      </c>
      <c r="K234" t="s">
        <v>250</v>
      </c>
      <c r="L234" t="s">
        <v>251</v>
      </c>
      <c r="M234" t="s">
        <v>3154</v>
      </c>
      <c r="N234" t="s">
        <v>3154</v>
      </c>
      <c r="O234" s="111">
        <v>45043</v>
      </c>
      <c r="P234" t="s">
        <v>252</v>
      </c>
      <c r="Q234" t="s">
        <v>253</v>
      </c>
      <c r="R234" s="111">
        <v>45044</v>
      </c>
      <c r="W234">
        <v>0</v>
      </c>
      <c r="X234">
        <v>1821</v>
      </c>
      <c r="Y234">
        <v>60</v>
      </c>
      <c r="Z234">
        <f t="shared" si="3"/>
        <v>1881</v>
      </c>
    </row>
    <row r="235" spans="1:26">
      <c r="A235" t="s">
        <v>3155</v>
      </c>
      <c r="B235">
        <v>4312367124</v>
      </c>
      <c r="C235" t="s">
        <v>2359</v>
      </c>
      <c r="D235" t="s">
        <v>57</v>
      </c>
      <c r="E235" t="s">
        <v>58</v>
      </c>
      <c r="F235">
        <v>12416334</v>
      </c>
      <c r="G235" s="111">
        <v>45043</v>
      </c>
      <c r="H235" t="s">
        <v>4616</v>
      </c>
      <c r="I235" t="s">
        <v>255</v>
      </c>
      <c r="J235" t="s">
        <v>249</v>
      </c>
      <c r="K235" t="s">
        <v>250</v>
      </c>
      <c r="L235" t="s">
        <v>251</v>
      </c>
      <c r="M235" t="s">
        <v>3154</v>
      </c>
      <c r="N235" t="s">
        <v>3154</v>
      </c>
      <c r="O235" s="111">
        <v>45043</v>
      </c>
      <c r="P235" t="s">
        <v>252</v>
      </c>
      <c r="Q235" t="s">
        <v>253</v>
      </c>
      <c r="R235" s="111">
        <v>45044</v>
      </c>
      <c r="W235">
        <v>401.7</v>
      </c>
      <c r="X235">
        <v>682.5</v>
      </c>
      <c r="Y235">
        <v>1185.5</v>
      </c>
      <c r="Z235">
        <f t="shared" si="3"/>
        <v>2269.6999999999998</v>
      </c>
    </row>
    <row r="236" spans="1:26">
      <c r="A236" t="s">
        <v>3155</v>
      </c>
      <c r="B236">
        <v>27184870204</v>
      </c>
      <c r="C236" t="s">
        <v>2337</v>
      </c>
      <c r="D236" t="s">
        <v>57</v>
      </c>
      <c r="E236" t="s">
        <v>58</v>
      </c>
      <c r="F236">
        <v>12402167</v>
      </c>
      <c r="G236" s="111">
        <v>45048</v>
      </c>
      <c r="H236" t="s">
        <v>4979</v>
      </c>
      <c r="I236" t="s">
        <v>255</v>
      </c>
      <c r="J236" t="s">
        <v>249</v>
      </c>
      <c r="K236" t="s">
        <v>250</v>
      </c>
      <c r="L236" t="s">
        <v>251</v>
      </c>
      <c r="M236" t="s">
        <v>3154</v>
      </c>
      <c r="N236" t="s">
        <v>3154</v>
      </c>
      <c r="O236" s="111">
        <v>45048</v>
      </c>
      <c r="P236" t="s">
        <v>252</v>
      </c>
      <c r="Q236" t="s">
        <v>253</v>
      </c>
      <c r="R236" s="111">
        <v>45049</v>
      </c>
      <c r="W236">
        <v>0</v>
      </c>
      <c r="X236">
        <v>3511</v>
      </c>
      <c r="Y236">
        <v>3655.9</v>
      </c>
      <c r="Z236">
        <f t="shared" si="3"/>
        <v>7166.9</v>
      </c>
    </row>
    <row r="237" spans="1:26">
      <c r="A237" t="s">
        <v>3155</v>
      </c>
      <c r="B237">
        <v>61022616153</v>
      </c>
      <c r="C237" t="s">
        <v>2343</v>
      </c>
      <c r="D237" t="s">
        <v>57</v>
      </c>
      <c r="E237" t="s">
        <v>58</v>
      </c>
      <c r="F237">
        <v>12351767</v>
      </c>
      <c r="G237" s="111">
        <v>45045</v>
      </c>
      <c r="H237" t="s">
        <v>4620</v>
      </c>
      <c r="I237" t="s">
        <v>255</v>
      </c>
      <c r="J237" t="s">
        <v>249</v>
      </c>
      <c r="K237" t="s">
        <v>250</v>
      </c>
      <c r="L237" t="s">
        <v>251</v>
      </c>
      <c r="M237" t="s">
        <v>3154</v>
      </c>
      <c r="N237" t="s">
        <v>3154</v>
      </c>
      <c r="O237" s="111">
        <v>45045</v>
      </c>
      <c r="P237" t="s">
        <v>252</v>
      </c>
      <c r="Q237" t="s">
        <v>253</v>
      </c>
      <c r="R237" s="111">
        <v>45049</v>
      </c>
      <c r="W237">
        <v>0</v>
      </c>
      <c r="X237">
        <v>2049.65</v>
      </c>
      <c r="Y237">
        <v>3468.97</v>
      </c>
      <c r="Z237">
        <f t="shared" si="3"/>
        <v>5518.62</v>
      </c>
    </row>
    <row r="238" spans="1:26">
      <c r="A238" t="s">
        <v>3155</v>
      </c>
      <c r="B238">
        <v>61022616153</v>
      </c>
      <c r="C238" t="s">
        <v>2343</v>
      </c>
      <c r="D238" t="s">
        <v>57</v>
      </c>
      <c r="E238" t="s">
        <v>58</v>
      </c>
      <c r="F238">
        <v>12449020</v>
      </c>
      <c r="G238" s="111">
        <v>45051</v>
      </c>
      <c r="H238" t="s">
        <v>4987</v>
      </c>
      <c r="I238" t="s">
        <v>255</v>
      </c>
      <c r="J238" t="s">
        <v>249</v>
      </c>
      <c r="K238" t="s">
        <v>250</v>
      </c>
      <c r="L238" t="s">
        <v>251</v>
      </c>
      <c r="M238" t="s">
        <v>3154</v>
      </c>
      <c r="N238" t="s">
        <v>3154</v>
      </c>
      <c r="O238" s="111">
        <v>45051</v>
      </c>
      <c r="P238" t="s">
        <v>252</v>
      </c>
      <c r="Q238" t="s">
        <v>253</v>
      </c>
      <c r="R238" s="111">
        <v>45054</v>
      </c>
      <c r="W238">
        <v>0</v>
      </c>
      <c r="X238">
        <v>3160</v>
      </c>
      <c r="Y238">
        <v>3135</v>
      </c>
      <c r="Z238">
        <f t="shared" si="3"/>
        <v>6295</v>
      </c>
    </row>
    <row r="239" spans="1:26">
      <c r="A239" t="s">
        <v>3155</v>
      </c>
      <c r="B239">
        <v>27184870204</v>
      </c>
      <c r="C239" t="s">
        <v>2337</v>
      </c>
      <c r="D239" t="s">
        <v>57</v>
      </c>
      <c r="E239" t="s">
        <v>58</v>
      </c>
      <c r="F239">
        <v>12423195</v>
      </c>
      <c r="G239" s="111">
        <v>45051</v>
      </c>
      <c r="H239" t="s">
        <v>4989</v>
      </c>
      <c r="I239" t="s">
        <v>255</v>
      </c>
      <c r="J239" t="s">
        <v>249</v>
      </c>
      <c r="K239" t="s">
        <v>250</v>
      </c>
      <c r="L239" t="s">
        <v>251</v>
      </c>
      <c r="M239" t="s">
        <v>3154</v>
      </c>
      <c r="N239" t="s">
        <v>3154</v>
      </c>
      <c r="O239" s="111">
        <v>45051</v>
      </c>
      <c r="P239" t="s">
        <v>252</v>
      </c>
      <c r="Q239" t="s">
        <v>253</v>
      </c>
      <c r="R239" s="111">
        <v>45055</v>
      </c>
      <c r="W239">
        <v>0</v>
      </c>
      <c r="X239">
        <v>1787</v>
      </c>
      <c r="Y239">
        <v>4757</v>
      </c>
      <c r="Z239">
        <f t="shared" si="3"/>
        <v>6544</v>
      </c>
    </row>
    <row r="240" spans="1:26">
      <c r="A240" t="s">
        <v>3155</v>
      </c>
      <c r="B240">
        <v>4312367124</v>
      </c>
      <c r="C240" t="s">
        <v>2359</v>
      </c>
      <c r="D240" t="s">
        <v>57</v>
      </c>
      <c r="E240" t="s">
        <v>58</v>
      </c>
      <c r="F240">
        <v>12456730</v>
      </c>
      <c r="G240" s="111">
        <v>45052</v>
      </c>
      <c r="H240" t="s">
        <v>4991</v>
      </c>
      <c r="I240" t="s">
        <v>255</v>
      </c>
      <c r="J240" t="s">
        <v>249</v>
      </c>
      <c r="K240" t="s">
        <v>250</v>
      </c>
      <c r="L240" t="s">
        <v>251</v>
      </c>
      <c r="M240" t="s">
        <v>3154</v>
      </c>
      <c r="N240" t="s">
        <v>3154</v>
      </c>
      <c r="O240" s="111">
        <v>45052</v>
      </c>
      <c r="P240" t="s">
        <v>252</v>
      </c>
      <c r="Q240" t="s">
        <v>253</v>
      </c>
      <c r="R240" s="111">
        <v>45054</v>
      </c>
      <c r="W240">
        <v>0</v>
      </c>
      <c r="X240">
        <v>12599.5</v>
      </c>
      <c r="Y240">
        <v>14681.75</v>
      </c>
      <c r="Z240">
        <f t="shared" si="3"/>
        <v>27281.25</v>
      </c>
    </row>
    <row r="241" spans="1:26">
      <c r="A241" t="s">
        <v>3155</v>
      </c>
      <c r="B241">
        <v>61022616153</v>
      </c>
      <c r="C241" t="s">
        <v>2343</v>
      </c>
      <c r="D241" t="s">
        <v>57</v>
      </c>
      <c r="E241" t="s">
        <v>58</v>
      </c>
      <c r="F241">
        <v>12459436</v>
      </c>
      <c r="G241" s="111">
        <v>45054</v>
      </c>
      <c r="H241" t="s">
        <v>4996</v>
      </c>
      <c r="I241" t="s">
        <v>255</v>
      </c>
      <c r="J241" t="s">
        <v>249</v>
      </c>
      <c r="K241" t="s">
        <v>250</v>
      </c>
      <c r="L241" t="s">
        <v>251</v>
      </c>
      <c r="M241" t="s">
        <v>3154</v>
      </c>
      <c r="N241" t="s">
        <v>3154</v>
      </c>
      <c r="O241" s="111">
        <v>45054</v>
      </c>
      <c r="P241" t="s">
        <v>252</v>
      </c>
      <c r="Q241" t="s">
        <v>253</v>
      </c>
      <c r="R241" s="111">
        <v>45055</v>
      </c>
      <c r="W241">
        <v>0</v>
      </c>
      <c r="X241">
        <v>3179.27</v>
      </c>
      <c r="Y241">
        <v>1058.9000000000001</v>
      </c>
      <c r="Z241">
        <f t="shared" si="3"/>
        <v>4238.17</v>
      </c>
    </row>
    <row r="242" spans="1:26">
      <c r="A242" t="s">
        <v>3155</v>
      </c>
      <c r="B242" t="s">
        <v>4240</v>
      </c>
      <c r="C242" t="s">
        <v>3643</v>
      </c>
      <c r="D242" t="s">
        <v>57</v>
      </c>
      <c r="E242" t="s">
        <v>58</v>
      </c>
      <c r="F242">
        <v>12462154</v>
      </c>
      <c r="G242" s="111">
        <v>45055</v>
      </c>
      <c r="H242" t="s">
        <v>4997</v>
      </c>
      <c r="I242" t="s">
        <v>255</v>
      </c>
      <c r="J242" t="s">
        <v>249</v>
      </c>
      <c r="K242" t="s">
        <v>250</v>
      </c>
      <c r="L242" t="s">
        <v>251</v>
      </c>
      <c r="M242" t="s">
        <v>3154</v>
      </c>
      <c r="N242" t="s">
        <v>3154</v>
      </c>
      <c r="O242" s="111">
        <v>45055</v>
      </c>
      <c r="P242" t="s">
        <v>252</v>
      </c>
      <c r="Q242" t="s">
        <v>253</v>
      </c>
      <c r="R242" s="111">
        <v>45056</v>
      </c>
      <c r="W242">
        <v>0</v>
      </c>
      <c r="X242">
        <v>1596</v>
      </c>
      <c r="Y242">
        <v>9300</v>
      </c>
      <c r="Z242">
        <f t="shared" si="3"/>
        <v>10896</v>
      </c>
    </row>
    <row r="243" spans="1:26">
      <c r="A243" t="s">
        <v>3155</v>
      </c>
      <c r="B243">
        <v>10439312604</v>
      </c>
      <c r="C243" t="s">
        <v>2275</v>
      </c>
      <c r="D243" t="s">
        <v>57</v>
      </c>
      <c r="E243" t="s">
        <v>58</v>
      </c>
      <c r="F243">
        <v>12463974</v>
      </c>
      <c r="G243" s="111">
        <v>45055</v>
      </c>
      <c r="H243" t="s">
        <v>5001</v>
      </c>
      <c r="I243" t="s">
        <v>255</v>
      </c>
      <c r="J243" t="s">
        <v>249</v>
      </c>
      <c r="K243" t="s">
        <v>250</v>
      </c>
      <c r="L243" t="s">
        <v>251</v>
      </c>
      <c r="M243" t="s">
        <v>3154</v>
      </c>
      <c r="N243" t="s">
        <v>3154</v>
      </c>
      <c r="O243" s="111">
        <v>45055</v>
      </c>
      <c r="P243" t="s">
        <v>252</v>
      </c>
      <c r="Q243" t="s">
        <v>253</v>
      </c>
      <c r="R243" s="111">
        <v>45056</v>
      </c>
      <c r="W243">
        <v>0</v>
      </c>
      <c r="X243">
        <v>454.6</v>
      </c>
      <c r="Y243">
        <v>358.6</v>
      </c>
      <c r="Z243">
        <f t="shared" si="3"/>
        <v>813.2</v>
      </c>
    </row>
    <row r="244" spans="1:26">
      <c r="A244" t="s">
        <v>3155</v>
      </c>
      <c r="B244">
        <v>72914815115</v>
      </c>
      <c r="C244" t="s">
        <v>5011</v>
      </c>
      <c r="D244" t="s">
        <v>57</v>
      </c>
      <c r="E244" t="s">
        <v>58</v>
      </c>
      <c r="F244">
        <v>12468982</v>
      </c>
      <c r="G244" s="111">
        <v>45058</v>
      </c>
      <c r="H244" t="s">
        <v>5012</v>
      </c>
      <c r="I244" t="s">
        <v>255</v>
      </c>
      <c r="J244" t="s">
        <v>249</v>
      </c>
      <c r="K244" t="s">
        <v>250</v>
      </c>
      <c r="L244" t="s">
        <v>251</v>
      </c>
      <c r="M244" t="s">
        <v>3154</v>
      </c>
      <c r="N244" t="s">
        <v>3154</v>
      </c>
      <c r="O244" s="111">
        <v>45058</v>
      </c>
      <c r="P244" t="s">
        <v>252</v>
      </c>
      <c r="Q244" t="s">
        <v>253</v>
      </c>
      <c r="R244" s="111">
        <v>45062</v>
      </c>
      <c r="W244">
        <v>0</v>
      </c>
      <c r="X244">
        <v>1306.0999999999999</v>
      </c>
      <c r="Y244">
        <v>3820.75</v>
      </c>
      <c r="Z244">
        <f t="shared" si="3"/>
        <v>5126.8500000000004</v>
      </c>
    </row>
    <row r="245" spans="1:26">
      <c r="A245" t="s">
        <v>3155</v>
      </c>
      <c r="B245">
        <v>10439312604</v>
      </c>
      <c r="C245" t="s">
        <v>2275</v>
      </c>
      <c r="D245" t="s">
        <v>57</v>
      </c>
      <c r="E245" t="s">
        <v>58</v>
      </c>
      <c r="F245">
        <v>12478915</v>
      </c>
      <c r="G245" s="111">
        <v>45058</v>
      </c>
      <c r="H245" t="s">
        <v>5010</v>
      </c>
      <c r="I245" t="s">
        <v>255</v>
      </c>
      <c r="J245" t="s">
        <v>249</v>
      </c>
      <c r="K245" t="s">
        <v>250</v>
      </c>
      <c r="L245" t="s">
        <v>251</v>
      </c>
      <c r="M245" t="s">
        <v>3154</v>
      </c>
      <c r="N245" t="s">
        <v>3154</v>
      </c>
      <c r="O245" s="111">
        <v>45058</v>
      </c>
      <c r="P245" t="s">
        <v>252</v>
      </c>
      <c r="Q245" t="s">
        <v>253</v>
      </c>
      <c r="R245" s="111">
        <v>45061</v>
      </c>
      <c r="W245">
        <v>0</v>
      </c>
      <c r="X245">
        <v>25</v>
      </c>
      <c r="Y245">
        <v>2166.6999999999998</v>
      </c>
      <c r="Z245">
        <f t="shared" si="3"/>
        <v>2191.6999999999998</v>
      </c>
    </row>
    <row r="246" spans="1:26">
      <c r="A246" t="s">
        <v>3155</v>
      </c>
      <c r="B246" t="s">
        <v>4242</v>
      </c>
      <c r="C246" t="s">
        <v>3617</v>
      </c>
      <c r="D246" t="s">
        <v>57</v>
      </c>
      <c r="E246" t="s">
        <v>58</v>
      </c>
      <c r="F246">
        <v>12489655</v>
      </c>
      <c r="G246" s="111">
        <v>45062</v>
      </c>
      <c r="H246" t="s">
        <v>5016</v>
      </c>
      <c r="I246" t="s">
        <v>255</v>
      </c>
      <c r="J246" t="s">
        <v>249</v>
      </c>
      <c r="K246" t="s">
        <v>250</v>
      </c>
      <c r="L246" t="s">
        <v>251</v>
      </c>
      <c r="M246" t="s">
        <v>3154</v>
      </c>
      <c r="N246" t="s">
        <v>3154</v>
      </c>
      <c r="O246" s="111">
        <v>45062</v>
      </c>
      <c r="P246" t="s">
        <v>252</v>
      </c>
      <c r="Q246" t="s">
        <v>253</v>
      </c>
      <c r="R246" s="111">
        <v>45063</v>
      </c>
      <c r="W246">
        <v>0</v>
      </c>
      <c r="X246">
        <v>1238.1099999999999</v>
      </c>
      <c r="Y246">
        <v>3380.96</v>
      </c>
      <c r="Z246">
        <f t="shared" si="3"/>
        <v>4619.07</v>
      </c>
    </row>
    <row r="247" spans="1:26">
      <c r="A247" t="s">
        <v>3155</v>
      </c>
      <c r="B247" t="s">
        <v>4240</v>
      </c>
      <c r="C247" t="s">
        <v>3643</v>
      </c>
      <c r="D247" t="s">
        <v>57</v>
      </c>
      <c r="E247" t="s">
        <v>58</v>
      </c>
      <c r="F247">
        <v>12490024</v>
      </c>
      <c r="G247" s="111">
        <v>45065</v>
      </c>
      <c r="H247" t="s">
        <v>5028</v>
      </c>
      <c r="I247" t="s">
        <v>255</v>
      </c>
      <c r="J247" t="s">
        <v>249</v>
      </c>
      <c r="K247" t="s">
        <v>250</v>
      </c>
      <c r="L247" t="s">
        <v>251</v>
      </c>
      <c r="M247" t="s">
        <v>3154</v>
      </c>
      <c r="N247" t="s">
        <v>3154</v>
      </c>
      <c r="O247" s="111">
        <v>45065</v>
      </c>
      <c r="P247" t="s">
        <v>252</v>
      </c>
      <c r="Q247" t="s">
        <v>253</v>
      </c>
      <c r="R247" s="111">
        <v>45068</v>
      </c>
      <c r="W247">
        <v>0</v>
      </c>
      <c r="X247">
        <v>362</v>
      </c>
      <c r="Y247">
        <v>773</v>
      </c>
      <c r="Z247">
        <f t="shared" si="3"/>
        <v>1135</v>
      </c>
    </row>
    <row r="248" spans="1:26">
      <c r="A248" t="s">
        <v>3155</v>
      </c>
      <c r="B248">
        <v>10439312604</v>
      </c>
      <c r="C248" t="s">
        <v>2275</v>
      </c>
      <c r="D248" t="s">
        <v>57</v>
      </c>
      <c r="E248" t="s">
        <v>58</v>
      </c>
      <c r="F248">
        <v>12494570</v>
      </c>
      <c r="G248" s="111">
        <v>45063</v>
      </c>
      <c r="H248" t="s">
        <v>5019</v>
      </c>
      <c r="I248" t="s">
        <v>255</v>
      </c>
      <c r="J248" t="s">
        <v>249</v>
      </c>
      <c r="K248" t="s">
        <v>250</v>
      </c>
      <c r="L248" t="s">
        <v>251</v>
      </c>
      <c r="M248" t="s">
        <v>3154</v>
      </c>
      <c r="N248" t="s">
        <v>3154</v>
      </c>
      <c r="O248" s="111">
        <v>45063</v>
      </c>
      <c r="P248" t="s">
        <v>252</v>
      </c>
      <c r="Q248" t="s">
        <v>253</v>
      </c>
      <c r="R248" s="111">
        <v>45064</v>
      </c>
      <c r="W248">
        <v>0</v>
      </c>
      <c r="X248">
        <v>638.5</v>
      </c>
      <c r="Y248">
        <v>9259.5</v>
      </c>
      <c r="Z248">
        <f t="shared" si="3"/>
        <v>9898</v>
      </c>
    </row>
    <row r="249" spans="1:26">
      <c r="A249" t="s">
        <v>3155</v>
      </c>
      <c r="B249">
        <v>61022616153</v>
      </c>
      <c r="C249" t="s">
        <v>2343</v>
      </c>
      <c r="D249" t="s">
        <v>57</v>
      </c>
      <c r="E249" t="s">
        <v>58</v>
      </c>
      <c r="F249">
        <v>12494831</v>
      </c>
      <c r="G249" s="111">
        <v>45063</v>
      </c>
      <c r="H249" t="s">
        <v>5021</v>
      </c>
      <c r="I249" t="s">
        <v>255</v>
      </c>
      <c r="J249" t="s">
        <v>249</v>
      </c>
      <c r="K249" t="s">
        <v>250</v>
      </c>
      <c r="L249" t="s">
        <v>251</v>
      </c>
      <c r="M249" t="s">
        <v>3154</v>
      </c>
      <c r="N249" t="s">
        <v>3154</v>
      </c>
      <c r="O249" s="111">
        <v>45063</v>
      </c>
      <c r="P249" t="s">
        <v>252</v>
      </c>
      <c r="Q249" t="s">
        <v>253</v>
      </c>
      <c r="R249" s="111">
        <v>45063</v>
      </c>
      <c r="W249">
        <v>0</v>
      </c>
      <c r="X249">
        <v>2895.3</v>
      </c>
      <c r="Y249">
        <v>8445.35</v>
      </c>
      <c r="Z249">
        <f t="shared" si="3"/>
        <v>11340.650000000001</v>
      </c>
    </row>
    <row r="250" spans="1:26">
      <c r="A250" t="s">
        <v>3155</v>
      </c>
      <c r="B250">
        <v>72914815115</v>
      </c>
      <c r="C250" t="s">
        <v>5011</v>
      </c>
      <c r="D250" t="s">
        <v>57</v>
      </c>
      <c r="E250" t="s">
        <v>58</v>
      </c>
      <c r="F250">
        <v>12490295</v>
      </c>
      <c r="G250" s="111">
        <v>45063</v>
      </c>
      <c r="H250" t="s">
        <v>5023</v>
      </c>
      <c r="I250" t="s">
        <v>255</v>
      </c>
      <c r="J250" t="s">
        <v>249</v>
      </c>
      <c r="K250" t="s">
        <v>250</v>
      </c>
      <c r="L250" t="s">
        <v>251</v>
      </c>
      <c r="M250" t="s">
        <v>3154</v>
      </c>
      <c r="N250" t="s">
        <v>3154</v>
      </c>
      <c r="O250" s="111">
        <v>45063</v>
      </c>
      <c r="P250" t="s">
        <v>252</v>
      </c>
      <c r="Q250" t="s">
        <v>253</v>
      </c>
      <c r="R250" s="111">
        <v>45064</v>
      </c>
      <c r="W250">
        <v>0</v>
      </c>
      <c r="X250">
        <v>2225.5</v>
      </c>
      <c r="Y250">
        <v>8503.5</v>
      </c>
      <c r="Z250">
        <f t="shared" si="3"/>
        <v>10729</v>
      </c>
    </row>
    <row r="251" spans="1:26">
      <c r="A251" t="s">
        <v>3155</v>
      </c>
      <c r="B251">
        <v>69008264153</v>
      </c>
      <c r="C251" t="s">
        <v>5008</v>
      </c>
      <c r="D251" t="s">
        <v>57</v>
      </c>
      <c r="E251" t="s">
        <v>58</v>
      </c>
      <c r="F251">
        <v>12495835</v>
      </c>
      <c r="G251" s="111">
        <v>45063</v>
      </c>
      <c r="H251" t="s">
        <v>5024</v>
      </c>
      <c r="I251" t="s">
        <v>255</v>
      </c>
      <c r="J251" t="s">
        <v>249</v>
      </c>
      <c r="K251" t="s">
        <v>250</v>
      </c>
      <c r="L251" t="s">
        <v>251</v>
      </c>
      <c r="M251" t="s">
        <v>3154</v>
      </c>
      <c r="N251" t="s">
        <v>3154</v>
      </c>
      <c r="O251" s="111">
        <v>45063</v>
      </c>
      <c r="P251" t="s">
        <v>252</v>
      </c>
      <c r="Q251" t="s">
        <v>253</v>
      </c>
      <c r="R251" s="111">
        <v>45064</v>
      </c>
      <c r="W251">
        <v>0</v>
      </c>
      <c r="X251">
        <v>2122</v>
      </c>
      <c r="Y251">
        <v>4010</v>
      </c>
      <c r="Z251">
        <f t="shared" si="3"/>
        <v>6132</v>
      </c>
    </row>
    <row r="252" spans="1:26">
      <c r="A252" t="s">
        <v>3155</v>
      </c>
      <c r="B252">
        <v>27184870204</v>
      </c>
      <c r="C252" t="s">
        <v>2337</v>
      </c>
      <c r="D252" t="s">
        <v>57</v>
      </c>
      <c r="E252" t="s">
        <v>58</v>
      </c>
      <c r="F252">
        <v>12501649</v>
      </c>
      <c r="G252" s="111">
        <v>45064</v>
      </c>
      <c r="H252" t="s">
        <v>5025</v>
      </c>
      <c r="I252" t="s">
        <v>255</v>
      </c>
      <c r="J252" t="s">
        <v>249</v>
      </c>
      <c r="K252" t="s">
        <v>250</v>
      </c>
      <c r="L252" t="s">
        <v>251</v>
      </c>
      <c r="M252" t="s">
        <v>3154</v>
      </c>
      <c r="N252" t="s">
        <v>3154</v>
      </c>
      <c r="O252" s="111">
        <v>45064</v>
      </c>
      <c r="P252" t="s">
        <v>252</v>
      </c>
      <c r="Q252" t="s">
        <v>253</v>
      </c>
      <c r="R252" s="111">
        <v>45065</v>
      </c>
      <c r="W252">
        <v>0</v>
      </c>
      <c r="X252">
        <v>2182</v>
      </c>
      <c r="Y252">
        <v>3736</v>
      </c>
      <c r="Z252">
        <f t="shared" si="3"/>
        <v>5918</v>
      </c>
    </row>
    <row r="253" spans="1:26">
      <c r="A253" t="s">
        <v>3155</v>
      </c>
      <c r="B253">
        <v>61022616153</v>
      </c>
      <c r="C253" t="s">
        <v>2343</v>
      </c>
      <c r="D253" t="s">
        <v>57</v>
      </c>
      <c r="E253" t="s">
        <v>58</v>
      </c>
      <c r="F253">
        <v>12501864</v>
      </c>
      <c r="G253" s="111">
        <v>45064</v>
      </c>
      <c r="H253" t="s">
        <v>5026</v>
      </c>
      <c r="I253" t="s">
        <v>255</v>
      </c>
      <c r="J253" t="s">
        <v>249</v>
      </c>
      <c r="K253" t="s">
        <v>250</v>
      </c>
      <c r="L253" t="s">
        <v>251</v>
      </c>
      <c r="M253" t="s">
        <v>3154</v>
      </c>
      <c r="N253" t="s">
        <v>3154</v>
      </c>
      <c r="O253" s="111">
        <v>45064</v>
      </c>
      <c r="P253" t="s">
        <v>252</v>
      </c>
      <c r="Q253" t="s">
        <v>253</v>
      </c>
      <c r="R253" s="111">
        <v>45065</v>
      </c>
      <c r="W253">
        <v>0</v>
      </c>
      <c r="X253">
        <v>0</v>
      </c>
      <c r="Y253">
        <v>318</v>
      </c>
      <c r="Z253">
        <f t="shared" si="3"/>
        <v>318</v>
      </c>
    </row>
    <row r="254" spans="1:26">
      <c r="A254" t="s">
        <v>3155</v>
      </c>
      <c r="B254">
        <v>27184870204</v>
      </c>
      <c r="C254" t="s">
        <v>2337</v>
      </c>
      <c r="D254" t="s">
        <v>57</v>
      </c>
      <c r="E254" t="s">
        <v>58</v>
      </c>
      <c r="F254">
        <v>12506970</v>
      </c>
      <c r="G254" s="111">
        <v>45065</v>
      </c>
      <c r="H254" t="s">
        <v>5029</v>
      </c>
      <c r="I254" t="s">
        <v>255</v>
      </c>
      <c r="J254" t="s">
        <v>249</v>
      </c>
      <c r="K254" t="s">
        <v>250</v>
      </c>
      <c r="L254" t="s">
        <v>251</v>
      </c>
      <c r="M254" t="s">
        <v>3154</v>
      </c>
      <c r="N254" t="s">
        <v>3154</v>
      </c>
      <c r="O254" s="111">
        <v>45065</v>
      </c>
      <c r="P254" t="s">
        <v>252</v>
      </c>
      <c r="Q254" t="s">
        <v>253</v>
      </c>
      <c r="R254" s="111">
        <v>45065</v>
      </c>
      <c r="W254">
        <v>0</v>
      </c>
      <c r="X254">
        <v>436</v>
      </c>
      <c r="Y254">
        <v>928</v>
      </c>
      <c r="Z254">
        <f t="shared" si="3"/>
        <v>1364</v>
      </c>
    </row>
    <row r="255" spans="1:26">
      <c r="A255" t="s">
        <v>3155</v>
      </c>
      <c r="B255">
        <v>11664232630</v>
      </c>
      <c r="C255" t="s">
        <v>2288</v>
      </c>
      <c r="D255" t="s">
        <v>57</v>
      </c>
      <c r="E255" t="s">
        <v>58</v>
      </c>
      <c r="F255">
        <v>12511905</v>
      </c>
      <c r="G255" s="111">
        <v>45066</v>
      </c>
      <c r="H255" t="s">
        <v>5033</v>
      </c>
      <c r="I255" t="s">
        <v>255</v>
      </c>
      <c r="J255" t="s">
        <v>249</v>
      </c>
      <c r="K255" t="s">
        <v>250</v>
      </c>
      <c r="L255" t="s">
        <v>251</v>
      </c>
      <c r="M255" t="s">
        <v>3154</v>
      </c>
      <c r="N255" t="s">
        <v>3154</v>
      </c>
      <c r="O255" s="111">
        <v>45066</v>
      </c>
      <c r="P255" t="s">
        <v>252</v>
      </c>
      <c r="Q255" t="s">
        <v>253</v>
      </c>
      <c r="R255" s="111">
        <v>45068</v>
      </c>
      <c r="W255">
        <v>0</v>
      </c>
      <c r="X255">
        <v>676</v>
      </c>
      <c r="Y255">
        <v>323</v>
      </c>
      <c r="Z255">
        <f t="shared" si="3"/>
        <v>999</v>
      </c>
    </row>
    <row r="256" spans="1:26">
      <c r="A256" t="s">
        <v>3155</v>
      </c>
      <c r="B256">
        <v>11664232630</v>
      </c>
      <c r="C256" t="s">
        <v>2288</v>
      </c>
      <c r="D256" t="s">
        <v>57</v>
      </c>
      <c r="E256" t="s">
        <v>58</v>
      </c>
      <c r="F256">
        <v>12507728</v>
      </c>
      <c r="G256" s="111">
        <v>45068</v>
      </c>
      <c r="H256" t="s">
        <v>5035</v>
      </c>
      <c r="I256" t="s">
        <v>255</v>
      </c>
      <c r="J256" t="s">
        <v>249</v>
      </c>
      <c r="K256" t="s">
        <v>250</v>
      </c>
      <c r="L256" t="s">
        <v>251</v>
      </c>
      <c r="M256" t="s">
        <v>3154</v>
      </c>
      <c r="N256" t="s">
        <v>3154</v>
      </c>
      <c r="O256" s="111">
        <v>45068</v>
      </c>
      <c r="P256" t="s">
        <v>252</v>
      </c>
      <c r="Q256" t="s">
        <v>253</v>
      </c>
      <c r="R256" s="111">
        <v>45069</v>
      </c>
      <c r="W256">
        <v>0</v>
      </c>
      <c r="X256">
        <v>0</v>
      </c>
      <c r="Y256">
        <v>1</v>
      </c>
      <c r="Z256">
        <f t="shared" si="3"/>
        <v>1</v>
      </c>
    </row>
    <row r="257" spans="1:26">
      <c r="A257" t="s">
        <v>3155</v>
      </c>
      <c r="B257">
        <v>27184870204</v>
      </c>
      <c r="C257" t="s">
        <v>2337</v>
      </c>
      <c r="D257" t="s">
        <v>57</v>
      </c>
      <c r="E257" t="s">
        <v>58</v>
      </c>
      <c r="F257">
        <v>12524795</v>
      </c>
      <c r="G257" s="111">
        <v>45070</v>
      </c>
      <c r="H257" t="s">
        <v>5039</v>
      </c>
      <c r="I257" t="s">
        <v>255</v>
      </c>
      <c r="J257" t="s">
        <v>249</v>
      </c>
      <c r="K257" t="s">
        <v>250</v>
      </c>
      <c r="L257" t="s">
        <v>251</v>
      </c>
      <c r="M257" t="s">
        <v>3154</v>
      </c>
      <c r="N257" t="s">
        <v>3154</v>
      </c>
      <c r="O257" s="111">
        <v>45070</v>
      </c>
      <c r="P257" t="s">
        <v>252</v>
      </c>
      <c r="Q257" t="s">
        <v>253</v>
      </c>
      <c r="R257" s="111">
        <v>45072</v>
      </c>
      <c r="W257">
        <v>0</v>
      </c>
      <c r="X257">
        <v>608.42999999999995</v>
      </c>
      <c r="Y257">
        <v>239.82</v>
      </c>
      <c r="Z257">
        <f t="shared" si="3"/>
        <v>848.25</v>
      </c>
    </row>
    <row r="258" spans="1:26">
      <c r="A258" t="s">
        <v>3155</v>
      </c>
      <c r="B258">
        <v>27184870204</v>
      </c>
      <c r="C258" t="s">
        <v>2337</v>
      </c>
      <c r="D258" t="s">
        <v>57</v>
      </c>
      <c r="E258" t="s">
        <v>58</v>
      </c>
      <c r="F258">
        <v>12530493</v>
      </c>
      <c r="G258" s="111">
        <v>45071</v>
      </c>
      <c r="H258" t="s">
        <v>5041</v>
      </c>
      <c r="I258" t="s">
        <v>255</v>
      </c>
      <c r="J258" t="s">
        <v>249</v>
      </c>
      <c r="K258" t="s">
        <v>250</v>
      </c>
      <c r="L258" t="s">
        <v>251</v>
      </c>
      <c r="M258" t="s">
        <v>3154</v>
      </c>
      <c r="N258" t="s">
        <v>3154</v>
      </c>
      <c r="O258" s="111">
        <v>45071</v>
      </c>
      <c r="P258" t="s">
        <v>252</v>
      </c>
      <c r="Q258" t="s">
        <v>253</v>
      </c>
      <c r="R258" s="111">
        <v>45075</v>
      </c>
      <c r="W258">
        <v>0</v>
      </c>
      <c r="X258">
        <v>22</v>
      </c>
      <c r="Y258">
        <v>1747</v>
      </c>
      <c r="Z258">
        <f t="shared" si="3"/>
        <v>1769</v>
      </c>
    </row>
    <row r="259" spans="1:26">
      <c r="A259" t="s">
        <v>3155</v>
      </c>
      <c r="B259">
        <v>10439312604</v>
      </c>
      <c r="C259" t="s">
        <v>2275</v>
      </c>
      <c r="D259" t="s">
        <v>57</v>
      </c>
      <c r="E259" t="s">
        <v>58</v>
      </c>
      <c r="F259">
        <v>12531264</v>
      </c>
      <c r="G259" s="111">
        <v>45071</v>
      </c>
      <c r="H259" t="s">
        <v>5042</v>
      </c>
      <c r="I259" t="s">
        <v>255</v>
      </c>
      <c r="J259" t="s">
        <v>249</v>
      </c>
      <c r="K259" t="s">
        <v>250</v>
      </c>
      <c r="L259" t="s">
        <v>251</v>
      </c>
      <c r="M259" t="s">
        <v>3154</v>
      </c>
      <c r="N259" t="s">
        <v>3154</v>
      </c>
      <c r="O259" s="111">
        <v>45071</v>
      </c>
      <c r="P259" t="s">
        <v>252</v>
      </c>
      <c r="Q259" t="s">
        <v>253</v>
      </c>
      <c r="R259" s="111">
        <v>45075</v>
      </c>
      <c r="W259">
        <v>0</v>
      </c>
      <c r="X259">
        <v>0.05</v>
      </c>
      <c r="Y259">
        <v>6348.5</v>
      </c>
      <c r="Z259">
        <f t="shared" ref="Z259:Z322" si="4">SUM(W259:Y259)</f>
        <v>6348.55</v>
      </c>
    </row>
    <row r="260" spans="1:26">
      <c r="A260" t="s">
        <v>3155</v>
      </c>
      <c r="B260" t="s">
        <v>5004</v>
      </c>
      <c r="C260" t="s">
        <v>5005</v>
      </c>
      <c r="D260" t="s">
        <v>57</v>
      </c>
      <c r="E260" t="s">
        <v>58</v>
      </c>
      <c r="F260">
        <v>12531519</v>
      </c>
      <c r="G260" s="111">
        <v>45071</v>
      </c>
      <c r="H260" t="s">
        <v>5044</v>
      </c>
      <c r="I260" t="s">
        <v>255</v>
      </c>
      <c r="J260" t="s">
        <v>249</v>
      </c>
      <c r="K260" t="s">
        <v>250</v>
      </c>
      <c r="L260" t="s">
        <v>251</v>
      </c>
      <c r="M260" t="s">
        <v>3154</v>
      </c>
      <c r="N260" t="s">
        <v>3154</v>
      </c>
      <c r="O260" s="111">
        <v>45071</v>
      </c>
      <c r="P260" t="s">
        <v>252</v>
      </c>
      <c r="Q260" t="s">
        <v>253</v>
      </c>
      <c r="R260" s="111">
        <v>45075</v>
      </c>
      <c r="W260">
        <v>0</v>
      </c>
      <c r="X260">
        <v>644.99</v>
      </c>
      <c r="Y260">
        <v>2686.41</v>
      </c>
      <c r="Z260">
        <f t="shared" si="4"/>
        <v>3331.3999999999996</v>
      </c>
    </row>
    <row r="261" spans="1:26">
      <c r="A261" t="s">
        <v>3155</v>
      </c>
      <c r="B261">
        <v>10439312604</v>
      </c>
      <c r="C261" t="s">
        <v>2275</v>
      </c>
      <c r="D261" t="s">
        <v>57</v>
      </c>
      <c r="E261" t="s">
        <v>58</v>
      </c>
      <c r="F261">
        <v>12537255</v>
      </c>
      <c r="G261" s="111">
        <v>45072</v>
      </c>
      <c r="H261" t="s">
        <v>5046</v>
      </c>
      <c r="I261" t="s">
        <v>255</v>
      </c>
      <c r="J261" t="s">
        <v>249</v>
      </c>
      <c r="K261" t="s">
        <v>250</v>
      </c>
      <c r="L261" t="s">
        <v>251</v>
      </c>
      <c r="M261" t="s">
        <v>3154</v>
      </c>
      <c r="N261" t="s">
        <v>3154</v>
      </c>
      <c r="O261" s="111">
        <v>45072</v>
      </c>
      <c r="P261" t="s">
        <v>252</v>
      </c>
      <c r="Q261" t="s">
        <v>253</v>
      </c>
      <c r="R261" s="111">
        <v>45076</v>
      </c>
      <c r="W261">
        <v>0</v>
      </c>
      <c r="X261">
        <v>132.5</v>
      </c>
      <c r="Y261">
        <v>3863.6</v>
      </c>
      <c r="Z261">
        <f t="shared" si="4"/>
        <v>3996.1</v>
      </c>
    </row>
    <row r="262" spans="1:26">
      <c r="A262" t="s">
        <v>3155</v>
      </c>
      <c r="B262">
        <v>61022616153</v>
      </c>
      <c r="C262" t="s">
        <v>2343</v>
      </c>
      <c r="D262" t="s">
        <v>57</v>
      </c>
      <c r="E262" t="s">
        <v>58</v>
      </c>
      <c r="F262">
        <v>12543184</v>
      </c>
      <c r="G262" s="111">
        <v>45075</v>
      </c>
      <c r="H262" t="s">
        <v>5047</v>
      </c>
      <c r="I262" t="s">
        <v>255</v>
      </c>
      <c r="J262" t="s">
        <v>249</v>
      </c>
      <c r="K262" t="s">
        <v>250</v>
      </c>
      <c r="L262" t="s">
        <v>251</v>
      </c>
      <c r="M262" t="s">
        <v>3154</v>
      </c>
      <c r="N262" t="s">
        <v>3154</v>
      </c>
      <c r="O262" s="111">
        <v>45075</v>
      </c>
      <c r="P262" t="s">
        <v>252</v>
      </c>
      <c r="Q262" t="s">
        <v>253</v>
      </c>
      <c r="R262" s="111">
        <v>45076</v>
      </c>
      <c r="W262">
        <v>0</v>
      </c>
      <c r="X262">
        <v>64.5</v>
      </c>
      <c r="Y262">
        <v>4501.42</v>
      </c>
      <c r="Z262">
        <f t="shared" si="4"/>
        <v>4565.92</v>
      </c>
    </row>
    <row r="263" spans="1:26">
      <c r="A263" t="s">
        <v>3155</v>
      </c>
      <c r="B263">
        <v>72914815115</v>
      </c>
      <c r="C263" t="s">
        <v>5011</v>
      </c>
      <c r="D263" t="s">
        <v>57</v>
      </c>
      <c r="E263" t="s">
        <v>58</v>
      </c>
      <c r="F263">
        <v>12549506</v>
      </c>
      <c r="G263" s="111">
        <v>45076</v>
      </c>
      <c r="H263" t="s">
        <v>5048</v>
      </c>
      <c r="I263" t="s">
        <v>255</v>
      </c>
      <c r="J263" t="s">
        <v>249</v>
      </c>
      <c r="K263" t="s">
        <v>250</v>
      </c>
      <c r="L263" t="s">
        <v>251</v>
      </c>
      <c r="M263" t="s">
        <v>3154</v>
      </c>
      <c r="N263" t="s">
        <v>3154</v>
      </c>
      <c r="O263" s="111">
        <v>45076</v>
      </c>
      <c r="P263" t="s">
        <v>252</v>
      </c>
      <c r="Q263" t="s">
        <v>253</v>
      </c>
      <c r="R263" s="111">
        <v>45077</v>
      </c>
      <c r="W263">
        <v>0</v>
      </c>
      <c r="X263">
        <v>96</v>
      </c>
      <c r="Y263">
        <v>2272.5</v>
      </c>
      <c r="Z263">
        <f t="shared" si="4"/>
        <v>2368.5</v>
      </c>
    </row>
    <row r="264" spans="1:26">
      <c r="A264" t="s">
        <v>3155</v>
      </c>
      <c r="B264" t="s">
        <v>5004</v>
      </c>
      <c r="C264" t="s">
        <v>5005</v>
      </c>
      <c r="D264" t="s">
        <v>57</v>
      </c>
      <c r="E264" t="s">
        <v>58</v>
      </c>
      <c r="F264">
        <v>12549899</v>
      </c>
      <c r="G264" s="111">
        <v>45076</v>
      </c>
      <c r="H264" t="s">
        <v>5050</v>
      </c>
      <c r="I264" t="s">
        <v>255</v>
      </c>
      <c r="J264" t="s">
        <v>249</v>
      </c>
      <c r="K264" t="s">
        <v>250</v>
      </c>
      <c r="L264" t="s">
        <v>251</v>
      </c>
      <c r="M264" t="s">
        <v>3154</v>
      </c>
      <c r="N264" t="s">
        <v>3154</v>
      </c>
      <c r="O264" s="111">
        <v>45076</v>
      </c>
      <c r="P264" t="s">
        <v>252</v>
      </c>
      <c r="Q264" t="s">
        <v>253</v>
      </c>
      <c r="R264" s="111">
        <v>45077</v>
      </c>
      <c r="W264">
        <v>0</v>
      </c>
      <c r="X264">
        <v>10</v>
      </c>
      <c r="Y264">
        <v>100</v>
      </c>
      <c r="Z264">
        <f t="shared" si="4"/>
        <v>110</v>
      </c>
    </row>
    <row r="265" spans="1:26">
      <c r="A265" t="s">
        <v>3155</v>
      </c>
      <c r="B265">
        <v>69008264153</v>
      </c>
      <c r="C265" t="s">
        <v>5008</v>
      </c>
      <c r="D265" t="s">
        <v>57</v>
      </c>
      <c r="E265" t="s">
        <v>58</v>
      </c>
      <c r="F265">
        <v>12551129</v>
      </c>
      <c r="G265" s="111">
        <v>45076</v>
      </c>
      <c r="H265" t="s">
        <v>5054</v>
      </c>
      <c r="I265" t="s">
        <v>255</v>
      </c>
      <c r="J265" t="s">
        <v>249</v>
      </c>
      <c r="K265" t="s">
        <v>250</v>
      </c>
      <c r="L265" t="s">
        <v>251</v>
      </c>
      <c r="M265" t="s">
        <v>3154</v>
      </c>
      <c r="N265" t="s">
        <v>3154</v>
      </c>
      <c r="O265" s="111">
        <v>45076</v>
      </c>
      <c r="P265" t="s">
        <v>252</v>
      </c>
      <c r="Q265" t="s">
        <v>253</v>
      </c>
      <c r="R265" s="111">
        <v>45077</v>
      </c>
      <c r="W265">
        <v>0</v>
      </c>
      <c r="X265">
        <v>0</v>
      </c>
      <c r="Y265">
        <v>756</v>
      </c>
      <c r="Z265">
        <f t="shared" si="4"/>
        <v>756</v>
      </c>
    </row>
    <row r="266" spans="1:26">
      <c r="A266" t="s">
        <v>3155</v>
      </c>
      <c r="B266" t="s">
        <v>5004</v>
      </c>
      <c r="C266" t="s">
        <v>5005</v>
      </c>
      <c r="D266" t="s">
        <v>57</v>
      </c>
      <c r="E266" t="s">
        <v>58</v>
      </c>
      <c r="F266">
        <v>8284416</v>
      </c>
      <c r="G266" s="111">
        <v>45076</v>
      </c>
      <c r="H266" t="s">
        <v>5049</v>
      </c>
      <c r="I266" t="s">
        <v>255</v>
      </c>
      <c r="J266" t="s">
        <v>249</v>
      </c>
      <c r="K266" t="s">
        <v>250</v>
      </c>
      <c r="L266" t="s">
        <v>251</v>
      </c>
      <c r="M266" t="s">
        <v>3154</v>
      </c>
      <c r="N266" t="s">
        <v>3154</v>
      </c>
      <c r="O266" s="111">
        <v>45076</v>
      </c>
      <c r="P266" t="s">
        <v>252</v>
      </c>
      <c r="Q266" t="s">
        <v>253</v>
      </c>
      <c r="R266" s="111">
        <v>45077</v>
      </c>
      <c r="W266">
        <v>0</v>
      </c>
      <c r="X266">
        <v>105</v>
      </c>
      <c r="Y266">
        <v>2907</v>
      </c>
      <c r="Z266">
        <f t="shared" si="4"/>
        <v>3012</v>
      </c>
    </row>
    <row r="267" spans="1:26">
      <c r="A267" t="s">
        <v>3155</v>
      </c>
      <c r="B267" t="s">
        <v>5004</v>
      </c>
      <c r="C267" t="s">
        <v>5005</v>
      </c>
      <c r="D267" t="s">
        <v>57</v>
      </c>
      <c r="E267" t="s">
        <v>58</v>
      </c>
      <c r="F267">
        <v>12557759</v>
      </c>
      <c r="G267" s="111">
        <v>45077</v>
      </c>
      <c r="H267" t="s">
        <v>5055</v>
      </c>
      <c r="I267" t="s">
        <v>255</v>
      </c>
      <c r="J267" t="s">
        <v>249</v>
      </c>
      <c r="K267" t="s">
        <v>250</v>
      </c>
      <c r="L267" t="s">
        <v>251</v>
      </c>
      <c r="M267" t="s">
        <v>3154</v>
      </c>
      <c r="N267" t="s">
        <v>3154</v>
      </c>
      <c r="O267" s="111">
        <v>45077</v>
      </c>
      <c r="P267" t="s">
        <v>252</v>
      </c>
      <c r="Q267" t="s">
        <v>253</v>
      </c>
      <c r="R267" s="111">
        <v>45078</v>
      </c>
      <c r="W267">
        <v>0</v>
      </c>
      <c r="X267">
        <v>0</v>
      </c>
      <c r="Y267">
        <v>2443.0100000000002</v>
      </c>
      <c r="Z267">
        <f t="shared" si="4"/>
        <v>2443.0100000000002</v>
      </c>
    </row>
    <row r="268" spans="1:26">
      <c r="A268" t="s">
        <v>3155</v>
      </c>
      <c r="B268">
        <v>61022616153</v>
      </c>
      <c r="C268" t="s">
        <v>2343</v>
      </c>
      <c r="D268" t="s">
        <v>57</v>
      </c>
      <c r="E268" t="s">
        <v>58</v>
      </c>
      <c r="F268">
        <v>12568917</v>
      </c>
      <c r="G268" s="111">
        <v>45078</v>
      </c>
      <c r="H268" t="s">
        <v>5397</v>
      </c>
      <c r="I268" t="s">
        <v>255</v>
      </c>
      <c r="J268" t="s">
        <v>249</v>
      </c>
      <c r="K268" t="s">
        <v>250</v>
      </c>
      <c r="L268" t="s">
        <v>251</v>
      </c>
      <c r="M268" t="s">
        <v>3154</v>
      </c>
      <c r="N268" t="s">
        <v>3154</v>
      </c>
      <c r="O268" s="111">
        <v>45078</v>
      </c>
      <c r="P268" t="s">
        <v>252</v>
      </c>
      <c r="Q268" t="s">
        <v>253</v>
      </c>
      <c r="R268" s="111">
        <v>45082</v>
      </c>
      <c r="W268">
        <v>0</v>
      </c>
      <c r="X268">
        <v>0</v>
      </c>
      <c r="Y268">
        <v>15919</v>
      </c>
      <c r="Z268">
        <f t="shared" si="4"/>
        <v>15919</v>
      </c>
    </row>
    <row r="269" spans="1:26">
      <c r="A269" t="s">
        <v>3155</v>
      </c>
      <c r="B269">
        <v>61022616153</v>
      </c>
      <c r="C269" t="s">
        <v>2343</v>
      </c>
      <c r="D269" t="s">
        <v>57</v>
      </c>
      <c r="E269" t="s">
        <v>58</v>
      </c>
      <c r="F269">
        <v>12569211</v>
      </c>
      <c r="G269" s="111">
        <v>45078</v>
      </c>
      <c r="H269" t="s">
        <v>5398</v>
      </c>
      <c r="I269" t="s">
        <v>255</v>
      </c>
      <c r="J269" t="s">
        <v>249</v>
      </c>
      <c r="K269" t="s">
        <v>250</v>
      </c>
      <c r="L269" t="s">
        <v>251</v>
      </c>
      <c r="M269" t="s">
        <v>3154</v>
      </c>
      <c r="N269" t="s">
        <v>3154</v>
      </c>
      <c r="O269" s="111">
        <v>45078</v>
      </c>
      <c r="P269" t="s">
        <v>252</v>
      </c>
      <c r="Q269" t="s">
        <v>253</v>
      </c>
      <c r="R269" s="111">
        <v>45082</v>
      </c>
      <c r="W269">
        <v>0</v>
      </c>
      <c r="X269">
        <v>0</v>
      </c>
      <c r="Y269">
        <v>2519.0100000000002</v>
      </c>
      <c r="Z269">
        <f t="shared" si="4"/>
        <v>2519.0100000000002</v>
      </c>
    </row>
    <row r="270" spans="1:26">
      <c r="A270" t="s">
        <v>3155</v>
      </c>
      <c r="B270">
        <v>21430420197</v>
      </c>
      <c r="C270" t="s">
        <v>5087</v>
      </c>
      <c r="D270" t="s">
        <v>57</v>
      </c>
      <c r="E270" t="s">
        <v>58</v>
      </c>
      <c r="F270">
        <v>12575827</v>
      </c>
      <c r="G270" s="111">
        <v>45079</v>
      </c>
      <c r="H270" t="s">
        <v>5399</v>
      </c>
      <c r="I270" t="s">
        <v>255</v>
      </c>
      <c r="J270" t="s">
        <v>249</v>
      </c>
      <c r="K270" t="s">
        <v>250</v>
      </c>
      <c r="L270" t="s">
        <v>251</v>
      </c>
      <c r="M270" t="s">
        <v>3154</v>
      </c>
      <c r="N270" t="s">
        <v>3154</v>
      </c>
      <c r="O270" s="111">
        <v>45083</v>
      </c>
      <c r="P270" t="s">
        <v>252</v>
      </c>
      <c r="Q270" t="s">
        <v>253</v>
      </c>
      <c r="R270" s="111">
        <v>45084</v>
      </c>
      <c r="W270">
        <v>0</v>
      </c>
      <c r="X270">
        <v>0</v>
      </c>
      <c r="Y270">
        <v>1103.98</v>
      </c>
      <c r="Z270">
        <f t="shared" si="4"/>
        <v>1103.98</v>
      </c>
    </row>
    <row r="271" spans="1:26">
      <c r="A271" t="s">
        <v>3155</v>
      </c>
      <c r="B271">
        <v>4312367124</v>
      </c>
      <c r="C271" t="s">
        <v>2359</v>
      </c>
      <c r="D271" t="s">
        <v>57</v>
      </c>
      <c r="E271" t="s">
        <v>58</v>
      </c>
      <c r="F271">
        <v>12575917</v>
      </c>
      <c r="G271" s="111">
        <v>45079</v>
      </c>
      <c r="H271" t="s">
        <v>5400</v>
      </c>
      <c r="I271" t="s">
        <v>255</v>
      </c>
      <c r="J271" t="s">
        <v>249</v>
      </c>
      <c r="K271" t="s">
        <v>250</v>
      </c>
      <c r="L271" t="s">
        <v>251</v>
      </c>
      <c r="M271" t="s">
        <v>3154</v>
      </c>
      <c r="N271" t="s">
        <v>3154</v>
      </c>
      <c r="O271" s="111">
        <v>45083</v>
      </c>
      <c r="P271" t="s">
        <v>252</v>
      </c>
      <c r="Q271" t="s">
        <v>253</v>
      </c>
      <c r="R271" s="111">
        <v>45084</v>
      </c>
      <c r="W271">
        <v>0</v>
      </c>
      <c r="X271">
        <v>0</v>
      </c>
      <c r="Y271">
        <v>5906.55</v>
      </c>
      <c r="Z271">
        <f t="shared" si="4"/>
        <v>5906.55</v>
      </c>
    </row>
    <row r="272" spans="1:26">
      <c r="A272" t="s">
        <v>3155</v>
      </c>
      <c r="B272">
        <v>4312367124</v>
      </c>
      <c r="C272" t="s">
        <v>2359</v>
      </c>
      <c r="D272" t="s">
        <v>57</v>
      </c>
      <c r="E272" t="s">
        <v>58</v>
      </c>
      <c r="F272">
        <v>12576334</v>
      </c>
      <c r="G272" s="111">
        <v>45079</v>
      </c>
      <c r="H272" t="s">
        <v>5401</v>
      </c>
      <c r="I272" t="s">
        <v>255</v>
      </c>
      <c r="J272" t="s">
        <v>249</v>
      </c>
      <c r="K272" t="s">
        <v>250</v>
      </c>
      <c r="L272" t="s">
        <v>251</v>
      </c>
      <c r="M272" t="s">
        <v>3154</v>
      </c>
      <c r="N272" t="s">
        <v>3154</v>
      </c>
      <c r="O272" s="111">
        <v>45083</v>
      </c>
      <c r="P272" t="s">
        <v>252</v>
      </c>
      <c r="Q272" t="s">
        <v>253</v>
      </c>
      <c r="R272" s="111">
        <v>45084</v>
      </c>
      <c r="W272">
        <v>0</v>
      </c>
      <c r="X272">
        <v>0</v>
      </c>
      <c r="Y272">
        <v>6337.5</v>
      </c>
      <c r="Z272">
        <f t="shared" si="4"/>
        <v>6337.5</v>
      </c>
    </row>
    <row r="273" spans="1:26">
      <c r="A273" t="s">
        <v>3155</v>
      </c>
      <c r="B273">
        <v>10439312604</v>
      </c>
      <c r="C273" t="s">
        <v>2275</v>
      </c>
      <c r="D273" t="s">
        <v>57</v>
      </c>
      <c r="E273" t="s">
        <v>58</v>
      </c>
      <c r="F273">
        <v>12576767</v>
      </c>
      <c r="G273" s="111">
        <v>45082</v>
      </c>
      <c r="H273" t="s">
        <v>5402</v>
      </c>
      <c r="I273" t="s">
        <v>255</v>
      </c>
      <c r="J273" t="s">
        <v>249</v>
      </c>
      <c r="K273" t="s">
        <v>250</v>
      </c>
      <c r="L273" t="s">
        <v>251</v>
      </c>
      <c r="M273" t="s">
        <v>3154</v>
      </c>
      <c r="N273" t="s">
        <v>3154</v>
      </c>
      <c r="O273" s="111">
        <v>45082</v>
      </c>
      <c r="P273" t="s">
        <v>252</v>
      </c>
      <c r="Q273" t="s">
        <v>253</v>
      </c>
      <c r="R273" s="111">
        <v>45083</v>
      </c>
      <c r="W273">
        <v>0</v>
      </c>
      <c r="X273">
        <v>0</v>
      </c>
      <c r="Y273">
        <v>21617.59</v>
      </c>
      <c r="Z273">
        <f t="shared" si="4"/>
        <v>21617.59</v>
      </c>
    </row>
    <row r="274" spans="1:26">
      <c r="A274" t="s">
        <v>3155</v>
      </c>
      <c r="B274">
        <v>61022616153</v>
      </c>
      <c r="C274" t="s">
        <v>2343</v>
      </c>
      <c r="D274" t="s">
        <v>57</v>
      </c>
      <c r="E274" t="s">
        <v>58</v>
      </c>
      <c r="F274">
        <v>12583922</v>
      </c>
      <c r="G274" s="111">
        <v>45082</v>
      </c>
      <c r="H274" t="s">
        <v>5403</v>
      </c>
      <c r="I274" t="s">
        <v>255</v>
      </c>
      <c r="J274" t="s">
        <v>249</v>
      </c>
      <c r="K274" t="s">
        <v>250</v>
      </c>
      <c r="L274" t="s">
        <v>251</v>
      </c>
      <c r="M274" t="s">
        <v>3154</v>
      </c>
      <c r="N274" t="s">
        <v>3154</v>
      </c>
      <c r="O274" s="111">
        <v>45082</v>
      </c>
      <c r="P274" t="s">
        <v>252</v>
      </c>
      <c r="Q274" t="s">
        <v>253</v>
      </c>
      <c r="R274" s="111">
        <v>45084</v>
      </c>
      <c r="W274">
        <v>0</v>
      </c>
      <c r="X274">
        <v>0</v>
      </c>
      <c r="Y274">
        <v>168</v>
      </c>
      <c r="Z274">
        <f t="shared" si="4"/>
        <v>168</v>
      </c>
    </row>
    <row r="275" spans="1:26">
      <c r="A275" t="s">
        <v>3155</v>
      </c>
      <c r="B275">
        <v>72914815115</v>
      </c>
      <c r="C275" t="s">
        <v>5011</v>
      </c>
      <c r="D275" t="s">
        <v>57</v>
      </c>
      <c r="E275" t="s">
        <v>58</v>
      </c>
      <c r="F275">
        <v>12537875</v>
      </c>
      <c r="G275" s="111">
        <v>45083</v>
      </c>
      <c r="H275" t="s">
        <v>5404</v>
      </c>
      <c r="I275" t="s">
        <v>255</v>
      </c>
      <c r="J275" t="s">
        <v>249</v>
      </c>
      <c r="K275" t="s">
        <v>250</v>
      </c>
      <c r="L275" t="s">
        <v>251</v>
      </c>
      <c r="M275" t="s">
        <v>3154</v>
      </c>
      <c r="N275" t="s">
        <v>3154</v>
      </c>
      <c r="O275" s="111">
        <v>45083</v>
      </c>
      <c r="P275" t="s">
        <v>252</v>
      </c>
      <c r="Q275" t="s">
        <v>253</v>
      </c>
      <c r="R275" s="111">
        <v>45092</v>
      </c>
      <c r="W275">
        <v>0</v>
      </c>
      <c r="X275">
        <v>0</v>
      </c>
      <c r="Y275">
        <v>1</v>
      </c>
      <c r="Z275">
        <f t="shared" si="4"/>
        <v>1</v>
      </c>
    </row>
    <row r="276" spans="1:26">
      <c r="A276" t="s">
        <v>3155</v>
      </c>
      <c r="B276" t="s">
        <v>5004</v>
      </c>
      <c r="C276" t="s">
        <v>5005</v>
      </c>
      <c r="D276" t="s">
        <v>57</v>
      </c>
      <c r="E276" t="s">
        <v>58</v>
      </c>
      <c r="F276">
        <v>12587423</v>
      </c>
      <c r="G276" s="111">
        <v>45083</v>
      </c>
      <c r="H276" t="s">
        <v>5405</v>
      </c>
      <c r="I276" t="s">
        <v>255</v>
      </c>
      <c r="J276" t="s">
        <v>249</v>
      </c>
      <c r="K276" t="s">
        <v>250</v>
      </c>
      <c r="L276" t="s">
        <v>251</v>
      </c>
      <c r="M276" t="s">
        <v>3154</v>
      </c>
      <c r="N276" t="s">
        <v>3154</v>
      </c>
      <c r="O276" s="111">
        <v>45083</v>
      </c>
      <c r="P276" t="s">
        <v>252</v>
      </c>
      <c r="Q276" t="s">
        <v>253</v>
      </c>
      <c r="R276" s="111">
        <v>45091</v>
      </c>
      <c r="W276">
        <v>0</v>
      </c>
      <c r="X276">
        <v>0</v>
      </c>
      <c r="Y276">
        <v>132</v>
      </c>
      <c r="Z276">
        <f t="shared" si="4"/>
        <v>132</v>
      </c>
    </row>
    <row r="277" spans="1:26">
      <c r="A277" t="s">
        <v>3155</v>
      </c>
      <c r="B277">
        <v>69008264153</v>
      </c>
      <c r="C277" t="s">
        <v>5008</v>
      </c>
      <c r="D277" t="s">
        <v>57</v>
      </c>
      <c r="E277" t="s">
        <v>58</v>
      </c>
      <c r="F277">
        <v>12587593</v>
      </c>
      <c r="G277" s="111">
        <v>45083</v>
      </c>
      <c r="H277" t="s">
        <v>5406</v>
      </c>
      <c r="I277" t="s">
        <v>255</v>
      </c>
      <c r="J277" t="s">
        <v>249</v>
      </c>
      <c r="K277" t="s">
        <v>250</v>
      </c>
      <c r="L277" t="s">
        <v>251</v>
      </c>
      <c r="M277" t="s">
        <v>3154</v>
      </c>
      <c r="N277" t="s">
        <v>3154</v>
      </c>
      <c r="O277" s="111">
        <v>45083</v>
      </c>
      <c r="P277" t="s">
        <v>252</v>
      </c>
      <c r="Q277" t="s">
        <v>253</v>
      </c>
      <c r="R277" s="111">
        <v>45090</v>
      </c>
      <c r="W277">
        <v>0</v>
      </c>
      <c r="X277">
        <v>0</v>
      </c>
      <c r="Y277">
        <v>93</v>
      </c>
      <c r="Z277">
        <f t="shared" si="4"/>
        <v>93</v>
      </c>
    </row>
    <row r="278" spans="1:26">
      <c r="A278" t="s">
        <v>3155</v>
      </c>
      <c r="B278" t="s">
        <v>5004</v>
      </c>
      <c r="C278" t="s">
        <v>5005</v>
      </c>
      <c r="D278" t="s">
        <v>57</v>
      </c>
      <c r="E278" t="s">
        <v>58</v>
      </c>
      <c r="F278">
        <v>12592228</v>
      </c>
      <c r="G278" s="111">
        <v>45084</v>
      </c>
      <c r="H278" t="s">
        <v>5407</v>
      </c>
      <c r="I278" t="s">
        <v>255</v>
      </c>
      <c r="J278" t="s">
        <v>249</v>
      </c>
      <c r="K278" t="s">
        <v>250</v>
      </c>
      <c r="L278" t="s">
        <v>251</v>
      </c>
      <c r="M278" t="s">
        <v>3154</v>
      </c>
      <c r="N278" t="s">
        <v>3154</v>
      </c>
      <c r="O278" s="111">
        <v>45084</v>
      </c>
      <c r="P278" t="s">
        <v>252</v>
      </c>
      <c r="Q278" t="s">
        <v>253</v>
      </c>
      <c r="R278" s="111">
        <v>45086</v>
      </c>
      <c r="W278">
        <v>0</v>
      </c>
      <c r="X278">
        <v>0</v>
      </c>
      <c r="Y278">
        <v>1880.34</v>
      </c>
      <c r="Z278">
        <f t="shared" si="4"/>
        <v>1880.34</v>
      </c>
    </row>
    <row r="279" spans="1:26">
      <c r="A279" t="s">
        <v>3155</v>
      </c>
      <c r="B279">
        <v>27184870204</v>
      </c>
      <c r="C279" t="s">
        <v>2337</v>
      </c>
      <c r="D279" t="s">
        <v>57</v>
      </c>
      <c r="E279" t="s">
        <v>58</v>
      </c>
      <c r="F279">
        <v>12592783</v>
      </c>
      <c r="G279" s="111">
        <v>45084</v>
      </c>
      <c r="H279" t="s">
        <v>5408</v>
      </c>
      <c r="I279" t="s">
        <v>255</v>
      </c>
      <c r="J279" t="s">
        <v>249</v>
      </c>
      <c r="K279" t="s">
        <v>250</v>
      </c>
      <c r="L279" t="s">
        <v>251</v>
      </c>
      <c r="M279" t="s">
        <v>3154</v>
      </c>
      <c r="N279" t="s">
        <v>3154</v>
      </c>
      <c r="O279" s="111">
        <v>45084</v>
      </c>
      <c r="P279" t="s">
        <v>252</v>
      </c>
      <c r="Q279" t="s">
        <v>253</v>
      </c>
      <c r="R279" s="111">
        <v>45089</v>
      </c>
      <c r="W279">
        <v>0</v>
      </c>
      <c r="X279">
        <v>0</v>
      </c>
      <c r="Y279">
        <v>682.5</v>
      </c>
      <c r="Z279">
        <f t="shared" si="4"/>
        <v>682.5</v>
      </c>
    </row>
    <row r="280" spans="1:26">
      <c r="A280" t="s">
        <v>3155</v>
      </c>
      <c r="B280">
        <v>10439312604</v>
      </c>
      <c r="C280" t="s">
        <v>2275</v>
      </c>
      <c r="D280" t="s">
        <v>57</v>
      </c>
      <c r="E280" t="s">
        <v>58</v>
      </c>
      <c r="F280">
        <v>12592976</v>
      </c>
      <c r="G280" s="111">
        <v>45084</v>
      </c>
      <c r="H280" t="s">
        <v>5409</v>
      </c>
      <c r="I280" t="s">
        <v>255</v>
      </c>
      <c r="J280" t="s">
        <v>249</v>
      </c>
      <c r="K280" t="s">
        <v>250</v>
      </c>
      <c r="L280" t="s">
        <v>251</v>
      </c>
      <c r="M280" t="s">
        <v>3154</v>
      </c>
      <c r="N280" t="s">
        <v>3154</v>
      </c>
      <c r="O280" s="111">
        <v>45084</v>
      </c>
      <c r="P280" t="s">
        <v>252</v>
      </c>
      <c r="Q280" t="s">
        <v>253</v>
      </c>
      <c r="R280" s="111">
        <v>45089</v>
      </c>
      <c r="W280">
        <v>0</v>
      </c>
      <c r="X280">
        <v>0</v>
      </c>
      <c r="Y280">
        <v>9417.48</v>
      </c>
      <c r="Z280">
        <f t="shared" si="4"/>
        <v>9417.48</v>
      </c>
    </row>
    <row r="281" spans="1:26">
      <c r="A281" t="s">
        <v>3155</v>
      </c>
      <c r="B281">
        <v>10439312604</v>
      </c>
      <c r="C281" t="s">
        <v>2275</v>
      </c>
      <c r="D281" t="s">
        <v>57</v>
      </c>
      <c r="E281" t="s">
        <v>58</v>
      </c>
      <c r="F281">
        <v>12597702</v>
      </c>
      <c r="G281" s="111">
        <v>45086</v>
      </c>
      <c r="H281" t="s">
        <v>5410</v>
      </c>
      <c r="I281" t="s">
        <v>255</v>
      </c>
      <c r="J281" t="s">
        <v>249</v>
      </c>
      <c r="K281" t="s">
        <v>250</v>
      </c>
      <c r="L281" t="s">
        <v>251</v>
      </c>
      <c r="M281" t="s">
        <v>3154</v>
      </c>
      <c r="N281" t="s">
        <v>3154</v>
      </c>
      <c r="O281" s="111">
        <v>45089</v>
      </c>
      <c r="P281" t="s">
        <v>252</v>
      </c>
      <c r="Q281" t="s">
        <v>253</v>
      </c>
      <c r="R281" s="111">
        <v>45091</v>
      </c>
      <c r="W281">
        <v>0</v>
      </c>
      <c r="X281">
        <v>0</v>
      </c>
      <c r="Y281">
        <v>397.28</v>
      </c>
      <c r="Z281">
        <f t="shared" si="4"/>
        <v>397.28</v>
      </c>
    </row>
    <row r="282" spans="1:26">
      <c r="A282" t="s">
        <v>3155</v>
      </c>
      <c r="B282" t="s">
        <v>4242</v>
      </c>
      <c r="C282" t="s">
        <v>3617</v>
      </c>
      <c r="D282" t="s">
        <v>57</v>
      </c>
      <c r="E282" t="s">
        <v>58</v>
      </c>
      <c r="F282">
        <v>12598005</v>
      </c>
      <c r="G282" s="111">
        <v>45089</v>
      </c>
      <c r="H282" t="s">
        <v>5411</v>
      </c>
      <c r="I282" t="s">
        <v>255</v>
      </c>
      <c r="J282" t="s">
        <v>249</v>
      </c>
      <c r="K282" t="s">
        <v>250</v>
      </c>
      <c r="L282" t="s">
        <v>251</v>
      </c>
      <c r="M282" t="s">
        <v>3154</v>
      </c>
      <c r="N282" t="s">
        <v>3154</v>
      </c>
      <c r="O282" s="111">
        <v>45089</v>
      </c>
      <c r="P282" t="s">
        <v>252</v>
      </c>
      <c r="Q282" t="s">
        <v>253</v>
      </c>
      <c r="R282" s="111">
        <v>45090</v>
      </c>
      <c r="W282">
        <v>0</v>
      </c>
      <c r="X282">
        <v>0</v>
      </c>
      <c r="Y282">
        <v>703.37</v>
      </c>
      <c r="Z282">
        <f t="shared" si="4"/>
        <v>703.37</v>
      </c>
    </row>
    <row r="283" spans="1:26">
      <c r="A283" t="s">
        <v>3155</v>
      </c>
      <c r="B283">
        <v>4312367124</v>
      </c>
      <c r="C283" t="s">
        <v>2359</v>
      </c>
      <c r="D283" t="s">
        <v>57</v>
      </c>
      <c r="E283" t="s">
        <v>58</v>
      </c>
      <c r="F283">
        <v>12601953</v>
      </c>
      <c r="G283" s="111">
        <v>45089</v>
      </c>
      <c r="H283" t="s">
        <v>5412</v>
      </c>
      <c r="I283" t="s">
        <v>255</v>
      </c>
      <c r="J283" t="s">
        <v>249</v>
      </c>
      <c r="K283" t="s">
        <v>250</v>
      </c>
      <c r="L283" t="s">
        <v>251</v>
      </c>
      <c r="M283" t="s">
        <v>3154</v>
      </c>
      <c r="N283" t="s">
        <v>3154</v>
      </c>
      <c r="O283" s="111">
        <v>45089</v>
      </c>
      <c r="P283" t="s">
        <v>252</v>
      </c>
      <c r="Q283" t="s">
        <v>253</v>
      </c>
      <c r="R283" s="111">
        <v>45091</v>
      </c>
      <c r="W283">
        <v>0</v>
      </c>
      <c r="X283">
        <v>0</v>
      </c>
      <c r="Y283">
        <v>594</v>
      </c>
      <c r="Z283">
        <f t="shared" si="4"/>
        <v>594</v>
      </c>
    </row>
    <row r="284" spans="1:26">
      <c r="A284" t="s">
        <v>3155</v>
      </c>
      <c r="B284">
        <v>61022616153</v>
      </c>
      <c r="C284" t="s">
        <v>2343</v>
      </c>
      <c r="D284" t="s">
        <v>57</v>
      </c>
      <c r="E284" t="s">
        <v>58</v>
      </c>
      <c r="F284">
        <v>12602020</v>
      </c>
      <c r="G284" s="111">
        <v>45089</v>
      </c>
      <c r="H284" t="s">
        <v>5413</v>
      </c>
      <c r="I284" t="s">
        <v>255</v>
      </c>
      <c r="J284" t="s">
        <v>249</v>
      </c>
      <c r="K284" t="s">
        <v>250</v>
      </c>
      <c r="L284" t="s">
        <v>251</v>
      </c>
      <c r="M284" t="s">
        <v>3154</v>
      </c>
      <c r="N284" t="s">
        <v>3154</v>
      </c>
      <c r="O284" s="111">
        <v>45089</v>
      </c>
      <c r="P284" t="s">
        <v>252</v>
      </c>
      <c r="Q284" t="s">
        <v>253</v>
      </c>
      <c r="R284" s="111">
        <v>45090</v>
      </c>
      <c r="W284">
        <v>0</v>
      </c>
      <c r="X284">
        <v>0</v>
      </c>
      <c r="Y284">
        <v>96</v>
      </c>
      <c r="Z284">
        <f t="shared" si="4"/>
        <v>96</v>
      </c>
    </row>
    <row r="285" spans="1:26">
      <c r="A285" t="s">
        <v>3155</v>
      </c>
      <c r="B285">
        <v>81615434100</v>
      </c>
      <c r="C285" t="s">
        <v>5380</v>
      </c>
      <c r="D285" t="s">
        <v>57</v>
      </c>
      <c r="E285" t="s">
        <v>58</v>
      </c>
      <c r="F285">
        <v>12602057</v>
      </c>
      <c r="G285" s="111">
        <v>45089</v>
      </c>
      <c r="H285" t="s">
        <v>5414</v>
      </c>
      <c r="I285" t="s">
        <v>255</v>
      </c>
      <c r="J285" t="s">
        <v>249</v>
      </c>
      <c r="K285" t="s">
        <v>250</v>
      </c>
      <c r="L285" t="s">
        <v>251</v>
      </c>
      <c r="M285" t="s">
        <v>3154</v>
      </c>
      <c r="N285" t="s">
        <v>3154</v>
      </c>
      <c r="O285" s="111">
        <v>45089</v>
      </c>
      <c r="P285" t="s">
        <v>252</v>
      </c>
      <c r="Q285" t="s">
        <v>253</v>
      </c>
      <c r="R285" s="111">
        <v>45091</v>
      </c>
      <c r="W285">
        <v>0</v>
      </c>
      <c r="X285">
        <v>0</v>
      </c>
      <c r="Y285">
        <v>195.1</v>
      </c>
      <c r="Z285">
        <f t="shared" si="4"/>
        <v>195.1</v>
      </c>
    </row>
    <row r="286" spans="1:26">
      <c r="A286" t="s">
        <v>3155</v>
      </c>
      <c r="B286">
        <v>4312367124</v>
      </c>
      <c r="C286" t="s">
        <v>2359</v>
      </c>
      <c r="D286" t="s">
        <v>57</v>
      </c>
      <c r="E286" t="s">
        <v>58</v>
      </c>
      <c r="F286">
        <v>12597304</v>
      </c>
      <c r="G286" s="111">
        <v>45089</v>
      </c>
      <c r="H286" t="s">
        <v>5415</v>
      </c>
      <c r="I286" t="s">
        <v>255</v>
      </c>
      <c r="J286" t="s">
        <v>249</v>
      </c>
      <c r="K286" t="s">
        <v>250</v>
      </c>
      <c r="L286" t="s">
        <v>251</v>
      </c>
      <c r="M286" t="s">
        <v>3154</v>
      </c>
      <c r="N286" t="s">
        <v>3154</v>
      </c>
      <c r="O286" s="111">
        <v>45089</v>
      </c>
      <c r="P286" t="s">
        <v>252</v>
      </c>
      <c r="Q286" t="s">
        <v>253</v>
      </c>
      <c r="R286" s="111">
        <v>45090</v>
      </c>
      <c r="W286">
        <v>0</v>
      </c>
      <c r="X286">
        <v>0</v>
      </c>
      <c r="Y286">
        <v>2177.75</v>
      </c>
      <c r="Z286">
        <f t="shared" si="4"/>
        <v>2177.75</v>
      </c>
    </row>
    <row r="287" spans="1:26">
      <c r="A287" t="s">
        <v>3155</v>
      </c>
      <c r="B287">
        <v>27184870204</v>
      </c>
      <c r="C287" t="s">
        <v>2337</v>
      </c>
      <c r="D287" t="s">
        <v>57</v>
      </c>
      <c r="E287" t="s">
        <v>58</v>
      </c>
      <c r="F287">
        <v>12605688</v>
      </c>
      <c r="G287" s="111">
        <v>45090</v>
      </c>
      <c r="H287" t="s">
        <v>5416</v>
      </c>
      <c r="I287" t="s">
        <v>255</v>
      </c>
      <c r="J287" t="s">
        <v>249</v>
      </c>
      <c r="K287" t="s">
        <v>250</v>
      </c>
      <c r="L287" t="s">
        <v>251</v>
      </c>
      <c r="M287" t="s">
        <v>3154</v>
      </c>
      <c r="N287" t="s">
        <v>3154</v>
      </c>
      <c r="O287" s="111">
        <v>45090</v>
      </c>
      <c r="P287" t="s">
        <v>252</v>
      </c>
      <c r="Q287" t="s">
        <v>253</v>
      </c>
      <c r="R287" s="111">
        <v>45090</v>
      </c>
      <c r="W287">
        <v>0</v>
      </c>
      <c r="X287">
        <v>0</v>
      </c>
      <c r="Y287">
        <v>1095</v>
      </c>
      <c r="Z287">
        <f t="shared" si="4"/>
        <v>1095</v>
      </c>
    </row>
    <row r="288" spans="1:26">
      <c r="A288" t="s">
        <v>3155</v>
      </c>
      <c r="B288">
        <v>61022616153</v>
      </c>
      <c r="C288" t="s">
        <v>2343</v>
      </c>
      <c r="D288" t="s">
        <v>57</v>
      </c>
      <c r="E288" t="s">
        <v>58</v>
      </c>
      <c r="F288">
        <v>12605938</v>
      </c>
      <c r="G288" s="111">
        <v>45090</v>
      </c>
      <c r="H288" t="s">
        <v>5417</v>
      </c>
      <c r="I288" t="s">
        <v>255</v>
      </c>
      <c r="J288" t="s">
        <v>249</v>
      </c>
      <c r="K288" t="s">
        <v>250</v>
      </c>
      <c r="L288" t="s">
        <v>251</v>
      </c>
      <c r="M288" t="s">
        <v>3154</v>
      </c>
      <c r="N288" t="s">
        <v>3154</v>
      </c>
      <c r="O288" s="111">
        <v>45090</v>
      </c>
      <c r="P288" t="s">
        <v>252</v>
      </c>
      <c r="Q288" t="s">
        <v>253</v>
      </c>
      <c r="R288" s="111">
        <v>45090</v>
      </c>
      <c r="W288">
        <v>0</v>
      </c>
      <c r="X288">
        <v>0</v>
      </c>
      <c r="Y288">
        <v>3145</v>
      </c>
      <c r="Z288">
        <f t="shared" si="4"/>
        <v>3145</v>
      </c>
    </row>
    <row r="289" spans="1:26">
      <c r="A289" t="s">
        <v>3155</v>
      </c>
      <c r="B289">
        <v>81615434100</v>
      </c>
      <c r="C289" t="s">
        <v>5380</v>
      </c>
      <c r="D289" t="s">
        <v>57</v>
      </c>
      <c r="E289" t="s">
        <v>58</v>
      </c>
      <c r="F289">
        <v>12606099</v>
      </c>
      <c r="G289" s="111">
        <v>45090</v>
      </c>
      <c r="H289" t="s">
        <v>5418</v>
      </c>
      <c r="I289" t="s">
        <v>255</v>
      </c>
      <c r="J289" t="s">
        <v>249</v>
      </c>
      <c r="K289" t="s">
        <v>250</v>
      </c>
      <c r="L289" t="s">
        <v>251</v>
      </c>
      <c r="M289" t="s">
        <v>3154</v>
      </c>
      <c r="N289" t="s">
        <v>3154</v>
      </c>
      <c r="O289" s="111">
        <v>45090</v>
      </c>
      <c r="P289" t="s">
        <v>252</v>
      </c>
      <c r="Q289" t="s">
        <v>253</v>
      </c>
      <c r="R289" s="111">
        <v>45091</v>
      </c>
      <c r="W289">
        <v>0</v>
      </c>
      <c r="X289">
        <v>0</v>
      </c>
      <c r="Y289">
        <v>2099.6999999999998</v>
      </c>
      <c r="Z289">
        <f t="shared" si="4"/>
        <v>2099.6999999999998</v>
      </c>
    </row>
    <row r="290" spans="1:26">
      <c r="A290" t="s">
        <v>3155</v>
      </c>
      <c r="B290" t="s">
        <v>5004</v>
      </c>
      <c r="C290" t="s">
        <v>5005</v>
      </c>
      <c r="D290" t="s">
        <v>57</v>
      </c>
      <c r="E290" t="s">
        <v>58</v>
      </c>
      <c r="F290">
        <v>12606929</v>
      </c>
      <c r="G290" s="111">
        <v>45090</v>
      </c>
      <c r="H290" t="s">
        <v>5419</v>
      </c>
      <c r="I290" t="s">
        <v>255</v>
      </c>
      <c r="J290" t="s">
        <v>249</v>
      </c>
      <c r="K290" t="s">
        <v>250</v>
      </c>
      <c r="L290" t="s">
        <v>251</v>
      </c>
      <c r="M290" t="s">
        <v>3154</v>
      </c>
      <c r="N290" t="s">
        <v>3154</v>
      </c>
      <c r="O290" s="111">
        <v>45090</v>
      </c>
      <c r="P290" t="s">
        <v>252</v>
      </c>
      <c r="Q290" t="s">
        <v>253</v>
      </c>
      <c r="R290" s="111">
        <v>45091</v>
      </c>
      <c r="W290">
        <v>0</v>
      </c>
      <c r="X290">
        <v>0</v>
      </c>
      <c r="Y290">
        <v>686.9</v>
      </c>
      <c r="Z290">
        <f t="shared" si="4"/>
        <v>686.9</v>
      </c>
    </row>
    <row r="291" spans="1:26">
      <c r="A291" t="s">
        <v>3155</v>
      </c>
      <c r="B291">
        <v>69008264153</v>
      </c>
      <c r="C291" t="s">
        <v>5008</v>
      </c>
      <c r="D291" t="s">
        <v>57</v>
      </c>
      <c r="E291" t="s">
        <v>58</v>
      </c>
      <c r="F291">
        <v>12597407</v>
      </c>
      <c r="G291" s="111">
        <v>45090</v>
      </c>
      <c r="H291" t="s">
        <v>5420</v>
      </c>
      <c r="I291" t="s">
        <v>255</v>
      </c>
      <c r="J291" t="s">
        <v>249</v>
      </c>
      <c r="K291" t="s">
        <v>250</v>
      </c>
      <c r="L291" t="s">
        <v>251</v>
      </c>
      <c r="M291" t="s">
        <v>3154</v>
      </c>
      <c r="N291" t="s">
        <v>3154</v>
      </c>
      <c r="O291" s="111">
        <v>45091</v>
      </c>
      <c r="P291" t="s">
        <v>252</v>
      </c>
      <c r="Q291" t="s">
        <v>253</v>
      </c>
      <c r="R291" s="111">
        <v>45092</v>
      </c>
      <c r="W291">
        <v>0</v>
      </c>
      <c r="X291">
        <v>0</v>
      </c>
      <c r="Y291">
        <v>665.5</v>
      </c>
      <c r="Z291">
        <f t="shared" si="4"/>
        <v>665.5</v>
      </c>
    </row>
    <row r="292" spans="1:26">
      <c r="A292" t="s">
        <v>3155</v>
      </c>
      <c r="B292">
        <v>61022616153</v>
      </c>
      <c r="C292" t="s">
        <v>2343</v>
      </c>
      <c r="D292" t="s">
        <v>57</v>
      </c>
      <c r="E292" t="s">
        <v>58</v>
      </c>
      <c r="F292">
        <v>12611643</v>
      </c>
      <c r="G292" s="111">
        <v>45091</v>
      </c>
      <c r="H292" t="s">
        <v>5421</v>
      </c>
      <c r="I292" t="s">
        <v>255</v>
      </c>
      <c r="J292" t="s">
        <v>249</v>
      </c>
      <c r="K292" t="s">
        <v>250</v>
      </c>
      <c r="L292" t="s">
        <v>251</v>
      </c>
      <c r="M292" t="s">
        <v>3154</v>
      </c>
      <c r="N292" t="s">
        <v>3154</v>
      </c>
      <c r="O292" s="111">
        <v>45091</v>
      </c>
      <c r="P292" t="s">
        <v>252</v>
      </c>
      <c r="Q292" t="s">
        <v>253</v>
      </c>
      <c r="R292" s="111">
        <v>45092</v>
      </c>
      <c r="W292">
        <v>0</v>
      </c>
      <c r="X292">
        <v>0</v>
      </c>
      <c r="Y292">
        <v>240.9</v>
      </c>
      <c r="Z292">
        <f t="shared" si="4"/>
        <v>240.9</v>
      </c>
    </row>
    <row r="293" spans="1:26">
      <c r="A293" t="s">
        <v>3155</v>
      </c>
      <c r="B293">
        <v>27184870204</v>
      </c>
      <c r="C293" t="s">
        <v>2337</v>
      </c>
      <c r="D293" t="s">
        <v>57</v>
      </c>
      <c r="E293" t="s">
        <v>58</v>
      </c>
      <c r="F293">
        <v>12612170</v>
      </c>
      <c r="G293" s="111">
        <v>45091</v>
      </c>
      <c r="H293" t="s">
        <v>5422</v>
      </c>
      <c r="I293" t="s">
        <v>255</v>
      </c>
      <c r="J293" t="s">
        <v>249</v>
      </c>
      <c r="K293" t="s">
        <v>250</v>
      </c>
      <c r="L293" t="s">
        <v>251</v>
      </c>
      <c r="M293" t="s">
        <v>3154</v>
      </c>
      <c r="N293" t="s">
        <v>3154</v>
      </c>
      <c r="O293" s="111">
        <v>45091</v>
      </c>
      <c r="P293" t="s">
        <v>252</v>
      </c>
      <c r="Q293" t="s">
        <v>253</v>
      </c>
      <c r="R293" s="111">
        <v>45092</v>
      </c>
      <c r="W293">
        <v>0</v>
      </c>
      <c r="X293">
        <v>0</v>
      </c>
      <c r="Y293">
        <v>2393.0300000000002</v>
      </c>
      <c r="Z293">
        <f t="shared" si="4"/>
        <v>2393.0300000000002</v>
      </c>
    </row>
    <row r="294" spans="1:26">
      <c r="A294" t="s">
        <v>3155</v>
      </c>
      <c r="B294">
        <v>72914815115</v>
      </c>
      <c r="C294" t="s">
        <v>5011</v>
      </c>
      <c r="D294" t="s">
        <v>57</v>
      </c>
      <c r="E294" t="s">
        <v>58</v>
      </c>
      <c r="F294">
        <v>12111447</v>
      </c>
      <c r="G294" s="111">
        <v>45083</v>
      </c>
      <c r="H294" t="s">
        <v>5423</v>
      </c>
      <c r="I294" t="s">
        <v>255</v>
      </c>
      <c r="J294" t="s">
        <v>249</v>
      </c>
      <c r="K294" t="s">
        <v>250</v>
      </c>
      <c r="L294" t="s">
        <v>251</v>
      </c>
      <c r="M294" t="s">
        <v>3154</v>
      </c>
      <c r="N294" t="s">
        <v>3154</v>
      </c>
      <c r="O294" s="111">
        <v>45092</v>
      </c>
      <c r="P294" t="s">
        <v>252</v>
      </c>
      <c r="Q294" t="s">
        <v>253</v>
      </c>
      <c r="R294" s="111">
        <v>45093</v>
      </c>
      <c r="W294">
        <v>0</v>
      </c>
      <c r="X294">
        <v>0</v>
      </c>
      <c r="Y294">
        <v>759</v>
      </c>
      <c r="Z294">
        <f t="shared" si="4"/>
        <v>759</v>
      </c>
    </row>
    <row r="295" spans="1:26">
      <c r="A295" t="s">
        <v>3155</v>
      </c>
      <c r="B295" t="s">
        <v>5004</v>
      </c>
      <c r="C295" t="s">
        <v>5005</v>
      </c>
      <c r="D295" t="s">
        <v>57</v>
      </c>
      <c r="E295" t="s">
        <v>58</v>
      </c>
      <c r="F295">
        <v>12615758</v>
      </c>
      <c r="G295" s="111">
        <v>45092</v>
      </c>
      <c r="H295" t="s">
        <v>5424</v>
      </c>
      <c r="I295" t="s">
        <v>255</v>
      </c>
      <c r="J295" t="s">
        <v>249</v>
      </c>
      <c r="K295" t="s">
        <v>250</v>
      </c>
      <c r="L295" t="s">
        <v>251</v>
      </c>
      <c r="M295" t="s">
        <v>3154</v>
      </c>
      <c r="N295" t="s">
        <v>3154</v>
      </c>
      <c r="O295" s="111">
        <v>45092</v>
      </c>
      <c r="P295" t="s">
        <v>252</v>
      </c>
      <c r="Q295" t="s">
        <v>253</v>
      </c>
      <c r="R295" s="111">
        <v>45093</v>
      </c>
      <c r="W295">
        <v>0</v>
      </c>
      <c r="X295">
        <v>0</v>
      </c>
      <c r="Y295">
        <v>1750</v>
      </c>
      <c r="Z295">
        <f t="shared" si="4"/>
        <v>1750</v>
      </c>
    </row>
    <row r="296" spans="1:26">
      <c r="A296" t="s">
        <v>3155</v>
      </c>
      <c r="B296">
        <v>61022616153</v>
      </c>
      <c r="C296" t="s">
        <v>2343</v>
      </c>
      <c r="D296" t="s">
        <v>57</v>
      </c>
      <c r="E296" t="s">
        <v>58</v>
      </c>
      <c r="F296">
        <v>12616319</v>
      </c>
      <c r="G296" s="111">
        <v>45092</v>
      </c>
      <c r="H296" t="s">
        <v>5425</v>
      </c>
      <c r="I296" t="s">
        <v>255</v>
      </c>
      <c r="J296" t="s">
        <v>249</v>
      </c>
      <c r="K296" t="s">
        <v>250</v>
      </c>
      <c r="L296" t="s">
        <v>251</v>
      </c>
      <c r="M296" t="s">
        <v>3154</v>
      </c>
      <c r="N296" t="s">
        <v>3154</v>
      </c>
      <c r="O296" s="111">
        <v>45092</v>
      </c>
      <c r="P296" t="s">
        <v>252</v>
      </c>
      <c r="Q296" t="s">
        <v>253</v>
      </c>
      <c r="R296" s="111">
        <v>45093</v>
      </c>
      <c r="W296">
        <v>0</v>
      </c>
      <c r="X296">
        <v>0</v>
      </c>
      <c r="Y296">
        <v>23.01</v>
      </c>
      <c r="Z296">
        <f t="shared" si="4"/>
        <v>23.01</v>
      </c>
    </row>
    <row r="297" spans="1:26">
      <c r="A297" t="s">
        <v>3155</v>
      </c>
      <c r="B297">
        <v>72914815115</v>
      </c>
      <c r="C297" t="s">
        <v>5011</v>
      </c>
      <c r="D297" t="s">
        <v>57</v>
      </c>
      <c r="E297" t="s">
        <v>58</v>
      </c>
      <c r="F297">
        <v>12616645</v>
      </c>
      <c r="G297" s="111">
        <v>45092</v>
      </c>
      <c r="H297" t="s">
        <v>5426</v>
      </c>
      <c r="I297" t="s">
        <v>255</v>
      </c>
      <c r="J297" t="s">
        <v>249</v>
      </c>
      <c r="K297" t="s">
        <v>250</v>
      </c>
      <c r="L297" t="s">
        <v>251</v>
      </c>
      <c r="M297" t="s">
        <v>3154</v>
      </c>
      <c r="N297" t="s">
        <v>3154</v>
      </c>
      <c r="O297" s="111">
        <v>45092</v>
      </c>
      <c r="P297" t="s">
        <v>252</v>
      </c>
      <c r="Q297" t="s">
        <v>253</v>
      </c>
      <c r="R297" s="111">
        <v>45093</v>
      </c>
      <c r="W297">
        <v>0</v>
      </c>
      <c r="X297">
        <v>0</v>
      </c>
      <c r="Y297">
        <v>189</v>
      </c>
      <c r="Z297">
        <f t="shared" si="4"/>
        <v>189</v>
      </c>
    </row>
    <row r="298" spans="1:26">
      <c r="A298" t="s">
        <v>3155</v>
      </c>
      <c r="B298">
        <v>61022616153</v>
      </c>
      <c r="C298" t="s">
        <v>2343</v>
      </c>
      <c r="D298" t="s">
        <v>57</v>
      </c>
      <c r="E298" t="s">
        <v>58</v>
      </c>
      <c r="F298">
        <v>12617470</v>
      </c>
      <c r="G298" s="111">
        <v>45092</v>
      </c>
      <c r="H298" t="s">
        <v>5427</v>
      </c>
      <c r="I298" t="s">
        <v>255</v>
      </c>
      <c r="J298" t="s">
        <v>249</v>
      </c>
      <c r="K298" t="s">
        <v>250</v>
      </c>
      <c r="L298" t="s">
        <v>251</v>
      </c>
      <c r="M298" t="s">
        <v>3154</v>
      </c>
      <c r="N298" t="s">
        <v>3154</v>
      </c>
      <c r="O298" s="111">
        <v>45092</v>
      </c>
      <c r="P298" t="s">
        <v>252</v>
      </c>
      <c r="Q298" t="s">
        <v>253</v>
      </c>
      <c r="R298" s="111">
        <v>45093</v>
      </c>
      <c r="W298">
        <v>0</v>
      </c>
      <c r="X298">
        <v>0</v>
      </c>
      <c r="Y298">
        <v>450</v>
      </c>
      <c r="Z298">
        <f t="shared" si="4"/>
        <v>450</v>
      </c>
    </row>
    <row r="299" spans="1:26">
      <c r="A299" t="s">
        <v>3155</v>
      </c>
      <c r="B299">
        <v>72914815115</v>
      </c>
      <c r="C299" t="s">
        <v>5011</v>
      </c>
      <c r="D299" t="s">
        <v>57</v>
      </c>
      <c r="E299" t="s">
        <v>58</v>
      </c>
      <c r="F299">
        <v>12626002</v>
      </c>
      <c r="G299" s="111">
        <v>45096</v>
      </c>
      <c r="H299" t="s">
        <v>5428</v>
      </c>
      <c r="I299" t="s">
        <v>255</v>
      </c>
      <c r="J299" t="s">
        <v>249</v>
      </c>
      <c r="K299" t="s">
        <v>250</v>
      </c>
      <c r="L299" t="s">
        <v>251</v>
      </c>
      <c r="M299" t="s">
        <v>3154</v>
      </c>
      <c r="N299" t="s">
        <v>3154</v>
      </c>
      <c r="O299" s="111">
        <v>45096</v>
      </c>
      <c r="P299" t="s">
        <v>252</v>
      </c>
      <c r="Q299" t="s">
        <v>253</v>
      </c>
      <c r="R299" s="111">
        <v>45097</v>
      </c>
      <c r="W299">
        <v>0</v>
      </c>
      <c r="X299">
        <v>0</v>
      </c>
      <c r="Y299">
        <v>405.5</v>
      </c>
      <c r="Z299">
        <f t="shared" si="4"/>
        <v>405.5</v>
      </c>
    </row>
    <row r="300" spans="1:26">
      <c r="A300" t="s">
        <v>3155</v>
      </c>
      <c r="B300">
        <v>61022616153</v>
      </c>
      <c r="C300" t="s">
        <v>2343</v>
      </c>
      <c r="D300" t="s">
        <v>57</v>
      </c>
      <c r="E300" t="s">
        <v>58</v>
      </c>
      <c r="F300">
        <v>12626735</v>
      </c>
      <c r="G300" s="111">
        <v>45096</v>
      </c>
      <c r="H300" t="s">
        <v>5429</v>
      </c>
      <c r="I300" t="s">
        <v>255</v>
      </c>
      <c r="J300" t="s">
        <v>249</v>
      </c>
      <c r="K300" t="s">
        <v>250</v>
      </c>
      <c r="L300" t="s">
        <v>251</v>
      </c>
      <c r="M300" t="s">
        <v>3154</v>
      </c>
      <c r="N300" t="s">
        <v>3154</v>
      </c>
      <c r="O300" s="111">
        <v>45096</v>
      </c>
      <c r="P300" t="s">
        <v>252</v>
      </c>
      <c r="Q300" t="s">
        <v>253</v>
      </c>
      <c r="R300" s="111">
        <v>45097</v>
      </c>
      <c r="W300">
        <v>0</v>
      </c>
      <c r="X300">
        <v>0</v>
      </c>
      <c r="Y300">
        <v>2</v>
      </c>
      <c r="Z300">
        <f t="shared" si="4"/>
        <v>2</v>
      </c>
    </row>
    <row r="301" spans="1:26">
      <c r="A301" t="s">
        <v>3155</v>
      </c>
      <c r="B301">
        <v>72914815115</v>
      </c>
      <c r="C301" t="s">
        <v>5011</v>
      </c>
      <c r="D301" t="s">
        <v>57</v>
      </c>
      <c r="E301" t="s">
        <v>58</v>
      </c>
      <c r="F301">
        <v>12615464</v>
      </c>
      <c r="G301" s="111">
        <v>45097</v>
      </c>
      <c r="H301" t="s">
        <v>5430</v>
      </c>
      <c r="I301" t="s">
        <v>255</v>
      </c>
      <c r="J301" t="s">
        <v>249</v>
      </c>
      <c r="K301" t="s">
        <v>250</v>
      </c>
      <c r="L301" t="s">
        <v>251</v>
      </c>
      <c r="M301" t="s">
        <v>3154</v>
      </c>
      <c r="N301" t="s">
        <v>3154</v>
      </c>
      <c r="O301" s="111">
        <v>45097</v>
      </c>
      <c r="P301" t="s">
        <v>252</v>
      </c>
      <c r="Q301" t="s">
        <v>253</v>
      </c>
      <c r="R301" s="111">
        <v>45098</v>
      </c>
      <c r="W301">
        <v>0</v>
      </c>
      <c r="X301">
        <v>0</v>
      </c>
      <c r="Y301">
        <v>2588</v>
      </c>
      <c r="Z301">
        <f t="shared" si="4"/>
        <v>2588</v>
      </c>
    </row>
    <row r="302" spans="1:26">
      <c r="A302" t="s">
        <v>3155</v>
      </c>
      <c r="B302">
        <v>27184870204</v>
      </c>
      <c r="C302" t="s">
        <v>2337</v>
      </c>
      <c r="D302" t="s">
        <v>57</v>
      </c>
      <c r="E302" t="s">
        <v>58</v>
      </c>
      <c r="F302">
        <v>12626495</v>
      </c>
      <c r="G302" s="111">
        <v>45097</v>
      </c>
      <c r="H302" t="s">
        <v>5431</v>
      </c>
      <c r="I302" t="s">
        <v>255</v>
      </c>
      <c r="J302" t="s">
        <v>249</v>
      </c>
      <c r="K302" t="s">
        <v>250</v>
      </c>
      <c r="L302" t="s">
        <v>251</v>
      </c>
      <c r="M302" t="s">
        <v>3154</v>
      </c>
      <c r="N302" t="s">
        <v>3154</v>
      </c>
      <c r="O302" s="111">
        <v>45097</v>
      </c>
      <c r="P302" t="s">
        <v>252</v>
      </c>
      <c r="Q302" t="s">
        <v>253</v>
      </c>
      <c r="R302" s="111">
        <v>45099</v>
      </c>
      <c r="W302">
        <v>0</v>
      </c>
      <c r="X302">
        <v>0</v>
      </c>
      <c r="Y302">
        <v>184.01</v>
      </c>
      <c r="Z302">
        <f t="shared" si="4"/>
        <v>184.01</v>
      </c>
    </row>
    <row r="303" spans="1:26">
      <c r="A303" t="s">
        <v>3155</v>
      </c>
      <c r="B303">
        <v>4312367124</v>
      </c>
      <c r="C303" t="s">
        <v>2359</v>
      </c>
      <c r="D303" t="s">
        <v>57</v>
      </c>
      <c r="E303" t="s">
        <v>58</v>
      </c>
      <c r="F303">
        <v>12638650</v>
      </c>
      <c r="G303" s="111">
        <v>45098</v>
      </c>
      <c r="H303" t="s">
        <v>5432</v>
      </c>
      <c r="I303" t="s">
        <v>255</v>
      </c>
      <c r="J303" t="s">
        <v>249</v>
      </c>
      <c r="K303" t="s">
        <v>250</v>
      </c>
      <c r="L303" t="s">
        <v>251</v>
      </c>
      <c r="M303" t="s">
        <v>3154</v>
      </c>
      <c r="N303" t="s">
        <v>3154</v>
      </c>
      <c r="O303" s="111">
        <v>45098</v>
      </c>
      <c r="P303" t="s">
        <v>252</v>
      </c>
      <c r="Q303" t="s">
        <v>253</v>
      </c>
      <c r="R303" s="111">
        <v>45100</v>
      </c>
      <c r="W303">
        <v>0</v>
      </c>
      <c r="X303">
        <v>0</v>
      </c>
      <c r="Y303">
        <v>2794.99</v>
      </c>
      <c r="Z303">
        <f t="shared" si="4"/>
        <v>2794.99</v>
      </c>
    </row>
    <row r="304" spans="1:26">
      <c r="A304" t="s">
        <v>3155</v>
      </c>
      <c r="B304" t="s">
        <v>4242</v>
      </c>
      <c r="C304" t="s">
        <v>3617</v>
      </c>
      <c r="D304" t="s">
        <v>57</v>
      </c>
      <c r="E304" t="s">
        <v>58</v>
      </c>
      <c r="F304">
        <v>12638750</v>
      </c>
      <c r="G304" s="111">
        <v>45098</v>
      </c>
      <c r="H304" t="s">
        <v>5433</v>
      </c>
      <c r="I304" t="s">
        <v>255</v>
      </c>
      <c r="J304" t="s">
        <v>249</v>
      </c>
      <c r="K304" t="s">
        <v>250</v>
      </c>
      <c r="L304" t="s">
        <v>251</v>
      </c>
      <c r="M304" t="s">
        <v>3154</v>
      </c>
      <c r="N304" t="s">
        <v>3154</v>
      </c>
      <c r="O304" s="111">
        <v>45098</v>
      </c>
      <c r="P304" t="s">
        <v>252</v>
      </c>
      <c r="Q304" t="s">
        <v>253</v>
      </c>
      <c r="R304" s="111">
        <v>45099</v>
      </c>
      <c r="W304">
        <v>0</v>
      </c>
      <c r="X304">
        <v>0</v>
      </c>
      <c r="Y304">
        <v>1543</v>
      </c>
      <c r="Z304">
        <f t="shared" si="4"/>
        <v>1543</v>
      </c>
    </row>
    <row r="305" spans="1:26">
      <c r="A305" t="s">
        <v>3155</v>
      </c>
      <c r="B305" t="s">
        <v>2186</v>
      </c>
      <c r="C305" t="s">
        <v>2187</v>
      </c>
      <c r="D305" t="s">
        <v>4694</v>
      </c>
      <c r="E305" t="s">
        <v>2867</v>
      </c>
      <c r="F305">
        <v>12359200</v>
      </c>
      <c r="G305" s="111">
        <v>45029</v>
      </c>
      <c r="H305" t="s">
        <v>4695</v>
      </c>
      <c r="I305" t="s">
        <v>255</v>
      </c>
      <c r="J305" t="s">
        <v>249</v>
      </c>
      <c r="K305" t="s">
        <v>250</v>
      </c>
      <c r="L305" t="s">
        <v>251</v>
      </c>
      <c r="M305" t="s">
        <v>3154</v>
      </c>
      <c r="N305" t="s">
        <v>3154</v>
      </c>
      <c r="O305" s="111">
        <v>45029</v>
      </c>
      <c r="P305" t="s">
        <v>252</v>
      </c>
      <c r="Q305" t="s">
        <v>282</v>
      </c>
      <c r="R305" s="111">
        <v>45029</v>
      </c>
      <c r="W305">
        <v>167.99</v>
      </c>
      <c r="X305">
        <v>0</v>
      </c>
      <c r="Y305">
        <v>0</v>
      </c>
      <c r="Z305">
        <f t="shared" si="4"/>
        <v>167.99</v>
      </c>
    </row>
    <row r="306" spans="1:26">
      <c r="A306" t="s">
        <v>3155</v>
      </c>
      <c r="B306" t="s">
        <v>4245</v>
      </c>
      <c r="C306" t="s">
        <v>3293</v>
      </c>
      <c r="D306" t="s">
        <v>1691</v>
      </c>
      <c r="E306" t="s">
        <v>1528</v>
      </c>
      <c r="F306">
        <v>12224950</v>
      </c>
      <c r="G306" s="111">
        <v>45049</v>
      </c>
      <c r="H306" t="s">
        <v>5140</v>
      </c>
      <c r="I306" t="s">
        <v>255</v>
      </c>
      <c r="J306" t="s">
        <v>249</v>
      </c>
      <c r="K306" t="s">
        <v>250</v>
      </c>
      <c r="L306" t="s">
        <v>251</v>
      </c>
      <c r="M306" t="s">
        <v>3154</v>
      </c>
      <c r="N306" t="s">
        <v>3154</v>
      </c>
      <c r="O306" s="111">
        <v>45054</v>
      </c>
      <c r="P306" t="s">
        <v>252</v>
      </c>
      <c r="Q306" t="s">
        <v>282</v>
      </c>
      <c r="R306" s="111">
        <v>45055</v>
      </c>
      <c r="W306">
        <v>0</v>
      </c>
      <c r="X306">
        <v>170</v>
      </c>
      <c r="Y306">
        <v>0</v>
      </c>
      <c r="Z306">
        <f t="shared" si="4"/>
        <v>170</v>
      </c>
    </row>
    <row r="307" spans="1:26">
      <c r="A307" t="s">
        <v>3155</v>
      </c>
      <c r="B307" t="s">
        <v>4240</v>
      </c>
      <c r="C307" t="s">
        <v>3643</v>
      </c>
      <c r="D307" t="s">
        <v>1053</v>
      </c>
      <c r="E307" t="s">
        <v>54</v>
      </c>
      <c r="F307">
        <v>6848458</v>
      </c>
      <c r="G307" s="111">
        <v>45033</v>
      </c>
      <c r="H307" t="s">
        <v>4708</v>
      </c>
      <c r="I307" t="s">
        <v>255</v>
      </c>
      <c r="J307" t="s">
        <v>249</v>
      </c>
      <c r="K307" t="s">
        <v>250</v>
      </c>
      <c r="L307" t="s">
        <v>251</v>
      </c>
      <c r="M307" t="s">
        <v>3154</v>
      </c>
      <c r="N307" t="s">
        <v>3154</v>
      </c>
      <c r="O307" s="111">
        <v>45033</v>
      </c>
      <c r="P307" t="s">
        <v>252</v>
      </c>
      <c r="Q307" t="s">
        <v>282</v>
      </c>
      <c r="R307" s="111">
        <v>45035</v>
      </c>
      <c r="W307">
        <v>94.5</v>
      </c>
      <c r="X307">
        <v>0</v>
      </c>
      <c r="Y307">
        <v>0</v>
      </c>
      <c r="Z307">
        <f t="shared" si="4"/>
        <v>94.5</v>
      </c>
    </row>
    <row r="308" spans="1:26">
      <c r="A308" t="s">
        <v>3155</v>
      </c>
      <c r="B308">
        <v>70526237147</v>
      </c>
      <c r="C308" t="s">
        <v>3553</v>
      </c>
      <c r="D308" t="s">
        <v>53</v>
      </c>
      <c r="E308" t="s">
        <v>54</v>
      </c>
      <c r="F308">
        <v>12333112</v>
      </c>
      <c r="G308" s="111">
        <v>45020</v>
      </c>
      <c r="H308" t="s">
        <v>4651</v>
      </c>
      <c r="I308" t="s">
        <v>255</v>
      </c>
      <c r="J308" t="s">
        <v>249</v>
      </c>
      <c r="K308" t="s">
        <v>250</v>
      </c>
      <c r="L308" t="s">
        <v>251</v>
      </c>
      <c r="M308" t="s">
        <v>3154</v>
      </c>
      <c r="N308" t="s">
        <v>3154</v>
      </c>
      <c r="O308" s="111">
        <v>45020</v>
      </c>
      <c r="P308" t="s">
        <v>252</v>
      </c>
      <c r="Q308" t="s">
        <v>282</v>
      </c>
      <c r="R308" s="111">
        <v>45021</v>
      </c>
      <c r="W308">
        <v>0</v>
      </c>
      <c r="X308">
        <v>948</v>
      </c>
      <c r="Y308">
        <v>0</v>
      </c>
      <c r="Z308">
        <f t="shared" si="4"/>
        <v>948</v>
      </c>
    </row>
    <row r="309" spans="1:26">
      <c r="A309" t="s">
        <v>3155</v>
      </c>
      <c r="B309" t="s">
        <v>2198</v>
      </c>
      <c r="C309" t="s">
        <v>2199</v>
      </c>
      <c r="D309" t="s">
        <v>2171</v>
      </c>
      <c r="E309" t="s">
        <v>54</v>
      </c>
      <c r="F309">
        <v>12325906</v>
      </c>
      <c r="G309" s="111">
        <v>45021</v>
      </c>
      <c r="H309" t="s">
        <v>4502</v>
      </c>
      <c r="I309" t="s">
        <v>255</v>
      </c>
      <c r="J309" t="s">
        <v>249</v>
      </c>
      <c r="K309" t="s">
        <v>250</v>
      </c>
      <c r="L309" t="s">
        <v>251</v>
      </c>
      <c r="M309" t="s">
        <v>3154</v>
      </c>
      <c r="N309" t="s">
        <v>3154</v>
      </c>
      <c r="O309" s="111">
        <v>45021</v>
      </c>
      <c r="P309" t="s">
        <v>252</v>
      </c>
      <c r="Q309" t="s">
        <v>282</v>
      </c>
      <c r="R309" s="111">
        <v>45022</v>
      </c>
      <c r="W309">
        <v>1020</v>
      </c>
      <c r="X309">
        <v>530</v>
      </c>
      <c r="Y309">
        <v>0</v>
      </c>
      <c r="Z309">
        <f t="shared" si="4"/>
        <v>1550</v>
      </c>
    </row>
    <row r="310" spans="1:26">
      <c r="A310" t="s">
        <v>3155</v>
      </c>
      <c r="B310">
        <v>70526237147</v>
      </c>
      <c r="C310" t="s">
        <v>3553</v>
      </c>
      <c r="D310" t="s">
        <v>264</v>
      </c>
      <c r="E310" t="s">
        <v>54</v>
      </c>
      <c r="F310">
        <v>12316130</v>
      </c>
      <c r="G310" s="111">
        <v>45021</v>
      </c>
      <c r="H310" t="s">
        <v>4537</v>
      </c>
      <c r="I310" t="s">
        <v>255</v>
      </c>
      <c r="J310" t="s">
        <v>249</v>
      </c>
      <c r="K310" t="s">
        <v>250</v>
      </c>
      <c r="L310" t="s">
        <v>251</v>
      </c>
      <c r="M310" t="s">
        <v>3154</v>
      </c>
      <c r="N310" t="s">
        <v>3154</v>
      </c>
      <c r="O310" s="111">
        <v>45021</v>
      </c>
      <c r="P310" t="s">
        <v>252</v>
      </c>
      <c r="Q310" t="s">
        <v>282</v>
      </c>
      <c r="R310" s="111">
        <v>45022</v>
      </c>
      <c r="W310">
        <v>57</v>
      </c>
      <c r="X310">
        <v>0</v>
      </c>
      <c r="Y310">
        <v>0</v>
      </c>
      <c r="Z310">
        <f t="shared" si="4"/>
        <v>57</v>
      </c>
    </row>
    <row r="311" spans="1:26">
      <c r="A311" t="s">
        <v>3155</v>
      </c>
      <c r="B311">
        <v>32652438859</v>
      </c>
      <c r="C311" t="s">
        <v>3846</v>
      </c>
      <c r="D311" t="s">
        <v>1691</v>
      </c>
      <c r="E311" t="s">
        <v>1528</v>
      </c>
      <c r="F311">
        <v>12348321</v>
      </c>
      <c r="G311" s="111">
        <v>45026</v>
      </c>
      <c r="H311" t="s">
        <v>4671</v>
      </c>
      <c r="I311" t="s">
        <v>255</v>
      </c>
      <c r="J311" t="s">
        <v>249</v>
      </c>
      <c r="K311" t="s">
        <v>250</v>
      </c>
      <c r="L311" t="s">
        <v>251</v>
      </c>
      <c r="M311" t="s">
        <v>3154</v>
      </c>
      <c r="N311" t="s">
        <v>3154</v>
      </c>
      <c r="O311" s="111">
        <v>45026</v>
      </c>
      <c r="P311" t="s">
        <v>252</v>
      </c>
      <c r="Q311" t="s">
        <v>282</v>
      </c>
      <c r="R311" s="111">
        <v>45027</v>
      </c>
      <c r="W311">
        <v>689.76</v>
      </c>
      <c r="X311">
        <v>1623</v>
      </c>
      <c r="Y311">
        <v>0</v>
      </c>
      <c r="Z311">
        <f t="shared" si="4"/>
        <v>2312.7600000000002</v>
      </c>
    </row>
    <row r="312" spans="1:26">
      <c r="A312" t="s">
        <v>3155</v>
      </c>
      <c r="B312">
        <v>80047106115</v>
      </c>
      <c r="C312" t="s">
        <v>2362</v>
      </c>
      <c r="D312" t="s">
        <v>2171</v>
      </c>
      <c r="E312" t="s">
        <v>54</v>
      </c>
      <c r="F312">
        <v>12351716</v>
      </c>
      <c r="G312" s="111">
        <v>45027</v>
      </c>
      <c r="H312" t="s">
        <v>4507</v>
      </c>
      <c r="I312" t="s">
        <v>255</v>
      </c>
      <c r="J312" t="s">
        <v>249</v>
      </c>
      <c r="K312" t="s">
        <v>250</v>
      </c>
      <c r="L312" t="s">
        <v>251</v>
      </c>
      <c r="M312" t="s">
        <v>3154</v>
      </c>
      <c r="N312" t="s">
        <v>3154</v>
      </c>
      <c r="O312" s="111">
        <v>45027</v>
      </c>
      <c r="P312" t="s">
        <v>252</v>
      </c>
      <c r="Q312" t="s">
        <v>282</v>
      </c>
      <c r="R312" s="111">
        <v>45028</v>
      </c>
      <c r="W312">
        <v>4331</v>
      </c>
      <c r="X312">
        <v>0</v>
      </c>
      <c r="Y312">
        <v>0</v>
      </c>
      <c r="Z312">
        <f t="shared" si="4"/>
        <v>4331</v>
      </c>
    </row>
    <row r="313" spans="1:26">
      <c r="A313" t="s">
        <v>3155</v>
      </c>
      <c r="B313">
        <v>10439312604</v>
      </c>
      <c r="C313" t="s">
        <v>2275</v>
      </c>
      <c r="D313" t="s">
        <v>57</v>
      </c>
      <c r="E313" t="s">
        <v>58</v>
      </c>
      <c r="F313">
        <v>12352820</v>
      </c>
      <c r="G313" s="111">
        <v>45027</v>
      </c>
      <c r="H313" t="s">
        <v>4571</v>
      </c>
      <c r="I313" t="s">
        <v>255</v>
      </c>
      <c r="J313" t="s">
        <v>249</v>
      </c>
      <c r="K313" t="s">
        <v>250</v>
      </c>
      <c r="L313" t="s">
        <v>251</v>
      </c>
      <c r="M313" t="s">
        <v>3154</v>
      </c>
      <c r="N313" t="s">
        <v>3154</v>
      </c>
      <c r="O313" s="111">
        <v>45027</v>
      </c>
      <c r="P313" t="s">
        <v>252</v>
      </c>
      <c r="Q313" t="s">
        <v>282</v>
      </c>
      <c r="R313" s="111">
        <v>45028</v>
      </c>
      <c r="W313">
        <v>115</v>
      </c>
      <c r="X313">
        <v>204</v>
      </c>
      <c r="Y313">
        <v>0</v>
      </c>
      <c r="Z313">
        <f t="shared" si="4"/>
        <v>319</v>
      </c>
    </row>
    <row r="314" spans="1:26">
      <c r="A314" t="s">
        <v>3155</v>
      </c>
      <c r="B314">
        <v>9900269497</v>
      </c>
      <c r="C314" t="s">
        <v>2325</v>
      </c>
      <c r="D314" t="s">
        <v>4288</v>
      </c>
      <c r="E314" t="s">
        <v>1528</v>
      </c>
      <c r="F314">
        <v>12356940</v>
      </c>
      <c r="G314" s="111">
        <v>45028</v>
      </c>
      <c r="H314" t="s">
        <v>4543</v>
      </c>
      <c r="I314" t="s">
        <v>255</v>
      </c>
      <c r="J314" t="s">
        <v>249</v>
      </c>
      <c r="K314" t="s">
        <v>250</v>
      </c>
      <c r="L314" t="s">
        <v>251</v>
      </c>
      <c r="M314" t="s">
        <v>3154</v>
      </c>
      <c r="N314" t="s">
        <v>3154</v>
      </c>
      <c r="O314" s="111">
        <v>45028</v>
      </c>
      <c r="P314" t="s">
        <v>252</v>
      </c>
      <c r="Q314" t="s">
        <v>282</v>
      </c>
      <c r="R314" s="111">
        <v>45035</v>
      </c>
      <c r="W314">
        <v>0</v>
      </c>
      <c r="X314">
        <v>163.30000000000001</v>
      </c>
      <c r="Y314">
        <v>0</v>
      </c>
      <c r="Z314">
        <f t="shared" si="4"/>
        <v>163.30000000000001</v>
      </c>
    </row>
    <row r="315" spans="1:26">
      <c r="A315" t="s">
        <v>3155</v>
      </c>
      <c r="B315" t="s">
        <v>2202</v>
      </c>
      <c r="C315" t="s">
        <v>2203</v>
      </c>
      <c r="D315" t="s">
        <v>4399</v>
      </c>
      <c r="E315" t="s">
        <v>1528</v>
      </c>
      <c r="F315">
        <v>12357018</v>
      </c>
      <c r="G315" s="111">
        <v>45028</v>
      </c>
      <c r="H315" t="s">
        <v>4542</v>
      </c>
      <c r="I315" t="s">
        <v>255</v>
      </c>
      <c r="J315" t="s">
        <v>249</v>
      </c>
      <c r="K315" t="s">
        <v>250</v>
      </c>
      <c r="L315" t="s">
        <v>251</v>
      </c>
      <c r="M315" t="s">
        <v>3154</v>
      </c>
      <c r="N315" t="s">
        <v>3154</v>
      </c>
      <c r="O315" s="111">
        <v>45029</v>
      </c>
      <c r="P315" t="s">
        <v>252</v>
      </c>
      <c r="Q315" t="s">
        <v>282</v>
      </c>
      <c r="R315" s="111">
        <v>45033</v>
      </c>
      <c r="W315">
        <v>176</v>
      </c>
      <c r="X315">
        <v>115</v>
      </c>
      <c r="Y315">
        <v>0</v>
      </c>
      <c r="Z315">
        <f t="shared" si="4"/>
        <v>291</v>
      </c>
    </row>
    <row r="316" spans="1:26">
      <c r="A316" t="s">
        <v>3155</v>
      </c>
      <c r="B316" t="s">
        <v>2173</v>
      </c>
      <c r="C316" t="s">
        <v>2174</v>
      </c>
      <c r="D316" t="s">
        <v>2171</v>
      </c>
      <c r="E316" t="s">
        <v>54</v>
      </c>
      <c r="F316">
        <v>10041102</v>
      </c>
      <c r="G316" s="111">
        <v>45030</v>
      </c>
      <c r="H316" t="s">
        <v>4519</v>
      </c>
      <c r="I316" t="s">
        <v>255</v>
      </c>
      <c r="J316" t="s">
        <v>249</v>
      </c>
      <c r="K316" t="s">
        <v>250</v>
      </c>
      <c r="L316" t="s">
        <v>251</v>
      </c>
      <c r="M316" t="s">
        <v>3154</v>
      </c>
      <c r="N316" t="s">
        <v>3154</v>
      </c>
      <c r="O316" s="111">
        <v>45030</v>
      </c>
      <c r="P316" t="s">
        <v>252</v>
      </c>
      <c r="Q316" t="s">
        <v>282</v>
      </c>
      <c r="R316" s="111">
        <v>45033</v>
      </c>
      <c r="W316">
        <v>0</v>
      </c>
      <c r="X316">
        <v>200</v>
      </c>
      <c r="Y316">
        <v>0</v>
      </c>
      <c r="Z316">
        <f t="shared" si="4"/>
        <v>200</v>
      </c>
    </row>
    <row r="317" spans="1:26">
      <c r="A317" t="s">
        <v>3155</v>
      </c>
      <c r="B317">
        <v>27184870204</v>
      </c>
      <c r="C317" t="s">
        <v>2337</v>
      </c>
      <c r="D317" t="s">
        <v>57</v>
      </c>
      <c r="E317" t="s">
        <v>58</v>
      </c>
      <c r="F317">
        <v>12372201</v>
      </c>
      <c r="G317" s="111">
        <v>45031</v>
      </c>
      <c r="H317" t="s">
        <v>4588</v>
      </c>
      <c r="I317" t="s">
        <v>255</v>
      </c>
      <c r="J317" t="s">
        <v>249</v>
      </c>
      <c r="K317" t="s">
        <v>250</v>
      </c>
      <c r="L317" t="s">
        <v>251</v>
      </c>
      <c r="M317" t="s">
        <v>3154</v>
      </c>
      <c r="N317" t="s">
        <v>3154</v>
      </c>
      <c r="O317" s="111">
        <v>45031</v>
      </c>
      <c r="P317" t="s">
        <v>252</v>
      </c>
      <c r="Q317" t="s">
        <v>282</v>
      </c>
      <c r="R317" s="111">
        <v>45033</v>
      </c>
      <c r="W317">
        <v>7113</v>
      </c>
      <c r="X317">
        <v>5957.99</v>
      </c>
      <c r="Y317">
        <v>0</v>
      </c>
      <c r="Z317">
        <f t="shared" si="4"/>
        <v>13070.99</v>
      </c>
    </row>
    <row r="318" spans="1:26">
      <c r="A318" t="s">
        <v>3155</v>
      </c>
      <c r="B318">
        <v>9900269497</v>
      </c>
      <c r="C318" t="s">
        <v>2325</v>
      </c>
      <c r="D318" t="s">
        <v>1527</v>
      </c>
      <c r="E318" t="s">
        <v>1528</v>
      </c>
      <c r="F318">
        <v>12364533</v>
      </c>
      <c r="G318" s="111">
        <v>45030</v>
      </c>
      <c r="H318" t="s">
        <v>4629</v>
      </c>
      <c r="I318" t="s">
        <v>255</v>
      </c>
      <c r="J318" t="s">
        <v>249</v>
      </c>
      <c r="K318" t="s">
        <v>250</v>
      </c>
      <c r="L318" t="s">
        <v>251</v>
      </c>
      <c r="M318" t="s">
        <v>3154</v>
      </c>
      <c r="N318" t="s">
        <v>3154</v>
      </c>
      <c r="O318" s="111">
        <v>45030</v>
      </c>
      <c r="P318" t="s">
        <v>252</v>
      </c>
      <c r="Q318" t="s">
        <v>282</v>
      </c>
      <c r="R318" s="111">
        <v>45035</v>
      </c>
      <c r="W318">
        <v>1.01</v>
      </c>
      <c r="X318">
        <v>0</v>
      </c>
      <c r="Y318">
        <v>0</v>
      </c>
      <c r="Z318">
        <f t="shared" si="4"/>
        <v>1.01</v>
      </c>
    </row>
    <row r="319" spans="1:26">
      <c r="A319" t="s">
        <v>3155</v>
      </c>
      <c r="B319" t="s">
        <v>2198</v>
      </c>
      <c r="C319" t="s">
        <v>2199</v>
      </c>
      <c r="D319" t="s">
        <v>2171</v>
      </c>
      <c r="E319" t="s">
        <v>54</v>
      </c>
      <c r="F319">
        <v>12385131</v>
      </c>
      <c r="G319" s="111">
        <v>45035</v>
      </c>
      <c r="H319" t="s">
        <v>4529</v>
      </c>
      <c r="I319" t="s">
        <v>255</v>
      </c>
      <c r="J319" t="s">
        <v>249</v>
      </c>
      <c r="K319" t="s">
        <v>250</v>
      </c>
      <c r="L319" t="s">
        <v>251</v>
      </c>
      <c r="M319" t="s">
        <v>3154</v>
      </c>
      <c r="N319" t="s">
        <v>3154</v>
      </c>
      <c r="O319" s="111">
        <v>45035</v>
      </c>
      <c r="P319" t="s">
        <v>252</v>
      </c>
      <c r="Q319" t="s">
        <v>282</v>
      </c>
      <c r="R319" s="111">
        <v>45036</v>
      </c>
      <c r="W319">
        <v>820</v>
      </c>
      <c r="X319">
        <v>1314</v>
      </c>
      <c r="Y319">
        <v>0</v>
      </c>
      <c r="Z319">
        <f t="shared" si="4"/>
        <v>2134</v>
      </c>
    </row>
    <row r="320" spans="1:26">
      <c r="A320" t="s">
        <v>3155</v>
      </c>
      <c r="B320">
        <v>70134029666</v>
      </c>
      <c r="C320" t="s">
        <v>3861</v>
      </c>
      <c r="D320" t="s">
        <v>45</v>
      </c>
      <c r="E320" t="s">
        <v>46</v>
      </c>
      <c r="F320">
        <v>12395324</v>
      </c>
      <c r="G320" s="111">
        <v>45052</v>
      </c>
      <c r="H320" t="s">
        <v>5178</v>
      </c>
      <c r="I320" t="s">
        <v>255</v>
      </c>
      <c r="J320" t="s">
        <v>249</v>
      </c>
      <c r="K320" t="s">
        <v>250</v>
      </c>
      <c r="L320" t="s">
        <v>251</v>
      </c>
      <c r="M320" t="s">
        <v>3154</v>
      </c>
      <c r="N320" t="s">
        <v>3154</v>
      </c>
      <c r="O320" s="111">
        <v>45054</v>
      </c>
      <c r="P320" t="s">
        <v>252</v>
      </c>
      <c r="Q320" t="s">
        <v>282</v>
      </c>
      <c r="R320" s="111">
        <v>45056</v>
      </c>
      <c r="W320">
        <v>0</v>
      </c>
      <c r="X320">
        <v>62</v>
      </c>
      <c r="Y320">
        <v>0</v>
      </c>
      <c r="Z320">
        <f t="shared" si="4"/>
        <v>62</v>
      </c>
    </row>
    <row r="321" spans="1:26">
      <c r="A321" t="s">
        <v>3155</v>
      </c>
      <c r="B321" t="s">
        <v>4277</v>
      </c>
      <c r="C321" t="s">
        <v>3775</v>
      </c>
      <c r="D321" t="s">
        <v>53</v>
      </c>
      <c r="E321" t="s">
        <v>54</v>
      </c>
      <c r="F321">
        <v>12401117</v>
      </c>
      <c r="G321" s="111">
        <v>45041</v>
      </c>
      <c r="H321" t="s">
        <v>4662</v>
      </c>
      <c r="I321" t="s">
        <v>255</v>
      </c>
      <c r="J321" t="s">
        <v>249</v>
      </c>
      <c r="K321" t="s">
        <v>250</v>
      </c>
      <c r="L321" t="s">
        <v>251</v>
      </c>
      <c r="M321" t="s">
        <v>3154</v>
      </c>
      <c r="N321" t="s">
        <v>3154</v>
      </c>
      <c r="O321" s="111">
        <v>45041</v>
      </c>
      <c r="P321" t="s">
        <v>252</v>
      </c>
      <c r="Q321" t="s">
        <v>282</v>
      </c>
      <c r="R321" s="111">
        <v>45042</v>
      </c>
      <c r="W321">
        <v>1132.5</v>
      </c>
      <c r="X321">
        <v>7928</v>
      </c>
      <c r="Y321">
        <v>0</v>
      </c>
      <c r="Z321">
        <f t="shared" si="4"/>
        <v>9060.5</v>
      </c>
    </row>
    <row r="322" spans="1:26">
      <c r="A322" t="s">
        <v>3155</v>
      </c>
      <c r="B322" t="s">
        <v>4240</v>
      </c>
      <c r="C322" t="s">
        <v>3643</v>
      </c>
      <c r="D322" t="s">
        <v>57</v>
      </c>
      <c r="E322" t="s">
        <v>58</v>
      </c>
      <c r="F322">
        <v>12314567</v>
      </c>
      <c r="G322" s="111">
        <v>45042</v>
      </c>
      <c r="H322" t="s">
        <v>4608</v>
      </c>
      <c r="I322" t="s">
        <v>255</v>
      </c>
      <c r="J322" t="s">
        <v>249</v>
      </c>
      <c r="K322" t="s">
        <v>250</v>
      </c>
      <c r="L322" t="s">
        <v>251</v>
      </c>
      <c r="M322" t="s">
        <v>3154</v>
      </c>
      <c r="N322" t="s">
        <v>3154</v>
      </c>
      <c r="O322" s="111">
        <v>45042</v>
      </c>
      <c r="P322" t="s">
        <v>252</v>
      </c>
      <c r="Q322" t="s">
        <v>282</v>
      </c>
      <c r="R322" s="111">
        <v>45043</v>
      </c>
      <c r="W322">
        <v>15</v>
      </c>
      <c r="X322">
        <v>60</v>
      </c>
      <c r="Y322">
        <v>0</v>
      </c>
      <c r="Z322">
        <f t="shared" si="4"/>
        <v>75</v>
      </c>
    </row>
    <row r="323" spans="1:26">
      <c r="A323" t="s">
        <v>3155</v>
      </c>
      <c r="B323" t="s">
        <v>2211</v>
      </c>
      <c r="C323" t="s">
        <v>2212</v>
      </c>
      <c r="D323" t="s">
        <v>4288</v>
      </c>
      <c r="E323" t="s">
        <v>1528</v>
      </c>
      <c r="F323">
        <v>12414478</v>
      </c>
      <c r="G323" s="111">
        <v>45043</v>
      </c>
      <c r="H323" t="s">
        <v>4548</v>
      </c>
      <c r="I323" t="s">
        <v>255</v>
      </c>
      <c r="J323" t="s">
        <v>249</v>
      </c>
      <c r="K323" t="s">
        <v>250</v>
      </c>
      <c r="L323" t="s">
        <v>251</v>
      </c>
      <c r="M323" t="s">
        <v>3154</v>
      </c>
      <c r="N323" t="s">
        <v>3154</v>
      </c>
      <c r="O323" s="111">
        <v>45043</v>
      </c>
      <c r="P323" t="s">
        <v>252</v>
      </c>
      <c r="Q323" t="s">
        <v>282</v>
      </c>
      <c r="R323" s="111">
        <v>45044</v>
      </c>
      <c r="W323">
        <v>0</v>
      </c>
      <c r="X323">
        <v>1000</v>
      </c>
      <c r="Y323">
        <v>0</v>
      </c>
      <c r="Z323">
        <f t="shared" ref="Z323:Z386" si="5">SUM(W323:Y323)</f>
        <v>1000</v>
      </c>
    </row>
    <row r="324" spans="1:26">
      <c r="A324" t="s">
        <v>3155</v>
      </c>
      <c r="B324">
        <v>61022616153</v>
      </c>
      <c r="C324" t="s">
        <v>2343</v>
      </c>
      <c r="D324" t="s">
        <v>57</v>
      </c>
      <c r="E324" t="s">
        <v>58</v>
      </c>
      <c r="F324">
        <v>12424181</v>
      </c>
      <c r="G324" s="111">
        <v>45044</v>
      </c>
      <c r="H324" t="s">
        <v>4618</v>
      </c>
      <c r="I324" t="s">
        <v>255</v>
      </c>
      <c r="J324" t="s">
        <v>249</v>
      </c>
      <c r="K324" t="s">
        <v>250</v>
      </c>
      <c r="L324" t="s">
        <v>251</v>
      </c>
      <c r="M324" t="s">
        <v>3154</v>
      </c>
      <c r="N324" t="s">
        <v>3154</v>
      </c>
      <c r="O324" s="111">
        <v>45044</v>
      </c>
      <c r="P324" t="s">
        <v>252</v>
      </c>
      <c r="Q324" t="s">
        <v>282</v>
      </c>
      <c r="R324" s="111">
        <v>45048</v>
      </c>
      <c r="W324">
        <v>0</v>
      </c>
      <c r="X324">
        <v>1201</v>
      </c>
      <c r="Y324">
        <v>0</v>
      </c>
      <c r="Z324">
        <f t="shared" si="5"/>
        <v>1201</v>
      </c>
    </row>
    <row r="325" spans="1:26">
      <c r="A325" t="s">
        <v>3155</v>
      </c>
      <c r="B325">
        <v>70526237147</v>
      </c>
      <c r="C325" t="s">
        <v>3553</v>
      </c>
      <c r="D325" t="s">
        <v>53</v>
      </c>
      <c r="E325" t="s">
        <v>54</v>
      </c>
      <c r="F325">
        <v>12432752</v>
      </c>
      <c r="G325" s="111">
        <v>45045</v>
      </c>
      <c r="H325" t="s">
        <v>4665</v>
      </c>
      <c r="I325" t="s">
        <v>255</v>
      </c>
      <c r="J325" t="s">
        <v>249</v>
      </c>
      <c r="K325" t="s">
        <v>250</v>
      </c>
      <c r="L325" t="s">
        <v>251</v>
      </c>
      <c r="M325" t="s">
        <v>3154</v>
      </c>
      <c r="N325" t="s">
        <v>3154</v>
      </c>
      <c r="O325" s="111">
        <v>45045</v>
      </c>
      <c r="P325" t="s">
        <v>252</v>
      </c>
      <c r="Q325" t="s">
        <v>282</v>
      </c>
      <c r="R325" s="111">
        <v>45048</v>
      </c>
      <c r="W325">
        <v>0</v>
      </c>
      <c r="X325">
        <v>7776.09</v>
      </c>
      <c r="Y325">
        <v>0</v>
      </c>
      <c r="Z325">
        <f t="shared" si="5"/>
        <v>7776.09</v>
      </c>
    </row>
    <row r="326" spans="1:26">
      <c r="A326" t="s">
        <v>3155</v>
      </c>
      <c r="B326" t="s">
        <v>2198</v>
      </c>
      <c r="C326" t="s">
        <v>2199</v>
      </c>
      <c r="D326" t="s">
        <v>2171</v>
      </c>
      <c r="E326" t="s">
        <v>54</v>
      </c>
      <c r="F326">
        <v>12396790</v>
      </c>
      <c r="G326" s="111">
        <v>45048</v>
      </c>
      <c r="H326" t="s">
        <v>4941</v>
      </c>
      <c r="I326" t="s">
        <v>255</v>
      </c>
      <c r="J326" t="s">
        <v>249</v>
      </c>
      <c r="K326" t="s">
        <v>250</v>
      </c>
      <c r="L326" t="s">
        <v>251</v>
      </c>
      <c r="M326" t="s">
        <v>3154</v>
      </c>
      <c r="N326" t="s">
        <v>3154</v>
      </c>
      <c r="O326" s="111">
        <v>45048</v>
      </c>
      <c r="P326" t="s">
        <v>252</v>
      </c>
      <c r="Q326" t="s">
        <v>282</v>
      </c>
      <c r="R326" s="111">
        <v>45050</v>
      </c>
      <c r="W326">
        <v>0</v>
      </c>
      <c r="X326">
        <v>13</v>
      </c>
      <c r="Y326">
        <v>0</v>
      </c>
      <c r="Z326">
        <f t="shared" si="5"/>
        <v>13</v>
      </c>
    </row>
    <row r="327" spans="1:26">
      <c r="A327" t="s">
        <v>3155</v>
      </c>
      <c r="B327" t="s">
        <v>4263</v>
      </c>
      <c r="C327" t="s">
        <v>3863</v>
      </c>
      <c r="D327" t="s">
        <v>4460</v>
      </c>
      <c r="E327" t="s">
        <v>46</v>
      </c>
      <c r="F327">
        <v>12442075</v>
      </c>
      <c r="G327" s="111">
        <v>45049</v>
      </c>
      <c r="H327" t="s">
        <v>5195</v>
      </c>
      <c r="I327" t="s">
        <v>255</v>
      </c>
      <c r="J327" t="s">
        <v>249</v>
      </c>
      <c r="K327" t="s">
        <v>250</v>
      </c>
      <c r="L327" t="s">
        <v>251</v>
      </c>
      <c r="M327" t="s">
        <v>3154</v>
      </c>
      <c r="N327" t="s">
        <v>3154</v>
      </c>
      <c r="O327" s="111">
        <v>45049</v>
      </c>
      <c r="P327" t="s">
        <v>252</v>
      </c>
      <c r="Q327" t="s">
        <v>282</v>
      </c>
      <c r="R327" s="111">
        <v>45051</v>
      </c>
      <c r="W327">
        <v>0</v>
      </c>
      <c r="X327">
        <v>863</v>
      </c>
      <c r="Y327">
        <v>0</v>
      </c>
      <c r="Z327">
        <f t="shared" si="5"/>
        <v>863</v>
      </c>
    </row>
    <row r="328" spans="1:26">
      <c r="A328" t="s">
        <v>3155</v>
      </c>
      <c r="B328">
        <v>61022616153</v>
      </c>
      <c r="C328" t="s">
        <v>2343</v>
      </c>
      <c r="D328" t="s">
        <v>57</v>
      </c>
      <c r="E328" t="s">
        <v>58</v>
      </c>
      <c r="F328">
        <v>12448018</v>
      </c>
      <c r="G328" s="111">
        <v>45050</v>
      </c>
      <c r="H328" t="s">
        <v>4986</v>
      </c>
      <c r="I328" t="s">
        <v>255</v>
      </c>
      <c r="J328" t="s">
        <v>249</v>
      </c>
      <c r="K328" t="s">
        <v>250</v>
      </c>
      <c r="L328" t="s">
        <v>251</v>
      </c>
      <c r="M328" t="s">
        <v>3154</v>
      </c>
      <c r="N328" t="s">
        <v>3154</v>
      </c>
      <c r="O328" s="111">
        <v>45050</v>
      </c>
      <c r="P328" t="s">
        <v>252</v>
      </c>
      <c r="Q328" t="s">
        <v>282</v>
      </c>
      <c r="R328" s="111">
        <v>45051</v>
      </c>
      <c r="W328">
        <v>0</v>
      </c>
      <c r="X328">
        <v>550</v>
      </c>
      <c r="Y328">
        <v>0</v>
      </c>
      <c r="Z328">
        <f t="shared" si="5"/>
        <v>550</v>
      </c>
    </row>
    <row r="329" spans="1:26">
      <c r="A329" t="s">
        <v>3155</v>
      </c>
      <c r="B329" t="s">
        <v>2220</v>
      </c>
      <c r="C329" t="s">
        <v>2221</v>
      </c>
      <c r="D329" t="s">
        <v>53</v>
      </c>
      <c r="E329" t="s">
        <v>54</v>
      </c>
      <c r="F329">
        <v>12447022</v>
      </c>
      <c r="G329" s="111">
        <v>45050</v>
      </c>
      <c r="H329" t="s">
        <v>5096</v>
      </c>
      <c r="I329" t="s">
        <v>255</v>
      </c>
      <c r="J329" t="s">
        <v>249</v>
      </c>
      <c r="K329" t="s">
        <v>250</v>
      </c>
      <c r="L329" t="s">
        <v>251</v>
      </c>
      <c r="M329" t="s">
        <v>3154</v>
      </c>
      <c r="N329" t="s">
        <v>3154</v>
      </c>
      <c r="O329" s="111">
        <v>45050</v>
      </c>
      <c r="P329" t="s">
        <v>252</v>
      </c>
      <c r="Q329" t="s">
        <v>282</v>
      </c>
      <c r="R329" s="111">
        <v>45054</v>
      </c>
      <c r="W329">
        <v>0</v>
      </c>
      <c r="X329">
        <v>4835</v>
      </c>
      <c r="Y329">
        <v>0</v>
      </c>
      <c r="Z329">
        <f t="shared" si="5"/>
        <v>4835</v>
      </c>
    </row>
    <row r="330" spans="1:26">
      <c r="A330" t="s">
        <v>3155</v>
      </c>
      <c r="B330" t="s">
        <v>2211</v>
      </c>
      <c r="C330" t="s">
        <v>2212</v>
      </c>
      <c r="D330" t="s">
        <v>1527</v>
      </c>
      <c r="E330" t="s">
        <v>1528</v>
      </c>
      <c r="F330">
        <v>4427654</v>
      </c>
      <c r="G330" s="111">
        <v>45050</v>
      </c>
      <c r="H330" t="s">
        <v>5060</v>
      </c>
      <c r="I330" t="s">
        <v>255</v>
      </c>
      <c r="J330" t="s">
        <v>249</v>
      </c>
      <c r="K330" t="s">
        <v>250</v>
      </c>
      <c r="L330" t="s">
        <v>251</v>
      </c>
      <c r="M330" t="s">
        <v>3154</v>
      </c>
      <c r="N330" t="s">
        <v>3154</v>
      </c>
      <c r="O330" s="111">
        <v>45050</v>
      </c>
      <c r="P330" t="s">
        <v>252</v>
      </c>
      <c r="Q330" t="s">
        <v>282</v>
      </c>
      <c r="R330" s="111">
        <v>45054</v>
      </c>
      <c r="W330">
        <v>0</v>
      </c>
      <c r="X330">
        <v>350</v>
      </c>
      <c r="Y330">
        <v>0</v>
      </c>
      <c r="Z330">
        <f t="shared" si="5"/>
        <v>350</v>
      </c>
    </row>
    <row r="331" spans="1:26">
      <c r="A331" t="s">
        <v>3155</v>
      </c>
      <c r="B331">
        <v>11664232630</v>
      </c>
      <c r="C331" t="s">
        <v>2288</v>
      </c>
      <c r="D331" t="s">
        <v>57</v>
      </c>
      <c r="E331" t="s">
        <v>58</v>
      </c>
      <c r="F331">
        <v>12393752</v>
      </c>
      <c r="G331" s="111">
        <v>45052</v>
      </c>
      <c r="H331" t="s">
        <v>4990</v>
      </c>
      <c r="I331" t="s">
        <v>255</v>
      </c>
      <c r="J331" t="s">
        <v>249</v>
      </c>
      <c r="K331" t="s">
        <v>250</v>
      </c>
      <c r="L331" t="s">
        <v>251</v>
      </c>
      <c r="M331" t="s">
        <v>3154</v>
      </c>
      <c r="N331" t="s">
        <v>3154</v>
      </c>
      <c r="O331" s="111">
        <v>45054</v>
      </c>
      <c r="P331" t="s">
        <v>252</v>
      </c>
      <c r="Q331" t="s">
        <v>282</v>
      </c>
      <c r="R331" s="111">
        <v>45055</v>
      </c>
      <c r="W331">
        <v>0</v>
      </c>
      <c r="X331">
        <v>6151</v>
      </c>
      <c r="Y331">
        <v>0</v>
      </c>
      <c r="Z331">
        <f t="shared" si="5"/>
        <v>6151</v>
      </c>
    </row>
    <row r="332" spans="1:26">
      <c r="A332" t="s">
        <v>3155</v>
      </c>
      <c r="B332">
        <v>80047106115</v>
      </c>
      <c r="C332" t="s">
        <v>2362</v>
      </c>
      <c r="D332" t="s">
        <v>2171</v>
      </c>
      <c r="E332" t="s">
        <v>54</v>
      </c>
      <c r="F332">
        <v>12458382</v>
      </c>
      <c r="G332" s="111">
        <v>45054</v>
      </c>
      <c r="H332" t="s">
        <v>4943</v>
      </c>
      <c r="I332" t="s">
        <v>255</v>
      </c>
      <c r="J332" t="s">
        <v>249</v>
      </c>
      <c r="K332" t="s">
        <v>250</v>
      </c>
      <c r="L332" t="s">
        <v>251</v>
      </c>
      <c r="M332" t="s">
        <v>3154</v>
      </c>
      <c r="N332" t="s">
        <v>3154</v>
      </c>
      <c r="O332" s="111">
        <v>45054</v>
      </c>
      <c r="P332" t="s">
        <v>252</v>
      </c>
      <c r="Q332" t="s">
        <v>282</v>
      </c>
      <c r="R332" s="111">
        <v>45056</v>
      </c>
      <c r="W332">
        <v>0</v>
      </c>
      <c r="X332">
        <v>10</v>
      </c>
      <c r="Y332">
        <v>0</v>
      </c>
      <c r="Z332">
        <f t="shared" si="5"/>
        <v>10</v>
      </c>
    </row>
    <row r="333" spans="1:26">
      <c r="A333" t="s">
        <v>3155</v>
      </c>
      <c r="B333">
        <v>27184870204</v>
      </c>
      <c r="C333" t="s">
        <v>2337</v>
      </c>
      <c r="D333" t="s">
        <v>57</v>
      </c>
      <c r="E333" t="s">
        <v>58</v>
      </c>
      <c r="F333">
        <v>12463682</v>
      </c>
      <c r="G333" s="111">
        <v>45055</v>
      </c>
      <c r="H333" t="s">
        <v>4999</v>
      </c>
      <c r="I333" t="s">
        <v>255</v>
      </c>
      <c r="J333" t="s">
        <v>249</v>
      </c>
      <c r="K333" t="s">
        <v>250</v>
      </c>
      <c r="L333" t="s">
        <v>251</v>
      </c>
      <c r="M333" t="s">
        <v>3154</v>
      </c>
      <c r="N333" t="s">
        <v>3154</v>
      </c>
      <c r="O333" s="111">
        <v>45055</v>
      </c>
      <c r="P333" t="s">
        <v>252</v>
      </c>
      <c r="Q333" t="s">
        <v>282</v>
      </c>
      <c r="R333" s="111">
        <v>45056</v>
      </c>
      <c r="W333">
        <v>0</v>
      </c>
      <c r="X333">
        <v>53.5</v>
      </c>
      <c r="Y333">
        <v>0</v>
      </c>
      <c r="Z333">
        <f t="shared" si="5"/>
        <v>53.5</v>
      </c>
    </row>
    <row r="334" spans="1:26">
      <c r="A334" t="s">
        <v>3155</v>
      </c>
      <c r="B334">
        <v>1768766185</v>
      </c>
      <c r="C334" t="s">
        <v>2110</v>
      </c>
      <c r="D334" t="s">
        <v>265</v>
      </c>
      <c r="E334" t="s">
        <v>54</v>
      </c>
      <c r="F334">
        <v>12469025</v>
      </c>
      <c r="G334" s="111">
        <v>45056</v>
      </c>
      <c r="H334" t="s">
        <v>5217</v>
      </c>
      <c r="I334" t="s">
        <v>255</v>
      </c>
      <c r="J334" t="s">
        <v>249</v>
      </c>
      <c r="K334" t="s">
        <v>250</v>
      </c>
      <c r="L334" t="s">
        <v>251</v>
      </c>
      <c r="M334" t="s">
        <v>3154</v>
      </c>
      <c r="N334" t="s">
        <v>3154</v>
      </c>
      <c r="O334" s="111">
        <v>45056</v>
      </c>
      <c r="P334" t="s">
        <v>252</v>
      </c>
      <c r="Q334" t="s">
        <v>282</v>
      </c>
      <c r="R334" s="111">
        <v>45057</v>
      </c>
      <c r="W334">
        <v>0</v>
      </c>
      <c r="X334">
        <v>1055</v>
      </c>
      <c r="Y334">
        <v>0</v>
      </c>
      <c r="Z334">
        <f t="shared" si="5"/>
        <v>1055</v>
      </c>
    </row>
    <row r="335" spans="1:26">
      <c r="A335" t="s">
        <v>3155</v>
      </c>
      <c r="B335">
        <v>1768766185</v>
      </c>
      <c r="C335" t="s">
        <v>2110</v>
      </c>
      <c r="D335" t="s">
        <v>265</v>
      </c>
      <c r="E335" t="s">
        <v>54</v>
      </c>
      <c r="F335">
        <v>12474213</v>
      </c>
      <c r="G335" s="111">
        <v>45057</v>
      </c>
      <c r="H335" t="s">
        <v>5218</v>
      </c>
      <c r="I335" t="s">
        <v>255</v>
      </c>
      <c r="J335" t="s">
        <v>249</v>
      </c>
      <c r="K335" t="s">
        <v>250</v>
      </c>
      <c r="L335" t="s">
        <v>251</v>
      </c>
      <c r="M335" t="s">
        <v>3154</v>
      </c>
      <c r="N335" t="s">
        <v>3154</v>
      </c>
      <c r="O335" s="111">
        <v>45058</v>
      </c>
      <c r="P335" t="s">
        <v>252</v>
      </c>
      <c r="Q335" t="s">
        <v>282</v>
      </c>
      <c r="R335" s="111">
        <v>45061</v>
      </c>
      <c r="W335">
        <v>0</v>
      </c>
      <c r="X335">
        <v>2030</v>
      </c>
      <c r="Y335">
        <v>0</v>
      </c>
      <c r="Z335">
        <f t="shared" si="5"/>
        <v>2030</v>
      </c>
    </row>
    <row r="336" spans="1:26">
      <c r="A336" t="s">
        <v>3155</v>
      </c>
      <c r="B336" t="s">
        <v>4258</v>
      </c>
      <c r="C336" t="s">
        <v>3844</v>
      </c>
      <c r="D336" t="s">
        <v>1691</v>
      </c>
      <c r="E336" t="s">
        <v>1528</v>
      </c>
      <c r="F336">
        <v>12478590</v>
      </c>
      <c r="G336" s="111">
        <v>45058</v>
      </c>
      <c r="H336" t="s">
        <v>5152</v>
      </c>
      <c r="I336" t="s">
        <v>255</v>
      </c>
      <c r="J336" t="s">
        <v>249</v>
      </c>
      <c r="K336" t="s">
        <v>250</v>
      </c>
      <c r="L336" t="s">
        <v>251</v>
      </c>
      <c r="M336" t="s">
        <v>3154</v>
      </c>
      <c r="N336" t="s">
        <v>3154</v>
      </c>
      <c r="O336" s="111">
        <v>45058</v>
      </c>
      <c r="P336" t="s">
        <v>252</v>
      </c>
      <c r="Q336" t="s">
        <v>282</v>
      </c>
      <c r="R336" s="111">
        <v>45061</v>
      </c>
      <c r="W336">
        <v>0</v>
      </c>
      <c r="X336">
        <v>1</v>
      </c>
      <c r="Y336">
        <v>0</v>
      </c>
      <c r="Z336">
        <f t="shared" si="5"/>
        <v>1</v>
      </c>
    </row>
    <row r="337" spans="1:26">
      <c r="A337" t="s">
        <v>3155</v>
      </c>
      <c r="B337" t="s">
        <v>4277</v>
      </c>
      <c r="C337" t="s">
        <v>3775</v>
      </c>
      <c r="D337" t="s">
        <v>264</v>
      </c>
      <c r="E337" t="s">
        <v>54</v>
      </c>
      <c r="F337">
        <v>8674320</v>
      </c>
      <c r="G337" s="111">
        <v>45061</v>
      </c>
      <c r="H337" t="s">
        <v>4960</v>
      </c>
      <c r="I337" t="s">
        <v>255</v>
      </c>
      <c r="J337" t="s">
        <v>249</v>
      </c>
      <c r="K337" t="s">
        <v>250</v>
      </c>
      <c r="L337" t="s">
        <v>251</v>
      </c>
      <c r="M337" t="s">
        <v>3154</v>
      </c>
      <c r="N337" t="s">
        <v>3154</v>
      </c>
      <c r="O337" s="111">
        <v>45061</v>
      </c>
      <c r="P337" t="s">
        <v>252</v>
      </c>
      <c r="Q337" t="s">
        <v>282</v>
      </c>
      <c r="R337" s="111"/>
      <c r="W337">
        <v>0</v>
      </c>
      <c r="X337">
        <v>0</v>
      </c>
      <c r="Y337">
        <v>0</v>
      </c>
      <c r="Z337">
        <f t="shared" si="5"/>
        <v>0</v>
      </c>
    </row>
    <row r="338" spans="1:26">
      <c r="A338" t="s">
        <v>3155</v>
      </c>
      <c r="B338">
        <v>11664232630</v>
      </c>
      <c r="C338" t="s">
        <v>2288</v>
      </c>
      <c r="D338" t="s">
        <v>57</v>
      </c>
      <c r="E338" t="s">
        <v>58</v>
      </c>
      <c r="F338">
        <v>12489964</v>
      </c>
      <c r="G338" s="111">
        <v>45062</v>
      </c>
      <c r="H338" t="s">
        <v>5017</v>
      </c>
      <c r="I338" t="s">
        <v>255</v>
      </c>
      <c r="J338" t="s">
        <v>249</v>
      </c>
      <c r="K338" t="s">
        <v>250</v>
      </c>
      <c r="L338" t="s">
        <v>251</v>
      </c>
      <c r="M338" t="s">
        <v>3154</v>
      </c>
      <c r="N338" t="s">
        <v>3154</v>
      </c>
      <c r="O338" s="111">
        <v>45062</v>
      </c>
      <c r="P338" t="s">
        <v>252</v>
      </c>
      <c r="Q338" t="s">
        <v>282</v>
      </c>
      <c r="R338" s="111">
        <v>45063</v>
      </c>
      <c r="W338">
        <v>0</v>
      </c>
      <c r="X338">
        <v>1503.19</v>
      </c>
      <c r="Y338">
        <v>0</v>
      </c>
      <c r="Z338">
        <f t="shared" si="5"/>
        <v>1503.19</v>
      </c>
    </row>
    <row r="339" spans="1:26">
      <c r="A339" t="s">
        <v>3155</v>
      </c>
      <c r="B339">
        <v>71439012458</v>
      </c>
      <c r="C339" t="s">
        <v>4134</v>
      </c>
      <c r="D339" t="s">
        <v>1527</v>
      </c>
      <c r="E339" t="s">
        <v>1528</v>
      </c>
      <c r="F339">
        <v>12494847</v>
      </c>
      <c r="G339" s="111">
        <v>45063</v>
      </c>
      <c r="H339" t="s">
        <v>5075</v>
      </c>
      <c r="I339" t="s">
        <v>255</v>
      </c>
      <c r="J339" t="s">
        <v>249</v>
      </c>
      <c r="K339" t="s">
        <v>250</v>
      </c>
      <c r="L339" t="s">
        <v>251</v>
      </c>
      <c r="M339" t="s">
        <v>3154</v>
      </c>
      <c r="N339" t="s">
        <v>3154</v>
      </c>
      <c r="O339" s="111">
        <v>45063</v>
      </c>
      <c r="P339" t="s">
        <v>252</v>
      </c>
      <c r="Q339" t="s">
        <v>282</v>
      </c>
      <c r="R339" s="111">
        <v>45064</v>
      </c>
      <c r="W339">
        <v>0</v>
      </c>
      <c r="X339">
        <v>67</v>
      </c>
      <c r="Y339">
        <v>0</v>
      </c>
      <c r="Z339">
        <f t="shared" si="5"/>
        <v>67</v>
      </c>
    </row>
    <row r="340" spans="1:26">
      <c r="A340" t="s">
        <v>3155</v>
      </c>
      <c r="B340">
        <v>88426360459</v>
      </c>
      <c r="C340" t="s">
        <v>5064</v>
      </c>
      <c r="D340" t="s">
        <v>1527</v>
      </c>
      <c r="E340" t="s">
        <v>1528</v>
      </c>
      <c r="F340">
        <v>12506902</v>
      </c>
      <c r="G340" s="111">
        <v>45065</v>
      </c>
      <c r="H340" t="s">
        <v>5080</v>
      </c>
      <c r="I340" t="s">
        <v>255</v>
      </c>
      <c r="J340" t="s">
        <v>249</v>
      </c>
      <c r="K340" t="s">
        <v>250</v>
      </c>
      <c r="L340" t="s">
        <v>251</v>
      </c>
      <c r="M340" t="s">
        <v>3154</v>
      </c>
      <c r="N340" t="s">
        <v>3154</v>
      </c>
      <c r="O340" s="111">
        <v>45065</v>
      </c>
      <c r="P340" t="s">
        <v>252</v>
      </c>
      <c r="Q340" t="s">
        <v>282</v>
      </c>
      <c r="R340" s="111">
        <v>45069</v>
      </c>
      <c r="W340">
        <v>0</v>
      </c>
      <c r="X340">
        <v>2</v>
      </c>
      <c r="Y340">
        <v>0</v>
      </c>
      <c r="Z340">
        <f t="shared" si="5"/>
        <v>2</v>
      </c>
    </row>
    <row r="341" spans="1:26">
      <c r="A341" t="s">
        <v>3155</v>
      </c>
      <c r="B341" t="s">
        <v>5121</v>
      </c>
      <c r="C341" t="s">
        <v>5122</v>
      </c>
      <c r="D341" t="s">
        <v>53</v>
      </c>
      <c r="E341" t="s">
        <v>54</v>
      </c>
      <c r="F341">
        <v>12514679</v>
      </c>
      <c r="G341" s="111">
        <v>45068</v>
      </c>
      <c r="H341" t="s">
        <v>5123</v>
      </c>
      <c r="I341" t="s">
        <v>255</v>
      </c>
      <c r="J341" t="s">
        <v>249</v>
      </c>
      <c r="K341" t="s">
        <v>250</v>
      </c>
      <c r="L341" t="s">
        <v>251</v>
      </c>
      <c r="M341" t="s">
        <v>3154</v>
      </c>
      <c r="N341" t="s">
        <v>3154</v>
      </c>
      <c r="O341" s="111">
        <v>45068</v>
      </c>
      <c r="P341" t="s">
        <v>252</v>
      </c>
      <c r="Q341" t="s">
        <v>282</v>
      </c>
      <c r="R341" s="111">
        <v>45069</v>
      </c>
      <c r="W341">
        <v>0</v>
      </c>
      <c r="X341">
        <v>561.41999999999996</v>
      </c>
      <c r="Y341">
        <v>0</v>
      </c>
      <c r="Z341">
        <f t="shared" si="5"/>
        <v>561.41999999999996</v>
      </c>
    </row>
    <row r="342" spans="1:26">
      <c r="A342" t="s">
        <v>3155</v>
      </c>
      <c r="B342">
        <v>71439012458</v>
      </c>
      <c r="C342" t="s">
        <v>4134</v>
      </c>
      <c r="D342" t="s">
        <v>4766</v>
      </c>
      <c r="E342" t="s">
        <v>1528</v>
      </c>
      <c r="F342">
        <v>12519030</v>
      </c>
      <c r="G342" s="111">
        <v>45069</v>
      </c>
      <c r="H342" t="s">
        <v>5136</v>
      </c>
      <c r="I342" t="s">
        <v>255</v>
      </c>
      <c r="J342" t="s">
        <v>249</v>
      </c>
      <c r="K342" t="s">
        <v>250</v>
      </c>
      <c r="L342" t="s">
        <v>251</v>
      </c>
      <c r="M342" t="s">
        <v>3154</v>
      </c>
      <c r="N342" t="s">
        <v>3154</v>
      </c>
      <c r="O342" s="111">
        <v>45069</v>
      </c>
      <c r="P342" t="s">
        <v>252</v>
      </c>
      <c r="Q342" t="s">
        <v>282</v>
      </c>
      <c r="R342" s="111">
        <v>45070</v>
      </c>
      <c r="W342">
        <v>0</v>
      </c>
      <c r="X342">
        <v>32</v>
      </c>
      <c r="Y342">
        <v>0</v>
      </c>
      <c r="Z342">
        <f t="shared" si="5"/>
        <v>32</v>
      </c>
    </row>
    <row r="343" spans="1:26">
      <c r="A343" t="s">
        <v>3155</v>
      </c>
      <c r="B343">
        <v>71439012458</v>
      </c>
      <c r="C343" t="s">
        <v>4134</v>
      </c>
      <c r="D343" t="s">
        <v>4766</v>
      </c>
      <c r="E343" t="s">
        <v>1528</v>
      </c>
      <c r="F343">
        <v>12518707</v>
      </c>
      <c r="G343" s="111">
        <v>45069</v>
      </c>
      <c r="H343" t="s">
        <v>5134</v>
      </c>
      <c r="I343" t="s">
        <v>255</v>
      </c>
      <c r="J343" t="s">
        <v>249</v>
      </c>
      <c r="K343" t="s">
        <v>250</v>
      </c>
      <c r="L343" t="s">
        <v>251</v>
      </c>
      <c r="M343" t="s">
        <v>3154</v>
      </c>
      <c r="N343" t="s">
        <v>3154</v>
      </c>
      <c r="O343" s="111">
        <v>45071</v>
      </c>
      <c r="P343" t="s">
        <v>252</v>
      </c>
      <c r="Q343" t="s">
        <v>282</v>
      </c>
      <c r="R343" s="111">
        <v>45076</v>
      </c>
      <c r="W343">
        <v>0</v>
      </c>
      <c r="X343">
        <v>3</v>
      </c>
      <c r="Y343">
        <v>0</v>
      </c>
      <c r="Z343">
        <f t="shared" si="5"/>
        <v>3</v>
      </c>
    </row>
    <row r="344" spans="1:26">
      <c r="A344" t="s">
        <v>3155</v>
      </c>
      <c r="B344" t="s">
        <v>2220</v>
      </c>
      <c r="C344" t="s">
        <v>2221</v>
      </c>
      <c r="D344" t="s">
        <v>264</v>
      </c>
      <c r="E344" t="s">
        <v>54</v>
      </c>
      <c r="F344">
        <v>12519176</v>
      </c>
      <c r="G344" s="111">
        <v>45075</v>
      </c>
      <c r="H344" t="s">
        <v>4969</v>
      </c>
      <c r="I344" t="s">
        <v>255</v>
      </c>
      <c r="J344" t="s">
        <v>249</v>
      </c>
      <c r="K344" t="s">
        <v>250</v>
      </c>
      <c r="L344" t="s">
        <v>251</v>
      </c>
      <c r="M344" t="s">
        <v>3154</v>
      </c>
      <c r="N344" t="s">
        <v>3154</v>
      </c>
      <c r="O344" s="111">
        <v>45075</v>
      </c>
      <c r="P344" t="s">
        <v>252</v>
      </c>
      <c r="Q344" t="s">
        <v>282</v>
      </c>
      <c r="R344" s="111">
        <v>45076</v>
      </c>
      <c r="W344">
        <v>0</v>
      </c>
      <c r="X344">
        <v>1.01</v>
      </c>
      <c r="Y344">
        <v>0</v>
      </c>
      <c r="Z344">
        <f t="shared" si="5"/>
        <v>1.01</v>
      </c>
    </row>
    <row r="345" spans="1:26">
      <c r="A345" t="s">
        <v>3155</v>
      </c>
      <c r="B345" t="s">
        <v>4240</v>
      </c>
      <c r="C345" t="s">
        <v>3643</v>
      </c>
      <c r="D345" t="s">
        <v>57</v>
      </c>
      <c r="E345" t="s">
        <v>58</v>
      </c>
      <c r="F345">
        <v>12348118</v>
      </c>
      <c r="G345" s="111">
        <v>45026</v>
      </c>
      <c r="H345" t="s">
        <v>4567</v>
      </c>
      <c r="I345" t="s">
        <v>255</v>
      </c>
      <c r="J345" t="s">
        <v>249</v>
      </c>
      <c r="K345" t="s">
        <v>250</v>
      </c>
      <c r="L345" t="s">
        <v>251</v>
      </c>
      <c r="M345" t="s">
        <v>3154</v>
      </c>
      <c r="N345" t="s">
        <v>3154</v>
      </c>
      <c r="O345" s="111">
        <v>45026</v>
      </c>
      <c r="P345" t="s">
        <v>252</v>
      </c>
      <c r="Q345" t="s">
        <v>257</v>
      </c>
      <c r="R345" s="111"/>
      <c r="W345">
        <v>0</v>
      </c>
      <c r="X345">
        <v>0</v>
      </c>
      <c r="Y345">
        <v>0</v>
      </c>
      <c r="Z345">
        <f t="shared" si="5"/>
        <v>0</v>
      </c>
    </row>
    <row r="346" spans="1:26">
      <c r="A346" t="s">
        <v>3155</v>
      </c>
      <c r="B346" t="s">
        <v>2211</v>
      </c>
      <c r="C346" t="s">
        <v>2212</v>
      </c>
      <c r="D346" t="s">
        <v>2479</v>
      </c>
      <c r="E346" t="s">
        <v>1528</v>
      </c>
      <c r="F346">
        <v>12372003</v>
      </c>
      <c r="G346" s="111">
        <v>45031</v>
      </c>
      <c r="H346" t="s">
        <v>4700</v>
      </c>
      <c r="I346" t="s">
        <v>255</v>
      </c>
      <c r="J346" t="s">
        <v>249</v>
      </c>
      <c r="K346" t="s">
        <v>250</v>
      </c>
      <c r="L346" t="s">
        <v>251</v>
      </c>
      <c r="M346" t="s">
        <v>3154</v>
      </c>
      <c r="N346" t="s">
        <v>3154</v>
      </c>
      <c r="O346" s="111">
        <v>45031</v>
      </c>
      <c r="P346" t="s">
        <v>252</v>
      </c>
      <c r="Q346" t="s">
        <v>257</v>
      </c>
      <c r="R346" s="111">
        <v>45033</v>
      </c>
      <c r="W346">
        <v>0</v>
      </c>
      <c r="X346">
        <v>0</v>
      </c>
      <c r="Y346">
        <v>0</v>
      </c>
      <c r="Z346">
        <f t="shared" si="5"/>
        <v>0</v>
      </c>
    </row>
    <row r="347" spans="1:26">
      <c r="A347" t="s">
        <v>3155</v>
      </c>
      <c r="B347" t="s">
        <v>4242</v>
      </c>
      <c r="C347" t="s">
        <v>3617</v>
      </c>
      <c r="D347" t="s">
        <v>1053</v>
      </c>
      <c r="E347" t="s">
        <v>54</v>
      </c>
      <c r="F347">
        <v>12374482</v>
      </c>
      <c r="G347" s="111">
        <v>45034</v>
      </c>
      <c r="H347" t="s">
        <v>4710</v>
      </c>
      <c r="I347" t="s">
        <v>255</v>
      </c>
      <c r="J347" t="s">
        <v>249</v>
      </c>
      <c r="K347" t="s">
        <v>250</v>
      </c>
      <c r="L347" t="s">
        <v>251</v>
      </c>
      <c r="M347" t="s">
        <v>3154</v>
      </c>
      <c r="N347" t="s">
        <v>3154</v>
      </c>
      <c r="O347" s="111">
        <v>45034</v>
      </c>
      <c r="P347" t="s">
        <v>252</v>
      </c>
      <c r="Q347" t="s">
        <v>257</v>
      </c>
      <c r="R347" s="111">
        <v>45035</v>
      </c>
      <c r="W347">
        <v>0</v>
      </c>
      <c r="X347">
        <v>0</v>
      </c>
      <c r="Y347">
        <v>0</v>
      </c>
      <c r="Z347">
        <f t="shared" si="5"/>
        <v>0</v>
      </c>
    </row>
    <row r="348" spans="1:26">
      <c r="A348" t="s">
        <v>3155</v>
      </c>
      <c r="B348">
        <v>10439312604</v>
      </c>
      <c r="C348" t="s">
        <v>2275</v>
      </c>
      <c r="D348" t="s">
        <v>4646</v>
      </c>
      <c r="E348" t="s">
        <v>54</v>
      </c>
      <c r="F348">
        <v>12389391</v>
      </c>
      <c r="G348" s="111">
        <v>45036</v>
      </c>
      <c r="H348" t="s">
        <v>4647</v>
      </c>
      <c r="I348" t="s">
        <v>255</v>
      </c>
      <c r="J348" t="s">
        <v>249</v>
      </c>
      <c r="K348" t="s">
        <v>250</v>
      </c>
      <c r="L348" t="s">
        <v>251</v>
      </c>
      <c r="M348" t="s">
        <v>3154</v>
      </c>
      <c r="N348" t="s">
        <v>3154</v>
      </c>
      <c r="O348" s="111">
        <v>45036</v>
      </c>
      <c r="P348" t="s">
        <v>252</v>
      </c>
      <c r="Q348" t="s">
        <v>257</v>
      </c>
      <c r="R348" s="111"/>
      <c r="W348">
        <v>0</v>
      </c>
      <c r="X348">
        <v>0</v>
      </c>
      <c r="Y348">
        <v>0</v>
      </c>
      <c r="Z348">
        <f t="shared" si="5"/>
        <v>0</v>
      </c>
    </row>
    <row r="349" spans="1:26">
      <c r="A349" t="s">
        <v>3155</v>
      </c>
      <c r="B349">
        <v>61022616153</v>
      </c>
      <c r="C349" t="s">
        <v>2343</v>
      </c>
      <c r="D349" t="s">
        <v>57</v>
      </c>
      <c r="E349" t="s">
        <v>58</v>
      </c>
      <c r="F349">
        <v>12415918</v>
      </c>
      <c r="G349" s="111">
        <v>45043</v>
      </c>
      <c r="H349" t="s">
        <v>4614</v>
      </c>
      <c r="I349" t="s">
        <v>255</v>
      </c>
      <c r="J349" t="s">
        <v>249</v>
      </c>
      <c r="K349" t="s">
        <v>250</v>
      </c>
      <c r="L349" t="s">
        <v>251</v>
      </c>
      <c r="M349" t="s">
        <v>3154</v>
      </c>
      <c r="N349" t="s">
        <v>3154</v>
      </c>
      <c r="O349" s="111">
        <v>45043</v>
      </c>
      <c r="P349" t="s">
        <v>252</v>
      </c>
      <c r="Q349" t="s">
        <v>257</v>
      </c>
      <c r="R349" s="111"/>
      <c r="W349">
        <v>0</v>
      </c>
      <c r="X349">
        <v>0</v>
      </c>
      <c r="Y349">
        <v>0</v>
      </c>
      <c r="Z349">
        <f t="shared" si="5"/>
        <v>0</v>
      </c>
    </row>
    <row r="350" spans="1:26">
      <c r="A350" t="s">
        <v>3155</v>
      </c>
      <c r="B350">
        <v>71439012458</v>
      </c>
      <c r="C350" t="s">
        <v>4134</v>
      </c>
      <c r="D350" t="s">
        <v>1527</v>
      </c>
      <c r="E350" t="s">
        <v>1528</v>
      </c>
      <c r="F350">
        <v>12432749</v>
      </c>
      <c r="G350" s="111">
        <v>45045</v>
      </c>
      <c r="H350" t="s">
        <v>4644</v>
      </c>
      <c r="I350" t="s">
        <v>255</v>
      </c>
      <c r="J350" t="s">
        <v>249</v>
      </c>
      <c r="K350" t="s">
        <v>250</v>
      </c>
      <c r="L350" t="s">
        <v>251</v>
      </c>
      <c r="M350" t="s">
        <v>3154</v>
      </c>
      <c r="N350" t="s">
        <v>3154</v>
      </c>
      <c r="O350" s="111">
        <v>45045</v>
      </c>
      <c r="P350" t="s">
        <v>252</v>
      </c>
      <c r="Q350" t="s">
        <v>257</v>
      </c>
      <c r="R350" s="111">
        <v>45048</v>
      </c>
      <c r="W350">
        <v>0</v>
      </c>
      <c r="X350">
        <v>0</v>
      </c>
      <c r="Y350">
        <v>0</v>
      </c>
      <c r="Z350">
        <f t="shared" si="5"/>
        <v>0</v>
      </c>
    </row>
    <row r="351" spans="1:26">
      <c r="A351" t="s">
        <v>3155</v>
      </c>
      <c r="B351">
        <v>10439312604</v>
      </c>
      <c r="C351" t="s">
        <v>2275</v>
      </c>
      <c r="D351" t="s">
        <v>57</v>
      </c>
      <c r="E351" t="s">
        <v>58</v>
      </c>
      <c r="F351">
        <v>12452968</v>
      </c>
      <c r="G351" s="111">
        <v>45054</v>
      </c>
      <c r="H351" t="s">
        <v>4995</v>
      </c>
      <c r="I351" t="s">
        <v>255</v>
      </c>
      <c r="J351" t="s">
        <v>249</v>
      </c>
      <c r="K351" t="s">
        <v>250</v>
      </c>
      <c r="L351" t="s">
        <v>251</v>
      </c>
      <c r="M351" t="s">
        <v>3154</v>
      </c>
      <c r="N351" t="s">
        <v>3154</v>
      </c>
      <c r="O351" s="111">
        <v>45054</v>
      </c>
      <c r="P351" t="s">
        <v>252</v>
      </c>
      <c r="Q351" t="s">
        <v>257</v>
      </c>
      <c r="R351" s="111">
        <v>45055</v>
      </c>
      <c r="W351">
        <v>0</v>
      </c>
      <c r="X351">
        <v>0</v>
      </c>
      <c r="Y351">
        <v>0</v>
      </c>
      <c r="Z351">
        <f t="shared" si="5"/>
        <v>0</v>
      </c>
    </row>
    <row r="352" spans="1:26">
      <c r="A352" t="s">
        <v>3155</v>
      </c>
      <c r="B352" t="s">
        <v>4258</v>
      </c>
      <c r="C352" t="s">
        <v>3844</v>
      </c>
      <c r="D352" t="s">
        <v>1691</v>
      </c>
      <c r="E352" t="s">
        <v>1528</v>
      </c>
      <c r="F352">
        <v>12468551</v>
      </c>
      <c r="G352" s="111">
        <v>45056</v>
      </c>
      <c r="H352" t="s">
        <v>5146</v>
      </c>
      <c r="I352" t="s">
        <v>255</v>
      </c>
      <c r="J352" t="s">
        <v>249</v>
      </c>
      <c r="K352" t="s">
        <v>250</v>
      </c>
      <c r="L352" t="s">
        <v>251</v>
      </c>
      <c r="M352" t="s">
        <v>3154</v>
      </c>
      <c r="N352" t="s">
        <v>3154</v>
      </c>
      <c r="O352" s="111">
        <v>45056</v>
      </c>
      <c r="P352" t="s">
        <v>252</v>
      </c>
      <c r="Q352" t="s">
        <v>257</v>
      </c>
      <c r="R352" s="111">
        <v>45057</v>
      </c>
      <c r="W352">
        <v>0</v>
      </c>
      <c r="X352">
        <v>0</v>
      </c>
      <c r="Y352">
        <v>0</v>
      </c>
      <c r="Z352">
        <f t="shared" si="5"/>
        <v>0</v>
      </c>
    </row>
    <row r="353" spans="1:26">
      <c r="A353" t="s">
        <v>3155</v>
      </c>
      <c r="B353" t="s">
        <v>2220</v>
      </c>
      <c r="C353" t="s">
        <v>2221</v>
      </c>
      <c r="D353" t="s">
        <v>53</v>
      </c>
      <c r="E353" t="s">
        <v>54</v>
      </c>
      <c r="F353">
        <v>12494676</v>
      </c>
      <c r="G353" s="111">
        <v>45063</v>
      </c>
      <c r="H353" t="s">
        <v>5112</v>
      </c>
      <c r="I353" t="s">
        <v>255</v>
      </c>
      <c r="J353" t="s">
        <v>249</v>
      </c>
      <c r="K353" t="s">
        <v>250</v>
      </c>
      <c r="L353" t="s">
        <v>251</v>
      </c>
      <c r="M353" t="s">
        <v>3154</v>
      </c>
      <c r="N353" t="s">
        <v>3154</v>
      </c>
      <c r="O353" s="111">
        <v>45063</v>
      </c>
      <c r="P353" t="s">
        <v>252</v>
      </c>
      <c r="Q353" t="s">
        <v>257</v>
      </c>
      <c r="R353" s="111"/>
      <c r="W353">
        <v>0</v>
      </c>
      <c r="X353">
        <v>0</v>
      </c>
      <c r="Y353">
        <v>0</v>
      </c>
      <c r="Z353">
        <f t="shared" si="5"/>
        <v>0</v>
      </c>
    </row>
    <row r="354" spans="1:26">
      <c r="A354" t="s">
        <v>3155</v>
      </c>
      <c r="B354" t="s">
        <v>4245</v>
      </c>
      <c r="C354" t="s">
        <v>3293</v>
      </c>
      <c r="D354" t="s">
        <v>1691</v>
      </c>
      <c r="E354" t="s">
        <v>1528</v>
      </c>
      <c r="F354">
        <v>12511983</v>
      </c>
      <c r="G354" s="111">
        <v>45066</v>
      </c>
      <c r="H354" t="s">
        <v>5164</v>
      </c>
      <c r="I354" t="s">
        <v>255</v>
      </c>
      <c r="J354" t="s">
        <v>249</v>
      </c>
      <c r="K354" t="s">
        <v>250</v>
      </c>
      <c r="L354" t="s">
        <v>251</v>
      </c>
      <c r="M354" t="s">
        <v>3154</v>
      </c>
      <c r="N354" t="s">
        <v>3154</v>
      </c>
      <c r="O354" s="111">
        <v>45066</v>
      </c>
      <c r="P354" t="s">
        <v>252</v>
      </c>
      <c r="Q354" t="s">
        <v>257</v>
      </c>
      <c r="R354" s="111">
        <v>45069</v>
      </c>
      <c r="W354">
        <v>0</v>
      </c>
      <c r="X354">
        <v>0</v>
      </c>
      <c r="Y354">
        <v>0</v>
      </c>
      <c r="Z354">
        <f t="shared" si="5"/>
        <v>0</v>
      </c>
    </row>
    <row r="355" spans="1:26">
      <c r="A355" t="s">
        <v>3155</v>
      </c>
      <c r="B355">
        <v>70134029666</v>
      </c>
      <c r="C355" t="s">
        <v>3861</v>
      </c>
      <c r="D355" t="s">
        <v>45</v>
      </c>
      <c r="E355" t="s">
        <v>46</v>
      </c>
      <c r="F355">
        <v>12543444</v>
      </c>
      <c r="G355" s="111">
        <v>45076</v>
      </c>
      <c r="H355" t="s">
        <v>5190</v>
      </c>
      <c r="I355" t="s">
        <v>255</v>
      </c>
      <c r="J355" t="s">
        <v>249</v>
      </c>
      <c r="K355" t="s">
        <v>250</v>
      </c>
      <c r="L355" t="s">
        <v>251</v>
      </c>
      <c r="M355" t="s">
        <v>3154</v>
      </c>
      <c r="N355" t="s">
        <v>3154</v>
      </c>
      <c r="O355" s="111">
        <v>45076</v>
      </c>
      <c r="P355" t="s">
        <v>252</v>
      </c>
      <c r="Q355" t="s">
        <v>257</v>
      </c>
      <c r="R355" s="111">
        <v>45082</v>
      </c>
      <c r="W355">
        <v>0</v>
      </c>
      <c r="X355">
        <v>0</v>
      </c>
      <c r="Y355">
        <v>0</v>
      </c>
      <c r="Z355">
        <f t="shared" si="5"/>
        <v>0</v>
      </c>
    </row>
    <row r="356" spans="1:26">
      <c r="A356" t="s">
        <v>3155</v>
      </c>
      <c r="B356">
        <v>72914815115</v>
      </c>
      <c r="C356" t="s">
        <v>5011</v>
      </c>
      <c r="D356" t="s">
        <v>57</v>
      </c>
      <c r="E356" t="s">
        <v>58</v>
      </c>
      <c r="F356">
        <v>12592357</v>
      </c>
      <c r="G356" s="111">
        <v>45084</v>
      </c>
      <c r="H356" t="s">
        <v>5434</v>
      </c>
      <c r="I356" t="s">
        <v>255</v>
      </c>
      <c r="J356" t="s">
        <v>249</v>
      </c>
      <c r="K356" t="s">
        <v>250</v>
      </c>
      <c r="L356" t="s">
        <v>251</v>
      </c>
      <c r="M356" t="s">
        <v>3154</v>
      </c>
      <c r="N356" t="s">
        <v>3154</v>
      </c>
      <c r="O356" s="111">
        <v>45084</v>
      </c>
      <c r="P356" t="s">
        <v>252</v>
      </c>
      <c r="Q356" t="s">
        <v>257</v>
      </c>
      <c r="R356" s="111">
        <v>45086</v>
      </c>
      <c r="W356">
        <v>0</v>
      </c>
      <c r="X356">
        <v>0</v>
      </c>
      <c r="Y356">
        <v>0</v>
      </c>
      <c r="Z356">
        <f t="shared" si="5"/>
        <v>0</v>
      </c>
    </row>
    <row r="357" spans="1:26">
      <c r="A357" t="s">
        <v>3155</v>
      </c>
      <c r="B357">
        <v>10439312604</v>
      </c>
      <c r="C357" t="s">
        <v>2275</v>
      </c>
      <c r="D357" t="s">
        <v>57</v>
      </c>
      <c r="E357" t="s">
        <v>58</v>
      </c>
      <c r="F357">
        <v>12602187</v>
      </c>
      <c r="G357" s="111">
        <v>45089</v>
      </c>
      <c r="H357" t="s">
        <v>5435</v>
      </c>
      <c r="I357" t="s">
        <v>255</v>
      </c>
      <c r="J357" t="s">
        <v>249</v>
      </c>
      <c r="K357" t="s">
        <v>250</v>
      </c>
      <c r="L357" t="s">
        <v>251</v>
      </c>
      <c r="M357" t="s">
        <v>3154</v>
      </c>
      <c r="N357" t="s">
        <v>3154</v>
      </c>
      <c r="O357" s="111">
        <v>45089</v>
      </c>
      <c r="P357" t="s">
        <v>252</v>
      </c>
      <c r="Q357" t="s">
        <v>257</v>
      </c>
      <c r="R357" s="111">
        <v>45091</v>
      </c>
      <c r="W357">
        <v>0</v>
      </c>
      <c r="X357">
        <v>0</v>
      </c>
      <c r="Y357">
        <v>0</v>
      </c>
      <c r="Z357">
        <f t="shared" si="5"/>
        <v>0</v>
      </c>
    </row>
    <row r="358" spans="1:26">
      <c r="A358" t="s">
        <v>3155</v>
      </c>
      <c r="B358">
        <v>81615434100</v>
      </c>
      <c r="C358" t="s">
        <v>5380</v>
      </c>
      <c r="D358" t="s">
        <v>57</v>
      </c>
      <c r="E358" t="s">
        <v>58</v>
      </c>
      <c r="F358">
        <v>12616086</v>
      </c>
      <c r="G358" s="111">
        <v>45092</v>
      </c>
      <c r="H358" t="s">
        <v>5436</v>
      </c>
      <c r="I358" t="s">
        <v>255</v>
      </c>
      <c r="J358" t="s">
        <v>249</v>
      </c>
      <c r="K358" t="s">
        <v>250</v>
      </c>
      <c r="L358" t="s">
        <v>251</v>
      </c>
      <c r="M358" t="s">
        <v>3154</v>
      </c>
      <c r="N358" t="s">
        <v>3154</v>
      </c>
      <c r="O358" s="111">
        <v>45092</v>
      </c>
      <c r="P358" t="s">
        <v>252</v>
      </c>
      <c r="Q358" t="s">
        <v>257</v>
      </c>
      <c r="R358" s="111">
        <v>45093</v>
      </c>
      <c r="W358">
        <v>0</v>
      </c>
      <c r="X358">
        <v>0</v>
      </c>
      <c r="Y358">
        <v>0</v>
      </c>
      <c r="Z358">
        <f t="shared" si="5"/>
        <v>0</v>
      </c>
    </row>
    <row r="359" spans="1:26">
      <c r="A359" t="s">
        <v>3155</v>
      </c>
      <c r="B359">
        <v>10439312604</v>
      </c>
      <c r="C359" t="s">
        <v>2275</v>
      </c>
      <c r="D359" t="s">
        <v>57</v>
      </c>
      <c r="E359" t="s">
        <v>58</v>
      </c>
      <c r="F359">
        <v>12631905</v>
      </c>
      <c r="G359" s="111">
        <v>45097</v>
      </c>
      <c r="H359" t="s">
        <v>5437</v>
      </c>
      <c r="I359" t="s">
        <v>255</v>
      </c>
      <c r="J359" t="s">
        <v>249</v>
      </c>
      <c r="K359" t="s">
        <v>250</v>
      </c>
      <c r="L359" t="s">
        <v>251</v>
      </c>
      <c r="M359" t="s">
        <v>3154</v>
      </c>
      <c r="N359" t="s">
        <v>3154</v>
      </c>
      <c r="O359" s="111">
        <v>45097</v>
      </c>
      <c r="P359" t="s">
        <v>252</v>
      </c>
      <c r="Q359" t="s">
        <v>257</v>
      </c>
      <c r="R359" s="111">
        <v>45098</v>
      </c>
      <c r="W359">
        <v>0</v>
      </c>
      <c r="X359">
        <v>0</v>
      </c>
      <c r="Y359">
        <v>0</v>
      </c>
      <c r="Z359">
        <f t="shared" si="5"/>
        <v>0</v>
      </c>
    </row>
    <row r="360" spans="1:26">
      <c r="A360" t="s">
        <v>3155</v>
      </c>
      <c r="B360">
        <v>10439312604</v>
      </c>
      <c r="C360" t="s">
        <v>2275</v>
      </c>
      <c r="D360" t="s">
        <v>57</v>
      </c>
      <c r="E360" t="s">
        <v>58</v>
      </c>
      <c r="F360">
        <v>12610683</v>
      </c>
      <c r="G360" s="111">
        <v>45098</v>
      </c>
      <c r="H360" t="s">
        <v>5438</v>
      </c>
      <c r="I360" t="s">
        <v>255</v>
      </c>
      <c r="J360" t="s">
        <v>249</v>
      </c>
      <c r="K360" t="s">
        <v>250</v>
      </c>
      <c r="L360" t="s">
        <v>251</v>
      </c>
      <c r="M360" t="s">
        <v>3154</v>
      </c>
      <c r="N360" t="s">
        <v>3154</v>
      </c>
      <c r="O360" s="111">
        <v>45098</v>
      </c>
      <c r="P360" t="s">
        <v>252</v>
      </c>
      <c r="Q360" t="s">
        <v>257</v>
      </c>
      <c r="R360" s="111">
        <v>45099</v>
      </c>
      <c r="W360">
        <v>0</v>
      </c>
      <c r="X360">
        <v>0</v>
      </c>
      <c r="Y360">
        <v>0</v>
      </c>
      <c r="Z360">
        <f t="shared" si="5"/>
        <v>0</v>
      </c>
    </row>
    <row r="361" spans="1:26">
      <c r="A361" t="s">
        <v>3155</v>
      </c>
      <c r="B361">
        <v>71439012458</v>
      </c>
      <c r="C361" t="s">
        <v>4134</v>
      </c>
      <c r="D361" t="s">
        <v>1527</v>
      </c>
      <c r="E361" t="s">
        <v>1528</v>
      </c>
      <c r="F361">
        <v>12390317</v>
      </c>
      <c r="G361" s="111">
        <v>45036</v>
      </c>
      <c r="H361" t="s">
        <v>4633</v>
      </c>
      <c r="I361" t="s">
        <v>255</v>
      </c>
      <c r="J361" t="s">
        <v>249</v>
      </c>
      <c r="K361" t="s">
        <v>250</v>
      </c>
      <c r="L361" t="s">
        <v>251</v>
      </c>
      <c r="M361" t="s">
        <v>3154</v>
      </c>
      <c r="N361" t="s">
        <v>3154</v>
      </c>
      <c r="O361" s="111">
        <v>45041</v>
      </c>
      <c r="P361" t="s">
        <v>252</v>
      </c>
      <c r="Q361" t="s">
        <v>257</v>
      </c>
      <c r="R361" s="111">
        <v>45042</v>
      </c>
      <c r="W361">
        <v>0</v>
      </c>
      <c r="X361">
        <v>0</v>
      </c>
      <c r="Y361">
        <v>0</v>
      </c>
      <c r="Z361">
        <f t="shared" si="5"/>
        <v>0</v>
      </c>
    </row>
    <row r="362" spans="1:26">
      <c r="A362" t="s">
        <v>3155</v>
      </c>
      <c r="B362" t="s">
        <v>2211</v>
      </c>
      <c r="C362" t="s">
        <v>2212</v>
      </c>
      <c r="D362" t="s">
        <v>4538</v>
      </c>
      <c r="E362" t="s">
        <v>1528</v>
      </c>
      <c r="F362">
        <v>12374767</v>
      </c>
      <c r="G362" s="111">
        <v>45042</v>
      </c>
      <c r="H362" t="s">
        <v>4539</v>
      </c>
      <c r="I362" t="s">
        <v>255</v>
      </c>
      <c r="J362" t="s">
        <v>249</v>
      </c>
      <c r="K362" t="s">
        <v>250</v>
      </c>
      <c r="L362" t="s">
        <v>251</v>
      </c>
      <c r="M362" t="s">
        <v>3154</v>
      </c>
      <c r="N362" t="s">
        <v>3154</v>
      </c>
      <c r="O362" s="111">
        <v>45043</v>
      </c>
      <c r="P362" t="s">
        <v>252</v>
      </c>
      <c r="Q362" t="s">
        <v>257</v>
      </c>
      <c r="R362" s="111">
        <v>45052</v>
      </c>
      <c r="W362">
        <v>0</v>
      </c>
      <c r="X362">
        <v>0</v>
      </c>
      <c r="Y362">
        <v>0</v>
      </c>
      <c r="Z362">
        <f t="shared" si="5"/>
        <v>0</v>
      </c>
    </row>
    <row r="363" spans="1:26">
      <c r="A363" t="s">
        <v>3155</v>
      </c>
      <c r="B363" t="s">
        <v>2211</v>
      </c>
      <c r="C363" t="s">
        <v>2212</v>
      </c>
      <c r="D363" t="s">
        <v>1527</v>
      </c>
      <c r="E363" t="s">
        <v>1528</v>
      </c>
      <c r="F363">
        <v>12400724</v>
      </c>
      <c r="G363" s="111">
        <v>45041</v>
      </c>
      <c r="H363" t="s">
        <v>4636</v>
      </c>
      <c r="I363" t="s">
        <v>255</v>
      </c>
      <c r="J363" t="s">
        <v>249</v>
      </c>
      <c r="K363" t="s">
        <v>250</v>
      </c>
      <c r="L363" t="s">
        <v>251</v>
      </c>
      <c r="M363" t="s">
        <v>3154</v>
      </c>
      <c r="N363" t="s">
        <v>3154</v>
      </c>
      <c r="O363" s="111">
        <v>45041</v>
      </c>
      <c r="P363" t="s">
        <v>252</v>
      </c>
      <c r="Q363" t="s">
        <v>257</v>
      </c>
      <c r="R363" s="111">
        <v>45043</v>
      </c>
      <c r="W363">
        <v>0</v>
      </c>
      <c r="X363">
        <v>0</v>
      </c>
      <c r="Y363">
        <v>0</v>
      </c>
      <c r="Z363">
        <f t="shared" si="5"/>
        <v>0</v>
      </c>
    </row>
    <row r="364" spans="1:26">
      <c r="A364" t="s">
        <v>3155</v>
      </c>
      <c r="B364" t="s">
        <v>2202</v>
      </c>
      <c r="C364" t="s">
        <v>2203</v>
      </c>
      <c r="D364" t="s">
        <v>1691</v>
      </c>
      <c r="E364" t="s">
        <v>1528</v>
      </c>
      <c r="F364">
        <v>12424351</v>
      </c>
      <c r="G364" s="111">
        <v>45044</v>
      </c>
      <c r="H364" t="s">
        <v>4684</v>
      </c>
      <c r="I364" t="s">
        <v>255</v>
      </c>
      <c r="J364" t="s">
        <v>249</v>
      </c>
      <c r="K364" t="s">
        <v>250</v>
      </c>
      <c r="L364" t="s">
        <v>251</v>
      </c>
      <c r="M364" t="s">
        <v>3154</v>
      </c>
      <c r="N364" t="s">
        <v>3154</v>
      </c>
      <c r="O364" s="111">
        <v>45044</v>
      </c>
      <c r="P364" t="s">
        <v>252</v>
      </c>
      <c r="Q364" t="s">
        <v>257</v>
      </c>
      <c r="R364" s="111"/>
      <c r="W364">
        <v>0</v>
      </c>
      <c r="X364">
        <v>0</v>
      </c>
      <c r="Y364">
        <v>0</v>
      </c>
      <c r="Z364">
        <f t="shared" si="5"/>
        <v>0</v>
      </c>
    </row>
    <row r="365" spans="1:26">
      <c r="A365" t="s">
        <v>3155</v>
      </c>
      <c r="B365" t="s">
        <v>2220</v>
      </c>
      <c r="C365" t="s">
        <v>2221</v>
      </c>
      <c r="D365" t="s">
        <v>53</v>
      </c>
      <c r="E365" t="s">
        <v>54</v>
      </c>
      <c r="F365">
        <v>11756730</v>
      </c>
      <c r="G365" s="111">
        <v>45056</v>
      </c>
      <c r="H365" t="s">
        <v>5105</v>
      </c>
      <c r="I365" t="s">
        <v>255</v>
      </c>
      <c r="J365" t="s">
        <v>249</v>
      </c>
      <c r="K365" t="s">
        <v>250</v>
      </c>
      <c r="L365" t="s">
        <v>251</v>
      </c>
      <c r="M365" t="s">
        <v>3154</v>
      </c>
      <c r="N365" t="s">
        <v>3154</v>
      </c>
      <c r="O365" s="111">
        <v>45056</v>
      </c>
      <c r="P365" t="s">
        <v>252</v>
      </c>
      <c r="Q365" t="s">
        <v>257</v>
      </c>
      <c r="R365" s="111">
        <v>45058</v>
      </c>
      <c r="W365">
        <v>0</v>
      </c>
      <c r="X365">
        <v>0</v>
      </c>
      <c r="Y365">
        <v>0</v>
      </c>
      <c r="Z365">
        <f t="shared" si="5"/>
        <v>0</v>
      </c>
    </row>
    <row r="366" spans="1:26">
      <c r="A366" t="s">
        <v>3155</v>
      </c>
      <c r="B366">
        <v>61022616153</v>
      </c>
      <c r="C366" t="s">
        <v>2343</v>
      </c>
      <c r="D366" t="s">
        <v>57</v>
      </c>
      <c r="E366" t="s">
        <v>58</v>
      </c>
      <c r="F366">
        <v>12483973</v>
      </c>
      <c r="G366" s="111">
        <v>45061</v>
      </c>
      <c r="H366" t="s">
        <v>5013</v>
      </c>
      <c r="I366" t="s">
        <v>255</v>
      </c>
      <c r="J366" t="s">
        <v>249</v>
      </c>
      <c r="K366" t="s">
        <v>250</v>
      </c>
      <c r="L366" t="s">
        <v>251</v>
      </c>
      <c r="M366" t="s">
        <v>3154</v>
      </c>
      <c r="N366" t="s">
        <v>3154</v>
      </c>
      <c r="O366" s="111">
        <v>45061</v>
      </c>
      <c r="P366" t="s">
        <v>252</v>
      </c>
      <c r="Q366" t="s">
        <v>257</v>
      </c>
      <c r="R366" s="111"/>
      <c r="W366">
        <v>0</v>
      </c>
      <c r="X366">
        <v>0</v>
      </c>
      <c r="Y366">
        <v>0</v>
      </c>
      <c r="Z366">
        <f t="shared" si="5"/>
        <v>0</v>
      </c>
    </row>
    <row r="367" spans="1:26">
      <c r="A367" t="s">
        <v>3155</v>
      </c>
      <c r="B367" t="s">
        <v>2211</v>
      </c>
      <c r="C367" t="s">
        <v>2212</v>
      </c>
      <c r="D367" t="s">
        <v>1527</v>
      </c>
      <c r="E367" t="s">
        <v>1528</v>
      </c>
      <c r="F367">
        <v>11631292</v>
      </c>
      <c r="G367" s="111">
        <v>45068</v>
      </c>
      <c r="H367" t="s">
        <v>5081</v>
      </c>
      <c r="I367" t="s">
        <v>255</v>
      </c>
      <c r="J367" t="s">
        <v>249</v>
      </c>
      <c r="K367" t="s">
        <v>250</v>
      </c>
      <c r="L367" t="s">
        <v>251</v>
      </c>
      <c r="M367" t="s">
        <v>3154</v>
      </c>
      <c r="N367" t="s">
        <v>3154</v>
      </c>
      <c r="O367" s="111">
        <v>45068</v>
      </c>
      <c r="P367" t="s">
        <v>252</v>
      </c>
      <c r="Q367" t="s">
        <v>257</v>
      </c>
      <c r="R367" s="111">
        <v>45069</v>
      </c>
      <c r="W367">
        <v>0</v>
      </c>
      <c r="X367">
        <v>0</v>
      </c>
      <c r="Y367">
        <v>0</v>
      </c>
      <c r="Z367">
        <f t="shared" si="5"/>
        <v>0</v>
      </c>
    </row>
    <row r="368" spans="1:26">
      <c r="A368" t="s">
        <v>3155</v>
      </c>
      <c r="B368">
        <v>11664232630</v>
      </c>
      <c r="C368" t="s">
        <v>2288</v>
      </c>
      <c r="D368" t="s">
        <v>1053</v>
      </c>
      <c r="E368" t="s">
        <v>54</v>
      </c>
      <c r="F368">
        <v>12536878</v>
      </c>
      <c r="G368" s="111">
        <v>45072</v>
      </c>
      <c r="H368" t="s">
        <v>5227</v>
      </c>
      <c r="I368" t="s">
        <v>255</v>
      </c>
      <c r="J368" t="s">
        <v>249</v>
      </c>
      <c r="K368" t="s">
        <v>250</v>
      </c>
      <c r="L368" t="s">
        <v>251</v>
      </c>
      <c r="M368" t="s">
        <v>3154</v>
      </c>
      <c r="N368" t="s">
        <v>3154</v>
      </c>
      <c r="O368" s="111">
        <v>45072</v>
      </c>
      <c r="P368" t="s">
        <v>252</v>
      </c>
      <c r="Q368" t="s">
        <v>257</v>
      </c>
      <c r="R368" s="111"/>
      <c r="W368">
        <v>0</v>
      </c>
      <c r="X368">
        <v>0</v>
      </c>
      <c r="Y368">
        <v>0</v>
      </c>
      <c r="Z368">
        <f t="shared" si="5"/>
        <v>0</v>
      </c>
    </row>
    <row r="369" spans="1:26">
      <c r="A369" t="s">
        <v>3155</v>
      </c>
      <c r="B369">
        <v>1768766185</v>
      </c>
      <c r="C369" t="s">
        <v>2110</v>
      </c>
      <c r="D369" t="s">
        <v>53</v>
      </c>
      <c r="E369" t="s">
        <v>54</v>
      </c>
      <c r="F369">
        <v>12549331</v>
      </c>
      <c r="G369" s="111">
        <v>45076</v>
      </c>
      <c r="H369" t="s">
        <v>5133</v>
      </c>
      <c r="I369" t="s">
        <v>255</v>
      </c>
      <c r="J369" t="s">
        <v>249</v>
      </c>
      <c r="K369" t="s">
        <v>250</v>
      </c>
      <c r="L369" t="s">
        <v>251</v>
      </c>
      <c r="M369" t="s">
        <v>3154</v>
      </c>
      <c r="N369" t="s">
        <v>3154</v>
      </c>
      <c r="O369" s="111">
        <v>45076</v>
      </c>
      <c r="P369" t="s">
        <v>252</v>
      </c>
      <c r="Q369" t="s">
        <v>257</v>
      </c>
      <c r="R369" s="111">
        <v>45080</v>
      </c>
      <c r="W369">
        <v>0</v>
      </c>
      <c r="X369">
        <v>0</v>
      </c>
      <c r="Y369">
        <v>0</v>
      </c>
      <c r="Z369">
        <f t="shared" si="5"/>
        <v>0</v>
      </c>
    </row>
    <row r="370" spans="1:26">
      <c r="A370" t="s">
        <v>3155</v>
      </c>
      <c r="B370">
        <v>27184870204</v>
      </c>
      <c r="C370" t="s">
        <v>2337</v>
      </c>
      <c r="D370" t="s">
        <v>57</v>
      </c>
      <c r="E370" t="s">
        <v>58</v>
      </c>
      <c r="F370">
        <v>12576987</v>
      </c>
      <c r="G370" s="111">
        <v>45079</v>
      </c>
      <c r="H370" t="s">
        <v>5439</v>
      </c>
      <c r="I370" t="s">
        <v>255</v>
      </c>
      <c r="J370" t="s">
        <v>249</v>
      </c>
      <c r="K370" t="s">
        <v>250</v>
      </c>
      <c r="L370" t="s">
        <v>251</v>
      </c>
      <c r="M370" t="s">
        <v>3154</v>
      </c>
      <c r="N370" t="s">
        <v>3154</v>
      </c>
      <c r="O370" s="111">
        <v>45083</v>
      </c>
      <c r="P370" t="s">
        <v>252</v>
      </c>
      <c r="Q370" t="s">
        <v>257</v>
      </c>
      <c r="R370" s="111">
        <v>45091</v>
      </c>
      <c r="W370">
        <v>0</v>
      </c>
      <c r="X370">
        <v>0</v>
      </c>
      <c r="Y370">
        <v>0</v>
      </c>
      <c r="Z370">
        <f t="shared" si="5"/>
        <v>0</v>
      </c>
    </row>
    <row r="371" spans="1:26">
      <c r="A371" t="s">
        <v>3155</v>
      </c>
      <c r="B371" t="s">
        <v>4962</v>
      </c>
      <c r="C371" t="s">
        <v>4963</v>
      </c>
      <c r="D371" t="s">
        <v>53</v>
      </c>
      <c r="E371" t="s">
        <v>54</v>
      </c>
      <c r="F371">
        <v>12597887</v>
      </c>
      <c r="G371" s="111">
        <v>45089</v>
      </c>
      <c r="H371" t="s">
        <v>5440</v>
      </c>
      <c r="I371" t="s">
        <v>255</v>
      </c>
      <c r="J371" t="s">
        <v>249</v>
      </c>
      <c r="K371" t="s">
        <v>250</v>
      </c>
      <c r="L371" t="s">
        <v>251</v>
      </c>
      <c r="M371" t="s">
        <v>3154</v>
      </c>
      <c r="N371" t="s">
        <v>3154</v>
      </c>
      <c r="O371" s="111">
        <v>45090</v>
      </c>
      <c r="P371" t="s">
        <v>252</v>
      </c>
      <c r="Q371" t="s">
        <v>257</v>
      </c>
      <c r="R371" s="111">
        <v>45091</v>
      </c>
      <c r="W371">
        <v>0</v>
      </c>
      <c r="X371">
        <v>0</v>
      </c>
      <c r="Y371">
        <v>0</v>
      </c>
      <c r="Z371">
        <f t="shared" si="5"/>
        <v>0</v>
      </c>
    </row>
    <row r="372" spans="1:26">
      <c r="A372" t="s">
        <v>3155</v>
      </c>
      <c r="B372">
        <v>72914815115</v>
      </c>
      <c r="C372" t="s">
        <v>5011</v>
      </c>
      <c r="D372" t="s">
        <v>57</v>
      </c>
      <c r="E372" t="s">
        <v>58</v>
      </c>
      <c r="F372">
        <v>5299836</v>
      </c>
      <c r="G372" s="111">
        <v>45090</v>
      </c>
      <c r="H372" t="s">
        <v>5441</v>
      </c>
      <c r="I372" t="s">
        <v>255</v>
      </c>
      <c r="J372" t="s">
        <v>249</v>
      </c>
      <c r="K372" t="s">
        <v>250</v>
      </c>
      <c r="L372" t="s">
        <v>251</v>
      </c>
      <c r="M372" t="s">
        <v>3154</v>
      </c>
      <c r="N372" t="s">
        <v>3154</v>
      </c>
      <c r="O372" s="111">
        <v>45090</v>
      </c>
      <c r="P372" t="s">
        <v>252</v>
      </c>
      <c r="Q372" t="s">
        <v>257</v>
      </c>
      <c r="R372" s="111">
        <v>45091</v>
      </c>
      <c r="W372">
        <v>0</v>
      </c>
      <c r="X372">
        <v>0</v>
      </c>
      <c r="Y372">
        <v>0</v>
      </c>
      <c r="Z372">
        <f t="shared" si="5"/>
        <v>0</v>
      </c>
    </row>
    <row r="373" spans="1:26">
      <c r="A373" t="s">
        <v>3155</v>
      </c>
      <c r="B373" t="s">
        <v>5442</v>
      </c>
      <c r="C373" t="s">
        <v>5443</v>
      </c>
      <c r="D373" t="s">
        <v>344</v>
      </c>
      <c r="E373" t="s">
        <v>54</v>
      </c>
      <c r="F373">
        <v>12152576</v>
      </c>
      <c r="G373" s="111">
        <v>45097</v>
      </c>
      <c r="H373" t="s">
        <v>5444</v>
      </c>
      <c r="I373" t="s">
        <v>255</v>
      </c>
      <c r="J373" t="s">
        <v>249</v>
      </c>
      <c r="K373" t="s">
        <v>250</v>
      </c>
      <c r="L373" t="s">
        <v>251</v>
      </c>
      <c r="M373" t="s">
        <v>3154</v>
      </c>
      <c r="N373" t="s">
        <v>3154</v>
      </c>
      <c r="O373" s="111">
        <v>45097</v>
      </c>
      <c r="P373" t="s">
        <v>252</v>
      </c>
      <c r="Q373" t="s">
        <v>257</v>
      </c>
      <c r="R373" s="111">
        <v>45099</v>
      </c>
      <c r="W373">
        <v>0</v>
      </c>
      <c r="X373">
        <v>0</v>
      </c>
      <c r="Y373">
        <v>0</v>
      </c>
      <c r="Z373">
        <f t="shared" si="5"/>
        <v>0</v>
      </c>
    </row>
    <row r="374" spans="1:26">
      <c r="A374" t="s">
        <v>3155</v>
      </c>
      <c r="B374" t="s">
        <v>4245</v>
      </c>
      <c r="C374" t="s">
        <v>3293</v>
      </c>
      <c r="D374" t="s">
        <v>1691</v>
      </c>
      <c r="E374" t="s">
        <v>1528</v>
      </c>
      <c r="F374">
        <v>12644893</v>
      </c>
      <c r="G374" s="111">
        <v>45099</v>
      </c>
      <c r="H374" t="s">
        <v>5445</v>
      </c>
      <c r="I374" t="s">
        <v>255</v>
      </c>
      <c r="J374" t="s">
        <v>249</v>
      </c>
      <c r="K374" t="s">
        <v>250</v>
      </c>
      <c r="L374" t="s">
        <v>251</v>
      </c>
      <c r="M374" t="s">
        <v>3154</v>
      </c>
      <c r="N374" t="s">
        <v>3154</v>
      </c>
      <c r="O374" s="111">
        <v>45099</v>
      </c>
      <c r="P374" t="s">
        <v>252</v>
      </c>
      <c r="Q374" t="s">
        <v>257</v>
      </c>
      <c r="R374" s="111">
        <v>45100</v>
      </c>
      <c r="W374">
        <v>0</v>
      </c>
      <c r="X374">
        <v>0</v>
      </c>
      <c r="Y374">
        <v>0</v>
      </c>
      <c r="Z374">
        <f t="shared" si="5"/>
        <v>0</v>
      </c>
    </row>
    <row r="375" spans="1:26">
      <c r="A375" t="s">
        <v>3155</v>
      </c>
      <c r="B375">
        <v>10768146461</v>
      </c>
      <c r="C375" t="s">
        <v>2322</v>
      </c>
      <c r="D375" t="s">
        <v>1527</v>
      </c>
      <c r="E375" t="s">
        <v>1528</v>
      </c>
      <c r="F375">
        <v>10910390</v>
      </c>
      <c r="G375" s="111">
        <v>45021</v>
      </c>
      <c r="H375" t="s">
        <v>4626</v>
      </c>
      <c r="I375" t="s">
        <v>260</v>
      </c>
      <c r="J375" t="s">
        <v>249</v>
      </c>
      <c r="K375" t="s">
        <v>250</v>
      </c>
      <c r="L375" t="s">
        <v>251</v>
      </c>
      <c r="M375" t="s">
        <v>3154</v>
      </c>
      <c r="N375" t="s">
        <v>3154</v>
      </c>
      <c r="O375" s="111">
        <v>45021</v>
      </c>
      <c r="P375" t="s">
        <v>252</v>
      </c>
      <c r="Q375" t="s">
        <v>282</v>
      </c>
      <c r="R375" s="111"/>
      <c r="W375">
        <v>0</v>
      </c>
      <c r="X375">
        <v>0</v>
      </c>
      <c r="Y375">
        <v>0</v>
      </c>
      <c r="Z375">
        <f t="shared" si="5"/>
        <v>0</v>
      </c>
    </row>
    <row r="376" spans="1:26">
      <c r="A376" t="s">
        <v>3155</v>
      </c>
      <c r="B376">
        <v>4312367124</v>
      </c>
      <c r="C376" t="s">
        <v>2359</v>
      </c>
      <c r="D376" t="s">
        <v>57</v>
      </c>
      <c r="E376" t="s">
        <v>58</v>
      </c>
      <c r="F376">
        <v>12390446</v>
      </c>
      <c r="G376" s="111">
        <v>45041</v>
      </c>
      <c r="H376" t="s">
        <v>4607</v>
      </c>
      <c r="I376" t="s">
        <v>260</v>
      </c>
      <c r="J376" t="s">
        <v>249</v>
      </c>
      <c r="K376" t="s">
        <v>250</v>
      </c>
      <c r="L376" t="s">
        <v>251</v>
      </c>
      <c r="M376" t="s">
        <v>3154</v>
      </c>
      <c r="N376" t="s">
        <v>3154</v>
      </c>
      <c r="O376" s="111">
        <v>45041</v>
      </c>
      <c r="P376" t="s">
        <v>252</v>
      </c>
      <c r="Q376" t="s">
        <v>257</v>
      </c>
      <c r="R376" s="111"/>
      <c r="W376">
        <v>0</v>
      </c>
      <c r="X376">
        <v>0</v>
      </c>
      <c r="Y376">
        <v>0</v>
      </c>
      <c r="Z376">
        <f t="shared" si="5"/>
        <v>0</v>
      </c>
    </row>
    <row r="377" spans="1:26">
      <c r="A377" t="s">
        <v>3155</v>
      </c>
      <c r="B377">
        <v>61022616153</v>
      </c>
      <c r="C377" t="s">
        <v>2343</v>
      </c>
      <c r="D377" t="s">
        <v>57</v>
      </c>
      <c r="E377" t="s">
        <v>58</v>
      </c>
      <c r="F377">
        <v>12423757</v>
      </c>
      <c r="G377" s="111">
        <v>45044</v>
      </c>
      <c r="H377" t="s">
        <v>4617</v>
      </c>
      <c r="I377" t="s">
        <v>248</v>
      </c>
      <c r="J377" t="s">
        <v>249</v>
      </c>
      <c r="K377" t="s">
        <v>250</v>
      </c>
      <c r="L377" t="s">
        <v>251</v>
      </c>
      <c r="M377" t="s">
        <v>3154</v>
      </c>
      <c r="N377" t="s">
        <v>3154</v>
      </c>
      <c r="O377" s="111">
        <v>45044</v>
      </c>
      <c r="P377" t="s">
        <v>252</v>
      </c>
      <c r="Q377" t="s">
        <v>257</v>
      </c>
      <c r="R377" s="111"/>
      <c r="W377">
        <v>0</v>
      </c>
      <c r="X377">
        <v>0</v>
      </c>
      <c r="Y377">
        <v>0</v>
      </c>
      <c r="Z377">
        <f t="shared" si="5"/>
        <v>0</v>
      </c>
    </row>
    <row r="378" spans="1:26">
      <c r="A378" t="s">
        <v>3155</v>
      </c>
      <c r="B378">
        <v>9900269497</v>
      </c>
      <c r="C378" t="s">
        <v>2325</v>
      </c>
      <c r="D378" t="s">
        <v>1527</v>
      </c>
      <c r="E378" t="s">
        <v>1528</v>
      </c>
      <c r="F378">
        <v>12446522</v>
      </c>
      <c r="G378" s="111">
        <v>45105</v>
      </c>
      <c r="H378" t="s">
        <v>5446</v>
      </c>
      <c r="I378" t="s">
        <v>248</v>
      </c>
      <c r="J378" t="s">
        <v>249</v>
      </c>
      <c r="K378" t="s">
        <v>250</v>
      </c>
      <c r="L378" t="s">
        <v>251</v>
      </c>
      <c r="M378" t="s">
        <v>3154</v>
      </c>
      <c r="N378" t="s">
        <v>3154</v>
      </c>
      <c r="O378" s="111">
        <v>45105</v>
      </c>
      <c r="P378" t="s">
        <v>252</v>
      </c>
      <c r="Q378" t="s">
        <v>257</v>
      </c>
      <c r="R378" s="111"/>
      <c r="W378">
        <v>0</v>
      </c>
      <c r="X378">
        <v>0</v>
      </c>
      <c r="Y378">
        <v>0</v>
      </c>
      <c r="Z378">
        <f t="shared" si="5"/>
        <v>0</v>
      </c>
    </row>
    <row r="379" spans="1:26">
      <c r="A379" t="s">
        <v>3155</v>
      </c>
      <c r="B379">
        <v>4312367124</v>
      </c>
      <c r="C379" t="s">
        <v>2359</v>
      </c>
      <c r="D379" t="s">
        <v>57</v>
      </c>
      <c r="E379" t="s">
        <v>58</v>
      </c>
      <c r="F379">
        <v>12550610</v>
      </c>
      <c r="G379" s="111">
        <v>45076</v>
      </c>
      <c r="H379" t="s">
        <v>5052</v>
      </c>
      <c r="I379" t="s">
        <v>260</v>
      </c>
      <c r="J379" t="s">
        <v>249</v>
      </c>
      <c r="K379" t="s">
        <v>250</v>
      </c>
      <c r="L379" t="s">
        <v>251</v>
      </c>
      <c r="M379" t="s">
        <v>3154</v>
      </c>
      <c r="N379" t="s">
        <v>3154</v>
      </c>
      <c r="O379" s="111">
        <v>45076</v>
      </c>
      <c r="P379" t="s">
        <v>252</v>
      </c>
      <c r="Q379" t="s">
        <v>257</v>
      </c>
      <c r="R379" s="111">
        <v>45086</v>
      </c>
      <c r="W379">
        <v>0</v>
      </c>
      <c r="X379">
        <v>0</v>
      </c>
      <c r="Y379">
        <v>0</v>
      </c>
      <c r="Z379">
        <f t="shared" si="5"/>
        <v>0</v>
      </c>
    </row>
    <row r="380" spans="1:26">
      <c r="A380" t="s">
        <v>3155</v>
      </c>
      <c r="B380">
        <v>1768766185</v>
      </c>
      <c r="C380" t="s">
        <v>2110</v>
      </c>
      <c r="D380" t="s">
        <v>5447</v>
      </c>
      <c r="E380" t="s">
        <v>54</v>
      </c>
      <c r="F380">
        <v>12620716</v>
      </c>
      <c r="G380" s="111">
        <v>45093</v>
      </c>
      <c r="H380" t="s">
        <v>5448</v>
      </c>
      <c r="I380" t="s">
        <v>271</v>
      </c>
      <c r="J380" t="s">
        <v>249</v>
      </c>
      <c r="K380" t="s">
        <v>250</v>
      </c>
      <c r="L380" t="s">
        <v>251</v>
      </c>
      <c r="M380" t="s">
        <v>3154</v>
      </c>
      <c r="N380" t="s">
        <v>3154</v>
      </c>
      <c r="O380" s="111">
        <v>45093</v>
      </c>
      <c r="P380" t="s">
        <v>252</v>
      </c>
      <c r="Q380" t="s">
        <v>257</v>
      </c>
      <c r="R380" s="111"/>
      <c r="W380">
        <v>0</v>
      </c>
      <c r="X380">
        <v>0</v>
      </c>
      <c r="Y380">
        <v>0</v>
      </c>
      <c r="Z380">
        <f t="shared" si="5"/>
        <v>0</v>
      </c>
    </row>
    <row r="381" spans="1:26">
      <c r="A381" t="s">
        <v>3155</v>
      </c>
      <c r="B381" t="s">
        <v>4242</v>
      </c>
      <c r="C381" t="s">
        <v>3617</v>
      </c>
      <c r="D381" t="s">
        <v>57</v>
      </c>
      <c r="E381" t="s">
        <v>58</v>
      </c>
      <c r="F381">
        <v>12639045</v>
      </c>
      <c r="G381" s="111">
        <v>45099</v>
      </c>
      <c r="H381" t="s">
        <v>5449</v>
      </c>
      <c r="I381" t="s">
        <v>271</v>
      </c>
      <c r="J381" t="s">
        <v>249</v>
      </c>
      <c r="K381" t="s">
        <v>250</v>
      </c>
      <c r="L381" t="s">
        <v>251</v>
      </c>
      <c r="M381" t="s">
        <v>3154</v>
      </c>
      <c r="N381" t="s">
        <v>3154</v>
      </c>
      <c r="O381" s="111">
        <v>45099</v>
      </c>
      <c r="P381" t="s">
        <v>252</v>
      </c>
      <c r="Q381" t="s">
        <v>257</v>
      </c>
      <c r="R381" s="111">
        <v>45103</v>
      </c>
      <c r="W381">
        <v>0</v>
      </c>
      <c r="X381">
        <v>0</v>
      </c>
      <c r="Y381">
        <v>0</v>
      </c>
      <c r="Z381">
        <f t="shared" si="5"/>
        <v>0</v>
      </c>
    </row>
    <row r="382" spans="1:26">
      <c r="A382" t="s">
        <v>3155</v>
      </c>
      <c r="B382">
        <v>10439312604</v>
      </c>
      <c r="C382" t="s">
        <v>2275</v>
      </c>
      <c r="D382" t="s">
        <v>57</v>
      </c>
      <c r="E382" t="s">
        <v>58</v>
      </c>
      <c r="F382">
        <v>12644695</v>
      </c>
      <c r="G382" s="111">
        <v>45099</v>
      </c>
      <c r="H382" t="s">
        <v>5450</v>
      </c>
      <c r="I382" t="s">
        <v>271</v>
      </c>
      <c r="J382" t="s">
        <v>249</v>
      </c>
      <c r="K382" t="s">
        <v>250</v>
      </c>
      <c r="L382" t="s">
        <v>251</v>
      </c>
      <c r="M382" t="s">
        <v>3154</v>
      </c>
      <c r="N382" t="s">
        <v>3154</v>
      </c>
      <c r="O382" s="111">
        <v>45099</v>
      </c>
      <c r="P382" t="s">
        <v>252</v>
      </c>
      <c r="Q382" t="s">
        <v>257</v>
      </c>
      <c r="R382" s="111">
        <v>45101</v>
      </c>
      <c r="W382">
        <v>0</v>
      </c>
      <c r="X382">
        <v>0</v>
      </c>
      <c r="Y382">
        <v>0</v>
      </c>
      <c r="Z382">
        <f t="shared" si="5"/>
        <v>0</v>
      </c>
    </row>
    <row r="383" spans="1:26">
      <c r="A383" t="s">
        <v>3155</v>
      </c>
      <c r="B383" t="s">
        <v>2211</v>
      </c>
      <c r="C383" t="s">
        <v>2212</v>
      </c>
      <c r="D383" t="s">
        <v>1527</v>
      </c>
      <c r="E383" t="s">
        <v>1528</v>
      </c>
      <c r="F383">
        <v>12650206</v>
      </c>
      <c r="G383" s="111">
        <v>45100</v>
      </c>
      <c r="H383" t="s">
        <v>5451</v>
      </c>
      <c r="I383" t="s">
        <v>271</v>
      </c>
      <c r="J383" t="s">
        <v>249</v>
      </c>
      <c r="K383" t="s">
        <v>250</v>
      </c>
      <c r="L383" t="s">
        <v>251</v>
      </c>
      <c r="M383" t="s">
        <v>3154</v>
      </c>
      <c r="N383" t="s">
        <v>3154</v>
      </c>
      <c r="O383" s="111">
        <v>45100</v>
      </c>
      <c r="P383" t="s">
        <v>252</v>
      </c>
      <c r="Q383" t="s">
        <v>257</v>
      </c>
      <c r="R383" s="111">
        <v>45103</v>
      </c>
      <c r="W383">
        <v>0</v>
      </c>
      <c r="X383">
        <v>0</v>
      </c>
      <c r="Y383">
        <v>0</v>
      </c>
      <c r="Z383">
        <f t="shared" si="5"/>
        <v>0</v>
      </c>
    </row>
    <row r="384" spans="1:26">
      <c r="A384" t="s">
        <v>3155</v>
      </c>
      <c r="B384" t="s">
        <v>5114</v>
      </c>
      <c r="C384" t="s">
        <v>5115</v>
      </c>
      <c r="D384" t="s">
        <v>264</v>
      </c>
      <c r="E384" t="s">
        <v>54</v>
      </c>
      <c r="F384">
        <v>12531910</v>
      </c>
      <c r="G384" s="111">
        <v>45103</v>
      </c>
      <c r="H384" t="s">
        <v>5452</v>
      </c>
      <c r="I384" t="s">
        <v>271</v>
      </c>
      <c r="J384" t="s">
        <v>249</v>
      </c>
      <c r="K384" t="s">
        <v>250</v>
      </c>
      <c r="L384" t="s">
        <v>251</v>
      </c>
      <c r="M384" t="s">
        <v>3154</v>
      </c>
      <c r="N384" t="s">
        <v>3154</v>
      </c>
      <c r="O384" s="111">
        <v>45103</v>
      </c>
      <c r="P384" t="s">
        <v>252</v>
      </c>
      <c r="Q384" t="s">
        <v>257</v>
      </c>
      <c r="R384" s="111">
        <v>45104</v>
      </c>
      <c r="W384">
        <v>0</v>
      </c>
      <c r="X384">
        <v>0</v>
      </c>
      <c r="Y384">
        <v>0</v>
      </c>
      <c r="Z384">
        <f t="shared" si="5"/>
        <v>0</v>
      </c>
    </row>
    <row r="385" spans="1:26">
      <c r="A385" t="s">
        <v>3155</v>
      </c>
      <c r="B385">
        <v>81615434100</v>
      </c>
      <c r="C385" t="s">
        <v>5380</v>
      </c>
      <c r="D385" t="s">
        <v>57</v>
      </c>
      <c r="E385" t="s">
        <v>58</v>
      </c>
      <c r="F385">
        <v>12656433</v>
      </c>
      <c r="G385" s="111">
        <v>45103</v>
      </c>
      <c r="H385" t="s">
        <v>5453</v>
      </c>
      <c r="I385" t="s">
        <v>271</v>
      </c>
      <c r="J385" t="s">
        <v>249</v>
      </c>
      <c r="K385" t="s">
        <v>250</v>
      </c>
      <c r="L385" t="s">
        <v>251</v>
      </c>
      <c r="M385" t="s">
        <v>3154</v>
      </c>
      <c r="N385" t="s">
        <v>3154</v>
      </c>
      <c r="O385" s="111">
        <v>45103</v>
      </c>
      <c r="P385" t="s">
        <v>252</v>
      </c>
      <c r="Q385" t="s">
        <v>257</v>
      </c>
      <c r="R385" s="111">
        <v>45105</v>
      </c>
      <c r="W385">
        <v>0</v>
      </c>
      <c r="X385">
        <v>0</v>
      </c>
      <c r="Y385">
        <v>0</v>
      </c>
      <c r="Z385">
        <f t="shared" si="5"/>
        <v>0</v>
      </c>
    </row>
    <row r="386" spans="1:26">
      <c r="A386" t="s">
        <v>3155</v>
      </c>
      <c r="B386">
        <v>13712635745</v>
      </c>
      <c r="C386" t="s">
        <v>5339</v>
      </c>
      <c r="D386" t="s">
        <v>1691</v>
      </c>
      <c r="E386" t="s">
        <v>1528</v>
      </c>
      <c r="F386">
        <v>12612130</v>
      </c>
      <c r="G386" s="111">
        <v>45104</v>
      </c>
      <c r="H386" t="s">
        <v>5454</v>
      </c>
      <c r="I386" t="s">
        <v>271</v>
      </c>
      <c r="J386" t="s">
        <v>249</v>
      </c>
      <c r="K386" t="s">
        <v>250</v>
      </c>
      <c r="L386" t="s">
        <v>251</v>
      </c>
      <c r="M386" t="s">
        <v>3154</v>
      </c>
      <c r="N386" t="s">
        <v>3154</v>
      </c>
      <c r="O386" s="111">
        <v>45104</v>
      </c>
      <c r="P386" t="s">
        <v>252</v>
      </c>
      <c r="Q386" t="s">
        <v>257</v>
      </c>
      <c r="R386" s="111">
        <v>45104</v>
      </c>
      <c r="W386">
        <v>0</v>
      </c>
      <c r="X386">
        <v>0</v>
      </c>
      <c r="Y386">
        <v>0</v>
      </c>
      <c r="Z386">
        <f t="shared" si="5"/>
        <v>0</v>
      </c>
    </row>
    <row r="387" spans="1:26">
      <c r="A387" t="s">
        <v>3155</v>
      </c>
      <c r="B387">
        <v>69008264153</v>
      </c>
      <c r="C387" t="s">
        <v>5008</v>
      </c>
      <c r="D387" t="s">
        <v>57</v>
      </c>
      <c r="E387" t="s">
        <v>58</v>
      </c>
      <c r="F387">
        <v>12650325</v>
      </c>
      <c r="G387" s="111">
        <v>45100</v>
      </c>
      <c r="H387" t="s">
        <v>5455</v>
      </c>
      <c r="I387" t="s">
        <v>271</v>
      </c>
      <c r="J387" t="s">
        <v>249</v>
      </c>
      <c r="K387" t="s">
        <v>250</v>
      </c>
      <c r="L387" t="s">
        <v>251</v>
      </c>
      <c r="M387" t="s">
        <v>3154</v>
      </c>
      <c r="N387" t="s">
        <v>3154</v>
      </c>
      <c r="O387" s="111">
        <v>45104</v>
      </c>
      <c r="P387" t="s">
        <v>252</v>
      </c>
      <c r="Q387" t="s">
        <v>257</v>
      </c>
      <c r="R387" s="111">
        <v>45106</v>
      </c>
      <c r="W387">
        <v>0</v>
      </c>
      <c r="X387">
        <v>0</v>
      </c>
      <c r="Y387">
        <v>0</v>
      </c>
      <c r="Z387">
        <f t="shared" ref="Z387:Z450" si="6">SUM(W387:Y387)</f>
        <v>0</v>
      </c>
    </row>
    <row r="388" spans="1:26">
      <c r="A388" t="s">
        <v>3155</v>
      </c>
      <c r="B388" t="s">
        <v>4245</v>
      </c>
      <c r="C388" t="s">
        <v>3293</v>
      </c>
      <c r="D388" t="s">
        <v>3914</v>
      </c>
      <c r="E388" t="s">
        <v>1528</v>
      </c>
      <c r="F388">
        <v>12663459</v>
      </c>
      <c r="G388" s="111">
        <v>45104</v>
      </c>
      <c r="H388" t="s">
        <v>5456</v>
      </c>
      <c r="I388" t="s">
        <v>248</v>
      </c>
      <c r="J388" t="s">
        <v>249</v>
      </c>
      <c r="K388" t="s">
        <v>250</v>
      </c>
      <c r="L388" t="s">
        <v>251</v>
      </c>
      <c r="M388" t="s">
        <v>3154</v>
      </c>
      <c r="N388" t="s">
        <v>3154</v>
      </c>
      <c r="O388" s="111">
        <v>45104</v>
      </c>
      <c r="P388" t="s">
        <v>252</v>
      </c>
      <c r="Q388" t="s">
        <v>257</v>
      </c>
      <c r="R388" s="111">
        <v>45105</v>
      </c>
      <c r="W388">
        <v>0</v>
      </c>
      <c r="X388">
        <v>0</v>
      </c>
      <c r="Y388">
        <v>0</v>
      </c>
      <c r="Z388">
        <f t="shared" si="6"/>
        <v>0</v>
      </c>
    </row>
    <row r="389" spans="1:26">
      <c r="A389" t="s">
        <v>3155</v>
      </c>
      <c r="B389">
        <v>72914815115</v>
      </c>
      <c r="C389" t="s">
        <v>5011</v>
      </c>
      <c r="D389" t="s">
        <v>57</v>
      </c>
      <c r="E389" t="s">
        <v>58</v>
      </c>
      <c r="F389">
        <v>11958722</v>
      </c>
      <c r="G389" s="111">
        <v>45103</v>
      </c>
      <c r="H389" t="s">
        <v>5457</v>
      </c>
      <c r="I389" t="s">
        <v>271</v>
      </c>
      <c r="J389" t="s">
        <v>249</v>
      </c>
      <c r="K389" t="s">
        <v>250</v>
      </c>
      <c r="L389" t="s">
        <v>251</v>
      </c>
      <c r="M389" t="s">
        <v>3154</v>
      </c>
      <c r="N389" t="s">
        <v>3154</v>
      </c>
      <c r="O389" s="111">
        <v>45103</v>
      </c>
      <c r="P389" t="s">
        <v>252</v>
      </c>
      <c r="Q389" t="s">
        <v>257</v>
      </c>
      <c r="R389" s="111">
        <v>45105</v>
      </c>
      <c r="W389">
        <v>0</v>
      </c>
      <c r="X389">
        <v>0</v>
      </c>
      <c r="Y389">
        <v>0</v>
      </c>
      <c r="Z389">
        <f t="shared" si="6"/>
        <v>0</v>
      </c>
    </row>
    <row r="390" spans="1:26">
      <c r="A390" t="s">
        <v>3155</v>
      </c>
      <c r="B390" t="s">
        <v>5332</v>
      </c>
      <c r="C390" t="s">
        <v>5333</v>
      </c>
      <c r="D390" t="s">
        <v>1691</v>
      </c>
      <c r="E390" t="s">
        <v>1528</v>
      </c>
      <c r="F390">
        <v>12670018</v>
      </c>
      <c r="G390" s="111">
        <v>45105</v>
      </c>
      <c r="H390" t="s">
        <v>5458</v>
      </c>
      <c r="I390" t="s">
        <v>271</v>
      </c>
      <c r="J390" t="s">
        <v>249</v>
      </c>
      <c r="K390" t="s">
        <v>250</v>
      </c>
      <c r="L390" t="s">
        <v>251</v>
      </c>
      <c r="M390" t="s">
        <v>3154</v>
      </c>
      <c r="N390" t="s">
        <v>3154</v>
      </c>
      <c r="O390" s="111">
        <v>45105</v>
      </c>
      <c r="P390" t="s">
        <v>252</v>
      </c>
      <c r="Q390" t="s">
        <v>257</v>
      </c>
      <c r="R390" s="111">
        <v>45106</v>
      </c>
      <c r="W390">
        <v>0</v>
      </c>
      <c r="X390">
        <v>0</v>
      </c>
      <c r="Y390">
        <v>0</v>
      </c>
      <c r="Z390">
        <f t="shared" si="6"/>
        <v>0</v>
      </c>
    </row>
    <row r="391" spans="1:26">
      <c r="A391" t="s">
        <v>3155</v>
      </c>
      <c r="B391" t="s">
        <v>2211</v>
      </c>
      <c r="C391" t="s">
        <v>2212</v>
      </c>
      <c r="D391" t="s">
        <v>1527</v>
      </c>
      <c r="E391" t="s">
        <v>1528</v>
      </c>
      <c r="F391">
        <v>11609115</v>
      </c>
      <c r="G391" s="111">
        <v>45033</v>
      </c>
      <c r="H391" t="s">
        <v>4631</v>
      </c>
      <c r="I391" t="s">
        <v>248</v>
      </c>
      <c r="J391" t="s">
        <v>249</v>
      </c>
      <c r="K391" t="s">
        <v>250</v>
      </c>
      <c r="L391" t="s">
        <v>251</v>
      </c>
      <c r="M391" t="s">
        <v>3154</v>
      </c>
      <c r="N391" t="s">
        <v>3154</v>
      </c>
      <c r="O391" s="111">
        <v>45033</v>
      </c>
      <c r="P391" t="s">
        <v>252</v>
      </c>
      <c r="Q391" t="s">
        <v>253</v>
      </c>
      <c r="R391" s="111">
        <v>45034</v>
      </c>
      <c r="W391">
        <v>2366.6</v>
      </c>
      <c r="X391">
        <v>5374.7</v>
      </c>
      <c r="Y391">
        <v>7766.3</v>
      </c>
      <c r="Z391">
        <f t="shared" si="6"/>
        <v>15507.599999999999</v>
      </c>
    </row>
    <row r="392" spans="1:26">
      <c r="A392" t="s">
        <v>3155</v>
      </c>
      <c r="B392">
        <v>4312367124</v>
      </c>
      <c r="C392" t="s">
        <v>2359</v>
      </c>
      <c r="D392" t="s">
        <v>57</v>
      </c>
      <c r="E392" t="s">
        <v>58</v>
      </c>
      <c r="F392">
        <v>12368646</v>
      </c>
      <c r="G392" s="111">
        <v>45030</v>
      </c>
      <c r="H392" t="s">
        <v>4587</v>
      </c>
      <c r="I392" t="s">
        <v>256</v>
      </c>
      <c r="J392" t="s">
        <v>249</v>
      </c>
      <c r="K392" t="s">
        <v>250</v>
      </c>
      <c r="L392" t="s">
        <v>251</v>
      </c>
      <c r="M392" t="s">
        <v>3154</v>
      </c>
      <c r="N392" t="s">
        <v>3154</v>
      </c>
      <c r="O392" s="111">
        <v>45030</v>
      </c>
      <c r="P392" t="s">
        <v>252</v>
      </c>
      <c r="Q392" t="s">
        <v>253</v>
      </c>
      <c r="R392" s="111">
        <v>45034</v>
      </c>
      <c r="W392">
        <v>7937.75</v>
      </c>
      <c r="X392">
        <v>14709.83</v>
      </c>
      <c r="Y392">
        <v>12295.45</v>
      </c>
      <c r="Z392">
        <f t="shared" si="6"/>
        <v>34943.03</v>
      </c>
    </row>
    <row r="393" spans="1:26">
      <c r="A393" t="s">
        <v>3155</v>
      </c>
      <c r="B393">
        <v>9900269497</v>
      </c>
      <c r="C393" t="s">
        <v>2325</v>
      </c>
      <c r="D393" t="s">
        <v>4621</v>
      </c>
      <c r="E393" t="s">
        <v>1528</v>
      </c>
      <c r="F393">
        <v>12377833</v>
      </c>
      <c r="G393" s="111">
        <v>45034</v>
      </c>
      <c r="H393" t="s">
        <v>4622</v>
      </c>
      <c r="I393" t="s">
        <v>256</v>
      </c>
      <c r="J393" t="s">
        <v>249</v>
      </c>
      <c r="K393" t="s">
        <v>250</v>
      </c>
      <c r="L393" t="s">
        <v>251</v>
      </c>
      <c r="M393" t="s">
        <v>3154</v>
      </c>
      <c r="N393" t="s">
        <v>3154</v>
      </c>
      <c r="O393" s="111">
        <v>45034</v>
      </c>
      <c r="P393" t="s">
        <v>252</v>
      </c>
      <c r="Q393" t="s">
        <v>253</v>
      </c>
      <c r="R393" s="111">
        <v>45035</v>
      </c>
      <c r="W393">
        <v>1</v>
      </c>
      <c r="X393">
        <v>81</v>
      </c>
      <c r="Y393">
        <v>4125</v>
      </c>
      <c r="Z393">
        <f t="shared" si="6"/>
        <v>4207</v>
      </c>
    </row>
    <row r="394" spans="1:26">
      <c r="A394" t="s">
        <v>3155</v>
      </c>
      <c r="B394">
        <v>27184870204</v>
      </c>
      <c r="C394" t="s">
        <v>2337</v>
      </c>
      <c r="D394" t="s">
        <v>57</v>
      </c>
      <c r="E394" t="s">
        <v>58</v>
      </c>
      <c r="F394">
        <v>8854465</v>
      </c>
      <c r="G394" s="111">
        <v>45034</v>
      </c>
      <c r="H394" t="s">
        <v>4595</v>
      </c>
      <c r="I394" t="s">
        <v>256</v>
      </c>
      <c r="J394" t="s">
        <v>249</v>
      </c>
      <c r="K394" t="s">
        <v>250</v>
      </c>
      <c r="L394" t="s">
        <v>251</v>
      </c>
      <c r="M394" t="s">
        <v>3154</v>
      </c>
      <c r="N394" t="s">
        <v>3154</v>
      </c>
      <c r="O394" s="111">
        <v>45034</v>
      </c>
      <c r="P394" t="s">
        <v>252</v>
      </c>
      <c r="Q394" t="s">
        <v>253</v>
      </c>
      <c r="R394" s="111">
        <v>45035</v>
      </c>
      <c r="W394">
        <v>0</v>
      </c>
      <c r="X394">
        <v>495</v>
      </c>
      <c r="Y394">
        <v>175</v>
      </c>
      <c r="Z394">
        <f t="shared" si="6"/>
        <v>670</v>
      </c>
    </row>
    <row r="395" spans="1:26">
      <c r="A395" t="s">
        <v>3155</v>
      </c>
      <c r="B395" t="s">
        <v>4266</v>
      </c>
      <c r="C395" t="s">
        <v>3529</v>
      </c>
      <c r="D395" t="s">
        <v>2171</v>
      </c>
      <c r="E395" t="s">
        <v>54</v>
      </c>
      <c r="F395">
        <v>7809256</v>
      </c>
      <c r="G395" s="111">
        <v>45066</v>
      </c>
      <c r="H395" t="s">
        <v>4953</v>
      </c>
      <c r="I395" t="s">
        <v>248</v>
      </c>
      <c r="J395" t="s">
        <v>249</v>
      </c>
      <c r="K395" t="s">
        <v>250</v>
      </c>
      <c r="L395" t="s">
        <v>251</v>
      </c>
      <c r="M395" t="s">
        <v>3154</v>
      </c>
      <c r="N395" t="s">
        <v>3154</v>
      </c>
      <c r="O395" s="111">
        <v>45066</v>
      </c>
      <c r="P395" t="s">
        <v>252</v>
      </c>
      <c r="Q395" t="s">
        <v>253</v>
      </c>
      <c r="R395" s="111">
        <v>45068</v>
      </c>
      <c r="W395">
        <v>0</v>
      </c>
      <c r="X395">
        <v>1838.72</v>
      </c>
      <c r="Y395">
        <v>6044</v>
      </c>
      <c r="Z395">
        <f t="shared" si="6"/>
        <v>7882.72</v>
      </c>
    </row>
    <row r="396" spans="1:26">
      <c r="A396" t="s">
        <v>3155</v>
      </c>
      <c r="B396" t="s">
        <v>2211</v>
      </c>
      <c r="C396" t="s">
        <v>2212</v>
      </c>
      <c r="D396" t="s">
        <v>1527</v>
      </c>
      <c r="E396" t="s">
        <v>1528</v>
      </c>
      <c r="F396">
        <v>11755411</v>
      </c>
      <c r="G396" s="111">
        <v>45049</v>
      </c>
      <c r="H396" t="s">
        <v>5058</v>
      </c>
      <c r="I396" t="s">
        <v>248</v>
      </c>
      <c r="J396" t="s">
        <v>249</v>
      </c>
      <c r="K396" t="s">
        <v>250</v>
      </c>
      <c r="L396" t="s">
        <v>251</v>
      </c>
      <c r="M396" t="s">
        <v>3154</v>
      </c>
      <c r="N396" t="s">
        <v>3154</v>
      </c>
      <c r="O396" s="111">
        <v>45049</v>
      </c>
      <c r="P396" t="s">
        <v>252</v>
      </c>
      <c r="Q396" t="s">
        <v>253</v>
      </c>
      <c r="R396" s="111">
        <v>45051</v>
      </c>
      <c r="W396">
        <v>5836</v>
      </c>
      <c r="X396">
        <v>2280</v>
      </c>
      <c r="Y396">
        <v>1935.5</v>
      </c>
      <c r="Z396">
        <f t="shared" si="6"/>
        <v>10051.5</v>
      </c>
    </row>
    <row r="397" spans="1:26">
      <c r="A397" t="s">
        <v>3155</v>
      </c>
      <c r="B397">
        <v>70134029666</v>
      </c>
      <c r="C397" t="s">
        <v>3861</v>
      </c>
      <c r="D397" t="s">
        <v>4460</v>
      </c>
      <c r="E397" t="s">
        <v>46</v>
      </c>
      <c r="F397">
        <v>12442023</v>
      </c>
      <c r="G397" s="111">
        <v>45052</v>
      </c>
      <c r="H397" t="s">
        <v>5196</v>
      </c>
      <c r="I397" t="s">
        <v>256</v>
      </c>
      <c r="J397" t="s">
        <v>249</v>
      </c>
      <c r="K397" t="s">
        <v>250</v>
      </c>
      <c r="L397" t="s">
        <v>251</v>
      </c>
      <c r="M397" t="s">
        <v>3154</v>
      </c>
      <c r="N397" t="s">
        <v>3154</v>
      </c>
      <c r="O397" s="111">
        <v>45052</v>
      </c>
      <c r="P397" t="s">
        <v>252</v>
      </c>
      <c r="Q397" t="s">
        <v>253</v>
      </c>
      <c r="R397" s="111">
        <v>45056</v>
      </c>
      <c r="W397">
        <v>0</v>
      </c>
      <c r="X397">
        <v>11243.32</v>
      </c>
      <c r="Y397">
        <v>20721.509999999998</v>
      </c>
      <c r="Z397">
        <f t="shared" si="6"/>
        <v>31964.829999999998</v>
      </c>
    </row>
    <row r="398" spans="1:26">
      <c r="A398" t="s">
        <v>3155</v>
      </c>
      <c r="B398" t="s">
        <v>2220</v>
      </c>
      <c r="C398" t="s">
        <v>2221</v>
      </c>
      <c r="D398" t="s">
        <v>53</v>
      </c>
      <c r="E398" t="s">
        <v>54</v>
      </c>
      <c r="F398">
        <v>12507563</v>
      </c>
      <c r="G398" s="111">
        <v>45065</v>
      </c>
      <c r="H398" t="s">
        <v>5119</v>
      </c>
      <c r="I398" t="s">
        <v>256</v>
      </c>
      <c r="J398" t="s">
        <v>249</v>
      </c>
      <c r="K398" t="s">
        <v>250</v>
      </c>
      <c r="L398" t="s">
        <v>251</v>
      </c>
      <c r="M398" t="s">
        <v>3154</v>
      </c>
      <c r="N398" t="s">
        <v>3154</v>
      </c>
      <c r="O398" s="111">
        <v>45065</v>
      </c>
      <c r="P398" t="s">
        <v>252</v>
      </c>
      <c r="Q398" t="s">
        <v>253</v>
      </c>
      <c r="R398" s="111">
        <v>45075</v>
      </c>
      <c r="W398">
        <v>0</v>
      </c>
      <c r="X398">
        <v>0</v>
      </c>
      <c r="Y398">
        <v>327</v>
      </c>
      <c r="Z398">
        <f t="shared" si="6"/>
        <v>327</v>
      </c>
    </row>
    <row r="399" spans="1:26">
      <c r="A399" t="s">
        <v>3155</v>
      </c>
      <c r="B399">
        <v>88426360459</v>
      </c>
      <c r="C399" t="s">
        <v>5064</v>
      </c>
      <c r="D399" t="s">
        <v>1527</v>
      </c>
      <c r="E399" t="s">
        <v>1528</v>
      </c>
      <c r="F399">
        <v>12514038</v>
      </c>
      <c r="G399" s="111">
        <v>45068</v>
      </c>
      <c r="H399" t="s">
        <v>5082</v>
      </c>
      <c r="I399" t="s">
        <v>256</v>
      </c>
      <c r="J399" t="s">
        <v>249</v>
      </c>
      <c r="K399" t="s">
        <v>250</v>
      </c>
      <c r="L399" t="s">
        <v>251</v>
      </c>
      <c r="M399" t="s">
        <v>3154</v>
      </c>
      <c r="N399" t="s">
        <v>3154</v>
      </c>
      <c r="O399" s="111">
        <v>45068</v>
      </c>
      <c r="P399" t="s">
        <v>252</v>
      </c>
      <c r="Q399" t="s">
        <v>253</v>
      </c>
      <c r="R399" s="111">
        <v>45070</v>
      </c>
      <c r="W399">
        <v>0</v>
      </c>
      <c r="X399">
        <v>2667.5</v>
      </c>
      <c r="Y399">
        <v>7277.67</v>
      </c>
      <c r="Z399">
        <f t="shared" si="6"/>
        <v>9945.17</v>
      </c>
    </row>
    <row r="400" spans="1:26">
      <c r="A400" t="s">
        <v>3155</v>
      </c>
      <c r="B400" t="s">
        <v>5142</v>
      </c>
      <c r="C400" t="s">
        <v>5143</v>
      </c>
      <c r="D400" t="s">
        <v>1691</v>
      </c>
      <c r="E400" t="s">
        <v>1528</v>
      </c>
      <c r="F400">
        <v>12529870</v>
      </c>
      <c r="G400" s="111">
        <v>45071</v>
      </c>
      <c r="H400" t="s">
        <v>5169</v>
      </c>
      <c r="I400" t="s">
        <v>248</v>
      </c>
      <c r="J400" t="s">
        <v>249</v>
      </c>
      <c r="K400" t="s">
        <v>250</v>
      </c>
      <c r="L400" t="s">
        <v>251</v>
      </c>
      <c r="M400" t="s">
        <v>3154</v>
      </c>
      <c r="N400" t="s">
        <v>3154</v>
      </c>
      <c r="O400" s="111">
        <v>45071</v>
      </c>
      <c r="P400" t="s">
        <v>252</v>
      </c>
      <c r="Q400" t="s">
        <v>253</v>
      </c>
      <c r="R400" s="111">
        <v>45072</v>
      </c>
      <c r="W400">
        <v>0</v>
      </c>
      <c r="X400">
        <v>198</v>
      </c>
      <c r="Y400">
        <v>1707</v>
      </c>
      <c r="Z400">
        <f t="shared" si="6"/>
        <v>1905</v>
      </c>
    </row>
    <row r="401" spans="1:26">
      <c r="A401" t="s">
        <v>3155</v>
      </c>
      <c r="B401">
        <v>9900269497</v>
      </c>
      <c r="C401" t="s">
        <v>2325</v>
      </c>
      <c r="D401" t="s">
        <v>1527</v>
      </c>
      <c r="E401" t="s">
        <v>1528</v>
      </c>
      <c r="F401">
        <v>12570296</v>
      </c>
      <c r="G401" s="111">
        <v>45078</v>
      </c>
      <c r="H401" t="s">
        <v>5459</v>
      </c>
      <c r="I401" t="s">
        <v>256</v>
      </c>
      <c r="J401" t="s">
        <v>249</v>
      </c>
      <c r="K401" t="s">
        <v>250</v>
      </c>
      <c r="L401" t="s">
        <v>251</v>
      </c>
      <c r="M401" t="s">
        <v>3154</v>
      </c>
      <c r="N401" t="s">
        <v>3154</v>
      </c>
      <c r="O401" s="111">
        <v>45083</v>
      </c>
      <c r="P401" t="s">
        <v>252</v>
      </c>
      <c r="Q401" t="s">
        <v>253</v>
      </c>
      <c r="R401" s="111">
        <v>45084</v>
      </c>
      <c r="W401">
        <v>0</v>
      </c>
      <c r="X401">
        <v>0</v>
      </c>
      <c r="Y401">
        <v>9005.99</v>
      </c>
      <c r="Z401">
        <f t="shared" si="6"/>
        <v>9005.99</v>
      </c>
    </row>
    <row r="402" spans="1:26">
      <c r="A402" t="s">
        <v>3155</v>
      </c>
      <c r="B402" t="s">
        <v>4971</v>
      </c>
      <c r="C402" t="s">
        <v>4972</v>
      </c>
      <c r="D402" t="s">
        <v>1691</v>
      </c>
      <c r="E402" t="s">
        <v>1528</v>
      </c>
      <c r="F402">
        <v>12333255</v>
      </c>
      <c r="G402" s="111">
        <v>45089</v>
      </c>
      <c r="H402" t="s">
        <v>5460</v>
      </c>
      <c r="I402" t="s">
        <v>248</v>
      </c>
      <c r="J402" t="s">
        <v>249</v>
      </c>
      <c r="K402" t="s">
        <v>250</v>
      </c>
      <c r="L402" t="s">
        <v>251</v>
      </c>
      <c r="M402" t="s">
        <v>3154</v>
      </c>
      <c r="N402" t="s">
        <v>3154</v>
      </c>
      <c r="O402" s="111">
        <v>45089</v>
      </c>
      <c r="P402" t="s">
        <v>252</v>
      </c>
      <c r="Q402" t="s">
        <v>253</v>
      </c>
      <c r="R402" s="111">
        <v>45090</v>
      </c>
      <c r="W402">
        <v>0</v>
      </c>
      <c r="X402">
        <v>0</v>
      </c>
      <c r="Y402">
        <v>2199.27</v>
      </c>
      <c r="Z402">
        <f t="shared" si="6"/>
        <v>2199.27</v>
      </c>
    </row>
    <row r="403" spans="1:26">
      <c r="A403" t="s">
        <v>3155</v>
      </c>
      <c r="B403" t="s">
        <v>5004</v>
      </c>
      <c r="C403" t="s">
        <v>5005</v>
      </c>
      <c r="D403" t="s">
        <v>57</v>
      </c>
      <c r="E403" t="s">
        <v>58</v>
      </c>
      <c r="F403">
        <v>12605831</v>
      </c>
      <c r="G403" s="111">
        <v>45090</v>
      </c>
      <c r="H403" t="s">
        <v>5461</v>
      </c>
      <c r="I403" t="s">
        <v>256</v>
      </c>
      <c r="J403" t="s">
        <v>249</v>
      </c>
      <c r="K403" t="s">
        <v>250</v>
      </c>
      <c r="L403" t="s">
        <v>251</v>
      </c>
      <c r="M403" t="s">
        <v>3154</v>
      </c>
      <c r="N403" t="s">
        <v>3154</v>
      </c>
      <c r="O403" s="111">
        <v>45090</v>
      </c>
      <c r="P403" t="s">
        <v>252</v>
      </c>
      <c r="Q403" t="s">
        <v>253</v>
      </c>
      <c r="R403" s="111">
        <v>45091</v>
      </c>
      <c r="W403">
        <v>0</v>
      </c>
      <c r="X403">
        <v>0</v>
      </c>
      <c r="Y403">
        <v>661</v>
      </c>
      <c r="Z403">
        <f t="shared" si="6"/>
        <v>661</v>
      </c>
    </row>
    <row r="404" spans="1:26">
      <c r="A404" t="s">
        <v>3155</v>
      </c>
      <c r="B404" t="s">
        <v>5114</v>
      </c>
      <c r="C404" t="s">
        <v>5115</v>
      </c>
      <c r="D404" t="s">
        <v>264</v>
      </c>
      <c r="E404" t="s">
        <v>54</v>
      </c>
      <c r="F404">
        <v>8372575</v>
      </c>
      <c r="G404" s="111">
        <v>45097</v>
      </c>
      <c r="H404" t="s">
        <v>5462</v>
      </c>
      <c r="I404" t="s">
        <v>248</v>
      </c>
      <c r="J404" t="s">
        <v>249</v>
      </c>
      <c r="K404" t="s">
        <v>250</v>
      </c>
      <c r="L404" t="s">
        <v>251</v>
      </c>
      <c r="M404" t="s">
        <v>3154</v>
      </c>
      <c r="N404" t="s">
        <v>3154</v>
      </c>
      <c r="O404" s="111">
        <v>45097</v>
      </c>
      <c r="P404" t="s">
        <v>252</v>
      </c>
      <c r="Q404" t="s">
        <v>253</v>
      </c>
      <c r="R404" s="111">
        <v>45098</v>
      </c>
      <c r="W404">
        <v>0</v>
      </c>
      <c r="X404">
        <v>0</v>
      </c>
      <c r="Y404">
        <v>586.35</v>
      </c>
      <c r="Z404">
        <f t="shared" si="6"/>
        <v>586.35</v>
      </c>
    </row>
    <row r="405" spans="1:26">
      <c r="A405" t="s">
        <v>3155</v>
      </c>
      <c r="B405">
        <v>69008264153</v>
      </c>
      <c r="C405" t="s">
        <v>5008</v>
      </c>
      <c r="D405" t="s">
        <v>57</v>
      </c>
      <c r="E405" t="s">
        <v>58</v>
      </c>
      <c r="F405">
        <v>12638850</v>
      </c>
      <c r="G405" s="111">
        <v>45098</v>
      </c>
      <c r="H405" t="s">
        <v>5463</v>
      </c>
      <c r="I405" t="s">
        <v>271</v>
      </c>
      <c r="J405" t="s">
        <v>249</v>
      </c>
      <c r="K405" t="s">
        <v>250</v>
      </c>
      <c r="L405" t="s">
        <v>251</v>
      </c>
      <c r="M405" t="s">
        <v>3154</v>
      </c>
      <c r="N405" t="s">
        <v>3154</v>
      </c>
      <c r="O405" s="111">
        <v>45098</v>
      </c>
      <c r="P405" t="s">
        <v>252</v>
      </c>
      <c r="Q405" t="s">
        <v>253</v>
      </c>
      <c r="R405" s="111">
        <v>45104</v>
      </c>
      <c r="W405">
        <v>0</v>
      </c>
      <c r="X405">
        <v>0</v>
      </c>
      <c r="Y405">
        <v>599.15</v>
      </c>
      <c r="Z405">
        <f t="shared" si="6"/>
        <v>599.15</v>
      </c>
    </row>
    <row r="406" spans="1:26">
      <c r="A406" t="s">
        <v>3155</v>
      </c>
      <c r="B406">
        <v>9900269497</v>
      </c>
      <c r="C406" t="s">
        <v>2325</v>
      </c>
      <c r="D406" t="s">
        <v>1527</v>
      </c>
      <c r="E406" t="s">
        <v>1528</v>
      </c>
      <c r="F406">
        <v>12637476</v>
      </c>
      <c r="G406" s="111">
        <v>45098</v>
      </c>
      <c r="H406" t="s">
        <v>5464</v>
      </c>
      <c r="I406" t="s">
        <v>248</v>
      </c>
      <c r="J406" t="s">
        <v>249</v>
      </c>
      <c r="K406" t="s">
        <v>250</v>
      </c>
      <c r="L406" t="s">
        <v>251</v>
      </c>
      <c r="M406" t="s">
        <v>3154</v>
      </c>
      <c r="N406" t="s">
        <v>3154</v>
      </c>
      <c r="O406" s="111">
        <v>45098</v>
      </c>
      <c r="P406" t="s">
        <v>252</v>
      </c>
      <c r="Q406" t="s">
        <v>253</v>
      </c>
      <c r="R406" s="111">
        <v>45100</v>
      </c>
      <c r="W406">
        <v>0</v>
      </c>
      <c r="X406">
        <v>0</v>
      </c>
      <c r="Y406">
        <v>132</v>
      </c>
      <c r="Z406">
        <f t="shared" si="6"/>
        <v>132</v>
      </c>
    </row>
    <row r="407" spans="1:26">
      <c r="A407" t="s">
        <v>3155</v>
      </c>
      <c r="B407">
        <v>81615434100</v>
      </c>
      <c r="C407" t="s">
        <v>5380</v>
      </c>
      <c r="D407" t="s">
        <v>57</v>
      </c>
      <c r="E407" t="s">
        <v>58</v>
      </c>
      <c r="F407">
        <v>12643913</v>
      </c>
      <c r="G407" s="111">
        <v>45099</v>
      </c>
      <c r="H407" t="s">
        <v>5465</v>
      </c>
      <c r="I407" t="s">
        <v>271</v>
      </c>
      <c r="J407" t="s">
        <v>249</v>
      </c>
      <c r="K407" t="s">
        <v>250</v>
      </c>
      <c r="L407" t="s">
        <v>251</v>
      </c>
      <c r="M407" t="s">
        <v>3154</v>
      </c>
      <c r="N407" t="s">
        <v>3154</v>
      </c>
      <c r="O407" s="111">
        <v>45099</v>
      </c>
      <c r="P407" t="s">
        <v>252</v>
      </c>
      <c r="Q407" t="s">
        <v>253</v>
      </c>
      <c r="R407" s="111">
        <v>45103</v>
      </c>
      <c r="W407">
        <v>0</v>
      </c>
      <c r="X407">
        <v>0</v>
      </c>
      <c r="Y407">
        <v>161.11000000000001</v>
      </c>
      <c r="Z407">
        <f t="shared" si="6"/>
        <v>161.11000000000001</v>
      </c>
    </row>
    <row r="408" spans="1:26">
      <c r="A408" t="s">
        <v>3155</v>
      </c>
      <c r="B408">
        <v>61022616153</v>
      </c>
      <c r="C408" t="s">
        <v>2343</v>
      </c>
      <c r="D408" t="s">
        <v>57</v>
      </c>
      <c r="E408" t="s">
        <v>58</v>
      </c>
      <c r="F408">
        <v>12644349</v>
      </c>
      <c r="G408" s="111">
        <v>45099</v>
      </c>
      <c r="H408" t="s">
        <v>5466</v>
      </c>
      <c r="I408" t="s">
        <v>271</v>
      </c>
      <c r="J408" t="s">
        <v>249</v>
      </c>
      <c r="K408" t="s">
        <v>250</v>
      </c>
      <c r="L408" t="s">
        <v>251</v>
      </c>
      <c r="M408" t="s">
        <v>3154</v>
      </c>
      <c r="N408" t="s">
        <v>3154</v>
      </c>
      <c r="O408" s="111">
        <v>45099</v>
      </c>
      <c r="P408" t="s">
        <v>252</v>
      </c>
      <c r="Q408" t="s">
        <v>253</v>
      </c>
      <c r="R408" s="111">
        <v>45103</v>
      </c>
      <c r="W408">
        <v>0</v>
      </c>
      <c r="X408">
        <v>0</v>
      </c>
      <c r="Y408">
        <v>1386</v>
      </c>
      <c r="Z408">
        <f t="shared" si="6"/>
        <v>1386</v>
      </c>
    </row>
    <row r="409" spans="1:26">
      <c r="A409" t="s">
        <v>3155</v>
      </c>
      <c r="B409">
        <v>80047106115</v>
      </c>
      <c r="C409" t="s">
        <v>2362</v>
      </c>
      <c r="D409" t="s">
        <v>2171</v>
      </c>
      <c r="E409" t="s">
        <v>54</v>
      </c>
      <c r="F409">
        <v>12651108</v>
      </c>
      <c r="G409" s="111">
        <v>45100</v>
      </c>
      <c r="H409" t="s">
        <v>5467</v>
      </c>
      <c r="I409" t="s">
        <v>256</v>
      </c>
      <c r="J409" t="s">
        <v>249</v>
      </c>
      <c r="K409" t="s">
        <v>250</v>
      </c>
      <c r="L409" t="s">
        <v>251</v>
      </c>
      <c r="M409" t="s">
        <v>3154</v>
      </c>
      <c r="N409" t="s">
        <v>3154</v>
      </c>
      <c r="O409" s="111">
        <v>45100</v>
      </c>
      <c r="P409" t="s">
        <v>252</v>
      </c>
      <c r="Q409" t="s">
        <v>253</v>
      </c>
      <c r="R409" s="111">
        <v>45104</v>
      </c>
      <c r="W409">
        <v>0</v>
      </c>
      <c r="X409">
        <v>0</v>
      </c>
      <c r="Y409">
        <v>1112</v>
      </c>
      <c r="Z409">
        <f t="shared" si="6"/>
        <v>1112</v>
      </c>
    </row>
    <row r="410" spans="1:26">
      <c r="A410" t="s">
        <v>3155</v>
      </c>
      <c r="B410" t="s">
        <v>5004</v>
      </c>
      <c r="C410" t="s">
        <v>5005</v>
      </c>
      <c r="D410" t="s">
        <v>57</v>
      </c>
      <c r="E410" t="s">
        <v>58</v>
      </c>
      <c r="F410">
        <v>12650251</v>
      </c>
      <c r="G410" s="111">
        <v>45100</v>
      </c>
      <c r="H410" t="s">
        <v>5468</v>
      </c>
      <c r="I410" t="s">
        <v>271</v>
      </c>
      <c r="J410" t="s">
        <v>249</v>
      </c>
      <c r="K410" t="s">
        <v>250</v>
      </c>
      <c r="L410" t="s">
        <v>251</v>
      </c>
      <c r="M410" t="s">
        <v>3154</v>
      </c>
      <c r="N410" t="s">
        <v>3154</v>
      </c>
      <c r="O410" s="111">
        <v>45100</v>
      </c>
      <c r="P410" t="s">
        <v>252</v>
      </c>
      <c r="Q410" t="s">
        <v>253</v>
      </c>
      <c r="R410" s="111">
        <v>45104</v>
      </c>
      <c r="W410">
        <v>0</v>
      </c>
      <c r="X410">
        <v>0</v>
      </c>
      <c r="Y410">
        <v>109.99</v>
      </c>
      <c r="Z410">
        <f t="shared" si="6"/>
        <v>109.99</v>
      </c>
    </row>
    <row r="411" spans="1:26">
      <c r="A411" t="s">
        <v>3155</v>
      </c>
      <c r="B411" t="s">
        <v>5393</v>
      </c>
      <c r="C411" t="s">
        <v>5394</v>
      </c>
      <c r="D411" t="s">
        <v>53</v>
      </c>
      <c r="E411" t="s">
        <v>54</v>
      </c>
      <c r="F411">
        <v>12651175</v>
      </c>
      <c r="G411" s="111">
        <v>45100</v>
      </c>
      <c r="H411" t="s">
        <v>5469</v>
      </c>
      <c r="I411" t="s">
        <v>271</v>
      </c>
      <c r="J411" t="s">
        <v>249</v>
      </c>
      <c r="K411" t="s">
        <v>250</v>
      </c>
      <c r="L411" t="s">
        <v>251</v>
      </c>
      <c r="M411" t="s">
        <v>3154</v>
      </c>
      <c r="N411" t="s">
        <v>3154</v>
      </c>
      <c r="O411" s="111">
        <v>45100</v>
      </c>
      <c r="P411" t="s">
        <v>252</v>
      </c>
      <c r="Q411" t="s">
        <v>253</v>
      </c>
      <c r="R411" s="111">
        <v>45103</v>
      </c>
      <c r="W411">
        <v>0</v>
      </c>
      <c r="X411">
        <v>0</v>
      </c>
      <c r="Y411">
        <v>6</v>
      </c>
      <c r="Z411">
        <f t="shared" si="6"/>
        <v>6</v>
      </c>
    </row>
    <row r="412" spans="1:26">
      <c r="A412" t="s">
        <v>3155</v>
      </c>
      <c r="B412" t="s">
        <v>4971</v>
      </c>
      <c r="C412" t="s">
        <v>4972</v>
      </c>
      <c r="D412" t="s">
        <v>1691</v>
      </c>
      <c r="E412" t="s">
        <v>1528</v>
      </c>
      <c r="F412">
        <v>12650912</v>
      </c>
      <c r="G412" s="111">
        <v>45100</v>
      </c>
      <c r="H412" t="s">
        <v>5470</v>
      </c>
      <c r="I412" t="s">
        <v>271</v>
      </c>
      <c r="J412" t="s">
        <v>249</v>
      </c>
      <c r="K412" t="s">
        <v>250</v>
      </c>
      <c r="L412" t="s">
        <v>251</v>
      </c>
      <c r="M412" t="s">
        <v>3154</v>
      </c>
      <c r="N412" t="s">
        <v>3154</v>
      </c>
      <c r="O412" s="111">
        <v>45100</v>
      </c>
      <c r="P412" t="s">
        <v>252</v>
      </c>
      <c r="Q412" t="s">
        <v>253</v>
      </c>
      <c r="R412" s="111">
        <v>45103</v>
      </c>
      <c r="W412">
        <v>0</v>
      </c>
      <c r="X412">
        <v>0</v>
      </c>
      <c r="Y412">
        <v>10</v>
      </c>
      <c r="Z412">
        <f t="shared" si="6"/>
        <v>10</v>
      </c>
    </row>
    <row r="413" spans="1:26">
      <c r="A413" t="s">
        <v>3155</v>
      </c>
      <c r="B413">
        <v>69008264153</v>
      </c>
      <c r="C413" t="s">
        <v>5008</v>
      </c>
      <c r="D413" t="s">
        <v>57</v>
      </c>
      <c r="E413" t="s">
        <v>58</v>
      </c>
      <c r="F413">
        <v>12656031</v>
      </c>
      <c r="G413" s="111">
        <v>45103</v>
      </c>
      <c r="H413" t="s">
        <v>5471</v>
      </c>
      <c r="I413" t="s">
        <v>271</v>
      </c>
      <c r="J413" t="s">
        <v>249</v>
      </c>
      <c r="K413" t="s">
        <v>250</v>
      </c>
      <c r="L413" t="s">
        <v>251</v>
      </c>
      <c r="M413" t="s">
        <v>3154</v>
      </c>
      <c r="N413" t="s">
        <v>3154</v>
      </c>
      <c r="O413" s="111">
        <v>45103</v>
      </c>
      <c r="P413" t="s">
        <v>252</v>
      </c>
      <c r="Q413" t="s">
        <v>253</v>
      </c>
      <c r="R413" s="111">
        <v>45105</v>
      </c>
      <c r="W413">
        <v>0</v>
      </c>
      <c r="X413">
        <v>0</v>
      </c>
      <c r="Y413">
        <v>191.5</v>
      </c>
      <c r="Z413">
        <f t="shared" si="6"/>
        <v>191.5</v>
      </c>
    </row>
    <row r="414" spans="1:26">
      <c r="A414" t="s">
        <v>3155</v>
      </c>
      <c r="B414" t="s">
        <v>5004</v>
      </c>
      <c r="C414" t="s">
        <v>5005</v>
      </c>
      <c r="D414" t="s">
        <v>57</v>
      </c>
      <c r="E414" t="s">
        <v>58</v>
      </c>
      <c r="F414">
        <v>12656904</v>
      </c>
      <c r="G414" s="111">
        <v>45103</v>
      </c>
      <c r="H414" t="s">
        <v>5472</v>
      </c>
      <c r="I414" t="s">
        <v>271</v>
      </c>
      <c r="J414" t="s">
        <v>249</v>
      </c>
      <c r="K414" t="s">
        <v>250</v>
      </c>
      <c r="L414" t="s">
        <v>251</v>
      </c>
      <c r="M414" t="s">
        <v>3154</v>
      </c>
      <c r="N414" t="s">
        <v>3154</v>
      </c>
      <c r="O414" s="111">
        <v>45103</v>
      </c>
      <c r="P414" t="s">
        <v>252</v>
      </c>
      <c r="Q414" t="s">
        <v>253</v>
      </c>
      <c r="R414" s="111">
        <v>45105</v>
      </c>
      <c r="W414">
        <v>0</v>
      </c>
      <c r="X414">
        <v>0</v>
      </c>
      <c r="Y414">
        <v>1</v>
      </c>
      <c r="Z414">
        <f t="shared" si="6"/>
        <v>1</v>
      </c>
    </row>
    <row r="415" spans="1:26">
      <c r="A415" t="s">
        <v>3155</v>
      </c>
      <c r="B415" t="s">
        <v>4971</v>
      </c>
      <c r="C415" t="s">
        <v>4972</v>
      </c>
      <c r="D415" t="s">
        <v>1691</v>
      </c>
      <c r="E415" t="s">
        <v>1528</v>
      </c>
      <c r="F415">
        <v>12662105</v>
      </c>
      <c r="G415" s="111">
        <v>45104</v>
      </c>
      <c r="H415" t="s">
        <v>5473</v>
      </c>
      <c r="I415" t="s">
        <v>271</v>
      </c>
      <c r="J415" t="s">
        <v>249</v>
      </c>
      <c r="K415" t="s">
        <v>250</v>
      </c>
      <c r="L415" t="s">
        <v>251</v>
      </c>
      <c r="M415" t="s">
        <v>3154</v>
      </c>
      <c r="N415" t="s">
        <v>3154</v>
      </c>
      <c r="O415" s="111">
        <v>45104</v>
      </c>
      <c r="P415" t="s">
        <v>252</v>
      </c>
      <c r="Q415" t="s">
        <v>253</v>
      </c>
      <c r="R415" s="111">
        <v>45104</v>
      </c>
      <c r="W415">
        <v>0</v>
      </c>
      <c r="X415">
        <v>0</v>
      </c>
      <c r="Y415">
        <v>440</v>
      </c>
      <c r="Z415">
        <f t="shared" si="6"/>
        <v>440</v>
      </c>
    </row>
    <row r="416" spans="1:26">
      <c r="A416" t="s">
        <v>3155</v>
      </c>
      <c r="B416">
        <v>1768766185</v>
      </c>
      <c r="C416" t="s">
        <v>2110</v>
      </c>
      <c r="D416" t="s">
        <v>264</v>
      </c>
      <c r="E416" t="s">
        <v>54</v>
      </c>
      <c r="F416">
        <v>12662287</v>
      </c>
      <c r="G416" s="111">
        <v>45104</v>
      </c>
      <c r="H416" t="s">
        <v>5474</v>
      </c>
      <c r="I416" t="s">
        <v>271</v>
      </c>
      <c r="J416" t="s">
        <v>249</v>
      </c>
      <c r="K416" t="s">
        <v>250</v>
      </c>
      <c r="L416" t="s">
        <v>251</v>
      </c>
      <c r="M416" t="s">
        <v>3154</v>
      </c>
      <c r="N416" t="s">
        <v>3154</v>
      </c>
      <c r="O416" s="111">
        <v>45104</v>
      </c>
      <c r="P416" t="s">
        <v>252</v>
      </c>
      <c r="Q416" t="s">
        <v>253</v>
      </c>
      <c r="R416" s="111">
        <v>45105</v>
      </c>
      <c r="W416">
        <v>0</v>
      </c>
      <c r="X416">
        <v>0</v>
      </c>
      <c r="Y416">
        <v>5</v>
      </c>
      <c r="Z416">
        <f t="shared" si="6"/>
        <v>5</v>
      </c>
    </row>
    <row r="417" spans="1:26">
      <c r="A417" t="s">
        <v>3155</v>
      </c>
      <c r="B417">
        <v>61022616153</v>
      </c>
      <c r="C417" t="s">
        <v>2343</v>
      </c>
      <c r="D417" t="s">
        <v>57</v>
      </c>
      <c r="E417" t="s">
        <v>58</v>
      </c>
      <c r="F417">
        <v>12662397</v>
      </c>
      <c r="G417" s="111">
        <v>45104</v>
      </c>
      <c r="H417" t="s">
        <v>5475</v>
      </c>
      <c r="I417" t="s">
        <v>271</v>
      </c>
      <c r="J417" t="s">
        <v>249</v>
      </c>
      <c r="K417" t="s">
        <v>250</v>
      </c>
      <c r="L417" t="s">
        <v>251</v>
      </c>
      <c r="M417" t="s">
        <v>3154</v>
      </c>
      <c r="N417" t="s">
        <v>3154</v>
      </c>
      <c r="O417" s="111">
        <v>45104</v>
      </c>
      <c r="P417" t="s">
        <v>252</v>
      </c>
      <c r="Q417" t="s">
        <v>253</v>
      </c>
      <c r="R417" s="111">
        <v>45105</v>
      </c>
      <c r="W417">
        <v>0</v>
      </c>
      <c r="X417">
        <v>0</v>
      </c>
      <c r="Y417">
        <v>26</v>
      </c>
      <c r="Z417">
        <f t="shared" si="6"/>
        <v>26</v>
      </c>
    </row>
    <row r="418" spans="1:26">
      <c r="A418" t="s">
        <v>3155</v>
      </c>
      <c r="B418" t="s">
        <v>2211</v>
      </c>
      <c r="C418" t="s">
        <v>2212</v>
      </c>
      <c r="D418" t="s">
        <v>1527</v>
      </c>
      <c r="E418" t="s">
        <v>1528</v>
      </c>
      <c r="F418">
        <v>12662036</v>
      </c>
      <c r="G418" s="111">
        <v>45104</v>
      </c>
      <c r="H418" t="s">
        <v>5476</v>
      </c>
      <c r="I418" t="s">
        <v>271</v>
      </c>
      <c r="J418" t="s">
        <v>249</v>
      </c>
      <c r="K418" t="s">
        <v>250</v>
      </c>
      <c r="L418" t="s">
        <v>251</v>
      </c>
      <c r="M418" t="s">
        <v>3154</v>
      </c>
      <c r="N418" t="s">
        <v>3154</v>
      </c>
      <c r="O418" s="111">
        <v>45104</v>
      </c>
      <c r="P418" t="s">
        <v>252</v>
      </c>
      <c r="Q418" t="s">
        <v>253</v>
      </c>
      <c r="R418" s="111">
        <v>45105</v>
      </c>
      <c r="W418">
        <v>0</v>
      </c>
      <c r="X418">
        <v>0</v>
      </c>
      <c r="Y418">
        <v>170</v>
      </c>
      <c r="Z418">
        <f t="shared" si="6"/>
        <v>170</v>
      </c>
    </row>
    <row r="419" spans="1:26">
      <c r="A419" t="s">
        <v>3155</v>
      </c>
      <c r="B419" t="s">
        <v>2220</v>
      </c>
      <c r="C419" t="s">
        <v>2221</v>
      </c>
      <c r="D419" t="s">
        <v>53</v>
      </c>
      <c r="E419" t="s">
        <v>54</v>
      </c>
      <c r="F419">
        <v>12663509</v>
      </c>
      <c r="G419" s="111">
        <v>45104</v>
      </c>
      <c r="H419" t="s">
        <v>5477</v>
      </c>
      <c r="I419" t="s">
        <v>271</v>
      </c>
      <c r="J419" t="s">
        <v>249</v>
      </c>
      <c r="K419" t="s">
        <v>250</v>
      </c>
      <c r="L419" t="s">
        <v>251</v>
      </c>
      <c r="M419" t="s">
        <v>3154</v>
      </c>
      <c r="N419" t="s">
        <v>3154</v>
      </c>
      <c r="O419" s="111">
        <v>45104</v>
      </c>
      <c r="P419" t="s">
        <v>252</v>
      </c>
      <c r="Q419" t="s">
        <v>253</v>
      </c>
      <c r="R419" s="111">
        <v>45105</v>
      </c>
      <c r="W419">
        <v>0</v>
      </c>
      <c r="X419">
        <v>0</v>
      </c>
      <c r="Y419">
        <v>305</v>
      </c>
      <c r="Z419">
        <f t="shared" si="6"/>
        <v>305</v>
      </c>
    </row>
    <row r="420" spans="1:26">
      <c r="A420" t="s">
        <v>3155</v>
      </c>
      <c r="B420">
        <v>69008264153</v>
      </c>
      <c r="C420" t="s">
        <v>5008</v>
      </c>
      <c r="D420" t="s">
        <v>344</v>
      </c>
      <c r="E420" t="s">
        <v>54</v>
      </c>
      <c r="F420">
        <v>12662729</v>
      </c>
      <c r="G420" s="111">
        <v>45104</v>
      </c>
      <c r="H420" t="s">
        <v>5478</v>
      </c>
      <c r="I420" t="s">
        <v>271</v>
      </c>
      <c r="J420" t="s">
        <v>249</v>
      </c>
      <c r="K420" t="s">
        <v>250</v>
      </c>
      <c r="L420" t="s">
        <v>251</v>
      </c>
      <c r="M420" t="s">
        <v>3154</v>
      </c>
      <c r="N420" t="s">
        <v>3154</v>
      </c>
      <c r="O420" s="111">
        <v>45104</v>
      </c>
      <c r="P420" t="s">
        <v>252</v>
      </c>
      <c r="Q420" t="s">
        <v>253</v>
      </c>
      <c r="R420" s="111">
        <v>45106</v>
      </c>
      <c r="W420">
        <v>0</v>
      </c>
      <c r="X420">
        <v>0</v>
      </c>
      <c r="Y420">
        <v>58</v>
      </c>
      <c r="Z420">
        <f t="shared" si="6"/>
        <v>58</v>
      </c>
    </row>
    <row r="421" spans="1:26">
      <c r="A421" t="s">
        <v>3155</v>
      </c>
      <c r="B421">
        <v>71439012458</v>
      </c>
      <c r="C421" t="s">
        <v>4134</v>
      </c>
      <c r="D421" t="s">
        <v>2479</v>
      </c>
      <c r="E421" t="s">
        <v>1528</v>
      </c>
      <c r="F421">
        <v>12662819</v>
      </c>
      <c r="G421" s="111">
        <v>45104</v>
      </c>
      <c r="H421" t="s">
        <v>5479</v>
      </c>
      <c r="I421" t="s">
        <v>248</v>
      </c>
      <c r="J421" t="s">
        <v>249</v>
      </c>
      <c r="K421" t="s">
        <v>250</v>
      </c>
      <c r="L421" t="s">
        <v>251</v>
      </c>
      <c r="M421" t="s">
        <v>3154</v>
      </c>
      <c r="N421" t="s">
        <v>3154</v>
      </c>
      <c r="O421" s="111">
        <v>45104</v>
      </c>
      <c r="P421" t="s">
        <v>252</v>
      </c>
      <c r="Q421" t="s">
        <v>253</v>
      </c>
      <c r="R421" s="111">
        <v>45105</v>
      </c>
      <c r="W421">
        <v>0</v>
      </c>
      <c r="X421">
        <v>0</v>
      </c>
      <c r="Y421">
        <v>101</v>
      </c>
      <c r="Z421">
        <f t="shared" si="6"/>
        <v>101</v>
      </c>
    </row>
    <row r="422" spans="1:26">
      <c r="A422" t="s">
        <v>3155</v>
      </c>
      <c r="B422">
        <v>69008264153</v>
      </c>
      <c r="C422" t="s">
        <v>5008</v>
      </c>
      <c r="D422" t="s">
        <v>1053</v>
      </c>
      <c r="E422" t="s">
        <v>54</v>
      </c>
      <c r="F422">
        <v>12662352</v>
      </c>
      <c r="G422" s="111">
        <v>45104</v>
      </c>
      <c r="H422" t="s">
        <v>5480</v>
      </c>
      <c r="I422" t="s">
        <v>271</v>
      </c>
      <c r="J422" t="s">
        <v>249</v>
      </c>
      <c r="K422" t="s">
        <v>250</v>
      </c>
      <c r="L422" t="s">
        <v>251</v>
      </c>
      <c r="M422" t="s">
        <v>3154</v>
      </c>
      <c r="N422" t="s">
        <v>3154</v>
      </c>
      <c r="O422" s="111">
        <v>45104</v>
      </c>
      <c r="P422" t="s">
        <v>252</v>
      </c>
      <c r="Q422" t="s">
        <v>253</v>
      </c>
      <c r="R422" s="111">
        <v>45106</v>
      </c>
      <c r="W422">
        <v>0</v>
      </c>
      <c r="X422">
        <v>0</v>
      </c>
      <c r="Y422">
        <v>1</v>
      </c>
      <c r="Z422">
        <f t="shared" si="6"/>
        <v>1</v>
      </c>
    </row>
    <row r="423" spans="1:26">
      <c r="A423" t="s">
        <v>3155</v>
      </c>
      <c r="B423">
        <v>1768766185</v>
      </c>
      <c r="C423" t="s">
        <v>2110</v>
      </c>
      <c r="D423" t="s">
        <v>53</v>
      </c>
      <c r="E423" t="s">
        <v>54</v>
      </c>
      <c r="F423">
        <v>7786983</v>
      </c>
      <c r="G423" s="111">
        <v>45104</v>
      </c>
      <c r="H423" t="s">
        <v>5481</v>
      </c>
      <c r="I423" t="s">
        <v>271</v>
      </c>
      <c r="J423" t="s">
        <v>249</v>
      </c>
      <c r="K423" t="s">
        <v>250</v>
      </c>
      <c r="L423" t="s">
        <v>251</v>
      </c>
      <c r="M423" t="s">
        <v>3154</v>
      </c>
      <c r="N423" t="s">
        <v>3154</v>
      </c>
      <c r="O423" s="111">
        <v>45104</v>
      </c>
      <c r="P423" t="s">
        <v>252</v>
      </c>
      <c r="Q423" t="s">
        <v>253</v>
      </c>
      <c r="R423" s="111">
        <v>45105</v>
      </c>
      <c r="W423">
        <v>0</v>
      </c>
      <c r="X423">
        <v>0</v>
      </c>
      <c r="Y423">
        <v>61</v>
      </c>
      <c r="Z423">
        <f t="shared" si="6"/>
        <v>61</v>
      </c>
    </row>
    <row r="424" spans="1:26">
      <c r="A424" t="s">
        <v>3155</v>
      </c>
      <c r="B424">
        <v>80047106115</v>
      </c>
      <c r="C424" t="s">
        <v>2362</v>
      </c>
      <c r="D424" t="s">
        <v>2171</v>
      </c>
      <c r="E424" t="s">
        <v>54</v>
      </c>
      <c r="F424">
        <v>12657670</v>
      </c>
      <c r="G424" s="111">
        <v>45104</v>
      </c>
      <c r="H424" t="s">
        <v>5482</v>
      </c>
      <c r="I424" t="s">
        <v>271</v>
      </c>
      <c r="J424" t="s">
        <v>249</v>
      </c>
      <c r="K424" t="s">
        <v>250</v>
      </c>
      <c r="L424" t="s">
        <v>251</v>
      </c>
      <c r="M424" t="s">
        <v>3154</v>
      </c>
      <c r="N424" t="s">
        <v>3154</v>
      </c>
      <c r="O424" s="111">
        <v>45105</v>
      </c>
      <c r="P424" t="s">
        <v>252</v>
      </c>
      <c r="Q424" t="s">
        <v>253</v>
      </c>
      <c r="R424" s="111">
        <v>45106</v>
      </c>
      <c r="W424">
        <v>0</v>
      </c>
      <c r="X424">
        <v>0</v>
      </c>
      <c r="Y424">
        <v>40</v>
      </c>
      <c r="Z424">
        <f t="shared" si="6"/>
        <v>40</v>
      </c>
    </row>
    <row r="425" spans="1:26">
      <c r="A425" t="s">
        <v>3155</v>
      </c>
      <c r="B425">
        <v>70533341124</v>
      </c>
      <c r="C425" t="s">
        <v>5385</v>
      </c>
      <c r="D425" t="s">
        <v>2171</v>
      </c>
      <c r="E425" t="s">
        <v>54</v>
      </c>
      <c r="F425">
        <v>12669617</v>
      </c>
      <c r="G425" s="111">
        <v>45105</v>
      </c>
      <c r="H425" t="s">
        <v>5483</v>
      </c>
      <c r="I425" t="s">
        <v>271</v>
      </c>
      <c r="J425" t="s">
        <v>249</v>
      </c>
      <c r="K425" t="s">
        <v>250</v>
      </c>
      <c r="L425" t="s">
        <v>251</v>
      </c>
      <c r="M425" t="s">
        <v>3154</v>
      </c>
      <c r="N425" t="s">
        <v>3154</v>
      </c>
      <c r="O425" s="111">
        <v>45105</v>
      </c>
      <c r="P425" t="s">
        <v>252</v>
      </c>
      <c r="Q425" t="s">
        <v>253</v>
      </c>
      <c r="R425" s="111">
        <v>45106</v>
      </c>
      <c r="W425">
        <v>0</v>
      </c>
      <c r="X425">
        <v>0</v>
      </c>
      <c r="Y425">
        <v>1886</v>
      </c>
      <c r="Z425">
        <f t="shared" si="6"/>
        <v>1886</v>
      </c>
    </row>
    <row r="426" spans="1:26">
      <c r="A426" t="s">
        <v>3155</v>
      </c>
      <c r="B426" t="s">
        <v>2186</v>
      </c>
      <c r="C426" t="s">
        <v>2187</v>
      </c>
      <c r="D426" t="s">
        <v>53</v>
      </c>
      <c r="E426" t="s">
        <v>54</v>
      </c>
      <c r="F426">
        <v>12669021</v>
      </c>
      <c r="G426" s="111">
        <v>45105</v>
      </c>
      <c r="H426" t="s">
        <v>5484</v>
      </c>
      <c r="I426" t="s">
        <v>271</v>
      </c>
      <c r="J426" t="s">
        <v>249</v>
      </c>
      <c r="K426" t="s">
        <v>250</v>
      </c>
      <c r="L426" t="s">
        <v>251</v>
      </c>
      <c r="M426" t="s">
        <v>3154</v>
      </c>
      <c r="N426" t="s">
        <v>3154</v>
      </c>
      <c r="O426" s="111">
        <v>45105</v>
      </c>
      <c r="P426" t="s">
        <v>252</v>
      </c>
      <c r="Q426" t="s">
        <v>253</v>
      </c>
      <c r="R426" s="111">
        <v>45106</v>
      </c>
      <c r="W426">
        <v>0</v>
      </c>
      <c r="X426">
        <v>0</v>
      </c>
      <c r="Y426">
        <v>2040</v>
      </c>
      <c r="Z426">
        <f t="shared" si="6"/>
        <v>2040</v>
      </c>
    </row>
    <row r="427" spans="1:26">
      <c r="A427" t="s">
        <v>3155</v>
      </c>
      <c r="B427" t="s">
        <v>2220</v>
      </c>
      <c r="C427" t="s">
        <v>2221</v>
      </c>
      <c r="D427" t="s">
        <v>53</v>
      </c>
      <c r="E427" t="s">
        <v>54</v>
      </c>
      <c r="F427">
        <v>12662814</v>
      </c>
      <c r="G427" s="111">
        <v>45105</v>
      </c>
      <c r="H427" t="s">
        <v>5485</v>
      </c>
      <c r="I427" t="s">
        <v>271</v>
      </c>
      <c r="J427" t="s">
        <v>249</v>
      </c>
      <c r="K427" t="s">
        <v>250</v>
      </c>
      <c r="L427" t="s">
        <v>251</v>
      </c>
      <c r="M427" t="s">
        <v>3154</v>
      </c>
      <c r="N427" t="s">
        <v>3154</v>
      </c>
      <c r="O427" s="111">
        <v>45105</v>
      </c>
      <c r="P427" t="s">
        <v>252</v>
      </c>
      <c r="Q427" t="s">
        <v>253</v>
      </c>
      <c r="R427" s="111">
        <v>45106</v>
      </c>
      <c r="W427">
        <v>0</v>
      </c>
      <c r="X427">
        <v>0</v>
      </c>
      <c r="Y427">
        <v>4</v>
      </c>
      <c r="Z427">
        <f t="shared" si="6"/>
        <v>4</v>
      </c>
    </row>
    <row r="428" spans="1:26">
      <c r="A428" t="s">
        <v>3155</v>
      </c>
      <c r="B428" t="s">
        <v>5142</v>
      </c>
      <c r="C428" t="s">
        <v>5143</v>
      </c>
      <c r="D428" t="s">
        <v>1691</v>
      </c>
      <c r="E428" t="s">
        <v>1528</v>
      </c>
      <c r="F428">
        <v>12670852</v>
      </c>
      <c r="G428" s="111">
        <v>45105</v>
      </c>
      <c r="H428" t="s">
        <v>5486</v>
      </c>
      <c r="I428" t="s">
        <v>271</v>
      </c>
      <c r="J428" t="s">
        <v>249</v>
      </c>
      <c r="K428" t="s">
        <v>250</v>
      </c>
      <c r="L428" t="s">
        <v>251</v>
      </c>
      <c r="M428" t="s">
        <v>3154</v>
      </c>
      <c r="N428" t="s">
        <v>3154</v>
      </c>
      <c r="O428" s="111">
        <v>45105</v>
      </c>
      <c r="P428" t="s">
        <v>252</v>
      </c>
      <c r="Q428" t="s">
        <v>253</v>
      </c>
      <c r="R428" s="111">
        <v>45106</v>
      </c>
      <c r="W428">
        <v>0</v>
      </c>
      <c r="X428">
        <v>0</v>
      </c>
      <c r="Y428">
        <v>236.01</v>
      </c>
      <c r="Z428">
        <f t="shared" si="6"/>
        <v>236.01</v>
      </c>
    </row>
    <row r="429" spans="1:26">
      <c r="A429" t="s">
        <v>3155</v>
      </c>
      <c r="B429">
        <v>27184870204</v>
      </c>
      <c r="C429" t="s">
        <v>2337</v>
      </c>
      <c r="D429" t="s">
        <v>57</v>
      </c>
      <c r="E429" t="s">
        <v>58</v>
      </c>
      <c r="F429">
        <v>9869725</v>
      </c>
      <c r="G429" s="111">
        <v>45101</v>
      </c>
      <c r="H429" t="s">
        <v>5487</v>
      </c>
      <c r="I429" t="s">
        <v>271</v>
      </c>
      <c r="J429" t="s">
        <v>249</v>
      </c>
      <c r="K429" t="s">
        <v>250</v>
      </c>
      <c r="L429" t="s">
        <v>251</v>
      </c>
      <c r="M429" t="s">
        <v>3154</v>
      </c>
      <c r="N429" t="s">
        <v>3154</v>
      </c>
      <c r="O429" s="111">
        <v>45102</v>
      </c>
      <c r="P429" t="s">
        <v>252</v>
      </c>
      <c r="Q429" t="s">
        <v>253</v>
      </c>
      <c r="R429" s="111">
        <v>45105</v>
      </c>
      <c r="W429">
        <v>0</v>
      </c>
      <c r="X429">
        <v>0</v>
      </c>
      <c r="Y429">
        <v>1</v>
      </c>
      <c r="Z429">
        <f t="shared" si="6"/>
        <v>1</v>
      </c>
    </row>
    <row r="430" spans="1:26">
      <c r="A430" t="s">
        <v>3155</v>
      </c>
      <c r="B430" t="s">
        <v>2220</v>
      </c>
      <c r="C430" t="s">
        <v>2221</v>
      </c>
      <c r="D430" t="s">
        <v>3885</v>
      </c>
      <c r="E430" t="s">
        <v>54</v>
      </c>
      <c r="F430">
        <v>1334070</v>
      </c>
      <c r="G430" s="111">
        <v>45105</v>
      </c>
      <c r="H430" t="s">
        <v>5488</v>
      </c>
      <c r="I430" t="s">
        <v>271</v>
      </c>
      <c r="J430" t="s">
        <v>249</v>
      </c>
      <c r="K430" t="s">
        <v>250</v>
      </c>
      <c r="L430" t="s">
        <v>251</v>
      </c>
      <c r="M430" t="s">
        <v>3154</v>
      </c>
      <c r="N430" t="s">
        <v>3154</v>
      </c>
      <c r="O430" s="111">
        <v>45105</v>
      </c>
      <c r="P430" t="s">
        <v>252</v>
      </c>
      <c r="Q430" t="s">
        <v>253</v>
      </c>
      <c r="R430" s="111">
        <v>45106</v>
      </c>
      <c r="W430">
        <v>0</v>
      </c>
      <c r="X430">
        <v>0</v>
      </c>
      <c r="Y430">
        <v>1130.25</v>
      </c>
      <c r="Z430">
        <f t="shared" si="6"/>
        <v>1130.25</v>
      </c>
    </row>
    <row r="431" spans="1:26">
      <c r="A431" t="s">
        <v>3155</v>
      </c>
      <c r="B431">
        <v>80047106115</v>
      </c>
      <c r="C431" t="s">
        <v>2362</v>
      </c>
      <c r="D431" t="s">
        <v>2171</v>
      </c>
      <c r="E431" t="s">
        <v>54</v>
      </c>
      <c r="F431">
        <v>12676398</v>
      </c>
      <c r="G431" s="111">
        <v>45106</v>
      </c>
      <c r="H431" t="s">
        <v>5489</v>
      </c>
      <c r="I431" t="s">
        <v>271</v>
      </c>
      <c r="J431" t="s">
        <v>249</v>
      </c>
      <c r="K431" t="s">
        <v>250</v>
      </c>
      <c r="L431" t="s">
        <v>251</v>
      </c>
      <c r="M431" t="s">
        <v>3154</v>
      </c>
      <c r="N431" t="s">
        <v>3154</v>
      </c>
      <c r="O431" s="111">
        <v>45106</v>
      </c>
      <c r="P431" t="s">
        <v>252</v>
      </c>
      <c r="Q431" t="s">
        <v>253</v>
      </c>
      <c r="R431" s="111">
        <v>45107</v>
      </c>
      <c r="W431">
        <v>0</v>
      </c>
      <c r="X431">
        <v>0</v>
      </c>
      <c r="Y431">
        <v>1650</v>
      </c>
      <c r="Z431">
        <f t="shared" si="6"/>
        <v>1650</v>
      </c>
    </row>
    <row r="432" spans="1:26">
      <c r="A432" t="s">
        <v>3155</v>
      </c>
      <c r="B432" t="s">
        <v>5332</v>
      </c>
      <c r="C432" t="s">
        <v>5333</v>
      </c>
      <c r="D432" t="s">
        <v>1691</v>
      </c>
      <c r="E432" t="s">
        <v>1528</v>
      </c>
      <c r="F432">
        <v>12678443</v>
      </c>
      <c r="G432" s="111">
        <v>45106</v>
      </c>
      <c r="H432" t="s">
        <v>5490</v>
      </c>
      <c r="I432" t="s">
        <v>271</v>
      </c>
      <c r="J432" t="s">
        <v>249</v>
      </c>
      <c r="K432" t="s">
        <v>250</v>
      </c>
      <c r="L432" t="s">
        <v>251</v>
      </c>
      <c r="M432" t="s">
        <v>3154</v>
      </c>
      <c r="N432" t="s">
        <v>3154</v>
      </c>
      <c r="O432" s="111">
        <v>45106</v>
      </c>
      <c r="P432" t="s">
        <v>252</v>
      </c>
      <c r="Q432" t="s">
        <v>253</v>
      </c>
      <c r="R432" s="111">
        <v>45107</v>
      </c>
      <c r="W432">
        <v>0</v>
      </c>
      <c r="X432">
        <v>0</v>
      </c>
      <c r="Y432">
        <v>41</v>
      </c>
      <c r="Z432">
        <f t="shared" si="6"/>
        <v>41</v>
      </c>
    </row>
    <row r="433" spans="1:26">
      <c r="A433" t="s">
        <v>3155</v>
      </c>
      <c r="B433">
        <v>2946919102</v>
      </c>
      <c r="C433" t="s">
        <v>1658</v>
      </c>
      <c r="D433" t="s">
        <v>57</v>
      </c>
      <c r="E433" t="s">
        <v>58</v>
      </c>
      <c r="F433">
        <v>11324019</v>
      </c>
      <c r="G433" s="111">
        <v>45092</v>
      </c>
      <c r="H433" t="s">
        <v>5491</v>
      </c>
      <c r="I433" t="s">
        <v>260</v>
      </c>
      <c r="J433" t="s">
        <v>249</v>
      </c>
      <c r="K433" t="s">
        <v>250</v>
      </c>
      <c r="L433" t="s">
        <v>251</v>
      </c>
      <c r="M433" t="s">
        <v>3154</v>
      </c>
      <c r="N433" t="s">
        <v>3154</v>
      </c>
      <c r="O433" s="111">
        <v>45092</v>
      </c>
      <c r="P433" t="s">
        <v>252</v>
      </c>
      <c r="Q433" t="s">
        <v>253</v>
      </c>
      <c r="R433" s="111"/>
      <c r="W433">
        <v>3824.8</v>
      </c>
      <c r="X433">
        <v>9982.24</v>
      </c>
      <c r="Y433">
        <v>2311.5</v>
      </c>
      <c r="Z433">
        <f t="shared" si="6"/>
        <v>16118.54</v>
      </c>
    </row>
    <row r="434" spans="1:26">
      <c r="A434" t="s">
        <v>3155</v>
      </c>
      <c r="B434">
        <v>2946919102</v>
      </c>
      <c r="C434" t="s">
        <v>1658</v>
      </c>
      <c r="D434" t="s">
        <v>344</v>
      </c>
      <c r="E434" t="s">
        <v>54</v>
      </c>
      <c r="F434">
        <v>12638098</v>
      </c>
      <c r="G434" s="111">
        <v>45099</v>
      </c>
      <c r="H434" t="s">
        <v>5492</v>
      </c>
      <c r="I434" t="s">
        <v>271</v>
      </c>
      <c r="J434" t="s">
        <v>249</v>
      </c>
      <c r="K434" t="s">
        <v>250</v>
      </c>
      <c r="L434" t="s">
        <v>251</v>
      </c>
      <c r="M434" t="s">
        <v>3154</v>
      </c>
      <c r="N434" t="s">
        <v>3154</v>
      </c>
      <c r="O434" s="111">
        <v>45100</v>
      </c>
      <c r="P434" t="s">
        <v>252</v>
      </c>
      <c r="Q434" t="s">
        <v>257</v>
      </c>
      <c r="R434" s="111">
        <v>45104</v>
      </c>
      <c r="W434">
        <v>0</v>
      </c>
      <c r="X434">
        <v>0</v>
      </c>
      <c r="Y434">
        <v>0</v>
      </c>
      <c r="Z434">
        <f t="shared" si="6"/>
        <v>0</v>
      </c>
    </row>
    <row r="435" spans="1:26">
      <c r="A435" t="s">
        <v>3155</v>
      </c>
      <c r="B435">
        <v>3491168147</v>
      </c>
      <c r="C435" t="s">
        <v>306</v>
      </c>
      <c r="D435" t="s">
        <v>53</v>
      </c>
      <c r="E435" t="s">
        <v>54</v>
      </c>
      <c r="F435">
        <v>12654864</v>
      </c>
      <c r="G435" s="111">
        <v>45104</v>
      </c>
      <c r="H435" t="s">
        <v>5493</v>
      </c>
      <c r="I435" t="s">
        <v>271</v>
      </c>
      <c r="J435" t="s">
        <v>249</v>
      </c>
      <c r="K435" t="s">
        <v>250</v>
      </c>
      <c r="L435" t="s">
        <v>251</v>
      </c>
      <c r="M435" t="s">
        <v>3154</v>
      </c>
      <c r="N435" t="s">
        <v>3154</v>
      </c>
      <c r="O435" s="111">
        <v>45106</v>
      </c>
      <c r="P435" t="s">
        <v>252</v>
      </c>
      <c r="Q435" t="s">
        <v>253</v>
      </c>
      <c r="R435" s="111">
        <v>45107</v>
      </c>
      <c r="W435">
        <v>0</v>
      </c>
      <c r="X435">
        <v>0</v>
      </c>
      <c r="Y435">
        <v>395.04</v>
      </c>
      <c r="Z435">
        <f t="shared" si="6"/>
        <v>395.04</v>
      </c>
    </row>
    <row r="436" spans="1:26">
      <c r="A436" t="s">
        <v>3155</v>
      </c>
      <c r="B436">
        <v>3804044190</v>
      </c>
      <c r="C436" t="s">
        <v>629</v>
      </c>
      <c r="D436" t="s">
        <v>57</v>
      </c>
      <c r="E436" t="s">
        <v>58</v>
      </c>
      <c r="F436">
        <v>9913074</v>
      </c>
      <c r="G436" s="111">
        <v>45090</v>
      </c>
      <c r="H436" t="s">
        <v>5494</v>
      </c>
      <c r="I436" t="s">
        <v>260</v>
      </c>
      <c r="J436" t="s">
        <v>249</v>
      </c>
      <c r="K436" t="s">
        <v>250</v>
      </c>
      <c r="L436" t="s">
        <v>251</v>
      </c>
      <c r="M436" t="s">
        <v>3154</v>
      </c>
      <c r="N436" t="s">
        <v>3154</v>
      </c>
      <c r="O436" s="111">
        <v>45091</v>
      </c>
      <c r="P436" t="s">
        <v>252</v>
      </c>
      <c r="Q436" t="s">
        <v>282</v>
      </c>
      <c r="R436" s="111"/>
      <c r="W436">
        <v>0</v>
      </c>
      <c r="X436">
        <v>0</v>
      </c>
      <c r="Y436">
        <v>0</v>
      </c>
      <c r="Z436">
        <f t="shared" si="6"/>
        <v>0</v>
      </c>
    </row>
    <row r="437" spans="1:26">
      <c r="A437" t="s">
        <v>3155</v>
      </c>
      <c r="B437">
        <v>4288358132</v>
      </c>
      <c r="C437" t="s">
        <v>165</v>
      </c>
      <c r="D437" t="s">
        <v>53</v>
      </c>
      <c r="E437" t="s">
        <v>54</v>
      </c>
      <c r="F437">
        <v>12402610</v>
      </c>
      <c r="G437" s="111">
        <v>45041</v>
      </c>
      <c r="H437" t="s">
        <v>4821</v>
      </c>
      <c r="I437" t="s">
        <v>256</v>
      </c>
      <c r="J437" t="s">
        <v>249</v>
      </c>
      <c r="K437" t="s">
        <v>250</v>
      </c>
      <c r="L437" t="s">
        <v>251</v>
      </c>
      <c r="M437" t="s">
        <v>3154</v>
      </c>
      <c r="N437" t="s">
        <v>3154</v>
      </c>
      <c r="O437" s="111">
        <v>45054</v>
      </c>
      <c r="P437" t="s">
        <v>252</v>
      </c>
      <c r="Q437" t="s">
        <v>253</v>
      </c>
      <c r="R437" s="111">
        <v>45055</v>
      </c>
      <c r="W437">
        <v>0</v>
      </c>
      <c r="X437">
        <v>8666</v>
      </c>
      <c r="Y437">
        <v>387</v>
      </c>
      <c r="Z437">
        <f t="shared" si="6"/>
        <v>9053</v>
      </c>
    </row>
    <row r="438" spans="1:26">
      <c r="A438" t="s">
        <v>3155</v>
      </c>
      <c r="B438">
        <v>6146623113</v>
      </c>
      <c r="C438" t="s">
        <v>1830</v>
      </c>
      <c r="D438" t="s">
        <v>53</v>
      </c>
      <c r="E438" t="s">
        <v>54</v>
      </c>
      <c r="F438">
        <v>12643669</v>
      </c>
      <c r="G438" s="111">
        <v>45099</v>
      </c>
      <c r="H438" t="s">
        <v>5495</v>
      </c>
      <c r="I438" t="s">
        <v>271</v>
      </c>
      <c r="J438" t="s">
        <v>249</v>
      </c>
      <c r="K438" t="s">
        <v>250</v>
      </c>
      <c r="L438" t="s">
        <v>251</v>
      </c>
      <c r="M438" t="s">
        <v>3154</v>
      </c>
      <c r="N438" t="s">
        <v>3154</v>
      </c>
      <c r="O438" s="111">
        <v>45099</v>
      </c>
      <c r="P438" t="s">
        <v>252</v>
      </c>
      <c r="Q438" t="s">
        <v>257</v>
      </c>
      <c r="R438" s="111">
        <v>45103</v>
      </c>
      <c r="W438">
        <v>0</v>
      </c>
      <c r="X438">
        <v>0</v>
      </c>
      <c r="Y438">
        <v>0</v>
      </c>
      <c r="Z438">
        <f t="shared" si="6"/>
        <v>0</v>
      </c>
    </row>
    <row r="439" spans="1:26">
      <c r="A439" t="s">
        <v>3155</v>
      </c>
      <c r="B439">
        <v>6146623113</v>
      </c>
      <c r="C439" t="s">
        <v>1830</v>
      </c>
      <c r="D439" t="s">
        <v>53</v>
      </c>
      <c r="E439" t="s">
        <v>54</v>
      </c>
      <c r="F439">
        <v>12650305</v>
      </c>
      <c r="G439" s="111">
        <v>45100</v>
      </c>
      <c r="H439" t="s">
        <v>5496</v>
      </c>
      <c r="I439" t="s">
        <v>271</v>
      </c>
      <c r="J439" t="s">
        <v>249</v>
      </c>
      <c r="K439" t="s">
        <v>250</v>
      </c>
      <c r="L439" t="s">
        <v>251</v>
      </c>
      <c r="M439" t="s">
        <v>3154</v>
      </c>
      <c r="N439" t="s">
        <v>3154</v>
      </c>
      <c r="O439" s="111">
        <v>45100</v>
      </c>
      <c r="P439" t="s">
        <v>252</v>
      </c>
      <c r="Q439" t="s">
        <v>253</v>
      </c>
      <c r="R439" s="111">
        <v>45103</v>
      </c>
      <c r="W439">
        <v>0</v>
      </c>
      <c r="X439">
        <v>0</v>
      </c>
      <c r="Y439">
        <v>1182.6500000000001</v>
      </c>
      <c r="Z439">
        <f t="shared" si="6"/>
        <v>1182.6500000000001</v>
      </c>
    </row>
    <row r="440" spans="1:26">
      <c r="A440" t="s">
        <v>3155</v>
      </c>
      <c r="B440">
        <v>6146623113</v>
      </c>
      <c r="C440" t="s">
        <v>1830</v>
      </c>
      <c r="D440" t="s">
        <v>53</v>
      </c>
      <c r="E440" t="s">
        <v>54</v>
      </c>
      <c r="F440">
        <v>7528120</v>
      </c>
      <c r="G440" s="111">
        <v>45105</v>
      </c>
      <c r="H440" t="s">
        <v>5497</v>
      </c>
      <c r="I440" t="s">
        <v>271</v>
      </c>
      <c r="J440" t="s">
        <v>249</v>
      </c>
      <c r="K440" t="s">
        <v>250</v>
      </c>
      <c r="L440" t="s">
        <v>251</v>
      </c>
      <c r="M440" t="s">
        <v>3154</v>
      </c>
      <c r="N440" t="s">
        <v>3154</v>
      </c>
      <c r="O440" s="111">
        <v>45105</v>
      </c>
      <c r="P440" t="s">
        <v>252</v>
      </c>
      <c r="Q440" t="s">
        <v>282</v>
      </c>
      <c r="R440" s="111">
        <v>45106</v>
      </c>
      <c r="W440">
        <v>0</v>
      </c>
      <c r="X440">
        <v>0</v>
      </c>
      <c r="Y440">
        <v>0</v>
      </c>
      <c r="Z440">
        <f t="shared" si="6"/>
        <v>0</v>
      </c>
    </row>
    <row r="441" spans="1:26">
      <c r="A441" t="s">
        <v>3155</v>
      </c>
      <c r="B441">
        <v>8849120435</v>
      </c>
      <c r="C441" t="s">
        <v>1690</v>
      </c>
      <c r="D441" t="s">
        <v>1691</v>
      </c>
      <c r="E441" t="s">
        <v>1528</v>
      </c>
      <c r="F441">
        <v>12373857</v>
      </c>
      <c r="G441" s="111">
        <v>45033</v>
      </c>
      <c r="H441" t="s">
        <v>4407</v>
      </c>
      <c r="I441" t="s">
        <v>256</v>
      </c>
      <c r="J441" t="s">
        <v>249</v>
      </c>
      <c r="K441" t="s">
        <v>250</v>
      </c>
      <c r="L441" t="s">
        <v>251</v>
      </c>
      <c r="M441" t="s">
        <v>3154</v>
      </c>
      <c r="N441" t="s">
        <v>3154</v>
      </c>
      <c r="O441" s="111">
        <v>45033</v>
      </c>
      <c r="P441" t="s">
        <v>252</v>
      </c>
      <c r="Q441" t="s">
        <v>253</v>
      </c>
      <c r="R441" s="111">
        <v>45034</v>
      </c>
      <c r="W441">
        <v>1223</v>
      </c>
      <c r="X441">
        <v>5785.7</v>
      </c>
      <c r="Y441">
        <v>6692.95</v>
      </c>
      <c r="Z441">
        <f t="shared" si="6"/>
        <v>13701.65</v>
      </c>
    </row>
    <row r="442" spans="1:26">
      <c r="A442" t="s">
        <v>3155</v>
      </c>
      <c r="B442">
        <v>9479290456</v>
      </c>
      <c r="C442" t="s">
        <v>1616</v>
      </c>
      <c r="D442" t="s">
        <v>1527</v>
      </c>
      <c r="E442" t="s">
        <v>1528</v>
      </c>
      <c r="F442">
        <v>12656126</v>
      </c>
      <c r="G442" s="111">
        <v>45103</v>
      </c>
      <c r="H442" t="s">
        <v>5498</v>
      </c>
      <c r="I442" t="s">
        <v>271</v>
      </c>
      <c r="J442" t="s">
        <v>249</v>
      </c>
      <c r="K442" t="s">
        <v>250</v>
      </c>
      <c r="L442" t="s">
        <v>251</v>
      </c>
      <c r="M442" t="s">
        <v>3154</v>
      </c>
      <c r="N442" t="s">
        <v>3154</v>
      </c>
      <c r="O442" s="111">
        <v>45104</v>
      </c>
      <c r="P442" t="s">
        <v>252</v>
      </c>
      <c r="Q442" t="s">
        <v>257</v>
      </c>
      <c r="R442" s="111">
        <v>45105</v>
      </c>
      <c r="W442">
        <v>0</v>
      </c>
      <c r="X442">
        <v>0</v>
      </c>
      <c r="Y442">
        <v>0</v>
      </c>
      <c r="Z442">
        <f t="shared" si="6"/>
        <v>0</v>
      </c>
    </row>
    <row r="443" spans="1:26">
      <c r="A443" t="s">
        <v>3155</v>
      </c>
      <c r="B443">
        <v>13130660607</v>
      </c>
      <c r="C443" t="s">
        <v>952</v>
      </c>
      <c r="D443" t="s">
        <v>57</v>
      </c>
      <c r="E443" t="s">
        <v>58</v>
      </c>
      <c r="F443">
        <v>6986012</v>
      </c>
      <c r="G443" s="111">
        <v>45062</v>
      </c>
      <c r="H443" t="s">
        <v>4909</v>
      </c>
      <c r="I443" t="s">
        <v>256</v>
      </c>
      <c r="J443" t="s">
        <v>249</v>
      </c>
      <c r="K443" t="s">
        <v>250</v>
      </c>
      <c r="L443" t="s">
        <v>251</v>
      </c>
      <c r="M443" t="s">
        <v>3154</v>
      </c>
      <c r="N443" t="s">
        <v>3154</v>
      </c>
      <c r="O443" s="111">
        <v>45062</v>
      </c>
      <c r="P443" t="s">
        <v>252</v>
      </c>
      <c r="Q443" t="s">
        <v>253</v>
      </c>
      <c r="R443" s="111">
        <v>45068</v>
      </c>
      <c r="W443">
        <v>3207</v>
      </c>
      <c r="X443">
        <v>2283</v>
      </c>
      <c r="Y443">
        <v>2403</v>
      </c>
      <c r="Z443">
        <f t="shared" si="6"/>
        <v>7893</v>
      </c>
    </row>
    <row r="444" spans="1:26">
      <c r="A444" t="s">
        <v>3155</v>
      </c>
      <c r="B444">
        <v>72637005149</v>
      </c>
      <c r="C444" t="s">
        <v>1818</v>
      </c>
      <c r="D444" t="s">
        <v>57</v>
      </c>
      <c r="E444" t="s">
        <v>58</v>
      </c>
      <c r="F444">
        <v>9529764</v>
      </c>
      <c r="G444" s="111">
        <v>45098</v>
      </c>
      <c r="H444" t="s">
        <v>5499</v>
      </c>
      <c r="I444" t="s">
        <v>271</v>
      </c>
      <c r="J444" t="s">
        <v>249</v>
      </c>
      <c r="K444" t="s">
        <v>250</v>
      </c>
      <c r="L444" t="s">
        <v>251</v>
      </c>
      <c r="M444" t="s">
        <v>3154</v>
      </c>
      <c r="N444" t="s">
        <v>3154</v>
      </c>
      <c r="O444" s="111">
        <v>45099</v>
      </c>
      <c r="P444" t="s">
        <v>252</v>
      </c>
      <c r="Q444" t="s">
        <v>253</v>
      </c>
      <c r="R444" s="111">
        <v>45103</v>
      </c>
      <c r="W444">
        <v>0</v>
      </c>
      <c r="X444">
        <v>0</v>
      </c>
      <c r="Y444">
        <v>262.98</v>
      </c>
      <c r="Z444">
        <f t="shared" si="6"/>
        <v>262.98</v>
      </c>
    </row>
    <row r="445" spans="1:26">
      <c r="A445" t="s">
        <v>3155</v>
      </c>
      <c r="B445">
        <v>86552406134</v>
      </c>
      <c r="C445" t="s">
        <v>1989</v>
      </c>
      <c r="D445" t="s">
        <v>343</v>
      </c>
      <c r="E445" t="s">
        <v>54</v>
      </c>
      <c r="F445">
        <v>12669736</v>
      </c>
      <c r="G445" s="111">
        <v>45105</v>
      </c>
      <c r="H445" t="s">
        <v>5500</v>
      </c>
      <c r="I445" t="s">
        <v>271</v>
      </c>
      <c r="J445" t="s">
        <v>249</v>
      </c>
      <c r="K445" t="s">
        <v>250</v>
      </c>
      <c r="L445" t="s">
        <v>251</v>
      </c>
      <c r="M445" t="s">
        <v>3154</v>
      </c>
      <c r="N445" t="s">
        <v>3154</v>
      </c>
      <c r="O445" s="111">
        <v>45105</v>
      </c>
      <c r="P445" t="s">
        <v>252</v>
      </c>
      <c r="Q445" t="s">
        <v>253</v>
      </c>
      <c r="R445" s="111">
        <v>45107</v>
      </c>
      <c r="W445">
        <v>0</v>
      </c>
      <c r="X445">
        <v>0</v>
      </c>
      <c r="Y445">
        <v>10</v>
      </c>
      <c r="Z445">
        <f t="shared" si="6"/>
        <v>10</v>
      </c>
    </row>
    <row r="446" spans="1:26">
      <c r="A446" t="s">
        <v>3155</v>
      </c>
      <c r="B446">
        <v>1413771432</v>
      </c>
      <c r="C446" t="s">
        <v>1883</v>
      </c>
      <c r="D446" t="s">
        <v>1527</v>
      </c>
      <c r="E446" t="s">
        <v>1528</v>
      </c>
      <c r="F446">
        <v>12601556</v>
      </c>
      <c r="G446" s="111">
        <v>45089</v>
      </c>
      <c r="H446" t="s">
        <v>5501</v>
      </c>
      <c r="I446" t="s">
        <v>248</v>
      </c>
      <c r="J446" t="s">
        <v>249</v>
      </c>
      <c r="K446" t="s">
        <v>250</v>
      </c>
      <c r="L446" t="s">
        <v>251</v>
      </c>
      <c r="M446" t="s">
        <v>3154</v>
      </c>
      <c r="N446" t="s">
        <v>3154</v>
      </c>
      <c r="O446" s="111">
        <v>45090</v>
      </c>
      <c r="P446" t="s">
        <v>252</v>
      </c>
      <c r="Q446" t="s">
        <v>253</v>
      </c>
      <c r="R446" s="111">
        <v>45091</v>
      </c>
      <c r="W446">
        <v>0</v>
      </c>
      <c r="X446">
        <v>0</v>
      </c>
      <c r="Y446">
        <v>165.29</v>
      </c>
      <c r="Z446">
        <f t="shared" si="6"/>
        <v>165.29</v>
      </c>
    </row>
    <row r="447" spans="1:26">
      <c r="A447" t="s">
        <v>3155</v>
      </c>
      <c r="B447">
        <v>2946919102</v>
      </c>
      <c r="C447" t="s">
        <v>1658</v>
      </c>
      <c r="D447" t="s">
        <v>57</v>
      </c>
      <c r="E447" t="s">
        <v>58</v>
      </c>
      <c r="F447">
        <v>12249332</v>
      </c>
      <c r="G447" s="111">
        <v>45055</v>
      </c>
      <c r="H447" t="s">
        <v>4801</v>
      </c>
      <c r="I447" t="s">
        <v>248</v>
      </c>
      <c r="J447" t="s">
        <v>249</v>
      </c>
      <c r="K447" t="s">
        <v>250</v>
      </c>
      <c r="L447" t="s">
        <v>251</v>
      </c>
      <c r="M447" t="s">
        <v>3154</v>
      </c>
      <c r="N447" t="s">
        <v>3154</v>
      </c>
      <c r="O447" s="111">
        <v>45055</v>
      </c>
      <c r="P447" t="s">
        <v>252</v>
      </c>
      <c r="Q447" t="s">
        <v>253</v>
      </c>
      <c r="R447" s="111">
        <v>45062</v>
      </c>
      <c r="W447">
        <v>0</v>
      </c>
      <c r="X447">
        <v>823</v>
      </c>
      <c r="Y447">
        <v>2163</v>
      </c>
      <c r="Z447">
        <f t="shared" si="6"/>
        <v>2986</v>
      </c>
    </row>
    <row r="448" spans="1:26">
      <c r="A448" t="s">
        <v>3155</v>
      </c>
      <c r="B448">
        <v>2946919102</v>
      </c>
      <c r="C448" t="s">
        <v>1658</v>
      </c>
      <c r="D448" t="s">
        <v>57</v>
      </c>
      <c r="E448" t="s">
        <v>58</v>
      </c>
      <c r="F448">
        <v>12583445</v>
      </c>
      <c r="G448" s="111">
        <v>45083</v>
      </c>
      <c r="H448" t="s">
        <v>5502</v>
      </c>
      <c r="I448" t="s">
        <v>248</v>
      </c>
      <c r="J448" t="s">
        <v>249</v>
      </c>
      <c r="K448" t="s">
        <v>250</v>
      </c>
      <c r="L448" t="s">
        <v>251</v>
      </c>
      <c r="M448" t="s">
        <v>3154</v>
      </c>
      <c r="N448" t="s">
        <v>3154</v>
      </c>
      <c r="O448" s="111">
        <v>45083</v>
      </c>
      <c r="P448" t="s">
        <v>252</v>
      </c>
      <c r="Q448" t="s">
        <v>253</v>
      </c>
      <c r="R448" s="111">
        <v>45083</v>
      </c>
      <c r="W448">
        <v>0</v>
      </c>
      <c r="X448">
        <v>0</v>
      </c>
      <c r="Y448">
        <v>560</v>
      </c>
      <c r="Z448">
        <f t="shared" si="6"/>
        <v>560</v>
      </c>
    </row>
    <row r="449" spans="1:26">
      <c r="A449" t="s">
        <v>3155</v>
      </c>
      <c r="B449">
        <v>6146623113</v>
      </c>
      <c r="C449" t="s">
        <v>1830</v>
      </c>
      <c r="D449" t="s">
        <v>53</v>
      </c>
      <c r="E449" t="s">
        <v>54</v>
      </c>
      <c r="F449">
        <v>12512002</v>
      </c>
      <c r="G449" s="111">
        <v>45066</v>
      </c>
      <c r="H449" t="s">
        <v>4843</v>
      </c>
      <c r="I449" t="s">
        <v>248</v>
      </c>
      <c r="J449" t="s">
        <v>249</v>
      </c>
      <c r="K449" t="s">
        <v>250</v>
      </c>
      <c r="L449" t="s">
        <v>251</v>
      </c>
      <c r="M449" t="s">
        <v>3154</v>
      </c>
      <c r="N449" t="s">
        <v>3154</v>
      </c>
      <c r="O449" s="111">
        <v>45066</v>
      </c>
      <c r="P449" t="s">
        <v>252</v>
      </c>
      <c r="Q449" t="s">
        <v>253</v>
      </c>
      <c r="R449" s="111">
        <v>45071</v>
      </c>
      <c r="W449">
        <v>0</v>
      </c>
      <c r="X449">
        <v>1923.65</v>
      </c>
      <c r="Y449">
        <v>17816.39</v>
      </c>
      <c r="Z449">
        <f t="shared" si="6"/>
        <v>19740.04</v>
      </c>
    </row>
    <row r="450" spans="1:26">
      <c r="A450" t="s">
        <v>3155</v>
      </c>
      <c r="B450">
        <v>6146623113</v>
      </c>
      <c r="C450" t="s">
        <v>1830</v>
      </c>
      <c r="D450" t="s">
        <v>53</v>
      </c>
      <c r="E450" t="s">
        <v>54</v>
      </c>
      <c r="F450">
        <v>9630567</v>
      </c>
      <c r="G450" s="111">
        <v>45079</v>
      </c>
      <c r="H450" t="s">
        <v>5503</v>
      </c>
      <c r="I450" t="s">
        <v>248</v>
      </c>
      <c r="J450" t="s">
        <v>249</v>
      </c>
      <c r="K450" t="s">
        <v>250</v>
      </c>
      <c r="L450" t="s">
        <v>251</v>
      </c>
      <c r="M450" t="s">
        <v>3154</v>
      </c>
      <c r="N450" t="s">
        <v>3154</v>
      </c>
      <c r="O450" s="111">
        <v>45083</v>
      </c>
      <c r="P450" t="s">
        <v>252</v>
      </c>
      <c r="Q450" t="s">
        <v>253</v>
      </c>
      <c r="R450" s="111">
        <v>45084</v>
      </c>
      <c r="W450">
        <v>0</v>
      </c>
      <c r="X450">
        <v>0</v>
      </c>
      <c r="Y450">
        <v>625</v>
      </c>
      <c r="Z450">
        <f t="shared" si="6"/>
        <v>625</v>
      </c>
    </row>
    <row r="451" spans="1:26">
      <c r="A451" t="s">
        <v>3155</v>
      </c>
      <c r="B451">
        <v>9479290456</v>
      </c>
      <c r="C451" t="s">
        <v>1616</v>
      </c>
      <c r="D451" t="s">
        <v>4766</v>
      </c>
      <c r="E451" t="s">
        <v>1528</v>
      </c>
      <c r="F451">
        <v>12519928</v>
      </c>
      <c r="G451" s="111">
        <v>45069</v>
      </c>
      <c r="H451" t="s">
        <v>4889</v>
      </c>
      <c r="I451" t="s">
        <v>248</v>
      </c>
      <c r="J451" t="s">
        <v>249</v>
      </c>
      <c r="K451" t="s">
        <v>250</v>
      </c>
      <c r="L451" t="s">
        <v>251</v>
      </c>
      <c r="M451" t="s">
        <v>3154</v>
      </c>
      <c r="N451" t="s">
        <v>3154</v>
      </c>
      <c r="O451" s="111">
        <v>45069</v>
      </c>
      <c r="P451" t="s">
        <v>252</v>
      </c>
      <c r="Q451" t="s">
        <v>253</v>
      </c>
      <c r="R451" s="111">
        <v>45076</v>
      </c>
      <c r="W451">
        <v>0</v>
      </c>
      <c r="X451">
        <v>335</v>
      </c>
      <c r="Y451">
        <v>4197</v>
      </c>
      <c r="Z451">
        <f t="shared" ref="Z451:Z514" si="7">SUM(W451:Y451)</f>
        <v>4532</v>
      </c>
    </row>
    <row r="452" spans="1:26">
      <c r="A452" t="s">
        <v>3155</v>
      </c>
      <c r="B452">
        <v>16794853779</v>
      </c>
      <c r="C452" t="s">
        <v>624</v>
      </c>
      <c r="D452" t="s">
        <v>45</v>
      </c>
      <c r="E452" t="s">
        <v>46</v>
      </c>
      <c r="F452">
        <v>12597635</v>
      </c>
      <c r="G452" s="111">
        <v>45091</v>
      </c>
      <c r="H452" t="s">
        <v>5504</v>
      </c>
      <c r="I452" t="s">
        <v>248</v>
      </c>
      <c r="J452" t="s">
        <v>249</v>
      </c>
      <c r="K452" t="s">
        <v>250</v>
      </c>
      <c r="L452" t="s">
        <v>251</v>
      </c>
      <c r="M452" t="s">
        <v>3154</v>
      </c>
      <c r="N452" t="s">
        <v>3154</v>
      </c>
      <c r="O452" s="111">
        <v>45091</v>
      </c>
      <c r="P452" t="s">
        <v>252</v>
      </c>
      <c r="Q452" t="s">
        <v>253</v>
      </c>
      <c r="R452" s="111">
        <v>45092</v>
      </c>
      <c r="W452">
        <v>0</v>
      </c>
      <c r="X452">
        <v>0</v>
      </c>
      <c r="Y452">
        <v>11991.27</v>
      </c>
      <c r="Z452">
        <f t="shared" si="7"/>
        <v>11991.27</v>
      </c>
    </row>
    <row r="453" spans="1:26">
      <c r="A453" t="s">
        <v>3155</v>
      </c>
      <c r="B453">
        <v>9479290456</v>
      </c>
      <c r="C453" t="s">
        <v>1616</v>
      </c>
      <c r="D453" t="s">
        <v>4766</v>
      </c>
      <c r="E453" t="s">
        <v>1528</v>
      </c>
      <c r="F453">
        <v>12519696</v>
      </c>
      <c r="G453" s="111">
        <v>45069</v>
      </c>
      <c r="H453" t="s">
        <v>4888</v>
      </c>
      <c r="I453" t="s">
        <v>255</v>
      </c>
      <c r="J453" t="s">
        <v>259</v>
      </c>
      <c r="K453" t="s">
        <v>250</v>
      </c>
      <c r="L453" t="s">
        <v>251</v>
      </c>
      <c r="M453" t="s">
        <v>3154</v>
      </c>
      <c r="N453" t="s">
        <v>3154</v>
      </c>
      <c r="O453" s="111">
        <v>45069</v>
      </c>
      <c r="P453" t="s">
        <v>252</v>
      </c>
      <c r="Q453" t="s">
        <v>253</v>
      </c>
      <c r="R453" s="111">
        <v>45076</v>
      </c>
      <c r="W453">
        <v>0</v>
      </c>
      <c r="X453">
        <v>0</v>
      </c>
      <c r="Y453">
        <v>23</v>
      </c>
      <c r="Z453">
        <f t="shared" si="7"/>
        <v>23</v>
      </c>
    </row>
    <row r="454" spans="1:26">
      <c r="A454" t="s">
        <v>3155</v>
      </c>
      <c r="B454">
        <v>9755062696</v>
      </c>
      <c r="C454" t="s">
        <v>2002</v>
      </c>
      <c r="D454" t="s">
        <v>45</v>
      </c>
      <c r="E454" t="s">
        <v>46</v>
      </c>
      <c r="F454">
        <v>9077315</v>
      </c>
      <c r="G454" s="111">
        <v>45042</v>
      </c>
      <c r="H454" t="s">
        <v>4430</v>
      </c>
      <c r="I454" t="s">
        <v>255</v>
      </c>
      <c r="J454" t="s">
        <v>249</v>
      </c>
      <c r="K454" t="s">
        <v>250</v>
      </c>
      <c r="L454" t="s">
        <v>3154</v>
      </c>
      <c r="M454" t="s">
        <v>3154</v>
      </c>
      <c r="N454" t="s">
        <v>3154</v>
      </c>
      <c r="O454" s="111">
        <v>45042</v>
      </c>
      <c r="P454" t="s">
        <v>252</v>
      </c>
      <c r="Q454" t="s">
        <v>253</v>
      </c>
      <c r="R454" s="111">
        <v>45043</v>
      </c>
      <c r="W454">
        <v>245.2</v>
      </c>
      <c r="X454">
        <v>1344.04</v>
      </c>
      <c r="Y454">
        <v>1269.2</v>
      </c>
      <c r="Z454">
        <f t="shared" si="7"/>
        <v>2858.44</v>
      </c>
    </row>
    <row r="455" spans="1:26">
      <c r="A455" t="s">
        <v>3155</v>
      </c>
      <c r="B455">
        <v>1413771432</v>
      </c>
      <c r="C455" t="s">
        <v>1883</v>
      </c>
      <c r="D455" t="s">
        <v>4288</v>
      </c>
      <c r="E455" t="s">
        <v>1528</v>
      </c>
      <c r="F455">
        <v>12414607</v>
      </c>
      <c r="G455" s="111">
        <v>45043</v>
      </c>
      <c r="H455" t="s">
        <v>4292</v>
      </c>
      <c r="I455" t="s">
        <v>255</v>
      </c>
      <c r="J455" t="s">
        <v>249</v>
      </c>
      <c r="K455" t="s">
        <v>250</v>
      </c>
      <c r="L455" t="s">
        <v>251</v>
      </c>
      <c r="M455" t="s">
        <v>3154</v>
      </c>
      <c r="N455" t="s">
        <v>3154</v>
      </c>
      <c r="O455" s="111">
        <v>45044</v>
      </c>
      <c r="P455" t="s">
        <v>252</v>
      </c>
      <c r="Q455" t="s">
        <v>257</v>
      </c>
      <c r="R455" s="111">
        <v>45050</v>
      </c>
      <c r="W455">
        <v>0</v>
      </c>
      <c r="X455">
        <v>0</v>
      </c>
      <c r="Y455">
        <v>0</v>
      </c>
      <c r="Z455">
        <f t="shared" si="7"/>
        <v>0</v>
      </c>
    </row>
    <row r="456" spans="1:26">
      <c r="A456" t="s">
        <v>3155</v>
      </c>
      <c r="B456">
        <v>1413771432</v>
      </c>
      <c r="C456" t="s">
        <v>1883</v>
      </c>
      <c r="D456" t="s">
        <v>1527</v>
      </c>
      <c r="E456" t="s">
        <v>1528</v>
      </c>
      <c r="F456">
        <v>12415081</v>
      </c>
      <c r="G456" s="111">
        <v>45044</v>
      </c>
      <c r="H456" t="s">
        <v>4296</v>
      </c>
      <c r="I456" t="s">
        <v>255</v>
      </c>
      <c r="J456" t="s">
        <v>249</v>
      </c>
      <c r="K456" t="s">
        <v>250</v>
      </c>
      <c r="L456" t="s">
        <v>251</v>
      </c>
      <c r="M456" t="s">
        <v>3154</v>
      </c>
      <c r="N456" t="s">
        <v>3154</v>
      </c>
      <c r="O456" s="111">
        <v>45044</v>
      </c>
      <c r="P456" t="s">
        <v>252</v>
      </c>
      <c r="Q456" t="s">
        <v>257</v>
      </c>
      <c r="R456" s="111">
        <v>45049</v>
      </c>
      <c r="W456">
        <v>0</v>
      </c>
      <c r="X456">
        <v>0</v>
      </c>
      <c r="Y456">
        <v>0</v>
      </c>
      <c r="Z456">
        <f t="shared" si="7"/>
        <v>0</v>
      </c>
    </row>
    <row r="457" spans="1:26">
      <c r="A457" t="s">
        <v>3155</v>
      </c>
      <c r="B457">
        <v>2946919102</v>
      </c>
      <c r="C457" t="s">
        <v>1658</v>
      </c>
      <c r="D457" t="s">
        <v>57</v>
      </c>
      <c r="E457" t="s">
        <v>58</v>
      </c>
      <c r="F457">
        <v>12583719</v>
      </c>
      <c r="G457" s="111">
        <v>45082</v>
      </c>
      <c r="H457" t="s">
        <v>5505</v>
      </c>
      <c r="I457" t="s">
        <v>255</v>
      </c>
      <c r="J457" t="s">
        <v>249</v>
      </c>
      <c r="K457" t="s">
        <v>250</v>
      </c>
      <c r="L457" t="s">
        <v>251</v>
      </c>
      <c r="M457" t="s">
        <v>3154</v>
      </c>
      <c r="N457" t="s">
        <v>3154</v>
      </c>
      <c r="O457" s="111">
        <v>45083</v>
      </c>
      <c r="P457" t="s">
        <v>252</v>
      </c>
      <c r="Q457" t="s">
        <v>257</v>
      </c>
      <c r="R457" s="111">
        <v>45090</v>
      </c>
      <c r="W457">
        <v>0</v>
      </c>
      <c r="X457">
        <v>0</v>
      </c>
      <c r="Y457">
        <v>0</v>
      </c>
      <c r="Z457">
        <f t="shared" si="7"/>
        <v>0</v>
      </c>
    </row>
    <row r="458" spans="1:26">
      <c r="A458" t="s">
        <v>3155</v>
      </c>
      <c r="B458">
        <v>2946919102</v>
      </c>
      <c r="C458" t="s">
        <v>1658</v>
      </c>
      <c r="D458" t="s">
        <v>57</v>
      </c>
      <c r="E458" t="s">
        <v>58</v>
      </c>
      <c r="F458">
        <v>12616007</v>
      </c>
      <c r="G458" s="111">
        <v>45092</v>
      </c>
      <c r="H458" t="s">
        <v>5506</v>
      </c>
      <c r="I458" t="s">
        <v>255</v>
      </c>
      <c r="J458" t="s">
        <v>249</v>
      </c>
      <c r="K458" t="s">
        <v>250</v>
      </c>
      <c r="L458" t="s">
        <v>251</v>
      </c>
      <c r="M458" t="s">
        <v>3154</v>
      </c>
      <c r="N458" t="s">
        <v>3154</v>
      </c>
      <c r="O458" s="111">
        <v>45092</v>
      </c>
      <c r="P458" t="s">
        <v>252</v>
      </c>
      <c r="Q458" t="s">
        <v>257</v>
      </c>
      <c r="R458" s="111">
        <v>45093</v>
      </c>
      <c r="W458">
        <v>0</v>
      </c>
      <c r="X458">
        <v>0</v>
      </c>
      <c r="Y458">
        <v>0</v>
      </c>
      <c r="Z458">
        <f t="shared" si="7"/>
        <v>0</v>
      </c>
    </row>
    <row r="459" spans="1:26">
      <c r="A459" t="s">
        <v>3155</v>
      </c>
      <c r="B459">
        <v>3804044190</v>
      </c>
      <c r="C459" t="s">
        <v>629</v>
      </c>
      <c r="D459" t="s">
        <v>57</v>
      </c>
      <c r="E459" t="s">
        <v>58</v>
      </c>
      <c r="F459">
        <v>12593686</v>
      </c>
      <c r="G459" s="111">
        <v>45084</v>
      </c>
      <c r="H459" t="s">
        <v>5507</v>
      </c>
      <c r="I459" t="s">
        <v>255</v>
      </c>
      <c r="J459" t="s">
        <v>249</v>
      </c>
      <c r="K459" t="s">
        <v>250</v>
      </c>
      <c r="L459" t="s">
        <v>251</v>
      </c>
      <c r="M459" t="s">
        <v>3154</v>
      </c>
      <c r="N459" t="s">
        <v>3154</v>
      </c>
      <c r="O459" s="111">
        <v>45084</v>
      </c>
      <c r="P459" t="s">
        <v>252</v>
      </c>
      <c r="Q459" t="s">
        <v>257</v>
      </c>
      <c r="R459" s="111">
        <v>45090</v>
      </c>
      <c r="W459">
        <v>0</v>
      </c>
      <c r="X459">
        <v>0</v>
      </c>
      <c r="Y459">
        <v>0</v>
      </c>
      <c r="Z459">
        <f t="shared" si="7"/>
        <v>0</v>
      </c>
    </row>
    <row r="460" spans="1:26">
      <c r="A460" t="s">
        <v>3155</v>
      </c>
      <c r="B460">
        <v>9479290456</v>
      </c>
      <c r="C460" t="s">
        <v>1616</v>
      </c>
      <c r="D460" t="s">
        <v>4288</v>
      </c>
      <c r="E460" t="s">
        <v>1528</v>
      </c>
      <c r="F460">
        <v>12415616</v>
      </c>
      <c r="G460" s="111">
        <v>45043</v>
      </c>
      <c r="H460" t="s">
        <v>4413</v>
      </c>
      <c r="I460" t="s">
        <v>255</v>
      </c>
      <c r="J460" t="s">
        <v>249</v>
      </c>
      <c r="K460" t="s">
        <v>250</v>
      </c>
      <c r="L460" t="s">
        <v>251</v>
      </c>
      <c r="M460" t="s">
        <v>3154</v>
      </c>
      <c r="N460" t="s">
        <v>3154</v>
      </c>
      <c r="O460" s="111">
        <v>45044</v>
      </c>
      <c r="P460" t="s">
        <v>252</v>
      </c>
      <c r="Q460" t="s">
        <v>257</v>
      </c>
      <c r="R460" s="111">
        <v>45050</v>
      </c>
      <c r="W460">
        <v>0</v>
      </c>
      <c r="X460">
        <v>0</v>
      </c>
      <c r="Y460">
        <v>0</v>
      </c>
      <c r="Z460">
        <f t="shared" si="7"/>
        <v>0</v>
      </c>
    </row>
    <row r="461" spans="1:26">
      <c r="A461" t="s">
        <v>3155</v>
      </c>
      <c r="B461">
        <v>9479290456</v>
      </c>
      <c r="C461" t="s">
        <v>1616</v>
      </c>
      <c r="D461" t="s">
        <v>1527</v>
      </c>
      <c r="E461" t="s">
        <v>1528</v>
      </c>
      <c r="F461">
        <v>12407430</v>
      </c>
      <c r="G461" s="111">
        <v>45042</v>
      </c>
      <c r="H461" t="s">
        <v>4419</v>
      </c>
      <c r="I461" t="s">
        <v>255</v>
      </c>
      <c r="J461" t="s">
        <v>249</v>
      </c>
      <c r="K461" t="s">
        <v>250</v>
      </c>
      <c r="L461" t="s">
        <v>251</v>
      </c>
      <c r="M461" t="s">
        <v>3154</v>
      </c>
      <c r="N461" t="s">
        <v>3154</v>
      </c>
      <c r="O461" s="111">
        <v>45042</v>
      </c>
      <c r="P461" t="s">
        <v>252</v>
      </c>
      <c r="Q461" t="s">
        <v>257</v>
      </c>
      <c r="R461" s="111">
        <v>45043</v>
      </c>
      <c r="W461">
        <v>0</v>
      </c>
      <c r="X461">
        <v>0</v>
      </c>
      <c r="Y461">
        <v>0</v>
      </c>
      <c r="Z461">
        <f t="shared" si="7"/>
        <v>0</v>
      </c>
    </row>
    <row r="462" spans="1:26">
      <c r="A462" t="s">
        <v>3155</v>
      </c>
      <c r="B462">
        <v>9479290456</v>
      </c>
      <c r="C462" t="s">
        <v>1616</v>
      </c>
      <c r="D462" t="s">
        <v>2477</v>
      </c>
      <c r="E462" t="s">
        <v>1528</v>
      </c>
      <c r="F462">
        <v>12400740</v>
      </c>
      <c r="G462" s="111">
        <v>45041</v>
      </c>
      <c r="H462" t="s">
        <v>4422</v>
      </c>
      <c r="I462" t="s">
        <v>255</v>
      </c>
      <c r="J462" t="s">
        <v>249</v>
      </c>
      <c r="K462" t="s">
        <v>250</v>
      </c>
      <c r="L462" t="s">
        <v>251</v>
      </c>
      <c r="M462" t="s">
        <v>3154</v>
      </c>
      <c r="N462" t="s">
        <v>3154</v>
      </c>
      <c r="O462" s="111">
        <v>45041</v>
      </c>
      <c r="P462" t="s">
        <v>252</v>
      </c>
      <c r="Q462" t="s">
        <v>257</v>
      </c>
      <c r="R462" s="111">
        <v>45045</v>
      </c>
      <c r="W462">
        <v>0</v>
      </c>
      <c r="X462">
        <v>0</v>
      </c>
      <c r="Y462">
        <v>0</v>
      </c>
      <c r="Z462">
        <f t="shared" si="7"/>
        <v>0</v>
      </c>
    </row>
    <row r="463" spans="1:26">
      <c r="A463" t="s">
        <v>3155</v>
      </c>
      <c r="B463">
        <v>9755062696</v>
      </c>
      <c r="C463" t="s">
        <v>2002</v>
      </c>
      <c r="D463" t="s">
        <v>4423</v>
      </c>
      <c r="E463" t="s">
        <v>46</v>
      </c>
      <c r="F463">
        <v>12385206</v>
      </c>
      <c r="G463" s="111">
        <v>45035</v>
      </c>
      <c r="H463" t="s">
        <v>4426</v>
      </c>
      <c r="I463" t="s">
        <v>255</v>
      </c>
      <c r="J463" t="s">
        <v>249</v>
      </c>
      <c r="K463" t="s">
        <v>250</v>
      </c>
      <c r="L463" t="s">
        <v>251</v>
      </c>
      <c r="M463" t="s">
        <v>3154</v>
      </c>
      <c r="N463" t="s">
        <v>3154</v>
      </c>
      <c r="O463" s="111">
        <v>45035</v>
      </c>
      <c r="P463" t="s">
        <v>252</v>
      </c>
      <c r="Q463" t="s">
        <v>257</v>
      </c>
      <c r="R463" s="111">
        <v>45040</v>
      </c>
      <c r="W463">
        <v>0</v>
      </c>
      <c r="X463">
        <v>0</v>
      </c>
      <c r="Y463">
        <v>0</v>
      </c>
      <c r="Z463">
        <f t="shared" si="7"/>
        <v>0</v>
      </c>
    </row>
    <row r="464" spans="1:26">
      <c r="A464" t="s">
        <v>3155</v>
      </c>
      <c r="B464">
        <v>9755062696</v>
      </c>
      <c r="C464" t="s">
        <v>2002</v>
      </c>
      <c r="D464" t="s">
        <v>45</v>
      </c>
      <c r="E464" t="s">
        <v>46</v>
      </c>
      <c r="F464">
        <v>11806720</v>
      </c>
      <c r="G464" s="111">
        <v>45021</v>
      </c>
      <c r="H464" t="s">
        <v>4427</v>
      </c>
      <c r="I464" t="s">
        <v>255</v>
      </c>
      <c r="J464" t="s">
        <v>249</v>
      </c>
      <c r="K464" t="s">
        <v>250</v>
      </c>
      <c r="L464" t="s">
        <v>251</v>
      </c>
      <c r="M464" t="s">
        <v>3154</v>
      </c>
      <c r="N464" t="s">
        <v>3154</v>
      </c>
      <c r="O464" s="111">
        <v>45021</v>
      </c>
      <c r="P464" t="s">
        <v>252</v>
      </c>
      <c r="Q464" t="s">
        <v>257</v>
      </c>
      <c r="R464" s="111">
        <v>45022</v>
      </c>
      <c r="W464">
        <v>0</v>
      </c>
      <c r="X464">
        <v>0</v>
      </c>
      <c r="Y464">
        <v>0</v>
      </c>
      <c r="Z464">
        <f t="shared" si="7"/>
        <v>0</v>
      </c>
    </row>
    <row r="465" spans="1:26">
      <c r="A465" t="s">
        <v>3155</v>
      </c>
      <c r="B465">
        <v>9755062696</v>
      </c>
      <c r="C465" t="s">
        <v>2002</v>
      </c>
      <c r="D465" t="s">
        <v>4460</v>
      </c>
      <c r="E465" t="s">
        <v>46</v>
      </c>
      <c r="F465">
        <v>12468518</v>
      </c>
      <c r="G465" s="111">
        <v>45056</v>
      </c>
      <c r="H465" t="s">
        <v>4897</v>
      </c>
      <c r="I465" t="s">
        <v>255</v>
      </c>
      <c r="J465" t="s">
        <v>249</v>
      </c>
      <c r="K465" t="s">
        <v>250</v>
      </c>
      <c r="L465" t="s">
        <v>251</v>
      </c>
      <c r="M465" t="s">
        <v>3154</v>
      </c>
      <c r="N465" t="s">
        <v>3154</v>
      </c>
      <c r="O465" s="111">
        <v>45056</v>
      </c>
      <c r="P465" t="s">
        <v>252</v>
      </c>
      <c r="Q465" t="s">
        <v>257</v>
      </c>
      <c r="R465" s="111">
        <v>45061</v>
      </c>
      <c r="W465">
        <v>0</v>
      </c>
      <c r="X465">
        <v>0</v>
      </c>
      <c r="Y465">
        <v>0</v>
      </c>
      <c r="Z465">
        <f t="shared" si="7"/>
        <v>0</v>
      </c>
    </row>
    <row r="466" spans="1:26">
      <c r="A466" t="s">
        <v>3155</v>
      </c>
      <c r="B466">
        <v>72637005149</v>
      </c>
      <c r="C466" t="s">
        <v>1818</v>
      </c>
      <c r="D466" t="s">
        <v>57</v>
      </c>
      <c r="E466" t="s">
        <v>58</v>
      </c>
      <c r="F466">
        <v>12519607</v>
      </c>
      <c r="G466" s="111">
        <v>45069</v>
      </c>
      <c r="H466" t="s">
        <v>4925</v>
      </c>
      <c r="I466" t="s">
        <v>255</v>
      </c>
      <c r="J466" t="s">
        <v>249</v>
      </c>
      <c r="K466" t="s">
        <v>250</v>
      </c>
      <c r="L466" t="s">
        <v>251</v>
      </c>
      <c r="M466" t="s">
        <v>3154</v>
      </c>
      <c r="N466" t="s">
        <v>3154</v>
      </c>
      <c r="O466" s="111">
        <v>45069</v>
      </c>
      <c r="P466" t="s">
        <v>252</v>
      </c>
      <c r="Q466" t="s">
        <v>257</v>
      </c>
      <c r="R466" s="111">
        <v>45069</v>
      </c>
      <c r="W466">
        <v>0</v>
      </c>
      <c r="X466">
        <v>0</v>
      </c>
      <c r="Y466">
        <v>0</v>
      </c>
      <c r="Z466">
        <f t="shared" si="7"/>
        <v>0</v>
      </c>
    </row>
    <row r="467" spans="1:26">
      <c r="A467" t="s">
        <v>3155</v>
      </c>
      <c r="B467">
        <v>7063218123</v>
      </c>
      <c r="C467" t="s">
        <v>922</v>
      </c>
      <c r="D467" t="s">
        <v>57</v>
      </c>
      <c r="E467" t="s">
        <v>58</v>
      </c>
      <c r="F467">
        <v>12514052</v>
      </c>
      <c r="G467" s="111">
        <v>45068</v>
      </c>
      <c r="H467" t="s">
        <v>4853</v>
      </c>
      <c r="I467" t="s">
        <v>255</v>
      </c>
      <c r="J467" t="s">
        <v>249</v>
      </c>
      <c r="K467" t="s">
        <v>250</v>
      </c>
      <c r="L467" t="s">
        <v>251</v>
      </c>
      <c r="M467" t="s">
        <v>3154</v>
      </c>
      <c r="N467" t="s">
        <v>3154</v>
      </c>
      <c r="O467" s="111">
        <v>45068</v>
      </c>
      <c r="P467" t="s">
        <v>252</v>
      </c>
      <c r="Q467" t="s">
        <v>257</v>
      </c>
      <c r="R467" s="111"/>
      <c r="W467">
        <v>0</v>
      </c>
      <c r="X467">
        <v>0</v>
      </c>
      <c r="Y467">
        <v>0</v>
      </c>
      <c r="Z467">
        <f t="shared" si="7"/>
        <v>0</v>
      </c>
    </row>
    <row r="468" spans="1:26">
      <c r="A468" t="s">
        <v>3155</v>
      </c>
      <c r="B468">
        <v>13130660607</v>
      </c>
      <c r="C468" t="s">
        <v>952</v>
      </c>
      <c r="D468" t="s">
        <v>57</v>
      </c>
      <c r="E468" t="s">
        <v>58</v>
      </c>
      <c r="F468">
        <v>12385339</v>
      </c>
      <c r="G468" s="111">
        <v>45058</v>
      </c>
      <c r="H468" t="s">
        <v>4907</v>
      </c>
      <c r="I468" t="s">
        <v>255</v>
      </c>
      <c r="J468" t="s">
        <v>249</v>
      </c>
      <c r="K468" t="s">
        <v>250</v>
      </c>
      <c r="L468" t="s">
        <v>251</v>
      </c>
      <c r="M468" t="s">
        <v>3154</v>
      </c>
      <c r="N468" t="s">
        <v>3154</v>
      </c>
      <c r="O468" s="111">
        <v>45058</v>
      </c>
      <c r="P468" t="s">
        <v>252</v>
      </c>
      <c r="Q468" t="s">
        <v>257</v>
      </c>
      <c r="R468" s="111"/>
      <c r="W468">
        <v>0</v>
      </c>
      <c r="X468">
        <v>0</v>
      </c>
      <c r="Y468">
        <v>0</v>
      </c>
      <c r="Z468">
        <f t="shared" si="7"/>
        <v>0</v>
      </c>
    </row>
    <row r="469" spans="1:26">
      <c r="A469" t="s">
        <v>3155</v>
      </c>
      <c r="B469">
        <v>86552406134</v>
      </c>
      <c r="C469" t="s">
        <v>1989</v>
      </c>
      <c r="D469" t="s">
        <v>57</v>
      </c>
      <c r="E469" t="s">
        <v>58</v>
      </c>
      <c r="F469">
        <v>12469644</v>
      </c>
      <c r="G469" s="111">
        <v>45056</v>
      </c>
      <c r="H469" t="s">
        <v>4933</v>
      </c>
      <c r="I469" t="s">
        <v>255</v>
      </c>
      <c r="J469" t="s">
        <v>249</v>
      </c>
      <c r="K469" t="s">
        <v>250</v>
      </c>
      <c r="L469" t="s">
        <v>251</v>
      </c>
      <c r="M469" t="s">
        <v>3154</v>
      </c>
      <c r="N469" t="s">
        <v>3154</v>
      </c>
      <c r="O469" s="111">
        <v>45056</v>
      </c>
      <c r="P469" t="s">
        <v>252</v>
      </c>
      <c r="Q469" t="s">
        <v>257</v>
      </c>
      <c r="R469" s="111"/>
      <c r="W469">
        <v>0</v>
      </c>
      <c r="X469">
        <v>0</v>
      </c>
      <c r="Y469">
        <v>0</v>
      </c>
      <c r="Z469">
        <f t="shared" si="7"/>
        <v>0</v>
      </c>
    </row>
    <row r="470" spans="1:26">
      <c r="A470" t="s">
        <v>3155</v>
      </c>
      <c r="B470">
        <v>2946919102</v>
      </c>
      <c r="C470" t="s">
        <v>1658</v>
      </c>
      <c r="D470" t="s">
        <v>57</v>
      </c>
      <c r="E470" t="s">
        <v>58</v>
      </c>
      <c r="F470">
        <v>12334449</v>
      </c>
      <c r="G470" s="111">
        <v>45021</v>
      </c>
      <c r="H470" t="s">
        <v>4332</v>
      </c>
      <c r="I470" t="s">
        <v>255</v>
      </c>
      <c r="J470" t="s">
        <v>249</v>
      </c>
      <c r="K470" t="s">
        <v>250</v>
      </c>
      <c r="L470" t="s">
        <v>251</v>
      </c>
      <c r="M470" t="s">
        <v>3154</v>
      </c>
      <c r="N470" t="s">
        <v>3154</v>
      </c>
      <c r="O470" s="111">
        <v>45021</v>
      </c>
      <c r="P470" t="s">
        <v>252</v>
      </c>
      <c r="Q470" t="s">
        <v>282</v>
      </c>
      <c r="R470" s="111">
        <v>45022</v>
      </c>
      <c r="W470">
        <v>1061</v>
      </c>
      <c r="X470">
        <v>96</v>
      </c>
      <c r="Y470">
        <v>0</v>
      </c>
      <c r="Z470">
        <f t="shared" si="7"/>
        <v>1157</v>
      </c>
    </row>
    <row r="471" spans="1:26">
      <c r="A471" t="s">
        <v>3155</v>
      </c>
      <c r="B471">
        <v>1413771432</v>
      </c>
      <c r="C471" t="s">
        <v>1883</v>
      </c>
      <c r="D471" t="s">
        <v>4288</v>
      </c>
      <c r="E471" t="s">
        <v>1528</v>
      </c>
      <c r="F471">
        <v>12357201</v>
      </c>
      <c r="G471" s="111">
        <v>45028</v>
      </c>
      <c r="H471" t="s">
        <v>4289</v>
      </c>
      <c r="I471" t="s">
        <v>255</v>
      </c>
      <c r="J471" t="s">
        <v>249</v>
      </c>
      <c r="K471" t="s">
        <v>250</v>
      </c>
      <c r="L471" t="s">
        <v>251</v>
      </c>
      <c r="M471" t="s">
        <v>3154</v>
      </c>
      <c r="N471" t="s">
        <v>3154</v>
      </c>
      <c r="O471" s="111">
        <v>45029</v>
      </c>
      <c r="P471" t="s">
        <v>252</v>
      </c>
      <c r="Q471" t="s">
        <v>282</v>
      </c>
      <c r="R471" s="111">
        <v>45035</v>
      </c>
      <c r="W471">
        <v>88.5</v>
      </c>
      <c r="X471">
        <v>19</v>
      </c>
      <c r="Y471">
        <v>0</v>
      </c>
      <c r="Z471">
        <f t="shared" si="7"/>
        <v>107.5</v>
      </c>
    </row>
    <row r="472" spans="1:26">
      <c r="A472" t="s">
        <v>3155</v>
      </c>
      <c r="B472">
        <v>1413771432</v>
      </c>
      <c r="C472" t="s">
        <v>1883</v>
      </c>
      <c r="D472" t="s">
        <v>4288</v>
      </c>
      <c r="E472" t="s">
        <v>1528</v>
      </c>
      <c r="F472">
        <v>12378834</v>
      </c>
      <c r="G472" s="111">
        <v>45034</v>
      </c>
      <c r="H472" t="s">
        <v>4290</v>
      </c>
      <c r="I472" t="s">
        <v>255</v>
      </c>
      <c r="J472" t="s">
        <v>249</v>
      </c>
      <c r="K472" t="s">
        <v>250</v>
      </c>
      <c r="L472" t="s">
        <v>251</v>
      </c>
      <c r="M472" t="s">
        <v>3154</v>
      </c>
      <c r="N472" t="s">
        <v>3154</v>
      </c>
      <c r="O472" s="111">
        <v>45035</v>
      </c>
      <c r="P472" t="s">
        <v>252</v>
      </c>
      <c r="Q472" t="s">
        <v>282</v>
      </c>
      <c r="R472" s="111">
        <v>45041</v>
      </c>
      <c r="W472">
        <v>31</v>
      </c>
      <c r="X472">
        <v>0</v>
      </c>
      <c r="Y472">
        <v>0</v>
      </c>
      <c r="Z472">
        <f t="shared" si="7"/>
        <v>31</v>
      </c>
    </row>
    <row r="473" spans="1:26">
      <c r="A473" t="s">
        <v>3155</v>
      </c>
      <c r="B473">
        <v>1413771432</v>
      </c>
      <c r="C473" t="s">
        <v>1883</v>
      </c>
      <c r="D473" t="s">
        <v>1527</v>
      </c>
      <c r="E473" t="s">
        <v>1528</v>
      </c>
      <c r="F473">
        <v>12489349</v>
      </c>
      <c r="G473" s="111">
        <v>45062</v>
      </c>
      <c r="H473" t="s">
        <v>4760</v>
      </c>
      <c r="I473" t="s">
        <v>255</v>
      </c>
      <c r="J473" t="s">
        <v>249</v>
      </c>
      <c r="K473" t="s">
        <v>250</v>
      </c>
      <c r="L473" t="s">
        <v>251</v>
      </c>
      <c r="M473" t="s">
        <v>3154</v>
      </c>
      <c r="N473" t="s">
        <v>3154</v>
      </c>
      <c r="O473" s="111">
        <v>45062</v>
      </c>
      <c r="P473" t="s">
        <v>252</v>
      </c>
      <c r="Q473" t="s">
        <v>282</v>
      </c>
      <c r="R473" s="111">
        <v>45064</v>
      </c>
      <c r="W473">
        <v>0</v>
      </c>
      <c r="X473">
        <v>500</v>
      </c>
      <c r="Y473">
        <v>0</v>
      </c>
      <c r="Z473">
        <f t="shared" si="7"/>
        <v>500</v>
      </c>
    </row>
    <row r="474" spans="1:26">
      <c r="A474" t="s">
        <v>3155</v>
      </c>
      <c r="B474">
        <v>1825873127</v>
      </c>
      <c r="C474" t="s">
        <v>940</v>
      </c>
      <c r="D474" t="s">
        <v>3059</v>
      </c>
      <c r="E474" t="s">
        <v>54</v>
      </c>
      <c r="F474">
        <v>12338837</v>
      </c>
      <c r="G474" s="111">
        <v>45021</v>
      </c>
      <c r="H474" t="s">
        <v>4308</v>
      </c>
      <c r="I474" t="s">
        <v>255</v>
      </c>
      <c r="J474" t="s">
        <v>249</v>
      </c>
      <c r="K474" t="s">
        <v>250</v>
      </c>
      <c r="L474" t="s">
        <v>251</v>
      </c>
      <c r="M474" t="s">
        <v>3154</v>
      </c>
      <c r="N474" t="s">
        <v>3154</v>
      </c>
      <c r="O474" s="111">
        <v>45021</v>
      </c>
      <c r="P474" t="s">
        <v>252</v>
      </c>
      <c r="Q474" t="s">
        <v>282</v>
      </c>
      <c r="R474" s="111">
        <v>45027</v>
      </c>
      <c r="W474">
        <v>183.1</v>
      </c>
      <c r="X474">
        <v>0</v>
      </c>
      <c r="Y474">
        <v>0</v>
      </c>
      <c r="Z474">
        <f t="shared" si="7"/>
        <v>183.1</v>
      </c>
    </row>
    <row r="475" spans="1:26">
      <c r="A475" t="s">
        <v>3155</v>
      </c>
      <c r="B475">
        <v>1825873127</v>
      </c>
      <c r="C475" t="s">
        <v>940</v>
      </c>
      <c r="D475" t="s">
        <v>3059</v>
      </c>
      <c r="E475" t="s">
        <v>54</v>
      </c>
      <c r="F475">
        <v>12137076</v>
      </c>
      <c r="G475" s="111">
        <v>45027</v>
      </c>
      <c r="H475" t="s">
        <v>4309</v>
      </c>
      <c r="I475" t="s">
        <v>255</v>
      </c>
      <c r="J475" t="s">
        <v>249</v>
      </c>
      <c r="K475" t="s">
        <v>250</v>
      </c>
      <c r="L475" t="s">
        <v>251</v>
      </c>
      <c r="M475" t="s">
        <v>3154</v>
      </c>
      <c r="N475" t="s">
        <v>3154</v>
      </c>
      <c r="O475" s="111">
        <v>45027</v>
      </c>
      <c r="P475" t="s">
        <v>252</v>
      </c>
      <c r="Q475" t="s">
        <v>282</v>
      </c>
      <c r="R475" s="111">
        <v>45033</v>
      </c>
      <c r="W475">
        <v>11992</v>
      </c>
      <c r="X475">
        <v>3700</v>
      </c>
      <c r="Y475">
        <v>0</v>
      </c>
      <c r="Z475">
        <f t="shared" si="7"/>
        <v>15692</v>
      </c>
    </row>
    <row r="476" spans="1:26">
      <c r="A476" t="s">
        <v>3155</v>
      </c>
      <c r="B476">
        <v>1825873127</v>
      </c>
      <c r="C476" t="s">
        <v>940</v>
      </c>
      <c r="D476" t="s">
        <v>3059</v>
      </c>
      <c r="E476" t="s">
        <v>54</v>
      </c>
      <c r="F476">
        <v>12374248</v>
      </c>
      <c r="G476" s="111">
        <v>45033</v>
      </c>
      <c r="H476" t="s">
        <v>4310</v>
      </c>
      <c r="I476" t="s">
        <v>255</v>
      </c>
      <c r="J476" t="s">
        <v>249</v>
      </c>
      <c r="K476" t="s">
        <v>250</v>
      </c>
      <c r="L476" t="s">
        <v>251</v>
      </c>
      <c r="M476" t="s">
        <v>3154</v>
      </c>
      <c r="N476" t="s">
        <v>3154</v>
      </c>
      <c r="O476" s="111">
        <v>45033</v>
      </c>
      <c r="P476" t="s">
        <v>252</v>
      </c>
      <c r="Q476" t="s">
        <v>282</v>
      </c>
      <c r="R476" s="111">
        <v>45040</v>
      </c>
      <c r="W476">
        <v>0</v>
      </c>
      <c r="X476">
        <v>9</v>
      </c>
      <c r="Y476">
        <v>0</v>
      </c>
      <c r="Z476">
        <f t="shared" si="7"/>
        <v>9</v>
      </c>
    </row>
    <row r="477" spans="1:26">
      <c r="A477" t="s">
        <v>3155</v>
      </c>
      <c r="B477">
        <v>2359458116</v>
      </c>
      <c r="C477" t="s">
        <v>951</v>
      </c>
      <c r="D477" t="s">
        <v>53</v>
      </c>
      <c r="E477" t="s">
        <v>54</v>
      </c>
      <c r="F477">
        <v>12501668</v>
      </c>
      <c r="G477" s="111">
        <v>45064</v>
      </c>
      <c r="H477" t="s">
        <v>4780</v>
      </c>
      <c r="I477" t="s">
        <v>255</v>
      </c>
      <c r="J477" t="s">
        <v>249</v>
      </c>
      <c r="K477" t="s">
        <v>250</v>
      </c>
      <c r="L477" t="s">
        <v>251</v>
      </c>
      <c r="M477" t="s">
        <v>3154</v>
      </c>
      <c r="N477" t="s">
        <v>3154</v>
      </c>
      <c r="O477" s="111">
        <v>45064</v>
      </c>
      <c r="P477" t="s">
        <v>252</v>
      </c>
      <c r="Q477" t="s">
        <v>282</v>
      </c>
      <c r="R477" s="111">
        <v>45065</v>
      </c>
      <c r="W477">
        <v>0</v>
      </c>
      <c r="X477">
        <v>661</v>
      </c>
      <c r="Y477">
        <v>0</v>
      </c>
      <c r="Z477">
        <f t="shared" si="7"/>
        <v>661</v>
      </c>
    </row>
    <row r="478" spans="1:26">
      <c r="A478" t="s">
        <v>3155</v>
      </c>
      <c r="B478">
        <v>2433224101</v>
      </c>
      <c r="C478" t="s">
        <v>945</v>
      </c>
      <c r="D478" t="s">
        <v>57</v>
      </c>
      <c r="E478" t="s">
        <v>58</v>
      </c>
      <c r="F478">
        <v>12497257</v>
      </c>
      <c r="G478" s="111">
        <v>45063</v>
      </c>
      <c r="H478" t="s">
        <v>4791</v>
      </c>
      <c r="I478" t="s">
        <v>255</v>
      </c>
      <c r="J478" t="s">
        <v>249</v>
      </c>
      <c r="K478" t="s">
        <v>250</v>
      </c>
      <c r="L478" t="s">
        <v>251</v>
      </c>
      <c r="M478" t="s">
        <v>3154</v>
      </c>
      <c r="N478" t="s">
        <v>3154</v>
      </c>
      <c r="O478" s="111">
        <v>45064</v>
      </c>
      <c r="P478" t="s">
        <v>252</v>
      </c>
      <c r="Q478" t="s">
        <v>282</v>
      </c>
      <c r="R478" s="111">
        <v>45065</v>
      </c>
      <c r="W478">
        <v>0</v>
      </c>
      <c r="X478">
        <v>4168</v>
      </c>
      <c r="Y478">
        <v>0</v>
      </c>
      <c r="Z478">
        <f t="shared" si="7"/>
        <v>4168</v>
      </c>
    </row>
    <row r="479" spans="1:26">
      <c r="A479" t="s">
        <v>3155</v>
      </c>
      <c r="B479">
        <v>2720210161</v>
      </c>
      <c r="C479" t="s">
        <v>1103</v>
      </c>
      <c r="D479" t="s">
        <v>277</v>
      </c>
      <c r="E479" t="s">
        <v>54</v>
      </c>
      <c r="F479">
        <v>12290690</v>
      </c>
      <c r="G479" s="111">
        <v>45020</v>
      </c>
      <c r="H479" t="s">
        <v>4327</v>
      </c>
      <c r="I479" t="s">
        <v>255</v>
      </c>
      <c r="J479" t="s">
        <v>249</v>
      </c>
      <c r="K479" t="s">
        <v>250</v>
      </c>
      <c r="L479" t="s">
        <v>251</v>
      </c>
      <c r="M479" t="s">
        <v>3154</v>
      </c>
      <c r="N479" t="s">
        <v>3154</v>
      </c>
      <c r="O479" s="111">
        <v>45020</v>
      </c>
      <c r="P479" t="s">
        <v>252</v>
      </c>
      <c r="Q479" t="s">
        <v>282</v>
      </c>
      <c r="R479" s="111">
        <v>45021</v>
      </c>
      <c r="W479">
        <v>1101</v>
      </c>
      <c r="X479">
        <v>0</v>
      </c>
      <c r="Y479">
        <v>0</v>
      </c>
      <c r="Z479">
        <f t="shared" si="7"/>
        <v>1101</v>
      </c>
    </row>
    <row r="480" spans="1:26">
      <c r="A480" t="s">
        <v>3155</v>
      </c>
      <c r="B480">
        <v>2946919102</v>
      </c>
      <c r="C480" t="s">
        <v>1658</v>
      </c>
      <c r="D480" t="s">
        <v>57</v>
      </c>
      <c r="E480" t="s">
        <v>58</v>
      </c>
      <c r="F480">
        <v>12352027</v>
      </c>
      <c r="G480" s="111">
        <v>45027</v>
      </c>
      <c r="H480" t="s">
        <v>4335</v>
      </c>
      <c r="I480" t="s">
        <v>255</v>
      </c>
      <c r="J480" t="s">
        <v>249</v>
      </c>
      <c r="K480" t="s">
        <v>250</v>
      </c>
      <c r="L480" t="s">
        <v>251</v>
      </c>
      <c r="M480" t="s">
        <v>3154</v>
      </c>
      <c r="N480" t="s">
        <v>3154</v>
      </c>
      <c r="O480" s="111">
        <v>45027</v>
      </c>
      <c r="P480" t="s">
        <v>252</v>
      </c>
      <c r="Q480" t="s">
        <v>282</v>
      </c>
      <c r="R480" s="111">
        <v>45027</v>
      </c>
      <c r="W480">
        <v>1240</v>
      </c>
      <c r="X480">
        <v>280</v>
      </c>
      <c r="Y480">
        <v>0</v>
      </c>
      <c r="Z480">
        <f t="shared" si="7"/>
        <v>1520</v>
      </c>
    </row>
    <row r="481" spans="1:26">
      <c r="A481" t="s">
        <v>3155</v>
      </c>
      <c r="B481">
        <v>2946919102</v>
      </c>
      <c r="C481" t="s">
        <v>1658</v>
      </c>
      <c r="D481" t="s">
        <v>57</v>
      </c>
      <c r="E481" t="s">
        <v>58</v>
      </c>
      <c r="F481">
        <v>12362922</v>
      </c>
      <c r="G481" s="111">
        <v>45029</v>
      </c>
      <c r="H481" t="s">
        <v>4337</v>
      </c>
      <c r="I481" t="s">
        <v>255</v>
      </c>
      <c r="J481" t="s">
        <v>249</v>
      </c>
      <c r="K481" t="s">
        <v>250</v>
      </c>
      <c r="L481" t="s">
        <v>251</v>
      </c>
      <c r="M481" t="s">
        <v>3154</v>
      </c>
      <c r="N481" t="s">
        <v>3154</v>
      </c>
      <c r="O481" s="111">
        <v>45029</v>
      </c>
      <c r="P481" t="s">
        <v>252</v>
      </c>
      <c r="Q481" t="s">
        <v>282</v>
      </c>
      <c r="R481" s="111">
        <v>45033</v>
      </c>
      <c r="W481">
        <v>6773.7</v>
      </c>
      <c r="X481">
        <v>697.9</v>
      </c>
      <c r="Y481">
        <v>0</v>
      </c>
      <c r="Z481">
        <f t="shared" si="7"/>
        <v>7471.5999999999995</v>
      </c>
    </row>
    <row r="482" spans="1:26">
      <c r="A482" t="s">
        <v>3155</v>
      </c>
      <c r="B482">
        <v>2946919102</v>
      </c>
      <c r="C482" t="s">
        <v>1658</v>
      </c>
      <c r="D482" t="s">
        <v>57</v>
      </c>
      <c r="E482" t="s">
        <v>58</v>
      </c>
      <c r="F482">
        <v>12484909</v>
      </c>
      <c r="G482" s="111">
        <v>45061</v>
      </c>
      <c r="H482" t="s">
        <v>4805</v>
      </c>
      <c r="I482" t="s">
        <v>255</v>
      </c>
      <c r="J482" t="s">
        <v>249</v>
      </c>
      <c r="K482" t="s">
        <v>250</v>
      </c>
      <c r="L482" t="s">
        <v>251</v>
      </c>
      <c r="M482" t="s">
        <v>3154</v>
      </c>
      <c r="N482" t="s">
        <v>3154</v>
      </c>
      <c r="O482" s="111">
        <v>45061</v>
      </c>
      <c r="P482" t="s">
        <v>252</v>
      </c>
      <c r="Q482" t="s">
        <v>282</v>
      </c>
      <c r="R482" s="111">
        <v>45062</v>
      </c>
      <c r="W482">
        <v>0</v>
      </c>
      <c r="X482">
        <v>410</v>
      </c>
      <c r="Y482">
        <v>0</v>
      </c>
      <c r="Z482">
        <f t="shared" si="7"/>
        <v>410</v>
      </c>
    </row>
    <row r="483" spans="1:26">
      <c r="A483" t="s">
        <v>3155</v>
      </c>
      <c r="B483">
        <v>2946919102</v>
      </c>
      <c r="C483" t="s">
        <v>1658</v>
      </c>
      <c r="D483" t="s">
        <v>57</v>
      </c>
      <c r="E483" t="s">
        <v>58</v>
      </c>
      <c r="F483">
        <v>12497074</v>
      </c>
      <c r="G483" s="111">
        <v>45063</v>
      </c>
      <c r="H483" t="s">
        <v>4808</v>
      </c>
      <c r="I483" t="s">
        <v>255</v>
      </c>
      <c r="J483" t="s">
        <v>249</v>
      </c>
      <c r="K483" t="s">
        <v>250</v>
      </c>
      <c r="L483" t="s">
        <v>251</v>
      </c>
      <c r="M483" t="s">
        <v>3154</v>
      </c>
      <c r="N483" t="s">
        <v>3154</v>
      </c>
      <c r="O483" s="111">
        <v>45063</v>
      </c>
      <c r="P483" t="s">
        <v>252</v>
      </c>
      <c r="Q483" t="s">
        <v>282</v>
      </c>
      <c r="R483" s="111">
        <v>45065</v>
      </c>
      <c r="W483">
        <v>0</v>
      </c>
      <c r="X483">
        <v>1913.1</v>
      </c>
      <c r="Y483">
        <v>0</v>
      </c>
      <c r="Z483">
        <f t="shared" si="7"/>
        <v>1913.1</v>
      </c>
    </row>
    <row r="484" spans="1:26">
      <c r="A484" t="s">
        <v>3155</v>
      </c>
      <c r="B484">
        <v>3491168147</v>
      </c>
      <c r="C484" t="s">
        <v>306</v>
      </c>
      <c r="D484" t="s">
        <v>4777</v>
      </c>
      <c r="E484" t="s">
        <v>54</v>
      </c>
      <c r="F484">
        <v>12447437</v>
      </c>
      <c r="G484" s="111">
        <v>45050</v>
      </c>
      <c r="H484" t="s">
        <v>4816</v>
      </c>
      <c r="I484" t="s">
        <v>255</v>
      </c>
      <c r="J484" t="s">
        <v>249</v>
      </c>
      <c r="K484" t="s">
        <v>250</v>
      </c>
      <c r="L484" t="s">
        <v>251</v>
      </c>
      <c r="M484" t="s">
        <v>3154</v>
      </c>
      <c r="N484" t="s">
        <v>3154</v>
      </c>
      <c r="O484" s="111">
        <v>45050</v>
      </c>
      <c r="P484" t="s">
        <v>252</v>
      </c>
      <c r="Q484" t="s">
        <v>282</v>
      </c>
      <c r="R484" s="111">
        <v>45051</v>
      </c>
      <c r="W484">
        <v>0</v>
      </c>
      <c r="X484">
        <v>2040</v>
      </c>
      <c r="Y484">
        <v>0</v>
      </c>
      <c r="Z484">
        <f t="shared" si="7"/>
        <v>2040</v>
      </c>
    </row>
    <row r="485" spans="1:26">
      <c r="A485" t="s">
        <v>3155</v>
      </c>
      <c r="B485">
        <v>4288358132</v>
      </c>
      <c r="C485" t="s">
        <v>165</v>
      </c>
      <c r="D485" t="s">
        <v>53</v>
      </c>
      <c r="E485" t="s">
        <v>54</v>
      </c>
      <c r="F485">
        <v>12415565</v>
      </c>
      <c r="G485" s="111">
        <v>45048</v>
      </c>
      <c r="H485" t="s">
        <v>4822</v>
      </c>
      <c r="I485" t="s">
        <v>255</v>
      </c>
      <c r="J485" t="s">
        <v>249</v>
      </c>
      <c r="K485" t="s">
        <v>250</v>
      </c>
      <c r="L485" t="s">
        <v>251</v>
      </c>
      <c r="M485" t="s">
        <v>3154</v>
      </c>
      <c r="N485" t="s">
        <v>3154</v>
      </c>
      <c r="O485" s="111">
        <v>45048</v>
      </c>
      <c r="P485" t="s">
        <v>252</v>
      </c>
      <c r="Q485" t="s">
        <v>282</v>
      </c>
      <c r="R485" s="111">
        <v>45049</v>
      </c>
      <c r="W485">
        <v>0</v>
      </c>
      <c r="X485">
        <v>571.54</v>
      </c>
      <c r="Y485">
        <v>0</v>
      </c>
      <c r="Z485">
        <f t="shared" si="7"/>
        <v>571.54</v>
      </c>
    </row>
    <row r="486" spans="1:26">
      <c r="A486" t="s">
        <v>3155</v>
      </c>
      <c r="B486">
        <v>6486863102</v>
      </c>
      <c r="C486" t="s">
        <v>1750</v>
      </c>
      <c r="D486" t="s">
        <v>57</v>
      </c>
      <c r="E486" t="s">
        <v>58</v>
      </c>
      <c r="F486">
        <v>12333506</v>
      </c>
      <c r="G486" s="111">
        <v>45021</v>
      </c>
      <c r="H486" t="s">
        <v>4378</v>
      </c>
      <c r="I486" t="s">
        <v>255</v>
      </c>
      <c r="J486" t="s">
        <v>249</v>
      </c>
      <c r="K486" t="s">
        <v>250</v>
      </c>
      <c r="L486" t="s">
        <v>251</v>
      </c>
      <c r="M486" t="s">
        <v>3154</v>
      </c>
      <c r="N486" t="s">
        <v>3154</v>
      </c>
      <c r="O486" s="111">
        <v>45021</v>
      </c>
      <c r="P486" t="s">
        <v>252</v>
      </c>
      <c r="Q486" t="s">
        <v>282</v>
      </c>
      <c r="R486" s="111">
        <v>45022</v>
      </c>
      <c r="W486">
        <v>1</v>
      </c>
      <c r="X486">
        <v>0</v>
      </c>
      <c r="Y486">
        <v>0</v>
      </c>
      <c r="Z486">
        <f t="shared" si="7"/>
        <v>1</v>
      </c>
    </row>
    <row r="487" spans="1:26">
      <c r="A487" t="s">
        <v>3155</v>
      </c>
      <c r="B487">
        <v>7063218123</v>
      </c>
      <c r="C487" t="s">
        <v>922</v>
      </c>
      <c r="D487" t="s">
        <v>57</v>
      </c>
      <c r="E487" t="s">
        <v>58</v>
      </c>
      <c r="F487">
        <v>12379309</v>
      </c>
      <c r="G487" s="111">
        <v>45034</v>
      </c>
      <c r="H487" t="s">
        <v>4387</v>
      </c>
      <c r="I487" t="s">
        <v>255</v>
      </c>
      <c r="J487" t="s">
        <v>249</v>
      </c>
      <c r="K487" t="s">
        <v>250</v>
      </c>
      <c r="L487" t="s">
        <v>251</v>
      </c>
      <c r="M487" t="s">
        <v>3154</v>
      </c>
      <c r="N487" t="s">
        <v>3154</v>
      </c>
      <c r="O487" s="111">
        <v>45034</v>
      </c>
      <c r="P487" t="s">
        <v>252</v>
      </c>
      <c r="Q487" t="s">
        <v>282</v>
      </c>
      <c r="R487" s="111">
        <v>45035</v>
      </c>
      <c r="W487">
        <v>25</v>
      </c>
      <c r="X487">
        <v>135</v>
      </c>
      <c r="Y487">
        <v>0</v>
      </c>
      <c r="Z487">
        <f t="shared" si="7"/>
        <v>160</v>
      </c>
    </row>
    <row r="488" spans="1:26">
      <c r="A488" t="s">
        <v>3155</v>
      </c>
      <c r="B488">
        <v>8849120435</v>
      </c>
      <c r="C488" t="s">
        <v>1690</v>
      </c>
      <c r="D488" t="s">
        <v>4399</v>
      </c>
      <c r="E488" t="s">
        <v>1528</v>
      </c>
      <c r="F488">
        <v>12332925</v>
      </c>
      <c r="G488" s="111">
        <v>45020</v>
      </c>
      <c r="H488" t="s">
        <v>4400</v>
      </c>
      <c r="I488" t="s">
        <v>255</v>
      </c>
      <c r="J488" t="s">
        <v>249</v>
      </c>
      <c r="K488" t="s">
        <v>250</v>
      </c>
      <c r="L488" t="s">
        <v>251</v>
      </c>
      <c r="M488" t="s">
        <v>3154</v>
      </c>
      <c r="N488" t="s">
        <v>3154</v>
      </c>
      <c r="O488" s="111">
        <v>45020</v>
      </c>
      <c r="P488" t="s">
        <v>252</v>
      </c>
      <c r="Q488" t="s">
        <v>282</v>
      </c>
      <c r="R488" s="111">
        <v>45021</v>
      </c>
      <c r="W488">
        <v>10</v>
      </c>
      <c r="X488">
        <v>0</v>
      </c>
      <c r="Y488">
        <v>0</v>
      </c>
      <c r="Z488">
        <f t="shared" si="7"/>
        <v>10</v>
      </c>
    </row>
    <row r="489" spans="1:26">
      <c r="A489" t="s">
        <v>3155</v>
      </c>
      <c r="B489">
        <v>8849120435</v>
      </c>
      <c r="C489" t="s">
        <v>1690</v>
      </c>
      <c r="D489" t="s">
        <v>1691</v>
      </c>
      <c r="E489" t="s">
        <v>1528</v>
      </c>
      <c r="F489">
        <v>12384426</v>
      </c>
      <c r="G489" s="111">
        <v>45035</v>
      </c>
      <c r="H489" t="s">
        <v>4408</v>
      </c>
      <c r="I489" t="s">
        <v>255</v>
      </c>
      <c r="J489" t="s">
        <v>249</v>
      </c>
      <c r="K489" t="s">
        <v>250</v>
      </c>
      <c r="L489" t="s">
        <v>251</v>
      </c>
      <c r="M489" t="s">
        <v>3154</v>
      </c>
      <c r="N489" t="s">
        <v>3154</v>
      </c>
      <c r="O489" s="111">
        <v>45035</v>
      </c>
      <c r="P489" t="s">
        <v>252</v>
      </c>
      <c r="Q489" t="s">
        <v>282</v>
      </c>
      <c r="R489" s="111">
        <v>45044</v>
      </c>
      <c r="W489">
        <v>0</v>
      </c>
      <c r="X489">
        <v>391</v>
      </c>
      <c r="Y489">
        <v>0</v>
      </c>
      <c r="Z489">
        <f t="shared" si="7"/>
        <v>391</v>
      </c>
    </row>
    <row r="490" spans="1:26">
      <c r="A490" t="s">
        <v>3155</v>
      </c>
      <c r="B490">
        <v>8849120435</v>
      </c>
      <c r="C490" t="s">
        <v>1690</v>
      </c>
      <c r="D490" t="s">
        <v>1691</v>
      </c>
      <c r="E490" t="s">
        <v>1528</v>
      </c>
      <c r="F490">
        <v>12416771</v>
      </c>
      <c r="G490" s="111">
        <v>45043</v>
      </c>
      <c r="H490" t="s">
        <v>4411</v>
      </c>
      <c r="I490" t="s">
        <v>255</v>
      </c>
      <c r="J490" t="s">
        <v>249</v>
      </c>
      <c r="K490" t="s">
        <v>250</v>
      </c>
      <c r="L490" t="s">
        <v>251</v>
      </c>
      <c r="M490" t="s">
        <v>3154</v>
      </c>
      <c r="N490" t="s">
        <v>3154</v>
      </c>
      <c r="O490" s="111">
        <v>45043</v>
      </c>
      <c r="P490" t="s">
        <v>252</v>
      </c>
      <c r="Q490" t="s">
        <v>282</v>
      </c>
      <c r="R490" s="111">
        <v>45048</v>
      </c>
      <c r="W490">
        <v>0</v>
      </c>
      <c r="X490">
        <v>8</v>
      </c>
      <c r="Y490">
        <v>0</v>
      </c>
      <c r="Z490">
        <f t="shared" si="7"/>
        <v>8</v>
      </c>
    </row>
    <row r="491" spans="1:26">
      <c r="A491" t="s">
        <v>3155</v>
      </c>
      <c r="B491">
        <v>9479290456</v>
      </c>
      <c r="C491" t="s">
        <v>1616</v>
      </c>
      <c r="D491" t="s">
        <v>1527</v>
      </c>
      <c r="E491" t="s">
        <v>1528</v>
      </c>
      <c r="F491">
        <v>12457613</v>
      </c>
      <c r="G491" s="111">
        <v>45054</v>
      </c>
      <c r="H491" t="s">
        <v>4882</v>
      </c>
      <c r="I491" t="s">
        <v>255</v>
      </c>
      <c r="J491" t="s">
        <v>249</v>
      </c>
      <c r="K491" t="s">
        <v>250</v>
      </c>
      <c r="L491" t="s">
        <v>251</v>
      </c>
      <c r="M491" t="s">
        <v>3154</v>
      </c>
      <c r="N491" t="s">
        <v>3154</v>
      </c>
      <c r="O491" s="111">
        <v>45057</v>
      </c>
      <c r="P491" t="s">
        <v>252</v>
      </c>
      <c r="Q491" t="s">
        <v>282</v>
      </c>
      <c r="R491" s="111">
        <v>45058</v>
      </c>
      <c r="W491">
        <v>0</v>
      </c>
      <c r="X491">
        <v>5</v>
      </c>
      <c r="Y491">
        <v>0</v>
      </c>
      <c r="Z491">
        <f t="shared" si="7"/>
        <v>5</v>
      </c>
    </row>
    <row r="492" spans="1:26">
      <c r="A492" t="s">
        <v>3155</v>
      </c>
      <c r="B492">
        <v>9479290456</v>
      </c>
      <c r="C492" t="s">
        <v>1616</v>
      </c>
      <c r="D492" t="s">
        <v>1527</v>
      </c>
      <c r="E492" t="s">
        <v>1528</v>
      </c>
      <c r="F492">
        <v>12489684</v>
      </c>
      <c r="G492" s="111">
        <v>45062</v>
      </c>
      <c r="H492" t="s">
        <v>4884</v>
      </c>
      <c r="I492" t="s">
        <v>255</v>
      </c>
      <c r="J492" t="s">
        <v>249</v>
      </c>
      <c r="K492" t="s">
        <v>250</v>
      </c>
      <c r="L492" t="s">
        <v>251</v>
      </c>
      <c r="M492" t="s">
        <v>3154</v>
      </c>
      <c r="N492" t="s">
        <v>3154</v>
      </c>
      <c r="O492" s="111">
        <v>45062</v>
      </c>
      <c r="P492" t="s">
        <v>252</v>
      </c>
      <c r="Q492" t="s">
        <v>282</v>
      </c>
      <c r="R492" s="111">
        <v>45063</v>
      </c>
      <c r="W492">
        <v>0</v>
      </c>
      <c r="X492">
        <v>213</v>
      </c>
      <c r="Y492">
        <v>0</v>
      </c>
      <c r="Z492">
        <f t="shared" si="7"/>
        <v>213</v>
      </c>
    </row>
    <row r="493" spans="1:26">
      <c r="A493" t="s">
        <v>3155</v>
      </c>
      <c r="B493">
        <v>9755062696</v>
      </c>
      <c r="C493" t="s">
        <v>2002</v>
      </c>
      <c r="D493" t="s">
        <v>45</v>
      </c>
      <c r="E493" t="s">
        <v>46</v>
      </c>
      <c r="F493">
        <v>12368627</v>
      </c>
      <c r="G493" s="111">
        <v>45030</v>
      </c>
      <c r="H493" t="s">
        <v>4429</v>
      </c>
      <c r="I493" t="s">
        <v>255</v>
      </c>
      <c r="J493" t="s">
        <v>249</v>
      </c>
      <c r="K493" t="s">
        <v>250</v>
      </c>
      <c r="L493" t="s">
        <v>251</v>
      </c>
      <c r="M493" t="s">
        <v>3154</v>
      </c>
      <c r="N493" t="s">
        <v>3154</v>
      </c>
      <c r="O493" s="111">
        <v>45030</v>
      </c>
      <c r="P493" t="s">
        <v>252</v>
      </c>
      <c r="Q493" t="s">
        <v>282</v>
      </c>
      <c r="R493" s="111">
        <v>45034</v>
      </c>
      <c r="W493">
        <v>21</v>
      </c>
      <c r="X493">
        <v>0</v>
      </c>
      <c r="Y493">
        <v>0</v>
      </c>
      <c r="Z493">
        <f t="shared" si="7"/>
        <v>21</v>
      </c>
    </row>
    <row r="494" spans="1:26">
      <c r="A494" t="s">
        <v>3155</v>
      </c>
      <c r="B494">
        <v>9755062696</v>
      </c>
      <c r="C494" t="s">
        <v>2002</v>
      </c>
      <c r="D494" t="s">
        <v>45</v>
      </c>
      <c r="E494" t="s">
        <v>46</v>
      </c>
      <c r="F494">
        <v>12414393</v>
      </c>
      <c r="G494" s="111">
        <v>45043</v>
      </c>
      <c r="H494" t="s">
        <v>4431</v>
      </c>
      <c r="I494" t="s">
        <v>255</v>
      </c>
      <c r="J494" t="s">
        <v>249</v>
      </c>
      <c r="K494" t="s">
        <v>250</v>
      </c>
      <c r="L494" t="s">
        <v>251</v>
      </c>
      <c r="M494" t="s">
        <v>3154</v>
      </c>
      <c r="N494" t="s">
        <v>3154</v>
      </c>
      <c r="O494" s="111">
        <v>45043</v>
      </c>
      <c r="P494" t="s">
        <v>252</v>
      </c>
      <c r="Q494" t="s">
        <v>282</v>
      </c>
      <c r="R494" s="111">
        <v>45044</v>
      </c>
      <c r="W494">
        <v>3.5</v>
      </c>
      <c r="X494">
        <v>116</v>
      </c>
      <c r="Y494">
        <v>0</v>
      </c>
      <c r="Z494">
        <f t="shared" si="7"/>
        <v>119.5</v>
      </c>
    </row>
    <row r="495" spans="1:26">
      <c r="A495" t="s">
        <v>3155</v>
      </c>
      <c r="B495">
        <v>13130660607</v>
      </c>
      <c r="C495" t="s">
        <v>952</v>
      </c>
      <c r="D495" t="s">
        <v>57</v>
      </c>
      <c r="E495" t="s">
        <v>58</v>
      </c>
      <c r="F495">
        <v>12467970</v>
      </c>
      <c r="G495" s="111">
        <v>45056</v>
      </c>
      <c r="H495" t="s">
        <v>4905</v>
      </c>
      <c r="I495" t="s">
        <v>255</v>
      </c>
      <c r="J495" t="s">
        <v>249</v>
      </c>
      <c r="K495" t="s">
        <v>250</v>
      </c>
      <c r="L495" t="s">
        <v>251</v>
      </c>
      <c r="M495" t="s">
        <v>3154</v>
      </c>
      <c r="N495" t="s">
        <v>3154</v>
      </c>
      <c r="O495" s="111">
        <v>45056</v>
      </c>
      <c r="P495" t="s">
        <v>252</v>
      </c>
      <c r="Q495" t="s">
        <v>282</v>
      </c>
      <c r="R495" s="111">
        <v>45057</v>
      </c>
      <c r="W495">
        <v>0</v>
      </c>
      <c r="X495">
        <v>14.5</v>
      </c>
      <c r="Y495">
        <v>0</v>
      </c>
      <c r="Z495">
        <f t="shared" si="7"/>
        <v>14.5</v>
      </c>
    </row>
    <row r="496" spans="1:26">
      <c r="A496" t="s">
        <v>3155</v>
      </c>
      <c r="B496">
        <v>14876583706</v>
      </c>
      <c r="C496" t="s">
        <v>949</v>
      </c>
      <c r="D496" t="s">
        <v>2171</v>
      </c>
      <c r="E496" t="s">
        <v>54</v>
      </c>
      <c r="F496">
        <v>12353148</v>
      </c>
      <c r="G496" s="111">
        <v>45027</v>
      </c>
      <c r="H496" t="s">
        <v>4454</v>
      </c>
      <c r="I496" t="s">
        <v>255</v>
      </c>
      <c r="J496" t="s">
        <v>249</v>
      </c>
      <c r="K496" t="s">
        <v>250</v>
      </c>
      <c r="L496" t="s">
        <v>251</v>
      </c>
      <c r="M496" t="s">
        <v>3154</v>
      </c>
      <c r="N496" t="s">
        <v>3154</v>
      </c>
      <c r="O496" s="111">
        <v>45027</v>
      </c>
      <c r="P496" t="s">
        <v>252</v>
      </c>
      <c r="Q496" t="s">
        <v>282</v>
      </c>
      <c r="R496" s="111">
        <v>45028</v>
      </c>
      <c r="W496">
        <v>134</v>
      </c>
      <c r="X496">
        <v>0</v>
      </c>
      <c r="Y496">
        <v>0</v>
      </c>
      <c r="Z496">
        <f t="shared" si="7"/>
        <v>134</v>
      </c>
    </row>
    <row r="497" spans="1:26">
      <c r="A497" t="s">
        <v>3155</v>
      </c>
      <c r="B497">
        <v>16794853779</v>
      </c>
      <c r="C497" t="s">
        <v>624</v>
      </c>
      <c r="D497" t="s">
        <v>4423</v>
      </c>
      <c r="E497" t="s">
        <v>46</v>
      </c>
      <c r="F497">
        <v>12384684</v>
      </c>
      <c r="G497" s="111">
        <v>45035</v>
      </c>
      <c r="H497" t="s">
        <v>4456</v>
      </c>
      <c r="I497" t="s">
        <v>255</v>
      </c>
      <c r="J497" t="s">
        <v>249</v>
      </c>
      <c r="K497" t="s">
        <v>250</v>
      </c>
      <c r="L497" t="s">
        <v>251</v>
      </c>
      <c r="M497" t="s">
        <v>3154</v>
      </c>
      <c r="N497" t="s">
        <v>3154</v>
      </c>
      <c r="O497" s="111">
        <v>45035</v>
      </c>
      <c r="P497" t="s">
        <v>252</v>
      </c>
      <c r="Q497" t="s">
        <v>282</v>
      </c>
      <c r="R497" s="111">
        <v>45040</v>
      </c>
      <c r="W497">
        <v>0</v>
      </c>
      <c r="X497">
        <v>1</v>
      </c>
      <c r="Y497">
        <v>0</v>
      </c>
      <c r="Z497">
        <f t="shared" si="7"/>
        <v>1</v>
      </c>
    </row>
    <row r="498" spans="1:26">
      <c r="A498" t="s">
        <v>3155</v>
      </c>
      <c r="B498">
        <v>63270064349</v>
      </c>
      <c r="C498" t="s">
        <v>1531</v>
      </c>
      <c r="D498" t="s">
        <v>57</v>
      </c>
      <c r="E498" t="s">
        <v>58</v>
      </c>
      <c r="F498">
        <v>12348495</v>
      </c>
      <c r="G498" s="111">
        <v>45026</v>
      </c>
      <c r="H498" t="s">
        <v>4468</v>
      </c>
      <c r="I498" t="s">
        <v>255</v>
      </c>
      <c r="J498" t="s">
        <v>249</v>
      </c>
      <c r="K498" t="s">
        <v>250</v>
      </c>
      <c r="L498" t="s">
        <v>251</v>
      </c>
      <c r="M498" t="s">
        <v>3154</v>
      </c>
      <c r="N498" t="s">
        <v>3154</v>
      </c>
      <c r="O498" s="111">
        <v>45027</v>
      </c>
      <c r="P498" t="s">
        <v>252</v>
      </c>
      <c r="Q498" t="s">
        <v>282</v>
      </c>
      <c r="R498" s="111">
        <v>45027</v>
      </c>
      <c r="W498">
        <v>2490</v>
      </c>
      <c r="X498">
        <v>0</v>
      </c>
      <c r="Y498">
        <v>0</v>
      </c>
      <c r="Z498">
        <f t="shared" si="7"/>
        <v>2490</v>
      </c>
    </row>
    <row r="499" spans="1:26">
      <c r="A499" t="s">
        <v>3155</v>
      </c>
      <c r="B499">
        <v>72637005149</v>
      </c>
      <c r="C499" t="s">
        <v>1818</v>
      </c>
      <c r="D499" t="s">
        <v>57</v>
      </c>
      <c r="E499" t="s">
        <v>58</v>
      </c>
      <c r="F499">
        <v>12326009</v>
      </c>
      <c r="G499" s="111">
        <v>45020</v>
      </c>
      <c r="H499" t="s">
        <v>4476</v>
      </c>
      <c r="I499" t="s">
        <v>255</v>
      </c>
      <c r="J499" t="s">
        <v>249</v>
      </c>
      <c r="K499" t="s">
        <v>250</v>
      </c>
      <c r="L499" t="s">
        <v>251</v>
      </c>
      <c r="M499" t="s">
        <v>3154</v>
      </c>
      <c r="N499" t="s">
        <v>3154</v>
      </c>
      <c r="O499" s="111">
        <v>45020</v>
      </c>
      <c r="P499" t="s">
        <v>252</v>
      </c>
      <c r="Q499" t="s">
        <v>282</v>
      </c>
      <c r="R499" s="111">
        <v>45021</v>
      </c>
      <c r="W499">
        <v>2971.9</v>
      </c>
      <c r="X499">
        <v>80</v>
      </c>
      <c r="Y499">
        <v>0</v>
      </c>
      <c r="Z499">
        <f t="shared" si="7"/>
        <v>3051.9</v>
      </c>
    </row>
    <row r="500" spans="1:26">
      <c r="A500" t="s">
        <v>3155</v>
      </c>
      <c r="B500">
        <v>72637005149</v>
      </c>
      <c r="C500" t="s">
        <v>1818</v>
      </c>
      <c r="D500" t="s">
        <v>343</v>
      </c>
      <c r="E500" t="s">
        <v>54</v>
      </c>
      <c r="F500">
        <v>12219477</v>
      </c>
      <c r="G500" s="111">
        <v>45027</v>
      </c>
      <c r="H500" t="s">
        <v>4488</v>
      </c>
      <c r="I500" t="s">
        <v>255</v>
      </c>
      <c r="J500" t="s">
        <v>249</v>
      </c>
      <c r="K500" t="s">
        <v>250</v>
      </c>
      <c r="L500" t="s">
        <v>251</v>
      </c>
      <c r="M500" t="s">
        <v>3154</v>
      </c>
      <c r="N500" t="s">
        <v>3154</v>
      </c>
      <c r="O500" s="111">
        <v>45027</v>
      </c>
      <c r="P500" t="s">
        <v>252</v>
      </c>
      <c r="Q500" t="s">
        <v>282</v>
      </c>
      <c r="R500" s="111">
        <v>45028</v>
      </c>
      <c r="W500">
        <v>3878.8</v>
      </c>
      <c r="X500">
        <v>1802.8</v>
      </c>
      <c r="Y500">
        <v>0</v>
      </c>
      <c r="Z500">
        <f t="shared" si="7"/>
        <v>5681.6</v>
      </c>
    </row>
    <row r="501" spans="1:26">
      <c r="A501" t="s">
        <v>3155</v>
      </c>
      <c r="B501">
        <v>86552406134</v>
      </c>
      <c r="C501" t="s">
        <v>1989</v>
      </c>
      <c r="D501" t="s">
        <v>57</v>
      </c>
      <c r="E501" t="s">
        <v>58</v>
      </c>
      <c r="F501">
        <v>12183320</v>
      </c>
      <c r="G501" s="111">
        <v>45036</v>
      </c>
      <c r="H501" t="s">
        <v>4491</v>
      </c>
      <c r="I501" t="s">
        <v>255</v>
      </c>
      <c r="J501" t="s">
        <v>249</v>
      </c>
      <c r="K501" t="s">
        <v>250</v>
      </c>
      <c r="L501" t="s">
        <v>251</v>
      </c>
      <c r="M501" t="s">
        <v>3154</v>
      </c>
      <c r="N501" t="s">
        <v>3154</v>
      </c>
      <c r="O501" s="111">
        <v>45036</v>
      </c>
      <c r="P501" t="s">
        <v>252</v>
      </c>
      <c r="Q501" t="s">
        <v>282</v>
      </c>
      <c r="R501" s="111">
        <v>45040</v>
      </c>
      <c r="W501">
        <v>153</v>
      </c>
      <c r="X501">
        <v>0</v>
      </c>
      <c r="Y501">
        <v>0</v>
      </c>
      <c r="Z501">
        <f t="shared" si="7"/>
        <v>153</v>
      </c>
    </row>
    <row r="502" spans="1:26">
      <c r="A502" t="s">
        <v>3155</v>
      </c>
      <c r="B502">
        <v>86552406134</v>
      </c>
      <c r="C502" t="s">
        <v>1989</v>
      </c>
      <c r="D502" t="s">
        <v>57</v>
      </c>
      <c r="E502" t="s">
        <v>58</v>
      </c>
      <c r="F502">
        <v>12506873</v>
      </c>
      <c r="G502" s="111">
        <v>45065</v>
      </c>
      <c r="H502" t="s">
        <v>4936</v>
      </c>
      <c r="I502" t="s">
        <v>255</v>
      </c>
      <c r="J502" t="s">
        <v>249</v>
      </c>
      <c r="K502" t="s">
        <v>250</v>
      </c>
      <c r="L502" t="s">
        <v>251</v>
      </c>
      <c r="M502" t="s">
        <v>3154</v>
      </c>
      <c r="N502" t="s">
        <v>3154</v>
      </c>
      <c r="O502" s="111">
        <v>45065</v>
      </c>
      <c r="P502" t="s">
        <v>252</v>
      </c>
      <c r="Q502" t="s">
        <v>282</v>
      </c>
      <c r="R502" s="111">
        <v>45069</v>
      </c>
      <c r="W502">
        <v>0</v>
      </c>
      <c r="X502">
        <v>40.5</v>
      </c>
      <c r="Y502">
        <v>0</v>
      </c>
      <c r="Z502">
        <f t="shared" si="7"/>
        <v>40.5</v>
      </c>
    </row>
    <row r="503" spans="1:26">
      <c r="A503" t="s">
        <v>3155</v>
      </c>
      <c r="B503">
        <v>1451674104</v>
      </c>
      <c r="C503" t="s">
        <v>935</v>
      </c>
      <c r="D503" t="s">
        <v>264</v>
      </c>
      <c r="E503" t="s">
        <v>54</v>
      </c>
      <c r="F503">
        <v>12588720</v>
      </c>
      <c r="G503" s="111">
        <v>45083</v>
      </c>
      <c r="H503" t="s">
        <v>5508</v>
      </c>
      <c r="I503" t="s">
        <v>255</v>
      </c>
      <c r="J503" t="s">
        <v>249</v>
      </c>
      <c r="K503" t="s">
        <v>250</v>
      </c>
      <c r="L503" t="s">
        <v>251</v>
      </c>
      <c r="M503" t="s">
        <v>3154</v>
      </c>
      <c r="N503" t="s">
        <v>3154</v>
      </c>
      <c r="O503" s="111">
        <v>45083</v>
      </c>
      <c r="P503" t="s">
        <v>252</v>
      </c>
      <c r="Q503" t="s">
        <v>253</v>
      </c>
      <c r="R503" s="111">
        <v>45084</v>
      </c>
      <c r="W503">
        <v>0</v>
      </c>
      <c r="X503">
        <v>0</v>
      </c>
      <c r="Y503">
        <v>5724.25</v>
      </c>
      <c r="Z503">
        <f t="shared" si="7"/>
        <v>5724.25</v>
      </c>
    </row>
    <row r="504" spans="1:26">
      <c r="A504" t="s">
        <v>3155</v>
      </c>
      <c r="B504">
        <v>1451674104</v>
      </c>
      <c r="C504" t="s">
        <v>935</v>
      </c>
      <c r="D504" t="s">
        <v>4768</v>
      </c>
      <c r="E504" t="s">
        <v>54</v>
      </c>
      <c r="F504">
        <v>12467632</v>
      </c>
      <c r="G504" s="111">
        <v>45056</v>
      </c>
      <c r="H504" t="s">
        <v>4769</v>
      </c>
      <c r="I504" t="s">
        <v>255</v>
      </c>
      <c r="J504" t="s">
        <v>249</v>
      </c>
      <c r="K504" t="s">
        <v>250</v>
      </c>
      <c r="L504" t="s">
        <v>251</v>
      </c>
      <c r="M504" t="s">
        <v>3154</v>
      </c>
      <c r="N504" t="s">
        <v>3154</v>
      </c>
      <c r="O504" s="111">
        <v>45056</v>
      </c>
      <c r="P504" t="s">
        <v>252</v>
      </c>
      <c r="Q504" t="s">
        <v>253</v>
      </c>
      <c r="R504" s="111">
        <v>45058</v>
      </c>
      <c r="W504">
        <v>0</v>
      </c>
      <c r="X504">
        <v>1776</v>
      </c>
      <c r="Y504">
        <v>3910</v>
      </c>
      <c r="Z504">
        <f t="shared" si="7"/>
        <v>5686</v>
      </c>
    </row>
    <row r="505" spans="1:26">
      <c r="A505" t="s">
        <v>3155</v>
      </c>
      <c r="B505">
        <v>1451674104</v>
      </c>
      <c r="C505" t="s">
        <v>935</v>
      </c>
      <c r="D505" t="s">
        <v>53</v>
      </c>
      <c r="E505" t="s">
        <v>54</v>
      </c>
      <c r="F505">
        <v>12373687</v>
      </c>
      <c r="G505" s="111">
        <v>45033</v>
      </c>
      <c r="H505" t="s">
        <v>4300</v>
      </c>
      <c r="I505" t="s">
        <v>255</v>
      </c>
      <c r="J505" t="s">
        <v>249</v>
      </c>
      <c r="K505" t="s">
        <v>250</v>
      </c>
      <c r="L505" t="s">
        <v>251</v>
      </c>
      <c r="M505" t="s">
        <v>3154</v>
      </c>
      <c r="N505" t="s">
        <v>3154</v>
      </c>
      <c r="O505" s="111">
        <v>45033</v>
      </c>
      <c r="P505" t="s">
        <v>252</v>
      </c>
      <c r="Q505" t="s">
        <v>253</v>
      </c>
      <c r="R505" s="111">
        <v>45034</v>
      </c>
      <c r="W505">
        <v>1314.38</v>
      </c>
      <c r="X505">
        <v>751.22</v>
      </c>
      <c r="Y505">
        <v>1198.17</v>
      </c>
      <c r="Z505">
        <f t="shared" si="7"/>
        <v>3263.7700000000004</v>
      </c>
    </row>
    <row r="506" spans="1:26">
      <c r="A506" t="s">
        <v>3155</v>
      </c>
      <c r="B506">
        <v>1451674104</v>
      </c>
      <c r="C506" t="s">
        <v>935</v>
      </c>
      <c r="D506" t="s">
        <v>53</v>
      </c>
      <c r="E506" t="s">
        <v>54</v>
      </c>
      <c r="F506">
        <v>12423322</v>
      </c>
      <c r="G506" s="111">
        <v>45044</v>
      </c>
      <c r="H506" t="s">
        <v>4303</v>
      </c>
      <c r="I506" t="s">
        <v>255</v>
      </c>
      <c r="J506" t="s">
        <v>249</v>
      </c>
      <c r="K506" t="s">
        <v>250</v>
      </c>
      <c r="L506" t="s">
        <v>251</v>
      </c>
      <c r="M506" t="s">
        <v>3154</v>
      </c>
      <c r="N506" t="s">
        <v>3154</v>
      </c>
      <c r="O506" s="111">
        <v>45044</v>
      </c>
      <c r="P506" t="s">
        <v>252</v>
      </c>
      <c r="Q506" t="s">
        <v>253</v>
      </c>
      <c r="R506" s="111">
        <v>45048</v>
      </c>
      <c r="W506">
        <v>0</v>
      </c>
      <c r="X506">
        <v>16819.64</v>
      </c>
      <c r="Y506">
        <v>13135.2</v>
      </c>
      <c r="Z506">
        <f t="shared" si="7"/>
        <v>29954.84</v>
      </c>
    </row>
    <row r="507" spans="1:26">
      <c r="A507" t="s">
        <v>3155</v>
      </c>
      <c r="B507">
        <v>1451674104</v>
      </c>
      <c r="C507" t="s">
        <v>935</v>
      </c>
      <c r="D507" t="s">
        <v>53</v>
      </c>
      <c r="E507" t="s">
        <v>54</v>
      </c>
      <c r="F507">
        <v>12464647</v>
      </c>
      <c r="G507" s="111">
        <v>45058</v>
      </c>
      <c r="H507" t="s">
        <v>4771</v>
      </c>
      <c r="I507" t="s">
        <v>255</v>
      </c>
      <c r="J507" t="s">
        <v>249</v>
      </c>
      <c r="K507" t="s">
        <v>250</v>
      </c>
      <c r="L507" t="s">
        <v>251</v>
      </c>
      <c r="M507" t="s">
        <v>3154</v>
      </c>
      <c r="N507" t="s">
        <v>3154</v>
      </c>
      <c r="O507" s="111">
        <v>45058</v>
      </c>
      <c r="P507" t="s">
        <v>252</v>
      </c>
      <c r="Q507" t="s">
        <v>253</v>
      </c>
      <c r="R507" s="111">
        <v>45062</v>
      </c>
      <c r="W507">
        <v>0</v>
      </c>
      <c r="X507">
        <v>0</v>
      </c>
      <c r="Y507">
        <v>10893.45</v>
      </c>
      <c r="Z507">
        <f t="shared" si="7"/>
        <v>10893.45</v>
      </c>
    </row>
    <row r="508" spans="1:26">
      <c r="A508" t="s">
        <v>3155</v>
      </c>
      <c r="B508">
        <v>1451674104</v>
      </c>
      <c r="C508" t="s">
        <v>935</v>
      </c>
      <c r="D508" t="s">
        <v>53</v>
      </c>
      <c r="E508" t="s">
        <v>54</v>
      </c>
      <c r="F508">
        <v>12473797</v>
      </c>
      <c r="G508" s="111">
        <v>45069</v>
      </c>
      <c r="H508" t="s">
        <v>4774</v>
      </c>
      <c r="I508" t="s">
        <v>255</v>
      </c>
      <c r="J508" t="s">
        <v>249</v>
      </c>
      <c r="K508" t="s">
        <v>250</v>
      </c>
      <c r="L508" t="s">
        <v>251</v>
      </c>
      <c r="M508" t="s">
        <v>3154</v>
      </c>
      <c r="N508" t="s">
        <v>3154</v>
      </c>
      <c r="O508" s="111">
        <v>45069</v>
      </c>
      <c r="P508" t="s">
        <v>252</v>
      </c>
      <c r="Q508" t="s">
        <v>253</v>
      </c>
      <c r="R508" s="111">
        <v>45071</v>
      </c>
      <c r="W508">
        <v>0</v>
      </c>
      <c r="X508">
        <v>192</v>
      </c>
      <c r="Y508">
        <v>1606</v>
      </c>
      <c r="Z508">
        <f t="shared" si="7"/>
        <v>1798</v>
      </c>
    </row>
    <row r="509" spans="1:26">
      <c r="A509" t="s">
        <v>3155</v>
      </c>
      <c r="B509">
        <v>1451674104</v>
      </c>
      <c r="C509" t="s">
        <v>935</v>
      </c>
      <c r="D509" t="s">
        <v>53</v>
      </c>
      <c r="E509" t="s">
        <v>54</v>
      </c>
      <c r="F509">
        <v>12518479</v>
      </c>
      <c r="G509" s="111">
        <v>45075</v>
      </c>
      <c r="H509" t="s">
        <v>4775</v>
      </c>
      <c r="I509" t="s">
        <v>255</v>
      </c>
      <c r="J509" t="s">
        <v>249</v>
      </c>
      <c r="K509" t="s">
        <v>250</v>
      </c>
      <c r="L509" t="s">
        <v>251</v>
      </c>
      <c r="M509" t="s">
        <v>3154</v>
      </c>
      <c r="N509" t="s">
        <v>3154</v>
      </c>
      <c r="O509" s="111">
        <v>45075</v>
      </c>
      <c r="P509" t="s">
        <v>252</v>
      </c>
      <c r="Q509" t="s">
        <v>253</v>
      </c>
      <c r="R509" s="111">
        <v>45076</v>
      </c>
      <c r="W509">
        <v>0</v>
      </c>
      <c r="X509">
        <v>237</v>
      </c>
      <c r="Y509">
        <v>499.5</v>
      </c>
      <c r="Z509">
        <f t="shared" si="7"/>
        <v>736.5</v>
      </c>
    </row>
    <row r="510" spans="1:26">
      <c r="A510" t="s">
        <v>3155</v>
      </c>
      <c r="B510">
        <v>1451674104</v>
      </c>
      <c r="C510" t="s">
        <v>935</v>
      </c>
      <c r="D510" t="s">
        <v>53</v>
      </c>
      <c r="E510" t="s">
        <v>54</v>
      </c>
      <c r="F510">
        <v>12506815</v>
      </c>
      <c r="G510" s="111">
        <v>45076</v>
      </c>
      <c r="H510" t="s">
        <v>4776</v>
      </c>
      <c r="I510" t="s">
        <v>255</v>
      </c>
      <c r="J510" t="s">
        <v>249</v>
      </c>
      <c r="K510" t="s">
        <v>250</v>
      </c>
      <c r="L510" t="s">
        <v>251</v>
      </c>
      <c r="M510" t="s">
        <v>3154</v>
      </c>
      <c r="N510" t="s">
        <v>3154</v>
      </c>
      <c r="O510" s="111">
        <v>45076</v>
      </c>
      <c r="P510" t="s">
        <v>252</v>
      </c>
      <c r="Q510" t="s">
        <v>253</v>
      </c>
      <c r="R510" s="111">
        <v>45077</v>
      </c>
      <c r="W510">
        <v>0</v>
      </c>
      <c r="X510">
        <v>175.5</v>
      </c>
      <c r="Y510">
        <v>11128.1</v>
      </c>
      <c r="Z510">
        <f t="shared" si="7"/>
        <v>11303.6</v>
      </c>
    </row>
    <row r="511" spans="1:26">
      <c r="A511" t="s">
        <v>3155</v>
      </c>
      <c r="B511">
        <v>1451674104</v>
      </c>
      <c r="C511" t="s">
        <v>935</v>
      </c>
      <c r="D511" t="s">
        <v>4304</v>
      </c>
      <c r="E511" t="s">
        <v>54</v>
      </c>
      <c r="F511">
        <v>12500158</v>
      </c>
      <c r="G511" s="111">
        <v>45068</v>
      </c>
      <c r="H511" t="s">
        <v>4779</v>
      </c>
      <c r="I511" t="s">
        <v>255</v>
      </c>
      <c r="J511" t="s">
        <v>249</v>
      </c>
      <c r="K511" t="s">
        <v>250</v>
      </c>
      <c r="L511" t="s">
        <v>251</v>
      </c>
      <c r="M511" t="s">
        <v>3154</v>
      </c>
      <c r="N511" t="s">
        <v>3154</v>
      </c>
      <c r="O511" s="111">
        <v>45068</v>
      </c>
      <c r="P511" t="s">
        <v>252</v>
      </c>
      <c r="Q511" t="s">
        <v>253</v>
      </c>
      <c r="R511" s="111">
        <v>45069</v>
      </c>
      <c r="W511">
        <v>0</v>
      </c>
      <c r="X511">
        <v>282</v>
      </c>
      <c r="Y511">
        <v>1068</v>
      </c>
      <c r="Z511">
        <f t="shared" si="7"/>
        <v>1350</v>
      </c>
    </row>
    <row r="512" spans="1:26">
      <c r="A512" t="s">
        <v>3155</v>
      </c>
      <c r="B512">
        <v>2359458116</v>
      </c>
      <c r="C512" t="s">
        <v>951</v>
      </c>
      <c r="D512" t="s">
        <v>53</v>
      </c>
      <c r="E512" t="s">
        <v>54</v>
      </c>
      <c r="F512">
        <v>12338764</v>
      </c>
      <c r="G512" s="111">
        <v>45021</v>
      </c>
      <c r="H512" t="s">
        <v>4311</v>
      </c>
      <c r="I512" t="s">
        <v>255</v>
      </c>
      <c r="J512" t="s">
        <v>249</v>
      </c>
      <c r="K512" t="s">
        <v>250</v>
      </c>
      <c r="L512" t="s">
        <v>251</v>
      </c>
      <c r="M512" t="s">
        <v>3154</v>
      </c>
      <c r="N512" t="s">
        <v>3154</v>
      </c>
      <c r="O512" s="111">
        <v>45021</v>
      </c>
      <c r="P512" t="s">
        <v>252</v>
      </c>
      <c r="Q512" t="s">
        <v>253</v>
      </c>
      <c r="R512" s="111">
        <v>45022</v>
      </c>
      <c r="W512">
        <v>4750.1499999999996</v>
      </c>
      <c r="X512">
        <v>10829.2</v>
      </c>
      <c r="Y512">
        <v>11390.62</v>
      </c>
      <c r="Z512">
        <f t="shared" si="7"/>
        <v>26969.97</v>
      </c>
    </row>
    <row r="513" spans="1:26">
      <c r="A513" t="s">
        <v>3155</v>
      </c>
      <c r="B513">
        <v>2359458116</v>
      </c>
      <c r="C513" t="s">
        <v>951</v>
      </c>
      <c r="D513" t="s">
        <v>53</v>
      </c>
      <c r="E513" t="s">
        <v>54</v>
      </c>
      <c r="F513">
        <v>12506705</v>
      </c>
      <c r="G513" s="111">
        <v>45065</v>
      </c>
      <c r="H513" t="s">
        <v>4781</v>
      </c>
      <c r="I513" t="s">
        <v>255</v>
      </c>
      <c r="J513" t="s">
        <v>249</v>
      </c>
      <c r="K513" t="s">
        <v>250</v>
      </c>
      <c r="L513" t="s">
        <v>251</v>
      </c>
      <c r="M513" t="s">
        <v>3154</v>
      </c>
      <c r="N513" t="s">
        <v>3154</v>
      </c>
      <c r="O513" s="111">
        <v>45065</v>
      </c>
      <c r="P513" t="s">
        <v>252</v>
      </c>
      <c r="Q513" t="s">
        <v>253</v>
      </c>
      <c r="R513" s="111">
        <v>45068</v>
      </c>
      <c r="W513">
        <v>0</v>
      </c>
      <c r="X513">
        <v>30</v>
      </c>
      <c r="Y513">
        <v>90</v>
      </c>
      <c r="Z513">
        <f t="shared" si="7"/>
        <v>120</v>
      </c>
    </row>
    <row r="514" spans="1:26">
      <c r="A514" t="s">
        <v>3155</v>
      </c>
      <c r="B514">
        <v>2946919102</v>
      </c>
      <c r="C514" t="s">
        <v>1658</v>
      </c>
      <c r="D514" t="s">
        <v>344</v>
      </c>
      <c r="E514" t="s">
        <v>54</v>
      </c>
      <c r="F514">
        <v>12637684</v>
      </c>
      <c r="G514" s="111">
        <v>45098</v>
      </c>
      <c r="H514" t="s">
        <v>5509</v>
      </c>
      <c r="I514" t="s">
        <v>255</v>
      </c>
      <c r="J514" t="s">
        <v>249</v>
      </c>
      <c r="K514" t="s">
        <v>250</v>
      </c>
      <c r="L514" t="s">
        <v>251</v>
      </c>
      <c r="M514" t="s">
        <v>3154</v>
      </c>
      <c r="N514" t="s">
        <v>3154</v>
      </c>
      <c r="O514" s="111">
        <v>45098</v>
      </c>
      <c r="P514" t="s">
        <v>252</v>
      </c>
      <c r="Q514" t="s">
        <v>253</v>
      </c>
      <c r="R514" s="111">
        <v>45099</v>
      </c>
      <c r="W514">
        <v>0</v>
      </c>
      <c r="X514">
        <v>0</v>
      </c>
      <c r="Y514">
        <v>920.78</v>
      </c>
      <c r="Z514">
        <f t="shared" si="7"/>
        <v>920.78</v>
      </c>
    </row>
    <row r="515" spans="1:26">
      <c r="A515" t="s">
        <v>3155</v>
      </c>
      <c r="B515">
        <v>3491168147</v>
      </c>
      <c r="C515" t="s">
        <v>306</v>
      </c>
      <c r="D515" t="s">
        <v>264</v>
      </c>
      <c r="E515" t="s">
        <v>54</v>
      </c>
      <c r="F515">
        <v>12626367</v>
      </c>
      <c r="G515" s="111">
        <v>45096</v>
      </c>
      <c r="H515" t="s">
        <v>5510</v>
      </c>
      <c r="I515" t="s">
        <v>255</v>
      </c>
      <c r="J515" t="s">
        <v>249</v>
      </c>
      <c r="K515" t="s">
        <v>250</v>
      </c>
      <c r="L515" t="s">
        <v>251</v>
      </c>
      <c r="M515" t="s">
        <v>3154</v>
      </c>
      <c r="N515" t="s">
        <v>3154</v>
      </c>
      <c r="O515" s="111">
        <v>45096</v>
      </c>
      <c r="P515" t="s">
        <v>252</v>
      </c>
      <c r="Q515" t="s">
        <v>253</v>
      </c>
      <c r="R515" s="111">
        <v>45097</v>
      </c>
      <c r="W515">
        <v>0</v>
      </c>
      <c r="X515">
        <v>0</v>
      </c>
      <c r="Y515">
        <v>466.25</v>
      </c>
      <c r="Z515">
        <f t="shared" ref="Z515:Z578" si="8">SUM(W515:Y515)</f>
        <v>466.25</v>
      </c>
    </row>
    <row r="516" spans="1:26">
      <c r="A516" t="s">
        <v>3155</v>
      </c>
      <c r="B516">
        <v>3491168147</v>
      </c>
      <c r="C516" t="s">
        <v>306</v>
      </c>
      <c r="D516" t="s">
        <v>264</v>
      </c>
      <c r="E516" t="s">
        <v>54</v>
      </c>
      <c r="F516">
        <v>12645282</v>
      </c>
      <c r="G516" s="111">
        <v>45099</v>
      </c>
      <c r="H516" t="s">
        <v>5511</v>
      </c>
      <c r="I516" t="s">
        <v>255</v>
      </c>
      <c r="J516" t="s">
        <v>249</v>
      </c>
      <c r="K516" t="s">
        <v>250</v>
      </c>
      <c r="L516" t="s">
        <v>251</v>
      </c>
      <c r="M516" t="s">
        <v>3154</v>
      </c>
      <c r="N516" t="s">
        <v>3154</v>
      </c>
      <c r="O516" s="111">
        <v>45099</v>
      </c>
      <c r="P516" t="s">
        <v>252</v>
      </c>
      <c r="Q516" t="s">
        <v>253</v>
      </c>
      <c r="R516" s="111">
        <v>45100</v>
      </c>
      <c r="W516">
        <v>0</v>
      </c>
      <c r="X516">
        <v>0</v>
      </c>
      <c r="Y516">
        <v>630.9</v>
      </c>
      <c r="Z516">
        <f t="shared" si="8"/>
        <v>630.9</v>
      </c>
    </row>
    <row r="517" spans="1:26">
      <c r="A517" t="s">
        <v>3155</v>
      </c>
      <c r="B517">
        <v>3491168147</v>
      </c>
      <c r="C517" t="s">
        <v>306</v>
      </c>
      <c r="D517" t="s">
        <v>53</v>
      </c>
      <c r="E517" t="s">
        <v>54</v>
      </c>
      <c r="F517">
        <v>12339287</v>
      </c>
      <c r="G517" s="111">
        <v>45021</v>
      </c>
      <c r="H517" t="s">
        <v>4341</v>
      </c>
      <c r="I517" t="s">
        <v>255</v>
      </c>
      <c r="J517" t="s">
        <v>249</v>
      </c>
      <c r="K517" t="s">
        <v>250</v>
      </c>
      <c r="L517" t="s">
        <v>251</v>
      </c>
      <c r="M517" t="s">
        <v>3154</v>
      </c>
      <c r="N517" t="s">
        <v>3154</v>
      </c>
      <c r="O517" s="111">
        <v>45022</v>
      </c>
      <c r="P517" t="s">
        <v>252</v>
      </c>
      <c r="Q517" t="s">
        <v>253</v>
      </c>
      <c r="R517" s="111">
        <v>45027</v>
      </c>
      <c r="W517">
        <v>2140</v>
      </c>
      <c r="X517">
        <v>5829.25</v>
      </c>
      <c r="Y517">
        <v>5432.95</v>
      </c>
      <c r="Z517">
        <f t="shared" si="8"/>
        <v>13402.2</v>
      </c>
    </row>
    <row r="518" spans="1:26">
      <c r="A518" t="s">
        <v>3155</v>
      </c>
      <c r="B518">
        <v>3491168147</v>
      </c>
      <c r="C518" t="s">
        <v>306</v>
      </c>
      <c r="D518" t="s">
        <v>53</v>
      </c>
      <c r="E518" t="s">
        <v>54</v>
      </c>
      <c r="F518">
        <v>12372151</v>
      </c>
      <c r="G518" s="111">
        <v>45033</v>
      </c>
      <c r="H518" t="s">
        <v>4343</v>
      </c>
      <c r="I518" t="s">
        <v>255</v>
      </c>
      <c r="J518" t="s">
        <v>249</v>
      </c>
      <c r="K518" t="s">
        <v>250</v>
      </c>
      <c r="L518" t="s">
        <v>251</v>
      </c>
      <c r="M518" t="s">
        <v>3154</v>
      </c>
      <c r="N518" t="s">
        <v>3154</v>
      </c>
      <c r="O518" s="111">
        <v>45033</v>
      </c>
      <c r="P518" t="s">
        <v>252</v>
      </c>
      <c r="Q518" t="s">
        <v>253</v>
      </c>
      <c r="R518" s="111">
        <v>45034</v>
      </c>
      <c r="W518">
        <v>956.76</v>
      </c>
      <c r="X518">
        <v>4921.8500000000004</v>
      </c>
      <c r="Y518">
        <v>5861.65</v>
      </c>
      <c r="Z518">
        <f t="shared" si="8"/>
        <v>11740.26</v>
      </c>
    </row>
    <row r="519" spans="1:26">
      <c r="A519" t="s">
        <v>3155</v>
      </c>
      <c r="B519">
        <v>3491168147</v>
      </c>
      <c r="C519" t="s">
        <v>306</v>
      </c>
      <c r="D519" t="s">
        <v>53</v>
      </c>
      <c r="E519" t="s">
        <v>54</v>
      </c>
      <c r="F519">
        <v>12422780</v>
      </c>
      <c r="G519" s="111">
        <v>45044</v>
      </c>
      <c r="H519" t="s">
        <v>4345</v>
      </c>
      <c r="I519" t="s">
        <v>255</v>
      </c>
      <c r="J519" t="s">
        <v>249</v>
      </c>
      <c r="K519" t="s">
        <v>250</v>
      </c>
      <c r="L519" t="s">
        <v>251</v>
      </c>
      <c r="M519" t="s">
        <v>3154</v>
      </c>
      <c r="N519" t="s">
        <v>3154</v>
      </c>
      <c r="O519" s="111">
        <v>45044</v>
      </c>
      <c r="P519" t="s">
        <v>252</v>
      </c>
      <c r="Q519" t="s">
        <v>253</v>
      </c>
      <c r="R519" s="111">
        <v>45048</v>
      </c>
      <c r="W519">
        <v>0</v>
      </c>
      <c r="X519">
        <v>400</v>
      </c>
      <c r="Y519">
        <v>335</v>
      </c>
      <c r="Z519">
        <f t="shared" si="8"/>
        <v>735</v>
      </c>
    </row>
    <row r="520" spans="1:26">
      <c r="A520" t="s">
        <v>3155</v>
      </c>
      <c r="B520">
        <v>3491168147</v>
      </c>
      <c r="C520" t="s">
        <v>306</v>
      </c>
      <c r="D520" t="s">
        <v>53</v>
      </c>
      <c r="E520" t="s">
        <v>54</v>
      </c>
      <c r="F520">
        <v>7953991</v>
      </c>
      <c r="G520" s="111">
        <v>45061</v>
      </c>
      <c r="H520" t="s">
        <v>4812</v>
      </c>
      <c r="I520" t="s">
        <v>255</v>
      </c>
      <c r="J520" t="s">
        <v>249</v>
      </c>
      <c r="K520" t="s">
        <v>250</v>
      </c>
      <c r="L520" t="s">
        <v>251</v>
      </c>
      <c r="M520" t="s">
        <v>3154</v>
      </c>
      <c r="N520" t="s">
        <v>3154</v>
      </c>
      <c r="O520" s="111">
        <v>45061</v>
      </c>
      <c r="P520" t="s">
        <v>252</v>
      </c>
      <c r="Q520" t="s">
        <v>253</v>
      </c>
      <c r="R520" s="111">
        <v>45062</v>
      </c>
      <c r="W520">
        <v>0</v>
      </c>
      <c r="X520">
        <v>99</v>
      </c>
      <c r="Y520">
        <v>5</v>
      </c>
      <c r="Z520">
        <f t="shared" si="8"/>
        <v>104</v>
      </c>
    </row>
    <row r="521" spans="1:26">
      <c r="A521" t="s">
        <v>3155</v>
      </c>
      <c r="B521">
        <v>3491168147</v>
      </c>
      <c r="C521" t="s">
        <v>306</v>
      </c>
      <c r="D521" t="s">
        <v>53</v>
      </c>
      <c r="E521" t="s">
        <v>54</v>
      </c>
      <c r="F521">
        <v>12568687</v>
      </c>
      <c r="G521" s="111">
        <v>45078</v>
      </c>
      <c r="H521" t="s">
        <v>5512</v>
      </c>
      <c r="I521" t="s">
        <v>255</v>
      </c>
      <c r="J521" t="s">
        <v>249</v>
      </c>
      <c r="K521" t="s">
        <v>250</v>
      </c>
      <c r="L521" t="s">
        <v>251</v>
      </c>
      <c r="M521" t="s">
        <v>3154</v>
      </c>
      <c r="N521" t="s">
        <v>3154</v>
      </c>
      <c r="O521" s="111">
        <v>45078</v>
      </c>
      <c r="P521" t="s">
        <v>252</v>
      </c>
      <c r="Q521" t="s">
        <v>253</v>
      </c>
      <c r="R521" s="111">
        <v>45086</v>
      </c>
      <c r="W521">
        <v>0</v>
      </c>
      <c r="X521">
        <v>0</v>
      </c>
      <c r="Y521">
        <v>1728.85</v>
      </c>
      <c r="Z521">
        <f t="shared" si="8"/>
        <v>1728.85</v>
      </c>
    </row>
    <row r="522" spans="1:26">
      <c r="A522" t="s">
        <v>3155</v>
      </c>
      <c r="B522">
        <v>3491168147</v>
      </c>
      <c r="C522" t="s">
        <v>306</v>
      </c>
      <c r="D522" t="s">
        <v>53</v>
      </c>
      <c r="E522" t="s">
        <v>54</v>
      </c>
      <c r="F522">
        <v>11681737</v>
      </c>
      <c r="G522" s="111">
        <v>45078</v>
      </c>
      <c r="H522" t="s">
        <v>5513</v>
      </c>
      <c r="I522" t="s">
        <v>255</v>
      </c>
      <c r="J522" t="s">
        <v>249</v>
      </c>
      <c r="K522" t="s">
        <v>250</v>
      </c>
      <c r="L522" t="s">
        <v>251</v>
      </c>
      <c r="M522" t="s">
        <v>3154</v>
      </c>
      <c r="N522" t="s">
        <v>3154</v>
      </c>
      <c r="O522" s="111">
        <v>45078</v>
      </c>
      <c r="P522" t="s">
        <v>252</v>
      </c>
      <c r="Q522" t="s">
        <v>253</v>
      </c>
      <c r="R522" s="111">
        <v>45079</v>
      </c>
      <c r="W522">
        <v>0</v>
      </c>
      <c r="X522">
        <v>0</v>
      </c>
      <c r="Y522">
        <v>187</v>
      </c>
      <c r="Z522">
        <f t="shared" si="8"/>
        <v>187</v>
      </c>
    </row>
    <row r="523" spans="1:26">
      <c r="A523" t="s">
        <v>3155</v>
      </c>
      <c r="B523">
        <v>3491168147</v>
      </c>
      <c r="C523" t="s">
        <v>306</v>
      </c>
      <c r="D523" t="s">
        <v>53</v>
      </c>
      <c r="E523" t="s">
        <v>54</v>
      </c>
      <c r="F523">
        <v>12638497</v>
      </c>
      <c r="G523" s="111">
        <v>45098</v>
      </c>
      <c r="H523" t="s">
        <v>5514</v>
      </c>
      <c r="I523" t="s">
        <v>255</v>
      </c>
      <c r="J523" t="s">
        <v>249</v>
      </c>
      <c r="K523" t="s">
        <v>250</v>
      </c>
      <c r="L523" t="s">
        <v>251</v>
      </c>
      <c r="M523" t="s">
        <v>3154</v>
      </c>
      <c r="N523" t="s">
        <v>3154</v>
      </c>
      <c r="O523" s="111">
        <v>45098</v>
      </c>
      <c r="P523" t="s">
        <v>252</v>
      </c>
      <c r="Q523" t="s">
        <v>253</v>
      </c>
      <c r="R523" s="111">
        <v>45099</v>
      </c>
      <c r="W523">
        <v>0</v>
      </c>
      <c r="X523">
        <v>0</v>
      </c>
      <c r="Y523">
        <v>1141.69</v>
      </c>
      <c r="Z523">
        <f t="shared" si="8"/>
        <v>1141.69</v>
      </c>
    </row>
    <row r="524" spans="1:26">
      <c r="A524" t="s">
        <v>3155</v>
      </c>
      <c r="B524">
        <v>3491168147</v>
      </c>
      <c r="C524" t="s">
        <v>306</v>
      </c>
      <c r="D524" t="s">
        <v>3885</v>
      </c>
      <c r="E524" t="s">
        <v>54</v>
      </c>
      <c r="F524">
        <v>12447765</v>
      </c>
      <c r="G524" s="111">
        <v>45051</v>
      </c>
      <c r="H524" t="s">
        <v>4817</v>
      </c>
      <c r="I524" t="s">
        <v>255</v>
      </c>
      <c r="J524" t="s">
        <v>249</v>
      </c>
      <c r="K524" t="s">
        <v>250</v>
      </c>
      <c r="L524" t="s">
        <v>251</v>
      </c>
      <c r="M524" t="s">
        <v>3154</v>
      </c>
      <c r="N524" t="s">
        <v>3154</v>
      </c>
      <c r="O524" s="111">
        <v>45051</v>
      </c>
      <c r="P524" t="s">
        <v>252</v>
      </c>
      <c r="Q524" t="s">
        <v>253</v>
      </c>
      <c r="R524" s="111">
        <v>45051</v>
      </c>
      <c r="W524">
        <v>0</v>
      </c>
      <c r="X524">
        <v>2781.59</v>
      </c>
      <c r="Y524">
        <v>1407.6</v>
      </c>
      <c r="Z524">
        <f t="shared" si="8"/>
        <v>4189.1900000000005</v>
      </c>
    </row>
    <row r="525" spans="1:26">
      <c r="A525" t="s">
        <v>3155</v>
      </c>
      <c r="B525">
        <v>3491168147</v>
      </c>
      <c r="C525" t="s">
        <v>306</v>
      </c>
      <c r="D525" t="s">
        <v>265</v>
      </c>
      <c r="E525" t="s">
        <v>54</v>
      </c>
      <c r="F525">
        <v>12371997</v>
      </c>
      <c r="G525" s="111">
        <v>45031</v>
      </c>
      <c r="H525" t="s">
        <v>4346</v>
      </c>
      <c r="I525" t="s">
        <v>255</v>
      </c>
      <c r="J525" t="s">
        <v>249</v>
      </c>
      <c r="K525" t="s">
        <v>250</v>
      </c>
      <c r="L525" t="s">
        <v>251</v>
      </c>
      <c r="M525" t="s">
        <v>3154</v>
      </c>
      <c r="N525" t="s">
        <v>3154</v>
      </c>
      <c r="O525" s="111">
        <v>45031</v>
      </c>
      <c r="P525" t="s">
        <v>252</v>
      </c>
      <c r="Q525" t="s">
        <v>253</v>
      </c>
      <c r="R525" s="111">
        <v>45033</v>
      </c>
      <c r="W525">
        <v>390.48</v>
      </c>
      <c r="X525">
        <v>1267.5</v>
      </c>
      <c r="Y525">
        <v>810.41</v>
      </c>
      <c r="Z525">
        <f t="shared" si="8"/>
        <v>2468.39</v>
      </c>
    </row>
    <row r="526" spans="1:26">
      <c r="A526" t="s">
        <v>3155</v>
      </c>
      <c r="B526">
        <v>4288358132</v>
      </c>
      <c r="C526" t="s">
        <v>165</v>
      </c>
      <c r="D526" t="s">
        <v>53</v>
      </c>
      <c r="E526" t="s">
        <v>54</v>
      </c>
      <c r="F526">
        <v>12400733</v>
      </c>
      <c r="G526" s="111">
        <v>45042</v>
      </c>
      <c r="H526" t="s">
        <v>4355</v>
      </c>
      <c r="I526" t="s">
        <v>255</v>
      </c>
      <c r="J526" t="s">
        <v>249</v>
      </c>
      <c r="K526" t="s">
        <v>250</v>
      </c>
      <c r="L526" t="s">
        <v>251</v>
      </c>
      <c r="M526" t="s">
        <v>3154</v>
      </c>
      <c r="N526" t="s">
        <v>3154</v>
      </c>
      <c r="O526" s="111">
        <v>45042</v>
      </c>
      <c r="P526" t="s">
        <v>252</v>
      </c>
      <c r="Q526" t="s">
        <v>253</v>
      </c>
      <c r="R526" s="111">
        <v>45043</v>
      </c>
      <c r="W526">
        <v>165</v>
      </c>
      <c r="X526">
        <v>4700</v>
      </c>
      <c r="Y526">
        <v>6072</v>
      </c>
      <c r="Z526">
        <f t="shared" si="8"/>
        <v>10937</v>
      </c>
    </row>
    <row r="527" spans="1:26">
      <c r="A527" t="s">
        <v>3155</v>
      </c>
      <c r="B527">
        <v>5942056110</v>
      </c>
      <c r="C527" t="s">
        <v>1742</v>
      </c>
      <c r="D527" t="s">
        <v>4356</v>
      </c>
      <c r="E527" t="s">
        <v>54</v>
      </c>
      <c r="F527">
        <v>12389265</v>
      </c>
      <c r="G527" s="111">
        <v>45036</v>
      </c>
      <c r="H527" t="s">
        <v>4358</v>
      </c>
      <c r="I527" t="s">
        <v>255</v>
      </c>
      <c r="J527" t="s">
        <v>249</v>
      </c>
      <c r="K527" t="s">
        <v>250</v>
      </c>
      <c r="L527" t="s">
        <v>251</v>
      </c>
      <c r="M527" t="s">
        <v>3154</v>
      </c>
      <c r="N527" t="s">
        <v>3154</v>
      </c>
      <c r="O527" s="111">
        <v>45036</v>
      </c>
      <c r="P527" t="s">
        <v>252</v>
      </c>
      <c r="Q527" t="s">
        <v>253</v>
      </c>
      <c r="R527" s="111">
        <v>45040</v>
      </c>
      <c r="W527">
        <v>243</v>
      </c>
      <c r="X527">
        <v>2577.1</v>
      </c>
      <c r="Y527">
        <v>1468</v>
      </c>
      <c r="Z527">
        <f t="shared" si="8"/>
        <v>4288.1000000000004</v>
      </c>
    </row>
    <row r="528" spans="1:26">
      <c r="A528" t="s">
        <v>3155</v>
      </c>
      <c r="B528">
        <v>5942056110</v>
      </c>
      <c r="C528" t="s">
        <v>1742</v>
      </c>
      <c r="D528" t="s">
        <v>4356</v>
      </c>
      <c r="E528" t="s">
        <v>54</v>
      </c>
      <c r="F528">
        <v>12390313</v>
      </c>
      <c r="G528" s="111">
        <v>45036</v>
      </c>
      <c r="H528" t="s">
        <v>4359</v>
      </c>
      <c r="I528" t="s">
        <v>255</v>
      </c>
      <c r="J528" t="s">
        <v>249</v>
      </c>
      <c r="K528" t="s">
        <v>250</v>
      </c>
      <c r="L528" t="s">
        <v>251</v>
      </c>
      <c r="M528" t="s">
        <v>3154</v>
      </c>
      <c r="N528" t="s">
        <v>3154</v>
      </c>
      <c r="O528" s="111">
        <v>45036</v>
      </c>
      <c r="P528" t="s">
        <v>252</v>
      </c>
      <c r="Q528" t="s">
        <v>253</v>
      </c>
      <c r="R528" s="111">
        <v>45040</v>
      </c>
      <c r="W528">
        <v>888.6</v>
      </c>
      <c r="X528">
        <v>2854.6</v>
      </c>
      <c r="Y528">
        <v>2348.3000000000002</v>
      </c>
      <c r="Z528">
        <f t="shared" si="8"/>
        <v>6091.5</v>
      </c>
    </row>
    <row r="529" spans="1:26">
      <c r="A529" t="s">
        <v>3155</v>
      </c>
      <c r="B529">
        <v>5942056110</v>
      </c>
      <c r="C529" t="s">
        <v>1742</v>
      </c>
      <c r="D529" t="s">
        <v>4364</v>
      </c>
      <c r="E529" t="s">
        <v>54</v>
      </c>
      <c r="F529">
        <v>12373071</v>
      </c>
      <c r="G529" s="111">
        <v>45033</v>
      </c>
      <c r="H529" t="s">
        <v>4366</v>
      </c>
      <c r="I529" t="s">
        <v>255</v>
      </c>
      <c r="J529" t="s">
        <v>249</v>
      </c>
      <c r="K529" t="s">
        <v>250</v>
      </c>
      <c r="L529" t="s">
        <v>251</v>
      </c>
      <c r="M529" t="s">
        <v>3154</v>
      </c>
      <c r="N529" t="s">
        <v>3154</v>
      </c>
      <c r="O529" s="111">
        <v>45033</v>
      </c>
      <c r="P529" t="s">
        <v>252</v>
      </c>
      <c r="Q529" t="s">
        <v>253</v>
      </c>
      <c r="R529" s="111">
        <v>45040</v>
      </c>
      <c r="W529">
        <v>4523.3500000000004</v>
      </c>
      <c r="X529">
        <v>21271.17</v>
      </c>
      <c r="Y529">
        <v>2997.99</v>
      </c>
      <c r="Z529">
        <f t="shared" si="8"/>
        <v>28792.509999999995</v>
      </c>
    </row>
    <row r="530" spans="1:26">
      <c r="A530" t="s">
        <v>3155</v>
      </c>
      <c r="B530">
        <v>6146623113</v>
      </c>
      <c r="C530" t="s">
        <v>1830</v>
      </c>
      <c r="D530" t="s">
        <v>264</v>
      </c>
      <c r="E530" t="s">
        <v>54</v>
      </c>
      <c r="F530">
        <v>12353527</v>
      </c>
      <c r="G530" s="111">
        <v>45028</v>
      </c>
      <c r="H530" t="s">
        <v>4370</v>
      </c>
      <c r="I530" t="s">
        <v>255</v>
      </c>
      <c r="J530" t="s">
        <v>249</v>
      </c>
      <c r="K530" t="s">
        <v>250</v>
      </c>
      <c r="L530" t="s">
        <v>251</v>
      </c>
      <c r="M530" t="s">
        <v>3154</v>
      </c>
      <c r="N530" t="s">
        <v>3154</v>
      </c>
      <c r="O530" s="111">
        <v>45029</v>
      </c>
      <c r="P530" t="s">
        <v>252</v>
      </c>
      <c r="Q530" t="s">
        <v>253</v>
      </c>
      <c r="R530" s="111">
        <v>45033</v>
      </c>
      <c r="W530">
        <v>5400.2</v>
      </c>
      <c r="X530">
        <v>6125.1</v>
      </c>
      <c r="Y530">
        <v>6496.61</v>
      </c>
      <c r="Z530">
        <f t="shared" si="8"/>
        <v>18021.91</v>
      </c>
    </row>
    <row r="531" spans="1:26">
      <c r="A531" t="s">
        <v>3155</v>
      </c>
      <c r="B531">
        <v>6146623113</v>
      </c>
      <c r="C531" t="s">
        <v>1830</v>
      </c>
      <c r="D531" t="s">
        <v>264</v>
      </c>
      <c r="E531" t="s">
        <v>54</v>
      </c>
      <c r="F531">
        <v>12353124</v>
      </c>
      <c r="G531" s="111">
        <v>45041</v>
      </c>
      <c r="H531" t="s">
        <v>4836</v>
      </c>
      <c r="I531" t="s">
        <v>255</v>
      </c>
      <c r="J531" t="s">
        <v>249</v>
      </c>
      <c r="K531" t="s">
        <v>250</v>
      </c>
      <c r="L531" t="s">
        <v>251</v>
      </c>
      <c r="M531" t="s">
        <v>3154</v>
      </c>
      <c r="N531" t="s">
        <v>3154</v>
      </c>
      <c r="O531" s="111">
        <v>45049</v>
      </c>
      <c r="P531" t="s">
        <v>252</v>
      </c>
      <c r="Q531" t="s">
        <v>253</v>
      </c>
      <c r="R531" s="111">
        <v>45050</v>
      </c>
      <c r="W531">
        <v>0</v>
      </c>
      <c r="X531">
        <v>5879.92</v>
      </c>
      <c r="Y531">
        <v>6398.87</v>
      </c>
      <c r="Z531">
        <f t="shared" si="8"/>
        <v>12278.79</v>
      </c>
    </row>
    <row r="532" spans="1:26">
      <c r="A532" t="s">
        <v>3155</v>
      </c>
      <c r="B532">
        <v>6146623113</v>
      </c>
      <c r="C532" t="s">
        <v>1830</v>
      </c>
      <c r="D532" t="s">
        <v>264</v>
      </c>
      <c r="E532" t="s">
        <v>54</v>
      </c>
      <c r="F532">
        <v>4163288</v>
      </c>
      <c r="G532" s="111">
        <v>45045</v>
      </c>
      <c r="H532" t="s">
        <v>4371</v>
      </c>
      <c r="I532" t="s">
        <v>255</v>
      </c>
      <c r="J532" t="s">
        <v>249</v>
      </c>
      <c r="K532" t="s">
        <v>250</v>
      </c>
      <c r="L532" t="s">
        <v>251</v>
      </c>
      <c r="M532" t="s">
        <v>3154</v>
      </c>
      <c r="N532" t="s">
        <v>3154</v>
      </c>
      <c r="O532" s="111">
        <v>45045</v>
      </c>
      <c r="P532" t="s">
        <v>252</v>
      </c>
      <c r="Q532" t="s">
        <v>253</v>
      </c>
      <c r="R532" s="111">
        <v>45048</v>
      </c>
      <c r="W532">
        <v>0</v>
      </c>
      <c r="X532">
        <v>210.25</v>
      </c>
      <c r="Y532">
        <v>1644.75</v>
      </c>
      <c r="Z532">
        <f t="shared" si="8"/>
        <v>1855</v>
      </c>
    </row>
    <row r="533" spans="1:26">
      <c r="A533" t="s">
        <v>3155</v>
      </c>
      <c r="B533">
        <v>6146623113</v>
      </c>
      <c r="C533" t="s">
        <v>1830</v>
      </c>
      <c r="D533" t="s">
        <v>53</v>
      </c>
      <c r="E533" t="s">
        <v>54</v>
      </c>
      <c r="F533">
        <v>12151240</v>
      </c>
      <c r="G533" s="111">
        <v>45043</v>
      </c>
      <c r="H533" t="s">
        <v>4377</v>
      </c>
      <c r="I533" t="s">
        <v>255</v>
      </c>
      <c r="J533" t="s">
        <v>249</v>
      </c>
      <c r="K533" t="s">
        <v>250</v>
      </c>
      <c r="L533" t="s">
        <v>251</v>
      </c>
      <c r="M533" t="s">
        <v>3154</v>
      </c>
      <c r="N533" t="s">
        <v>3154</v>
      </c>
      <c r="O533" s="111">
        <v>45043</v>
      </c>
      <c r="P533" t="s">
        <v>252</v>
      </c>
      <c r="Q533" t="s">
        <v>253</v>
      </c>
      <c r="R533" s="111">
        <v>45056</v>
      </c>
      <c r="W533">
        <v>0</v>
      </c>
      <c r="X533">
        <v>12749.66</v>
      </c>
      <c r="Y533">
        <v>15260.97</v>
      </c>
      <c r="Z533">
        <f t="shared" si="8"/>
        <v>28010.629999999997</v>
      </c>
    </row>
    <row r="534" spans="1:26">
      <c r="A534" t="s">
        <v>3155</v>
      </c>
      <c r="B534">
        <v>6146623113</v>
      </c>
      <c r="C534" t="s">
        <v>1830</v>
      </c>
      <c r="D534" t="s">
        <v>53</v>
      </c>
      <c r="E534" t="s">
        <v>54</v>
      </c>
      <c r="F534">
        <v>12485387</v>
      </c>
      <c r="G534" s="111">
        <v>45061</v>
      </c>
      <c r="H534" t="s">
        <v>4840</v>
      </c>
      <c r="I534" t="s">
        <v>255</v>
      </c>
      <c r="J534" t="s">
        <v>249</v>
      </c>
      <c r="K534" t="s">
        <v>250</v>
      </c>
      <c r="L534" t="s">
        <v>251</v>
      </c>
      <c r="M534" t="s">
        <v>3154</v>
      </c>
      <c r="N534" t="s">
        <v>3154</v>
      </c>
      <c r="O534" s="111">
        <v>45061</v>
      </c>
      <c r="P534" t="s">
        <v>252</v>
      </c>
      <c r="Q534" t="s">
        <v>253</v>
      </c>
      <c r="R534" s="111">
        <v>45062</v>
      </c>
      <c r="W534">
        <v>0</v>
      </c>
      <c r="X534">
        <v>1148.5</v>
      </c>
      <c r="Y534">
        <v>2249.66</v>
      </c>
      <c r="Z534">
        <f t="shared" si="8"/>
        <v>3398.16</v>
      </c>
    </row>
    <row r="535" spans="1:26">
      <c r="A535" t="s">
        <v>3155</v>
      </c>
      <c r="B535">
        <v>6146623113</v>
      </c>
      <c r="C535" t="s">
        <v>1830</v>
      </c>
      <c r="D535" t="s">
        <v>53</v>
      </c>
      <c r="E535" t="s">
        <v>54</v>
      </c>
      <c r="F535">
        <v>12495086</v>
      </c>
      <c r="G535" s="111">
        <v>45063</v>
      </c>
      <c r="H535" t="s">
        <v>4842</v>
      </c>
      <c r="I535" t="s">
        <v>255</v>
      </c>
      <c r="J535" t="s">
        <v>249</v>
      </c>
      <c r="K535" t="s">
        <v>250</v>
      </c>
      <c r="L535" t="s">
        <v>251</v>
      </c>
      <c r="M535" t="s">
        <v>3154</v>
      </c>
      <c r="N535" t="s">
        <v>3154</v>
      </c>
      <c r="O535" s="111">
        <v>45063</v>
      </c>
      <c r="P535" t="s">
        <v>252</v>
      </c>
      <c r="Q535" t="s">
        <v>253</v>
      </c>
      <c r="R535" s="111">
        <v>45064</v>
      </c>
      <c r="W535">
        <v>0</v>
      </c>
      <c r="X535">
        <v>4130.45</v>
      </c>
      <c r="Y535">
        <v>5012.18</v>
      </c>
      <c r="Z535">
        <f t="shared" si="8"/>
        <v>9142.630000000001</v>
      </c>
    </row>
    <row r="536" spans="1:26">
      <c r="A536" t="s">
        <v>3155</v>
      </c>
      <c r="B536">
        <v>6146623113</v>
      </c>
      <c r="C536" t="s">
        <v>1830</v>
      </c>
      <c r="D536" t="s">
        <v>53</v>
      </c>
      <c r="E536" t="s">
        <v>54</v>
      </c>
      <c r="F536">
        <v>12556966</v>
      </c>
      <c r="G536" s="111">
        <v>45077</v>
      </c>
      <c r="H536" t="s">
        <v>4846</v>
      </c>
      <c r="I536" t="s">
        <v>255</v>
      </c>
      <c r="J536" t="s">
        <v>249</v>
      </c>
      <c r="K536" t="s">
        <v>250</v>
      </c>
      <c r="L536" t="s">
        <v>251</v>
      </c>
      <c r="M536" t="s">
        <v>3154</v>
      </c>
      <c r="N536" t="s">
        <v>3154</v>
      </c>
      <c r="O536" s="111">
        <v>45077</v>
      </c>
      <c r="P536" t="s">
        <v>252</v>
      </c>
      <c r="Q536" t="s">
        <v>253</v>
      </c>
      <c r="R536" s="111">
        <v>45078</v>
      </c>
      <c r="W536">
        <v>0</v>
      </c>
      <c r="X536">
        <v>0</v>
      </c>
      <c r="Y536">
        <v>2293</v>
      </c>
      <c r="Z536">
        <f t="shared" si="8"/>
        <v>2293</v>
      </c>
    </row>
    <row r="537" spans="1:26">
      <c r="A537" t="s">
        <v>3155</v>
      </c>
      <c r="B537">
        <v>6146623113</v>
      </c>
      <c r="C537" t="s">
        <v>1830</v>
      </c>
      <c r="D537" t="s">
        <v>53</v>
      </c>
      <c r="E537" t="s">
        <v>54</v>
      </c>
      <c r="F537">
        <v>10007818</v>
      </c>
      <c r="G537" s="111">
        <v>45077</v>
      </c>
      <c r="H537" t="s">
        <v>5515</v>
      </c>
      <c r="I537" t="s">
        <v>255</v>
      </c>
      <c r="J537" t="s">
        <v>249</v>
      </c>
      <c r="K537" t="s">
        <v>250</v>
      </c>
      <c r="L537" t="s">
        <v>251</v>
      </c>
      <c r="M537" t="s">
        <v>3154</v>
      </c>
      <c r="N537" t="s">
        <v>3154</v>
      </c>
      <c r="O537" s="111">
        <v>45077</v>
      </c>
      <c r="P537" t="s">
        <v>252</v>
      </c>
      <c r="Q537" t="s">
        <v>253</v>
      </c>
      <c r="R537" s="111">
        <v>45078</v>
      </c>
      <c r="W537">
        <v>0</v>
      </c>
      <c r="X537">
        <v>0</v>
      </c>
      <c r="Y537">
        <v>260</v>
      </c>
      <c r="Z537">
        <f t="shared" si="8"/>
        <v>260</v>
      </c>
    </row>
    <row r="538" spans="1:26">
      <c r="A538" t="s">
        <v>3155</v>
      </c>
      <c r="B538">
        <v>6146623113</v>
      </c>
      <c r="C538" t="s">
        <v>1830</v>
      </c>
      <c r="D538" t="s">
        <v>53</v>
      </c>
      <c r="E538" t="s">
        <v>54</v>
      </c>
      <c r="F538">
        <v>12601192</v>
      </c>
      <c r="G538" s="111">
        <v>45089</v>
      </c>
      <c r="H538" t="s">
        <v>5516</v>
      </c>
      <c r="I538" t="s">
        <v>255</v>
      </c>
      <c r="J538" t="s">
        <v>249</v>
      </c>
      <c r="K538" t="s">
        <v>250</v>
      </c>
      <c r="L538" t="s">
        <v>251</v>
      </c>
      <c r="M538" t="s">
        <v>3154</v>
      </c>
      <c r="N538" t="s">
        <v>3154</v>
      </c>
      <c r="O538" s="111">
        <v>45089</v>
      </c>
      <c r="P538" t="s">
        <v>252</v>
      </c>
      <c r="Q538" t="s">
        <v>253</v>
      </c>
      <c r="R538" s="111">
        <v>45097</v>
      </c>
      <c r="W538">
        <v>0</v>
      </c>
      <c r="X538">
        <v>0</v>
      </c>
      <c r="Y538">
        <v>131.1</v>
      </c>
      <c r="Z538">
        <f t="shared" si="8"/>
        <v>131.1</v>
      </c>
    </row>
    <row r="539" spans="1:26">
      <c r="A539" t="s">
        <v>3155</v>
      </c>
      <c r="B539">
        <v>6146623113</v>
      </c>
      <c r="C539" t="s">
        <v>1830</v>
      </c>
      <c r="D539" t="s">
        <v>53</v>
      </c>
      <c r="E539" t="s">
        <v>54</v>
      </c>
      <c r="F539">
        <v>12616700</v>
      </c>
      <c r="G539" s="111">
        <v>45092</v>
      </c>
      <c r="H539" t="s">
        <v>5517</v>
      </c>
      <c r="I539" t="s">
        <v>255</v>
      </c>
      <c r="J539" t="s">
        <v>249</v>
      </c>
      <c r="K539" t="s">
        <v>250</v>
      </c>
      <c r="L539" t="s">
        <v>251</v>
      </c>
      <c r="M539" t="s">
        <v>3154</v>
      </c>
      <c r="N539" t="s">
        <v>3154</v>
      </c>
      <c r="O539" s="111">
        <v>45092</v>
      </c>
      <c r="P539" t="s">
        <v>252</v>
      </c>
      <c r="Q539" t="s">
        <v>253</v>
      </c>
      <c r="R539" s="111">
        <v>45094</v>
      </c>
      <c r="W539">
        <v>0</v>
      </c>
      <c r="X539">
        <v>0</v>
      </c>
      <c r="Y539">
        <v>664</v>
      </c>
      <c r="Z539">
        <f t="shared" si="8"/>
        <v>664</v>
      </c>
    </row>
    <row r="540" spans="1:26">
      <c r="A540" t="s">
        <v>3155</v>
      </c>
      <c r="B540">
        <v>6146623113</v>
      </c>
      <c r="C540" t="s">
        <v>1830</v>
      </c>
      <c r="D540" t="s">
        <v>53</v>
      </c>
      <c r="E540" t="s">
        <v>54</v>
      </c>
      <c r="F540">
        <v>12632150</v>
      </c>
      <c r="G540" s="111">
        <v>45097</v>
      </c>
      <c r="H540" t="s">
        <v>5518</v>
      </c>
      <c r="I540" t="s">
        <v>255</v>
      </c>
      <c r="J540" t="s">
        <v>249</v>
      </c>
      <c r="K540" t="s">
        <v>250</v>
      </c>
      <c r="L540" t="s">
        <v>251</v>
      </c>
      <c r="M540" t="s">
        <v>3154</v>
      </c>
      <c r="N540" t="s">
        <v>3154</v>
      </c>
      <c r="O540" s="111">
        <v>45097</v>
      </c>
      <c r="P540" t="s">
        <v>252</v>
      </c>
      <c r="Q540" t="s">
        <v>253</v>
      </c>
      <c r="R540" s="111">
        <v>45098</v>
      </c>
      <c r="W540">
        <v>0</v>
      </c>
      <c r="X540">
        <v>0</v>
      </c>
      <c r="Y540">
        <v>1133</v>
      </c>
      <c r="Z540">
        <f t="shared" si="8"/>
        <v>1133</v>
      </c>
    </row>
    <row r="541" spans="1:26">
      <c r="A541" t="s">
        <v>3155</v>
      </c>
      <c r="B541">
        <v>6486863102</v>
      </c>
      <c r="C541" t="s">
        <v>1750</v>
      </c>
      <c r="D541" t="s">
        <v>344</v>
      </c>
      <c r="E541" t="s">
        <v>54</v>
      </c>
      <c r="F541">
        <v>12346948</v>
      </c>
      <c r="G541" s="111">
        <v>45030</v>
      </c>
      <c r="H541" t="s">
        <v>4380</v>
      </c>
      <c r="I541" t="s">
        <v>255</v>
      </c>
      <c r="J541" t="s">
        <v>249</v>
      </c>
      <c r="K541" t="s">
        <v>250</v>
      </c>
      <c r="L541" t="s">
        <v>251</v>
      </c>
      <c r="M541" t="s">
        <v>3154</v>
      </c>
      <c r="N541" t="s">
        <v>3154</v>
      </c>
      <c r="O541" s="111">
        <v>45030</v>
      </c>
      <c r="P541" t="s">
        <v>252</v>
      </c>
      <c r="Q541" t="s">
        <v>253</v>
      </c>
      <c r="R541" s="111">
        <v>45035</v>
      </c>
      <c r="W541">
        <v>3211.5</v>
      </c>
      <c r="X541">
        <v>6363.71</v>
      </c>
      <c r="Y541">
        <v>6739.03</v>
      </c>
      <c r="Z541">
        <f t="shared" si="8"/>
        <v>16314.239999999998</v>
      </c>
    </row>
    <row r="542" spans="1:26">
      <c r="A542" t="s">
        <v>3155</v>
      </c>
      <c r="B542">
        <v>7063218123</v>
      </c>
      <c r="C542" t="s">
        <v>922</v>
      </c>
      <c r="D542" t="s">
        <v>247</v>
      </c>
      <c r="E542" t="s">
        <v>54</v>
      </c>
      <c r="F542">
        <v>12594030</v>
      </c>
      <c r="G542" s="111">
        <v>45084</v>
      </c>
      <c r="H542" t="s">
        <v>5519</v>
      </c>
      <c r="I542" t="s">
        <v>255</v>
      </c>
      <c r="J542" t="s">
        <v>249</v>
      </c>
      <c r="K542" t="s">
        <v>250</v>
      </c>
      <c r="L542" t="s">
        <v>251</v>
      </c>
      <c r="M542" t="s">
        <v>3154</v>
      </c>
      <c r="N542" t="s">
        <v>3154</v>
      </c>
      <c r="O542" s="111">
        <v>45084</v>
      </c>
      <c r="P542" t="s">
        <v>252</v>
      </c>
      <c r="Q542" t="s">
        <v>253</v>
      </c>
      <c r="R542" s="111">
        <v>45090</v>
      </c>
      <c r="W542">
        <v>0</v>
      </c>
      <c r="X542">
        <v>0</v>
      </c>
      <c r="Y542">
        <v>2118.89</v>
      </c>
      <c r="Z542">
        <f t="shared" si="8"/>
        <v>2118.89</v>
      </c>
    </row>
    <row r="543" spans="1:26">
      <c r="A543" t="s">
        <v>3155</v>
      </c>
      <c r="B543">
        <v>7063218123</v>
      </c>
      <c r="C543" t="s">
        <v>922</v>
      </c>
      <c r="D543" t="s">
        <v>4356</v>
      </c>
      <c r="E543" t="s">
        <v>54</v>
      </c>
      <c r="F543">
        <v>12390796</v>
      </c>
      <c r="G543" s="111">
        <v>45036</v>
      </c>
      <c r="H543" t="s">
        <v>4382</v>
      </c>
      <c r="I543" t="s">
        <v>255</v>
      </c>
      <c r="J543" t="s">
        <v>249</v>
      </c>
      <c r="K543" t="s">
        <v>250</v>
      </c>
      <c r="L543" t="s">
        <v>251</v>
      </c>
      <c r="M543" t="s">
        <v>3154</v>
      </c>
      <c r="N543" t="s">
        <v>3154</v>
      </c>
      <c r="O543" s="111">
        <v>45036</v>
      </c>
      <c r="P543" t="s">
        <v>252</v>
      </c>
      <c r="Q543" t="s">
        <v>253</v>
      </c>
      <c r="R543" s="111">
        <v>45043</v>
      </c>
      <c r="W543">
        <v>127.5</v>
      </c>
      <c r="X543">
        <v>3210.8</v>
      </c>
      <c r="Y543">
        <v>2433.9</v>
      </c>
      <c r="Z543">
        <f t="shared" si="8"/>
        <v>5772.2000000000007</v>
      </c>
    </row>
    <row r="544" spans="1:26">
      <c r="A544" t="s">
        <v>3155</v>
      </c>
      <c r="B544">
        <v>7063218123</v>
      </c>
      <c r="C544" t="s">
        <v>922</v>
      </c>
      <c r="D544" t="s">
        <v>4364</v>
      </c>
      <c r="E544" t="s">
        <v>54</v>
      </c>
      <c r="F544">
        <v>12357719</v>
      </c>
      <c r="G544" s="111">
        <v>45028</v>
      </c>
      <c r="H544" t="s">
        <v>4390</v>
      </c>
      <c r="I544" t="s">
        <v>255</v>
      </c>
      <c r="J544" t="s">
        <v>249</v>
      </c>
      <c r="K544" t="s">
        <v>250</v>
      </c>
      <c r="L544" t="s">
        <v>251</v>
      </c>
      <c r="M544" t="s">
        <v>3154</v>
      </c>
      <c r="N544" t="s">
        <v>3154</v>
      </c>
      <c r="O544" s="111">
        <v>45028</v>
      </c>
      <c r="P544" t="s">
        <v>252</v>
      </c>
      <c r="Q544" t="s">
        <v>253</v>
      </c>
      <c r="R544" s="111">
        <v>45034</v>
      </c>
      <c r="W544">
        <v>574.94000000000005</v>
      </c>
      <c r="X544">
        <v>2498.37</v>
      </c>
      <c r="Y544">
        <v>2306.0500000000002</v>
      </c>
      <c r="Z544">
        <f t="shared" si="8"/>
        <v>5379.3600000000006</v>
      </c>
    </row>
    <row r="545" spans="1:26">
      <c r="A545" t="s">
        <v>3155</v>
      </c>
      <c r="B545">
        <v>7063218123</v>
      </c>
      <c r="C545" t="s">
        <v>922</v>
      </c>
      <c r="D545" t="s">
        <v>343</v>
      </c>
      <c r="E545" t="s">
        <v>54</v>
      </c>
      <c r="F545">
        <v>12621329</v>
      </c>
      <c r="G545" s="111">
        <v>45093</v>
      </c>
      <c r="H545" t="s">
        <v>5520</v>
      </c>
      <c r="I545" t="s">
        <v>255</v>
      </c>
      <c r="J545" t="s">
        <v>249</v>
      </c>
      <c r="K545" t="s">
        <v>250</v>
      </c>
      <c r="L545" t="s">
        <v>251</v>
      </c>
      <c r="M545" t="s">
        <v>3154</v>
      </c>
      <c r="N545" t="s">
        <v>3154</v>
      </c>
      <c r="O545" s="111">
        <v>45094</v>
      </c>
      <c r="P545" t="s">
        <v>252</v>
      </c>
      <c r="Q545" t="s">
        <v>253</v>
      </c>
      <c r="R545" s="111">
        <v>45096</v>
      </c>
      <c r="W545">
        <v>0</v>
      </c>
      <c r="X545">
        <v>0</v>
      </c>
      <c r="Y545">
        <v>344.32</v>
      </c>
      <c r="Z545">
        <f t="shared" si="8"/>
        <v>344.32</v>
      </c>
    </row>
    <row r="546" spans="1:26">
      <c r="A546" t="s">
        <v>3155</v>
      </c>
      <c r="B546">
        <v>7063218123</v>
      </c>
      <c r="C546" t="s">
        <v>922</v>
      </c>
      <c r="D546" t="s">
        <v>344</v>
      </c>
      <c r="E546" t="s">
        <v>54</v>
      </c>
      <c r="F546">
        <v>12544914</v>
      </c>
      <c r="G546" s="111">
        <v>45075</v>
      </c>
      <c r="H546" t="s">
        <v>4858</v>
      </c>
      <c r="I546" t="s">
        <v>255</v>
      </c>
      <c r="J546" t="s">
        <v>249</v>
      </c>
      <c r="K546" t="s">
        <v>250</v>
      </c>
      <c r="L546" t="s">
        <v>251</v>
      </c>
      <c r="M546" t="s">
        <v>3154</v>
      </c>
      <c r="N546" t="s">
        <v>3154</v>
      </c>
      <c r="O546" s="111">
        <v>45075</v>
      </c>
      <c r="P546" t="s">
        <v>252</v>
      </c>
      <c r="Q546" t="s">
        <v>253</v>
      </c>
      <c r="R546" s="111">
        <v>45076</v>
      </c>
      <c r="W546">
        <v>0</v>
      </c>
      <c r="X546">
        <v>141</v>
      </c>
      <c r="Y546">
        <v>5505.88</v>
      </c>
      <c r="Z546">
        <f t="shared" si="8"/>
        <v>5646.88</v>
      </c>
    </row>
    <row r="547" spans="1:26">
      <c r="A547" t="s">
        <v>3155</v>
      </c>
      <c r="B547">
        <v>7063218123</v>
      </c>
      <c r="C547" t="s">
        <v>922</v>
      </c>
      <c r="D547" t="s">
        <v>5521</v>
      </c>
      <c r="E547" t="s">
        <v>54</v>
      </c>
      <c r="F547">
        <v>12593618</v>
      </c>
      <c r="G547" s="111">
        <v>45084</v>
      </c>
      <c r="H547" t="s">
        <v>5522</v>
      </c>
      <c r="I547" t="s">
        <v>255</v>
      </c>
      <c r="J547" t="s">
        <v>249</v>
      </c>
      <c r="K547" t="s">
        <v>250</v>
      </c>
      <c r="L547" t="s">
        <v>251</v>
      </c>
      <c r="M547" t="s">
        <v>3154</v>
      </c>
      <c r="N547" t="s">
        <v>3154</v>
      </c>
      <c r="O547" s="111">
        <v>45084</v>
      </c>
      <c r="P547" t="s">
        <v>252</v>
      </c>
      <c r="Q547" t="s">
        <v>253</v>
      </c>
      <c r="R547" s="111">
        <v>45089</v>
      </c>
      <c r="W547">
        <v>0</v>
      </c>
      <c r="X547">
        <v>0</v>
      </c>
      <c r="Y547">
        <v>1838.31</v>
      </c>
      <c r="Z547">
        <f t="shared" si="8"/>
        <v>1838.31</v>
      </c>
    </row>
    <row r="548" spans="1:26">
      <c r="A548" t="s">
        <v>3155</v>
      </c>
      <c r="B548">
        <v>13130660607</v>
      </c>
      <c r="C548" t="s">
        <v>952</v>
      </c>
      <c r="D548" t="s">
        <v>1107</v>
      </c>
      <c r="E548" t="s">
        <v>54</v>
      </c>
      <c r="F548">
        <v>12611845</v>
      </c>
      <c r="G548" s="111">
        <v>45091</v>
      </c>
      <c r="H548" t="s">
        <v>5523</v>
      </c>
      <c r="I548" t="s">
        <v>255</v>
      </c>
      <c r="J548" t="s">
        <v>249</v>
      </c>
      <c r="K548" t="s">
        <v>250</v>
      </c>
      <c r="L548" t="s">
        <v>251</v>
      </c>
      <c r="M548" t="s">
        <v>3154</v>
      </c>
      <c r="N548" t="s">
        <v>3154</v>
      </c>
      <c r="O548" s="111">
        <v>45091</v>
      </c>
      <c r="P548" t="s">
        <v>252</v>
      </c>
      <c r="Q548" t="s">
        <v>253</v>
      </c>
      <c r="R548" s="111">
        <v>45092</v>
      </c>
      <c r="W548">
        <v>0</v>
      </c>
      <c r="X548">
        <v>0</v>
      </c>
      <c r="Y548">
        <v>671</v>
      </c>
      <c r="Z548">
        <f t="shared" si="8"/>
        <v>671</v>
      </c>
    </row>
    <row r="549" spans="1:26">
      <c r="A549" t="s">
        <v>3155</v>
      </c>
      <c r="B549">
        <v>13130660607</v>
      </c>
      <c r="C549" t="s">
        <v>952</v>
      </c>
      <c r="D549" t="s">
        <v>1107</v>
      </c>
      <c r="E549" t="s">
        <v>54</v>
      </c>
      <c r="F549">
        <v>12612067</v>
      </c>
      <c r="G549" s="111">
        <v>45091</v>
      </c>
      <c r="H549" t="s">
        <v>5524</v>
      </c>
      <c r="I549" t="s">
        <v>255</v>
      </c>
      <c r="J549" t="s">
        <v>249</v>
      </c>
      <c r="K549" t="s">
        <v>250</v>
      </c>
      <c r="L549" t="s">
        <v>251</v>
      </c>
      <c r="M549" t="s">
        <v>3154</v>
      </c>
      <c r="N549" t="s">
        <v>3154</v>
      </c>
      <c r="O549" s="111">
        <v>45091</v>
      </c>
      <c r="P549" t="s">
        <v>252</v>
      </c>
      <c r="Q549" t="s">
        <v>253</v>
      </c>
      <c r="R549" s="111">
        <v>45092</v>
      </c>
      <c r="W549">
        <v>0</v>
      </c>
      <c r="X549">
        <v>0</v>
      </c>
      <c r="Y549">
        <v>59</v>
      </c>
      <c r="Z549">
        <f t="shared" si="8"/>
        <v>59</v>
      </c>
    </row>
    <row r="550" spans="1:26">
      <c r="A550" t="s">
        <v>3155</v>
      </c>
      <c r="B550">
        <v>13130660607</v>
      </c>
      <c r="C550" t="s">
        <v>952</v>
      </c>
      <c r="D550" t="s">
        <v>1107</v>
      </c>
      <c r="E550" t="s">
        <v>54</v>
      </c>
      <c r="F550">
        <v>12423368</v>
      </c>
      <c r="G550" s="111">
        <v>45098</v>
      </c>
      <c r="H550" t="s">
        <v>5525</v>
      </c>
      <c r="I550" t="s">
        <v>255</v>
      </c>
      <c r="J550" t="s">
        <v>249</v>
      </c>
      <c r="K550" t="s">
        <v>250</v>
      </c>
      <c r="L550" t="s">
        <v>251</v>
      </c>
      <c r="M550" t="s">
        <v>3154</v>
      </c>
      <c r="N550" t="s">
        <v>3154</v>
      </c>
      <c r="O550" s="111">
        <v>45098</v>
      </c>
      <c r="P550" t="s">
        <v>252</v>
      </c>
      <c r="Q550" t="s">
        <v>253</v>
      </c>
      <c r="R550" s="111">
        <v>45100</v>
      </c>
      <c r="W550">
        <v>0</v>
      </c>
      <c r="X550">
        <v>0</v>
      </c>
      <c r="Y550">
        <v>2562</v>
      </c>
      <c r="Z550">
        <f t="shared" si="8"/>
        <v>2562</v>
      </c>
    </row>
    <row r="551" spans="1:26">
      <c r="A551" t="s">
        <v>3155</v>
      </c>
      <c r="B551">
        <v>70677211139</v>
      </c>
      <c r="C551" t="s">
        <v>339</v>
      </c>
      <c r="D551" t="s">
        <v>53</v>
      </c>
      <c r="E551" t="s">
        <v>54</v>
      </c>
      <c r="F551">
        <v>12326454</v>
      </c>
      <c r="G551" s="111">
        <v>45019</v>
      </c>
      <c r="H551" t="s">
        <v>4472</v>
      </c>
      <c r="I551" t="s">
        <v>255</v>
      </c>
      <c r="J551" t="s">
        <v>249</v>
      </c>
      <c r="K551" t="s">
        <v>250</v>
      </c>
      <c r="L551" t="s">
        <v>251</v>
      </c>
      <c r="M551" t="s">
        <v>3154</v>
      </c>
      <c r="N551" t="s">
        <v>3154</v>
      </c>
      <c r="O551" s="111">
        <v>45019</v>
      </c>
      <c r="P551" t="s">
        <v>252</v>
      </c>
      <c r="Q551" t="s">
        <v>253</v>
      </c>
      <c r="R551" s="111">
        <v>45020</v>
      </c>
      <c r="W551">
        <v>1656</v>
      </c>
      <c r="X551">
        <v>1109</v>
      </c>
      <c r="Y551">
        <v>1500.5</v>
      </c>
      <c r="Z551">
        <f t="shared" si="8"/>
        <v>4265.5</v>
      </c>
    </row>
    <row r="552" spans="1:26">
      <c r="A552" t="s">
        <v>3155</v>
      </c>
      <c r="B552">
        <v>70677211139</v>
      </c>
      <c r="C552" t="s">
        <v>339</v>
      </c>
      <c r="D552" t="s">
        <v>53</v>
      </c>
      <c r="E552" t="s">
        <v>54</v>
      </c>
      <c r="F552">
        <v>12332185</v>
      </c>
      <c r="G552" s="111">
        <v>45020</v>
      </c>
      <c r="H552" t="s">
        <v>4473</v>
      </c>
      <c r="I552" t="s">
        <v>255</v>
      </c>
      <c r="J552" t="s">
        <v>249</v>
      </c>
      <c r="K552" t="s">
        <v>250</v>
      </c>
      <c r="L552" t="s">
        <v>251</v>
      </c>
      <c r="M552" t="s">
        <v>3154</v>
      </c>
      <c r="N552" t="s">
        <v>3154</v>
      </c>
      <c r="O552" s="111">
        <v>45020</v>
      </c>
      <c r="P552" t="s">
        <v>252</v>
      </c>
      <c r="Q552" t="s">
        <v>253</v>
      </c>
      <c r="R552" s="111">
        <v>45021</v>
      </c>
      <c r="W552">
        <v>1529</v>
      </c>
      <c r="X552">
        <v>945</v>
      </c>
      <c r="Y552">
        <v>76</v>
      </c>
      <c r="Z552">
        <f t="shared" si="8"/>
        <v>2550</v>
      </c>
    </row>
    <row r="553" spans="1:26">
      <c r="A553" t="s">
        <v>3155</v>
      </c>
      <c r="B553">
        <v>72637005149</v>
      </c>
      <c r="C553" t="s">
        <v>1818</v>
      </c>
      <c r="D553" t="s">
        <v>4356</v>
      </c>
      <c r="E553" t="s">
        <v>54</v>
      </c>
      <c r="F553">
        <v>12385357</v>
      </c>
      <c r="G553" s="111">
        <v>45036</v>
      </c>
      <c r="H553" t="s">
        <v>4474</v>
      </c>
      <c r="I553" t="s">
        <v>255</v>
      </c>
      <c r="J553" t="s">
        <v>249</v>
      </c>
      <c r="K553" t="s">
        <v>250</v>
      </c>
      <c r="L553" t="s">
        <v>251</v>
      </c>
      <c r="M553" t="s">
        <v>3154</v>
      </c>
      <c r="N553" t="s">
        <v>3154</v>
      </c>
      <c r="O553" s="111">
        <v>45036</v>
      </c>
      <c r="P553" t="s">
        <v>252</v>
      </c>
      <c r="Q553" t="s">
        <v>253</v>
      </c>
      <c r="R553" s="111">
        <v>45040</v>
      </c>
      <c r="W553">
        <v>6529.14</v>
      </c>
      <c r="X553">
        <v>12257.58</v>
      </c>
      <c r="Y553">
        <v>21230.5</v>
      </c>
      <c r="Z553">
        <f t="shared" si="8"/>
        <v>40017.22</v>
      </c>
    </row>
    <row r="554" spans="1:26">
      <c r="A554" t="s">
        <v>3155</v>
      </c>
      <c r="B554">
        <v>72637005149</v>
      </c>
      <c r="C554" t="s">
        <v>1818</v>
      </c>
      <c r="D554" t="s">
        <v>344</v>
      </c>
      <c r="E554" t="s">
        <v>54</v>
      </c>
      <c r="F554">
        <v>12478905</v>
      </c>
      <c r="G554" s="111">
        <v>45058</v>
      </c>
      <c r="H554" t="s">
        <v>4930</v>
      </c>
      <c r="I554" t="s">
        <v>255</v>
      </c>
      <c r="J554" t="s">
        <v>249</v>
      </c>
      <c r="K554" t="s">
        <v>250</v>
      </c>
      <c r="L554" t="s">
        <v>251</v>
      </c>
      <c r="M554" t="s">
        <v>3154</v>
      </c>
      <c r="N554" t="s">
        <v>3154</v>
      </c>
      <c r="O554" s="111">
        <v>45058</v>
      </c>
      <c r="P554" t="s">
        <v>252</v>
      </c>
      <c r="Q554" t="s">
        <v>253</v>
      </c>
      <c r="R554" s="111">
        <v>45061</v>
      </c>
      <c r="W554">
        <v>0</v>
      </c>
      <c r="X554">
        <v>5743.8</v>
      </c>
      <c r="Y554">
        <v>2295.9</v>
      </c>
      <c r="Z554">
        <f t="shared" si="8"/>
        <v>8039.7000000000007</v>
      </c>
    </row>
    <row r="555" spans="1:26">
      <c r="A555" t="s">
        <v>3155</v>
      </c>
      <c r="B555">
        <v>86552406134</v>
      </c>
      <c r="C555" t="s">
        <v>1989</v>
      </c>
      <c r="D555" t="s">
        <v>1053</v>
      </c>
      <c r="E555" t="s">
        <v>54</v>
      </c>
      <c r="F555">
        <v>12409729</v>
      </c>
      <c r="G555" s="111">
        <v>45044</v>
      </c>
      <c r="H555" t="s">
        <v>4495</v>
      </c>
      <c r="I555" t="s">
        <v>255</v>
      </c>
      <c r="J555" t="s">
        <v>249</v>
      </c>
      <c r="K555" t="s">
        <v>250</v>
      </c>
      <c r="L555" t="s">
        <v>251</v>
      </c>
      <c r="M555" t="s">
        <v>3154</v>
      </c>
      <c r="N555" t="s">
        <v>3154</v>
      </c>
      <c r="O555" s="111">
        <v>45044</v>
      </c>
      <c r="P555" t="s">
        <v>252</v>
      </c>
      <c r="Q555" t="s">
        <v>253</v>
      </c>
      <c r="R555" s="111">
        <v>45048</v>
      </c>
      <c r="W555">
        <v>0</v>
      </c>
      <c r="X555">
        <v>21769.65</v>
      </c>
      <c r="Y555">
        <v>19437.490000000002</v>
      </c>
      <c r="Z555">
        <f t="shared" si="8"/>
        <v>41207.14</v>
      </c>
    </row>
    <row r="556" spans="1:26">
      <c r="A556" t="s">
        <v>3155</v>
      </c>
      <c r="B556">
        <v>86552406134</v>
      </c>
      <c r="C556" t="s">
        <v>1989</v>
      </c>
      <c r="D556" t="s">
        <v>1053</v>
      </c>
      <c r="E556" t="s">
        <v>54</v>
      </c>
      <c r="F556">
        <v>12028922</v>
      </c>
      <c r="G556" s="111">
        <v>45076</v>
      </c>
      <c r="H556" t="s">
        <v>4939</v>
      </c>
      <c r="I556" t="s">
        <v>255</v>
      </c>
      <c r="J556" t="s">
        <v>249</v>
      </c>
      <c r="K556" t="s">
        <v>250</v>
      </c>
      <c r="L556" t="s">
        <v>251</v>
      </c>
      <c r="M556" t="s">
        <v>3154</v>
      </c>
      <c r="N556" t="s">
        <v>3154</v>
      </c>
      <c r="O556" s="111">
        <v>45076</v>
      </c>
      <c r="P556" t="s">
        <v>252</v>
      </c>
      <c r="Q556" t="s">
        <v>253</v>
      </c>
      <c r="R556" s="111">
        <v>45078</v>
      </c>
      <c r="W556">
        <v>0</v>
      </c>
      <c r="X556">
        <v>0</v>
      </c>
      <c r="Y556">
        <v>1922.31</v>
      </c>
      <c r="Z556">
        <f t="shared" si="8"/>
        <v>1922.31</v>
      </c>
    </row>
    <row r="557" spans="1:26">
      <c r="A557" t="s">
        <v>3155</v>
      </c>
      <c r="B557">
        <v>1413771432</v>
      </c>
      <c r="C557" t="s">
        <v>1883</v>
      </c>
      <c r="D557" t="s">
        <v>4288</v>
      </c>
      <c r="E557" t="s">
        <v>1528</v>
      </c>
      <c r="F557">
        <v>12414274</v>
      </c>
      <c r="G557" s="111">
        <v>45043</v>
      </c>
      <c r="H557" t="s">
        <v>4291</v>
      </c>
      <c r="I557" t="s">
        <v>255</v>
      </c>
      <c r="J557" t="s">
        <v>249</v>
      </c>
      <c r="K557" t="s">
        <v>250</v>
      </c>
      <c r="L557" t="s">
        <v>251</v>
      </c>
      <c r="M557" t="s">
        <v>3154</v>
      </c>
      <c r="N557" t="s">
        <v>3154</v>
      </c>
      <c r="O557" s="111">
        <v>45043</v>
      </c>
      <c r="P557" t="s">
        <v>252</v>
      </c>
      <c r="Q557" t="s">
        <v>253</v>
      </c>
      <c r="R557" s="111">
        <v>45050</v>
      </c>
      <c r="W557">
        <v>0</v>
      </c>
      <c r="X557">
        <v>2998.85</v>
      </c>
      <c r="Y557">
        <v>4237.13</v>
      </c>
      <c r="Z557">
        <f t="shared" si="8"/>
        <v>7235.98</v>
      </c>
    </row>
    <row r="558" spans="1:26">
      <c r="A558" t="s">
        <v>3155</v>
      </c>
      <c r="B558">
        <v>1413771432</v>
      </c>
      <c r="C558" t="s">
        <v>1883</v>
      </c>
      <c r="D558" t="s">
        <v>1527</v>
      </c>
      <c r="E558" t="s">
        <v>1528</v>
      </c>
      <c r="F558">
        <v>12407572</v>
      </c>
      <c r="G558" s="111">
        <v>45042</v>
      </c>
      <c r="H558" t="s">
        <v>4294</v>
      </c>
      <c r="I558" t="s">
        <v>255</v>
      </c>
      <c r="J558" t="s">
        <v>249</v>
      </c>
      <c r="K558" t="s">
        <v>250</v>
      </c>
      <c r="L558" t="s">
        <v>251</v>
      </c>
      <c r="M558" t="s">
        <v>3154</v>
      </c>
      <c r="N558" t="s">
        <v>3154</v>
      </c>
      <c r="O558" s="111">
        <v>45042</v>
      </c>
      <c r="P558" t="s">
        <v>252</v>
      </c>
      <c r="Q558" t="s">
        <v>253</v>
      </c>
      <c r="R558" s="111">
        <v>45044</v>
      </c>
      <c r="W558">
        <v>10</v>
      </c>
      <c r="X558">
        <v>3685</v>
      </c>
      <c r="Y558">
        <v>1218</v>
      </c>
      <c r="Z558">
        <f t="shared" si="8"/>
        <v>4913</v>
      </c>
    </row>
    <row r="559" spans="1:26">
      <c r="A559" t="s">
        <v>3155</v>
      </c>
      <c r="B559">
        <v>1413771432</v>
      </c>
      <c r="C559" t="s">
        <v>1883</v>
      </c>
      <c r="D559" t="s">
        <v>1527</v>
      </c>
      <c r="E559" t="s">
        <v>1528</v>
      </c>
      <c r="F559">
        <v>12422961</v>
      </c>
      <c r="G559" s="111">
        <v>45044</v>
      </c>
      <c r="H559" t="s">
        <v>4297</v>
      </c>
      <c r="I559" t="s">
        <v>255</v>
      </c>
      <c r="J559" t="s">
        <v>249</v>
      </c>
      <c r="K559" t="s">
        <v>250</v>
      </c>
      <c r="L559" t="s">
        <v>251</v>
      </c>
      <c r="M559" t="s">
        <v>3154</v>
      </c>
      <c r="N559" t="s">
        <v>3154</v>
      </c>
      <c r="O559" s="111">
        <v>45044</v>
      </c>
      <c r="P559" t="s">
        <v>252</v>
      </c>
      <c r="Q559" t="s">
        <v>253</v>
      </c>
      <c r="R559" s="111">
        <v>45050</v>
      </c>
      <c r="W559">
        <v>0</v>
      </c>
      <c r="X559">
        <v>1253</v>
      </c>
      <c r="Y559">
        <v>1556</v>
      </c>
      <c r="Z559">
        <f t="shared" si="8"/>
        <v>2809</v>
      </c>
    </row>
    <row r="560" spans="1:26">
      <c r="A560" t="s">
        <v>3155</v>
      </c>
      <c r="B560">
        <v>1413771432</v>
      </c>
      <c r="C560" t="s">
        <v>1883</v>
      </c>
      <c r="D560" t="s">
        <v>1527</v>
      </c>
      <c r="E560" t="s">
        <v>1528</v>
      </c>
      <c r="F560">
        <v>12452584</v>
      </c>
      <c r="G560" s="111">
        <v>45054</v>
      </c>
      <c r="H560" t="s">
        <v>4759</v>
      </c>
      <c r="I560" t="s">
        <v>255</v>
      </c>
      <c r="J560" t="s">
        <v>249</v>
      </c>
      <c r="K560" t="s">
        <v>250</v>
      </c>
      <c r="L560" t="s">
        <v>251</v>
      </c>
      <c r="M560" t="s">
        <v>3154</v>
      </c>
      <c r="N560" t="s">
        <v>3154</v>
      </c>
      <c r="O560" s="111">
        <v>45054</v>
      </c>
      <c r="P560" t="s">
        <v>252</v>
      </c>
      <c r="Q560" t="s">
        <v>253</v>
      </c>
      <c r="R560" s="111">
        <v>45056</v>
      </c>
      <c r="W560">
        <v>0</v>
      </c>
      <c r="X560">
        <v>2</v>
      </c>
      <c r="Y560">
        <v>5</v>
      </c>
      <c r="Z560">
        <f t="shared" si="8"/>
        <v>7</v>
      </c>
    </row>
    <row r="561" spans="1:26">
      <c r="A561" t="s">
        <v>3155</v>
      </c>
      <c r="B561">
        <v>1413771432</v>
      </c>
      <c r="C561" t="s">
        <v>1883</v>
      </c>
      <c r="D561" t="s">
        <v>1527</v>
      </c>
      <c r="E561" t="s">
        <v>1528</v>
      </c>
      <c r="F561">
        <v>12511820</v>
      </c>
      <c r="G561" s="111">
        <v>45066</v>
      </c>
      <c r="H561" t="s">
        <v>4761</v>
      </c>
      <c r="I561" t="s">
        <v>255</v>
      </c>
      <c r="J561" t="s">
        <v>249</v>
      </c>
      <c r="K561" t="s">
        <v>250</v>
      </c>
      <c r="L561" t="s">
        <v>251</v>
      </c>
      <c r="M561" t="s">
        <v>3154</v>
      </c>
      <c r="N561" t="s">
        <v>3154</v>
      </c>
      <c r="O561" s="111">
        <v>45068</v>
      </c>
      <c r="P561" t="s">
        <v>252</v>
      </c>
      <c r="Q561" t="s">
        <v>253</v>
      </c>
      <c r="R561" s="111">
        <v>45071</v>
      </c>
      <c r="W561">
        <v>0</v>
      </c>
      <c r="X561">
        <v>36.299999999999997</v>
      </c>
      <c r="Y561">
        <v>520.20000000000005</v>
      </c>
      <c r="Z561">
        <f t="shared" si="8"/>
        <v>556.5</v>
      </c>
    </row>
    <row r="562" spans="1:26">
      <c r="A562" t="s">
        <v>3155</v>
      </c>
      <c r="B562">
        <v>1413771432</v>
      </c>
      <c r="C562" t="s">
        <v>1883</v>
      </c>
      <c r="D562" t="s">
        <v>1527</v>
      </c>
      <c r="E562" t="s">
        <v>1528</v>
      </c>
      <c r="F562">
        <v>12511886</v>
      </c>
      <c r="G562" s="111">
        <v>45066</v>
      </c>
      <c r="H562" t="s">
        <v>4762</v>
      </c>
      <c r="I562" t="s">
        <v>255</v>
      </c>
      <c r="J562" t="s">
        <v>249</v>
      </c>
      <c r="K562" t="s">
        <v>250</v>
      </c>
      <c r="L562" t="s">
        <v>251</v>
      </c>
      <c r="M562" t="s">
        <v>3154</v>
      </c>
      <c r="N562" t="s">
        <v>3154</v>
      </c>
      <c r="O562" s="111">
        <v>45068</v>
      </c>
      <c r="P562" t="s">
        <v>252</v>
      </c>
      <c r="Q562" t="s">
        <v>253</v>
      </c>
      <c r="R562" s="111">
        <v>45070</v>
      </c>
      <c r="W562">
        <v>0</v>
      </c>
      <c r="X562">
        <v>454</v>
      </c>
      <c r="Y562">
        <v>1243.4000000000001</v>
      </c>
      <c r="Z562">
        <f t="shared" si="8"/>
        <v>1697.4</v>
      </c>
    </row>
    <row r="563" spans="1:26">
      <c r="A563" t="s">
        <v>3155</v>
      </c>
      <c r="B563">
        <v>1413771432</v>
      </c>
      <c r="C563" t="s">
        <v>1883</v>
      </c>
      <c r="D563" t="s">
        <v>1527</v>
      </c>
      <c r="E563" t="s">
        <v>1528</v>
      </c>
      <c r="F563">
        <v>12530295</v>
      </c>
      <c r="G563" s="111">
        <v>45071</v>
      </c>
      <c r="H563" t="s">
        <v>4763</v>
      </c>
      <c r="I563" t="s">
        <v>255</v>
      </c>
      <c r="J563" t="s">
        <v>249</v>
      </c>
      <c r="K563" t="s">
        <v>250</v>
      </c>
      <c r="L563" t="s">
        <v>251</v>
      </c>
      <c r="M563" t="s">
        <v>3154</v>
      </c>
      <c r="N563" t="s">
        <v>3154</v>
      </c>
      <c r="O563" s="111">
        <v>45071</v>
      </c>
      <c r="P563" t="s">
        <v>252</v>
      </c>
      <c r="Q563" t="s">
        <v>253</v>
      </c>
      <c r="R563" s="111">
        <v>45075</v>
      </c>
      <c r="W563">
        <v>0</v>
      </c>
      <c r="X563">
        <v>111.7</v>
      </c>
      <c r="Y563">
        <v>1223.3</v>
      </c>
      <c r="Z563">
        <f t="shared" si="8"/>
        <v>1335</v>
      </c>
    </row>
    <row r="564" spans="1:26">
      <c r="A564" t="s">
        <v>3155</v>
      </c>
      <c r="B564">
        <v>1413771432</v>
      </c>
      <c r="C564" t="s">
        <v>1883</v>
      </c>
      <c r="D564" t="s">
        <v>1527</v>
      </c>
      <c r="E564" t="s">
        <v>1528</v>
      </c>
      <c r="F564">
        <v>12549042</v>
      </c>
      <c r="G564" s="111">
        <v>45076</v>
      </c>
      <c r="H564" t="s">
        <v>4764</v>
      </c>
      <c r="I564" t="s">
        <v>255</v>
      </c>
      <c r="J564" t="s">
        <v>249</v>
      </c>
      <c r="K564" t="s">
        <v>250</v>
      </c>
      <c r="L564" t="s">
        <v>251</v>
      </c>
      <c r="M564" t="s">
        <v>3154</v>
      </c>
      <c r="N564" t="s">
        <v>3154</v>
      </c>
      <c r="O564" s="111">
        <v>45076</v>
      </c>
      <c r="P564" t="s">
        <v>252</v>
      </c>
      <c r="Q564" t="s">
        <v>253</v>
      </c>
      <c r="R564" s="111">
        <v>45078</v>
      </c>
      <c r="W564">
        <v>0</v>
      </c>
      <c r="X564">
        <v>0</v>
      </c>
      <c r="Y564">
        <v>338.8</v>
      </c>
      <c r="Z564">
        <f t="shared" si="8"/>
        <v>338.8</v>
      </c>
    </row>
    <row r="565" spans="1:26">
      <c r="A565" t="s">
        <v>3155</v>
      </c>
      <c r="B565">
        <v>1413771432</v>
      </c>
      <c r="C565" t="s">
        <v>1883</v>
      </c>
      <c r="D565" t="s">
        <v>1527</v>
      </c>
      <c r="E565" t="s">
        <v>1528</v>
      </c>
      <c r="F565">
        <v>12549720</v>
      </c>
      <c r="G565" s="111">
        <v>45077</v>
      </c>
      <c r="H565" t="s">
        <v>4765</v>
      </c>
      <c r="I565" t="s">
        <v>255</v>
      </c>
      <c r="J565" t="s">
        <v>249</v>
      </c>
      <c r="K565" t="s">
        <v>250</v>
      </c>
      <c r="L565" t="s">
        <v>251</v>
      </c>
      <c r="M565" t="s">
        <v>3154</v>
      </c>
      <c r="N565" t="s">
        <v>3154</v>
      </c>
      <c r="O565" s="111">
        <v>45077</v>
      </c>
      <c r="P565" t="s">
        <v>252</v>
      </c>
      <c r="Q565" t="s">
        <v>253</v>
      </c>
      <c r="R565" s="111">
        <v>45078</v>
      </c>
      <c r="W565">
        <v>0</v>
      </c>
      <c r="X565">
        <v>0</v>
      </c>
      <c r="Y565">
        <v>1210</v>
      </c>
      <c r="Z565">
        <f t="shared" si="8"/>
        <v>1210</v>
      </c>
    </row>
    <row r="566" spans="1:26">
      <c r="A566" t="s">
        <v>3155</v>
      </c>
      <c r="B566">
        <v>1413771432</v>
      </c>
      <c r="C566" t="s">
        <v>1883</v>
      </c>
      <c r="D566" t="s">
        <v>1527</v>
      </c>
      <c r="E566" t="s">
        <v>1528</v>
      </c>
      <c r="F566">
        <v>12610373</v>
      </c>
      <c r="G566" s="111">
        <v>45091</v>
      </c>
      <c r="H566" t="s">
        <v>5526</v>
      </c>
      <c r="I566" t="s">
        <v>255</v>
      </c>
      <c r="J566" t="s">
        <v>249</v>
      </c>
      <c r="K566" t="s">
        <v>250</v>
      </c>
      <c r="L566" t="s">
        <v>251</v>
      </c>
      <c r="M566" t="s">
        <v>3154</v>
      </c>
      <c r="N566" t="s">
        <v>3154</v>
      </c>
      <c r="O566" s="111">
        <v>45092</v>
      </c>
      <c r="P566" t="s">
        <v>252</v>
      </c>
      <c r="Q566" t="s">
        <v>253</v>
      </c>
      <c r="R566" s="111">
        <v>45094</v>
      </c>
      <c r="W566">
        <v>0</v>
      </c>
      <c r="X566">
        <v>0</v>
      </c>
      <c r="Y566">
        <v>92.5</v>
      </c>
      <c r="Z566">
        <f t="shared" si="8"/>
        <v>92.5</v>
      </c>
    </row>
    <row r="567" spans="1:26">
      <c r="A567" t="s">
        <v>3155</v>
      </c>
      <c r="B567">
        <v>1413771432</v>
      </c>
      <c r="C567" t="s">
        <v>1883</v>
      </c>
      <c r="D567" t="s">
        <v>1527</v>
      </c>
      <c r="E567" t="s">
        <v>1528</v>
      </c>
      <c r="F567">
        <v>12615567</v>
      </c>
      <c r="G567" s="111">
        <v>45092</v>
      </c>
      <c r="H567" t="s">
        <v>5527</v>
      </c>
      <c r="I567" t="s">
        <v>255</v>
      </c>
      <c r="J567" t="s">
        <v>249</v>
      </c>
      <c r="K567" t="s">
        <v>250</v>
      </c>
      <c r="L567" t="s">
        <v>251</v>
      </c>
      <c r="M567" t="s">
        <v>3154</v>
      </c>
      <c r="N567" t="s">
        <v>3154</v>
      </c>
      <c r="O567" s="111">
        <v>45093</v>
      </c>
      <c r="P567" t="s">
        <v>252</v>
      </c>
      <c r="Q567" t="s">
        <v>253</v>
      </c>
      <c r="R567" s="111">
        <v>45096</v>
      </c>
      <c r="W567">
        <v>0</v>
      </c>
      <c r="X567">
        <v>0</v>
      </c>
      <c r="Y567">
        <v>459</v>
      </c>
      <c r="Z567">
        <f t="shared" si="8"/>
        <v>459</v>
      </c>
    </row>
    <row r="568" spans="1:26">
      <c r="A568" t="s">
        <v>3155</v>
      </c>
      <c r="B568">
        <v>1413771432</v>
      </c>
      <c r="C568" t="s">
        <v>1883</v>
      </c>
      <c r="D568" t="s">
        <v>4766</v>
      </c>
      <c r="E568" t="s">
        <v>1528</v>
      </c>
      <c r="F568">
        <v>12520060</v>
      </c>
      <c r="G568" s="111">
        <v>45069</v>
      </c>
      <c r="H568" t="s">
        <v>4767</v>
      </c>
      <c r="I568" t="s">
        <v>255</v>
      </c>
      <c r="J568" t="s">
        <v>249</v>
      </c>
      <c r="K568" t="s">
        <v>250</v>
      </c>
      <c r="L568" t="s">
        <v>251</v>
      </c>
      <c r="M568" t="s">
        <v>3154</v>
      </c>
      <c r="N568" t="s">
        <v>3154</v>
      </c>
      <c r="O568" s="111">
        <v>45071</v>
      </c>
      <c r="P568" t="s">
        <v>252</v>
      </c>
      <c r="Q568" t="s">
        <v>253</v>
      </c>
      <c r="R568" s="111">
        <v>45076</v>
      </c>
      <c r="W568">
        <v>0</v>
      </c>
      <c r="X568">
        <v>0</v>
      </c>
      <c r="Y568">
        <v>675.9</v>
      </c>
      <c r="Z568">
        <f t="shared" si="8"/>
        <v>675.9</v>
      </c>
    </row>
    <row r="569" spans="1:26">
      <c r="A569" t="s">
        <v>3155</v>
      </c>
      <c r="B569">
        <v>8251327628</v>
      </c>
      <c r="C569" t="s">
        <v>190</v>
      </c>
      <c r="D569" t="s">
        <v>45</v>
      </c>
      <c r="E569" t="s">
        <v>46</v>
      </c>
      <c r="F569">
        <v>12332169</v>
      </c>
      <c r="G569" s="111">
        <v>45020</v>
      </c>
      <c r="H569" t="s">
        <v>4392</v>
      </c>
      <c r="I569" t="s">
        <v>255</v>
      </c>
      <c r="J569" t="s">
        <v>249</v>
      </c>
      <c r="K569" t="s">
        <v>250</v>
      </c>
      <c r="L569" t="s">
        <v>251</v>
      </c>
      <c r="M569" t="s">
        <v>3154</v>
      </c>
      <c r="N569" t="s">
        <v>3154</v>
      </c>
      <c r="O569" s="111">
        <v>45020</v>
      </c>
      <c r="P569" t="s">
        <v>252</v>
      </c>
      <c r="Q569" t="s">
        <v>253</v>
      </c>
      <c r="R569" s="111">
        <v>45021</v>
      </c>
      <c r="W569">
        <v>1031</v>
      </c>
      <c r="X569">
        <v>2121.1999999999998</v>
      </c>
      <c r="Y569">
        <v>3496</v>
      </c>
      <c r="Z569">
        <f t="shared" si="8"/>
        <v>6648.2</v>
      </c>
    </row>
    <row r="570" spans="1:26">
      <c r="A570" t="s">
        <v>3155</v>
      </c>
      <c r="B570">
        <v>8251327628</v>
      </c>
      <c r="C570" t="s">
        <v>190</v>
      </c>
      <c r="D570" t="s">
        <v>45</v>
      </c>
      <c r="E570" t="s">
        <v>46</v>
      </c>
      <c r="F570">
        <v>12327958</v>
      </c>
      <c r="G570" s="111">
        <v>45020</v>
      </c>
      <c r="H570" t="s">
        <v>4393</v>
      </c>
      <c r="I570" t="s">
        <v>255</v>
      </c>
      <c r="J570" t="s">
        <v>249</v>
      </c>
      <c r="K570" t="s">
        <v>250</v>
      </c>
      <c r="L570" t="s">
        <v>251</v>
      </c>
      <c r="M570" t="s">
        <v>3154</v>
      </c>
      <c r="N570" t="s">
        <v>3154</v>
      </c>
      <c r="O570" s="111">
        <v>45021</v>
      </c>
      <c r="P570" t="s">
        <v>252</v>
      </c>
      <c r="Q570" t="s">
        <v>253</v>
      </c>
      <c r="R570" s="111">
        <v>45022</v>
      </c>
      <c r="W570">
        <v>3975.2</v>
      </c>
      <c r="X570">
        <v>14180.7</v>
      </c>
      <c r="Y570">
        <v>7712.06</v>
      </c>
      <c r="Z570">
        <f t="shared" si="8"/>
        <v>25867.960000000003</v>
      </c>
    </row>
    <row r="571" spans="1:26">
      <c r="A571" t="s">
        <v>3155</v>
      </c>
      <c r="B571">
        <v>8251327628</v>
      </c>
      <c r="C571" t="s">
        <v>190</v>
      </c>
      <c r="D571" t="s">
        <v>45</v>
      </c>
      <c r="E571" t="s">
        <v>46</v>
      </c>
      <c r="F571">
        <v>11655450</v>
      </c>
      <c r="G571" s="111">
        <v>45027</v>
      </c>
      <c r="H571" t="s">
        <v>4395</v>
      </c>
      <c r="I571" t="s">
        <v>255</v>
      </c>
      <c r="J571" t="s">
        <v>249</v>
      </c>
      <c r="K571" t="s">
        <v>250</v>
      </c>
      <c r="L571" t="s">
        <v>251</v>
      </c>
      <c r="M571" t="s">
        <v>3154</v>
      </c>
      <c r="N571" t="s">
        <v>3154</v>
      </c>
      <c r="O571" s="111">
        <v>45027</v>
      </c>
      <c r="P571" t="s">
        <v>252</v>
      </c>
      <c r="Q571" t="s">
        <v>253</v>
      </c>
      <c r="R571" s="111">
        <v>45027</v>
      </c>
      <c r="W571">
        <v>3167</v>
      </c>
      <c r="X571">
        <v>5663</v>
      </c>
      <c r="Y571">
        <v>3327.5</v>
      </c>
      <c r="Z571">
        <f t="shared" si="8"/>
        <v>12157.5</v>
      </c>
    </row>
    <row r="572" spans="1:26">
      <c r="A572" t="s">
        <v>3155</v>
      </c>
      <c r="B572">
        <v>8251327628</v>
      </c>
      <c r="C572" t="s">
        <v>190</v>
      </c>
      <c r="D572" t="s">
        <v>45</v>
      </c>
      <c r="E572" t="s">
        <v>46</v>
      </c>
      <c r="F572">
        <v>12395279</v>
      </c>
      <c r="G572" s="111">
        <v>45040</v>
      </c>
      <c r="H572" t="s">
        <v>4397</v>
      </c>
      <c r="I572" t="s">
        <v>255</v>
      </c>
      <c r="J572" t="s">
        <v>249</v>
      </c>
      <c r="K572" t="s">
        <v>250</v>
      </c>
      <c r="L572" t="s">
        <v>251</v>
      </c>
      <c r="M572" t="s">
        <v>3154</v>
      </c>
      <c r="N572" t="s">
        <v>3154</v>
      </c>
      <c r="O572" s="111">
        <v>45040</v>
      </c>
      <c r="P572" t="s">
        <v>252</v>
      </c>
      <c r="Q572" t="s">
        <v>253</v>
      </c>
      <c r="R572" s="111">
        <v>45044</v>
      </c>
      <c r="W572">
        <v>410</v>
      </c>
      <c r="X572">
        <v>2445</v>
      </c>
      <c r="Y572">
        <v>3596.9</v>
      </c>
      <c r="Z572">
        <f t="shared" si="8"/>
        <v>6451.9</v>
      </c>
    </row>
    <row r="573" spans="1:26">
      <c r="A573" t="s">
        <v>3155</v>
      </c>
      <c r="B573">
        <v>8251327628</v>
      </c>
      <c r="C573" t="s">
        <v>190</v>
      </c>
      <c r="D573" t="s">
        <v>45</v>
      </c>
      <c r="E573" t="s">
        <v>46</v>
      </c>
      <c r="F573">
        <v>12434327</v>
      </c>
      <c r="G573" s="111">
        <v>45048</v>
      </c>
      <c r="H573" t="s">
        <v>4860</v>
      </c>
      <c r="I573" t="s">
        <v>255</v>
      </c>
      <c r="J573" t="s">
        <v>249</v>
      </c>
      <c r="K573" t="s">
        <v>250</v>
      </c>
      <c r="L573" t="s">
        <v>251</v>
      </c>
      <c r="M573" t="s">
        <v>3154</v>
      </c>
      <c r="N573" t="s">
        <v>3154</v>
      </c>
      <c r="O573" s="111">
        <v>45048</v>
      </c>
      <c r="P573" t="s">
        <v>252</v>
      </c>
      <c r="Q573" t="s">
        <v>253</v>
      </c>
      <c r="R573" s="111">
        <v>45049</v>
      </c>
      <c r="W573">
        <v>0</v>
      </c>
      <c r="X573">
        <v>1233.0999999999999</v>
      </c>
      <c r="Y573">
        <v>1701.45</v>
      </c>
      <c r="Z573">
        <f t="shared" si="8"/>
        <v>2934.55</v>
      </c>
    </row>
    <row r="574" spans="1:26">
      <c r="A574" t="s">
        <v>3155</v>
      </c>
      <c r="B574">
        <v>8251327628</v>
      </c>
      <c r="C574" t="s">
        <v>190</v>
      </c>
      <c r="D574" t="s">
        <v>45</v>
      </c>
      <c r="E574" t="s">
        <v>46</v>
      </c>
      <c r="F574">
        <v>11877925</v>
      </c>
      <c r="G574" s="111">
        <v>45055</v>
      </c>
      <c r="H574" t="s">
        <v>4863</v>
      </c>
      <c r="I574" t="s">
        <v>255</v>
      </c>
      <c r="J574" t="s">
        <v>249</v>
      </c>
      <c r="K574" t="s">
        <v>250</v>
      </c>
      <c r="L574" t="s">
        <v>251</v>
      </c>
      <c r="M574" t="s">
        <v>3154</v>
      </c>
      <c r="N574" t="s">
        <v>3154</v>
      </c>
      <c r="O574" s="111">
        <v>45055</v>
      </c>
      <c r="P574" t="s">
        <v>252</v>
      </c>
      <c r="Q574" t="s">
        <v>253</v>
      </c>
      <c r="R574" s="111">
        <v>45056</v>
      </c>
      <c r="W574">
        <v>487.9</v>
      </c>
      <c r="X574">
        <v>511.5</v>
      </c>
      <c r="Y574">
        <v>89.2</v>
      </c>
      <c r="Z574">
        <f t="shared" si="8"/>
        <v>1088.5999999999999</v>
      </c>
    </row>
    <row r="575" spans="1:26">
      <c r="A575" t="s">
        <v>3155</v>
      </c>
      <c r="B575">
        <v>8251327628</v>
      </c>
      <c r="C575" t="s">
        <v>190</v>
      </c>
      <c r="D575" t="s">
        <v>45</v>
      </c>
      <c r="E575" t="s">
        <v>46</v>
      </c>
      <c r="F575">
        <v>12488845</v>
      </c>
      <c r="G575" s="111">
        <v>45062</v>
      </c>
      <c r="H575" t="s">
        <v>4864</v>
      </c>
      <c r="I575" t="s">
        <v>255</v>
      </c>
      <c r="J575" t="s">
        <v>249</v>
      </c>
      <c r="K575" t="s">
        <v>250</v>
      </c>
      <c r="L575" t="s">
        <v>251</v>
      </c>
      <c r="M575" t="s">
        <v>3154</v>
      </c>
      <c r="N575" t="s">
        <v>3154</v>
      </c>
      <c r="O575" s="111">
        <v>45062</v>
      </c>
      <c r="P575" t="s">
        <v>252</v>
      </c>
      <c r="Q575" t="s">
        <v>253</v>
      </c>
      <c r="R575" s="111">
        <v>45068</v>
      </c>
      <c r="W575">
        <v>0</v>
      </c>
      <c r="X575">
        <v>1</v>
      </c>
      <c r="Y575">
        <v>150</v>
      </c>
      <c r="Z575">
        <f t="shared" si="8"/>
        <v>151</v>
      </c>
    </row>
    <row r="576" spans="1:26">
      <c r="A576" t="s">
        <v>3155</v>
      </c>
      <c r="B576">
        <v>8251327628</v>
      </c>
      <c r="C576" t="s">
        <v>190</v>
      </c>
      <c r="D576" t="s">
        <v>45</v>
      </c>
      <c r="E576" t="s">
        <v>46</v>
      </c>
      <c r="F576">
        <v>12549507</v>
      </c>
      <c r="G576" s="111">
        <v>45076</v>
      </c>
      <c r="H576" t="s">
        <v>4867</v>
      </c>
      <c r="I576" t="s">
        <v>255</v>
      </c>
      <c r="J576" t="s">
        <v>249</v>
      </c>
      <c r="K576" t="s">
        <v>250</v>
      </c>
      <c r="L576" t="s">
        <v>251</v>
      </c>
      <c r="M576" t="s">
        <v>3154</v>
      </c>
      <c r="N576" t="s">
        <v>3154</v>
      </c>
      <c r="O576" s="111">
        <v>45076</v>
      </c>
      <c r="P576" t="s">
        <v>252</v>
      </c>
      <c r="Q576" t="s">
        <v>253</v>
      </c>
      <c r="R576" s="111">
        <v>45078</v>
      </c>
      <c r="W576">
        <v>0</v>
      </c>
      <c r="X576">
        <v>0</v>
      </c>
      <c r="Y576">
        <v>1190.0999999999999</v>
      </c>
      <c r="Z576">
        <f t="shared" si="8"/>
        <v>1190.0999999999999</v>
      </c>
    </row>
    <row r="577" spans="1:26">
      <c r="A577" t="s">
        <v>3155</v>
      </c>
      <c r="B577">
        <v>8251327628</v>
      </c>
      <c r="C577" t="s">
        <v>190</v>
      </c>
      <c r="D577" t="s">
        <v>45</v>
      </c>
      <c r="E577" t="s">
        <v>46</v>
      </c>
      <c r="F577">
        <v>12610799</v>
      </c>
      <c r="G577" s="111">
        <v>45091</v>
      </c>
      <c r="H577" t="s">
        <v>5528</v>
      </c>
      <c r="I577" t="s">
        <v>255</v>
      </c>
      <c r="J577" t="s">
        <v>249</v>
      </c>
      <c r="K577" t="s">
        <v>250</v>
      </c>
      <c r="L577" t="s">
        <v>251</v>
      </c>
      <c r="M577" t="s">
        <v>3154</v>
      </c>
      <c r="N577" t="s">
        <v>3154</v>
      </c>
      <c r="O577" s="111">
        <v>45091</v>
      </c>
      <c r="P577" t="s">
        <v>252</v>
      </c>
      <c r="Q577" t="s">
        <v>253</v>
      </c>
      <c r="R577" s="111">
        <v>45092</v>
      </c>
      <c r="W577">
        <v>0</v>
      </c>
      <c r="X577">
        <v>0</v>
      </c>
      <c r="Y577">
        <v>134</v>
      </c>
      <c r="Z577">
        <f t="shared" si="8"/>
        <v>134</v>
      </c>
    </row>
    <row r="578" spans="1:26">
      <c r="A578" t="s">
        <v>3155</v>
      </c>
      <c r="B578">
        <v>8251327628</v>
      </c>
      <c r="C578" t="s">
        <v>190</v>
      </c>
      <c r="D578" t="s">
        <v>45</v>
      </c>
      <c r="E578" t="s">
        <v>46</v>
      </c>
      <c r="F578">
        <v>12612132</v>
      </c>
      <c r="G578" s="111">
        <v>45091</v>
      </c>
      <c r="H578" t="s">
        <v>5529</v>
      </c>
      <c r="I578" t="s">
        <v>255</v>
      </c>
      <c r="J578" t="s">
        <v>249</v>
      </c>
      <c r="K578" t="s">
        <v>250</v>
      </c>
      <c r="L578" t="s">
        <v>251</v>
      </c>
      <c r="M578" t="s">
        <v>3154</v>
      </c>
      <c r="N578" t="s">
        <v>3154</v>
      </c>
      <c r="O578" s="111">
        <v>45091</v>
      </c>
      <c r="P578" t="s">
        <v>252</v>
      </c>
      <c r="Q578" t="s">
        <v>253</v>
      </c>
      <c r="R578" s="111">
        <v>45097</v>
      </c>
      <c r="W578">
        <v>0</v>
      </c>
      <c r="X578">
        <v>0</v>
      </c>
      <c r="Y578">
        <v>4511.8999999999996</v>
      </c>
      <c r="Z578">
        <f t="shared" si="8"/>
        <v>4511.8999999999996</v>
      </c>
    </row>
    <row r="579" spans="1:26">
      <c r="A579" t="s">
        <v>3155</v>
      </c>
      <c r="B579">
        <v>8251327628</v>
      </c>
      <c r="C579" t="s">
        <v>190</v>
      </c>
      <c r="D579" t="s">
        <v>45</v>
      </c>
      <c r="E579" t="s">
        <v>46</v>
      </c>
      <c r="F579">
        <v>12643471</v>
      </c>
      <c r="G579" s="111">
        <v>45099</v>
      </c>
      <c r="H579" t="s">
        <v>5530</v>
      </c>
      <c r="I579" t="s">
        <v>255</v>
      </c>
      <c r="J579" t="s">
        <v>249</v>
      </c>
      <c r="K579" t="s">
        <v>250</v>
      </c>
      <c r="L579" t="s">
        <v>251</v>
      </c>
      <c r="M579" t="s">
        <v>3154</v>
      </c>
      <c r="N579" t="s">
        <v>3154</v>
      </c>
      <c r="O579" s="111">
        <v>45099</v>
      </c>
      <c r="P579" t="s">
        <v>252</v>
      </c>
      <c r="Q579" t="s">
        <v>253</v>
      </c>
      <c r="R579" s="111">
        <v>45100</v>
      </c>
      <c r="W579">
        <v>0</v>
      </c>
      <c r="X579">
        <v>0</v>
      </c>
      <c r="Y579">
        <v>616.71</v>
      </c>
      <c r="Z579">
        <f t="shared" ref="Z579:Z642" si="9">SUM(W579:Y579)</f>
        <v>616.71</v>
      </c>
    </row>
    <row r="580" spans="1:26">
      <c r="A580" t="s">
        <v>3155</v>
      </c>
      <c r="B580">
        <v>8849120435</v>
      </c>
      <c r="C580" t="s">
        <v>1690</v>
      </c>
      <c r="D580" t="s">
        <v>4399</v>
      </c>
      <c r="E580" t="s">
        <v>1528</v>
      </c>
      <c r="F580">
        <v>12347819</v>
      </c>
      <c r="G580" s="111">
        <v>45026</v>
      </c>
      <c r="H580" t="s">
        <v>4401</v>
      </c>
      <c r="I580" t="s">
        <v>255</v>
      </c>
      <c r="J580" t="s">
        <v>249</v>
      </c>
      <c r="K580" t="s">
        <v>250</v>
      </c>
      <c r="L580" t="s">
        <v>251</v>
      </c>
      <c r="M580" t="s">
        <v>3154</v>
      </c>
      <c r="N580" t="s">
        <v>3154</v>
      </c>
      <c r="O580" s="111">
        <v>45026</v>
      </c>
      <c r="P580" t="s">
        <v>252</v>
      </c>
      <c r="Q580" t="s">
        <v>253</v>
      </c>
      <c r="R580" s="111">
        <v>45027</v>
      </c>
      <c r="W580">
        <v>3131.64</v>
      </c>
      <c r="X580">
        <v>3224</v>
      </c>
      <c r="Y580">
        <v>5576</v>
      </c>
      <c r="Z580">
        <f t="shared" si="9"/>
        <v>11931.64</v>
      </c>
    </row>
    <row r="581" spans="1:26">
      <c r="A581" t="s">
        <v>3155</v>
      </c>
      <c r="B581">
        <v>8849120435</v>
      </c>
      <c r="C581" t="s">
        <v>1690</v>
      </c>
      <c r="D581" t="s">
        <v>4399</v>
      </c>
      <c r="E581" t="s">
        <v>1528</v>
      </c>
      <c r="F581">
        <v>12356786</v>
      </c>
      <c r="G581" s="111">
        <v>45028</v>
      </c>
      <c r="H581" t="s">
        <v>4402</v>
      </c>
      <c r="I581" t="s">
        <v>255</v>
      </c>
      <c r="J581" t="s">
        <v>249</v>
      </c>
      <c r="K581" t="s">
        <v>250</v>
      </c>
      <c r="L581" t="s">
        <v>251</v>
      </c>
      <c r="M581" t="s">
        <v>3154</v>
      </c>
      <c r="N581" t="s">
        <v>3154</v>
      </c>
      <c r="O581" s="111">
        <v>45028</v>
      </c>
      <c r="P581" t="s">
        <v>252</v>
      </c>
      <c r="Q581" t="s">
        <v>253</v>
      </c>
      <c r="R581" s="111">
        <v>45029</v>
      </c>
      <c r="W581">
        <v>457</v>
      </c>
      <c r="X581">
        <v>727.2</v>
      </c>
      <c r="Y581">
        <v>1154.5</v>
      </c>
      <c r="Z581">
        <f t="shared" si="9"/>
        <v>2338.6999999999998</v>
      </c>
    </row>
    <row r="582" spans="1:26">
      <c r="A582" t="s">
        <v>3155</v>
      </c>
      <c r="B582">
        <v>8849120435</v>
      </c>
      <c r="C582" t="s">
        <v>1690</v>
      </c>
      <c r="D582" t="s">
        <v>1691</v>
      </c>
      <c r="E582" t="s">
        <v>1528</v>
      </c>
      <c r="F582">
        <v>12054762</v>
      </c>
      <c r="G582" s="111">
        <v>45019</v>
      </c>
      <c r="H582" t="s">
        <v>4403</v>
      </c>
      <c r="I582" t="s">
        <v>255</v>
      </c>
      <c r="J582" t="s">
        <v>249</v>
      </c>
      <c r="K582" t="s">
        <v>250</v>
      </c>
      <c r="L582" t="s">
        <v>251</v>
      </c>
      <c r="M582" t="s">
        <v>3154</v>
      </c>
      <c r="N582" t="s">
        <v>3154</v>
      </c>
      <c r="O582" s="111">
        <v>45019</v>
      </c>
      <c r="P582" t="s">
        <v>252</v>
      </c>
      <c r="Q582" t="s">
        <v>253</v>
      </c>
      <c r="R582" s="111">
        <v>45020</v>
      </c>
      <c r="W582">
        <v>855</v>
      </c>
      <c r="X582">
        <v>1153</v>
      </c>
      <c r="Y582">
        <v>2540.6</v>
      </c>
      <c r="Z582">
        <f t="shared" si="9"/>
        <v>4548.6000000000004</v>
      </c>
    </row>
    <row r="583" spans="1:26">
      <c r="A583" t="s">
        <v>3155</v>
      </c>
      <c r="B583">
        <v>8849120435</v>
      </c>
      <c r="C583" t="s">
        <v>1690</v>
      </c>
      <c r="D583" t="s">
        <v>1691</v>
      </c>
      <c r="E583" t="s">
        <v>1528</v>
      </c>
      <c r="F583">
        <v>12339248</v>
      </c>
      <c r="G583" s="111">
        <v>45021</v>
      </c>
      <c r="H583" t="s">
        <v>4404</v>
      </c>
      <c r="I583" t="s">
        <v>255</v>
      </c>
      <c r="J583" t="s">
        <v>249</v>
      </c>
      <c r="K583" t="s">
        <v>250</v>
      </c>
      <c r="L583" t="s">
        <v>251</v>
      </c>
      <c r="M583" t="s">
        <v>3154</v>
      </c>
      <c r="N583" t="s">
        <v>3154</v>
      </c>
      <c r="O583" s="111">
        <v>45021</v>
      </c>
      <c r="P583" t="s">
        <v>252</v>
      </c>
      <c r="Q583" t="s">
        <v>253</v>
      </c>
      <c r="R583" s="111">
        <v>45034</v>
      </c>
      <c r="W583">
        <v>986</v>
      </c>
      <c r="X583">
        <v>2799.5</v>
      </c>
      <c r="Y583">
        <v>2108</v>
      </c>
      <c r="Z583">
        <f t="shared" si="9"/>
        <v>5893.5</v>
      </c>
    </row>
    <row r="584" spans="1:26">
      <c r="A584" t="s">
        <v>3155</v>
      </c>
      <c r="B584">
        <v>8849120435</v>
      </c>
      <c r="C584" t="s">
        <v>1690</v>
      </c>
      <c r="D584" t="s">
        <v>1691</v>
      </c>
      <c r="E584" t="s">
        <v>1528</v>
      </c>
      <c r="F584">
        <v>12353365</v>
      </c>
      <c r="G584" s="111">
        <v>45027</v>
      </c>
      <c r="H584" t="s">
        <v>4405</v>
      </c>
      <c r="I584" t="s">
        <v>255</v>
      </c>
      <c r="J584" t="s">
        <v>249</v>
      </c>
      <c r="K584" t="s">
        <v>250</v>
      </c>
      <c r="L584" t="s">
        <v>251</v>
      </c>
      <c r="M584" t="s">
        <v>3154</v>
      </c>
      <c r="N584" t="s">
        <v>3154</v>
      </c>
      <c r="O584" s="111">
        <v>45027</v>
      </c>
      <c r="P584" t="s">
        <v>252</v>
      </c>
      <c r="Q584" t="s">
        <v>253</v>
      </c>
      <c r="R584" s="111">
        <v>45028</v>
      </c>
      <c r="W584">
        <v>476.5</v>
      </c>
      <c r="X584">
        <v>444</v>
      </c>
      <c r="Y584">
        <v>1102</v>
      </c>
      <c r="Z584">
        <f t="shared" si="9"/>
        <v>2022.5</v>
      </c>
    </row>
    <row r="585" spans="1:26">
      <c r="A585" t="s">
        <v>3155</v>
      </c>
      <c r="B585">
        <v>8849120435</v>
      </c>
      <c r="C585" t="s">
        <v>1690</v>
      </c>
      <c r="D585" t="s">
        <v>1691</v>
      </c>
      <c r="E585" t="s">
        <v>1528</v>
      </c>
      <c r="F585">
        <v>12368559</v>
      </c>
      <c r="G585" s="111">
        <v>45030</v>
      </c>
      <c r="H585" t="s">
        <v>4406</v>
      </c>
      <c r="I585" t="s">
        <v>255</v>
      </c>
      <c r="J585" t="s">
        <v>249</v>
      </c>
      <c r="K585" t="s">
        <v>250</v>
      </c>
      <c r="L585" t="s">
        <v>251</v>
      </c>
      <c r="M585" t="s">
        <v>3154</v>
      </c>
      <c r="N585" t="s">
        <v>3154</v>
      </c>
      <c r="O585" s="111">
        <v>45030</v>
      </c>
      <c r="P585" t="s">
        <v>252</v>
      </c>
      <c r="Q585" t="s">
        <v>253</v>
      </c>
      <c r="R585" s="111">
        <v>45034</v>
      </c>
      <c r="W585">
        <v>690.49</v>
      </c>
      <c r="X585">
        <v>2068.98</v>
      </c>
      <c r="Y585">
        <v>470.19</v>
      </c>
      <c r="Z585">
        <f t="shared" si="9"/>
        <v>3229.6600000000003</v>
      </c>
    </row>
    <row r="586" spans="1:26">
      <c r="A586" t="s">
        <v>3155</v>
      </c>
      <c r="B586">
        <v>8849120435</v>
      </c>
      <c r="C586" t="s">
        <v>1690</v>
      </c>
      <c r="D586" t="s">
        <v>1691</v>
      </c>
      <c r="E586" t="s">
        <v>1528</v>
      </c>
      <c r="F586">
        <v>12395301</v>
      </c>
      <c r="G586" s="111">
        <v>45040</v>
      </c>
      <c r="H586" t="s">
        <v>4409</v>
      </c>
      <c r="I586" t="s">
        <v>255</v>
      </c>
      <c r="J586" t="s">
        <v>249</v>
      </c>
      <c r="K586" t="s">
        <v>250</v>
      </c>
      <c r="L586" t="s">
        <v>251</v>
      </c>
      <c r="M586" t="s">
        <v>3154</v>
      </c>
      <c r="N586" t="s">
        <v>3154</v>
      </c>
      <c r="O586" s="111">
        <v>45040</v>
      </c>
      <c r="P586" t="s">
        <v>252</v>
      </c>
      <c r="Q586" t="s">
        <v>253</v>
      </c>
      <c r="R586" s="111">
        <v>45041</v>
      </c>
      <c r="W586">
        <v>5</v>
      </c>
      <c r="X586">
        <v>0</v>
      </c>
      <c r="Y586">
        <v>15</v>
      </c>
      <c r="Z586">
        <f t="shared" si="9"/>
        <v>20</v>
      </c>
    </row>
    <row r="587" spans="1:26">
      <c r="A587" t="s">
        <v>3155</v>
      </c>
      <c r="B587">
        <v>8849120435</v>
      </c>
      <c r="C587" t="s">
        <v>1690</v>
      </c>
      <c r="D587" t="s">
        <v>1691</v>
      </c>
      <c r="E587" t="s">
        <v>1528</v>
      </c>
      <c r="F587">
        <v>12447174</v>
      </c>
      <c r="G587" s="111">
        <v>45050</v>
      </c>
      <c r="H587" t="s">
        <v>4869</v>
      </c>
      <c r="I587" t="s">
        <v>255</v>
      </c>
      <c r="J587" t="s">
        <v>249</v>
      </c>
      <c r="K587" t="s">
        <v>250</v>
      </c>
      <c r="L587" t="s">
        <v>251</v>
      </c>
      <c r="M587" t="s">
        <v>3154</v>
      </c>
      <c r="N587" t="s">
        <v>3154</v>
      </c>
      <c r="O587" s="111">
        <v>45050</v>
      </c>
      <c r="P587" t="s">
        <v>252</v>
      </c>
      <c r="Q587" t="s">
        <v>253</v>
      </c>
      <c r="R587" s="111">
        <v>45050</v>
      </c>
      <c r="W587">
        <v>0</v>
      </c>
      <c r="X587">
        <v>2103</v>
      </c>
      <c r="Y587">
        <v>1763</v>
      </c>
      <c r="Z587">
        <f t="shared" si="9"/>
        <v>3866</v>
      </c>
    </row>
    <row r="588" spans="1:26">
      <c r="A588" t="s">
        <v>3155</v>
      </c>
      <c r="B588">
        <v>8849120435</v>
      </c>
      <c r="C588" t="s">
        <v>1690</v>
      </c>
      <c r="D588" t="s">
        <v>1691</v>
      </c>
      <c r="E588" t="s">
        <v>1528</v>
      </c>
      <c r="F588">
        <v>12478617</v>
      </c>
      <c r="G588" s="111">
        <v>45058</v>
      </c>
      <c r="H588" t="s">
        <v>4872</v>
      </c>
      <c r="I588" t="s">
        <v>255</v>
      </c>
      <c r="J588" t="s">
        <v>249</v>
      </c>
      <c r="K588" t="s">
        <v>250</v>
      </c>
      <c r="L588" t="s">
        <v>251</v>
      </c>
      <c r="M588" t="s">
        <v>3154</v>
      </c>
      <c r="N588" t="s">
        <v>3154</v>
      </c>
      <c r="O588" s="111">
        <v>45058</v>
      </c>
      <c r="P588" t="s">
        <v>252</v>
      </c>
      <c r="Q588" t="s">
        <v>253</v>
      </c>
      <c r="R588" s="111">
        <v>45061</v>
      </c>
      <c r="W588">
        <v>0</v>
      </c>
      <c r="X588">
        <v>1439.5</v>
      </c>
      <c r="Y588">
        <v>3200.82</v>
      </c>
      <c r="Z588">
        <f t="shared" si="9"/>
        <v>4640.32</v>
      </c>
    </row>
    <row r="589" spans="1:26">
      <c r="A589" t="s">
        <v>3155</v>
      </c>
      <c r="B589">
        <v>8849120435</v>
      </c>
      <c r="C589" t="s">
        <v>1690</v>
      </c>
      <c r="D589" t="s">
        <v>1691</v>
      </c>
      <c r="E589" t="s">
        <v>1528</v>
      </c>
      <c r="F589">
        <v>12507241</v>
      </c>
      <c r="G589" s="111">
        <v>45065</v>
      </c>
      <c r="H589" t="s">
        <v>4874</v>
      </c>
      <c r="I589" t="s">
        <v>255</v>
      </c>
      <c r="J589" t="s">
        <v>249</v>
      </c>
      <c r="K589" t="s">
        <v>250</v>
      </c>
      <c r="L589" t="s">
        <v>251</v>
      </c>
      <c r="M589" t="s">
        <v>3154</v>
      </c>
      <c r="N589" t="s">
        <v>3154</v>
      </c>
      <c r="O589" s="111">
        <v>45065</v>
      </c>
      <c r="P589" t="s">
        <v>252</v>
      </c>
      <c r="Q589" t="s">
        <v>253</v>
      </c>
      <c r="R589" s="111">
        <v>45068</v>
      </c>
      <c r="W589">
        <v>0</v>
      </c>
      <c r="X589">
        <v>1911</v>
      </c>
      <c r="Y589">
        <v>7834.45</v>
      </c>
      <c r="Z589">
        <f t="shared" si="9"/>
        <v>9745.4500000000007</v>
      </c>
    </row>
    <row r="590" spans="1:26">
      <c r="A590" t="s">
        <v>3155</v>
      </c>
      <c r="B590">
        <v>8849120435</v>
      </c>
      <c r="C590" t="s">
        <v>1690</v>
      </c>
      <c r="D590" t="s">
        <v>1691</v>
      </c>
      <c r="E590" t="s">
        <v>1528</v>
      </c>
      <c r="F590">
        <v>12518621</v>
      </c>
      <c r="G590" s="111">
        <v>45070</v>
      </c>
      <c r="H590" t="s">
        <v>4875</v>
      </c>
      <c r="I590" t="s">
        <v>255</v>
      </c>
      <c r="J590" t="s">
        <v>249</v>
      </c>
      <c r="K590" t="s">
        <v>250</v>
      </c>
      <c r="L590" t="s">
        <v>251</v>
      </c>
      <c r="M590" t="s">
        <v>3154</v>
      </c>
      <c r="N590" t="s">
        <v>3154</v>
      </c>
      <c r="O590" s="111">
        <v>45070</v>
      </c>
      <c r="P590" t="s">
        <v>252</v>
      </c>
      <c r="Q590" t="s">
        <v>253</v>
      </c>
      <c r="R590" s="111">
        <v>45071</v>
      </c>
      <c r="W590">
        <v>0</v>
      </c>
      <c r="X590">
        <v>702.83</v>
      </c>
      <c r="Y590">
        <v>1907.27</v>
      </c>
      <c r="Z590">
        <f t="shared" si="9"/>
        <v>2610.1</v>
      </c>
    </row>
    <row r="591" spans="1:26">
      <c r="A591" t="s">
        <v>3155</v>
      </c>
      <c r="B591">
        <v>8849120435</v>
      </c>
      <c r="C591" t="s">
        <v>1690</v>
      </c>
      <c r="D591" t="s">
        <v>4712</v>
      </c>
      <c r="E591" t="s">
        <v>1528</v>
      </c>
      <c r="F591">
        <v>12479126</v>
      </c>
      <c r="G591" s="111">
        <v>45071</v>
      </c>
      <c r="H591" t="s">
        <v>4877</v>
      </c>
      <c r="I591" t="s">
        <v>255</v>
      </c>
      <c r="J591" t="s">
        <v>249</v>
      </c>
      <c r="K591" t="s">
        <v>250</v>
      </c>
      <c r="L591" t="s">
        <v>251</v>
      </c>
      <c r="M591" t="s">
        <v>3154</v>
      </c>
      <c r="N591" t="s">
        <v>3154</v>
      </c>
      <c r="O591" s="111">
        <v>45071</v>
      </c>
      <c r="P591" t="s">
        <v>252</v>
      </c>
      <c r="Q591" t="s">
        <v>253</v>
      </c>
      <c r="R591" s="111">
        <v>45072</v>
      </c>
      <c r="W591">
        <v>0</v>
      </c>
      <c r="X591">
        <v>53.3</v>
      </c>
      <c r="Y591">
        <v>65</v>
      </c>
      <c r="Z591">
        <f t="shared" si="9"/>
        <v>118.3</v>
      </c>
    </row>
    <row r="592" spans="1:26">
      <c r="A592" t="s">
        <v>3155</v>
      </c>
      <c r="B592">
        <v>8849120435</v>
      </c>
      <c r="C592" t="s">
        <v>1690</v>
      </c>
      <c r="D592" t="s">
        <v>4712</v>
      </c>
      <c r="E592" t="s">
        <v>1528</v>
      </c>
      <c r="F592">
        <v>12548913</v>
      </c>
      <c r="G592" s="111">
        <v>45076</v>
      </c>
      <c r="H592" t="s">
        <v>4878</v>
      </c>
      <c r="I592" t="s">
        <v>255</v>
      </c>
      <c r="J592" t="s">
        <v>249</v>
      </c>
      <c r="K592" t="s">
        <v>250</v>
      </c>
      <c r="L592" t="s">
        <v>251</v>
      </c>
      <c r="M592" t="s">
        <v>3154</v>
      </c>
      <c r="N592" t="s">
        <v>3154</v>
      </c>
      <c r="O592" s="111">
        <v>45076</v>
      </c>
      <c r="P592" t="s">
        <v>252</v>
      </c>
      <c r="Q592" t="s">
        <v>253</v>
      </c>
      <c r="R592" s="111">
        <v>45076</v>
      </c>
      <c r="W592">
        <v>0</v>
      </c>
      <c r="X592">
        <v>108</v>
      </c>
      <c r="Y592">
        <v>989.5</v>
      </c>
      <c r="Z592">
        <f t="shared" si="9"/>
        <v>1097.5</v>
      </c>
    </row>
    <row r="593" spans="1:26">
      <c r="A593" t="s">
        <v>3155</v>
      </c>
      <c r="B593">
        <v>9479290456</v>
      </c>
      <c r="C593" t="s">
        <v>1616</v>
      </c>
      <c r="D593" t="s">
        <v>3474</v>
      </c>
      <c r="E593" t="s">
        <v>1528</v>
      </c>
      <c r="F593">
        <v>12474567</v>
      </c>
      <c r="G593" s="111">
        <v>45058</v>
      </c>
      <c r="H593" t="s">
        <v>4879</v>
      </c>
      <c r="I593" t="s">
        <v>255</v>
      </c>
      <c r="J593" t="s">
        <v>249</v>
      </c>
      <c r="K593" t="s">
        <v>250</v>
      </c>
      <c r="L593" t="s">
        <v>251</v>
      </c>
      <c r="M593" t="s">
        <v>3154</v>
      </c>
      <c r="N593" t="s">
        <v>3154</v>
      </c>
      <c r="O593" s="111">
        <v>45058</v>
      </c>
      <c r="P593" t="s">
        <v>252</v>
      </c>
      <c r="Q593" t="s">
        <v>253</v>
      </c>
      <c r="R593" s="111">
        <v>45064</v>
      </c>
      <c r="W593">
        <v>0</v>
      </c>
      <c r="X593">
        <v>785.5</v>
      </c>
      <c r="Y593">
        <v>4229</v>
      </c>
      <c r="Z593">
        <f t="shared" si="9"/>
        <v>5014.5</v>
      </c>
    </row>
    <row r="594" spans="1:26">
      <c r="A594" t="s">
        <v>3155</v>
      </c>
      <c r="B594">
        <v>9479290456</v>
      </c>
      <c r="C594" t="s">
        <v>1616</v>
      </c>
      <c r="D594" t="s">
        <v>1527</v>
      </c>
      <c r="E594" t="s">
        <v>1528</v>
      </c>
      <c r="F594">
        <v>12304441</v>
      </c>
      <c r="G594" s="111">
        <v>45015</v>
      </c>
      <c r="H594" t="s">
        <v>4414</v>
      </c>
      <c r="I594" t="s">
        <v>255</v>
      </c>
      <c r="J594" t="s">
        <v>249</v>
      </c>
      <c r="K594" t="s">
        <v>250</v>
      </c>
      <c r="L594" t="s">
        <v>251</v>
      </c>
      <c r="M594" t="s">
        <v>3154</v>
      </c>
      <c r="N594" t="s">
        <v>3154</v>
      </c>
      <c r="O594" s="111">
        <v>45019</v>
      </c>
      <c r="P594" t="s">
        <v>252</v>
      </c>
      <c r="Q594" t="s">
        <v>253</v>
      </c>
      <c r="R594" s="111">
        <v>45020</v>
      </c>
      <c r="W594">
        <v>596.5</v>
      </c>
      <c r="X594">
        <v>937</v>
      </c>
      <c r="Y594">
        <v>1685</v>
      </c>
      <c r="Z594">
        <f t="shared" si="9"/>
        <v>3218.5</v>
      </c>
    </row>
    <row r="595" spans="1:26">
      <c r="A595" t="s">
        <v>3155</v>
      </c>
      <c r="B595">
        <v>9479290456</v>
      </c>
      <c r="C595" t="s">
        <v>1616</v>
      </c>
      <c r="D595" t="s">
        <v>1527</v>
      </c>
      <c r="E595" t="s">
        <v>1528</v>
      </c>
      <c r="F595">
        <v>12272548</v>
      </c>
      <c r="G595" s="111">
        <v>45020</v>
      </c>
      <c r="H595" t="s">
        <v>4415</v>
      </c>
      <c r="I595" t="s">
        <v>255</v>
      </c>
      <c r="J595" t="s">
        <v>249</v>
      </c>
      <c r="K595" t="s">
        <v>250</v>
      </c>
      <c r="L595" t="s">
        <v>251</v>
      </c>
      <c r="M595" t="s">
        <v>3154</v>
      </c>
      <c r="N595" t="s">
        <v>3154</v>
      </c>
      <c r="O595" s="111">
        <v>45022</v>
      </c>
      <c r="P595" t="s">
        <v>252</v>
      </c>
      <c r="Q595" t="s">
        <v>253</v>
      </c>
      <c r="R595" s="111">
        <v>45034</v>
      </c>
      <c r="W595">
        <v>17240</v>
      </c>
      <c r="X595">
        <v>50070</v>
      </c>
      <c r="Y595">
        <v>32000</v>
      </c>
      <c r="Z595">
        <f t="shared" si="9"/>
        <v>99310</v>
      </c>
    </row>
    <row r="596" spans="1:26">
      <c r="A596" t="s">
        <v>3155</v>
      </c>
      <c r="B596">
        <v>9479290456</v>
      </c>
      <c r="C596" t="s">
        <v>1616</v>
      </c>
      <c r="D596" t="s">
        <v>1527</v>
      </c>
      <c r="E596" t="s">
        <v>1528</v>
      </c>
      <c r="F596">
        <v>12372933</v>
      </c>
      <c r="G596" s="111">
        <v>45033</v>
      </c>
      <c r="H596" t="s">
        <v>4417</v>
      </c>
      <c r="I596" t="s">
        <v>255</v>
      </c>
      <c r="J596" t="s">
        <v>249</v>
      </c>
      <c r="K596" t="s">
        <v>250</v>
      </c>
      <c r="L596" t="s">
        <v>251</v>
      </c>
      <c r="M596" t="s">
        <v>3154</v>
      </c>
      <c r="N596" t="s">
        <v>3154</v>
      </c>
      <c r="O596" s="111">
        <v>45033</v>
      </c>
      <c r="P596" t="s">
        <v>252</v>
      </c>
      <c r="Q596" t="s">
        <v>253</v>
      </c>
      <c r="R596" s="111">
        <v>45034</v>
      </c>
      <c r="W596">
        <v>2113.48</v>
      </c>
      <c r="X596">
        <v>9991.9</v>
      </c>
      <c r="Y596">
        <v>7124.65</v>
      </c>
      <c r="Z596">
        <f t="shared" si="9"/>
        <v>19230.03</v>
      </c>
    </row>
    <row r="597" spans="1:26">
      <c r="A597" t="s">
        <v>3155</v>
      </c>
      <c r="B597">
        <v>9479290456</v>
      </c>
      <c r="C597" t="s">
        <v>1616</v>
      </c>
      <c r="D597" t="s">
        <v>1527</v>
      </c>
      <c r="E597" t="s">
        <v>1528</v>
      </c>
      <c r="F597">
        <v>12086426</v>
      </c>
      <c r="G597" s="111">
        <v>45036</v>
      </c>
      <c r="H597" t="s">
        <v>4418</v>
      </c>
      <c r="I597" t="s">
        <v>255</v>
      </c>
      <c r="J597" t="s">
        <v>249</v>
      </c>
      <c r="K597" t="s">
        <v>250</v>
      </c>
      <c r="L597" t="s">
        <v>251</v>
      </c>
      <c r="M597" t="s">
        <v>3154</v>
      </c>
      <c r="N597" t="s">
        <v>3154</v>
      </c>
      <c r="O597" s="111">
        <v>45036</v>
      </c>
      <c r="P597" t="s">
        <v>252</v>
      </c>
      <c r="Q597" t="s">
        <v>253</v>
      </c>
      <c r="R597" s="111">
        <v>45041</v>
      </c>
      <c r="W597">
        <v>0</v>
      </c>
      <c r="X597">
        <v>2832</v>
      </c>
      <c r="Y597">
        <v>5897.25</v>
      </c>
      <c r="Z597">
        <f t="shared" si="9"/>
        <v>8729.25</v>
      </c>
    </row>
    <row r="598" spans="1:26">
      <c r="A598" t="s">
        <v>3155</v>
      </c>
      <c r="B598">
        <v>9479290456</v>
      </c>
      <c r="C598" t="s">
        <v>1616</v>
      </c>
      <c r="D598" t="s">
        <v>1527</v>
      </c>
      <c r="E598" t="s">
        <v>1528</v>
      </c>
      <c r="F598">
        <v>12422859</v>
      </c>
      <c r="G598" s="111">
        <v>45044</v>
      </c>
      <c r="H598" t="s">
        <v>4420</v>
      </c>
      <c r="I598" t="s">
        <v>255</v>
      </c>
      <c r="J598" t="s">
        <v>249</v>
      </c>
      <c r="K598" t="s">
        <v>250</v>
      </c>
      <c r="L598" t="s">
        <v>251</v>
      </c>
      <c r="M598" t="s">
        <v>3154</v>
      </c>
      <c r="N598" t="s">
        <v>3154</v>
      </c>
      <c r="O598" s="111">
        <v>45044</v>
      </c>
      <c r="P598" t="s">
        <v>252</v>
      </c>
      <c r="Q598" t="s">
        <v>253</v>
      </c>
      <c r="R598" s="111">
        <v>45050</v>
      </c>
      <c r="W598">
        <v>0</v>
      </c>
      <c r="X598">
        <v>3303.9</v>
      </c>
      <c r="Y598">
        <v>709.8</v>
      </c>
      <c r="Z598">
        <f t="shared" si="9"/>
        <v>4013.7</v>
      </c>
    </row>
    <row r="599" spans="1:26">
      <c r="A599" t="s">
        <v>3155</v>
      </c>
      <c r="B599">
        <v>9479290456</v>
      </c>
      <c r="C599" t="s">
        <v>1616</v>
      </c>
      <c r="D599" t="s">
        <v>1527</v>
      </c>
      <c r="E599" t="s">
        <v>1528</v>
      </c>
      <c r="F599">
        <v>12452097</v>
      </c>
      <c r="G599" s="111">
        <v>45051</v>
      </c>
      <c r="H599" t="s">
        <v>4881</v>
      </c>
      <c r="I599" t="s">
        <v>255</v>
      </c>
      <c r="J599" t="s">
        <v>249</v>
      </c>
      <c r="K599" t="s">
        <v>250</v>
      </c>
      <c r="L599" t="s">
        <v>251</v>
      </c>
      <c r="M599" t="s">
        <v>3154</v>
      </c>
      <c r="N599" t="s">
        <v>3154</v>
      </c>
      <c r="O599" s="111">
        <v>45051</v>
      </c>
      <c r="P599" t="s">
        <v>252</v>
      </c>
      <c r="Q599" t="s">
        <v>253</v>
      </c>
      <c r="R599" s="111">
        <v>45056</v>
      </c>
      <c r="W599">
        <v>0</v>
      </c>
      <c r="X599">
        <v>1825.86</v>
      </c>
      <c r="Y599">
        <v>4538.92</v>
      </c>
      <c r="Z599">
        <f t="shared" si="9"/>
        <v>6364.78</v>
      </c>
    </row>
    <row r="600" spans="1:26">
      <c r="A600" t="s">
        <v>3155</v>
      </c>
      <c r="B600">
        <v>9479290456</v>
      </c>
      <c r="C600" t="s">
        <v>1616</v>
      </c>
      <c r="D600" t="s">
        <v>1527</v>
      </c>
      <c r="E600" t="s">
        <v>1528</v>
      </c>
      <c r="F600">
        <v>12495366</v>
      </c>
      <c r="G600" s="111">
        <v>45063</v>
      </c>
      <c r="H600" t="s">
        <v>4885</v>
      </c>
      <c r="I600" t="s">
        <v>255</v>
      </c>
      <c r="J600" t="s">
        <v>249</v>
      </c>
      <c r="K600" t="s">
        <v>250</v>
      </c>
      <c r="L600" t="s">
        <v>251</v>
      </c>
      <c r="M600" t="s">
        <v>3154</v>
      </c>
      <c r="N600" t="s">
        <v>3154</v>
      </c>
      <c r="O600" s="111">
        <v>45065</v>
      </c>
      <c r="P600" t="s">
        <v>252</v>
      </c>
      <c r="Q600" t="s">
        <v>253</v>
      </c>
      <c r="R600" s="111">
        <v>45069</v>
      </c>
      <c r="W600">
        <v>0</v>
      </c>
      <c r="X600">
        <v>1351</v>
      </c>
      <c r="Y600">
        <v>12123</v>
      </c>
      <c r="Z600">
        <f t="shared" si="9"/>
        <v>13474</v>
      </c>
    </row>
    <row r="601" spans="1:26">
      <c r="A601" t="s">
        <v>3155</v>
      </c>
      <c r="B601">
        <v>9479290456</v>
      </c>
      <c r="C601" t="s">
        <v>1616</v>
      </c>
      <c r="D601" t="s">
        <v>1527</v>
      </c>
      <c r="E601" t="s">
        <v>1528</v>
      </c>
      <c r="F601">
        <v>12605704</v>
      </c>
      <c r="G601" s="111">
        <v>45090</v>
      </c>
      <c r="H601" t="s">
        <v>5531</v>
      </c>
      <c r="I601" t="s">
        <v>255</v>
      </c>
      <c r="J601" t="s">
        <v>249</v>
      </c>
      <c r="K601" t="s">
        <v>250</v>
      </c>
      <c r="L601" t="s">
        <v>251</v>
      </c>
      <c r="M601" t="s">
        <v>3154</v>
      </c>
      <c r="N601" t="s">
        <v>3154</v>
      </c>
      <c r="O601" s="111">
        <v>45091</v>
      </c>
      <c r="P601" t="s">
        <v>252</v>
      </c>
      <c r="Q601" t="s">
        <v>253</v>
      </c>
      <c r="R601" s="111">
        <v>45092</v>
      </c>
      <c r="W601">
        <v>0</v>
      </c>
      <c r="X601">
        <v>0</v>
      </c>
      <c r="Y601">
        <v>470</v>
      </c>
      <c r="Z601">
        <f t="shared" si="9"/>
        <v>470</v>
      </c>
    </row>
    <row r="602" spans="1:26">
      <c r="A602" t="s">
        <v>3155</v>
      </c>
      <c r="B602">
        <v>9479290456</v>
      </c>
      <c r="C602" t="s">
        <v>1616</v>
      </c>
      <c r="D602" t="s">
        <v>1527</v>
      </c>
      <c r="E602" t="s">
        <v>1528</v>
      </c>
      <c r="F602">
        <v>12606426</v>
      </c>
      <c r="G602" s="111">
        <v>45090</v>
      </c>
      <c r="H602" t="s">
        <v>5532</v>
      </c>
      <c r="I602" t="s">
        <v>255</v>
      </c>
      <c r="J602" t="s">
        <v>249</v>
      </c>
      <c r="K602" t="s">
        <v>250</v>
      </c>
      <c r="L602" t="s">
        <v>251</v>
      </c>
      <c r="M602" t="s">
        <v>3154</v>
      </c>
      <c r="N602" t="s">
        <v>3154</v>
      </c>
      <c r="O602" s="111">
        <v>45091</v>
      </c>
      <c r="P602" t="s">
        <v>252</v>
      </c>
      <c r="Q602" t="s">
        <v>253</v>
      </c>
      <c r="R602" s="111">
        <v>45092</v>
      </c>
      <c r="W602">
        <v>0</v>
      </c>
      <c r="X602">
        <v>0</v>
      </c>
      <c r="Y602">
        <v>697</v>
      </c>
      <c r="Z602">
        <f t="shared" si="9"/>
        <v>697</v>
      </c>
    </row>
    <row r="603" spans="1:26">
      <c r="A603" t="s">
        <v>3155</v>
      </c>
      <c r="B603">
        <v>9479290456</v>
      </c>
      <c r="C603" t="s">
        <v>1616</v>
      </c>
      <c r="D603" t="s">
        <v>2380</v>
      </c>
      <c r="E603" t="s">
        <v>1528</v>
      </c>
      <c r="F603">
        <v>12383618</v>
      </c>
      <c r="G603" s="111">
        <v>45035</v>
      </c>
      <c r="H603" t="s">
        <v>4421</v>
      </c>
      <c r="I603" t="s">
        <v>255</v>
      </c>
      <c r="J603" t="s">
        <v>249</v>
      </c>
      <c r="K603" t="s">
        <v>250</v>
      </c>
      <c r="L603" t="s">
        <v>251</v>
      </c>
      <c r="M603" t="s">
        <v>3154</v>
      </c>
      <c r="N603" t="s">
        <v>3154</v>
      </c>
      <c r="O603" s="111">
        <v>45036</v>
      </c>
      <c r="P603" t="s">
        <v>252</v>
      </c>
      <c r="Q603" t="s">
        <v>253</v>
      </c>
      <c r="R603" s="111">
        <v>45041</v>
      </c>
      <c r="W603">
        <v>0</v>
      </c>
      <c r="X603">
        <v>17872.150000000001</v>
      </c>
      <c r="Y603">
        <v>11581.25</v>
      </c>
      <c r="Z603">
        <f t="shared" si="9"/>
        <v>29453.4</v>
      </c>
    </row>
    <row r="604" spans="1:26">
      <c r="A604" t="s">
        <v>3155</v>
      </c>
      <c r="B604">
        <v>9479290456</v>
      </c>
      <c r="C604" t="s">
        <v>1616</v>
      </c>
      <c r="D604" t="s">
        <v>4766</v>
      </c>
      <c r="E604" t="s">
        <v>1528</v>
      </c>
      <c r="F604">
        <v>12518525</v>
      </c>
      <c r="G604" s="111">
        <v>45069</v>
      </c>
      <c r="H604" t="s">
        <v>4887</v>
      </c>
      <c r="I604" t="s">
        <v>255</v>
      </c>
      <c r="J604" t="s">
        <v>249</v>
      </c>
      <c r="K604" t="s">
        <v>250</v>
      </c>
      <c r="L604" t="s">
        <v>251</v>
      </c>
      <c r="M604" t="s">
        <v>3154</v>
      </c>
      <c r="N604" t="s">
        <v>3154</v>
      </c>
      <c r="O604" s="111">
        <v>45069</v>
      </c>
      <c r="P604" t="s">
        <v>252</v>
      </c>
      <c r="Q604" t="s">
        <v>253</v>
      </c>
      <c r="R604" s="111">
        <v>45076</v>
      </c>
      <c r="W604">
        <v>0</v>
      </c>
      <c r="X604">
        <v>467</v>
      </c>
      <c r="Y604">
        <v>9053</v>
      </c>
      <c r="Z604">
        <f t="shared" si="9"/>
        <v>9520</v>
      </c>
    </row>
    <row r="605" spans="1:26">
      <c r="A605" t="s">
        <v>3155</v>
      </c>
      <c r="B605">
        <v>9755062696</v>
      </c>
      <c r="C605" t="s">
        <v>2002</v>
      </c>
      <c r="D605" t="s">
        <v>4423</v>
      </c>
      <c r="E605" t="s">
        <v>46</v>
      </c>
      <c r="F605">
        <v>12383794</v>
      </c>
      <c r="G605" s="111">
        <v>45035</v>
      </c>
      <c r="H605" t="s">
        <v>4424</v>
      </c>
      <c r="I605" t="s">
        <v>255</v>
      </c>
      <c r="J605" t="s">
        <v>249</v>
      </c>
      <c r="K605" t="s">
        <v>250</v>
      </c>
      <c r="L605" t="s">
        <v>251</v>
      </c>
      <c r="M605" t="s">
        <v>3154</v>
      </c>
      <c r="N605" t="s">
        <v>3154</v>
      </c>
      <c r="O605" s="111">
        <v>45035</v>
      </c>
      <c r="P605" t="s">
        <v>252</v>
      </c>
      <c r="Q605" t="s">
        <v>253</v>
      </c>
      <c r="R605" s="111">
        <v>45040</v>
      </c>
      <c r="W605">
        <v>229.5</v>
      </c>
      <c r="X605">
        <v>1468.7</v>
      </c>
      <c r="Y605">
        <v>1378.5</v>
      </c>
      <c r="Z605">
        <f t="shared" si="9"/>
        <v>3076.7</v>
      </c>
    </row>
    <row r="606" spans="1:26">
      <c r="A606" t="s">
        <v>3155</v>
      </c>
      <c r="B606">
        <v>9755062696</v>
      </c>
      <c r="C606" t="s">
        <v>2002</v>
      </c>
      <c r="D606" t="s">
        <v>4423</v>
      </c>
      <c r="E606" t="s">
        <v>46</v>
      </c>
      <c r="F606">
        <v>12384676</v>
      </c>
      <c r="G606" s="111">
        <v>45035</v>
      </c>
      <c r="H606" t="s">
        <v>4425</v>
      </c>
      <c r="I606" t="s">
        <v>255</v>
      </c>
      <c r="J606" t="s">
        <v>249</v>
      </c>
      <c r="K606" t="s">
        <v>250</v>
      </c>
      <c r="L606" t="s">
        <v>251</v>
      </c>
      <c r="M606" t="s">
        <v>3154</v>
      </c>
      <c r="N606" t="s">
        <v>3154</v>
      </c>
      <c r="O606" s="111">
        <v>45035</v>
      </c>
      <c r="P606" t="s">
        <v>252</v>
      </c>
      <c r="Q606" t="s">
        <v>253</v>
      </c>
      <c r="R606" s="111">
        <v>45040</v>
      </c>
      <c r="W606">
        <v>2550</v>
      </c>
      <c r="X606">
        <v>2085</v>
      </c>
      <c r="Y606">
        <v>1990</v>
      </c>
      <c r="Z606">
        <f t="shared" si="9"/>
        <v>6625</v>
      </c>
    </row>
    <row r="607" spans="1:26">
      <c r="A607" t="s">
        <v>3155</v>
      </c>
      <c r="B607">
        <v>9755062696</v>
      </c>
      <c r="C607" t="s">
        <v>2002</v>
      </c>
      <c r="D607" t="s">
        <v>45</v>
      </c>
      <c r="E607" t="s">
        <v>46</v>
      </c>
      <c r="F607">
        <v>12343930</v>
      </c>
      <c r="G607" s="111">
        <v>45022</v>
      </c>
      <c r="H607" t="s">
        <v>4428</v>
      </c>
      <c r="I607" t="s">
        <v>255</v>
      </c>
      <c r="J607" t="s">
        <v>249</v>
      </c>
      <c r="K607" t="s">
        <v>250</v>
      </c>
      <c r="L607" t="s">
        <v>251</v>
      </c>
      <c r="M607" t="s">
        <v>3154</v>
      </c>
      <c r="N607" t="s">
        <v>3154</v>
      </c>
      <c r="O607" s="111">
        <v>45026</v>
      </c>
      <c r="P607" t="s">
        <v>252</v>
      </c>
      <c r="Q607" t="s">
        <v>253</v>
      </c>
      <c r="R607" s="111">
        <v>45027</v>
      </c>
      <c r="W607">
        <v>4808</v>
      </c>
      <c r="X607">
        <v>7328.5</v>
      </c>
      <c r="Y607">
        <v>7509</v>
      </c>
      <c r="Z607">
        <f t="shared" si="9"/>
        <v>19645.5</v>
      </c>
    </row>
    <row r="608" spans="1:26">
      <c r="A608" t="s">
        <v>3155</v>
      </c>
      <c r="B608">
        <v>9755062696</v>
      </c>
      <c r="C608" t="s">
        <v>2002</v>
      </c>
      <c r="D608" t="s">
        <v>45</v>
      </c>
      <c r="E608" t="s">
        <v>46</v>
      </c>
      <c r="F608">
        <v>12518765</v>
      </c>
      <c r="G608" s="111">
        <v>45070</v>
      </c>
      <c r="H608" t="s">
        <v>4893</v>
      </c>
      <c r="I608" t="s">
        <v>255</v>
      </c>
      <c r="J608" t="s">
        <v>249</v>
      </c>
      <c r="K608" t="s">
        <v>250</v>
      </c>
      <c r="L608" t="s">
        <v>251</v>
      </c>
      <c r="M608" t="s">
        <v>3154</v>
      </c>
      <c r="N608" t="s">
        <v>3154</v>
      </c>
      <c r="O608" s="111">
        <v>45070</v>
      </c>
      <c r="P608" t="s">
        <v>252</v>
      </c>
      <c r="Q608" t="s">
        <v>253</v>
      </c>
      <c r="R608" s="111">
        <v>45072</v>
      </c>
      <c r="W608">
        <v>0</v>
      </c>
      <c r="X608">
        <v>454</v>
      </c>
      <c r="Y608">
        <v>867</v>
      </c>
      <c r="Z608">
        <f t="shared" si="9"/>
        <v>1321</v>
      </c>
    </row>
    <row r="609" spans="1:26">
      <c r="A609" t="s">
        <v>3155</v>
      </c>
      <c r="B609">
        <v>9755062696</v>
      </c>
      <c r="C609" t="s">
        <v>2002</v>
      </c>
      <c r="D609" t="s">
        <v>4460</v>
      </c>
      <c r="E609" t="s">
        <v>46</v>
      </c>
      <c r="F609">
        <v>12424517</v>
      </c>
      <c r="G609" s="111">
        <v>45044</v>
      </c>
      <c r="H609" t="s">
        <v>4896</v>
      </c>
      <c r="I609" t="s">
        <v>255</v>
      </c>
      <c r="J609" t="s">
        <v>249</v>
      </c>
      <c r="K609" t="s">
        <v>250</v>
      </c>
      <c r="L609" t="s">
        <v>251</v>
      </c>
      <c r="M609" t="s">
        <v>3154</v>
      </c>
      <c r="N609" t="s">
        <v>3154</v>
      </c>
      <c r="O609" s="111">
        <v>45049</v>
      </c>
      <c r="P609" t="s">
        <v>252</v>
      </c>
      <c r="Q609" t="s">
        <v>253</v>
      </c>
      <c r="R609" s="111">
        <v>45051</v>
      </c>
      <c r="W609">
        <v>0</v>
      </c>
      <c r="X609">
        <v>3910.6</v>
      </c>
      <c r="Y609">
        <v>687.4</v>
      </c>
      <c r="Z609">
        <f t="shared" si="9"/>
        <v>4598</v>
      </c>
    </row>
    <row r="610" spans="1:26">
      <c r="A610" t="s">
        <v>3155</v>
      </c>
      <c r="B610">
        <v>16794853779</v>
      </c>
      <c r="C610" t="s">
        <v>624</v>
      </c>
      <c r="D610" t="s">
        <v>45</v>
      </c>
      <c r="E610" t="s">
        <v>46</v>
      </c>
      <c r="F610">
        <v>12475188</v>
      </c>
      <c r="G610" s="111">
        <v>45057</v>
      </c>
      <c r="H610" t="s">
        <v>4913</v>
      </c>
      <c r="I610" t="s">
        <v>255</v>
      </c>
      <c r="J610" t="s">
        <v>249</v>
      </c>
      <c r="K610" t="s">
        <v>250</v>
      </c>
      <c r="L610" t="s">
        <v>251</v>
      </c>
      <c r="M610" t="s">
        <v>3154</v>
      </c>
      <c r="N610" t="s">
        <v>3154</v>
      </c>
      <c r="O610" s="111">
        <v>45057</v>
      </c>
      <c r="P610" t="s">
        <v>252</v>
      </c>
      <c r="Q610" t="s">
        <v>253</v>
      </c>
      <c r="R610" s="111">
        <v>45062</v>
      </c>
      <c r="W610">
        <v>0</v>
      </c>
      <c r="X610">
        <v>120</v>
      </c>
      <c r="Y610">
        <v>928.15</v>
      </c>
      <c r="Z610">
        <f t="shared" si="9"/>
        <v>1048.1500000000001</v>
      </c>
    </row>
    <row r="611" spans="1:26">
      <c r="A611" t="s">
        <v>3155</v>
      </c>
      <c r="B611">
        <v>16794853779</v>
      </c>
      <c r="C611" t="s">
        <v>624</v>
      </c>
      <c r="D611" t="s">
        <v>45</v>
      </c>
      <c r="E611" t="s">
        <v>46</v>
      </c>
      <c r="F611">
        <v>12491217</v>
      </c>
      <c r="G611" s="111">
        <v>45062</v>
      </c>
      <c r="H611" t="s">
        <v>4914</v>
      </c>
      <c r="I611" t="s">
        <v>255</v>
      </c>
      <c r="J611" t="s">
        <v>249</v>
      </c>
      <c r="K611" t="s">
        <v>250</v>
      </c>
      <c r="L611" t="s">
        <v>251</v>
      </c>
      <c r="M611" t="s">
        <v>3154</v>
      </c>
      <c r="N611" t="s">
        <v>3154</v>
      </c>
      <c r="O611" s="111">
        <v>45062</v>
      </c>
      <c r="P611" t="s">
        <v>252</v>
      </c>
      <c r="Q611" t="s">
        <v>253</v>
      </c>
      <c r="R611" s="111">
        <v>45068</v>
      </c>
      <c r="W611">
        <v>0</v>
      </c>
      <c r="X611">
        <v>8654.06</v>
      </c>
      <c r="Y611">
        <v>27812.45</v>
      </c>
      <c r="Z611">
        <f t="shared" si="9"/>
        <v>36466.51</v>
      </c>
    </row>
    <row r="612" spans="1:26">
      <c r="A612" t="s">
        <v>3155</v>
      </c>
      <c r="B612">
        <v>16794853779</v>
      </c>
      <c r="C612" t="s">
        <v>624</v>
      </c>
      <c r="D612" t="s">
        <v>45</v>
      </c>
      <c r="E612" t="s">
        <v>46</v>
      </c>
      <c r="F612">
        <v>12501815</v>
      </c>
      <c r="G612" s="111">
        <v>45064</v>
      </c>
      <c r="H612" t="s">
        <v>4915</v>
      </c>
      <c r="I612" t="s">
        <v>255</v>
      </c>
      <c r="J612" t="s">
        <v>249</v>
      </c>
      <c r="K612" t="s">
        <v>250</v>
      </c>
      <c r="L612" t="s">
        <v>251</v>
      </c>
      <c r="M612" t="s">
        <v>3154</v>
      </c>
      <c r="N612" t="s">
        <v>3154</v>
      </c>
      <c r="O612" s="111">
        <v>45064</v>
      </c>
      <c r="P612" t="s">
        <v>252</v>
      </c>
      <c r="Q612" t="s">
        <v>253</v>
      </c>
      <c r="R612" s="111">
        <v>45070</v>
      </c>
      <c r="W612">
        <v>0</v>
      </c>
      <c r="X612">
        <v>2257.5500000000002</v>
      </c>
      <c r="Y612">
        <v>7406.15</v>
      </c>
      <c r="Z612">
        <f t="shared" si="9"/>
        <v>9663.7000000000007</v>
      </c>
    </row>
    <row r="613" spans="1:26">
      <c r="A613" t="s">
        <v>3155</v>
      </c>
      <c r="B613">
        <v>16794853779</v>
      </c>
      <c r="C613" t="s">
        <v>624</v>
      </c>
      <c r="D613" t="s">
        <v>45</v>
      </c>
      <c r="E613" t="s">
        <v>46</v>
      </c>
      <c r="F613">
        <v>12325905</v>
      </c>
      <c r="G613" s="111">
        <v>45075</v>
      </c>
      <c r="H613" t="s">
        <v>4917</v>
      </c>
      <c r="I613" t="s">
        <v>255</v>
      </c>
      <c r="J613" t="s">
        <v>249</v>
      </c>
      <c r="K613" t="s">
        <v>250</v>
      </c>
      <c r="L613" t="s">
        <v>251</v>
      </c>
      <c r="M613" t="s">
        <v>3154</v>
      </c>
      <c r="N613" t="s">
        <v>3154</v>
      </c>
      <c r="O613" s="111">
        <v>45075</v>
      </c>
      <c r="P613" t="s">
        <v>252</v>
      </c>
      <c r="Q613" t="s">
        <v>253</v>
      </c>
      <c r="R613" s="111">
        <v>45076</v>
      </c>
      <c r="W613">
        <v>0</v>
      </c>
      <c r="X613">
        <v>1</v>
      </c>
      <c r="Y613">
        <v>11920</v>
      </c>
      <c r="Z613">
        <f t="shared" si="9"/>
        <v>11921</v>
      </c>
    </row>
    <row r="614" spans="1:26">
      <c r="A614" t="s">
        <v>3155</v>
      </c>
      <c r="B614">
        <v>16794853779</v>
      </c>
      <c r="C614" t="s">
        <v>624</v>
      </c>
      <c r="D614" t="s">
        <v>45</v>
      </c>
      <c r="E614" t="s">
        <v>46</v>
      </c>
      <c r="F614">
        <v>12557807</v>
      </c>
      <c r="G614" s="111">
        <v>45077</v>
      </c>
      <c r="H614" t="s">
        <v>4918</v>
      </c>
      <c r="I614" t="s">
        <v>255</v>
      </c>
      <c r="J614" t="s">
        <v>249</v>
      </c>
      <c r="K614" t="s">
        <v>250</v>
      </c>
      <c r="L614" t="s">
        <v>251</v>
      </c>
      <c r="M614" t="s">
        <v>3154</v>
      </c>
      <c r="N614" t="s">
        <v>3154</v>
      </c>
      <c r="O614" s="111">
        <v>45077</v>
      </c>
      <c r="P614" t="s">
        <v>252</v>
      </c>
      <c r="Q614" t="s">
        <v>253</v>
      </c>
      <c r="R614" s="111">
        <v>45079</v>
      </c>
      <c r="W614">
        <v>0</v>
      </c>
      <c r="X614">
        <v>0</v>
      </c>
      <c r="Y614">
        <v>229</v>
      </c>
      <c r="Z614">
        <f t="shared" si="9"/>
        <v>229</v>
      </c>
    </row>
    <row r="615" spans="1:26">
      <c r="A615" t="s">
        <v>3155</v>
      </c>
      <c r="B615">
        <v>16794853779</v>
      </c>
      <c r="C615" t="s">
        <v>624</v>
      </c>
      <c r="D615" t="s">
        <v>360</v>
      </c>
      <c r="E615" t="s">
        <v>46</v>
      </c>
      <c r="F615">
        <v>12078985</v>
      </c>
      <c r="G615" s="111">
        <v>45078</v>
      </c>
      <c r="H615" t="s">
        <v>5533</v>
      </c>
      <c r="I615" t="s">
        <v>255</v>
      </c>
      <c r="J615" t="s">
        <v>249</v>
      </c>
      <c r="K615" t="s">
        <v>250</v>
      </c>
      <c r="L615" t="s">
        <v>251</v>
      </c>
      <c r="M615" t="s">
        <v>3154</v>
      </c>
      <c r="N615" t="s">
        <v>3154</v>
      </c>
      <c r="O615" s="111">
        <v>45078</v>
      </c>
      <c r="P615" t="s">
        <v>252</v>
      </c>
      <c r="Q615" t="s">
        <v>253</v>
      </c>
      <c r="R615" s="111">
        <v>45082</v>
      </c>
      <c r="W615">
        <v>0</v>
      </c>
      <c r="X615">
        <v>0</v>
      </c>
      <c r="Y615">
        <v>3668.87</v>
      </c>
      <c r="Z615">
        <f t="shared" si="9"/>
        <v>3668.87</v>
      </c>
    </row>
    <row r="616" spans="1:26">
      <c r="A616" t="s">
        <v>3155</v>
      </c>
      <c r="B616">
        <v>16794853779</v>
      </c>
      <c r="C616" t="s">
        <v>624</v>
      </c>
      <c r="D616" t="s">
        <v>360</v>
      </c>
      <c r="E616" t="s">
        <v>46</v>
      </c>
      <c r="F616">
        <v>12569613</v>
      </c>
      <c r="G616" s="111">
        <v>45078</v>
      </c>
      <c r="H616" t="s">
        <v>5534</v>
      </c>
      <c r="I616" t="s">
        <v>255</v>
      </c>
      <c r="J616" t="s">
        <v>249</v>
      </c>
      <c r="K616" t="s">
        <v>250</v>
      </c>
      <c r="L616" t="s">
        <v>251</v>
      </c>
      <c r="M616" t="s">
        <v>3154</v>
      </c>
      <c r="N616" t="s">
        <v>3154</v>
      </c>
      <c r="O616" s="111">
        <v>45078</v>
      </c>
      <c r="P616" t="s">
        <v>252</v>
      </c>
      <c r="Q616" t="s">
        <v>253</v>
      </c>
      <c r="R616" s="111">
        <v>45082</v>
      </c>
      <c r="W616">
        <v>0</v>
      </c>
      <c r="X616">
        <v>0</v>
      </c>
      <c r="Y616">
        <v>742.75</v>
      </c>
      <c r="Z616">
        <f t="shared" si="9"/>
        <v>742.75</v>
      </c>
    </row>
    <row r="617" spans="1:26">
      <c r="A617" t="s">
        <v>3155</v>
      </c>
      <c r="B617">
        <v>16794853779</v>
      </c>
      <c r="C617" t="s">
        <v>624</v>
      </c>
      <c r="D617" t="s">
        <v>360</v>
      </c>
      <c r="E617" t="s">
        <v>46</v>
      </c>
      <c r="F617">
        <v>12588176</v>
      </c>
      <c r="G617" s="111">
        <v>45083</v>
      </c>
      <c r="H617" t="s">
        <v>5535</v>
      </c>
      <c r="I617" t="s">
        <v>255</v>
      </c>
      <c r="J617" t="s">
        <v>249</v>
      </c>
      <c r="K617" t="s">
        <v>250</v>
      </c>
      <c r="L617" t="s">
        <v>251</v>
      </c>
      <c r="M617" t="s">
        <v>3154</v>
      </c>
      <c r="N617" t="s">
        <v>3154</v>
      </c>
      <c r="O617" s="111">
        <v>45083</v>
      </c>
      <c r="P617" t="s">
        <v>252</v>
      </c>
      <c r="Q617" t="s">
        <v>253</v>
      </c>
      <c r="R617" s="111">
        <v>45092</v>
      </c>
      <c r="W617">
        <v>0</v>
      </c>
      <c r="X617">
        <v>0</v>
      </c>
      <c r="Y617">
        <v>61.7</v>
      </c>
      <c r="Z617">
        <f t="shared" si="9"/>
        <v>61.7</v>
      </c>
    </row>
    <row r="618" spans="1:26">
      <c r="A618" t="s">
        <v>3155</v>
      </c>
      <c r="B618">
        <v>16794853779</v>
      </c>
      <c r="C618" t="s">
        <v>624</v>
      </c>
      <c r="D618" t="s">
        <v>4460</v>
      </c>
      <c r="E618" t="s">
        <v>46</v>
      </c>
      <c r="F618">
        <v>12423941</v>
      </c>
      <c r="G618" s="111">
        <v>45044</v>
      </c>
      <c r="H618" t="s">
        <v>4461</v>
      </c>
      <c r="I618" t="s">
        <v>255</v>
      </c>
      <c r="J618" t="s">
        <v>249</v>
      </c>
      <c r="K618" t="s">
        <v>250</v>
      </c>
      <c r="L618" t="s">
        <v>251</v>
      </c>
      <c r="M618" t="s">
        <v>3154</v>
      </c>
      <c r="N618" t="s">
        <v>3154</v>
      </c>
      <c r="O618" s="111">
        <v>45044</v>
      </c>
      <c r="P618" t="s">
        <v>252</v>
      </c>
      <c r="Q618" t="s">
        <v>253</v>
      </c>
      <c r="R618" s="111">
        <v>45048</v>
      </c>
      <c r="W618">
        <v>0</v>
      </c>
      <c r="X618">
        <v>3739.45</v>
      </c>
      <c r="Y618">
        <v>1817.55</v>
      </c>
      <c r="Z618">
        <f t="shared" si="9"/>
        <v>5557</v>
      </c>
    </row>
    <row r="619" spans="1:26">
      <c r="A619" t="s">
        <v>3155</v>
      </c>
      <c r="B619">
        <v>16794853779</v>
      </c>
      <c r="C619" t="s">
        <v>624</v>
      </c>
      <c r="D619" t="s">
        <v>4460</v>
      </c>
      <c r="E619" t="s">
        <v>46</v>
      </c>
      <c r="F619">
        <v>12424324</v>
      </c>
      <c r="G619" s="111">
        <v>45044</v>
      </c>
      <c r="H619" t="s">
        <v>4462</v>
      </c>
      <c r="I619" t="s">
        <v>255</v>
      </c>
      <c r="J619" t="s">
        <v>249</v>
      </c>
      <c r="K619" t="s">
        <v>250</v>
      </c>
      <c r="L619" t="s">
        <v>251</v>
      </c>
      <c r="M619" t="s">
        <v>3154</v>
      </c>
      <c r="N619" t="s">
        <v>3154</v>
      </c>
      <c r="O619" s="111">
        <v>45044</v>
      </c>
      <c r="P619" t="s">
        <v>252</v>
      </c>
      <c r="Q619" t="s">
        <v>253</v>
      </c>
      <c r="R619" s="111">
        <v>45048</v>
      </c>
      <c r="W619">
        <v>0</v>
      </c>
      <c r="X619">
        <v>1229.75</v>
      </c>
      <c r="Y619">
        <v>5914.01</v>
      </c>
      <c r="Z619">
        <f t="shared" si="9"/>
        <v>7143.76</v>
      </c>
    </row>
    <row r="620" spans="1:26">
      <c r="A620" t="s">
        <v>3155</v>
      </c>
      <c r="B620">
        <v>16794853779</v>
      </c>
      <c r="C620" t="s">
        <v>624</v>
      </c>
      <c r="D620" t="s">
        <v>4460</v>
      </c>
      <c r="E620" t="s">
        <v>46</v>
      </c>
      <c r="F620">
        <v>12432902</v>
      </c>
      <c r="G620" s="111">
        <v>45045</v>
      </c>
      <c r="H620" t="s">
        <v>4463</v>
      </c>
      <c r="I620" t="s">
        <v>255</v>
      </c>
      <c r="J620" t="s">
        <v>249</v>
      </c>
      <c r="K620" t="s">
        <v>250</v>
      </c>
      <c r="L620" t="s">
        <v>251</v>
      </c>
      <c r="M620" t="s">
        <v>3154</v>
      </c>
      <c r="N620" t="s">
        <v>3154</v>
      </c>
      <c r="O620" s="111">
        <v>45045</v>
      </c>
      <c r="P620" t="s">
        <v>252</v>
      </c>
      <c r="Q620" t="s">
        <v>253</v>
      </c>
      <c r="R620" s="111">
        <v>45048</v>
      </c>
      <c r="W620">
        <v>0</v>
      </c>
      <c r="X620">
        <v>1427.6</v>
      </c>
      <c r="Y620">
        <v>3791</v>
      </c>
      <c r="Z620">
        <f t="shared" si="9"/>
        <v>5218.6000000000004</v>
      </c>
    </row>
    <row r="621" spans="1:26">
      <c r="A621" t="s">
        <v>3155</v>
      </c>
      <c r="B621">
        <v>16794853779</v>
      </c>
      <c r="C621" t="s">
        <v>624</v>
      </c>
      <c r="D621" t="s">
        <v>5202</v>
      </c>
      <c r="E621" t="s">
        <v>46</v>
      </c>
      <c r="F621">
        <v>1585931</v>
      </c>
      <c r="G621" s="111">
        <v>45093</v>
      </c>
      <c r="H621" t="s">
        <v>5536</v>
      </c>
      <c r="I621" t="s">
        <v>255</v>
      </c>
      <c r="J621" t="s">
        <v>249</v>
      </c>
      <c r="K621" t="s">
        <v>250</v>
      </c>
      <c r="L621" t="s">
        <v>251</v>
      </c>
      <c r="M621" t="s">
        <v>3154</v>
      </c>
      <c r="N621" t="s">
        <v>3154</v>
      </c>
      <c r="O621" s="111">
        <v>45093</v>
      </c>
      <c r="P621" t="s">
        <v>252</v>
      </c>
      <c r="Q621" t="s">
        <v>253</v>
      </c>
      <c r="R621" s="111">
        <v>45096</v>
      </c>
      <c r="W621">
        <v>0</v>
      </c>
      <c r="X621">
        <v>0</v>
      </c>
      <c r="Y621">
        <v>11918.37</v>
      </c>
      <c r="Z621">
        <f t="shared" si="9"/>
        <v>11918.37</v>
      </c>
    </row>
    <row r="622" spans="1:26">
      <c r="A622" t="s">
        <v>3155</v>
      </c>
      <c r="B622">
        <v>2433224101</v>
      </c>
      <c r="C622" t="s">
        <v>945</v>
      </c>
      <c r="D622" t="s">
        <v>57</v>
      </c>
      <c r="E622" t="s">
        <v>58</v>
      </c>
      <c r="F622">
        <v>12326746</v>
      </c>
      <c r="G622" s="111">
        <v>45019</v>
      </c>
      <c r="H622" t="s">
        <v>4315</v>
      </c>
      <c r="I622" t="s">
        <v>255</v>
      </c>
      <c r="J622" t="s">
        <v>249</v>
      </c>
      <c r="K622" t="s">
        <v>250</v>
      </c>
      <c r="L622" t="s">
        <v>251</v>
      </c>
      <c r="M622" t="s">
        <v>3154</v>
      </c>
      <c r="N622" t="s">
        <v>3154</v>
      </c>
      <c r="O622" s="111">
        <v>45019</v>
      </c>
      <c r="P622" t="s">
        <v>252</v>
      </c>
      <c r="Q622" t="s">
        <v>253</v>
      </c>
      <c r="R622" s="111">
        <v>45020</v>
      </c>
      <c r="W622">
        <v>570.89</v>
      </c>
      <c r="X622">
        <v>3168.89</v>
      </c>
      <c r="Y622">
        <v>4541.38</v>
      </c>
      <c r="Z622">
        <f t="shared" si="9"/>
        <v>8281.16</v>
      </c>
    </row>
    <row r="623" spans="1:26">
      <c r="A623" t="s">
        <v>3155</v>
      </c>
      <c r="B623">
        <v>2433224101</v>
      </c>
      <c r="C623" t="s">
        <v>945</v>
      </c>
      <c r="D623" t="s">
        <v>57</v>
      </c>
      <c r="E623" t="s">
        <v>58</v>
      </c>
      <c r="F623">
        <v>12374349</v>
      </c>
      <c r="G623" s="111">
        <v>45033</v>
      </c>
      <c r="H623" t="s">
        <v>4321</v>
      </c>
      <c r="I623" t="s">
        <v>255</v>
      </c>
      <c r="J623" t="s">
        <v>249</v>
      </c>
      <c r="K623" t="s">
        <v>250</v>
      </c>
      <c r="L623" t="s">
        <v>251</v>
      </c>
      <c r="M623" t="s">
        <v>3154</v>
      </c>
      <c r="N623" t="s">
        <v>3154</v>
      </c>
      <c r="O623" s="111">
        <v>45033</v>
      </c>
      <c r="P623" t="s">
        <v>252</v>
      </c>
      <c r="Q623" t="s">
        <v>253</v>
      </c>
      <c r="R623" s="111">
        <v>45034</v>
      </c>
      <c r="W623">
        <v>1907.5</v>
      </c>
      <c r="X623">
        <v>5643.3</v>
      </c>
      <c r="Y623">
        <v>2792.5</v>
      </c>
      <c r="Z623">
        <f t="shared" si="9"/>
        <v>10343.299999999999</v>
      </c>
    </row>
    <row r="624" spans="1:26">
      <c r="A624" t="s">
        <v>3155</v>
      </c>
      <c r="B624">
        <v>2433224101</v>
      </c>
      <c r="C624" t="s">
        <v>945</v>
      </c>
      <c r="D624" t="s">
        <v>57</v>
      </c>
      <c r="E624" t="s">
        <v>58</v>
      </c>
      <c r="F624">
        <v>12500915</v>
      </c>
      <c r="G624" s="111">
        <v>45064</v>
      </c>
      <c r="H624" t="s">
        <v>4792</v>
      </c>
      <c r="I624" t="s">
        <v>255</v>
      </c>
      <c r="J624" t="s">
        <v>249</v>
      </c>
      <c r="K624" t="s">
        <v>250</v>
      </c>
      <c r="L624" t="s">
        <v>251</v>
      </c>
      <c r="M624" t="s">
        <v>3154</v>
      </c>
      <c r="N624" t="s">
        <v>3154</v>
      </c>
      <c r="O624" s="111">
        <v>45064</v>
      </c>
      <c r="P624" t="s">
        <v>252</v>
      </c>
      <c r="Q624" t="s">
        <v>253</v>
      </c>
      <c r="R624" s="111">
        <v>45065</v>
      </c>
      <c r="W624">
        <v>0</v>
      </c>
      <c r="X624">
        <v>2562</v>
      </c>
      <c r="Y624">
        <v>4404</v>
      </c>
      <c r="Z624">
        <f t="shared" si="9"/>
        <v>6966</v>
      </c>
    </row>
    <row r="625" spans="1:26">
      <c r="A625" t="s">
        <v>3155</v>
      </c>
      <c r="B625">
        <v>2716718156</v>
      </c>
      <c r="C625" t="s">
        <v>948</v>
      </c>
      <c r="D625" t="s">
        <v>57</v>
      </c>
      <c r="E625" t="s">
        <v>58</v>
      </c>
      <c r="F625">
        <v>12400855</v>
      </c>
      <c r="G625" s="111">
        <v>45041</v>
      </c>
      <c r="H625" t="s">
        <v>4796</v>
      </c>
      <c r="I625" t="s">
        <v>255</v>
      </c>
      <c r="J625" t="s">
        <v>249</v>
      </c>
      <c r="K625" t="s">
        <v>250</v>
      </c>
      <c r="L625" t="s">
        <v>251</v>
      </c>
      <c r="M625" t="s">
        <v>3154</v>
      </c>
      <c r="N625" t="s">
        <v>3154</v>
      </c>
      <c r="O625" s="111">
        <v>45049</v>
      </c>
      <c r="P625" t="s">
        <v>252</v>
      </c>
      <c r="Q625" t="s">
        <v>253</v>
      </c>
      <c r="R625" s="111">
        <v>45050</v>
      </c>
      <c r="W625">
        <v>0</v>
      </c>
      <c r="X625">
        <v>2212.5</v>
      </c>
      <c r="Y625">
        <v>4053.95</v>
      </c>
      <c r="Z625">
        <f t="shared" si="9"/>
        <v>6266.45</v>
      </c>
    </row>
    <row r="626" spans="1:26">
      <c r="A626" t="s">
        <v>3155</v>
      </c>
      <c r="B626">
        <v>2946919102</v>
      </c>
      <c r="C626" t="s">
        <v>1658</v>
      </c>
      <c r="D626" t="s">
        <v>57</v>
      </c>
      <c r="E626" t="s">
        <v>58</v>
      </c>
      <c r="F626">
        <v>12304201</v>
      </c>
      <c r="G626" s="111">
        <v>45017</v>
      </c>
      <c r="H626" t="s">
        <v>4329</v>
      </c>
      <c r="I626" t="s">
        <v>255</v>
      </c>
      <c r="J626" t="s">
        <v>249</v>
      </c>
      <c r="K626" t="s">
        <v>250</v>
      </c>
      <c r="L626" t="s">
        <v>251</v>
      </c>
      <c r="M626" t="s">
        <v>3154</v>
      </c>
      <c r="N626" t="s">
        <v>3154</v>
      </c>
      <c r="O626" s="111">
        <v>45019</v>
      </c>
      <c r="P626" t="s">
        <v>252</v>
      </c>
      <c r="Q626" t="s">
        <v>253</v>
      </c>
      <c r="R626" s="111">
        <v>45020</v>
      </c>
      <c r="W626">
        <v>520.5</v>
      </c>
      <c r="X626">
        <v>904.3</v>
      </c>
      <c r="Y626">
        <v>74.900000000000006</v>
      </c>
      <c r="Z626">
        <f t="shared" si="9"/>
        <v>1499.7</v>
      </c>
    </row>
    <row r="627" spans="1:26">
      <c r="A627" t="s">
        <v>3155</v>
      </c>
      <c r="B627">
        <v>2946919102</v>
      </c>
      <c r="C627" t="s">
        <v>1658</v>
      </c>
      <c r="D627" t="s">
        <v>57</v>
      </c>
      <c r="E627" t="s">
        <v>58</v>
      </c>
      <c r="F627">
        <v>12379026</v>
      </c>
      <c r="G627" s="111">
        <v>45034</v>
      </c>
      <c r="H627" t="s">
        <v>4338</v>
      </c>
      <c r="I627" t="s">
        <v>255</v>
      </c>
      <c r="J627" t="s">
        <v>249</v>
      </c>
      <c r="K627" t="s">
        <v>250</v>
      </c>
      <c r="L627" t="s">
        <v>251</v>
      </c>
      <c r="M627" t="s">
        <v>3154</v>
      </c>
      <c r="N627" t="s">
        <v>3154</v>
      </c>
      <c r="O627" s="111">
        <v>45034</v>
      </c>
      <c r="P627" t="s">
        <v>252</v>
      </c>
      <c r="Q627" t="s">
        <v>253</v>
      </c>
      <c r="R627" s="111">
        <v>45036</v>
      </c>
      <c r="W627">
        <v>0</v>
      </c>
      <c r="X627">
        <v>6992.05</v>
      </c>
      <c r="Y627">
        <v>660</v>
      </c>
      <c r="Z627">
        <f t="shared" si="9"/>
        <v>7652.05</v>
      </c>
    </row>
    <row r="628" spans="1:26">
      <c r="A628" t="s">
        <v>3155</v>
      </c>
      <c r="B628">
        <v>2946919102</v>
      </c>
      <c r="C628" t="s">
        <v>1658</v>
      </c>
      <c r="D628" t="s">
        <v>57</v>
      </c>
      <c r="E628" t="s">
        <v>58</v>
      </c>
      <c r="F628">
        <v>12478584</v>
      </c>
      <c r="G628" s="111">
        <v>45058</v>
      </c>
      <c r="H628" t="s">
        <v>4803</v>
      </c>
      <c r="I628" t="s">
        <v>255</v>
      </c>
      <c r="J628" t="s">
        <v>249</v>
      </c>
      <c r="K628" t="s">
        <v>250</v>
      </c>
      <c r="L628" t="s">
        <v>251</v>
      </c>
      <c r="M628" t="s">
        <v>3154</v>
      </c>
      <c r="N628" t="s">
        <v>3154</v>
      </c>
      <c r="O628" s="111">
        <v>45058</v>
      </c>
      <c r="P628" t="s">
        <v>252</v>
      </c>
      <c r="Q628" t="s">
        <v>253</v>
      </c>
      <c r="R628" s="111">
        <v>45061</v>
      </c>
      <c r="W628">
        <v>0</v>
      </c>
      <c r="X628">
        <v>2343.65</v>
      </c>
      <c r="Y628">
        <v>3315.25</v>
      </c>
      <c r="Z628">
        <f t="shared" si="9"/>
        <v>5658.9</v>
      </c>
    </row>
    <row r="629" spans="1:26">
      <c r="A629" t="s">
        <v>3155</v>
      </c>
      <c r="B629">
        <v>2946919102</v>
      </c>
      <c r="C629" t="s">
        <v>1658</v>
      </c>
      <c r="D629" t="s">
        <v>57</v>
      </c>
      <c r="E629" t="s">
        <v>58</v>
      </c>
      <c r="F629">
        <v>12485713</v>
      </c>
      <c r="G629" s="111">
        <v>45061</v>
      </c>
      <c r="H629" t="s">
        <v>4806</v>
      </c>
      <c r="I629" t="s">
        <v>255</v>
      </c>
      <c r="J629" t="s">
        <v>249</v>
      </c>
      <c r="K629" t="s">
        <v>250</v>
      </c>
      <c r="L629" t="s">
        <v>251</v>
      </c>
      <c r="M629" t="s">
        <v>3154</v>
      </c>
      <c r="N629" t="s">
        <v>3154</v>
      </c>
      <c r="O629" s="111">
        <v>45061</v>
      </c>
      <c r="P629" t="s">
        <v>252</v>
      </c>
      <c r="Q629" t="s">
        <v>253</v>
      </c>
      <c r="R629" s="111">
        <v>45062</v>
      </c>
      <c r="W629">
        <v>0</v>
      </c>
      <c r="X629">
        <v>777.65</v>
      </c>
      <c r="Y629">
        <v>2247.9</v>
      </c>
      <c r="Z629">
        <f t="shared" si="9"/>
        <v>3025.55</v>
      </c>
    </row>
    <row r="630" spans="1:26">
      <c r="A630" t="s">
        <v>3155</v>
      </c>
      <c r="B630">
        <v>2946919102</v>
      </c>
      <c r="C630" t="s">
        <v>1658</v>
      </c>
      <c r="D630" t="s">
        <v>57</v>
      </c>
      <c r="E630" t="s">
        <v>58</v>
      </c>
      <c r="F630">
        <v>12597740</v>
      </c>
      <c r="G630" s="111">
        <v>45089</v>
      </c>
      <c r="H630" t="s">
        <v>5537</v>
      </c>
      <c r="I630" t="s">
        <v>255</v>
      </c>
      <c r="J630" t="s">
        <v>249</v>
      </c>
      <c r="K630" t="s">
        <v>250</v>
      </c>
      <c r="L630" t="s">
        <v>251</v>
      </c>
      <c r="M630" t="s">
        <v>3154</v>
      </c>
      <c r="N630" t="s">
        <v>3154</v>
      </c>
      <c r="O630" s="111">
        <v>45089</v>
      </c>
      <c r="P630" t="s">
        <v>252</v>
      </c>
      <c r="Q630" t="s">
        <v>253</v>
      </c>
      <c r="R630" s="111">
        <v>45090</v>
      </c>
      <c r="W630">
        <v>0</v>
      </c>
      <c r="X630">
        <v>0</v>
      </c>
      <c r="Y630">
        <v>4656.17</v>
      </c>
      <c r="Z630">
        <f t="shared" si="9"/>
        <v>4656.17</v>
      </c>
    </row>
    <row r="631" spans="1:26">
      <c r="A631" t="s">
        <v>3155</v>
      </c>
      <c r="B631">
        <v>3491168147</v>
      </c>
      <c r="C631" t="s">
        <v>306</v>
      </c>
      <c r="D631" t="s">
        <v>57</v>
      </c>
      <c r="E631" t="s">
        <v>58</v>
      </c>
      <c r="F631">
        <v>12458015</v>
      </c>
      <c r="G631" s="111">
        <v>45054</v>
      </c>
      <c r="H631" t="s">
        <v>4809</v>
      </c>
      <c r="I631" t="s">
        <v>255</v>
      </c>
      <c r="J631" t="s">
        <v>249</v>
      </c>
      <c r="K631" t="s">
        <v>250</v>
      </c>
      <c r="L631" t="s">
        <v>251</v>
      </c>
      <c r="M631" t="s">
        <v>3154</v>
      </c>
      <c r="N631" t="s">
        <v>3154</v>
      </c>
      <c r="O631" s="111">
        <v>45054</v>
      </c>
      <c r="P631" t="s">
        <v>252</v>
      </c>
      <c r="Q631" t="s">
        <v>253</v>
      </c>
      <c r="R631" s="111">
        <v>45056</v>
      </c>
      <c r="W631">
        <v>0</v>
      </c>
      <c r="X631">
        <v>156.5</v>
      </c>
      <c r="Y631">
        <v>173.5</v>
      </c>
      <c r="Z631">
        <f t="shared" si="9"/>
        <v>330</v>
      </c>
    </row>
    <row r="632" spans="1:26">
      <c r="A632" t="s">
        <v>3155</v>
      </c>
      <c r="B632">
        <v>3804044190</v>
      </c>
      <c r="C632" t="s">
        <v>629</v>
      </c>
      <c r="D632" t="s">
        <v>57</v>
      </c>
      <c r="E632" t="s">
        <v>58</v>
      </c>
      <c r="F632">
        <v>12407732</v>
      </c>
      <c r="G632" s="111">
        <v>45042</v>
      </c>
      <c r="H632" t="s">
        <v>4349</v>
      </c>
      <c r="I632" t="s">
        <v>255</v>
      </c>
      <c r="J632" t="s">
        <v>249</v>
      </c>
      <c r="K632" t="s">
        <v>250</v>
      </c>
      <c r="L632" t="s">
        <v>251</v>
      </c>
      <c r="M632" t="s">
        <v>3154</v>
      </c>
      <c r="N632" t="s">
        <v>3154</v>
      </c>
      <c r="O632" s="111">
        <v>45042</v>
      </c>
      <c r="P632" t="s">
        <v>252</v>
      </c>
      <c r="Q632" t="s">
        <v>253</v>
      </c>
      <c r="R632" s="111">
        <v>45043</v>
      </c>
      <c r="W632">
        <v>961</v>
      </c>
      <c r="X632">
        <v>3824.1</v>
      </c>
      <c r="Y632">
        <v>8085</v>
      </c>
      <c r="Z632">
        <f t="shared" si="9"/>
        <v>12870.1</v>
      </c>
    </row>
    <row r="633" spans="1:26">
      <c r="A633" t="s">
        <v>3155</v>
      </c>
      <c r="B633">
        <v>3804044190</v>
      </c>
      <c r="C633" t="s">
        <v>629</v>
      </c>
      <c r="D633" t="s">
        <v>57</v>
      </c>
      <c r="E633" t="s">
        <v>58</v>
      </c>
      <c r="F633">
        <v>12128695</v>
      </c>
      <c r="G633" s="111">
        <v>45056</v>
      </c>
      <c r="H633" t="s">
        <v>4820</v>
      </c>
      <c r="I633" t="s">
        <v>255</v>
      </c>
      <c r="J633" t="s">
        <v>249</v>
      </c>
      <c r="K633" t="s">
        <v>250</v>
      </c>
      <c r="L633" t="s">
        <v>251</v>
      </c>
      <c r="M633" t="s">
        <v>3154</v>
      </c>
      <c r="N633" t="s">
        <v>3154</v>
      </c>
      <c r="O633" s="111">
        <v>45056</v>
      </c>
      <c r="P633" t="s">
        <v>252</v>
      </c>
      <c r="Q633" t="s">
        <v>253</v>
      </c>
      <c r="R633" s="111">
        <v>45057</v>
      </c>
      <c r="W633">
        <v>0</v>
      </c>
      <c r="X633">
        <v>1600</v>
      </c>
      <c r="Y633">
        <v>3685</v>
      </c>
      <c r="Z633">
        <f t="shared" si="9"/>
        <v>5285</v>
      </c>
    </row>
    <row r="634" spans="1:26">
      <c r="A634" t="s">
        <v>3155</v>
      </c>
      <c r="B634">
        <v>3804044190</v>
      </c>
      <c r="C634" t="s">
        <v>629</v>
      </c>
      <c r="D634" t="s">
        <v>57</v>
      </c>
      <c r="E634" t="s">
        <v>58</v>
      </c>
      <c r="F634">
        <v>12631332</v>
      </c>
      <c r="G634" s="111">
        <v>45097</v>
      </c>
      <c r="H634" t="s">
        <v>5538</v>
      </c>
      <c r="I634" t="s">
        <v>255</v>
      </c>
      <c r="J634" t="s">
        <v>249</v>
      </c>
      <c r="K634" t="s">
        <v>250</v>
      </c>
      <c r="L634" t="s">
        <v>251</v>
      </c>
      <c r="M634" t="s">
        <v>3154</v>
      </c>
      <c r="N634" t="s">
        <v>3154</v>
      </c>
      <c r="O634" s="111">
        <v>45097</v>
      </c>
      <c r="P634" t="s">
        <v>252</v>
      </c>
      <c r="Q634" t="s">
        <v>253</v>
      </c>
      <c r="R634" s="111">
        <v>45097</v>
      </c>
      <c r="W634">
        <v>0</v>
      </c>
      <c r="X634">
        <v>0</v>
      </c>
      <c r="Y634">
        <v>898.5</v>
      </c>
      <c r="Z634">
        <f t="shared" si="9"/>
        <v>898.5</v>
      </c>
    </row>
    <row r="635" spans="1:26">
      <c r="A635" t="s">
        <v>3155</v>
      </c>
      <c r="B635">
        <v>5942056110</v>
      </c>
      <c r="C635" t="s">
        <v>1742</v>
      </c>
      <c r="D635" t="s">
        <v>57</v>
      </c>
      <c r="E635" t="s">
        <v>58</v>
      </c>
      <c r="F635">
        <v>12394640</v>
      </c>
      <c r="G635" s="111">
        <v>45040</v>
      </c>
      <c r="H635" t="s">
        <v>4363</v>
      </c>
      <c r="I635" t="s">
        <v>255</v>
      </c>
      <c r="J635" t="s">
        <v>249</v>
      </c>
      <c r="K635" t="s">
        <v>250</v>
      </c>
      <c r="L635" t="s">
        <v>251</v>
      </c>
      <c r="M635" t="s">
        <v>3154</v>
      </c>
      <c r="N635" t="s">
        <v>3154</v>
      </c>
      <c r="O635" s="111">
        <v>45040</v>
      </c>
      <c r="P635" t="s">
        <v>252</v>
      </c>
      <c r="Q635" t="s">
        <v>253</v>
      </c>
      <c r="R635" s="111">
        <v>45041</v>
      </c>
      <c r="W635">
        <v>206</v>
      </c>
      <c r="X635">
        <v>4985</v>
      </c>
      <c r="Y635">
        <v>4563</v>
      </c>
      <c r="Z635">
        <f t="shared" si="9"/>
        <v>9754</v>
      </c>
    </row>
    <row r="636" spans="1:26">
      <c r="A636" t="s">
        <v>3155</v>
      </c>
      <c r="B636">
        <v>7063218123</v>
      </c>
      <c r="C636" t="s">
        <v>922</v>
      </c>
      <c r="D636" t="s">
        <v>57</v>
      </c>
      <c r="E636" t="s">
        <v>58</v>
      </c>
      <c r="F636">
        <v>12396777</v>
      </c>
      <c r="G636" s="111">
        <v>45040</v>
      </c>
      <c r="H636" t="s">
        <v>4389</v>
      </c>
      <c r="I636" t="s">
        <v>255</v>
      </c>
      <c r="J636" t="s">
        <v>249</v>
      </c>
      <c r="K636" t="s">
        <v>250</v>
      </c>
      <c r="L636" t="s">
        <v>251</v>
      </c>
      <c r="M636" t="s">
        <v>3154</v>
      </c>
      <c r="N636" t="s">
        <v>3154</v>
      </c>
      <c r="O636" s="111">
        <v>45041</v>
      </c>
      <c r="P636" t="s">
        <v>252</v>
      </c>
      <c r="Q636" t="s">
        <v>253</v>
      </c>
      <c r="R636" s="111">
        <v>45042</v>
      </c>
      <c r="W636">
        <v>46</v>
      </c>
      <c r="X636">
        <v>1984.99</v>
      </c>
      <c r="Y636">
        <v>3986.5</v>
      </c>
      <c r="Z636">
        <f t="shared" si="9"/>
        <v>6017.49</v>
      </c>
    </row>
    <row r="637" spans="1:26">
      <c r="A637" t="s">
        <v>3155</v>
      </c>
      <c r="B637">
        <v>7063218123</v>
      </c>
      <c r="C637" t="s">
        <v>922</v>
      </c>
      <c r="D637" t="s">
        <v>57</v>
      </c>
      <c r="E637" t="s">
        <v>58</v>
      </c>
      <c r="F637">
        <v>12425123</v>
      </c>
      <c r="G637" s="111">
        <v>45048</v>
      </c>
      <c r="H637" t="s">
        <v>4847</v>
      </c>
      <c r="I637" t="s">
        <v>255</v>
      </c>
      <c r="J637" t="s">
        <v>249</v>
      </c>
      <c r="K637" t="s">
        <v>250</v>
      </c>
      <c r="L637" t="s">
        <v>251</v>
      </c>
      <c r="M637" t="s">
        <v>3154</v>
      </c>
      <c r="N637" t="s">
        <v>3154</v>
      </c>
      <c r="O637" s="111">
        <v>45048</v>
      </c>
      <c r="P637" t="s">
        <v>252</v>
      </c>
      <c r="Q637" t="s">
        <v>253</v>
      </c>
      <c r="R637" s="111">
        <v>45049</v>
      </c>
      <c r="W637">
        <v>0</v>
      </c>
      <c r="X637">
        <v>3240</v>
      </c>
      <c r="Y637">
        <v>2307</v>
      </c>
      <c r="Z637">
        <f t="shared" si="9"/>
        <v>5547</v>
      </c>
    </row>
    <row r="638" spans="1:26">
      <c r="A638" t="s">
        <v>3155</v>
      </c>
      <c r="B638">
        <v>7063218123</v>
      </c>
      <c r="C638" t="s">
        <v>922</v>
      </c>
      <c r="D638" t="s">
        <v>57</v>
      </c>
      <c r="E638" t="s">
        <v>58</v>
      </c>
      <c r="F638">
        <v>12458449</v>
      </c>
      <c r="G638" s="111">
        <v>45054</v>
      </c>
      <c r="H638" t="s">
        <v>4848</v>
      </c>
      <c r="I638" t="s">
        <v>255</v>
      </c>
      <c r="J638" t="s">
        <v>249</v>
      </c>
      <c r="K638" t="s">
        <v>250</v>
      </c>
      <c r="L638" t="s">
        <v>251</v>
      </c>
      <c r="M638" t="s">
        <v>3154</v>
      </c>
      <c r="N638" t="s">
        <v>3154</v>
      </c>
      <c r="O638" s="111">
        <v>45054</v>
      </c>
      <c r="P638" t="s">
        <v>252</v>
      </c>
      <c r="Q638" t="s">
        <v>253</v>
      </c>
      <c r="R638" s="111">
        <v>45055</v>
      </c>
      <c r="W638">
        <v>0</v>
      </c>
      <c r="X638">
        <v>3134.36</v>
      </c>
      <c r="Y638">
        <v>781.38</v>
      </c>
      <c r="Z638">
        <f t="shared" si="9"/>
        <v>3915.7400000000002</v>
      </c>
    </row>
    <row r="639" spans="1:26">
      <c r="A639" t="s">
        <v>3155</v>
      </c>
      <c r="B639">
        <v>7063218123</v>
      </c>
      <c r="C639" t="s">
        <v>922</v>
      </c>
      <c r="D639" t="s">
        <v>57</v>
      </c>
      <c r="E639" t="s">
        <v>58</v>
      </c>
      <c r="F639">
        <v>12464828</v>
      </c>
      <c r="G639" s="111">
        <v>45055</v>
      </c>
      <c r="H639" t="s">
        <v>4849</v>
      </c>
      <c r="I639" t="s">
        <v>255</v>
      </c>
      <c r="J639" t="s">
        <v>249</v>
      </c>
      <c r="K639" t="s">
        <v>250</v>
      </c>
      <c r="L639" t="s">
        <v>251</v>
      </c>
      <c r="M639" t="s">
        <v>3154</v>
      </c>
      <c r="N639" t="s">
        <v>3154</v>
      </c>
      <c r="O639" s="111">
        <v>45056</v>
      </c>
      <c r="P639" t="s">
        <v>252</v>
      </c>
      <c r="Q639" t="s">
        <v>253</v>
      </c>
      <c r="R639" s="111">
        <v>45057</v>
      </c>
      <c r="W639">
        <v>0</v>
      </c>
      <c r="X639">
        <v>1</v>
      </c>
      <c r="Y639">
        <v>200</v>
      </c>
      <c r="Z639">
        <f t="shared" si="9"/>
        <v>201</v>
      </c>
    </row>
    <row r="640" spans="1:26">
      <c r="A640" t="s">
        <v>3155</v>
      </c>
      <c r="B640">
        <v>7063218123</v>
      </c>
      <c r="C640" t="s">
        <v>922</v>
      </c>
      <c r="D640" t="s">
        <v>57</v>
      </c>
      <c r="E640" t="s">
        <v>58</v>
      </c>
      <c r="F640">
        <v>12474200</v>
      </c>
      <c r="G640" s="111">
        <v>45057</v>
      </c>
      <c r="H640" t="s">
        <v>4850</v>
      </c>
      <c r="I640" t="s">
        <v>255</v>
      </c>
      <c r="J640" t="s">
        <v>249</v>
      </c>
      <c r="K640" t="s">
        <v>250</v>
      </c>
      <c r="L640" t="s">
        <v>251</v>
      </c>
      <c r="M640" t="s">
        <v>3154</v>
      </c>
      <c r="N640" t="s">
        <v>3154</v>
      </c>
      <c r="O640" s="111">
        <v>45057</v>
      </c>
      <c r="P640" t="s">
        <v>252</v>
      </c>
      <c r="Q640" t="s">
        <v>253</v>
      </c>
      <c r="R640" s="111">
        <v>45058</v>
      </c>
      <c r="W640">
        <v>0</v>
      </c>
      <c r="X640">
        <v>8091</v>
      </c>
      <c r="Y640">
        <v>7590</v>
      </c>
      <c r="Z640">
        <f t="shared" si="9"/>
        <v>15681</v>
      </c>
    </row>
    <row r="641" spans="1:26">
      <c r="A641" t="s">
        <v>3155</v>
      </c>
      <c r="B641">
        <v>7063218123</v>
      </c>
      <c r="C641" t="s">
        <v>922</v>
      </c>
      <c r="D641" t="s">
        <v>57</v>
      </c>
      <c r="E641" t="s">
        <v>58</v>
      </c>
      <c r="F641">
        <v>12520954</v>
      </c>
      <c r="G641" s="111">
        <v>45069</v>
      </c>
      <c r="H641" t="s">
        <v>4854</v>
      </c>
      <c r="I641" t="s">
        <v>255</v>
      </c>
      <c r="J641" t="s">
        <v>249</v>
      </c>
      <c r="K641" t="s">
        <v>250</v>
      </c>
      <c r="L641" t="s">
        <v>251</v>
      </c>
      <c r="M641" t="s">
        <v>3154</v>
      </c>
      <c r="N641" t="s">
        <v>3154</v>
      </c>
      <c r="O641" s="111">
        <v>45069</v>
      </c>
      <c r="P641" t="s">
        <v>252</v>
      </c>
      <c r="Q641" t="s">
        <v>253</v>
      </c>
      <c r="R641" s="111">
        <v>45070</v>
      </c>
      <c r="W641">
        <v>0</v>
      </c>
      <c r="X641">
        <v>439.5</v>
      </c>
      <c r="Y641">
        <v>2794.35</v>
      </c>
      <c r="Z641">
        <f t="shared" si="9"/>
        <v>3233.85</v>
      </c>
    </row>
    <row r="642" spans="1:26">
      <c r="A642" t="s">
        <v>3155</v>
      </c>
      <c r="B642">
        <v>7063218123</v>
      </c>
      <c r="C642" t="s">
        <v>922</v>
      </c>
      <c r="D642" t="s">
        <v>57</v>
      </c>
      <c r="E642" t="s">
        <v>58</v>
      </c>
      <c r="F642">
        <v>12524989</v>
      </c>
      <c r="G642" s="111">
        <v>45070</v>
      </c>
      <c r="H642" t="s">
        <v>4855</v>
      </c>
      <c r="I642" t="s">
        <v>255</v>
      </c>
      <c r="J642" t="s">
        <v>249</v>
      </c>
      <c r="K642" t="s">
        <v>250</v>
      </c>
      <c r="L642" t="s">
        <v>251</v>
      </c>
      <c r="M642" t="s">
        <v>3154</v>
      </c>
      <c r="N642" t="s">
        <v>3154</v>
      </c>
      <c r="O642" s="111">
        <v>45070</v>
      </c>
      <c r="P642" t="s">
        <v>252</v>
      </c>
      <c r="Q642" t="s">
        <v>253</v>
      </c>
      <c r="R642" s="111">
        <v>45071</v>
      </c>
      <c r="W642">
        <v>0</v>
      </c>
      <c r="X642">
        <v>1192.01</v>
      </c>
      <c r="Y642">
        <v>6179.56</v>
      </c>
      <c r="Z642">
        <f t="shared" si="9"/>
        <v>7371.5700000000006</v>
      </c>
    </row>
    <row r="643" spans="1:26">
      <c r="A643" t="s">
        <v>3155</v>
      </c>
      <c r="B643">
        <v>7063218123</v>
      </c>
      <c r="C643" t="s">
        <v>922</v>
      </c>
      <c r="D643" t="s">
        <v>57</v>
      </c>
      <c r="E643" t="s">
        <v>58</v>
      </c>
      <c r="F643">
        <v>12182977</v>
      </c>
      <c r="G643" s="111">
        <v>45075</v>
      </c>
      <c r="H643" t="s">
        <v>4857</v>
      </c>
      <c r="I643" t="s">
        <v>255</v>
      </c>
      <c r="J643" t="s">
        <v>249</v>
      </c>
      <c r="K643" t="s">
        <v>250</v>
      </c>
      <c r="L643" t="s">
        <v>251</v>
      </c>
      <c r="M643" t="s">
        <v>3154</v>
      </c>
      <c r="N643" t="s">
        <v>3154</v>
      </c>
      <c r="O643" s="111">
        <v>45075</v>
      </c>
      <c r="P643" t="s">
        <v>252</v>
      </c>
      <c r="Q643" t="s">
        <v>253</v>
      </c>
      <c r="R643" s="111">
        <v>45076</v>
      </c>
      <c r="W643">
        <v>0</v>
      </c>
      <c r="X643">
        <v>0</v>
      </c>
      <c r="Y643">
        <v>22372.15</v>
      </c>
      <c r="Z643">
        <f t="shared" ref="Z643:Z706" si="10">SUM(W643:Y643)</f>
        <v>22372.15</v>
      </c>
    </row>
    <row r="644" spans="1:26">
      <c r="A644" t="s">
        <v>3155</v>
      </c>
      <c r="B644">
        <v>7063218123</v>
      </c>
      <c r="C644" t="s">
        <v>922</v>
      </c>
      <c r="D644" t="s">
        <v>57</v>
      </c>
      <c r="E644" t="s">
        <v>58</v>
      </c>
      <c r="F644">
        <v>12587227</v>
      </c>
      <c r="G644" s="111">
        <v>45083</v>
      </c>
      <c r="H644" t="s">
        <v>5539</v>
      </c>
      <c r="I644" t="s">
        <v>255</v>
      </c>
      <c r="J644" t="s">
        <v>249</v>
      </c>
      <c r="K644" t="s">
        <v>250</v>
      </c>
      <c r="L644" t="s">
        <v>251</v>
      </c>
      <c r="M644" t="s">
        <v>3154</v>
      </c>
      <c r="N644" t="s">
        <v>3154</v>
      </c>
      <c r="O644" s="111">
        <v>45083</v>
      </c>
      <c r="P644" t="s">
        <v>252</v>
      </c>
      <c r="Q644" t="s">
        <v>253</v>
      </c>
      <c r="R644" s="111">
        <v>45086</v>
      </c>
      <c r="W644">
        <v>0</v>
      </c>
      <c r="X644">
        <v>0</v>
      </c>
      <c r="Y644">
        <v>2510</v>
      </c>
      <c r="Z644">
        <f t="shared" si="10"/>
        <v>2510</v>
      </c>
    </row>
    <row r="645" spans="1:26">
      <c r="A645" t="s">
        <v>3155</v>
      </c>
      <c r="B645">
        <v>7063218123</v>
      </c>
      <c r="C645" t="s">
        <v>922</v>
      </c>
      <c r="D645" t="s">
        <v>57</v>
      </c>
      <c r="E645" t="s">
        <v>58</v>
      </c>
      <c r="F645">
        <v>12588158</v>
      </c>
      <c r="G645" s="111">
        <v>45083</v>
      </c>
      <c r="H645" t="s">
        <v>5540</v>
      </c>
      <c r="I645" t="s">
        <v>255</v>
      </c>
      <c r="J645" t="s">
        <v>249</v>
      </c>
      <c r="K645" t="s">
        <v>250</v>
      </c>
      <c r="L645" t="s">
        <v>251</v>
      </c>
      <c r="M645" t="s">
        <v>3154</v>
      </c>
      <c r="N645" t="s">
        <v>3154</v>
      </c>
      <c r="O645" s="111">
        <v>45083</v>
      </c>
      <c r="P645" t="s">
        <v>252</v>
      </c>
      <c r="Q645" t="s">
        <v>253</v>
      </c>
      <c r="R645" s="111">
        <v>45086</v>
      </c>
      <c r="W645">
        <v>0</v>
      </c>
      <c r="X645">
        <v>0</v>
      </c>
      <c r="Y645">
        <v>1504</v>
      </c>
      <c r="Z645">
        <f t="shared" si="10"/>
        <v>1504</v>
      </c>
    </row>
    <row r="646" spans="1:26">
      <c r="A646" t="s">
        <v>3155</v>
      </c>
      <c r="B646">
        <v>7063218123</v>
      </c>
      <c r="C646" t="s">
        <v>922</v>
      </c>
      <c r="D646" t="s">
        <v>57</v>
      </c>
      <c r="E646" t="s">
        <v>58</v>
      </c>
      <c r="F646">
        <v>12568290</v>
      </c>
      <c r="G646" s="111">
        <v>45090</v>
      </c>
      <c r="H646" t="s">
        <v>5541</v>
      </c>
      <c r="I646" t="s">
        <v>255</v>
      </c>
      <c r="J646" t="s">
        <v>249</v>
      </c>
      <c r="K646" t="s">
        <v>250</v>
      </c>
      <c r="L646" t="s">
        <v>251</v>
      </c>
      <c r="M646" t="s">
        <v>3154</v>
      </c>
      <c r="N646" t="s">
        <v>3154</v>
      </c>
      <c r="O646" s="111">
        <v>45090</v>
      </c>
      <c r="P646" t="s">
        <v>252</v>
      </c>
      <c r="Q646" t="s">
        <v>253</v>
      </c>
      <c r="R646" s="111">
        <v>45091</v>
      </c>
      <c r="W646">
        <v>0</v>
      </c>
      <c r="X646">
        <v>0</v>
      </c>
      <c r="Y646">
        <v>848.5</v>
      </c>
      <c r="Z646">
        <f t="shared" si="10"/>
        <v>848.5</v>
      </c>
    </row>
    <row r="647" spans="1:26">
      <c r="A647" t="s">
        <v>3155</v>
      </c>
      <c r="B647">
        <v>13130660607</v>
      </c>
      <c r="C647" t="s">
        <v>952</v>
      </c>
      <c r="D647" t="s">
        <v>57</v>
      </c>
      <c r="E647" t="s">
        <v>58</v>
      </c>
      <c r="F647">
        <v>12326290</v>
      </c>
      <c r="G647" s="111">
        <v>45019</v>
      </c>
      <c r="H647" t="s">
        <v>4435</v>
      </c>
      <c r="I647" t="s">
        <v>255</v>
      </c>
      <c r="J647" t="s">
        <v>249</v>
      </c>
      <c r="K647" t="s">
        <v>250</v>
      </c>
      <c r="L647" t="s">
        <v>251</v>
      </c>
      <c r="M647" t="s">
        <v>3154</v>
      </c>
      <c r="N647" t="s">
        <v>3154</v>
      </c>
      <c r="O647" s="111">
        <v>45019</v>
      </c>
      <c r="P647" t="s">
        <v>252</v>
      </c>
      <c r="Q647" t="s">
        <v>253</v>
      </c>
      <c r="R647" s="111">
        <v>45020</v>
      </c>
      <c r="W647">
        <v>3586</v>
      </c>
      <c r="X647">
        <v>10311.01</v>
      </c>
      <c r="Y647">
        <v>10184</v>
      </c>
      <c r="Z647">
        <f t="shared" si="10"/>
        <v>24081.010000000002</v>
      </c>
    </row>
    <row r="648" spans="1:26">
      <c r="A648" t="s">
        <v>3155</v>
      </c>
      <c r="B648">
        <v>13130660607</v>
      </c>
      <c r="C648" t="s">
        <v>952</v>
      </c>
      <c r="D648" t="s">
        <v>57</v>
      </c>
      <c r="E648" t="s">
        <v>58</v>
      </c>
      <c r="F648">
        <v>12338542</v>
      </c>
      <c r="G648" s="111">
        <v>45021</v>
      </c>
      <c r="H648" t="s">
        <v>4439</v>
      </c>
      <c r="I648" t="s">
        <v>255</v>
      </c>
      <c r="J648" t="s">
        <v>249</v>
      </c>
      <c r="K648" t="s">
        <v>250</v>
      </c>
      <c r="L648" t="s">
        <v>251</v>
      </c>
      <c r="M648" t="s">
        <v>3154</v>
      </c>
      <c r="N648" t="s">
        <v>3154</v>
      </c>
      <c r="O648" s="111">
        <v>45021</v>
      </c>
      <c r="P648" t="s">
        <v>252</v>
      </c>
      <c r="Q648" t="s">
        <v>253</v>
      </c>
      <c r="R648" s="111">
        <v>45022</v>
      </c>
      <c r="W648">
        <v>9620.9</v>
      </c>
      <c r="X648">
        <v>19588.990000000002</v>
      </c>
      <c r="Y648">
        <v>9951</v>
      </c>
      <c r="Z648">
        <f t="shared" si="10"/>
        <v>39160.89</v>
      </c>
    </row>
    <row r="649" spans="1:26">
      <c r="A649" t="s">
        <v>3155</v>
      </c>
      <c r="B649">
        <v>13130660607</v>
      </c>
      <c r="C649" t="s">
        <v>952</v>
      </c>
      <c r="D649" t="s">
        <v>57</v>
      </c>
      <c r="E649" t="s">
        <v>58</v>
      </c>
      <c r="F649">
        <v>12356972</v>
      </c>
      <c r="G649" s="111">
        <v>45028</v>
      </c>
      <c r="H649" t="s">
        <v>4443</v>
      </c>
      <c r="I649" t="s">
        <v>255</v>
      </c>
      <c r="J649" t="s">
        <v>249</v>
      </c>
      <c r="K649" t="s">
        <v>250</v>
      </c>
      <c r="L649" t="s">
        <v>251</v>
      </c>
      <c r="M649" t="s">
        <v>3154</v>
      </c>
      <c r="N649" t="s">
        <v>3154</v>
      </c>
      <c r="O649" s="111">
        <v>45028</v>
      </c>
      <c r="P649" t="s">
        <v>252</v>
      </c>
      <c r="Q649" t="s">
        <v>253</v>
      </c>
      <c r="R649" s="111">
        <v>45029</v>
      </c>
      <c r="W649">
        <v>2630</v>
      </c>
      <c r="X649">
        <v>7881</v>
      </c>
      <c r="Y649">
        <v>4280</v>
      </c>
      <c r="Z649">
        <f t="shared" si="10"/>
        <v>14791</v>
      </c>
    </row>
    <row r="650" spans="1:26">
      <c r="A650" t="s">
        <v>3155</v>
      </c>
      <c r="B650">
        <v>13130660607</v>
      </c>
      <c r="C650" t="s">
        <v>952</v>
      </c>
      <c r="D650" t="s">
        <v>57</v>
      </c>
      <c r="E650" t="s">
        <v>58</v>
      </c>
      <c r="F650">
        <v>12363941</v>
      </c>
      <c r="G650" s="111">
        <v>45029</v>
      </c>
      <c r="H650" t="s">
        <v>4444</v>
      </c>
      <c r="I650" t="s">
        <v>255</v>
      </c>
      <c r="J650" t="s">
        <v>249</v>
      </c>
      <c r="K650" t="s">
        <v>250</v>
      </c>
      <c r="L650" t="s">
        <v>251</v>
      </c>
      <c r="M650" t="s">
        <v>3154</v>
      </c>
      <c r="N650" t="s">
        <v>3154</v>
      </c>
      <c r="O650" s="111">
        <v>45029</v>
      </c>
      <c r="P650" t="s">
        <v>252</v>
      </c>
      <c r="Q650" t="s">
        <v>253</v>
      </c>
      <c r="R650" s="111">
        <v>45034</v>
      </c>
      <c r="W650">
        <v>580.70000000000005</v>
      </c>
      <c r="X650">
        <v>3120.19</v>
      </c>
      <c r="Y650">
        <v>3127.9</v>
      </c>
      <c r="Z650">
        <f t="shared" si="10"/>
        <v>6828.7900000000009</v>
      </c>
    </row>
    <row r="651" spans="1:26">
      <c r="A651" t="s">
        <v>3155</v>
      </c>
      <c r="B651">
        <v>13130660607</v>
      </c>
      <c r="C651" t="s">
        <v>952</v>
      </c>
      <c r="D651" t="s">
        <v>57</v>
      </c>
      <c r="E651" t="s">
        <v>58</v>
      </c>
      <c r="F651">
        <v>12373159</v>
      </c>
      <c r="G651" s="111">
        <v>45033</v>
      </c>
      <c r="H651" t="s">
        <v>4448</v>
      </c>
      <c r="I651" t="s">
        <v>255</v>
      </c>
      <c r="J651" t="s">
        <v>249</v>
      </c>
      <c r="K651" t="s">
        <v>250</v>
      </c>
      <c r="L651" t="s">
        <v>251</v>
      </c>
      <c r="M651" t="s">
        <v>3154</v>
      </c>
      <c r="N651" t="s">
        <v>3154</v>
      </c>
      <c r="O651" s="111">
        <v>45033</v>
      </c>
      <c r="P651" t="s">
        <v>252</v>
      </c>
      <c r="Q651" t="s">
        <v>253</v>
      </c>
      <c r="R651" s="111">
        <v>45034</v>
      </c>
      <c r="W651">
        <v>1210</v>
      </c>
      <c r="X651">
        <v>2180</v>
      </c>
      <c r="Y651">
        <v>1190</v>
      </c>
      <c r="Z651">
        <f t="shared" si="10"/>
        <v>4580</v>
      </c>
    </row>
    <row r="652" spans="1:26">
      <c r="A652" t="s">
        <v>3155</v>
      </c>
      <c r="B652">
        <v>13130660607</v>
      </c>
      <c r="C652" t="s">
        <v>952</v>
      </c>
      <c r="D652" t="s">
        <v>57</v>
      </c>
      <c r="E652" t="s">
        <v>58</v>
      </c>
      <c r="F652">
        <v>12372348</v>
      </c>
      <c r="G652" s="111">
        <v>45033</v>
      </c>
      <c r="H652" t="s">
        <v>4450</v>
      </c>
      <c r="I652" t="s">
        <v>255</v>
      </c>
      <c r="J652" t="s">
        <v>249</v>
      </c>
      <c r="K652" t="s">
        <v>250</v>
      </c>
      <c r="L652" t="s">
        <v>251</v>
      </c>
      <c r="M652" t="s">
        <v>3154</v>
      </c>
      <c r="N652" t="s">
        <v>3154</v>
      </c>
      <c r="O652" s="111">
        <v>45034</v>
      </c>
      <c r="P652" t="s">
        <v>252</v>
      </c>
      <c r="Q652" t="s">
        <v>253</v>
      </c>
      <c r="R652" s="111">
        <v>45065</v>
      </c>
      <c r="W652">
        <v>0</v>
      </c>
      <c r="X652">
        <v>1022.04</v>
      </c>
      <c r="Y652">
        <v>3564.72</v>
      </c>
      <c r="Z652">
        <f t="shared" si="10"/>
        <v>4586.76</v>
      </c>
    </row>
    <row r="653" spans="1:26">
      <c r="A653" t="s">
        <v>3155</v>
      </c>
      <c r="B653">
        <v>13130660607</v>
      </c>
      <c r="C653" t="s">
        <v>952</v>
      </c>
      <c r="D653" t="s">
        <v>57</v>
      </c>
      <c r="E653" t="s">
        <v>58</v>
      </c>
      <c r="F653">
        <v>12385677</v>
      </c>
      <c r="G653" s="111">
        <v>45035</v>
      </c>
      <c r="H653" t="s">
        <v>4451</v>
      </c>
      <c r="I653" t="s">
        <v>255</v>
      </c>
      <c r="J653" t="s">
        <v>249</v>
      </c>
      <c r="K653" t="s">
        <v>250</v>
      </c>
      <c r="L653" t="s">
        <v>251</v>
      </c>
      <c r="M653" t="s">
        <v>3154</v>
      </c>
      <c r="N653" t="s">
        <v>3154</v>
      </c>
      <c r="O653" s="111">
        <v>45035</v>
      </c>
      <c r="P653" t="s">
        <v>252</v>
      </c>
      <c r="Q653" t="s">
        <v>253</v>
      </c>
      <c r="R653" s="111">
        <v>45036</v>
      </c>
      <c r="W653">
        <v>362.5</v>
      </c>
      <c r="X653">
        <v>1030</v>
      </c>
      <c r="Y653">
        <v>1030</v>
      </c>
      <c r="Z653">
        <f t="shared" si="10"/>
        <v>2422.5</v>
      </c>
    </row>
    <row r="654" spans="1:26">
      <c r="A654" t="s">
        <v>3155</v>
      </c>
      <c r="B654">
        <v>13130660607</v>
      </c>
      <c r="C654" t="s">
        <v>952</v>
      </c>
      <c r="D654" t="s">
        <v>57</v>
      </c>
      <c r="E654" t="s">
        <v>58</v>
      </c>
      <c r="F654">
        <v>12369440</v>
      </c>
      <c r="G654" s="111">
        <v>45048</v>
      </c>
      <c r="H654" t="s">
        <v>4898</v>
      </c>
      <c r="I654" t="s">
        <v>255</v>
      </c>
      <c r="J654" t="s">
        <v>249</v>
      </c>
      <c r="K654" t="s">
        <v>250</v>
      </c>
      <c r="L654" t="s">
        <v>251</v>
      </c>
      <c r="M654" t="s">
        <v>3154</v>
      </c>
      <c r="N654" t="s">
        <v>3154</v>
      </c>
      <c r="O654" s="111">
        <v>45048</v>
      </c>
      <c r="P654" t="s">
        <v>252</v>
      </c>
      <c r="Q654" t="s">
        <v>253</v>
      </c>
      <c r="R654" s="111">
        <v>45049</v>
      </c>
      <c r="W654">
        <v>0</v>
      </c>
      <c r="X654">
        <v>6503.4</v>
      </c>
      <c r="Y654">
        <v>2915.7</v>
      </c>
      <c r="Z654">
        <f t="shared" si="10"/>
        <v>9419.0999999999985</v>
      </c>
    </row>
    <row r="655" spans="1:26">
      <c r="A655" t="s">
        <v>3155</v>
      </c>
      <c r="B655">
        <v>13130660607</v>
      </c>
      <c r="C655" t="s">
        <v>952</v>
      </c>
      <c r="D655" t="s">
        <v>57</v>
      </c>
      <c r="E655" t="s">
        <v>58</v>
      </c>
      <c r="F655">
        <v>12463355</v>
      </c>
      <c r="G655" s="111">
        <v>45055</v>
      </c>
      <c r="H655" t="s">
        <v>4904</v>
      </c>
      <c r="I655" t="s">
        <v>255</v>
      </c>
      <c r="J655" t="s">
        <v>249</v>
      </c>
      <c r="K655" t="s">
        <v>250</v>
      </c>
      <c r="L655" t="s">
        <v>251</v>
      </c>
      <c r="M655" t="s">
        <v>3154</v>
      </c>
      <c r="N655" t="s">
        <v>3154</v>
      </c>
      <c r="O655" s="111">
        <v>45055</v>
      </c>
      <c r="P655" t="s">
        <v>252</v>
      </c>
      <c r="Q655" t="s">
        <v>253</v>
      </c>
      <c r="R655" s="111">
        <v>45056</v>
      </c>
      <c r="W655">
        <v>0</v>
      </c>
      <c r="X655">
        <v>901</v>
      </c>
      <c r="Y655">
        <v>1244</v>
      </c>
      <c r="Z655">
        <f t="shared" si="10"/>
        <v>2145</v>
      </c>
    </row>
    <row r="656" spans="1:26">
      <c r="A656" t="s">
        <v>3155</v>
      </c>
      <c r="B656">
        <v>13130660607</v>
      </c>
      <c r="C656" t="s">
        <v>952</v>
      </c>
      <c r="D656" t="s">
        <v>57</v>
      </c>
      <c r="E656" t="s">
        <v>58</v>
      </c>
      <c r="F656">
        <v>12568210</v>
      </c>
      <c r="G656" s="111">
        <v>45078</v>
      </c>
      <c r="H656" t="s">
        <v>5542</v>
      </c>
      <c r="I656" t="s">
        <v>255</v>
      </c>
      <c r="J656" t="s">
        <v>249</v>
      </c>
      <c r="K656" t="s">
        <v>250</v>
      </c>
      <c r="L656" t="s">
        <v>251</v>
      </c>
      <c r="M656" t="s">
        <v>3154</v>
      </c>
      <c r="N656" t="s">
        <v>3154</v>
      </c>
      <c r="O656" s="111">
        <v>45078</v>
      </c>
      <c r="P656" t="s">
        <v>252</v>
      </c>
      <c r="Q656" t="s">
        <v>253</v>
      </c>
      <c r="R656" s="111">
        <v>45089</v>
      </c>
      <c r="W656">
        <v>0</v>
      </c>
      <c r="X656">
        <v>0</v>
      </c>
      <c r="Y656">
        <v>2075</v>
      </c>
      <c r="Z656">
        <f t="shared" si="10"/>
        <v>2075</v>
      </c>
    </row>
    <row r="657" spans="1:26">
      <c r="A657" t="s">
        <v>3155</v>
      </c>
      <c r="B657">
        <v>13130660607</v>
      </c>
      <c r="C657" t="s">
        <v>952</v>
      </c>
      <c r="D657" t="s">
        <v>57</v>
      </c>
      <c r="E657" t="s">
        <v>58</v>
      </c>
      <c r="F657">
        <v>12542943</v>
      </c>
      <c r="G657" s="111">
        <v>45082</v>
      </c>
      <c r="H657" t="s">
        <v>5543</v>
      </c>
      <c r="I657" t="s">
        <v>255</v>
      </c>
      <c r="J657" t="s">
        <v>249</v>
      </c>
      <c r="K657" t="s">
        <v>250</v>
      </c>
      <c r="L657" t="s">
        <v>251</v>
      </c>
      <c r="M657" t="s">
        <v>3154</v>
      </c>
      <c r="N657" t="s">
        <v>3154</v>
      </c>
      <c r="O657" s="111">
        <v>45082</v>
      </c>
      <c r="P657" t="s">
        <v>252</v>
      </c>
      <c r="Q657" t="s">
        <v>253</v>
      </c>
      <c r="R657" s="111">
        <v>45082</v>
      </c>
      <c r="W657">
        <v>0</v>
      </c>
      <c r="X657">
        <v>0</v>
      </c>
      <c r="Y657">
        <v>311.89999999999998</v>
      </c>
      <c r="Z657">
        <f t="shared" si="10"/>
        <v>311.89999999999998</v>
      </c>
    </row>
    <row r="658" spans="1:26">
      <c r="A658" t="s">
        <v>3155</v>
      </c>
      <c r="B658">
        <v>13130660607</v>
      </c>
      <c r="C658" t="s">
        <v>952</v>
      </c>
      <c r="D658" t="s">
        <v>57</v>
      </c>
      <c r="E658" t="s">
        <v>58</v>
      </c>
      <c r="F658">
        <v>12569181</v>
      </c>
      <c r="G658" s="111">
        <v>45083</v>
      </c>
      <c r="H658" t="s">
        <v>5544</v>
      </c>
      <c r="I658" t="s">
        <v>255</v>
      </c>
      <c r="J658" t="s">
        <v>249</v>
      </c>
      <c r="K658" t="s">
        <v>250</v>
      </c>
      <c r="L658" t="s">
        <v>251</v>
      </c>
      <c r="M658" t="s">
        <v>3154</v>
      </c>
      <c r="N658" t="s">
        <v>3154</v>
      </c>
      <c r="O658" s="111">
        <v>45083</v>
      </c>
      <c r="P658" t="s">
        <v>252</v>
      </c>
      <c r="Q658" t="s">
        <v>253</v>
      </c>
      <c r="R658" s="111">
        <v>45084</v>
      </c>
      <c r="W658">
        <v>0</v>
      </c>
      <c r="X658">
        <v>0</v>
      </c>
      <c r="Y658">
        <v>4056.01</v>
      </c>
      <c r="Z658">
        <f t="shared" si="10"/>
        <v>4056.01</v>
      </c>
    </row>
    <row r="659" spans="1:26">
      <c r="A659" t="s">
        <v>3155</v>
      </c>
      <c r="B659">
        <v>13130660607</v>
      </c>
      <c r="C659" t="s">
        <v>952</v>
      </c>
      <c r="D659" t="s">
        <v>57</v>
      </c>
      <c r="E659" t="s">
        <v>58</v>
      </c>
      <c r="F659">
        <v>12598457</v>
      </c>
      <c r="G659" s="111">
        <v>45086</v>
      </c>
      <c r="H659" t="s">
        <v>5545</v>
      </c>
      <c r="I659" t="s">
        <v>255</v>
      </c>
      <c r="J659" t="s">
        <v>249</v>
      </c>
      <c r="K659" t="s">
        <v>250</v>
      </c>
      <c r="L659" t="s">
        <v>251</v>
      </c>
      <c r="M659" t="s">
        <v>3154</v>
      </c>
      <c r="N659" t="s">
        <v>3154</v>
      </c>
      <c r="O659" s="111">
        <v>45086</v>
      </c>
      <c r="P659" t="s">
        <v>252</v>
      </c>
      <c r="Q659" t="s">
        <v>253</v>
      </c>
      <c r="R659" s="111">
        <v>45090</v>
      </c>
      <c r="W659">
        <v>0</v>
      </c>
      <c r="X659">
        <v>0</v>
      </c>
      <c r="Y659">
        <v>5</v>
      </c>
      <c r="Z659">
        <f t="shared" si="10"/>
        <v>5</v>
      </c>
    </row>
    <row r="660" spans="1:26">
      <c r="A660" t="s">
        <v>3155</v>
      </c>
      <c r="B660">
        <v>13130660607</v>
      </c>
      <c r="C660" t="s">
        <v>952</v>
      </c>
      <c r="D660" t="s">
        <v>57</v>
      </c>
      <c r="E660" t="s">
        <v>58</v>
      </c>
      <c r="F660">
        <v>12617260</v>
      </c>
      <c r="G660" s="111">
        <v>45092</v>
      </c>
      <c r="H660" t="s">
        <v>5546</v>
      </c>
      <c r="I660" t="s">
        <v>255</v>
      </c>
      <c r="J660" t="s">
        <v>249</v>
      </c>
      <c r="K660" t="s">
        <v>250</v>
      </c>
      <c r="L660" t="s">
        <v>251</v>
      </c>
      <c r="M660" t="s">
        <v>3154</v>
      </c>
      <c r="N660" t="s">
        <v>3154</v>
      </c>
      <c r="O660" s="111">
        <v>45092</v>
      </c>
      <c r="P660" t="s">
        <v>252</v>
      </c>
      <c r="Q660" t="s">
        <v>253</v>
      </c>
      <c r="R660" s="111">
        <v>45096</v>
      </c>
      <c r="W660">
        <v>0</v>
      </c>
      <c r="X660">
        <v>0</v>
      </c>
      <c r="Y660">
        <v>172</v>
      </c>
      <c r="Z660">
        <f t="shared" si="10"/>
        <v>172</v>
      </c>
    </row>
    <row r="661" spans="1:26">
      <c r="A661" t="s">
        <v>3155</v>
      </c>
      <c r="B661">
        <v>72637005149</v>
      </c>
      <c r="C661" t="s">
        <v>1818</v>
      </c>
      <c r="D661" t="s">
        <v>57</v>
      </c>
      <c r="E661" t="s">
        <v>58</v>
      </c>
      <c r="F661">
        <v>12325811</v>
      </c>
      <c r="G661" s="111">
        <v>45021</v>
      </c>
      <c r="H661" t="s">
        <v>4477</v>
      </c>
      <c r="I661" t="s">
        <v>255</v>
      </c>
      <c r="J661" t="s">
        <v>249</v>
      </c>
      <c r="K661" t="s">
        <v>250</v>
      </c>
      <c r="L661" t="s">
        <v>251</v>
      </c>
      <c r="M661" t="s">
        <v>3154</v>
      </c>
      <c r="N661" t="s">
        <v>3154</v>
      </c>
      <c r="O661" s="111">
        <v>45021</v>
      </c>
      <c r="P661" t="s">
        <v>252</v>
      </c>
      <c r="Q661" t="s">
        <v>253</v>
      </c>
      <c r="R661" s="111">
        <v>45022</v>
      </c>
      <c r="W661">
        <v>4648.93</v>
      </c>
      <c r="X661">
        <v>5174.41</v>
      </c>
      <c r="Y661">
        <v>5861.98</v>
      </c>
      <c r="Z661">
        <f t="shared" si="10"/>
        <v>15685.32</v>
      </c>
    </row>
    <row r="662" spans="1:26">
      <c r="A662" t="s">
        <v>3155</v>
      </c>
      <c r="B662">
        <v>72637005149</v>
      </c>
      <c r="C662" t="s">
        <v>1818</v>
      </c>
      <c r="D662" t="s">
        <v>57</v>
      </c>
      <c r="E662" t="s">
        <v>58</v>
      </c>
      <c r="F662">
        <v>12383861</v>
      </c>
      <c r="G662" s="111">
        <v>45035</v>
      </c>
      <c r="H662" t="s">
        <v>4482</v>
      </c>
      <c r="I662" t="s">
        <v>255</v>
      </c>
      <c r="J662" t="s">
        <v>249</v>
      </c>
      <c r="K662" t="s">
        <v>250</v>
      </c>
      <c r="L662" t="s">
        <v>251</v>
      </c>
      <c r="M662" t="s">
        <v>3154</v>
      </c>
      <c r="N662" t="s">
        <v>3154</v>
      </c>
      <c r="O662" s="111">
        <v>45035</v>
      </c>
      <c r="P662" t="s">
        <v>252</v>
      </c>
      <c r="Q662" t="s">
        <v>253</v>
      </c>
      <c r="R662" s="111">
        <v>45036</v>
      </c>
      <c r="W662">
        <v>11094.16</v>
      </c>
      <c r="X662">
        <v>10926.22</v>
      </c>
      <c r="Y662">
        <v>22033.439999999999</v>
      </c>
      <c r="Z662">
        <f t="shared" si="10"/>
        <v>44053.819999999992</v>
      </c>
    </row>
    <row r="663" spans="1:26">
      <c r="A663" t="s">
        <v>3155</v>
      </c>
      <c r="B663">
        <v>72637005149</v>
      </c>
      <c r="C663" t="s">
        <v>1818</v>
      </c>
      <c r="D663" t="s">
        <v>57</v>
      </c>
      <c r="E663" t="s">
        <v>58</v>
      </c>
      <c r="F663">
        <v>12384261</v>
      </c>
      <c r="G663" s="111">
        <v>45035</v>
      </c>
      <c r="H663" t="s">
        <v>4483</v>
      </c>
      <c r="I663" t="s">
        <v>255</v>
      </c>
      <c r="J663" t="s">
        <v>249</v>
      </c>
      <c r="K663" t="s">
        <v>250</v>
      </c>
      <c r="L663" t="s">
        <v>251</v>
      </c>
      <c r="M663" t="s">
        <v>3154</v>
      </c>
      <c r="N663" t="s">
        <v>3154</v>
      </c>
      <c r="O663" s="111">
        <v>45035</v>
      </c>
      <c r="P663" t="s">
        <v>252</v>
      </c>
      <c r="Q663" t="s">
        <v>253</v>
      </c>
      <c r="R663" s="111">
        <v>45036</v>
      </c>
      <c r="W663">
        <v>3515.52</v>
      </c>
      <c r="X663">
        <v>1836.3</v>
      </c>
      <c r="Y663">
        <v>413</v>
      </c>
      <c r="Z663">
        <f t="shared" si="10"/>
        <v>5764.82</v>
      </c>
    </row>
    <row r="664" spans="1:26">
      <c r="A664" t="s">
        <v>3155</v>
      </c>
      <c r="B664">
        <v>72637005149</v>
      </c>
      <c r="C664" t="s">
        <v>1818</v>
      </c>
      <c r="D664" t="s">
        <v>57</v>
      </c>
      <c r="E664" t="s">
        <v>58</v>
      </c>
      <c r="F664">
        <v>12400905</v>
      </c>
      <c r="G664" s="111">
        <v>45041</v>
      </c>
      <c r="H664" t="s">
        <v>4484</v>
      </c>
      <c r="I664" t="s">
        <v>255</v>
      </c>
      <c r="J664" t="s">
        <v>249</v>
      </c>
      <c r="K664" t="s">
        <v>250</v>
      </c>
      <c r="L664" t="s">
        <v>251</v>
      </c>
      <c r="M664" t="s">
        <v>3154</v>
      </c>
      <c r="N664" t="s">
        <v>3154</v>
      </c>
      <c r="O664" s="111">
        <v>45041</v>
      </c>
      <c r="P664" t="s">
        <v>252</v>
      </c>
      <c r="Q664" t="s">
        <v>253</v>
      </c>
      <c r="R664" s="111">
        <v>45042</v>
      </c>
      <c r="W664">
        <v>1573.25</v>
      </c>
      <c r="X664">
        <v>6346</v>
      </c>
      <c r="Y664">
        <v>7158.14</v>
      </c>
      <c r="Z664">
        <f t="shared" si="10"/>
        <v>15077.39</v>
      </c>
    </row>
    <row r="665" spans="1:26">
      <c r="A665" t="s">
        <v>3155</v>
      </c>
      <c r="B665">
        <v>72637005149</v>
      </c>
      <c r="C665" t="s">
        <v>1818</v>
      </c>
      <c r="D665" t="s">
        <v>57</v>
      </c>
      <c r="E665" t="s">
        <v>58</v>
      </c>
      <c r="F665">
        <v>12275222</v>
      </c>
      <c r="G665" s="111">
        <v>45041</v>
      </c>
      <c r="H665" t="s">
        <v>4486</v>
      </c>
      <c r="I665" t="s">
        <v>255</v>
      </c>
      <c r="J665" t="s">
        <v>249</v>
      </c>
      <c r="K665" t="s">
        <v>250</v>
      </c>
      <c r="L665" t="s">
        <v>251</v>
      </c>
      <c r="M665" t="s">
        <v>3154</v>
      </c>
      <c r="N665" t="s">
        <v>3154</v>
      </c>
      <c r="O665" s="111">
        <v>45041</v>
      </c>
      <c r="P665" t="s">
        <v>252</v>
      </c>
      <c r="Q665" t="s">
        <v>253</v>
      </c>
      <c r="R665" s="111">
        <v>45043</v>
      </c>
      <c r="W665">
        <v>9273.5</v>
      </c>
      <c r="X665">
        <v>10231.549999999999</v>
      </c>
      <c r="Y665">
        <v>35928.6</v>
      </c>
      <c r="Z665">
        <f t="shared" si="10"/>
        <v>55433.649999999994</v>
      </c>
    </row>
    <row r="666" spans="1:26">
      <c r="A666" t="s">
        <v>3155</v>
      </c>
      <c r="B666">
        <v>72637005149</v>
      </c>
      <c r="C666" t="s">
        <v>1818</v>
      </c>
      <c r="D666" t="s">
        <v>57</v>
      </c>
      <c r="E666" t="s">
        <v>58</v>
      </c>
      <c r="F666">
        <v>12468779</v>
      </c>
      <c r="G666" s="111">
        <v>45056</v>
      </c>
      <c r="H666" t="s">
        <v>4923</v>
      </c>
      <c r="I666" t="s">
        <v>255</v>
      </c>
      <c r="J666" t="s">
        <v>249</v>
      </c>
      <c r="K666" t="s">
        <v>250</v>
      </c>
      <c r="L666" t="s">
        <v>251</v>
      </c>
      <c r="M666" t="s">
        <v>3154</v>
      </c>
      <c r="N666" t="s">
        <v>3154</v>
      </c>
      <c r="O666" s="111">
        <v>45056</v>
      </c>
      <c r="P666" t="s">
        <v>252</v>
      </c>
      <c r="Q666" t="s">
        <v>253</v>
      </c>
      <c r="R666" s="111">
        <v>45057</v>
      </c>
      <c r="W666">
        <v>0</v>
      </c>
      <c r="X666">
        <v>2919.8</v>
      </c>
      <c r="Y666">
        <v>800.5</v>
      </c>
      <c r="Z666">
        <f t="shared" si="10"/>
        <v>3720.3</v>
      </c>
    </row>
    <row r="667" spans="1:26">
      <c r="A667" t="s">
        <v>3155</v>
      </c>
      <c r="B667">
        <v>72637005149</v>
      </c>
      <c r="C667" t="s">
        <v>1818</v>
      </c>
      <c r="D667" t="s">
        <v>57</v>
      </c>
      <c r="E667" t="s">
        <v>58</v>
      </c>
      <c r="F667">
        <v>12484397</v>
      </c>
      <c r="G667" s="111">
        <v>45061</v>
      </c>
      <c r="H667" t="s">
        <v>4924</v>
      </c>
      <c r="I667" t="s">
        <v>255</v>
      </c>
      <c r="J667" t="s">
        <v>249</v>
      </c>
      <c r="K667" t="s">
        <v>250</v>
      </c>
      <c r="L667" t="s">
        <v>251</v>
      </c>
      <c r="M667" t="s">
        <v>3154</v>
      </c>
      <c r="N667" t="s">
        <v>3154</v>
      </c>
      <c r="O667" s="111">
        <v>45061</v>
      </c>
      <c r="P667" t="s">
        <v>252</v>
      </c>
      <c r="Q667" t="s">
        <v>253</v>
      </c>
      <c r="R667" s="111">
        <v>45062</v>
      </c>
      <c r="W667">
        <v>0</v>
      </c>
      <c r="X667">
        <v>2006.45</v>
      </c>
      <c r="Y667">
        <v>6786.75</v>
      </c>
      <c r="Z667">
        <f t="shared" si="10"/>
        <v>8793.2000000000007</v>
      </c>
    </row>
    <row r="668" spans="1:26">
      <c r="A668" t="s">
        <v>3155</v>
      </c>
      <c r="B668">
        <v>72637005149</v>
      </c>
      <c r="C668" t="s">
        <v>1818</v>
      </c>
      <c r="D668" t="s">
        <v>57</v>
      </c>
      <c r="E668" t="s">
        <v>58</v>
      </c>
      <c r="F668">
        <v>12536619</v>
      </c>
      <c r="G668" s="111">
        <v>45075</v>
      </c>
      <c r="H668" t="s">
        <v>5547</v>
      </c>
      <c r="I668" t="s">
        <v>255</v>
      </c>
      <c r="J668" t="s">
        <v>249</v>
      </c>
      <c r="K668" t="s">
        <v>250</v>
      </c>
      <c r="L668" t="s">
        <v>251</v>
      </c>
      <c r="M668" t="s">
        <v>3154</v>
      </c>
      <c r="N668" t="s">
        <v>3154</v>
      </c>
      <c r="O668" s="111">
        <v>45091</v>
      </c>
      <c r="P668" t="s">
        <v>252</v>
      </c>
      <c r="Q668" t="s">
        <v>253</v>
      </c>
      <c r="R668" s="111">
        <v>45092</v>
      </c>
      <c r="W668">
        <v>0</v>
      </c>
      <c r="X668">
        <v>0</v>
      </c>
      <c r="Y668">
        <v>1</v>
      </c>
      <c r="Z668">
        <f t="shared" si="10"/>
        <v>1</v>
      </c>
    </row>
    <row r="669" spans="1:26">
      <c r="A669" t="s">
        <v>3155</v>
      </c>
      <c r="B669">
        <v>72637005149</v>
      </c>
      <c r="C669" t="s">
        <v>1818</v>
      </c>
      <c r="D669" t="s">
        <v>57</v>
      </c>
      <c r="E669" t="s">
        <v>58</v>
      </c>
      <c r="F669">
        <v>12543060</v>
      </c>
      <c r="G669" s="111">
        <v>45075</v>
      </c>
      <c r="H669" t="s">
        <v>4926</v>
      </c>
      <c r="I669" t="s">
        <v>255</v>
      </c>
      <c r="J669" t="s">
        <v>249</v>
      </c>
      <c r="K669" t="s">
        <v>250</v>
      </c>
      <c r="L669" t="s">
        <v>251</v>
      </c>
      <c r="M669" t="s">
        <v>3154</v>
      </c>
      <c r="N669" t="s">
        <v>3154</v>
      </c>
      <c r="O669" s="111">
        <v>45075</v>
      </c>
      <c r="P669" t="s">
        <v>252</v>
      </c>
      <c r="Q669" t="s">
        <v>253</v>
      </c>
      <c r="R669" s="111">
        <v>45076</v>
      </c>
      <c r="W669">
        <v>0</v>
      </c>
      <c r="X669">
        <v>131</v>
      </c>
      <c r="Y669">
        <v>6438.1</v>
      </c>
      <c r="Z669">
        <f t="shared" si="10"/>
        <v>6569.1</v>
      </c>
    </row>
    <row r="670" spans="1:26">
      <c r="A670" t="s">
        <v>3155</v>
      </c>
      <c r="B670">
        <v>72637005149</v>
      </c>
      <c r="C670" t="s">
        <v>1818</v>
      </c>
      <c r="D670" t="s">
        <v>57</v>
      </c>
      <c r="E670" t="s">
        <v>58</v>
      </c>
      <c r="F670">
        <v>12568739</v>
      </c>
      <c r="G670" s="111">
        <v>45078</v>
      </c>
      <c r="H670" t="s">
        <v>5548</v>
      </c>
      <c r="I670" t="s">
        <v>255</v>
      </c>
      <c r="J670" t="s">
        <v>249</v>
      </c>
      <c r="K670" t="s">
        <v>250</v>
      </c>
      <c r="L670" t="s">
        <v>251</v>
      </c>
      <c r="M670" t="s">
        <v>3154</v>
      </c>
      <c r="N670" t="s">
        <v>3154</v>
      </c>
      <c r="O670" s="111">
        <v>45078</v>
      </c>
      <c r="P670" t="s">
        <v>252</v>
      </c>
      <c r="Q670" t="s">
        <v>253</v>
      </c>
      <c r="R670" s="111">
        <v>45082</v>
      </c>
      <c r="W670">
        <v>0</v>
      </c>
      <c r="X670">
        <v>0</v>
      </c>
      <c r="Y670">
        <v>3477.1</v>
      </c>
      <c r="Z670">
        <f t="shared" si="10"/>
        <v>3477.1</v>
      </c>
    </row>
    <row r="671" spans="1:26">
      <c r="A671" t="s">
        <v>3155</v>
      </c>
      <c r="B671">
        <v>72637005149</v>
      </c>
      <c r="C671" t="s">
        <v>1818</v>
      </c>
      <c r="D671" t="s">
        <v>57</v>
      </c>
      <c r="E671" t="s">
        <v>58</v>
      </c>
      <c r="F671">
        <v>12582472</v>
      </c>
      <c r="G671" s="111">
        <v>45082</v>
      </c>
      <c r="H671" t="s">
        <v>5549</v>
      </c>
      <c r="I671" t="s">
        <v>255</v>
      </c>
      <c r="J671" t="s">
        <v>249</v>
      </c>
      <c r="K671" t="s">
        <v>250</v>
      </c>
      <c r="L671" t="s">
        <v>251</v>
      </c>
      <c r="M671" t="s">
        <v>3154</v>
      </c>
      <c r="N671" t="s">
        <v>3154</v>
      </c>
      <c r="O671" s="111">
        <v>45082</v>
      </c>
      <c r="P671" t="s">
        <v>252</v>
      </c>
      <c r="Q671" t="s">
        <v>253</v>
      </c>
      <c r="R671" s="111">
        <v>45083</v>
      </c>
      <c r="W671">
        <v>0</v>
      </c>
      <c r="X671">
        <v>0</v>
      </c>
      <c r="Y671">
        <v>2869</v>
      </c>
      <c r="Z671">
        <f t="shared" si="10"/>
        <v>2869</v>
      </c>
    </row>
    <row r="672" spans="1:26">
      <c r="A672" t="s">
        <v>3155</v>
      </c>
      <c r="B672">
        <v>72637005149</v>
      </c>
      <c r="C672" t="s">
        <v>1818</v>
      </c>
      <c r="D672" t="s">
        <v>57</v>
      </c>
      <c r="E672" t="s">
        <v>58</v>
      </c>
      <c r="F672">
        <v>12621750</v>
      </c>
      <c r="G672" s="111">
        <v>45093</v>
      </c>
      <c r="H672" t="s">
        <v>5550</v>
      </c>
      <c r="I672" t="s">
        <v>255</v>
      </c>
      <c r="J672" t="s">
        <v>249</v>
      </c>
      <c r="K672" t="s">
        <v>250</v>
      </c>
      <c r="L672" t="s">
        <v>251</v>
      </c>
      <c r="M672" t="s">
        <v>3154</v>
      </c>
      <c r="N672" t="s">
        <v>3154</v>
      </c>
      <c r="O672" s="111">
        <v>45093</v>
      </c>
      <c r="P672" t="s">
        <v>252</v>
      </c>
      <c r="Q672" t="s">
        <v>253</v>
      </c>
      <c r="R672" s="111">
        <v>45096</v>
      </c>
      <c r="W672">
        <v>0</v>
      </c>
      <c r="X672">
        <v>0</v>
      </c>
      <c r="Y672">
        <v>5</v>
      </c>
      <c r="Z672">
        <f t="shared" si="10"/>
        <v>5</v>
      </c>
    </row>
    <row r="673" spans="1:26">
      <c r="A673" t="s">
        <v>3155</v>
      </c>
      <c r="B673">
        <v>72637005149</v>
      </c>
      <c r="C673" t="s">
        <v>1818</v>
      </c>
      <c r="D673" t="s">
        <v>57</v>
      </c>
      <c r="E673" t="s">
        <v>58</v>
      </c>
      <c r="F673">
        <v>12624977</v>
      </c>
      <c r="G673" s="111">
        <v>45094</v>
      </c>
      <c r="H673" t="s">
        <v>5551</v>
      </c>
      <c r="I673" t="s">
        <v>255</v>
      </c>
      <c r="J673" t="s">
        <v>249</v>
      </c>
      <c r="K673" t="s">
        <v>250</v>
      </c>
      <c r="L673" t="s">
        <v>251</v>
      </c>
      <c r="M673" t="s">
        <v>3154</v>
      </c>
      <c r="N673" t="s">
        <v>3154</v>
      </c>
      <c r="O673" s="111">
        <v>45094</v>
      </c>
      <c r="P673" t="s">
        <v>252</v>
      </c>
      <c r="Q673" t="s">
        <v>253</v>
      </c>
      <c r="R673" s="111">
        <v>45097</v>
      </c>
      <c r="W673">
        <v>0</v>
      </c>
      <c r="X673">
        <v>0</v>
      </c>
      <c r="Y673">
        <v>43</v>
      </c>
      <c r="Z673">
        <f t="shared" si="10"/>
        <v>43</v>
      </c>
    </row>
    <row r="674" spans="1:26">
      <c r="A674" t="s">
        <v>3155</v>
      </c>
      <c r="B674">
        <v>86552406134</v>
      </c>
      <c r="C674" t="s">
        <v>1989</v>
      </c>
      <c r="D674" t="s">
        <v>57</v>
      </c>
      <c r="E674" t="s">
        <v>58</v>
      </c>
      <c r="F674">
        <v>12102675</v>
      </c>
      <c r="G674" s="111">
        <v>45051</v>
      </c>
      <c r="H674" t="s">
        <v>4931</v>
      </c>
      <c r="I674" t="s">
        <v>255</v>
      </c>
      <c r="J674" t="s">
        <v>249</v>
      </c>
      <c r="K674" t="s">
        <v>250</v>
      </c>
      <c r="L674" t="s">
        <v>251</v>
      </c>
      <c r="M674" t="s">
        <v>3154</v>
      </c>
      <c r="N674" t="s">
        <v>3154</v>
      </c>
      <c r="O674" s="111">
        <v>45051</v>
      </c>
      <c r="P674" t="s">
        <v>252</v>
      </c>
      <c r="Q674" t="s">
        <v>253</v>
      </c>
      <c r="R674" s="111">
        <v>45054</v>
      </c>
      <c r="W674">
        <v>0</v>
      </c>
      <c r="X674">
        <v>400</v>
      </c>
      <c r="Y674">
        <v>20</v>
      </c>
      <c r="Z674">
        <f t="shared" si="10"/>
        <v>420</v>
      </c>
    </row>
    <row r="675" spans="1:26">
      <c r="A675" t="s">
        <v>3155</v>
      </c>
      <c r="B675">
        <v>86552406134</v>
      </c>
      <c r="C675" t="s">
        <v>1989</v>
      </c>
      <c r="D675" t="s">
        <v>57</v>
      </c>
      <c r="E675" t="s">
        <v>58</v>
      </c>
      <c r="F675">
        <v>12463876</v>
      </c>
      <c r="G675" s="111">
        <v>45055</v>
      </c>
      <c r="H675" t="s">
        <v>4932</v>
      </c>
      <c r="I675" t="s">
        <v>255</v>
      </c>
      <c r="J675" t="s">
        <v>249</v>
      </c>
      <c r="K675" t="s">
        <v>250</v>
      </c>
      <c r="L675" t="s">
        <v>251</v>
      </c>
      <c r="M675" t="s">
        <v>3154</v>
      </c>
      <c r="N675" t="s">
        <v>3154</v>
      </c>
      <c r="O675" s="111">
        <v>45055</v>
      </c>
      <c r="P675" t="s">
        <v>252</v>
      </c>
      <c r="Q675" t="s">
        <v>253</v>
      </c>
      <c r="R675" s="111">
        <v>45056</v>
      </c>
      <c r="W675">
        <v>0</v>
      </c>
      <c r="X675">
        <v>747</v>
      </c>
      <c r="Y675">
        <v>624.1</v>
      </c>
      <c r="Z675">
        <f t="shared" si="10"/>
        <v>1371.1</v>
      </c>
    </row>
    <row r="676" spans="1:26">
      <c r="A676" t="s">
        <v>3155</v>
      </c>
      <c r="B676">
        <v>86552406134</v>
      </c>
      <c r="C676" t="s">
        <v>1989</v>
      </c>
      <c r="D676" t="s">
        <v>57</v>
      </c>
      <c r="E676" t="s">
        <v>58</v>
      </c>
      <c r="F676">
        <v>12474435</v>
      </c>
      <c r="G676" s="111">
        <v>45057</v>
      </c>
      <c r="H676" t="s">
        <v>4934</v>
      </c>
      <c r="I676" t="s">
        <v>255</v>
      </c>
      <c r="J676" t="s">
        <v>249</v>
      </c>
      <c r="K676" t="s">
        <v>250</v>
      </c>
      <c r="L676" t="s">
        <v>251</v>
      </c>
      <c r="M676" t="s">
        <v>3154</v>
      </c>
      <c r="N676" t="s">
        <v>3154</v>
      </c>
      <c r="O676" s="111">
        <v>45057</v>
      </c>
      <c r="P676" t="s">
        <v>252</v>
      </c>
      <c r="Q676" t="s">
        <v>253</v>
      </c>
      <c r="R676" s="111">
        <v>45058</v>
      </c>
      <c r="W676">
        <v>0</v>
      </c>
      <c r="X676">
        <v>4248.3900000000003</v>
      </c>
      <c r="Y676">
        <v>16438.3</v>
      </c>
      <c r="Z676">
        <f t="shared" si="10"/>
        <v>20686.689999999999</v>
      </c>
    </row>
    <row r="677" spans="1:26">
      <c r="A677" t="s">
        <v>3155</v>
      </c>
      <c r="B677">
        <v>86552406134</v>
      </c>
      <c r="C677" t="s">
        <v>1989</v>
      </c>
      <c r="D677" t="s">
        <v>57</v>
      </c>
      <c r="E677" t="s">
        <v>58</v>
      </c>
      <c r="F677">
        <v>12575977</v>
      </c>
      <c r="G677" s="111">
        <v>45079</v>
      </c>
      <c r="H677" t="s">
        <v>5552</v>
      </c>
      <c r="I677" t="s">
        <v>255</v>
      </c>
      <c r="J677" t="s">
        <v>249</v>
      </c>
      <c r="K677" t="s">
        <v>250</v>
      </c>
      <c r="L677" t="s">
        <v>251</v>
      </c>
      <c r="M677" t="s">
        <v>3154</v>
      </c>
      <c r="N677" t="s">
        <v>3154</v>
      </c>
      <c r="O677" s="111">
        <v>45083</v>
      </c>
      <c r="P677" t="s">
        <v>252</v>
      </c>
      <c r="Q677" t="s">
        <v>253</v>
      </c>
      <c r="R677" s="111">
        <v>45084</v>
      </c>
      <c r="W677">
        <v>0</v>
      </c>
      <c r="X677">
        <v>0</v>
      </c>
      <c r="Y677">
        <v>25967.599999999999</v>
      </c>
      <c r="Z677">
        <f t="shared" si="10"/>
        <v>25967.599999999999</v>
      </c>
    </row>
    <row r="678" spans="1:26">
      <c r="A678" t="s">
        <v>3155</v>
      </c>
      <c r="B678">
        <v>72637005149</v>
      </c>
      <c r="C678" t="s">
        <v>1818</v>
      </c>
      <c r="D678" t="s">
        <v>57</v>
      </c>
      <c r="E678" t="s">
        <v>58</v>
      </c>
      <c r="F678">
        <v>12332267</v>
      </c>
      <c r="G678" s="111">
        <v>45021</v>
      </c>
      <c r="H678" t="s">
        <v>4478</v>
      </c>
      <c r="I678" t="s">
        <v>255</v>
      </c>
      <c r="J678" t="s">
        <v>249</v>
      </c>
      <c r="K678" t="s">
        <v>250</v>
      </c>
      <c r="L678" t="s">
        <v>251</v>
      </c>
      <c r="M678" t="s">
        <v>3154</v>
      </c>
      <c r="N678" t="s">
        <v>3154</v>
      </c>
      <c r="O678" s="111">
        <v>45021</v>
      </c>
      <c r="P678" t="s">
        <v>252</v>
      </c>
      <c r="Q678" t="s">
        <v>253</v>
      </c>
      <c r="R678" s="111">
        <v>45022</v>
      </c>
      <c r="W678">
        <v>7541</v>
      </c>
      <c r="X678">
        <v>10775.65</v>
      </c>
      <c r="Y678">
        <v>10853.5</v>
      </c>
      <c r="Z678">
        <f t="shared" si="10"/>
        <v>29170.15</v>
      </c>
    </row>
    <row r="679" spans="1:26">
      <c r="A679" t="s">
        <v>3155</v>
      </c>
      <c r="B679">
        <v>3491168147</v>
      </c>
      <c r="C679" t="s">
        <v>306</v>
      </c>
      <c r="D679" t="s">
        <v>53</v>
      </c>
      <c r="E679" t="s">
        <v>54</v>
      </c>
      <c r="F679">
        <v>12262154</v>
      </c>
      <c r="G679" s="111">
        <v>45106</v>
      </c>
      <c r="H679" t="s">
        <v>5553</v>
      </c>
      <c r="I679" t="s">
        <v>271</v>
      </c>
      <c r="J679" t="s">
        <v>249</v>
      </c>
      <c r="K679" t="s">
        <v>250</v>
      </c>
      <c r="L679" t="s">
        <v>251</v>
      </c>
      <c r="M679" t="s">
        <v>3154</v>
      </c>
      <c r="N679" t="s">
        <v>3154</v>
      </c>
      <c r="O679" s="111">
        <v>45106</v>
      </c>
      <c r="P679" t="s">
        <v>252</v>
      </c>
      <c r="Q679" t="s">
        <v>253</v>
      </c>
      <c r="R679" s="111">
        <v>45107</v>
      </c>
      <c r="W679">
        <v>0</v>
      </c>
      <c r="X679">
        <v>0</v>
      </c>
      <c r="Y679">
        <v>20.010000000000002</v>
      </c>
      <c r="Z679">
        <f t="shared" si="10"/>
        <v>20.010000000000002</v>
      </c>
    </row>
    <row r="680" spans="1:26">
      <c r="A680" t="s">
        <v>3155</v>
      </c>
      <c r="B680" t="s">
        <v>2220</v>
      </c>
      <c r="C680" t="s">
        <v>2221</v>
      </c>
      <c r="D680" t="s">
        <v>5554</v>
      </c>
      <c r="E680" t="s">
        <v>2791</v>
      </c>
      <c r="F680">
        <v>12378502</v>
      </c>
      <c r="G680" s="111">
        <v>45099</v>
      </c>
      <c r="H680" t="s">
        <v>5555</v>
      </c>
      <c r="I680" t="s">
        <v>271</v>
      </c>
      <c r="J680" t="s">
        <v>249</v>
      </c>
      <c r="K680" t="s">
        <v>250</v>
      </c>
      <c r="L680" t="s">
        <v>251</v>
      </c>
      <c r="M680" t="s">
        <v>3154</v>
      </c>
      <c r="N680" t="s">
        <v>3154</v>
      </c>
      <c r="O680" s="111">
        <v>45099</v>
      </c>
      <c r="P680" t="s">
        <v>252</v>
      </c>
      <c r="Q680" t="s">
        <v>257</v>
      </c>
      <c r="R680" s="111">
        <v>45107</v>
      </c>
      <c r="W680">
        <v>0</v>
      </c>
      <c r="X680">
        <v>0</v>
      </c>
      <c r="Y680">
        <v>0</v>
      </c>
      <c r="Z680">
        <f t="shared" si="10"/>
        <v>0</v>
      </c>
    </row>
    <row r="681" spans="1:26">
      <c r="A681" t="s">
        <v>3155</v>
      </c>
      <c r="B681">
        <v>86552406134</v>
      </c>
      <c r="C681" t="s">
        <v>1989</v>
      </c>
      <c r="D681" t="s">
        <v>57</v>
      </c>
      <c r="E681" t="s">
        <v>58</v>
      </c>
      <c r="F681">
        <v>12662462</v>
      </c>
      <c r="G681" s="111">
        <v>45104</v>
      </c>
      <c r="H681" t="s">
        <v>5556</v>
      </c>
      <c r="I681" t="s">
        <v>271</v>
      </c>
      <c r="J681" t="s">
        <v>249</v>
      </c>
      <c r="K681" t="s">
        <v>250</v>
      </c>
      <c r="L681" t="s">
        <v>251</v>
      </c>
      <c r="M681" t="s">
        <v>3154</v>
      </c>
      <c r="N681" t="s">
        <v>3154</v>
      </c>
      <c r="O681" s="111">
        <v>45104</v>
      </c>
      <c r="P681" t="s">
        <v>252</v>
      </c>
      <c r="Q681" t="s">
        <v>257</v>
      </c>
      <c r="R681" s="111">
        <v>45107</v>
      </c>
      <c r="W681">
        <v>0</v>
      </c>
      <c r="X681">
        <v>0</v>
      </c>
      <c r="Y681">
        <v>0</v>
      </c>
      <c r="Z681">
        <f t="shared" si="10"/>
        <v>0</v>
      </c>
    </row>
    <row r="682" spans="1:26">
      <c r="A682" t="s">
        <v>3155</v>
      </c>
      <c r="B682">
        <v>4857731126</v>
      </c>
      <c r="C682" t="s">
        <v>4825</v>
      </c>
      <c r="D682" t="s">
        <v>57</v>
      </c>
      <c r="E682" t="s">
        <v>58</v>
      </c>
      <c r="F682">
        <v>12607099</v>
      </c>
      <c r="G682" s="111">
        <v>45091</v>
      </c>
      <c r="H682" t="s">
        <v>5557</v>
      </c>
      <c r="I682" t="s">
        <v>255</v>
      </c>
      <c r="J682" t="s">
        <v>249</v>
      </c>
      <c r="K682" t="s">
        <v>250</v>
      </c>
      <c r="L682" t="s">
        <v>251</v>
      </c>
      <c r="M682" t="s">
        <v>3154</v>
      </c>
      <c r="N682" t="s">
        <v>3154</v>
      </c>
      <c r="O682" s="111">
        <v>45093</v>
      </c>
      <c r="P682" t="s">
        <v>252</v>
      </c>
      <c r="Q682" t="s">
        <v>253</v>
      </c>
      <c r="R682" s="111">
        <v>45096</v>
      </c>
      <c r="W682">
        <v>0</v>
      </c>
      <c r="X682">
        <v>0</v>
      </c>
      <c r="Y682">
        <v>1377.5</v>
      </c>
      <c r="Z682">
        <f t="shared" si="10"/>
        <v>1377.5</v>
      </c>
    </row>
    <row r="683" spans="1:26">
      <c r="A683" t="s">
        <v>3155</v>
      </c>
      <c r="B683">
        <v>1451674104</v>
      </c>
      <c r="C683" t="s">
        <v>935</v>
      </c>
      <c r="D683" t="s">
        <v>53</v>
      </c>
      <c r="E683" t="s">
        <v>54</v>
      </c>
      <c r="F683">
        <v>5221389</v>
      </c>
      <c r="G683" s="111">
        <v>45106</v>
      </c>
      <c r="H683" t="s">
        <v>5558</v>
      </c>
      <c r="I683" t="s">
        <v>248</v>
      </c>
      <c r="J683" t="s">
        <v>249</v>
      </c>
      <c r="K683" t="s">
        <v>250</v>
      </c>
      <c r="L683" t="s">
        <v>251</v>
      </c>
      <c r="M683" t="s">
        <v>3154</v>
      </c>
      <c r="N683" t="s">
        <v>3154</v>
      </c>
      <c r="O683" s="111">
        <v>45107</v>
      </c>
      <c r="P683" t="s">
        <v>252</v>
      </c>
      <c r="Q683" t="s">
        <v>282</v>
      </c>
      <c r="R683" s="111"/>
      <c r="W683">
        <v>0</v>
      </c>
      <c r="X683">
        <v>0</v>
      </c>
      <c r="Y683">
        <v>0</v>
      </c>
      <c r="Z683">
        <f t="shared" si="10"/>
        <v>0</v>
      </c>
    </row>
    <row r="684" spans="1:26">
      <c r="A684" t="s">
        <v>3155</v>
      </c>
      <c r="B684">
        <v>1451674104</v>
      </c>
      <c r="C684" t="s">
        <v>935</v>
      </c>
      <c r="D684" t="s">
        <v>53</v>
      </c>
      <c r="E684" t="s">
        <v>54</v>
      </c>
      <c r="F684">
        <v>12654805</v>
      </c>
      <c r="G684" s="111">
        <v>45107</v>
      </c>
      <c r="H684" t="s">
        <v>5559</v>
      </c>
      <c r="I684" t="s">
        <v>248</v>
      </c>
      <c r="J684" t="s">
        <v>249</v>
      </c>
      <c r="K684" t="s">
        <v>250</v>
      </c>
      <c r="L684" t="s">
        <v>251</v>
      </c>
      <c r="M684" t="s">
        <v>3154</v>
      </c>
      <c r="N684" t="s">
        <v>3154</v>
      </c>
      <c r="O684" s="111">
        <v>45107</v>
      </c>
      <c r="P684" t="s">
        <v>252</v>
      </c>
      <c r="Q684" t="s">
        <v>1406</v>
      </c>
      <c r="R684" s="111"/>
      <c r="W684">
        <v>0</v>
      </c>
      <c r="X684">
        <v>0</v>
      </c>
      <c r="Y684">
        <v>0</v>
      </c>
      <c r="Z684">
        <f t="shared" si="10"/>
        <v>0</v>
      </c>
    </row>
    <row r="685" spans="1:26">
      <c r="A685" t="s">
        <v>3155</v>
      </c>
      <c r="B685">
        <v>4857731126</v>
      </c>
      <c r="C685" t="s">
        <v>4825</v>
      </c>
      <c r="D685" t="s">
        <v>57</v>
      </c>
      <c r="E685" t="s">
        <v>58</v>
      </c>
      <c r="F685">
        <v>12615659</v>
      </c>
      <c r="G685" s="111">
        <v>45092</v>
      </c>
      <c r="H685" t="s">
        <v>5560</v>
      </c>
      <c r="I685" t="s">
        <v>248</v>
      </c>
      <c r="J685" t="s">
        <v>249</v>
      </c>
      <c r="K685" t="s">
        <v>250</v>
      </c>
      <c r="L685" t="s">
        <v>251</v>
      </c>
      <c r="M685" t="s">
        <v>3154</v>
      </c>
      <c r="N685" t="s">
        <v>3154</v>
      </c>
      <c r="O685" s="111">
        <v>45093</v>
      </c>
      <c r="P685" t="s">
        <v>252</v>
      </c>
      <c r="Q685" t="s">
        <v>257</v>
      </c>
      <c r="R685" s="111"/>
      <c r="W685">
        <v>0</v>
      </c>
      <c r="X685">
        <v>0</v>
      </c>
      <c r="Y685">
        <v>0</v>
      </c>
      <c r="Z685">
        <f t="shared" si="10"/>
        <v>0</v>
      </c>
    </row>
    <row r="686" spans="1:26">
      <c r="A686" t="s">
        <v>3155</v>
      </c>
      <c r="B686">
        <v>6146623113</v>
      </c>
      <c r="C686" t="s">
        <v>1830</v>
      </c>
      <c r="D686" t="s">
        <v>53</v>
      </c>
      <c r="E686" t="s">
        <v>54</v>
      </c>
      <c r="F686">
        <v>12610902</v>
      </c>
      <c r="G686" s="111">
        <v>45106</v>
      </c>
      <c r="H686" t="s">
        <v>5561</v>
      </c>
      <c r="I686" t="s">
        <v>271</v>
      </c>
      <c r="J686" t="s">
        <v>249</v>
      </c>
      <c r="K686" t="s">
        <v>250</v>
      </c>
      <c r="L686" t="s">
        <v>251</v>
      </c>
      <c r="M686" t="s">
        <v>3154</v>
      </c>
      <c r="N686" t="s">
        <v>3154</v>
      </c>
      <c r="O686" s="111">
        <v>45106</v>
      </c>
      <c r="P686" t="s">
        <v>252</v>
      </c>
      <c r="Q686" t="s">
        <v>257</v>
      </c>
      <c r="R686" s="111"/>
      <c r="W686">
        <v>0</v>
      </c>
      <c r="X686">
        <v>0</v>
      </c>
      <c r="Y686">
        <v>0</v>
      </c>
      <c r="Z686">
        <f t="shared" si="10"/>
        <v>0</v>
      </c>
    </row>
    <row r="687" spans="1:26">
      <c r="A687" t="s">
        <v>3155</v>
      </c>
      <c r="B687">
        <v>7063218123</v>
      </c>
      <c r="C687" t="s">
        <v>922</v>
      </c>
      <c r="D687" t="s">
        <v>57</v>
      </c>
      <c r="E687" t="s">
        <v>58</v>
      </c>
      <c r="F687">
        <v>12671526</v>
      </c>
      <c r="G687" s="111">
        <v>45105</v>
      </c>
      <c r="H687" t="s">
        <v>5562</v>
      </c>
      <c r="I687" t="s">
        <v>248</v>
      </c>
      <c r="J687" t="s">
        <v>249</v>
      </c>
      <c r="K687" t="s">
        <v>250</v>
      </c>
      <c r="L687" t="s">
        <v>251</v>
      </c>
      <c r="M687" t="s">
        <v>3154</v>
      </c>
      <c r="N687" t="s">
        <v>3154</v>
      </c>
      <c r="O687" s="111">
        <v>45105</v>
      </c>
      <c r="P687" t="s">
        <v>252</v>
      </c>
      <c r="Q687" t="s">
        <v>257</v>
      </c>
      <c r="R687" s="111"/>
      <c r="W687">
        <v>0</v>
      </c>
      <c r="X687">
        <v>0</v>
      </c>
      <c r="Y687">
        <v>0</v>
      </c>
      <c r="Z687">
        <f t="shared" si="10"/>
        <v>0</v>
      </c>
    </row>
    <row r="688" spans="1:26">
      <c r="A688" t="s">
        <v>3155</v>
      </c>
      <c r="B688">
        <v>8251327628</v>
      </c>
      <c r="C688" t="s">
        <v>190</v>
      </c>
      <c r="D688" t="s">
        <v>45</v>
      </c>
      <c r="E688" t="s">
        <v>46</v>
      </c>
      <c r="F688">
        <v>12685376</v>
      </c>
      <c r="G688" s="111">
        <v>45107</v>
      </c>
      <c r="H688" t="s">
        <v>5563</v>
      </c>
      <c r="I688" t="s">
        <v>248</v>
      </c>
      <c r="J688" t="s">
        <v>249</v>
      </c>
      <c r="K688" t="s">
        <v>250</v>
      </c>
      <c r="L688" t="s">
        <v>251</v>
      </c>
      <c r="M688" t="s">
        <v>3154</v>
      </c>
      <c r="N688" t="s">
        <v>3154</v>
      </c>
      <c r="O688" s="111">
        <v>45107</v>
      </c>
      <c r="P688" t="s">
        <v>252</v>
      </c>
      <c r="Q688" t="s">
        <v>1406</v>
      </c>
      <c r="R688" s="111"/>
      <c r="W688">
        <v>0</v>
      </c>
      <c r="X688">
        <v>0</v>
      </c>
      <c r="Y688">
        <v>0</v>
      </c>
      <c r="Z688">
        <f t="shared" si="10"/>
        <v>0</v>
      </c>
    </row>
    <row r="689" spans="1:26">
      <c r="A689" t="s">
        <v>3155</v>
      </c>
      <c r="B689">
        <v>8251327628</v>
      </c>
      <c r="C689" t="s">
        <v>190</v>
      </c>
      <c r="D689" t="s">
        <v>45</v>
      </c>
      <c r="E689" t="s">
        <v>46</v>
      </c>
      <c r="F689">
        <v>12686455</v>
      </c>
      <c r="G689" s="111">
        <v>45107</v>
      </c>
      <c r="H689" t="s">
        <v>5564</v>
      </c>
      <c r="I689" t="s">
        <v>248</v>
      </c>
      <c r="J689" t="s">
        <v>249</v>
      </c>
      <c r="K689" t="s">
        <v>250</v>
      </c>
      <c r="L689" t="s">
        <v>251</v>
      </c>
      <c r="M689" t="s">
        <v>3154</v>
      </c>
      <c r="N689" t="s">
        <v>3154</v>
      </c>
      <c r="O689" s="111">
        <v>45107</v>
      </c>
      <c r="P689" t="s">
        <v>252</v>
      </c>
      <c r="Q689" t="s">
        <v>1406</v>
      </c>
      <c r="R689" s="111"/>
      <c r="W689">
        <v>0</v>
      </c>
      <c r="X689">
        <v>0</v>
      </c>
      <c r="Y689">
        <v>0</v>
      </c>
      <c r="Z689">
        <f t="shared" si="10"/>
        <v>0</v>
      </c>
    </row>
    <row r="690" spans="1:26">
      <c r="A690" t="s">
        <v>3155</v>
      </c>
      <c r="B690">
        <v>9479290456</v>
      </c>
      <c r="C690" t="s">
        <v>1616</v>
      </c>
      <c r="D690" t="s">
        <v>1527</v>
      </c>
      <c r="E690" t="s">
        <v>1528</v>
      </c>
      <c r="F690">
        <v>12638671</v>
      </c>
      <c r="G690" s="111">
        <v>45098</v>
      </c>
      <c r="H690" t="s">
        <v>5565</v>
      </c>
      <c r="I690" t="s">
        <v>248</v>
      </c>
      <c r="J690" t="s">
        <v>249</v>
      </c>
      <c r="K690" t="s">
        <v>250</v>
      </c>
      <c r="L690" t="s">
        <v>251</v>
      </c>
      <c r="M690" t="s">
        <v>3154</v>
      </c>
      <c r="N690" t="s">
        <v>3154</v>
      </c>
      <c r="O690" s="111">
        <v>45099</v>
      </c>
      <c r="P690" t="s">
        <v>252</v>
      </c>
      <c r="Q690" t="s">
        <v>257</v>
      </c>
      <c r="R690" s="111"/>
      <c r="W690">
        <v>0</v>
      </c>
      <c r="X690">
        <v>0</v>
      </c>
      <c r="Y690">
        <v>0</v>
      </c>
      <c r="Z690">
        <f t="shared" si="10"/>
        <v>0</v>
      </c>
    </row>
    <row r="691" spans="1:26">
      <c r="A691" t="s">
        <v>3155</v>
      </c>
      <c r="B691">
        <v>9479290456</v>
      </c>
      <c r="C691" t="s">
        <v>1616</v>
      </c>
      <c r="D691" t="s">
        <v>1527</v>
      </c>
      <c r="E691" t="s">
        <v>1528</v>
      </c>
      <c r="F691">
        <v>12669855</v>
      </c>
      <c r="G691" s="111">
        <v>45105</v>
      </c>
      <c r="H691" t="s">
        <v>5566</v>
      </c>
      <c r="I691" t="s">
        <v>248</v>
      </c>
      <c r="J691" t="s">
        <v>249</v>
      </c>
      <c r="K691" t="s">
        <v>250</v>
      </c>
      <c r="L691" t="s">
        <v>251</v>
      </c>
      <c r="M691" t="s">
        <v>3154</v>
      </c>
      <c r="N691" t="s">
        <v>3154</v>
      </c>
      <c r="O691" s="111">
        <v>45106</v>
      </c>
      <c r="P691" t="s">
        <v>252</v>
      </c>
      <c r="Q691" t="s">
        <v>1406</v>
      </c>
      <c r="R691" s="111"/>
      <c r="W691">
        <v>0</v>
      </c>
      <c r="X691">
        <v>0</v>
      </c>
      <c r="Y691">
        <v>0</v>
      </c>
      <c r="Z691">
        <f t="shared" si="10"/>
        <v>0</v>
      </c>
    </row>
    <row r="692" spans="1:26">
      <c r="A692" t="s">
        <v>3155</v>
      </c>
      <c r="B692">
        <v>13130660607</v>
      </c>
      <c r="C692" t="s">
        <v>952</v>
      </c>
      <c r="D692" t="s">
        <v>57</v>
      </c>
      <c r="E692" t="s">
        <v>58</v>
      </c>
      <c r="F692">
        <v>12617133</v>
      </c>
      <c r="G692" s="111">
        <v>45092</v>
      </c>
      <c r="H692" t="s">
        <v>5567</v>
      </c>
      <c r="I692" t="s">
        <v>255</v>
      </c>
      <c r="J692" t="s">
        <v>249</v>
      </c>
      <c r="K692" t="s">
        <v>250</v>
      </c>
      <c r="L692" t="s">
        <v>251</v>
      </c>
      <c r="M692" t="s">
        <v>3154</v>
      </c>
      <c r="N692" t="s">
        <v>3154</v>
      </c>
      <c r="O692" s="111">
        <v>45092</v>
      </c>
      <c r="P692" t="s">
        <v>252</v>
      </c>
      <c r="Q692" t="s">
        <v>257</v>
      </c>
      <c r="R692" s="111"/>
      <c r="W692">
        <v>0</v>
      </c>
      <c r="X692">
        <v>0</v>
      </c>
      <c r="Y692">
        <v>0</v>
      </c>
      <c r="Z692">
        <f t="shared" si="10"/>
        <v>0</v>
      </c>
    </row>
    <row r="693" spans="1:26">
      <c r="A693" t="s">
        <v>3155</v>
      </c>
      <c r="B693">
        <v>13130660607</v>
      </c>
      <c r="C693" t="s">
        <v>952</v>
      </c>
      <c r="D693" t="s">
        <v>57</v>
      </c>
      <c r="E693" t="s">
        <v>58</v>
      </c>
      <c r="F693">
        <v>12670952</v>
      </c>
      <c r="G693" s="111">
        <v>45105</v>
      </c>
      <c r="H693" t="s">
        <v>5568</v>
      </c>
      <c r="I693" t="s">
        <v>248</v>
      </c>
      <c r="J693" t="s">
        <v>249</v>
      </c>
      <c r="K693" t="s">
        <v>250</v>
      </c>
      <c r="L693" t="s">
        <v>251</v>
      </c>
      <c r="M693" t="s">
        <v>3154</v>
      </c>
      <c r="N693" t="s">
        <v>3154</v>
      </c>
      <c r="O693" s="111">
        <v>45105</v>
      </c>
      <c r="P693" t="s">
        <v>252</v>
      </c>
      <c r="Q693" t="s">
        <v>257</v>
      </c>
      <c r="R693" s="111"/>
      <c r="W693">
        <v>0</v>
      </c>
      <c r="X693">
        <v>0</v>
      </c>
      <c r="Y693">
        <v>0</v>
      </c>
      <c r="Z693">
        <f t="shared" si="10"/>
        <v>0</v>
      </c>
    </row>
    <row r="694" spans="1:26">
      <c r="A694" t="s">
        <v>3155</v>
      </c>
      <c r="B694">
        <v>72637005149</v>
      </c>
      <c r="C694" t="s">
        <v>1818</v>
      </c>
      <c r="D694" t="s">
        <v>57</v>
      </c>
      <c r="E694" t="s">
        <v>58</v>
      </c>
      <c r="F694">
        <v>12678529</v>
      </c>
      <c r="G694" s="111">
        <v>45106</v>
      </c>
      <c r="H694" t="s">
        <v>5569</v>
      </c>
      <c r="I694" t="s">
        <v>248</v>
      </c>
      <c r="J694" t="s">
        <v>249</v>
      </c>
      <c r="K694" t="s">
        <v>250</v>
      </c>
      <c r="L694" t="s">
        <v>251</v>
      </c>
      <c r="M694" t="s">
        <v>3154</v>
      </c>
      <c r="N694" t="s">
        <v>3154</v>
      </c>
      <c r="O694" s="111">
        <v>45106</v>
      </c>
      <c r="P694" t="s">
        <v>252</v>
      </c>
      <c r="Q694" t="s">
        <v>257</v>
      </c>
      <c r="R694" s="111"/>
      <c r="W694">
        <v>0</v>
      </c>
      <c r="X694">
        <v>0</v>
      </c>
      <c r="Y694">
        <v>0</v>
      </c>
      <c r="Z694">
        <f t="shared" si="10"/>
        <v>0</v>
      </c>
    </row>
    <row r="695" spans="1:26">
      <c r="A695" t="s">
        <v>3155</v>
      </c>
      <c r="B695">
        <v>80047106115</v>
      </c>
      <c r="C695" t="s">
        <v>2362</v>
      </c>
      <c r="D695" t="s">
        <v>2171</v>
      </c>
      <c r="E695" t="s">
        <v>54</v>
      </c>
      <c r="F695">
        <v>12612123</v>
      </c>
      <c r="G695" s="111">
        <v>45091</v>
      </c>
      <c r="H695" t="s">
        <v>5570</v>
      </c>
      <c r="I695" t="s">
        <v>255</v>
      </c>
      <c r="J695" t="s">
        <v>249</v>
      </c>
      <c r="K695" t="s">
        <v>250</v>
      </c>
      <c r="L695" t="s">
        <v>251</v>
      </c>
      <c r="M695" t="s">
        <v>3154</v>
      </c>
      <c r="N695" t="s">
        <v>3154</v>
      </c>
      <c r="O695" s="111">
        <v>45091</v>
      </c>
      <c r="P695" t="s">
        <v>252</v>
      </c>
      <c r="Q695" t="s">
        <v>257</v>
      </c>
      <c r="R695" s="111"/>
      <c r="W695">
        <v>0</v>
      </c>
      <c r="X695">
        <v>0</v>
      </c>
      <c r="Y695">
        <v>0</v>
      </c>
      <c r="Z695">
        <f t="shared" si="10"/>
        <v>0</v>
      </c>
    </row>
    <row r="696" spans="1:26">
      <c r="A696" t="s">
        <v>3155</v>
      </c>
      <c r="B696">
        <v>10439312604</v>
      </c>
      <c r="C696" t="s">
        <v>2275</v>
      </c>
      <c r="D696" t="s">
        <v>57</v>
      </c>
      <c r="E696" t="s">
        <v>58</v>
      </c>
      <c r="F696">
        <v>12611332</v>
      </c>
      <c r="G696" s="111">
        <v>45091</v>
      </c>
      <c r="H696" t="s">
        <v>5571</v>
      </c>
      <c r="I696" t="s">
        <v>255</v>
      </c>
      <c r="J696" t="s">
        <v>249</v>
      </c>
      <c r="K696" t="s">
        <v>250</v>
      </c>
      <c r="L696" t="s">
        <v>251</v>
      </c>
      <c r="M696" t="s">
        <v>3154</v>
      </c>
      <c r="N696" t="s">
        <v>3154</v>
      </c>
      <c r="O696" s="111">
        <v>45091</v>
      </c>
      <c r="P696" t="s">
        <v>252</v>
      </c>
      <c r="Q696" t="s">
        <v>257</v>
      </c>
      <c r="R696" s="111"/>
      <c r="W696">
        <v>0</v>
      </c>
      <c r="X696">
        <v>0</v>
      </c>
      <c r="Y696">
        <v>0</v>
      </c>
      <c r="Z696">
        <f t="shared" si="10"/>
        <v>0</v>
      </c>
    </row>
    <row r="697" spans="1:26">
      <c r="A697" t="s">
        <v>3155</v>
      </c>
      <c r="B697">
        <v>81615434100</v>
      </c>
      <c r="C697" t="s">
        <v>5380</v>
      </c>
      <c r="D697" t="s">
        <v>57</v>
      </c>
      <c r="E697" t="s">
        <v>58</v>
      </c>
      <c r="F697">
        <v>12611862</v>
      </c>
      <c r="G697" s="111">
        <v>45091</v>
      </c>
      <c r="H697" t="s">
        <v>5572</v>
      </c>
      <c r="I697" t="s">
        <v>255</v>
      </c>
      <c r="J697" t="s">
        <v>249</v>
      </c>
      <c r="K697" t="s">
        <v>250</v>
      </c>
      <c r="L697" t="s">
        <v>251</v>
      </c>
      <c r="M697" t="s">
        <v>3154</v>
      </c>
      <c r="N697" t="s">
        <v>3154</v>
      </c>
      <c r="O697" s="111">
        <v>45091</v>
      </c>
      <c r="P697" t="s">
        <v>252</v>
      </c>
      <c r="Q697" t="s">
        <v>257</v>
      </c>
      <c r="R697" s="111"/>
      <c r="W697">
        <v>0</v>
      </c>
      <c r="X697">
        <v>0</v>
      </c>
      <c r="Y697">
        <v>0</v>
      </c>
      <c r="Z697">
        <f t="shared" si="10"/>
        <v>0</v>
      </c>
    </row>
    <row r="698" spans="1:26">
      <c r="A698" t="s">
        <v>3155</v>
      </c>
      <c r="B698">
        <v>70526237147</v>
      </c>
      <c r="C698" t="s">
        <v>3553</v>
      </c>
      <c r="D698" t="s">
        <v>53</v>
      </c>
      <c r="E698" t="s">
        <v>54</v>
      </c>
      <c r="F698">
        <v>12610465</v>
      </c>
      <c r="G698" s="111">
        <v>45091</v>
      </c>
      <c r="H698" t="s">
        <v>5573</v>
      </c>
      <c r="I698" t="s">
        <v>255</v>
      </c>
      <c r="J698" t="s">
        <v>249</v>
      </c>
      <c r="K698" t="s">
        <v>250</v>
      </c>
      <c r="L698" t="s">
        <v>251</v>
      </c>
      <c r="M698" t="s">
        <v>3154</v>
      </c>
      <c r="N698" t="s">
        <v>3154</v>
      </c>
      <c r="O698" s="111">
        <v>45091</v>
      </c>
      <c r="P698" t="s">
        <v>252</v>
      </c>
      <c r="Q698" t="s">
        <v>257</v>
      </c>
      <c r="R698" s="111"/>
      <c r="W698">
        <v>0</v>
      </c>
      <c r="X698">
        <v>0</v>
      </c>
      <c r="Y698">
        <v>0</v>
      </c>
      <c r="Z698">
        <f t="shared" si="10"/>
        <v>0</v>
      </c>
    </row>
    <row r="699" spans="1:26">
      <c r="A699" t="s">
        <v>3155</v>
      </c>
      <c r="B699" t="s">
        <v>2186</v>
      </c>
      <c r="C699" t="s">
        <v>2187</v>
      </c>
      <c r="D699" t="s">
        <v>53</v>
      </c>
      <c r="E699" t="s">
        <v>54</v>
      </c>
      <c r="F699">
        <v>12435219</v>
      </c>
      <c r="G699" s="111">
        <v>45097</v>
      </c>
      <c r="H699" t="s">
        <v>5574</v>
      </c>
      <c r="I699" t="s">
        <v>255</v>
      </c>
      <c r="J699" t="s">
        <v>249</v>
      </c>
      <c r="K699" t="s">
        <v>250</v>
      </c>
      <c r="L699" t="s">
        <v>251</v>
      </c>
      <c r="M699" t="s">
        <v>3154</v>
      </c>
      <c r="N699" t="s">
        <v>3154</v>
      </c>
      <c r="O699" s="111">
        <v>45097</v>
      </c>
      <c r="P699" t="s">
        <v>252</v>
      </c>
      <c r="Q699" t="s">
        <v>257</v>
      </c>
      <c r="R699" s="111"/>
      <c r="W699">
        <v>0</v>
      </c>
      <c r="X699">
        <v>0</v>
      </c>
      <c r="Y699">
        <v>0</v>
      </c>
      <c r="Z699">
        <f t="shared" si="10"/>
        <v>0</v>
      </c>
    </row>
    <row r="700" spans="1:26">
      <c r="A700" t="s">
        <v>3155</v>
      </c>
      <c r="B700">
        <v>664097138</v>
      </c>
      <c r="C700" t="s">
        <v>2299</v>
      </c>
      <c r="D700" t="s">
        <v>57</v>
      </c>
      <c r="E700" t="s">
        <v>58</v>
      </c>
      <c r="F700">
        <v>12637908</v>
      </c>
      <c r="G700" s="111">
        <v>45098</v>
      </c>
      <c r="H700" t="s">
        <v>5575</v>
      </c>
      <c r="I700" t="s">
        <v>248</v>
      </c>
      <c r="J700" t="s">
        <v>249</v>
      </c>
      <c r="K700" t="s">
        <v>250</v>
      </c>
      <c r="L700" t="s">
        <v>251</v>
      </c>
      <c r="M700" t="s">
        <v>3154</v>
      </c>
      <c r="N700" t="s">
        <v>3154</v>
      </c>
      <c r="O700" s="111">
        <v>45098</v>
      </c>
      <c r="P700" t="s">
        <v>252</v>
      </c>
      <c r="Q700" t="s">
        <v>257</v>
      </c>
      <c r="R700" s="111"/>
      <c r="W700">
        <v>0</v>
      </c>
      <c r="X700">
        <v>0</v>
      </c>
      <c r="Y700">
        <v>0</v>
      </c>
      <c r="Z700">
        <f t="shared" si="10"/>
        <v>0</v>
      </c>
    </row>
    <row r="701" spans="1:26">
      <c r="A701" t="s">
        <v>3155</v>
      </c>
      <c r="B701" t="s">
        <v>5004</v>
      </c>
      <c r="C701" t="s">
        <v>5005</v>
      </c>
      <c r="D701" t="s">
        <v>57</v>
      </c>
      <c r="E701" t="s">
        <v>58</v>
      </c>
      <c r="F701">
        <v>12638256</v>
      </c>
      <c r="G701" s="111">
        <v>45098</v>
      </c>
      <c r="H701" t="s">
        <v>5576</v>
      </c>
      <c r="I701" t="s">
        <v>271</v>
      </c>
      <c r="J701" t="s">
        <v>249</v>
      </c>
      <c r="K701" t="s">
        <v>250</v>
      </c>
      <c r="L701" t="s">
        <v>251</v>
      </c>
      <c r="M701" t="s">
        <v>3154</v>
      </c>
      <c r="N701" t="s">
        <v>3154</v>
      </c>
      <c r="O701" s="111">
        <v>45098</v>
      </c>
      <c r="P701" t="s">
        <v>252</v>
      </c>
      <c r="Q701" t="s">
        <v>257</v>
      </c>
      <c r="R701" s="111"/>
      <c r="W701">
        <v>0</v>
      </c>
      <c r="X701">
        <v>0</v>
      </c>
      <c r="Y701">
        <v>0</v>
      </c>
      <c r="Z701">
        <f t="shared" si="10"/>
        <v>0</v>
      </c>
    </row>
    <row r="702" spans="1:26">
      <c r="A702" t="s">
        <v>3155</v>
      </c>
      <c r="B702">
        <v>13712635745</v>
      </c>
      <c r="C702" t="s">
        <v>5339</v>
      </c>
      <c r="D702" t="s">
        <v>1691</v>
      </c>
      <c r="E702" t="s">
        <v>1528</v>
      </c>
      <c r="F702">
        <v>12664229</v>
      </c>
      <c r="G702" s="111">
        <v>45104</v>
      </c>
      <c r="H702" t="s">
        <v>5577</v>
      </c>
      <c r="I702" t="s">
        <v>248</v>
      </c>
      <c r="J702" t="s">
        <v>249</v>
      </c>
      <c r="K702" t="s">
        <v>250</v>
      </c>
      <c r="L702" t="s">
        <v>251</v>
      </c>
      <c r="M702" t="s">
        <v>3154</v>
      </c>
      <c r="N702" t="s">
        <v>3154</v>
      </c>
      <c r="O702" s="111">
        <v>45105</v>
      </c>
      <c r="P702" t="s">
        <v>252</v>
      </c>
      <c r="Q702" t="s">
        <v>257</v>
      </c>
      <c r="R702" s="111"/>
      <c r="W702">
        <v>0</v>
      </c>
      <c r="X702">
        <v>0</v>
      </c>
      <c r="Y702">
        <v>0</v>
      </c>
      <c r="Z702">
        <f t="shared" si="10"/>
        <v>0</v>
      </c>
    </row>
    <row r="703" spans="1:26">
      <c r="A703" t="s">
        <v>3155</v>
      </c>
      <c r="B703">
        <v>81615434100</v>
      </c>
      <c r="C703" t="s">
        <v>5380</v>
      </c>
      <c r="D703" t="s">
        <v>57</v>
      </c>
      <c r="E703" t="s">
        <v>58</v>
      </c>
      <c r="F703">
        <v>12677149</v>
      </c>
      <c r="G703" s="111">
        <v>45106</v>
      </c>
      <c r="H703" t="s">
        <v>5578</v>
      </c>
      <c r="I703" t="s">
        <v>248</v>
      </c>
      <c r="J703" t="s">
        <v>249</v>
      </c>
      <c r="K703" t="s">
        <v>250</v>
      </c>
      <c r="L703" t="s">
        <v>251</v>
      </c>
      <c r="M703" t="s">
        <v>3154</v>
      </c>
      <c r="N703" t="s">
        <v>3154</v>
      </c>
      <c r="O703" s="111">
        <v>45106</v>
      </c>
      <c r="P703" t="s">
        <v>252</v>
      </c>
      <c r="Q703" t="s">
        <v>257</v>
      </c>
      <c r="R703" s="111"/>
      <c r="W703">
        <v>0</v>
      </c>
      <c r="X703">
        <v>0</v>
      </c>
      <c r="Y703">
        <v>0</v>
      </c>
      <c r="Z703">
        <f t="shared" si="10"/>
        <v>0</v>
      </c>
    </row>
    <row r="704" spans="1:26">
      <c r="A704" t="s">
        <v>3155</v>
      </c>
      <c r="B704">
        <v>664097138</v>
      </c>
      <c r="C704" t="s">
        <v>2299</v>
      </c>
      <c r="D704" t="s">
        <v>57</v>
      </c>
      <c r="E704" t="s">
        <v>58</v>
      </c>
      <c r="F704">
        <v>12678979</v>
      </c>
      <c r="G704" s="111">
        <v>45106</v>
      </c>
      <c r="H704" t="s">
        <v>5579</v>
      </c>
      <c r="I704" t="s">
        <v>248</v>
      </c>
      <c r="J704" t="s">
        <v>249</v>
      </c>
      <c r="K704" t="s">
        <v>250</v>
      </c>
      <c r="L704" t="s">
        <v>251</v>
      </c>
      <c r="M704" t="s">
        <v>3154</v>
      </c>
      <c r="N704" t="s">
        <v>3154</v>
      </c>
      <c r="O704" s="111">
        <v>45106</v>
      </c>
      <c r="P704" t="s">
        <v>252</v>
      </c>
      <c r="Q704" t="s">
        <v>257</v>
      </c>
      <c r="R704" s="111"/>
      <c r="W704">
        <v>0</v>
      </c>
      <c r="X704">
        <v>0</v>
      </c>
      <c r="Y704">
        <v>0</v>
      </c>
      <c r="Z704">
        <f t="shared" si="10"/>
        <v>0</v>
      </c>
    </row>
    <row r="705" spans="1:26">
      <c r="A705" t="s">
        <v>3155</v>
      </c>
      <c r="B705">
        <v>9900269497</v>
      </c>
      <c r="C705" t="s">
        <v>2325</v>
      </c>
      <c r="D705" t="s">
        <v>1527</v>
      </c>
      <c r="E705" t="s">
        <v>1528</v>
      </c>
      <c r="F705">
        <v>12678456</v>
      </c>
      <c r="G705" s="111">
        <v>45106</v>
      </c>
      <c r="H705" t="s">
        <v>5580</v>
      </c>
      <c r="I705" t="s">
        <v>248</v>
      </c>
      <c r="J705" t="s">
        <v>249</v>
      </c>
      <c r="K705" t="s">
        <v>250</v>
      </c>
      <c r="L705" t="s">
        <v>251</v>
      </c>
      <c r="M705" t="s">
        <v>3154</v>
      </c>
      <c r="N705" t="s">
        <v>3154</v>
      </c>
      <c r="O705" s="111">
        <v>45106</v>
      </c>
      <c r="P705" t="s">
        <v>252</v>
      </c>
      <c r="Q705" t="s">
        <v>257</v>
      </c>
      <c r="R705" s="111"/>
      <c r="W705">
        <v>0</v>
      </c>
      <c r="X705">
        <v>0</v>
      </c>
      <c r="Y705">
        <v>0</v>
      </c>
      <c r="Z705">
        <f t="shared" si="10"/>
        <v>0</v>
      </c>
    </row>
    <row r="706" spans="1:26">
      <c r="A706" t="s">
        <v>3155</v>
      </c>
      <c r="B706">
        <v>61257753720</v>
      </c>
      <c r="C706" t="s">
        <v>5581</v>
      </c>
      <c r="D706" t="s">
        <v>45</v>
      </c>
      <c r="E706" t="s">
        <v>46</v>
      </c>
      <c r="F706">
        <v>12677626</v>
      </c>
      <c r="G706" s="111">
        <v>45106</v>
      </c>
      <c r="H706" t="s">
        <v>5582</v>
      </c>
      <c r="I706" t="s">
        <v>248</v>
      </c>
      <c r="J706" t="s">
        <v>249</v>
      </c>
      <c r="K706" t="s">
        <v>250</v>
      </c>
      <c r="L706" t="s">
        <v>251</v>
      </c>
      <c r="M706" t="s">
        <v>3154</v>
      </c>
      <c r="N706" t="s">
        <v>3154</v>
      </c>
      <c r="O706" s="111">
        <v>45106</v>
      </c>
      <c r="P706" t="s">
        <v>252</v>
      </c>
      <c r="Q706" t="s">
        <v>257</v>
      </c>
      <c r="R706" s="111"/>
      <c r="W706">
        <v>0</v>
      </c>
      <c r="X706">
        <v>0</v>
      </c>
      <c r="Y706">
        <v>0</v>
      </c>
      <c r="Z706">
        <f t="shared" si="10"/>
        <v>0</v>
      </c>
    </row>
    <row r="707" spans="1:26">
      <c r="A707" t="s">
        <v>3155</v>
      </c>
      <c r="B707" t="s">
        <v>4962</v>
      </c>
      <c r="C707" t="s">
        <v>4963</v>
      </c>
      <c r="D707" t="s">
        <v>264</v>
      </c>
      <c r="E707" t="s">
        <v>54</v>
      </c>
      <c r="F707">
        <v>12686854</v>
      </c>
      <c r="G707" s="111">
        <v>45107</v>
      </c>
      <c r="H707" t="s">
        <v>5583</v>
      </c>
      <c r="I707" t="s">
        <v>248</v>
      </c>
      <c r="J707" t="s">
        <v>249</v>
      </c>
      <c r="K707" t="s">
        <v>250</v>
      </c>
      <c r="L707" t="s">
        <v>251</v>
      </c>
      <c r="M707" t="s">
        <v>3154</v>
      </c>
      <c r="N707" t="s">
        <v>3154</v>
      </c>
      <c r="O707" s="111">
        <v>45107</v>
      </c>
      <c r="P707" t="s">
        <v>252</v>
      </c>
      <c r="Q707" t="s">
        <v>1406</v>
      </c>
      <c r="R707" s="111"/>
      <c r="W707">
        <v>0</v>
      </c>
      <c r="X707">
        <v>0</v>
      </c>
      <c r="Y707">
        <v>0</v>
      </c>
      <c r="Z707">
        <f t="shared" ref="Z707:Z770" si="11">SUM(W707:Y707)</f>
        <v>0</v>
      </c>
    </row>
    <row r="708" spans="1:26">
      <c r="A708" t="s">
        <v>3155</v>
      </c>
      <c r="B708">
        <v>10439312604</v>
      </c>
      <c r="C708" t="s">
        <v>2275</v>
      </c>
      <c r="D708" t="s">
        <v>57</v>
      </c>
      <c r="E708" t="s">
        <v>58</v>
      </c>
      <c r="F708">
        <v>12676393</v>
      </c>
      <c r="G708" s="111">
        <v>45106</v>
      </c>
      <c r="H708" t="s">
        <v>5584</v>
      </c>
      <c r="I708" t="s">
        <v>248</v>
      </c>
      <c r="J708" t="s">
        <v>249</v>
      </c>
      <c r="K708" t="s">
        <v>250</v>
      </c>
      <c r="L708" t="s">
        <v>251</v>
      </c>
      <c r="M708" t="s">
        <v>3154</v>
      </c>
      <c r="N708" t="s">
        <v>3154</v>
      </c>
      <c r="O708" s="111">
        <v>45107</v>
      </c>
      <c r="P708" t="s">
        <v>252</v>
      </c>
      <c r="Q708" t="s">
        <v>1406</v>
      </c>
      <c r="R708" s="111"/>
      <c r="W708">
        <v>0</v>
      </c>
      <c r="X708">
        <v>0</v>
      </c>
      <c r="Y708">
        <v>0</v>
      </c>
      <c r="Z708">
        <f t="shared" si="11"/>
        <v>0</v>
      </c>
    </row>
    <row r="709" spans="1:26">
      <c r="A709" t="s">
        <v>3155</v>
      </c>
      <c r="B709">
        <v>4312367124</v>
      </c>
      <c r="C709" t="s">
        <v>2359</v>
      </c>
      <c r="D709" t="s">
        <v>57</v>
      </c>
      <c r="E709" t="s">
        <v>58</v>
      </c>
      <c r="F709">
        <v>12684972</v>
      </c>
      <c r="G709" s="111">
        <v>45107</v>
      </c>
      <c r="H709" t="s">
        <v>5585</v>
      </c>
      <c r="I709" t="s">
        <v>256</v>
      </c>
      <c r="J709" t="s">
        <v>249</v>
      </c>
      <c r="K709" t="s">
        <v>250</v>
      </c>
      <c r="L709" t="s">
        <v>251</v>
      </c>
      <c r="M709" t="s">
        <v>3154</v>
      </c>
      <c r="N709" t="s">
        <v>3154</v>
      </c>
      <c r="O709" s="111">
        <v>45107</v>
      </c>
      <c r="P709" t="s">
        <v>252</v>
      </c>
      <c r="Q709" t="s">
        <v>1406</v>
      </c>
      <c r="R709" s="111"/>
      <c r="W709">
        <v>0</v>
      </c>
      <c r="X709">
        <v>0</v>
      </c>
      <c r="Y709">
        <v>0</v>
      </c>
      <c r="Z709">
        <f t="shared" si="11"/>
        <v>0</v>
      </c>
    </row>
    <row r="710" spans="1:26">
      <c r="A710" t="s">
        <v>3155</v>
      </c>
      <c r="B710">
        <v>9900269497</v>
      </c>
      <c r="C710" t="s">
        <v>2325</v>
      </c>
      <c r="D710" t="s">
        <v>1527</v>
      </c>
      <c r="E710" t="s">
        <v>1528</v>
      </c>
      <c r="F710">
        <v>4790001</v>
      </c>
      <c r="G710" s="111">
        <v>45106</v>
      </c>
      <c r="H710" t="s">
        <v>5586</v>
      </c>
      <c r="I710" t="s">
        <v>248</v>
      </c>
      <c r="J710" t="s">
        <v>249</v>
      </c>
      <c r="K710" t="s">
        <v>250</v>
      </c>
      <c r="L710" t="s">
        <v>251</v>
      </c>
      <c r="M710" t="s">
        <v>3154</v>
      </c>
      <c r="N710" t="s">
        <v>3154</v>
      </c>
      <c r="O710" s="111">
        <v>45106</v>
      </c>
      <c r="P710" t="s">
        <v>252</v>
      </c>
      <c r="Q710" t="s">
        <v>282</v>
      </c>
      <c r="R710" s="111"/>
      <c r="W710">
        <v>0</v>
      </c>
      <c r="X710">
        <v>0</v>
      </c>
      <c r="Y710">
        <v>0</v>
      </c>
      <c r="Z710">
        <f t="shared" si="11"/>
        <v>0</v>
      </c>
    </row>
    <row r="711" spans="1:26">
      <c r="A711" t="s">
        <v>3155</v>
      </c>
      <c r="B711" t="s">
        <v>2220</v>
      </c>
      <c r="C711" t="s">
        <v>2221</v>
      </c>
      <c r="D711" t="s">
        <v>53</v>
      </c>
      <c r="E711" t="s">
        <v>54</v>
      </c>
      <c r="F711">
        <v>12685579</v>
      </c>
      <c r="G711" s="111">
        <v>45107</v>
      </c>
      <c r="H711" t="s">
        <v>5587</v>
      </c>
      <c r="I711" t="s">
        <v>248</v>
      </c>
      <c r="J711" t="s">
        <v>249</v>
      </c>
      <c r="K711" t="s">
        <v>250</v>
      </c>
      <c r="L711" t="s">
        <v>251</v>
      </c>
      <c r="M711" t="s">
        <v>3154</v>
      </c>
      <c r="N711" t="s">
        <v>3154</v>
      </c>
      <c r="O711" s="111">
        <v>45107</v>
      </c>
      <c r="P711" t="s">
        <v>252</v>
      </c>
      <c r="Q711" t="s">
        <v>1406</v>
      </c>
      <c r="R711" s="111"/>
      <c r="W711">
        <v>0</v>
      </c>
      <c r="X711">
        <v>0</v>
      </c>
      <c r="Y711">
        <v>0</v>
      </c>
      <c r="Z711">
        <f t="shared" si="11"/>
        <v>0</v>
      </c>
    </row>
    <row r="712" spans="1:26">
      <c r="A712" t="s">
        <v>3155</v>
      </c>
      <c r="B712">
        <v>71439012458</v>
      </c>
      <c r="C712" t="s">
        <v>4134</v>
      </c>
      <c r="D712" t="s">
        <v>1527</v>
      </c>
      <c r="E712" t="s">
        <v>1528</v>
      </c>
      <c r="F712">
        <v>12394649</v>
      </c>
      <c r="G712" s="111">
        <v>45040</v>
      </c>
      <c r="H712" t="s">
        <v>4634</v>
      </c>
      <c r="I712" t="s">
        <v>255</v>
      </c>
      <c r="J712" t="s">
        <v>249</v>
      </c>
      <c r="K712" t="s">
        <v>250</v>
      </c>
      <c r="L712" t="s">
        <v>251</v>
      </c>
      <c r="M712" t="s">
        <v>3154</v>
      </c>
      <c r="N712" t="s">
        <v>3154</v>
      </c>
      <c r="O712" s="111">
        <v>45040</v>
      </c>
      <c r="P712" t="s">
        <v>252</v>
      </c>
      <c r="Q712" t="s">
        <v>282</v>
      </c>
      <c r="R712" s="111">
        <v>45041</v>
      </c>
      <c r="W712">
        <v>37.6</v>
      </c>
      <c r="X712">
        <v>1812.1</v>
      </c>
      <c r="Y712">
        <v>0</v>
      </c>
      <c r="Z712">
        <f t="shared" si="11"/>
        <v>1849.6999999999998</v>
      </c>
    </row>
    <row r="713" spans="1:26">
      <c r="A713" t="s">
        <v>3155</v>
      </c>
      <c r="B713">
        <v>71439012458</v>
      </c>
      <c r="C713" t="s">
        <v>4134</v>
      </c>
      <c r="D713" t="s">
        <v>1527</v>
      </c>
      <c r="E713" t="s">
        <v>1528</v>
      </c>
      <c r="F713">
        <v>12424276</v>
      </c>
      <c r="G713" s="111">
        <v>45044</v>
      </c>
      <c r="H713" t="s">
        <v>4641</v>
      </c>
      <c r="I713" t="s">
        <v>255</v>
      </c>
      <c r="J713" t="s">
        <v>249</v>
      </c>
      <c r="K713" t="s">
        <v>250</v>
      </c>
      <c r="L713" t="s">
        <v>251</v>
      </c>
      <c r="M713" t="s">
        <v>3154</v>
      </c>
      <c r="N713" t="s">
        <v>3154</v>
      </c>
      <c r="O713" s="111">
        <v>45044</v>
      </c>
      <c r="P713" t="s">
        <v>252</v>
      </c>
      <c r="Q713" t="s">
        <v>253</v>
      </c>
      <c r="R713" s="111">
        <v>45048</v>
      </c>
      <c r="W713">
        <v>0</v>
      </c>
      <c r="X713">
        <v>5320</v>
      </c>
      <c r="Y713">
        <v>1960</v>
      </c>
      <c r="Z713">
        <f t="shared" si="11"/>
        <v>7280</v>
      </c>
    </row>
    <row r="714" spans="1:26">
      <c r="A714" t="s">
        <v>3155</v>
      </c>
      <c r="B714">
        <v>70134029666</v>
      </c>
      <c r="C714" t="s">
        <v>3861</v>
      </c>
      <c r="D714" t="s">
        <v>45</v>
      </c>
      <c r="E714" t="s">
        <v>46</v>
      </c>
      <c r="F714">
        <v>12502504</v>
      </c>
      <c r="G714" s="111">
        <v>45064</v>
      </c>
      <c r="H714" t="s">
        <v>5185</v>
      </c>
      <c r="I714" t="s">
        <v>255</v>
      </c>
      <c r="J714" t="s">
        <v>249</v>
      </c>
      <c r="K714" t="s">
        <v>250</v>
      </c>
      <c r="L714" t="s">
        <v>251</v>
      </c>
      <c r="M714" t="s">
        <v>3154</v>
      </c>
      <c r="N714" t="s">
        <v>3154</v>
      </c>
      <c r="O714" s="111">
        <v>45064</v>
      </c>
      <c r="P714" t="s">
        <v>252</v>
      </c>
      <c r="Q714" t="s">
        <v>253</v>
      </c>
      <c r="R714" s="111">
        <v>45069</v>
      </c>
      <c r="W714">
        <v>0</v>
      </c>
      <c r="X714">
        <v>2763.97</v>
      </c>
      <c r="Y714">
        <v>10579.26</v>
      </c>
      <c r="Z714">
        <f t="shared" si="11"/>
        <v>13343.23</v>
      </c>
    </row>
    <row r="715" spans="1:26">
      <c r="A715" t="s">
        <v>3155</v>
      </c>
      <c r="B715">
        <v>4288358132</v>
      </c>
      <c r="C715" t="s">
        <v>165</v>
      </c>
      <c r="D715" t="s">
        <v>4777</v>
      </c>
      <c r="E715" t="s">
        <v>54</v>
      </c>
      <c r="F715">
        <v>12448177</v>
      </c>
      <c r="G715" s="111">
        <v>45050</v>
      </c>
      <c r="H715" t="s">
        <v>4824</v>
      </c>
      <c r="I715" t="s">
        <v>255</v>
      </c>
      <c r="J715" t="s">
        <v>249</v>
      </c>
      <c r="K715" t="s">
        <v>250</v>
      </c>
      <c r="L715" t="s">
        <v>251</v>
      </c>
      <c r="M715" t="s">
        <v>3154</v>
      </c>
      <c r="N715" t="s">
        <v>3154</v>
      </c>
      <c r="O715" s="111">
        <v>45050</v>
      </c>
      <c r="P715" t="s">
        <v>252</v>
      </c>
      <c r="Q715" t="s">
        <v>253</v>
      </c>
      <c r="R715" s="111">
        <v>45051</v>
      </c>
      <c r="W715">
        <v>0</v>
      </c>
      <c r="X715">
        <v>2275</v>
      </c>
      <c r="Y715">
        <v>2362.1799999999998</v>
      </c>
      <c r="Z715">
        <f t="shared" si="11"/>
        <v>4637.18</v>
      </c>
    </row>
    <row r="716" spans="1:26">
      <c r="A716" t="s">
        <v>3155</v>
      </c>
      <c r="B716">
        <v>7063218123</v>
      </c>
      <c r="C716" t="s">
        <v>922</v>
      </c>
      <c r="D716" t="s">
        <v>57</v>
      </c>
      <c r="E716" t="s">
        <v>58</v>
      </c>
      <c r="F716">
        <v>12361954</v>
      </c>
      <c r="G716" s="111">
        <v>45029</v>
      </c>
      <c r="H716" t="s">
        <v>4386</v>
      </c>
      <c r="I716" t="s">
        <v>255</v>
      </c>
      <c r="J716" t="s">
        <v>249</v>
      </c>
      <c r="K716" t="s">
        <v>250</v>
      </c>
      <c r="L716" t="s">
        <v>251</v>
      </c>
      <c r="M716" t="s">
        <v>3154</v>
      </c>
      <c r="N716" t="s">
        <v>3154</v>
      </c>
      <c r="O716" s="111">
        <v>45029</v>
      </c>
      <c r="P716" t="s">
        <v>252</v>
      </c>
      <c r="Q716" t="s">
        <v>253</v>
      </c>
      <c r="R716" s="111">
        <v>45035</v>
      </c>
      <c r="W716">
        <v>215</v>
      </c>
      <c r="X716">
        <v>827</v>
      </c>
      <c r="Y716">
        <v>833.97</v>
      </c>
      <c r="Z716">
        <f t="shared" si="11"/>
        <v>1875.97</v>
      </c>
    </row>
    <row r="717" spans="1:26">
      <c r="A717" t="s">
        <v>3155</v>
      </c>
      <c r="B717">
        <v>9479290456</v>
      </c>
      <c r="C717" t="s">
        <v>1616</v>
      </c>
      <c r="D717" t="s">
        <v>4288</v>
      </c>
      <c r="E717" t="s">
        <v>1528</v>
      </c>
      <c r="F717">
        <v>12568506</v>
      </c>
      <c r="G717" s="111">
        <v>45078</v>
      </c>
      <c r="H717" t="s">
        <v>5588</v>
      </c>
      <c r="I717" t="s">
        <v>255</v>
      </c>
      <c r="J717" t="s">
        <v>249</v>
      </c>
      <c r="K717" t="s">
        <v>250</v>
      </c>
      <c r="L717" t="s">
        <v>251</v>
      </c>
      <c r="M717" t="s">
        <v>3154</v>
      </c>
      <c r="N717" t="s">
        <v>3154</v>
      </c>
      <c r="O717" s="111">
        <v>45078</v>
      </c>
      <c r="P717" t="s">
        <v>252</v>
      </c>
      <c r="Q717" t="s">
        <v>253</v>
      </c>
      <c r="R717" s="111">
        <v>45084</v>
      </c>
      <c r="W717">
        <v>0</v>
      </c>
      <c r="X717">
        <v>0</v>
      </c>
      <c r="Y717">
        <v>5205.38</v>
      </c>
      <c r="Z717">
        <f t="shared" si="11"/>
        <v>5205.38</v>
      </c>
    </row>
    <row r="718" spans="1:26">
      <c r="A718" t="s">
        <v>3155</v>
      </c>
      <c r="B718">
        <v>70134029666</v>
      </c>
      <c r="C718" t="s">
        <v>3861</v>
      </c>
      <c r="D718" t="s">
        <v>45</v>
      </c>
      <c r="E718" t="s">
        <v>46</v>
      </c>
      <c r="F718">
        <v>11717956</v>
      </c>
      <c r="G718" s="111">
        <v>45049</v>
      </c>
      <c r="H718" t="s">
        <v>5177</v>
      </c>
      <c r="I718" t="s">
        <v>255</v>
      </c>
      <c r="J718" t="s">
        <v>249</v>
      </c>
      <c r="K718" t="s">
        <v>250</v>
      </c>
      <c r="L718" t="s">
        <v>251</v>
      </c>
      <c r="M718" t="s">
        <v>3154</v>
      </c>
      <c r="N718" t="s">
        <v>3154</v>
      </c>
      <c r="O718" s="111">
        <v>45050</v>
      </c>
      <c r="P718" t="s">
        <v>252</v>
      </c>
      <c r="Q718" t="s">
        <v>253</v>
      </c>
      <c r="R718" s="111">
        <v>45051</v>
      </c>
      <c r="W718">
        <v>0</v>
      </c>
      <c r="X718">
        <v>1512.08</v>
      </c>
      <c r="Y718">
        <v>17077.11</v>
      </c>
      <c r="Z718">
        <f t="shared" si="11"/>
        <v>18589.190000000002</v>
      </c>
    </row>
    <row r="719" spans="1:26">
      <c r="A719" t="s">
        <v>3155</v>
      </c>
      <c r="B719" t="s">
        <v>2173</v>
      </c>
      <c r="C719" t="s">
        <v>2174</v>
      </c>
      <c r="D719" t="s">
        <v>2171</v>
      </c>
      <c r="E719" t="s">
        <v>54</v>
      </c>
      <c r="F719">
        <v>12357215</v>
      </c>
      <c r="G719" s="111">
        <v>45028</v>
      </c>
      <c r="H719" t="s">
        <v>4512</v>
      </c>
      <c r="I719" t="s">
        <v>255</v>
      </c>
      <c r="J719" t="s">
        <v>249</v>
      </c>
      <c r="K719" t="s">
        <v>250</v>
      </c>
      <c r="L719" t="s">
        <v>251</v>
      </c>
      <c r="M719" t="s">
        <v>3154</v>
      </c>
      <c r="N719" t="s">
        <v>3154</v>
      </c>
      <c r="O719" s="111">
        <v>45028</v>
      </c>
      <c r="P719" t="s">
        <v>252</v>
      </c>
      <c r="Q719" t="s">
        <v>253</v>
      </c>
      <c r="R719" s="111">
        <v>45029</v>
      </c>
      <c r="W719">
        <v>200</v>
      </c>
      <c r="X719">
        <v>0.2</v>
      </c>
      <c r="Y719">
        <v>1062</v>
      </c>
      <c r="Z719">
        <f t="shared" si="11"/>
        <v>1262.2</v>
      </c>
    </row>
    <row r="720" spans="1:26">
      <c r="A720" t="s">
        <v>3155</v>
      </c>
      <c r="B720">
        <v>71439012458</v>
      </c>
      <c r="C720" t="s">
        <v>4134</v>
      </c>
      <c r="D720" t="s">
        <v>4288</v>
      </c>
      <c r="E720" t="s">
        <v>1528</v>
      </c>
      <c r="F720">
        <v>12357289</v>
      </c>
      <c r="G720" s="111">
        <v>45028</v>
      </c>
      <c r="H720" t="s">
        <v>4544</v>
      </c>
      <c r="I720" t="s">
        <v>255</v>
      </c>
      <c r="J720" t="s">
        <v>249</v>
      </c>
      <c r="K720" t="s">
        <v>250</v>
      </c>
      <c r="L720" t="s">
        <v>251</v>
      </c>
      <c r="M720" t="s">
        <v>3154</v>
      </c>
      <c r="N720" t="s">
        <v>3154</v>
      </c>
      <c r="O720" s="111">
        <v>45029</v>
      </c>
      <c r="P720" t="s">
        <v>252</v>
      </c>
      <c r="Q720" t="s">
        <v>253</v>
      </c>
      <c r="R720" s="111">
        <v>45035</v>
      </c>
      <c r="W720">
        <v>586</v>
      </c>
      <c r="X720">
        <v>1678.98</v>
      </c>
      <c r="Y720">
        <v>1400.99</v>
      </c>
      <c r="Z720">
        <f t="shared" si="11"/>
        <v>3665.9700000000003</v>
      </c>
    </row>
    <row r="721" spans="1:26">
      <c r="A721" t="s">
        <v>3155</v>
      </c>
      <c r="B721">
        <v>70134029666</v>
      </c>
      <c r="C721" t="s">
        <v>3861</v>
      </c>
      <c r="D721" t="s">
        <v>45</v>
      </c>
      <c r="E721" t="s">
        <v>46</v>
      </c>
      <c r="F721">
        <v>12378893</v>
      </c>
      <c r="G721" s="111">
        <v>45034</v>
      </c>
      <c r="H721" t="s">
        <v>4690</v>
      </c>
      <c r="I721" t="s">
        <v>255</v>
      </c>
      <c r="J721" t="s">
        <v>249</v>
      </c>
      <c r="K721" t="s">
        <v>250</v>
      </c>
      <c r="L721" t="s">
        <v>251</v>
      </c>
      <c r="M721" t="s">
        <v>3154</v>
      </c>
      <c r="N721" t="s">
        <v>3154</v>
      </c>
      <c r="O721" s="111">
        <v>45034</v>
      </c>
      <c r="P721" t="s">
        <v>252</v>
      </c>
      <c r="Q721" t="s">
        <v>253</v>
      </c>
      <c r="R721" s="111">
        <v>45036</v>
      </c>
      <c r="W721">
        <v>986</v>
      </c>
      <c r="X721">
        <v>2843.05</v>
      </c>
      <c r="Y721">
        <v>4208.7</v>
      </c>
      <c r="Z721">
        <f t="shared" si="11"/>
        <v>8037.75</v>
      </c>
    </row>
    <row r="722" spans="1:26">
      <c r="A722" t="s">
        <v>3155</v>
      </c>
      <c r="B722" t="s">
        <v>4240</v>
      </c>
      <c r="C722" t="s">
        <v>3643</v>
      </c>
      <c r="D722" t="s">
        <v>57</v>
      </c>
      <c r="E722" t="s">
        <v>58</v>
      </c>
      <c r="F722">
        <v>12343132</v>
      </c>
      <c r="G722" s="111">
        <v>45022</v>
      </c>
      <c r="H722" t="s">
        <v>4560</v>
      </c>
      <c r="I722" t="s">
        <v>255</v>
      </c>
      <c r="J722" t="s">
        <v>249</v>
      </c>
      <c r="K722" t="s">
        <v>250</v>
      </c>
      <c r="L722" t="s">
        <v>251</v>
      </c>
      <c r="M722" t="s">
        <v>3154</v>
      </c>
      <c r="N722" t="s">
        <v>3154</v>
      </c>
      <c r="O722" s="111">
        <v>45022</v>
      </c>
      <c r="P722" t="s">
        <v>252</v>
      </c>
      <c r="Q722" t="s">
        <v>282</v>
      </c>
      <c r="R722" s="111">
        <v>45026</v>
      </c>
      <c r="W722">
        <v>31</v>
      </c>
      <c r="X722">
        <v>0</v>
      </c>
      <c r="Y722">
        <v>0</v>
      </c>
      <c r="Z722">
        <f t="shared" si="11"/>
        <v>31</v>
      </c>
    </row>
    <row r="723" spans="1:26">
      <c r="A723" t="s">
        <v>3155</v>
      </c>
      <c r="B723">
        <v>13130660607</v>
      </c>
      <c r="C723" t="s">
        <v>952</v>
      </c>
      <c r="D723" t="s">
        <v>57</v>
      </c>
      <c r="E723" t="s">
        <v>58</v>
      </c>
      <c r="F723">
        <v>12343070</v>
      </c>
      <c r="G723" s="111">
        <v>45022</v>
      </c>
      <c r="H723" t="s">
        <v>4441</v>
      </c>
      <c r="I723" t="s">
        <v>255</v>
      </c>
      <c r="J723" t="s">
        <v>249</v>
      </c>
      <c r="K723" t="s">
        <v>250</v>
      </c>
      <c r="L723" t="s">
        <v>251</v>
      </c>
      <c r="M723" t="s">
        <v>3154</v>
      </c>
      <c r="N723" t="s">
        <v>3154</v>
      </c>
      <c r="O723" s="111">
        <v>45022</v>
      </c>
      <c r="P723" t="s">
        <v>252</v>
      </c>
      <c r="Q723" t="s">
        <v>282</v>
      </c>
      <c r="R723" s="111">
        <v>45042</v>
      </c>
      <c r="W723">
        <v>0.1</v>
      </c>
      <c r="X723">
        <v>5.2</v>
      </c>
      <c r="Y723">
        <v>0</v>
      </c>
      <c r="Z723">
        <f t="shared" si="11"/>
        <v>5.3</v>
      </c>
    </row>
    <row r="724" spans="1:26">
      <c r="A724" t="s">
        <v>3155</v>
      </c>
      <c r="B724" t="s">
        <v>2186</v>
      </c>
      <c r="C724" t="s">
        <v>2187</v>
      </c>
      <c r="D724" t="s">
        <v>265</v>
      </c>
      <c r="E724" t="s">
        <v>54</v>
      </c>
      <c r="F724">
        <v>11191042</v>
      </c>
      <c r="G724" s="111">
        <v>45068</v>
      </c>
      <c r="H724" t="s">
        <v>5220</v>
      </c>
      <c r="I724" t="s">
        <v>255</v>
      </c>
      <c r="J724" t="s">
        <v>249</v>
      </c>
      <c r="K724" t="s">
        <v>250</v>
      </c>
      <c r="L724" t="s">
        <v>251</v>
      </c>
      <c r="M724" t="s">
        <v>3154</v>
      </c>
      <c r="N724" t="s">
        <v>3154</v>
      </c>
      <c r="O724" s="111">
        <v>45068</v>
      </c>
      <c r="P724" t="s">
        <v>252</v>
      </c>
      <c r="Q724" t="s">
        <v>253</v>
      </c>
      <c r="R724" s="111">
        <v>45069</v>
      </c>
      <c r="W724">
        <v>97</v>
      </c>
      <c r="X724">
        <v>509.01</v>
      </c>
      <c r="Y724">
        <v>2123</v>
      </c>
      <c r="Z724">
        <f t="shared" si="11"/>
        <v>2729.01</v>
      </c>
    </row>
    <row r="725" spans="1:26">
      <c r="A725" t="s">
        <v>3155</v>
      </c>
      <c r="B725">
        <v>664097138</v>
      </c>
      <c r="C725" t="s">
        <v>2299</v>
      </c>
      <c r="D725" t="s">
        <v>57</v>
      </c>
      <c r="E725" t="s">
        <v>58</v>
      </c>
      <c r="F725">
        <v>12570718</v>
      </c>
      <c r="G725" s="111">
        <v>45082</v>
      </c>
      <c r="H725" t="s">
        <v>5589</v>
      </c>
      <c r="I725" t="s">
        <v>255</v>
      </c>
      <c r="J725" t="s">
        <v>249</v>
      </c>
      <c r="K725" t="s">
        <v>250</v>
      </c>
      <c r="L725" t="s">
        <v>251</v>
      </c>
      <c r="M725" t="s">
        <v>3154</v>
      </c>
      <c r="N725" t="s">
        <v>3154</v>
      </c>
      <c r="O725" s="111">
        <v>45082</v>
      </c>
      <c r="P725" t="s">
        <v>252</v>
      </c>
      <c r="Q725" t="s">
        <v>253</v>
      </c>
      <c r="R725" s="111">
        <v>45083</v>
      </c>
      <c r="W725">
        <v>0</v>
      </c>
      <c r="X725">
        <v>0</v>
      </c>
      <c r="Y725">
        <v>9950</v>
      </c>
      <c r="Z725">
        <f t="shared" si="11"/>
        <v>9950</v>
      </c>
    </row>
    <row r="726" spans="1:26">
      <c r="A726" t="s">
        <v>3155</v>
      </c>
      <c r="B726">
        <v>2946919102</v>
      </c>
      <c r="C726" t="s">
        <v>1658</v>
      </c>
      <c r="D726" t="s">
        <v>344</v>
      </c>
      <c r="E726" t="s">
        <v>54</v>
      </c>
      <c r="F726">
        <v>12637557</v>
      </c>
      <c r="G726" s="111">
        <v>45098</v>
      </c>
      <c r="H726" t="s">
        <v>5590</v>
      </c>
      <c r="I726" t="s">
        <v>255</v>
      </c>
      <c r="J726" t="s">
        <v>249</v>
      </c>
      <c r="K726" t="s">
        <v>250</v>
      </c>
      <c r="L726" t="s">
        <v>251</v>
      </c>
      <c r="M726" t="s">
        <v>3154</v>
      </c>
      <c r="N726" t="s">
        <v>3154</v>
      </c>
      <c r="O726" s="111">
        <v>45098</v>
      </c>
      <c r="P726" t="s">
        <v>252</v>
      </c>
      <c r="Q726" t="s">
        <v>253</v>
      </c>
      <c r="R726" s="111">
        <v>45099</v>
      </c>
      <c r="W726">
        <v>0</v>
      </c>
      <c r="X726">
        <v>0</v>
      </c>
      <c r="Y726">
        <v>130</v>
      </c>
      <c r="Z726">
        <f t="shared" si="11"/>
        <v>130</v>
      </c>
    </row>
    <row r="727" spans="1:26">
      <c r="A727" t="s">
        <v>3155</v>
      </c>
      <c r="B727">
        <v>6146623113</v>
      </c>
      <c r="C727" t="s">
        <v>1830</v>
      </c>
      <c r="D727" t="s">
        <v>53</v>
      </c>
      <c r="E727" t="s">
        <v>54</v>
      </c>
      <c r="F727">
        <v>12338497</v>
      </c>
      <c r="G727" s="111">
        <v>45021</v>
      </c>
      <c r="H727" t="s">
        <v>4373</v>
      </c>
      <c r="I727" t="s">
        <v>255</v>
      </c>
      <c r="J727" t="s">
        <v>249</v>
      </c>
      <c r="K727" t="s">
        <v>250</v>
      </c>
      <c r="L727" t="s">
        <v>251</v>
      </c>
      <c r="M727" t="s">
        <v>3154</v>
      </c>
      <c r="N727" t="s">
        <v>3154</v>
      </c>
      <c r="O727" s="111">
        <v>45021</v>
      </c>
      <c r="P727" t="s">
        <v>252</v>
      </c>
      <c r="Q727" t="s">
        <v>253</v>
      </c>
      <c r="R727" s="111">
        <v>45022</v>
      </c>
      <c r="W727">
        <v>1379.01</v>
      </c>
      <c r="X727">
        <v>2669.31</v>
      </c>
      <c r="Y727">
        <v>3121</v>
      </c>
      <c r="Z727">
        <f t="shared" si="11"/>
        <v>7169.32</v>
      </c>
    </row>
    <row r="728" spans="1:26">
      <c r="A728" t="s">
        <v>3155</v>
      </c>
      <c r="B728">
        <v>11158354754</v>
      </c>
      <c r="C728" t="s">
        <v>417</v>
      </c>
      <c r="D728" t="s">
        <v>45</v>
      </c>
      <c r="E728" t="s">
        <v>46</v>
      </c>
      <c r="F728">
        <v>12353625</v>
      </c>
      <c r="G728" s="111">
        <v>45027</v>
      </c>
      <c r="H728" t="s">
        <v>4434</v>
      </c>
      <c r="I728" t="s">
        <v>255</v>
      </c>
      <c r="J728" t="s">
        <v>249</v>
      </c>
      <c r="K728" t="s">
        <v>250</v>
      </c>
      <c r="L728" t="s">
        <v>251</v>
      </c>
      <c r="M728" t="s">
        <v>3154</v>
      </c>
      <c r="N728" t="s">
        <v>3154</v>
      </c>
      <c r="O728" s="111">
        <v>45027</v>
      </c>
      <c r="P728" t="s">
        <v>252</v>
      </c>
      <c r="Q728" t="s">
        <v>253</v>
      </c>
      <c r="R728" s="111">
        <v>45028</v>
      </c>
      <c r="W728">
        <v>5880.22</v>
      </c>
      <c r="X728">
        <v>15872.61</v>
      </c>
      <c r="Y728">
        <v>9267.34</v>
      </c>
      <c r="Z728">
        <f t="shared" si="11"/>
        <v>31020.170000000002</v>
      </c>
    </row>
    <row r="729" spans="1:26">
      <c r="A729" t="s">
        <v>3155</v>
      </c>
      <c r="B729">
        <v>86552406134</v>
      </c>
      <c r="C729" t="s">
        <v>1989</v>
      </c>
      <c r="D729" t="s">
        <v>1053</v>
      </c>
      <c r="E729" t="s">
        <v>54</v>
      </c>
      <c r="F729">
        <v>12549633</v>
      </c>
      <c r="G729" s="111">
        <v>45083</v>
      </c>
      <c r="H729" t="s">
        <v>5591</v>
      </c>
      <c r="I729" t="s">
        <v>255</v>
      </c>
      <c r="J729" t="s">
        <v>249</v>
      </c>
      <c r="K729" t="s">
        <v>250</v>
      </c>
      <c r="L729" t="s">
        <v>251</v>
      </c>
      <c r="M729" t="s">
        <v>3154</v>
      </c>
      <c r="N729" t="s">
        <v>3154</v>
      </c>
      <c r="O729" s="111">
        <v>45083</v>
      </c>
      <c r="P729" t="s">
        <v>252</v>
      </c>
      <c r="Q729" t="s">
        <v>253</v>
      </c>
      <c r="R729" s="111">
        <v>45084</v>
      </c>
      <c r="W729">
        <v>0</v>
      </c>
      <c r="X729">
        <v>0</v>
      </c>
      <c r="Y729">
        <v>3405.3</v>
      </c>
      <c r="Z729">
        <f t="shared" si="11"/>
        <v>3405.3</v>
      </c>
    </row>
    <row r="730" spans="1:26">
      <c r="A730" t="s">
        <v>3155</v>
      </c>
      <c r="B730" t="s">
        <v>4245</v>
      </c>
      <c r="C730" t="s">
        <v>3293</v>
      </c>
      <c r="D730" t="s">
        <v>1691</v>
      </c>
      <c r="E730" t="s">
        <v>1528</v>
      </c>
      <c r="F730">
        <v>12479091</v>
      </c>
      <c r="G730" s="111">
        <v>45061</v>
      </c>
      <c r="H730" t="s">
        <v>5153</v>
      </c>
      <c r="I730" t="s">
        <v>255</v>
      </c>
      <c r="J730" t="s">
        <v>249</v>
      </c>
      <c r="K730" t="s">
        <v>250</v>
      </c>
      <c r="L730" t="s">
        <v>251</v>
      </c>
      <c r="M730" t="s">
        <v>3154</v>
      </c>
      <c r="N730" t="s">
        <v>3154</v>
      </c>
      <c r="O730" s="111">
        <v>45061</v>
      </c>
      <c r="P730" t="s">
        <v>252</v>
      </c>
      <c r="Q730" t="s">
        <v>282</v>
      </c>
      <c r="R730" s="111">
        <v>45062</v>
      </c>
      <c r="W730">
        <v>0</v>
      </c>
      <c r="X730">
        <v>81</v>
      </c>
      <c r="Y730">
        <v>0</v>
      </c>
      <c r="Z730">
        <f t="shared" si="11"/>
        <v>81</v>
      </c>
    </row>
    <row r="731" spans="1:26">
      <c r="A731" t="s">
        <v>3155</v>
      </c>
      <c r="B731">
        <v>80047106115</v>
      </c>
      <c r="C731" t="s">
        <v>2362</v>
      </c>
      <c r="D731" t="s">
        <v>2171</v>
      </c>
      <c r="E731" t="s">
        <v>54</v>
      </c>
      <c r="F731">
        <v>12485255</v>
      </c>
      <c r="G731" s="111">
        <v>45061</v>
      </c>
      <c r="H731" t="s">
        <v>4950</v>
      </c>
      <c r="I731" t="s">
        <v>255</v>
      </c>
      <c r="J731" t="s">
        <v>249</v>
      </c>
      <c r="K731" t="s">
        <v>250</v>
      </c>
      <c r="L731" t="s">
        <v>251</v>
      </c>
      <c r="M731" t="s">
        <v>3154</v>
      </c>
      <c r="N731" t="s">
        <v>3154</v>
      </c>
      <c r="O731" s="111">
        <v>45062</v>
      </c>
      <c r="P731" t="s">
        <v>252</v>
      </c>
      <c r="Q731" t="s">
        <v>253</v>
      </c>
      <c r="R731" s="111">
        <v>45063</v>
      </c>
      <c r="W731">
        <v>0</v>
      </c>
      <c r="X731">
        <v>20003.400000000001</v>
      </c>
      <c r="Y731">
        <v>12247.83</v>
      </c>
      <c r="Z731">
        <f t="shared" si="11"/>
        <v>32251.230000000003</v>
      </c>
    </row>
    <row r="732" spans="1:26">
      <c r="A732" t="s">
        <v>3155</v>
      </c>
      <c r="B732" t="s">
        <v>2211</v>
      </c>
      <c r="C732" t="s">
        <v>2212</v>
      </c>
      <c r="D732" t="s">
        <v>1527</v>
      </c>
      <c r="E732" t="s">
        <v>1528</v>
      </c>
      <c r="F732">
        <v>12506503</v>
      </c>
      <c r="G732" s="111">
        <v>45065</v>
      </c>
      <c r="H732" t="s">
        <v>5079</v>
      </c>
      <c r="I732" t="s">
        <v>255</v>
      </c>
      <c r="J732" t="s">
        <v>249</v>
      </c>
      <c r="K732" t="s">
        <v>250</v>
      </c>
      <c r="L732" t="s">
        <v>251</v>
      </c>
      <c r="M732" t="s">
        <v>3154</v>
      </c>
      <c r="N732" t="s">
        <v>3154</v>
      </c>
      <c r="O732" s="111">
        <v>45065</v>
      </c>
      <c r="P732" t="s">
        <v>252</v>
      </c>
      <c r="Q732" t="s">
        <v>253</v>
      </c>
      <c r="R732" s="111">
        <v>45069</v>
      </c>
      <c r="W732">
        <v>0</v>
      </c>
      <c r="X732">
        <v>0</v>
      </c>
      <c r="Y732">
        <v>29.9</v>
      </c>
      <c r="Z732">
        <f t="shared" si="11"/>
        <v>29.9</v>
      </c>
    </row>
    <row r="733" spans="1:26">
      <c r="A733" t="s">
        <v>3155</v>
      </c>
      <c r="B733">
        <v>13712635745</v>
      </c>
      <c r="C733" t="s">
        <v>5339</v>
      </c>
      <c r="D733" t="s">
        <v>1691</v>
      </c>
      <c r="E733" t="s">
        <v>1528</v>
      </c>
      <c r="F733">
        <v>12669031</v>
      </c>
      <c r="G733" s="111">
        <v>45105</v>
      </c>
      <c r="H733" t="s">
        <v>5592</v>
      </c>
      <c r="I733" t="s">
        <v>271</v>
      </c>
      <c r="J733" t="s">
        <v>249</v>
      </c>
      <c r="K733" t="s">
        <v>250</v>
      </c>
      <c r="L733" t="s">
        <v>251</v>
      </c>
      <c r="M733" t="s">
        <v>3154</v>
      </c>
      <c r="N733" t="s">
        <v>3154</v>
      </c>
      <c r="O733" s="111">
        <v>45106</v>
      </c>
      <c r="P733" t="s">
        <v>252</v>
      </c>
      <c r="Q733" t="s">
        <v>253</v>
      </c>
      <c r="R733" s="111">
        <v>45106</v>
      </c>
      <c r="W733">
        <v>0</v>
      </c>
      <c r="X733">
        <v>0</v>
      </c>
      <c r="Y733">
        <v>74.430000000000007</v>
      </c>
      <c r="Z733">
        <f t="shared" si="11"/>
        <v>74.430000000000007</v>
      </c>
    </row>
    <row r="734" spans="1:26">
      <c r="A734" t="s">
        <v>3155</v>
      </c>
      <c r="B734">
        <v>2433224101</v>
      </c>
      <c r="C734" t="s">
        <v>945</v>
      </c>
      <c r="D734" t="s">
        <v>57</v>
      </c>
      <c r="E734" t="s">
        <v>58</v>
      </c>
      <c r="F734">
        <v>12363791</v>
      </c>
      <c r="G734" s="111">
        <v>45055</v>
      </c>
      <c r="H734" t="s">
        <v>4785</v>
      </c>
      <c r="I734" t="s">
        <v>255</v>
      </c>
      <c r="J734" t="s">
        <v>249</v>
      </c>
      <c r="K734" t="s">
        <v>250</v>
      </c>
      <c r="L734" t="s">
        <v>251</v>
      </c>
      <c r="M734" t="s">
        <v>3154</v>
      </c>
      <c r="N734" t="s">
        <v>3154</v>
      </c>
      <c r="O734" s="111">
        <v>45057</v>
      </c>
      <c r="P734" t="s">
        <v>252</v>
      </c>
      <c r="Q734" t="s">
        <v>253</v>
      </c>
      <c r="R734" s="111">
        <v>45058</v>
      </c>
      <c r="W734">
        <v>0</v>
      </c>
      <c r="X734">
        <v>460</v>
      </c>
      <c r="Y734">
        <v>742.6</v>
      </c>
      <c r="Z734">
        <f t="shared" si="11"/>
        <v>1202.5999999999999</v>
      </c>
    </row>
    <row r="735" spans="1:26">
      <c r="A735" t="s">
        <v>3155</v>
      </c>
      <c r="B735">
        <v>13130660607</v>
      </c>
      <c r="C735" t="s">
        <v>952</v>
      </c>
      <c r="D735" t="s">
        <v>57</v>
      </c>
      <c r="E735" t="s">
        <v>58</v>
      </c>
      <c r="F735">
        <v>12462732</v>
      </c>
      <c r="G735" s="111">
        <v>45055</v>
      </c>
      <c r="H735" t="s">
        <v>4902</v>
      </c>
      <c r="I735" t="s">
        <v>255</v>
      </c>
      <c r="J735" t="s">
        <v>249</v>
      </c>
      <c r="K735" t="s">
        <v>250</v>
      </c>
      <c r="L735" t="s">
        <v>251</v>
      </c>
      <c r="M735" t="s">
        <v>3154</v>
      </c>
      <c r="N735" t="s">
        <v>3154</v>
      </c>
      <c r="O735" s="111">
        <v>45055</v>
      </c>
      <c r="P735" t="s">
        <v>252</v>
      </c>
      <c r="Q735" t="s">
        <v>253</v>
      </c>
      <c r="R735" s="111">
        <v>45056</v>
      </c>
      <c r="W735">
        <v>0</v>
      </c>
      <c r="X735">
        <v>652</v>
      </c>
      <c r="Y735">
        <v>103</v>
      </c>
      <c r="Z735">
        <f t="shared" si="11"/>
        <v>755</v>
      </c>
    </row>
    <row r="736" spans="1:26">
      <c r="A736" t="s">
        <v>3155</v>
      </c>
      <c r="B736">
        <v>13130660607</v>
      </c>
      <c r="C736" t="s">
        <v>952</v>
      </c>
      <c r="D736" t="s">
        <v>57</v>
      </c>
      <c r="E736" t="s">
        <v>58</v>
      </c>
      <c r="F736">
        <v>12463008</v>
      </c>
      <c r="G736" s="111">
        <v>45055</v>
      </c>
      <c r="H736" t="s">
        <v>4903</v>
      </c>
      <c r="I736" t="s">
        <v>255</v>
      </c>
      <c r="J736" t="s">
        <v>249</v>
      </c>
      <c r="K736" t="s">
        <v>250</v>
      </c>
      <c r="L736" t="s">
        <v>251</v>
      </c>
      <c r="M736" t="s">
        <v>3154</v>
      </c>
      <c r="N736" t="s">
        <v>3154</v>
      </c>
      <c r="O736" s="111">
        <v>45055</v>
      </c>
      <c r="P736" t="s">
        <v>252</v>
      </c>
      <c r="Q736" t="s">
        <v>253</v>
      </c>
      <c r="R736" s="111">
        <v>45056</v>
      </c>
      <c r="W736">
        <v>0</v>
      </c>
      <c r="X736">
        <v>8618</v>
      </c>
      <c r="Y736">
        <v>10992</v>
      </c>
      <c r="Z736">
        <f t="shared" si="11"/>
        <v>19610</v>
      </c>
    </row>
    <row r="737" spans="1:26">
      <c r="A737" t="s">
        <v>3155</v>
      </c>
      <c r="B737">
        <v>13130660607</v>
      </c>
      <c r="C737" t="s">
        <v>952</v>
      </c>
      <c r="D737" t="s">
        <v>57</v>
      </c>
      <c r="E737" t="s">
        <v>58</v>
      </c>
      <c r="F737">
        <v>12485158</v>
      </c>
      <c r="G737" s="111">
        <v>45061</v>
      </c>
      <c r="H737" t="s">
        <v>4908</v>
      </c>
      <c r="I737" t="s">
        <v>255</v>
      </c>
      <c r="J737" t="s">
        <v>249</v>
      </c>
      <c r="K737" t="s">
        <v>250</v>
      </c>
      <c r="L737" t="s">
        <v>251</v>
      </c>
      <c r="M737" t="s">
        <v>3154</v>
      </c>
      <c r="N737" t="s">
        <v>3154</v>
      </c>
      <c r="O737" s="111">
        <v>45061</v>
      </c>
      <c r="P737" t="s">
        <v>252</v>
      </c>
      <c r="Q737" t="s">
        <v>253</v>
      </c>
      <c r="R737" s="111">
        <v>45062</v>
      </c>
      <c r="W737">
        <v>0</v>
      </c>
      <c r="X737">
        <v>1485</v>
      </c>
      <c r="Y737">
        <v>642</v>
      </c>
      <c r="Z737">
        <f t="shared" si="11"/>
        <v>2127</v>
      </c>
    </row>
    <row r="738" spans="1:26">
      <c r="A738" t="s">
        <v>3155</v>
      </c>
      <c r="B738" t="s">
        <v>4251</v>
      </c>
      <c r="C738" t="s">
        <v>3493</v>
      </c>
      <c r="D738" t="s">
        <v>2171</v>
      </c>
      <c r="E738" t="s">
        <v>54</v>
      </c>
      <c r="F738">
        <v>12568842</v>
      </c>
      <c r="G738" s="111">
        <v>45078</v>
      </c>
      <c r="H738" t="s">
        <v>5593</v>
      </c>
      <c r="I738" t="s">
        <v>255</v>
      </c>
      <c r="J738" t="s">
        <v>249</v>
      </c>
      <c r="K738" t="s">
        <v>250</v>
      </c>
      <c r="L738" t="s">
        <v>251</v>
      </c>
      <c r="M738" t="s">
        <v>3154</v>
      </c>
      <c r="N738" t="s">
        <v>3154</v>
      </c>
      <c r="O738" s="111">
        <v>45078</v>
      </c>
      <c r="P738" t="s">
        <v>252</v>
      </c>
      <c r="Q738" t="s">
        <v>253</v>
      </c>
      <c r="R738" s="111">
        <v>45079</v>
      </c>
      <c r="W738">
        <v>0</v>
      </c>
      <c r="X738">
        <v>0</v>
      </c>
      <c r="Y738">
        <v>4027</v>
      </c>
      <c r="Z738">
        <f t="shared" si="11"/>
        <v>4027</v>
      </c>
    </row>
    <row r="739" spans="1:26">
      <c r="A739" t="s">
        <v>3155</v>
      </c>
      <c r="B739">
        <v>80047106115</v>
      </c>
      <c r="C739" t="s">
        <v>2362</v>
      </c>
      <c r="D739" t="s">
        <v>2171</v>
      </c>
      <c r="E739" t="s">
        <v>54</v>
      </c>
      <c r="F739">
        <v>12202812</v>
      </c>
      <c r="G739" s="111">
        <v>45098</v>
      </c>
      <c r="H739" t="s">
        <v>5594</v>
      </c>
      <c r="I739" t="s">
        <v>255</v>
      </c>
      <c r="J739" t="s">
        <v>249</v>
      </c>
      <c r="K739" t="s">
        <v>250</v>
      </c>
      <c r="L739" t="s">
        <v>251</v>
      </c>
      <c r="M739" t="s">
        <v>3154</v>
      </c>
      <c r="N739" t="s">
        <v>3154</v>
      </c>
      <c r="O739" s="111">
        <v>45098</v>
      </c>
      <c r="P739" t="s">
        <v>252</v>
      </c>
      <c r="Q739" t="s">
        <v>253</v>
      </c>
      <c r="R739" s="111">
        <v>45099</v>
      </c>
      <c r="W739">
        <v>0</v>
      </c>
      <c r="X739">
        <v>0</v>
      </c>
      <c r="Y739">
        <v>892.69</v>
      </c>
      <c r="Z739">
        <f t="shared" si="11"/>
        <v>892.69</v>
      </c>
    </row>
    <row r="740" spans="1:26">
      <c r="A740" t="s">
        <v>3155</v>
      </c>
      <c r="B740" t="s">
        <v>5393</v>
      </c>
      <c r="C740" t="s">
        <v>5394</v>
      </c>
      <c r="D740" t="s">
        <v>53</v>
      </c>
      <c r="E740" t="s">
        <v>54</v>
      </c>
      <c r="F740">
        <v>12638770</v>
      </c>
      <c r="G740" s="111">
        <v>45098</v>
      </c>
      <c r="H740" t="s">
        <v>5595</v>
      </c>
      <c r="I740" t="s">
        <v>255</v>
      </c>
      <c r="J740" t="s">
        <v>249</v>
      </c>
      <c r="K740" t="s">
        <v>250</v>
      </c>
      <c r="L740" t="s">
        <v>251</v>
      </c>
      <c r="M740" t="s">
        <v>3154</v>
      </c>
      <c r="N740" t="s">
        <v>3154</v>
      </c>
      <c r="O740" s="111">
        <v>45098</v>
      </c>
      <c r="P740" t="s">
        <v>252</v>
      </c>
      <c r="Q740" t="s">
        <v>253</v>
      </c>
      <c r="R740" s="111">
        <v>45099</v>
      </c>
      <c r="W740">
        <v>0</v>
      </c>
      <c r="X740">
        <v>0</v>
      </c>
      <c r="Y740">
        <v>520.1</v>
      </c>
      <c r="Z740">
        <f t="shared" si="11"/>
        <v>520.1</v>
      </c>
    </row>
    <row r="741" spans="1:26">
      <c r="A741" t="s">
        <v>3155</v>
      </c>
      <c r="B741">
        <v>13130660607</v>
      </c>
      <c r="C741" t="s">
        <v>952</v>
      </c>
      <c r="D741" t="s">
        <v>57</v>
      </c>
      <c r="E741" t="s">
        <v>58</v>
      </c>
      <c r="F741">
        <v>12384945</v>
      </c>
      <c r="G741" s="111">
        <v>45036</v>
      </c>
      <c r="H741" t="s">
        <v>4453</v>
      </c>
      <c r="I741" t="s">
        <v>255</v>
      </c>
      <c r="J741" t="s">
        <v>249</v>
      </c>
      <c r="K741" t="s">
        <v>250</v>
      </c>
      <c r="L741" t="s">
        <v>251</v>
      </c>
      <c r="M741" t="s">
        <v>3154</v>
      </c>
      <c r="N741" t="s">
        <v>3154</v>
      </c>
      <c r="O741" s="111">
        <v>45036</v>
      </c>
      <c r="P741" t="s">
        <v>252</v>
      </c>
      <c r="Q741" t="s">
        <v>253</v>
      </c>
      <c r="R741" s="111">
        <v>45040</v>
      </c>
      <c r="W741">
        <v>2263.5</v>
      </c>
      <c r="X741">
        <v>0</v>
      </c>
      <c r="Y741">
        <v>2055</v>
      </c>
      <c r="Z741">
        <f t="shared" si="11"/>
        <v>4318.5</v>
      </c>
    </row>
    <row r="742" spans="1:26">
      <c r="A742" t="s">
        <v>3155</v>
      </c>
      <c r="B742">
        <v>13130660607</v>
      </c>
      <c r="C742" t="s">
        <v>952</v>
      </c>
      <c r="D742" t="s">
        <v>57</v>
      </c>
      <c r="E742" t="s">
        <v>58</v>
      </c>
      <c r="F742">
        <v>12479938</v>
      </c>
      <c r="G742" s="111">
        <v>45058</v>
      </c>
      <c r="H742" t="s">
        <v>4906</v>
      </c>
      <c r="I742" t="s">
        <v>255</v>
      </c>
      <c r="J742" t="s">
        <v>249</v>
      </c>
      <c r="K742" t="s">
        <v>250</v>
      </c>
      <c r="L742" t="s">
        <v>251</v>
      </c>
      <c r="M742" t="s">
        <v>3154</v>
      </c>
      <c r="N742" t="s">
        <v>3154</v>
      </c>
      <c r="O742" s="111">
        <v>45058</v>
      </c>
      <c r="P742" t="s">
        <v>252</v>
      </c>
      <c r="Q742" t="s">
        <v>253</v>
      </c>
      <c r="R742" s="111">
        <v>45061</v>
      </c>
      <c r="W742">
        <v>0</v>
      </c>
      <c r="X742">
        <v>21857.63</v>
      </c>
      <c r="Y742">
        <v>37742.120000000003</v>
      </c>
      <c r="Z742">
        <f t="shared" si="11"/>
        <v>59599.75</v>
      </c>
    </row>
    <row r="743" spans="1:26">
      <c r="A743" t="s">
        <v>3155</v>
      </c>
      <c r="B743">
        <v>1768766185</v>
      </c>
      <c r="C743" t="s">
        <v>2110</v>
      </c>
      <c r="D743" t="s">
        <v>408</v>
      </c>
      <c r="E743" t="s">
        <v>54</v>
      </c>
      <c r="F743">
        <v>12407913</v>
      </c>
      <c r="G743" s="111">
        <v>45069</v>
      </c>
      <c r="H743" t="s">
        <v>5222</v>
      </c>
      <c r="I743" t="s">
        <v>248</v>
      </c>
      <c r="J743" t="s">
        <v>249</v>
      </c>
      <c r="K743" t="s">
        <v>250</v>
      </c>
      <c r="L743" t="s">
        <v>251</v>
      </c>
      <c r="M743" t="s">
        <v>3154</v>
      </c>
      <c r="N743" t="s">
        <v>3154</v>
      </c>
      <c r="O743" s="111">
        <v>45069</v>
      </c>
      <c r="P743" t="s">
        <v>252</v>
      </c>
      <c r="Q743" t="s">
        <v>257</v>
      </c>
      <c r="R743" s="111"/>
      <c r="W743">
        <v>0</v>
      </c>
      <c r="X743">
        <v>0</v>
      </c>
      <c r="Y743">
        <v>0</v>
      </c>
      <c r="Z743">
        <f t="shared" si="11"/>
        <v>0</v>
      </c>
    </row>
    <row r="744" spans="1:26">
      <c r="A744" t="s">
        <v>3155</v>
      </c>
      <c r="B744">
        <v>71439012458</v>
      </c>
      <c r="C744" t="s">
        <v>4134</v>
      </c>
      <c r="D744" t="s">
        <v>1527</v>
      </c>
      <c r="E744" t="s">
        <v>1528</v>
      </c>
      <c r="F744">
        <v>11292186</v>
      </c>
      <c r="G744" s="111">
        <v>45029</v>
      </c>
      <c r="H744" t="s">
        <v>4627</v>
      </c>
      <c r="I744" t="s">
        <v>248</v>
      </c>
      <c r="J744" t="s">
        <v>249</v>
      </c>
      <c r="K744" t="s">
        <v>250</v>
      </c>
      <c r="L744" t="s">
        <v>251</v>
      </c>
      <c r="M744" t="s">
        <v>3154</v>
      </c>
      <c r="N744" t="s">
        <v>3154</v>
      </c>
      <c r="O744" s="111">
        <v>45029</v>
      </c>
      <c r="P744" t="s">
        <v>252</v>
      </c>
      <c r="Q744" t="s">
        <v>253</v>
      </c>
      <c r="R744" s="111">
        <v>45035</v>
      </c>
      <c r="W744">
        <v>1246.5</v>
      </c>
      <c r="X744">
        <v>5511.5</v>
      </c>
      <c r="Y744">
        <v>2160</v>
      </c>
      <c r="Z744">
        <f t="shared" si="11"/>
        <v>8918</v>
      </c>
    </row>
    <row r="745" spans="1:26">
      <c r="A745" t="s">
        <v>3155</v>
      </c>
      <c r="B745">
        <v>16794853779</v>
      </c>
      <c r="C745" t="s">
        <v>624</v>
      </c>
      <c r="D745" t="s">
        <v>5596</v>
      </c>
      <c r="E745" t="s">
        <v>5597</v>
      </c>
      <c r="F745">
        <v>12663766</v>
      </c>
      <c r="G745" s="111">
        <v>45106</v>
      </c>
      <c r="H745" t="s">
        <v>5598</v>
      </c>
      <c r="I745" t="s">
        <v>256</v>
      </c>
      <c r="J745" t="s">
        <v>249</v>
      </c>
      <c r="K745" t="s">
        <v>250</v>
      </c>
      <c r="L745" t="s">
        <v>251</v>
      </c>
      <c r="M745" t="s">
        <v>3154</v>
      </c>
      <c r="N745" t="s">
        <v>3154</v>
      </c>
      <c r="O745" s="111">
        <v>45106</v>
      </c>
      <c r="P745" t="s">
        <v>252</v>
      </c>
      <c r="Q745" t="s">
        <v>257</v>
      </c>
      <c r="R745" s="111"/>
      <c r="W745">
        <v>0</v>
      </c>
      <c r="X745">
        <v>0</v>
      </c>
      <c r="Y745">
        <v>0</v>
      </c>
      <c r="Z745">
        <f t="shared" si="11"/>
        <v>0</v>
      </c>
    </row>
    <row r="746" spans="1:26">
      <c r="A746" t="s">
        <v>3155</v>
      </c>
      <c r="B746">
        <v>1093236108</v>
      </c>
      <c r="C746" t="s">
        <v>5599</v>
      </c>
      <c r="D746" t="s">
        <v>1053</v>
      </c>
      <c r="E746" t="s">
        <v>54</v>
      </c>
      <c r="F746">
        <v>12663855</v>
      </c>
      <c r="G746" s="111">
        <v>45104</v>
      </c>
      <c r="H746" t="s">
        <v>5600</v>
      </c>
      <c r="I746" t="s">
        <v>248</v>
      </c>
      <c r="J746" t="s">
        <v>249</v>
      </c>
      <c r="K746" t="s">
        <v>250</v>
      </c>
      <c r="L746" t="s">
        <v>251</v>
      </c>
      <c r="M746" t="s">
        <v>3154</v>
      </c>
      <c r="N746" t="s">
        <v>3154</v>
      </c>
      <c r="O746" s="111">
        <v>45106</v>
      </c>
      <c r="P746" t="s">
        <v>252</v>
      </c>
      <c r="Q746" t="s">
        <v>1406</v>
      </c>
      <c r="R746" s="111"/>
      <c r="W746">
        <v>0</v>
      </c>
      <c r="X746">
        <v>0</v>
      </c>
      <c r="Y746">
        <v>0</v>
      </c>
      <c r="Z746">
        <f t="shared" si="11"/>
        <v>0</v>
      </c>
    </row>
    <row r="747" spans="1:26">
      <c r="A747" t="s">
        <v>3155</v>
      </c>
      <c r="B747">
        <v>3804044190</v>
      </c>
      <c r="C747" t="s">
        <v>629</v>
      </c>
      <c r="D747" t="s">
        <v>57</v>
      </c>
      <c r="E747" t="s">
        <v>58</v>
      </c>
      <c r="F747">
        <v>12616350</v>
      </c>
      <c r="G747" s="111">
        <v>45100</v>
      </c>
      <c r="H747" t="s">
        <v>5601</v>
      </c>
      <c r="I747" t="s">
        <v>248</v>
      </c>
      <c r="J747" t="s">
        <v>249</v>
      </c>
      <c r="K747" t="s">
        <v>250</v>
      </c>
      <c r="L747" t="s">
        <v>251</v>
      </c>
      <c r="M747" t="s">
        <v>3154</v>
      </c>
      <c r="N747" t="s">
        <v>3154</v>
      </c>
      <c r="O747" s="111">
        <v>45100</v>
      </c>
      <c r="P747" t="s">
        <v>252</v>
      </c>
      <c r="Q747" t="s">
        <v>257</v>
      </c>
      <c r="R747" s="111"/>
      <c r="W747">
        <v>0</v>
      </c>
      <c r="X747">
        <v>0</v>
      </c>
      <c r="Y747">
        <v>0</v>
      </c>
      <c r="Z747">
        <f t="shared" si="11"/>
        <v>0</v>
      </c>
    </row>
    <row r="748" spans="1:26">
      <c r="A748" t="s">
        <v>3155</v>
      </c>
      <c r="B748">
        <v>86552406134</v>
      </c>
      <c r="C748" t="s">
        <v>1989</v>
      </c>
      <c r="D748" t="s">
        <v>57</v>
      </c>
      <c r="E748" t="s">
        <v>58</v>
      </c>
      <c r="F748">
        <v>12592777</v>
      </c>
      <c r="G748" s="111">
        <v>45107</v>
      </c>
      <c r="H748" t="s">
        <v>5602</v>
      </c>
      <c r="I748" t="s">
        <v>248</v>
      </c>
      <c r="J748" t="s">
        <v>249</v>
      </c>
      <c r="K748" t="s">
        <v>250</v>
      </c>
      <c r="L748" t="s">
        <v>251</v>
      </c>
      <c r="M748" t="s">
        <v>3154</v>
      </c>
      <c r="N748" t="s">
        <v>3154</v>
      </c>
      <c r="O748" s="111">
        <v>45107</v>
      </c>
      <c r="P748" t="s">
        <v>252</v>
      </c>
      <c r="Q748" t="s">
        <v>1406</v>
      </c>
      <c r="R748" s="111"/>
      <c r="W748">
        <v>0</v>
      </c>
      <c r="X748">
        <v>0</v>
      </c>
      <c r="Y748">
        <v>0</v>
      </c>
      <c r="Z748">
        <f t="shared" si="11"/>
        <v>0</v>
      </c>
    </row>
    <row r="749" spans="1:26">
      <c r="A749" t="s">
        <v>3155</v>
      </c>
      <c r="B749">
        <v>11158354754</v>
      </c>
      <c r="C749" t="s">
        <v>417</v>
      </c>
      <c r="D749" t="s">
        <v>45</v>
      </c>
      <c r="E749" t="s">
        <v>46</v>
      </c>
      <c r="F749">
        <v>12298830</v>
      </c>
      <c r="G749" s="111">
        <v>45021</v>
      </c>
      <c r="H749" t="s">
        <v>4433</v>
      </c>
      <c r="I749" t="s">
        <v>255</v>
      </c>
      <c r="J749" t="s">
        <v>249</v>
      </c>
      <c r="K749" t="s">
        <v>250</v>
      </c>
      <c r="L749" t="s">
        <v>251</v>
      </c>
      <c r="M749" t="s">
        <v>3154</v>
      </c>
      <c r="N749" t="s">
        <v>3154</v>
      </c>
      <c r="O749" s="111">
        <v>45026</v>
      </c>
      <c r="P749" t="s">
        <v>252</v>
      </c>
      <c r="Q749" t="s">
        <v>282</v>
      </c>
      <c r="R749" s="111">
        <v>45027</v>
      </c>
      <c r="W749">
        <v>4619.68</v>
      </c>
      <c r="X749">
        <v>0</v>
      </c>
      <c r="Y749">
        <v>0</v>
      </c>
      <c r="Z749">
        <f t="shared" si="11"/>
        <v>4619.68</v>
      </c>
    </row>
    <row r="750" spans="1:26">
      <c r="A750" t="s">
        <v>3155</v>
      </c>
      <c r="B750">
        <v>2828705129</v>
      </c>
      <c r="C750" t="s">
        <v>2305</v>
      </c>
      <c r="D750" t="s">
        <v>57</v>
      </c>
      <c r="E750" t="s">
        <v>58</v>
      </c>
      <c r="F750">
        <v>11861847</v>
      </c>
      <c r="G750" s="111">
        <v>45027</v>
      </c>
      <c r="H750" t="s">
        <v>4569</v>
      </c>
      <c r="I750" t="s">
        <v>260</v>
      </c>
      <c r="J750" t="s">
        <v>249</v>
      </c>
      <c r="K750" t="s">
        <v>250</v>
      </c>
      <c r="L750" t="s">
        <v>251</v>
      </c>
      <c r="M750" t="s">
        <v>3154</v>
      </c>
      <c r="N750" t="s">
        <v>3154</v>
      </c>
      <c r="O750" s="111">
        <v>45027</v>
      </c>
      <c r="P750" t="s">
        <v>252</v>
      </c>
      <c r="Q750" t="s">
        <v>257</v>
      </c>
      <c r="R750" s="111"/>
      <c r="W750">
        <v>0</v>
      </c>
      <c r="X750">
        <v>0</v>
      </c>
      <c r="Y750">
        <v>0</v>
      </c>
      <c r="Z750">
        <f t="shared" si="11"/>
        <v>0</v>
      </c>
    </row>
    <row r="751" spans="1:26">
      <c r="A751" t="s">
        <v>3155</v>
      </c>
      <c r="B751">
        <v>21430420197</v>
      </c>
      <c r="C751" t="s">
        <v>5087</v>
      </c>
      <c r="D751" t="s">
        <v>343</v>
      </c>
      <c r="E751" t="s">
        <v>54</v>
      </c>
      <c r="F751">
        <v>12456659</v>
      </c>
      <c r="G751" s="111">
        <v>45057</v>
      </c>
      <c r="H751" t="s">
        <v>5192</v>
      </c>
      <c r="I751" t="s">
        <v>260</v>
      </c>
      <c r="J751" t="s">
        <v>249</v>
      </c>
      <c r="K751" t="s">
        <v>250</v>
      </c>
      <c r="L751" t="s">
        <v>251</v>
      </c>
      <c r="M751" t="s">
        <v>3154</v>
      </c>
      <c r="N751" t="s">
        <v>3154</v>
      </c>
      <c r="O751" s="111">
        <v>45057</v>
      </c>
      <c r="P751" t="s">
        <v>252</v>
      </c>
      <c r="Q751" t="s">
        <v>282</v>
      </c>
      <c r="R751" s="111">
        <v>45058</v>
      </c>
      <c r="W751">
        <v>0</v>
      </c>
      <c r="X751">
        <v>9780.25</v>
      </c>
      <c r="Y751">
        <v>0</v>
      </c>
      <c r="Z751">
        <f t="shared" si="11"/>
        <v>9780.25</v>
      </c>
    </row>
    <row r="752" spans="1:26">
      <c r="A752" t="s">
        <v>3155</v>
      </c>
      <c r="B752" t="s">
        <v>2186</v>
      </c>
      <c r="C752" t="s">
        <v>2187</v>
      </c>
      <c r="D752" t="s">
        <v>53</v>
      </c>
      <c r="E752" t="s">
        <v>54</v>
      </c>
      <c r="F752">
        <v>4543863</v>
      </c>
      <c r="G752" s="111">
        <v>45071</v>
      </c>
      <c r="H752" t="s">
        <v>5129</v>
      </c>
      <c r="I752" t="s">
        <v>248</v>
      </c>
      <c r="J752" t="s">
        <v>249</v>
      </c>
      <c r="K752" t="s">
        <v>250</v>
      </c>
      <c r="L752" t="s">
        <v>251</v>
      </c>
      <c r="M752" t="s">
        <v>3154</v>
      </c>
      <c r="N752" t="s">
        <v>3154</v>
      </c>
      <c r="O752" s="111">
        <v>45071</v>
      </c>
      <c r="P752" t="s">
        <v>252</v>
      </c>
      <c r="Q752" t="s">
        <v>253</v>
      </c>
      <c r="R752" s="111">
        <v>45072</v>
      </c>
      <c r="W752">
        <v>0</v>
      </c>
      <c r="X752">
        <v>10922.81</v>
      </c>
      <c r="Y752">
        <v>2922.23</v>
      </c>
      <c r="Z752">
        <f t="shared" si="11"/>
        <v>13845.039999999999</v>
      </c>
    </row>
    <row r="753" spans="1:26">
      <c r="A753" t="s">
        <v>3155</v>
      </c>
      <c r="B753" t="s">
        <v>5121</v>
      </c>
      <c r="C753" t="s">
        <v>5122</v>
      </c>
      <c r="D753" t="s">
        <v>53</v>
      </c>
      <c r="E753" t="s">
        <v>54</v>
      </c>
      <c r="F753">
        <v>12637701</v>
      </c>
      <c r="G753" s="111">
        <v>45099</v>
      </c>
      <c r="H753" t="s">
        <v>5603</v>
      </c>
      <c r="I753" t="s">
        <v>271</v>
      </c>
      <c r="J753" t="s">
        <v>249</v>
      </c>
      <c r="K753" t="s">
        <v>250</v>
      </c>
      <c r="L753" t="s">
        <v>251</v>
      </c>
      <c r="M753" t="s">
        <v>3154</v>
      </c>
      <c r="N753" t="s">
        <v>3154</v>
      </c>
      <c r="O753" s="111">
        <v>45101</v>
      </c>
      <c r="P753" t="s">
        <v>252</v>
      </c>
      <c r="Q753" t="s">
        <v>253</v>
      </c>
      <c r="R753" s="111">
        <v>45103</v>
      </c>
      <c r="W753">
        <v>0</v>
      </c>
      <c r="X753">
        <v>0</v>
      </c>
      <c r="Y753">
        <v>527</v>
      </c>
      <c r="Z753">
        <f t="shared" si="11"/>
        <v>527</v>
      </c>
    </row>
    <row r="754" spans="1:26">
      <c r="A754" t="s">
        <v>3155</v>
      </c>
      <c r="B754">
        <v>1093236108</v>
      </c>
      <c r="C754" t="s">
        <v>5599</v>
      </c>
      <c r="D754" t="s">
        <v>1053</v>
      </c>
      <c r="E754" t="s">
        <v>54</v>
      </c>
      <c r="F754">
        <v>12643671</v>
      </c>
      <c r="G754" s="111">
        <v>45099</v>
      </c>
      <c r="H754" t="s">
        <v>5604</v>
      </c>
      <c r="I754" t="s">
        <v>271</v>
      </c>
      <c r="J754" t="s">
        <v>249</v>
      </c>
      <c r="K754" t="s">
        <v>250</v>
      </c>
      <c r="L754" t="s">
        <v>251</v>
      </c>
      <c r="M754" t="s">
        <v>3154</v>
      </c>
      <c r="N754" t="s">
        <v>3154</v>
      </c>
      <c r="O754" s="111">
        <v>45099</v>
      </c>
      <c r="P754" t="s">
        <v>252</v>
      </c>
      <c r="Q754" t="s">
        <v>253</v>
      </c>
      <c r="R754" s="111">
        <v>45103</v>
      </c>
      <c r="W754">
        <v>0</v>
      </c>
      <c r="X754">
        <v>0</v>
      </c>
      <c r="Y754">
        <v>221.8</v>
      </c>
      <c r="Z754">
        <f t="shared" si="11"/>
        <v>221.8</v>
      </c>
    </row>
    <row r="755" spans="1:26">
      <c r="A755" t="s">
        <v>3155</v>
      </c>
      <c r="B755">
        <v>2946919102</v>
      </c>
      <c r="C755" t="s">
        <v>1658</v>
      </c>
      <c r="D755" t="s">
        <v>57</v>
      </c>
      <c r="E755" t="s">
        <v>58</v>
      </c>
      <c r="F755">
        <v>1422277</v>
      </c>
      <c r="G755" s="111">
        <v>45058</v>
      </c>
      <c r="H755" t="s">
        <v>4804</v>
      </c>
      <c r="I755" t="s">
        <v>248</v>
      </c>
      <c r="J755" t="s">
        <v>249</v>
      </c>
      <c r="K755" t="s">
        <v>250</v>
      </c>
      <c r="L755" t="s">
        <v>251</v>
      </c>
      <c r="M755" t="s">
        <v>3154</v>
      </c>
      <c r="N755" t="s">
        <v>3154</v>
      </c>
      <c r="O755" s="111">
        <v>45058</v>
      </c>
      <c r="P755" t="s">
        <v>252</v>
      </c>
      <c r="Q755" t="s">
        <v>253</v>
      </c>
      <c r="R755" s="111">
        <v>45061</v>
      </c>
      <c r="W755">
        <v>0</v>
      </c>
      <c r="X755">
        <v>5864.9</v>
      </c>
      <c r="Y755">
        <v>6861.7</v>
      </c>
      <c r="Z755">
        <f t="shared" si="11"/>
        <v>12726.599999999999</v>
      </c>
    </row>
    <row r="756" spans="1:26">
      <c r="A756" t="s">
        <v>3155</v>
      </c>
      <c r="B756">
        <v>13130660607</v>
      </c>
      <c r="C756" t="s">
        <v>952</v>
      </c>
      <c r="D756" t="s">
        <v>57</v>
      </c>
      <c r="E756" t="s">
        <v>58</v>
      </c>
      <c r="F756">
        <v>12371985</v>
      </c>
      <c r="G756" s="111">
        <v>45031</v>
      </c>
      <c r="H756" t="s">
        <v>4446</v>
      </c>
      <c r="I756" t="s">
        <v>260</v>
      </c>
      <c r="J756" t="s">
        <v>249</v>
      </c>
      <c r="K756" t="s">
        <v>250</v>
      </c>
      <c r="L756" t="s">
        <v>251</v>
      </c>
      <c r="M756" t="s">
        <v>3154</v>
      </c>
      <c r="N756" t="s">
        <v>3154</v>
      </c>
      <c r="O756" s="111">
        <v>45031</v>
      </c>
      <c r="P756" t="s">
        <v>252</v>
      </c>
      <c r="Q756" t="s">
        <v>253</v>
      </c>
      <c r="R756" s="111">
        <v>45043</v>
      </c>
      <c r="W756">
        <v>470.3</v>
      </c>
      <c r="X756">
        <v>4535.2</v>
      </c>
      <c r="Y756">
        <v>7273.2</v>
      </c>
      <c r="Z756">
        <f t="shared" si="11"/>
        <v>12278.7</v>
      </c>
    </row>
    <row r="757" spans="1:26">
      <c r="A757" t="s">
        <v>3155</v>
      </c>
      <c r="B757" t="s">
        <v>2202</v>
      </c>
      <c r="C757" t="s">
        <v>2203</v>
      </c>
      <c r="D757" t="s">
        <v>1691</v>
      </c>
      <c r="E757" t="s">
        <v>1528</v>
      </c>
      <c r="F757">
        <v>12312708</v>
      </c>
      <c r="G757" s="111">
        <v>45019</v>
      </c>
      <c r="H757" t="s">
        <v>4666</v>
      </c>
      <c r="I757" t="s">
        <v>256</v>
      </c>
      <c r="J757" t="s">
        <v>249</v>
      </c>
      <c r="K757" t="s">
        <v>250</v>
      </c>
      <c r="L757" t="s">
        <v>251</v>
      </c>
      <c r="M757" t="s">
        <v>3154</v>
      </c>
      <c r="N757" t="s">
        <v>3154</v>
      </c>
      <c r="O757" s="111">
        <v>45019</v>
      </c>
      <c r="P757" t="s">
        <v>252</v>
      </c>
      <c r="Q757" t="s">
        <v>253</v>
      </c>
      <c r="R757" s="111">
        <v>45020</v>
      </c>
      <c r="W757">
        <v>4321.21</v>
      </c>
      <c r="X757">
        <v>3583.89</v>
      </c>
      <c r="Y757">
        <v>3364.66</v>
      </c>
      <c r="Z757">
        <f t="shared" si="11"/>
        <v>11269.76</v>
      </c>
    </row>
    <row r="758" spans="1:26">
      <c r="A758" t="s">
        <v>3155</v>
      </c>
      <c r="B758" t="s">
        <v>2198</v>
      </c>
      <c r="C758" t="s">
        <v>2199</v>
      </c>
      <c r="D758" t="s">
        <v>2171</v>
      </c>
      <c r="E758" t="s">
        <v>54</v>
      </c>
      <c r="F758">
        <v>12097482</v>
      </c>
      <c r="G758" s="111">
        <v>45022</v>
      </c>
      <c r="H758" t="s">
        <v>4503</v>
      </c>
      <c r="I758" t="s">
        <v>256</v>
      </c>
      <c r="J758" t="s">
        <v>249</v>
      </c>
      <c r="K758" t="s">
        <v>250</v>
      </c>
      <c r="L758" t="s">
        <v>251</v>
      </c>
      <c r="M758" t="s">
        <v>3154</v>
      </c>
      <c r="N758" t="s">
        <v>3154</v>
      </c>
      <c r="O758" s="111">
        <v>45022</v>
      </c>
      <c r="P758" t="s">
        <v>252</v>
      </c>
      <c r="Q758" t="s">
        <v>253</v>
      </c>
      <c r="R758" s="111">
        <v>45026</v>
      </c>
      <c r="W758">
        <v>1856</v>
      </c>
      <c r="X758">
        <v>7085</v>
      </c>
      <c r="Y758">
        <v>8200</v>
      </c>
      <c r="Z758">
        <f t="shared" si="11"/>
        <v>17141</v>
      </c>
    </row>
    <row r="759" spans="1:26">
      <c r="A759" t="s">
        <v>3155</v>
      </c>
      <c r="B759">
        <v>70526237147</v>
      </c>
      <c r="C759" t="s">
        <v>3553</v>
      </c>
      <c r="D759" t="s">
        <v>53</v>
      </c>
      <c r="E759" t="s">
        <v>54</v>
      </c>
      <c r="F759">
        <v>12435245</v>
      </c>
      <c r="G759" s="111">
        <v>45049</v>
      </c>
      <c r="H759" t="s">
        <v>5095</v>
      </c>
      <c r="I759" t="s">
        <v>248</v>
      </c>
      <c r="J759" t="s">
        <v>249</v>
      </c>
      <c r="K759" t="s">
        <v>250</v>
      </c>
      <c r="L759" t="s">
        <v>251</v>
      </c>
      <c r="M759" t="s">
        <v>3154</v>
      </c>
      <c r="N759" t="s">
        <v>3154</v>
      </c>
      <c r="O759" s="111">
        <v>45049</v>
      </c>
      <c r="P759" t="s">
        <v>252</v>
      </c>
      <c r="Q759" t="s">
        <v>253</v>
      </c>
      <c r="R759" s="111">
        <v>45050</v>
      </c>
      <c r="W759">
        <v>0</v>
      </c>
      <c r="X759">
        <v>3464.5</v>
      </c>
      <c r="Y759">
        <v>4784</v>
      </c>
      <c r="Z759">
        <f t="shared" si="11"/>
        <v>8248.5</v>
      </c>
    </row>
    <row r="760" spans="1:26">
      <c r="A760" t="s">
        <v>3155</v>
      </c>
      <c r="B760">
        <v>70526237147</v>
      </c>
      <c r="C760" t="s">
        <v>3553</v>
      </c>
      <c r="D760" t="s">
        <v>53</v>
      </c>
      <c r="E760" t="s">
        <v>54</v>
      </c>
      <c r="F760">
        <v>11790060</v>
      </c>
      <c r="G760" s="111">
        <v>45066</v>
      </c>
      <c r="H760" t="s">
        <v>5120</v>
      </c>
      <c r="I760" t="s">
        <v>248</v>
      </c>
      <c r="J760" t="s">
        <v>249</v>
      </c>
      <c r="K760" t="s">
        <v>250</v>
      </c>
      <c r="L760" t="s">
        <v>251</v>
      </c>
      <c r="M760" t="s">
        <v>3154</v>
      </c>
      <c r="N760" t="s">
        <v>3154</v>
      </c>
      <c r="O760" s="111">
        <v>45066</v>
      </c>
      <c r="P760" t="s">
        <v>252</v>
      </c>
      <c r="Q760" t="s">
        <v>253</v>
      </c>
      <c r="R760" s="111">
        <v>45068</v>
      </c>
      <c r="W760">
        <v>0</v>
      </c>
      <c r="X760">
        <v>5979.09</v>
      </c>
      <c r="Y760">
        <v>27424.68</v>
      </c>
      <c r="Z760">
        <f t="shared" si="11"/>
        <v>33403.770000000004</v>
      </c>
    </row>
    <row r="761" spans="1:26">
      <c r="A761" t="s">
        <v>3155</v>
      </c>
      <c r="B761">
        <v>3804044190</v>
      </c>
      <c r="C761" t="s">
        <v>629</v>
      </c>
      <c r="D761" t="s">
        <v>343</v>
      </c>
      <c r="E761" t="s">
        <v>54</v>
      </c>
      <c r="F761">
        <v>12633613</v>
      </c>
      <c r="G761" s="111">
        <v>45101</v>
      </c>
      <c r="H761" t="s">
        <v>5605</v>
      </c>
      <c r="I761" t="s">
        <v>271</v>
      </c>
      <c r="J761" t="s">
        <v>249</v>
      </c>
      <c r="K761" t="s">
        <v>250</v>
      </c>
      <c r="L761" t="s">
        <v>251</v>
      </c>
      <c r="M761" t="s">
        <v>3154</v>
      </c>
      <c r="N761" t="s">
        <v>3154</v>
      </c>
      <c r="O761" s="111">
        <v>45101</v>
      </c>
      <c r="P761" t="s">
        <v>252</v>
      </c>
      <c r="Q761" t="s">
        <v>253</v>
      </c>
      <c r="R761" s="111">
        <v>45103</v>
      </c>
      <c r="W761">
        <v>0</v>
      </c>
      <c r="X761">
        <v>0</v>
      </c>
      <c r="Y761">
        <v>1181</v>
      </c>
      <c r="Z761">
        <f t="shared" si="11"/>
        <v>1181</v>
      </c>
    </row>
    <row r="762" spans="1:26">
      <c r="A762" t="s">
        <v>3155</v>
      </c>
      <c r="B762">
        <v>8849120435</v>
      </c>
      <c r="C762" t="s">
        <v>1690</v>
      </c>
      <c r="D762" t="s">
        <v>1691</v>
      </c>
      <c r="E762" t="s">
        <v>1528</v>
      </c>
      <c r="F762">
        <v>326340</v>
      </c>
      <c r="G762" s="111">
        <v>45044</v>
      </c>
      <c r="H762" t="s">
        <v>4412</v>
      </c>
      <c r="I762" t="s">
        <v>248</v>
      </c>
      <c r="J762" t="s">
        <v>249</v>
      </c>
      <c r="K762" t="s">
        <v>250</v>
      </c>
      <c r="L762" t="s">
        <v>251</v>
      </c>
      <c r="M762" t="s">
        <v>3154</v>
      </c>
      <c r="N762" t="s">
        <v>3154</v>
      </c>
      <c r="O762" s="111">
        <v>45044</v>
      </c>
      <c r="P762" t="s">
        <v>252</v>
      </c>
      <c r="Q762" t="s">
        <v>257</v>
      </c>
      <c r="R762" s="111">
        <v>45048</v>
      </c>
      <c r="W762">
        <v>0</v>
      </c>
      <c r="X762">
        <v>0</v>
      </c>
      <c r="Y762">
        <v>0</v>
      </c>
      <c r="Z762">
        <f t="shared" si="11"/>
        <v>0</v>
      </c>
    </row>
    <row r="763" spans="1:26">
      <c r="A763" t="s">
        <v>3155</v>
      </c>
      <c r="B763">
        <v>61022616153</v>
      </c>
      <c r="C763" t="s">
        <v>2343</v>
      </c>
      <c r="D763" t="s">
        <v>57</v>
      </c>
      <c r="E763" t="s">
        <v>58</v>
      </c>
      <c r="F763">
        <v>12325852</v>
      </c>
      <c r="G763" s="111">
        <v>45019</v>
      </c>
      <c r="H763" t="s">
        <v>4549</v>
      </c>
      <c r="I763" t="s">
        <v>248</v>
      </c>
      <c r="J763" t="s">
        <v>249</v>
      </c>
      <c r="K763" t="s">
        <v>250</v>
      </c>
      <c r="L763" t="s">
        <v>251</v>
      </c>
      <c r="M763" t="s">
        <v>3154</v>
      </c>
      <c r="N763" t="s">
        <v>3154</v>
      </c>
      <c r="O763" s="111">
        <v>45019</v>
      </c>
      <c r="P763" t="s">
        <v>252</v>
      </c>
      <c r="Q763" t="s">
        <v>253</v>
      </c>
      <c r="R763" s="111">
        <v>45034</v>
      </c>
      <c r="W763">
        <v>12201</v>
      </c>
      <c r="X763">
        <v>18339</v>
      </c>
      <c r="Y763">
        <v>21880</v>
      </c>
      <c r="Z763">
        <f t="shared" si="11"/>
        <v>52420</v>
      </c>
    </row>
    <row r="764" spans="1:26">
      <c r="A764" t="s">
        <v>3155</v>
      </c>
      <c r="B764">
        <v>4857731126</v>
      </c>
      <c r="C764" t="s">
        <v>4825</v>
      </c>
      <c r="D764" t="s">
        <v>57</v>
      </c>
      <c r="E764" t="s">
        <v>58</v>
      </c>
      <c r="F764">
        <v>12543901</v>
      </c>
      <c r="G764" s="111">
        <v>45075</v>
      </c>
      <c r="H764" t="s">
        <v>4828</v>
      </c>
      <c r="I764" t="s">
        <v>248</v>
      </c>
      <c r="J764" t="s">
        <v>249</v>
      </c>
      <c r="K764" t="s">
        <v>250</v>
      </c>
      <c r="L764" t="s">
        <v>251</v>
      </c>
      <c r="M764" t="s">
        <v>3154</v>
      </c>
      <c r="N764" t="s">
        <v>3154</v>
      </c>
      <c r="O764" s="111">
        <v>45076</v>
      </c>
      <c r="P764" t="s">
        <v>252</v>
      </c>
      <c r="Q764" t="s">
        <v>253</v>
      </c>
      <c r="R764" s="111">
        <v>45079</v>
      </c>
      <c r="W764">
        <v>0</v>
      </c>
      <c r="X764">
        <v>0</v>
      </c>
      <c r="Y764">
        <v>1</v>
      </c>
      <c r="Z764">
        <f t="shared" si="11"/>
        <v>1</v>
      </c>
    </row>
    <row r="765" spans="1:26">
      <c r="A765" t="s">
        <v>3155</v>
      </c>
      <c r="B765" t="s">
        <v>4258</v>
      </c>
      <c r="C765" t="s">
        <v>3844</v>
      </c>
      <c r="D765" t="s">
        <v>1691</v>
      </c>
      <c r="E765" t="s">
        <v>1528</v>
      </c>
      <c r="F765">
        <v>12351657</v>
      </c>
      <c r="G765" s="111">
        <v>45027</v>
      </c>
      <c r="H765" t="s">
        <v>4673</v>
      </c>
      <c r="I765" t="s">
        <v>255</v>
      </c>
      <c r="J765" t="s">
        <v>249</v>
      </c>
      <c r="K765" t="s">
        <v>250</v>
      </c>
      <c r="L765" t="s">
        <v>251</v>
      </c>
      <c r="M765" t="s">
        <v>3154</v>
      </c>
      <c r="N765" t="s">
        <v>3154</v>
      </c>
      <c r="O765" s="111">
        <v>45027</v>
      </c>
      <c r="P765" t="s">
        <v>252</v>
      </c>
      <c r="Q765" t="s">
        <v>257</v>
      </c>
      <c r="R765" s="111">
        <v>45028</v>
      </c>
      <c r="W765">
        <v>0</v>
      </c>
      <c r="X765">
        <v>0</v>
      </c>
      <c r="Y765">
        <v>0</v>
      </c>
      <c r="Z765">
        <f t="shared" si="11"/>
        <v>0</v>
      </c>
    </row>
    <row r="766" spans="1:26">
      <c r="A766" t="s">
        <v>3155</v>
      </c>
      <c r="B766">
        <v>37606673845</v>
      </c>
      <c r="C766" t="s">
        <v>5150</v>
      </c>
      <c r="D766" t="s">
        <v>1691</v>
      </c>
      <c r="E766" t="s">
        <v>1528</v>
      </c>
      <c r="F766">
        <v>12469008</v>
      </c>
      <c r="G766" s="111">
        <v>45058</v>
      </c>
      <c r="H766" t="s">
        <v>5151</v>
      </c>
      <c r="I766" t="s">
        <v>255</v>
      </c>
      <c r="J766" t="s">
        <v>249</v>
      </c>
      <c r="K766" t="s">
        <v>250</v>
      </c>
      <c r="L766" t="s">
        <v>251</v>
      </c>
      <c r="M766" t="s">
        <v>3154</v>
      </c>
      <c r="N766" t="s">
        <v>3154</v>
      </c>
      <c r="O766" s="111">
        <v>45058</v>
      </c>
      <c r="P766" t="s">
        <v>252</v>
      </c>
      <c r="Q766" t="s">
        <v>257</v>
      </c>
      <c r="R766" s="111">
        <v>45061</v>
      </c>
      <c r="W766">
        <v>0</v>
      </c>
      <c r="X766">
        <v>0</v>
      </c>
      <c r="Y766">
        <v>0</v>
      </c>
      <c r="Z766">
        <f t="shared" si="11"/>
        <v>0</v>
      </c>
    </row>
    <row r="767" spans="1:26">
      <c r="A767" t="s">
        <v>3155</v>
      </c>
      <c r="B767" t="s">
        <v>2202</v>
      </c>
      <c r="C767" t="s">
        <v>2203</v>
      </c>
      <c r="D767" t="s">
        <v>1691</v>
      </c>
      <c r="E767" t="s">
        <v>1528</v>
      </c>
      <c r="F767">
        <v>12059764</v>
      </c>
      <c r="G767" s="111">
        <v>45027</v>
      </c>
      <c r="H767" t="s">
        <v>4674</v>
      </c>
      <c r="I767" t="s">
        <v>255</v>
      </c>
      <c r="J767" t="s">
        <v>249</v>
      </c>
      <c r="K767" t="s">
        <v>250</v>
      </c>
      <c r="L767" t="s">
        <v>251</v>
      </c>
      <c r="M767" t="s">
        <v>3154</v>
      </c>
      <c r="N767" t="s">
        <v>3154</v>
      </c>
      <c r="O767" s="111">
        <v>45027</v>
      </c>
      <c r="P767" t="s">
        <v>252</v>
      </c>
      <c r="Q767" t="s">
        <v>282</v>
      </c>
      <c r="R767" s="111">
        <v>45028</v>
      </c>
      <c r="W767">
        <v>25881.43</v>
      </c>
      <c r="X767">
        <v>11188.61</v>
      </c>
      <c r="Y767">
        <v>0</v>
      </c>
      <c r="Z767">
        <f t="shared" si="11"/>
        <v>37070.04</v>
      </c>
    </row>
    <row r="768" spans="1:26">
      <c r="A768" t="s">
        <v>3155</v>
      </c>
      <c r="B768" t="s">
        <v>2198</v>
      </c>
      <c r="C768" t="s">
        <v>2199</v>
      </c>
      <c r="D768" t="s">
        <v>2171</v>
      </c>
      <c r="E768" t="s">
        <v>54</v>
      </c>
      <c r="F768">
        <v>12119593</v>
      </c>
      <c r="G768" s="111">
        <v>45042</v>
      </c>
      <c r="H768" t="s">
        <v>4532</v>
      </c>
      <c r="I768" t="s">
        <v>255</v>
      </c>
      <c r="J768" t="s">
        <v>249</v>
      </c>
      <c r="K768" t="s">
        <v>250</v>
      </c>
      <c r="L768" t="s">
        <v>251</v>
      </c>
      <c r="M768" t="s">
        <v>3154</v>
      </c>
      <c r="N768" t="s">
        <v>3154</v>
      </c>
      <c r="O768" s="111">
        <v>45042</v>
      </c>
      <c r="P768" t="s">
        <v>252</v>
      </c>
      <c r="Q768" t="s">
        <v>282</v>
      </c>
      <c r="R768" s="111">
        <v>45043</v>
      </c>
      <c r="W768">
        <v>128.25</v>
      </c>
      <c r="X768">
        <v>1507.74</v>
      </c>
      <c r="Y768">
        <v>0</v>
      </c>
      <c r="Z768">
        <f t="shared" si="11"/>
        <v>1635.99</v>
      </c>
    </row>
    <row r="769" spans="1:26">
      <c r="A769" t="s">
        <v>3155</v>
      </c>
      <c r="B769">
        <v>3804044190</v>
      </c>
      <c r="C769" t="s">
        <v>629</v>
      </c>
      <c r="D769" t="s">
        <v>57</v>
      </c>
      <c r="E769" t="s">
        <v>58</v>
      </c>
      <c r="F769">
        <v>12408728</v>
      </c>
      <c r="G769" s="111">
        <v>45042</v>
      </c>
      <c r="H769" t="s">
        <v>4351</v>
      </c>
      <c r="I769" t="s">
        <v>255</v>
      </c>
      <c r="J769" t="s">
        <v>249</v>
      </c>
      <c r="K769" t="s">
        <v>250</v>
      </c>
      <c r="L769" t="s">
        <v>251</v>
      </c>
      <c r="M769" t="s">
        <v>3154</v>
      </c>
      <c r="N769" t="s">
        <v>3154</v>
      </c>
      <c r="O769" s="111">
        <v>45042</v>
      </c>
      <c r="P769" t="s">
        <v>252</v>
      </c>
      <c r="Q769" t="s">
        <v>282</v>
      </c>
      <c r="R769" s="111">
        <v>45043</v>
      </c>
      <c r="W769">
        <v>1</v>
      </c>
      <c r="X769">
        <v>1515.46</v>
      </c>
      <c r="Y769">
        <v>0</v>
      </c>
      <c r="Z769">
        <f t="shared" si="11"/>
        <v>1516.46</v>
      </c>
    </row>
    <row r="770" spans="1:26">
      <c r="A770" t="s">
        <v>3155</v>
      </c>
      <c r="B770" t="s">
        <v>5158</v>
      </c>
      <c r="C770" t="s">
        <v>5159</v>
      </c>
      <c r="D770" t="s">
        <v>1691</v>
      </c>
      <c r="E770" t="s">
        <v>1528</v>
      </c>
      <c r="F770">
        <v>12507180</v>
      </c>
      <c r="G770" s="111">
        <v>45065</v>
      </c>
      <c r="H770" t="s">
        <v>5160</v>
      </c>
      <c r="I770" t="s">
        <v>255</v>
      </c>
      <c r="J770" t="s">
        <v>249</v>
      </c>
      <c r="K770" t="s">
        <v>250</v>
      </c>
      <c r="L770" t="s">
        <v>251</v>
      </c>
      <c r="M770" t="s">
        <v>3154</v>
      </c>
      <c r="N770" t="s">
        <v>3154</v>
      </c>
      <c r="O770" s="111">
        <v>45065</v>
      </c>
      <c r="P770" t="s">
        <v>252</v>
      </c>
      <c r="Q770" t="s">
        <v>282</v>
      </c>
      <c r="R770" s="111">
        <v>45066</v>
      </c>
      <c r="W770">
        <v>0</v>
      </c>
      <c r="X770">
        <v>250</v>
      </c>
      <c r="Y770">
        <v>0</v>
      </c>
      <c r="Z770">
        <f t="shared" si="11"/>
        <v>250</v>
      </c>
    </row>
    <row r="771" spans="1:26">
      <c r="A771" t="s">
        <v>3155</v>
      </c>
      <c r="B771" t="s">
        <v>4258</v>
      </c>
      <c r="C771" t="s">
        <v>3844</v>
      </c>
      <c r="D771" t="s">
        <v>1691</v>
      </c>
      <c r="E771" t="s">
        <v>1528</v>
      </c>
      <c r="F771">
        <v>12327064</v>
      </c>
      <c r="G771" s="111">
        <v>45020</v>
      </c>
      <c r="H771" t="s">
        <v>4668</v>
      </c>
      <c r="I771" t="s">
        <v>255</v>
      </c>
      <c r="J771" t="s">
        <v>249</v>
      </c>
      <c r="K771" t="s">
        <v>250</v>
      </c>
      <c r="L771" t="s">
        <v>251</v>
      </c>
      <c r="M771" t="s">
        <v>3154</v>
      </c>
      <c r="N771" t="s">
        <v>3154</v>
      </c>
      <c r="O771" s="111">
        <v>45021</v>
      </c>
      <c r="P771" t="s">
        <v>252</v>
      </c>
      <c r="Q771" t="s">
        <v>282</v>
      </c>
      <c r="R771" s="111">
        <v>45022</v>
      </c>
      <c r="W771">
        <v>4155.0200000000004</v>
      </c>
      <c r="X771">
        <v>1370</v>
      </c>
      <c r="Y771">
        <v>0</v>
      </c>
      <c r="Z771">
        <f t="shared" ref="Z771:Z834" si="12">SUM(W771:Y771)</f>
        <v>5525.02</v>
      </c>
    </row>
    <row r="772" spans="1:26">
      <c r="A772" t="s">
        <v>3155</v>
      </c>
      <c r="B772">
        <v>16794853779</v>
      </c>
      <c r="C772" t="s">
        <v>624</v>
      </c>
      <c r="D772" t="s">
        <v>45</v>
      </c>
      <c r="E772" t="s">
        <v>46</v>
      </c>
      <c r="F772">
        <v>8567424</v>
      </c>
      <c r="G772" s="111">
        <v>45042</v>
      </c>
      <c r="H772" t="s">
        <v>4459</v>
      </c>
      <c r="I772" t="s">
        <v>255</v>
      </c>
      <c r="J772" t="s">
        <v>249</v>
      </c>
      <c r="K772" t="s">
        <v>250</v>
      </c>
      <c r="L772" t="s">
        <v>251</v>
      </c>
      <c r="M772" t="s">
        <v>3154</v>
      </c>
      <c r="N772" t="s">
        <v>3154</v>
      </c>
      <c r="O772" s="111">
        <v>45042</v>
      </c>
      <c r="P772" t="s">
        <v>252</v>
      </c>
      <c r="Q772" t="s">
        <v>282</v>
      </c>
      <c r="R772" s="111">
        <v>45043</v>
      </c>
      <c r="W772">
        <v>137</v>
      </c>
      <c r="X772">
        <v>1465</v>
      </c>
      <c r="Y772">
        <v>0</v>
      </c>
      <c r="Z772">
        <f t="shared" si="12"/>
        <v>1602</v>
      </c>
    </row>
    <row r="773" spans="1:26">
      <c r="A773" t="s">
        <v>3155</v>
      </c>
      <c r="B773" t="s">
        <v>4251</v>
      </c>
      <c r="C773" t="s">
        <v>3493</v>
      </c>
      <c r="D773" t="s">
        <v>2171</v>
      </c>
      <c r="E773" t="s">
        <v>54</v>
      </c>
      <c r="F773">
        <v>12347627</v>
      </c>
      <c r="G773" s="111">
        <v>45026</v>
      </c>
      <c r="H773" t="s">
        <v>4505</v>
      </c>
      <c r="I773" t="s">
        <v>255</v>
      </c>
      <c r="J773" t="s">
        <v>249</v>
      </c>
      <c r="K773" t="s">
        <v>250</v>
      </c>
      <c r="L773" t="s">
        <v>251</v>
      </c>
      <c r="M773" t="s">
        <v>3154</v>
      </c>
      <c r="N773" t="s">
        <v>3154</v>
      </c>
      <c r="O773" s="111">
        <v>45026</v>
      </c>
      <c r="P773" t="s">
        <v>252</v>
      </c>
      <c r="Q773" t="s">
        <v>253</v>
      </c>
      <c r="R773" s="111">
        <v>45027</v>
      </c>
      <c r="W773">
        <v>2980</v>
      </c>
      <c r="X773">
        <v>4870</v>
      </c>
      <c r="Y773">
        <v>3085</v>
      </c>
      <c r="Z773">
        <f t="shared" si="12"/>
        <v>10935</v>
      </c>
    </row>
    <row r="774" spans="1:26">
      <c r="A774" t="s">
        <v>3155</v>
      </c>
      <c r="B774">
        <v>2828705129</v>
      </c>
      <c r="C774" t="s">
        <v>2305</v>
      </c>
      <c r="D774" t="s">
        <v>343</v>
      </c>
      <c r="E774" t="s">
        <v>54</v>
      </c>
      <c r="F774">
        <v>12357002</v>
      </c>
      <c r="G774" s="111">
        <v>45030</v>
      </c>
      <c r="H774" t="s">
        <v>4691</v>
      </c>
      <c r="I774" t="s">
        <v>255</v>
      </c>
      <c r="J774" t="s">
        <v>249</v>
      </c>
      <c r="K774" t="s">
        <v>250</v>
      </c>
      <c r="L774" t="s">
        <v>251</v>
      </c>
      <c r="M774" t="s">
        <v>3154</v>
      </c>
      <c r="N774" t="s">
        <v>3154</v>
      </c>
      <c r="O774" s="111">
        <v>45030</v>
      </c>
      <c r="P774" t="s">
        <v>252</v>
      </c>
      <c r="Q774" t="s">
        <v>253</v>
      </c>
      <c r="R774" s="111">
        <v>45034</v>
      </c>
      <c r="W774">
        <v>31503.71</v>
      </c>
      <c r="X774">
        <v>62866.29</v>
      </c>
      <c r="Y774">
        <v>73886.929999999993</v>
      </c>
      <c r="Z774">
        <f t="shared" si="12"/>
        <v>168256.93</v>
      </c>
    </row>
    <row r="775" spans="1:26">
      <c r="A775" t="s">
        <v>3155</v>
      </c>
      <c r="B775" t="s">
        <v>5158</v>
      </c>
      <c r="C775" t="s">
        <v>5159</v>
      </c>
      <c r="D775" t="s">
        <v>1691</v>
      </c>
      <c r="E775" t="s">
        <v>1528</v>
      </c>
      <c r="F775">
        <v>12513871</v>
      </c>
      <c r="G775" s="111">
        <v>45068</v>
      </c>
      <c r="H775" t="s">
        <v>5166</v>
      </c>
      <c r="I775" t="s">
        <v>255</v>
      </c>
      <c r="J775" t="s">
        <v>249</v>
      </c>
      <c r="K775" t="s">
        <v>250</v>
      </c>
      <c r="L775" t="s">
        <v>251</v>
      </c>
      <c r="M775" t="s">
        <v>3154</v>
      </c>
      <c r="N775" t="s">
        <v>3154</v>
      </c>
      <c r="O775" s="111">
        <v>45068</v>
      </c>
      <c r="P775" t="s">
        <v>252</v>
      </c>
      <c r="Q775" t="s">
        <v>253</v>
      </c>
      <c r="R775" s="111">
        <v>45077</v>
      </c>
      <c r="W775">
        <v>0</v>
      </c>
      <c r="X775">
        <v>1</v>
      </c>
      <c r="Y775">
        <v>247</v>
      </c>
      <c r="Z775">
        <f t="shared" si="12"/>
        <v>248</v>
      </c>
    </row>
    <row r="776" spans="1:26">
      <c r="A776" t="s">
        <v>3155</v>
      </c>
      <c r="B776">
        <v>63870606649</v>
      </c>
      <c r="C776" t="s">
        <v>298</v>
      </c>
      <c r="D776" t="s">
        <v>611</v>
      </c>
      <c r="E776" t="s">
        <v>46</v>
      </c>
      <c r="F776">
        <v>12202449</v>
      </c>
      <c r="G776" s="111">
        <v>45019</v>
      </c>
      <c r="H776" t="s">
        <v>4471</v>
      </c>
      <c r="I776" t="s">
        <v>255</v>
      </c>
      <c r="J776" t="s">
        <v>249</v>
      </c>
      <c r="K776" t="s">
        <v>250</v>
      </c>
      <c r="L776" t="s">
        <v>251</v>
      </c>
      <c r="M776" t="s">
        <v>3154</v>
      </c>
      <c r="N776" t="s">
        <v>3154</v>
      </c>
      <c r="O776" s="111">
        <v>45021</v>
      </c>
      <c r="P776" t="s">
        <v>252</v>
      </c>
      <c r="Q776" t="s">
        <v>253</v>
      </c>
      <c r="R776" s="111">
        <v>45022</v>
      </c>
      <c r="W776">
        <v>12681.54</v>
      </c>
      <c r="X776">
        <v>136104.17000000001</v>
      </c>
      <c r="Y776">
        <v>126593.11</v>
      </c>
      <c r="Z776">
        <f t="shared" si="12"/>
        <v>275378.82</v>
      </c>
    </row>
    <row r="777" spans="1:26">
      <c r="A777" t="s">
        <v>3155</v>
      </c>
      <c r="B777">
        <v>80047106115</v>
      </c>
      <c r="C777" t="s">
        <v>2362</v>
      </c>
      <c r="D777" t="s">
        <v>2171</v>
      </c>
      <c r="E777" t="s">
        <v>54</v>
      </c>
      <c r="F777">
        <v>12342840</v>
      </c>
      <c r="G777" s="111">
        <v>45022</v>
      </c>
      <c r="H777" t="s">
        <v>4504</v>
      </c>
      <c r="I777" t="s">
        <v>255</v>
      </c>
      <c r="J777" t="s">
        <v>249</v>
      </c>
      <c r="K777" t="s">
        <v>250</v>
      </c>
      <c r="L777" t="s">
        <v>251</v>
      </c>
      <c r="M777" t="s">
        <v>3154</v>
      </c>
      <c r="N777" t="s">
        <v>3154</v>
      </c>
      <c r="O777" s="111">
        <v>45022</v>
      </c>
      <c r="P777" t="s">
        <v>252</v>
      </c>
      <c r="Q777" t="s">
        <v>253</v>
      </c>
      <c r="R777" s="111">
        <v>45026</v>
      </c>
      <c r="W777">
        <v>13848.82</v>
      </c>
      <c r="X777">
        <v>21834.94</v>
      </c>
      <c r="Y777">
        <v>18498.59</v>
      </c>
      <c r="Z777">
        <f t="shared" si="12"/>
        <v>54182.349999999991</v>
      </c>
    </row>
    <row r="778" spans="1:26">
      <c r="A778" t="s">
        <v>3155</v>
      </c>
      <c r="B778">
        <v>1451674104</v>
      </c>
      <c r="C778" t="s">
        <v>935</v>
      </c>
      <c r="D778" t="s">
        <v>4304</v>
      </c>
      <c r="E778" t="s">
        <v>54</v>
      </c>
      <c r="F778">
        <v>12362619</v>
      </c>
      <c r="G778" s="111">
        <v>45029</v>
      </c>
      <c r="H778" t="s">
        <v>4305</v>
      </c>
      <c r="I778" t="s">
        <v>255</v>
      </c>
      <c r="J778" t="s">
        <v>249</v>
      </c>
      <c r="K778" t="s">
        <v>250</v>
      </c>
      <c r="L778" t="s">
        <v>251</v>
      </c>
      <c r="M778" t="s">
        <v>3154</v>
      </c>
      <c r="N778" t="s">
        <v>3154</v>
      </c>
      <c r="O778" s="111">
        <v>45029</v>
      </c>
      <c r="P778" t="s">
        <v>252</v>
      </c>
      <c r="Q778" t="s">
        <v>253</v>
      </c>
      <c r="R778" s="111">
        <v>45034</v>
      </c>
      <c r="W778">
        <v>53241.9</v>
      </c>
      <c r="X778">
        <v>81722.63</v>
      </c>
      <c r="Y778">
        <v>80273.509999999995</v>
      </c>
      <c r="Z778">
        <f t="shared" si="12"/>
        <v>215238.03999999998</v>
      </c>
    </row>
    <row r="779" spans="1:26">
      <c r="A779" t="s">
        <v>3155</v>
      </c>
      <c r="B779">
        <v>6146623113</v>
      </c>
      <c r="C779" t="s">
        <v>1830</v>
      </c>
      <c r="D779" t="s">
        <v>53</v>
      </c>
      <c r="E779" t="s">
        <v>54</v>
      </c>
      <c r="F779">
        <v>12202663</v>
      </c>
      <c r="G779" s="111">
        <v>45041</v>
      </c>
      <c r="H779" t="s">
        <v>4375</v>
      </c>
      <c r="I779" t="s">
        <v>255</v>
      </c>
      <c r="J779" t="s">
        <v>249</v>
      </c>
      <c r="K779" t="s">
        <v>250</v>
      </c>
      <c r="L779" t="s">
        <v>251</v>
      </c>
      <c r="M779" t="s">
        <v>3154</v>
      </c>
      <c r="N779" t="s">
        <v>3154</v>
      </c>
      <c r="O779" s="111">
        <v>45041</v>
      </c>
      <c r="P779" t="s">
        <v>252</v>
      </c>
      <c r="Q779" t="s">
        <v>253</v>
      </c>
      <c r="R779" s="111">
        <v>45042</v>
      </c>
      <c r="W779">
        <v>9442.07</v>
      </c>
      <c r="X779">
        <v>73886.649999999994</v>
      </c>
      <c r="Y779">
        <v>77565.86</v>
      </c>
      <c r="Z779">
        <f t="shared" si="12"/>
        <v>160894.58000000002</v>
      </c>
    </row>
    <row r="780" spans="1:26">
      <c r="A780" t="s">
        <v>3155</v>
      </c>
      <c r="B780">
        <v>9755062696</v>
      </c>
      <c r="C780" t="s">
        <v>2002</v>
      </c>
      <c r="D780" t="s">
        <v>45</v>
      </c>
      <c r="E780" t="s">
        <v>46</v>
      </c>
      <c r="F780">
        <v>12475330</v>
      </c>
      <c r="G780" s="111">
        <v>45057</v>
      </c>
      <c r="H780" t="s">
        <v>4891</v>
      </c>
      <c r="I780" t="s">
        <v>255</v>
      </c>
      <c r="J780" t="s">
        <v>249</v>
      </c>
      <c r="K780" t="s">
        <v>250</v>
      </c>
      <c r="L780" t="s">
        <v>251</v>
      </c>
      <c r="M780" t="s">
        <v>3154</v>
      </c>
      <c r="N780" t="s">
        <v>3154</v>
      </c>
      <c r="O780" s="111">
        <v>45057</v>
      </c>
      <c r="P780" t="s">
        <v>252</v>
      </c>
      <c r="Q780" t="s">
        <v>253</v>
      </c>
      <c r="R780" s="111">
        <v>45058</v>
      </c>
      <c r="W780">
        <v>0</v>
      </c>
      <c r="X780">
        <v>20539.13</v>
      </c>
      <c r="Y780">
        <v>32746.53</v>
      </c>
      <c r="Z780">
        <f t="shared" si="12"/>
        <v>53285.66</v>
      </c>
    </row>
    <row r="781" spans="1:26">
      <c r="A781" t="s">
        <v>3155</v>
      </c>
      <c r="B781">
        <v>86552406134</v>
      </c>
      <c r="C781" t="s">
        <v>1989</v>
      </c>
      <c r="D781" t="s">
        <v>1053</v>
      </c>
      <c r="E781" t="s">
        <v>54</v>
      </c>
      <c r="F781">
        <v>12379405</v>
      </c>
      <c r="G781" s="111">
        <v>45035</v>
      </c>
      <c r="H781" t="s">
        <v>4494</v>
      </c>
      <c r="I781" t="s">
        <v>255</v>
      </c>
      <c r="J781" t="s">
        <v>249</v>
      </c>
      <c r="K781" t="s">
        <v>250</v>
      </c>
      <c r="L781" t="s">
        <v>251</v>
      </c>
      <c r="M781" t="s">
        <v>3154</v>
      </c>
      <c r="N781" t="s">
        <v>3154</v>
      </c>
      <c r="O781" s="111">
        <v>45035</v>
      </c>
      <c r="P781" t="s">
        <v>252</v>
      </c>
      <c r="Q781" t="s">
        <v>253</v>
      </c>
      <c r="R781" s="111">
        <v>45036</v>
      </c>
      <c r="W781">
        <v>1010.7</v>
      </c>
      <c r="X781">
        <v>8960.2999999999993</v>
      </c>
      <c r="Y781">
        <v>11894.75</v>
      </c>
      <c r="Z781">
        <f t="shared" si="12"/>
        <v>21865.75</v>
      </c>
    </row>
    <row r="782" spans="1:26">
      <c r="A782" t="s">
        <v>3155</v>
      </c>
      <c r="B782">
        <v>10446757802</v>
      </c>
      <c r="C782" t="s">
        <v>4951</v>
      </c>
      <c r="D782" t="s">
        <v>2171</v>
      </c>
      <c r="E782" t="s">
        <v>54</v>
      </c>
      <c r="F782">
        <v>1185261</v>
      </c>
      <c r="G782" s="111">
        <v>45064</v>
      </c>
      <c r="H782" t="s">
        <v>4952</v>
      </c>
      <c r="I782" t="s">
        <v>255</v>
      </c>
      <c r="J782" t="s">
        <v>249</v>
      </c>
      <c r="K782" t="s">
        <v>250</v>
      </c>
      <c r="L782" t="s">
        <v>251</v>
      </c>
      <c r="M782" t="s">
        <v>3154</v>
      </c>
      <c r="N782" t="s">
        <v>3154</v>
      </c>
      <c r="O782" s="111">
        <v>45064</v>
      </c>
      <c r="P782" t="s">
        <v>252</v>
      </c>
      <c r="Q782" t="s">
        <v>253</v>
      </c>
      <c r="R782" s="111">
        <v>45068</v>
      </c>
      <c r="W782">
        <v>0</v>
      </c>
      <c r="X782">
        <v>3152</v>
      </c>
      <c r="Y782">
        <v>12302</v>
      </c>
      <c r="Z782">
        <f t="shared" si="12"/>
        <v>15454</v>
      </c>
    </row>
    <row r="783" spans="1:26">
      <c r="A783" t="s">
        <v>3155</v>
      </c>
      <c r="B783">
        <v>1291972110</v>
      </c>
      <c r="C783" t="s">
        <v>2297</v>
      </c>
      <c r="D783" t="s">
        <v>57</v>
      </c>
      <c r="E783" t="s">
        <v>58</v>
      </c>
      <c r="F783">
        <v>12338353</v>
      </c>
      <c r="G783" s="111">
        <v>45021</v>
      </c>
      <c r="H783" t="s">
        <v>4558</v>
      </c>
      <c r="I783" t="s">
        <v>255</v>
      </c>
      <c r="J783" t="s">
        <v>249</v>
      </c>
      <c r="K783" t="s">
        <v>250</v>
      </c>
      <c r="L783" t="s">
        <v>251</v>
      </c>
      <c r="M783" t="s">
        <v>3154</v>
      </c>
      <c r="N783" t="s">
        <v>3154</v>
      </c>
      <c r="O783" s="111">
        <v>45021</v>
      </c>
      <c r="P783" t="s">
        <v>252</v>
      </c>
      <c r="Q783" t="s">
        <v>253</v>
      </c>
      <c r="R783" s="111">
        <v>45026</v>
      </c>
      <c r="W783">
        <v>214.9</v>
      </c>
      <c r="X783">
        <v>45593.62</v>
      </c>
      <c r="Y783">
        <v>20780.5</v>
      </c>
      <c r="Z783">
        <f t="shared" si="12"/>
        <v>66589.02</v>
      </c>
    </row>
    <row r="784" spans="1:26">
      <c r="A784" t="s">
        <v>3155</v>
      </c>
      <c r="B784">
        <v>61022616153</v>
      </c>
      <c r="C784" t="s">
        <v>2343</v>
      </c>
      <c r="D784" t="s">
        <v>57</v>
      </c>
      <c r="E784" t="s">
        <v>58</v>
      </c>
      <c r="F784">
        <v>12288504</v>
      </c>
      <c r="G784" s="111">
        <v>45021</v>
      </c>
      <c r="H784" t="s">
        <v>4559</v>
      </c>
      <c r="I784" t="s">
        <v>255</v>
      </c>
      <c r="J784" t="s">
        <v>249</v>
      </c>
      <c r="K784" t="s">
        <v>250</v>
      </c>
      <c r="L784" t="s">
        <v>251</v>
      </c>
      <c r="M784" t="s">
        <v>3154</v>
      </c>
      <c r="N784" t="s">
        <v>3154</v>
      </c>
      <c r="O784" s="111">
        <v>45040</v>
      </c>
      <c r="P784" t="s">
        <v>252</v>
      </c>
      <c r="Q784" t="s">
        <v>253</v>
      </c>
      <c r="R784" s="111">
        <v>45041</v>
      </c>
      <c r="W784">
        <v>18.5</v>
      </c>
      <c r="X784">
        <v>37355.54</v>
      </c>
      <c r="Y784">
        <v>9763.33</v>
      </c>
      <c r="Z784">
        <f t="shared" si="12"/>
        <v>47137.37</v>
      </c>
    </row>
    <row r="785" spans="1:26">
      <c r="A785" t="s">
        <v>3155</v>
      </c>
      <c r="B785">
        <v>11664232630</v>
      </c>
      <c r="C785" t="s">
        <v>2288</v>
      </c>
      <c r="D785" t="s">
        <v>57</v>
      </c>
      <c r="E785" t="s">
        <v>58</v>
      </c>
      <c r="F785">
        <v>12347793</v>
      </c>
      <c r="G785" s="111">
        <v>45026</v>
      </c>
      <c r="H785" t="s">
        <v>4564</v>
      </c>
      <c r="I785" t="s">
        <v>255</v>
      </c>
      <c r="J785" t="s">
        <v>249</v>
      </c>
      <c r="K785" t="s">
        <v>250</v>
      </c>
      <c r="L785" t="s">
        <v>251</v>
      </c>
      <c r="M785" t="s">
        <v>3154</v>
      </c>
      <c r="N785" t="s">
        <v>3154</v>
      </c>
      <c r="O785" s="111">
        <v>45026</v>
      </c>
      <c r="P785" t="s">
        <v>252</v>
      </c>
      <c r="Q785" t="s">
        <v>253</v>
      </c>
      <c r="R785" s="111">
        <v>45027</v>
      </c>
      <c r="W785">
        <v>13718.79</v>
      </c>
      <c r="X785">
        <v>85570.74</v>
      </c>
      <c r="Y785">
        <v>90752.71</v>
      </c>
      <c r="Z785">
        <f t="shared" si="12"/>
        <v>190042.23999999999</v>
      </c>
    </row>
    <row r="786" spans="1:26">
      <c r="A786" t="s">
        <v>3155</v>
      </c>
      <c r="B786">
        <v>664097138</v>
      </c>
      <c r="C786" t="s">
        <v>2299</v>
      </c>
      <c r="D786" t="s">
        <v>57</v>
      </c>
      <c r="E786" t="s">
        <v>58</v>
      </c>
      <c r="F786">
        <v>12423074</v>
      </c>
      <c r="G786" s="111">
        <v>45045</v>
      </c>
      <c r="H786" t="s">
        <v>4619</v>
      </c>
      <c r="I786" t="s">
        <v>255</v>
      </c>
      <c r="J786" t="s">
        <v>249</v>
      </c>
      <c r="K786" t="s">
        <v>250</v>
      </c>
      <c r="L786" t="s">
        <v>251</v>
      </c>
      <c r="M786" t="s">
        <v>3154</v>
      </c>
      <c r="N786" t="s">
        <v>3154</v>
      </c>
      <c r="O786" s="111">
        <v>45045</v>
      </c>
      <c r="P786" t="s">
        <v>252</v>
      </c>
      <c r="Q786" t="s">
        <v>253</v>
      </c>
      <c r="R786" s="111">
        <v>45048</v>
      </c>
      <c r="W786">
        <v>0</v>
      </c>
      <c r="X786">
        <v>8928.16</v>
      </c>
      <c r="Y786">
        <v>6878.48</v>
      </c>
      <c r="Z786">
        <f t="shared" si="12"/>
        <v>15806.64</v>
      </c>
    </row>
    <row r="787" spans="1:26">
      <c r="A787" t="s">
        <v>3155</v>
      </c>
      <c r="B787" t="s">
        <v>4242</v>
      </c>
      <c r="C787" t="s">
        <v>3617</v>
      </c>
      <c r="D787" t="s">
        <v>57</v>
      </c>
      <c r="E787" t="s">
        <v>58</v>
      </c>
      <c r="F787">
        <v>11904473</v>
      </c>
      <c r="G787" s="111">
        <v>45049</v>
      </c>
      <c r="H787" t="s">
        <v>4981</v>
      </c>
      <c r="I787" t="s">
        <v>255</v>
      </c>
      <c r="J787" t="s">
        <v>249</v>
      </c>
      <c r="K787" t="s">
        <v>250</v>
      </c>
      <c r="L787" t="s">
        <v>251</v>
      </c>
      <c r="M787" t="s">
        <v>3154</v>
      </c>
      <c r="N787" t="s">
        <v>3154</v>
      </c>
      <c r="O787" s="111">
        <v>45049</v>
      </c>
      <c r="P787" t="s">
        <v>252</v>
      </c>
      <c r="Q787" t="s">
        <v>253</v>
      </c>
      <c r="R787" s="111">
        <v>45050</v>
      </c>
      <c r="W787">
        <v>0</v>
      </c>
      <c r="X787">
        <v>1063.8</v>
      </c>
      <c r="Y787">
        <v>351.9</v>
      </c>
      <c r="Z787">
        <f t="shared" si="12"/>
        <v>1415.6999999999998</v>
      </c>
    </row>
    <row r="788" spans="1:26">
      <c r="A788" t="s">
        <v>3155</v>
      </c>
      <c r="B788">
        <v>27184870204</v>
      </c>
      <c r="C788" t="s">
        <v>2337</v>
      </c>
      <c r="D788" t="s">
        <v>57</v>
      </c>
      <c r="E788" t="s">
        <v>58</v>
      </c>
      <c r="F788">
        <v>12423218</v>
      </c>
      <c r="G788" s="111">
        <v>45052</v>
      </c>
      <c r="H788" t="s">
        <v>4992</v>
      </c>
      <c r="I788" t="s">
        <v>255</v>
      </c>
      <c r="J788" t="s">
        <v>249</v>
      </c>
      <c r="K788" t="s">
        <v>250</v>
      </c>
      <c r="L788" t="s">
        <v>251</v>
      </c>
      <c r="M788" t="s">
        <v>3154</v>
      </c>
      <c r="N788" t="s">
        <v>3154</v>
      </c>
      <c r="O788" s="111">
        <v>45052</v>
      </c>
      <c r="P788" t="s">
        <v>252</v>
      </c>
      <c r="Q788" t="s">
        <v>253</v>
      </c>
      <c r="R788" s="111">
        <v>45054</v>
      </c>
      <c r="W788">
        <v>0</v>
      </c>
      <c r="X788">
        <v>18267.79</v>
      </c>
      <c r="Y788">
        <v>32912.74</v>
      </c>
      <c r="Z788">
        <f t="shared" si="12"/>
        <v>51180.53</v>
      </c>
    </row>
    <row r="789" spans="1:26">
      <c r="A789" t="s">
        <v>3155</v>
      </c>
      <c r="B789">
        <v>69008264153</v>
      </c>
      <c r="C789" t="s">
        <v>5008</v>
      </c>
      <c r="D789" t="s">
        <v>57</v>
      </c>
      <c r="E789" t="s">
        <v>58</v>
      </c>
      <c r="F789">
        <v>12473594</v>
      </c>
      <c r="G789" s="111">
        <v>45061</v>
      </c>
      <c r="H789" t="s">
        <v>5014</v>
      </c>
      <c r="I789" t="s">
        <v>255</v>
      </c>
      <c r="J789" t="s">
        <v>249</v>
      </c>
      <c r="K789" t="s">
        <v>250</v>
      </c>
      <c r="L789" t="s">
        <v>251</v>
      </c>
      <c r="M789" t="s">
        <v>3154</v>
      </c>
      <c r="N789" t="s">
        <v>3154</v>
      </c>
      <c r="O789" s="111">
        <v>45061</v>
      </c>
      <c r="P789" t="s">
        <v>252</v>
      </c>
      <c r="Q789" t="s">
        <v>253</v>
      </c>
      <c r="R789" s="111">
        <v>45061</v>
      </c>
      <c r="W789">
        <v>0</v>
      </c>
      <c r="X789">
        <v>5680</v>
      </c>
      <c r="Y789">
        <v>7950</v>
      </c>
      <c r="Z789">
        <f t="shared" si="12"/>
        <v>13630</v>
      </c>
    </row>
    <row r="790" spans="1:26">
      <c r="A790" t="s">
        <v>3155</v>
      </c>
      <c r="B790">
        <v>10439312604</v>
      </c>
      <c r="C790" t="s">
        <v>2275</v>
      </c>
      <c r="D790" t="s">
        <v>57</v>
      </c>
      <c r="E790" t="s">
        <v>58</v>
      </c>
      <c r="F790">
        <v>12274137</v>
      </c>
      <c r="G790" s="111">
        <v>45071</v>
      </c>
      <c r="H790" t="s">
        <v>5045</v>
      </c>
      <c r="I790" t="s">
        <v>255</v>
      </c>
      <c r="J790" t="s">
        <v>249</v>
      </c>
      <c r="K790" t="s">
        <v>250</v>
      </c>
      <c r="L790" t="s">
        <v>251</v>
      </c>
      <c r="M790" t="s">
        <v>3154</v>
      </c>
      <c r="N790" t="s">
        <v>3154</v>
      </c>
      <c r="O790" s="111">
        <v>45071</v>
      </c>
      <c r="P790" t="s">
        <v>252</v>
      </c>
      <c r="Q790" t="s">
        <v>253</v>
      </c>
      <c r="R790" s="111">
        <v>45076</v>
      </c>
      <c r="W790">
        <v>0</v>
      </c>
      <c r="X790">
        <v>2817.5</v>
      </c>
      <c r="Y790">
        <v>33194.18</v>
      </c>
      <c r="Z790">
        <f t="shared" si="12"/>
        <v>36011.68</v>
      </c>
    </row>
    <row r="791" spans="1:26">
      <c r="A791" t="s">
        <v>3155</v>
      </c>
      <c r="B791">
        <v>69008264153</v>
      </c>
      <c r="C791" t="s">
        <v>5008</v>
      </c>
      <c r="D791" t="s">
        <v>57</v>
      </c>
      <c r="E791" t="s">
        <v>58</v>
      </c>
      <c r="F791">
        <v>12495457</v>
      </c>
      <c r="G791" s="111">
        <v>45069</v>
      </c>
      <c r="H791" t="s">
        <v>5037</v>
      </c>
      <c r="I791" t="s">
        <v>255</v>
      </c>
      <c r="J791" t="s">
        <v>249</v>
      </c>
      <c r="K791" t="s">
        <v>250</v>
      </c>
      <c r="L791" t="s">
        <v>251</v>
      </c>
      <c r="M791" t="s">
        <v>3154</v>
      </c>
      <c r="N791" t="s">
        <v>3154</v>
      </c>
      <c r="O791" s="111">
        <v>45075</v>
      </c>
      <c r="P791" t="s">
        <v>252</v>
      </c>
      <c r="Q791" t="s">
        <v>253</v>
      </c>
      <c r="R791" s="111">
        <v>45077</v>
      </c>
      <c r="W791">
        <v>0</v>
      </c>
      <c r="X791">
        <v>0</v>
      </c>
      <c r="Y791">
        <v>180881.34</v>
      </c>
      <c r="Z791">
        <f t="shared" si="12"/>
        <v>180881.34</v>
      </c>
    </row>
    <row r="792" spans="1:26">
      <c r="A792" t="s">
        <v>3155</v>
      </c>
      <c r="B792">
        <v>4857731126</v>
      </c>
      <c r="C792" t="s">
        <v>4825</v>
      </c>
      <c r="D792" t="s">
        <v>57</v>
      </c>
      <c r="E792" t="s">
        <v>58</v>
      </c>
      <c r="F792">
        <v>4805339</v>
      </c>
      <c r="G792" s="111">
        <v>45069</v>
      </c>
      <c r="H792" t="s">
        <v>4827</v>
      </c>
      <c r="I792" t="s">
        <v>255</v>
      </c>
      <c r="J792" t="s">
        <v>249</v>
      </c>
      <c r="K792" t="s">
        <v>250</v>
      </c>
      <c r="L792" t="s">
        <v>251</v>
      </c>
      <c r="M792" t="s">
        <v>3154</v>
      </c>
      <c r="N792" t="s">
        <v>3154</v>
      </c>
      <c r="O792" s="111">
        <v>45069</v>
      </c>
      <c r="P792" t="s">
        <v>252</v>
      </c>
      <c r="Q792" t="s">
        <v>253</v>
      </c>
      <c r="R792" s="111">
        <v>45071</v>
      </c>
      <c r="W792">
        <v>0</v>
      </c>
      <c r="X792">
        <v>4269.3500000000004</v>
      </c>
      <c r="Y792">
        <v>24533.55</v>
      </c>
      <c r="Z792">
        <f t="shared" si="12"/>
        <v>28802.9</v>
      </c>
    </row>
    <row r="793" spans="1:26">
      <c r="A793" t="s">
        <v>3155</v>
      </c>
      <c r="B793">
        <v>4857731126</v>
      </c>
      <c r="C793" t="s">
        <v>4825</v>
      </c>
      <c r="D793" t="s">
        <v>57</v>
      </c>
      <c r="E793" t="s">
        <v>58</v>
      </c>
      <c r="F793">
        <v>12550737</v>
      </c>
      <c r="G793" s="111">
        <v>45076</v>
      </c>
      <c r="H793" t="s">
        <v>4829</v>
      </c>
      <c r="I793" t="s">
        <v>255</v>
      </c>
      <c r="J793" t="s">
        <v>249</v>
      </c>
      <c r="K793" t="s">
        <v>250</v>
      </c>
      <c r="L793" t="s">
        <v>251</v>
      </c>
      <c r="M793" t="s">
        <v>3154</v>
      </c>
      <c r="N793" t="s">
        <v>3154</v>
      </c>
      <c r="O793" s="111">
        <v>45077</v>
      </c>
      <c r="P793" t="s">
        <v>252</v>
      </c>
      <c r="Q793" t="s">
        <v>253</v>
      </c>
      <c r="R793" s="111">
        <v>45078</v>
      </c>
      <c r="W793">
        <v>0</v>
      </c>
      <c r="X793">
        <v>0</v>
      </c>
      <c r="Y793">
        <v>9298.34</v>
      </c>
      <c r="Z793">
        <f t="shared" si="12"/>
        <v>9298.34</v>
      </c>
    </row>
    <row r="794" spans="1:26">
      <c r="A794" t="s">
        <v>3155</v>
      </c>
      <c r="B794">
        <v>4857731126</v>
      </c>
      <c r="C794" t="s">
        <v>4825</v>
      </c>
      <c r="D794" t="s">
        <v>57</v>
      </c>
      <c r="E794" t="s">
        <v>58</v>
      </c>
      <c r="F794">
        <v>12581385</v>
      </c>
      <c r="G794" s="111">
        <v>45080</v>
      </c>
      <c r="H794" t="s">
        <v>5606</v>
      </c>
      <c r="I794" t="s">
        <v>255</v>
      </c>
      <c r="J794" t="s">
        <v>249</v>
      </c>
      <c r="K794" t="s">
        <v>250</v>
      </c>
      <c r="L794" t="s">
        <v>251</v>
      </c>
      <c r="M794" t="s">
        <v>3154</v>
      </c>
      <c r="N794" t="s">
        <v>3154</v>
      </c>
      <c r="O794" s="111">
        <v>45083</v>
      </c>
      <c r="P794" t="s">
        <v>252</v>
      </c>
      <c r="Q794" t="s">
        <v>253</v>
      </c>
      <c r="R794" s="111">
        <v>45086</v>
      </c>
      <c r="W794">
        <v>0</v>
      </c>
      <c r="X794">
        <v>0</v>
      </c>
      <c r="Y794">
        <v>1451</v>
      </c>
      <c r="Z794">
        <f t="shared" si="12"/>
        <v>1451</v>
      </c>
    </row>
    <row r="795" spans="1:26">
      <c r="A795" t="s">
        <v>3155</v>
      </c>
      <c r="B795">
        <v>13130660607</v>
      </c>
      <c r="C795" t="s">
        <v>952</v>
      </c>
      <c r="D795" t="s">
        <v>57</v>
      </c>
      <c r="E795" t="s">
        <v>58</v>
      </c>
      <c r="F795">
        <v>12326442</v>
      </c>
      <c r="G795" s="111">
        <v>45019</v>
      </c>
      <c r="H795" t="s">
        <v>4436</v>
      </c>
      <c r="I795" t="s">
        <v>255</v>
      </c>
      <c r="J795" t="s">
        <v>249</v>
      </c>
      <c r="K795" t="s">
        <v>250</v>
      </c>
      <c r="L795" t="s">
        <v>251</v>
      </c>
      <c r="M795" t="s">
        <v>3154</v>
      </c>
      <c r="N795" t="s">
        <v>3154</v>
      </c>
      <c r="O795" s="111">
        <v>45019</v>
      </c>
      <c r="P795" t="s">
        <v>252</v>
      </c>
      <c r="Q795" t="s">
        <v>253</v>
      </c>
      <c r="R795" s="111">
        <v>45020</v>
      </c>
      <c r="W795">
        <v>11186</v>
      </c>
      <c r="X795">
        <v>28230</v>
      </c>
      <c r="Y795">
        <v>22723</v>
      </c>
      <c r="Z795">
        <f t="shared" si="12"/>
        <v>62139</v>
      </c>
    </row>
    <row r="796" spans="1:26">
      <c r="A796" t="s">
        <v>3155</v>
      </c>
      <c r="B796">
        <v>13130660607</v>
      </c>
      <c r="C796" t="s">
        <v>952</v>
      </c>
      <c r="D796" t="s">
        <v>57</v>
      </c>
      <c r="E796" t="s">
        <v>58</v>
      </c>
      <c r="F796">
        <v>12326610</v>
      </c>
      <c r="G796" s="111">
        <v>45019</v>
      </c>
      <c r="H796" t="s">
        <v>4437</v>
      </c>
      <c r="I796" t="s">
        <v>255</v>
      </c>
      <c r="J796" t="s">
        <v>249</v>
      </c>
      <c r="K796" t="s">
        <v>250</v>
      </c>
      <c r="L796" t="s">
        <v>251</v>
      </c>
      <c r="M796" t="s">
        <v>3154</v>
      </c>
      <c r="N796" t="s">
        <v>3154</v>
      </c>
      <c r="O796" s="111">
        <v>45019</v>
      </c>
      <c r="P796" t="s">
        <v>252</v>
      </c>
      <c r="Q796" t="s">
        <v>253</v>
      </c>
      <c r="R796" s="111">
        <v>45020</v>
      </c>
      <c r="W796">
        <v>22305.51</v>
      </c>
      <c r="X796">
        <v>29945.29</v>
      </c>
      <c r="Y796">
        <v>29071.94</v>
      </c>
      <c r="Z796">
        <f t="shared" si="12"/>
        <v>81322.740000000005</v>
      </c>
    </row>
    <row r="797" spans="1:26">
      <c r="A797" t="s">
        <v>3155</v>
      </c>
      <c r="B797">
        <v>13130660607</v>
      </c>
      <c r="C797" t="s">
        <v>952</v>
      </c>
      <c r="D797" t="s">
        <v>57</v>
      </c>
      <c r="E797" t="s">
        <v>58</v>
      </c>
      <c r="F797">
        <v>12122105</v>
      </c>
      <c r="G797" s="111">
        <v>45050</v>
      </c>
      <c r="H797" t="s">
        <v>4900</v>
      </c>
      <c r="I797" t="s">
        <v>255</v>
      </c>
      <c r="J797" t="s">
        <v>249</v>
      </c>
      <c r="K797" t="s">
        <v>250</v>
      </c>
      <c r="L797" t="s">
        <v>251</v>
      </c>
      <c r="M797" t="s">
        <v>3154</v>
      </c>
      <c r="N797" t="s">
        <v>3154</v>
      </c>
      <c r="O797" s="111">
        <v>45050</v>
      </c>
      <c r="P797" t="s">
        <v>252</v>
      </c>
      <c r="Q797" t="s">
        <v>253</v>
      </c>
      <c r="R797" s="111">
        <v>45051</v>
      </c>
      <c r="W797">
        <v>0</v>
      </c>
      <c r="X797">
        <v>21087.1</v>
      </c>
      <c r="Y797">
        <v>30296.6</v>
      </c>
      <c r="Z797">
        <f t="shared" si="12"/>
        <v>51383.7</v>
      </c>
    </row>
    <row r="798" spans="1:26">
      <c r="A798" t="s">
        <v>3155</v>
      </c>
      <c r="B798">
        <v>72637005149</v>
      </c>
      <c r="C798" t="s">
        <v>1818</v>
      </c>
      <c r="D798" t="s">
        <v>57</v>
      </c>
      <c r="E798" t="s">
        <v>58</v>
      </c>
      <c r="F798">
        <v>12378511</v>
      </c>
      <c r="G798" s="111">
        <v>45034</v>
      </c>
      <c r="H798" t="s">
        <v>4480</v>
      </c>
      <c r="I798" t="s">
        <v>255</v>
      </c>
      <c r="J798" t="s">
        <v>249</v>
      </c>
      <c r="K798" t="s">
        <v>250</v>
      </c>
      <c r="L798" t="s">
        <v>251</v>
      </c>
      <c r="M798" t="s">
        <v>3154</v>
      </c>
      <c r="N798" t="s">
        <v>3154</v>
      </c>
      <c r="O798" s="111">
        <v>45034</v>
      </c>
      <c r="P798" t="s">
        <v>252</v>
      </c>
      <c r="Q798" t="s">
        <v>253</v>
      </c>
      <c r="R798" s="111">
        <v>45035</v>
      </c>
      <c r="W798">
        <v>23407.33</v>
      </c>
      <c r="X798">
        <v>59254.66</v>
      </c>
      <c r="Y798">
        <v>15.33</v>
      </c>
      <c r="Z798">
        <f t="shared" si="12"/>
        <v>82677.320000000007</v>
      </c>
    </row>
    <row r="799" spans="1:26">
      <c r="A799" t="s">
        <v>3155</v>
      </c>
      <c r="B799">
        <v>72637005149</v>
      </c>
      <c r="C799" t="s">
        <v>1818</v>
      </c>
      <c r="D799" t="s">
        <v>57</v>
      </c>
      <c r="E799" t="s">
        <v>58</v>
      </c>
      <c r="F799">
        <v>12610527</v>
      </c>
      <c r="G799" s="111">
        <v>45091</v>
      </c>
      <c r="H799" t="s">
        <v>5607</v>
      </c>
      <c r="I799" t="s">
        <v>255</v>
      </c>
      <c r="J799" t="s">
        <v>249</v>
      </c>
      <c r="K799" t="s">
        <v>250</v>
      </c>
      <c r="L799" t="s">
        <v>251</v>
      </c>
      <c r="M799" t="s">
        <v>3154</v>
      </c>
      <c r="N799" t="s">
        <v>3154</v>
      </c>
      <c r="O799" s="111">
        <v>45091</v>
      </c>
      <c r="P799" t="s">
        <v>252</v>
      </c>
      <c r="Q799" t="s">
        <v>253</v>
      </c>
      <c r="R799" s="111">
        <v>45092</v>
      </c>
      <c r="W799">
        <v>0</v>
      </c>
      <c r="X799">
        <v>0</v>
      </c>
      <c r="Y799">
        <v>164.04</v>
      </c>
      <c r="Z799">
        <f t="shared" si="12"/>
        <v>164.04</v>
      </c>
    </row>
    <row r="800" spans="1:26">
      <c r="A800" t="s">
        <v>3155</v>
      </c>
      <c r="B800">
        <v>4857731126</v>
      </c>
      <c r="C800" t="s">
        <v>4825</v>
      </c>
      <c r="D800" t="s">
        <v>57</v>
      </c>
      <c r="E800" t="s">
        <v>58</v>
      </c>
      <c r="F800">
        <v>12569783</v>
      </c>
      <c r="G800" s="111">
        <v>45078</v>
      </c>
      <c r="H800" t="s">
        <v>5608</v>
      </c>
      <c r="I800" t="s">
        <v>255</v>
      </c>
      <c r="J800" t="s">
        <v>249</v>
      </c>
      <c r="K800" t="s">
        <v>250</v>
      </c>
      <c r="L800" t="s">
        <v>251</v>
      </c>
      <c r="M800" t="s">
        <v>3154</v>
      </c>
      <c r="N800" t="s">
        <v>3154</v>
      </c>
      <c r="O800" s="111">
        <v>45078</v>
      </c>
      <c r="P800" t="s">
        <v>252</v>
      </c>
      <c r="Q800" t="s">
        <v>253</v>
      </c>
      <c r="R800" s="111">
        <v>45079</v>
      </c>
      <c r="W800">
        <v>0</v>
      </c>
      <c r="X800">
        <v>0</v>
      </c>
      <c r="Y800">
        <v>1072.5</v>
      </c>
      <c r="Z800">
        <f t="shared" si="12"/>
        <v>1072.5</v>
      </c>
    </row>
    <row r="801" spans="1:26">
      <c r="A801" t="s">
        <v>3155</v>
      </c>
      <c r="B801">
        <v>4857731126</v>
      </c>
      <c r="C801" t="s">
        <v>4825</v>
      </c>
      <c r="D801" t="s">
        <v>57</v>
      </c>
      <c r="E801" t="s">
        <v>58</v>
      </c>
      <c r="F801">
        <v>12593167</v>
      </c>
      <c r="G801" s="111">
        <v>45084</v>
      </c>
      <c r="H801" t="s">
        <v>5609</v>
      </c>
      <c r="I801" t="s">
        <v>255</v>
      </c>
      <c r="J801" t="s">
        <v>249</v>
      </c>
      <c r="K801" t="s">
        <v>250</v>
      </c>
      <c r="L801" t="s">
        <v>251</v>
      </c>
      <c r="M801" t="s">
        <v>3154</v>
      </c>
      <c r="N801" t="s">
        <v>3154</v>
      </c>
      <c r="O801" s="111">
        <v>45086</v>
      </c>
      <c r="P801" t="s">
        <v>252</v>
      </c>
      <c r="Q801" t="s">
        <v>253</v>
      </c>
      <c r="R801" s="111">
        <v>45090</v>
      </c>
      <c r="W801">
        <v>0</v>
      </c>
      <c r="X801">
        <v>0</v>
      </c>
      <c r="Y801">
        <v>1210.55</v>
      </c>
      <c r="Z801">
        <f t="shared" si="12"/>
        <v>1210.55</v>
      </c>
    </row>
    <row r="802" spans="1:26">
      <c r="A802" t="s">
        <v>3155</v>
      </c>
      <c r="B802">
        <v>4857731126</v>
      </c>
      <c r="C802" t="s">
        <v>4825</v>
      </c>
      <c r="D802" t="s">
        <v>1107</v>
      </c>
      <c r="E802" t="s">
        <v>54</v>
      </c>
      <c r="F802">
        <v>12596619</v>
      </c>
      <c r="G802" s="111">
        <v>45086</v>
      </c>
      <c r="H802" t="s">
        <v>5610</v>
      </c>
      <c r="I802" t="s">
        <v>255</v>
      </c>
      <c r="J802" t="s">
        <v>249</v>
      </c>
      <c r="K802" t="s">
        <v>250</v>
      </c>
      <c r="L802" t="s">
        <v>251</v>
      </c>
      <c r="M802" t="s">
        <v>3154</v>
      </c>
      <c r="N802" t="s">
        <v>3154</v>
      </c>
      <c r="O802" s="111">
        <v>45086</v>
      </c>
      <c r="P802" t="s">
        <v>252</v>
      </c>
      <c r="Q802" t="s">
        <v>253</v>
      </c>
      <c r="R802" s="111">
        <v>45092</v>
      </c>
      <c r="W802">
        <v>0</v>
      </c>
      <c r="X802">
        <v>0</v>
      </c>
      <c r="Y802">
        <v>3359.21</v>
      </c>
      <c r="Z802">
        <f t="shared" si="12"/>
        <v>3359.21</v>
      </c>
    </row>
    <row r="803" spans="1:26">
      <c r="A803" t="s">
        <v>3155</v>
      </c>
      <c r="B803" t="s">
        <v>4245</v>
      </c>
      <c r="C803" t="s">
        <v>3293</v>
      </c>
      <c r="D803" t="s">
        <v>1691</v>
      </c>
      <c r="E803" t="s">
        <v>1528</v>
      </c>
      <c r="F803">
        <v>10351971</v>
      </c>
      <c r="G803" s="111">
        <v>45019</v>
      </c>
      <c r="H803" t="s">
        <v>4667</v>
      </c>
      <c r="I803" t="s">
        <v>255</v>
      </c>
      <c r="J803" t="s">
        <v>249</v>
      </c>
      <c r="K803" t="s">
        <v>250</v>
      </c>
      <c r="L803" t="s">
        <v>251</v>
      </c>
      <c r="M803" t="s">
        <v>3154</v>
      </c>
      <c r="N803" t="s">
        <v>3154</v>
      </c>
      <c r="O803" s="111">
        <v>45020</v>
      </c>
      <c r="P803" t="s">
        <v>252</v>
      </c>
      <c r="Q803" t="s">
        <v>253</v>
      </c>
      <c r="R803" s="111">
        <v>45022</v>
      </c>
      <c r="W803">
        <v>3659.5</v>
      </c>
      <c r="X803">
        <v>1891.5</v>
      </c>
      <c r="Y803">
        <v>1060</v>
      </c>
      <c r="Z803">
        <f t="shared" si="12"/>
        <v>6611</v>
      </c>
    </row>
    <row r="804" spans="1:26">
      <c r="A804" t="s">
        <v>3155</v>
      </c>
      <c r="B804" t="s">
        <v>2220</v>
      </c>
      <c r="C804" t="s">
        <v>2221</v>
      </c>
      <c r="D804" t="s">
        <v>3905</v>
      </c>
      <c r="E804" t="s">
        <v>54</v>
      </c>
      <c r="F804">
        <v>12332325</v>
      </c>
      <c r="G804" s="111">
        <v>45026</v>
      </c>
      <c r="H804" t="s">
        <v>4697</v>
      </c>
      <c r="I804" t="s">
        <v>255</v>
      </c>
      <c r="J804" t="s">
        <v>249</v>
      </c>
      <c r="K804" t="s">
        <v>250</v>
      </c>
      <c r="L804" t="s">
        <v>251</v>
      </c>
      <c r="M804" t="s">
        <v>3154</v>
      </c>
      <c r="N804" t="s">
        <v>3154</v>
      </c>
      <c r="O804" s="111">
        <v>45027</v>
      </c>
      <c r="P804" t="s">
        <v>252</v>
      </c>
      <c r="Q804" t="s">
        <v>253</v>
      </c>
      <c r="R804" s="111">
        <v>45033</v>
      </c>
      <c r="W804">
        <v>19383.900000000001</v>
      </c>
      <c r="X804">
        <v>31070.93</v>
      </c>
      <c r="Y804">
        <v>48435.899999999994</v>
      </c>
      <c r="Z804">
        <f t="shared" si="12"/>
        <v>98890.73</v>
      </c>
    </row>
    <row r="805" spans="1:26">
      <c r="A805" t="s">
        <v>3155</v>
      </c>
      <c r="B805" t="s">
        <v>5158</v>
      </c>
      <c r="C805" t="s">
        <v>5159</v>
      </c>
      <c r="D805" t="s">
        <v>1691</v>
      </c>
      <c r="E805" t="s">
        <v>1528</v>
      </c>
      <c r="F805">
        <v>11181691</v>
      </c>
      <c r="G805" s="111">
        <v>45077</v>
      </c>
      <c r="H805" t="s">
        <v>5173</v>
      </c>
      <c r="I805" t="s">
        <v>255</v>
      </c>
      <c r="J805" t="s">
        <v>249</v>
      </c>
      <c r="K805" t="s">
        <v>250</v>
      </c>
      <c r="L805" t="s">
        <v>251</v>
      </c>
      <c r="M805" t="s">
        <v>3154</v>
      </c>
      <c r="N805" t="s">
        <v>3154</v>
      </c>
      <c r="O805" s="111">
        <v>45077</v>
      </c>
      <c r="P805" t="s">
        <v>252</v>
      </c>
      <c r="Q805" t="s">
        <v>253</v>
      </c>
      <c r="R805" s="111">
        <v>45079</v>
      </c>
      <c r="W805">
        <v>0</v>
      </c>
      <c r="X805">
        <v>0</v>
      </c>
      <c r="Y805">
        <v>1729.96</v>
      </c>
      <c r="Z805">
        <f t="shared" si="12"/>
        <v>1729.96</v>
      </c>
    </row>
    <row r="806" spans="1:26">
      <c r="A806" t="s">
        <v>3155</v>
      </c>
      <c r="B806">
        <v>1451674104</v>
      </c>
      <c r="C806" t="s">
        <v>935</v>
      </c>
      <c r="D806" t="s">
        <v>53</v>
      </c>
      <c r="E806" t="s">
        <v>54</v>
      </c>
      <c r="F806">
        <v>12332399</v>
      </c>
      <c r="G806" s="111">
        <v>45021</v>
      </c>
      <c r="H806" t="s">
        <v>4298</v>
      </c>
      <c r="I806" t="s">
        <v>255</v>
      </c>
      <c r="J806" t="s">
        <v>249</v>
      </c>
      <c r="K806" t="s">
        <v>250</v>
      </c>
      <c r="L806" t="s">
        <v>251</v>
      </c>
      <c r="M806" t="s">
        <v>3154</v>
      </c>
      <c r="N806" t="s">
        <v>3154</v>
      </c>
      <c r="O806" s="111">
        <v>45021</v>
      </c>
      <c r="P806" t="s">
        <v>252</v>
      </c>
      <c r="Q806" t="s">
        <v>253</v>
      </c>
      <c r="R806" s="111">
        <v>45022</v>
      </c>
      <c r="W806">
        <v>27863.87</v>
      </c>
      <c r="X806">
        <v>30250.33</v>
      </c>
      <c r="Y806">
        <v>28832.68</v>
      </c>
      <c r="Z806">
        <f t="shared" si="12"/>
        <v>86946.880000000005</v>
      </c>
    </row>
    <row r="807" spans="1:26">
      <c r="A807" t="s">
        <v>3155</v>
      </c>
      <c r="B807">
        <v>1451674104</v>
      </c>
      <c r="C807" t="s">
        <v>935</v>
      </c>
      <c r="D807" t="s">
        <v>53</v>
      </c>
      <c r="E807" t="s">
        <v>54</v>
      </c>
      <c r="F807">
        <v>10935119</v>
      </c>
      <c r="G807" s="111">
        <v>45041</v>
      </c>
      <c r="H807" t="s">
        <v>4302</v>
      </c>
      <c r="I807" t="s">
        <v>255</v>
      </c>
      <c r="J807" t="s">
        <v>249</v>
      </c>
      <c r="K807" t="s">
        <v>250</v>
      </c>
      <c r="L807" t="s">
        <v>251</v>
      </c>
      <c r="M807" t="s">
        <v>3154</v>
      </c>
      <c r="N807" t="s">
        <v>3154</v>
      </c>
      <c r="O807" s="111">
        <v>45041</v>
      </c>
      <c r="P807" t="s">
        <v>252</v>
      </c>
      <c r="Q807" t="s">
        <v>253</v>
      </c>
      <c r="R807" s="111">
        <v>45042</v>
      </c>
      <c r="W807">
        <v>1278</v>
      </c>
      <c r="X807">
        <v>10485.6</v>
      </c>
      <c r="Y807">
        <v>10502.95</v>
      </c>
      <c r="Z807">
        <f t="shared" si="12"/>
        <v>22266.550000000003</v>
      </c>
    </row>
    <row r="808" spans="1:26">
      <c r="A808" t="s">
        <v>3155</v>
      </c>
      <c r="B808">
        <v>9408588436</v>
      </c>
      <c r="C808" t="s">
        <v>1526</v>
      </c>
      <c r="D808" t="s">
        <v>5611</v>
      </c>
      <c r="E808" t="s">
        <v>1528</v>
      </c>
      <c r="F808">
        <v>12626105</v>
      </c>
      <c r="G808" s="111">
        <v>45096</v>
      </c>
      <c r="H808" t="s">
        <v>5612</v>
      </c>
      <c r="I808" t="s">
        <v>255</v>
      </c>
      <c r="J808" t="s">
        <v>249</v>
      </c>
      <c r="K808" t="s">
        <v>250</v>
      </c>
      <c r="L808" t="s">
        <v>251</v>
      </c>
      <c r="M808" t="s">
        <v>3154</v>
      </c>
      <c r="N808" t="s">
        <v>3154</v>
      </c>
      <c r="O808" s="111">
        <v>45098</v>
      </c>
      <c r="P808" t="s">
        <v>252</v>
      </c>
      <c r="Q808" t="s">
        <v>253</v>
      </c>
      <c r="R808" s="111">
        <v>45099</v>
      </c>
      <c r="W808">
        <v>0</v>
      </c>
      <c r="X808">
        <v>0</v>
      </c>
      <c r="Y808">
        <v>1</v>
      </c>
      <c r="Z808">
        <f t="shared" si="12"/>
        <v>1</v>
      </c>
    </row>
    <row r="809" spans="1:26">
      <c r="A809" t="s">
        <v>3155</v>
      </c>
      <c r="B809">
        <v>72637005149</v>
      </c>
      <c r="C809" t="s">
        <v>1818</v>
      </c>
      <c r="D809" t="s">
        <v>57</v>
      </c>
      <c r="E809" t="s">
        <v>58</v>
      </c>
      <c r="F809">
        <v>12347800</v>
      </c>
      <c r="G809" s="111">
        <v>45026</v>
      </c>
      <c r="H809" t="s">
        <v>4479</v>
      </c>
      <c r="I809" t="s">
        <v>255</v>
      </c>
      <c r="J809" t="s">
        <v>249</v>
      </c>
      <c r="K809" t="s">
        <v>250</v>
      </c>
      <c r="L809" t="s">
        <v>251</v>
      </c>
      <c r="M809" t="s">
        <v>3154</v>
      </c>
      <c r="N809" t="s">
        <v>3154</v>
      </c>
      <c r="O809" s="111">
        <v>45026</v>
      </c>
      <c r="P809" t="s">
        <v>252</v>
      </c>
      <c r="Q809" t="s">
        <v>253</v>
      </c>
      <c r="R809" s="111">
        <v>45027</v>
      </c>
      <c r="W809">
        <v>6669.8</v>
      </c>
      <c r="X809">
        <v>13607</v>
      </c>
      <c r="Y809">
        <v>20535.86</v>
      </c>
      <c r="Z809">
        <f t="shared" si="12"/>
        <v>40812.660000000003</v>
      </c>
    </row>
    <row r="810" spans="1:26">
      <c r="A810" t="s">
        <v>3155</v>
      </c>
      <c r="B810">
        <v>16794853779</v>
      </c>
      <c r="C810" t="s">
        <v>624</v>
      </c>
      <c r="D810" t="s">
        <v>45</v>
      </c>
      <c r="E810" t="s">
        <v>46</v>
      </c>
      <c r="F810">
        <v>12337542</v>
      </c>
      <c r="G810" s="111">
        <v>45021</v>
      </c>
      <c r="H810" t="s">
        <v>4457</v>
      </c>
      <c r="I810" t="s">
        <v>255</v>
      </c>
      <c r="J810" t="s">
        <v>249</v>
      </c>
      <c r="K810" t="s">
        <v>250</v>
      </c>
      <c r="L810" t="s">
        <v>251</v>
      </c>
      <c r="M810" t="s">
        <v>3154</v>
      </c>
      <c r="N810" t="s">
        <v>3154</v>
      </c>
      <c r="O810" s="111">
        <v>45021</v>
      </c>
      <c r="P810" t="s">
        <v>252</v>
      </c>
      <c r="Q810" t="s">
        <v>282</v>
      </c>
      <c r="R810" s="111">
        <v>45022</v>
      </c>
      <c r="W810">
        <v>11252.43</v>
      </c>
      <c r="X810">
        <v>0</v>
      </c>
      <c r="Y810">
        <v>0</v>
      </c>
      <c r="Z810">
        <f t="shared" si="12"/>
        <v>11252.43</v>
      </c>
    </row>
    <row r="811" spans="1:26">
      <c r="A811" t="s">
        <v>3155</v>
      </c>
      <c r="B811">
        <v>2433224101</v>
      </c>
      <c r="C811" t="s">
        <v>945</v>
      </c>
      <c r="D811" t="s">
        <v>57</v>
      </c>
      <c r="E811" t="s">
        <v>58</v>
      </c>
      <c r="F811">
        <v>12464597</v>
      </c>
      <c r="G811" s="111">
        <v>45056</v>
      </c>
      <c r="H811" t="s">
        <v>4787</v>
      </c>
      <c r="I811" t="s">
        <v>255</v>
      </c>
      <c r="J811" t="s">
        <v>249</v>
      </c>
      <c r="K811" t="s">
        <v>250</v>
      </c>
      <c r="L811" t="s">
        <v>251</v>
      </c>
      <c r="M811" t="s">
        <v>3154</v>
      </c>
      <c r="N811" t="s">
        <v>3154</v>
      </c>
      <c r="O811" s="111">
        <v>45056</v>
      </c>
      <c r="P811" t="s">
        <v>252</v>
      </c>
      <c r="Q811" t="s">
        <v>257</v>
      </c>
      <c r="R811" s="111">
        <v>45057</v>
      </c>
      <c r="W811">
        <v>0</v>
      </c>
      <c r="X811">
        <v>0</v>
      </c>
      <c r="Y811">
        <v>0</v>
      </c>
      <c r="Z811">
        <f t="shared" si="12"/>
        <v>0</v>
      </c>
    </row>
    <row r="812" spans="1:26">
      <c r="A812" t="s">
        <v>3155</v>
      </c>
      <c r="B812">
        <v>4288358132</v>
      </c>
      <c r="C812" t="s">
        <v>165</v>
      </c>
      <c r="D812" t="s">
        <v>53</v>
      </c>
      <c r="E812" t="s">
        <v>54</v>
      </c>
      <c r="F812">
        <v>12468519</v>
      </c>
      <c r="G812" s="111">
        <v>45056</v>
      </c>
      <c r="H812" t="s">
        <v>4823</v>
      </c>
      <c r="I812" t="s">
        <v>255</v>
      </c>
      <c r="J812" t="s">
        <v>249</v>
      </c>
      <c r="K812" t="s">
        <v>250</v>
      </c>
      <c r="L812" t="s">
        <v>251</v>
      </c>
      <c r="M812" t="s">
        <v>3154</v>
      </c>
      <c r="N812" t="s">
        <v>3154</v>
      </c>
      <c r="O812" s="111">
        <v>45057</v>
      </c>
      <c r="P812" t="s">
        <v>252</v>
      </c>
      <c r="Q812" t="s">
        <v>257</v>
      </c>
      <c r="R812" s="111">
        <v>45058</v>
      </c>
      <c r="W812">
        <v>0</v>
      </c>
      <c r="X812">
        <v>0</v>
      </c>
      <c r="Y812">
        <v>0</v>
      </c>
      <c r="Z812">
        <f t="shared" si="12"/>
        <v>0</v>
      </c>
    </row>
    <row r="813" spans="1:26">
      <c r="A813" t="s">
        <v>3155</v>
      </c>
      <c r="B813">
        <v>4857731126</v>
      </c>
      <c r="C813" t="s">
        <v>4825</v>
      </c>
      <c r="D813" t="s">
        <v>57</v>
      </c>
      <c r="E813" t="s">
        <v>58</v>
      </c>
      <c r="F813">
        <v>12513752</v>
      </c>
      <c r="G813" s="111">
        <v>45068</v>
      </c>
      <c r="H813" t="s">
        <v>4826</v>
      </c>
      <c r="I813" t="s">
        <v>255</v>
      </c>
      <c r="J813" t="s">
        <v>249</v>
      </c>
      <c r="K813" t="s">
        <v>250</v>
      </c>
      <c r="L813" t="s">
        <v>251</v>
      </c>
      <c r="M813" t="s">
        <v>3154</v>
      </c>
      <c r="N813" t="s">
        <v>3154</v>
      </c>
      <c r="O813" s="111">
        <v>45069</v>
      </c>
      <c r="P813" t="s">
        <v>252</v>
      </c>
      <c r="Q813" t="s">
        <v>257</v>
      </c>
      <c r="R813" s="111"/>
      <c r="W813">
        <v>0</v>
      </c>
      <c r="X813">
        <v>0</v>
      </c>
      <c r="Y813">
        <v>0</v>
      </c>
      <c r="Z813">
        <f t="shared" si="12"/>
        <v>0</v>
      </c>
    </row>
    <row r="814" spans="1:26">
      <c r="A814" t="s">
        <v>3155</v>
      </c>
      <c r="B814" t="s">
        <v>2198</v>
      </c>
      <c r="C814" t="s">
        <v>2199</v>
      </c>
      <c r="D814" t="s">
        <v>2171</v>
      </c>
      <c r="E814" t="s">
        <v>54</v>
      </c>
      <c r="F814">
        <v>12342722</v>
      </c>
      <c r="G814" s="111">
        <v>45028</v>
      </c>
      <c r="H814" t="s">
        <v>4511</v>
      </c>
      <c r="I814" t="s">
        <v>255</v>
      </c>
      <c r="J814" t="s">
        <v>249</v>
      </c>
      <c r="K814" t="s">
        <v>250</v>
      </c>
      <c r="L814" t="s">
        <v>251</v>
      </c>
      <c r="M814" t="s">
        <v>3154</v>
      </c>
      <c r="N814" t="s">
        <v>3154</v>
      </c>
      <c r="O814" s="111">
        <v>45028</v>
      </c>
      <c r="P814" t="s">
        <v>252</v>
      </c>
      <c r="Q814" t="s">
        <v>282</v>
      </c>
      <c r="R814" s="111">
        <v>45029</v>
      </c>
      <c r="W814">
        <v>1384.65</v>
      </c>
      <c r="X814">
        <v>0</v>
      </c>
      <c r="Y814">
        <v>0</v>
      </c>
      <c r="Z814">
        <f t="shared" si="12"/>
        <v>1384.65</v>
      </c>
    </row>
    <row r="815" spans="1:26">
      <c r="A815" t="s">
        <v>3155</v>
      </c>
      <c r="B815">
        <v>80617492468</v>
      </c>
      <c r="C815" t="s">
        <v>2152</v>
      </c>
      <c r="D815" t="s">
        <v>1527</v>
      </c>
      <c r="E815" t="s">
        <v>1528</v>
      </c>
      <c r="F815">
        <v>628376</v>
      </c>
      <c r="G815" s="111">
        <v>45035</v>
      </c>
      <c r="H815" t="s">
        <v>5057</v>
      </c>
      <c r="I815" t="s">
        <v>255</v>
      </c>
      <c r="J815" t="s">
        <v>249</v>
      </c>
      <c r="K815" t="s">
        <v>250</v>
      </c>
      <c r="L815" t="s">
        <v>251</v>
      </c>
      <c r="M815" t="s">
        <v>3154</v>
      </c>
      <c r="N815" t="s">
        <v>3154</v>
      </c>
      <c r="O815" s="111">
        <v>45049</v>
      </c>
      <c r="P815" t="s">
        <v>252</v>
      </c>
      <c r="Q815" t="s">
        <v>282</v>
      </c>
      <c r="R815" s="111">
        <v>45050</v>
      </c>
      <c r="W815">
        <v>0</v>
      </c>
      <c r="X815">
        <v>530</v>
      </c>
      <c r="Y815">
        <v>0</v>
      </c>
      <c r="Z815">
        <f t="shared" si="12"/>
        <v>530</v>
      </c>
    </row>
    <row r="816" spans="1:26">
      <c r="A816" t="s">
        <v>3155</v>
      </c>
      <c r="B816" t="s">
        <v>2198</v>
      </c>
      <c r="C816" t="s">
        <v>2199</v>
      </c>
      <c r="D816" t="s">
        <v>2171</v>
      </c>
      <c r="E816" t="s">
        <v>54</v>
      </c>
      <c r="F816">
        <v>12378143</v>
      </c>
      <c r="G816" s="111">
        <v>45055</v>
      </c>
      <c r="H816" t="s">
        <v>4945</v>
      </c>
      <c r="I816" t="s">
        <v>255</v>
      </c>
      <c r="J816" t="s">
        <v>249</v>
      </c>
      <c r="K816" t="s">
        <v>250</v>
      </c>
      <c r="L816" t="s">
        <v>251</v>
      </c>
      <c r="M816" t="s">
        <v>3154</v>
      </c>
      <c r="N816" t="s">
        <v>3154</v>
      </c>
      <c r="O816" s="111">
        <v>45055</v>
      </c>
      <c r="P816" t="s">
        <v>252</v>
      </c>
      <c r="Q816" t="s">
        <v>257</v>
      </c>
      <c r="R816" s="111">
        <v>45056</v>
      </c>
      <c r="W816">
        <v>0</v>
      </c>
      <c r="X816">
        <v>0</v>
      </c>
      <c r="Y816">
        <v>0</v>
      </c>
      <c r="Z816">
        <f t="shared" si="12"/>
        <v>0</v>
      </c>
    </row>
    <row r="817" spans="1:26">
      <c r="A817" t="s">
        <v>3155</v>
      </c>
      <c r="B817">
        <v>10439312604</v>
      </c>
      <c r="C817" t="s">
        <v>2275</v>
      </c>
      <c r="D817" t="s">
        <v>57</v>
      </c>
      <c r="E817" t="s">
        <v>58</v>
      </c>
      <c r="F817">
        <v>12337971</v>
      </c>
      <c r="G817" s="111">
        <v>45021</v>
      </c>
      <c r="H817" t="s">
        <v>4556</v>
      </c>
      <c r="I817" t="s">
        <v>255</v>
      </c>
      <c r="J817" t="s">
        <v>249</v>
      </c>
      <c r="K817" t="s">
        <v>250</v>
      </c>
      <c r="L817" t="s">
        <v>251</v>
      </c>
      <c r="M817" t="s">
        <v>3154</v>
      </c>
      <c r="N817" t="s">
        <v>3154</v>
      </c>
      <c r="O817" s="111">
        <v>45021</v>
      </c>
      <c r="P817" t="s">
        <v>252</v>
      </c>
      <c r="Q817" t="s">
        <v>253</v>
      </c>
      <c r="R817" s="111">
        <v>45022</v>
      </c>
      <c r="W817">
        <v>21349.4</v>
      </c>
      <c r="X817">
        <v>27717.7</v>
      </c>
      <c r="Y817">
        <v>33414.33</v>
      </c>
      <c r="Z817">
        <f t="shared" si="12"/>
        <v>82481.430000000008</v>
      </c>
    </row>
    <row r="818" spans="1:26">
      <c r="A818" t="s">
        <v>3155</v>
      </c>
      <c r="B818" t="s">
        <v>2198</v>
      </c>
      <c r="C818" t="s">
        <v>2199</v>
      </c>
      <c r="D818" t="s">
        <v>2171</v>
      </c>
      <c r="E818" t="s">
        <v>54</v>
      </c>
      <c r="F818">
        <v>12332061</v>
      </c>
      <c r="G818" s="111">
        <v>45027</v>
      </c>
      <c r="H818" t="s">
        <v>4506</v>
      </c>
      <c r="I818" t="s">
        <v>255</v>
      </c>
      <c r="J818" t="s">
        <v>249</v>
      </c>
      <c r="K818" t="s">
        <v>250</v>
      </c>
      <c r="L818" t="s">
        <v>251</v>
      </c>
      <c r="M818" t="s">
        <v>3154</v>
      </c>
      <c r="N818" t="s">
        <v>3154</v>
      </c>
      <c r="O818" s="111">
        <v>45027</v>
      </c>
      <c r="P818" t="s">
        <v>252</v>
      </c>
      <c r="Q818" t="s">
        <v>253</v>
      </c>
      <c r="R818" s="111">
        <v>45027</v>
      </c>
      <c r="W818">
        <v>7682</v>
      </c>
      <c r="X818">
        <v>14321</v>
      </c>
      <c r="Y818">
        <v>12218.4</v>
      </c>
      <c r="Z818">
        <f t="shared" si="12"/>
        <v>34221.4</v>
      </c>
    </row>
    <row r="819" spans="1:26">
      <c r="A819" t="s">
        <v>3155</v>
      </c>
      <c r="B819">
        <v>11664232630</v>
      </c>
      <c r="C819" t="s">
        <v>2288</v>
      </c>
      <c r="D819" t="s">
        <v>57</v>
      </c>
      <c r="E819" t="s">
        <v>58</v>
      </c>
      <c r="F819">
        <v>12352576</v>
      </c>
      <c r="G819" s="111">
        <v>45027</v>
      </c>
      <c r="H819" t="s">
        <v>4570</v>
      </c>
      <c r="I819" t="s">
        <v>255</v>
      </c>
      <c r="J819" t="s">
        <v>249</v>
      </c>
      <c r="K819" t="s">
        <v>250</v>
      </c>
      <c r="L819" t="s">
        <v>251</v>
      </c>
      <c r="M819" t="s">
        <v>3154</v>
      </c>
      <c r="N819" t="s">
        <v>3154</v>
      </c>
      <c r="O819" s="111">
        <v>45027</v>
      </c>
      <c r="P819" t="s">
        <v>252</v>
      </c>
      <c r="Q819" t="s">
        <v>253</v>
      </c>
      <c r="R819" s="111">
        <v>45028</v>
      </c>
      <c r="W819">
        <v>10348.42</v>
      </c>
      <c r="X819">
        <v>14093.68</v>
      </c>
      <c r="Y819">
        <v>6454.03</v>
      </c>
      <c r="Z819">
        <f t="shared" si="12"/>
        <v>30896.129999999997</v>
      </c>
    </row>
    <row r="820" spans="1:26">
      <c r="A820" t="s">
        <v>3155</v>
      </c>
      <c r="B820" t="s">
        <v>4277</v>
      </c>
      <c r="C820" t="s">
        <v>3775</v>
      </c>
      <c r="D820" t="s">
        <v>53</v>
      </c>
      <c r="E820" t="s">
        <v>54</v>
      </c>
      <c r="F820">
        <v>12352583</v>
      </c>
      <c r="G820" s="111">
        <v>45027</v>
      </c>
      <c r="H820" t="s">
        <v>4658</v>
      </c>
      <c r="I820" t="s">
        <v>255</v>
      </c>
      <c r="J820" t="s">
        <v>249</v>
      </c>
      <c r="K820" t="s">
        <v>250</v>
      </c>
      <c r="L820" t="s">
        <v>251</v>
      </c>
      <c r="M820" t="s">
        <v>3154</v>
      </c>
      <c r="N820" t="s">
        <v>3154</v>
      </c>
      <c r="O820" s="111">
        <v>45027</v>
      </c>
      <c r="P820" t="s">
        <v>252</v>
      </c>
      <c r="Q820" t="s">
        <v>253</v>
      </c>
      <c r="R820" s="111">
        <v>45028</v>
      </c>
      <c r="W820">
        <v>14214.41</v>
      </c>
      <c r="X820">
        <v>46670.01</v>
      </c>
      <c r="Y820">
        <v>50641.15</v>
      </c>
      <c r="Z820">
        <f t="shared" si="12"/>
        <v>111525.57</v>
      </c>
    </row>
    <row r="821" spans="1:26">
      <c r="A821" t="s">
        <v>3155</v>
      </c>
      <c r="B821">
        <v>80047106115</v>
      </c>
      <c r="C821" t="s">
        <v>2362</v>
      </c>
      <c r="D821" t="s">
        <v>2171</v>
      </c>
      <c r="E821" t="s">
        <v>54</v>
      </c>
      <c r="F821">
        <v>5643799</v>
      </c>
      <c r="G821" s="111">
        <v>45033</v>
      </c>
      <c r="H821" t="s">
        <v>4523</v>
      </c>
      <c r="I821" t="s">
        <v>255</v>
      </c>
      <c r="J821" t="s">
        <v>249</v>
      </c>
      <c r="K821" t="s">
        <v>250</v>
      </c>
      <c r="L821" t="s">
        <v>251</v>
      </c>
      <c r="M821" t="s">
        <v>3154</v>
      </c>
      <c r="N821" t="s">
        <v>3154</v>
      </c>
      <c r="O821" s="111">
        <v>45033</v>
      </c>
      <c r="P821" t="s">
        <v>252</v>
      </c>
      <c r="Q821" t="s">
        <v>253</v>
      </c>
      <c r="R821" s="111">
        <v>45040</v>
      </c>
      <c r="W821">
        <v>4335.8999999999996</v>
      </c>
      <c r="X821">
        <v>572.75</v>
      </c>
      <c r="Y821">
        <v>46.5</v>
      </c>
      <c r="Z821">
        <f t="shared" si="12"/>
        <v>4955.1499999999996</v>
      </c>
    </row>
    <row r="822" spans="1:26">
      <c r="A822" t="s">
        <v>3155</v>
      </c>
      <c r="B822" t="s">
        <v>2198</v>
      </c>
      <c r="C822" t="s">
        <v>2199</v>
      </c>
      <c r="D822" t="s">
        <v>2171</v>
      </c>
      <c r="E822" t="s">
        <v>54</v>
      </c>
      <c r="F822">
        <v>8979746</v>
      </c>
      <c r="G822" s="111">
        <v>45044</v>
      </c>
      <c r="H822" t="s">
        <v>4535</v>
      </c>
      <c r="I822" t="s">
        <v>255</v>
      </c>
      <c r="J822" t="s">
        <v>249</v>
      </c>
      <c r="K822" t="s">
        <v>250</v>
      </c>
      <c r="L822" t="s">
        <v>251</v>
      </c>
      <c r="M822" t="s">
        <v>3154</v>
      </c>
      <c r="N822" t="s">
        <v>3154</v>
      </c>
      <c r="O822" s="111">
        <v>45044</v>
      </c>
      <c r="P822" t="s">
        <v>252</v>
      </c>
      <c r="Q822" t="s">
        <v>253</v>
      </c>
      <c r="R822" s="111">
        <v>45044</v>
      </c>
      <c r="W822">
        <v>0</v>
      </c>
      <c r="X822">
        <v>17211</v>
      </c>
      <c r="Y822">
        <v>9255</v>
      </c>
      <c r="Z822">
        <f t="shared" si="12"/>
        <v>26466</v>
      </c>
    </row>
    <row r="823" spans="1:26">
      <c r="A823" t="s">
        <v>3155</v>
      </c>
      <c r="B823" t="s">
        <v>2198</v>
      </c>
      <c r="C823" t="s">
        <v>2199</v>
      </c>
      <c r="D823" t="s">
        <v>2171</v>
      </c>
      <c r="E823" t="s">
        <v>54</v>
      </c>
      <c r="F823">
        <v>12472901</v>
      </c>
      <c r="G823" s="111">
        <v>45057</v>
      </c>
      <c r="H823" t="s">
        <v>4948</v>
      </c>
      <c r="I823" t="s">
        <v>255</v>
      </c>
      <c r="J823" t="s">
        <v>249</v>
      </c>
      <c r="K823" t="s">
        <v>250</v>
      </c>
      <c r="L823" t="s">
        <v>251</v>
      </c>
      <c r="M823" t="s">
        <v>3154</v>
      </c>
      <c r="N823" t="s">
        <v>3154</v>
      </c>
      <c r="O823" s="111">
        <v>45057</v>
      </c>
      <c r="P823" t="s">
        <v>252</v>
      </c>
      <c r="Q823" t="s">
        <v>253</v>
      </c>
      <c r="R823" s="111">
        <v>45058</v>
      </c>
      <c r="W823">
        <v>0</v>
      </c>
      <c r="X823">
        <v>11066.54</v>
      </c>
      <c r="Y823">
        <v>16515.259999999998</v>
      </c>
      <c r="Z823">
        <f t="shared" si="12"/>
        <v>27581.8</v>
      </c>
    </row>
    <row r="824" spans="1:26">
      <c r="A824" t="s">
        <v>3155</v>
      </c>
      <c r="B824">
        <v>11664232630</v>
      </c>
      <c r="C824" t="s">
        <v>2288</v>
      </c>
      <c r="D824" t="s">
        <v>57</v>
      </c>
      <c r="E824" t="s">
        <v>58</v>
      </c>
      <c r="F824">
        <v>10117564</v>
      </c>
      <c r="G824" s="111">
        <v>45062</v>
      </c>
      <c r="H824" t="s">
        <v>5015</v>
      </c>
      <c r="I824" t="s">
        <v>255</v>
      </c>
      <c r="J824" t="s">
        <v>249</v>
      </c>
      <c r="K824" t="s">
        <v>250</v>
      </c>
      <c r="L824" t="s">
        <v>251</v>
      </c>
      <c r="M824" t="s">
        <v>3154</v>
      </c>
      <c r="N824" t="s">
        <v>3154</v>
      </c>
      <c r="O824" s="111">
        <v>45062</v>
      </c>
      <c r="P824" t="s">
        <v>252</v>
      </c>
      <c r="Q824" t="s">
        <v>253</v>
      </c>
      <c r="R824" s="111">
        <v>45063</v>
      </c>
      <c r="W824">
        <v>0</v>
      </c>
      <c r="X824">
        <v>2383.15</v>
      </c>
      <c r="Y824">
        <v>14555.72</v>
      </c>
      <c r="Z824">
        <f t="shared" si="12"/>
        <v>16938.87</v>
      </c>
    </row>
    <row r="825" spans="1:26">
      <c r="A825" t="s">
        <v>3155</v>
      </c>
      <c r="B825">
        <v>4312367124</v>
      </c>
      <c r="C825" t="s">
        <v>2359</v>
      </c>
      <c r="D825" t="s">
        <v>57</v>
      </c>
      <c r="E825" t="s">
        <v>58</v>
      </c>
      <c r="F825">
        <v>12494562</v>
      </c>
      <c r="G825" s="111">
        <v>45063</v>
      </c>
      <c r="H825" t="s">
        <v>5020</v>
      </c>
      <c r="I825" t="s">
        <v>255</v>
      </c>
      <c r="J825" t="s">
        <v>249</v>
      </c>
      <c r="K825" t="s">
        <v>250</v>
      </c>
      <c r="L825" t="s">
        <v>251</v>
      </c>
      <c r="M825" t="s">
        <v>3154</v>
      </c>
      <c r="N825" t="s">
        <v>3154</v>
      </c>
      <c r="O825" s="111">
        <v>45063</v>
      </c>
      <c r="P825" t="s">
        <v>252</v>
      </c>
      <c r="Q825" t="s">
        <v>253</v>
      </c>
      <c r="R825" s="111">
        <v>45063</v>
      </c>
      <c r="W825">
        <v>0</v>
      </c>
      <c r="X825">
        <v>6812.15</v>
      </c>
      <c r="Y825">
        <v>19847.05</v>
      </c>
      <c r="Z825">
        <f t="shared" si="12"/>
        <v>26659.199999999997</v>
      </c>
    </row>
    <row r="826" spans="1:26">
      <c r="A826" t="s">
        <v>3155</v>
      </c>
      <c r="B826" t="s">
        <v>4962</v>
      </c>
      <c r="C826" t="s">
        <v>4963</v>
      </c>
      <c r="D826" t="s">
        <v>264</v>
      </c>
      <c r="E826" t="s">
        <v>54</v>
      </c>
      <c r="F826">
        <v>12511952</v>
      </c>
      <c r="G826" s="111">
        <v>45066</v>
      </c>
      <c r="H826" t="s">
        <v>4964</v>
      </c>
      <c r="I826" t="s">
        <v>255</v>
      </c>
      <c r="J826" t="s">
        <v>249</v>
      </c>
      <c r="K826" t="s">
        <v>250</v>
      </c>
      <c r="L826" t="s">
        <v>251</v>
      </c>
      <c r="M826" t="s">
        <v>3154</v>
      </c>
      <c r="N826" t="s">
        <v>3154</v>
      </c>
      <c r="O826" s="111">
        <v>45066</v>
      </c>
      <c r="P826" t="s">
        <v>252</v>
      </c>
      <c r="Q826" t="s">
        <v>253</v>
      </c>
      <c r="R826" s="111">
        <v>45068</v>
      </c>
      <c r="W826">
        <v>0</v>
      </c>
      <c r="X826">
        <v>9124.4500000000007</v>
      </c>
      <c r="Y826">
        <v>27169.06</v>
      </c>
      <c r="Z826">
        <f t="shared" si="12"/>
        <v>36293.51</v>
      </c>
    </row>
    <row r="827" spans="1:26">
      <c r="A827" t="s">
        <v>3155</v>
      </c>
      <c r="B827" t="s">
        <v>4962</v>
      </c>
      <c r="C827" t="s">
        <v>4963</v>
      </c>
      <c r="D827" t="s">
        <v>264</v>
      </c>
      <c r="E827" t="s">
        <v>54</v>
      </c>
      <c r="F827">
        <v>11470788</v>
      </c>
      <c r="G827" s="111">
        <v>45071</v>
      </c>
      <c r="H827" t="s">
        <v>4968</v>
      </c>
      <c r="I827" t="s">
        <v>255</v>
      </c>
      <c r="J827" t="s">
        <v>249</v>
      </c>
      <c r="K827" t="s">
        <v>250</v>
      </c>
      <c r="L827" t="s">
        <v>251</v>
      </c>
      <c r="M827" t="s">
        <v>3154</v>
      </c>
      <c r="N827" t="s">
        <v>3154</v>
      </c>
      <c r="O827" s="111">
        <v>45072</v>
      </c>
      <c r="P827" t="s">
        <v>252</v>
      </c>
      <c r="Q827" t="s">
        <v>253</v>
      </c>
      <c r="R827" s="111">
        <v>45075</v>
      </c>
      <c r="W827">
        <v>0</v>
      </c>
      <c r="X827">
        <v>3157.2</v>
      </c>
      <c r="Y827">
        <v>11018.22</v>
      </c>
      <c r="Z827">
        <f t="shared" si="12"/>
        <v>14175.419999999998</v>
      </c>
    </row>
    <row r="828" spans="1:26">
      <c r="A828" t="s">
        <v>3155</v>
      </c>
      <c r="B828" t="s">
        <v>2186</v>
      </c>
      <c r="C828" t="s">
        <v>2187</v>
      </c>
      <c r="D828" t="s">
        <v>53</v>
      </c>
      <c r="E828" t="s">
        <v>54</v>
      </c>
      <c r="F828">
        <v>12077602</v>
      </c>
      <c r="G828" s="111">
        <v>45072</v>
      </c>
      <c r="H828" t="s">
        <v>5131</v>
      </c>
      <c r="I828" t="s">
        <v>255</v>
      </c>
      <c r="J828" t="s">
        <v>249</v>
      </c>
      <c r="K828" t="s">
        <v>250</v>
      </c>
      <c r="L828" t="s">
        <v>251</v>
      </c>
      <c r="M828" t="s">
        <v>3154</v>
      </c>
      <c r="N828" t="s">
        <v>3154</v>
      </c>
      <c r="O828" s="111">
        <v>45072</v>
      </c>
      <c r="P828" t="s">
        <v>252</v>
      </c>
      <c r="Q828" t="s">
        <v>253</v>
      </c>
      <c r="R828" s="111">
        <v>45075</v>
      </c>
      <c r="W828">
        <v>0</v>
      </c>
      <c r="X828">
        <v>0.5</v>
      </c>
      <c r="Y828">
        <v>646.65</v>
      </c>
      <c r="Z828">
        <f t="shared" si="12"/>
        <v>647.15</v>
      </c>
    </row>
    <row r="829" spans="1:26">
      <c r="A829" t="s">
        <v>3155</v>
      </c>
      <c r="B829">
        <v>664097138</v>
      </c>
      <c r="C829" t="s">
        <v>2299</v>
      </c>
      <c r="D829" t="s">
        <v>57</v>
      </c>
      <c r="E829" t="s">
        <v>58</v>
      </c>
      <c r="F829">
        <v>12558382</v>
      </c>
      <c r="G829" s="111">
        <v>45078</v>
      </c>
      <c r="H829" t="s">
        <v>5613</v>
      </c>
      <c r="I829" t="s">
        <v>255</v>
      </c>
      <c r="J829" t="s">
        <v>249</v>
      </c>
      <c r="K829" t="s">
        <v>250</v>
      </c>
      <c r="L829" t="s">
        <v>251</v>
      </c>
      <c r="M829" t="s">
        <v>3154</v>
      </c>
      <c r="N829" t="s">
        <v>3154</v>
      </c>
      <c r="O829" s="111">
        <v>45078</v>
      </c>
      <c r="P829" t="s">
        <v>252</v>
      </c>
      <c r="Q829" t="s">
        <v>253</v>
      </c>
      <c r="R829" s="111">
        <v>45082</v>
      </c>
      <c r="W829">
        <v>0</v>
      </c>
      <c r="X829">
        <v>0</v>
      </c>
      <c r="Y829">
        <v>7906.41</v>
      </c>
      <c r="Z829">
        <f t="shared" si="12"/>
        <v>7906.41</v>
      </c>
    </row>
    <row r="830" spans="1:26">
      <c r="A830" t="s">
        <v>3155</v>
      </c>
      <c r="B830">
        <v>664097138</v>
      </c>
      <c r="C830" t="s">
        <v>2299</v>
      </c>
      <c r="D830" t="s">
        <v>57</v>
      </c>
      <c r="E830" t="s">
        <v>58</v>
      </c>
      <c r="F830">
        <v>12596971</v>
      </c>
      <c r="G830" s="111">
        <v>45086</v>
      </c>
      <c r="H830" t="s">
        <v>5614</v>
      </c>
      <c r="I830" t="s">
        <v>255</v>
      </c>
      <c r="J830" t="s">
        <v>249</v>
      </c>
      <c r="K830" t="s">
        <v>250</v>
      </c>
      <c r="L830" t="s">
        <v>251</v>
      </c>
      <c r="M830" t="s">
        <v>3154</v>
      </c>
      <c r="N830" t="s">
        <v>3154</v>
      </c>
      <c r="O830" s="111">
        <v>45086</v>
      </c>
      <c r="P830" t="s">
        <v>252</v>
      </c>
      <c r="Q830" t="s">
        <v>253</v>
      </c>
      <c r="R830" s="111">
        <v>45089</v>
      </c>
      <c r="W830">
        <v>0</v>
      </c>
      <c r="X830">
        <v>0</v>
      </c>
      <c r="Y830">
        <v>61</v>
      </c>
      <c r="Z830">
        <f t="shared" si="12"/>
        <v>61</v>
      </c>
    </row>
    <row r="831" spans="1:26">
      <c r="A831" t="s">
        <v>3155</v>
      </c>
      <c r="B831">
        <v>11664232630</v>
      </c>
      <c r="C831" t="s">
        <v>2288</v>
      </c>
      <c r="D831" t="s">
        <v>57</v>
      </c>
      <c r="E831" t="s">
        <v>58</v>
      </c>
      <c r="F831">
        <v>12393889</v>
      </c>
      <c r="G831" s="111">
        <v>45038</v>
      </c>
      <c r="H831" t="s">
        <v>4601</v>
      </c>
      <c r="I831" t="s">
        <v>260</v>
      </c>
      <c r="J831" t="s">
        <v>3154</v>
      </c>
      <c r="K831" t="s">
        <v>3154</v>
      </c>
      <c r="L831" t="s">
        <v>251</v>
      </c>
      <c r="M831" t="s">
        <v>3154</v>
      </c>
      <c r="N831" t="s">
        <v>3154</v>
      </c>
      <c r="O831" s="111">
        <v>45093</v>
      </c>
      <c r="P831" t="s">
        <v>252</v>
      </c>
      <c r="Q831" t="s">
        <v>253</v>
      </c>
      <c r="R831" s="111">
        <v>45096</v>
      </c>
      <c r="W831">
        <v>47.55</v>
      </c>
      <c r="X831">
        <v>0</v>
      </c>
      <c r="Y831">
        <v>6</v>
      </c>
      <c r="Z831">
        <f t="shared" si="12"/>
        <v>53.55</v>
      </c>
    </row>
    <row r="832" spans="1:26">
      <c r="A832" t="s">
        <v>3155</v>
      </c>
      <c r="B832">
        <v>1768766185</v>
      </c>
      <c r="C832" t="s">
        <v>2110</v>
      </c>
      <c r="D832" t="s">
        <v>53</v>
      </c>
      <c r="E832" t="s">
        <v>54</v>
      </c>
      <c r="F832">
        <v>12484249</v>
      </c>
      <c r="G832" s="111">
        <v>45061</v>
      </c>
      <c r="H832" t="s">
        <v>5107</v>
      </c>
      <c r="I832" t="s">
        <v>260</v>
      </c>
      <c r="J832" t="s">
        <v>3154</v>
      </c>
      <c r="K832" t="s">
        <v>3154</v>
      </c>
      <c r="L832" t="s">
        <v>251</v>
      </c>
      <c r="M832" t="s">
        <v>3154</v>
      </c>
      <c r="N832" t="s">
        <v>3154</v>
      </c>
      <c r="O832" s="111">
        <v>45061</v>
      </c>
      <c r="P832" t="s">
        <v>252</v>
      </c>
      <c r="Q832" t="s">
        <v>263</v>
      </c>
      <c r="R832" s="111">
        <v>45062</v>
      </c>
      <c r="W832">
        <v>0</v>
      </c>
      <c r="X832">
        <v>1773.55</v>
      </c>
      <c r="Y832">
        <v>0</v>
      </c>
      <c r="Z832">
        <f t="shared" si="12"/>
        <v>1773.55</v>
      </c>
    </row>
    <row r="833" spans="1:26">
      <c r="A833" t="s">
        <v>3155</v>
      </c>
      <c r="B833">
        <v>10439312604</v>
      </c>
      <c r="C833" t="s">
        <v>2275</v>
      </c>
      <c r="D833" t="s">
        <v>57</v>
      </c>
      <c r="E833" t="s">
        <v>58</v>
      </c>
      <c r="F833">
        <v>12611065</v>
      </c>
      <c r="G833" s="111">
        <v>45091</v>
      </c>
      <c r="H833" t="s">
        <v>5615</v>
      </c>
      <c r="I833" t="s">
        <v>260</v>
      </c>
      <c r="J833" t="s">
        <v>3154</v>
      </c>
      <c r="K833" t="s">
        <v>3154</v>
      </c>
      <c r="L833" t="s">
        <v>251</v>
      </c>
      <c r="M833" t="s">
        <v>3154</v>
      </c>
      <c r="N833" t="s">
        <v>3154</v>
      </c>
      <c r="O833" s="111">
        <v>45100</v>
      </c>
      <c r="P833" t="s">
        <v>252</v>
      </c>
      <c r="Q833" t="s">
        <v>253</v>
      </c>
      <c r="R833" s="111">
        <v>45103</v>
      </c>
      <c r="W833">
        <v>0</v>
      </c>
      <c r="X833">
        <v>0</v>
      </c>
      <c r="Y833">
        <v>83</v>
      </c>
      <c r="Z833">
        <f t="shared" si="12"/>
        <v>83</v>
      </c>
    </row>
    <row r="834" spans="1:26">
      <c r="A834" t="s">
        <v>3155</v>
      </c>
      <c r="B834">
        <v>1768766185</v>
      </c>
      <c r="C834" t="s">
        <v>2110</v>
      </c>
      <c r="D834" t="s">
        <v>53</v>
      </c>
      <c r="E834" t="s">
        <v>54</v>
      </c>
      <c r="F834">
        <v>12631161</v>
      </c>
      <c r="G834" s="111">
        <v>45097</v>
      </c>
      <c r="H834" t="s">
        <v>5616</v>
      </c>
      <c r="I834" t="s">
        <v>260</v>
      </c>
      <c r="J834" t="s">
        <v>3154</v>
      </c>
      <c r="K834" t="s">
        <v>3154</v>
      </c>
      <c r="L834" t="s">
        <v>251</v>
      </c>
      <c r="M834" t="s">
        <v>3154</v>
      </c>
      <c r="N834" t="s">
        <v>3154</v>
      </c>
      <c r="O834" s="111">
        <v>45098</v>
      </c>
      <c r="P834" t="s">
        <v>252</v>
      </c>
      <c r="Q834" t="s">
        <v>263</v>
      </c>
      <c r="R834" s="111">
        <v>45099</v>
      </c>
      <c r="W834">
        <v>0</v>
      </c>
      <c r="X834">
        <v>0</v>
      </c>
      <c r="Y834">
        <v>0.02</v>
      </c>
      <c r="Z834">
        <f t="shared" si="12"/>
        <v>0.02</v>
      </c>
    </row>
    <row r="835" spans="1:26">
      <c r="A835" t="s">
        <v>3155</v>
      </c>
      <c r="B835" t="s">
        <v>4962</v>
      </c>
      <c r="C835" t="s">
        <v>4963</v>
      </c>
      <c r="D835" t="s">
        <v>264</v>
      </c>
      <c r="E835" t="s">
        <v>54</v>
      </c>
      <c r="F835">
        <v>12621997</v>
      </c>
      <c r="G835" s="111">
        <v>45099</v>
      </c>
      <c r="H835" t="s">
        <v>5617</v>
      </c>
      <c r="I835" t="s">
        <v>260</v>
      </c>
      <c r="J835" t="s">
        <v>3154</v>
      </c>
      <c r="K835" t="s">
        <v>3154</v>
      </c>
      <c r="L835" t="s">
        <v>251</v>
      </c>
      <c r="M835" t="s">
        <v>3154</v>
      </c>
      <c r="N835" t="s">
        <v>3154</v>
      </c>
      <c r="O835" s="111">
        <v>45099</v>
      </c>
      <c r="P835" t="s">
        <v>252</v>
      </c>
      <c r="Q835" t="s">
        <v>257</v>
      </c>
      <c r="R835" s="111"/>
      <c r="W835">
        <v>0</v>
      </c>
      <c r="X835">
        <v>0</v>
      </c>
      <c r="Y835">
        <v>0</v>
      </c>
      <c r="Z835">
        <f t="shared" ref="Z835:Z898" si="13">SUM(W835:Y835)</f>
        <v>0</v>
      </c>
    </row>
    <row r="836" spans="1:26">
      <c r="A836" t="s">
        <v>3155</v>
      </c>
      <c r="B836">
        <v>5942056110</v>
      </c>
      <c r="C836" t="s">
        <v>1742</v>
      </c>
      <c r="D836" t="s">
        <v>57</v>
      </c>
      <c r="E836" t="s">
        <v>58</v>
      </c>
      <c r="F836">
        <v>12478715</v>
      </c>
      <c r="G836" s="111">
        <v>45058</v>
      </c>
      <c r="H836" t="s">
        <v>4832</v>
      </c>
      <c r="I836" t="s">
        <v>260</v>
      </c>
      <c r="J836" t="s">
        <v>3154</v>
      </c>
      <c r="K836" t="s">
        <v>3154</v>
      </c>
      <c r="L836" t="s">
        <v>251</v>
      </c>
      <c r="M836" t="s">
        <v>3154</v>
      </c>
      <c r="N836" t="s">
        <v>3154</v>
      </c>
      <c r="O836" s="111">
        <v>45058</v>
      </c>
      <c r="P836" t="s">
        <v>252</v>
      </c>
      <c r="Q836" t="s">
        <v>263</v>
      </c>
      <c r="R836" s="111">
        <v>45061</v>
      </c>
      <c r="W836">
        <v>0</v>
      </c>
      <c r="X836">
        <v>73.599999999999994</v>
      </c>
      <c r="Y836">
        <v>0</v>
      </c>
      <c r="Z836">
        <f t="shared" si="13"/>
        <v>73.599999999999994</v>
      </c>
    </row>
    <row r="837" spans="1:26">
      <c r="A837" t="s">
        <v>3155</v>
      </c>
      <c r="B837">
        <v>8849120435</v>
      </c>
      <c r="C837" t="s">
        <v>1690</v>
      </c>
      <c r="D837" t="s">
        <v>3914</v>
      </c>
      <c r="E837" t="s">
        <v>1528</v>
      </c>
      <c r="F837">
        <v>12500407</v>
      </c>
      <c r="G837" s="111">
        <v>45064</v>
      </c>
      <c r="H837" t="s">
        <v>4876</v>
      </c>
      <c r="I837" t="s">
        <v>260</v>
      </c>
      <c r="J837" t="s">
        <v>3154</v>
      </c>
      <c r="K837" t="s">
        <v>3154</v>
      </c>
      <c r="L837" t="s">
        <v>251</v>
      </c>
      <c r="M837" t="s">
        <v>3154</v>
      </c>
      <c r="N837" t="s">
        <v>3154</v>
      </c>
      <c r="O837" s="111">
        <v>45064</v>
      </c>
      <c r="P837" t="s">
        <v>252</v>
      </c>
      <c r="Q837" t="s">
        <v>263</v>
      </c>
      <c r="R837" s="111">
        <v>45064</v>
      </c>
      <c r="W837">
        <v>0</v>
      </c>
      <c r="X837">
        <v>10</v>
      </c>
      <c r="Y837">
        <v>0</v>
      </c>
      <c r="Z837">
        <f t="shared" si="13"/>
        <v>10</v>
      </c>
    </row>
    <row r="838" spans="1:26">
      <c r="A838" t="s">
        <v>3155</v>
      </c>
      <c r="B838">
        <v>2946919102</v>
      </c>
      <c r="C838" t="s">
        <v>1658</v>
      </c>
      <c r="D838" t="s">
        <v>57</v>
      </c>
      <c r="E838" t="s">
        <v>58</v>
      </c>
      <c r="F838">
        <v>12332503</v>
      </c>
      <c r="G838" s="111">
        <v>45021</v>
      </c>
      <c r="H838" t="s">
        <v>4333</v>
      </c>
      <c r="I838" t="s">
        <v>255</v>
      </c>
      <c r="J838" t="s">
        <v>3154</v>
      </c>
      <c r="K838" t="s">
        <v>3154</v>
      </c>
      <c r="L838" t="s">
        <v>251</v>
      </c>
      <c r="M838" t="s">
        <v>3154</v>
      </c>
      <c r="N838" t="s">
        <v>3154</v>
      </c>
      <c r="O838" s="111">
        <v>45021</v>
      </c>
      <c r="P838" t="s">
        <v>252</v>
      </c>
      <c r="Q838" t="s">
        <v>263</v>
      </c>
      <c r="R838" s="111">
        <v>45022</v>
      </c>
      <c r="W838">
        <v>380</v>
      </c>
      <c r="X838">
        <v>0</v>
      </c>
      <c r="Y838">
        <v>0</v>
      </c>
      <c r="Z838">
        <f t="shared" si="13"/>
        <v>380</v>
      </c>
    </row>
    <row r="839" spans="1:26">
      <c r="A839" t="s">
        <v>3155</v>
      </c>
      <c r="B839" t="s">
        <v>2211</v>
      </c>
      <c r="C839" t="s">
        <v>2212</v>
      </c>
      <c r="D839" t="s">
        <v>1527</v>
      </c>
      <c r="E839" t="s">
        <v>1528</v>
      </c>
      <c r="F839">
        <v>12524693</v>
      </c>
      <c r="G839" s="111">
        <v>45070</v>
      </c>
      <c r="H839" t="s">
        <v>5084</v>
      </c>
      <c r="I839" t="s">
        <v>255</v>
      </c>
      <c r="J839" t="s">
        <v>3154</v>
      </c>
      <c r="K839" t="s">
        <v>3154</v>
      </c>
      <c r="L839" t="s">
        <v>251</v>
      </c>
      <c r="M839" t="s">
        <v>3154</v>
      </c>
      <c r="N839" t="s">
        <v>3154</v>
      </c>
      <c r="O839" s="111">
        <v>45070</v>
      </c>
      <c r="P839" t="s">
        <v>252</v>
      </c>
      <c r="Q839" t="s">
        <v>263</v>
      </c>
      <c r="R839" s="111">
        <v>45071</v>
      </c>
      <c r="W839">
        <v>0</v>
      </c>
      <c r="X839">
        <v>177</v>
      </c>
      <c r="Y839">
        <v>0</v>
      </c>
      <c r="Z839">
        <f t="shared" si="13"/>
        <v>177</v>
      </c>
    </row>
    <row r="840" spans="1:26">
      <c r="A840" t="s">
        <v>3155</v>
      </c>
      <c r="B840">
        <v>2946919102</v>
      </c>
      <c r="C840" t="s">
        <v>1658</v>
      </c>
      <c r="D840" t="s">
        <v>57</v>
      </c>
      <c r="E840" t="s">
        <v>58</v>
      </c>
      <c r="F840">
        <v>12358355</v>
      </c>
      <c r="G840" s="111">
        <v>45028</v>
      </c>
      <c r="H840" t="s">
        <v>4336</v>
      </c>
      <c r="I840" t="s">
        <v>255</v>
      </c>
      <c r="J840" t="s">
        <v>3154</v>
      </c>
      <c r="K840" t="s">
        <v>3154</v>
      </c>
      <c r="L840" t="s">
        <v>251</v>
      </c>
      <c r="M840" t="s">
        <v>3154</v>
      </c>
      <c r="N840" t="s">
        <v>3154</v>
      </c>
      <c r="O840" s="111">
        <v>45028</v>
      </c>
      <c r="P840" t="s">
        <v>252</v>
      </c>
      <c r="Q840" t="s">
        <v>263</v>
      </c>
      <c r="R840" s="111">
        <v>45034</v>
      </c>
      <c r="W840">
        <v>3098.39</v>
      </c>
      <c r="X840">
        <v>8875.58</v>
      </c>
      <c r="Y840">
        <v>0</v>
      </c>
      <c r="Z840">
        <f t="shared" si="13"/>
        <v>11973.97</v>
      </c>
    </row>
    <row r="841" spans="1:26">
      <c r="A841" t="s">
        <v>3155</v>
      </c>
      <c r="B841">
        <v>8849120435</v>
      </c>
      <c r="C841" t="s">
        <v>1690</v>
      </c>
      <c r="D841" t="s">
        <v>1691</v>
      </c>
      <c r="E841" t="s">
        <v>1528</v>
      </c>
      <c r="F841">
        <v>12215858</v>
      </c>
      <c r="G841" s="111">
        <v>45051</v>
      </c>
      <c r="H841" t="s">
        <v>4870</v>
      </c>
      <c r="I841" t="s">
        <v>255</v>
      </c>
      <c r="J841" t="s">
        <v>3154</v>
      </c>
      <c r="K841" t="s">
        <v>3154</v>
      </c>
      <c r="L841" t="s">
        <v>251</v>
      </c>
      <c r="M841" t="s">
        <v>3154</v>
      </c>
      <c r="N841" t="s">
        <v>3154</v>
      </c>
      <c r="O841" s="111">
        <v>45051</v>
      </c>
      <c r="P841" t="s">
        <v>252</v>
      </c>
      <c r="Q841" t="s">
        <v>253</v>
      </c>
      <c r="R841" s="111">
        <v>45051</v>
      </c>
      <c r="W841">
        <v>6470.6</v>
      </c>
      <c r="X841">
        <v>76.48</v>
      </c>
      <c r="Y841">
        <v>72.680000000000007</v>
      </c>
      <c r="Z841">
        <f t="shared" si="13"/>
        <v>6619.76</v>
      </c>
    </row>
    <row r="842" spans="1:26">
      <c r="A842" t="s">
        <v>3155</v>
      </c>
      <c r="B842">
        <v>1291972110</v>
      </c>
      <c r="C842" t="s">
        <v>2297</v>
      </c>
      <c r="D842" t="s">
        <v>247</v>
      </c>
      <c r="E842" t="s">
        <v>54</v>
      </c>
      <c r="F842">
        <v>12393637</v>
      </c>
      <c r="G842" s="111">
        <v>45037</v>
      </c>
      <c r="H842" t="s">
        <v>4498</v>
      </c>
      <c r="I842" t="s">
        <v>260</v>
      </c>
      <c r="J842" t="s">
        <v>3154</v>
      </c>
      <c r="K842" t="s">
        <v>3154</v>
      </c>
      <c r="L842" t="s">
        <v>251</v>
      </c>
      <c r="M842" t="s">
        <v>3154</v>
      </c>
      <c r="N842" t="s">
        <v>3154</v>
      </c>
      <c r="O842" s="111">
        <v>45037</v>
      </c>
      <c r="P842" t="s">
        <v>252</v>
      </c>
      <c r="Q842" t="s">
        <v>263</v>
      </c>
      <c r="R842" s="111">
        <v>45043</v>
      </c>
      <c r="W842">
        <v>93</v>
      </c>
      <c r="X842">
        <v>0</v>
      </c>
      <c r="Y842">
        <v>0</v>
      </c>
      <c r="Z842">
        <f t="shared" si="13"/>
        <v>93</v>
      </c>
    </row>
    <row r="843" spans="1:26">
      <c r="A843" t="s">
        <v>3155</v>
      </c>
      <c r="B843">
        <v>13130660607</v>
      </c>
      <c r="C843" t="s">
        <v>952</v>
      </c>
      <c r="D843" t="s">
        <v>57</v>
      </c>
      <c r="E843" t="s">
        <v>58</v>
      </c>
      <c r="F843">
        <v>12326267</v>
      </c>
      <c r="G843" s="111">
        <v>45021</v>
      </c>
      <c r="H843" t="s">
        <v>4438</v>
      </c>
      <c r="I843" t="s">
        <v>260</v>
      </c>
      <c r="J843" t="s">
        <v>3154</v>
      </c>
      <c r="K843" t="s">
        <v>3154</v>
      </c>
      <c r="L843" t="s">
        <v>251</v>
      </c>
      <c r="M843" t="s">
        <v>3154</v>
      </c>
      <c r="N843" t="s">
        <v>3154</v>
      </c>
      <c r="O843" s="111">
        <v>45021</v>
      </c>
      <c r="P843" t="s">
        <v>252</v>
      </c>
      <c r="Q843" t="s">
        <v>263</v>
      </c>
      <c r="R843" s="111">
        <v>45022</v>
      </c>
      <c r="W843">
        <v>875</v>
      </c>
      <c r="X843">
        <v>0</v>
      </c>
      <c r="Y843">
        <v>0</v>
      </c>
      <c r="Z843">
        <f t="shared" si="13"/>
        <v>875</v>
      </c>
    </row>
    <row r="844" spans="1:26">
      <c r="A844" t="s">
        <v>3155</v>
      </c>
      <c r="B844">
        <v>70526237147</v>
      </c>
      <c r="C844" t="s">
        <v>3553</v>
      </c>
      <c r="D844" t="s">
        <v>53</v>
      </c>
      <c r="E844" t="s">
        <v>54</v>
      </c>
      <c r="F844">
        <v>1035061</v>
      </c>
      <c r="G844" s="111">
        <v>45054</v>
      </c>
      <c r="H844" t="s">
        <v>5104</v>
      </c>
      <c r="I844" t="s">
        <v>255</v>
      </c>
      <c r="J844" t="s">
        <v>3154</v>
      </c>
      <c r="K844" t="s">
        <v>3154</v>
      </c>
      <c r="L844" t="s">
        <v>251</v>
      </c>
      <c r="M844" t="s">
        <v>3154</v>
      </c>
      <c r="N844" t="s">
        <v>3154</v>
      </c>
      <c r="O844" s="111">
        <v>45054</v>
      </c>
      <c r="P844" t="s">
        <v>252</v>
      </c>
      <c r="Q844" t="s">
        <v>263</v>
      </c>
      <c r="R844" s="111">
        <v>45056</v>
      </c>
      <c r="W844">
        <v>0</v>
      </c>
      <c r="X844">
        <v>798</v>
      </c>
      <c r="Y844">
        <v>0</v>
      </c>
      <c r="Z844">
        <f t="shared" si="13"/>
        <v>798</v>
      </c>
    </row>
    <row r="845" spans="1:26">
      <c r="A845" t="s">
        <v>3155</v>
      </c>
      <c r="B845">
        <v>496547135</v>
      </c>
      <c r="C845" t="s">
        <v>368</v>
      </c>
      <c r="D845" t="s">
        <v>57</v>
      </c>
      <c r="E845" t="s">
        <v>58</v>
      </c>
      <c r="F845">
        <v>11417633</v>
      </c>
      <c r="G845" s="111">
        <v>44818</v>
      </c>
      <c r="H845" t="s">
        <v>5618</v>
      </c>
      <c r="I845" t="s">
        <v>255</v>
      </c>
      <c r="J845" t="s">
        <v>3154</v>
      </c>
      <c r="K845" t="s">
        <v>3154</v>
      </c>
      <c r="L845" t="s">
        <v>251</v>
      </c>
      <c r="M845" t="s">
        <v>3154</v>
      </c>
      <c r="N845" t="s">
        <v>3154</v>
      </c>
      <c r="O845" s="111">
        <v>45093</v>
      </c>
      <c r="P845" t="s">
        <v>252</v>
      </c>
      <c r="Q845" t="s">
        <v>253</v>
      </c>
      <c r="R845" s="111">
        <v>45096</v>
      </c>
      <c r="W845">
        <v>0</v>
      </c>
      <c r="X845">
        <v>0</v>
      </c>
      <c r="Y845">
        <v>8</v>
      </c>
      <c r="Z845">
        <f t="shared" si="13"/>
        <v>8</v>
      </c>
    </row>
    <row r="846" spans="1:26">
      <c r="A846" t="s">
        <v>3155</v>
      </c>
      <c r="B846">
        <v>7063218123</v>
      </c>
      <c r="C846" t="s">
        <v>922</v>
      </c>
      <c r="D846" t="s">
        <v>57</v>
      </c>
      <c r="E846" t="s">
        <v>58</v>
      </c>
      <c r="F846">
        <v>324323</v>
      </c>
      <c r="G846" s="111">
        <v>45071</v>
      </c>
      <c r="H846" t="s">
        <v>4856</v>
      </c>
      <c r="I846" t="s">
        <v>255</v>
      </c>
      <c r="J846" t="s">
        <v>3154</v>
      </c>
      <c r="K846" t="s">
        <v>3154</v>
      </c>
      <c r="L846" t="s">
        <v>251</v>
      </c>
      <c r="M846" t="s">
        <v>3154</v>
      </c>
      <c r="N846" t="s">
        <v>3154</v>
      </c>
      <c r="O846" s="111">
        <v>45071</v>
      </c>
      <c r="P846" t="s">
        <v>252</v>
      </c>
      <c r="Q846" t="s">
        <v>253</v>
      </c>
      <c r="R846" s="111">
        <v>45072</v>
      </c>
      <c r="W846">
        <v>0</v>
      </c>
      <c r="X846">
        <v>1037.98</v>
      </c>
      <c r="Y846">
        <v>6798.61</v>
      </c>
      <c r="Z846">
        <f t="shared" si="13"/>
        <v>7836.59</v>
      </c>
    </row>
    <row r="847" spans="1:26">
      <c r="A847" t="s">
        <v>3155</v>
      </c>
      <c r="B847">
        <v>8251327628</v>
      </c>
      <c r="C847" t="s">
        <v>190</v>
      </c>
      <c r="D847" t="s">
        <v>45</v>
      </c>
      <c r="E847" t="s">
        <v>46</v>
      </c>
      <c r="F847">
        <v>1457942</v>
      </c>
      <c r="G847" s="111">
        <v>45044</v>
      </c>
      <c r="H847" t="s">
        <v>4859</v>
      </c>
      <c r="I847" t="s">
        <v>255</v>
      </c>
      <c r="J847" t="s">
        <v>3154</v>
      </c>
      <c r="K847" t="s">
        <v>3154</v>
      </c>
      <c r="L847" t="s">
        <v>251</v>
      </c>
      <c r="M847" t="s">
        <v>3154</v>
      </c>
      <c r="N847" t="s">
        <v>3154</v>
      </c>
      <c r="O847" s="111">
        <v>45051</v>
      </c>
      <c r="P847" t="s">
        <v>252</v>
      </c>
      <c r="Q847" t="s">
        <v>263</v>
      </c>
      <c r="R847" s="111">
        <v>45054</v>
      </c>
      <c r="W847">
        <v>0</v>
      </c>
      <c r="X847">
        <v>293.20999999999998</v>
      </c>
      <c r="Y847">
        <v>0</v>
      </c>
      <c r="Z847">
        <f t="shared" si="13"/>
        <v>293.20999999999998</v>
      </c>
    </row>
    <row r="848" spans="1:26">
      <c r="A848" t="s">
        <v>3155</v>
      </c>
      <c r="B848">
        <v>11158354754</v>
      </c>
      <c r="C848" t="s">
        <v>417</v>
      </c>
      <c r="D848" t="s">
        <v>45</v>
      </c>
      <c r="E848" t="s">
        <v>46</v>
      </c>
      <c r="F848">
        <v>4558756</v>
      </c>
      <c r="G848" s="111">
        <v>44813</v>
      </c>
      <c r="H848" t="s">
        <v>5304</v>
      </c>
      <c r="I848" t="s">
        <v>255</v>
      </c>
      <c r="J848" t="s">
        <v>3154</v>
      </c>
      <c r="K848" t="s">
        <v>3154</v>
      </c>
      <c r="L848" t="s">
        <v>251</v>
      </c>
      <c r="M848" t="s">
        <v>3154</v>
      </c>
      <c r="N848" t="s">
        <v>3154</v>
      </c>
      <c r="O848" s="111">
        <v>45071</v>
      </c>
      <c r="P848" t="s">
        <v>252</v>
      </c>
      <c r="Q848" t="s">
        <v>253</v>
      </c>
      <c r="R848" s="111">
        <v>45071</v>
      </c>
      <c r="W848">
        <v>0</v>
      </c>
      <c r="X848">
        <v>883.8</v>
      </c>
      <c r="Y848">
        <v>1519.9</v>
      </c>
      <c r="Z848">
        <f t="shared" si="13"/>
        <v>2403.6999999999998</v>
      </c>
    </row>
    <row r="849" spans="1:26">
      <c r="A849" t="s">
        <v>3155</v>
      </c>
      <c r="B849">
        <v>13130660607</v>
      </c>
      <c r="C849" t="s">
        <v>952</v>
      </c>
      <c r="D849" t="s">
        <v>57</v>
      </c>
      <c r="E849" t="s">
        <v>58</v>
      </c>
      <c r="F849">
        <v>12441381</v>
      </c>
      <c r="G849" s="111">
        <v>45050</v>
      </c>
      <c r="H849" t="s">
        <v>4901</v>
      </c>
      <c r="I849" t="s">
        <v>255</v>
      </c>
      <c r="J849" t="s">
        <v>3154</v>
      </c>
      <c r="K849" t="s">
        <v>3154</v>
      </c>
      <c r="L849" t="s">
        <v>251</v>
      </c>
      <c r="M849" t="s">
        <v>3154</v>
      </c>
      <c r="N849" t="s">
        <v>3154</v>
      </c>
      <c r="O849" s="111">
        <v>45050</v>
      </c>
      <c r="P849" t="s">
        <v>252</v>
      </c>
      <c r="Q849" t="s">
        <v>263</v>
      </c>
      <c r="R849" s="111">
        <v>45054</v>
      </c>
      <c r="W849">
        <v>0</v>
      </c>
      <c r="X849">
        <v>22079.3</v>
      </c>
      <c r="Y849">
        <v>0</v>
      </c>
      <c r="Z849">
        <f t="shared" si="13"/>
        <v>22079.3</v>
      </c>
    </row>
    <row r="850" spans="1:26">
      <c r="A850" t="s">
        <v>3155</v>
      </c>
      <c r="B850">
        <v>664097138</v>
      </c>
      <c r="C850" t="s">
        <v>2299</v>
      </c>
      <c r="D850" t="s">
        <v>57</v>
      </c>
      <c r="E850" t="s">
        <v>58</v>
      </c>
      <c r="F850">
        <v>12606531</v>
      </c>
      <c r="G850" s="111">
        <v>45090</v>
      </c>
      <c r="H850" t="s">
        <v>5619</v>
      </c>
      <c r="I850" t="s">
        <v>255</v>
      </c>
      <c r="J850" t="s">
        <v>249</v>
      </c>
      <c r="K850" t="s">
        <v>268</v>
      </c>
      <c r="L850" t="s">
        <v>251</v>
      </c>
      <c r="M850" t="s">
        <v>3154</v>
      </c>
      <c r="N850" t="s">
        <v>3154</v>
      </c>
      <c r="O850" s="111">
        <v>45090</v>
      </c>
      <c r="P850" t="s">
        <v>252</v>
      </c>
      <c r="Q850" t="s">
        <v>253</v>
      </c>
      <c r="R850" s="111">
        <v>45091</v>
      </c>
      <c r="W850">
        <v>0</v>
      </c>
      <c r="X850">
        <v>0</v>
      </c>
      <c r="Y850">
        <v>630</v>
      </c>
      <c r="Z850">
        <f t="shared" si="13"/>
        <v>630</v>
      </c>
    </row>
    <row r="851" spans="1:26">
      <c r="A851" t="s">
        <v>3155</v>
      </c>
      <c r="B851">
        <v>1768766185</v>
      </c>
      <c r="C851" t="s">
        <v>2110</v>
      </c>
      <c r="D851" t="s">
        <v>53</v>
      </c>
      <c r="E851" t="s">
        <v>54</v>
      </c>
      <c r="F851">
        <v>12644092</v>
      </c>
      <c r="G851" s="111">
        <v>45099</v>
      </c>
      <c r="H851" t="s">
        <v>5620</v>
      </c>
      <c r="I851" t="s">
        <v>255</v>
      </c>
      <c r="J851" t="s">
        <v>249</v>
      </c>
      <c r="K851" t="s">
        <v>268</v>
      </c>
      <c r="L851" t="s">
        <v>251</v>
      </c>
      <c r="M851" t="s">
        <v>3154</v>
      </c>
      <c r="N851" t="s">
        <v>3154</v>
      </c>
      <c r="O851" s="111">
        <v>45099</v>
      </c>
      <c r="P851" t="s">
        <v>252</v>
      </c>
      <c r="Q851" t="s">
        <v>253</v>
      </c>
      <c r="R851" s="111">
        <v>45100</v>
      </c>
      <c r="W851">
        <v>0</v>
      </c>
      <c r="X851">
        <v>0</v>
      </c>
      <c r="Y851">
        <v>1241</v>
      </c>
      <c r="Z851">
        <f t="shared" si="13"/>
        <v>1241</v>
      </c>
    </row>
    <row r="852" spans="1:26">
      <c r="A852" t="s">
        <v>3155</v>
      </c>
      <c r="B852">
        <v>1451674104</v>
      </c>
      <c r="C852" t="s">
        <v>935</v>
      </c>
      <c r="D852" t="s">
        <v>53</v>
      </c>
      <c r="E852" t="s">
        <v>54</v>
      </c>
      <c r="F852">
        <v>12676983</v>
      </c>
      <c r="G852" s="111">
        <v>45106</v>
      </c>
      <c r="H852" t="s">
        <v>5621</v>
      </c>
      <c r="I852" t="s">
        <v>271</v>
      </c>
      <c r="J852" t="s">
        <v>249</v>
      </c>
      <c r="K852" t="s">
        <v>268</v>
      </c>
      <c r="L852" t="s">
        <v>251</v>
      </c>
      <c r="M852" t="s">
        <v>3154</v>
      </c>
      <c r="N852" t="s">
        <v>3154</v>
      </c>
      <c r="O852" s="111">
        <v>45106</v>
      </c>
      <c r="P852" t="s">
        <v>252</v>
      </c>
      <c r="Q852" t="s">
        <v>253</v>
      </c>
      <c r="R852" s="111">
        <v>45107</v>
      </c>
      <c r="W852">
        <v>0</v>
      </c>
      <c r="X852">
        <v>0</v>
      </c>
      <c r="Y852">
        <v>1</v>
      </c>
      <c r="Z852">
        <f t="shared" si="13"/>
        <v>1</v>
      </c>
    </row>
    <row r="853" spans="1:26">
      <c r="A853" t="s">
        <v>3155</v>
      </c>
      <c r="B853">
        <v>2433224101</v>
      </c>
      <c r="C853" t="s">
        <v>945</v>
      </c>
      <c r="D853" t="s">
        <v>57</v>
      </c>
      <c r="E853" t="s">
        <v>58</v>
      </c>
      <c r="F853">
        <v>12389530</v>
      </c>
      <c r="G853" s="111">
        <v>45055</v>
      </c>
      <c r="H853" t="s">
        <v>4786</v>
      </c>
      <c r="I853" t="s">
        <v>255</v>
      </c>
      <c r="J853" t="s">
        <v>249</v>
      </c>
      <c r="K853" t="s">
        <v>268</v>
      </c>
      <c r="L853" t="s">
        <v>251</v>
      </c>
      <c r="M853" t="s">
        <v>3154</v>
      </c>
      <c r="N853" t="s">
        <v>3154</v>
      </c>
      <c r="O853" s="111">
        <v>45057</v>
      </c>
      <c r="P853" t="s">
        <v>252</v>
      </c>
      <c r="Q853" t="s">
        <v>253</v>
      </c>
      <c r="R853" s="111">
        <v>45061</v>
      </c>
      <c r="W853">
        <v>0</v>
      </c>
      <c r="X853">
        <v>17555.37</v>
      </c>
      <c r="Y853">
        <v>20668.080000000002</v>
      </c>
      <c r="Z853">
        <f t="shared" si="13"/>
        <v>38223.449999999997</v>
      </c>
    </row>
    <row r="854" spans="1:26">
      <c r="A854" t="s">
        <v>3155</v>
      </c>
      <c r="B854">
        <v>2433224101</v>
      </c>
      <c r="C854" t="s">
        <v>945</v>
      </c>
      <c r="D854" t="s">
        <v>57</v>
      </c>
      <c r="E854" t="s">
        <v>58</v>
      </c>
      <c r="F854">
        <v>12483983</v>
      </c>
      <c r="G854" s="111">
        <v>45061</v>
      </c>
      <c r="H854" t="s">
        <v>4789</v>
      </c>
      <c r="I854" t="s">
        <v>255</v>
      </c>
      <c r="J854" t="s">
        <v>249</v>
      </c>
      <c r="K854" t="s">
        <v>268</v>
      </c>
      <c r="L854" t="s">
        <v>251</v>
      </c>
      <c r="M854" t="s">
        <v>3154</v>
      </c>
      <c r="N854" t="s">
        <v>3154</v>
      </c>
      <c r="O854" s="111">
        <v>45061</v>
      </c>
      <c r="P854" t="s">
        <v>252</v>
      </c>
      <c r="Q854" t="s">
        <v>253</v>
      </c>
      <c r="R854" s="111">
        <v>45062</v>
      </c>
      <c r="W854">
        <v>0</v>
      </c>
      <c r="X854">
        <v>8453.4500000000007</v>
      </c>
      <c r="Y854">
        <v>40786.11</v>
      </c>
      <c r="Z854">
        <f t="shared" si="13"/>
        <v>49239.56</v>
      </c>
    </row>
    <row r="855" spans="1:26">
      <c r="A855" t="s">
        <v>3155</v>
      </c>
      <c r="B855">
        <v>2946919102</v>
      </c>
      <c r="C855" t="s">
        <v>1658</v>
      </c>
      <c r="D855" t="s">
        <v>57</v>
      </c>
      <c r="E855" t="s">
        <v>58</v>
      </c>
      <c r="F855">
        <v>12462842</v>
      </c>
      <c r="G855" s="111">
        <v>45055</v>
      </c>
      <c r="H855" t="s">
        <v>4799</v>
      </c>
      <c r="I855" t="s">
        <v>255</v>
      </c>
      <c r="J855" t="s">
        <v>249</v>
      </c>
      <c r="K855" t="s">
        <v>268</v>
      </c>
      <c r="L855" t="s">
        <v>251</v>
      </c>
      <c r="M855" t="s">
        <v>3154</v>
      </c>
      <c r="N855" t="s">
        <v>3154</v>
      </c>
      <c r="O855" s="111">
        <v>45055</v>
      </c>
      <c r="P855" t="s">
        <v>252</v>
      </c>
      <c r="Q855" t="s">
        <v>253</v>
      </c>
      <c r="R855" s="111">
        <v>45056</v>
      </c>
      <c r="W855">
        <v>0</v>
      </c>
      <c r="X855">
        <v>3158.35</v>
      </c>
      <c r="Y855">
        <v>5606.2</v>
      </c>
      <c r="Z855">
        <f t="shared" si="13"/>
        <v>8764.5499999999993</v>
      </c>
    </row>
    <row r="856" spans="1:26">
      <c r="A856" t="s">
        <v>3155</v>
      </c>
      <c r="B856">
        <v>2946919102</v>
      </c>
      <c r="C856" t="s">
        <v>1658</v>
      </c>
      <c r="D856" t="s">
        <v>57</v>
      </c>
      <c r="E856" t="s">
        <v>58</v>
      </c>
      <c r="F856">
        <v>12463843</v>
      </c>
      <c r="G856" s="111">
        <v>45055</v>
      </c>
      <c r="H856" t="s">
        <v>4800</v>
      </c>
      <c r="I856" t="s">
        <v>255</v>
      </c>
      <c r="J856" t="s">
        <v>249</v>
      </c>
      <c r="K856" t="s">
        <v>268</v>
      </c>
      <c r="L856" t="s">
        <v>251</v>
      </c>
      <c r="M856" t="s">
        <v>3154</v>
      </c>
      <c r="N856" t="s">
        <v>3154</v>
      </c>
      <c r="O856" s="111">
        <v>45055</v>
      </c>
      <c r="P856" t="s">
        <v>252</v>
      </c>
      <c r="Q856" t="s">
        <v>282</v>
      </c>
      <c r="R856" s="111">
        <v>45056</v>
      </c>
      <c r="W856">
        <v>0</v>
      </c>
      <c r="X856">
        <v>2607</v>
      </c>
      <c r="Y856">
        <v>0</v>
      </c>
      <c r="Z856">
        <f t="shared" si="13"/>
        <v>2607</v>
      </c>
    </row>
    <row r="857" spans="1:26">
      <c r="A857" t="s">
        <v>3155</v>
      </c>
      <c r="B857">
        <v>2946919102</v>
      </c>
      <c r="C857" t="s">
        <v>1658</v>
      </c>
      <c r="D857" t="s">
        <v>57</v>
      </c>
      <c r="E857" t="s">
        <v>58</v>
      </c>
      <c r="F857">
        <v>12469569</v>
      </c>
      <c r="G857" s="111">
        <v>45063</v>
      </c>
      <c r="H857" t="s">
        <v>4807</v>
      </c>
      <c r="I857" t="s">
        <v>255</v>
      </c>
      <c r="J857" t="s">
        <v>249</v>
      </c>
      <c r="K857" t="s">
        <v>268</v>
      </c>
      <c r="L857" t="s">
        <v>251</v>
      </c>
      <c r="M857" t="s">
        <v>3154</v>
      </c>
      <c r="N857" t="s">
        <v>3154</v>
      </c>
      <c r="O857" s="111">
        <v>45063</v>
      </c>
      <c r="P857" t="s">
        <v>252</v>
      </c>
      <c r="Q857" t="s">
        <v>253</v>
      </c>
      <c r="R857" s="111">
        <v>45064</v>
      </c>
      <c r="W857">
        <v>0</v>
      </c>
      <c r="X857">
        <v>3401.38</v>
      </c>
      <c r="Y857">
        <v>27195.39</v>
      </c>
      <c r="Z857">
        <f t="shared" si="13"/>
        <v>30596.77</v>
      </c>
    </row>
    <row r="858" spans="1:26">
      <c r="A858" t="s">
        <v>3155</v>
      </c>
      <c r="B858">
        <v>2946919102</v>
      </c>
      <c r="C858" t="s">
        <v>1658</v>
      </c>
      <c r="D858" t="s">
        <v>57</v>
      </c>
      <c r="E858" t="s">
        <v>58</v>
      </c>
      <c r="F858">
        <v>12389464</v>
      </c>
      <c r="G858" s="111">
        <v>45082</v>
      </c>
      <c r="H858" t="s">
        <v>5622</v>
      </c>
      <c r="I858" t="s">
        <v>255</v>
      </c>
      <c r="J858" t="s">
        <v>249</v>
      </c>
      <c r="K858" t="s">
        <v>268</v>
      </c>
      <c r="L858" t="s">
        <v>251</v>
      </c>
      <c r="M858" t="s">
        <v>3154</v>
      </c>
      <c r="N858" t="s">
        <v>3154</v>
      </c>
      <c r="O858" s="111">
        <v>45091</v>
      </c>
      <c r="P858" t="s">
        <v>252</v>
      </c>
      <c r="Q858" t="s">
        <v>253</v>
      </c>
      <c r="R858" s="111">
        <v>45092</v>
      </c>
      <c r="W858">
        <v>0</v>
      </c>
      <c r="X858">
        <v>0</v>
      </c>
      <c r="Y858">
        <v>21436.720000000001</v>
      </c>
      <c r="Z858">
        <f t="shared" si="13"/>
        <v>21436.720000000001</v>
      </c>
    </row>
    <row r="859" spans="1:26">
      <c r="A859" t="s">
        <v>3155</v>
      </c>
      <c r="B859">
        <v>2946919102</v>
      </c>
      <c r="C859" t="s">
        <v>1658</v>
      </c>
      <c r="D859" t="s">
        <v>57</v>
      </c>
      <c r="E859" t="s">
        <v>58</v>
      </c>
      <c r="F859">
        <v>12587574</v>
      </c>
      <c r="G859" s="111">
        <v>45083</v>
      </c>
      <c r="H859" t="s">
        <v>5623</v>
      </c>
      <c r="I859" t="s">
        <v>255</v>
      </c>
      <c r="J859" t="s">
        <v>249</v>
      </c>
      <c r="K859" t="s">
        <v>268</v>
      </c>
      <c r="L859" t="s">
        <v>251</v>
      </c>
      <c r="M859" t="s">
        <v>3154</v>
      </c>
      <c r="N859" t="s">
        <v>3154</v>
      </c>
      <c r="O859" s="111">
        <v>45083</v>
      </c>
      <c r="P859" t="s">
        <v>252</v>
      </c>
      <c r="Q859" t="s">
        <v>253</v>
      </c>
      <c r="R859" s="111">
        <v>45086</v>
      </c>
      <c r="W859">
        <v>0</v>
      </c>
      <c r="X859">
        <v>0</v>
      </c>
      <c r="Y859">
        <v>54</v>
      </c>
      <c r="Z859">
        <f t="shared" si="13"/>
        <v>54</v>
      </c>
    </row>
    <row r="860" spans="1:26">
      <c r="A860" t="s">
        <v>3155</v>
      </c>
      <c r="B860">
        <v>8251327628</v>
      </c>
      <c r="C860" t="s">
        <v>190</v>
      </c>
      <c r="D860" t="s">
        <v>45</v>
      </c>
      <c r="E860" t="s">
        <v>46</v>
      </c>
      <c r="F860">
        <v>12448922</v>
      </c>
      <c r="G860" s="111">
        <v>45052</v>
      </c>
      <c r="H860" t="s">
        <v>4862</v>
      </c>
      <c r="I860" t="s">
        <v>255</v>
      </c>
      <c r="J860" t="s">
        <v>249</v>
      </c>
      <c r="K860" t="s">
        <v>268</v>
      </c>
      <c r="L860" t="s">
        <v>251</v>
      </c>
      <c r="M860" t="s">
        <v>3154</v>
      </c>
      <c r="N860" t="s">
        <v>3154</v>
      </c>
      <c r="O860" s="111">
        <v>45052</v>
      </c>
      <c r="P860" t="s">
        <v>252</v>
      </c>
      <c r="Q860" t="s">
        <v>253</v>
      </c>
      <c r="R860" s="111">
        <v>45055</v>
      </c>
      <c r="W860">
        <v>0</v>
      </c>
      <c r="X860">
        <v>71456.91</v>
      </c>
      <c r="Y860">
        <v>93675.94</v>
      </c>
      <c r="Z860">
        <f t="shared" si="13"/>
        <v>165132.85</v>
      </c>
    </row>
    <row r="861" spans="1:26">
      <c r="A861" t="s">
        <v>3155</v>
      </c>
      <c r="B861">
        <v>13130660607</v>
      </c>
      <c r="C861" t="s">
        <v>952</v>
      </c>
      <c r="D861" t="s">
        <v>57</v>
      </c>
      <c r="E861" t="s">
        <v>58</v>
      </c>
      <c r="F861">
        <v>12369630</v>
      </c>
      <c r="G861" s="111">
        <v>45031</v>
      </c>
      <c r="H861" t="s">
        <v>4445</v>
      </c>
      <c r="I861" t="s">
        <v>255</v>
      </c>
      <c r="J861" t="s">
        <v>249</v>
      </c>
      <c r="K861" t="s">
        <v>268</v>
      </c>
      <c r="L861" t="s">
        <v>251</v>
      </c>
      <c r="M861" t="s">
        <v>3154</v>
      </c>
      <c r="N861" t="s">
        <v>3154</v>
      </c>
      <c r="O861" s="111">
        <v>45031</v>
      </c>
      <c r="P861" t="s">
        <v>252</v>
      </c>
      <c r="Q861" t="s">
        <v>253</v>
      </c>
      <c r="R861" s="111">
        <v>45034</v>
      </c>
      <c r="W861">
        <v>486.24</v>
      </c>
      <c r="X861">
        <v>957.75</v>
      </c>
      <c r="Y861">
        <v>1057.83</v>
      </c>
      <c r="Z861">
        <f t="shared" si="13"/>
        <v>2501.8199999999997</v>
      </c>
    </row>
    <row r="862" spans="1:26">
      <c r="A862" t="s">
        <v>3155</v>
      </c>
      <c r="B862">
        <v>13130660607</v>
      </c>
      <c r="C862" t="s">
        <v>952</v>
      </c>
      <c r="D862" t="s">
        <v>57</v>
      </c>
      <c r="E862" t="s">
        <v>58</v>
      </c>
      <c r="F862">
        <v>12389373</v>
      </c>
      <c r="G862" s="111">
        <v>45036</v>
      </c>
      <c r="H862" t="s">
        <v>4452</v>
      </c>
      <c r="I862" t="s">
        <v>255</v>
      </c>
      <c r="J862" t="s">
        <v>249</v>
      </c>
      <c r="K862" t="s">
        <v>268</v>
      </c>
      <c r="L862" t="s">
        <v>251</v>
      </c>
      <c r="M862" t="s">
        <v>3154</v>
      </c>
      <c r="N862" t="s">
        <v>3154</v>
      </c>
      <c r="O862" s="111">
        <v>45036</v>
      </c>
      <c r="P862" t="s">
        <v>252</v>
      </c>
      <c r="Q862" t="s">
        <v>282</v>
      </c>
      <c r="R862" s="111">
        <v>45040</v>
      </c>
      <c r="W862">
        <v>0</v>
      </c>
      <c r="X862">
        <v>526</v>
      </c>
      <c r="Y862">
        <v>0</v>
      </c>
      <c r="Z862">
        <f t="shared" si="13"/>
        <v>526</v>
      </c>
    </row>
    <row r="863" spans="1:26">
      <c r="A863" t="s">
        <v>3155</v>
      </c>
      <c r="B863">
        <v>664097138</v>
      </c>
      <c r="C863" t="s">
        <v>2299</v>
      </c>
      <c r="D863" t="s">
        <v>57</v>
      </c>
      <c r="E863" t="s">
        <v>58</v>
      </c>
      <c r="F863">
        <v>12668897</v>
      </c>
      <c r="G863" s="111">
        <v>45106</v>
      </c>
      <c r="H863" t="s">
        <v>5624</v>
      </c>
      <c r="I863" t="s">
        <v>271</v>
      </c>
      <c r="J863" t="s">
        <v>249</v>
      </c>
      <c r="K863" t="s">
        <v>268</v>
      </c>
      <c r="L863" t="s">
        <v>251</v>
      </c>
      <c r="M863" t="s">
        <v>3154</v>
      </c>
      <c r="N863" t="s">
        <v>3154</v>
      </c>
      <c r="O863" s="111">
        <v>45106</v>
      </c>
      <c r="P863" t="s">
        <v>252</v>
      </c>
      <c r="Q863" t="s">
        <v>257</v>
      </c>
      <c r="R863" s="111">
        <v>45107</v>
      </c>
      <c r="W863">
        <v>0</v>
      </c>
      <c r="X863">
        <v>0</v>
      </c>
      <c r="Y863">
        <v>0</v>
      </c>
      <c r="Z863">
        <f t="shared" si="13"/>
        <v>0</v>
      </c>
    </row>
    <row r="864" spans="1:26">
      <c r="A864" t="s">
        <v>3155</v>
      </c>
      <c r="B864">
        <v>71439012458</v>
      </c>
      <c r="C864" t="s">
        <v>4134</v>
      </c>
      <c r="D864" t="s">
        <v>1527</v>
      </c>
      <c r="E864" t="s">
        <v>1528</v>
      </c>
      <c r="F864">
        <v>12638576</v>
      </c>
      <c r="G864" s="111">
        <v>45098</v>
      </c>
      <c r="H864" t="s">
        <v>5625</v>
      </c>
      <c r="I864" t="s">
        <v>248</v>
      </c>
      <c r="J864" t="s">
        <v>249</v>
      </c>
      <c r="K864" t="s">
        <v>268</v>
      </c>
      <c r="L864" t="s">
        <v>251</v>
      </c>
      <c r="M864" t="s">
        <v>3154</v>
      </c>
      <c r="N864" t="s">
        <v>3154</v>
      </c>
      <c r="O864" s="111">
        <v>45098</v>
      </c>
      <c r="P864" t="s">
        <v>252</v>
      </c>
      <c r="Q864" t="s">
        <v>257</v>
      </c>
      <c r="R864" s="111"/>
      <c r="W864">
        <v>0</v>
      </c>
      <c r="X864">
        <v>0</v>
      </c>
      <c r="Y864">
        <v>0</v>
      </c>
      <c r="Z864">
        <f t="shared" si="13"/>
        <v>0</v>
      </c>
    </row>
    <row r="865" spans="1:26">
      <c r="A865" t="s">
        <v>3155</v>
      </c>
      <c r="B865">
        <v>88426360459</v>
      </c>
      <c r="C865" t="s">
        <v>5064</v>
      </c>
      <c r="D865" t="s">
        <v>1527</v>
      </c>
      <c r="E865" t="s">
        <v>1528</v>
      </c>
      <c r="F865">
        <v>12638709</v>
      </c>
      <c r="G865" s="111">
        <v>45098</v>
      </c>
      <c r="H865" t="s">
        <v>5626</v>
      </c>
      <c r="I865" t="s">
        <v>255</v>
      </c>
      <c r="J865" t="s">
        <v>249</v>
      </c>
      <c r="K865" t="s">
        <v>268</v>
      </c>
      <c r="L865" t="s">
        <v>251</v>
      </c>
      <c r="M865" t="s">
        <v>3154</v>
      </c>
      <c r="N865" t="s">
        <v>3154</v>
      </c>
      <c r="O865" s="111">
        <v>45098</v>
      </c>
      <c r="P865" t="s">
        <v>252</v>
      </c>
      <c r="Q865" t="s">
        <v>257</v>
      </c>
      <c r="R865" s="111"/>
      <c r="W865">
        <v>0</v>
      </c>
      <c r="X865">
        <v>0</v>
      </c>
      <c r="Y865">
        <v>0</v>
      </c>
      <c r="Z865">
        <f t="shared" si="13"/>
        <v>0</v>
      </c>
    </row>
    <row r="866" spans="1:26">
      <c r="A866" t="s">
        <v>3155</v>
      </c>
      <c r="B866">
        <v>61022616153</v>
      </c>
      <c r="C866" t="s">
        <v>2343</v>
      </c>
      <c r="D866" t="s">
        <v>57</v>
      </c>
      <c r="E866" t="s">
        <v>58</v>
      </c>
      <c r="F866">
        <v>12632988</v>
      </c>
      <c r="G866" s="111">
        <v>45097</v>
      </c>
      <c r="H866" t="s">
        <v>5627</v>
      </c>
      <c r="I866" t="s">
        <v>248</v>
      </c>
      <c r="J866" t="s">
        <v>249</v>
      </c>
      <c r="K866" t="s">
        <v>268</v>
      </c>
      <c r="L866" t="s">
        <v>251</v>
      </c>
      <c r="M866" t="s">
        <v>3154</v>
      </c>
      <c r="N866" t="s">
        <v>3154</v>
      </c>
      <c r="O866" s="111">
        <v>45099</v>
      </c>
      <c r="P866" t="s">
        <v>252</v>
      </c>
      <c r="Q866" t="s">
        <v>257</v>
      </c>
      <c r="R866" s="111"/>
      <c r="W866">
        <v>0</v>
      </c>
      <c r="X866">
        <v>0</v>
      </c>
      <c r="Y866">
        <v>0</v>
      </c>
      <c r="Z866">
        <f t="shared" si="13"/>
        <v>0</v>
      </c>
    </row>
    <row r="867" spans="1:26">
      <c r="A867" t="s">
        <v>3155</v>
      </c>
      <c r="B867">
        <v>4312367124</v>
      </c>
      <c r="C867" t="s">
        <v>2359</v>
      </c>
      <c r="D867" t="s">
        <v>57</v>
      </c>
      <c r="E867" t="s">
        <v>58</v>
      </c>
      <c r="F867">
        <v>12597136</v>
      </c>
      <c r="G867" s="111">
        <v>45100</v>
      </c>
      <c r="H867" t="s">
        <v>5628</v>
      </c>
      <c r="I867" t="s">
        <v>248</v>
      </c>
      <c r="J867" t="s">
        <v>249</v>
      </c>
      <c r="K867" t="s">
        <v>268</v>
      </c>
      <c r="L867" t="s">
        <v>251</v>
      </c>
      <c r="M867" t="s">
        <v>3154</v>
      </c>
      <c r="N867" t="s">
        <v>3154</v>
      </c>
      <c r="O867" s="111">
        <v>45100</v>
      </c>
      <c r="P867" t="s">
        <v>252</v>
      </c>
      <c r="Q867" t="s">
        <v>257</v>
      </c>
      <c r="R867" s="111"/>
      <c r="W867">
        <v>0</v>
      </c>
      <c r="X867">
        <v>0</v>
      </c>
      <c r="Y867">
        <v>0</v>
      </c>
      <c r="Z867">
        <f t="shared" si="13"/>
        <v>0</v>
      </c>
    </row>
    <row r="868" spans="1:26">
      <c r="A868" t="s">
        <v>3155</v>
      </c>
      <c r="B868">
        <v>88426360459</v>
      </c>
      <c r="C868" t="s">
        <v>5064</v>
      </c>
      <c r="D868" t="s">
        <v>1527</v>
      </c>
      <c r="E868" t="s">
        <v>1528</v>
      </c>
      <c r="F868">
        <v>12645677</v>
      </c>
      <c r="G868" s="111">
        <v>45104</v>
      </c>
      <c r="H868" t="s">
        <v>5629</v>
      </c>
      <c r="I868" t="s">
        <v>248</v>
      </c>
      <c r="J868" t="s">
        <v>249</v>
      </c>
      <c r="K868" t="s">
        <v>268</v>
      </c>
      <c r="L868" t="s">
        <v>251</v>
      </c>
      <c r="M868" t="s">
        <v>3154</v>
      </c>
      <c r="N868" t="s">
        <v>3154</v>
      </c>
      <c r="O868" s="111">
        <v>45104</v>
      </c>
      <c r="P868" t="s">
        <v>252</v>
      </c>
      <c r="Q868" t="s">
        <v>257</v>
      </c>
      <c r="R868" s="111"/>
      <c r="W868">
        <v>0</v>
      </c>
      <c r="X868">
        <v>0</v>
      </c>
      <c r="Y868">
        <v>0</v>
      </c>
      <c r="Z868">
        <f t="shared" si="13"/>
        <v>0</v>
      </c>
    </row>
    <row r="869" spans="1:26">
      <c r="A869" t="s">
        <v>3155</v>
      </c>
      <c r="B869">
        <v>70533341124</v>
      </c>
      <c r="C869" t="s">
        <v>5385</v>
      </c>
      <c r="D869" t="s">
        <v>2171</v>
      </c>
      <c r="E869" t="s">
        <v>54</v>
      </c>
      <c r="F869">
        <v>12095462</v>
      </c>
      <c r="G869" s="111">
        <v>45107</v>
      </c>
      <c r="H869" t="s">
        <v>5630</v>
      </c>
      <c r="I869" t="s">
        <v>248</v>
      </c>
      <c r="J869" t="s">
        <v>249</v>
      </c>
      <c r="K869" t="s">
        <v>268</v>
      </c>
      <c r="L869" t="s">
        <v>251</v>
      </c>
      <c r="M869" t="s">
        <v>3154</v>
      </c>
      <c r="N869" t="s">
        <v>3154</v>
      </c>
      <c r="O869" s="111">
        <v>45107</v>
      </c>
      <c r="P869" t="s">
        <v>252</v>
      </c>
      <c r="Q869" t="s">
        <v>1406</v>
      </c>
      <c r="R869" s="111"/>
      <c r="W869">
        <v>0</v>
      </c>
      <c r="X869">
        <v>0</v>
      </c>
      <c r="Y869">
        <v>0</v>
      </c>
      <c r="Z869">
        <f t="shared" si="13"/>
        <v>0</v>
      </c>
    </row>
    <row r="870" spans="1:26">
      <c r="A870" t="s">
        <v>3155</v>
      </c>
      <c r="B870" t="s">
        <v>4962</v>
      </c>
      <c r="C870" t="s">
        <v>4963</v>
      </c>
      <c r="D870" t="s">
        <v>53</v>
      </c>
      <c r="E870" t="s">
        <v>54</v>
      </c>
      <c r="F870">
        <v>12602784</v>
      </c>
      <c r="G870" s="111">
        <v>45107</v>
      </c>
      <c r="H870" t="s">
        <v>5631</v>
      </c>
      <c r="I870" t="s">
        <v>256</v>
      </c>
      <c r="J870" t="s">
        <v>249</v>
      </c>
      <c r="K870" t="s">
        <v>268</v>
      </c>
      <c r="L870" t="s">
        <v>251</v>
      </c>
      <c r="M870" t="s">
        <v>3154</v>
      </c>
      <c r="N870" t="s">
        <v>3154</v>
      </c>
      <c r="O870" s="111">
        <v>45107</v>
      </c>
      <c r="P870" t="s">
        <v>252</v>
      </c>
      <c r="Q870" t="s">
        <v>1406</v>
      </c>
      <c r="R870" s="111"/>
      <c r="W870">
        <v>0</v>
      </c>
      <c r="X870">
        <v>0</v>
      </c>
      <c r="Y870">
        <v>0</v>
      </c>
      <c r="Z870">
        <f t="shared" si="13"/>
        <v>0</v>
      </c>
    </row>
    <row r="871" spans="1:26">
      <c r="A871" t="s">
        <v>3155</v>
      </c>
      <c r="B871">
        <v>7063218123</v>
      </c>
      <c r="C871" t="s">
        <v>922</v>
      </c>
      <c r="D871" t="s">
        <v>57</v>
      </c>
      <c r="E871" t="s">
        <v>58</v>
      </c>
      <c r="F871">
        <v>12582932</v>
      </c>
      <c r="G871" s="111">
        <v>45105</v>
      </c>
      <c r="H871" t="s">
        <v>5632</v>
      </c>
      <c r="I871" t="s">
        <v>248</v>
      </c>
      <c r="J871" t="s">
        <v>249</v>
      </c>
      <c r="K871" t="s">
        <v>268</v>
      </c>
      <c r="L871" t="s">
        <v>251</v>
      </c>
      <c r="M871" t="s">
        <v>3154</v>
      </c>
      <c r="N871" t="s">
        <v>3154</v>
      </c>
      <c r="O871" s="111">
        <v>45105</v>
      </c>
      <c r="P871" t="s">
        <v>252</v>
      </c>
      <c r="Q871" t="s">
        <v>257</v>
      </c>
      <c r="R871" s="111"/>
      <c r="W871">
        <v>0</v>
      </c>
      <c r="X871">
        <v>0</v>
      </c>
      <c r="Y871">
        <v>0</v>
      </c>
      <c r="Z871">
        <f t="shared" si="13"/>
        <v>0</v>
      </c>
    </row>
    <row r="872" spans="1:26">
      <c r="A872" t="s">
        <v>3155</v>
      </c>
      <c r="B872">
        <v>72637005149</v>
      </c>
      <c r="C872" t="s">
        <v>1818</v>
      </c>
      <c r="D872" t="s">
        <v>57</v>
      </c>
      <c r="E872" t="s">
        <v>58</v>
      </c>
      <c r="F872">
        <v>12625036</v>
      </c>
      <c r="G872" s="111">
        <v>45100</v>
      </c>
      <c r="H872" t="s">
        <v>5633</v>
      </c>
      <c r="I872" t="s">
        <v>248</v>
      </c>
      <c r="J872" t="s">
        <v>249</v>
      </c>
      <c r="K872" t="s">
        <v>268</v>
      </c>
      <c r="L872" t="s">
        <v>251</v>
      </c>
      <c r="M872" t="s">
        <v>3154</v>
      </c>
      <c r="N872" t="s">
        <v>3154</v>
      </c>
      <c r="O872" s="111">
        <v>45100</v>
      </c>
      <c r="P872" t="s">
        <v>252</v>
      </c>
      <c r="Q872" t="s">
        <v>257</v>
      </c>
      <c r="R872" s="111"/>
      <c r="W872">
        <v>0</v>
      </c>
      <c r="X872">
        <v>0</v>
      </c>
      <c r="Y872">
        <v>0</v>
      </c>
      <c r="Z872">
        <f t="shared" si="13"/>
        <v>0</v>
      </c>
    </row>
    <row r="873" spans="1:26">
      <c r="A873" t="s">
        <v>3155</v>
      </c>
      <c r="B873" t="s">
        <v>2186</v>
      </c>
      <c r="C873" t="s">
        <v>2187</v>
      </c>
      <c r="D873" t="s">
        <v>53</v>
      </c>
      <c r="E873" t="s">
        <v>54</v>
      </c>
      <c r="F873">
        <v>12489461</v>
      </c>
      <c r="G873" s="111">
        <v>45062</v>
      </c>
      <c r="H873" t="s">
        <v>5110</v>
      </c>
      <c r="I873" t="s">
        <v>248</v>
      </c>
      <c r="J873" t="s">
        <v>249</v>
      </c>
      <c r="K873" t="s">
        <v>268</v>
      </c>
      <c r="L873" t="s">
        <v>251</v>
      </c>
      <c r="M873" t="s">
        <v>3154</v>
      </c>
      <c r="N873" t="s">
        <v>3154</v>
      </c>
      <c r="O873" s="111">
        <v>45062</v>
      </c>
      <c r="P873" t="s">
        <v>252</v>
      </c>
      <c r="Q873" t="s">
        <v>253</v>
      </c>
      <c r="R873" s="111">
        <v>45063</v>
      </c>
      <c r="W873">
        <v>0</v>
      </c>
      <c r="X873">
        <v>24053.95</v>
      </c>
      <c r="Y873">
        <v>23005.03</v>
      </c>
      <c r="Z873">
        <f t="shared" si="13"/>
        <v>47058.979999999996</v>
      </c>
    </row>
    <row r="874" spans="1:26">
      <c r="A874" t="s">
        <v>3155</v>
      </c>
      <c r="B874">
        <v>86552406134</v>
      </c>
      <c r="C874" t="s">
        <v>1989</v>
      </c>
      <c r="D874" t="s">
        <v>1053</v>
      </c>
      <c r="E874" t="s">
        <v>54</v>
      </c>
      <c r="F874">
        <v>12111872</v>
      </c>
      <c r="G874" s="111">
        <v>45091</v>
      </c>
      <c r="H874" t="s">
        <v>5634</v>
      </c>
      <c r="I874" t="s">
        <v>248</v>
      </c>
      <c r="J874" t="s">
        <v>249</v>
      </c>
      <c r="K874" t="s">
        <v>268</v>
      </c>
      <c r="L874" t="s">
        <v>251</v>
      </c>
      <c r="M874" t="s">
        <v>3154</v>
      </c>
      <c r="N874" t="s">
        <v>3154</v>
      </c>
      <c r="O874" s="111">
        <v>45091</v>
      </c>
      <c r="P874" t="s">
        <v>252</v>
      </c>
      <c r="Q874" t="s">
        <v>253</v>
      </c>
      <c r="R874" s="111">
        <v>45093</v>
      </c>
      <c r="W874">
        <v>0</v>
      </c>
      <c r="X874">
        <v>0</v>
      </c>
      <c r="Y874">
        <v>5014.3999999999996</v>
      </c>
      <c r="Z874">
        <f t="shared" si="13"/>
        <v>5014.3999999999996</v>
      </c>
    </row>
    <row r="875" spans="1:26">
      <c r="A875" t="s">
        <v>3155</v>
      </c>
      <c r="B875">
        <v>1291972110</v>
      </c>
      <c r="C875" t="s">
        <v>2297</v>
      </c>
      <c r="D875" t="s">
        <v>57</v>
      </c>
      <c r="E875" t="s">
        <v>58</v>
      </c>
      <c r="F875">
        <v>12373045</v>
      </c>
      <c r="G875" s="111">
        <v>45033</v>
      </c>
      <c r="H875" t="s">
        <v>4589</v>
      </c>
      <c r="I875" t="s">
        <v>255</v>
      </c>
      <c r="J875" t="s">
        <v>249</v>
      </c>
      <c r="K875" t="s">
        <v>268</v>
      </c>
      <c r="L875" t="s">
        <v>251</v>
      </c>
      <c r="M875" t="s">
        <v>3154</v>
      </c>
      <c r="N875" t="s">
        <v>3154</v>
      </c>
      <c r="O875" s="111">
        <v>45033</v>
      </c>
      <c r="P875" t="s">
        <v>252</v>
      </c>
      <c r="Q875" t="s">
        <v>253</v>
      </c>
      <c r="R875" s="111">
        <v>45041</v>
      </c>
      <c r="W875">
        <v>2249.2800000000002</v>
      </c>
      <c r="X875">
        <v>9688.34</v>
      </c>
      <c r="Y875">
        <v>14251.98</v>
      </c>
      <c r="Z875">
        <f t="shared" si="13"/>
        <v>26189.599999999999</v>
      </c>
    </row>
    <row r="876" spans="1:26">
      <c r="A876" t="s">
        <v>3155</v>
      </c>
      <c r="B876">
        <v>80617492468</v>
      </c>
      <c r="C876" t="s">
        <v>2152</v>
      </c>
      <c r="D876" t="s">
        <v>4288</v>
      </c>
      <c r="E876" t="s">
        <v>1528</v>
      </c>
      <c r="F876">
        <v>12378793</v>
      </c>
      <c r="G876" s="111">
        <v>45034</v>
      </c>
      <c r="H876" t="s">
        <v>4545</v>
      </c>
      <c r="I876" t="s">
        <v>255</v>
      </c>
      <c r="J876" t="s">
        <v>249</v>
      </c>
      <c r="K876" t="s">
        <v>268</v>
      </c>
      <c r="L876" t="s">
        <v>251</v>
      </c>
      <c r="M876" t="s">
        <v>3154</v>
      </c>
      <c r="N876" t="s">
        <v>3154</v>
      </c>
      <c r="O876" s="111">
        <v>45035</v>
      </c>
      <c r="P876" t="s">
        <v>252</v>
      </c>
      <c r="Q876" t="s">
        <v>253</v>
      </c>
      <c r="R876" s="111">
        <v>45041</v>
      </c>
      <c r="W876">
        <v>6607</v>
      </c>
      <c r="X876">
        <v>32497.5</v>
      </c>
      <c r="Y876">
        <v>24782.5</v>
      </c>
      <c r="Z876">
        <f t="shared" si="13"/>
        <v>63887</v>
      </c>
    </row>
    <row r="877" spans="1:26">
      <c r="A877" t="s">
        <v>3155</v>
      </c>
      <c r="B877">
        <v>1768766185</v>
      </c>
      <c r="C877" t="s">
        <v>2110</v>
      </c>
      <c r="D877" t="s">
        <v>53</v>
      </c>
      <c r="E877" t="s">
        <v>54</v>
      </c>
      <c r="F877">
        <v>12512952</v>
      </c>
      <c r="G877" s="111">
        <v>45072</v>
      </c>
      <c r="H877" t="s">
        <v>5130</v>
      </c>
      <c r="I877" t="s">
        <v>255</v>
      </c>
      <c r="J877" t="s">
        <v>249</v>
      </c>
      <c r="K877" t="s">
        <v>268</v>
      </c>
      <c r="L877" t="s">
        <v>251</v>
      </c>
      <c r="M877" t="s">
        <v>3154</v>
      </c>
      <c r="N877" t="s">
        <v>3154</v>
      </c>
      <c r="O877" s="111">
        <v>45072</v>
      </c>
      <c r="P877" t="s">
        <v>252</v>
      </c>
      <c r="Q877" t="s">
        <v>253</v>
      </c>
      <c r="R877" s="111">
        <v>45076</v>
      </c>
      <c r="W877">
        <v>0</v>
      </c>
      <c r="X877">
        <v>0</v>
      </c>
      <c r="Y877">
        <v>33688.58</v>
      </c>
      <c r="Z877">
        <f t="shared" si="13"/>
        <v>33688.58</v>
      </c>
    </row>
    <row r="878" spans="1:26">
      <c r="A878" t="s">
        <v>3155</v>
      </c>
      <c r="B878">
        <v>5942056110</v>
      </c>
      <c r="C878" t="s">
        <v>1742</v>
      </c>
      <c r="D878" t="s">
        <v>57</v>
      </c>
      <c r="E878" t="s">
        <v>58</v>
      </c>
      <c r="F878">
        <v>12484024</v>
      </c>
      <c r="G878" s="111">
        <v>45061</v>
      </c>
      <c r="H878" t="s">
        <v>4833</v>
      </c>
      <c r="I878" t="s">
        <v>255</v>
      </c>
      <c r="J878" t="s">
        <v>249</v>
      </c>
      <c r="K878" t="s">
        <v>268</v>
      </c>
      <c r="L878" t="s">
        <v>251</v>
      </c>
      <c r="M878" t="s">
        <v>3154</v>
      </c>
      <c r="N878" t="s">
        <v>3154</v>
      </c>
      <c r="O878" s="111">
        <v>45061</v>
      </c>
      <c r="P878" t="s">
        <v>252</v>
      </c>
      <c r="Q878" t="s">
        <v>253</v>
      </c>
      <c r="R878" s="111">
        <v>45062</v>
      </c>
      <c r="W878">
        <v>0</v>
      </c>
      <c r="X878">
        <v>0</v>
      </c>
      <c r="Y878">
        <v>1</v>
      </c>
      <c r="Z878">
        <f t="shared" si="13"/>
        <v>1</v>
      </c>
    </row>
    <row r="879" spans="1:26">
      <c r="A879" t="s">
        <v>3155</v>
      </c>
      <c r="B879">
        <v>7063218123</v>
      </c>
      <c r="C879" t="s">
        <v>922</v>
      </c>
      <c r="D879" t="s">
        <v>57</v>
      </c>
      <c r="E879" t="s">
        <v>58</v>
      </c>
      <c r="F879">
        <v>12394671</v>
      </c>
      <c r="G879" s="111">
        <v>45040</v>
      </c>
      <c r="H879" t="s">
        <v>4388</v>
      </c>
      <c r="I879" t="s">
        <v>255</v>
      </c>
      <c r="J879" t="s">
        <v>249</v>
      </c>
      <c r="K879" t="s">
        <v>268</v>
      </c>
      <c r="L879" t="s">
        <v>251</v>
      </c>
      <c r="M879" t="s">
        <v>3154</v>
      </c>
      <c r="N879" t="s">
        <v>3154</v>
      </c>
      <c r="O879" s="111">
        <v>45041</v>
      </c>
      <c r="P879" t="s">
        <v>252</v>
      </c>
      <c r="Q879" t="s">
        <v>253</v>
      </c>
      <c r="R879" s="111">
        <v>45042</v>
      </c>
      <c r="W879">
        <v>967.25</v>
      </c>
      <c r="X879">
        <v>9727.35</v>
      </c>
      <c r="Y879">
        <v>9383.25</v>
      </c>
      <c r="Z879">
        <f t="shared" si="13"/>
        <v>20077.849999999999</v>
      </c>
    </row>
    <row r="880" spans="1:26">
      <c r="A880" t="s">
        <v>3155</v>
      </c>
      <c r="B880">
        <v>8251327628</v>
      </c>
      <c r="C880" t="s">
        <v>190</v>
      </c>
      <c r="D880" t="s">
        <v>45</v>
      </c>
      <c r="E880" t="s">
        <v>46</v>
      </c>
      <c r="F880">
        <v>12416121</v>
      </c>
      <c r="G880" s="111">
        <v>45077</v>
      </c>
      <c r="H880" t="s">
        <v>4868</v>
      </c>
      <c r="I880" t="s">
        <v>255</v>
      </c>
      <c r="J880" t="s">
        <v>249</v>
      </c>
      <c r="K880" t="s">
        <v>268</v>
      </c>
      <c r="L880" t="s">
        <v>251</v>
      </c>
      <c r="M880" t="s">
        <v>3154</v>
      </c>
      <c r="N880" t="s">
        <v>3154</v>
      </c>
      <c r="O880" s="111">
        <v>45077</v>
      </c>
      <c r="P880" t="s">
        <v>252</v>
      </c>
      <c r="Q880" t="s">
        <v>253</v>
      </c>
      <c r="R880" s="111">
        <v>45078</v>
      </c>
      <c r="W880">
        <v>0</v>
      </c>
      <c r="X880">
        <v>15923.3</v>
      </c>
      <c r="Y880">
        <v>45856.49</v>
      </c>
      <c r="Z880">
        <f t="shared" si="13"/>
        <v>61779.789999999994</v>
      </c>
    </row>
    <row r="881" spans="1:26">
      <c r="A881" t="s">
        <v>3155</v>
      </c>
      <c r="B881">
        <v>13130660607</v>
      </c>
      <c r="C881" t="s">
        <v>952</v>
      </c>
      <c r="D881" t="s">
        <v>57</v>
      </c>
      <c r="E881" t="s">
        <v>58</v>
      </c>
      <c r="F881">
        <v>12587931</v>
      </c>
      <c r="G881" s="111">
        <v>45083</v>
      </c>
      <c r="H881" t="s">
        <v>5635</v>
      </c>
      <c r="I881" t="s">
        <v>255</v>
      </c>
      <c r="J881" t="s">
        <v>249</v>
      </c>
      <c r="K881" t="s">
        <v>268</v>
      </c>
      <c r="L881" t="s">
        <v>251</v>
      </c>
      <c r="M881" t="s">
        <v>3154</v>
      </c>
      <c r="N881" t="s">
        <v>3154</v>
      </c>
      <c r="O881" s="111">
        <v>45083</v>
      </c>
      <c r="P881" t="s">
        <v>252</v>
      </c>
      <c r="Q881" t="s">
        <v>253</v>
      </c>
      <c r="R881" s="111">
        <v>45084</v>
      </c>
      <c r="W881">
        <v>0</v>
      </c>
      <c r="X881">
        <v>0</v>
      </c>
      <c r="Y881">
        <v>5116.8999999999996</v>
      </c>
      <c r="Z881">
        <f t="shared" si="13"/>
        <v>5116.8999999999996</v>
      </c>
    </row>
    <row r="882" spans="1:26">
      <c r="A882" t="s">
        <v>3155</v>
      </c>
      <c r="B882">
        <v>27184870204</v>
      </c>
      <c r="C882" t="s">
        <v>2337</v>
      </c>
      <c r="D882" t="s">
        <v>57</v>
      </c>
      <c r="E882" t="s">
        <v>58</v>
      </c>
      <c r="F882">
        <v>832815</v>
      </c>
      <c r="G882" s="111">
        <v>45042</v>
      </c>
      <c r="H882" t="s">
        <v>4610</v>
      </c>
      <c r="I882" t="s">
        <v>255</v>
      </c>
      <c r="J882" t="s">
        <v>249</v>
      </c>
      <c r="K882" t="s">
        <v>805</v>
      </c>
      <c r="L882" t="s">
        <v>251</v>
      </c>
      <c r="M882" t="s">
        <v>3154</v>
      </c>
      <c r="N882" t="s">
        <v>3154</v>
      </c>
      <c r="O882" s="111">
        <v>45043</v>
      </c>
      <c r="P882" t="s">
        <v>252</v>
      </c>
      <c r="Q882" t="s">
        <v>253</v>
      </c>
      <c r="R882" s="111">
        <v>45044</v>
      </c>
      <c r="W882">
        <v>0</v>
      </c>
      <c r="X882">
        <v>371</v>
      </c>
      <c r="Y882">
        <v>216.4</v>
      </c>
      <c r="Z882">
        <f t="shared" si="13"/>
        <v>587.4</v>
      </c>
    </row>
    <row r="883" spans="1:26">
      <c r="A883" t="s">
        <v>3155</v>
      </c>
      <c r="B883">
        <v>664097138</v>
      </c>
      <c r="C883" t="s">
        <v>2299</v>
      </c>
      <c r="D883" t="s">
        <v>57</v>
      </c>
      <c r="E883" t="s">
        <v>58</v>
      </c>
      <c r="F883">
        <v>12620792</v>
      </c>
      <c r="G883" s="111">
        <v>45093</v>
      </c>
      <c r="H883" t="s">
        <v>5636</v>
      </c>
      <c r="I883" t="s">
        <v>255</v>
      </c>
      <c r="J883" t="s">
        <v>249</v>
      </c>
      <c r="K883" t="s">
        <v>805</v>
      </c>
      <c r="L883" t="s">
        <v>251</v>
      </c>
      <c r="M883" t="s">
        <v>3154</v>
      </c>
      <c r="N883" t="s">
        <v>3154</v>
      </c>
      <c r="O883" s="111">
        <v>45093</v>
      </c>
      <c r="P883" t="s">
        <v>252</v>
      </c>
      <c r="Q883" t="s">
        <v>253</v>
      </c>
      <c r="R883" s="111">
        <v>45098</v>
      </c>
      <c r="W883">
        <v>0</v>
      </c>
      <c r="X883">
        <v>0</v>
      </c>
      <c r="Y883">
        <v>131</v>
      </c>
      <c r="Z883">
        <f t="shared" si="13"/>
        <v>131</v>
      </c>
    </row>
    <row r="884" spans="1:26">
      <c r="A884" t="s">
        <v>3155</v>
      </c>
      <c r="B884">
        <v>9900269497</v>
      </c>
      <c r="C884" t="s">
        <v>2325</v>
      </c>
      <c r="D884" t="s">
        <v>1527</v>
      </c>
      <c r="E884" t="s">
        <v>1528</v>
      </c>
      <c r="F884">
        <v>792194</v>
      </c>
      <c r="G884" s="111">
        <v>45104</v>
      </c>
      <c r="H884" t="s">
        <v>5637</v>
      </c>
      <c r="I884" t="s">
        <v>248</v>
      </c>
      <c r="J884" t="s">
        <v>249</v>
      </c>
      <c r="K884" t="s">
        <v>805</v>
      </c>
      <c r="L884" t="s">
        <v>251</v>
      </c>
      <c r="M884" t="s">
        <v>3154</v>
      </c>
      <c r="N884" t="s">
        <v>3154</v>
      </c>
      <c r="O884" s="111">
        <v>45104</v>
      </c>
      <c r="P884" t="s">
        <v>252</v>
      </c>
      <c r="Q884" t="s">
        <v>1406</v>
      </c>
      <c r="R884" s="111"/>
      <c r="W884">
        <v>0</v>
      </c>
      <c r="X884">
        <v>0</v>
      </c>
      <c r="Y884">
        <v>0</v>
      </c>
      <c r="Z884">
        <f t="shared" si="13"/>
        <v>0</v>
      </c>
    </row>
    <row r="885" spans="1:26">
      <c r="A885" t="s">
        <v>3155</v>
      </c>
      <c r="B885">
        <v>3491168147</v>
      </c>
      <c r="C885" t="s">
        <v>306</v>
      </c>
      <c r="D885" t="s">
        <v>1053</v>
      </c>
      <c r="E885" t="s">
        <v>54</v>
      </c>
      <c r="F885">
        <v>12353250</v>
      </c>
      <c r="G885" s="111">
        <v>45027</v>
      </c>
      <c r="H885" t="s">
        <v>4347</v>
      </c>
      <c r="I885" t="s">
        <v>256</v>
      </c>
      <c r="J885" t="s">
        <v>249</v>
      </c>
      <c r="K885" t="s">
        <v>805</v>
      </c>
      <c r="L885" t="s">
        <v>251</v>
      </c>
      <c r="M885" t="s">
        <v>3154</v>
      </c>
      <c r="N885" t="s">
        <v>3154</v>
      </c>
      <c r="O885" s="111">
        <v>45028</v>
      </c>
      <c r="P885" t="s">
        <v>252</v>
      </c>
      <c r="Q885" t="s">
        <v>282</v>
      </c>
      <c r="R885" s="111">
        <v>45028</v>
      </c>
      <c r="W885">
        <v>24</v>
      </c>
      <c r="X885">
        <v>0</v>
      </c>
      <c r="Y885">
        <v>0</v>
      </c>
      <c r="Z885">
        <f t="shared" si="13"/>
        <v>24</v>
      </c>
    </row>
    <row r="886" spans="1:26">
      <c r="A886" t="s">
        <v>3155</v>
      </c>
      <c r="B886">
        <v>61022616153</v>
      </c>
      <c r="C886" t="s">
        <v>2343</v>
      </c>
      <c r="D886" t="s">
        <v>57</v>
      </c>
      <c r="E886" t="s">
        <v>58</v>
      </c>
      <c r="F886">
        <v>12463402</v>
      </c>
      <c r="G886" s="111">
        <v>45055</v>
      </c>
      <c r="H886" t="s">
        <v>4998</v>
      </c>
      <c r="I886" t="s">
        <v>255</v>
      </c>
      <c r="J886" t="s">
        <v>249</v>
      </c>
      <c r="K886" t="s">
        <v>331</v>
      </c>
      <c r="L886" t="s">
        <v>251</v>
      </c>
      <c r="M886" t="s">
        <v>3154</v>
      </c>
      <c r="N886" t="s">
        <v>3154</v>
      </c>
      <c r="O886" s="111">
        <v>45055</v>
      </c>
      <c r="P886" t="s">
        <v>252</v>
      </c>
      <c r="Q886" t="s">
        <v>282</v>
      </c>
      <c r="R886" s="111">
        <v>45056</v>
      </c>
      <c r="W886">
        <v>0</v>
      </c>
      <c r="X886">
        <v>1</v>
      </c>
      <c r="Y886">
        <v>0</v>
      </c>
      <c r="Z886">
        <f t="shared" si="13"/>
        <v>1</v>
      </c>
    </row>
    <row r="887" spans="1:26">
      <c r="A887" t="s">
        <v>3155</v>
      </c>
      <c r="B887">
        <v>43431585434</v>
      </c>
      <c r="C887" t="s">
        <v>2126</v>
      </c>
      <c r="D887" t="s">
        <v>1527</v>
      </c>
      <c r="E887" t="s">
        <v>1528</v>
      </c>
      <c r="F887">
        <v>1292057</v>
      </c>
      <c r="G887" s="111">
        <v>45036</v>
      </c>
      <c r="H887" t="s">
        <v>4632</v>
      </c>
      <c r="I887" t="s">
        <v>255</v>
      </c>
      <c r="J887" t="s">
        <v>259</v>
      </c>
      <c r="K887" t="s">
        <v>1770</v>
      </c>
      <c r="L887" t="s">
        <v>251</v>
      </c>
      <c r="M887" t="s">
        <v>3154</v>
      </c>
      <c r="N887" t="s">
        <v>3154</v>
      </c>
      <c r="O887" s="111">
        <v>45105</v>
      </c>
      <c r="P887" t="s">
        <v>252</v>
      </c>
      <c r="Q887" t="s">
        <v>282</v>
      </c>
      <c r="R887" s="111"/>
      <c r="W887">
        <v>2168.9299999999998</v>
      </c>
      <c r="X887">
        <v>0</v>
      </c>
      <c r="Y887">
        <v>0</v>
      </c>
      <c r="Z887">
        <f t="shared" si="13"/>
        <v>2168.9299999999998</v>
      </c>
    </row>
    <row r="888" spans="1:26">
      <c r="A888" t="s">
        <v>3155</v>
      </c>
      <c r="B888">
        <v>7677292186</v>
      </c>
      <c r="C888" t="s">
        <v>312</v>
      </c>
      <c r="D888" t="s">
        <v>53</v>
      </c>
      <c r="E888" t="s">
        <v>54</v>
      </c>
      <c r="F888">
        <v>12016431</v>
      </c>
      <c r="G888" s="111">
        <v>44999</v>
      </c>
      <c r="H888" t="s">
        <v>3257</v>
      </c>
      <c r="I888" t="s">
        <v>260</v>
      </c>
      <c r="J888" t="s">
        <v>249</v>
      </c>
      <c r="K888" t="s">
        <v>4715</v>
      </c>
      <c r="L888" t="s">
        <v>251</v>
      </c>
      <c r="M888" t="s">
        <v>3154</v>
      </c>
      <c r="N888" t="s">
        <v>3154</v>
      </c>
      <c r="O888" s="111">
        <v>45030</v>
      </c>
      <c r="P888" t="s">
        <v>252</v>
      </c>
      <c r="Q888" t="s">
        <v>253</v>
      </c>
      <c r="R888" s="111">
        <v>45034</v>
      </c>
      <c r="W888">
        <v>1587.45</v>
      </c>
      <c r="X888">
        <v>6080.5</v>
      </c>
      <c r="Y888">
        <v>3059.34</v>
      </c>
      <c r="Z888">
        <f t="shared" si="13"/>
        <v>10727.29</v>
      </c>
    </row>
    <row r="889" spans="1:26">
      <c r="A889" t="s">
        <v>3155</v>
      </c>
      <c r="B889">
        <v>3804044190</v>
      </c>
      <c r="C889" t="s">
        <v>629</v>
      </c>
      <c r="D889" t="s">
        <v>57</v>
      </c>
      <c r="E889" t="s">
        <v>58</v>
      </c>
      <c r="F889">
        <v>12351835</v>
      </c>
      <c r="G889" s="111">
        <v>45050</v>
      </c>
      <c r="H889" t="s">
        <v>4818</v>
      </c>
      <c r="I889" t="s">
        <v>260</v>
      </c>
      <c r="J889" t="s">
        <v>259</v>
      </c>
      <c r="K889" t="s">
        <v>5638</v>
      </c>
      <c r="L889" t="s">
        <v>251</v>
      </c>
      <c r="M889" t="s">
        <v>3154</v>
      </c>
      <c r="N889" t="s">
        <v>3154</v>
      </c>
      <c r="O889" s="111">
        <v>45050</v>
      </c>
      <c r="P889" t="s">
        <v>252</v>
      </c>
      <c r="Q889" t="s">
        <v>263</v>
      </c>
      <c r="R889" s="111">
        <v>45051</v>
      </c>
      <c r="W889">
        <v>0</v>
      </c>
      <c r="X889">
        <v>1172</v>
      </c>
      <c r="Y889">
        <v>0</v>
      </c>
      <c r="Z889">
        <f t="shared" si="13"/>
        <v>1172</v>
      </c>
    </row>
    <row r="890" spans="1:26">
      <c r="A890" t="s">
        <v>3155</v>
      </c>
      <c r="B890" t="s">
        <v>4258</v>
      </c>
      <c r="C890" t="s">
        <v>3844</v>
      </c>
      <c r="D890" t="s">
        <v>1691</v>
      </c>
      <c r="E890" t="s">
        <v>1528</v>
      </c>
      <c r="F890">
        <v>1569695</v>
      </c>
      <c r="G890" s="111">
        <v>45035</v>
      </c>
      <c r="H890" t="s">
        <v>4678</v>
      </c>
      <c r="I890" t="s">
        <v>255</v>
      </c>
      <c r="J890" t="s">
        <v>249</v>
      </c>
      <c r="K890" t="s">
        <v>805</v>
      </c>
      <c r="L890" t="s">
        <v>251</v>
      </c>
      <c r="M890" t="s">
        <v>3154</v>
      </c>
      <c r="N890" t="s">
        <v>3154</v>
      </c>
      <c r="O890" s="111">
        <v>45035</v>
      </c>
      <c r="P890" t="s">
        <v>252</v>
      </c>
      <c r="Q890" t="s">
        <v>282</v>
      </c>
      <c r="R890" s="111">
        <v>45038</v>
      </c>
      <c r="W890">
        <v>70</v>
      </c>
      <c r="X890">
        <v>0</v>
      </c>
      <c r="Y890">
        <v>0</v>
      </c>
      <c r="Z890">
        <f t="shared" si="13"/>
        <v>70</v>
      </c>
    </row>
    <row r="891" spans="1:26">
      <c r="A891" t="s">
        <v>3155</v>
      </c>
      <c r="B891">
        <v>11664232630</v>
      </c>
      <c r="C891" t="s">
        <v>2288</v>
      </c>
      <c r="D891" t="s">
        <v>57</v>
      </c>
      <c r="E891" t="s">
        <v>58</v>
      </c>
      <c r="F891">
        <v>12496830</v>
      </c>
      <c r="G891" s="111">
        <v>45064</v>
      </c>
      <c r="H891" t="s">
        <v>5027</v>
      </c>
      <c r="I891" t="s">
        <v>255</v>
      </c>
      <c r="J891" t="s">
        <v>249</v>
      </c>
      <c r="K891" t="s">
        <v>1603</v>
      </c>
      <c r="L891" t="s">
        <v>251</v>
      </c>
      <c r="M891" t="s">
        <v>3154</v>
      </c>
      <c r="N891" t="s">
        <v>3154</v>
      </c>
      <c r="O891" s="111">
        <v>45064</v>
      </c>
      <c r="P891" t="s">
        <v>252</v>
      </c>
      <c r="Q891" t="s">
        <v>257</v>
      </c>
      <c r="R891" s="111">
        <v>45065</v>
      </c>
      <c r="W891">
        <v>0</v>
      </c>
      <c r="X891">
        <v>0</v>
      </c>
      <c r="Y891">
        <v>0</v>
      </c>
      <c r="Z891">
        <f t="shared" si="13"/>
        <v>0</v>
      </c>
    </row>
    <row r="892" spans="1:26">
      <c r="A892" t="s">
        <v>3155</v>
      </c>
      <c r="B892">
        <v>5942056110</v>
      </c>
      <c r="C892" t="s">
        <v>1742</v>
      </c>
      <c r="D892" t="s">
        <v>57</v>
      </c>
      <c r="E892" t="s">
        <v>58</v>
      </c>
      <c r="F892">
        <v>274199</v>
      </c>
      <c r="G892" s="111">
        <v>45054</v>
      </c>
      <c r="H892" t="s">
        <v>5639</v>
      </c>
      <c r="I892" t="s">
        <v>255</v>
      </c>
      <c r="J892" t="s">
        <v>249</v>
      </c>
      <c r="K892" t="s">
        <v>5640</v>
      </c>
      <c r="L892" t="s">
        <v>251</v>
      </c>
      <c r="M892" t="s">
        <v>3154</v>
      </c>
      <c r="N892" t="s">
        <v>3154</v>
      </c>
      <c r="O892" s="111">
        <v>45078</v>
      </c>
      <c r="P892" t="s">
        <v>252</v>
      </c>
      <c r="Q892" t="s">
        <v>1406</v>
      </c>
      <c r="R892" s="111"/>
      <c r="W892">
        <v>0</v>
      </c>
      <c r="X892">
        <v>0</v>
      </c>
      <c r="Y892">
        <v>0</v>
      </c>
      <c r="Z892">
        <f t="shared" si="13"/>
        <v>0</v>
      </c>
    </row>
    <row r="893" spans="1:26">
      <c r="A893" t="s">
        <v>3155</v>
      </c>
      <c r="B893">
        <v>70526237147</v>
      </c>
      <c r="C893" t="s">
        <v>3553</v>
      </c>
      <c r="D893" t="s">
        <v>53</v>
      </c>
      <c r="E893" t="s">
        <v>54</v>
      </c>
      <c r="F893">
        <v>10046443</v>
      </c>
      <c r="G893" s="111">
        <v>45083</v>
      </c>
      <c r="H893" t="s">
        <v>5641</v>
      </c>
      <c r="I893" t="s">
        <v>255</v>
      </c>
      <c r="J893" t="s">
        <v>249</v>
      </c>
      <c r="K893" t="s">
        <v>5642</v>
      </c>
      <c r="L893" t="s">
        <v>251</v>
      </c>
      <c r="M893" t="s">
        <v>3154</v>
      </c>
      <c r="N893" t="s">
        <v>3154</v>
      </c>
      <c r="O893" s="111">
        <v>45083</v>
      </c>
      <c r="P893" t="s">
        <v>252</v>
      </c>
      <c r="Q893" t="s">
        <v>253</v>
      </c>
      <c r="R893" s="111">
        <v>45084</v>
      </c>
      <c r="W893">
        <v>0</v>
      </c>
      <c r="X893">
        <v>0</v>
      </c>
      <c r="Y893">
        <v>8876</v>
      </c>
      <c r="Z893">
        <f t="shared" si="13"/>
        <v>8876</v>
      </c>
    </row>
    <row r="894" spans="1:26">
      <c r="A894" t="s">
        <v>3155</v>
      </c>
      <c r="B894">
        <v>86552406134</v>
      </c>
      <c r="C894" t="s">
        <v>1989</v>
      </c>
      <c r="D894" t="s">
        <v>57</v>
      </c>
      <c r="E894" t="s">
        <v>58</v>
      </c>
      <c r="F894">
        <v>125321</v>
      </c>
      <c r="G894" s="111">
        <v>45034</v>
      </c>
      <c r="H894" t="s">
        <v>4489</v>
      </c>
      <c r="I894" t="s">
        <v>255</v>
      </c>
      <c r="J894" t="s">
        <v>249</v>
      </c>
      <c r="K894" t="s">
        <v>805</v>
      </c>
      <c r="L894" t="s">
        <v>251</v>
      </c>
      <c r="M894" t="s">
        <v>3154</v>
      </c>
      <c r="N894" t="s">
        <v>3154</v>
      </c>
      <c r="O894" s="111">
        <v>45034</v>
      </c>
      <c r="P894" t="s">
        <v>252</v>
      </c>
      <c r="Q894" t="s">
        <v>253</v>
      </c>
      <c r="R894" s="111">
        <v>45035</v>
      </c>
      <c r="W894">
        <v>2189.7199999999998</v>
      </c>
      <c r="X894">
        <v>2139.09</v>
      </c>
      <c r="Y894">
        <v>656.84</v>
      </c>
      <c r="Z894">
        <f t="shared" si="13"/>
        <v>4985.6499999999996</v>
      </c>
    </row>
    <row r="895" spans="1:26">
      <c r="A895" t="s">
        <v>3155</v>
      </c>
      <c r="B895">
        <v>2433224101</v>
      </c>
      <c r="C895" t="s">
        <v>945</v>
      </c>
      <c r="D895" t="s">
        <v>57</v>
      </c>
      <c r="E895" t="s">
        <v>58</v>
      </c>
      <c r="F895">
        <v>12346924</v>
      </c>
      <c r="G895" s="111">
        <v>45026</v>
      </c>
      <c r="H895" t="s">
        <v>4319</v>
      </c>
      <c r="I895" t="s">
        <v>255</v>
      </c>
      <c r="J895" t="s">
        <v>249</v>
      </c>
      <c r="K895" t="s">
        <v>2619</v>
      </c>
      <c r="L895" t="s">
        <v>251</v>
      </c>
      <c r="M895" t="s">
        <v>3154</v>
      </c>
      <c r="N895" t="s">
        <v>3154</v>
      </c>
      <c r="O895" s="111">
        <v>45026</v>
      </c>
      <c r="P895" t="s">
        <v>252</v>
      </c>
      <c r="Q895" t="s">
        <v>253</v>
      </c>
      <c r="R895" s="111">
        <v>45027</v>
      </c>
      <c r="W895">
        <v>6578</v>
      </c>
      <c r="X895">
        <v>16259</v>
      </c>
      <c r="Y895">
        <v>17048.5</v>
      </c>
      <c r="Z895">
        <f t="shared" si="13"/>
        <v>39885.5</v>
      </c>
    </row>
    <row r="896" spans="1:26">
      <c r="A896" t="s">
        <v>3155</v>
      </c>
      <c r="B896">
        <v>2433224101</v>
      </c>
      <c r="C896" t="s">
        <v>945</v>
      </c>
      <c r="D896" t="s">
        <v>57</v>
      </c>
      <c r="E896" t="s">
        <v>58</v>
      </c>
      <c r="F896">
        <v>9327829</v>
      </c>
      <c r="G896" s="111">
        <v>45045</v>
      </c>
      <c r="H896" t="s">
        <v>4325</v>
      </c>
      <c r="I896" t="s">
        <v>255</v>
      </c>
      <c r="J896" t="s">
        <v>259</v>
      </c>
      <c r="K896" t="s">
        <v>4784</v>
      </c>
      <c r="L896" t="s">
        <v>251</v>
      </c>
      <c r="M896" t="s">
        <v>3154</v>
      </c>
      <c r="N896" t="s">
        <v>3154</v>
      </c>
      <c r="O896" s="111">
        <v>45045</v>
      </c>
      <c r="P896" t="s">
        <v>252</v>
      </c>
      <c r="Q896" t="s">
        <v>263</v>
      </c>
      <c r="R896" s="111">
        <v>45048</v>
      </c>
      <c r="W896">
        <v>8015</v>
      </c>
      <c r="X896">
        <v>1</v>
      </c>
      <c r="Y896">
        <v>0</v>
      </c>
      <c r="Z896">
        <f t="shared" si="13"/>
        <v>8016</v>
      </c>
    </row>
    <row r="897" spans="1:26">
      <c r="A897" t="s">
        <v>3155</v>
      </c>
      <c r="B897">
        <v>6146623113</v>
      </c>
      <c r="C897" t="s">
        <v>1830</v>
      </c>
      <c r="D897" t="s">
        <v>53</v>
      </c>
      <c r="E897" t="s">
        <v>54</v>
      </c>
      <c r="F897">
        <v>24185</v>
      </c>
      <c r="G897" s="111">
        <v>45069</v>
      </c>
      <c r="H897" t="s">
        <v>4845</v>
      </c>
      <c r="I897" t="s">
        <v>255</v>
      </c>
      <c r="J897" t="s">
        <v>249</v>
      </c>
      <c r="K897" t="s">
        <v>805</v>
      </c>
      <c r="L897" t="s">
        <v>251</v>
      </c>
      <c r="M897" t="s">
        <v>3154</v>
      </c>
      <c r="N897" t="s">
        <v>3154</v>
      </c>
      <c r="O897" s="111">
        <v>45076</v>
      </c>
      <c r="P897" t="s">
        <v>252</v>
      </c>
      <c r="Q897" t="s">
        <v>253</v>
      </c>
      <c r="R897" s="111">
        <v>45077</v>
      </c>
      <c r="W897">
        <v>0</v>
      </c>
      <c r="X897">
        <v>1.25</v>
      </c>
      <c r="Y897">
        <v>11623.03</v>
      </c>
      <c r="Z897">
        <f t="shared" si="13"/>
        <v>11624.28</v>
      </c>
    </row>
    <row r="898" spans="1:26">
      <c r="A898" t="s">
        <v>3155</v>
      </c>
      <c r="B898">
        <v>8251327628</v>
      </c>
      <c r="C898" t="s">
        <v>190</v>
      </c>
      <c r="D898" t="s">
        <v>45</v>
      </c>
      <c r="E898" t="s">
        <v>46</v>
      </c>
      <c r="F898">
        <v>1527356</v>
      </c>
      <c r="G898" s="111">
        <v>45096</v>
      </c>
      <c r="H898" t="s">
        <v>5643</v>
      </c>
      <c r="I898" t="s">
        <v>255</v>
      </c>
      <c r="J898" t="s">
        <v>249</v>
      </c>
      <c r="K898" t="s">
        <v>805</v>
      </c>
      <c r="L898" t="s">
        <v>251</v>
      </c>
      <c r="M898" t="s">
        <v>3154</v>
      </c>
      <c r="N898" t="s">
        <v>3154</v>
      </c>
      <c r="O898" s="111">
        <v>45096</v>
      </c>
      <c r="P898" t="s">
        <v>252</v>
      </c>
      <c r="Q898" t="s">
        <v>253</v>
      </c>
      <c r="R898" s="111">
        <v>45097</v>
      </c>
      <c r="W898">
        <v>0</v>
      </c>
      <c r="X898">
        <v>0</v>
      </c>
      <c r="Y898">
        <v>297.25</v>
      </c>
      <c r="Z898">
        <f t="shared" si="13"/>
        <v>297.25</v>
      </c>
    </row>
    <row r="899" spans="1:26">
      <c r="A899" t="s">
        <v>3155</v>
      </c>
      <c r="B899">
        <v>16794853779</v>
      </c>
      <c r="C899" t="s">
        <v>624</v>
      </c>
      <c r="D899" t="s">
        <v>45</v>
      </c>
      <c r="E899" t="s">
        <v>46</v>
      </c>
      <c r="F899">
        <v>4136777</v>
      </c>
      <c r="G899" s="111">
        <v>45054</v>
      </c>
      <c r="H899" t="s">
        <v>4911</v>
      </c>
      <c r="I899" t="s">
        <v>255</v>
      </c>
      <c r="J899" t="s">
        <v>249</v>
      </c>
      <c r="K899" t="s">
        <v>4912</v>
      </c>
      <c r="L899" t="s">
        <v>251</v>
      </c>
      <c r="M899" t="s">
        <v>3154</v>
      </c>
      <c r="N899" t="s">
        <v>3154</v>
      </c>
      <c r="O899" s="111">
        <v>45054</v>
      </c>
      <c r="P899" t="s">
        <v>252</v>
      </c>
      <c r="Q899" t="s">
        <v>253</v>
      </c>
      <c r="R899" s="111">
        <v>45056</v>
      </c>
      <c r="W899">
        <v>0</v>
      </c>
      <c r="X899">
        <v>96</v>
      </c>
      <c r="Y899">
        <v>14</v>
      </c>
      <c r="Z899">
        <f t="shared" ref="Z899:Z962" si="14">SUM(W899:Y899)</f>
        <v>110</v>
      </c>
    </row>
    <row r="900" spans="1:26">
      <c r="A900" t="s">
        <v>3155</v>
      </c>
      <c r="B900" t="s">
        <v>4240</v>
      </c>
      <c r="C900" t="s">
        <v>3643</v>
      </c>
      <c r="D900" t="s">
        <v>57</v>
      </c>
      <c r="E900" t="s">
        <v>58</v>
      </c>
      <c r="F900">
        <v>599025</v>
      </c>
      <c r="G900" s="111">
        <v>45040</v>
      </c>
      <c r="H900" t="s">
        <v>5644</v>
      </c>
      <c r="I900" t="s">
        <v>248</v>
      </c>
      <c r="J900" t="s">
        <v>249</v>
      </c>
      <c r="K900" t="s">
        <v>331</v>
      </c>
      <c r="L900" t="s">
        <v>251</v>
      </c>
      <c r="M900" t="s">
        <v>3154</v>
      </c>
      <c r="N900" t="s">
        <v>3154</v>
      </c>
      <c r="O900" s="111">
        <v>45078</v>
      </c>
      <c r="P900" t="s">
        <v>252</v>
      </c>
      <c r="Q900" t="s">
        <v>253</v>
      </c>
      <c r="R900" s="111">
        <v>45082</v>
      </c>
      <c r="W900">
        <v>0</v>
      </c>
      <c r="X900">
        <v>0</v>
      </c>
      <c r="Y900">
        <v>3944.22</v>
      </c>
      <c r="Z900">
        <f t="shared" si="14"/>
        <v>3944.22</v>
      </c>
    </row>
    <row r="901" spans="1:26">
      <c r="A901" t="s">
        <v>3155</v>
      </c>
      <c r="B901" t="s">
        <v>4263</v>
      </c>
      <c r="C901" t="s">
        <v>3863</v>
      </c>
      <c r="D901" t="s">
        <v>45</v>
      </c>
      <c r="E901" t="s">
        <v>46</v>
      </c>
      <c r="F901">
        <v>9204951</v>
      </c>
      <c r="G901" s="111">
        <v>45066</v>
      </c>
      <c r="H901" t="s">
        <v>5187</v>
      </c>
      <c r="I901" t="s">
        <v>248</v>
      </c>
      <c r="J901" t="s">
        <v>249</v>
      </c>
      <c r="K901" t="s">
        <v>5645</v>
      </c>
      <c r="L901" t="s">
        <v>251</v>
      </c>
      <c r="M901" t="s">
        <v>3154</v>
      </c>
      <c r="N901" t="s">
        <v>3154</v>
      </c>
      <c r="O901" s="111">
        <v>45066</v>
      </c>
      <c r="P901" t="s">
        <v>252</v>
      </c>
      <c r="Q901" t="s">
        <v>282</v>
      </c>
      <c r="R901" s="111">
        <v>45070</v>
      </c>
      <c r="W901">
        <v>0</v>
      </c>
      <c r="X901">
        <v>0.3</v>
      </c>
      <c r="Y901">
        <v>0</v>
      </c>
      <c r="Z901">
        <f t="shared" si="14"/>
        <v>0.3</v>
      </c>
    </row>
    <row r="902" spans="1:26">
      <c r="A902" t="s">
        <v>3155</v>
      </c>
      <c r="B902">
        <v>2828705129</v>
      </c>
      <c r="C902" t="s">
        <v>2305</v>
      </c>
      <c r="D902" t="s">
        <v>1053</v>
      </c>
      <c r="E902" t="s">
        <v>54</v>
      </c>
      <c r="F902">
        <v>12326923</v>
      </c>
      <c r="G902" s="111">
        <v>45019</v>
      </c>
      <c r="H902" t="s">
        <v>4705</v>
      </c>
      <c r="I902" t="s">
        <v>255</v>
      </c>
      <c r="J902" t="s">
        <v>249</v>
      </c>
      <c r="K902" t="s">
        <v>4717</v>
      </c>
      <c r="L902" t="s">
        <v>251</v>
      </c>
      <c r="M902" t="s">
        <v>3154</v>
      </c>
      <c r="N902" t="s">
        <v>3154</v>
      </c>
      <c r="O902" s="111">
        <v>45019</v>
      </c>
      <c r="P902" t="s">
        <v>252</v>
      </c>
      <c r="Q902" t="s">
        <v>253</v>
      </c>
      <c r="R902" s="111">
        <v>45020</v>
      </c>
      <c r="W902">
        <v>3970</v>
      </c>
      <c r="X902">
        <v>1540</v>
      </c>
      <c r="Y902">
        <v>450</v>
      </c>
      <c r="Z902">
        <f t="shared" si="14"/>
        <v>5960</v>
      </c>
    </row>
    <row r="903" spans="1:26">
      <c r="A903" t="s">
        <v>3155</v>
      </c>
      <c r="B903">
        <v>61022616153</v>
      </c>
      <c r="C903" t="s">
        <v>2343</v>
      </c>
      <c r="D903" t="s">
        <v>57</v>
      </c>
      <c r="E903" t="s">
        <v>58</v>
      </c>
      <c r="F903">
        <v>12368687</v>
      </c>
      <c r="G903" s="111">
        <v>45030</v>
      </c>
      <c r="H903" t="s">
        <v>4586</v>
      </c>
      <c r="I903" t="s">
        <v>255</v>
      </c>
      <c r="J903" t="s">
        <v>259</v>
      </c>
      <c r="K903" t="s">
        <v>2968</v>
      </c>
      <c r="L903" t="s">
        <v>251</v>
      </c>
      <c r="M903" t="s">
        <v>3154</v>
      </c>
      <c r="N903" t="s">
        <v>3154</v>
      </c>
      <c r="O903" s="111">
        <v>45035</v>
      </c>
      <c r="P903" t="s">
        <v>252</v>
      </c>
      <c r="Q903" t="s">
        <v>253</v>
      </c>
      <c r="R903" s="111">
        <v>45036</v>
      </c>
      <c r="W903">
        <v>0</v>
      </c>
      <c r="X903">
        <v>10867</v>
      </c>
      <c r="Y903">
        <v>14303</v>
      </c>
      <c r="Z903">
        <f t="shared" si="14"/>
        <v>25170</v>
      </c>
    </row>
    <row r="904" spans="1:26">
      <c r="A904" t="s">
        <v>3155</v>
      </c>
      <c r="B904">
        <v>80047106115</v>
      </c>
      <c r="C904" t="s">
        <v>2362</v>
      </c>
      <c r="D904" t="s">
        <v>2171</v>
      </c>
      <c r="E904" t="s">
        <v>54</v>
      </c>
      <c r="F904">
        <v>12384895</v>
      </c>
      <c r="G904" s="111">
        <v>45036</v>
      </c>
      <c r="H904" t="s">
        <v>4530</v>
      </c>
      <c r="I904" t="s">
        <v>255</v>
      </c>
      <c r="J904" t="s">
        <v>249</v>
      </c>
      <c r="K904" t="s">
        <v>331</v>
      </c>
      <c r="L904" t="s">
        <v>251</v>
      </c>
      <c r="M904" t="s">
        <v>3154</v>
      </c>
      <c r="N904" t="s">
        <v>3154</v>
      </c>
      <c r="O904" s="111">
        <v>45036</v>
      </c>
      <c r="P904" t="s">
        <v>252</v>
      </c>
      <c r="Q904" t="s">
        <v>253</v>
      </c>
      <c r="R904" s="111">
        <v>45040</v>
      </c>
      <c r="W904">
        <v>5581.5</v>
      </c>
      <c r="X904">
        <v>9676.25</v>
      </c>
      <c r="Y904">
        <v>13497.75</v>
      </c>
      <c r="Z904">
        <f t="shared" si="14"/>
        <v>28755.5</v>
      </c>
    </row>
    <row r="905" spans="1:26">
      <c r="A905" t="s">
        <v>3155</v>
      </c>
      <c r="B905">
        <v>4312367124</v>
      </c>
      <c r="C905" t="s">
        <v>2359</v>
      </c>
      <c r="D905" t="s">
        <v>57</v>
      </c>
      <c r="E905" t="s">
        <v>58</v>
      </c>
      <c r="F905">
        <v>832837</v>
      </c>
      <c r="G905" s="111">
        <v>45050</v>
      </c>
      <c r="H905" t="s">
        <v>4985</v>
      </c>
      <c r="I905" t="s">
        <v>255</v>
      </c>
      <c r="J905" t="s">
        <v>249</v>
      </c>
      <c r="K905" t="s">
        <v>832</v>
      </c>
      <c r="L905" t="s">
        <v>251</v>
      </c>
      <c r="M905" t="s">
        <v>3154</v>
      </c>
      <c r="N905" t="s">
        <v>3154</v>
      </c>
      <c r="O905" s="111">
        <v>45050</v>
      </c>
      <c r="P905" t="s">
        <v>252</v>
      </c>
      <c r="Q905" t="s">
        <v>253</v>
      </c>
      <c r="R905" s="111">
        <v>45051</v>
      </c>
      <c r="W905">
        <v>0</v>
      </c>
      <c r="X905">
        <v>5666.6</v>
      </c>
      <c r="Y905">
        <v>11440.31</v>
      </c>
      <c r="Z905">
        <f t="shared" si="14"/>
        <v>17106.91</v>
      </c>
    </row>
    <row r="906" spans="1:26">
      <c r="A906" t="s">
        <v>3155</v>
      </c>
      <c r="B906">
        <v>80047106115</v>
      </c>
      <c r="C906" t="s">
        <v>2362</v>
      </c>
      <c r="D906" t="s">
        <v>2171</v>
      </c>
      <c r="E906" t="s">
        <v>54</v>
      </c>
      <c r="F906">
        <v>66170</v>
      </c>
      <c r="G906" s="111">
        <v>45076</v>
      </c>
      <c r="H906" t="s">
        <v>4959</v>
      </c>
      <c r="I906" t="s">
        <v>255</v>
      </c>
      <c r="J906" t="s">
        <v>249</v>
      </c>
      <c r="K906" t="s">
        <v>805</v>
      </c>
      <c r="L906" t="s">
        <v>251</v>
      </c>
      <c r="M906" t="s">
        <v>3154</v>
      </c>
      <c r="N906" t="s">
        <v>3154</v>
      </c>
      <c r="O906" s="111">
        <v>45076</v>
      </c>
      <c r="P906" t="s">
        <v>252</v>
      </c>
      <c r="Q906" t="s">
        <v>253</v>
      </c>
      <c r="R906" s="111">
        <v>45077</v>
      </c>
      <c r="W906">
        <v>0</v>
      </c>
      <c r="X906">
        <v>0</v>
      </c>
      <c r="Y906">
        <v>13701</v>
      </c>
      <c r="Z906">
        <f t="shared" si="14"/>
        <v>13701</v>
      </c>
    </row>
    <row r="907" spans="1:26">
      <c r="A907" t="s">
        <v>3155</v>
      </c>
      <c r="B907">
        <v>4312367124</v>
      </c>
      <c r="C907" t="s">
        <v>2359</v>
      </c>
      <c r="D907" t="s">
        <v>57</v>
      </c>
      <c r="E907" t="s">
        <v>58</v>
      </c>
      <c r="F907">
        <v>4578893</v>
      </c>
      <c r="G907" s="111">
        <v>45076</v>
      </c>
      <c r="H907" t="s">
        <v>5051</v>
      </c>
      <c r="I907" t="s">
        <v>255</v>
      </c>
      <c r="J907" t="s">
        <v>249</v>
      </c>
      <c r="K907" t="s">
        <v>5645</v>
      </c>
      <c r="L907" t="s">
        <v>251</v>
      </c>
      <c r="M907" t="s">
        <v>3154</v>
      </c>
      <c r="N907" t="s">
        <v>3154</v>
      </c>
      <c r="O907" s="111">
        <v>45076</v>
      </c>
      <c r="P907" t="s">
        <v>252</v>
      </c>
      <c r="Q907" t="s">
        <v>253</v>
      </c>
      <c r="R907" s="111">
        <v>45078</v>
      </c>
      <c r="W907">
        <v>0</v>
      </c>
      <c r="X907">
        <v>0</v>
      </c>
      <c r="Y907">
        <v>1650</v>
      </c>
      <c r="Z907">
        <f t="shared" si="14"/>
        <v>1650</v>
      </c>
    </row>
    <row r="908" spans="1:26">
      <c r="A908" t="s">
        <v>3155</v>
      </c>
      <c r="B908" t="s">
        <v>4971</v>
      </c>
      <c r="C908" t="s">
        <v>4972</v>
      </c>
      <c r="D908" t="s">
        <v>1691</v>
      </c>
      <c r="E908" t="s">
        <v>1528</v>
      </c>
      <c r="F908">
        <v>1373188</v>
      </c>
      <c r="G908" s="111">
        <v>45089</v>
      </c>
      <c r="H908" t="s">
        <v>5646</v>
      </c>
      <c r="I908" t="s">
        <v>255</v>
      </c>
      <c r="J908" t="s">
        <v>249</v>
      </c>
      <c r="K908" t="s">
        <v>805</v>
      </c>
      <c r="L908" t="s">
        <v>251</v>
      </c>
      <c r="M908" t="s">
        <v>3154</v>
      </c>
      <c r="N908" t="s">
        <v>3154</v>
      </c>
      <c r="O908" s="111">
        <v>45089</v>
      </c>
      <c r="P908" t="s">
        <v>252</v>
      </c>
      <c r="Q908" t="s">
        <v>253</v>
      </c>
      <c r="R908" s="111">
        <v>45090</v>
      </c>
      <c r="W908">
        <v>0</v>
      </c>
      <c r="X908">
        <v>0</v>
      </c>
      <c r="Y908">
        <v>7350</v>
      </c>
      <c r="Z908">
        <f t="shared" si="14"/>
        <v>7350</v>
      </c>
    </row>
    <row r="909" spans="1:26">
      <c r="A909" t="s">
        <v>3155</v>
      </c>
      <c r="B909" t="s">
        <v>4240</v>
      </c>
      <c r="C909" t="s">
        <v>3643</v>
      </c>
      <c r="D909" t="s">
        <v>1107</v>
      </c>
      <c r="E909" t="s">
        <v>54</v>
      </c>
      <c r="F909">
        <v>12298495</v>
      </c>
      <c r="G909" s="111">
        <v>45027</v>
      </c>
      <c r="H909" t="s">
        <v>4645</v>
      </c>
      <c r="I909" t="s">
        <v>255</v>
      </c>
      <c r="J909" t="s">
        <v>249</v>
      </c>
      <c r="K909" t="s">
        <v>3936</v>
      </c>
      <c r="L909" t="s">
        <v>251</v>
      </c>
      <c r="M909" t="s">
        <v>3154</v>
      </c>
      <c r="N909" t="s">
        <v>3154</v>
      </c>
      <c r="O909" s="111">
        <v>45027</v>
      </c>
      <c r="P909" t="s">
        <v>252</v>
      </c>
      <c r="Q909" t="s">
        <v>253</v>
      </c>
      <c r="R909" s="111">
        <v>45028</v>
      </c>
      <c r="W909">
        <v>13908.34</v>
      </c>
      <c r="X909">
        <v>24768</v>
      </c>
      <c r="Y909">
        <v>22131.65</v>
      </c>
      <c r="Z909">
        <f t="shared" si="14"/>
        <v>60807.99</v>
      </c>
    </row>
    <row r="910" spans="1:26">
      <c r="A910" t="s">
        <v>3155</v>
      </c>
      <c r="B910">
        <v>94647720187</v>
      </c>
      <c r="C910" t="s">
        <v>2308</v>
      </c>
      <c r="D910" t="s">
        <v>57</v>
      </c>
      <c r="E910" t="s">
        <v>58</v>
      </c>
      <c r="F910">
        <v>12348741</v>
      </c>
      <c r="G910" s="111">
        <v>45026</v>
      </c>
      <c r="H910" t="s">
        <v>4568</v>
      </c>
      <c r="I910" t="s">
        <v>255</v>
      </c>
      <c r="J910" t="s">
        <v>249</v>
      </c>
      <c r="K910" t="s">
        <v>3936</v>
      </c>
      <c r="L910" t="s">
        <v>251</v>
      </c>
      <c r="M910" t="s">
        <v>3154</v>
      </c>
      <c r="N910" t="s">
        <v>3154</v>
      </c>
      <c r="O910" s="111">
        <v>45028</v>
      </c>
      <c r="P910" t="s">
        <v>252</v>
      </c>
      <c r="Q910" t="s">
        <v>253</v>
      </c>
      <c r="R910" s="111">
        <v>45029</v>
      </c>
      <c r="W910">
        <v>9634.1</v>
      </c>
      <c r="X910">
        <v>16878.650000000001</v>
      </c>
      <c r="Y910">
        <v>19380.349999999999</v>
      </c>
      <c r="Z910">
        <f t="shared" si="14"/>
        <v>45893.1</v>
      </c>
    </row>
    <row r="911" spans="1:26">
      <c r="A911" t="s">
        <v>3155</v>
      </c>
      <c r="B911">
        <v>2946919102</v>
      </c>
      <c r="C911" t="s">
        <v>1658</v>
      </c>
      <c r="D911" t="s">
        <v>57</v>
      </c>
      <c r="E911" t="s">
        <v>58</v>
      </c>
      <c r="F911">
        <v>12314592</v>
      </c>
      <c r="G911" s="111">
        <v>45017</v>
      </c>
      <c r="H911" t="s">
        <v>4328</v>
      </c>
      <c r="I911" t="s">
        <v>255</v>
      </c>
      <c r="J911" t="s">
        <v>249</v>
      </c>
      <c r="K911" t="s">
        <v>3936</v>
      </c>
      <c r="L911" t="s">
        <v>251</v>
      </c>
      <c r="M911" t="s">
        <v>3154</v>
      </c>
      <c r="N911" t="s">
        <v>3154</v>
      </c>
      <c r="O911" s="111">
        <v>45019</v>
      </c>
      <c r="P911" t="s">
        <v>252</v>
      </c>
      <c r="Q911" t="s">
        <v>253</v>
      </c>
      <c r="R911" s="111">
        <v>45020</v>
      </c>
      <c r="W911">
        <v>30610.09</v>
      </c>
      <c r="X911">
        <v>36498.19</v>
      </c>
      <c r="Y911">
        <v>40244.76</v>
      </c>
      <c r="Z911">
        <f t="shared" si="14"/>
        <v>107353.04000000001</v>
      </c>
    </row>
    <row r="912" spans="1:26">
      <c r="A912" t="s">
        <v>3155</v>
      </c>
      <c r="B912">
        <v>10439312604</v>
      </c>
      <c r="C912" t="s">
        <v>2275</v>
      </c>
      <c r="D912" t="s">
        <v>247</v>
      </c>
      <c r="E912" t="s">
        <v>54</v>
      </c>
      <c r="F912">
        <v>12339037</v>
      </c>
      <c r="G912" s="111">
        <v>45021</v>
      </c>
      <c r="H912" t="s">
        <v>4496</v>
      </c>
      <c r="I912" t="s">
        <v>255</v>
      </c>
      <c r="J912" t="s">
        <v>249</v>
      </c>
      <c r="K912" t="s">
        <v>3936</v>
      </c>
      <c r="L912" t="s">
        <v>251</v>
      </c>
      <c r="M912" t="s">
        <v>3154</v>
      </c>
      <c r="N912" t="s">
        <v>3154</v>
      </c>
      <c r="O912" s="111">
        <v>45021</v>
      </c>
      <c r="P912" t="s">
        <v>252</v>
      </c>
      <c r="Q912" t="s">
        <v>282</v>
      </c>
      <c r="R912" s="111">
        <v>45022</v>
      </c>
      <c r="W912">
        <v>375.34</v>
      </c>
      <c r="X912">
        <v>88.65</v>
      </c>
      <c r="Y912">
        <v>0</v>
      </c>
      <c r="Z912">
        <f t="shared" si="14"/>
        <v>463.99</v>
      </c>
    </row>
    <row r="913" spans="1:26">
      <c r="A913" t="s">
        <v>3155</v>
      </c>
      <c r="B913">
        <v>27184870204</v>
      </c>
      <c r="C913" t="s">
        <v>2337</v>
      </c>
      <c r="D913" t="s">
        <v>57</v>
      </c>
      <c r="E913" t="s">
        <v>58</v>
      </c>
      <c r="F913">
        <v>12343869</v>
      </c>
      <c r="G913" s="111">
        <v>45025</v>
      </c>
      <c r="H913" t="s">
        <v>4561</v>
      </c>
      <c r="I913" t="s">
        <v>255</v>
      </c>
      <c r="J913" t="s">
        <v>249</v>
      </c>
      <c r="K913" t="s">
        <v>3936</v>
      </c>
      <c r="L913" t="s">
        <v>251</v>
      </c>
      <c r="M913" t="s">
        <v>3154</v>
      </c>
      <c r="N913" t="s">
        <v>3154</v>
      </c>
      <c r="O913" s="111">
        <v>45028</v>
      </c>
      <c r="P913" t="s">
        <v>252</v>
      </c>
      <c r="Q913" t="s">
        <v>282</v>
      </c>
      <c r="R913" s="111">
        <v>45041</v>
      </c>
      <c r="W913">
        <v>410</v>
      </c>
      <c r="X913">
        <v>1189</v>
      </c>
      <c r="Y913">
        <v>0</v>
      </c>
      <c r="Z913">
        <f t="shared" si="14"/>
        <v>1599</v>
      </c>
    </row>
    <row r="914" spans="1:26">
      <c r="A914" t="s">
        <v>3155</v>
      </c>
      <c r="B914">
        <v>27184870204</v>
      </c>
      <c r="C914" t="s">
        <v>2337</v>
      </c>
      <c r="D914" t="s">
        <v>247</v>
      </c>
      <c r="E914" t="s">
        <v>54</v>
      </c>
      <c r="F914">
        <v>12348791</v>
      </c>
      <c r="G914" s="111">
        <v>45026</v>
      </c>
      <c r="H914" t="s">
        <v>4497</v>
      </c>
      <c r="I914" t="s">
        <v>255</v>
      </c>
      <c r="J914" t="s">
        <v>249</v>
      </c>
      <c r="K914" t="s">
        <v>3936</v>
      </c>
      <c r="L914" t="s">
        <v>251</v>
      </c>
      <c r="M914" t="s">
        <v>3154</v>
      </c>
      <c r="N914" t="s">
        <v>3154</v>
      </c>
      <c r="O914" s="111">
        <v>45028</v>
      </c>
      <c r="P914" t="s">
        <v>252</v>
      </c>
      <c r="Q914" t="s">
        <v>253</v>
      </c>
      <c r="R914" s="111">
        <v>45028</v>
      </c>
      <c r="W914">
        <v>0</v>
      </c>
      <c r="X914">
        <v>0</v>
      </c>
      <c r="Y914">
        <v>11467.98</v>
      </c>
      <c r="Z914">
        <f t="shared" si="14"/>
        <v>11467.98</v>
      </c>
    </row>
    <row r="915" spans="1:26">
      <c r="A915" t="s">
        <v>3155</v>
      </c>
      <c r="B915">
        <v>2433224101</v>
      </c>
      <c r="C915" t="s">
        <v>945</v>
      </c>
      <c r="D915" t="s">
        <v>57</v>
      </c>
      <c r="E915" t="s">
        <v>58</v>
      </c>
      <c r="F915">
        <v>12525555</v>
      </c>
      <c r="G915" s="111">
        <v>45070</v>
      </c>
      <c r="H915" t="s">
        <v>4795</v>
      </c>
      <c r="I915" t="s">
        <v>260</v>
      </c>
      <c r="J915" t="s">
        <v>3154</v>
      </c>
      <c r="K915" t="s">
        <v>3154</v>
      </c>
      <c r="L915" t="s">
        <v>251</v>
      </c>
      <c r="M915" t="s">
        <v>3154</v>
      </c>
      <c r="N915" t="s">
        <v>3154</v>
      </c>
      <c r="O915" s="111">
        <v>45070</v>
      </c>
      <c r="P915" t="s">
        <v>252</v>
      </c>
      <c r="Q915" t="s">
        <v>263</v>
      </c>
      <c r="R915" s="111"/>
      <c r="W915">
        <v>0</v>
      </c>
      <c r="X915">
        <v>0</v>
      </c>
      <c r="Y915">
        <v>0</v>
      </c>
      <c r="Z915">
        <f t="shared" si="14"/>
        <v>0</v>
      </c>
    </row>
    <row r="916" spans="1:26">
      <c r="A916" t="s">
        <v>3155</v>
      </c>
      <c r="B916">
        <v>2946919102</v>
      </c>
      <c r="C916" t="s">
        <v>1658</v>
      </c>
      <c r="D916" t="s">
        <v>57</v>
      </c>
      <c r="E916" t="s">
        <v>58</v>
      </c>
      <c r="F916">
        <v>12448088</v>
      </c>
      <c r="G916" s="111">
        <v>45050</v>
      </c>
      <c r="H916" t="s">
        <v>4798</v>
      </c>
      <c r="I916" t="s">
        <v>260</v>
      </c>
      <c r="J916" t="s">
        <v>3154</v>
      </c>
      <c r="K916" t="s">
        <v>3154</v>
      </c>
      <c r="L916" t="s">
        <v>251</v>
      </c>
      <c r="M916" t="s">
        <v>3154</v>
      </c>
      <c r="N916" t="s">
        <v>3154</v>
      </c>
      <c r="O916" s="111">
        <v>45050</v>
      </c>
      <c r="P916" t="s">
        <v>252</v>
      </c>
      <c r="Q916" t="s">
        <v>263</v>
      </c>
      <c r="R916" s="111">
        <v>45051</v>
      </c>
      <c r="W916">
        <v>0</v>
      </c>
      <c r="X916">
        <v>82.9</v>
      </c>
      <c r="Y916">
        <v>0</v>
      </c>
      <c r="Z916">
        <f t="shared" si="14"/>
        <v>82.9</v>
      </c>
    </row>
    <row r="917" spans="1:26">
      <c r="A917" t="s">
        <v>3155</v>
      </c>
      <c r="B917">
        <v>3491168147</v>
      </c>
      <c r="C917" t="s">
        <v>306</v>
      </c>
      <c r="D917" t="s">
        <v>53</v>
      </c>
      <c r="E917" t="s">
        <v>54</v>
      </c>
      <c r="F917">
        <v>11470078</v>
      </c>
      <c r="G917" s="111">
        <v>45065</v>
      </c>
      <c r="H917" t="s">
        <v>4813</v>
      </c>
      <c r="I917" t="s">
        <v>260</v>
      </c>
      <c r="J917" t="s">
        <v>3154</v>
      </c>
      <c r="K917" t="s">
        <v>3154</v>
      </c>
      <c r="L917" t="s">
        <v>251</v>
      </c>
      <c r="M917" t="s">
        <v>3154</v>
      </c>
      <c r="N917" t="s">
        <v>3154</v>
      </c>
      <c r="O917" s="111">
        <v>45065</v>
      </c>
      <c r="P917" t="s">
        <v>252</v>
      </c>
      <c r="Q917" t="s">
        <v>263</v>
      </c>
      <c r="R917" s="111">
        <v>45068</v>
      </c>
      <c r="W917">
        <v>0</v>
      </c>
      <c r="X917">
        <v>448</v>
      </c>
      <c r="Y917">
        <v>0</v>
      </c>
      <c r="Z917">
        <f t="shared" si="14"/>
        <v>448</v>
      </c>
    </row>
    <row r="918" spans="1:26">
      <c r="A918" t="s">
        <v>3155</v>
      </c>
      <c r="B918">
        <v>6146623113</v>
      </c>
      <c r="C918" t="s">
        <v>1830</v>
      </c>
      <c r="D918" t="s">
        <v>53</v>
      </c>
      <c r="E918" t="s">
        <v>54</v>
      </c>
      <c r="F918">
        <v>12474305</v>
      </c>
      <c r="G918" s="111">
        <v>45062</v>
      </c>
      <c r="H918" t="s">
        <v>4841</v>
      </c>
      <c r="I918" t="s">
        <v>260</v>
      </c>
      <c r="J918" t="s">
        <v>3154</v>
      </c>
      <c r="K918" t="s">
        <v>3154</v>
      </c>
      <c r="L918" t="s">
        <v>251</v>
      </c>
      <c r="M918" t="s">
        <v>3154</v>
      </c>
      <c r="N918" t="s">
        <v>3154</v>
      </c>
      <c r="O918" s="111">
        <v>45062</v>
      </c>
      <c r="P918" t="s">
        <v>252</v>
      </c>
      <c r="Q918" t="s">
        <v>263</v>
      </c>
      <c r="R918" s="111">
        <v>45063</v>
      </c>
      <c r="W918">
        <v>0</v>
      </c>
      <c r="X918">
        <v>0</v>
      </c>
      <c r="Y918">
        <v>0</v>
      </c>
      <c r="Z918">
        <f t="shared" si="14"/>
        <v>0</v>
      </c>
    </row>
    <row r="919" spans="1:26">
      <c r="A919" t="s">
        <v>3155</v>
      </c>
      <c r="B919">
        <v>7063218123</v>
      </c>
      <c r="C919" t="s">
        <v>922</v>
      </c>
      <c r="D919" t="s">
        <v>57</v>
      </c>
      <c r="E919" t="s">
        <v>58</v>
      </c>
      <c r="F919">
        <v>12346971</v>
      </c>
      <c r="G919" s="111">
        <v>45026</v>
      </c>
      <c r="H919" t="s">
        <v>4385</v>
      </c>
      <c r="I919" t="s">
        <v>260</v>
      </c>
      <c r="J919" t="s">
        <v>3154</v>
      </c>
      <c r="K919" t="s">
        <v>3154</v>
      </c>
      <c r="L919" t="s">
        <v>251</v>
      </c>
      <c r="M919" t="s">
        <v>3154</v>
      </c>
      <c r="N919" t="s">
        <v>3154</v>
      </c>
      <c r="O919" s="111">
        <v>45026</v>
      </c>
      <c r="P919" t="s">
        <v>252</v>
      </c>
      <c r="Q919" t="s">
        <v>263</v>
      </c>
      <c r="R919" s="111">
        <v>45027</v>
      </c>
      <c r="W919">
        <v>134.05000000000001</v>
      </c>
      <c r="X919">
        <v>0</v>
      </c>
      <c r="Y919">
        <v>0</v>
      </c>
      <c r="Z919">
        <f t="shared" si="14"/>
        <v>134.05000000000001</v>
      </c>
    </row>
    <row r="920" spans="1:26">
      <c r="A920" t="s">
        <v>3155</v>
      </c>
      <c r="B920">
        <v>7063218123</v>
      </c>
      <c r="C920" t="s">
        <v>922</v>
      </c>
      <c r="D920" t="s">
        <v>57</v>
      </c>
      <c r="E920" t="s">
        <v>58</v>
      </c>
      <c r="F920">
        <v>10984678</v>
      </c>
      <c r="G920" s="111">
        <v>45064</v>
      </c>
      <c r="H920" t="s">
        <v>4852</v>
      </c>
      <c r="I920" t="s">
        <v>260</v>
      </c>
      <c r="J920" t="s">
        <v>3154</v>
      </c>
      <c r="K920" t="s">
        <v>3154</v>
      </c>
      <c r="L920" t="s">
        <v>251</v>
      </c>
      <c r="M920" t="s">
        <v>3154</v>
      </c>
      <c r="N920" t="s">
        <v>3154</v>
      </c>
      <c r="O920" s="111">
        <v>45064</v>
      </c>
      <c r="P920" t="s">
        <v>252</v>
      </c>
      <c r="Q920" t="s">
        <v>263</v>
      </c>
      <c r="R920" s="111">
        <v>45065</v>
      </c>
      <c r="W920">
        <v>0</v>
      </c>
      <c r="X920">
        <v>1</v>
      </c>
      <c r="Y920">
        <v>0</v>
      </c>
      <c r="Z920">
        <f t="shared" si="14"/>
        <v>1</v>
      </c>
    </row>
    <row r="921" spans="1:26">
      <c r="A921" t="s">
        <v>3155</v>
      </c>
      <c r="B921">
        <v>2946919102</v>
      </c>
      <c r="C921" t="s">
        <v>1658</v>
      </c>
      <c r="D921" t="s">
        <v>57</v>
      </c>
      <c r="E921" t="s">
        <v>58</v>
      </c>
      <c r="F921">
        <v>12332202</v>
      </c>
      <c r="G921" s="111">
        <v>45020</v>
      </c>
      <c r="H921" t="s">
        <v>4331</v>
      </c>
      <c r="I921" t="s">
        <v>255</v>
      </c>
      <c r="J921" t="s">
        <v>3154</v>
      </c>
      <c r="K921" t="s">
        <v>3154</v>
      </c>
      <c r="L921" t="s">
        <v>251</v>
      </c>
      <c r="M921" t="s">
        <v>3154</v>
      </c>
      <c r="N921" t="s">
        <v>3154</v>
      </c>
      <c r="O921" s="111">
        <v>45020</v>
      </c>
      <c r="P921" t="s">
        <v>252</v>
      </c>
      <c r="Q921" t="s">
        <v>263</v>
      </c>
      <c r="R921" s="111">
        <v>45021</v>
      </c>
      <c r="W921">
        <v>3609.5</v>
      </c>
      <c r="X921">
        <v>0</v>
      </c>
      <c r="Y921">
        <v>0</v>
      </c>
      <c r="Z921">
        <f t="shared" si="14"/>
        <v>3609.5</v>
      </c>
    </row>
    <row r="922" spans="1:26">
      <c r="A922" t="s">
        <v>3155</v>
      </c>
      <c r="B922">
        <v>3804044190</v>
      </c>
      <c r="C922" t="s">
        <v>629</v>
      </c>
      <c r="D922" t="s">
        <v>57</v>
      </c>
      <c r="E922" t="s">
        <v>58</v>
      </c>
      <c r="F922">
        <v>4162925</v>
      </c>
      <c r="G922" s="111">
        <v>45026</v>
      </c>
      <c r="H922" t="s">
        <v>4348</v>
      </c>
      <c r="I922" t="s">
        <v>255</v>
      </c>
      <c r="J922" t="s">
        <v>3154</v>
      </c>
      <c r="K922" t="s">
        <v>3154</v>
      </c>
      <c r="L922" t="s">
        <v>251</v>
      </c>
      <c r="M922" t="s">
        <v>3154</v>
      </c>
      <c r="N922" t="s">
        <v>3154</v>
      </c>
      <c r="O922" s="111">
        <v>45026</v>
      </c>
      <c r="P922" t="s">
        <v>252</v>
      </c>
      <c r="Q922" t="s">
        <v>263</v>
      </c>
      <c r="R922" s="111">
        <v>45027</v>
      </c>
      <c r="W922">
        <v>38.5</v>
      </c>
      <c r="X922">
        <v>0</v>
      </c>
      <c r="Y922">
        <v>0</v>
      </c>
      <c r="Z922">
        <f t="shared" si="14"/>
        <v>38.5</v>
      </c>
    </row>
    <row r="923" spans="1:26">
      <c r="A923" t="s">
        <v>3155</v>
      </c>
      <c r="B923">
        <v>3804044190</v>
      </c>
      <c r="C923" t="s">
        <v>629</v>
      </c>
      <c r="D923" t="s">
        <v>57</v>
      </c>
      <c r="E923" t="s">
        <v>58</v>
      </c>
      <c r="F923">
        <v>12408108</v>
      </c>
      <c r="G923" s="111">
        <v>45042</v>
      </c>
      <c r="H923" t="s">
        <v>4350</v>
      </c>
      <c r="I923" t="s">
        <v>255</v>
      </c>
      <c r="J923" t="s">
        <v>3154</v>
      </c>
      <c r="K923" t="s">
        <v>3154</v>
      </c>
      <c r="L923" t="s">
        <v>251</v>
      </c>
      <c r="M923" t="s">
        <v>3154</v>
      </c>
      <c r="N923" t="s">
        <v>3154</v>
      </c>
      <c r="O923" s="111">
        <v>45042</v>
      </c>
      <c r="P923" t="s">
        <v>252</v>
      </c>
      <c r="Q923" t="s">
        <v>263</v>
      </c>
      <c r="R923" s="111">
        <v>45043</v>
      </c>
      <c r="W923">
        <v>1</v>
      </c>
      <c r="X923">
        <v>0</v>
      </c>
      <c r="Y923">
        <v>0</v>
      </c>
      <c r="Z923">
        <f t="shared" si="14"/>
        <v>1</v>
      </c>
    </row>
    <row r="924" spans="1:26">
      <c r="A924" t="s">
        <v>3155</v>
      </c>
      <c r="B924">
        <v>7063218123</v>
      </c>
      <c r="C924" t="s">
        <v>922</v>
      </c>
      <c r="D924" t="s">
        <v>4364</v>
      </c>
      <c r="E924" t="s">
        <v>54</v>
      </c>
      <c r="F924">
        <v>5254675</v>
      </c>
      <c r="G924" s="111">
        <v>45035</v>
      </c>
      <c r="H924" t="s">
        <v>4391</v>
      </c>
      <c r="I924" t="s">
        <v>255</v>
      </c>
      <c r="J924" t="s">
        <v>3154</v>
      </c>
      <c r="K924" t="s">
        <v>3154</v>
      </c>
      <c r="L924" t="s">
        <v>251</v>
      </c>
      <c r="M924" t="s">
        <v>3154</v>
      </c>
      <c r="N924" t="s">
        <v>3154</v>
      </c>
      <c r="O924" s="111">
        <v>45035</v>
      </c>
      <c r="P924" t="s">
        <v>252</v>
      </c>
      <c r="Q924" t="s">
        <v>263</v>
      </c>
      <c r="R924" s="111">
        <v>45040</v>
      </c>
      <c r="W924">
        <v>1</v>
      </c>
      <c r="X924">
        <v>0</v>
      </c>
      <c r="Y924">
        <v>0</v>
      </c>
      <c r="Z924">
        <f t="shared" si="14"/>
        <v>1</v>
      </c>
    </row>
    <row r="925" spans="1:26">
      <c r="A925" t="s">
        <v>3155</v>
      </c>
      <c r="B925">
        <v>2946919102</v>
      </c>
      <c r="C925" t="s">
        <v>1658</v>
      </c>
      <c r="D925" t="s">
        <v>57</v>
      </c>
      <c r="E925" t="s">
        <v>58</v>
      </c>
      <c r="F925">
        <v>1287693</v>
      </c>
      <c r="G925" s="111">
        <v>45040</v>
      </c>
      <c r="H925" t="s">
        <v>4340</v>
      </c>
      <c r="I925" t="s">
        <v>255</v>
      </c>
      <c r="J925" t="s">
        <v>3154</v>
      </c>
      <c r="K925" t="s">
        <v>3154</v>
      </c>
      <c r="L925" t="s">
        <v>251</v>
      </c>
      <c r="M925" t="s">
        <v>3154</v>
      </c>
      <c r="N925" t="s">
        <v>3154</v>
      </c>
      <c r="O925" s="111">
        <v>45040</v>
      </c>
      <c r="P925" t="s">
        <v>252</v>
      </c>
      <c r="Q925" t="s">
        <v>263</v>
      </c>
      <c r="R925" s="111">
        <v>45041</v>
      </c>
      <c r="W925">
        <v>651</v>
      </c>
      <c r="X925">
        <v>196.9</v>
      </c>
      <c r="Y925">
        <v>0</v>
      </c>
      <c r="Z925">
        <f t="shared" si="14"/>
        <v>847.9</v>
      </c>
    </row>
    <row r="926" spans="1:26">
      <c r="A926" t="s">
        <v>3155</v>
      </c>
      <c r="B926">
        <v>6972887143</v>
      </c>
      <c r="C926" t="s">
        <v>2331</v>
      </c>
      <c r="D926" t="s">
        <v>57</v>
      </c>
      <c r="E926" t="s">
        <v>58</v>
      </c>
      <c r="F926">
        <v>12332178</v>
      </c>
      <c r="G926" s="111">
        <v>45020</v>
      </c>
      <c r="H926" t="s">
        <v>4551</v>
      </c>
      <c r="I926" t="s">
        <v>255</v>
      </c>
      <c r="J926" t="s">
        <v>3154</v>
      </c>
      <c r="K926" t="s">
        <v>3154</v>
      </c>
      <c r="L926" t="s">
        <v>251</v>
      </c>
      <c r="M926" t="s">
        <v>3154</v>
      </c>
      <c r="N926" t="s">
        <v>3154</v>
      </c>
      <c r="O926" s="111">
        <v>45020</v>
      </c>
      <c r="P926" t="s">
        <v>252</v>
      </c>
      <c r="Q926" t="s">
        <v>263</v>
      </c>
      <c r="R926" s="111">
        <v>45021</v>
      </c>
      <c r="W926">
        <v>54199.28</v>
      </c>
      <c r="X926">
        <v>0</v>
      </c>
      <c r="Y926">
        <v>0</v>
      </c>
      <c r="Z926">
        <f t="shared" si="14"/>
        <v>54199.28</v>
      </c>
    </row>
    <row r="927" spans="1:26">
      <c r="A927" t="s">
        <v>3155</v>
      </c>
      <c r="B927">
        <v>71439012458</v>
      </c>
      <c r="C927" t="s">
        <v>4134</v>
      </c>
      <c r="D927" t="s">
        <v>1527</v>
      </c>
      <c r="E927" t="s">
        <v>1528</v>
      </c>
      <c r="F927">
        <v>12326892</v>
      </c>
      <c r="G927" s="111">
        <v>45020</v>
      </c>
      <c r="H927" t="s">
        <v>4625</v>
      </c>
      <c r="I927" t="s">
        <v>260</v>
      </c>
      <c r="J927" t="s">
        <v>3154</v>
      </c>
      <c r="K927" t="s">
        <v>3154</v>
      </c>
      <c r="L927" t="s">
        <v>251</v>
      </c>
      <c r="M927" t="s">
        <v>3154</v>
      </c>
      <c r="N927" t="s">
        <v>3154</v>
      </c>
      <c r="O927" s="111">
        <v>45020</v>
      </c>
      <c r="P927" t="s">
        <v>252</v>
      </c>
      <c r="Q927" t="s">
        <v>263</v>
      </c>
      <c r="R927" s="111">
        <v>45021</v>
      </c>
      <c r="W927">
        <v>100.01</v>
      </c>
      <c r="X927">
        <v>0</v>
      </c>
      <c r="Y927">
        <v>0</v>
      </c>
      <c r="Z927">
        <f t="shared" si="14"/>
        <v>100.01</v>
      </c>
    </row>
    <row r="928" spans="1:26">
      <c r="A928" t="s">
        <v>3155</v>
      </c>
      <c r="B928" t="s">
        <v>4263</v>
      </c>
      <c r="C928" t="s">
        <v>3863</v>
      </c>
      <c r="D928" t="s">
        <v>45</v>
      </c>
      <c r="E928" t="s">
        <v>46</v>
      </c>
      <c r="F928">
        <v>12333900</v>
      </c>
      <c r="G928" s="111">
        <v>45021</v>
      </c>
      <c r="H928" t="s">
        <v>4685</v>
      </c>
      <c r="I928" t="s">
        <v>260</v>
      </c>
      <c r="J928" t="s">
        <v>3154</v>
      </c>
      <c r="K928" t="s">
        <v>3154</v>
      </c>
      <c r="L928" t="s">
        <v>251</v>
      </c>
      <c r="M928" t="s">
        <v>3154</v>
      </c>
      <c r="N928" t="s">
        <v>3154</v>
      </c>
      <c r="O928" s="111">
        <v>45021</v>
      </c>
      <c r="P928" t="s">
        <v>252</v>
      </c>
      <c r="Q928" t="s">
        <v>263</v>
      </c>
      <c r="R928" s="111">
        <v>45022</v>
      </c>
      <c r="W928">
        <v>2</v>
      </c>
      <c r="X928">
        <v>0</v>
      </c>
      <c r="Y928">
        <v>0</v>
      </c>
      <c r="Z928">
        <f t="shared" si="14"/>
        <v>2</v>
      </c>
    </row>
    <row r="929" spans="1:26">
      <c r="A929" t="s">
        <v>3155</v>
      </c>
      <c r="B929" t="s">
        <v>4258</v>
      </c>
      <c r="C929" t="s">
        <v>3844</v>
      </c>
      <c r="D929" t="s">
        <v>1691</v>
      </c>
      <c r="E929" t="s">
        <v>1528</v>
      </c>
      <c r="F929">
        <v>12351521</v>
      </c>
      <c r="G929" s="111">
        <v>45028</v>
      </c>
      <c r="H929" t="s">
        <v>4675</v>
      </c>
      <c r="I929" t="s">
        <v>255</v>
      </c>
      <c r="J929" t="s">
        <v>3154</v>
      </c>
      <c r="K929" t="s">
        <v>3154</v>
      </c>
      <c r="L929" t="s">
        <v>251</v>
      </c>
      <c r="M929" t="s">
        <v>3154</v>
      </c>
      <c r="N929" t="s">
        <v>3154</v>
      </c>
      <c r="O929" s="111">
        <v>45028</v>
      </c>
      <c r="P929" t="s">
        <v>252</v>
      </c>
      <c r="Q929" t="s">
        <v>263</v>
      </c>
      <c r="R929" s="111">
        <v>45029</v>
      </c>
      <c r="W929">
        <v>2370.3000000000002</v>
      </c>
      <c r="X929">
        <v>3404.14</v>
      </c>
      <c r="Y929">
        <v>0</v>
      </c>
      <c r="Z929">
        <f t="shared" si="14"/>
        <v>5774.4400000000005</v>
      </c>
    </row>
    <row r="930" spans="1:26">
      <c r="A930" t="s">
        <v>3155</v>
      </c>
      <c r="B930" t="s">
        <v>2220</v>
      </c>
      <c r="C930" t="s">
        <v>2221</v>
      </c>
      <c r="D930" t="s">
        <v>53</v>
      </c>
      <c r="E930" t="s">
        <v>54</v>
      </c>
      <c r="F930">
        <v>989897</v>
      </c>
      <c r="G930" s="111">
        <v>45048</v>
      </c>
      <c r="H930" t="s">
        <v>5093</v>
      </c>
      <c r="I930" t="s">
        <v>255</v>
      </c>
      <c r="J930" t="s">
        <v>3154</v>
      </c>
      <c r="K930" t="s">
        <v>3154</v>
      </c>
      <c r="L930" t="s">
        <v>251</v>
      </c>
      <c r="M930" t="s">
        <v>3154</v>
      </c>
      <c r="N930" t="s">
        <v>3154</v>
      </c>
      <c r="O930" s="111">
        <v>45048</v>
      </c>
      <c r="P930" t="s">
        <v>252</v>
      </c>
      <c r="Q930" t="s">
        <v>263</v>
      </c>
      <c r="R930" s="111">
        <v>45049</v>
      </c>
      <c r="W930">
        <v>0</v>
      </c>
      <c r="X930">
        <v>6369.42</v>
      </c>
      <c r="Y930">
        <v>0</v>
      </c>
      <c r="Z930">
        <f t="shared" si="14"/>
        <v>6369.42</v>
      </c>
    </row>
    <row r="931" spans="1:26">
      <c r="A931" t="s">
        <v>3155</v>
      </c>
      <c r="B931" t="s">
        <v>4263</v>
      </c>
      <c r="C931" t="s">
        <v>3863</v>
      </c>
      <c r="D931" t="s">
        <v>45</v>
      </c>
      <c r="E931" t="s">
        <v>46</v>
      </c>
      <c r="F931">
        <v>12456650</v>
      </c>
      <c r="G931" s="111">
        <v>45052</v>
      </c>
      <c r="H931" t="s">
        <v>5179</v>
      </c>
      <c r="I931" t="s">
        <v>260</v>
      </c>
      <c r="J931" t="s">
        <v>3154</v>
      </c>
      <c r="K931" t="s">
        <v>3154</v>
      </c>
      <c r="L931" t="s">
        <v>251</v>
      </c>
      <c r="M931" t="s">
        <v>3154</v>
      </c>
      <c r="N931" t="s">
        <v>3154</v>
      </c>
      <c r="O931" s="111">
        <v>45052</v>
      </c>
      <c r="P931" t="s">
        <v>252</v>
      </c>
      <c r="Q931" t="s">
        <v>263</v>
      </c>
      <c r="R931" s="111"/>
      <c r="W931">
        <v>0</v>
      </c>
      <c r="X931">
        <v>0</v>
      </c>
      <c r="Y931">
        <v>0</v>
      </c>
      <c r="Z931">
        <f t="shared" si="14"/>
        <v>0</v>
      </c>
    </row>
    <row r="932" spans="1:26">
      <c r="A932" t="s">
        <v>3155</v>
      </c>
      <c r="B932" t="s">
        <v>5142</v>
      </c>
      <c r="C932" t="s">
        <v>5143</v>
      </c>
      <c r="D932" t="s">
        <v>1691</v>
      </c>
      <c r="E932" t="s">
        <v>1528</v>
      </c>
      <c r="F932">
        <v>12464063</v>
      </c>
      <c r="G932" s="111">
        <v>45055</v>
      </c>
      <c r="H932" t="s">
        <v>5145</v>
      </c>
      <c r="I932" t="s">
        <v>260</v>
      </c>
      <c r="J932" t="s">
        <v>3154</v>
      </c>
      <c r="K932" t="s">
        <v>3154</v>
      </c>
      <c r="L932" t="s">
        <v>251</v>
      </c>
      <c r="M932" t="s">
        <v>3154</v>
      </c>
      <c r="N932" t="s">
        <v>3154</v>
      </c>
      <c r="O932" s="111">
        <v>45061</v>
      </c>
      <c r="P932" t="s">
        <v>252</v>
      </c>
      <c r="Q932" t="s">
        <v>263</v>
      </c>
      <c r="R932" s="111">
        <v>45061</v>
      </c>
      <c r="W932">
        <v>0</v>
      </c>
      <c r="X932">
        <v>27</v>
      </c>
      <c r="Y932">
        <v>0</v>
      </c>
      <c r="Z932">
        <f t="shared" si="14"/>
        <v>27</v>
      </c>
    </row>
    <row r="933" spans="1:26">
      <c r="A933" t="s">
        <v>3155</v>
      </c>
      <c r="B933" t="s">
        <v>2186</v>
      </c>
      <c r="C933" t="s">
        <v>2187</v>
      </c>
      <c r="D933" t="s">
        <v>265</v>
      </c>
      <c r="E933" t="s">
        <v>54</v>
      </c>
      <c r="F933">
        <v>12468263</v>
      </c>
      <c r="G933" s="111">
        <v>45056</v>
      </c>
      <c r="H933" t="s">
        <v>5215</v>
      </c>
      <c r="I933" t="s">
        <v>260</v>
      </c>
      <c r="J933" t="s">
        <v>3154</v>
      </c>
      <c r="K933" t="s">
        <v>3154</v>
      </c>
      <c r="L933" t="s">
        <v>251</v>
      </c>
      <c r="M933" t="s">
        <v>3154</v>
      </c>
      <c r="N933" t="s">
        <v>3154</v>
      </c>
      <c r="O933" s="111">
        <v>45056</v>
      </c>
      <c r="P933" t="s">
        <v>252</v>
      </c>
      <c r="Q933" t="s">
        <v>263</v>
      </c>
      <c r="R933" s="111">
        <v>45057</v>
      </c>
      <c r="W933">
        <v>0</v>
      </c>
      <c r="X933">
        <v>0</v>
      </c>
      <c r="Y933">
        <v>0</v>
      </c>
      <c r="Z933">
        <f t="shared" si="14"/>
        <v>0</v>
      </c>
    </row>
    <row r="934" spans="1:26">
      <c r="A934" t="s">
        <v>3155</v>
      </c>
      <c r="B934">
        <v>664097138</v>
      </c>
      <c r="C934" t="s">
        <v>2299</v>
      </c>
      <c r="D934" t="s">
        <v>57</v>
      </c>
      <c r="E934" t="s">
        <v>58</v>
      </c>
      <c r="F934">
        <v>12467605</v>
      </c>
      <c r="G934" s="111">
        <v>45056</v>
      </c>
      <c r="H934" t="s">
        <v>5003</v>
      </c>
      <c r="I934" t="s">
        <v>260</v>
      </c>
      <c r="J934" t="s">
        <v>3154</v>
      </c>
      <c r="K934" t="s">
        <v>3154</v>
      </c>
      <c r="L934" t="s">
        <v>251</v>
      </c>
      <c r="M934" t="s">
        <v>3154</v>
      </c>
      <c r="N934" t="s">
        <v>3154</v>
      </c>
      <c r="O934" s="111">
        <v>45057</v>
      </c>
      <c r="P934" t="s">
        <v>252</v>
      </c>
      <c r="Q934" t="s">
        <v>263</v>
      </c>
      <c r="R934" s="111"/>
      <c r="W934">
        <v>0</v>
      </c>
      <c r="X934">
        <v>0</v>
      </c>
      <c r="Y934">
        <v>0</v>
      </c>
      <c r="Z934">
        <f t="shared" si="14"/>
        <v>0</v>
      </c>
    </row>
    <row r="935" spans="1:26">
      <c r="A935" t="s">
        <v>3155</v>
      </c>
      <c r="B935" t="s">
        <v>4258</v>
      </c>
      <c r="C935" t="s">
        <v>3844</v>
      </c>
      <c r="D935" t="s">
        <v>1691</v>
      </c>
      <c r="E935" t="s">
        <v>1528</v>
      </c>
      <c r="F935">
        <v>12495743</v>
      </c>
      <c r="G935" s="111">
        <v>45065</v>
      </c>
      <c r="H935" t="s">
        <v>5161</v>
      </c>
      <c r="I935" t="s">
        <v>255</v>
      </c>
      <c r="J935" t="s">
        <v>3154</v>
      </c>
      <c r="K935" t="s">
        <v>3154</v>
      </c>
      <c r="L935" t="s">
        <v>251</v>
      </c>
      <c r="M935" t="s">
        <v>3154</v>
      </c>
      <c r="N935" t="s">
        <v>3154</v>
      </c>
      <c r="O935" s="111">
        <v>45065</v>
      </c>
      <c r="P935" t="s">
        <v>252</v>
      </c>
      <c r="Q935" t="s">
        <v>263</v>
      </c>
      <c r="R935" s="111">
        <v>45066</v>
      </c>
      <c r="W935">
        <v>0</v>
      </c>
      <c r="X935">
        <v>1</v>
      </c>
      <c r="Y935">
        <v>0</v>
      </c>
      <c r="Z935">
        <f t="shared" si="14"/>
        <v>1</v>
      </c>
    </row>
    <row r="936" spans="1:26">
      <c r="A936" t="s">
        <v>3155</v>
      </c>
      <c r="B936" t="s">
        <v>2198</v>
      </c>
      <c r="C936" t="s">
        <v>2199</v>
      </c>
      <c r="D936" t="s">
        <v>2171</v>
      </c>
      <c r="E936" t="s">
        <v>54</v>
      </c>
      <c r="F936">
        <v>12518624</v>
      </c>
      <c r="G936" s="111">
        <v>45070</v>
      </c>
      <c r="H936" t="s">
        <v>4956</v>
      </c>
      <c r="I936" t="s">
        <v>255</v>
      </c>
      <c r="J936" t="s">
        <v>3154</v>
      </c>
      <c r="K936" t="s">
        <v>3154</v>
      </c>
      <c r="L936" t="s">
        <v>251</v>
      </c>
      <c r="M936" t="s">
        <v>3154</v>
      </c>
      <c r="N936" t="s">
        <v>3154</v>
      </c>
      <c r="O936" s="111">
        <v>45070</v>
      </c>
      <c r="P936" t="s">
        <v>252</v>
      </c>
      <c r="Q936" t="s">
        <v>263</v>
      </c>
      <c r="R936" s="111">
        <v>45071</v>
      </c>
      <c r="W936">
        <v>0</v>
      </c>
      <c r="X936">
        <v>423.5</v>
      </c>
      <c r="Y936">
        <v>0</v>
      </c>
      <c r="Z936">
        <f t="shared" si="14"/>
        <v>423.5</v>
      </c>
    </row>
    <row r="937" spans="1:26">
      <c r="A937" t="s">
        <v>3155</v>
      </c>
      <c r="B937">
        <v>9900269497</v>
      </c>
      <c r="C937" t="s">
        <v>2325</v>
      </c>
      <c r="D937" t="s">
        <v>5202</v>
      </c>
      <c r="E937" t="s">
        <v>1528</v>
      </c>
      <c r="F937">
        <v>12544533</v>
      </c>
      <c r="G937" s="111">
        <v>45075</v>
      </c>
      <c r="H937" t="s">
        <v>5203</v>
      </c>
      <c r="I937" t="s">
        <v>260</v>
      </c>
      <c r="J937" t="s">
        <v>3154</v>
      </c>
      <c r="K937" t="s">
        <v>3154</v>
      </c>
      <c r="L937" t="s">
        <v>251</v>
      </c>
      <c r="M937" t="s">
        <v>3154</v>
      </c>
      <c r="N937" t="s">
        <v>3154</v>
      </c>
      <c r="O937" s="111">
        <v>45075</v>
      </c>
      <c r="P937" t="s">
        <v>252</v>
      </c>
      <c r="Q937" t="s">
        <v>263</v>
      </c>
      <c r="R937" s="111">
        <v>45076</v>
      </c>
      <c r="W937">
        <v>0</v>
      </c>
      <c r="X937">
        <v>0</v>
      </c>
      <c r="Y937">
        <v>0</v>
      </c>
      <c r="Z937">
        <f t="shared" si="14"/>
        <v>0</v>
      </c>
    </row>
    <row r="938" spans="1:26">
      <c r="A938" t="s">
        <v>3155</v>
      </c>
      <c r="B938" t="s">
        <v>4277</v>
      </c>
      <c r="C938" t="s">
        <v>3775</v>
      </c>
      <c r="D938" t="s">
        <v>57</v>
      </c>
      <c r="E938" t="s">
        <v>58</v>
      </c>
      <c r="F938">
        <v>12348479</v>
      </c>
      <c r="G938" s="111">
        <v>45028</v>
      </c>
      <c r="H938" t="s">
        <v>4575</v>
      </c>
      <c r="I938" t="s">
        <v>255</v>
      </c>
      <c r="J938" t="s">
        <v>3154</v>
      </c>
      <c r="K938" t="s">
        <v>3154</v>
      </c>
      <c r="L938" t="s">
        <v>251</v>
      </c>
      <c r="M938" t="s">
        <v>3154</v>
      </c>
      <c r="N938" t="s">
        <v>3154</v>
      </c>
      <c r="O938" s="111">
        <v>45028</v>
      </c>
      <c r="P938" t="s">
        <v>252</v>
      </c>
      <c r="Q938" t="s">
        <v>253</v>
      </c>
      <c r="R938" s="111">
        <v>45029</v>
      </c>
      <c r="W938">
        <v>3638</v>
      </c>
      <c r="X938">
        <v>4484</v>
      </c>
      <c r="Y938">
        <v>2602.8000000000002</v>
      </c>
      <c r="Z938">
        <f t="shared" si="14"/>
        <v>10724.8</v>
      </c>
    </row>
    <row r="939" spans="1:26">
      <c r="A939" t="s">
        <v>3155</v>
      </c>
      <c r="B939">
        <v>61022616153</v>
      </c>
      <c r="C939" t="s">
        <v>2343</v>
      </c>
      <c r="D939" t="s">
        <v>57</v>
      </c>
      <c r="E939" t="s">
        <v>58</v>
      </c>
      <c r="F939">
        <v>12435026</v>
      </c>
      <c r="G939" s="111">
        <v>45048</v>
      </c>
      <c r="H939" t="s">
        <v>4978</v>
      </c>
      <c r="I939" t="s">
        <v>255</v>
      </c>
      <c r="J939" t="s">
        <v>3154</v>
      </c>
      <c r="K939" t="s">
        <v>3154</v>
      </c>
      <c r="L939" t="s">
        <v>251</v>
      </c>
      <c r="M939" t="s">
        <v>3154</v>
      </c>
      <c r="N939" t="s">
        <v>3154</v>
      </c>
      <c r="O939" s="111">
        <v>45048</v>
      </c>
      <c r="P939" t="s">
        <v>252</v>
      </c>
      <c r="Q939" t="s">
        <v>253</v>
      </c>
      <c r="R939" s="111">
        <v>45049</v>
      </c>
      <c r="W939">
        <v>0</v>
      </c>
      <c r="X939">
        <v>1780.11</v>
      </c>
      <c r="Y939">
        <v>69.09</v>
      </c>
      <c r="Z939">
        <f t="shared" si="14"/>
        <v>1849.1999999999998</v>
      </c>
    </row>
    <row r="940" spans="1:26">
      <c r="A940" t="s">
        <v>3155</v>
      </c>
      <c r="B940">
        <v>11664232630</v>
      </c>
      <c r="C940" t="s">
        <v>2288</v>
      </c>
      <c r="D940" t="s">
        <v>57</v>
      </c>
      <c r="E940" t="s">
        <v>58</v>
      </c>
      <c r="F940">
        <v>12519275</v>
      </c>
      <c r="G940" s="111">
        <v>45069</v>
      </c>
      <c r="H940" t="s">
        <v>5038</v>
      </c>
      <c r="I940" t="s">
        <v>260</v>
      </c>
      <c r="J940" t="s">
        <v>3154</v>
      </c>
      <c r="K940" t="s">
        <v>3154</v>
      </c>
      <c r="L940" t="s">
        <v>251</v>
      </c>
      <c r="M940" t="s">
        <v>3154</v>
      </c>
      <c r="N940" t="s">
        <v>3154</v>
      </c>
      <c r="O940" s="111">
        <v>45078</v>
      </c>
      <c r="P940" t="s">
        <v>252</v>
      </c>
      <c r="Q940" t="s">
        <v>257</v>
      </c>
      <c r="R940" s="111">
        <v>45080</v>
      </c>
      <c r="W940">
        <v>0</v>
      </c>
      <c r="X940">
        <v>0</v>
      </c>
      <c r="Y940">
        <v>0</v>
      </c>
      <c r="Z940">
        <f t="shared" si="14"/>
        <v>0</v>
      </c>
    </row>
    <row r="941" spans="1:26">
      <c r="A941" t="s">
        <v>3155</v>
      </c>
      <c r="B941" t="s">
        <v>2186</v>
      </c>
      <c r="C941" t="s">
        <v>2187</v>
      </c>
      <c r="D941" t="s">
        <v>53</v>
      </c>
      <c r="E941" t="s">
        <v>54</v>
      </c>
      <c r="F941">
        <v>12560032</v>
      </c>
      <c r="G941" s="111">
        <v>45092</v>
      </c>
      <c r="H941" t="s">
        <v>5647</v>
      </c>
      <c r="I941" t="s">
        <v>255</v>
      </c>
      <c r="J941" t="s">
        <v>3154</v>
      </c>
      <c r="K941" t="s">
        <v>3154</v>
      </c>
      <c r="L941" t="s">
        <v>251</v>
      </c>
      <c r="M941" t="s">
        <v>3154</v>
      </c>
      <c r="N941" t="s">
        <v>3154</v>
      </c>
      <c r="O941" s="111">
        <v>45098</v>
      </c>
      <c r="P941" t="s">
        <v>252</v>
      </c>
      <c r="Q941" t="s">
        <v>253</v>
      </c>
      <c r="R941" s="111">
        <v>45099</v>
      </c>
      <c r="W941">
        <v>0</v>
      </c>
      <c r="X941">
        <v>0</v>
      </c>
      <c r="Y941">
        <v>1117.79</v>
      </c>
      <c r="Z941">
        <f t="shared" si="14"/>
        <v>1117.79</v>
      </c>
    </row>
    <row r="942" spans="1:26">
      <c r="A942" t="s">
        <v>3155</v>
      </c>
      <c r="B942">
        <v>1413771432</v>
      </c>
      <c r="C942" t="s">
        <v>1883</v>
      </c>
      <c r="D942" t="s">
        <v>1527</v>
      </c>
      <c r="E942" t="s">
        <v>1528</v>
      </c>
      <c r="F942">
        <v>12313955</v>
      </c>
      <c r="G942" s="111">
        <v>45016</v>
      </c>
      <c r="H942" t="s">
        <v>4293</v>
      </c>
      <c r="I942" t="s">
        <v>260</v>
      </c>
      <c r="J942" t="s">
        <v>3154</v>
      </c>
      <c r="K942" t="s">
        <v>3154</v>
      </c>
      <c r="L942" t="s">
        <v>251</v>
      </c>
      <c r="M942" t="s">
        <v>3154</v>
      </c>
      <c r="N942" t="s">
        <v>3154</v>
      </c>
      <c r="O942" s="111">
        <v>45019</v>
      </c>
      <c r="P942" t="s">
        <v>252</v>
      </c>
      <c r="Q942" t="s">
        <v>253</v>
      </c>
      <c r="R942" s="111">
        <v>45020</v>
      </c>
      <c r="W942">
        <v>3698</v>
      </c>
      <c r="X942">
        <v>1185.5</v>
      </c>
      <c r="Y942">
        <v>356</v>
      </c>
      <c r="Z942">
        <f t="shared" si="14"/>
        <v>5239.5</v>
      </c>
    </row>
    <row r="943" spans="1:26">
      <c r="A943" t="s">
        <v>3155</v>
      </c>
      <c r="B943">
        <v>2946919102</v>
      </c>
      <c r="C943" t="s">
        <v>1658</v>
      </c>
      <c r="D943" t="s">
        <v>57</v>
      </c>
      <c r="E943" t="s">
        <v>58</v>
      </c>
      <c r="F943">
        <v>12616569</v>
      </c>
      <c r="G943" s="111">
        <v>45097</v>
      </c>
      <c r="H943" t="s">
        <v>5648</v>
      </c>
      <c r="I943" t="s">
        <v>260</v>
      </c>
      <c r="J943" t="s">
        <v>3154</v>
      </c>
      <c r="K943" t="s">
        <v>3154</v>
      </c>
      <c r="L943" t="s">
        <v>251</v>
      </c>
      <c r="M943" t="s">
        <v>3154</v>
      </c>
      <c r="N943" t="s">
        <v>3154</v>
      </c>
      <c r="O943" s="111">
        <v>45097</v>
      </c>
      <c r="P943" t="s">
        <v>252</v>
      </c>
      <c r="Q943" t="s">
        <v>253</v>
      </c>
      <c r="R943" s="111">
        <v>45098</v>
      </c>
      <c r="W943">
        <v>0</v>
      </c>
      <c r="X943">
        <v>0</v>
      </c>
      <c r="Y943">
        <v>40.01</v>
      </c>
      <c r="Z943">
        <f t="shared" si="14"/>
        <v>40.01</v>
      </c>
    </row>
    <row r="944" spans="1:26">
      <c r="A944" t="s">
        <v>3155</v>
      </c>
      <c r="B944">
        <v>7063218123</v>
      </c>
      <c r="C944" t="s">
        <v>922</v>
      </c>
      <c r="D944" t="s">
        <v>57</v>
      </c>
      <c r="E944" t="s">
        <v>58</v>
      </c>
      <c r="F944">
        <v>12605582</v>
      </c>
      <c r="G944" s="111">
        <v>45090</v>
      </c>
      <c r="H944" t="s">
        <v>5649</v>
      </c>
      <c r="I944" t="s">
        <v>260</v>
      </c>
      <c r="J944" t="s">
        <v>3154</v>
      </c>
      <c r="K944" t="s">
        <v>3154</v>
      </c>
      <c r="L944" t="s">
        <v>251</v>
      </c>
      <c r="M944" t="s">
        <v>3154</v>
      </c>
      <c r="N944" t="s">
        <v>3154</v>
      </c>
      <c r="O944" s="111">
        <v>45090</v>
      </c>
      <c r="P944" t="s">
        <v>252</v>
      </c>
      <c r="Q944" t="s">
        <v>253</v>
      </c>
      <c r="R944" s="111">
        <v>45091</v>
      </c>
      <c r="W944">
        <v>0</v>
      </c>
      <c r="X944">
        <v>0</v>
      </c>
      <c r="Y944">
        <v>149.5</v>
      </c>
      <c r="Z944">
        <f t="shared" si="14"/>
        <v>149.5</v>
      </c>
    </row>
    <row r="945" spans="1:26">
      <c r="A945" t="s">
        <v>3155</v>
      </c>
      <c r="B945">
        <v>9479290456</v>
      </c>
      <c r="C945" t="s">
        <v>1616</v>
      </c>
      <c r="D945" t="s">
        <v>1527</v>
      </c>
      <c r="E945" t="s">
        <v>1528</v>
      </c>
      <c r="F945">
        <v>12442370</v>
      </c>
      <c r="G945" s="111">
        <v>45049</v>
      </c>
      <c r="H945" t="s">
        <v>4880</v>
      </c>
      <c r="I945" t="s">
        <v>260</v>
      </c>
      <c r="J945" t="s">
        <v>3154</v>
      </c>
      <c r="K945" t="s">
        <v>3154</v>
      </c>
      <c r="L945" t="s">
        <v>251</v>
      </c>
      <c r="M945" t="s">
        <v>3154</v>
      </c>
      <c r="N945" t="s">
        <v>3154</v>
      </c>
      <c r="O945" s="111">
        <v>45050</v>
      </c>
      <c r="P945" t="s">
        <v>252</v>
      </c>
      <c r="Q945" t="s">
        <v>253</v>
      </c>
      <c r="R945" s="111">
        <v>45054</v>
      </c>
      <c r="W945">
        <v>0</v>
      </c>
      <c r="X945">
        <v>4204.8999999999996</v>
      </c>
      <c r="Y945">
        <v>786.75</v>
      </c>
      <c r="Z945">
        <f t="shared" si="14"/>
        <v>4991.6499999999996</v>
      </c>
    </row>
    <row r="946" spans="1:26">
      <c r="A946" t="s">
        <v>3155</v>
      </c>
      <c r="B946">
        <v>13130660607</v>
      </c>
      <c r="C946" t="s">
        <v>952</v>
      </c>
      <c r="D946" t="s">
        <v>57</v>
      </c>
      <c r="E946" t="s">
        <v>58</v>
      </c>
      <c r="F946">
        <v>12587377</v>
      </c>
      <c r="G946" s="111">
        <v>45083</v>
      </c>
      <c r="H946" t="s">
        <v>5650</v>
      </c>
      <c r="I946" t="s">
        <v>260</v>
      </c>
      <c r="J946" t="s">
        <v>3154</v>
      </c>
      <c r="K946" t="s">
        <v>3154</v>
      </c>
      <c r="L946" t="s">
        <v>251</v>
      </c>
      <c r="M946" t="s">
        <v>3154</v>
      </c>
      <c r="N946" t="s">
        <v>3154</v>
      </c>
      <c r="O946" s="111">
        <v>45083</v>
      </c>
      <c r="P946" t="s">
        <v>252</v>
      </c>
      <c r="Q946" t="s">
        <v>253</v>
      </c>
      <c r="R946" s="111">
        <v>45084</v>
      </c>
      <c r="W946">
        <v>0</v>
      </c>
      <c r="X946">
        <v>0</v>
      </c>
      <c r="Y946">
        <v>199.99</v>
      </c>
      <c r="Z946">
        <f t="shared" si="14"/>
        <v>199.99</v>
      </c>
    </row>
    <row r="947" spans="1:26">
      <c r="A947" t="s">
        <v>3155</v>
      </c>
      <c r="B947">
        <v>72637005149</v>
      </c>
      <c r="C947" t="s">
        <v>1818</v>
      </c>
      <c r="D947" t="s">
        <v>57</v>
      </c>
      <c r="E947" t="s">
        <v>58</v>
      </c>
      <c r="F947">
        <v>781381</v>
      </c>
      <c r="G947" s="111">
        <v>45078</v>
      </c>
      <c r="H947" t="s">
        <v>5651</v>
      </c>
      <c r="I947" t="s">
        <v>260</v>
      </c>
      <c r="J947" t="s">
        <v>3154</v>
      </c>
      <c r="K947" t="s">
        <v>3154</v>
      </c>
      <c r="L947" t="s">
        <v>251</v>
      </c>
      <c r="M947" t="s">
        <v>3154</v>
      </c>
      <c r="N947" t="s">
        <v>3154</v>
      </c>
      <c r="O947" s="111">
        <v>45078</v>
      </c>
      <c r="P947" t="s">
        <v>252</v>
      </c>
      <c r="Q947" t="s">
        <v>253</v>
      </c>
      <c r="R947" s="111">
        <v>45082</v>
      </c>
      <c r="W947">
        <v>0</v>
      </c>
      <c r="X947">
        <v>0</v>
      </c>
      <c r="Y947">
        <v>400.9</v>
      </c>
      <c r="Z947">
        <f t="shared" si="14"/>
        <v>400.9</v>
      </c>
    </row>
    <row r="948" spans="1:26">
      <c r="A948" t="s">
        <v>3155</v>
      </c>
      <c r="B948">
        <v>86552406134</v>
      </c>
      <c r="C948" t="s">
        <v>1989</v>
      </c>
      <c r="D948" t="s">
        <v>57</v>
      </c>
      <c r="E948" t="s">
        <v>58</v>
      </c>
      <c r="F948">
        <v>12587907</v>
      </c>
      <c r="G948" s="111">
        <v>45083</v>
      </c>
      <c r="H948" t="s">
        <v>5652</v>
      </c>
      <c r="I948" t="s">
        <v>260</v>
      </c>
      <c r="J948" t="s">
        <v>3154</v>
      </c>
      <c r="K948" t="s">
        <v>3154</v>
      </c>
      <c r="L948" t="s">
        <v>251</v>
      </c>
      <c r="M948" t="s">
        <v>3154</v>
      </c>
      <c r="N948" t="s">
        <v>3154</v>
      </c>
      <c r="O948" s="111">
        <v>45083</v>
      </c>
      <c r="P948" t="s">
        <v>252</v>
      </c>
      <c r="Q948" t="s">
        <v>253</v>
      </c>
      <c r="R948" s="111">
        <v>45084</v>
      </c>
      <c r="W948">
        <v>0</v>
      </c>
      <c r="X948">
        <v>0</v>
      </c>
      <c r="Y948">
        <v>11</v>
      </c>
      <c r="Z948">
        <f t="shared" si="14"/>
        <v>11</v>
      </c>
    </row>
    <row r="949" spans="1:26">
      <c r="A949" t="s">
        <v>3155</v>
      </c>
      <c r="B949">
        <v>576199648</v>
      </c>
      <c r="C949" t="s">
        <v>396</v>
      </c>
      <c r="D949" t="s">
        <v>45</v>
      </c>
      <c r="E949" t="s">
        <v>46</v>
      </c>
      <c r="F949">
        <v>12328015</v>
      </c>
      <c r="G949" s="111">
        <v>45020</v>
      </c>
      <c r="H949" t="s">
        <v>4287</v>
      </c>
      <c r="I949" t="s">
        <v>255</v>
      </c>
      <c r="J949" t="s">
        <v>3154</v>
      </c>
      <c r="K949" t="s">
        <v>3154</v>
      </c>
      <c r="L949" t="s">
        <v>251</v>
      </c>
      <c r="M949" t="s">
        <v>3154</v>
      </c>
      <c r="N949" t="s">
        <v>3154</v>
      </c>
      <c r="O949" s="111">
        <v>45021</v>
      </c>
      <c r="P949" t="s">
        <v>252</v>
      </c>
      <c r="Q949" t="s">
        <v>253</v>
      </c>
      <c r="R949" s="111">
        <v>45021</v>
      </c>
      <c r="W949">
        <v>212</v>
      </c>
      <c r="X949">
        <v>111</v>
      </c>
      <c r="Y949">
        <v>40</v>
      </c>
      <c r="Z949">
        <f t="shared" si="14"/>
        <v>363</v>
      </c>
    </row>
    <row r="950" spans="1:26">
      <c r="A950" t="s">
        <v>3155</v>
      </c>
      <c r="B950">
        <v>1413771432</v>
      </c>
      <c r="C950" t="s">
        <v>1883</v>
      </c>
      <c r="D950" t="s">
        <v>1527</v>
      </c>
      <c r="E950" t="s">
        <v>1528</v>
      </c>
      <c r="F950">
        <v>12452237</v>
      </c>
      <c r="G950" s="111">
        <v>45051</v>
      </c>
      <c r="H950" t="s">
        <v>4758</v>
      </c>
      <c r="I950" t="s">
        <v>255</v>
      </c>
      <c r="J950" t="s">
        <v>3154</v>
      </c>
      <c r="K950" t="s">
        <v>3154</v>
      </c>
      <c r="L950" t="s">
        <v>251</v>
      </c>
      <c r="M950" t="s">
        <v>3154</v>
      </c>
      <c r="N950" t="s">
        <v>3154</v>
      </c>
      <c r="O950" s="111">
        <v>45051</v>
      </c>
      <c r="P950" t="s">
        <v>252</v>
      </c>
      <c r="Q950" t="s">
        <v>253</v>
      </c>
      <c r="R950" s="111">
        <v>45055</v>
      </c>
      <c r="W950">
        <v>0</v>
      </c>
      <c r="X950">
        <v>1162</v>
      </c>
      <c r="Y950">
        <v>250.5</v>
      </c>
      <c r="Z950">
        <f t="shared" si="14"/>
        <v>1412.5</v>
      </c>
    </row>
    <row r="951" spans="1:26">
      <c r="A951" t="s">
        <v>3155</v>
      </c>
      <c r="B951">
        <v>1671060660</v>
      </c>
      <c r="C951" t="s">
        <v>2108</v>
      </c>
      <c r="D951" t="s">
        <v>45</v>
      </c>
      <c r="E951" t="s">
        <v>46</v>
      </c>
      <c r="F951">
        <v>12163998</v>
      </c>
      <c r="G951" s="111">
        <v>44984</v>
      </c>
      <c r="H951" t="s">
        <v>3118</v>
      </c>
      <c r="I951" t="s">
        <v>255</v>
      </c>
      <c r="J951" t="s">
        <v>3154</v>
      </c>
      <c r="K951" t="s">
        <v>3154</v>
      </c>
      <c r="L951" t="s">
        <v>251</v>
      </c>
      <c r="M951" t="s">
        <v>3154</v>
      </c>
      <c r="N951" t="s">
        <v>3154</v>
      </c>
      <c r="O951" s="111">
        <v>45048</v>
      </c>
      <c r="P951" t="s">
        <v>252</v>
      </c>
      <c r="Q951" t="s">
        <v>253</v>
      </c>
      <c r="R951" s="111">
        <v>45050</v>
      </c>
      <c r="W951">
        <v>0</v>
      </c>
      <c r="X951">
        <v>2100.66</v>
      </c>
      <c r="Y951">
        <v>2076.44</v>
      </c>
      <c r="Z951">
        <f t="shared" si="14"/>
        <v>4177.1000000000004</v>
      </c>
    </row>
    <row r="952" spans="1:26">
      <c r="A952" t="s">
        <v>3155</v>
      </c>
      <c r="B952">
        <v>2433224101</v>
      </c>
      <c r="C952" t="s">
        <v>945</v>
      </c>
      <c r="D952" t="s">
        <v>57</v>
      </c>
      <c r="E952" t="s">
        <v>58</v>
      </c>
      <c r="F952">
        <v>4829671</v>
      </c>
      <c r="G952" s="111">
        <v>45040</v>
      </c>
      <c r="H952" t="s">
        <v>4323</v>
      </c>
      <c r="I952" t="s">
        <v>255</v>
      </c>
      <c r="J952" t="s">
        <v>3154</v>
      </c>
      <c r="K952" t="s">
        <v>3154</v>
      </c>
      <c r="L952" t="s">
        <v>251</v>
      </c>
      <c r="M952" t="s">
        <v>3154</v>
      </c>
      <c r="N952" t="s">
        <v>3154</v>
      </c>
      <c r="O952" s="111">
        <v>45040</v>
      </c>
      <c r="P952" t="s">
        <v>252</v>
      </c>
      <c r="Q952" t="s">
        <v>253</v>
      </c>
      <c r="R952" s="111">
        <v>45041</v>
      </c>
      <c r="W952">
        <v>509</v>
      </c>
      <c r="X952">
        <v>3664</v>
      </c>
      <c r="Y952">
        <v>615</v>
      </c>
      <c r="Z952">
        <f t="shared" si="14"/>
        <v>4788</v>
      </c>
    </row>
    <row r="953" spans="1:26">
      <c r="A953" t="s">
        <v>3155</v>
      </c>
      <c r="B953">
        <v>5942056110</v>
      </c>
      <c r="C953" t="s">
        <v>1742</v>
      </c>
      <c r="D953" t="s">
        <v>1107</v>
      </c>
      <c r="E953" t="s">
        <v>54</v>
      </c>
      <c r="F953">
        <v>12435016</v>
      </c>
      <c r="G953" s="111">
        <v>45049</v>
      </c>
      <c r="H953" t="s">
        <v>4834</v>
      </c>
      <c r="I953" t="s">
        <v>255</v>
      </c>
      <c r="J953" t="s">
        <v>3154</v>
      </c>
      <c r="K953" t="s">
        <v>3154</v>
      </c>
      <c r="L953" t="s">
        <v>251</v>
      </c>
      <c r="M953" t="s">
        <v>3154</v>
      </c>
      <c r="N953" t="s">
        <v>3154</v>
      </c>
      <c r="O953" s="111">
        <v>45049</v>
      </c>
      <c r="P953" t="s">
        <v>252</v>
      </c>
      <c r="Q953" t="s">
        <v>253</v>
      </c>
      <c r="R953" s="111">
        <v>45054</v>
      </c>
      <c r="W953">
        <v>0</v>
      </c>
      <c r="X953">
        <v>1860.8</v>
      </c>
      <c r="Y953">
        <v>309.89999999999998</v>
      </c>
      <c r="Z953">
        <f t="shared" si="14"/>
        <v>2170.6999999999998</v>
      </c>
    </row>
    <row r="954" spans="1:26">
      <c r="A954" t="s">
        <v>3155</v>
      </c>
      <c r="B954">
        <v>6146623113</v>
      </c>
      <c r="C954" t="s">
        <v>1830</v>
      </c>
      <c r="D954" t="s">
        <v>53</v>
      </c>
      <c r="E954" t="s">
        <v>54</v>
      </c>
      <c r="F954">
        <v>4670958</v>
      </c>
      <c r="G954" s="111">
        <v>45068</v>
      </c>
      <c r="H954" t="s">
        <v>4844</v>
      </c>
      <c r="I954" t="s">
        <v>255</v>
      </c>
      <c r="J954" t="s">
        <v>3154</v>
      </c>
      <c r="K954" t="s">
        <v>3154</v>
      </c>
      <c r="L954" t="s">
        <v>251</v>
      </c>
      <c r="M954" t="s">
        <v>3154</v>
      </c>
      <c r="N954" t="s">
        <v>3154</v>
      </c>
      <c r="O954" s="111">
        <v>45068</v>
      </c>
      <c r="P954" t="s">
        <v>252</v>
      </c>
      <c r="Q954" t="s">
        <v>253</v>
      </c>
      <c r="R954" s="111">
        <v>45069</v>
      </c>
      <c r="W954">
        <v>0</v>
      </c>
      <c r="X954">
        <v>100.02</v>
      </c>
      <c r="Y954">
        <v>509.96</v>
      </c>
      <c r="Z954">
        <f t="shared" si="14"/>
        <v>609.98</v>
      </c>
    </row>
    <row r="955" spans="1:26">
      <c r="A955" t="s">
        <v>3155</v>
      </c>
      <c r="B955">
        <v>8251327628</v>
      </c>
      <c r="C955" t="s">
        <v>190</v>
      </c>
      <c r="D955" t="s">
        <v>45</v>
      </c>
      <c r="E955" t="s">
        <v>46</v>
      </c>
      <c r="F955">
        <v>12497094</v>
      </c>
      <c r="G955" s="111">
        <v>45087</v>
      </c>
      <c r="H955" t="s">
        <v>5653</v>
      </c>
      <c r="I955" t="s">
        <v>255</v>
      </c>
      <c r="J955" t="s">
        <v>3154</v>
      </c>
      <c r="K955" t="s">
        <v>3154</v>
      </c>
      <c r="L955" t="s">
        <v>251</v>
      </c>
      <c r="M955" t="s">
        <v>3154</v>
      </c>
      <c r="N955" t="s">
        <v>3154</v>
      </c>
      <c r="O955" s="111">
        <v>45087</v>
      </c>
      <c r="P955" t="s">
        <v>252</v>
      </c>
      <c r="Q955" t="s">
        <v>253</v>
      </c>
      <c r="R955" s="111">
        <v>45089</v>
      </c>
      <c r="W955">
        <v>0</v>
      </c>
      <c r="X955">
        <v>0</v>
      </c>
      <c r="Y955">
        <v>1965.7</v>
      </c>
      <c r="Z955">
        <f t="shared" si="14"/>
        <v>1965.7</v>
      </c>
    </row>
    <row r="956" spans="1:26">
      <c r="A956" t="s">
        <v>3155</v>
      </c>
      <c r="B956">
        <v>8849120435</v>
      </c>
      <c r="C956" t="s">
        <v>1690</v>
      </c>
      <c r="D956" t="s">
        <v>1691</v>
      </c>
      <c r="E956" t="s">
        <v>1528</v>
      </c>
      <c r="F956">
        <v>12485146</v>
      </c>
      <c r="G956" s="111">
        <v>45061</v>
      </c>
      <c r="H956" t="s">
        <v>4873</v>
      </c>
      <c r="I956" t="s">
        <v>255</v>
      </c>
      <c r="J956" t="s">
        <v>3154</v>
      </c>
      <c r="K956" t="s">
        <v>3154</v>
      </c>
      <c r="L956" t="s">
        <v>251</v>
      </c>
      <c r="M956" t="s">
        <v>3154</v>
      </c>
      <c r="N956" t="s">
        <v>3154</v>
      </c>
      <c r="O956" s="111">
        <v>45061</v>
      </c>
      <c r="P956" t="s">
        <v>252</v>
      </c>
      <c r="Q956" t="s">
        <v>253</v>
      </c>
      <c r="R956" s="111">
        <v>45062</v>
      </c>
      <c r="W956">
        <v>0</v>
      </c>
      <c r="X956">
        <v>969</v>
      </c>
      <c r="Y956">
        <v>272</v>
      </c>
      <c r="Z956">
        <f t="shared" si="14"/>
        <v>1241</v>
      </c>
    </row>
    <row r="957" spans="1:26">
      <c r="A957" t="s">
        <v>3155</v>
      </c>
      <c r="B957">
        <v>9755062696</v>
      </c>
      <c r="C957" t="s">
        <v>2002</v>
      </c>
      <c r="D957" t="s">
        <v>45</v>
      </c>
      <c r="E957" t="s">
        <v>46</v>
      </c>
      <c r="F957">
        <v>12495804</v>
      </c>
      <c r="G957" s="111">
        <v>45063</v>
      </c>
      <c r="H957" t="s">
        <v>4892</v>
      </c>
      <c r="I957" t="s">
        <v>255</v>
      </c>
      <c r="J957" t="s">
        <v>3154</v>
      </c>
      <c r="K957" t="s">
        <v>3154</v>
      </c>
      <c r="L957" t="s">
        <v>251</v>
      </c>
      <c r="M957" t="s">
        <v>3154</v>
      </c>
      <c r="N957" t="s">
        <v>3154</v>
      </c>
      <c r="O957" s="111">
        <v>45063</v>
      </c>
      <c r="P957" t="s">
        <v>252</v>
      </c>
      <c r="Q957" t="s">
        <v>253</v>
      </c>
      <c r="R957" s="111">
        <v>45065</v>
      </c>
      <c r="W957">
        <v>0</v>
      </c>
      <c r="X957">
        <v>0</v>
      </c>
      <c r="Y957">
        <v>590</v>
      </c>
      <c r="Z957">
        <f t="shared" si="14"/>
        <v>590</v>
      </c>
    </row>
    <row r="958" spans="1:26">
      <c r="A958" t="s">
        <v>3155</v>
      </c>
      <c r="B958">
        <v>86552406134</v>
      </c>
      <c r="C958" t="s">
        <v>1989</v>
      </c>
      <c r="D958" t="s">
        <v>57</v>
      </c>
      <c r="E958" t="s">
        <v>58</v>
      </c>
      <c r="F958">
        <v>12378251</v>
      </c>
      <c r="G958" s="111">
        <v>45082</v>
      </c>
      <c r="H958" t="s">
        <v>5654</v>
      </c>
      <c r="I958" t="s">
        <v>255</v>
      </c>
      <c r="J958" t="s">
        <v>3154</v>
      </c>
      <c r="K958" t="s">
        <v>3154</v>
      </c>
      <c r="L958" t="s">
        <v>251</v>
      </c>
      <c r="M958" t="s">
        <v>3154</v>
      </c>
      <c r="N958" t="s">
        <v>3154</v>
      </c>
      <c r="O958" s="111">
        <v>45082</v>
      </c>
      <c r="P958" t="s">
        <v>252</v>
      </c>
      <c r="Q958" t="s">
        <v>253</v>
      </c>
      <c r="R958" s="111">
        <v>45083</v>
      </c>
      <c r="W958">
        <v>0</v>
      </c>
      <c r="X958">
        <v>0</v>
      </c>
      <c r="Y958">
        <v>171</v>
      </c>
      <c r="Z958">
        <f t="shared" si="14"/>
        <v>171</v>
      </c>
    </row>
    <row r="959" spans="1:26">
      <c r="A959" t="s">
        <v>3155</v>
      </c>
      <c r="B959">
        <v>1451674104</v>
      </c>
      <c r="C959" t="s">
        <v>935</v>
      </c>
      <c r="D959" t="s">
        <v>53</v>
      </c>
      <c r="E959" t="s">
        <v>54</v>
      </c>
      <c r="F959">
        <v>12393630</v>
      </c>
      <c r="G959" s="111">
        <v>45054</v>
      </c>
      <c r="H959" t="s">
        <v>4770</v>
      </c>
      <c r="I959" t="s">
        <v>260</v>
      </c>
      <c r="J959" t="s">
        <v>3154</v>
      </c>
      <c r="K959" t="s">
        <v>3154</v>
      </c>
      <c r="L959" t="s">
        <v>251</v>
      </c>
      <c r="M959" t="s">
        <v>3154</v>
      </c>
      <c r="N959" t="s">
        <v>3154</v>
      </c>
      <c r="O959" s="111">
        <v>45054</v>
      </c>
      <c r="P959" t="s">
        <v>252</v>
      </c>
      <c r="Q959" t="s">
        <v>263</v>
      </c>
      <c r="R959" s="111"/>
      <c r="W959">
        <v>0</v>
      </c>
      <c r="X959">
        <v>0</v>
      </c>
      <c r="Y959">
        <v>0</v>
      </c>
      <c r="Z959">
        <f t="shared" si="14"/>
        <v>0</v>
      </c>
    </row>
    <row r="960" spans="1:26">
      <c r="A960" t="s">
        <v>3155</v>
      </c>
      <c r="B960">
        <v>2433224101</v>
      </c>
      <c r="C960" t="s">
        <v>945</v>
      </c>
      <c r="D960" t="s">
        <v>57</v>
      </c>
      <c r="E960" t="s">
        <v>58</v>
      </c>
      <c r="F960">
        <v>12475284</v>
      </c>
      <c r="G960" s="111">
        <v>45057</v>
      </c>
      <c r="H960" t="s">
        <v>4788</v>
      </c>
      <c r="I960" t="s">
        <v>260</v>
      </c>
      <c r="J960" t="s">
        <v>3154</v>
      </c>
      <c r="K960" t="s">
        <v>3154</v>
      </c>
      <c r="L960" t="s">
        <v>251</v>
      </c>
      <c r="M960" t="s">
        <v>3154</v>
      </c>
      <c r="N960" t="s">
        <v>3154</v>
      </c>
      <c r="O960" s="111">
        <v>45057</v>
      </c>
      <c r="P960" t="s">
        <v>252</v>
      </c>
      <c r="Q960" t="s">
        <v>263</v>
      </c>
      <c r="R960" s="111"/>
      <c r="W960">
        <v>0</v>
      </c>
      <c r="X960">
        <v>0</v>
      </c>
      <c r="Y960">
        <v>0</v>
      </c>
      <c r="Z960">
        <f t="shared" si="14"/>
        <v>0</v>
      </c>
    </row>
    <row r="961" spans="1:26">
      <c r="A961" t="s">
        <v>3155</v>
      </c>
      <c r="B961">
        <v>5942056110</v>
      </c>
      <c r="C961" t="s">
        <v>1742</v>
      </c>
      <c r="D961" t="s">
        <v>57</v>
      </c>
      <c r="E961" t="s">
        <v>58</v>
      </c>
      <c r="F961">
        <v>12378913</v>
      </c>
      <c r="G961" s="111">
        <v>45034</v>
      </c>
      <c r="H961" t="s">
        <v>4362</v>
      </c>
      <c r="I961" t="s">
        <v>260</v>
      </c>
      <c r="J961" t="s">
        <v>3154</v>
      </c>
      <c r="K961" t="s">
        <v>3154</v>
      </c>
      <c r="L961" t="s">
        <v>251</v>
      </c>
      <c r="M961" t="s">
        <v>3154</v>
      </c>
      <c r="N961" t="s">
        <v>3154</v>
      </c>
      <c r="O961" s="111">
        <v>45034</v>
      </c>
      <c r="P961" t="s">
        <v>252</v>
      </c>
      <c r="Q961" t="s">
        <v>263</v>
      </c>
      <c r="R961" s="111">
        <v>45035</v>
      </c>
      <c r="W961">
        <v>28.75</v>
      </c>
      <c r="X961">
        <v>0</v>
      </c>
      <c r="Y961">
        <v>0</v>
      </c>
      <c r="Z961">
        <f t="shared" si="14"/>
        <v>28.75</v>
      </c>
    </row>
    <row r="962" spans="1:26">
      <c r="A962" t="s">
        <v>3155</v>
      </c>
      <c r="B962">
        <v>5942056110</v>
      </c>
      <c r="C962" t="s">
        <v>1742</v>
      </c>
      <c r="D962" t="s">
        <v>57</v>
      </c>
      <c r="E962" t="s">
        <v>58</v>
      </c>
      <c r="F962">
        <v>12408518</v>
      </c>
      <c r="G962" s="111">
        <v>45054</v>
      </c>
      <c r="H962" t="s">
        <v>4831</v>
      </c>
      <c r="I962" t="s">
        <v>260</v>
      </c>
      <c r="J962" t="s">
        <v>3154</v>
      </c>
      <c r="K962" t="s">
        <v>3154</v>
      </c>
      <c r="L962" t="s">
        <v>251</v>
      </c>
      <c r="M962" t="s">
        <v>3154</v>
      </c>
      <c r="N962" t="s">
        <v>3154</v>
      </c>
      <c r="O962" s="111">
        <v>45054</v>
      </c>
      <c r="P962" t="s">
        <v>252</v>
      </c>
      <c r="Q962" t="s">
        <v>263</v>
      </c>
      <c r="R962" s="111">
        <v>45055</v>
      </c>
      <c r="W962">
        <v>0</v>
      </c>
      <c r="X962">
        <v>132</v>
      </c>
      <c r="Y962">
        <v>0</v>
      </c>
      <c r="Z962">
        <f t="shared" si="14"/>
        <v>132</v>
      </c>
    </row>
    <row r="963" spans="1:26">
      <c r="A963" t="s">
        <v>3155</v>
      </c>
      <c r="B963">
        <v>7063218123</v>
      </c>
      <c r="C963" t="s">
        <v>922</v>
      </c>
      <c r="D963" t="s">
        <v>57</v>
      </c>
      <c r="E963" t="s">
        <v>58</v>
      </c>
      <c r="F963">
        <v>12468639</v>
      </c>
      <c r="G963" s="111">
        <v>45062</v>
      </c>
      <c r="H963" t="s">
        <v>4851</v>
      </c>
      <c r="I963" t="s">
        <v>260</v>
      </c>
      <c r="J963" t="s">
        <v>3154</v>
      </c>
      <c r="K963" t="s">
        <v>3154</v>
      </c>
      <c r="L963" t="s">
        <v>251</v>
      </c>
      <c r="M963" t="s">
        <v>3154</v>
      </c>
      <c r="N963" t="s">
        <v>3154</v>
      </c>
      <c r="O963" s="111">
        <v>45062</v>
      </c>
      <c r="P963" t="s">
        <v>252</v>
      </c>
      <c r="Q963" t="s">
        <v>263</v>
      </c>
      <c r="R963" s="111">
        <v>45063</v>
      </c>
      <c r="W963">
        <v>0</v>
      </c>
      <c r="X963">
        <v>0</v>
      </c>
      <c r="Y963">
        <v>0</v>
      </c>
      <c r="Z963">
        <f t="shared" ref="Z963:Z1026" si="15">SUM(W963:Y963)</f>
        <v>0</v>
      </c>
    </row>
    <row r="964" spans="1:26">
      <c r="A964" t="s">
        <v>3155</v>
      </c>
      <c r="B964">
        <v>7063218123</v>
      </c>
      <c r="C964" t="s">
        <v>922</v>
      </c>
      <c r="D964" t="s">
        <v>57</v>
      </c>
      <c r="E964" t="s">
        <v>58</v>
      </c>
      <c r="F964">
        <v>12625477</v>
      </c>
      <c r="G964" s="111">
        <v>45095</v>
      </c>
      <c r="H964" t="s">
        <v>5655</v>
      </c>
      <c r="I964" t="s">
        <v>260</v>
      </c>
      <c r="J964" t="s">
        <v>3154</v>
      </c>
      <c r="K964" t="s">
        <v>3154</v>
      </c>
      <c r="L964" t="s">
        <v>251</v>
      </c>
      <c r="M964" t="s">
        <v>3154</v>
      </c>
      <c r="N964" t="s">
        <v>3154</v>
      </c>
      <c r="O964" s="111">
        <v>45095</v>
      </c>
      <c r="P964" t="s">
        <v>252</v>
      </c>
      <c r="Q964" t="s">
        <v>263</v>
      </c>
      <c r="R964" s="111">
        <v>45097</v>
      </c>
      <c r="W964">
        <v>0</v>
      </c>
      <c r="X964">
        <v>0</v>
      </c>
      <c r="Y964">
        <v>0</v>
      </c>
      <c r="Z964">
        <f t="shared" si="15"/>
        <v>0</v>
      </c>
    </row>
    <row r="965" spans="1:26">
      <c r="A965" t="s">
        <v>3155</v>
      </c>
      <c r="B965">
        <v>9479290456</v>
      </c>
      <c r="C965" t="s">
        <v>1616</v>
      </c>
      <c r="D965" t="s">
        <v>1527</v>
      </c>
      <c r="E965" t="s">
        <v>1528</v>
      </c>
      <c r="F965">
        <v>12367661</v>
      </c>
      <c r="G965" s="111">
        <v>45030</v>
      </c>
      <c r="H965" t="s">
        <v>4416</v>
      </c>
      <c r="I965" t="s">
        <v>260</v>
      </c>
      <c r="J965" t="s">
        <v>3154</v>
      </c>
      <c r="K965" t="s">
        <v>3154</v>
      </c>
      <c r="L965" t="s">
        <v>251</v>
      </c>
      <c r="M965" t="s">
        <v>3154</v>
      </c>
      <c r="N965" t="s">
        <v>3154</v>
      </c>
      <c r="O965" s="111">
        <v>45033</v>
      </c>
      <c r="P965" t="s">
        <v>252</v>
      </c>
      <c r="Q965" t="s">
        <v>263</v>
      </c>
      <c r="R965" s="111">
        <v>45034</v>
      </c>
      <c r="W965">
        <v>99.62</v>
      </c>
      <c r="X965">
        <v>0</v>
      </c>
      <c r="Y965">
        <v>0</v>
      </c>
      <c r="Z965">
        <f t="shared" si="15"/>
        <v>99.62</v>
      </c>
    </row>
    <row r="966" spans="1:26">
      <c r="A966" t="s">
        <v>3155</v>
      </c>
      <c r="B966">
        <v>9479290456</v>
      </c>
      <c r="C966" t="s">
        <v>1616</v>
      </c>
      <c r="D966" t="s">
        <v>1527</v>
      </c>
      <c r="E966" t="s">
        <v>1528</v>
      </c>
      <c r="F966">
        <v>11718522</v>
      </c>
      <c r="G966" s="111">
        <v>45090</v>
      </c>
      <c r="H966" t="s">
        <v>5656</v>
      </c>
      <c r="I966" t="s">
        <v>260</v>
      </c>
      <c r="J966" t="s">
        <v>3154</v>
      </c>
      <c r="K966" t="s">
        <v>3154</v>
      </c>
      <c r="L966" t="s">
        <v>251</v>
      </c>
      <c r="M966" t="s">
        <v>3154</v>
      </c>
      <c r="N966" t="s">
        <v>3154</v>
      </c>
      <c r="O966" s="111">
        <v>45091</v>
      </c>
      <c r="P966" t="s">
        <v>252</v>
      </c>
      <c r="Q966" t="s">
        <v>263</v>
      </c>
      <c r="R966" s="111">
        <v>45092</v>
      </c>
      <c r="W966">
        <v>0</v>
      </c>
      <c r="X966">
        <v>0</v>
      </c>
      <c r="Y966">
        <v>0</v>
      </c>
      <c r="Z966">
        <f t="shared" si="15"/>
        <v>0</v>
      </c>
    </row>
    <row r="967" spans="1:26">
      <c r="A967" t="s">
        <v>3155</v>
      </c>
      <c r="B967">
        <v>9479290456</v>
      </c>
      <c r="C967" t="s">
        <v>1616</v>
      </c>
      <c r="D967" t="s">
        <v>2380</v>
      </c>
      <c r="E967" t="s">
        <v>1528</v>
      </c>
      <c r="F967">
        <v>12425807</v>
      </c>
      <c r="G967" s="111">
        <v>45048</v>
      </c>
      <c r="H967" t="s">
        <v>4886</v>
      </c>
      <c r="I967" t="s">
        <v>260</v>
      </c>
      <c r="J967" t="s">
        <v>3154</v>
      </c>
      <c r="K967" t="s">
        <v>3154</v>
      </c>
      <c r="L967" t="s">
        <v>251</v>
      </c>
      <c r="M967" t="s">
        <v>3154</v>
      </c>
      <c r="N967" t="s">
        <v>3154</v>
      </c>
      <c r="O967" s="111">
        <v>45049</v>
      </c>
      <c r="P967" t="s">
        <v>252</v>
      </c>
      <c r="Q967" t="s">
        <v>263</v>
      </c>
      <c r="R967" s="111"/>
      <c r="W967">
        <v>0</v>
      </c>
      <c r="X967">
        <v>0</v>
      </c>
      <c r="Y967">
        <v>0</v>
      </c>
      <c r="Z967">
        <f t="shared" si="15"/>
        <v>0</v>
      </c>
    </row>
    <row r="968" spans="1:26">
      <c r="A968" t="s">
        <v>3155</v>
      </c>
      <c r="B968">
        <v>13130660607</v>
      </c>
      <c r="C968" t="s">
        <v>952</v>
      </c>
      <c r="D968" t="s">
        <v>57</v>
      </c>
      <c r="E968" t="s">
        <v>58</v>
      </c>
      <c r="F968">
        <v>12351667</v>
      </c>
      <c r="G968" s="111">
        <v>45049</v>
      </c>
      <c r="H968" t="s">
        <v>4899</v>
      </c>
      <c r="I968" t="s">
        <v>260</v>
      </c>
      <c r="J968" t="s">
        <v>3154</v>
      </c>
      <c r="K968" t="s">
        <v>3154</v>
      </c>
      <c r="L968" t="s">
        <v>251</v>
      </c>
      <c r="M968" t="s">
        <v>3154</v>
      </c>
      <c r="N968" t="s">
        <v>3154</v>
      </c>
      <c r="O968" s="111">
        <v>45049</v>
      </c>
      <c r="P968" t="s">
        <v>252</v>
      </c>
      <c r="Q968" t="s">
        <v>263</v>
      </c>
      <c r="R968" s="111"/>
      <c r="W968">
        <v>0</v>
      </c>
      <c r="X968">
        <v>0</v>
      </c>
      <c r="Y968">
        <v>0</v>
      </c>
      <c r="Z968">
        <f t="shared" si="15"/>
        <v>0</v>
      </c>
    </row>
    <row r="969" spans="1:26">
      <c r="A969" t="s">
        <v>3155</v>
      </c>
      <c r="B969">
        <v>16794853779</v>
      </c>
      <c r="C969" t="s">
        <v>624</v>
      </c>
      <c r="D969" t="s">
        <v>4919</v>
      </c>
      <c r="E969" t="s">
        <v>46</v>
      </c>
      <c r="F969">
        <v>12453120</v>
      </c>
      <c r="G969" s="111">
        <v>45062</v>
      </c>
      <c r="H969" t="s">
        <v>4920</v>
      </c>
      <c r="I969" t="s">
        <v>260</v>
      </c>
      <c r="J969" t="s">
        <v>3154</v>
      </c>
      <c r="K969" t="s">
        <v>3154</v>
      </c>
      <c r="L969" t="s">
        <v>251</v>
      </c>
      <c r="M969" t="s">
        <v>3154</v>
      </c>
      <c r="N969" t="s">
        <v>3154</v>
      </c>
      <c r="O969" s="111">
        <v>45062</v>
      </c>
      <c r="P969" t="s">
        <v>252</v>
      </c>
      <c r="Q969" t="s">
        <v>263</v>
      </c>
      <c r="R969" s="111"/>
      <c r="W969">
        <v>0</v>
      </c>
      <c r="X969">
        <v>0</v>
      </c>
      <c r="Y969">
        <v>0</v>
      </c>
      <c r="Z969">
        <f t="shared" si="15"/>
        <v>0</v>
      </c>
    </row>
    <row r="970" spans="1:26">
      <c r="A970" t="s">
        <v>3155</v>
      </c>
      <c r="B970">
        <v>72637005149</v>
      </c>
      <c r="C970" t="s">
        <v>1818</v>
      </c>
      <c r="D970" t="s">
        <v>57</v>
      </c>
      <c r="E970" t="s">
        <v>58</v>
      </c>
      <c r="F970">
        <v>12016108</v>
      </c>
      <c r="G970" s="111">
        <v>45034</v>
      </c>
      <c r="H970" t="s">
        <v>4481</v>
      </c>
      <c r="I970" t="s">
        <v>260</v>
      </c>
      <c r="J970" t="s">
        <v>3154</v>
      </c>
      <c r="K970" t="s">
        <v>3154</v>
      </c>
      <c r="L970" t="s">
        <v>251</v>
      </c>
      <c r="M970" t="s">
        <v>3154</v>
      </c>
      <c r="N970" t="s">
        <v>3154</v>
      </c>
      <c r="O970" s="111">
        <v>45034</v>
      </c>
      <c r="P970" t="s">
        <v>252</v>
      </c>
      <c r="Q970" t="s">
        <v>263</v>
      </c>
      <c r="R970" s="111">
        <v>45035</v>
      </c>
      <c r="W970">
        <v>970</v>
      </c>
      <c r="X970">
        <v>5040</v>
      </c>
      <c r="Y970">
        <v>0</v>
      </c>
      <c r="Z970">
        <f t="shared" si="15"/>
        <v>6010</v>
      </c>
    </row>
    <row r="971" spans="1:26">
      <c r="A971" t="s">
        <v>3155</v>
      </c>
      <c r="B971">
        <v>72637005149</v>
      </c>
      <c r="C971" t="s">
        <v>1818</v>
      </c>
      <c r="D971" t="s">
        <v>57</v>
      </c>
      <c r="E971" t="s">
        <v>58</v>
      </c>
      <c r="F971">
        <v>12378183</v>
      </c>
      <c r="G971" s="111">
        <v>45056</v>
      </c>
      <c r="H971" t="s">
        <v>4922</v>
      </c>
      <c r="I971" t="s">
        <v>260</v>
      </c>
      <c r="J971" t="s">
        <v>3154</v>
      </c>
      <c r="K971" t="s">
        <v>3154</v>
      </c>
      <c r="L971" t="s">
        <v>251</v>
      </c>
      <c r="M971" t="s">
        <v>3154</v>
      </c>
      <c r="N971" t="s">
        <v>3154</v>
      </c>
      <c r="O971" s="111">
        <v>45056</v>
      </c>
      <c r="P971" t="s">
        <v>252</v>
      </c>
      <c r="Q971" t="s">
        <v>263</v>
      </c>
      <c r="R971" s="111"/>
      <c r="W971">
        <v>0</v>
      </c>
      <c r="X971">
        <v>0</v>
      </c>
      <c r="Y971">
        <v>0</v>
      </c>
      <c r="Z971">
        <f t="shared" si="15"/>
        <v>0</v>
      </c>
    </row>
    <row r="972" spans="1:26">
      <c r="A972" t="s">
        <v>3155</v>
      </c>
      <c r="B972">
        <v>72637005149</v>
      </c>
      <c r="C972" t="s">
        <v>1818</v>
      </c>
      <c r="D972" t="s">
        <v>57</v>
      </c>
      <c r="E972" t="s">
        <v>58</v>
      </c>
      <c r="F972">
        <v>12550511</v>
      </c>
      <c r="G972" s="111">
        <v>45076</v>
      </c>
      <c r="H972" t="s">
        <v>4927</v>
      </c>
      <c r="I972" t="s">
        <v>260</v>
      </c>
      <c r="J972" t="s">
        <v>3154</v>
      </c>
      <c r="K972" t="s">
        <v>3154</v>
      </c>
      <c r="L972" t="s">
        <v>251</v>
      </c>
      <c r="M972" t="s">
        <v>3154</v>
      </c>
      <c r="N972" t="s">
        <v>3154</v>
      </c>
      <c r="O972" s="111">
        <v>45076</v>
      </c>
      <c r="P972" t="s">
        <v>252</v>
      </c>
      <c r="Q972" t="s">
        <v>263</v>
      </c>
      <c r="R972" s="111"/>
      <c r="W972">
        <v>0</v>
      </c>
      <c r="X972">
        <v>0</v>
      </c>
      <c r="Y972">
        <v>0</v>
      </c>
      <c r="Z972">
        <f t="shared" si="15"/>
        <v>0</v>
      </c>
    </row>
    <row r="973" spans="1:26">
      <c r="A973" t="s">
        <v>3155</v>
      </c>
      <c r="B973">
        <v>86552406134</v>
      </c>
      <c r="C973" t="s">
        <v>1989</v>
      </c>
      <c r="D973" t="s">
        <v>343</v>
      </c>
      <c r="E973" t="s">
        <v>54</v>
      </c>
      <c r="F973">
        <v>12500558</v>
      </c>
      <c r="G973" s="111">
        <v>45064</v>
      </c>
      <c r="H973" t="s">
        <v>4938</v>
      </c>
      <c r="I973" t="s">
        <v>260</v>
      </c>
      <c r="J973" t="s">
        <v>3154</v>
      </c>
      <c r="K973" t="s">
        <v>3154</v>
      </c>
      <c r="L973" t="s">
        <v>251</v>
      </c>
      <c r="M973" t="s">
        <v>3154</v>
      </c>
      <c r="N973" t="s">
        <v>3154</v>
      </c>
      <c r="O973" s="111">
        <v>45064</v>
      </c>
      <c r="P973" t="s">
        <v>252</v>
      </c>
      <c r="Q973" t="s">
        <v>263</v>
      </c>
      <c r="R973" s="111">
        <v>45065</v>
      </c>
      <c r="W973">
        <v>0</v>
      </c>
      <c r="X973">
        <v>5</v>
      </c>
      <c r="Y973">
        <v>0</v>
      </c>
      <c r="Z973">
        <f t="shared" si="15"/>
        <v>5</v>
      </c>
    </row>
    <row r="974" spans="1:26">
      <c r="A974" t="s">
        <v>3155</v>
      </c>
      <c r="B974">
        <v>1451674104</v>
      </c>
      <c r="C974" t="s">
        <v>935</v>
      </c>
      <c r="D974" t="s">
        <v>53</v>
      </c>
      <c r="E974" t="s">
        <v>54</v>
      </c>
      <c r="F974">
        <v>12352613</v>
      </c>
      <c r="G974" s="111">
        <v>45027</v>
      </c>
      <c r="H974" t="s">
        <v>4299</v>
      </c>
      <c r="I974" t="s">
        <v>255</v>
      </c>
      <c r="J974" t="s">
        <v>3154</v>
      </c>
      <c r="K974" t="s">
        <v>3154</v>
      </c>
      <c r="L974" t="s">
        <v>251</v>
      </c>
      <c r="M974" t="s">
        <v>3154</v>
      </c>
      <c r="N974" t="s">
        <v>3154</v>
      </c>
      <c r="O974" s="111">
        <v>45027</v>
      </c>
      <c r="P974" t="s">
        <v>252</v>
      </c>
      <c r="Q974" t="s">
        <v>263</v>
      </c>
      <c r="R974" s="111">
        <v>45029</v>
      </c>
      <c r="W974">
        <v>1384.5</v>
      </c>
      <c r="X974">
        <v>491.25</v>
      </c>
      <c r="Y974">
        <v>0</v>
      </c>
      <c r="Z974">
        <f t="shared" si="15"/>
        <v>1875.75</v>
      </c>
    </row>
    <row r="975" spans="1:26">
      <c r="A975" t="s">
        <v>3155</v>
      </c>
      <c r="B975">
        <v>2433224101</v>
      </c>
      <c r="C975" t="s">
        <v>945</v>
      </c>
      <c r="D975" t="s">
        <v>57</v>
      </c>
      <c r="E975" t="s">
        <v>58</v>
      </c>
      <c r="F975">
        <v>12333951</v>
      </c>
      <c r="G975" s="111">
        <v>45021</v>
      </c>
      <c r="H975" t="s">
        <v>4317</v>
      </c>
      <c r="I975" t="s">
        <v>255</v>
      </c>
      <c r="J975" t="s">
        <v>3154</v>
      </c>
      <c r="K975" t="s">
        <v>3154</v>
      </c>
      <c r="L975" t="s">
        <v>251</v>
      </c>
      <c r="M975" t="s">
        <v>3154</v>
      </c>
      <c r="N975" t="s">
        <v>3154</v>
      </c>
      <c r="O975" s="111">
        <v>45021</v>
      </c>
      <c r="P975" t="s">
        <v>252</v>
      </c>
      <c r="Q975" t="s">
        <v>263</v>
      </c>
      <c r="R975" s="111">
        <v>45030</v>
      </c>
      <c r="W975">
        <v>262</v>
      </c>
      <c r="X975">
        <v>510</v>
      </c>
      <c r="Y975">
        <v>0</v>
      </c>
      <c r="Z975">
        <f t="shared" si="15"/>
        <v>772</v>
      </c>
    </row>
    <row r="976" spans="1:26">
      <c r="A976" t="s">
        <v>3155</v>
      </c>
      <c r="B976">
        <v>2946919102</v>
      </c>
      <c r="C976" t="s">
        <v>1658</v>
      </c>
      <c r="D976" t="s">
        <v>57</v>
      </c>
      <c r="E976" t="s">
        <v>58</v>
      </c>
      <c r="F976">
        <v>12468414</v>
      </c>
      <c r="G976" s="111">
        <v>45056</v>
      </c>
      <c r="H976" t="s">
        <v>4802</v>
      </c>
      <c r="I976" t="s">
        <v>255</v>
      </c>
      <c r="J976" t="s">
        <v>3154</v>
      </c>
      <c r="K976" t="s">
        <v>3154</v>
      </c>
      <c r="L976" t="s">
        <v>251</v>
      </c>
      <c r="M976" t="s">
        <v>3154</v>
      </c>
      <c r="N976" t="s">
        <v>3154</v>
      </c>
      <c r="O976" s="111">
        <v>45056</v>
      </c>
      <c r="P976" t="s">
        <v>252</v>
      </c>
      <c r="Q976" t="s">
        <v>263</v>
      </c>
      <c r="R976" s="111">
        <v>45056</v>
      </c>
      <c r="W976">
        <v>0</v>
      </c>
      <c r="X976">
        <v>5.5</v>
      </c>
      <c r="Y976">
        <v>0</v>
      </c>
      <c r="Z976">
        <f t="shared" si="15"/>
        <v>5.5</v>
      </c>
    </row>
    <row r="977" spans="1:26">
      <c r="A977" t="s">
        <v>3155</v>
      </c>
      <c r="B977">
        <v>3491168147</v>
      </c>
      <c r="C977" t="s">
        <v>306</v>
      </c>
      <c r="D977" t="s">
        <v>57</v>
      </c>
      <c r="E977" t="s">
        <v>58</v>
      </c>
      <c r="F977">
        <v>12288305</v>
      </c>
      <c r="G977" s="111">
        <v>45054</v>
      </c>
      <c r="H977" t="s">
        <v>4810</v>
      </c>
      <c r="I977" t="s">
        <v>255</v>
      </c>
      <c r="J977" t="s">
        <v>3154</v>
      </c>
      <c r="K977" t="s">
        <v>3154</v>
      </c>
      <c r="L977" t="s">
        <v>251</v>
      </c>
      <c r="M977" t="s">
        <v>3154</v>
      </c>
      <c r="N977" t="s">
        <v>3154</v>
      </c>
      <c r="O977" s="111">
        <v>45054</v>
      </c>
      <c r="P977" t="s">
        <v>252</v>
      </c>
      <c r="Q977" t="s">
        <v>263</v>
      </c>
      <c r="R977" s="111">
        <v>45055</v>
      </c>
      <c r="W977">
        <v>0</v>
      </c>
      <c r="X977">
        <v>1044</v>
      </c>
      <c r="Y977">
        <v>0</v>
      </c>
      <c r="Z977">
        <f t="shared" si="15"/>
        <v>1044</v>
      </c>
    </row>
    <row r="978" spans="1:26">
      <c r="A978" t="s">
        <v>3155</v>
      </c>
      <c r="B978">
        <v>5942056110</v>
      </c>
      <c r="C978" t="s">
        <v>1742</v>
      </c>
      <c r="D978" t="s">
        <v>4364</v>
      </c>
      <c r="E978" t="s">
        <v>54</v>
      </c>
      <c r="F978">
        <v>12374056</v>
      </c>
      <c r="G978" s="111">
        <v>45033</v>
      </c>
      <c r="H978" t="s">
        <v>4367</v>
      </c>
      <c r="I978" t="s">
        <v>255</v>
      </c>
      <c r="J978" t="s">
        <v>3154</v>
      </c>
      <c r="K978" t="s">
        <v>3154</v>
      </c>
      <c r="L978" t="s">
        <v>251</v>
      </c>
      <c r="M978" t="s">
        <v>3154</v>
      </c>
      <c r="N978" t="s">
        <v>3154</v>
      </c>
      <c r="O978" s="111">
        <v>45033</v>
      </c>
      <c r="P978" t="s">
        <v>252</v>
      </c>
      <c r="Q978" t="s">
        <v>263</v>
      </c>
      <c r="R978" s="111">
        <v>45040</v>
      </c>
      <c r="W978">
        <v>72.5</v>
      </c>
      <c r="X978">
        <v>0</v>
      </c>
      <c r="Y978">
        <v>0</v>
      </c>
      <c r="Z978">
        <f t="shared" si="15"/>
        <v>72.5</v>
      </c>
    </row>
    <row r="979" spans="1:26">
      <c r="A979" t="s">
        <v>3155</v>
      </c>
      <c r="B979">
        <v>5942056110</v>
      </c>
      <c r="C979" t="s">
        <v>1742</v>
      </c>
      <c r="D979" t="s">
        <v>343</v>
      </c>
      <c r="E979" t="s">
        <v>54</v>
      </c>
      <c r="F979">
        <v>12351824</v>
      </c>
      <c r="G979" s="111">
        <v>45027</v>
      </c>
      <c r="H979" t="s">
        <v>4368</v>
      </c>
      <c r="I979" t="s">
        <v>255</v>
      </c>
      <c r="J979" t="s">
        <v>3154</v>
      </c>
      <c r="K979" t="s">
        <v>3154</v>
      </c>
      <c r="L979" t="s">
        <v>251</v>
      </c>
      <c r="M979" t="s">
        <v>3154</v>
      </c>
      <c r="N979" t="s">
        <v>3154</v>
      </c>
      <c r="O979" s="111">
        <v>45027</v>
      </c>
      <c r="P979" t="s">
        <v>252</v>
      </c>
      <c r="Q979" t="s">
        <v>263</v>
      </c>
      <c r="R979" s="111">
        <v>45028</v>
      </c>
      <c r="W979">
        <v>97</v>
      </c>
      <c r="X979">
        <v>0</v>
      </c>
      <c r="Y979">
        <v>0</v>
      </c>
      <c r="Z979">
        <f t="shared" si="15"/>
        <v>97</v>
      </c>
    </row>
    <row r="980" spans="1:26">
      <c r="A980" t="s">
        <v>3155</v>
      </c>
      <c r="B980">
        <v>5942056110</v>
      </c>
      <c r="C980" t="s">
        <v>1742</v>
      </c>
      <c r="D980" t="s">
        <v>344</v>
      </c>
      <c r="E980" t="s">
        <v>54</v>
      </c>
      <c r="F980">
        <v>12447768</v>
      </c>
      <c r="G980" s="111">
        <v>45050</v>
      </c>
      <c r="H980" t="s">
        <v>4835</v>
      </c>
      <c r="I980" t="s">
        <v>255</v>
      </c>
      <c r="J980" t="s">
        <v>3154</v>
      </c>
      <c r="K980" t="s">
        <v>3154</v>
      </c>
      <c r="L980" t="s">
        <v>251</v>
      </c>
      <c r="M980" t="s">
        <v>3154</v>
      </c>
      <c r="N980" t="s">
        <v>3154</v>
      </c>
      <c r="O980" s="111">
        <v>45050</v>
      </c>
      <c r="P980" t="s">
        <v>252</v>
      </c>
      <c r="Q980" t="s">
        <v>263</v>
      </c>
      <c r="R980" s="111">
        <v>45051</v>
      </c>
      <c r="W980">
        <v>0</v>
      </c>
      <c r="X980">
        <v>965.92</v>
      </c>
      <c r="Y980">
        <v>0</v>
      </c>
      <c r="Z980">
        <f t="shared" si="15"/>
        <v>965.92</v>
      </c>
    </row>
    <row r="981" spans="1:26">
      <c r="A981" t="s">
        <v>3155</v>
      </c>
      <c r="B981">
        <v>6146623113</v>
      </c>
      <c r="C981" t="s">
        <v>1830</v>
      </c>
      <c r="D981" t="s">
        <v>53</v>
      </c>
      <c r="E981" t="s">
        <v>54</v>
      </c>
      <c r="F981">
        <v>12332377</v>
      </c>
      <c r="G981" s="111">
        <v>45020</v>
      </c>
      <c r="H981" t="s">
        <v>4372</v>
      </c>
      <c r="I981" t="s">
        <v>255</v>
      </c>
      <c r="J981" t="s">
        <v>3154</v>
      </c>
      <c r="K981" t="s">
        <v>3154</v>
      </c>
      <c r="L981" t="s">
        <v>251</v>
      </c>
      <c r="M981" t="s">
        <v>3154</v>
      </c>
      <c r="N981" t="s">
        <v>3154</v>
      </c>
      <c r="O981" s="111">
        <v>45020</v>
      </c>
      <c r="P981" t="s">
        <v>252</v>
      </c>
      <c r="Q981" t="s">
        <v>263</v>
      </c>
      <c r="R981" s="111">
        <v>45021</v>
      </c>
      <c r="W981">
        <v>216.6</v>
      </c>
      <c r="X981">
        <v>0</v>
      </c>
      <c r="Y981">
        <v>0</v>
      </c>
      <c r="Z981">
        <f t="shared" si="15"/>
        <v>216.6</v>
      </c>
    </row>
    <row r="982" spans="1:26">
      <c r="A982" t="s">
        <v>3155</v>
      </c>
      <c r="B982">
        <v>6146623113</v>
      </c>
      <c r="C982" t="s">
        <v>1830</v>
      </c>
      <c r="D982" t="s">
        <v>53</v>
      </c>
      <c r="E982" t="s">
        <v>54</v>
      </c>
      <c r="F982">
        <v>29877</v>
      </c>
      <c r="G982" s="111">
        <v>45091</v>
      </c>
      <c r="H982" t="s">
        <v>5657</v>
      </c>
      <c r="I982" t="s">
        <v>255</v>
      </c>
      <c r="J982" t="s">
        <v>3154</v>
      </c>
      <c r="K982" t="s">
        <v>3154</v>
      </c>
      <c r="L982" t="s">
        <v>251</v>
      </c>
      <c r="M982" t="s">
        <v>3154</v>
      </c>
      <c r="N982" t="s">
        <v>3154</v>
      </c>
      <c r="O982" s="111">
        <v>45091</v>
      </c>
      <c r="P982" t="s">
        <v>252</v>
      </c>
      <c r="Q982" t="s">
        <v>263</v>
      </c>
      <c r="R982" s="111">
        <v>45092</v>
      </c>
      <c r="W982">
        <v>0</v>
      </c>
      <c r="X982">
        <v>0</v>
      </c>
      <c r="Y982">
        <v>0</v>
      </c>
      <c r="Z982">
        <f t="shared" si="15"/>
        <v>0</v>
      </c>
    </row>
    <row r="983" spans="1:26">
      <c r="A983" t="s">
        <v>3155</v>
      </c>
      <c r="B983">
        <v>8251327628</v>
      </c>
      <c r="C983" t="s">
        <v>190</v>
      </c>
      <c r="D983" t="s">
        <v>45</v>
      </c>
      <c r="E983" t="s">
        <v>46</v>
      </c>
      <c r="F983">
        <v>12372095</v>
      </c>
      <c r="G983" s="111">
        <v>45031</v>
      </c>
      <c r="H983" t="s">
        <v>4396</v>
      </c>
      <c r="I983" t="s">
        <v>255</v>
      </c>
      <c r="J983" t="s">
        <v>3154</v>
      </c>
      <c r="K983" t="s">
        <v>3154</v>
      </c>
      <c r="L983" t="s">
        <v>251</v>
      </c>
      <c r="M983" t="s">
        <v>3154</v>
      </c>
      <c r="N983" t="s">
        <v>3154</v>
      </c>
      <c r="O983" s="111">
        <v>45031</v>
      </c>
      <c r="P983" t="s">
        <v>252</v>
      </c>
      <c r="Q983" t="s">
        <v>263</v>
      </c>
      <c r="R983" s="111">
        <v>45034</v>
      </c>
      <c r="W983">
        <v>273</v>
      </c>
      <c r="X983">
        <v>967.97</v>
      </c>
      <c r="Y983">
        <v>0</v>
      </c>
      <c r="Z983">
        <f t="shared" si="15"/>
        <v>1240.97</v>
      </c>
    </row>
    <row r="984" spans="1:26">
      <c r="A984" t="s">
        <v>3155</v>
      </c>
      <c r="B984">
        <v>8849120435</v>
      </c>
      <c r="C984" t="s">
        <v>1690</v>
      </c>
      <c r="D984" t="s">
        <v>1691</v>
      </c>
      <c r="E984" t="s">
        <v>1528</v>
      </c>
      <c r="F984">
        <v>12458812</v>
      </c>
      <c r="G984" s="111">
        <v>45054</v>
      </c>
      <c r="H984" t="s">
        <v>4871</v>
      </c>
      <c r="I984" t="s">
        <v>255</v>
      </c>
      <c r="J984" t="s">
        <v>3154</v>
      </c>
      <c r="K984" t="s">
        <v>3154</v>
      </c>
      <c r="L984" t="s">
        <v>251</v>
      </c>
      <c r="M984" t="s">
        <v>3154</v>
      </c>
      <c r="N984" t="s">
        <v>3154</v>
      </c>
      <c r="O984" s="111">
        <v>45054</v>
      </c>
      <c r="P984" t="s">
        <v>252</v>
      </c>
      <c r="Q984" t="s">
        <v>263</v>
      </c>
      <c r="R984" s="111">
        <v>45055</v>
      </c>
      <c r="W984">
        <v>0</v>
      </c>
      <c r="X984">
        <v>25.5</v>
      </c>
      <c r="Y984">
        <v>0</v>
      </c>
      <c r="Z984">
        <f t="shared" si="15"/>
        <v>25.5</v>
      </c>
    </row>
    <row r="985" spans="1:26">
      <c r="A985" t="s">
        <v>3155</v>
      </c>
      <c r="B985">
        <v>13130660607</v>
      </c>
      <c r="C985" t="s">
        <v>952</v>
      </c>
      <c r="D985" t="s">
        <v>57</v>
      </c>
      <c r="E985" t="s">
        <v>58</v>
      </c>
      <c r="F985">
        <v>12372006</v>
      </c>
      <c r="G985" s="111">
        <v>45031</v>
      </c>
      <c r="H985" t="s">
        <v>4447</v>
      </c>
      <c r="I985" t="s">
        <v>255</v>
      </c>
      <c r="J985" t="s">
        <v>3154</v>
      </c>
      <c r="K985" t="s">
        <v>3154</v>
      </c>
      <c r="L985" t="s">
        <v>251</v>
      </c>
      <c r="M985" t="s">
        <v>3154</v>
      </c>
      <c r="N985" t="s">
        <v>3154</v>
      </c>
      <c r="O985" s="111">
        <v>45031</v>
      </c>
      <c r="P985" t="s">
        <v>252</v>
      </c>
      <c r="Q985" t="s">
        <v>263</v>
      </c>
      <c r="R985" s="111">
        <v>45034</v>
      </c>
      <c r="W985">
        <v>0</v>
      </c>
      <c r="X985">
        <v>100</v>
      </c>
      <c r="Y985">
        <v>0</v>
      </c>
      <c r="Z985">
        <f t="shared" si="15"/>
        <v>100</v>
      </c>
    </row>
    <row r="986" spans="1:26">
      <c r="A986" t="s">
        <v>3155</v>
      </c>
      <c r="B986">
        <v>72637005149</v>
      </c>
      <c r="C986" t="s">
        <v>1818</v>
      </c>
      <c r="D986" t="s">
        <v>344</v>
      </c>
      <c r="E986" t="s">
        <v>54</v>
      </c>
      <c r="F986">
        <v>12447832</v>
      </c>
      <c r="G986" s="111">
        <v>45050</v>
      </c>
      <c r="H986" t="s">
        <v>4929</v>
      </c>
      <c r="I986" t="s">
        <v>255</v>
      </c>
      <c r="J986" t="s">
        <v>3154</v>
      </c>
      <c r="K986" t="s">
        <v>3154</v>
      </c>
      <c r="L986" t="s">
        <v>251</v>
      </c>
      <c r="M986" t="s">
        <v>3154</v>
      </c>
      <c r="N986" t="s">
        <v>3154</v>
      </c>
      <c r="O986" s="111">
        <v>45050</v>
      </c>
      <c r="P986" t="s">
        <v>252</v>
      </c>
      <c r="Q986" t="s">
        <v>263</v>
      </c>
      <c r="R986" s="111">
        <v>45051</v>
      </c>
      <c r="W986">
        <v>0</v>
      </c>
      <c r="X986">
        <v>547</v>
      </c>
      <c r="Y986">
        <v>0</v>
      </c>
      <c r="Z986">
        <f t="shared" si="15"/>
        <v>547</v>
      </c>
    </row>
    <row r="987" spans="1:26">
      <c r="A987" t="s">
        <v>3155</v>
      </c>
      <c r="B987" t="s">
        <v>2186</v>
      </c>
      <c r="C987" t="s">
        <v>2187</v>
      </c>
      <c r="D987" t="s">
        <v>265</v>
      </c>
      <c r="E987" t="s">
        <v>54</v>
      </c>
      <c r="F987">
        <v>12332504</v>
      </c>
      <c r="G987" s="111">
        <v>45020</v>
      </c>
      <c r="H987" t="s">
        <v>4702</v>
      </c>
      <c r="I987" t="s">
        <v>255</v>
      </c>
      <c r="J987" t="s">
        <v>3154</v>
      </c>
      <c r="K987" t="s">
        <v>3154</v>
      </c>
      <c r="L987" t="s">
        <v>251</v>
      </c>
      <c r="M987" t="s">
        <v>3154</v>
      </c>
      <c r="N987" t="s">
        <v>3154</v>
      </c>
      <c r="O987" s="111">
        <v>45020</v>
      </c>
      <c r="P987" t="s">
        <v>252</v>
      </c>
      <c r="Q987" t="s">
        <v>253</v>
      </c>
      <c r="R987" s="111">
        <v>45021</v>
      </c>
      <c r="W987">
        <v>2</v>
      </c>
      <c r="X987">
        <v>205</v>
      </c>
      <c r="Y987">
        <v>95</v>
      </c>
      <c r="Z987">
        <f t="shared" si="15"/>
        <v>302</v>
      </c>
    </row>
    <row r="988" spans="1:26">
      <c r="A988" t="s">
        <v>3155</v>
      </c>
      <c r="B988">
        <v>1291972110</v>
      </c>
      <c r="C988" t="s">
        <v>2297</v>
      </c>
      <c r="D988" t="s">
        <v>57</v>
      </c>
      <c r="E988" t="s">
        <v>58</v>
      </c>
      <c r="F988">
        <v>12368069</v>
      </c>
      <c r="G988" s="111">
        <v>45030</v>
      </c>
      <c r="H988" t="s">
        <v>4584</v>
      </c>
      <c r="I988" t="s">
        <v>260</v>
      </c>
      <c r="J988" t="s">
        <v>3154</v>
      </c>
      <c r="K988" t="s">
        <v>3154</v>
      </c>
      <c r="L988" t="s">
        <v>251</v>
      </c>
      <c r="M988" t="s">
        <v>3154</v>
      </c>
      <c r="N988" t="s">
        <v>3154</v>
      </c>
      <c r="O988" s="111">
        <v>45072</v>
      </c>
      <c r="P988" t="s">
        <v>252</v>
      </c>
      <c r="Q988" t="s">
        <v>253</v>
      </c>
      <c r="R988" s="111">
        <v>45073</v>
      </c>
      <c r="W988">
        <v>0</v>
      </c>
      <c r="X988">
        <v>9.5</v>
      </c>
      <c r="Y988">
        <v>8.5</v>
      </c>
      <c r="Z988">
        <f t="shared" si="15"/>
        <v>18</v>
      </c>
    </row>
    <row r="989" spans="1:26">
      <c r="A989" t="s">
        <v>3155</v>
      </c>
      <c r="B989">
        <v>71439012458</v>
      </c>
      <c r="C989" t="s">
        <v>4134</v>
      </c>
      <c r="D989" t="s">
        <v>1527</v>
      </c>
      <c r="E989" t="s">
        <v>1528</v>
      </c>
      <c r="F989">
        <v>12457724</v>
      </c>
      <c r="G989" s="111">
        <v>45054</v>
      </c>
      <c r="H989" t="s">
        <v>5067</v>
      </c>
      <c r="I989" t="s">
        <v>255</v>
      </c>
      <c r="J989" t="s">
        <v>3154</v>
      </c>
      <c r="K989" t="s">
        <v>3154</v>
      </c>
      <c r="L989" t="s">
        <v>251</v>
      </c>
      <c r="M989" t="s">
        <v>3154</v>
      </c>
      <c r="N989" t="s">
        <v>3154</v>
      </c>
      <c r="O989" s="111">
        <v>45054</v>
      </c>
      <c r="P989" t="s">
        <v>252</v>
      </c>
      <c r="Q989" t="s">
        <v>253</v>
      </c>
      <c r="R989" s="111">
        <v>45055</v>
      </c>
      <c r="W989">
        <v>0</v>
      </c>
      <c r="X989">
        <v>1501</v>
      </c>
      <c r="Y989">
        <v>200</v>
      </c>
      <c r="Z989">
        <f t="shared" si="15"/>
        <v>1701</v>
      </c>
    </row>
    <row r="990" spans="1:26">
      <c r="A990" t="s">
        <v>3155</v>
      </c>
      <c r="B990" t="s">
        <v>2211</v>
      </c>
      <c r="C990" t="s">
        <v>2212</v>
      </c>
      <c r="D990" t="s">
        <v>1527</v>
      </c>
      <c r="E990" t="s">
        <v>1528</v>
      </c>
      <c r="F990">
        <v>12478067</v>
      </c>
      <c r="G990" s="111">
        <v>45061</v>
      </c>
      <c r="H990" t="s">
        <v>5072</v>
      </c>
      <c r="I990" t="s">
        <v>255</v>
      </c>
      <c r="J990" t="s">
        <v>3154</v>
      </c>
      <c r="K990" t="s">
        <v>3154</v>
      </c>
      <c r="L990" t="s">
        <v>251</v>
      </c>
      <c r="M990" t="s">
        <v>3154</v>
      </c>
      <c r="N990" t="s">
        <v>3154</v>
      </c>
      <c r="O990" s="111">
        <v>45061</v>
      </c>
      <c r="P990" t="s">
        <v>252</v>
      </c>
      <c r="Q990" t="s">
        <v>253</v>
      </c>
      <c r="R990" s="111">
        <v>45062</v>
      </c>
      <c r="W990">
        <v>0</v>
      </c>
      <c r="X990">
        <v>880</v>
      </c>
      <c r="Y990">
        <v>4736</v>
      </c>
      <c r="Z990">
        <f t="shared" si="15"/>
        <v>5616</v>
      </c>
    </row>
    <row r="991" spans="1:26">
      <c r="A991" t="s">
        <v>3155</v>
      </c>
      <c r="B991">
        <v>21430420197</v>
      </c>
      <c r="C991" t="s">
        <v>5087</v>
      </c>
      <c r="D991" t="s">
        <v>1107</v>
      </c>
      <c r="E991" t="s">
        <v>54</v>
      </c>
      <c r="F991">
        <v>12502242</v>
      </c>
      <c r="G991" s="111">
        <v>45064</v>
      </c>
      <c r="H991" t="s">
        <v>5088</v>
      </c>
      <c r="I991" t="s">
        <v>255</v>
      </c>
      <c r="J991" t="s">
        <v>3154</v>
      </c>
      <c r="K991" t="s">
        <v>3154</v>
      </c>
      <c r="L991" t="s">
        <v>251</v>
      </c>
      <c r="M991" t="s">
        <v>3154</v>
      </c>
      <c r="N991" t="s">
        <v>3154</v>
      </c>
      <c r="O991" s="111">
        <v>45066</v>
      </c>
      <c r="P991" t="s">
        <v>252</v>
      </c>
      <c r="Q991" t="s">
        <v>253</v>
      </c>
      <c r="R991" s="111">
        <v>45068</v>
      </c>
      <c r="W991">
        <v>0</v>
      </c>
      <c r="X991">
        <v>168</v>
      </c>
      <c r="Y991">
        <v>771.48</v>
      </c>
      <c r="Z991">
        <f t="shared" si="15"/>
        <v>939.48</v>
      </c>
    </row>
    <row r="992" spans="1:26">
      <c r="A992" t="s">
        <v>3155</v>
      </c>
      <c r="B992" t="s">
        <v>2220</v>
      </c>
      <c r="C992" t="s">
        <v>2221</v>
      </c>
      <c r="D992" t="s">
        <v>3905</v>
      </c>
      <c r="E992" t="s">
        <v>54</v>
      </c>
      <c r="F992">
        <v>12502322</v>
      </c>
      <c r="G992" s="111">
        <v>45071</v>
      </c>
      <c r="H992" t="s">
        <v>5197</v>
      </c>
      <c r="I992" t="s">
        <v>255</v>
      </c>
      <c r="J992" t="s">
        <v>3154</v>
      </c>
      <c r="K992" t="s">
        <v>3154</v>
      </c>
      <c r="L992" t="s">
        <v>251</v>
      </c>
      <c r="M992" t="s">
        <v>3154</v>
      </c>
      <c r="N992" t="s">
        <v>3154</v>
      </c>
      <c r="O992" s="111">
        <v>45071</v>
      </c>
      <c r="P992" t="s">
        <v>252</v>
      </c>
      <c r="Q992" t="s">
        <v>253</v>
      </c>
      <c r="R992" s="111">
        <v>45075</v>
      </c>
      <c r="W992">
        <v>0</v>
      </c>
      <c r="X992">
        <v>5186</v>
      </c>
      <c r="Y992">
        <v>1872</v>
      </c>
      <c r="Z992">
        <f t="shared" si="15"/>
        <v>7058</v>
      </c>
    </row>
    <row r="993" spans="1:26">
      <c r="A993" t="s">
        <v>3155</v>
      </c>
      <c r="B993" t="s">
        <v>4971</v>
      </c>
      <c r="C993" t="s">
        <v>4972</v>
      </c>
      <c r="D993" t="s">
        <v>4399</v>
      </c>
      <c r="E993" t="s">
        <v>1528</v>
      </c>
      <c r="F993">
        <v>12549097</v>
      </c>
      <c r="G993" s="111">
        <v>45076</v>
      </c>
      <c r="H993" t="s">
        <v>4973</v>
      </c>
      <c r="I993" t="s">
        <v>255</v>
      </c>
      <c r="J993" t="s">
        <v>3154</v>
      </c>
      <c r="K993" t="s">
        <v>3154</v>
      </c>
      <c r="L993" t="s">
        <v>251</v>
      </c>
      <c r="M993" t="s">
        <v>3154</v>
      </c>
      <c r="N993" t="s">
        <v>3154</v>
      </c>
      <c r="O993" s="111">
        <v>45076</v>
      </c>
      <c r="P993" t="s">
        <v>252</v>
      </c>
      <c r="Q993" t="s">
        <v>253</v>
      </c>
      <c r="R993" s="111">
        <v>45076</v>
      </c>
      <c r="W993">
        <v>0</v>
      </c>
      <c r="X993">
        <v>43</v>
      </c>
      <c r="Y993">
        <v>3270.45</v>
      </c>
      <c r="Z993">
        <f t="shared" si="15"/>
        <v>3313.45</v>
      </c>
    </row>
    <row r="994" spans="1:26">
      <c r="A994" t="s">
        <v>3155</v>
      </c>
      <c r="B994">
        <v>71439012458</v>
      </c>
      <c r="C994" t="s">
        <v>4134</v>
      </c>
      <c r="D994" t="s">
        <v>1527</v>
      </c>
      <c r="E994" t="s">
        <v>1528</v>
      </c>
      <c r="F994">
        <v>12568348</v>
      </c>
      <c r="G994" s="111">
        <v>45078</v>
      </c>
      <c r="H994" t="s">
        <v>5658</v>
      </c>
      <c r="I994" t="s">
        <v>260</v>
      </c>
      <c r="J994" t="s">
        <v>3154</v>
      </c>
      <c r="K994" t="s">
        <v>3154</v>
      </c>
      <c r="L994" t="s">
        <v>251</v>
      </c>
      <c r="M994" t="s">
        <v>3154</v>
      </c>
      <c r="N994" t="s">
        <v>3154</v>
      </c>
      <c r="O994" s="111">
        <v>45078</v>
      </c>
      <c r="P994" t="s">
        <v>252</v>
      </c>
      <c r="Q994" t="s">
        <v>253</v>
      </c>
      <c r="R994" s="111">
        <v>45078</v>
      </c>
      <c r="W994">
        <v>0</v>
      </c>
      <c r="X994">
        <v>0</v>
      </c>
      <c r="Y994">
        <v>11</v>
      </c>
      <c r="Z994">
        <f t="shared" si="15"/>
        <v>11</v>
      </c>
    </row>
    <row r="995" spans="1:26">
      <c r="A995" t="s">
        <v>3155</v>
      </c>
      <c r="B995">
        <v>21430420197</v>
      </c>
      <c r="C995" t="s">
        <v>5087</v>
      </c>
      <c r="D995" t="s">
        <v>57</v>
      </c>
      <c r="E995" t="s">
        <v>58</v>
      </c>
      <c r="F995">
        <v>12605349</v>
      </c>
      <c r="G995" s="111">
        <v>45090</v>
      </c>
      <c r="H995" t="s">
        <v>5659</v>
      </c>
      <c r="I995" t="s">
        <v>260</v>
      </c>
      <c r="J995" t="s">
        <v>3154</v>
      </c>
      <c r="K995" t="s">
        <v>3154</v>
      </c>
      <c r="L995" t="s">
        <v>251</v>
      </c>
      <c r="M995" t="s">
        <v>3154</v>
      </c>
      <c r="N995" t="s">
        <v>3154</v>
      </c>
      <c r="O995" s="111">
        <v>45090</v>
      </c>
      <c r="P995" t="s">
        <v>252</v>
      </c>
      <c r="Q995" t="s">
        <v>253</v>
      </c>
      <c r="R995" s="111">
        <v>45091</v>
      </c>
      <c r="W995">
        <v>0</v>
      </c>
      <c r="X995">
        <v>0</v>
      </c>
      <c r="Y995">
        <v>10</v>
      </c>
      <c r="Z995">
        <f t="shared" si="15"/>
        <v>10</v>
      </c>
    </row>
    <row r="996" spans="1:26">
      <c r="A996" t="s">
        <v>3155</v>
      </c>
      <c r="B996" t="s">
        <v>5121</v>
      </c>
      <c r="C996" t="s">
        <v>5122</v>
      </c>
      <c r="D996" t="s">
        <v>53</v>
      </c>
      <c r="E996" t="s">
        <v>54</v>
      </c>
      <c r="F996">
        <v>12203786</v>
      </c>
      <c r="G996" s="111">
        <v>45090</v>
      </c>
      <c r="H996" t="s">
        <v>5660</v>
      </c>
      <c r="I996" t="s">
        <v>255</v>
      </c>
      <c r="J996" t="s">
        <v>3154</v>
      </c>
      <c r="K996" t="s">
        <v>3154</v>
      </c>
      <c r="L996" t="s">
        <v>251</v>
      </c>
      <c r="M996" t="s">
        <v>3154</v>
      </c>
      <c r="N996" t="s">
        <v>3154</v>
      </c>
      <c r="O996" s="111">
        <v>45090</v>
      </c>
      <c r="P996" t="s">
        <v>252</v>
      </c>
      <c r="Q996" t="s">
        <v>253</v>
      </c>
      <c r="R996" s="111">
        <v>45091</v>
      </c>
      <c r="W996">
        <v>0</v>
      </c>
      <c r="X996">
        <v>0</v>
      </c>
      <c r="Y996">
        <v>1690</v>
      </c>
      <c r="Z996">
        <f t="shared" si="15"/>
        <v>1690</v>
      </c>
    </row>
    <row r="997" spans="1:26">
      <c r="A997" t="s">
        <v>3155</v>
      </c>
      <c r="B997" t="s">
        <v>5158</v>
      </c>
      <c r="C997" t="s">
        <v>5159</v>
      </c>
      <c r="D997" t="s">
        <v>1691</v>
      </c>
      <c r="E997" t="s">
        <v>1528</v>
      </c>
      <c r="F997">
        <v>12602486</v>
      </c>
      <c r="G997" s="111">
        <v>45090</v>
      </c>
      <c r="H997" t="s">
        <v>5661</v>
      </c>
      <c r="I997" t="s">
        <v>255</v>
      </c>
      <c r="J997" t="s">
        <v>3154</v>
      </c>
      <c r="K997" t="s">
        <v>3154</v>
      </c>
      <c r="L997" t="s">
        <v>251</v>
      </c>
      <c r="M997" t="s">
        <v>3154</v>
      </c>
      <c r="N997" t="s">
        <v>3154</v>
      </c>
      <c r="O997" s="111">
        <v>45090</v>
      </c>
      <c r="P997" t="s">
        <v>252</v>
      </c>
      <c r="Q997" t="s">
        <v>253</v>
      </c>
      <c r="R997" s="111">
        <v>45090</v>
      </c>
      <c r="W997">
        <v>0</v>
      </c>
      <c r="X997">
        <v>0</v>
      </c>
      <c r="Y997">
        <v>1</v>
      </c>
      <c r="Z997">
        <f t="shared" si="15"/>
        <v>1</v>
      </c>
    </row>
    <row r="998" spans="1:26">
      <c r="A998" t="s">
        <v>3155</v>
      </c>
      <c r="B998" t="s">
        <v>2211</v>
      </c>
      <c r="C998" t="s">
        <v>2212</v>
      </c>
      <c r="D998" t="s">
        <v>1527</v>
      </c>
      <c r="E998" t="s">
        <v>1528</v>
      </c>
      <c r="F998">
        <v>11240503</v>
      </c>
      <c r="G998" s="111">
        <v>45091</v>
      </c>
      <c r="H998" t="s">
        <v>5662</v>
      </c>
      <c r="I998" t="s">
        <v>260</v>
      </c>
      <c r="J998" t="s">
        <v>3154</v>
      </c>
      <c r="K998" t="s">
        <v>3154</v>
      </c>
      <c r="L998" t="s">
        <v>251</v>
      </c>
      <c r="M998" t="s">
        <v>3154</v>
      </c>
      <c r="N998" t="s">
        <v>3154</v>
      </c>
      <c r="O998" s="111">
        <v>45091</v>
      </c>
      <c r="P998" t="s">
        <v>252</v>
      </c>
      <c r="Q998" t="s">
        <v>253</v>
      </c>
      <c r="R998" s="111">
        <v>45092</v>
      </c>
      <c r="W998">
        <v>0</v>
      </c>
      <c r="X998">
        <v>0</v>
      </c>
      <c r="Y998">
        <v>21</v>
      </c>
      <c r="Z998">
        <f t="shared" si="15"/>
        <v>21</v>
      </c>
    </row>
    <row r="999" spans="1:26">
      <c r="A999" t="s">
        <v>3155</v>
      </c>
      <c r="B999" t="s">
        <v>4277</v>
      </c>
      <c r="C999" t="s">
        <v>3775</v>
      </c>
      <c r="D999" t="s">
        <v>53</v>
      </c>
      <c r="E999" t="s">
        <v>54</v>
      </c>
      <c r="F999">
        <v>12372088</v>
      </c>
      <c r="G999" s="111">
        <v>45031</v>
      </c>
      <c r="H999" t="s">
        <v>4659</v>
      </c>
      <c r="I999" t="s">
        <v>260</v>
      </c>
      <c r="J999" t="s">
        <v>3154</v>
      </c>
      <c r="K999" t="s">
        <v>3154</v>
      </c>
      <c r="L999" t="s">
        <v>251</v>
      </c>
      <c r="M999" t="s">
        <v>3154</v>
      </c>
      <c r="N999" t="s">
        <v>3154</v>
      </c>
      <c r="O999" s="111">
        <v>45031</v>
      </c>
      <c r="P999" t="s">
        <v>252</v>
      </c>
      <c r="Q999" t="s">
        <v>263</v>
      </c>
      <c r="R999" s="111">
        <v>45033</v>
      </c>
      <c r="W999">
        <v>4394.8999999999996</v>
      </c>
      <c r="X999">
        <v>0</v>
      </c>
      <c r="Y999">
        <v>0</v>
      </c>
      <c r="Z999">
        <f t="shared" si="15"/>
        <v>4394.8999999999996</v>
      </c>
    </row>
    <row r="1000" spans="1:26">
      <c r="A1000" t="s">
        <v>3155</v>
      </c>
      <c r="B1000" t="s">
        <v>4245</v>
      </c>
      <c r="C1000" t="s">
        <v>3293</v>
      </c>
      <c r="D1000" t="s">
        <v>1691</v>
      </c>
      <c r="E1000" t="s">
        <v>1528</v>
      </c>
      <c r="F1000">
        <v>11286938</v>
      </c>
      <c r="G1000" s="111">
        <v>45029</v>
      </c>
      <c r="H1000" t="s">
        <v>4676</v>
      </c>
      <c r="I1000" t="s">
        <v>260</v>
      </c>
      <c r="J1000" t="s">
        <v>3154</v>
      </c>
      <c r="K1000" t="s">
        <v>3154</v>
      </c>
      <c r="L1000" t="s">
        <v>251</v>
      </c>
      <c r="M1000" t="s">
        <v>3154</v>
      </c>
      <c r="N1000" t="s">
        <v>3154</v>
      </c>
      <c r="O1000" s="111">
        <v>45029</v>
      </c>
      <c r="P1000" t="s">
        <v>252</v>
      </c>
      <c r="Q1000" t="s">
        <v>263</v>
      </c>
      <c r="R1000" s="111">
        <v>45033</v>
      </c>
      <c r="W1000">
        <v>1</v>
      </c>
      <c r="X1000">
        <v>0</v>
      </c>
      <c r="Y1000">
        <v>0</v>
      </c>
      <c r="Z1000">
        <f t="shared" si="15"/>
        <v>1</v>
      </c>
    </row>
    <row r="1001" spans="1:26">
      <c r="A1001" t="s">
        <v>3155</v>
      </c>
      <c r="B1001" t="s">
        <v>4263</v>
      </c>
      <c r="C1001" t="s">
        <v>3863</v>
      </c>
      <c r="D1001" t="s">
        <v>45</v>
      </c>
      <c r="E1001" t="s">
        <v>46</v>
      </c>
      <c r="F1001">
        <v>12362517</v>
      </c>
      <c r="G1001" s="111">
        <v>45029</v>
      </c>
      <c r="H1001" t="s">
        <v>4688</v>
      </c>
      <c r="I1001" t="s">
        <v>260</v>
      </c>
      <c r="J1001" t="s">
        <v>3154</v>
      </c>
      <c r="K1001" t="s">
        <v>3154</v>
      </c>
      <c r="L1001" t="s">
        <v>251</v>
      </c>
      <c r="M1001" t="s">
        <v>3154</v>
      </c>
      <c r="N1001" t="s">
        <v>3154</v>
      </c>
      <c r="O1001" s="111">
        <v>45029</v>
      </c>
      <c r="P1001" t="s">
        <v>252</v>
      </c>
      <c r="Q1001" t="s">
        <v>263</v>
      </c>
      <c r="R1001" s="111">
        <v>45033</v>
      </c>
      <c r="W1001">
        <v>120</v>
      </c>
      <c r="X1001">
        <v>0</v>
      </c>
      <c r="Y1001">
        <v>0</v>
      </c>
      <c r="Z1001">
        <f t="shared" si="15"/>
        <v>120</v>
      </c>
    </row>
    <row r="1002" spans="1:26">
      <c r="A1002" t="s">
        <v>3155</v>
      </c>
      <c r="B1002">
        <v>4312367124</v>
      </c>
      <c r="C1002" t="s">
        <v>2359</v>
      </c>
      <c r="D1002" t="s">
        <v>57</v>
      </c>
      <c r="E1002" t="s">
        <v>58</v>
      </c>
      <c r="F1002">
        <v>12436056</v>
      </c>
      <c r="G1002" s="111">
        <v>45048</v>
      </c>
      <c r="H1002" t="s">
        <v>4980</v>
      </c>
      <c r="I1002" t="s">
        <v>260</v>
      </c>
      <c r="J1002" t="s">
        <v>3154</v>
      </c>
      <c r="K1002" t="s">
        <v>3154</v>
      </c>
      <c r="L1002" t="s">
        <v>251</v>
      </c>
      <c r="M1002" t="s">
        <v>3154</v>
      </c>
      <c r="N1002" t="s">
        <v>3154</v>
      </c>
      <c r="O1002" s="111">
        <v>45049</v>
      </c>
      <c r="P1002" t="s">
        <v>252</v>
      </c>
      <c r="Q1002" t="s">
        <v>263</v>
      </c>
      <c r="R1002" s="111"/>
      <c r="W1002">
        <v>0</v>
      </c>
      <c r="X1002">
        <v>0</v>
      </c>
      <c r="Y1002">
        <v>0</v>
      </c>
      <c r="Z1002">
        <f t="shared" si="15"/>
        <v>0</v>
      </c>
    </row>
    <row r="1003" spans="1:26">
      <c r="A1003" t="s">
        <v>3155</v>
      </c>
      <c r="B1003">
        <v>61022616153</v>
      </c>
      <c r="C1003" t="s">
        <v>2343</v>
      </c>
      <c r="D1003" t="s">
        <v>57</v>
      </c>
      <c r="E1003" t="s">
        <v>58</v>
      </c>
      <c r="F1003">
        <v>12377820</v>
      </c>
      <c r="G1003" s="111">
        <v>45049</v>
      </c>
      <c r="H1003" t="s">
        <v>4983</v>
      </c>
      <c r="I1003" t="s">
        <v>260</v>
      </c>
      <c r="J1003" t="s">
        <v>3154</v>
      </c>
      <c r="K1003" t="s">
        <v>3154</v>
      </c>
      <c r="L1003" t="s">
        <v>251</v>
      </c>
      <c r="M1003" t="s">
        <v>3154</v>
      </c>
      <c r="N1003" t="s">
        <v>3154</v>
      </c>
      <c r="O1003" s="111">
        <v>45049</v>
      </c>
      <c r="P1003" t="s">
        <v>252</v>
      </c>
      <c r="Q1003" t="s">
        <v>263</v>
      </c>
      <c r="R1003" s="111"/>
      <c r="W1003">
        <v>0</v>
      </c>
      <c r="X1003">
        <v>0</v>
      </c>
      <c r="Y1003">
        <v>0</v>
      </c>
      <c r="Z1003">
        <f t="shared" si="15"/>
        <v>0</v>
      </c>
    </row>
    <row r="1004" spans="1:26">
      <c r="A1004" t="s">
        <v>3155</v>
      </c>
      <c r="B1004">
        <v>80047106115</v>
      </c>
      <c r="C1004" t="s">
        <v>2362</v>
      </c>
      <c r="D1004" t="s">
        <v>2171</v>
      </c>
      <c r="E1004" t="s">
        <v>54</v>
      </c>
      <c r="F1004">
        <v>1357808</v>
      </c>
      <c r="G1004" s="111">
        <v>45050</v>
      </c>
      <c r="H1004" t="s">
        <v>4942</v>
      </c>
      <c r="I1004" t="s">
        <v>260</v>
      </c>
      <c r="J1004" t="s">
        <v>3154</v>
      </c>
      <c r="K1004" t="s">
        <v>3154</v>
      </c>
      <c r="L1004" t="s">
        <v>251</v>
      </c>
      <c r="M1004" t="s">
        <v>3154</v>
      </c>
      <c r="N1004" t="s">
        <v>3154</v>
      </c>
      <c r="O1004" s="111">
        <v>45050</v>
      </c>
      <c r="P1004" t="s">
        <v>252</v>
      </c>
      <c r="Q1004" t="s">
        <v>263</v>
      </c>
      <c r="R1004" s="111">
        <v>45051</v>
      </c>
      <c r="W1004">
        <v>0</v>
      </c>
      <c r="X1004">
        <v>43.66</v>
      </c>
      <c r="Y1004">
        <v>0</v>
      </c>
      <c r="Z1004">
        <f t="shared" si="15"/>
        <v>43.66</v>
      </c>
    </row>
    <row r="1005" spans="1:26">
      <c r="A1005" t="s">
        <v>3155</v>
      </c>
      <c r="B1005">
        <v>88426360459</v>
      </c>
      <c r="C1005" t="s">
        <v>5064</v>
      </c>
      <c r="D1005" t="s">
        <v>1527</v>
      </c>
      <c r="E1005" t="s">
        <v>1528</v>
      </c>
      <c r="F1005">
        <v>12456528</v>
      </c>
      <c r="G1005" s="111">
        <v>45052</v>
      </c>
      <c r="H1005" t="s">
        <v>5066</v>
      </c>
      <c r="I1005" t="s">
        <v>260</v>
      </c>
      <c r="J1005" t="s">
        <v>3154</v>
      </c>
      <c r="K1005" t="s">
        <v>3154</v>
      </c>
      <c r="L1005" t="s">
        <v>251</v>
      </c>
      <c r="M1005" t="s">
        <v>3154</v>
      </c>
      <c r="N1005" t="s">
        <v>3154</v>
      </c>
      <c r="O1005" s="111">
        <v>45052</v>
      </c>
      <c r="P1005" t="s">
        <v>252</v>
      </c>
      <c r="Q1005" t="s">
        <v>263</v>
      </c>
      <c r="R1005" s="111"/>
      <c r="W1005">
        <v>0</v>
      </c>
      <c r="X1005">
        <v>0</v>
      </c>
      <c r="Y1005">
        <v>0</v>
      </c>
      <c r="Z1005">
        <f t="shared" si="15"/>
        <v>0</v>
      </c>
    </row>
    <row r="1006" spans="1:26">
      <c r="A1006" t="s">
        <v>3155</v>
      </c>
      <c r="B1006" t="s">
        <v>4263</v>
      </c>
      <c r="C1006" t="s">
        <v>3863</v>
      </c>
      <c r="D1006" t="s">
        <v>45</v>
      </c>
      <c r="E1006" t="s">
        <v>46</v>
      </c>
      <c r="F1006">
        <v>12458476</v>
      </c>
      <c r="G1006" s="111">
        <v>45055</v>
      </c>
      <c r="H1006" t="s">
        <v>5181</v>
      </c>
      <c r="I1006" t="s">
        <v>260</v>
      </c>
      <c r="J1006" t="s">
        <v>3154</v>
      </c>
      <c r="K1006" t="s">
        <v>3154</v>
      </c>
      <c r="L1006" t="s">
        <v>251</v>
      </c>
      <c r="M1006" t="s">
        <v>3154</v>
      </c>
      <c r="N1006" t="s">
        <v>3154</v>
      </c>
      <c r="O1006" s="111">
        <v>45056</v>
      </c>
      <c r="P1006" t="s">
        <v>252</v>
      </c>
      <c r="Q1006" t="s">
        <v>263</v>
      </c>
      <c r="R1006" s="111"/>
      <c r="W1006">
        <v>0</v>
      </c>
      <c r="X1006">
        <v>0</v>
      </c>
      <c r="Y1006">
        <v>0</v>
      </c>
      <c r="Z1006">
        <f t="shared" si="15"/>
        <v>0</v>
      </c>
    </row>
    <row r="1007" spans="1:26">
      <c r="A1007" t="s">
        <v>3155</v>
      </c>
      <c r="B1007">
        <v>10439312604</v>
      </c>
      <c r="C1007" t="s">
        <v>2275</v>
      </c>
      <c r="D1007" t="s">
        <v>57</v>
      </c>
      <c r="E1007" t="s">
        <v>58</v>
      </c>
      <c r="F1007">
        <v>12478563</v>
      </c>
      <c r="G1007" s="111">
        <v>45058</v>
      </c>
      <c r="H1007" t="s">
        <v>5007</v>
      </c>
      <c r="I1007" t="s">
        <v>260</v>
      </c>
      <c r="J1007" t="s">
        <v>3154</v>
      </c>
      <c r="K1007" t="s">
        <v>3154</v>
      </c>
      <c r="L1007" t="s">
        <v>251</v>
      </c>
      <c r="M1007" t="s">
        <v>3154</v>
      </c>
      <c r="N1007" t="s">
        <v>3154</v>
      </c>
      <c r="O1007" s="111">
        <v>45058</v>
      </c>
      <c r="P1007" t="s">
        <v>252</v>
      </c>
      <c r="Q1007" t="s">
        <v>263</v>
      </c>
      <c r="R1007" s="111">
        <v>45061</v>
      </c>
      <c r="W1007">
        <v>0</v>
      </c>
      <c r="X1007">
        <v>980.92</v>
      </c>
      <c r="Y1007">
        <v>0</v>
      </c>
      <c r="Z1007">
        <f t="shared" si="15"/>
        <v>980.92</v>
      </c>
    </row>
    <row r="1008" spans="1:26">
      <c r="A1008" t="s">
        <v>3155</v>
      </c>
      <c r="B1008">
        <v>9900269497</v>
      </c>
      <c r="C1008" t="s">
        <v>2325</v>
      </c>
      <c r="D1008" t="s">
        <v>2479</v>
      </c>
      <c r="E1008" t="s">
        <v>1528</v>
      </c>
      <c r="F1008">
        <v>11054794</v>
      </c>
      <c r="G1008" s="111">
        <v>45058</v>
      </c>
      <c r="H1008" t="s">
        <v>5211</v>
      </c>
      <c r="I1008" t="s">
        <v>260</v>
      </c>
      <c r="J1008" t="s">
        <v>3154</v>
      </c>
      <c r="K1008" t="s">
        <v>3154</v>
      </c>
      <c r="L1008" t="s">
        <v>251</v>
      </c>
      <c r="M1008" t="s">
        <v>3154</v>
      </c>
      <c r="N1008" t="s">
        <v>3154</v>
      </c>
      <c r="O1008" s="111">
        <v>45058</v>
      </c>
      <c r="P1008" t="s">
        <v>252</v>
      </c>
      <c r="Q1008" t="s">
        <v>263</v>
      </c>
      <c r="R1008" s="111"/>
      <c r="W1008">
        <v>0</v>
      </c>
      <c r="X1008">
        <v>0</v>
      </c>
      <c r="Y1008">
        <v>0</v>
      </c>
      <c r="Z1008">
        <f t="shared" si="15"/>
        <v>0</v>
      </c>
    </row>
    <row r="1009" spans="1:26">
      <c r="A1009" t="s">
        <v>3155</v>
      </c>
      <c r="B1009" t="s">
        <v>2211</v>
      </c>
      <c r="C1009" t="s">
        <v>2212</v>
      </c>
      <c r="D1009" t="s">
        <v>1527</v>
      </c>
      <c r="E1009" t="s">
        <v>1528</v>
      </c>
      <c r="F1009">
        <v>12500743</v>
      </c>
      <c r="G1009" s="111">
        <v>45064</v>
      </c>
      <c r="H1009" t="s">
        <v>5077</v>
      </c>
      <c r="I1009" t="s">
        <v>260</v>
      </c>
      <c r="J1009" t="s">
        <v>3154</v>
      </c>
      <c r="K1009" t="s">
        <v>3154</v>
      </c>
      <c r="L1009" t="s">
        <v>251</v>
      </c>
      <c r="M1009" t="s">
        <v>3154</v>
      </c>
      <c r="N1009" t="s">
        <v>3154</v>
      </c>
      <c r="O1009" s="111">
        <v>45064</v>
      </c>
      <c r="P1009" t="s">
        <v>252</v>
      </c>
      <c r="Q1009" t="s">
        <v>263</v>
      </c>
      <c r="R1009" s="111"/>
      <c r="W1009">
        <v>0</v>
      </c>
      <c r="X1009">
        <v>0</v>
      </c>
      <c r="Y1009">
        <v>0</v>
      </c>
      <c r="Z1009">
        <f t="shared" si="15"/>
        <v>0</v>
      </c>
    </row>
    <row r="1010" spans="1:26">
      <c r="A1010" t="s">
        <v>3155</v>
      </c>
      <c r="B1010">
        <v>69008264153</v>
      </c>
      <c r="C1010" t="s">
        <v>5008</v>
      </c>
      <c r="D1010" t="s">
        <v>57</v>
      </c>
      <c r="E1010" t="s">
        <v>58</v>
      </c>
      <c r="F1010">
        <v>12557533</v>
      </c>
      <c r="G1010" s="111">
        <v>45077</v>
      </c>
      <c r="H1010" t="s">
        <v>5056</v>
      </c>
      <c r="I1010" t="s">
        <v>260</v>
      </c>
      <c r="J1010" t="s">
        <v>3154</v>
      </c>
      <c r="K1010" t="s">
        <v>3154</v>
      </c>
      <c r="L1010" t="s">
        <v>251</v>
      </c>
      <c r="M1010" t="s">
        <v>3154</v>
      </c>
      <c r="N1010" t="s">
        <v>3154</v>
      </c>
      <c r="O1010" s="111">
        <v>45077</v>
      </c>
      <c r="P1010" t="s">
        <v>252</v>
      </c>
      <c r="Q1010" t="s">
        <v>263</v>
      </c>
      <c r="R1010" s="111">
        <v>45078</v>
      </c>
      <c r="W1010">
        <v>0</v>
      </c>
      <c r="X1010">
        <v>0</v>
      </c>
      <c r="Y1010">
        <v>0.01</v>
      </c>
      <c r="Z1010">
        <f t="shared" si="15"/>
        <v>0.01</v>
      </c>
    </row>
    <row r="1011" spans="1:26">
      <c r="A1011" t="s">
        <v>3155</v>
      </c>
      <c r="B1011">
        <v>61022616153</v>
      </c>
      <c r="C1011" t="s">
        <v>2343</v>
      </c>
      <c r="D1011" t="s">
        <v>57</v>
      </c>
      <c r="E1011" t="s">
        <v>58</v>
      </c>
      <c r="F1011">
        <v>12570127</v>
      </c>
      <c r="G1011" s="111">
        <v>45079</v>
      </c>
      <c r="H1011" t="s">
        <v>5663</v>
      </c>
      <c r="I1011" t="s">
        <v>260</v>
      </c>
      <c r="J1011" t="s">
        <v>3154</v>
      </c>
      <c r="K1011" t="s">
        <v>3154</v>
      </c>
      <c r="L1011" t="s">
        <v>251</v>
      </c>
      <c r="M1011" t="s">
        <v>3154</v>
      </c>
      <c r="N1011" t="s">
        <v>3154</v>
      </c>
      <c r="O1011" s="111">
        <v>45083</v>
      </c>
      <c r="P1011" t="s">
        <v>252</v>
      </c>
      <c r="Q1011" t="s">
        <v>263</v>
      </c>
      <c r="R1011" s="111">
        <v>45084</v>
      </c>
      <c r="W1011">
        <v>0</v>
      </c>
      <c r="X1011">
        <v>0</v>
      </c>
      <c r="Y1011">
        <v>0</v>
      </c>
      <c r="Z1011">
        <f t="shared" si="15"/>
        <v>0</v>
      </c>
    </row>
    <row r="1012" spans="1:26">
      <c r="A1012" t="s">
        <v>3155</v>
      </c>
      <c r="B1012">
        <v>94647720187</v>
      </c>
      <c r="C1012" t="s">
        <v>2308</v>
      </c>
      <c r="D1012" t="s">
        <v>57</v>
      </c>
      <c r="E1012" t="s">
        <v>58</v>
      </c>
      <c r="F1012">
        <v>12275201</v>
      </c>
      <c r="G1012" s="111">
        <v>45040</v>
      </c>
      <c r="H1012" t="s">
        <v>4602</v>
      </c>
      <c r="I1012" t="s">
        <v>255</v>
      </c>
      <c r="J1012" t="s">
        <v>3154</v>
      </c>
      <c r="K1012" t="s">
        <v>3154</v>
      </c>
      <c r="L1012" t="s">
        <v>251</v>
      </c>
      <c r="M1012" t="s">
        <v>3154</v>
      </c>
      <c r="N1012" t="s">
        <v>3154</v>
      </c>
      <c r="O1012" s="111">
        <v>45040</v>
      </c>
      <c r="P1012" t="s">
        <v>252</v>
      </c>
      <c r="Q1012" t="s">
        <v>263</v>
      </c>
      <c r="R1012" s="111">
        <v>45042</v>
      </c>
      <c r="W1012">
        <v>490</v>
      </c>
      <c r="X1012">
        <v>870</v>
      </c>
      <c r="Y1012">
        <v>0</v>
      </c>
      <c r="Z1012">
        <f t="shared" si="15"/>
        <v>1360</v>
      </c>
    </row>
    <row r="1013" spans="1:26">
      <c r="A1013" t="s">
        <v>3155</v>
      </c>
      <c r="B1013" t="s">
        <v>4242</v>
      </c>
      <c r="C1013" t="s">
        <v>3617</v>
      </c>
      <c r="D1013" t="s">
        <v>57</v>
      </c>
      <c r="E1013" t="s">
        <v>58</v>
      </c>
      <c r="F1013">
        <v>12348092</v>
      </c>
      <c r="G1013" s="111">
        <v>45026</v>
      </c>
      <c r="H1013" t="s">
        <v>4566</v>
      </c>
      <c r="I1013" t="s">
        <v>255</v>
      </c>
      <c r="J1013" t="s">
        <v>3154</v>
      </c>
      <c r="K1013" t="s">
        <v>3154</v>
      </c>
      <c r="L1013" t="s">
        <v>251</v>
      </c>
      <c r="M1013" t="s">
        <v>3154</v>
      </c>
      <c r="N1013" t="s">
        <v>3154</v>
      </c>
      <c r="O1013" s="111">
        <v>45026</v>
      </c>
      <c r="P1013" t="s">
        <v>252</v>
      </c>
      <c r="Q1013" t="s">
        <v>263</v>
      </c>
      <c r="R1013" s="111">
        <v>45027</v>
      </c>
      <c r="W1013">
        <v>570</v>
      </c>
      <c r="X1013">
        <v>641</v>
      </c>
      <c r="Y1013">
        <v>0</v>
      </c>
      <c r="Z1013">
        <f t="shared" si="15"/>
        <v>1211</v>
      </c>
    </row>
    <row r="1014" spans="1:26">
      <c r="A1014" t="s">
        <v>3155</v>
      </c>
      <c r="B1014">
        <v>70526237147</v>
      </c>
      <c r="C1014" t="s">
        <v>3553</v>
      </c>
      <c r="D1014" t="s">
        <v>53</v>
      </c>
      <c r="E1014" t="s">
        <v>54</v>
      </c>
      <c r="F1014">
        <v>12348683</v>
      </c>
      <c r="G1014" s="111">
        <v>45027</v>
      </c>
      <c r="H1014" t="s">
        <v>4656</v>
      </c>
      <c r="I1014" t="s">
        <v>255</v>
      </c>
      <c r="J1014" t="s">
        <v>3154</v>
      </c>
      <c r="K1014" t="s">
        <v>3154</v>
      </c>
      <c r="L1014" t="s">
        <v>251</v>
      </c>
      <c r="M1014" t="s">
        <v>3154</v>
      </c>
      <c r="N1014" t="s">
        <v>3154</v>
      </c>
      <c r="O1014" s="111">
        <v>45027</v>
      </c>
      <c r="P1014" t="s">
        <v>252</v>
      </c>
      <c r="Q1014" t="s">
        <v>263</v>
      </c>
      <c r="R1014" s="111">
        <v>45028</v>
      </c>
      <c r="W1014">
        <v>3</v>
      </c>
      <c r="X1014">
        <v>0</v>
      </c>
      <c r="Y1014">
        <v>0</v>
      </c>
      <c r="Z1014">
        <f t="shared" si="15"/>
        <v>3</v>
      </c>
    </row>
    <row r="1015" spans="1:26">
      <c r="A1015" t="s">
        <v>3155</v>
      </c>
      <c r="B1015" t="s">
        <v>4251</v>
      </c>
      <c r="C1015" t="s">
        <v>3493</v>
      </c>
      <c r="D1015" t="s">
        <v>2171</v>
      </c>
      <c r="E1015" t="s">
        <v>54</v>
      </c>
      <c r="F1015">
        <v>12363949</v>
      </c>
      <c r="G1015" s="111">
        <v>45029</v>
      </c>
      <c r="H1015" t="s">
        <v>4518</v>
      </c>
      <c r="I1015" t="s">
        <v>255</v>
      </c>
      <c r="J1015" t="s">
        <v>3154</v>
      </c>
      <c r="K1015" t="s">
        <v>3154</v>
      </c>
      <c r="L1015" t="s">
        <v>251</v>
      </c>
      <c r="M1015" t="s">
        <v>3154</v>
      </c>
      <c r="N1015" t="s">
        <v>3154</v>
      </c>
      <c r="O1015" s="111">
        <v>45029</v>
      </c>
      <c r="P1015" t="s">
        <v>252</v>
      </c>
      <c r="Q1015" t="s">
        <v>263</v>
      </c>
      <c r="R1015" s="111">
        <v>45036</v>
      </c>
      <c r="W1015">
        <v>35</v>
      </c>
      <c r="X1015">
        <v>81</v>
      </c>
      <c r="Y1015">
        <v>0</v>
      </c>
      <c r="Z1015">
        <f t="shared" si="15"/>
        <v>116</v>
      </c>
    </row>
    <row r="1016" spans="1:26">
      <c r="A1016" t="s">
        <v>3155</v>
      </c>
      <c r="B1016" t="s">
        <v>2211</v>
      </c>
      <c r="C1016" t="s">
        <v>2212</v>
      </c>
      <c r="D1016" t="s">
        <v>1527</v>
      </c>
      <c r="E1016" t="s">
        <v>1528</v>
      </c>
      <c r="F1016">
        <v>12362586</v>
      </c>
      <c r="G1016" s="111">
        <v>45029</v>
      </c>
      <c r="H1016" t="s">
        <v>4628</v>
      </c>
      <c r="I1016" t="s">
        <v>255</v>
      </c>
      <c r="J1016" t="s">
        <v>3154</v>
      </c>
      <c r="K1016" t="s">
        <v>3154</v>
      </c>
      <c r="L1016" t="s">
        <v>251</v>
      </c>
      <c r="M1016" t="s">
        <v>3154</v>
      </c>
      <c r="N1016" t="s">
        <v>3154</v>
      </c>
      <c r="O1016" s="111">
        <v>45029</v>
      </c>
      <c r="P1016" t="s">
        <v>252</v>
      </c>
      <c r="Q1016" t="s">
        <v>263</v>
      </c>
      <c r="R1016" s="111">
        <v>45034</v>
      </c>
      <c r="W1016">
        <v>10</v>
      </c>
      <c r="X1016">
        <v>0</v>
      </c>
      <c r="Y1016">
        <v>0</v>
      </c>
      <c r="Z1016">
        <f t="shared" si="15"/>
        <v>10</v>
      </c>
    </row>
    <row r="1017" spans="1:26">
      <c r="A1017" t="s">
        <v>3155</v>
      </c>
      <c r="B1017" t="s">
        <v>2211</v>
      </c>
      <c r="C1017" t="s">
        <v>2212</v>
      </c>
      <c r="D1017" t="s">
        <v>4288</v>
      </c>
      <c r="E1017" t="s">
        <v>1528</v>
      </c>
      <c r="F1017">
        <v>12378927</v>
      </c>
      <c r="G1017" s="111">
        <v>45034</v>
      </c>
      <c r="H1017" t="s">
        <v>4546</v>
      </c>
      <c r="I1017" t="s">
        <v>255</v>
      </c>
      <c r="J1017" t="s">
        <v>3154</v>
      </c>
      <c r="K1017" t="s">
        <v>3154</v>
      </c>
      <c r="L1017" t="s">
        <v>251</v>
      </c>
      <c r="M1017" t="s">
        <v>3154</v>
      </c>
      <c r="N1017" t="s">
        <v>3154</v>
      </c>
      <c r="O1017" s="111">
        <v>45034</v>
      </c>
      <c r="P1017" t="s">
        <v>252</v>
      </c>
      <c r="Q1017" t="s">
        <v>263</v>
      </c>
      <c r="R1017" s="111">
        <v>45035</v>
      </c>
      <c r="W1017">
        <v>115</v>
      </c>
      <c r="X1017">
        <v>0</v>
      </c>
      <c r="Y1017">
        <v>0</v>
      </c>
      <c r="Z1017">
        <f t="shared" si="15"/>
        <v>115</v>
      </c>
    </row>
    <row r="1018" spans="1:26">
      <c r="A1018" t="s">
        <v>3155</v>
      </c>
      <c r="B1018">
        <v>9900269497</v>
      </c>
      <c r="C1018" t="s">
        <v>2325</v>
      </c>
      <c r="D1018" t="s">
        <v>4288</v>
      </c>
      <c r="E1018" t="s">
        <v>1528</v>
      </c>
      <c r="F1018">
        <v>12379263</v>
      </c>
      <c r="G1018" s="111">
        <v>45034</v>
      </c>
      <c r="H1018" t="s">
        <v>4547</v>
      </c>
      <c r="I1018" t="s">
        <v>255</v>
      </c>
      <c r="J1018" t="s">
        <v>3154</v>
      </c>
      <c r="K1018" t="s">
        <v>3154</v>
      </c>
      <c r="L1018" t="s">
        <v>251</v>
      </c>
      <c r="M1018" t="s">
        <v>3154</v>
      </c>
      <c r="N1018" t="s">
        <v>3154</v>
      </c>
      <c r="O1018" s="111">
        <v>45034</v>
      </c>
      <c r="P1018" t="s">
        <v>252</v>
      </c>
      <c r="Q1018" t="s">
        <v>263</v>
      </c>
      <c r="R1018" s="111">
        <v>45035</v>
      </c>
      <c r="W1018">
        <v>1</v>
      </c>
      <c r="X1018">
        <v>0</v>
      </c>
      <c r="Y1018">
        <v>0</v>
      </c>
      <c r="Z1018">
        <f t="shared" si="15"/>
        <v>1</v>
      </c>
    </row>
    <row r="1019" spans="1:26">
      <c r="A1019" t="s">
        <v>3155</v>
      </c>
      <c r="B1019">
        <v>10439312604</v>
      </c>
      <c r="C1019" t="s">
        <v>2275</v>
      </c>
      <c r="D1019" t="s">
        <v>57</v>
      </c>
      <c r="E1019" t="s">
        <v>58</v>
      </c>
      <c r="F1019">
        <v>12377664</v>
      </c>
      <c r="G1019" s="111">
        <v>45034</v>
      </c>
      <c r="H1019" t="s">
        <v>4593</v>
      </c>
      <c r="I1019" t="s">
        <v>255</v>
      </c>
      <c r="J1019" t="s">
        <v>3154</v>
      </c>
      <c r="K1019" t="s">
        <v>3154</v>
      </c>
      <c r="L1019" t="s">
        <v>251</v>
      </c>
      <c r="M1019" t="s">
        <v>3154</v>
      </c>
      <c r="N1019" t="s">
        <v>3154</v>
      </c>
      <c r="O1019" s="111">
        <v>45035</v>
      </c>
      <c r="P1019" t="s">
        <v>252</v>
      </c>
      <c r="Q1019" t="s">
        <v>263</v>
      </c>
      <c r="R1019" s="111">
        <v>45036</v>
      </c>
      <c r="W1019">
        <v>4010.89</v>
      </c>
      <c r="X1019">
        <v>7033.89</v>
      </c>
      <c r="Y1019">
        <v>0</v>
      </c>
      <c r="Z1019">
        <f t="shared" si="15"/>
        <v>11044.78</v>
      </c>
    </row>
    <row r="1020" spans="1:26">
      <c r="A1020" t="s">
        <v>3155</v>
      </c>
      <c r="B1020" t="s">
        <v>4251</v>
      </c>
      <c r="C1020" t="s">
        <v>3493</v>
      </c>
      <c r="D1020" t="s">
        <v>2171</v>
      </c>
      <c r="E1020" t="s">
        <v>54</v>
      </c>
      <c r="F1020">
        <v>12384975</v>
      </c>
      <c r="G1020" s="111">
        <v>45035</v>
      </c>
      <c r="H1020" t="s">
        <v>4527</v>
      </c>
      <c r="I1020" t="s">
        <v>255</v>
      </c>
      <c r="J1020" t="s">
        <v>3154</v>
      </c>
      <c r="K1020" t="s">
        <v>3154</v>
      </c>
      <c r="L1020" t="s">
        <v>251</v>
      </c>
      <c r="M1020" t="s">
        <v>3154</v>
      </c>
      <c r="N1020" t="s">
        <v>3154</v>
      </c>
      <c r="O1020" s="111">
        <v>45035</v>
      </c>
      <c r="P1020" t="s">
        <v>252</v>
      </c>
      <c r="Q1020" t="s">
        <v>263</v>
      </c>
      <c r="R1020" s="111">
        <v>45036</v>
      </c>
      <c r="W1020">
        <v>1181</v>
      </c>
      <c r="X1020">
        <v>0</v>
      </c>
      <c r="Y1020">
        <v>0</v>
      </c>
      <c r="Z1020">
        <f t="shared" si="15"/>
        <v>1181</v>
      </c>
    </row>
    <row r="1021" spans="1:26">
      <c r="A1021" t="s">
        <v>3155</v>
      </c>
      <c r="B1021">
        <v>70526237147</v>
      </c>
      <c r="C1021" t="s">
        <v>3553</v>
      </c>
      <c r="D1021" t="s">
        <v>53</v>
      </c>
      <c r="E1021" t="s">
        <v>54</v>
      </c>
      <c r="F1021">
        <v>12389169</v>
      </c>
      <c r="G1021" s="111">
        <v>45036</v>
      </c>
      <c r="H1021" t="s">
        <v>4661</v>
      </c>
      <c r="I1021" t="s">
        <v>255</v>
      </c>
      <c r="J1021" t="s">
        <v>3154</v>
      </c>
      <c r="K1021" t="s">
        <v>3154</v>
      </c>
      <c r="L1021" t="s">
        <v>251</v>
      </c>
      <c r="M1021" t="s">
        <v>3154</v>
      </c>
      <c r="N1021" t="s">
        <v>3154</v>
      </c>
      <c r="O1021" s="111">
        <v>45036</v>
      </c>
      <c r="P1021" t="s">
        <v>252</v>
      </c>
      <c r="Q1021" t="s">
        <v>263</v>
      </c>
      <c r="R1021" s="111">
        <v>45040</v>
      </c>
      <c r="W1021">
        <v>1</v>
      </c>
      <c r="X1021">
        <v>0</v>
      </c>
      <c r="Y1021">
        <v>0</v>
      </c>
      <c r="Z1021">
        <f t="shared" si="15"/>
        <v>1</v>
      </c>
    </row>
    <row r="1022" spans="1:26">
      <c r="A1022" t="s">
        <v>3155</v>
      </c>
      <c r="B1022">
        <v>1291972110</v>
      </c>
      <c r="C1022" t="s">
        <v>2297</v>
      </c>
      <c r="D1022" t="s">
        <v>57</v>
      </c>
      <c r="E1022" t="s">
        <v>58</v>
      </c>
      <c r="F1022">
        <v>12400815</v>
      </c>
      <c r="G1022" s="111">
        <v>45041</v>
      </c>
      <c r="H1022" t="s">
        <v>4603</v>
      </c>
      <c r="I1022" t="s">
        <v>255</v>
      </c>
      <c r="J1022" t="s">
        <v>3154</v>
      </c>
      <c r="K1022" t="s">
        <v>3154</v>
      </c>
      <c r="L1022" t="s">
        <v>251</v>
      </c>
      <c r="M1022" t="s">
        <v>3154</v>
      </c>
      <c r="N1022" t="s">
        <v>3154</v>
      </c>
      <c r="O1022" s="111">
        <v>45041</v>
      </c>
      <c r="P1022" t="s">
        <v>252</v>
      </c>
      <c r="Q1022" t="s">
        <v>263</v>
      </c>
      <c r="R1022" s="111">
        <v>45043</v>
      </c>
      <c r="W1022">
        <v>1049.5</v>
      </c>
      <c r="X1022">
        <v>51.5</v>
      </c>
      <c r="Y1022">
        <v>0</v>
      </c>
      <c r="Z1022">
        <f t="shared" si="15"/>
        <v>1101</v>
      </c>
    </row>
    <row r="1023" spans="1:26">
      <c r="A1023" t="s">
        <v>3155</v>
      </c>
      <c r="B1023" t="s">
        <v>4251</v>
      </c>
      <c r="C1023" t="s">
        <v>3493</v>
      </c>
      <c r="D1023" t="s">
        <v>2171</v>
      </c>
      <c r="E1023" t="s">
        <v>54</v>
      </c>
      <c r="F1023">
        <v>12416021</v>
      </c>
      <c r="G1023" s="111">
        <v>45043</v>
      </c>
      <c r="H1023" t="s">
        <v>4534</v>
      </c>
      <c r="I1023" t="s">
        <v>255</v>
      </c>
      <c r="J1023" t="s">
        <v>3154</v>
      </c>
      <c r="K1023" t="s">
        <v>3154</v>
      </c>
      <c r="L1023" t="s">
        <v>251</v>
      </c>
      <c r="M1023" t="s">
        <v>3154</v>
      </c>
      <c r="N1023" t="s">
        <v>3154</v>
      </c>
      <c r="O1023" s="111">
        <v>45043</v>
      </c>
      <c r="P1023" t="s">
        <v>252</v>
      </c>
      <c r="Q1023" t="s">
        <v>263</v>
      </c>
      <c r="R1023" s="111">
        <v>45044</v>
      </c>
      <c r="W1023">
        <v>537.73</v>
      </c>
      <c r="X1023">
        <v>0</v>
      </c>
      <c r="Y1023">
        <v>0</v>
      </c>
      <c r="Z1023">
        <f t="shared" si="15"/>
        <v>537.73</v>
      </c>
    </row>
    <row r="1024" spans="1:26">
      <c r="A1024" t="s">
        <v>3155</v>
      </c>
      <c r="B1024">
        <v>1768766185</v>
      </c>
      <c r="C1024" t="s">
        <v>2110</v>
      </c>
      <c r="D1024" t="s">
        <v>265</v>
      </c>
      <c r="E1024" t="s">
        <v>54</v>
      </c>
      <c r="F1024">
        <v>12424887</v>
      </c>
      <c r="G1024" s="111">
        <v>45044</v>
      </c>
      <c r="H1024" t="s">
        <v>5212</v>
      </c>
      <c r="I1024" t="s">
        <v>255</v>
      </c>
      <c r="J1024" t="s">
        <v>3154</v>
      </c>
      <c r="K1024" t="s">
        <v>3154</v>
      </c>
      <c r="L1024" t="s">
        <v>251</v>
      </c>
      <c r="M1024" t="s">
        <v>3154</v>
      </c>
      <c r="N1024" t="s">
        <v>3154</v>
      </c>
      <c r="O1024" s="111">
        <v>45048</v>
      </c>
      <c r="P1024" t="s">
        <v>252</v>
      </c>
      <c r="Q1024" t="s">
        <v>263</v>
      </c>
      <c r="R1024" s="111">
        <v>45049</v>
      </c>
      <c r="W1024">
        <v>0</v>
      </c>
      <c r="X1024">
        <v>1792.5</v>
      </c>
      <c r="Y1024">
        <v>0</v>
      </c>
      <c r="Z1024">
        <f t="shared" si="15"/>
        <v>1792.5</v>
      </c>
    </row>
    <row r="1025" spans="1:26">
      <c r="A1025" t="s">
        <v>3155</v>
      </c>
      <c r="B1025">
        <v>71439012458</v>
      </c>
      <c r="C1025" t="s">
        <v>4134</v>
      </c>
      <c r="D1025" t="s">
        <v>1527</v>
      </c>
      <c r="E1025" t="s">
        <v>1528</v>
      </c>
      <c r="F1025">
        <v>12446798</v>
      </c>
      <c r="G1025" s="111">
        <v>45050</v>
      </c>
      <c r="H1025" t="s">
        <v>5059</v>
      </c>
      <c r="I1025" t="s">
        <v>255</v>
      </c>
      <c r="J1025" t="s">
        <v>3154</v>
      </c>
      <c r="K1025" t="s">
        <v>3154</v>
      </c>
      <c r="L1025" t="s">
        <v>251</v>
      </c>
      <c r="M1025" t="s">
        <v>3154</v>
      </c>
      <c r="N1025" t="s">
        <v>3154</v>
      </c>
      <c r="O1025" s="111">
        <v>45050</v>
      </c>
      <c r="P1025" t="s">
        <v>252</v>
      </c>
      <c r="Q1025" t="s">
        <v>263</v>
      </c>
      <c r="R1025" s="111">
        <v>45054</v>
      </c>
      <c r="W1025">
        <v>0</v>
      </c>
      <c r="X1025">
        <v>1175</v>
      </c>
      <c r="Y1025">
        <v>0</v>
      </c>
      <c r="Z1025">
        <f t="shared" si="15"/>
        <v>1175</v>
      </c>
    </row>
    <row r="1026" spans="1:26">
      <c r="A1026" t="s">
        <v>3155</v>
      </c>
      <c r="B1026">
        <v>4312367124</v>
      </c>
      <c r="C1026" t="s">
        <v>2359</v>
      </c>
      <c r="D1026" t="s">
        <v>57</v>
      </c>
      <c r="E1026" t="s">
        <v>58</v>
      </c>
      <c r="F1026">
        <v>12463926</v>
      </c>
      <c r="G1026" s="111">
        <v>45055</v>
      </c>
      <c r="H1026" t="s">
        <v>5000</v>
      </c>
      <c r="I1026" t="s">
        <v>255</v>
      </c>
      <c r="J1026" t="s">
        <v>3154</v>
      </c>
      <c r="K1026" t="s">
        <v>3154</v>
      </c>
      <c r="L1026" t="s">
        <v>251</v>
      </c>
      <c r="M1026" t="s">
        <v>3154</v>
      </c>
      <c r="N1026" t="s">
        <v>3154</v>
      </c>
      <c r="O1026" s="111">
        <v>45055</v>
      </c>
      <c r="P1026" t="s">
        <v>252</v>
      </c>
      <c r="Q1026" t="s">
        <v>263</v>
      </c>
      <c r="R1026" s="111">
        <v>45056</v>
      </c>
      <c r="W1026">
        <v>0</v>
      </c>
      <c r="X1026">
        <v>1</v>
      </c>
      <c r="Y1026">
        <v>0</v>
      </c>
      <c r="Z1026">
        <f t="shared" si="15"/>
        <v>1</v>
      </c>
    </row>
    <row r="1027" spans="1:26">
      <c r="A1027" t="s">
        <v>3155</v>
      </c>
      <c r="B1027" t="s">
        <v>4242</v>
      </c>
      <c r="C1027" t="s">
        <v>3617</v>
      </c>
      <c r="D1027" t="s">
        <v>1053</v>
      </c>
      <c r="E1027" t="s">
        <v>54</v>
      </c>
      <c r="F1027">
        <v>12463631</v>
      </c>
      <c r="G1027" s="111">
        <v>45055</v>
      </c>
      <c r="H1027" t="s">
        <v>5225</v>
      </c>
      <c r="I1027" t="s">
        <v>255</v>
      </c>
      <c r="J1027" t="s">
        <v>3154</v>
      </c>
      <c r="K1027" t="s">
        <v>3154</v>
      </c>
      <c r="L1027" t="s">
        <v>251</v>
      </c>
      <c r="M1027" t="s">
        <v>3154</v>
      </c>
      <c r="N1027" t="s">
        <v>3154</v>
      </c>
      <c r="O1027" s="111">
        <v>45055</v>
      </c>
      <c r="P1027" t="s">
        <v>252</v>
      </c>
      <c r="Q1027" t="s">
        <v>263</v>
      </c>
      <c r="R1027" s="111">
        <v>45056</v>
      </c>
      <c r="W1027">
        <v>0</v>
      </c>
      <c r="X1027">
        <v>37.24</v>
      </c>
      <c r="Y1027">
        <v>0</v>
      </c>
      <c r="Z1027">
        <f t="shared" ref="Z1027:Z1090" si="16">SUM(W1027:Y1027)</f>
        <v>37.24</v>
      </c>
    </row>
    <row r="1028" spans="1:26">
      <c r="A1028" t="s">
        <v>3155</v>
      </c>
      <c r="B1028" t="s">
        <v>2186</v>
      </c>
      <c r="C1028" t="s">
        <v>2187</v>
      </c>
      <c r="D1028" t="s">
        <v>265</v>
      </c>
      <c r="E1028" t="s">
        <v>54</v>
      </c>
      <c r="F1028">
        <v>12485718</v>
      </c>
      <c r="G1028" s="111">
        <v>45061</v>
      </c>
      <c r="H1028" t="s">
        <v>5219</v>
      </c>
      <c r="I1028" t="s">
        <v>255</v>
      </c>
      <c r="J1028" t="s">
        <v>3154</v>
      </c>
      <c r="K1028" t="s">
        <v>3154</v>
      </c>
      <c r="L1028" t="s">
        <v>251</v>
      </c>
      <c r="M1028" t="s">
        <v>3154</v>
      </c>
      <c r="N1028" t="s">
        <v>3154</v>
      </c>
      <c r="O1028" s="111">
        <v>45061</v>
      </c>
      <c r="P1028" t="s">
        <v>252</v>
      </c>
      <c r="Q1028" t="s">
        <v>263</v>
      </c>
      <c r="R1028" s="111">
        <v>45062</v>
      </c>
      <c r="W1028">
        <v>0</v>
      </c>
      <c r="X1028">
        <v>32</v>
      </c>
      <c r="Y1028">
        <v>0</v>
      </c>
      <c r="Z1028">
        <f t="shared" si="16"/>
        <v>32</v>
      </c>
    </row>
    <row r="1029" spans="1:26">
      <c r="A1029" t="s">
        <v>3155</v>
      </c>
      <c r="B1029">
        <v>88426360459</v>
      </c>
      <c r="C1029" t="s">
        <v>5064</v>
      </c>
      <c r="D1029" t="s">
        <v>1527</v>
      </c>
      <c r="E1029" t="s">
        <v>1528</v>
      </c>
      <c r="F1029">
        <v>12485542</v>
      </c>
      <c r="G1029" s="111">
        <v>45062</v>
      </c>
      <c r="H1029" t="s">
        <v>5074</v>
      </c>
      <c r="I1029" t="s">
        <v>255</v>
      </c>
      <c r="J1029" t="s">
        <v>3154</v>
      </c>
      <c r="K1029" t="s">
        <v>3154</v>
      </c>
      <c r="L1029" t="s">
        <v>251</v>
      </c>
      <c r="M1029" t="s">
        <v>3154</v>
      </c>
      <c r="N1029" t="s">
        <v>3154</v>
      </c>
      <c r="O1029" s="111">
        <v>45062</v>
      </c>
      <c r="P1029" t="s">
        <v>252</v>
      </c>
      <c r="Q1029" t="s">
        <v>263</v>
      </c>
      <c r="R1029" s="111">
        <v>45063</v>
      </c>
      <c r="W1029">
        <v>0</v>
      </c>
      <c r="X1029">
        <v>59</v>
      </c>
      <c r="Y1029">
        <v>0</v>
      </c>
      <c r="Z1029">
        <f t="shared" si="16"/>
        <v>59</v>
      </c>
    </row>
    <row r="1030" spans="1:26">
      <c r="A1030" t="s">
        <v>3155</v>
      </c>
      <c r="B1030" t="s">
        <v>4263</v>
      </c>
      <c r="C1030" t="s">
        <v>3863</v>
      </c>
      <c r="D1030" t="s">
        <v>45</v>
      </c>
      <c r="E1030" t="s">
        <v>46</v>
      </c>
      <c r="F1030">
        <v>12491237</v>
      </c>
      <c r="G1030" s="111">
        <v>45062</v>
      </c>
      <c r="H1030" t="s">
        <v>5183</v>
      </c>
      <c r="I1030" t="s">
        <v>255</v>
      </c>
      <c r="J1030" t="s">
        <v>3154</v>
      </c>
      <c r="K1030" t="s">
        <v>3154</v>
      </c>
      <c r="L1030" t="s">
        <v>251</v>
      </c>
      <c r="M1030" t="s">
        <v>3154</v>
      </c>
      <c r="N1030" t="s">
        <v>3154</v>
      </c>
      <c r="O1030" s="111">
        <v>45062</v>
      </c>
      <c r="P1030" t="s">
        <v>252</v>
      </c>
      <c r="Q1030" t="s">
        <v>263</v>
      </c>
      <c r="R1030" s="111">
        <v>45068</v>
      </c>
      <c r="W1030">
        <v>0</v>
      </c>
      <c r="X1030">
        <v>192.67</v>
      </c>
      <c r="Y1030">
        <v>0</v>
      </c>
      <c r="Z1030">
        <f t="shared" si="16"/>
        <v>192.67</v>
      </c>
    </row>
    <row r="1031" spans="1:26">
      <c r="A1031" t="s">
        <v>3155</v>
      </c>
      <c r="B1031">
        <v>27184870204</v>
      </c>
      <c r="C1031" t="s">
        <v>2337</v>
      </c>
      <c r="D1031" t="s">
        <v>57</v>
      </c>
      <c r="E1031" t="s">
        <v>58</v>
      </c>
      <c r="F1031">
        <v>12495019</v>
      </c>
      <c r="G1031" s="111">
        <v>45063</v>
      </c>
      <c r="H1031" t="s">
        <v>5022</v>
      </c>
      <c r="I1031" t="s">
        <v>255</v>
      </c>
      <c r="J1031" t="s">
        <v>3154</v>
      </c>
      <c r="K1031" t="s">
        <v>3154</v>
      </c>
      <c r="L1031" t="s">
        <v>251</v>
      </c>
      <c r="M1031" t="s">
        <v>3154</v>
      </c>
      <c r="N1031" t="s">
        <v>3154</v>
      </c>
      <c r="O1031" s="111">
        <v>45063</v>
      </c>
      <c r="P1031" t="s">
        <v>252</v>
      </c>
      <c r="Q1031" t="s">
        <v>263</v>
      </c>
      <c r="R1031" s="111">
        <v>45065</v>
      </c>
      <c r="W1031">
        <v>0</v>
      </c>
      <c r="X1031">
        <v>30</v>
      </c>
      <c r="Y1031">
        <v>0</v>
      </c>
      <c r="Z1031">
        <f t="shared" si="16"/>
        <v>30</v>
      </c>
    </row>
    <row r="1032" spans="1:26">
      <c r="A1032" t="s">
        <v>3155</v>
      </c>
      <c r="B1032">
        <v>4312367124</v>
      </c>
      <c r="C1032" t="s">
        <v>2359</v>
      </c>
      <c r="D1032" t="s">
        <v>57</v>
      </c>
      <c r="E1032" t="s">
        <v>58</v>
      </c>
      <c r="F1032">
        <v>12507389</v>
      </c>
      <c r="G1032" s="111">
        <v>45065</v>
      </c>
      <c r="H1032" t="s">
        <v>5030</v>
      </c>
      <c r="I1032" t="s">
        <v>255</v>
      </c>
      <c r="J1032" t="s">
        <v>3154</v>
      </c>
      <c r="K1032" t="s">
        <v>3154</v>
      </c>
      <c r="L1032" t="s">
        <v>251</v>
      </c>
      <c r="M1032" t="s">
        <v>3154</v>
      </c>
      <c r="N1032" t="s">
        <v>3154</v>
      </c>
      <c r="O1032" s="111">
        <v>45065</v>
      </c>
      <c r="P1032" t="s">
        <v>252</v>
      </c>
      <c r="Q1032" t="s">
        <v>263</v>
      </c>
      <c r="R1032" s="111">
        <v>45068</v>
      </c>
      <c r="W1032">
        <v>0</v>
      </c>
      <c r="X1032">
        <v>608.74</v>
      </c>
      <c r="Y1032">
        <v>0</v>
      </c>
      <c r="Z1032">
        <f t="shared" si="16"/>
        <v>608.74</v>
      </c>
    </row>
    <row r="1033" spans="1:26">
      <c r="A1033" t="s">
        <v>3155</v>
      </c>
      <c r="B1033">
        <v>70134029666</v>
      </c>
      <c r="C1033" t="s">
        <v>3861</v>
      </c>
      <c r="D1033" t="s">
        <v>437</v>
      </c>
      <c r="E1033" t="s">
        <v>46</v>
      </c>
      <c r="F1033">
        <v>12530876</v>
      </c>
      <c r="G1033" s="111">
        <v>45071</v>
      </c>
      <c r="H1033" t="s">
        <v>5221</v>
      </c>
      <c r="I1033" t="s">
        <v>255</v>
      </c>
      <c r="J1033" t="s">
        <v>3154</v>
      </c>
      <c r="K1033" t="s">
        <v>3154</v>
      </c>
      <c r="L1033" t="s">
        <v>251</v>
      </c>
      <c r="M1033" t="s">
        <v>3154</v>
      </c>
      <c r="N1033" t="s">
        <v>3154</v>
      </c>
      <c r="O1033" s="111">
        <v>45071</v>
      </c>
      <c r="P1033" t="s">
        <v>252</v>
      </c>
      <c r="Q1033" t="s">
        <v>263</v>
      </c>
      <c r="R1033" s="111">
        <v>45072</v>
      </c>
      <c r="W1033">
        <v>0</v>
      </c>
      <c r="X1033">
        <v>2</v>
      </c>
      <c r="Y1033">
        <v>0</v>
      </c>
      <c r="Z1033">
        <f t="shared" si="16"/>
        <v>2</v>
      </c>
    </row>
    <row r="1034" spans="1:26">
      <c r="A1034" t="s">
        <v>3155</v>
      </c>
      <c r="B1034" t="s">
        <v>4251</v>
      </c>
      <c r="C1034" t="s">
        <v>3493</v>
      </c>
      <c r="D1034" t="s">
        <v>2171</v>
      </c>
      <c r="E1034" t="s">
        <v>54</v>
      </c>
      <c r="F1034">
        <v>12536150</v>
      </c>
      <c r="G1034" s="111">
        <v>45072</v>
      </c>
      <c r="H1034" t="s">
        <v>4958</v>
      </c>
      <c r="I1034" t="s">
        <v>255</v>
      </c>
      <c r="J1034" t="s">
        <v>3154</v>
      </c>
      <c r="K1034" t="s">
        <v>3154</v>
      </c>
      <c r="L1034" t="s">
        <v>251</v>
      </c>
      <c r="M1034" t="s">
        <v>3154</v>
      </c>
      <c r="N1034" t="s">
        <v>3154</v>
      </c>
      <c r="O1034" s="111">
        <v>45072</v>
      </c>
      <c r="P1034" t="s">
        <v>252</v>
      </c>
      <c r="Q1034" t="s">
        <v>263</v>
      </c>
      <c r="R1034" s="111">
        <v>45075</v>
      </c>
      <c r="W1034">
        <v>0</v>
      </c>
      <c r="X1034">
        <v>110.5</v>
      </c>
      <c r="Y1034">
        <v>0</v>
      </c>
      <c r="Z1034">
        <f t="shared" si="16"/>
        <v>110.5</v>
      </c>
    </row>
    <row r="1035" spans="1:26">
      <c r="A1035" t="s">
        <v>3155</v>
      </c>
      <c r="B1035" t="s">
        <v>2186</v>
      </c>
      <c r="C1035" t="s">
        <v>2187</v>
      </c>
      <c r="D1035" t="s">
        <v>264</v>
      </c>
      <c r="E1035" t="s">
        <v>54</v>
      </c>
      <c r="F1035">
        <v>12531192</v>
      </c>
      <c r="G1035" s="111">
        <v>45075</v>
      </c>
      <c r="H1035" t="s">
        <v>4970</v>
      </c>
      <c r="I1035" t="s">
        <v>255</v>
      </c>
      <c r="J1035" t="s">
        <v>3154</v>
      </c>
      <c r="K1035" t="s">
        <v>3154</v>
      </c>
      <c r="L1035" t="s">
        <v>251</v>
      </c>
      <c r="M1035" t="s">
        <v>3154</v>
      </c>
      <c r="N1035" t="s">
        <v>3154</v>
      </c>
      <c r="O1035" s="111">
        <v>45075</v>
      </c>
      <c r="P1035" t="s">
        <v>252</v>
      </c>
      <c r="Q1035" t="s">
        <v>263</v>
      </c>
      <c r="R1035" s="111">
        <v>45076</v>
      </c>
      <c r="W1035">
        <v>0</v>
      </c>
      <c r="X1035">
        <v>171.5</v>
      </c>
      <c r="Y1035">
        <v>0</v>
      </c>
      <c r="Z1035">
        <f t="shared" si="16"/>
        <v>171.5</v>
      </c>
    </row>
    <row r="1036" spans="1:26">
      <c r="A1036" t="s">
        <v>3155</v>
      </c>
      <c r="B1036">
        <v>16794853779</v>
      </c>
      <c r="C1036" t="s">
        <v>624</v>
      </c>
      <c r="D1036" t="s">
        <v>360</v>
      </c>
      <c r="E1036" t="s">
        <v>46</v>
      </c>
      <c r="F1036">
        <v>11464525</v>
      </c>
      <c r="G1036" s="111">
        <v>45082</v>
      </c>
      <c r="H1036" t="s">
        <v>5664</v>
      </c>
      <c r="I1036" t="s">
        <v>248</v>
      </c>
      <c r="J1036" t="s">
        <v>249</v>
      </c>
      <c r="K1036" t="s">
        <v>268</v>
      </c>
      <c r="L1036" t="s">
        <v>251</v>
      </c>
      <c r="M1036" t="s">
        <v>3154</v>
      </c>
      <c r="N1036" t="s">
        <v>3154</v>
      </c>
      <c r="O1036" s="111">
        <v>45082</v>
      </c>
      <c r="P1036" t="s">
        <v>252</v>
      </c>
      <c r="Q1036" t="s">
        <v>282</v>
      </c>
      <c r="R1036" s="111">
        <v>45083</v>
      </c>
      <c r="W1036">
        <v>0</v>
      </c>
      <c r="X1036">
        <v>0</v>
      </c>
      <c r="Y1036">
        <v>0</v>
      </c>
      <c r="Z1036">
        <f t="shared" si="16"/>
        <v>0</v>
      </c>
    </row>
    <row r="1037" spans="1:26">
      <c r="A1037" t="s">
        <v>3155</v>
      </c>
      <c r="B1037">
        <v>16794853779</v>
      </c>
      <c r="C1037" t="s">
        <v>624</v>
      </c>
      <c r="D1037" t="s">
        <v>45</v>
      </c>
      <c r="E1037" t="s">
        <v>46</v>
      </c>
      <c r="F1037">
        <v>12542886</v>
      </c>
      <c r="G1037" s="111">
        <v>45079</v>
      </c>
      <c r="H1037" t="s">
        <v>5665</v>
      </c>
      <c r="I1037" t="s">
        <v>256</v>
      </c>
      <c r="J1037" t="s">
        <v>249</v>
      </c>
      <c r="K1037" t="s">
        <v>268</v>
      </c>
      <c r="L1037" t="s">
        <v>251</v>
      </c>
      <c r="M1037" t="s">
        <v>3154</v>
      </c>
      <c r="N1037" t="s">
        <v>3154</v>
      </c>
      <c r="O1037" s="111">
        <v>45089</v>
      </c>
      <c r="P1037" t="s">
        <v>252</v>
      </c>
      <c r="Q1037" t="s">
        <v>253</v>
      </c>
      <c r="R1037" s="111">
        <v>45091</v>
      </c>
      <c r="W1037">
        <v>0</v>
      </c>
      <c r="X1037">
        <v>0</v>
      </c>
      <c r="Y1037">
        <v>24468.799999999999</v>
      </c>
      <c r="Z1037">
        <f t="shared" si="16"/>
        <v>24468.799999999999</v>
      </c>
    </row>
    <row r="1038" spans="1:26">
      <c r="A1038" t="s">
        <v>3155</v>
      </c>
      <c r="B1038">
        <v>16794853779</v>
      </c>
      <c r="C1038" t="s">
        <v>624</v>
      </c>
      <c r="D1038" t="s">
        <v>360</v>
      </c>
      <c r="E1038" t="s">
        <v>46</v>
      </c>
      <c r="F1038">
        <v>12592302</v>
      </c>
      <c r="G1038" s="111">
        <v>45084</v>
      </c>
      <c r="H1038" t="s">
        <v>5666</v>
      </c>
      <c r="I1038" t="s">
        <v>256</v>
      </c>
      <c r="J1038" t="s">
        <v>249</v>
      </c>
      <c r="K1038" t="s">
        <v>268</v>
      </c>
      <c r="L1038" t="s">
        <v>251</v>
      </c>
      <c r="M1038" t="s">
        <v>3154</v>
      </c>
      <c r="N1038" t="s">
        <v>3154</v>
      </c>
      <c r="O1038" s="111">
        <v>45084</v>
      </c>
      <c r="P1038" t="s">
        <v>252</v>
      </c>
      <c r="Q1038" t="s">
        <v>253</v>
      </c>
      <c r="R1038" s="111">
        <v>45089</v>
      </c>
      <c r="W1038">
        <v>0</v>
      </c>
      <c r="X1038">
        <v>0</v>
      </c>
      <c r="Y1038">
        <v>1612.72</v>
      </c>
      <c r="Z1038">
        <f t="shared" si="16"/>
        <v>1612.72</v>
      </c>
    </row>
    <row r="1039" spans="1:26">
      <c r="A1039" t="s">
        <v>3155</v>
      </c>
      <c r="B1039">
        <v>72637005149</v>
      </c>
      <c r="C1039" t="s">
        <v>1818</v>
      </c>
      <c r="D1039" t="s">
        <v>57</v>
      </c>
      <c r="E1039" t="s">
        <v>58</v>
      </c>
      <c r="F1039">
        <v>11294573</v>
      </c>
      <c r="G1039" s="111">
        <v>45043</v>
      </c>
      <c r="H1039" t="s">
        <v>4487</v>
      </c>
      <c r="I1039" t="s">
        <v>256</v>
      </c>
      <c r="J1039" t="s">
        <v>249</v>
      </c>
      <c r="K1039" t="s">
        <v>268</v>
      </c>
      <c r="L1039" t="s">
        <v>251</v>
      </c>
      <c r="M1039" t="s">
        <v>3154</v>
      </c>
      <c r="N1039" t="s">
        <v>3154</v>
      </c>
      <c r="O1039" s="111">
        <v>45044</v>
      </c>
      <c r="P1039" t="s">
        <v>252</v>
      </c>
      <c r="Q1039" t="s">
        <v>253</v>
      </c>
      <c r="R1039" s="111">
        <v>45048</v>
      </c>
      <c r="W1039">
        <v>0</v>
      </c>
      <c r="X1039">
        <v>5974</v>
      </c>
      <c r="Y1039">
        <v>4713</v>
      </c>
      <c r="Z1039">
        <f t="shared" si="16"/>
        <v>10687</v>
      </c>
    </row>
    <row r="1040" spans="1:26">
      <c r="A1040" t="s">
        <v>3155</v>
      </c>
      <c r="B1040">
        <v>72637005149</v>
      </c>
      <c r="C1040" t="s">
        <v>1818</v>
      </c>
      <c r="D1040" t="s">
        <v>57</v>
      </c>
      <c r="E1040" t="s">
        <v>58</v>
      </c>
      <c r="F1040">
        <v>1010440</v>
      </c>
      <c r="G1040" s="111">
        <v>45103</v>
      </c>
      <c r="H1040" t="s">
        <v>5667</v>
      </c>
      <c r="I1040" t="s">
        <v>271</v>
      </c>
      <c r="J1040" t="s">
        <v>249</v>
      </c>
      <c r="K1040" t="s">
        <v>268</v>
      </c>
      <c r="L1040" t="s">
        <v>251</v>
      </c>
      <c r="M1040" t="s">
        <v>3154</v>
      </c>
      <c r="N1040" t="s">
        <v>3154</v>
      </c>
      <c r="O1040" s="111">
        <v>45103</v>
      </c>
      <c r="P1040" t="s">
        <v>252</v>
      </c>
      <c r="Q1040" t="s">
        <v>253</v>
      </c>
      <c r="R1040" s="111">
        <v>45105</v>
      </c>
      <c r="W1040">
        <v>0</v>
      </c>
      <c r="X1040">
        <v>0</v>
      </c>
      <c r="Y1040">
        <v>7</v>
      </c>
      <c r="Z1040">
        <f t="shared" si="16"/>
        <v>7</v>
      </c>
    </row>
    <row r="1041" spans="1:26">
      <c r="A1041" t="s">
        <v>3155</v>
      </c>
      <c r="B1041">
        <v>86552406134</v>
      </c>
      <c r="C1041" t="s">
        <v>1989</v>
      </c>
      <c r="D1041" t="s">
        <v>57</v>
      </c>
      <c r="E1041" t="s">
        <v>58</v>
      </c>
      <c r="F1041">
        <v>544929</v>
      </c>
      <c r="G1041" s="111">
        <v>45104</v>
      </c>
      <c r="H1041" t="s">
        <v>5668</v>
      </c>
      <c r="I1041" t="s">
        <v>271</v>
      </c>
      <c r="J1041" t="s">
        <v>249</v>
      </c>
      <c r="K1041" t="s">
        <v>268</v>
      </c>
      <c r="L1041" t="s">
        <v>251</v>
      </c>
      <c r="M1041" t="s">
        <v>3154</v>
      </c>
      <c r="N1041" t="s">
        <v>3154</v>
      </c>
      <c r="O1041" s="111">
        <v>45104</v>
      </c>
      <c r="P1041" t="s">
        <v>252</v>
      </c>
      <c r="Q1041" t="s">
        <v>253</v>
      </c>
      <c r="R1041" s="111">
        <v>45105</v>
      </c>
      <c r="W1041">
        <v>0</v>
      </c>
      <c r="X1041">
        <v>0</v>
      </c>
      <c r="Y1041">
        <v>3098.96</v>
      </c>
      <c r="Z1041">
        <f t="shared" si="16"/>
        <v>3098.96</v>
      </c>
    </row>
    <row r="1042" spans="1:26">
      <c r="A1042" t="s">
        <v>3155</v>
      </c>
      <c r="B1042">
        <v>1451674104</v>
      </c>
      <c r="C1042" t="s">
        <v>935</v>
      </c>
      <c r="D1042" t="s">
        <v>53</v>
      </c>
      <c r="E1042" t="s">
        <v>54</v>
      </c>
      <c r="F1042">
        <v>9366733</v>
      </c>
      <c r="G1042" s="111">
        <v>45063</v>
      </c>
      <c r="H1042" t="s">
        <v>4772</v>
      </c>
      <c r="I1042" t="s">
        <v>248</v>
      </c>
      <c r="J1042" t="s">
        <v>249</v>
      </c>
      <c r="K1042" t="s">
        <v>268</v>
      </c>
      <c r="L1042" t="s">
        <v>251</v>
      </c>
      <c r="M1042" t="s">
        <v>3154</v>
      </c>
      <c r="N1042" t="s">
        <v>3154</v>
      </c>
      <c r="O1042" s="111">
        <v>45064</v>
      </c>
      <c r="P1042" t="s">
        <v>252</v>
      </c>
      <c r="Q1042" t="s">
        <v>253</v>
      </c>
      <c r="R1042" s="111">
        <v>45065</v>
      </c>
      <c r="W1042">
        <v>18353.32</v>
      </c>
      <c r="X1042">
        <v>30344.27</v>
      </c>
      <c r="Y1042">
        <v>40449.300000000003</v>
      </c>
      <c r="Z1042">
        <f t="shared" si="16"/>
        <v>89146.89</v>
      </c>
    </row>
    <row r="1043" spans="1:26">
      <c r="A1043" t="s">
        <v>3155</v>
      </c>
      <c r="B1043">
        <v>2359458116</v>
      </c>
      <c r="C1043" t="s">
        <v>951</v>
      </c>
      <c r="D1043" t="s">
        <v>53</v>
      </c>
      <c r="E1043" t="s">
        <v>54</v>
      </c>
      <c r="F1043">
        <v>12512830</v>
      </c>
      <c r="G1043" s="111">
        <v>45071</v>
      </c>
      <c r="H1043" t="s">
        <v>4783</v>
      </c>
      <c r="I1043" t="s">
        <v>248</v>
      </c>
      <c r="J1043" t="s">
        <v>249</v>
      </c>
      <c r="K1043" t="s">
        <v>268</v>
      </c>
      <c r="L1043" t="s">
        <v>251</v>
      </c>
      <c r="M1043" t="s">
        <v>3154</v>
      </c>
      <c r="N1043" t="s">
        <v>3154</v>
      </c>
      <c r="O1043" s="111">
        <v>45072</v>
      </c>
      <c r="P1043" t="s">
        <v>252</v>
      </c>
      <c r="Q1043" t="s">
        <v>253</v>
      </c>
      <c r="R1043" s="111">
        <v>45075</v>
      </c>
      <c r="W1043">
        <v>0</v>
      </c>
      <c r="X1043">
        <v>1285</v>
      </c>
      <c r="Y1043">
        <v>17339.060000000001</v>
      </c>
      <c r="Z1043">
        <f t="shared" si="16"/>
        <v>18624.060000000001</v>
      </c>
    </row>
    <row r="1044" spans="1:26">
      <c r="A1044" t="s">
        <v>3155</v>
      </c>
      <c r="B1044">
        <v>86552406134</v>
      </c>
      <c r="C1044" t="s">
        <v>1989</v>
      </c>
      <c r="D1044" t="s">
        <v>57</v>
      </c>
      <c r="E1044" t="s">
        <v>58</v>
      </c>
      <c r="F1044">
        <v>12379562</v>
      </c>
      <c r="G1044" s="111">
        <v>45034</v>
      </c>
      <c r="H1044" t="s">
        <v>4490</v>
      </c>
      <c r="I1044" t="s">
        <v>248</v>
      </c>
      <c r="J1044" t="s">
        <v>249</v>
      </c>
      <c r="K1044" t="s">
        <v>268</v>
      </c>
      <c r="L1044" t="s">
        <v>251</v>
      </c>
      <c r="M1044" t="s">
        <v>3154</v>
      </c>
      <c r="N1044" t="s">
        <v>3154</v>
      </c>
      <c r="O1044" s="111">
        <v>45034</v>
      </c>
      <c r="P1044" t="s">
        <v>252</v>
      </c>
      <c r="Q1044" t="s">
        <v>253</v>
      </c>
      <c r="R1044" s="111">
        <v>45035</v>
      </c>
      <c r="W1044">
        <v>3898.99</v>
      </c>
      <c r="X1044">
        <v>10443.08</v>
      </c>
      <c r="Y1044">
        <v>9027.19</v>
      </c>
      <c r="Z1044">
        <f t="shared" si="16"/>
        <v>23369.260000000002</v>
      </c>
    </row>
    <row r="1045" spans="1:26">
      <c r="A1045" t="s">
        <v>3155</v>
      </c>
      <c r="B1045">
        <v>86552406134</v>
      </c>
      <c r="C1045" t="s">
        <v>1989</v>
      </c>
      <c r="D1045" t="s">
        <v>343</v>
      </c>
      <c r="E1045" t="s">
        <v>54</v>
      </c>
      <c r="F1045">
        <v>12601407</v>
      </c>
      <c r="G1045" s="111">
        <v>45089</v>
      </c>
      <c r="H1045" t="s">
        <v>5669</v>
      </c>
      <c r="I1045" t="s">
        <v>248</v>
      </c>
      <c r="J1045" t="s">
        <v>249</v>
      </c>
      <c r="K1045" t="s">
        <v>268</v>
      </c>
      <c r="L1045" t="s">
        <v>251</v>
      </c>
      <c r="M1045" t="s">
        <v>3154</v>
      </c>
      <c r="N1045" t="s">
        <v>3154</v>
      </c>
      <c r="O1045" s="111">
        <v>45089</v>
      </c>
      <c r="P1045" t="s">
        <v>252</v>
      </c>
      <c r="Q1045" t="s">
        <v>253</v>
      </c>
      <c r="R1045" s="111">
        <v>45090</v>
      </c>
      <c r="W1045">
        <v>0</v>
      </c>
      <c r="X1045">
        <v>0</v>
      </c>
      <c r="Y1045">
        <v>5351</v>
      </c>
      <c r="Z1045">
        <f t="shared" si="16"/>
        <v>5351</v>
      </c>
    </row>
    <row r="1046" spans="1:26">
      <c r="A1046" t="s">
        <v>3155</v>
      </c>
      <c r="B1046" t="s">
        <v>2198</v>
      </c>
      <c r="C1046" t="s">
        <v>2199</v>
      </c>
      <c r="D1046" t="s">
        <v>2171</v>
      </c>
      <c r="E1046" t="s">
        <v>54</v>
      </c>
      <c r="F1046">
        <v>6665086</v>
      </c>
      <c r="G1046" s="111">
        <v>45019</v>
      </c>
      <c r="H1046" t="s">
        <v>4500</v>
      </c>
      <c r="I1046" t="s">
        <v>248</v>
      </c>
      <c r="J1046" t="s">
        <v>249</v>
      </c>
      <c r="K1046" t="s">
        <v>268</v>
      </c>
      <c r="L1046" t="s">
        <v>707</v>
      </c>
      <c r="M1046" t="s">
        <v>3154</v>
      </c>
      <c r="N1046" t="s">
        <v>3154</v>
      </c>
      <c r="O1046" s="111">
        <v>45019</v>
      </c>
      <c r="P1046" t="s">
        <v>252</v>
      </c>
      <c r="Q1046" t="s">
        <v>253</v>
      </c>
      <c r="R1046" s="111">
        <v>45035</v>
      </c>
      <c r="W1046">
        <v>5015.5</v>
      </c>
      <c r="X1046">
        <v>15988.04</v>
      </c>
      <c r="Y1046">
        <v>18639.78</v>
      </c>
      <c r="Z1046">
        <f t="shared" si="16"/>
        <v>39643.32</v>
      </c>
    </row>
    <row r="1047" spans="1:26">
      <c r="A1047" t="s">
        <v>3155</v>
      </c>
      <c r="B1047">
        <v>70526237147</v>
      </c>
      <c r="C1047" t="s">
        <v>3553</v>
      </c>
      <c r="D1047" t="s">
        <v>53</v>
      </c>
      <c r="E1047" t="s">
        <v>54</v>
      </c>
      <c r="F1047">
        <v>12409890</v>
      </c>
      <c r="G1047" s="111">
        <v>45042</v>
      </c>
      <c r="H1047" t="s">
        <v>4664</v>
      </c>
      <c r="I1047" t="s">
        <v>260</v>
      </c>
      <c r="J1047" t="s">
        <v>249</v>
      </c>
      <c r="K1047" t="s">
        <v>268</v>
      </c>
      <c r="L1047" t="s">
        <v>251</v>
      </c>
      <c r="M1047" t="s">
        <v>3154</v>
      </c>
      <c r="N1047" t="s">
        <v>3154</v>
      </c>
      <c r="O1047" s="111">
        <v>45042</v>
      </c>
      <c r="P1047" t="s">
        <v>252</v>
      </c>
      <c r="Q1047" t="s">
        <v>257</v>
      </c>
      <c r="R1047" s="111"/>
      <c r="W1047">
        <v>0</v>
      </c>
      <c r="X1047">
        <v>0</v>
      </c>
      <c r="Y1047">
        <v>0</v>
      </c>
      <c r="Z1047">
        <f t="shared" si="16"/>
        <v>0</v>
      </c>
    </row>
    <row r="1048" spans="1:26">
      <c r="A1048" t="s">
        <v>3155</v>
      </c>
      <c r="B1048">
        <v>69008264153</v>
      </c>
      <c r="C1048" t="s">
        <v>5008</v>
      </c>
      <c r="D1048" t="s">
        <v>57</v>
      </c>
      <c r="E1048" t="s">
        <v>58</v>
      </c>
      <c r="F1048">
        <v>12478785</v>
      </c>
      <c r="G1048" s="111">
        <v>45058</v>
      </c>
      <c r="H1048" t="s">
        <v>5009</v>
      </c>
      <c r="I1048" t="s">
        <v>260</v>
      </c>
      <c r="J1048" t="s">
        <v>249</v>
      </c>
      <c r="K1048" t="s">
        <v>268</v>
      </c>
      <c r="L1048" t="s">
        <v>251</v>
      </c>
      <c r="M1048" t="s">
        <v>3154</v>
      </c>
      <c r="N1048" t="s">
        <v>3154</v>
      </c>
      <c r="O1048" s="111">
        <v>45058</v>
      </c>
      <c r="P1048" t="s">
        <v>252</v>
      </c>
      <c r="Q1048" t="s">
        <v>257</v>
      </c>
      <c r="R1048" s="111">
        <v>45061</v>
      </c>
      <c r="W1048">
        <v>0</v>
      </c>
      <c r="X1048">
        <v>0.01</v>
      </c>
      <c r="Y1048">
        <v>0</v>
      </c>
      <c r="Z1048">
        <f t="shared" si="16"/>
        <v>0.01</v>
      </c>
    </row>
    <row r="1049" spans="1:26">
      <c r="A1049" t="s">
        <v>3155</v>
      </c>
      <c r="B1049">
        <v>9900269497</v>
      </c>
      <c r="C1049" t="s">
        <v>2325</v>
      </c>
      <c r="D1049" t="s">
        <v>5193</v>
      </c>
      <c r="E1049" t="s">
        <v>1528</v>
      </c>
      <c r="F1049">
        <v>12518970</v>
      </c>
      <c r="G1049" s="111">
        <v>45077</v>
      </c>
      <c r="H1049" t="s">
        <v>5670</v>
      </c>
      <c r="I1049" t="s">
        <v>248</v>
      </c>
      <c r="J1049" t="s">
        <v>249</v>
      </c>
      <c r="K1049" t="s">
        <v>268</v>
      </c>
      <c r="L1049" t="s">
        <v>251</v>
      </c>
      <c r="M1049" t="s">
        <v>3154</v>
      </c>
      <c r="N1049" t="s">
        <v>3154</v>
      </c>
      <c r="O1049" s="111">
        <v>45078</v>
      </c>
      <c r="P1049" t="s">
        <v>252</v>
      </c>
      <c r="Q1049" t="s">
        <v>257</v>
      </c>
      <c r="R1049" s="111">
        <v>45083</v>
      </c>
      <c r="W1049">
        <v>0</v>
      </c>
      <c r="X1049">
        <v>0</v>
      </c>
      <c r="Y1049">
        <v>0</v>
      </c>
      <c r="Z1049">
        <f t="shared" si="16"/>
        <v>0</v>
      </c>
    </row>
    <row r="1050" spans="1:26">
      <c r="A1050" t="s">
        <v>3155</v>
      </c>
      <c r="B1050" t="s">
        <v>5114</v>
      </c>
      <c r="C1050" t="s">
        <v>5115</v>
      </c>
      <c r="D1050" t="s">
        <v>53</v>
      </c>
      <c r="E1050" t="s">
        <v>54</v>
      </c>
      <c r="F1050">
        <v>12558173</v>
      </c>
      <c r="G1050" s="111">
        <v>45077</v>
      </c>
      <c r="H1050" t="s">
        <v>5671</v>
      </c>
      <c r="I1050" t="s">
        <v>260</v>
      </c>
      <c r="J1050" t="s">
        <v>249</v>
      </c>
      <c r="K1050" t="s">
        <v>268</v>
      </c>
      <c r="L1050" t="s">
        <v>251</v>
      </c>
      <c r="M1050" t="s">
        <v>3154</v>
      </c>
      <c r="N1050" t="s">
        <v>3154</v>
      </c>
      <c r="O1050" s="111">
        <v>45078</v>
      </c>
      <c r="P1050" t="s">
        <v>252</v>
      </c>
      <c r="Q1050" t="s">
        <v>257</v>
      </c>
      <c r="R1050" s="111"/>
      <c r="W1050">
        <v>0</v>
      </c>
      <c r="X1050">
        <v>0</v>
      </c>
      <c r="Y1050">
        <v>0</v>
      </c>
      <c r="Z1050">
        <f t="shared" si="16"/>
        <v>0</v>
      </c>
    </row>
    <row r="1051" spans="1:26">
      <c r="A1051" t="s">
        <v>3155</v>
      </c>
      <c r="B1051" t="s">
        <v>5142</v>
      </c>
      <c r="C1051" t="s">
        <v>5143</v>
      </c>
      <c r="D1051" t="s">
        <v>4399</v>
      </c>
      <c r="E1051" t="s">
        <v>1528</v>
      </c>
      <c r="F1051">
        <v>12611599</v>
      </c>
      <c r="G1051" s="111">
        <v>45100</v>
      </c>
      <c r="H1051" t="s">
        <v>5672</v>
      </c>
      <c r="I1051" t="s">
        <v>271</v>
      </c>
      <c r="J1051" t="s">
        <v>249</v>
      </c>
      <c r="K1051" t="s">
        <v>268</v>
      </c>
      <c r="L1051" t="s">
        <v>251</v>
      </c>
      <c r="M1051" t="s">
        <v>3154</v>
      </c>
      <c r="N1051" t="s">
        <v>3154</v>
      </c>
      <c r="O1051" s="111">
        <v>45100</v>
      </c>
      <c r="P1051" t="s">
        <v>252</v>
      </c>
      <c r="Q1051" t="s">
        <v>253</v>
      </c>
      <c r="R1051" s="111">
        <v>45103</v>
      </c>
      <c r="W1051">
        <v>0</v>
      </c>
      <c r="X1051">
        <v>0</v>
      </c>
      <c r="Y1051">
        <v>2</v>
      </c>
      <c r="Z1051">
        <f t="shared" si="16"/>
        <v>2</v>
      </c>
    </row>
    <row r="1052" spans="1:26">
      <c r="A1052" t="s">
        <v>3155</v>
      </c>
      <c r="B1052" t="s">
        <v>4245</v>
      </c>
      <c r="C1052" t="s">
        <v>3293</v>
      </c>
      <c r="D1052" t="s">
        <v>1691</v>
      </c>
      <c r="E1052" t="s">
        <v>1528</v>
      </c>
      <c r="F1052">
        <v>12676595</v>
      </c>
      <c r="G1052" s="111">
        <v>45106</v>
      </c>
      <c r="H1052" t="s">
        <v>5673</v>
      </c>
      <c r="I1052" t="s">
        <v>248</v>
      </c>
      <c r="J1052" t="s">
        <v>249</v>
      </c>
      <c r="K1052" t="s">
        <v>268</v>
      </c>
      <c r="L1052" t="s">
        <v>251</v>
      </c>
      <c r="M1052" t="s">
        <v>3154</v>
      </c>
      <c r="N1052" t="s">
        <v>3154</v>
      </c>
      <c r="O1052" s="111">
        <v>45106</v>
      </c>
      <c r="P1052" t="s">
        <v>252</v>
      </c>
      <c r="Q1052" t="s">
        <v>257</v>
      </c>
      <c r="R1052" s="111">
        <v>45106</v>
      </c>
      <c r="W1052">
        <v>0</v>
      </c>
      <c r="X1052">
        <v>0</v>
      </c>
      <c r="Y1052">
        <v>0</v>
      </c>
      <c r="Z1052">
        <f t="shared" si="16"/>
        <v>0</v>
      </c>
    </row>
    <row r="1053" spans="1:26">
      <c r="A1053" t="s">
        <v>3155</v>
      </c>
      <c r="B1053">
        <v>2359458116</v>
      </c>
      <c r="C1053" t="s">
        <v>951</v>
      </c>
      <c r="D1053" t="s">
        <v>53</v>
      </c>
      <c r="E1053" t="s">
        <v>54</v>
      </c>
      <c r="F1053">
        <v>12507348</v>
      </c>
      <c r="G1053" s="111">
        <v>45065</v>
      </c>
      <c r="H1053" t="s">
        <v>4782</v>
      </c>
      <c r="I1053" t="s">
        <v>255</v>
      </c>
      <c r="J1053" t="s">
        <v>249</v>
      </c>
      <c r="K1053" t="s">
        <v>268</v>
      </c>
      <c r="L1053" t="s">
        <v>251</v>
      </c>
      <c r="M1053" t="s">
        <v>3154</v>
      </c>
      <c r="N1053" t="s">
        <v>3154</v>
      </c>
      <c r="O1053" s="111">
        <v>45065</v>
      </c>
      <c r="P1053" t="s">
        <v>252</v>
      </c>
      <c r="Q1053" t="s">
        <v>257</v>
      </c>
      <c r="R1053" s="111">
        <v>45068</v>
      </c>
      <c r="W1053">
        <v>0</v>
      </c>
      <c r="X1053">
        <v>0</v>
      </c>
      <c r="Y1053">
        <v>0</v>
      </c>
      <c r="Z1053">
        <f t="shared" si="16"/>
        <v>0</v>
      </c>
    </row>
    <row r="1054" spans="1:26">
      <c r="A1054" t="s">
        <v>3155</v>
      </c>
      <c r="B1054">
        <v>2433224101</v>
      </c>
      <c r="C1054" t="s">
        <v>945</v>
      </c>
      <c r="D1054" t="s">
        <v>57</v>
      </c>
      <c r="E1054" t="s">
        <v>58</v>
      </c>
      <c r="F1054">
        <v>12332615</v>
      </c>
      <c r="G1054" s="111">
        <v>45021</v>
      </c>
      <c r="H1054" t="s">
        <v>4316</v>
      </c>
      <c r="I1054" t="s">
        <v>255</v>
      </c>
      <c r="J1054" t="s">
        <v>249</v>
      </c>
      <c r="K1054" t="s">
        <v>268</v>
      </c>
      <c r="L1054" t="s">
        <v>251</v>
      </c>
      <c r="M1054" t="s">
        <v>3154</v>
      </c>
      <c r="N1054" t="s">
        <v>3154</v>
      </c>
      <c r="O1054" s="111">
        <v>45021</v>
      </c>
      <c r="P1054" t="s">
        <v>252</v>
      </c>
      <c r="Q1054" t="s">
        <v>257</v>
      </c>
      <c r="R1054" s="111">
        <v>45022</v>
      </c>
      <c r="W1054">
        <v>0</v>
      </c>
      <c r="X1054">
        <v>0</v>
      </c>
      <c r="Y1054">
        <v>0</v>
      </c>
      <c r="Z1054">
        <f t="shared" si="16"/>
        <v>0</v>
      </c>
    </row>
    <row r="1055" spans="1:26">
      <c r="A1055" t="s">
        <v>3155</v>
      </c>
      <c r="B1055">
        <v>8849120435</v>
      </c>
      <c r="C1055" t="s">
        <v>1690</v>
      </c>
      <c r="D1055" t="s">
        <v>1691</v>
      </c>
      <c r="E1055" t="s">
        <v>1528</v>
      </c>
      <c r="F1055">
        <v>12402258</v>
      </c>
      <c r="G1055" s="111">
        <v>45041</v>
      </c>
      <c r="H1055" t="s">
        <v>4410</v>
      </c>
      <c r="I1055" t="s">
        <v>255</v>
      </c>
      <c r="J1055" t="s">
        <v>249</v>
      </c>
      <c r="K1055" t="s">
        <v>268</v>
      </c>
      <c r="L1055" t="s">
        <v>251</v>
      </c>
      <c r="M1055" t="s">
        <v>3154</v>
      </c>
      <c r="N1055" t="s">
        <v>3154</v>
      </c>
      <c r="O1055" s="111">
        <v>45041</v>
      </c>
      <c r="P1055" t="s">
        <v>252</v>
      </c>
      <c r="Q1055" t="s">
        <v>257</v>
      </c>
      <c r="R1055" s="111">
        <v>45042</v>
      </c>
      <c r="W1055">
        <v>0</v>
      </c>
      <c r="X1055">
        <v>0</v>
      </c>
      <c r="Y1055">
        <v>0</v>
      </c>
      <c r="Z1055">
        <f t="shared" si="16"/>
        <v>0</v>
      </c>
    </row>
    <row r="1056" spans="1:26">
      <c r="A1056" t="s">
        <v>3155</v>
      </c>
      <c r="B1056">
        <v>2433224101</v>
      </c>
      <c r="C1056" t="s">
        <v>945</v>
      </c>
      <c r="D1056" t="s">
        <v>57</v>
      </c>
      <c r="E1056" t="s">
        <v>58</v>
      </c>
      <c r="F1056">
        <v>12326416</v>
      </c>
      <c r="G1056" s="111">
        <v>45019</v>
      </c>
      <c r="H1056" t="s">
        <v>4314</v>
      </c>
      <c r="I1056" t="s">
        <v>255</v>
      </c>
      <c r="J1056" t="s">
        <v>249</v>
      </c>
      <c r="K1056" t="s">
        <v>268</v>
      </c>
      <c r="L1056" t="s">
        <v>251</v>
      </c>
      <c r="M1056" t="s">
        <v>3154</v>
      </c>
      <c r="N1056" t="s">
        <v>3154</v>
      </c>
      <c r="O1056" s="111">
        <v>45019</v>
      </c>
      <c r="P1056" t="s">
        <v>252</v>
      </c>
      <c r="Q1056" t="s">
        <v>282</v>
      </c>
      <c r="R1056" s="111">
        <v>45020</v>
      </c>
      <c r="W1056">
        <v>1</v>
      </c>
      <c r="X1056">
        <v>0</v>
      </c>
      <c r="Y1056">
        <v>0</v>
      </c>
      <c r="Z1056">
        <f t="shared" si="16"/>
        <v>1</v>
      </c>
    </row>
    <row r="1057" spans="1:26">
      <c r="A1057" t="s">
        <v>3155</v>
      </c>
      <c r="B1057">
        <v>2946919102</v>
      </c>
      <c r="C1057" t="s">
        <v>1658</v>
      </c>
      <c r="D1057" t="s">
        <v>57</v>
      </c>
      <c r="E1057" t="s">
        <v>58</v>
      </c>
      <c r="F1057">
        <v>12333923</v>
      </c>
      <c r="G1057" s="111">
        <v>45020</v>
      </c>
      <c r="H1057" t="s">
        <v>4330</v>
      </c>
      <c r="I1057" t="s">
        <v>255</v>
      </c>
      <c r="J1057" t="s">
        <v>249</v>
      </c>
      <c r="K1057" t="s">
        <v>268</v>
      </c>
      <c r="L1057" t="s">
        <v>251</v>
      </c>
      <c r="M1057" t="s">
        <v>3154</v>
      </c>
      <c r="N1057" t="s">
        <v>3154</v>
      </c>
      <c r="O1057" s="111">
        <v>45020</v>
      </c>
      <c r="P1057" t="s">
        <v>252</v>
      </c>
      <c r="Q1057" t="s">
        <v>282</v>
      </c>
      <c r="R1057" s="111">
        <v>45021</v>
      </c>
      <c r="W1057">
        <v>195</v>
      </c>
      <c r="X1057">
        <v>60</v>
      </c>
      <c r="Y1057">
        <v>0</v>
      </c>
      <c r="Z1057">
        <f t="shared" si="16"/>
        <v>255</v>
      </c>
    </row>
    <row r="1058" spans="1:26">
      <c r="A1058" t="s">
        <v>3155</v>
      </c>
      <c r="B1058">
        <v>5942056110</v>
      </c>
      <c r="C1058" t="s">
        <v>1742</v>
      </c>
      <c r="D1058" t="s">
        <v>57</v>
      </c>
      <c r="E1058" t="s">
        <v>58</v>
      </c>
      <c r="F1058">
        <v>12219284</v>
      </c>
      <c r="G1058" s="111">
        <v>45021</v>
      </c>
      <c r="H1058" t="s">
        <v>4360</v>
      </c>
      <c r="I1058" t="s">
        <v>255</v>
      </c>
      <c r="J1058" t="s">
        <v>249</v>
      </c>
      <c r="K1058" t="s">
        <v>268</v>
      </c>
      <c r="L1058" t="s">
        <v>251</v>
      </c>
      <c r="M1058" t="s">
        <v>3154</v>
      </c>
      <c r="N1058" t="s">
        <v>3154</v>
      </c>
      <c r="O1058" s="111">
        <v>45021</v>
      </c>
      <c r="P1058" t="s">
        <v>252</v>
      </c>
      <c r="Q1058" t="s">
        <v>282</v>
      </c>
      <c r="R1058" s="111">
        <v>45022</v>
      </c>
      <c r="W1058">
        <v>37875.46</v>
      </c>
      <c r="X1058">
        <v>96.27</v>
      </c>
      <c r="Y1058">
        <v>0</v>
      </c>
      <c r="Z1058">
        <f t="shared" si="16"/>
        <v>37971.729999999996</v>
      </c>
    </row>
    <row r="1059" spans="1:26">
      <c r="A1059" t="s">
        <v>3155</v>
      </c>
      <c r="B1059">
        <v>5942056110</v>
      </c>
      <c r="C1059" t="s">
        <v>1742</v>
      </c>
      <c r="D1059" t="s">
        <v>57</v>
      </c>
      <c r="E1059" t="s">
        <v>58</v>
      </c>
      <c r="F1059">
        <v>12458085</v>
      </c>
      <c r="G1059" s="111">
        <v>45054</v>
      </c>
      <c r="H1059" t="s">
        <v>4830</v>
      </c>
      <c r="I1059" t="s">
        <v>255</v>
      </c>
      <c r="J1059" t="s">
        <v>249</v>
      </c>
      <c r="K1059" t="s">
        <v>268</v>
      </c>
      <c r="L1059" t="s">
        <v>251</v>
      </c>
      <c r="M1059" t="s">
        <v>3154</v>
      </c>
      <c r="N1059" t="s">
        <v>3154</v>
      </c>
      <c r="O1059" s="111">
        <v>45054</v>
      </c>
      <c r="P1059" t="s">
        <v>252</v>
      </c>
      <c r="Q1059" t="s">
        <v>282</v>
      </c>
      <c r="R1059" s="111">
        <v>45055</v>
      </c>
      <c r="W1059">
        <v>0</v>
      </c>
      <c r="X1059">
        <v>12380.59</v>
      </c>
      <c r="Y1059">
        <v>0</v>
      </c>
      <c r="Z1059">
        <f t="shared" si="16"/>
        <v>12380.59</v>
      </c>
    </row>
    <row r="1060" spans="1:26">
      <c r="A1060" t="s">
        <v>3155</v>
      </c>
      <c r="B1060">
        <v>7063218123</v>
      </c>
      <c r="C1060" t="s">
        <v>922</v>
      </c>
      <c r="D1060" t="s">
        <v>4356</v>
      </c>
      <c r="E1060" t="s">
        <v>54</v>
      </c>
      <c r="F1060">
        <v>12385331</v>
      </c>
      <c r="G1060" s="111">
        <v>45035</v>
      </c>
      <c r="H1060" t="s">
        <v>4381</v>
      </c>
      <c r="I1060" t="s">
        <v>255</v>
      </c>
      <c r="J1060" t="s">
        <v>249</v>
      </c>
      <c r="K1060" t="s">
        <v>268</v>
      </c>
      <c r="L1060" t="s">
        <v>251</v>
      </c>
      <c r="M1060" t="s">
        <v>3154</v>
      </c>
      <c r="N1060" t="s">
        <v>3154</v>
      </c>
      <c r="O1060" s="111">
        <v>45035</v>
      </c>
      <c r="P1060" t="s">
        <v>252</v>
      </c>
      <c r="Q1060" t="s">
        <v>282</v>
      </c>
      <c r="R1060" s="111">
        <v>45040</v>
      </c>
      <c r="W1060">
        <v>6338.5</v>
      </c>
      <c r="X1060">
        <v>3447.5</v>
      </c>
      <c r="Y1060">
        <v>0</v>
      </c>
      <c r="Z1060">
        <f t="shared" si="16"/>
        <v>9786</v>
      </c>
    </row>
    <row r="1061" spans="1:26">
      <c r="A1061" t="s">
        <v>3155</v>
      </c>
      <c r="B1061">
        <v>63270064349</v>
      </c>
      <c r="C1061" t="s">
        <v>1531</v>
      </c>
      <c r="D1061" t="s">
        <v>57</v>
      </c>
      <c r="E1061" t="s">
        <v>58</v>
      </c>
      <c r="F1061">
        <v>12348154</v>
      </c>
      <c r="G1061" s="111">
        <v>45026</v>
      </c>
      <c r="H1061" t="s">
        <v>4467</v>
      </c>
      <c r="I1061" t="s">
        <v>255</v>
      </c>
      <c r="J1061" t="s">
        <v>249</v>
      </c>
      <c r="K1061" t="s">
        <v>268</v>
      </c>
      <c r="L1061" t="s">
        <v>251</v>
      </c>
      <c r="M1061" t="s">
        <v>3154</v>
      </c>
      <c r="N1061" t="s">
        <v>3154</v>
      </c>
      <c r="O1061" s="111">
        <v>45026</v>
      </c>
      <c r="P1061" t="s">
        <v>252</v>
      </c>
      <c r="Q1061" t="s">
        <v>282</v>
      </c>
      <c r="R1061" s="111">
        <v>45027</v>
      </c>
      <c r="W1061">
        <v>28091.58</v>
      </c>
      <c r="X1061">
        <v>44035</v>
      </c>
      <c r="Y1061">
        <v>0</v>
      </c>
      <c r="Z1061">
        <f t="shared" si="16"/>
        <v>72126.58</v>
      </c>
    </row>
    <row r="1062" spans="1:26">
      <c r="A1062" t="s">
        <v>3155</v>
      </c>
      <c r="B1062">
        <v>72637005149</v>
      </c>
      <c r="C1062" t="s">
        <v>1818</v>
      </c>
      <c r="D1062" t="s">
        <v>57</v>
      </c>
      <c r="E1062" t="s">
        <v>58</v>
      </c>
      <c r="F1062">
        <v>12304575</v>
      </c>
      <c r="G1062" s="111">
        <v>45019</v>
      </c>
      <c r="H1062" t="s">
        <v>4475</v>
      </c>
      <c r="I1062" t="s">
        <v>255</v>
      </c>
      <c r="J1062" t="s">
        <v>249</v>
      </c>
      <c r="K1062" t="s">
        <v>268</v>
      </c>
      <c r="L1062" t="s">
        <v>251</v>
      </c>
      <c r="M1062" t="s">
        <v>3154</v>
      </c>
      <c r="N1062" t="s">
        <v>3154</v>
      </c>
      <c r="O1062" s="111">
        <v>45019</v>
      </c>
      <c r="P1062" t="s">
        <v>252</v>
      </c>
      <c r="Q1062" t="s">
        <v>282</v>
      </c>
      <c r="R1062" s="111">
        <v>45020</v>
      </c>
      <c r="W1062">
        <v>31252</v>
      </c>
      <c r="X1062">
        <v>0</v>
      </c>
      <c r="Y1062">
        <v>0</v>
      </c>
      <c r="Z1062">
        <f t="shared" si="16"/>
        <v>31252</v>
      </c>
    </row>
    <row r="1063" spans="1:26">
      <c r="A1063" t="s">
        <v>3155</v>
      </c>
      <c r="B1063">
        <v>1451674104</v>
      </c>
      <c r="C1063" t="s">
        <v>935</v>
      </c>
      <c r="D1063" t="s">
        <v>53</v>
      </c>
      <c r="E1063" t="s">
        <v>54</v>
      </c>
      <c r="F1063">
        <v>10178352</v>
      </c>
      <c r="G1063" s="111">
        <v>45065</v>
      </c>
      <c r="H1063" t="s">
        <v>4773</v>
      </c>
      <c r="I1063" t="s">
        <v>255</v>
      </c>
      <c r="J1063" t="s">
        <v>249</v>
      </c>
      <c r="K1063" t="s">
        <v>268</v>
      </c>
      <c r="L1063" t="s">
        <v>251</v>
      </c>
      <c r="M1063" t="s">
        <v>3154</v>
      </c>
      <c r="N1063" t="s">
        <v>3154</v>
      </c>
      <c r="O1063" s="111">
        <v>45068</v>
      </c>
      <c r="P1063" t="s">
        <v>252</v>
      </c>
      <c r="Q1063" t="s">
        <v>282</v>
      </c>
      <c r="R1063" s="111">
        <v>45069</v>
      </c>
      <c r="W1063">
        <v>0</v>
      </c>
      <c r="X1063">
        <v>0</v>
      </c>
      <c r="Y1063">
        <v>0</v>
      </c>
      <c r="Z1063">
        <f t="shared" si="16"/>
        <v>0</v>
      </c>
    </row>
    <row r="1064" spans="1:26">
      <c r="A1064" t="s">
        <v>3155</v>
      </c>
      <c r="B1064">
        <v>2946919102</v>
      </c>
      <c r="C1064" t="s">
        <v>1658</v>
      </c>
      <c r="D1064" t="s">
        <v>57</v>
      </c>
      <c r="E1064" t="s">
        <v>58</v>
      </c>
      <c r="F1064">
        <v>12362378</v>
      </c>
      <c r="G1064" s="111">
        <v>45036</v>
      </c>
      <c r="H1064" t="s">
        <v>4339</v>
      </c>
      <c r="I1064" t="s">
        <v>255</v>
      </c>
      <c r="J1064" t="s">
        <v>249</v>
      </c>
      <c r="K1064" t="s">
        <v>268</v>
      </c>
      <c r="L1064" t="s">
        <v>251</v>
      </c>
      <c r="M1064" t="s">
        <v>3154</v>
      </c>
      <c r="N1064" t="s">
        <v>3154</v>
      </c>
      <c r="O1064" s="111">
        <v>45036</v>
      </c>
      <c r="P1064" t="s">
        <v>252</v>
      </c>
      <c r="Q1064" t="s">
        <v>282</v>
      </c>
      <c r="R1064" s="111">
        <v>45040</v>
      </c>
      <c r="W1064">
        <v>382.7</v>
      </c>
      <c r="X1064">
        <v>239.89</v>
      </c>
      <c r="Y1064">
        <v>0</v>
      </c>
      <c r="Z1064">
        <f t="shared" si="16"/>
        <v>622.58999999999992</v>
      </c>
    </row>
    <row r="1065" spans="1:26">
      <c r="A1065" t="s">
        <v>3155</v>
      </c>
      <c r="B1065">
        <v>6146623113</v>
      </c>
      <c r="C1065" t="s">
        <v>1830</v>
      </c>
      <c r="D1065" t="s">
        <v>264</v>
      </c>
      <c r="E1065" t="s">
        <v>54</v>
      </c>
      <c r="F1065">
        <v>12442171</v>
      </c>
      <c r="G1065" s="111">
        <v>45050</v>
      </c>
      <c r="H1065" t="s">
        <v>4837</v>
      </c>
      <c r="I1065" t="s">
        <v>255</v>
      </c>
      <c r="J1065" t="s">
        <v>249</v>
      </c>
      <c r="K1065" t="s">
        <v>268</v>
      </c>
      <c r="L1065" t="s">
        <v>251</v>
      </c>
      <c r="M1065" t="s">
        <v>3154</v>
      </c>
      <c r="N1065" t="s">
        <v>3154</v>
      </c>
      <c r="O1065" s="111">
        <v>45050</v>
      </c>
      <c r="P1065" t="s">
        <v>252</v>
      </c>
      <c r="Q1065" t="s">
        <v>282</v>
      </c>
      <c r="R1065" s="111">
        <v>45051</v>
      </c>
      <c r="W1065">
        <v>0</v>
      </c>
      <c r="X1065">
        <v>1470.1</v>
      </c>
      <c r="Y1065">
        <v>0</v>
      </c>
      <c r="Z1065">
        <f t="shared" si="16"/>
        <v>1470.1</v>
      </c>
    </row>
    <row r="1066" spans="1:26">
      <c r="A1066" t="s">
        <v>3155</v>
      </c>
      <c r="B1066">
        <v>8251327628</v>
      </c>
      <c r="C1066" t="s">
        <v>190</v>
      </c>
      <c r="D1066" t="s">
        <v>45</v>
      </c>
      <c r="E1066" t="s">
        <v>46</v>
      </c>
      <c r="F1066">
        <v>5374061</v>
      </c>
      <c r="G1066" s="111">
        <v>45048</v>
      </c>
      <c r="H1066" t="s">
        <v>4861</v>
      </c>
      <c r="I1066" t="s">
        <v>255</v>
      </c>
      <c r="J1066" t="s">
        <v>249</v>
      </c>
      <c r="K1066" t="s">
        <v>268</v>
      </c>
      <c r="L1066" t="s">
        <v>707</v>
      </c>
      <c r="M1066" t="s">
        <v>3154</v>
      </c>
      <c r="N1066" t="s">
        <v>3154</v>
      </c>
      <c r="O1066" s="111">
        <v>45048</v>
      </c>
      <c r="P1066" t="s">
        <v>252</v>
      </c>
      <c r="Q1066" t="s">
        <v>282</v>
      </c>
      <c r="R1066" s="111">
        <v>45049</v>
      </c>
      <c r="W1066">
        <v>0</v>
      </c>
      <c r="X1066">
        <v>12</v>
      </c>
      <c r="Y1066">
        <v>0</v>
      </c>
      <c r="Z1066">
        <f t="shared" si="16"/>
        <v>12</v>
      </c>
    </row>
    <row r="1067" spans="1:26">
      <c r="A1067" t="s">
        <v>3155</v>
      </c>
      <c r="B1067">
        <v>3491168147</v>
      </c>
      <c r="C1067" t="s">
        <v>306</v>
      </c>
      <c r="D1067" t="s">
        <v>53</v>
      </c>
      <c r="E1067" t="s">
        <v>54</v>
      </c>
      <c r="F1067">
        <v>12352464</v>
      </c>
      <c r="G1067" s="111">
        <v>45027</v>
      </c>
      <c r="H1067" t="s">
        <v>4342</v>
      </c>
      <c r="I1067" t="s">
        <v>255</v>
      </c>
      <c r="J1067" t="s">
        <v>249</v>
      </c>
      <c r="K1067" t="s">
        <v>268</v>
      </c>
      <c r="L1067" t="s">
        <v>251</v>
      </c>
      <c r="M1067" t="s">
        <v>3154</v>
      </c>
      <c r="N1067" t="s">
        <v>3154</v>
      </c>
      <c r="O1067" s="111">
        <v>45027</v>
      </c>
      <c r="P1067" t="s">
        <v>252</v>
      </c>
      <c r="Q1067" t="s">
        <v>257</v>
      </c>
      <c r="R1067" s="111">
        <v>45028</v>
      </c>
      <c r="W1067">
        <v>0</v>
      </c>
      <c r="X1067">
        <v>0</v>
      </c>
      <c r="Y1067">
        <v>0</v>
      </c>
      <c r="Z1067">
        <f t="shared" si="16"/>
        <v>0</v>
      </c>
    </row>
    <row r="1068" spans="1:26">
      <c r="A1068" t="s">
        <v>3155</v>
      </c>
      <c r="B1068">
        <v>3804044190</v>
      </c>
      <c r="C1068" t="s">
        <v>629</v>
      </c>
      <c r="D1068" t="s">
        <v>57</v>
      </c>
      <c r="E1068" t="s">
        <v>58</v>
      </c>
      <c r="F1068">
        <v>12452623</v>
      </c>
      <c r="G1068" s="111">
        <v>45097</v>
      </c>
      <c r="H1068" t="s">
        <v>5674</v>
      </c>
      <c r="I1068" t="s">
        <v>255</v>
      </c>
      <c r="J1068" t="s">
        <v>249</v>
      </c>
      <c r="K1068" t="s">
        <v>268</v>
      </c>
      <c r="L1068" t="s">
        <v>251</v>
      </c>
      <c r="M1068" t="s">
        <v>3154</v>
      </c>
      <c r="N1068" t="s">
        <v>3154</v>
      </c>
      <c r="O1068" s="111">
        <v>45097</v>
      </c>
      <c r="P1068" t="s">
        <v>252</v>
      </c>
      <c r="Q1068" t="s">
        <v>257</v>
      </c>
      <c r="R1068" s="111">
        <v>45098</v>
      </c>
      <c r="W1068">
        <v>0</v>
      </c>
      <c r="X1068">
        <v>0</v>
      </c>
      <c r="Y1068">
        <v>0</v>
      </c>
      <c r="Z1068">
        <f t="shared" si="16"/>
        <v>0</v>
      </c>
    </row>
    <row r="1069" spans="1:26">
      <c r="A1069" t="s">
        <v>3155</v>
      </c>
      <c r="B1069">
        <v>13130660607</v>
      </c>
      <c r="C1069" t="s">
        <v>952</v>
      </c>
      <c r="D1069" t="s">
        <v>57</v>
      </c>
      <c r="E1069" t="s">
        <v>58</v>
      </c>
      <c r="F1069">
        <v>12351625</v>
      </c>
      <c r="G1069" s="111">
        <v>45027</v>
      </c>
      <c r="H1069" t="s">
        <v>4442</v>
      </c>
      <c r="I1069" t="s">
        <v>255</v>
      </c>
      <c r="J1069" t="s">
        <v>249</v>
      </c>
      <c r="K1069" t="s">
        <v>268</v>
      </c>
      <c r="L1069" t="s">
        <v>251</v>
      </c>
      <c r="M1069" t="s">
        <v>3154</v>
      </c>
      <c r="N1069" t="s">
        <v>3154</v>
      </c>
      <c r="O1069" s="111">
        <v>45027</v>
      </c>
      <c r="P1069" t="s">
        <v>252</v>
      </c>
      <c r="Q1069" t="s">
        <v>282</v>
      </c>
      <c r="R1069" s="111">
        <v>45028</v>
      </c>
      <c r="W1069">
        <v>1514</v>
      </c>
      <c r="X1069">
        <v>717</v>
      </c>
      <c r="Y1069">
        <v>0</v>
      </c>
      <c r="Z1069">
        <f t="shared" si="16"/>
        <v>2231</v>
      </c>
    </row>
    <row r="1070" spans="1:26">
      <c r="A1070" t="s">
        <v>3155</v>
      </c>
      <c r="B1070">
        <v>16794853779</v>
      </c>
      <c r="C1070" t="s">
        <v>624</v>
      </c>
      <c r="D1070" t="s">
        <v>4465</v>
      </c>
      <c r="E1070" t="s">
        <v>46</v>
      </c>
      <c r="F1070">
        <v>12549967</v>
      </c>
      <c r="G1070" s="111">
        <v>45076</v>
      </c>
      <c r="H1070" t="s">
        <v>4921</v>
      </c>
      <c r="I1070" t="s">
        <v>255</v>
      </c>
      <c r="J1070" t="s">
        <v>249</v>
      </c>
      <c r="K1070" t="s">
        <v>268</v>
      </c>
      <c r="L1070" t="s">
        <v>251</v>
      </c>
      <c r="M1070" t="s">
        <v>3154</v>
      </c>
      <c r="N1070" t="s">
        <v>3154</v>
      </c>
      <c r="O1070" s="111">
        <v>45076</v>
      </c>
      <c r="P1070" t="s">
        <v>252</v>
      </c>
      <c r="Q1070" t="s">
        <v>257</v>
      </c>
      <c r="R1070" s="111">
        <v>45077</v>
      </c>
      <c r="W1070">
        <v>0</v>
      </c>
      <c r="X1070">
        <v>0.02</v>
      </c>
      <c r="Y1070">
        <v>0</v>
      </c>
      <c r="Z1070">
        <f t="shared" si="16"/>
        <v>0.02</v>
      </c>
    </row>
    <row r="1071" spans="1:26">
      <c r="A1071" t="s">
        <v>3155</v>
      </c>
      <c r="B1071">
        <v>86552406134</v>
      </c>
      <c r="C1071" t="s">
        <v>1989</v>
      </c>
      <c r="D1071" t="s">
        <v>344</v>
      </c>
      <c r="E1071" t="s">
        <v>54</v>
      </c>
      <c r="F1071">
        <v>12353204</v>
      </c>
      <c r="G1071" s="111">
        <v>45027</v>
      </c>
      <c r="H1071" t="s">
        <v>4493</v>
      </c>
      <c r="I1071" t="s">
        <v>255</v>
      </c>
      <c r="J1071" t="s">
        <v>249</v>
      </c>
      <c r="K1071" t="s">
        <v>268</v>
      </c>
      <c r="L1071" t="s">
        <v>251</v>
      </c>
      <c r="M1071" t="s">
        <v>3154</v>
      </c>
      <c r="N1071" t="s">
        <v>3154</v>
      </c>
      <c r="O1071" s="111">
        <v>45027</v>
      </c>
      <c r="P1071" t="s">
        <v>252</v>
      </c>
      <c r="Q1071" t="s">
        <v>282</v>
      </c>
      <c r="R1071" s="111">
        <v>45029</v>
      </c>
      <c r="W1071">
        <v>276.60000000000002</v>
      </c>
      <c r="X1071">
        <v>44.5</v>
      </c>
      <c r="Y1071">
        <v>0</v>
      </c>
      <c r="Z1071">
        <f t="shared" si="16"/>
        <v>321.10000000000002</v>
      </c>
    </row>
    <row r="1072" spans="1:26">
      <c r="A1072" t="s">
        <v>3155</v>
      </c>
      <c r="B1072">
        <v>1671060660</v>
      </c>
      <c r="C1072" t="s">
        <v>2108</v>
      </c>
      <c r="D1072" t="s">
        <v>45</v>
      </c>
      <c r="E1072" t="s">
        <v>46</v>
      </c>
      <c r="F1072">
        <v>12327150</v>
      </c>
      <c r="G1072" s="111">
        <v>45019</v>
      </c>
      <c r="H1072" t="s">
        <v>4306</v>
      </c>
      <c r="I1072" t="s">
        <v>255</v>
      </c>
      <c r="J1072" t="s">
        <v>249</v>
      </c>
      <c r="K1072" t="s">
        <v>268</v>
      </c>
      <c r="L1072" t="s">
        <v>251</v>
      </c>
      <c r="M1072" t="s">
        <v>3154</v>
      </c>
      <c r="N1072" t="s">
        <v>3154</v>
      </c>
      <c r="O1072" s="111">
        <v>45019</v>
      </c>
      <c r="P1072" t="s">
        <v>252</v>
      </c>
      <c r="Q1072" t="s">
        <v>253</v>
      </c>
      <c r="R1072" s="111">
        <v>45020</v>
      </c>
      <c r="W1072">
        <v>41430.82</v>
      </c>
      <c r="X1072">
        <v>8546.9</v>
      </c>
      <c r="Y1072">
        <v>33677.040000000001</v>
      </c>
      <c r="Z1072">
        <f t="shared" si="16"/>
        <v>83654.760000000009</v>
      </c>
    </row>
    <row r="1073" spans="1:26">
      <c r="A1073" t="s">
        <v>3155</v>
      </c>
      <c r="B1073">
        <v>1825873127</v>
      </c>
      <c r="C1073" t="s">
        <v>940</v>
      </c>
      <c r="D1073" t="s">
        <v>57</v>
      </c>
      <c r="E1073" t="s">
        <v>58</v>
      </c>
      <c r="F1073">
        <v>12347752</v>
      </c>
      <c r="G1073" s="111">
        <v>45026</v>
      </c>
      <c r="H1073" t="s">
        <v>4307</v>
      </c>
      <c r="I1073" t="s">
        <v>255</v>
      </c>
      <c r="J1073" t="s">
        <v>249</v>
      </c>
      <c r="K1073" t="s">
        <v>268</v>
      </c>
      <c r="L1073" t="s">
        <v>251</v>
      </c>
      <c r="M1073" t="s">
        <v>3154</v>
      </c>
      <c r="N1073" t="s">
        <v>3154</v>
      </c>
      <c r="O1073" s="111">
        <v>45026</v>
      </c>
      <c r="P1073" t="s">
        <v>252</v>
      </c>
      <c r="Q1073" t="s">
        <v>253</v>
      </c>
      <c r="R1073" s="111">
        <v>45027</v>
      </c>
      <c r="W1073">
        <v>440.94</v>
      </c>
      <c r="X1073">
        <v>5317.63</v>
      </c>
      <c r="Y1073">
        <v>12718.16</v>
      </c>
      <c r="Z1073">
        <f t="shared" si="16"/>
        <v>18476.73</v>
      </c>
    </row>
    <row r="1074" spans="1:26">
      <c r="A1074" t="s">
        <v>3155</v>
      </c>
      <c r="B1074">
        <v>2359458116</v>
      </c>
      <c r="C1074" t="s">
        <v>951</v>
      </c>
      <c r="D1074" t="s">
        <v>53</v>
      </c>
      <c r="E1074" t="s">
        <v>54</v>
      </c>
      <c r="F1074">
        <v>12372278</v>
      </c>
      <c r="G1074" s="111">
        <v>45033</v>
      </c>
      <c r="H1074" t="s">
        <v>4313</v>
      </c>
      <c r="I1074" t="s">
        <v>255</v>
      </c>
      <c r="J1074" t="s">
        <v>249</v>
      </c>
      <c r="K1074" t="s">
        <v>268</v>
      </c>
      <c r="L1074" t="s">
        <v>251</v>
      </c>
      <c r="M1074" t="s">
        <v>3154</v>
      </c>
      <c r="N1074" t="s">
        <v>3154</v>
      </c>
      <c r="O1074" s="111">
        <v>45033</v>
      </c>
      <c r="P1074" t="s">
        <v>252</v>
      </c>
      <c r="Q1074" t="s">
        <v>253</v>
      </c>
      <c r="R1074" s="111">
        <v>45034</v>
      </c>
      <c r="W1074">
        <v>46525.66</v>
      </c>
      <c r="X1074">
        <v>132185.15</v>
      </c>
      <c r="Y1074">
        <v>141165.01</v>
      </c>
      <c r="Z1074">
        <f t="shared" si="16"/>
        <v>319875.82</v>
      </c>
    </row>
    <row r="1075" spans="1:26">
      <c r="A1075" t="s">
        <v>3155</v>
      </c>
      <c r="B1075">
        <v>2433224101</v>
      </c>
      <c r="C1075" t="s">
        <v>945</v>
      </c>
      <c r="D1075" t="s">
        <v>57</v>
      </c>
      <c r="E1075" t="s">
        <v>58</v>
      </c>
      <c r="F1075">
        <v>12346933</v>
      </c>
      <c r="G1075" s="111">
        <v>45026</v>
      </c>
      <c r="H1075" t="s">
        <v>4318</v>
      </c>
      <c r="I1075" t="s">
        <v>255</v>
      </c>
      <c r="J1075" t="s">
        <v>249</v>
      </c>
      <c r="K1075" t="s">
        <v>268</v>
      </c>
      <c r="L1075" t="s">
        <v>251</v>
      </c>
      <c r="M1075" t="s">
        <v>3154</v>
      </c>
      <c r="N1075" t="s">
        <v>3154</v>
      </c>
      <c r="O1075" s="111">
        <v>45026</v>
      </c>
      <c r="P1075" t="s">
        <v>252</v>
      </c>
      <c r="Q1075" t="s">
        <v>253</v>
      </c>
      <c r="R1075" s="111">
        <v>45027</v>
      </c>
      <c r="W1075">
        <v>40060.9</v>
      </c>
      <c r="X1075">
        <v>51361.87</v>
      </c>
      <c r="Y1075">
        <v>56889.62</v>
      </c>
      <c r="Z1075">
        <f t="shared" si="16"/>
        <v>148312.39000000001</v>
      </c>
    </row>
    <row r="1076" spans="1:26">
      <c r="A1076" t="s">
        <v>3155</v>
      </c>
      <c r="B1076">
        <v>2946919102</v>
      </c>
      <c r="C1076" t="s">
        <v>1658</v>
      </c>
      <c r="D1076" t="s">
        <v>1028</v>
      </c>
      <c r="E1076" t="s">
        <v>54</v>
      </c>
      <c r="F1076">
        <v>12569380</v>
      </c>
      <c r="G1076" s="111">
        <v>45078</v>
      </c>
      <c r="H1076" t="s">
        <v>5675</v>
      </c>
      <c r="I1076" t="s">
        <v>255</v>
      </c>
      <c r="J1076" t="s">
        <v>249</v>
      </c>
      <c r="K1076" t="s">
        <v>268</v>
      </c>
      <c r="L1076" t="s">
        <v>251</v>
      </c>
      <c r="M1076" t="s">
        <v>3154</v>
      </c>
      <c r="N1076" t="s">
        <v>3154</v>
      </c>
      <c r="O1076" s="111">
        <v>45078</v>
      </c>
      <c r="P1076" t="s">
        <v>252</v>
      </c>
      <c r="Q1076" t="s">
        <v>253</v>
      </c>
      <c r="R1076" s="111">
        <v>45082</v>
      </c>
      <c r="W1076">
        <v>0</v>
      </c>
      <c r="X1076">
        <v>0</v>
      </c>
      <c r="Y1076">
        <v>1690.74</v>
      </c>
      <c r="Z1076">
        <f t="shared" si="16"/>
        <v>1690.74</v>
      </c>
    </row>
    <row r="1077" spans="1:26">
      <c r="A1077" t="s">
        <v>3155</v>
      </c>
      <c r="B1077">
        <v>3804044190</v>
      </c>
      <c r="C1077" t="s">
        <v>629</v>
      </c>
      <c r="D1077" t="s">
        <v>57</v>
      </c>
      <c r="E1077" t="s">
        <v>58</v>
      </c>
      <c r="F1077">
        <v>12457938</v>
      </c>
      <c r="G1077" s="111">
        <v>45056</v>
      </c>
      <c r="H1077" t="s">
        <v>4819</v>
      </c>
      <c r="I1077" t="s">
        <v>255</v>
      </c>
      <c r="J1077" t="s">
        <v>249</v>
      </c>
      <c r="K1077" t="s">
        <v>268</v>
      </c>
      <c r="L1077" t="s">
        <v>251</v>
      </c>
      <c r="M1077" t="s">
        <v>3154</v>
      </c>
      <c r="N1077" t="s">
        <v>3154</v>
      </c>
      <c r="O1077" s="111">
        <v>45056</v>
      </c>
      <c r="P1077" t="s">
        <v>252</v>
      </c>
      <c r="Q1077" t="s">
        <v>253</v>
      </c>
      <c r="R1077" s="111">
        <v>45057</v>
      </c>
      <c r="W1077">
        <v>0</v>
      </c>
      <c r="X1077">
        <v>10760</v>
      </c>
      <c r="Y1077">
        <v>16930</v>
      </c>
      <c r="Z1077">
        <f t="shared" si="16"/>
        <v>27690</v>
      </c>
    </row>
    <row r="1078" spans="1:26">
      <c r="A1078" t="s">
        <v>3155</v>
      </c>
      <c r="B1078">
        <v>4288358132</v>
      </c>
      <c r="C1078" t="s">
        <v>165</v>
      </c>
      <c r="D1078" t="s">
        <v>2171</v>
      </c>
      <c r="E1078" t="s">
        <v>54</v>
      </c>
      <c r="F1078">
        <v>12368105</v>
      </c>
      <c r="G1078" s="111">
        <v>45030</v>
      </c>
      <c r="H1078" t="s">
        <v>4352</v>
      </c>
      <c r="I1078" t="s">
        <v>255</v>
      </c>
      <c r="J1078" t="s">
        <v>249</v>
      </c>
      <c r="K1078" t="s">
        <v>268</v>
      </c>
      <c r="L1078" t="s">
        <v>251</v>
      </c>
      <c r="M1078" t="s">
        <v>3154</v>
      </c>
      <c r="N1078" t="s">
        <v>3154</v>
      </c>
      <c r="O1078" s="111">
        <v>45030</v>
      </c>
      <c r="P1078" t="s">
        <v>252</v>
      </c>
      <c r="Q1078" t="s">
        <v>253</v>
      </c>
      <c r="R1078" s="111">
        <v>45033</v>
      </c>
      <c r="W1078">
        <v>46612.07</v>
      </c>
      <c r="X1078">
        <v>147857.15</v>
      </c>
      <c r="Y1078">
        <v>123787.16</v>
      </c>
      <c r="Z1078">
        <f t="shared" si="16"/>
        <v>318256.38</v>
      </c>
    </row>
    <row r="1079" spans="1:26">
      <c r="A1079" t="s">
        <v>3155</v>
      </c>
      <c r="B1079">
        <v>5942056110</v>
      </c>
      <c r="C1079" t="s">
        <v>1742</v>
      </c>
      <c r="D1079" t="s">
        <v>4356</v>
      </c>
      <c r="E1079" t="s">
        <v>54</v>
      </c>
      <c r="F1079">
        <v>12384845</v>
      </c>
      <c r="G1079" s="111">
        <v>45035</v>
      </c>
      <c r="H1079" t="s">
        <v>4357</v>
      </c>
      <c r="I1079" t="s">
        <v>255</v>
      </c>
      <c r="J1079" t="s">
        <v>249</v>
      </c>
      <c r="K1079" t="s">
        <v>268</v>
      </c>
      <c r="L1079" t="s">
        <v>251</v>
      </c>
      <c r="M1079" t="s">
        <v>3154</v>
      </c>
      <c r="N1079" t="s">
        <v>3154</v>
      </c>
      <c r="O1079" s="111">
        <v>45035</v>
      </c>
      <c r="P1079" t="s">
        <v>252</v>
      </c>
      <c r="Q1079" t="s">
        <v>253</v>
      </c>
      <c r="R1079" s="111">
        <v>45040</v>
      </c>
      <c r="W1079">
        <v>0</v>
      </c>
      <c r="X1079">
        <v>4610</v>
      </c>
      <c r="Y1079">
        <v>3960</v>
      </c>
      <c r="Z1079">
        <f t="shared" si="16"/>
        <v>8570</v>
      </c>
    </row>
    <row r="1080" spans="1:26">
      <c r="A1080" t="s">
        <v>3155</v>
      </c>
      <c r="B1080">
        <v>5942056110</v>
      </c>
      <c r="C1080" t="s">
        <v>1742</v>
      </c>
      <c r="D1080" t="s">
        <v>57</v>
      </c>
      <c r="E1080" t="s">
        <v>58</v>
      </c>
      <c r="F1080">
        <v>12343113</v>
      </c>
      <c r="G1080" s="111">
        <v>45026</v>
      </c>
      <c r="H1080" t="s">
        <v>4361</v>
      </c>
      <c r="I1080" t="s">
        <v>255</v>
      </c>
      <c r="J1080" t="s">
        <v>249</v>
      </c>
      <c r="K1080" t="s">
        <v>268</v>
      </c>
      <c r="L1080" t="s">
        <v>251</v>
      </c>
      <c r="M1080" t="s">
        <v>3154</v>
      </c>
      <c r="N1080" t="s">
        <v>3154</v>
      </c>
      <c r="O1080" s="111">
        <v>45027</v>
      </c>
      <c r="P1080" t="s">
        <v>252</v>
      </c>
      <c r="Q1080" t="s">
        <v>253</v>
      </c>
      <c r="R1080" s="111">
        <v>45028</v>
      </c>
      <c r="W1080">
        <v>6310.4</v>
      </c>
      <c r="X1080">
        <v>27246.2</v>
      </c>
      <c r="Y1080">
        <v>28228.22</v>
      </c>
      <c r="Z1080">
        <f t="shared" si="16"/>
        <v>61784.82</v>
      </c>
    </row>
    <row r="1081" spans="1:26">
      <c r="A1081" t="s">
        <v>3155</v>
      </c>
      <c r="B1081">
        <v>6146623113</v>
      </c>
      <c r="C1081" t="s">
        <v>1830</v>
      </c>
      <c r="D1081" t="s">
        <v>53</v>
      </c>
      <c r="E1081" t="s">
        <v>54</v>
      </c>
      <c r="F1081">
        <v>12409631</v>
      </c>
      <c r="G1081" s="111">
        <v>45042</v>
      </c>
      <c r="H1081" t="s">
        <v>4376</v>
      </c>
      <c r="I1081" t="s">
        <v>255</v>
      </c>
      <c r="J1081" t="s">
        <v>249</v>
      </c>
      <c r="K1081" t="s">
        <v>268</v>
      </c>
      <c r="L1081" t="s">
        <v>251</v>
      </c>
      <c r="M1081" t="s">
        <v>3154</v>
      </c>
      <c r="N1081" t="s">
        <v>3154</v>
      </c>
      <c r="O1081" s="111">
        <v>45042</v>
      </c>
      <c r="P1081" t="s">
        <v>252</v>
      </c>
      <c r="Q1081" t="s">
        <v>253</v>
      </c>
      <c r="R1081" s="111">
        <v>45044</v>
      </c>
      <c r="W1081">
        <v>0</v>
      </c>
      <c r="X1081">
        <v>3271.5</v>
      </c>
      <c r="Y1081">
        <v>10316.14</v>
      </c>
      <c r="Z1081">
        <f t="shared" si="16"/>
        <v>13587.64</v>
      </c>
    </row>
    <row r="1082" spans="1:26">
      <c r="A1082" t="s">
        <v>3155</v>
      </c>
      <c r="B1082">
        <v>7063218123</v>
      </c>
      <c r="C1082" t="s">
        <v>922</v>
      </c>
      <c r="D1082" t="s">
        <v>5521</v>
      </c>
      <c r="E1082" t="s">
        <v>54</v>
      </c>
      <c r="F1082">
        <v>12592788</v>
      </c>
      <c r="G1082" s="111">
        <v>45084</v>
      </c>
      <c r="H1082" t="s">
        <v>5676</v>
      </c>
      <c r="I1082" t="s">
        <v>255</v>
      </c>
      <c r="J1082" t="s">
        <v>249</v>
      </c>
      <c r="K1082" t="s">
        <v>268</v>
      </c>
      <c r="L1082" t="s">
        <v>251</v>
      </c>
      <c r="M1082" t="s">
        <v>3154</v>
      </c>
      <c r="N1082" t="s">
        <v>3154</v>
      </c>
      <c r="O1082" s="111">
        <v>45084</v>
      </c>
      <c r="P1082" t="s">
        <v>252</v>
      </c>
      <c r="Q1082" t="s">
        <v>253</v>
      </c>
      <c r="R1082" s="111">
        <v>45089</v>
      </c>
      <c r="W1082">
        <v>0</v>
      </c>
      <c r="X1082">
        <v>0</v>
      </c>
      <c r="Y1082">
        <v>7227.62</v>
      </c>
      <c r="Z1082">
        <f t="shared" si="16"/>
        <v>7227.62</v>
      </c>
    </row>
    <row r="1083" spans="1:26">
      <c r="A1083" t="s">
        <v>3155</v>
      </c>
      <c r="B1083">
        <v>8251327628</v>
      </c>
      <c r="C1083" t="s">
        <v>190</v>
      </c>
      <c r="D1083" t="s">
        <v>45</v>
      </c>
      <c r="E1083" t="s">
        <v>46</v>
      </c>
      <c r="F1083">
        <v>12617463</v>
      </c>
      <c r="G1083" s="111">
        <v>45093</v>
      </c>
      <c r="H1083" t="s">
        <v>5677</v>
      </c>
      <c r="I1083" t="s">
        <v>255</v>
      </c>
      <c r="J1083" t="s">
        <v>249</v>
      </c>
      <c r="K1083" t="s">
        <v>268</v>
      </c>
      <c r="L1083" t="s">
        <v>251</v>
      </c>
      <c r="M1083" t="s">
        <v>3154</v>
      </c>
      <c r="N1083" t="s">
        <v>3154</v>
      </c>
      <c r="O1083" s="111">
        <v>45093</v>
      </c>
      <c r="P1083" t="s">
        <v>252</v>
      </c>
      <c r="Q1083" t="s">
        <v>253</v>
      </c>
      <c r="R1083" s="111">
        <v>45096</v>
      </c>
      <c r="W1083">
        <v>0</v>
      </c>
      <c r="X1083">
        <v>0</v>
      </c>
      <c r="Y1083">
        <v>14.5</v>
      </c>
      <c r="Z1083">
        <f t="shared" si="16"/>
        <v>14.5</v>
      </c>
    </row>
    <row r="1084" spans="1:26">
      <c r="A1084" t="s">
        <v>3155</v>
      </c>
      <c r="B1084">
        <v>13130660607</v>
      </c>
      <c r="C1084" t="s">
        <v>952</v>
      </c>
      <c r="D1084" t="s">
        <v>57</v>
      </c>
      <c r="E1084" t="s">
        <v>58</v>
      </c>
      <c r="F1084">
        <v>12338652</v>
      </c>
      <c r="G1084" s="111">
        <v>45021</v>
      </c>
      <c r="H1084" t="s">
        <v>4440</v>
      </c>
      <c r="I1084" t="s">
        <v>255</v>
      </c>
      <c r="J1084" t="s">
        <v>249</v>
      </c>
      <c r="K1084" t="s">
        <v>268</v>
      </c>
      <c r="L1084" t="s">
        <v>251</v>
      </c>
      <c r="M1084" t="s">
        <v>3154</v>
      </c>
      <c r="N1084" t="s">
        <v>3154</v>
      </c>
      <c r="O1084" s="111">
        <v>45021</v>
      </c>
      <c r="P1084" t="s">
        <v>252</v>
      </c>
      <c r="Q1084" t="s">
        <v>253</v>
      </c>
      <c r="R1084" s="111">
        <v>45022</v>
      </c>
      <c r="W1084">
        <v>12301.3</v>
      </c>
      <c r="X1084">
        <v>10790.8</v>
      </c>
      <c r="Y1084">
        <v>11749.3</v>
      </c>
      <c r="Z1084">
        <f t="shared" si="16"/>
        <v>34841.399999999994</v>
      </c>
    </row>
    <row r="1085" spans="1:26">
      <c r="A1085" t="s">
        <v>3155</v>
      </c>
      <c r="B1085">
        <v>13130660607</v>
      </c>
      <c r="C1085" t="s">
        <v>952</v>
      </c>
      <c r="D1085" t="s">
        <v>57</v>
      </c>
      <c r="E1085" t="s">
        <v>58</v>
      </c>
      <c r="F1085">
        <v>12373339</v>
      </c>
      <c r="G1085" s="111">
        <v>45033</v>
      </c>
      <c r="H1085" t="s">
        <v>4449</v>
      </c>
      <c r="I1085" t="s">
        <v>255</v>
      </c>
      <c r="J1085" t="s">
        <v>249</v>
      </c>
      <c r="K1085" t="s">
        <v>268</v>
      </c>
      <c r="L1085" t="s">
        <v>251</v>
      </c>
      <c r="M1085" t="s">
        <v>3154</v>
      </c>
      <c r="N1085" t="s">
        <v>3154</v>
      </c>
      <c r="O1085" s="111">
        <v>45033</v>
      </c>
      <c r="P1085" t="s">
        <v>252</v>
      </c>
      <c r="Q1085" t="s">
        <v>253</v>
      </c>
      <c r="R1085" s="111">
        <v>45034</v>
      </c>
      <c r="W1085">
        <v>171.5</v>
      </c>
      <c r="X1085">
        <v>0</v>
      </c>
      <c r="Y1085">
        <v>8372.66</v>
      </c>
      <c r="Z1085">
        <f t="shared" si="16"/>
        <v>8544.16</v>
      </c>
    </row>
    <row r="1086" spans="1:26">
      <c r="A1086" t="s">
        <v>3155</v>
      </c>
      <c r="B1086">
        <v>16794853779</v>
      </c>
      <c r="C1086" t="s">
        <v>624</v>
      </c>
      <c r="D1086" t="s">
        <v>4465</v>
      </c>
      <c r="E1086" t="s">
        <v>46</v>
      </c>
      <c r="F1086">
        <v>12363993</v>
      </c>
      <c r="G1086" s="111">
        <v>45029</v>
      </c>
      <c r="H1086" t="s">
        <v>4466</v>
      </c>
      <c r="I1086" t="s">
        <v>255</v>
      </c>
      <c r="J1086" t="s">
        <v>249</v>
      </c>
      <c r="K1086" t="s">
        <v>268</v>
      </c>
      <c r="L1086" t="s">
        <v>251</v>
      </c>
      <c r="M1086" t="s">
        <v>3154</v>
      </c>
      <c r="N1086" t="s">
        <v>3154</v>
      </c>
      <c r="O1086" s="111">
        <v>45030</v>
      </c>
      <c r="P1086" t="s">
        <v>252</v>
      </c>
      <c r="Q1086" t="s">
        <v>253</v>
      </c>
      <c r="R1086" s="111">
        <v>45034</v>
      </c>
      <c r="W1086">
        <v>19736.57</v>
      </c>
      <c r="X1086">
        <v>55177.2</v>
      </c>
      <c r="Y1086">
        <v>57344.639999999999</v>
      </c>
      <c r="Z1086">
        <f t="shared" si="16"/>
        <v>132258.40999999997</v>
      </c>
    </row>
    <row r="1087" spans="1:26">
      <c r="A1087" t="s">
        <v>3155</v>
      </c>
      <c r="B1087">
        <v>63270064349</v>
      </c>
      <c r="C1087" t="s">
        <v>1531</v>
      </c>
      <c r="D1087" t="s">
        <v>57</v>
      </c>
      <c r="E1087" t="s">
        <v>58</v>
      </c>
      <c r="F1087">
        <v>12351508</v>
      </c>
      <c r="G1087" s="111">
        <v>45027</v>
      </c>
      <c r="H1087" t="s">
        <v>4469</v>
      </c>
      <c r="I1087" t="s">
        <v>255</v>
      </c>
      <c r="J1087" t="s">
        <v>249</v>
      </c>
      <c r="K1087" t="s">
        <v>268</v>
      </c>
      <c r="L1087" t="s">
        <v>251</v>
      </c>
      <c r="M1087" t="s">
        <v>3154</v>
      </c>
      <c r="N1087" t="s">
        <v>3154</v>
      </c>
      <c r="O1087" s="111">
        <v>45027</v>
      </c>
      <c r="P1087" t="s">
        <v>252</v>
      </c>
      <c r="Q1087" t="s">
        <v>253</v>
      </c>
      <c r="R1087" s="111">
        <v>45027</v>
      </c>
      <c r="W1087">
        <v>4780.2299999999996</v>
      </c>
      <c r="X1087">
        <v>995</v>
      </c>
      <c r="Y1087">
        <v>1611</v>
      </c>
      <c r="Z1087">
        <f t="shared" si="16"/>
        <v>7386.23</v>
      </c>
    </row>
    <row r="1088" spans="1:26">
      <c r="A1088" t="s">
        <v>3155</v>
      </c>
      <c r="B1088">
        <v>63870606649</v>
      </c>
      <c r="C1088" t="s">
        <v>298</v>
      </c>
      <c r="D1088" t="s">
        <v>611</v>
      </c>
      <c r="E1088" t="s">
        <v>46</v>
      </c>
      <c r="F1088">
        <v>12274115</v>
      </c>
      <c r="G1088" s="111">
        <v>45016</v>
      </c>
      <c r="H1088" t="s">
        <v>4470</v>
      </c>
      <c r="I1088" t="s">
        <v>255</v>
      </c>
      <c r="J1088" t="s">
        <v>249</v>
      </c>
      <c r="K1088" t="s">
        <v>268</v>
      </c>
      <c r="L1088" t="s">
        <v>251</v>
      </c>
      <c r="M1088" t="s">
        <v>3154</v>
      </c>
      <c r="N1088" t="s">
        <v>3154</v>
      </c>
      <c r="O1088" s="111">
        <v>45019</v>
      </c>
      <c r="P1088" t="s">
        <v>252</v>
      </c>
      <c r="Q1088" t="s">
        <v>253</v>
      </c>
      <c r="R1088" s="111">
        <v>45020</v>
      </c>
      <c r="W1088">
        <v>69382.679999999993</v>
      </c>
      <c r="X1088">
        <v>162206.96</v>
      </c>
      <c r="Y1088">
        <v>211193.03</v>
      </c>
      <c r="Z1088">
        <f t="shared" si="16"/>
        <v>442782.67</v>
      </c>
    </row>
    <row r="1089" spans="1:26">
      <c r="A1089" t="s">
        <v>3155</v>
      </c>
      <c r="B1089">
        <v>72637005149</v>
      </c>
      <c r="C1089" t="s">
        <v>1818</v>
      </c>
      <c r="D1089" t="s">
        <v>57</v>
      </c>
      <c r="E1089" t="s">
        <v>58</v>
      </c>
      <c r="F1089">
        <v>12401649</v>
      </c>
      <c r="G1089" s="111">
        <v>45041</v>
      </c>
      <c r="H1089" t="s">
        <v>4485</v>
      </c>
      <c r="I1089" t="s">
        <v>255</v>
      </c>
      <c r="J1089" t="s">
        <v>249</v>
      </c>
      <c r="K1089" t="s">
        <v>268</v>
      </c>
      <c r="L1089" t="s">
        <v>251</v>
      </c>
      <c r="M1089" t="s">
        <v>3154</v>
      </c>
      <c r="N1089" t="s">
        <v>3154</v>
      </c>
      <c r="O1089" s="111">
        <v>45041</v>
      </c>
      <c r="P1089" t="s">
        <v>252</v>
      </c>
      <c r="Q1089" t="s">
        <v>253</v>
      </c>
      <c r="R1089" s="111">
        <v>45042</v>
      </c>
      <c r="W1089">
        <v>351.15</v>
      </c>
      <c r="X1089">
        <v>1771</v>
      </c>
      <c r="Y1089">
        <v>1269.1099999999999</v>
      </c>
      <c r="Z1089">
        <f t="shared" si="16"/>
        <v>3391.26</v>
      </c>
    </row>
    <row r="1090" spans="1:26">
      <c r="A1090" t="s">
        <v>3155</v>
      </c>
      <c r="B1090">
        <v>86552406134</v>
      </c>
      <c r="C1090" t="s">
        <v>1989</v>
      </c>
      <c r="D1090" t="s">
        <v>57</v>
      </c>
      <c r="E1090" t="s">
        <v>58</v>
      </c>
      <c r="F1090">
        <v>12494685</v>
      </c>
      <c r="G1090" s="111">
        <v>45065</v>
      </c>
      <c r="H1090" t="s">
        <v>4935</v>
      </c>
      <c r="I1090" t="s">
        <v>255</v>
      </c>
      <c r="J1090" t="s">
        <v>249</v>
      </c>
      <c r="K1090" t="s">
        <v>268</v>
      </c>
      <c r="L1090" t="s">
        <v>251</v>
      </c>
      <c r="M1090" t="s">
        <v>3154</v>
      </c>
      <c r="N1090" t="s">
        <v>3154</v>
      </c>
      <c r="O1090" s="111">
        <v>45065</v>
      </c>
      <c r="P1090" t="s">
        <v>252</v>
      </c>
      <c r="Q1090" t="s">
        <v>253</v>
      </c>
      <c r="R1090" s="111">
        <v>45065</v>
      </c>
      <c r="W1090">
        <v>0</v>
      </c>
      <c r="X1090">
        <v>5858.85</v>
      </c>
      <c r="Y1090">
        <v>21940.14</v>
      </c>
      <c r="Z1090">
        <f t="shared" si="16"/>
        <v>27798.989999999998</v>
      </c>
    </row>
    <row r="1091" spans="1:26">
      <c r="A1091" t="s">
        <v>3155</v>
      </c>
      <c r="B1091">
        <v>86552406134</v>
      </c>
      <c r="C1091" t="s">
        <v>1989</v>
      </c>
      <c r="D1091" t="s">
        <v>57</v>
      </c>
      <c r="E1091" t="s">
        <v>58</v>
      </c>
      <c r="F1091">
        <v>12524249</v>
      </c>
      <c r="G1091" s="111">
        <v>45077</v>
      </c>
      <c r="H1091" t="s">
        <v>4937</v>
      </c>
      <c r="I1091" t="s">
        <v>255</v>
      </c>
      <c r="J1091" t="s">
        <v>249</v>
      </c>
      <c r="K1091" t="s">
        <v>268</v>
      </c>
      <c r="L1091" t="s">
        <v>251</v>
      </c>
      <c r="M1091" t="s">
        <v>3154</v>
      </c>
      <c r="N1091" t="s">
        <v>3154</v>
      </c>
      <c r="O1091" s="111">
        <v>45077</v>
      </c>
      <c r="P1091" t="s">
        <v>252</v>
      </c>
      <c r="Q1091" t="s">
        <v>253</v>
      </c>
      <c r="R1091" s="111">
        <v>45078</v>
      </c>
      <c r="W1091">
        <v>0</v>
      </c>
      <c r="X1091">
        <v>0</v>
      </c>
      <c r="Y1091">
        <v>12090</v>
      </c>
      <c r="Z1091">
        <f t="shared" ref="Z1091:Z1154" si="17">SUM(W1091:Y1091)</f>
        <v>12090</v>
      </c>
    </row>
    <row r="1092" spans="1:26">
      <c r="A1092" t="s">
        <v>3155</v>
      </c>
      <c r="B1092">
        <v>2433224101</v>
      </c>
      <c r="C1092" t="s">
        <v>945</v>
      </c>
      <c r="D1092" t="s">
        <v>57</v>
      </c>
      <c r="E1092" t="s">
        <v>58</v>
      </c>
      <c r="F1092">
        <v>12423771</v>
      </c>
      <c r="G1092" s="111">
        <v>45044</v>
      </c>
      <c r="H1092" t="s">
        <v>4324</v>
      </c>
      <c r="I1092" t="s">
        <v>255</v>
      </c>
      <c r="J1092" t="s">
        <v>249</v>
      </c>
      <c r="K1092" t="s">
        <v>268</v>
      </c>
      <c r="L1092" t="s">
        <v>251</v>
      </c>
      <c r="M1092" t="s">
        <v>3154</v>
      </c>
      <c r="N1092" t="s">
        <v>3154</v>
      </c>
      <c r="O1092" s="111">
        <v>45044</v>
      </c>
      <c r="P1092" t="s">
        <v>252</v>
      </c>
      <c r="Q1092" t="s">
        <v>253</v>
      </c>
      <c r="R1092" s="111">
        <v>45048</v>
      </c>
      <c r="W1092">
        <v>0</v>
      </c>
      <c r="X1092">
        <v>500</v>
      </c>
      <c r="Y1092">
        <v>1</v>
      </c>
      <c r="Z1092">
        <f t="shared" si="17"/>
        <v>501</v>
      </c>
    </row>
    <row r="1093" spans="1:26">
      <c r="A1093" t="s">
        <v>3155</v>
      </c>
      <c r="B1093">
        <v>2946919102</v>
      </c>
      <c r="C1093" t="s">
        <v>1658</v>
      </c>
      <c r="D1093" t="s">
        <v>57</v>
      </c>
      <c r="E1093" t="s">
        <v>58</v>
      </c>
      <c r="F1093">
        <v>12582246</v>
      </c>
      <c r="G1093" s="111">
        <v>45082</v>
      </c>
      <c r="H1093" t="s">
        <v>5678</v>
      </c>
      <c r="I1093" t="s">
        <v>255</v>
      </c>
      <c r="J1093" t="s">
        <v>249</v>
      </c>
      <c r="K1093" t="s">
        <v>268</v>
      </c>
      <c r="L1093" t="s">
        <v>251</v>
      </c>
      <c r="M1093" t="s">
        <v>3154</v>
      </c>
      <c r="N1093" t="s">
        <v>3154</v>
      </c>
      <c r="O1093" s="111">
        <v>45082</v>
      </c>
      <c r="P1093" t="s">
        <v>252</v>
      </c>
      <c r="Q1093" t="s">
        <v>253</v>
      </c>
      <c r="R1093" s="111">
        <v>45082</v>
      </c>
      <c r="W1093">
        <v>0</v>
      </c>
      <c r="X1093">
        <v>0</v>
      </c>
      <c r="Y1093">
        <v>10204.99</v>
      </c>
      <c r="Z1093">
        <f t="shared" si="17"/>
        <v>10204.99</v>
      </c>
    </row>
    <row r="1094" spans="1:26">
      <c r="A1094" t="s">
        <v>3155</v>
      </c>
      <c r="B1094">
        <v>3491168147</v>
      </c>
      <c r="C1094" t="s">
        <v>306</v>
      </c>
      <c r="D1094" t="s">
        <v>53</v>
      </c>
      <c r="E1094" t="s">
        <v>54</v>
      </c>
      <c r="F1094">
        <v>12473985</v>
      </c>
      <c r="G1094" s="111">
        <v>45057</v>
      </c>
      <c r="H1094" t="s">
        <v>4811</v>
      </c>
      <c r="I1094" t="s">
        <v>255</v>
      </c>
      <c r="J1094" t="s">
        <v>249</v>
      </c>
      <c r="K1094" t="s">
        <v>268</v>
      </c>
      <c r="L1094" t="s">
        <v>251</v>
      </c>
      <c r="M1094" t="s">
        <v>3154</v>
      </c>
      <c r="N1094" t="s">
        <v>3154</v>
      </c>
      <c r="O1094" s="111">
        <v>45057</v>
      </c>
      <c r="P1094" t="s">
        <v>252</v>
      </c>
      <c r="Q1094" t="s">
        <v>253</v>
      </c>
      <c r="R1094" s="111">
        <v>45061</v>
      </c>
      <c r="W1094">
        <v>0</v>
      </c>
      <c r="X1094">
        <v>1960</v>
      </c>
      <c r="Y1094">
        <v>180</v>
      </c>
      <c r="Z1094">
        <f t="shared" si="17"/>
        <v>2140</v>
      </c>
    </row>
    <row r="1095" spans="1:26">
      <c r="A1095" t="s">
        <v>3155</v>
      </c>
      <c r="B1095">
        <v>4288358132</v>
      </c>
      <c r="C1095" t="s">
        <v>165</v>
      </c>
      <c r="D1095" t="s">
        <v>53</v>
      </c>
      <c r="E1095" t="s">
        <v>54</v>
      </c>
      <c r="F1095">
        <v>1506778</v>
      </c>
      <c r="G1095" s="111">
        <v>45015</v>
      </c>
      <c r="H1095" t="s">
        <v>4353</v>
      </c>
      <c r="I1095" t="s">
        <v>255</v>
      </c>
      <c r="J1095" t="s">
        <v>249</v>
      </c>
      <c r="K1095" t="s">
        <v>268</v>
      </c>
      <c r="L1095" t="s">
        <v>251</v>
      </c>
      <c r="M1095" t="s">
        <v>3154</v>
      </c>
      <c r="N1095" t="s">
        <v>3154</v>
      </c>
      <c r="O1095" s="111">
        <v>45019</v>
      </c>
      <c r="P1095" t="s">
        <v>252</v>
      </c>
      <c r="Q1095" t="s">
        <v>253</v>
      </c>
      <c r="R1095" s="111">
        <v>45020</v>
      </c>
      <c r="W1095">
        <v>5932</v>
      </c>
      <c r="X1095">
        <v>11605.8</v>
      </c>
      <c r="Y1095">
        <v>8880.2000000000007</v>
      </c>
      <c r="Z1095">
        <f t="shared" si="17"/>
        <v>26418</v>
      </c>
    </row>
    <row r="1096" spans="1:26">
      <c r="A1096" t="s">
        <v>3155</v>
      </c>
      <c r="B1096">
        <v>5942056110</v>
      </c>
      <c r="C1096" t="s">
        <v>1742</v>
      </c>
      <c r="D1096" t="s">
        <v>1748</v>
      </c>
      <c r="E1096" t="s">
        <v>54</v>
      </c>
      <c r="F1096">
        <v>12401707</v>
      </c>
      <c r="G1096" s="111">
        <v>45041</v>
      </c>
      <c r="H1096" t="s">
        <v>4369</v>
      </c>
      <c r="I1096" t="s">
        <v>255</v>
      </c>
      <c r="J1096" t="s">
        <v>249</v>
      </c>
      <c r="K1096" t="s">
        <v>268</v>
      </c>
      <c r="L1096" t="s">
        <v>251</v>
      </c>
      <c r="M1096" t="s">
        <v>3154</v>
      </c>
      <c r="N1096" t="s">
        <v>3154</v>
      </c>
      <c r="O1096" s="111">
        <v>45041</v>
      </c>
      <c r="P1096" t="s">
        <v>252</v>
      </c>
      <c r="Q1096" t="s">
        <v>253</v>
      </c>
      <c r="R1096" s="111">
        <v>45048</v>
      </c>
      <c r="W1096">
        <v>0</v>
      </c>
      <c r="X1096">
        <v>7668.8</v>
      </c>
      <c r="Y1096">
        <v>3784</v>
      </c>
      <c r="Z1096">
        <f t="shared" si="17"/>
        <v>11452.8</v>
      </c>
    </row>
    <row r="1097" spans="1:26">
      <c r="A1097" t="s">
        <v>3155</v>
      </c>
      <c r="B1097">
        <v>6146623113</v>
      </c>
      <c r="C1097" t="s">
        <v>1830</v>
      </c>
      <c r="D1097" t="s">
        <v>264</v>
      </c>
      <c r="E1097" t="s">
        <v>54</v>
      </c>
      <c r="F1097">
        <v>9125206</v>
      </c>
      <c r="G1097" s="111">
        <v>45051</v>
      </c>
      <c r="H1097" t="s">
        <v>4838</v>
      </c>
      <c r="I1097" t="s">
        <v>255</v>
      </c>
      <c r="J1097" t="s">
        <v>249</v>
      </c>
      <c r="K1097" t="s">
        <v>268</v>
      </c>
      <c r="L1097" t="s">
        <v>251</v>
      </c>
      <c r="M1097" t="s">
        <v>3154</v>
      </c>
      <c r="N1097" t="s">
        <v>3154</v>
      </c>
      <c r="O1097" s="111">
        <v>45051</v>
      </c>
      <c r="P1097" t="s">
        <v>252</v>
      </c>
      <c r="Q1097" t="s">
        <v>253</v>
      </c>
      <c r="R1097" s="111">
        <v>45054</v>
      </c>
      <c r="W1097">
        <v>0</v>
      </c>
      <c r="X1097">
        <v>1</v>
      </c>
      <c r="Y1097">
        <v>1300</v>
      </c>
      <c r="Z1097">
        <f t="shared" si="17"/>
        <v>1301</v>
      </c>
    </row>
    <row r="1098" spans="1:26">
      <c r="A1098" t="s">
        <v>3155</v>
      </c>
      <c r="B1098">
        <v>6146623113</v>
      </c>
      <c r="C1098" t="s">
        <v>1830</v>
      </c>
      <c r="D1098" t="s">
        <v>53</v>
      </c>
      <c r="E1098" t="s">
        <v>54</v>
      </c>
      <c r="F1098">
        <v>12351514</v>
      </c>
      <c r="G1098" s="111">
        <v>45027</v>
      </c>
      <c r="H1098" t="s">
        <v>4374</v>
      </c>
      <c r="I1098" t="s">
        <v>255</v>
      </c>
      <c r="J1098" t="s">
        <v>249</v>
      </c>
      <c r="K1098" t="s">
        <v>268</v>
      </c>
      <c r="L1098" t="s">
        <v>251</v>
      </c>
      <c r="M1098" t="s">
        <v>3154</v>
      </c>
      <c r="N1098" t="s">
        <v>3154</v>
      </c>
      <c r="O1098" s="111">
        <v>45027</v>
      </c>
      <c r="P1098" t="s">
        <v>252</v>
      </c>
      <c r="Q1098" t="s">
        <v>253</v>
      </c>
      <c r="R1098" s="111">
        <v>45040</v>
      </c>
      <c r="W1098">
        <v>2</v>
      </c>
      <c r="X1098">
        <v>4801</v>
      </c>
      <c r="Y1098">
        <v>7893</v>
      </c>
      <c r="Z1098">
        <f t="shared" si="17"/>
        <v>12696</v>
      </c>
    </row>
    <row r="1099" spans="1:26">
      <c r="A1099" t="s">
        <v>3155</v>
      </c>
      <c r="B1099">
        <v>6146623113</v>
      </c>
      <c r="C1099" t="s">
        <v>1830</v>
      </c>
      <c r="D1099" t="s">
        <v>53</v>
      </c>
      <c r="E1099" t="s">
        <v>54</v>
      </c>
      <c r="F1099">
        <v>12587541</v>
      </c>
      <c r="G1099" s="111">
        <v>45083</v>
      </c>
      <c r="H1099" t="s">
        <v>5679</v>
      </c>
      <c r="I1099" t="s">
        <v>255</v>
      </c>
      <c r="J1099" t="s">
        <v>249</v>
      </c>
      <c r="K1099" t="s">
        <v>268</v>
      </c>
      <c r="L1099" t="s">
        <v>251</v>
      </c>
      <c r="M1099" t="s">
        <v>3154</v>
      </c>
      <c r="N1099" t="s">
        <v>3154</v>
      </c>
      <c r="O1099" s="111">
        <v>45083</v>
      </c>
      <c r="P1099" t="s">
        <v>252</v>
      </c>
      <c r="Q1099" t="s">
        <v>253</v>
      </c>
      <c r="R1099" s="111">
        <v>45084</v>
      </c>
      <c r="W1099">
        <v>0</v>
      </c>
      <c r="X1099">
        <v>0</v>
      </c>
      <c r="Y1099">
        <v>2382.36</v>
      </c>
      <c r="Z1099">
        <f t="shared" si="17"/>
        <v>2382.36</v>
      </c>
    </row>
    <row r="1100" spans="1:26">
      <c r="A1100" t="s">
        <v>3155</v>
      </c>
      <c r="B1100">
        <v>7063218123</v>
      </c>
      <c r="C1100" t="s">
        <v>922</v>
      </c>
      <c r="D1100" t="s">
        <v>57</v>
      </c>
      <c r="E1100" t="s">
        <v>58</v>
      </c>
      <c r="F1100">
        <v>12315203</v>
      </c>
      <c r="G1100" s="111">
        <v>45022</v>
      </c>
      <c r="H1100" t="s">
        <v>4383</v>
      </c>
      <c r="I1100" t="s">
        <v>255</v>
      </c>
      <c r="J1100" t="s">
        <v>249</v>
      </c>
      <c r="K1100" t="s">
        <v>268</v>
      </c>
      <c r="L1100" t="s">
        <v>251</v>
      </c>
      <c r="M1100" t="s">
        <v>3154</v>
      </c>
      <c r="N1100" t="s">
        <v>3154</v>
      </c>
      <c r="O1100" s="111">
        <v>45022</v>
      </c>
      <c r="P1100" t="s">
        <v>252</v>
      </c>
      <c r="Q1100" t="s">
        <v>253</v>
      </c>
      <c r="R1100" s="111">
        <v>45026</v>
      </c>
      <c r="W1100">
        <v>225</v>
      </c>
      <c r="X1100">
        <v>0</v>
      </c>
      <c r="Y1100">
        <v>600</v>
      </c>
      <c r="Z1100">
        <f t="shared" si="17"/>
        <v>825</v>
      </c>
    </row>
    <row r="1101" spans="1:26">
      <c r="A1101" t="s">
        <v>3155</v>
      </c>
      <c r="B1101">
        <v>7063218123</v>
      </c>
      <c r="C1101" t="s">
        <v>922</v>
      </c>
      <c r="D1101" t="s">
        <v>57</v>
      </c>
      <c r="E1101" t="s">
        <v>58</v>
      </c>
      <c r="F1101">
        <v>12347707</v>
      </c>
      <c r="G1101" s="111">
        <v>45026</v>
      </c>
      <c r="H1101" t="s">
        <v>4384</v>
      </c>
      <c r="I1101" t="s">
        <v>255</v>
      </c>
      <c r="J1101" t="s">
        <v>249</v>
      </c>
      <c r="K1101" t="s">
        <v>268</v>
      </c>
      <c r="L1101" t="s">
        <v>251</v>
      </c>
      <c r="M1101" t="s">
        <v>3154</v>
      </c>
      <c r="N1101" t="s">
        <v>3154</v>
      </c>
      <c r="O1101" s="111">
        <v>45026</v>
      </c>
      <c r="P1101" t="s">
        <v>252</v>
      </c>
      <c r="Q1101" t="s">
        <v>253</v>
      </c>
      <c r="R1101" s="111">
        <v>45027</v>
      </c>
      <c r="W1101">
        <v>308.89999999999998</v>
      </c>
      <c r="X1101">
        <v>300.5</v>
      </c>
      <c r="Y1101">
        <v>60</v>
      </c>
      <c r="Z1101">
        <f t="shared" si="17"/>
        <v>669.4</v>
      </c>
    </row>
    <row r="1102" spans="1:26">
      <c r="A1102" t="s">
        <v>3155</v>
      </c>
      <c r="B1102">
        <v>8251327628</v>
      </c>
      <c r="C1102" t="s">
        <v>190</v>
      </c>
      <c r="D1102" t="s">
        <v>45</v>
      </c>
      <c r="E1102" t="s">
        <v>46</v>
      </c>
      <c r="F1102">
        <v>4692307</v>
      </c>
      <c r="G1102" s="111">
        <v>45070</v>
      </c>
      <c r="H1102" t="s">
        <v>4866</v>
      </c>
      <c r="I1102" t="s">
        <v>255</v>
      </c>
      <c r="J1102" t="s">
        <v>249</v>
      </c>
      <c r="K1102" t="s">
        <v>268</v>
      </c>
      <c r="L1102" t="s">
        <v>251</v>
      </c>
      <c r="M1102" t="s">
        <v>3154</v>
      </c>
      <c r="N1102" t="s">
        <v>3154</v>
      </c>
      <c r="O1102" s="111">
        <v>45070</v>
      </c>
      <c r="P1102" t="s">
        <v>252</v>
      </c>
      <c r="Q1102" t="s">
        <v>253</v>
      </c>
      <c r="R1102" s="111">
        <v>45070</v>
      </c>
      <c r="W1102">
        <v>0</v>
      </c>
      <c r="X1102">
        <v>2203</v>
      </c>
      <c r="Y1102">
        <v>20390.5</v>
      </c>
      <c r="Z1102">
        <f t="shared" si="17"/>
        <v>22593.5</v>
      </c>
    </row>
    <row r="1103" spans="1:26">
      <c r="A1103" t="s">
        <v>3155</v>
      </c>
      <c r="B1103">
        <v>9479290456</v>
      </c>
      <c r="C1103" t="s">
        <v>1616</v>
      </c>
      <c r="D1103" t="s">
        <v>1527</v>
      </c>
      <c r="E1103" t="s">
        <v>1528</v>
      </c>
      <c r="F1103">
        <v>12615988</v>
      </c>
      <c r="G1103" s="111">
        <v>45092</v>
      </c>
      <c r="H1103" t="s">
        <v>5680</v>
      </c>
      <c r="I1103" t="s">
        <v>255</v>
      </c>
      <c r="J1103" t="s">
        <v>249</v>
      </c>
      <c r="K1103" t="s">
        <v>268</v>
      </c>
      <c r="L1103" t="s">
        <v>251</v>
      </c>
      <c r="M1103" t="s">
        <v>3154</v>
      </c>
      <c r="N1103" t="s">
        <v>3154</v>
      </c>
      <c r="O1103" s="111">
        <v>45096</v>
      </c>
      <c r="P1103" t="s">
        <v>252</v>
      </c>
      <c r="Q1103" t="s">
        <v>253</v>
      </c>
      <c r="R1103" s="111">
        <v>45097</v>
      </c>
      <c r="W1103">
        <v>0</v>
      </c>
      <c r="X1103">
        <v>0</v>
      </c>
      <c r="Y1103">
        <v>3923.65</v>
      </c>
      <c r="Z1103">
        <f t="shared" si="17"/>
        <v>3923.65</v>
      </c>
    </row>
    <row r="1104" spans="1:26">
      <c r="A1104" t="s">
        <v>3155</v>
      </c>
      <c r="B1104">
        <v>9479290456</v>
      </c>
      <c r="C1104" t="s">
        <v>1616</v>
      </c>
      <c r="D1104" t="s">
        <v>2477</v>
      </c>
      <c r="E1104" t="s">
        <v>1528</v>
      </c>
      <c r="F1104">
        <v>9346551</v>
      </c>
      <c r="G1104" s="111">
        <v>45072</v>
      </c>
      <c r="H1104" t="s">
        <v>4890</v>
      </c>
      <c r="I1104" t="s">
        <v>255</v>
      </c>
      <c r="J1104" t="s">
        <v>249</v>
      </c>
      <c r="K1104" t="s">
        <v>268</v>
      </c>
      <c r="L1104" t="s">
        <v>251</v>
      </c>
      <c r="M1104" t="s">
        <v>3154</v>
      </c>
      <c r="N1104" t="s">
        <v>3154</v>
      </c>
      <c r="O1104" s="111">
        <v>45072</v>
      </c>
      <c r="P1104" t="s">
        <v>252</v>
      </c>
      <c r="Q1104" t="s">
        <v>253</v>
      </c>
      <c r="R1104" s="111">
        <v>45084</v>
      </c>
      <c r="W1104">
        <v>0</v>
      </c>
      <c r="X1104">
        <v>0</v>
      </c>
      <c r="Y1104">
        <v>2637</v>
      </c>
      <c r="Z1104">
        <f t="shared" si="17"/>
        <v>2637</v>
      </c>
    </row>
    <row r="1105" spans="1:26">
      <c r="A1105" t="s">
        <v>3155</v>
      </c>
      <c r="B1105">
        <v>9755062696</v>
      </c>
      <c r="C1105" t="s">
        <v>2002</v>
      </c>
      <c r="D1105" t="s">
        <v>4894</v>
      </c>
      <c r="E1105" t="s">
        <v>46</v>
      </c>
      <c r="F1105">
        <v>12447595</v>
      </c>
      <c r="G1105" s="111">
        <v>45050</v>
      </c>
      <c r="H1105" t="s">
        <v>4895</v>
      </c>
      <c r="I1105" t="s">
        <v>255</v>
      </c>
      <c r="J1105" t="s">
        <v>249</v>
      </c>
      <c r="K1105" t="s">
        <v>268</v>
      </c>
      <c r="L1105" t="s">
        <v>251</v>
      </c>
      <c r="M1105" t="s">
        <v>3154</v>
      </c>
      <c r="N1105" t="s">
        <v>3154</v>
      </c>
      <c r="O1105" s="111">
        <v>45050</v>
      </c>
      <c r="P1105" t="s">
        <v>252</v>
      </c>
      <c r="Q1105" t="s">
        <v>253</v>
      </c>
      <c r="R1105" s="111">
        <v>45054</v>
      </c>
      <c r="W1105">
        <v>0</v>
      </c>
      <c r="X1105">
        <v>2829</v>
      </c>
      <c r="Y1105">
        <v>121</v>
      </c>
      <c r="Z1105">
        <f t="shared" si="17"/>
        <v>2950</v>
      </c>
    </row>
    <row r="1106" spans="1:26">
      <c r="A1106" t="s">
        <v>3155</v>
      </c>
      <c r="B1106">
        <v>16794853779</v>
      </c>
      <c r="C1106" t="s">
        <v>624</v>
      </c>
      <c r="D1106" t="s">
        <v>611</v>
      </c>
      <c r="E1106" t="s">
        <v>46</v>
      </c>
      <c r="F1106">
        <v>12436141</v>
      </c>
      <c r="G1106" s="111">
        <v>45048</v>
      </c>
      <c r="H1106" t="s">
        <v>4910</v>
      </c>
      <c r="I1106" t="s">
        <v>255</v>
      </c>
      <c r="J1106" t="s">
        <v>249</v>
      </c>
      <c r="K1106" t="s">
        <v>268</v>
      </c>
      <c r="L1106" t="s">
        <v>251</v>
      </c>
      <c r="M1106" t="s">
        <v>3154</v>
      </c>
      <c r="N1106" t="s">
        <v>3154</v>
      </c>
      <c r="O1106" s="111">
        <v>45048</v>
      </c>
      <c r="P1106" t="s">
        <v>252</v>
      </c>
      <c r="Q1106" t="s">
        <v>253</v>
      </c>
      <c r="R1106" s="111">
        <v>45050</v>
      </c>
      <c r="W1106">
        <v>0</v>
      </c>
      <c r="X1106">
        <v>102834.81</v>
      </c>
      <c r="Y1106">
        <v>107806.52</v>
      </c>
      <c r="Z1106">
        <f t="shared" si="17"/>
        <v>210641.33000000002</v>
      </c>
    </row>
    <row r="1107" spans="1:26">
      <c r="A1107" t="s">
        <v>3155</v>
      </c>
      <c r="B1107">
        <v>16794853779</v>
      </c>
      <c r="C1107" t="s">
        <v>624</v>
      </c>
      <c r="D1107" t="s">
        <v>45</v>
      </c>
      <c r="E1107" t="s">
        <v>46</v>
      </c>
      <c r="F1107">
        <v>12524760</v>
      </c>
      <c r="G1107" s="111">
        <v>45070</v>
      </c>
      <c r="H1107" t="s">
        <v>4916</v>
      </c>
      <c r="I1107" t="s">
        <v>255</v>
      </c>
      <c r="J1107" t="s">
        <v>249</v>
      </c>
      <c r="K1107" t="s">
        <v>268</v>
      </c>
      <c r="L1107" t="s">
        <v>251</v>
      </c>
      <c r="M1107" t="s">
        <v>3154</v>
      </c>
      <c r="N1107" t="s">
        <v>3154</v>
      </c>
      <c r="O1107" s="111">
        <v>45070</v>
      </c>
      <c r="P1107" t="s">
        <v>252</v>
      </c>
      <c r="Q1107" t="s">
        <v>253</v>
      </c>
      <c r="R1107" s="111">
        <v>45071</v>
      </c>
      <c r="W1107">
        <v>0</v>
      </c>
      <c r="X1107">
        <v>531.9</v>
      </c>
      <c r="Y1107">
        <v>3258.5</v>
      </c>
      <c r="Z1107">
        <f t="shared" si="17"/>
        <v>3790.4</v>
      </c>
    </row>
    <row r="1108" spans="1:26">
      <c r="A1108" t="s">
        <v>3155</v>
      </c>
      <c r="B1108">
        <v>16794853779</v>
      </c>
      <c r="C1108" t="s">
        <v>624</v>
      </c>
      <c r="D1108" t="s">
        <v>437</v>
      </c>
      <c r="E1108" t="s">
        <v>46</v>
      </c>
      <c r="F1108">
        <v>12402875</v>
      </c>
      <c r="G1108" s="111">
        <v>45041</v>
      </c>
      <c r="H1108" t="s">
        <v>4464</v>
      </c>
      <c r="I1108" t="s">
        <v>255</v>
      </c>
      <c r="J1108" t="s">
        <v>249</v>
      </c>
      <c r="K1108" t="s">
        <v>268</v>
      </c>
      <c r="L1108" t="s">
        <v>251</v>
      </c>
      <c r="M1108" t="s">
        <v>3154</v>
      </c>
      <c r="N1108" t="s">
        <v>3154</v>
      </c>
      <c r="O1108" s="111">
        <v>45041</v>
      </c>
      <c r="P1108" t="s">
        <v>252</v>
      </c>
      <c r="Q1108" t="s">
        <v>253</v>
      </c>
      <c r="R1108" s="111">
        <v>45042</v>
      </c>
      <c r="W1108">
        <v>3763</v>
      </c>
      <c r="X1108">
        <v>21160</v>
      </c>
      <c r="Y1108">
        <v>17370.010000000002</v>
      </c>
      <c r="Z1108">
        <f t="shared" si="17"/>
        <v>42293.01</v>
      </c>
    </row>
    <row r="1109" spans="1:26">
      <c r="A1109" t="s">
        <v>3155</v>
      </c>
      <c r="B1109">
        <v>72637005149</v>
      </c>
      <c r="C1109" t="s">
        <v>1818</v>
      </c>
      <c r="D1109" t="s">
        <v>57</v>
      </c>
      <c r="E1109" t="s">
        <v>58</v>
      </c>
      <c r="F1109">
        <v>12587155</v>
      </c>
      <c r="G1109" s="111">
        <v>45083</v>
      </c>
      <c r="H1109" t="s">
        <v>5681</v>
      </c>
      <c r="I1109" t="s">
        <v>255</v>
      </c>
      <c r="J1109" t="s">
        <v>249</v>
      </c>
      <c r="K1109" t="s">
        <v>268</v>
      </c>
      <c r="L1109" t="s">
        <v>251</v>
      </c>
      <c r="M1109" t="s">
        <v>3154</v>
      </c>
      <c r="N1109" t="s">
        <v>3154</v>
      </c>
      <c r="O1109" s="111">
        <v>45083</v>
      </c>
      <c r="P1109" t="s">
        <v>252</v>
      </c>
      <c r="Q1109" t="s">
        <v>253</v>
      </c>
      <c r="R1109" s="111">
        <v>45086</v>
      </c>
      <c r="W1109">
        <v>0</v>
      </c>
      <c r="X1109">
        <v>0</v>
      </c>
      <c r="Y1109">
        <v>164.49</v>
      </c>
      <c r="Z1109">
        <f t="shared" si="17"/>
        <v>164.49</v>
      </c>
    </row>
    <row r="1110" spans="1:26">
      <c r="A1110" t="s">
        <v>3155</v>
      </c>
      <c r="B1110">
        <v>1451674104</v>
      </c>
      <c r="C1110" t="s">
        <v>935</v>
      </c>
      <c r="D1110" t="s">
        <v>53</v>
      </c>
      <c r="E1110" t="s">
        <v>54</v>
      </c>
      <c r="F1110">
        <v>12378874</v>
      </c>
      <c r="G1110" s="111">
        <v>45041</v>
      </c>
      <c r="H1110" t="s">
        <v>4301</v>
      </c>
      <c r="I1110" t="s">
        <v>255</v>
      </c>
      <c r="J1110" t="s">
        <v>249</v>
      </c>
      <c r="K1110" t="s">
        <v>268</v>
      </c>
      <c r="L1110" t="s">
        <v>251</v>
      </c>
      <c r="M1110" t="s">
        <v>3154</v>
      </c>
      <c r="N1110" t="s">
        <v>3154</v>
      </c>
      <c r="O1110" s="111">
        <v>45041</v>
      </c>
      <c r="P1110" t="s">
        <v>252</v>
      </c>
      <c r="Q1110" t="s">
        <v>253</v>
      </c>
      <c r="R1110" s="111">
        <v>45041</v>
      </c>
      <c r="W1110">
        <v>2674.9</v>
      </c>
      <c r="X1110">
        <v>14380.85</v>
      </c>
      <c r="Y1110">
        <v>15065.29</v>
      </c>
      <c r="Z1110">
        <f t="shared" si="17"/>
        <v>32121.040000000001</v>
      </c>
    </row>
    <row r="1111" spans="1:26">
      <c r="A1111" t="s">
        <v>3155</v>
      </c>
      <c r="B1111">
        <v>2433224101</v>
      </c>
      <c r="C1111" t="s">
        <v>945</v>
      </c>
      <c r="D1111" t="s">
        <v>57</v>
      </c>
      <c r="E1111" t="s">
        <v>58</v>
      </c>
      <c r="F1111">
        <v>12357771</v>
      </c>
      <c r="G1111" s="111">
        <v>45028</v>
      </c>
      <c r="H1111" t="s">
        <v>4320</v>
      </c>
      <c r="I1111" t="s">
        <v>255</v>
      </c>
      <c r="J1111" t="s">
        <v>249</v>
      </c>
      <c r="K1111" t="s">
        <v>268</v>
      </c>
      <c r="L1111" t="s">
        <v>251</v>
      </c>
      <c r="M1111" t="s">
        <v>3154</v>
      </c>
      <c r="N1111" t="s">
        <v>3154</v>
      </c>
      <c r="O1111" s="111">
        <v>45028</v>
      </c>
      <c r="P1111" t="s">
        <v>252</v>
      </c>
      <c r="Q1111" t="s">
        <v>253</v>
      </c>
      <c r="R1111" s="111">
        <v>45034</v>
      </c>
      <c r="W1111">
        <v>3066</v>
      </c>
      <c r="X1111">
        <v>7343.2</v>
      </c>
      <c r="Y1111">
        <v>9552.7999999999993</v>
      </c>
      <c r="Z1111">
        <f t="shared" si="17"/>
        <v>19962</v>
      </c>
    </row>
    <row r="1112" spans="1:26">
      <c r="A1112" t="s">
        <v>3155</v>
      </c>
      <c r="B1112">
        <v>2433224101</v>
      </c>
      <c r="C1112" t="s">
        <v>945</v>
      </c>
      <c r="D1112" t="s">
        <v>57</v>
      </c>
      <c r="E1112" t="s">
        <v>58</v>
      </c>
      <c r="F1112">
        <v>12489819</v>
      </c>
      <c r="G1112" s="111">
        <v>45062</v>
      </c>
      <c r="H1112" t="s">
        <v>4790</v>
      </c>
      <c r="I1112" t="s">
        <v>255</v>
      </c>
      <c r="J1112" t="s">
        <v>249</v>
      </c>
      <c r="K1112" t="s">
        <v>268</v>
      </c>
      <c r="L1112" t="s">
        <v>251</v>
      </c>
      <c r="M1112" t="s">
        <v>3154</v>
      </c>
      <c r="N1112" t="s">
        <v>3154</v>
      </c>
      <c r="O1112" s="111">
        <v>45062</v>
      </c>
      <c r="P1112" t="s">
        <v>252</v>
      </c>
      <c r="Q1112" t="s">
        <v>253</v>
      </c>
      <c r="R1112" s="111">
        <v>45063</v>
      </c>
      <c r="W1112">
        <v>0</v>
      </c>
      <c r="X1112">
        <v>2810.39</v>
      </c>
      <c r="Y1112">
        <v>2092.16</v>
      </c>
      <c r="Z1112">
        <f t="shared" si="17"/>
        <v>4902.5499999999993</v>
      </c>
    </row>
    <row r="1113" spans="1:26">
      <c r="A1113" t="s">
        <v>3155</v>
      </c>
      <c r="B1113">
        <v>2946919102</v>
      </c>
      <c r="C1113" t="s">
        <v>1658</v>
      </c>
      <c r="D1113" t="s">
        <v>57</v>
      </c>
      <c r="E1113" t="s">
        <v>58</v>
      </c>
      <c r="F1113">
        <v>4568165</v>
      </c>
      <c r="G1113" s="111">
        <v>45026</v>
      </c>
      <c r="H1113" t="s">
        <v>4334</v>
      </c>
      <c r="I1113" t="s">
        <v>255</v>
      </c>
      <c r="J1113" t="s">
        <v>249</v>
      </c>
      <c r="K1113" t="s">
        <v>268</v>
      </c>
      <c r="L1113" t="s">
        <v>251</v>
      </c>
      <c r="M1113" t="s">
        <v>3154</v>
      </c>
      <c r="N1113" t="s">
        <v>3154</v>
      </c>
      <c r="O1113" s="111">
        <v>45026</v>
      </c>
      <c r="P1113" t="s">
        <v>252</v>
      </c>
      <c r="Q1113" t="s">
        <v>253</v>
      </c>
      <c r="R1113" s="111">
        <v>45027</v>
      </c>
      <c r="W1113">
        <v>10114</v>
      </c>
      <c r="X1113">
        <v>36111</v>
      </c>
      <c r="Y1113">
        <v>26722</v>
      </c>
      <c r="Z1113">
        <f t="shared" si="17"/>
        <v>72947</v>
      </c>
    </row>
    <row r="1114" spans="1:26">
      <c r="A1114" t="s">
        <v>3155</v>
      </c>
      <c r="B1114">
        <v>2946919102</v>
      </c>
      <c r="C1114" t="s">
        <v>1658</v>
      </c>
      <c r="D1114" t="s">
        <v>57</v>
      </c>
      <c r="E1114" t="s">
        <v>58</v>
      </c>
      <c r="F1114">
        <v>12357818</v>
      </c>
      <c r="G1114" s="111">
        <v>45048</v>
      </c>
      <c r="H1114" t="s">
        <v>4797</v>
      </c>
      <c r="I1114" t="s">
        <v>255</v>
      </c>
      <c r="J1114" t="s">
        <v>249</v>
      </c>
      <c r="K1114" t="s">
        <v>268</v>
      </c>
      <c r="L1114" t="s">
        <v>251</v>
      </c>
      <c r="M1114" t="s">
        <v>3154</v>
      </c>
      <c r="N1114" t="s">
        <v>3154</v>
      </c>
      <c r="O1114" s="111">
        <v>45048</v>
      </c>
      <c r="P1114" t="s">
        <v>252</v>
      </c>
      <c r="Q1114" t="s">
        <v>253</v>
      </c>
      <c r="R1114" s="111">
        <v>45049</v>
      </c>
      <c r="W1114">
        <v>0</v>
      </c>
      <c r="X1114">
        <v>9055.49</v>
      </c>
      <c r="Y1114">
        <v>7414</v>
      </c>
      <c r="Z1114">
        <f t="shared" si="17"/>
        <v>16469.489999999998</v>
      </c>
    </row>
    <row r="1115" spans="1:26">
      <c r="A1115" t="s">
        <v>3155</v>
      </c>
      <c r="B1115">
        <v>2946919102</v>
      </c>
      <c r="C1115" t="s">
        <v>1658</v>
      </c>
      <c r="D1115" t="s">
        <v>57</v>
      </c>
      <c r="E1115" t="s">
        <v>58</v>
      </c>
      <c r="F1115">
        <v>12582389</v>
      </c>
      <c r="G1115" s="111">
        <v>45082</v>
      </c>
      <c r="H1115" t="s">
        <v>5682</v>
      </c>
      <c r="I1115" t="s">
        <v>255</v>
      </c>
      <c r="J1115" t="s">
        <v>249</v>
      </c>
      <c r="K1115" t="s">
        <v>268</v>
      </c>
      <c r="L1115" t="s">
        <v>251</v>
      </c>
      <c r="M1115" t="s">
        <v>3154</v>
      </c>
      <c r="N1115" t="s">
        <v>3154</v>
      </c>
      <c r="O1115" s="111">
        <v>45082</v>
      </c>
      <c r="P1115" t="s">
        <v>252</v>
      </c>
      <c r="Q1115" t="s">
        <v>253</v>
      </c>
      <c r="R1115" s="111">
        <v>45083</v>
      </c>
      <c r="W1115">
        <v>0</v>
      </c>
      <c r="X1115">
        <v>0</v>
      </c>
      <c r="Y1115">
        <v>600</v>
      </c>
      <c r="Z1115">
        <f t="shared" si="17"/>
        <v>600</v>
      </c>
    </row>
    <row r="1116" spans="1:26">
      <c r="A1116" t="s">
        <v>3155</v>
      </c>
      <c r="B1116">
        <v>3491168147</v>
      </c>
      <c r="C1116" t="s">
        <v>306</v>
      </c>
      <c r="D1116" t="s">
        <v>53</v>
      </c>
      <c r="E1116" t="s">
        <v>54</v>
      </c>
      <c r="F1116">
        <v>1008907</v>
      </c>
      <c r="G1116" s="111">
        <v>45040</v>
      </c>
      <c r="H1116" t="s">
        <v>4344</v>
      </c>
      <c r="I1116" t="s">
        <v>255</v>
      </c>
      <c r="J1116" t="s">
        <v>249</v>
      </c>
      <c r="K1116" t="s">
        <v>268</v>
      </c>
      <c r="L1116" t="s">
        <v>251</v>
      </c>
      <c r="M1116" t="s">
        <v>3154</v>
      </c>
      <c r="N1116" t="s">
        <v>3154</v>
      </c>
      <c r="O1116" s="111">
        <v>45040</v>
      </c>
      <c r="P1116" t="s">
        <v>252</v>
      </c>
      <c r="Q1116" t="s">
        <v>253</v>
      </c>
      <c r="R1116" s="111">
        <v>45042</v>
      </c>
      <c r="W1116">
        <v>3270</v>
      </c>
      <c r="X1116">
        <v>8928.48</v>
      </c>
      <c r="Y1116">
        <v>2075.1999999999998</v>
      </c>
      <c r="Z1116">
        <f t="shared" si="17"/>
        <v>14273.68</v>
      </c>
    </row>
    <row r="1117" spans="1:26">
      <c r="A1117" t="s">
        <v>3155</v>
      </c>
      <c r="B1117">
        <v>3491168147</v>
      </c>
      <c r="C1117" t="s">
        <v>306</v>
      </c>
      <c r="D1117" t="s">
        <v>53</v>
      </c>
      <c r="E1117" t="s">
        <v>54</v>
      </c>
      <c r="F1117">
        <v>12513144</v>
      </c>
      <c r="G1117" s="111">
        <v>45068</v>
      </c>
      <c r="H1117" t="s">
        <v>4814</v>
      </c>
      <c r="I1117" t="s">
        <v>255</v>
      </c>
      <c r="J1117" t="s">
        <v>249</v>
      </c>
      <c r="K1117" t="s">
        <v>268</v>
      </c>
      <c r="L1117" t="s">
        <v>251</v>
      </c>
      <c r="M1117" t="s">
        <v>3154</v>
      </c>
      <c r="N1117" t="s">
        <v>3154</v>
      </c>
      <c r="O1117" s="111">
        <v>45068</v>
      </c>
      <c r="P1117" t="s">
        <v>252</v>
      </c>
      <c r="Q1117" t="s">
        <v>253</v>
      </c>
      <c r="R1117" s="111">
        <v>45069</v>
      </c>
      <c r="W1117">
        <v>0</v>
      </c>
      <c r="X1117">
        <v>7510</v>
      </c>
      <c r="Y1117">
        <v>6471</v>
      </c>
      <c r="Z1117">
        <f t="shared" si="17"/>
        <v>13981</v>
      </c>
    </row>
    <row r="1118" spans="1:26">
      <c r="A1118" t="s">
        <v>3155</v>
      </c>
      <c r="B1118">
        <v>4288358132</v>
      </c>
      <c r="C1118" t="s">
        <v>165</v>
      </c>
      <c r="D1118" t="s">
        <v>53</v>
      </c>
      <c r="E1118" t="s">
        <v>54</v>
      </c>
      <c r="F1118">
        <v>12357688</v>
      </c>
      <c r="G1118" s="111">
        <v>45040</v>
      </c>
      <c r="H1118" t="s">
        <v>4354</v>
      </c>
      <c r="I1118" t="s">
        <v>255</v>
      </c>
      <c r="J1118" t="s">
        <v>249</v>
      </c>
      <c r="K1118" t="s">
        <v>268</v>
      </c>
      <c r="L1118" t="s">
        <v>251</v>
      </c>
      <c r="M1118" t="s">
        <v>3154</v>
      </c>
      <c r="N1118" t="s">
        <v>3154</v>
      </c>
      <c r="O1118" s="111">
        <v>45043</v>
      </c>
      <c r="P1118" t="s">
        <v>252</v>
      </c>
      <c r="Q1118" t="s">
        <v>253</v>
      </c>
      <c r="R1118" s="111">
        <v>45048</v>
      </c>
      <c r="W1118">
        <v>0</v>
      </c>
      <c r="X1118">
        <v>3785.53</v>
      </c>
      <c r="Y1118">
        <v>6476.19</v>
      </c>
      <c r="Z1118">
        <f t="shared" si="17"/>
        <v>10261.719999999999</v>
      </c>
    </row>
    <row r="1119" spans="1:26">
      <c r="A1119" t="s">
        <v>3155</v>
      </c>
      <c r="B1119">
        <v>5942056110</v>
      </c>
      <c r="C1119" t="s">
        <v>1742</v>
      </c>
      <c r="D1119" t="s">
        <v>4364</v>
      </c>
      <c r="E1119" t="s">
        <v>54</v>
      </c>
      <c r="F1119">
        <v>12357259</v>
      </c>
      <c r="G1119" s="111">
        <v>45028</v>
      </c>
      <c r="H1119" t="s">
        <v>4365</v>
      </c>
      <c r="I1119" t="s">
        <v>255</v>
      </c>
      <c r="J1119" t="s">
        <v>249</v>
      </c>
      <c r="K1119" t="s">
        <v>268</v>
      </c>
      <c r="L1119" t="s">
        <v>251</v>
      </c>
      <c r="M1119" t="s">
        <v>3154</v>
      </c>
      <c r="N1119" t="s">
        <v>3154</v>
      </c>
      <c r="O1119" s="111">
        <v>45028</v>
      </c>
      <c r="P1119" t="s">
        <v>252</v>
      </c>
      <c r="Q1119" t="s">
        <v>253</v>
      </c>
      <c r="R1119" s="111">
        <v>45033</v>
      </c>
      <c r="W1119">
        <v>5468</v>
      </c>
      <c r="X1119">
        <v>14052.8</v>
      </c>
      <c r="Y1119">
        <v>10493.2</v>
      </c>
      <c r="Z1119">
        <f t="shared" si="17"/>
        <v>30014</v>
      </c>
    </row>
    <row r="1120" spans="1:26">
      <c r="A1120" t="s">
        <v>3155</v>
      </c>
      <c r="B1120">
        <v>6486863102</v>
      </c>
      <c r="C1120" t="s">
        <v>1750</v>
      </c>
      <c r="D1120" t="s">
        <v>57</v>
      </c>
      <c r="E1120" t="s">
        <v>58</v>
      </c>
      <c r="F1120">
        <v>12332478</v>
      </c>
      <c r="G1120" s="111">
        <v>45027</v>
      </c>
      <c r="H1120" t="s">
        <v>4379</v>
      </c>
      <c r="I1120" t="s">
        <v>255</v>
      </c>
      <c r="J1120" t="s">
        <v>249</v>
      </c>
      <c r="K1120" t="s">
        <v>268</v>
      </c>
      <c r="L1120" t="s">
        <v>251</v>
      </c>
      <c r="M1120" t="s">
        <v>3154</v>
      </c>
      <c r="N1120" t="s">
        <v>3154</v>
      </c>
      <c r="O1120" s="111">
        <v>45028</v>
      </c>
      <c r="P1120" t="s">
        <v>252</v>
      </c>
      <c r="Q1120" t="s">
        <v>253</v>
      </c>
      <c r="R1120" s="111">
        <v>45029</v>
      </c>
      <c r="W1120">
        <v>367</v>
      </c>
      <c r="X1120">
        <v>7250.9</v>
      </c>
      <c r="Y1120">
        <v>2906.9</v>
      </c>
      <c r="Z1120">
        <f t="shared" si="17"/>
        <v>10524.8</v>
      </c>
    </row>
    <row r="1121" spans="1:26">
      <c r="A1121" t="s">
        <v>3155</v>
      </c>
      <c r="B1121">
        <v>8251327628</v>
      </c>
      <c r="C1121" t="s">
        <v>190</v>
      </c>
      <c r="D1121" t="s">
        <v>45</v>
      </c>
      <c r="E1121" t="s">
        <v>46</v>
      </c>
      <c r="F1121">
        <v>12044966</v>
      </c>
      <c r="G1121" s="111">
        <v>45026</v>
      </c>
      <c r="H1121" t="s">
        <v>4394</v>
      </c>
      <c r="I1121" t="s">
        <v>255</v>
      </c>
      <c r="J1121" t="s">
        <v>249</v>
      </c>
      <c r="K1121" t="s">
        <v>268</v>
      </c>
      <c r="L1121" t="s">
        <v>251</v>
      </c>
      <c r="M1121" t="s">
        <v>3154</v>
      </c>
      <c r="N1121" t="s">
        <v>3154</v>
      </c>
      <c r="O1121" s="111">
        <v>45026</v>
      </c>
      <c r="P1121" t="s">
        <v>252</v>
      </c>
      <c r="Q1121" t="s">
        <v>253</v>
      </c>
      <c r="R1121" s="111">
        <v>45027</v>
      </c>
      <c r="W1121">
        <v>19317.61</v>
      </c>
      <c r="X1121">
        <v>51393.56</v>
      </c>
      <c r="Y1121">
        <v>27247.37</v>
      </c>
      <c r="Z1121">
        <f t="shared" si="17"/>
        <v>97958.54</v>
      </c>
    </row>
    <row r="1122" spans="1:26">
      <c r="A1122" t="s">
        <v>3155</v>
      </c>
      <c r="B1122">
        <v>2828705129</v>
      </c>
      <c r="C1122" t="s">
        <v>2305</v>
      </c>
      <c r="D1122" t="s">
        <v>57</v>
      </c>
      <c r="E1122" t="s">
        <v>58</v>
      </c>
      <c r="F1122">
        <v>4140704</v>
      </c>
      <c r="G1122" s="111">
        <v>45026</v>
      </c>
      <c r="H1122" t="s">
        <v>4563</v>
      </c>
      <c r="I1122" t="s">
        <v>255</v>
      </c>
      <c r="J1122" t="s">
        <v>249</v>
      </c>
      <c r="K1122" t="s">
        <v>268</v>
      </c>
      <c r="L1122" t="s">
        <v>251</v>
      </c>
      <c r="M1122" t="s">
        <v>3154</v>
      </c>
      <c r="N1122" t="s">
        <v>3154</v>
      </c>
      <c r="O1122" s="111">
        <v>45026</v>
      </c>
      <c r="P1122" t="s">
        <v>252</v>
      </c>
      <c r="Q1122" t="s">
        <v>253</v>
      </c>
      <c r="R1122" s="111">
        <v>45027</v>
      </c>
      <c r="W1122">
        <v>403.4</v>
      </c>
      <c r="X1122">
        <v>273.5</v>
      </c>
      <c r="Y1122">
        <v>1218.46</v>
      </c>
      <c r="Z1122">
        <f t="shared" si="17"/>
        <v>1895.3600000000001</v>
      </c>
    </row>
    <row r="1123" spans="1:26">
      <c r="A1123" t="s">
        <v>3155</v>
      </c>
      <c r="B1123">
        <v>2828705129</v>
      </c>
      <c r="C1123" t="s">
        <v>2305</v>
      </c>
      <c r="D1123" t="s">
        <v>1053</v>
      </c>
      <c r="E1123" t="s">
        <v>54</v>
      </c>
      <c r="F1123">
        <v>12166101</v>
      </c>
      <c r="G1123" s="111">
        <v>45026</v>
      </c>
      <c r="H1123" t="s">
        <v>4706</v>
      </c>
      <c r="I1123" t="s">
        <v>255</v>
      </c>
      <c r="J1123" t="s">
        <v>249</v>
      </c>
      <c r="K1123" t="s">
        <v>268</v>
      </c>
      <c r="L1123" t="s">
        <v>251</v>
      </c>
      <c r="M1123" t="s">
        <v>3154</v>
      </c>
      <c r="N1123" t="s">
        <v>3154</v>
      </c>
      <c r="O1123" s="111">
        <v>45026</v>
      </c>
      <c r="P1123" t="s">
        <v>252</v>
      </c>
      <c r="Q1123" t="s">
        <v>253</v>
      </c>
      <c r="R1123" s="111">
        <v>45029</v>
      </c>
      <c r="W1123">
        <v>6174.97</v>
      </c>
      <c r="X1123">
        <v>12773.15</v>
      </c>
      <c r="Y1123">
        <v>15598.61</v>
      </c>
      <c r="Z1123">
        <f t="shared" si="17"/>
        <v>34546.729999999996</v>
      </c>
    </row>
    <row r="1124" spans="1:26">
      <c r="A1124" t="s">
        <v>3155</v>
      </c>
      <c r="B1124">
        <v>61022616153</v>
      </c>
      <c r="C1124" t="s">
        <v>2343</v>
      </c>
      <c r="D1124" t="s">
        <v>57</v>
      </c>
      <c r="E1124" t="s">
        <v>58</v>
      </c>
      <c r="F1124">
        <v>12368406</v>
      </c>
      <c r="G1124" s="111">
        <v>45030</v>
      </c>
      <c r="H1124" t="s">
        <v>4585</v>
      </c>
      <c r="I1124" t="s">
        <v>255</v>
      </c>
      <c r="J1124" t="s">
        <v>249</v>
      </c>
      <c r="K1124" t="s">
        <v>268</v>
      </c>
      <c r="L1124" t="s">
        <v>251</v>
      </c>
      <c r="M1124" t="s">
        <v>3154</v>
      </c>
      <c r="N1124" t="s">
        <v>3154</v>
      </c>
      <c r="O1124" s="111">
        <v>45030</v>
      </c>
      <c r="P1124" t="s">
        <v>252</v>
      </c>
      <c r="Q1124" t="s">
        <v>253</v>
      </c>
      <c r="R1124" s="111">
        <v>45033</v>
      </c>
      <c r="W1124">
        <v>0</v>
      </c>
      <c r="X1124">
        <v>21935</v>
      </c>
      <c r="Y1124">
        <v>90</v>
      </c>
      <c r="Z1124">
        <f t="shared" si="17"/>
        <v>22025</v>
      </c>
    </row>
    <row r="1125" spans="1:26">
      <c r="A1125" t="s">
        <v>3155</v>
      </c>
      <c r="B1125">
        <v>80047106115</v>
      </c>
      <c r="C1125" t="s">
        <v>2362</v>
      </c>
      <c r="D1125" t="s">
        <v>2171</v>
      </c>
      <c r="E1125" t="s">
        <v>54</v>
      </c>
      <c r="F1125">
        <v>12374637</v>
      </c>
      <c r="G1125" s="111">
        <v>45033</v>
      </c>
      <c r="H1125" t="s">
        <v>4524</v>
      </c>
      <c r="I1125" t="s">
        <v>255</v>
      </c>
      <c r="J1125" t="s">
        <v>249</v>
      </c>
      <c r="K1125" t="s">
        <v>268</v>
      </c>
      <c r="L1125" t="s">
        <v>251</v>
      </c>
      <c r="M1125" t="s">
        <v>3154</v>
      </c>
      <c r="N1125" t="s">
        <v>3154</v>
      </c>
      <c r="O1125" s="111">
        <v>45033</v>
      </c>
      <c r="P1125" t="s">
        <v>252</v>
      </c>
      <c r="Q1125" t="s">
        <v>253</v>
      </c>
      <c r="R1125" s="111">
        <v>45035</v>
      </c>
      <c r="W1125">
        <v>6356.2</v>
      </c>
      <c r="X1125">
        <v>18505.5</v>
      </c>
      <c r="Y1125">
        <v>18310.599999999999</v>
      </c>
      <c r="Z1125">
        <f t="shared" si="17"/>
        <v>43172.3</v>
      </c>
    </row>
    <row r="1126" spans="1:26">
      <c r="A1126" t="s">
        <v>3155</v>
      </c>
      <c r="B1126">
        <v>94647720187</v>
      </c>
      <c r="C1126" t="s">
        <v>2308</v>
      </c>
      <c r="D1126" t="s">
        <v>57</v>
      </c>
      <c r="E1126" t="s">
        <v>58</v>
      </c>
      <c r="F1126">
        <v>12377771</v>
      </c>
      <c r="G1126" s="111">
        <v>45034</v>
      </c>
      <c r="H1126" t="s">
        <v>4592</v>
      </c>
      <c r="I1126" t="s">
        <v>255</v>
      </c>
      <c r="J1126" t="s">
        <v>249</v>
      </c>
      <c r="K1126" t="s">
        <v>268</v>
      </c>
      <c r="L1126" t="s">
        <v>251</v>
      </c>
      <c r="M1126" t="s">
        <v>3154</v>
      </c>
      <c r="N1126" t="s">
        <v>3154</v>
      </c>
      <c r="O1126" s="111">
        <v>45034</v>
      </c>
      <c r="P1126" t="s">
        <v>252</v>
      </c>
      <c r="Q1126" t="s">
        <v>253</v>
      </c>
      <c r="R1126" s="111">
        <v>45035</v>
      </c>
      <c r="W1126">
        <v>654</v>
      </c>
      <c r="X1126">
        <v>2049</v>
      </c>
      <c r="Y1126">
        <v>10022</v>
      </c>
      <c r="Z1126">
        <f t="shared" si="17"/>
        <v>12725</v>
      </c>
    </row>
    <row r="1127" spans="1:26">
      <c r="A1127" t="s">
        <v>3155</v>
      </c>
      <c r="B1127">
        <v>2828705129</v>
      </c>
      <c r="C1127" t="s">
        <v>2305</v>
      </c>
      <c r="D1127" t="s">
        <v>57</v>
      </c>
      <c r="E1127" t="s">
        <v>58</v>
      </c>
      <c r="F1127">
        <v>12204490</v>
      </c>
      <c r="G1127" s="111">
        <v>45034</v>
      </c>
      <c r="H1127" t="s">
        <v>4594</v>
      </c>
      <c r="I1127" t="s">
        <v>255</v>
      </c>
      <c r="J1127" t="s">
        <v>249</v>
      </c>
      <c r="K1127" t="s">
        <v>268</v>
      </c>
      <c r="L1127" t="s">
        <v>251</v>
      </c>
      <c r="M1127" t="s">
        <v>3154</v>
      </c>
      <c r="N1127" t="s">
        <v>3154</v>
      </c>
      <c r="O1127" s="111">
        <v>45034</v>
      </c>
      <c r="P1127" t="s">
        <v>252</v>
      </c>
      <c r="Q1127" t="s">
        <v>253</v>
      </c>
      <c r="R1127" s="111">
        <v>45035</v>
      </c>
      <c r="W1127">
        <v>4264.3</v>
      </c>
      <c r="X1127">
        <v>8287.44</v>
      </c>
      <c r="Y1127">
        <v>5846.18</v>
      </c>
      <c r="Z1127">
        <f t="shared" si="17"/>
        <v>18397.920000000002</v>
      </c>
    </row>
    <row r="1128" spans="1:26">
      <c r="A1128" t="s">
        <v>3155</v>
      </c>
      <c r="B1128" t="s">
        <v>4240</v>
      </c>
      <c r="C1128" t="s">
        <v>3643</v>
      </c>
      <c r="D1128" t="s">
        <v>1053</v>
      </c>
      <c r="E1128" t="s">
        <v>54</v>
      </c>
      <c r="F1128">
        <v>12332776</v>
      </c>
      <c r="G1128" s="111">
        <v>45034</v>
      </c>
      <c r="H1128" t="s">
        <v>4709</v>
      </c>
      <c r="I1128" t="s">
        <v>255</v>
      </c>
      <c r="J1128" t="s">
        <v>249</v>
      </c>
      <c r="K1128" t="s">
        <v>268</v>
      </c>
      <c r="L1128" t="s">
        <v>251</v>
      </c>
      <c r="M1128" t="s">
        <v>3154</v>
      </c>
      <c r="N1128" t="s">
        <v>3154</v>
      </c>
      <c r="O1128" s="111">
        <v>45034</v>
      </c>
      <c r="P1128" t="s">
        <v>252</v>
      </c>
      <c r="Q1128" t="s">
        <v>253</v>
      </c>
      <c r="R1128" s="111">
        <v>45035</v>
      </c>
      <c r="W1128">
        <v>7066.73</v>
      </c>
      <c r="X1128">
        <v>31750.07</v>
      </c>
      <c r="Y1128">
        <v>30273.42</v>
      </c>
      <c r="Z1128">
        <f t="shared" si="17"/>
        <v>69090.22</v>
      </c>
    </row>
    <row r="1129" spans="1:26">
      <c r="A1129" t="s">
        <v>3155</v>
      </c>
      <c r="B1129">
        <v>61022616153</v>
      </c>
      <c r="C1129" t="s">
        <v>2343</v>
      </c>
      <c r="D1129" t="s">
        <v>57</v>
      </c>
      <c r="E1129" t="s">
        <v>58</v>
      </c>
      <c r="F1129">
        <v>12408938</v>
      </c>
      <c r="G1129" s="111">
        <v>45042</v>
      </c>
      <c r="H1129" t="s">
        <v>4609</v>
      </c>
      <c r="I1129" t="s">
        <v>255</v>
      </c>
      <c r="J1129" t="s">
        <v>249</v>
      </c>
      <c r="K1129" t="s">
        <v>268</v>
      </c>
      <c r="L1129" t="s">
        <v>251</v>
      </c>
      <c r="M1129" t="s">
        <v>3154</v>
      </c>
      <c r="N1129" t="s">
        <v>3154</v>
      </c>
      <c r="O1129" s="111">
        <v>45042</v>
      </c>
      <c r="P1129" t="s">
        <v>252</v>
      </c>
      <c r="Q1129" t="s">
        <v>253</v>
      </c>
      <c r="R1129" s="111">
        <v>45043</v>
      </c>
      <c r="W1129">
        <v>0</v>
      </c>
      <c r="X1129">
        <v>0</v>
      </c>
      <c r="Y1129">
        <v>6016</v>
      </c>
      <c r="Z1129">
        <f t="shared" si="17"/>
        <v>6016</v>
      </c>
    </row>
    <row r="1130" spans="1:26">
      <c r="A1130" t="s">
        <v>3155</v>
      </c>
      <c r="B1130">
        <v>664097138</v>
      </c>
      <c r="C1130" t="s">
        <v>2299</v>
      </c>
      <c r="D1130" t="s">
        <v>57</v>
      </c>
      <c r="E1130" t="s">
        <v>58</v>
      </c>
      <c r="F1130">
        <v>12457443</v>
      </c>
      <c r="G1130" s="111">
        <v>45054</v>
      </c>
      <c r="H1130" t="s">
        <v>4993</v>
      </c>
      <c r="I1130" t="s">
        <v>255</v>
      </c>
      <c r="J1130" t="s">
        <v>249</v>
      </c>
      <c r="K1130" t="s">
        <v>268</v>
      </c>
      <c r="L1130" t="s">
        <v>251</v>
      </c>
      <c r="M1130" t="s">
        <v>3154</v>
      </c>
      <c r="N1130" t="s">
        <v>3154</v>
      </c>
      <c r="O1130" s="111">
        <v>45054</v>
      </c>
      <c r="P1130" t="s">
        <v>252</v>
      </c>
      <c r="Q1130" t="s">
        <v>253</v>
      </c>
      <c r="R1130" s="111">
        <v>45055</v>
      </c>
      <c r="W1130">
        <v>0</v>
      </c>
      <c r="X1130">
        <v>9410.9</v>
      </c>
      <c r="Y1130">
        <v>13817.29</v>
      </c>
      <c r="Z1130">
        <f t="shared" si="17"/>
        <v>23228.190000000002</v>
      </c>
    </row>
    <row r="1131" spans="1:26">
      <c r="A1131" t="s">
        <v>3155</v>
      </c>
      <c r="B1131">
        <v>2828705129</v>
      </c>
      <c r="C1131" t="s">
        <v>2305</v>
      </c>
      <c r="D1131" t="s">
        <v>57</v>
      </c>
      <c r="E1131" t="s">
        <v>58</v>
      </c>
      <c r="F1131">
        <v>12363655</v>
      </c>
      <c r="G1131" s="111">
        <v>45066</v>
      </c>
      <c r="H1131" t="s">
        <v>5032</v>
      </c>
      <c r="I1131" t="s">
        <v>255</v>
      </c>
      <c r="J1131" t="s">
        <v>249</v>
      </c>
      <c r="K1131" t="s">
        <v>268</v>
      </c>
      <c r="L1131" t="s">
        <v>251</v>
      </c>
      <c r="M1131" t="s">
        <v>3154</v>
      </c>
      <c r="N1131" t="s">
        <v>3154</v>
      </c>
      <c r="O1131" s="111">
        <v>45066</v>
      </c>
      <c r="P1131" t="s">
        <v>252</v>
      </c>
      <c r="Q1131" t="s">
        <v>253</v>
      </c>
      <c r="R1131" s="111">
        <v>45068</v>
      </c>
      <c r="W1131">
        <v>0</v>
      </c>
      <c r="X1131">
        <v>14705.97</v>
      </c>
      <c r="Y1131">
        <v>40106.58</v>
      </c>
      <c r="Z1131">
        <f t="shared" si="17"/>
        <v>54812.55</v>
      </c>
    </row>
    <row r="1132" spans="1:26">
      <c r="A1132" t="s">
        <v>3155</v>
      </c>
      <c r="B1132">
        <v>664097138</v>
      </c>
      <c r="C1132" t="s">
        <v>2299</v>
      </c>
      <c r="D1132" t="s">
        <v>57</v>
      </c>
      <c r="E1132" t="s">
        <v>58</v>
      </c>
      <c r="F1132">
        <v>12512925</v>
      </c>
      <c r="G1132" s="111">
        <v>45068</v>
      </c>
      <c r="H1132" t="s">
        <v>5034</v>
      </c>
      <c r="I1132" t="s">
        <v>255</v>
      </c>
      <c r="J1132" t="s">
        <v>249</v>
      </c>
      <c r="K1132" t="s">
        <v>268</v>
      </c>
      <c r="L1132" t="s">
        <v>251</v>
      </c>
      <c r="M1132" t="s">
        <v>3154</v>
      </c>
      <c r="N1132" t="s">
        <v>3154</v>
      </c>
      <c r="O1132" s="111">
        <v>45068</v>
      </c>
      <c r="P1132" t="s">
        <v>252</v>
      </c>
      <c r="Q1132" t="s">
        <v>253</v>
      </c>
      <c r="R1132" s="111">
        <v>45069</v>
      </c>
      <c r="W1132">
        <v>0</v>
      </c>
      <c r="X1132">
        <v>140</v>
      </c>
      <c r="Y1132">
        <v>323</v>
      </c>
      <c r="Z1132">
        <f t="shared" si="17"/>
        <v>463</v>
      </c>
    </row>
    <row r="1133" spans="1:26">
      <c r="A1133" t="s">
        <v>3155</v>
      </c>
      <c r="B1133" t="s">
        <v>2198</v>
      </c>
      <c r="C1133" t="s">
        <v>2199</v>
      </c>
      <c r="D1133" t="s">
        <v>2171</v>
      </c>
      <c r="E1133" t="s">
        <v>54</v>
      </c>
      <c r="F1133">
        <v>12356737</v>
      </c>
      <c r="G1133" s="111">
        <v>45028</v>
      </c>
      <c r="H1133" t="s">
        <v>4510</v>
      </c>
      <c r="I1133" t="s">
        <v>255</v>
      </c>
      <c r="J1133" t="s">
        <v>249</v>
      </c>
      <c r="K1133" t="s">
        <v>268</v>
      </c>
      <c r="L1133" t="s">
        <v>251</v>
      </c>
      <c r="M1133" t="s">
        <v>3154</v>
      </c>
      <c r="N1133" t="s">
        <v>3154</v>
      </c>
      <c r="O1133" s="111">
        <v>45028</v>
      </c>
      <c r="P1133" t="s">
        <v>252</v>
      </c>
      <c r="Q1133" t="s">
        <v>253</v>
      </c>
      <c r="R1133" s="111">
        <v>45029</v>
      </c>
      <c r="W1133">
        <v>0</v>
      </c>
      <c r="X1133">
        <v>3500.2</v>
      </c>
      <c r="Y1133">
        <v>34926.06</v>
      </c>
      <c r="Z1133">
        <f t="shared" si="17"/>
        <v>38426.259999999995</v>
      </c>
    </row>
    <row r="1134" spans="1:26">
      <c r="A1134" t="s">
        <v>3155</v>
      </c>
      <c r="B1134">
        <v>1768766185</v>
      </c>
      <c r="C1134" t="s">
        <v>2110</v>
      </c>
      <c r="D1134" t="s">
        <v>265</v>
      </c>
      <c r="E1134" t="s">
        <v>54</v>
      </c>
      <c r="F1134">
        <v>12424599</v>
      </c>
      <c r="G1134" s="111">
        <v>45079</v>
      </c>
      <c r="H1134" t="s">
        <v>5683</v>
      </c>
      <c r="I1134" t="s">
        <v>255</v>
      </c>
      <c r="J1134" t="s">
        <v>249</v>
      </c>
      <c r="K1134" t="s">
        <v>268</v>
      </c>
      <c r="L1134" t="s">
        <v>251</v>
      </c>
      <c r="M1134" t="s">
        <v>3154</v>
      </c>
      <c r="N1134" t="s">
        <v>3154</v>
      </c>
      <c r="O1134" s="111">
        <v>45083</v>
      </c>
      <c r="P1134" t="s">
        <v>252</v>
      </c>
      <c r="Q1134" t="s">
        <v>253</v>
      </c>
      <c r="R1134" s="111">
        <v>45084</v>
      </c>
      <c r="W1134">
        <v>0</v>
      </c>
      <c r="X1134">
        <v>0</v>
      </c>
      <c r="Y1134">
        <v>12376.5</v>
      </c>
      <c r="Z1134">
        <f t="shared" si="17"/>
        <v>12376.5</v>
      </c>
    </row>
    <row r="1135" spans="1:26">
      <c r="A1135" t="s">
        <v>3155</v>
      </c>
      <c r="B1135">
        <v>70526237147</v>
      </c>
      <c r="C1135" t="s">
        <v>3553</v>
      </c>
      <c r="D1135" t="s">
        <v>53</v>
      </c>
      <c r="E1135" t="s">
        <v>54</v>
      </c>
      <c r="F1135">
        <v>12502004</v>
      </c>
      <c r="G1135" s="111">
        <v>45064</v>
      </c>
      <c r="H1135" t="s">
        <v>5118</v>
      </c>
      <c r="I1135" t="s">
        <v>255</v>
      </c>
      <c r="J1135" t="s">
        <v>249</v>
      </c>
      <c r="K1135" t="s">
        <v>268</v>
      </c>
      <c r="L1135" t="s">
        <v>251</v>
      </c>
      <c r="M1135" t="s">
        <v>3154</v>
      </c>
      <c r="N1135" t="s">
        <v>3154</v>
      </c>
      <c r="O1135" s="111">
        <v>45064</v>
      </c>
      <c r="P1135" t="s">
        <v>252</v>
      </c>
      <c r="Q1135" t="s">
        <v>253</v>
      </c>
      <c r="R1135" s="111">
        <v>45065</v>
      </c>
      <c r="W1135">
        <v>0</v>
      </c>
      <c r="X1135">
        <v>32679.85</v>
      </c>
      <c r="Y1135">
        <v>65342.07</v>
      </c>
      <c r="Z1135">
        <f t="shared" si="17"/>
        <v>98021.92</v>
      </c>
    </row>
    <row r="1136" spans="1:26">
      <c r="A1136" t="s">
        <v>3155</v>
      </c>
      <c r="B1136">
        <v>4312367124</v>
      </c>
      <c r="C1136" t="s">
        <v>2359</v>
      </c>
      <c r="D1136" t="s">
        <v>57</v>
      </c>
      <c r="E1136" t="s">
        <v>58</v>
      </c>
      <c r="F1136">
        <v>12530199</v>
      </c>
      <c r="G1136" s="111">
        <v>45071</v>
      </c>
      <c r="H1136" t="s">
        <v>5040</v>
      </c>
      <c r="I1136" t="s">
        <v>255</v>
      </c>
      <c r="J1136" t="s">
        <v>249</v>
      </c>
      <c r="K1136" t="s">
        <v>268</v>
      </c>
      <c r="L1136" t="s">
        <v>251</v>
      </c>
      <c r="M1136" t="s">
        <v>3154</v>
      </c>
      <c r="N1136" t="s">
        <v>3154</v>
      </c>
      <c r="O1136" s="111">
        <v>45071</v>
      </c>
      <c r="P1136" t="s">
        <v>252</v>
      </c>
      <c r="Q1136" t="s">
        <v>253</v>
      </c>
      <c r="R1136" s="111">
        <v>45075</v>
      </c>
      <c r="W1136">
        <v>0</v>
      </c>
      <c r="X1136">
        <v>2256.81</v>
      </c>
      <c r="Y1136">
        <v>51234.55</v>
      </c>
      <c r="Z1136">
        <f t="shared" si="17"/>
        <v>53491.360000000001</v>
      </c>
    </row>
    <row r="1137" spans="1:26">
      <c r="A1137" t="s">
        <v>3155</v>
      </c>
      <c r="B1137">
        <v>13473826740</v>
      </c>
      <c r="C1137" t="s">
        <v>3547</v>
      </c>
      <c r="D1137" t="s">
        <v>53</v>
      </c>
      <c r="E1137" t="s">
        <v>54</v>
      </c>
      <c r="F1137">
        <v>12332993</v>
      </c>
      <c r="G1137" s="111">
        <v>45020</v>
      </c>
      <c r="H1137" t="s">
        <v>4650</v>
      </c>
      <c r="I1137" t="s">
        <v>255</v>
      </c>
      <c r="J1137" t="s">
        <v>249</v>
      </c>
      <c r="K1137" t="s">
        <v>268</v>
      </c>
      <c r="L1137" t="s">
        <v>251</v>
      </c>
      <c r="M1137" t="s">
        <v>3154</v>
      </c>
      <c r="N1137" t="s">
        <v>3154</v>
      </c>
      <c r="O1137" s="111">
        <v>45020</v>
      </c>
      <c r="P1137" t="s">
        <v>252</v>
      </c>
      <c r="Q1137" t="s">
        <v>257</v>
      </c>
      <c r="R1137" s="111"/>
      <c r="W1137">
        <v>0</v>
      </c>
      <c r="X1137">
        <v>0</v>
      </c>
      <c r="Y1137">
        <v>0</v>
      </c>
      <c r="Z1137">
        <f t="shared" si="17"/>
        <v>0</v>
      </c>
    </row>
    <row r="1138" spans="1:26">
      <c r="A1138" t="s">
        <v>3155</v>
      </c>
      <c r="B1138">
        <v>1768766185</v>
      </c>
      <c r="C1138" t="s">
        <v>2110</v>
      </c>
      <c r="D1138" t="s">
        <v>53</v>
      </c>
      <c r="E1138" t="s">
        <v>54</v>
      </c>
      <c r="F1138">
        <v>12348319</v>
      </c>
      <c r="G1138" s="111">
        <v>45026</v>
      </c>
      <c r="H1138" t="s">
        <v>4655</v>
      </c>
      <c r="I1138" t="s">
        <v>255</v>
      </c>
      <c r="J1138" t="s">
        <v>249</v>
      </c>
      <c r="K1138" t="s">
        <v>268</v>
      </c>
      <c r="L1138" t="s">
        <v>251</v>
      </c>
      <c r="M1138" t="s">
        <v>3154</v>
      </c>
      <c r="N1138" t="s">
        <v>3154</v>
      </c>
      <c r="O1138" s="111">
        <v>45026</v>
      </c>
      <c r="P1138" t="s">
        <v>252</v>
      </c>
      <c r="Q1138" t="s">
        <v>282</v>
      </c>
      <c r="R1138" s="111">
        <v>45027</v>
      </c>
      <c r="W1138">
        <v>227.36</v>
      </c>
      <c r="X1138">
        <v>0</v>
      </c>
      <c r="Y1138">
        <v>0</v>
      </c>
      <c r="Z1138">
        <f t="shared" si="17"/>
        <v>227.36</v>
      </c>
    </row>
    <row r="1139" spans="1:26">
      <c r="A1139" t="s">
        <v>3155</v>
      </c>
      <c r="B1139">
        <v>9900269497</v>
      </c>
      <c r="C1139" t="s">
        <v>2325</v>
      </c>
      <c r="D1139" t="s">
        <v>4766</v>
      </c>
      <c r="E1139" t="s">
        <v>1528</v>
      </c>
      <c r="F1139">
        <v>12518548</v>
      </c>
      <c r="G1139" s="111">
        <v>45069</v>
      </c>
      <c r="H1139" t="s">
        <v>5135</v>
      </c>
      <c r="I1139" t="s">
        <v>255</v>
      </c>
      <c r="J1139" t="s">
        <v>249</v>
      </c>
      <c r="K1139" t="s">
        <v>268</v>
      </c>
      <c r="L1139" t="s">
        <v>251</v>
      </c>
      <c r="M1139" t="s">
        <v>3154</v>
      </c>
      <c r="N1139" t="s">
        <v>3154</v>
      </c>
      <c r="O1139" s="111">
        <v>45069</v>
      </c>
      <c r="P1139" t="s">
        <v>252</v>
      </c>
      <c r="Q1139" t="s">
        <v>282</v>
      </c>
      <c r="R1139" s="111">
        <v>45070</v>
      </c>
      <c r="W1139">
        <v>0</v>
      </c>
      <c r="X1139">
        <v>1</v>
      </c>
      <c r="Y1139">
        <v>0</v>
      </c>
      <c r="Z1139">
        <f t="shared" si="17"/>
        <v>1</v>
      </c>
    </row>
    <row r="1140" spans="1:26">
      <c r="A1140" t="s">
        <v>3155</v>
      </c>
      <c r="B1140">
        <v>69008264153</v>
      </c>
      <c r="C1140" t="s">
        <v>5008</v>
      </c>
      <c r="D1140" t="s">
        <v>57</v>
      </c>
      <c r="E1140" t="s">
        <v>58</v>
      </c>
      <c r="F1140">
        <v>12607107</v>
      </c>
      <c r="G1140" s="111">
        <v>45090</v>
      </c>
      <c r="H1140" t="s">
        <v>5684</v>
      </c>
      <c r="I1140" t="s">
        <v>255</v>
      </c>
      <c r="J1140" t="s">
        <v>249</v>
      </c>
      <c r="K1140" t="s">
        <v>268</v>
      </c>
      <c r="L1140" t="s">
        <v>251</v>
      </c>
      <c r="M1140" t="s">
        <v>3154</v>
      </c>
      <c r="N1140" t="s">
        <v>3154</v>
      </c>
      <c r="O1140" s="111">
        <v>45091</v>
      </c>
      <c r="P1140" t="s">
        <v>252</v>
      </c>
      <c r="Q1140" t="s">
        <v>257</v>
      </c>
      <c r="R1140" s="111">
        <v>45092</v>
      </c>
      <c r="W1140">
        <v>0</v>
      </c>
      <c r="X1140">
        <v>0</v>
      </c>
      <c r="Y1140">
        <v>0</v>
      </c>
      <c r="Z1140">
        <f t="shared" si="17"/>
        <v>0</v>
      </c>
    </row>
    <row r="1141" spans="1:26">
      <c r="A1141" t="s">
        <v>3155</v>
      </c>
      <c r="B1141" t="s">
        <v>4251</v>
      </c>
      <c r="C1141" t="s">
        <v>3493</v>
      </c>
      <c r="D1141" t="s">
        <v>2171</v>
      </c>
      <c r="E1141" t="s">
        <v>54</v>
      </c>
      <c r="F1141">
        <v>4968548</v>
      </c>
      <c r="G1141" s="111">
        <v>45035</v>
      </c>
      <c r="H1141" t="s">
        <v>4526</v>
      </c>
      <c r="I1141" t="s">
        <v>255</v>
      </c>
      <c r="J1141" t="s">
        <v>249</v>
      </c>
      <c r="K1141" t="s">
        <v>268</v>
      </c>
      <c r="L1141" t="s">
        <v>251</v>
      </c>
      <c r="M1141" t="s">
        <v>3154</v>
      </c>
      <c r="N1141" t="s">
        <v>3154</v>
      </c>
      <c r="O1141" s="111">
        <v>45035</v>
      </c>
      <c r="P1141" t="s">
        <v>252</v>
      </c>
      <c r="Q1141" t="s">
        <v>282</v>
      </c>
      <c r="R1141" s="111">
        <v>45036</v>
      </c>
      <c r="W1141">
        <v>6399.1</v>
      </c>
      <c r="X1141">
        <v>7602.3</v>
      </c>
      <c r="Y1141">
        <v>0</v>
      </c>
      <c r="Z1141">
        <f t="shared" si="17"/>
        <v>14001.400000000001</v>
      </c>
    </row>
    <row r="1142" spans="1:26">
      <c r="A1142" t="s">
        <v>3155</v>
      </c>
      <c r="B1142" t="s">
        <v>4277</v>
      </c>
      <c r="C1142" t="s">
        <v>3775</v>
      </c>
      <c r="D1142" t="s">
        <v>53</v>
      </c>
      <c r="E1142" t="s">
        <v>54</v>
      </c>
      <c r="F1142">
        <v>548182</v>
      </c>
      <c r="G1142" s="111">
        <v>45044</v>
      </c>
      <c r="H1142" t="s">
        <v>5092</v>
      </c>
      <c r="I1142" t="s">
        <v>255</v>
      </c>
      <c r="J1142" t="s">
        <v>249</v>
      </c>
      <c r="K1142" t="s">
        <v>268</v>
      </c>
      <c r="L1142" t="s">
        <v>707</v>
      </c>
      <c r="M1142" t="s">
        <v>3154</v>
      </c>
      <c r="N1142" t="s">
        <v>3154</v>
      </c>
      <c r="O1142" s="111">
        <v>45048</v>
      </c>
      <c r="P1142" t="s">
        <v>252</v>
      </c>
      <c r="Q1142" t="s">
        <v>282</v>
      </c>
      <c r="R1142" s="111">
        <v>45049</v>
      </c>
      <c r="W1142">
        <v>0</v>
      </c>
      <c r="X1142">
        <v>545</v>
      </c>
      <c r="Y1142">
        <v>0</v>
      </c>
      <c r="Z1142">
        <f t="shared" si="17"/>
        <v>545</v>
      </c>
    </row>
    <row r="1143" spans="1:26">
      <c r="A1143" t="s">
        <v>3155</v>
      </c>
      <c r="B1143" t="s">
        <v>2186</v>
      </c>
      <c r="C1143" t="s">
        <v>2187</v>
      </c>
      <c r="D1143" t="s">
        <v>53</v>
      </c>
      <c r="E1143" t="s">
        <v>54</v>
      </c>
      <c r="F1143">
        <v>9629604</v>
      </c>
      <c r="G1143" s="111">
        <v>45054</v>
      </c>
      <c r="H1143" t="s">
        <v>5103</v>
      </c>
      <c r="I1143" t="s">
        <v>255</v>
      </c>
      <c r="J1143" t="s">
        <v>249</v>
      </c>
      <c r="K1143" t="s">
        <v>268</v>
      </c>
      <c r="L1143" t="s">
        <v>251</v>
      </c>
      <c r="M1143" t="s">
        <v>3154</v>
      </c>
      <c r="N1143" t="s">
        <v>3154</v>
      </c>
      <c r="O1143" s="111">
        <v>45054</v>
      </c>
      <c r="P1143" t="s">
        <v>252</v>
      </c>
      <c r="Q1143" t="s">
        <v>282</v>
      </c>
      <c r="R1143" s="111">
        <v>45056</v>
      </c>
      <c r="W1143">
        <v>0</v>
      </c>
      <c r="X1143">
        <v>30</v>
      </c>
      <c r="Y1143">
        <v>0</v>
      </c>
      <c r="Z1143">
        <f t="shared" si="17"/>
        <v>30</v>
      </c>
    </row>
    <row r="1144" spans="1:26">
      <c r="A1144" t="s">
        <v>3155</v>
      </c>
      <c r="B1144">
        <v>70378752103</v>
      </c>
      <c r="C1144" t="s">
        <v>2104</v>
      </c>
      <c r="D1144" t="s">
        <v>53</v>
      </c>
      <c r="E1144" t="s">
        <v>54</v>
      </c>
      <c r="F1144">
        <v>12325959</v>
      </c>
      <c r="G1144" s="111">
        <v>45020</v>
      </c>
      <c r="H1144" t="s">
        <v>4652</v>
      </c>
      <c r="I1144" t="s">
        <v>255</v>
      </c>
      <c r="J1144" t="s">
        <v>249</v>
      </c>
      <c r="K1144" t="s">
        <v>268</v>
      </c>
      <c r="L1144" t="s">
        <v>251</v>
      </c>
      <c r="M1144" t="s">
        <v>3154</v>
      </c>
      <c r="N1144" t="s">
        <v>3154</v>
      </c>
      <c r="O1144" s="111">
        <v>45020</v>
      </c>
      <c r="P1144" t="s">
        <v>252</v>
      </c>
      <c r="Q1144" t="s">
        <v>253</v>
      </c>
      <c r="R1144" s="111">
        <v>45021</v>
      </c>
      <c r="W1144">
        <v>12445.5</v>
      </c>
      <c r="X1144">
        <v>22546</v>
      </c>
      <c r="Y1144">
        <v>21056</v>
      </c>
      <c r="Z1144">
        <f t="shared" si="17"/>
        <v>56047.5</v>
      </c>
    </row>
    <row r="1145" spans="1:26">
      <c r="A1145" t="s">
        <v>3155</v>
      </c>
      <c r="B1145">
        <v>11664232630</v>
      </c>
      <c r="C1145" t="s">
        <v>2288</v>
      </c>
      <c r="D1145" t="s">
        <v>57</v>
      </c>
      <c r="E1145" t="s">
        <v>58</v>
      </c>
      <c r="F1145">
        <v>12357513</v>
      </c>
      <c r="G1145" s="111">
        <v>45028</v>
      </c>
      <c r="H1145" t="s">
        <v>4574</v>
      </c>
      <c r="I1145" t="s">
        <v>255</v>
      </c>
      <c r="J1145" t="s">
        <v>249</v>
      </c>
      <c r="K1145" t="s">
        <v>268</v>
      </c>
      <c r="L1145" t="s">
        <v>251</v>
      </c>
      <c r="M1145" t="s">
        <v>3154</v>
      </c>
      <c r="N1145" t="s">
        <v>3154</v>
      </c>
      <c r="O1145" s="111">
        <v>45029</v>
      </c>
      <c r="P1145" t="s">
        <v>252</v>
      </c>
      <c r="Q1145" t="s">
        <v>253</v>
      </c>
      <c r="R1145" s="111">
        <v>45034</v>
      </c>
      <c r="W1145">
        <v>0</v>
      </c>
      <c r="X1145">
        <v>12346.1</v>
      </c>
      <c r="Y1145">
        <v>26091.03</v>
      </c>
      <c r="Z1145">
        <f t="shared" si="17"/>
        <v>38437.129999999997</v>
      </c>
    </row>
    <row r="1146" spans="1:26">
      <c r="A1146" t="s">
        <v>3155</v>
      </c>
      <c r="B1146">
        <v>11664232630</v>
      </c>
      <c r="C1146" t="s">
        <v>2288</v>
      </c>
      <c r="D1146" t="s">
        <v>57</v>
      </c>
      <c r="E1146" t="s">
        <v>58</v>
      </c>
      <c r="F1146">
        <v>12363231</v>
      </c>
      <c r="G1146" s="111">
        <v>45029</v>
      </c>
      <c r="H1146" t="s">
        <v>4579</v>
      </c>
      <c r="I1146" t="s">
        <v>255</v>
      </c>
      <c r="J1146" t="s">
        <v>249</v>
      </c>
      <c r="K1146" t="s">
        <v>268</v>
      </c>
      <c r="L1146" t="s">
        <v>251</v>
      </c>
      <c r="M1146" t="s">
        <v>3154</v>
      </c>
      <c r="N1146" t="s">
        <v>3154</v>
      </c>
      <c r="O1146" s="111">
        <v>45029</v>
      </c>
      <c r="P1146" t="s">
        <v>252</v>
      </c>
      <c r="Q1146" t="s">
        <v>253</v>
      </c>
      <c r="R1146" s="111">
        <v>45034</v>
      </c>
      <c r="W1146">
        <v>7485.86</v>
      </c>
      <c r="X1146">
        <v>20821.96</v>
      </c>
      <c r="Y1146">
        <v>20615.95</v>
      </c>
      <c r="Z1146">
        <f t="shared" si="17"/>
        <v>48923.770000000004</v>
      </c>
    </row>
    <row r="1147" spans="1:26">
      <c r="A1147" t="s">
        <v>3155</v>
      </c>
      <c r="B1147">
        <v>664097138</v>
      </c>
      <c r="C1147" t="s">
        <v>2299</v>
      </c>
      <c r="D1147" t="s">
        <v>57</v>
      </c>
      <c r="E1147" t="s">
        <v>58</v>
      </c>
      <c r="F1147">
        <v>12147677</v>
      </c>
      <c r="G1147" s="111">
        <v>45030</v>
      </c>
      <c r="H1147" t="s">
        <v>4582</v>
      </c>
      <c r="I1147" t="s">
        <v>255</v>
      </c>
      <c r="J1147" t="s">
        <v>249</v>
      </c>
      <c r="K1147" t="s">
        <v>268</v>
      </c>
      <c r="L1147" t="s">
        <v>251</v>
      </c>
      <c r="M1147" t="s">
        <v>3154</v>
      </c>
      <c r="N1147" t="s">
        <v>3154</v>
      </c>
      <c r="O1147" s="111">
        <v>45030</v>
      </c>
      <c r="P1147" t="s">
        <v>252</v>
      </c>
      <c r="Q1147" t="s">
        <v>253</v>
      </c>
      <c r="R1147" s="111">
        <v>45033</v>
      </c>
      <c r="W1147">
        <v>2</v>
      </c>
      <c r="X1147">
        <v>0</v>
      </c>
      <c r="Y1147">
        <v>9887.15</v>
      </c>
      <c r="Z1147">
        <f t="shared" si="17"/>
        <v>9889.15</v>
      </c>
    </row>
    <row r="1148" spans="1:26">
      <c r="A1148" t="s">
        <v>3155</v>
      </c>
      <c r="B1148">
        <v>61022616153</v>
      </c>
      <c r="C1148" t="s">
        <v>2343</v>
      </c>
      <c r="D1148" t="s">
        <v>57</v>
      </c>
      <c r="E1148" t="s">
        <v>58</v>
      </c>
      <c r="F1148">
        <v>12339253</v>
      </c>
      <c r="G1148" s="111">
        <v>45041</v>
      </c>
      <c r="H1148" t="s">
        <v>4606</v>
      </c>
      <c r="I1148" t="s">
        <v>255</v>
      </c>
      <c r="J1148" t="s">
        <v>249</v>
      </c>
      <c r="K1148" t="s">
        <v>268</v>
      </c>
      <c r="L1148" t="s">
        <v>251</v>
      </c>
      <c r="M1148" t="s">
        <v>3154</v>
      </c>
      <c r="N1148" t="s">
        <v>3154</v>
      </c>
      <c r="O1148" s="111">
        <v>45041</v>
      </c>
      <c r="P1148" t="s">
        <v>252</v>
      </c>
      <c r="Q1148" t="s">
        <v>253</v>
      </c>
      <c r="R1148" s="111">
        <v>45042</v>
      </c>
      <c r="W1148">
        <v>2991.5</v>
      </c>
      <c r="X1148">
        <v>36782.879999999997</v>
      </c>
      <c r="Y1148">
        <v>40064.5</v>
      </c>
      <c r="Z1148">
        <f t="shared" si="17"/>
        <v>79838.880000000005</v>
      </c>
    </row>
    <row r="1149" spans="1:26">
      <c r="A1149" t="s">
        <v>3155</v>
      </c>
      <c r="B1149">
        <v>27184870204</v>
      </c>
      <c r="C1149" t="s">
        <v>2337</v>
      </c>
      <c r="D1149" t="s">
        <v>57</v>
      </c>
      <c r="E1149" t="s">
        <v>58</v>
      </c>
      <c r="F1149">
        <v>12441352</v>
      </c>
      <c r="G1149" s="111">
        <v>45049</v>
      </c>
      <c r="H1149" t="s">
        <v>4982</v>
      </c>
      <c r="I1149" t="s">
        <v>255</v>
      </c>
      <c r="J1149" t="s">
        <v>249</v>
      </c>
      <c r="K1149" t="s">
        <v>268</v>
      </c>
      <c r="L1149" t="s">
        <v>251</v>
      </c>
      <c r="M1149" t="s">
        <v>3154</v>
      </c>
      <c r="N1149" t="s">
        <v>3154</v>
      </c>
      <c r="O1149" s="111">
        <v>45049</v>
      </c>
      <c r="P1149" t="s">
        <v>252</v>
      </c>
      <c r="Q1149" t="s">
        <v>253</v>
      </c>
      <c r="R1149" s="111">
        <v>45050</v>
      </c>
      <c r="W1149">
        <v>0</v>
      </c>
      <c r="X1149">
        <v>3980.4</v>
      </c>
      <c r="Y1149">
        <v>3337.31</v>
      </c>
      <c r="Z1149">
        <f t="shared" si="17"/>
        <v>7317.71</v>
      </c>
    </row>
    <row r="1150" spans="1:26">
      <c r="A1150" t="s">
        <v>3155</v>
      </c>
      <c r="B1150" t="s">
        <v>2186</v>
      </c>
      <c r="C1150" t="s">
        <v>2187</v>
      </c>
      <c r="D1150" t="s">
        <v>53</v>
      </c>
      <c r="E1150" t="s">
        <v>54</v>
      </c>
      <c r="F1150">
        <v>12441093</v>
      </c>
      <c r="G1150" s="111">
        <v>45049</v>
      </c>
      <c r="H1150" t="s">
        <v>5094</v>
      </c>
      <c r="I1150" t="s">
        <v>255</v>
      </c>
      <c r="J1150" t="s">
        <v>249</v>
      </c>
      <c r="K1150" t="s">
        <v>268</v>
      </c>
      <c r="L1150" t="s">
        <v>251</v>
      </c>
      <c r="M1150" t="s">
        <v>3154</v>
      </c>
      <c r="N1150" t="s">
        <v>3154</v>
      </c>
      <c r="O1150" s="111">
        <v>45049</v>
      </c>
      <c r="P1150" t="s">
        <v>252</v>
      </c>
      <c r="Q1150" t="s">
        <v>253</v>
      </c>
      <c r="R1150" s="111">
        <v>45050</v>
      </c>
      <c r="W1150">
        <v>0</v>
      </c>
      <c r="X1150">
        <v>13233.99</v>
      </c>
      <c r="Y1150">
        <v>19664.89</v>
      </c>
      <c r="Z1150">
        <f t="shared" si="17"/>
        <v>32898.879999999997</v>
      </c>
    </row>
    <row r="1151" spans="1:26">
      <c r="A1151" t="s">
        <v>3155</v>
      </c>
      <c r="B1151">
        <v>27184870204</v>
      </c>
      <c r="C1151" t="s">
        <v>2337</v>
      </c>
      <c r="D1151" t="s">
        <v>57</v>
      </c>
      <c r="E1151" t="s">
        <v>58</v>
      </c>
      <c r="F1151">
        <v>12434857</v>
      </c>
      <c r="G1151" s="111">
        <v>45050</v>
      </c>
      <c r="H1151" t="s">
        <v>4984</v>
      </c>
      <c r="I1151" t="s">
        <v>255</v>
      </c>
      <c r="J1151" t="s">
        <v>249</v>
      </c>
      <c r="K1151" t="s">
        <v>268</v>
      </c>
      <c r="L1151" t="s">
        <v>251</v>
      </c>
      <c r="M1151" t="s">
        <v>3154</v>
      </c>
      <c r="N1151" t="s">
        <v>3154</v>
      </c>
      <c r="O1151" s="111">
        <v>45050</v>
      </c>
      <c r="P1151" t="s">
        <v>252</v>
      </c>
      <c r="Q1151" t="s">
        <v>253</v>
      </c>
      <c r="R1151" s="111">
        <v>45051</v>
      </c>
      <c r="W1151">
        <v>0</v>
      </c>
      <c r="X1151">
        <v>2</v>
      </c>
      <c r="Y1151">
        <v>320</v>
      </c>
      <c r="Z1151">
        <f t="shared" si="17"/>
        <v>322</v>
      </c>
    </row>
    <row r="1152" spans="1:26">
      <c r="A1152" t="s">
        <v>3155</v>
      </c>
      <c r="B1152">
        <v>664097138</v>
      </c>
      <c r="C1152" t="s">
        <v>2299</v>
      </c>
      <c r="D1152" t="s">
        <v>57</v>
      </c>
      <c r="E1152" t="s">
        <v>58</v>
      </c>
      <c r="F1152">
        <v>12458637</v>
      </c>
      <c r="G1152" s="111">
        <v>45054</v>
      </c>
      <c r="H1152" t="s">
        <v>4994</v>
      </c>
      <c r="I1152" t="s">
        <v>255</v>
      </c>
      <c r="J1152" t="s">
        <v>249</v>
      </c>
      <c r="K1152" t="s">
        <v>268</v>
      </c>
      <c r="L1152" t="s">
        <v>251</v>
      </c>
      <c r="M1152" t="s">
        <v>3154</v>
      </c>
      <c r="N1152" t="s">
        <v>3154</v>
      </c>
      <c r="O1152" s="111">
        <v>45054</v>
      </c>
      <c r="P1152" t="s">
        <v>252</v>
      </c>
      <c r="Q1152" t="s">
        <v>253</v>
      </c>
      <c r="R1152" s="111">
        <v>45056</v>
      </c>
      <c r="W1152">
        <v>0</v>
      </c>
      <c r="X1152">
        <v>400.5</v>
      </c>
      <c r="Y1152">
        <v>1008.5</v>
      </c>
      <c r="Z1152">
        <f t="shared" si="17"/>
        <v>1409</v>
      </c>
    </row>
    <row r="1153" spans="1:26">
      <c r="A1153" t="s">
        <v>3155</v>
      </c>
      <c r="B1153" t="s">
        <v>2198</v>
      </c>
      <c r="C1153" t="s">
        <v>2199</v>
      </c>
      <c r="D1153" t="s">
        <v>2171</v>
      </c>
      <c r="E1153" t="s">
        <v>54</v>
      </c>
      <c r="F1153">
        <v>12380378</v>
      </c>
      <c r="G1153" s="111">
        <v>45054</v>
      </c>
      <c r="H1153" t="s">
        <v>4944</v>
      </c>
      <c r="I1153" t="s">
        <v>255</v>
      </c>
      <c r="J1153" t="s">
        <v>249</v>
      </c>
      <c r="K1153" t="s">
        <v>268</v>
      </c>
      <c r="L1153" t="s">
        <v>251</v>
      </c>
      <c r="M1153" t="s">
        <v>3154</v>
      </c>
      <c r="N1153" t="s">
        <v>3154</v>
      </c>
      <c r="O1153" s="111">
        <v>45056</v>
      </c>
      <c r="P1153" t="s">
        <v>252</v>
      </c>
      <c r="Q1153" t="s">
        <v>253</v>
      </c>
      <c r="R1153" s="111">
        <v>45058</v>
      </c>
      <c r="W1153">
        <v>0</v>
      </c>
      <c r="X1153">
        <v>21877.85</v>
      </c>
      <c r="Y1153">
        <v>26159.77</v>
      </c>
      <c r="Z1153">
        <f t="shared" si="17"/>
        <v>48037.619999999995</v>
      </c>
    </row>
    <row r="1154" spans="1:26">
      <c r="A1154" t="s">
        <v>3155</v>
      </c>
      <c r="B1154" t="s">
        <v>5004</v>
      </c>
      <c r="C1154" t="s">
        <v>5005</v>
      </c>
      <c r="D1154" t="s">
        <v>57</v>
      </c>
      <c r="E1154" t="s">
        <v>58</v>
      </c>
      <c r="F1154">
        <v>12473618</v>
      </c>
      <c r="G1154" s="111">
        <v>45057</v>
      </c>
      <c r="H1154" t="s">
        <v>5006</v>
      </c>
      <c r="I1154" t="s">
        <v>255</v>
      </c>
      <c r="J1154" t="s">
        <v>249</v>
      </c>
      <c r="K1154" t="s">
        <v>268</v>
      </c>
      <c r="L1154" t="s">
        <v>251</v>
      </c>
      <c r="M1154" t="s">
        <v>3154</v>
      </c>
      <c r="N1154" t="s">
        <v>3154</v>
      </c>
      <c r="O1154" s="111">
        <v>45062</v>
      </c>
      <c r="P1154" t="s">
        <v>252</v>
      </c>
      <c r="Q1154" t="s">
        <v>253</v>
      </c>
      <c r="R1154" s="111">
        <v>45063</v>
      </c>
      <c r="W1154">
        <v>0</v>
      </c>
      <c r="X1154">
        <v>8735.4</v>
      </c>
      <c r="Y1154">
        <v>21503.9</v>
      </c>
      <c r="Z1154">
        <f t="shared" si="17"/>
        <v>30239.300000000003</v>
      </c>
    </row>
    <row r="1155" spans="1:26">
      <c r="A1155" t="s">
        <v>3155</v>
      </c>
      <c r="B1155">
        <v>27184870204</v>
      </c>
      <c r="C1155" t="s">
        <v>2337</v>
      </c>
      <c r="D1155" t="s">
        <v>57</v>
      </c>
      <c r="E1155" t="s">
        <v>58</v>
      </c>
      <c r="F1155">
        <v>12490550</v>
      </c>
      <c r="G1155" s="111">
        <v>45062</v>
      </c>
      <c r="H1155" t="s">
        <v>5018</v>
      </c>
      <c r="I1155" t="s">
        <v>255</v>
      </c>
      <c r="J1155" t="s">
        <v>249</v>
      </c>
      <c r="K1155" t="s">
        <v>268</v>
      </c>
      <c r="L1155" t="s">
        <v>251</v>
      </c>
      <c r="M1155" t="s">
        <v>3154</v>
      </c>
      <c r="N1155" t="s">
        <v>3154</v>
      </c>
      <c r="O1155" s="111">
        <v>45062</v>
      </c>
      <c r="P1155" t="s">
        <v>252</v>
      </c>
      <c r="Q1155" t="s">
        <v>253</v>
      </c>
      <c r="R1155" s="111">
        <v>45063</v>
      </c>
      <c r="W1155">
        <v>0</v>
      </c>
      <c r="X1155">
        <v>3330.64</v>
      </c>
      <c r="Y1155">
        <v>10677.42</v>
      </c>
      <c r="Z1155">
        <f t="shared" ref="Z1155:Z1218" si="18">SUM(W1155:Y1155)</f>
        <v>14008.06</v>
      </c>
    </row>
    <row r="1156" spans="1:26">
      <c r="A1156" t="s">
        <v>3155</v>
      </c>
      <c r="B1156">
        <v>664097138</v>
      </c>
      <c r="C1156" t="s">
        <v>2299</v>
      </c>
      <c r="D1156" t="s">
        <v>57</v>
      </c>
      <c r="E1156" t="s">
        <v>58</v>
      </c>
      <c r="F1156">
        <v>12489261</v>
      </c>
      <c r="G1156" s="111">
        <v>45065</v>
      </c>
      <c r="H1156" t="s">
        <v>5031</v>
      </c>
      <c r="I1156" t="s">
        <v>255</v>
      </c>
      <c r="J1156" t="s">
        <v>249</v>
      </c>
      <c r="K1156" t="s">
        <v>268</v>
      </c>
      <c r="L1156" t="s">
        <v>251</v>
      </c>
      <c r="M1156" t="s">
        <v>3154</v>
      </c>
      <c r="N1156" t="s">
        <v>3154</v>
      </c>
      <c r="O1156" s="111">
        <v>45065</v>
      </c>
      <c r="P1156" t="s">
        <v>252</v>
      </c>
      <c r="Q1156" t="s">
        <v>253</v>
      </c>
      <c r="R1156" s="111">
        <v>45069</v>
      </c>
      <c r="W1156">
        <v>0</v>
      </c>
      <c r="X1156">
        <v>0</v>
      </c>
      <c r="Y1156">
        <v>4845.9399999999996</v>
      </c>
      <c r="Z1156">
        <f t="shared" si="18"/>
        <v>4845.9399999999996</v>
      </c>
    </row>
    <row r="1157" spans="1:26">
      <c r="A1157" t="s">
        <v>3155</v>
      </c>
      <c r="B1157">
        <v>664097138</v>
      </c>
      <c r="C1157" t="s">
        <v>2299</v>
      </c>
      <c r="D1157" t="s">
        <v>57</v>
      </c>
      <c r="E1157" t="s">
        <v>58</v>
      </c>
      <c r="F1157">
        <v>12515105</v>
      </c>
      <c r="G1157" s="111">
        <v>45068</v>
      </c>
      <c r="H1157" t="s">
        <v>5036</v>
      </c>
      <c r="I1157" t="s">
        <v>255</v>
      </c>
      <c r="J1157" t="s">
        <v>249</v>
      </c>
      <c r="K1157" t="s">
        <v>268</v>
      </c>
      <c r="L1157" t="s">
        <v>251</v>
      </c>
      <c r="M1157" t="s">
        <v>3154</v>
      </c>
      <c r="N1157" t="s">
        <v>3154</v>
      </c>
      <c r="O1157" s="111">
        <v>45068</v>
      </c>
      <c r="P1157" t="s">
        <v>252</v>
      </c>
      <c r="Q1157" t="s">
        <v>253</v>
      </c>
      <c r="R1157" s="111">
        <v>45069</v>
      </c>
      <c r="W1157">
        <v>0</v>
      </c>
      <c r="X1157">
        <v>2711.95</v>
      </c>
      <c r="Y1157">
        <v>34420.69</v>
      </c>
      <c r="Z1157">
        <f t="shared" si="18"/>
        <v>37132.639999999999</v>
      </c>
    </row>
    <row r="1158" spans="1:26">
      <c r="A1158" t="s">
        <v>3155</v>
      </c>
      <c r="B1158">
        <v>11664232630</v>
      </c>
      <c r="C1158" t="s">
        <v>2288</v>
      </c>
      <c r="D1158" t="s">
        <v>57</v>
      </c>
      <c r="E1158" t="s">
        <v>58</v>
      </c>
      <c r="F1158">
        <v>12531537</v>
      </c>
      <c r="G1158" s="111">
        <v>45071</v>
      </c>
      <c r="H1158" t="s">
        <v>5043</v>
      </c>
      <c r="I1158" t="s">
        <v>255</v>
      </c>
      <c r="J1158" t="s">
        <v>249</v>
      </c>
      <c r="K1158" t="s">
        <v>268</v>
      </c>
      <c r="L1158" t="s">
        <v>251</v>
      </c>
      <c r="M1158" t="s">
        <v>3154</v>
      </c>
      <c r="N1158" t="s">
        <v>3154</v>
      </c>
      <c r="O1158" s="111">
        <v>45071</v>
      </c>
      <c r="P1158" t="s">
        <v>252</v>
      </c>
      <c r="Q1158" t="s">
        <v>253</v>
      </c>
      <c r="R1158" s="111">
        <v>45075</v>
      </c>
      <c r="W1158">
        <v>0</v>
      </c>
      <c r="X1158">
        <v>499.99</v>
      </c>
      <c r="Y1158">
        <v>2680</v>
      </c>
      <c r="Z1158">
        <f t="shared" si="18"/>
        <v>3179.99</v>
      </c>
    </row>
    <row r="1159" spans="1:26">
      <c r="A1159" t="s">
        <v>3155</v>
      </c>
      <c r="B1159" t="s">
        <v>4242</v>
      </c>
      <c r="C1159" t="s">
        <v>3617</v>
      </c>
      <c r="D1159" t="s">
        <v>57</v>
      </c>
      <c r="E1159" t="s">
        <v>58</v>
      </c>
      <c r="F1159">
        <v>12570253</v>
      </c>
      <c r="G1159" s="111">
        <v>45079</v>
      </c>
      <c r="H1159" t="s">
        <v>5685</v>
      </c>
      <c r="I1159" t="s">
        <v>255</v>
      </c>
      <c r="J1159" t="s">
        <v>249</v>
      </c>
      <c r="K1159" t="s">
        <v>268</v>
      </c>
      <c r="L1159" t="s">
        <v>251</v>
      </c>
      <c r="M1159" t="s">
        <v>3154</v>
      </c>
      <c r="N1159" t="s">
        <v>3154</v>
      </c>
      <c r="O1159" s="111">
        <v>45083</v>
      </c>
      <c r="P1159" t="s">
        <v>252</v>
      </c>
      <c r="Q1159" t="s">
        <v>253</v>
      </c>
      <c r="R1159" s="111">
        <v>45084</v>
      </c>
      <c r="W1159">
        <v>0</v>
      </c>
      <c r="X1159">
        <v>0</v>
      </c>
      <c r="Y1159">
        <v>437.1</v>
      </c>
      <c r="Z1159">
        <f t="shared" si="18"/>
        <v>437.1</v>
      </c>
    </row>
    <row r="1160" spans="1:26">
      <c r="A1160" t="s">
        <v>3155</v>
      </c>
      <c r="B1160" t="s">
        <v>2220</v>
      </c>
      <c r="C1160" t="s">
        <v>2221</v>
      </c>
      <c r="D1160" t="s">
        <v>53</v>
      </c>
      <c r="E1160" t="s">
        <v>54</v>
      </c>
      <c r="F1160">
        <v>12582204</v>
      </c>
      <c r="G1160" s="111">
        <v>45091</v>
      </c>
      <c r="H1160" t="s">
        <v>5686</v>
      </c>
      <c r="I1160" t="s">
        <v>255</v>
      </c>
      <c r="J1160" t="s">
        <v>249</v>
      </c>
      <c r="K1160" t="s">
        <v>268</v>
      </c>
      <c r="L1160" t="s">
        <v>251</v>
      </c>
      <c r="M1160" t="s">
        <v>3154</v>
      </c>
      <c r="N1160" t="s">
        <v>3154</v>
      </c>
      <c r="O1160" s="111">
        <v>45091</v>
      </c>
      <c r="P1160" t="s">
        <v>252</v>
      </c>
      <c r="Q1160" t="s">
        <v>253</v>
      </c>
      <c r="R1160" s="111">
        <v>45092</v>
      </c>
      <c r="W1160">
        <v>0</v>
      </c>
      <c r="X1160">
        <v>0</v>
      </c>
      <c r="Y1160">
        <v>4</v>
      </c>
      <c r="Z1160">
        <f t="shared" si="18"/>
        <v>4</v>
      </c>
    </row>
    <row r="1161" spans="1:26">
      <c r="A1161" t="s">
        <v>3155</v>
      </c>
      <c r="B1161">
        <v>69066205172</v>
      </c>
      <c r="C1161" t="s">
        <v>5687</v>
      </c>
      <c r="D1161" t="s">
        <v>57</v>
      </c>
      <c r="E1161" t="s">
        <v>58</v>
      </c>
      <c r="F1161">
        <v>12597728</v>
      </c>
      <c r="G1161" s="111">
        <v>45096</v>
      </c>
      <c r="H1161" t="s">
        <v>5688</v>
      </c>
      <c r="I1161" t="s">
        <v>255</v>
      </c>
      <c r="J1161" t="s">
        <v>249</v>
      </c>
      <c r="K1161" t="s">
        <v>268</v>
      </c>
      <c r="L1161" t="s">
        <v>251</v>
      </c>
      <c r="M1161" t="s">
        <v>3154</v>
      </c>
      <c r="N1161" t="s">
        <v>3154</v>
      </c>
      <c r="O1161" s="111">
        <v>45097</v>
      </c>
      <c r="P1161" t="s">
        <v>252</v>
      </c>
      <c r="Q1161" t="s">
        <v>253</v>
      </c>
      <c r="R1161" s="111">
        <v>45098</v>
      </c>
      <c r="W1161">
        <v>0</v>
      </c>
      <c r="X1161">
        <v>0</v>
      </c>
      <c r="Y1161">
        <v>5196.28</v>
      </c>
      <c r="Z1161">
        <f t="shared" si="18"/>
        <v>5196.28</v>
      </c>
    </row>
    <row r="1162" spans="1:26">
      <c r="A1162" t="s">
        <v>3155</v>
      </c>
      <c r="B1162">
        <v>1768766185</v>
      </c>
      <c r="C1162" t="s">
        <v>2110</v>
      </c>
      <c r="D1162" t="s">
        <v>264</v>
      </c>
      <c r="E1162" t="s">
        <v>54</v>
      </c>
      <c r="F1162">
        <v>12626118</v>
      </c>
      <c r="G1162" s="111">
        <v>45096</v>
      </c>
      <c r="H1162" t="s">
        <v>5689</v>
      </c>
      <c r="I1162" t="s">
        <v>255</v>
      </c>
      <c r="J1162" t="s">
        <v>249</v>
      </c>
      <c r="K1162" t="s">
        <v>268</v>
      </c>
      <c r="L1162" t="s">
        <v>251</v>
      </c>
      <c r="M1162" t="s">
        <v>3154</v>
      </c>
      <c r="N1162" t="s">
        <v>3154</v>
      </c>
      <c r="O1162" s="111">
        <v>45099</v>
      </c>
      <c r="P1162" t="s">
        <v>252</v>
      </c>
      <c r="Q1162" t="s">
        <v>253</v>
      </c>
      <c r="R1162" s="111">
        <v>45100</v>
      </c>
      <c r="W1162">
        <v>0</v>
      </c>
      <c r="X1162">
        <v>0</v>
      </c>
      <c r="Y1162">
        <v>2435</v>
      </c>
      <c r="Z1162">
        <f t="shared" si="18"/>
        <v>2435</v>
      </c>
    </row>
    <row r="1163" spans="1:26">
      <c r="A1163" t="s">
        <v>3155</v>
      </c>
      <c r="B1163">
        <v>61022616153</v>
      </c>
      <c r="C1163" t="s">
        <v>2343</v>
      </c>
      <c r="D1163" t="s">
        <v>57</v>
      </c>
      <c r="E1163" t="s">
        <v>58</v>
      </c>
      <c r="F1163">
        <v>12390151</v>
      </c>
      <c r="G1163" s="111">
        <v>45036</v>
      </c>
      <c r="H1163" t="s">
        <v>4599</v>
      </c>
      <c r="I1163" t="s">
        <v>255</v>
      </c>
      <c r="J1163" t="s">
        <v>249</v>
      </c>
      <c r="K1163" t="s">
        <v>268</v>
      </c>
      <c r="L1163" t="s">
        <v>251</v>
      </c>
      <c r="M1163" t="s">
        <v>3154</v>
      </c>
      <c r="N1163" t="s">
        <v>3154</v>
      </c>
      <c r="O1163" s="111">
        <v>45036</v>
      </c>
      <c r="P1163" t="s">
        <v>252</v>
      </c>
      <c r="Q1163" t="s">
        <v>257</v>
      </c>
      <c r="R1163" s="111">
        <v>45041</v>
      </c>
      <c r="W1163">
        <v>0</v>
      </c>
      <c r="X1163">
        <v>0</v>
      </c>
      <c r="Y1163">
        <v>0</v>
      </c>
      <c r="Z1163">
        <f t="shared" si="18"/>
        <v>0</v>
      </c>
    </row>
    <row r="1164" spans="1:26">
      <c r="A1164" t="s">
        <v>3155</v>
      </c>
      <c r="B1164" t="s">
        <v>4263</v>
      </c>
      <c r="C1164" t="s">
        <v>3863</v>
      </c>
      <c r="D1164" t="s">
        <v>45</v>
      </c>
      <c r="E1164" t="s">
        <v>46</v>
      </c>
      <c r="F1164">
        <v>12435079</v>
      </c>
      <c r="G1164" s="111">
        <v>45048</v>
      </c>
      <c r="H1164" t="s">
        <v>5176</v>
      </c>
      <c r="I1164" t="s">
        <v>255</v>
      </c>
      <c r="J1164" t="s">
        <v>249</v>
      </c>
      <c r="K1164" t="s">
        <v>268</v>
      </c>
      <c r="L1164" t="s">
        <v>251</v>
      </c>
      <c r="M1164" t="s">
        <v>3154</v>
      </c>
      <c r="N1164" t="s">
        <v>3154</v>
      </c>
      <c r="O1164" s="111">
        <v>45048</v>
      </c>
      <c r="P1164" t="s">
        <v>252</v>
      </c>
      <c r="Q1164" t="s">
        <v>282</v>
      </c>
      <c r="R1164" s="111">
        <v>45049</v>
      </c>
      <c r="W1164">
        <v>0</v>
      </c>
      <c r="X1164">
        <v>681.9</v>
      </c>
      <c r="Y1164">
        <v>0</v>
      </c>
      <c r="Z1164">
        <f t="shared" si="18"/>
        <v>681.9</v>
      </c>
    </row>
    <row r="1165" spans="1:26">
      <c r="A1165" t="s">
        <v>3155</v>
      </c>
      <c r="B1165">
        <v>2828705129</v>
      </c>
      <c r="C1165" t="s">
        <v>2305</v>
      </c>
      <c r="D1165" t="s">
        <v>1053</v>
      </c>
      <c r="E1165" t="s">
        <v>54</v>
      </c>
      <c r="F1165">
        <v>12312769</v>
      </c>
      <c r="G1165" s="111">
        <v>45051</v>
      </c>
      <c r="H1165" t="s">
        <v>5223</v>
      </c>
      <c r="I1165" t="s">
        <v>255</v>
      </c>
      <c r="J1165" t="s">
        <v>249</v>
      </c>
      <c r="K1165" t="s">
        <v>268</v>
      </c>
      <c r="L1165" t="s">
        <v>251</v>
      </c>
      <c r="M1165" t="s">
        <v>3154</v>
      </c>
      <c r="N1165" t="s">
        <v>3154</v>
      </c>
      <c r="O1165" s="111">
        <v>45062</v>
      </c>
      <c r="P1165" t="s">
        <v>252</v>
      </c>
      <c r="Q1165" t="s">
        <v>257</v>
      </c>
      <c r="R1165" s="111">
        <v>45063</v>
      </c>
      <c r="W1165">
        <v>0</v>
      </c>
      <c r="X1165">
        <v>0</v>
      </c>
      <c r="Y1165">
        <v>0</v>
      </c>
      <c r="Z1165">
        <f t="shared" si="18"/>
        <v>0</v>
      </c>
    </row>
    <row r="1166" spans="1:26">
      <c r="A1166" t="s">
        <v>3155</v>
      </c>
      <c r="B1166" t="s">
        <v>5142</v>
      </c>
      <c r="C1166" t="s">
        <v>5143</v>
      </c>
      <c r="D1166" t="s">
        <v>1691</v>
      </c>
      <c r="E1166" t="s">
        <v>1528</v>
      </c>
      <c r="F1166">
        <v>12458622</v>
      </c>
      <c r="G1166" s="111">
        <v>45054</v>
      </c>
      <c r="H1166" t="s">
        <v>5144</v>
      </c>
      <c r="I1166" t="s">
        <v>255</v>
      </c>
      <c r="J1166" t="s">
        <v>249</v>
      </c>
      <c r="K1166" t="s">
        <v>268</v>
      </c>
      <c r="L1166" t="s">
        <v>251</v>
      </c>
      <c r="M1166" t="s">
        <v>3154</v>
      </c>
      <c r="N1166" t="s">
        <v>3154</v>
      </c>
      <c r="O1166" s="111">
        <v>45054</v>
      </c>
      <c r="P1166" t="s">
        <v>252</v>
      </c>
      <c r="Q1166" t="s">
        <v>282</v>
      </c>
      <c r="R1166" s="111">
        <v>45055</v>
      </c>
      <c r="W1166">
        <v>0</v>
      </c>
      <c r="X1166">
        <v>1639.51</v>
      </c>
      <c r="Y1166">
        <v>0</v>
      </c>
      <c r="Z1166">
        <f t="shared" si="18"/>
        <v>1639.51</v>
      </c>
    </row>
    <row r="1167" spans="1:26">
      <c r="A1167" t="s">
        <v>3155</v>
      </c>
      <c r="B1167">
        <v>80047106115</v>
      </c>
      <c r="C1167" t="s">
        <v>2362</v>
      </c>
      <c r="D1167" t="s">
        <v>2171</v>
      </c>
      <c r="E1167" t="s">
        <v>54</v>
      </c>
      <c r="F1167">
        <v>12472944</v>
      </c>
      <c r="G1167" s="111">
        <v>45057</v>
      </c>
      <c r="H1167" t="s">
        <v>4947</v>
      </c>
      <c r="I1167" t="s">
        <v>255</v>
      </c>
      <c r="J1167" t="s">
        <v>249</v>
      </c>
      <c r="K1167" t="s">
        <v>268</v>
      </c>
      <c r="L1167" t="s">
        <v>251</v>
      </c>
      <c r="M1167" t="s">
        <v>3154</v>
      </c>
      <c r="N1167" t="s">
        <v>3154</v>
      </c>
      <c r="O1167" s="111">
        <v>45057</v>
      </c>
      <c r="P1167" t="s">
        <v>252</v>
      </c>
      <c r="Q1167" t="s">
        <v>282</v>
      </c>
      <c r="R1167" s="111">
        <v>45058</v>
      </c>
      <c r="W1167">
        <v>0</v>
      </c>
      <c r="X1167">
        <v>1307.51</v>
      </c>
      <c r="Y1167">
        <v>0</v>
      </c>
      <c r="Z1167">
        <f t="shared" si="18"/>
        <v>1307.51</v>
      </c>
    </row>
    <row r="1168" spans="1:26">
      <c r="A1168" t="s">
        <v>3155</v>
      </c>
      <c r="B1168" t="s">
        <v>2220</v>
      </c>
      <c r="C1168" t="s">
        <v>2221</v>
      </c>
      <c r="D1168" t="s">
        <v>53</v>
      </c>
      <c r="E1168" t="s">
        <v>54</v>
      </c>
      <c r="F1168">
        <v>12490575</v>
      </c>
      <c r="G1168" s="111">
        <v>45062</v>
      </c>
      <c r="H1168" t="s">
        <v>5111</v>
      </c>
      <c r="I1168" t="s">
        <v>255</v>
      </c>
      <c r="J1168" t="s">
        <v>249</v>
      </c>
      <c r="K1168" t="s">
        <v>268</v>
      </c>
      <c r="L1168" t="s">
        <v>251</v>
      </c>
      <c r="M1168" t="s">
        <v>3154</v>
      </c>
      <c r="N1168" t="s">
        <v>3154</v>
      </c>
      <c r="O1168" s="111">
        <v>45062</v>
      </c>
      <c r="P1168" t="s">
        <v>252</v>
      </c>
      <c r="Q1168" t="s">
        <v>257</v>
      </c>
      <c r="R1168" s="111"/>
      <c r="W1168">
        <v>0</v>
      </c>
      <c r="X1168">
        <v>0</v>
      </c>
      <c r="Y1168">
        <v>0</v>
      </c>
      <c r="Z1168">
        <f t="shared" si="18"/>
        <v>0</v>
      </c>
    </row>
    <row r="1169" spans="1:26">
      <c r="A1169" t="s">
        <v>3155</v>
      </c>
      <c r="B1169" t="s">
        <v>5114</v>
      </c>
      <c r="C1169" t="s">
        <v>5115</v>
      </c>
      <c r="D1169" t="s">
        <v>53</v>
      </c>
      <c r="E1169" t="s">
        <v>54</v>
      </c>
      <c r="F1169">
        <v>12500987</v>
      </c>
      <c r="G1169" s="111">
        <v>45064</v>
      </c>
      <c r="H1169" t="s">
        <v>5116</v>
      </c>
      <c r="I1169" t="s">
        <v>255</v>
      </c>
      <c r="J1169" t="s">
        <v>249</v>
      </c>
      <c r="K1169" t="s">
        <v>268</v>
      </c>
      <c r="L1169" t="s">
        <v>251</v>
      </c>
      <c r="M1169" t="s">
        <v>3154</v>
      </c>
      <c r="N1169" t="s">
        <v>3154</v>
      </c>
      <c r="O1169" s="111">
        <v>45064</v>
      </c>
      <c r="P1169" t="s">
        <v>252</v>
      </c>
      <c r="Q1169" t="s">
        <v>282</v>
      </c>
      <c r="R1169" s="111">
        <v>45065</v>
      </c>
      <c r="W1169">
        <v>0</v>
      </c>
      <c r="X1169">
        <v>82</v>
      </c>
      <c r="Y1169">
        <v>0</v>
      </c>
      <c r="Z1169">
        <f t="shared" si="18"/>
        <v>82</v>
      </c>
    </row>
    <row r="1170" spans="1:26">
      <c r="A1170" t="s">
        <v>3155</v>
      </c>
      <c r="B1170">
        <v>61022616153</v>
      </c>
      <c r="C1170" t="s">
        <v>2343</v>
      </c>
      <c r="D1170" t="s">
        <v>57</v>
      </c>
      <c r="E1170" t="s">
        <v>58</v>
      </c>
      <c r="F1170">
        <v>1537471</v>
      </c>
      <c r="G1170" s="111">
        <v>45076</v>
      </c>
      <c r="H1170" t="s">
        <v>5053</v>
      </c>
      <c r="I1170" t="s">
        <v>255</v>
      </c>
      <c r="J1170" t="s">
        <v>249</v>
      </c>
      <c r="K1170" t="s">
        <v>268</v>
      </c>
      <c r="L1170" t="s">
        <v>251</v>
      </c>
      <c r="M1170" t="s">
        <v>3154</v>
      </c>
      <c r="N1170" t="s">
        <v>3154</v>
      </c>
      <c r="O1170" s="111">
        <v>45076</v>
      </c>
      <c r="P1170" t="s">
        <v>252</v>
      </c>
      <c r="Q1170" t="s">
        <v>282</v>
      </c>
      <c r="R1170" s="111">
        <v>45077</v>
      </c>
      <c r="W1170">
        <v>0</v>
      </c>
      <c r="X1170">
        <v>0</v>
      </c>
      <c r="Y1170">
        <v>0</v>
      </c>
      <c r="Z1170">
        <f t="shared" si="18"/>
        <v>0</v>
      </c>
    </row>
    <row r="1171" spans="1:26">
      <c r="A1171" t="s">
        <v>3155</v>
      </c>
      <c r="B1171">
        <v>61022616153</v>
      </c>
      <c r="C1171" t="s">
        <v>2343</v>
      </c>
      <c r="D1171" t="s">
        <v>57</v>
      </c>
      <c r="E1171" t="s">
        <v>58</v>
      </c>
      <c r="F1171">
        <v>12602271</v>
      </c>
      <c r="G1171" s="111">
        <v>45089</v>
      </c>
      <c r="H1171" t="s">
        <v>5690</v>
      </c>
      <c r="I1171" t="s">
        <v>255</v>
      </c>
      <c r="J1171" t="s">
        <v>249</v>
      </c>
      <c r="K1171" t="s">
        <v>268</v>
      </c>
      <c r="L1171" t="s">
        <v>251</v>
      </c>
      <c r="M1171" t="s">
        <v>3154</v>
      </c>
      <c r="N1171" t="s">
        <v>3154</v>
      </c>
      <c r="O1171" s="111">
        <v>45089</v>
      </c>
      <c r="P1171" t="s">
        <v>252</v>
      </c>
      <c r="Q1171" t="s">
        <v>257</v>
      </c>
      <c r="R1171" s="111">
        <v>45090</v>
      </c>
      <c r="W1171">
        <v>0</v>
      </c>
      <c r="X1171">
        <v>0</v>
      </c>
      <c r="Y1171">
        <v>0</v>
      </c>
      <c r="Z1171">
        <f t="shared" si="18"/>
        <v>0</v>
      </c>
    </row>
    <row r="1172" spans="1:26">
      <c r="A1172" t="s">
        <v>3155</v>
      </c>
      <c r="B1172" t="s">
        <v>4242</v>
      </c>
      <c r="C1172" t="s">
        <v>3617</v>
      </c>
      <c r="D1172" t="s">
        <v>57</v>
      </c>
      <c r="E1172" t="s">
        <v>58</v>
      </c>
      <c r="F1172">
        <v>4087001</v>
      </c>
      <c r="G1172" s="111">
        <v>45026</v>
      </c>
      <c r="H1172" t="s">
        <v>4562</v>
      </c>
      <c r="I1172" t="s">
        <v>255</v>
      </c>
      <c r="J1172" t="s">
        <v>249</v>
      </c>
      <c r="K1172" t="s">
        <v>268</v>
      </c>
      <c r="L1172" t="s">
        <v>251</v>
      </c>
      <c r="M1172" t="s">
        <v>3154</v>
      </c>
      <c r="N1172" t="s">
        <v>3154</v>
      </c>
      <c r="O1172" s="111">
        <v>45026</v>
      </c>
      <c r="P1172" t="s">
        <v>252</v>
      </c>
      <c r="Q1172" t="s">
        <v>253</v>
      </c>
      <c r="R1172" s="111">
        <v>45027</v>
      </c>
      <c r="W1172">
        <v>4481.53</v>
      </c>
      <c r="X1172">
        <v>11329.62</v>
      </c>
      <c r="Y1172">
        <v>10612.67</v>
      </c>
      <c r="Z1172">
        <f t="shared" si="18"/>
        <v>26423.82</v>
      </c>
    </row>
    <row r="1173" spans="1:26">
      <c r="A1173" t="s">
        <v>3155</v>
      </c>
      <c r="B1173" t="s">
        <v>2198</v>
      </c>
      <c r="C1173" t="s">
        <v>2199</v>
      </c>
      <c r="D1173" t="s">
        <v>2171</v>
      </c>
      <c r="E1173" t="s">
        <v>54</v>
      </c>
      <c r="F1173">
        <v>12325838</v>
      </c>
      <c r="G1173" s="111">
        <v>45028</v>
      </c>
      <c r="H1173" t="s">
        <v>4514</v>
      </c>
      <c r="I1173" t="s">
        <v>255</v>
      </c>
      <c r="J1173" t="s">
        <v>249</v>
      </c>
      <c r="K1173" t="s">
        <v>268</v>
      </c>
      <c r="L1173" t="s">
        <v>251</v>
      </c>
      <c r="M1173" t="s">
        <v>3154</v>
      </c>
      <c r="N1173" t="s">
        <v>3154</v>
      </c>
      <c r="O1173" s="111">
        <v>45028</v>
      </c>
      <c r="P1173" t="s">
        <v>252</v>
      </c>
      <c r="Q1173" t="s">
        <v>253</v>
      </c>
      <c r="R1173" s="111">
        <v>45029</v>
      </c>
      <c r="W1173">
        <v>5</v>
      </c>
      <c r="X1173">
        <v>5307.7000000000007</v>
      </c>
      <c r="Y1173">
        <v>10508.41</v>
      </c>
      <c r="Z1173">
        <f t="shared" si="18"/>
        <v>15821.11</v>
      </c>
    </row>
    <row r="1174" spans="1:26">
      <c r="A1174" t="s">
        <v>3155</v>
      </c>
      <c r="B1174">
        <v>4312367124</v>
      </c>
      <c r="C1174" t="s">
        <v>2359</v>
      </c>
      <c r="D1174" t="s">
        <v>57</v>
      </c>
      <c r="E1174" t="s">
        <v>58</v>
      </c>
      <c r="F1174">
        <v>12362416</v>
      </c>
      <c r="G1174" s="111">
        <v>45029</v>
      </c>
      <c r="H1174" t="s">
        <v>4577</v>
      </c>
      <c r="I1174" t="s">
        <v>255</v>
      </c>
      <c r="J1174" t="s">
        <v>249</v>
      </c>
      <c r="K1174" t="s">
        <v>268</v>
      </c>
      <c r="L1174" t="s">
        <v>251</v>
      </c>
      <c r="M1174" t="s">
        <v>3154</v>
      </c>
      <c r="N1174" t="s">
        <v>3154</v>
      </c>
      <c r="O1174" s="111">
        <v>45029</v>
      </c>
      <c r="P1174" t="s">
        <v>252</v>
      </c>
      <c r="Q1174" t="s">
        <v>253</v>
      </c>
      <c r="R1174" s="111">
        <v>45034</v>
      </c>
      <c r="W1174">
        <v>726</v>
      </c>
      <c r="X1174">
        <v>918.79</v>
      </c>
      <c r="Y1174">
        <v>1744.97</v>
      </c>
      <c r="Z1174">
        <f t="shared" si="18"/>
        <v>3389.76</v>
      </c>
    </row>
    <row r="1175" spans="1:26">
      <c r="A1175" t="s">
        <v>3155</v>
      </c>
      <c r="B1175">
        <v>1291972110</v>
      </c>
      <c r="C1175" t="s">
        <v>2297</v>
      </c>
      <c r="D1175" t="s">
        <v>57</v>
      </c>
      <c r="E1175" t="s">
        <v>58</v>
      </c>
      <c r="F1175">
        <v>12363675</v>
      </c>
      <c r="G1175" s="111">
        <v>45029</v>
      </c>
      <c r="H1175" t="s">
        <v>4581</v>
      </c>
      <c r="I1175" t="s">
        <v>255</v>
      </c>
      <c r="J1175" t="s">
        <v>249</v>
      </c>
      <c r="K1175" t="s">
        <v>268</v>
      </c>
      <c r="L1175" t="s">
        <v>251</v>
      </c>
      <c r="M1175" t="s">
        <v>3154</v>
      </c>
      <c r="N1175" t="s">
        <v>3154</v>
      </c>
      <c r="O1175" s="111">
        <v>45029</v>
      </c>
      <c r="P1175" t="s">
        <v>252</v>
      </c>
      <c r="Q1175" t="s">
        <v>253</v>
      </c>
      <c r="R1175" s="111">
        <v>45033</v>
      </c>
      <c r="W1175">
        <v>3640.38</v>
      </c>
      <c r="X1175">
        <v>14110.21</v>
      </c>
      <c r="Y1175">
        <v>14508.93</v>
      </c>
      <c r="Z1175">
        <f t="shared" si="18"/>
        <v>32259.52</v>
      </c>
    </row>
    <row r="1176" spans="1:26">
      <c r="A1176" t="s">
        <v>3155</v>
      </c>
      <c r="B1176" t="s">
        <v>4242</v>
      </c>
      <c r="C1176" t="s">
        <v>3617</v>
      </c>
      <c r="D1176" t="s">
        <v>1053</v>
      </c>
      <c r="E1176" t="s">
        <v>54</v>
      </c>
      <c r="F1176">
        <v>12378250</v>
      </c>
      <c r="G1176" s="111">
        <v>45036</v>
      </c>
      <c r="H1176" t="s">
        <v>4711</v>
      </c>
      <c r="I1176" t="s">
        <v>255</v>
      </c>
      <c r="J1176" t="s">
        <v>249</v>
      </c>
      <c r="K1176" t="s">
        <v>268</v>
      </c>
      <c r="L1176" t="s">
        <v>251</v>
      </c>
      <c r="M1176" t="s">
        <v>3154</v>
      </c>
      <c r="N1176" t="s">
        <v>3154</v>
      </c>
      <c r="O1176" s="111">
        <v>45036</v>
      </c>
      <c r="P1176" t="s">
        <v>252</v>
      </c>
      <c r="Q1176" t="s">
        <v>253</v>
      </c>
      <c r="R1176" s="111">
        <v>45041</v>
      </c>
      <c r="W1176">
        <v>26.39</v>
      </c>
      <c r="X1176">
        <v>0</v>
      </c>
      <c r="Y1176">
        <v>8767.98</v>
      </c>
      <c r="Z1176">
        <f t="shared" si="18"/>
        <v>8794.369999999999</v>
      </c>
    </row>
    <row r="1177" spans="1:26">
      <c r="A1177" t="s">
        <v>3155</v>
      </c>
      <c r="B1177" t="s">
        <v>2186</v>
      </c>
      <c r="C1177" t="s">
        <v>2187</v>
      </c>
      <c r="D1177" t="s">
        <v>265</v>
      </c>
      <c r="E1177" t="s">
        <v>54</v>
      </c>
      <c r="F1177">
        <v>12422984</v>
      </c>
      <c r="G1177" s="111">
        <v>45044</v>
      </c>
      <c r="H1177" t="s">
        <v>4704</v>
      </c>
      <c r="I1177" t="s">
        <v>255</v>
      </c>
      <c r="J1177" t="s">
        <v>249</v>
      </c>
      <c r="K1177" t="s">
        <v>268</v>
      </c>
      <c r="L1177" t="s">
        <v>251</v>
      </c>
      <c r="M1177" t="s">
        <v>3154</v>
      </c>
      <c r="N1177" t="s">
        <v>3154</v>
      </c>
      <c r="O1177" s="111">
        <v>45044</v>
      </c>
      <c r="P1177" t="s">
        <v>252</v>
      </c>
      <c r="Q1177" t="s">
        <v>253</v>
      </c>
      <c r="R1177" s="111">
        <v>45048</v>
      </c>
      <c r="W1177">
        <v>0</v>
      </c>
      <c r="X1177">
        <v>3328</v>
      </c>
      <c r="Y1177">
        <v>3340</v>
      </c>
      <c r="Z1177">
        <f t="shared" si="18"/>
        <v>6668</v>
      </c>
    </row>
    <row r="1178" spans="1:26">
      <c r="A1178" t="s">
        <v>3155</v>
      </c>
      <c r="B1178">
        <v>61022616153</v>
      </c>
      <c r="C1178" t="s">
        <v>2343</v>
      </c>
      <c r="D1178" t="s">
        <v>57</v>
      </c>
      <c r="E1178" t="s">
        <v>58</v>
      </c>
      <c r="F1178">
        <v>12447902</v>
      </c>
      <c r="G1178" s="111">
        <v>45051</v>
      </c>
      <c r="H1178" t="s">
        <v>4988</v>
      </c>
      <c r="I1178" t="s">
        <v>255</v>
      </c>
      <c r="J1178" t="s">
        <v>249</v>
      </c>
      <c r="K1178" t="s">
        <v>268</v>
      </c>
      <c r="L1178" t="s">
        <v>251</v>
      </c>
      <c r="M1178" t="s">
        <v>3154</v>
      </c>
      <c r="N1178" t="s">
        <v>3154</v>
      </c>
      <c r="O1178" s="111">
        <v>45056</v>
      </c>
      <c r="P1178" t="s">
        <v>252</v>
      </c>
      <c r="Q1178" t="s">
        <v>253</v>
      </c>
      <c r="R1178" s="111">
        <v>45063</v>
      </c>
      <c r="W1178">
        <v>0</v>
      </c>
      <c r="X1178">
        <v>500</v>
      </c>
      <c r="Y1178">
        <v>160</v>
      </c>
      <c r="Z1178">
        <f t="shared" si="18"/>
        <v>660</v>
      </c>
    </row>
    <row r="1179" spans="1:26">
      <c r="A1179" t="s">
        <v>3155</v>
      </c>
      <c r="B1179">
        <v>10439312604</v>
      </c>
      <c r="C1179" t="s">
        <v>2275</v>
      </c>
      <c r="D1179" t="s">
        <v>57</v>
      </c>
      <c r="E1179" t="s">
        <v>58</v>
      </c>
      <c r="F1179">
        <v>12464344</v>
      </c>
      <c r="G1179" s="111">
        <v>45055</v>
      </c>
      <c r="H1179" t="s">
        <v>5002</v>
      </c>
      <c r="I1179" t="s">
        <v>255</v>
      </c>
      <c r="J1179" t="s">
        <v>249</v>
      </c>
      <c r="K1179" t="s">
        <v>268</v>
      </c>
      <c r="L1179" t="s">
        <v>251</v>
      </c>
      <c r="M1179" t="s">
        <v>3154</v>
      </c>
      <c r="N1179" t="s">
        <v>3154</v>
      </c>
      <c r="O1179" s="111">
        <v>45055</v>
      </c>
      <c r="P1179" t="s">
        <v>252</v>
      </c>
      <c r="Q1179" t="s">
        <v>253</v>
      </c>
      <c r="R1179" s="111">
        <v>45056</v>
      </c>
      <c r="W1179">
        <v>0</v>
      </c>
      <c r="X1179">
        <v>663.78</v>
      </c>
      <c r="Y1179">
        <v>123.11</v>
      </c>
      <c r="Z1179">
        <f t="shared" si="18"/>
        <v>786.89</v>
      </c>
    </row>
    <row r="1180" spans="1:26">
      <c r="A1180" t="s">
        <v>3155</v>
      </c>
      <c r="B1180">
        <v>70526237147</v>
      </c>
      <c r="C1180" t="s">
        <v>3553</v>
      </c>
      <c r="D1180" t="s">
        <v>53</v>
      </c>
      <c r="E1180" t="s">
        <v>54</v>
      </c>
      <c r="F1180">
        <v>12489402</v>
      </c>
      <c r="G1180" s="111">
        <v>45062</v>
      </c>
      <c r="H1180" t="s">
        <v>5109</v>
      </c>
      <c r="I1180" t="s">
        <v>255</v>
      </c>
      <c r="J1180" t="s">
        <v>249</v>
      </c>
      <c r="K1180" t="s">
        <v>268</v>
      </c>
      <c r="L1180" t="s">
        <v>251</v>
      </c>
      <c r="M1180" t="s">
        <v>3154</v>
      </c>
      <c r="N1180" t="s">
        <v>3154</v>
      </c>
      <c r="O1180" s="111">
        <v>45062</v>
      </c>
      <c r="P1180" t="s">
        <v>252</v>
      </c>
      <c r="Q1180" t="s">
        <v>253</v>
      </c>
      <c r="R1180" s="111">
        <v>45063</v>
      </c>
      <c r="W1180">
        <v>0</v>
      </c>
      <c r="X1180">
        <v>2691.13</v>
      </c>
      <c r="Y1180">
        <v>14150.85</v>
      </c>
      <c r="Z1180">
        <f t="shared" si="18"/>
        <v>16841.98</v>
      </c>
    </row>
    <row r="1181" spans="1:26">
      <c r="A1181" t="s">
        <v>3155</v>
      </c>
      <c r="B1181" t="s">
        <v>5121</v>
      </c>
      <c r="C1181" t="s">
        <v>5122</v>
      </c>
      <c r="D1181" t="s">
        <v>53</v>
      </c>
      <c r="E1181" t="s">
        <v>54</v>
      </c>
      <c r="F1181">
        <v>12518263</v>
      </c>
      <c r="G1181" s="111">
        <v>45069</v>
      </c>
      <c r="H1181" t="s">
        <v>5126</v>
      </c>
      <c r="I1181" t="s">
        <v>255</v>
      </c>
      <c r="J1181" t="s">
        <v>249</v>
      </c>
      <c r="K1181" t="s">
        <v>268</v>
      </c>
      <c r="L1181" t="s">
        <v>251</v>
      </c>
      <c r="M1181" t="s">
        <v>3154</v>
      </c>
      <c r="N1181" t="s">
        <v>3154</v>
      </c>
      <c r="O1181" s="111">
        <v>45069</v>
      </c>
      <c r="P1181" t="s">
        <v>252</v>
      </c>
      <c r="Q1181" t="s">
        <v>253</v>
      </c>
      <c r="R1181" s="111">
        <v>45071</v>
      </c>
      <c r="W1181">
        <v>0</v>
      </c>
      <c r="X1181">
        <v>338</v>
      </c>
      <c r="Y1181">
        <v>4176</v>
      </c>
      <c r="Z1181">
        <f t="shared" si="18"/>
        <v>4514</v>
      </c>
    </row>
    <row r="1182" spans="1:26">
      <c r="A1182" t="s">
        <v>3155</v>
      </c>
      <c r="B1182">
        <v>9900269497</v>
      </c>
      <c r="C1182" t="s">
        <v>2325</v>
      </c>
      <c r="D1182" t="s">
        <v>5200</v>
      </c>
      <c r="E1182" t="s">
        <v>1528</v>
      </c>
      <c r="F1182">
        <v>12518862</v>
      </c>
      <c r="G1182" s="111">
        <v>45069</v>
      </c>
      <c r="H1182" t="s">
        <v>5201</v>
      </c>
      <c r="I1182" t="s">
        <v>255</v>
      </c>
      <c r="J1182" t="s">
        <v>249</v>
      </c>
      <c r="K1182" t="s">
        <v>268</v>
      </c>
      <c r="L1182" t="s">
        <v>251</v>
      </c>
      <c r="M1182" t="s">
        <v>3154</v>
      </c>
      <c r="N1182" t="s">
        <v>3154</v>
      </c>
      <c r="O1182" s="111">
        <v>45069</v>
      </c>
      <c r="P1182" t="s">
        <v>252</v>
      </c>
      <c r="Q1182" t="s">
        <v>253</v>
      </c>
      <c r="R1182" s="111">
        <v>45070</v>
      </c>
      <c r="W1182">
        <v>0</v>
      </c>
      <c r="X1182">
        <v>3212.49</v>
      </c>
      <c r="Y1182">
        <v>7902.55</v>
      </c>
      <c r="Z1182">
        <f t="shared" si="18"/>
        <v>11115.04</v>
      </c>
    </row>
    <row r="1183" spans="1:26">
      <c r="A1183" t="s">
        <v>3155</v>
      </c>
      <c r="B1183">
        <v>2828705129</v>
      </c>
      <c r="C1183" t="s">
        <v>2305</v>
      </c>
      <c r="D1183" t="s">
        <v>1053</v>
      </c>
      <c r="E1183" t="s">
        <v>54</v>
      </c>
      <c r="F1183">
        <v>12537756</v>
      </c>
      <c r="G1183" s="111">
        <v>45072</v>
      </c>
      <c r="H1183" t="s">
        <v>5228</v>
      </c>
      <c r="I1183" t="s">
        <v>255</v>
      </c>
      <c r="J1183" t="s">
        <v>249</v>
      </c>
      <c r="K1183" t="s">
        <v>268</v>
      </c>
      <c r="L1183" t="s">
        <v>251</v>
      </c>
      <c r="M1183" t="s">
        <v>3154</v>
      </c>
      <c r="N1183" t="s">
        <v>3154</v>
      </c>
      <c r="O1183" s="111">
        <v>45072</v>
      </c>
      <c r="P1183" t="s">
        <v>252</v>
      </c>
      <c r="Q1183" t="s">
        <v>253</v>
      </c>
      <c r="R1183" s="111">
        <v>45075</v>
      </c>
      <c r="W1183">
        <v>0</v>
      </c>
      <c r="X1183">
        <v>1245.5</v>
      </c>
      <c r="Y1183">
        <v>8473.7999999999993</v>
      </c>
      <c r="Z1183">
        <f t="shared" si="18"/>
        <v>9719.2999999999993</v>
      </c>
    </row>
    <row r="1184" spans="1:26">
      <c r="A1184" t="s">
        <v>3155</v>
      </c>
      <c r="B1184">
        <v>70526237147</v>
      </c>
      <c r="C1184" t="s">
        <v>3553</v>
      </c>
      <c r="D1184" t="s">
        <v>53</v>
      </c>
      <c r="E1184" t="s">
        <v>54</v>
      </c>
      <c r="F1184">
        <v>12514957</v>
      </c>
      <c r="G1184" s="111">
        <v>45068</v>
      </c>
      <c r="H1184" t="s">
        <v>5124</v>
      </c>
      <c r="I1184" t="s">
        <v>255</v>
      </c>
      <c r="J1184" t="s">
        <v>249</v>
      </c>
      <c r="K1184" t="s">
        <v>268</v>
      </c>
      <c r="L1184" t="s">
        <v>251</v>
      </c>
      <c r="M1184" t="s">
        <v>3154</v>
      </c>
      <c r="N1184" t="s">
        <v>3154</v>
      </c>
      <c r="O1184" s="111">
        <v>45075</v>
      </c>
      <c r="P1184" t="s">
        <v>252</v>
      </c>
      <c r="Q1184" t="s">
        <v>253</v>
      </c>
      <c r="R1184" s="111">
        <v>45076</v>
      </c>
      <c r="W1184">
        <v>0</v>
      </c>
      <c r="X1184">
        <v>297.88</v>
      </c>
      <c r="Y1184">
        <v>28.6</v>
      </c>
      <c r="Z1184">
        <f t="shared" si="18"/>
        <v>326.48</v>
      </c>
    </row>
    <row r="1185" spans="1:26">
      <c r="A1185" t="s">
        <v>3155</v>
      </c>
      <c r="B1185">
        <v>61022616153</v>
      </c>
      <c r="C1185" t="s">
        <v>2343</v>
      </c>
      <c r="D1185" t="s">
        <v>57</v>
      </c>
      <c r="E1185" t="s">
        <v>58</v>
      </c>
      <c r="F1185">
        <v>12587449</v>
      </c>
      <c r="G1185" s="111">
        <v>45083</v>
      </c>
      <c r="H1185" t="s">
        <v>5691</v>
      </c>
      <c r="I1185" t="s">
        <v>255</v>
      </c>
      <c r="J1185" t="s">
        <v>249</v>
      </c>
      <c r="K1185" t="s">
        <v>268</v>
      </c>
      <c r="L1185" t="s">
        <v>251</v>
      </c>
      <c r="M1185" t="s">
        <v>3154</v>
      </c>
      <c r="N1185" t="s">
        <v>3154</v>
      </c>
      <c r="O1185" s="111">
        <v>45083</v>
      </c>
      <c r="P1185" t="s">
        <v>252</v>
      </c>
      <c r="Q1185" t="s">
        <v>253</v>
      </c>
      <c r="R1185" s="111">
        <v>45084</v>
      </c>
      <c r="W1185">
        <v>0</v>
      </c>
      <c r="X1185">
        <v>0</v>
      </c>
      <c r="Y1185">
        <v>3500</v>
      </c>
      <c r="Z1185">
        <f t="shared" si="18"/>
        <v>3500</v>
      </c>
    </row>
    <row r="1186" spans="1:26">
      <c r="A1186" t="s">
        <v>3155</v>
      </c>
      <c r="B1186">
        <v>1768766185</v>
      </c>
      <c r="C1186" t="s">
        <v>2110</v>
      </c>
      <c r="D1186" t="s">
        <v>53</v>
      </c>
      <c r="E1186" t="s">
        <v>54</v>
      </c>
      <c r="F1186">
        <v>12587230</v>
      </c>
      <c r="G1186" s="111">
        <v>45083</v>
      </c>
      <c r="H1186" t="s">
        <v>5692</v>
      </c>
      <c r="I1186" t="s">
        <v>255</v>
      </c>
      <c r="J1186" t="s">
        <v>249</v>
      </c>
      <c r="K1186" t="s">
        <v>268</v>
      </c>
      <c r="L1186" t="s">
        <v>251</v>
      </c>
      <c r="M1186" t="s">
        <v>3154</v>
      </c>
      <c r="N1186" t="s">
        <v>3154</v>
      </c>
      <c r="O1186" s="111">
        <v>45083</v>
      </c>
      <c r="P1186" t="s">
        <v>252</v>
      </c>
      <c r="Q1186" t="s">
        <v>253</v>
      </c>
      <c r="R1186" s="111">
        <v>45084</v>
      </c>
      <c r="W1186">
        <v>0</v>
      </c>
      <c r="X1186">
        <v>0</v>
      </c>
      <c r="Y1186">
        <v>4400</v>
      </c>
      <c r="Z1186">
        <f t="shared" si="18"/>
        <v>4400</v>
      </c>
    </row>
    <row r="1187" spans="1:26">
      <c r="A1187" t="s">
        <v>3155</v>
      </c>
      <c r="B1187">
        <v>70526237147</v>
      </c>
      <c r="C1187" t="s">
        <v>3553</v>
      </c>
      <c r="D1187" t="s">
        <v>53</v>
      </c>
      <c r="E1187" t="s">
        <v>54</v>
      </c>
      <c r="F1187">
        <v>12352404</v>
      </c>
      <c r="G1187" s="111">
        <v>45086</v>
      </c>
      <c r="H1187" t="s">
        <v>5693</v>
      </c>
      <c r="I1187" t="s">
        <v>255</v>
      </c>
      <c r="J1187" t="s">
        <v>249</v>
      </c>
      <c r="K1187" t="s">
        <v>268</v>
      </c>
      <c r="L1187" t="s">
        <v>251</v>
      </c>
      <c r="M1187" t="s">
        <v>3154</v>
      </c>
      <c r="N1187" t="s">
        <v>3154</v>
      </c>
      <c r="O1187" s="111">
        <v>45086</v>
      </c>
      <c r="P1187" t="s">
        <v>252</v>
      </c>
      <c r="Q1187" t="s">
        <v>253</v>
      </c>
      <c r="R1187" s="111">
        <v>45089</v>
      </c>
      <c r="W1187">
        <v>0</v>
      </c>
      <c r="X1187">
        <v>0</v>
      </c>
      <c r="Y1187">
        <v>944.45</v>
      </c>
      <c r="Z1187">
        <f t="shared" si="18"/>
        <v>944.45</v>
      </c>
    </row>
    <row r="1188" spans="1:26">
      <c r="A1188" t="s">
        <v>3155</v>
      </c>
      <c r="B1188">
        <v>70533341124</v>
      </c>
      <c r="C1188" t="s">
        <v>5385</v>
      </c>
      <c r="D1188" t="s">
        <v>2171</v>
      </c>
      <c r="E1188" t="s">
        <v>54</v>
      </c>
      <c r="F1188">
        <v>12402361</v>
      </c>
      <c r="G1188" s="111">
        <v>45090</v>
      </c>
      <c r="H1188" t="s">
        <v>5694</v>
      </c>
      <c r="I1188" t="s">
        <v>255</v>
      </c>
      <c r="J1188" t="s">
        <v>249</v>
      </c>
      <c r="K1188" t="s">
        <v>268</v>
      </c>
      <c r="L1188" t="s">
        <v>251</v>
      </c>
      <c r="M1188" t="s">
        <v>3154</v>
      </c>
      <c r="N1188" t="s">
        <v>3154</v>
      </c>
      <c r="O1188" s="111">
        <v>45090</v>
      </c>
      <c r="P1188" t="s">
        <v>252</v>
      </c>
      <c r="Q1188" t="s">
        <v>253</v>
      </c>
      <c r="R1188" s="111">
        <v>45091</v>
      </c>
      <c r="W1188">
        <v>0</v>
      </c>
      <c r="X1188">
        <v>0</v>
      </c>
      <c r="Y1188">
        <v>30</v>
      </c>
      <c r="Z1188">
        <f t="shared" si="18"/>
        <v>30</v>
      </c>
    </row>
    <row r="1189" spans="1:26">
      <c r="A1189" t="s">
        <v>3155</v>
      </c>
      <c r="B1189" t="s">
        <v>5142</v>
      </c>
      <c r="C1189" t="s">
        <v>5143</v>
      </c>
      <c r="D1189" t="s">
        <v>1691</v>
      </c>
      <c r="E1189" t="s">
        <v>1528</v>
      </c>
      <c r="F1189">
        <v>12602287</v>
      </c>
      <c r="G1189" s="111">
        <v>45089</v>
      </c>
      <c r="H1189" t="s">
        <v>5695</v>
      </c>
      <c r="I1189" t="s">
        <v>255</v>
      </c>
      <c r="J1189" t="s">
        <v>249</v>
      </c>
      <c r="K1189" t="s">
        <v>268</v>
      </c>
      <c r="L1189" t="s">
        <v>251</v>
      </c>
      <c r="M1189" t="s">
        <v>3154</v>
      </c>
      <c r="N1189" t="s">
        <v>3154</v>
      </c>
      <c r="O1189" s="111">
        <v>45090</v>
      </c>
      <c r="P1189" t="s">
        <v>252</v>
      </c>
      <c r="Q1189" t="s">
        <v>253</v>
      </c>
      <c r="R1189" s="111">
        <v>45091</v>
      </c>
      <c r="W1189">
        <v>0</v>
      </c>
      <c r="X1189">
        <v>0</v>
      </c>
      <c r="Y1189">
        <v>20</v>
      </c>
      <c r="Z1189">
        <f t="shared" si="18"/>
        <v>20</v>
      </c>
    </row>
    <row r="1190" spans="1:26">
      <c r="A1190" t="s">
        <v>3155</v>
      </c>
      <c r="B1190">
        <v>4312367124</v>
      </c>
      <c r="C1190" t="s">
        <v>2359</v>
      </c>
      <c r="D1190" t="s">
        <v>5521</v>
      </c>
      <c r="E1190" t="s">
        <v>54</v>
      </c>
      <c r="F1190">
        <v>12605684</v>
      </c>
      <c r="G1190" s="111">
        <v>45090</v>
      </c>
      <c r="H1190" t="s">
        <v>5696</v>
      </c>
      <c r="I1190" t="s">
        <v>255</v>
      </c>
      <c r="J1190" t="s">
        <v>249</v>
      </c>
      <c r="K1190" t="s">
        <v>268</v>
      </c>
      <c r="L1190" t="s">
        <v>251</v>
      </c>
      <c r="M1190" t="s">
        <v>3154</v>
      </c>
      <c r="N1190" t="s">
        <v>3154</v>
      </c>
      <c r="O1190" s="111">
        <v>45090</v>
      </c>
      <c r="P1190" t="s">
        <v>252</v>
      </c>
      <c r="Q1190" t="s">
        <v>253</v>
      </c>
      <c r="R1190" s="111">
        <v>45092</v>
      </c>
      <c r="W1190">
        <v>0</v>
      </c>
      <c r="X1190">
        <v>0</v>
      </c>
      <c r="Y1190">
        <v>6455</v>
      </c>
      <c r="Z1190">
        <f t="shared" si="18"/>
        <v>6455</v>
      </c>
    </row>
    <row r="1191" spans="1:26">
      <c r="A1191" t="s">
        <v>3155</v>
      </c>
      <c r="B1191">
        <v>70526237147</v>
      </c>
      <c r="C1191" t="s">
        <v>3553</v>
      </c>
      <c r="D1191" t="s">
        <v>53</v>
      </c>
      <c r="E1191" t="s">
        <v>54</v>
      </c>
      <c r="F1191">
        <v>12632663</v>
      </c>
      <c r="G1191" s="111">
        <v>45097</v>
      </c>
      <c r="H1191" t="s">
        <v>5697</v>
      </c>
      <c r="I1191" t="s">
        <v>255</v>
      </c>
      <c r="J1191" t="s">
        <v>249</v>
      </c>
      <c r="K1191" t="s">
        <v>268</v>
      </c>
      <c r="L1191" t="s">
        <v>251</v>
      </c>
      <c r="M1191" t="s">
        <v>3154</v>
      </c>
      <c r="N1191" t="s">
        <v>3154</v>
      </c>
      <c r="O1191" s="111">
        <v>45097</v>
      </c>
      <c r="P1191" t="s">
        <v>252</v>
      </c>
      <c r="Q1191" t="s">
        <v>253</v>
      </c>
      <c r="R1191" s="111">
        <v>45098</v>
      </c>
      <c r="W1191">
        <v>0</v>
      </c>
      <c r="X1191">
        <v>0</v>
      </c>
      <c r="Y1191">
        <v>2044</v>
      </c>
      <c r="Z1191">
        <f t="shared" si="18"/>
        <v>2044</v>
      </c>
    </row>
    <row r="1192" spans="1:26">
      <c r="G1192" s="111"/>
      <c r="O1192" s="111"/>
      <c r="R1192" s="111"/>
      <c r="Z1192">
        <f t="shared" si="18"/>
        <v>0</v>
      </c>
    </row>
    <row r="1193" spans="1:26">
      <c r="G1193" s="111"/>
      <c r="O1193" s="111"/>
      <c r="R1193" s="111"/>
      <c r="Z1193">
        <f t="shared" si="18"/>
        <v>0</v>
      </c>
    </row>
    <row r="1194" spans="1:26">
      <c r="G1194" s="111"/>
      <c r="O1194" s="111"/>
      <c r="R1194" s="111"/>
      <c r="Z1194">
        <f t="shared" si="18"/>
        <v>0</v>
      </c>
    </row>
    <row r="1195" spans="1:26">
      <c r="G1195" s="111"/>
      <c r="O1195" s="111"/>
      <c r="R1195" s="111"/>
      <c r="Z1195">
        <f t="shared" si="18"/>
        <v>0</v>
      </c>
    </row>
    <row r="1196" spans="1:26">
      <c r="G1196" s="111"/>
      <c r="O1196" s="111"/>
      <c r="R1196" s="111"/>
      <c r="Z1196">
        <f t="shared" si="18"/>
        <v>0</v>
      </c>
    </row>
    <row r="1197" spans="1:26">
      <c r="G1197" s="111"/>
      <c r="O1197" s="111"/>
      <c r="R1197" s="111"/>
      <c r="Z1197">
        <f t="shared" si="18"/>
        <v>0</v>
      </c>
    </row>
    <row r="1198" spans="1:26">
      <c r="G1198" s="111"/>
      <c r="O1198" s="111"/>
      <c r="R1198" s="111"/>
      <c r="Z1198">
        <f t="shared" si="18"/>
        <v>0</v>
      </c>
    </row>
    <row r="1199" spans="1:26">
      <c r="G1199" s="111"/>
      <c r="O1199" s="111"/>
      <c r="R1199" s="111"/>
      <c r="Z1199">
        <f t="shared" si="18"/>
        <v>0</v>
      </c>
    </row>
    <row r="1200" spans="1:26">
      <c r="G1200" s="111"/>
      <c r="O1200" s="111"/>
      <c r="R1200" s="111"/>
      <c r="Z1200">
        <f t="shared" si="18"/>
        <v>0</v>
      </c>
    </row>
    <row r="1201" spans="7:26">
      <c r="G1201" s="111"/>
      <c r="O1201" s="111"/>
      <c r="R1201" s="111"/>
      <c r="Z1201">
        <f t="shared" si="18"/>
        <v>0</v>
      </c>
    </row>
    <row r="1202" spans="7:26">
      <c r="G1202" s="111"/>
      <c r="O1202" s="111"/>
      <c r="R1202" s="111"/>
      <c r="Z1202">
        <f t="shared" si="18"/>
        <v>0</v>
      </c>
    </row>
    <row r="1203" spans="7:26">
      <c r="G1203" s="111"/>
      <c r="O1203" s="111"/>
      <c r="R1203" s="111"/>
      <c r="Z1203">
        <f t="shared" si="18"/>
        <v>0</v>
      </c>
    </row>
    <row r="1204" spans="7:26">
      <c r="G1204" s="111"/>
      <c r="O1204" s="111"/>
      <c r="R1204" s="111"/>
      <c r="Z1204">
        <f t="shared" si="18"/>
        <v>0</v>
      </c>
    </row>
    <row r="1205" spans="7:26">
      <c r="G1205" s="111"/>
      <c r="O1205" s="111"/>
      <c r="R1205" s="111"/>
      <c r="Z1205">
        <f t="shared" si="18"/>
        <v>0</v>
      </c>
    </row>
    <row r="1206" spans="7:26">
      <c r="G1206" s="111"/>
      <c r="O1206" s="111"/>
      <c r="R1206" s="111"/>
      <c r="Z1206">
        <f t="shared" si="18"/>
        <v>0</v>
      </c>
    </row>
    <row r="1207" spans="7:26">
      <c r="G1207" s="111"/>
      <c r="O1207" s="111"/>
      <c r="R1207" s="111"/>
      <c r="Z1207">
        <f t="shared" si="18"/>
        <v>0</v>
      </c>
    </row>
    <row r="1208" spans="7:26">
      <c r="G1208" s="111"/>
      <c r="O1208" s="111"/>
      <c r="R1208" s="111"/>
      <c r="Z1208">
        <f t="shared" si="18"/>
        <v>0</v>
      </c>
    </row>
    <row r="1209" spans="7:26">
      <c r="G1209" s="111"/>
      <c r="O1209" s="111"/>
      <c r="R1209" s="111"/>
      <c r="Z1209">
        <f t="shared" si="18"/>
        <v>0</v>
      </c>
    </row>
    <row r="1210" spans="7:26">
      <c r="G1210" s="111"/>
      <c r="O1210" s="111"/>
      <c r="R1210" s="111"/>
      <c r="Z1210">
        <f t="shared" si="18"/>
        <v>0</v>
      </c>
    </row>
    <row r="1211" spans="7:26">
      <c r="G1211" s="111"/>
      <c r="O1211" s="111"/>
      <c r="R1211" s="111"/>
      <c r="Z1211">
        <f t="shared" si="18"/>
        <v>0</v>
      </c>
    </row>
    <row r="1212" spans="7:26">
      <c r="G1212" s="111"/>
      <c r="O1212" s="111"/>
      <c r="R1212" s="111"/>
      <c r="Z1212">
        <f t="shared" si="18"/>
        <v>0</v>
      </c>
    </row>
    <row r="1213" spans="7:26">
      <c r="G1213" s="111"/>
      <c r="O1213" s="111"/>
      <c r="R1213" s="111"/>
      <c r="Z1213">
        <f t="shared" si="18"/>
        <v>0</v>
      </c>
    </row>
    <row r="1214" spans="7:26">
      <c r="G1214" s="111"/>
      <c r="O1214" s="111"/>
      <c r="R1214" s="111"/>
      <c r="Z1214">
        <f t="shared" si="18"/>
        <v>0</v>
      </c>
    </row>
    <row r="1215" spans="7:26">
      <c r="G1215" s="111"/>
      <c r="O1215" s="111"/>
      <c r="R1215" s="111"/>
      <c r="Z1215">
        <f t="shared" si="18"/>
        <v>0</v>
      </c>
    </row>
    <row r="1216" spans="7:26">
      <c r="G1216" s="111"/>
      <c r="O1216" s="111"/>
      <c r="R1216" s="111"/>
      <c r="Z1216">
        <f t="shared" si="18"/>
        <v>0</v>
      </c>
    </row>
    <row r="1217" spans="7:26">
      <c r="G1217" s="111"/>
      <c r="O1217" s="111"/>
      <c r="R1217" s="111"/>
      <c r="Z1217">
        <f t="shared" si="18"/>
        <v>0</v>
      </c>
    </row>
    <row r="1218" spans="7:26">
      <c r="G1218" s="111"/>
      <c r="O1218" s="111"/>
      <c r="R1218" s="111"/>
      <c r="Z1218">
        <f t="shared" si="18"/>
        <v>0</v>
      </c>
    </row>
    <row r="1219" spans="7:26">
      <c r="G1219" s="111"/>
      <c r="O1219" s="111"/>
      <c r="R1219" s="111"/>
      <c r="Z1219">
        <f t="shared" ref="Z1219:Z1282" si="19">SUM(W1219:Y1219)</f>
        <v>0</v>
      </c>
    </row>
    <row r="1220" spans="7:26">
      <c r="G1220" s="111"/>
      <c r="O1220" s="111"/>
      <c r="R1220" s="111"/>
      <c r="Z1220">
        <f t="shared" si="19"/>
        <v>0</v>
      </c>
    </row>
    <row r="1221" spans="7:26">
      <c r="G1221" s="111"/>
      <c r="O1221" s="111"/>
      <c r="R1221" s="111"/>
      <c r="Z1221">
        <f t="shared" si="19"/>
        <v>0</v>
      </c>
    </row>
    <row r="1222" spans="7:26">
      <c r="G1222" s="111"/>
      <c r="O1222" s="111"/>
      <c r="R1222" s="111"/>
      <c r="Z1222">
        <f t="shared" si="19"/>
        <v>0</v>
      </c>
    </row>
    <row r="1223" spans="7:26">
      <c r="G1223" s="111"/>
      <c r="O1223" s="111"/>
      <c r="R1223" s="111"/>
      <c r="Z1223">
        <f t="shared" si="19"/>
        <v>0</v>
      </c>
    </row>
    <row r="1224" spans="7:26">
      <c r="G1224" s="111"/>
      <c r="O1224" s="111"/>
      <c r="R1224" s="111"/>
      <c r="Z1224">
        <f t="shared" si="19"/>
        <v>0</v>
      </c>
    </row>
    <row r="1225" spans="7:26">
      <c r="G1225" s="111"/>
      <c r="O1225" s="111"/>
      <c r="R1225" s="111"/>
      <c r="Z1225">
        <f t="shared" si="19"/>
        <v>0</v>
      </c>
    </row>
    <row r="1226" spans="7:26">
      <c r="G1226" s="111"/>
      <c r="O1226" s="111"/>
      <c r="R1226" s="111"/>
      <c r="Z1226">
        <f t="shared" si="19"/>
        <v>0</v>
      </c>
    </row>
    <row r="1227" spans="7:26">
      <c r="G1227" s="111"/>
      <c r="O1227" s="111"/>
      <c r="R1227" s="111"/>
      <c r="Z1227">
        <f t="shared" si="19"/>
        <v>0</v>
      </c>
    </row>
    <row r="1228" spans="7:26">
      <c r="G1228" s="111"/>
      <c r="O1228" s="111"/>
      <c r="R1228" s="111"/>
      <c r="Z1228">
        <f t="shared" si="19"/>
        <v>0</v>
      </c>
    </row>
    <row r="1229" spans="7:26">
      <c r="G1229" s="111"/>
      <c r="O1229" s="111"/>
      <c r="R1229" s="111"/>
      <c r="Z1229">
        <f t="shared" si="19"/>
        <v>0</v>
      </c>
    </row>
    <row r="1230" spans="7:26">
      <c r="G1230" s="111"/>
      <c r="O1230" s="111"/>
      <c r="R1230" s="111"/>
      <c r="Z1230">
        <f t="shared" si="19"/>
        <v>0</v>
      </c>
    </row>
    <row r="1231" spans="7:26">
      <c r="G1231" s="111"/>
      <c r="O1231" s="111"/>
      <c r="R1231" s="111"/>
      <c r="Z1231">
        <f t="shared" si="19"/>
        <v>0</v>
      </c>
    </row>
    <row r="1232" spans="7:26">
      <c r="G1232" s="111"/>
      <c r="O1232" s="111"/>
      <c r="R1232" s="111"/>
      <c r="Z1232">
        <f t="shared" si="19"/>
        <v>0</v>
      </c>
    </row>
    <row r="1233" spans="7:26">
      <c r="G1233" s="111"/>
      <c r="O1233" s="111"/>
      <c r="R1233" s="111"/>
      <c r="Z1233">
        <f t="shared" si="19"/>
        <v>0</v>
      </c>
    </row>
    <row r="1234" spans="7:26">
      <c r="G1234" s="111"/>
      <c r="O1234" s="111"/>
      <c r="R1234" s="111"/>
      <c r="Z1234">
        <f t="shared" si="19"/>
        <v>0</v>
      </c>
    </row>
    <row r="1235" spans="7:26">
      <c r="G1235" s="111"/>
      <c r="O1235" s="111"/>
      <c r="R1235" s="111"/>
      <c r="Z1235">
        <f t="shared" si="19"/>
        <v>0</v>
      </c>
    </row>
    <row r="1236" spans="7:26">
      <c r="G1236" s="111"/>
      <c r="O1236" s="111"/>
      <c r="R1236" s="111"/>
      <c r="Z1236">
        <f t="shared" si="19"/>
        <v>0</v>
      </c>
    </row>
    <row r="1237" spans="7:26">
      <c r="G1237" s="111"/>
      <c r="O1237" s="111"/>
      <c r="R1237" s="111"/>
      <c r="Z1237">
        <f t="shared" si="19"/>
        <v>0</v>
      </c>
    </row>
    <row r="1238" spans="7:26">
      <c r="G1238" s="111"/>
      <c r="O1238" s="111"/>
      <c r="R1238" s="111"/>
      <c r="Z1238">
        <f t="shared" si="19"/>
        <v>0</v>
      </c>
    </row>
    <row r="1239" spans="7:26">
      <c r="G1239" s="111"/>
      <c r="O1239" s="111"/>
      <c r="R1239" s="111"/>
      <c r="Z1239">
        <f t="shared" si="19"/>
        <v>0</v>
      </c>
    </row>
    <row r="1240" spans="7:26">
      <c r="G1240" s="111"/>
      <c r="O1240" s="111"/>
      <c r="R1240" s="111"/>
      <c r="Z1240">
        <f t="shared" si="19"/>
        <v>0</v>
      </c>
    </row>
    <row r="1241" spans="7:26">
      <c r="G1241" s="111"/>
      <c r="O1241" s="111"/>
      <c r="R1241" s="111"/>
      <c r="Z1241">
        <f t="shared" si="19"/>
        <v>0</v>
      </c>
    </row>
    <row r="1242" spans="7:26">
      <c r="G1242" s="111"/>
      <c r="O1242" s="111"/>
      <c r="R1242" s="111"/>
      <c r="Z1242">
        <f t="shared" si="19"/>
        <v>0</v>
      </c>
    </row>
    <row r="1243" spans="7:26">
      <c r="G1243" s="111"/>
      <c r="O1243" s="111"/>
      <c r="R1243" s="111"/>
      <c r="Z1243">
        <f t="shared" si="19"/>
        <v>0</v>
      </c>
    </row>
    <row r="1244" spans="7:26">
      <c r="G1244" s="111"/>
      <c r="O1244" s="111"/>
      <c r="R1244" s="111"/>
      <c r="Z1244">
        <f t="shared" si="19"/>
        <v>0</v>
      </c>
    </row>
    <row r="1245" spans="7:26">
      <c r="G1245" s="111"/>
      <c r="O1245" s="111"/>
      <c r="R1245" s="111"/>
      <c r="Z1245">
        <f t="shared" si="19"/>
        <v>0</v>
      </c>
    </row>
    <row r="1246" spans="7:26">
      <c r="G1246" s="111"/>
      <c r="O1246" s="111"/>
      <c r="R1246" s="111"/>
      <c r="Z1246">
        <f t="shared" si="19"/>
        <v>0</v>
      </c>
    </row>
    <row r="1247" spans="7:26">
      <c r="G1247" s="111"/>
      <c r="O1247" s="111"/>
      <c r="R1247" s="111"/>
      <c r="Z1247">
        <f t="shared" si="19"/>
        <v>0</v>
      </c>
    </row>
    <row r="1248" spans="7:26">
      <c r="G1248" s="111"/>
      <c r="O1248" s="111"/>
      <c r="R1248" s="111"/>
      <c r="Z1248">
        <f t="shared" si="19"/>
        <v>0</v>
      </c>
    </row>
    <row r="1249" spans="7:26">
      <c r="G1249" s="111"/>
      <c r="O1249" s="111"/>
      <c r="R1249" s="111"/>
      <c r="Z1249">
        <f t="shared" si="19"/>
        <v>0</v>
      </c>
    </row>
    <row r="1250" spans="7:26">
      <c r="G1250" s="111"/>
      <c r="O1250" s="111"/>
      <c r="R1250" s="111"/>
      <c r="Z1250">
        <f t="shared" si="19"/>
        <v>0</v>
      </c>
    </row>
    <row r="1251" spans="7:26">
      <c r="G1251" s="111"/>
      <c r="O1251" s="111"/>
      <c r="R1251" s="111"/>
      <c r="Z1251">
        <f t="shared" si="19"/>
        <v>0</v>
      </c>
    </row>
    <row r="1252" spans="7:26">
      <c r="G1252" s="111"/>
      <c r="O1252" s="111"/>
      <c r="R1252" s="111"/>
      <c r="Z1252">
        <f t="shared" si="19"/>
        <v>0</v>
      </c>
    </row>
    <row r="1253" spans="7:26">
      <c r="G1253" s="111"/>
      <c r="O1253" s="111"/>
      <c r="R1253" s="111"/>
      <c r="Z1253">
        <f t="shared" si="19"/>
        <v>0</v>
      </c>
    </row>
    <row r="1254" spans="7:26">
      <c r="G1254" s="111"/>
      <c r="O1254" s="111"/>
      <c r="R1254" s="111"/>
      <c r="Z1254">
        <f t="shared" si="19"/>
        <v>0</v>
      </c>
    </row>
    <row r="1255" spans="7:26">
      <c r="G1255" s="111"/>
      <c r="O1255" s="111"/>
      <c r="R1255" s="111"/>
      <c r="Z1255">
        <f t="shared" si="19"/>
        <v>0</v>
      </c>
    </row>
    <row r="1256" spans="7:26">
      <c r="G1256" s="111"/>
      <c r="O1256" s="111"/>
      <c r="R1256" s="111"/>
      <c r="Z1256">
        <f t="shared" si="19"/>
        <v>0</v>
      </c>
    </row>
    <row r="1257" spans="7:26">
      <c r="G1257" s="111"/>
      <c r="O1257" s="111"/>
      <c r="R1257" s="111"/>
      <c r="Z1257">
        <f t="shared" si="19"/>
        <v>0</v>
      </c>
    </row>
    <row r="1258" spans="7:26">
      <c r="G1258" s="111"/>
      <c r="O1258" s="111"/>
      <c r="R1258" s="111"/>
      <c r="Z1258">
        <f t="shared" si="19"/>
        <v>0</v>
      </c>
    </row>
    <row r="1259" spans="7:26">
      <c r="G1259" s="111"/>
      <c r="O1259" s="111"/>
      <c r="R1259" s="111"/>
      <c r="Z1259">
        <f t="shared" si="19"/>
        <v>0</v>
      </c>
    </row>
    <row r="1260" spans="7:26">
      <c r="G1260" s="111"/>
      <c r="O1260" s="111"/>
      <c r="R1260" s="111"/>
      <c r="Z1260">
        <f t="shared" si="19"/>
        <v>0</v>
      </c>
    </row>
    <row r="1261" spans="7:26">
      <c r="G1261" s="111"/>
      <c r="O1261" s="111"/>
      <c r="R1261" s="111"/>
      <c r="Z1261">
        <f t="shared" si="19"/>
        <v>0</v>
      </c>
    </row>
    <row r="1262" spans="7:26">
      <c r="G1262" s="111"/>
      <c r="O1262" s="111"/>
      <c r="R1262" s="111"/>
      <c r="Z1262">
        <f t="shared" si="19"/>
        <v>0</v>
      </c>
    </row>
    <row r="1263" spans="7:26">
      <c r="G1263" s="111"/>
      <c r="O1263" s="111"/>
      <c r="R1263" s="111"/>
      <c r="Z1263">
        <f t="shared" si="19"/>
        <v>0</v>
      </c>
    </row>
    <row r="1264" spans="7:26">
      <c r="G1264" s="111"/>
      <c r="O1264" s="111"/>
      <c r="R1264" s="111"/>
      <c r="Z1264">
        <f t="shared" si="19"/>
        <v>0</v>
      </c>
    </row>
    <row r="1265" spans="7:26">
      <c r="G1265" s="111"/>
      <c r="O1265" s="111"/>
      <c r="R1265" s="111"/>
      <c r="Z1265">
        <f t="shared" si="19"/>
        <v>0</v>
      </c>
    </row>
    <row r="1266" spans="7:26">
      <c r="G1266" s="111"/>
      <c r="O1266" s="111"/>
      <c r="R1266" s="111"/>
      <c r="Z1266">
        <f t="shared" si="19"/>
        <v>0</v>
      </c>
    </row>
    <row r="1267" spans="7:26">
      <c r="G1267" s="111"/>
      <c r="O1267" s="111"/>
      <c r="R1267" s="111"/>
      <c r="Z1267">
        <f t="shared" si="19"/>
        <v>0</v>
      </c>
    </row>
    <row r="1268" spans="7:26">
      <c r="G1268" s="111"/>
      <c r="O1268" s="111"/>
      <c r="R1268" s="111"/>
      <c r="Z1268">
        <f t="shared" si="19"/>
        <v>0</v>
      </c>
    </row>
    <row r="1269" spans="7:26">
      <c r="G1269" s="111"/>
      <c r="O1269" s="111"/>
      <c r="R1269" s="111"/>
      <c r="Z1269">
        <f t="shared" si="19"/>
        <v>0</v>
      </c>
    </row>
    <row r="1270" spans="7:26">
      <c r="G1270" s="111"/>
      <c r="O1270" s="111"/>
      <c r="R1270" s="111"/>
      <c r="Z1270">
        <f t="shared" si="19"/>
        <v>0</v>
      </c>
    </row>
    <row r="1271" spans="7:26">
      <c r="G1271" s="111"/>
      <c r="O1271" s="111"/>
      <c r="R1271" s="111"/>
      <c r="Z1271">
        <f t="shared" si="19"/>
        <v>0</v>
      </c>
    </row>
    <row r="1272" spans="7:26">
      <c r="G1272" s="111"/>
      <c r="O1272" s="111"/>
      <c r="R1272" s="111"/>
      <c r="Z1272">
        <f t="shared" si="19"/>
        <v>0</v>
      </c>
    </row>
    <row r="1273" spans="7:26">
      <c r="G1273" s="111"/>
      <c r="O1273" s="111"/>
      <c r="R1273" s="111"/>
      <c r="Z1273">
        <f t="shared" si="19"/>
        <v>0</v>
      </c>
    </row>
    <row r="1274" spans="7:26">
      <c r="G1274" s="111"/>
      <c r="O1274" s="111"/>
      <c r="R1274" s="111"/>
      <c r="Z1274">
        <f t="shared" si="19"/>
        <v>0</v>
      </c>
    </row>
    <row r="1275" spans="7:26">
      <c r="G1275" s="111"/>
      <c r="O1275" s="111"/>
      <c r="R1275" s="111"/>
      <c r="Z1275">
        <f t="shared" si="19"/>
        <v>0</v>
      </c>
    </row>
    <row r="1276" spans="7:26">
      <c r="G1276" s="111"/>
      <c r="O1276" s="111"/>
      <c r="R1276" s="111"/>
      <c r="Z1276">
        <f t="shared" si="19"/>
        <v>0</v>
      </c>
    </row>
    <row r="1277" spans="7:26">
      <c r="G1277" s="111"/>
      <c r="O1277" s="111"/>
      <c r="R1277" s="111"/>
      <c r="Z1277">
        <f t="shared" si="19"/>
        <v>0</v>
      </c>
    </row>
    <row r="1278" spans="7:26">
      <c r="G1278" s="111"/>
      <c r="O1278" s="111"/>
      <c r="R1278" s="111"/>
      <c r="Z1278">
        <f t="shared" si="19"/>
        <v>0</v>
      </c>
    </row>
    <row r="1279" spans="7:26">
      <c r="G1279" s="111"/>
      <c r="O1279" s="111"/>
      <c r="R1279" s="111"/>
      <c r="Z1279">
        <f t="shared" si="19"/>
        <v>0</v>
      </c>
    </row>
    <row r="1280" spans="7:26">
      <c r="G1280" s="111"/>
      <c r="O1280" s="111"/>
      <c r="R1280" s="111"/>
      <c r="Z1280">
        <f t="shared" si="19"/>
        <v>0</v>
      </c>
    </row>
    <row r="1281" spans="7:26">
      <c r="G1281" s="111"/>
      <c r="O1281" s="111"/>
      <c r="R1281" s="111"/>
      <c r="Z1281">
        <f t="shared" si="19"/>
        <v>0</v>
      </c>
    </row>
    <row r="1282" spans="7:26">
      <c r="G1282" s="111"/>
      <c r="O1282" s="111"/>
      <c r="R1282" s="111"/>
      <c r="Z1282">
        <f t="shared" si="19"/>
        <v>0</v>
      </c>
    </row>
    <row r="1283" spans="7:26">
      <c r="G1283" s="111"/>
      <c r="O1283" s="111"/>
      <c r="R1283" s="111"/>
      <c r="Z1283">
        <f t="shared" ref="Z1283:Z1346" si="20">SUM(W1283:Y1283)</f>
        <v>0</v>
      </c>
    </row>
    <row r="1284" spans="7:26">
      <c r="G1284" s="111"/>
      <c r="O1284" s="111"/>
      <c r="R1284" s="111"/>
      <c r="Z1284">
        <f t="shared" si="20"/>
        <v>0</v>
      </c>
    </row>
    <row r="1285" spans="7:26">
      <c r="G1285" s="111"/>
      <c r="O1285" s="111"/>
      <c r="R1285" s="111"/>
      <c r="Z1285">
        <f t="shared" si="20"/>
        <v>0</v>
      </c>
    </row>
    <row r="1286" spans="7:26">
      <c r="G1286" s="111"/>
      <c r="O1286" s="111"/>
      <c r="R1286" s="111"/>
      <c r="Z1286">
        <f t="shared" si="20"/>
        <v>0</v>
      </c>
    </row>
    <row r="1287" spans="7:26">
      <c r="G1287" s="111"/>
      <c r="O1287" s="111"/>
      <c r="R1287" s="111"/>
      <c r="Z1287">
        <f t="shared" si="20"/>
        <v>0</v>
      </c>
    </row>
    <row r="1288" spans="7:26">
      <c r="G1288" s="111"/>
      <c r="O1288" s="111"/>
      <c r="R1288" s="111"/>
      <c r="Z1288">
        <f t="shared" si="20"/>
        <v>0</v>
      </c>
    </row>
    <row r="1289" spans="7:26">
      <c r="G1289" s="111"/>
      <c r="O1289" s="111"/>
      <c r="R1289" s="111"/>
      <c r="Z1289">
        <f t="shared" si="20"/>
        <v>0</v>
      </c>
    </row>
    <row r="1290" spans="7:26">
      <c r="G1290" s="111"/>
      <c r="O1290" s="111"/>
      <c r="R1290" s="111"/>
      <c r="Z1290">
        <f t="shared" si="20"/>
        <v>0</v>
      </c>
    </row>
    <row r="1291" spans="7:26">
      <c r="G1291" s="111"/>
      <c r="O1291" s="111"/>
      <c r="R1291" s="111"/>
      <c r="Z1291">
        <f t="shared" si="20"/>
        <v>0</v>
      </c>
    </row>
    <row r="1292" spans="7:26">
      <c r="G1292" s="111"/>
      <c r="O1292" s="111"/>
      <c r="R1292" s="111"/>
      <c r="Z1292">
        <f t="shared" si="20"/>
        <v>0</v>
      </c>
    </row>
    <row r="1293" spans="7:26">
      <c r="G1293" s="111"/>
      <c r="O1293" s="111"/>
      <c r="R1293" s="111"/>
      <c r="Z1293">
        <f t="shared" si="20"/>
        <v>0</v>
      </c>
    </row>
    <row r="1294" spans="7:26">
      <c r="G1294" s="111"/>
      <c r="O1294" s="111"/>
      <c r="R1294" s="111"/>
      <c r="Z1294">
        <f t="shared" si="20"/>
        <v>0</v>
      </c>
    </row>
    <row r="1295" spans="7:26">
      <c r="G1295" s="111"/>
      <c r="O1295" s="111"/>
      <c r="R1295" s="111"/>
      <c r="Z1295">
        <f t="shared" si="20"/>
        <v>0</v>
      </c>
    </row>
    <row r="1296" spans="7:26">
      <c r="G1296" s="111"/>
      <c r="O1296" s="111"/>
      <c r="R1296" s="111"/>
      <c r="Z1296">
        <f t="shared" si="20"/>
        <v>0</v>
      </c>
    </row>
    <row r="1297" spans="7:26">
      <c r="G1297" s="111"/>
      <c r="O1297" s="111"/>
      <c r="R1297" s="111"/>
      <c r="Z1297">
        <f t="shared" si="20"/>
        <v>0</v>
      </c>
    </row>
    <row r="1298" spans="7:26">
      <c r="G1298" s="111"/>
      <c r="O1298" s="111"/>
      <c r="R1298" s="111"/>
      <c r="Z1298">
        <f t="shared" si="20"/>
        <v>0</v>
      </c>
    </row>
    <row r="1299" spans="7:26">
      <c r="G1299" s="111"/>
      <c r="O1299" s="111"/>
      <c r="R1299" s="111"/>
      <c r="Z1299">
        <f t="shared" si="20"/>
        <v>0</v>
      </c>
    </row>
    <row r="1300" spans="7:26">
      <c r="G1300" s="111"/>
      <c r="O1300" s="111"/>
      <c r="R1300" s="111"/>
      <c r="Z1300">
        <f t="shared" si="20"/>
        <v>0</v>
      </c>
    </row>
    <row r="1301" spans="7:26">
      <c r="O1301" s="111"/>
      <c r="R1301" s="111"/>
      <c r="Z1301">
        <f t="shared" si="20"/>
        <v>0</v>
      </c>
    </row>
    <row r="1302" spans="7:26">
      <c r="O1302" s="111"/>
      <c r="R1302" s="111"/>
      <c r="Z1302">
        <f t="shared" si="20"/>
        <v>0</v>
      </c>
    </row>
    <row r="1303" spans="7:26">
      <c r="O1303" s="111"/>
      <c r="R1303" s="111"/>
      <c r="Z1303">
        <f t="shared" si="20"/>
        <v>0</v>
      </c>
    </row>
    <row r="1304" spans="7:26">
      <c r="O1304" s="111"/>
      <c r="R1304" s="111"/>
      <c r="Z1304">
        <f t="shared" si="20"/>
        <v>0</v>
      </c>
    </row>
    <row r="1305" spans="7:26">
      <c r="O1305" s="111"/>
      <c r="R1305" s="111"/>
      <c r="Z1305">
        <f t="shared" si="20"/>
        <v>0</v>
      </c>
    </row>
    <row r="1306" spans="7:26">
      <c r="O1306" s="111"/>
      <c r="R1306" s="111"/>
      <c r="Z1306">
        <f t="shared" si="20"/>
        <v>0</v>
      </c>
    </row>
    <row r="1307" spans="7:26">
      <c r="O1307" s="111"/>
      <c r="R1307" s="111"/>
      <c r="Z1307">
        <f t="shared" si="20"/>
        <v>0</v>
      </c>
    </row>
    <row r="1308" spans="7:26">
      <c r="O1308" s="111"/>
      <c r="R1308" s="111"/>
      <c r="Z1308">
        <f t="shared" si="20"/>
        <v>0</v>
      </c>
    </row>
    <row r="1309" spans="7:26">
      <c r="O1309" s="111"/>
      <c r="R1309" s="111"/>
      <c r="Z1309">
        <f t="shared" si="20"/>
        <v>0</v>
      </c>
    </row>
    <row r="1310" spans="7:26">
      <c r="O1310" s="111"/>
      <c r="R1310" s="111"/>
      <c r="Z1310">
        <f t="shared" si="20"/>
        <v>0</v>
      </c>
    </row>
    <row r="1311" spans="7:26">
      <c r="O1311" s="111"/>
      <c r="R1311" s="111"/>
      <c r="Z1311">
        <f t="shared" si="20"/>
        <v>0</v>
      </c>
    </row>
    <row r="1312" spans="7:26">
      <c r="O1312" s="111"/>
      <c r="R1312" s="111"/>
      <c r="Z1312">
        <f t="shared" si="20"/>
        <v>0</v>
      </c>
    </row>
    <row r="1313" spans="15:26">
      <c r="O1313" s="111"/>
      <c r="R1313" s="111"/>
      <c r="Z1313">
        <f t="shared" si="20"/>
        <v>0</v>
      </c>
    </row>
    <row r="1314" spans="15:26">
      <c r="O1314" s="111"/>
      <c r="R1314" s="111"/>
      <c r="Z1314">
        <f t="shared" si="20"/>
        <v>0</v>
      </c>
    </row>
    <row r="1315" spans="15:26">
      <c r="O1315" s="111"/>
      <c r="R1315" s="111"/>
      <c r="Z1315">
        <f t="shared" si="20"/>
        <v>0</v>
      </c>
    </row>
    <row r="1316" spans="15:26">
      <c r="O1316" s="111"/>
      <c r="R1316" s="111"/>
      <c r="Z1316">
        <f t="shared" si="20"/>
        <v>0</v>
      </c>
    </row>
    <row r="1317" spans="15:26">
      <c r="O1317" s="111"/>
      <c r="R1317" s="111"/>
      <c r="Z1317">
        <f t="shared" si="20"/>
        <v>0</v>
      </c>
    </row>
    <row r="1318" spans="15:26">
      <c r="O1318" s="111"/>
      <c r="R1318" s="111"/>
      <c r="Z1318">
        <f t="shared" si="20"/>
        <v>0</v>
      </c>
    </row>
    <row r="1319" spans="15:26">
      <c r="O1319" s="111"/>
      <c r="R1319" s="111"/>
      <c r="Z1319">
        <f t="shared" si="20"/>
        <v>0</v>
      </c>
    </row>
    <row r="1320" spans="15:26">
      <c r="O1320" s="111"/>
      <c r="R1320" s="111"/>
      <c r="Z1320">
        <f t="shared" si="20"/>
        <v>0</v>
      </c>
    </row>
    <row r="1321" spans="15:26">
      <c r="O1321" s="111"/>
      <c r="R1321" s="111"/>
      <c r="Z1321">
        <f t="shared" si="20"/>
        <v>0</v>
      </c>
    </row>
    <row r="1322" spans="15:26">
      <c r="O1322" s="111"/>
      <c r="R1322" s="111"/>
      <c r="Z1322">
        <f t="shared" si="20"/>
        <v>0</v>
      </c>
    </row>
    <row r="1323" spans="15:26">
      <c r="O1323" s="111"/>
      <c r="R1323" s="111"/>
      <c r="Z1323">
        <f t="shared" si="20"/>
        <v>0</v>
      </c>
    </row>
    <row r="1324" spans="15:26">
      <c r="O1324" s="111"/>
      <c r="R1324" s="111"/>
      <c r="Z1324">
        <f t="shared" si="20"/>
        <v>0</v>
      </c>
    </row>
    <row r="1325" spans="15:26">
      <c r="O1325" s="111"/>
      <c r="R1325" s="111"/>
      <c r="Z1325">
        <f t="shared" si="20"/>
        <v>0</v>
      </c>
    </row>
    <row r="1326" spans="15:26">
      <c r="O1326" s="111"/>
      <c r="R1326" s="111"/>
      <c r="Z1326">
        <f t="shared" si="20"/>
        <v>0</v>
      </c>
    </row>
    <row r="1327" spans="15:26">
      <c r="O1327" s="111"/>
      <c r="R1327" s="111"/>
      <c r="Z1327">
        <f t="shared" si="20"/>
        <v>0</v>
      </c>
    </row>
    <row r="1328" spans="15:26">
      <c r="O1328" s="111"/>
      <c r="R1328" s="111"/>
      <c r="Z1328">
        <f t="shared" si="20"/>
        <v>0</v>
      </c>
    </row>
    <row r="1329" spans="15:26">
      <c r="O1329" s="111"/>
      <c r="R1329" s="111"/>
      <c r="Z1329">
        <f t="shared" si="20"/>
        <v>0</v>
      </c>
    </row>
    <row r="1330" spans="15:26">
      <c r="O1330" s="111"/>
      <c r="R1330" s="111"/>
      <c r="Z1330">
        <f t="shared" si="20"/>
        <v>0</v>
      </c>
    </row>
    <row r="1331" spans="15:26">
      <c r="O1331" s="111"/>
      <c r="R1331" s="111"/>
      <c r="Z1331">
        <f t="shared" si="20"/>
        <v>0</v>
      </c>
    </row>
    <row r="1332" spans="15:26">
      <c r="O1332" s="111"/>
      <c r="R1332" s="111"/>
      <c r="Z1332">
        <f t="shared" si="20"/>
        <v>0</v>
      </c>
    </row>
    <row r="1333" spans="15:26">
      <c r="O1333" s="111"/>
      <c r="R1333" s="111"/>
      <c r="Z1333">
        <f t="shared" si="20"/>
        <v>0</v>
      </c>
    </row>
    <row r="1334" spans="15:26">
      <c r="O1334" s="111"/>
      <c r="R1334" s="111"/>
      <c r="Z1334">
        <f t="shared" si="20"/>
        <v>0</v>
      </c>
    </row>
    <row r="1335" spans="15:26">
      <c r="O1335" s="111"/>
      <c r="R1335" s="111"/>
      <c r="Z1335">
        <f t="shared" si="20"/>
        <v>0</v>
      </c>
    </row>
    <row r="1336" spans="15:26">
      <c r="O1336" s="111"/>
      <c r="R1336" s="111"/>
      <c r="Z1336">
        <f t="shared" si="20"/>
        <v>0</v>
      </c>
    </row>
    <row r="1337" spans="15:26">
      <c r="O1337" s="111"/>
      <c r="R1337" s="111"/>
      <c r="Z1337">
        <f t="shared" si="20"/>
        <v>0</v>
      </c>
    </row>
    <row r="1338" spans="15:26">
      <c r="O1338" s="111"/>
      <c r="R1338" s="111"/>
      <c r="Z1338">
        <f t="shared" si="20"/>
        <v>0</v>
      </c>
    </row>
    <row r="1339" spans="15:26">
      <c r="O1339" s="111"/>
      <c r="R1339" s="111"/>
      <c r="Z1339">
        <f t="shared" si="20"/>
        <v>0</v>
      </c>
    </row>
    <row r="1340" spans="15:26">
      <c r="O1340" s="111"/>
      <c r="R1340" s="111"/>
      <c r="Z1340">
        <f t="shared" si="20"/>
        <v>0</v>
      </c>
    </row>
    <row r="1341" spans="15:26">
      <c r="O1341" s="111"/>
      <c r="R1341" s="111"/>
      <c r="Z1341">
        <f t="shared" si="20"/>
        <v>0</v>
      </c>
    </row>
    <row r="1342" spans="15:26">
      <c r="O1342" s="111"/>
      <c r="R1342" s="111"/>
      <c r="Z1342">
        <f t="shared" si="20"/>
        <v>0</v>
      </c>
    </row>
    <row r="1343" spans="15:26">
      <c r="O1343" s="111"/>
      <c r="R1343" s="111"/>
      <c r="Z1343">
        <f t="shared" si="20"/>
        <v>0</v>
      </c>
    </row>
    <row r="1344" spans="15:26">
      <c r="O1344" s="111"/>
      <c r="R1344" s="111"/>
      <c r="Z1344">
        <f t="shared" si="20"/>
        <v>0</v>
      </c>
    </row>
    <row r="1345" spans="15:26">
      <c r="O1345" s="111"/>
      <c r="R1345" s="111"/>
      <c r="Z1345">
        <f t="shared" si="20"/>
        <v>0</v>
      </c>
    </row>
    <row r="1346" spans="15:26">
      <c r="O1346" s="111"/>
      <c r="R1346" s="111"/>
      <c r="Z1346">
        <f t="shared" si="20"/>
        <v>0</v>
      </c>
    </row>
    <row r="1347" spans="15:26">
      <c r="O1347" s="111"/>
      <c r="R1347" s="111"/>
      <c r="Z1347">
        <f t="shared" ref="Z1347:Z1410" si="21">SUM(W1347:Y1347)</f>
        <v>0</v>
      </c>
    </row>
    <row r="1348" spans="15:26">
      <c r="O1348" s="111"/>
      <c r="R1348" s="111"/>
      <c r="Z1348">
        <f t="shared" si="21"/>
        <v>0</v>
      </c>
    </row>
    <row r="1349" spans="15:26">
      <c r="O1349" s="111"/>
      <c r="R1349" s="111"/>
      <c r="Z1349">
        <f t="shared" si="21"/>
        <v>0</v>
      </c>
    </row>
    <row r="1350" spans="15:26">
      <c r="O1350" s="111"/>
      <c r="R1350" s="111"/>
      <c r="Z1350">
        <f t="shared" si="21"/>
        <v>0</v>
      </c>
    </row>
    <row r="1351" spans="15:26">
      <c r="O1351" s="111"/>
      <c r="R1351" s="111"/>
      <c r="Z1351">
        <f t="shared" si="21"/>
        <v>0</v>
      </c>
    </row>
    <row r="1352" spans="15:26">
      <c r="O1352" s="111"/>
      <c r="R1352" s="111"/>
      <c r="Z1352">
        <f t="shared" si="21"/>
        <v>0</v>
      </c>
    </row>
    <row r="1353" spans="15:26">
      <c r="O1353" s="111"/>
      <c r="R1353" s="111"/>
      <c r="Z1353">
        <f t="shared" si="21"/>
        <v>0</v>
      </c>
    </row>
    <row r="1354" spans="15:26">
      <c r="O1354" s="111"/>
      <c r="R1354" s="111"/>
      <c r="Z1354">
        <f t="shared" si="21"/>
        <v>0</v>
      </c>
    </row>
    <row r="1355" spans="15:26">
      <c r="O1355" s="111"/>
      <c r="R1355" s="111"/>
      <c r="Z1355">
        <f t="shared" si="21"/>
        <v>0</v>
      </c>
    </row>
    <row r="1356" spans="15:26">
      <c r="O1356" s="111"/>
      <c r="R1356" s="111"/>
      <c r="Z1356">
        <f t="shared" si="21"/>
        <v>0</v>
      </c>
    </row>
    <row r="1357" spans="15:26">
      <c r="O1357" s="111"/>
      <c r="R1357" s="111"/>
      <c r="Z1357">
        <f t="shared" si="21"/>
        <v>0</v>
      </c>
    </row>
    <row r="1358" spans="15:26">
      <c r="O1358" s="111"/>
      <c r="R1358" s="111"/>
      <c r="Z1358">
        <f t="shared" si="21"/>
        <v>0</v>
      </c>
    </row>
    <row r="1359" spans="15:26">
      <c r="O1359" s="111"/>
      <c r="R1359" s="111"/>
      <c r="Z1359">
        <f t="shared" si="21"/>
        <v>0</v>
      </c>
    </row>
    <row r="1360" spans="15:26">
      <c r="O1360" s="111"/>
      <c r="R1360" s="111"/>
      <c r="Z1360">
        <f t="shared" si="21"/>
        <v>0</v>
      </c>
    </row>
    <row r="1361" spans="15:26">
      <c r="O1361" s="111"/>
      <c r="R1361" s="111"/>
      <c r="Z1361">
        <f t="shared" si="21"/>
        <v>0</v>
      </c>
    </row>
    <row r="1362" spans="15:26">
      <c r="O1362" s="111"/>
      <c r="R1362" s="111"/>
      <c r="Z1362">
        <f t="shared" si="21"/>
        <v>0</v>
      </c>
    </row>
    <row r="1363" spans="15:26">
      <c r="O1363" s="111"/>
      <c r="R1363" s="111"/>
      <c r="Z1363">
        <f t="shared" si="21"/>
        <v>0</v>
      </c>
    </row>
    <row r="1364" spans="15:26">
      <c r="O1364" s="111"/>
      <c r="R1364" s="111"/>
      <c r="Z1364">
        <f t="shared" si="21"/>
        <v>0</v>
      </c>
    </row>
    <row r="1365" spans="15:26">
      <c r="O1365" s="111"/>
      <c r="R1365" s="111"/>
      <c r="Z1365">
        <f t="shared" si="21"/>
        <v>0</v>
      </c>
    </row>
    <row r="1366" spans="15:26">
      <c r="O1366" s="111"/>
      <c r="R1366" s="111"/>
      <c r="Z1366">
        <f t="shared" si="21"/>
        <v>0</v>
      </c>
    </row>
    <row r="1367" spans="15:26">
      <c r="O1367" s="111"/>
      <c r="R1367" s="111"/>
      <c r="Z1367">
        <f t="shared" si="21"/>
        <v>0</v>
      </c>
    </row>
    <row r="1368" spans="15:26">
      <c r="O1368" s="111"/>
      <c r="R1368" s="111"/>
      <c r="Z1368">
        <f t="shared" si="21"/>
        <v>0</v>
      </c>
    </row>
    <row r="1369" spans="15:26">
      <c r="O1369" s="111"/>
      <c r="R1369" s="111"/>
      <c r="Z1369">
        <f t="shared" si="21"/>
        <v>0</v>
      </c>
    </row>
    <row r="1370" spans="15:26">
      <c r="O1370" s="111"/>
      <c r="R1370" s="111"/>
      <c r="Z1370">
        <f t="shared" si="21"/>
        <v>0</v>
      </c>
    </row>
    <row r="1371" spans="15:26">
      <c r="O1371" s="111"/>
      <c r="R1371" s="111"/>
      <c r="Z1371">
        <f t="shared" si="21"/>
        <v>0</v>
      </c>
    </row>
    <row r="1372" spans="15:26">
      <c r="O1372" s="111"/>
      <c r="R1372" s="111"/>
      <c r="Z1372">
        <f t="shared" si="21"/>
        <v>0</v>
      </c>
    </row>
    <row r="1373" spans="15:26">
      <c r="O1373" s="111"/>
      <c r="R1373" s="111"/>
      <c r="Z1373">
        <f t="shared" si="21"/>
        <v>0</v>
      </c>
    </row>
    <row r="1374" spans="15:26">
      <c r="O1374" s="111"/>
      <c r="R1374" s="111"/>
      <c r="Z1374">
        <f t="shared" si="21"/>
        <v>0</v>
      </c>
    </row>
    <row r="1375" spans="15:26">
      <c r="O1375" s="111"/>
      <c r="R1375" s="111"/>
      <c r="Z1375">
        <f t="shared" si="21"/>
        <v>0</v>
      </c>
    </row>
    <row r="1376" spans="15:26">
      <c r="O1376" s="111"/>
      <c r="R1376" s="111"/>
      <c r="Z1376">
        <f t="shared" si="21"/>
        <v>0</v>
      </c>
    </row>
    <row r="1377" spans="15:26">
      <c r="O1377" s="111"/>
      <c r="R1377" s="111"/>
      <c r="Z1377">
        <f t="shared" si="21"/>
        <v>0</v>
      </c>
    </row>
    <row r="1378" spans="15:26">
      <c r="O1378" s="111"/>
      <c r="R1378" s="111"/>
      <c r="Z1378">
        <f t="shared" si="21"/>
        <v>0</v>
      </c>
    </row>
    <row r="1379" spans="15:26">
      <c r="O1379" s="111"/>
      <c r="R1379" s="111"/>
      <c r="Z1379">
        <f t="shared" si="21"/>
        <v>0</v>
      </c>
    </row>
    <row r="1380" spans="15:26">
      <c r="O1380" s="111"/>
      <c r="R1380" s="111"/>
      <c r="Z1380">
        <f t="shared" si="21"/>
        <v>0</v>
      </c>
    </row>
    <row r="1381" spans="15:26">
      <c r="O1381" s="111"/>
      <c r="R1381" s="111"/>
      <c r="Z1381">
        <f t="shared" si="21"/>
        <v>0</v>
      </c>
    </row>
    <row r="1382" spans="15:26">
      <c r="O1382" s="111"/>
      <c r="R1382" s="111"/>
      <c r="Z1382">
        <f t="shared" si="21"/>
        <v>0</v>
      </c>
    </row>
    <row r="1383" spans="15:26">
      <c r="O1383" s="111"/>
      <c r="R1383" s="111"/>
      <c r="Z1383">
        <f t="shared" si="21"/>
        <v>0</v>
      </c>
    </row>
    <row r="1384" spans="15:26">
      <c r="O1384" s="111"/>
      <c r="R1384" s="111"/>
      <c r="Z1384">
        <f t="shared" si="21"/>
        <v>0</v>
      </c>
    </row>
    <row r="1385" spans="15:26">
      <c r="O1385" s="111"/>
      <c r="R1385" s="111"/>
      <c r="Z1385">
        <f t="shared" si="21"/>
        <v>0</v>
      </c>
    </row>
    <row r="1386" spans="15:26">
      <c r="O1386" s="111"/>
      <c r="R1386" s="111"/>
      <c r="Z1386">
        <f t="shared" si="21"/>
        <v>0</v>
      </c>
    </row>
    <row r="1387" spans="15:26">
      <c r="O1387" s="111"/>
      <c r="R1387" s="111"/>
      <c r="Z1387">
        <f t="shared" si="21"/>
        <v>0</v>
      </c>
    </row>
    <row r="1388" spans="15:26">
      <c r="O1388" s="111"/>
      <c r="R1388" s="111"/>
      <c r="Z1388">
        <f t="shared" si="21"/>
        <v>0</v>
      </c>
    </row>
    <row r="1389" spans="15:26">
      <c r="O1389" s="111"/>
      <c r="R1389" s="111"/>
      <c r="Z1389">
        <f t="shared" si="21"/>
        <v>0</v>
      </c>
    </row>
    <row r="1390" spans="15:26">
      <c r="O1390" s="111"/>
      <c r="R1390" s="111"/>
      <c r="Z1390">
        <f t="shared" si="21"/>
        <v>0</v>
      </c>
    </row>
    <row r="1391" spans="15:26">
      <c r="O1391" s="111"/>
      <c r="R1391" s="111"/>
      <c r="Z1391">
        <f t="shared" si="21"/>
        <v>0</v>
      </c>
    </row>
    <row r="1392" spans="15:26">
      <c r="O1392" s="111"/>
      <c r="R1392" s="111"/>
      <c r="Z1392">
        <f t="shared" si="21"/>
        <v>0</v>
      </c>
    </row>
    <row r="1393" spans="15:26">
      <c r="O1393" s="111"/>
      <c r="R1393" s="111"/>
      <c r="Z1393">
        <f t="shared" si="21"/>
        <v>0</v>
      </c>
    </row>
    <row r="1394" spans="15:26">
      <c r="O1394" s="111"/>
      <c r="R1394" s="111"/>
      <c r="Z1394">
        <f t="shared" si="21"/>
        <v>0</v>
      </c>
    </row>
    <row r="1395" spans="15:26">
      <c r="O1395" s="111"/>
      <c r="R1395" s="111"/>
      <c r="Z1395">
        <f t="shared" si="21"/>
        <v>0</v>
      </c>
    </row>
    <row r="1396" spans="15:26">
      <c r="O1396" s="111"/>
      <c r="R1396" s="111"/>
      <c r="Z1396">
        <f t="shared" si="21"/>
        <v>0</v>
      </c>
    </row>
    <row r="1397" spans="15:26">
      <c r="O1397" s="111"/>
      <c r="R1397" s="111"/>
      <c r="Z1397">
        <f t="shared" si="21"/>
        <v>0</v>
      </c>
    </row>
    <row r="1398" spans="15:26">
      <c r="O1398" s="111"/>
      <c r="R1398" s="111"/>
      <c r="Z1398">
        <f t="shared" si="21"/>
        <v>0</v>
      </c>
    </row>
    <row r="1399" spans="15:26">
      <c r="O1399" s="111"/>
      <c r="R1399" s="111"/>
      <c r="Z1399">
        <f t="shared" si="21"/>
        <v>0</v>
      </c>
    </row>
    <row r="1400" spans="15:26">
      <c r="O1400" s="111"/>
      <c r="R1400" s="111"/>
      <c r="Z1400">
        <f t="shared" si="21"/>
        <v>0</v>
      </c>
    </row>
    <row r="1401" spans="15:26">
      <c r="O1401" s="111"/>
      <c r="R1401" s="111"/>
      <c r="Z1401">
        <f t="shared" si="21"/>
        <v>0</v>
      </c>
    </row>
    <row r="1402" spans="15:26">
      <c r="O1402" s="111"/>
      <c r="R1402" s="111"/>
      <c r="Z1402">
        <f t="shared" si="21"/>
        <v>0</v>
      </c>
    </row>
    <row r="1403" spans="15:26">
      <c r="O1403" s="111"/>
      <c r="R1403" s="111"/>
      <c r="Z1403">
        <f t="shared" si="21"/>
        <v>0</v>
      </c>
    </row>
    <row r="1404" spans="15:26">
      <c r="O1404" s="111"/>
      <c r="R1404" s="111"/>
      <c r="Z1404">
        <f t="shared" si="21"/>
        <v>0</v>
      </c>
    </row>
    <row r="1405" spans="15:26">
      <c r="O1405" s="111"/>
      <c r="R1405" s="111"/>
      <c r="Z1405">
        <f t="shared" si="21"/>
        <v>0</v>
      </c>
    </row>
    <row r="1406" spans="15:26">
      <c r="O1406" s="111"/>
      <c r="R1406" s="111"/>
      <c r="Z1406">
        <f t="shared" si="21"/>
        <v>0</v>
      </c>
    </row>
    <row r="1407" spans="15:26">
      <c r="O1407" s="111"/>
      <c r="R1407" s="111"/>
      <c r="Z1407">
        <f t="shared" si="21"/>
        <v>0</v>
      </c>
    </row>
    <row r="1408" spans="15:26">
      <c r="O1408" s="111"/>
      <c r="R1408" s="111"/>
      <c r="Z1408">
        <f t="shared" si="21"/>
        <v>0</v>
      </c>
    </row>
    <row r="1409" spans="15:26">
      <c r="O1409" s="111"/>
      <c r="R1409" s="111"/>
      <c r="Z1409">
        <f t="shared" si="21"/>
        <v>0</v>
      </c>
    </row>
    <row r="1410" spans="15:26">
      <c r="O1410" s="111"/>
      <c r="R1410" s="111"/>
      <c r="Z1410">
        <f t="shared" si="21"/>
        <v>0</v>
      </c>
    </row>
    <row r="1411" spans="15:26">
      <c r="O1411" s="111"/>
      <c r="R1411" s="111"/>
      <c r="Z1411">
        <f t="shared" ref="Z1411:Z1474" si="22">SUM(W1411:Y1411)</f>
        <v>0</v>
      </c>
    </row>
    <row r="1412" spans="15:26">
      <c r="O1412" s="111"/>
      <c r="R1412" s="111"/>
      <c r="Z1412">
        <f t="shared" si="22"/>
        <v>0</v>
      </c>
    </row>
    <row r="1413" spans="15:26">
      <c r="O1413" s="111"/>
      <c r="R1413" s="111"/>
      <c r="Z1413">
        <f t="shared" si="22"/>
        <v>0</v>
      </c>
    </row>
    <row r="1414" spans="15:26">
      <c r="O1414" s="111"/>
      <c r="R1414" s="111"/>
      <c r="Z1414">
        <f t="shared" si="22"/>
        <v>0</v>
      </c>
    </row>
    <row r="1415" spans="15:26">
      <c r="O1415" s="111"/>
      <c r="R1415" s="111"/>
      <c r="Z1415">
        <f t="shared" si="22"/>
        <v>0</v>
      </c>
    </row>
    <row r="1416" spans="15:26">
      <c r="O1416" s="111"/>
      <c r="R1416" s="111"/>
      <c r="Z1416">
        <f t="shared" si="22"/>
        <v>0</v>
      </c>
    </row>
    <row r="1417" spans="15:26">
      <c r="O1417" s="111"/>
      <c r="R1417" s="111"/>
      <c r="Z1417">
        <f t="shared" si="22"/>
        <v>0</v>
      </c>
    </row>
    <row r="1418" spans="15:26">
      <c r="O1418" s="111"/>
      <c r="R1418" s="111"/>
      <c r="Z1418">
        <f t="shared" si="22"/>
        <v>0</v>
      </c>
    </row>
    <row r="1419" spans="15:26">
      <c r="O1419" s="111"/>
      <c r="R1419" s="111"/>
      <c r="Z1419">
        <f t="shared" si="22"/>
        <v>0</v>
      </c>
    </row>
    <row r="1420" spans="15:26">
      <c r="O1420" s="111"/>
      <c r="R1420" s="111"/>
      <c r="Z1420">
        <f t="shared" si="22"/>
        <v>0</v>
      </c>
    </row>
    <row r="1421" spans="15:26">
      <c r="O1421" s="111"/>
      <c r="R1421" s="111"/>
      <c r="Z1421">
        <f t="shared" si="22"/>
        <v>0</v>
      </c>
    </row>
    <row r="1422" spans="15:26">
      <c r="O1422" s="111"/>
      <c r="R1422" s="111"/>
      <c r="Z1422">
        <f t="shared" si="22"/>
        <v>0</v>
      </c>
    </row>
    <row r="1423" spans="15:26">
      <c r="O1423" s="111"/>
      <c r="R1423" s="111"/>
      <c r="Z1423">
        <f t="shared" si="22"/>
        <v>0</v>
      </c>
    </row>
    <row r="1424" spans="15:26">
      <c r="O1424" s="111"/>
      <c r="R1424" s="111"/>
      <c r="Z1424">
        <f t="shared" si="22"/>
        <v>0</v>
      </c>
    </row>
    <row r="1425" spans="15:26">
      <c r="O1425" s="111"/>
      <c r="R1425" s="111"/>
      <c r="Z1425">
        <f t="shared" si="22"/>
        <v>0</v>
      </c>
    </row>
    <row r="1426" spans="15:26">
      <c r="O1426" s="111"/>
      <c r="R1426" s="111"/>
      <c r="Z1426">
        <f t="shared" si="22"/>
        <v>0</v>
      </c>
    </row>
    <row r="1427" spans="15:26">
      <c r="O1427" s="111"/>
      <c r="R1427" s="111"/>
      <c r="Z1427">
        <f t="shared" si="22"/>
        <v>0</v>
      </c>
    </row>
    <row r="1428" spans="15:26">
      <c r="O1428" s="111"/>
      <c r="R1428" s="111"/>
      <c r="Z1428">
        <f t="shared" si="22"/>
        <v>0</v>
      </c>
    </row>
    <row r="1429" spans="15:26">
      <c r="O1429" s="111"/>
      <c r="R1429" s="111"/>
      <c r="Z1429">
        <f t="shared" si="22"/>
        <v>0</v>
      </c>
    </row>
    <row r="1430" spans="15:26">
      <c r="O1430" s="111"/>
      <c r="R1430" s="111"/>
      <c r="Z1430">
        <f t="shared" si="22"/>
        <v>0</v>
      </c>
    </row>
    <row r="1431" spans="15:26">
      <c r="O1431" s="111"/>
      <c r="R1431" s="111"/>
      <c r="Z1431">
        <f t="shared" si="22"/>
        <v>0</v>
      </c>
    </row>
    <row r="1432" spans="15:26">
      <c r="O1432" s="111"/>
      <c r="R1432" s="111"/>
      <c r="Z1432">
        <f t="shared" si="22"/>
        <v>0</v>
      </c>
    </row>
    <row r="1433" spans="15:26">
      <c r="O1433" s="111"/>
      <c r="R1433" s="111"/>
      <c r="Z1433">
        <f t="shared" si="22"/>
        <v>0</v>
      </c>
    </row>
    <row r="1434" spans="15:26">
      <c r="O1434" s="111"/>
      <c r="R1434" s="111"/>
      <c r="Z1434">
        <f t="shared" si="22"/>
        <v>0</v>
      </c>
    </row>
    <row r="1435" spans="15:26">
      <c r="O1435" s="111"/>
      <c r="R1435" s="111"/>
      <c r="Z1435">
        <f t="shared" si="22"/>
        <v>0</v>
      </c>
    </row>
    <row r="1436" spans="15:26">
      <c r="O1436" s="111"/>
      <c r="R1436" s="111"/>
      <c r="Z1436">
        <f t="shared" si="22"/>
        <v>0</v>
      </c>
    </row>
    <row r="1437" spans="15:26">
      <c r="O1437" s="111"/>
      <c r="R1437" s="111"/>
      <c r="Z1437">
        <f t="shared" si="22"/>
        <v>0</v>
      </c>
    </row>
    <row r="1438" spans="15:26">
      <c r="O1438" s="111"/>
      <c r="R1438" s="111"/>
      <c r="Z1438">
        <f t="shared" si="22"/>
        <v>0</v>
      </c>
    </row>
    <row r="1439" spans="15:26">
      <c r="O1439" s="111"/>
      <c r="R1439" s="111"/>
      <c r="Z1439">
        <f t="shared" si="22"/>
        <v>0</v>
      </c>
    </row>
    <row r="1440" spans="15:26">
      <c r="O1440" s="111"/>
      <c r="R1440" s="111"/>
      <c r="Z1440">
        <f t="shared" si="22"/>
        <v>0</v>
      </c>
    </row>
    <row r="1441" spans="15:26">
      <c r="O1441" s="111"/>
      <c r="R1441" s="111"/>
      <c r="Z1441">
        <f t="shared" si="22"/>
        <v>0</v>
      </c>
    </row>
    <row r="1442" spans="15:26">
      <c r="O1442" s="111"/>
      <c r="R1442" s="111"/>
      <c r="Z1442">
        <f t="shared" si="22"/>
        <v>0</v>
      </c>
    </row>
    <row r="1443" spans="15:26">
      <c r="O1443" s="111"/>
      <c r="R1443" s="111"/>
      <c r="Z1443">
        <f t="shared" si="22"/>
        <v>0</v>
      </c>
    </row>
    <row r="1444" spans="15:26">
      <c r="O1444" s="111"/>
      <c r="R1444" s="111"/>
      <c r="Z1444">
        <f t="shared" si="22"/>
        <v>0</v>
      </c>
    </row>
    <row r="1445" spans="15:26">
      <c r="O1445" s="111"/>
      <c r="R1445" s="111"/>
      <c r="Z1445">
        <f t="shared" si="22"/>
        <v>0</v>
      </c>
    </row>
    <row r="1446" spans="15:26">
      <c r="O1446" s="111"/>
      <c r="R1446" s="111"/>
      <c r="Z1446">
        <f t="shared" si="22"/>
        <v>0</v>
      </c>
    </row>
    <row r="1447" spans="15:26">
      <c r="O1447" s="111"/>
      <c r="R1447" s="111"/>
      <c r="Z1447">
        <f t="shared" si="22"/>
        <v>0</v>
      </c>
    </row>
    <row r="1448" spans="15:26">
      <c r="O1448" s="111"/>
      <c r="R1448" s="111"/>
      <c r="Z1448">
        <f t="shared" si="22"/>
        <v>0</v>
      </c>
    </row>
    <row r="1449" spans="15:26">
      <c r="O1449" s="111"/>
      <c r="R1449" s="111"/>
      <c r="Z1449">
        <f t="shared" si="22"/>
        <v>0</v>
      </c>
    </row>
    <row r="1450" spans="15:26">
      <c r="O1450" s="111"/>
      <c r="R1450" s="111"/>
      <c r="Z1450">
        <f t="shared" si="22"/>
        <v>0</v>
      </c>
    </row>
    <row r="1451" spans="15:26">
      <c r="O1451" s="111"/>
      <c r="R1451" s="111"/>
      <c r="Z1451">
        <f t="shared" si="22"/>
        <v>0</v>
      </c>
    </row>
    <row r="1452" spans="15:26">
      <c r="O1452" s="111"/>
      <c r="R1452" s="111"/>
      <c r="Z1452">
        <f t="shared" si="22"/>
        <v>0</v>
      </c>
    </row>
    <row r="1453" spans="15:26">
      <c r="O1453" s="111"/>
      <c r="R1453" s="111"/>
      <c r="Z1453">
        <f t="shared" si="22"/>
        <v>0</v>
      </c>
    </row>
    <row r="1454" spans="15:26">
      <c r="O1454" s="111"/>
      <c r="R1454" s="111"/>
      <c r="Z1454">
        <f t="shared" si="22"/>
        <v>0</v>
      </c>
    </row>
    <row r="1455" spans="15:26">
      <c r="O1455" s="111"/>
      <c r="R1455" s="111"/>
      <c r="Z1455">
        <f t="shared" si="22"/>
        <v>0</v>
      </c>
    </row>
    <row r="1456" spans="15:26">
      <c r="O1456" s="111"/>
      <c r="R1456" s="111"/>
      <c r="Z1456">
        <f t="shared" si="22"/>
        <v>0</v>
      </c>
    </row>
    <row r="1457" spans="15:26">
      <c r="O1457" s="111"/>
      <c r="R1457" s="111"/>
      <c r="Z1457">
        <f t="shared" si="22"/>
        <v>0</v>
      </c>
    </row>
    <row r="1458" spans="15:26">
      <c r="O1458" s="111"/>
      <c r="R1458" s="111"/>
      <c r="Z1458">
        <f t="shared" si="22"/>
        <v>0</v>
      </c>
    </row>
    <row r="1459" spans="15:26">
      <c r="O1459" s="111"/>
      <c r="R1459" s="111"/>
      <c r="Z1459">
        <f t="shared" si="22"/>
        <v>0</v>
      </c>
    </row>
    <row r="1460" spans="15:26">
      <c r="O1460" s="111"/>
      <c r="R1460" s="111"/>
      <c r="Z1460">
        <f t="shared" si="22"/>
        <v>0</v>
      </c>
    </row>
    <row r="1461" spans="15:26">
      <c r="O1461" s="111"/>
      <c r="R1461" s="111"/>
      <c r="Z1461">
        <f t="shared" si="22"/>
        <v>0</v>
      </c>
    </row>
    <row r="1462" spans="15:26">
      <c r="O1462" s="111"/>
      <c r="R1462" s="111"/>
      <c r="Z1462">
        <f t="shared" si="22"/>
        <v>0</v>
      </c>
    </row>
    <row r="1463" spans="15:26">
      <c r="O1463" s="111"/>
      <c r="R1463" s="111"/>
      <c r="Z1463">
        <f t="shared" si="22"/>
        <v>0</v>
      </c>
    </row>
    <row r="1464" spans="15:26">
      <c r="O1464" s="111"/>
      <c r="R1464" s="111"/>
      <c r="Z1464">
        <f t="shared" si="22"/>
        <v>0</v>
      </c>
    </row>
    <row r="1465" spans="15:26">
      <c r="O1465" s="111"/>
      <c r="R1465" s="111"/>
      <c r="Z1465">
        <f t="shared" si="22"/>
        <v>0</v>
      </c>
    </row>
    <row r="1466" spans="15:26">
      <c r="O1466" s="111"/>
      <c r="R1466" s="111"/>
      <c r="Z1466">
        <f t="shared" si="22"/>
        <v>0</v>
      </c>
    </row>
    <row r="1467" spans="15:26">
      <c r="O1467" s="111"/>
      <c r="R1467" s="111"/>
      <c r="Z1467">
        <f t="shared" si="22"/>
        <v>0</v>
      </c>
    </row>
    <row r="1468" spans="15:26">
      <c r="O1468" s="111"/>
      <c r="R1468" s="111"/>
      <c r="Z1468">
        <f t="shared" si="22"/>
        <v>0</v>
      </c>
    </row>
    <row r="1469" spans="15:26">
      <c r="O1469" s="111"/>
      <c r="R1469" s="111"/>
      <c r="Z1469">
        <f t="shared" si="22"/>
        <v>0</v>
      </c>
    </row>
    <row r="1470" spans="15:26">
      <c r="O1470" s="111"/>
      <c r="R1470" s="111"/>
      <c r="Z1470">
        <f t="shared" si="22"/>
        <v>0</v>
      </c>
    </row>
    <row r="1471" spans="15:26">
      <c r="O1471" s="111"/>
      <c r="R1471" s="111"/>
      <c r="Z1471">
        <f t="shared" si="22"/>
        <v>0</v>
      </c>
    </row>
    <row r="1472" spans="15:26">
      <c r="O1472" s="111"/>
      <c r="R1472" s="111"/>
      <c r="Z1472">
        <f t="shared" si="22"/>
        <v>0</v>
      </c>
    </row>
    <row r="1473" spans="15:26">
      <c r="O1473" s="111"/>
      <c r="R1473" s="111"/>
      <c r="Z1473">
        <f t="shared" si="22"/>
        <v>0</v>
      </c>
    </row>
    <row r="1474" spans="15:26">
      <c r="O1474" s="111"/>
      <c r="R1474" s="111"/>
      <c r="Z1474">
        <f t="shared" si="22"/>
        <v>0</v>
      </c>
    </row>
    <row r="1475" spans="15:26">
      <c r="O1475" s="111"/>
      <c r="R1475" s="111"/>
      <c r="Z1475">
        <f t="shared" ref="Z1475:Z1538" si="23">SUM(W1475:Y1475)</f>
        <v>0</v>
      </c>
    </row>
    <row r="1476" spans="15:26">
      <c r="O1476" s="111"/>
      <c r="R1476" s="111"/>
      <c r="Z1476">
        <f t="shared" si="23"/>
        <v>0</v>
      </c>
    </row>
    <row r="1477" spans="15:26">
      <c r="O1477" s="111"/>
      <c r="R1477" s="111"/>
      <c r="Z1477">
        <f t="shared" si="23"/>
        <v>0</v>
      </c>
    </row>
    <row r="1478" spans="15:26">
      <c r="O1478" s="111"/>
      <c r="R1478" s="111"/>
      <c r="Z1478">
        <f t="shared" si="23"/>
        <v>0</v>
      </c>
    </row>
    <row r="1479" spans="15:26">
      <c r="O1479" s="111"/>
      <c r="R1479" s="111"/>
      <c r="Z1479">
        <f t="shared" si="23"/>
        <v>0</v>
      </c>
    </row>
    <row r="1480" spans="15:26">
      <c r="O1480" s="111"/>
      <c r="R1480" s="111"/>
      <c r="Z1480">
        <f t="shared" si="23"/>
        <v>0</v>
      </c>
    </row>
    <row r="1481" spans="15:26">
      <c r="O1481" s="111"/>
      <c r="R1481" s="111"/>
      <c r="Z1481">
        <f t="shared" si="23"/>
        <v>0</v>
      </c>
    </row>
    <row r="1482" spans="15:26">
      <c r="O1482" s="111"/>
      <c r="R1482" s="111"/>
      <c r="Z1482">
        <f t="shared" si="23"/>
        <v>0</v>
      </c>
    </row>
    <row r="1483" spans="15:26">
      <c r="O1483" s="111"/>
      <c r="R1483" s="111"/>
      <c r="Z1483">
        <f t="shared" si="23"/>
        <v>0</v>
      </c>
    </row>
    <row r="1484" spans="15:26">
      <c r="O1484" s="111"/>
      <c r="R1484" s="111"/>
      <c r="Z1484">
        <f t="shared" si="23"/>
        <v>0</v>
      </c>
    </row>
    <row r="1485" spans="15:26">
      <c r="O1485" s="111"/>
      <c r="R1485" s="111"/>
      <c r="Z1485">
        <f t="shared" si="23"/>
        <v>0</v>
      </c>
    </row>
    <row r="1486" spans="15:26">
      <c r="O1486" s="111"/>
      <c r="R1486" s="111"/>
      <c r="Z1486">
        <f t="shared" si="23"/>
        <v>0</v>
      </c>
    </row>
    <row r="1487" spans="15:26">
      <c r="O1487" s="111"/>
      <c r="R1487" s="111"/>
      <c r="Z1487">
        <f t="shared" si="23"/>
        <v>0</v>
      </c>
    </row>
    <row r="1488" spans="15:26">
      <c r="O1488" s="111"/>
      <c r="R1488" s="111"/>
      <c r="Z1488">
        <f t="shared" si="23"/>
        <v>0</v>
      </c>
    </row>
    <row r="1489" spans="15:26">
      <c r="O1489" s="111"/>
      <c r="R1489" s="111"/>
      <c r="Z1489">
        <f t="shared" si="23"/>
        <v>0</v>
      </c>
    </row>
    <row r="1490" spans="15:26">
      <c r="O1490" s="111"/>
      <c r="R1490" s="111"/>
      <c r="Z1490">
        <f t="shared" si="23"/>
        <v>0</v>
      </c>
    </row>
    <row r="1491" spans="15:26">
      <c r="O1491" s="111"/>
      <c r="R1491" s="111"/>
      <c r="Z1491">
        <f t="shared" si="23"/>
        <v>0</v>
      </c>
    </row>
    <row r="1492" spans="15:26">
      <c r="O1492" s="111"/>
      <c r="R1492" s="111"/>
      <c r="Z1492">
        <f t="shared" si="23"/>
        <v>0</v>
      </c>
    </row>
    <row r="1493" spans="15:26">
      <c r="O1493" s="111"/>
      <c r="R1493" s="111"/>
      <c r="Z1493">
        <f t="shared" si="23"/>
        <v>0</v>
      </c>
    </row>
    <row r="1494" spans="15:26">
      <c r="O1494" s="111"/>
      <c r="R1494" s="111"/>
      <c r="Z1494">
        <f t="shared" si="23"/>
        <v>0</v>
      </c>
    </row>
    <row r="1495" spans="15:26">
      <c r="O1495" s="111"/>
      <c r="R1495" s="111"/>
      <c r="Z1495">
        <f t="shared" si="23"/>
        <v>0</v>
      </c>
    </row>
    <row r="1496" spans="15:26">
      <c r="O1496" s="111"/>
      <c r="R1496" s="111"/>
      <c r="Z1496">
        <f t="shared" si="23"/>
        <v>0</v>
      </c>
    </row>
    <row r="1497" spans="15:26">
      <c r="O1497" s="111"/>
      <c r="R1497" s="111"/>
      <c r="Z1497">
        <f t="shared" si="23"/>
        <v>0</v>
      </c>
    </row>
    <row r="1498" spans="15:26">
      <c r="O1498" s="111"/>
      <c r="R1498" s="111"/>
      <c r="Z1498">
        <f t="shared" si="23"/>
        <v>0</v>
      </c>
    </row>
    <row r="1499" spans="15:26">
      <c r="O1499" s="111"/>
      <c r="R1499" s="111"/>
      <c r="Z1499">
        <f t="shared" si="23"/>
        <v>0</v>
      </c>
    </row>
    <row r="1500" spans="15:26">
      <c r="O1500" s="111"/>
      <c r="R1500" s="111"/>
      <c r="Z1500">
        <f t="shared" si="23"/>
        <v>0</v>
      </c>
    </row>
    <row r="1501" spans="15:26">
      <c r="O1501" s="111"/>
      <c r="R1501" s="111"/>
      <c r="Z1501">
        <f t="shared" si="23"/>
        <v>0</v>
      </c>
    </row>
    <row r="1502" spans="15:26">
      <c r="O1502" s="111"/>
      <c r="R1502" s="111"/>
      <c r="Z1502">
        <f t="shared" si="23"/>
        <v>0</v>
      </c>
    </row>
    <row r="1503" spans="15:26">
      <c r="O1503" s="111"/>
      <c r="R1503" s="111"/>
      <c r="Z1503">
        <f t="shared" si="23"/>
        <v>0</v>
      </c>
    </row>
    <row r="1504" spans="15:26">
      <c r="O1504" s="111"/>
      <c r="R1504" s="111"/>
      <c r="Z1504">
        <f t="shared" si="23"/>
        <v>0</v>
      </c>
    </row>
    <row r="1505" spans="15:26">
      <c r="O1505" s="111"/>
      <c r="R1505" s="111"/>
      <c r="Z1505">
        <f t="shared" si="23"/>
        <v>0</v>
      </c>
    </row>
    <row r="1506" spans="15:26">
      <c r="O1506" s="111"/>
      <c r="R1506" s="111"/>
      <c r="Z1506">
        <f t="shared" si="23"/>
        <v>0</v>
      </c>
    </row>
    <row r="1507" spans="15:26">
      <c r="O1507" s="111"/>
      <c r="R1507" s="111"/>
      <c r="Z1507">
        <f t="shared" si="23"/>
        <v>0</v>
      </c>
    </row>
    <row r="1508" spans="15:26">
      <c r="O1508" s="111"/>
      <c r="R1508" s="111"/>
      <c r="Z1508">
        <f t="shared" si="23"/>
        <v>0</v>
      </c>
    </row>
    <row r="1509" spans="15:26">
      <c r="O1509" s="111"/>
      <c r="R1509" s="111"/>
      <c r="Z1509">
        <f t="shared" si="23"/>
        <v>0</v>
      </c>
    </row>
    <row r="1510" spans="15:26">
      <c r="O1510" s="111"/>
      <c r="R1510" s="111"/>
      <c r="Z1510">
        <f t="shared" si="23"/>
        <v>0</v>
      </c>
    </row>
    <row r="1511" spans="15:26">
      <c r="O1511" s="111"/>
      <c r="R1511" s="111"/>
      <c r="Z1511">
        <f t="shared" si="23"/>
        <v>0</v>
      </c>
    </row>
    <row r="1512" spans="15:26">
      <c r="O1512" s="111"/>
      <c r="R1512" s="111"/>
      <c r="Z1512">
        <f t="shared" si="23"/>
        <v>0</v>
      </c>
    </row>
    <row r="1513" spans="15:26">
      <c r="O1513" s="111"/>
      <c r="R1513" s="111"/>
      <c r="Z1513">
        <f t="shared" si="23"/>
        <v>0</v>
      </c>
    </row>
    <row r="1514" spans="15:26">
      <c r="O1514" s="111"/>
      <c r="R1514" s="111"/>
      <c r="Z1514">
        <f t="shared" si="23"/>
        <v>0</v>
      </c>
    </row>
    <row r="1515" spans="15:26">
      <c r="O1515" s="111"/>
      <c r="R1515" s="111"/>
      <c r="Z1515">
        <f t="shared" si="23"/>
        <v>0</v>
      </c>
    </row>
    <row r="1516" spans="15:26">
      <c r="O1516" s="111"/>
      <c r="R1516" s="111"/>
      <c r="Z1516">
        <f t="shared" si="23"/>
        <v>0</v>
      </c>
    </row>
    <row r="1517" spans="15:26">
      <c r="O1517" s="111"/>
      <c r="R1517" s="111"/>
      <c r="Z1517">
        <f t="shared" si="23"/>
        <v>0</v>
      </c>
    </row>
    <row r="1518" spans="15:26">
      <c r="O1518" s="111"/>
      <c r="R1518" s="111"/>
      <c r="Z1518">
        <f t="shared" si="23"/>
        <v>0</v>
      </c>
    </row>
    <row r="1519" spans="15:26">
      <c r="O1519" s="111"/>
      <c r="R1519" s="111"/>
      <c r="Z1519">
        <f t="shared" si="23"/>
        <v>0</v>
      </c>
    </row>
    <row r="1520" spans="15:26">
      <c r="O1520" s="111"/>
      <c r="R1520" s="111"/>
      <c r="Z1520">
        <f t="shared" si="23"/>
        <v>0</v>
      </c>
    </row>
    <row r="1521" spans="15:26">
      <c r="O1521" s="111"/>
      <c r="R1521" s="111"/>
      <c r="Z1521">
        <f t="shared" si="23"/>
        <v>0</v>
      </c>
    </row>
    <row r="1522" spans="15:26">
      <c r="O1522" s="111"/>
      <c r="R1522" s="111"/>
      <c r="Z1522">
        <f t="shared" si="23"/>
        <v>0</v>
      </c>
    </row>
    <row r="1523" spans="15:26">
      <c r="O1523" s="111"/>
      <c r="R1523" s="111"/>
      <c r="Z1523">
        <f t="shared" si="23"/>
        <v>0</v>
      </c>
    </row>
    <row r="1524" spans="15:26">
      <c r="O1524" s="111"/>
      <c r="R1524" s="111"/>
      <c r="Z1524">
        <f t="shared" si="23"/>
        <v>0</v>
      </c>
    </row>
    <row r="1525" spans="15:26">
      <c r="O1525" s="111"/>
      <c r="R1525" s="111"/>
      <c r="Z1525">
        <f t="shared" si="23"/>
        <v>0</v>
      </c>
    </row>
    <row r="1526" spans="15:26">
      <c r="O1526" s="111"/>
      <c r="R1526" s="111"/>
      <c r="Z1526">
        <f t="shared" si="23"/>
        <v>0</v>
      </c>
    </row>
    <row r="1527" spans="15:26">
      <c r="O1527" s="111"/>
      <c r="R1527" s="111"/>
      <c r="Z1527">
        <f t="shared" si="23"/>
        <v>0</v>
      </c>
    </row>
    <row r="1528" spans="15:26">
      <c r="O1528" s="111"/>
      <c r="R1528" s="111"/>
      <c r="Z1528">
        <f t="shared" si="23"/>
        <v>0</v>
      </c>
    </row>
    <row r="1529" spans="15:26">
      <c r="O1529" s="111"/>
      <c r="R1529" s="111"/>
      <c r="Z1529">
        <f t="shared" si="23"/>
        <v>0</v>
      </c>
    </row>
    <row r="1530" spans="15:26">
      <c r="O1530" s="111"/>
      <c r="R1530" s="111"/>
      <c r="Z1530">
        <f t="shared" si="23"/>
        <v>0</v>
      </c>
    </row>
    <row r="1531" spans="15:26">
      <c r="O1531" s="111"/>
      <c r="R1531" s="111"/>
      <c r="Z1531">
        <f t="shared" si="23"/>
        <v>0</v>
      </c>
    </row>
    <row r="1532" spans="15:26">
      <c r="O1532" s="111"/>
      <c r="R1532" s="111"/>
      <c r="Z1532">
        <f t="shared" si="23"/>
        <v>0</v>
      </c>
    </row>
    <row r="1533" spans="15:26">
      <c r="O1533" s="111"/>
      <c r="R1533" s="111"/>
      <c r="Z1533">
        <f t="shared" si="23"/>
        <v>0</v>
      </c>
    </row>
    <row r="1534" spans="15:26">
      <c r="O1534" s="111"/>
      <c r="R1534" s="111"/>
      <c r="Z1534">
        <f t="shared" si="23"/>
        <v>0</v>
      </c>
    </row>
    <row r="1535" spans="15:26">
      <c r="O1535" s="111"/>
      <c r="R1535" s="111"/>
      <c r="Z1535">
        <f t="shared" si="23"/>
        <v>0</v>
      </c>
    </row>
    <row r="1536" spans="15:26">
      <c r="O1536" s="111"/>
      <c r="R1536" s="111"/>
      <c r="Z1536">
        <f t="shared" si="23"/>
        <v>0</v>
      </c>
    </row>
    <row r="1537" spans="15:26">
      <c r="O1537" s="111"/>
      <c r="R1537" s="111"/>
      <c r="Z1537">
        <f t="shared" si="23"/>
        <v>0</v>
      </c>
    </row>
    <row r="1538" spans="15:26">
      <c r="O1538" s="111"/>
      <c r="R1538" s="111"/>
      <c r="Z1538">
        <f t="shared" si="23"/>
        <v>0</v>
      </c>
    </row>
    <row r="1539" spans="15:26">
      <c r="O1539" s="111"/>
      <c r="R1539" s="111"/>
      <c r="Z1539">
        <f t="shared" ref="Z1539:Z1602" si="24">SUM(W1539:Y1539)</f>
        <v>0</v>
      </c>
    </row>
    <row r="1540" spans="15:26">
      <c r="O1540" s="111"/>
      <c r="R1540" s="111"/>
      <c r="Z1540">
        <f t="shared" si="24"/>
        <v>0</v>
      </c>
    </row>
    <row r="1541" spans="15:26">
      <c r="O1541" s="111"/>
      <c r="R1541" s="111"/>
      <c r="Z1541">
        <f t="shared" si="24"/>
        <v>0</v>
      </c>
    </row>
    <row r="1542" spans="15:26">
      <c r="O1542" s="111"/>
      <c r="R1542" s="111"/>
      <c r="Z1542">
        <f t="shared" si="24"/>
        <v>0</v>
      </c>
    </row>
    <row r="1543" spans="15:26">
      <c r="O1543" s="111"/>
      <c r="R1543" s="111"/>
      <c r="Z1543">
        <f t="shared" si="24"/>
        <v>0</v>
      </c>
    </row>
    <row r="1544" spans="15:26">
      <c r="O1544" s="111"/>
      <c r="R1544" s="111"/>
      <c r="Z1544">
        <f t="shared" si="24"/>
        <v>0</v>
      </c>
    </row>
    <row r="1545" spans="15:26">
      <c r="O1545" s="111"/>
      <c r="R1545" s="111"/>
      <c r="Z1545">
        <f t="shared" si="24"/>
        <v>0</v>
      </c>
    </row>
    <row r="1546" spans="15:26">
      <c r="O1546" s="111"/>
      <c r="R1546" s="111"/>
      <c r="Z1546">
        <f t="shared" si="24"/>
        <v>0</v>
      </c>
    </row>
    <row r="1547" spans="15:26">
      <c r="O1547" s="111"/>
      <c r="R1547" s="111"/>
      <c r="Z1547">
        <f t="shared" si="24"/>
        <v>0</v>
      </c>
    </row>
    <row r="1548" spans="15:26">
      <c r="O1548" s="111"/>
      <c r="R1548" s="111"/>
      <c r="Z1548">
        <f t="shared" si="24"/>
        <v>0</v>
      </c>
    </row>
    <row r="1549" spans="15:26">
      <c r="O1549" s="111"/>
      <c r="R1549" s="111"/>
      <c r="Z1549">
        <f t="shared" si="24"/>
        <v>0</v>
      </c>
    </row>
    <row r="1550" spans="15:26">
      <c r="O1550" s="111"/>
      <c r="R1550" s="111"/>
      <c r="Z1550">
        <f t="shared" si="24"/>
        <v>0</v>
      </c>
    </row>
    <row r="1551" spans="15:26">
      <c r="O1551" s="111"/>
      <c r="R1551" s="111"/>
      <c r="Z1551">
        <f t="shared" si="24"/>
        <v>0</v>
      </c>
    </row>
    <row r="1552" spans="15:26">
      <c r="O1552" s="111"/>
      <c r="R1552" s="111"/>
      <c r="Z1552">
        <f t="shared" si="24"/>
        <v>0</v>
      </c>
    </row>
    <row r="1553" spans="15:26">
      <c r="O1553" s="111"/>
      <c r="R1553" s="111"/>
      <c r="Z1553">
        <f t="shared" si="24"/>
        <v>0</v>
      </c>
    </row>
    <row r="1554" spans="15:26">
      <c r="O1554" s="111"/>
      <c r="R1554" s="111"/>
      <c r="Z1554">
        <f t="shared" si="24"/>
        <v>0</v>
      </c>
    </row>
    <row r="1555" spans="15:26">
      <c r="O1555" s="111"/>
      <c r="R1555" s="111"/>
      <c r="Z1555">
        <f t="shared" si="24"/>
        <v>0</v>
      </c>
    </row>
    <row r="1556" spans="15:26">
      <c r="O1556" s="111"/>
      <c r="R1556" s="111"/>
      <c r="Z1556">
        <f t="shared" si="24"/>
        <v>0</v>
      </c>
    </row>
    <row r="1557" spans="15:26">
      <c r="O1557" s="111"/>
      <c r="R1557" s="111"/>
      <c r="Z1557">
        <f t="shared" si="24"/>
        <v>0</v>
      </c>
    </row>
    <row r="1558" spans="15:26">
      <c r="O1558" s="111"/>
      <c r="R1558" s="111"/>
      <c r="Z1558">
        <f t="shared" si="24"/>
        <v>0</v>
      </c>
    </row>
    <row r="1559" spans="15:26">
      <c r="O1559" s="111"/>
      <c r="R1559" s="111"/>
      <c r="Z1559">
        <f t="shared" si="24"/>
        <v>0</v>
      </c>
    </row>
    <row r="1560" spans="15:26">
      <c r="O1560" s="111"/>
      <c r="R1560" s="111"/>
      <c r="Z1560">
        <f t="shared" si="24"/>
        <v>0</v>
      </c>
    </row>
    <row r="1561" spans="15:26">
      <c r="O1561" s="111"/>
      <c r="R1561" s="111"/>
      <c r="Z1561">
        <f t="shared" si="24"/>
        <v>0</v>
      </c>
    </row>
    <row r="1562" spans="15:26">
      <c r="O1562" s="111"/>
      <c r="R1562" s="111"/>
      <c r="Z1562">
        <f t="shared" si="24"/>
        <v>0</v>
      </c>
    </row>
    <row r="1563" spans="15:26">
      <c r="O1563" s="111"/>
      <c r="R1563" s="111"/>
      <c r="Z1563">
        <f t="shared" si="24"/>
        <v>0</v>
      </c>
    </row>
    <row r="1564" spans="15:26">
      <c r="O1564" s="111"/>
      <c r="R1564" s="111"/>
      <c r="Z1564">
        <f t="shared" si="24"/>
        <v>0</v>
      </c>
    </row>
    <row r="1565" spans="15:26">
      <c r="O1565" s="111"/>
      <c r="R1565" s="111"/>
      <c r="Z1565">
        <f t="shared" si="24"/>
        <v>0</v>
      </c>
    </row>
    <row r="1566" spans="15:26">
      <c r="O1566" s="111"/>
      <c r="R1566" s="111"/>
      <c r="Z1566">
        <f t="shared" si="24"/>
        <v>0</v>
      </c>
    </row>
    <row r="1567" spans="15:26">
      <c r="O1567" s="111"/>
      <c r="R1567" s="111"/>
      <c r="Z1567">
        <f t="shared" si="24"/>
        <v>0</v>
      </c>
    </row>
    <row r="1568" spans="15:26">
      <c r="O1568" s="111"/>
      <c r="R1568" s="111"/>
      <c r="Z1568">
        <f t="shared" si="24"/>
        <v>0</v>
      </c>
    </row>
    <row r="1569" spans="15:26">
      <c r="O1569" s="111"/>
      <c r="R1569" s="111"/>
      <c r="Z1569">
        <f t="shared" si="24"/>
        <v>0</v>
      </c>
    </row>
    <row r="1570" spans="15:26">
      <c r="O1570" s="111"/>
      <c r="R1570" s="111"/>
      <c r="Z1570">
        <f t="shared" si="24"/>
        <v>0</v>
      </c>
    </row>
    <row r="1571" spans="15:26">
      <c r="O1571" s="111"/>
      <c r="R1571" s="111"/>
      <c r="Z1571">
        <f t="shared" si="24"/>
        <v>0</v>
      </c>
    </row>
    <row r="1572" spans="15:26">
      <c r="O1572" s="111"/>
      <c r="R1572" s="111"/>
      <c r="Z1572">
        <f t="shared" si="24"/>
        <v>0</v>
      </c>
    </row>
    <row r="1573" spans="15:26">
      <c r="O1573" s="111"/>
      <c r="R1573" s="111"/>
      <c r="Z1573">
        <f t="shared" si="24"/>
        <v>0</v>
      </c>
    </row>
    <row r="1574" spans="15:26">
      <c r="O1574" s="111"/>
      <c r="R1574" s="111"/>
      <c r="Z1574">
        <f t="shared" si="24"/>
        <v>0</v>
      </c>
    </row>
    <row r="1575" spans="15:26">
      <c r="O1575" s="111"/>
      <c r="R1575" s="111"/>
      <c r="Z1575">
        <f t="shared" si="24"/>
        <v>0</v>
      </c>
    </row>
    <row r="1576" spans="15:26">
      <c r="O1576" s="111"/>
      <c r="R1576" s="111"/>
      <c r="Z1576">
        <f t="shared" si="24"/>
        <v>0</v>
      </c>
    </row>
    <row r="1577" spans="15:26">
      <c r="O1577" s="111"/>
      <c r="R1577" s="111"/>
      <c r="Z1577">
        <f t="shared" si="24"/>
        <v>0</v>
      </c>
    </row>
    <row r="1578" spans="15:26">
      <c r="O1578" s="111"/>
      <c r="R1578" s="111"/>
      <c r="Z1578">
        <f t="shared" si="24"/>
        <v>0</v>
      </c>
    </row>
    <row r="1579" spans="15:26">
      <c r="O1579" s="111"/>
      <c r="R1579" s="111"/>
      <c r="Z1579">
        <f t="shared" si="24"/>
        <v>0</v>
      </c>
    </row>
    <row r="1580" spans="15:26">
      <c r="O1580" s="111"/>
      <c r="R1580" s="111"/>
      <c r="Z1580">
        <f t="shared" si="24"/>
        <v>0</v>
      </c>
    </row>
    <row r="1581" spans="15:26">
      <c r="O1581" s="111"/>
      <c r="R1581" s="111"/>
      <c r="Z1581">
        <f t="shared" si="24"/>
        <v>0</v>
      </c>
    </row>
    <row r="1582" spans="15:26">
      <c r="O1582" s="111"/>
      <c r="R1582" s="111"/>
      <c r="Z1582">
        <f t="shared" si="24"/>
        <v>0</v>
      </c>
    </row>
    <row r="1583" spans="15:26">
      <c r="O1583" s="111"/>
      <c r="R1583" s="111"/>
      <c r="Z1583">
        <f t="shared" si="24"/>
        <v>0</v>
      </c>
    </row>
    <row r="1584" spans="15:26">
      <c r="O1584" s="111"/>
      <c r="R1584" s="111"/>
      <c r="Z1584">
        <f t="shared" si="24"/>
        <v>0</v>
      </c>
    </row>
    <row r="1585" spans="15:26">
      <c r="O1585" s="111"/>
      <c r="R1585" s="111"/>
      <c r="Z1585">
        <f t="shared" si="24"/>
        <v>0</v>
      </c>
    </row>
    <row r="1586" spans="15:26">
      <c r="O1586" s="111"/>
      <c r="R1586" s="111"/>
      <c r="Z1586">
        <f t="shared" si="24"/>
        <v>0</v>
      </c>
    </row>
    <row r="1587" spans="15:26">
      <c r="O1587" s="111"/>
      <c r="R1587" s="111"/>
      <c r="Z1587">
        <f t="shared" si="24"/>
        <v>0</v>
      </c>
    </row>
    <row r="1588" spans="15:26">
      <c r="O1588" s="111"/>
      <c r="R1588" s="111"/>
      <c r="Z1588">
        <f t="shared" si="24"/>
        <v>0</v>
      </c>
    </row>
    <row r="1589" spans="15:26">
      <c r="O1589" s="111"/>
      <c r="R1589" s="111"/>
      <c r="Z1589">
        <f t="shared" si="24"/>
        <v>0</v>
      </c>
    </row>
    <row r="1590" spans="15:26">
      <c r="O1590" s="111"/>
      <c r="R1590" s="111"/>
      <c r="Z1590">
        <f t="shared" si="24"/>
        <v>0</v>
      </c>
    </row>
    <row r="1591" spans="15:26">
      <c r="O1591" s="111"/>
      <c r="R1591" s="111"/>
      <c r="Z1591">
        <f t="shared" si="24"/>
        <v>0</v>
      </c>
    </row>
    <row r="1592" spans="15:26">
      <c r="O1592" s="111"/>
      <c r="R1592" s="111"/>
      <c r="Z1592">
        <f t="shared" si="24"/>
        <v>0</v>
      </c>
    </row>
    <row r="1593" spans="15:26">
      <c r="O1593" s="111"/>
      <c r="R1593" s="111"/>
      <c r="Z1593">
        <f t="shared" si="24"/>
        <v>0</v>
      </c>
    </row>
    <row r="1594" spans="15:26">
      <c r="O1594" s="111"/>
      <c r="R1594" s="111"/>
      <c r="Z1594">
        <f t="shared" si="24"/>
        <v>0</v>
      </c>
    </row>
    <row r="1595" spans="15:26">
      <c r="O1595" s="111"/>
      <c r="R1595" s="111"/>
      <c r="Z1595">
        <f t="shared" si="24"/>
        <v>0</v>
      </c>
    </row>
    <row r="1596" spans="15:26">
      <c r="O1596" s="111"/>
      <c r="R1596" s="111"/>
      <c r="Z1596">
        <f t="shared" si="24"/>
        <v>0</v>
      </c>
    </row>
    <row r="1597" spans="15:26">
      <c r="O1597" s="111"/>
      <c r="R1597" s="111"/>
      <c r="Z1597">
        <f t="shared" si="24"/>
        <v>0</v>
      </c>
    </row>
    <row r="1598" spans="15:26">
      <c r="O1598" s="111"/>
      <c r="R1598" s="111"/>
      <c r="Z1598">
        <f t="shared" si="24"/>
        <v>0</v>
      </c>
    </row>
    <row r="1599" spans="15:26">
      <c r="O1599" s="111"/>
      <c r="R1599" s="111"/>
      <c r="Z1599">
        <f t="shared" si="24"/>
        <v>0</v>
      </c>
    </row>
    <row r="1600" spans="15:26">
      <c r="O1600" s="111"/>
      <c r="R1600" s="111"/>
      <c r="Z1600">
        <f t="shared" si="24"/>
        <v>0</v>
      </c>
    </row>
    <row r="1601" spans="15:26">
      <c r="O1601" s="111"/>
      <c r="R1601" s="111"/>
      <c r="Z1601">
        <f t="shared" si="24"/>
        <v>0</v>
      </c>
    </row>
    <row r="1602" spans="15:26">
      <c r="O1602" s="111"/>
      <c r="R1602" s="111"/>
      <c r="Z1602">
        <f t="shared" si="24"/>
        <v>0</v>
      </c>
    </row>
    <row r="1603" spans="15:26">
      <c r="O1603" s="111"/>
      <c r="R1603" s="111"/>
      <c r="Z1603">
        <f t="shared" ref="Z1603:Z1666" si="25">SUM(W1603:Y1603)</f>
        <v>0</v>
      </c>
    </row>
    <row r="1604" spans="15:26">
      <c r="O1604" s="111"/>
      <c r="R1604" s="111"/>
      <c r="Z1604">
        <f t="shared" si="25"/>
        <v>0</v>
      </c>
    </row>
    <row r="1605" spans="15:26">
      <c r="O1605" s="111"/>
      <c r="R1605" s="111"/>
      <c r="Z1605">
        <f t="shared" si="25"/>
        <v>0</v>
      </c>
    </row>
    <row r="1606" spans="15:26">
      <c r="O1606" s="111"/>
      <c r="R1606" s="111"/>
      <c r="Z1606">
        <f t="shared" si="25"/>
        <v>0</v>
      </c>
    </row>
    <row r="1607" spans="15:26">
      <c r="O1607" s="111"/>
      <c r="R1607" s="111"/>
      <c r="Z1607">
        <f t="shared" si="25"/>
        <v>0</v>
      </c>
    </row>
    <row r="1608" spans="15:26">
      <c r="O1608" s="111"/>
      <c r="R1608" s="111"/>
      <c r="Z1608">
        <f t="shared" si="25"/>
        <v>0</v>
      </c>
    </row>
    <row r="1609" spans="15:26">
      <c r="O1609" s="111"/>
      <c r="R1609" s="111"/>
      <c r="Z1609">
        <f t="shared" si="25"/>
        <v>0</v>
      </c>
    </row>
    <row r="1610" spans="15:26">
      <c r="O1610" s="111"/>
      <c r="R1610" s="111"/>
      <c r="Z1610">
        <f t="shared" si="25"/>
        <v>0</v>
      </c>
    </row>
    <row r="1611" spans="15:26">
      <c r="O1611" s="111"/>
      <c r="R1611" s="111"/>
      <c r="Z1611">
        <f t="shared" si="25"/>
        <v>0</v>
      </c>
    </row>
    <row r="1612" spans="15:26">
      <c r="O1612" s="111"/>
      <c r="R1612" s="111"/>
      <c r="Z1612">
        <f t="shared" si="25"/>
        <v>0</v>
      </c>
    </row>
    <row r="1613" spans="15:26">
      <c r="O1613" s="111"/>
      <c r="R1613" s="111"/>
      <c r="Z1613">
        <f t="shared" si="25"/>
        <v>0</v>
      </c>
    </row>
    <row r="1614" spans="15:26">
      <c r="O1614" s="111"/>
      <c r="R1614" s="111"/>
      <c r="Z1614">
        <f t="shared" si="25"/>
        <v>0</v>
      </c>
    </row>
    <row r="1615" spans="15:26">
      <c r="O1615" s="111"/>
      <c r="R1615" s="111"/>
      <c r="Z1615">
        <f t="shared" si="25"/>
        <v>0</v>
      </c>
    </row>
    <row r="1616" spans="15:26">
      <c r="O1616" s="111"/>
      <c r="R1616" s="111"/>
      <c r="Z1616">
        <f t="shared" si="25"/>
        <v>0</v>
      </c>
    </row>
    <row r="1617" spans="15:26">
      <c r="O1617" s="111"/>
      <c r="R1617" s="111"/>
      <c r="Z1617">
        <f t="shared" si="25"/>
        <v>0</v>
      </c>
    </row>
    <row r="1618" spans="15:26">
      <c r="O1618" s="111"/>
      <c r="R1618" s="111"/>
      <c r="Z1618">
        <f t="shared" si="25"/>
        <v>0</v>
      </c>
    </row>
    <row r="1619" spans="15:26">
      <c r="O1619" s="111"/>
      <c r="R1619" s="111"/>
      <c r="Z1619">
        <f t="shared" si="25"/>
        <v>0</v>
      </c>
    </row>
    <row r="1620" spans="15:26">
      <c r="O1620" s="111"/>
      <c r="R1620" s="111"/>
      <c r="Z1620">
        <f t="shared" si="25"/>
        <v>0</v>
      </c>
    </row>
    <row r="1621" spans="15:26">
      <c r="O1621" s="111"/>
      <c r="R1621" s="111"/>
      <c r="Z1621">
        <f t="shared" si="25"/>
        <v>0</v>
      </c>
    </row>
    <row r="1622" spans="15:26">
      <c r="O1622" s="111"/>
      <c r="R1622" s="111"/>
      <c r="Z1622">
        <f t="shared" si="25"/>
        <v>0</v>
      </c>
    </row>
    <row r="1623" spans="15:26">
      <c r="O1623" s="111"/>
      <c r="R1623" s="111"/>
      <c r="Z1623">
        <f t="shared" si="25"/>
        <v>0</v>
      </c>
    </row>
    <row r="1624" spans="15:26">
      <c r="O1624" s="111"/>
      <c r="R1624" s="111"/>
      <c r="Z1624">
        <f t="shared" si="25"/>
        <v>0</v>
      </c>
    </row>
    <row r="1625" spans="15:26">
      <c r="O1625" s="111"/>
      <c r="R1625" s="111"/>
      <c r="Z1625">
        <f t="shared" si="25"/>
        <v>0</v>
      </c>
    </row>
    <row r="1626" spans="15:26">
      <c r="O1626" s="111"/>
      <c r="R1626" s="111"/>
      <c r="Z1626">
        <f t="shared" si="25"/>
        <v>0</v>
      </c>
    </row>
    <row r="1627" spans="15:26">
      <c r="O1627" s="111"/>
      <c r="R1627" s="111"/>
      <c r="Z1627">
        <f t="shared" si="25"/>
        <v>0</v>
      </c>
    </row>
    <row r="1628" spans="15:26">
      <c r="O1628" s="111"/>
      <c r="R1628" s="111"/>
      <c r="Z1628">
        <f t="shared" si="25"/>
        <v>0</v>
      </c>
    </row>
    <row r="1629" spans="15:26">
      <c r="O1629" s="111"/>
      <c r="R1629" s="111"/>
      <c r="Z1629">
        <f t="shared" si="25"/>
        <v>0</v>
      </c>
    </row>
    <row r="1630" spans="15:26">
      <c r="O1630" s="111"/>
      <c r="R1630" s="111"/>
      <c r="Z1630">
        <f t="shared" si="25"/>
        <v>0</v>
      </c>
    </row>
    <row r="1631" spans="15:26">
      <c r="O1631" s="111"/>
      <c r="R1631" s="111"/>
      <c r="Z1631">
        <f t="shared" si="25"/>
        <v>0</v>
      </c>
    </row>
    <row r="1632" spans="15:26">
      <c r="O1632" s="111"/>
      <c r="R1632" s="111"/>
      <c r="Z1632">
        <f t="shared" si="25"/>
        <v>0</v>
      </c>
    </row>
    <row r="1633" spans="15:26">
      <c r="O1633" s="111"/>
      <c r="R1633" s="111"/>
      <c r="Z1633">
        <f t="shared" si="25"/>
        <v>0</v>
      </c>
    </row>
    <row r="1634" spans="15:26">
      <c r="O1634" s="111"/>
      <c r="R1634" s="111"/>
      <c r="Z1634">
        <f t="shared" si="25"/>
        <v>0</v>
      </c>
    </row>
    <row r="1635" spans="15:26">
      <c r="O1635" s="111"/>
      <c r="R1635" s="111"/>
      <c r="Z1635">
        <f t="shared" si="25"/>
        <v>0</v>
      </c>
    </row>
    <row r="1636" spans="15:26">
      <c r="O1636" s="111"/>
      <c r="R1636" s="111"/>
      <c r="Z1636">
        <f t="shared" si="25"/>
        <v>0</v>
      </c>
    </row>
    <row r="1637" spans="15:26">
      <c r="O1637" s="111"/>
      <c r="R1637" s="111"/>
      <c r="Z1637">
        <f t="shared" si="25"/>
        <v>0</v>
      </c>
    </row>
    <row r="1638" spans="15:26">
      <c r="O1638" s="111"/>
      <c r="R1638" s="111"/>
      <c r="Z1638">
        <f t="shared" si="25"/>
        <v>0</v>
      </c>
    </row>
    <row r="1639" spans="15:26">
      <c r="O1639" s="111"/>
      <c r="R1639" s="111"/>
      <c r="Z1639">
        <f t="shared" si="25"/>
        <v>0</v>
      </c>
    </row>
    <row r="1640" spans="15:26">
      <c r="O1640" s="111"/>
      <c r="R1640" s="111"/>
      <c r="Z1640">
        <f t="shared" si="25"/>
        <v>0</v>
      </c>
    </row>
    <row r="1641" spans="15:26">
      <c r="O1641" s="111"/>
      <c r="R1641" s="111"/>
      <c r="Z1641">
        <f t="shared" si="25"/>
        <v>0</v>
      </c>
    </row>
    <row r="1642" spans="15:26">
      <c r="O1642" s="111"/>
      <c r="R1642" s="111"/>
      <c r="Z1642">
        <f t="shared" si="25"/>
        <v>0</v>
      </c>
    </row>
    <row r="1643" spans="15:26">
      <c r="O1643" s="111"/>
      <c r="R1643" s="111"/>
      <c r="Z1643">
        <f t="shared" si="25"/>
        <v>0</v>
      </c>
    </row>
    <row r="1644" spans="15:26">
      <c r="O1644" s="111"/>
      <c r="R1644" s="111"/>
      <c r="Z1644">
        <f t="shared" si="25"/>
        <v>0</v>
      </c>
    </row>
    <row r="1645" spans="15:26">
      <c r="O1645" s="111"/>
      <c r="R1645" s="111"/>
      <c r="Z1645">
        <f t="shared" si="25"/>
        <v>0</v>
      </c>
    </row>
    <row r="1646" spans="15:26">
      <c r="O1646" s="111"/>
      <c r="R1646" s="111"/>
      <c r="Z1646">
        <f t="shared" si="25"/>
        <v>0</v>
      </c>
    </row>
    <row r="1647" spans="15:26">
      <c r="O1647" s="111"/>
      <c r="R1647" s="111"/>
      <c r="Z1647">
        <f t="shared" si="25"/>
        <v>0</v>
      </c>
    </row>
    <row r="1648" spans="15:26">
      <c r="O1648" s="111"/>
      <c r="R1648" s="111"/>
      <c r="Z1648">
        <f t="shared" si="25"/>
        <v>0</v>
      </c>
    </row>
    <row r="1649" spans="15:26">
      <c r="O1649" s="111"/>
      <c r="R1649" s="111"/>
      <c r="Z1649">
        <f t="shared" si="25"/>
        <v>0</v>
      </c>
    </row>
    <row r="1650" spans="15:26">
      <c r="O1650" s="111"/>
      <c r="R1650" s="111"/>
      <c r="Z1650">
        <f t="shared" si="25"/>
        <v>0</v>
      </c>
    </row>
    <row r="1651" spans="15:26">
      <c r="O1651" s="111"/>
      <c r="R1651" s="111"/>
      <c r="Z1651">
        <f t="shared" si="25"/>
        <v>0</v>
      </c>
    </row>
    <row r="1652" spans="15:26">
      <c r="O1652" s="111"/>
      <c r="R1652" s="111"/>
      <c r="Z1652">
        <f t="shared" si="25"/>
        <v>0</v>
      </c>
    </row>
    <row r="1653" spans="15:26">
      <c r="O1653" s="111"/>
      <c r="R1653" s="111"/>
      <c r="Z1653">
        <f t="shared" si="25"/>
        <v>0</v>
      </c>
    </row>
    <row r="1654" spans="15:26">
      <c r="O1654" s="111"/>
      <c r="R1654" s="111"/>
      <c r="Z1654">
        <f t="shared" si="25"/>
        <v>0</v>
      </c>
    </row>
    <row r="1655" spans="15:26">
      <c r="O1655" s="111"/>
      <c r="R1655" s="111"/>
      <c r="Z1655">
        <f t="shared" si="25"/>
        <v>0</v>
      </c>
    </row>
    <row r="1656" spans="15:26">
      <c r="O1656" s="111"/>
      <c r="R1656" s="111"/>
      <c r="Z1656">
        <f t="shared" si="25"/>
        <v>0</v>
      </c>
    </row>
    <row r="1657" spans="15:26">
      <c r="O1657" s="111"/>
      <c r="R1657" s="111"/>
      <c r="Z1657">
        <f t="shared" si="25"/>
        <v>0</v>
      </c>
    </row>
    <row r="1658" spans="15:26">
      <c r="O1658" s="111"/>
      <c r="R1658" s="111"/>
      <c r="Z1658">
        <f t="shared" si="25"/>
        <v>0</v>
      </c>
    </row>
    <row r="1659" spans="15:26">
      <c r="O1659" s="111"/>
      <c r="R1659" s="111"/>
      <c r="Z1659">
        <f t="shared" si="25"/>
        <v>0</v>
      </c>
    </row>
    <row r="1660" spans="15:26">
      <c r="O1660" s="111"/>
      <c r="R1660" s="111"/>
      <c r="Z1660">
        <f t="shared" si="25"/>
        <v>0</v>
      </c>
    </row>
    <row r="1661" spans="15:26">
      <c r="O1661" s="111"/>
      <c r="R1661" s="111"/>
      <c r="Z1661">
        <f t="shared" si="25"/>
        <v>0</v>
      </c>
    </row>
    <row r="1662" spans="15:26">
      <c r="O1662" s="111"/>
      <c r="R1662" s="111"/>
      <c r="Z1662">
        <f t="shared" si="25"/>
        <v>0</v>
      </c>
    </row>
    <row r="1663" spans="15:26">
      <c r="O1663" s="111"/>
      <c r="R1663" s="111"/>
      <c r="Z1663">
        <f t="shared" si="25"/>
        <v>0</v>
      </c>
    </row>
    <row r="1664" spans="15:26">
      <c r="O1664" s="111"/>
      <c r="R1664" s="111"/>
      <c r="Z1664">
        <f t="shared" si="25"/>
        <v>0</v>
      </c>
    </row>
    <row r="1665" spans="15:26">
      <c r="O1665" s="111"/>
      <c r="R1665" s="111"/>
      <c r="Z1665">
        <f t="shared" si="25"/>
        <v>0</v>
      </c>
    </row>
    <row r="1666" spans="15:26">
      <c r="O1666" s="111"/>
      <c r="R1666" s="111"/>
      <c r="Z1666">
        <f t="shared" si="25"/>
        <v>0</v>
      </c>
    </row>
    <row r="1667" spans="15:26">
      <c r="O1667" s="111"/>
      <c r="R1667" s="111"/>
      <c r="Z1667">
        <f t="shared" ref="Z1667:Z1730" si="26">SUM(W1667:Y1667)</f>
        <v>0</v>
      </c>
    </row>
    <row r="1668" spans="15:26">
      <c r="O1668" s="111"/>
      <c r="R1668" s="111"/>
      <c r="Z1668">
        <f t="shared" si="26"/>
        <v>0</v>
      </c>
    </row>
    <row r="1669" spans="15:26">
      <c r="O1669" s="111"/>
      <c r="R1669" s="111"/>
      <c r="Z1669">
        <f t="shared" si="26"/>
        <v>0</v>
      </c>
    </row>
    <row r="1670" spans="15:26">
      <c r="O1670" s="111"/>
      <c r="R1670" s="111"/>
      <c r="Z1670">
        <f t="shared" si="26"/>
        <v>0</v>
      </c>
    </row>
    <row r="1671" spans="15:26">
      <c r="O1671" s="111"/>
      <c r="R1671" s="111"/>
      <c r="Z1671">
        <f t="shared" si="26"/>
        <v>0</v>
      </c>
    </row>
    <row r="1672" spans="15:26">
      <c r="O1672" s="111"/>
      <c r="R1672" s="111"/>
      <c r="Z1672">
        <f t="shared" si="26"/>
        <v>0</v>
      </c>
    </row>
    <row r="1673" spans="15:26">
      <c r="O1673" s="111"/>
      <c r="R1673" s="111"/>
      <c r="Z1673">
        <f t="shared" si="26"/>
        <v>0</v>
      </c>
    </row>
    <row r="1674" spans="15:26">
      <c r="O1674" s="111"/>
      <c r="R1674" s="111"/>
      <c r="Z1674">
        <f t="shared" si="26"/>
        <v>0</v>
      </c>
    </row>
    <row r="1675" spans="15:26">
      <c r="O1675" s="111"/>
      <c r="R1675" s="111"/>
      <c r="Z1675">
        <f t="shared" si="26"/>
        <v>0</v>
      </c>
    </row>
    <row r="1676" spans="15:26">
      <c r="O1676" s="111"/>
      <c r="R1676" s="111"/>
      <c r="Z1676">
        <f t="shared" si="26"/>
        <v>0</v>
      </c>
    </row>
    <row r="1677" spans="15:26">
      <c r="O1677" s="111"/>
      <c r="R1677" s="111"/>
      <c r="Z1677">
        <f t="shared" si="26"/>
        <v>0</v>
      </c>
    </row>
    <row r="1678" spans="15:26">
      <c r="O1678" s="111"/>
      <c r="R1678" s="111"/>
      <c r="Z1678">
        <f t="shared" si="26"/>
        <v>0</v>
      </c>
    </row>
    <row r="1679" spans="15:26">
      <c r="O1679" s="111"/>
      <c r="R1679" s="111"/>
      <c r="Z1679">
        <f t="shared" si="26"/>
        <v>0</v>
      </c>
    </row>
    <row r="1680" spans="15:26">
      <c r="O1680" s="111"/>
      <c r="R1680" s="111"/>
      <c r="Z1680">
        <f t="shared" si="26"/>
        <v>0</v>
      </c>
    </row>
    <row r="1681" spans="15:26">
      <c r="O1681" s="111"/>
      <c r="R1681" s="111"/>
      <c r="Z1681">
        <f t="shared" si="26"/>
        <v>0</v>
      </c>
    </row>
    <row r="1682" spans="15:26">
      <c r="O1682" s="111"/>
      <c r="R1682" s="111"/>
      <c r="Z1682">
        <f t="shared" si="26"/>
        <v>0</v>
      </c>
    </row>
    <row r="1683" spans="15:26">
      <c r="O1683" s="111"/>
      <c r="R1683" s="111"/>
      <c r="Z1683">
        <f t="shared" si="26"/>
        <v>0</v>
      </c>
    </row>
    <row r="1684" spans="15:26">
      <c r="O1684" s="111"/>
      <c r="R1684" s="111"/>
      <c r="Z1684">
        <f t="shared" si="26"/>
        <v>0</v>
      </c>
    </row>
    <row r="1685" spans="15:26">
      <c r="O1685" s="111"/>
      <c r="R1685" s="111"/>
      <c r="Z1685">
        <f t="shared" si="26"/>
        <v>0</v>
      </c>
    </row>
    <row r="1686" spans="15:26">
      <c r="O1686" s="111"/>
      <c r="R1686" s="111"/>
      <c r="Z1686">
        <f t="shared" si="26"/>
        <v>0</v>
      </c>
    </row>
    <row r="1687" spans="15:26">
      <c r="O1687" s="111"/>
      <c r="R1687" s="111"/>
      <c r="Z1687">
        <f t="shared" si="26"/>
        <v>0</v>
      </c>
    </row>
    <row r="1688" spans="15:26">
      <c r="O1688" s="111"/>
      <c r="R1688" s="111"/>
      <c r="Z1688">
        <f t="shared" si="26"/>
        <v>0</v>
      </c>
    </row>
    <row r="1689" spans="15:26">
      <c r="O1689" s="111"/>
      <c r="R1689" s="111"/>
      <c r="Z1689">
        <f t="shared" si="26"/>
        <v>0</v>
      </c>
    </row>
    <row r="1690" spans="15:26">
      <c r="O1690" s="111"/>
      <c r="R1690" s="111"/>
      <c r="Z1690">
        <f t="shared" si="26"/>
        <v>0</v>
      </c>
    </row>
    <row r="1691" spans="15:26">
      <c r="O1691" s="111"/>
      <c r="R1691" s="111"/>
      <c r="Z1691">
        <f t="shared" si="26"/>
        <v>0</v>
      </c>
    </row>
    <row r="1692" spans="15:26">
      <c r="O1692" s="111"/>
      <c r="R1692" s="111"/>
      <c r="Z1692">
        <f t="shared" si="26"/>
        <v>0</v>
      </c>
    </row>
    <row r="1693" spans="15:26">
      <c r="O1693" s="111"/>
      <c r="R1693" s="111"/>
      <c r="Z1693">
        <f t="shared" si="26"/>
        <v>0</v>
      </c>
    </row>
    <row r="1694" spans="15:26">
      <c r="O1694" s="111"/>
      <c r="R1694" s="111"/>
      <c r="Z1694">
        <f t="shared" si="26"/>
        <v>0</v>
      </c>
    </row>
    <row r="1695" spans="15:26">
      <c r="O1695" s="111"/>
      <c r="R1695" s="111"/>
      <c r="Z1695">
        <f t="shared" si="26"/>
        <v>0</v>
      </c>
    </row>
    <row r="1696" spans="15:26">
      <c r="O1696" s="111"/>
      <c r="R1696" s="111"/>
      <c r="Z1696">
        <f t="shared" si="26"/>
        <v>0</v>
      </c>
    </row>
    <row r="1697" spans="15:26">
      <c r="O1697" s="111"/>
      <c r="R1697" s="111"/>
      <c r="Z1697">
        <f t="shared" si="26"/>
        <v>0</v>
      </c>
    </row>
    <row r="1698" spans="15:26">
      <c r="O1698" s="111"/>
      <c r="R1698" s="111"/>
      <c r="Z1698">
        <f t="shared" si="26"/>
        <v>0</v>
      </c>
    </row>
    <row r="1699" spans="15:26">
      <c r="O1699" s="111"/>
      <c r="R1699" s="111"/>
      <c r="Z1699">
        <f t="shared" si="26"/>
        <v>0</v>
      </c>
    </row>
    <row r="1700" spans="15:26">
      <c r="O1700" s="111"/>
      <c r="R1700" s="111"/>
      <c r="Z1700">
        <f t="shared" si="26"/>
        <v>0</v>
      </c>
    </row>
    <row r="1701" spans="15:26">
      <c r="O1701" s="111"/>
      <c r="R1701" s="111"/>
      <c r="Z1701">
        <f t="shared" si="26"/>
        <v>0</v>
      </c>
    </row>
    <row r="1702" spans="15:26">
      <c r="O1702" s="111"/>
      <c r="R1702" s="111"/>
      <c r="Z1702">
        <f t="shared" si="26"/>
        <v>0</v>
      </c>
    </row>
    <row r="1703" spans="15:26">
      <c r="O1703" s="111"/>
      <c r="R1703" s="111"/>
      <c r="Z1703">
        <f t="shared" si="26"/>
        <v>0</v>
      </c>
    </row>
    <row r="1704" spans="15:26">
      <c r="O1704" s="111"/>
      <c r="R1704" s="111"/>
      <c r="Z1704">
        <f t="shared" si="26"/>
        <v>0</v>
      </c>
    </row>
    <row r="1705" spans="15:26">
      <c r="O1705" s="111"/>
      <c r="R1705" s="111"/>
      <c r="Z1705">
        <f t="shared" si="26"/>
        <v>0</v>
      </c>
    </row>
    <row r="1706" spans="15:26">
      <c r="O1706" s="111"/>
      <c r="R1706" s="111"/>
      <c r="Z1706">
        <f t="shared" si="26"/>
        <v>0</v>
      </c>
    </row>
    <row r="1707" spans="15:26">
      <c r="O1707" s="111"/>
      <c r="R1707" s="111"/>
      <c r="Z1707">
        <f t="shared" si="26"/>
        <v>0</v>
      </c>
    </row>
    <row r="1708" spans="15:26">
      <c r="O1708" s="111"/>
      <c r="R1708" s="111"/>
      <c r="Z1708">
        <f t="shared" si="26"/>
        <v>0</v>
      </c>
    </row>
    <row r="1709" spans="15:26">
      <c r="O1709" s="111"/>
      <c r="R1709" s="111"/>
      <c r="Z1709">
        <f t="shared" si="26"/>
        <v>0</v>
      </c>
    </row>
    <row r="1710" spans="15:26">
      <c r="O1710" s="111"/>
      <c r="R1710" s="111"/>
      <c r="Z1710">
        <f t="shared" si="26"/>
        <v>0</v>
      </c>
    </row>
    <row r="1711" spans="15:26">
      <c r="O1711" s="111"/>
      <c r="R1711" s="111"/>
      <c r="Z1711">
        <f t="shared" si="26"/>
        <v>0</v>
      </c>
    </row>
    <row r="1712" spans="15:26">
      <c r="O1712" s="111"/>
      <c r="R1712" s="111"/>
      <c r="Z1712">
        <f t="shared" si="26"/>
        <v>0</v>
      </c>
    </row>
    <row r="1713" spans="15:26">
      <c r="O1713" s="111"/>
      <c r="R1713" s="111"/>
      <c r="Z1713">
        <f t="shared" si="26"/>
        <v>0</v>
      </c>
    </row>
    <row r="1714" spans="15:26">
      <c r="O1714" s="111"/>
      <c r="R1714" s="111"/>
      <c r="Z1714">
        <f t="shared" si="26"/>
        <v>0</v>
      </c>
    </row>
    <row r="1715" spans="15:26">
      <c r="O1715" s="111"/>
      <c r="R1715" s="111"/>
      <c r="Z1715">
        <f t="shared" si="26"/>
        <v>0</v>
      </c>
    </row>
    <row r="1716" spans="15:26">
      <c r="O1716" s="111"/>
      <c r="R1716" s="111"/>
      <c r="Z1716">
        <f t="shared" si="26"/>
        <v>0</v>
      </c>
    </row>
    <row r="1717" spans="15:26">
      <c r="O1717" s="111"/>
      <c r="R1717" s="111"/>
      <c r="Z1717">
        <f t="shared" si="26"/>
        <v>0</v>
      </c>
    </row>
    <row r="1718" spans="15:26">
      <c r="O1718" s="111"/>
      <c r="R1718" s="111"/>
      <c r="Z1718">
        <f t="shared" si="26"/>
        <v>0</v>
      </c>
    </row>
    <row r="1719" spans="15:26">
      <c r="O1719" s="111"/>
      <c r="R1719" s="111"/>
      <c r="Z1719">
        <f t="shared" si="26"/>
        <v>0</v>
      </c>
    </row>
    <row r="1720" spans="15:26">
      <c r="O1720" s="111"/>
      <c r="R1720" s="111"/>
      <c r="Z1720">
        <f t="shared" si="26"/>
        <v>0</v>
      </c>
    </row>
    <row r="1721" spans="15:26">
      <c r="O1721" s="111"/>
      <c r="R1721" s="111"/>
      <c r="Z1721">
        <f t="shared" si="26"/>
        <v>0</v>
      </c>
    </row>
    <row r="1722" spans="15:26">
      <c r="O1722" s="111"/>
      <c r="R1722" s="111"/>
      <c r="Z1722">
        <f t="shared" si="26"/>
        <v>0</v>
      </c>
    </row>
    <row r="1723" spans="15:26">
      <c r="O1723" s="111"/>
      <c r="R1723" s="111"/>
      <c r="Z1723">
        <f t="shared" si="26"/>
        <v>0</v>
      </c>
    </row>
    <row r="1724" spans="15:26">
      <c r="O1724" s="111"/>
      <c r="R1724" s="111"/>
      <c r="Z1724">
        <f t="shared" si="26"/>
        <v>0</v>
      </c>
    </row>
    <row r="1725" spans="15:26">
      <c r="O1725" s="111"/>
      <c r="R1725" s="111"/>
      <c r="Z1725">
        <f t="shared" si="26"/>
        <v>0</v>
      </c>
    </row>
    <row r="1726" spans="15:26">
      <c r="O1726" s="111"/>
      <c r="R1726" s="111"/>
      <c r="Z1726">
        <f t="shared" si="26"/>
        <v>0</v>
      </c>
    </row>
    <row r="1727" spans="15:26">
      <c r="O1727" s="111"/>
      <c r="R1727" s="111"/>
      <c r="Z1727">
        <f t="shared" si="26"/>
        <v>0</v>
      </c>
    </row>
    <row r="1728" spans="15:26">
      <c r="O1728" s="111"/>
      <c r="R1728" s="111"/>
      <c r="Z1728">
        <f t="shared" si="26"/>
        <v>0</v>
      </c>
    </row>
    <row r="1729" spans="15:26">
      <c r="O1729" s="111"/>
      <c r="R1729" s="111"/>
      <c r="Z1729">
        <f t="shared" si="26"/>
        <v>0</v>
      </c>
    </row>
    <row r="1730" spans="15:26">
      <c r="O1730" s="111"/>
      <c r="R1730" s="111"/>
      <c r="Z1730">
        <f t="shared" si="26"/>
        <v>0</v>
      </c>
    </row>
    <row r="1731" spans="15:26">
      <c r="O1731" s="111"/>
      <c r="R1731" s="111"/>
      <c r="Z1731">
        <f t="shared" ref="Z1731:Z1794" si="27">SUM(W1731:Y1731)</f>
        <v>0</v>
      </c>
    </row>
    <row r="1732" spans="15:26">
      <c r="O1732" s="111"/>
      <c r="R1732" s="111"/>
      <c r="Z1732">
        <f t="shared" si="27"/>
        <v>0</v>
      </c>
    </row>
    <row r="1733" spans="15:26">
      <c r="O1733" s="111"/>
      <c r="R1733" s="111"/>
      <c r="Z1733">
        <f t="shared" si="27"/>
        <v>0</v>
      </c>
    </row>
    <row r="1734" spans="15:26">
      <c r="O1734" s="111"/>
      <c r="R1734" s="111"/>
      <c r="Z1734">
        <f t="shared" si="27"/>
        <v>0</v>
      </c>
    </row>
    <row r="1735" spans="15:26">
      <c r="O1735" s="111"/>
      <c r="R1735" s="111"/>
      <c r="Z1735">
        <f t="shared" si="27"/>
        <v>0</v>
      </c>
    </row>
    <row r="1736" spans="15:26">
      <c r="O1736" s="111"/>
      <c r="R1736" s="111"/>
      <c r="Z1736">
        <f t="shared" si="27"/>
        <v>0</v>
      </c>
    </row>
    <row r="1737" spans="15:26">
      <c r="O1737" s="111"/>
      <c r="R1737" s="111"/>
      <c r="Z1737">
        <f t="shared" si="27"/>
        <v>0</v>
      </c>
    </row>
    <row r="1738" spans="15:26">
      <c r="O1738" s="111"/>
      <c r="R1738" s="111"/>
      <c r="Z1738">
        <f t="shared" si="27"/>
        <v>0</v>
      </c>
    </row>
    <row r="1739" spans="15:26">
      <c r="O1739" s="111"/>
      <c r="R1739" s="111"/>
      <c r="Z1739">
        <f t="shared" si="27"/>
        <v>0</v>
      </c>
    </row>
    <row r="1740" spans="15:26">
      <c r="O1740" s="111"/>
      <c r="R1740" s="111"/>
      <c r="Z1740">
        <f t="shared" si="27"/>
        <v>0</v>
      </c>
    </row>
    <row r="1741" spans="15:26">
      <c r="O1741" s="111"/>
      <c r="R1741" s="111"/>
      <c r="Z1741">
        <f t="shared" si="27"/>
        <v>0</v>
      </c>
    </row>
    <row r="1742" spans="15:26">
      <c r="O1742" s="111"/>
      <c r="R1742" s="111"/>
      <c r="Z1742">
        <f t="shared" si="27"/>
        <v>0</v>
      </c>
    </row>
    <row r="1743" spans="15:26">
      <c r="O1743" s="111"/>
      <c r="R1743" s="111"/>
      <c r="Z1743">
        <f t="shared" si="27"/>
        <v>0</v>
      </c>
    </row>
    <row r="1744" spans="15:26">
      <c r="O1744" s="111"/>
      <c r="R1744" s="111"/>
      <c r="Z1744">
        <f t="shared" si="27"/>
        <v>0</v>
      </c>
    </row>
    <row r="1745" spans="15:26">
      <c r="O1745" s="111"/>
      <c r="R1745" s="111"/>
      <c r="Z1745">
        <f t="shared" si="27"/>
        <v>0</v>
      </c>
    </row>
    <row r="1746" spans="15:26">
      <c r="O1746" s="111"/>
      <c r="R1746" s="111"/>
      <c r="Z1746">
        <f t="shared" si="27"/>
        <v>0</v>
      </c>
    </row>
    <row r="1747" spans="15:26">
      <c r="O1747" s="111"/>
      <c r="R1747" s="111"/>
      <c r="Z1747">
        <f t="shared" si="27"/>
        <v>0</v>
      </c>
    </row>
    <row r="1748" spans="15:26">
      <c r="O1748" s="111"/>
      <c r="R1748" s="111"/>
      <c r="Z1748">
        <f t="shared" si="27"/>
        <v>0</v>
      </c>
    </row>
    <row r="1749" spans="15:26">
      <c r="O1749" s="111"/>
      <c r="R1749" s="111"/>
      <c r="Z1749">
        <f t="shared" si="27"/>
        <v>0</v>
      </c>
    </row>
    <row r="1750" spans="15:26">
      <c r="O1750" s="111"/>
      <c r="R1750" s="111"/>
      <c r="Z1750">
        <f t="shared" si="27"/>
        <v>0</v>
      </c>
    </row>
    <row r="1751" spans="15:26">
      <c r="O1751" s="111"/>
      <c r="R1751" s="111"/>
      <c r="Z1751">
        <f t="shared" si="27"/>
        <v>0</v>
      </c>
    </row>
    <row r="1752" spans="15:26">
      <c r="O1752" s="111"/>
      <c r="R1752" s="111"/>
      <c r="Z1752">
        <f t="shared" si="27"/>
        <v>0</v>
      </c>
    </row>
    <row r="1753" spans="15:26">
      <c r="O1753" s="111"/>
      <c r="R1753" s="111"/>
      <c r="Z1753">
        <f t="shared" si="27"/>
        <v>0</v>
      </c>
    </row>
    <row r="1754" spans="15:26">
      <c r="O1754" s="111"/>
      <c r="R1754" s="111"/>
      <c r="Z1754">
        <f t="shared" si="27"/>
        <v>0</v>
      </c>
    </row>
    <row r="1755" spans="15:26">
      <c r="O1755" s="111"/>
      <c r="R1755" s="111"/>
      <c r="Z1755">
        <f t="shared" si="27"/>
        <v>0</v>
      </c>
    </row>
    <row r="1756" spans="15:26">
      <c r="O1756" s="111"/>
      <c r="R1756" s="111"/>
      <c r="Z1756">
        <f t="shared" si="27"/>
        <v>0</v>
      </c>
    </row>
    <row r="1757" spans="15:26">
      <c r="O1757" s="111"/>
      <c r="R1757" s="111"/>
      <c r="Z1757">
        <f t="shared" si="27"/>
        <v>0</v>
      </c>
    </row>
    <row r="1758" spans="15:26">
      <c r="O1758" s="111"/>
      <c r="R1758" s="111"/>
      <c r="Z1758">
        <f t="shared" si="27"/>
        <v>0</v>
      </c>
    </row>
    <row r="1759" spans="15:26">
      <c r="O1759" s="111"/>
      <c r="R1759" s="111"/>
      <c r="Z1759">
        <f t="shared" si="27"/>
        <v>0</v>
      </c>
    </row>
    <row r="1760" spans="15:26">
      <c r="O1760" s="111"/>
      <c r="R1760" s="111"/>
      <c r="Z1760">
        <f t="shared" si="27"/>
        <v>0</v>
      </c>
    </row>
    <row r="1761" spans="15:26">
      <c r="O1761" s="111"/>
      <c r="R1761" s="111"/>
      <c r="Z1761">
        <f t="shared" si="27"/>
        <v>0</v>
      </c>
    </row>
    <row r="1762" spans="15:26">
      <c r="O1762" s="111"/>
      <c r="R1762" s="111"/>
      <c r="Z1762">
        <f t="shared" si="27"/>
        <v>0</v>
      </c>
    </row>
    <row r="1763" spans="15:26">
      <c r="O1763" s="111"/>
      <c r="R1763" s="111"/>
      <c r="Z1763">
        <f t="shared" si="27"/>
        <v>0</v>
      </c>
    </row>
    <row r="1764" spans="15:26">
      <c r="O1764" s="111"/>
      <c r="R1764" s="111"/>
      <c r="Z1764">
        <f t="shared" si="27"/>
        <v>0</v>
      </c>
    </row>
    <row r="1765" spans="15:26">
      <c r="O1765" s="111"/>
      <c r="R1765" s="111"/>
      <c r="Z1765">
        <f t="shared" si="27"/>
        <v>0</v>
      </c>
    </row>
    <row r="1766" spans="15:26">
      <c r="O1766" s="111"/>
      <c r="R1766" s="111"/>
      <c r="Z1766">
        <f t="shared" si="27"/>
        <v>0</v>
      </c>
    </row>
    <row r="1767" spans="15:26">
      <c r="O1767" s="111"/>
      <c r="R1767" s="111"/>
      <c r="Z1767">
        <f t="shared" si="27"/>
        <v>0</v>
      </c>
    </row>
    <row r="1768" spans="15:26">
      <c r="O1768" s="111"/>
      <c r="R1768" s="111"/>
      <c r="Z1768">
        <f t="shared" si="27"/>
        <v>0</v>
      </c>
    </row>
    <row r="1769" spans="15:26">
      <c r="O1769" s="111"/>
      <c r="R1769" s="111"/>
      <c r="Z1769">
        <f t="shared" si="27"/>
        <v>0</v>
      </c>
    </row>
    <row r="1770" spans="15:26">
      <c r="O1770" s="111"/>
      <c r="R1770" s="111"/>
      <c r="Z1770">
        <f t="shared" si="27"/>
        <v>0</v>
      </c>
    </row>
    <row r="1771" spans="15:26">
      <c r="O1771" s="111"/>
      <c r="R1771" s="111"/>
      <c r="Z1771">
        <f t="shared" si="27"/>
        <v>0</v>
      </c>
    </row>
    <row r="1772" spans="15:26">
      <c r="O1772" s="111"/>
      <c r="R1772" s="111"/>
      <c r="Z1772">
        <f t="shared" si="27"/>
        <v>0</v>
      </c>
    </row>
    <row r="1773" spans="15:26">
      <c r="O1773" s="111"/>
      <c r="R1773" s="111"/>
      <c r="Z1773">
        <f t="shared" si="27"/>
        <v>0</v>
      </c>
    </row>
    <row r="1774" spans="15:26">
      <c r="O1774" s="111"/>
      <c r="R1774" s="111"/>
      <c r="Z1774">
        <f t="shared" si="27"/>
        <v>0</v>
      </c>
    </row>
    <row r="1775" spans="15:26">
      <c r="O1775" s="111"/>
      <c r="R1775" s="111"/>
      <c r="Z1775">
        <f t="shared" si="27"/>
        <v>0</v>
      </c>
    </row>
    <row r="1776" spans="15:26">
      <c r="O1776" s="111"/>
      <c r="R1776" s="111"/>
      <c r="Z1776">
        <f t="shared" si="27"/>
        <v>0</v>
      </c>
    </row>
    <row r="1777" spans="15:26">
      <c r="O1777" s="111"/>
      <c r="R1777" s="111"/>
      <c r="Z1777">
        <f t="shared" si="27"/>
        <v>0</v>
      </c>
    </row>
    <row r="1778" spans="15:26">
      <c r="O1778" s="111"/>
      <c r="R1778" s="111"/>
      <c r="Z1778">
        <f t="shared" si="27"/>
        <v>0</v>
      </c>
    </row>
    <row r="1779" spans="15:26">
      <c r="O1779" s="111"/>
      <c r="R1779" s="111"/>
      <c r="Z1779">
        <f t="shared" si="27"/>
        <v>0</v>
      </c>
    </row>
    <row r="1780" spans="15:26">
      <c r="O1780" s="111"/>
      <c r="R1780" s="111"/>
      <c r="Z1780">
        <f t="shared" si="27"/>
        <v>0</v>
      </c>
    </row>
    <row r="1781" spans="15:26">
      <c r="O1781" s="111"/>
      <c r="R1781" s="111"/>
      <c r="Z1781">
        <f t="shared" si="27"/>
        <v>0</v>
      </c>
    </row>
    <row r="1782" spans="15:26">
      <c r="O1782" s="111"/>
      <c r="R1782" s="111"/>
      <c r="Z1782">
        <f t="shared" si="27"/>
        <v>0</v>
      </c>
    </row>
    <row r="1783" spans="15:26">
      <c r="O1783" s="111"/>
      <c r="R1783" s="111"/>
      <c r="Z1783">
        <f t="shared" si="27"/>
        <v>0</v>
      </c>
    </row>
    <row r="1784" spans="15:26">
      <c r="O1784" s="111"/>
      <c r="R1784" s="111"/>
      <c r="Z1784">
        <f t="shared" si="27"/>
        <v>0</v>
      </c>
    </row>
    <row r="1785" spans="15:26">
      <c r="O1785" s="111"/>
      <c r="R1785" s="111"/>
      <c r="Z1785">
        <f t="shared" si="27"/>
        <v>0</v>
      </c>
    </row>
    <row r="1786" spans="15:26">
      <c r="O1786" s="111"/>
      <c r="R1786" s="111"/>
      <c r="Z1786">
        <f t="shared" si="27"/>
        <v>0</v>
      </c>
    </row>
    <row r="1787" spans="15:26">
      <c r="O1787" s="111"/>
      <c r="R1787" s="111"/>
      <c r="Z1787">
        <f t="shared" si="27"/>
        <v>0</v>
      </c>
    </row>
    <row r="1788" spans="15:26">
      <c r="O1788" s="111"/>
      <c r="R1788" s="111"/>
      <c r="Z1788">
        <f t="shared" si="27"/>
        <v>0</v>
      </c>
    </row>
    <row r="1789" spans="15:26">
      <c r="O1789" s="111"/>
      <c r="R1789" s="111"/>
      <c r="Z1789">
        <f t="shared" si="27"/>
        <v>0</v>
      </c>
    </row>
    <row r="1790" spans="15:26">
      <c r="O1790" s="111"/>
      <c r="R1790" s="111"/>
      <c r="Z1790">
        <f t="shared" si="27"/>
        <v>0</v>
      </c>
    </row>
    <row r="1791" spans="15:26">
      <c r="O1791" s="111"/>
      <c r="R1791" s="111"/>
      <c r="Z1791">
        <f t="shared" si="27"/>
        <v>0</v>
      </c>
    </row>
    <row r="1792" spans="15:26">
      <c r="O1792" s="111"/>
      <c r="R1792" s="111"/>
      <c r="Z1792">
        <f t="shared" si="27"/>
        <v>0</v>
      </c>
    </row>
    <row r="1793" spans="15:26">
      <c r="O1793" s="111"/>
      <c r="R1793" s="111"/>
      <c r="Z1793">
        <f t="shared" si="27"/>
        <v>0</v>
      </c>
    </row>
    <row r="1794" spans="15:26">
      <c r="O1794" s="111"/>
      <c r="R1794" s="111"/>
      <c r="Z1794">
        <f t="shared" si="27"/>
        <v>0</v>
      </c>
    </row>
    <row r="1795" spans="15:26">
      <c r="O1795" s="111"/>
      <c r="R1795" s="111"/>
      <c r="Z1795">
        <f t="shared" ref="Z1795:Z1858" si="28">SUM(W1795:Y1795)</f>
        <v>0</v>
      </c>
    </row>
    <row r="1796" spans="15:26">
      <c r="O1796" s="111"/>
      <c r="R1796" s="111"/>
      <c r="Z1796">
        <f t="shared" si="28"/>
        <v>0</v>
      </c>
    </row>
    <row r="1797" spans="15:26">
      <c r="O1797" s="111"/>
      <c r="R1797" s="111"/>
      <c r="Z1797">
        <f t="shared" si="28"/>
        <v>0</v>
      </c>
    </row>
    <row r="1798" spans="15:26">
      <c r="O1798" s="111"/>
      <c r="R1798" s="111"/>
      <c r="Z1798">
        <f t="shared" si="28"/>
        <v>0</v>
      </c>
    </row>
    <row r="1799" spans="15:26">
      <c r="O1799" s="111"/>
      <c r="R1799" s="111"/>
      <c r="Z1799">
        <f t="shared" si="28"/>
        <v>0</v>
      </c>
    </row>
    <row r="1800" spans="15:26">
      <c r="O1800" s="111"/>
      <c r="R1800" s="111"/>
      <c r="Z1800">
        <f t="shared" si="28"/>
        <v>0</v>
      </c>
    </row>
    <row r="1801" spans="15:26">
      <c r="O1801" s="111"/>
      <c r="R1801" s="111"/>
      <c r="Z1801">
        <f t="shared" si="28"/>
        <v>0</v>
      </c>
    </row>
    <row r="1802" spans="15:26">
      <c r="O1802" s="111"/>
      <c r="R1802" s="111"/>
      <c r="Z1802">
        <f t="shared" si="28"/>
        <v>0</v>
      </c>
    </row>
    <row r="1803" spans="15:26">
      <c r="O1803" s="111"/>
      <c r="R1803" s="111"/>
      <c r="Z1803">
        <f t="shared" si="28"/>
        <v>0</v>
      </c>
    </row>
    <row r="1804" spans="15:26">
      <c r="O1804" s="111"/>
      <c r="R1804" s="111"/>
      <c r="Z1804">
        <f t="shared" si="28"/>
        <v>0</v>
      </c>
    </row>
    <row r="1805" spans="15:26">
      <c r="O1805" s="111"/>
      <c r="R1805" s="111"/>
      <c r="Z1805">
        <f t="shared" si="28"/>
        <v>0</v>
      </c>
    </row>
    <row r="1806" spans="15:26">
      <c r="O1806" s="111"/>
      <c r="R1806" s="111"/>
      <c r="Z1806">
        <f t="shared" si="28"/>
        <v>0</v>
      </c>
    </row>
    <row r="1807" spans="15:26">
      <c r="O1807" s="111"/>
      <c r="R1807" s="111"/>
      <c r="Z1807">
        <f t="shared" si="28"/>
        <v>0</v>
      </c>
    </row>
    <row r="1808" spans="15:26">
      <c r="O1808" s="111"/>
      <c r="R1808" s="111"/>
      <c r="Z1808">
        <f t="shared" si="28"/>
        <v>0</v>
      </c>
    </row>
    <row r="1809" spans="15:26">
      <c r="O1809" s="111"/>
      <c r="R1809" s="111"/>
      <c r="Z1809">
        <f t="shared" si="28"/>
        <v>0</v>
      </c>
    </row>
    <row r="1810" spans="15:26">
      <c r="O1810" s="111"/>
      <c r="R1810" s="111"/>
      <c r="Z1810">
        <f t="shared" si="28"/>
        <v>0</v>
      </c>
    </row>
    <row r="1811" spans="15:26">
      <c r="O1811" s="111"/>
      <c r="R1811" s="111"/>
      <c r="Z1811">
        <f t="shared" si="28"/>
        <v>0</v>
      </c>
    </row>
    <row r="1812" spans="15:26">
      <c r="O1812" s="111"/>
      <c r="R1812" s="111"/>
      <c r="Z1812">
        <f t="shared" si="28"/>
        <v>0</v>
      </c>
    </row>
    <row r="1813" spans="15:26">
      <c r="O1813" s="111"/>
      <c r="R1813" s="111"/>
      <c r="Z1813">
        <f t="shared" si="28"/>
        <v>0</v>
      </c>
    </row>
    <row r="1814" spans="15:26">
      <c r="O1814" s="111"/>
      <c r="R1814" s="111"/>
      <c r="Z1814">
        <f t="shared" si="28"/>
        <v>0</v>
      </c>
    </row>
    <row r="1815" spans="15:26">
      <c r="O1815" s="111"/>
      <c r="R1815" s="111"/>
      <c r="Z1815">
        <f t="shared" si="28"/>
        <v>0</v>
      </c>
    </row>
    <row r="1816" spans="15:26">
      <c r="O1816" s="111"/>
      <c r="R1816" s="111"/>
      <c r="Z1816">
        <f t="shared" si="28"/>
        <v>0</v>
      </c>
    </row>
    <row r="1817" spans="15:26">
      <c r="O1817" s="111"/>
      <c r="R1817" s="111"/>
      <c r="Z1817">
        <f t="shared" si="28"/>
        <v>0</v>
      </c>
    </row>
    <row r="1818" spans="15:26">
      <c r="O1818" s="111"/>
      <c r="R1818" s="111"/>
      <c r="Z1818">
        <f t="shared" si="28"/>
        <v>0</v>
      </c>
    </row>
    <row r="1819" spans="15:26">
      <c r="O1819" s="111"/>
      <c r="R1819" s="111"/>
      <c r="Z1819">
        <f t="shared" si="28"/>
        <v>0</v>
      </c>
    </row>
    <row r="1820" spans="15:26">
      <c r="O1820" s="111"/>
      <c r="R1820" s="111"/>
      <c r="Z1820">
        <f t="shared" si="28"/>
        <v>0</v>
      </c>
    </row>
    <row r="1821" spans="15:26">
      <c r="O1821" s="111"/>
      <c r="R1821" s="111"/>
      <c r="Z1821">
        <f t="shared" si="28"/>
        <v>0</v>
      </c>
    </row>
    <row r="1822" spans="15:26">
      <c r="O1822" s="111"/>
      <c r="R1822" s="111"/>
      <c r="Z1822">
        <f t="shared" si="28"/>
        <v>0</v>
      </c>
    </row>
    <row r="1823" spans="15:26">
      <c r="O1823" s="111"/>
      <c r="R1823" s="111"/>
      <c r="Z1823">
        <f t="shared" si="28"/>
        <v>0</v>
      </c>
    </row>
    <row r="1824" spans="15:26">
      <c r="O1824" s="111"/>
      <c r="R1824" s="111"/>
      <c r="Z1824">
        <f t="shared" si="28"/>
        <v>0</v>
      </c>
    </row>
    <row r="1825" spans="15:26">
      <c r="O1825" s="111"/>
      <c r="R1825" s="111"/>
      <c r="Z1825">
        <f t="shared" si="28"/>
        <v>0</v>
      </c>
    </row>
    <row r="1826" spans="15:26">
      <c r="O1826" s="111"/>
      <c r="R1826" s="111"/>
      <c r="Z1826">
        <f t="shared" si="28"/>
        <v>0</v>
      </c>
    </row>
    <row r="1827" spans="15:26">
      <c r="O1827" s="111"/>
      <c r="R1827" s="111"/>
      <c r="Z1827">
        <f t="shared" si="28"/>
        <v>0</v>
      </c>
    </row>
    <row r="1828" spans="15:26">
      <c r="O1828" s="111"/>
      <c r="R1828" s="111"/>
      <c r="Z1828">
        <f t="shared" si="28"/>
        <v>0</v>
      </c>
    </row>
    <row r="1829" spans="15:26">
      <c r="O1829" s="111"/>
      <c r="R1829" s="111"/>
      <c r="Z1829">
        <f t="shared" si="28"/>
        <v>0</v>
      </c>
    </row>
    <row r="1830" spans="15:26">
      <c r="O1830" s="111"/>
      <c r="R1830" s="111"/>
      <c r="Z1830">
        <f t="shared" si="28"/>
        <v>0</v>
      </c>
    </row>
    <row r="1831" spans="15:26">
      <c r="O1831" s="111"/>
      <c r="R1831" s="111"/>
      <c r="Z1831">
        <f t="shared" si="28"/>
        <v>0</v>
      </c>
    </row>
    <row r="1832" spans="15:26">
      <c r="O1832" s="111"/>
      <c r="R1832" s="111"/>
      <c r="Z1832">
        <f t="shared" si="28"/>
        <v>0</v>
      </c>
    </row>
    <row r="1833" spans="15:26">
      <c r="O1833" s="111"/>
      <c r="R1833" s="111"/>
      <c r="Z1833">
        <f t="shared" si="28"/>
        <v>0</v>
      </c>
    </row>
    <row r="1834" spans="15:26">
      <c r="O1834" s="111"/>
      <c r="R1834" s="111"/>
      <c r="Z1834">
        <f t="shared" si="28"/>
        <v>0</v>
      </c>
    </row>
    <row r="1835" spans="15:26">
      <c r="O1835" s="111"/>
      <c r="R1835" s="111"/>
      <c r="Z1835">
        <f t="shared" si="28"/>
        <v>0</v>
      </c>
    </row>
    <row r="1836" spans="15:26">
      <c r="O1836" s="111"/>
      <c r="R1836" s="111"/>
      <c r="Z1836">
        <f t="shared" si="28"/>
        <v>0</v>
      </c>
    </row>
    <row r="1837" spans="15:26">
      <c r="O1837" s="111"/>
      <c r="R1837" s="111"/>
      <c r="Z1837">
        <f t="shared" si="28"/>
        <v>0</v>
      </c>
    </row>
    <row r="1838" spans="15:26">
      <c r="O1838" s="111"/>
      <c r="R1838" s="111"/>
      <c r="Z1838">
        <f t="shared" si="28"/>
        <v>0</v>
      </c>
    </row>
    <row r="1839" spans="15:26">
      <c r="O1839" s="111"/>
      <c r="R1839" s="111"/>
      <c r="Z1839">
        <f t="shared" si="28"/>
        <v>0</v>
      </c>
    </row>
    <row r="1840" spans="15:26">
      <c r="O1840" s="111"/>
      <c r="R1840" s="111"/>
      <c r="Z1840">
        <f t="shared" si="28"/>
        <v>0</v>
      </c>
    </row>
    <row r="1841" spans="15:26">
      <c r="O1841" s="111"/>
      <c r="R1841" s="111"/>
      <c r="Z1841">
        <f t="shared" si="28"/>
        <v>0</v>
      </c>
    </row>
    <row r="1842" spans="15:26">
      <c r="O1842" s="111"/>
      <c r="R1842" s="111"/>
      <c r="Z1842">
        <f t="shared" si="28"/>
        <v>0</v>
      </c>
    </row>
    <row r="1843" spans="15:26">
      <c r="O1843" s="111"/>
      <c r="R1843" s="111"/>
      <c r="Z1843">
        <f t="shared" si="28"/>
        <v>0</v>
      </c>
    </row>
    <row r="1844" spans="15:26">
      <c r="O1844" s="111"/>
      <c r="R1844" s="111"/>
      <c r="Z1844">
        <f t="shared" si="28"/>
        <v>0</v>
      </c>
    </row>
    <row r="1845" spans="15:26">
      <c r="O1845" s="111"/>
      <c r="R1845" s="111"/>
      <c r="Z1845">
        <f t="shared" si="28"/>
        <v>0</v>
      </c>
    </row>
    <row r="1846" spans="15:26">
      <c r="O1846" s="111"/>
      <c r="R1846" s="111"/>
      <c r="Z1846">
        <f t="shared" si="28"/>
        <v>0</v>
      </c>
    </row>
    <row r="1847" spans="15:26">
      <c r="O1847" s="111"/>
      <c r="R1847" s="111"/>
      <c r="Z1847">
        <f t="shared" si="28"/>
        <v>0</v>
      </c>
    </row>
    <row r="1848" spans="15:26">
      <c r="O1848" s="111"/>
      <c r="R1848" s="111"/>
      <c r="Z1848">
        <f t="shared" si="28"/>
        <v>0</v>
      </c>
    </row>
    <row r="1849" spans="15:26">
      <c r="O1849" s="111"/>
      <c r="R1849" s="111"/>
      <c r="Z1849">
        <f t="shared" si="28"/>
        <v>0</v>
      </c>
    </row>
    <row r="1850" spans="15:26">
      <c r="O1850" s="111"/>
      <c r="R1850" s="111"/>
      <c r="Z1850">
        <f t="shared" si="28"/>
        <v>0</v>
      </c>
    </row>
    <row r="1851" spans="15:26">
      <c r="O1851" s="111"/>
      <c r="R1851" s="111"/>
      <c r="Z1851">
        <f t="shared" si="28"/>
        <v>0</v>
      </c>
    </row>
    <row r="1852" spans="15:26">
      <c r="O1852" s="111"/>
      <c r="R1852" s="111"/>
      <c r="Z1852">
        <f t="shared" si="28"/>
        <v>0</v>
      </c>
    </row>
    <row r="1853" spans="15:26">
      <c r="O1853" s="111"/>
      <c r="R1853" s="111"/>
      <c r="Z1853">
        <f t="shared" si="28"/>
        <v>0</v>
      </c>
    </row>
    <row r="1854" spans="15:26">
      <c r="O1854" s="111"/>
      <c r="R1854" s="111"/>
      <c r="Z1854">
        <f t="shared" si="28"/>
        <v>0</v>
      </c>
    </row>
    <row r="1855" spans="15:26">
      <c r="O1855" s="111"/>
      <c r="R1855" s="111"/>
      <c r="Z1855">
        <f t="shared" si="28"/>
        <v>0</v>
      </c>
    </row>
    <row r="1856" spans="15:26">
      <c r="O1856" s="111"/>
      <c r="R1856" s="111"/>
      <c r="Z1856">
        <f t="shared" si="28"/>
        <v>0</v>
      </c>
    </row>
    <row r="1857" spans="15:26">
      <c r="O1857" s="111"/>
      <c r="R1857" s="111"/>
      <c r="Z1857">
        <f t="shared" si="28"/>
        <v>0</v>
      </c>
    </row>
    <row r="1858" spans="15:26">
      <c r="O1858" s="111"/>
      <c r="R1858" s="111"/>
      <c r="Z1858">
        <f t="shared" si="28"/>
        <v>0</v>
      </c>
    </row>
    <row r="1859" spans="15:26">
      <c r="O1859" s="111"/>
      <c r="R1859" s="111"/>
      <c r="Z1859">
        <f t="shared" ref="Z1859:Z1903" si="29">SUM(W1859:Y1859)</f>
        <v>0</v>
      </c>
    </row>
    <row r="1860" spans="15:26">
      <c r="O1860" s="111"/>
      <c r="R1860" s="111"/>
      <c r="Z1860">
        <f t="shared" si="29"/>
        <v>0</v>
      </c>
    </row>
    <row r="1861" spans="15:26">
      <c r="O1861" s="111"/>
      <c r="R1861" s="111"/>
      <c r="Z1861">
        <f t="shared" si="29"/>
        <v>0</v>
      </c>
    </row>
    <row r="1862" spans="15:26">
      <c r="O1862" s="111"/>
      <c r="R1862" s="111"/>
      <c r="Z1862">
        <f t="shared" si="29"/>
        <v>0</v>
      </c>
    </row>
    <row r="1863" spans="15:26">
      <c r="O1863" s="111"/>
      <c r="R1863" s="111"/>
      <c r="Z1863">
        <f t="shared" si="29"/>
        <v>0</v>
      </c>
    </row>
    <row r="1864" spans="15:26">
      <c r="O1864" s="111"/>
      <c r="R1864" s="111"/>
      <c r="Z1864">
        <f t="shared" si="29"/>
        <v>0</v>
      </c>
    </row>
    <row r="1865" spans="15:26">
      <c r="O1865" s="111"/>
      <c r="R1865" s="111"/>
      <c r="Z1865">
        <f t="shared" si="29"/>
        <v>0</v>
      </c>
    </row>
    <row r="1866" spans="15:26">
      <c r="O1866" s="111"/>
      <c r="R1866" s="111"/>
      <c r="Z1866">
        <f t="shared" si="29"/>
        <v>0</v>
      </c>
    </row>
    <row r="1867" spans="15:26">
      <c r="O1867" s="111"/>
      <c r="R1867" s="111"/>
      <c r="Z1867">
        <f t="shared" si="29"/>
        <v>0</v>
      </c>
    </row>
    <row r="1868" spans="15:26">
      <c r="O1868" s="111"/>
      <c r="R1868" s="111"/>
      <c r="Z1868">
        <f t="shared" si="29"/>
        <v>0</v>
      </c>
    </row>
    <row r="1869" spans="15:26">
      <c r="O1869" s="111"/>
      <c r="R1869" s="111"/>
      <c r="Z1869">
        <f t="shared" si="29"/>
        <v>0</v>
      </c>
    </row>
    <row r="1870" spans="15:26">
      <c r="O1870" s="111"/>
      <c r="R1870" s="111"/>
      <c r="Z1870">
        <f t="shared" si="29"/>
        <v>0</v>
      </c>
    </row>
    <row r="1871" spans="15:26">
      <c r="O1871" s="111"/>
      <c r="R1871" s="111"/>
      <c r="Z1871">
        <f t="shared" si="29"/>
        <v>0</v>
      </c>
    </row>
    <row r="1872" spans="15:26">
      <c r="O1872" s="111"/>
      <c r="R1872" s="111"/>
      <c r="Z1872">
        <f t="shared" si="29"/>
        <v>0</v>
      </c>
    </row>
    <row r="1873" spans="15:26">
      <c r="O1873" s="111"/>
      <c r="R1873" s="111"/>
      <c r="Z1873">
        <f t="shared" si="29"/>
        <v>0</v>
      </c>
    </row>
    <row r="1874" spans="15:26">
      <c r="O1874" s="111"/>
      <c r="R1874" s="111"/>
      <c r="Z1874">
        <f t="shared" si="29"/>
        <v>0</v>
      </c>
    </row>
    <row r="1875" spans="15:26">
      <c r="O1875" s="111"/>
      <c r="R1875" s="111"/>
      <c r="Z1875">
        <f t="shared" si="29"/>
        <v>0</v>
      </c>
    </row>
    <row r="1876" spans="15:26">
      <c r="O1876" s="111"/>
      <c r="R1876" s="111"/>
      <c r="Z1876">
        <f t="shared" si="29"/>
        <v>0</v>
      </c>
    </row>
    <row r="1877" spans="15:26">
      <c r="O1877" s="111"/>
      <c r="R1877" s="111"/>
      <c r="Z1877">
        <f t="shared" si="29"/>
        <v>0</v>
      </c>
    </row>
    <row r="1878" spans="15:26">
      <c r="O1878" s="111"/>
      <c r="R1878" s="111"/>
      <c r="Z1878">
        <f t="shared" si="29"/>
        <v>0</v>
      </c>
    </row>
    <row r="1879" spans="15:26">
      <c r="O1879" s="111"/>
      <c r="R1879" s="111"/>
      <c r="Z1879">
        <f t="shared" si="29"/>
        <v>0</v>
      </c>
    </row>
    <row r="1880" spans="15:26">
      <c r="O1880" s="111"/>
      <c r="R1880" s="111"/>
      <c r="Z1880">
        <f t="shared" si="29"/>
        <v>0</v>
      </c>
    </row>
    <row r="1881" spans="15:26">
      <c r="O1881" s="111"/>
      <c r="R1881" s="111"/>
      <c r="Z1881">
        <f t="shared" si="29"/>
        <v>0</v>
      </c>
    </row>
    <row r="1882" spans="15:26">
      <c r="O1882" s="111"/>
      <c r="R1882" s="111"/>
      <c r="Z1882">
        <f t="shared" si="29"/>
        <v>0</v>
      </c>
    </row>
    <row r="1883" spans="15:26">
      <c r="O1883" s="111"/>
      <c r="R1883" s="111"/>
      <c r="Z1883">
        <f t="shared" si="29"/>
        <v>0</v>
      </c>
    </row>
    <row r="1884" spans="15:26">
      <c r="O1884" s="111"/>
      <c r="R1884" s="111"/>
      <c r="Z1884">
        <f t="shared" si="29"/>
        <v>0</v>
      </c>
    </row>
    <row r="1885" spans="15:26">
      <c r="O1885" s="111"/>
      <c r="R1885" s="111"/>
      <c r="Z1885">
        <f t="shared" si="29"/>
        <v>0</v>
      </c>
    </row>
    <row r="1886" spans="15:26">
      <c r="O1886" s="111"/>
      <c r="R1886" s="111"/>
      <c r="Z1886">
        <f t="shared" si="29"/>
        <v>0</v>
      </c>
    </row>
    <row r="1887" spans="15:26">
      <c r="O1887" s="111"/>
      <c r="R1887" s="111"/>
      <c r="Z1887">
        <f t="shared" si="29"/>
        <v>0</v>
      </c>
    </row>
    <row r="1888" spans="15:26">
      <c r="O1888" s="111"/>
      <c r="R1888" s="111"/>
      <c r="Z1888">
        <f t="shared" si="29"/>
        <v>0</v>
      </c>
    </row>
    <row r="1889" spans="15:26">
      <c r="O1889" s="111"/>
      <c r="R1889" s="111"/>
      <c r="Z1889">
        <f t="shared" si="29"/>
        <v>0</v>
      </c>
    </row>
    <row r="1890" spans="15:26">
      <c r="O1890" s="111"/>
      <c r="R1890" s="111"/>
      <c r="Z1890">
        <f t="shared" si="29"/>
        <v>0</v>
      </c>
    </row>
    <row r="1891" spans="15:26">
      <c r="O1891" s="111"/>
      <c r="R1891" s="111"/>
      <c r="Z1891">
        <f t="shared" si="29"/>
        <v>0</v>
      </c>
    </row>
    <row r="1892" spans="15:26">
      <c r="O1892" s="111"/>
      <c r="R1892" s="111"/>
      <c r="Z1892">
        <f t="shared" si="29"/>
        <v>0</v>
      </c>
    </row>
    <row r="1893" spans="15:26">
      <c r="O1893" s="111"/>
      <c r="R1893" s="111"/>
      <c r="Z1893">
        <f t="shared" si="29"/>
        <v>0</v>
      </c>
    </row>
    <row r="1894" spans="15:26">
      <c r="O1894" s="111"/>
      <c r="R1894" s="111"/>
      <c r="Z1894">
        <f t="shared" si="29"/>
        <v>0</v>
      </c>
    </row>
    <row r="1895" spans="15:26">
      <c r="O1895" s="111"/>
      <c r="R1895" s="111"/>
      <c r="Z1895">
        <f t="shared" si="29"/>
        <v>0</v>
      </c>
    </row>
    <row r="1896" spans="15:26">
      <c r="O1896" s="111"/>
      <c r="R1896" s="111"/>
      <c r="Z1896">
        <f t="shared" si="29"/>
        <v>0</v>
      </c>
    </row>
    <row r="1897" spans="15:26">
      <c r="O1897" s="111"/>
      <c r="R1897" s="111"/>
      <c r="Z1897">
        <f t="shared" si="29"/>
        <v>0</v>
      </c>
    </row>
    <row r="1898" spans="15:26">
      <c r="O1898" s="111"/>
      <c r="R1898" s="111"/>
      <c r="Z1898">
        <f t="shared" si="29"/>
        <v>0</v>
      </c>
    </row>
    <row r="1899" spans="15:26">
      <c r="O1899" s="111"/>
      <c r="R1899" s="111"/>
      <c r="Z1899">
        <f t="shared" si="29"/>
        <v>0</v>
      </c>
    </row>
    <row r="1900" spans="15:26">
      <c r="O1900" s="111"/>
      <c r="R1900" s="111"/>
      <c r="Z1900">
        <f t="shared" si="29"/>
        <v>0</v>
      </c>
    </row>
    <row r="1901" spans="15:26">
      <c r="O1901" s="111"/>
      <c r="R1901" s="111"/>
      <c r="Z1901">
        <f t="shared" si="29"/>
        <v>0</v>
      </c>
    </row>
    <row r="1902" spans="15:26">
      <c r="O1902" s="111"/>
      <c r="R1902" s="111"/>
      <c r="Z1902">
        <f t="shared" si="29"/>
        <v>0</v>
      </c>
    </row>
    <row r="1903" spans="15:26">
      <c r="O1903" s="111"/>
      <c r="R1903" s="111"/>
      <c r="Z1903">
        <f t="shared" si="29"/>
        <v>0</v>
      </c>
    </row>
  </sheetData>
  <autoFilter ref="A1:Z1903" xr:uid="{0AD5320F-DB5B-44F3-9C24-F13E883C2E1A}"/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6EC1A-CDDF-41C9-8900-FBF3AE04F95B}">
  <sheetPr>
    <tabColor theme="4" tint="-0.499984740745262"/>
  </sheetPr>
  <dimension ref="A1:Z1903"/>
  <sheetViews>
    <sheetView showGridLines="0" zoomScale="115" zoomScaleNormal="115" workbookViewId="0">
      <selection activeCell="O7" sqref="O7"/>
    </sheetView>
  </sheetViews>
  <sheetFormatPr defaultRowHeight="14.5"/>
  <cols>
    <col min="1" max="1" width="36.08984375" bestFit="1" customWidth="1"/>
    <col min="2" max="2" width="37.7265625" bestFit="1" customWidth="1"/>
    <col min="3" max="3" width="53.81640625" bestFit="1" customWidth="1"/>
    <col min="4" max="4" width="35.453125" bestFit="1" customWidth="1"/>
    <col min="5" max="5" width="18.36328125" bestFit="1" customWidth="1"/>
    <col min="6" max="6" width="36.36328125" bestFit="1" customWidth="1"/>
    <col min="7" max="7" width="20.7265625" bestFit="1" customWidth="1"/>
    <col min="8" max="8" width="22.90625" bestFit="1" customWidth="1"/>
    <col min="9" max="9" width="34.7265625" bestFit="1" customWidth="1"/>
    <col min="10" max="10" width="32.453125" bestFit="1" customWidth="1"/>
    <col min="11" max="11" width="186" bestFit="1" customWidth="1"/>
    <col min="12" max="12" width="53.26953125" bestFit="1" customWidth="1"/>
    <col min="13" max="13" width="40.90625" bestFit="1" customWidth="1"/>
    <col min="14" max="14" width="39.81640625" bestFit="1" customWidth="1"/>
    <col min="15" max="15" width="33.36328125" bestFit="1" customWidth="1"/>
    <col min="16" max="16" width="36.81640625" bestFit="1" customWidth="1"/>
    <col min="17" max="17" width="24.6328125" bestFit="1" customWidth="1"/>
    <col min="18" max="18" width="24.08984375" bestFit="1" customWidth="1"/>
    <col min="19" max="19" width="24.81640625" bestFit="1" customWidth="1"/>
    <col min="20" max="20" width="32" bestFit="1" customWidth="1"/>
    <col min="21" max="21" width="46.08984375" bestFit="1" customWidth="1"/>
    <col min="22" max="22" width="28.36328125" bestFit="1" customWidth="1"/>
    <col min="23" max="23" width="11.1796875" bestFit="1" customWidth="1"/>
    <col min="24" max="25" width="11.81640625" bestFit="1" customWidth="1"/>
    <col min="26" max="26" width="18" bestFit="1" customWidth="1"/>
  </cols>
  <sheetData>
    <row r="1" spans="1:26">
      <c r="A1" s="110" t="s">
        <v>225</v>
      </c>
      <c r="B1" s="110" t="s">
        <v>562</v>
      </c>
      <c r="C1" s="110" t="s">
        <v>226</v>
      </c>
      <c r="D1" s="110" t="s">
        <v>227</v>
      </c>
      <c r="E1" s="110" t="s">
        <v>228</v>
      </c>
      <c r="F1" s="110" t="s">
        <v>229</v>
      </c>
      <c r="G1" s="110" t="s">
        <v>230</v>
      </c>
      <c r="H1" s="110" t="s">
        <v>231</v>
      </c>
      <c r="I1" s="110" t="s">
        <v>232</v>
      </c>
      <c r="J1" s="110" t="s">
        <v>233</v>
      </c>
      <c r="K1" s="110" t="s">
        <v>234</v>
      </c>
      <c r="L1" s="110" t="s">
        <v>235</v>
      </c>
      <c r="M1" s="110" t="s">
        <v>236</v>
      </c>
      <c r="N1" s="110" t="s">
        <v>237</v>
      </c>
      <c r="O1" s="110" t="s">
        <v>238</v>
      </c>
      <c r="P1" s="110" t="s">
        <v>239</v>
      </c>
      <c r="Q1" s="110" t="s">
        <v>240</v>
      </c>
      <c r="R1" s="110" t="s">
        <v>241</v>
      </c>
      <c r="S1" s="110" t="s">
        <v>242</v>
      </c>
      <c r="T1" s="110" t="s">
        <v>243</v>
      </c>
      <c r="U1" s="110" t="s">
        <v>244</v>
      </c>
      <c r="V1" s="110" t="s">
        <v>245</v>
      </c>
      <c r="W1" s="69" t="s">
        <v>5305</v>
      </c>
      <c r="X1" s="69" t="s">
        <v>5306</v>
      </c>
      <c r="Y1" s="69" t="s">
        <v>5307</v>
      </c>
      <c r="Z1" s="70" t="s">
        <v>476</v>
      </c>
    </row>
    <row r="2" spans="1:26">
      <c r="A2" t="s">
        <v>246</v>
      </c>
      <c r="B2" t="s">
        <v>5751</v>
      </c>
      <c r="C2" t="s">
        <v>368</v>
      </c>
      <c r="D2" t="s">
        <v>57</v>
      </c>
      <c r="E2" t="s">
        <v>58</v>
      </c>
      <c r="F2">
        <v>11417633</v>
      </c>
      <c r="G2" s="111">
        <v>44818</v>
      </c>
      <c r="H2" t="s">
        <v>5618</v>
      </c>
      <c r="I2" t="s">
        <v>255</v>
      </c>
      <c r="L2" t="s">
        <v>251</v>
      </c>
      <c r="N2" s="111"/>
      <c r="O2" s="111">
        <v>45093</v>
      </c>
      <c r="P2" t="s">
        <v>252</v>
      </c>
      <c r="Q2" t="s">
        <v>282</v>
      </c>
      <c r="R2" s="111">
        <v>45096</v>
      </c>
      <c r="W2">
        <v>0</v>
      </c>
      <c r="X2">
        <v>8</v>
      </c>
      <c r="Y2">
        <v>0</v>
      </c>
      <c r="Z2">
        <f>SUM(W2:Y2)</f>
        <v>8</v>
      </c>
    </row>
    <row r="3" spans="1:26">
      <c r="A3" t="s">
        <v>246</v>
      </c>
      <c r="B3" t="s">
        <v>5708</v>
      </c>
      <c r="C3" t="s">
        <v>5599</v>
      </c>
      <c r="D3" t="s">
        <v>57</v>
      </c>
      <c r="E3" t="s">
        <v>58</v>
      </c>
      <c r="F3">
        <v>12695172</v>
      </c>
      <c r="G3" s="111">
        <v>45110</v>
      </c>
      <c r="H3" t="s">
        <v>5806</v>
      </c>
      <c r="I3" t="s">
        <v>255</v>
      </c>
      <c r="J3" t="s">
        <v>249</v>
      </c>
      <c r="K3" t="s">
        <v>250</v>
      </c>
      <c r="L3" t="s">
        <v>251</v>
      </c>
      <c r="O3" s="111">
        <v>45111</v>
      </c>
      <c r="P3" t="s">
        <v>252</v>
      </c>
      <c r="Q3" t="s">
        <v>253</v>
      </c>
      <c r="R3" s="111">
        <v>45118</v>
      </c>
      <c r="W3">
        <v>0</v>
      </c>
      <c r="X3">
        <v>0</v>
      </c>
      <c r="Y3">
        <v>749.9</v>
      </c>
      <c r="Z3">
        <f t="shared" ref="Z3:Z66" si="0">SUM(W3:Y3)</f>
        <v>749.9</v>
      </c>
    </row>
    <row r="4" spans="1:26">
      <c r="A4" t="s">
        <v>246</v>
      </c>
      <c r="B4" t="s">
        <v>5708</v>
      </c>
      <c r="C4" t="s">
        <v>5599</v>
      </c>
      <c r="D4" t="s">
        <v>57</v>
      </c>
      <c r="E4" t="s">
        <v>58</v>
      </c>
      <c r="F4">
        <v>12716598</v>
      </c>
      <c r="G4" s="111">
        <v>45114</v>
      </c>
      <c r="H4" t="s">
        <v>5807</v>
      </c>
      <c r="I4" t="s">
        <v>255</v>
      </c>
      <c r="J4" t="s">
        <v>249</v>
      </c>
      <c r="K4" t="s">
        <v>268</v>
      </c>
      <c r="L4" t="s">
        <v>251</v>
      </c>
      <c r="O4" s="111">
        <v>45117</v>
      </c>
      <c r="P4" t="s">
        <v>252</v>
      </c>
      <c r="Q4" t="s">
        <v>253</v>
      </c>
      <c r="R4" s="111">
        <v>45118</v>
      </c>
      <c r="W4">
        <v>0</v>
      </c>
      <c r="X4">
        <v>0</v>
      </c>
      <c r="Y4">
        <v>612.25</v>
      </c>
      <c r="Z4">
        <f t="shared" si="0"/>
        <v>612.25</v>
      </c>
    </row>
    <row r="5" spans="1:26">
      <c r="A5" t="s">
        <v>246</v>
      </c>
      <c r="B5" t="s">
        <v>5708</v>
      </c>
      <c r="C5" t="s">
        <v>5599</v>
      </c>
      <c r="D5" t="s">
        <v>57</v>
      </c>
      <c r="E5" t="s">
        <v>58</v>
      </c>
      <c r="F5">
        <v>12730604</v>
      </c>
      <c r="G5" s="111">
        <v>45119</v>
      </c>
      <c r="H5" t="s">
        <v>5808</v>
      </c>
      <c r="I5" t="s">
        <v>260</v>
      </c>
      <c r="L5" t="s">
        <v>251</v>
      </c>
      <c r="O5" s="111">
        <v>45120</v>
      </c>
      <c r="P5" t="s">
        <v>252</v>
      </c>
      <c r="Q5" t="s">
        <v>263</v>
      </c>
      <c r="R5" s="111"/>
      <c r="W5">
        <v>0</v>
      </c>
      <c r="X5">
        <v>0</v>
      </c>
      <c r="Y5">
        <v>0</v>
      </c>
      <c r="Z5">
        <f t="shared" si="0"/>
        <v>0</v>
      </c>
    </row>
    <row r="6" spans="1:26">
      <c r="A6" t="s">
        <v>246</v>
      </c>
      <c r="B6" t="s">
        <v>5708</v>
      </c>
      <c r="C6" t="s">
        <v>5599</v>
      </c>
      <c r="D6" t="s">
        <v>57</v>
      </c>
      <c r="E6" t="s">
        <v>58</v>
      </c>
      <c r="F6">
        <v>12775164</v>
      </c>
      <c r="G6" s="111">
        <v>45134</v>
      </c>
      <c r="H6" t="s">
        <v>5809</v>
      </c>
      <c r="I6" t="s">
        <v>271</v>
      </c>
      <c r="J6" t="s">
        <v>249</v>
      </c>
      <c r="K6" t="s">
        <v>268</v>
      </c>
      <c r="L6" t="s">
        <v>251</v>
      </c>
      <c r="O6" s="111">
        <v>45135</v>
      </c>
      <c r="P6" t="s">
        <v>252</v>
      </c>
      <c r="Q6" t="s">
        <v>257</v>
      </c>
      <c r="R6" s="111">
        <v>45138</v>
      </c>
      <c r="W6">
        <v>0</v>
      </c>
      <c r="X6">
        <v>0</v>
      </c>
      <c r="Y6">
        <v>0</v>
      </c>
      <c r="Z6">
        <f t="shared" si="0"/>
        <v>0</v>
      </c>
    </row>
    <row r="7" spans="1:26">
      <c r="A7" t="s">
        <v>246</v>
      </c>
      <c r="B7" t="s">
        <v>5708</v>
      </c>
      <c r="C7" t="s">
        <v>5599</v>
      </c>
      <c r="D7" t="s">
        <v>57</v>
      </c>
      <c r="E7" t="s">
        <v>58</v>
      </c>
      <c r="F7">
        <v>12791037</v>
      </c>
      <c r="G7" s="111">
        <v>45135</v>
      </c>
      <c r="H7" t="s">
        <v>5810</v>
      </c>
      <c r="I7" t="s">
        <v>248</v>
      </c>
      <c r="J7" t="s">
        <v>249</v>
      </c>
      <c r="K7" t="s">
        <v>250</v>
      </c>
      <c r="L7" t="s">
        <v>251</v>
      </c>
      <c r="O7" s="111">
        <v>45138</v>
      </c>
      <c r="P7" t="s">
        <v>252</v>
      </c>
      <c r="Q7" t="s">
        <v>1406</v>
      </c>
      <c r="R7" s="111"/>
      <c r="W7">
        <v>0</v>
      </c>
      <c r="X7">
        <v>0</v>
      </c>
      <c r="Y7">
        <v>0</v>
      </c>
      <c r="Z7">
        <f t="shared" si="0"/>
        <v>0</v>
      </c>
    </row>
    <row r="8" spans="1:26">
      <c r="A8" t="s">
        <v>246</v>
      </c>
      <c r="B8" t="s">
        <v>5708</v>
      </c>
      <c r="C8" t="s">
        <v>5599</v>
      </c>
      <c r="D8" t="s">
        <v>344</v>
      </c>
      <c r="E8" t="s">
        <v>54</v>
      </c>
      <c r="F8">
        <v>12711430</v>
      </c>
      <c r="G8" s="111">
        <v>45113</v>
      </c>
      <c r="H8" t="s">
        <v>5811</v>
      </c>
      <c r="I8" t="s">
        <v>255</v>
      </c>
      <c r="J8" t="s">
        <v>249</v>
      </c>
      <c r="K8" t="s">
        <v>250</v>
      </c>
      <c r="L8" t="s">
        <v>251</v>
      </c>
      <c r="O8" s="111">
        <v>45114</v>
      </c>
      <c r="P8" t="s">
        <v>252</v>
      </c>
      <c r="Q8" t="s">
        <v>253</v>
      </c>
      <c r="R8" s="111">
        <v>45120</v>
      </c>
      <c r="W8">
        <v>0</v>
      </c>
      <c r="X8">
        <v>0</v>
      </c>
      <c r="Y8">
        <v>1902</v>
      </c>
      <c r="Z8">
        <f t="shared" si="0"/>
        <v>1902</v>
      </c>
    </row>
    <row r="9" spans="1:26">
      <c r="A9" t="s">
        <v>246</v>
      </c>
      <c r="B9" t="s">
        <v>5708</v>
      </c>
      <c r="C9" t="s">
        <v>5599</v>
      </c>
      <c r="D9" t="s">
        <v>344</v>
      </c>
      <c r="E9" t="s">
        <v>54</v>
      </c>
      <c r="F9">
        <v>6788071</v>
      </c>
      <c r="G9" s="111">
        <v>45127</v>
      </c>
      <c r="H9" t="s">
        <v>5812</v>
      </c>
      <c r="I9" t="s">
        <v>248</v>
      </c>
      <c r="J9" t="s">
        <v>249</v>
      </c>
      <c r="K9" t="s">
        <v>268</v>
      </c>
      <c r="L9" t="s">
        <v>251</v>
      </c>
      <c r="O9" s="111">
        <v>45128</v>
      </c>
      <c r="P9" t="s">
        <v>252</v>
      </c>
      <c r="Q9" t="s">
        <v>253</v>
      </c>
      <c r="R9" s="111">
        <v>45132</v>
      </c>
      <c r="W9">
        <v>0</v>
      </c>
      <c r="X9">
        <v>0</v>
      </c>
      <c r="Y9">
        <v>1</v>
      </c>
      <c r="Z9">
        <f t="shared" si="0"/>
        <v>1</v>
      </c>
    </row>
    <row r="10" spans="1:26">
      <c r="A10" t="s">
        <v>246</v>
      </c>
      <c r="B10" t="s">
        <v>5708</v>
      </c>
      <c r="C10" t="s">
        <v>5599</v>
      </c>
      <c r="D10" t="s">
        <v>344</v>
      </c>
      <c r="E10" t="s">
        <v>54</v>
      </c>
      <c r="F10">
        <v>12779327</v>
      </c>
      <c r="G10" s="111">
        <v>45133</v>
      </c>
      <c r="H10" t="s">
        <v>5813</v>
      </c>
      <c r="I10" t="s">
        <v>271</v>
      </c>
      <c r="J10" t="s">
        <v>249</v>
      </c>
      <c r="K10" t="s">
        <v>250</v>
      </c>
      <c r="L10" t="s">
        <v>251</v>
      </c>
      <c r="O10" s="111">
        <v>45134</v>
      </c>
      <c r="P10" t="s">
        <v>252</v>
      </c>
      <c r="Q10" t="s">
        <v>253</v>
      </c>
      <c r="R10" s="111">
        <v>45135</v>
      </c>
      <c r="W10">
        <v>0</v>
      </c>
      <c r="X10">
        <v>0</v>
      </c>
      <c r="Y10">
        <v>1210</v>
      </c>
      <c r="Z10">
        <f t="shared" si="0"/>
        <v>1210</v>
      </c>
    </row>
    <row r="11" spans="1:26">
      <c r="A11" t="s">
        <v>246</v>
      </c>
      <c r="B11" t="s">
        <v>5708</v>
      </c>
      <c r="C11" t="s">
        <v>5599</v>
      </c>
      <c r="D11" t="s">
        <v>1053</v>
      </c>
      <c r="E11" t="s">
        <v>54</v>
      </c>
      <c r="F11">
        <v>12643671</v>
      </c>
      <c r="G11" s="111">
        <v>45099</v>
      </c>
      <c r="H11" t="s">
        <v>5604</v>
      </c>
      <c r="I11" t="s">
        <v>255</v>
      </c>
      <c r="J11" t="s">
        <v>249</v>
      </c>
      <c r="K11" t="s">
        <v>250</v>
      </c>
      <c r="L11" t="s">
        <v>251</v>
      </c>
      <c r="O11" s="111">
        <v>45099</v>
      </c>
      <c r="P11" t="s">
        <v>252</v>
      </c>
      <c r="Q11" t="s">
        <v>253</v>
      </c>
      <c r="R11" s="111">
        <v>45103</v>
      </c>
      <c r="W11">
        <v>0</v>
      </c>
      <c r="X11">
        <v>221.8</v>
      </c>
      <c r="Y11">
        <v>5297.02</v>
      </c>
      <c r="Z11">
        <f t="shared" si="0"/>
        <v>5518.8200000000006</v>
      </c>
    </row>
    <row r="12" spans="1:26">
      <c r="A12" t="s">
        <v>246</v>
      </c>
      <c r="B12" t="s">
        <v>5708</v>
      </c>
      <c r="C12" t="s">
        <v>5599</v>
      </c>
      <c r="D12" t="s">
        <v>1053</v>
      </c>
      <c r="E12" t="s">
        <v>54</v>
      </c>
      <c r="F12">
        <v>12663855</v>
      </c>
      <c r="G12" s="111">
        <v>45104</v>
      </c>
      <c r="H12" t="s">
        <v>5600</v>
      </c>
      <c r="I12" t="s">
        <v>255</v>
      </c>
      <c r="J12" t="s">
        <v>249</v>
      </c>
      <c r="K12" t="s">
        <v>250</v>
      </c>
      <c r="L12" t="s">
        <v>251</v>
      </c>
      <c r="O12" s="111">
        <v>45106</v>
      </c>
      <c r="P12" t="s">
        <v>252</v>
      </c>
      <c r="Q12" t="s">
        <v>253</v>
      </c>
      <c r="R12" s="111">
        <v>45118</v>
      </c>
      <c r="W12">
        <v>0</v>
      </c>
      <c r="X12">
        <v>0</v>
      </c>
      <c r="Y12">
        <v>9</v>
      </c>
      <c r="Z12">
        <f t="shared" si="0"/>
        <v>9</v>
      </c>
    </row>
    <row r="13" spans="1:26">
      <c r="A13" t="s">
        <v>246</v>
      </c>
      <c r="B13" t="s">
        <v>2980</v>
      </c>
      <c r="C13" t="s">
        <v>1883</v>
      </c>
      <c r="D13" t="s">
        <v>1527</v>
      </c>
      <c r="E13" t="s">
        <v>1528</v>
      </c>
      <c r="F13">
        <v>12414021</v>
      </c>
      <c r="G13" s="111">
        <v>45043</v>
      </c>
      <c r="H13" t="s">
        <v>4295</v>
      </c>
      <c r="I13" t="s">
        <v>260</v>
      </c>
      <c r="L13" t="s">
        <v>251</v>
      </c>
      <c r="O13" s="111">
        <v>45105</v>
      </c>
      <c r="P13" t="s">
        <v>252</v>
      </c>
      <c r="Q13" t="s">
        <v>253</v>
      </c>
      <c r="R13" s="111">
        <v>45110</v>
      </c>
      <c r="W13">
        <v>0</v>
      </c>
      <c r="X13">
        <v>0</v>
      </c>
      <c r="Y13">
        <v>17068.099999999999</v>
      </c>
      <c r="Z13">
        <f t="shared" si="0"/>
        <v>17068.099999999999</v>
      </c>
    </row>
    <row r="14" spans="1:26">
      <c r="A14" t="s">
        <v>246</v>
      </c>
      <c r="B14" t="s">
        <v>2980</v>
      </c>
      <c r="C14" t="s">
        <v>1883</v>
      </c>
      <c r="D14" t="s">
        <v>1527</v>
      </c>
      <c r="E14" t="s">
        <v>1528</v>
      </c>
      <c r="F14">
        <v>12452237</v>
      </c>
      <c r="G14" s="111">
        <v>45051</v>
      </c>
      <c r="H14" t="s">
        <v>4758</v>
      </c>
      <c r="I14" t="s">
        <v>255</v>
      </c>
      <c r="L14" t="s">
        <v>251</v>
      </c>
      <c r="O14" s="111">
        <v>45051</v>
      </c>
      <c r="P14" t="s">
        <v>252</v>
      </c>
      <c r="Q14" t="s">
        <v>263</v>
      </c>
      <c r="R14" s="111">
        <v>45055</v>
      </c>
      <c r="W14">
        <v>1162</v>
      </c>
      <c r="X14">
        <v>250.5</v>
      </c>
      <c r="Y14">
        <v>0</v>
      </c>
      <c r="Z14">
        <f t="shared" si="0"/>
        <v>1412.5</v>
      </c>
    </row>
    <row r="15" spans="1:26">
      <c r="A15" t="s">
        <v>246</v>
      </c>
      <c r="B15" t="s">
        <v>2980</v>
      </c>
      <c r="C15" t="s">
        <v>1883</v>
      </c>
      <c r="D15" t="s">
        <v>1527</v>
      </c>
      <c r="E15" t="s">
        <v>1528</v>
      </c>
      <c r="F15">
        <v>12452584</v>
      </c>
      <c r="G15" s="111">
        <v>45054</v>
      </c>
      <c r="H15" t="s">
        <v>4759</v>
      </c>
      <c r="I15" t="s">
        <v>255</v>
      </c>
      <c r="J15" t="s">
        <v>249</v>
      </c>
      <c r="K15" t="s">
        <v>250</v>
      </c>
      <c r="L15" t="s">
        <v>251</v>
      </c>
      <c r="O15" s="111">
        <v>45054</v>
      </c>
      <c r="P15" t="s">
        <v>252</v>
      </c>
      <c r="Q15" t="s">
        <v>282</v>
      </c>
      <c r="R15" s="111">
        <v>45056</v>
      </c>
      <c r="W15">
        <v>2</v>
      </c>
      <c r="X15">
        <v>5</v>
      </c>
      <c r="Y15">
        <v>0</v>
      </c>
      <c r="Z15">
        <f t="shared" si="0"/>
        <v>7</v>
      </c>
    </row>
    <row r="16" spans="1:26">
      <c r="A16" t="s">
        <v>246</v>
      </c>
      <c r="B16" t="s">
        <v>2980</v>
      </c>
      <c r="C16" t="s">
        <v>1883</v>
      </c>
      <c r="D16" t="s">
        <v>1527</v>
      </c>
      <c r="E16" t="s">
        <v>1528</v>
      </c>
      <c r="F16">
        <v>12489349</v>
      </c>
      <c r="G16" s="111">
        <v>45062</v>
      </c>
      <c r="H16" t="s">
        <v>4760</v>
      </c>
      <c r="I16" t="s">
        <v>255</v>
      </c>
      <c r="J16" t="s">
        <v>249</v>
      </c>
      <c r="K16" t="s">
        <v>250</v>
      </c>
      <c r="L16" t="s">
        <v>251</v>
      </c>
      <c r="O16" s="111">
        <v>45062</v>
      </c>
      <c r="P16" t="s">
        <v>252</v>
      </c>
      <c r="Q16" t="s">
        <v>253</v>
      </c>
      <c r="R16" s="111">
        <v>45064</v>
      </c>
      <c r="W16">
        <v>500</v>
      </c>
      <c r="X16">
        <v>0</v>
      </c>
      <c r="Y16">
        <v>2350</v>
      </c>
      <c r="Z16">
        <f t="shared" si="0"/>
        <v>2850</v>
      </c>
    </row>
    <row r="17" spans="1:26">
      <c r="A17" t="s">
        <v>246</v>
      </c>
      <c r="B17" t="s">
        <v>2980</v>
      </c>
      <c r="C17" t="s">
        <v>1883</v>
      </c>
      <c r="D17" t="s">
        <v>1527</v>
      </c>
      <c r="E17" t="s">
        <v>1528</v>
      </c>
      <c r="F17">
        <v>12511820</v>
      </c>
      <c r="G17" s="111">
        <v>45066</v>
      </c>
      <c r="H17" t="s">
        <v>4761</v>
      </c>
      <c r="I17" t="s">
        <v>255</v>
      </c>
      <c r="J17" t="s">
        <v>249</v>
      </c>
      <c r="K17" t="s">
        <v>250</v>
      </c>
      <c r="L17" t="s">
        <v>251</v>
      </c>
      <c r="O17" s="111">
        <v>45068</v>
      </c>
      <c r="P17" t="s">
        <v>252</v>
      </c>
      <c r="Q17" t="s">
        <v>253</v>
      </c>
      <c r="R17" s="111">
        <v>45071</v>
      </c>
      <c r="W17">
        <v>36.299999999999997</v>
      </c>
      <c r="X17">
        <v>520.20000000000005</v>
      </c>
      <c r="Y17">
        <v>1284.01</v>
      </c>
      <c r="Z17">
        <f t="shared" si="0"/>
        <v>1840.51</v>
      </c>
    </row>
    <row r="18" spans="1:26">
      <c r="A18" t="s">
        <v>246</v>
      </c>
      <c r="B18" t="s">
        <v>2980</v>
      </c>
      <c r="C18" t="s">
        <v>1883</v>
      </c>
      <c r="D18" t="s">
        <v>1527</v>
      </c>
      <c r="E18" t="s">
        <v>1528</v>
      </c>
      <c r="F18">
        <v>12511886</v>
      </c>
      <c r="G18" s="111">
        <v>45066</v>
      </c>
      <c r="H18" t="s">
        <v>4762</v>
      </c>
      <c r="I18" t="s">
        <v>255</v>
      </c>
      <c r="J18" t="s">
        <v>249</v>
      </c>
      <c r="K18" t="s">
        <v>250</v>
      </c>
      <c r="L18" t="s">
        <v>251</v>
      </c>
      <c r="O18" s="111">
        <v>45068</v>
      </c>
      <c r="P18" t="s">
        <v>252</v>
      </c>
      <c r="Q18" t="s">
        <v>253</v>
      </c>
      <c r="R18" s="111">
        <v>45070</v>
      </c>
      <c r="W18">
        <v>454</v>
      </c>
      <c r="X18">
        <v>1243.4000000000001</v>
      </c>
      <c r="Y18">
        <v>272.45</v>
      </c>
      <c r="Z18">
        <f t="shared" si="0"/>
        <v>1969.8500000000001</v>
      </c>
    </row>
    <row r="19" spans="1:26">
      <c r="A19" t="s">
        <v>246</v>
      </c>
      <c r="B19" t="s">
        <v>2980</v>
      </c>
      <c r="C19" t="s">
        <v>1883</v>
      </c>
      <c r="D19" t="s">
        <v>1527</v>
      </c>
      <c r="E19" t="s">
        <v>1528</v>
      </c>
      <c r="F19">
        <v>12530295</v>
      </c>
      <c r="G19" s="111">
        <v>45071</v>
      </c>
      <c r="H19" t="s">
        <v>4763</v>
      </c>
      <c r="I19" t="s">
        <v>255</v>
      </c>
      <c r="J19" t="s">
        <v>249</v>
      </c>
      <c r="K19" t="s">
        <v>250</v>
      </c>
      <c r="L19" t="s">
        <v>251</v>
      </c>
      <c r="O19" s="111">
        <v>45071</v>
      </c>
      <c r="P19" t="s">
        <v>252</v>
      </c>
      <c r="Q19" t="s">
        <v>253</v>
      </c>
      <c r="R19" s="111">
        <v>45075</v>
      </c>
      <c r="W19">
        <v>111.7</v>
      </c>
      <c r="X19">
        <v>1223.3</v>
      </c>
      <c r="Y19">
        <v>1395.8</v>
      </c>
      <c r="Z19">
        <f t="shared" si="0"/>
        <v>2730.8</v>
      </c>
    </row>
    <row r="20" spans="1:26">
      <c r="A20" t="s">
        <v>246</v>
      </c>
      <c r="B20" t="s">
        <v>2980</v>
      </c>
      <c r="C20" t="s">
        <v>1883</v>
      </c>
      <c r="D20" t="s">
        <v>1527</v>
      </c>
      <c r="E20" t="s">
        <v>1528</v>
      </c>
      <c r="F20">
        <v>12549042</v>
      </c>
      <c r="G20" s="111">
        <v>45076</v>
      </c>
      <c r="H20" t="s">
        <v>4764</v>
      </c>
      <c r="I20" t="s">
        <v>255</v>
      </c>
      <c r="J20" t="s">
        <v>249</v>
      </c>
      <c r="K20" t="s">
        <v>250</v>
      </c>
      <c r="L20" t="s">
        <v>251</v>
      </c>
      <c r="O20" s="111">
        <v>45076</v>
      </c>
      <c r="P20" t="s">
        <v>252</v>
      </c>
      <c r="Q20" t="s">
        <v>253</v>
      </c>
      <c r="R20" s="111">
        <v>45078</v>
      </c>
      <c r="W20">
        <v>0</v>
      </c>
      <c r="X20">
        <v>338.8</v>
      </c>
      <c r="Y20">
        <v>86.8</v>
      </c>
      <c r="Z20">
        <f t="shared" si="0"/>
        <v>425.6</v>
      </c>
    </row>
    <row r="21" spans="1:26">
      <c r="A21" t="s">
        <v>246</v>
      </c>
      <c r="B21" t="s">
        <v>2980</v>
      </c>
      <c r="C21" t="s">
        <v>1883</v>
      </c>
      <c r="D21" t="s">
        <v>1527</v>
      </c>
      <c r="E21" t="s">
        <v>1528</v>
      </c>
      <c r="F21">
        <v>12549720</v>
      </c>
      <c r="G21" s="111">
        <v>45077</v>
      </c>
      <c r="H21" t="s">
        <v>4765</v>
      </c>
      <c r="I21" t="s">
        <v>255</v>
      </c>
      <c r="L21" t="s">
        <v>251</v>
      </c>
      <c r="O21" s="111">
        <v>45077</v>
      </c>
      <c r="P21" t="s">
        <v>252</v>
      </c>
      <c r="Q21" t="s">
        <v>253</v>
      </c>
      <c r="R21" s="111">
        <v>45078</v>
      </c>
      <c r="W21">
        <v>0</v>
      </c>
      <c r="X21">
        <v>1210</v>
      </c>
      <c r="Y21">
        <v>20</v>
      </c>
      <c r="Z21">
        <f t="shared" si="0"/>
        <v>1230</v>
      </c>
    </row>
    <row r="22" spans="1:26">
      <c r="A22" t="s">
        <v>246</v>
      </c>
      <c r="B22" t="s">
        <v>2980</v>
      </c>
      <c r="C22" t="s">
        <v>1883</v>
      </c>
      <c r="D22" t="s">
        <v>1527</v>
      </c>
      <c r="E22" t="s">
        <v>1528</v>
      </c>
      <c r="F22">
        <v>12601556</v>
      </c>
      <c r="G22" s="111">
        <v>45089</v>
      </c>
      <c r="H22" t="s">
        <v>5501</v>
      </c>
      <c r="I22" t="s">
        <v>248</v>
      </c>
      <c r="J22" t="s">
        <v>249</v>
      </c>
      <c r="K22" t="s">
        <v>250</v>
      </c>
      <c r="L22" t="s">
        <v>251</v>
      </c>
      <c r="O22" s="111">
        <v>45090</v>
      </c>
      <c r="P22" t="s">
        <v>252</v>
      </c>
      <c r="Q22" t="s">
        <v>253</v>
      </c>
      <c r="R22" s="111">
        <v>45091</v>
      </c>
      <c r="W22">
        <v>0</v>
      </c>
      <c r="X22">
        <v>165.29</v>
      </c>
      <c r="Y22">
        <v>346.75</v>
      </c>
      <c r="Z22">
        <f t="shared" si="0"/>
        <v>512.04</v>
      </c>
    </row>
    <row r="23" spans="1:26">
      <c r="A23" t="s">
        <v>246</v>
      </c>
      <c r="B23" t="s">
        <v>2980</v>
      </c>
      <c r="C23" t="s">
        <v>1883</v>
      </c>
      <c r="D23" t="s">
        <v>1527</v>
      </c>
      <c r="E23" t="s">
        <v>1528</v>
      </c>
      <c r="F23">
        <v>12610373</v>
      </c>
      <c r="G23" s="111">
        <v>45091</v>
      </c>
      <c r="H23" t="s">
        <v>5526</v>
      </c>
      <c r="I23" t="s">
        <v>255</v>
      </c>
      <c r="J23" t="s">
        <v>249</v>
      </c>
      <c r="K23" t="s">
        <v>250</v>
      </c>
      <c r="L23" t="s">
        <v>251</v>
      </c>
      <c r="O23" s="111">
        <v>45092</v>
      </c>
      <c r="P23" t="s">
        <v>252</v>
      </c>
      <c r="Q23" t="s">
        <v>253</v>
      </c>
      <c r="R23" s="111">
        <v>45094</v>
      </c>
      <c r="W23">
        <v>0</v>
      </c>
      <c r="X23">
        <v>92.5</v>
      </c>
      <c r="Y23">
        <v>259.10000000000002</v>
      </c>
      <c r="Z23">
        <f t="shared" si="0"/>
        <v>351.6</v>
      </c>
    </row>
    <row r="24" spans="1:26">
      <c r="A24" t="s">
        <v>246</v>
      </c>
      <c r="B24" t="s">
        <v>2980</v>
      </c>
      <c r="C24" t="s">
        <v>1883</v>
      </c>
      <c r="D24" t="s">
        <v>1527</v>
      </c>
      <c r="E24" t="s">
        <v>1528</v>
      </c>
      <c r="F24">
        <v>12615567</v>
      </c>
      <c r="G24" s="111">
        <v>45092</v>
      </c>
      <c r="H24" t="s">
        <v>5527</v>
      </c>
      <c r="I24" t="s">
        <v>255</v>
      </c>
      <c r="J24" t="s">
        <v>249</v>
      </c>
      <c r="K24" t="s">
        <v>250</v>
      </c>
      <c r="L24" t="s">
        <v>251</v>
      </c>
      <c r="O24" s="111">
        <v>45093</v>
      </c>
      <c r="P24" t="s">
        <v>252</v>
      </c>
      <c r="Q24" t="s">
        <v>253</v>
      </c>
      <c r="R24" s="111">
        <v>45096</v>
      </c>
      <c r="W24">
        <v>0</v>
      </c>
      <c r="X24">
        <v>459</v>
      </c>
      <c r="Y24">
        <v>1902.5</v>
      </c>
      <c r="Z24">
        <f t="shared" si="0"/>
        <v>2361.5</v>
      </c>
    </row>
    <row r="25" spans="1:26">
      <c r="A25" t="s">
        <v>246</v>
      </c>
      <c r="B25" t="s">
        <v>2980</v>
      </c>
      <c r="C25" t="s">
        <v>1883</v>
      </c>
      <c r="D25" t="s">
        <v>4766</v>
      </c>
      <c r="E25" t="s">
        <v>1528</v>
      </c>
      <c r="F25">
        <v>12520060</v>
      </c>
      <c r="G25" s="111">
        <v>45069</v>
      </c>
      <c r="H25" t="s">
        <v>4767</v>
      </c>
      <c r="I25" t="s">
        <v>255</v>
      </c>
      <c r="J25" t="s">
        <v>249</v>
      </c>
      <c r="K25" t="s">
        <v>250</v>
      </c>
      <c r="L25" t="s">
        <v>251</v>
      </c>
      <c r="O25" s="111">
        <v>45071</v>
      </c>
      <c r="P25" t="s">
        <v>252</v>
      </c>
      <c r="Q25" t="s">
        <v>253</v>
      </c>
      <c r="R25" s="111">
        <v>45076</v>
      </c>
      <c r="W25">
        <v>0</v>
      </c>
      <c r="X25">
        <v>675.9</v>
      </c>
      <c r="Y25">
        <v>470.6</v>
      </c>
      <c r="Z25">
        <f t="shared" si="0"/>
        <v>1146.5</v>
      </c>
    </row>
    <row r="26" spans="1:26">
      <c r="A26" t="s">
        <v>246</v>
      </c>
      <c r="B26" t="s">
        <v>2490</v>
      </c>
      <c r="C26" t="s">
        <v>935</v>
      </c>
      <c r="D26" t="s">
        <v>264</v>
      </c>
      <c r="E26" t="s">
        <v>54</v>
      </c>
      <c r="F26">
        <v>12588720</v>
      </c>
      <c r="G26" s="111">
        <v>45083</v>
      </c>
      <c r="H26" t="s">
        <v>5508</v>
      </c>
      <c r="I26" t="s">
        <v>255</v>
      </c>
      <c r="J26" t="s">
        <v>249</v>
      </c>
      <c r="K26" t="s">
        <v>250</v>
      </c>
      <c r="L26" t="s">
        <v>251</v>
      </c>
      <c r="O26" s="111">
        <v>45083</v>
      </c>
      <c r="P26" t="s">
        <v>252</v>
      </c>
      <c r="Q26" t="s">
        <v>253</v>
      </c>
      <c r="R26" s="111">
        <v>45084</v>
      </c>
      <c r="W26">
        <v>0</v>
      </c>
      <c r="X26">
        <v>5724.25</v>
      </c>
      <c r="Y26">
        <v>9950.7000000000007</v>
      </c>
      <c r="Z26">
        <f t="shared" si="0"/>
        <v>15674.95</v>
      </c>
    </row>
    <row r="27" spans="1:26">
      <c r="A27" t="s">
        <v>246</v>
      </c>
      <c r="B27" t="s">
        <v>2490</v>
      </c>
      <c r="C27" t="s">
        <v>935</v>
      </c>
      <c r="D27" t="s">
        <v>264</v>
      </c>
      <c r="E27" t="s">
        <v>54</v>
      </c>
      <c r="F27">
        <v>12715934</v>
      </c>
      <c r="G27" s="111">
        <v>45114</v>
      </c>
      <c r="H27" t="s">
        <v>5814</v>
      </c>
      <c r="I27" t="s">
        <v>255</v>
      </c>
      <c r="J27" t="s">
        <v>249</v>
      </c>
      <c r="K27" t="s">
        <v>250</v>
      </c>
      <c r="L27" t="s">
        <v>251</v>
      </c>
      <c r="O27" s="111">
        <v>45114</v>
      </c>
      <c r="P27" t="s">
        <v>252</v>
      </c>
      <c r="Q27" t="s">
        <v>253</v>
      </c>
      <c r="R27" s="111">
        <v>45117</v>
      </c>
      <c r="W27">
        <v>0</v>
      </c>
      <c r="X27">
        <v>0</v>
      </c>
      <c r="Y27">
        <v>3284</v>
      </c>
      <c r="Z27">
        <f t="shared" si="0"/>
        <v>3284</v>
      </c>
    </row>
    <row r="28" spans="1:26">
      <c r="A28" t="s">
        <v>246</v>
      </c>
      <c r="B28" t="s">
        <v>2490</v>
      </c>
      <c r="C28" t="s">
        <v>935</v>
      </c>
      <c r="D28" t="s">
        <v>264</v>
      </c>
      <c r="E28" t="s">
        <v>54</v>
      </c>
      <c r="F28">
        <v>12737617</v>
      </c>
      <c r="G28" s="111">
        <v>45121</v>
      </c>
      <c r="H28" t="s">
        <v>5815</v>
      </c>
      <c r="I28" t="s">
        <v>255</v>
      </c>
      <c r="J28" t="s">
        <v>249</v>
      </c>
      <c r="K28" t="s">
        <v>250</v>
      </c>
      <c r="L28" t="s">
        <v>251</v>
      </c>
      <c r="O28" s="111">
        <v>45121</v>
      </c>
      <c r="P28" t="s">
        <v>252</v>
      </c>
      <c r="Q28" t="s">
        <v>253</v>
      </c>
      <c r="R28" s="111">
        <v>45124</v>
      </c>
      <c r="W28">
        <v>0</v>
      </c>
      <c r="X28">
        <v>0</v>
      </c>
      <c r="Y28">
        <v>1</v>
      </c>
      <c r="Z28">
        <f t="shared" si="0"/>
        <v>1</v>
      </c>
    </row>
    <row r="29" spans="1:26">
      <c r="A29" t="s">
        <v>246</v>
      </c>
      <c r="B29" t="s">
        <v>2490</v>
      </c>
      <c r="C29" t="s">
        <v>935</v>
      </c>
      <c r="D29" t="s">
        <v>264</v>
      </c>
      <c r="E29" t="s">
        <v>54</v>
      </c>
      <c r="F29">
        <v>12797801</v>
      </c>
      <c r="G29" s="111">
        <v>45138</v>
      </c>
      <c r="H29" t="s">
        <v>5816</v>
      </c>
      <c r="I29" t="s">
        <v>248</v>
      </c>
      <c r="J29" t="s">
        <v>249</v>
      </c>
      <c r="K29" t="s">
        <v>250</v>
      </c>
      <c r="L29" t="s">
        <v>251</v>
      </c>
      <c r="O29" s="111">
        <v>45138</v>
      </c>
      <c r="P29" t="s">
        <v>252</v>
      </c>
      <c r="Q29" t="s">
        <v>1406</v>
      </c>
      <c r="R29" s="111"/>
      <c r="W29">
        <v>0</v>
      </c>
      <c r="X29">
        <v>0</v>
      </c>
      <c r="Y29">
        <v>0</v>
      </c>
      <c r="Z29">
        <f t="shared" si="0"/>
        <v>0</v>
      </c>
    </row>
    <row r="30" spans="1:26">
      <c r="A30" t="s">
        <v>246</v>
      </c>
      <c r="B30" t="s">
        <v>2490</v>
      </c>
      <c r="C30" t="s">
        <v>935</v>
      </c>
      <c r="D30" t="s">
        <v>4768</v>
      </c>
      <c r="E30" t="s">
        <v>54</v>
      </c>
      <c r="F30">
        <v>12467632</v>
      </c>
      <c r="G30" s="111">
        <v>45056</v>
      </c>
      <c r="H30" t="s">
        <v>4769</v>
      </c>
      <c r="I30" t="s">
        <v>255</v>
      </c>
      <c r="J30" t="s">
        <v>249</v>
      </c>
      <c r="K30" t="s">
        <v>250</v>
      </c>
      <c r="L30" t="s">
        <v>251</v>
      </c>
      <c r="O30" s="111">
        <v>45056</v>
      </c>
      <c r="P30" t="s">
        <v>252</v>
      </c>
      <c r="Q30" t="s">
        <v>253</v>
      </c>
      <c r="R30" s="111">
        <v>45058</v>
      </c>
      <c r="W30">
        <v>1776</v>
      </c>
      <c r="X30">
        <v>3910</v>
      </c>
      <c r="Y30">
        <v>6110</v>
      </c>
      <c r="Z30">
        <f t="shared" si="0"/>
        <v>11796</v>
      </c>
    </row>
    <row r="31" spans="1:26">
      <c r="A31" t="s">
        <v>246</v>
      </c>
      <c r="B31" t="s">
        <v>2490</v>
      </c>
      <c r="C31" t="s">
        <v>935</v>
      </c>
      <c r="D31" t="s">
        <v>53</v>
      </c>
      <c r="E31" t="s">
        <v>54</v>
      </c>
      <c r="F31">
        <v>12464647</v>
      </c>
      <c r="G31" s="111">
        <v>45058</v>
      </c>
      <c r="H31" t="s">
        <v>4771</v>
      </c>
      <c r="I31" t="s">
        <v>255</v>
      </c>
      <c r="J31" t="s">
        <v>249</v>
      </c>
      <c r="K31" t="s">
        <v>250</v>
      </c>
      <c r="L31" t="s">
        <v>251</v>
      </c>
      <c r="O31" s="111">
        <v>45058</v>
      </c>
      <c r="P31" t="s">
        <v>252</v>
      </c>
      <c r="Q31" t="s">
        <v>253</v>
      </c>
      <c r="R31" s="111">
        <v>45062</v>
      </c>
      <c r="W31">
        <v>0</v>
      </c>
      <c r="X31">
        <v>10893.45</v>
      </c>
      <c r="Y31">
        <v>12135.44</v>
      </c>
      <c r="Z31">
        <f t="shared" si="0"/>
        <v>23028.89</v>
      </c>
    </row>
    <row r="32" spans="1:26">
      <c r="A32" t="s">
        <v>246</v>
      </c>
      <c r="B32" t="s">
        <v>2490</v>
      </c>
      <c r="C32" t="s">
        <v>935</v>
      </c>
      <c r="D32" t="s">
        <v>53</v>
      </c>
      <c r="E32" t="s">
        <v>54</v>
      </c>
      <c r="F32">
        <v>9366733</v>
      </c>
      <c r="G32" s="111">
        <v>45063</v>
      </c>
      <c r="H32" t="s">
        <v>4772</v>
      </c>
      <c r="I32" t="s">
        <v>248</v>
      </c>
      <c r="J32" t="s">
        <v>249</v>
      </c>
      <c r="K32" t="s">
        <v>268</v>
      </c>
      <c r="L32" t="s">
        <v>251</v>
      </c>
      <c r="O32" s="111">
        <v>45064</v>
      </c>
      <c r="P32" t="s">
        <v>252</v>
      </c>
      <c r="Q32" t="s">
        <v>253</v>
      </c>
      <c r="R32" s="111">
        <v>45065</v>
      </c>
      <c r="W32">
        <v>30344.27</v>
      </c>
      <c r="X32">
        <v>40449.300000000003</v>
      </c>
      <c r="Y32">
        <v>33987.269999999997</v>
      </c>
      <c r="Z32">
        <f t="shared" si="0"/>
        <v>104780.84</v>
      </c>
    </row>
    <row r="33" spans="1:26">
      <c r="A33" t="s">
        <v>246</v>
      </c>
      <c r="B33" t="s">
        <v>2490</v>
      </c>
      <c r="C33" t="s">
        <v>935</v>
      </c>
      <c r="D33" t="s">
        <v>53</v>
      </c>
      <c r="E33" t="s">
        <v>54</v>
      </c>
      <c r="F33">
        <v>10178352</v>
      </c>
      <c r="G33" s="111">
        <v>45065</v>
      </c>
      <c r="H33" t="s">
        <v>4773</v>
      </c>
      <c r="I33" t="s">
        <v>255</v>
      </c>
      <c r="J33" t="s">
        <v>249</v>
      </c>
      <c r="K33" t="s">
        <v>268</v>
      </c>
      <c r="L33" t="s">
        <v>251</v>
      </c>
      <c r="O33" s="111">
        <v>45068</v>
      </c>
      <c r="P33" t="s">
        <v>252</v>
      </c>
      <c r="Q33" t="s">
        <v>282</v>
      </c>
      <c r="R33" s="111">
        <v>45069</v>
      </c>
      <c r="W33">
        <v>0</v>
      </c>
      <c r="X33">
        <v>0</v>
      </c>
      <c r="Y33">
        <v>0</v>
      </c>
      <c r="Z33">
        <f t="shared" si="0"/>
        <v>0</v>
      </c>
    </row>
    <row r="34" spans="1:26">
      <c r="A34" t="s">
        <v>246</v>
      </c>
      <c r="B34" t="s">
        <v>2490</v>
      </c>
      <c r="C34" t="s">
        <v>935</v>
      </c>
      <c r="D34" t="s">
        <v>53</v>
      </c>
      <c r="E34" t="s">
        <v>54</v>
      </c>
      <c r="F34">
        <v>12473797</v>
      </c>
      <c r="G34" s="111">
        <v>45069</v>
      </c>
      <c r="H34" t="s">
        <v>4774</v>
      </c>
      <c r="I34" t="s">
        <v>255</v>
      </c>
      <c r="J34" t="s">
        <v>249</v>
      </c>
      <c r="K34" t="s">
        <v>250</v>
      </c>
      <c r="L34" t="s">
        <v>251</v>
      </c>
      <c r="O34" s="111">
        <v>45069</v>
      </c>
      <c r="P34" t="s">
        <v>252</v>
      </c>
      <c r="Q34" t="s">
        <v>253</v>
      </c>
      <c r="R34" s="111">
        <v>45071</v>
      </c>
      <c r="W34">
        <v>192</v>
      </c>
      <c r="X34">
        <v>1606</v>
      </c>
      <c r="Y34">
        <v>357</v>
      </c>
      <c r="Z34">
        <f t="shared" si="0"/>
        <v>2155</v>
      </c>
    </row>
    <row r="35" spans="1:26">
      <c r="A35" t="s">
        <v>246</v>
      </c>
      <c r="B35" t="s">
        <v>2490</v>
      </c>
      <c r="C35" t="s">
        <v>935</v>
      </c>
      <c r="D35" t="s">
        <v>53</v>
      </c>
      <c r="E35" t="s">
        <v>54</v>
      </c>
      <c r="F35">
        <v>12518479</v>
      </c>
      <c r="G35" s="111">
        <v>45075</v>
      </c>
      <c r="H35" t="s">
        <v>4775</v>
      </c>
      <c r="I35" t="s">
        <v>255</v>
      </c>
      <c r="J35" t="s">
        <v>249</v>
      </c>
      <c r="K35" t="s">
        <v>250</v>
      </c>
      <c r="L35" t="s">
        <v>251</v>
      </c>
      <c r="O35" s="111">
        <v>45075</v>
      </c>
      <c r="P35" t="s">
        <v>252</v>
      </c>
      <c r="Q35" t="s">
        <v>282</v>
      </c>
      <c r="R35" s="111">
        <v>45076</v>
      </c>
      <c r="W35">
        <v>237</v>
      </c>
      <c r="X35">
        <v>499.5</v>
      </c>
      <c r="Y35">
        <v>0</v>
      </c>
      <c r="Z35">
        <f t="shared" si="0"/>
        <v>736.5</v>
      </c>
    </row>
    <row r="36" spans="1:26">
      <c r="A36" t="s">
        <v>246</v>
      </c>
      <c r="B36" t="s">
        <v>2490</v>
      </c>
      <c r="C36" t="s">
        <v>935</v>
      </c>
      <c r="D36" t="s">
        <v>53</v>
      </c>
      <c r="E36" t="s">
        <v>54</v>
      </c>
      <c r="F36">
        <v>12506815</v>
      </c>
      <c r="G36" s="111">
        <v>45076</v>
      </c>
      <c r="H36" t="s">
        <v>4776</v>
      </c>
      <c r="I36" t="s">
        <v>255</v>
      </c>
      <c r="J36" t="s">
        <v>249</v>
      </c>
      <c r="K36" t="s">
        <v>250</v>
      </c>
      <c r="L36" t="s">
        <v>251</v>
      </c>
      <c r="O36" s="111">
        <v>45076</v>
      </c>
      <c r="P36" t="s">
        <v>252</v>
      </c>
      <c r="Q36" t="s">
        <v>253</v>
      </c>
      <c r="R36" s="111">
        <v>45077</v>
      </c>
      <c r="W36">
        <v>175.5</v>
      </c>
      <c r="X36">
        <v>11128.1</v>
      </c>
      <c r="Y36">
        <v>15162.13</v>
      </c>
      <c r="Z36">
        <f t="shared" si="0"/>
        <v>26465.73</v>
      </c>
    </row>
    <row r="37" spans="1:26">
      <c r="A37" t="s">
        <v>246</v>
      </c>
      <c r="B37" t="s">
        <v>2490</v>
      </c>
      <c r="C37" t="s">
        <v>935</v>
      </c>
      <c r="D37" t="s">
        <v>53</v>
      </c>
      <c r="E37" t="s">
        <v>54</v>
      </c>
      <c r="F37">
        <v>12676983</v>
      </c>
      <c r="G37" s="111">
        <v>45106</v>
      </c>
      <c r="H37" t="s">
        <v>5621</v>
      </c>
      <c r="I37" t="s">
        <v>255</v>
      </c>
      <c r="J37" t="s">
        <v>249</v>
      </c>
      <c r="K37" t="s">
        <v>250</v>
      </c>
      <c r="L37" t="s">
        <v>251</v>
      </c>
      <c r="O37" s="111">
        <v>45106</v>
      </c>
      <c r="P37" t="s">
        <v>252</v>
      </c>
      <c r="Q37" t="s">
        <v>253</v>
      </c>
      <c r="R37" s="111">
        <v>45107</v>
      </c>
      <c r="W37">
        <v>0</v>
      </c>
      <c r="X37">
        <v>1</v>
      </c>
      <c r="Y37">
        <v>2505</v>
      </c>
      <c r="Z37">
        <f t="shared" si="0"/>
        <v>2506</v>
      </c>
    </row>
    <row r="38" spans="1:26">
      <c r="A38" t="s">
        <v>246</v>
      </c>
      <c r="B38" t="s">
        <v>2490</v>
      </c>
      <c r="C38" t="s">
        <v>935</v>
      </c>
      <c r="D38" t="s">
        <v>53</v>
      </c>
      <c r="E38" t="s">
        <v>54</v>
      </c>
      <c r="F38">
        <v>5221389</v>
      </c>
      <c r="G38" s="111">
        <v>45106</v>
      </c>
      <c r="H38" t="s">
        <v>5558</v>
      </c>
      <c r="I38" t="s">
        <v>248</v>
      </c>
      <c r="J38" t="s">
        <v>249</v>
      </c>
      <c r="K38" t="s">
        <v>250</v>
      </c>
      <c r="L38" t="s">
        <v>251</v>
      </c>
      <c r="O38" s="111">
        <v>45107</v>
      </c>
      <c r="P38" t="s">
        <v>252</v>
      </c>
      <c r="Q38" t="s">
        <v>253</v>
      </c>
      <c r="R38" s="111">
        <v>45110</v>
      </c>
      <c r="W38">
        <v>0</v>
      </c>
      <c r="X38">
        <v>0</v>
      </c>
      <c r="Y38">
        <v>8802</v>
      </c>
      <c r="Z38">
        <f t="shared" si="0"/>
        <v>8802</v>
      </c>
    </row>
    <row r="39" spans="1:26">
      <c r="A39" t="s">
        <v>246</v>
      </c>
      <c r="B39" t="s">
        <v>2490</v>
      </c>
      <c r="C39" t="s">
        <v>935</v>
      </c>
      <c r="D39" t="s">
        <v>53</v>
      </c>
      <c r="E39" t="s">
        <v>54</v>
      </c>
      <c r="F39">
        <v>12706452</v>
      </c>
      <c r="G39" s="111">
        <v>45112</v>
      </c>
      <c r="H39" t="s">
        <v>5817</v>
      </c>
      <c r="I39" t="s">
        <v>255</v>
      </c>
      <c r="J39" t="s">
        <v>249</v>
      </c>
      <c r="K39" t="s">
        <v>250</v>
      </c>
      <c r="L39" t="s">
        <v>251</v>
      </c>
      <c r="O39" s="111">
        <v>45112</v>
      </c>
      <c r="P39" t="s">
        <v>252</v>
      </c>
      <c r="Q39" t="s">
        <v>253</v>
      </c>
      <c r="R39" s="111">
        <v>45113</v>
      </c>
      <c r="W39">
        <v>0</v>
      </c>
      <c r="X39">
        <v>0</v>
      </c>
      <c r="Y39">
        <v>9830.27</v>
      </c>
      <c r="Z39">
        <f t="shared" si="0"/>
        <v>9830.27</v>
      </c>
    </row>
    <row r="40" spans="1:26">
      <c r="A40" t="s">
        <v>246</v>
      </c>
      <c r="B40" t="s">
        <v>2490</v>
      </c>
      <c r="C40" t="s">
        <v>935</v>
      </c>
      <c r="D40" t="s">
        <v>53</v>
      </c>
      <c r="E40" t="s">
        <v>54</v>
      </c>
      <c r="F40">
        <v>12756034</v>
      </c>
      <c r="G40" s="111">
        <v>45127</v>
      </c>
      <c r="H40" t="s">
        <v>5818</v>
      </c>
      <c r="I40" t="s">
        <v>255</v>
      </c>
      <c r="J40" t="s">
        <v>249</v>
      </c>
      <c r="K40" t="s">
        <v>250</v>
      </c>
      <c r="L40" t="s">
        <v>251</v>
      </c>
      <c r="O40" s="111">
        <v>45128</v>
      </c>
      <c r="P40" t="s">
        <v>252</v>
      </c>
      <c r="Q40" t="s">
        <v>253</v>
      </c>
      <c r="R40" s="111">
        <v>45128</v>
      </c>
      <c r="W40">
        <v>0</v>
      </c>
      <c r="X40">
        <v>0</v>
      </c>
      <c r="Y40">
        <v>1057</v>
      </c>
      <c r="Z40">
        <f t="shared" si="0"/>
        <v>1057</v>
      </c>
    </row>
    <row r="41" spans="1:26">
      <c r="A41" t="s">
        <v>246</v>
      </c>
      <c r="B41" t="s">
        <v>2490</v>
      </c>
      <c r="C41" t="s">
        <v>935</v>
      </c>
      <c r="D41" t="s">
        <v>53</v>
      </c>
      <c r="E41" t="s">
        <v>54</v>
      </c>
      <c r="F41">
        <v>12773226</v>
      </c>
      <c r="G41" s="111">
        <v>45132</v>
      </c>
      <c r="H41" t="s">
        <v>5819</v>
      </c>
      <c r="I41" t="s">
        <v>271</v>
      </c>
      <c r="J41" t="s">
        <v>249</v>
      </c>
      <c r="K41" t="s">
        <v>250</v>
      </c>
      <c r="L41" t="s">
        <v>251</v>
      </c>
      <c r="O41" s="111">
        <v>45132</v>
      </c>
      <c r="P41" t="s">
        <v>252</v>
      </c>
      <c r="Q41" t="s">
        <v>253</v>
      </c>
      <c r="R41" s="111">
        <v>45133</v>
      </c>
      <c r="W41">
        <v>0</v>
      </c>
      <c r="X41">
        <v>0</v>
      </c>
      <c r="Y41">
        <v>25</v>
      </c>
      <c r="Z41">
        <f t="shared" si="0"/>
        <v>25</v>
      </c>
    </row>
    <row r="42" spans="1:26">
      <c r="A42" t="s">
        <v>246</v>
      </c>
      <c r="B42" t="s">
        <v>2490</v>
      </c>
      <c r="C42" t="s">
        <v>935</v>
      </c>
      <c r="D42" t="s">
        <v>4304</v>
      </c>
      <c r="E42" t="s">
        <v>54</v>
      </c>
      <c r="F42">
        <v>12500158</v>
      </c>
      <c r="G42" s="111">
        <v>45068</v>
      </c>
      <c r="H42" t="s">
        <v>4779</v>
      </c>
      <c r="I42" t="s">
        <v>255</v>
      </c>
      <c r="J42" t="s">
        <v>249</v>
      </c>
      <c r="K42" t="s">
        <v>250</v>
      </c>
      <c r="L42" t="s">
        <v>251</v>
      </c>
      <c r="O42" s="111">
        <v>45068</v>
      </c>
      <c r="P42" t="s">
        <v>252</v>
      </c>
      <c r="Q42" t="s">
        <v>253</v>
      </c>
      <c r="R42" s="111">
        <v>45069</v>
      </c>
      <c r="W42">
        <v>282</v>
      </c>
      <c r="X42">
        <v>1068</v>
      </c>
      <c r="Y42">
        <v>960</v>
      </c>
      <c r="Z42">
        <f t="shared" si="0"/>
        <v>2310</v>
      </c>
    </row>
    <row r="43" spans="1:26">
      <c r="A43" t="s">
        <v>246</v>
      </c>
      <c r="B43" t="s">
        <v>2490</v>
      </c>
      <c r="C43" t="s">
        <v>935</v>
      </c>
      <c r="D43" t="s">
        <v>5752</v>
      </c>
      <c r="E43" t="s">
        <v>54</v>
      </c>
      <c r="F43">
        <v>12785757</v>
      </c>
      <c r="G43" s="111">
        <v>45134</v>
      </c>
      <c r="H43" t="s">
        <v>5820</v>
      </c>
      <c r="I43" t="s">
        <v>260</v>
      </c>
      <c r="L43" t="s">
        <v>251</v>
      </c>
      <c r="O43" s="111">
        <v>45134</v>
      </c>
      <c r="P43" t="s">
        <v>252</v>
      </c>
      <c r="Q43" t="s">
        <v>263</v>
      </c>
      <c r="R43" s="111">
        <v>45135</v>
      </c>
      <c r="W43">
        <v>0</v>
      </c>
      <c r="X43">
        <v>0</v>
      </c>
      <c r="Y43">
        <v>0</v>
      </c>
      <c r="Z43">
        <f t="shared" si="0"/>
        <v>0</v>
      </c>
    </row>
    <row r="44" spans="1:26">
      <c r="A44" t="s">
        <v>246</v>
      </c>
      <c r="B44" t="s">
        <v>2490</v>
      </c>
      <c r="C44" t="s">
        <v>935</v>
      </c>
      <c r="D44" t="s">
        <v>5753</v>
      </c>
      <c r="E44" t="s">
        <v>2867</v>
      </c>
      <c r="F44">
        <v>12759089</v>
      </c>
      <c r="G44" s="111">
        <v>45128</v>
      </c>
      <c r="H44" t="s">
        <v>5821</v>
      </c>
      <c r="I44" t="s">
        <v>271</v>
      </c>
      <c r="J44" t="s">
        <v>249</v>
      </c>
      <c r="K44" t="s">
        <v>250</v>
      </c>
      <c r="L44" t="s">
        <v>251</v>
      </c>
      <c r="O44" s="111">
        <v>45128</v>
      </c>
      <c r="P44" t="s">
        <v>252</v>
      </c>
      <c r="Q44" t="s">
        <v>257</v>
      </c>
      <c r="R44" s="111">
        <v>45138</v>
      </c>
      <c r="W44">
        <v>0</v>
      </c>
      <c r="X44">
        <v>0</v>
      </c>
      <c r="Y44">
        <v>0</v>
      </c>
      <c r="Z44">
        <f t="shared" si="0"/>
        <v>0</v>
      </c>
    </row>
    <row r="45" spans="1:26">
      <c r="A45" t="s">
        <v>246</v>
      </c>
      <c r="B45" t="s">
        <v>2490</v>
      </c>
      <c r="C45" t="s">
        <v>935</v>
      </c>
      <c r="D45" t="s">
        <v>408</v>
      </c>
      <c r="E45" t="s">
        <v>54</v>
      </c>
      <c r="F45">
        <v>12730502</v>
      </c>
      <c r="G45" s="111">
        <v>45119</v>
      </c>
      <c r="H45" t="s">
        <v>5822</v>
      </c>
      <c r="I45" t="s">
        <v>255</v>
      </c>
      <c r="J45" t="s">
        <v>249</v>
      </c>
      <c r="K45" t="s">
        <v>250</v>
      </c>
      <c r="L45" t="s">
        <v>251</v>
      </c>
      <c r="O45" s="111">
        <v>45119</v>
      </c>
      <c r="P45" t="s">
        <v>252</v>
      </c>
      <c r="Q45" t="s">
        <v>253</v>
      </c>
      <c r="R45" s="111">
        <v>45120</v>
      </c>
      <c r="W45">
        <v>0</v>
      </c>
      <c r="X45">
        <v>0</v>
      </c>
      <c r="Y45">
        <v>3117.56</v>
      </c>
      <c r="Z45">
        <f t="shared" si="0"/>
        <v>3117.56</v>
      </c>
    </row>
    <row r="46" spans="1:26">
      <c r="A46" t="s">
        <v>246</v>
      </c>
      <c r="B46" t="s">
        <v>2490</v>
      </c>
      <c r="C46" t="s">
        <v>935</v>
      </c>
      <c r="D46" t="s">
        <v>408</v>
      </c>
      <c r="E46" t="s">
        <v>54</v>
      </c>
      <c r="F46">
        <v>12752026</v>
      </c>
      <c r="G46" s="111">
        <v>45126</v>
      </c>
      <c r="H46" t="s">
        <v>5823</v>
      </c>
      <c r="I46" t="s">
        <v>255</v>
      </c>
      <c r="J46" t="s">
        <v>249</v>
      </c>
      <c r="K46" t="s">
        <v>250</v>
      </c>
      <c r="L46" t="s">
        <v>251</v>
      </c>
      <c r="O46" s="111">
        <v>45126</v>
      </c>
      <c r="P46" t="s">
        <v>252</v>
      </c>
      <c r="Q46" t="s">
        <v>257</v>
      </c>
      <c r="R46" s="111">
        <v>45127</v>
      </c>
      <c r="W46">
        <v>0</v>
      </c>
      <c r="X46">
        <v>0</v>
      </c>
      <c r="Y46">
        <v>0</v>
      </c>
      <c r="Z46">
        <f t="shared" si="0"/>
        <v>0</v>
      </c>
    </row>
    <row r="47" spans="1:26">
      <c r="A47" t="s">
        <v>246</v>
      </c>
      <c r="B47" t="s">
        <v>3112</v>
      </c>
      <c r="C47" t="s">
        <v>2108</v>
      </c>
      <c r="D47" t="s">
        <v>45</v>
      </c>
      <c r="E47" t="s">
        <v>46</v>
      </c>
      <c r="F47">
        <v>12163998</v>
      </c>
      <c r="G47" s="111">
        <v>44984</v>
      </c>
      <c r="H47" t="s">
        <v>3118</v>
      </c>
      <c r="I47" t="s">
        <v>255</v>
      </c>
      <c r="L47" t="s">
        <v>251</v>
      </c>
      <c r="O47" s="111">
        <v>45048</v>
      </c>
      <c r="P47" t="s">
        <v>252</v>
      </c>
      <c r="Q47" t="s">
        <v>253</v>
      </c>
      <c r="R47" s="111">
        <v>45050</v>
      </c>
      <c r="W47">
        <v>2100.66</v>
      </c>
      <c r="X47">
        <v>2076.44</v>
      </c>
      <c r="Y47">
        <v>1898.73</v>
      </c>
      <c r="Z47">
        <f t="shared" si="0"/>
        <v>6075.83</v>
      </c>
    </row>
    <row r="48" spans="1:26">
      <c r="A48" t="s">
        <v>246</v>
      </c>
      <c r="B48" t="s">
        <v>3027</v>
      </c>
      <c r="C48" t="s">
        <v>951</v>
      </c>
      <c r="D48" t="s">
        <v>53</v>
      </c>
      <c r="E48" t="s">
        <v>54</v>
      </c>
      <c r="F48">
        <v>12501668</v>
      </c>
      <c r="G48" s="111">
        <v>45064</v>
      </c>
      <c r="H48" t="s">
        <v>4780</v>
      </c>
      <c r="I48" t="s">
        <v>255</v>
      </c>
      <c r="J48" t="s">
        <v>249</v>
      </c>
      <c r="K48" t="s">
        <v>250</v>
      </c>
      <c r="L48" t="s">
        <v>251</v>
      </c>
      <c r="O48" s="111">
        <v>45064</v>
      </c>
      <c r="P48" t="s">
        <v>252</v>
      </c>
      <c r="Q48" t="s">
        <v>253</v>
      </c>
      <c r="R48" s="111">
        <v>45065</v>
      </c>
      <c r="W48">
        <v>661</v>
      </c>
      <c r="X48">
        <v>0</v>
      </c>
      <c r="Y48">
        <v>144</v>
      </c>
      <c r="Z48">
        <f t="shared" si="0"/>
        <v>805</v>
      </c>
    </row>
    <row r="49" spans="1:26">
      <c r="A49" t="s">
        <v>246</v>
      </c>
      <c r="B49" t="s">
        <v>3027</v>
      </c>
      <c r="C49" t="s">
        <v>951</v>
      </c>
      <c r="D49" t="s">
        <v>53</v>
      </c>
      <c r="E49" t="s">
        <v>54</v>
      </c>
      <c r="F49">
        <v>12506705</v>
      </c>
      <c r="G49" s="111">
        <v>45065</v>
      </c>
      <c r="H49" t="s">
        <v>4781</v>
      </c>
      <c r="I49" t="s">
        <v>255</v>
      </c>
      <c r="J49" t="s">
        <v>249</v>
      </c>
      <c r="K49" t="s">
        <v>250</v>
      </c>
      <c r="L49" t="s">
        <v>251</v>
      </c>
      <c r="O49" s="111">
        <v>45065</v>
      </c>
      <c r="P49" t="s">
        <v>252</v>
      </c>
      <c r="Q49" t="s">
        <v>253</v>
      </c>
      <c r="R49" s="111">
        <v>45068</v>
      </c>
      <c r="W49">
        <v>30</v>
      </c>
      <c r="X49">
        <v>90</v>
      </c>
      <c r="Y49">
        <v>745</v>
      </c>
      <c r="Z49">
        <f t="shared" si="0"/>
        <v>865</v>
      </c>
    </row>
    <row r="50" spans="1:26">
      <c r="A50" t="s">
        <v>246</v>
      </c>
      <c r="B50" t="s">
        <v>3027</v>
      </c>
      <c r="C50" t="s">
        <v>951</v>
      </c>
      <c r="D50" t="s">
        <v>53</v>
      </c>
      <c r="E50" t="s">
        <v>54</v>
      </c>
      <c r="F50">
        <v>12507348</v>
      </c>
      <c r="G50" s="111">
        <v>45065</v>
      </c>
      <c r="H50" t="s">
        <v>4782</v>
      </c>
      <c r="I50" t="s">
        <v>255</v>
      </c>
      <c r="J50" t="s">
        <v>249</v>
      </c>
      <c r="K50" t="s">
        <v>268</v>
      </c>
      <c r="L50" t="s">
        <v>251</v>
      </c>
      <c r="O50" s="111">
        <v>45065</v>
      </c>
      <c r="P50" t="s">
        <v>252</v>
      </c>
      <c r="Q50" t="s">
        <v>257</v>
      </c>
      <c r="R50" s="111">
        <v>45068</v>
      </c>
      <c r="W50">
        <v>0</v>
      </c>
      <c r="X50">
        <v>0</v>
      </c>
      <c r="Y50">
        <v>0</v>
      </c>
      <c r="Z50">
        <f t="shared" si="0"/>
        <v>0</v>
      </c>
    </row>
    <row r="51" spans="1:26">
      <c r="A51" t="s">
        <v>246</v>
      </c>
      <c r="B51" t="s">
        <v>3027</v>
      </c>
      <c r="C51" t="s">
        <v>951</v>
      </c>
      <c r="D51" t="s">
        <v>53</v>
      </c>
      <c r="E51" t="s">
        <v>54</v>
      </c>
      <c r="F51">
        <v>12512830</v>
      </c>
      <c r="G51" s="111">
        <v>45071</v>
      </c>
      <c r="H51" t="s">
        <v>4783</v>
      </c>
      <c r="I51" t="s">
        <v>255</v>
      </c>
      <c r="L51" t="s">
        <v>251</v>
      </c>
      <c r="O51" s="111">
        <v>45072</v>
      </c>
      <c r="P51" t="s">
        <v>252</v>
      </c>
      <c r="Q51" t="s">
        <v>253</v>
      </c>
      <c r="R51" s="111">
        <v>45075</v>
      </c>
      <c r="W51">
        <v>1285</v>
      </c>
      <c r="X51">
        <v>17339.060000000001</v>
      </c>
      <c r="Y51">
        <v>15060.9</v>
      </c>
      <c r="Z51">
        <f t="shared" si="0"/>
        <v>33684.959999999999</v>
      </c>
    </row>
    <row r="52" spans="1:26">
      <c r="A52" t="s">
        <v>246</v>
      </c>
      <c r="B52" t="s">
        <v>2491</v>
      </c>
      <c r="C52" t="s">
        <v>945</v>
      </c>
      <c r="D52" t="s">
        <v>57</v>
      </c>
      <c r="E52" t="s">
        <v>58</v>
      </c>
      <c r="F52">
        <v>12363791</v>
      </c>
      <c r="G52" s="111">
        <v>45055</v>
      </c>
      <c r="H52" t="s">
        <v>4785</v>
      </c>
      <c r="I52" t="s">
        <v>255</v>
      </c>
      <c r="J52" t="s">
        <v>249</v>
      </c>
      <c r="K52" t="s">
        <v>250</v>
      </c>
      <c r="L52" t="s">
        <v>251</v>
      </c>
      <c r="O52" s="111">
        <v>45057</v>
      </c>
      <c r="P52" t="s">
        <v>252</v>
      </c>
      <c r="Q52" t="s">
        <v>282</v>
      </c>
      <c r="R52" s="111">
        <v>45058</v>
      </c>
      <c r="W52">
        <v>460</v>
      </c>
      <c r="X52">
        <v>742.6</v>
      </c>
      <c r="Y52">
        <v>0</v>
      </c>
      <c r="Z52">
        <f t="shared" si="0"/>
        <v>1202.5999999999999</v>
      </c>
    </row>
    <row r="53" spans="1:26">
      <c r="A53" t="s">
        <v>246</v>
      </c>
      <c r="B53" t="s">
        <v>2491</v>
      </c>
      <c r="C53" t="s">
        <v>945</v>
      </c>
      <c r="D53" t="s">
        <v>57</v>
      </c>
      <c r="E53" t="s">
        <v>58</v>
      </c>
      <c r="F53">
        <v>12389530</v>
      </c>
      <c r="G53" s="111">
        <v>45055</v>
      </c>
      <c r="H53" t="s">
        <v>4786</v>
      </c>
      <c r="I53" t="s">
        <v>255</v>
      </c>
      <c r="J53" t="s">
        <v>249</v>
      </c>
      <c r="K53" t="s">
        <v>250</v>
      </c>
      <c r="L53" t="s">
        <v>251</v>
      </c>
      <c r="O53" s="111">
        <v>45057</v>
      </c>
      <c r="P53" t="s">
        <v>252</v>
      </c>
      <c r="Q53" t="s">
        <v>253</v>
      </c>
      <c r="R53" s="111">
        <v>45061</v>
      </c>
      <c r="W53">
        <v>17555.37</v>
      </c>
      <c r="X53">
        <v>20668.080000000002</v>
      </c>
      <c r="Y53">
        <v>16596.690000000002</v>
      </c>
      <c r="Z53">
        <f t="shared" si="0"/>
        <v>54820.14</v>
      </c>
    </row>
    <row r="54" spans="1:26">
      <c r="A54" t="s">
        <v>246</v>
      </c>
      <c r="B54" t="s">
        <v>2491</v>
      </c>
      <c r="C54" t="s">
        <v>945</v>
      </c>
      <c r="D54" t="s">
        <v>57</v>
      </c>
      <c r="E54" t="s">
        <v>58</v>
      </c>
      <c r="F54">
        <v>12483983</v>
      </c>
      <c r="G54" s="111">
        <v>45061</v>
      </c>
      <c r="H54" t="s">
        <v>4789</v>
      </c>
      <c r="I54" t="s">
        <v>255</v>
      </c>
      <c r="L54" t="s">
        <v>251</v>
      </c>
      <c r="O54" s="111">
        <v>45061</v>
      </c>
      <c r="P54" t="s">
        <v>252</v>
      </c>
      <c r="Q54" t="s">
        <v>253</v>
      </c>
      <c r="R54" s="111">
        <v>45062</v>
      </c>
      <c r="W54">
        <v>8453.4500000000007</v>
      </c>
      <c r="X54">
        <v>40786.11</v>
      </c>
      <c r="Y54">
        <v>18622.55</v>
      </c>
      <c r="Z54">
        <f t="shared" si="0"/>
        <v>67862.11</v>
      </c>
    </row>
    <row r="55" spans="1:26">
      <c r="A55" t="s">
        <v>246</v>
      </c>
      <c r="B55" t="s">
        <v>2491</v>
      </c>
      <c r="C55" t="s">
        <v>945</v>
      </c>
      <c r="D55" t="s">
        <v>57</v>
      </c>
      <c r="E55" t="s">
        <v>58</v>
      </c>
      <c r="F55">
        <v>12489819</v>
      </c>
      <c r="G55" s="111">
        <v>45062</v>
      </c>
      <c r="H55" t="s">
        <v>4790</v>
      </c>
      <c r="I55" t="s">
        <v>255</v>
      </c>
      <c r="J55" t="s">
        <v>249</v>
      </c>
      <c r="K55" t="s">
        <v>268</v>
      </c>
      <c r="L55" t="s">
        <v>251</v>
      </c>
      <c r="O55" s="111">
        <v>45062</v>
      </c>
      <c r="P55" t="s">
        <v>252</v>
      </c>
      <c r="Q55" t="s">
        <v>253</v>
      </c>
      <c r="R55" s="111">
        <v>45063</v>
      </c>
      <c r="W55">
        <v>2810.39</v>
      </c>
      <c r="X55">
        <v>2092.16</v>
      </c>
      <c r="Y55">
        <v>7651</v>
      </c>
      <c r="Z55">
        <f t="shared" si="0"/>
        <v>12553.55</v>
      </c>
    </row>
    <row r="56" spans="1:26">
      <c r="A56" t="s">
        <v>246</v>
      </c>
      <c r="B56" t="s">
        <v>2491</v>
      </c>
      <c r="C56" t="s">
        <v>945</v>
      </c>
      <c r="D56" t="s">
        <v>57</v>
      </c>
      <c r="E56" t="s">
        <v>58</v>
      </c>
      <c r="F56">
        <v>12497257</v>
      </c>
      <c r="G56" s="111">
        <v>45063</v>
      </c>
      <c r="H56" t="s">
        <v>4791</v>
      </c>
      <c r="I56" t="s">
        <v>255</v>
      </c>
      <c r="J56" t="s">
        <v>249</v>
      </c>
      <c r="K56" t="s">
        <v>250</v>
      </c>
      <c r="L56" t="s">
        <v>251</v>
      </c>
      <c r="O56" s="111">
        <v>45064</v>
      </c>
      <c r="P56" t="s">
        <v>252</v>
      </c>
      <c r="Q56" t="s">
        <v>282</v>
      </c>
      <c r="R56" s="111">
        <v>45065</v>
      </c>
      <c r="W56">
        <v>4168</v>
      </c>
      <c r="X56">
        <v>0</v>
      </c>
      <c r="Y56">
        <v>0</v>
      </c>
      <c r="Z56">
        <f t="shared" si="0"/>
        <v>4168</v>
      </c>
    </row>
    <row r="57" spans="1:26">
      <c r="A57" t="s">
        <v>246</v>
      </c>
      <c r="B57" t="s">
        <v>2491</v>
      </c>
      <c r="C57" t="s">
        <v>945</v>
      </c>
      <c r="D57" t="s">
        <v>57</v>
      </c>
      <c r="E57" t="s">
        <v>58</v>
      </c>
      <c r="F57">
        <v>12500915</v>
      </c>
      <c r="G57" s="111">
        <v>45064</v>
      </c>
      <c r="H57" t="s">
        <v>4792</v>
      </c>
      <c r="I57" t="s">
        <v>255</v>
      </c>
      <c r="J57" t="s">
        <v>249</v>
      </c>
      <c r="K57" t="s">
        <v>250</v>
      </c>
      <c r="L57" t="s">
        <v>251</v>
      </c>
      <c r="O57" s="111">
        <v>45064</v>
      </c>
      <c r="P57" t="s">
        <v>252</v>
      </c>
      <c r="Q57" t="s">
        <v>253</v>
      </c>
      <c r="R57" s="111">
        <v>45065</v>
      </c>
      <c r="W57">
        <v>2562</v>
      </c>
      <c r="X57">
        <v>4404</v>
      </c>
      <c r="Y57">
        <v>7264.7</v>
      </c>
      <c r="Z57">
        <f t="shared" si="0"/>
        <v>14230.7</v>
      </c>
    </row>
    <row r="58" spans="1:26">
      <c r="A58" t="s">
        <v>246</v>
      </c>
      <c r="B58" t="s">
        <v>3130</v>
      </c>
      <c r="C58" t="s">
        <v>948</v>
      </c>
      <c r="D58" t="s">
        <v>57</v>
      </c>
      <c r="E58" t="s">
        <v>58</v>
      </c>
      <c r="F58">
        <v>12400855</v>
      </c>
      <c r="G58" s="111">
        <v>45041</v>
      </c>
      <c r="H58" t="s">
        <v>4796</v>
      </c>
      <c r="I58" t="s">
        <v>255</v>
      </c>
      <c r="J58" t="s">
        <v>249</v>
      </c>
      <c r="K58" t="s">
        <v>250</v>
      </c>
      <c r="L58" t="s">
        <v>251</v>
      </c>
      <c r="O58" s="111">
        <v>45049</v>
      </c>
      <c r="P58" t="s">
        <v>252</v>
      </c>
      <c r="Q58" t="s">
        <v>282</v>
      </c>
      <c r="R58" s="111">
        <v>45050</v>
      </c>
      <c r="W58">
        <v>2212.5</v>
      </c>
      <c r="X58">
        <v>4053.95</v>
      </c>
      <c r="Y58">
        <v>0</v>
      </c>
      <c r="Z58">
        <f t="shared" si="0"/>
        <v>6266.45</v>
      </c>
    </row>
    <row r="59" spans="1:26">
      <c r="A59" t="s">
        <v>246</v>
      </c>
      <c r="B59" t="s">
        <v>2528</v>
      </c>
      <c r="C59" t="s">
        <v>1658</v>
      </c>
      <c r="D59" t="s">
        <v>57</v>
      </c>
      <c r="E59" t="s">
        <v>58</v>
      </c>
      <c r="F59">
        <v>12357818</v>
      </c>
      <c r="G59" s="111">
        <v>45048</v>
      </c>
      <c r="H59" t="s">
        <v>4797</v>
      </c>
      <c r="I59" t="s">
        <v>255</v>
      </c>
      <c r="L59" t="s">
        <v>251</v>
      </c>
      <c r="O59" s="111">
        <v>45048</v>
      </c>
      <c r="P59" t="s">
        <v>252</v>
      </c>
      <c r="Q59" t="s">
        <v>253</v>
      </c>
      <c r="R59" s="111">
        <v>45049</v>
      </c>
      <c r="W59">
        <v>9055.49</v>
      </c>
      <c r="X59">
        <v>7414</v>
      </c>
      <c r="Y59">
        <v>5007.75</v>
      </c>
      <c r="Z59">
        <f t="shared" si="0"/>
        <v>21477.239999999998</v>
      </c>
    </row>
    <row r="60" spans="1:26">
      <c r="A60" t="s">
        <v>246</v>
      </c>
      <c r="B60" t="s">
        <v>2528</v>
      </c>
      <c r="C60" t="s">
        <v>1658</v>
      </c>
      <c r="D60" t="s">
        <v>57</v>
      </c>
      <c r="E60" t="s">
        <v>58</v>
      </c>
      <c r="F60">
        <v>12448088</v>
      </c>
      <c r="G60" s="111">
        <v>45050</v>
      </c>
      <c r="H60" t="s">
        <v>4798</v>
      </c>
      <c r="I60" t="s">
        <v>260</v>
      </c>
      <c r="L60" t="s">
        <v>251</v>
      </c>
      <c r="O60" s="111">
        <v>45050</v>
      </c>
      <c r="P60" t="s">
        <v>252</v>
      </c>
      <c r="Q60" t="s">
        <v>263</v>
      </c>
      <c r="R60" s="111">
        <v>45051</v>
      </c>
      <c r="W60">
        <v>82.9</v>
      </c>
      <c r="X60">
        <v>0</v>
      </c>
      <c r="Y60">
        <v>0</v>
      </c>
      <c r="Z60">
        <f t="shared" si="0"/>
        <v>82.9</v>
      </c>
    </row>
    <row r="61" spans="1:26">
      <c r="A61" t="s">
        <v>246</v>
      </c>
      <c r="B61" t="s">
        <v>2528</v>
      </c>
      <c r="C61" t="s">
        <v>1658</v>
      </c>
      <c r="D61" t="s">
        <v>57</v>
      </c>
      <c r="E61" t="s">
        <v>58</v>
      </c>
      <c r="F61">
        <v>12462842</v>
      </c>
      <c r="G61" s="111">
        <v>45055</v>
      </c>
      <c r="H61" t="s">
        <v>4799</v>
      </c>
      <c r="I61" t="s">
        <v>255</v>
      </c>
      <c r="L61" t="s">
        <v>251</v>
      </c>
      <c r="O61" s="111">
        <v>45055</v>
      </c>
      <c r="P61" t="s">
        <v>252</v>
      </c>
      <c r="Q61" t="s">
        <v>253</v>
      </c>
      <c r="R61" s="111">
        <v>45056</v>
      </c>
      <c r="W61">
        <v>3158.35</v>
      </c>
      <c r="X61">
        <v>5606.2</v>
      </c>
      <c r="Y61">
        <v>1065.3900000000001</v>
      </c>
      <c r="Z61">
        <f t="shared" si="0"/>
        <v>9829.9399999999987</v>
      </c>
    </row>
    <row r="62" spans="1:26">
      <c r="A62" t="s">
        <v>246</v>
      </c>
      <c r="B62" t="s">
        <v>2528</v>
      </c>
      <c r="C62" t="s">
        <v>1658</v>
      </c>
      <c r="D62" t="s">
        <v>57</v>
      </c>
      <c r="E62" t="s">
        <v>58</v>
      </c>
      <c r="F62">
        <v>12463843</v>
      </c>
      <c r="G62" s="111">
        <v>45055</v>
      </c>
      <c r="H62" t="s">
        <v>4800</v>
      </c>
      <c r="I62" t="s">
        <v>255</v>
      </c>
      <c r="J62" t="s">
        <v>249</v>
      </c>
      <c r="K62" t="s">
        <v>268</v>
      </c>
      <c r="L62" t="s">
        <v>251</v>
      </c>
      <c r="O62" s="111">
        <v>45055</v>
      </c>
      <c r="P62" t="s">
        <v>252</v>
      </c>
      <c r="Q62" t="s">
        <v>282</v>
      </c>
      <c r="R62" s="111">
        <v>45056</v>
      </c>
      <c r="W62">
        <v>2607</v>
      </c>
      <c r="X62">
        <v>0</v>
      </c>
      <c r="Y62">
        <v>0</v>
      </c>
      <c r="Z62">
        <f t="shared" si="0"/>
        <v>2607</v>
      </c>
    </row>
    <row r="63" spans="1:26">
      <c r="A63" t="s">
        <v>246</v>
      </c>
      <c r="B63" t="s">
        <v>2528</v>
      </c>
      <c r="C63" t="s">
        <v>1658</v>
      </c>
      <c r="D63" t="s">
        <v>57</v>
      </c>
      <c r="E63" t="s">
        <v>58</v>
      </c>
      <c r="F63">
        <v>12249332</v>
      </c>
      <c r="G63" s="111">
        <v>45055</v>
      </c>
      <c r="H63" t="s">
        <v>4801</v>
      </c>
      <c r="I63" t="s">
        <v>248</v>
      </c>
      <c r="J63" t="s">
        <v>249</v>
      </c>
      <c r="K63" t="s">
        <v>250</v>
      </c>
      <c r="L63" t="s">
        <v>251</v>
      </c>
      <c r="O63" s="111">
        <v>45055</v>
      </c>
      <c r="P63" t="s">
        <v>252</v>
      </c>
      <c r="Q63" t="s">
        <v>253</v>
      </c>
      <c r="R63" s="111">
        <v>45062</v>
      </c>
      <c r="W63">
        <v>823</v>
      </c>
      <c r="X63">
        <v>2163</v>
      </c>
      <c r="Y63">
        <v>1495</v>
      </c>
      <c r="Z63">
        <f t="shared" si="0"/>
        <v>4481</v>
      </c>
    </row>
    <row r="64" spans="1:26">
      <c r="A64" t="s">
        <v>246</v>
      </c>
      <c r="B64" t="s">
        <v>2528</v>
      </c>
      <c r="C64" t="s">
        <v>1658</v>
      </c>
      <c r="D64" t="s">
        <v>57</v>
      </c>
      <c r="E64" t="s">
        <v>58</v>
      </c>
      <c r="F64">
        <v>12468414</v>
      </c>
      <c r="G64" s="111">
        <v>45056</v>
      </c>
      <c r="H64" t="s">
        <v>4802</v>
      </c>
      <c r="I64" t="s">
        <v>255</v>
      </c>
      <c r="L64" t="s">
        <v>251</v>
      </c>
      <c r="O64" s="111">
        <v>45056</v>
      </c>
      <c r="P64" t="s">
        <v>252</v>
      </c>
      <c r="Q64" t="s">
        <v>263</v>
      </c>
      <c r="R64" s="111">
        <v>45056</v>
      </c>
      <c r="W64">
        <v>5.5</v>
      </c>
      <c r="X64">
        <v>0</v>
      </c>
      <c r="Y64">
        <v>0</v>
      </c>
      <c r="Z64">
        <f t="shared" si="0"/>
        <v>5.5</v>
      </c>
    </row>
    <row r="65" spans="1:26">
      <c r="A65" t="s">
        <v>246</v>
      </c>
      <c r="B65" t="s">
        <v>2528</v>
      </c>
      <c r="C65" t="s">
        <v>1658</v>
      </c>
      <c r="D65" t="s">
        <v>57</v>
      </c>
      <c r="E65" t="s">
        <v>58</v>
      </c>
      <c r="F65">
        <v>12478584</v>
      </c>
      <c r="G65" s="111">
        <v>45058</v>
      </c>
      <c r="H65" t="s">
        <v>4803</v>
      </c>
      <c r="I65" t="s">
        <v>255</v>
      </c>
      <c r="J65" t="s">
        <v>249</v>
      </c>
      <c r="K65" t="s">
        <v>250</v>
      </c>
      <c r="L65" t="s">
        <v>251</v>
      </c>
      <c r="O65" s="111">
        <v>45058</v>
      </c>
      <c r="P65" t="s">
        <v>252</v>
      </c>
      <c r="Q65" t="s">
        <v>253</v>
      </c>
      <c r="R65" s="111">
        <v>45061</v>
      </c>
      <c r="W65">
        <v>2343.65</v>
      </c>
      <c r="X65">
        <v>3315.25</v>
      </c>
      <c r="Y65">
        <v>4641.05</v>
      </c>
      <c r="Z65">
        <f t="shared" si="0"/>
        <v>10299.950000000001</v>
      </c>
    </row>
    <row r="66" spans="1:26">
      <c r="A66" t="s">
        <v>246</v>
      </c>
      <c r="B66" t="s">
        <v>2528</v>
      </c>
      <c r="C66" t="s">
        <v>1658</v>
      </c>
      <c r="D66" t="s">
        <v>57</v>
      </c>
      <c r="E66" t="s">
        <v>58</v>
      </c>
      <c r="F66">
        <v>1422277</v>
      </c>
      <c r="G66" s="111">
        <v>45058</v>
      </c>
      <c r="H66" t="s">
        <v>4804</v>
      </c>
      <c r="I66" t="s">
        <v>248</v>
      </c>
      <c r="J66" t="s">
        <v>249</v>
      </c>
      <c r="K66" t="s">
        <v>250</v>
      </c>
      <c r="L66" t="s">
        <v>251</v>
      </c>
      <c r="O66" s="111">
        <v>45058</v>
      </c>
      <c r="P66" t="s">
        <v>252</v>
      </c>
      <c r="Q66" t="s">
        <v>253</v>
      </c>
      <c r="R66" s="111">
        <v>45061</v>
      </c>
      <c r="W66">
        <v>5864.9</v>
      </c>
      <c r="X66">
        <v>6861.7</v>
      </c>
      <c r="Y66">
        <v>3734</v>
      </c>
      <c r="Z66">
        <f t="shared" si="0"/>
        <v>16460.599999999999</v>
      </c>
    </row>
    <row r="67" spans="1:26">
      <c r="A67" t="s">
        <v>246</v>
      </c>
      <c r="B67" t="s">
        <v>2528</v>
      </c>
      <c r="C67" t="s">
        <v>1658</v>
      </c>
      <c r="D67" t="s">
        <v>57</v>
      </c>
      <c r="E67" t="s">
        <v>58</v>
      </c>
      <c r="F67">
        <v>12484909</v>
      </c>
      <c r="G67" s="111">
        <v>45061</v>
      </c>
      <c r="H67" t="s">
        <v>4805</v>
      </c>
      <c r="I67" t="s">
        <v>255</v>
      </c>
      <c r="J67" t="s">
        <v>249</v>
      </c>
      <c r="K67" t="s">
        <v>250</v>
      </c>
      <c r="L67" t="s">
        <v>251</v>
      </c>
      <c r="O67" s="111">
        <v>45061</v>
      </c>
      <c r="P67" t="s">
        <v>252</v>
      </c>
      <c r="Q67" t="s">
        <v>282</v>
      </c>
      <c r="R67" s="111">
        <v>45062</v>
      </c>
      <c r="W67">
        <v>410</v>
      </c>
      <c r="X67">
        <v>0</v>
      </c>
      <c r="Y67">
        <v>0</v>
      </c>
      <c r="Z67">
        <f t="shared" ref="Z67:Z130" si="1">SUM(W67:Y67)</f>
        <v>410</v>
      </c>
    </row>
    <row r="68" spans="1:26">
      <c r="A68" t="s">
        <v>246</v>
      </c>
      <c r="B68" t="s">
        <v>2528</v>
      </c>
      <c r="C68" t="s">
        <v>1658</v>
      </c>
      <c r="D68" t="s">
        <v>57</v>
      </c>
      <c r="E68" t="s">
        <v>58</v>
      </c>
      <c r="F68">
        <v>12485713</v>
      </c>
      <c r="G68" s="111">
        <v>45061</v>
      </c>
      <c r="H68" t="s">
        <v>4806</v>
      </c>
      <c r="I68" t="s">
        <v>255</v>
      </c>
      <c r="J68" t="s">
        <v>249</v>
      </c>
      <c r="K68" t="s">
        <v>250</v>
      </c>
      <c r="L68" t="s">
        <v>251</v>
      </c>
      <c r="O68" s="111">
        <v>45061</v>
      </c>
      <c r="P68" t="s">
        <v>252</v>
      </c>
      <c r="Q68" t="s">
        <v>253</v>
      </c>
      <c r="R68" s="111">
        <v>45062</v>
      </c>
      <c r="W68">
        <v>777.65</v>
      </c>
      <c r="X68">
        <v>2247.9</v>
      </c>
      <c r="Y68">
        <v>1631.5</v>
      </c>
      <c r="Z68">
        <f t="shared" si="1"/>
        <v>4657.05</v>
      </c>
    </row>
    <row r="69" spans="1:26">
      <c r="A69" t="s">
        <v>246</v>
      </c>
      <c r="B69" t="s">
        <v>2528</v>
      </c>
      <c r="C69" t="s">
        <v>1658</v>
      </c>
      <c r="D69" t="s">
        <v>57</v>
      </c>
      <c r="E69" t="s">
        <v>58</v>
      </c>
      <c r="F69">
        <v>12469569</v>
      </c>
      <c r="G69" s="111">
        <v>45063</v>
      </c>
      <c r="H69" t="s">
        <v>4807</v>
      </c>
      <c r="I69" t="s">
        <v>255</v>
      </c>
      <c r="J69" t="s">
        <v>249</v>
      </c>
      <c r="K69" t="s">
        <v>268</v>
      </c>
      <c r="L69" t="s">
        <v>251</v>
      </c>
      <c r="O69" s="111">
        <v>45063</v>
      </c>
      <c r="P69" t="s">
        <v>252</v>
      </c>
      <c r="Q69" t="s">
        <v>253</v>
      </c>
      <c r="R69" s="111">
        <v>45064</v>
      </c>
      <c r="W69">
        <v>3401.38</v>
      </c>
      <c r="X69">
        <v>27195.39</v>
      </c>
      <c r="Y69">
        <v>23767.48</v>
      </c>
      <c r="Z69">
        <f t="shared" si="1"/>
        <v>54364.25</v>
      </c>
    </row>
    <row r="70" spans="1:26">
      <c r="A70" t="s">
        <v>246</v>
      </c>
      <c r="B70" t="s">
        <v>2528</v>
      </c>
      <c r="C70" t="s">
        <v>1658</v>
      </c>
      <c r="D70" t="s">
        <v>57</v>
      </c>
      <c r="E70" t="s">
        <v>58</v>
      </c>
      <c r="F70">
        <v>12497074</v>
      </c>
      <c r="G70" s="111">
        <v>45063</v>
      </c>
      <c r="H70" t="s">
        <v>4808</v>
      </c>
      <c r="I70" t="s">
        <v>255</v>
      </c>
      <c r="J70" t="s">
        <v>249</v>
      </c>
      <c r="K70" t="s">
        <v>250</v>
      </c>
      <c r="L70" t="s">
        <v>251</v>
      </c>
      <c r="O70" s="111">
        <v>45063</v>
      </c>
      <c r="P70" t="s">
        <v>252</v>
      </c>
      <c r="Q70" t="s">
        <v>282</v>
      </c>
      <c r="R70" s="111">
        <v>45065</v>
      </c>
      <c r="W70">
        <v>1913.1</v>
      </c>
      <c r="X70">
        <v>0</v>
      </c>
      <c r="Y70">
        <v>0</v>
      </c>
      <c r="Z70">
        <f t="shared" si="1"/>
        <v>1913.1</v>
      </c>
    </row>
    <row r="71" spans="1:26">
      <c r="A71" t="s">
        <v>246</v>
      </c>
      <c r="B71" t="s">
        <v>2528</v>
      </c>
      <c r="C71" t="s">
        <v>1658</v>
      </c>
      <c r="D71" t="s">
        <v>57</v>
      </c>
      <c r="E71" t="s">
        <v>58</v>
      </c>
      <c r="F71">
        <v>12582246</v>
      </c>
      <c r="G71" s="111">
        <v>45082</v>
      </c>
      <c r="H71" t="s">
        <v>5678</v>
      </c>
      <c r="I71" t="s">
        <v>255</v>
      </c>
      <c r="L71" t="s">
        <v>251</v>
      </c>
      <c r="O71" s="111">
        <v>45082</v>
      </c>
      <c r="P71" t="s">
        <v>252</v>
      </c>
      <c r="Q71" t="s">
        <v>253</v>
      </c>
      <c r="R71" s="111">
        <v>45082</v>
      </c>
      <c r="W71">
        <v>0</v>
      </c>
      <c r="X71">
        <v>10204.99</v>
      </c>
      <c r="Y71">
        <v>8390</v>
      </c>
      <c r="Z71">
        <f t="shared" si="1"/>
        <v>18594.989999999998</v>
      </c>
    </row>
    <row r="72" spans="1:26">
      <c r="A72" t="s">
        <v>246</v>
      </c>
      <c r="B72" t="s">
        <v>2528</v>
      </c>
      <c r="C72" t="s">
        <v>1658</v>
      </c>
      <c r="D72" t="s">
        <v>57</v>
      </c>
      <c r="E72" t="s">
        <v>58</v>
      </c>
      <c r="F72">
        <v>12582389</v>
      </c>
      <c r="G72" s="111">
        <v>45082</v>
      </c>
      <c r="H72" t="s">
        <v>5682</v>
      </c>
      <c r="I72" t="s">
        <v>255</v>
      </c>
      <c r="L72" t="s">
        <v>251</v>
      </c>
      <c r="O72" s="111">
        <v>45082</v>
      </c>
      <c r="P72" t="s">
        <v>252</v>
      </c>
      <c r="Q72" t="s">
        <v>263</v>
      </c>
      <c r="R72" s="111">
        <v>45083</v>
      </c>
      <c r="W72">
        <v>0</v>
      </c>
      <c r="X72">
        <v>600</v>
      </c>
      <c r="Y72">
        <v>0</v>
      </c>
      <c r="Z72">
        <f t="shared" si="1"/>
        <v>600</v>
      </c>
    </row>
    <row r="73" spans="1:26">
      <c r="A73" t="s">
        <v>246</v>
      </c>
      <c r="B73" t="s">
        <v>2528</v>
      </c>
      <c r="C73" t="s">
        <v>1658</v>
      </c>
      <c r="D73" t="s">
        <v>57</v>
      </c>
      <c r="E73" t="s">
        <v>58</v>
      </c>
      <c r="F73">
        <v>12389464</v>
      </c>
      <c r="G73" s="111">
        <v>45082</v>
      </c>
      <c r="H73" t="s">
        <v>5622</v>
      </c>
      <c r="I73" t="s">
        <v>255</v>
      </c>
      <c r="L73" t="s">
        <v>251</v>
      </c>
      <c r="O73" s="111">
        <v>45091</v>
      </c>
      <c r="P73" t="s">
        <v>252</v>
      </c>
      <c r="Q73" t="s">
        <v>253</v>
      </c>
      <c r="R73" s="111">
        <v>45092</v>
      </c>
      <c r="W73">
        <v>0</v>
      </c>
      <c r="X73">
        <v>21436.720000000001</v>
      </c>
      <c r="Y73">
        <v>130</v>
      </c>
      <c r="Z73">
        <f t="shared" si="1"/>
        <v>21566.720000000001</v>
      </c>
    </row>
    <row r="74" spans="1:26">
      <c r="A74" t="s">
        <v>246</v>
      </c>
      <c r="B74" t="s">
        <v>2528</v>
      </c>
      <c r="C74" t="s">
        <v>1658</v>
      </c>
      <c r="D74" t="s">
        <v>57</v>
      </c>
      <c r="E74" t="s">
        <v>58</v>
      </c>
      <c r="F74">
        <v>12583719</v>
      </c>
      <c r="G74" s="111">
        <v>45082</v>
      </c>
      <c r="H74" t="s">
        <v>5505</v>
      </c>
      <c r="I74" t="s">
        <v>255</v>
      </c>
      <c r="J74" t="s">
        <v>249</v>
      </c>
      <c r="K74" t="s">
        <v>250</v>
      </c>
      <c r="L74" t="s">
        <v>251</v>
      </c>
      <c r="O74" s="111">
        <v>45083</v>
      </c>
      <c r="P74" t="s">
        <v>252</v>
      </c>
      <c r="Q74" t="s">
        <v>257</v>
      </c>
      <c r="R74" s="111">
        <v>45090</v>
      </c>
      <c r="W74">
        <v>0</v>
      </c>
      <c r="X74">
        <v>0</v>
      </c>
      <c r="Y74">
        <v>0</v>
      </c>
      <c r="Z74">
        <f t="shared" si="1"/>
        <v>0</v>
      </c>
    </row>
    <row r="75" spans="1:26">
      <c r="A75" t="s">
        <v>246</v>
      </c>
      <c r="B75" t="s">
        <v>2528</v>
      </c>
      <c r="C75" t="s">
        <v>1658</v>
      </c>
      <c r="D75" t="s">
        <v>57</v>
      </c>
      <c r="E75" t="s">
        <v>58</v>
      </c>
      <c r="F75">
        <v>12587574</v>
      </c>
      <c r="G75" s="111">
        <v>45083</v>
      </c>
      <c r="H75" t="s">
        <v>5623</v>
      </c>
      <c r="I75" t="s">
        <v>255</v>
      </c>
      <c r="J75" t="s">
        <v>249</v>
      </c>
      <c r="K75" t="s">
        <v>331</v>
      </c>
      <c r="L75" t="s">
        <v>251</v>
      </c>
      <c r="O75" s="111">
        <v>45083</v>
      </c>
      <c r="P75" t="s">
        <v>252</v>
      </c>
      <c r="Q75" t="s">
        <v>253</v>
      </c>
      <c r="R75" s="111">
        <v>45086</v>
      </c>
      <c r="W75">
        <v>0</v>
      </c>
      <c r="X75">
        <v>54</v>
      </c>
      <c r="Y75">
        <v>198</v>
      </c>
      <c r="Z75">
        <f t="shared" si="1"/>
        <v>252</v>
      </c>
    </row>
    <row r="76" spans="1:26">
      <c r="A76" t="s">
        <v>246</v>
      </c>
      <c r="B76" t="s">
        <v>2528</v>
      </c>
      <c r="C76" t="s">
        <v>1658</v>
      </c>
      <c r="D76" t="s">
        <v>57</v>
      </c>
      <c r="E76" t="s">
        <v>58</v>
      </c>
      <c r="F76">
        <v>12583445</v>
      </c>
      <c r="G76" s="111">
        <v>45083</v>
      </c>
      <c r="H76" t="s">
        <v>5502</v>
      </c>
      <c r="I76" t="s">
        <v>248</v>
      </c>
      <c r="J76" t="s">
        <v>249</v>
      </c>
      <c r="K76" t="s">
        <v>250</v>
      </c>
      <c r="L76" t="s">
        <v>251</v>
      </c>
      <c r="O76" s="111">
        <v>45083</v>
      </c>
      <c r="P76" t="s">
        <v>252</v>
      </c>
      <c r="Q76" t="s">
        <v>253</v>
      </c>
      <c r="R76" s="111">
        <v>45083</v>
      </c>
      <c r="W76">
        <v>0</v>
      </c>
      <c r="X76">
        <v>560</v>
      </c>
      <c r="Y76">
        <v>632.5</v>
      </c>
      <c r="Z76">
        <f t="shared" si="1"/>
        <v>1192.5</v>
      </c>
    </row>
    <row r="77" spans="1:26">
      <c r="A77" t="s">
        <v>246</v>
      </c>
      <c r="B77" t="s">
        <v>2528</v>
      </c>
      <c r="C77" t="s">
        <v>1658</v>
      </c>
      <c r="D77" t="s">
        <v>57</v>
      </c>
      <c r="E77" t="s">
        <v>58</v>
      </c>
      <c r="F77">
        <v>12597740</v>
      </c>
      <c r="G77" s="111">
        <v>45089</v>
      </c>
      <c r="H77" t="s">
        <v>5537</v>
      </c>
      <c r="I77" t="s">
        <v>255</v>
      </c>
      <c r="J77" t="s">
        <v>249</v>
      </c>
      <c r="K77" t="s">
        <v>250</v>
      </c>
      <c r="L77" t="s">
        <v>251</v>
      </c>
      <c r="O77" s="111">
        <v>45089</v>
      </c>
      <c r="P77" t="s">
        <v>252</v>
      </c>
      <c r="Q77" t="s">
        <v>253</v>
      </c>
      <c r="R77" s="111">
        <v>45090</v>
      </c>
      <c r="W77">
        <v>0</v>
      </c>
      <c r="X77">
        <v>4656.17</v>
      </c>
      <c r="Y77">
        <v>9791</v>
      </c>
      <c r="Z77">
        <f t="shared" si="1"/>
        <v>14447.17</v>
      </c>
    </row>
    <row r="78" spans="1:26">
      <c r="A78" t="s">
        <v>246</v>
      </c>
      <c r="B78" t="s">
        <v>2528</v>
      </c>
      <c r="C78" t="s">
        <v>1658</v>
      </c>
      <c r="D78" t="s">
        <v>57</v>
      </c>
      <c r="E78" t="s">
        <v>58</v>
      </c>
      <c r="F78">
        <v>11324019</v>
      </c>
      <c r="G78" s="111">
        <v>45092</v>
      </c>
      <c r="H78" t="s">
        <v>5491</v>
      </c>
      <c r="I78" t="s">
        <v>260</v>
      </c>
      <c r="J78" t="s">
        <v>249</v>
      </c>
      <c r="K78" t="s">
        <v>250</v>
      </c>
      <c r="L78" t="s">
        <v>251</v>
      </c>
      <c r="O78" s="111">
        <v>45092</v>
      </c>
      <c r="P78" t="s">
        <v>252</v>
      </c>
      <c r="Q78" t="s">
        <v>253</v>
      </c>
      <c r="R78" s="111">
        <v>45110</v>
      </c>
      <c r="W78">
        <v>9982.24</v>
      </c>
      <c r="X78">
        <v>2311.5</v>
      </c>
      <c r="Y78">
        <v>4603.28</v>
      </c>
      <c r="Z78">
        <f t="shared" si="1"/>
        <v>16897.02</v>
      </c>
    </row>
    <row r="79" spans="1:26">
      <c r="A79" t="s">
        <v>246</v>
      </c>
      <c r="B79" t="s">
        <v>2528</v>
      </c>
      <c r="C79" t="s">
        <v>1658</v>
      </c>
      <c r="D79" t="s">
        <v>57</v>
      </c>
      <c r="E79" t="s">
        <v>58</v>
      </c>
      <c r="F79">
        <v>12616007</v>
      </c>
      <c r="G79" s="111">
        <v>45092</v>
      </c>
      <c r="H79" t="s">
        <v>5506</v>
      </c>
      <c r="I79" t="s">
        <v>255</v>
      </c>
      <c r="J79" t="s">
        <v>249</v>
      </c>
      <c r="K79" t="s">
        <v>250</v>
      </c>
      <c r="L79" t="s">
        <v>251</v>
      </c>
      <c r="O79" s="111">
        <v>45092</v>
      </c>
      <c r="P79" t="s">
        <v>252</v>
      </c>
      <c r="Q79" t="s">
        <v>253</v>
      </c>
      <c r="R79" s="111">
        <v>45093</v>
      </c>
      <c r="W79">
        <v>0</v>
      </c>
      <c r="X79">
        <v>0</v>
      </c>
      <c r="Y79">
        <v>7.15</v>
      </c>
      <c r="Z79">
        <f t="shared" si="1"/>
        <v>7.15</v>
      </c>
    </row>
    <row r="80" spans="1:26">
      <c r="A80" t="s">
        <v>246</v>
      </c>
      <c r="B80" t="s">
        <v>2528</v>
      </c>
      <c r="C80" t="s">
        <v>1658</v>
      </c>
      <c r="D80" t="s">
        <v>57</v>
      </c>
      <c r="E80" t="s">
        <v>58</v>
      </c>
      <c r="F80">
        <v>12616569</v>
      </c>
      <c r="G80" s="111">
        <v>45097</v>
      </c>
      <c r="H80" t="s">
        <v>5648</v>
      </c>
      <c r="I80" t="s">
        <v>260</v>
      </c>
      <c r="L80" t="s">
        <v>251</v>
      </c>
      <c r="O80" s="111">
        <v>45097</v>
      </c>
      <c r="P80" t="s">
        <v>252</v>
      </c>
      <c r="Q80" t="s">
        <v>263</v>
      </c>
      <c r="R80" s="111">
        <v>45098</v>
      </c>
      <c r="W80">
        <v>0</v>
      </c>
      <c r="X80">
        <v>40.01</v>
      </c>
      <c r="Y80">
        <v>0</v>
      </c>
      <c r="Z80">
        <f t="shared" si="1"/>
        <v>40.01</v>
      </c>
    </row>
    <row r="81" spans="1:26">
      <c r="A81" t="s">
        <v>246</v>
      </c>
      <c r="B81" t="s">
        <v>2528</v>
      </c>
      <c r="C81" t="s">
        <v>1658</v>
      </c>
      <c r="D81" t="s">
        <v>57</v>
      </c>
      <c r="E81" t="s">
        <v>58</v>
      </c>
      <c r="F81">
        <v>12670904</v>
      </c>
      <c r="G81" s="111">
        <v>45110</v>
      </c>
      <c r="H81" t="s">
        <v>5824</v>
      </c>
      <c r="I81" t="s">
        <v>255</v>
      </c>
      <c r="J81" t="s">
        <v>249</v>
      </c>
      <c r="K81" t="s">
        <v>250</v>
      </c>
      <c r="L81" t="s">
        <v>251</v>
      </c>
      <c r="O81" s="111">
        <v>45110</v>
      </c>
      <c r="P81" t="s">
        <v>252</v>
      </c>
      <c r="Q81" t="s">
        <v>253</v>
      </c>
      <c r="R81" s="111">
        <v>45111</v>
      </c>
      <c r="W81">
        <v>0</v>
      </c>
      <c r="X81">
        <v>0</v>
      </c>
      <c r="Y81">
        <v>2493.09</v>
      </c>
      <c r="Z81">
        <f t="shared" si="1"/>
        <v>2493.09</v>
      </c>
    </row>
    <row r="82" spans="1:26">
      <c r="A82" t="s">
        <v>246</v>
      </c>
      <c r="B82" t="s">
        <v>2528</v>
      </c>
      <c r="C82" t="s">
        <v>1658</v>
      </c>
      <c r="D82" t="s">
        <v>344</v>
      </c>
      <c r="E82" t="s">
        <v>54</v>
      </c>
      <c r="F82">
        <v>12637684</v>
      </c>
      <c r="G82" s="111">
        <v>45098</v>
      </c>
      <c r="H82" t="s">
        <v>5509</v>
      </c>
      <c r="I82" t="s">
        <v>255</v>
      </c>
      <c r="J82" t="s">
        <v>249</v>
      </c>
      <c r="K82" t="s">
        <v>250</v>
      </c>
      <c r="L82" t="s">
        <v>251</v>
      </c>
      <c r="O82" s="111">
        <v>45098</v>
      </c>
      <c r="P82" t="s">
        <v>252</v>
      </c>
      <c r="Q82" t="s">
        <v>253</v>
      </c>
      <c r="R82" s="111">
        <v>45099</v>
      </c>
      <c r="W82">
        <v>0</v>
      </c>
      <c r="X82">
        <v>920.78</v>
      </c>
      <c r="Y82">
        <v>763.66</v>
      </c>
      <c r="Z82">
        <f t="shared" si="1"/>
        <v>1684.44</v>
      </c>
    </row>
    <row r="83" spans="1:26">
      <c r="A83" t="s">
        <v>246</v>
      </c>
      <c r="B83" t="s">
        <v>2528</v>
      </c>
      <c r="C83" t="s">
        <v>1658</v>
      </c>
      <c r="D83" t="s">
        <v>344</v>
      </c>
      <c r="E83" t="s">
        <v>54</v>
      </c>
      <c r="F83">
        <v>12637557</v>
      </c>
      <c r="G83" s="111">
        <v>45098</v>
      </c>
      <c r="H83" t="s">
        <v>5590</v>
      </c>
      <c r="I83" t="s">
        <v>255</v>
      </c>
      <c r="L83" t="s">
        <v>251</v>
      </c>
      <c r="O83" s="111">
        <v>45098</v>
      </c>
      <c r="P83" t="s">
        <v>252</v>
      </c>
      <c r="Q83" t="s">
        <v>263</v>
      </c>
      <c r="R83" s="111">
        <v>45099</v>
      </c>
      <c r="W83">
        <v>0</v>
      </c>
      <c r="X83">
        <v>130</v>
      </c>
      <c r="Y83">
        <v>0</v>
      </c>
      <c r="Z83">
        <f t="shared" si="1"/>
        <v>130</v>
      </c>
    </row>
    <row r="84" spans="1:26">
      <c r="A84" t="s">
        <v>246</v>
      </c>
      <c r="B84" t="s">
        <v>2528</v>
      </c>
      <c r="C84" t="s">
        <v>1658</v>
      </c>
      <c r="D84" t="s">
        <v>344</v>
      </c>
      <c r="E84" t="s">
        <v>54</v>
      </c>
      <c r="F84">
        <v>12638098</v>
      </c>
      <c r="G84" s="111">
        <v>45099</v>
      </c>
      <c r="H84" t="s">
        <v>5492</v>
      </c>
      <c r="I84" t="s">
        <v>255</v>
      </c>
      <c r="J84" t="s">
        <v>249</v>
      </c>
      <c r="K84" t="s">
        <v>250</v>
      </c>
      <c r="L84" t="s">
        <v>251</v>
      </c>
      <c r="O84" s="111">
        <v>45100</v>
      </c>
      <c r="P84" t="s">
        <v>252</v>
      </c>
      <c r="Q84" t="s">
        <v>257</v>
      </c>
      <c r="R84" s="111">
        <v>45104</v>
      </c>
      <c r="W84">
        <v>0</v>
      </c>
      <c r="X84">
        <v>0</v>
      </c>
      <c r="Y84">
        <v>0</v>
      </c>
      <c r="Z84">
        <f t="shared" si="1"/>
        <v>0</v>
      </c>
    </row>
    <row r="85" spans="1:26">
      <c r="A85" t="s">
        <v>246</v>
      </c>
      <c r="B85" t="s">
        <v>2528</v>
      </c>
      <c r="C85" t="s">
        <v>1658</v>
      </c>
      <c r="D85" t="s">
        <v>1028</v>
      </c>
      <c r="E85" t="s">
        <v>54</v>
      </c>
      <c r="F85">
        <v>12569380</v>
      </c>
      <c r="G85" s="111">
        <v>45078</v>
      </c>
      <c r="H85" t="s">
        <v>5675</v>
      </c>
      <c r="I85" t="s">
        <v>255</v>
      </c>
      <c r="L85" t="s">
        <v>251</v>
      </c>
      <c r="O85" s="111">
        <v>45078</v>
      </c>
      <c r="P85" t="s">
        <v>252</v>
      </c>
      <c r="Q85" t="s">
        <v>253</v>
      </c>
      <c r="R85" s="111">
        <v>45082</v>
      </c>
      <c r="W85">
        <v>0</v>
      </c>
      <c r="X85">
        <v>1690.74</v>
      </c>
      <c r="Y85">
        <v>3653.66</v>
      </c>
      <c r="Z85">
        <f t="shared" si="1"/>
        <v>5344.4</v>
      </c>
    </row>
    <row r="86" spans="1:26">
      <c r="A86" t="s">
        <v>246</v>
      </c>
      <c r="B86" t="s">
        <v>2481</v>
      </c>
      <c r="C86" t="s">
        <v>306</v>
      </c>
      <c r="D86" t="s">
        <v>264</v>
      </c>
      <c r="E86" t="s">
        <v>54</v>
      </c>
      <c r="F86">
        <v>12626367</v>
      </c>
      <c r="G86" s="111">
        <v>45096</v>
      </c>
      <c r="H86" t="s">
        <v>5510</v>
      </c>
      <c r="I86" t="s">
        <v>255</v>
      </c>
      <c r="J86" t="s">
        <v>249</v>
      </c>
      <c r="K86" t="s">
        <v>250</v>
      </c>
      <c r="L86" t="s">
        <v>251</v>
      </c>
      <c r="O86" s="111">
        <v>45096</v>
      </c>
      <c r="P86" t="s">
        <v>252</v>
      </c>
      <c r="Q86" t="s">
        <v>253</v>
      </c>
      <c r="R86" s="111">
        <v>45097</v>
      </c>
      <c r="W86">
        <v>0</v>
      </c>
      <c r="X86">
        <v>466.25</v>
      </c>
      <c r="Y86">
        <v>2650.23</v>
      </c>
      <c r="Z86">
        <f t="shared" si="1"/>
        <v>3116.48</v>
      </c>
    </row>
    <row r="87" spans="1:26">
      <c r="A87" t="s">
        <v>246</v>
      </c>
      <c r="B87" t="s">
        <v>2481</v>
      </c>
      <c r="C87" t="s">
        <v>306</v>
      </c>
      <c r="D87" t="s">
        <v>264</v>
      </c>
      <c r="E87" t="s">
        <v>54</v>
      </c>
      <c r="F87">
        <v>12645282</v>
      </c>
      <c r="G87" s="111">
        <v>45099</v>
      </c>
      <c r="H87" t="s">
        <v>5511</v>
      </c>
      <c r="I87" t="s">
        <v>255</v>
      </c>
      <c r="J87" t="s">
        <v>249</v>
      </c>
      <c r="K87" t="s">
        <v>250</v>
      </c>
      <c r="L87" t="s">
        <v>251</v>
      </c>
      <c r="O87" s="111">
        <v>45099</v>
      </c>
      <c r="P87" t="s">
        <v>252</v>
      </c>
      <c r="Q87" t="s">
        <v>253</v>
      </c>
      <c r="R87" s="111">
        <v>45100</v>
      </c>
      <c r="W87">
        <v>0</v>
      </c>
      <c r="X87">
        <v>630.9</v>
      </c>
      <c r="Y87">
        <v>1995</v>
      </c>
      <c r="Z87">
        <f t="shared" si="1"/>
        <v>2625.9</v>
      </c>
    </row>
    <row r="88" spans="1:26">
      <c r="A88" t="s">
        <v>246</v>
      </c>
      <c r="B88" t="s">
        <v>2481</v>
      </c>
      <c r="C88" t="s">
        <v>306</v>
      </c>
      <c r="D88" t="s">
        <v>57</v>
      </c>
      <c r="E88" t="s">
        <v>58</v>
      </c>
      <c r="F88">
        <v>12458015</v>
      </c>
      <c r="G88" s="111">
        <v>45054</v>
      </c>
      <c r="H88" t="s">
        <v>4809</v>
      </c>
      <c r="I88" t="s">
        <v>255</v>
      </c>
      <c r="J88" t="s">
        <v>249</v>
      </c>
      <c r="K88" t="s">
        <v>250</v>
      </c>
      <c r="L88" t="s">
        <v>251</v>
      </c>
      <c r="O88" s="111">
        <v>45054</v>
      </c>
      <c r="P88" t="s">
        <v>252</v>
      </c>
      <c r="Q88" t="s">
        <v>282</v>
      </c>
      <c r="R88" s="111">
        <v>45056</v>
      </c>
      <c r="W88">
        <v>156.5</v>
      </c>
      <c r="X88">
        <v>173.5</v>
      </c>
      <c r="Y88">
        <v>0</v>
      </c>
      <c r="Z88">
        <f t="shared" si="1"/>
        <v>330</v>
      </c>
    </row>
    <row r="89" spans="1:26">
      <c r="A89" t="s">
        <v>246</v>
      </c>
      <c r="B89" t="s">
        <v>2481</v>
      </c>
      <c r="C89" t="s">
        <v>306</v>
      </c>
      <c r="D89" t="s">
        <v>57</v>
      </c>
      <c r="E89" t="s">
        <v>58</v>
      </c>
      <c r="F89">
        <v>12288305</v>
      </c>
      <c r="G89" s="111">
        <v>45054</v>
      </c>
      <c r="H89" t="s">
        <v>4810</v>
      </c>
      <c r="I89" t="s">
        <v>255</v>
      </c>
      <c r="L89" t="s">
        <v>251</v>
      </c>
      <c r="O89" s="111">
        <v>45054</v>
      </c>
      <c r="P89" t="s">
        <v>252</v>
      </c>
      <c r="Q89" t="s">
        <v>263</v>
      </c>
      <c r="R89" s="111">
        <v>45055</v>
      </c>
      <c r="W89">
        <v>1044</v>
      </c>
      <c r="X89">
        <v>0</v>
      </c>
      <c r="Y89">
        <v>0</v>
      </c>
      <c r="Z89">
        <f t="shared" si="1"/>
        <v>1044</v>
      </c>
    </row>
    <row r="90" spans="1:26">
      <c r="A90" t="s">
        <v>246</v>
      </c>
      <c r="B90" t="s">
        <v>2481</v>
      </c>
      <c r="C90" t="s">
        <v>306</v>
      </c>
      <c r="D90" t="s">
        <v>53</v>
      </c>
      <c r="E90" t="s">
        <v>54</v>
      </c>
      <c r="F90">
        <v>12473985</v>
      </c>
      <c r="G90" s="111">
        <v>45057</v>
      </c>
      <c r="H90" t="s">
        <v>4811</v>
      </c>
      <c r="I90" t="s">
        <v>255</v>
      </c>
      <c r="L90" t="s">
        <v>251</v>
      </c>
      <c r="O90" s="111">
        <v>45057</v>
      </c>
      <c r="P90" t="s">
        <v>252</v>
      </c>
      <c r="Q90" t="s">
        <v>263</v>
      </c>
      <c r="R90" s="111">
        <v>45061</v>
      </c>
      <c r="W90">
        <v>1960</v>
      </c>
      <c r="X90">
        <v>180</v>
      </c>
      <c r="Y90">
        <v>0</v>
      </c>
      <c r="Z90">
        <f t="shared" si="1"/>
        <v>2140</v>
      </c>
    </row>
    <row r="91" spans="1:26">
      <c r="A91" t="s">
        <v>246</v>
      </c>
      <c r="B91" t="s">
        <v>2481</v>
      </c>
      <c r="C91" t="s">
        <v>306</v>
      </c>
      <c r="D91" t="s">
        <v>53</v>
      </c>
      <c r="E91" t="s">
        <v>54</v>
      </c>
      <c r="F91">
        <v>7953991</v>
      </c>
      <c r="G91" s="111">
        <v>45061</v>
      </c>
      <c r="H91" t="s">
        <v>4812</v>
      </c>
      <c r="I91" t="s">
        <v>255</v>
      </c>
      <c r="L91" t="s">
        <v>251</v>
      </c>
      <c r="O91" s="111">
        <v>45061</v>
      </c>
      <c r="P91" t="s">
        <v>252</v>
      </c>
      <c r="Q91" t="s">
        <v>253</v>
      </c>
      <c r="R91" s="111">
        <v>45062</v>
      </c>
      <c r="W91">
        <v>99</v>
      </c>
      <c r="X91">
        <v>5</v>
      </c>
      <c r="Y91">
        <v>101</v>
      </c>
      <c r="Z91">
        <f t="shared" si="1"/>
        <v>205</v>
      </c>
    </row>
    <row r="92" spans="1:26">
      <c r="A92" t="s">
        <v>246</v>
      </c>
      <c r="B92" t="s">
        <v>2481</v>
      </c>
      <c r="C92" t="s">
        <v>306</v>
      </c>
      <c r="D92" t="s">
        <v>53</v>
      </c>
      <c r="E92" t="s">
        <v>54</v>
      </c>
      <c r="F92">
        <v>11470078</v>
      </c>
      <c r="G92" s="111">
        <v>45065</v>
      </c>
      <c r="H92" t="s">
        <v>4813</v>
      </c>
      <c r="I92" t="s">
        <v>260</v>
      </c>
      <c r="L92" t="s">
        <v>251</v>
      </c>
      <c r="O92" s="111">
        <v>45065</v>
      </c>
      <c r="P92" t="s">
        <v>252</v>
      </c>
      <c r="Q92" t="s">
        <v>263</v>
      </c>
      <c r="R92" s="111">
        <v>45068</v>
      </c>
      <c r="W92">
        <v>448</v>
      </c>
      <c r="X92">
        <v>0</v>
      </c>
      <c r="Y92">
        <v>0</v>
      </c>
      <c r="Z92">
        <f t="shared" si="1"/>
        <v>448</v>
      </c>
    </row>
    <row r="93" spans="1:26">
      <c r="A93" t="s">
        <v>246</v>
      </c>
      <c r="B93" t="s">
        <v>2481</v>
      </c>
      <c r="C93" t="s">
        <v>306</v>
      </c>
      <c r="D93" t="s">
        <v>53</v>
      </c>
      <c r="E93" t="s">
        <v>54</v>
      </c>
      <c r="F93">
        <v>12513144</v>
      </c>
      <c r="G93" s="111">
        <v>45068</v>
      </c>
      <c r="H93" t="s">
        <v>4814</v>
      </c>
      <c r="I93" t="s">
        <v>255</v>
      </c>
      <c r="L93" t="s">
        <v>251</v>
      </c>
      <c r="O93" s="111">
        <v>45068</v>
      </c>
      <c r="P93" t="s">
        <v>252</v>
      </c>
      <c r="Q93" t="s">
        <v>263</v>
      </c>
      <c r="R93" s="111">
        <v>45069</v>
      </c>
      <c r="W93">
        <v>7510</v>
      </c>
      <c r="X93">
        <v>6471</v>
      </c>
      <c r="Y93">
        <v>0</v>
      </c>
      <c r="Z93">
        <f t="shared" si="1"/>
        <v>13981</v>
      </c>
    </row>
    <row r="94" spans="1:26">
      <c r="A94" t="s">
        <v>246</v>
      </c>
      <c r="B94" t="s">
        <v>2481</v>
      </c>
      <c r="C94" t="s">
        <v>306</v>
      </c>
      <c r="D94" t="s">
        <v>53</v>
      </c>
      <c r="E94" t="s">
        <v>54</v>
      </c>
      <c r="F94">
        <v>12568687</v>
      </c>
      <c r="G94" s="111">
        <v>45078</v>
      </c>
      <c r="H94" t="s">
        <v>5512</v>
      </c>
      <c r="I94" t="s">
        <v>255</v>
      </c>
      <c r="J94" t="s">
        <v>249</v>
      </c>
      <c r="K94" t="s">
        <v>250</v>
      </c>
      <c r="L94" t="s">
        <v>251</v>
      </c>
      <c r="O94" s="111">
        <v>45078</v>
      </c>
      <c r="P94" t="s">
        <v>252</v>
      </c>
      <c r="Q94" t="s">
        <v>253</v>
      </c>
      <c r="R94" s="111">
        <v>45086</v>
      </c>
      <c r="W94">
        <v>0</v>
      </c>
      <c r="X94">
        <v>1728.85</v>
      </c>
      <c r="Y94">
        <v>5048.6000000000004</v>
      </c>
      <c r="Z94">
        <f t="shared" si="1"/>
        <v>6777.4500000000007</v>
      </c>
    </row>
    <row r="95" spans="1:26">
      <c r="A95" t="s">
        <v>246</v>
      </c>
      <c r="B95" t="s">
        <v>2481</v>
      </c>
      <c r="C95" t="s">
        <v>306</v>
      </c>
      <c r="D95" t="s">
        <v>53</v>
      </c>
      <c r="E95" t="s">
        <v>54</v>
      </c>
      <c r="F95">
        <v>11681737</v>
      </c>
      <c r="G95" s="111">
        <v>45078</v>
      </c>
      <c r="H95" t="s">
        <v>5513</v>
      </c>
      <c r="I95" t="s">
        <v>255</v>
      </c>
      <c r="J95" t="s">
        <v>249</v>
      </c>
      <c r="K95" t="s">
        <v>250</v>
      </c>
      <c r="L95" t="s">
        <v>251</v>
      </c>
      <c r="O95" s="111">
        <v>45078</v>
      </c>
      <c r="P95" t="s">
        <v>252</v>
      </c>
      <c r="Q95" t="s">
        <v>253</v>
      </c>
      <c r="R95" s="111">
        <v>45079</v>
      </c>
      <c r="W95">
        <v>0</v>
      </c>
      <c r="X95">
        <v>187</v>
      </c>
      <c r="Y95">
        <v>322.5</v>
      </c>
      <c r="Z95">
        <f t="shared" si="1"/>
        <v>509.5</v>
      </c>
    </row>
    <row r="96" spans="1:26">
      <c r="A96" t="s">
        <v>246</v>
      </c>
      <c r="B96" t="s">
        <v>2481</v>
      </c>
      <c r="C96" t="s">
        <v>306</v>
      </c>
      <c r="D96" t="s">
        <v>53</v>
      </c>
      <c r="E96" t="s">
        <v>54</v>
      </c>
      <c r="F96">
        <v>12638497</v>
      </c>
      <c r="G96" s="111">
        <v>45098</v>
      </c>
      <c r="H96" t="s">
        <v>5514</v>
      </c>
      <c r="I96" t="s">
        <v>255</v>
      </c>
      <c r="J96" t="s">
        <v>249</v>
      </c>
      <c r="K96" t="s">
        <v>250</v>
      </c>
      <c r="L96" t="s">
        <v>251</v>
      </c>
      <c r="O96" s="111">
        <v>45098</v>
      </c>
      <c r="P96" t="s">
        <v>252</v>
      </c>
      <c r="Q96" t="s">
        <v>253</v>
      </c>
      <c r="R96" s="111">
        <v>45099</v>
      </c>
      <c r="W96">
        <v>0</v>
      </c>
      <c r="X96">
        <v>1141.69</v>
      </c>
      <c r="Y96">
        <v>2074.94</v>
      </c>
      <c r="Z96">
        <f t="shared" si="1"/>
        <v>3216.63</v>
      </c>
    </row>
    <row r="97" spans="1:26">
      <c r="A97" t="s">
        <v>246</v>
      </c>
      <c r="B97" t="s">
        <v>2481</v>
      </c>
      <c r="C97" t="s">
        <v>306</v>
      </c>
      <c r="D97" t="s">
        <v>53</v>
      </c>
      <c r="E97" t="s">
        <v>54</v>
      </c>
      <c r="F97">
        <v>12654864</v>
      </c>
      <c r="G97" s="111">
        <v>45104</v>
      </c>
      <c r="H97" t="s">
        <v>5493</v>
      </c>
      <c r="I97" t="s">
        <v>255</v>
      </c>
      <c r="J97" t="s">
        <v>249</v>
      </c>
      <c r="K97" t="s">
        <v>250</v>
      </c>
      <c r="L97" t="s">
        <v>251</v>
      </c>
      <c r="O97" s="111">
        <v>45106</v>
      </c>
      <c r="P97" t="s">
        <v>252</v>
      </c>
      <c r="Q97" t="s">
        <v>253</v>
      </c>
      <c r="R97" s="111">
        <v>45107</v>
      </c>
      <c r="W97">
        <v>0</v>
      </c>
      <c r="X97">
        <v>395.04</v>
      </c>
      <c r="Y97">
        <v>3927.21</v>
      </c>
      <c r="Z97">
        <f t="shared" si="1"/>
        <v>4322.25</v>
      </c>
    </row>
    <row r="98" spans="1:26">
      <c r="A98" t="s">
        <v>246</v>
      </c>
      <c r="B98" t="s">
        <v>2481</v>
      </c>
      <c r="C98" t="s">
        <v>306</v>
      </c>
      <c r="D98" t="s">
        <v>53</v>
      </c>
      <c r="E98" t="s">
        <v>54</v>
      </c>
      <c r="F98">
        <v>12262154</v>
      </c>
      <c r="G98" s="111">
        <v>45106</v>
      </c>
      <c r="H98" t="s">
        <v>5553</v>
      </c>
      <c r="I98" t="s">
        <v>255</v>
      </c>
      <c r="J98" t="s">
        <v>249</v>
      </c>
      <c r="K98" t="s">
        <v>250</v>
      </c>
      <c r="L98" t="s">
        <v>251</v>
      </c>
      <c r="O98" s="111">
        <v>45106</v>
      </c>
      <c r="P98" t="s">
        <v>252</v>
      </c>
      <c r="Q98" t="s">
        <v>253</v>
      </c>
      <c r="R98" s="111">
        <v>45107</v>
      </c>
      <c r="W98">
        <v>2045.6</v>
      </c>
      <c r="X98">
        <v>20.010000000000002</v>
      </c>
      <c r="Y98">
        <v>1821.95</v>
      </c>
      <c r="Z98">
        <f t="shared" si="1"/>
        <v>3887.5600000000004</v>
      </c>
    </row>
    <row r="99" spans="1:26">
      <c r="A99" t="s">
        <v>246</v>
      </c>
      <c r="B99" t="s">
        <v>2481</v>
      </c>
      <c r="C99" t="s">
        <v>306</v>
      </c>
      <c r="D99" t="s">
        <v>53</v>
      </c>
      <c r="E99" t="s">
        <v>54</v>
      </c>
      <c r="F99">
        <v>12598444</v>
      </c>
      <c r="G99" s="111">
        <v>45110</v>
      </c>
      <c r="H99" t="s">
        <v>5825</v>
      </c>
      <c r="I99" t="s">
        <v>255</v>
      </c>
      <c r="J99" t="s">
        <v>249</v>
      </c>
      <c r="K99" t="s">
        <v>250</v>
      </c>
      <c r="L99" t="s">
        <v>251</v>
      </c>
      <c r="O99" s="111">
        <v>45112</v>
      </c>
      <c r="P99" t="s">
        <v>252</v>
      </c>
      <c r="Q99" t="s">
        <v>253</v>
      </c>
      <c r="R99" s="111">
        <v>45114</v>
      </c>
      <c r="W99">
        <v>0</v>
      </c>
      <c r="X99">
        <v>0</v>
      </c>
      <c r="Y99">
        <v>20</v>
      </c>
      <c r="Z99">
        <f t="shared" si="1"/>
        <v>20</v>
      </c>
    </row>
    <row r="100" spans="1:26">
      <c r="A100" t="s">
        <v>246</v>
      </c>
      <c r="B100" t="s">
        <v>2481</v>
      </c>
      <c r="C100" t="s">
        <v>306</v>
      </c>
      <c r="D100" t="s">
        <v>4777</v>
      </c>
      <c r="E100" t="s">
        <v>54</v>
      </c>
      <c r="F100">
        <v>12447437</v>
      </c>
      <c r="G100" s="111">
        <v>45050</v>
      </c>
      <c r="H100" t="s">
        <v>4816</v>
      </c>
      <c r="I100" t="s">
        <v>255</v>
      </c>
      <c r="J100" t="s">
        <v>249</v>
      </c>
      <c r="K100" t="s">
        <v>250</v>
      </c>
      <c r="L100" t="s">
        <v>251</v>
      </c>
      <c r="O100" s="111">
        <v>45050</v>
      </c>
      <c r="P100" t="s">
        <v>252</v>
      </c>
      <c r="Q100" t="s">
        <v>282</v>
      </c>
      <c r="R100" s="111">
        <v>45051</v>
      </c>
      <c r="W100">
        <v>2040</v>
      </c>
      <c r="X100">
        <v>0</v>
      </c>
      <c r="Y100">
        <v>0</v>
      </c>
      <c r="Z100">
        <f t="shared" si="1"/>
        <v>2040</v>
      </c>
    </row>
    <row r="101" spans="1:26">
      <c r="A101" t="s">
        <v>246</v>
      </c>
      <c r="B101" t="s">
        <v>2481</v>
      </c>
      <c r="C101" t="s">
        <v>306</v>
      </c>
      <c r="D101" t="s">
        <v>3885</v>
      </c>
      <c r="E101" t="s">
        <v>54</v>
      </c>
      <c r="F101">
        <v>12447765</v>
      </c>
      <c r="G101" s="111">
        <v>45051</v>
      </c>
      <c r="H101" t="s">
        <v>4817</v>
      </c>
      <c r="I101" t="s">
        <v>255</v>
      </c>
      <c r="J101" t="s">
        <v>249</v>
      </c>
      <c r="K101" t="s">
        <v>250</v>
      </c>
      <c r="L101" t="s">
        <v>251</v>
      </c>
      <c r="O101" s="111">
        <v>45051</v>
      </c>
      <c r="P101" t="s">
        <v>252</v>
      </c>
      <c r="Q101" t="s">
        <v>253</v>
      </c>
      <c r="R101" s="111">
        <v>45051</v>
      </c>
      <c r="W101">
        <v>2781.59</v>
      </c>
      <c r="X101">
        <v>1407.6</v>
      </c>
      <c r="Y101">
        <v>59.15</v>
      </c>
      <c r="Z101">
        <f t="shared" si="1"/>
        <v>4248.34</v>
      </c>
    </row>
    <row r="102" spans="1:26">
      <c r="A102" t="s">
        <v>246</v>
      </c>
      <c r="B102" t="s">
        <v>2481</v>
      </c>
      <c r="C102" t="s">
        <v>306</v>
      </c>
      <c r="D102" t="s">
        <v>5753</v>
      </c>
      <c r="E102" t="s">
        <v>2867</v>
      </c>
      <c r="F102">
        <v>12768634</v>
      </c>
      <c r="G102" s="111">
        <v>45131</v>
      </c>
      <c r="H102" t="s">
        <v>5826</v>
      </c>
      <c r="I102" t="s">
        <v>271</v>
      </c>
      <c r="J102" t="s">
        <v>249</v>
      </c>
      <c r="K102" t="s">
        <v>250</v>
      </c>
      <c r="L102" t="s">
        <v>251</v>
      </c>
      <c r="O102" s="111">
        <v>45131</v>
      </c>
      <c r="P102" t="s">
        <v>252</v>
      </c>
      <c r="Q102" t="s">
        <v>253</v>
      </c>
      <c r="R102" s="111">
        <v>45132</v>
      </c>
      <c r="W102">
        <v>0</v>
      </c>
      <c r="X102">
        <v>0</v>
      </c>
      <c r="Y102">
        <v>139.4</v>
      </c>
      <c r="Z102">
        <f t="shared" si="1"/>
        <v>139.4</v>
      </c>
    </row>
    <row r="103" spans="1:26">
      <c r="A103" t="s">
        <v>246</v>
      </c>
      <c r="B103" t="s">
        <v>2481</v>
      </c>
      <c r="C103" t="s">
        <v>306</v>
      </c>
      <c r="D103" t="s">
        <v>265</v>
      </c>
      <c r="E103" t="s">
        <v>54</v>
      </c>
      <c r="F103">
        <v>12706954</v>
      </c>
      <c r="G103" s="111">
        <v>45132</v>
      </c>
      <c r="H103" t="s">
        <v>5827</v>
      </c>
      <c r="I103" t="s">
        <v>271</v>
      </c>
      <c r="J103" t="s">
        <v>249</v>
      </c>
      <c r="K103" t="s">
        <v>250</v>
      </c>
      <c r="L103" t="s">
        <v>251</v>
      </c>
      <c r="O103" s="111">
        <v>45134</v>
      </c>
      <c r="P103" t="s">
        <v>252</v>
      </c>
      <c r="Q103" t="s">
        <v>257</v>
      </c>
      <c r="R103" s="111">
        <v>45135</v>
      </c>
      <c r="W103">
        <v>0</v>
      </c>
      <c r="X103">
        <v>0</v>
      </c>
      <c r="Y103">
        <v>0</v>
      </c>
      <c r="Z103">
        <f t="shared" si="1"/>
        <v>0</v>
      </c>
    </row>
    <row r="104" spans="1:26">
      <c r="A104" t="s">
        <v>246</v>
      </c>
      <c r="B104" t="s">
        <v>2481</v>
      </c>
      <c r="C104" t="s">
        <v>306</v>
      </c>
      <c r="D104" t="s">
        <v>408</v>
      </c>
      <c r="E104" t="s">
        <v>54</v>
      </c>
      <c r="F104">
        <v>12775184</v>
      </c>
      <c r="G104" s="111">
        <v>45133</v>
      </c>
      <c r="H104" t="s">
        <v>5828</v>
      </c>
      <c r="I104" t="s">
        <v>271</v>
      </c>
      <c r="J104" t="s">
        <v>249</v>
      </c>
      <c r="K104" t="s">
        <v>250</v>
      </c>
      <c r="L104" t="s">
        <v>251</v>
      </c>
      <c r="O104" s="111">
        <v>45134</v>
      </c>
      <c r="P104" t="s">
        <v>252</v>
      </c>
      <c r="Q104" t="s">
        <v>253</v>
      </c>
      <c r="R104" s="111">
        <v>45135</v>
      </c>
      <c r="W104">
        <v>0</v>
      </c>
      <c r="X104">
        <v>0</v>
      </c>
      <c r="Y104">
        <v>54</v>
      </c>
      <c r="Z104">
        <f t="shared" si="1"/>
        <v>54</v>
      </c>
    </row>
    <row r="105" spans="1:26">
      <c r="A105" t="s">
        <v>246</v>
      </c>
      <c r="B105" t="s">
        <v>2461</v>
      </c>
      <c r="C105" t="s">
        <v>629</v>
      </c>
      <c r="D105" t="s">
        <v>57</v>
      </c>
      <c r="E105" t="s">
        <v>58</v>
      </c>
      <c r="F105">
        <v>12351835</v>
      </c>
      <c r="G105" s="111">
        <v>45056</v>
      </c>
      <c r="H105" t="s">
        <v>5829</v>
      </c>
      <c r="I105" t="s">
        <v>2437</v>
      </c>
      <c r="J105" t="s">
        <v>259</v>
      </c>
      <c r="K105" t="s">
        <v>5638</v>
      </c>
      <c r="L105" t="s">
        <v>251</v>
      </c>
      <c r="O105" s="111">
        <v>45050</v>
      </c>
      <c r="P105" t="s">
        <v>254</v>
      </c>
      <c r="Q105" t="s">
        <v>263</v>
      </c>
      <c r="R105" s="111">
        <v>45051</v>
      </c>
      <c r="W105">
        <v>0</v>
      </c>
      <c r="X105">
        <v>0</v>
      </c>
      <c r="Y105">
        <v>0</v>
      </c>
      <c r="Z105">
        <f t="shared" si="1"/>
        <v>0</v>
      </c>
    </row>
    <row r="106" spans="1:26">
      <c r="A106" t="s">
        <v>246</v>
      </c>
      <c r="B106" t="s">
        <v>2461</v>
      </c>
      <c r="C106" t="s">
        <v>629</v>
      </c>
      <c r="D106" t="s">
        <v>57</v>
      </c>
      <c r="E106" t="s">
        <v>58</v>
      </c>
      <c r="F106">
        <v>12457938</v>
      </c>
      <c r="G106" s="111">
        <v>45056</v>
      </c>
      <c r="H106" t="s">
        <v>4819</v>
      </c>
      <c r="I106" t="s">
        <v>255</v>
      </c>
      <c r="J106" t="s">
        <v>249</v>
      </c>
      <c r="K106" t="s">
        <v>250</v>
      </c>
      <c r="L106" t="s">
        <v>251</v>
      </c>
      <c r="O106" s="111">
        <v>45056</v>
      </c>
      <c r="P106" t="s">
        <v>252</v>
      </c>
      <c r="Q106" t="s">
        <v>253</v>
      </c>
      <c r="R106" s="111">
        <v>45057</v>
      </c>
      <c r="W106">
        <v>10760</v>
      </c>
      <c r="X106">
        <v>16930</v>
      </c>
      <c r="Y106">
        <v>16940</v>
      </c>
      <c r="Z106">
        <f t="shared" si="1"/>
        <v>44630</v>
      </c>
    </row>
    <row r="107" spans="1:26">
      <c r="A107" t="s">
        <v>246</v>
      </c>
      <c r="B107" t="s">
        <v>2461</v>
      </c>
      <c r="C107" t="s">
        <v>629</v>
      </c>
      <c r="D107" t="s">
        <v>57</v>
      </c>
      <c r="E107" t="s">
        <v>58</v>
      </c>
      <c r="F107">
        <v>12128695</v>
      </c>
      <c r="G107" s="111">
        <v>45056</v>
      </c>
      <c r="H107" t="s">
        <v>4820</v>
      </c>
      <c r="I107" t="s">
        <v>255</v>
      </c>
      <c r="J107" t="s">
        <v>249</v>
      </c>
      <c r="K107" t="s">
        <v>250</v>
      </c>
      <c r="L107" t="s">
        <v>251</v>
      </c>
      <c r="O107" s="111">
        <v>45056</v>
      </c>
      <c r="P107" t="s">
        <v>252</v>
      </c>
      <c r="Q107" t="s">
        <v>253</v>
      </c>
      <c r="R107" s="111">
        <v>45057</v>
      </c>
      <c r="W107">
        <v>1600</v>
      </c>
      <c r="X107">
        <v>3685</v>
      </c>
      <c r="Y107">
        <v>3902</v>
      </c>
      <c r="Z107">
        <f t="shared" si="1"/>
        <v>9187</v>
      </c>
    </row>
    <row r="108" spans="1:26">
      <c r="A108" t="s">
        <v>246</v>
      </c>
      <c r="B108" t="s">
        <v>2461</v>
      </c>
      <c r="C108" t="s">
        <v>629</v>
      </c>
      <c r="D108" t="s">
        <v>57</v>
      </c>
      <c r="E108" t="s">
        <v>58</v>
      </c>
      <c r="F108">
        <v>12593686</v>
      </c>
      <c r="G108" s="111">
        <v>45084</v>
      </c>
      <c r="H108" t="s">
        <v>5507</v>
      </c>
      <c r="I108" t="s">
        <v>255</v>
      </c>
      <c r="J108" t="s">
        <v>249</v>
      </c>
      <c r="K108" t="s">
        <v>250</v>
      </c>
      <c r="L108" t="s">
        <v>251</v>
      </c>
      <c r="O108" s="111">
        <v>45084</v>
      </c>
      <c r="P108" t="s">
        <v>252</v>
      </c>
      <c r="Q108" t="s">
        <v>257</v>
      </c>
      <c r="R108" s="111">
        <v>45090</v>
      </c>
      <c r="W108">
        <v>0</v>
      </c>
      <c r="X108">
        <v>0</v>
      </c>
      <c r="Y108">
        <v>0</v>
      </c>
      <c r="Z108">
        <f t="shared" si="1"/>
        <v>0</v>
      </c>
    </row>
    <row r="109" spans="1:26">
      <c r="A109" t="s">
        <v>246</v>
      </c>
      <c r="B109" t="s">
        <v>2461</v>
      </c>
      <c r="C109" t="s">
        <v>629</v>
      </c>
      <c r="D109" t="s">
        <v>57</v>
      </c>
      <c r="E109" t="s">
        <v>58</v>
      </c>
      <c r="F109">
        <v>9913074</v>
      </c>
      <c r="G109" s="111">
        <v>45090</v>
      </c>
      <c r="H109" t="s">
        <v>5494</v>
      </c>
      <c r="I109" t="s">
        <v>260</v>
      </c>
      <c r="J109" t="s">
        <v>249</v>
      </c>
      <c r="K109" t="s">
        <v>250</v>
      </c>
      <c r="L109" t="s">
        <v>251</v>
      </c>
      <c r="O109" s="111">
        <v>45091</v>
      </c>
      <c r="P109" t="s">
        <v>252</v>
      </c>
      <c r="Q109" t="s">
        <v>282</v>
      </c>
      <c r="R109" s="111"/>
      <c r="W109">
        <v>0</v>
      </c>
      <c r="X109">
        <v>0</v>
      </c>
      <c r="Y109">
        <v>0</v>
      </c>
      <c r="Z109">
        <f t="shared" si="1"/>
        <v>0</v>
      </c>
    </row>
    <row r="110" spans="1:26">
      <c r="A110" t="s">
        <v>246</v>
      </c>
      <c r="B110" t="s">
        <v>2461</v>
      </c>
      <c r="C110" t="s">
        <v>629</v>
      </c>
      <c r="D110" t="s">
        <v>57</v>
      </c>
      <c r="E110" t="s">
        <v>58</v>
      </c>
      <c r="F110">
        <v>12631332</v>
      </c>
      <c r="G110" s="111">
        <v>45097</v>
      </c>
      <c r="H110" t="s">
        <v>5538</v>
      </c>
      <c r="I110" t="s">
        <v>255</v>
      </c>
      <c r="J110" t="s">
        <v>249</v>
      </c>
      <c r="K110" t="s">
        <v>250</v>
      </c>
      <c r="L110" t="s">
        <v>251</v>
      </c>
      <c r="O110" s="111">
        <v>45097</v>
      </c>
      <c r="P110" t="s">
        <v>252</v>
      </c>
      <c r="Q110" t="s">
        <v>253</v>
      </c>
      <c r="R110" s="111">
        <v>45097</v>
      </c>
      <c r="W110">
        <v>0</v>
      </c>
      <c r="X110">
        <v>898.5</v>
      </c>
      <c r="Y110">
        <v>4542.5</v>
      </c>
      <c r="Z110">
        <f t="shared" si="1"/>
        <v>5441</v>
      </c>
    </row>
    <row r="111" spans="1:26">
      <c r="A111" t="s">
        <v>246</v>
      </c>
      <c r="B111" t="s">
        <v>2461</v>
      </c>
      <c r="C111" t="s">
        <v>629</v>
      </c>
      <c r="D111" t="s">
        <v>57</v>
      </c>
      <c r="E111" t="s">
        <v>58</v>
      </c>
      <c r="F111">
        <v>12616350</v>
      </c>
      <c r="G111" s="111">
        <v>45100</v>
      </c>
      <c r="H111" t="s">
        <v>5601</v>
      </c>
      <c r="I111" t="s">
        <v>255</v>
      </c>
      <c r="J111" t="s">
        <v>249</v>
      </c>
      <c r="K111" t="s">
        <v>250</v>
      </c>
      <c r="L111" t="s">
        <v>251</v>
      </c>
      <c r="O111" s="111">
        <v>45100</v>
      </c>
      <c r="P111" t="s">
        <v>252</v>
      </c>
      <c r="Q111" t="s">
        <v>253</v>
      </c>
      <c r="R111" s="111">
        <v>45110</v>
      </c>
      <c r="W111">
        <v>0</v>
      </c>
      <c r="X111">
        <v>0</v>
      </c>
      <c r="Y111">
        <v>4541.0200000000004</v>
      </c>
      <c r="Z111">
        <f t="shared" si="1"/>
        <v>4541.0200000000004</v>
      </c>
    </row>
    <row r="112" spans="1:26">
      <c r="A112" t="s">
        <v>246</v>
      </c>
      <c r="B112" t="s">
        <v>2461</v>
      </c>
      <c r="C112" t="s">
        <v>629</v>
      </c>
      <c r="D112" t="s">
        <v>343</v>
      </c>
      <c r="E112" t="s">
        <v>54</v>
      </c>
      <c r="F112">
        <v>12633613</v>
      </c>
      <c r="G112" s="111">
        <v>45101</v>
      </c>
      <c r="H112" t="s">
        <v>5605</v>
      </c>
      <c r="I112" t="s">
        <v>255</v>
      </c>
      <c r="J112" t="s">
        <v>249</v>
      </c>
      <c r="K112" t="s">
        <v>250</v>
      </c>
      <c r="L112" t="s">
        <v>251</v>
      </c>
      <c r="O112" s="111">
        <v>45101</v>
      </c>
      <c r="P112" t="s">
        <v>252</v>
      </c>
      <c r="Q112" t="s">
        <v>253</v>
      </c>
      <c r="R112" s="111">
        <v>45103</v>
      </c>
      <c r="W112">
        <v>0</v>
      </c>
      <c r="X112">
        <v>1181</v>
      </c>
      <c r="Y112">
        <v>12127.9</v>
      </c>
      <c r="Z112">
        <f t="shared" si="1"/>
        <v>13308.9</v>
      </c>
    </row>
    <row r="113" spans="1:26">
      <c r="A113" t="s">
        <v>246</v>
      </c>
      <c r="B113" t="s">
        <v>164</v>
      </c>
      <c r="C113" t="s">
        <v>165</v>
      </c>
      <c r="D113" t="s">
        <v>53</v>
      </c>
      <c r="E113" t="s">
        <v>54</v>
      </c>
      <c r="F113">
        <v>12402610</v>
      </c>
      <c r="G113" s="111">
        <v>45041</v>
      </c>
      <c r="H113" t="s">
        <v>4821</v>
      </c>
      <c r="I113" t="s">
        <v>256</v>
      </c>
      <c r="J113" t="s">
        <v>249</v>
      </c>
      <c r="K113" t="s">
        <v>250</v>
      </c>
      <c r="L113" t="s">
        <v>251</v>
      </c>
      <c r="O113" s="111">
        <v>45054</v>
      </c>
      <c r="P113" t="s">
        <v>252</v>
      </c>
      <c r="Q113" t="s">
        <v>253</v>
      </c>
      <c r="R113" s="111">
        <v>45055</v>
      </c>
      <c r="W113">
        <v>8666</v>
      </c>
      <c r="X113">
        <v>387</v>
      </c>
      <c r="Y113">
        <v>208</v>
      </c>
      <c r="Z113">
        <f t="shared" si="1"/>
        <v>9261</v>
      </c>
    </row>
    <row r="114" spans="1:26">
      <c r="A114" t="s">
        <v>246</v>
      </c>
      <c r="B114" t="s">
        <v>164</v>
      </c>
      <c r="C114" t="s">
        <v>165</v>
      </c>
      <c r="D114" t="s">
        <v>53</v>
      </c>
      <c r="E114" t="s">
        <v>54</v>
      </c>
      <c r="F114">
        <v>12415565</v>
      </c>
      <c r="G114" s="111">
        <v>45048</v>
      </c>
      <c r="H114" t="s">
        <v>4822</v>
      </c>
      <c r="I114" t="s">
        <v>255</v>
      </c>
      <c r="J114" t="s">
        <v>249</v>
      </c>
      <c r="K114" t="s">
        <v>250</v>
      </c>
      <c r="L114" t="s">
        <v>251</v>
      </c>
      <c r="O114" s="111">
        <v>45048</v>
      </c>
      <c r="P114" t="s">
        <v>252</v>
      </c>
      <c r="Q114" t="s">
        <v>282</v>
      </c>
      <c r="R114" s="111">
        <v>45049</v>
      </c>
      <c r="W114">
        <v>571.54</v>
      </c>
      <c r="X114">
        <v>0</v>
      </c>
      <c r="Y114">
        <v>0</v>
      </c>
      <c r="Z114">
        <f t="shared" si="1"/>
        <v>571.54</v>
      </c>
    </row>
    <row r="115" spans="1:26">
      <c r="A115" t="s">
        <v>246</v>
      </c>
      <c r="B115" t="s">
        <v>164</v>
      </c>
      <c r="C115" t="s">
        <v>165</v>
      </c>
      <c r="D115" t="s">
        <v>53</v>
      </c>
      <c r="E115" t="s">
        <v>54</v>
      </c>
      <c r="F115">
        <v>12468519</v>
      </c>
      <c r="G115" s="111">
        <v>45056</v>
      </c>
      <c r="H115" t="s">
        <v>4823</v>
      </c>
      <c r="I115" t="s">
        <v>255</v>
      </c>
      <c r="J115" t="s">
        <v>249</v>
      </c>
      <c r="K115" t="s">
        <v>250</v>
      </c>
      <c r="L115" t="s">
        <v>251</v>
      </c>
      <c r="O115" s="111">
        <v>45057</v>
      </c>
      <c r="P115" t="s">
        <v>252</v>
      </c>
      <c r="Q115" t="s">
        <v>257</v>
      </c>
      <c r="R115" s="111">
        <v>45058</v>
      </c>
      <c r="W115">
        <v>0</v>
      </c>
      <c r="X115">
        <v>0</v>
      </c>
      <c r="Y115">
        <v>0</v>
      </c>
      <c r="Z115">
        <f t="shared" si="1"/>
        <v>0</v>
      </c>
    </row>
    <row r="116" spans="1:26">
      <c r="A116" t="s">
        <v>246</v>
      </c>
      <c r="B116" t="s">
        <v>164</v>
      </c>
      <c r="C116" t="s">
        <v>165</v>
      </c>
      <c r="D116" t="s">
        <v>4777</v>
      </c>
      <c r="E116" t="s">
        <v>54</v>
      </c>
      <c r="F116">
        <v>12448177</v>
      </c>
      <c r="G116" s="111">
        <v>45050</v>
      </c>
      <c r="H116" t="s">
        <v>4824</v>
      </c>
      <c r="I116" t="s">
        <v>255</v>
      </c>
      <c r="J116" t="s">
        <v>249</v>
      </c>
      <c r="K116" t="s">
        <v>250</v>
      </c>
      <c r="L116" t="s">
        <v>251</v>
      </c>
      <c r="O116" s="111">
        <v>45050</v>
      </c>
      <c r="P116" t="s">
        <v>252</v>
      </c>
      <c r="Q116" t="s">
        <v>253</v>
      </c>
      <c r="R116" s="111">
        <v>45051</v>
      </c>
      <c r="W116">
        <v>2275</v>
      </c>
      <c r="X116">
        <v>2362.1799999999998</v>
      </c>
      <c r="Y116">
        <v>400</v>
      </c>
      <c r="Z116">
        <f t="shared" si="1"/>
        <v>5037.18</v>
      </c>
    </row>
    <row r="117" spans="1:26">
      <c r="A117" t="s">
        <v>246</v>
      </c>
      <c r="B117" t="s">
        <v>5289</v>
      </c>
      <c r="C117" t="s">
        <v>4825</v>
      </c>
      <c r="D117" t="s">
        <v>57</v>
      </c>
      <c r="E117" t="s">
        <v>58</v>
      </c>
      <c r="F117">
        <v>12513752</v>
      </c>
      <c r="G117" s="111">
        <v>45068</v>
      </c>
      <c r="H117" t="s">
        <v>4826</v>
      </c>
      <c r="I117" t="s">
        <v>255</v>
      </c>
      <c r="J117" t="s">
        <v>249</v>
      </c>
      <c r="K117" t="s">
        <v>250</v>
      </c>
      <c r="L117" t="s">
        <v>251</v>
      </c>
      <c r="O117" s="111">
        <v>45069</v>
      </c>
      <c r="P117" t="s">
        <v>252</v>
      </c>
      <c r="Q117" t="s">
        <v>257</v>
      </c>
      <c r="R117" s="111"/>
      <c r="W117">
        <v>0</v>
      </c>
      <c r="X117">
        <v>0</v>
      </c>
      <c r="Y117">
        <v>0</v>
      </c>
      <c r="Z117">
        <f t="shared" si="1"/>
        <v>0</v>
      </c>
    </row>
    <row r="118" spans="1:26">
      <c r="A118" t="s">
        <v>246</v>
      </c>
      <c r="B118" t="s">
        <v>5289</v>
      </c>
      <c r="C118" t="s">
        <v>4825</v>
      </c>
      <c r="D118" t="s">
        <v>57</v>
      </c>
      <c r="E118" t="s">
        <v>58</v>
      </c>
      <c r="F118">
        <v>4805339</v>
      </c>
      <c r="G118" s="111">
        <v>45069</v>
      </c>
      <c r="H118" t="s">
        <v>4827</v>
      </c>
      <c r="I118" t="s">
        <v>255</v>
      </c>
      <c r="J118" t="s">
        <v>249</v>
      </c>
      <c r="K118" t="s">
        <v>250</v>
      </c>
      <c r="L118" t="s">
        <v>251</v>
      </c>
      <c r="O118" s="111">
        <v>45069</v>
      </c>
      <c r="P118" t="s">
        <v>252</v>
      </c>
      <c r="Q118" t="s">
        <v>253</v>
      </c>
      <c r="R118" s="111">
        <v>45071</v>
      </c>
      <c r="W118">
        <v>4269.3500000000004</v>
      </c>
      <c r="X118">
        <v>24533.55</v>
      </c>
      <c r="Y118">
        <v>23631.81</v>
      </c>
      <c r="Z118">
        <f t="shared" si="1"/>
        <v>52434.710000000006</v>
      </c>
    </row>
    <row r="119" spans="1:26">
      <c r="A119" t="s">
        <v>246</v>
      </c>
      <c r="B119" t="s">
        <v>5289</v>
      </c>
      <c r="C119" t="s">
        <v>4825</v>
      </c>
      <c r="D119" t="s">
        <v>57</v>
      </c>
      <c r="E119" t="s">
        <v>58</v>
      </c>
      <c r="F119">
        <v>12543901</v>
      </c>
      <c r="G119" s="111">
        <v>45075</v>
      </c>
      <c r="H119" t="s">
        <v>4828</v>
      </c>
      <c r="I119" t="s">
        <v>260</v>
      </c>
      <c r="L119" t="s">
        <v>251</v>
      </c>
      <c r="O119" s="111">
        <v>45076</v>
      </c>
      <c r="P119" t="s">
        <v>252</v>
      </c>
      <c r="Q119" t="s">
        <v>263</v>
      </c>
      <c r="R119" s="111">
        <v>45079</v>
      </c>
      <c r="W119">
        <v>0</v>
      </c>
      <c r="X119">
        <v>1</v>
      </c>
      <c r="Y119">
        <v>0</v>
      </c>
      <c r="Z119">
        <f t="shared" si="1"/>
        <v>1</v>
      </c>
    </row>
    <row r="120" spans="1:26">
      <c r="A120" t="s">
        <v>246</v>
      </c>
      <c r="B120" t="s">
        <v>5289</v>
      </c>
      <c r="C120" t="s">
        <v>4825</v>
      </c>
      <c r="D120" t="s">
        <v>57</v>
      </c>
      <c r="E120" t="s">
        <v>58</v>
      </c>
      <c r="F120">
        <v>12550737</v>
      </c>
      <c r="G120" s="111">
        <v>45076</v>
      </c>
      <c r="H120" t="s">
        <v>4829</v>
      </c>
      <c r="I120" t="s">
        <v>255</v>
      </c>
      <c r="J120" t="s">
        <v>249</v>
      </c>
      <c r="K120" t="s">
        <v>250</v>
      </c>
      <c r="L120" t="s">
        <v>251</v>
      </c>
      <c r="O120" s="111">
        <v>45077</v>
      </c>
      <c r="P120" t="s">
        <v>252</v>
      </c>
      <c r="Q120" t="s">
        <v>253</v>
      </c>
      <c r="R120" s="111">
        <v>45078</v>
      </c>
      <c r="W120">
        <v>0</v>
      </c>
      <c r="X120">
        <v>9298.34</v>
      </c>
      <c r="Y120">
        <v>1731.5</v>
      </c>
      <c r="Z120">
        <f t="shared" si="1"/>
        <v>11029.84</v>
      </c>
    </row>
    <row r="121" spans="1:26">
      <c r="A121" t="s">
        <v>246</v>
      </c>
      <c r="B121" t="s">
        <v>5289</v>
      </c>
      <c r="C121" t="s">
        <v>4825</v>
      </c>
      <c r="D121" t="s">
        <v>57</v>
      </c>
      <c r="E121" t="s">
        <v>58</v>
      </c>
      <c r="F121">
        <v>12569783</v>
      </c>
      <c r="G121" s="111">
        <v>45078</v>
      </c>
      <c r="H121" t="s">
        <v>5608</v>
      </c>
      <c r="I121" t="s">
        <v>255</v>
      </c>
      <c r="J121" t="s">
        <v>249</v>
      </c>
      <c r="K121" t="s">
        <v>250</v>
      </c>
      <c r="L121" t="s">
        <v>251</v>
      </c>
      <c r="O121" s="111">
        <v>45078</v>
      </c>
      <c r="P121" t="s">
        <v>252</v>
      </c>
      <c r="Q121" t="s">
        <v>253</v>
      </c>
      <c r="R121" s="111">
        <v>45079</v>
      </c>
      <c r="W121">
        <v>0</v>
      </c>
      <c r="X121">
        <v>1072.5</v>
      </c>
      <c r="Y121">
        <v>697</v>
      </c>
      <c r="Z121">
        <f t="shared" si="1"/>
        <v>1769.5</v>
      </c>
    </row>
    <row r="122" spans="1:26">
      <c r="A122" t="s">
        <v>246</v>
      </c>
      <c r="B122" t="s">
        <v>5289</v>
      </c>
      <c r="C122" t="s">
        <v>4825</v>
      </c>
      <c r="D122" t="s">
        <v>57</v>
      </c>
      <c r="E122" t="s">
        <v>58</v>
      </c>
      <c r="F122">
        <v>12581385</v>
      </c>
      <c r="G122" s="111">
        <v>45080</v>
      </c>
      <c r="H122" t="s">
        <v>5606</v>
      </c>
      <c r="I122" t="s">
        <v>255</v>
      </c>
      <c r="J122" t="s">
        <v>249</v>
      </c>
      <c r="K122" t="s">
        <v>250</v>
      </c>
      <c r="L122" t="s">
        <v>251</v>
      </c>
      <c r="O122" s="111">
        <v>45083</v>
      </c>
      <c r="P122" t="s">
        <v>252</v>
      </c>
      <c r="Q122" t="s">
        <v>253</v>
      </c>
      <c r="R122" s="111">
        <v>45086</v>
      </c>
      <c r="W122">
        <v>0</v>
      </c>
      <c r="X122">
        <v>1451</v>
      </c>
      <c r="Y122">
        <v>2985</v>
      </c>
      <c r="Z122">
        <f t="shared" si="1"/>
        <v>4436</v>
      </c>
    </row>
    <row r="123" spans="1:26">
      <c r="A123" t="s">
        <v>246</v>
      </c>
      <c r="B123" t="s">
        <v>5289</v>
      </c>
      <c r="C123" t="s">
        <v>4825</v>
      </c>
      <c r="D123" t="s">
        <v>57</v>
      </c>
      <c r="E123" t="s">
        <v>58</v>
      </c>
      <c r="F123">
        <v>12593167</v>
      </c>
      <c r="G123" s="111">
        <v>45084</v>
      </c>
      <c r="H123" t="s">
        <v>5609</v>
      </c>
      <c r="I123" t="s">
        <v>255</v>
      </c>
      <c r="J123" t="s">
        <v>249</v>
      </c>
      <c r="K123" t="s">
        <v>250</v>
      </c>
      <c r="L123" t="s">
        <v>251</v>
      </c>
      <c r="O123" s="111">
        <v>45086</v>
      </c>
      <c r="P123" t="s">
        <v>252</v>
      </c>
      <c r="Q123" t="s">
        <v>253</v>
      </c>
      <c r="R123" s="111">
        <v>45090</v>
      </c>
      <c r="W123">
        <v>0</v>
      </c>
      <c r="X123">
        <v>1210.55</v>
      </c>
      <c r="Y123">
        <v>800.49</v>
      </c>
      <c r="Z123">
        <f t="shared" si="1"/>
        <v>2011.04</v>
      </c>
    </row>
    <row r="124" spans="1:26">
      <c r="A124" t="s">
        <v>246</v>
      </c>
      <c r="B124" t="s">
        <v>5289</v>
      </c>
      <c r="C124" t="s">
        <v>4825</v>
      </c>
      <c r="D124" t="s">
        <v>57</v>
      </c>
      <c r="E124" t="s">
        <v>58</v>
      </c>
      <c r="F124">
        <v>12607099</v>
      </c>
      <c r="G124" s="111">
        <v>45091</v>
      </c>
      <c r="H124" t="s">
        <v>5557</v>
      </c>
      <c r="I124" t="s">
        <v>255</v>
      </c>
      <c r="J124" t="s">
        <v>249</v>
      </c>
      <c r="K124" t="s">
        <v>250</v>
      </c>
      <c r="L124" t="s">
        <v>251</v>
      </c>
      <c r="O124" s="111">
        <v>45093</v>
      </c>
      <c r="P124" t="s">
        <v>252</v>
      </c>
      <c r="Q124" t="s">
        <v>253</v>
      </c>
      <c r="R124" s="111">
        <v>45096</v>
      </c>
      <c r="W124">
        <v>0</v>
      </c>
      <c r="X124">
        <v>1377.5</v>
      </c>
      <c r="Y124">
        <v>6472.68</v>
      </c>
      <c r="Z124">
        <f t="shared" si="1"/>
        <v>7850.18</v>
      </c>
    </row>
    <row r="125" spans="1:26">
      <c r="A125" t="s">
        <v>246</v>
      </c>
      <c r="B125" t="s">
        <v>5289</v>
      </c>
      <c r="C125" t="s">
        <v>4825</v>
      </c>
      <c r="D125" t="s">
        <v>57</v>
      </c>
      <c r="E125" t="s">
        <v>58</v>
      </c>
      <c r="F125">
        <v>12615659</v>
      </c>
      <c r="G125" s="111">
        <v>45092</v>
      </c>
      <c r="H125" t="s">
        <v>5560</v>
      </c>
      <c r="I125" t="s">
        <v>248</v>
      </c>
      <c r="J125" t="s">
        <v>249</v>
      </c>
      <c r="K125" t="s">
        <v>250</v>
      </c>
      <c r="L125" t="s">
        <v>251</v>
      </c>
      <c r="O125" s="111">
        <v>45093</v>
      </c>
      <c r="P125" t="s">
        <v>252</v>
      </c>
      <c r="Q125" t="s">
        <v>257</v>
      </c>
      <c r="R125" s="111"/>
      <c r="W125">
        <v>0</v>
      </c>
      <c r="X125">
        <v>0</v>
      </c>
      <c r="Y125">
        <v>0</v>
      </c>
      <c r="Z125">
        <f t="shared" si="1"/>
        <v>0</v>
      </c>
    </row>
    <row r="126" spans="1:26">
      <c r="A126" t="s">
        <v>246</v>
      </c>
      <c r="B126" t="s">
        <v>5289</v>
      </c>
      <c r="C126" t="s">
        <v>4825</v>
      </c>
      <c r="D126" t="s">
        <v>57</v>
      </c>
      <c r="E126" t="s">
        <v>58</v>
      </c>
      <c r="F126">
        <v>12735503</v>
      </c>
      <c r="G126" s="111">
        <v>45120</v>
      </c>
      <c r="H126" t="s">
        <v>5830</v>
      </c>
      <c r="I126" t="s">
        <v>255</v>
      </c>
      <c r="J126" t="s">
        <v>249</v>
      </c>
      <c r="K126" t="s">
        <v>250</v>
      </c>
      <c r="L126" t="s">
        <v>251</v>
      </c>
      <c r="O126" s="111">
        <v>45121</v>
      </c>
      <c r="P126" t="s">
        <v>252</v>
      </c>
      <c r="Q126" t="s">
        <v>253</v>
      </c>
      <c r="R126" s="111">
        <v>45124</v>
      </c>
      <c r="W126">
        <v>0</v>
      </c>
      <c r="X126">
        <v>0</v>
      </c>
      <c r="Y126">
        <v>175.15</v>
      </c>
      <c r="Z126">
        <f t="shared" si="1"/>
        <v>175.15</v>
      </c>
    </row>
    <row r="127" spans="1:26">
      <c r="A127" t="s">
        <v>246</v>
      </c>
      <c r="B127" t="s">
        <v>5289</v>
      </c>
      <c r="C127" t="s">
        <v>4825</v>
      </c>
      <c r="D127" t="s">
        <v>57</v>
      </c>
      <c r="E127" t="s">
        <v>58</v>
      </c>
      <c r="F127">
        <v>12742412</v>
      </c>
      <c r="G127" s="111">
        <v>45124</v>
      </c>
      <c r="H127" t="s">
        <v>5831</v>
      </c>
      <c r="I127" t="s">
        <v>255</v>
      </c>
      <c r="J127" t="s">
        <v>249</v>
      </c>
      <c r="K127" t="s">
        <v>250</v>
      </c>
      <c r="L127" t="s">
        <v>251</v>
      </c>
      <c r="O127" s="111">
        <v>45125</v>
      </c>
      <c r="P127" t="s">
        <v>252</v>
      </c>
      <c r="Q127" t="s">
        <v>253</v>
      </c>
      <c r="R127" s="111">
        <v>45126</v>
      </c>
      <c r="W127">
        <v>0</v>
      </c>
      <c r="X127">
        <v>0</v>
      </c>
      <c r="Y127">
        <v>1820.5</v>
      </c>
      <c r="Z127">
        <f t="shared" si="1"/>
        <v>1820.5</v>
      </c>
    </row>
    <row r="128" spans="1:26">
      <c r="A128" t="s">
        <v>246</v>
      </c>
      <c r="B128" t="s">
        <v>5289</v>
      </c>
      <c r="C128" t="s">
        <v>4825</v>
      </c>
      <c r="D128" t="s">
        <v>57</v>
      </c>
      <c r="E128" t="s">
        <v>58</v>
      </c>
      <c r="F128">
        <v>12743126</v>
      </c>
      <c r="G128" s="111">
        <v>45124</v>
      </c>
      <c r="H128" t="s">
        <v>5832</v>
      </c>
      <c r="I128" t="s">
        <v>255</v>
      </c>
      <c r="J128" t="s">
        <v>249</v>
      </c>
      <c r="K128" t="s">
        <v>250</v>
      </c>
      <c r="L128" t="s">
        <v>251</v>
      </c>
      <c r="O128" s="111">
        <v>45125</v>
      </c>
      <c r="P128" t="s">
        <v>252</v>
      </c>
      <c r="Q128" t="s">
        <v>253</v>
      </c>
      <c r="R128" s="111">
        <v>45126</v>
      </c>
      <c r="W128">
        <v>0</v>
      </c>
      <c r="X128">
        <v>0</v>
      </c>
      <c r="Y128">
        <v>1</v>
      </c>
      <c r="Z128">
        <f t="shared" si="1"/>
        <v>1</v>
      </c>
    </row>
    <row r="129" spans="1:26">
      <c r="A129" t="s">
        <v>246</v>
      </c>
      <c r="B129" t="s">
        <v>5289</v>
      </c>
      <c r="C129" t="s">
        <v>4825</v>
      </c>
      <c r="D129" t="s">
        <v>57</v>
      </c>
      <c r="E129" t="s">
        <v>58</v>
      </c>
      <c r="F129">
        <v>12747646</v>
      </c>
      <c r="G129" s="111">
        <v>45125</v>
      </c>
      <c r="H129" t="s">
        <v>5833</v>
      </c>
      <c r="I129" t="s">
        <v>255</v>
      </c>
      <c r="J129" t="s">
        <v>249</v>
      </c>
      <c r="K129" t="s">
        <v>250</v>
      </c>
      <c r="L129" t="s">
        <v>251</v>
      </c>
      <c r="O129" s="111">
        <v>45126</v>
      </c>
      <c r="P129" t="s">
        <v>252</v>
      </c>
      <c r="Q129" t="s">
        <v>253</v>
      </c>
      <c r="R129" s="111">
        <v>45127</v>
      </c>
      <c r="W129">
        <v>0</v>
      </c>
      <c r="X129">
        <v>0</v>
      </c>
      <c r="Y129">
        <v>1729</v>
      </c>
      <c r="Z129">
        <f t="shared" si="1"/>
        <v>1729</v>
      </c>
    </row>
    <row r="130" spans="1:26">
      <c r="A130" t="s">
        <v>246</v>
      </c>
      <c r="B130" t="s">
        <v>5289</v>
      </c>
      <c r="C130" t="s">
        <v>4825</v>
      </c>
      <c r="D130" t="s">
        <v>57</v>
      </c>
      <c r="E130" t="s">
        <v>58</v>
      </c>
      <c r="F130">
        <v>12751544</v>
      </c>
      <c r="G130" s="111">
        <v>45126</v>
      </c>
      <c r="H130" t="s">
        <v>5834</v>
      </c>
      <c r="I130" t="s">
        <v>248</v>
      </c>
      <c r="J130" t="s">
        <v>249</v>
      </c>
      <c r="K130" t="s">
        <v>250</v>
      </c>
      <c r="L130" t="s">
        <v>251</v>
      </c>
      <c r="O130" s="111">
        <v>45128</v>
      </c>
      <c r="P130" t="s">
        <v>252</v>
      </c>
      <c r="Q130" t="s">
        <v>253</v>
      </c>
      <c r="R130" s="111">
        <v>45131</v>
      </c>
      <c r="W130">
        <v>0</v>
      </c>
      <c r="X130">
        <v>0</v>
      </c>
      <c r="Y130">
        <v>24.5</v>
      </c>
      <c r="Z130">
        <f t="shared" si="1"/>
        <v>24.5</v>
      </c>
    </row>
    <row r="131" spans="1:26">
      <c r="A131" t="s">
        <v>246</v>
      </c>
      <c r="B131" t="s">
        <v>5289</v>
      </c>
      <c r="C131" t="s">
        <v>4825</v>
      </c>
      <c r="D131" t="s">
        <v>57</v>
      </c>
      <c r="E131" t="s">
        <v>58</v>
      </c>
      <c r="F131">
        <v>12768976</v>
      </c>
      <c r="G131" s="111">
        <v>45131</v>
      </c>
      <c r="H131" t="s">
        <v>5835</v>
      </c>
      <c r="I131" t="s">
        <v>271</v>
      </c>
      <c r="J131" t="s">
        <v>249</v>
      </c>
      <c r="K131" t="s">
        <v>250</v>
      </c>
      <c r="L131" t="s">
        <v>251</v>
      </c>
      <c r="O131" s="111">
        <v>45133</v>
      </c>
      <c r="P131" t="s">
        <v>252</v>
      </c>
      <c r="Q131" t="s">
        <v>257</v>
      </c>
      <c r="R131" s="111">
        <v>45134</v>
      </c>
      <c r="W131">
        <v>0</v>
      </c>
      <c r="X131">
        <v>0</v>
      </c>
      <c r="Y131">
        <v>0</v>
      </c>
      <c r="Z131">
        <f t="shared" ref="Z131:Z194" si="2">SUM(W131:Y131)</f>
        <v>0</v>
      </c>
    </row>
    <row r="132" spans="1:26">
      <c r="A132" t="s">
        <v>246</v>
      </c>
      <c r="B132" t="s">
        <v>5289</v>
      </c>
      <c r="C132" t="s">
        <v>4825</v>
      </c>
      <c r="D132" t="s">
        <v>57</v>
      </c>
      <c r="E132" t="s">
        <v>58</v>
      </c>
      <c r="F132">
        <v>12769568</v>
      </c>
      <c r="G132" s="111">
        <v>45131</v>
      </c>
      <c r="H132" t="s">
        <v>5836</v>
      </c>
      <c r="I132" t="s">
        <v>271</v>
      </c>
      <c r="J132" t="s">
        <v>249</v>
      </c>
      <c r="K132" t="s">
        <v>250</v>
      </c>
      <c r="L132" t="s">
        <v>251</v>
      </c>
      <c r="O132" s="111">
        <v>45133</v>
      </c>
      <c r="P132" t="s">
        <v>252</v>
      </c>
      <c r="Q132" t="s">
        <v>253</v>
      </c>
      <c r="R132" s="111">
        <v>45134</v>
      </c>
      <c r="W132">
        <v>0</v>
      </c>
      <c r="X132">
        <v>0</v>
      </c>
      <c r="Y132">
        <v>10</v>
      </c>
      <c r="Z132">
        <f t="shared" si="2"/>
        <v>10</v>
      </c>
    </row>
    <row r="133" spans="1:26">
      <c r="A133" t="s">
        <v>246</v>
      </c>
      <c r="B133" t="s">
        <v>5289</v>
      </c>
      <c r="C133" t="s">
        <v>4825</v>
      </c>
      <c r="D133" t="s">
        <v>57</v>
      </c>
      <c r="E133" t="s">
        <v>58</v>
      </c>
      <c r="F133">
        <v>12183617</v>
      </c>
      <c r="G133" s="111">
        <v>45132</v>
      </c>
      <c r="H133" t="s">
        <v>5837</v>
      </c>
      <c r="I133" t="s">
        <v>248</v>
      </c>
      <c r="J133" t="s">
        <v>249</v>
      </c>
      <c r="K133" t="s">
        <v>250</v>
      </c>
      <c r="L133" t="s">
        <v>251</v>
      </c>
      <c r="O133" s="111">
        <v>45133</v>
      </c>
      <c r="P133" t="s">
        <v>252</v>
      </c>
      <c r="Q133" t="s">
        <v>253</v>
      </c>
      <c r="R133" s="111">
        <v>45133</v>
      </c>
      <c r="W133">
        <v>0</v>
      </c>
      <c r="X133">
        <v>0</v>
      </c>
      <c r="Y133">
        <v>2107.25</v>
      </c>
      <c r="Z133">
        <f t="shared" si="2"/>
        <v>2107.25</v>
      </c>
    </row>
    <row r="134" spans="1:26">
      <c r="A134" t="s">
        <v>246</v>
      </c>
      <c r="B134" t="s">
        <v>5289</v>
      </c>
      <c r="C134" t="s">
        <v>4825</v>
      </c>
      <c r="D134" t="s">
        <v>1107</v>
      </c>
      <c r="E134" t="s">
        <v>54</v>
      </c>
      <c r="F134">
        <v>12596619</v>
      </c>
      <c r="G134" s="111">
        <v>45086</v>
      </c>
      <c r="H134" t="s">
        <v>5610</v>
      </c>
      <c r="I134" t="s">
        <v>255</v>
      </c>
      <c r="J134" t="s">
        <v>249</v>
      </c>
      <c r="K134" t="s">
        <v>250</v>
      </c>
      <c r="L134" t="s">
        <v>251</v>
      </c>
      <c r="O134" s="111">
        <v>45086</v>
      </c>
      <c r="P134" t="s">
        <v>252</v>
      </c>
      <c r="Q134" t="s">
        <v>253</v>
      </c>
      <c r="R134" s="111">
        <v>45092</v>
      </c>
      <c r="W134">
        <v>0</v>
      </c>
      <c r="X134">
        <v>3359.21</v>
      </c>
      <c r="Y134">
        <v>10093.5</v>
      </c>
      <c r="Z134">
        <f t="shared" si="2"/>
        <v>13452.71</v>
      </c>
    </row>
    <row r="135" spans="1:26">
      <c r="A135" t="s">
        <v>246</v>
      </c>
      <c r="B135" t="s">
        <v>5289</v>
      </c>
      <c r="C135" t="s">
        <v>4825</v>
      </c>
      <c r="D135" t="s">
        <v>4364</v>
      </c>
      <c r="E135" t="s">
        <v>54</v>
      </c>
      <c r="F135">
        <v>12694941</v>
      </c>
      <c r="G135" s="111">
        <v>45110</v>
      </c>
      <c r="H135" t="s">
        <v>5838</v>
      </c>
      <c r="I135" t="s">
        <v>255</v>
      </c>
      <c r="J135" t="s">
        <v>249</v>
      </c>
      <c r="K135" t="s">
        <v>250</v>
      </c>
      <c r="L135" t="s">
        <v>251</v>
      </c>
      <c r="O135" s="111">
        <v>45111</v>
      </c>
      <c r="P135" t="s">
        <v>252</v>
      </c>
      <c r="Q135" t="s">
        <v>257</v>
      </c>
      <c r="R135" s="111"/>
      <c r="W135">
        <v>0</v>
      </c>
      <c r="X135">
        <v>0</v>
      </c>
      <c r="Y135">
        <v>0</v>
      </c>
      <c r="Z135">
        <f t="shared" si="2"/>
        <v>0</v>
      </c>
    </row>
    <row r="136" spans="1:26">
      <c r="A136" t="s">
        <v>246</v>
      </c>
      <c r="B136" t="s">
        <v>5289</v>
      </c>
      <c r="C136" t="s">
        <v>4825</v>
      </c>
      <c r="D136" t="s">
        <v>4364</v>
      </c>
      <c r="E136" t="s">
        <v>54</v>
      </c>
      <c r="F136">
        <v>12701371</v>
      </c>
      <c r="G136" s="111">
        <v>45111</v>
      </c>
      <c r="H136" t="s">
        <v>5839</v>
      </c>
      <c r="I136" t="s">
        <v>255</v>
      </c>
      <c r="J136" t="s">
        <v>249</v>
      </c>
      <c r="K136" t="s">
        <v>268</v>
      </c>
      <c r="L136" t="s">
        <v>251</v>
      </c>
      <c r="O136" s="111">
        <v>45112</v>
      </c>
      <c r="P136" t="s">
        <v>252</v>
      </c>
      <c r="Q136" t="s">
        <v>253</v>
      </c>
      <c r="R136" s="111">
        <v>45113</v>
      </c>
      <c r="W136">
        <v>0</v>
      </c>
      <c r="X136">
        <v>0</v>
      </c>
      <c r="Y136">
        <v>18</v>
      </c>
      <c r="Z136">
        <f t="shared" si="2"/>
        <v>18</v>
      </c>
    </row>
    <row r="137" spans="1:26">
      <c r="A137" t="s">
        <v>246</v>
      </c>
      <c r="B137" t="s">
        <v>5289</v>
      </c>
      <c r="C137" t="s">
        <v>4825</v>
      </c>
      <c r="D137" t="s">
        <v>4364</v>
      </c>
      <c r="E137" t="s">
        <v>54</v>
      </c>
      <c r="F137">
        <v>12706665</v>
      </c>
      <c r="G137" s="111">
        <v>45112</v>
      </c>
      <c r="H137" t="s">
        <v>5840</v>
      </c>
      <c r="I137" t="s">
        <v>255</v>
      </c>
      <c r="J137" t="s">
        <v>249</v>
      </c>
      <c r="K137" t="s">
        <v>268</v>
      </c>
      <c r="L137" t="s">
        <v>251</v>
      </c>
      <c r="O137" s="111">
        <v>45114</v>
      </c>
      <c r="P137" t="s">
        <v>252</v>
      </c>
      <c r="Q137" t="s">
        <v>257</v>
      </c>
      <c r="R137" s="111">
        <v>45118</v>
      </c>
      <c r="W137">
        <v>0</v>
      </c>
      <c r="X137">
        <v>0</v>
      </c>
      <c r="Y137">
        <v>0.01</v>
      </c>
      <c r="Z137">
        <f t="shared" si="2"/>
        <v>0.01</v>
      </c>
    </row>
    <row r="138" spans="1:26">
      <c r="A138" t="s">
        <v>246</v>
      </c>
      <c r="B138" t="s">
        <v>5289</v>
      </c>
      <c r="C138" t="s">
        <v>4825</v>
      </c>
      <c r="D138" t="s">
        <v>4364</v>
      </c>
      <c r="E138" t="s">
        <v>54</v>
      </c>
      <c r="F138">
        <v>11700260</v>
      </c>
      <c r="G138" s="111">
        <v>45117</v>
      </c>
      <c r="H138" t="s">
        <v>5841</v>
      </c>
      <c r="I138" t="s">
        <v>248</v>
      </c>
      <c r="J138" t="s">
        <v>249</v>
      </c>
      <c r="K138" t="s">
        <v>250</v>
      </c>
      <c r="L138" t="s">
        <v>251</v>
      </c>
      <c r="O138" s="111">
        <v>45118</v>
      </c>
      <c r="P138" t="s">
        <v>252</v>
      </c>
      <c r="Q138" t="s">
        <v>253</v>
      </c>
      <c r="R138" s="111">
        <v>45119</v>
      </c>
      <c r="W138">
        <v>0</v>
      </c>
      <c r="X138">
        <v>0</v>
      </c>
      <c r="Y138">
        <v>21226.26</v>
      </c>
      <c r="Z138">
        <f t="shared" si="2"/>
        <v>21226.26</v>
      </c>
    </row>
    <row r="139" spans="1:26">
      <c r="A139" t="s">
        <v>246</v>
      </c>
      <c r="B139" t="s">
        <v>5289</v>
      </c>
      <c r="C139" t="s">
        <v>4825</v>
      </c>
      <c r="D139" t="s">
        <v>4364</v>
      </c>
      <c r="E139" t="s">
        <v>54</v>
      </c>
      <c r="F139">
        <v>12727079</v>
      </c>
      <c r="G139" s="111">
        <v>45118</v>
      </c>
      <c r="H139" t="s">
        <v>5842</v>
      </c>
      <c r="I139" t="s">
        <v>255</v>
      </c>
      <c r="J139" t="s">
        <v>249</v>
      </c>
      <c r="K139" t="s">
        <v>250</v>
      </c>
      <c r="L139" t="s">
        <v>251</v>
      </c>
      <c r="O139" s="111">
        <v>45119</v>
      </c>
      <c r="P139" t="s">
        <v>252</v>
      </c>
      <c r="Q139" t="s">
        <v>253</v>
      </c>
      <c r="R139" s="111">
        <v>45121</v>
      </c>
      <c r="W139">
        <v>0</v>
      </c>
      <c r="X139">
        <v>0</v>
      </c>
      <c r="Y139">
        <v>5936.95</v>
      </c>
      <c r="Z139">
        <f t="shared" si="2"/>
        <v>5936.95</v>
      </c>
    </row>
    <row r="140" spans="1:26">
      <c r="A140" t="s">
        <v>246</v>
      </c>
      <c r="B140" t="s">
        <v>5289</v>
      </c>
      <c r="C140" t="s">
        <v>4825</v>
      </c>
      <c r="D140" t="s">
        <v>4364</v>
      </c>
      <c r="E140" t="s">
        <v>54</v>
      </c>
      <c r="F140">
        <v>12731038</v>
      </c>
      <c r="G140" s="111">
        <v>45119</v>
      </c>
      <c r="H140" t="s">
        <v>5843</v>
      </c>
      <c r="I140" t="s">
        <v>255</v>
      </c>
      <c r="J140" t="s">
        <v>249</v>
      </c>
      <c r="K140" t="s">
        <v>250</v>
      </c>
      <c r="L140" t="s">
        <v>251</v>
      </c>
      <c r="O140" s="111">
        <v>45120</v>
      </c>
      <c r="P140" t="s">
        <v>252</v>
      </c>
      <c r="Q140" t="s">
        <v>253</v>
      </c>
      <c r="R140" s="111">
        <v>45132</v>
      </c>
      <c r="W140">
        <v>0</v>
      </c>
      <c r="X140">
        <v>0</v>
      </c>
      <c r="Y140">
        <v>2175</v>
      </c>
      <c r="Z140">
        <f t="shared" si="2"/>
        <v>2175</v>
      </c>
    </row>
    <row r="141" spans="1:26">
      <c r="A141" t="s">
        <v>246</v>
      </c>
      <c r="B141" t="s">
        <v>169</v>
      </c>
      <c r="C141" t="s">
        <v>342</v>
      </c>
      <c r="D141" t="s">
        <v>57</v>
      </c>
      <c r="E141" t="s">
        <v>58</v>
      </c>
      <c r="F141">
        <v>11349987</v>
      </c>
      <c r="G141" s="111">
        <v>44859</v>
      </c>
      <c r="H141" t="s">
        <v>5844</v>
      </c>
      <c r="I141" t="s">
        <v>5845</v>
      </c>
      <c r="L141" t="s">
        <v>707</v>
      </c>
      <c r="O141" s="111">
        <v>45133</v>
      </c>
      <c r="P141" t="s">
        <v>254</v>
      </c>
      <c r="Q141" t="s">
        <v>253</v>
      </c>
      <c r="R141" s="111">
        <v>45135</v>
      </c>
      <c r="W141">
        <v>0</v>
      </c>
      <c r="X141">
        <v>0</v>
      </c>
      <c r="Y141">
        <v>0</v>
      </c>
      <c r="Z141">
        <f t="shared" si="2"/>
        <v>0</v>
      </c>
    </row>
    <row r="142" spans="1:26">
      <c r="A142" t="s">
        <v>246</v>
      </c>
      <c r="B142" t="s">
        <v>2629</v>
      </c>
      <c r="C142" t="s">
        <v>1742</v>
      </c>
      <c r="D142" t="s">
        <v>57</v>
      </c>
      <c r="E142" t="s">
        <v>58</v>
      </c>
      <c r="F142">
        <v>12458085</v>
      </c>
      <c r="G142" s="111">
        <v>45054</v>
      </c>
      <c r="H142" t="s">
        <v>4830</v>
      </c>
      <c r="I142" t="s">
        <v>255</v>
      </c>
      <c r="J142" t="s">
        <v>249</v>
      </c>
      <c r="K142" t="s">
        <v>250</v>
      </c>
      <c r="L142" t="s">
        <v>251</v>
      </c>
      <c r="O142" s="111">
        <v>45054</v>
      </c>
      <c r="P142" t="s">
        <v>252</v>
      </c>
      <c r="Q142" t="s">
        <v>282</v>
      </c>
      <c r="R142" s="111">
        <v>45055</v>
      </c>
      <c r="W142">
        <v>12380.59</v>
      </c>
      <c r="X142">
        <v>0</v>
      </c>
      <c r="Y142">
        <v>0</v>
      </c>
      <c r="Z142">
        <f t="shared" si="2"/>
        <v>12380.59</v>
      </c>
    </row>
    <row r="143" spans="1:26">
      <c r="A143" t="s">
        <v>246</v>
      </c>
      <c r="B143" t="s">
        <v>2629</v>
      </c>
      <c r="C143" t="s">
        <v>1742</v>
      </c>
      <c r="D143" t="s">
        <v>57</v>
      </c>
      <c r="E143" t="s">
        <v>58</v>
      </c>
      <c r="F143">
        <v>12408518</v>
      </c>
      <c r="G143" s="111">
        <v>45054</v>
      </c>
      <c r="H143" t="s">
        <v>4831</v>
      </c>
      <c r="I143" t="s">
        <v>260</v>
      </c>
      <c r="L143" t="s">
        <v>251</v>
      </c>
      <c r="O143" s="111">
        <v>45054</v>
      </c>
      <c r="P143" t="s">
        <v>252</v>
      </c>
      <c r="Q143" t="s">
        <v>263</v>
      </c>
      <c r="R143" s="111">
        <v>45055</v>
      </c>
      <c r="W143">
        <v>132</v>
      </c>
      <c r="X143">
        <v>0</v>
      </c>
      <c r="Y143">
        <v>0</v>
      </c>
      <c r="Z143">
        <f t="shared" si="2"/>
        <v>132</v>
      </c>
    </row>
    <row r="144" spans="1:26">
      <c r="A144" t="s">
        <v>246</v>
      </c>
      <c r="B144" t="s">
        <v>2629</v>
      </c>
      <c r="C144" t="s">
        <v>1742</v>
      </c>
      <c r="D144" t="s">
        <v>57</v>
      </c>
      <c r="E144" t="s">
        <v>58</v>
      </c>
      <c r="F144">
        <v>12478715</v>
      </c>
      <c r="G144" s="111">
        <v>45058</v>
      </c>
      <c r="H144" t="s">
        <v>4832</v>
      </c>
      <c r="I144" t="s">
        <v>260</v>
      </c>
      <c r="L144" t="s">
        <v>251</v>
      </c>
      <c r="O144" s="111">
        <v>45058</v>
      </c>
      <c r="P144" t="s">
        <v>252</v>
      </c>
      <c r="Q144" t="s">
        <v>263</v>
      </c>
      <c r="R144" s="111">
        <v>45061</v>
      </c>
      <c r="W144">
        <v>73.599999999999994</v>
      </c>
      <c r="X144">
        <v>0</v>
      </c>
      <c r="Y144">
        <v>0</v>
      </c>
      <c r="Z144">
        <f t="shared" si="2"/>
        <v>73.599999999999994</v>
      </c>
    </row>
    <row r="145" spans="1:26">
      <c r="A145" t="s">
        <v>246</v>
      </c>
      <c r="B145" t="s">
        <v>2629</v>
      </c>
      <c r="C145" t="s">
        <v>1742</v>
      </c>
      <c r="D145" t="s">
        <v>57</v>
      </c>
      <c r="E145" t="s">
        <v>58</v>
      </c>
      <c r="F145">
        <v>12484024</v>
      </c>
      <c r="G145" s="111">
        <v>45061</v>
      </c>
      <c r="H145" t="s">
        <v>4833</v>
      </c>
      <c r="I145" t="s">
        <v>255</v>
      </c>
      <c r="J145" t="s">
        <v>249</v>
      </c>
      <c r="K145" t="s">
        <v>250</v>
      </c>
      <c r="L145" t="s">
        <v>251</v>
      </c>
      <c r="O145" s="111">
        <v>45061</v>
      </c>
      <c r="P145" t="s">
        <v>252</v>
      </c>
      <c r="Q145" t="s">
        <v>282</v>
      </c>
      <c r="R145" s="111">
        <v>45062</v>
      </c>
      <c r="W145">
        <v>0</v>
      </c>
      <c r="X145">
        <v>1</v>
      </c>
      <c r="Y145">
        <v>0</v>
      </c>
      <c r="Z145">
        <f t="shared" si="2"/>
        <v>1</v>
      </c>
    </row>
    <row r="146" spans="1:26">
      <c r="A146" t="s">
        <v>246</v>
      </c>
      <c r="B146" t="s">
        <v>2629</v>
      </c>
      <c r="C146" t="s">
        <v>1742</v>
      </c>
      <c r="D146" t="s">
        <v>1107</v>
      </c>
      <c r="E146" t="s">
        <v>54</v>
      </c>
      <c r="F146">
        <v>12435016</v>
      </c>
      <c r="G146" s="111">
        <v>45049</v>
      </c>
      <c r="H146" t="s">
        <v>4834</v>
      </c>
      <c r="I146" t="s">
        <v>255</v>
      </c>
      <c r="L146" t="s">
        <v>251</v>
      </c>
      <c r="O146" s="111">
        <v>45049</v>
      </c>
      <c r="P146" t="s">
        <v>252</v>
      </c>
      <c r="Q146" t="s">
        <v>263</v>
      </c>
      <c r="R146" s="111">
        <v>45054</v>
      </c>
      <c r="W146">
        <v>1860.8</v>
      </c>
      <c r="X146">
        <v>309.89999999999998</v>
      </c>
      <c r="Y146">
        <v>0</v>
      </c>
      <c r="Z146">
        <f t="shared" si="2"/>
        <v>2170.6999999999998</v>
      </c>
    </row>
    <row r="147" spans="1:26">
      <c r="A147" t="s">
        <v>246</v>
      </c>
      <c r="B147" t="s">
        <v>2629</v>
      </c>
      <c r="C147" t="s">
        <v>1742</v>
      </c>
      <c r="D147" t="s">
        <v>344</v>
      </c>
      <c r="E147" t="s">
        <v>54</v>
      </c>
      <c r="F147">
        <v>12447768</v>
      </c>
      <c r="G147" s="111">
        <v>45050</v>
      </c>
      <c r="H147" t="s">
        <v>4835</v>
      </c>
      <c r="I147" t="s">
        <v>255</v>
      </c>
      <c r="L147" t="s">
        <v>251</v>
      </c>
      <c r="O147" s="111">
        <v>45050</v>
      </c>
      <c r="P147" t="s">
        <v>252</v>
      </c>
      <c r="Q147" t="s">
        <v>263</v>
      </c>
      <c r="R147" s="111">
        <v>45051</v>
      </c>
      <c r="W147">
        <v>965.92</v>
      </c>
      <c r="X147">
        <v>0</v>
      </c>
      <c r="Y147">
        <v>0</v>
      </c>
      <c r="Z147">
        <f t="shared" si="2"/>
        <v>965.92</v>
      </c>
    </row>
    <row r="148" spans="1:26">
      <c r="A148" t="s">
        <v>246</v>
      </c>
      <c r="B148" t="s">
        <v>2735</v>
      </c>
      <c r="C148" t="s">
        <v>1830</v>
      </c>
      <c r="D148" t="s">
        <v>264</v>
      </c>
      <c r="E148" t="s">
        <v>54</v>
      </c>
      <c r="F148">
        <v>12353124</v>
      </c>
      <c r="G148" s="111">
        <v>45041</v>
      </c>
      <c r="H148" t="s">
        <v>4836</v>
      </c>
      <c r="I148" t="s">
        <v>255</v>
      </c>
      <c r="J148" t="s">
        <v>249</v>
      </c>
      <c r="K148" t="s">
        <v>250</v>
      </c>
      <c r="L148" t="s">
        <v>251</v>
      </c>
      <c r="O148" s="111">
        <v>45049</v>
      </c>
      <c r="P148" t="s">
        <v>252</v>
      </c>
      <c r="Q148" t="s">
        <v>253</v>
      </c>
      <c r="R148" s="111">
        <v>45050</v>
      </c>
      <c r="W148">
        <v>5879.92</v>
      </c>
      <c r="X148">
        <v>6398.87</v>
      </c>
      <c r="Y148">
        <v>8468.15</v>
      </c>
      <c r="Z148">
        <f t="shared" si="2"/>
        <v>20746.940000000002</v>
      </c>
    </row>
    <row r="149" spans="1:26">
      <c r="A149" t="s">
        <v>246</v>
      </c>
      <c r="B149" t="s">
        <v>2735</v>
      </c>
      <c r="C149" t="s">
        <v>1830</v>
      </c>
      <c r="D149" t="s">
        <v>264</v>
      </c>
      <c r="E149" t="s">
        <v>54</v>
      </c>
      <c r="F149">
        <v>12442171</v>
      </c>
      <c r="G149" s="111">
        <v>45050</v>
      </c>
      <c r="H149" t="s">
        <v>4837</v>
      </c>
      <c r="I149" t="s">
        <v>255</v>
      </c>
      <c r="L149" t="s">
        <v>251</v>
      </c>
      <c r="O149" s="111">
        <v>45050</v>
      </c>
      <c r="P149" t="s">
        <v>252</v>
      </c>
      <c r="Q149" t="s">
        <v>263</v>
      </c>
      <c r="R149" s="111">
        <v>45051</v>
      </c>
      <c r="W149">
        <v>1470.1</v>
      </c>
      <c r="X149">
        <v>0</v>
      </c>
      <c r="Y149">
        <v>0</v>
      </c>
      <c r="Z149">
        <f t="shared" si="2"/>
        <v>1470.1</v>
      </c>
    </row>
    <row r="150" spans="1:26">
      <c r="A150" t="s">
        <v>246</v>
      </c>
      <c r="B150" t="s">
        <v>2735</v>
      </c>
      <c r="C150" t="s">
        <v>1830</v>
      </c>
      <c r="D150" t="s">
        <v>264</v>
      </c>
      <c r="E150" t="s">
        <v>54</v>
      </c>
      <c r="F150">
        <v>9125206</v>
      </c>
      <c r="G150" s="111">
        <v>45051</v>
      </c>
      <c r="H150" t="s">
        <v>4838</v>
      </c>
      <c r="I150" t="s">
        <v>255</v>
      </c>
      <c r="J150" t="s">
        <v>249</v>
      </c>
      <c r="K150" t="s">
        <v>268</v>
      </c>
      <c r="L150" t="s">
        <v>251</v>
      </c>
      <c r="O150" s="111">
        <v>45051</v>
      </c>
      <c r="P150" t="s">
        <v>252</v>
      </c>
      <c r="Q150" t="s">
        <v>253</v>
      </c>
      <c r="R150" s="111">
        <v>45054</v>
      </c>
      <c r="W150">
        <v>1</v>
      </c>
      <c r="X150">
        <v>1300</v>
      </c>
      <c r="Y150">
        <v>12312</v>
      </c>
      <c r="Z150">
        <f t="shared" si="2"/>
        <v>13613</v>
      </c>
    </row>
    <row r="151" spans="1:26">
      <c r="A151" t="s">
        <v>246</v>
      </c>
      <c r="B151" t="s">
        <v>2735</v>
      </c>
      <c r="C151" t="s">
        <v>1830</v>
      </c>
      <c r="D151" t="s">
        <v>264</v>
      </c>
      <c r="E151" t="s">
        <v>54</v>
      </c>
      <c r="F151">
        <v>12785239</v>
      </c>
      <c r="G151" s="111">
        <v>45134</v>
      </c>
      <c r="H151" t="s">
        <v>5846</v>
      </c>
      <c r="I151" t="s">
        <v>271</v>
      </c>
      <c r="J151" t="s">
        <v>249</v>
      </c>
      <c r="K151" t="s">
        <v>250</v>
      </c>
      <c r="L151" t="s">
        <v>251</v>
      </c>
      <c r="O151" s="111">
        <v>45134</v>
      </c>
      <c r="P151" t="s">
        <v>252</v>
      </c>
      <c r="Q151" t="s">
        <v>253</v>
      </c>
      <c r="R151" s="111">
        <v>45135</v>
      </c>
      <c r="W151">
        <v>0</v>
      </c>
      <c r="X151">
        <v>0</v>
      </c>
      <c r="Y151">
        <v>1</v>
      </c>
      <c r="Z151">
        <f t="shared" si="2"/>
        <v>1</v>
      </c>
    </row>
    <row r="152" spans="1:26">
      <c r="A152" t="s">
        <v>246</v>
      </c>
      <c r="B152" t="s">
        <v>2735</v>
      </c>
      <c r="C152" t="s">
        <v>1830</v>
      </c>
      <c r="D152" t="s">
        <v>53</v>
      </c>
      <c r="E152" t="s">
        <v>54</v>
      </c>
      <c r="F152">
        <v>12485387</v>
      </c>
      <c r="G152" s="111">
        <v>45061</v>
      </c>
      <c r="H152" t="s">
        <v>4840</v>
      </c>
      <c r="I152" t="s">
        <v>255</v>
      </c>
      <c r="J152" t="s">
        <v>249</v>
      </c>
      <c r="K152" t="s">
        <v>250</v>
      </c>
      <c r="L152" t="s">
        <v>251</v>
      </c>
      <c r="O152" s="111">
        <v>45061</v>
      </c>
      <c r="P152" t="s">
        <v>252</v>
      </c>
      <c r="Q152" t="s">
        <v>253</v>
      </c>
      <c r="R152" s="111">
        <v>45062</v>
      </c>
      <c r="W152">
        <v>1148.5</v>
      </c>
      <c r="X152">
        <v>2249.66</v>
      </c>
      <c r="Y152">
        <v>21</v>
      </c>
      <c r="Z152">
        <f t="shared" si="2"/>
        <v>3419.16</v>
      </c>
    </row>
    <row r="153" spans="1:26">
      <c r="A153" t="s">
        <v>246</v>
      </c>
      <c r="B153" t="s">
        <v>2735</v>
      </c>
      <c r="C153" t="s">
        <v>1830</v>
      </c>
      <c r="D153" t="s">
        <v>53</v>
      </c>
      <c r="E153" t="s">
        <v>54</v>
      </c>
      <c r="F153">
        <v>12495086</v>
      </c>
      <c r="G153" s="111">
        <v>45063</v>
      </c>
      <c r="H153" t="s">
        <v>4842</v>
      </c>
      <c r="I153" t="s">
        <v>255</v>
      </c>
      <c r="J153" t="s">
        <v>249</v>
      </c>
      <c r="K153" t="s">
        <v>250</v>
      </c>
      <c r="L153" t="s">
        <v>251</v>
      </c>
      <c r="O153" s="111">
        <v>45063</v>
      </c>
      <c r="P153" t="s">
        <v>252</v>
      </c>
      <c r="Q153" t="s">
        <v>253</v>
      </c>
      <c r="R153" s="111">
        <v>45064</v>
      </c>
      <c r="W153">
        <v>4130.45</v>
      </c>
      <c r="X153">
        <v>5012.18</v>
      </c>
      <c r="Y153">
        <v>6403.07</v>
      </c>
      <c r="Z153">
        <f t="shared" si="2"/>
        <v>15545.7</v>
      </c>
    </row>
    <row r="154" spans="1:26">
      <c r="A154" t="s">
        <v>246</v>
      </c>
      <c r="B154" t="s">
        <v>2735</v>
      </c>
      <c r="C154" t="s">
        <v>1830</v>
      </c>
      <c r="D154" t="s">
        <v>53</v>
      </c>
      <c r="E154" t="s">
        <v>54</v>
      </c>
      <c r="F154">
        <v>12512002</v>
      </c>
      <c r="G154" s="111">
        <v>45066</v>
      </c>
      <c r="H154" t="s">
        <v>4843</v>
      </c>
      <c r="I154" t="s">
        <v>248</v>
      </c>
      <c r="J154" t="s">
        <v>249</v>
      </c>
      <c r="K154" t="s">
        <v>250</v>
      </c>
      <c r="L154" t="s">
        <v>251</v>
      </c>
      <c r="O154" s="111">
        <v>45066</v>
      </c>
      <c r="P154" t="s">
        <v>252</v>
      </c>
      <c r="Q154" t="s">
        <v>253</v>
      </c>
      <c r="R154" s="111">
        <v>45071</v>
      </c>
      <c r="W154">
        <v>1923.65</v>
      </c>
      <c r="X154">
        <v>17816.39</v>
      </c>
      <c r="Y154">
        <v>20525.8</v>
      </c>
      <c r="Z154">
        <f t="shared" si="2"/>
        <v>40265.839999999997</v>
      </c>
    </row>
    <row r="155" spans="1:26">
      <c r="A155" t="s">
        <v>246</v>
      </c>
      <c r="B155" t="s">
        <v>2735</v>
      </c>
      <c r="C155" t="s">
        <v>1830</v>
      </c>
      <c r="D155" t="s">
        <v>53</v>
      </c>
      <c r="E155" t="s">
        <v>54</v>
      </c>
      <c r="F155">
        <v>4670958</v>
      </c>
      <c r="G155" s="111">
        <v>45068</v>
      </c>
      <c r="H155" t="s">
        <v>4844</v>
      </c>
      <c r="I155" t="s">
        <v>255</v>
      </c>
      <c r="L155" t="s">
        <v>251</v>
      </c>
      <c r="O155" s="111">
        <v>45068</v>
      </c>
      <c r="P155" t="s">
        <v>252</v>
      </c>
      <c r="Q155" t="s">
        <v>263</v>
      </c>
      <c r="R155" s="111">
        <v>45069</v>
      </c>
      <c r="W155">
        <v>100.02</v>
      </c>
      <c r="X155">
        <v>509.96</v>
      </c>
      <c r="Y155">
        <v>0</v>
      </c>
      <c r="Z155">
        <f t="shared" si="2"/>
        <v>609.98</v>
      </c>
    </row>
    <row r="156" spans="1:26">
      <c r="A156" t="s">
        <v>246</v>
      </c>
      <c r="B156" t="s">
        <v>2735</v>
      </c>
      <c r="C156" t="s">
        <v>1830</v>
      </c>
      <c r="D156" t="s">
        <v>53</v>
      </c>
      <c r="E156" t="s">
        <v>54</v>
      </c>
      <c r="F156">
        <v>24185</v>
      </c>
      <c r="G156" s="111">
        <v>45069</v>
      </c>
      <c r="H156" t="s">
        <v>4845</v>
      </c>
      <c r="I156" t="s">
        <v>255</v>
      </c>
      <c r="J156" t="s">
        <v>249</v>
      </c>
      <c r="K156" t="s">
        <v>805</v>
      </c>
      <c r="L156" t="s">
        <v>251</v>
      </c>
      <c r="O156" s="111">
        <v>45076</v>
      </c>
      <c r="P156" t="s">
        <v>252</v>
      </c>
      <c r="Q156" t="s">
        <v>253</v>
      </c>
      <c r="R156" s="111">
        <v>45077</v>
      </c>
      <c r="W156">
        <v>1.25</v>
      </c>
      <c r="X156">
        <v>11623.03</v>
      </c>
      <c r="Y156">
        <v>11833.06</v>
      </c>
      <c r="Z156">
        <f t="shared" si="2"/>
        <v>23457.34</v>
      </c>
    </row>
    <row r="157" spans="1:26">
      <c r="A157" t="s">
        <v>246</v>
      </c>
      <c r="B157" t="s">
        <v>2735</v>
      </c>
      <c r="C157" t="s">
        <v>1830</v>
      </c>
      <c r="D157" t="s">
        <v>53</v>
      </c>
      <c r="E157" t="s">
        <v>54</v>
      </c>
      <c r="F157">
        <v>12556966</v>
      </c>
      <c r="G157" s="111">
        <v>45077</v>
      </c>
      <c r="H157" t="s">
        <v>4846</v>
      </c>
      <c r="I157" t="s">
        <v>255</v>
      </c>
      <c r="J157" t="s">
        <v>249</v>
      </c>
      <c r="K157" t="s">
        <v>250</v>
      </c>
      <c r="L157" t="s">
        <v>251</v>
      </c>
      <c r="O157" s="111">
        <v>45077</v>
      </c>
      <c r="P157" t="s">
        <v>252</v>
      </c>
      <c r="Q157" t="s">
        <v>253</v>
      </c>
      <c r="R157" s="111">
        <v>45078</v>
      </c>
      <c r="W157">
        <v>0</v>
      </c>
      <c r="X157">
        <v>2293</v>
      </c>
      <c r="Y157">
        <v>5728.5</v>
      </c>
      <c r="Z157">
        <f t="shared" si="2"/>
        <v>8021.5</v>
      </c>
    </row>
    <row r="158" spans="1:26">
      <c r="A158" t="s">
        <v>246</v>
      </c>
      <c r="B158" t="s">
        <v>2735</v>
      </c>
      <c r="C158" t="s">
        <v>1830</v>
      </c>
      <c r="D158" t="s">
        <v>53</v>
      </c>
      <c r="E158" t="s">
        <v>54</v>
      </c>
      <c r="F158">
        <v>10007818</v>
      </c>
      <c r="G158" s="111">
        <v>45077</v>
      </c>
      <c r="H158" t="s">
        <v>5515</v>
      </c>
      <c r="I158" t="s">
        <v>255</v>
      </c>
      <c r="J158" t="s">
        <v>249</v>
      </c>
      <c r="K158" t="s">
        <v>250</v>
      </c>
      <c r="L158" t="s">
        <v>251</v>
      </c>
      <c r="O158" s="111">
        <v>45077</v>
      </c>
      <c r="P158" t="s">
        <v>252</v>
      </c>
      <c r="Q158" t="s">
        <v>282</v>
      </c>
      <c r="R158" s="111">
        <v>45078</v>
      </c>
      <c r="W158">
        <v>0</v>
      </c>
      <c r="X158">
        <v>260</v>
      </c>
      <c r="Y158">
        <v>0</v>
      </c>
      <c r="Z158">
        <f t="shared" si="2"/>
        <v>260</v>
      </c>
    </row>
    <row r="159" spans="1:26">
      <c r="A159" t="s">
        <v>246</v>
      </c>
      <c r="B159" t="s">
        <v>2735</v>
      </c>
      <c r="C159" t="s">
        <v>1830</v>
      </c>
      <c r="D159" t="s">
        <v>53</v>
      </c>
      <c r="E159" t="s">
        <v>54</v>
      </c>
      <c r="F159">
        <v>9630567</v>
      </c>
      <c r="G159" s="111">
        <v>45079</v>
      </c>
      <c r="H159" t="s">
        <v>5503</v>
      </c>
      <c r="I159" t="s">
        <v>248</v>
      </c>
      <c r="J159" t="s">
        <v>249</v>
      </c>
      <c r="K159" t="s">
        <v>250</v>
      </c>
      <c r="L159" t="s">
        <v>251</v>
      </c>
      <c r="O159" s="111">
        <v>45083</v>
      </c>
      <c r="P159" t="s">
        <v>252</v>
      </c>
      <c r="Q159" t="s">
        <v>253</v>
      </c>
      <c r="R159" s="111">
        <v>45084</v>
      </c>
      <c r="W159">
        <v>0</v>
      </c>
      <c r="X159">
        <v>625</v>
      </c>
      <c r="Y159">
        <v>1594.16</v>
      </c>
      <c r="Z159">
        <f t="shared" si="2"/>
        <v>2219.16</v>
      </c>
    </row>
    <row r="160" spans="1:26">
      <c r="A160" t="s">
        <v>246</v>
      </c>
      <c r="B160" t="s">
        <v>2735</v>
      </c>
      <c r="C160" t="s">
        <v>1830</v>
      </c>
      <c r="D160" t="s">
        <v>53</v>
      </c>
      <c r="E160" t="s">
        <v>54</v>
      </c>
      <c r="F160">
        <v>12601192</v>
      </c>
      <c r="G160" s="111">
        <v>45089</v>
      </c>
      <c r="H160" t="s">
        <v>5516</v>
      </c>
      <c r="I160" t="s">
        <v>255</v>
      </c>
      <c r="L160" t="s">
        <v>251</v>
      </c>
      <c r="O160" s="111">
        <v>45089</v>
      </c>
      <c r="P160" t="s">
        <v>252</v>
      </c>
      <c r="Q160" t="s">
        <v>263</v>
      </c>
      <c r="R160" s="111">
        <v>45097</v>
      </c>
      <c r="W160">
        <v>0</v>
      </c>
      <c r="X160">
        <v>131.1</v>
      </c>
      <c r="Y160">
        <v>0</v>
      </c>
      <c r="Z160">
        <f t="shared" si="2"/>
        <v>131.1</v>
      </c>
    </row>
    <row r="161" spans="1:26">
      <c r="A161" t="s">
        <v>246</v>
      </c>
      <c r="B161" t="s">
        <v>2735</v>
      </c>
      <c r="C161" t="s">
        <v>1830</v>
      </c>
      <c r="D161" t="s">
        <v>53</v>
      </c>
      <c r="E161" t="s">
        <v>54</v>
      </c>
      <c r="F161">
        <v>12616700</v>
      </c>
      <c r="G161" s="111">
        <v>45092</v>
      </c>
      <c r="H161" t="s">
        <v>5517</v>
      </c>
      <c r="I161" t="s">
        <v>255</v>
      </c>
      <c r="J161" t="s">
        <v>249</v>
      </c>
      <c r="K161" t="s">
        <v>250</v>
      </c>
      <c r="L161" t="s">
        <v>251</v>
      </c>
      <c r="O161" s="111">
        <v>45092</v>
      </c>
      <c r="P161" t="s">
        <v>252</v>
      </c>
      <c r="Q161" t="s">
        <v>253</v>
      </c>
      <c r="R161" s="111">
        <v>45094</v>
      </c>
      <c r="W161">
        <v>0</v>
      </c>
      <c r="X161">
        <v>664</v>
      </c>
      <c r="Y161">
        <v>664.75</v>
      </c>
      <c r="Z161">
        <f t="shared" si="2"/>
        <v>1328.75</v>
      </c>
    </row>
    <row r="162" spans="1:26">
      <c r="A162" t="s">
        <v>246</v>
      </c>
      <c r="B162" t="s">
        <v>2735</v>
      </c>
      <c r="C162" t="s">
        <v>1830</v>
      </c>
      <c r="D162" t="s">
        <v>53</v>
      </c>
      <c r="E162" t="s">
        <v>54</v>
      </c>
      <c r="F162">
        <v>12626425</v>
      </c>
      <c r="G162" s="111">
        <v>45097</v>
      </c>
      <c r="H162" t="s">
        <v>5847</v>
      </c>
      <c r="I162" t="s">
        <v>271</v>
      </c>
      <c r="J162" t="s">
        <v>249</v>
      </c>
      <c r="K162" t="s">
        <v>250</v>
      </c>
      <c r="L162" t="s">
        <v>251</v>
      </c>
      <c r="O162" s="111">
        <v>45132</v>
      </c>
      <c r="P162" t="s">
        <v>252</v>
      </c>
      <c r="Q162" t="s">
        <v>253</v>
      </c>
      <c r="R162" s="111">
        <v>45133</v>
      </c>
      <c r="W162">
        <v>0</v>
      </c>
      <c r="X162">
        <v>0</v>
      </c>
      <c r="Y162">
        <v>170.68</v>
      </c>
      <c r="Z162">
        <f t="shared" si="2"/>
        <v>170.68</v>
      </c>
    </row>
    <row r="163" spans="1:26">
      <c r="A163" t="s">
        <v>246</v>
      </c>
      <c r="B163" t="s">
        <v>2735</v>
      </c>
      <c r="C163" t="s">
        <v>1830</v>
      </c>
      <c r="D163" t="s">
        <v>53</v>
      </c>
      <c r="E163" t="s">
        <v>54</v>
      </c>
      <c r="F163">
        <v>12632150</v>
      </c>
      <c r="G163" s="111">
        <v>45097</v>
      </c>
      <c r="H163" t="s">
        <v>5518</v>
      </c>
      <c r="I163" t="s">
        <v>255</v>
      </c>
      <c r="J163" t="s">
        <v>249</v>
      </c>
      <c r="K163" t="s">
        <v>250</v>
      </c>
      <c r="L163" t="s">
        <v>251</v>
      </c>
      <c r="O163" s="111">
        <v>45097</v>
      </c>
      <c r="P163" t="s">
        <v>252</v>
      </c>
      <c r="Q163" t="s">
        <v>253</v>
      </c>
      <c r="R163" s="111">
        <v>45098</v>
      </c>
      <c r="W163">
        <v>0</v>
      </c>
      <c r="X163">
        <v>1133</v>
      </c>
      <c r="Y163">
        <v>1623</v>
      </c>
      <c r="Z163">
        <f t="shared" si="2"/>
        <v>2756</v>
      </c>
    </row>
    <row r="164" spans="1:26">
      <c r="A164" t="s">
        <v>246</v>
      </c>
      <c r="B164" t="s">
        <v>2735</v>
      </c>
      <c r="C164" t="s">
        <v>1830</v>
      </c>
      <c r="D164" t="s">
        <v>53</v>
      </c>
      <c r="E164" t="s">
        <v>54</v>
      </c>
      <c r="F164">
        <v>12650305</v>
      </c>
      <c r="G164" s="111">
        <v>45100</v>
      </c>
      <c r="H164" t="s">
        <v>5496</v>
      </c>
      <c r="I164" t="s">
        <v>255</v>
      </c>
      <c r="J164" t="s">
        <v>249</v>
      </c>
      <c r="K164" t="s">
        <v>250</v>
      </c>
      <c r="L164" t="s">
        <v>251</v>
      </c>
      <c r="O164" s="111">
        <v>45100</v>
      </c>
      <c r="P164" t="s">
        <v>252</v>
      </c>
      <c r="Q164" t="s">
        <v>253</v>
      </c>
      <c r="R164" s="111">
        <v>45103</v>
      </c>
      <c r="W164">
        <v>0</v>
      </c>
      <c r="X164">
        <v>1182.6500000000001</v>
      </c>
      <c r="Y164">
        <v>8540</v>
      </c>
      <c r="Z164">
        <f t="shared" si="2"/>
        <v>9722.65</v>
      </c>
    </row>
    <row r="165" spans="1:26">
      <c r="A165" t="s">
        <v>246</v>
      </c>
      <c r="B165" t="s">
        <v>2735</v>
      </c>
      <c r="C165" t="s">
        <v>1830</v>
      </c>
      <c r="D165" t="s">
        <v>53</v>
      </c>
      <c r="E165" t="s">
        <v>54</v>
      </c>
      <c r="F165">
        <v>7528120</v>
      </c>
      <c r="G165" s="111">
        <v>45105</v>
      </c>
      <c r="H165" t="s">
        <v>5497</v>
      </c>
      <c r="I165" t="s">
        <v>255</v>
      </c>
      <c r="J165" t="s">
        <v>249</v>
      </c>
      <c r="K165" t="s">
        <v>250</v>
      </c>
      <c r="L165" t="s">
        <v>251</v>
      </c>
      <c r="O165" s="111">
        <v>45105</v>
      </c>
      <c r="P165" t="s">
        <v>252</v>
      </c>
      <c r="Q165" t="s">
        <v>253</v>
      </c>
      <c r="R165" s="111">
        <v>45106</v>
      </c>
      <c r="W165">
        <v>0</v>
      </c>
      <c r="X165">
        <v>0</v>
      </c>
      <c r="Y165">
        <v>56781.04</v>
      </c>
      <c r="Z165">
        <f t="shared" si="2"/>
        <v>56781.04</v>
      </c>
    </row>
    <row r="166" spans="1:26">
      <c r="A166" t="s">
        <v>246</v>
      </c>
      <c r="B166" t="s">
        <v>2735</v>
      </c>
      <c r="C166" t="s">
        <v>1830</v>
      </c>
      <c r="D166" t="s">
        <v>53</v>
      </c>
      <c r="E166" t="s">
        <v>54</v>
      </c>
      <c r="F166">
        <v>12610902</v>
      </c>
      <c r="G166" s="111">
        <v>45106</v>
      </c>
      <c r="H166" t="s">
        <v>5561</v>
      </c>
      <c r="I166" t="s">
        <v>255</v>
      </c>
      <c r="J166" t="s">
        <v>249</v>
      </c>
      <c r="K166" t="s">
        <v>250</v>
      </c>
      <c r="L166" t="s">
        <v>251</v>
      </c>
      <c r="O166" s="111">
        <v>45106</v>
      </c>
      <c r="P166" t="s">
        <v>252</v>
      </c>
      <c r="Q166" t="s">
        <v>257</v>
      </c>
      <c r="R166" s="111"/>
      <c r="W166">
        <v>0</v>
      </c>
      <c r="X166">
        <v>0</v>
      </c>
      <c r="Y166">
        <v>0</v>
      </c>
      <c r="Z166">
        <f t="shared" si="2"/>
        <v>0</v>
      </c>
    </row>
    <row r="167" spans="1:26">
      <c r="A167" t="s">
        <v>246</v>
      </c>
      <c r="B167" t="s">
        <v>2735</v>
      </c>
      <c r="C167" t="s">
        <v>1830</v>
      </c>
      <c r="D167" t="s">
        <v>53</v>
      </c>
      <c r="E167" t="s">
        <v>54</v>
      </c>
      <c r="F167">
        <v>12587541</v>
      </c>
      <c r="G167" s="111">
        <v>45135</v>
      </c>
      <c r="H167" t="s">
        <v>5848</v>
      </c>
      <c r="I167" t="s">
        <v>248</v>
      </c>
      <c r="J167" t="s">
        <v>249</v>
      </c>
      <c r="K167" t="s">
        <v>268</v>
      </c>
      <c r="L167" t="s">
        <v>251</v>
      </c>
      <c r="O167" s="111">
        <v>45135</v>
      </c>
      <c r="P167" t="s">
        <v>252</v>
      </c>
      <c r="Q167" t="s">
        <v>253</v>
      </c>
      <c r="R167" s="111">
        <v>45138</v>
      </c>
      <c r="W167">
        <v>0</v>
      </c>
      <c r="X167">
        <v>2382.36</v>
      </c>
      <c r="Y167">
        <v>3615.46</v>
      </c>
      <c r="Z167">
        <f t="shared" si="2"/>
        <v>5997.82</v>
      </c>
    </row>
    <row r="168" spans="1:26">
      <c r="A168" t="s">
        <v>246</v>
      </c>
      <c r="B168" t="s">
        <v>2735</v>
      </c>
      <c r="C168" t="s">
        <v>1830</v>
      </c>
      <c r="D168" t="s">
        <v>408</v>
      </c>
      <c r="E168" t="s">
        <v>54</v>
      </c>
      <c r="F168">
        <v>12731614</v>
      </c>
      <c r="G168" s="111">
        <v>45119</v>
      </c>
      <c r="H168" t="s">
        <v>5849</v>
      </c>
      <c r="I168" t="s">
        <v>255</v>
      </c>
      <c r="J168" t="s">
        <v>249</v>
      </c>
      <c r="K168" t="s">
        <v>250</v>
      </c>
      <c r="L168" t="s">
        <v>251</v>
      </c>
      <c r="O168" s="111">
        <v>45119</v>
      </c>
      <c r="P168" t="s">
        <v>252</v>
      </c>
      <c r="Q168" t="s">
        <v>253</v>
      </c>
      <c r="R168" s="111">
        <v>45120</v>
      </c>
      <c r="W168">
        <v>0</v>
      </c>
      <c r="X168">
        <v>0</v>
      </c>
      <c r="Y168">
        <v>28</v>
      </c>
      <c r="Z168">
        <f t="shared" si="2"/>
        <v>28</v>
      </c>
    </row>
    <row r="169" spans="1:26">
      <c r="A169" t="s">
        <v>246</v>
      </c>
      <c r="B169" t="s">
        <v>2735</v>
      </c>
      <c r="C169" t="s">
        <v>1830</v>
      </c>
      <c r="D169" t="s">
        <v>408</v>
      </c>
      <c r="E169" t="s">
        <v>54</v>
      </c>
      <c r="F169">
        <v>12751307</v>
      </c>
      <c r="G169" s="111">
        <v>45126</v>
      </c>
      <c r="H169" t="s">
        <v>5850</v>
      </c>
      <c r="I169" t="s">
        <v>255</v>
      </c>
      <c r="J169" t="s">
        <v>249</v>
      </c>
      <c r="K169" t="s">
        <v>268</v>
      </c>
      <c r="L169" t="s">
        <v>251</v>
      </c>
      <c r="O169" s="111">
        <v>45126</v>
      </c>
      <c r="P169" t="s">
        <v>252</v>
      </c>
      <c r="Q169" t="s">
        <v>253</v>
      </c>
      <c r="R169" s="111">
        <v>45127</v>
      </c>
      <c r="W169">
        <v>0</v>
      </c>
      <c r="X169">
        <v>0</v>
      </c>
      <c r="Y169">
        <v>2</v>
      </c>
      <c r="Z169">
        <f t="shared" si="2"/>
        <v>2</v>
      </c>
    </row>
    <row r="170" spans="1:26">
      <c r="A170" t="s">
        <v>246</v>
      </c>
      <c r="B170" t="s">
        <v>143</v>
      </c>
      <c r="C170" t="s">
        <v>382</v>
      </c>
      <c r="D170" t="s">
        <v>57</v>
      </c>
      <c r="E170" t="s">
        <v>58</v>
      </c>
      <c r="F170">
        <v>8571983</v>
      </c>
      <c r="G170" s="111">
        <v>44841</v>
      </c>
      <c r="H170" t="s">
        <v>5851</v>
      </c>
      <c r="I170" t="s">
        <v>2437</v>
      </c>
      <c r="J170" t="s">
        <v>259</v>
      </c>
      <c r="K170" t="s">
        <v>3124</v>
      </c>
      <c r="L170" t="s">
        <v>251</v>
      </c>
      <c r="O170" s="111">
        <v>45103</v>
      </c>
      <c r="P170" t="s">
        <v>254</v>
      </c>
      <c r="Q170" t="s">
        <v>282</v>
      </c>
      <c r="R170" s="111">
        <v>45105</v>
      </c>
      <c r="W170">
        <v>0</v>
      </c>
      <c r="X170">
        <v>0</v>
      </c>
      <c r="Y170">
        <v>0</v>
      </c>
      <c r="Z170">
        <f t="shared" si="2"/>
        <v>0</v>
      </c>
    </row>
    <row r="171" spans="1:26">
      <c r="A171" t="s">
        <v>246</v>
      </c>
      <c r="B171" t="s">
        <v>3043</v>
      </c>
      <c r="C171" t="s">
        <v>922</v>
      </c>
      <c r="D171" t="s">
        <v>247</v>
      </c>
      <c r="E171" t="s">
        <v>54</v>
      </c>
      <c r="F171">
        <v>12594030</v>
      </c>
      <c r="G171" s="111">
        <v>45084</v>
      </c>
      <c r="H171" t="s">
        <v>5519</v>
      </c>
      <c r="I171" t="s">
        <v>255</v>
      </c>
      <c r="J171" t="s">
        <v>249</v>
      </c>
      <c r="K171" t="s">
        <v>250</v>
      </c>
      <c r="L171" t="s">
        <v>251</v>
      </c>
      <c r="O171" s="111">
        <v>45084</v>
      </c>
      <c r="P171" t="s">
        <v>252</v>
      </c>
      <c r="Q171" t="s">
        <v>253</v>
      </c>
      <c r="R171" s="111">
        <v>45090</v>
      </c>
      <c r="W171">
        <v>0</v>
      </c>
      <c r="X171">
        <v>2118.89</v>
      </c>
      <c r="Y171">
        <v>2533</v>
      </c>
      <c r="Z171">
        <f t="shared" si="2"/>
        <v>4651.8899999999994</v>
      </c>
    </row>
    <row r="172" spans="1:26">
      <c r="A172" t="s">
        <v>246</v>
      </c>
      <c r="B172" t="s">
        <v>3043</v>
      </c>
      <c r="C172" t="s">
        <v>922</v>
      </c>
      <c r="D172" t="s">
        <v>57</v>
      </c>
      <c r="E172" t="s">
        <v>58</v>
      </c>
      <c r="F172">
        <v>12425123</v>
      </c>
      <c r="G172" s="111">
        <v>45048</v>
      </c>
      <c r="H172" t="s">
        <v>4847</v>
      </c>
      <c r="I172" t="s">
        <v>255</v>
      </c>
      <c r="J172" t="s">
        <v>249</v>
      </c>
      <c r="K172" t="s">
        <v>250</v>
      </c>
      <c r="L172" t="s">
        <v>251</v>
      </c>
      <c r="O172" s="111">
        <v>45048</v>
      </c>
      <c r="P172" t="s">
        <v>252</v>
      </c>
      <c r="Q172" t="s">
        <v>253</v>
      </c>
      <c r="R172" s="111">
        <v>45049</v>
      </c>
      <c r="W172">
        <v>3240</v>
      </c>
      <c r="X172">
        <v>2307</v>
      </c>
      <c r="Y172">
        <v>2310</v>
      </c>
      <c r="Z172">
        <f t="shared" si="2"/>
        <v>7857</v>
      </c>
    </row>
    <row r="173" spans="1:26">
      <c r="A173" t="s">
        <v>246</v>
      </c>
      <c r="B173" t="s">
        <v>3043</v>
      </c>
      <c r="C173" t="s">
        <v>922</v>
      </c>
      <c r="D173" t="s">
        <v>57</v>
      </c>
      <c r="E173" t="s">
        <v>58</v>
      </c>
      <c r="F173">
        <v>12458449</v>
      </c>
      <c r="G173" s="111">
        <v>45054</v>
      </c>
      <c r="H173" t="s">
        <v>4848</v>
      </c>
      <c r="I173" t="s">
        <v>255</v>
      </c>
      <c r="J173" t="s">
        <v>249</v>
      </c>
      <c r="K173" t="s">
        <v>250</v>
      </c>
      <c r="L173" t="s">
        <v>251</v>
      </c>
      <c r="O173" s="111">
        <v>45054</v>
      </c>
      <c r="P173" t="s">
        <v>252</v>
      </c>
      <c r="Q173" t="s">
        <v>282</v>
      </c>
      <c r="R173" s="111">
        <v>45055</v>
      </c>
      <c r="W173">
        <v>3134.36</v>
      </c>
      <c r="X173">
        <v>781.38</v>
      </c>
      <c r="Y173">
        <v>0</v>
      </c>
      <c r="Z173">
        <f t="shared" si="2"/>
        <v>3915.7400000000002</v>
      </c>
    </row>
    <row r="174" spans="1:26">
      <c r="A174" t="s">
        <v>246</v>
      </c>
      <c r="B174" t="s">
        <v>3043</v>
      </c>
      <c r="C174" t="s">
        <v>922</v>
      </c>
      <c r="D174" t="s">
        <v>57</v>
      </c>
      <c r="E174" t="s">
        <v>58</v>
      </c>
      <c r="F174">
        <v>12464828</v>
      </c>
      <c r="G174" s="111">
        <v>45055</v>
      </c>
      <c r="H174" t="s">
        <v>4849</v>
      </c>
      <c r="I174" t="s">
        <v>255</v>
      </c>
      <c r="J174" t="s">
        <v>249</v>
      </c>
      <c r="K174" t="s">
        <v>250</v>
      </c>
      <c r="L174" t="s">
        <v>251</v>
      </c>
      <c r="O174" s="111">
        <v>45056</v>
      </c>
      <c r="P174" t="s">
        <v>252</v>
      </c>
      <c r="Q174" t="s">
        <v>282</v>
      </c>
      <c r="R174" s="111">
        <v>45057</v>
      </c>
      <c r="W174">
        <v>1</v>
      </c>
      <c r="X174">
        <v>200</v>
      </c>
      <c r="Y174">
        <v>0</v>
      </c>
      <c r="Z174">
        <f t="shared" si="2"/>
        <v>201</v>
      </c>
    </row>
    <row r="175" spans="1:26">
      <c r="A175" t="s">
        <v>246</v>
      </c>
      <c r="B175" t="s">
        <v>3043</v>
      </c>
      <c r="C175" t="s">
        <v>922</v>
      </c>
      <c r="D175" t="s">
        <v>57</v>
      </c>
      <c r="E175" t="s">
        <v>58</v>
      </c>
      <c r="F175">
        <v>12474200</v>
      </c>
      <c r="G175" s="111">
        <v>45057</v>
      </c>
      <c r="H175" t="s">
        <v>4850</v>
      </c>
      <c r="I175" t="s">
        <v>255</v>
      </c>
      <c r="J175" t="s">
        <v>249</v>
      </c>
      <c r="K175" t="s">
        <v>250</v>
      </c>
      <c r="L175" t="s">
        <v>251</v>
      </c>
      <c r="O175" s="111">
        <v>45057</v>
      </c>
      <c r="P175" t="s">
        <v>252</v>
      </c>
      <c r="Q175" t="s">
        <v>253</v>
      </c>
      <c r="R175" s="111">
        <v>45058</v>
      </c>
      <c r="W175">
        <v>8091</v>
      </c>
      <c r="X175">
        <v>7590</v>
      </c>
      <c r="Y175">
        <v>3116</v>
      </c>
      <c r="Z175">
        <f t="shared" si="2"/>
        <v>18797</v>
      </c>
    </row>
    <row r="176" spans="1:26">
      <c r="A176" t="s">
        <v>246</v>
      </c>
      <c r="B176" t="s">
        <v>3043</v>
      </c>
      <c r="C176" t="s">
        <v>922</v>
      </c>
      <c r="D176" t="s">
        <v>57</v>
      </c>
      <c r="E176" t="s">
        <v>58</v>
      </c>
      <c r="F176">
        <v>10984678</v>
      </c>
      <c r="G176" s="111">
        <v>45064</v>
      </c>
      <c r="H176" t="s">
        <v>4852</v>
      </c>
      <c r="I176" t="s">
        <v>260</v>
      </c>
      <c r="L176" t="s">
        <v>251</v>
      </c>
      <c r="O176" s="111">
        <v>45064</v>
      </c>
      <c r="P176" t="s">
        <v>252</v>
      </c>
      <c r="Q176" t="s">
        <v>263</v>
      </c>
      <c r="R176" s="111">
        <v>45065</v>
      </c>
      <c r="W176">
        <v>1</v>
      </c>
      <c r="X176">
        <v>0</v>
      </c>
      <c r="Y176">
        <v>0</v>
      </c>
      <c r="Z176">
        <f t="shared" si="2"/>
        <v>1</v>
      </c>
    </row>
    <row r="177" spans="1:26">
      <c r="A177" t="s">
        <v>246</v>
      </c>
      <c r="B177" t="s">
        <v>3043</v>
      </c>
      <c r="C177" t="s">
        <v>922</v>
      </c>
      <c r="D177" t="s">
        <v>57</v>
      </c>
      <c r="E177" t="s">
        <v>58</v>
      </c>
      <c r="F177">
        <v>12514052</v>
      </c>
      <c r="G177" s="111">
        <v>45068</v>
      </c>
      <c r="H177" t="s">
        <v>4853</v>
      </c>
      <c r="I177" t="s">
        <v>255</v>
      </c>
      <c r="J177" t="s">
        <v>249</v>
      </c>
      <c r="K177" t="s">
        <v>250</v>
      </c>
      <c r="L177" t="s">
        <v>251</v>
      </c>
      <c r="O177" s="111">
        <v>45068</v>
      </c>
      <c r="P177" t="s">
        <v>252</v>
      </c>
      <c r="Q177" t="s">
        <v>257</v>
      </c>
      <c r="R177" s="111"/>
      <c r="W177">
        <v>0</v>
      </c>
      <c r="X177">
        <v>0</v>
      </c>
      <c r="Y177">
        <v>0</v>
      </c>
      <c r="Z177">
        <f t="shared" si="2"/>
        <v>0</v>
      </c>
    </row>
    <row r="178" spans="1:26">
      <c r="A178" t="s">
        <v>246</v>
      </c>
      <c r="B178" t="s">
        <v>3043</v>
      </c>
      <c r="C178" t="s">
        <v>922</v>
      </c>
      <c r="D178" t="s">
        <v>57</v>
      </c>
      <c r="E178" t="s">
        <v>58</v>
      </c>
      <c r="F178">
        <v>12520954</v>
      </c>
      <c r="G178" s="111">
        <v>45069</v>
      </c>
      <c r="H178" t="s">
        <v>4854</v>
      </c>
      <c r="I178" t="s">
        <v>255</v>
      </c>
      <c r="J178" t="s">
        <v>249</v>
      </c>
      <c r="K178" t="s">
        <v>250</v>
      </c>
      <c r="L178" t="s">
        <v>251</v>
      </c>
      <c r="O178" s="111">
        <v>45069</v>
      </c>
      <c r="P178" t="s">
        <v>252</v>
      </c>
      <c r="Q178" t="s">
        <v>253</v>
      </c>
      <c r="R178" s="111">
        <v>45070</v>
      </c>
      <c r="W178">
        <v>439.5</v>
      </c>
      <c r="X178">
        <v>2794.35</v>
      </c>
      <c r="Y178">
        <v>5029.87</v>
      </c>
      <c r="Z178">
        <f t="shared" si="2"/>
        <v>8263.7199999999993</v>
      </c>
    </row>
    <row r="179" spans="1:26">
      <c r="A179" t="s">
        <v>246</v>
      </c>
      <c r="B179" t="s">
        <v>3043</v>
      </c>
      <c r="C179" t="s">
        <v>922</v>
      </c>
      <c r="D179" t="s">
        <v>57</v>
      </c>
      <c r="E179" t="s">
        <v>58</v>
      </c>
      <c r="F179">
        <v>12524989</v>
      </c>
      <c r="G179" s="111">
        <v>45070</v>
      </c>
      <c r="H179" t="s">
        <v>4855</v>
      </c>
      <c r="I179" t="s">
        <v>255</v>
      </c>
      <c r="J179" t="s">
        <v>249</v>
      </c>
      <c r="K179" t="s">
        <v>250</v>
      </c>
      <c r="L179" t="s">
        <v>251</v>
      </c>
      <c r="O179" s="111">
        <v>45070</v>
      </c>
      <c r="P179" t="s">
        <v>252</v>
      </c>
      <c r="Q179" t="s">
        <v>253</v>
      </c>
      <c r="R179" s="111">
        <v>45071</v>
      </c>
      <c r="W179">
        <v>1192.01</v>
      </c>
      <c r="X179">
        <v>6179.56</v>
      </c>
      <c r="Y179">
        <v>10738.47</v>
      </c>
      <c r="Z179">
        <f t="shared" si="2"/>
        <v>18110.04</v>
      </c>
    </row>
    <row r="180" spans="1:26">
      <c r="A180" t="s">
        <v>246</v>
      </c>
      <c r="B180" t="s">
        <v>3043</v>
      </c>
      <c r="C180" t="s">
        <v>922</v>
      </c>
      <c r="D180" t="s">
        <v>57</v>
      </c>
      <c r="E180" t="s">
        <v>58</v>
      </c>
      <c r="F180">
        <v>324323</v>
      </c>
      <c r="G180" s="111">
        <v>45071</v>
      </c>
      <c r="H180" t="s">
        <v>4856</v>
      </c>
      <c r="I180" t="s">
        <v>255</v>
      </c>
      <c r="L180" t="s">
        <v>251</v>
      </c>
      <c r="O180" s="111">
        <v>45071</v>
      </c>
      <c r="P180" t="s">
        <v>252</v>
      </c>
      <c r="Q180" t="s">
        <v>263</v>
      </c>
      <c r="R180" s="111">
        <v>45072</v>
      </c>
      <c r="W180">
        <v>1037.98</v>
      </c>
      <c r="X180">
        <v>6798.61</v>
      </c>
      <c r="Y180">
        <v>0</v>
      </c>
      <c r="Z180">
        <f t="shared" si="2"/>
        <v>7836.59</v>
      </c>
    </row>
    <row r="181" spans="1:26">
      <c r="A181" t="s">
        <v>246</v>
      </c>
      <c r="B181" t="s">
        <v>3043</v>
      </c>
      <c r="C181" t="s">
        <v>922</v>
      </c>
      <c r="D181" t="s">
        <v>57</v>
      </c>
      <c r="E181" t="s">
        <v>58</v>
      </c>
      <c r="F181">
        <v>12182977</v>
      </c>
      <c r="G181" s="111">
        <v>45075</v>
      </c>
      <c r="H181" t="s">
        <v>4857</v>
      </c>
      <c r="I181" t="s">
        <v>255</v>
      </c>
      <c r="J181" t="s">
        <v>249</v>
      </c>
      <c r="K181" t="s">
        <v>250</v>
      </c>
      <c r="L181" t="s">
        <v>251</v>
      </c>
      <c r="O181" s="111">
        <v>45075</v>
      </c>
      <c r="P181" t="s">
        <v>252</v>
      </c>
      <c r="Q181" t="s">
        <v>253</v>
      </c>
      <c r="R181" s="111">
        <v>45076</v>
      </c>
      <c r="W181">
        <v>0</v>
      </c>
      <c r="X181">
        <v>22372.15</v>
      </c>
      <c r="Y181">
        <v>27907.45</v>
      </c>
      <c r="Z181">
        <f t="shared" si="2"/>
        <v>50279.600000000006</v>
      </c>
    </row>
    <row r="182" spans="1:26">
      <c r="A182" t="s">
        <v>246</v>
      </c>
      <c r="B182" t="s">
        <v>3043</v>
      </c>
      <c r="C182" t="s">
        <v>922</v>
      </c>
      <c r="D182" t="s">
        <v>57</v>
      </c>
      <c r="E182" t="s">
        <v>58</v>
      </c>
      <c r="F182">
        <v>12587227</v>
      </c>
      <c r="G182" s="111">
        <v>45083</v>
      </c>
      <c r="H182" t="s">
        <v>5539</v>
      </c>
      <c r="I182" t="s">
        <v>255</v>
      </c>
      <c r="J182" t="s">
        <v>249</v>
      </c>
      <c r="K182" t="s">
        <v>250</v>
      </c>
      <c r="L182" t="s">
        <v>251</v>
      </c>
      <c r="O182" s="111">
        <v>45083</v>
      </c>
      <c r="P182" t="s">
        <v>252</v>
      </c>
      <c r="Q182" t="s">
        <v>253</v>
      </c>
      <c r="R182" s="111">
        <v>45086</v>
      </c>
      <c r="W182">
        <v>0</v>
      </c>
      <c r="X182">
        <v>2510</v>
      </c>
      <c r="Y182">
        <v>4230</v>
      </c>
      <c r="Z182">
        <f t="shared" si="2"/>
        <v>6740</v>
      </c>
    </row>
    <row r="183" spans="1:26">
      <c r="A183" t="s">
        <v>246</v>
      </c>
      <c r="B183" t="s">
        <v>3043</v>
      </c>
      <c r="C183" t="s">
        <v>922</v>
      </c>
      <c r="D183" t="s">
        <v>57</v>
      </c>
      <c r="E183" t="s">
        <v>58</v>
      </c>
      <c r="F183">
        <v>12588158</v>
      </c>
      <c r="G183" s="111">
        <v>45083</v>
      </c>
      <c r="H183" t="s">
        <v>5540</v>
      </c>
      <c r="I183" t="s">
        <v>255</v>
      </c>
      <c r="J183" t="s">
        <v>249</v>
      </c>
      <c r="K183" t="s">
        <v>250</v>
      </c>
      <c r="L183" t="s">
        <v>251</v>
      </c>
      <c r="O183" s="111">
        <v>45083</v>
      </c>
      <c r="P183" t="s">
        <v>252</v>
      </c>
      <c r="Q183" t="s">
        <v>253</v>
      </c>
      <c r="R183" s="111">
        <v>45086</v>
      </c>
      <c r="W183">
        <v>0</v>
      </c>
      <c r="X183">
        <v>1504</v>
      </c>
      <c r="Y183">
        <v>3527.8</v>
      </c>
      <c r="Z183">
        <f t="shared" si="2"/>
        <v>5031.8</v>
      </c>
    </row>
    <row r="184" spans="1:26">
      <c r="A184" t="s">
        <v>246</v>
      </c>
      <c r="B184" t="s">
        <v>3043</v>
      </c>
      <c r="C184" t="s">
        <v>922</v>
      </c>
      <c r="D184" t="s">
        <v>57</v>
      </c>
      <c r="E184" t="s">
        <v>58</v>
      </c>
      <c r="F184">
        <v>12568290</v>
      </c>
      <c r="G184" s="111">
        <v>45090</v>
      </c>
      <c r="H184" t="s">
        <v>5541</v>
      </c>
      <c r="I184" t="s">
        <v>255</v>
      </c>
      <c r="J184" t="s">
        <v>249</v>
      </c>
      <c r="K184" t="s">
        <v>250</v>
      </c>
      <c r="L184" t="s">
        <v>251</v>
      </c>
      <c r="O184" s="111">
        <v>45090</v>
      </c>
      <c r="P184" t="s">
        <v>252</v>
      </c>
      <c r="Q184" t="s">
        <v>253</v>
      </c>
      <c r="R184" s="111">
        <v>45091</v>
      </c>
      <c r="W184">
        <v>0</v>
      </c>
      <c r="X184">
        <v>848.5</v>
      </c>
      <c r="Y184">
        <v>10664</v>
      </c>
      <c r="Z184">
        <f t="shared" si="2"/>
        <v>11512.5</v>
      </c>
    </row>
    <row r="185" spans="1:26">
      <c r="A185" t="s">
        <v>246</v>
      </c>
      <c r="B185" t="s">
        <v>3043</v>
      </c>
      <c r="C185" t="s">
        <v>922</v>
      </c>
      <c r="D185" t="s">
        <v>57</v>
      </c>
      <c r="E185" t="s">
        <v>58</v>
      </c>
      <c r="F185">
        <v>12605582</v>
      </c>
      <c r="G185" s="111">
        <v>45090</v>
      </c>
      <c r="H185" t="s">
        <v>5649</v>
      </c>
      <c r="I185" t="s">
        <v>260</v>
      </c>
      <c r="L185" t="s">
        <v>251</v>
      </c>
      <c r="O185" s="111">
        <v>45090</v>
      </c>
      <c r="P185" t="s">
        <v>252</v>
      </c>
      <c r="Q185" t="s">
        <v>263</v>
      </c>
      <c r="R185" s="111">
        <v>45091</v>
      </c>
      <c r="W185">
        <v>0</v>
      </c>
      <c r="X185">
        <v>149.5</v>
      </c>
      <c r="Y185">
        <v>0</v>
      </c>
      <c r="Z185">
        <f t="shared" si="2"/>
        <v>149.5</v>
      </c>
    </row>
    <row r="186" spans="1:26">
      <c r="A186" t="s">
        <v>246</v>
      </c>
      <c r="B186" t="s">
        <v>3043</v>
      </c>
      <c r="C186" t="s">
        <v>922</v>
      </c>
      <c r="D186" t="s">
        <v>57</v>
      </c>
      <c r="E186" t="s">
        <v>58</v>
      </c>
      <c r="F186">
        <v>12582932</v>
      </c>
      <c r="G186" s="111">
        <v>45105</v>
      </c>
      <c r="H186" t="s">
        <v>5632</v>
      </c>
      <c r="I186" t="s">
        <v>255</v>
      </c>
      <c r="J186" t="s">
        <v>249</v>
      </c>
      <c r="K186" t="s">
        <v>250</v>
      </c>
      <c r="L186" t="s">
        <v>251</v>
      </c>
      <c r="O186" s="111">
        <v>45105</v>
      </c>
      <c r="P186" t="s">
        <v>252</v>
      </c>
      <c r="Q186" t="s">
        <v>253</v>
      </c>
      <c r="R186" s="111">
        <v>45111</v>
      </c>
      <c r="W186">
        <v>0</v>
      </c>
      <c r="X186">
        <v>0</v>
      </c>
      <c r="Y186">
        <v>87040.36</v>
      </c>
      <c r="Z186">
        <f t="shared" si="2"/>
        <v>87040.36</v>
      </c>
    </row>
    <row r="187" spans="1:26">
      <c r="A187" t="s">
        <v>246</v>
      </c>
      <c r="B187" t="s">
        <v>3043</v>
      </c>
      <c r="C187" t="s">
        <v>922</v>
      </c>
      <c r="D187" t="s">
        <v>57</v>
      </c>
      <c r="E187" t="s">
        <v>58</v>
      </c>
      <c r="F187">
        <v>12671526</v>
      </c>
      <c r="G187" s="111">
        <v>45105</v>
      </c>
      <c r="H187" t="s">
        <v>5562</v>
      </c>
      <c r="I187" t="s">
        <v>255</v>
      </c>
      <c r="J187" t="s">
        <v>249</v>
      </c>
      <c r="K187" t="s">
        <v>250</v>
      </c>
      <c r="L187" t="s">
        <v>251</v>
      </c>
      <c r="O187" s="111">
        <v>45105</v>
      </c>
      <c r="P187" t="s">
        <v>252</v>
      </c>
      <c r="Q187" t="s">
        <v>253</v>
      </c>
      <c r="R187" s="111">
        <v>45112</v>
      </c>
      <c r="W187">
        <v>0</v>
      </c>
      <c r="X187">
        <v>0</v>
      </c>
      <c r="Y187">
        <v>46</v>
      </c>
      <c r="Z187">
        <f t="shared" si="2"/>
        <v>46</v>
      </c>
    </row>
    <row r="188" spans="1:26">
      <c r="A188" t="s">
        <v>246</v>
      </c>
      <c r="B188" t="s">
        <v>3043</v>
      </c>
      <c r="C188" t="s">
        <v>922</v>
      </c>
      <c r="D188" t="s">
        <v>57</v>
      </c>
      <c r="E188" t="s">
        <v>58</v>
      </c>
      <c r="F188">
        <v>12695069</v>
      </c>
      <c r="G188" s="111">
        <v>45110</v>
      </c>
      <c r="H188" t="s">
        <v>5852</v>
      </c>
      <c r="I188" t="s">
        <v>255</v>
      </c>
      <c r="J188" t="s">
        <v>249</v>
      </c>
      <c r="K188" t="s">
        <v>250</v>
      </c>
      <c r="L188" t="s">
        <v>251</v>
      </c>
      <c r="O188" s="111">
        <v>45110</v>
      </c>
      <c r="P188" t="s">
        <v>252</v>
      </c>
      <c r="Q188" t="s">
        <v>253</v>
      </c>
      <c r="R188" s="111">
        <v>45111</v>
      </c>
      <c r="W188">
        <v>0</v>
      </c>
      <c r="X188">
        <v>0</v>
      </c>
      <c r="Y188">
        <v>1735.42</v>
      </c>
      <c r="Z188">
        <f t="shared" si="2"/>
        <v>1735.42</v>
      </c>
    </row>
    <row r="189" spans="1:26">
      <c r="A189" t="s">
        <v>246</v>
      </c>
      <c r="B189" t="s">
        <v>3043</v>
      </c>
      <c r="C189" t="s">
        <v>922</v>
      </c>
      <c r="D189" t="s">
        <v>57</v>
      </c>
      <c r="E189" t="s">
        <v>58</v>
      </c>
      <c r="F189">
        <v>12694356</v>
      </c>
      <c r="G189" s="111">
        <v>45112</v>
      </c>
      <c r="H189" t="s">
        <v>5853</v>
      </c>
      <c r="I189" t="s">
        <v>255</v>
      </c>
      <c r="J189" t="s">
        <v>249</v>
      </c>
      <c r="K189" t="s">
        <v>250</v>
      </c>
      <c r="L189" t="s">
        <v>251</v>
      </c>
      <c r="O189" s="111">
        <v>45112</v>
      </c>
      <c r="P189" t="s">
        <v>252</v>
      </c>
      <c r="Q189" t="s">
        <v>253</v>
      </c>
      <c r="R189" s="111">
        <v>45113</v>
      </c>
      <c r="W189">
        <v>0</v>
      </c>
      <c r="X189">
        <v>0</v>
      </c>
      <c r="Y189">
        <v>13177.19</v>
      </c>
      <c r="Z189">
        <f t="shared" si="2"/>
        <v>13177.19</v>
      </c>
    </row>
    <row r="190" spans="1:26">
      <c r="A190" t="s">
        <v>246</v>
      </c>
      <c r="B190" t="s">
        <v>3043</v>
      </c>
      <c r="C190" t="s">
        <v>922</v>
      </c>
      <c r="D190" t="s">
        <v>57</v>
      </c>
      <c r="E190" t="s">
        <v>58</v>
      </c>
      <c r="F190">
        <v>12712868</v>
      </c>
      <c r="G190" s="111">
        <v>45113</v>
      </c>
      <c r="H190" t="s">
        <v>5854</v>
      </c>
      <c r="I190" t="s">
        <v>255</v>
      </c>
      <c r="J190" t="s">
        <v>249</v>
      </c>
      <c r="K190" t="s">
        <v>250</v>
      </c>
      <c r="L190" t="s">
        <v>251</v>
      </c>
      <c r="O190" s="111">
        <v>45113</v>
      </c>
      <c r="P190" t="s">
        <v>252</v>
      </c>
      <c r="Q190" t="s">
        <v>253</v>
      </c>
      <c r="R190" s="111">
        <v>45114</v>
      </c>
      <c r="W190">
        <v>0</v>
      </c>
      <c r="X190">
        <v>0</v>
      </c>
      <c r="Y190">
        <v>7160.8</v>
      </c>
      <c r="Z190">
        <f t="shared" si="2"/>
        <v>7160.8</v>
      </c>
    </row>
    <row r="191" spans="1:26">
      <c r="A191" t="s">
        <v>246</v>
      </c>
      <c r="B191" t="s">
        <v>3043</v>
      </c>
      <c r="C191" t="s">
        <v>922</v>
      </c>
      <c r="D191" t="s">
        <v>57</v>
      </c>
      <c r="E191" t="s">
        <v>58</v>
      </c>
      <c r="F191">
        <v>12712376</v>
      </c>
      <c r="G191" s="111">
        <v>45115</v>
      </c>
      <c r="H191" t="s">
        <v>5855</v>
      </c>
      <c r="I191" t="s">
        <v>255</v>
      </c>
      <c r="J191" t="s">
        <v>249</v>
      </c>
      <c r="K191" t="s">
        <v>268</v>
      </c>
      <c r="L191" t="s">
        <v>251</v>
      </c>
      <c r="O191" s="111">
        <v>45115</v>
      </c>
      <c r="P191" t="s">
        <v>252</v>
      </c>
      <c r="Q191" t="s">
        <v>253</v>
      </c>
      <c r="R191" s="111">
        <v>45117</v>
      </c>
      <c r="W191">
        <v>0</v>
      </c>
      <c r="X191">
        <v>0</v>
      </c>
      <c r="Y191">
        <v>405.47</v>
      </c>
      <c r="Z191">
        <f t="shared" si="2"/>
        <v>405.47</v>
      </c>
    </row>
    <row r="192" spans="1:26">
      <c r="A192" t="s">
        <v>246</v>
      </c>
      <c r="B192" t="s">
        <v>3043</v>
      </c>
      <c r="C192" t="s">
        <v>922</v>
      </c>
      <c r="D192" t="s">
        <v>343</v>
      </c>
      <c r="E192" t="s">
        <v>54</v>
      </c>
      <c r="F192">
        <v>12621329</v>
      </c>
      <c r="G192" s="111">
        <v>45093</v>
      </c>
      <c r="H192" t="s">
        <v>5520</v>
      </c>
      <c r="I192" t="s">
        <v>255</v>
      </c>
      <c r="J192" t="s">
        <v>249</v>
      </c>
      <c r="K192" t="s">
        <v>250</v>
      </c>
      <c r="L192" t="s">
        <v>251</v>
      </c>
      <c r="O192" s="111">
        <v>45094</v>
      </c>
      <c r="P192" t="s">
        <v>252</v>
      </c>
      <c r="Q192" t="s">
        <v>282</v>
      </c>
      <c r="R192" s="111">
        <v>45096</v>
      </c>
      <c r="W192">
        <v>0</v>
      </c>
      <c r="X192">
        <v>344.32</v>
      </c>
      <c r="Y192">
        <v>0</v>
      </c>
      <c r="Z192">
        <f t="shared" si="2"/>
        <v>344.32</v>
      </c>
    </row>
    <row r="193" spans="1:26">
      <c r="A193" t="s">
        <v>246</v>
      </c>
      <c r="B193" t="s">
        <v>3043</v>
      </c>
      <c r="C193" t="s">
        <v>922</v>
      </c>
      <c r="D193" t="s">
        <v>344</v>
      </c>
      <c r="E193" t="s">
        <v>54</v>
      </c>
      <c r="F193">
        <v>12544914</v>
      </c>
      <c r="G193" s="111">
        <v>45075</v>
      </c>
      <c r="H193" t="s">
        <v>4858</v>
      </c>
      <c r="I193" t="s">
        <v>255</v>
      </c>
      <c r="J193" t="s">
        <v>249</v>
      </c>
      <c r="K193" t="s">
        <v>250</v>
      </c>
      <c r="L193" t="s">
        <v>251</v>
      </c>
      <c r="O193" s="111">
        <v>45075</v>
      </c>
      <c r="P193" t="s">
        <v>252</v>
      </c>
      <c r="Q193" t="s">
        <v>253</v>
      </c>
      <c r="R193" s="111">
        <v>45076</v>
      </c>
      <c r="W193">
        <v>141</v>
      </c>
      <c r="X193">
        <v>5505.88</v>
      </c>
      <c r="Y193">
        <v>7349.51</v>
      </c>
      <c r="Z193">
        <f t="shared" si="2"/>
        <v>12996.39</v>
      </c>
    </row>
    <row r="194" spans="1:26">
      <c r="A194" t="s">
        <v>246</v>
      </c>
      <c r="B194" t="s">
        <v>3043</v>
      </c>
      <c r="C194" t="s">
        <v>922</v>
      </c>
      <c r="D194" t="s">
        <v>5521</v>
      </c>
      <c r="E194" t="s">
        <v>54</v>
      </c>
      <c r="F194">
        <v>12592788</v>
      </c>
      <c r="G194" s="111">
        <v>45084</v>
      </c>
      <c r="H194" t="s">
        <v>5676</v>
      </c>
      <c r="I194" t="s">
        <v>255</v>
      </c>
      <c r="J194" t="s">
        <v>249</v>
      </c>
      <c r="K194" t="s">
        <v>250</v>
      </c>
      <c r="L194" t="s">
        <v>251</v>
      </c>
      <c r="O194" s="111">
        <v>45084</v>
      </c>
      <c r="P194" t="s">
        <v>252</v>
      </c>
      <c r="Q194" t="s">
        <v>253</v>
      </c>
      <c r="R194" s="111">
        <v>45089</v>
      </c>
      <c r="W194">
        <v>0</v>
      </c>
      <c r="X194">
        <v>7227.62</v>
      </c>
      <c r="Y194">
        <v>2519.3000000000002</v>
      </c>
      <c r="Z194">
        <f t="shared" si="2"/>
        <v>9746.92</v>
      </c>
    </row>
    <row r="195" spans="1:26">
      <c r="A195" t="s">
        <v>246</v>
      </c>
      <c r="B195" t="s">
        <v>3043</v>
      </c>
      <c r="C195" t="s">
        <v>922</v>
      </c>
      <c r="D195" t="s">
        <v>5521</v>
      </c>
      <c r="E195" t="s">
        <v>54</v>
      </c>
      <c r="F195">
        <v>12593618</v>
      </c>
      <c r="G195" s="111">
        <v>45084</v>
      </c>
      <c r="H195" t="s">
        <v>5522</v>
      </c>
      <c r="I195" t="s">
        <v>255</v>
      </c>
      <c r="J195" t="s">
        <v>249</v>
      </c>
      <c r="K195" t="s">
        <v>250</v>
      </c>
      <c r="L195" t="s">
        <v>251</v>
      </c>
      <c r="O195" s="111">
        <v>45084</v>
      </c>
      <c r="P195" t="s">
        <v>252</v>
      </c>
      <c r="Q195" t="s">
        <v>253</v>
      </c>
      <c r="R195" s="111">
        <v>45089</v>
      </c>
      <c r="W195">
        <v>0</v>
      </c>
      <c r="X195">
        <v>1838.31</v>
      </c>
      <c r="Y195">
        <v>3764.4</v>
      </c>
      <c r="Z195">
        <f t="shared" ref="Z195:Z258" si="3">SUM(W195:Y195)</f>
        <v>5602.71</v>
      </c>
    </row>
    <row r="196" spans="1:26">
      <c r="A196" t="s">
        <v>246</v>
      </c>
      <c r="B196" t="s">
        <v>2698</v>
      </c>
      <c r="C196" t="s">
        <v>190</v>
      </c>
      <c r="D196" t="s">
        <v>45</v>
      </c>
      <c r="E196" t="s">
        <v>46</v>
      </c>
      <c r="F196">
        <v>1457942</v>
      </c>
      <c r="G196" s="111">
        <v>45044</v>
      </c>
      <c r="H196" t="s">
        <v>4859</v>
      </c>
      <c r="I196" t="s">
        <v>255</v>
      </c>
      <c r="L196" t="s">
        <v>251</v>
      </c>
      <c r="O196" s="111">
        <v>45051</v>
      </c>
      <c r="P196" t="s">
        <v>252</v>
      </c>
      <c r="Q196" t="s">
        <v>263</v>
      </c>
      <c r="R196" s="111">
        <v>45054</v>
      </c>
      <c r="W196">
        <v>293.20999999999998</v>
      </c>
      <c r="X196">
        <v>0</v>
      </c>
      <c r="Y196">
        <v>0</v>
      </c>
      <c r="Z196">
        <f t="shared" si="3"/>
        <v>293.20999999999998</v>
      </c>
    </row>
    <row r="197" spans="1:26">
      <c r="A197" t="s">
        <v>246</v>
      </c>
      <c r="B197" t="s">
        <v>2698</v>
      </c>
      <c r="C197" t="s">
        <v>190</v>
      </c>
      <c r="D197" t="s">
        <v>45</v>
      </c>
      <c r="E197" t="s">
        <v>46</v>
      </c>
      <c r="F197">
        <v>12434327</v>
      </c>
      <c r="G197" s="111">
        <v>45048</v>
      </c>
      <c r="H197" t="s">
        <v>4860</v>
      </c>
      <c r="I197" t="s">
        <v>255</v>
      </c>
      <c r="J197" t="s">
        <v>249</v>
      </c>
      <c r="K197" t="s">
        <v>250</v>
      </c>
      <c r="L197" t="s">
        <v>251</v>
      </c>
      <c r="O197" s="111">
        <v>45048</v>
      </c>
      <c r="P197" t="s">
        <v>252</v>
      </c>
      <c r="Q197" t="s">
        <v>253</v>
      </c>
      <c r="R197" s="111">
        <v>45049</v>
      </c>
      <c r="W197">
        <v>1233.0999999999999</v>
      </c>
      <c r="X197">
        <v>1701.45</v>
      </c>
      <c r="Y197">
        <v>1417.25</v>
      </c>
      <c r="Z197">
        <f t="shared" si="3"/>
        <v>4351.8</v>
      </c>
    </row>
    <row r="198" spans="1:26">
      <c r="A198" t="s">
        <v>246</v>
      </c>
      <c r="B198" t="s">
        <v>2698</v>
      </c>
      <c r="C198" t="s">
        <v>190</v>
      </c>
      <c r="D198" t="s">
        <v>45</v>
      </c>
      <c r="E198" t="s">
        <v>46</v>
      </c>
      <c r="F198">
        <v>5374061</v>
      </c>
      <c r="G198" s="111">
        <v>45048</v>
      </c>
      <c r="H198" t="s">
        <v>4861</v>
      </c>
      <c r="I198" t="s">
        <v>255</v>
      </c>
      <c r="J198" t="s">
        <v>249</v>
      </c>
      <c r="K198" t="s">
        <v>268</v>
      </c>
      <c r="L198" t="s">
        <v>707</v>
      </c>
      <c r="O198" s="111">
        <v>45048</v>
      </c>
      <c r="P198" t="s">
        <v>252</v>
      </c>
      <c r="Q198" t="s">
        <v>282</v>
      </c>
      <c r="R198" s="111">
        <v>45049</v>
      </c>
      <c r="W198">
        <v>12</v>
      </c>
      <c r="X198">
        <v>0</v>
      </c>
      <c r="Y198">
        <v>0</v>
      </c>
      <c r="Z198">
        <f t="shared" si="3"/>
        <v>12</v>
      </c>
    </row>
    <row r="199" spans="1:26">
      <c r="A199" t="s">
        <v>246</v>
      </c>
      <c r="B199" t="s">
        <v>2698</v>
      </c>
      <c r="C199" t="s">
        <v>190</v>
      </c>
      <c r="D199" t="s">
        <v>45</v>
      </c>
      <c r="E199" t="s">
        <v>46</v>
      </c>
      <c r="F199">
        <v>12448922</v>
      </c>
      <c r="G199" s="111">
        <v>45052</v>
      </c>
      <c r="H199" t="s">
        <v>4862</v>
      </c>
      <c r="I199" t="s">
        <v>255</v>
      </c>
      <c r="J199" t="s">
        <v>249</v>
      </c>
      <c r="K199" t="s">
        <v>250</v>
      </c>
      <c r="L199" t="s">
        <v>251</v>
      </c>
      <c r="O199" s="111">
        <v>45052</v>
      </c>
      <c r="P199" t="s">
        <v>252</v>
      </c>
      <c r="Q199" t="s">
        <v>253</v>
      </c>
      <c r="R199" s="111">
        <v>45055</v>
      </c>
      <c r="W199">
        <v>71456.91</v>
      </c>
      <c r="X199">
        <v>93675.94</v>
      </c>
      <c r="Y199">
        <v>17915.849999999999</v>
      </c>
      <c r="Z199">
        <f t="shared" si="3"/>
        <v>183048.7</v>
      </c>
    </row>
    <row r="200" spans="1:26">
      <c r="A200" t="s">
        <v>246</v>
      </c>
      <c r="B200" t="s">
        <v>2698</v>
      </c>
      <c r="C200" t="s">
        <v>190</v>
      </c>
      <c r="D200" t="s">
        <v>45</v>
      </c>
      <c r="E200" t="s">
        <v>46</v>
      </c>
      <c r="F200">
        <v>11877925</v>
      </c>
      <c r="G200" s="111">
        <v>45055</v>
      </c>
      <c r="H200" t="s">
        <v>4863</v>
      </c>
      <c r="I200" t="s">
        <v>255</v>
      </c>
      <c r="J200" t="s">
        <v>249</v>
      </c>
      <c r="K200" t="s">
        <v>250</v>
      </c>
      <c r="L200" t="s">
        <v>251</v>
      </c>
      <c r="O200" s="111">
        <v>45055</v>
      </c>
      <c r="P200" t="s">
        <v>252</v>
      </c>
      <c r="Q200" t="s">
        <v>253</v>
      </c>
      <c r="R200" s="111">
        <v>45056</v>
      </c>
      <c r="W200">
        <v>511.5</v>
      </c>
      <c r="X200">
        <v>89.2</v>
      </c>
      <c r="Y200">
        <v>80.8</v>
      </c>
      <c r="Z200">
        <f t="shared" si="3"/>
        <v>681.5</v>
      </c>
    </row>
    <row r="201" spans="1:26">
      <c r="A201" t="s">
        <v>246</v>
      </c>
      <c r="B201" t="s">
        <v>2698</v>
      </c>
      <c r="C201" t="s">
        <v>190</v>
      </c>
      <c r="D201" t="s">
        <v>45</v>
      </c>
      <c r="E201" t="s">
        <v>46</v>
      </c>
      <c r="F201">
        <v>12488845</v>
      </c>
      <c r="G201" s="111">
        <v>45062</v>
      </c>
      <c r="H201" t="s">
        <v>4864</v>
      </c>
      <c r="I201" t="s">
        <v>255</v>
      </c>
      <c r="J201" t="s">
        <v>249</v>
      </c>
      <c r="K201" t="s">
        <v>250</v>
      </c>
      <c r="L201" t="s">
        <v>251</v>
      </c>
      <c r="O201" s="111">
        <v>45062</v>
      </c>
      <c r="P201" t="s">
        <v>252</v>
      </c>
      <c r="Q201" t="s">
        <v>282</v>
      </c>
      <c r="R201" s="111">
        <v>45068</v>
      </c>
      <c r="W201">
        <v>1</v>
      </c>
      <c r="X201">
        <v>150</v>
      </c>
      <c r="Y201">
        <v>0</v>
      </c>
      <c r="Z201">
        <f t="shared" si="3"/>
        <v>151</v>
      </c>
    </row>
    <row r="202" spans="1:26">
      <c r="A202" t="s">
        <v>246</v>
      </c>
      <c r="B202" t="s">
        <v>2698</v>
      </c>
      <c r="C202" t="s">
        <v>190</v>
      </c>
      <c r="D202" t="s">
        <v>45</v>
      </c>
      <c r="E202" t="s">
        <v>46</v>
      </c>
      <c r="F202">
        <v>4692307</v>
      </c>
      <c r="G202" s="111">
        <v>45070</v>
      </c>
      <c r="H202" t="s">
        <v>4866</v>
      </c>
      <c r="I202" t="s">
        <v>255</v>
      </c>
      <c r="J202" t="s">
        <v>249</v>
      </c>
      <c r="K202" t="s">
        <v>268</v>
      </c>
      <c r="L202" t="s">
        <v>251</v>
      </c>
      <c r="O202" s="111">
        <v>45070</v>
      </c>
      <c r="P202" t="s">
        <v>252</v>
      </c>
      <c r="Q202" t="s">
        <v>253</v>
      </c>
      <c r="R202" s="111">
        <v>45070</v>
      </c>
      <c r="W202">
        <v>2203</v>
      </c>
      <c r="X202">
        <v>20390.5</v>
      </c>
      <c r="Y202">
        <v>15291.5</v>
      </c>
      <c r="Z202">
        <f t="shared" si="3"/>
        <v>37885</v>
      </c>
    </row>
    <row r="203" spans="1:26">
      <c r="A203" t="s">
        <v>246</v>
      </c>
      <c r="B203" t="s">
        <v>2698</v>
      </c>
      <c r="C203" t="s">
        <v>190</v>
      </c>
      <c r="D203" t="s">
        <v>45</v>
      </c>
      <c r="E203" t="s">
        <v>46</v>
      </c>
      <c r="F203">
        <v>12549507</v>
      </c>
      <c r="G203" s="111">
        <v>45076</v>
      </c>
      <c r="H203" t="s">
        <v>4867</v>
      </c>
      <c r="I203" t="s">
        <v>255</v>
      </c>
      <c r="J203" t="s">
        <v>249</v>
      </c>
      <c r="K203" t="s">
        <v>250</v>
      </c>
      <c r="L203" t="s">
        <v>251</v>
      </c>
      <c r="O203" s="111">
        <v>45076</v>
      </c>
      <c r="P203" t="s">
        <v>252</v>
      </c>
      <c r="Q203" t="s">
        <v>282</v>
      </c>
      <c r="R203" s="111">
        <v>45078</v>
      </c>
      <c r="W203">
        <v>0</v>
      </c>
      <c r="X203">
        <v>1190.0999999999999</v>
      </c>
      <c r="Y203">
        <v>0</v>
      </c>
      <c r="Z203">
        <f t="shared" si="3"/>
        <v>1190.0999999999999</v>
      </c>
    </row>
    <row r="204" spans="1:26">
      <c r="A204" t="s">
        <v>246</v>
      </c>
      <c r="B204" t="s">
        <v>2698</v>
      </c>
      <c r="C204" t="s">
        <v>190</v>
      </c>
      <c r="D204" t="s">
        <v>45</v>
      </c>
      <c r="E204" t="s">
        <v>46</v>
      </c>
      <c r="F204">
        <v>12416121</v>
      </c>
      <c r="G204" s="111">
        <v>45077</v>
      </c>
      <c r="H204" t="s">
        <v>4868</v>
      </c>
      <c r="I204" t="s">
        <v>255</v>
      </c>
      <c r="J204" t="s">
        <v>249</v>
      </c>
      <c r="K204" t="s">
        <v>250</v>
      </c>
      <c r="L204" t="s">
        <v>251</v>
      </c>
      <c r="O204" s="111">
        <v>45077</v>
      </c>
      <c r="P204" t="s">
        <v>252</v>
      </c>
      <c r="Q204" t="s">
        <v>253</v>
      </c>
      <c r="R204" s="111">
        <v>45078</v>
      </c>
      <c r="W204">
        <v>15923.3</v>
      </c>
      <c r="X204">
        <v>45856.49</v>
      </c>
      <c r="Y204">
        <v>42573.21</v>
      </c>
      <c r="Z204">
        <f t="shared" si="3"/>
        <v>104353</v>
      </c>
    </row>
    <row r="205" spans="1:26">
      <c r="A205" t="s">
        <v>246</v>
      </c>
      <c r="B205" t="s">
        <v>2698</v>
      </c>
      <c r="C205" t="s">
        <v>190</v>
      </c>
      <c r="D205" t="s">
        <v>45</v>
      </c>
      <c r="E205" t="s">
        <v>46</v>
      </c>
      <c r="F205">
        <v>12497094</v>
      </c>
      <c r="G205" s="111">
        <v>45087</v>
      </c>
      <c r="H205" t="s">
        <v>5653</v>
      </c>
      <c r="I205" t="s">
        <v>255</v>
      </c>
      <c r="L205" t="s">
        <v>251</v>
      </c>
      <c r="O205" s="111">
        <v>45087</v>
      </c>
      <c r="P205" t="s">
        <v>252</v>
      </c>
      <c r="Q205" t="s">
        <v>263</v>
      </c>
      <c r="R205" s="111">
        <v>45089</v>
      </c>
      <c r="W205">
        <v>0</v>
      </c>
      <c r="X205">
        <v>1965.7</v>
      </c>
      <c r="Y205">
        <v>0</v>
      </c>
      <c r="Z205">
        <f t="shared" si="3"/>
        <v>1965.7</v>
      </c>
    </row>
    <row r="206" spans="1:26">
      <c r="A206" t="s">
        <v>246</v>
      </c>
      <c r="B206" t="s">
        <v>2698</v>
      </c>
      <c r="C206" t="s">
        <v>190</v>
      </c>
      <c r="D206" t="s">
        <v>45</v>
      </c>
      <c r="E206" t="s">
        <v>46</v>
      </c>
      <c r="F206">
        <v>12610799</v>
      </c>
      <c r="G206" s="111">
        <v>45091</v>
      </c>
      <c r="H206" t="s">
        <v>5528</v>
      </c>
      <c r="I206" t="s">
        <v>255</v>
      </c>
      <c r="J206" t="s">
        <v>249</v>
      </c>
      <c r="K206" t="s">
        <v>250</v>
      </c>
      <c r="L206" t="s">
        <v>251</v>
      </c>
      <c r="O206" s="111">
        <v>45091</v>
      </c>
      <c r="P206" t="s">
        <v>252</v>
      </c>
      <c r="Q206" t="s">
        <v>282</v>
      </c>
      <c r="R206" s="111">
        <v>45092</v>
      </c>
      <c r="W206">
        <v>0</v>
      </c>
      <c r="X206">
        <v>134</v>
      </c>
      <c r="Y206">
        <v>0</v>
      </c>
      <c r="Z206">
        <f t="shared" si="3"/>
        <v>134</v>
      </c>
    </row>
    <row r="207" spans="1:26">
      <c r="A207" t="s">
        <v>246</v>
      </c>
      <c r="B207" t="s">
        <v>2698</v>
      </c>
      <c r="C207" t="s">
        <v>190</v>
      </c>
      <c r="D207" t="s">
        <v>45</v>
      </c>
      <c r="E207" t="s">
        <v>46</v>
      </c>
      <c r="F207">
        <v>12612132</v>
      </c>
      <c r="G207" s="111">
        <v>45091</v>
      </c>
      <c r="H207" t="s">
        <v>5529</v>
      </c>
      <c r="I207" t="s">
        <v>255</v>
      </c>
      <c r="J207" t="s">
        <v>249</v>
      </c>
      <c r="K207" t="s">
        <v>250</v>
      </c>
      <c r="L207" t="s">
        <v>251</v>
      </c>
      <c r="O207" s="111">
        <v>45091</v>
      </c>
      <c r="P207" t="s">
        <v>252</v>
      </c>
      <c r="Q207" t="s">
        <v>253</v>
      </c>
      <c r="R207" s="111">
        <v>45097</v>
      </c>
      <c r="W207">
        <v>0</v>
      </c>
      <c r="X207">
        <v>4511.8999999999996</v>
      </c>
      <c r="Y207">
        <v>12011.05</v>
      </c>
      <c r="Z207">
        <f t="shared" si="3"/>
        <v>16522.949999999997</v>
      </c>
    </row>
    <row r="208" spans="1:26">
      <c r="A208" t="s">
        <v>246</v>
      </c>
      <c r="B208" t="s">
        <v>2698</v>
      </c>
      <c r="C208" t="s">
        <v>190</v>
      </c>
      <c r="D208" t="s">
        <v>45</v>
      </c>
      <c r="E208" t="s">
        <v>46</v>
      </c>
      <c r="F208">
        <v>12617463</v>
      </c>
      <c r="G208" s="111">
        <v>45093</v>
      </c>
      <c r="H208" t="s">
        <v>5677</v>
      </c>
      <c r="I208" t="s">
        <v>255</v>
      </c>
      <c r="J208" t="s">
        <v>249</v>
      </c>
      <c r="K208" t="s">
        <v>268</v>
      </c>
      <c r="L208" t="s">
        <v>251</v>
      </c>
      <c r="O208" s="111">
        <v>45093</v>
      </c>
      <c r="P208" t="s">
        <v>252</v>
      </c>
      <c r="Q208" t="s">
        <v>282</v>
      </c>
      <c r="R208" s="111">
        <v>45096</v>
      </c>
      <c r="W208">
        <v>0</v>
      </c>
      <c r="X208">
        <v>14.5</v>
      </c>
      <c r="Y208">
        <v>0</v>
      </c>
      <c r="Z208">
        <f t="shared" si="3"/>
        <v>14.5</v>
      </c>
    </row>
    <row r="209" spans="1:26">
      <c r="A209" t="s">
        <v>246</v>
      </c>
      <c r="B209" t="s">
        <v>2698</v>
      </c>
      <c r="C209" t="s">
        <v>190</v>
      </c>
      <c r="D209" t="s">
        <v>45</v>
      </c>
      <c r="E209" t="s">
        <v>46</v>
      </c>
      <c r="F209">
        <v>1527356</v>
      </c>
      <c r="G209" s="111">
        <v>45096</v>
      </c>
      <c r="H209" t="s">
        <v>5643</v>
      </c>
      <c r="I209" t="s">
        <v>255</v>
      </c>
      <c r="J209" t="s">
        <v>249</v>
      </c>
      <c r="K209" t="s">
        <v>805</v>
      </c>
      <c r="L209" t="s">
        <v>251</v>
      </c>
      <c r="O209" s="111">
        <v>45096</v>
      </c>
      <c r="P209" t="s">
        <v>252</v>
      </c>
      <c r="Q209" t="s">
        <v>253</v>
      </c>
      <c r="R209" s="111">
        <v>45097</v>
      </c>
      <c r="W209">
        <v>0</v>
      </c>
      <c r="X209">
        <v>297.25</v>
      </c>
      <c r="Y209">
        <v>481.2</v>
      </c>
      <c r="Z209">
        <f t="shared" si="3"/>
        <v>778.45</v>
      </c>
    </row>
    <row r="210" spans="1:26">
      <c r="A210" t="s">
        <v>246</v>
      </c>
      <c r="B210" t="s">
        <v>2698</v>
      </c>
      <c r="C210" t="s">
        <v>190</v>
      </c>
      <c r="D210" t="s">
        <v>45</v>
      </c>
      <c r="E210" t="s">
        <v>46</v>
      </c>
      <c r="F210">
        <v>12643471</v>
      </c>
      <c r="G210" s="111">
        <v>45099</v>
      </c>
      <c r="H210" t="s">
        <v>5530</v>
      </c>
      <c r="I210" t="s">
        <v>255</v>
      </c>
      <c r="J210" t="s">
        <v>249</v>
      </c>
      <c r="K210" t="s">
        <v>250</v>
      </c>
      <c r="L210" t="s">
        <v>251</v>
      </c>
      <c r="O210" s="111">
        <v>45099</v>
      </c>
      <c r="P210" t="s">
        <v>252</v>
      </c>
      <c r="Q210" t="s">
        <v>253</v>
      </c>
      <c r="R210" s="111">
        <v>45100</v>
      </c>
      <c r="W210">
        <v>0</v>
      </c>
      <c r="X210">
        <v>616.71</v>
      </c>
      <c r="Y210">
        <v>1810.1</v>
      </c>
      <c r="Z210">
        <f t="shared" si="3"/>
        <v>2426.81</v>
      </c>
    </row>
    <row r="211" spans="1:26">
      <c r="A211" t="s">
        <v>246</v>
      </c>
      <c r="B211" t="s">
        <v>2698</v>
      </c>
      <c r="C211" t="s">
        <v>190</v>
      </c>
      <c r="D211" t="s">
        <v>45</v>
      </c>
      <c r="E211" t="s">
        <v>46</v>
      </c>
      <c r="F211">
        <v>12685376</v>
      </c>
      <c r="G211" s="111">
        <v>45107</v>
      </c>
      <c r="H211" t="s">
        <v>5563</v>
      </c>
      <c r="I211" t="s">
        <v>255</v>
      </c>
      <c r="L211" t="s">
        <v>251</v>
      </c>
      <c r="O211" s="111">
        <v>45107</v>
      </c>
      <c r="P211" t="s">
        <v>252</v>
      </c>
      <c r="Q211" t="s">
        <v>253</v>
      </c>
      <c r="R211" s="111">
        <v>45110</v>
      </c>
      <c r="W211">
        <v>0</v>
      </c>
      <c r="X211">
        <v>0</v>
      </c>
      <c r="Y211">
        <v>1069</v>
      </c>
      <c r="Z211">
        <f t="shared" si="3"/>
        <v>1069</v>
      </c>
    </row>
    <row r="212" spans="1:26">
      <c r="A212" t="s">
        <v>246</v>
      </c>
      <c r="B212" t="s">
        <v>2698</v>
      </c>
      <c r="C212" t="s">
        <v>190</v>
      </c>
      <c r="D212" t="s">
        <v>45</v>
      </c>
      <c r="E212" t="s">
        <v>46</v>
      </c>
      <c r="F212">
        <v>12686455</v>
      </c>
      <c r="G212" s="111">
        <v>45107</v>
      </c>
      <c r="H212" t="s">
        <v>5564</v>
      </c>
      <c r="I212" t="s">
        <v>255</v>
      </c>
      <c r="L212" t="s">
        <v>251</v>
      </c>
      <c r="O212" s="111">
        <v>45107</v>
      </c>
      <c r="P212" t="s">
        <v>252</v>
      </c>
      <c r="Q212" t="s">
        <v>253</v>
      </c>
      <c r="R212" s="111">
        <v>45111</v>
      </c>
      <c r="W212">
        <v>0</v>
      </c>
      <c r="X212">
        <v>0</v>
      </c>
      <c r="Y212">
        <v>96</v>
      </c>
      <c r="Z212">
        <f t="shared" si="3"/>
        <v>96</v>
      </c>
    </row>
    <row r="213" spans="1:26">
      <c r="A213" t="s">
        <v>246</v>
      </c>
      <c r="B213" t="s">
        <v>2698</v>
      </c>
      <c r="C213" t="s">
        <v>190</v>
      </c>
      <c r="D213" t="s">
        <v>45</v>
      </c>
      <c r="E213" t="s">
        <v>46</v>
      </c>
      <c r="F213">
        <v>12685560</v>
      </c>
      <c r="G213" s="111">
        <v>45111</v>
      </c>
      <c r="H213" t="s">
        <v>5856</v>
      </c>
      <c r="I213" t="s">
        <v>255</v>
      </c>
      <c r="J213" t="s">
        <v>249</v>
      </c>
      <c r="K213" t="s">
        <v>250</v>
      </c>
      <c r="L213" t="s">
        <v>251</v>
      </c>
      <c r="O213" s="111">
        <v>45111</v>
      </c>
      <c r="P213" t="s">
        <v>252</v>
      </c>
      <c r="Q213" t="s">
        <v>253</v>
      </c>
      <c r="R213" s="111">
        <v>45112</v>
      </c>
      <c r="W213">
        <v>0</v>
      </c>
      <c r="X213">
        <v>0</v>
      </c>
      <c r="Y213">
        <v>4721.6000000000004</v>
      </c>
      <c r="Z213">
        <f t="shared" si="3"/>
        <v>4721.6000000000004</v>
      </c>
    </row>
    <row r="214" spans="1:26">
      <c r="A214" t="s">
        <v>246</v>
      </c>
      <c r="B214" t="s">
        <v>2698</v>
      </c>
      <c r="C214" t="s">
        <v>190</v>
      </c>
      <c r="D214" t="s">
        <v>45</v>
      </c>
      <c r="E214" t="s">
        <v>46</v>
      </c>
      <c r="F214">
        <v>12701744</v>
      </c>
      <c r="G214" s="111">
        <v>45111</v>
      </c>
      <c r="H214" t="s">
        <v>5857</v>
      </c>
      <c r="I214" t="s">
        <v>255</v>
      </c>
      <c r="J214" t="s">
        <v>249</v>
      </c>
      <c r="K214" t="s">
        <v>250</v>
      </c>
      <c r="L214" t="s">
        <v>251</v>
      </c>
      <c r="O214" s="111">
        <v>45111</v>
      </c>
      <c r="P214" t="s">
        <v>252</v>
      </c>
      <c r="Q214" t="s">
        <v>253</v>
      </c>
      <c r="R214" s="111">
        <v>45118</v>
      </c>
      <c r="W214">
        <v>0</v>
      </c>
      <c r="X214">
        <v>0</v>
      </c>
      <c r="Y214">
        <v>9337.08</v>
      </c>
      <c r="Z214">
        <f t="shared" si="3"/>
        <v>9337.08</v>
      </c>
    </row>
    <row r="215" spans="1:26">
      <c r="A215" t="s">
        <v>246</v>
      </c>
      <c r="B215" t="s">
        <v>2698</v>
      </c>
      <c r="C215" t="s">
        <v>190</v>
      </c>
      <c r="D215" t="s">
        <v>45</v>
      </c>
      <c r="E215" t="s">
        <v>46</v>
      </c>
      <c r="F215">
        <v>12701955</v>
      </c>
      <c r="G215" s="111">
        <v>45111</v>
      </c>
      <c r="H215" t="s">
        <v>5858</v>
      </c>
      <c r="I215" t="s">
        <v>255</v>
      </c>
      <c r="J215" t="s">
        <v>249</v>
      </c>
      <c r="K215" t="s">
        <v>250</v>
      </c>
      <c r="L215" t="s">
        <v>251</v>
      </c>
      <c r="O215" s="111">
        <v>45111</v>
      </c>
      <c r="P215" t="s">
        <v>252</v>
      </c>
      <c r="Q215" t="s">
        <v>253</v>
      </c>
      <c r="R215" s="111">
        <v>45112</v>
      </c>
      <c r="W215">
        <v>0</v>
      </c>
      <c r="X215">
        <v>0</v>
      </c>
      <c r="Y215">
        <v>16166.01</v>
      </c>
      <c r="Z215">
        <f t="shared" si="3"/>
        <v>16166.01</v>
      </c>
    </row>
    <row r="216" spans="1:26">
      <c r="A216" t="s">
        <v>246</v>
      </c>
      <c r="B216" t="s">
        <v>2698</v>
      </c>
      <c r="C216" t="s">
        <v>190</v>
      </c>
      <c r="D216" t="s">
        <v>45</v>
      </c>
      <c r="E216" t="s">
        <v>46</v>
      </c>
      <c r="F216">
        <v>12716017</v>
      </c>
      <c r="G216" s="111">
        <v>45114</v>
      </c>
      <c r="H216" t="s">
        <v>5859</v>
      </c>
      <c r="I216" t="s">
        <v>255</v>
      </c>
      <c r="J216" t="s">
        <v>249</v>
      </c>
      <c r="K216" t="s">
        <v>250</v>
      </c>
      <c r="L216" t="s">
        <v>251</v>
      </c>
      <c r="O216" s="111">
        <v>45114</v>
      </c>
      <c r="P216" t="s">
        <v>252</v>
      </c>
      <c r="Q216" t="s">
        <v>253</v>
      </c>
      <c r="R216" s="111">
        <v>45118</v>
      </c>
      <c r="W216">
        <v>0</v>
      </c>
      <c r="X216">
        <v>0</v>
      </c>
      <c r="Y216">
        <v>3948.65</v>
      </c>
      <c r="Z216">
        <f t="shared" si="3"/>
        <v>3948.65</v>
      </c>
    </row>
    <row r="217" spans="1:26">
      <c r="A217" t="s">
        <v>246</v>
      </c>
      <c r="B217" t="s">
        <v>2698</v>
      </c>
      <c r="C217" t="s">
        <v>190</v>
      </c>
      <c r="D217" t="s">
        <v>45</v>
      </c>
      <c r="E217" t="s">
        <v>46</v>
      </c>
      <c r="F217">
        <v>12731152</v>
      </c>
      <c r="G217" s="111">
        <v>45119</v>
      </c>
      <c r="H217" t="s">
        <v>5860</v>
      </c>
      <c r="I217" t="s">
        <v>255</v>
      </c>
      <c r="J217" t="s">
        <v>249</v>
      </c>
      <c r="K217" t="s">
        <v>268</v>
      </c>
      <c r="L217" t="s">
        <v>251</v>
      </c>
      <c r="O217" s="111">
        <v>45120</v>
      </c>
      <c r="P217" t="s">
        <v>252</v>
      </c>
      <c r="Q217" t="s">
        <v>253</v>
      </c>
      <c r="R217" s="111">
        <v>45121</v>
      </c>
      <c r="W217">
        <v>0</v>
      </c>
      <c r="X217">
        <v>0</v>
      </c>
      <c r="Y217">
        <v>216</v>
      </c>
      <c r="Z217">
        <f t="shared" si="3"/>
        <v>216</v>
      </c>
    </row>
    <row r="218" spans="1:26">
      <c r="A218" t="s">
        <v>246</v>
      </c>
      <c r="B218" t="s">
        <v>2698</v>
      </c>
      <c r="C218" t="s">
        <v>190</v>
      </c>
      <c r="D218" t="s">
        <v>45</v>
      </c>
      <c r="E218" t="s">
        <v>46</v>
      </c>
      <c r="F218">
        <v>5568949</v>
      </c>
      <c r="G218" s="111">
        <v>45120</v>
      </c>
      <c r="H218" t="s">
        <v>5861</v>
      </c>
      <c r="I218" t="s">
        <v>255</v>
      </c>
      <c r="J218" t="s">
        <v>249</v>
      </c>
      <c r="K218" t="s">
        <v>250</v>
      </c>
      <c r="L218" t="s">
        <v>707</v>
      </c>
      <c r="O218" s="111">
        <v>45120</v>
      </c>
      <c r="P218" t="s">
        <v>252</v>
      </c>
      <c r="Q218" t="s">
        <v>282</v>
      </c>
      <c r="R218" s="111">
        <v>45121</v>
      </c>
      <c r="W218">
        <v>0</v>
      </c>
      <c r="X218">
        <v>0</v>
      </c>
      <c r="Y218">
        <v>0</v>
      </c>
      <c r="Z218">
        <f t="shared" si="3"/>
        <v>0</v>
      </c>
    </row>
    <row r="219" spans="1:26">
      <c r="A219" t="s">
        <v>246</v>
      </c>
      <c r="B219" t="s">
        <v>2698</v>
      </c>
      <c r="C219" t="s">
        <v>190</v>
      </c>
      <c r="D219" t="s">
        <v>45</v>
      </c>
      <c r="E219" t="s">
        <v>46</v>
      </c>
      <c r="F219">
        <v>12752586</v>
      </c>
      <c r="G219" s="111">
        <v>45126</v>
      </c>
      <c r="H219" t="s">
        <v>5862</v>
      </c>
      <c r="I219" t="s">
        <v>255</v>
      </c>
      <c r="J219" t="s">
        <v>249</v>
      </c>
      <c r="K219" t="s">
        <v>250</v>
      </c>
      <c r="L219" t="s">
        <v>251</v>
      </c>
      <c r="O219" s="111">
        <v>45126</v>
      </c>
      <c r="P219" t="s">
        <v>252</v>
      </c>
      <c r="Q219" t="s">
        <v>257</v>
      </c>
      <c r="R219" s="111">
        <v>45128</v>
      </c>
      <c r="W219">
        <v>0</v>
      </c>
      <c r="X219">
        <v>0</v>
      </c>
      <c r="Y219">
        <v>0</v>
      </c>
      <c r="Z219">
        <f t="shared" si="3"/>
        <v>0</v>
      </c>
    </row>
    <row r="220" spans="1:26">
      <c r="A220" t="s">
        <v>246</v>
      </c>
      <c r="B220" t="s">
        <v>2698</v>
      </c>
      <c r="C220" t="s">
        <v>190</v>
      </c>
      <c r="D220" t="s">
        <v>45</v>
      </c>
      <c r="E220" t="s">
        <v>46</v>
      </c>
      <c r="F220">
        <v>12757311</v>
      </c>
      <c r="G220" s="111">
        <v>45128</v>
      </c>
      <c r="H220" t="s">
        <v>5863</v>
      </c>
      <c r="I220" t="s">
        <v>255</v>
      </c>
      <c r="J220" t="s">
        <v>249</v>
      </c>
      <c r="K220" t="s">
        <v>250</v>
      </c>
      <c r="L220" t="s">
        <v>251</v>
      </c>
      <c r="O220" s="111">
        <v>45128</v>
      </c>
      <c r="P220" t="s">
        <v>252</v>
      </c>
      <c r="Q220" t="s">
        <v>257</v>
      </c>
      <c r="R220" s="111"/>
      <c r="W220">
        <v>0</v>
      </c>
      <c r="X220">
        <v>0</v>
      </c>
      <c r="Y220">
        <v>0</v>
      </c>
      <c r="Z220">
        <f t="shared" si="3"/>
        <v>0</v>
      </c>
    </row>
    <row r="221" spans="1:26">
      <c r="A221" t="s">
        <v>246</v>
      </c>
      <c r="B221" t="s">
        <v>2561</v>
      </c>
      <c r="C221" t="s">
        <v>1690</v>
      </c>
      <c r="D221" t="s">
        <v>1691</v>
      </c>
      <c r="E221" t="s">
        <v>1528</v>
      </c>
      <c r="F221">
        <v>12447174</v>
      </c>
      <c r="G221" s="111">
        <v>45050</v>
      </c>
      <c r="H221" t="s">
        <v>4869</v>
      </c>
      <c r="I221" t="s">
        <v>255</v>
      </c>
      <c r="J221" t="s">
        <v>249</v>
      </c>
      <c r="K221" t="s">
        <v>250</v>
      </c>
      <c r="L221" t="s">
        <v>251</v>
      </c>
      <c r="O221" s="111">
        <v>45050</v>
      </c>
      <c r="P221" t="s">
        <v>252</v>
      </c>
      <c r="Q221" t="s">
        <v>253</v>
      </c>
      <c r="R221" s="111">
        <v>45050</v>
      </c>
      <c r="W221">
        <v>2103</v>
      </c>
      <c r="X221">
        <v>1763</v>
      </c>
      <c r="Y221">
        <v>3317</v>
      </c>
      <c r="Z221">
        <f t="shared" si="3"/>
        <v>7183</v>
      </c>
    </row>
    <row r="222" spans="1:26">
      <c r="A222" t="s">
        <v>246</v>
      </c>
      <c r="B222" t="s">
        <v>2561</v>
      </c>
      <c r="C222" t="s">
        <v>1690</v>
      </c>
      <c r="D222" t="s">
        <v>1691</v>
      </c>
      <c r="E222" t="s">
        <v>1528</v>
      </c>
      <c r="F222">
        <v>12215858</v>
      </c>
      <c r="G222" s="111">
        <v>45051</v>
      </c>
      <c r="H222" t="s">
        <v>4870</v>
      </c>
      <c r="I222" t="s">
        <v>255</v>
      </c>
      <c r="L222" t="s">
        <v>251</v>
      </c>
      <c r="O222" s="111">
        <v>45051</v>
      </c>
      <c r="P222" t="s">
        <v>252</v>
      </c>
      <c r="Q222" t="s">
        <v>263</v>
      </c>
      <c r="R222" s="111">
        <v>45051</v>
      </c>
      <c r="W222">
        <v>76.48</v>
      </c>
      <c r="X222">
        <v>72.680000000000007</v>
      </c>
      <c r="Y222">
        <v>0</v>
      </c>
      <c r="Z222">
        <f t="shared" si="3"/>
        <v>149.16000000000003</v>
      </c>
    </row>
    <row r="223" spans="1:26">
      <c r="A223" t="s">
        <v>246</v>
      </c>
      <c r="B223" t="s">
        <v>2561</v>
      </c>
      <c r="C223" t="s">
        <v>1690</v>
      </c>
      <c r="D223" t="s">
        <v>1691</v>
      </c>
      <c r="E223" t="s">
        <v>1528</v>
      </c>
      <c r="F223">
        <v>12458812</v>
      </c>
      <c r="G223" s="111">
        <v>45054</v>
      </c>
      <c r="H223" t="s">
        <v>4871</v>
      </c>
      <c r="I223" t="s">
        <v>255</v>
      </c>
      <c r="L223" t="s">
        <v>251</v>
      </c>
      <c r="O223" s="111">
        <v>45054</v>
      </c>
      <c r="P223" t="s">
        <v>252</v>
      </c>
      <c r="Q223" t="s">
        <v>263</v>
      </c>
      <c r="R223" s="111">
        <v>45055</v>
      </c>
      <c r="W223">
        <v>25.5</v>
      </c>
      <c r="X223">
        <v>0</v>
      </c>
      <c r="Y223">
        <v>0</v>
      </c>
      <c r="Z223">
        <f t="shared" si="3"/>
        <v>25.5</v>
      </c>
    </row>
    <row r="224" spans="1:26">
      <c r="A224" t="s">
        <v>246</v>
      </c>
      <c r="B224" t="s">
        <v>2561</v>
      </c>
      <c r="C224" t="s">
        <v>1690</v>
      </c>
      <c r="D224" t="s">
        <v>1691</v>
      </c>
      <c r="E224" t="s">
        <v>1528</v>
      </c>
      <c r="F224">
        <v>12478617</v>
      </c>
      <c r="G224" s="111">
        <v>45058</v>
      </c>
      <c r="H224" t="s">
        <v>4872</v>
      </c>
      <c r="I224" t="s">
        <v>255</v>
      </c>
      <c r="J224" t="s">
        <v>249</v>
      </c>
      <c r="K224" t="s">
        <v>250</v>
      </c>
      <c r="L224" t="s">
        <v>251</v>
      </c>
      <c r="O224" s="111">
        <v>45058</v>
      </c>
      <c r="P224" t="s">
        <v>252</v>
      </c>
      <c r="Q224" t="s">
        <v>253</v>
      </c>
      <c r="R224" s="111">
        <v>45061</v>
      </c>
      <c r="W224">
        <v>1439.5</v>
      </c>
      <c r="X224">
        <v>3200.82</v>
      </c>
      <c r="Y224">
        <v>2588.3000000000002</v>
      </c>
      <c r="Z224">
        <f t="shared" si="3"/>
        <v>7228.62</v>
      </c>
    </row>
    <row r="225" spans="1:26">
      <c r="A225" t="s">
        <v>246</v>
      </c>
      <c r="B225" t="s">
        <v>2561</v>
      </c>
      <c r="C225" t="s">
        <v>1690</v>
      </c>
      <c r="D225" t="s">
        <v>1691</v>
      </c>
      <c r="E225" t="s">
        <v>1528</v>
      </c>
      <c r="F225">
        <v>12485146</v>
      </c>
      <c r="G225" s="111">
        <v>45061</v>
      </c>
      <c r="H225" t="s">
        <v>4873</v>
      </c>
      <c r="I225" t="s">
        <v>255</v>
      </c>
      <c r="L225" t="s">
        <v>251</v>
      </c>
      <c r="O225" s="111">
        <v>45061</v>
      </c>
      <c r="P225" t="s">
        <v>252</v>
      </c>
      <c r="Q225" t="s">
        <v>263</v>
      </c>
      <c r="R225" s="111">
        <v>45062</v>
      </c>
      <c r="W225">
        <v>969</v>
      </c>
      <c r="X225">
        <v>272</v>
      </c>
      <c r="Y225">
        <v>0</v>
      </c>
      <c r="Z225">
        <f t="shared" si="3"/>
        <v>1241</v>
      </c>
    </row>
    <row r="226" spans="1:26">
      <c r="A226" t="s">
        <v>246</v>
      </c>
      <c r="B226" t="s">
        <v>2561</v>
      </c>
      <c r="C226" t="s">
        <v>1690</v>
      </c>
      <c r="D226" t="s">
        <v>1691</v>
      </c>
      <c r="E226" t="s">
        <v>1528</v>
      </c>
      <c r="F226">
        <v>12507241</v>
      </c>
      <c r="G226" s="111">
        <v>45065</v>
      </c>
      <c r="H226" t="s">
        <v>4874</v>
      </c>
      <c r="I226" t="s">
        <v>255</v>
      </c>
      <c r="J226" t="s">
        <v>249</v>
      </c>
      <c r="K226" t="s">
        <v>250</v>
      </c>
      <c r="L226" t="s">
        <v>251</v>
      </c>
      <c r="O226" s="111">
        <v>45065</v>
      </c>
      <c r="P226" t="s">
        <v>252</v>
      </c>
      <c r="Q226" t="s">
        <v>253</v>
      </c>
      <c r="R226" s="111">
        <v>45068</v>
      </c>
      <c r="W226">
        <v>1911</v>
      </c>
      <c r="X226">
        <v>7834.45</v>
      </c>
      <c r="Y226">
        <v>9705.0499999999993</v>
      </c>
      <c r="Z226">
        <f t="shared" si="3"/>
        <v>19450.5</v>
      </c>
    </row>
    <row r="227" spans="1:26">
      <c r="A227" t="s">
        <v>246</v>
      </c>
      <c r="B227" t="s">
        <v>2561</v>
      </c>
      <c r="C227" t="s">
        <v>1690</v>
      </c>
      <c r="D227" t="s">
        <v>1691</v>
      </c>
      <c r="E227" t="s">
        <v>1528</v>
      </c>
      <c r="F227">
        <v>12518621</v>
      </c>
      <c r="G227" s="111">
        <v>45070</v>
      </c>
      <c r="H227" t="s">
        <v>4875</v>
      </c>
      <c r="I227" t="s">
        <v>255</v>
      </c>
      <c r="J227" t="s">
        <v>249</v>
      </c>
      <c r="K227" t="s">
        <v>250</v>
      </c>
      <c r="L227" t="s">
        <v>251</v>
      </c>
      <c r="O227" s="111">
        <v>45070</v>
      </c>
      <c r="P227" t="s">
        <v>252</v>
      </c>
      <c r="Q227" t="s">
        <v>253</v>
      </c>
      <c r="R227" s="111">
        <v>45071</v>
      </c>
      <c r="W227">
        <v>702.83</v>
      </c>
      <c r="X227">
        <v>1907.27</v>
      </c>
      <c r="Y227">
        <v>4089.8599999999997</v>
      </c>
      <c r="Z227">
        <f t="shared" si="3"/>
        <v>6699.9599999999991</v>
      </c>
    </row>
    <row r="228" spans="1:26">
      <c r="A228" t="s">
        <v>246</v>
      </c>
      <c r="B228" t="s">
        <v>2561</v>
      </c>
      <c r="C228" t="s">
        <v>1690</v>
      </c>
      <c r="D228" t="s">
        <v>3914</v>
      </c>
      <c r="E228" t="s">
        <v>1528</v>
      </c>
      <c r="F228">
        <v>12500407</v>
      </c>
      <c r="G228" s="111">
        <v>45064</v>
      </c>
      <c r="H228" t="s">
        <v>4876</v>
      </c>
      <c r="I228" t="s">
        <v>260</v>
      </c>
      <c r="L228" t="s">
        <v>251</v>
      </c>
      <c r="O228" s="111">
        <v>45064</v>
      </c>
      <c r="P228" t="s">
        <v>252</v>
      </c>
      <c r="Q228" t="s">
        <v>263</v>
      </c>
      <c r="R228" s="111">
        <v>45064</v>
      </c>
      <c r="W228">
        <v>10</v>
      </c>
      <c r="X228">
        <v>0</v>
      </c>
      <c r="Y228">
        <v>0</v>
      </c>
      <c r="Z228">
        <f t="shared" si="3"/>
        <v>10</v>
      </c>
    </row>
    <row r="229" spans="1:26">
      <c r="A229" t="s">
        <v>246</v>
      </c>
      <c r="B229" t="s">
        <v>2561</v>
      </c>
      <c r="C229" t="s">
        <v>1690</v>
      </c>
      <c r="D229" t="s">
        <v>4712</v>
      </c>
      <c r="E229" t="s">
        <v>1528</v>
      </c>
      <c r="F229">
        <v>12479126</v>
      </c>
      <c r="G229" s="111">
        <v>45071</v>
      </c>
      <c r="H229" t="s">
        <v>4877</v>
      </c>
      <c r="I229" t="s">
        <v>255</v>
      </c>
      <c r="J229" t="s">
        <v>249</v>
      </c>
      <c r="K229" t="s">
        <v>250</v>
      </c>
      <c r="L229" t="s">
        <v>251</v>
      </c>
      <c r="O229" s="111">
        <v>45071</v>
      </c>
      <c r="P229" t="s">
        <v>252</v>
      </c>
      <c r="Q229" t="s">
        <v>253</v>
      </c>
      <c r="R229" s="111">
        <v>45072</v>
      </c>
      <c r="W229">
        <v>53.3</v>
      </c>
      <c r="X229">
        <v>65</v>
      </c>
      <c r="Y229">
        <v>323.5</v>
      </c>
      <c r="Z229">
        <f t="shared" si="3"/>
        <v>441.8</v>
      </c>
    </row>
    <row r="230" spans="1:26">
      <c r="A230" t="s">
        <v>246</v>
      </c>
      <c r="B230" t="s">
        <v>2561</v>
      </c>
      <c r="C230" t="s">
        <v>1690</v>
      </c>
      <c r="D230" t="s">
        <v>4712</v>
      </c>
      <c r="E230" t="s">
        <v>1528</v>
      </c>
      <c r="F230">
        <v>12548913</v>
      </c>
      <c r="G230" s="111">
        <v>45076</v>
      </c>
      <c r="H230" t="s">
        <v>4878</v>
      </c>
      <c r="I230" t="s">
        <v>255</v>
      </c>
      <c r="J230" t="s">
        <v>249</v>
      </c>
      <c r="K230" t="s">
        <v>250</v>
      </c>
      <c r="L230" t="s">
        <v>251</v>
      </c>
      <c r="O230" s="111">
        <v>45076</v>
      </c>
      <c r="P230" t="s">
        <v>252</v>
      </c>
      <c r="Q230" t="s">
        <v>282</v>
      </c>
      <c r="R230" s="111">
        <v>45076</v>
      </c>
      <c r="W230">
        <v>108</v>
      </c>
      <c r="X230">
        <v>989.5</v>
      </c>
      <c r="Y230">
        <v>0</v>
      </c>
      <c r="Z230">
        <f t="shared" si="3"/>
        <v>1097.5</v>
      </c>
    </row>
    <row r="231" spans="1:26">
      <c r="A231" t="s">
        <v>246</v>
      </c>
      <c r="B231" t="s">
        <v>2367</v>
      </c>
      <c r="C231" t="s">
        <v>1526</v>
      </c>
      <c r="D231" t="s">
        <v>1527</v>
      </c>
      <c r="E231" t="s">
        <v>1528</v>
      </c>
      <c r="F231">
        <v>1471331</v>
      </c>
      <c r="G231" s="111">
        <v>45090</v>
      </c>
      <c r="H231" t="s">
        <v>5864</v>
      </c>
      <c r="I231" t="s">
        <v>248</v>
      </c>
      <c r="J231" t="s">
        <v>249</v>
      </c>
      <c r="K231" t="s">
        <v>250</v>
      </c>
      <c r="L231" t="s">
        <v>251</v>
      </c>
      <c r="O231" s="111">
        <v>45106</v>
      </c>
      <c r="P231" t="s">
        <v>252</v>
      </c>
      <c r="Q231" t="s">
        <v>253</v>
      </c>
      <c r="R231" s="111">
        <v>45110</v>
      </c>
      <c r="W231">
        <v>0</v>
      </c>
      <c r="X231">
        <v>0</v>
      </c>
      <c r="Y231">
        <v>2959.4</v>
      </c>
      <c r="Z231">
        <f t="shared" si="3"/>
        <v>2959.4</v>
      </c>
    </row>
    <row r="232" spans="1:26">
      <c r="A232" t="s">
        <v>246</v>
      </c>
      <c r="B232" t="s">
        <v>2367</v>
      </c>
      <c r="C232" t="s">
        <v>1526</v>
      </c>
      <c r="D232" t="s">
        <v>1527</v>
      </c>
      <c r="E232" t="s">
        <v>1528</v>
      </c>
      <c r="F232">
        <v>12627621</v>
      </c>
      <c r="G232" s="111">
        <v>45096</v>
      </c>
      <c r="H232" t="s">
        <v>5865</v>
      </c>
      <c r="I232" t="s">
        <v>260</v>
      </c>
      <c r="L232" t="s">
        <v>251</v>
      </c>
      <c r="O232" s="111">
        <v>45096</v>
      </c>
      <c r="P232" t="s">
        <v>254</v>
      </c>
      <c r="Q232" t="s">
        <v>263</v>
      </c>
      <c r="R232" s="111">
        <v>45097</v>
      </c>
      <c r="W232">
        <v>0</v>
      </c>
      <c r="X232">
        <v>0</v>
      </c>
      <c r="Y232">
        <v>0</v>
      </c>
      <c r="Z232">
        <f t="shared" si="3"/>
        <v>0</v>
      </c>
    </row>
    <row r="233" spans="1:26">
      <c r="A233" t="s">
        <v>246</v>
      </c>
      <c r="B233" t="s">
        <v>2367</v>
      </c>
      <c r="C233" t="s">
        <v>1526</v>
      </c>
      <c r="D233" t="s">
        <v>5611</v>
      </c>
      <c r="E233" t="s">
        <v>1528</v>
      </c>
      <c r="F233">
        <v>12626105</v>
      </c>
      <c r="G233" s="111">
        <v>45096</v>
      </c>
      <c r="H233" t="s">
        <v>5612</v>
      </c>
      <c r="I233" t="s">
        <v>255</v>
      </c>
      <c r="J233" t="s">
        <v>249</v>
      </c>
      <c r="K233" t="s">
        <v>250</v>
      </c>
      <c r="L233" t="s">
        <v>251</v>
      </c>
      <c r="O233" s="111">
        <v>45098</v>
      </c>
      <c r="P233" t="s">
        <v>252</v>
      </c>
      <c r="Q233" t="s">
        <v>282</v>
      </c>
      <c r="R233" s="111">
        <v>45099</v>
      </c>
      <c r="W233">
        <v>0</v>
      </c>
      <c r="X233">
        <v>1</v>
      </c>
      <c r="Y233">
        <v>0</v>
      </c>
      <c r="Z233">
        <f t="shared" si="3"/>
        <v>1</v>
      </c>
    </row>
    <row r="234" spans="1:26">
      <c r="A234" t="s">
        <v>246</v>
      </c>
      <c r="B234" t="s">
        <v>2367</v>
      </c>
      <c r="C234" t="s">
        <v>1526</v>
      </c>
      <c r="D234" t="s">
        <v>2384</v>
      </c>
      <c r="E234" t="s">
        <v>1528</v>
      </c>
      <c r="F234">
        <v>10380519</v>
      </c>
      <c r="G234" s="111">
        <v>45131</v>
      </c>
      <c r="H234" t="s">
        <v>5866</v>
      </c>
      <c r="I234" t="s">
        <v>248</v>
      </c>
      <c r="J234" t="s">
        <v>249</v>
      </c>
      <c r="K234" t="s">
        <v>250</v>
      </c>
      <c r="L234" t="s">
        <v>251</v>
      </c>
      <c r="O234" s="111">
        <v>45133</v>
      </c>
      <c r="P234" t="s">
        <v>252</v>
      </c>
      <c r="Q234" t="s">
        <v>253</v>
      </c>
      <c r="R234" s="111">
        <v>45135</v>
      </c>
      <c r="W234">
        <v>0</v>
      </c>
      <c r="X234">
        <v>0</v>
      </c>
      <c r="Y234">
        <v>632</v>
      </c>
      <c r="Z234">
        <f t="shared" si="3"/>
        <v>632</v>
      </c>
    </row>
    <row r="235" spans="1:26">
      <c r="A235" t="s">
        <v>246</v>
      </c>
      <c r="B235" t="s">
        <v>2474</v>
      </c>
      <c r="C235" t="s">
        <v>1616</v>
      </c>
      <c r="D235" t="s">
        <v>3474</v>
      </c>
      <c r="E235" t="s">
        <v>1528</v>
      </c>
      <c r="F235">
        <v>12474567</v>
      </c>
      <c r="G235" s="111">
        <v>45058</v>
      </c>
      <c r="H235" t="s">
        <v>4879</v>
      </c>
      <c r="I235" t="s">
        <v>255</v>
      </c>
      <c r="J235" t="s">
        <v>249</v>
      </c>
      <c r="K235" t="s">
        <v>250</v>
      </c>
      <c r="L235" t="s">
        <v>251</v>
      </c>
      <c r="O235" s="111">
        <v>45058</v>
      </c>
      <c r="P235" t="s">
        <v>252</v>
      </c>
      <c r="Q235" t="s">
        <v>253</v>
      </c>
      <c r="R235" s="111">
        <v>45064</v>
      </c>
      <c r="W235">
        <v>785.5</v>
      </c>
      <c r="X235">
        <v>4229</v>
      </c>
      <c r="Y235">
        <v>2579.4</v>
      </c>
      <c r="Z235">
        <f t="shared" si="3"/>
        <v>7593.9</v>
      </c>
    </row>
    <row r="236" spans="1:26">
      <c r="A236" t="s">
        <v>246</v>
      </c>
      <c r="B236" t="s">
        <v>2474</v>
      </c>
      <c r="C236" t="s">
        <v>1616</v>
      </c>
      <c r="D236" t="s">
        <v>4288</v>
      </c>
      <c r="E236" t="s">
        <v>1528</v>
      </c>
      <c r="F236">
        <v>12568506</v>
      </c>
      <c r="G236" s="111">
        <v>45078</v>
      </c>
      <c r="H236" t="s">
        <v>5588</v>
      </c>
      <c r="I236" t="s">
        <v>255</v>
      </c>
      <c r="L236" t="s">
        <v>251</v>
      </c>
      <c r="O236" s="111">
        <v>45078</v>
      </c>
      <c r="P236" t="s">
        <v>252</v>
      </c>
      <c r="Q236" t="s">
        <v>253</v>
      </c>
      <c r="R236" s="111">
        <v>45084</v>
      </c>
      <c r="W236">
        <v>0</v>
      </c>
      <c r="X236">
        <v>5205.38</v>
      </c>
      <c r="Y236">
        <v>4102.5</v>
      </c>
      <c r="Z236">
        <f t="shared" si="3"/>
        <v>9307.880000000001</v>
      </c>
    </row>
    <row r="237" spans="1:26">
      <c r="A237" t="s">
        <v>246</v>
      </c>
      <c r="B237" t="s">
        <v>2474</v>
      </c>
      <c r="C237" t="s">
        <v>1616</v>
      </c>
      <c r="D237" t="s">
        <v>1527</v>
      </c>
      <c r="E237" t="s">
        <v>1528</v>
      </c>
      <c r="F237">
        <v>12442370</v>
      </c>
      <c r="G237" s="111">
        <v>45049</v>
      </c>
      <c r="H237" t="s">
        <v>4880</v>
      </c>
      <c r="I237" t="s">
        <v>260</v>
      </c>
      <c r="L237" t="s">
        <v>251</v>
      </c>
      <c r="O237" s="111">
        <v>45050</v>
      </c>
      <c r="P237" t="s">
        <v>252</v>
      </c>
      <c r="Q237" t="s">
        <v>263</v>
      </c>
      <c r="R237" s="111">
        <v>45054</v>
      </c>
      <c r="W237">
        <v>4204.8999999999996</v>
      </c>
      <c r="X237">
        <v>786.75</v>
      </c>
      <c r="Y237">
        <v>0</v>
      </c>
      <c r="Z237">
        <f t="shared" si="3"/>
        <v>4991.6499999999996</v>
      </c>
    </row>
    <row r="238" spans="1:26">
      <c r="A238" t="s">
        <v>246</v>
      </c>
      <c r="B238" t="s">
        <v>2474</v>
      </c>
      <c r="C238" t="s">
        <v>1616</v>
      </c>
      <c r="D238" t="s">
        <v>1527</v>
      </c>
      <c r="E238" t="s">
        <v>1528</v>
      </c>
      <c r="F238">
        <v>12452097</v>
      </c>
      <c r="G238" s="111">
        <v>45051</v>
      </c>
      <c r="H238" t="s">
        <v>4881</v>
      </c>
      <c r="I238" t="s">
        <v>255</v>
      </c>
      <c r="J238" t="s">
        <v>249</v>
      </c>
      <c r="K238" t="s">
        <v>250</v>
      </c>
      <c r="L238" t="s">
        <v>251</v>
      </c>
      <c r="O238" s="111">
        <v>45051</v>
      </c>
      <c r="P238" t="s">
        <v>252</v>
      </c>
      <c r="Q238" t="s">
        <v>253</v>
      </c>
      <c r="R238" s="111">
        <v>45056</v>
      </c>
      <c r="W238">
        <v>1825.86</v>
      </c>
      <c r="X238">
        <v>4538.92</v>
      </c>
      <c r="Y238">
        <v>809.77</v>
      </c>
      <c r="Z238">
        <f t="shared" si="3"/>
        <v>7174.5499999999993</v>
      </c>
    </row>
    <row r="239" spans="1:26">
      <c r="A239" t="s">
        <v>246</v>
      </c>
      <c r="B239" t="s">
        <v>2474</v>
      </c>
      <c r="C239" t="s">
        <v>1616</v>
      </c>
      <c r="D239" t="s">
        <v>1527</v>
      </c>
      <c r="E239" t="s">
        <v>1528</v>
      </c>
      <c r="F239">
        <v>12457613</v>
      </c>
      <c r="G239" s="111">
        <v>45054</v>
      </c>
      <c r="H239" t="s">
        <v>4882</v>
      </c>
      <c r="I239" t="s">
        <v>255</v>
      </c>
      <c r="J239" t="s">
        <v>249</v>
      </c>
      <c r="K239" t="s">
        <v>250</v>
      </c>
      <c r="L239" t="s">
        <v>251</v>
      </c>
      <c r="O239" s="111">
        <v>45057</v>
      </c>
      <c r="P239" t="s">
        <v>252</v>
      </c>
      <c r="Q239" t="s">
        <v>282</v>
      </c>
      <c r="R239" s="111">
        <v>45058</v>
      </c>
      <c r="W239">
        <v>5</v>
      </c>
      <c r="X239">
        <v>0</v>
      </c>
      <c r="Y239">
        <v>0</v>
      </c>
      <c r="Z239">
        <f t="shared" si="3"/>
        <v>5</v>
      </c>
    </row>
    <row r="240" spans="1:26">
      <c r="A240" t="s">
        <v>246</v>
      </c>
      <c r="B240" t="s">
        <v>2474</v>
      </c>
      <c r="C240" t="s">
        <v>1616</v>
      </c>
      <c r="D240" t="s">
        <v>1527</v>
      </c>
      <c r="E240" t="s">
        <v>1528</v>
      </c>
      <c r="F240">
        <v>12489684</v>
      </c>
      <c r="G240" s="111">
        <v>45062</v>
      </c>
      <c r="H240" t="s">
        <v>4884</v>
      </c>
      <c r="I240" t="s">
        <v>255</v>
      </c>
      <c r="J240" t="s">
        <v>249</v>
      </c>
      <c r="K240" t="s">
        <v>250</v>
      </c>
      <c r="L240" t="s">
        <v>251</v>
      </c>
      <c r="O240" s="111">
        <v>45062</v>
      </c>
      <c r="P240" t="s">
        <v>252</v>
      </c>
      <c r="Q240" t="s">
        <v>282</v>
      </c>
      <c r="R240" s="111">
        <v>45063</v>
      </c>
      <c r="W240">
        <v>213</v>
      </c>
      <c r="X240">
        <v>0</v>
      </c>
      <c r="Y240">
        <v>0</v>
      </c>
      <c r="Z240">
        <f t="shared" si="3"/>
        <v>213</v>
      </c>
    </row>
    <row r="241" spans="1:26">
      <c r="A241" t="s">
        <v>246</v>
      </c>
      <c r="B241" t="s">
        <v>2474</v>
      </c>
      <c r="C241" t="s">
        <v>1616</v>
      </c>
      <c r="D241" t="s">
        <v>1527</v>
      </c>
      <c r="E241" t="s">
        <v>1528</v>
      </c>
      <c r="F241">
        <v>12495366</v>
      </c>
      <c r="G241" s="111">
        <v>45063</v>
      </c>
      <c r="H241" t="s">
        <v>4885</v>
      </c>
      <c r="I241" t="s">
        <v>255</v>
      </c>
      <c r="J241" t="s">
        <v>249</v>
      </c>
      <c r="K241" t="s">
        <v>250</v>
      </c>
      <c r="L241" t="s">
        <v>251</v>
      </c>
      <c r="O241" s="111">
        <v>45065</v>
      </c>
      <c r="P241" t="s">
        <v>252</v>
      </c>
      <c r="Q241" t="s">
        <v>253</v>
      </c>
      <c r="R241" s="111">
        <v>45069</v>
      </c>
      <c r="W241">
        <v>1351</v>
      </c>
      <c r="X241">
        <v>12123</v>
      </c>
      <c r="Y241">
        <v>4661</v>
      </c>
      <c r="Z241">
        <f t="shared" si="3"/>
        <v>18135</v>
      </c>
    </row>
    <row r="242" spans="1:26">
      <c r="A242" t="s">
        <v>246</v>
      </c>
      <c r="B242" t="s">
        <v>2474</v>
      </c>
      <c r="C242" t="s">
        <v>1616</v>
      </c>
      <c r="D242" t="s">
        <v>1527</v>
      </c>
      <c r="E242" t="s">
        <v>1528</v>
      </c>
      <c r="F242">
        <v>12605704</v>
      </c>
      <c r="G242" s="111">
        <v>45090</v>
      </c>
      <c r="H242" t="s">
        <v>5531</v>
      </c>
      <c r="I242" t="s">
        <v>255</v>
      </c>
      <c r="J242" t="s">
        <v>249</v>
      </c>
      <c r="K242" t="s">
        <v>250</v>
      </c>
      <c r="L242" t="s">
        <v>251</v>
      </c>
      <c r="O242" s="111">
        <v>45091</v>
      </c>
      <c r="P242" t="s">
        <v>252</v>
      </c>
      <c r="Q242" t="s">
        <v>253</v>
      </c>
      <c r="R242" s="111">
        <v>45092</v>
      </c>
      <c r="W242">
        <v>0</v>
      </c>
      <c r="X242">
        <v>470</v>
      </c>
      <c r="Y242">
        <v>2322</v>
      </c>
      <c r="Z242">
        <f t="shared" si="3"/>
        <v>2792</v>
      </c>
    </row>
    <row r="243" spans="1:26">
      <c r="A243" t="s">
        <v>246</v>
      </c>
      <c r="B243" t="s">
        <v>2474</v>
      </c>
      <c r="C243" t="s">
        <v>1616</v>
      </c>
      <c r="D243" t="s">
        <v>1527</v>
      </c>
      <c r="E243" t="s">
        <v>1528</v>
      </c>
      <c r="F243">
        <v>12606426</v>
      </c>
      <c r="G243" s="111">
        <v>45090</v>
      </c>
      <c r="H243" t="s">
        <v>5532</v>
      </c>
      <c r="I243" t="s">
        <v>255</v>
      </c>
      <c r="J243" t="s">
        <v>249</v>
      </c>
      <c r="K243" t="s">
        <v>250</v>
      </c>
      <c r="L243" t="s">
        <v>251</v>
      </c>
      <c r="O243" s="111">
        <v>45091</v>
      </c>
      <c r="P243" t="s">
        <v>252</v>
      </c>
      <c r="Q243" t="s">
        <v>253</v>
      </c>
      <c r="R243" s="111">
        <v>45092</v>
      </c>
      <c r="W243">
        <v>0</v>
      </c>
      <c r="X243">
        <v>697</v>
      </c>
      <c r="Y243">
        <v>8388.08</v>
      </c>
      <c r="Z243">
        <f t="shared" si="3"/>
        <v>9085.08</v>
      </c>
    </row>
    <row r="244" spans="1:26">
      <c r="A244" t="s">
        <v>246</v>
      </c>
      <c r="B244" t="s">
        <v>2474</v>
      </c>
      <c r="C244" t="s">
        <v>1616</v>
      </c>
      <c r="D244" t="s">
        <v>1527</v>
      </c>
      <c r="E244" t="s">
        <v>1528</v>
      </c>
      <c r="F244">
        <v>12615988</v>
      </c>
      <c r="G244" s="111">
        <v>45092</v>
      </c>
      <c r="H244" t="s">
        <v>5680</v>
      </c>
      <c r="I244" t="s">
        <v>255</v>
      </c>
      <c r="J244" t="s">
        <v>249</v>
      </c>
      <c r="K244" t="s">
        <v>268</v>
      </c>
      <c r="L244" t="s">
        <v>251</v>
      </c>
      <c r="O244" s="111">
        <v>45096</v>
      </c>
      <c r="P244" t="s">
        <v>252</v>
      </c>
      <c r="Q244" t="s">
        <v>253</v>
      </c>
      <c r="R244" s="111">
        <v>45097</v>
      </c>
      <c r="W244">
        <v>0</v>
      </c>
      <c r="X244">
        <v>3923.65</v>
      </c>
      <c r="Y244">
        <v>11684.61</v>
      </c>
      <c r="Z244">
        <f t="shared" si="3"/>
        <v>15608.26</v>
      </c>
    </row>
    <row r="245" spans="1:26">
      <c r="A245" t="s">
        <v>246</v>
      </c>
      <c r="B245" t="s">
        <v>2474</v>
      </c>
      <c r="C245" t="s">
        <v>1616</v>
      </c>
      <c r="D245" t="s">
        <v>1527</v>
      </c>
      <c r="E245" t="s">
        <v>1528</v>
      </c>
      <c r="F245">
        <v>12638671</v>
      </c>
      <c r="G245" s="111">
        <v>45098</v>
      </c>
      <c r="H245" t="s">
        <v>5565</v>
      </c>
      <c r="I245" t="s">
        <v>255</v>
      </c>
      <c r="J245" t="s">
        <v>249</v>
      </c>
      <c r="K245" t="s">
        <v>250</v>
      </c>
      <c r="L245" t="s">
        <v>251</v>
      </c>
      <c r="O245" s="111">
        <v>45099</v>
      </c>
      <c r="P245" t="s">
        <v>252</v>
      </c>
      <c r="Q245" t="s">
        <v>253</v>
      </c>
      <c r="R245" s="111">
        <v>45121</v>
      </c>
      <c r="W245">
        <v>0</v>
      </c>
      <c r="X245">
        <v>0</v>
      </c>
      <c r="Y245">
        <v>1801.96</v>
      </c>
      <c r="Z245">
        <f t="shared" si="3"/>
        <v>1801.96</v>
      </c>
    </row>
    <row r="246" spans="1:26">
      <c r="A246" t="s">
        <v>246</v>
      </c>
      <c r="B246" t="s">
        <v>2474</v>
      </c>
      <c r="C246" t="s">
        <v>1616</v>
      </c>
      <c r="D246" t="s">
        <v>1527</v>
      </c>
      <c r="E246" t="s">
        <v>1528</v>
      </c>
      <c r="F246">
        <v>12656126</v>
      </c>
      <c r="G246" s="111">
        <v>45103</v>
      </c>
      <c r="H246" t="s">
        <v>5498</v>
      </c>
      <c r="I246" t="s">
        <v>255</v>
      </c>
      <c r="J246" t="s">
        <v>249</v>
      </c>
      <c r="K246" t="s">
        <v>250</v>
      </c>
      <c r="L246" t="s">
        <v>251</v>
      </c>
      <c r="O246" s="111">
        <v>45104</v>
      </c>
      <c r="P246" t="s">
        <v>252</v>
      </c>
      <c r="Q246" t="s">
        <v>253</v>
      </c>
      <c r="R246" s="111">
        <v>45105</v>
      </c>
      <c r="W246">
        <v>0</v>
      </c>
      <c r="X246">
        <v>0</v>
      </c>
      <c r="Y246">
        <v>3602</v>
      </c>
      <c r="Z246">
        <f t="shared" si="3"/>
        <v>3602</v>
      </c>
    </row>
    <row r="247" spans="1:26">
      <c r="A247" t="s">
        <v>246</v>
      </c>
      <c r="B247" t="s">
        <v>2474</v>
      </c>
      <c r="C247" t="s">
        <v>1616</v>
      </c>
      <c r="D247" t="s">
        <v>4766</v>
      </c>
      <c r="E247" t="s">
        <v>1528</v>
      </c>
      <c r="F247">
        <v>12518525</v>
      </c>
      <c r="G247" s="111">
        <v>45069</v>
      </c>
      <c r="H247" t="s">
        <v>4887</v>
      </c>
      <c r="I247" t="s">
        <v>255</v>
      </c>
      <c r="J247" t="s">
        <v>249</v>
      </c>
      <c r="K247" t="s">
        <v>250</v>
      </c>
      <c r="L247" t="s">
        <v>251</v>
      </c>
      <c r="O247" s="111">
        <v>45069</v>
      </c>
      <c r="P247" t="s">
        <v>252</v>
      </c>
      <c r="Q247" t="s">
        <v>253</v>
      </c>
      <c r="R247" s="111">
        <v>45076</v>
      </c>
      <c r="W247">
        <v>467</v>
      </c>
      <c r="X247">
        <v>9053</v>
      </c>
      <c r="Y247">
        <v>365</v>
      </c>
      <c r="Z247">
        <f t="shared" si="3"/>
        <v>9885</v>
      </c>
    </row>
    <row r="248" spans="1:26">
      <c r="A248" t="s">
        <v>246</v>
      </c>
      <c r="B248" t="s">
        <v>2474</v>
      </c>
      <c r="C248" t="s">
        <v>1616</v>
      </c>
      <c r="D248" t="s">
        <v>4766</v>
      </c>
      <c r="E248" t="s">
        <v>1528</v>
      </c>
      <c r="F248">
        <v>12519696</v>
      </c>
      <c r="G248" s="111">
        <v>45069</v>
      </c>
      <c r="H248" t="s">
        <v>4888</v>
      </c>
      <c r="I248" t="s">
        <v>255</v>
      </c>
      <c r="L248" t="s">
        <v>251</v>
      </c>
      <c r="O248" s="111">
        <v>45069</v>
      </c>
      <c r="P248" t="s">
        <v>252</v>
      </c>
      <c r="Q248" t="s">
        <v>253</v>
      </c>
      <c r="R248" s="111">
        <v>45076</v>
      </c>
      <c r="W248">
        <v>0</v>
      </c>
      <c r="X248">
        <v>23</v>
      </c>
      <c r="Y248">
        <v>52</v>
      </c>
      <c r="Z248">
        <f t="shared" si="3"/>
        <v>75</v>
      </c>
    </row>
    <row r="249" spans="1:26">
      <c r="A249" t="s">
        <v>246</v>
      </c>
      <c r="B249" t="s">
        <v>2474</v>
      </c>
      <c r="C249" t="s">
        <v>1616</v>
      </c>
      <c r="D249" t="s">
        <v>4766</v>
      </c>
      <c r="E249" t="s">
        <v>1528</v>
      </c>
      <c r="F249">
        <v>12519928</v>
      </c>
      <c r="G249" s="111">
        <v>45069</v>
      </c>
      <c r="H249" t="s">
        <v>4889</v>
      </c>
      <c r="I249" t="s">
        <v>248</v>
      </c>
      <c r="J249" t="s">
        <v>249</v>
      </c>
      <c r="K249" t="s">
        <v>250</v>
      </c>
      <c r="L249" t="s">
        <v>251</v>
      </c>
      <c r="O249" s="111">
        <v>45069</v>
      </c>
      <c r="P249" t="s">
        <v>252</v>
      </c>
      <c r="Q249" t="s">
        <v>253</v>
      </c>
      <c r="R249" s="111">
        <v>45076</v>
      </c>
      <c r="W249">
        <v>335</v>
      </c>
      <c r="X249">
        <v>4197</v>
      </c>
      <c r="Y249">
        <v>8867</v>
      </c>
      <c r="Z249">
        <f t="shared" si="3"/>
        <v>13399</v>
      </c>
    </row>
    <row r="250" spans="1:26">
      <c r="A250" t="s">
        <v>246</v>
      </c>
      <c r="B250" t="s">
        <v>2474</v>
      </c>
      <c r="C250" t="s">
        <v>1616</v>
      </c>
      <c r="D250" t="s">
        <v>2477</v>
      </c>
      <c r="E250" t="s">
        <v>1528</v>
      </c>
      <c r="F250">
        <v>9346551</v>
      </c>
      <c r="G250" s="111">
        <v>45072</v>
      </c>
      <c r="H250" t="s">
        <v>4890</v>
      </c>
      <c r="I250" t="s">
        <v>255</v>
      </c>
      <c r="J250" t="s">
        <v>249</v>
      </c>
      <c r="K250" t="s">
        <v>268</v>
      </c>
      <c r="L250" t="s">
        <v>251</v>
      </c>
      <c r="O250" s="111">
        <v>45072</v>
      </c>
      <c r="P250" t="s">
        <v>252</v>
      </c>
      <c r="Q250" t="s">
        <v>253</v>
      </c>
      <c r="R250" s="111">
        <v>45084</v>
      </c>
      <c r="W250">
        <v>0</v>
      </c>
      <c r="X250">
        <v>2637</v>
      </c>
      <c r="Y250">
        <v>3508.36</v>
      </c>
      <c r="Z250">
        <f t="shared" si="3"/>
        <v>6145.3600000000006</v>
      </c>
    </row>
    <row r="251" spans="1:26">
      <c r="A251" t="s">
        <v>246</v>
      </c>
      <c r="B251" t="s">
        <v>3125</v>
      </c>
      <c r="C251" t="s">
        <v>2002</v>
      </c>
      <c r="D251" t="s">
        <v>45</v>
      </c>
      <c r="E251" t="s">
        <v>46</v>
      </c>
      <c r="F251">
        <v>12475330</v>
      </c>
      <c r="G251" s="111">
        <v>45057</v>
      </c>
      <c r="H251" t="s">
        <v>4891</v>
      </c>
      <c r="I251" t="s">
        <v>255</v>
      </c>
      <c r="J251" t="s">
        <v>249</v>
      </c>
      <c r="K251" t="s">
        <v>250</v>
      </c>
      <c r="L251" t="s">
        <v>251</v>
      </c>
      <c r="O251" s="111">
        <v>45057</v>
      </c>
      <c r="P251" t="s">
        <v>252</v>
      </c>
      <c r="Q251" t="s">
        <v>253</v>
      </c>
      <c r="R251" s="111">
        <v>45058</v>
      </c>
      <c r="W251">
        <v>20539.13</v>
      </c>
      <c r="X251">
        <v>32746.53</v>
      </c>
      <c r="Y251">
        <v>29626.09</v>
      </c>
      <c r="Z251">
        <f t="shared" si="3"/>
        <v>82911.75</v>
      </c>
    </row>
    <row r="252" spans="1:26">
      <c r="A252" t="s">
        <v>246</v>
      </c>
      <c r="B252" t="s">
        <v>3125</v>
      </c>
      <c r="C252" t="s">
        <v>2002</v>
      </c>
      <c r="D252" t="s">
        <v>45</v>
      </c>
      <c r="E252" t="s">
        <v>46</v>
      </c>
      <c r="F252">
        <v>12495804</v>
      </c>
      <c r="G252" s="111">
        <v>45063</v>
      </c>
      <c r="H252" t="s">
        <v>4892</v>
      </c>
      <c r="I252" t="s">
        <v>255</v>
      </c>
      <c r="L252" t="s">
        <v>251</v>
      </c>
      <c r="O252" s="111">
        <v>45063</v>
      </c>
      <c r="P252" t="s">
        <v>252</v>
      </c>
      <c r="Q252" t="s">
        <v>263</v>
      </c>
      <c r="R252" s="111">
        <v>45065</v>
      </c>
      <c r="W252">
        <v>0</v>
      </c>
      <c r="X252">
        <v>590</v>
      </c>
      <c r="Y252">
        <v>0</v>
      </c>
      <c r="Z252">
        <f t="shared" si="3"/>
        <v>590</v>
      </c>
    </row>
    <row r="253" spans="1:26">
      <c r="A253" t="s">
        <v>246</v>
      </c>
      <c r="B253" t="s">
        <v>3125</v>
      </c>
      <c r="C253" t="s">
        <v>2002</v>
      </c>
      <c r="D253" t="s">
        <v>45</v>
      </c>
      <c r="E253" t="s">
        <v>46</v>
      </c>
      <c r="F253">
        <v>12518765</v>
      </c>
      <c r="G253" s="111">
        <v>45070</v>
      </c>
      <c r="H253" t="s">
        <v>4893</v>
      </c>
      <c r="I253" t="s">
        <v>255</v>
      </c>
      <c r="J253" t="s">
        <v>249</v>
      </c>
      <c r="K253" t="s">
        <v>250</v>
      </c>
      <c r="L253" t="s">
        <v>251</v>
      </c>
      <c r="O253" s="111">
        <v>45070</v>
      </c>
      <c r="P253" t="s">
        <v>252</v>
      </c>
      <c r="Q253" t="s">
        <v>253</v>
      </c>
      <c r="R253" s="111">
        <v>45072</v>
      </c>
      <c r="W253">
        <v>454</v>
      </c>
      <c r="X253">
        <v>867</v>
      </c>
      <c r="Y253">
        <v>966</v>
      </c>
      <c r="Z253">
        <f t="shared" si="3"/>
        <v>2287</v>
      </c>
    </row>
    <row r="254" spans="1:26">
      <c r="A254" t="s">
        <v>246</v>
      </c>
      <c r="B254" t="s">
        <v>3125</v>
      </c>
      <c r="C254" t="s">
        <v>2002</v>
      </c>
      <c r="D254" t="s">
        <v>4894</v>
      </c>
      <c r="E254" t="s">
        <v>46</v>
      </c>
      <c r="F254">
        <v>12447595</v>
      </c>
      <c r="G254" s="111">
        <v>45050</v>
      </c>
      <c r="H254" t="s">
        <v>4895</v>
      </c>
      <c r="I254" t="s">
        <v>255</v>
      </c>
      <c r="L254" t="s">
        <v>251</v>
      </c>
      <c r="O254" s="111">
        <v>45050</v>
      </c>
      <c r="P254" t="s">
        <v>252</v>
      </c>
      <c r="Q254" t="s">
        <v>263</v>
      </c>
      <c r="R254" s="111">
        <v>45054</v>
      </c>
      <c r="W254">
        <v>2829</v>
      </c>
      <c r="X254">
        <v>121</v>
      </c>
      <c r="Y254">
        <v>0</v>
      </c>
      <c r="Z254">
        <f t="shared" si="3"/>
        <v>2950</v>
      </c>
    </row>
    <row r="255" spans="1:26">
      <c r="A255" t="s">
        <v>246</v>
      </c>
      <c r="B255" t="s">
        <v>3125</v>
      </c>
      <c r="C255" t="s">
        <v>2002</v>
      </c>
      <c r="D255" t="s">
        <v>4460</v>
      </c>
      <c r="E255" t="s">
        <v>46</v>
      </c>
      <c r="F255">
        <v>12424517</v>
      </c>
      <c r="G255" s="111">
        <v>45044</v>
      </c>
      <c r="H255" t="s">
        <v>4896</v>
      </c>
      <c r="I255" t="s">
        <v>255</v>
      </c>
      <c r="J255" t="s">
        <v>249</v>
      </c>
      <c r="K255" t="s">
        <v>250</v>
      </c>
      <c r="L255" t="s">
        <v>251</v>
      </c>
      <c r="O255" s="111">
        <v>45049</v>
      </c>
      <c r="P255" t="s">
        <v>252</v>
      </c>
      <c r="Q255" t="s">
        <v>253</v>
      </c>
      <c r="R255" s="111">
        <v>45051</v>
      </c>
      <c r="W255">
        <v>3910.6</v>
      </c>
      <c r="X255">
        <v>687.4</v>
      </c>
      <c r="Y255">
        <v>10604.3</v>
      </c>
      <c r="Z255">
        <f t="shared" si="3"/>
        <v>15202.3</v>
      </c>
    </row>
    <row r="256" spans="1:26">
      <c r="A256" t="s">
        <v>246</v>
      </c>
      <c r="B256" t="s">
        <v>3125</v>
      </c>
      <c r="C256" t="s">
        <v>2002</v>
      </c>
      <c r="D256" t="s">
        <v>4460</v>
      </c>
      <c r="E256" t="s">
        <v>46</v>
      </c>
      <c r="F256">
        <v>12468518</v>
      </c>
      <c r="G256" s="111">
        <v>45056</v>
      </c>
      <c r="H256" t="s">
        <v>4897</v>
      </c>
      <c r="I256" t="s">
        <v>255</v>
      </c>
      <c r="J256" t="s">
        <v>249</v>
      </c>
      <c r="K256" t="s">
        <v>250</v>
      </c>
      <c r="L256" t="s">
        <v>251</v>
      </c>
      <c r="O256" s="111">
        <v>45056</v>
      </c>
      <c r="P256" t="s">
        <v>252</v>
      </c>
      <c r="Q256" t="s">
        <v>257</v>
      </c>
      <c r="R256" s="111">
        <v>45061</v>
      </c>
      <c r="W256">
        <v>0</v>
      </c>
      <c r="X256">
        <v>0</v>
      </c>
      <c r="Y256">
        <v>0</v>
      </c>
      <c r="Z256">
        <f t="shared" si="3"/>
        <v>0</v>
      </c>
    </row>
    <row r="257" spans="1:26">
      <c r="A257" t="s">
        <v>246</v>
      </c>
      <c r="B257" t="s">
        <v>2993</v>
      </c>
      <c r="C257" t="s">
        <v>417</v>
      </c>
      <c r="D257" t="s">
        <v>45</v>
      </c>
      <c r="E257" t="s">
        <v>46</v>
      </c>
      <c r="F257">
        <v>4558756</v>
      </c>
      <c r="G257" s="111">
        <v>44813</v>
      </c>
      <c r="H257" t="s">
        <v>5304</v>
      </c>
      <c r="I257" t="s">
        <v>255</v>
      </c>
      <c r="L257" t="s">
        <v>251</v>
      </c>
      <c r="O257" s="111">
        <v>45071</v>
      </c>
      <c r="P257" t="s">
        <v>252</v>
      </c>
      <c r="Q257" t="s">
        <v>253</v>
      </c>
      <c r="R257" s="111">
        <v>45071</v>
      </c>
      <c r="W257">
        <v>883.8</v>
      </c>
      <c r="X257">
        <v>1519.9</v>
      </c>
      <c r="Y257">
        <v>1613.5</v>
      </c>
      <c r="Z257">
        <f t="shared" si="3"/>
        <v>4017.2</v>
      </c>
    </row>
    <row r="258" spans="1:26">
      <c r="A258" t="s">
        <v>246</v>
      </c>
      <c r="B258" t="s">
        <v>2593</v>
      </c>
      <c r="C258" t="s">
        <v>952</v>
      </c>
      <c r="D258" t="s">
        <v>247</v>
      </c>
      <c r="E258" t="s">
        <v>54</v>
      </c>
      <c r="F258">
        <v>12747017</v>
      </c>
      <c r="G258" s="111">
        <v>45126</v>
      </c>
      <c r="H258" t="s">
        <v>5867</v>
      </c>
      <c r="I258" t="s">
        <v>248</v>
      </c>
      <c r="J258" t="s">
        <v>249</v>
      </c>
      <c r="K258" t="s">
        <v>250</v>
      </c>
      <c r="L258" t="s">
        <v>251</v>
      </c>
      <c r="O258" s="111">
        <v>45127</v>
      </c>
      <c r="P258" t="s">
        <v>252</v>
      </c>
      <c r="Q258" t="s">
        <v>257</v>
      </c>
      <c r="R258" s="111"/>
      <c r="W258">
        <v>0</v>
      </c>
      <c r="X258">
        <v>0</v>
      </c>
      <c r="Y258">
        <v>0</v>
      </c>
      <c r="Z258">
        <f t="shared" si="3"/>
        <v>0</v>
      </c>
    </row>
    <row r="259" spans="1:26">
      <c r="A259" t="s">
        <v>246</v>
      </c>
      <c r="B259" t="s">
        <v>2593</v>
      </c>
      <c r="C259" t="s">
        <v>952</v>
      </c>
      <c r="D259" t="s">
        <v>57</v>
      </c>
      <c r="E259" t="s">
        <v>58</v>
      </c>
      <c r="F259">
        <v>12369440</v>
      </c>
      <c r="G259" s="111">
        <v>45048</v>
      </c>
      <c r="H259" t="s">
        <v>4898</v>
      </c>
      <c r="I259" t="s">
        <v>255</v>
      </c>
      <c r="J259" t="s">
        <v>249</v>
      </c>
      <c r="K259" t="s">
        <v>250</v>
      </c>
      <c r="L259" t="s">
        <v>251</v>
      </c>
      <c r="O259" s="111">
        <v>45048</v>
      </c>
      <c r="P259" t="s">
        <v>252</v>
      </c>
      <c r="Q259" t="s">
        <v>253</v>
      </c>
      <c r="R259" s="111">
        <v>45049</v>
      </c>
      <c r="W259">
        <v>6503.4</v>
      </c>
      <c r="X259">
        <v>2915.7</v>
      </c>
      <c r="Y259">
        <v>2575.5</v>
      </c>
      <c r="Z259">
        <f t="shared" ref="Z259:Z322" si="4">SUM(W259:Y259)</f>
        <v>11994.599999999999</v>
      </c>
    </row>
    <row r="260" spans="1:26">
      <c r="A260" t="s">
        <v>246</v>
      </c>
      <c r="B260" t="s">
        <v>2593</v>
      </c>
      <c r="C260" t="s">
        <v>952</v>
      </c>
      <c r="D260" t="s">
        <v>57</v>
      </c>
      <c r="E260" t="s">
        <v>58</v>
      </c>
      <c r="F260">
        <v>12122105</v>
      </c>
      <c r="G260" s="111">
        <v>45050</v>
      </c>
      <c r="H260" t="s">
        <v>4900</v>
      </c>
      <c r="I260" t="s">
        <v>255</v>
      </c>
      <c r="J260" t="s">
        <v>249</v>
      </c>
      <c r="K260" t="s">
        <v>250</v>
      </c>
      <c r="L260" t="s">
        <v>251</v>
      </c>
      <c r="O260" s="111">
        <v>45050</v>
      </c>
      <c r="P260" t="s">
        <v>252</v>
      </c>
      <c r="Q260" t="s">
        <v>253</v>
      </c>
      <c r="R260" s="111">
        <v>45051</v>
      </c>
      <c r="W260">
        <v>21087.1</v>
      </c>
      <c r="X260">
        <v>30296.6</v>
      </c>
      <c r="Y260">
        <v>16496.900000000001</v>
      </c>
      <c r="Z260">
        <f t="shared" si="4"/>
        <v>67880.600000000006</v>
      </c>
    </row>
    <row r="261" spans="1:26">
      <c r="A261" t="s">
        <v>246</v>
      </c>
      <c r="B261" t="s">
        <v>2593</v>
      </c>
      <c r="C261" t="s">
        <v>952</v>
      </c>
      <c r="D261" t="s">
        <v>57</v>
      </c>
      <c r="E261" t="s">
        <v>58</v>
      </c>
      <c r="F261">
        <v>12441381</v>
      </c>
      <c r="G261" s="111">
        <v>45050</v>
      </c>
      <c r="H261" t="s">
        <v>4901</v>
      </c>
      <c r="I261" t="s">
        <v>255</v>
      </c>
      <c r="L261" t="s">
        <v>251</v>
      </c>
      <c r="O261" s="111">
        <v>45050</v>
      </c>
      <c r="P261" t="s">
        <v>252</v>
      </c>
      <c r="Q261" t="s">
        <v>263</v>
      </c>
      <c r="R261" s="111">
        <v>45054</v>
      </c>
      <c r="W261">
        <v>22079.3</v>
      </c>
      <c r="X261">
        <v>0</v>
      </c>
      <c r="Y261">
        <v>0</v>
      </c>
      <c r="Z261">
        <f t="shared" si="4"/>
        <v>22079.3</v>
      </c>
    </row>
    <row r="262" spans="1:26">
      <c r="A262" t="s">
        <v>246</v>
      </c>
      <c r="B262" t="s">
        <v>2593</v>
      </c>
      <c r="C262" t="s">
        <v>952</v>
      </c>
      <c r="D262" t="s">
        <v>57</v>
      </c>
      <c r="E262" t="s">
        <v>58</v>
      </c>
      <c r="F262">
        <v>12462732</v>
      </c>
      <c r="G262" s="111">
        <v>45055</v>
      </c>
      <c r="H262" t="s">
        <v>4902</v>
      </c>
      <c r="I262" t="s">
        <v>255</v>
      </c>
      <c r="J262" t="s">
        <v>249</v>
      </c>
      <c r="K262" t="s">
        <v>250</v>
      </c>
      <c r="L262" t="s">
        <v>251</v>
      </c>
      <c r="O262" s="111">
        <v>45055</v>
      </c>
      <c r="P262" t="s">
        <v>252</v>
      </c>
      <c r="Q262" t="s">
        <v>282</v>
      </c>
      <c r="R262" s="111">
        <v>45056</v>
      </c>
      <c r="W262">
        <v>652</v>
      </c>
      <c r="X262">
        <v>103</v>
      </c>
      <c r="Y262">
        <v>0</v>
      </c>
      <c r="Z262">
        <f t="shared" si="4"/>
        <v>755</v>
      </c>
    </row>
    <row r="263" spans="1:26">
      <c r="A263" t="s">
        <v>246</v>
      </c>
      <c r="B263" t="s">
        <v>2593</v>
      </c>
      <c r="C263" t="s">
        <v>952</v>
      </c>
      <c r="D263" t="s">
        <v>57</v>
      </c>
      <c r="E263" t="s">
        <v>58</v>
      </c>
      <c r="F263">
        <v>12463008</v>
      </c>
      <c r="G263" s="111">
        <v>45055</v>
      </c>
      <c r="H263" t="s">
        <v>4903</v>
      </c>
      <c r="I263" t="s">
        <v>255</v>
      </c>
      <c r="J263" t="s">
        <v>249</v>
      </c>
      <c r="K263" t="s">
        <v>250</v>
      </c>
      <c r="L263" t="s">
        <v>251</v>
      </c>
      <c r="O263" s="111">
        <v>45055</v>
      </c>
      <c r="P263" t="s">
        <v>252</v>
      </c>
      <c r="Q263" t="s">
        <v>253</v>
      </c>
      <c r="R263" s="111">
        <v>45056</v>
      </c>
      <c r="W263">
        <v>8618</v>
      </c>
      <c r="X263">
        <v>10992</v>
      </c>
      <c r="Y263">
        <v>11268.5</v>
      </c>
      <c r="Z263">
        <f t="shared" si="4"/>
        <v>30878.5</v>
      </c>
    </row>
    <row r="264" spans="1:26">
      <c r="A264" t="s">
        <v>246</v>
      </c>
      <c r="B264" t="s">
        <v>2593</v>
      </c>
      <c r="C264" t="s">
        <v>952</v>
      </c>
      <c r="D264" t="s">
        <v>57</v>
      </c>
      <c r="E264" t="s">
        <v>58</v>
      </c>
      <c r="F264">
        <v>12463355</v>
      </c>
      <c r="G264" s="111">
        <v>45055</v>
      </c>
      <c r="H264" t="s">
        <v>4904</v>
      </c>
      <c r="I264" t="s">
        <v>255</v>
      </c>
      <c r="L264" t="s">
        <v>251</v>
      </c>
      <c r="O264" s="111">
        <v>45055</v>
      </c>
      <c r="P264" t="s">
        <v>252</v>
      </c>
      <c r="Q264" t="s">
        <v>253</v>
      </c>
      <c r="R264" s="111">
        <v>45056</v>
      </c>
      <c r="W264">
        <v>901</v>
      </c>
      <c r="X264">
        <v>1244</v>
      </c>
      <c r="Y264">
        <v>153</v>
      </c>
      <c r="Z264">
        <f t="shared" si="4"/>
        <v>2298</v>
      </c>
    </row>
    <row r="265" spans="1:26">
      <c r="A265" t="s">
        <v>246</v>
      </c>
      <c r="B265" t="s">
        <v>2593</v>
      </c>
      <c r="C265" t="s">
        <v>952</v>
      </c>
      <c r="D265" t="s">
        <v>57</v>
      </c>
      <c r="E265" t="s">
        <v>58</v>
      </c>
      <c r="F265">
        <v>12467970</v>
      </c>
      <c r="G265" s="111">
        <v>45056</v>
      </c>
      <c r="H265" t="s">
        <v>4905</v>
      </c>
      <c r="I265" t="s">
        <v>255</v>
      </c>
      <c r="J265" t="s">
        <v>249</v>
      </c>
      <c r="K265" t="s">
        <v>250</v>
      </c>
      <c r="L265" t="s">
        <v>251</v>
      </c>
      <c r="O265" s="111">
        <v>45056</v>
      </c>
      <c r="P265" t="s">
        <v>252</v>
      </c>
      <c r="Q265" t="s">
        <v>282</v>
      </c>
      <c r="R265" s="111">
        <v>45057</v>
      </c>
      <c r="W265">
        <v>14.5</v>
      </c>
      <c r="X265">
        <v>0</v>
      </c>
      <c r="Y265">
        <v>0</v>
      </c>
      <c r="Z265">
        <f t="shared" si="4"/>
        <v>14.5</v>
      </c>
    </row>
    <row r="266" spans="1:26">
      <c r="A266" t="s">
        <v>246</v>
      </c>
      <c r="B266" t="s">
        <v>2593</v>
      </c>
      <c r="C266" t="s">
        <v>952</v>
      </c>
      <c r="D266" t="s">
        <v>57</v>
      </c>
      <c r="E266" t="s">
        <v>58</v>
      </c>
      <c r="F266">
        <v>12479938</v>
      </c>
      <c r="G266" s="111">
        <v>45058</v>
      </c>
      <c r="H266" t="s">
        <v>4906</v>
      </c>
      <c r="I266" t="s">
        <v>255</v>
      </c>
      <c r="J266" t="s">
        <v>249</v>
      </c>
      <c r="K266" t="s">
        <v>250</v>
      </c>
      <c r="L266" t="s">
        <v>251</v>
      </c>
      <c r="O266" s="111">
        <v>45058</v>
      </c>
      <c r="P266" t="s">
        <v>252</v>
      </c>
      <c r="Q266" t="s">
        <v>253</v>
      </c>
      <c r="R266" s="111">
        <v>45061</v>
      </c>
      <c r="W266">
        <v>21857.63</v>
      </c>
      <c r="X266">
        <v>37742.120000000003</v>
      </c>
      <c r="Y266">
        <v>25958.58</v>
      </c>
      <c r="Z266">
        <f t="shared" si="4"/>
        <v>85558.33</v>
      </c>
    </row>
    <row r="267" spans="1:26">
      <c r="A267" t="s">
        <v>246</v>
      </c>
      <c r="B267" t="s">
        <v>2593</v>
      </c>
      <c r="C267" t="s">
        <v>952</v>
      </c>
      <c r="D267" t="s">
        <v>57</v>
      </c>
      <c r="E267" t="s">
        <v>58</v>
      </c>
      <c r="F267">
        <v>12385339</v>
      </c>
      <c r="G267" s="111">
        <v>45058</v>
      </c>
      <c r="H267" t="s">
        <v>4907</v>
      </c>
      <c r="I267" t="s">
        <v>255</v>
      </c>
      <c r="J267" t="s">
        <v>249</v>
      </c>
      <c r="K267" t="s">
        <v>250</v>
      </c>
      <c r="L267" t="s">
        <v>251</v>
      </c>
      <c r="O267" s="111">
        <v>45058</v>
      </c>
      <c r="P267" t="s">
        <v>252</v>
      </c>
      <c r="Q267" t="s">
        <v>257</v>
      </c>
      <c r="R267" s="111"/>
      <c r="W267">
        <v>0</v>
      </c>
      <c r="X267">
        <v>0</v>
      </c>
      <c r="Y267">
        <v>0</v>
      </c>
      <c r="Z267">
        <f t="shared" si="4"/>
        <v>0</v>
      </c>
    </row>
    <row r="268" spans="1:26">
      <c r="A268" t="s">
        <v>246</v>
      </c>
      <c r="B268" t="s">
        <v>2593</v>
      </c>
      <c r="C268" t="s">
        <v>952</v>
      </c>
      <c r="D268" t="s">
        <v>57</v>
      </c>
      <c r="E268" t="s">
        <v>58</v>
      </c>
      <c r="F268">
        <v>12485158</v>
      </c>
      <c r="G268" s="111">
        <v>45061</v>
      </c>
      <c r="H268" t="s">
        <v>4908</v>
      </c>
      <c r="I268" t="s">
        <v>255</v>
      </c>
      <c r="J268" t="s">
        <v>249</v>
      </c>
      <c r="K268" t="s">
        <v>250</v>
      </c>
      <c r="L268" t="s">
        <v>251</v>
      </c>
      <c r="O268" s="111">
        <v>45061</v>
      </c>
      <c r="P268" t="s">
        <v>252</v>
      </c>
      <c r="Q268" t="s">
        <v>253</v>
      </c>
      <c r="R268" s="111">
        <v>45062</v>
      </c>
      <c r="W268">
        <v>1485</v>
      </c>
      <c r="X268">
        <v>642</v>
      </c>
      <c r="Y268">
        <v>1167.26</v>
      </c>
      <c r="Z268">
        <f t="shared" si="4"/>
        <v>3294.26</v>
      </c>
    </row>
    <row r="269" spans="1:26">
      <c r="A269" t="s">
        <v>246</v>
      </c>
      <c r="B269" t="s">
        <v>2593</v>
      </c>
      <c r="C269" t="s">
        <v>952</v>
      </c>
      <c r="D269" t="s">
        <v>57</v>
      </c>
      <c r="E269" t="s">
        <v>58</v>
      </c>
      <c r="F269">
        <v>6986012</v>
      </c>
      <c r="G269" s="111">
        <v>45062</v>
      </c>
      <c r="H269" t="s">
        <v>4909</v>
      </c>
      <c r="I269" t="s">
        <v>256</v>
      </c>
      <c r="J269" t="s">
        <v>249</v>
      </c>
      <c r="K269" t="s">
        <v>250</v>
      </c>
      <c r="L269" t="s">
        <v>251</v>
      </c>
      <c r="O269" s="111">
        <v>45062</v>
      </c>
      <c r="P269" t="s">
        <v>252</v>
      </c>
      <c r="Q269" t="s">
        <v>253</v>
      </c>
      <c r="R269" s="111">
        <v>45068</v>
      </c>
      <c r="W269">
        <v>2283</v>
      </c>
      <c r="X269">
        <v>2403</v>
      </c>
      <c r="Y269">
        <v>2740</v>
      </c>
      <c r="Z269">
        <f t="shared" si="4"/>
        <v>7426</v>
      </c>
    </row>
    <row r="270" spans="1:26">
      <c r="A270" t="s">
        <v>246</v>
      </c>
      <c r="B270" t="s">
        <v>2593</v>
      </c>
      <c r="C270" t="s">
        <v>952</v>
      </c>
      <c r="D270" t="s">
        <v>57</v>
      </c>
      <c r="E270" t="s">
        <v>58</v>
      </c>
      <c r="F270">
        <v>12568210</v>
      </c>
      <c r="G270" s="111">
        <v>45078</v>
      </c>
      <c r="H270" t="s">
        <v>5542</v>
      </c>
      <c r="I270" t="s">
        <v>255</v>
      </c>
      <c r="J270" t="s">
        <v>249</v>
      </c>
      <c r="K270" t="s">
        <v>250</v>
      </c>
      <c r="L270" t="s">
        <v>251</v>
      </c>
      <c r="O270" s="111">
        <v>45078</v>
      </c>
      <c r="P270" t="s">
        <v>252</v>
      </c>
      <c r="Q270" t="s">
        <v>253</v>
      </c>
      <c r="R270" s="111">
        <v>45089</v>
      </c>
      <c r="W270">
        <v>0</v>
      </c>
      <c r="X270">
        <v>2075</v>
      </c>
      <c r="Y270">
        <v>93</v>
      </c>
      <c r="Z270">
        <f t="shared" si="4"/>
        <v>2168</v>
      </c>
    </row>
    <row r="271" spans="1:26">
      <c r="A271" t="s">
        <v>246</v>
      </c>
      <c r="B271" t="s">
        <v>2593</v>
      </c>
      <c r="C271" t="s">
        <v>952</v>
      </c>
      <c r="D271" t="s">
        <v>57</v>
      </c>
      <c r="E271" t="s">
        <v>58</v>
      </c>
      <c r="F271">
        <v>12542943</v>
      </c>
      <c r="G271" s="111">
        <v>45082</v>
      </c>
      <c r="H271" t="s">
        <v>5543</v>
      </c>
      <c r="I271" t="s">
        <v>255</v>
      </c>
      <c r="J271" t="s">
        <v>249</v>
      </c>
      <c r="K271" t="s">
        <v>250</v>
      </c>
      <c r="L271" t="s">
        <v>251</v>
      </c>
      <c r="O271" s="111">
        <v>45082</v>
      </c>
      <c r="P271" t="s">
        <v>252</v>
      </c>
      <c r="Q271" t="s">
        <v>253</v>
      </c>
      <c r="R271" s="111">
        <v>45082</v>
      </c>
      <c r="W271">
        <v>0</v>
      </c>
      <c r="X271">
        <v>311.89999999999998</v>
      </c>
      <c r="Y271">
        <v>218</v>
      </c>
      <c r="Z271">
        <f t="shared" si="4"/>
        <v>529.9</v>
      </c>
    </row>
    <row r="272" spans="1:26">
      <c r="A272" t="s">
        <v>246</v>
      </c>
      <c r="B272" t="s">
        <v>2593</v>
      </c>
      <c r="C272" t="s">
        <v>952</v>
      </c>
      <c r="D272" t="s">
        <v>57</v>
      </c>
      <c r="E272" t="s">
        <v>58</v>
      </c>
      <c r="F272">
        <v>12587377</v>
      </c>
      <c r="G272" s="111">
        <v>45083</v>
      </c>
      <c r="H272" t="s">
        <v>5650</v>
      </c>
      <c r="I272" t="s">
        <v>260</v>
      </c>
      <c r="L272" t="s">
        <v>251</v>
      </c>
      <c r="O272" s="111">
        <v>45083</v>
      </c>
      <c r="P272" t="s">
        <v>252</v>
      </c>
      <c r="Q272" t="s">
        <v>263</v>
      </c>
      <c r="R272" s="111">
        <v>45084</v>
      </c>
      <c r="W272">
        <v>0</v>
      </c>
      <c r="X272">
        <v>199.99</v>
      </c>
      <c r="Y272">
        <v>0</v>
      </c>
      <c r="Z272">
        <f t="shared" si="4"/>
        <v>199.99</v>
      </c>
    </row>
    <row r="273" spans="1:26">
      <c r="A273" t="s">
        <v>246</v>
      </c>
      <c r="B273" t="s">
        <v>2593</v>
      </c>
      <c r="C273" t="s">
        <v>952</v>
      </c>
      <c r="D273" t="s">
        <v>57</v>
      </c>
      <c r="E273" t="s">
        <v>58</v>
      </c>
      <c r="F273">
        <v>12587931</v>
      </c>
      <c r="G273" s="111">
        <v>45083</v>
      </c>
      <c r="H273" t="s">
        <v>5635</v>
      </c>
      <c r="I273" t="s">
        <v>255</v>
      </c>
      <c r="L273" t="s">
        <v>251</v>
      </c>
      <c r="O273" s="111">
        <v>45083</v>
      </c>
      <c r="P273" t="s">
        <v>252</v>
      </c>
      <c r="Q273" t="s">
        <v>253</v>
      </c>
      <c r="R273" s="111">
        <v>45084</v>
      </c>
      <c r="W273">
        <v>0</v>
      </c>
      <c r="X273">
        <v>5116.8999999999996</v>
      </c>
      <c r="Y273">
        <v>1165.5</v>
      </c>
      <c r="Z273">
        <f t="shared" si="4"/>
        <v>6282.4</v>
      </c>
    </row>
    <row r="274" spans="1:26">
      <c r="A274" t="s">
        <v>246</v>
      </c>
      <c r="B274" t="s">
        <v>2593</v>
      </c>
      <c r="C274" t="s">
        <v>952</v>
      </c>
      <c r="D274" t="s">
        <v>57</v>
      </c>
      <c r="E274" t="s">
        <v>58</v>
      </c>
      <c r="F274">
        <v>12569181</v>
      </c>
      <c r="G274" s="111">
        <v>45083</v>
      </c>
      <c r="H274" t="s">
        <v>5544</v>
      </c>
      <c r="I274" t="s">
        <v>255</v>
      </c>
      <c r="J274" t="s">
        <v>249</v>
      </c>
      <c r="K274" t="s">
        <v>250</v>
      </c>
      <c r="L274" t="s">
        <v>251</v>
      </c>
      <c r="O274" s="111">
        <v>45083</v>
      </c>
      <c r="P274" t="s">
        <v>252</v>
      </c>
      <c r="Q274" t="s">
        <v>253</v>
      </c>
      <c r="R274" s="111">
        <v>45084</v>
      </c>
      <c r="W274">
        <v>0</v>
      </c>
      <c r="X274">
        <v>4056.01</v>
      </c>
      <c r="Y274">
        <v>32</v>
      </c>
      <c r="Z274">
        <f t="shared" si="4"/>
        <v>4088.01</v>
      </c>
    </row>
    <row r="275" spans="1:26">
      <c r="A275" t="s">
        <v>246</v>
      </c>
      <c r="B275" t="s">
        <v>2593</v>
      </c>
      <c r="C275" t="s">
        <v>952</v>
      </c>
      <c r="D275" t="s">
        <v>57</v>
      </c>
      <c r="E275" t="s">
        <v>58</v>
      </c>
      <c r="F275">
        <v>12598457</v>
      </c>
      <c r="G275" s="111">
        <v>45086</v>
      </c>
      <c r="H275" t="s">
        <v>5545</v>
      </c>
      <c r="I275" t="s">
        <v>255</v>
      </c>
      <c r="L275" t="s">
        <v>251</v>
      </c>
      <c r="O275" s="111">
        <v>45086</v>
      </c>
      <c r="P275" t="s">
        <v>252</v>
      </c>
      <c r="Q275" t="s">
        <v>263</v>
      </c>
      <c r="R275" s="111">
        <v>45090</v>
      </c>
      <c r="W275">
        <v>0</v>
      </c>
      <c r="X275">
        <v>5</v>
      </c>
      <c r="Y275">
        <v>0</v>
      </c>
      <c r="Z275">
        <f t="shared" si="4"/>
        <v>5</v>
      </c>
    </row>
    <row r="276" spans="1:26">
      <c r="A276" t="s">
        <v>246</v>
      </c>
      <c r="B276" t="s">
        <v>2593</v>
      </c>
      <c r="C276" t="s">
        <v>952</v>
      </c>
      <c r="D276" t="s">
        <v>57</v>
      </c>
      <c r="E276" t="s">
        <v>58</v>
      </c>
      <c r="F276">
        <v>12617133</v>
      </c>
      <c r="G276" s="111">
        <v>45092</v>
      </c>
      <c r="H276" t="s">
        <v>5567</v>
      </c>
      <c r="I276" t="s">
        <v>255</v>
      </c>
      <c r="J276" t="s">
        <v>249</v>
      </c>
      <c r="K276" t="s">
        <v>250</v>
      </c>
      <c r="L276" t="s">
        <v>251</v>
      </c>
      <c r="O276" s="111">
        <v>45092</v>
      </c>
      <c r="P276" t="s">
        <v>252</v>
      </c>
      <c r="Q276" t="s">
        <v>257</v>
      </c>
      <c r="R276" s="111"/>
      <c r="W276">
        <v>0</v>
      </c>
      <c r="X276">
        <v>0</v>
      </c>
      <c r="Y276">
        <v>0</v>
      </c>
      <c r="Z276">
        <f t="shared" si="4"/>
        <v>0</v>
      </c>
    </row>
    <row r="277" spans="1:26">
      <c r="A277" t="s">
        <v>246</v>
      </c>
      <c r="B277" t="s">
        <v>2593</v>
      </c>
      <c r="C277" t="s">
        <v>952</v>
      </c>
      <c r="D277" t="s">
        <v>57</v>
      </c>
      <c r="E277" t="s">
        <v>58</v>
      </c>
      <c r="F277">
        <v>12617260</v>
      </c>
      <c r="G277" s="111">
        <v>45092</v>
      </c>
      <c r="H277" t="s">
        <v>5546</v>
      </c>
      <c r="I277" t="s">
        <v>255</v>
      </c>
      <c r="J277" t="s">
        <v>249</v>
      </c>
      <c r="K277" t="s">
        <v>250</v>
      </c>
      <c r="L277" t="s">
        <v>251</v>
      </c>
      <c r="O277" s="111">
        <v>45092</v>
      </c>
      <c r="P277" t="s">
        <v>252</v>
      </c>
      <c r="Q277" t="s">
        <v>253</v>
      </c>
      <c r="R277" s="111">
        <v>45096</v>
      </c>
      <c r="W277">
        <v>0</v>
      </c>
      <c r="X277">
        <v>172</v>
      </c>
      <c r="Y277">
        <v>2916</v>
      </c>
      <c r="Z277">
        <f t="shared" si="4"/>
        <v>3088</v>
      </c>
    </row>
    <row r="278" spans="1:26">
      <c r="A278" t="s">
        <v>246</v>
      </c>
      <c r="B278" t="s">
        <v>2593</v>
      </c>
      <c r="C278" t="s">
        <v>952</v>
      </c>
      <c r="D278" t="s">
        <v>57</v>
      </c>
      <c r="E278" t="s">
        <v>58</v>
      </c>
      <c r="F278">
        <v>12670952</v>
      </c>
      <c r="G278" s="111">
        <v>45105</v>
      </c>
      <c r="H278" t="s">
        <v>5568</v>
      </c>
      <c r="I278" t="s">
        <v>255</v>
      </c>
      <c r="J278" t="s">
        <v>249</v>
      </c>
      <c r="K278" t="s">
        <v>250</v>
      </c>
      <c r="L278" t="s">
        <v>251</v>
      </c>
      <c r="O278" s="111">
        <v>45105</v>
      </c>
      <c r="P278" t="s">
        <v>252</v>
      </c>
      <c r="Q278" t="s">
        <v>253</v>
      </c>
      <c r="R278" s="111">
        <v>45110</v>
      </c>
      <c r="W278">
        <v>0</v>
      </c>
      <c r="X278">
        <v>0</v>
      </c>
      <c r="Y278">
        <v>1735</v>
      </c>
      <c r="Z278">
        <f t="shared" si="4"/>
        <v>1735</v>
      </c>
    </row>
    <row r="279" spans="1:26">
      <c r="A279" t="s">
        <v>246</v>
      </c>
      <c r="B279" t="s">
        <v>2593</v>
      </c>
      <c r="C279" t="s">
        <v>952</v>
      </c>
      <c r="D279" t="s">
        <v>57</v>
      </c>
      <c r="E279" t="s">
        <v>58</v>
      </c>
      <c r="F279">
        <v>12732058</v>
      </c>
      <c r="G279" s="111">
        <v>45119</v>
      </c>
      <c r="H279" t="s">
        <v>5868</v>
      </c>
      <c r="I279" t="s">
        <v>255</v>
      </c>
      <c r="J279" t="s">
        <v>249</v>
      </c>
      <c r="K279" t="s">
        <v>250</v>
      </c>
      <c r="L279" t="s">
        <v>251</v>
      </c>
      <c r="O279" s="111">
        <v>45119</v>
      </c>
      <c r="P279" t="s">
        <v>252</v>
      </c>
      <c r="Q279" t="s">
        <v>253</v>
      </c>
      <c r="R279" s="111">
        <v>45126</v>
      </c>
      <c r="W279">
        <v>0</v>
      </c>
      <c r="X279">
        <v>0</v>
      </c>
      <c r="Y279">
        <v>3423.07</v>
      </c>
      <c r="Z279">
        <f t="shared" si="4"/>
        <v>3423.07</v>
      </c>
    </row>
    <row r="280" spans="1:26">
      <c r="A280" t="s">
        <v>246</v>
      </c>
      <c r="B280" t="s">
        <v>2593</v>
      </c>
      <c r="C280" t="s">
        <v>952</v>
      </c>
      <c r="D280" t="s">
        <v>57</v>
      </c>
      <c r="E280" t="s">
        <v>58</v>
      </c>
      <c r="F280">
        <v>12751416</v>
      </c>
      <c r="G280" s="111">
        <v>45126</v>
      </c>
      <c r="H280" t="s">
        <v>5869</v>
      </c>
      <c r="I280" t="s">
        <v>271</v>
      </c>
      <c r="J280" t="s">
        <v>249</v>
      </c>
      <c r="K280" t="s">
        <v>250</v>
      </c>
      <c r="L280" t="s">
        <v>251</v>
      </c>
      <c r="O280" s="111">
        <v>45126</v>
      </c>
      <c r="P280" t="s">
        <v>252</v>
      </c>
      <c r="Q280" t="s">
        <v>253</v>
      </c>
      <c r="R280" s="111">
        <v>45134</v>
      </c>
      <c r="W280">
        <v>0</v>
      </c>
      <c r="X280">
        <v>0</v>
      </c>
      <c r="Y280">
        <v>155</v>
      </c>
      <c r="Z280">
        <f t="shared" si="4"/>
        <v>155</v>
      </c>
    </row>
    <row r="281" spans="1:26">
      <c r="A281" t="s">
        <v>246</v>
      </c>
      <c r="B281" t="s">
        <v>2593</v>
      </c>
      <c r="C281" t="s">
        <v>952</v>
      </c>
      <c r="D281" t="s">
        <v>57</v>
      </c>
      <c r="E281" t="s">
        <v>58</v>
      </c>
      <c r="F281">
        <v>12774795</v>
      </c>
      <c r="G281" s="111">
        <v>45132</v>
      </c>
      <c r="H281" t="s">
        <v>5870</v>
      </c>
      <c r="I281" t="s">
        <v>271</v>
      </c>
      <c r="J281" t="s">
        <v>249</v>
      </c>
      <c r="K281" t="s">
        <v>250</v>
      </c>
      <c r="L281" t="s">
        <v>251</v>
      </c>
      <c r="O281" s="111">
        <v>45133</v>
      </c>
      <c r="P281" t="s">
        <v>252</v>
      </c>
      <c r="Q281" t="s">
        <v>257</v>
      </c>
      <c r="R281" s="111"/>
      <c r="W281">
        <v>0</v>
      </c>
      <c r="X281">
        <v>0</v>
      </c>
      <c r="Y281">
        <v>0</v>
      </c>
      <c r="Z281">
        <f t="shared" si="4"/>
        <v>0</v>
      </c>
    </row>
    <row r="282" spans="1:26">
      <c r="A282" t="s">
        <v>246</v>
      </c>
      <c r="B282" t="s">
        <v>2593</v>
      </c>
      <c r="C282" t="s">
        <v>952</v>
      </c>
      <c r="D282" t="s">
        <v>1107</v>
      </c>
      <c r="E282" t="s">
        <v>54</v>
      </c>
      <c r="F282">
        <v>12611845</v>
      </c>
      <c r="G282" s="111">
        <v>45091</v>
      </c>
      <c r="H282" t="s">
        <v>5523</v>
      </c>
      <c r="I282" t="s">
        <v>255</v>
      </c>
      <c r="J282" t="s">
        <v>249</v>
      </c>
      <c r="K282" t="s">
        <v>250</v>
      </c>
      <c r="L282" t="s">
        <v>251</v>
      </c>
      <c r="O282" s="111">
        <v>45091</v>
      </c>
      <c r="P282" t="s">
        <v>252</v>
      </c>
      <c r="Q282" t="s">
        <v>282</v>
      </c>
      <c r="R282" s="111">
        <v>45092</v>
      </c>
      <c r="W282">
        <v>0</v>
      </c>
      <c r="X282">
        <v>671</v>
      </c>
      <c r="Y282">
        <v>0</v>
      </c>
      <c r="Z282">
        <f t="shared" si="4"/>
        <v>671</v>
      </c>
    </row>
    <row r="283" spans="1:26">
      <c r="A283" t="s">
        <v>246</v>
      </c>
      <c r="B283" t="s">
        <v>2593</v>
      </c>
      <c r="C283" t="s">
        <v>952</v>
      </c>
      <c r="D283" t="s">
        <v>1107</v>
      </c>
      <c r="E283" t="s">
        <v>54</v>
      </c>
      <c r="F283">
        <v>12612067</v>
      </c>
      <c r="G283" s="111">
        <v>45091</v>
      </c>
      <c r="H283" t="s">
        <v>5524</v>
      </c>
      <c r="I283" t="s">
        <v>255</v>
      </c>
      <c r="J283" t="s">
        <v>249</v>
      </c>
      <c r="K283" t="s">
        <v>250</v>
      </c>
      <c r="L283" t="s">
        <v>251</v>
      </c>
      <c r="O283" s="111">
        <v>45091</v>
      </c>
      <c r="P283" t="s">
        <v>252</v>
      </c>
      <c r="Q283" t="s">
        <v>253</v>
      </c>
      <c r="R283" s="111">
        <v>45092</v>
      </c>
      <c r="W283">
        <v>0</v>
      </c>
      <c r="X283">
        <v>59</v>
      </c>
      <c r="Y283">
        <v>100</v>
      </c>
      <c r="Z283">
        <f t="shared" si="4"/>
        <v>159</v>
      </c>
    </row>
    <row r="284" spans="1:26">
      <c r="A284" t="s">
        <v>246</v>
      </c>
      <c r="B284" t="s">
        <v>2593</v>
      </c>
      <c r="C284" t="s">
        <v>952</v>
      </c>
      <c r="D284" t="s">
        <v>1107</v>
      </c>
      <c r="E284" t="s">
        <v>54</v>
      </c>
      <c r="F284">
        <v>12423368</v>
      </c>
      <c r="G284" s="111">
        <v>45098</v>
      </c>
      <c r="H284" t="s">
        <v>5525</v>
      </c>
      <c r="I284" t="s">
        <v>255</v>
      </c>
      <c r="J284" t="s">
        <v>249</v>
      </c>
      <c r="K284" t="s">
        <v>250</v>
      </c>
      <c r="L284" t="s">
        <v>251</v>
      </c>
      <c r="O284" s="111">
        <v>45098</v>
      </c>
      <c r="P284" t="s">
        <v>252</v>
      </c>
      <c r="Q284" t="s">
        <v>253</v>
      </c>
      <c r="R284" s="111">
        <v>45100</v>
      </c>
      <c r="W284">
        <v>0</v>
      </c>
      <c r="X284">
        <v>2562</v>
      </c>
      <c r="Y284">
        <v>14269</v>
      </c>
      <c r="Z284">
        <f t="shared" si="4"/>
        <v>16831</v>
      </c>
    </row>
    <row r="285" spans="1:26">
      <c r="A285" t="s">
        <v>246</v>
      </c>
      <c r="B285" t="s">
        <v>2593</v>
      </c>
      <c r="C285" t="s">
        <v>952</v>
      </c>
      <c r="D285" t="s">
        <v>1107</v>
      </c>
      <c r="E285" t="s">
        <v>54</v>
      </c>
      <c r="F285">
        <v>12767974</v>
      </c>
      <c r="G285" s="111">
        <v>45129</v>
      </c>
      <c r="H285" t="s">
        <v>5871</v>
      </c>
      <c r="I285" t="s">
        <v>255</v>
      </c>
      <c r="J285" t="s">
        <v>249</v>
      </c>
      <c r="K285" t="s">
        <v>250</v>
      </c>
      <c r="L285" t="s">
        <v>251</v>
      </c>
      <c r="O285" s="111">
        <v>45129</v>
      </c>
      <c r="P285" t="s">
        <v>252</v>
      </c>
      <c r="Q285" t="s">
        <v>253</v>
      </c>
      <c r="R285" s="111"/>
      <c r="W285">
        <v>0</v>
      </c>
      <c r="X285">
        <v>0</v>
      </c>
      <c r="Y285">
        <v>2881</v>
      </c>
      <c r="Z285">
        <f t="shared" si="4"/>
        <v>2881</v>
      </c>
    </row>
    <row r="286" spans="1:26">
      <c r="A286" t="s">
        <v>246</v>
      </c>
      <c r="B286" t="s">
        <v>3073</v>
      </c>
      <c r="C286" t="s">
        <v>624</v>
      </c>
      <c r="D286" t="s">
        <v>611</v>
      </c>
      <c r="E286" t="s">
        <v>46</v>
      </c>
      <c r="F286">
        <v>12436141</v>
      </c>
      <c r="G286" s="111">
        <v>45048</v>
      </c>
      <c r="H286" t="s">
        <v>4910</v>
      </c>
      <c r="I286" t="s">
        <v>255</v>
      </c>
      <c r="J286" t="s">
        <v>249</v>
      </c>
      <c r="K286" t="s">
        <v>250</v>
      </c>
      <c r="L286" t="s">
        <v>251</v>
      </c>
      <c r="O286" s="111">
        <v>45048</v>
      </c>
      <c r="P286" t="s">
        <v>252</v>
      </c>
      <c r="Q286" t="s">
        <v>253</v>
      </c>
      <c r="R286" s="111">
        <v>45050</v>
      </c>
      <c r="W286">
        <v>102834.81</v>
      </c>
      <c r="X286">
        <v>107806.52</v>
      </c>
      <c r="Y286">
        <v>109912.03</v>
      </c>
      <c r="Z286">
        <f t="shared" si="4"/>
        <v>320553.36</v>
      </c>
    </row>
    <row r="287" spans="1:26">
      <c r="A287" t="s">
        <v>246</v>
      </c>
      <c r="B287" t="s">
        <v>3073</v>
      </c>
      <c r="C287" t="s">
        <v>624</v>
      </c>
      <c r="D287" t="s">
        <v>5596</v>
      </c>
      <c r="E287" t="s">
        <v>5597</v>
      </c>
      <c r="F287">
        <v>12663766</v>
      </c>
      <c r="G287" s="111">
        <v>45106</v>
      </c>
      <c r="H287" t="s">
        <v>5598</v>
      </c>
      <c r="I287" t="s">
        <v>256</v>
      </c>
      <c r="J287" t="s">
        <v>249</v>
      </c>
      <c r="K287" t="s">
        <v>250</v>
      </c>
      <c r="L287" t="s">
        <v>251</v>
      </c>
      <c r="O287" s="111">
        <v>45106</v>
      </c>
      <c r="P287" t="s">
        <v>252</v>
      </c>
      <c r="Q287" t="s">
        <v>253</v>
      </c>
      <c r="R287" s="111">
        <v>45112</v>
      </c>
      <c r="W287">
        <v>0</v>
      </c>
      <c r="X287">
        <v>0</v>
      </c>
      <c r="Y287">
        <v>137943.01999999999</v>
      </c>
      <c r="Z287">
        <f t="shared" si="4"/>
        <v>137943.01999999999</v>
      </c>
    </row>
    <row r="288" spans="1:26">
      <c r="A288" t="s">
        <v>246</v>
      </c>
      <c r="B288" t="s">
        <v>3073</v>
      </c>
      <c r="C288" t="s">
        <v>624</v>
      </c>
      <c r="D288" t="s">
        <v>45</v>
      </c>
      <c r="E288" t="s">
        <v>46</v>
      </c>
      <c r="F288">
        <v>4136777</v>
      </c>
      <c r="G288" s="111">
        <v>45054</v>
      </c>
      <c r="H288" t="s">
        <v>4911</v>
      </c>
      <c r="I288" t="s">
        <v>255</v>
      </c>
      <c r="J288" t="s">
        <v>249</v>
      </c>
      <c r="K288" t="s">
        <v>4912</v>
      </c>
      <c r="L288" t="s">
        <v>251</v>
      </c>
      <c r="O288" s="111">
        <v>45054</v>
      </c>
      <c r="P288" t="s">
        <v>252</v>
      </c>
      <c r="Q288" t="s">
        <v>282</v>
      </c>
      <c r="R288" s="111">
        <v>45056</v>
      </c>
      <c r="W288">
        <v>96</v>
      </c>
      <c r="X288">
        <v>14</v>
      </c>
      <c r="Y288">
        <v>0</v>
      </c>
      <c r="Z288">
        <f t="shared" si="4"/>
        <v>110</v>
      </c>
    </row>
    <row r="289" spans="1:26">
      <c r="A289" t="s">
        <v>246</v>
      </c>
      <c r="B289" t="s">
        <v>3073</v>
      </c>
      <c r="C289" t="s">
        <v>624</v>
      </c>
      <c r="D289" t="s">
        <v>45</v>
      </c>
      <c r="E289" t="s">
        <v>46</v>
      </c>
      <c r="F289">
        <v>12475188</v>
      </c>
      <c r="G289" s="111">
        <v>45057</v>
      </c>
      <c r="H289" t="s">
        <v>4913</v>
      </c>
      <c r="I289" t="s">
        <v>255</v>
      </c>
      <c r="J289" t="s">
        <v>249</v>
      </c>
      <c r="K289" t="s">
        <v>250</v>
      </c>
      <c r="L289" t="s">
        <v>251</v>
      </c>
      <c r="O289" s="111">
        <v>45057</v>
      </c>
      <c r="P289" t="s">
        <v>252</v>
      </c>
      <c r="Q289" t="s">
        <v>253</v>
      </c>
      <c r="R289" s="111">
        <v>45062</v>
      </c>
      <c r="W289">
        <v>120</v>
      </c>
      <c r="X289">
        <v>928.15</v>
      </c>
      <c r="Y289">
        <v>208.5</v>
      </c>
      <c r="Z289">
        <f t="shared" si="4"/>
        <v>1256.6500000000001</v>
      </c>
    </row>
    <row r="290" spans="1:26">
      <c r="A290" t="s">
        <v>246</v>
      </c>
      <c r="B290" t="s">
        <v>3073</v>
      </c>
      <c r="C290" t="s">
        <v>624</v>
      </c>
      <c r="D290" t="s">
        <v>45</v>
      </c>
      <c r="E290" t="s">
        <v>46</v>
      </c>
      <c r="F290">
        <v>12491217</v>
      </c>
      <c r="G290" s="111">
        <v>45062</v>
      </c>
      <c r="H290" t="s">
        <v>4914</v>
      </c>
      <c r="I290" t="s">
        <v>255</v>
      </c>
      <c r="J290" t="s">
        <v>249</v>
      </c>
      <c r="K290" t="s">
        <v>250</v>
      </c>
      <c r="L290" t="s">
        <v>251</v>
      </c>
      <c r="O290" s="111">
        <v>45062</v>
      </c>
      <c r="P290" t="s">
        <v>252</v>
      </c>
      <c r="Q290" t="s">
        <v>253</v>
      </c>
      <c r="R290" s="111">
        <v>45068</v>
      </c>
      <c r="W290">
        <v>8654.06</v>
      </c>
      <c r="X290">
        <v>27812.45</v>
      </c>
      <c r="Y290">
        <v>15424.45</v>
      </c>
      <c r="Z290">
        <f t="shared" si="4"/>
        <v>51890.960000000006</v>
      </c>
    </row>
    <row r="291" spans="1:26">
      <c r="A291" t="s">
        <v>246</v>
      </c>
      <c r="B291" t="s">
        <v>3073</v>
      </c>
      <c r="C291" t="s">
        <v>624</v>
      </c>
      <c r="D291" t="s">
        <v>45</v>
      </c>
      <c r="E291" t="s">
        <v>46</v>
      </c>
      <c r="F291">
        <v>12501815</v>
      </c>
      <c r="G291" s="111">
        <v>45064</v>
      </c>
      <c r="H291" t="s">
        <v>4915</v>
      </c>
      <c r="I291" t="s">
        <v>255</v>
      </c>
      <c r="J291" t="s">
        <v>249</v>
      </c>
      <c r="K291" t="s">
        <v>250</v>
      </c>
      <c r="L291" t="s">
        <v>251</v>
      </c>
      <c r="O291" s="111">
        <v>45064</v>
      </c>
      <c r="P291" t="s">
        <v>252</v>
      </c>
      <c r="Q291" t="s">
        <v>253</v>
      </c>
      <c r="R291" s="111">
        <v>45070</v>
      </c>
      <c r="W291">
        <v>2257.5500000000002</v>
      </c>
      <c r="X291">
        <v>7406.15</v>
      </c>
      <c r="Y291">
        <v>5648.3</v>
      </c>
      <c r="Z291">
        <f t="shared" si="4"/>
        <v>15312</v>
      </c>
    </row>
    <row r="292" spans="1:26">
      <c r="A292" t="s">
        <v>246</v>
      </c>
      <c r="B292" t="s">
        <v>3073</v>
      </c>
      <c r="C292" t="s">
        <v>624</v>
      </c>
      <c r="D292" t="s">
        <v>45</v>
      </c>
      <c r="E292" t="s">
        <v>46</v>
      </c>
      <c r="F292">
        <v>12325905</v>
      </c>
      <c r="G292" s="111">
        <v>45075</v>
      </c>
      <c r="H292" t="s">
        <v>4917</v>
      </c>
      <c r="I292" t="s">
        <v>255</v>
      </c>
      <c r="J292" t="s">
        <v>249</v>
      </c>
      <c r="K292" t="s">
        <v>250</v>
      </c>
      <c r="L292" t="s">
        <v>251</v>
      </c>
      <c r="O292" s="111">
        <v>45075</v>
      </c>
      <c r="P292" t="s">
        <v>252</v>
      </c>
      <c r="Q292" t="s">
        <v>253</v>
      </c>
      <c r="R292" s="111">
        <v>45076</v>
      </c>
      <c r="W292">
        <v>1</v>
      </c>
      <c r="X292">
        <v>11920</v>
      </c>
      <c r="Y292">
        <v>8630</v>
      </c>
      <c r="Z292">
        <f t="shared" si="4"/>
        <v>20551</v>
      </c>
    </row>
    <row r="293" spans="1:26">
      <c r="A293" t="s">
        <v>246</v>
      </c>
      <c r="B293" t="s">
        <v>3073</v>
      </c>
      <c r="C293" t="s">
        <v>624</v>
      </c>
      <c r="D293" t="s">
        <v>45</v>
      </c>
      <c r="E293" t="s">
        <v>46</v>
      </c>
      <c r="F293">
        <v>12557807</v>
      </c>
      <c r="G293" s="111">
        <v>45077</v>
      </c>
      <c r="H293" t="s">
        <v>4918</v>
      </c>
      <c r="I293" t="s">
        <v>255</v>
      </c>
      <c r="J293" t="s">
        <v>249</v>
      </c>
      <c r="K293" t="s">
        <v>250</v>
      </c>
      <c r="L293" t="s">
        <v>251</v>
      </c>
      <c r="O293" s="111">
        <v>45077</v>
      </c>
      <c r="P293" t="s">
        <v>252</v>
      </c>
      <c r="Q293" t="s">
        <v>253</v>
      </c>
      <c r="R293" s="111">
        <v>45079</v>
      </c>
      <c r="W293">
        <v>0</v>
      </c>
      <c r="X293">
        <v>229</v>
      </c>
      <c r="Y293">
        <v>35</v>
      </c>
      <c r="Z293">
        <f t="shared" si="4"/>
        <v>264</v>
      </c>
    </row>
    <row r="294" spans="1:26">
      <c r="A294" t="s">
        <v>246</v>
      </c>
      <c r="B294" t="s">
        <v>3073</v>
      </c>
      <c r="C294" t="s">
        <v>624</v>
      </c>
      <c r="D294" t="s">
        <v>45</v>
      </c>
      <c r="E294" t="s">
        <v>46</v>
      </c>
      <c r="F294">
        <v>12542886</v>
      </c>
      <c r="G294" s="111">
        <v>45079</v>
      </c>
      <c r="H294" t="s">
        <v>5665</v>
      </c>
      <c r="I294" t="s">
        <v>256</v>
      </c>
      <c r="J294" t="s">
        <v>249</v>
      </c>
      <c r="K294" t="s">
        <v>250</v>
      </c>
      <c r="L294" t="s">
        <v>251</v>
      </c>
      <c r="O294" s="111">
        <v>45089</v>
      </c>
      <c r="P294" t="s">
        <v>252</v>
      </c>
      <c r="Q294" t="s">
        <v>253</v>
      </c>
      <c r="R294" s="111">
        <v>45091</v>
      </c>
      <c r="W294">
        <v>0</v>
      </c>
      <c r="X294">
        <v>24468.799999999999</v>
      </c>
      <c r="Y294">
        <v>41007.599999999999</v>
      </c>
      <c r="Z294">
        <f t="shared" si="4"/>
        <v>65476.399999999994</v>
      </c>
    </row>
    <row r="295" spans="1:26">
      <c r="A295" t="s">
        <v>246</v>
      </c>
      <c r="B295" t="s">
        <v>3073</v>
      </c>
      <c r="C295" t="s">
        <v>624</v>
      </c>
      <c r="D295" t="s">
        <v>45</v>
      </c>
      <c r="E295" t="s">
        <v>46</v>
      </c>
      <c r="F295">
        <v>12597635</v>
      </c>
      <c r="G295" s="111">
        <v>45091</v>
      </c>
      <c r="H295" t="s">
        <v>5504</v>
      </c>
      <c r="I295" t="s">
        <v>248</v>
      </c>
      <c r="J295" t="s">
        <v>249</v>
      </c>
      <c r="K295" t="s">
        <v>250</v>
      </c>
      <c r="L295" t="s">
        <v>251</v>
      </c>
      <c r="O295" s="111">
        <v>45091</v>
      </c>
      <c r="P295" t="s">
        <v>252</v>
      </c>
      <c r="Q295" t="s">
        <v>253</v>
      </c>
      <c r="R295" s="111">
        <v>45092</v>
      </c>
      <c r="W295">
        <v>0</v>
      </c>
      <c r="X295">
        <v>11991.27</v>
      </c>
      <c r="Y295">
        <v>14881.47</v>
      </c>
      <c r="Z295">
        <f t="shared" si="4"/>
        <v>26872.739999999998</v>
      </c>
    </row>
    <row r="296" spans="1:26">
      <c r="A296" t="s">
        <v>246</v>
      </c>
      <c r="B296" t="s">
        <v>3073</v>
      </c>
      <c r="C296" t="s">
        <v>624</v>
      </c>
      <c r="D296" t="s">
        <v>45</v>
      </c>
      <c r="E296" t="s">
        <v>46</v>
      </c>
      <c r="F296">
        <v>12701579</v>
      </c>
      <c r="G296" s="111">
        <v>45111</v>
      </c>
      <c r="H296" t="s">
        <v>5872</v>
      </c>
      <c r="I296" t="s">
        <v>255</v>
      </c>
      <c r="J296" t="s">
        <v>249</v>
      </c>
      <c r="K296" t="s">
        <v>250</v>
      </c>
      <c r="L296" t="s">
        <v>251</v>
      </c>
      <c r="O296" s="111">
        <v>45111</v>
      </c>
      <c r="P296" t="s">
        <v>252</v>
      </c>
      <c r="Q296" t="s">
        <v>253</v>
      </c>
      <c r="R296" s="111">
        <v>45114</v>
      </c>
      <c r="W296">
        <v>0</v>
      </c>
      <c r="X296">
        <v>0</v>
      </c>
      <c r="Y296">
        <v>118.22</v>
      </c>
      <c r="Z296">
        <f t="shared" si="4"/>
        <v>118.22</v>
      </c>
    </row>
    <row r="297" spans="1:26">
      <c r="A297" t="s">
        <v>246</v>
      </c>
      <c r="B297" t="s">
        <v>3073</v>
      </c>
      <c r="C297" t="s">
        <v>624</v>
      </c>
      <c r="D297" t="s">
        <v>45</v>
      </c>
      <c r="E297" t="s">
        <v>46</v>
      </c>
      <c r="F297">
        <v>12711688</v>
      </c>
      <c r="G297" s="111">
        <v>45113</v>
      </c>
      <c r="H297" t="s">
        <v>5873</v>
      </c>
      <c r="I297" t="s">
        <v>255</v>
      </c>
      <c r="J297" t="s">
        <v>249</v>
      </c>
      <c r="K297" t="s">
        <v>250</v>
      </c>
      <c r="L297" t="s">
        <v>251</v>
      </c>
      <c r="O297" s="111">
        <v>45113</v>
      </c>
      <c r="P297" t="s">
        <v>252</v>
      </c>
      <c r="Q297" t="s">
        <v>253</v>
      </c>
      <c r="R297" s="111">
        <v>45114</v>
      </c>
      <c r="W297">
        <v>0</v>
      </c>
      <c r="X297">
        <v>0</v>
      </c>
      <c r="Y297">
        <v>413.4</v>
      </c>
      <c r="Z297">
        <f t="shared" si="4"/>
        <v>413.4</v>
      </c>
    </row>
    <row r="298" spans="1:26">
      <c r="A298" t="s">
        <v>246</v>
      </c>
      <c r="B298" t="s">
        <v>3073</v>
      </c>
      <c r="C298" t="s">
        <v>624</v>
      </c>
      <c r="D298" t="s">
        <v>45</v>
      </c>
      <c r="E298" t="s">
        <v>46</v>
      </c>
      <c r="F298">
        <v>12716105</v>
      </c>
      <c r="G298" s="111">
        <v>45115</v>
      </c>
      <c r="H298" t="s">
        <v>5874</v>
      </c>
      <c r="I298" t="s">
        <v>255</v>
      </c>
      <c r="J298" t="s">
        <v>249</v>
      </c>
      <c r="K298" t="s">
        <v>250</v>
      </c>
      <c r="L298" t="s">
        <v>251</v>
      </c>
      <c r="O298" s="111">
        <v>45117</v>
      </c>
      <c r="P298" t="s">
        <v>252</v>
      </c>
      <c r="Q298" t="s">
        <v>253</v>
      </c>
      <c r="R298" s="111">
        <v>45118</v>
      </c>
      <c r="W298">
        <v>0</v>
      </c>
      <c r="X298">
        <v>0</v>
      </c>
      <c r="Y298">
        <v>3934.01</v>
      </c>
      <c r="Z298">
        <f t="shared" si="4"/>
        <v>3934.01</v>
      </c>
    </row>
    <row r="299" spans="1:26">
      <c r="A299" t="s">
        <v>246</v>
      </c>
      <c r="B299" t="s">
        <v>3073</v>
      </c>
      <c r="C299" t="s">
        <v>624</v>
      </c>
      <c r="D299" t="s">
        <v>45</v>
      </c>
      <c r="E299" t="s">
        <v>46</v>
      </c>
      <c r="F299">
        <v>9513689</v>
      </c>
      <c r="G299" s="111">
        <v>45120</v>
      </c>
      <c r="H299" t="s">
        <v>5875</v>
      </c>
      <c r="I299" t="s">
        <v>255</v>
      </c>
      <c r="J299" t="s">
        <v>249</v>
      </c>
      <c r="K299" t="s">
        <v>250</v>
      </c>
      <c r="L299" t="s">
        <v>251</v>
      </c>
      <c r="O299" s="111">
        <v>45120</v>
      </c>
      <c r="P299" t="s">
        <v>252</v>
      </c>
      <c r="Q299" t="s">
        <v>253</v>
      </c>
      <c r="R299" s="111">
        <v>45121</v>
      </c>
      <c r="W299">
        <v>0</v>
      </c>
      <c r="X299">
        <v>0</v>
      </c>
      <c r="Y299">
        <v>1607.48</v>
      </c>
      <c r="Z299">
        <f t="shared" si="4"/>
        <v>1607.48</v>
      </c>
    </row>
    <row r="300" spans="1:26">
      <c r="A300" t="s">
        <v>246</v>
      </c>
      <c r="B300" t="s">
        <v>3073</v>
      </c>
      <c r="C300" t="s">
        <v>624</v>
      </c>
      <c r="D300" t="s">
        <v>45</v>
      </c>
      <c r="E300" t="s">
        <v>46</v>
      </c>
      <c r="F300">
        <v>12742889</v>
      </c>
      <c r="G300" s="111">
        <v>45127</v>
      </c>
      <c r="H300" t="s">
        <v>5876</v>
      </c>
      <c r="I300" t="s">
        <v>255</v>
      </c>
      <c r="J300" t="s">
        <v>249</v>
      </c>
      <c r="K300" t="s">
        <v>250</v>
      </c>
      <c r="L300" t="s">
        <v>251</v>
      </c>
      <c r="O300" s="111">
        <v>45128</v>
      </c>
      <c r="P300" t="s">
        <v>252</v>
      </c>
      <c r="Q300" t="s">
        <v>253</v>
      </c>
      <c r="R300" s="111">
        <v>45128</v>
      </c>
      <c r="W300">
        <v>0</v>
      </c>
      <c r="X300">
        <v>0</v>
      </c>
      <c r="Y300">
        <v>10352</v>
      </c>
      <c r="Z300">
        <f t="shared" si="4"/>
        <v>10352</v>
      </c>
    </row>
    <row r="301" spans="1:26">
      <c r="A301" t="s">
        <v>246</v>
      </c>
      <c r="B301" t="s">
        <v>3073</v>
      </c>
      <c r="C301" t="s">
        <v>624</v>
      </c>
      <c r="D301" t="s">
        <v>45</v>
      </c>
      <c r="E301" t="s">
        <v>46</v>
      </c>
      <c r="F301">
        <v>12524760</v>
      </c>
      <c r="G301" s="111">
        <v>45138</v>
      </c>
      <c r="H301" t="s">
        <v>5877</v>
      </c>
      <c r="I301" t="s">
        <v>2437</v>
      </c>
      <c r="J301" t="s">
        <v>259</v>
      </c>
      <c r="K301" t="s">
        <v>6088</v>
      </c>
      <c r="L301" t="s">
        <v>251</v>
      </c>
      <c r="O301" s="111">
        <v>45070</v>
      </c>
      <c r="P301" t="s">
        <v>254</v>
      </c>
      <c r="Q301" t="s">
        <v>253</v>
      </c>
      <c r="R301" s="111">
        <v>45071</v>
      </c>
      <c r="W301">
        <v>0</v>
      </c>
      <c r="X301">
        <v>0</v>
      </c>
      <c r="Y301">
        <v>0</v>
      </c>
      <c r="Z301">
        <f t="shared" si="4"/>
        <v>0</v>
      </c>
    </row>
    <row r="302" spans="1:26">
      <c r="A302" t="s">
        <v>246</v>
      </c>
      <c r="B302" t="s">
        <v>3073</v>
      </c>
      <c r="C302" t="s">
        <v>624</v>
      </c>
      <c r="D302" t="s">
        <v>360</v>
      </c>
      <c r="E302" t="s">
        <v>46</v>
      </c>
      <c r="F302">
        <v>12078985</v>
      </c>
      <c r="G302" s="111">
        <v>45078</v>
      </c>
      <c r="H302" t="s">
        <v>5533</v>
      </c>
      <c r="I302" t="s">
        <v>255</v>
      </c>
      <c r="J302" t="s">
        <v>249</v>
      </c>
      <c r="K302" t="s">
        <v>250</v>
      </c>
      <c r="L302" t="s">
        <v>251</v>
      </c>
      <c r="O302" s="111">
        <v>45078</v>
      </c>
      <c r="P302" t="s">
        <v>252</v>
      </c>
      <c r="Q302" t="s">
        <v>253</v>
      </c>
      <c r="R302" s="111">
        <v>45082</v>
      </c>
      <c r="W302">
        <v>0</v>
      </c>
      <c r="X302">
        <v>3668.87</v>
      </c>
      <c r="Y302">
        <v>2120.1999999999998</v>
      </c>
      <c r="Z302">
        <f t="shared" si="4"/>
        <v>5789.07</v>
      </c>
    </row>
    <row r="303" spans="1:26">
      <c r="A303" t="s">
        <v>246</v>
      </c>
      <c r="B303" t="s">
        <v>3073</v>
      </c>
      <c r="C303" t="s">
        <v>624</v>
      </c>
      <c r="D303" t="s">
        <v>360</v>
      </c>
      <c r="E303" t="s">
        <v>46</v>
      </c>
      <c r="F303">
        <v>12569613</v>
      </c>
      <c r="G303" s="111">
        <v>45078</v>
      </c>
      <c r="H303" t="s">
        <v>5534</v>
      </c>
      <c r="I303" t="s">
        <v>255</v>
      </c>
      <c r="J303" t="s">
        <v>249</v>
      </c>
      <c r="K303" t="s">
        <v>250</v>
      </c>
      <c r="L303" t="s">
        <v>251</v>
      </c>
      <c r="O303" s="111">
        <v>45078</v>
      </c>
      <c r="P303" t="s">
        <v>252</v>
      </c>
      <c r="Q303" t="s">
        <v>253</v>
      </c>
      <c r="R303" s="111">
        <v>45082</v>
      </c>
      <c r="W303">
        <v>0</v>
      </c>
      <c r="X303">
        <v>742.75</v>
      </c>
      <c r="Y303">
        <v>300.5</v>
      </c>
      <c r="Z303">
        <f t="shared" si="4"/>
        <v>1043.25</v>
      </c>
    </row>
    <row r="304" spans="1:26">
      <c r="A304" t="s">
        <v>246</v>
      </c>
      <c r="B304" t="s">
        <v>3073</v>
      </c>
      <c r="C304" t="s">
        <v>624</v>
      </c>
      <c r="D304" t="s">
        <v>360</v>
      </c>
      <c r="E304" t="s">
        <v>46</v>
      </c>
      <c r="F304">
        <v>11464525</v>
      </c>
      <c r="G304" s="111">
        <v>45082</v>
      </c>
      <c r="H304" t="s">
        <v>5664</v>
      </c>
      <c r="I304" t="s">
        <v>248</v>
      </c>
      <c r="J304" t="s">
        <v>249</v>
      </c>
      <c r="K304" t="s">
        <v>268</v>
      </c>
      <c r="L304" t="s">
        <v>251</v>
      </c>
      <c r="O304" s="111">
        <v>45082</v>
      </c>
      <c r="P304" t="s">
        <v>252</v>
      </c>
      <c r="Q304" t="s">
        <v>282</v>
      </c>
      <c r="R304" s="111">
        <v>45083</v>
      </c>
      <c r="W304">
        <v>0</v>
      </c>
      <c r="X304">
        <v>0</v>
      </c>
      <c r="Y304">
        <v>0</v>
      </c>
      <c r="Z304">
        <f t="shared" si="4"/>
        <v>0</v>
      </c>
    </row>
    <row r="305" spans="1:26">
      <c r="A305" t="s">
        <v>246</v>
      </c>
      <c r="B305" t="s">
        <v>3073</v>
      </c>
      <c r="C305" t="s">
        <v>624</v>
      </c>
      <c r="D305" t="s">
        <v>360</v>
      </c>
      <c r="E305" t="s">
        <v>46</v>
      </c>
      <c r="F305">
        <v>12588176</v>
      </c>
      <c r="G305" s="111">
        <v>45083</v>
      </c>
      <c r="H305" t="s">
        <v>5535</v>
      </c>
      <c r="I305" t="s">
        <v>255</v>
      </c>
      <c r="J305" t="s">
        <v>249</v>
      </c>
      <c r="K305" t="s">
        <v>250</v>
      </c>
      <c r="L305" t="s">
        <v>251</v>
      </c>
      <c r="O305" s="111">
        <v>45083</v>
      </c>
      <c r="P305" t="s">
        <v>252</v>
      </c>
      <c r="Q305" t="s">
        <v>253</v>
      </c>
      <c r="R305" s="111">
        <v>45092</v>
      </c>
      <c r="W305">
        <v>0</v>
      </c>
      <c r="X305">
        <v>61.7</v>
      </c>
      <c r="Y305">
        <v>6</v>
      </c>
      <c r="Z305">
        <f t="shared" si="4"/>
        <v>67.7</v>
      </c>
    </row>
    <row r="306" spans="1:26">
      <c r="A306" t="s">
        <v>246</v>
      </c>
      <c r="B306" t="s">
        <v>3073</v>
      </c>
      <c r="C306" t="s">
        <v>624</v>
      </c>
      <c r="D306" t="s">
        <v>360</v>
      </c>
      <c r="E306" t="s">
        <v>46</v>
      </c>
      <c r="F306">
        <v>12592302</v>
      </c>
      <c r="G306" s="111">
        <v>45084</v>
      </c>
      <c r="H306" t="s">
        <v>5666</v>
      </c>
      <c r="I306" t="s">
        <v>256</v>
      </c>
      <c r="J306" t="s">
        <v>249</v>
      </c>
      <c r="K306" t="s">
        <v>250</v>
      </c>
      <c r="L306" t="s">
        <v>251</v>
      </c>
      <c r="O306" s="111">
        <v>45084</v>
      </c>
      <c r="P306" t="s">
        <v>252</v>
      </c>
      <c r="Q306" t="s">
        <v>253</v>
      </c>
      <c r="R306" s="111">
        <v>45089</v>
      </c>
      <c r="W306">
        <v>0</v>
      </c>
      <c r="X306">
        <v>1612.72</v>
      </c>
      <c r="Y306">
        <v>4211.71</v>
      </c>
      <c r="Z306">
        <f t="shared" si="4"/>
        <v>5824.43</v>
      </c>
    </row>
    <row r="307" spans="1:26">
      <c r="A307" t="s">
        <v>246</v>
      </c>
      <c r="B307" t="s">
        <v>3073</v>
      </c>
      <c r="C307" t="s">
        <v>624</v>
      </c>
      <c r="D307" t="s">
        <v>5754</v>
      </c>
      <c r="E307" t="s">
        <v>46</v>
      </c>
      <c r="F307">
        <v>12717109</v>
      </c>
      <c r="G307" s="111">
        <v>45114</v>
      </c>
      <c r="H307" t="s">
        <v>5878</v>
      </c>
      <c r="I307" t="s">
        <v>255</v>
      </c>
      <c r="J307" t="s">
        <v>249</v>
      </c>
      <c r="K307" t="s">
        <v>250</v>
      </c>
      <c r="L307" t="s">
        <v>251</v>
      </c>
      <c r="O307" s="111">
        <v>45114</v>
      </c>
      <c r="P307" t="s">
        <v>252</v>
      </c>
      <c r="Q307" t="s">
        <v>253</v>
      </c>
      <c r="R307" s="111">
        <v>45118</v>
      </c>
      <c r="W307">
        <v>0</v>
      </c>
      <c r="X307">
        <v>0</v>
      </c>
      <c r="Y307">
        <v>26693.18</v>
      </c>
      <c r="Z307">
        <f t="shared" si="4"/>
        <v>26693.18</v>
      </c>
    </row>
    <row r="308" spans="1:26">
      <c r="A308" t="s">
        <v>246</v>
      </c>
      <c r="B308" t="s">
        <v>3073</v>
      </c>
      <c r="C308" t="s">
        <v>624</v>
      </c>
      <c r="D308" t="s">
        <v>5202</v>
      </c>
      <c r="E308" t="s">
        <v>46</v>
      </c>
      <c r="F308">
        <v>1585931</v>
      </c>
      <c r="G308" s="111">
        <v>45093</v>
      </c>
      <c r="H308" t="s">
        <v>5536</v>
      </c>
      <c r="I308" t="s">
        <v>255</v>
      </c>
      <c r="J308" t="s">
        <v>249</v>
      </c>
      <c r="K308" t="s">
        <v>250</v>
      </c>
      <c r="L308" t="s">
        <v>251</v>
      </c>
      <c r="O308" s="111">
        <v>45093</v>
      </c>
      <c r="P308" t="s">
        <v>252</v>
      </c>
      <c r="Q308" t="s">
        <v>253</v>
      </c>
      <c r="R308" s="111">
        <v>45096</v>
      </c>
      <c r="W308">
        <v>0</v>
      </c>
      <c r="X308">
        <v>11918.37</v>
      </c>
      <c r="Y308">
        <v>32213.599999999999</v>
      </c>
      <c r="Z308">
        <f t="shared" si="4"/>
        <v>44131.97</v>
      </c>
    </row>
    <row r="309" spans="1:26">
      <c r="A309" t="s">
        <v>246</v>
      </c>
      <c r="B309" t="s">
        <v>3073</v>
      </c>
      <c r="C309" t="s">
        <v>624</v>
      </c>
      <c r="D309" t="s">
        <v>437</v>
      </c>
      <c r="E309" t="s">
        <v>46</v>
      </c>
      <c r="F309">
        <v>12738317</v>
      </c>
      <c r="G309" s="111">
        <v>45121</v>
      </c>
      <c r="H309" t="s">
        <v>5879</v>
      </c>
      <c r="I309" t="s">
        <v>248</v>
      </c>
      <c r="J309" t="s">
        <v>249</v>
      </c>
      <c r="K309" t="s">
        <v>250</v>
      </c>
      <c r="L309" t="s">
        <v>251</v>
      </c>
      <c r="O309" s="111">
        <v>45121</v>
      </c>
      <c r="P309" t="s">
        <v>252</v>
      </c>
      <c r="Q309" t="s">
        <v>253</v>
      </c>
      <c r="R309" s="111">
        <v>45125</v>
      </c>
      <c r="W309">
        <v>0</v>
      </c>
      <c r="X309">
        <v>0</v>
      </c>
      <c r="Y309">
        <v>6620</v>
      </c>
      <c r="Z309">
        <f t="shared" si="4"/>
        <v>6620</v>
      </c>
    </row>
    <row r="310" spans="1:26">
      <c r="A310" t="s">
        <v>246</v>
      </c>
      <c r="B310" t="s">
        <v>3073</v>
      </c>
      <c r="C310" t="s">
        <v>624</v>
      </c>
      <c r="D310" t="s">
        <v>3193</v>
      </c>
      <c r="E310" t="s">
        <v>2794</v>
      </c>
      <c r="F310">
        <v>12784772</v>
      </c>
      <c r="G310" s="111">
        <v>45134</v>
      </c>
      <c r="H310" t="s">
        <v>5880</v>
      </c>
      <c r="I310" t="s">
        <v>248</v>
      </c>
      <c r="J310" t="s">
        <v>249</v>
      </c>
      <c r="K310" t="s">
        <v>250</v>
      </c>
      <c r="L310" t="s">
        <v>251</v>
      </c>
      <c r="O310" s="111">
        <v>45134</v>
      </c>
      <c r="P310" t="s">
        <v>252</v>
      </c>
      <c r="Q310" t="s">
        <v>253</v>
      </c>
      <c r="R310" s="111">
        <v>45136</v>
      </c>
      <c r="W310">
        <v>0</v>
      </c>
      <c r="X310">
        <v>0</v>
      </c>
      <c r="Y310">
        <v>393.5</v>
      </c>
      <c r="Z310">
        <f t="shared" si="4"/>
        <v>393.5</v>
      </c>
    </row>
    <row r="311" spans="1:26">
      <c r="A311" t="s">
        <v>246</v>
      </c>
      <c r="B311" t="s">
        <v>3073</v>
      </c>
      <c r="C311" t="s">
        <v>624</v>
      </c>
      <c r="D311" t="s">
        <v>3193</v>
      </c>
      <c r="E311" t="s">
        <v>2794</v>
      </c>
      <c r="F311">
        <v>12784805</v>
      </c>
      <c r="G311" s="111">
        <v>45134</v>
      </c>
      <c r="H311" t="s">
        <v>5881</v>
      </c>
      <c r="I311" t="s">
        <v>271</v>
      </c>
      <c r="J311" t="s">
        <v>249</v>
      </c>
      <c r="K311" t="s">
        <v>250</v>
      </c>
      <c r="L311" t="s">
        <v>251</v>
      </c>
      <c r="O311" s="111">
        <v>45134</v>
      </c>
      <c r="P311" t="s">
        <v>252</v>
      </c>
      <c r="Q311" t="s">
        <v>253</v>
      </c>
      <c r="R311" s="111">
        <v>45136</v>
      </c>
      <c r="W311">
        <v>0</v>
      </c>
      <c r="X311">
        <v>0</v>
      </c>
      <c r="Y311">
        <v>2692.5</v>
      </c>
      <c r="Z311">
        <f t="shared" si="4"/>
        <v>2692.5</v>
      </c>
    </row>
    <row r="312" spans="1:26">
      <c r="A312" t="s">
        <v>246</v>
      </c>
      <c r="B312" t="s">
        <v>3073</v>
      </c>
      <c r="C312" t="s">
        <v>624</v>
      </c>
      <c r="D312" t="s">
        <v>3193</v>
      </c>
      <c r="E312" t="s">
        <v>2794</v>
      </c>
      <c r="F312">
        <v>9176022</v>
      </c>
      <c r="G312" s="111">
        <v>45135</v>
      </c>
      <c r="H312" t="s">
        <v>5882</v>
      </c>
      <c r="I312" t="s">
        <v>248</v>
      </c>
      <c r="J312" t="s">
        <v>249</v>
      </c>
      <c r="K312" t="s">
        <v>250</v>
      </c>
      <c r="L312" t="s">
        <v>251</v>
      </c>
      <c r="O312" s="111">
        <v>45135</v>
      </c>
      <c r="P312" t="s">
        <v>252</v>
      </c>
      <c r="Q312" t="s">
        <v>282</v>
      </c>
      <c r="R312" s="111"/>
      <c r="W312">
        <v>0</v>
      </c>
      <c r="X312">
        <v>0</v>
      </c>
      <c r="Y312">
        <v>0</v>
      </c>
      <c r="Z312">
        <f t="shared" si="4"/>
        <v>0</v>
      </c>
    </row>
    <row r="313" spans="1:26">
      <c r="A313" t="s">
        <v>246</v>
      </c>
      <c r="B313" t="s">
        <v>3073</v>
      </c>
      <c r="C313" t="s">
        <v>624</v>
      </c>
      <c r="D313" t="s">
        <v>4465</v>
      </c>
      <c r="E313" t="s">
        <v>46</v>
      </c>
      <c r="F313">
        <v>12549967</v>
      </c>
      <c r="G313" s="111">
        <v>45076</v>
      </c>
      <c r="H313" t="s">
        <v>4921</v>
      </c>
      <c r="I313" t="s">
        <v>255</v>
      </c>
      <c r="J313" t="s">
        <v>249</v>
      </c>
      <c r="K313" t="s">
        <v>250</v>
      </c>
      <c r="L313" t="s">
        <v>251</v>
      </c>
      <c r="O313" s="111">
        <v>45076</v>
      </c>
      <c r="P313" t="s">
        <v>252</v>
      </c>
      <c r="Q313" t="s">
        <v>257</v>
      </c>
      <c r="R313" s="111">
        <v>45077</v>
      </c>
      <c r="W313">
        <v>0.02</v>
      </c>
      <c r="X313">
        <v>0</v>
      </c>
      <c r="Y313">
        <v>0</v>
      </c>
      <c r="Z313">
        <f t="shared" si="4"/>
        <v>0.02</v>
      </c>
    </row>
    <row r="314" spans="1:26">
      <c r="A314" t="s">
        <v>246</v>
      </c>
      <c r="B314" t="s">
        <v>2432</v>
      </c>
      <c r="C314" t="s">
        <v>195</v>
      </c>
      <c r="D314" t="s">
        <v>1107</v>
      </c>
      <c r="E314" t="s">
        <v>54</v>
      </c>
      <c r="F314">
        <v>11945448</v>
      </c>
      <c r="G314" s="111">
        <v>44923</v>
      </c>
      <c r="H314" t="s">
        <v>5883</v>
      </c>
      <c r="I314" t="s">
        <v>260</v>
      </c>
      <c r="L314" t="s">
        <v>251</v>
      </c>
      <c r="O314" s="111">
        <v>45138</v>
      </c>
      <c r="P314" t="s">
        <v>254</v>
      </c>
      <c r="Q314" t="s">
        <v>1406</v>
      </c>
      <c r="R314" s="111"/>
      <c r="W314">
        <v>0</v>
      </c>
      <c r="X314">
        <v>0</v>
      </c>
      <c r="Y314">
        <v>0</v>
      </c>
      <c r="Z314">
        <f t="shared" si="4"/>
        <v>0</v>
      </c>
    </row>
    <row r="315" spans="1:26">
      <c r="A315" t="s">
        <v>246</v>
      </c>
      <c r="B315" t="s">
        <v>2716</v>
      </c>
      <c r="C315" t="s">
        <v>1818</v>
      </c>
      <c r="D315" t="s">
        <v>57</v>
      </c>
      <c r="E315" t="s">
        <v>58</v>
      </c>
      <c r="F315">
        <v>12468779</v>
      </c>
      <c r="G315" s="111">
        <v>45056</v>
      </c>
      <c r="H315" t="s">
        <v>4923</v>
      </c>
      <c r="I315" t="s">
        <v>255</v>
      </c>
      <c r="J315" t="s">
        <v>249</v>
      </c>
      <c r="K315" t="s">
        <v>250</v>
      </c>
      <c r="L315" t="s">
        <v>251</v>
      </c>
      <c r="O315" s="111">
        <v>45056</v>
      </c>
      <c r="P315" t="s">
        <v>252</v>
      </c>
      <c r="Q315" t="s">
        <v>253</v>
      </c>
      <c r="R315" s="111">
        <v>45057</v>
      </c>
      <c r="W315">
        <v>2919.8</v>
      </c>
      <c r="X315">
        <v>800.5</v>
      </c>
      <c r="Y315">
        <v>9054.4500000000007</v>
      </c>
      <c r="Z315">
        <f t="shared" si="4"/>
        <v>12774.75</v>
      </c>
    </row>
    <row r="316" spans="1:26">
      <c r="A316" t="s">
        <v>246</v>
      </c>
      <c r="B316" t="s">
        <v>2716</v>
      </c>
      <c r="C316" t="s">
        <v>1818</v>
      </c>
      <c r="D316" t="s">
        <v>57</v>
      </c>
      <c r="E316" t="s">
        <v>58</v>
      </c>
      <c r="F316">
        <v>12484397</v>
      </c>
      <c r="G316" s="111">
        <v>45061</v>
      </c>
      <c r="H316" t="s">
        <v>4924</v>
      </c>
      <c r="I316" t="s">
        <v>255</v>
      </c>
      <c r="J316" t="s">
        <v>249</v>
      </c>
      <c r="K316" t="s">
        <v>250</v>
      </c>
      <c r="L316" t="s">
        <v>251</v>
      </c>
      <c r="O316" s="111">
        <v>45061</v>
      </c>
      <c r="P316" t="s">
        <v>252</v>
      </c>
      <c r="Q316" t="s">
        <v>253</v>
      </c>
      <c r="R316" s="111">
        <v>45062</v>
      </c>
      <c r="W316">
        <v>2006.45</v>
      </c>
      <c r="X316">
        <v>6786.75</v>
      </c>
      <c r="Y316">
        <v>5063.79</v>
      </c>
      <c r="Z316">
        <f t="shared" si="4"/>
        <v>13856.990000000002</v>
      </c>
    </row>
    <row r="317" spans="1:26">
      <c r="A317" t="s">
        <v>246</v>
      </c>
      <c r="B317" t="s">
        <v>2716</v>
      </c>
      <c r="C317" t="s">
        <v>1818</v>
      </c>
      <c r="D317" t="s">
        <v>57</v>
      </c>
      <c r="E317" t="s">
        <v>58</v>
      </c>
      <c r="F317">
        <v>12519607</v>
      </c>
      <c r="G317" s="111">
        <v>45069</v>
      </c>
      <c r="H317" t="s">
        <v>4925</v>
      </c>
      <c r="I317" t="s">
        <v>255</v>
      </c>
      <c r="J317" t="s">
        <v>249</v>
      </c>
      <c r="K317" t="s">
        <v>250</v>
      </c>
      <c r="L317" t="s">
        <v>251</v>
      </c>
      <c r="O317" s="111">
        <v>45069</v>
      </c>
      <c r="P317" t="s">
        <v>252</v>
      </c>
      <c r="Q317" t="s">
        <v>257</v>
      </c>
      <c r="R317" s="111">
        <v>45069</v>
      </c>
      <c r="W317">
        <v>0</v>
      </c>
      <c r="X317">
        <v>0</v>
      </c>
      <c r="Y317">
        <v>0</v>
      </c>
      <c r="Z317">
        <f t="shared" si="4"/>
        <v>0</v>
      </c>
    </row>
    <row r="318" spans="1:26">
      <c r="A318" t="s">
        <v>246</v>
      </c>
      <c r="B318" t="s">
        <v>2716</v>
      </c>
      <c r="C318" t="s">
        <v>1818</v>
      </c>
      <c r="D318" t="s">
        <v>57</v>
      </c>
      <c r="E318" t="s">
        <v>58</v>
      </c>
      <c r="F318">
        <v>12536619</v>
      </c>
      <c r="G318" s="111">
        <v>45075</v>
      </c>
      <c r="H318" t="s">
        <v>5547</v>
      </c>
      <c r="I318" t="s">
        <v>255</v>
      </c>
      <c r="J318" t="s">
        <v>249</v>
      </c>
      <c r="K318" t="s">
        <v>250</v>
      </c>
      <c r="L318" t="s">
        <v>251</v>
      </c>
      <c r="O318" s="111">
        <v>45091</v>
      </c>
      <c r="P318" t="s">
        <v>252</v>
      </c>
      <c r="Q318" t="s">
        <v>253</v>
      </c>
      <c r="R318" s="111">
        <v>45092</v>
      </c>
      <c r="W318">
        <v>0</v>
      </c>
      <c r="X318">
        <v>1</v>
      </c>
      <c r="Y318">
        <v>10738.19</v>
      </c>
      <c r="Z318">
        <f t="shared" si="4"/>
        <v>10739.19</v>
      </c>
    </row>
    <row r="319" spans="1:26">
      <c r="A319" t="s">
        <v>246</v>
      </c>
      <c r="B319" t="s">
        <v>2716</v>
      </c>
      <c r="C319" t="s">
        <v>1818</v>
      </c>
      <c r="D319" t="s">
        <v>57</v>
      </c>
      <c r="E319" t="s">
        <v>58</v>
      </c>
      <c r="F319">
        <v>12543060</v>
      </c>
      <c r="G319" s="111">
        <v>45075</v>
      </c>
      <c r="H319" t="s">
        <v>4926</v>
      </c>
      <c r="I319" t="s">
        <v>255</v>
      </c>
      <c r="J319" t="s">
        <v>249</v>
      </c>
      <c r="K319" t="s">
        <v>250</v>
      </c>
      <c r="L319" t="s">
        <v>251</v>
      </c>
      <c r="O319" s="111">
        <v>45075</v>
      </c>
      <c r="P319" t="s">
        <v>252</v>
      </c>
      <c r="Q319" t="s">
        <v>253</v>
      </c>
      <c r="R319" s="111">
        <v>45076</v>
      </c>
      <c r="W319">
        <v>131</v>
      </c>
      <c r="X319">
        <v>6438.1</v>
      </c>
      <c r="Y319">
        <v>1568.71</v>
      </c>
      <c r="Z319">
        <f t="shared" si="4"/>
        <v>8137.81</v>
      </c>
    </row>
    <row r="320" spans="1:26">
      <c r="A320" t="s">
        <v>246</v>
      </c>
      <c r="B320" t="s">
        <v>2716</v>
      </c>
      <c r="C320" t="s">
        <v>1818</v>
      </c>
      <c r="D320" t="s">
        <v>57</v>
      </c>
      <c r="E320" t="s">
        <v>58</v>
      </c>
      <c r="F320">
        <v>12568739</v>
      </c>
      <c r="G320" s="111">
        <v>45078</v>
      </c>
      <c r="H320" t="s">
        <v>5548</v>
      </c>
      <c r="I320" t="s">
        <v>255</v>
      </c>
      <c r="J320" t="s">
        <v>249</v>
      </c>
      <c r="K320" t="s">
        <v>250</v>
      </c>
      <c r="L320" t="s">
        <v>251</v>
      </c>
      <c r="O320" s="111">
        <v>45078</v>
      </c>
      <c r="P320" t="s">
        <v>252</v>
      </c>
      <c r="Q320" t="s">
        <v>253</v>
      </c>
      <c r="R320" s="111">
        <v>45082</v>
      </c>
      <c r="W320">
        <v>0</v>
      </c>
      <c r="X320">
        <v>3477.1</v>
      </c>
      <c r="Y320">
        <v>3452.25</v>
      </c>
      <c r="Z320">
        <f t="shared" si="4"/>
        <v>6929.35</v>
      </c>
    </row>
    <row r="321" spans="1:26">
      <c r="A321" t="s">
        <v>246</v>
      </c>
      <c r="B321" t="s">
        <v>2716</v>
      </c>
      <c r="C321" t="s">
        <v>1818</v>
      </c>
      <c r="D321" t="s">
        <v>57</v>
      </c>
      <c r="E321" t="s">
        <v>58</v>
      </c>
      <c r="F321">
        <v>781381</v>
      </c>
      <c r="G321" s="111">
        <v>45078</v>
      </c>
      <c r="H321" t="s">
        <v>5651</v>
      </c>
      <c r="I321" t="s">
        <v>260</v>
      </c>
      <c r="L321" t="s">
        <v>251</v>
      </c>
      <c r="O321" s="111">
        <v>45078</v>
      </c>
      <c r="P321" t="s">
        <v>252</v>
      </c>
      <c r="Q321" t="s">
        <v>263</v>
      </c>
      <c r="R321" s="111">
        <v>45082</v>
      </c>
      <c r="W321">
        <v>0</v>
      </c>
      <c r="X321">
        <v>400.9</v>
      </c>
      <c r="Y321">
        <v>0</v>
      </c>
      <c r="Z321">
        <f t="shared" si="4"/>
        <v>400.9</v>
      </c>
    </row>
    <row r="322" spans="1:26">
      <c r="A322" t="s">
        <v>246</v>
      </c>
      <c r="B322" t="s">
        <v>2716</v>
      </c>
      <c r="C322" t="s">
        <v>1818</v>
      </c>
      <c r="D322" t="s">
        <v>57</v>
      </c>
      <c r="E322" t="s">
        <v>58</v>
      </c>
      <c r="F322">
        <v>12582472</v>
      </c>
      <c r="G322" s="111">
        <v>45082</v>
      </c>
      <c r="H322" t="s">
        <v>5549</v>
      </c>
      <c r="I322" t="s">
        <v>255</v>
      </c>
      <c r="J322" t="s">
        <v>249</v>
      </c>
      <c r="K322" t="s">
        <v>250</v>
      </c>
      <c r="L322" t="s">
        <v>251</v>
      </c>
      <c r="O322" s="111">
        <v>45082</v>
      </c>
      <c r="P322" t="s">
        <v>252</v>
      </c>
      <c r="Q322" t="s">
        <v>253</v>
      </c>
      <c r="R322" s="111">
        <v>45083</v>
      </c>
      <c r="W322">
        <v>0</v>
      </c>
      <c r="X322">
        <v>2869</v>
      </c>
      <c r="Y322">
        <v>56</v>
      </c>
      <c r="Z322">
        <f t="shared" si="4"/>
        <v>2925</v>
      </c>
    </row>
    <row r="323" spans="1:26">
      <c r="A323" t="s">
        <v>246</v>
      </c>
      <c r="B323" t="s">
        <v>2716</v>
      </c>
      <c r="C323" t="s">
        <v>1818</v>
      </c>
      <c r="D323" t="s">
        <v>57</v>
      </c>
      <c r="E323" t="s">
        <v>58</v>
      </c>
      <c r="F323">
        <v>12587155</v>
      </c>
      <c r="G323" s="111">
        <v>45083</v>
      </c>
      <c r="H323" t="s">
        <v>5681</v>
      </c>
      <c r="I323" t="s">
        <v>255</v>
      </c>
      <c r="J323" t="s">
        <v>249</v>
      </c>
      <c r="K323" t="s">
        <v>250</v>
      </c>
      <c r="L323" t="s">
        <v>251</v>
      </c>
      <c r="O323" s="111">
        <v>45083</v>
      </c>
      <c r="P323" t="s">
        <v>252</v>
      </c>
      <c r="Q323" t="s">
        <v>253</v>
      </c>
      <c r="R323" s="111">
        <v>45086</v>
      </c>
      <c r="W323">
        <v>0</v>
      </c>
      <c r="X323">
        <v>164.49</v>
      </c>
      <c r="Y323">
        <v>373.89</v>
      </c>
      <c r="Z323">
        <f t="shared" ref="Z323:Z386" si="5">SUM(W323:Y323)</f>
        <v>538.38</v>
      </c>
    </row>
    <row r="324" spans="1:26">
      <c r="A324" t="s">
        <v>246</v>
      </c>
      <c r="B324" t="s">
        <v>2716</v>
      </c>
      <c r="C324" t="s">
        <v>1818</v>
      </c>
      <c r="D324" t="s">
        <v>57</v>
      </c>
      <c r="E324" t="s">
        <v>58</v>
      </c>
      <c r="F324">
        <v>12610527</v>
      </c>
      <c r="G324" s="111">
        <v>45091</v>
      </c>
      <c r="H324" t="s">
        <v>5607</v>
      </c>
      <c r="I324" t="s">
        <v>255</v>
      </c>
      <c r="J324" t="s">
        <v>249</v>
      </c>
      <c r="K324" t="s">
        <v>250</v>
      </c>
      <c r="L324" t="s">
        <v>251</v>
      </c>
      <c r="O324" s="111">
        <v>45091</v>
      </c>
      <c r="P324" t="s">
        <v>252</v>
      </c>
      <c r="Q324" t="s">
        <v>253</v>
      </c>
      <c r="R324" s="111">
        <v>45092</v>
      </c>
      <c r="W324">
        <v>0</v>
      </c>
      <c r="X324">
        <v>164.04</v>
      </c>
      <c r="Y324">
        <v>147.71</v>
      </c>
      <c r="Z324">
        <f t="shared" si="5"/>
        <v>311.75</v>
      </c>
    </row>
    <row r="325" spans="1:26">
      <c r="A325" t="s">
        <v>246</v>
      </c>
      <c r="B325" t="s">
        <v>2716</v>
      </c>
      <c r="C325" t="s">
        <v>1818</v>
      </c>
      <c r="D325" t="s">
        <v>57</v>
      </c>
      <c r="E325" t="s">
        <v>58</v>
      </c>
      <c r="F325">
        <v>12621750</v>
      </c>
      <c r="G325" s="111">
        <v>45093</v>
      </c>
      <c r="H325" t="s">
        <v>5550</v>
      </c>
      <c r="I325" t="s">
        <v>255</v>
      </c>
      <c r="J325" t="s">
        <v>249</v>
      </c>
      <c r="K325" t="s">
        <v>250</v>
      </c>
      <c r="L325" t="s">
        <v>251</v>
      </c>
      <c r="O325" s="111">
        <v>45093</v>
      </c>
      <c r="P325" t="s">
        <v>252</v>
      </c>
      <c r="Q325" t="s">
        <v>282</v>
      </c>
      <c r="R325" s="111">
        <v>45096</v>
      </c>
      <c r="W325">
        <v>0</v>
      </c>
      <c r="X325">
        <v>5</v>
      </c>
      <c r="Y325">
        <v>0</v>
      </c>
      <c r="Z325">
        <f t="shared" si="5"/>
        <v>5</v>
      </c>
    </row>
    <row r="326" spans="1:26">
      <c r="A326" t="s">
        <v>246</v>
      </c>
      <c r="B326" t="s">
        <v>2716</v>
      </c>
      <c r="C326" t="s">
        <v>1818</v>
      </c>
      <c r="D326" t="s">
        <v>57</v>
      </c>
      <c r="E326" t="s">
        <v>58</v>
      </c>
      <c r="F326">
        <v>12624977</v>
      </c>
      <c r="G326" s="111">
        <v>45094</v>
      </c>
      <c r="H326" t="s">
        <v>5551</v>
      </c>
      <c r="I326" t="s">
        <v>255</v>
      </c>
      <c r="J326" t="s">
        <v>249</v>
      </c>
      <c r="K326" t="s">
        <v>250</v>
      </c>
      <c r="L326" t="s">
        <v>251</v>
      </c>
      <c r="O326" s="111">
        <v>45094</v>
      </c>
      <c r="P326" t="s">
        <v>252</v>
      </c>
      <c r="Q326" t="s">
        <v>282</v>
      </c>
      <c r="R326" s="111">
        <v>45097</v>
      </c>
      <c r="W326">
        <v>0</v>
      </c>
      <c r="X326">
        <v>43</v>
      </c>
      <c r="Y326">
        <v>0</v>
      </c>
      <c r="Z326">
        <f t="shared" si="5"/>
        <v>43</v>
      </c>
    </row>
    <row r="327" spans="1:26">
      <c r="A327" t="s">
        <v>246</v>
      </c>
      <c r="B327" t="s">
        <v>2716</v>
      </c>
      <c r="C327" t="s">
        <v>1818</v>
      </c>
      <c r="D327" t="s">
        <v>57</v>
      </c>
      <c r="E327" t="s">
        <v>58</v>
      </c>
      <c r="F327">
        <v>9529764</v>
      </c>
      <c r="G327" s="111">
        <v>45098</v>
      </c>
      <c r="H327" t="s">
        <v>5499</v>
      </c>
      <c r="I327" t="s">
        <v>255</v>
      </c>
      <c r="J327" t="s">
        <v>249</v>
      </c>
      <c r="K327" t="s">
        <v>250</v>
      </c>
      <c r="L327" t="s">
        <v>251</v>
      </c>
      <c r="O327" s="111">
        <v>45099</v>
      </c>
      <c r="P327" t="s">
        <v>252</v>
      </c>
      <c r="Q327" t="s">
        <v>253</v>
      </c>
      <c r="R327" s="111">
        <v>45103</v>
      </c>
      <c r="W327">
        <v>0</v>
      </c>
      <c r="X327">
        <v>262.98</v>
      </c>
      <c r="Y327">
        <v>635</v>
      </c>
      <c r="Z327">
        <f t="shared" si="5"/>
        <v>897.98</v>
      </c>
    </row>
    <row r="328" spans="1:26">
      <c r="A328" t="s">
        <v>246</v>
      </c>
      <c r="B328" t="s">
        <v>2716</v>
      </c>
      <c r="C328" t="s">
        <v>1818</v>
      </c>
      <c r="D328" t="s">
        <v>57</v>
      </c>
      <c r="E328" t="s">
        <v>58</v>
      </c>
      <c r="F328">
        <v>12625036</v>
      </c>
      <c r="G328" s="111">
        <v>45100</v>
      </c>
      <c r="H328" t="s">
        <v>5633</v>
      </c>
      <c r="I328" t="s">
        <v>255</v>
      </c>
      <c r="J328" t="s">
        <v>249</v>
      </c>
      <c r="K328" t="s">
        <v>250</v>
      </c>
      <c r="L328" t="s">
        <v>251</v>
      </c>
      <c r="O328" s="111">
        <v>45100</v>
      </c>
      <c r="P328" t="s">
        <v>252</v>
      </c>
      <c r="Q328" t="s">
        <v>253</v>
      </c>
      <c r="R328" s="111">
        <v>45110</v>
      </c>
      <c r="W328">
        <v>0</v>
      </c>
      <c r="X328">
        <v>0</v>
      </c>
      <c r="Y328">
        <v>2</v>
      </c>
      <c r="Z328">
        <f t="shared" si="5"/>
        <v>2</v>
      </c>
    </row>
    <row r="329" spans="1:26">
      <c r="A329" t="s">
        <v>246</v>
      </c>
      <c r="B329" t="s">
        <v>2716</v>
      </c>
      <c r="C329" t="s">
        <v>1818</v>
      </c>
      <c r="D329" t="s">
        <v>57</v>
      </c>
      <c r="E329" t="s">
        <v>58</v>
      </c>
      <c r="F329">
        <v>1010440</v>
      </c>
      <c r="G329" s="111">
        <v>45103</v>
      </c>
      <c r="H329" t="s">
        <v>5667</v>
      </c>
      <c r="I329" t="s">
        <v>255</v>
      </c>
      <c r="J329" t="s">
        <v>249</v>
      </c>
      <c r="K329" t="s">
        <v>268</v>
      </c>
      <c r="L329" t="s">
        <v>251</v>
      </c>
      <c r="O329" s="111">
        <v>45103</v>
      </c>
      <c r="P329" t="s">
        <v>252</v>
      </c>
      <c r="Q329" t="s">
        <v>253</v>
      </c>
      <c r="R329" s="111">
        <v>45105</v>
      </c>
      <c r="W329">
        <v>0</v>
      </c>
      <c r="X329">
        <v>7</v>
      </c>
      <c r="Y329">
        <v>6</v>
      </c>
      <c r="Z329">
        <f t="shared" si="5"/>
        <v>13</v>
      </c>
    </row>
    <row r="330" spans="1:26">
      <c r="A330" t="s">
        <v>246</v>
      </c>
      <c r="B330" t="s">
        <v>2716</v>
      </c>
      <c r="C330" t="s">
        <v>1818</v>
      </c>
      <c r="D330" t="s">
        <v>57</v>
      </c>
      <c r="E330" t="s">
        <v>58</v>
      </c>
      <c r="F330">
        <v>12678529</v>
      </c>
      <c r="G330" s="111">
        <v>45106</v>
      </c>
      <c r="H330" t="s">
        <v>5569</v>
      </c>
      <c r="I330" t="s">
        <v>255</v>
      </c>
      <c r="J330" t="s">
        <v>249</v>
      </c>
      <c r="K330" t="s">
        <v>250</v>
      </c>
      <c r="L330" t="s">
        <v>251</v>
      </c>
      <c r="O330" s="111">
        <v>45106</v>
      </c>
      <c r="P330" t="s">
        <v>252</v>
      </c>
      <c r="Q330" t="s">
        <v>257</v>
      </c>
      <c r="R330" s="111"/>
      <c r="W330">
        <v>0</v>
      </c>
      <c r="X330">
        <v>0</v>
      </c>
      <c r="Y330">
        <v>0</v>
      </c>
      <c r="Z330">
        <f t="shared" si="5"/>
        <v>0</v>
      </c>
    </row>
    <row r="331" spans="1:26">
      <c r="A331" t="s">
        <v>246</v>
      </c>
      <c r="B331" t="s">
        <v>2716</v>
      </c>
      <c r="C331" t="s">
        <v>1818</v>
      </c>
      <c r="D331" t="s">
        <v>57</v>
      </c>
      <c r="E331" t="s">
        <v>58</v>
      </c>
      <c r="F331">
        <v>12694749</v>
      </c>
      <c r="G331" s="111">
        <v>45110</v>
      </c>
      <c r="H331" t="s">
        <v>5884</v>
      </c>
      <c r="I331" t="s">
        <v>255</v>
      </c>
      <c r="J331" t="s">
        <v>249</v>
      </c>
      <c r="K331" t="s">
        <v>250</v>
      </c>
      <c r="L331" t="s">
        <v>251</v>
      </c>
      <c r="O331" s="111">
        <v>45110</v>
      </c>
      <c r="P331" t="s">
        <v>252</v>
      </c>
      <c r="Q331" t="s">
        <v>257</v>
      </c>
      <c r="R331" s="111"/>
      <c r="W331">
        <v>0</v>
      </c>
      <c r="X331">
        <v>0</v>
      </c>
      <c r="Y331">
        <v>0</v>
      </c>
      <c r="Z331">
        <f t="shared" si="5"/>
        <v>0</v>
      </c>
    </row>
    <row r="332" spans="1:26">
      <c r="A332" t="s">
        <v>246</v>
      </c>
      <c r="B332" t="s">
        <v>2716</v>
      </c>
      <c r="C332" t="s">
        <v>1818</v>
      </c>
      <c r="D332" t="s">
        <v>57</v>
      </c>
      <c r="E332" t="s">
        <v>58</v>
      </c>
      <c r="F332">
        <v>8032656</v>
      </c>
      <c r="G332" s="111">
        <v>45110</v>
      </c>
      <c r="H332" t="s">
        <v>5885</v>
      </c>
      <c r="I332" t="s">
        <v>255</v>
      </c>
      <c r="J332" t="s">
        <v>249</v>
      </c>
      <c r="K332" t="s">
        <v>250</v>
      </c>
      <c r="L332" t="s">
        <v>251</v>
      </c>
      <c r="O332" s="111">
        <v>45110</v>
      </c>
      <c r="P332" t="s">
        <v>252</v>
      </c>
      <c r="Q332" t="s">
        <v>253</v>
      </c>
      <c r="R332" s="111">
        <v>45112</v>
      </c>
      <c r="W332">
        <v>0</v>
      </c>
      <c r="X332">
        <v>0</v>
      </c>
      <c r="Y332">
        <v>2496</v>
      </c>
      <c r="Z332">
        <f t="shared" si="5"/>
        <v>2496</v>
      </c>
    </row>
    <row r="333" spans="1:26">
      <c r="A333" t="s">
        <v>246</v>
      </c>
      <c r="B333" t="s">
        <v>2716</v>
      </c>
      <c r="C333" t="s">
        <v>1818</v>
      </c>
      <c r="D333" t="s">
        <v>57</v>
      </c>
      <c r="E333" t="s">
        <v>58</v>
      </c>
      <c r="F333">
        <v>12716569</v>
      </c>
      <c r="G333" s="111">
        <v>45114</v>
      </c>
      <c r="H333" t="s">
        <v>5886</v>
      </c>
      <c r="I333" t="s">
        <v>255</v>
      </c>
      <c r="J333" t="s">
        <v>249</v>
      </c>
      <c r="K333" t="s">
        <v>250</v>
      </c>
      <c r="L333" t="s">
        <v>251</v>
      </c>
      <c r="O333" s="111">
        <v>45114</v>
      </c>
      <c r="P333" t="s">
        <v>252</v>
      </c>
      <c r="Q333" t="s">
        <v>253</v>
      </c>
      <c r="R333" s="111">
        <v>45124</v>
      </c>
      <c r="W333">
        <v>0</v>
      </c>
      <c r="X333">
        <v>0</v>
      </c>
      <c r="Y333">
        <v>3978</v>
      </c>
      <c r="Z333">
        <f t="shared" si="5"/>
        <v>3978</v>
      </c>
    </row>
    <row r="334" spans="1:26">
      <c r="A334" t="s">
        <v>246</v>
      </c>
      <c r="B334" t="s">
        <v>2716</v>
      </c>
      <c r="C334" t="s">
        <v>1818</v>
      </c>
      <c r="D334" t="s">
        <v>57</v>
      </c>
      <c r="E334" t="s">
        <v>58</v>
      </c>
      <c r="F334">
        <v>12721929</v>
      </c>
      <c r="G334" s="111">
        <v>45117</v>
      </c>
      <c r="H334" t="s">
        <v>5887</v>
      </c>
      <c r="I334" t="s">
        <v>255</v>
      </c>
      <c r="J334" t="s">
        <v>249</v>
      </c>
      <c r="K334" t="s">
        <v>250</v>
      </c>
      <c r="L334" t="s">
        <v>251</v>
      </c>
      <c r="O334" s="111">
        <v>45117</v>
      </c>
      <c r="P334" t="s">
        <v>252</v>
      </c>
      <c r="Q334" t="s">
        <v>253</v>
      </c>
      <c r="R334" s="111">
        <v>45118</v>
      </c>
      <c r="W334">
        <v>0</v>
      </c>
      <c r="X334">
        <v>0</v>
      </c>
      <c r="Y334">
        <v>7834.02</v>
      </c>
      <c r="Z334">
        <f t="shared" si="5"/>
        <v>7834.02</v>
      </c>
    </row>
    <row r="335" spans="1:26">
      <c r="A335" t="s">
        <v>246</v>
      </c>
      <c r="B335" t="s">
        <v>2716</v>
      </c>
      <c r="C335" t="s">
        <v>1818</v>
      </c>
      <c r="D335" t="s">
        <v>57</v>
      </c>
      <c r="E335" t="s">
        <v>58</v>
      </c>
      <c r="F335">
        <v>12731645</v>
      </c>
      <c r="G335" s="111">
        <v>45119</v>
      </c>
      <c r="H335" t="s">
        <v>5888</v>
      </c>
      <c r="I335" t="s">
        <v>255</v>
      </c>
      <c r="J335" t="s">
        <v>249</v>
      </c>
      <c r="K335" t="s">
        <v>250</v>
      </c>
      <c r="L335" t="s">
        <v>251</v>
      </c>
      <c r="O335" s="111">
        <v>45120</v>
      </c>
      <c r="P335" t="s">
        <v>252</v>
      </c>
      <c r="Q335" t="s">
        <v>253</v>
      </c>
      <c r="R335" s="111">
        <v>45121</v>
      </c>
      <c r="W335">
        <v>0</v>
      </c>
      <c r="X335">
        <v>0</v>
      </c>
      <c r="Y335">
        <v>722.88</v>
      </c>
      <c r="Z335">
        <f t="shared" si="5"/>
        <v>722.88</v>
      </c>
    </row>
    <row r="336" spans="1:26">
      <c r="A336" t="s">
        <v>246</v>
      </c>
      <c r="B336" t="s">
        <v>2716</v>
      </c>
      <c r="C336" t="s">
        <v>1818</v>
      </c>
      <c r="D336" t="s">
        <v>57</v>
      </c>
      <c r="E336" t="s">
        <v>58</v>
      </c>
      <c r="F336">
        <v>12216151</v>
      </c>
      <c r="G336" s="111">
        <v>45120</v>
      </c>
      <c r="H336" t="s">
        <v>5889</v>
      </c>
      <c r="I336" t="s">
        <v>255</v>
      </c>
      <c r="J336" t="s">
        <v>249</v>
      </c>
      <c r="K336" t="s">
        <v>268</v>
      </c>
      <c r="L336" t="s">
        <v>251</v>
      </c>
      <c r="O336" s="111">
        <v>45120</v>
      </c>
      <c r="P336" t="s">
        <v>252</v>
      </c>
      <c r="Q336" t="s">
        <v>253</v>
      </c>
      <c r="R336" s="111">
        <v>45121</v>
      </c>
      <c r="W336">
        <v>0</v>
      </c>
      <c r="X336">
        <v>0</v>
      </c>
      <c r="Y336">
        <v>10517.69</v>
      </c>
      <c r="Z336">
        <f t="shared" si="5"/>
        <v>10517.69</v>
      </c>
    </row>
    <row r="337" spans="1:26">
      <c r="A337" t="s">
        <v>246</v>
      </c>
      <c r="B337" t="s">
        <v>2716</v>
      </c>
      <c r="C337" t="s">
        <v>1818</v>
      </c>
      <c r="D337" t="s">
        <v>57</v>
      </c>
      <c r="E337" t="s">
        <v>58</v>
      </c>
      <c r="F337">
        <v>12747570</v>
      </c>
      <c r="G337" s="111">
        <v>45125</v>
      </c>
      <c r="H337" t="s">
        <v>5890</v>
      </c>
      <c r="I337" t="s">
        <v>255</v>
      </c>
      <c r="J337" t="s">
        <v>249</v>
      </c>
      <c r="K337" t="s">
        <v>250</v>
      </c>
      <c r="L337" t="s">
        <v>251</v>
      </c>
      <c r="O337" s="111">
        <v>45125</v>
      </c>
      <c r="P337" t="s">
        <v>252</v>
      </c>
      <c r="Q337" t="s">
        <v>253</v>
      </c>
      <c r="R337" s="111">
        <v>45127</v>
      </c>
      <c r="W337">
        <v>0</v>
      </c>
      <c r="X337">
        <v>0</v>
      </c>
      <c r="Y337">
        <v>346</v>
      </c>
      <c r="Z337">
        <f t="shared" si="5"/>
        <v>346</v>
      </c>
    </row>
    <row r="338" spans="1:26">
      <c r="A338" t="s">
        <v>246</v>
      </c>
      <c r="B338" t="s">
        <v>2716</v>
      </c>
      <c r="C338" t="s">
        <v>1818</v>
      </c>
      <c r="D338" t="s">
        <v>57</v>
      </c>
      <c r="E338" t="s">
        <v>58</v>
      </c>
      <c r="F338">
        <v>12694397</v>
      </c>
      <c r="G338" s="111">
        <v>45134</v>
      </c>
      <c r="H338" t="s">
        <v>5891</v>
      </c>
      <c r="I338" t="s">
        <v>271</v>
      </c>
      <c r="J338" t="s">
        <v>249</v>
      </c>
      <c r="K338" t="s">
        <v>250</v>
      </c>
      <c r="L338" t="s">
        <v>251</v>
      </c>
      <c r="O338" s="111">
        <v>45134</v>
      </c>
      <c r="P338" t="s">
        <v>252</v>
      </c>
      <c r="Q338" t="s">
        <v>253</v>
      </c>
      <c r="R338" s="111">
        <v>45135</v>
      </c>
      <c r="W338">
        <v>0</v>
      </c>
      <c r="X338">
        <v>0</v>
      </c>
      <c r="Y338">
        <v>1280.8900000000001</v>
      </c>
      <c r="Z338">
        <f t="shared" si="5"/>
        <v>1280.8900000000001</v>
      </c>
    </row>
    <row r="339" spans="1:26">
      <c r="A339" t="s">
        <v>246</v>
      </c>
      <c r="B339" t="s">
        <v>2716</v>
      </c>
      <c r="C339" t="s">
        <v>1818</v>
      </c>
      <c r="D339" t="s">
        <v>57</v>
      </c>
      <c r="E339" t="s">
        <v>58</v>
      </c>
      <c r="F339">
        <v>12791335</v>
      </c>
      <c r="G339" s="111">
        <v>45135</v>
      </c>
      <c r="H339" t="s">
        <v>5892</v>
      </c>
      <c r="I339" t="s">
        <v>248</v>
      </c>
      <c r="J339" t="s">
        <v>249</v>
      </c>
      <c r="K339" t="s">
        <v>268</v>
      </c>
      <c r="L339" t="s">
        <v>251</v>
      </c>
      <c r="O339" s="111">
        <v>45135</v>
      </c>
      <c r="P339" t="s">
        <v>252</v>
      </c>
      <c r="Q339" t="s">
        <v>257</v>
      </c>
      <c r="R339" s="111"/>
      <c r="W339">
        <v>0</v>
      </c>
      <c r="X339">
        <v>0</v>
      </c>
      <c r="Y339">
        <v>0</v>
      </c>
      <c r="Z339">
        <f t="shared" si="5"/>
        <v>0</v>
      </c>
    </row>
    <row r="340" spans="1:26">
      <c r="A340" t="s">
        <v>246</v>
      </c>
      <c r="B340" t="s">
        <v>2716</v>
      </c>
      <c r="C340" t="s">
        <v>1818</v>
      </c>
      <c r="D340" t="s">
        <v>344</v>
      </c>
      <c r="E340" t="s">
        <v>54</v>
      </c>
      <c r="F340">
        <v>12447832</v>
      </c>
      <c r="G340" s="111">
        <v>45050</v>
      </c>
      <c r="H340" t="s">
        <v>4929</v>
      </c>
      <c r="I340" t="s">
        <v>255</v>
      </c>
      <c r="L340" t="s">
        <v>251</v>
      </c>
      <c r="O340" s="111">
        <v>45050</v>
      </c>
      <c r="P340" t="s">
        <v>252</v>
      </c>
      <c r="Q340" t="s">
        <v>263</v>
      </c>
      <c r="R340" s="111">
        <v>45051</v>
      </c>
      <c r="W340">
        <v>547</v>
      </c>
      <c r="X340">
        <v>0</v>
      </c>
      <c r="Y340">
        <v>0</v>
      </c>
      <c r="Z340">
        <f t="shared" si="5"/>
        <v>547</v>
      </c>
    </row>
    <row r="341" spans="1:26">
      <c r="A341" t="s">
        <v>246</v>
      </c>
      <c r="B341" t="s">
        <v>2716</v>
      </c>
      <c r="C341" t="s">
        <v>1818</v>
      </c>
      <c r="D341" t="s">
        <v>344</v>
      </c>
      <c r="E341" t="s">
        <v>54</v>
      </c>
      <c r="F341">
        <v>12478905</v>
      </c>
      <c r="G341" s="111">
        <v>45058</v>
      </c>
      <c r="H341" t="s">
        <v>4930</v>
      </c>
      <c r="I341" t="s">
        <v>255</v>
      </c>
      <c r="L341" t="s">
        <v>251</v>
      </c>
      <c r="O341" s="111">
        <v>45058</v>
      </c>
      <c r="P341" t="s">
        <v>252</v>
      </c>
      <c r="Q341" t="s">
        <v>263</v>
      </c>
      <c r="R341" s="111">
        <v>45061</v>
      </c>
      <c r="W341">
        <v>5743.8</v>
      </c>
      <c r="X341">
        <v>2295.9</v>
      </c>
      <c r="Y341">
        <v>0</v>
      </c>
      <c r="Z341">
        <f t="shared" si="5"/>
        <v>8039.7000000000007</v>
      </c>
    </row>
    <row r="342" spans="1:26">
      <c r="A342" t="s">
        <v>246</v>
      </c>
      <c r="B342" t="s">
        <v>3095</v>
      </c>
      <c r="C342" t="s">
        <v>1989</v>
      </c>
      <c r="D342" t="s">
        <v>57</v>
      </c>
      <c r="E342" t="s">
        <v>58</v>
      </c>
      <c r="F342">
        <v>12102675</v>
      </c>
      <c r="G342" s="111">
        <v>45051</v>
      </c>
      <c r="H342" t="s">
        <v>4931</v>
      </c>
      <c r="I342" t="s">
        <v>255</v>
      </c>
      <c r="J342" t="s">
        <v>249</v>
      </c>
      <c r="K342" t="s">
        <v>250</v>
      </c>
      <c r="L342" t="s">
        <v>251</v>
      </c>
      <c r="O342" s="111">
        <v>45051</v>
      </c>
      <c r="P342" t="s">
        <v>252</v>
      </c>
      <c r="Q342" t="s">
        <v>282</v>
      </c>
      <c r="R342" s="111">
        <v>45054</v>
      </c>
      <c r="W342">
        <v>400</v>
      </c>
      <c r="X342">
        <v>20</v>
      </c>
      <c r="Y342">
        <v>0</v>
      </c>
      <c r="Z342">
        <f t="shared" si="5"/>
        <v>420</v>
      </c>
    </row>
    <row r="343" spans="1:26">
      <c r="A343" t="s">
        <v>246</v>
      </c>
      <c r="B343" t="s">
        <v>3095</v>
      </c>
      <c r="C343" t="s">
        <v>1989</v>
      </c>
      <c r="D343" t="s">
        <v>57</v>
      </c>
      <c r="E343" t="s">
        <v>58</v>
      </c>
      <c r="F343">
        <v>12463876</v>
      </c>
      <c r="G343" s="111">
        <v>45055</v>
      </c>
      <c r="H343" t="s">
        <v>4932</v>
      </c>
      <c r="I343" t="s">
        <v>255</v>
      </c>
      <c r="J343" t="s">
        <v>249</v>
      </c>
      <c r="K343" t="s">
        <v>250</v>
      </c>
      <c r="L343" t="s">
        <v>251</v>
      </c>
      <c r="O343" s="111">
        <v>45055</v>
      </c>
      <c r="P343" t="s">
        <v>252</v>
      </c>
      <c r="Q343" t="s">
        <v>253</v>
      </c>
      <c r="R343" s="111">
        <v>45056</v>
      </c>
      <c r="W343">
        <v>747</v>
      </c>
      <c r="X343">
        <v>624.1</v>
      </c>
      <c r="Y343">
        <v>1678</v>
      </c>
      <c r="Z343">
        <f t="shared" si="5"/>
        <v>3049.1</v>
      </c>
    </row>
    <row r="344" spans="1:26">
      <c r="A344" t="s">
        <v>246</v>
      </c>
      <c r="B344" t="s">
        <v>3095</v>
      </c>
      <c r="C344" t="s">
        <v>1989</v>
      </c>
      <c r="D344" t="s">
        <v>57</v>
      </c>
      <c r="E344" t="s">
        <v>58</v>
      </c>
      <c r="F344">
        <v>12469644</v>
      </c>
      <c r="G344" s="111">
        <v>45056</v>
      </c>
      <c r="H344" t="s">
        <v>4933</v>
      </c>
      <c r="I344" t="s">
        <v>255</v>
      </c>
      <c r="J344" t="s">
        <v>249</v>
      </c>
      <c r="K344" t="s">
        <v>250</v>
      </c>
      <c r="L344" t="s">
        <v>251</v>
      </c>
      <c r="O344" s="111">
        <v>45056</v>
      </c>
      <c r="P344" t="s">
        <v>252</v>
      </c>
      <c r="Q344" t="s">
        <v>257</v>
      </c>
      <c r="R344" s="111"/>
      <c r="W344">
        <v>0</v>
      </c>
      <c r="X344">
        <v>0</v>
      </c>
      <c r="Y344">
        <v>0</v>
      </c>
      <c r="Z344">
        <f t="shared" si="5"/>
        <v>0</v>
      </c>
    </row>
    <row r="345" spans="1:26">
      <c r="A345" t="s">
        <v>246</v>
      </c>
      <c r="B345" t="s">
        <v>3095</v>
      </c>
      <c r="C345" t="s">
        <v>1989</v>
      </c>
      <c r="D345" t="s">
        <v>57</v>
      </c>
      <c r="E345" t="s">
        <v>58</v>
      </c>
      <c r="F345">
        <v>12474435</v>
      </c>
      <c r="G345" s="111">
        <v>45057</v>
      </c>
      <c r="H345" t="s">
        <v>4934</v>
      </c>
      <c r="I345" t="s">
        <v>255</v>
      </c>
      <c r="J345" t="s">
        <v>249</v>
      </c>
      <c r="K345" t="s">
        <v>250</v>
      </c>
      <c r="L345" t="s">
        <v>251</v>
      </c>
      <c r="O345" s="111">
        <v>45057</v>
      </c>
      <c r="P345" t="s">
        <v>252</v>
      </c>
      <c r="Q345" t="s">
        <v>253</v>
      </c>
      <c r="R345" s="111">
        <v>45058</v>
      </c>
      <c r="W345">
        <v>4248.3900000000003</v>
      </c>
      <c r="X345">
        <v>16438.3</v>
      </c>
      <c r="Y345">
        <v>4944.6000000000004</v>
      </c>
      <c r="Z345">
        <f t="shared" si="5"/>
        <v>25631.29</v>
      </c>
    </row>
    <row r="346" spans="1:26">
      <c r="A346" t="s">
        <v>246</v>
      </c>
      <c r="B346" t="s">
        <v>3095</v>
      </c>
      <c r="C346" t="s">
        <v>1989</v>
      </c>
      <c r="D346" t="s">
        <v>57</v>
      </c>
      <c r="E346" t="s">
        <v>58</v>
      </c>
      <c r="F346">
        <v>12494685</v>
      </c>
      <c r="G346" s="111">
        <v>45065</v>
      </c>
      <c r="H346" t="s">
        <v>4935</v>
      </c>
      <c r="I346" t="s">
        <v>255</v>
      </c>
      <c r="J346" t="s">
        <v>249</v>
      </c>
      <c r="K346" t="s">
        <v>250</v>
      </c>
      <c r="L346" t="s">
        <v>251</v>
      </c>
      <c r="O346" s="111">
        <v>45065</v>
      </c>
      <c r="P346" t="s">
        <v>252</v>
      </c>
      <c r="Q346" t="s">
        <v>253</v>
      </c>
      <c r="R346" s="111">
        <v>45065</v>
      </c>
      <c r="W346">
        <v>5858.85</v>
      </c>
      <c r="X346">
        <v>21940.14</v>
      </c>
      <c r="Y346">
        <v>17639.41</v>
      </c>
      <c r="Z346">
        <f t="shared" si="5"/>
        <v>45438.399999999994</v>
      </c>
    </row>
    <row r="347" spans="1:26">
      <c r="A347" t="s">
        <v>246</v>
      </c>
      <c r="B347" t="s">
        <v>3095</v>
      </c>
      <c r="C347" t="s">
        <v>1989</v>
      </c>
      <c r="D347" t="s">
        <v>57</v>
      </c>
      <c r="E347" t="s">
        <v>58</v>
      </c>
      <c r="F347">
        <v>12506873</v>
      </c>
      <c r="G347" s="111">
        <v>45065</v>
      </c>
      <c r="H347" t="s">
        <v>4936</v>
      </c>
      <c r="I347" t="s">
        <v>255</v>
      </c>
      <c r="J347" t="s">
        <v>249</v>
      </c>
      <c r="K347" t="s">
        <v>250</v>
      </c>
      <c r="L347" t="s">
        <v>251</v>
      </c>
      <c r="O347" s="111">
        <v>45065</v>
      </c>
      <c r="P347" t="s">
        <v>252</v>
      </c>
      <c r="Q347" t="s">
        <v>282</v>
      </c>
      <c r="R347" s="111">
        <v>45069</v>
      </c>
      <c r="W347">
        <v>40.5</v>
      </c>
      <c r="X347">
        <v>0</v>
      </c>
      <c r="Y347">
        <v>0</v>
      </c>
      <c r="Z347">
        <f t="shared" si="5"/>
        <v>40.5</v>
      </c>
    </row>
    <row r="348" spans="1:26">
      <c r="A348" t="s">
        <v>246</v>
      </c>
      <c r="B348" t="s">
        <v>3095</v>
      </c>
      <c r="C348" t="s">
        <v>1989</v>
      </c>
      <c r="D348" t="s">
        <v>57</v>
      </c>
      <c r="E348" t="s">
        <v>58</v>
      </c>
      <c r="F348">
        <v>12524249</v>
      </c>
      <c r="G348" s="111">
        <v>45077</v>
      </c>
      <c r="H348" t="s">
        <v>4937</v>
      </c>
      <c r="I348" t="s">
        <v>255</v>
      </c>
      <c r="J348" t="s">
        <v>249</v>
      </c>
      <c r="K348" t="s">
        <v>250</v>
      </c>
      <c r="L348" t="s">
        <v>251</v>
      </c>
      <c r="O348" s="111">
        <v>45077</v>
      </c>
      <c r="P348" t="s">
        <v>252</v>
      </c>
      <c r="Q348" t="s">
        <v>253</v>
      </c>
      <c r="R348" s="111">
        <v>45078</v>
      </c>
      <c r="W348">
        <v>0</v>
      </c>
      <c r="X348">
        <v>12090</v>
      </c>
      <c r="Y348">
        <v>7861</v>
      </c>
      <c r="Z348">
        <f t="shared" si="5"/>
        <v>19951</v>
      </c>
    </row>
    <row r="349" spans="1:26">
      <c r="A349" t="s">
        <v>246</v>
      </c>
      <c r="B349" t="s">
        <v>3095</v>
      </c>
      <c r="C349" t="s">
        <v>1989</v>
      </c>
      <c r="D349" t="s">
        <v>57</v>
      </c>
      <c r="E349" t="s">
        <v>58</v>
      </c>
      <c r="F349">
        <v>12575977</v>
      </c>
      <c r="G349" s="111">
        <v>45079</v>
      </c>
      <c r="H349" t="s">
        <v>5552</v>
      </c>
      <c r="I349" t="s">
        <v>255</v>
      </c>
      <c r="J349" t="s">
        <v>249</v>
      </c>
      <c r="K349" t="s">
        <v>250</v>
      </c>
      <c r="L349" t="s">
        <v>251</v>
      </c>
      <c r="O349" s="111">
        <v>45083</v>
      </c>
      <c r="P349" t="s">
        <v>252</v>
      </c>
      <c r="Q349" t="s">
        <v>253</v>
      </c>
      <c r="R349" s="111">
        <v>45084</v>
      </c>
      <c r="W349">
        <v>0</v>
      </c>
      <c r="X349">
        <v>25967.599999999999</v>
      </c>
      <c r="Y349">
        <v>36932.660000000003</v>
      </c>
      <c r="Z349">
        <f t="shared" si="5"/>
        <v>62900.26</v>
      </c>
    </row>
    <row r="350" spans="1:26">
      <c r="A350" t="s">
        <v>246</v>
      </c>
      <c r="B350" t="s">
        <v>3095</v>
      </c>
      <c r="C350" t="s">
        <v>1989</v>
      </c>
      <c r="D350" t="s">
        <v>57</v>
      </c>
      <c r="E350" t="s">
        <v>58</v>
      </c>
      <c r="F350">
        <v>12378251</v>
      </c>
      <c r="G350" s="111">
        <v>45082</v>
      </c>
      <c r="H350" t="s">
        <v>5654</v>
      </c>
      <c r="I350" t="s">
        <v>255</v>
      </c>
      <c r="L350" t="s">
        <v>251</v>
      </c>
      <c r="O350" s="111">
        <v>45082</v>
      </c>
      <c r="P350" t="s">
        <v>252</v>
      </c>
      <c r="Q350" t="s">
        <v>263</v>
      </c>
      <c r="R350" s="111">
        <v>45083</v>
      </c>
      <c r="W350">
        <v>0</v>
      </c>
      <c r="X350">
        <v>171</v>
      </c>
      <c r="Y350">
        <v>0</v>
      </c>
      <c r="Z350">
        <f t="shared" si="5"/>
        <v>171</v>
      </c>
    </row>
    <row r="351" spans="1:26">
      <c r="A351" t="s">
        <v>246</v>
      </c>
      <c r="B351" t="s">
        <v>3095</v>
      </c>
      <c r="C351" t="s">
        <v>1989</v>
      </c>
      <c r="D351" t="s">
        <v>57</v>
      </c>
      <c r="E351" t="s">
        <v>58</v>
      </c>
      <c r="F351">
        <v>12587907</v>
      </c>
      <c r="G351" s="111">
        <v>45083</v>
      </c>
      <c r="H351" t="s">
        <v>5652</v>
      </c>
      <c r="I351" t="s">
        <v>260</v>
      </c>
      <c r="L351" t="s">
        <v>251</v>
      </c>
      <c r="O351" s="111">
        <v>45083</v>
      </c>
      <c r="P351" t="s">
        <v>252</v>
      </c>
      <c r="Q351" t="s">
        <v>263</v>
      </c>
      <c r="R351" s="111">
        <v>45084</v>
      </c>
      <c r="W351">
        <v>0</v>
      </c>
      <c r="X351">
        <v>11</v>
      </c>
      <c r="Y351">
        <v>0</v>
      </c>
      <c r="Z351">
        <f t="shared" si="5"/>
        <v>11</v>
      </c>
    </row>
    <row r="352" spans="1:26">
      <c r="A352" t="s">
        <v>246</v>
      </c>
      <c r="B352" t="s">
        <v>3095</v>
      </c>
      <c r="C352" t="s">
        <v>1989</v>
      </c>
      <c r="D352" t="s">
        <v>57</v>
      </c>
      <c r="E352" t="s">
        <v>58</v>
      </c>
      <c r="F352">
        <v>544929</v>
      </c>
      <c r="G352" s="111">
        <v>45104</v>
      </c>
      <c r="H352" t="s">
        <v>5668</v>
      </c>
      <c r="I352" t="s">
        <v>255</v>
      </c>
      <c r="J352" t="s">
        <v>249</v>
      </c>
      <c r="K352" t="s">
        <v>250</v>
      </c>
      <c r="L352" t="s">
        <v>251</v>
      </c>
      <c r="O352" s="111">
        <v>45104</v>
      </c>
      <c r="P352" t="s">
        <v>252</v>
      </c>
      <c r="Q352" t="s">
        <v>253</v>
      </c>
      <c r="R352" s="111">
        <v>45105</v>
      </c>
      <c r="W352">
        <v>0</v>
      </c>
      <c r="X352">
        <v>3098.96</v>
      </c>
      <c r="Y352">
        <v>64417.2</v>
      </c>
      <c r="Z352">
        <f t="shared" si="5"/>
        <v>67516.160000000003</v>
      </c>
    </row>
    <row r="353" spans="1:26">
      <c r="A353" t="s">
        <v>246</v>
      </c>
      <c r="B353" t="s">
        <v>3095</v>
      </c>
      <c r="C353" t="s">
        <v>1989</v>
      </c>
      <c r="D353" t="s">
        <v>57</v>
      </c>
      <c r="E353" t="s">
        <v>58</v>
      </c>
      <c r="F353">
        <v>12662462</v>
      </c>
      <c r="G353" s="111">
        <v>45104</v>
      </c>
      <c r="H353" t="s">
        <v>5556</v>
      </c>
      <c r="I353" t="s">
        <v>255</v>
      </c>
      <c r="J353" t="s">
        <v>249</v>
      </c>
      <c r="K353" t="s">
        <v>250</v>
      </c>
      <c r="L353" t="s">
        <v>251</v>
      </c>
      <c r="O353" s="111">
        <v>45104</v>
      </c>
      <c r="P353" t="s">
        <v>252</v>
      </c>
      <c r="Q353" t="s">
        <v>253</v>
      </c>
      <c r="R353" s="111">
        <v>45107</v>
      </c>
      <c r="W353">
        <v>0</v>
      </c>
      <c r="X353">
        <v>0</v>
      </c>
      <c r="Y353">
        <v>984</v>
      </c>
      <c r="Z353">
        <f t="shared" si="5"/>
        <v>984</v>
      </c>
    </row>
    <row r="354" spans="1:26">
      <c r="A354" t="s">
        <v>246</v>
      </c>
      <c r="B354" t="s">
        <v>3095</v>
      </c>
      <c r="C354" t="s">
        <v>1989</v>
      </c>
      <c r="D354" t="s">
        <v>57</v>
      </c>
      <c r="E354" t="s">
        <v>58</v>
      </c>
      <c r="F354">
        <v>12592777</v>
      </c>
      <c r="G354" s="111">
        <v>45107</v>
      </c>
      <c r="H354" t="s">
        <v>5602</v>
      </c>
      <c r="I354" t="s">
        <v>255</v>
      </c>
      <c r="J354" t="s">
        <v>249</v>
      </c>
      <c r="K354" t="s">
        <v>250</v>
      </c>
      <c r="L354" t="s">
        <v>251</v>
      </c>
      <c r="O354" s="111">
        <v>45107</v>
      </c>
      <c r="P354" t="s">
        <v>252</v>
      </c>
      <c r="Q354" t="s">
        <v>253</v>
      </c>
      <c r="R354" s="111">
        <v>45117</v>
      </c>
      <c r="W354">
        <v>0</v>
      </c>
      <c r="X354">
        <v>0</v>
      </c>
      <c r="Y354">
        <v>205149.68</v>
      </c>
      <c r="Z354">
        <f t="shared" si="5"/>
        <v>205149.68</v>
      </c>
    </row>
    <row r="355" spans="1:26">
      <c r="A355" t="s">
        <v>246</v>
      </c>
      <c r="B355" t="s">
        <v>3095</v>
      </c>
      <c r="C355" t="s">
        <v>1989</v>
      </c>
      <c r="D355" t="s">
        <v>57</v>
      </c>
      <c r="E355" t="s">
        <v>58</v>
      </c>
      <c r="F355">
        <v>12048838</v>
      </c>
      <c r="G355" s="111">
        <v>45110</v>
      </c>
      <c r="H355" t="s">
        <v>5893</v>
      </c>
      <c r="I355" t="s">
        <v>255</v>
      </c>
      <c r="J355" t="s">
        <v>249</v>
      </c>
      <c r="K355" t="s">
        <v>250</v>
      </c>
      <c r="L355" t="s">
        <v>251</v>
      </c>
      <c r="O355" s="111">
        <v>45110</v>
      </c>
      <c r="P355" t="s">
        <v>252</v>
      </c>
      <c r="Q355" t="s">
        <v>257</v>
      </c>
      <c r="R355" s="111">
        <v>45111</v>
      </c>
      <c r="W355">
        <v>0</v>
      </c>
      <c r="X355">
        <v>0</v>
      </c>
      <c r="Y355">
        <v>0</v>
      </c>
      <c r="Z355">
        <f t="shared" si="5"/>
        <v>0</v>
      </c>
    </row>
    <row r="356" spans="1:26">
      <c r="A356" t="s">
        <v>246</v>
      </c>
      <c r="B356" t="s">
        <v>3095</v>
      </c>
      <c r="C356" t="s">
        <v>1989</v>
      </c>
      <c r="D356" t="s">
        <v>343</v>
      </c>
      <c r="E356" t="s">
        <v>54</v>
      </c>
      <c r="F356">
        <v>12500558</v>
      </c>
      <c r="G356" s="111">
        <v>45064</v>
      </c>
      <c r="H356" t="s">
        <v>4938</v>
      </c>
      <c r="I356" t="s">
        <v>260</v>
      </c>
      <c r="L356" t="s">
        <v>251</v>
      </c>
      <c r="O356" s="111">
        <v>45064</v>
      </c>
      <c r="P356" t="s">
        <v>252</v>
      </c>
      <c r="Q356" t="s">
        <v>263</v>
      </c>
      <c r="R356" s="111">
        <v>45065</v>
      </c>
      <c r="W356">
        <v>5</v>
      </c>
      <c r="X356">
        <v>0</v>
      </c>
      <c r="Y356">
        <v>0</v>
      </c>
      <c r="Z356">
        <f t="shared" si="5"/>
        <v>5</v>
      </c>
    </row>
    <row r="357" spans="1:26">
      <c r="A357" t="s">
        <v>246</v>
      </c>
      <c r="B357" t="s">
        <v>3095</v>
      </c>
      <c r="C357" t="s">
        <v>1989</v>
      </c>
      <c r="D357" t="s">
        <v>343</v>
      </c>
      <c r="E357" t="s">
        <v>54</v>
      </c>
      <c r="F357">
        <v>12601407</v>
      </c>
      <c r="G357" s="111">
        <v>45089</v>
      </c>
      <c r="H357" t="s">
        <v>5669</v>
      </c>
      <c r="I357" t="s">
        <v>248</v>
      </c>
      <c r="J357" t="s">
        <v>249</v>
      </c>
      <c r="K357" t="s">
        <v>250</v>
      </c>
      <c r="L357" t="s">
        <v>251</v>
      </c>
      <c r="O357" s="111">
        <v>45089</v>
      </c>
      <c r="P357" t="s">
        <v>252</v>
      </c>
      <c r="Q357" t="s">
        <v>253</v>
      </c>
      <c r="R357" s="111">
        <v>45090</v>
      </c>
      <c r="W357">
        <v>0</v>
      </c>
      <c r="X357">
        <v>5351</v>
      </c>
      <c r="Y357">
        <v>1590</v>
      </c>
      <c r="Z357">
        <f t="shared" si="5"/>
        <v>6941</v>
      </c>
    </row>
    <row r="358" spans="1:26">
      <c r="A358" t="s">
        <v>246</v>
      </c>
      <c r="B358" t="s">
        <v>3095</v>
      </c>
      <c r="C358" t="s">
        <v>1989</v>
      </c>
      <c r="D358" t="s">
        <v>343</v>
      </c>
      <c r="E358" t="s">
        <v>54</v>
      </c>
      <c r="F358">
        <v>12669736</v>
      </c>
      <c r="G358" s="111">
        <v>45105</v>
      </c>
      <c r="H358" t="s">
        <v>5500</v>
      </c>
      <c r="I358" t="s">
        <v>255</v>
      </c>
      <c r="J358" t="s">
        <v>249</v>
      </c>
      <c r="K358" t="s">
        <v>250</v>
      </c>
      <c r="L358" t="s">
        <v>251</v>
      </c>
      <c r="O358" s="111">
        <v>45105</v>
      </c>
      <c r="P358" t="s">
        <v>252</v>
      </c>
      <c r="Q358" t="s">
        <v>253</v>
      </c>
      <c r="R358" s="111">
        <v>45107</v>
      </c>
      <c r="W358">
        <v>0</v>
      </c>
      <c r="X358">
        <v>10</v>
      </c>
      <c r="Y358">
        <v>60</v>
      </c>
      <c r="Z358">
        <f t="shared" si="5"/>
        <v>70</v>
      </c>
    </row>
    <row r="359" spans="1:26">
      <c r="A359" t="s">
        <v>246</v>
      </c>
      <c r="B359" t="s">
        <v>3095</v>
      </c>
      <c r="C359" t="s">
        <v>1989</v>
      </c>
      <c r="D359" t="s">
        <v>1053</v>
      </c>
      <c r="E359" t="s">
        <v>54</v>
      </c>
      <c r="F359">
        <v>12028922</v>
      </c>
      <c r="G359" s="111">
        <v>45076</v>
      </c>
      <c r="H359" t="s">
        <v>4939</v>
      </c>
      <c r="I359" t="s">
        <v>255</v>
      </c>
      <c r="J359" t="s">
        <v>249</v>
      </c>
      <c r="K359" t="s">
        <v>250</v>
      </c>
      <c r="L359" t="s">
        <v>251</v>
      </c>
      <c r="O359" s="111">
        <v>45076</v>
      </c>
      <c r="P359" t="s">
        <v>252</v>
      </c>
      <c r="Q359" t="s">
        <v>253</v>
      </c>
      <c r="R359" s="111">
        <v>45078</v>
      </c>
      <c r="W359">
        <v>0</v>
      </c>
      <c r="X359">
        <v>1922.31</v>
      </c>
      <c r="Y359">
        <v>2843.44</v>
      </c>
      <c r="Z359">
        <f t="shared" si="5"/>
        <v>4765.75</v>
      </c>
    </row>
    <row r="360" spans="1:26">
      <c r="A360" t="s">
        <v>246</v>
      </c>
      <c r="B360" t="s">
        <v>3095</v>
      </c>
      <c r="C360" t="s">
        <v>1989</v>
      </c>
      <c r="D360" t="s">
        <v>1053</v>
      </c>
      <c r="E360" t="s">
        <v>54</v>
      </c>
      <c r="F360">
        <v>12549633</v>
      </c>
      <c r="G360" s="111">
        <v>45083</v>
      </c>
      <c r="H360" t="s">
        <v>5591</v>
      </c>
      <c r="I360" t="s">
        <v>255</v>
      </c>
      <c r="J360" t="s">
        <v>249</v>
      </c>
      <c r="K360" t="s">
        <v>250</v>
      </c>
      <c r="L360" t="s">
        <v>251</v>
      </c>
      <c r="O360" s="111">
        <v>45083</v>
      </c>
      <c r="P360" t="s">
        <v>252</v>
      </c>
      <c r="Q360" t="s">
        <v>253</v>
      </c>
      <c r="R360" s="111">
        <v>45084</v>
      </c>
      <c r="W360">
        <v>0</v>
      </c>
      <c r="X360">
        <v>3405.3</v>
      </c>
      <c r="Y360">
        <v>7435.95</v>
      </c>
      <c r="Z360">
        <f t="shared" si="5"/>
        <v>10841.25</v>
      </c>
    </row>
    <row r="361" spans="1:26">
      <c r="A361" t="s">
        <v>246</v>
      </c>
      <c r="B361" t="s">
        <v>3095</v>
      </c>
      <c r="C361" t="s">
        <v>1989</v>
      </c>
      <c r="D361" t="s">
        <v>1053</v>
      </c>
      <c r="E361" t="s">
        <v>54</v>
      </c>
      <c r="F361">
        <v>12111872</v>
      </c>
      <c r="G361" s="111">
        <v>45091</v>
      </c>
      <c r="H361" t="s">
        <v>5634</v>
      </c>
      <c r="I361" t="s">
        <v>248</v>
      </c>
      <c r="J361" t="s">
        <v>249</v>
      </c>
      <c r="K361" t="s">
        <v>250</v>
      </c>
      <c r="L361" t="s">
        <v>251</v>
      </c>
      <c r="O361" s="111">
        <v>45091</v>
      </c>
      <c r="P361" t="s">
        <v>252</v>
      </c>
      <c r="Q361" t="s">
        <v>253</v>
      </c>
      <c r="R361" s="111">
        <v>45093</v>
      </c>
      <c r="W361">
        <v>0</v>
      </c>
      <c r="X361">
        <v>5014.3999999999996</v>
      </c>
      <c r="Y361">
        <v>20631.759999999998</v>
      </c>
      <c r="Z361">
        <f t="shared" si="5"/>
        <v>25646.159999999996</v>
      </c>
    </row>
    <row r="362" spans="1:26">
      <c r="A362" t="s">
        <v>246</v>
      </c>
      <c r="B362" t="s">
        <v>5755</v>
      </c>
      <c r="C362" t="s">
        <v>2275</v>
      </c>
      <c r="D362" t="s">
        <v>247</v>
      </c>
      <c r="E362" t="s">
        <v>54</v>
      </c>
      <c r="F362">
        <v>12495919</v>
      </c>
      <c r="G362" s="111">
        <v>45063</v>
      </c>
      <c r="H362" t="s">
        <v>4940</v>
      </c>
      <c r="I362" t="s">
        <v>255</v>
      </c>
      <c r="J362" t="s">
        <v>249</v>
      </c>
      <c r="K362" t="s">
        <v>250</v>
      </c>
      <c r="L362" t="s">
        <v>251</v>
      </c>
      <c r="O362" s="111">
        <v>45063</v>
      </c>
      <c r="P362" t="s">
        <v>252</v>
      </c>
      <c r="Q362" t="s">
        <v>253</v>
      </c>
      <c r="R362" s="111">
        <v>45064</v>
      </c>
      <c r="W362">
        <v>311</v>
      </c>
      <c r="X362">
        <v>839.5</v>
      </c>
      <c r="Y362">
        <v>452</v>
      </c>
      <c r="Z362">
        <f t="shared" si="5"/>
        <v>1602.5</v>
      </c>
    </row>
    <row r="363" spans="1:26">
      <c r="A363" t="s">
        <v>246</v>
      </c>
      <c r="B363" t="s">
        <v>5756</v>
      </c>
      <c r="C363" t="s">
        <v>2337</v>
      </c>
      <c r="D363" t="s">
        <v>247</v>
      </c>
      <c r="E363" t="s">
        <v>54</v>
      </c>
      <c r="F363">
        <v>12348123</v>
      </c>
      <c r="G363" s="111">
        <v>45114</v>
      </c>
      <c r="H363" t="s">
        <v>5894</v>
      </c>
      <c r="I363" t="s">
        <v>255</v>
      </c>
      <c r="J363" t="s">
        <v>249</v>
      </c>
      <c r="K363" t="s">
        <v>250</v>
      </c>
      <c r="L363" t="s">
        <v>251</v>
      </c>
      <c r="O363" s="111">
        <v>45114</v>
      </c>
      <c r="P363" t="s">
        <v>252</v>
      </c>
      <c r="Q363" t="s">
        <v>253</v>
      </c>
      <c r="R363" s="111">
        <v>45118</v>
      </c>
      <c r="W363">
        <v>0</v>
      </c>
      <c r="X363">
        <v>0</v>
      </c>
      <c r="Y363">
        <v>527</v>
      </c>
      <c r="Z363">
        <f t="shared" si="5"/>
        <v>527</v>
      </c>
    </row>
    <row r="364" spans="1:26">
      <c r="A364" t="s">
        <v>246</v>
      </c>
      <c r="B364" t="s">
        <v>5757</v>
      </c>
      <c r="C364" t="s">
        <v>2347</v>
      </c>
      <c r="D364" t="s">
        <v>2171</v>
      </c>
      <c r="E364" t="s">
        <v>54</v>
      </c>
      <c r="F364">
        <v>12165283</v>
      </c>
      <c r="G364" s="111">
        <v>44986</v>
      </c>
      <c r="H364" t="s">
        <v>5895</v>
      </c>
      <c r="I364" t="s">
        <v>260</v>
      </c>
      <c r="J364" t="s">
        <v>259</v>
      </c>
      <c r="K364" t="s">
        <v>3124</v>
      </c>
      <c r="L364" t="s">
        <v>251</v>
      </c>
      <c r="O364" s="111">
        <v>45057</v>
      </c>
      <c r="P364" t="s">
        <v>254</v>
      </c>
      <c r="Q364" t="s">
        <v>282</v>
      </c>
      <c r="R364" s="111">
        <v>45058</v>
      </c>
      <c r="W364">
        <v>0</v>
      </c>
      <c r="X364">
        <v>0</v>
      </c>
      <c r="Y364">
        <v>0</v>
      </c>
      <c r="Z364">
        <f t="shared" si="5"/>
        <v>0</v>
      </c>
    </row>
    <row r="365" spans="1:26">
      <c r="A365" t="s">
        <v>246</v>
      </c>
      <c r="B365" t="s">
        <v>2198</v>
      </c>
      <c r="C365" t="s">
        <v>2199</v>
      </c>
      <c r="D365" t="s">
        <v>2171</v>
      </c>
      <c r="E365" t="s">
        <v>54</v>
      </c>
      <c r="F365">
        <v>12396790</v>
      </c>
      <c r="G365" s="111">
        <v>45048</v>
      </c>
      <c r="H365" t="s">
        <v>4941</v>
      </c>
      <c r="I365" t="s">
        <v>255</v>
      </c>
      <c r="L365" t="s">
        <v>251</v>
      </c>
      <c r="O365" s="111">
        <v>45048</v>
      </c>
      <c r="P365" t="s">
        <v>252</v>
      </c>
      <c r="Q365" t="s">
        <v>263</v>
      </c>
      <c r="R365" s="111">
        <v>45050</v>
      </c>
      <c r="W365">
        <v>13</v>
      </c>
      <c r="X365">
        <v>0</v>
      </c>
      <c r="Y365">
        <v>0</v>
      </c>
      <c r="Z365">
        <f t="shared" si="5"/>
        <v>13</v>
      </c>
    </row>
    <row r="366" spans="1:26">
      <c r="A366" t="s">
        <v>246</v>
      </c>
      <c r="B366" t="s">
        <v>5758</v>
      </c>
      <c r="C366" t="s">
        <v>2362</v>
      </c>
      <c r="D366" t="s">
        <v>2171</v>
      </c>
      <c r="E366" t="s">
        <v>54</v>
      </c>
      <c r="F366">
        <v>1357808</v>
      </c>
      <c r="G366" s="111">
        <v>45050</v>
      </c>
      <c r="H366" t="s">
        <v>4942</v>
      </c>
      <c r="I366" t="s">
        <v>260</v>
      </c>
      <c r="L366" t="s">
        <v>251</v>
      </c>
      <c r="O366" s="111">
        <v>45050</v>
      </c>
      <c r="P366" t="s">
        <v>252</v>
      </c>
      <c r="Q366" t="s">
        <v>263</v>
      </c>
      <c r="R366" s="111">
        <v>45051</v>
      </c>
      <c r="W366">
        <v>43.66</v>
      </c>
      <c r="X366">
        <v>0</v>
      </c>
      <c r="Y366">
        <v>0</v>
      </c>
      <c r="Z366">
        <f t="shared" si="5"/>
        <v>43.66</v>
      </c>
    </row>
    <row r="367" spans="1:26">
      <c r="A367" t="s">
        <v>246</v>
      </c>
      <c r="B367" t="s">
        <v>5758</v>
      </c>
      <c r="C367" t="s">
        <v>2362</v>
      </c>
      <c r="D367" t="s">
        <v>2171</v>
      </c>
      <c r="E367" t="s">
        <v>54</v>
      </c>
      <c r="F367">
        <v>12458382</v>
      </c>
      <c r="G367" s="111">
        <v>45054</v>
      </c>
      <c r="H367" t="s">
        <v>4943</v>
      </c>
      <c r="I367" t="s">
        <v>255</v>
      </c>
      <c r="L367" t="s">
        <v>251</v>
      </c>
      <c r="O367" s="111">
        <v>45054</v>
      </c>
      <c r="P367" t="s">
        <v>252</v>
      </c>
      <c r="Q367" t="s">
        <v>263</v>
      </c>
      <c r="R367" s="111">
        <v>45056</v>
      </c>
      <c r="W367">
        <v>10</v>
      </c>
      <c r="X367">
        <v>0</v>
      </c>
      <c r="Y367">
        <v>0</v>
      </c>
      <c r="Z367">
        <f t="shared" si="5"/>
        <v>10</v>
      </c>
    </row>
    <row r="368" spans="1:26">
      <c r="A368" t="s">
        <v>246</v>
      </c>
      <c r="B368" t="s">
        <v>2198</v>
      </c>
      <c r="C368" t="s">
        <v>2199</v>
      </c>
      <c r="D368" t="s">
        <v>2171</v>
      </c>
      <c r="E368" t="s">
        <v>54</v>
      </c>
      <c r="F368">
        <v>12380378</v>
      </c>
      <c r="G368" s="111">
        <v>45054</v>
      </c>
      <c r="H368" t="s">
        <v>4944</v>
      </c>
      <c r="I368" t="s">
        <v>255</v>
      </c>
      <c r="L368" t="s">
        <v>251</v>
      </c>
      <c r="O368" s="111">
        <v>45056</v>
      </c>
      <c r="P368" t="s">
        <v>252</v>
      </c>
      <c r="Q368" t="s">
        <v>253</v>
      </c>
      <c r="R368" s="111">
        <v>45058</v>
      </c>
      <c r="W368">
        <v>21877.85</v>
      </c>
      <c r="X368">
        <v>26159.77</v>
      </c>
      <c r="Y368">
        <v>24671.79</v>
      </c>
      <c r="Z368">
        <f t="shared" si="5"/>
        <v>72709.41</v>
      </c>
    </row>
    <row r="369" spans="1:26">
      <c r="A369" t="s">
        <v>246</v>
      </c>
      <c r="B369" t="s">
        <v>2198</v>
      </c>
      <c r="C369" t="s">
        <v>2199</v>
      </c>
      <c r="D369" t="s">
        <v>2171</v>
      </c>
      <c r="E369" t="s">
        <v>54</v>
      </c>
      <c r="F369">
        <v>12378143</v>
      </c>
      <c r="G369" s="111">
        <v>45055</v>
      </c>
      <c r="H369" t="s">
        <v>4945</v>
      </c>
      <c r="I369" t="s">
        <v>255</v>
      </c>
      <c r="J369" t="s">
        <v>249</v>
      </c>
      <c r="K369" t="s">
        <v>250</v>
      </c>
      <c r="L369" t="s">
        <v>251</v>
      </c>
      <c r="O369" s="111">
        <v>45055</v>
      </c>
      <c r="P369" t="s">
        <v>252</v>
      </c>
      <c r="Q369" t="s">
        <v>257</v>
      </c>
      <c r="R369" s="111">
        <v>45056</v>
      </c>
      <c r="W369">
        <v>0</v>
      </c>
      <c r="X369">
        <v>0</v>
      </c>
      <c r="Y369">
        <v>0</v>
      </c>
      <c r="Z369">
        <f t="shared" si="5"/>
        <v>0</v>
      </c>
    </row>
    <row r="370" spans="1:26">
      <c r="A370" t="s">
        <v>246</v>
      </c>
      <c r="B370" t="s">
        <v>5758</v>
      </c>
      <c r="C370" t="s">
        <v>2362</v>
      </c>
      <c r="D370" t="s">
        <v>2171</v>
      </c>
      <c r="E370" t="s">
        <v>54</v>
      </c>
      <c r="F370">
        <v>12468679</v>
      </c>
      <c r="G370" s="111">
        <v>45056</v>
      </c>
      <c r="H370" t="s">
        <v>4946</v>
      </c>
      <c r="I370" t="s">
        <v>255</v>
      </c>
      <c r="J370" t="s">
        <v>249</v>
      </c>
      <c r="K370" t="s">
        <v>250</v>
      </c>
      <c r="L370" t="s">
        <v>251</v>
      </c>
      <c r="O370" s="111">
        <v>45056</v>
      </c>
      <c r="P370" t="s">
        <v>252</v>
      </c>
      <c r="Q370" t="s">
        <v>253</v>
      </c>
      <c r="R370" s="111">
        <v>45057</v>
      </c>
      <c r="W370">
        <v>1639</v>
      </c>
      <c r="X370">
        <v>2343.09</v>
      </c>
      <c r="Y370">
        <v>1944.81</v>
      </c>
      <c r="Z370">
        <f t="shared" si="5"/>
        <v>5926.9</v>
      </c>
    </row>
    <row r="371" spans="1:26">
      <c r="A371" t="s">
        <v>246</v>
      </c>
      <c r="B371" t="s">
        <v>5758</v>
      </c>
      <c r="C371" t="s">
        <v>2362</v>
      </c>
      <c r="D371" t="s">
        <v>2171</v>
      </c>
      <c r="E371" t="s">
        <v>54</v>
      </c>
      <c r="F371">
        <v>12472944</v>
      </c>
      <c r="G371" s="111">
        <v>45057</v>
      </c>
      <c r="H371" t="s">
        <v>4947</v>
      </c>
      <c r="I371" t="s">
        <v>255</v>
      </c>
      <c r="J371" t="s">
        <v>249</v>
      </c>
      <c r="K371" t="s">
        <v>250</v>
      </c>
      <c r="L371" t="s">
        <v>251</v>
      </c>
      <c r="O371" s="111">
        <v>45057</v>
      </c>
      <c r="P371" t="s">
        <v>252</v>
      </c>
      <c r="Q371" t="s">
        <v>282</v>
      </c>
      <c r="R371" s="111">
        <v>45058</v>
      </c>
      <c r="W371">
        <v>1307.51</v>
      </c>
      <c r="X371">
        <v>0</v>
      </c>
      <c r="Y371">
        <v>0</v>
      </c>
      <c r="Z371">
        <f t="shared" si="5"/>
        <v>1307.51</v>
      </c>
    </row>
    <row r="372" spans="1:26">
      <c r="A372" t="s">
        <v>246</v>
      </c>
      <c r="B372" t="s">
        <v>2198</v>
      </c>
      <c r="C372" t="s">
        <v>2199</v>
      </c>
      <c r="D372" t="s">
        <v>2171</v>
      </c>
      <c r="E372" t="s">
        <v>54</v>
      </c>
      <c r="F372">
        <v>12472901</v>
      </c>
      <c r="G372" s="111">
        <v>45057</v>
      </c>
      <c r="H372" t="s">
        <v>4948</v>
      </c>
      <c r="I372" t="s">
        <v>255</v>
      </c>
      <c r="J372" t="s">
        <v>249</v>
      </c>
      <c r="K372" t="s">
        <v>250</v>
      </c>
      <c r="L372" t="s">
        <v>251</v>
      </c>
      <c r="O372" s="111">
        <v>45057</v>
      </c>
      <c r="P372" t="s">
        <v>252</v>
      </c>
      <c r="Q372" t="s">
        <v>253</v>
      </c>
      <c r="R372" s="111">
        <v>45058</v>
      </c>
      <c r="W372">
        <v>11066.54</v>
      </c>
      <c r="X372">
        <v>16515.259999999998</v>
      </c>
      <c r="Y372">
        <v>12101.28</v>
      </c>
      <c r="Z372">
        <f t="shared" si="5"/>
        <v>39683.08</v>
      </c>
    </row>
    <row r="373" spans="1:26">
      <c r="A373" t="s">
        <v>246</v>
      </c>
      <c r="B373" t="s">
        <v>5758</v>
      </c>
      <c r="C373" t="s">
        <v>2362</v>
      </c>
      <c r="D373" t="s">
        <v>2171</v>
      </c>
      <c r="E373" t="s">
        <v>54</v>
      </c>
      <c r="F373">
        <v>12297559</v>
      </c>
      <c r="G373" s="111">
        <v>45061</v>
      </c>
      <c r="H373" t="s">
        <v>4949</v>
      </c>
      <c r="I373" t="s">
        <v>255</v>
      </c>
      <c r="J373" t="s">
        <v>249</v>
      </c>
      <c r="K373" t="s">
        <v>250</v>
      </c>
      <c r="L373" t="s">
        <v>251</v>
      </c>
      <c r="O373" s="111">
        <v>45061</v>
      </c>
      <c r="P373" t="s">
        <v>252</v>
      </c>
      <c r="Q373" t="s">
        <v>253</v>
      </c>
      <c r="R373" s="111">
        <v>45062</v>
      </c>
      <c r="W373">
        <v>1590</v>
      </c>
      <c r="X373">
        <v>4886.2</v>
      </c>
      <c r="Y373">
        <v>5441.56</v>
      </c>
      <c r="Z373">
        <f t="shared" si="5"/>
        <v>11917.76</v>
      </c>
    </row>
    <row r="374" spans="1:26">
      <c r="A374" t="s">
        <v>246</v>
      </c>
      <c r="B374" t="s">
        <v>5758</v>
      </c>
      <c r="C374" t="s">
        <v>2362</v>
      </c>
      <c r="D374" t="s">
        <v>2171</v>
      </c>
      <c r="E374" t="s">
        <v>54</v>
      </c>
      <c r="F374">
        <v>12485255</v>
      </c>
      <c r="G374" s="111">
        <v>45061</v>
      </c>
      <c r="H374" t="s">
        <v>4950</v>
      </c>
      <c r="I374" t="s">
        <v>255</v>
      </c>
      <c r="J374" t="s">
        <v>249</v>
      </c>
      <c r="K374" t="s">
        <v>250</v>
      </c>
      <c r="L374" t="s">
        <v>251</v>
      </c>
      <c r="O374" s="111">
        <v>45062</v>
      </c>
      <c r="P374" t="s">
        <v>252</v>
      </c>
      <c r="Q374" t="s">
        <v>253</v>
      </c>
      <c r="R374" s="111">
        <v>45063</v>
      </c>
      <c r="W374">
        <v>20003.400000000001</v>
      </c>
      <c r="X374">
        <v>12247.83</v>
      </c>
      <c r="Y374">
        <v>19522.07</v>
      </c>
      <c r="Z374">
        <f t="shared" si="5"/>
        <v>51773.3</v>
      </c>
    </row>
    <row r="375" spans="1:26">
      <c r="A375" t="s">
        <v>246</v>
      </c>
      <c r="B375" t="s">
        <v>5759</v>
      </c>
      <c r="C375" t="s">
        <v>4951</v>
      </c>
      <c r="D375" t="s">
        <v>2171</v>
      </c>
      <c r="E375" t="s">
        <v>54</v>
      </c>
      <c r="F375">
        <v>1185261</v>
      </c>
      <c r="G375" s="111">
        <v>45064</v>
      </c>
      <c r="H375" t="s">
        <v>4952</v>
      </c>
      <c r="I375" t="s">
        <v>255</v>
      </c>
      <c r="J375" t="s">
        <v>249</v>
      </c>
      <c r="K375" t="s">
        <v>250</v>
      </c>
      <c r="L375" t="s">
        <v>251</v>
      </c>
      <c r="O375" s="111">
        <v>45064</v>
      </c>
      <c r="P375" t="s">
        <v>252</v>
      </c>
      <c r="Q375" t="s">
        <v>253</v>
      </c>
      <c r="R375" s="111">
        <v>45068</v>
      </c>
      <c r="W375">
        <v>3152</v>
      </c>
      <c r="X375">
        <v>12302</v>
      </c>
      <c r="Y375">
        <v>9389.9</v>
      </c>
      <c r="Z375">
        <f t="shared" si="5"/>
        <v>24843.9</v>
      </c>
    </row>
    <row r="376" spans="1:26">
      <c r="A376" t="s">
        <v>246</v>
      </c>
      <c r="B376" t="s">
        <v>4266</v>
      </c>
      <c r="C376" t="s">
        <v>3529</v>
      </c>
      <c r="D376" t="s">
        <v>2171</v>
      </c>
      <c r="E376" t="s">
        <v>54</v>
      </c>
      <c r="F376">
        <v>7809256</v>
      </c>
      <c r="G376" s="111">
        <v>45066</v>
      </c>
      <c r="H376" t="s">
        <v>4953</v>
      </c>
      <c r="I376" t="s">
        <v>248</v>
      </c>
      <c r="J376" t="s">
        <v>249</v>
      </c>
      <c r="K376" t="s">
        <v>250</v>
      </c>
      <c r="L376" t="s">
        <v>251</v>
      </c>
      <c r="O376" s="111">
        <v>45066</v>
      </c>
      <c r="P376" t="s">
        <v>252</v>
      </c>
      <c r="Q376" t="s">
        <v>253</v>
      </c>
      <c r="R376" s="111">
        <v>45068</v>
      </c>
      <c r="W376">
        <v>1838.72</v>
      </c>
      <c r="X376">
        <v>6044</v>
      </c>
      <c r="Y376">
        <v>5036.5</v>
      </c>
      <c r="Z376">
        <f t="shared" si="5"/>
        <v>12919.220000000001</v>
      </c>
    </row>
    <row r="377" spans="1:26">
      <c r="A377" t="s">
        <v>246</v>
      </c>
      <c r="B377" t="s">
        <v>5758</v>
      </c>
      <c r="C377" t="s">
        <v>2362</v>
      </c>
      <c r="D377" t="s">
        <v>2171</v>
      </c>
      <c r="E377" t="s">
        <v>54</v>
      </c>
      <c r="F377">
        <v>12518784</v>
      </c>
      <c r="G377" s="111">
        <v>45069</v>
      </c>
      <c r="H377" t="s">
        <v>4954</v>
      </c>
      <c r="I377" t="s">
        <v>255</v>
      </c>
      <c r="J377" t="s">
        <v>249</v>
      </c>
      <c r="K377" t="s">
        <v>250</v>
      </c>
      <c r="L377" t="s">
        <v>251</v>
      </c>
      <c r="O377" s="111">
        <v>45069</v>
      </c>
      <c r="P377" t="s">
        <v>252</v>
      </c>
      <c r="Q377" t="s">
        <v>253</v>
      </c>
      <c r="R377" s="111">
        <v>45070</v>
      </c>
      <c r="W377">
        <v>850</v>
      </c>
      <c r="X377">
        <v>2572</v>
      </c>
      <c r="Y377">
        <v>3377</v>
      </c>
      <c r="Z377">
        <f t="shared" si="5"/>
        <v>6799</v>
      </c>
    </row>
    <row r="378" spans="1:26">
      <c r="A378" t="s">
        <v>246</v>
      </c>
      <c r="B378" t="s">
        <v>4251</v>
      </c>
      <c r="C378" t="s">
        <v>3493</v>
      </c>
      <c r="D378" t="s">
        <v>2171</v>
      </c>
      <c r="E378" t="s">
        <v>54</v>
      </c>
      <c r="F378">
        <v>12525397</v>
      </c>
      <c r="G378" s="111">
        <v>45070</v>
      </c>
      <c r="H378" t="s">
        <v>4955</v>
      </c>
      <c r="I378" t="s">
        <v>255</v>
      </c>
      <c r="J378" t="s">
        <v>249</v>
      </c>
      <c r="K378" t="s">
        <v>250</v>
      </c>
      <c r="L378" t="s">
        <v>251</v>
      </c>
      <c r="O378" s="111">
        <v>45070</v>
      </c>
      <c r="P378" t="s">
        <v>252</v>
      </c>
      <c r="Q378" t="s">
        <v>253</v>
      </c>
      <c r="R378" s="111">
        <v>45072</v>
      </c>
      <c r="W378">
        <v>2275.94</v>
      </c>
      <c r="X378">
        <v>8915.17</v>
      </c>
      <c r="Y378">
        <v>10001.17</v>
      </c>
      <c r="Z378">
        <f t="shared" si="5"/>
        <v>21192.28</v>
      </c>
    </row>
    <row r="379" spans="1:26">
      <c r="A379" t="s">
        <v>246</v>
      </c>
      <c r="B379" t="s">
        <v>2198</v>
      </c>
      <c r="C379" t="s">
        <v>2199</v>
      </c>
      <c r="D379" t="s">
        <v>2171</v>
      </c>
      <c r="E379" t="s">
        <v>54</v>
      </c>
      <c r="F379">
        <v>12518624</v>
      </c>
      <c r="G379" s="111">
        <v>45070</v>
      </c>
      <c r="H379" t="s">
        <v>4956</v>
      </c>
      <c r="I379" t="s">
        <v>255</v>
      </c>
      <c r="L379" t="s">
        <v>251</v>
      </c>
      <c r="O379" s="111">
        <v>45070</v>
      </c>
      <c r="P379" t="s">
        <v>252</v>
      </c>
      <c r="Q379" t="s">
        <v>263</v>
      </c>
      <c r="R379" s="111">
        <v>45071</v>
      </c>
      <c r="W379">
        <v>423.5</v>
      </c>
      <c r="X379">
        <v>0</v>
      </c>
      <c r="Y379">
        <v>0</v>
      </c>
      <c r="Z379">
        <f t="shared" si="5"/>
        <v>423.5</v>
      </c>
    </row>
    <row r="380" spans="1:26">
      <c r="A380" t="s">
        <v>246</v>
      </c>
      <c r="B380" t="s">
        <v>5758</v>
      </c>
      <c r="C380" t="s">
        <v>2362</v>
      </c>
      <c r="D380" t="s">
        <v>2171</v>
      </c>
      <c r="E380" t="s">
        <v>54</v>
      </c>
      <c r="F380">
        <v>12531230</v>
      </c>
      <c r="G380" s="111">
        <v>45071</v>
      </c>
      <c r="H380" t="s">
        <v>4957</v>
      </c>
      <c r="I380" t="s">
        <v>255</v>
      </c>
      <c r="J380" t="s">
        <v>249</v>
      </c>
      <c r="K380" t="s">
        <v>250</v>
      </c>
      <c r="L380" t="s">
        <v>251</v>
      </c>
      <c r="O380" s="111">
        <v>45071</v>
      </c>
      <c r="P380" t="s">
        <v>252</v>
      </c>
      <c r="Q380" t="s">
        <v>253</v>
      </c>
      <c r="R380" s="111">
        <v>45072</v>
      </c>
      <c r="W380">
        <v>57</v>
      </c>
      <c r="X380">
        <v>1898.82</v>
      </c>
      <c r="Y380">
        <v>2679.59</v>
      </c>
      <c r="Z380">
        <f t="shared" si="5"/>
        <v>4635.41</v>
      </c>
    </row>
    <row r="381" spans="1:26">
      <c r="A381" t="s">
        <v>246</v>
      </c>
      <c r="B381" t="s">
        <v>4251</v>
      </c>
      <c r="C381" t="s">
        <v>3493</v>
      </c>
      <c r="D381" t="s">
        <v>2171</v>
      </c>
      <c r="E381" t="s">
        <v>54</v>
      </c>
      <c r="F381">
        <v>12536150</v>
      </c>
      <c r="G381" s="111">
        <v>45072</v>
      </c>
      <c r="H381" t="s">
        <v>4958</v>
      </c>
      <c r="I381" t="s">
        <v>255</v>
      </c>
      <c r="L381" t="s">
        <v>251</v>
      </c>
      <c r="O381" s="111">
        <v>45072</v>
      </c>
      <c r="P381" t="s">
        <v>252</v>
      </c>
      <c r="Q381" t="s">
        <v>263</v>
      </c>
      <c r="R381" s="111">
        <v>45075</v>
      </c>
      <c r="W381">
        <v>110.5</v>
      </c>
      <c r="X381">
        <v>0</v>
      </c>
      <c r="Y381">
        <v>0</v>
      </c>
      <c r="Z381">
        <f t="shared" si="5"/>
        <v>110.5</v>
      </c>
    </row>
    <row r="382" spans="1:26">
      <c r="A382" t="s">
        <v>246</v>
      </c>
      <c r="B382" t="s">
        <v>5758</v>
      </c>
      <c r="C382" t="s">
        <v>2362</v>
      </c>
      <c r="D382" t="s">
        <v>2171</v>
      </c>
      <c r="E382" t="s">
        <v>54</v>
      </c>
      <c r="F382">
        <v>66170</v>
      </c>
      <c r="G382" s="111">
        <v>45076</v>
      </c>
      <c r="H382" t="s">
        <v>4959</v>
      </c>
      <c r="I382" t="s">
        <v>255</v>
      </c>
      <c r="J382" t="s">
        <v>249</v>
      </c>
      <c r="K382" t="s">
        <v>805</v>
      </c>
      <c r="L382" t="s">
        <v>251</v>
      </c>
      <c r="O382" s="111">
        <v>45076</v>
      </c>
      <c r="P382" t="s">
        <v>252</v>
      </c>
      <c r="Q382" t="s">
        <v>253</v>
      </c>
      <c r="R382" s="111">
        <v>45077</v>
      </c>
      <c r="W382">
        <v>0</v>
      </c>
      <c r="X382">
        <v>13701</v>
      </c>
      <c r="Y382">
        <v>6515</v>
      </c>
      <c r="Z382">
        <f t="shared" si="5"/>
        <v>20216</v>
      </c>
    </row>
    <row r="383" spans="1:26">
      <c r="A383" t="s">
        <v>246</v>
      </c>
      <c r="B383" t="s">
        <v>4251</v>
      </c>
      <c r="C383" t="s">
        <v>3493</v>
      </c>
      <c r="D383" t="s">
        <v>2171</v>
      </c>
      <c r="E383" t="s">
        <v>54</v>
      </c>
      <c r="F383">
        <v>12568842</v>
      </c>
      <c r="G383" s="111">
        <v>45078</v>
      </c>
      <c r="H383" t="s">
        <v>5593</v>
      </c>
      <c r="I383" t="s">
        <v>255</v>
      </c>
      <c r="J383" t="s">
        <v>249</v>
      </c>
      <c r="K383" t="s">
        <v>250</v>
      </c>
      <c r="L383" t="s">
        <v>251</v>
      </c>
      <c r="O383" s="111">
        <v>45078</v>
      </c>
      <c r="P383" t="s">
        <v>252</v>
      </c>
      <c r="Q383" t="s">
        <v>253</v>
      </c>
      <c r="R383" s="111">
        <v>45079</v>
      </c>
      <c r="W383">
        <v>0</v>
      </c>
      <c r="X383">
        <v>4027</v>
      </c>
      <c r="Y383">
        <v>392</v>
      </c>
      <c r="Z383">
        <f t="shared" si="5"/>
        <v>4419</v>
      </c>
    </row>
    <row r="384" spans="1:26">
      <c r="A384" t="s">
        <v>246</v>
      </c>
      <c r="B384" t="s">
        <v>5758</v>
      </c>
      <c r="C384" t="s">
        <v>2362</v>
      </c>
      <c r="D384" t="s">
        <v>2171</v>
      </c>
      <c r="E384" t="s">
        <v>54</v>
      </c>
      <c r="F384">
        <v>12570469</v>
      </c>
      <c r="G384" s="111">
        <v>45078</v>
      </c>
      <c r="H384" t="s">
        <v>5352</v>
      </c>
      <c r="I384" t="s">
        <v>255</v>
      </c>
      <c r="J384" t="s">
        <v>249</v>
      </c>
      <c r="K384" t="s">
        <v>250</v>
      </c>
      <c r="L384" t="s">
        <v>251</v>
      </c>
      <c r="O384" s="111">
        <v>45083</v>
      </c>
      <c r="P384" t="s">
        <v>252</v>
      </c>
      <c r="Q384" t="s">
        <v>253</v>
      </c>
      <c r="R384" s="111">
        <v>45090</v>
      </c>
      <c r="W384">
        <v>0</v>
      </c>
      <c r="X384">
        <v>1131.98</v>
      </c>
      <c r="Y384">
        <v>3512.07</v>
      </c>
      <c r="Z384">
        <f t="shared" si="5"/>
        <v>4644.05</v>
      </c>
    </row>
    <row r="385" spans="1:26">
      <c r="A385" t="s">
        <v>246</v>
      </c>
      <c r="B385" t="s">
        <v>5758</v>
      </c>
      <c r="C385" t="s">
        <v>2362</v>
      </c>
      <c r="D385" t="s">
        <v>2171</v>
      </c>
      <c r="E385" t="s">
        <v>54</v>
      </c>
      <c r="F385">
        <v>12577309</v>
      </c>
      <c r="G385" s="111">
        <v>45079</v>
      </c>
      <c r="H385" t="s">
        <v>5353</v>
      </c>
      <c r="I385" t="s">
        <v>255</v>
      </c>
      <c r="J385" t="s">
        <v>249</v>
      </c>
      <c r="K385" t="s">
        <v>250</v>
      </c>
      <c r="L385" t="s">
        <v>251</v>
      </c>
      <c r="O385" s="111">
        <v>45083</v>
      </c>
      <c r="P385" t="s">
        <v>252</v>
      </c>
      <c r="Q385" t="s">
        <v>253</v>
      </c>
      <c r="R385" s="111">
        <v>45090</v>
      </c>
      <c r="W385">
        <v>0</v>
      </c>
      <c r="X385">
        <v>8014.49</v>
      </c>
      <c r="Y385">
        <v>12807.42</v>
      </c>
      <c r="Z385">
        <f t="shared" si="5"/>
        <v>20821.91</v>
      </c>
    </row>
    <row r="386" spans="1:26">
      <c r="A386" t="s">
        <v>246</v>
      </c>
      <c r="B386" t="s">
        <v>4251</v>
      </c>
      <c r="C386" t="s">
        <v>3493</v>
      </c>
      <c r="D386" t="s">
        <v>2171</v>
      </c>
      <c r="E386" t="s">
        <v>54</v>
      </c>
      <c r="F386">
        <v>12560469</v>
      </c>
      <c r="G386" s="111">
        <v>45082</v>
      </c>
      <c r="H386" t="s">
        <v>5354</v>
      </c>
      <c r="I386" t="s">
        <v>255</v>
      </c>
      <c r="J386" t="s">
        <v>249</v>
      </c>
      <c r="K386" t="s">
        <v>250</v>
      </c>
      <c r="L386" t="s">
        <v>251</v>
      </c>
      <c r="O386" s="111">
        <v>45083</v>
      </c>
      <c r="P386" t="s">
        <v>252</v>
      </c>
      <c r="Q386" t="s">
        <v>253</v>
      </c>
      <c r="R386" s="111">
        <v>45090</v>
      </c>
      <c r="W386">
        <v>0</v>
      </c>
      <c r="X386">
        <v>8170</v>
      </c>
      <c r="Y386">
        <v>6665.5</v>
      </c>
      <c r="Z386">
        <f t="shared" si="5"/>
        <v>14835.5</v>
      </c>
    </row>
    <row r="387" spans="1:26">
      <c r="A387" t="s">
        <v>246</v>
      </c>
      <c r="B387" t="s">
        <v>5758</v>
      </c>
      <c r="C387" t="s">
        <v>2362</v>
      </c>
      <c r="D387" t="s">
        <v>2171</v>
      </c>
      <c r="E387" t="s">
        <v>54</v>
      </c>
      <c r="F387">
        <v>12593053</v>
      </c>
      <c r="G387" s="111">
        <v>45084</v>
      </c>
      <c r="H387" t="s">
        <v>5363</v>
      </c>
      <c r="I387" t="s">
        <v>255</v>
      </c>
      <c r="J387" t="s">
        <v>249</v>
      </c>
      <c r="K387" t="s">
        <v>250</v>
      </c>
      <c r="L387" t="s">
        <v>251</v>
      </c>
      <c r="O387" s="111">
        <v>45084</v>
      </c>
      <c r="P387" t="s">
        <v>252</v>
      </c>
      <c r="Q387" t="s">
        <v>253</v>
      </c>
      <c r="R387" s="111">
        <v>45092</v>
      </c>
      <c r="W387">
        <v>0</v>
      </c>
      <c r="X387">
        <v>2083</v>
      </c>
      <c r="Y387">
        <v>6184.2</v>
      </c>
      <c r="Z387">
        <f t="shared" ref="Z387:Z450" si="6">SUM(W387:Y387)</f>
        <v>8267.2000000000007</v>
      </c>
    </row>
    <row r="388" spans="1:26">
      <c r="A388" t="s">
        <v>246</v>
      </c>
      <c r="B388" t="s">
        <v>5760</v>
      </c>
      <c r="C388" t="s">
        <v>5385</v>
      </c>
      <c r="D388" t="s">
        <v>2171</v>
      </c>
      <c r="E388" t="s">
        <v>54</v>
      </c>
      <c r="F388">
        <v>12402361</v>
      </c>
      <c r="G388" s="111">
        <v>45090</v>
      </c>
      <c r="H388" t="s">
        <v>5694</v>
      </c>
      <c r="I388" t="s">
        <v>255</v>
      </c>
      <c r="L388" t="s">
        <v>251</v>
      </c>
      <c r="O388" s="111">
        <v>45090</v>
      </c>
      <c r="P388" t="s">
        <v>252</v>
      </c>
      <c r="Q388" t="s">
        <v>253</v>
      </c>
      <c r="R388" s="111">
        <v>45091</v>
      </c>
      <c r="W388">
        <v>0</v>
      </c>
      <c r="X388">
        <v>30</v>
      </c>
      <c r="Y388">
        <v>67751</v>
      </c>
      <c r="Z388">
        <f t="shared" si="6"/>
        <v>67781</v>
      </c>
    </row>
    <row r="389" spans="1:26">
      <c r="A389" t="s">
        <v>246</v>
      </c>
      <c r="B389" t="s">
        <v>5758</v>
      </c>
      <c r="C389" t="s">
        <v>2362</v>
      </c>
      <c r="D389" t="s">
        <v>2171</v>
      </c>
      <c r="E389" t="s">
        <v>54</v>
      </c>
      <c r="F389">
        <v>12610452</v>
      </c>
      <c r="G389" s="111">
        <v>45091</v>
      </c>
      <c r="H389" t="s">
        <v>5367</v>
      </c>
      <c r="I389" t="s">
        <v>255</v>
      </c>
      <c r="J389" t="s">
        <v>249</v>
      </c>
      <c r="K389" t="s">
        <v>250</v>
      </c>
      <c r="L389" t="s">
        <v>251</v>
      </c>
      <c r="O389" s="111">
        <v>45091</v>
      </c>
      <c r="P389" t="s">
        <v>252</v>
      </c>
      <c r="Q389" t="s">
        <v>253</v>
      </c>
      <c r="R389" s="111">
        <v>45091</v>
      </c>
      <c r="W389">
        <v>0</v>
      </c>
      <c r="X389">
        <v>49.01</v>
      </c>
      <c r="Y389">
        <v>950</v>
      </c>
      <c r="Z389">
        <f t="shared" si="6"/>
        <v>999.01</v>
      </c>
    </row>
    <row r="390" spans="1:26">
      <c r="A390" t="s">
        <v>246</v>
      </c>
      <c r="B390" t="s">
        <v>5758</v>
      </c>
      <c r="C390" t="s">
        <v>2362</v>
      </c>
      <c r="D390" t="s">
        <v>2171</v>
      </c>
      <c r="E390" t="s">
        <v>54</v>
      </c>
      <c r="F390">
        <v>12621547</v>
      </c>
      <c r="G390" s="111">
        <v>45093</v>
      </c>
      <c r="H390" t="s">
        <v>5375</v>
      </c>
      <c r="I390" t="s">
        <v>255</v>
      </c>
      <c r="J390" t="s">
        <v>249</v>
      </c>
      <c r="K390" t="s">
        <v>250</v>
      </c>
      <c r="L390" t="s">
        <v>251</v>
      </c>
      <c r="O390" s="111">
        <v>45093</v>
      </c>
      <c r="P390" t="s">
        <v>252</v>
      </c>
      <c r="Q390" t="s">
        <v>253</v>
      </c>
      <c r="R390" s="111">
        <v>45096</v>
      </c>
      <c r="W390">
        <v>0</v>
      </c>
      <c r="X390">
        <v>3293.08</v>
      </c>
      <c r="Y390">
        <v>1891</v>
      </c>
      <c r="Z390">
        <f t="shared" si="6"/>
        <v>5184.08</v>
      </c>
    </row>
    <row r="391" spans="1:26">
      <c r="A391" t="s">
        <v>246</v>
      </c>
      <c r="B391" t="s">
        <v>5760</v>
      </c>
      <c r="C391" t="s">
        <v>5385</v>
      </c>
      <c r="D391" t="s">
        <v>2171</v>
      </c>
      <c r="E391" t="s">
        <v>54</v>
      </c>
      <c r="F391">
        <v>12638543</v>
      </c>
      <c r="G391" s="111">
        <v>45098</v>
      </c>
      <c r="H391" t="s">
        <v>5386</v>
      </c>
      <c r="I391" t="s">
        <v>255</v>
      </c>
      <c r="J391" t="s">
        <v>249</v>
      </c>
      <c r="K391" t="s">
        <v>250</v>
      </c>
      <c r="L391" t="s">
        <v>251</v>
      </c>
      <c r="O391" s="111">
        <v>45098</v>
      </c>
      <c r="P391" t="s">
        <v>252</v>
      </c>
      <c r="Q391" t="s">
        <v>253</v>
      </c>
      <c r="R391" s="111">
        <v>45099</v>
      </c>
      <c r="W391">
        <v>0</v>
      </c>
      <c r="X391">
        <v>4464.16</v>
      </c>
      <c r="Y391">
        <v>16726.830000000002</v>
      </c>
      <c r="Z391">
        <f t="shared" si="6"/>
        <v>21190.99</v>
      </c>
    </row>
    <row r="392" spans="1:26">
      <c r="A392" t="s">
        <v>246</v>
      </c>
      <c r="B392" t="s">
        <v>5758</v>
      </c>
      <c r="C392" t="s">
        <v>2362</v>
      </c>
      <c r="D392" t="s">
        <v>2171</v>
      </c>
      <c r="E392" t="s">
        <v>54</v>
      </c>
      <c r="F392">
        <v>12202812</v>
      </c>
      <c r="G392" s="111">
        <v>45098</v>
      </c>
      <c r="H392" t="s">
        <v>5594</v>
      </c>
      <c r="I392" t="s">
        <v>255</v>
      </c>
      <c r="J392" t="s">
        <v>249</v>
      </c>
      <c r="K392" t="s">
        <v>250</v>
      </c>
      <c r="L392" t="s">
        <v>251</v>
      </c>
      <c r="O392" s="111">
        <v>45098</v>
      </c>
      <c r="P392" t="s">
        <v>252</v>
      </c>
      <c r="Q392" t="s">
        <v>253</v>
      </c>
      <c r="R392" s="111">
        <v>45099</v>
      </c>
      <c r="W392">
        <v>0</v>
      </c>
      <c r="X392">
        <v>892.69</v>
      </c>
      <c r="Y392">
        <v>26874.49</v>
      </c>
      <c r="Z392">
        <f t="shared" si="6"/>
        <v>27767.18</v>
      </c>
    </row>
    <row r="393" spans="1:26">
      <c r="A393" t="s">
        <v>246</v>
      </c>
      <c r="B393" t="s">
        <v>5758</v>
      </c>
      <c r="C393" t="s">
        <v>2362</v>
      </c>
      <c r="D393" t="s">
        <v>2171</v>
      </c>
      <c r="E393" t="s">
        <v>54</v>
      </c>
      <c r="F393">
        <v>12651108</v>
      </c>
      <c r="G393" s="111">
        <v>45100</v>
      </c>
      <c r="H393" t="s">
        <v>5467</v>
      </c>
      <c r="I393" t="s">
        <v>256</v>
      </c>
      <c r="J393" t="s">
        <v>249</v>
      </c>
      <c r="K393" t="s">
        <v>250</v>
      </c>
      <c r="L393" t="s">
        <v>251</v>
      </c>
      <c r="O393" s="111">
        <v>45100</v>
      </c>
      <c r="P393" t="s">
        <v>252</v>
      </c>
      <c r="Q393" t="s">
        <v>282</v>
      </c>
      <c r="R393" s="111">
        <v>45104</v>
      </c>
      <c r="W393">
        <v>0</v>
      </c>
      <c r="X393">
        <v>1112</v>
      </c>
      <c r="Y393">
        <v>0</v>
      </c>
      <c r="Z393">
        <f t="shared" si="6"/>
        <v>1112</v>
      </c>
    </row>
    <row r="394" spans="1:26">
      <c r="A394" t="s">
        <v>246</v>
      </c>
      <c r="B394" t="s">
        <v>5758</v>
      </c>
      <c r="C394" t="s">
        <v>2362</v>
      </c>
      <c r="D394" t="s">
        <v>2171</v>
      </c>
      <c r="E394" t="s">
        <v>54</v>
      </c>
      <c r="F394">
        <v>12657670</v>
      </c>
      <c r="G394" s="111">
        <v>45104</v>
      </c>
      <c r="H394" t="s">
        <v>5482</v>
      </c>
      <c r="I394" t="s">
        <v>255</v>
      </c>
      <c r="J394" t="s">
        <v>249</v>
      </c>
      <c r="K394" t="s">
        <v>250</v>
      </c>
      <c r="L394" t="s">
        <v>251</v>
      </c>
      <c r="O394" s="111">
        <v>45105</v>
      </c>
      <c r="P394" t="s">
        <v>252</v>
      </c>
      <c r="Q394" t="s">
        <v>253</v>
      </c>
      <c r="R394" s="111">
        <v>45106</v>
      </c>
      <c r="W394">
        <v>0</v>
      </c>
      <c r="X394">
        <v>40</v>
      </c>
      <c r="Y394">
        <v>4458</v>
      </c>
      <c r="Z394">
        <f t="shared" si="6"/>
        <v>4498</v>
      </c>
    </row>
    <row r="395" spans="1:26">
      <c r="A395" t="s">
        <v>246</v>
      </c>
      <c r="B395" t="s">
        <v>5760</v>
      </c>
      <c r="C395" t="s">
        <v>5385</v>
      </c>
      <c r="D395" t="s">
        <v>2171</v>
      </c>
      <c r="E395" t="s">
        <v>54</v>
      </c>
      <c r="F395">
        <v>12669617</v>
      </c>
      <c r="G395" s="111">
        <v>45105</v>
      </c>
      <c r="H395" t="s">
        <v>5483</v>
      </c>
      <c r="I395" t="s">
        <v>255</v>
      </c>
      <c r="J395" t="s">
        <v>249</v>
      </c>
      <c r="K395" t="s">
        <v>250</v>
      </c>
      <c r="L395" t="s">
        <v>251</v>
      </c>
      <c r="O395" s="111">
        <v>45105</v>
      </c>
      <c r="P395" t="s">
        <v>252</v>
      </c>
      <c r="Q395" t="s">
        <v>253</v>
      </c>
      <c r="R395" s="111">
        <v>45106</v>
      </c>
      <c r="W395">
        <v>0</v>
      </c>
      <c r="X395">
        <v>1886</v>
      </c>
      <c r="Y395">
        <v>10202.879999999999</v>
      </c>
      <c r="Z395">
        <f t="shared" si="6"/>
        <v>12088.88</v>
      </c>
    </row>
    <row r="396" spans="1:26">
      <c r="A396" t="s">
        <v>246</v>
      </c>
      <c r="B396" t="s">
        <v>5758</v>
      </c>
      <c r="C396" t="s">
        <v>2362</v>
      </c>
      <c r="D396" t="s">
        <v>2171</v>
      </c>
      <c r="E396" t="s">
        <v>54</v>
      </c>
      <c r="F396">
        <v>12676398</v>
      </c>
      <c r="G396" s="111">
        <v>45106</v>
      </c>
      <c r="H396" t="s">
        <v>5489</v>
      </c>
      <c r="I396" t="s">
        <v>255</v>
      </c>
      <c r="J396" t="s">
        <v>249</v>
      </c>
      <c r="K396" t="s">
        <v>250</v>
      </c>
      <c r="L396" t="s">
        <v>251</v>
      </c>
      <c r="O396" s="111">
        <v>45106</v>
      </c>
      <c r="P396" t="s">
        <v>252</v>
      </c>
      <c r="Q396" t="s">
        <v>253</v>
      </c>
      <c r="R396" s="111">
        <v>45107</v>
      </c>
      <c r="W396">
        <v>0</v>
      </c>
      <c r="X396">
        <v>1650</v>
      </c>
      <c r="Y396">
        <v>2010</v>
      </c>
      <c r="Z396">
        <f t="shared" si="6"/>
        <v>3660</v>
      </c>
    </row>
    <row r="397" spans="1:26">
      <c r="A397" t="s">
        <v>246</v>
      </c>
      <c r="B397" t="s">
        <v>5760</v>
      </c>
      <c r="C397" t="s">
        <v>5385</v>
      </c>
      <c r="D397" t="s">
        <v>2171</v>
      </c>
      <c r="E397" t="s">
        <v>54</v>
      </c>
      <c r="F397">
        <v>12095462</v>
      </c>
      <c r="G397" s="111">
        <v>45107</v>
      </c>
      <c r="H397" t="s">
        <v>5630</v>
      </c>
      <c r="I397" t="s">
        <v>255</v>
      </c>
      <c r="J397" t="s">
        <v>249</v>
      </c>
      <c r="K397" t="s">
        <v>250</v>
      </c>
      <c r="L397" t="s">
        <v>251</v>
      </c>
      <c r="O397" s="111">
        <v>45107</v>
      </c>
      <c r="P397" t="s">
        <v>252</v>
      </c>
      <c r="Q397" t="s">
        <v>253</v>
      </c>
      <c r="R397" s="111">
        <v>45110</v>
      </c>
      <c r="W397">
        <v>0</v>
      </c>
      <c r="X397">
        <v>0</v>
      </c>
      <c r="Y397">
        <v>14676.5</v>
      </c>
      <c r="Z397">
        <f t="shared" si="6"/>
        <v>14676.5</v>
      </c>
    </row>
    <row r="398" spans="1:26">
      <c r="A398" t="s">
        <v>246</v>
      </c>
      <c r="B398" t="s">
        <v>5758</v>
      </c>
      <c r="C398" t="s">
        <v>2362</v>
      </c>
      <c r="D398" t="s">
        <v>2171</v>
      </c>
      <c r="E398" t="s">
        <v>54</v>
      </c>
      <c r="F398">
        <v>12702327</v>
      </c>
      <c r="G398" s="111">
        <v>45111</v>
      </c>
      <c r="H398" t="s">
        <v>5896</v>
      </c>
      <c r="I398" t="s">
        <v>255</v>
      </c>
      <c r="L398" t="s">
        <v>251</v>
      </c>
      <c r="O398" s="111">
        <v>45111</v>
      </c>
      <c r="P398" t="s">
        <v>252</v>
      </c>
      <c r="Q398" t="s">
        <v>253</v>
      </c>
      <c r="R398" s="111">
        <v>45112</v>
      </c>
      <c r="W398">
        <v>0</v>
      </c>
      <c r="X398">
        <v>0</v>
      </c>
      <c r="Y398">
        <v>778</v>
      </c>
      <c r="Z398">
        <f t="shared" si="6"/>
        <v>778</v>
      </c>
    </row>
    <row r="399" spans="1:26">
      <c r="A399" t="s">
        <v>246</v>
      </c>
      <c r="B399" t="s">
        <v>5758</v>
      </c>
      <c r="C399" t="s">
        <v>2362</v>
      </c>
      <c r="D399" t="s">
        <v>2171</v>
      </c>
      <c r="E399" t="s">
        <v>54</v>
      </c>
      <c r="F399">
        <v>12711308</v>
      </c>
      <c r="G399" s="111">
        <v>45113</v>
      </c>
      <c r="H399" t="s">
        <v>5897</v>
      </c>
      <c r="I399" t="s">
        <v>260</v>
      </c>
      <c r="L399" t="s">
        <v>251</v>
      </c>
      <c r="O399" s="111">
        <v>45113</v>
      </c>
      <c r="P399" t="s">
        <v>252</v>
      </c>
      <c r="Q399" t="s">
        <v>253</v>
      </c>
      <c r="R399" s="111">
        <v>45113</v>
      </c>
      <c r="W399">
        <v>0</v>
      </c>
      <c r="X399">
        <v>0</v>
      </c>
      <c r="Y399">
        <v>469.1</v>
      </c>
      <c r="Z399">
        <f t="shared" si="6"/>
        <v>469.1</v>
      </c>
    </row>
    <row r="400" spans="1:26">
      <c r="A400" t="s">
        <v>246</v>
      </c>
      <c r="B400" t="s">
        <v>5758</v>
      </c>
      <c r="C400" t="s">
        <v>2362</v>
      </c>
      <c r="D400" t="s">
        <v>2171</v>
      </c>
      <c r="E400" t="s">
        <v>54</v>
      </c>
      <c r="F400">
        <v>12711676</v>
      </c>
      <c r="G400" s="111">
        <v>45113</v>
      </c>
      <c r="H400" t="s">
        <v>5898</v>
      </c>
      <c r="I400" t="s">
        <v>255</v>
      </c>
      <c r="L400" t="s">
        <v>251</v>
      </c>
      <c r="O400" s="111">
        <v>45113</v>
      </c>
      <c r="P400" t="s">
        <v>252</v>
      </c>
      <c r="Q400" t="s">
        <v>253</v>
      </c>
      <c r="R400" s="111">
        <v>45114</v>
      </c>
      <c r="W400">
        <v>0</v>
      </c>
      <c r="X400">
        <v>0</v>
      </c>
      <c r="Y400">
        <v>2697</v>
      </c>
      <c r="Z400">
        <f t="shared" si="6"/>
        <v>2697</v>
      </c>
    </row>
    <row r="401" spans="1:26">
      <c r="A401" t="s">
        <v>246</v>
      </c>
      <c r="B401" t="s">
        <v>5758</v>
      </c>
      <c r="C401" t="s">
        <v>2362</v>
      </c>
      <c r="D401" t="s">
        <v>2171</v>
      </c>
      <c r="E401" t="s">
        <v>54</v>
      </c>
      <c r="F401">
        <v>12711968</v>
      </c>
      <c r="G401" s="111">
        <v>45113</v>
      </c>
      <c r="H401" t="s">
        <v>5899</v>
      </c>
      <c r="I401" t="s">
        <v>255</v>
      </c>
      <c r="J401" t="s">
        <v>249</v>
      </c>
      <c r="K401" t="s">
        <v>250</v>
      </c>
      <c r="L401" t="s">
        <v>251</v>
      </c>
      <c r="O401" s="111">
        <v>45113</v>
      </c>
      <c r="P401" t="s">
        <v>252</v>
      </c>
      <c r="Q401" t="s">
        <v>253</v>
      </c>
      <c r="R401" s="111">
        <v>45114</v>
      </c>
      <c r="W401">
        <v>0</v>
      </c>
      <c r="X401">
        <v>0</v>
      </c>
      <c r="Y401">
        <v>609</v>
      </c>
      <c r="Z401">
        <f t="shared" si="6"/>
        <v>609</v>
      </c>
    </row>
    <row r="402" spans="1:26">
      <c r="A402" t="s">
        <v>246</v>
      </c>
      <c r="B402" t="s">
        <v>5761</v>
      </c>
      <c r="C402" t="s">
        <v>5762</v>
      </c>
      <c r="D402" t="s">
        <v>2171</v>
      </c>
      <c r="E402" t="s">
        <v>54</v>
      </c>
      <c r="F402">
        <v>12711190</v>
      </c>
      <c r="G402" s="111">
        <v>45113</v>
      </c>
      <c r="H402" t="s">
        <v>5900</v>
      </c>
      <c r="I402" t="s">
        <v>255</v>
      </c>
      <c r="J402" t="s">
        <v>249</v>
      </c>
      <c r="K402" t="s">
        <v>250</v>
      </c>
      <c r="L402" t="s">
        <v>251</v>
      </c>
      <c r="O402" s="111">
        <v>45113</v>
      </c>
      <c r="P402" t="s">
        <v>252</v>
      </c>
      <c r="Q402" t="s">
        <v>253</v>
      </c>
      <c r="R402" s="111">
        <v>45114</v>
      </c>
      <c r="W402">
        <v>0</v>
      </c>
      <c r="X402">
        <v>0</v>
      </c>
      <c r="Y402">
        <v>2401.7800000000002</v>
      </c>
      <c r="Z402">
        <f t="shared" si="6"/>
        <v>2401.7800000000002</v>
      </c>
    </row>
    <row r="403" spans="1:26">
      <c r="A403" t="s">
        <v>246</v>
      </c>
      <c r="B403" t="s">
        <v>5763</v>
      </c>
      <c r="C403" t="s">
        <v>5712</v>
      </c>
      <c r="D403" t="s">
        <v>2171</v>
      </c>
      <c r="E403" t="s">
        <v>54</v>
      </c>
      <c r="F403">
        <v>12701183</v>
      </c>
      <c r="G403" s="111">
        <v>45113</v>
      </c>
      <c r="H403" t="s">
        <v>5901</v>
      </c>
      <c r="I403" t="s">
        <v>255</v>
      </c>
      <c r="J403" t="s">
        <v>249</v>
      </c>
      <c r="K403" t="s">
        <v>268</v>
      </c>
      <c r="L403" t="s">
        <v>251</v>
      </c>
      <c r="O403" s="111">
        <v>45113</v>
      </c>
      <c r="P403" t="s">
        <v>252</v>
      </c>
      <c r="Q403" t="s">
        <v>257</v>
      </c>
      <c r="R403" s="111">
        <v>45114</v>
      </c>
      <c r="W403">
        <v>0</v>
      </c>
      <c r="X403">
        <v>0</v>
      </c>
      <c r="Y403">
        <v>0.1</v>
      </c>
      <c r="Z403">
        <f t="shared" si="6"/>
        <v>0.1</v>
      </c>
    </row>
    <row r="404" spans="1:26">
      <c r="A404" t="s">
        <v>246</v>
      </c>
      <c r="B404" t="s">
        <v>5763</v>
      </c>
      <c r="C404" t="s">
        <v>5712</v>
      </c>
      <c r="D404" t="s">
        <v>2171</v>
      </c>
      <c r="E404" t="s">
        <v>54</v>
      </c>
      <c r="F404">
        <v>12715807</v>
      </c>
      <c r="G404" s="111">
        <v>45114</v>
      </c>
      <c r="H404" t="s">
        <v>5902</v>
      </c>
      <c r="I404" t="s">
        <v>255</v>
      </c>
      <c r="J404" t="s">
        <v>249</v>
      </c>
      <c r="K404" t="s">
        <v>250</v>
      </c>
      <c r="L404" t="s">
        <v>251</v>
      </c>
      <c r="O404" s="111">
        <v>45114</v>
      </c>
      <c r="P404" t="s">
        <v>252</v>
      </c>
      <c r="Q404" t="s">
        <v>257</v>
      </c>
      <c r="R404" s="111">
        <v>45115</v>
      </c>
      <c r="W404">
        <v>0</v>
      </c>
      <c r="X404">
        <v>0</v>
      </c>
      <c r="Y404">
        <v>0</v>
      </c>
      <c r="Z404">
        <f t="shared" si="6"/>
        <v>0</v>
      </c>
    </row>
    <row r="405" spans="1:26">
      <c r="A405" t="s">
        <v>246</v>
      </c>
      <c r="B405" t="s">
        <v>5763</v>
      </c>
      <c r="C405" t="s">
        <v>5712</v>
      </c>
      <c r="D405" t="s">
        <v>2171</v>
      </c>
      <c r="E405" t="s">
        <v>54</v>
      </c>
      <c r="F405">
        <v>12719963</v>
      </c>
      <c r="G405" s="111">
        <v>45117</v>
      </c>
      <c r="H405" t="s">
        <v>5903</v>
      </c>
      <c r="I405" t="s">
        <v>255</v>
      </c>
      <c r="J405" t="s">
        <v>249</v>
      </c>
      <c r="K405" t="s">
        <v>268</v>
      </c>
      <c r="L405" t="s">
        <v>251</v>
      </c>
      <c r="O405" s="111">
        <v>45117</v>
      </c>
      <c r="P405" t="s">
        <v>252</v>
      </c>
      <c r="Q405" t="s">
        <v>257</v>
      </c>
      <c r="R405" s="111">
        <v>45119</v>
      </c>
      <c r="W405">
        <v>0</v>
      </c>
      <c r="X405">
        <v>0</v>
      </c>
      <c r="Y405">
        <v>0</v>
      </c>
      <c r="Z405">
        <f t="shared" si="6"/>
        <v>0</v>
      </c>
    </row>
    <row r="406" spans="1:26">
      <c r="A406" t="s">
        <v>246</v>
      </c>
      <c r="B406" t="s">
        <v>5760</v>
      </c>
      <c r="C406" t="s">
        <v>5385</v>
      </c>
      <c r="D406" t="s">
        <v>2171</v>
      </c>
      <c r="E406" t="s">
        <v>54</v>
      </c>
      <c r="F406">
        <v>852317</v>
      </c>
      <c r="G406" s="111">
        <v>45117</v>
      </c>
      <c r="H406" t="s">
        <v>5904</v>
      </c>
      <c r="I406" t="s">
        <v>255</v>
      </c>
      <c r="J406" t="s">
        <v>249</v>
      </c>
      <c r="K406" t="s">
        <v>250</v>
      </c>
      <c r="L406" t="s">
        <v>251</v>
      </c>
      <c r="O406" s="111">
        <v>45117</v>
      </c>
      <c r="P406" t="s">
        <v>252</v>
      </c>
      <c r="Q406" t="s">
        <v>253</v>
      </c>
      <c r="R406" s="111">
        <v>45119</v>
      </c>
      <c r="W406">
        <v>0</v>
      </c>
      <c r="X406">
        <v>0</v>
      </c>
      <c r="Y406">
        <v>2119.0100000000002</v>
      </c>
      <c r="Z406">
        <f t="shared" si="6"/>
        <v>2119.0100000000002</v>
      </c>
    </row>
    <row r="407" spans="1:26">
      <c r="A407" t="s">
        <v>246</v>
      </c>
      <c r="B407" t="s">
        <v>5764</v>
      </c>
      <c r="C407" t="s">
        <v>5765</v>
      </c>
      <c r="D407" t="s">
        <v>2171</v>
      </c>
      <c r="E407" t="s">
        <v>54</v>
      </c>
      <c r="F407">
        <v>12721489</v>
      </c>
      <c r="G407" s="111">
        <v>45117</v>
      </c>
      <c r="H407" t="s">
        <v>5905</v>
      </c>
      <c r="I407" t="s">
        <v>255</v>
      </c>
      <c r="J407" t="s">
        <v>249</v>
      </c>
      <c r="K407" t="s">
        <v>250</v>
      </c>
      <c r="L407" t="s">
        <v>251</v>
      </c>
      <c r="O407" s="111">
        <v>45117</v>
      </c>
      <c r="P407" t="s">
        <v>252</v>
      </c>
      <c r="Q407" t="s">
        <v>253</v>
      </c>
      <c r="R407" s="111">
        <v>45118</v>
      </c>
      <c r="W407">
        <v>0</v>
      </c>
      <c r="X407">
        <v>0</v>
      </c>
      <c r="Y407">
        <v>61301.64</v>
      </c>
      <c r="Z407">
        <f t="shared" si="6"/>
        <v>61301.64</v>
      </c>
    </row>
    <row r="408" spans="1:26">
      <c r="A408" t="s">
        <v>246</v>
      </c>
      <c r="B408" t="s">
        <v>5763</v>
      </c>
      <c r="C408" t="s">
        <v>5712</v>
      </c>
      <c r="D408" t="s">
        <v>2171</v>
      </c>
      <c r="E408" t="s">
        <v>54</v>
      </c>
      <c r="F408">
        <v>12719281</v>
      </c>
      <c r="G408" s="111">
        <v>45117</v>
      </c>
      <c r="H408" t="s">
        <v>5906</v>
      </c>
      <c r="I408" t="s">
        <v>255</v>
      </c>
      <c r="J408" t="s">
        <v>249</v>
      </c>
      <c r="K408" t="s">
        <v>250</v>
      </c>
      <c r="L408" t="s">
        <v>251</v>
      </c>
      <c r="O408" s="111">
        <v>45117</v>
      </c>
      <c r="P408" t="s">
        <v>252</v>
      </c>
      <c r="Q408" t="s">
        <v>253</v>
      </c>
      <c r="R408" s="111">
        <v>45118</v>
      </c>
      <c r="W408">
        <v>0</v>
      </c>
      <c r="X408">
        <v>0</v>
      </c>
      <c r="Y408">
        <v>742</v>
      </c>
      <c r="Z408">
        <f t="shared" si="6"/>
        <v>742</v>
      </c>
    </row>
    <row r="409" spans="1:26">
      <c r="A409" t="s">
        <v>246</v>
      </c>
      <c r="B409" t="s">
        <v>5766</v>
      </c>
      <c r="C409" t="s">
        <v>5767</v>
      </c>
      <c r="D409" t="s">
        <v>2171</v>
      </c>
      <c r="E409" t="s">
        <v>54</v>
      </c>
      <c r="F409">
        <v>12715754</v>
      </c>
      <c r="G409" s="111">
        <v>45118</v>
      </c>
      <c r="H409" t="s">
        <v>5907</v>
      </c>
      <c r="I409" t="s">
        <v>255</v>
      </c>
      <c r="J409" t="s">
        <v>249</v>
      </c>
      <c r="K409" t="s">
        <v>250</v>
      </c>
      <c r="L409" t="s">
        <v>251</v>
      </c>
      <c r="O409" s="111">
        <v>45118</v>
      </c>
      <c r="P409" t="s">
        <v>252</v>
      </c>
      <c r="Q409" t="s">
        <v>253</v>
      </c>
      <c r="R409" s="111">
        <v>45121</v>
      </c>
      <c r="W409">
        <v>0</v>
      </c>
      <c r="X409">
        <v>0</v>
      </c>
      <c r="Y409">
        <v>1</v>
      </c>
      <c r="Z409">
        <f t="shared" si="6"/>
        <v>1</v>
      </c>
    </row>
    <row r="410" spans="1:26">
      <c r="A410" t="s">
        <v>246</v>
      </c>
      <c r="B410" t="s">
        <v>5758</v>
      </c>
      <c r="C410" t="s">
        <v>2362</v>
      </c>
      <c r="D410" t="s">
        <v>2171</v>
      </c>
      <c r="E410" t="s">
        <v>54</v>
      </c>
      <c r="F410">
        <v>12725282</v>
      </c>
      <c r="G410" s="111">
        <v>45118</v>
      </c>
      <c r="H410" t="s">
        <v>5908</v>
      </c>
      <c r="I410" t="s">
        <v>255</v>
      </c>
      <c r="J410" t="s">
        <v>249</v>
      </c>
      <c r="K410" t="s">
        <v>250</v>
      </c>
      <c r="L410" t="s">
        <v>251</v>
      </c>
      <c r="O410" s="111">
        <v>45118</v>
      </c>
      <c r="P410" t="s">
        <v>252</v>
      </c>
      <c r="Q410" t="s">
        <v>253</v>
      </c>
      <c r="R410" s="111">
        <v>45121</v>
      </c>
      <c r="W410">
        <v>0</v>
      </c>
      <c r="X410">
        <v>0</v>
      </c>
      <c r="Y410">
        <v>1670.1</v>
      </c>
      <c r="Z410">
        <f t="shared" si="6"/>
        <v>1670.1</v>
      </c>
    </row>
    <row r="411" spans="1:26">
      <c r="A411" t="s">
        <v>246</v>
      </c>
      <c r="B411" t="s">
        <v>5766</v>
      </c>
      <c r="C411" t="s">
        <v>5767</v>
      </c>
      <c r="D411" t="s">
        <v>2171</v>
      </c>
      <c r="E411" t="s">
        <v>54</v>
      </c>
      <c r="F411">
        <v>12725727</v>
      </c>
      <c r="G411" s="111">
        <v>45118</v>
      </c>
      <c r="H411" t="s">
        <v>5909</v>
      </c>
      <c r="I411" t="s">
        <v>255</v>
      </c>
      <c r="L411" t="s">
        <v>251</v>
      </c>
      <c r="O411" s="111">
        <v>45118</v>
      </c>
      <c r="P411" t="s">
        <v>252</v>
      </c>
      <c r="Q411" t="s">
        <v>263</v>
      </c>
      <c r="R411" s="111">
        <v>45119</v>
      </c>
      <c r="W411">
        <v>0</v>
      </c>
      <c r="X411">
        <v>0</v>
      </c>
      <c r="Y411">
        <v>0</v>
      </c>
      <c r="Z411">
        <f t="shared" si="6"/>
        <v>0</v>
      </c>
    </row>
    <row r="412" spans="1:26">
      <c r="A412" t="s">
        <v>246</v>
      </c>
      <c r="B412" t="s">
        <v>5764</v>
      </c>
      <c r="C412" t="s">
        <v>5765</v>
      </c>
      <c r="D412" t="s">
        <v>2171</v>
      </c>
      <c r="E412" t="s">
        <v>54</v>
      </c>
      <c r="F412">
        <v>12726422</v>
      </c>
      <c r="G412" s="111">
        <v>45118</v>
      </c>
      <c r="H412" t="s">
        <v>5910</v>
      </c>
      <c r="I412" t="s">
        <v>255</v>
      </c>
      <c r="J412" t="s">
        <v>249</v>
      </c>
      <c r="K412" t="s">
        <v>250</v>
      </c>
      <c r="L412" t="s">
        <v>251</v>
      </c>
      <c r="O412" s="111">
        <v>45118</v>
      </c>
      <c r="P412" t="s">
        <v>252</v>
      </c>
      <c r="Q412" t="s">
        <v>257</v>
      </c>
      <c r="R412" s="111"/>
      <c r="W412">
        <v>0</v>
      </c>
      <c r="X412">
        <v>0</v>
      </c>
      <c r="Y412">
        <v>0</v>
      </c>
      <c r="Z412">
        <f t="shared" si="6"/>
        <v>0</v>
      </c>
    </row>
    <row r="413" spans="1:26">
      <c r="A413" t="s">
        <v>246</v>
      </c>
      <c r="B413" t="s">
        <v>5758</v>
      </c>
      <c r="C413" t="s">
        <v>2362</v>
      </c>
      <c r="D413" t="s">
        <v>2171</v>
      </c>
      <c r="E413" t="s">
        <v>54</v>
      </c>
      <c r="F413">
        <v>12727105</v>
      </c>
      <c r="G413" s="111">
        <v>45118</v>
      </c>
      <c r="H413" t="s">
        <v>5911</v>
      </c>
      <c r="I413" t="s">
        <v>255</v>
      </c>
      <c r="J413" t="s">
        <v>249</v>
      </c>
      <c r="K413" t="s">
        <v>250</v>
      </c>
      <c r="L413" t="s">
        <v>251</v>
      </c>
      <c r="O413" s="111">
        <v>45118</v>
      </c>
      <c r="P413" t="s">
        <v>252</v>
      </c>
      <c r="Q413" t="s">
        <v>253</v>
      </c>
      <c r="R413" s="111">
        <v>45122</v>
      </c>
      <c r="W413">
        <v>0</v>
      </c>
      <c r="X413">
        <v>0</v>
      </c>
      <c r="Y413">
        <v>11</v>
      </c>
      <c r="Z413">
        <f t="shared" si="6"/>
        <v>11</v>
      </c>
    </row>
    <row r="414" spans="1:26">
      <c r="A414" t="s">
        <v>246</v>
      </c>
      <c r="B414" t="s">
        <v>5764</v>
      </c>
      <c r="C414" t="s">
        <v>5765</v>
      </c>
      <c r="D414" t="s">
        <v>2171</v>
      </c>
      <c r="E414" t="s">
        <v>54</v>
      </c>
      <c r="F414">
        <v>12730477</v>
      </c>
      <c r="G414" s="111">
        <v>45119</v>
      </c>
      <c r="H414" t="s">
        <v>5912</v>
      </c>
      <c r="I414" t="s">
        <v>255</v>
      </c>
      <c r="J414" t="s">
        <v>249</v>
      </c>
      <c r="K414" t="s">
        <v>268</v>
      </c>
      <c r="L414" t="s">
        <v>251</v>
      </c>
      <c r="O414" s="111">
        <v>45119</v>
      </c>
      <c r="P414" t="s">
        <v>252</v>
      </c>
      <c r="Q414" t="s">
        <v>257</v>
      </c>
      <c r="R414" s="111">
        <v>45121</v>
      </c>
      <c r="W414">
        <v>0</v>
      </c>
      <c r="X414">
        <v>0</v>
      </c>
      <c r="Y414">
        <v>0</v>
      </c>
      <c r="Z414">
        <f t="shared" si="6"/>
        <v>0</v>
      </c>
    </row>
    <row r="415" spans="1:26">
      <c r="A415" t="s">
        <v>246</v>
      </c>
      <c r="B415" t="s">
        <v>5764</v>
      </c>
      <c r="C415" t="s">
        <v>5765</v>
      </c>
      <c r="D415" t="s">
        <v>2171</v>
      </c>
      <c r="E415" t="s">
        <v>54</v>
      </c>
      <c r="F415">
        <v>10976499</v>
      </c>
      <c r="G415" s="111">
        <v>45121</v>
      </c>
      <c r="H415" t="s">
        <v>5913</v>
      </c>
      <c r="I415" t="s">
        <v>255</v>
      </c>
      <c r="J415" t="s">
        <v>249</v>
      </c>
      <c r="K415" t="s">
        <v>250</v>
      </c>
      <c r="O415" s="111">
        <v>45121</v>
      </c>
      <c r="P415" t="s">
        <v>252</v>
      </c>
      <c r="Q415" t="s">
        <v>253</v>
      </c>
      <c r="R415" s="111">
        <v>45124</v>
      </c>
      <c r="W415">
        <v>123449.5</v>
      </c>
      <c r="X415">
        <v>2000</v>
      </c>
      <c r="Y415">
        <v>48683.5</v>
      </c>
      <c r="Z415">
        <f t="shared" si="6"/>
        <v>174133</v>
      </c>
    </row>
    <row r="416" spans="1:26">
      <c r="A416" t="s">
        <v>246</v>
      </c>
      <c r="B416" t="s">
        <v>5758</v>
      </c>
      <c r="C416" t="s">
        <v>2362</v>
      </c>
      <c r="D416" t="s">
        <v>2171</v>
      </c>
      <c r="E416" t="s">
        <v>54</v>
      </c>
      <c r="F416">
        <v>12738160</v>
      </c>
      <c r="G416" s="111">
        <v>45121</v>
      </c>
      <c r="H416" t="s">
        <v>5914</v>
      </c>
      <c r="I416" t="s">
        <v>255</v>
      </c>
      <c r="J416" t="s">
        <v>249</v>
      </c>
      <c r="K416" t="s">
        <v>250</v>
      </c>
      <c r="L416" t="s">
        <v>251</v>
      </c>
      <c r="O416" s="111">
        <v>45121</v>
      </c>
      <c r="P416" t="s">
        <v>252</v>
      </c>
      <c r="Q416" t="s">
        <v>253</v>
      </c>
      <c r="R416" s="111">
        <v>45125</v>
      </c>
      <c r="W416">
        <v>0</v>
      </c>
      <c r="X416">
        <v>0</v>
      </c>
      <c r="Y416">
        <v>1892</v>
      </c>
      <c r="Z416">
        <f t="shared" si="6"/>
        <v>1892</v>
      </c>
    </row>
    <row r="417" spans="1:26">
      <c r="A417" t="s">
        <v>246</v>
      </c>
      <c r="B417" t="s">
        <v>5764</v>
      </c>
      <c r="C417" t="s">
        <v>5765</v>
      </c>
      <c r="D417" t="s">
        <v>2171</v>
      </c>
      <c r="E417" t="s">
        <v>54</v>
      </c>
      <c r="F417">
        <v>12743147</v>
      </c>
      <c r="G417" s="111">
        <v>45124</v>
      </c>
      <c r="H417" t="s">
        <v>5915</v>
      </c>
      <c r="I417" t="s">
        <v>255</v>
      </c>
      <c r="J417" t="s">
        <v>249</v>
      </c>
      <c r="K417" t="s">
        <v>250</v>
      </c>
      <c r="L417" t="s">
        <v>251</v>
      </c>
      <c r="O417" s="111">
        <v>45125</v>
      </c>
      <c r="P417" t="s">
        <v>252</v>
      </c>
      <c r="Q417" t="s">
        <v>253</v>
      </c>
      <c r="R417" s="111">
        <v>45127</v>
      </c>
      <c r="W417">
        <v>0</v>
      </c>
      <c r="X417">
        <v>0</v>
      </c>
      <c r="Y417">
        <v>2158</v>
      </c>
      <c r="Z417">
        <f t="shared" si="6"/>
        <v>2158</v>
      </c>
    </row>
    <row r="418" spans="1:26">
      <c r="A418" t="s">
        <v>246</v>
      </c>
      <c r="B418" t="s">
        <v>5764</v>
      </c>
      <c r="C418" t="s">
        <v>5765</v>
      </c>
      <c r="D418" t="s">
        <v>2171</v>
      </c>
      <c r="E418" t="s">
        <v>54</v>
      </c>
      <c r="F418">
        <v>12743514</v>
      </c>
      <c r="G418" s="111">
        <v>45124</v>
      </c>
      <c r="H418" t="s">
        <v>5916</v>
      </c>
      <c r="I418" t="s">
        <v>255</v>
      </c>
      <c r="J418" t="s">
        <v>249</v>
      </c>
      <c r="K418" t="s">
        <v>250</v>
      </c>
      <c r="L418" t="s">
        <v>251</v>
      </c>
      <c r="O418" s="111">
        <v>45125</v>
      </c>
      <c r="P418" t="s">
        <v>252</v>
      </c>
      <c r="Q418" t="s">
        <v>253</v>
      </c>
      <c r="R418" s="111">
        <v>45126</v>
      </c>
      <c r="W418">
        <v>0</v>
      </c>
      <c r="X418">
        <v>0</v>
      </c>
      <c r="Y418">
        <v>611.6</v>
      </c>
      <c r="Z418">
        <f t="shared" si="6"/>
        <v>611.6</v>
      </c>
    </row>
    <row r="419" spans="1:26">
      <c r="A419" t="s">
        <v>246</v>
      </c>
      <c r="B419" t="s">
        <v>5764</v>
      </c>
      <c r="C419" t="s">
        <v>5765</v>
      </c>
      <c r="D419" t="s">
        <v>2171</v>
      </c>
      <c r="E419" t="s">
        <v>54</v>
      </c>
      <c r="F419">
        <v>12743109</v>
      </c>
      <c r="G419" s="111">
        <v>45125</v>
      </c>
      <c r="H419" t="s">
        <v>5917</v>
      </c>
      <c r="I419" t="s">
        <v>255</v>
      </c>
      <c r="J419" t="s">
        <v>249</v>
      </c>
      <c r="K419" t="s">
        <v>250</v>
      </c>
      <c r="L419" t="s">
        <v>251</v>
      </c>
      <c r="O419" s="111">
        <v>45126</v>
      </c>
      <c r="P419" t="s">
        <v>252</v>
      </c>
      <c r="Q419" t="s">
        <v>253</v>
      </c>
      <c r="R419" s="111">
        <v>45127</v>
      </c>
      <c r="W419">
        <v>0</v>
      </c>
      <c r="X419">
        <v>0</v>
      </c>
      <c r="Y419">
        <v>1333.56</v>
      </c>
      <c r="Z419">
        <f t="shared" si="6"/>
        <v>1333.56</v>
      </c>
    </row>
    <row r="420" spans="1:26">
      <c r="A420" t="s">
        <v>246</v>
      </c>
      <c r="B420" t="s">
        <v>5764</v>
      </c>
      <c r="C420" t="s">
        <v>5765</v>
      </c>
      <c r="D420" t="s">
        <v>2171</v>
      </c>
      <c r="E420" t="s">
        <v>54</v>
      </c>
      <c r="F420">
        <v>12758356</v>
      </c>
      <c r="G420" s="111">
        <v>45128</v>
      </c>
      <c r="H420" t="s">
        <v>5918</v>
      </c>
      <c r="I420" t="s">
        <v>271</v>
      </c>
      <c r="J420" t="s">
        <v>249</v>
      </c>
      <c r="K420" t="s">
        <v>250</v>
      </c>
      <c r="L420" t="s">
        <v>251</v>
      </c>
      <c r="O420" s="111">
        <v>45128</v>
      </c>
      <c r="P420" t="s">
        <v>252</v>
      </c>
      <c r="Q420" t="s">
        <v>257</v>
      </c>
      <c r="R420" s="111"/>
      <c r="W420">
        <v>0</v>
      </c>
      <c r="X420">
        <v>0</v>
      </c>
      <c r="Y420">
        <v>0</v>
      </c>
      <c r="Z420">
        <f t="shared" si="6"/>
        <v>0</v>
      </c>
    </row>
    <row r="421" spans="1:26">
      <c r="A421" t="s">
        <v>246</v>
      </c>
      <c r="B421" t="s">
        <v>5758</v>
      </c>
      <c r="C421" t="s">
        <v>2362</v>
      </c>
      <c r="D421" t="s">
        <v>2171</v>
      </c>
      <c r="E421" t="s">
        <v>54</v>
      </c>
      <c r="F421">
        <v>12759579</v>
      </c>
      <c r="G421" s="111">
        <v>45128</v>
      </c>
      <c r="H421" t="s">
        <v>5919</v>
      </c>
      <c r="I421" t="s">
        <v>255</v>
      </c>
      <c r="J421" t="s">
        <v>249</v>
      </c>
      <c r="K421" t="s">
        <v>250</v>
      </c>
      <c r="L421" t="s">
        <v>251</v>
      </c>
      <c r="O421" s="111">
        <v>45128</v>
      </c>
      <c r="P421" t="s">
        <v>252</v>
      </c>
      <c r="Q421" t="s">
        <v>253</v>
      </c>
      <c r="R421" s="111">
        <v>45131</v>
      </c>
      <c r="W421">
        <v>0</v>
      </c>
      <c r="X421">
        <v>0</v>
      </c>
      <c r="Y421">
        <v>92.5</v>
      </c>
      <c r="Z421">
        <f t="shared" si="6"/>
        <v>92.5</v>
      </c>
    </row>
    <row r="422" spans="1:26">
      <c r="A422" t="s">
        <v>246</v>
      </c>
      <c r="B422" t="s">
        <v>5764</v>
      </c>
      <c r="C422" t="s">
        <v>5765</v>
      </c>
      <c r="D422" t="s">
        <v>2171</v>
      </c>
      <c r="E422" t="s">
        <v>54</v>
      </c>
      <c r="F422">
        <v>12767805</v>
      </c>
      <c r="G422" s="111">
        <v>45129</v>
      </c>
      <c r="H422" t="s">
        <v>5920</v>
      </c>
      <c r="I422" t="s">
        <v>255</v>
      </c>
      <c r="J422" t="s">
        <v>249</v>
      </c>
      <c r="K422" t="s">
        <v>250</v>
      </c>
      <c r="L422" t="s">
        <v>251</v>
      </c>
      <c r="O422" s="111">
        <v>45129</v>
      </c>
      <c r="P422" t="s">
        <v>252</v>
      </c>
      <c r="Q422" t="s">
        <v>257</v>
      </c>
      <c r="R422" s="111">
        <v>45131</v>
      </c>
      <c r="W422">
        <v>0</v>
      </c>
      <c r="X422">
        <v>0</v>
      </c>
      <c r="Y422">
        <v>0</v>
      </c>
      <c r="Z422">
        <f t="shared" si="6"/>
        <v>0</v>
      </c>
    </row>
    <row r="423" spans="1:26">
      <c r="A423" t="s">
        <v>246</v>
      </c>
      <c r="B423" t="s">
        <v>5764</v>
      </c>
      <c r="C423" t="s">
        <v>5765</v>
      </c>
      <c r="D423" t="s">
        <v>2171</v>
      </c>
      <c r="E423" t="s">
        <v>54</v>
      </c>
      <c r="F423">
        <v>12784685</v>
      </c>
      <c r="G423" s="111">
        <v>45134</v>
      </c>
      <c r="H423" t="s">
        <v>5921</v>
      </c>
      <c r="I423" t="s">
        <v>271</v>
      </c>
      <c r="J423" t="s">
        <v>249</v>
      </c>
      <c r="K423" t="s">
        <v>250</v>
      </c>
      <c r="L423" t="s">
        <v>251</v>
      </c>
      <c r="O423" s="111">
        <v>45134</v>
      </c>
      <c r="P423" t="s">
        <v>252</v>
      </c>
      <c r="Q423" t="s">
        <v>257</v>
      </c>
      <c r="R423" s="111">
        <v>45135</v>
      </c>
      <c r="W423">
        <v>0</v>
      </c>
      <c r="X423">
        <v>0</v>
      </c>
      <c r="Y423">
        <v>0</v>
      </c>
      <c r="Z423">
        <f t="shared" si="6"/>
        <v>0</v>
      </c>
    </row>
    <row r="424" spans="1:26">
      <c r="A424" t="s">
        <v>246</v>
      </c>
      <c r="B424" t="s">
        <v>5764</v>
      </c>
      <c r="C424" t="s">
        <v>5765</v>
      </c>
      <c r="D424" t="s">
        <v>2171</v>
      </c>
      <c r="E424" t="s">
        <v>54</v>
      </c>
      <c r="F424">
        <v>12785848</v>
      </c>
      <c r="G424" s="111">
        <v>45134</v>
      </c>
      <c r="H424" t="s">
        <v>5922</v>
      </c>
      <c r="I424" t="s">
        <v>271</v>
      </c>
      <c r="J424" t="s">
        <v>249</v>
      </c>
      <c r="K424" t="s">
        <v>250</v>
      </c>
      <c r="L424" t="s">
        <v>251</v>
      </c>
      <c r="O424" s="111">
        <v>45134</v>
      </c>
      <c r="P424" t="s">
        <v>252</v>
      </c>
      <c r="Q424" t="s">
        <v>257</v>
      </c>
      <c r="R424" s="111">
        <v>45135</v>
      </c>
      <c r="W424">
        <v>0</v>
      </c>
      <c r="X424">
        <v>0</v>
      </c>
      <c r="Y424">
        <v>0</v>
      </c>
      <c r="Z424">
        <f t="shared" si="6"/>
        <v>0</v>
      </c>
    </row>
    <row r="425" spans="1:26">
      <c r="A425" t="s">
        <v>246</v>
      </c>
      <c r="B425" t="s">
        <v>5764</v>
      </c>
      <c r="C425" t="s">
        <v>5765</v>
      </c>
      <c r="D425" t="s">
        <v>2171</v>
      </c>
      <c r="E425" t="s">
        <v>54</v>
      </c>
      <c r="F425">
        <v>12791716</v>
      </c>
      <c r="G425" s="111">
        <v>45135</v>
      </c>
      <c r="H425" t="s">
        <v>5923</v>
      </c>
      <c r="I425" t="s">
        <v>248</v>
      </c>
      <c r="J425" t="s">
        <v>249</v>
      </c>
      <c r="K425" t="s">
        <v>250</v>
      </c>
      <c r="L425" t="s">
        <v>251</v>
      </c>
      <c r="O425" s="111">
        <v>45135</v>
      </c>
      <c r="P425" t="s">
        <v>252</v>
      </c>
      <c r="Q425" t="s">
        <v>257</v>
      </c>
      <c r="R425" s="111"/>
      <c r="W425">
        <v>0</v>
      </c>
      <c r="X425">
        <v>0</v>
      </c>
      <c r="Y425">
        <v>0</v>
      </c>
      <c r="Z425">
        <f t="shared" si="6"/>
        <v>0</v>
      </c>
    </row>
    <row r="426" spans="1:26">
      <c r="A426" t="s">
        <v>246</v>
      </c>
      <c r="B426" t="s">
        <v>5764</v>
      </c>
      <c r="C426" t="s">
        <v>5765</v>
      </c>
      <c r="D426" t="s">
        <v>2171</v>
      </c>
      <c r="E426" t="s">
        <v>54</v>
      </c>
      <c r="F426">
        <v>12795977</v>
      </c>
      <c r="G426" s="111">
        <v>45136</v>
      </c>
      <c r="H426" t="s">
        <v>5924</v>
      </c>
      <c r="I426" t="s">
        <v>248</v>
      </c>
      <c r="J426" t="s">
        <v>249</v>
      </c>
      <c r="K426" t="s">
        <v>268</v>
      </c>
      <c r="L426" t="s">
        <v>251</v>
      </c>
      <c r="O426" s="111">
        <v>45136</v>
      </c>
      <c r="P426" t="s">
        <v>252</v>
      </c>
      <c r="Q426" t="s">
        <v>257</v>
      </c>
      <c r="R426" s="111"/>
      <c r="W426">
        <v>0</v>
      </c>
      <c r="X426">
        <v>0</v>
      </c>
      <c r="Y426">
        <v>0</v>
      </c>
      <c r="Z426">
        <f t="shared" si="6"/>
        <v>0</v>
      </c>
    </row>
    <row r="427" spans="1:26">
      <c r="A427" t="s">
        <v>246</v>
      </c>
      <c r="B427" t="s">
        <v>5768</v>
      </c>
      <c r="C427" t="s">
        <v>2110</v>
      </c>
      <c r="D427" t="s">
        <v>264</v>
      </c>
      <c r="E427" t="s">
        <v>54</v>
      </c>
      <c r="F427">
        <v>12495395</v>
      </c>
      <c r="G427" s="111">
        <v>45063</v>
      </c>
      <c r="H427" t="s">
        <v>4961</v>
      </c>
      <c r="I427" t="s">
        <v>255</v>
      </c>
      <c r="J427" t="s">
        <v>249</v>
      </c>
      <c r="K427" t="s">
        <v>250</v>
      </c>
      <c r="L427" t="s">
        <v>251</v>
      </c>
      <c r="O427" s="111">
        <v>45063</v>
      </c>
      <c r="P427" t="s">
        <v>252</v>
      </c>
      <c r="Q427" t="s">
        <v>253</v>
      </c>
      <c r="R427" s="111">
        <v>45064</v>
      </c>
      <c r="W427">
        <v>3259.21</v>
      </c>
      <c r="X427">
        <v>3000.5</v>
      </c>
      <c r="Y427">
        <v>1487.5</v>
      </c>
      <c r="Z427">
        <f t="shared" si="6"/>
        <v>7747.21</v>
      </c>
    </row>
    <row r="428" spans="1:26">
      <c r="A428" t="s">
        <v>246</v>
      </c>
      <c r="B428" t="s">
        <v>4962</v>
      </c>
      <c r="C428" t="s">
        <v>4963</v>
      </c>
      <c r="D428" t="s">
        <v>264</v>
      </c>
      <c r="E428" t="s">
        <v>54</v>
      </c>
      <c r="F428">
        <v>12511952</v>
      </c>
      <c r="G428" s="111">
        <v>45066</v>
      </c>
      <c r="H428" t="s">
        <v>4964</v>
      </c>
      <c r="I428" t="s">
        <v>255</v>
      </c>
      <c r="J428" t="s">
        <v>249</v>
      </c>
      <c r="K428" t="s">
        <v>250</v>
      </c>
      <c r="L428" t="s">
        <v>251</v>
      </c>
      <c r="O428" s="111">
        <v>45066</v>
      </c>
      <c r="P428" t="s">
        <v>252</v>
      </c>
      <c r="Q428" t="s">
        <v>253</v>
      </c>
      <c r="R428" s="111">
        <v>45068</v>
      </c>
      <c r="W428">
        <v>9124.4500000000007</v>
      </c>
      <c r="X428">
        <v>27169.06</v>
      </c>
      <c r="Y428">
        <v>46068.85</v>
      </c>
      <c r="Z428">
        <f t="shared" si="6"/>
        <v>82362.36</v>
      </c>
    </row>
    <row r="429" spans="1:26">
      <c r="A429" t="s">
        <v>246</v>
      </c>
      <c r="B429" t="s">
        <v>2220</v>
      </c>
      <c r="C429" t="s">
        <v>2221</v>
      </c>
      <c r="D429" t="s">
        <v>264</v>
      </c>
      <c r="E429" t="s">
        <v>54</v>
      </c>
      <c r="F429">
        <v>12518805</v>
      </c>
      <c r="G429" s="111">
        <v>45069</v>
      </c>
      <c r="H429" t="s">
        <v>4965</v>
      </c>
      <c r="I429" t="s">
        <v>255</v>
      </c>
      <c r="J429" t="s">
        <v>249</v>
      </c>
      <c r="K429" t="s">
        <v>250</v>
      </c>
      <c r="L429" t="s">
        <v>251</v>
      </c>
      <c r="O429" s="111">
        <v>45069</v>
      </c>
      <c r="P429" t="s">
        <v>252</v>
      </c>
      <c r="Q429" t="s">
        <v>253</v>
      </c>
      <c r="R429" s="111">
        <v>45069</v>
      </c>
      <c r="W429">
        <v>1232</v>
      </c>
      <c r="X429">
        <v>3631.9</v>
      </c>
      <c r="Y429">
        <v>2589</v>
      </c>
      <c r="Z429">
        <f t="shared" si="6"/>
        <v>7452.9</v>
      </c>
    </row>
    <row r="430" spans="1:26">
      <c r="A430" t="s">
        <v>246</v>
      </c>
      <c r="B430" t="s">
        <v>4962</v>
      </c>
      <c r="C430" t="s">
        <v>4963</v>
      </c>
      <c r="D430" t="s">
        <v>264</v>
      </c>
      <c r="E430" t="s">
        <v>54</v>
      </c>
      <c r="F430">
        <v>12513827</v>
      </c>
      <c r="G430" s="111">
        <v>45071</v>
      </c>
      <c r="H430" t="s">
        <v>4966</v>
      </c>
      <c r="I430" t="s">
        <v>255</v>
      </c>
      <c r="J430" t="s">
        <v>249</v>
      </c>
      <c r="K430" t="s">
        <v>250</v>
      </c>
      <c r="L430" t="s">
        <v>251</v>
      </c>
      <c r="O430" s="111">
        <v>45071</v>
      </c>
      <c r="P430" t="s">
        <v>252</v>
      </c>
      <c r="Q430" t="s">
        <v>282</v>
      </c>
      <c r="R430" s="111">
        <v>45072</v>
      </c>
      <c r="W430">
        <v>1</v>
      </c>
      <c r="X430">
        <v>1</v>
      </c>
      <c r="Y430">
        <v>0</v>
      </c>
      <c r="Z430">
        <f t="shared" si="6"/>
        <v>2</v>
      </c>
    </row>
    <row r="431" spans="1:26">
      <c r="A431" t="s">
        <v>246</v>
      </c>
      <c r="B431" t="s">
        <v>4962</v>
      </c>
      <c r="C431" t="s">
        <v>4963</v>
      </c>
      <c r="D431" t="s">
        <v>264</v>
      </c>
      <c r="E431" t="s">
        <v>54</v>
      </c>
      <c r="F431">
        <v>12531254</v>
      </c>
      <c r="G431" s="111">
        <v>45071</v>
      </c>
      <c r="H431" t="s">
        <v>4967</v>
      </c>
      <c r="I431" t="s">
        <v>255</v>
      </c>
      <c r="J431" t="s">
        <v>249</v>
      </c>
      <c r="K431" t="s">
        <v>250</v>
      </c>
      <c r="L431" t="s">
        <v>251</v>
      </c>
      <c r="O431" s="111">
        <v>45071</v>
      </c>
      <c r="P431" t="s">
        <v>252</v>
      </c>
      <c r="Q431" t="s">
        <v>253</v>
      </c>
      <c r="R431" s="111">
        <v>45075</v>
      </c>
      <c r="W431">
        <v>0</v>
      </c>
      <c r="X431">
        <v>4496.9400000000005</v>
      </c>
      <c r="Y431">
        <v>2942</v>
      </c>
      <c r="Z431">
        <f t="shared" si="6"/>
        <v>7438.9400000000005</v>
      </c>
    </row>
    <row r="432" spans="1:26">
      <c r="A432" t="s">
        <v>246</v>
      </c>
      <c r="B432" t="s">
        <v>4962</v>
      </c>
      <c r="C432" t="s">
        <v>4963</v>
      </c>
      <c r="D432" t="s">
        <v>264</v>
      </c>
      <c r="E432" t="s">
        <v>54</v>
      </c>
      <c r="F432">
        <v>11470788</v>
      </c>
      <c r="G432" s="111">
        <v>45071</v>
      </c>
      <c r="H432" t="s">
        <v>4968</v>
      </c>
      <c r="I432" t="s">
        <v>255</v>
      </c>
      <c r="J432" t="s">
        <v>249</v>
      </c>
      <c r="K432" t="s">
        <v>250</v>
      </c>
      <c r="L432" t="s">
        <v>251</v>
      </c>
      <c r="O432" s="111">
        <v>45072</v>
      </c>
      <c r="P432" t="s">
        <v>252</v>
      </c>
      <c r="Q432" t="s">
        <v>253</v>
      </c>
      <c r="R432" s="111">
        <v>45075</v>
      </c>
      <c r="W432">
        <v>3157.2</v>
      </c>
      <c r="X432">
        <v>11018.22</v>
      </c>
      <c r="Y432">
        <v>8605.6</v>
      </c>
      <c r="Z432">
        <f t="shared" si="6"/>
        <v>22781.019999999997</v>
      </c>
    </row>
    <row r="433" spans="1:26">
      <c r="A433" t="s">
        <v>246</v>
      </c>
      <c r="B433" t="s">
        <v>2220</v>
      </c>
      <c r="C433" t="s">
        <v>2221</v>
      </c>
      <c r="D433" t="s">
        <v>264</v>
      </c>
      <c r="E433" t="s">
        <v>54</v>
      </c>
      <c r="F433">
        <v>12519176</v>
      </c>
      <c r="G433" s="111">
        <v>45075</v>
      </c>
      <c r="H433" t="s">
        <v>4969</v>
      </c>
      <c r="I433" t="s">
        <v>255</v>
      </c>
      <c r="J433" t="s">
        <v>249</v>
      </c>
      <c r="K433" t="s">
        <v>250</v>
      </c>
      <c r="L433" t="s">
        <v>251</v>
      </c>
      <c r="O433" s="111">
        <v>45075</v>
      </c>
      <c r="P433" t="s">
        <v>252</v>
      </c>
      <c r="Q433" t="s">
        <v>282</v>
      </c>
      <c r="R433" s="111">
        <v>45076</v>
      </c>
      <c r="W433">
        <v>1.01</v>
      </c>
      <c r="X433">
        <v>0</v>
      </c>
      <c r="Y433">
        <v>0</v>
      </c>
      <c r="Z433">
        <f t="shared" si="6"/>
        <v>1.01</v>
      </c>
    </row>
    <row r="434" spans="1:26">
      <c r="A434" t="s">
        <v>246</v>
      </c>
      <c r="B434" t="s">
        <v>2186</v>
      </c>
      <c r="C434" t="s">
        <v>2187</v>
      </c>
      <c r="D434" t="s">
        <v>264</v>
      </c>
      <c r="E434" t="s">
        <v>54</v>
      </c>
      <c r="F434">
        <v>12531192</v>
      </c>
      <c r="G434" s="111">
        <v>45075</v>
      </c>
      <c r="H434" t="s">
        <v>4970</v>
      </c>
      <c r="I434" t="s">
        <v>255</v>
      </c>
      <c r="L434" t="s">
        <v>251</v>
      </c>
      <c r="O434" s="111">
        <v>45075</v>
      </c>
      <c r="P434" t="s">
        <v>252</v>
      </c>
      <c r="Q434" t="s">
        <v>263</v>
      </c>
      <c r="R434" s="111">
        <v>45076</v>
      </c>
      <c r="W434">
        <v>171.5</v>
      </c>
      <c r="X434">
        <v>0</v>
      </c>
      <c r="Y434">
        <v>0</v>
      </c>
      <c r="Z434">
        <f t="shared" si="6"/>
        <v>171.5</v>
      </c>
    </row>
    <row r="435" spans="1:26">
      <c r="A435" t="s">
        <v>246</v>
      </c>
      <c r="B435" t="s">
        <v>4962</v>
      </c>
      <c r="C435" t="s">
        <v>4963</v>
      </c>
      <c r="D435" t="s">
        <v>264</v>
      </c>
      <c r="E435" t="s">
        <v>54</v>
      </c>
      <c r="F435">
        <v>12536189</v>
      </c>
      <c r="G435" s="111">
        <v>45083</v>
      </c>
      <c r="H435" t="s">
        <v>5355</v>
      </c>
      <c r="I435" t="s">
        <v>255</v>
      </c>
      <c r="J435" t="s">
        <v>249</v>
      </c>
      <c r="K435" t="s">
        <v>250</v>
      </c>
      <c r="L435" t="s">
        <v>251</v>
      </c>
      <c r="O435" s="111">
        <v>45083</v>
      </c>
      <c r="P435" t="s">
        <v>252</v>
      </c>
      <c r="Q435" t="s">
        <v>253</v>
      </c>
      <c r="R435" s="111">
        <v>45084</v>
      </c>
      <c r="W435">
        <v>0</v>
      </c>
      <c r="X435">
        <v>4660.8999999999996</v>
      </c>
      <c r="Y435">
        <v>2814.4</v>
      </c>
      <c r="Z435">
        <f t="shared" si="6"/>
        <v>7475.2999999999993</v>
      </c>
    </row>
    <row r="436" spans="1:26">
      <c r="A436" t="s">
        <v>246</v>
      </c>
      <c r="B436" t="s">
        <v>2220</v>
      </c>
      <c r="C436" t="s">
        <v>2221</v>
      </c>
      <c r="D436" t="s">
        <v>264</v>
      </c>
      <c r="E436" t="s">
        <v>54</v>
      </c>
      <c r="F436">
        <v>12583852</v>
      </c>
      <c r="G436" s="111">
        <v>45089</v>
      </c>
      <c r="H436" t="s">
        <v>5383</v>
      </c>
      <c r="I436" t="s">
        <v>255</v>
      </c>
      <c r="J436" t="s">
        <v>249</v>
      </c>
      <c r="K436" t="s">
        <v>250</v>
      </c>
      <c r="L436" t="s">
        <v>251</v>
      </c>
      <c r="O436" s="111">
        <v>45098</v>
      </c>
      <c r="P436" t="s">
        <v>252</v>
      </c>
      <c r="Q436" t="s">
        <v>253</v>
      </c>
      <c r="R436" s="111">
        <v>45099</v>
      </c>
      <c r="W436">
        <v>0</v>
      </c>
      <c r="X436">
        <v>2457.9499999999998</v>
      </c>
      <c r="Y436">
        <v>5655.5</v>
      </c>
      <c r="Z436">
        <f t="shared" si="6"/>
        <v>8113.45</v>
      </c>
    </row>
    <row r="437" spans="1:26">
      <c r="A437" t="s">
        <v>246</v>
      </c>
      <c r="B437" t="s">
        <v>5768</v>
      </c>
      <c r="C437" t="s">
        <v>2110</v>
      </c>
      <c r="D437" t="s">
        <v>264</v>
      </c>
      <c r="E437" t="s">
        <v>54</v>
      </c>
      <c r="F437">
        <v>12610579</v>
      </c>
      <c r="G437" s="111">
        <v>45091</v>
      </c>
      <c r="H437" t="s">
        <v>5368</v>
      </c>
      <c r="I437" t="s">
        <v>255</v>
      </c>
      <c r="J437" t="s">
        <v>249</v>
      </c>
      <c r="K437" t="s">
        <v>250</v>
      </c>
      <c r="L437" t="s">
        <v>251</v>
      </c>
      <c r="O437" s="111">
        <v>45091</v>
      </c>
      <c r="P437" t="s">
        <v>252</v>
      </c>
      <c r="Q437" t="s">
        <v>253</v>
      </c>
      <c r="R437" s="111">
        <v>45092</v>
      </c>
      <c r="W437">
        <v>0</v>
      </c>
      <c r="X437">
        <v>8271</v>
      </c>
      <c r="Y437">
        <v>11936</v>
      </c>
      <c r="Z437">
        <f t="shared" si="6"/>
        <v>20207</v>
      </c>
    </row>
    <row r="438" spans="1:26">
      <c r="A438" t="s">
        <v>246</v>
      </c>
      <c r="B438" t="s">
        <v>5768</v>
      </c>
      <c r="C438" t="s">
        <v>2110</v>
      </c>
      <c r="D438" t="s">
        <v>264</v>
      </c>
      <c r="E438" t="s">
        <v>54</v>
      </c>
      <c r="F438">
        <v>12611444</v>
      </c>
      <c r="G438" s="111">
        <v>45091</v>
      </c>
      <c r="H438" t="s">
        <v>5377</v>
      </c>
      <c r="I438" t="s">
        <v>255</v>
      </c>
      <c r="J438" t="s">
        <v>249</v>
      </c>
      <c r="K438" t="s">
        <v>250</v>
      </c>
      <c r="L438" t="s">
        <v>251</v>
      </c>
      <c r="O438" s="111">
        <v>45097</v>
      </c>
      <c r="P438" t="s">
        <v>252</v>
      </c>
      <c r="Q438" t="s">
        <v>253</v>
      </c>
      <c r="R438" s="111">
        <v>45098</v>
      </c>
      <c r="W438">
        <v>0</v>
      </c>
      <c r="X438">
        <v>2045.1</v>
      </c>
      <c r="Y438">
        <v>4423</v>
      </c>
      <c r="Z438">
        <f t="shared" si="6"/>
        <v>6468.1</v>
      </c>
    </row>
    <row r="439" spans="1:26">
      <c r="A439" t="s">
        <v>246</v>
      </c>
      <c r="B439" t="s">
        <v>5114</v>
      </c>
      <c r="C439" t="s">
        <v>5115</v>
      </c>
      <c r="D439" t="s">
        <v>264</v>
      </c>
      <c r="E439" t="s">
        <v>54</v>
      </c>
      <c r="F439">
        <v>12616915</v>
      </c>
      <c r="G439" s="111">
        <v>45092</v>
      </c>
      <c r="H439" t="s">
        <v>5369</v>
      </c>
      <c r="I439" t="s">
        <v>255</v>
      </c>
      <c r="L439" t="s">
        <v>251</v>
      </c>
      <c r="O439" s="111">
        <v>45092</v>
      </c>
      <c r="P439" t="s">
        <v>252</v>
      </c>
      <c r="Q439" t="s">
        <v>263</v>
      </c>
      <c r="R439" s="111">
        <v>45093</v>
      </c>
      <c r="W439">
        <v>0</v>
      </c>
      <c r="X439">
        <v>80</v>
      </c>
      <c r="Y439">
        <v>0</v>
      </c>
      <c r="Z439">
        <f t="shared" si="6"/>
        <v>80</v>
      </c>
    </row>
    <row r="440" spans="1:26">
      <c r="A440" t="s">
        <v>246</v>
      </c>
      <c r="B440" t="s">
        <v>5768</v>
      </c>
      <c r="C440" t="s">
        <v>2110</v>
      </c>
      <c r="D440" t="s">
        <v>264</v>
      </c>
      <c r="E440" t="s">
        <v>54</v>
      </c>
      <c r="F440">
        <v>12626118</v>
      </c>
      <c r="G440" s="111">
        <v>45096</v>
      </c>
      <c r="H440" t="s">
        <v>5689</v>
      </c>
      <c r="I440" t="s">
        <v>255</v>
      </c>
      <c r="J440" t="s">
        <v>249</v>
      </c>
      <c r="K440" t="s">
        <v>250</v>
      </c>
      <c r="L440" t="s">
        <v>251</v>
      </c>
      <c r="O440" s="111">
        <v>45099</v>
      </c>
      <c r="P440" t="s">
        <v>252</v>
      </c>
      <c r="Q440" t="s">
        <v>253</v>
      </c>
      <c r="R440" s="111">
        <v>45100</v>
      </c>
      <c r="W440">
        <v>0</v>
      </c>
      <c r="X440">
        <v>2435</v>
      </c>
      <c r="Y440">
        <v>11973.4</v>
      </c>
      <c r="Z440">
        <f t="shared" si="6"/>
        <v>14408.4</v>
      </c>
    </row>
    <row r="441" spans="1:26">
      <c r="A441" t="s">
        <v>246</v>
      </c>
      <c r="B441" t="s">
        <v>5114</v>
      </c>
      <c r="C441" t="s">
        <v>5115</v>
      </c>
      <c r="D441" t="s">
        <v>264</v>
      </c>
      <c r="E441" t="s">
        <v>54</v>
      </c>
      <c r="F441">
        <v>8372575</v>
      </c>
      <c r="G441" s="111">
        <v>45097</v>
      </c>
      <c r="H441" t="s">
        <v>5462</v>
      </c>
      <c r="I441" t="s">
        <v>260</v>
      </c>
      <c r="L441" t="s">
        <v>251</v>
      </c>
      <c r="O441" s="111">
        <v>45097</v>
      </c>
      <c r="P441" t="s">
        <v>252</v>
      </c>
      <c r="Q441" t="s">
        <v>263</v>
      </c>
      <c r="R441" s="111">
        <v>45098</v>
      </c>
      <c r="W441">
        <v>0</v>
      </c>
      <c r="X441">
        <v>586.35</v>
      </c>
      <c r="Y441">
        <v>0</v>
      </c>
      <c r="Z441">
        <f t="shared" si="6"/>
        <v>586.35</v>
      </c>
    </row>
    <row r="442" spans="1:26">
      <c r="A442" t="s">
        <v>246</v>
      </c>
      <c r="B442" t="s">
        <v>5114</v>
      </c>
      <c r="C442" t="s">
        <v>5115</v>
      </c>
      <c r="D442" t="s">
        <v>264</v>
      </c>
      <c r="E442" t="s">
        <v>54</v>
      </c>
      <c r="F442">
        <v>12643542</v>
      </c>
      <c r="G442" s="111">
        <v>45099</v>
      </c>
      <c r="H442" t="s">
        <v>5392</v>
      </c>
      <c r="I442" t="s">
        <v>255</v>
      </c>
      <c r="J442" t="s">
        <v>249</v>
      </c>
      <c r="K442" t="s">
        <v>250</v>
      </c>
      <c r="L442" t="s">
        <v>251</v>
      </c>
      <c r="O442" s="111">
        <v>45099</v>
      </c>
      <c r="P442" t="s">
        <v>252</v>
      </c>
      <c r="Q442" t="s">
        <v>253</v>
      </c>
      <c r="R442" s="111">
        <v>45100</v>
      </c>
      <c r="W442">
        <v>0</v>
      </c>
      <c r="X442">
        <v>51</v>
      </c>
      <c r="Y442">
        <v>15</v>
      </c>
      <c r="Z442">
        <f t="shared" si="6"/>
        <v>66</v>
      </c>
    </row>
    <row r="443" spans="1:26">
      <c r="A443" t="s">
        <v>246</v>
      </c>
      <c r="B443" t="s">
        <v>5393</v>
      </c>
      <c r="C443" t="s">
        <v>5394</v>
      </c>
      <c r="D443" t="s">
        <v>264</v>
      </c>
      <c r="E443" t="s">
        <v>54</v>
      </c>
      <c r="F443">
        <v>12643990</v>
      </c>
      <c r="G443" s="111">
        <v>45099</v>
      </c>
      <c r="H443" t="s">
        <v>5395</v>
      </c>
      <c r="I443" t="s">
        <v>255</v>
      </c>
      <c r="J443" t="s">
        <v>249</v>
      </c>
      <c r="K443" t="s">
        <v>250</v>
      </c>
      <c r="L443" t="s">
        <v>251</v>
      </c>
      <c r="O443" s="111">
        <v>45099</v>
      </c>
      <c r="P443" t="s">
        <v>252</v>
      </c>
      <c r="Q443" t="s">
        <v>253</v>
      </c>
      <c r="R443" s="111">
        <v>45100</v>
      </c>
      <c r="W443">
        <v>0</v>
      </c>
      <c r="X443">
        <v>300</v>
      </c>
      <c r="Y443">
        <v>580</v>
      </c>
      <c r="Z443">
        <f t="shared" si="6"/>
        <v>880</v>
      </c>
    </row>
    <row r="444" spans="1:26">
      <c r="A444" t="s">
        <v>246</v>
      </c>
      <c r="B444" t="s">
        <v>5114</v>
      </c>
      <c r="C444" t="s">
        <v>5115</v>
      </c>
      <c r="D444" t="s">
        <v>264</v>
      </c>
      <c r="E444" t="s">
        <v>54</v>
      </c>
      <c r="F444">
        <v>12531910</v>
      </c>
      <c r="G444" s="111">
        <v>45103</v>
      </c>
      <c r="H444" t="s">
        <v>5452</v>
      </c>
      <c r="I444" t="s">
        <v>255</v>
      </c>
      <c r="J444" t="s">
        <v>249</v>
      </c>
      <c r="K444" t="s">
        <v>250</v>
      </c>
      <c r="L444" t="s">
        <v>251</v>
      </c>
      <c r="O444" s="111">
        <v>45103</v>
      </c>
      <c r="P444" t="s">
        <v>252</v>
      </c>
      <c r="Q444" t="s">
        <v>257</v>
      </c>
      <c r="R444" s="111">
        <v>45104</v>
      </c>
      <c r="W444">
        <v>0</v>
      </c>
      <c r="X444">
        <v>0</v>
      </c>
      <c r="Y444">
        <v>0</v>
      </c>
      <c r="Z444">
        <f t="shared" si="6"/>
        <v>0</v>
      </c>
    </row>
    <row r="445" spans="1:26">
      <c r="A445" t="s">
        <v>246</v>
      </c>
      <c r="B445" t="s">
        <v>5768</v>
      </c>
      <c r="C445" t="s">
        <v>2110</v>
      </c>
      <c r="D445" t="s">
        <v>264</v>
      </c>
      <c r="E445" t="s">
        <v>54</v>
      </c>
      <c r="F445">
        <v>12662287</v>
      </c>
      <c r="G445" s="111">
        <v>45104</v>
      </c>
      <c r="H445" t="s">
        <v>5474</v>
      </c>
      <c r="I445" t="s">
        <v>255</v>
      </c>
      <c r="J445" t="s">
        <v>249</v>
      </c>
      <c r="K445" t="s">
        <v>250</v>
      </c>
      <c r="L445" t="s">
        <v>251</v>
      </c>
      <c r="O445" s="111">
        <v>45104</v>
      </c>
      <c r="P445" t="s">
        <v>252</v>
      </c>
      <c r="Q445" t="s">
        <v>282</v>
      </c>
      <c r="R445" s="111">
        <v>45105</v>
      </c>
      <c r="W445">
        <v>0</v>
      </c>
      <c r="X445">
        <v>5</v>
      </c>
      <c r="Y445">
        <v>0</v>
      </c>
      <c r="Z445">
        <f t="shared" si="6"/>
        <v>5</v>
      </c>
    </row>
    <row r="446" spans="1:26">
      <c r="A446" t="s">
        <v>246</v>
      </c>
      <c r="B446" t="s">
        <v>4962</v>
      </c>
      <c r="C446" t="s">
        <v>4963</v>
      </c>
      <c r="D446" t="s">
        <v>264</v>
      </c>
      <c r="E446" t="s">
        <v>54</v>
      </c>
      <c r="F446">
        <v>12686854</v>
      </c>
      <c r="G446" s="111">
        <v>45107</v>
      </c>
      <c r="H446" t="s">
        <v>5583</v>
      </c>
      <c r="I446" t="s">
        <v>255</v>
      </c>
      <c r="J446" t="s">
        <v>249</v>
      </c>
      <c r="K446" t="s">
        <v>331</v>
      </c>
      <c r="L446" t="s">
        <v>251</v>
      </c>
      <c r="O446" s="111">
        <v>45107</v>
      </c>
      <c r="P446" t="s">
        <v>252</v>
      </c>
      <c r="Q446" t="s">
        <v>253</v>
      </c>
      <c r="R446" s="111">
        <v>45110</v>
      </c>
      <c r="W446">
        <v>0</v>
      </c>
      <c r="X446">
        <v>0</v>
      </c>
      <c r="Y446">
        <v>142.5</v>
      </c>
      <c r="Z446">
        <f t="shared" si="6"/>
        <v>142.5</v>
      </c>
    </row>
    <row r="447" spans="1:26">
      <c r="A447" t="s">
        <v>246</v>
      </c>
      <c r="B447" t="s">
        <v>5769</v>
      </c>
      <c r="C447" t="s">
        <v>5770</v>
      </c>
      <c r="D447" t="s">
        <v>264</v>
      </c>
      <c r="E447" t="s">
        <v>54</v>
      </c>
      <c r="F447">
        <v>12716218</v>
      </c>
      <c r="G447" s="111">
        <v>45114</v>
      </c>
      <c r="H447" t="s">
        <v>5925</v>
      </c>
      <c r="I447" t="s">
        <v>255</v>
      </c>
      <c r="J447" t="s">
        <v>249</v>
      </c>
      <c r="K447" t="s">
        <v>250</v>
      </c>
      <c r="L447" t="s">
        <v>251</v>
      </c>
      <c r="O447" s="111">
        <v>45114</v>
      </c>
      <c r="P447" t="s">
        <v>252</v>
      </c>
      <c r="Q447" t="s">
        <v>253</v>
      </c>
      <c r="R447" s="111">
        <v>45117</v>
      </c>
      <c r="W447">
        <v>0</v>
      </c>
      <c r="X447">
        <v>0</v>
      </c>
      <c r="Y447">
        <v>40</v>
      </c>
      <c r="Z447">
        <f t="shared" si="6"/>
        <v>40</v>
      </c>
    </row>
    <row r="448" spans="1:26">
      <c r="A448" t="s">
        <v>246</v>
      </c>
      <c r="B448" t="s">
        <v>4962</v>
      </c>
      <c r="C448" t="s">
        <v>4963</v>
      </c>
      <c r="D448" t="s">
        <v>264</v>
      </c>
      <c r="E448" t="s">
        <v>54</v>
      </c>
      <c r="F448">
        <v>12725797</v>
      </c>
      <c r="G448" s="111">
        <v>45118</v>
      </c>
      <c r="H448" t="s">
        <v>5926</v>
      </c>
      <c r="I448" t="s">
        <v>255</v>
      </c>
      <c r="J448" t="s">
        <v>249</v>
      </c>
      <c r="K448" t="s">
        <v>250</v>
      </c>
      <c r="L448" t="s">
        <v>251</v>
      </c>
      <c r="O448" s="111">
        <v>45118</v>
      </c>
      <c r="P448" t="s">
        <v>252</v>
      </c>
      <c r="Q448" t="s">
        <v>253</v>
      </c>
      <c r="R448" s="111">
        <v>45119</v>
      </c>
      <c r="W448">
        <v>0</v>
      </c>
      <c r="X448">
        <v>0</v>
      </c>
      <c r="Y448">
        <v>8912</v>
      </c>
      <c r="Z448">
        <f t="shared" si="6"/>
        <v>8912</v>
      </c>
    </row>
    <row r="449" spans="1:26">
      <c r="A449" t="s">
        <v>246</v>
      </c>
      <c r="B449" t="s">
        <v>5771</v>
      </c>
      <c r="C449" t="s">
        <v>5772</v>
      </c>
      <c r="D449" t="s">
        <v>264</v>
      </c>
      <c r="E449" t="s">
        <v>54</v>
      </c>
      <c r="F449">
        <v>12737863</v>
      </c>
      <c r="G449" s="111">
        <v>45121</v>
      </c>
      <c r="H449" t="s">
        <v>5927</v>
      </c>
      <c r="I449" t="s">
        <v>255</v>
      </c>
      <c r="J449" t="s">
        <v>249</v>
      </c>
      <c r="K449" t="s">
        <v>250</v>
      </c>
      <c r="L449" t="s">
        <v>251</v>
      </c>
      <c r="O449" s="111">
        <v>45121</v>
      </c>
      <c r="P449" t="s">
        <v>252</v>
      </c>
      <c r="Q449" t="s">
        <v>253</v>
      </c>
      <c r="R449" s="111">
        <v>45124</v>
      </c>
      <c r="W449">
        <v>0</v>
      </c>
      <c r="X449">
        <v>0</v>
      </c>
      <c r="Y449">
        <v>1160</v>
      </c>
      <c r="Z449">
        <f t="shared" si="6"/>
        <v>1160</v>
      </c>
    </row>
    <row r="450" spans="1:26">
      <c r="A450" t="s">
        <v>246</v>
      </c>
      <c r="B450" t="s">
        <v>5393</v>
      </c>
      <c r="C450" t="s">
        <v>5394</v>
      </c>
      <c r="D450" t="s">
        <v>264</v>
      </c>
      <c r="E450" t="s">
        <v>54</v>
      </c>
      <c r="F450">
        <v>12742137</v>
      </c>
      <c r="G450" s="111">
        <v>45124</v>
      </c>
      <c r="H450" t="s">
        <v>5928</v>
      </c>
      <c r="I450" t="s">
        <v>255</v>
      </c>
      <c r="J450" t="s">
        <v>249</v>
      </c>
      <c r="K450" t="s">
        <v>250</v>
      </c>
      <c r="L450" t="s">
        <v>251</v>
      </c>
      <c r="O450" s="111">
        <v>45124</v>
      </c>
      <c r="P450" t="s">
        <v>252</v>
      </c>
      <c r="Q450" t="s">
        <v>257</v>
      </c>
      <c r="R450" s="111">
        <v>45125</v>
      </c>
      <c r="W450">
        <v>0</v>
      </c>
      <c r="X450">
        <v>0</v>
      </c>
      <c r="Y450">
        <v>0</v>
      </c>
      <c r="Z450">
        <f t="shared" si="6"/>
        <v>0</v>
      </c>
    </row>
    <row r="451" spans="1:26">
      <c r="A451" t="s">
        <v>246</v>
      </c>
      <c r="B451" t="s">
        <v>5769</v>
      </c>
      <c r="C451" t="s">
        <v>5770</v>
      </c>
      <c r="D451" t="s">
        <v>264</v>
      </c>
      <c r="E451" t="s">
        <v>54</v>
      </c>
      <c r="F451">
        <v>12723111</v>
      </c>
      <c r="G451" s="111">
        <v>45125</v>
      </c>
      <c r="H451" t="s">
        <v>5929</v>
      </c>
      <c r="I451" t="s">
        <v>255</v>
      </c>
      <c r="J451" t="s">
        <v>249</v>
      </c>
      <c r="K451" t="s">
        <v>250</v>
      </c>
      <c r="L451" t="s">
        <v>251</v>
      </c>
      <c r="O451" s="111">
        <v>45125</v>
      </c>
      <c r="P451" t="s">
        <v>252</v>
      </c>
      <c r="Q451" t="s">
        <v>253</v>
      </c>
      <c r="R451" s="111">
        <v>45126</v>
      </c>
      <c r="W451">
        <v>0</v>
      </c>
      <c r="X451">
        <v>0</v>
      </c>
      <c r="Y451">
        <v>508.55</v>
      </c>
      <c r="Z451">
        <f t="shared" ref="Z451:Z514" si="7">SUM(W451:Y451)</f>
        <v>508.55</v>
      </c>
    </row>
    <row r="452" spans="1:26">
      <c r="A452" t="s">
        <v>246</v>
      </c>
      <c r="B452" t="s">
        <v>4277</v>
      </c>
      <c r="C452" t="s">
        <v>3775</v>
      </c>
      <c r="D452" t="s">
        <v>264</v>
      </c>
      <c r="E452" t="s">
        <v>54</v>
      </c>
      <c r="F452">
        <v>8674320</v>
      </c>
      <c r="G452" s="111">
        <v>45125</v>
      </c>
      <c r="H452" t="s">
        <v>5930</v>
      </c>
      <c r="I452" t="s">
        <v>248</v>
      </c>
      <c r="J452" t="s">
        <v>249</v>
      </c>
      <c r="K452" t="s">
        <v>250</v>
      </c>
      <c r="L452" t="s">
        <v>251</v>
      </c>
      <c r="O452" s="111">
        <v>45125</v>
      </c>
      <c r="P452" t="s">
        <v>252</v>
      </c>
      <c r="Q452" t="s">
        <v>253</v>
      </c>
      <c r="R452" s="111">
        <v>45126</v>
      </c>
      <c r="W452">
        <v>0</v>
      </c>
      <c r="X452">
        <v>0</v>
      </c>
      <c r="Y452">
        <v>4838.7</v>
      </c>
      <c r="Z452">
        <f t="shared" si="7"/>
        <v>4838.7</v>
      </c>
    </row>
    <row r="453" spans="1:26">
      <c r="A453" t="s">
        <v>246</v>
      </c>
      <c r="B453" t="s">
        <v>4962</v>
      </c>
      <c r="C453" t="s">
        <v>4963</v>
      </c>
      <c r="D453" t="s">
        <v>264</v>
      </c>
      <c r="E453" t="s">
        <v>54</v>
      </c>
      <c r="F453">
        <v>12751405</v>
      </c>
      <c r="G453" s="111">
        <v>45126</v>
      </c>
      <c r="H453" t="s">
        <v>5931</v>
      </c>
      <c r="I453" t="s">
        <v>255</v>
      </c>
      <c r="J453" t="s">
        <v>249</v>
      </c>
      <c r="K453" t="s">
        <v>250</v>
      </c>
      <c r="L453" t="s">
        <v>251</v>
      </c>
      <c r="O453" s="111">
        <v>45128</v>
      </c>
      <c r="P453" t="s">
        <v>252</v>
      </c>
      <c r="Q453" t="s">
        <v>253</v>
      </c>
      <c r="R453" s="111">
        <v>45131</v>
      </c>
      <c r="W453">
        <v>0</v>
      </c>
      <c r="X453">
        <v>0</v>
      </c>
      <c r="Y453">
        <v>752.09</v>
      </c>
      <c r="Z453">
        <f t="shared" si="7"/>
        <v>752.09</v>
      </c>
    </row>
    <row r="454" spans="1:26">
      <c r="A454" t="s">
        <v>246</v>
      </c>
      <c r="B454" t="s">
        <v>5769</v>
      </c>
      <c r="C454" t="s">
        <v>5770</v>
      </c>
      <c r="D454" t="s">
        <v>264</v>
      </c>
      <c r="E454" t="s">
        <v>54</v>
      </c>
      <c r="F454">
        <v>9553764</v>
      </c>
      <c r="G454" s="111">
        <v>45132</v>
      </c>
      <c r="H454" t="s">
        <v>5932</v>
      </c>
      <c r="I454" t="s">
        <v>271</v>
      </c>
      <c r="J454" t="s">
        <v>249</v>
      </c>
      <c r="K454" t="s">
        <v>250</v>
      </c>
      <c r="L454" t="s">
        <v>251</v>
      </c>
      <c r="O454" s="111">
        <v>45132</v>
      </c>
      <c r="P454" t="s">
        <v>252</v>
      </c>
      <c r="Q454" t="s">
        <v>253</v>
      </c>
      <c r="R454" s="111">
        <v>45133</v>
      </c>
      <c r="W454">
        <v>0</v>
      </c>
      <c r="X454">
        <v>0</v>
      </c>
      <c r="Y454">
        <v>91.55</v>
      </c>
      <c r="Z454">
        <f t="shared" si="7"/>
        <v>91.55</v>
      </c>
    </row>
    <row r="455" spans="1:26">
      <c r="A455" t="s">
        <v>246</v>
      </c>
      <c r="B455" t="s">
        <v>5773</v>
      </c>
      <c r="C455" t="s">
        <v>3553</v>
      </c>
      <c r="D455" t="s">
        <v>264</v>
      </c>
      <c r="E455" t="s">
        <v>54</v>
      </c>
      <c r="F455">
        <v>12785427</v>
      </c>
      <c r="G455" s="111">
        <v>45134</v>
      </c>
      <c r="H455" t="s">
        <v>5933</v>
      </c>
      <c r="I455" t="s">
        <v>271</v>
      </c>
      <c r="J455" t="s">
        <v>249</v>
      </c>
      <c r="K455" t="s">
        <v>268</v>
      </c>
      <c r="L455" t="s">
        <v>251</v>
      </c>
      <c r="O455" s="111">
        <v>45134</v>
      </c>
      <c r="P455" t="s">
        <v>252</v>
      </c>
      <c r="Q455" t="s">
        <v>257</v>
      </c>
      <c r="R455" s="111">
        <v>45135</v>
      </c>
      <c r="W455">
        <v>0</v>
      </c>
      <c r="X455">
        <v>0</v>
      </c>
      <c r="Y455">
        <v>0</v>
      </c>
      <c r="Z455">
        <f t="shared" si="7"/>
        <v>0</v>
      </c>
    </row>
    <row r="456" spans="1:26">
      <c r="A456" t="s">
        <v>246</v>
      </c>
      <c r="B456" t="s">
        <v>5774</v>
      </c>
      <c r="C456" t="s">
        <v>5775</v>
      </c>
      <c r="D456" t="s">
        <v>264</v>
      </c>
      <c r="E456" t="s">
        <v>54</v>
      </c>
      <c r="F456">
        <v>12780176</v>
      </c>
      <c r="G456" s="111">
        <v>45135</v>
      </c>
      <c r="H456" t="s">
        <v>5934</v>
      </c>
      <c r="I456" t="s">
        <v>248</v>
      </c>
      <c r="J456" t="s">
        <v>249</v>
      </c>
      <c r="K456" t="s">
        <v>250</v>
      </c>
      <c r="L456" t="s">
        <v>251</v>
      </c>
      <c r="O456" s="111">
        <v>45135</v>
      </c>
      <c r="P456" t="s">
        <v>252</v>
      </c>
      <c r="Q456" t="s">
        <v>257</v>
      </c>
      <c r="R456" s="111"/>
      <c r="W456">
        <v>0</v>
      </c>
      <c r="X456">
        <v>0</v>
      </c>
      <c r="Y456">
        <v>0</v>
      </c>
      <c r="Z456">
        <f t="shared" si="7"/>
        <v>0</v>
      </c>
    </row>
    <row r="457" spans="1:26">
      <c r="A457" t="s">
        <v>246</v>
      </c>
      <c r="B457" t="s">
        <v>5768</v>
      </c>
      <c r="C457" t="s">
        <v>2110</v>
      </c>
      <c r="D457" t="s">
        <v>264</v>
      </c>
      <c r="E457" t="s">
        <v>54</v>
      </c>
      <c r="F457">
        <v>12796786</v>
      </c>
      <c r="G457" s="111">
        <v>45138</v>
      </c>
      <c r="H457" t="s">
        <v>5935</v>
      </c>
      <c r="I457" t="s">
        <v>248</v>
      </c>
      <c r="J457" t="s">
        <v>249</v>
      </c>
      <c r="K457" t="s">
        <v>250</v>
      </c>
      <c r="L457" t="s">
        <v>251</v>
      </c>
      <c r="O457" s="111">
        <v>45138</v>
      </c>
      <c r="P457" t="s">
        <v>252</v>
      </c>
      <c r="Q457" t="s">
        <v>1406</v>
      </c>
      <c r="R457" s="111"/>
      <c r="W457">
        <v>0</v>
      </c>
      <c r="X457">
        <v>0</v>
      </c>
      <c r="Y457">
        <v>0</v>
      </c>
      <c r="Z457">
        <f t="shared" si="7"/>
        <v>0</v>
      </c>
    </row>
    <row r="458" spans="1:26">
      <c r="A458" t="s">
        <v>246</v>
      </c>
      <c r="B458" t="s">
        <v>5768</v>
      </c>
      <c r="C458" t="s">
        <v>2110</v>
      </c>
      <c r="D458" t="s">
        <v>264</v>
      </c>
      <c r="E458" t="s">
        <v>54</v>
      </c>
      <c r="F458">
        <v>12799260</v>
      </c>
      <c r="G458" s="111">
        <v>45138</v>
      </c>
      <c r="H458" t="s">
        <v>5936</v>
      </c>
      <c r="I458" t="s">
        <v>248</v>
      </c>
      <c r="J458" t="s">
        <v>249</v>
      </c>
      <c r="K458" t="s">
        <v>268</v>
      </c>
      <c r="L458" t="s">
        <v>251</v>
      </c>
      <c r="O458" s="111">
        <v>45138</v>
      </c>
      <c r="P458" t="s">
        <v>252</v>
      </c>
      <c r="Q458" t="s">
        <v>1406</v>
      </c>
      <c r="R458" s="111"/>
      <c r="W458">
        <v>0</v>
      </c>
      <c r="X458">
        <v>0</v>
      </c>
      <c r="Y458">
        <v>0</v>
      </c>
      <c r="Z458">
        <f t="shared" si="7"/>
        <v>0</v>
      </c>
    </row>
    <row r="459" spans="1:26">
      <c r="A459" t="s">
        <v>246</v>
      </c>
      <c r="B459" t="s">
        <v>4971</v>
      </c>
      <c r="C459" t="s">
        <v>4972</v>
      </c>
      <c r="D459" t="s">
        <v>4399</v>
      </c>
      <c r="E459" t="s">
        <v>1528</v>
      </c>
      <c r="F459">
        <v>12549097</v>
      </c>
      <c r="G459" s="111">
        <v>45076</v>
      </c>
      <c r="H459" t="s">
        <v>4973</v>
      </c>
      <c r="I459" t="s">
        <v>255</v>
      </c>
      <c r="L459" t="s">
        <v>251</v>
      </c>
      <c r="O459" s="111">
        <v>45076</v>
      </c>
      <c r="P459" t="s">
        <v>252</v>
      </c>
      <c r="Q459" t="s">
        <v>263</v>
      </c>
      <c r="R459" s="111">
        <v>45076</v>
      </c>
      <c r="W459">
        <v>43</v>
      </c>
      <c r="X459">
        <v>3270.45</v>
      </c>
      <c r="Y459">
        <v>0</v>
      </c>
      <c r="Z459">
        <f t="shared" si="7"/>
        <v>3313.45</v>
      </c>
    </row>
    <row r="460" spans="1:26">
      <c r="A460" t="s">
        <v>246</v>
      </c>
      <c r="B460" t="s">
        <v>4971</v>
      </c>
      <c r="C460" t="s">
        <v>4972</v>
      </c>
      <c r="D460" t="s">
        <v>4399</v>
      </c>
      <c r="E460" t="s">
        <v>1528</v>
      </c>
      <c r="F460">
        <v>12620565</v>
      </c>
      <c r="G460" s="111">
        <v>45093</v>
      </c>
      <c r="H460" t="s">
        <v>5335</v>
      </c>
      <c r="I460" t="s">
        <v>255</v>
      </c>
      <c r="J460" t="s">
        <v>249</v>
      </c>
      <c r="K460" t="s">
        <v>250</v>
      </c>
      <c r="L460" t="s">
        <v>251</v>
      </c>
      <c r="O460" s="111">
        <v>45093</v>
      </c>
      <c r="P460" t="s">
        <v>252</v>
      </c>
      <c r="Q460" t="s">
        <v>253</v>
      </c>
      <c r="R460" s="111">
        <v>45093</v>
      </c>
      <c r="W460">
        <v>0</v>
      </c>
      <c r="X460">
        <v>745</v>
      </c>
      <c r="Y460">
        <v>2400.3000000000002</v>
      </c>
      <c r="Z460">
        <f t="shared" si="7"/>
        <v>3145.3</v>
      </c>
    </row>
    <row r="461" spans="1:26">
      <c r="A461" t="s">
        <v>246</v>
      </c>
      <c r="B461" t="s">
        <v>5142</v>
      </c>
      <c r="C461" t="s">
        <v>5143</v>
      </c>
      <c r="D461" t="s">
        <v>4399</v>
      </c>
      <c r="E461" t="s">
        <v>1528</v>
      </c>
      <c r="F461">
        <v>12611599</v>
      </c>
      <c r="G461" s="111">
        <v>45100</v>
      </c>
      <c r="H461" t="s">
        <v>5672</v>
      </c>
      <c r="I461" t="s">
        <v>255</v>
      </c>
      <c r="J461" t="s">
        <v>249</v>
      </c>
      <c r="K461" t="s">
        <v>250</v>
      </c>
      <c r="L461" t="s">
        <v>251</v>
      </c>
      <c r="O461" s="111">
        <v>45100</v>
      </c>
      <c r="P461" t="s">
        <v>252</v>
      </c>
      <c r="Q461" t="s">
        <v>253</v>
      </c>
      <c r="R461" s="111">
        <v>45103</v>
      </c>
      <c r="W461">
        <v>0</v>
      </c>
      <c r="X461">
        <v>2</v>
      </c>
      <c r="Y461">
        <v>2</v>
      </c>
      <c r="Z461">
        <f t="shared" si="7"/>
        <v>4</v>
      </c>
    </row>
    <row r="462" spans="1:26">
      <c r="A462" t="s">
        <v>246</v>
      </c>
      <c r="B462" t="s">
        <v>5142</v>
      </c>
      <c r="C462" t="s">
        <v>5143</v>
      </c>
      <c r="D462" t="s">
        <v>4399</v>
      </c>
      <c r="E462" t="s">
        <v>1528</v>
      </c>
      <c r="F462">
        <v>12774166</v>
      </c>
      <c r="G462" s="111">
        <v>45134</v>
      </c>
      <c r="H462" t="s">
        <v>5937</v>
      </c>
      <c r="I462" t="s">
        <v>271</v>
      </c>
      <c r="J462" t="s">
        <v>249</v>
      </c>
      <c r="K462" t="s">
        <v>250</v>
      </c>
      <c r="L462" t="s">
        <v>251</v>
      </c>
      <c r="O462" s="111">
        <v>45134</v>
      </c>
      <c r="P462" t="s">
        <v>252</v>
      </c>
      <c r="Q462" t="s">
        <v>253</v>
      </c>
      <c r="R462" s="111">
        <v>45134</v>
      </c>
      <c r="W462">
        <v>0</v>
      </c>
      <c r="X462">
        <v>0</v>
      </c>
      <c r="Y462">
        <v>1</v>
      </c>
      <c r="Z462">
        <f t="shared" si="7"/>
        <v>1</v>
      </c>
    </row>
    <row r="463" spans="1:26">
      <c r="A463" t="s">
        <v>246</v>
      </c>
      <c r="B463" t="s">
        <v>4974</v>
      </c>
      <c r="C463" t="s">
        <v>4975</v>
      </c>
      <c r="D463" t="s">
        <v>741</v>
      </c>
      <c r="E463" t="s">
        <v>46</v>
      </c>
      <c r="F463">
        <v>12531031</v>
      </c>
      <c r="G463" s="111">
        <v>45071</v>
      </c>
      <c r="H463" t="s">
        <v>4976</v>
      </c>
      <c r="I463" t="s">
        <v>255</v>
      </c>
      <c r="J463" t="s">
        <v>249</v>
      </c>
      <c r="K463" t="s">
        <v>250</v>
      </c>
      <c r="L463" t="s">
        <v>251</v>
      </c>
      <c r="O463" s="111">
        <v>45071</v>
      </c>
      <c r="P463" t="s">
        <v>252</v>
      </c>
      <c r="Q463" t="s">
        <v>282</v>
      </c>
      <c r="R463" s="111">
        <v>45078</v>
      </c>
      <c r="W463">
        <v>0</v>
      </c>
      <c r="X463">
        <v>1449.1</v>
      </c>
      <c r="Y463">
        <v>0</v>
      </c>
      <c r="Z463">
        <f t="shared" si="7"/>
        <v>1449.1</v>
      </c>
    </row>
    <row r="464" spans="1:26">
      <c r="A464" t="s">
        <v>246</v>
      </c>
      <c r="B464" t="s">
        <v>5776</v>
      </c>
      <c r="C464" t="s">
        <v>2297</v>
      </c>
      <c r="D464" t="s">
        <v>57</v>
      </c>
      <c r="E464" t="s">
        <v>58</v>
      </c>
      <c r="F464">
        <v>12368069</v>
      </c>
      <c r="G464" s="111">
        <v>45030</v>
      </c>
      <c r="H464" t="s">
        <v>4584</v>
      </c>
      <c r="I464" t="s">
        <v>260</v>
      </c>
      <c r="L464" t="s">
        <v>251</v>
      </c>
      <c r="O464" s="111">
        <v>45072</v>
      </c>
      <c r="P464" t="s">
        <v>252</v>
      </c>
      <c r="Q464" t="s">
        <v>263</v>
      </c>
      <c r="R464" s="111">
        <v>45073</v>
      </c>
      <c r="W464">
        <v>9.5</v>
      </c>
      <c r="X464">
        <v>8.5</v>
      </c>
      <c r="Y464">
        <v>0</v>
      </c>
      <c r="Z464">
        <f t="shared" si="7"/>
        <v>18</v>
      </c>
    </row>
    <row r="465" spans="1:26">
      <c r="A465" t="s">
        <v>246</v>
      </c>
      <c r="B465" t="s">
        <v>5777</v>
      </c>
      <c r="C465" t="s">
        <v>2288</v>
      </c>
      <c r="D465" t="s">
        <v>57</v>
      </c>
      <c r="E465" t="s">
        <v>58</v>
      </c>
      <c r="F465">
        <v>12393889</v>
      </c>
      <c r="G465" s="111">
        <v>45038</v>
      </c>
      <c r="H465" t="s">
        <v>4601</v>
      </c>
      <c r="I465" t="s">
        <v>260</v>
      </c>
      <c r="L465" t="s">
        <v>251</v>
      </c>
      <c r="O465" s="111">
        <v>45093</v>
      </c>
      <c r="P465" t="s">
        <v>252</v>
      </c>
      <c r="Q465" t="s">
        <v>263</v>
      </c>
      <c r="R465" s="111">
        <v>45096</v>
      </c>
      <c r="W465">
        <v>0</v>
      </c>
      <c r="X465">
        <v>6</v>
      </c>
      <c r="Y465">
        <v>0</v>
      </c>
      <c r="Z465">
        <f t="shared" si="7"/>
        <v>6</v>
      </c>
    </row>
    <row r="466" spans="1:26">
      <c r="A466" t="s">
        <v>246</v>
      </c>
      <c r="B466" t="s">
        <v>4240</v>
      </c>
      <c r="C466" t="s">
        <v>3643</v>
      </c>
      <c r="D466" t="s">
        <v>57</v>
      </c>
      <c r="E466" t="s">
        <v>58</v>
      </c>
      <c r="F466">
        <v>599025</v>
      </c>
      <c r="G466" s="111">
        <v>45040</v>
      </c>
      <c r="H466" t="s">
        <v>5644</v>
      </c>
      <c r="I466" t="s">
        <v>248</v>
      </c>
      <c r="J466" t="s">
        <v>249</v>
      </c>
      <c r="K466" t="s">
        <v>331</v>
      </c>
      <c r="L466" t="s">
        <v>251</v>
      </c>
      <c r="O466" s="111">
        <v>45078</v>
      </c>
      <c r="P466" t="s">
        <v>252</v>
      </c>
      <c r="Q466" t="s">
        <v>253</v>
      </c>
      <c r="R466" s="111">
        <v>45082</v>
      </c>
      <c r="W466">
        <v>0</v>
      </c>
      <c r="X466">
        <v>3944.22</v>
      </c>
      <c r="Y466">
        <v>7874.48</v>
      </c>
      <c r="Z466">
        <f t="shared" si="7"/>
        <v>11818.699999999999</v>
      </c>
    </row>
    <row r="467" spans="1:26">
      <c r="A467" t="s">
        <v>246</v>
      </c>
      <c r="B467" t="s">
        <v>5778</v>
      </c>
      <c r="C467" t="s">
        <v>2343</v>
      </c>
      <c r="D467" t="s">
        <v>57</v>
      </c>
      <c r="E467" t="s">
        <v>58</v>
      </c>
      <c r="F467">
        <v>12435026</v>
      </c>
      <c r="G467" s="111">
        <v>45048</v>
      </c>
      <c r="H467" t="s">
        <v>4978</v>
      </c>
      <c r="I467" t="s">
        <v>255</v>
      </c>
      <c r="L467" t="s">
        <v>251</v>
      </c>
      <c r="O467" s="111">
        <v>45048</v>
      </c>
      <c r="P467" t="s">
        <v>252</v>
      </c>
      <c r="Q467" t="s">
        <v>263</v>
      </c>
      <c r="R467" s="111">
        <v>45049</v>
      </c>
      <c r="W467">
        <v>1780.11</v>
      </c>
      <c r="X467">
        <v>69.09</v>
      </c>
      <c r="Y467">
        <v>0</v>
      </c>
      <c r="Z467">
        <f t="shared" si="7"/>
        <v>1849.1999999999998</v>
      </c>
    </row>
    <row r="468" spans="1:26">
      <c r="A468" t="s">
        <v>246</v>
      </c>
      <c r="B468" t="s">
        <v>5756</v>
      </c>
      <c r="C468" t="s">
        <v>2337</v>
      </c>
      <c r="D468" t="s">
        <v>57</v>
      </c>
      <c r="E468" t="s">
        <v>58</v>
      </c>
      <c r="F468">
        <v>12402167</v>
      </c>
      <c r="G468" s="111">
        <v>45048</v>
      </c>
      <c r="H468" t="s">
        <v>4979</v>
      </c>
      <c r="I468" t="s">
        <v>255</v>
      </c>
      <c r="J468" t="s">
        <v>249</v>
      </c>
      <c r="K468" t="s">
        <v>250</v>
      </c>
      <c r="L468" t="s">
        <v>251</v>
      </c>
      <c r="O468" s="111">
        <v>45048</v>
      </c>
      <c r="P468" t="s">
        <v>252</v>
      </c>
      <c r="Q468" t="s">
        <v>253</v>
      </c>
      <c r="R468" s="111">
        <v>45049</v>
      </c>
      <c r="W468">
        <v>3511</v>
      </c>
      <c r="X468">
        <v>3655.9</v>
      </c>
      <c r="Y468">
        <v>3535</v>
      </c>
      <c r="Z468">
        <f t="shared" si="7"/>
        <v>10701.9</v>
      </c>
    </row>
    <row r="469" spans="1:26">
      <c r="A469" t="s">
        <v>246</v>
      </c>
      <c r="B469" t="s">
        <v>4242</v>
      </c>
      <c r="C469" t="s">
        <v>3617</v>
      </c>
      <c r="D469" t="s">
        <v>57</v>
      </c>
      <c r="E469" t="s">
        <v>58</v>
      </c>
      <c r="F469">
        <v>11904473</v>
      </c>
      <c r="G469" s="111">
        <v>45049</v>
      </c>
      <c r="H469" t="s">
        <v>4981</v>
      </c>
      <c r="I469" t="s">
        <v>255</v>
      </c>
      <c r="J469" t="s">
        <v>249</v>
      </c>
      <c r="K469" t="s">
        <v>250</v>
      </c>
      <c r="L469" t="s">
        <v>251</v>
      </c>
      <c r="O469" s="111">
        <v>45049</v>
      </c>
      <c r="P469" t="s">
        <v>252</v>
      </c>
      <c r="Q469" t="s">
        <v>282</v>
      </c>
      <c r="R469" s="111">
        <v>45050</v>
      </c>
      <c r="W469">
        <v>1063.8</v>
      </c>
      <c r="X469">
        <v>351.9</v>
      </c>
      <c r="Y469">
        <v>0</v>
      </c>
      <c r="Z469">
        <f t="shared" si="7"/>
        <v>1415.6999999999998</v>
      </c>
    </row>
    <row r="470" spans="1:26">
      <c r="A470" t="s">
        <v>246</v>
      </c>
      <c r="B470" t="s">
        <v>5756</v>
      </c>
      <c r="C470" t="s">
        <v>2337</v>
      </c>
      <c r="D470" t="s">
        <v>57</v>
      </c>
      <c r="E470" t="s">
        <v>58</v>
      </c>
      <c r="F470">
        <v>12441352</v>
      </c>
      <c r="G470" s="111">
        <v>45049</v>
      </c>
      <c r="H470" t="s">
        <v>4982</v>
      </c>
      <c r="I470" t="s">
        <v>255</v>
      </c>
      <c r="J470" t="s">
        <v>249</v>
      </c>
      <c r="K470" t="s">
        <v>268</v>
      </c>
      <c r="L470" t="s">
        <v>251</v>
      </c>
      <c r="O470" s="111">
        <v>45049</v>
      </c>
      <c r="P470" t="s">
        <v>252</v>
      </c>
      <c r="Q470" t="s">
        <v>253</v>
      </c>
      <c r="R470" s="111">
        <v>45050</v>
      </c>
      <c r="W470">
        <v>3980.4</v>
      </c>
      <c r="X470">
        <v>3337.31</v>
      </c>
      <c r="Y470">
        <v>2225.3000000000002</v>
      </c>
      <c r="Z470">
        <f t="shared" si="7"/>
        <v>9543.01</v>
      </c>
    </row>
    <row r="471" spans="1:26">
      <c r="A471" t="s">
        <v>246</v>
      </c>
      <c r="B471" t="s">
        <v>5756</v>
      </c>
      <c r="C471" t="s">
        <v>2337</v>
      </c>
      <c r="D471" t="s">
        <v>57</v>
      </c>
      <c r="E471" t="s">
        <v>58</v>
      </c>
      <c r="F471">
        <v>12434857</v>
      </c>
      <c r="G471" s="111">
        <v>45050</v>
      </c>
      <c r="H471" t="s">
        <v>4984</v>
      </c>
      <c r="I471" t="s">
        <v>255</v>
      </c>
      <c r="J471" t="s">
        <v>249</v>
      </c>
      <c r="K471" t="s">
        <v>250</v>
      </c>
      <c r="L471" t="s">
        <v>251</v>
      </c>
      <c r="O471" s="111">
        <v>45050</v>
      </c>
      <c r="P471" t="s">
        <v>252</v>
      </c>
      <c r="Q471" t="s">
        <v>253</v>
      </c>
      <c r="R471" s="111">
        <v>45051</v>
      </c>
      <c r="W471">
        <v>2</v>
      </c>
      <c r="X471">
        <v>320</v>
      </c>
      <c r="Y471">
        <v>600</v>
      </c>
      <c r="Z471">
        <f t="shared" si="7"/>
        <v>922</v>
      </c>
    </row>
    <row r="472" spans="1:26">
      <c r="A472" t="s">
        <v>246</v>
      </c>
      <c r="B472" t="s">
        <v>5779</v>
      </c>
      <c r="C472" t="s">
        <v>2359</v>
      </c>
      <c r="D472" t="s">
        <v>57</v>
      </c>
      <c r="E472" t="s">
        <v>58</v>
      </c>
      <c r="F472">
        <v>832837</v>
      </c>
      <c r="G472" s="111">
        <v>45050</v>
      </c>
      <c r="H472" t="s">
        <v>4985</v>
      </c>
      <c r="I472" t="s">
        <v>255</v>
      </c>
      <c r="J472" t="s">
        <v>249</v>
      </c>
      <c r="K472" t="s">
        <v>832</v>
      </c>
      <c r="L472" t="s">
        <v>251</v>
      </c>
      <c r="O472" s="111">
        <v>45050</v>
      </c>
      <c r="P472" t="s">
        <v>252</v>
      </c>
      <c r="Q472" t="s">
        <v>253</v>
      </c>
      <c r="R472" s="111">
        <v>45051</v>
      </c>
      <c r="W472">
        <v>5666.6</v>
      </c>
      <c r="X472">
        <v>11440.31</v>
      </c>
      <c r="Y472">
        <v>8033.15</v>
      </c>
      <c r="Z472">
        <f t="shared" si="7"/>
        <v>25140.059999999998</v>
      </c>
    </row>
    <row r="473" spans="1:26">
      <c r="A473" t="s">
        <v>246</v>
      </c>
      <c r="B473" t="s">
        <v>5778</v>
      </c>
      <c r="C473" t="s">
        <v>2343</v>
      </c>
      <c r="D473" t="s">
        <v>57</v>
      </c>
      <c r="E473" t="s">
        <v>58</v>
      </c>
      <c r="F473">
        <v>12448018</v>
      </c>
      <c r="G473" s="111">
        <v>45050</v>
      </c>
      <c r="H473" t="s">
        <v>4986</v>
      </c>
      <c r="I473" t="s">
        <v>255</v>
      </c>
      <c r="J473" t="s">
        <v>249</v>
      </c>
      <c r="K473" t="s">
        <v>250</v>
      </c>
      <c r="L473" t="s">
        <v>251</v>
      </c>
      <c r="O473" s="111">
        <v>45050</v>
      </c>
      <c r="P473" t="s">
        <v>252</v>
      </c>
      <c r="Q473" t="s">
        <v>282</v>
      </c>
      <c r="R473" s="111">
        <v>45051</v>
      </c>
      <c r="W473">
        <v>550</v>
      </c>
      <c r="X473">
        <v>0</v>
      </c>
      <c r="Y473">
        <v>0</v>
      </c>
      <c r="Z473">
        <f t="shared" si="7"/>
        <v>550</v>
      </c>
    </row>
    <row r="474" spans="1:26">
      <c r="A474" t="s">
        <v>246</v>
      </c>
      <c r="B474" t="s">
        <v>5778</v>
      </c>
      <c r="C474" t="s">
        <v>2343</v>
      </c>
      <c r="D474" t="s">
        <v>57</v>
      </c>
      <c r="E474" t="s">
        <v>58</v>
      </c>
      <c r="F474">
        <v>12449020</v>
      </c>
      <c r="G474" s="111">
        <v>45051</v>
      </c>
      <c r="H474" t="s">
        <v>4987</v>
      </c>
      <c r="I474" t="s">
        <v>255</v>
      </c>
      <c r="J474" t="s">
        <v>249</v>
      </c>
      <c r="K474" t="s">
        <v>250</v>
      </c>
      <c r="L474" t="s">
        <v>251</v>
      </c>
      <c r="O474" s="111">
        <v>45051</v>
      </c>
      <c r="P474" t="s">
        <v>252</v>
      </c>
      <c r="Q474" t="s">
        <v>253</v>
      </c>
      <c r="R474" s="111">
        <v>45054</v>
      </c>
      <c r="W474">
        <v>3160</v>
      </c>
      <c r="X474">
        <v>3135</v>
      </c>
      <c r="Y474">
        <v>3703</v>
      </c>
      <c r="Z474">
        <f t="shared" si="7"/>
        <v>9998</v>
      </c>
    </row>
    <row r="475" spans="1:26">
      <c r="A475" t="s">
        <v>246</v>
      </c>
      <c r="B475" t="s">
        <v>5778</v>
      </c>
      <c r="C475" t="s">
        <v>2343</v>
      </c>
      <c r="D475" t="s">
        <v>57</v>
      </c>
      <c r="E475" t="s">
        <v>58</v>
      </c>
      <c r="F475">
        <v>12447902</v>
      </c>
      <c r="G475" s="111">
        <v>45051</v>
      </c>
      <c r="H475" t="s">
        <v>4988</v>
      </c>
      <c r="I475" t="s">
        <v>255</v>
      </c>
      <c r="L475" t="s">
        <v>251</v>
      </c>
      <c r="O475" s="111">
        <v>45056</v>
      </c>
      <c r="P475" t="s">
        <v>252</v>
      </c>
      <c r="Q475" t="s">
        <v>263</v>
      </c>
      <c r="R475" s="111">
        <v>45063</v>
      </c>
      <c r="W475">
        <v>500</v>
      </c>
      <c r="X475">
        <v>160</v>
      </c>
      <c r="Y475">
        <v>0</v>
      </c>
      <c r="Z475">
        <f t="shared" si="7"/>
        <v>660</v>
      </c>
    </row>
    <row r="476" spans="1:26">
      <c r="A476" t="s">
        <v>246</v>
      </c>
      <c r="B476" t="s">
        <v>5756</v>
      </c>
      <c r="C476" t="s">
        <v>2337</v>
      </c>
      <c r="D476" t="s">
        <v>57</v>
      </c>
      <c r="E476" t="s">
        <v>58</v>
      </c>
      <c r="F476">
        <v>12423195</v>
      </c>
      <c r="G476" s="111">
        <v>45051</v>
      </c>
      <c r="H476" t="s">
        <v>4989</v>
      </c>
      <c r="I476" t="s">
        <v>255</v>
      </c>
      <c r="J476" t="s">
        <v>249</v>
      </c>
      <c r="K476" t="s">
        <v>250</v>
      </c>
      <c r="L476" t="s">
        <v>251</v>
      </c>
      <c r="O476" s="111">
        <v>45051</v>
      </c>
      <c r="P476" t="s">
        <v>252</v>
      </c>
      <c r="Q476" t="s">
        <v>253</v>
      </c>
      <c r="R476" s="111">
        <v>45055</v>
      </c>
      <c r="W476">
        <v>1787</v>
      </c>
      <c r="X476">
        <v>4757</v>
      </c>
      <c r="Y476">
        <v>6125</v>
      </c>
      <c r="Z476">
        <f t="shared" si="7"/>
        <v>12669</v>
      </c>
    </row>
    <row r="477" spans="1:26">
      <c r="A477" t="s">
        <v>246</v>
      </c>
      <c r="B477" t="s">
        <v>5777</v>
      </c>
      <c r="C477" t="s">
        <v>2288</v>
      </c>
      <c r="D477" t="s">
        <v>57</v>
      </c>
      <c r="E477" t="s">
        <v>58</v>
      </c>
      <c r="F477">
        <v>12393752</v>
      </c>
      <c r="G477" s="111">
        <v>45052</v>
      </c>
      <c r="H477" t="s">
        <v>4990</v>
      </c>
      <c r="I477" t="s">
        <v>255</v>
      </c>
      <c r="J477" t="s">
        <v>249</v>
      </c>
      <c r="K477" t="s">
        <v>250</v>
      </c>
      <c r="L477" t="s">
        <v>251</v>
      </c>
      <c r="O477" s="111">
        <v>45054</v>
      </c>
      <c r="P477" t="s">
        <v>252</v>
      </c>
      <c r="Q477" t="s">
        <v>282</v>
      </c>
      <c r="R477" s="111">
        <v>45055</v>
      </c>
      <c r="W477">
        <v>6151</v>
      </c>
      <c r="X477">
        <v>0</v>
      </c>
      <c r="Y477">
        <v>0</v>
      </c>
      <c r="Z477">
        <f t="shared" si="7"/>
        <v>6151</v>
      </c>
    </row>
    <row r="478" spans="1:26">
      <c r="A478" t="s">
        <v>246</v>
      </c>
      <c r="B478" t="s">
        <v>5779</v>
      </c>
      <c r="C478" t="s">
        <v>2359</v>
      </c>
      <c r="D478" t="s">
        <v>57</v>
      </c>
      <c r="E478" t="s">
        <v>58</v>
      </c>
      <c r="F478">
        <v>12456730</v>
      </c>
      <c r="G478" s="111">
        <v>45052</v>
      </c>
      <c r="H478" t="s">
        <v>4991</v>
      </c>
      <c r="I478" t="s">
        <v>255</v>
      </c>
      <c r="J478" t="s">
        <v>249</v>
      </c>
      <c r="K478" t="s">
        <v>250</v>
      </c>
      <c r="L478" t="s">
        <v>251</v>
      </c>
      <c r="O478" s="111">
        <v>45052</v>
      </c>
      <c r="P478" t="s">
        <v>252</v>
      </c>
      <c r="Q478" t="s">
        <v>253</v>
      </c>
      <c r="R478" s="111">
        <v>45054</v>
      </c>
      <c r="W478">
        <v>12599.5</v>
      </c>
      <c r="X478">
        <v>14681.75</v>
      </c>
      <c r="Y478">
        <v>17556.169999999998</v>
      </c>
      <c r="Z478">
        <f t="shared" si="7"/>
        <v>44837.42</v>
      </c>
    </row>
    <row r="479" spans="1:26">
      <c r="A479" t="s">
        <v>246</v>
      </c>
      <c r="B479" t="s">
        <v>5756</v>
      </c>
      <c r="C479" t="s">
        <v>2337</v>
      </c>
      <c r="D479" t="s">
        <v>57</v>
      </c>
      <c r="E479" t="s">
        <v>58</v>
      </c>
      <c r="F479">
        <v>12423218</v>
      </c>
      <c r="G479" s="111">
        <v>45052</v>
      </c>
      <c r="H479" t="s">
        <v>4992</v>
      </c>
      <c r="I479" t="s">
        <v>255</v>
      </c>
      <c r="J479" t="s">
        <v>249</v>
      </c>
      <c r="K479" t="s">
        <v>250</v>
      </c>
      <c r="L479" t="s">
        <v>251</v>
      </c>
      <c r="O479" s="111">
        <v>45052</v>
      </c>
      <c r="P479" t="s">
        <v>252</v>
      </c>
      <c r="Q479" t="s">
        <v>253</v>
      </c>
      <c r="R479" s="111">
        <v>45054</v>
      </c>
      <c r="W479">
        <v>18267.79</v>
      </c>
      <c r="X479">
        <v>32912.74</v>
      </c>
      <c r="Y479">
        <v>36879.599999999999</v>
      </c>
      <c r="Z479">
        <f t="shared" si="7"/>
        <v>88060.13</v>
      </c>
    </row>
    <row r="480" spans="1:26">
      <c r="A480" t="s">
        <v>246</v>
      </c>
      <c r="B480" t="s">
        <v>5780</v>
      </c>
      <c r="C480" t="s">
        <v>2299</v>
      </c>
      <c r="D480" t="s">
        <v>57</v>
      </c>
      <c r="E480" t="s">
        <v>58</v>
      </c>
      <c r="F480">
        <v>12457443</v>
      </c>
      <c r="G480" s="111">
        <v>45054</v>
      </c>
      <c r="H480" t="s">
        <v>4993</v>
      </c>
      <c r="I480" t="s">
        <v>255</v>
      </c>
      <c r="L480" t="s">
        <v>251</v>
      </c>
      <c r="O480" s="111">
        <v>45054</v>
      </c>
      <c r="P480" t="s">
        <v>252</v>
      </c>
      <c r="Q480" t="s">
        <v>253</v>
      </c>
      <c r="R480" s="111">
        <v>45055</v>
      </c>
      <c r="W480">
        <v>9410.9</v>
      </c>
      <c r="X480">
        <v>13817.29</v>
      </c>
      <c r="Y480">
        <v>9861.49</v>
      </c>
      <c r="Z480">
        <f t="shared" si="7"/>
        <v>33089.68</v>
      </c>
    </row>
    <row r="481" spans="1:26">
      <c r="A481" t="s">
        <v>246</v>
      </c>
      <c r="B481" t="s">
        <v>5780</v>
      </c>
      <c r="C481" t="s">
        <v>2299</v>
      </c>
      <c r="D481" t="s">
        <v>57</v>
      </c>
      <c r="E481" t="s">
        <v>58</v>
      </c>
      <c r="F481">
        <v>12458637</v>
      </c>
      <c r="G481" s="111">
        <v>45054</v>
      </c>
      <c r="H481" t="s">
        <v>4994</v>
      </c>
      <c r="I481" t="s">
        <v>255</v>
      </c>
      <c r="L481" t="s">
        <v>251</v>
      </c>
      <c r="O481" s="111">
        <v>45054</v>
      </c>
      <c r="P481" t="s">
        <v>252</v>
      </c>
      <c r="Q481" t="s">
        <v>253</v>
      </c>
      <c r="R481" s="111">
        <v>45056</v>
      </c>
      <c r="W481">
        <v>400.5</v>
      </c>
      <c r="X481">
        <v>1008.5</v>
      </c>
      <c r="Y481">
        <v>3816.4</v>
      </c>
      <c r="Z481">
        <f t="shared" si="7"/>
        <v>5225.3999999999996</v>
      </c>
    </row>
    <row r="482" spans="1:26">
      <c r="A482" t="s">
        <v>246</v>
      </c>
      <c r="B482" t="s">
        <v>5755</v>
      </c>
      <c r="C482" t="s">
        <v>2275</v>
      </c>
      <c r="D482" t="s">
        <v>57</v>
      </c>
      <c r="E482" t="s">
        <v>58</v>
      </c>
      <c r="F482">
        <v>12452968</v>
      </c>
      <c r="G482" s="111">
        <v>45054</v>
      </c>
      <c r="H482" t="s">
        <v>4995</v>
      </c>
      <c r="I482" t="s">
        <v>255</v>
      </c>
      <c r="J482" t="s">
        <v>249</v>
      </c>
      <c r="K482" t="s">
        <v>250</v>
      </c>
      <c r="L482" t="s">
        <v>251</v>
      </c>
      <c r="O482" s="111">
        <v>45054</v>
      </c>
      <c r="P482" t="s">
        <v>252</v>
      </c>
      <c r="Q482" t="s">
        <v>257</v>
      </c>
      <c r="R482" s="111">
        <v>45055</v>
      </c>
      <c r="W482">
        <v>0</v>
      </c>
      <c r="X482">
        <v>0</v>
      </c>
      <c r="Y482">
        <v>0</v>
      </c>
      <c r="Z482">
        <f t="shared" si="7"/>
        <v>0</v>
      </c>
    </row>
    <row r="483" spans="1:26">
      <c r="A483" t="s">
        <v>246</v>
      </c>
      <c r="B483" t="s">
        <v>5778</v>
      </c>
      <c r="C483" t="s">
        <v>2343</v>
      </c>
      <c r="D483" t="s">
        <v>57</v>
      </c>
      <c r="E483" t="s">
        <v>58</v>
      </c>
      <c r="F483">
        <v>12459436</v>
      </c>
      <c r="G483" s="111">
        <v>45054</v>
      </c>
      <c r="H483" t="s">
        <v>4996</v>
      </c>
      <c r="I483" t="s">
        <v>255</v>
      </c>
      <c r="J483" t="s">
        <v>249</v>
      </c>
      <c r="K483" t="s">
        <v>250</v>
      </c>
      <c r="L483" t="s">
        <v>251</v>
      </c>
      <c r="O483" s="111">
        <v>45054</v>
      </c>
      <c r="P483" t="s">
        <v>252</v>
      </c>
      <c r="Q483" t="s">
        <v>253</v>
      </c>
      <c r="R483" s="111">
        <v>45055</v>
      </c>
      <c r="W483">
        <v>3179.27</v>
      </c>
      <c r="X483">
        <v>1058.9000000000001</v>
      </c>
      <c r="Y483">
        <v>6741.8</v>
      </c>
      <c r="Z483">
        <f t="shared" si="7"/>
        <v>10979.970000000001</v>
      </c>
    </row>
    <row r="484" spans="1:26">
      <c r="A484" t="s">
        <v>246</v>
      </c>
      <c r="B484" t="s">
        <v>4240</v>
      </c>
      <c r="C484" t="s">
        <v>3643</v>
      </c>
      <c r="D484" t="s">
        <v>57</v>
      </c>
      <c r="E484" t="s">
        <v>58</v>
      </c>
      <c r="F484">
        <v>12462154</v>
      </c>
      <c r="G484" s="111">
        <v>45055</v>
      </c>
      <c r="H484" t="s">
        <v>4997</v>
      </c>
      <c r="I484" t="s">
        <v>255</v>
      </c>
      <c r="J484" t="s">
        <v>249</v>
      </c>
      <c r="K484" t="s">
        <v>250</v>
      </c>
      <c r="L484" t="s">
        <v>251</v>
      </c>
      <c r="O484" s="111">
        <v>45055</v>
      </c>
      <c r="P484" t="s">
        <v>252</v>
      </c>
      <c r="Q484" t="s">
        <v>253</v>
      </c>
      <c r="R484" s="111">
        <v>45056</v>
      </c>
      <c r="W484">
        <v>1596</v>
      </c>
      <c r="X484">
        <v>9300</v>
      </c>
      <c r="Y484">
        <v>2880</v>
      </c>
      <c r="Z484">
        <f t="shared" si="7"/>
        <v>13776</v>
      </c>
    </row>
    <row r="485" spans="1:26">
      <c r="A485" t="s">
        <v>246</v>
      </c>
      <c r="B485" t="s">
        <v>5778</v>
      </c>
      <c r="C485" t="s">
        <v>2343</v>
      </c>
      <c r="D485" t="s">
        <v>57</v>
      </c>
      <c r="E485" t="s">
        <v>58</v>
      </c>
      <c r="F485">
        <v>12463402</v>
      </c>
      <c r="G485" s="111">
        <v>45055</v>
      </c>
      <c r="H485" t="s">
        <v>4998</v>
      </c>
      <c r="I485" t="s">
        <v>255</v>
      </c>
      <c r="J485" t="s">
        <v>249</v>
      </c>
      <c r="K485" t="s">
        <v>331</v>
      </c>
      <c r="L485" t="s">
        <v>251</v>
      </c>
      <c r="O485" s="111">
        <v>45055</v>
      </c>
      <c r="P485" t="s">
        <v>252</v>
      </c>
      <c r="Q485" t="s">
        <v>282</v>
      </c>
      <c r="R485" s="111">
        <v>45056</v>
      </c>
      <c r="W485">
        <v>1</v>
      </c>
      <c r="X485">
        <v>0</v>
      </c>
      <c r="Y485">
        <v>0</v>
      </c>
      <c r="Z485">
        <f t="shared" si="7"/>
        <v>1</v>
      </c>
    </row>
    <row r="486" spans="1:26">
      <c r="A486" t="s">
        <v>246</v>
      </c>
      <c r="B486" t="s">
        <v>5756</v>
      </c>
      <c r="C486" t="s">
        <v>2337</v>
      </c>
      <c r="D486" t="s">
        <v>57</v>
      </c>
      <c r="E486" t="s">
        <v>58</v>
      </c>
      <c r="F486">
        <v>12463682</v>
      </c>
      <c r="G486" s="111">
        <v>45055</v>
      </c>
      <c r="H486" t="s">
        <v>4999</v>
      </c>
      <c r="I486" t="s">
        <v>255</v>
      </c>
      <c r="J486" t="s">
        <v>249</v>
      </c>
      <c r="K486" t="s">
        <v>250</v>
      </c>
      <c r="L486" t="s">
        <v>251</v>
      </c>
      <c r="O486" s="111">
        <v>45055</v>
      </c>
      <c r="P486" t="s">
        <v>252</v>
      </c>
      <c r="Q486" t="s">
        <v>282</v>
      </c>
      <c r="R486" s="111">
        <v>45056</v>
      </c>
      <c r="W486">
        <v>53.5</v>
      </c>
      <c r="X486">
        <v>0</v>
      </c>
      <c r="Y486">
        <v>0</v>
      </c>
      <c r="Z486">
        <f t="shared" si="7"/>
        <v>53.5</v>
      </c>
    </row>
    <row r="487" spans="1:26">
      <c r="A487" t="s">
        <v>246</v>
      </c>
      <c r="B487" t="s">
        <v>5779</v>
      </c>
      <c r="C487" t="s">
        <v>2359</v>
      </c>
      <c r="D487" t="s">
        <v>57</v>
      </c>
      <c r="E487" t="s">
        <v>58</v>
      </c>
      <c r="F487">
        <v>12463926</v>
      </c>
      <c r="G487" s="111">
        <v>45055</v>
      </c>
      <c r="H487" t="s">
        <v>5000</v>
      </c>
      <c r="I487" t="s">
        <v>255</v>
      </c>
      <c r="L487" t="s">
        <v>251</v>
      </c>
      <c r="O487" s="111">
        <v>45055</v>
      </c>
      <c r="P487" t="s">
        <v>252</v>
      </c>
      <c r="Q487" t="s">
        <v>263</v>
      </c>
      <c r="R487" s="111">
        <v>45056</v>
      </c>
      <c r="W487">
        <v>1</v>
      </c>
      <c r="X487">
        <v>0</v>
      </c>
      <c r="Y487">
        <v>0</v>
      </c>
      <c r="Z487">
        <f t="shared" si="7"/>
        <v>1</v>
      </c>
    </row>
    <row r="488" spans="1:26">
      <c r="A488" t="s">
        <v>246</v>
      </c>
      <c r="B488" t="s">
        <v>5755</v>
      </c>
      <c r="C488" t="s">
        <v>2275</v>
      </c>
      <c r="D488" t="s">
        <v>57</v>
      </c>
      <c r="E488" t="s">
        <v>58</v>
      </c>
      <c r="F488">
        <v>12463974</v>
      </c>
      <c r="G488" s="111">
        <v>45055</v>
      </c>
      <c r="H488" t="s">
        <v>5001</v>
      </c>
      <c r="I488" t="s">
        <v>255</v>
      </c>
      <c r="J488" t="s">
        <v>249</v>
      </c>
      <c r="K488" t="s">
        <v>250</v>
      </c>
      <c r="L488" t="s">
        <v>251</v>
      </c>
      <c r="O488" s="111">
        <v>45055</v>
      </c>
      <c r="P488" t="s">
        <v>252</v>
      </c>
      <c r="Q488" t="s">
        <v>282</v>
      </c>
      <c r="R488" s="111">
        <v>45056</v>
      </c>
      <c r="W488">
        <v>454.6</v>
      </c>
      <c r="X488">
        <v>358.6</v>
      </c>
      <c r="Y488">
        <v>0</v>
      </c>
      <c r="Z488">
        <f t="shared" si="7"/>
        <v>813.2</v>
      </c>
    </row>
    <row r="489" spans="1:26">
      <c r="A489" t="s">
        <v>246</v>
      </c>
      <c r="B489" t="s">
        <v>5755</v>
      </c>
      <c r="C489" t="s">
        <v>2275</v>
      </c>
      <c r="D489" t="s">
        <v>57</v>
      </c>
      <c r="E489" t="s">
        <v>58</v>
      </c>
      <c r="F489">
        <v>12464344</v>
      </c>
      <c r="G489" s="111">
        <v>45055</v>
      </c>
      <c r="H489" t="s">
        <v>5002</v>
      </c>
      <c r="I489" t="s">
        <v>255</v>
      </c>
      <c r="L489" t="s">
        <v>251</v>
      </c>
      <c r="O489" s="111">
        <v>45055</v>
      </c>
      <c r="P489" t="s">
        <v>252</v>
      </c>
      <c r="Q489" t="s">
        <v>253</v>
      </c>
      <c r="R489" s="111">
        <v>45056</v>
      </c>
      <c r="W489">
        <v>663.78</v>
      </c>
      <c r="X489">
        <v>123.11</v>
      </c>
      <c r="Y489">
        <v>69</v>
      </c>
      <c r="Z489">
        <f t="shared" si="7"/>
        <v>855.89</v>
      </c>
    </row>
    <row r="490" spans="1:26">
      <c r="A490" t="s">
        <v>246</v>
      </c>
      <c r="B490" t="s">
        <v>5004</v>
      </c>
      <c r="C490" t="s">
        <v>5005</v>
      </c>
      <c r="D490" t="s">
        <v>57</v>
      </c>
      <c r="E490" t="s">
        <v>58</v>
      </c>
      <c r="F490">
        <v>12473618</v>
      </c>
      <c r="G490" s="111">
        <v>45057</v>
      </c>
      <c r="H490" t="s">
        <v>5006</v>
      </c>
      <c r="I490" t="s">
        <v>255</v>
      </c>
      <c r="J490" t="s">
        <v>249</v>
      </c>
      <c r="K490" t="s">
        <v>250</v>
      </c>
      <c r="L490" t="s">
        <v>251</v>
      </c>
      <c r="O490" s="111">
        <v>45062</v>
      </c>
      <c r="P490" t="s">
        <v>252</v>
      </c>
      <c r="Q490" t="s">
        <v>253</v>
      </c>
      <c r="R490" s="111">
        <v>45063</v>
      </c>
      <c r="W490">
        <v>8735.4</v>
      </c>
      <c r="X490">
        <v>21503.9</v>
      </c>
      <c r="Y490">
        <v>24205.09</v>
      </c>
      <c r="Z490">
        <f t="shared" si="7"/>
        <v>54444.39</v>
      </c>
    </row>
    <row r="491" spans="1:26">
      <c r="A491" t="s">
        <v>246</v>
      </c>
      <c r="B491" t="s">
        <v>5755</v>
      </c>
      <c r="C491" t="s">
        <v>2275</v>
      </c>
      <c r="D491" t="s">
        <v>57</v>
      </c>
      <c r="E491" t="s">
        <v>58</v>
      </c>
      <c r="F491">
        <v>12478563</v>
      </c>
      <c r="G491" s="111">
        <v>45058</v>
      </c>
      <c r="H491" t="s">
        <v>5007</v>
      </c>
      <c r="I491" t="s">
        <v>260</v>
      </c>
      <c r="L491" t="s">
        <v>251</v>
      </c>
      <c r="O491" s="111">
        <v>45058</v>
      </c>
      <c r="P491" t="s">
        <v>252</v>
      </c>
      <c r="Q491" t="s">
        <v>263</v>
      </c>
      <c r="R491" s="111">
        <v>45061</v>
      </c>
      <c r="W491">
        <v>980.92</v>
      </c>
      <c r="X491">
        <v>0</v>
      </c>
      <c r="Y491">
        <v>0</v>
      </c>
      <c r="Z491">
        <f t="shared" si="7"/>
        <v>980.92</v>
      </c>
    </row>
    <row r="492" spans="1:26">
      <c r="A492" t="s">
        <v>246</v>
      </c>
      <c r="B492" t="s">
        <v>5781</v>
      </c>
      <c r="C492" t="s">
        <v>5008</v>
      </c>
      <c r="D492" t="s">
        <v>57</v>
      </c>
      <c r="E492" t="s">
        <v>58</v>
      </c>
      <c r="F492">
        <v>12478785</v>
      </c>
      <c r="G492" s="111">
        <v>45058</v>
      </c>
      <c r="H492" t="s">
        <v>5009</v>
      </c>
      <c r="I492" t="s">
        <v>260</v>
      </c>
      <c r="J492" t="s">
        <v>249</v>
      </c>
      <c r="K492" t="s">
        <v>268</v>
      </c>
      <c r="L492" t="s">
        <v>251</v>
      </c>
      <c r="O492" s="111">
        <v>45058</v>
      </c>
      <c r="P492" t="s">
        <v>252</v>
      </c>
      <c r="Q492" t="s">
        <v>257</v>
      </c>
      <c r="R492" s="111">
        <v>45061</v>
      </c>
      <c r="W492">
        <v>0.01</v>
      </c>
      <c r="X492">
        <v>0</v>
      </c>
      <c r="Y492">
        <v>0</v>
      </c>
      <c r="Z492">
        <f t="shared" si="7"/>
        <v>0.01</v>
      </c>
    </row>
    <row r="493" spans="1:26">
      <c r="A493" t="s">
        <v>246</v>
      </c>
      <c r="B493" t="s">
        <v>5755</v>
      </c>
      <c r="C493" t="s">
        <v>2275</v>
      </c>
      <c r="D493" t="s">
        <v>57</v>
      </c>
      <c r="E493" t="s">
        <v>58</v>
      </c>
      <c r="F493">
        <v>12478915</v>
      </c>
      <c r="G493" s="111">
        <v>45058</v>
      </c>
      <c r="H493" t="s">
        <v>5010</v>
      </c>
      <c r="I493" t="s">
        <v>255</v>
      </c>
      <c r="J493" t="s">
        <v>249</v>
      </c>
      <c r="K493" t="s">
        <v>250</v>
      </c>
      <c r="L493" t="s">
        <v>251</v>
      </c>
      <c r="O493" s="111">
        <v>45058</v>
      </c>
      <c r="P493" t="s">
        <v>252</v>
      </c>
      <c r="Q493" t="s">
        <v>253</v>
      </c>
      <c r="R493" s="111">
        <v>45061</v>
      </c>
      <c r="W493">
        <v>25</v>
      </c>
      <c r="X493">
        <v>2166.6999999999998</v>
      </c>
      <c r="Y493">
        <v>4247.6499999999996</v>
      </c>
      <c r="Z493">
        <f t="shared" si="7"/>
        <v>6439.3499999999995</v>
      </c>
    </row>
    <row r="494" spans="1:26">
      <c r="A494" t="s">
        <v>246</v>
      </c>
      <c r="B494" t="s">
        <v>5782</v>
      </c>
      <c r="C494" t="s">
        <v>5011</v>
      </c>
      <c r="D494" t="s">
        <v>57</v>
      </c>
      <c r="E494" t="s">
        <v>58</v>
      </c>
      <c r="F494">
        <v>12468982</v>
      </c>
      <c r="G494" s="111">
        <v>45058</v>
      </c>
      <c r="H494" t="s">
        <v>5012</v>
      </c>
      <c r="I494" t="s">
        <v>255</v>
      </c>
      <c r="J494" t="s">
        <v>249</v>
      </c>
      <c r="K494" t="s">
        <v>250</v>
      </c>
      <c r="L494" t="s">
        <v>251</v>
      </c>
      <c r="O494" s="111">
        <v>45058</v>
      </c>
      <c r="P494" t="s">
        <v>252</v>
      </c>
      <c r="Q494" t="s">
        <v>253</v>
      </c>
      <c r="R494" s="111">
        <v>45062</v>
      </c>
      <c r="W494">
        <v>1306.0999999999999</v>
      </c>
      <c r="X494">
        <v>3820.75</v>
      </c>
      <c r="Y494">
        <v>3838.2</v>
      </c>
      <c r="Z494">
        <f t="shared" si="7"/>
        <v>8965.0499999999993</v>
      </c>
    </row>
    <row r="495" spans="1:26">
      <c r="A495" t="s">
        <v>246</v>
      </c>
      <c r="B495" t="s">
        <v>5778</v>
      </c>
      <c r="C495" t="s">
        <v>2343</v>
      </c>
      <c r="D495" t="s">
        <v>57</v>
      </c>
      <c r="E495" t="s">
        <v>58</v>
      </c>
      <c r="F495">
        <v>12483973</v>
      </c>
      <c r="G495" s="111">
        <v>45061</v>
      </c>
      <c r="H495" t="s">
        <v>5013</v>
      </c>
      <c r="I495" t="s">
        <v>255</v>
      </c>
      <c r="J495" t="s">
        <v>249</v>
      </c>
      <c r="K495" t="s">
        <v>250</v>
      </c>
      <c r="L495" t="s">
        <v>251</v>
      </c>
      <c r="O495" s="111">
        <v>45061</v>
      </c>
      <c r="P495" t="s">
        <v>252</v>
      </c>
      <c r="Q495" t="s">
        <v>257</v>
      </c>
      <c r="R495" s="111"/>
      <c r="W495">
        <v>0</v>
      </c>
      <c r="X495">
        <v>0</v>
      </c>
      <c r="Y495">
        <v>0</v>
      </c>
      <c r="Z495">
        <f t="shared" si="7"/>
        <v>0</v>
      </c>
    </row>
    <row r="496" spans="1:26">
      <c r="A496" t="s">
        <v>246</v>
      </c>
      <c r="B496" t="s">
        <v>5781</v>
      </c>
      <c r="C496" t="s">
        <v>5008</v>
      </c>
      <c r="D496" t="s">
        <v>57</v>
      </c>
      <c r="E496" t="s">
        <v>58</v>
      </c>
      <c r="F496">
        <v>12473594</v>
      </c>
      <c r="G496" s="111">
        <v>45061</v>
      </c>
      <c r="H496" t="s">
        <v>5014</v>
      </c>
      <c r="I496" t="s">
        <v>255</v>
      </c>
      <c r="J496" t="s">
        <v>249</v>
      </c>
      <c r="K496" t="s">
        <v>250</v>
      </c>
      <c r="L496" t="s">
        <v>251</v>
      </c>
      <c r="O496" s="111">
        <v>45061</v>
      </c>
      <c r="P496" t="s">
        <v>252</v>
      </c>
      <c r="Q496" t="s">
        <v>253</v>
      </c>
      <c r="R496" s="111">
        <v>45061</v>
      </c>
      <c r="W496">
        <v>5680</v>
      </c>
      <c r="X496">
        <v>7950</v>
      </c>
      <c r="Y496">
        <v>5000</v>
      </c>
      <c r="Z496">
        <f t="shared" si="7"/>
        <v>18630</v>
      </c>
    </row>
    <row r="497" spans="1:26">
      <c r="A497" t="s">
        <v>246</v>
      </c>
      <c r="B497" t="s">
        <v>5777</v>
      </c>
      <c r="C497" t="s">
        <v>2288</v>
      </c>
      <c r="D497" t="s">
        <v>57</v>
      </c>
      <c r="E497" t="s">
        <v>58</v>
      </c>
      <c r="F497">
        <v>10117564</v>
      </c>
      <c r="G497" s="111">
        <v>45062</v>
      </c>
      <c r="H497" t="s">
        <v>5015</v>
      </c>
      <c r="I497" t="s">
        <v>255</v>
      </c>
      <c r="J497" t="s">
        <v>249</v>
      </c>
      <c r="K497" t="s">
        <v>250</v>
      </c>
      <c r="L497" t="s">
        <v>251</v>
      </c>
      <c r="O497" s="111">
        <v>45062</v>
      </c>
      <c r="P497" t="s">
        <v>252</v>
      </c>
      <c r="Q497" t="s">
        <v>253</v>
      </c>
      <c r="R497" s="111">
        <v>45063</v>
      </c>
      <c r="W497">
        <v>2383.15</v>
      </c>
      <c r="X497">
        <v>14555.72</v>
      </c>
      <c r="Y497">
        <v>15222.21</v>
      </c>
      <c r="Z497">
        <f t="shared" si="7"/>
        <v>32161.079999999998</v>
      </c>
    </row>
    <row r="498" spans="1:26">
      <c r="A498" t="s">
        <v>246</v>
      </c>
      <c r="B498" t="s">
        <v>4242</v>
      </c>
      <c r="C498" t="s">
        <v>3617</v>
      </c>
      <c r="D498" t="s">
        <v>57</v>
      </c>
      <c r="E498" t="s">
        <v>58</v>
      </c>
      <c r="F498">
        <v>12489655</v>
      </c>
      <c r="G498" s="111">
        <v>45062</v>
      </c>
      <c r="H498" t="s">
        <v>5016</v>
      </c>
      <c r="I498" t="s">
        <v>255</v>
      </c>
      <c r="J498" t="s">
        <v>249</v>
      </c>
      <c r="K498" t="s">
        <v>250</v>
      </c>
      <c r="L498" t="s">
        <v>251</v>
      </c>
      <c r="O498" s="111">
        <v>45062</v>
      </c>
      <c r="P498" t="s">
        <v>252</v>
      </c>
      <c r="Q498" t="s">
        <v>253</v>
      </c>
      <c r="R498" s="111">
        <v>45063</v>
      </c>
      <c r="W498">
        <v>1238.1099999999999</v>
      </c>
      <c r="X498">
        <v>3380.96</v>
      </c>
      <c r="Y498">
        <v>2912.05</v>
      </c>
      <c r="Z498">
        <f t="shared" si="7"/>
        <v>7531.12</v>
      </c>
    </row>
    <row r="499" spans="1:26">
      <c r="A499" t="s">
        <v>246</v>
      </c>
      <c r="B499" t="s">
        <v>5777</v>
      </c>
      <c r="C499" t="s">
        <v>2288</v>
      </c>
      <c r="D499" t="s">
        <v>57</v>
      </c>
      <c r="E499" t="s">
        <v>58</v>
      </c>
      <c r="F499">
        <v>12489964</v>
      </c>
      <c r="G499" s="111">
        <v>45062</v>
      </c>
      <c r="H499" t="s">
        <v>5017</v>
      </c>
      <c r="I499" t="s">
        <v>255</v>
      </c>
      <c r="J499" t="s">
        <v>249</v>
      </c>
      <c r="K499" t="s">
        <v>250</v>
      </c>
      <c r="L499" t="s">
        <v>251</v>
      </c>
      <c r="O499" s="111">
        <v>45062</v>
      </c>
      <c r="P499" t="s">
        <v>252</v>
      </c>
      <c r="Q499" t="s">
        <v>253</v>
      </c>
      <c r="R499" s="111">
        <v>45063</v>
      </c>
      <c r="W499">
        <v>1503.19</v>
      </c>
      <c r="X499">
        <v>0</v>
      </c>
      <c r="Y499">
        <v>5824</v>
      </c>
      <c r="Z499">
        <f t="shared" si="7"/>
        <v>7327.1900000000005</v>
      </c>
    </row>
    <row r="500" spans="1:26">
      <c r="A500" t="s">
        <v>246</v>
      </c>
      <c r="B500" t="s">
        <v>5756</v>
      </c>
      <c r="C500" t="s">
        <v>2337</v>
      </c>
      <c r="D500" t="s">
        <v>57</v>
      </c>
      <c r="E500" t="s">
        <v>58</v>
      </c>
      <c r="F500">
        <v>12490550</v>
      </c>
      <c r="G500" s="111">
        <v>45062</v>
      </c>
      <c r="H500" t="s">
        <v>5018</v>
      </c>
      <c r="I500" t="s">
        <v>255</v>
      </c>
      <c r="J500" t="s">
        <v>249</v>
      </c>
      <c r="K500" t="s">
        <v>250</v>
      </c>
      <c r="L500" t="s">
        <v>251</v>
      </c>
      <c r="O500" s="111">
        <v>45062</v>
      </c>
      <c r="P500" t="s">
        <v>252</v>
      </c>
      <c r="Q500" t="s">
        <v>253</v>
      </c>
      <c r="R500" s="111">
        <v>45063</v>
      </c>
      <c r="W500">
        <v>3330.64</v>
      </c>
      <c r="X500">
        <v>10677.42</v>
      </c>
      <c r="Y500">
        <v>9755.4599999999991</v>
      </c>
      <c r="Z500">
        <f t="shared" si="7"/>
        <v>23763.519999999997</v>
      </c>
    </row>
    <row r="501" spans="1:26">
      <c r="A501" t="s">
        <v>246</v>
      </c>
      <c r="B501" t="s">
        <v>5755</v>
      </c>
      <c r="C501" t="s">
        <v>2275</v>
      </c>
      <c r="D501" t="s">
        <v>57</v>
      </c>
      <c r="E501" t="s">
        <v>58</v>
      </c>
      <c r="F501">
        <v>12494570</v>
      </c>
      <c r="G501" s="111">
        <v>45063</v>
      </c>
      <c r="H501" t="s">
        <v>5019</v>
      </c>
      <c r="I501" t="s">
        <v>255</v>
      </c>
      <c r="J501" t="s">
        <v>249</v>
      </c>
      <c r="K501" t="s">
        <v>250</v>
      </c>
      <c r="L501" t="s">
        <v>251</v>
      </c>
      <c r="O501" s="111">
        <v>45063</v>
      </c>
      <c r="P501" t="s">
        <v>252</v>
      </c>
      <c r="Q501" t="s">
        <v>253</v>
      </c>
      <c r="R501" s="111">
        <v>45064</v>
      </c>
      <c r="W501">
        <v>638.5</v>
      </c>
      <c r="X501">
        <v>9259.5</v>
      </c>
      <c r="Y501">
        <v>13689.73</v>
      </c>
      <c r="Z501">
        <f t="shared" si="7"/>
        <v>23587.73</v>
      </c>
    </row>
    <row r="502" spans="1:26">
      <c r="A502" t="s">
        <v>246</v>
      </c>
      <c r="B502" t="s">
        <v>5779</v>
      </c>
      <c r="C502" t="s">
        <v>2359</v>
      </c>
      <c r="D502" t="s">
        <v>57</v>
      </c>
      <c r="E502" t="s">
        <v>58</v>
      </c>
      <c r="F502">
        <v>12494562</v>
      </c>
      <c r="G502" s="111">
        <v>45063</v>
      </c>
      <c r="H502" t="s">
        <v>5020</v>
      </c>
      <c r="I502" t="s">
        <v>255</v>
      </c>
      <c r="J502" t="s">
        <v>249</v>
      </c>
      <c r="K502" t="s">
        <v>250</v>
      </c>
      <c r="L502" t="s">
        <v>251</v>
      </c>
      <c r="O502" s="111">
        <v>45063</v>
      </c>
      <c r="P502" t="s">
        <v>252</v>
      </c>
      <c r="Q502" t="s">
        <v>253</v>
      </c>
      <c r="R502" s="111">
        <v>45063</v>
      </c>
      <c r="W502">
        <v>6812.15</v>
      </c>
      <c r="X502">
        <v>19847.05</v>
      </c>
      <c r="Y502">
        <v>31367.07</v>
      </c>
      <c r="Z502">
        <f t="shared" si="7"/>
        <v>58026.27</v>
      </c>
    </row>
    <row r="503" spans="1:26">
      <c r="A503" t="s">
        <v>246</v>
      </c>
      <c r="B503" t="s">
        <v>5778</v>
      </c>
      <c r="C503" t="s">
        <v>2343</v>
      </c>
      <c r="D503" t="s">
        <v>57</v>
      </c>
      <c r="E503" t="s">
        <v>58</v>
      </c>
      <c r="F503">
        <v>12494831</v>
      </c>
      <c r="G503" s="111">
        <v>45063</v>
      </c>
      <c r="H503" t="s">
        <v>5021</v>
      </c>
      <c r="I503" t="s">
        <v>255</v>
      </c>
      <c r="J503" t="s">
        <v>249</v>
      </c>
      <c r="K503" t="s">
        <v>250</v>
      </c>
      <c r="L503" t="s">
        <v>251</v>
      </c>
      <c r="O503" s="111">
        <v>45063</v>
      </c>
      <c r="P503" t="s">
        <v>252</v>
      </c>
      <c r="Q503" t="s">
        <v>253</v>
      </c>
      <c r="R503" s="111">
        <v>45063</v>
      </c>
      <c r="W503">
        <v>2895.3</v>
      </c>
      <c r="X503">
        <v>8445.35</v>
      </c>
      <c r="Y503">
        <v>7622.35</v>
      </c>
      <c r="Z503">
        <f t="shared" si="7"/>
        <v>18963</v>
      </c>
    </row>
    <row r="504" spans="1:26">
      <c r="A504" t="s">
        <v>246</v>
      </c>
      <c r="B504" t="s">
        <v>5756</v>
      </c>
      <c r="C504" t="s">
        <v>2337</v>
      </c>
      <c r="D504" t="s">
        <v>57</v>
      </c>
      <c r="E504" t="s">
        <v>58</v>
      </c>
      <c r="F504">
        <v>12495019</v>
      </c>
      <c r="G504" s="111">
        <v>45063</v>
      </c>
      <c r="H504" t="s">
        <v>5022</v>
      </c>
      <c r="I504" t="s">
        <v>255</v>
      </c>
      <c r="L504" t="s">
        <v>251</v>
      </c>
      <c r="O504" s="111">
        <v>45063</v>
      </c>
      <c r="P504" t="s">
        <v>252</v>
      </c>
      <c r="Q504" t="s">
        <v>263</v>
      </c>
      <c r="R504" s="111">
        <v>45065</v>
      </c>
      <c r="W504">
        <v>30</v>
      </c>
      <c r="X504">
        <v>0</v>
      </c>
      <c r="Y504">
        <v>0</v>
      </c>
      <c r="Z504">
        <f t="shared" si="7"/>
        <v>30</v>
      </c>
    </row>
    <row r="505" spans="1:26">
      <c r="A505" t="s">
        <v>246</v>
      </c>
      <c r="B505" t="s">
        <v>5782</v>
      </c>
      <c r="C505" t="s">
        <v>5011</v>
      </c>
      <c r="D505" t="s">
        <v>57</v>
      </c>
      <c r="E505" t="s">
        <v>58</v>
      </c>
      <c r="F505">
        <v>12490295</v>
      </c>
      <c r="G505" s="111">
        <v>45063</v>
      </c>
      <c r="H505" t="s">
        <v>5023</v>
      </c>
      <c r="I505" t="s">
        <v>255</v>
      </c>
      <c r="J505" t="s">
        <v>249</v>
      </c>
      <c r="K505" t="s">
        <v>250</v>
      </c>
      <c r="L505" t="s">
        <v>251</v>
      </c>
      <c r="O505" s="111">
        <v>45063</v>
      </c>
      <c r="P505" t="s">
        <v>252</v>
      </c>
      <c r="Q505" t="s">
        <v>253</v>
      </c>
      <c r="R505" s="111">
        <v>45064</v>
      </c>
      <c r="W505">
        <v>2225.5</v>
      </c>
      <c r="X505">
        <v>8503.5</v>
      </c>
      <c r="Y505">
        <v>7918</v>
      </c>
      <c r="Z505">
        <f t="shared" si="7"/>
        <v>18647</v>
      </c>
    </row>
    <row r="506" spans="1:26">
      <c r="A506" t="s">
        <v>246</v>
      </c>
      <c r="B506" t="s">
        <v>5781</v>
      </c>
      <c r="C506" t="s">
        <v>5008</v>
      </c>
      <c r="D506" t="s">
        <v>57</v>
      </c>
      <c r="E506" t="s">
        <v>58</v>
      </c>
      <c r="F506">
        <v>12495835</v>
      </c>
      <c r="G506" s="111">
        <v>45063</v>
      </c>
      <c r="H506" t="s">
        <v>5024</v>
      </c>
      <c r="I506" t="s">
        <v>255</v>
      </c>
      <c r="J506" t="s">
        <v>249</v>
      </c>
      <c r="K506" t="s">
        <v>250</v>
      </c>
      <c r="L506" t="s">
        <v>251</v>
      </c>
      <c r="O506" s="111">
        <v>45063</v>
      </c>
      <c r="P506" t="s">
        <v>252</v>
      </c>
      <c r="Q506" t="s">
        <v>253</v>
      </c>
      <c r="R506" s="111">
        <v>45064</v>
      </c>
      <c r="W506">
        <v>2122</v>
      </c>
      <c r="X506">
        <v>4010</v>
      </c>
      <c r="Y506">
        <v>4355</v>
      </c>
      <c r="Z506">
        <f t="shared" si="7"/>
        <v>10487</v>
      </c>
    </row>
    <row r="507" spans="1:26">
      <c r="A507" t="s">
        <v>246</v>
      </c>
      <c r="B507" t="s">
        <v>5756</v>
      </c>
      <c r="C507" t="s">
        <v>2337</v>
      </c>
      <c r="D507" t="s">
        <v>57</v>
      </c>
      <c r="E507" t="s">
        <v>58</v>
      </c>
      <c r="F507">
        <v>12501649</v>
      </c>
      <c r="G507" s="111">
        <v>45064</v>
      </c>
      <c r="H507" t="s">
        <v>5025</v>
      </c>
      <c r="I507" t="s">
        <v>255</v>
      </c>
      <c r="J507" t="s">
        <v>249</v>
      </c>
      <c r="K507" t="s">
        <v>250</v>
      </c>
      <c r="L507" t="s">
        <v>251</v>
      </c>
      <c r="O507" s="111">
        <v>45064</v>
      </c>
      <c r="P507" t="s">
        <v>252</v>
      </c>
      <c r="Q507" t="s">
        <v>253</v>
      </c>
      <c r="R507" s="111">
        <v>45065</v>
      </c>
      <c r="W507">
        <v>2182</v>
      </c>
      <c r="X507">
        <v>3736</v>
      </c>
      <c r="Y507">
        <v>6421.46</v>
      </c>
      <c r="Z507">
        <f t="shared" si="7"/>
        <v>12339.46</v>
      </c>
    </row>
    <row r="508" spans="1:26">
      <c r="A508" t="s">
        <v>246</v>
      </c>
      <c r="B508" t="s">
        <v>5778</v>
      </c>
      <c r="C508" t="s">
        <v>2343</v>
      </c>
      <c r="D508" t="s">
        <v>57</v>
      </c>
      <c r="E508" t="s">
        <v>58</v>
      </c>
      <c r="F508">
        <v>12501864</v>
      </c>
      <c r="G508" s="111">
        <v>45064</v>
      </c>
      <c r="H508" t="s">
        <v>5026</v>
      </c>
      <c r="I508" t="s">
        <v>255</v>
      </c>
      <c r="J508" t="s">
        <v>249</v>
      </c>
      <c r="K508" t="s">
        <v>250</v>
      </c>
      <c r="L508" t="s">
        <v>251</v>
      </c>
      <c r="O508" s="111">
        <v>45064</v>
      </c>
      <c r="P508" t="s">
        <v>252</v>
      </c>
      <c r="Q508" t="s">
        <v>253</v>
      </c>
      <c r="R508" s="111">
        <v>45065</v>
      </c>
      <c r="W508">
        <v>0</v>
      </c>
      <c r="X508">
        <v>318</v>
      </c>
      <c r="Y508">
        <v>1090</v>
      </c>
      <c r="Z508">
        <f t="shared" si="7"/>
        <v>1408</v>
      </c>
    </row>
    <row r="509" spans="1:26">
      <c r="A509" t="s">
        <v>246</v>
      </c>
      <c r="B509" t="s">
        <v>5777</v>
      </c>
      <c r="C509" t="s">
        <v>2288</v>
      </c>
      <c r="D509" t="s">
        <v>57</v>
      </c>
      <c r="E509" t="s">
        <v>58</v>
      </c>
      <c r="F509">
        <v>12496830</v>
      </c>
      <c r="G509" s="111">
        <v>45064</v>
      </c>
      <c r="H509" t="s">
        <v>5027</v>
      </c>
      <c r="I509" t="s">
        <v>255</v>
      </c>
      <c r="J509" t="s">
        <v>249</v>
      </c>
      <c r="K509" t="s">
        <v>1603</v>
      </c>
      <c r="L509" t="s">
        <v>251</v>
      </c>
      <c r="O509" s="111">
        <v>45064</v>
      </c>
      <c r="P509" t="s">
        <v>252</v>
      </c>
      <c r="Q509" t="s">
        <v>257</v>
      </c>
      <c r="R509" s="111">
        <v>45065</v>
      </c>
      <c r="W509">
        <v>0</v>
      </c>
      <c r="X509">
        <v>0</v>
      </c>
      <c r="Y509">
        <v>0</v>
      </c>
      <c r="Z509">
        <f t="shared" si="7"/>
        <v>0</v>
      </c>
    </row>
    <row r="510" spans="1:26">
      <c r="A510" t="s">
        <v>246</v>
      </c>
      <c r="B510" t="s">
        <v>4240</v>
      </c>
      <c r="C510" t="s">
        <v>3643</v>
      </c>
      <c r="D510" t="s">
        <v>57</v>
      </c>
      <c r="E510" t="s">
        <v>58</v>
      </c>
      <c r="F510">
        <v>12490024</v>
      </c>
      <c r="G510" s="111">
        <v>45065</v>
      </c>
      <c r="H510" t="s">
        <v>5028</v>
      </c>
      <c r="I510" t="s">
        <v>255</v>
      </c>
      <c r="J510" t="s">
        <v>249</v>
      </c>
      <c r="K510" t="s">
        <v>250</v>
      </c>
      <c r="L510" t="s">
        <v>251</v>
      </c>
      <c r="O510" s="111">
        <v>45065</v>
      </c>
      <c r="P510" t="s">
        <v>252</v>
      </c>
      <c r="Q510" t="s">
        <v>253</v>
      </c>
      <c r="R510" s="111">
        <v>45068</v>
      </c>
      <c r="W510">
        <v>362</v>
      </c>
      <c r="X510">
        <v>773</v>
      </c>
      <c r="Y510">
        <v>617.5</v>
      </c>
      <c r="Z510">
        <f t="shared" si="7"/>
        <v>1752.5</v>
      </c>
    </row>
    <row r="511" spans="1:26">
      <c r="A511" t="s">
        <v>246</v>
      </c>
      <c r="B511" t="s">
        <v>5756</v>
      </c>
      <c r="C511" t="s">
        <v>2337</v>
      </c>
      <c r="D511" t="s">
        <v>57</v>
      </c>
      <c r="E511" t="s">
        <v>58</v>
      </c>
      <c r="F511">
        <v>12506970</v>
      </c>
      <c r="G511" s="111">
        <v>45065</v>
      </c>
      <c r="H511" t="s">
        <v>5029</v>
      </c>
      <c r="I511" t="s">
        <v>255</v>
      </c>
      <c r="J511" t="s">
        <v>249</v>
      </c>
      <c r="K511" t="s">
        <v>250</v>
      </c>
      <c r="L511" t="s">
        <v>251</v>
      </c>
      <c r="O511" s="111">
        <v>45065</v>
      </c>
      <c r="P511" t="s">
        <v>252</v>
      </c>
      <c r="Q511" t="s">
        <v>282</v>
      </c>
      <c r="R511" s="111">
        <v>45065</v>
      </c>
      <c r="W511">
        <v>436</v>
      </c>
      <c r="X511">
        <v>928</v>
      </c>
      <c r="Y511">
        <v>0</v>
      </c>
      <c r="Z511">
        <f t="shared" si="7"/>
        <v>1364</v>
      </c>
    </row>
    <row r="512" spans="1:26">
      <c r="A512" t="s">
        <v>246</v>
      </c>
      <c r="B512" t="s">
        <v>5779</v>
      </c>
      <c r="C512" t="s">
        <v>2359</v>
      </c>
      <c r="D512" t="s">
        <v>57</v>
      </c>
      <c r="E512" t="s">
        <v>58</v>
      </c>
      <c r="F512">
        <v>12507389</v>
      </c>
      <c r="G512" s="111">
        <v>45065</v>
      </c>
      <c r="H512" t="s">
        <v>5030</v>
      </c>
      <c r="I512" t="s">
        <v>255</v>
      </c>
      <c r="L512" t="s">
        <v>251</v>
      </c>
      <c r="O512" s="111">
        <v>45065</v>
      </c>
      <c r="P512" t="s">
        <v>252</v>
      </c>
      <c r="Q512" t="s">
        <v>263</v>
      </c>
      <c r="R512" s="111">
        <v>45068</v>
      </c>
      <c r="W512">
        <v>608.74</v>
      </c>
      <c r="X512">
        <v>0</v>
      </c>
      <c r="Y512">
        <v>0</v>
      </c>
      <c r="Z512">
        <f t="shared" si="7"/>
        <v>608.74</v>
      </c>
    </row>
    <row r="513" spans="1:26">
      <c r="A513" t="s">
        <v>246</v>
      </c>
      <c r="B513" t="s">
        <v>5780</v>
      </c>
      <c r="C513" t="s">
        <v>2299</v>
      </c>
      <c r="D513" t="s">
        <v>57</v>
      </c>
      <c r="E513" t="s">
        <v>58</v>
      </c>
      <c r="F513">
        <v>12489261</v>
      </c>
      <c r="G513" s="111">
        <v>45065</v>
      </c>
      <c r="H513" t="s">
        <v>5031</v>
      </c>
      <c r="I513" t="s">
        <v>255</v>
      </c>
      <c r="L513" t="s">
        <v>251</v>
      </c>
      <c r="O513" s="111">
        <v>45065</v>
      </c>
      <c r="P513" t="s">
        <v>252</v>
      </c>
      <c r="Q513" t="s">
        <v>253</v>
      </c>
      <c r="R513" s="111">
        <v>45069</v>
      </c>
      <c r="W513">
        <v>0</v>
      </c>
      <c r="X513">
        <v>4845.9399999999996</v>
      </c>
      <c r="Y513">
        <v>6340.85</v>
      </c>
      <c r="Z513">
        <f t="shared" si="7"/>
        <v>11186.79</v>
      </c>
    </row>
    <row r="514" spans="1:26">
      <c r="A514" t="s">
        <v>246</v>
      </c>
      <c r="B514" t="s">
        <v>5783</v>
      </c>
      <c r="C514" t="s">
        <v>2305</v>
      </c>
      <c r="D514" t="s">
        <v>57</v>
      </c>
      <c r="E514" t="s">
        <v>58</v>
      </c>
      <c r="F514">
        <v>12363655</v>
      </c>
      <c r="G514" s="111">
        <v>45066</v>
      </c>
      <c r="H514" t="s">
        <v>5032</v>
      </c>
      <c r="I514" t="s">
        <v>255</v>
      </c>
      <c r="J514" t="s">
        <v>249</v>
      </c>
      <c r="K514" t="s">
        <v>250</v>
      </c>
      <c r="L514" t="s">
        <v>251</v>
      </c>
      <c r="O514" s="111">
        <v>45066</v>
      </c>
      <c r="P514" t="s">
        <v>252</v>
      </c>
      <c r="Q514" t="s">
        <v>253</v>
      </c>
      <c r="R514" s="111">
        <v>45068</v>
      </c>
      <c r="W514">
        <v>14705.97</v>
      </c>
      <c r="X514">
        <v>40106.58</v>
      </c>
      <c r="Y514">
        <v>39920.43</v>
      </c>
      <c r="Z514">
        <f t="shared" si="7"/>
        <v>94732.98000000001</v>
      </c>
    </row>
    <row r="515" spans="1:26">
      <c r="A515" t="s">
        <v>246</v>
      </c>
      <c r="B515" t="s">
        <v>5777</v>
      </c>
      <c r="C515" t="s">
        <v>2288</v>
      </c>
      <c r="D515" t="s">
        <v>57</v>
      </c>
      <c r="E515" t="s">
        <v>58</v>
      </c>
      <c r="F515">
        <v>12511905</v>
      </c>
      <c r="G515" s="111">
        <v>45066</v>
      </c>
      <c r="H515" t="s">
        <v>5033</v>
      </c>
      <c r="I515" t="s">
        <v>255</v>
      </c>
      <c r="J515" t="s">
        <v>249</v>
      </c>
      <c r="K515" t="s">
        <v>250</v>
      </c>
      <c r="L515" t="s">
        <v>251</v>
      </c>
      <c r="O515" s="111">
        <v>45066</v>
      </c>
      <c r="P515" t="s">
        <v>252</v>
      </c>
      <c r="Q515" t="s">
        <v>253</v>
      </c>
      <c r="R515" s="111">
        <v>45068</v>
      </c>
      <c r="W515">
        <v>676</v>
      </c>
      <c r="X515">
        <v>323</v>
      </c>
      <c r="Y515">
        <v>478.5</v>
      </c>
      <c r="Z515">
        <f t="shared" ref="Z515:Z578" si="8">SUM(W515:Y515)</f>
        <v>1477.5</v>
      </c>
    </row>
    <row r="516" spans="1:26">
      <c r="A516" t="s">
        <v>246</v>
      </c>
      <c r="B516" t="s">
        <v>5780</v>
      </c>
      <c r="C516" t="s">
        <v>2299</v>
      </c>
      <c r="D516" t="s">
        <v>57</v>
      </c>
      <c r="E516" t="s">
        <v>58</v>
      </c>
      <c r="F516">
        <v>12512925</v>
      </c>
      <c r="G516" s="111">
        <v>45068</v>
      </c>
      <c r="H516" t="s">
        <v>5034</v>
      </c>
      <c r="I516" t="s">
        <v>255</v>
      </c>
      <c r="L516" t="s">
        <v>251</v>
      </c>
      <c r="O516" s="111">
        <v>45068</v>
      </c>
      <c r="P516" t="s">
        <v>252</v>
      </c>
      <c r="Q516" t="s">
        <v>263</v>
      </c>
      <c r="R516" s="111">
        <v>45069</v>
      </c>
      <c r="W516">
        <v>140</v>
      </c>
      <c r="X516">
        <v>323</v>
      </c>
      <c r="Y516">
        <v>0</v>
      </c>
      <c r="Z516">
        <f t="shared" si="8"/>
        <v>463</v>
      </c>
    </row>
    <row r="517" spans="1:26">
      <c r="A517" t="s">
        <v>246</v>
      </c>
      <c r="B517" t="s">
        <v>5777</v>
      </c>
      <c r="C517" t="s">
        <v>2288</v>
      </c>
      <c r="D517" t="s">
        <v>57</v>
      </c>
      <c r="E517" t="s">
        <v>58</v>
      </c>
      <c r="F517">
        <v>12507728</v>
      </c>
      <c r="G517" s="111">
        <v>45068</v>
      </c>
      <c r="H517" t="s">
        <v>5035</v>
      </c>
      <c r="I517" t="s">
        <v>255</v>
      </c>
      <c r="J517" t="s">
        <v>249</v>
      </c>
      <c r="K517" t="s">
        <v>250</v>
      </c>
      <c r="L517" t="s">
        <v>251</v>
      </c>
      <c r="O517" s="111">
        <v>45068</v>
      </c>
      <c r="P517" t="s">
        <v>252</v>
      </c>
      <c r="Q517" t="s">
        <v>282</v>
      </c>
      <c r="R517" s="111">
        <v>45069</v>
      </c>
      <c r="W517">
        <v>0</v>
      </c>
      <c r="X517">
        <v>1</v>
      </c>
      <c r="Y517">
        <v>0</v>
      </c>
      <c r="Z517">
        <f t="shared" si="8"/>
        <v>1</v>
      </c>
    </row>
    <row r="518" spans="1:26">
      <c r="A518" t="s">
        <v>246</v>
      </c>
      <c r="B518" t="s">
        <v>5780</v>
      </c>
      <c r="C518" t="s">
        <v>2299</v>
      </c>
      <c r="D518" t="s">
        <v>57</v>
      </c>
      <c r="E518" t="s">
        <v>58</v>
      </c>
      <c r="F518">
        <v>12515105</v>
      </c>
      <c r="G518" s="111">
        <v>45068</v>
      </c>
      <c r="H518" t="s">
        <v>5036</v>
      </c>
      <c r="I518" t="s">
        <v>255</v>
      </c>
      <c r="J518" t="s">
        <v>249</v>
      </c>
      <c r="K518" t="s">
        <v>268</v>
      </c>
      <c r="L518" t="s">
        <v>251</v>
      </c>
      <c r="O518" s="111">
        <v>45068</v>
      </c>
      <c r="P518" t="s">
        <v>252</v>
      </c>
      <c r="Q518" t="s">
        <v>253</v>
      </c>
      <c r="R518" s="111">
        <v>45069</v>
      </c>
      <c r="W518">
        <v>2711.95</v>
      </c>
      <c r="X518">
        <v>34420.69</v>
      </c>
      <c r="Y518">
        <v>45365.2</v>
      </c>
      <c r="Z518">
        <f t="shared" si="8"/>
        <v>82497.84</v>
      </c>
    </row>
    <row r="519" spans="1:26">
      <c r="A519" t="s">
        <v>246</v>
      </c>
      <c r="B519" t="s">
        <v>5781</v>
      </c>
      <c r="C519" t="s">
        <v>5008</v>
      </c>
      <c r="D519" t="s">
        <v>57</v>
      </c>
      <c r="E519" t="s">
        <v>58</v>
      </c>
      <c r="F519">
        <v>12495457</v>
      </c>
      <c r="G519" s="111">
        <v>45069</v>
      </c>
      <c r="H519" t="s">
        <v>5037</v>
      </c>
      <c r="I519" t="s">
        <v>255</v>
      </c>
      <c r="J519" t="s">
        <v>249</v>
      </c>
      <c r="K519" t="s">
        <v>250</v>
      </c>
      <c r="L519" t="s">
        <v>251</v>
      </c>
      <c r="O519" s="111">
        <v>45075</v>
      </c>
      <c r="P519" t="s">
        <v>252</v>
      </c>
      <c r="Q519" t="s">
        <v>253</v>
      </c>
      <c r="R519" s="111">
        <v>45077</v>
      </c>
      <c r="W519">
        <v>0</v>
      </c>
      <c r="X519">
        <v>180881.34</v>
      </c>
      <c r="Y519">
        <v>90958.74</v>
      </c>
      <c r="Z519">
        <f t="shared" si="8"/>
        <v>271840.08</v>
      </c>
    </row>
    <row r="520" spans="1:26">
      <c r="A520" t="s">
        <v>246</v>
      </c>
      <c r="B520" t="s">
        <v>5777</v>
      </c>
      <c r="C520" t="s">
        <v>2288</v>
      </c>
      <c r="D520" t="s">
        <v>57</v>
      </c>
      <c r="E520" t="s">
        <v>58</v>
      </c>
      <c r="F520">
        <v>12519275</v>
      </c>
      <c r="G520" s="111">
        <v>45069</v>
      </c>
      <c r="H520" t="s">
        <v>5038</v>
      </c>
      <c r="I520" t="s">
        <v>260</v>
      </c>
      <c r="L520" t="s">
        <v>251</v>
      </c>
      <c r="O520" s="111">
        <v>45078</v>
      </c>
      <c r="P520" t="s">
        <v>252</v>
      </c>
      <c r="Q520" t="s">
        <v>257</v>
      </c>
      <c r="R520" s="111">
        <v>45080</v>
      </c>
      <c r="W520">
        <v>0</v>
      </c>
      <c r="X520">
        <v>0</v>
      </c>
      <c r="Y520">
        <v>0</v>
      </c>
      <c r="Z520">
        <f t="shared" si="8"/>
        <v>0</v>
      </c>
    </row>
    <row r="521" spans="1:26">
      <c r="A521" t="s">
        <v>246</v>
      </c>
      <c r="B521" t="s">
        <v>5756</v>
      </c>
      <c r="C521" t="s">
        <v>2337</v>
      </c>
      <c r="D521" t="s">
        <v>57</v>
      </c>
      <c r="E521" t="s">
        <v>58</v>
      </c>
      <c r="F521">
        <v>12524795</v>
      </c>
      <c r="G521" s="111">
        <v>45070</v>
      </c>
      <c r="H521" t="s">
        <v>5039</v>
      </c>
      <c r="I521" t="s">
        <v>255</v>
      </c>
      <c r="J521" t="s">
        <v>249</v>
      </c>
      <c r="K521" t="s">
        <v>250</v>
      </c>
      <c r="L521" t="s">
        <v>251</v>
      </c>
      <c r="O521" s="111">
        <v>45070</v>
      </c>
      <c r="P521" t="s">
        <v>252</v>
      </c>
      <c r="Q521" t="s">
        <v>282</v>
      </c>
      <c r="R521" s="111">
        <v>45072</v>
      </c>
      <c r="W521">
        <v>608.42999999999995</v>
      </c>
      <c r="X521">
        <v>239.82</v>
      </c>
      <c r="Y521">
        <v>0</v>
      </c>
      <c r="Z521">
        <f t="shared" si="8"/>
        <v>848.25</v>
      </c>
    </row>
    <row r="522" spans="1:26">
      <c r="A522" t="s">
        <v>246</v>
      </c>
      <c r="B522" t="s">
        <v>5779</v>
      </c>
      <c r="C522" t="s">
        <v>2359</v>
      </c>
      <c r="D522" t="s">
        <v>57</v>
      </c>
      <c r="E522" t="s">
        <v>58</v>
      </c>
      <c r="F522">
        <v>12530199</v>
      </c>
      <c r="G522" s="111">
        <v>45071</v>
      </c>
      <c r="H522" t="s">
        <v>5040</v>
      </c>
      <c r="I522" t="s">
        <v>255</v>
      </c>
      <c r="L522" t="s">
        <v>251</v>
      </c>
      <c r="O522" s="111">
        <v>45071</v>
      </c>
      <c r="P522" t="s">
        <v>252</v>
      </c>
      <c r="Q522" t="s">
        <v>253</v>
      </c>
      <c r="R522" s="111">
        <v>45075</v>
      </c>
      <c r="W522">
        <v>2256.81</v>
      </c>
      <c r="X522">
        <v>51234.55</v>
      </c>
      <c r="Y522">
        <v>60457.82</v>
      </c>
      <c r="Z522">
        <f t="shared" si="8"/>
        <v>113949.18</v>
      </c>
    </row>
    <row r="523" spans="1:26">
      <c r="A523" t="s">
        <v>246</v>
      </c>
      <c r="B523" t="s">
        <v>5756</v>
      </c>
      <c r="C523" t="s">
        <v>2337</v>
      </c>
      <c r="D523" t="s">
        <v>57</v>
      </c>
      <c r="E523" t="s">
        <v>58</v>
      </c>
      <c r="F523">
        <v>12530493</v>
      </c>
      <c r="G523" s="111">
        <v>45071</v>
      </c>
      <c r="H523" t="s">
        <v>5041</v>
      </c>
      <c r="I523" t="s">
        <v>255</v>
      </c>
      <c r="J523" t="s">
        <v>249</v>
      </c>
      <c r="K523" t="s">
        <v>250</v>
      </c>
      <c r="L523" t="s">
        <v>251</v>
      </c>
      <c r="O523" s="111">
        <v>45071</v>
      </c>
      <c r="P523" t="s">
        <v>252</v>
      </c>
      <c r="Q523" t="s">
        <v>253</v>
      </c>
      <c r="R523" s="111">
        <v>45075</v>
      </c>
      <c r="W523">
        <v>22</v>
      </c>
      <c r="X523">
        <v>1747</v>
      </c>
      <c r="Y523">
        <v>1073</v>
      </c>
      <c r="Z523">
        <f t="shared" si="8"/>
        <v>2842</v>
      </c>
    </row>
    <row r="524" spans="1:26">
      <c r="A524" t="s">
        <v>246</v>
      </c>
      <c r="B524" t="s">
        <v>5755</v>
      </c>
      <c r="C524" t="s">
        <v>2275</v>
      </c>
      <c r="D524" t="s">
        <v>57</v>
      </c>
      <c r="E524" t="s">
        <v>58</v>
      </c>
      <c r="F524">
        <v>12531264</v>
      </c>
      <c r="G524" s="111">
        <v>45071</v>
      </c>
      <c r="H524" t="s">
        <v>5042</v>
      </c>
      <c r="I524" t="s">
        <v>255</v>
      </c>
      <c r="J524" t="s">
        <v>249</v>
      </c>
      <c r="K524" t="s">
        <v>250</v>
      </c>
      <c r="L524" t="s">
        <v>251</v>
      </c>
      <c r="O524" s="111">
        <v>45071</v>
      </c>
      <c r="P524" t="s">
        <v>252</v>
      </c>
      <c r="Q524" t="s">
        <v>253</v>
      </c>
      <c r="R524" s="111">
        <v>45075</v>
      </c>
      <c r="W524">
        <v>0.05</v>
      </c>
      <c r="X524">
        <v>6348.5</v>
      </c>
      <c r="Y524">
        <v>8024.9</v>
      </c>
      <c r="Z524">
        <f t="shared" si="8"/>
        <v>14373.45</v>
      </c>
    </row>
    <row r="525" spans="1:26">
      <c r="A525" t="s">
        <v>246</v>
      </c>
      <c r="B525" t="s">
        <v>5777</v>
      </c>
      <c r="C525" t="s">
        <v>2288</v>
      </c>
      <c r="D525" t="s">
        <v>57</v>
      </c>
      <c r="E525" t="s">
        <v>58</v>
      </c>
      <c r="F525">
        <v>12531537</v>
      </c>
      <c r="G525" s="111">
        <v>45071</v>
      </c>
      <c r="H525" t="s">
        <v>5043</v>
      </c>
      <c r="I525" t="s">
        <v>255</v>
      </c>
      <c r="J525" t="s">
        <v>249</v>
      </c>
      <c r="K525" t="s">
        <v>268</v>
      </c>
      <c r="L525" t="s">
        <v>251</v>
      </c>
      <c r="O525" s="111">
        <v>45071</v>
      </c>
      <c r="P525" t="s">
        <v>252</v>
      </c>
      <c r="Q525" t="s">
        <v>253</v>
      </c>
      <c r="R525" s="111">
        <v>45075</v>
      </c>
      <c r="W525">
        <v>499.99</v>
      </c>
      <c r="X525">
        <v>2680</v>
      </c>
      <c r="Y525">
        <v>4000</v>
      </c>
      <c r="Z525">
        <f t="shared" si="8"/>
        <v>7179.99</v>
      </c>
    </row>
    <row r="526" spans="1:26">
      <c r="A526" t="s">
        <v>246</v>
      </c>
      <c r="B526" t="s">
        <v>5004</v>
      </c>
      <c r="C526" t="s">
        <v>5005</v>
      </c>
      <c r="D526" t="s">
        <v>57</v>
      </c>
      <c r="E526" t="s">
        <v>58</v>
      </c>
      <c r="F526">
        <v>12531519</v>
      </c>
      <c r="G526" s="111">
        <v>45071</v>
      </c>
      <c r="H526" t="s">
        <v>5044</v>
      </c>
      <c r="I526" t="s">
        <v>255</v>
      </c>
      <c r="J526" t="s">
        <v>249</v>
      </c>
      <c r="K526" t="s">
        <v>250</v>
      </c>
      <c r="L526" t="s">
        <v>251</v>
      </c>
      <c r="O526" s="111">
        <v>45071</v>
      </c>
      <c r="P526" t="s">
        <v>252</v>
      </c>
      <c r="Q526" t="s">
        <v>253</v>
      </c>
      <c r="R526" s="111">
        <v>45075</v>
      </c>
      <c r="W526">
        <v>644.99</v>
      </c>
      <c r="X526">
        <v>2686.41</v>
      </c>
      <c r="Y526">
        <v>1501</v>
      </c>
      <c r="Z526">
        <f t="shared" si="8"/>
        <v>4832.3999999999996</v>
      </c>
    </row>
    <row r="527" spans="1:26">
      <c r="A527" t="s">
        <v>246</v>
      </c>
      <c r="B527" t="s">
        <v>5755</v>
      </c>
      <c r="C527" t="s">
        <v>2275</v>
      </c>
      <c r="D527" t="s">
        <v>57</v>
      </c>
      <c r="E527" t="s">
        <v>58</v>
      </c>
      <c r="F527">
        <v>12274137</v>
      </c>
      <c r="G527" s="111">
        <v>45071</v>
      </c>
      <c r="H527" t="s">
        <v>5045</v>
      </c>
      <c r="I527" t="s">
        <v>255</v>
      </c>
      <c r="J527" t="s">
        <v>249</v>
      </c>
      <c r="K527" t="s">
        <v>250</v>
      </c>
      <c r="L527" t="s">
        <v>251</v>
      </c>
      <c r="O527" s="111">
        <v>45071</v>
      </c>
      <c r="P527" t="s">
        <v>252</v>
      </c>
      <c r="Q527" t="s">
        <v>253</v>
      </c>
      <c r="R527" s="111">
        <v>45076</v>
      </c>
      <c r="W527">
        <v>2817.5</v>
      </c>
      <c r="X527">
        <v>33194.18</v>
      </c>
      <c r="Y527">
        <v>26725.23</v>
      </c>
      <c r="Z527">
        <f t="shared" si="8"/>
        <v>62736.91</v>
      </c>
    </row>
    <row r="528" spans="1:26">
      <c r="A528" t="s">
        <v>246</v>
      </c>
      <c r="B528" t="s">
        <v>5755</v>
      </c>
      <c r="C528" t="s">
        <v>2275</v>
      </c>
      <c r="D528" t="s">
        <v>57</v>
      </c>
      <c r="E528" t="s">
        <v>58</v>
      </c>
      <c r="F528">
        <v>12537255</v>
      </c>
      <c r="G528" s="111">
        <v>45072</v>
      </c>
      <c r="H528" t="s">
        <v>5046</v>
      </c>
      <c r="I528" t="s">
        <v>255</v>
      </c>
      <c r="J528" t="s">
        <v>249</v>
      </c>
      <c r="K528" t="s">
        <v>250</v>
      </c>
      <c r="L528" t="s">
        <v>251</v>
      </c>
      <c r="O528" s="111">
        <v>45072</v>
      </c>
      <c r="P528" t="s">
        <v>252</v>
      </c>
      <c r="Q528" t="s">
        <v>253</v>
      </c>
      <c r="R528" s="111">
        <v>45076</v>
      </c>
      <c r="W528">
        <v>132.5</v>
      </c>
      <c r="X528">
        <v>3863.6</v>
      </c>
      <c r="Y528">
        <v>3369.35</v>
      </c>
      <c r="Z528">
        <f t="shared" si="8"/>
        <v>7365.45</v>
      </c>
    </row>
    <row r="529" spans="1:26">
      <c r="A529" t="s">
        <v>246</v>
      </c>
      <c r="B529" t="s">
        <v>5778</v>
      </c>
      <c r="C529" t="s">
        <v>2343</v>
      </c>
      <c r="D529" t="s">
        <v>57</v>
      </c>
      <c r="E529" t="s">
        <v>58</v>
      </c>
      <c r="F529">
        <v>12543184</v>
      </c>
      <c r="G529" s="111">
        <v>45075</v>
      </c>
      <c r="H529" t="s">
        <v>5047</v>
      </c>
      <c r="I529" t="s">
        <v>255</v>
      </c>
      <c r="J529" t="s">
        <v>249</v>
      </c>
      <c r="K529" t="s">
        <v>250</v>
      </c>
      <c r="L529" t="s">
        <v>251</v>
      </c>
      <c r="O529" s="111">
        <v>45075</v>
      </c>
      <c r="P529" t="s">
        <v>252</v>
      </c>
      <c r="Q529" t="s">
        <v>253</v>
      </c>
      <c r="R529" s="111">
        <v>45076</v>
      </c>
      <c r="W529">
        <v>64.5</v>
      </c>
      <c r="X529">
        <v>4501.42</v>
      </c>
      <c r="Y529">
        <v>6921.25</v>
      </c>
      <c r="Z529">
        <f t="shared" si="8"/>
        <v>11487.17</v>
      </c>
    </row>
    <row r="530" spans="1:26">
      <c r="A530" t="s">
        <v>246</v>
      </c>
      <c r="B530" t="s">
        <v>5782</v>
      </c>
      <c r="C530" t="s">
        <v>5011</v>
      </c>
      <c r="D530" t="s">
        <v>57</v>
      </c>
      <c r="E530" t="s">
        <v>58</v>
      </c>
      <c r="F530">
        <v>12549506</v>
      </c>
      <c r="G530" s="111">
        <v>45076</v>
      </c>
      <c r="H530" t="s">
        <v>5048</v>
      </c>
      <c r="I530" t="s">
        <v>255</v>
      </c>
      <c r="L530" t="s">
        <v>251</v>
      </c>
      <c r="O530" s="111">
        <v>45076</v>
      </c>
      <c r="P530" t="s">
        <v>252</v>
      </c>
      <c r="Q530" t="s">
        <v>253</v>
      </c>
      <c r="R530" s="111">
        <v>45077</v>
      </c>
      <c r="W530">
        <v>96</v>
      </c>
      <c r="X530">
        <v>2272.5</v>
      </c>
      <c r="Y530">
        <v>677.5</v>
      </c>
      <c r="Z530">
        <f t="shared" si="8"/>
        <v>3046</v>
      </c>
    </row>
    <row r="531" spans="1:26">
      <c r="A531" t="s">
        <v>246</v>
      </c>
      <c r="B531" t="s">
        <v>5004</v>
      </c>
      <c r="C531" t="s">
        <v>5005</v>
      </c>
      <c r="D531" t="s">
        <v>57</v>
      </c>
      <c r="E531" t="s">
        <v>58</v>
      </c>
      <c r="F531">
        <v>8284416</v>
      </c>
      <c r="G531" s="111">
        <v>45076</v>
      </c>
      <c r="H531" t="s">
        <v>5049</v>
      </c>
      <c r="I531" t="s">
        <v>255</v>
      </c>
      <c r="L531" t="s">
        <v>251</v>
      </c>
      <c r="O531" s="111">
        <v>45076</v>
      </c>
      <c r="P531" t="s">
        <v>252</v>
      </c>
      <c r="Q531" t="s">
        <v>263</v>
      </c>
      <c r="R531" s="111">
        <v>45077</v>
      </c>
      <c r="W531">
        <v>105</v>
      </c>
      <c r="X531">
        <v>2907</v>
      </c>
      <c r="Y531">
        <v>0</v>
      </c>
      <c r="Z531">
        <f t="shared" si="8"/>
        <v>3012</v>
      </c>
    </row>
    <row r="532" spans="1:26">
      <c r="A532" t="s">
        <v>246</v>
      </c>
      <c r="B532" t="s">
        <v>5004</v>
      </c>
      <c r="C532" t="s">
        <v>5005</v>
      </c>
      <c r="D532" t="s">
        <v>57</v>
      </c>
      <c r="E532" t="s">
        <v>58</v>
      </c>
      <c r="F532">
        <v>12549899</v>
      </c>
      <c r="G532" s="111">
        <v>45076</v>
      </c>
      <c r="H532" t="s">
        <v>5050</v>
      </c>
      <c r="I532" t="s">
        <v>255</v>
      </c>
      <c r="L532" t="s">
        <v>251</v>
      </c>
      <c r="O532" s="111">
        <v>45076</v>
      </c>
      <c r="P532" t="s">
        <v>252</v>
      </c>
      <c r="Q532" t="s">
        <v>263</v>
      </c>
      <c r="R532" s="111">
        <v>45077</v>
      </c>
      <c r="W532">
        <v>10</v>
      </c>
      <c r="X532">
        <v>100</v>
      </c>
      <c r="Y532">
        <v>0</v>
      </c>
      <c r="Z532">
        <f t="shared" si="8"/>
        <v>110</v>
      </c>
    </row>
    <row r="533" spans="1:26">
      <c r="A533" t="s">
        <v>246</v>
      </c>
      <c r="B533" t="s">
        <v>5779</v>
      </c>
      <c r="C533" t="s">
        <v>2359</v>
      </c>
      <c r="D533" t="s">
        <v>57</v>
      </c>
      <c r="E533" t="s">
        <v>58</v>
      </c>
      <c r="F533">
        <v>4578893</v>
      </c>
      <c r="G533" s="111">
        <v>45076</v>
      </c>
      <c r="H533" t="s">
        <v>5051</v>
      </c>
      <c r="I533" t="s">
        <v>255</v>
      </c>
      <c r="J533" t="s">
        <v>249</v>
      </c>
      <c r="K533" t="s">
        <v>5645</v>
      </c>
      <c r="L533" t="s">
        <v>251</v>
      </c>
      <c r="O533" s="111">
        <v>45076</v>
      </c>
      <c r="P533" t="s">
        <v>252</v>
      </c>
      <c r="Q533" t="s">
        <v>253</v>
      </c>
      <c r="R533" s="111">
        <v>45078</v>
      </c>
      <c r="W533">
        <v>0</v>
      </c>
      <c r="X533">
        <v>1650</v>
      </c>
      <c r="Y533">
        <v>1022.13</v>
      </c>
      <c r="Z533">
        <f t="shared" si="8"/>
        <v>2672.13</v>
      </c>
    </row>
    <row r="534" spans="1:26">
      <c r="A534" t="s">
        <v>246</v>
      </c>
      <c r="B534" t="s">
        <v>5779</v>
      </c>
      <c r="C534" t="s">
        <v>2359</v>
      </c>
      <c r="D534" t="s">
        <v>57</v>
      </c>
      <c r="E534" t="s">
        <v>58</v>
      </c>
      <c r="F534">
        <v>12550610</v>
      </c>
      <c r="G534" s="111">
        <v>45076</v>
      </c>
      <c r="H534" t="s">
        <v>5052</v>
      </c>
      <c r="I534" t="s">
        <v>260</v>
      </c>
      <c r="L534" t="s">
        <v>251</v>
      </c>
      <c r="O534" s="111">
        <v>45076</v>
      </c>
      <c r="P534" t="s">
        <v>252</v>
      </c>
      <c r="Q534" t="s">
        <v>253</v>
      </c>
      <c r="R534" s="111">
        <v>45086</v>
      </c>
      <c r="W534">
        <v>0</v>
      </c>
      <c r="X534">
        <v>0</v>
      </c>
      <c r="Y534">
        <v>2.5</v>
      </c>
      <c r="Z534">
        <f t="shared" si="8"/>
        <v>2.5</v>
      </c>
    </row>
    <row r="535" spans="1:26">
      <c r="A535" t="s">
        <v>246</v>
      </c>
      <c r="B535" t="s">
        <v>5778</v>
      </c>
      <c r="C535" t="s">
        <v>2343</v>
      </c>
      <c r="D535" t="s">
        <v>57</v>
      </c>
      <c r="E535" t="s">
        <v>58</v>
      </c>
      <c r="F535">
        <v>1537471</v>
      </c>
      <c r="G535" s="111">
        <v>45076</v>
      </c>
      <c r="H535" t="s">
        <v>5053</v>
      </c>
      <c r="I535" t="s">
        <v>255</v>
      </c>
      <c r="J535" t="s">
        <v>249</v>
      </c>
      <c r="K535" t="s">
        <v>268</v>
      </c>
      <c r="L535" t="s">
        <v>251</v>
      </c>
      <c r="O535" s="111">
        <v>45076</v>
      </c>
      <c r="P535" t="s">
        <v>252</v>
      </c>
      <c r="Q535" t="s">
        <v>282</v>
      </c>
      <c r="R535" s="111">
        <v>45077</v>
      </c>
      <c r="W535">
        <v>0</v>
      </c>
      <c r="X535">
        <v>0</v>
      </c>
      <c r="Y535">
        <v>0</v>
      </c>
      <c r="Z535">
        <f t="shared" si="8"/>
        <v>0</v>
      </c>
    </row>
    <row r="536" spans="1:26">
      <c r="A536" t="s">
        <v>246</v>
      </c>
      <c r="B536" t="s">
        <v>5781</v>
      </c>
      <c r="C536" t="s">
        <v>5008</v>
      </c>
      <c r="D536" t="s">
        <v>57</v>
      </c>
      <c r="E536" t="s">
        <v>58</v>
      </c>
      <c r="F536">
        <v>12551129</v>
      </c>
      <c r="G536" s="111">
        <v>45076</v>
      </c>
      <c r="H536" t="s">
        <v>5054</v>
      </c>
      <c r="I536" t="s">
        <v>255</v>
      </c>
      <c r="J536" t="s">
        <v>249</v>
      </c>
      <c r="K536" t="s">
        <v>250</v>
      </c>
      <c r="L536" t="s">
        <v>251</v>
      </c>
      <c r="O536" s="111">
        <v>45076</v>
      </c>
      <c r="P536" t="s">
        <v>252</v>
      </c>
      <c r="Q536" t="s">
        <v>282</v>
      </c>
      <c r="R536" s="111">
        <v>45077</v>
      </c>
      <c r="W536">
        <v>0</v>
      </c>
      <c r="X536">
        <v>756</v>
      </c>
      <c r="Y536">
        <v>0</v>
      </c>
      <c r="Z536">
        <f t="shared" si="8"/>
        <v>756</v>
      </c>
    </row>
    <row r="537" spans="1:26">
      <c r="A537" t="s">
        <v>246</v>
      </c>
      <c r="B537" t="s">
        <v>5004</v>
      </c>
      <c r="C537" t="s">
        <v>5005</v>
      </c>
      <c r="D537" t="s">
        <v>57</v>
      </c>
      <c r="E537" t="s">
        <v>58</v>
      </c>
      <c r="F537">
        <v>12557759</v>
      </c>
      <c r="G537" s="111">
        <v>45077</v>
      </c>
      <c r="H537" t="s">
        <v>5055</v>
      </c>
      <c r="I537" t="s">
        <v>255</v>
      </c>
      <c r="J537" t="s">
        <v>249</v>
      </c>
      <c r="K537" t="s">
        <v>250</v>
      </c>
      <c r="L537" t="s">
        <v>251</v>
      </c>
      <c r="O537" s="111">
        <v>45077</v>
      </c>
      <c r="P537" t="s">
        <v>252</v>
      </c>
      <c r="Q537" t="s">
        <v>253</v>
      </c>
      <c r="R537" s="111">
        <v>45078</v>
      </c>
      <c r="W537">
        <v>0</v>
      </c>
      <c r="X537">
        <v>2443.0100000000002</v>
      </c>
      <c r="Y537">
        <v>2492.5</v>
      </c>
      <c r="Z537">
        <f t="shared" si="8"/>
        <v>4935.51</v>
      </c>
    </row>
    <row r="538" spans="1:26">
      <c r="A538" t="s">
        <v>246</v>
      </c>
      <c r="B538" t="s">
        <v>5778</v>
      </c>
      <c r="C538" t="s">
        <v>2343</v>
      </c>
      <c r="D538" t="s">
        <v>57</v>
      </c>
      <c r="E538" t="s">
        <v>58</v>
      </c>
      <c r="F538">
        <v>12568917</v>
      </c>
      <c r="G538" s="111">
        <v>45078</v>
      </c>
      <c r="H538" t="s">
        <v>5397</v>
      </c>
      <c r="I538" t="s">
        <v>255</v>
      </c>
      <c r="J538" t="s">
        <v>249</v>
      </c>
      <c r="K538" t="s">
        <v>250</v>
      </c>
      <c r="L538" t="s">
        <v>251</v>
      </c>
      <c r="O538" s="111">
        <v>45078</v>
      </c>
      <c r="P538" t="s">
        <v>252</v>
      </c>
      <c r="Q538" t="s">
        <v>253</v>
      </c>
      <c r="R538" s="111">
        <v>45082</v>
      </c>
      <c r="W538">
        <v>0</v>
      </c>
      <c r="X538">
        <v>15919</v>
      </c>
      <c r="Y538">
        <v>19083</v>
      </c>
      <c r="Z538">
        <f t="shared" si="8"/>
        <v>35002</v>
      </c>
    </row>
    <row r="539" spans="1:26">
      <c r="A539" t="s">
        <v>246</v>
      </c>
      <c r="B539" t="s">
        <v>5780</v>
      </c>
      <c r="C539" t="s">
        <v>2299</v>
      </c>
      <c r="D539" t="s">
        <v>57</v>
      </c>
      <c r="E539" t="s">
        <v>58</v>
      </c>
      <c r="F539">
        <v>12558382</v>
      </c>
      <c r="G539" s="111">
        <v>45078</v>
      </c>
      <c r="H539" t="s">
        <v>5613</v>
      </c>
      <c r="I539" t="s">
        <v>255</v>
      </c>
      <c r="J539" t="s">
        <v>249</v>
      </c>
      <c r="K539" t="s">
        <v>250</v>
      </c>
      <c r="L539" t="s">
        <v>251</v>
      </c>
      <c r="O539" s="111">
        <v>45078</v>
      </c>
      <c r="P539" t="s">
        <v>252</v>
      </c>
      <c r="Q539" t="s">
        <v>253</v>
      </c>
      <c r="R539" s="111">
        <v>45082</v>
      </c>
      <c r="W539">
        <v>0</v>
      </c>
      <c r="X539">
        <v>7906.41</v>
      </c>
      <c r="Y539">
        <v>15096.07</v>
      </c>
      <c r="Z539">
        <f t="shared" si="8"/>
        <v>23002.48</v>
      </c>
    </row>
    <row r="540" spans="1:26">
      <c r="A540" t="s">
        <v>246</v>
      </c>
      <c r="B540" t="s">
        <v>5778</v>
      </c>
      <c r="C540" t="s">
        <v>2343</v>
      </c>
      <c r="D540" t="s">
        <v>57</v>
      </c>
      <c r="E540" t="s">
        <v>58</v>
      </c>
      <c r="F540">
        <v>12569211</v>
      </c>
      <c r="G540" s="111">
        <v>45078</v>
      </c>
      <c r="H540" t="s">
        <v>5398</v>
      </c>
      <c r="I540" t="s">
        <v>255</v>
      </c>
      <c r="J540" t="s">
        <v>249</v>
      </c>
      <c r="K540" t="s">
        <v>250</v>
      </c>
      <c r="L540" t="s">
        <v>251</v>
      </c>
      <c r="O540" s="111">
        <v>45078</v>
      </c>
      <c r="P540" t="s">
        <v>252</v>
      </c>
      <c r="Q540" t="s">
        <v>253</v>
      </c>
      <c r="R540" s="111">
        <v>45082</v>
      </c>
      <c r="W540">
        <v>0</v>
      </c>
      <c r="X540">
        <v>2519.0100000000002</v>
      </c>
      <c r="Y540">
        <v>5522</v>
      </c>
      <c r="Z540">
        <f t="shared" si="8"/>
        <v>8041.01</v>
      </c>
    </row>
    <row r="541" spans="1:26">
      <c r="A541" t="s">
        <v>246</v>
      </c>
      <c r="B541" t="s">
        <v>4242</v>
      </c>
      <c r="C541" t="s">
        <v>3617</v>
      </c>
      <c r="D541" t="s">
        <v>57</v>
      </c>
      <c r="E541" t="s">
        <v>58</v>
      </c>
      <c r="F541">
        <v>12570253</v>
      </c>
      <c r="G541" s="111">
        <v>45079</v>
      </c>
      <c r="H541" t="s">
        <v>5685</v>
      </c>
      <c r="I541" t="s">
        <v>255</v>
      </c>
      <c r="J541" t="s">
        <v>249</v>
      </c>
      <c r="K541" t="s">
        <v>250</v>
      </c>
      <c r="L541" t="s">
        <v>251</v>
      </c>
      <c r="O541" s="111">
        <v>45083</v>
      </c>
      <c r="P541" t="s">
        <v>252</v>
      </c>
      <c r="Q541" t="s">
        <v>253</v>
      </c>
      <c r="R541" s="111">
        <v>45084</v>
      </c>
      <c r="W541">
        <v>0</v>
      </c>
      <c r="X541">
        <v>437.1</v>
      </c>
      <c r="Y541">
        <v>649</v>
      </c>
      <c r="Z541">
        <f t="shared" si="8"/>
        <v>1086.0999999999999</v>
      </c>
    </row>
    <row r="542" spans="1:26">
      <c r="A542" t="s">
        <v>246</v>
      </c>
      <c r="B542" t="s">
        <v>5784</v>
      </c>
      <c r="C542" t="s">
        <v>5087</v>
      </c>
      <c r="D542" t="s">
        <v>57</v>
      </c>
      <c r="E542" t="s">
        <v>58</v>
      </c>
      <c r="F542">
        <v>12575827</v>
      </c>
      <c r="G542" s="111">
        <v>45079</v>
      </c>
      <c r="H542" t="s">
        <v>5399</v>
      </c>
      <c r="I542" t="s">
        <v>255</v>
      </c>
      <c r="J542" t="s">
        <v>249</v>
      </c>
      <c r="K542" t="s">
        <v>250</v>
      </c>
      <c r="L542" t="s">
        <v>251</v>
      </c>
      <c r="O542" s="111">
        <v>45083</v>
      </c>
      <c r="P542" t="s">
        <v>252</v>
      </c>
      <c r="Q542" t="s">
        <v>282</v>
      </c>
      <c r="R542" s="111">
        <v>45084</v>
      </c>
      <c r="W542">
        <v>0</v>
      </c>
      <c r="X542">
        <v>1103.98</v>
      </c>
      <c r="Y542">
        <v>0</v>
      </c>
      <c r="Z542">
        <f t="shared" si="8"/>
        <v>1103.98</v>
      </c>
    </row>
    <row r="543" spans="1:26">
      <c r="A543" t="s">
        <v>246</v>
      </c>
      <c r="B543" t="s">
        <v>5779</v>
      </c>
      <c r="C543" t="s">
        <v>2359</v>
      </c>
      <c r="D543" t="s">
        <v>57</v>
      </c>
      <c r="E543" t="s">
        <v>58</v>
      </c>
      <c r="F543">
        <v>12575917</v>
      </c>
      <c r="G543" s="111">
        <v>45079</v>
      </c>
      <c r="H543" t="s">
        <v>5400</v>
      </c>
      <c r="I543" t="s">
        <v>255</v>
      </c>
      <c r="J543" t="s">
        <v>249</v>
      </c>
      <c r="K543" t="s">
        <v>250</v>
      </c>
      <c r="L543" t="s">
        <v>251</v>
      </c>
      <c r="O543" s="111">
        <v>45083</v>
      </c>
      <c r="P543" t="s">
        <v>252</v>
      </c>
      <c r="Q543" t="s">
        <v>253</v>
      </c>
      <c r="R543" s="111">
        <v>45084</v>
      </c>
      <c r="W543">
        <v>0</v>
      </c>
      <c r="X543">
        <v>5906.55</v>
      </c>
      <c r="Y543">
        <v>1224.5999999999999</v>
      </c>
      <c r="Z543">
        <f t="shared" si="8"/>
        <v>7131.15</v>
      </c>
    </row>
    <row r="544" spans="1:26">
      <c r="A544" t="s">
        <v>246</v>
      </c>
      <c r="B544" t="s">
        <v>5779</v>
      </c>
      <c r="C544" t="s">
        <v>2359</v>
      </c>
      <c r="D544" t="s">
        <v>57</v>
      </c>
      <c r="E544" t="s">
        <v>58</v>
      </c>
      <c r="F544">
        <v>12576334</v>
      </c>
      <c r="G544" s="111">
        <v>45079</v>
      </c>
      <c r="H544" t="s">
        <v>5401</v>
      </c>
      <c r="I544" t="s">
        <v>255</v>
      </c>
      <c r="J544" t="s">
        <v>249</v>
      </c>
      <c r="K544" t="s">
        <v>250</v>
      </c>
      <c r="L544" t="s">
        <v>251</v>
      </c>
      <c r="O544" s="111">
        <v>45083</v>
      </c>
      <c r="P544" t="s">
        <v>252</v>
      </c>
      <c r="Q544" t="s">
        <v>253</v>
      </c>
      <c r="R544" s="111">
        <v>45084</v>
      </c>
      <c r="W544">
        <v>0</v>
      </c>
      <c r="X544">
        <v>6337.5</v>
      </c>
      <c r="Y544">
        <v>11412.58</v>
      </c>
      <c r="Z544">
        <f t="shared" si="8"/>
        <v>17750.080000000002</v>
      </c>
    </row>
    <row r="545" spans="1:26">
      <c r="A545" t="s">
        <v>246</v>
      </c>
      <c r="B545" t="s">
        <v>4242</v>
      </c>
      <c r="C545" t="s">
        <v>3617</v>
      </c>
      <c r="D545" t="s">
        <v>57</v>
      </c>
      <c r="E545" t="s">
        <v>58</v>
      </c>
      <c r="F545">
        <v>12568797</v>
      </c>
      <c r="G545" s="111">
        <v>45079</v>
      </c>
      <c r="H545" t="s">
        <v>5938</v>
      </c>
      <c r="I545" t="s">
        <v>260</v>
      </c>
      <c r="L545" t="s">
        <v>251</v>
      </c>
      <c r="O545" s="111">
        <v>45079</v>
      </c>
      <c r="P545" t="s">
        <v>254</v>
      </c>
      <c r="Q545" t="s">
        <v>253</v>
      </c>
      <c r="R545" s="111">
        <v>45082</v>
      </c>
      <c r="W545">
        <v>0</v>
      </c>
      <c r="X545">
        <v>0</v>
      </c>
      <c r="Y545">
        <v>0</v>
      </c>
      <c r="Z545">
        <f t="shared" si="8"/>
        <v>0</v>
      </c>
    </row>
    <row r="546" spans="1:26">
      <c r="A546" t="s">
        <v>246</v>
      </c>
      <c r="B546" t="s">
        <v>5756</v>
      </c>
      <c r="C546" t="s">
        <v>2337</v>
      </c>
      <c r="D546" t="s">
        <v>57</v>
      </c>
      <c r="E546" t="s">
        <v>58</v>
      </c>
      <c r="F546">
        <v>12576987</v>
      </c>
      <c r="G546" s="111">
        <v>45079</v>
      </c>
      <c r="H546" t="s">
        <v>5439</v>
      </c>
      <c r="I546" t="s">
        <v>255</v>
      </c>
      <c r="J546" t="s">
        <v>249</v>
      </c>
      <c r="K546" t="s">
        <v>250</v>
      </c>
      <c r="L546" t="s">
        <v>251</v>
      </c>
      <c r="O546" s="111">
        <v>45083</v>
      </c>
      <c r="P546" t="s">
        <v>252</v>
      </c>
      <c r="Q546" t="s">
        <v>253</v>
      </c>
      <c r="R546" s="111">
        <v>45091</v>
      </c>
      <c r="W546">
        <v>0</v>
      </c>
      <c r="X546">
        <v>0</v>
      </c>
      <c r="Y546">
        <v>2</v>
      </c>
      <c r="Z546">
        <f t="shared" si="8"/>
        <v>2</v>
      </c>
    </row>
    <row r="547" spans="1:26">
      <c r="A547" t="s">
        <v>246</v>
      </c>
      <c r="B547" t="s">
        <v>5755</v>
      </c>
      <c r="C547" t="s">
        <v>2275</v>
      </c>
      <c r="D547" t="s">
        <v>57</v>
      </c>
      <c r="E547" t="s">
        <v>58</v>
      </c>
      <c r="F547">
        <v>12576767</v>
      </c>
      <c r="G547" s="111">
        <v>45082</v>
      </c>
      <c r="H547" t="s">
        <v>5402</v>
      </c>
      <c r="I547" t="s">
        <v>255</v>
      </c>
      <c r="J547" t="s">
        <v>249</v>
      </c>
      <c r="K547" t="s">
        <v>250</v>
      </c>
      <c r="L547" t="s">
        <v>251</v>
      </c>
      <c r="O547" s="111">
        <v>45082</v>
      </c>
      <c r="P547" t="s">
        <v>252</v>
      </c>
      <c r="Q547" t="s">
        <v>253</v>
      </c>
      <c r="R547" s="111">
        <v>45083</v>
      </c>
      <c r="W547">
        <v>0</v>
      </c>
      <c r="X547">
        <v>21617.59</v>
      </c>
      <c r="Y547">
        <v>17880.3</v>
      </c>
      <c r="Z547">
        <f t="shared" si="8"/>
        <v>39497.89</v>
      </c>
    </row>
    <row r="548" spans="1:26">
      <c r="A548" t="s">
        <v>246</v>
      </c>
      <c r="B548" t="s">
        <v>5780</v>
      </c>
      <c r="C548" t="s">
        <v>2299</v>
      </c>
      <c r="D548" t="s">
        <v>57</v>
      </c>
      <c r="E548" t="s">
        <v>58</v>
      </c>
      <c r="F548">
        <v>12570718</v>
      </c>
      <c r="G548" s="111">
        <v>45082</v>
      </c>
      <c r="H548" t="s">
        <v>5589</v>
      </c>
      <c r="I548" t="s">
        <v>255</v>
      </c>
      <c r="J548" t="s">
        <v>249</v>
      </c>
      <c r="K548" t="s">
        <v>250</v>
      </c>
      <c r="L548" t="s">
        <v>251</v>
      </c>
      <c r="O548" s="111">
        <v>45082</v>
      </c>
      <c r="P548" t="s">
        <v>252</v>
      </c>
      <c r="Q548" t="s">
        <v>253</v>
      </c>
      <c r="R548" s="111">
        <v>45083</v>
      </c>
      <c r="W548">
        <v>0</v>
      </c>
      <c r="X548">
        <v>9950</v>
      </c>
      <c r="Y548">
        <v>16846</v>
      </c>
      <c r="Z548">
        <f t="shared" si="8"/>
        <v>26796</v>
      </c>
    </row>
    <row r="549" spans="1:26">
      <c r="A549" t="s">
        <v>246</v>
      </c>
      <c r="B549" t="s">
        <v>5778</v>
      </c>
      <c r="C549" t="s">
        <v>2343</v>
      </c>
      <c r="D549" t="s">
        <v>57</v>
      </c>
      <c r="E549" t="s">
        <v>58</v>
      </c>
      <c r="F549">
        <v>12583922</v>
      </c>
      <c r="G549" s="111">
        <v>45082</v>
      </c>
      <c r="H549" t="s">
        <v>5403</v>
      </c>
      <c r="I549" t="s">
        <v>255</v>
      </c>
      <c r="J549" t="s">
        <v>249</v>
      </c>
      <c r="K549" t="s">
        <v>250</v>
      </c>
      <c r="L549" t="s">
        <v>251</v>
      </c>
      <c r="O549" s="111">
        <v>45082</v>
      </c>
      <c r="P549" t="s">
        <v>252</v>
      </c>
      <c r="Q549" t="s">
        <v>253</v>
      </c>
      <c r="R549" s="111">
        <v>45084</v>
      </c>
      <c r="W549">
        <v>0</v>
      </c>
      <c r="X549">
        <v>168</v>
      </c>
      <c r="Y549">
        <v>4697</v>
      </c>
      <c r="Z549">
        <f t="shared" si="8"/>
        <v>4865</v>
      </c>
    </row>
    <row r="550" spans="1:26">
      <c r="A550" t="s">
        <v>246</v>
      </c>
      <c r="B550" t="s">
        <v>5782</v>
      </c>
      <c r="C550" t="s">
        <v>5011</v>
      </c>
      <c r="D550" t="s">
        <v>57</v>
      </c>
      <c r="E550" t="s">
        <v>58</v>
      </c>
      <c r="F550">
        <v>12111447</v>
      </c>
      <c r="G550" s="111">
        <v>45083</v>
      </c>
      <c r="H550" t="s">
        <v>5423</v>
      </c>
      <c r="I550" t="s">
        <v>255</v>
      </c>
      <c r="J550" t="s">
        <v>249</v>
      </c>
      <c r="K550" t="s">
        <v>250</v>
      </c>
      <c r="L550" t="s">
        <v>251</v>
      </c>
      <c r="O550" s="111">
        <v>45092</v>
      </c>
      <c r="P550" t="s">
        <v>252</v>
      </c>
      <c r="Q550" t="s">
        <v>253</v>
      </c>
      <c r="R550" s="111">
        <v>45093</v>
      </c>
      <c r="W550">
        <v>0</v>
      </c>
      <c r="X550">
        <v>759</v>
      </c>
      <c r="Y550">
        <v>222</v>
      </c>
      <c r="Z550">
        <f t="shared" si="8"/>
        <v>981</v>
      </c>
    </row>
    <row r="551" spans="1:26">
      <c r="A551" t="s">
        <v>246</v>
      </c>
      <c r="B551" t="s">
        <v>5782</v>
      </c>
      <c r="C551" t="s">
        <v>5011</v>
      </c>
      <c r="D551" t="s">
        <v>57</v>
      </c>
      <c r="E551" t="s">
        <v>58</v>
      </c>
      <c r="F551">
        <v>12537875</v>
      </c>
      <c r="G551" s="111">
        <v>45083</v>
      </c>
      <c r="H551" t="s">
        <v>5404</v>
      </c>
      <c r="I551" t="s">
        <v>255</v>
      </c>
      <c r="J551" t="s">
        <v>249</v>
      </c>
      <c r="K551" t="s">
        <v>250</v>
      </c>
      <c r="L551" t="s">
        <v>251</v>
      </c>
      <c r="O551" s="111">
        <v>45083</v>
      </c>
      <c r="P551" t="s">
        <v>252</v>
      </c>
      <c r="Q551" t="s">
        <v>282</v>
      </c>
      <c r="R551" s="111">
        <v>45092</v>
      </c>
      <c r="W551">
        <v>0</v>
      </c>
      <c r="X551">
        <v>1</v>
      </c>
      <c r="Y551">
        <v>0</v>
      </c>
      <c r="Z551">
        <f t="shared" si="8"/>
        <v>1</v>
      </c>
    </row>
    <row r="552" spans="1:26">
      <c r="A552" t="s">
        <v>246</v>
      </c>
      <c r="B552" t="s">
        <v>5778</v>
      </c>
      <c r="C552" t="s">
        <v>2343</v>
      </c>
      <c r="D552" t="s">
        <v>57</v>
      </c>
      <c r="E552" t="s">
        <v>58</v>
      </c>
      <c r="F552">
        <v>12587449</v>
      </c>
      <c r="G552" s="111">
        <v>45083</v>
      </c>
      <c r="H552" t="s">
        <v>5691</v>
      </c>
      <c r="I552" t="s">
        <v>255</v>
      </c>
      <c r="L552" t="s">
        <v>251</v>
      </c>
      <c r="O552" s="111">
        <v>45083</v>
      </c>
      <c r="P552" t="s">
        <v>252</v>
      </c>
      <c r="Q552" t="s">
        <v>253</v>
      </c>
      <c r="R552" s="111">
        <v>45084</v>
      </c>
      <c r="W552">
        <v>0</v>
      </c>
      <c r="X552">
        <v>3500</v>
      </c>
      <c r="Y552">
        <v>275</v>
      </c>
      <c r="Z552">
        <f t="shared" si="8"/>
        <v>3775</v>
      </c>
    </row>
    <row r="553" spans="1:26">
      <c r="A553" t="s">
        <v>246</v>
      </c>
      <c r="B553" t="s">
        <v>5004</v>
      </c>
      <c r="C553" t="s">
        <v>5005</v>
      </c>
      <c r="D553" t="s">
        <v>57</v>
      </c>
      <c r="E553" t="s">
        <v>58</v>
      </c>
      <c r="F553">
        <v>12587423</v>
      </c>
      <c r="G553" s="111">
        <v>45083</v>
      </c>
      <c r="H553" t="s">
        <v>5405</v>
      </c>
      <c r="I553" t="s">
        <v>255</v>
      </c>
      <c r="J553" t="s">
        <v>249</v>
      </c>
      <c r="K553" t="s">
        <v>250</v>
      </c>
      <c r="L553" t="s">
        <v>251</v>
      </c>
      <c r="O553" s="111">
        <v>45083</v>
      </c>
      <c r="P553" t="s">
        <v>252</v>
      </c>
      <c r="Q553" t="s">
        <v>253</v>
      </c>
      <c r="R553" s="111">
        <v>45091</v>
      </c>
      <c r="W553">
        <v>0</v>
      </c>
      <c r="X553">
        <v>132</v>
      </c>
      <c r="Y553">
        <v>385</v>
      </c>
      <c r="Z553">
        <f t="shared" si="8"/>
        <v>517</v>
      </c>
    </row>
    <row r="554" spans="1:26">
      <c r="A554" t="s">
        <v>246</v>
      </c>
      <c r="B554" t="s">
        <v>5781</v>
      </c>
      <c r="C554" t="s">
        <v>5008</v>
      </c>
      <c r="D554" t="s">
        <v>57</v>
      </c>
      <c r="E554" t="s">
        <v>58</v>
      </c>
      <c r="F554">
        <v>12587593</v>
      </c>
      <c r="G554" s="111">
        <v>45083</v>
      </c>
      <c r="H554" t="s">
        <v>5406</v>
      </c>
      <c r="I554" t="s">
        <v>255</v>
      </c>
      <c r="J554" t="s">
        <v>249</v>
      </c>
      <c r="K554" t="s">
        <v>250</v>
      </c>
      <c r="L554" t="s">
        <v>251</v>
      </c>
      <c r="O554" s="111">
        <v>45083</v>
      </c>
      <c r="P554" t="s">
        <v>252</v>
      </c>
      <c r="Q554" t="s">
        <v>253</v>
      </c>
      <c r="R554" s="111">
        <v>45090</v>
      </c>
      <c r="W554">
        <v>0</v>
      </c>
      <c r="X554">
        <v>93</v>
      </c>
      <c r="Y554">
        <v>1096</v>
      </c>
      <c r="Z554">
        <f t="shared" si="8"/>
        <v>1189</v>
      </c>
    </row>
    <row r="555" spans="1:26">
      <c r="A555" t="s">
        <v>246</v>
      </c>
      <c r="B555" t="s">
        <v>5004</v>
      </c>
      <c r="C555" t="s">
        <v>5005</v>
      </c>
      <c r="D555" t="s">
        <v>57</v>
      </c>
      <c r="E555" t="s">
        <v>58</v>
      </c>
      <c r="F555">
        <v>12592228</v>
      </c>
      <c r="G555" s="111">
        <v>45084</v>
      </c>
      <c r="H555" t="s">
        <v>5407</v>
      </c>
      <c r="I555" t="s">
        <v>255</v>
      </c>
      <c r="L555" t="s">
        <v>251</v>
      </c>
      <c r="O555" s="111">
        <v>45084</v>
      </c>
      <c r="P555" t="s">
        <v>252</v>
      </c>
      <c r="Q555" t="s">
        <v>263</v>
      </c>
      <c r="R555" s="111">
        <v>45086</v>
      </c>
      <c r="W555">
        <v>0</v>
      </c>
      <c r="X555">
        <v>1880.34</v>
      </c>
      <c r="Y555">
        <v>0</v>
      </c>
      <c r="Z555">
        <f t="shared" si="8"/>
        <v>1880.34</v>
      </c>
    </row>
    <row r="556" spans="1:26">
      <c r="A556" t="s">
        <v>246</v>
      </c>
      <c r="B556" t="s">
        <v>5782</v>
      </c>
      <c r="C556" t="s">
        <v>5011</v>
      </c>
      <c r="D556" t="s">
        <v>57</v>
      </c>
      <c r="E556" t="s">
        <v>58</v>
      </c>
      <c r="F556">
        <v>12592357</v>
      </c>
      <c r="G556" s="111">
        <v>45084</v>
      </c>
      <c r="H556" t="s">
        <v>5434</v>
      </c>
      <c r="I556" t="s">
        <v>255</v>
      </c>
      <c r="L556" t="s">
        <v>251</v>
      </c>
      <c r="O556" s="111">
        <v>45084</v>
      </c>
      <c r="P556" t="s">
        <v>252</v>
      </c>
      <c r="Q556" t="s">
        <v>253</v>
      </c>
      <c r="R556" s="111">
        <v>45086</v>
      </c>
      <c r="W556">
        <v>0</v>
      </c>
      <c r="X556">
        <v>0</v>
      </c>
      <c r="Y556">
        <v>141</v>
      </c>
      <c r="Z556">
        <f t="shared" si="8"/>
        <v>141</v>
      </c>
    </row>
    <row r="557" spans="1:26">
      <c r="A557" t="s">
        <v>246</v>
      </c>
      <c r="B557" t="s">
        <v>5756</v>
      </c>
      <c r="C557" t="s">
        <v>2337</v>
      </c>
      <c r="D557" t="s">
        <v>57</v>
      </c>
      <c r="E557" t="s">
        <v>58</v>
      </c>
      <c r="F557">
        <v>12592783</v>
      </c>
      <c r="G557" s="111">
        <v>45084</v>
      </c>
      <c r="H557" t="s">
        <v>5408</v>
      </c>
      <c r="I557" t="s">
        <v>255</v>
      </c>
      <c r="J557" t="s">
        <v>249</v>
      </c>
      <c r="K557" t="s">
        <v>250</v>
      </c>
      <c r="L557" t="s">
        <v>251</v>
      </c>
      <c r="O557" s="111">
        <v>45084</v>
      </c>
      <c r="P557" t="s">
        <v>252</v>
      </c>
      <c r="Q557" t="s">
        <v>253</v>
      </c>
      <c r="R557" s="111">
        <v>45089</v>
      </c>
      <c r="W557">
        <v>0</v>
      </c>
      <c r="X557">
        <v>682.5</v>
      </c>
      <c r="Y557">
        <v>4</v>
      </c>
      <c r="Z557">
        <f t="shared" si="8"/>
        <v>686.5</v>
      </c>
    </row>
    <row r="558" spans="1:26">
      <c r="A558" t="s">
        <v>246</v>
      </c>
      <c r="B558" t="s">
        <v>5755</v>
      </c>
      <c r="C558" t="s">
        <v>2275</v>
      </c>
      <c r="D558" t="s">
        <v>57</v>
      </c>
      <c r="E558" t="s">
        <v>58</v>
      </c>
      <c r="F558">
        <v>12592976</v>
      </c>
      <c r="G558" s="111">
        <v>45084</v>
      </c>
      <c r="H558" t="s">
        <v>5409</v>
      </c>
      <c r="I558" t="s">
        <v>255</v>
      </c>
      <c r="J558" t="s">
        <v>249</v>
      </c>
      <c r="K558" t="s">
        <v>250</v>
      </c>
      <c r="L558" t="s">
        <v>251</v>
      </c>
      <c r="O558" s="111">
        <v>45084</v>
      </c>
      <c r="P558" t="s">
        <v>252</v>
      </c>
      <c r="Q558" t="s">
        <v>253</v>
      </c>
      <c r="R558" s="111">
        <v>45089</v>
      </c>
      <c r="W558">
        <v>0</v>
      </c>
      <c r="X558">
        <v>9417.48</v>
      </c>
      <c r="Y558">
        <v>2535</v>
      </c>
      <c r="Z558">
        <f t="shared" si="8"/>
        <v>11952.48</v>
      </c>
    </row>
    <row r="559" spans="1:26">
      <c r="A559" t="s">
        <v>246</v>
      </c>
      <c r="B559" t="s">
        <v>5755</v>
      </c>
      <c r="C559" t="s">
        <v>2275</v>
      </c>
      <c r="D559" t="s">
        <v>57</v>
      </c>
      <c r="E559" t="s">
        <v>58</v>
      </c>
      <c r="F559">
        <v>12597702</v>
      </c>
      <c r="G559" s="111">
        <v>45086</v>
      </c>
      <c r="H559" t="s">
        <v>5410</v>
      </c>
      <c r="I559" t="s">
        <v>255</v>
      </c>
      <c r="J559" t="s">
        <v>249</v>
      </c>
      <c r="K559" t="s">
        <v>250</v>
      </c>
      <c r="L559" t="s">
        <v>251</v>
      </c>
      <c r="O559" s="111">
        <v>45089</v>
      </c>
      <c r="P559" t="s">
        <v>252</v>
      </c>
      <c r="Q559" t="s">
        <v>253</v>
      </c>
      <c r="R559" s="111">
        <v>45091</v>
      </c>
      <c r="W559">
        <v>0</v>
      </c>
      <c r="X559">
        <v>397.28</v>
      </c>
      <c r="Y559">
        <v>2411.38</v>
      </c>
      <c r="Z559">
        <f t="shared" si="8"/>
        <v>2808.66</v>
      </c>
    </row>
    <row r="560" spans="1:26">
      <c r="A560" t="s">
        <v>246</v>
      </c>
      <c r="B560" t="s">
        <v>4242</v>
      </c>
      <c r="C560" t="s">
        <v>3617</v>
      </c>
      <c r="D560" t="s">
        <v>57</v>
      </c>
      <c r="E560" t="s">
        <v>58</v>
      </c>
      <c r="F560">
        <v>12598005</v>
      </c>
      <c r="G560" s="111">
        <v>45089</v>
      </c>
      <c r="H560" t="s">
        <v>5411</v>
      </c>
      <c r="I560" t="s">
        <v>255</v>
      </c>
      <c r="J560" t="s">
        <v>249</v>
      </c>
      <c r="K560" t="s">
        <v>250</v>
      </c>
      <c r="L560" t="s">
        <v>251</v>
      </c>
      <c r="O560" s="111">
        <v>45089</v>
      </c>
      <c r="P560" t="s">
        <v>252</v>
      </c>
      <c r="Q560" t="s">
        <v>253</v>
      </c>
      <c r="R560" s="111">
        <v>45090</v>
      </c>
      <c r="W560">
        <v>0</v>
      </c>
      <c r="X560">
        <v>703.37</v>
      </c>
      <c r="Y560">
        <v>2855</v>
      </c>
      <c r="Z560">
        <f t="shared" si="8"/>
        <v>3558.37</v>
      </c>
    </row>
    <row r="561" spans="1:26">
      <c r="A561" t="s">
        <v>246</v>
      </c>
      <c r="B561" t="s">
        <v>5779</v>
      </c>
      <c r="C561" t="s">
        <v>2359</v>
      </c>
      <c r="D561" t="s">
        <v>57</v>
      </c>
      <c r="E561" t="s">
        <v>58</v>
      </c>
      <c r="F561">
        <v>12601953</v>
      </c>
      <c r="G561" s="111">
        <v>45089</v>
      </c>
      <c r="H561" t="s">
        <v>5412</v>
      </c>
      <c r="I561" t="s">
        <v>255</v>
      </c>
      <c r="J561" t="s">
        <v>249</v>
      </c>
      <c r="K561" t="s">
        <v>250</v>
      </c>
      <c r="L561" t="s">
        <v>251</v>
      </c>
      <c r="O561" s="111">
        <v>45089</v>
      </c>
      <c r="P561" t="s">
        <v>252</v>
      </c>
      <c r="Q561" t="s">
        <v>282</v>
      </c>
      <c r="R561" s="111">
        <v>45091</v>
      </c>
      <c r="W561">
        <v>0</v>
      </c>
      <c r="X561">
        <v>594</v>
      </c>
      <c r="Y561">
        <v>0</v>
      </c>
      <c r="Z561">
        <f t="shared" si="8"/>
        <v>594</v>
      </c>
    </row>
    <row r="562" spans="1:26">
      <c r="A562" t="s">
        <v>246</v>
      </c>
      <c r="B562" t="s">
        <v>5778</v>
      </c>
      <c r="C562" t="s">
        <v>2343</v>
      </c>
      <c r="D562" t="s">
        <v>57</v>
      </c>
      <c r="E562" t="s">
        <v>58</v>
      </c>
      <c r="F562">
        <v>12602020</v>
      </c>
      <c r="G562" s="111">
        <v>45089</v>
      </c>
      <c r="H562" t="s">
        <v>5413</v>
      </c>
      <c r="I562" t="s">
        <v>255</v>
      </c>
      <c r="J562" t="s">
        <v>249</v>
      </c>
      <c r="K562" t="s">
        <v>250</v>
      </c>
      <c r="L562" t="s">
        <v>251</v>
      </c>
      <c r="O562" s="111">
        <v>45089</v>
      </c>
      <c r="P562" t="s">
        <v>252</v>
      </c>
      <c r="Q562" t="s">
        <v>253</v>
      </c>
      <c r="R562" s="111">
        <v>45090</v>
      </c>
      <c r="W562">
        <v>0</v>
      </c>
      <c r="X562">
        <v>96</v>
      </c>
      <c r="Y562">
        <v>54</v>
      </c>
      <c r="Z562">
        <f t="shared" si="8"/>
        <v>150</v>
      </c>
    </row>
    <row r="563" spans="1:26">
      <c r="A563" t="s">
        <v>246</v>
      </c>
      <c r="B563" t="s">
        <v>5785</v>
      </c>
      <c r="C563" t="s">
        <v>5380</v>
      </c>
      <c r="D563" t="s">
        <v>57</v>
      </c>
      <c r="E563" t="s">
        <v>58</v>
      </c>
      <c r="F563">
        <v>12602057</v>
      </c>
      <c r="G563" s="111">
        <v>45089</v>
      </c>
      <c r="H563" t="s">
        <v>5414</v>
      </c>
      <c r="I563" t="s">
        <v>255</v>
      </c>
      <c r="J563" t="s">
        <v>249</v>
      </c>
      <c r="K563" t="s">
        <v>250</v>
      </c>
      <c r="L563" t="s">
        <v>251</v>
      </c>
      <c r="O563" s="111">
        <v>45089</v>
      </c>
      <c r="P563" t="s">
        <v>252</v>
      </c>
      <c r="Q563" t="s">
        <v>253</v>
      </c>
      <c r="R563" s="111">
        <v>45091</v>
      </c>
      <c r="W563">
        <v>0</v>
      </c>
      <c r="X563">
        <v>195.1</v>
      </c>
      <c r="Y563">
        <v>473.29</v>
      </c>
      <c r="Z563">
        <f t="shared" si="8"/>
        <v>668.39</v>
      </c>
    </row>
    <row r="564" spans="1:26">
      <c r="A564" t="s">
        <v>246</v>
      </c>
      <c r="B564" t="s">
        <v>5779</v>
      </c>
      <c r="C564" t="s">
        <v>2359</v>
      </c>
      <c r="D564" t="s">
        <v>57</v>
      </c>
      <c r="E564" t="s">
        <v>58</v>
      </c>
      <c r="F564">
        <v>12597304</v>
      </c>
      <c r="G564" s="111">
        <v>45089</v>
      </c>
      <c r="H564" t="s">
        <v>5415</v>
      </c>
      <c r="I564" t="s">
        <v>255</v>
      </c>
      <c r="J564" t="s">
        <v>249</v>
      </c>
      <c r="K564" t="s">
        <v>250</v>
      </c>
      <c r="L564" t="s">
        <v>251</v>
      </c>
      <c r="O564" s="111">
        <v>45089</v>
      </c>
      <c r="P564" t="s">
        <v>252</v>
      </c>
      <c r="Q564" t="s">
        <v>253</v>
      </c>
      <c r="R564" s="111">
        <v>45090</v>
      </c>
      <c r="W564">
        <v>0</v>
      </c>
      <c r="X564">
        <v>2177.75</v>
      </c>
      <c r="Y564">
        <v>8147.15</v>
      </c>
      <c r="Z564">
        <f t="shared" si="8"/>
        <v>10324.9</v>
      </c>
    </row>
    <row r="565" spans="1:26">
      <c r="A565" t="s">
        <v>246</v>
      </c>
      <c r="B565" t="s">
        <v>5784</v>
      </c>
      <c r="C565" t="s">
        <v>5087</v>
      </c>
      <c r="D565" t="s">
        <v>57</v>
      </c>
      <c r="E565" t="s">
        <v>58</v>
      </c>
      <c r="F565">
        <v>12605349</v>
      </c>
      <c r="G565" s="111">
        <v>45090</v>
      </c>
      <c r="H565" t="s">
        <v>5659</v>
      </c>
      <c r="I565" t="s">
        <v>260</v>
      </c>
      <c r="L565" t="s">
        <v>251</v>
      </c>
      <c r="O565" s="111">
        <v>45090</v>
      </c>
      <c r="P565" t="s">
        <v>252</v>
      </c>
      <c r="Q565" t="s">
        <v>263</v>
      </c>
      <c r="R565" s="111">
        <v>45091</v>
      </c>
      <c r="W565">
        <v>0</v>
      </c>
      <c r="X565">
        <v>10</v>
      </c>
      <c r="Y565">
        <v>0</v>
      </c>
      <c r="Z565">
        <f t="shared" si="8"/>
        <v>10</v>
      </c>
    </row>
    <row r="566" spans="1:26">
      <c r="A566" t="s">
        <v>246</v>
      </c>
      <c r="B566" t="s">
        <v>5781</v>
      </c>
      <c r="C566" t="s">
        <v>5008</v>
      </c>
      <c r="D566" t="s">
        <v>57</v>
      </c>
      <c r="E566" t="s">
        <v>58</v>
      </c>
      <c r="F566">
        <v>12597407</v>
      </c>
      <c r="G566" s="111">
        <v>45090</v>
      </c>
      <c r="H566" t="s">
        <v>5420</v>
      </c>
      <c r="I566" t="s">
        <v>255</v>
      </c>
      <c r="J566" t="s">
        <v>249</v>
      </c>
      <c r="K566" t="s">
        <v>250</v>
      </c>
      <c r="L566" t="s">
        <v>251</v>
      </c>
      <c r="O566" s="111">
        <v>45091</v>
      </c>
      <c r="P566" t="s">
        <v>252</v>
      </c>
      <c r="Q566" t="s">
        <v>282</v>
      </c>
      <c r="R566" s="111">
        <v>45092</v>
      </c>
      <c r="W566">
        <v>0</v>
      </c>
      <c r="X566">
        <v>665.5</v>
      </c>
      <c r="Y566">
        <v>0</v>
      </c>
      <c r="Z566">
        <f t="shared" si="8"/>
        <v>665.5</v>
      </c>
    </row>
    <row r="567" spans="1:26">
      <c r="A567" t="s">
        <v>246</v>
      </c>
      <c r="B567" t="s">
        <v>5756</v>
      </c>
      <c r="C567" t="s">
        <v>2337</v>
      </c>
      <c r="D567" t="s">
        <v>57</v>
      </c>
      <c r="E567" t="s">
        <v>58</v>
      </c>
      <c r="F567">
        <v>12605688</v>
      </c>
      <c r="G567" s="111">
        <v>45090</v>
      </c>
      <c r="H567" t="s">
        <v>5416</v>
      </c>
      <c r="I567" t="s">
        <v>255</v>
      </c>
      <c r="J567" t="s">
        <v>249</v>
      </c>
      <c r="K567" t="s">
        <v>250</v>
      </c>
      <c r="L567" t="s">
        <v>251</v>
      </c>
      <c r="O567" s="111">
        <v>45090</v>
      </c>
      <c r="P567" t="s">
        <v>252</v>
      </c>
      <c r="Q567" t="s">
        <v>253</v>
      </c>
      <c r="R567" s="111">
        <v>45090</v>
      </c>
      <c r="W567">
        <v>0</v>
      </c>
      <c r="X567">
        <v>1095</v>
      </c>
      <c r="Y567">
        <v>2315</v>
      </c>
      <c r="Z567">
        <f t="shared" si="8"/>
        <v>3410</v>
      </c>
    </row>
    <row r="568" spans="1:26">
      <c r="A568" t="s">
        <v>246</v>
      </c>
      <c r="B568" t="s">
        <v>5004</v>
      </c>
      <c r="C568" t="s">
        <v>5005</v>
      </c>
      <c r="D568" t="s">
        <v>57</v>
      </c>
      <c r="E568" t="s">
        <v>58</v>
      </c>
      <c r="F568">
        <v>12605831</v>
      </c>
      <c r="G568" s="111">
        <v>45090</v>
      </c>
      <c r="H568" t="s">
        <v>5461</v>
      </c>
      <c r="I568" t="s">
        <v>256</v>
      </c>
      <c r="J568" t="s">
        <v>249</v>
      </c>
      <c r="K568" t="s">
        <v>250</v>
      </c>
      <c r="L568" t="s">
        <v>251</v>
      </c>
      <c r="O568" s="111">
        <v>45090</v>
      </c>
      <c r="P568" t="s">
        <v>252</v>
      </c>
      <c r="Q568" t="s">
        <v>253</v>
      </c>
      <c r="R568" s="111">
        <v>45091</v>
      </c>
      <c r="W568">
        <v>0</v>
      </c>
      <c r="X568">
        <v>661</v>
      </c>
      <c r="Y568">
        <v>4710</v>
      </c>
      <c r="Z568">
        <f t="shared" si="8"/>
        <v>5371</v>
      </c>
    </row>
    <row r="569" spans="1:26">
      <c r="A569" t="s">
        <v>246</v>
      </c>
      <c r="B569" t="s">
        <v>5778</v>
      </c>
      <c r="C569" t="s">
        <v>2343</v>
      </c>
      <c r="D569" t="s">
        <v>57</v>
      </c>
      <c r="E569" t="s">
        <v>58</v>
      </c>
      <c r="F569">
        <v>12605938</v>
      </c>
      <c r="G569" s="111">
        <v>45090</v>
      </c>
      <c r="H569" t="s">
        <v>5417</v>
      </c>
      <c r="I569" t="s">
        <v>255</v>
      </c>
      <c r="J569" t="s">
        <v>249</v>
      </c>
      <c r="K569" t="s">
        <v>250</v>
      </c>
      <c r="L569" t="s">
        <v>251</v>
      </c>
      <c r="O569" s="111">
        <v>45090</v>
      </c>
      <c r="P569" t="s">
        <v>252</v>
      </c>
      <c r="Q569" t="s">
        <v>253</v>
      </c>
      <c r="R569" s="111">
        <v>45090</v>
      </c>
      <c r="W569">
        <v>0</v>
      </c>
      <c r="X569">
        <v>3145</v>
      </c>
      <c r="Y569">
        <v>9634</v>
      </c>
      <c r="Z569">
        <f t="shared" si="8"/>
        <v>12779</v>
      </c>
    </row>
    <row r="570" spans="1:26">
      <c r="A570" t="s">
        <v>246</v>
      </c>
      <c r="B570" t="s">
        <v>5785</v>
      </c>
      <c r="C570" t="s">
        <v>5380</v>
      </c>
      <c r="D570" t="s">
        <v>57</v>
      </c>
      <c r="E570" t="s">
        <v>58</v>
      </c>
      <c r="F570">
        <v>12606099</v>
      </c>
      <c r="G570" s="111">
        <v>45090</v>
      </c>
      <c r="H570" t="s">
        <v>5418</v>
      </c>
      <c r="I570" t="s">
        <v>255</v>
      </c>
      <c r="J570" t="s">
        <v>249</v>
      </c>
      <c r="K570" t="s">
        <v>250</v>
      </c>
      <c r="L570" t="s">
        <v>251</v>
      </c>
      <c r="O570" s="111">
        <v>45090</v>
      </c>
      <c r="P570" t="s">
        <v>252</v>
      </c>
      <c r="Q570" t="s">
        <v>253</v>
      </c>
      <c r="R570" s="111">
        <v>45091</v>
      </c>
      <c r="W570">
        <v>0</v>
      </c>
      <c r="X570">
        <v>2099.6999999999998</v>
      </c>
      <c r="Y570">
        <v>4237.51</v>
      </c>
      <c r="Z570">
        <f t="shared" si="8"/>
        <v>6337.21</v>
      </c>
    </row>
    <row r="571" spans="1:26">
      <c r="A571" t="s">
        <v>246</v>
      </c>
      <c r="B571" t="s">
        <v>5780</v>
      </c>
      <c r="C571" t="s">
        <v>2299</v>
      </c>
      <c r="D571" t="s">
        <v>57</v>
      </c>
      <c r="E571" t="s">
        <v>58</v>
      </c>
      <c r="F571">
        <v>12606531</v>
      </c>
      <c r="G571" s="111">
        <v>45090</v>
      </c>
      <c r="H571" t="s">
        <v>5619</v>
      </c>
      <c r="I571" t="s">
        <v>255</v>
      </c>
      <c r="J571" t="s">
        <v>249</v>
      </c>
      <c r="K571" t="s">
        <v>268</v>
      </c>
      <c r="L571" t="s">
        <v>251</v>
      </c>
      <c r="O571" s="111">
        <v>45090</v>
      </c>
      <c r="P571" t="s">
        <v>252</v>
      </c>
      <c r="Q571" t="s">
        <v>253</v>
      </c>
      <c r="R571" s="111">
        <v>45091</v>
      </c>
      <c r="W571">
        <v>0</v>
      </c>
      <c r="X571">
        <v>630</v>
      </c>
      <c r="Y571">
        <v>4766</v>
      </c>
      <c r="Z571">
        <f t="shared" si="8"/>
        <v>5396</v>
      </c>
    </row>
    <row r="572" spans="1:26">
      <c r="A572" t="s">
        <v>246</v>
      </c>
      <c r="B572" t="s">
        <v>5782</v>
      </c>
      <c r="C572" t="s">
        <v>5011</v>
      </c>
      <c r="D572" t="s">
        <v>57</v>
      </c>
      <c r="E572" t="s">
        <v>58</v>
      </c>
      <c r="F572">
        <v>5299836</v>
      </c>
      <c r="G572" s="111">
        <v>45090</v>
      </c>
      <c r="H572" t="s">
        <v>5441</v>
      </c>
      <c r="I572" t="s">
        <v>255</v>
      </c>
      <c r="J572" t="s">
        <v>249</v>
      </c>
      <c r="K572" t="s">
        <v>250</v>
      </c>
      <c r="L572" t="s">
        <v>251</v>
      </c>
      <c r="O572" s="111">
        <v>45090</v>
      </c>
      <c r="P572" t="s">
        <v>252</v>
      </c>
      <c r="Q572" t="s">
        <v>257</v>
      </c>
      <c r="R572" s="111">
        <v>45091</v>
      </c>
      <c r="W572">
        <v>0</v>
      </c>
      <c r="X572">
        <v>0</v>
      </c>
      <c r="Y572">
        <v>0</v>
      </c>
      <c r="Z572">
        <f t="shared" si="8"/>
        <v>0</v>
      </c>
    </row>
    <row r="573" spans="1:26">
      <c r="A573" t="s">
        <v>246</v>
      </c>
      <c r="B573" t="s">
        <v>5004</v>
      </c>
      <c r="C573" t="s">
        <v>5005</v>
      </c>
      <c r="D573" t="s">
        <v>57</v>
      </c>
      <c r="E573" t="s">
        <v>58</v>
      </c>
      <c r="F573">
        <v>12606929</v>
      </c>
      <c r="G573" s="111">
        <v>45090</v>
      </c>
      <c r="H573" t="s">
        <v>5419</v>
      </c>
      <c r="I573" t="s">
        <v>255</v>
      </c>
      <c r="J573" t="s">
        <v>249</v>
      </c>
      <c r="K573" t="s">
        <v>250</v>
      </c>
      <c r="L573" t="s">
        <v>251</v>
      </c>
      <c r="O573" s="111">
        <v>45090</v>
      </c>
      <c r="P573" t="s">
        <v>252</v>
      </c>
      <c r="Q573" t="s">
        <v>253</v>
      </c>
      <c r="R573" s="111">
        <v>45091</v>
      </c>
      <c r="W573">
        <v>0</v>
      </c>
      <c r="X573">
        <v>686.9</v>
      </c>
      <c r="Y573">
        <v>1762.1</v>
      </c>
      <c r="Z573">
        <f t="shared" si="8"/>
        <v>2449</v>
      </c>
    </row>
    <row r="574" spans="1:26">
      <c r="A574" t="s">
        <v>246</v>
      </c>
      <c r="B574" t="s">
        <v>5781</v>
      </c>
      <c r="C574" t="s">
        <v>5008</v>
      </c>
      <c r="D574" t="s">
        <v>57</v>
      </c>
      <c r="E574" t="s">
        <v>58</v>
      </c>
      <c r="F574">
        <v>12607107</v>
      </c>
      <c r="G574" s="111">
        <v>45090</v>
      </c>
      <c r="H574" t="s">
        <v>5684</v>
      </c>
      <c r="I574" t="s">
        <v>255</v>
      </c>
      <c r="L574" t="s">
        <v>251</v>
      </c>
      <c r="O574" s="111">
        <v>45091</v>
      </c>
      <c r="P574" t="s">
        <v>252</v>
      </c>
      <c r="Q574" t="s">
        <v>253</v>
      </c>
      <c r="R574" s="111">
        <v>45092</v>
      </c>
      <c r="W574">
        <v>0</v>
      </c>
      <c r="X574">
        <v>0</v>
      </c>
      <c r="Y574">
        <v>10</v>
      </c>
      <c r="Z574">
        <f t="shared" si="8"/>
        <v>10</v>
      </c>
    </row>
    <row r="575" spans="1:26">
      <c r="A575" t="s">
        <v>246</v>
      </c>
      <c r="B575" t="s">
        <v>5755</v>
      </c>
      <c r="C575" t="s">
        <v>2275</v>
      </c>
      <c r="D575" t="s">
        <v>57</v>
      </c>
      <c r="E575" t="s">
        <v>58</v>
      </c>
      <c r="F575">
        <v>12611065</v>
      </c>
      <c r="G575" s="111">
        <v>45091</v>
      </c>
      <c r="H575" t="s">
        <v>5615</v>
      </c>
      <c r="I575" t="s">
        <v>260</v>
      </c>
      <c r="L575" t="s">
        <v>251</v>
      </c>
      <c r="O575" s="111">
        <v>45100</v>
      </c>
      <c r="P575" t="s">
        <v>252</v>
      </c>
      <c r="Q575" t="s">
        <v>253</v>
      </c>
      <c r="R575" s="111">
        <v>45103</v>
      </c>
      <c r="W575">
        <v>0</v>
      </c>
      <c r="X575">
        <v>83</v>
      </c>
      <c r="Y575">
        <v>1759</v>
      </c>
      <c r="Z575">
        <f t="shared" si="8"/>
        <v>1842</v>
      </c>
    </row>
    <row r="576" spans="1:26">
      <c r="A576" t="s">
        <v>246</v>
      </c>
      <c r="B576" t="s">
        <v>5755</v>
      </c>
      <c r="C576" t="s">
        <v>2275</v>
      </c>
      <c r="D576" t="s">
        <v>57</v>
      </c>
      <c r="E576" t="s">
        <v>58</v>
      </c>
      <c r="F576">
        <v>12611332</v>
      </c>
      <c r="G576" s="111">
        <v>45091</v>
      </c>
      <c r="H576" t="s">
        <v>5571</v>
      </c>
      <c r="I576" t="s">
        <v>255</v>
      </c>
      <c r="J576" t="s">
        <v>249</v>
      </c>
      <c r="K576" t="s">
        <v>250</v>
      </c>
      <c r="L576" t="s">
        <v>251</v>
      </c>
      <c r="O576" s="111">
        <v>45091</v>
      </c>
      <c r="P576" t="s">
        <v>252</v>
      </c>
      <c r="Q576" t="s">
        <v>257</v>
      </c>
      <c r="R576" s="111">
        <v>45111</v>
      </c>
      <c r="W576">
        <v>0</v>
      </c>
      <c r="X576">
        <v>0</v>
      </c>
      <c r="Y576">
        <v>0</v>
      </c>
      <c r="Z576">
        <f t="shared" si="8"/>
        <v>0</v>
      </c>
    </row>
    <row r="577" spans="1:26">
      <c r="A577" t="s">
        <v>246</v>
      </c>
      <c r="B577" t="s">
        <v>5778</v>
      </c>
      <c r="C577" t="s">
        <v>2343</v>
      </c>
      <c r="D577" t="s">
        <v>57</v>
      </c>
      <c r="E577" t="s">
        <v>58</v>
      </c>
      <c r="F577">
        <v>12611643</v>
      </c>
      <c r="G577" s="111">
        <v>45091</v>
      </c>
      <c r="H577" t="s">
        <v>5421</v>
      </c>
      <c r="I577" t="s">
        <v>255</v>
      </c>
      <c r="J577" t="s">
        <v>249</v>
      </c>
      <c r="K577" t="s">
        <v>250</v>
      </c>
      <c r="L577" t="s">
        <v>251</v>
      </c>
      <c r="O577" s="111">
        <v>45091</v>
      </c>
      <c r="P577" t="s">
        <v>252</v>
      </c>
      <c r="Q577" t="s">
        <v>282</v>
      </c>
      <c r="R577" s="111">
        <v>45092</v>
      </c>
      <c r="W577">
        <v>0</v>
      </c>
      <c r="X577">
        <v>240.9</v>
      </c>
      <c r="Y577">
        <v>0</v>
      </c>
      <c r="Z577">
        <f t="shared" si="8"/>
        <v>240.9</v>
      </c>
    </row>
    <row r="578" spans="1:26">
      <c r="A578" t="s">
        <v>246</v>
      </c>
      <c r="B578" t="s">
        <v>5785</v>
      </c>
      <c r="C578" t="s">
        <v>5380</v>
      </c>
      <c r="D578" t="s">
        <v>57</v>
      </c>
      <c r="E578" t="s">
        <v>58</v>
      </c>
      <c r="F578">
        <v>12611862</v>
      </c>
      <c r="G578" s="111">
        <v>45091</v>
      </c>
      <c r="H578" t="s">
        <v>5572</v>
      </c>
      <c r="I578" t="s">
        <v>255</v>
      </c>
      <c r="J578" t="s">
        <v>249</v>
      </c>
      <c r="K578" t="s">
        <v>250</v>
      </c>
      <c r="L578" t="s">
        <v>251</v>
      </c>
      <c r="O578" s="111">
        <v>45091</v>
      </c>
      <c r="P578" t="s">
        <v>252</v>
      </c>
      <c r="Q578" t="s">
        <v>257</v>
      </c>
      <c r="R578" s="111"/>
      <c r="W578">
        <v>0</v>
      </c>
      <c r="X578">
        <v>0</v>
      </c>
      <c r="Y578">
        <v>0</v>
      </c>
      <c r="Z578">
        <f t="shared" si="8"/>
        <v>0</v>
      </c>
    </row>
    <row r="579" spans="1:26">
      <c r="A579" t="s">
        <v>246</v>
      </c>
      <c r="B579" t="s">
        <v>5756</v>
      </c>
      <c r="C579" t="s">
        <v>2337</v>
      </c>
      <c r="D579" t="s">
        <v>57</v>
      </c>
      <c r="E579" t="s">
        <v>58</v>
      </c>
      <c r="F579">
        <v>12612170</v>
      </c>
      <c r="G579" s="111">
        <v>45091</v>
      </c>
      <c r="H579" t="s">
        <v>5422</v>
      </c>
      <c r="I579" t="s">
        <v>255</v>
      </c>
      <c r="J579" t="s">
        <v>249</v>
      </c>
      <c r="K579" t="s">
        <v>250</v>
      </c>
      <c r="L579" t="s">
        <v>251</v>
      </c>
      <c r="O579" s="111">
        <v>45091</v>
      </c>
      <c r="P579" t="s">
        <v>252</v>
      </c>
      <c r="Q579" t="s">
        <v>253</v>
      </c>
      <c r="R579" s="111">
        <v>45092</v>
      </c>
      <c r="W579">
        <v>0</v>
      </c>
      <c r="X579">
        <v>2393.0300000000002</v>
      </c>
      <c r="Y579">
        <v>1662.9</v>
      </c>
      <c r="Z579">
        <f t="shared" ref="Z579:Z642" si="9">SUM(W579:Y579)</f>
        <v>4055.9300000000003</v>
      </c>
    </row>
    <row r="580" spans="1:26">
      <c r="A580" t="s">
        <v>246</v>
      </c>
      <c r="B580" t="s">
        <v>5004</v>
      </c>
      <c r="C580" t="s">
        <v>5005</v>
      </c>
      <c r="D580" t="s">
        <v>57</v>
      </c>
      <c r="E580" t="s">
        <v>58</v>
      </c>
      <c r="F580">
        <v>12615758</v>
      </c>
      <c r="G580" s="111">
        <v>45092</v>
      </c>
      <c r="H580" t="s">
        <v>5424</v>
      </c>
      <c r="I580" t="s">
        <v>255</v>
      </c>
      <c r="J580" t="s">
        <v>249</v>
      </c>
      <c r="K580" t="s">
        <v>250</v>
      </c>
      <c r="L580" t="s">
        <v>251</v>
      </c>
      <c r="O580" s="111">
        <v>45092</v>
      </c>
      <c r="P580" t="s">
        <v>252</v>
      </c>
      <c r="Q580" t="s">
        <v>282</v>
      </c>
      <c r="R580" s="111">
        <v>45093</v>
      </c>
      <c r="W580">
        <v>0</v>
      </c>
      <c r="X580">
        <v>1750</v>
      </c>
      <c r="Y580">
        <v>0</v>
      </c>
      <c r="Z580">
        <f t="shared" si="9"/>
        <v>1750</v>
      </c>
    </row>
    <row r="581" spans="1:26">
      <c r="A581" t="s">
        <v>246</v>
      </c>
      <c r="B581" t="s">
        <v>5785</v>
      </c>
      <c r="C581" t="s">
        <v>5380</v>
      </c>
      <c r="D581" t="s">
        <v>57</v>
      </c>
      <c r="E581" t="s">
        <v>58</v>
      </c>
      <c r="F581">
        <v>12616086</v>
      </c>
      <c r="G581" s="111">
        <v>45092</v>
      </c>
      <c r="H581" t="s">
        <v>5436</v>
      </c>
      <c r="I581" t="s">
        <v>255</v>
      </c>
      <c r="J581" t="s">
        <v>249</v>
      </c>
      <c r="K581" t="s">
        <v>250</v>
      </c>
      <c r="L581" t="s">
        <v>251</v>
      </c>
      <c r="O581" s="111">
        <v>45092</v>
      </c>
      <c r="P581" t="s">
        <v>252</v>
      </c>
      <c r="Q581" t="s">
        <v>257</v>
      </c>
      <c r="R581" s="111">
        <v>45093</v>
      </c>
      <c r="W581">
        <v>0</v>
      </c>
      <c r="X581">
        <v>0</v>
      </c>
      <c r="Y581">
        <v>0</v>
      </c>
      <c r="Z581">
        <f t="shared" si="9"/>
        <v>0</v>
      </c>
    </row>
    <row r="582" spans="1:26">
      <c r="A582" t="s">
        <v>246</v>
      </c>
      <c r="B582" t="s">
        <v>5778</v>
      </c>
      <c r="C582" t="s">
        <v>2343</v>
      </c>
      <c r="D582" t="s">
        <v>57</v>
      </c>
      <c r="E582" t="s">
        <v>58</v>
      </c>
      <c r="F582">
        <v>12616319</v>
      </c>
      <c r="G582" s="111">
        <v>45092</v>
      </c>
      <c r="H582" t="s">
        <v>5425</v>
      </c>
      <c r="I582" t="s">
        <v>255</v>
      </c>
      <c r="J582" t="s">
        <v>249</v>
      </c>
      <c r="K582" t="s">
        <v>250</v>
      </c>
      <c r="L582" t="s">
        <v>251</v>
      </c>
      <c r="O582" s="111">
        <v>45092</v>
      </c>
      <c r="P582" t="s">
        <v>252</v>
      </c>
      <c r="Q582" t="s">
        <v>282</v>
      </c>
      <c r="R582" s="111">
        <v>45093</v>
      </c>
      <c r="W582">
        <v>0</v>
      </c>
      <c r="X582">
        <v>23.01</v>
      </c>
      <c r="Y582">
        <v>0</v>
      </c>
      <c r="Z582">
        <f t="shared" si="9"/>
        <v>23.01</v>
      </c>
    </row>
    <row r="583" spans="1:26">
      <c r="A583" t="s">
        <v>246</v>
      </c>
      <c r="B583" t="s">
        <v>5782</v>
      </c>
      <c r="C583" t="s">
        <v>5011</v>
      </c>
      <c r="D583" t="s">
        <v>57</v>
      </c>
      <c r="E583" t="s">
        <v>58</v>
      </c>
      <c r="F583">
        <v>12616645</v>
      </c>
      <c r="G583" s="111">
        <v>45092</v>
      </c>
      <c r="H583" t="s">
        <v>5426</v>
      </c>
      <c r="I583" t="s">
        <v>255</v>
      </c>
      <c r="J583" t="s">
        <v>249</v>
      </c>
      <c r="K583" t="s">
        <v>250</v>
      </c>
      <c r="L583" t="s">
        <v>251</v>
      </c>
      <c r="O583" s="111">
        <v>45092</v>
      </c>
      <c r="P583" t="s">
        <v>252</v>
      </c>
      <c r="Q583" t="s">
        <v>253</v>
      </c>
      <c r="R583" s="111">
        <v>45093</v>
      </c>
      <c r="W583">
        <v>0</v>
      </c>
      <c r="X583">
        <v>189</v>
      </c>
      <c r="Y583">
        <v>140</v>
      </c>
      <c r="Z583">
        <f t="shared" si="9"/>
        <v>329</v>
      </c>
    </row>
    <row r="584" spans="1:26">
      <c r="A584" t="s">
        <v>246</v>
      </c>
      <c r="B584" t="s">
        <v>5778</v>
      </c>
      <c r="C584" t="s">
        <v>2343</v>
      </c>
      <c r="D584" t="s">
        <v>57</v>
      </c>
      <c r="E584" t="s">
        <v>58</v>
      </c>
      <c r="F584">
        <v>12617470</v>
      </c>
      <c r="G584" s="111">
        <v>45092</v>
      </c>
      <c r="H584" t="s">
        <v>5427</v>
      </c>
      <c r="I584" t="s">
        <v>255</v>
      </c>
      <c r="J584" t="s">
        <v>249</v>
      </c>
      <c r="K584" t="s">
        <v>250</v>
      </c>
      <c r="L584" t="s">
        <v>251</v>
      </c>
      <c r="O584" s="111">
        <v>45092</v>
      </c>
      <c r="P584" t="s">
        <v>252</v>
      </c>
      <c r="Q584" t="s">
        <v>253</v>
      </c>
      <c r="R584" s="111">
        <v>45093</v>
      </c>
      <c r="W584">
        <v>0</v>
      </c>
      <c r="X584">
        <v>450</v>
      </c>
      <c r="Y584">
        <v>265</v>
      </c>
      <c r="Z584">
        <f t="shared" si="9"/>
        <v>715</v>
      </c>
    </row>
    <row r="585" spans="1:26">
      <c r="A585" t="s">
        <v>246</v>
      </c>
      <c r="B585" t="s">
        <v>5780</v>
      </c>
      <c r="C585" t="s">
        <v>2299</v>
      </c>
      <c r="D585" t="s">
        <v>57</v>
      </c>
      <c r="E585" t="s">
        <v>58</v>
      </c>
      <c r="F585">
        <v>12620792</v>
      </c>
      <c r="G585" s="111">
        <v>45093</v>
      </c>
      <c r="H585" t="s">
        <v>5636</v>
      </c>
      <c r="I585" t="s">
        <v>255</v>
      </c>
      <c r="L585" t="s">
        <v>251</v>
      </c>
      <c r="O585" s="111">
        <v>45093</v>
      </c>
      <c r="P585" t="s">
        <v>252</v>
      </c>
      <c r="Q585" t="s">
        <v>253</v>
      </c>
      <c r="R585" s="111">
        <v>45098</v>
      </c>
      <c r="W585">
        <v>0</v>
      </c>
      <c r="X585">
        <v>131</v>
      </c>
      <c r="Y585">
        <v>17</v>
      </c>
      <c r="Z585">
        <f t="shared" si="9"/>
        <v>148</v>
      </c>
    </row>
    <row r="586" spans="1:26">
      <c r="A586" t="s">
        <v>246</v>
      </c>
      <c r="B586" t="s">
        <v>5782</v>
      </c>
      <c r="C586" t="s">
        <v>5011</v>
      </c>
      <c r="D586" t="s">
        <v>57</v>
      </c>
      <c r="E586" t="s">
        <v>58</v>
      </c>
      <c r="F586">
        <v>12626002</v>
      </c>
      <c r="G586" s="111">
        <v>45096</v>
      </c>
      <c r="H586" t="s">
        <v>5428</v>
      </c>
      <c r="I586" t="s">
        <v>255</v>
      </c>
      <c r="J586" t="s">
        <v>249</v>
      </c>
      <c r="K586" t="s">
        <v>250</v>
      </c>
      <c r="L586" t="s">
        <v>251</v>
      </c>
      <c r="O586" s="111">
        <v>45096</v>
      </c>
      <c r="P586" t="s">
        <v>252</v>
      </c>
      <c r="Q586" t="s">
        <v>253</v>
      </c>
      <c r="R586" s="111">
        <v>45097</v>
      </c>
      <c r="W586">
        <v>0</v>
      </c>
      <c r="X586">
        <v>405.5</v>
      </c>
      <c r="Y586">
        <v>485.5</v>
      </c>
      <c r="Z586">
        <f t="shared" si="9"/>
        <v>891</v>
      </c>
    </row>
    <row r="587" spans="1:26">
      <c r="A587" t="s">
        <v>246</v>
      </c>
      <c r="B587" t="s">
        <v>5786</v>
      </c>
      <c r="C587" t="s">
        <v>5687</v>
      </c>
      <c r="D587" t="s">
        <v>57</v>
      </c>
      <c r="E587" t="s">
        <v>58</v>
      </c>
      <c r="F587">
        <v>12597728</v>
      </c>
      <c r="G587" s="111">
        <v>45096</v>
      </c>
      <c r="H587" t="s">
        <v>5688</v>
      </c>
      <c r="I587" t="s">
        <v>255</v>
      </c>
      <c r="J587" t="s">
        <v>249</v>
      </c>
      <c r="K587" t="s">
        <v>250</v>
      </c>
      <c r="L587" t="s">
        <v>251</v>
      </c>
      <c r="O587" s="111">
        <v>45097</v>
      </c>
      <c r="P587" t="s">
        <v>252</v>
      </c>
      <c r="Q587" t="s">
        <v>253</v>
      </c>
      <c r="R587" s="111">
        <v>45098</v>
      </c>
      <c r="W587">
        <v>0</v>
      </c>
      <c r="X587">
        <v>5196.28</v>
      </c>
      <c r="Y587">
        <v>37562.800000000003</v>
      </c>
      <c r="Z587">
        <f t="shared" si="9"/>
        <v>42759.08</v>
      </c>
    </row>
    <row r="588" spans="1:26">
      <c r="A588" t="s">
        <v>246</v>
      </c>
      <c r="B588" t="s">
        <v>5778</v>
      </c>
      <c r="C588" t="s">
        <v>2343</v>
      </c>
      <c r="D588" t="s">
        <v>57</v>
      </c>
      <c r="E588" t="s">
        <v>58</v>
      </c>
      <c r="F588">
        <v>12626735</v>
      </c>
      <c r="G588" s="111">
        <v>45096</v>
      </c>
      <c r="H588" t="s">
        <v>5429</v>
      </c>
      <c r="I588" t="s">
        <v>255</v>
      </c>
      <c r="J588" t="s">
        <v>249</v>
      </c>
      <c r="K588" t="s">
        <v>250</v>
      </c>
      <c r="L588" t="s">
        <v>251</v>
      </c>
      <c r="O588" s="111">
        <v>45096</v>
      </c>
      <c r="P588" t="s">
        <v>252</v>
      </c>
      <c r="Q588" t="s">
        <v>253</v>
      </c>
      <c r="R588" s="111">
        <v>45097</v>
      </c>
      <c r="W588">
        <v>0</v>
      </c>
      <c r="X588">
        <v>2</v>
      </c>
      <c r="Y588">
        <v>1156.5</v>
      </c>
      <c r="Z588">
        <f t="shared" si="9"/>
        <v>1158.5</v>
      </c>
    </row>
    <row r="589" spans="1:26">
      <c r="A589" t="s">
        <v>246</v>
      </c>
      <c r="B589" t="s">
        <v>5787</v>
      </c>
      <c r="C589" t="s">
        <v>5788</v>
      </c>
      <c r="D589" t="s">
        <v>57</v>
      </c>
      <c r="E589" t="s">
        <v>58</v>
      </c>
      <c r="F589">
        <v>598010</v>
      </c>
      <c r="G589" s="111">
        <v>45096</v>
      </c>
      <c r="H589" t="s">
        <v>5939</v>
      </c>
      <c r="I589" t="s">
        <v>260</v>
      </c>
      <c r="L589" t="s">
        <v>251</v>
      </c>
      <c r="O589" s="111">
        <v>45111</v>
      </c>
      <c r="P589" t="s">
        <v>252</v>
      </c>
      <c r="Q589" t="s">
        <v>263</v>
      </c>
      <c r="R589" s="111">
        <v>45112</v>
      </c>
      <c r="W589">
        <v>0</v>
      </c>
      <c r="X589">
        <v>0</v>
      </c>
      <c r="Y589">
        <v>0</v>
      </c>
      <c r="Z589">
        <f t="shared" si="9"/>
        <v>0</v>
      </c>
    </row>
    <row r="590" spans="1:26">
      <c r="A590" t="s">
        <v>246</v>
      </c>
      <c r="B590" t="s">
        <v>5782</v>
      </c>
      <c r="C590" t="s">
        <v>5011</v>
      </c>
      <c r="D590" t="s">
        <v>57</v>
      </c>
      <c r="E590" t="s">
        <v>58</v>
      </c>
      <c r="F590">
        <v>12615464</v>
      </c>
      <c r="G590" s="111">
        <v>45097</v>
      </c>
      <c r="H590" t="s">
        <v>5430</v>
      </c>
      <c r="I590" t="s">
        <v>255</v>
      </c>
      <c r="L590" t="s">
        <v>251</v>
      </c>
      <c r="O590" s="111">
        <v>45097</v>
      </c>
      <c r="P590" t="s">
        <v>252</v>
      </c>
      <c r="Q590" t="s">
        <v>263</v>
      </c>
      <c r="R590" s="111">
        <v>45098</v>
      </c>
      <c r="W590">
        <v>0</v>
      </c>
      <c r="X590">
        <v>2588</v>
      </c>
      <c r="Y590">
        <v>0</v>
      </c>
      <c r="Z590">
        <f t="shared" si="9"/>
        <v>2588</v>
      </c>
    </row>
    <row r="591" spans="1:26">
      <c r="A591" t="s">
        <v>246</v>
      </c>
      <c r="B591" t="s">
        <v>5755</v>
      </c>
      <c r="C591" t="s">
        <v>2275</v>
      </c>
      <c r="D591" t="s">
        <v>57</v>
      </c>
      <c r="E591" t="s">
        <v>58</v>
      </c>
      <c r="F591">
        <v>12631905</v>
      </c>
      <c r="G591" s="111">
        <v>45097</v>
      </c>
      <c r="H591" t="s">
        <v>5437</v>
      </c>
      <c r="I591" t="s">
        <v>255</v>
      </c>
      <c r="J591" t="s">
        <v>249</v>
      </c>
      <c r="K591" t="s">
        <v>250</v>
      </c>
      <c r="L591" t="s">
        <v>251</v>
      </c>
      <c r="O591" s="111">
        <v>45097</v>
      </c>
      <c r="P591" t="s">
        <v>252</v>
      </c>
      <c r="Q591" t="s">
        <v>257</v>
      </c>
      <c r="R591" s="111">
        <v>45098</v>
      </c>
      <c r="W591">
        <v>0</v>
      </c>
      <c r="X591">
        <v>0</v>
      </c>
      <c r="Y591">
        <v>0</v>
      </c>
      <c r="Z591">
        <f t="shared" si="9"/>
        <v>0</v>
      </c>
    </row>
    <row r="592" spans="1:26">
      <c r="A592" t="s">
        <v>246</v>
      </c>
      <c r="B592" t="s">
        <v>5778</v>
      </c>
      <c r="C592" t="s">
        <v>2343</v>
      </c>
      <c r="D592" t="s">
        <v>57</v>
      </c>
      <c r="E592" t="s">
        <v>58</v>
      </c>
      <c r="F592">
        <v>12632988</v>
      </c>
      <c r="G592" s="111">
        <v>45097</v>
      </c>
      <c r="H592" t="s">
        <v>5627</v>
      </c>
      <c r="I592" t="s">
        <v>255</v>
      </c>
      <c r="L592" t="s">
        <v>251</v>
      </c>
      <c r="O592" s="111">
        <v>45099</v>
      </c>
      <c r="P592" t="s">
        <v>252</v>
      </c>
      <c r="Q592" t="s">
        <v>253</v>
      </c>
      <c r="R592" s="111">
        <v>45110</v>
      </c>
      <c r="W592">
        <v>0</v>
      </c>
      <c r="X592">
        <v>0</v>
      </c>
      <c r="Y592">
        <v>689.42</v>
      </c>
      <c r="Z592">
        <f t="shared" si="9"/>
        <v>689.42</v>
      </c>
    </row>
    <row r="593" spans="1:26">
      <c r="A593" t="s">
        <v>246</v>
      </c>
      <c r="B593" t="s">
        <v>5756</v>
      </c>
      <c r="C593" t="s">
        <v>2337</v>
      </c>
      <c r="D593" t="s">
        <v>57</v>
      </c>
      <c r="E593" t="s">
        <v>58</v>
      </c>
      <c r="F593">
        <v>12626495</v>
      </c>
      <c r="G593" s="111">
        <v>45097</v>
      </c>
      <c r="H593" t="s">
        <v>5431</v>
      </c>
      <c r="I593" t="s">
        <v>255</v>
      </c>
      <c r="J593" t="s">
        <v>249</v>
      </c>
      <c r="K593" t="s">
        <v>250</v>
      </c>
      <c r="L593" t="s">
        <v>251</v>
      </c>
      <c r="O593" s="111">
        <v>45097</v>
      </c>
      <c r="P593" t="s">
        <v>252</v>
      </c>
      <c r="Q593" t="s">
        <v>253</v>
      </c>
      <c r="R593" s="111">
        <v>45099</v>
      </c>
      <c r="W593">
        <v>0</v>
      </c>
      <c r="X593">
        <v>184.01</v>
      </c>
      <c r="Y593">
        <v>4047.3</v>
      </c>
      <c r="Z593">
        <f t="shared" si="9"/>
        <v>4231.3100000000004</v>
      </c>
    </row>
    <row r="594" spans="1:26">
      <c r="A594" t="s">
        <v>246</v>
      </c>
      <c r="B594" t="s">
        <v>5780</v>
      </c>
      <c r="C594" t="s">
        <v>2299</v>
      </c>
      <c r="D594" t="s">
        <v>57</v>
      </c>
      <c r="E594" t="s">
        <v>58</v>
      </c>
      <c r="F594">
        <v>12637908</v>
      </c>
      <c r="G594" s="111">
        <v>45098</v>
      </c>
      <c r="H594" t="s">
        <v>5575</v>
      </c>
      <c r="I594" t="s">
        <v>255</v>
      </c>
      <c r="J594" t="s">
        <v>249</v>
      </c>
      <c r="K594" t="s">
        <v>250</v>
      </c>
      <c r="L594" t="s">
        <v>251</v>
      </c>
      <c r="O594" s="111">
        <v>45098</v>
      </c>
      <c r="P594" t="s">
        <v>252</v>
      </c>
      <c r="Q594" t="s">
        <v>253</v>
      </c>
      <c r="R594" s="111">
        <v>45111</v>
      </c>
      <c r="W594">
        <v>0</v>
      </c>
      <c r="X594">
        <v>0</v>
      </c>
      <c r="Y594">
        <v>4398</v>
      </c>
      <c r="Z594">
        <f t="shared" si="9"/>
        <v>4398</v>
      </c>
    </row>
    <row r="595" spans="1:26">
      <c r="A595" t="s">
        <v>246</v>
      </c>
      <c r="B595" t="s">
        <v>5004</v>
      </c>
      <c r="C595" t="s">
        <v>5005</v>
      </c>
      <c r="D595" t="s">
        <v>57</v>
      </c>
      <c r="E595" t="s">
        <v>58</v>
      </c>
      <c r="F595">
        <v>12638256</v>
      </c>
      <c r="G595" s="111">
        <v>45098</v>
      </c>
      <c r="H595" t="s">
        <v>5576</v>
      </c>
      <c r="I595" t="s">
        <v>255</v>
      </c>
      <c r="J595" t="s">
        <v>249</v>
      </c>
      <c r="K595" t="s">
        <v>250</v>
      </c>
      <c r="L595" t="s">
        <v>251</v>
      </c>
      <c r="O595" s="111">
        <v>45098</v>
      </c>
      <c r="P595" t="s">
        <v>252</v>
      </c>
      <c r="Q595" t="s">
        <v>257</v>
      </c>
      <c r="R595" s="111"/>
      <c r="W595">
        <v>0</v>
      </c>
      <c r="X595">
        <v>0</v>
      </c>
      <c r="Y595">
        <v>0</v>
      </c>
      <c r="Z595">
        <f t="shared" si="9"/>
        <v>0</v>
      </c>
    </row>
    <row r="596" spans="1:26">
      <c r="A596" t="s">
        <v>246</v>
      </c>
      <c r="B596" t="s">
        <v>5779</v>
      </c>
      <c r="C596" t="s">
        <v>2359</v>
      </c>
      <c r="D596" t="s">
        <v>57</v>
      </c>
      <c r="E596" t="s">
        <v>58</v>
      </c>
      <c r="F596">
        <v>12638650</v>
      </c>
      <c r="G596" s="111">
        <v>45098</v>
      </c>
      <c r="H596" t="s">
        <v>5432</v>
      </c>
      <c r="I596" t="s">
        <v>255</v>
      </c>
      <c r="J596" t="s">
        <v>249</v>
      </c>
      <c r="K596" t="s">
        <v>250</v>
      </c>
      <c r="L596" t="s">
        <v>251</v>
      </c>
      <c r="O596" s="111">
        <v>45098</v>
      </c>
      <c r="P596" t="s">
        <v>252</v>
      </c>
      <c r="Q596" t="s">
        <v>253</v>
      </c>
      <c r="R596" s="111">
        <v>45100</v>
      </c>
      <c r="W596">
        <v>0</v>
      </c>
      <c r="X596">
        <v>2794.99</v>
      </c>
      <c r="Y596">
        <v>8122.1</v>
      </c>
      <c r="Z596">
        <f t="shared" si="9"/>
        <v>10917.09</v>
      </c>
    </row>
    <row r="597" spans="1:26">
      <c r="A597" t="s">
        <v>246</v>
      </c>
      <c r="B597" t="s">
        <v>4242</v>
      </c>
      <c r="C597" t="s">
        <v>3617</v>
      </c>
      <c r="D597" t="s">
        <v>57</v>
      </c>
      <c r="E597" t="s">
        <v>58</v>
      </c>
      <c r="F597">
        <v>12638750</v>
      </c>
      <c r="G597" s="111">
        <v>45098</v>
      </c>
      <c r="H597" t="s">
        <v>5433</v>
      </c>
      <c r="I597" t="s">
        <v>255</v>
      </c>
      <c r="J597" t="s">
        <v>249</v>
      </c>
      <c r="K597" t="s">
        <v>250</v>
      </c>
      <c r="L597" t="s">
        <v>251</v>
      </c>
      <c r="O597" s="111">
        <v>45098</v>
      </c>
      <c r="P597" t="s">
        <v>252</v>
      </c>
      <c r="Q597" t="s">
        <v>253</v>
      </c>
      <c r="R597" s="111">
        <v>45099</v>
      </c>
      <c r="W597">
        <v>0</v>
      </c>
      <c r="X597">
        <v>1543</v>
      </c>
      <c r="Y597">
        <v>3383</v>
      </c>
      <c r="Z597">
        <f t="shared" si="9"/>
        <v>4926</v>
      </c>
    </row>
    <row r="598" spans="1:26">
      <c r="A598" t="s">
        <v>246</v>
      </c>
      <c r="B598" t="s">
        <v>5781</v>
      </c>
      <c r="C598" t="s">
        <v>5008</v>
      </c>
      <c r="D598" t="s">
        <v>57</v>
      </c>
      <c r="E598" t="s">
        <v>58</v>
      </c>
      <c r="F598">
        <v>12638850</v>
      </c>
      <c r="G598" s="111">
        <v>45098</v>
      </c>
      <c r="H598" t="s">
        <v>5463</v>
      </c>
      <c r="I598" t="s">
        <v>255</v>
      </c>
      <c r="J598" t="s">
        <v>249</v>
      </c>
      <c r="K598" t="s">
        <v>250</v>
      </c>
      <c r="L598" t="s">
        <v>251</v>
      </c>
      <c r="O598" s="111">
        <v>45098</v>
      </c>
      <c r="P598" t="s">
        <v>252</v>
      </c>
      <c r="Q598" t="s">
        <v>253</v>
      </c>
      <c r="R598" s="111">
        <v>45104</v>
      </c>
      <c r="W598">
        <v>0</v>
      </c>
      <c r="X598">
        <v>599.15</v>
      </c>
      <c r="Y598">
        <v>6478.26</v>
      </c>
      <c r="Z598">
        <f t="shared" si="9"/>
        <v>7077.41</v>
      </c>
    </row>
    <row r="599" spans="1:26">
      <c r="A599" t="s">
        <v>246</v>
      </c>
      <c r="B599" t="s">
        <v>5755</v>
      </c>
      <c r="C599" t="s">
        <v>2275</v>
      </c>
      <c r="D599" t="s">
        <v>57</v>
      </c>
      <c r="E599" t="s">
        <v>58</v>
      </c>
      <c r="F599">
        <v>12610683</v>
      </c>
      <c r="G599" s="111">
        <v>45098</v>
      </c>
      <c r="H599" t="s">
        <v>5438</v>
      </c>
      <c r="I599" t="s">
        <v>255</v>
      </c>
      <c r="J599" t="s">
        <v>249</v>
      </c>
      <c r="K599" t="s">
        <v>250</v>
      </c>
      <c r="L599" t="s">
        <v>251</v>
      </c>
      <c r="O599" s="111">
        <v>45098</v>
      </c>
      <c r="P599" t="s">
        <v>252</v>
      </c>
      <c r="Q599" t="s">
        <v>253</v>
      </c>
      <c r="R599" s="111">
        <v>45099</v>
      </c>
      <c r="W599">
        <v>0</v>
      </c>
      <c r="X599">
        <v>0</v>
      </c>
      <c r="Y599">
        <v>4506.38</v>
      </c>
      <c r="Z599">
        <f t="shared" si="9"/>
        <v>4506.38</v>
      </c>
    </row>
    <row r="600" spans="1:26">
      <c r="A600" t="s">
        <v>246</v>
      </c>
      <c r="B600" t="s">
        <v>5785</v>
      </c>
      <c r="C600" t="s">
        <v>5380</v>
      </c>
      <c r="D600" t="s">
        <v>57</v>
      </c>
      <c r="E600" t="s">
        <v>58</v>
      </c>
      <c r="F600">
        <v>12643913</v>
      </c>
      <c r="G600" s="111">
        <v>45099</v>
      </c>
      <c r="H600" t="s">
        <v>5465</v>
      </c>
      <c r="I600" t="s">
        <v>255</v>
      </c>
      <c r="L600" t="s">
        <v>251</v>
      </c>
      <c r="O600" s="111">
        <v>45099</v>
      </c>
      <c r="P600" t="s">
        <v>252</v>
      </c>
      <c r="Q600" t="s">
        <v>253</v>
      </c>
      <c r="R600" s="111">
        <v>45103</v>
      </c>
      <c r="W600">
        <v>0</v>
      </c>
      <c r="X600">
        <v>161.11000000000001</v>
      </c>
      <c r="Y600">
        <v>190</v>
      </c>
      <c r="Z600">
        <f t="shared" si="9"/>
        <v>351.11</v>
      </c>
    </row>
    <row r="601" spans="1:26">
      <c r="A601" t="s">
        <v>246</v>
      </c>
      <c r="B601" t="s">
        <v>5778</v>
      </c>
      <c r="C601" t="s">
        <v>2343</v>
      </c>
      <c r="D601" t="s">
        <v>57</v>
      </c>
      <c r="E601" t="s">
        <v>58</v>
      </c>
      <c r="F601">
        <v>12644349</v>
      </c>
      <c r="G601" s="111">
        <v>45099</v>
      </c>
      <c r="H601" t="s">
        <v>5466</v>
      </c>
      <c r="I601" t="s">
        <v>255</v>
      </c>
      <c r="J601" t="s">
        <v>249</v>
      </c>
      <c r="K601" t="s">
        <v>250</v>
      </c>
      <c r="L601" t="s">
        <v>251</v>
      </c>
      <c r="O601" s="111">
        <v>45099</v>
      </c>
      <c r="P601" t="s">
        <v>252</v>
      </c>
      <c r="Q601" t="s">
        <v>253</v>
      </c>
      <c r="R601" s="111">
        <v>45103</v>
      </c>
      <c r="W601">
        <v>0</v>
      </c>
      <c r="X601">
        <v>1386</v>
      </c>
      <c r="Y601">
        <v>3781</v>
      </c>
      <c r="Z601">
        <f t="shared" si="9"/>
        <v>5167</v>
      </c>
    </row>
    <row r="602" spans="1:26">
      <c r="A602" t="s">
        <v>246</v>
      </c>
      <c r="B602" t="s">
        <v>4242</v>
      </c>
      <c r="C602" t="s">
        <v>3617</v>
      </c>
      <c r="D602" t="s">
        <v>57</v>
      </c>
      <c r="E602" t="s">
        <v>58</v>
      </c>
      <c r="F602">
        <v>12639045</v>
      </c>
      <c r="G602" s="111">
        <v>45099</v>
      </c>
      <c r="H602" t="s">
        <v>5449</v>
      </c>
      <c r="I602" t="s">
        <v>255</v>
      </c>
      <c r="J602" t="s">
        <v>249</v>
      </c>
      <c r="K602" t="s">
        <v>250</v>
      </c>
      <c r="L602" t="s">
        <v>251</v>
      </c>
      <c r="O602" s="111">
        <v>45099</v>
      </c>
      <c r="P602" t="s">
        <v>252</v>
      </c>
      <c r="Q602" t="s">
        <v>253</v>
      </c>
      <c r="R602" s="111">
        <v>45103</v>
      </c>
      <c r="W602">
        <v>0</v>
      </c>
      <c r="X602">
        <v>0</v>
      </c>
      <c r="Y602">
        <v>5</v>
      </c>
      <c r="Z602">
        <f t="shared" si="9"/>
        <v>5</v>
      </c>
    </row>
    <row r="603" spans="1:26">
      <c r="A603" t="s">
        <v>246</v>
      </c>
      <c r="B603" t="s">
        <v>5755</v>
      </c>
      <c r="C603" t="s">
        <v>2275</v>
      </c>
      <c r="D603" t="s">
        <v>57</v>
      </c>
      <c r="E603" t="s">
        <v>58</v>
      </c>
      <c r="F603">
        <v>12644695</v>
      </c>
      <c r="G603" s="111">
        <v>45099</v>
      </c>
      <c r="H603" t="s">
        <v>5450</v>
      </c>
      <c r="I603" t="s">
        <v>255</v>
      </c>
      <c r="J603" t="s">
        <v>249</v>
      </c>
      <c r="K603" t="s">
        <v>250</v>
      </c>
      <c r="L603" t="s">
        <v>251</v>
      </c>
      <c r="O603" s="111">
        <v>45099</v>
      </c>
      <c r="P603" t="s">
        <v>252</v>
      </c>
      <c r="Q603" t="s">
        <v>253</v>
      </c>
      <c r="R603" s="111">
        <v>45101</v>
      </c>
      <c r="W603">
        <v>0</v>
      </c>
      <c r="X603">
        <v>0</v>
      </c>
      <c r="Y603">
        <v>1</v>
      </c>
      <c r="Z603">
        <f t="shared" si="9"/>
        <v>1</v>
      </c>
    </row>
    <row r="604" spans="1:26">
      <c r="A604" t="s">
        <v>246</v>
      </c>
      <c r="B604" t="s">
        <v>5779</v>
      </c>
      <c r="C604" t="s">
        <v>2359</v>
      </c>
      <c r="D604" t="s">
        <v>57</v>
      </c>
      <c r="E604" t="s">
        <v>58</v>
      </c>
      <c r="F604">
        <v>12597136</v>
      </c>
      <c r="G604" s="111">
        <v>45100</v>
      </c>
      <c r="H604" t="s">
        <v>5628</v>
      </c>
      <c r="I604" t="s">
        <v>255</v>
      </c>
      <c r="J604" t="s">
        <v>249</v>
      </c>
      <c r="K604" t="s">
        <v>250</v>
      </c>
      <c r="L604" t="s">
        <v>251</v>
      </c>
      <c r="O604" s="111">
        <v>45100</v>
      </c>
      <c r="P604" t="s">
        <v>252</v>
      </c>
      <c r="Q604" t="s">
        <v>253</v>
      </c>
      <c r="R604" s="111">
        <v>45110</v>
      </c>
      <c r="W604">
        <v>0</v>
      </c>
      <c r="X604">
        <v>0</v>
      </c>
      <c r="Y604">
        <v>8187.8</v>
      </c>
      <c r="Z604">
        <f t="shared" si="9"/>
        <v>8187.8</v>
      </c>
    </row>
    <row r="605" spans="1:26">
      <c r="A605" t="s">
        <v>246</v>
      </c>
      <c r="B605" t="s">
        <v>5004</v>
      </c>
      <c r="C605" t="s">
        <v>5005</v>
      </c>
      <c r="D605" t="s">
        <v>57</v>
      </c>
      <c r="E605" t="s">
        <v>58</v>
      </c>
      <c r="F605">
        <v>12650251</v>
      </c>
      <c r="G605" s="111">
        <v>45100</v>
      </c>
      <c r="H605" t="s">
        <v>5468</v>
      </c>
      <c r="I605" t="s">
        <v>255</v>
      </c>
      <c r="J605" t="s">
        <v>249</v>
      </c>
      <c r="K605" t="s">
        <v>250</v>
      </c>
      <c r="L605" t="s">
        <v>251</v>
      </c>
      <c r="O605" s="111">
        <v>45100</v>
      </c>
      <c r="P605" t="s">
        <v>252</v>
      </c>
      <c r="Q605" t="s">
        <v>253</v>
      </c>
      <c r="R605" s="111">
        <v>45104</v>
      </c>
      <c r="W605">
        <v>0</v>
      </c>
      <c r="X605">
        <v>109.99</v>
      </c>
      <c r="Y605">
        <v>260</v>
      </c>
      <c r="Z605">
        <f t="shared" si="9"/>
        <v>369.99</v>
      </c>
    </row>
    <row r="606" spans="1:26">
      <c r="A606" t="s">
        <v>246</v>
      </c>
      <c r="B606" t="s">
        <v>5781</v>
      </c>
      <c r="C606" t="s">
        <v>5008</v>
      </c>
      <c r="D606" t="s">
        <v>57</v>
      </c>
      <c r="E606" t="s">
        <v>58</v>
      </c>
      <c r="F606">
        <v>12650325</v>
      </c>
      <c r="G606" s="111">
        <v>45100</v>
      </c>
      <c r="H606" t="s">
        <v>5455</v>
      </c>
      <c r="I606" t="s">
        <v>255</v>
      </c>
      <c r="J606" t="s">
        <v>249</v>
      </c>
      <c r="K606" t="s">
        <v>250</v>
      </c>
      <c r="L606" t="s">
        <v>251</v>
      </c>
      <c r="O606" s="111">
        <v>45104</v>
      </c>
      <c r="P606" t="s">
        <v>252</v>
      </c>
      <c r="Q606" t="s">
        <v>253</v>
      </c>
      <c r="R606" s="111">
        <v>45106</v>
      </c>
      <c r="W606">
        <v>0</v>
      </c>
      <c r="X606">
        <v>0</v>
      </c>
      <c r="Y606">
        <v>1</v>
      </c>
      <c r="Z606">
        <f t="shared" si="9"/>
        <v>1</v>
      </c>
    </row>
    <row r="607" spans="1:26">
      <c r="A607" t="s">
        <v>246</v>
      </c>
      <c r="B607" t="s">
        <v>5756</v>
      </c>
      <c r="C607" t="s">
        <v>2337</v>
      </c>
      <c r="D607" t="s">
        <v>57</v>
      </c>
      <c r="E607" t="s">
        <v>58</v>
      </c>
      <c r="F607">
        <v>9869725</v>
      </c>
      <c r="G607" s="111">
        <v>45101</v>
      </c>
      <c r="H607" t="s">
        <v>5487</v>
      </c>
      <c r="I607" t="s">
        <v>255</v>
      </c>
      <c r="J607" t="s">
        <v>249</v>
      </c>
      <c r="K607" t="s">
        <v>250</v>
      </c>
      <c r="L607" t="s">
        <v>251</v>
      </c>
      <c r="O607" s="111">
        <v>45102</v>
      </c>
      <c r="P607" t="s">
        <v>252</v>
      </c>
      <c r="Q607" t="s">
        <v>253</v>
      </c>
      <c r="R607" s="111">
        <v>45105</v>
      </c>
      <c r="W607">
        <v>0</v>
      </c>
      <c r="X607">
        <v>1</v>
      </c>
      <c r="Y607">
        <v>7427.97</v>
      </c>
      <c r="Z607">
        <f t="shared" si="9"/>
        <v>7428.97</v>
      </c>
    </row>
    <row r="608" spans="1:26">
      <c r="A608" t="s">
        <v>246</v>
      </c>
      <c r="B608" t="s">
        <v>5781</v>
      </c>
      <c r="C608" t="s">
        <v>5008</v>
      </c>
      <c r="D608" t="s">
        <v>57</v>
      </c>
      <c r="E608" t="s">
        <v>58</v>
      </c>
      <c r="F608">
        <v>12656031</v>
      </c>
      <c r="G608" s="111">
        <v>45103</v>
      </c>
      <c r="H608" t="s">
        <v>5471</v>
      </c>
      <c r="I608" t="s">
        <v>255</v>
      </c>
      <c r="J608" t="s">
        <v>249</v>
      </c>
      <c r="K608" t="s">
        <v>250</v>
      </c>
      <c r="L608" t="s">
        <v>251</v>
      </c>
      <c r="O608" s="111">
        <v>45103</v>
      </c>
      <c r="P608" t="s">
        <v>252</v>
      </c>
      <c r="Q608" t="s">
        <v>253</v>
      </c>
      <c r="R608" s="111">
        <v>45105</v>
      </c>
      <c r="W608">
        <v>0</v>
      </c>
      <c r="X608">
        <v>191.5</v>
      </c>
      <c r="Y608">
        <v>1881</v>
      </c>
      <c r="Z608">
        <f t="shared" si="9"/>
        <v>2072.5</v>
      </c>
    </row>
    <row r="609" spans="1:26">
      <c r="A609" t="s">
        <v>246</v>
      </c>
      <c r="B609" t="s">
        <v>5785</v>
      </c>
      <c r="C609" t="s">
        <v>5380</v>
      </c>
      <c r="D609" t="s">
        <v>57</v>
      </c>
      <c r="E609" t="s">
        <v>58</v>
      </c>
      <c r="F609">
        <v>12656433</v>
      </c>
      <c r="G609" s="111">
        <v>45103</v>
      </c>
      <c r="H609" t="s">
        <v>5453</v>
      </c>
      <c r="I609" t="s">
        <v>255</v>
      </c>
      <c r="J609" t="s">
        <v>249</v>
      </c>
      <c r="K609" t="s">
        <v>250</v>
      </c>
      <c r="L609" t="s">
        <v>251</v>
      </c>
      <c r="O609" s="111">
        <v>45103</v>
      </c>
      <c r="P609" t="s">
        <v>252</v>
      </c>
      <c r="Q609" t="s">
        <v>253</v>
      </c>
      <c r="R609" s="111">
        <v>45105</v>
      </c>
      <c r="W609">
        <v>0</v>
      </c>
      <c r="X609">
        <v>0</v>
      </c>
      <c r="Y609">
        <v>1</v>
      </c>
      <c r="Z609">
        <f t="shared" si="9"/>
        <v>1</v>
      </c>
    </row>
    <row r="610" spans="1:26">
      <c r="A610" t="s">
        <v>246</v>
      </c>
      <c r="B610" t="s">
        <v>5782</v>
      </c>
      <c r="C610" t="s">
        <v>5011</v>
      </c>
      <c r="D610" t="s">
        <v>57</v>
      </c>
      <c r="E610" t="s">
        <v>58</v>
      </c>
      <c r="F610">
        <v>11958722</v>
      </c>
      <c r="G610" s="111">
        <v>45103</v>
      </c>
      <c r="H610" t="s">
        <v>5457</v>
      </c>
      <c r="I610" t="s">
        <v>255</v>
      </c>
      <c r="J610" t="s">
        <v>249</v>
      </c>
      <c r="K610" t="s">
        <v>250</v>
      </c>
      <c r="L610" t="s">
        <v>251</v>
      </c>
      <c r="O610" s="111">
        <v>45103</v>
      </c>
      <c r="P610" t="s">
        <v>252</v>
      </c>
      <c r="Q610" t="s">
        <v>257</v>
      </c>
      <c r="R610" s="111">
        <v>45105</v>
      </c>
      <c r="W610">
        <v>0</v>
      </c>
      <c r="X610">
        <v>0</v>
      </c>
      <c r="Y610">
        <v>0</v>
      </c>
      <c r="Z610">
        <f t="shared" si="9"/>
        <v>0</v>
      </c>
    </row>
    <row r="611" spans="1:26">
      <c r="A611" t="s">
        <v>246</v>
      </c>
      <c r="B611" t="s">
        <v>5004</v>
      </c>
      <c r="C611" t="s">
        <v>5005</v>
      </c>
      <c r="D611" t="s">
        <v>57</v>
      </c>
      <c r="E611" t="s">
        <v>58</v>
      </c>
      <c r="F611">
        <v>12656904</v>
      </c>
      <c r="G611" s="111">
        <v>45103</v>
      </c>
      <c r="H611" t="s">
        <v>5472</v>
      </c>
      <c r="I611" t="s">
        <v>255</v>
      </c>
      <c r="J611" t="s">
        <v>249</v>
      </c>
      <c r="K611" t="s">
        <v>250</v>
      </c>
      <c r="L611" t="s">
        <v>251</v>
      </c>
      <c r="O611" s="111">
        <v>45103</v>
      </c>
      <c r="P611" t="s">
        <v>252</v>
      </c>
      <c r="Q611" t="s">
        <v>253</v>
      </c>
      <c r="R611" s="111">
        <v>45105</v>
      </c>
      <c r="W611">
        <v>0</v>
      </c>
      <c r="X611">
        <v>1</v>
      </c>
      <c r="Y611">
        <v>250</v>
      </c>
      <c r="Z611">
        <f t="shared" si="9"/>
        <v>251</v>
      </c>
    </row>
    <row r="612" spans="1:26">
      <c r="A612" t="s">
        <v>246</v>
      </c>
      <c r="B612" t="s">
        <v>5778</v>
      </c>
      <c r="C612" t="s">
        <v>2343</v>
      </c>
      <c r="D612" t="s">
        <v>57</v>
      </c>
      <c r="E612" t="s">
        <v>58</v>
      </c>
      <c r="F612">
        <v>12662397</v>
      </c>
      <c r="G612" s="111">
        <v>45104</v>
      </c>
      <c r="H612" t="s">
        <v>5475</v>
      </c>
      <c r="I612" t="s">
        <v>255</v>
      </c>
      <c r="J612" t="s">
        <v>249</v>
      </c>
      <c r="K612" t="s">
        <v>250</v>
      </c>
      <c r="L612" t="s">
        <v>251</v>
      </c>
      <c r="O612" s="111">
        <v>45104</v>
      </c>
      <c r="P612" t="s">
        <v>252</v>
      </c>
      <c r="Q612" t="s">
        <v>253</v>
      </c>
      <c r="R612" s="111">
        <v>45105</v>
      </c>
      <c r="W612">
        <v>0</v>
      </c>
      <c r="X612">
        <v>26</v>
      </c>
      <c r="Y612">
        <v>6738.5</v>
      </c>
      <c r="Z612">
        <f t="shared" si="9"/>
        <v>6764.5</v>
      </c>
    </row>
    <row r="613" spans="1:26">
      <c r="A613" t="s">
        <v>246</v>
      </c>
      <c r="B613" t="s">
        <v>5756</v>
      </c>
      <c r="C613" t="s">
        <v>2337</v>
      </c>
      <c r="D613" t="s">
        <v>57</v>
      </c>
      <c r="E613" t="s">
        <v>58</v>
      </c>
      <c r="F613">
        <v>9863358</v>
      </c>
      <c r="G613" s="111">
        <v>45105</v>
      </c>
      <c r="H613" t="s">
        <v>5940</v>
      </c>
      <c r="I613" t="s">
        <v>255</v>
      </c>
      <c r="J613" t="s">
        <v>249</v>
      </c>
      <c r="K613" t="s">
        <v>250</v>
      </c>
      <c r="L613" t="s">
        <v>251</v>
      </c>
      <c r="O613" s="111">
        <v>45105</v>
      </c>
      <c r="P613" t="s">
        <v>252</v>
      </c>
      <c r="Q613" t="s">
        <v>253</v>
      </c>
      <c r="R613" s="111">
        <v>45112</v>
      </c>
      <c r="W613">
        <v>0</v>
      </c>
      <c r="X613">
        <v>0</v>
      </c>
      <c r="Y613">
        <v>10078.93</v>
      </c>
      <c r="Z613">
        <f t="shared" si="9"/>
        <v>10078.93</v>
      </c>
    </row>
    <row r="614" spans="1:26">
      <c r="A614" t="s">
        <v>246</v>
      </c>
      <c r="B614" t="s">
        <v>5778</v>
      </c>
      <c r="C614" t="s">
        <v>2343</v>
      </c>
      <c r="D614" t="s">
        <v>57</v>
      </c>
      <c r="E614" t="s">
        <v>58</v>
      </c>
      <c r="F614">
        <v>11945104</v>
      </c>
      <c r="G614" s="111">
        <v>45105</v>
      </c>
      <c r="H614" t="s">
        <v>5941</v>
      </c>
      <c r="I614" t="s">
        <v>248</v>
      </c>
      <c r="J614" t="s">
        <v>249</v>
      </c>
      <c r="K614" t="s">
        <v>250</v>
      </c>
      <c r="L614" t="s">
        <v>251</v>
      </c>
      <c r="O614" s="111">
        <v>45105</v>
      </c>
      <c r="P614" t="s">
        <v>252</v>
      </c>
      <c r="Q614" t="s">
        <v>253</v>
      </c>
      <c r="R614" s="111">
        <v>45110</v>
      </c>
      <c r="W614">
        <v>0</v>
      </c>
      <c r="X614">
        <v>0</v>
      </c>
      <c r="Y614">
        <v>4038.22</v>
      </c>
      <c r="Z614">
        <f t="shared" si="9"/>
        <v>4038.22</v>
      </c>
    </row>
    <row r="615" spans="1:26">
      <c r="A615" t="s">
        <v>246</v>
      </c>
      <c r="B615" t="s">
        <v>5755</v>
      </c>
      <c r="C615" t="s">
        <v>2275</v>
      </c>
      <c r="D615" t="s">
        <v>57</v>
      </c>
      <c r="E615" t="s">
        <v>58</v>
      </c>
      <c r="F615">
        <v>12676393</v>
      </c>
      <c r="G615" s="111">
        <v>45106</v>
      </c>
      <c r="H615" t="s">
        <v>5584</v>
      </c>
      <c r="I615" t="s">
        <v>255</v>
      </c>
      <c r="J615" t="s">
        <v>249</v>
      </c>
      <c r="K615" t="s">
        <v>250</v>
      </c>
      <c r="L615" t="s">
        <v>251</v>
      </c>
      <c r="O615" s="111">
        <v>45107</v>
      </c>
      <c r="P615" t="s">
        <v>252</v>
      </c>
      <c r="Q615" t="s">
        <v>253</v>
      </c>
      <c r="R615" s="111">
        <v>45110</v>
      </c>
      <c r="W615">
        <v>0</v>
      </c>
      <c r="X615">
        <v>0</v>
      </c>
      <c r="Y615">
        <v>74</v>
      </c>
      <c r="Z615">
        <f t="shared" si="9"/>
        <v>74</v>
      </c>
    </row>
    <row r="616" spans="1:26">
      <c r="A616" t="s">
        <v>246</v>
      </c>
      <c r="B616" t="s">
        <v>5785</v>
      </c>
      <c r="C616" t="s">
        <v>5380</v>
      </c>
      <c r="D616" t="s">
        <v>57</v>
      </c>
      <c r="E616" t="s">
        <v>58</v>
      </c>
      <c r="F616">
        <v>12677149</v>
      </c>
      <c r="G616" s="111">
        <v>45106</v>
      </c>
      <c r="H616" t="s">
        <v>5578</v>
      </c>
      <c r="I616" t="s">
        <v>255</v>
      </c>
      <c r="J616" t="s">
        <v>249</v>
      </c>
      <c r="K616" t="s">
        <v>250</v>
      </c>
      <c r="L616" t="s">
        <v>251</v>
      </c>
      <c r="O616" s="111">
        <v>45106</v>
      </c>
      <c r="P616" t="s">
        <v>252</v>
      </c>
      <c r="Q616" t="s">
        <v>253</v>
      </c>
      <c r="R616" s="111">
        <v>45112</v>
      </c>
      <c r="W616">
        <v>0</v>
      </c>
      <c r="X616">
        <v>0</v>
      </c>
      <c r="Y616">
        <v>246.99</v>
      </c>
      <c r="Z616">
        <f t="shared" si="9"/>
        <v>246.99</v>
      </c>
    </row>
    <row r="617" spans="1:26">
      <c r="A617" t="s">
        <v>246</v>
      </c>
      <c r="B617" t="s">
        <v>5780</v>
      </c>
      <c r="C617" t="s">
        <v>2299</v>
      </c>
      <c r="D617" t="s">
        <v>57</v>
      </c>
      <c r="E617" t="s">
        <v>58</v>
      </c>
      <c r="F617">
        <v>12668897</v>
      </c>
      <c r="G617" s="111">
        <v>45106</v>
      </c>
      <c r="H617" t="s">
        <v>5624</v>
      </c>
      <c r="I617" t="s">
        <v>255</v>
      </c>
      <c r="J617" t="s">
        <v>249</v>
      </c>
      <c r="K617" t="s">
        <v>268</v>
      </c>
      <c r="L617" t="s">
        <v>251</v>
      </c>
      <c r="O617" s="111">
        <v>45106</v>
      </c>
      <c r="P617" t="s">
        <v>252</v>
      </c>
      <c r="Q617" t="s">
        <v>253</v>
      </c>
      <c r="R617" s="111">
        <v>45107</v>
      </c>
      <c r="W617">
        <v>0</v>
      </c>
      <c r="X617">
        <v>0</v>
      </c>
      <c r="Y617">
        <v>410</v>
      </c>
      <c r="Z617">
        <f t="shared" si="9"/>
        <v>410</v>
      </c>
    </row>
    <row r="618" spans="1:26">
      <c r="A618" t="s">
        <v>246</v>
      </c>
      <c r="B618" t="s">
        <v>5780</v>
      </c>
      <c r="C618" t="s">
        <v>2299</v>
      </c>
      <c r="D618" t="s">
        <v>57</v>
      </c>
      <c r="E618" t="s">
        <v>58</v>
      </c>
      <c r="F618">
        <v>12678979</v>
      </c>
      <c r="G618" s="111">
        <v>45106</v>
      </c>
      <c r="H618" t="s">
        <v>5579</v>
      </c>
      <c r="I618" t="s">
        <v>255</v>
      </c>
      <c r="J618" t="s">
        <v>249</v>
      </c>
      <c r="K618" t="s">
        <v>250</v>
      </c>
      <c r="L618" t="s">
        <v>251</v>
      </c>
      <c r="O618" s="111">
        <v>45106</v>
      </c>
      <c r="P618" t="s">
        <v>252</v>
      </c>
      <c r="Q618" t="s">
        <v>253</v>
      </c>
      <c r="R618" s="111">
        <v>45111</v>
      </c>
      <c r="W618">
        <v>0</v>
      </c>
      <c r="X618">
        <v>0</v>
      </c>
      <c r="Y618">
        <v>127</v>
      </c>
      <c r="Z618">
        <f t="shared" si="9"/>
        <v>127</v>
      </c>
    </row>
    <row r="619" spans="1:26">
      <c r="A619" t="s">
        <v>246</v>
      </c>
      <c r="B619" t="s">
        <v>5779</v>
      </c>
      <c r="C619" t="s">
        <v>2359</v>
      </c>
      <c r="D619" t="s">
        <v>57</v>
      </c>
      <c r="E619" t="s">
        <v>58</v>
      </c>
      <c r="F619">
        <v>12684972</v>
      </c>
      <c r="G619" s="111">
        <v>45107</v>
      </c>
      <c r="H619" t="s">
        <v>5585</v>
      </c>
      <c r="I619" t="s">
        <v>256</v>
      </c>
      <c r="J619" t="s">
        <v>249</v>
      </c>
      <c r="K619" t="s">
        <v>250</v>
      </c>
      <c r="L619" t="s">
        <v>251</v>
      </c>
      <c r="O619" s="111">
        <v>45107</v>
      </c>
      <c r="P619" t="s">
        <v>252</v>
      </c>
      <c r="Q619" t="s">
        <v>253</v>
      </c>
      <c r="R619" s="111">
        <v>45110</v>
      </c>
      <c r="W619">
        <v>0</v>
      </c>
      <c r="X619">
        <v>0</v>
      </c>
      <c r="Y619">
        <v>1930</v>
      </c>
      <c r="Z619">
        <f t="shared" si="9"/>
        <v>1930</v>
      </c>
    </row>
    <row r="620" spans="1:26">
      <c r="A620" t="s">
        <v>246</v>
      </c>
      <c r="B620" t="s">
        <v>5756</v>
      </c>
      <c r="C620" t="s">
        <v>2337</v>
      </c>
      <c r="D620" t="s">
        <v>57</v>
      </c>
      <c r="E620" t="s">
        <v>58</v>
      </c>
      <c r="F620">
        <v>12686141</v>
      </c>
      <c r="G620" s="111">
        <v>45107</v>
      </c>
      <c r="H620" t="s">
        <v>5942</v>
      </c>
      <c r="I620" t="s">
        <v>255</v>
      </c>
      <c r="J620" t="s">
        <v>249</v>
      </c>
      <c r="K620" t="s">
        <v>250</v>
      </c>
      <c r="L620" t="s">
        <v>251</v>
      </c>
      <c r="O620" s="111">
        <v>45111</v>
      </c>
      <c r="P620" t="s">
        <v>252</v>
      </c>
      <c r="Q620" t="s">
        <v>253</v>
      </c>
      <c r="R620" s="111">
        <v>45112</v>
      </c>
      <c r="W620">
        <v>0</v>
      </c>
      <c r="X620">
        <v>0</v>
      </c>
      <c r="Y620">
        <v>175.9</v>
      </c>
      <c r="Z620">
        <f t="shared" si="9"/>
        <v>175.9</v>
      </c>
    </row>
    <row r="621" spans="1:26">
      <c r="A621" t="s">
        <v>246</v>
      </c>
      <c r="B621" t="s">
        <v>5755</v>
      </c>
      <c r="C621" t="s">
        <v>2275</v>
      </c>
      <c r="D621" t="s">
        <v>57</v>
      </c>
      <c r="E621" t="s">
        <v>58</v>
      </c>
      <c r="F621">
        <v>12694701</v>
      </c>
      <c r="G621" s="111">
        <v>45110</v>
      </c>
      <c r="H621" t="s">
        <v>5943</v>
      </c>
      <c r="I621" t="s">
        <v>255</v>
      </c>
      <c r="J621" t="s">
        <v>249</v>
      </c>
      <c r="K621" t="s">
        <v>268</v>
      </c>
      <c r="L621" t="s">
        <v>251</v>
      </c>
      <c r="O621" s="111">
        <v>45110</v>
      </c>
      <c r="P621" t="s">
        <v>252</v>
      </c>
      <c r="Q621" t="s">
        <v>253</v>
      </c>
      <c r="R621" s="111">
        <v>45112</v>
      </c>
      <c r="W621">
        <v>0</v>
      </c>
      <c r="X621">
        <v>0</v>
      </c>
      <c r="Y621">
        <v>1379.86</v>
      </c>
      <c r="Z621">
        <f t="shared" si="9"/>
        <v>1379.86</v>
      </c>
    </row>
    <row r="622" spans="1:26">
      <c r="A622" t="s">
        <v>246</v>
      </c>
      <c r="B622" t="s">
        <v>5778</v>
      </c>
      <c r="C622" t="s">
        <v>2343</v>
      </c>
      <c r="D622" t="s">
        <v>57</v>
      </c>
      <c r="E622" t="s">
        <v>58</v>
      </c>
      <c r="F622">
        <v>12695362</v>
      </c>
      <c r="G622" s="111">
        <v>45110</v>
      </c>
      <c r="H622" t="s">
        <v>5944</v>
      </c>
      <c r="I622" t="s">
        <v>255</v>
      </c>
      <c r="J622" t="s">
        <v>249</v>
      </c>
      <c r="K622" t="s">
        <v>250</v>
      </c>
      <c r="L622" t="s">
        <v>251</v>
      </c>
      <c r="O622" s="111">
        <v>45110</v>
      </c>
      <c r="P622" t="s">
        <v>252</v>
      </c>
      <c r="Q622" t="s">
        <v>253</v>
      </c>
      <c r="R622" s="111">
        <v>45112</v>
      </c>
      <c r="W622">
        <v>0</v>
      </c>
      <c r="X622">
        <v>0</v>
      </c>
      <c r="Y622">
        <v>29</v>
      </c>
      <c r="Z622">
        <f t="shared" si="9"/>
        <v>29</v>
      </c>
    </row>
    <row r="623" spans="1:26">
      <c r="A623" t="s">
        <v>246</v>
      </c>
      <c r="B623" t="s">
        <v>5004</v>
      </c>
      <c r="C623" t="s">
        <v>5005</v>
      </c>
      <c r="D623" t="s">
        <v>57</v>
      </c>
      <c r="E623" t="s">
        <v>58</v>
      </c>
      <c r="F623">
        <v>12701247</v>
      </c>
      <c r="G623" s="111">
        <v>45111</v>
      </c>
      <c r="H623" t="s">
        <v>5945</v>
      </c>
      <c r="I623" t="s">
        <v>255</v>
      </c>
      <c r="J623" t="s">
        <v>249</v>
      </c>
      <c r="K623" t="s">
        <v>250</v>
      </c>
      <c r="L623" t="s">
        <v>251</v>
      </c>
      <c r="O623" s="111">
        <v>45111</v>
      </c>
      <c r="P623" t="s">
        <v>252</v>
      </c>
      <c r="Q623" t="s">
        <v>253</v>
      </c>
      <c r="R623" s="111">
        <v>45112</v>
      </c>
      <c r="W623">
        <v>0</v>
      </c>
      <c r="X623">
        <v>0</v>
      </c>
      <c r="Y623">
        <v>961.84</v>
      </c>
      <c r="Z623">
        <f t="shared" si="9"/>
        <v>961.84</v>
      </c>
    </row>
    <row r="624" spans="1:26">
      <c r="A624" t="s">
        <v>246</v>
      </c>
      <c r="B624" t="s">
        <v>5785</v>
      </c>
      <c r="C624" t="s">
        <v>5380</v>
      </c>
      <c r="D624" t="s">
        <v>57</v>
      </c>
      <c r="E624" t="s">
        <v>58</v>
      </c>
      <c r="F624">
        <v>12702070</v>
      </c>
      <c r="G624" s="111">
        <v>45111</v>
      </c>
      <c r="H624" t="s">
        <v>5946</v>
      </c>
      <c r="I624" t="s">
        <v>255</v>
      </c>
      <c r="J624" t="s">
        <v>249</v>
      </c>
      <c r="K624" t="s">
        <v>250</v>
      </c>
      <c r="L624" t="s">
        <v>251</v>
      </c>
      <c r="O624" s="111">
        <v>45111</v>
      </c>
      <c r="P624" t="s">
        <v>252</v>
      </c>
      <c r="Q624" t="s">
        <v>253</v>
      </c>
      <c r="R624" s="111">
        <v>45112</v>
      </c>
      <c r="W624">
        <v>0</v>
      </c>
      <c r="X624">
        <v>0</v>
      </c>
      <c r="Y624">
        <v>904</v>
      </c>
      <c r="Z624">
        <f t="shared" si="9"/>
        <v>904</v>
      </c>
    </row>
    <row r="625" spans="1:26">
      <c r="A625" t="s">
        <v>246</v>
      </c>
      <c r="B625" t="s">
        <v>5779</v>
      </c>
      <c r="C625" t="s">
        <v>2359</v>
      </c>
      <c r="D625" t="s">
        <v>57</v>
      </c>
      <c r="E625" t="s">
        <v>58</v>
      </c>
      <c r="F625">
        <v>1341419</v>
      </c>
      <c r="G625" s="111">
        <v>45111</v>
      </c>
      <c r="H625" t="s">
        <v>5947</v>
      </c>
      <c r="I625" t="s">
        <v>255</v>
      </c>
      <c r="J625" t="s">
        <v>249</v>
      </c>
      <c r="K625" t="s">
        <v>250</v>
      </c>
      <c r="L625" t="s">
        <v>251</v>
      </c>
      <c r="O625" s="111">
        <v>45111</v>
      </c>
      <c r="P625" t="s">
        <v>252</v>
      </c>
      <c r="Q625" t="s">
        <v>253</v>
      </c>
      <c r="R625" s="111">
        <v>45112</v>
      </c>
      <c r="W625">
        <v>0</v>
      </c>
      <c r="X625">
        <v>0</v>
      </c>
      <c r="Y625">
        <v>6761.02</v>
      </c>
      <c r="Z625">
        <f t="shared" si="9"/>
        <v>6761.02</v>
      </c>
    </row>
    <row r="626" spans="1:26">
      <c r="A626" t="s">
        <v>246</v>
      </c>
      <c r="B626" t="s">
        <v>5778</v>
      </c>
      <c r="C626" t="s">
        <v>2343</v>
      </c>
      <c r="D626" t="s">
        <v>57</v>
      </c>
      <c r="E626" t="s">
        <v>58</v>
      </c>
      <c r="F626">
        <v>12702166</v>
      </c>
      <c r="G626" s="111">
        <v>45111</v>
      </c>
      <c r="H626" t="s">
        <v>5948</v>
      </c>
      <c r="I626" t="s">
        <v>255</v>
      </c>
      <c r="J626" t="s">
        <v>249</v>
      </c>
      <c r="K626" t="s">
        <v>250</v>
      </c>
      <c r="L626" t="s">
        <v>251</v>
      </c>
      <c r="O626" s="111">
        <v>45111</v>
      </c>
      <c r="P626" t="s">
        <v>252</v>
      </c>
      <c r="Q626" t="s">
        <v>257</v>
      </c>
      <c r="R626" s="111">
        <v>45112</v>
      </c>
      <c r="W626">
        <v>0</v>
      </c>
      <c r="X626">
        <v>0</v>
      </c>
      <c r="Y626">
        <v>0</v>
      </c>
      <c r="Z626">
        <f t="shared" si="9"/>
        <v>0</v>
      </c>
    </row>
    <row r="627" spans="1:26">
      <c r="A627" t="s">
        <v>246</v>
      </c>
      <c r="B627" t="s">
        <v>5004</v>
      </c>
      <c r="C627" t="s">
        <v>5005</v>
      </c>
      <c r="D627" t="s">
        <v>57</v>
      </c>
      <c r="E627" t="s">
        <v>58</v>
      </c>
      <c r="F627">
        <v>11761289</v>
      </c>
      <c r="G627" s="111">
        <v>45112</v>
      </c>
      <c r="H627" t="s">
        <v>5949</v>
      </c>
      <c r="I627" t="s">
        <v>248</v>
      </c>
      <c r="J627" t="s">
        <v>249</v>
      </c>
      <c r="K627" t="s">
        <v>250</v>
      </c>
      <c r="L627" t="s">
        <v>251</v>
      </c>
      <c r="O627" s="111">
        <v>45112</v>
      </c>
      <c r="P627" t="s">
        <v>252</v>
      </c>
      <c r="Q627" t="s">
        <v>253</v>
      </c>
      <c r="R627" s="111">
        <v>45125</v>
      </c>
      <c r="W627">
        <v>0</v>
      </c>
      <c r="X627">
        <v>0</v>
      </c>
      <c r="Y627">
        <v>151</v>
      </c>
      <c r="Z627">
        <f t="shared" si="9"/>
        <v>151</v>
      </c>
    </row>
    <row r="628" spans="1:26">
      <c r="A628" t="s">
        <v>246</v>
      </c>
      <c r="B628" t="s">
        <v>5780</v>
      </c>
      <c r="C628" t="s">
        <v>2299</v>
      </c>
      <c r="D628" t="s">
        <v>57</v>
      </c>
      <c r="E628" t="s">
        <v>58</v>
      </c>
      <c r="F628">
        <v>12707002</v>
      </c>
      <c r="G628" s="111">
        <v>45112</v>
      </c>
      <c r="H628" t="s">
        <v>5950</v>
      </c>
      <c r="I628" t="s">
        <v>255</v>
      </c>
      <c r="J628" t="s">
        <v>249</v>
      </c>
      <c r="K628" t="s">
        <v>250</v>
      </c>
      <c r="L628" t="s">
        <v>251</v>
      </c>
      <c r="O628" s="111">
        <v>45112</v>
      </c>
      <c r="P628" t="s">
        <v>252</v>
      </c>
      <c r="Q628" t="s">
        <v>253</v>
      </c>
      <c r="R628" s="111">
        <v>45113</v>
      </c>
      <c r="W628">
        <v>0</v>
      </c>
      <c r="X628">
        <v>0</v>
      </c>
      <c r="Y628">
        <v>576</v>
      </c>
      <c r="Z628">
        <f t="shared" si="9"/>
        <v>576</v>
      </c>
    </row>
    <row r="629" spans="1:26">
      <c r="A629" t="s">
        <v>246</v>
      </c>
      <c r="B629" t="s">
        <v>5785</v>
      </c>
      <c r="C629" t="s">
        <v>5380</v>
      </c>
      <c r="D629" t="s">
        <v>57</v>
      </c>
      <c r="E629" t="s">
        <v>58</v>
      </c>
      <c r="F629">
        <v>12701924</v>
      </c>
      <c r="G629" s="111">
        <v>45112</v>
      </c>
      <c r="H629" t="s">
        <v>5951</v>
      </c>
      <c r="I629" t="s">
        <v>255</v>
      </c>
      <c r="J629" t="s">
        <v>249</v>
      </c>
      <c r="K629" t="s">
        <v>250</v>
      </c>
      <c r="L629" t="s">
        <v>251</v>
      </c>
      <c r="O629" s="111">
        <v>45112</v>
      </c>
      <c r="P629" t="s">
        <v>252</v>
      </c>
      <c r="Q629" t="s">
        <v>253</v>
      </c>
      <c r="R629" s="111">
        <v>45118</v>
      </c>
      <c r="W629">
        <v>0</v>
      </c>
      <c r="X629">
        <v>0</v>
      </c>
      <c r="Y629">
        <v>10571.35</v>
      </c>
      <c r="Z629">
        <f t="shared" si="9"/>
        <v>10571.35</v>
      </c>
    </row>
    <row r="630" spans="1:26">
      <c r="A630" t="s">
        <v>246</v>
      </c>
      <c r="B630" t="s">
        <v>5782</v>
      </c>
      <c r="C630" t="s">
        <v>5011</v>
      </c>
      <c r="D630" t="s">
        <v>57</v>
      </c>
      <c r="E630" t="s">
        <v>58</v>
      </c>
      <c r="F630">
        <v>12707448</v>
      </c>
      <c r="G630" s="111">
        <v>45112</v>
      </c>
      <c r="H630" t="s">
        <v>5952</v>
      </c>
      <c r="I630" t="s">
        <v>255</v>
      </c>
      <c r="J630" t="s">
        <v>249</v>
      </c>
      <c r="K630" t="s">
        <v>250</v>
      </c>
      <c r="L630" t="s">
        <v>251</v>
      </c>
      <c r="O630" s="111">
        <v>45112</v>
      </c>
      <c r="P630" t="s">
        <v>252</v>
      </c>
      <c r="Q630" t="s">
        <v>253</v>
      </c>
      <c r="R630" s="111">
        <v>45113</v>
      </c>
      <c r="W630">
        <v>0</v>
      </c>
      <c r="X630">
        <v>0</v>
      </c>
      <c r="Y630">
        <v>80</v>
      </c>
      <c r="Z630">
        <f t="shared" si="9"/>
        <v>80</v>
      </c>
    </row>
    <row r="631" spans="1:26">
      <c r="A631" t="s">
        <v>246</v>
      </c>
      <c r="B631" t="s">
        <v>5782</v>
      </c>
      <c r="C631" t="s">
        <v>5011</v>
      </c>
      <c r="D631" t="s">
        <v>57</v>
      </c>
      <c r="E631" t="s">
        <v>58</v>
      </c>
      <c r="F631">
        <v>12712148</v>
      </c>
      <c r="G631" s="111">
        <v>45113</v>
      </c>
      <c r="H631" t="s">
        <v>5953</v>
      </c>
      <c r="I631" t="s">
        <v>255</v>
      </c>
      <c r="J631" t="s">
        <v>249</v>
      </c>
      <c r="K631" t="s">
        <v>250</v>
      </c>
      <c r="L631" t="s">
        <v>251</v>
      </c>
      <c r="O631" s="111">
        <v>45113</v>
      </c>
      <c r="P631" t="s">
        <v>252</v>
      </c>
      <c r="Q631" t="s">
        <v>253</v>
      </c>
      <c r="R631" s="111">
        <v>45127</v>
      </c>
      <c r="W631">
        <v>0</v>
      </c>
      <c r="X631">
        <v>0</v>
      </c>
      <c r="Y631">
        <v>41</v>
      </c>
      <c r="Z631">
        <f t="shared" si="9"/>
        <v>41</v>
      </c>
    </row>
    <row r="632" spans="1:26">
      <c r="A632" t="s">
        <v>246</v>
      </c>
      <c r="B632" t="s">
        <v>5004</v>
      </c>
      <c r="C632" t="s">
        <v>5005</v>
      </c>
      <c r="D632" t="s">
        <v>57</v>
      </c>
      <c r="E632" t="s">
        <v>58</v>
      </c>
      <c r="F632">
        <v>12712802</v>
      </c>
      <c r="G632" s="111">
        <v>45113</v>
      </c>
      <c r="H632" t="s">
        <v>5954</v>
      </c>
      <c r="I632" t="s">
        <v>255</v>
      </c>
      <c r="J632" t="s">
        <v>249</v>
      </c>
      <c r="K632" t="s">
        <v>250</v>
      </c>
      <c r="L632" t="s">
        <v>251</v>
      </c>
      <c r="O632" s="111">
        <v>45113</v>
      </c>
      <c r="P632" t="s">
        <v>252</v>
      </c>
      <c r="Q632" t="s">
        <v>253</v>
      </c>
      <c r="R632" s="111">
        <v>45125</v>
      </c>
      <c r="W632">
        <v>0</v>
      </c>
      <c r="X632">
        <v>0</v>
      </c>
      <c r="Y632">
        <v>377</v>
      </c>
      <c r="Z632">
        <f t="shared" si="9"/>
        <v>377</v>
      </c>
    </row>
    <row r="633" spans="1:26">
      <c r="A633" t="s">
        <v>246</v>
      </c>
      <c r="B633" t="s">
        <v>5785</v>
      </c>
      <c r="C633" t="s">
        <v>5380</v>
      </c>
      <c r="D633" t="s">
        <v>57</v>
      </c>
      <c r="E633" t="s">
        <v>58</v>
      </c>
      <c r="F633">
        <v>12713047</v>
      </c>
      <c r="G633" s="111">
        <v>45113</v>
      </c>
      <c r="H633" t="s">
        <v>5955</v>
      </c>
      <c r="I633" t="s">
        <v>255</v>
      </c>
      <c r="J633" t="s">
        <v>249</v>
      </c>
      <c r="K633" t="s">
        <v>250</v>
      </c>
      <c r="L633" t="s">
        <v>251</v>
      </c>
      <c r="O633" s="111">
        <v>45113</v>
      </c>
      <c r="P633" t="s">
        <v>252</v>
      </c>
      <c r="Q633" t="s">
        <v>253</v>
      </c>
      <c r="R633" s="111">
        <v>45124</v>
      </c>
      <c r="W633">
        <v>0</v>
      </c>
      <c r="X633">
        <v>0</v>
      </c>
      <c r="Y633">
        <v>1282.5</v>
      </c>
      <c r="Z633">
        <f t="shared" si="9"/>
        <v>1282.5</v>
      </c>
    </row>
    <row r="634" spans="1:26">
      <c r="A634" t="s">
        <v>246</v>
      </c>
      <c r="B634" t="s">
        <v>5789</v>
      </c>
      <c r="C634" t="s">
        <v>5790</v>
      </c>
      <c r="D634" t="s">
        <v>57</v>
      </c>
      <c r="E634" t="s">
        <v>58</v>
      </c>
      <c r="F634">
        <v>12720024</v>
      </c>
      <c r="G634" s="111">
        <v>45117</v>
      </c>
      <c r="H634" t="s">
        <v>5956</v>
      </c>
      <c r="I634" t="s">
        <v>255</v>
      </c>
      <c r="J634" t="s">
        <v>249</v>
      </c>
      <c r="K634" t="s">
        <v>250</v>
      </c>
      <c r="L634" t="s">
        <v>251</v>
      </c>
      <c r="O634" s="111">
        <v>45117</v>
      </c>
      <c r="P634" t="s">
        <v>252</v>
      </c>
      <c r="Q634" t="s">
        <v>253</v>
      </c>
      <c r="R634" s="111">
        <v>45118</v>
      </c>
      <c r="W634">
        <v>0</v>
      </c>
      <c r="X634">
        <v>0</v>
      </c>
      <c r="Y634">
        <v>5094.51</v>
      </c>
      <c r="Z634">
        <f t="shared" si="9"/>
        <v>5094.51</v>
      </c>
    </row>
    <row r="635" spans="1:26">
      <c r="A635" t="s">
        <v>246</v>
      </c>
      <c r="B635" t="s">
        <v>5778</v>
      </c>
      <c r="C635" t="s">
        <v>2343</v>
      </c>
      <c r="D635" t="s">
        <v>57</v>
      </c>
      <c r="E635" t="s">
        <v>58</v>
      </c>
      <c r="F635">
        <v>12720083</v>
      </c>
      <c r="G635" s="111">
        <v>45117</v>
      </c>
      <c r="H635" t="s">
        <v>5957</v>
      </c>
      <c r="I635" t="s">
        <v>255</v>
      </c>
      <c r="J635" t="s">
        <v>249</v>
      </c>
      <c r="K635" t="s">
        <v>250</v>
      </c>
      <c r="L635" t="s">
        <v>251</v>
      </c>
      <c r="O635" s="111">
        <v>45117</v>
      </c>
      <c r="P635" t="s">
        <v>252</v>
      </c>
      <c r="Q635" t="s">
        <v>253</v>
      </c>
      <c r="R635" s="111">
        <v>45124</v>
      </c>
      <c r="W635">
        <v>0</v>
      </c>
      <c r="X635">
        <v>0</v>
      </c>
      <c r="Y635">
        <v>336.5</v>
      </c>
      <c r="Z635">
        <f t="shared" si="9"/>
        <v>336.5</v>
      </c>
    </row>
    <row r="636" spans="1:26">
      <c r="A636" t="s">
        <v>246</v>
      </c>
      <c r="B636" t="s">
        <v>5791</v>
      </c>
      <c r="C636" t="s">
        <v>5792</v>
      </c>
      <c r="D636" t="s">
        <v>57</v>
      </c>
      <c r="E636" t="s">
        <v>58</v>
      </c>
      <c r="F636">
        <v>12720469</v>
      </c>
      <c r="G636" s="111">
        <v>45117</v>
      </c>
      <c r="H636" t="s">
        <v>5958</v>
      </c>
      <c r="I636" t="s">
        <v>255</v>
      </c>
      <c r="J636" t="s">
        <v>249</v>
      </c>
      <c r="K636" t="s">
        <v>250</v>
      </c>
      <c r="L636" t="s">
        <v>251</v>
      </c>
      <c r="O636" s="111">
        <v>45117</v>
      </c>
      <c r="P636" t="s">
        <v>252</v>
      </c>
      <c r="Q636" t="s">
        <v>253</v>
      </c>
      <c r="R636" s="111">
        <v>45126</v>
      </c>
      <c r="W636">
        <v>0</v>
      </c>
      <c r="X636">
        <v>0</v>
      </c>
      <c r="Y636">
        <v>1398.1</v>
      </c>
      <c r="Z636">
        <f t="shared" si="9"/>
        <v>1398.1</v>
      </c>
    </row>
    <row r="637" spans="1:26">
      <c r="A637" t="s">
        <v>246</v>
      </c>
      <c r="B637" t="s">
        <v>5778</v>
      </c>
      <c r="C637" t="s">
        <v>2343</v>
      </c>
      <c r="D637" t="s">
        <v>57</v>
      </c>
      <c r="E637" t="s">
        <v>58</v>
      </c>
      <c r="F637">
        <v>12342656</v>
      </c>
      <c r="G637" s="111">
        <v>45118</v>
      </c>
      <c r="H637" t="s">
        <v>5959</v>
      </c>
      <c r="I637" t="s">
        <v>255</v>
      </c>
      <c r="J637" t="s">
        <v>249</v>
      </c>
      <c r="K637" t="s">
        <v>250</v>
      </c>
      <c r="L637" t="s">
        <v>251</v>
      </c>
      <c r="O637" s="111">
        <v>45118</v>
      </c>
      <c r="P637" t="s">
        <v>252</v>
      </c>
      <c r="Q637" t="s">
        <v>253</v>
      </c>
      <c r="R637" s="111">
        <v>45124</v>
      </c>
      <c r="W637">
        <v>0</v>
      </c>
      <c r="X637">
        <v>0</v>
      </c>
      <c r="Y637">
        <v>78</v>
      </c>
      <c r="Z637">
        <f t="shared" si="9"/>
        <v>78</v>
      </c>
    </row>
    <row r="638" spans="1:26">
      <c r="A638" t="s">
        <v>246</v>
      </c>
      <c r="B638" t="s">
        <v>5781</v>
      </c>
      <c r="C638" t="s">
        <v>5008</v>
      </c>
      <c r="D638" t="s">
        <v>57</v>
      </c>
      <c r="E638" t="s">
        <v>58</v>
      </c>
      <c r="F638">
        <v>12725063</v>
      </c>
      <c r="G638" s="111">
        <v>45118</v>
      </c>
      <c r="H638" t="s">
        <v>5960</v>
      </c>
      <c r="I638" t="s">
        <v>256</v>
      </c>
      <c r="J638" t="s">
        <v>249</v>
      </c>
      <c r="K638" t="s">
        <v>250</v>
      </c>
      <c r="L638" t="s">
        <v>251</v>
      </c>
      <c r="O638" s="111">
        <v>45119</v>
      </c>
      <c r="P638" t="s">
        <v>252</v>
      </c>
      <c r="Q638" t="s">
        <v>253</v>
      </c>
      <c r="R638" s="111">
        <v>45126</v>
      </c>
      <c r="W638">
        <v>0</v>
      </c>
      <c r="X638">
        <v>0</v>
      </c>
      <c r="Y638">
        <v>1723</v>
      </c>
      <c r="Z638">
        <f t="shared" si="9"/>
        <v>1723</v>
      </c>
    </row>
    <row r="639" spans="1:26">
      <c r="A639" t="s">
        <v>246</v>
      </c>
      <c r="B639" t="s">
        <v>5780</v>
      </c>
      <c r="C639" t="s">
        <v>2299</v>
      </c>
      <c r="D639" t="s">
        <v>57</v>
      </c>
      <c r="E639" t="s">
        <v>58</v>
      </c>
      <c r="F639">
        <v>12725705</v>
      </c>
      <c r="G639" s="111">
        <v>45118</v>
      </c>
      <c r="H639" t="s">
        <v>5961</v>
      </c>
      <c r="I639" t="s">
        <v>255</v>
      </c>
      <c r="J639" t="s">
        <v>249</v>
      </c>
      <c r="K639" t="s">
        <v>250</v>
      </c>
      <c r="L639" t="s">
        <v>251</v>
      </c>
      <c r="O639" s="111">
        <v>45118</v>
      </c>
      <c r="P639" t="s">
        <v>252</v>
      </c>
      <c r="Q639" t="s">
        <v>253</v>
      </c>
      <c r="R639" s="111">
        <v>45128</v>
      </c>
      <c r="W639">
        <v>0</v>
      </c>
      <c r="X639">
        <v>0</v>
      </c>
      <c r="Y639">
        <v>1064.5</v>
      </c>
      <c r="Z639">
        <f t="shared" si="9"/>
        <v>1064.5</v>
      </c>
    </row>
    <row r="640" spans="1:26">
      <c r="A640" t="s">
        <v>246</v>
      </c>
      <c r="B640" t="s">
        <v>5791</v>
      </c>
      <c r="C640" t="s">
        <v>5792</v>
      </c>
      <c r="D640" t="s">
        <v>57</v>
      </c>
      <c r="E640" t="s">
        <v>58</v>
      </c>
      <c r="F640">
        <v>12726136</v>
      </c>
      <c r="G640" s="111">
        <v>45118</v>
      </c>
      <c r="H640" t="s">
        <v>5962</v>
      </c>
      <c r="I640" t="s">
        <v>256</v>
      </c>
      <c r="J640" t="s">
        <v>249</v>
      </c>
      <c r="K640" t="s">
        <v>250</v>
      </c>
      <c r="L640" t="s">
        <v>251</v>
      </c>
      <c r="O640" s="111">
        <v>45125</v>
      </c>
      <c r="P640" t="s">
        <v>252</v>
      </c>
      <c r="Q640" t="s">
        <v>253</v>
      </c>
      <c r="R640" s="111">
        <v>45126</v>
      </c>
      <c r="W640">
        <v>0</v>
      </c>
      <c r="X640">
        <v>0</v>
      </c>
      <c r="Y640">
        <v>19.899999999999999</v>
      </c>
      <c r="Z640">
        <f t="shared" si="9"/>
        <v>19.899999999999999</v>
      </c>
    </row>
    <row r="641" spans="1:26">
      <c r="A641" t="s">
        <v>246</v>
      </c>
      <c r="B641" t="s">
        <v>5004</v>
      </c>
      <c r="C641" t="s">
        <v>5005</v>
      </c>
      <c r="D641" t="s">
        <v>57</v>
      </c>
      <c r="E641" t="s">
        <v>58</v>
      </c>
      <c r="F641">
        <v>12730853</v>
      </c>
      <c r="G641" s="111">
        <v>45119</v>
      </c>
      <c r="H641" t="s">
        <v>5963</v>
      </c>
      <c r="I641" t="s">
        <v>255</v>
      </c>
      <c r="J641" t="s">
        <v>249</v>
      </c>
      <c r="K641" t="s">
        <v>250</v>
      </c>
      <c r="L641" t="s">
        <v>251</v>
      </c>
      <c r="O641" s="111">
        <v>45119</v>
      </c>
      <c r="P641" t="s">
        <v>252</v>
      </c>
      <c r="Q641" t="s">
        <v>253</v>
      </c>
      <c r="R641" s="111">
        <v>45126</v>
      </c>
      <c r="W641">
        <v>0</v>
      </c>
      <c r="X641">
        <v>0</v>
      </c>
      <c r="Y641">
        <v>80</v>
      </c>
      <c r="Z641">
        <f t="shared" si="9"/>
        <v>80</v>
      </c>
    </row>
    <row r="642" spans="1:26">
      <c r="A642" t="s">
        <v>246</v>
      </c>
      <c r="B642" t="s">
        <v>5780</v>
      </c>
      <c r="C642" t="s">
        <v>2299</v>
      </c>
      <c r="D642" t="s">
        <v>57</v>
      </c>
      <c r="E642" t="s">
        <v>58</v>
      </c>
      <c r="F642">
        <v>12731327</v>
      </c>
      <c r="G642" s="111">
        <v>45119</v>
      </c>
      <c r="H642" t="s">
        <v>5964</v>
      </c>
      <c r="I642" t="s">
        <v>255</v>
      </c>
      <c r="J642" t="s">
        <v>249</v>
      </c>
      <c r="K642" t="s">
        <v>250</v>
      </c>
      <c r="L642" t="s">
        <v>251</v>
      </c>
      <c r="O642" s="111">
        <v>45119</v>
      </c>
      <c r="P642" t="s">
        <v>252</v>
      </c>
      <c r="Q642" t="s">
        <v>253</v>
      </c>
      <c r="R642" s="111">
        <v>45127</v>
      </c>
      <c r="W642">
        <v>0</v>
      </c>
      <c r="X642">
        <v>0</v>
      </c>
      <c r="Y642">
        <v>4</v>
      </c>
      <c r="Z642">
        <f t="shared" si="9"/>
        <v>4</v>
      </c>
    </row>
    <row r="643" spans="1:26">
      <c r="A643" t="s">
        <v>246</v>
      </c>
      <c r="B643" t="s">
        <v>5779</v>
      </c>
      <c r="C643" t="s">
        <v>2359</v>
      </c>
      <c r="D643" t="s">
        <v>57</v>
      </c>
      <c r="E643" t="s">
        <v>58</v>
      </c>
      <c r="F643">
        <v>12731589</v>
      </c>
      <c r="G643" s="111">
        <v>45119</v>
      </c>
      <c r="H643" t="s">
        <v>5965</v>
      </c>
      <c r="I643" t="s">
        <v>255</v>
      </c>
      <c r="J643" t="s">
        <v>249</v>
      </c>
      <c r="K643" t="s">
        <v>250</v>
      </c>
      <c r="L643" t="s">
        <v>251</v>
      </c>
      <c r="O643" s="111">
        <v>45119</v>
      </c>
      <c r="P643" t="s">
        <v>252</v>
      </c>
      <c r="Q643" t="s">
        <v>253</v>
      </c>
      <c r="R643" s="111">
        <v>45120</v>
      </c>
      <c r="W643">
        <v>0</v>
      </c>
      <c r="X643">
        <v>0</v>
      </c>
      <c r="Y643">
        <v>3813.4</v>
      </c>
      <c r="Z643">
        <f t="shared" ref="Z643:Z706" si="10">SUM(W643:Y643)</f>
        <v>3813.4</v>
      </c>
    </row>
    <row r="644" spans="1:26">
      <c r="A644" t="s">
        <v>246</v>
      </c>
      <c r="B644" t="s">
        <v>5778</v>
      </c>
      <c r="C644" t="s">
        <v>2343</v>
      </c>
      <c r="D644" t="s">
        <v>57</v>
      </c>
      <c r="E644" t="s">
        <v>58</v>
      </c>
      <c r="F644">
        <v>12731410</v>
      </c>
      <c r="G644" s="111">
        <v>45120</v>
      </c>
      <c r="H644" t="s">
        <v>5966</v>
      </c>
      <c r="I644" t="s">
        <v>255</v>
      </c>
      <c r="J644" t="s">
        <v>249</v>
      </c>
      <c r="K644" t="s">
        <v>250</v>
      </c>
      <c r="L644" t="s">
        <v>251</v>
      </c>
      <c r="O644" s="111">
        <v>45120</v>
      </c>
      <c r="P644" t="s">
        <v>252</v>
      </c>
      <c r="Q644" t="s">
        <v>253</v>
      </c>
      <c r="R644" s="111">
        <v>45124</v>
      </c>
      <c r="W644">
        <v>0</v>
      </c>
      <c r="X644">
        <v>0</v>
      </c>
      <c r="Y644">
        <v>80</v>
      </c>
      <c r="Z644">
        <f t="shared" si="10"/>
        <v>80</v>
      </c>
    </row>
    <row r="645" spans="1:26">
      <c r="A645" t="s">
        <v>246</v>
      </c>
      <c r="B645" t="s">
        <v>5791</v>
      </c>
      <c r="C645" t="s">
        <v>5792</v>
      </c>
      <c r="D645" t="s">
        <v>57</v>
      </c>
      <c r="E645" t="s">
        <v>58</v>
      </c>
      <c r="F645">
        <v>12735863</v>
      </c>
      <c r="G645" s="111">
        <v>45120</v>
      </c>
      <c r="H645" t="s">
        <v>5967</v>
      </c>
      <c r="I645" t="s">
        <v>255</v>
      </c>
      <c r="J645" t="s">
        <v>249</v>
      </c>
      <c r="K645" t="s">
        <v>250</v>
      </c>
      <c r="L645" t="s">
        <v>251</v>
      </c>
      <c r="O645" s="111">
        <v>45120</v>
      </c>
      <c r="P645" t="s">
        <v>252</v>
      </c>
      <c r="Q645" t="s">
        <v>253</v>
      </c>
      <c r="R645" s="111">
        <v>45121</v>
      </c>
      <c r="W645">
        <v>0</v>
      </c>
      <c r="X645">
        <v>0</v>
      </c>
      <c r="Y645">
        <v>6420</v>
      </c>
      <c r="Z645">
        <f t="shared" si="10"/>
        <v>6420</v>
      </c>
    </row>
    <row r="646" spans="1:26">
      <c r="A646" t="s">
        <v>246</v>
      </c>
      <c r="B646" t="s">
        <v>5781</v>
      </c>
      <c r="C646" t="s">
        <v>5008</v>
      </c>
      <c r="D646" t="s">
        <v>57</v>
      </c>
      <c r="E646" t="s">
        <v>58</v>
      </c>
      <c r="F646">
        <v>12735955</v>
      </c>
      <c r="G646" s="111">
        <v>45120</v>
      </c>
      <c r="H646" t="s">
        <v>5968</v>
      </c>
      <c r="I646" t="s">
        <v>255</v>
      </c>
      <c r="J646" t="s">
        <v>249</v>
      </c>
      <c r="K646" t="s">
        <v>250</v>
      </c>
      <c r="L646" t="s">
        <v>251</v>
      </c>
      <c r="O646" s="111">
        <v>45120</v>
      </c>
      <c r="P646" t="s">
        <v>252</v>
      </c>
      <c r="Q646" t="s">
        <v>257</v>
      </c>
      <c r="R646" s="111">
        <v>45121</v>
      </c>
      <c r="W646">
        <v>0</v>
      </c>
      <c r="X646">
        <v>0</v>
      </c>
      <c r="Y646">
        <v>0</v>
      </c>
      <c r="Z646">
        <f t="shared" si="10"/>
        <v>0</v>
      </c>
    </row>
    <row r="647" spans="1:26">
      <c r="A647" t="s">
        <v>246</v>
      </c>
      <c r="B647" t="s">
        <v>5785</v>
      </c>
      <c r="C647" t="s">
        <v>5380</v>
      </c>
      <c r="D647" t="s">
        <v>57</v>
      </c>
      <c r="E647" t="s">
        <v>58</v>
      </c>
      <c r="F647">
        <v>12736195</v>
      </c>
      <c r="G647" s="111">
        <v>45120</v>
      </c>
      <c r="H647" t="s">
        <v>5969</v>
      </c>
      <c r="I647" t="s">
        <v>255</v>
      </c>
      <c r="J647" t="s">
        <v>249</v>
      </c>
      <c r="K647" t="s">
        <v>250</v>
      </c>
      <c r="L647" t="s">
        <v>251</v>
      </c>
      <c r="O647" s="111">
        <v>45120</v>
      </c>
      <c r="P647" t="s">
        <v>252</v>
      </c>
      <c r="Q647" t="s">
        <v>253</v>
      </c>
      <c r="R647" s="111">
        <v>45121</v>
      </c>
      <c r="W647">
        <v>0</v>
      </c>
      <c r="X647">
        <v>0</v>
      </c>
      <c r="Y647">
        <v>4350.8100000000004</v>
      </c>
      <c r="Z647">
        <f t="shared" si="10"/>
        <v>4350.8100000000004</v>
      </c>
    </row>
    <row r="648" spans="1:26">
      <c r="A648" t="s">
        <v>246</v>
      </c>
      <c r="B648" t="s">
        <v>5789</v>
      </c>
      <c r="C648" t="s">
        <v>5790</v>
      </c>
      <c r="D648" t="s">
        <v>57</v>
      </c>
      <c r="E648" t="s">
        <v>58</v>
      </c>
      <c r="F648">
        <v>11435632</v>
      </c>
      <c r="G648" s="111">
        <v>45120</v>
      </c>
      <c r="H648" t="s">
        <v>5970</v>
      </c>
      <c r="I648" t="s">
        <v>260</v>
      </c>
      <c r="J648" t="s">
        <v>249</v>
      </c>
      <c r="K648" t="s">
        <v>250</v>
      </c>
      <c r="L648" t="s">
        <v>251</v>
      </c>
      <c r="O648" s="111">
        <v>45120</v>
      </c>
      <c r="P648" t="s">
        <v>252</v>
      </c>
      <c r="Q648" t="s">
        <v>257</v>
      </c>
      <c r="R648" s="111"/>
      <c r="W648">
        <v>0</v>
      </c>
      <c r="X648">
        <v>0</v>
      </c>
      <c r="Y648">
        <v>0</v>
      </c>
      <c r="Z648">
        <f t="shared" si="10"/>
        <v>0</v>
      </c>
    </row>
    <row r="649" spans="1:26">
      <c r="A649" t="s">
        <v>246</v>
      </c>
      <c r="B649" t="s">
        <v>5004</v>
      </c>
      <c r="C649" t="s">
        <v>5005</v>
      </c>
      <c r="D649" t="s">
        <v>57</v>
      </c>
      <c r="E649" t="s">
        <v>58</v>
      </c>
      <c r="F649">
        <v>12736276</v>
      </c>
      <c r="G649" s="111">
        <v>45120</v>
      </c>
      <c r="H649" t="s">
        <v>5971</v>
      </c>
      <c r="I649" t="s">
        <v>255</v>
      </c>
      <c r="J649" t="s">
        <v>249</v>
      </c>
      <c r="K649" t="s">
        <v>268</v>
      </c>
      <c r="L649" t="s">
        <v>251</v>
      </c>
      <c r="O649" s="111">
        <v>45120</v>
      </c>
      <c r="P649" t="s">
        <v>252</v>
      </c>
      <c r="Q649" t="s">
        <v>253</v>
      </c>
      <c r="R649" s="111">
        <v>45121</v>
      </c>
      <c r="W649">
        <v>0</v>
      </c>
      <c r="X649">
        <v>0</v>
      </c>
      <c r="Y649">
        <v>25</v>
      </c>
      <c r="Z649">
        <f t="shared" si="10"/>
        <v>25</v>
      </c>
    </row>
    <row r="650" spans="1:26">
      <c r="A650" t="s">
        <v>246</v>
      </c>
      <c r="B650" t="s">
        <v>5789</v>
      </c>
      <c r="C650" t="s">
        <v>5790</v>
      </c>
      <c r="D650" t="s">
        <v>57</v>
      </c>
      <c r="E650" t="s">
        <v>58</v>
      </c>
      <c r="F650">
        <v>12736438</v>
      </c>
      <c r="G650" s="111">
        <v>45120</v>
      </c>
      <c r="H650" t="s">
        <v>5972</v>
      </c>
      <c r="I650" t="s">
        <v>255</v>
      </c>
      <c r="J650" t="s">
        <v>249</v>
      </c>
      <c r="K650" t="s">
        <v>250</v>
      </c>
      <c r="L650" t="s">
        <v>251</v>
      </c>
      <c r="O650" s="111">
        <v>45120</v>
      </c>
      <c r="P650" t="s">
        <v>252</v>
      </c>
      <c r="Q650" t="s">
        <v>253</v>
      </c>
      <c r="R650" s="111">
        <v>45126</v>
      </c>
      <c r="W650">
        <v>0</v>
      </c>
      <c r="X650">
        <v>0</v>
      </c>
      <c r="Y650">
        <v>923.5</v>
      </c>
      <c r="Z650">
        <f t="shared" si="10"/>
        <v>923.5</v>
      </c>
    </row>
    <row r="651" spans="1:26">
      <c r="A651" t="s">
        <v>246</v>
      </c>
      <c r="B651" t="s">
        <v>5780</v>
      </c>
      <c r="C651" t="s">
        <v>2299</v>
      </c>
      <c r="D651" t="s">
        <v>57</v>
      </c>
      <c r="E651" t="s">
        <v>58</v>
      </c>
      <c r="F651">
        <v>12738204</v>
      </c>
      <c r="G651" s="111">
        <v>45121</v>
      </c>
      <c r="H651" t="s">
        <v>5973</v>
      </c>
      <c r="I651" t="s">
        <v>255</v>
      </c>
      <c r="J651" t="s">
        <v>249</v>
      </c>
      <c r="K651" t="s">
        <v>250</v>
      </c>
      <c r="L651" t="s">
        <v>251</v>
      </c>
      <c r="O651" s="111">
        <v>45121</v>
      </c>
      <c r="P651" t="s">
        <v>252</v>
      </c>
      <c r="Q651" t="s">
        <v>253</v>
      </c>
      <c r="R651" s="111"/>
      <c r="W651">
        <v>0</v>
      </c>
      <c r="X651">
        <v>0</v>
      </c>
      <c r="Y651">
        <v>347.5</v>
      </c>
      <c r="Z651">
        <f t="shared" si="10"/>
        <v>347.5</v>
      </c>
    </row>
    <row r="652" spans="1:26">
      <c r="A652" t="s">
        <v>246</v>
      </c>
      <c r="B652" t="s">
        <v>5780</v>
      </c>
      <c r="C652" t="s">
        <v>2299</v>
      </c>
      <c r="D652" t="s">
        <v>57</v>
      </c>
      <c r="E652" t="s">
        <v>58</v>
      </c>
      <c r="F652">
        <v>12737508</v>
      </c>
      <c r="G652" s="111">
        <v>45121</v>
      </c>
      <c r="H652" t="s">
        <v>5974</v>
      </c>
      <c r="I652" t="s">
        <v>255</v>
      </c>
      <c r="J652" t="s">
        <v>249</v>
      </c>
      <c r="K652" t="s">
        <v>250</v>
      </c>
      <c r="L652" t="s">
        <v>251</v>
      </c>
      <c r="O652" s="111">
        <v>45121</v>
      </c>
      <c r="P652" t="s">
        <v>252</v>
      </c>
      <c r="Q652" t="s">
        <v>253</v>
      </c>
      <c r="R652" s="111">
        <v>45124</v>
      </c>
      <c r="W652">
        <v>0</v>
      </c>
      <c r="X652">
        <v>0</v>
      </c>
      <c r="Y652">
        <v>1194.9000000000001</v>
      </c>
      <c r="Z652">
        <f t="shared" si="10"/>
        <v>1194.9000000000001</v>
      </c>
    </row>
    <row r="653" spans="1:26">
      <c r="A653" t="s">
        <v>246</v>
      </c>
      <c r="B653" t="s">
        <v>5778</v>
      </c>
      <c r="C653" t="s">
        <v>2343</v>
      </c>
      <c r="D653" t="s">
        <v>57</v>
      </c>
      <c r="E653" t="s">
        <v>58</v>
      </c>
      <c r="F653">
        <v>12743254</v>
      </c>
      <c r="G653" s="111">
        <v>45124</v>
      </c>
      <c r="H653" t="s">
        <v>5975</v>
      </c>
      <c r="I653" t="s">
        <v>255</v>
      </c>
      <c r="J653" t="s">
        <v>249</v>
      </c>
      <c r="K653" t="s">
        <v>250</v>
      </c>
      <c r="L653" t="s">
        <v>251</v>
      </c>
      <c r="O653" s="111">
        <v>45125</v>
      </c>
      <c r="P653" t="s">
        <v>252</v>
      </c>
      <c r="Q653" t="s">
        <v>253</v>
      </c>
      <c r="R653" s="111">
        <v>45126</v>
      </c>
      <c r="W653">
        <v>0</v>
      </c>
      <c r="X653">
        <v>0</v>
      </c>
      <c r="Y653">
        <v>1444</v>
      </c>
      <c r="Z653">
        <f t="shared" si="10"/>
        <v>1444</v>
      </c>
    </row>
    <row r="654" spans="1:26">
      <c r="A654" t="s">
        <v>246</v>
      </c>
      <c r="B654" t="s">
        <v>5778</v>
      </c>
      <c r="C654" t="s">
        <v>2343</v>
      </c>
      <c r="D654" t="s">
        <v>57</v>
      </c>
      <c r="E654" t="s">
        <v>58</v>
      </c>
      <c r="F654">
        <v>12747234</v>
      </c>
      <c r="G654" s="111">
        <v>45125</v>
      </c>
      <c r="H654" t="s">
        <v>5976</v>
      </c>
      <c r="I654" t="s">
        <v>255</v>
      </c>
      <c r="J654" t="s">
        <v>249</v>
      </c>
      <c r="K654" t="s">
        <v>250</v>
      </c>
      <c r="L654" t="s">
        <v>251</v>
      </c>
      <c r="O654" s="111">
        <v>45125</v>
      </c>
      <c r="P654" t="s">
        <v>252</v>
      </c>
      <c r="Q654" t="s">
        <v>253</v>
      </c>
      <c r="R654" s="111">
        <v>45126</v>
      </c>
      <c r="W654">
        <v>0</v>
      </c>
      <c r="X654">
        <v>0</v>
      </c>
      <c r="Y654">
        <v>103</v>
      </c>
      <c r="Z654">
        <f t="shared" si="10"/>
        <v>103</v>
      </c>
    </row>
    <row r="655" spans="1:26">
      <c r="A655" t="s">
        <v>246</v>
      </c>
      <c r="B655" t="s">
        <v>5778</v>
      </c>
      <c r="C655" t="s">
        <v>2343</v>
      </c>
      <c r="D655" t="s">
        <v>57</v>
      </c>
      <c r="E655" t="s">
        <v>58</v>
      </c>
      <c r="F655">
        <v>12747536</v>
      </c>
      <c r="G655" s="111">
        <v>45125</v>
      </c>
      <c r="H655" t="s">
        <v>5977</v>
      </c>
      <c r="I655" t="s">
        <v>255</v>
      </c>
      <c r="J655" t="s">
        <v>249</v>
      </c>
      <c r="K655" t="s">
        <v>250</v>
      </c>
      <c r="L655" t="s">
        <v>251</v>
      </c>
      <c r="O655" s="111">
        <v>45125</v>
      </c>
      <c r="P655" t="s">
        <v>252</v>
      </c>
      <c r="Q655" t="s">
        <v>253</v>
      </c>
      <c r="R655" s="111">
        <v>45126</v>
      </c>
      <c r="W655">
        <v>0</v>
      </c>
      <c r="X655">
        <v>0</v>
      </c>
      <c r="Y655">
        <v>244</v>
      </c>
      <c r="Z655">
        <f t="shared" si="10"/>
        <v>244</v>
      </c>
    </row>
    <row r="656" spans="1:26">
      <c r="A656" t="s">
        <v>246</v>
      </c>
      <c r="B656" t="s">
        <v>5785</v>
      </c>
      <c r="C656" t="s">
        <v>5380</v>
      </c>
      <c r="D656" t="s">
        <v>57</v>
      </c>
      <c r="E656" t="s">
        <v>58</v>
      </c>
      <c r="F656">
        <v>12746505</v>
      </c>
      <c r="G656" s="111">
        <v>45125</v>
      </c>
      <c r="H656" t="s">
        <v>5978</v>
      </c>
      <c r="I656" t="s">
        <v>255</v>
      </c>
      <c r="J656" t="s">
        <v>249</v>
      </c>
      <c r="K656" t="s">
        <v>250</v>
      </c>
      <c r="L656" t="s">
        <v>251</v>
      </c>
      <c r="O656" s="111">
        <v>45125</v>
      </c>
      <c r="P656" t="s">
        <v>252</v>
      </c>
      <c r="Q656" t="s">
        <v>253</v>
      </c>
      <c r="R656" s="111">
        <v>45126</v>
      </c>
      <c r="W656">
        <v>0</v>
      </c>
      <c r="X656">
        <v>0</v>
      </c>
      <c r="Y656">
        <v>72</v>
      </c>
      <c r="Z656">
        <f t="shared" si="10"/>
        <v>72</v>
      </c>
    </row>
    <row r="657" spans="1:26">
      <c r="A657" t="s">
        <v>246</v>
      </c>
      <c r="B657" t="s">
        <v>5789</v>
      </c>
      <c r="C657" t="s">
        <v>5790</v>
      </c>
      <c r="D657" t="s">
        <v>57</v>
      </c>
      <c r="E657" t="s">
        <v>58</v>
      </c>
      <c r="F657">
        <v>12748196</v>
      </c>
      <c r="G657" s="111">
        <v>45125</v>
      </c>
      <c r="H657" t="s">
        <v>5979</v>
      </c>
      <c r="I657" t="s">
        <v>255</v>
      </c>
      <c r="J657" t="s">
        <v>249</v>
      </c>
      <c r="K657" t="s">
        <v>250</v>
      </c>
      <c r="L657" t="s">
        <v>251</v>
      </c>
      <c r="O657" s="111">
        <v>45125</v>
      </c>
      <c r="P657" t="s">
        <v>252</v>
      </c>
      <c r="Q657" t="s">
        <v>253</v>
      </c>
      <c r="R657" s="111">
        <v>45126</v>
      </c>
      <c r="W657">
        <v>0</v>
      </c>
      <c r="X657">
        <v>0</v>
      </c>
      <c r="Y657">
        <v>293.48</v>
      </c>
      <c r="Z657">
        <f t="shared" si="10"/>
        <v>293.48</v>
      </c>
    </row>
    <row r="658" spans="1:26">
      <c r="A658" t="s">
        <v>246</v>
      </c>
      <c r="B658" t="s">
        <v>5789</v>
      </c>
      <c r="C658" t="s">
        <v>5790</v>
      </c>
      <c r="D658" t="s">
        <v>57</v>
      </c>
      <c r="E658" t="s">
        <v>58</v>
      </c>
      <c r="F658">
        <v>12752058</v>
      </c>
      <c r="G658" s="111">
        <v>45126</v>
      </c>
      <c r="H658" t="s">
        <v>5980</v>
      </c>
      <c r="I658" t="s">
        <v>271</v>
      </c>
      <c r="J658" t="s">
        <v>249</v>
      </c>
      <c r="K658" t="s">
        <v>250</v>
      </c>
      <c r="L658" t="s">
        <v>251</v>
      </c>
      <c r="O658" s="111">
        <v>45126</v>
      </c>
      <c r="P658" t="s">
        <v>252</v>
      </c>
      <c r="Q658" t="s">
        <v>253</v>
      </c>
      <c r="R658" s="111">
        <v>45135</v>
      </c>
      <c r="W658">
        <v>0</v>
      </c>
      <c r="X658">
        <v>0</v>
      </c>
      <c r="Y658">
        <v>45</v>
      </c>
      <c r="Z658">
        <f t="shared" si="10"/>
        <v>45</v>
      </c>
    </row>
    <row r="659" spans="1:26">
      <c r="A659" t="s">
        <v>246</v>
      </c>
      <c r="B659" t="s">
        <v>5779</v>
      </c>
      <c r="C659" t="s">
        <v>2359</v>
      </c>
      <c r="D659" t="s">
        <v>57</v>
      </c>
      <c r="E659" t="s">
        <v>58</v>
      </c>
      <c r="F659">
        <v>12755987</v>
      </c>
      <c r="G659" s="111">
        <v>45127</v>
      </c>
      <c r="H659" t="s">
        <v>5981</v>
      </c>
      <c r="I659" t="s">
        <v>271</v>
      </c>
      <c r="J659" t="s">
        <v>249</v>
      </c>
      <c r="K659" t="s">
        <v>250</v>
      </c>
      <c r="L659" t="s">
        <v>251</v>
      </c>
      <c r="O659" s="111">
        <v>45128</v>
      </c>
      <c r="P659" t="s">
        <v>252</v>
      </c>
      <c r="Q659" t="s">
        <v>253</v>
      </c>
      <c r="R659" s="111">
        <v>45132</v>
      </c>
      <c r="W659">
        <v>0</v>
      </c>
      <c r="X659">
        <v>0</v>
      </c>
      <c r="Y659">
        <v>1998.65</v>
      </c>
      <c r="Z659">
        <f t="shared" si="10"/>
        <v>1998.65</v>
      </c>
    </row>
    <row r="660" spans="1:26">
      <c r="A660" t="s">
        <v>246</v>
      </c>
      <c r="B660" t="s">
        <v>5791</v>
      </c>
      <c r="C660" t="s">
        <v>5792</v>
      </c>
      <c r="D660" t="s">
        <v>57</v>
      </c>
      <c r="E660" t="s">
        <v>58</v>
      </c>
      <c r="F660">
        <v>12756247</v>
      </c>
      <c r="G660" s="111">
        <v>45127</v>
      </c>
      <c r="H660" t="s">
        <v>5982</v>
      </c>
      <c r="I660" t="s">
        <v>271</v>
      </c>
      <c r="J660" t="s">
        <v>249</v>
      </c>
      <c r="K660" t="s">
        <v>250</v>
      </c>
      <c r="L660" t="s">
        <v>251</v>
      </c>
      <c r="O660" s="111">
        <v>45128</v>
      </c>
      <c r="P660" t="s">
        <v>252</v>
      </c>
      <c r="Q660" t="s">
        <v>253</v>
      </c>
      <c r="R660" s="111">
        <v>45132</v>
      </c>
      <c r="W660">
        <v>0</v>
      </c>
      <c r="X660">
        <v>0</v>
      </c>
      <c r="Y660">
        <v>2722</v>
      </c>
      <c r="Z660">
        <f t="shared" si="10"/>
        <v>2722</v>
      </c>
    </row>
    <row r="661" spans="1:26">
      <c r="A661" t="s">
        <v>246</v>
      </c>
      <c r="B661" t="s">
        <v>5782</v>
      </c>
      <c r="C661" t="s">
        <v>5011</v>
      </c>
      <c r="D661" t="s">
        <v>57</v>
      </c>
      <c r="E661" t="s">
        <v>58</v>
      </c>
      <c r="F661">
        <v>12756588</v>
      </c>
      <c r="G661" s="111">
        <v>45127</v>
      </c>
      <c r="H661" t="s">
        <v>5983</v>
      </c>
      <c r="I661" t="s">
        <v>255</v>
      </c>
      <c r="J661" t="s">
        <v>249</v>
      </c>
      <c r="K661" t="s">
        <v>250</v>
      </c>
      <c r="L661" t="s">
        <v>251</v>
      </c>
      <c r="O661" s="111">
        <v>45128</v>
      </c>
      <c r="P661" t="s">
        <v>252</v>
      </c>
      <c r="Q661" t="s">
        <v>253</v>
      </c>
      <c r="R661" s="111">
        <v>45131</v>
      </c>
      <c r="W661">
        <v>0</v>
      </c>
      <c r="X661">
        <v>0</v>
      </c>
      <c r="Y661">
        <v>163.80000000000001</v>
      </c>
      <c r="Z661">
        <f t="shared" si="10"/>
        <v>163.80000000000001</v>
      </c>
    </row>
    <row r="662" spans="1:26">
      <c r="A662" t="s">
        <v>246</v>
      </c>
      <c r="B662" t="s">
        <v>5789</v>
      </c>
      <c r="C662" t="s">
        <v>5790</v>
      </c>
      <c r="D662" t="s">
        <v>57</v>
      </c>
      <c r="E662" t="s">
        <v>58</v>
      </c>
      <c r="F662">
        <v>12757335</v>
      </c>
      <c r="G662" s="111">
        <v>45127</v>
      </c>
      <c r="H662" t="s">
        <v>5984</v>
      </c>
      <c r="I662" t="s">
        <v>255</v>
      </c>
      <c r="J662" t="s">
        <v>249</v>
      </c>
      <c r="K662" t="s">
        <v>250</v>
      </c>
      <c r="L662" t="s">
        <v>251</v>
      </c>
      <c r="O662" s="111">
        <v>45128</v>
      </c>
      <c r="P662" t="s">
        <v>252</v>
      </c>
      <c r="Q662" t="s">
        <v>253</v>
      </c>
      <c r="R662" s="111">
        <v>45128</v>
      </c>
      <c r="W662">
        <v>0</v>
      </c>
      <c r="X662">
        <v>0</v>
      </c>
      <c r="Y662">
        <v>2081.19</v>
      </c>
      <c r="Z662">
        <f t="shared" si="10"/>
        <v>2081.19</v>
      </c>
    </row>
    <row r="663" spans="1:26">
      <c r="A663" t="s">
        <v>246</v>
      </c>
      <c r="B663" t="s">
        <v>5789</v>
      </c>
      <c r="C663" t="s">
        <v>5790</v>
      </c>
      <c r="D663" t="s">
        <v>57</v>
      </c>
      <c r="E663" t="s">
        <v>58</v>
      </c>
      <c r="F663">
        <v>12757472</v>
      </c>
      <c r="G663" s="111">
        <v>45127</v>
      </c>
      <c r="H663" t="s">
        <v>5985</v>
      </c>
      <c r="I663" t="s">
        <v>271</v>
      </c>
      <c r="J663" t="s">
        <v>249</v>
      </c>
      <c r="K663" t="s">
        <v>250</v>
      </c>
      <c r="L663" t="s">
        <v>251</v>
      </c>
      <c r="O663" s="111">
        <v>45128</v>
      </c>
      <c r="P663" t="s">
        <v>252</v>
      </c>
      <c r="Q663" t="s">
        <v>257</v>
      </c>
      <c r="R663" s="111">
        <v>45138</v>
      </c>
      <c r="W663">
        <v>0</v>
      </c>
      <c r="X663">
        <v>0</v>
      </c>
      <c r="Y663">
        <v>0</v>
      </c>
      <c r="Z663">
        <f t="shared" si="10"/>
        <v>0</v>
      </c>
    </row>
    <row r="664" spans="1:26">
      <c r="A664" t="s">
        <v>246</v>
      </c>
      <c r="B664" t="s">
        <v>5780</v>
      </c>
      <c r="C664" t="s">
        <v>2299</v>
      </c>
      <c r="D664" t="s">
        <v>57</v>
      </c>
      <c r="E664" t="s">
        <v>58</v>
      </c>
      <c r="F664">
        <v>12757600</v>
      </c>
      <c r="G664" s="111">
        <v>45127</v>
      </c>
      <c r="H664" t="s">
        <v>5986</v>
      </c>
      <c r="I664" t="s">
        <v>255</v>
      </c>
      <c r="J664" t="s">
        <v>249</v>
      </c>
      <c r="K664" t="s">
        <v>250</v>
      </c>
      <c r="L664" t="s">
        <v>251</v>
      </c>
      <c r="O664" s="111">
        <v>45128</v>
      </c>
      <c r="P664" t="s">
        <v>252</v>
      </c>
      <c r="Q664" t="s">
        <v>253</v>
      </c>
      <c r="R664" s="111">
        <v>45131</v>
      </c>
      <c r="W664">
        <v>0</v>
      </c>
      <c r="X664">
        <v>0</v>
      </c>
      <c r="Y664">
        <v>544</v>
      </c>
      <c r="Z664">
        <f t="shared" si="10"/>
        <v>544</v>
      </c>
    </row>
    <row r="665" spans="1:26">
      <c r="A665" t="s">
        <v>246</v>
      </c>
      <c r="B665" t="s">
        <v>5781</v>
      </c>
      <c r="C665" t="s">
        <v>5008</v>
      </c>
      <c r="D665" t="s">
        <v>57</v>
      </c>
      <c r="E665" t="s">
        <v>58</v>
      </c>
      <c r="F665">
        <v>12758481</v>
      </c>
      <c r="G665" s="111">
        <v>45128</v>
      </c>
      <c r="H665" t="s">
        <v>5987</v>
      </c>
      <c r="I665" t="s">
        <v>271</v>
      </c>
      <c r="J665" t="s">
        <v>249</v>
      </c>
      <c r="K665" t="s">
        <v>250</v>
      </c>
      <c r="L665" t="s">
        <v>251</v>
      </c>
      <c r="O665" s="111">
        <v>45128</v>
      </c>
      <c r="P665" t="s">
        <v>252</v>
      </c>
      <c r="Q665" t="s">
        <v>253</v>
      </c>
      <c r="R665" s="111">
        <v>45132</v>
      </c>
      <c r="W665">
        <v>0</v>
      </c>
      <c r="X665">
        <v>0</v>
      </c>
      <c r="Y665">
        <v>716</v>
      </c>
      <c r="Z665">
        <f t="shared" si="10"/>
        <v>716</v>
      </c>
    </row>
    <row r="666" spans="1:26">
      <c r="A666" t="s">
        <v>246</v>
      </c>
      <c r="B666" t="s">
        <v>5779</v>
      </c>
      <c r="C666" t="s">
        <v>2359</v>
      </c>
      <c r="D666" t="s">
        <v>57</v>
      </c>
      <c r="E666" t="s">
        <v>58</v>
      </c>
      <c r="F666">
        <v>12759014</v>
      </c>
      <c r="G666" s="111">
        <v>45128</v>
      </c>
      <c r="H666" t="s">
        <v>5988</v>
      </c>
      <c r="I666" t="s">
        <v>260</v>
      </c>
      <c r="L666" t="s">
        <v>251</v>
      </c>
      <c r="O666" s="111">
        <v>45128</v>
      </c>
      <c r="P666" t="s">
        <v>252</v>
      </c>
      <c r="Q666" t="s">
        <v>263</v>
      </c>
      <c r="R666" s="111">
        <v>45131</v>
      </c>
      <c r="W666">
        <v>0</v>
      </c>
      <c r="X666">
        <v>0</v>
      </c>
      <c r="Y666">
        <v>0</v>
      </c>
      <c r="Z666">
        <f t="shared" si="10"/>
        <v>0</v>
      </c>
    </row>
    <row r="667" spans="1:26">
      <c r="A667" t="s">
        <v>246</v>
      </c>
      <c r="B667" t="s">
        <v>5778</v>
      </c>
      <c r="C667" t="s">
        <v>2343</v>
      </c>
      <c r="D667" t="s">
        <v>57</v>
      </c>
      <c r="E667" t="s">
        <v>58</v>
      </c>
      <c r="F667">
        <v>12759042</v>
      </c>
      <c r="G667" s="111">
        <v>45128</v>
      </c>
      <c r="H667" t="s">
        <v>5989</v>
      </c>
      <c r="I667" t="s">
        <v>271</v>
      </c>
      <c r="J667" t="s">
        <v>249</v>
      </c>
      <c r="K667" t="s">
        <v>250</v>
      </c>
      <c r="L667" t="s">
        <v>251</v>
      </c>
      <c r="O667" s="111">
        <v>45128</v>
      </c>
      <c r="P667" t="s">
        <v>252</v>
      </c>
      <c r="Q667" t="s">
        <v>257</v>
      </c>
      <c r="R667" s="111">
        <v>45132</v>
      </c>
      <c r="W667">
        <v>0</v>
      </c>
      <c r="X667">
        <v>0</v>
      </c>
      <c r="Y667">
        <v>0</v>
      </c>
      <c r="Z667">
        <f t="shared" si="10"/>
        <v>0</v>
      </c>
    </row>
    <row r="668" spans="1:26">
      <c r="A668" t="s">
        <v>246</v>
      </c>
      <c r="B668" t="s">
        <v>5756</v>
      </c>
      <c r="C668" t="s">
        <v>2337</v>
      </c>
      <c r="D668" t="s">
        <v>57</v>
      </c>
      <c r="E668" t="s">
        <v>58</v>
      </c>
      <c r="F668">
        <v>12756350</v>
      </c>
      <c r="G668" s="111">
        <v>45129</v>
      </c>
      <c r="H668" t="s">
        <v>5990</v>
      </c>
      <c r="I668" t="s">
        <v>255</v>
      </c>
      <c r="J668" t="s">
        <v>249</v>
      </c>
      <c r="K668" t="s">
        <v>250</v>
      </c>
      <c r="L668" t="s">
        <v>251</v>
      </c>
      <c r="O668" s="111">
        <v>45129</v>
      </c>
      <c r="P668" t="s">
        <v>252</v>
      </c>
      <c r="Q668" t="s">
        <v>257</v>
      </c>
      <c r="R668" s="111">
        <v>45132</v>
      </c>
      <c r="W668">
        <v>0</v>
      </c>
      <c r="X668">
        <v>0</v>
      </c>
      <c r="Y668">
        <v>0</v>
      </c>
      <c r="Z668">
        <f t="shared" si="10"/>
        <v>0</v>
      </c>
    </row>
    <row r="669" spans="1:26">
      <c r="A669" t="s">
        <v>246</v>
      </c>
      <c r="B669" t="s">
        <v>5778</v>
      </c>
      <c r="C669" t="s">
        <v>2343</v>
      </c>
      <c r="D669" t="s">
        <v>57</v>
      </c>
      <c r="E669" t="s">
        <v>58</v>
      </c>
      <c r="F669">
        <v>12768561</v>
      </c>
      <c r="G669" s="111">
        <v>45131</v>
      </c>
      <c r="H669" t="s">
        <v>5991</v>
      </c>
      <c r="I669" t="s">
        <v>271</v>
      </c>
      <c r="J669" t="s">
        <v>249</v>
      </c>
      <c r="K669" t="s">
        <v>250</v>
      </c>
      <c r="L669" t="s">
        <v>251</v>
      </c>
      <c r="O669" s="111">
        <v>45131</v>
      </c>
      <c r="P669" t="s">
        <v>252</v>
      </c>
      <c r="Q669" t="s">
        <v>257</v>
      </c>
      <c r="R669" s="111">
        <v>45132</v>
      </c>
      <c r="W669">
        <v>0</v>
      </c>
      <c r="X669">
        <v>0</v>
      </c>
      <c r="Y669">
        <v>0</v>
      </c>
      <c r="Z669">
        <f t="shared" si="10"/>
        <v>0</v>
      </c>
    </row>
    <row r="670" spans="1:26">
      <c r="A670" t="s">
        <v>246</v>
      </c>
      <c r="B670" t="s">
        <v>5785</v>
      </c>
      <c r="C670" t="s">
        <v>5380</v>
      </c>
      <c r="D670" t="s">
        <v>57</v>
      </c>
      <c r="E670" t="s">
        <v>58</v>
      </c>
      <c r="F670">
        <v>9819708</v>
      </c>
      <c r="G670" s="111">
        <v>45132</v>
      </c>
      <c r="H670" t="s">
        <v>5992</v>
      </c>
      <c r="I670" t="s">
        <v>248</v>
      </c>
      <c r="J670" t="s">
        <v>249</v>
      </c>
      <c r="K670" t="s">
        <v>268</v>
      </c>
      <c r="L670" t="s">
        <v>251</v>
      </c>
      <c r="O670" s="111">
        <v>45132</v>
      </c>
      <c r="P670" t="s">
        <v>252</v>
      </c>
      <c r="Q670" t="s">
        <v>253</v>
      </c>
      <c r="R670" s="111">
        <v>45133</v>
      </c>
      <c r="W670">
        <v>0</v>
      </c>
      <c r="X670">
        <v>0</v>
      </c>
      <c r="Y670">
        <v>353</v>
      </c>
      <c r="Z670">
        <f t="shared" si="10"/>
        <v>353</v>
      </c>
    </row>
    <row r="671" spans="1:26">
      <c r="A671" t="s">
        <v>246</v>
      </c>
      <c r="B671" t="s">
        <v>5004</v>
      </c>
      <c r="C671" t="s">
        <v>5005</v>
      </c>
      <c r="D671" t="s">
        <v>57</v>
      </c>
      <c r="E671" t="s">
        <v>58</v>
      </c>
      <c r="F671">
        <v>12774216</v>
      </c>
      <c r="G671" s="111">
        <v>45132</v>
      </c>
      <c r="H671" t="s">
        <v>5993</v>
      </c>
      <c r="I671" t="s">
        <v>271</v>
      </c>
      <c r="J671" t="s">
        <v>249</v>
      </c>
      <c r="K671" t="s">
        <v>250</v>
      </c>
      <c r="L671" t="s">
        <v>251</v>
      </c>
      <c r="O671" s="111">
        <v>45132</v>
      </c>
      <c r="P671" t="s">
        <v>252</v>
      </c>
      <c r="Q671" t="s">
        <v>253</v>
      </c>
      <c r="R671" s="111">
        <v>45133</v>
      </c>
      <c r="W671">
        <v>0</v>
      </c>
      <c r="X671">
        <v>0</v>
      </c>
      <c r="Y671">
        <v>78</v>
      </c>
      <c r="Z671">
        <f t="shared" si="10"/>
        <v>78</v>
      </c>
    </row>
    <row r="672" spans="1:26">
      <c r="A672" t="s">
        <v>246</v>
      </c>
      <c r="B672" t="s">
        <v>5781</v>
      </c>
      <c r="C672" t="s">
        <v>5008</v>
      </c>
      <c r="D672" t="s">
        <v>57</v>
      </c>
      <c r="E672" t="s">
        <v>58</v>
      </c>
      <c r="F672">
        <v>12770254</v>
      </c>
      <c r="G672" s="111">
        <v>45132</v>
      </c>
      <c r="H672" t="s">
        <v>5994</v>
      </c>
      <c r="I672" t="s">
        <v>271</v>
      </c>
      <c r="J672" t="s">
        <v>249</v>
      </c>
      <c r="K672" t="s">
        <v>250</v>
      </c>
      <c r="L672" t="s">
        <v>251</v>
      </c>
      <c r="O672" s="111">
        <v>45134</v>
      </c>
      <c r="P672" t="s">
        <v>252</v>
      </c>
      <c r="Q672" t="s">
        <v>257</v>
      </c>
      <c r="R672" s="111">
        <v>45138</v>
      </c>
      <c r="W672">
        <v>0</v>
      </c>
      <c r="X672">
        <v>0</v>
      </c>
      <c r="Y672">
        <v>0</v>
      </c>
      <c r="Z672">
        <f t="shared" si="10"/>
        <v>0</v>
      </c>
    </row>
    <row r="673" spans="1:26">
      <c r="A673" t="s">
        <v>246</v>
      </c>
      <c r="B673" t="s">
        <v>5779</v>
      </c>
      <c r="C673" t="s">
        <v>2359</v>
      </c>
      <c r="D673" t="s">
        <v>57</v>
      </c>
      <c r="E673" t="s">
        <v>58</v>
      </c>
      <c r="F673">
        <v>12774537</v>
      </c>
      <c r="G673" s="111">
        <v>45132</v>
      </c>
      <c r="H673" t="s">
        <v>5995</v>
      </c>
      <c r="I673" t="s">
        <v>271</v>
      </c>
      <c r="J673" t="s">
        <v>249</v>
      </c>
      <c r="K673" t="s">
        <v>268</v>
      </c>
      <c r="L673" t="s">
        <v>251</v>
      </c>
      <c r="O673" s="111">
        <v>45132</v>
      </c>
      <c r="P673" t="s">
        <v>252</v>
      </c>
      <c r="Q673" t="s">
        <v>253</v>
      </c>
      <c r="R673" s="111">
        <v>45134</v>
      </c>
      <c r="W673">
        <v>0</v>
      </c>
      <c r="X673">
        <v>0</v>
      </c>
      <c r="Y673">
        <v>1343</v>
      </c>
      <c r="Z673">
        <f t="shared" si="10"/>
        <v>1343</v>
      </c>
    </row>
    <row r="674" spans="1:26">
      <c r="A674" t="s">
        <v>246</v>
      </c>
      <c r="B674" t="s">
        <v>5780</v>
      </c>
      <c r="C674" t="s">
        <v>2299</v>
      </c>
      <c r="D674" t="s">
        <v>57</v>
      </c>
      <c r="E674" t="s">
        <v>58</v>
      </c>
      <c r="F674">
        <v>12768345</v>
      </c>
      <c r="G674" s="111">
        <v>45132</v>
      </c>
      <c r="H674" t="s">
        <v>5996</v>
      </c>
      <c r="I674" t="s">
        <v>271</v>
      </c>
      <c r="J674" t="s">
        <v>249</v>
      </c>
      <c r="K674" t="s">
        <v>250</v>
      </c>
      <c r="L674" t="s">
        <v>251</v>
      </c>
      <c r="O674" s="111">
        <v>45132</v>
      </c>
      <c r="P674" t="s">
        <v>252</v>
      </c>
      <c r="Q674" t="s">
        <v>253</v>
      </c>
      <c r="R674" s="111">
        <v>45133</v>
      </c>
      <c r="W674">
        <v>0</v>
      </c>
      <c r="X674">
        <v>0</v>
      </c>
      <c r="Y674">
        <v>90.75</v>
      </c>
      <c r="Z674">
        <f t="shared" si="10"/>
        <v>90.75</v>
      </c>
    </row>
    <row r="675" spans="1:26">
      <c r="A675" t="s">
        <v>246</v>
      </c>
      <c r="B675" t="s">
        <v>5780</v>
      </c>
      <c r="C675" t="s">
        <v>2299</v>
      </c>
      <c r="D675" t="s">
        <v>57</v>
      </c>
      <c r="E675" t="s">
        <v>58</v>
      </c>
      <c r="F675">
        <v>12786470</v>
      </c>
      <c r="G675" s="111">
        <v>45134</v>
      </c>
      <c r="H675" t="s">
        <v>5997</v>
      </c>
      <c r="I675" t="s">
        <v>271</v>
      </c>
      <c r="J675" t="s">
        <v>249</v>
      </c>
      <c r="K675" t="s">
        <v>250</v>
      </c>
      <c r="L675" t="s">
        <v>251</v>
      </c>
      <c r="O675" s="111">
        <v>45134</v>
      </c>
      <c r="P675" t="s">
        <v>252</v>
      </c>
      <c r="Q675" t="s">
        <v>257</v>
      </c>
      <c r="R675" s="111">
        <v>45135</v>
      </c>
      <c r="W675">
        <v>0</v>
      </c>
      <c r="X675">
        <v>0</v>
      </c>
      <c r="Y675">
        <v>0</v>
      </c>
      <c r="Z675">
        <f t="shared" si="10"/>
        <v>0</v>
      </c>
    </row>
    <row r="676" spans="1:26">
      <c r="A676" t="s">
        <v>246</v>
      </c>
      <c r="B676" t="s">
        <v>5791</v>
      </c>
      <c r="C676" t="s">
        <v>5792</v>
      </c>
      <c r="D676" t="s">
        <v>57</v>
      </c>
      <c r="E676" t="s">
        <v>58</v>
      </c>
      <c r="F676">
        <v>12791543</v>
      </c>
      <c r="G676" s="111">
        <v>45135</v>
      </c>
      <c r="H676" t="s">
        <v>5998</v>
      </c>
      <c r="I676" t="s">
        <v>271</v>
      </c>
      <c r="J676" t="s">
        <v>249</v>
      </c>
      <c r="K676" t="s">
        <v>250</v>
      </c>
      <c r="L676" t="s">
        <v>251</v>
      </c>
      <c r="O676" s="111">
        <v>45135</v>
      </c>
      <c r="P676" t="s">
        <v>252</v>
      </c>
      <c r="Q676" t="s">
        <v>253</v>
      </c>
      <c r="R676" s="111">
        <v>45138</v>
      </c>
      <c r="W676">
        <v>0</v>
      </c>
      <c r="X676">
        <v>0</v>
      </c>
      <c r="Y676">
        <v>173</v>
      </c>
      <c r="Z676">
        <f t="shared" si="10"/>
        <v>173</v>
      </c>
    </row>
    <row r="677" spans="1:26">
      <c r="A677" t="s">
        <v>246</v>
      </c>
      <c r="B677" t="s">
        <v>5782</v>
      </c>
      <c r="C677" t="s">
        <v>5011</v>
      </c>
      <c r="D677" t="s">
        <v>57</v>
      </c>
      <c r="E677" t="s">
        <v>58</v>
      </c>
      <c r="F677">
        <v>12791483</v>
      </c>
      <c r="G677" s="111">
        <v>45135</v>
      </c>
      <c r="H677" t="s">
        <v>5999</v>
      </c>
      <c r="I677" t="s">
        <v>248</v>
      </c>
      <c r="J677" t="s">
        <v>249</v>
      </c>
      <c r="K677" t="s">
        <v>250</v>
      </c>
      <c r="L677" t="s">
        <v>251</v>
      </c>
      <c r="O677" s="111">
        <v>45135</v>
      </c>
      <c r="P677" t="s">
        <v>252</v>
      </c>
      <c r="Q677" t="s">
        <v>257</v>
      </c>
      <c r="R677" s="111"/>
      <c r="W677">
        <v>0</v>
      </c>
      <c r="X677">
        <v>0</v>
      </c>
      <c r="Y677">
        <v>0</v>
      </c>
      <c r="Z677">
        <f t="shared" si="10"/>
        <v>0</v>
      </c>
    </row>
    <row r="678" spans="1:26">
      <c r="A678" t="s">
        <v>246</v>
      </c>
      <c r="B678" t="s">
        <v>5780</v>
      </c>
      <c r="C678" t="s">
        <v>2299</v>
      </c>
      <c r="D678" t="s">
        <v>57</v>
      </c>
      <c r="E678" t="s">
        <v>58</v>
      </c>
      <c r="F678">
        <v>12596971</v>
      </c>
      <c r="G678" s="111">
        <v>45135</v>
      </c>
      <c r="H678" t="s">
        <v>6000</v>
      </c>
      <c r="I678" t="s">
        <v>248</v>
      </c>
      <c r="J678" t="s">
        <v>249</v>
      </c>
      <c r="K678" t="s">
        <v>250</v>
      </c>
      <c r="L678" t="s">
        <v>251</v>
      </c>
      <c r="O678" s="111">
        <v>45135</v>
      </c>
      <c r="P678" t="s">
        <v>252</v>
      </c>
      <c r="Q678" t="s">
        <v>253</v>
      </c>
      <c r="R678" s="111">
        <v>45138</v>
      </c>
      <c r="W678">
        <v>0</v>
      </c>
      <c r="X678">
        <v>61</v>
      </c>
      <c r="Y678">
        <v>287.5</v>
      </c>
      <c r="Z678">
        <f t="shared" si="10"/>
        <v>348.5</v>
      </c>
    </row>
    <row r="679" spans="1:26">
      <c r="A679" t="s">
        <v>246</v>
      </c>
      <c r="B679" t="s">
        <v>5793</v>
      </c>
      <c r="C679" t="s">
        <v>2152</v>
      </c>
      <c r="D679" t="s">
        <v>1527</v>
      </c>
      <c r="E679" t="s">
        <v>1528</v>
      </c>
      <c r="F679">
        <v>628376</v>
      </c>
      <c r="G679" s="111">
        <v>45035</v>
      </c>
      <c r="H679" t="s">
        <v>5057</v>
      </c>
      <c r="I679" t="s">
        <v>255</v>
      </c>
      <c r="J679" t="s">
        <v>249</v>
      </c>
      <c r="K679" t="s">
        <v>250</v>
      </c>
      <c r="L679" t="s">
        <v>251</v>
      </c>
      <c r="O679" s="111">
        <v>45049</v>
      </c>
      <c r="P679" t="s">
        <v>252</v>
      </c>
      <c r="Q679" t="s">
        <v>282</v>
      </c>
      <c r="R679" s="111">
        <v>45050</v>
      </c>
      <c r="W679">
        <v>530</v>
      </c>
      <c r="X679">
        <v>0</v>
      </c>
      <c r="Y679">
        <v>0</v>
      </c>
      <c r="Z679">
        <f t="shared" si="10"/>
        <v>530</v>
      </c>
    </row>
    <row r="680" spans="1:26">
      <c r="A680" t="s">
        <v>246</v>
      </c>
      <c r="B680" t="s">
        <v>2211</v>
      </c>
      <c r="C680" t="s">
        <v>2212</v>
      </c>
      <c r="D680" t="s">
        <v>1527</v>
      </c>
      <c r="E680" t="s">
        <v>1528</v>
      </c>
      <c r="F680">
        <v>11755411</v>
      </c>
      <c r="G680" s="111">
        <v>45049</v>
      </c>
      <c r="H680" t="s">
        <v>5058</v>
      </c>
      <c r="I680" t="s">
        <v>260</v>
      </c>
      <c r="L680" t="s">
        <v>251</v>
      </c>
      <c r="O680" s="111">
        <v>45049</v>
      </c>
      <c r="P680" t="s">
        <v>252</v>
      </c>
      <c r="Q680" t="s">
        <v>263</v>
      </c>
      <c r="R680" s="111">
        <v>45051</v>
      </c>
      <c r="W680">
        <v>2280</v>
      </c>
      <c r="X680">
        <v>1935.5</v>
      </c>
      <c r="Y680">
        <v>0</v>
      </c>
      <c r="Z680">
        <f t="shared" si="10"/>
        <v>4215.5</v>
      </c>
    </row>
    <row r="681" spans="1:26">
      <c r="A681" t="s">
        <v>246</v>
      </c>
      <c r="B681" t="s">
        <v>5794</v>
      </c>
      <c r="C681" t="s">
        <v>4134</v>
      </c>
      <c r="D681" t="s">
        <v>1527</v>
      </c>
      <c r="E681" t="s">
        <v>1528</v>
      </c>
      <c r="F681">
        <v>12446798</v>
      </c>
      <c r="G681" s="111">
        <v>45050</v>
      </c>
      <c r="H681" t="s">
        <v>5059</v>
      </c>
      <c r="I681" t="s">
        <v>255</v>
      </c>
      <c r="L681" t="s">
        <v>251</v>
      </c>
      <c r="O681" s="111">
        <v>45050</v>
      </c>
      <c r="P681" t="s">
        <v>252</v>
      </c>
      <c r="Q681" t="s">
        <v>263</v>
      </c>
      <c r="R681" s="111">
        <v>45054</v>
      </c>
      <c r="W681">
        <v>1175</v>
      </c>
      <c r="X681">
        <v>0</v>
      </c>
      <c r="Y681">
        <v>0</v>
      </c>
      <c r="Z681">
        <f t="shared" si="10"/>
        <v>1175</v>
      </c>
    </row>
    <row r="682" spans="1:26">
      <c r="A682" t="s">
        <v>246</v>
      </c>
      <c r="B682" t="s">
        <v>2211</v>
      </c>
      <c r="C682" t="s">
        <v>2212</v>
      </c>
      <c r="D682" t="s">
        <v>1527</v>
      </c>
      <c r="E682" t="s">
        <v>1528</v>
      </c>
      <c r="F682">
        <v>4427654</v>
      </c>
      <c r="G682" s="111">
        <v>45050</v>
      </c>
      <c r="H682" t="s">
        <v>5060</v>
      </c>
      <c r="I682" t="s">
        <v>255</v>
      </c>
      <c r="J682" t="s">
        <v>249</v>
      </c>
      <c r="K682" t="s">
        <v>250</v>
      </c>
      <c r="L682" t="s">
        <v>251</v>
      </c>
      <c r="O682" s="111">
        <v>45050</v>
      </c>
      <c r="P682" t="s">
        <v>252</v>
      </c>
      <c r="Q682" t="s">
        <v>282</v>
      </c>
      <c r="R682" s="111">
        <v>45054</v>
      </c>
      <c r="W682">
        <v>350</v>
      </c>
      <c r="X682">
        <v>0</v>
      </c>
      <c r="Y682">
        <v>0</v>
      </c>
      <c r="Z682">
        <f t="shared" si="10"/>
        <v>350</v>
      </c>
    </row>
    <row r="683" spans="1:26">
      <c r="A683" t="s">
        <v>246</v>
      </c>
      <c r="B683" t="s">
        <v>2211</v>
      </c>
      <c r="C683" t="s">
        <v>2212</v>
      </c>
      <c r="D683" t="s">
        <v>1527</v>
      </c>
      <c r="E683" t="s">
        <v>1528</v>
      </c>
      <c r="F683">
        <v>12363550</v>
      </c>
      <c r="G683" s="111">
        <v>45050</v>
      </c>
      <c r="H683" t="s">
        <v>5061</v>
      </c>
      <c r="I683" t="s">
        <v>255</v>
      </c>
      <c r="J683" t="s">
        <v>249</v>
      </c>
      <c r="K683" t="s">
        <v>250</v>
      </c>
      <c r="L683" t="s">
        <v>251</v>
      </c>
      <c r="O683" s="111">
        <v>45050</v>
      </c>
      <c r="P683" t="s">
        <v>252</v>
      </c>
      <c r="Q683" t="s">
        <v>253</v>
      </c>
      <c r="R683" s="111">
        <v>45054</v>
      </c>
      <c r="W683">
        <v>7600</v>
      </c>
      <c r="X683">
        <v>15313</v>
      </c>
      <c r="Y683">
        <v>2509</v>
      </c>
      <c r="Z683">
        <f t="shared" si="10"/>
        <v>25422</v>
      </c>
    </row>
    <row r="684" spans="1:26">
      <c r="A684" t="s">
        <v>246</v>
      </c>
      <c r="B684" t="s">
        <v>5795</v>
      </c>
      <c r="C684" t="s">
        <v>2325</v>
      </c>
      <c r="D684" t="s">
        <v>1527</v>
      </c>
      <c r="E684" t="s">
        <v>1528</v>
      </c>
      <c r="F684">
        <v>12451842</v>
      </c>
      <c r="G684" s="111">
        <v>45051</v>
      </c>
      <c r="H684" t="s">
        <v>5062</v>
      </c>
      <c r="I684" t="s">
        <v>255</v>
      </c>
      <c r="J684" t="s">
        <v>249</v>
      </c>
      <c r="K684" t="s">
        <v>250</v>
      </c>
      <c r="L684" t="s">
        <v>251</v>
      </c>
      <c r="O684" s="111">
        <v>45051</v>
      </c>
      <c r="P684" t="s">
        <v>252</v>
      </c>
      <c r="Q684" t="s">
        <v>253</v>
      </c>
      <c r="R684" s="111">
        <v>45055</v>
      </c>
      <c r="W684">
        <v>2418.5100000000002</v>
      </c>
      <c r="X684">
        <v>5318.5</v>
      </c>
      <c r="Y684">
        <v>5564</v>
      </c>
      <c r="Z684">
        <f t="shared" si="10"/>
        <v>13301.01</v>
      </c>
    </row>
    <row r="685" spans="1:26">
      <c r="A685" t="s">
        <v>246</v>
      </c>
      <c r="B685" t="s">
        <v>5794</v>
      </c>
      <c r="C685" t="s">
        <v>4134</v>
      </c>
      <c r="D685" t="s">
        <v>1527</v>
      </c>
      <c r="E685" t="s">
        <v>1528</v>
      </c>
      <c r="F685">
        <v>12451836</v>
      </c>
      <c r="G685" s="111">
        <v>45051</v>
      </c>
      <c r="H685" t="s">
        <v>5063</v>
      </c>
      <c r="I685" t="s">
        <v>255</v>
      </c>
      <c r="J685" t="s">
        <v>249</v>
      </c>
      <c r="K685" t="s">
        <v>250</v>
      </c>
      <c r="L685" t="s">
        <v>251</v>
      </c>
      <c r="O685" s="111">
        <v>45051</v>
      </c>
      <c r="P685" t="s">
        <v>252</v>
      </c>
      <c r="Q685" t="s">
        <v>253</v>
      </c>
      <c r="R685" s="111">
        <v>45055</v>
      </c>
      <c r="W685">
        <v>84</v>
      </c>
      <c r="X685">
        <v>1305.5</v>
      </c>
      <c r="Y685">
        <v>1278.0999999999999</v>
      </c>
      <c r="Z685">
        <f t="shared" si="10"/>
        <v>2667.6</v>
      </c>
    </row>
    <row r="686" spans="1:26">
      <c r="A686" t="s">
        <v>246</v>
      </c>
      <c r="B686" t="s">
        <v>5796</v>
      </c>
      <c r="C686" t="s">
        <v>5064</v>
      </c>
      <c r="D686" t="s">
        <v>1527</v>
      </c>
      <c r="E686" t="s">
        <v>1528</v>
      </c>
      <c r="F686">
        <v>12456486</v>
      </c>
      <c r="G686" s="111">
        <v>45052</v>
      </c>
      <c r="H686" t="s">
        <v>5065</v>
      </c>
      <c r="I686" t="s">
        <v>255</v>
      </c>
      <c r="J686" t="s">
        <v>249</v>
      </c>
      <c r="K686" t="s">
        <v>250</v>
      </c>
      <c r="L686" t="s">
        <v>251</v>
      </c>
      <c r="O686" s="111">
        <v>45052</v>
      </c>
      <c r="P686" t="s">
        <v>252</v>
      </c>
      <c r="Q686" t="s">
        <v>282</v>
      </c>
      <c r="R686" s="111">
        <v>45054</v>
      </c>
      <c r="W686">
        <v>25</v>
      </c>
      <c r="X686">
        <v>13</v>
      </c>
      <c r="Y686">
        <v>0</v>
      </c>
      <c r="Z686">
        <f t="shared" si="10"/>
        <v>38</v>
      </c>
    </row>
    <row r="687" spans="1:26">
      <c r="A687" t="s">
        <v>246</v>
      </c>
      <c r="B687" t="s">
        <v>5794</v>
      </c>
      <c r="C687" t="s">
        <v>4134</v>
      </c>
      <c r="D687" t="s">
        <v>1527</v>
      </c>
      <c r="E687" t="s">
        <v>1528</v>
      </c>
      <c r="F687">
        <v>12457724</v>
      </c>
      <c r="G687" s="111">
        <v>45054</v>
      </c>
      <c r="H687" t="s">
        <v>5067</v>
      </c>
      <c r="I687" t="s">
        <v>255</v>
      </c>
      <c r="L687" t="s">
        <v>251</v>
      </c>
      <c r="O687" s="111">
        <v>45054</v>
      </c>
      <c r="P687" t="s">
        <v>252</v>
      </c>
      <c r="Q687" t="s">
        <v>263</v>
      </c>
      <c r="R687" s="111">
        <v>45055</v>
      </c>
      <c r="W687">
        <v>1501</v>
      </c>
      <c r="X687">
        <v>200</v>
      </c>
      <c r="Y687">
        <v>0</v>
      </c>
      <c r="Z687">
        <f t="shared" si="10"/>
        <v>1701</v>
      </c>
    </row>
    <row r="688" spans="1:26">
      <c r="A688" t="s">
        <v>246</v>
      </c>
      <c r="B688" t="s">
        <v>5793</v>
      </c>
      <c r="C688" t="s">
        <v>2152</v>
      </c>
      <c r="D688" t="s">
        <v>1527</v>
      </c>
      <c r="E688" t="s">
        <v>1528</v>
      </c>
      <c r="F688">
        <v>11334074</v>
      </c>
      <c r="G688" s="111">
        <v>45055</v>
      </c>
      <c r="H688" t="s">
        <v>5069</v>
      </c>
      <c r="I688" t="s">
        <v>255</v>
      </c>
      <c r="J688" t="s">
        <v>249</v>
      </c>
      <c r="K688" t="s">
        <v>250</v>
      </c>
      <c r="L688" t="s">
        <v>251</v>
      </c>
      <c r="O688" s="111">
        <v>45056</v>
      </c>
      <c r="P688" t="s">
        <v>252</v>
      </c>
      <c r="Q688" t="s">
        <v>253</v>
      </c>
      <c r="R688" s="111">
        <v>45057</v>
      </c>
      <c r="W688">
        <v>0</v>
      </c>
      <c r="X688">
        <v>3068.79</v>
      </c>
      <c r="Y688">
        <v>5889</v>
      </c>
      <c r="Z688">
        <f t="shared" si="10"/>
        <v>8957.7900000000009</v>
      </c>
    </row>
    <row r="689" spans="1:26">
      <c r="A689" t="s">
        <v>246</v>
      </c>
      <c r="B689" t="s">
        <v>5796</v>
      </c>
      <c r="C689" t="s">
        <v>5064</v>
      </c>
      <c r="D689" t="s">
        <v>1527</v>
      </c>
      <c r="E689" t="s">
        <v>1528</v>
      </c>
      <c r="F689">
        <v>12473720</v>
      </c>
      <c r="G689" s="111">
        <v>45057</v>
      </c>
      <c r="H689" t="s">
        <v>5070</v>
      </c>
      <c r="I689" t="s">
        <v>255</v>
      </c>
      <c r="J689" t="s">
        <v>249</v>
      </c>
      <c r="K689" t="s">
        <v>250</v>
      </c>
      <c r="L689" t="s">
        <v>251</v>
      </c>
      <c r="O689" s="111">
        <v>45057</v>
      </c>
      <c r="P689" t="s">
        <v>252</v>
      </c>
      <c r="Q689" t="s">
        <v>253</v>
      </c>
      <c r="R689" s="111">
        <v>45058</v>
      </c>
      <c r="W689">
        <v>448.3</v>
      </c>
      <c r="X689">
        <v>641.5</v>
      </c>
      <c r="Y689">
        <v>1170</v>
      </c>
      <c r="Z689">
        <f t="shared" si="10"/>
        <v>2259.8000000000002</v>
      </c>
    </row>
    <row r="690" spans="1:26">
      <c r="A690" t="s">
        <v>246</v>
      </c>
      <c r="B690" t="s">
        <v>2211</v>
      </c>
      <c r="C690" t="s">
        <v>2212</v>
      </c>
      <c r="D690" t="s">
        <v>1527</v>
      </c>
      <c r="E690" t="s">
        <v>1528</v>
      </c>
      <c r="F690">
        <v>12478067</v>
      </c>
      <c r="G690" s="111">
        <v>45061</v>
      </c>
      <c r="H690" t="s">
        <v>5072</v>
      </c>
      <c r="I690" t="s">
        <v>255</v>
      </c>
      <c r="L690" t="s">
        <v>251</v>
      </c>
      <c r="O690" s="111">
        <v>45061</v>
      </c>
      <c r="P690" t="s">
        <v>252</v>
      </c>
      <c r="Q690" t="s">
        <v>263</v>
      </c>
      <c r="R690" s="111">
        <v>45062</v>
      </c>
      <c r="W690">
        <v>880</v>
      </c>
      <c r="X690">
        <v>4736</v>
      </c>
      <c r="Y690">
        <v>0</v>
      </c>
      <c r="Z690">
        <f t="shared" si="10"/>
        <v>5616</v>
      </c>
    </row>
    <row r="691" spans="1:26">
      <c r="A691" t="s">
        <v>246</v>
      </c>
      <c r="B691" t="s">
        <v>2211</v>
      </c>
      <c r="C691" t="s">
        <v>2212</v>
      </c>
      <c r="D691" t="s">
        <v>1527</v>
      </c>
      <c r="E691" t="s">
        <v>1528</v>
      </c>
      <c r="F691">
        <v>12488996</v>
      </c>
      <c r="G691" s="111">
        <v>45062</v>
      </c>
      <c r="H691" t="s">
        <v>5073</v>
      </c>
      <c r="I691" t="s">
        <v>255</v>
      </c>
      <c r="J691" t="s">
        <v>249</v>
      </c>
      <c r="K691" t="s">
        <v>250</v>
      </c>
      <c r="L691" t="s">
        <v>251</v>
      </c>
      <c r="O691" s="111">
        <v>45062</v>
      </c>
      <c r="P691" t="s">
        <v>252</v>
      </c>
      <c r="Q691" t="s">
        <v>253</v>
      </c>
      <c r="R691" s="111">
        <v>45063</v>
      </c>
      <c r="W691">
        <v>7647.77</v>
      </c>
      <c r="X691">
        <v>14442.75</v>
      </c>
      <c r="Y691">
        <v>13037.88</v>
      </c>
      <c r="Z691">
        <f t="shared" si="10"/>
        <v>35128.400000000001</v>
      </c>
    </row>
    <row r="692" spans="1:26">
      <c r="A692" t="s">
        <v>246</v>
      </c>
      <c r="B692" t="s">
        <v>5796</v>
      </c>
      <c r="C692" t="s">
        <v>5064</v>
      </c>
      <c r="D692" t="s">
        <v>1527</v>
      </c>
      <c r="E692" t="s">
        <v>1528</v>
      </c>
      <c r="F692">
        <v>12485542</v>
      </c>
      <c r="G692" s="111">
        <v>45062</v>
      </c>
      <c r="H692" t="s">
        <v>5074</v>
      </c>
      <c r="I692" t="s">
        <v>255</v>
      </c>
      <c r="L692" t="s">
        <v>251</v>
      </c>
      <c r="O692" s="111">
        <v>45062</v>
      </c>
      <c r="P692" t="s">
        <v>252</v>
      </c>
      <c r="Q692" t="s">
        <v>263</v>
      </c>
      <c r="R692" s="111">
        <v>45063</v>
      </c>
      <c r="W692">
        <v>59</v>
      </c>
      <c r="X692">
        <v>0</v>
      </c>
      <c r="Y692">
        <v>0</v>
      </c>
      <c r="Z692">
        <f t="shared" si="10"/>
        <v>59</v>
      </c>
    </row>
    <row r="693" spans="1:26">
      <c r="A693" t="s">
        <v>246</v>
      </c>
      <c r="B693" t="s">
        <v>5794</v>
      </c>
      <c r="C693" t="s">
        <v>4134</v>
      </c>
      <c r="D693" t="s">
        <v>1527</v>
      </c>
      <c r="E693" t="s">
        <v>1528</v>
      </c>
      <c r="F693">
        <v>12494847</v>
      </c>
      <c r="G693" s="111">
        <v>45063</v>
      </c>
      <c r="H693" t="s">
        <v>5075</v>
      </c>
      <c r="I693" t="s">
        <v>255</v>
      </c>
      <c r="J693" t="s">
        <v>249</v>
      </c>
      <c r="K693" t="s">
        <v>250</v>
      </c>
      <c r="L693" t="s">
        <v>251</v>
      </c>
      <c r="O693" s="111">
        <v>45063</v>
      </c>
      <c r="P693" t="s">
        <v>252</v>
      </c>
      <c r="Q693" t="s">
        <v>282</v>
      </c>
      <c r="R693" s="111">
        <v>45064</v>
      </c>
      <c r="W693">
        <v>67</v>
      </c>
      <c r="X693">
        <v>0</v>
      </c>
      <c r="Y693">
        <v>0</v>
      </c>
      <c r="Z693">
        <f t="shared" si="10"/>
        <v>67</v>
      </c>
    </row>
    <row r="694" spans="1:26">
      <c r="A694" t="s">
        <v>246</v>
      </c>
      <c r="B694" t="s">
        <v>5795</v>
      </c>
      <c r="C694" t="s">
        <v>2325</v>
      </c>
      <c r="D694" t="s">
        <v>1527</v>
      </c>
      <c r="E694" t="s">
        <v>1528</v>
      </c>
      <c r="F694">
        <v>12500446</v>
      </c>
      <c r="G694" s="111">
        <v>45064</v>
      </c>
      <c r="H694" t="s">
        <v>5076</v>
      </c>
      <c r="I694" t="s">
        <v>260</v>
      </c>
      <c r="J694" t="s">
        <v>249</v>
      </c>
      <c r="K694" t="s">
        <v>250</v>
      </c>
      <c r="L694" t="s">
        <v>251</v>
      </c>
      <c r="O694" s="111">
        <v>45064</v>
      </c>
      <c r="P694" t="s">
        <v>252</v>
      </c>
      <c r="Q694" t="s">
        <v>253</v>
      </c>
      <c r="R694" s="111">
        <v>45072</v>
      </c>
      <c r="W694">
        <v>382</v>
      </c>
      <c r="X694">
        <v>886</v>
      </c>
      <c r="Y694">
        <v>489</v>
      </c>
      <c r="Z694">
        <f t="shared" si="10"/>
        <v>1757</v>
      </c>
    </row>
    <row r="695" spans="1:26">
      <c r="A695" t="s">
        <v>246</v>
      </c>
      <c r="B695" t="s">
        <v>5794</v>
      </c>
      <c r="C695" t="s">
        <v>4134</v>
      </c>
      <c r="D695" t="s">
        <v>1527</v>
      </c>
      <c r="E695" t="s">
        <v>1528</v>
      </c>
      <c r="F695">
        <v>12501894</v>
      </c>
      <c r="G695" s="111">
        <v>45064</v>
      </c>
      <c r="H695" t="s">
        <v>5078</v>
      </c>
      <c r="I695" t="s">
        <v>255</v>
      </c>
      <c r="J695" t="s">
        <v>249</v>
      </c>
      <c r="K695" t="s">
        <v>250</v>
      </c>
      <c r="L695" t="s">
        <v>251</v>
      </c>
      <c r="O695" s="111">
        <v>45064</v>
      </c>
      <c r="P695" t="s">
        <v>252</v>
      </c>
      <c r="Q695" t="s">
        <v>282</v>
      </c>
      <c r="R695" s="111">
        <v>45065</v>
      </c>
      <c r="W695">
        <v>4010.32</v>
      </c>
      <c r="X695">
        <v>1013.2</v>
      </c>
      <c r="Y695">
        <v>0</v>
      </c>
      <c r="Z695">
        <f t="shared" si="10"/>
        <v>5023.5200000000004</v>
      </c>
    </row>
    <row r="696" spans="1:26">
      <c r="A696" t="s">
        <v>246</v>
      </c>
      <c r="B696" t="s">
        <v>2211</v>
      </c>
      <c r="C696" t="s">
        <v>2212</v>
      </c>
      <c r="D696" t="s">
        <v>1527</v>
      </c>
      <c r="E696" t="s">
        <v>1528</v>
      </c>
      <c r="F696">
        <v>12506503</v>
      </c>
      <c r="G696" s="111">
        <v>45065</v>
      </c>
      <c r="H696" t="s">
        <v>5079</v>
      </c>
      <c r="I696" t="s">
        <v>255</v>
      </c>
      <c r="J696" t="s">
        <v>249</v>
      </c>
      <c r="K696" t="s">
        <v>250</v>
      </c>
      <c r="L696" t="s">
        <v>251</v>
      </c>
      <c r="O696" s="111">
        <v>45065</v>
      </c>
      <c r="P696" t="s">
        <v>252</v>
      </c>
      <c r="Q696" t="s">
        <v>282</v>
      </c>
      <c r="R696" s="111">
        <v>45069</v>
      </c>
      <c r="W696">
        <v>0</v>
      </c>
      <c r="X696">
        <v>29.9</v>
      </c>
      <c r="Y696">
        <v>0</v>
      </c>
      <c r="Z696">
        <f t="shared" si="10"/>
        <v>29.9</v>
      </c>
    </row>
    <row r="697" spans="1:26">
      <c r="A697" t="s">
        <v>246</v>
      </c>
      <c r="B697" t="s">
        <v>5796</v>
      </c>
      <c r="C697" t="s">
        <v>5064</v>
      </c>
      <c r="D697" t="s">
        <v>1527</v>
      </c>
      <c r="E697" t="s">
        <v>1528</v>
      </c>
      <c r="F697">
        <v>12506902</v>
      </c>
      <c r="G697" s="111">
        <v>45065</v>
      </c>
      <c r="H697" t="s">
        <v>5080</v>
      </c>
      <c r="I697" t="s">
        <v>255</v>
      </c>
      <c r="J697" t="s">
        <v>249</v>
      </c>
      <c r="K697" t="s">
        <v>250</v>
      </c>
      <c r="L697" t="s">
        <v>251</v>
      </c>
      <c r="O697" s="111">
        <v>45065</v>
      </c>
      <c r="P697" t="s">
        <v>252</v>
      </c>
      <c r="Q697" t="s">
        <v>282</v>
      </c>
      <c r="R697" s="111">
        <v>45069</v>
      </c>
      <c r="W697">
        <v>2</v>
      </c>
      <c r="X697">
        <v>0</v>
      </c>
      <c r="Y697">
        <v>0</v>
      </c>
      <c r="Z697">
        <f t="shared" si="10"/>
        <v>2</v>
      </c>
    </row>
    <row r="698" spans="1:26">
      <c r="A698" t="s">
        <v>246</v>
      </c>
      <c r="B698" t="s">
        <v>2211</v>
      </c>
      <c r="C698" t="s">
        <v>2212</v>
      </c>
      <c r="D698" t="s">
        <v>1527</v>
      </c>
      <c r="E698" t="s">
        <v>1528</v>
      </c>
      <c r="F698">
        <v>11631292</v>
      </c>
      <c r="G698" s="111">
        <v>45068</v>
      </c>
      <c r="H698" t="s">
        <v>5081</v>
      </c>
      <c r="I698" t="s">
        <v>255</v>
      </c>
      <c r="J698" t="s">
        <v>249</v>
      </c>
      <c r="K698" t="s">
        <v>250</v>
      </c>
      <c r="L698" t="s">
        <v>251</v>
      </c>
      <c r="O698" s="111">
        <v>45068</v>
      </c>
      <c r="P698" t="s">
        <v>252</v>
      </c>
      <c r="Q698" t="s">
        <v>257</v>
      </c>
      <c r="R698" s="111">
        <v>45069</v>
      </c>
      <c r="W698">
        <v>0</v>
      </c>
      <c r="X698">
        <v>0</v>
      </c>
      <c r="Y698">
        <v>0</v>
      </c>
      <c r="Z698">
        <f t="shared" si="10"/>
        <v>0</v>
      </c>
    </row>
    <row r="699" spans="1:26">
      <c r="A699" t="s">
        <v>246</v>
      </c>
      <c r="B699" t="s">
        <v>5796</v>
      </c>
      <c r="C699" t="s">
        <v>5064</v>
      </c>
      <c r="D699" t="s">
        <v>1527</v>
      </c>
      <c r="E699" t="s">
        <v>1528</v>
      </c>
      <c r="F699">
        <v>12514038</v>
      </c>
      <c r="G699" s="111">
        <v>45068</v>
      </c>
      <c r="H699" t="s">
        <v>5082</v>
      </c>
      <c r="I699" t="s">
        <v>256</v>
      </c>
      <c r="J699" t="s">
        <v>249</v>
      </c>
      <c r="K699" t="s">
        <v>250</v>
      </c>
      <c r="L699" t="s">
        <v>251</v>
      </c>
      <c r="O699" s="111">
        <v>45068</v>
      </c>
      <c r="P699" t="s">
        <v>252</v>
      </c>
      <c r="Q699" t="s">
        <v>253</v>
      </c>
      <c r="R699" s="111">
        <v>45070</v>
      </c>
      <c r="W699">
        <v>2667.5</v>
      </c>
      <c r="X699">
        <v>7277.67</v>
      </c>
      <c r="Y699">
        <v>4605.2</v>
      </c>
      <c r="Z699">
        <f t="shared" si="10"/>
        <v>14550.369999999999</v>
      </c>
    </row>
    <row r="700" spans="1:26">
      <c r="A700" t="s">
        <v>246</v>
      </c>
      <c r="B700" t="s">
        <v>5795</v>
      </c>
      <c r="C700" t="s">
        <v>2325</v>
      </c>
      <c r="D700" t="s">
        <v>1527</v>
      </c>
      <c r="E700" t="s">
        <v>1528</v>
      </c>
      <c r="F700">
        <v>12514239</v>
      </c>
      <c r="G700" s="111">
        <v>45068</v>
      </c>
      <c r="H700" t="s">
        <v>5083</v>
      </c>
      <c r="I700" t="s">
        <v>255</v>
      </c>
      <c r="J700" t="s">
        <v>249</v>
      </c>
      <c r="K700" t="s">
        <v>250</v>
      </c>
      <c r="L700" t="s">
        <v>251</v>
      </c>
      <c r="O700" s="111">
        <v>45068</v>
      </c>
      <c r="P700" t="s">
        <v>252</v>
      </c>
      <c r="Q700" t="s">
        <v>282</v>
      </c>
      <c r="R700" s="111">
        <v>45069</v>
      </c>
      <c r="W700">
        <v>0</v>
      </c>
      <c r="X700">
        <v>230</v>
      </c>
      <c r="Y700">
        <v>0</v>
      </c>
      <c r="Z700">
        <f t="shared" si="10"/>
        <v>230</v>
      </c>
    </row>
    <row r="701" spans="1:26">
      <c r="A701" t="s">
        <v>246</v>
      </c>
      <c r="B701" t="s">
        <v>2211</v>
      </c>
      <c r="C701" t="s">
        <v>2212</v>
      </c>
      <c r="D701" t="s">
        <v>1527</v>
      </c>
      <c r="E701" t="s">
        <v>1528</v>
      </c>
      <c r="F701">
        <v>12524693</v>
      </c>
      <c r="G701" s="111">
        <v>45070</v>
      </c>
      <c r="H701" t="s">
        <v>5084</v>
      </c>
      <c r="I701" t="s">
        <v>255</v>
      </c>
      <c r="L701" t="s">
        <v>251</v>
      </c>
      <c r="O701" s="111">
        <v>45070</v>
      </c>
      <c r="P701" t="s">
        <v>252</v>
      </c>
      <c r="Q701" t="s">
        <v>263</v>
      </c>
      <c r="R701" s="111">
        <v>45071</v>
      </c>
      <c r="W701">
        <v>177</v>
      </c>
      <c r="X701">
        <v>0</v>
      </c>
      <c r="Y701">
        <v>0</v>
      </c>
      <c r="Z701">
        <f t="shared" si="10"/>
        <v>177</v>
      </c>
    </row>
    <row r="702" spans="1:26">
      <c r="A702" t="s">
        <v>246</v>
      </c>
      <c r="B702" t="s">
        <v>2211</v>
      </c>
      <c r="C702" t="s">
        <v>2212</v>
      </c>
      <c r="D702" t="s">
        <v>1527</v>
      </c>
      <c r="E702" t="s">
        <v>1528</v>
      </c>
      <c r="F702">
        <v>11905155</v>
      </c>
      <c r="G702" s="111">
        <v>45075</v>
      </c>
      <c r="H702" t="s">
        <v>5085</v>
      </c>
      <c r="I702" t="s">
        <v>255</v>
      </c>
      <c r="J702" t="s">
        <v>249</v>
      </c>
      <c r="K702" t="s">
        <v>250</v>
      </c>
      <c r="L702" t="s">
        <v>251</v>
      </c>
      <c r="O702" s="111">
        <v>45075</v>
      </c>
      <c r="P702" t="s">
        <v>252</v>
      </c>
      <c r="Q702" t="s">
        <v>253</v>
      </c>
      <c r="R702" s="111">
        <v>45076</v>
      </c>
      <c r="W702">
        <v>780.35</v>
      </c>
      <c r="X702">
        <v>1088.96</v>
      </c>
      <c r="Y702">
        <v>2040.56</v>
      </c>
      <c r="Z702">
        <f t="shared" si="10"/>
        <v>3909.87</v>
      </c>
    </row>
    <row r="703" spans="1:26">
      <c r="A703" t="s">
        <v>246</v>
      </c>
      <c r="B703" t="s">
        <v>5795</v>
      </c>
      <c r="C703" t="s">
        <v>2325</v>
      </c>
      <c r="D703" t="s">
        <v>1527</v>
      </c>
      <c r="E703" t="s">
        <v>1528</v>
      </c>
      <c r="F703">
        <v>12524332</v>
      </c>
      <c r="G703" s="111">
        <v>45075</v>
      </c>
      <c r="H703" t="s">
        <v>5086</v>
      </c>
      <c r="I703" t="s">
        <v>255</v>
      </c>
      <c r="J703" t="s">
        <v>249</v>
      </c>
      <c r="K703" t="s">
        <v>250</v>
      </c>
      <c r="L703" t="s">
        <v>251</v>
      </c>
      <c r="O703" s="111">
        <v>45075</v>
      </c>
      <c r="P703" t="s">
        <v>252</v>
      </c>
      <c r="Q703" t="s">
        <v>253</v>
      </c>
      <c r="R703" s="111">
        <v>45076</v>
      </c>
      <c r="W703">
        <v>1296.2</v>
      </c>
      <c r="X703">
        <v>10723</v>
      </c>
      <c r="Y703">
        <v>4017.2</v>
      </c>
      <c r="Z703">
        <f t="shared" si="10"/>
        <v>16036.400000000001</v>
      </c>
    </row>
    <row r="704" spans="1:26">
      <c r="A704" t="s">
        <v>246</v>
      </c>
      <c r="B704" t="s">
        <v>5794</v>
      </c>
      <c r="C704" t="s">
        <v>4134</v>
      </c>
      <c r="D704" t="s">
        <v>1527</v>
      </c>
      <c r="E704" t="s">
        <v>1528</v>
      </c>
      <c r="F704">
        <v>12568348</v>
      </c>
      <c r="G704" s="111">
        <v>45078</v>
      </c>
      <c r="H704" t="s">
        <v>5658</v>
      </c>
      <c r="I704" t="s">
        <v>260</v>
      </c>
      <c r="L704" t="s">
        <v>251</v>
      </c>
      <c r="O704" s="111">
        <v>45078</v>
      </c>
      <c r="P704" t="s">
        <v>252</v>
      </c>
      <c r="Q704" t="s">
        <v>263</v>
      </c>
      <c r="R704" s="111">
        <v>45078</v>
      </c>
      <c r="W704">
        <v>0</v>
      </c>
      <c r="X704">
        <v>11</v>
      </c>
      <c r="Y704">
        <v>0</v>
      </c>
      <c r="Z704">
        <f t="shared" si="10"/>
        <v>11</v>
      </c>
    </row>
    <row r="705" spans="1:26">
      <c r="A705" t="s">
        <v>246</v>
      </c>
      <c r="B705" t="s">
        <v>5795</v>
      </c>
      <c r="C705" t="s">
        <v>2325</v>
      </c>
      <c r="D705" t="s">
        <v>1527</v>
      </c>
      <c r="E705" t="s">
        <v>1528</v>
      </c>
      <c r="F705">
        <v>12570296</v>
      </c>
      <c r="G705" s="111">
        <v>45078</v>
      </c>
      <c r="H705" t="s">
        <v>5459</v>
      </c>
      <c r="I705" t="s">
        <v>256</v>
      </c>
      <c r="J705" t="s">
        <v>249</v>
      </c>
      <c r="K705" t="s">
        <v>250</v>
      </c>
      <c r="L705" t="s">
        <v>251</v>
      </c>
      <c r="O705" s="111">
        <v>45083</v>
      </c>
      <c r="P705" t="s">
        <v>252</v>
      </c>
      <c r="Q705" t="s">
        <v>253</v>
      </c>
      <c r="R705" s="111">
        <v>45084</v>
      </c>
      <c r="W705">
        <v>0</v>
      </c>
      <c r="X705">
        <v>9005.99</v>
      </c>
      <c r="Y705">
        <v>9602.19</v>
      </c>
      <c r="Z705">
        <f t="shared" si="10"/>
        <v>18608.18</v>
      </c>
    </row>
    <row r="706" spans="1:26">
      <c r="A706" t="s">
        <v>246</v>
      </c>
      <c r="B706" t="s">
        <v>5795</v>
      </c>
      <c r="C706" t="s">
        <v>2325</v>
      </c>
      <c r="D706" t="s">
        <v>1527</v>
      </c>
      <c r="E706" t="s">
        <v>1528</v>
      </c>
      <c r="F706">
        <v>12570404</v>
      </c>
      <c r="G706" s="111">
        <v>45078</v>
      </c>
      <c r="H706" t="s">
        <v>5317</v>
      </c>
      <c r="I706" t="s">
        <v>255</v>
      </c>
      <c r="J706" t="s">
        <v>249</v>
      </c>
      <c r="K706" t="s">
        <v>250</v>
      </c>
      <c r="L706" t="s">
        <v>251</v>
      </c>
      <c r="O706" s="111">
        <v>45083</v>
      </c>
      <c r="P706" t="s">
        <v>252</v>
      </c>
      <c r="Q706" t="s">
        <v>253</v>
      </c>
      <c r="R706" s="111">
        <v>45086</v>
      </c>
      <c r="W706">
        <v>0</v>
      </c>
      <c r="X706">
        <v>4408</v>
      </c>
      <c r="Y706">
        <v>10244</v>
      </c>
      <c r="Z706">
        <f t="shared" si="10"/>
        <v>14652</v>
      </c>
    </row>
    <row r="707" spans="1:26">
      <c r="A707" t="s">
        <v>246</v>
      </c>
      <c r="B707" t="s">
        <v>5796</v>
      </c>
      <c r="C707" t="s">
        <v>5064</v>
      </c>
      <c r="D707" t="s">
        <v>1527</v>
      </c>
      <c r="E707" t="s">
        <v>1528</v>
      </c>
      <c r="F707">
        <v>12593318</v>
      </c>
      <c r="G707" s="111">
        <v>45084</v>
      </c>
      <c r="H707" t="s">
        <v>5321</v>
      </c>
      <c r="I707" t="s">
        <v>255</v>
      </c>
      <c r="J707" t="s">
        <v>249</v>
      </c>
      <c r="K707" t="s">
        <v>250</v>
      </c>
      <c r="L707" t="s">
        <v>251</v>
      </c>
      <c r="O707" s="111">
        <v>45086</v>
      </c>
      <c r="P707" t="s">
        <v>252</v>
      </c>
      <c r="Q707" t="s">
        <v>253</v>
      </c>
      <c r="R707" s="111">
        <v>45089</v>
      </c>
      <c r="W707">
        <v>0</v>
      </c>
      <c r="X707">
        <v>851.9</v>
      </c>
      <c r="Y707">
        <v>1212</v>
      </c>
      <c r="Z707">
        <f t="shared" ref="Z707:Z770" si="11">SUM(W707:Y707)</f>
        <v>2063.9</v>
      </c>
    </row>
    <row r="708" spans="1:26">
      <c r="A708" t="s">
        <v>246</v>
      </c>
      <c r="B708" t="s">
        <v>2211</v>
      </c>
      <c r="C708" t="s">
        <v>2212</v>
      </c>
      <c r="D708" t="s">
        <v>1527</v>
      </c>
      <c r="E708" t="s">
        <v>1528</v>
      </c>
      <c r="F708">
        <v>8168890</v>
      </c>
      <c r="G708" s="111">
        <v>45090</v>
      </c>
      <c r="H708" t="s">
        <v>5327</v>
      </c>
      <c r="I708" t="s">
        <v>255</v>
      </c>
      <c r="J708" t="s">
        <v>249</v>
      </c>
      <c r="K708" t="s">
        <v>250</v>
      </c>
      <c r="L708" t="s">
        <v>251</v>
      </c>
      <c r="O708" s="111">
        <v>45090</v>
      </c>
      <c r="P708" t="s">
        <v>252</v>
      </c>
      <c r="Q708" t="s">
        <v>282</v>
      </c>
      <c r="R708" s="111">
        <v>45091</v>
      </c>
      <c r="W708">
        <v>0</v>
      </c>
      <c r="X708">
        <v>73</v>
      </c>
      <c r="Y708">
        <v>0</v>
      </c>
      <c r="Z708">
        <f t="shared" si="11"/>
        <v>73</v>
      </c>
    </row>
    <row r="709" spans="1:26">
      <c r="A709" t="s">
        <v>246</v>
      </c>
      <c r="B709" t="s">
        <v>5795</v>
      </c>
      <c r="C709" t="s">
        <v>2325</v>
      </c>
      <c r="D709" t="s">
        <v>1527</v>
      </c>
      <c r="E709" t="s">
        <v>1528</v>
      </c>
      <c r="F709">
        <v>12606663</v>
      </c>
      <c r="G709" s="111">
        <v>45090</v>
      </c>
      <c r="H709" t="s">
        <v>5324</v>
      </c>
      <c r="I709" t="s">
        <v>255</v>
      </c>
      <c r="J709" t="s">
        <v>249</v>
      </c>
      <c r="K709" t="s">
        <v>250</v>
      </c>
      <c r="L709" t="s">
        <v>251</v>
      </c>
      <c r="O709" s="111">
        <v>45090</v>
      </c>
      <c r="P709" t="s">
        <v>252</v>
      </c>
      <c r="Q709" t="s">
        <v>282</v>
      </c>
      <c r="R709" s="111">
        <v>45091</v>
      </c>
      <c r="W709">
        <v>0</v>
      </c>
      <c r="X709">
        <v>228.5</v>
      </c>
      <c r="Y709">
        <v>0</v>
      </c>
      <c r="Z709">
        <f t="shared" si="11"/>
        <v>228.5</v>
      </c>
    </row>
    <row r="710" spans="1:26">
      <c r="A710" t="s">
        <v>246</v>
      </c>
      <c r="B710" t="s">
        <v>5796</v>
      </c>
      <c r="C710" t="s">
        <v>5064</v>
      </c>
      <c r="D710" t="s">
        <v>1527</v>
      </c>
      <c r="E710" t="s">
        <v>1528</v>
      </c>
      <c r="F710">
        <v>12610276</v>
      </c>
      <c r="G710" s="111">
        <v>45091</v>
      </c>
      <c r="H710" t="s">
        <v>5328</v>
      </c>
      <c r="I710" t="s">
        <v>255</v>
      </c>
      <c r="J710" t="s">
        <v>249</v>
      </c>
      <c r="K710" t="s">
        <v>250</v>
      </c>
      <c r="L710" t="s">
        <v>251</v>
      </c>
      <c r="O710" s="111">
        <v>45091</v>
      </c>
      <c r="P710" t="s">
        <v>252</v>
      </c>
      <c r="Q710" t="s">
        <v>253</v>
      </c>
      <c r="R710" s="111">
        <v>45092</v>
      </c>
      <c r="W710">
        <v>0</v>
      </c>
      <c r="X710">
        <v>795.5</v>
      </c>
      <c r="Y710">
        <v>6057.7</v>
      </c>
      <c r="Z710">
        <f t="shared" si="11"/>
        <v>6853.2</v>
      </c>
    </row>
    <row r="711" spans="1:26">
      <c r="A711" t="s">
        <v>246</v>
      </c>
      <c r="B711" t="s">
        <v>2211</v>
      </c>
      <c r="C711" t="s">
        <v>2212</v>
      </c>
      <c r="D711" t="s">
        <v>1527</v>
      </c>
      <c r="E711" t="s">
        <v>1528</v>
      </c>
      <c r="F711">
        <v>11240503</v>
      </c>
      <c r="G711" s="111">
        <v>45091</v>
      </c>
      <c r="H711" t="s">
        <v>5662</v>
      </c>
      <c r="I711" t="s">
        <v>260</v>
      </c>
      <c r="L711" t="s">
        <v>251</v>
      </c>
      <c r="O711" s="111">
        <v>45091</v>
      </c>
      <c r="P711" t="s">
        <v>252</v>
      </c>
      <c r="Q711" t="s">
        <v>263</v>
      </c>
      <c r="R711" s="111">
        <v>45092</v>
      </c>
      <c r="W711">
        <v>0</v>
      </c>
      <c r="X711">
        <v>21</v>
      </c>
      <c r="Y711">
        <v>0</v>
      </c>
      <c r="Z711">
        <f t="shared" si="11"/>
        <v>21</v>
      </c>
    </row>
    <row r="712" spans="1:26">
      <c r="A712" t="s">
        <v>246</v>
      </c>
      <c r="B712" t="s">
        <v>5796</v>
      </c>
      <c r="C712" t="s">
        <v>5064</v>
      </c>
      <c r="D712" t="s">
        <v>1527</v>
      </c>
      <c r="E712" t="s">
        <v>1528</v>
      </c>
      <c r="F712">
        <v>12620947</v>
      </c>
      <c r="G712" s="111">
        <v>45093</v>
      </c>
      <c r="H712" t="s">
        <v>5336</v>
      </c>
      <c r="I712" t="s">
        <v>255</v>
      </c>
      <c r="J712" t="s">
        <v>249</v>
      </c>
      <c r="K712" t="s">
        <v>250</v>
      </c>
      <c r="L712" t="s">
        <v>251</v>
      </c>
      <c r="O712" s="111">
        <v>45093</v>
      </c>
      <c r="P712" t="s">
        <v>252</v>
      </c>
      <c r="Q712" t="s">
        <v>253</v>
      </c>
      <c r="R712" s="111">
        <v>45096</v>
      </c>
      <c r="W712">
        <v>0</v>
      </c>
      <c r="X712">
        <v>1744</v>
      </c>
      <c r="Y712">
        <v>5326</v>
      </c>
      <c r="Z712">
        <f t="shared" si="11"/>
        <v>7070</v>
      </c>
    </row>
    <row r="713" spans="1:26">
      <c r="A713" t="s">
        <v>246</v>
      </c>
      <c r="B713" t="s">
        <v>2211</v>
      </c>
      <c r="C713" t="s">
        <v>2212</v>
      </c>
      <c r="D713" t="s">
        <v>1527</v>
      </c>
      <c r="E713" t="s">
        <v>1528</v>
      </c>
      <c r="F713">
        <v>12625590</v>
      </c>
      <c r="G713" s="111">
        <v>45096</v>
      </c>
      <c r="H713" t="s">
        <v>5337</v>
      </c>
      <c r="I713" t="s">
        <v>255</v>
      </c>
      <c r="J713" t="s">
        <v>249</v>
      </c>
      <c r="K713" t="s">
        <v>250</v>
      </c>
      <c r="L713" t="s">
        <v>251</v>
      </c>
      <c r="O713" s="111">
        <v>45096</v>
      </c>
      <c r="P713" t="s">
        <v>252</v>
      </c>
      <c r="Q713" t="s">
        <v>253</v>
      </c>
      <c r="R713" s="111">
        <v>45097</v>
      </c>
      <c r="W713">
        <v>0</v>
      </c>
      <c r="X713">
        <v>2965</v>
      </c>
      <c r="Y713">
        <v>4815</v>
      </c>
      <c r="Z713">
        <f t="shared" si="11"/>
        <v>7780</v>
      </c>
    </row>
    <row r="714" spans="1:26">
      <c r="A714" t="s">
        <v>246</v>
      </c>
      <c r="B714" t="s">
        <v>5795</v>
      </c>
      <c r="C714" t="s">
        <v>2325</v>
      </c>
      <c r="D714" t="s">
        <v>1527</v>
      </c>
      <c r="E714" t="s">
        <v>1528</v>
      </c>
      <c r="F714">
        <v>10934941</v>
      </c>
      <c r="G714" s="111">
        <v>45096</v>
      </c>
      <c r="H714" t="s">
        <v>5338</v>
      </c>
      <c r="I714" t="s">
        <v>255</v>
      </c>
      <c r="L714" t="s">
        <v>251</v>
      </c>
      <c r="O714" s="111">
        <v>45133</v>
      </c>
      <c r="P714" t="s">
        <v>252</v>
      </c>
      <c r="Q714" t="s">
        <v>253</v>
      </c>
      <c r="R714" s="111">
        <v>45134</v>
      </c>
      <c r="W714">
        <v>0</v>
      </c>
      <c r="X714">
        <v>3468</v>
      </c>
      <c r="Y714">
        <v>130</v>
      </c>
      <c r="Z714">
        <f t="shared" si="11"/>
        <v>3598</v>
      </c>
    </row>
    <row r="715" spans="1:26">
      <c r="A715" t="s">
        <v>246</v>
      </c>
      <c r="B715" t="s">
        <v>5797</v>
      </c>
      <c r="C715" t="s">
        <v>2126</v>
      </c>
      <c r="D715" t="s">
        <v>1527</v>
      </c>
      <c r="E715" t="s">
        <v>1528</v>
      </c>
      <c r="F715">
        <v>1292057</v>
      </c>
      <c r="G715" s="111">
        <v>45097</v>
      </c>
      <c r="H715" t="s">
        <v>6001</v>
      </c>
      <c r="I715" t="s">
        <v>2437</v>
      </c>
      <c r="J715" t="s">
        <v>259</v>
      </c>
      <c r="K715" t="s">
        <v>3124</v>
      </c>
      <c r="L715" t="s">
        <v>251</v>
      </c>
      <c r="O715" s="111">
        <v>45105</v>
      </c>
      <c r="P715" t="s">
        <v>254</v>
      </c>
      <c r="Q715" t="s">
        <v>253</v>
      </c>
      <c r="R715" s="111">
        <v>45108</v>
      </c>
      <c r="W715">
        <v>0</v>
      </c>
      <c r="X715">
        <v>0</v>
      </c>
      <c r="Y715">
        <v>0</v>
      </c>
      <c r="Z715">
        <f t="shared" si="11"/>
        <v>0</v>
      </c>
    </row>
    <row r="716" spans="1:26">
      <c r="A716" t="s">
        <v>246</v>
      </c>
      <c r="B716" t="s">
        <v>5795</v>
      </c>
      <c r="C716" t="s">
        <v>2325</v>
      </c>
      <c r="D716" t="s">
        <v>1527</v>
      </c>
      <c r="E716" t="s">
        <v>1528</v>
      </c>
      <c r="F716">
        <v>12637476</v>
      </c>
      <c r="G716" s="111">
        <v>45098</v>
      </c>
      <c r="H716" t="s">
        <v>5464</v>
      </c>
      <c r="I716" t="s">
        <v>248</v>
      </c>
      <c r="J716" t="s">
        <v>249</v>
      </c>
      <c r="K716" t="s">
        <v>250</v>
      </c>
      <c r="L716" t="s">
        <v>251</v>
      </c>
      <c r="O716" s="111">
        <v>45098</v>
      </c>
      <c r="P716" t="s">
        <v>252</v>
      </c>
      <c r="Q716" t="s">
        <v>253</v>
      </c>
      <c r="R716" s="111">
        <v>45100</v>
      </c>
      <c r="W716">
        <v>0</v>
      </c>
      <c r="X716">
        <v>132</v>
      </c>
      <c r="Y716">
        <v>1312</v>
      </c>
      <c r="Z716">
        <f t="shared" si="11"/>
        <v>1444</v>
      </c>
    </row>
    <row r="717" spans="1:26">
      <c r="A717" t="s">
        <v>246</v>
      </c>
      <c r="B717" t="s">
        <v>2211</v>
      </c>
      <c r="C717" t="s">
        <v>2212</v>
      </c>
      <c r="D717" t="s">
        <v>1527</v>
      </c>
      <c r="E717" t="s">
        <v>1528</v>
      </c>
      <c r="F717">
        <v>12650206</v>
      </c>
      <c r="G717" s="111">
        <v>45100</v>
      </c>
      <c r="H717" t="s">
        <v>5451</v>
      </c>
      <c r="I717" t="s">
        <v>255</v>
      </c>
      <c r="J717" t="s">
        <v>249</v>
      </c>
      <c r="K717" t="s">
        <v>250</v>
      </c>
      <c r="L717" t="s">
        <v>251</v>
      </c>
      <c r="O717" s="111">
        <v>45100</v>
      </c>
      <c r="P717" t="s">
        <v>252</v>
      </c>
      <c r="Q717" t="s">
        <v>257</v>
      </c>
      <c r="R717" s="111">
        <v>45103</v>
      </c>
      <c r="W717">
        <v>0</v>
      </c>
      <c r="X717">
        <v>0</v>
      </c>
      <c r="Y717">
        <v>0</v>
      </c>
      <c r="Z717">
        <f t="shared" si="11"/>
        <v>0</v>
      </c>
    </row>
    <row r="718" spans="1:26">
      <c r="A718" t="s">
        <v>246</v>
      </c>
      <c r="B718" t="s">
        <v>2211</v>
      </c>
      <c r="C718" t="s">
        <v>2212</v>
      </c>
      <c r="D718" t="s">
        <v>1527</v>
      </c>
      <c r="E718" t="s">
        <v>1528</v>
      </c>
      <c r="F718">
        <v>12662036</v>
      </c>
      <c r="G718" s="111">
        <v>45104</v>
      </c>
      <c r="H718" t="s">
        <v>5476</v>
      </c>
      <c r="I718" t="s">
        <v>255</v>
      </c>
      <c r="J718" t="s">
        <v>249</v>
      </c>
      <c r="K718" t="s">
        <v>250</v>
      </c>
      <c r="L718" t="s">
        <v>251</v>
      </c>
      <c r="O718" s="111">
        <v>45104</v>
      </c>
      <c r="P718" t="s">
        <v>252</v>
      </c>
      <c r="Q718" t="s">
        <v>253</v>
      </c>
      <c r="R718" s="111">
        <v>45105</v>
      </c>
      <c r="W718">
        <v>0</v>
      </c>
      <c r="X718">
        <v>170</v>
      </c>
      <c r="Y718">
        <v>7769.11</v>
      </c>
      <c r="Z718">
        <f t="shared" si="11"/>
        <v>7939.11</v>
      </c>
    </row>
    <row r="719" spans="1:26">
      <c r="A719" t="s">
        <v>246</v>
      </c>
      <c r="B719" t="s">
        <v>5795</v>
      </c>
      <c r="C719" t="s">
        <v>2325</v>
      </c>
      <c r="D719" t="s">
        <v>1527</v>
      </c>
      <c r="E719" t="s">
        <v>1528</v>
      </c>
      <c r="F719">
        <v>792194</v>
      </c>
      <c r="G719" s="111">
        <v>45104</v>
      </c>
      <c r="H719" t="s">
        <v>5637</v>
      </c>
      <c r="I719" t="s">
        <v>255</v>
      </c>
      <c r="J719" t="s">
        <v>249</v>
      </c>
      <c r="K719" t="s">
        <v>805</v>
      </c>
      <c r="L719" t="s">
        <v>251</v>
      </c>
      <c r="O719" s="111">
        <v>45104</v>
      </c>
      <c r="P719" t="s">
        <v>252</v>
      </c>
      <c r="Q719" t="s">
        <v>253</v>
      </c>
      <c r="R719" s="111">
        <v>45110</v>
      </c>
      <c r="W719">
        <v>0</v>
      </c>
      <c r="X719">
        <v>0</v>
      </c>
      <c r="Y719">
        <v>3253.04</v>
      </c>
      <c r="Z719">
        <f t="shared" si="11"/>
        <v>3253.04</v>
      </c>
    </row>
    <row r="720" spans="1:26">
      <c r="A720" t="s">
        <v>246</v>
      </c>
      <c r="B720" t="s">
        <v>5796</v>
      </c>
      <c r="C720" t="s">
        <v>5064</v>
      </c>
      <c r="D720" t="s">
        <v>1527</v>
      </c>
      <c r="E720" t="s">
        <v>1528</v>
      </c>
      <c r="F720">
        <v>12645677</v>
      </c>
      <c r="G720" s="111">
        <v>45104</v>
      </c>
      <c r="H720" t="s">
        <v>5629</v>
      </c>
      <c r="I720" t="s">
        <v>255</v>
      </c>
      <c r="J720" t="s">
        <v>249</v>
      </c>
      <c r="K720" t="s">
        <v>250</v>
      </c>
      <c r="L720" t="s">
        <v>251</v>
      </c>
      <c r="O720" s="111">
        <v>45104</v>
      </c>
      <c r="P720" t="s">
        <v>252</v>
      </c>
      <c r="Q720" t="s">
        <v>253</v>
      </c>
      <c r="R720" s="111">
        <v>45110</v>
      </c>
      <c r="W720">
        <v>0</v>
      </c>
      <c r="X720">
        <v>0</v>
      </c>
      <c r="Y720">
        <v>3410.6</v>
      </c>
      <c r="Z720">
        <f t="shared" si="11"/>
        <v>3410.6</v>
      </c>
    </row>
    <row r="721" spans="1:26">
      <c r="A721" t="s">
        <v>246</v>
      </c>
      <c r="B721" t="s">
        <v>5795</v>
      </c>
      <c r="C721" t="s">
        <v>2325</v>
      </c>
      <c r="D721" t="s">
        <v>1527</v>
      </c>
      <c r="E721" t="s">
        <v>1528</v>
      </c>
      <c r="F721">
        <v>12446522</v>
      </c>
      <c r="G721" s="111">
        <v>45105</v>
      </c>
      <c r="H721" t="s">
        <v>5446</v>
      </c>
      <c r="I721" t="s">
        <v>248</v>
      </c>
      <c r="J721" t="s">
        <v>249</v>
      </c>
      <c r="K721" t="s">
        <v>250</v>
      </c>
      <c r="L721" t="s">
        <v>251</v>
      </c>
      <c r="O721" s="111">
        <v>45105</v>
      </c>
      <c r="P721" t="s">
        <v>252</v>
      </c>
      <c r="Q721" t="s">
        <v>257</v>
      </c>
      <c r="R721" s="111"/>
      <c r="W721">
        <v>0</v>
      </c>
      <c r="X721">
        <v>0</v>
      </c>
      <c r="Y721">
        <v>0</v>
      </c>
      <c r="Z721">
        <f t="shared" si="11"/>
        <v>0</v>
      </c>
    </row>
    <row r="722" spans="1:26">
      <c r="A722" t="s">
        <v>246</v>
      </c>
      <c r="B722" t="s">
        <v>5795</v>
      </c>
      <c r="C722" t="s">
        <v>2325</v>
      </c>
      <c r="D722" t="s">
        <v>1527</v>
      </c>
      <c r="E722" t="s">
        <v>1528</v>
      </c>
      <c r="F722">
        <v>4790001</v>
      </c>
      <c r="G722" s="111">
        <v>45106</v>
      </c>
      <c r="H722" t="s">
        <v>5586</v>
      </c>
      <c r="I722" t="s">
        <v>255</v>
      </c>
      <c r="J722" t="s">
        <v>249</v>
      </c>
      <c r="K722" t="s">
        <v>250</v>
      </c>
      <c r="L722" t="s">
        <v>251</v>
      </c>
      <c r="O722" s="111">
        <v>45106</v>
      </c>
      <c r="P722" t="s">
        <v>252</v>
      </c>
      <c r="Q722" t="s">
        <v>282</v>
      </c>
      <c r="R722" s="111">
        <v>45111</v>
      </c>
      <c r="W722">
        <v>0</v>
      </c>
      <c r="X722">
        <v>0</v>
      </c>
      <c r="Y722">
        <v>0</v>
      </c>
      <c r="Z722">
        <f t="shared" si="11"/>
        <v>0</v>
      </c>
    </row>
    <row r="723" spans="1:26">
      <c r="A723" t="s">
        <v>246</v>
      </c>
      <c r="B723" t="s">
        <v>5795</v>
      </c>
      <c r="C723" t="s">
        <v>2325</v>
      </c>
      <c r="D723" t="s">
        <v>1527</v>
      </c>
      <c r="E723" t="s">
        <v>1528</v>
      </c>
      <c r="F723">
        <v>12678456</v>
      </c>
      <c r="G723" s="111">
        <v>45106</v>
      </c>
      <c r="H723" t="s">
        <v>5580</v>
      </c>
      <c r="I723" t="s">
        <v>255</v>
      </c>
      <c r="J723" t="s">
        <v>249</v>
      </c>
      <c r="K723" t="s">
        <v>250</v>
      </c>
      <c r="L723" t="s">
        <v>251</v>
      </c>
      <c r="O723" s="111">
        <v>45106</v>
      </c>
      <c r="P723" t="s">
        <v>252</v>
      </c>
      <c r="Q723" t="s">
        <v>253</v>
      </c>
      <c r="R723" s="111">
        <v>45111</v>
      </c>
      <c r="W723">
        <v>0</v>
      </c>
      <c r="X723">
        <v>0</v>
      </c>
      <c r="Y723">
        <v>2272.1999999999998</v>
      </c>
      <c r="Z723">
        <f t="shared" si="11"/>
        <v>2272.1999999999998</v>
      </c>
    </row>
    <row r="724" spans="1:26">
      <c r="A724" t="s">
        <v>246</v>
      </c>
      <c r="B724" t="s">
        <v>5796</v>
      </c>
      <c r="C724" t="s">
        <v>5064</v>
      </c>
      <c r="D724" t="s">
        <v>1527</v>
      </c>
      <c r="E724" t="s">
        <v>1528</v>
      </c>
      <c r="F724">
        <v>12707188</v>
      </c>
      <c r="G724" s="111">
        <v>45112</v>
      </c>
      <c r="H724" t="s">
        <v>6002</v>
      </c>
      <c r="I724" t="s">
        <v>255</v>
      </c>
      <c r="J724" t="s">
        <v>249</v>
      </c>
      <c r="K724" t="s">
        <v>250</v>
      </c>
      <c r="L724" t="s">
        <v>251</v>
      </c>
      <c r="O724" s="111">
        <v>45112</v>
      </c>
      <c r="P724" t="s">
        <v>252</v>
      </c>
      <c r="Q724" t="s">
        <v>253</v>
      </c>
      <c r="R724" s="111">
        <v>45113</v>
      </c>
      <c r="W724">
        <v>0</v>
      </c>
      <c r="X724">
        <v>0</v>
      </c>
      <c r="Y724">
        <v>33</v>
      </c>
      <c r="Z724">
        <f t="shared" si="11"/>
        <v>33</v>
      </c>
    </row>
    <row r="725" spans="1:26">
      <c r="A725" t="s">
        <v>246</v>
      </c>
      <c r="B725" t="s">
        <v>5796</v>
      </c>
      <c r="C725" t="s">
        <v>5064</v>
      </c>
      <c r="D725" t="s">
        <v>1527</v>
      </c>
      <c r="E725" t="s">
        <v>1528</v>
      </c>
      <c r="F725">
        <v>12707455</v>
      </c>
      <c r="G725" s="111">
        <v>45113</v>
      </c>
      <c r="H725" t="s">
        <v>6003</v>
      </c>
      <c r="I725" t="s">
        <v>255</v>
      </c>
      <c r="L725" t="s">
        <v>251</v>
      </c>
      <c r="O725" s="111">
        <v>45113</v>
      </c>
      <c r="P725" t="s">
        <v>252</v>
      </c>
      <c r="Q725" t="s">
        <v>253</v>
      </c>
      <c r="R725" s="111">
        <v>45114</v>
      </c>
      <c r="W725">
        <v>0</v>
      </c>
      <c r="X725">
        <v>0</v>
      </c>
      <c r="Y725">
        <v>139</v>
      </c>
      <c r="Z725">
        <f t="shared" si="11"/>
        <v>139</v>
      </c>
    </row>
    <row r="726" spans="1:26">
      <c r="A726" t="s">
        <v>246</v>
      </c>
      <c r="B726" t="s">
        <v>5796</v>
      </c>
      <c r="C726" t="s">
        <v>5064</v>
      </c>
      <c r="D726" t="s">
        <v>1527</v>
      </c>
      <c r="E726" t="s">
        <v>1528</v>
      </c>
      <c r="F726">
        <v>12720240</v>
      </c>
      <c r="G726" s="111">
        <v>45117</v>
      </c>
      <c r="H726" t="s">
        <v>6004</v>
      </c>
      <c r="I726" t="s">
        <v>255</v>
      </c>
      <c r="J726" t="s">
        <v>249</v>
      </c>
      <c r="K726" t="s">
        <v>250</v>
      </c>
      <c r="L726" t="s">
        <v>251</v>
      </c>
      <c r="O726" s="111">
        <v>45117</v>
      </c>
      <c r="P726" t="s">
        <v>252</v>
      </c>
      <c r="Q726" t="s">
        <v>253</v>
      </c>
      <c r="R726" s="111">
        <v>45117</v>
      </c>
      <c r="W726">
        <v>0</v>
      </c>
      <c r="X726">
        <v>0</v>
      </c>
      <c r="Y726">
        <v>2321</v>
      </c>
      <c r="Z726">
        <f t="shared" si="11"/>
        <v>2321</v>
      </c>
    </row>
    <row r="727" spans="1:26">
      <c r="A727" t="s">
        <v>246</v>
      </c>
      <c r="B727" t="s">
        <v>5795</v>
      </c>
      <c r="C727" t="s">
        <v>2325</v>
      </c>
      <c r="D727" t="s">
        <v>1527</v>
      </c>
      <c r="E727" t="s">
        <v>1528</v>
      </c>
      <c r="F727">
        <v>12725707</v>
      </c>
      <c r="G727" s="111">
        <v>45119</v>
      </c>
      <c r="H727" t="s">
        <v>6005</v>
      </c>
      <c r="I727" t="s">
        <v>271</v>
      </c>
      <c r="J727" t="s">
        <v>249</v>
      </c>
      <c r="K727" t="s">
        <v>250</v>
      </c>
      <c r="L727" t="s">
        <v>251</v>
      </c>
      <c r="O727" s="111">
        <v>45120</v>
      </c>
      <c r="P727" t="s">
        <v>252</v>
      </c>
      <c r="Q727" t="s">
        <v>257</v>
      </c>
      <c r="R727" s="111"/>
      <c r="W727">
        <v>0</v>
      </c>
      <c r="X727">
        <v>0</v>
      </c>
      <c r="Y727">
        <v>0</v>
      </c>
      <c r="Z727">
        <f t="shared" si="11"/>
        <v>0</v>
      </c>
    </row>
    <row r="728" spans="1:26">
      <c r="A728" t="s">
        <v>246</v>
      </c>
      <c r="B728" t="s">
        <v>5796</v>
      </c>
      <c r="C728" t="s">
        <v>5064</v>
      </c>
      <c r="D728" t="s">
        <v>1527</v>
      </c>
      <c r="E728" t="s">
        <v>1528</v>
      </c>
      <c r="F728">
        <v>12726245</v>
      </c>
      <c r="G728" s="111">
        <v>45119</v>
      </c>
      <c r="H728" t="s">
        <v>6006</v>
      </c>
      <c r="I728" t="s">
        <v>271</v>
      </c>
      <c r="J728" t="s">
        <v>249</v>
      </c>
      <c r="K728" t="s">
        <v>250</v>
      </c>
      <c r="L728" t="s">
        <v>251</v>
      </c>
      <c r="O728" s="111">
        <v>45120</v>
      </c>
      <c r="P728" t="s">
        <v>252</v>
      </c>
      <c r="Q728" t="s">
        <v>257</v>
      </c>
      <c r="R728" s="111"/>
      <c r="W728">
        <v>0</v>
      </c>
      <c r="X728">
        <v>0</v>
      </c>
      <c r="Y728">
        <v>0</v>
      </c>
      <c r="Z728">
        <f t="shared" si="11"/>
        <v>0</v>
      </c>
    </row>
    <row r="729" spans="1:26">
      <c r="A729" t="s">
        <v>246</v>
      </c>
      <c r="B729" t="s">
        <v>5795</v>
      </c>
      <c r="C729" t="s">
        <v>2325</v>
      </c>
      <c r="D729" t="s">
        <v>1527</v>
      </c>
      <c r="E729" t="s">
        <v>1528</v>
      </c>
      <c r="F729">
        <v>12731401</v>
      </c>
      <c r="G729" s="111">
        <v>45119</v>
      </c>
      <c r="H729" t="s">
        <v>6007</v>
      </c>
      <c r="I729" t="s">
        <v>255</v>
      </c>
      <c r="J729" t="s">
        <v>249</v>
      </c>
      <c r="K729" t="s">
        <v>250</v>
      </c>
      <c r="L729" t="s">
        <v>251</v>
      </c>
      <c r="O729" s="111">
        <v>45119</v>
      </c>
      <c r="P729" t="s">
        <v>252</v>
      </c>
      <c r="Q729" t="s">
        <v>257</v>
      </c>
      <c r="R729" s="111">
        <v>45120</v>
      </c>
      <c r="W729">
        <v>0</v>
      </c>
      <c r="X729">
        <v>0</v>
      </c>
      <c r="Y729">
        <v>0</v>
      </c>
      <c r="Z729">
        <f t="shared" si="11"/>
        <v>0</v>
      </c>
    </row>
    <row r="730" spans="1:26">
      <c r="A730" t="s">
        <v>246</v>
      </c>
      <c r="B730" t="s">
        <v>5796</v>
      </c>
      <c r="C730" t="s">
        <v>5064</v>
      </c>
      <c r="D730" t="s">
        <v>1527</v>
      </c>
      <c r="E730" t="s">
        <v>1528</v>
      </c>
      <c r="F730">
        <v>12742071</v>
      </c>
      <c r="G730" s="111">
        <v>45124</v>
      </c>
      <c r="H730" t="s">
        <v>6008</v>
      </c>
      <c r="I730" t="s">
        <v>255</v>
      </c>
      <c r="J730" t="s">
        <v>249</v>
      </c>
      <c r="K730" t="s">
        <v>250</v>
      </c>
      <c r="L730" t="s">
        <v>251</v>
      </c>
      <c r="O730" s="111">
        <v>45125</v>
      </c>
      <c r="P730" t="s">
        <v>252</v>
      </c>
      <c r="Q730" t="s">
        <v>253</v>
      </c>
      <c r="R730" s="111">
        <v>45126</v>
      </c>
      <c r="W730">
        <v>0</v>
      </c>
      <c r="X730">
        <v>0</v>
      </c>
      <c r="Y730">
        <v>399.6</v>
      </c>
      <c r="Z730">
        <f t="shared" si="11"/>
        <v>399.6</v>
      </c>
    </row>
    <row r="731" spans="1:26">
      <c r="A731" t="s">
        <v>246</v>
      </c>
      <c r="B731" t="s">
        <v>5796</v>
      </c>
      <c r="C731" t="s">
        <v>5064</v>
      </c>
      <c r="D731" t="s">
        <v>1527</v>
      </c>
      <c r="E731" t="s">
        <v>1528</v>
      </c>
      <c r="F731">
        <v>12742820</v>
      </c>
      <c r="G731" s="111">
        <v>45124</v>
      </c>
      <c r="H731" t="s">
        <v>6009</v>
      </c>
      <c r="I731" t="s">
        <v>271</v>
      </c>
      <c r="J731" t="s">
        <v>249</v>
      </c>
      <c r="K731" t="s">
        <v>250</v>
      </c>
      <c r="L731" t="s">
        <v>251</v>
      </c>
      <c r="O731" s="111">
        <v>45126</v>
      </c>
      <c r="P731" t="s">
        <v>252</v>
      </c>
      <c r="Q731" t="s">
        <v>253</v>
      </c>
      <c r="R731" s="111">
        <v>45133</v>
      </c>
      <c r="W731">
        <v>0</v>
      </c>
      <c r="X731">
        <v>0</v>
      </c>
      <c r="Y731">
        <v>2</v>
      </c>
      <c r="Z731">
        <f t="shared" si="11"/>
        <v>2</v>
      </c>
    </row>
    <row r="732" spans="1:26">
      <c r="A732" t="s">
        <v>246</v>
      </c>
      <c r="B732" t="s">
        <v>5796</v>
      </c>
      <c r="C732" t="s">
        <v>5064</v>
      </c>
      <c r="D732" t="s">
        <v>1527</v>
      </c>
      <c r="E732" t="s">
        <v>1528</v>
      </c>
      <c r="F732">
        <v>12746635</v>
      </c>
      <c r="G732" s="111">
        <v>45125</v>
      </c>
      <c r="H732" t="s">
        <v>6010</v>
      </c>
      <c r="I732" t="s">
        <v>271</v>
      </c>
      <c r="J732" t="s">
        <v>249</v>
      </c>
      <c r="K732" t="s">
        <v>250</v>
      </c>
      <c r="L732" t="s">
        <v>251</v>
      </c>
      <c r="O732" s="111">
        <v>45125</v>
      </c>
      <c r="P732" t="s">
        <v>252</v>
      </c>
      <c r="Q732" t="s">
        <v>257</v>
      </c>
      <c r="R732" s="111">
        <v>45132</v>
      </c>
      <c r="W732">
        <v>0</v>
      </c>
      <c r="X732">
        <v>0</v>
      </c>
      <c r="Y732">
        <v>0</v>
      </c>
      <c r="Z732">
        <f t="shared" si="11"/>
        <v>0</v>
      </c>
    </row>
    <row r="733" spans="1:26">
      <c r="A733" t="s">
        <v>246</v>
      </c>
      <c r="B733" t="s">
        <v>5796</v>
      </c>
      <c r="C733" t="s">
        <v>5064</v>
      </c>
      <c r="D733" t="s">
        <v>1527</v>
      </c>
      <c r="E733" t="s">
        <v>1528</v>
      </c>
      <c r="F733">
        <v>12752591</v>
      </c>
      <c r="G733" s="111">
        <v>45126</v>
      </c>
      <c r="H733" t="s">
        <v>6011</v>
      </c>
      <c r="I733" t="s">
        <v>271</v>
      </c>
      <c r="J733" t="s">
        <v>249</v>
      </c>
      <c r="K733" t="s">
        <v>250</v>
      </c>
      <c r="L733" t="s">
        <v>251</v>
      </c>
      <c r="O733" s="111">
        <v>45126</v>
      </c>
      <c r="P733" t="s">
        <v>252</v>
      </c>
      <c r="Q733" t="s">
        <v>257</v>
      </c>
      <c r="R733" s="111">
        <v>45132</v>
      </c>
      <c r="W733">
        <v>0</v>
      </c>
      <c r="X733">
        <v>0</v>
      </c>
      <c r="Y733">
        <v>0</v>
      </c>
      <c r="Z733">
        <f t="shared" si="11"/>
        <v>0</v>
      </c>
    </row>
    <row r="734" spans="1:26">
      <c r="A734" t="s">
        <v>246</v>
      </c>
      <c r="B734" t="s">
        <v>5796</v>
      </c>
      <c r="C734" t="s">
        <v>5064</v>
      </c>
      <c r="D734" t="s">
        <v>1527</v>
      </c>
      <c r="E734" t="s">
        <v>1528</v>
      </c>
      <c r="F734">
        <v>11284627</v>
      </c>
      <c r="G734" s="111">
        <v>45133</v>
      </c>
      <c r="H734" t="s">
        <v>6012</v>
      </c>
      <c r="I734" t="s">
        <v>271</v>
      </c>
      <c r="J734" t="s">
        <v>249</v>
      </c>
      <c r="K734" t="s">
        <v>250</v>
      </c>
      <c r="L734" t="s">
        <v>251</v>
      </c>
      <c r="O734" s="111">
        <v>45133</v>
      </c>
      <c r="P734" t="s">
        <v>252</v>
      </c>
      <c r="Q734" t="s">
        <v>253</v>
      </c>
      <c r="R734" s="111">
        <v>45134</v>
      </c>
      <c r="W734">
        <v>0</v>
      </c>
      <c r="X734">
        <v>0</v>
      </c>
      <c r="Y734">
        <v>1.6</v>
      </c>
      <c r="Z734">
        <f t="shared" si="11"/>
        <v>1.6</v>
      </c>
    </row>
    <row r="735" spans="1:26">
      <c r="A735" t="s">
        <v>246</v>
      </c>
      <c r="B735" t="s">
        <v>5796</v>
      </c>
      <c r="C735" t="s">
        <v>5064</v>
      </c>
      <c r="D735" t="s">
        <v>1527</v>
      </c>
      <c r="E735" t="s">
        <v>1528</v>
      </c>
      <c r="F735">
        <v>12773208</v>
      </c>
      <c r="G735" s="111">
        <v>45133</v>
      </c>
      <c r="H735" t="s">
        <v>6013</v>
      </c>
      <c r="I735" t="s">
        <v>271</v>
      </c>
      <c r="J735" t="s">
        <v>249</v>
      </c>
      <c r="K735" t="s">
        <v>250</v>
      </c>
      <c r="L735" t="s">
        <v>251</v>
      </c>
      <c r="O735" s="111">
        <v>45133</v>
      </c>
      <c r="P735" t="s">
        <v>252</v>
      </c>
      <c r="Q735" t="s">
        <v>253</v>
      </c>
      <c r="R735" s="111">
        <v>45134</v>
      </c>
      <c r="W735">
        <v>0</v>
      </c>
      <c r="X735">
        <v>0</v>
      </c>
      <c r="Y735">
        <v>481.94</v>
      </c>
      <c r="Z735">
        <f t="shared" si="11"/>
        <v>481.94</v>
      </c>
    </row>
    <row r="736" spans="1:26">
      <c r="A736" t="s">
        <v>246</v>
      </c>
      <c r="B736" t="s">
        <v>5796</v>
      </c>
      <c r="C736" t="s">
        <v>5064</v>
      </c>
      <c r="D736" t="s">
        <v>1527</v>
      </c>
      <c r="E736" t="s">
        <v>1528</v>
      </c>
      <c r="F736">
        <v>12785737</v>
      </c>
      <c r="G736" s="111">
        <v>45135</v>
      </c>
      <c r="H736" t="s">
        <v>6014</v>
      </c>
      <c r="I736" t="s">
        <v>248</v>
      </c>
      <c r="J736" t="s">
        <v>249</v>
      </c>
      <c r="K736" t="s">
        <v>250</v>
      </c>
      <c r="L736" t="s">
        <v>251</v>
      </c>
      <c r="O736" s="111">
        <v>45138</v>
      </c>
      <c r="P736" t="s">
        <v>252</v>
      </c>
      <c r="Q736" t="s">
        <v>257</v>
      </c>
      <c r="R736" s="111"/>
      <c r="W736">
        <v>0</v>
      </c>
      <c r="X736">
        <v>0</v>
      </c>
      <c r="Y736">
        <v>0</v>
      </c>
      <c r="Z736">
        <f t="shared" si="11"/>
        <v>0</v>
      </c>
    </row>
    <row r="737" spans="1:26">
      <c r="A737" t="s">
        <v>246</v>
      </c>
      <c r="B737" t="s">
        <v>5784</v>
      </c>
      <c r="C737" t="s">
        <v>5087</v>
      </c>
      <c r="D737" t="s">
        <v>1107</v>
      </c>
      <c r="E737" t="s">
        <v>54</v>
      </c>
      <c r="F737">
        <v>12502242</v>
      </c>
      <c r="G737" s="111">
        <v>45064</v>
      </c>
      <c r="H737" t="s">
        <v>5088</v>
      </c>
      <c r="I737" t="s">
        <v>255</v>
      </c>
      <c r="L737" t="s">
        <v>251</v>
      </c>
      <c r="O737" s="111">
        <v>45066</v>
      </c>
      <c r="P737" t="s">
        <v>252</v>
      </c>
      <c r="Q737" t="s">
        <v>263</v>
      </c>
      <c r="R737" s="111">
        <v>45068</v>
      </c>
      <c r="W737">
        <v>168</v>
      </c>
      <c r="X737">
        <v>771.48</v>
      </c>
      <c r="Y737">
        <v>0</v>
      </c>
      <c r="Z737">
        <f t="shared" si="11"/>
        <v>939.48</v>
      </c>
    </row>
    <row r="738" spans="1:26">
      <c r="A738" t="s">
        <v>246</v>
      </c>
      <c r="B738" t="s">
        <v>5784</v>
      </c>
      <c r="C738" t="s">
        <v>5087</v>
      </c>
      <c r="D738" t="s">
        <v>1107</v>
      </c>
      <c r="E738" t="s">
        <v>54</v>
      </c>
      <c r="F738">
        <v>12511926</v>
      </c>
      <c r="G738" s="111">
        <v>45067</v>
      </c>
      <c r="H738" t="s">
        <v>5089</v>
      </c>
      <c r="I738" t="s">
        <v>255</v>
      </c>
      <c r="J738" t="s">
        <v>249</v>
      </c>
      <c r="K738" t="s">
        <v>250</v>
      </c>
      <c r="L738" t="s">
        <v>251</v>
      </c>
      <c r="O738" s="111">
        <v>45068</v>
      </c>
      <c r="P738" t="s">
        <v>252</v>
      </c>
      <c r="Q738" t="s">
        <v>253</v>
      </c>
      <c r="R738" s="111">
        <v>45069</v>
      </c>
      <c r="W738">
        <v>776.56</v>
      </c>
      <c r="X738">
        <v>3066.75</v>
      </c>
      <c r="Y738">
        <v>2282.09</v>
      </c>
      <c r="Z738">
        <f t="shared" si="11"/>
        <v>6125.4</v>
      </c>
    </row>
    <row r="739" spans="1:26">
      <c r="A739" t="s">
        <v>246</v>
      </c>
      <c r="B739" t="s">
        <v>5784</v>
      </c>
      <c r="C739" t="s">
        <v>5087</v>
      </c>
      <c r="D739" t="s">
        <v>1107</v>
      </c>
      <c r="E739" t="s">
        <v>54</v>
      </c>
      <c r="F739">
        <v>12525958</v>
      </c>
      <c r="G739" s="111">
        <v>45070</v>
      </c>
      <c r="H739" t="s">
        <v>5090</v>
      </c>
      <c r="I739" t="s">
        <v>255</v>
      </c>
      <c r="J739" t="s">
        <v>249</v>
      </c>
      <c r="K739" t="s">
        <v>250</v>
      </c>
      <c r="L739" t="s">
        <v>251</v>
      </c>
      <c r="O739" s="111">
        <v>45070</v>
      </c>
      <c r="P739" t="s">
        <v>252</v>
      </c>
      <c r="Q739" t="s">
        <v>253</v>
      </c>
      <c r="R739" s="111">
        <v>45071</v>
      </c>
      <c r="W739">
        <v>1502.25</v>
      </c>
      <c r="X739">
        <v>4606.95</v>
      </c>
      <c r="Y739">
        <v>4468.25</v>
      </c>
      <c r="Z739">
        <f t="shared" si="11"/>
        <v>10577.45</v>
      </c>
    </row>
    <row r="740" spans="1:26">
      <c r="A740" t="s">
        <v>246</v>
      </c>
      <c r="B740" t="s">
        <v>5784</v>
      </c>
      <c r="C740" t="s">
        <v>5087</v>
      </c>
      <c r="D740" t="s">
        <v>1107</v>
      </c>
      <c r="E740" t="s">
        <v>54</v>
      </c>
      <c r="F740">
        <v>12531881</v>
      </c>
      <c r="G740" s="111">
        <v>45071</v>
      </c>
      <c r="H740" t="s">
        <v>5091</v>
      </c>
      <c r="I740" t="s">
        <v>255</v>
      </c>
      <c r="J740" t="s">
        <v>249</v>
      </c>
      <c r="K740" t="s">
        <v>250</v>
      </c>
      <c r="L740" t="s">
        <v>251</v>
      </c>
      <c r="O740" s="111">
        <v>45071</v>
      </c>
      <c r="P740" t="s">
        <v>252</v>
      </c>
      <c r="Q740" t="s">
        <v>282</v>
      </c>
      <c r="R740" s="111">
        <v>45072</v>
      </c>
      <c r="W740">
        <v>0</v>
      </c>
      <c r="X740">
        <v>1</v>
      </c>
      <c r="Y740">
        <v>0</v>
      </c>
      <c r="Z740">
        <f t="shared" si="11"/>
        <v>1</v>
      </c>
    </row>
    <row r="741" spans="1:26">
      <c r="A741" t="s">
        <v>246</v>
      </c>
      <c r="B741" t="s">
        <v>5784</v>
      </c>
      <c r="C741" t="s">
        <v>5087</v>
      </c>
      <c r="D741" t="s">
        <v>1107</v>
      </c>
      <c r="E741" t="s">
        <v>54</v>
      </c>
      <c r="F741">
        <v>12715879</v>
      </c>
      <c r="G741" s="111">
        <v>45114</v>
      </c>
      <c r="H741" t="s">
        <v>6015</v>
      </c>
      <c r="I741" t="s">
        <v>255</v>
      </c>
      <c r="J741" t="s">
        <v>249</v>
      </c>
      <c r="K741" t="s">
        <v>250</v>
      </c>
      <c r="L741" t="s">
        <v>251</v>
      </c>
      <c r="O741" s="111">
        <v>45114</v>
      </c>
      <c r="P741" t="s">
        <v>252</v>
      </c>
      <c r="Q741" t="s">
        <v>253</v>
      </c>
      <c r="R741" s="111">
        <v>45117</v>
      </c>
      <c r="W741">
        <v>0</v>
      </c>
      <c r="X741">
        <v>0</v>
      </c>
      <c r="Y741">
        <v>593.08000000000004</v>
      </c>
      <c r="Z741">
        <f t="shared" si="11"/>
        <v>593.08000000000004</v>
      </c>
    </row>
    <row r="742" spans="1:26">
      <c r="A742" t="s">
        <v>246</v>
      </c>
      <c r="B742" t="s">
        <v>5784</v>
      </c>
      <c r="C742" t="s">
        <v>5087</v>
      </c>
      <c r="D742" t="s">
        <v>1107</v>
      </c>
      <c r="E742" t="s">
        <v>54</v>
      </c>
      <c r="F742">
        <v>12748121</v>
      </c>
      <c r="G742" s="111">
        <v>45125</v>
      </c>
      <c r="H742" t="s">
        <v>6016</v>
      </c>
      <c r="I742" t="s">
        <v>255</v>
      </c>
      <c r="J742" t="s">
        <v>249</v>
      </c>
      <c r="K742" t="s">
        <v>250</v>
      </c>
      <c r="L742" t="s">
        <v>251</v>
      </c>
      <c r="O742" s="111">
        <v>45125</v>
      </c>
      <c r="P742" t="s">
        <v>252</v>
      </c>
      <c r="Q742" t="s">
        <v>253</v>
      </c>
      <c r="R742" s="111">
        <v>45131</v>
      </c>
      <c r="W742">
        <v>0</v>
      </c>
      <c r="X742">
        <v>0</v>
      </c>
      <c r="Y742">
        <v>170</v>
      </c>
      <c r="Z742">
        <f t="shared" si="11"/>
        <v>170</v>
      </c>
    </row>
    <row r="743" spans="1:26">
      <c r="A743" t="s">
        <v>246</v>
      </c>
      <c r="B743" t="s">
        <v>5768</v>
      </c>
      <c r="C743" t="s">
        <v>2110</v>
      </c>
      <c r="D743" t="s">
        <v>5447</v>
      </c>
      <c r="E743" t="s">
        <v>54</v>
      </c>
      <c r="F743">
        <v>12620716</v>
      </c>
      <c r="G743" s="111">
        <v>45093</v>
      </c>
      <c r="H743" t="s">
        <v>5448</v>
      </c>
      <c r="I743" t="s">
        <v>255</v>
      </c>
      <c r="J743" t="s">
        <v>249</v>
      </c>
      <c r="K743" t="s">
        <v>250</v>
      </c>
      <c r="L743" t="s">
        <v>251</v>
      </c>
      <c r="O743" s="111">
        <v>45093</v>
      </c>
      <c r="P743" t="s">
        <v>252</v>
      </c>
      <c r="Q743" t="s">
        <v>257</v>
      </c>
      <c r="R743" s="111">
        <v>45108</v>
      </c>
      <c r="W743">
        <v>0</v>
      </c>
      <c r="X743">
        <v>0</v>
      </c>
      <c r="Y743">
        <v>0</v>
      </c>
      <c r="Z743">
        <f t="shared" si="11"/>
        <v>0</v>
      </c>
    </row>
    <row r="744" spans="1:26">
      <c r="A744" t="s">
        <v>246</v>
      </c>
      <c r="B744" t="s">
        <v>4277</v>
      </c>
      <c r="C744" t="s">
        <v>3775</v>
      </c>
      <c r="D744" t="s">
        <v>53</v>
      </c>
      <c r="E744" t="s">
        <v>54</v>
      </c>
      <c r="F744">
        <v>548182</v>
      </c>
      <c r="G744" s="111">
        <v>45044</v>
      </c>
      <c r="H744" t="s">
        <v>5092</v>
      </c>
      <c r="I744" t="s">
        <v>255</v>
      </c>
      <c r="J744" t="s">
        <v>249</v>
      </c>
      <c r="K744" t="s">
        <v>268</v>
      </c>
      <c r="L744" t="s">
        <v>707</v>
      </c>
      <c r="O744" s="111">
        <v>45048</v>
      </c>
      <c r="P744" t="s">
        <v>252</v>
      </c>
      <c r="Q744" t="s">
        <v>282</v>
      </c>
      <c r="R744" s="111">
        <v>45049</v>
      </c>
      <c r="W744">
        <v>545</v>
      </c>
      <c r="X744">
        <v>0</v>
      </c>
      <c r="Y744">
        <v>0</v>
      </c>
      <c r="Z744">
        <f t="shared" si="11"/>
        <v>545</v>
      </c>
    </row>
    <row r="745" spans="1:26">
      <c r="A745" t="s">
        <v>246</v>
      </c>
      <c r="B745" t="s">
        <v>2220</v>
      </c>
      <c r="C745" t="s">
        <v>2221</v>
      </c>
      <c r="D745" t="s">
        <v>53</v>
      </c>
      <c r="E745" t="s">
        <v>54</v>
      </c>
      <c r="F745">
        <v>989897</v>
      </c>
      <c r="G745" s="111">
        <v>45048</v>
      </c>
      <c r="H745" t="s">
        <v>5093</v>
      </c>
      <c r="I745" t="s">
        <v>255</v>
      </c>
      <c r="L745" t="s">
        <v>251</v>
      </c>
      <c r="O745" s="111">
        <v>45048</v>
      </c>
      <c r="P745" t="s">
        <v>252</v>
      </c>
      <c r="Q745" t="s">
        <v>263</v>
      </c>
      <c r="R745" s="111">
        <v>45049</v>
      </c>
      <c r="W745">
        <v>6369.42</v>
      </c>
      <c r="X745">
        <v>0</v>
      </c>
      <c r="Y745">
        <v>0</v>
      </c>
      <c r="Z745">
        <f t="shared" si="11"/>
        <v>6369.42</v>
      </c>
    </row>
    <row r="746" spans="1:26">
      <c r="A746" t="s">
        <v>246</v>
      </c>
      <c r="B746" t="s">
        <v>2186</v>
      </c>
      <c r="C746" t="s">
        <v>2187</v>
      </c>
      <c r="D746" t="s">
        <v>53</v>
      </c>
      <c r="E746" t="s">
        <v>54</v>
      </c>
      <c r="F746">
        <v>12441093</v>
      </c>
      <c r="G746" s="111">
        <v>45049</v>
      </c>
      <c r="H746" t="s">
        <v>5094</v>
      </c>
      <c r="I746" t="s">
        <v>255</v>
      </c>
      <c r="J746" t="s">
        <v>249</v>
      </c>
      <c r="K746" t="s">
        <v>250</v>
      </c>
      <c r="L746" t="s">
        <v>251</v>
      </c>
      <c r="O746" s="111">
        <v>45049</v>
      </c>
      <c r="P746" t="s">
        <v>252</v>
      </c>
      <c r="Q746" t="s">
        <v>253</v>
      </c>
      <c r="R746" s="111">
        <v>45050</v>
      </c>
      <c r="W746">
        <v>13233.99</v>
      </c>
      <c r="X746">
        <v>19664.89</v>
      </c>
      <c r="Y746">
        <v>2380</v>
      </c>
      <c r="Z746">
        <f t="shared" si="11"/>
        <v>35278.879999999997</v>
      </c>
    </row>
    <row r="747" spans="1:26">
      <c r="A747" t="s">
        <v>246</v>
      </c>
      <c r="B747" t="s">
        <v>5773</v>
      </c>
      <c r="C747" t="s">
        <v>3553</v>
      </c>
      <c r="D747" t="s">
        <v>53</v>
      </c>
      <c r="E747" t="s">
        <v>54</v>
      </c>
      <c r="F747">
        <v>12435245</v>
      </c>
      <c r="G747" s="111">
        <v>45049</v>
      </c>
      <c r="H747" t="s">
        <v>5095</v>
      </c>
      <c r="I747" t="s">
        <v>248</v>
      </c>
      <c r="J747" t="s">
        <v>249</v>
      </c>
      <c r="K747" t="s">
        <v>250</v>
      </c>
      <c r="L747" t="s">
        <v>251</v>
      </c>
      <c r="O747" s="111">
        <v>45049</v>
      </c>
      <c r="P747" t="s">
        <v>252</v>
      </c>
      <c r="Q747" t="s">
        <v>253</v>
      </c>
      <c r="R747" s="111">
        <v>45050</v>
      </c>
      <c r="W747">
        <v>3464.5</v>
      </c>
      <c r="X747">
        <v>4784</v>
      </c>
      <c r="Y747">
        <v>4106.8</v>
      </c>
      <c r="Z747">
        <f t="shared" si="11"/>
        <v>12355.3</v>
      </c>
    </row>
    <row r="748" spans="1:26">
      <c r="A748" t="s">
        <v>246</v>
      </c>
      <c r="B748" t="s">
        <v>2220</v>
      </c>
      <c r="C748" t="s">
        <v>2221</v>
      </c>
      <c r="D748" t="s">
        <v>53</v>
      </c>
      <c r="E748" t="s">
        <v>54</v>
      </c>
      <c r="F748">
        <v>12447022</v>
      </c>
      <c r="G748" s="111">
        <v>45050</v>
      </c>
      <c r="H748" t="s">
        <v>5096</v>
      </c>
      <c r="I748" t="s">
        <v>255</v>
      </c>
      <c r="J748" t="s">
        <v>249</v>
      </c>
      <c r="K748" t="s">
        <v>250</v>
      </c>
      <c r="L748" t="s">
        <v>251</v>
      </c>
      <c r="O748" s="111">
        <v>45050</v>
      </c>
      <c r="P748" t="s">
        <v>252</v>
      </c>
      <c r="Q748" t="s">
        <v>253</v>
      </c>
      <c r="R748" s="111">
        <v>45054</v>
      </c>
      <c r="W748">
        <v>4835</v>
      </c>
      <c r="X748">
        <v>0</v>
      </c>
      <c r="Y748">
        <v>445</v>
      </c>
      <c r="Z748">
        <f t="shared" si="11"/>
        <v>5280</v>
      </c>
    </row>
    <row r="749" spans="1:26">
      <c r="A749" t="s">
        <v>246</v>
      </c>
      <c r="B749" t="s">
        <v>5773</v>
      </c>
      <c r="C749" t="s">
        <v>3553</v>
      </c>
      <c r="D749" t="s">
        <v>53</v>
      </c>
      <c r="E749" t="s">
        <v>54</v>
      </c>
      <c r="F749">
        <v>11144431</v>
      </c>
      <c r="G749" s="111">
        <v>45050</v>
      </c>
      <c r="H749" t="s">
        <v>5097</v>
      </c>
      <c r="I749" t="s">
        <v>255</v>
      </c>
      <c r="J749" t="s">
        <v>249</v>
      </c>
      <c r="K749" t="s">
        <v>250</v>
      </c>
      <c r="L749" t="s">
        <v>251</v>
      </c>
      <c r="O749" s="111">
        <v>45051</v>
      </c>
      <c r="P749" t="s">
        <v>252</v>
      </c>
      <c r="Q749" t="s">
        <v>282</v>
      </c>
      <c r="R749" s="111">
        <v>45055</v>
      </c>
      <c r="W749">
        <v>0</v>
      </c>
      <c r="X749">
        <v>1</v>
      </c>
      <c r="Y749">
        <v>0</v>
      </c>
      <c r="Z749">
        <f t="shared" si="11"/>
        <v>1</v>
      </c>
    </row>
    <row r="750" spans="1:26">
      <c r="A750" t="s">
        <v>246</v>
      </c>
      <c r="B750" t="s">
        <v>5768</v>
      </c>
      <c r="C750" t="s">
        <v>2110</v>
      </c>
      <c r="D750" t="s">
        <v>53</v>
      </c>
      <c r="E750" t="s">
        <v>54</v>
      </c>
      <c r="F750">
        <v>12448440</v>
      </c>
      <c r="G750" s="111">
        <v>45050</v>
      </c>
      <c r="H750" t="s">
        <v>5098</v>
      </c>
      <c r="I750" t="s">
        <v>255</v>
      </c>
      <c r="J750" t="s">
        <v>249</v>
      </c>
      <c r="K750" t="s">
        <v>250</v>
      </c>
      <c r="L750" t="s">
        <v>251</v>
      </c>
      <c r="O750" s="111">
        <v>45050</v>
      </c>
      <c r="P750" t="s">
        <v>252</v>
      </c>
      <c r="Q750" t="s">
        <v>253</v>
      </c>
      <c r="R750" s="111">
        <v>45051</v>
      </c>
      <c r="W750">
        <v>3035.5</v>
      </c>
      <c r="X750">
        <v>1922.79</v>
      </c>
      <c r="Y750">
        <v>1381</v>
      </c>
      <c r="Z750">
        <f t="shared" si="11"/>
        <v>6339.29</v>
      </c>
    </row>
    <row r="751" spans="1:26">
      <c r="A751" t="s">
        <v>246</v>
      </c>
      <c r="B751" t="s">
        <v>5768</v>
      </c>
      <c r="C751" t="s">
        <v>2110</v>
      </c>
      <c r="D751" t="s">
        <v>53</v>
      </c>
      <c r="E751" t="s">
        <v>54</v>
      </c>
      <c r="F751">
        <v>8517077</v>
      </c>
      <c r="G751" s="111">
        <v>45051</v>
      </c>
      <c r="H751" t="s">
        <v>5099</v>
      </c>
      <c r="I751" t="s">
        <v>255</v>
      </c>
      <c r="J751" t="s">
        <v>249</v>
      </c>
      <c r="K751" t="s">
        <v>250</v>
      </c>
      <c r="L751" t="s">
        <v>251</v>
      </c>
      <c r="O751" s="111">
        <v>45055</v>
      </c>
      <c r="P751" t="s">
        <v>252</v>
      </c>
      <c r="Q751" t="s">
        <v>253</v>
      </c>
      <c r="R751" s="111">
        <v>45056</v>
      </c>
      <c r="W751">
        <v>2586</v>
      </c>
      <c r="X751">
        <v>4158.24</v>
      </c>
      <c r="Y751">
        <v>5675.8</v>
      </c>
      <c r="Z751">
        <f t="shared" si="11"/>
        <v>12420.04</v>
      </c>
    </row>
    <row r="752" spans="1:26">
      <c r="A752" t="s">
        <v>246</v>
      </c>
      <c r="B752" t="s">
        <v>5773</v>
      </c>
      <c r="C752" t="s">
        <v>3553</v>
      </c>
      <c r="D752" t="s">
        <v>53</v>
      </c>
      <c r="E752" t="s">
        <v>54</v>
      </c>
      <c r="F752">
        <v>12267650</v>
      </c>
      <c r="G752" s="111">
        <v>45054</v>
      </c>
      <c r="H752" t="s">
        <v>5100</v>
      </c>
      <c r="I752" t="s">
        <v>255</v>
      </c>
      <c r="J752" t="s">
        <v>249</v>
      </c>
      <c r="K752" t="s">
        <v>250</v>
      </c>
      <c r="L752" t="s">
        <v>251</v>
      </c>
      <c r="O752" s="111">
        <v>45054</v>
      </c>
      <c r="P752" t="s">
        <v>252</v>
      </c>
      <c r="Q752" t="s">
        <v>253</v>
      </c>
      <c r="R752" s="111">
        <v>45055</v>
      </c>
      <c r="W752">
        <v>6082</v>
      </c>
      <c r="X752">
        <v>6536.5</v>
      </c>
      <c r="Y752">
        <v>6300.5</v>
      </c>
      <c r="Z752">
        <f t="shared" si="11"/>
        <v>18919</v>
      </c>
    </row>
    <row r="753" spans="1:26">
      <c r="A753" t="s">
        <v>246</v>
      </c>
      <c r="B753" t="s">
        <v>2220</v>
      </c>
      <c r="C753" t="s">
        <v>2221</v>
      </c>
      <c r="D753" t="s">
        <v>53</v>
      </c>
      <c r="E753" t="s">
        <v>54</v>
      </c>
      <c r="F753">
        <v>12457740</v>
      </c>
      <c r="G753" s="111">
        <v>45054</v>
      </c>
      <c r="H753" t="s">
        <v>5101</v>
      </c>
      <c r="I753" t="s">
        <v>255</v>
      </c>
      <c r="J753" t="s">
        <v>249</v>
      </c>
      <c r="K753" t="s">
        <v>250</v>
      </c>
      <c r="L753" t="s">
        <v>251</v>
      </c>
      <c r="O753" s="111">
        <v>45054</v>
      </c>
      <c r="P753" t="s">
        <v>252</v>
      </c>
      <c r="Q753" t="s">
        <v>253</v>
      </c>
      <c r="R753" s="111">
        <v>45055</v>
      </c>
      <c r="W753">
        <v>2813.48</v>
      </c>
      <c r="X753">
        <v>4409.63</v>
      </c>
      <c r="Y753">
        <v>3506.4</v>
      </c>
      <c r="Z753">
        <f t="shared" si="11"/>
        <v>10729.51</v>
      </c>
    </row>
    <row r="754" spans="1:26">
      <c r="A754" t="s">
        <v>246</v>
      </c>
      <c r="B754" t="s">
        <v>2220</v>
      </c>
      <c r="C754" t="s">
        <v>2221</v>
      </c>
      <c r="D754" t="s">
        <v>53</v>
      </c>
      <c r="E754" t="s">
        <v>54</v>
      </c>
      <c r="F754">
        <v>12458272</v>
      </c>
      <c r="G754" s="111">
        <v>45054</v>
      </c>
      <c r="H754" t="s">
        <v>5102</v>
      </c>
      <c r="I754" t="s">
        <v>255</v>
      </c>
      <c r="J754" t="s">
        <v>249</v>
      </c>
      <c r="K754" t="s">
        <v>250</v>
      </c>
      <c r="L754" t="s">
        <v>251</v>
      </c>
      <c r="O754" s="111">
        <v>45054</v>
      </c>
      <c r="P754" t="s">
        <v>252</v>
      </c>
      <c r="Q754" t="s">
        <v>253</v>
      </c>
      <c r="R754" s="111">
        <v>45056</v>
      </c>
      <c r="W754">
        <v>7707.5</v>
      </c>
      <c r="X754">
        <v>777.45</v>
      </c>
      <c r="Y754">
        <v>847.25</v>
      </c>
      <c r="Z754">
        <f t="shared" si="11"/>
        <v>9332.2000000000007</v>
      </c>
    </row>
    <row r="755" spans="1:26">
      <c r="A755" t="s">
        <v>246</v>
      </c>
      <c r="B755" t="s">
        <v>2186</v>
      </c>
      <c r="C755" t="s">
        <v>2187</v>
      </c>
      <c r="D755" t="s">
        <v>53</v>
      </c>
      <c r="E755" t="s">
        <v>54</v>
      </c>
      <c r="F755">
        <v>9629604</v>
      </c>
      <c r="G755" s="111">
        <v>45054</v>
      </c>
      <c r="H755" t="s">
        <v>5103</v>
      </c>
      <c r="I755" t="s">
        <v>255</v>
      </c>
      <c r="J755" t="s">
        <v>249</v>
      </c>
      <c r="K755" t="s">
        <v>268</v>
      </c>
      <c r="L755" t="s">
        <v>251</v>
      </c>
      <c r="O755" s="111">
        <v>45054</v>
      </c>
      <c r="P755" t="s">
        <v>252</v>
      </c>
      <c r="Q755" t="s">
        <v>282</v>
      </c>
      <c r="R755" s="111">
        <v>45056</v>
      </c>
      <c r="W755">
        <v>30</v>
      </c>
      <c r="X755">
        <v>0</v>
      </c>
      <c r="Y755">
        <v>0</v>
      </c>
      <c r="Z755">
        <f t="shared" si="11"/>
        <v>30</v>
      </c>
    </row>
    <row r="756" spans="1:26">
      <c r="A756" t="s">
        <v>246</v>
      </c>
      <c r="B756" t="s">
        <v>5773</v>
      </c>
      <c r="C756" t="s">
        <v>3553</v>
      </c>
      <c r="D756" t="s">
        <v>53</v>
      </c>
      <c r="E756" t="s">
        <v>54</v>
      </c>
      <c r="F756">
        <v>1035061</v>
      </c>
      <c r="G756" s="111">
        <v>45054</v>
      </c>
      <c r="H756" t="s">
        <v>5104</v>
      </c>
      <c r="I756" t="s">
        <v>255</v>
      </c>
      <c r="L756" t="s">
        <v>251</v>
      </c>
      <c r="O756" s="111">
        <v>45054</v>
      </c>
      <c r="P756" t="s">
        <v>252</v>
      </c>
      <c r="Q756" t="s">
        <v>263</v>
      </c>
      <c r="R756" s="111">
        <v>45056</v>
      </c>
      <c r="W756">
        <v>798</v>
      </c>
      <c r="X756">
        <v>0</v>
      </c>
      <c r="Y756">
        <v>0</v>
      </c>
      <c r="Z756">
        <f t="shared" si="11"/>
        <v>798</v>
      </c>
    </row>
    <row r="757" spans="1:26">
      <c r="A757" t="s">
        <v>246</v>
      </c>
      <c r="B757" t="s">
        <v>2220</v>
      </c>
      <c r="C757" t="s">
        <v>2221</v>
      </c>
      <c r="D757" t="s">
        <v>53</v>
      </c>
      <c r="E757" t="s">
        <v>54</v>
      </c>
      <c r="F757">
        <v>11756730</v>
      </c>
      <c r="G757" s="111">
        <v>45056</v>
      </c>
      <c r="H757" t="s">
        <v>5105</v>
      </c>
      <c r="I757" t="s">
        <v>255</v>
      </c>
      <c r="J757" t="s">
        <v>249</v>
      </c>
      <c r="K757" t="s">
        <v>250</v>
      </c>
      <c r="L757" t="s">
        <v>251</v>
      </c>
      <c r="O757" s="111">
        <v>45056</v>
      </c>
      <c r="P757" t="s">
        <v>252</v>
      </c>
      <c r="Q757" t="s">
        <v>257</v>
      </c>
      <c r="R757" s="111">
        <v>45058</v>
      </c>
      <c r="W757">
        <v>0</v>
      </c>
      <c r="X757">
        <v>0</v>
      </c>
      <c r="Y757">
        <v>0</v>
      </c>
      <c r="Z757">
        <f t="shared" si="11"/>
        <v>0</v>
      </c>
    </row>
    <row r="758" spans="1:26">
      <c r="A758" t="s">
        <v>246</v>
      </c>
      <c r="B758" t="s">
        <v>2220</v>
      </c>
      <c r="C758" t="s">
        <v>2221</v>
      </c>
      <c r="D758" t="s">
        <v>53</v>
      </c>
      <c r="E758" t="s">
        <v>54</v>
      </c>
      <c r="F758">
        <v>12474735</v>
      </c>
      <c r="G758" s="111">
        <v>45057</v>
      </c>
      <c r="H758" t="s">
        <v>5106</v>
      </c>
      <c r="I758" t="s">
        <v>255</v>
      </c>
      <c r="J758" t="s">
        <v>249</v>
      </c>
      <c r="K758" t="s">
        <v>250</v>
      </c>
      <c r="L758" t="s">
        <v>251</v>
      </c>
      <c r="O758" s="111">
        <v>45057</v>
      </c>
      <c r="P758" t="s">
        <v>252</v>
      </c>
      <c r="Q758" t="s">
        <v>253</v>
      </c>
      <c r="R758" s="111">
        <v>45058</v>
      </c>
      <c r="W758">
        <v>3788.5</v>
      </c>
      <c r="X758">
        <v>4941.5</v>
      </c>
      <c r="Y758">
        <v>1059.5</v>
      </c>
      <c r="Z758">
        <f t="shared" si="11"/>
        <v>9789.5</v>
      </c>
    </row>
    <row r="759" spans="1:26">
      <c r="A759" t="s">
        <v>246</v>
      </c>
      <c r="B759" t="s">
        <v>5768</v>
      </c>
      <c r="C759" t="s">
        <v>2110</v>
      </c>
      <c r="D759" t="s">
        <v>53</v>
      </c>
      <c r="E759" t="s">
        <v>54</v>
      </c>
      <c r="F759">
        <v>12484249</v>
      </c>
      <c r="G759" s="111">
        <v>45061</v>
      </c>
      <c r="H759" t="s">
        <v>5107</v>
      </c>
      <c r="I759" t="s">
        <v>260</v>
      </c>
      <c r="L759" t="s">
        <v>251</v>
      </c>
      <c r="O759" s="111">
        <v>45061</v>
      </c>
      <c r="P759" t="s">
        <v>252</v>
      </c>
      <c r="Q759" t="s">
        <v>263</v>
      </c>
      <c r="R759" s="111">
        <v>45062</v>
      </c>
      <c r="W759">
        <v>1773.55</v>
      </c>
      <c r="X759">
        <v>0</v>
      </c>
      <c r="Y759">
        <v>0</v>
      </c>
      <c r="Z759">
        <f t="shared" si="11"/>
        <v>1773.55</v>
      </c>
    </row>
    <row r="760" spans="1:26">
      <c r="A760" t="s">
        <v>246</v>
      </c>
      <c r="B760" t="s">
        <v>5773</v>
      </c>
      <c r="C760" t="s">
        <v>3553</v>
      </c>
      <c r="D760" t="s">
        <v>53</v>
      </c>
      <c r="E760" t="s">
        <v>54</v>
      </c>
      <c r="F760">
        <v>12485058</v>
      </c>
      <c r="G760" s="111">
        <v>45061</v>
      </c>
      <c r="H760" t="s">
        <v>5108</v>
      </c>
      <c r="I760" t="s">
        <v>255</v>
      </c>
      <c r="L760" t="s">
        <v>251</v>
      </c>
      <c r="O760" s="111">
        <v>45061</v>
      </c>
      <c r="P760" t="s">
        <v>252</v>
      </c>
      <c r="Q760" t="s">
        <v>253</v>
      </c>
      <c r="R760" s="111">
        <v>45062</v>
      </c>
      <c r="W760">
        <v>5114.1000000000004</v>
      </c>
      <c r="X760">
        <v>5838.36</v>
      </c>
      <c r="Y760">
        <v>984.73</v>
      </c>
      <c r="Z760">
        <f t="shared" si="11"/>
        <v>11937.189999999999</v>
      </c>
    </row>
    <row r="761" spans="1:26">
      <c r="A761" t="s">
        <v>246</v>
      </c>
      <c r="B761" t="s">
        <v>5773</v>
      </c>
      <c r="C761" t="s">
        <v>3553</v>
      </c>
      <c r="D761" t="s">
        <v>53</v>
      </c>
      <c r="E761" t="s">
        <v>54</v>
      </c>
      <c r="F761">
        <v>12489402</v>
      </c>
      <c r="G761" s="111">
        <v>45062</v>
      </c>
      <c r="H761" t="s">
        <v>5109</v>
      </c>
      <c r="I761" t="s">
        <v>255</v>
      </c>
      <c r="J761" t="s">
        <v>249</v>
      </c>
      <c r="K761" t="s">
        <v>250</v>
      </c>
      <c r="L761" t="s">
        <v>251</v>
      </c>
      <c r="O761" s="111">
        <v>45062</v>
      </c>
      <c r="P761" t="s">
        <v>252</v>
      </c>
      <c r="Q761" t="s">
        <v>253</v>
      </c>
      <c r="R761" s="111">
        <v>45063</v>
      </c>
      <c r="W761">
        <v>2691.13</v>
      </c>
      <c r="X761">
        <v>14150.85</v>
      </c>
      <c r="Y761">
        <v>13691.77</v>
      </c>
      <c r="Z761">
        <f t="shared" si="11"/>
        <v>30533.75</v>
      </c>
    </row>
    <row r="762" spans="1:26">
      <c r="A762" t="s">
        <v>246</v>
      </c>
      <c r="B762" t="s">
        <v>2186</v>
      </c>
      <c r="C762" t="s">
        <v>2187</v>
      </c>
      <c r="D762" t="s">
        <v>53</v>
      </c>
      <c r="E762" t="s">
        <v>54</v>
      </c>
      <c r="F762">
        <v>12489461</v>
      </c>
      <c r="G762" s="111">
        <v>45062</v>
      </c>
      <c r="H762" t="s">
        <v>5110</v>
      </c>
      <c r="I762" t="s">
        <v>248</v>
      </c>
      <c r="J762" t="s">
        <v>249</v>
      </c>
      <c r="K762" t="s">
        <v>250</v>
      </c>
      <c r="L762" t="s">
        <v>251</v>
      </c>
      <c r="O762" s="111">
        <v>45062</v>
      </c>
      <c r="P762" t="s">
        <v>252</v>
      </c>
      <c r="Q762" t="s">
        <v>282</v>
      </c>
      <c r="R762" s="111">
        <v>45063</v>
      </c>
      <c r="W762">
        <v>24053.95</v>
      </c>
      <c r="X762">
        <v>23005.03</v>
      </c>
      <c r="Y762">
        <v>0</v>
      </c>
      <c r="Z762">
        <f t="shared" si="11"/>
        <v>47058.979999999996</v>
      </c>
    </row>
    <row r="763" spans="1:26">
      <c r="A763" t="s">
        <v>246</v>
      </c>
      <c r="B763" t="s">
        <v>2220</v>
      </c>
      <c r="C763" t="s">
        <v>2221</v>
      </c>
      <c r="D763" t="s">
        <v>53</v>
      </c>
      <c r="E763" t="s">
        <v>54</v>
      </c>
      <c r="F763">
        <v>12490575</v>
      </c>
      <c r="G763" s="111">
        <v>45062</v>
      </c>
      <c r="H763" t="s">
        <v>5111</v>
      </c>
      <c r="I763" t="s">
        <v>255</v>
      </c>
      <c r="J763" t="s">
        <v>249</v>
      </c>
      <c r="K763" t="s">
        <v>250</v>
      </c>
      <c r="L763" t="s">
        <v>251</v>
      </c>
      <c r="O763" s="111">
        <v>45062</v>
      </c>
      <c r="P763" t="s">
        <v>252</v>
      </c>
      <c r="Q763" t="s">
        <v>257</v>
      </c>
      <c r="R763" s="111"/>
      <c r="W763">
        <v>0</v>
      </c>
      <c r="X763">
        <v>0</v>
      </c>
      <c r="Y763">
        <v>0</v>
      </c>
      <c r="Z763">
        <f t="shared" si="11"/>
        <v>0</v>
      </c>
    </row>
    <row r="764" spans="1:26">
      <c r="A764" t="s">
        <v>246</v>
      </c>
      <c r="B764" t="s">
        <v>2220</v>
      </c>
      <c r="C764" t="s">
        <v>2221</v>
      </c>
      <c r="D764" t="s">
        <v>53</v>
      </c>
      <c r="E764" t="s">
        <v>54</v>
      </c>
      <c r="F764">
        <v>12494676</v>
      </c>
      <c r="G764" s="111">
        <v>45063</v>
      </c>
      <c r="H764" t="s">
        <v>5112</v>
      </c>
      <c r="I764" t="s">
        <v>255</v>
      </c>
      <c r="J764" t="s">
        <v>249</v>
      </c>
      <c r="K764" t="s">
        <v>250</v>
      </c>
      <c r="L764" t="s">
        <v>251</v>
      </c>
      <c r="O764" s="111">
        <v>45063</v>
      </c>
      <c r="P764" t="s">
        <v>252</v>
      </c>
      <c r="Q764" t="s">
        <v>257</v>
      </c>
      <c r="R764" s="111"/>
      <c r="W764">
        <v>0</v>
      </c>
      <c r="X764">
        <v>0</v>
      </c>
      <c r="Y764">
        <v>0</v>
      </c>
      <c r="Z764">
        <f t="shared" si="11"/>
        <v>0</v>
      </c>
    </row>
    <row r="765" spans="1:26">
      <c r="A765" t="s">
        <v>246</v>
      </c>
      <c r="B765" t="s">
        <v>4962</v>
      </c>
      <c r="C765" t="s">
        <v>4963</v>
      </c>
      <c r="D765" t="s">
        <v>53</v>
      </c>
      <c r="E765" t="s">
        <v>54</v>
      </c>
      <c r="F765">
        <v>12500358</v>
      </c>
      <c r="G765" s="111">
        <v>45064</v>
      </c>
      <c r="H765" t="s">
        <v>5113</v>
      </c>
      <c r="I765" t="s">
        <v>255</v>
      </c>
      <c r="J765" t="s">
        <v>249</v>
      </c>
      <c r="K765" t="s">
        <v>250</v>
      </c>
      <c r="L765" t="s">
        <v>251</v>
      </c>
      <c r="O765" s="111">
        <v>45064</v>
      </c>
      <c r="P765" t="s">
        <v>252</v>
      </c>
      <c r="Q765" t="s">
        <v>253</v>
      </c>
      <c r="R765" s="111">
        <v>45065</v>
      </c>
      <c r="W765">
        <v>1050</v>
      </c>
      <c r="X765">
        <v>3600</v>
      </c>
      <c r="Y765">
        <v>13305</v>
      </c>
      <c r="Z765">
        <f t="shared" si="11"/>
        <v>17955</v>
      </c>
    </row>
    <row r="766" spans="1:26">
      <c r="A766" t="s">
        <v>246</v>
      </c>
      <c r="B766" t="s">
        <v>5114</v>
      </c>
      <c r="C766" t="s">
        <v>5115</v>
      </c>
      <c r="D766" t="s">
        <v>53</v>
      </c>
      <c r="E766" t="s">
        <v>54</v>
      </c>
      <c r="F766">
        <v>12500987</v>
      </c>
      <c r="G766" s="111">
        <v>45064</v>
      </c>
      <c r="H766" t="s">
        <v>5116</v>
      </c>
      <c r="I766" t="s">
        <v>255</v>
      </c>
      <c r="J766" t="s">
        <v>249</v>
      </c>
      <c r="K766" t="s">
        <v>250</v>
      </c>
      <c r="L766" t="s">
        <v>251</v>
      </c>
      <c r="O766" s="111">
        <v>45064</v>
      </c>
      <c r="P766" t="s">
        <v>252</v>
      </c>
      <c r="Q766" t="s">
        <v>282</v>
      </c>
      <c r="R766" s="111">
        <v>45065</v>
      </c>
      <c r="W766">
        <v>82</v>
      </c>
      <c r="X766">
        <v>0</v>
      </c>
      <c r="Y766">
        <v>0</v>
      </c>
      <c r="Z766">
        <f t="shared" si="11"/>
        <v>82</v>
      </c>
    </row>
    <row r="767" spans="1:26">
      <c r="A767" t="s">
        <v>246</v>
      </c>
      <c r="B767" t="s">
        <v>4277</v>
      </c>
      <c r="C767" t="s">
        <v>3775</v>
      </c>
      <c r="D767" t="s">
        <v>53</v>
      </c>
      <c r="E767" t="s">
        <v>54</v>
      </c>
      <c r="F767">
        <v>12502077</v>
      </c>
      <c r="G767" s="111">
        <v>45064</v>
      </c>
      <c r="H767" t="s">
        <v>5117</v>
      </c>
      <c r="I767" t="s">
        <v>255</v>
      </c>
      <c r="J767" t="s">
        <v>249</v>
      </c>
      <c r="K767" t="s">
        <v>250</v>
      </c>
      <c r="L767" t="s">
        <v>251</v>
      </c>
      <c r="O767" s="111">
        <v>45064</v>
      </c>
      <c r="P767" t="s">
        <v>252</v>
      </c>
      <c r="Q767" t="s">
        <v>253</v>
      </c>
      <c r="R767" s="111">
        <v>45065</v>
      </c>
      <c r="W767">
        <v>714.14</v>
      </c>
      <c r="X767">
        <v>2538.14</v>
      </c>
      <c r="Y767">
        <v>2848.1</v>
      </c>
      <c r="Z767">
        <f t="shared" si="11"/>
        <v>6100.3799999999992</v>
      </c>
    </row>
    <row r="768" spans="1:26">
      <c r="A768" t="s">
        <v>246</v>
      </c>
      <c r="B768" t="s">
        <v>5773</v>
      </c>
      <c r="C768" t="s">
        <v>3553</v>
      </c>
      <c r="D768" t="s">
        <v>53</v>
      </c>
      <c r="E768" t="s">
        <v>54</v>
      </c>
      <c r="F768">
        <v>12502004</v>
      </c>
      <c r="G768" s="111">
        <v>45064</v>
      </c>
      <c r="H768" t="s">
        <v>5118</v>
      </c>
      <c r="I768" t="s">
        <v>255</v>
      </c>
      <c r="J768" t="s">
        <v>249</v>
      </c>
      <c r="K768" t="s">
        <v>250</v>
      </c>
      <c r="L768" t="s">
        <v>251</v>
      </c>
      <c r="O768" s="111">
        <v>45064</v>
      </c>
      <c r="P768" t="s">
        <v>252</v>
      </c>
      <c r="Q768" t="s">
        <v>253</v>
      </c>
      <c r="R768" s="111">
        <v>45065</v>
      </c>
      <c r="W768">
        <v>32679.85</v>
      </c>
      <c r="X768">
        <v>65342.07</v>
      </c>
      <c r="Y768">
        <v>68557.789999999994</v>
      </c>
      <c r="Z768">
        <f t="shared" si="11"/>
        <v>166579.71</v>
      </c>
    </row>
    <row r="769" spans="1:26">
      <c r="A769" t="s">
        <v>246</v>
      </c>
      <c r="B769" t="s">
        <v>2220</v>
      </c>
      <c r="C769" t="s">
        <v>2221</v>
      </c>
      <c r="D769" t="s">
        <v>53</v>
      </c>
      <c r="E769" t="s">
        <v>54</v>
      </c>
      <c r="F769">
        <v>12507563</v>
      </c>
      <c r="G769" s="111">
        <v>45065</v>
      </c>
      <c r="H769" t="s">
        <v>5119</v>
      </c>
      <c r="I769" t="s">
        <v>256</v>
      </c>
      <c r="J769" t="s">
        <v>249</v>
      </c>
      <c r="K769" t="s">
        <v>250</v>
      </c>
      <c r="L769" t="s">
        <v>251</v>
      </c>
      <c r="O769" s="111">
        <v>45065</v>
      </c>
      <c r="P769" t="s">
        <v>252</v>
      </c>
      <c r="Q769" t="s">
        <v>282</v>
      </c>
      <c r="R769" s="111">
        <v>45075</v>
      </c>
      <c r="W769">
        <v>0</v>
      </c>
      <c r="X769">
        <v>327</v>
      </c>
      <c r="Y769">
        <v>0</v>
      </c>
      <c r="Z769">
        <f t="shared" si="11"/>
        <v>327</v>
      </c>
    </row>
    <row r="770" spans="1:26">
      <c r="A770" t="s">
        <v>246</v>
      </c>
      <c r="B770" t="s">
        <v>5773</v>
      </c>
      <c r="C770" t="s">
        <v>3553</v>
      </c>
      <c r="D770" t="s">
        <v>53</v>
      </c>
      <c r="E770" t="s">
        <v>54</v>
      </c>
      <c r="F770">
        <v>11790060</v>
      </c>
      <c r="G770" s="111">
        <v>45066</v>
      </c>
      <c r="H770" t="s">
        <v>5120</v>
      </c>
      <c r="I770" t="s">
        <v>248</v>
      </c>
      <c r="J770" t="s">
        <v>249</v>
      </c>
      <c r="K770" t="s">
        <v>250</v>
      </c>
      <c r="L770" t="s">
        <v>251</v>
      </c>
      <c r="O770" s="111">
        <v>45066</v>
      </c>
      <c r="P770" t="s">
        <v>252</v>
      </c>
      <c r="Q770" t="s">
        <v>253</v>
      </c>
      <c r="R770" s="111">
        <v>45068</v>
      </c>
      <c r="W770">
        <v>5979.09</v>
      </c>
      <c r="X770">
        <v>27424.68</v>
      </c>
      <c r="Y770">
        <v>27642.52</v>
      </c>
      <c r="Z770">
        <f t="shared" si="11"/>
        <v>61046.290000000008</v>
      </c>
    </row>
    <row r="771" spans="1:26">
      <c r="A771" t="s">
        <v>246</v>
      </c>
      <c r="B771" t="s">
        <v>5121</v>
      </c>
      <c r="C771" t="s">
        <v>5122</v>
      </c>
      <c r="D771" t="s">
        <v>53</v>
      </c>
      <c r="E771" t="s">
        <v>54</v>
      </c>
      <c r="F771">
        <v>12514679</v>
      </c>
      <c r="G771" s="111">
        <v>45068</v>
      </c>
      <c r="H771" t="s">
        <v>5123</v>
      </c>
      <c r="I771" t="s">
        <v>255</v>
      </c>
      <c r="J771" t="s">
        <v>249</v>
      </c>
      <c r="K771" t="s">
        <v>250</v>
      </c>
      <c r="L771" t="s">
        <v>251</v>
      </c>
      <c r="O771" s="111">
        <v>45068</v>
      </c>
      <c r="P771" t="s">
        <v>252</v>
      </c>
      <c r="Q771" t="s">
        <v>282</v>
      </c>
      <c r="R771" s="111">
        <v>45069</v>
      </c>
      <c r="W771">
        <v>561.41999999999996</v>
      </c>
      <c r="X771">
        <v>0</v>
      </c>
      <c r="Y771">
        <v>0</v>
      </c>
      <c r="Z771">
        <f t="shared" ref="Z771:Z834" si="12">SUM(W771:Y771)</f>
        <v>561.41999999999996</v>
      </c>
    </row>
    <row r="772" spans="1:26">
      <c r="A772" t="s">
        <v>246</v>
      </c>
      <c r="B772" t="s">
        <v>5773</v>
      </c>
      <c r="C772" t="s">
        <v>3553</v>
      </c>
      <c r="D772" t="s">
        <v>53</v>
      </c>
      <c r="E772" t="s">
        <v>54</v>
      </c>
      <c r="F772">
        <v>12514957</v>
      </c>
      <c r="G772" s="111">
        <v>45068</v>
      </c>
      <c r="H772" t="s">
        <v>5124</v>
      </c>
      <c r="I772" t="s">
        <v>255</v>
      </c>
      <c r="J772" t="s">
        <v>249</v>
      </c>
      <c r="K772" t="s">
        <v>250</v>
      </c>
      <c r="L772" t="s">
        <v>251</v>
      </c>
      <c r="O772" s="111">
        <v>45075</v>
      </c>
      <c r="P772" t="s">
        <v>252</v>
      </c>
      <c r="Q772" t="s">
        <v>282</v>
      </c>
      <c r="R772" s="111">
        <v>45076</v>
      </c>
      <c r="W772">
        <v>297.88</v>
      </c>
      <c r="X772">
        <v>28.6</v>
      </c>
      <c r="Y772">
        <v>0</v>
      </c>
      <c r="Z772">
        <f t="shared" si="12"/>
        <v>326.48</v>
      </c>
    </row>
    <row r="773" spans="1:26">
      <c r="A773" t="s">
        <v>246</v>
      </c>
      <c r="B773" t="s">
        <v>5773</v>
      </c>
      <c r="C773" t="s">
        <v>3553</v>
      </c>
      <c r="D773" t="s">
        <v>53</v>
      </c>
      <c r="E773" t="s">
        <v>54</v>
      </c>
      <c r="F773">
        <v>12515212</v>
      </c>
      <c r="G773" s="111">
        <v>45068</v>
      </c>
      <c r="H773" t="s">
        <v>5125</v>
      </c>
      <c r="I773" t="s">
        <v>255</v>
      </c>
      <c r="J773" t="s">
        <v>249</v>
      </c>
      <c r="K773" t="s">
        <v>250</v>
      </c>
      <c r="L773" t="s">
        <v>251</v>
      </c>
      <c r="O773" s="111">
        <v>45069</v>
      </c>
      <c r="P773" t="s">
        <v>252</v>
      </c>
      <c r="Q773" t="s">
        <v>253</v>
      </c>
      <c r="R773" s="111">
        <v>45071</v>
      </c>
      <c r="W773">
        <v>5172.8</v>
      </c>
      <c r="X773">
        <v>10134.15</v>
      </c>
      <c r="Y773">
        <v>15000</v>
      </c>
      <c r="Z773">
        <f t="shared" si="12"/>
        <v>30306.95</v>
      </c>
    </row>
    <row r="774" spans="1:26">
      <c r="A774" t="s">
        <v>246</v>
      </c>
      <c r="B774" t="s">
        <v>5121</v>
      </c>
      <c r="C774" t="s">
        <v>5122</v>
      </c>
      <c r="D774" t="s">
        <v>53</v>
      </c>
      <c r="E774" t="s">
        <v>54</v>
      </c>
      <c r="F774">
        <v>12518263</v>
      </c>
      <c r="G774" s="111">
        <v>45069</v>
      </c>
      <c r="H774" t="s">
        <v>5126</v>
      </c>
      <c r="I774" t="s">
        <v>255</v>
      </c>
      <c r="L774" t="s">
        <v>251</v>
      </c>
      <c r="O774" s="111">
        <v>45069</v>
      </c>
      <c r="P774" t="s">
        <v>252</v>
      </c>
      <c r="Q774" t="s">
        <v>253</v>
      </c>
      <c r="R774" s="111">
        <v>45071</v>
      </c>
      <c r="W774">
        <v>338</v>
      </c>
      <c r="X774">
        <v>4176</v>
      </c>
      <c r="Y774">
        <v>2189</v>
      </c>
      <c r="Z774">
        <f t="shared" si="12"/>
        <v>6703</v>
      </c>
    </row>
    <row r="775" spans="1:26">
      <c r="A775" t="s">
        <v>246</v>
      </c>
      <c r="B775" t="s">
        <v>5121</v>
      </c>
      <c r="C775" t="s">
        <v>5122</v>
      </c>
      <c r="D775" t="s">
        <v>53</v>
      </c>
      <c r="E775" t="s">
        <v>54</v>
      </c>
      <c r="F775">
        <v>12519095</v>
      </c>
      <c r="G775" s="111">
        <v>45069</v>
      </c>
      <c r="H775" t="s">
        <v>5127</v>
      </c>
      <c r="I775" t="s">
        <v>255</v>
      </c>
      <c r="J775" t="s">
        <v>249</v>
      </c>
      <c r="K775" t="s">
        <v>250</v>
      </c>
      <c r="L775" t="s">
        <v>251</v>
      </c>
      <c r="O775" s="111">
        <v>45069</v>
      </c>
      <c r="P775" t="s">
        <v>252</v>
      </c>
      <c r="Q775" t="s">
        <v>253</v>
      </c>
      <c r="R775" s="111">
        <v>45071</v>
      </c>
      <c r="W775">
        <v>0</v>
      </c>
      <c r="X775">
        <v>1144</v>
      </c>
      <c r="Y775">
        <v>688</v>
      </c>
      <c r="Z775">
        <f t="shared" si="12"/>
        <v>1832</v>
      </c>
    </row>
    <row r="776" spans="1:26">
      <c r="A776" t="s">
        <v>246</v>
      </c>
      <c r="B776" t="s">
        <v>5768</v>
      </c>
      <c r="C776" t="s">
        <v>2110</v>
      </c>
      <c r="D776" t="s">
        <v>53</v>
      </c>
      <c r="E776" t="s">
        <v>54</v>
      </c>
      <c r="F776">
        <v>12530081</v>
      </c>
      <c r="G776" s="111">
        <v>45071</v>
      </c>
      <c r="H776" t="s">
        <v>5128</v>
      </c>
      <c r="I776" t="s">
        <v>255</v>
      </c>
      <c r="J776" t="s">
        <v>249</v>
      </c>
      <c r="K776" t="s">
        <v>250</v>
      </c>
      <c r="L776" t="s">
        <v>251</v>
      </c>
      <c r="O776" s="111">
        <v>45071</v>
      </c>
      <c r="P776" t="s">
        <v>252</v>
      </c>
      <c r="Q776" t="s">
        <v>253</v>
      </c>
      <c r="R776" s="111">
        <v>45072</v>
      </c>
      <c r="W776">
        <v>918</v>
      </c>
      <c r="X776">
        <v>7485.4</v>
      </c>
      <c r="Y776">
        <v>7298</v>
      </c>
      <c r="Z776">
        <f t="shared" si="12"/>
        <v>15701.4</v>
      </c>
    </row>
    <row r="777" spans="1:26">
      <c r="A777" t="s">
        <v>246</v>
      </c>
      <c r="B777" t="s">
        <v>2186</v>
      </c>
      <c r="C777" t="s">
        <v>2187</v>
      </c>
      <c r="D777" t="s">
        <v>53</v>
      </c>
      <c r="E777" t="s">
        <v>54</v>
      </c>
      <c r="F777">
        <v>4543863</v>
      </c>
      <c r="G777" s="111">
        <v>45071</v>
      </c>
      <c r="H777" t="s">
        <v>5129</v>
      </c>
      <c r="I777" t="s">
        <v>248</v>
      </c>
      <c r="J777" t="s">
        <v>249</v>
      </c>
      <c r="K777" t="s">
        <v>250</v>
      </c>
      <c r="L777" t="s">
        <v>251</v>
      </c>
      <c r="O777" s="111">
        <v>45071</v>
      </c>
      <c r="P777" t="s">
        <v>252</v>
      </c>
      <c r="Q777" t="s">
        <v>282</v>
      </c>
      <c r="R777" s="111">
        <v>45072</v>
      </c>
      <c r="W777">
        <v>10922.81</v>
      </c>
      <c r="X777">
        <v>2922.23</v>
      </c>
      <c r="Y777">
        <v>0</v>
      </c>
      <c r="Z777">
        <f t="shared" si="12"/>
        <v>13845.039999999999</v>
      </c>
    </row>
    <row r="778" spans="1:26">
      <c r="A778" t="s">
        <v>246</v>
      </c>
      <c r="B778" t="s">
        <v>5768</v>
      </c>
      <c r="C778" t="s">
        <v>2110</v>
      </c>
      <c r="D778" t="s">
        <v>53</v>
      </c>
      <c r="E778" t="s">
        <v>54</v>
      </c>
      <c r="F778">
        <v>12512952</v>
      </c>
      <c r="G778" s="111">
        <v>45072</v>
      </c>
      <c r="H778" t="s">
        <v>5130</v>
      </c>
      <c r="I778" t="s">
        <v>255</v>
      </c>
      <c r="J778" t="s">
        <v>249</v>
      </c>
      <c r="K778" t="s">
        <v>250</v>
      </c>
      <c r="L778" t="s">
        <v>251</v>
      </c>
      <c r="O778" s="111">
        <v>45072</v>
      </c>
      <c r="P778" t="s">
        <v>252</v>
      </c>
      <c r="Q778" t="s">
        <v>253</v>
      </c>
      <c r="R778" s="111">
        <v>45076</v>
      </c>
      <c r="W778">
        <v>0</v>
      </c>
      <c r="X778">
        <v>33688.58</v>
      </c>
      <c r="Y778">
        <v>29915.73</v>
      </c>
      <c r="Z778">
        <f t="shared" si="12"/>
        <v>63604.31</v>
      </c>
    </row>
    <row r="779" spans="1:26">
      <c r="A779" t="s">
        <v>246</v>
      </c>
      <c r="B779" t="s">
        <v>2186</v>
      </c>
      <c r="C779" t="s">
        <v>2187</v>
      </c>
      <c r="D779" t="s">
        <v>53</v>
      </c>
      <c r="E779" t="s">
        <v>54</v>
      </c>
      <c r="F779">
        <v>12077602</v>
      </c>
      <c r="G779" s="111">
        <v>45072</v>
      </c>
      <c r="H779" t="s">
        <v>5131</v>
      </c>
      <c r="I779" t="s">
        <v>255</v>
      </c>
      <c r="J779" t="s">
        <v>249</v>
      </c>
      <c r="K779" t="s">
        <v>250</v>
      </c>
      <c r="L779" t="s">
        <v>251</v>
      </c>
      <c r="O779" s="111">
        <v>45072</v>
      </c>
      <c r="P779" t="s">
        <v>252</v>
      </c>
      <c r="Q779" t="s">
        <v>282</v>
      </c>
      <c r="R779" s="111">
        <v>45075</v>
      </c>
      <c r="W779">
        <v>0.5</v>
      </c>
      <c r="X779">
        <v>646.65</v>
      </c>
      <c r="Y779">
        <v>0</v>
      </c>
      <c r="Z779">
        <f t="shared" si="12"/>
        <v>647.15</v>
      </c>
    </row>
    <row r="780" spans="1:26">
      <c r="A780" t="s">
        <v>246</v>
      </c>
      <c r="B780" t="s">
        <v>5114</v>
      </c>
      <c r="C780" t="s">
        <v>5115</v>
      </c>
      <c r="D780" t="s">
        <v>53</v>
      </c>
      <c r="E780" t="s">
        <v>54</v>
      </c>
      <c r="F780">
        <v>12520334</v>
      </c>
      <c r="G780" s="111">
        <v>45075</v>
      </c>
      <c r="H780" t="s">
        <v>5356</v>
      </c>
      <c r="I780" t="s">
        <v>255</v>
      </c>
      <c r="J780" t="s">
        <v>249</v>
      </c>
      <c r="K780" t="s">
        <v>250</v>
      </c>
      <c r="L780" t="s">
        <v>251</v>
      </c>
      <c r="O780" s="111">
        <v>45083</v>
      </c>
      <c r="P780" t="s">
        <v>252</v>
      </c>
      <c r="Q780" t="s">
        <v>253</v>
      </c>
      <c r="R780" s="111">
        <v>45084</v>
      </c>
      <c r="W780">
        <v>0</v>
      </c>
      <c r="X780">
        <v>1079</v>
      </c>
      <c r="Y780">
        <v>724</v>
      </c>
      <c r="Z780">
        <f t="shared" si="12"/>
        <v>1803</v>
      </c>
    </row>
    <row r="781" spans="1:26">
      <c r="A781" t="s">
        <v>246</v>
      </c>
      <c r="B781" t="s">
        <v>5768</v>
      </c>
      <c r="C781" t="s">
        <v>2110</v>
      </c>
      <c r="D781" t="s">
        <v>53</v>
      </c>
      <c r="E781" t="s">
        <v>54</v>
      </c>
      <c r="F781">
        <v>5459994</v>
      </c>
      <c r="G781" s="111">
        <v>45075</v>
      </c>
      <c r="H781" t="s">
        <v>5132</v>
      </c>
      <c r="I781" t="s">
        <v>255</v>
      </c>
      <c r="J781" t="s">
        <v>249</v>
      </c>
      <c r="K781" t="s">
        <v>250</v>
      </c>
      <c r="L781" t="s">
        <v>251</v>
      </c>
      <c r="O781" s="111">
        <v>45075</v>
      </c>
      <c r="P781" t="s">
        <v>252</v>
      </c>
      <c r="Q781" t="s">
        <v>253</v>
      </c>
      <c r="R781" s="111">
        <v>45076</v>
      </c>
      <c r="W781">
        <v>3030</v>
      </c>
      <c r="X781">
        <v>17058</v>
      </c>
      <c r="Y781">
        <v>14793.99</v>
      </c>
      <c r="Z781">
        <f t="shared" si="12"/>
        <v>34881.99</v>
      </c>
    </row>
    <row r="782" spans="1:26">
      <c r="A782" t="s">
        <v>246</v>
      </c>
      <c r="B782" t="s">
        <v>5768</v>
      </c>
      <c r="C782" t="s">
        <v>2110</v>
      </c>
      <c r="D782" t="s">
        <v>53</v>
      </c>
      <c r="E782" t="s">
        <v>54</v>
      </c>
      <c r="F782">
        <v>12549331</v>
      </c>
      <c r="G782" s="111">
        <v>45076</v>
      </c>
      <c r="H782" t="s">
        <v>5133</v>
      </c>
      <c r="I782" t="s">
        <v>255</v>
      </c>
      <c r="J782" t="s">
        <v>249</v>
      </c>
      <c r="K782" t="s">
        <v>250</v>
      </c>
      <c r="L782" t="s">
        <v>251</v>
      </c>
      <c r="O782" s="111">
        <v>45076</v>
      </c>
      <c r="P782" t="s">
        <v>252</v>
      </c>
      <c r="Q782" t="s">
        <v>257</v>
      </c>
      <c r="R782" s="111">
        <v>45080</v>
      </c>
      <c r="W782">
        <v>0</v>
      </c>
      <c r="X782">
        <v>0</v>
      </c>
      <c r="Y782">
        <v>0</v>
      </c>
      <c r="Z782">
        <f t="shared" si="12"/>
        <v>0</v>
      </c>
    </row>
    <row r="783" spans="1:26">
      <c r="A783" t="s">
        <v>246</v>
      </c>
      <c r="B783" t="s">
        <v>5114</v>
      </c>
      <c r="C783" t="s">
        <v>5115</v>
      </c>
      <c r="D783" t="s">
        <v>53</v>
      </c>
      <c r="E783" t="s">
        <v>54</v>
      </c>
      <c r="F783">
        <v>12558173</v>
      </c>
      <c r="G783" s="111">
        <v>45077</v>
      </c>
      <c r="H783" t="s">
        <v>5671</v>
      </c>
      <c r="I783" t="s">
        <v>260</v>
      </c>
      <c r="J783" t="s">
        <v>249</v>
      </c>
      <c r="K783" t="s">
        <v>268</v>
      </c>
      <c r="L783" t="s">
        <v>251</v>
      </c>
      <c r="O783" s="111">
        <v>45078</v>
      </c>
      <c r="P783" t="s">
        <v>252</v>
      </c>
      <c r="Q783" t="s">
        <v>257</v>
      </c>
      <c r="R783" s="111"/>
      <c r="W783">
        <v>0</v>
      </c>
      <c r="X783">
        <v>0</v>
      </c>
      <c r="Y783">
        <v>0</v>
      </c>
      <c r="Z783">
        <f t="shared" si="12"/>
        <v>0</v>
      </c>
    </row>
    <row r="784" spans="1:26">
      <c r="A784" t="s">
        <v>246</v>
      </c>
      <c r="B784" t="s">
        <v>2186</v>
      </c>
      <c r="C784" t="s">
        <v>2187</v>
      </c>
      <c r="D784" t="s">
        <v>53</v>
      </c>
      <c r="E784" t="s">
        <v>54</v>
      </c>
      <c r="F784">
        <v>12568607</v>
      </c>
      <c r="G784" s="111">
        <v>45078</v>
      </c>
      <c r="H784" t="s">
        <v>5348</v>
      </c>
      <c r="I784" t="s">
        <v>255</v>
      </c>
      <c r="J784" t="s">
        <v>249</v>
      </c>
      <c r="K784" t="s">
        <v>250</v>
      </c>
      <c r="L784" t="s">
        <v>251</v>
      </c>
      <c r="O784" s="111">
        <v>45078</v>
      </c>
      <c r="P784" t="s">
        <v>252</v>
      </c>
      <c r="Q784" t="s">
        <v>253</v>
      </c>
      <c r="R784" s="111">
        <v>45079</v>
      </c>
      <c r="W784">
        <v>0</v>
      </c>
      <c r="X784">
        <v>7738.59</v>
      </c>
      <c r="Y784">
        <v>6410.85</v>
      </c>
      <c r="Z784">
        <f t="shared" si="12"/>
        <v>14149.44</v>
      </c>
    </row>
    <row r="785" spans="1:26">
      <c r="A785" t="s">
        <v>246</v>
      </c>
      <c r="B785" t="s">
        <v>5773</v>
      </c>
      <c r="C785" t="s">
        <v>3553</v>
      </c>
      <c r="D785" t="s">
        <v>53</v>
      </c>
      <c r="E785" t="s">
        <v>54</v>
      </c>
      <c r="F785">
        <v>12569529</v>
      </c>
      <c r="G785" s="111">
        <v>45078</v>
      </c>
      <c r="H785" t="s">
        <v>5349</v>
      </c>
      <c r="I785" t="s">
        <v>255</v>
      </c>
      <c r="J785" t="s">
        <v>249</v>
      </c>
      <c r="K785" t="s">
        <v>250</v>
      </c>
      <c r="L785" t="s">
        <v>251</v>
      </c>
      <c r="O785" s="111">
        <v>45078</v>
      </c>
      <c r="P785" t="s">
        <v>252</v>
      </c>
      <c r="Q785" t="s">
        <v>282</v>
      </c>
      <c r="R785" s="111">
        <v>45079</v>
      </c>
      <c r="W785">
        <v>0</v>
      </c>
      <c r="X785">
        <v>1670.9</v>
      </c>
      <c r="Y785">
        <v>0</v>
      </c>
      <c r="Z785">
        <f t="shared" si="12"/>
        <v>1670.9</v>
      </c>
    </row>
    <row r="786" spans="1:26">
      <c r="A786" t="s">
        <v>246</v>
      </c>
      <c r="B786" t="s">
        <v>5773</v>
      </c>
      <c r="C786" t="s">
        <v>3553</v>
      </c>
      <c r="D786" t="s">
        <v>53</v>
      </c>
      <c r="E786" t="s">
        <v>54</v>
      </c>
      <c r="F786">
        <v>12569831</v>
      </c>
      <c r="G786" s="111">
        <v>45078</v>
      </c>
      <c r="H786" t="s">
        <v>5350</v>
      </c>
      <c r="I786" t="s">
        <v>255</v>
      </c>
      <c r="J786" t="s">
        <v>249</v>
      </c>
      <c r="K786" t="s">
        <v>250</v>
      </c>
      <c r="L786" t="s">
        <v>251</v>
      </c>
      <c r="O786" s="111">
        <v>45078</v>
      </c>
      <c r="P786" t="s">
        <v>252</v>
      </c>
      <c r="Q786" t="s">
        <v>253</v>
      </c>
      <c r="R786" s="111">
        <v>45079</v>
      </c>
      <c r="W786">
        <v>0</v>
      </c>
      <c r="X786">
        <v>2162.1</v>
      </c>
      <c r="Y786">
        <v>9847</v>
      </c>
      <c r="Z786">
        <f t="shared" si="12"/>
        <v>12009.1</v>
      </c>
    </row>
    <row r="787" spans="1:26">
      <c r="A787" t="s">
        <v>246</v>
      </c>
      <c r="B787" t="s">
        <v>5773</v>
      </c>
      <c r="C787" t="s">
        <v>3553</v>
      </c>
      <c r="D787" t="s">
        <v>53</v>
      </c>
      <c r="E787" t="s">
        <v>54</v>
      </c>
      <c r="F787">
        <v>12576780</v>
      </c>
      <c r="G787" s="111">
        <v>45079</v>
      </c>
      <c r="H787" t="s">
        <v>5357</v>
      </c>
      <c r="I787" t="s">
        <v>255</v>
      </c>
      <c r="J787" t="s">
        <v>249</v>
      </c>
      <c r="K787" t="s">
        <v>250</v>
      </c>
      <c r="L787" t="s">
        <v>251</v>
      </c>
      <c r="O787" s="111">
        <v>45083</v>
      </c>
      <c r="P787" t="s">
        <v>252</v>
      </c>
      <c r="Q787" t="s">
        <v>282</v>
      </c>
      <c r="R787" s="111">
        <v>45086</v>
      </c>
      <c r="W787">
        <v>0</v>
      </c>
      <c r="X787">
        <v>52</v>
      </c>
      <c r="Y787">
        <v>0</v>
      </c>
      <c r="Z787">
        <f t="shared" si="12"/>
        <v>52</v>
      </c>
    </row>
    <row r="788" spans="1:26">
      <c r="A788" t="s">
        <v>246</v>
      </c>
      <c r="B788" t="s">
        <v>5768</v>
      </c>
      <c r="C788" t="s">
        <v>2110</v>
      </c>
      <c r="D788" t="s">
        <v>53</v>
      </c>
      <c r="E788" t="s">
        <v>54</v>
      </c>
      <c r="F788">
        <v>12587230</v>
      </c>
      <c r="G788" s="111">
        <v>45083</v>
      </c>
      <c r="H788" t="s">
        <v>5692</v>
      </c>
      <c r="I788" t="s">
        <v>255</v>
      </c>
      <c r="J788" t="s">
        <v>249</v>
      </c>
      <c r="K788" t="s">
        <v>250</v>
      </c>
      <c r="L788" t="s">
        <v>251</v>
      </c>
      <c r="O788" s="111">
        <v>45083</v>
      </c>
      <c r="P788" t="s">
        <v>252</v>
      </c>
      <c r="Q788" t="s">
        <v>253</v>
      </c>
      <c r="R788" s="111">
        <v>45084</v>
      </c>
      <c r="W788">
        <v>0</v>
      </c>
      <c r="X788">
        <v>4400</v>
      </c>
      <c r="Y788">
        <v>2800</v>
      </c>
      <c r="Z788">
        <f t="shared" si="12"/>
        <v>7200</v>
      </c>
    </row>
    <row r="789" spans="1:26">
      <c r="A789" t="s">
        <v>246</v>
      </c>
      <c r="B789" t="s">
        <v>2220</v>
      </c>
      <c r="C789" t="s">
        <v>2221</v>
      </c>
      <c r="D789" t="s">
        <v>53</v>
      </c>
      <c r="E789" t="s">
        <v>54</v>
      </c>
      <c r="F789">
        <v>12588209</v>
      </c>
      <c r="G789" s="111">
        <v>45083</v>
      </c>
      <c r="H789" t="s">
        <v>5358</v>
      </c>
      <c r="I789" t="s">
        <v>255</v>
      </c>
      <c r="J789" t="s">
        <v>249</v>
      </c>
      <c r="K789" t="s">
        <v>250</v>
      </c>
      <c r="L789" t="s">
        <v>251</v>
      </c>
      <c r="O789" s="111">
        <v>45083</v>
      </c>
      <c r="P789" t="s">
        <v>252</v>
      </c>
      <c r="Q789" t="s">
        <v>253</v>
      </c>
      <c r="R789" s="111">
        <v>45084</v>
      </c>
      <c r="W789">
        <v>0</v>
      </c>
      <c r="X789">
        <v>1988.06</v>
      </c>
      <c r="Y789">
        <v>1931.9</v>
      </c>
      <c r="Z789">
        <f t="shared" si="12"/>
        <v>3919.96</v>
      </c>
    </row>
    <row r="790" spans="1:26">
      <c r="A790" t="s">
        <v>246</v>
      </c>
      <c r="B790" t="s">
        <v>5773</v>
      </c>
      <c r="C790" t="s">
        <v>3553</v>
      </c>
      <c r="D790" t="s">
        <v>53</v>
      </c>
      <c r="E790" t="s">
        <v>54</v>
      </c>
      <c r="F790">
        <v>10046443</v>
      </c>
      <c r="G790" s="111">
        <v>45083</v>
      </c>
      <c r="H790" t="s">
        <v>5641</v>
      </c>
      <c r="I790" t="s">
        <v>255</v>
      </c>
      <c r="J790" t="s">
        <v>249</v>
      </c>
      <c r="K790" t="s">
        <v>5642</v>
      </c>
      <c r="L790" t="s">
        <v>251</v>
      </c>
      <c r="O790" s="111">
        <v>45083</v>
      </c>
      <c r="P790" t="s">
        <v>252</v>
      </c>
      <c r="Q790" t="s">
        <v>282</v>
      </c>
      <c r="R790" s="111">
        <v>45084</v>
      </c>
      <c r="W790">
        <v>0</v>
      </c>
      <c r="X790">
        <v>8876</v>
      </c>
      <c r="Y790">
        <v>0</v>
      </c>
      <c r="Z790">
        <f t="shared" si="12"/>
        <v>8876</v>
      </c>
    </row>
    <row r="791" spans="1:26">
      <c r="A791" t="s">
        <v>246</v>
      </c>
      <c r="B791" t="s">
        <v>5773</v>
      </c>
      <c r="C791" t="s">
        <v>3553</v>
      </c>
      <c r="D791" t="s">
        <v>53</v>
      </c>
      <c r="E791" t="s">
        <v>54</v>
      </c>
      <c r="F791">
        <v>12352404</v>
      </c>
      <c r="G791" s="111">
        <v>45086</v>
      </c>
      <c r="H791" t="s">
        <v>5693</v>
      </c>
      <c r="I791" t="s">
        <v>255</v>
      </c>
      <c r="J791" t="s">
        <v>249</v>
      </c>
      <c r="K791" t="s">
        <v>250</v>
      </c>
      <c r="L791" t="s">
        <v>251</v>
      </c>
      <c r="O791" s="111">
        <v>45086</v>
      </c>
      <c r="P791" t="s">
        <v>252</v>
      </c>
      <c r="Q791" t="s">
        <v>253</v>
      </c>
      <c r="R791" s="111">
        <v>45089</v>
      </c>
      <c r="W791">
        <v>0</v>
      </c>
      <c r="X791">
        <v>944.45</v>
      </c>
      <c r="Y791">
        <v>10057.379999999999</v>
      </c>
      <c r="Z791">
        <f t="shared" si="12"/>
        <v>11001.83</v>
      </c>
    </row>
    <row r="792" spans="1:26">
      <c r="A792" t="s">
        <v>246</v>
      </c>
      <c r="B792" t="s">
        <v>4962</v>
      </c>
      <c r="C792" t="s">
        <v>4963</v>
      </c>
      <c r="D792" t="s">
        <v>53</v>
      </c>
      <c r="E792" t="s">
        <v>54</v>
      </c>
      <c r="F792">
        <v>12597887</v>
      </c>
      <c r="G792" s="111">
        <v>45089</v>
      </c>
      <c r="H792" t="s">
        <v>5440</v>
      </c>
      <c r="I792" t="s">
        <v>255</v>
      </c>
      <c r="J792" t="s">
        <v>249</v>
      </c>
      <c r="K792" t="s">
        <v>250</v>
      </c>
      <c r="L792" t="s">
        <v>251</v>
      </c>
      <c r="O792" s="111">
        <v>45090</v>
      </c>
      <c r="P792" t="s">
        <v>252</v>
      </c>
      <c r="Q792" t="s">
        <v>253</v>
      </c>
      <c r="R792" s="111">
        <v>45091</v>
      </c>
      <c r="W792">
        <v>0</v>
      </c>
      <c r="X792">
        <v>0</v>
      </c>
      <c r="Y792">
        <v>3075</v>
      </c>
      <c r="Z792">
        <f t="shared" si="12"/>
        <v>3075</v>
      </c>
    </row>
    <row r="793" spans="1:26">
      <c r="A793" t="s">
        <v>246</v>
      </c>
      <c r="B793" t="s">
        <v>4962</v>
      </c>
      <c r="C793" t="s">
        <v>4963</v>
      </c>
      <c r="D793" t="s">
        <v>53</v>
      </c>
      <c r="E793" t="s">
        <v>54</v>
      </c>
      <c r="F793">
        <v>12602699</v>
      </c>
      <c r="G793" s="111">
        <v>45090</v>
      </c>
      <c r="H793" t="s">
        <v>5365</v>
      </c>
      <c r="I793" t="s">
        <v>255</v>
      </c>
      <c r="J793" t="s">
        <v>249</v>
      </c>
      <c r="K793" t="s">
        <v>250</v>
      </c>
      <c r="L793" t="s">
        <v>251</v>
      </c>
      <c r="O793" s="111">
        <v>45090</v>
      </c>
      <c r="P793" t="s">
        <v>252</v>
      </c>
      <c r="Q793" t="s">
        <v>253</v>
      </c>
      <c r="R793" s="111">
        <v>45091</v>
      </c>
      <c r="W793">
        <v>0</v>
      </c>
      <c r="X793">
        <v>130</v>
      </c>
      <c r="Y793">
        <v>436.8</v>
      </c>
      <c r="Z793">
        <f t="shared" si="12"/>
        <v>566.79999999999995</v>
      </c>
    </row>
    <row r="794" spans="1:26">
      <c r="A794" t="s">
        <v>246</v>
      </c>
      <c r="B794" t="s">
        <v>5121</v>
      </c>
      <c r="C794" t="s">
        <v>5122</v>
      </c>
      <c r="D794" t="s">
        <v>53</v>
      </c>
      <c r="E794" t="s">
        <v>54</v>
      </c>
      <c r="F794">
        <v>12203786</v>
      </c>
      <c r="G794" s="111">
        <v>45090</v>
      </c>
      <c r="H794" t="s">
        <v>5660</v>
      </c>
      <c r="I794" t="s">
        <v>255</v>
      </c>
      <c r="L794" t="s">
        <v>251</v>
      </c>
      <c r="O794" s="111">
        <v>45090</v>
      </c>
      <c r="P794" t="s">
        <v>252</v>
      </c>
      <c r="Q794" t="s">
        <v>263</v>
      </c>
      <c r="R794" s="111">
        <v>45091</v>
      </c>
      <c r="W794">
        <v>0</v>
      </c>
      <c r="X794">
        <v>1690</v>
      </c>
      <c r="Y794">
        <v>0</v>
      </c>
      <c r="Z794">
        <f t="shared" si="12"/>
        <v>1690</v>
      </c>
    </row>
    <row r="795" spans="1:26">
      <c r="A795" t="s">
        <v>246</v>
      </c>
      <c r="B795" t="s">
        <v>5773</v>
      </c>
      <c r="C795" t="s">
        <v>3553</v>
      </c>
      <c r="D795" t="s">
        <v>53</v>
      </c>
      <c r="E795" t="s">
        <v>54</v>
      </c>
      <c r="F795">
        <v>12610465</v>
      </c>
      <c r="G795" s="111">
        <v>45091</v>
      </c>
      <c r="H795" t="s">
        <v>5573</v>
      </c>
      <c r="I795" t="s">
        <v>255</v>
      </c>
      <c r="J795" t="s">
        <v>249</v>
      </c>
      <c r="K795" t="s">
        <v>250</v>
      </c>
      <c r="L795" t="s">
        <v>251</v>
      </c>
      <c r="O795" s="111">
        <v>45091</v>
      </c>
      <c r="P795" t="s">
        <v>252</v>
      </c>
      <c r="Q795" t="s">
        <v>257</v>
      </c>
      <c r="R795" s="111"/>
      <c r="W795">
        <v>0</v>
      </c>
      <c r="X795">
        <v>0</v>
      </c>
      <c r="Y795">
        <v>0</v>
      </c>
      <c r="Z795">
        <f t="shared" si="12"/>
        <v>0</v>
      </c>
    </row>
    <row r="796" spans="1:26">
      <c r="A796" t="s">
        <v>246</v>
      </c>
      <c r="B796" t="s">
        <v>2220</v>
      </c>
      <c r="C796" t="s">
        <v>2221</v>
      </c>
      <c r="D796" t="s">
        <v>53</v>
      </c>
      <c r="E796" t="s">
        <v>54</v>
      </c>
      <c r="F796">
        <v>12582204</v>
      </c>
      <c r="G796" s="111">
        <v>45091</v>
      </c>
      <c r="H796" t="s">
        <v>5686</v>
      </c>
      <c r="I796" t="s">
        <v>255</v>
      </c>
      <c r="J796" t="s">
        <v>249</v>
      </c>
      <c r="K796" t="s">
        <v>250</v>
      </c>
      <c r="L796" t="s">
        <v>251</v>
      </c>
      <c r="O796" s="111">
        <v>45091</v>
      </c>
      <c r="P796" t="s">
        <v>252</v>
      </c>
      <c r="Q796" t="s">
        <v>253</v>
      </c>
      <c r="R796" s="111">
        <v>45092</v>
      </c>
      <c r="W796">
        <v>0</v>
      </c>
      <c r="X796">
        <v>4</v>
      </c>
      <c r="Y796">
        <v>17509.12</v>
      </c>
      <c r="Z796">
        <f t="shared" si="12"/>
        <v>17513.12</v>
      </c>
    </row>
    <row r="797" spans="1:26">
      <c r="A797" t="s">
        <v>246</v>
      </c>
      <c r="B797" t="s">
        <v>2186</v>
      </c>
      <c r="C797" t="s">
        <v>2187</v>
      </c>
      <c r="D797" t="s">
        <v>53</v>
      </c>
      <c r="E797" t="s">
        <v>54</v>
      </c>
      <c r="F797">
        <v>12560032</v>
      </c>
      <c r="G797" s="111">
        <v>45092</v>
      </c>
      <c r="H797" t="s">
        <v>5647</v>
      </c>
      <c r="I797" t="s">
        <v>255</v>
      </c>
      <c r="L797" t="s">
        <v>251</v>
      </c>
      <c r="O797" s="111">
        <v>45098</v>
      </c>
      <c r="P797" t="s">
        <v>252</v>
      </c>
      <c r="Q797" t="s">
        <v>263</v>
      </c>
      <c r="R797" s="111">
        <v>45099</v>
      </c>
      <c r="W797">
        <v>0</v>
      </c>
      <c r="X797">
        <v>1117.79</v>
      </c>
      <c r="Y797">
        <v>0</v>
      </c>
      <c r="Z797">
        <f t="shared" si="12"/>
        <v>1117.79</v>
      </c>
    </row>
    <row r="798" spans="1:26">
      <c r="A798" t="s">
        <v>246</v>
      </c>
      <c r="B798" t="s">
        <v>5773</v>
      </c>
      <c r="C798" t="s">
        <v>3553</v>
      </c>
      <c r="D798" t="s">
        <v>53</v>
      </c>
      <c r="E798" t="s">
        <v>54</v>
      </c>
      <c r="F798">
        <v>11754081</v>
      </c>
      <c r="G798" s="111">
        <v>45092</v>
      </c>
      <c r="H798" t="s">
        <v>5370</v>
      </c>
      <c r="I798" t="s">
        <v>255</v>
      </c>
      <c r="J798" t="s">
        <v>249</v>
      </c>
      <c r="K798" t="s">
        <v>250</v>
      </c>
      <c r="L798" t="s">
        <v>251</v>
      </c>
      <c r="O798" s="111">
        <v>45092</v>
      </c>
      <c r="P798" t="s">
        <v>252</v>
      </c>
      <c r="Q798" t="s">
        <v>253</v>
      </c>
      <c r="R798" s="111">
        <v>45094</v>
      </c>
      <c r="W798">
        <v>0</v>
      </c>
      <c r="X798">
        <v>813</v>
      </c>
      <c r="Y798">
        <v>769</v>
      </c>
      <c r="Z798">
        <f t="shared" si="12"/>
        <v>1582</v>
      </c>
    </row>
    <row r="799" spans="1:26">
      <c r="A799" t="s">
        <v>246</v>
      </c>
      <c r="B799" t="s">
        <v>5768</v>
      </c>
      <c r="C799" t="s">
        <v>2110</v>
      </c>
      <c r="D799" t="s">
        <v>53</v>
      </c>
      <c r="E799" t="s">
        <v>54</v>
      </c>
      <c r="F799">
        <v>12616893</v>
      </c>
      <c r="G799" s="111">
        <v>45092</v>
      </c>
      <c r="H799" t="s">
        <v>5371</v>
      </c>
      <c r="I799" t="s">
        <v>255</v>
      </c>
      <c r="J799" t="s">
        <v>249</v>
      </c>
      <c r="K799" t="s">
        <v>250</v>
      </c>
      <c r="L799" t="s">
        <v>251</v>
      </c>
      <c r="O799" s="111">
        <v>45092</v>
      </c>
      <c r="P799" t="s">
        <v>252</v>
      </c>
      <c r="Q799" t="s">
        <v>253</v>
      </c>
      <c r="R799" s="111">
        <v>45094</v>
      </c>
      <c r="W799">
        <v>0</v>
      </c>
      <c r="X799">
        <v>2383</v>
      </c>
      <c r="Y799">
        <v>7575.99</v>
      </c>
      <c r="Z799">
        <f t="shared" si="12"/>
        <v>9958.99</v>
      </c>
    </row>
    <row r="800" spans="1:26">
      <c r="A800" t="s">
        <v>246</v>
      </c>
      <c r="B800" t="s">
        <v>4962</v>
      </c>
      <c r="C800" t="s">
        <v>4963</v>
      </c>
      <c r="D800" t="s">
        <v>53</v>
      </c>
      <c r="E800" t="s">
        <v>54</v>
      </c>
      <c r="F800">
        <v>12612191</v>
      </c>
      <c r="G800" s="111">
        <v>45092</v>
      </c>
      <c r="H800" t="s">
        <v>5372</v>
      </c>
      <c r="I800" t="s">
        <v>255</v>
      </c>
      <c r="J800" t="s">
        <v>249</v>
      </c>
      <c r="K800" t="s">
        <v>250</v>
      </c>
      <c r="L800" t="s">
        <v>251</v>
      </c>
      <c r="O800" s="111">
        <v>45092</v>
      </c>
      <c r="P800" t="s">
        <v>252</v>
      </c>
      <c r="Q800" t="s">
        <v>253</v>
      </c>
      <c r="R800" s="111">
        <v>45093</v>
      </c>
      <c r="W800">
        <v>0</v>
      </c>
      <c r="X800">
        <v>3056</v>
      </c>
      <c r="Y800">
        <v>3892.9</v>
      </c>
      <c r="Z800">
        <f t="shared" si="12"/>
        <v>6948.9</v>
      </c>
    </row>
    <row r="801" spans="1:26">
      <c r="A801" t="s">
        <v>246</v>
      </c>
      <c r="B801" t="s">
        <v>2186</v>
      </c>
      <c r="C801" t="s">
        <v>2187</v>
      </c>
      <c r="D801" t="s">
        <v>53</v>
      </c>
      <c r="E801" t="s">
        <v>54</v>
      </c>
      <c r="F801">
        <v>12435219</v>
      </c>
      <c r="G801" s="111">
        <v>45097</v>
      </c>
      <c r="H801" t="s">
        <v>5574</v>
      </c>
      <c r="I801" t="s">
        <v>255</v>
      </c>
      <c r="J801" t="s">
        <v>249</v>
      </c>
      <c r="K801" t="s">
        <v>250</v>
      </c>
      <c r="L801" t="s">
        <v>251</v>
      </c>
      <c r="O801" s="111">
        <v>45097</v>
      </c>
      <c r="P801" t="s">
        <v>252</v>
      </c>
      <c r="Q801" t="s">
        <v>257</v>
      </c>
      <c r="R801" s="111"/>
      <c r="W801">
        <v>0</v>
      </c>
      <c r="X801">
        <v>0</v>
      </c>
      <c r="Y801">
        <v>0</v>
      </c>
      <c r="Z801">
        <f t="shared" si="12"/>
        <v>0</v>
      </c>
    </row>
    <row r="802" spans="1:26">
      <c r="A802" t="s">
        <v>246</v>
      </c>
      <c r="B802" t="s">
        <v>5773</v>
      </c>
      <c r="C802" t="s">
        <v>3553</v>
      </c>
      <c r="D802" t="s">
        <v>53</v>
      </c>
      <c r="E802" t="s">
        <v>54</v>
      </c>
      <c r="F802">
        <v>12632663</v>
      </c>
      <c r="G802" s="111">
        <v>45097</v>
      </c>
      <c r="H802" t="s">
        <v>5697</v>
      </c>
      <c r="I802" t="s">
        <v>255</v>
      </c>
      <c r="J802" t="s">
        <v>249</v>
      </c>
      <c r="K802" t="s">
        <v>250</v>
      </c>
      <c r="L802" t="s">
        <v>251</v>
      </c>
      <c r="O802" s="111">
        <v>45097</v>
      </c>
      <c r="P802" t="s">
        <v>252</v>
      </c>
      <c r="Q802" t="s">
        <v>253</v>
      </c>
      <c r="R802" s="111">
        <v>45098</v>
      </c>
      <c r="W802">
        <v>0</v>
      </c>
      <c r="X802">
        <v>2044</v>
      </c>
      <c r="Y802">
        <v>9158.6</v>
      </c>
      <c r="Z802">
        <f t="shared" si="12"/>
        <v>11202.6</v>
      </c>
    </row>
    <row r="803" spans="1:26">
      <c r="A803" t="s">
        <v>246</v>
      </c>
      <c r="B803" t="s">
        <v>5393</v>
      </c>
      <c r="C803" t="s">
        <v>5394</v>
      </c>
      <c r="D803" t="s">
        <v>53</v>
      </c>
      <c r="E803" t="s">
        <v>54</v>
      </c>
      <c r="F803">
        <v>12638770</v>
      </c>
      <c r="G803" s="111">
        <v>45098</v>
      </c>
      <c r="H803" t="s">
        <v>5595</v>
      </c>
      <c r="I803" t="s">
        <v>255</v>
      </c>
      <c r="J803" t="s">
        <v>249</v>
      </c>
      <c r="K803" t="s">
        <v>250</v>
      </c>
      <c r="L803" t="s">
        <v>251</v>
      </c>
      <c r="O803" s="111">
        <v>45098</v>
      </c>
      <c r="P803" t="s">
        <v>252</v>
      </c>
      <c r="Q803" t="s">
        <v>253</v>
      </c>
      <c r="R803" s="111">
        <v>45099</v>
      </c>
      <c r="W803">
        <v>0</v>
      </c>
      <c r="X803">
        <v>520.1</v>
      </c>
      <c r="Y803">
        <v>12102.23</v>
      </c>
      <c r="Z803">
        <f t="shared" si="12"/>
        <v>12622.33</v>
      </c>
    </row>
    <row r="804" spans="1:26">
      <c r="A804" t="s">
        <v>246</v>
      </c>
      <c r="B804" t="s">
        <v>5768</v>
      </c>
      <c r="C804" t="s">
        <v>2110</v>
      </c>
      <c r="D804" t="s">
        <v>53</v>
      </c>
      <c r="E804" t="s">
        <v>54</v>
      </c>
      <c r="F804">
        <v>12644092</v>
      </c>
      <c r="G804" s="111">
        <v>45099</v>
      </c>
      <c r="H804" t="s">
        <v>5620</v>
      </c>
      <c r="I804" t="s">
        <v>255</v>
      </c>
      <c r="J804" t="s">
        <v>249</v>
      </c>
      <c r="K804" t="s">
        <v>250</v>
      </c>
      <c r="L804" t="s">
        <v>251</v>
      </c>
      <c r="O804" s="111">
        <v>45099</v>
      </c>
      <c r="P804" t="s">
        <v>252</v>
      </c>
      <c r="Q804" t="s">
        <v>253</v>
      </c>
      <c r="R804" s="111">
        <v>45100</v>
      </c>
      <c r="W804">
        <v>0</v>
      </c>
      <c r="X804">
        <v>1241</v>
      </c>
      <c r="Y804">
        <v>5488</v>
      </c>
      <c r="Z804">
        <f t="shared" si="12"/>
        <v>6729</v>
      </c>
    </row>
    <row r="805" spans="1:26">
      <c r="A805" t="s">
        <v>246</v>
      </c>
      <c r="B805" t="s">
        <v>5121</v>
      </c>
      <c r="C805" t="s">
        <v>5122</v>
      </c>
      <c r="D805" t="s">
        <v>53</v>
      </c>
      <c r="E805" t="s">
        <v>54</v>
      </c>
      <c r="F805">
        <v>12637701</v>
      </c>
      <c r="G805" s="111">
        <v>45099</v>
      </c>
      <c r="H805" t="s">
        <v>5603</v>
      </c>
      <c r="I805" t="s">
        <v>255</v>
      </c>
      <c r="L805" t="s">
        <v>251</v>
      </c>
      <c r="O805" s="111">
        <v>45125</v>
      </c>
      <c r="P805" t="s">
        <v>252</v>
      </c>
      <c r="Q805" t="s">
        <v>253</v>
      </c>
      <c r="R805" s="111">
        <v>45126</v>
      </c>
      <c r="W805">
        <v>0</v>
      </c>
      <c r="X805">
        <v>527</v>
      </c>
      <c r="Y805">
        <v>1906</v>
      </c>
      <c r="Z805">
        <f t="shared" si="12"/>
        <v>2433</v>
      </c>
    </row>
    <row r="806" spans="1:26">
      <c r="A806" t="s">
        <v>246</v>
      </c>
      <c r="B806" t="s">
        <v>5393</v>
      </c>
      <c r="C806" t="s">
        <v>5394</v>
      </c>
      <c r="D806" t="s">
        <v>53</v>
      </c>
      <c r="E806" t="s">
        <v>54</v>
      </c>
      <c r="F806">
        <v>12651175</v>
      </c>
      <c r="G806" s="111">
        <v>45100</v>
      </c>
      <c r="H806" t="s">
        <v>5469</v>
      </c>
      <c r="I806" t="s">
        <v>255</v>
      </c>
      <c r="J806" t="s">
        <v>249</v>
      </c>
      <c r="K806" t="s">
        <v>250</v>
      </c>
      <c r="L806" t="s">
        <v>251</v>
      </c>
      <c r="O806" s="111">
        <v>45100</v>
      </c>
      <c r="P806" t="s">
        <v>252</v>
      </c>
      <c r="Q806" t="s">
        <v>253</v>
      </c>
      <c r="R806" s="111">
        <v>45103</v>
      </c>
      <c r="W806">
        <v>0</v>
      </c>
      <c r="X806">
        <v>6</v>
      </c>
      <c r="Y806">
        <v>6411.8</v>
      </c>
      <c r="Z806">
        <f t="shared" si="12"/>
        <v>6417.8</v>
      </c>
    </row>
    <row r="807" spans="1:26">
      <c r="A807" t="s">
        <v>246</v>
      </c>
      <c r="B807" t="s">
        <v>5768</v>
      </c>
      <c r="C807" t="s">
        <v>2110</v>
      </c>
      <c r="D807" t="s">
        <v>53</v>
      </c>
      <c r="E807" t="s">
        <v>54</v>
      </c>
      <c r="F807">
        <v>7786983</v>
      </c>
      <c r="G807" s="111">
        <v>45104</v>
      </c>
      <c r="H807" t="s">
        <v>5481</v>
      </c>
      <c r="I807" t="s">
        <v>255</v>
      </c>
      <c r="J807" t="s">
        <v>249</v>
      </c>
      <c r="K807" t="s">
        <v>250</v>
      </c>
      <c r="L807" t="s">
        <v>251</v>
      </c>
      <c r="O807" s="111">
        <v>45104</v>
      </c>
      <c r="P807" t="s">
        <v>252</v>
      </c>
      <c r="Q807" t="s">
        <v>253</v>
      </c>
      <c r="R807" s="111">
        <v>45105</v>
      </c>
      <c r="W807">
        <v>0</v>
      </c>
      <c r="X807">
        <v>61</v>
      </c>
      <c r="Y807">
        <v>5802.48</v>
      </c>
      <c r="Z807">
        <f t="shared" si="12"/>
        <v>5863.48</v>
      </c>
    </row>
    <row r="808" spans="1:26">
      <c r="A808" t="s">
        <v>246</v>
      </c>
      <c r="B808" t="s">
        <v>2220</v>
      </c>
      <c r="C808" t="s">
        <v>2221</v>
      </c>
      <c r="D808" t="s">
        <v>53</v>
      </c>
      <c r="E808" t="s">
        <v>54</v>
      </c>
      <c r="F808">
        <v>12663509</v>
      </c>
      <c r="G808" s="111">
        <v>45104</v>
      </c>
      <c r="H808" t="s">
        <v>5477</v>
      </c>
      <c r="I808" t="s">
        <v>255</v>
      </c>
      <c r="J808" t="s">
        <v>249</v>
      </c>
      <c r="K808" t="s">
        <v>250</v>
      </c>
      <c r="L808" t="s">
        <v>251</v>
      </c>
      <c r="O808" s="111">
        <v>45104</v>
      </c>
      <c r="P808" t="s">
        <v>252</v>
      </c>
      <c r="Q808" t="s">
        <v>282</v>
      </c>
      <c r="R808" s="111">
        <v>45105</v>
      </c>
      <c r="W808">
        <v>0</v>
      </c>
      <c r="X808">
        <v>305</v>
      </c>
      <c r="Y808">
        <v>0</v>
      </c>
      <c r="Z808">
        <f t="shared" si="12"/>
        <v>305</v>
      </c>
    </row>
    <row r="809" spans="1:26">
      <c r="A809" t="s">
        <v>246</v>
      </c>
      <c r="B809" t="s">
        <v>2186</v>
      </c>
      <c r="C809" t="s">
        <v>2187</v>
      </c>
      <c r="D809" t="s">
        <v>53</v>
      </c>
      <c r="E809" t="s">
        <v>54</v>
      </c>
      <c r="F809">
        <v>12669021</v>
      </c>
      <c r="G809" s="111">
        <v>45105</v>
      </c>
      <c r="H809" t="s">
        <v>5484</v>
      </c>
      <c r="I809" t="s">
        <v>255</v>
      </c>
      <c r="J809" t="s">
        <v>249</v>
      </c>
      <c r="K809" t="s">
        <v>250</v>
      </c>
      <c r="L809" t="s">
        <v>251</v>
      </c>
      <c r="O809" s="111">
        <v>45105</v>
      </c>
      <c r="P809" t="s">
        <v>252</v>
      </c>
      <c r="Q809" t="s">
        <v>253</v>
      </c>
      <c r="R809" s="111">
        <v>45106</v>
      </c>
      <c r="W809">
        <v>0</v>
      </c>
      <c r="X809">
        <v>2040</v>
      </c>
      <c r="Y809">
        <v>730</v>
      </c>
      <c r="Z809">
        <f t="shared" si="12"/>
        <v>2770</v>
      </c>
    </row>
    <row r="810" spans="1:26">
      <c r="A810" t="s">
        <v>246</v>
      </c>
      <c r="B810" t="s">
        <v>2220</v>
      </c>
      <c r="C810" t="s">
        <v>2221</v>
      </c>
      <c r="D810" t="s">
        <v>53</v>
      </c>
      <c r="E810" t="s">
        <v>54</v>
      </c>
      <c r="F810">
        <v>12662814</v>
      </c>
      <c r="G810" s="111">
        <v>45105</v>
      </c>
      <c r="H810" t="s">
        <v>5485</v>
      </c>
      <c r="I810" t="s">
        <v>255</v>
      </c>
      <c r="L810" t="s">
        <v>251</v>
      </c>
      <c r="O810" s="111">
        <v>45105</v>
      </c>
      <c r="P810" t="s">
        <v>252</v>
      </c>
      <c r="Q810" t="s">
        <v>253</v>
      </c>
      <c r="R810" s="111">
        <v>45106</v>
      </c>
      <c r="W810">
        <v>0</v>
      </c>
      <c r="X810">
        <v>4</v>
      </c>
      <c r="Y810">
        <v>10</v>
      </c>
      <c r="Z810">
        <f t="shared" si="12"/>
        <v>14</v>
      </c>
    </row>
    <row r="811" spans="1:26">
      <c r="A811" t="s">
        <v>246</v>
      </c>
      <c r="B811" t="s">
        <v>4962</v>
      </c>
      <c r="C811" t="s">
        <v>4963</v>
      </c>
      <c r="D811" t="s">
        <v>53</v>
      </c>
      <c r="E811" t="s">
        <v>54</v>
      </c>
      <c r="F811">
        <v>12602784</v>
      </c>
      <c r="G811" s="111">
        <v>45107</v>
      </c>
      <c r="H811" t="s">
        <v>5631</v>
      </c>
      <c r="I811" t="s">
        <v>256</v>
      </c>
      <c r="J811" t="s">
        <v>249</v>
      </c>
      <c r="K811" t="s">
        <v>250</v>
      </c>
      <c r="L811" t="s">
        <v>251</v>
      </c>
      <c r="O811" s="111">
        <v>45107</v>
      </c>
      <c r="P811" t="s">
        <v>252</v>
      </c>
      <c r="Q811" t="s">
        <v>253</v>
      </c>
      <c r="R811" s="111">
        <v>45110</v>
      </c>
      <c r="W811">
        <v>0</v>
      </c>
      <c r="X811">
        <v>0</v>
      </c>
      <c r="Y811">
        <v>28864.36</v>
      </c>
      <c r="Z811">
        <f t="shared" si="12"/>
        <v>28864.36</v>
      </c>
    </row>
    <row r="812" spans="1:26">
      <c r="A812" t="s">
        <v>246</v>
      </c>
      <c r="B812" t="s">
        <v>2220</v>
      </c>
      <c r="C812" t="s">
        <v>2221</v>
      </c>
      <c r="D812" t="s">
        <v>53</v>
      </c>
      <c r="E812" t="s">
        <v>54</v>
      </c>
      <c r="F812">
        <v>12685579</v>
      </c>
      <c r="G812" s="111">
        <v>45107</v>
      </c>
      <c r="H812" t="s">
        <v>5587</v>
      </c>
      <c r="I812" t="s">
        <v>255</v>
      </c>
      <c r="J812" t="s">
        <v>249</v>
      </c>
      <c r="K812" t="s">
        <v>250</v>
      </c>
      <c r="L812" t="s">
        <v>251</v>
      </c>
      <c r="O812" s="111">
        <v>45107</v>
      </c>
      <c r="P812" t="s">
        <v>252</v>
      </c>
      <c r="Q812" t="s">
        <v>253</v>
      </c>
      <c r="R812" s="111">
        <v>45118</v>
      </c>
      <c r="W812">
        <v>0</v>
      </c>
      <c r="X812">
        <v>0</v>
      </c>
      <c r="Y812">
        <v>3.5</v>
      </c>
      <c r="Z812">
        <f t="shared" si="12"/>
        <v>3.5</v>
      </c>
    </row>
    <row r="813" spans="1:26">
      <c r="A813" t="s">
        <v>246</v>
      </c>
      <c r="B813" t="s">
        <v>5393</v>
      </c>
      <c r="C813" t="s">
        <v>5394</v>
      </c>
      <c r="D813" t="s">
        <v>53</v>
      </c>
      <c r="E813" t="s">
        <v>54</v>
      </c>
      <c r="F813">
        <v>12694553</v>
      </c>
      <c r="G813" s="111">
        <v>45110</v>
      </c>
      <c r="H813" t="s">
        <v>6017</v>
      </c>
      <c r="I813" t="s">
        <v>255</v>
      </c>
      <c r="J813" t="s">
        <v>249</v>
      </c>
      <c r="K813" t="s">
        <v>250</v>
      </c>
      <c r="L813" t="s">
        <v>251</v>
      </c>
      <c r="O813" s="111">
        <v>45110</v>
      </c>
      <c r="P813" t="s">
        <v>252</v>
      </c>
      <c r="Q813" t="s">
        <v>253</v>
      </c>
      <c r="R813" s="111">
        <v>45111</v>
      </c>
      <c r="W813">
        <v>0</v>
      </c>
      <c r="X813">
        <v>0</v>
      </c>
      <c r="Y813">
        <v>1220.04</v>
      </c>
      <c r="Z813">
        <f t="shared" si="12"/>
        <v>1220.04</v>
      </c>
    </row>
    <row r="814" spans="1:26">
      <c r="A814" t="s">
        <v>246</v>
      </c>
      <c r="B814" t="s">
        <v>5393</v>
      </c>
      <c r="C814" t="s">
        <v>5394</v>
      </c>
      <c r="D814" t="s">
        <v>53</v>
      </c>
      <c r="E814" t="s">
        <v>54</v>
      </c>
      <c r="F814">
        <v>12707620</v>
      </c>
      <c r="G814" s="111">
        <v>45112</v>
      </c>
      <c r="H814" t="s">
        <v>6018</v>
      </c>
      <c r="I814" t="s">
        <v>256</v>
      </c>
      <c r="J814" t="s">
        <v>249</v>
      </c>
      <c r="K814" t="s">
        <v>250</v>
      </c>
      <c r="L814" t="s">
        <v>251</v>
      </c>
      <c r="O814" s="111">
        <v>45112</v>
      </c>
      <c r="P814" t="s">
        <v>252</v>
      </c>
      <c r="Q814" t="s">
        <v>253</v>
      </c>
      <c r="R814" s="111">
        <v>45113</v>
      </c>
      <c r="W814">
        <v>0</v>
      </c>
      <c r="X814">
        <v>0</v>
      </c>
      <c r="Y814">
        <v>617</v>
      </c>
      <c r="Z814">
        <f t="shared" si="12"/>
        <v>617</v>
      </c>
    </row>
    <row r="815" spans="1:26">
      <c r="A815" t="s">
        <v>246</v>
      </c>
      <c r="B815" t="s">
        <v>2220</v>
      </c>
      <c r="C815" t="s">
        <v>2221</v>
      </c>
      <c r="D815" t="s">
        <v>53</v>
      </c>
      <c r="E815" t="s">
        <v>54</v>
      </c>
      <c r="F815">
        <v>12708299</v>
      </c>
      <c r="G815" s="111">
        <v>45112</v>
      </c>
      <c r="H815" t="s">
        <v>6019</v>
      </c>
      <c r="I815" t="s">
        <v>255</v>
      </c>
      <c r="J815" t="s">
        <v>249</v>
      </c>
      <c r="K815" t="s">
        <v>250</v>
      </c>
      <c r="L815" t="s">
        <v>251</v>
      </c>
      <c r="O815" s="111">
        <v>45112</v>
      </c>
      <c r="P815" t="s">
        <v>252</v>
      </c>
      <c r="Q815" t="s">
        <v>253</v>
      </c>
      <c r="R815" s="111">
        <v>45113</v>
      </c>
      <c r="W815">
        <v>0</v>
      </c>
      <c r="X815">
        <v>0</v>
      </c>
      <c r="Y815">
        <v>1328.1</v>
      </c>
      <c r="Z815">
        <f t="shared" si="12"/>
        <v>1328.1</v>
      </c>
    </row>
    <row r="816" spans="1:26">
      <c r="A816" t="s">
        <v>246</v>
      </c>
      <c r="B816" t="s">
        <v>5768</v>
      </c>
      <c r="C816" t="s">
        <v>2110</v>
      </c>
      <c r="D816" t="s">
        <v>53</v>
      </c>
      <c r="E816" t="s">
        <v>54</v>
      </c>
      <c r="F816">
        <v>12710913</v>
      </c>
      <c r="G816" s="111">
        <v>45113</v>
      </c>
      <c r="H816" t="s">
        <v>6020</v>
      </c>
      <c r="I816" t="s">
        <v>255</v>
      </c>
      <c r="J816" t="s">
        <v>249</v>
      </c>
      <c r="K816" t="s">
        <v>250</v>
      </c>
      <c r="L816" t="s">
        <v>251</v>
      </c>
      <c r="O816" s="111">
        <v>45113</v>
      </c>
      <c r="P816" t="s">
        <v>252</v>
      </c>
      <c r="Q816" t="s">
        <v>253</v>
      </c>
      <c r="R816" s="111">
        <v>45114</v>
      </c>
      <c r="W816">
        <v>0</v>
      </c>
      <c r="X816">
        <v>0</v>
      </c>
      <c r="Y816">
        <v>40.1</v>
      </c>
      <c r="Z816">
        <f t="shared" si="12"/>
        <v>40.1</v>
      </c>
    </row>
    <row r="817" spans="1:26">
      <c r="A817" t="s">
        <v>246</v>
      </c>
      <c r="B817" t="s">
        <v>5771</v>
      </c>
      <c r="C817" t="s">
        <v>5772</v>
      </c>
      <c r="D817" t="s">
        <v>53</v>
      </c>
      <c r="E817" t="s">
        <v>54</v>
      </c>
      <c r="F817">
        <v>12720770</v>
      </c>
      <c r="G817" s="111">
        <v>45117</v>
      </c>
      <c r="H817" t="s">
        <v>6021</v>
      </c>
      <c r="I817" t="s">
        <v>255</v>
      </c>
      <c r="J817" t="s">
        <v>249</v>
      </c>
      <c r="K817" t="s">
        <v>250</v>
      </c>
      <c r="L817" t="s">
        <v>251</v>
      </c>
      <c r="O817" s="111">
        <v>45117</v>
      </c>
      <c r="P817" t="s">
        <v>252</v>
      </c>
      <c r="Q817" t="s">
        <v>253</v>
      </c>
      <c r="R817" s="111">
        <v>45126</v>
      </c>
      <c r="W817">
        <v>0</v>
      </c>
      <c r="X817">
        <v>0</v>
      </c>
      <c r="Y817">
        <v>3599</v>
      </c>
      <c r="Z817">
        <f t="shared" si="12"/>
        <v>3599</v>
      </c>
    </row>
    <row r="818" spans="1:26">
      <c r="A818" t="s">
        <v>246</v>
      </c>
      <c r="B818" t="s">
        <v>5393</v>
      </c>
      <c r="C818" t="s">
        <v>5394</v>
      </c>
      <c r="D818" t="s">
        <v>53</v>
      </c>
      <c r="E818" t="s">
        <v>54</v>
      </c>
      <c r="F818">
        <v>1594628</v>
      </c>
      <c r="G818" s="111">
        <v>45118</v>
      </c>
      <c r="H818" t="s">
        <v>6022</v>
      </c>
      <c r="I818" t="s">
        <v>255</v>
      </c>
      <c r="J818" t="s">
        <v>249</v>
      </c>
      <c r="K818" t="s">
        <v>268</v>
      </c>
      <c r="L818" t="s">
        <v>251</v>
      </c>
      <c r="O818" s="111">
        <v>45118</v>
      </c>
      <c r="P818" t="s">
        <v>252</v>
      </c>
      <c r="Q818" t="s">
        <v>253</v>
      </c>
      <c r="R818" s="111">
        <v>45119</v>
      </c>
      <c r="W818">
        <v>0</v>
      </c>
      <c r="X818">
        <v>0</v>
      </c>
      <c r="Y818">
        <v>4489.5</v>
      </c>
      <c r="Z818">
        <f t="shared" si="12"/>
        <v>4489.5</v>
      </c>
    </row>
    <row r="819" spans="1:26">
      <c r="A819" t="s">
        <v>246</v>
      </c>
      <c r="B819" t="s">
        <v>4962</v>
      </c>
      <c r="C819" t="s">
        <v>4963</v>
      </c>
      <c r="D819" t="s">
        <v>53</v>
      </c>
      <c r="E819" t="s">
        <v>54</v>
      </c>
      <c r="F819">
        <v>12713279</v>
      </c>
      <c r="G819" s="111">
        <v>45120</v>
      </c>
      <c r="H819" t="s">
        <v>6023</v>
      </c>
      <c r="I819" t="s">
        <v>255</v>
      </c>
      <c r="J819" t="s">
        <v>249</v>
      </c>
      <c r="K819" t="s">
        <v>250</v>
      </c>
      <c r="L819" t="s">
        <v>251</v>
      </c>
      <c r="O819" s="111">
        <v>45120</v>
      </c>
      <c r="P819" t="s">
        <v>252</v>
      </c>
      <c r="Q819" t="s">
        <v>257</v>
      </c>
      <c r="R819" s="111">
        <v>45128</v>
      </c>
      <c r="W819">
        <v>0</v>
      </c>
      <c r="X819">
        <v>0</v>
      </c>
      <c r="Y819">
        <v>0</v>
      </c>
      <c r="Z819">
        <f t="shared" si="12"/>
        <v>0</v>
      </c>
    </row>
    <row r="820" spans="1:26">
      <c r="A820" t="s">
        <v>246</v>
      </c>
      <c r="B820" t="s">
        <v>2220</v>
      </c>
      <c r="C820" t="s">
        <v>2221</v>
      </c>
      <c r="D820" t="s">
        <v>53</v>
      </c>
      <c r="E820" t="s">
        <v>54</v>
      </c>
      <c r="F820">
        <v>12748404</v>
      </c>
      <c r="G820" s="111">
        <v>45126</v>
      </c>
      <c r="H820" t="s">
        <v>6024</v>
      </c>
      <c r="I820" t="s">
        <v>260</v>
      </c>
      <c r="L820" t="s">
        <v>251</v>
      </c>
      <c r="O820" s="111">
        <v>45132</v>
      </c>
      <c r="P820" t="s">
        <v>252</v>
      </c>
      <c r="Q820" t="s">
        <v>263</v>
      </c>
      <c r="R820" s="111">
        <v>45133</v>
      </c>
      <c r="W820">
        <v>0</v>
      </c>
      <c r="X820">
        <v>0</v>
      </c>
      <c r="Y820">
        <v>0</v>
      </c>
      <c r="Z820">
        <f t="shared" si="12"/>
        <v>0</v>
      </c>
    </row>
    <row r="821" spans="1:26">
      <c r="A821" t="s">
        <v>246</v>
      </c>
      <c r="B821" t="s">
        <v>5768</v>
      </c>
      <c r="C821" t="s">
        <v>2110</v>
      </c>
      <c r="D821" t="s">
        <v>53</v>
      </c>
      <c r="E821" t="s">
        <v>54</v>
      </c>
      <c r="F821">
        <v>10034540</v>
      </c>
      <c r="G821" s="111">
        <v>45127</v>
      </c>
      <c r="H821" t="s">
        <v>6025</v>
      </c>
      <c r="I821" t="s">
        <v>271</v>
      </c>
      <c r="J821" t="s">
        <v>249</v>
      </c>
      <c r="K821" t="s">
        <v>250</v>
      </c>
      <c r="L821" t="s">
        <v>251</v>
      </c>
      <c r="O821" s="111">
        <v>45133</v>
      </c>
      <c r="P821" t="s">
        <v>252</v>
      </c>
      <c r="Q821" t="s">
        <v>282</v>
      </c>
      <c r="R821" s="111">
        <v>45134</v>
      </c>
      <c r="W821">
        <v>0</v>
      </c>
      <c r="X821">
        <v>0</v>
      </c>
      <c r="Y821">
        <v>0</v>
      </c>
      <c r="Z821">
        <f t="shared" si="12"/>
        <v>0</v>
      </c>
    </row>
    <row r="822" spans="1:26">
      <c r="A822" t="s">
        <v>246</v>
      </c>
      <c r="B822" t="s">
        <v>2220</v>
      </c>
      <c r="C822" t="s">
        <v>2221</v>
      </c>
      <c r="D822" t="s">
        <v>53</v>
      </c>
      <c r="E822" t="s">
        <v>54</v>
      </c>
      <c r="F822">
        <v>11933058</v>
      </c>
      <c r="G822" s="111">
        <v>45127</v>
      </c>
      <c r="H822" t="s">
        <v>6026</v>
      </c>
      <c r="I822" t="s">
        <v>271</v>
      </c>
      <c r="J822" t="s">
        <v>249</v>
      </c>
      <c r="K822" t="s">
        <v>250</v>
      </c>
      <c r="L822" t="s">
        <v>251</v>
      </c>
      <c r="O822" s="111">
        <v>45128</v>
      </c>
      <c r="P822" t="s">
        <v>252</v>
      </c>
      <c r="Q822" t="s">
        <v>257</v>
      </c>
      <c r="R822" s="111">
        <v>45138</v>
      </c>
      <c r="W822">
        <v>0</v>
      </c>
      <c r="X822">
        <v>0</v>
      </c>
      <c r="Y822">
        <v>0</v>
      </c>
      <c r="Z822">
        <f t="shared" si="12"/>
        <v>0</v>
      </c>
    </row>
    <row r="823" spans="1:26">
      <c r="A823" t="s">
        <v>246</v>
      </c>
      <c r="B823" t="s">
        <v>5393</v>
      </c>
      <c r="C823" t="s">
        <v>5394</v>
      </c>
      <c r="D823" t="s">
        <v>53</v>
      </c>
      <c r="E823" t="s">
        <v>54</v>
      </c>
      <c r="F823">
        <v>12756966</v>
      </c>
      <c r="G823" s="111">
        <v>45127</v>
      </c>
      <c r="H823" t="s">
        <v>6027</v>
      </c>
      <c r="I823" t="s">
        <v>255</v>
      </c>
      <c r="J823" t="s">
        <v>249</v>
      </c>
      <c r="K823" t="s">
        <v>268</v>
      </c>
      <c r="L823" t="s">
        <v>251</v>
      </c>
      <c r="O823" s="111">
        <v>45128</v>
      </c>
      <c r="P823" t="s">
        <v>252</v>
      </c>
      <c r="Q823" t="s">
        <v>257</v>
      </c>
      <c r="R823" s="111">
        <v>45128</v>
      </c>
      <c r="W823">
        <v>0</v>
      </c>
      <c r="X823">
        <v>0</v>
      </c>
      <c r="Y823">
        <v>0</v>
      </c>
      <c r="Z823">
        <f t="shared" si="12"/>
        <v>0</v>
      </c>
    </row>
    <row r="824" spans="1:26">
      <c r="A824" t="s">
        <v>246</v>
      </c>
      <c r="B824" t="s">
        <v>5393</v>
      </c>
      <c r="C824" t="s">
        <v>5394</v>
      </c>
      <c r="D824" t="s">
        <v>53</v>
      </c>
      <c r="E824" t="s">
        <v>54</v>
      </c>
      <c r="F824">
        <v>12758234</v>
      </c>
      <c r="G824" s="111">
        <v>45128</v>
      </c>
      <c r="H824" t="s">
        <v>6028</v>
      </c>
      <c r="I824" t="s">
        <v>255</v>
      </c>
      <c r="J824" t="s">
        <v>249</v>
      </c>
      <c r="K824" t="s">
        <v>250</v>
      </c>
      <c r="L824" t="s">
        <v>251</v>
      </c>
      <c r="O824" s="111">
        <v>45128</v>
      </c>
      <c r="P824" t="s">
        <v>252</v>
      </c>
      <c r="Q824" t="s">
        <v>253</v>
      </c>
      <c r="R824" s="111">
        <v>45132</v>
      </c>
      <c r="W824">
        <v>0</v>
      </c>
      <c r="X824">
        <v>0</v>
      </c>
      <c r="Y824">
        <v>1071.03</v>
      </c>
      <c r="Z824">
        <f t="shared" si="12"/>
        <v>1071.03</v>
      </c>
    </row>
    <row r="825" spans="1:26">
      <c r="A825" t="s">
        <v>246</v>
      </c>
      <c r="B825" t="s">
        <v>5774</v>
      </c>
      <c r="C825" t="s">
        <v>5775</v>
      </c>
      <c r="D825" t="s">
        <v>53</v>
      </c>
      <c r="E825" t="s">
        <v>54</v>
      </c>
      <c r="F825">
        <v>12769567</v>
      </c>
      <c r="G825" s="111">
        <v>45131</v>
      </c>
      <c r="H825" t="s">
        <v>6029</v>
      </c>
      <c r="I825" t="s">
        <v>271</v>
      </c>
      <c r="J825" t="s">
        <v>249</v>
      </c>
      <c r="K825" t="s">
        <v>250</v>
      </c>
      <c r="L825" t="s">
        <v>251</v>
      </c>
      <c r="O825" s="111">
        <v>45132</v>
      </c>
      <c r="P825" t="s">
        <v>252</v>
      </c>
      <c r="Q825" t="s">
        <v>253</v>
      </c>
      <c r="R825" s="111">
        <v>45133</v>
      </c>
      <c r="W825">
        <v>0</v>
      </c>
      <c r="X825">
        <v>0</v>
      </c>
      <c r="Y825">
        <v>168.03</v>
      </c>
      <c r="Z825">
        <f t="shared" si="12"/>
        <v>168.03</v>
      </c>
    </row>
    <row r="826" spans="1:26">
      <c r="A826" t="s">
        <v>246</v>
      </c>
      <c r="B826" t="s">
        <v>5393</v>
      </c>
      <c r="C826" t="s">
        <v>5394</v>
      </c>
      <c r="D826" t="s">
        <v>53</v>
      </c>
      <c r="E826" t="s">
        <v>54</v>
      </c>
      <c r="F826">
        <v>12774866</v>
      </c>
      <c r="G826" s="111">
        <v>45132</v>
      </c>
      <c r="H826" t="s">
        <v>6030</v>
      </c>
      <c r="I826" t="s">
        <v>271</v>
      </c>
      <c r="J826" t="s">
        <v>249</v>
      </c>
      <c r="K826" t="s">
        <v>268</v>
      </c>
      <c r="L826" t="s">
        <v>251</v>
      </c>
      <c r="O826" s="111">
        <v>45132</v>
      </c>
      <c r="P826" t="s">
        <v>252</v>
      </c>
      <c r="Q826" t="s">
        <v>253</v>
      </c>
      <c r="R826" s="111">
        <v>45134</v>
      </c>
      <c r="W826">
        <v>0</v>
      </c>
      <c r="X826">
        <v>0</v>
      </c>
      <c r="Y826">
        <v>3398.9</v>
      </c>
      <c r="Z826">
        <f t="shared" si="12"/>
        <v>3398.9</v>
      </c>
    </row>
    <row r="827" spans="1:26">
      <c r="A827" t="s">
        <v>246</v>
      </c>
      <c r="B827" t="s">
        <v>5774</v>
      </c>
      <c r="C827" t="s">
        <v>5775</v>
      </c>
      <c r="D827" t="s">
        <v>53</v>
      </c>
      <c r="E827" t="s">
        <v>54</v>
      </c>
      <c r="F827">
        <v>12779166</v>
      </c>
      <c r="G827" s="111">
        <v>45133</v>
      </c>
      <c r="H827" t="s">
        <v>6031</v>
      </c>
      <c r="I827" t="s">
        <v>271</v>
      </c>
      <c r="J827" t="s">
        <v>249</v>
      </c>
      <c r="K827" t="s">
        <v>250</v>
      </c>
      <c r="L827" t="s">
        <v>251</v>
      </c>
      <c r="O827" s="111">
        <v>45133</v>
      </c>
      <c r="P827" t="s">
        <v>252</v>
      </c>
      <c r="Q827" t="s">
        <v>257</v>
      </c>
      <c r="R827" s="111">
        <v>45134</v>
      </c>
      <c r="W827">
        <v>0</v>
      </c>
      <c r="X827">
        <v>0</v>
      </c>
      <c r="Y827">
        <v>0</v>
      </c>
      <c r="Z827">
        <f t="shared" si="12"/>
        <v>0</v>
      </c>
    </row>
    <row r="828" spans="1:26">
      <c r="A828" t="s">
        <v>246</v>
      </c>
      <c r="B828" t="s">
        <v>5771</v>
      </c>
      <c r="C828" t="s">
        <v>5772</v>
      </c>
      <c r="D828" t="s">
        <v>53</v>
      </c>
      <c r="E828" t="s">
        <v>54</v>
      </c>
      <c r="F828">
        <v>432048</v>
      </c>
      <c r="G828" s="111">
        <v>45133</v>
      </c>
      <c r="H828" t="s">
        <v>6032</v>
      </c>
      <c r="I828" t="s">
        <v>271</v>
      </c>
      <c r="J828" t="s">
        <v>249</v>
      </c>
      <c r="K828" t="s">
        <v>250</v>
      </c>
      <c r="L828" t="s">
        <v>251</v>
      </c>
      <c r="O828" s="111">
        <v>45133</v>
      </c>
      <c r="P828" t="s">
        <v>252</v>
      </c>
      <c r="Q828" t="s">
        <v>253</v>
      </c>
      <c r="R828" s="111">
        <v>45134</v>
      </c>
      <c r="W828">
        <v>0</v>
      </c>
      <c r="X828">
        <v>0</v>
      </c>
      <c r="Y828">
        <v>21</v>
      </c>
      <c r="Z828">
        <f t="shared" si="12"/>
        <v>21</v>
      </c>
    </row>
    <row r="829" spans="1:26">
      <c r="A829" t="s">
        <v>246</v>
      </c>
      <c r="B829" t="s">
        <v>5774</v>
      </c>
      <c r="C829" t="s">
        <v>5775</v>
      </c>
      <c r="D829" t="s">
        <v>53</v>
      </c>
      <c r="E829" t="s">
        <v>54</v>
      </c>
      <c r="F829">
        <v>12779425</v>
      </c>
      <c r="G829" s="111">
        <v>45133</v>
      </c>
      <c r="H829" t="s">
        <v>6033</v>
      </c>
      <c r="I829" t="s">
        <v>271</v>
      </c>
      <c r="J829" t="s">
        <v>249</v>
      </c>
      <c r="K829" t="s">
        <v>268</v>
      </c>
      <c r="L829" t="s">
        <v>251</v>
      </c>
      <c r="O829" s="111">
        <v>45133</v>
      </c>
      <c r="P829" t="s">
        <v>252</v>
      </c>
      <c r="Q829" t="s">
        <v>253</v>
      </c>
      <c r="R829" s="111">
        <v>45134</v>
      </c>
      <c r="W829">
        <v>0</v>
      </c>
      <c r="X829">
        <v>0</v>
      </c>
      <c r="Y829">
        <v>283.25</v>
      </c>
      <c r="Z829">
        <f t="shared" si="12"/>
        <v>283.25</v>
      </c>
    </row>
    <row r="830" spans="1:26">
      <c r="A830" t="s">
        <v>246</v>
      </c>
      <c r="B830" t="s">
        <v>5393</v>
      </c>
      <c r="C830" t="s">
        <v>5394</v>
      </c>
      <c r="D830" t="s">
        <v>53</v>
      </c>
      <c r="E830" t="s">
        <v>54</v>
      </c>
      <c r="F830">
        <v>12791336</v>
      </c>
      <c r="G830" s="111">
        <v>45135</v>
      </c>
      <c r="H830" t="s">
        <v>6034</v>
      </c>
      <c r="I830" t="s">
        <v>248</v>
      </c>
      <c r="J830" t="s">
        <v>249</v>
      </c>
      <c r="K830" t="s">
        <v>250</v>
      </c>
      <c r="L830" t="s">
        <v>251</v>
      </c>
      <c r="O830" s="111">
        <v>45135</v>
      </c>
      <c r="P830" t="s">
        <v>252</v>
      </c>
      <c r="Q830" t="s">
        <v>257</v>
      </c>
      <c r="R830" s="111"/>
      <c r="W830">
        <v>0</v>
      </c>
      <c r="X830">
        <v>0</v>
      </c>
      <c r="Y830">
        <v>0</v>
      </c>
      <c r="Z830">
        <f t="shared" si="12"/>
        <v>0</v>
      </c>
    </row>
    <row r="831" spans="1:26">
      <c r="A831" t="s">
        <v>246</v>
      </c>
      <c r="B831" t="s">
        <v>5393</v>
      </c>
      <c r="C831" t="s">
        <v>5394</v>
      </c>
      <c r="D831" t="s">
        <v>53</v>
      </c>
      <c r="E831" t="s">
        <v>54</v>
      </c>
      <c r="F831">
        <v>12797427</v>
      </c>
      <c r="G831" s="111">
        <v>45138</v>
      </c>
      <c r="H831" t="s">
        <v>6035</v>
      </c>
      <c r="I831" t="s">
        <v>248</v>
      </c>
      <c r="J831" t="s">
        <v>249</v>
      </c>
      <c r="K831" t="s">
        <v>250</v>
      </c>
      <c r="L831" t="s">
        <v>251</v>
      </c>
      <c r="O831" s="111">
        <v>45138</v>
      </c>
      <c r="P831" t="s">
        <v>252</v>
      </c>
      <c r="Q831" t="s">
        <v>1406</v>
      </c>
      <c r="R831" s="111"/>
      <c r="W831">
        <v>0</v>
      </c>
      <c r="X831">
        <v>0</v>
      </c>
      <c r="Y831">
        <v>0</v>
      </c>
      <c r="Z831">
        <f t="shared" si="12"/>
        <v>0</v>
      </c>
    </row>
    <row r="832" spans="1:26">
      <c r="A832" t="s">
        <v>246</v>
      </c>
      <c r="B832" t="s">
        <v>5773</v>
      </c>
      <c r="C832" t="s">
        <v>3553</v>
      </c>
      <c r="D832" t="s">
        <v>53</v>
      </c>
      <c r="E832" t="s">
        <v>54</v>
      </c>
      <c r="F832">
        <v>12797657</v>
      </c>
      <c r="G832" s="111">
        <v>45138</v>
      </c>
      <c r="H832" t="s">
        <v>6036</v>
      </c>
      <c r="I832" t="s">
        <v>248</v>
      </c>
      <c r="J832" t="s">
        <v>249</v>
      </c>
      <c r="K832" t="s">
        <v>268</v>
      </c>
      <c r="L832" t="s">
        <v>251</v>
      </c>
      <c r="O832" s="111">
        <v>45138</v>
      </c>
      <c r="P832" t="s">
        <v>252</v>
      </c>
      <c r="Q832" t="s">
        <v>1406</v>
      </c>
      <c r="R832" s="111"/>
      <c r="W832">
        <v>0</v>
      </c>
      <c r="X832">
        <v>0</v>
      </c>
      <c r="Y832">
        <v>0</v>
      </c>
      <c r="Z832">
        <f t="shared" si="12"/>
        <v>0</v>
      </c>
    </row>
    <row r="833" spans="1:26">
      <c r="A833" t="s">
        <v>246</v>
      </c>
      <c r="B833" t="s">
        <v>5794</v>
      </c>
      <c r="C833" t="s">
        <v>4134</v>
      </c>
      <c r="D833" t="s">
        <v>4766</v>
      </c>
      <c r="E833" t="s">
        <v>1528</v>
      </c>
      <c r="F833">
        <v>12518707</v>
      </c>
      <c r="G833" s="111">
        <v>45069</v>
      </c>
      <c r="H833" t="s">
        <v>5134</v>
      </c>
      <c r="I833" t="s">
        <v>255</v>
      </c>
      <c r="J833" t="s">
        <v>249</v>
      </c>
      <c r="K833" t="s">
        <v>250</v>
      </c>
      <c r="L833" t="s">
        <v>251</v>
      </c>
      <c r="O833" s="111">
        <v>45071</v>
      </c>
      <c r="P833" t="s">
        <v>252</v>
      </c>
      <c r="Q833" t="s">
        <v>282</v>
      </c>
      <c r="R833" s="111">
        <v>45076</v>
      </c>
      <c r="W833">
        <v>3</v>
      </c>
      <c r="X833">
        <v>0</v>
      </c>
      <c r="Y833">
        <v>0</v>
      </c>
      <c r="Z833">
        <f t="shared" si="12"/>
        <v>3</v>
      </c>
    </row>
    <row r="834" spans="1:26">
      <c r="A834" t="s">
        <v>246</v>
      </c>
      <c r="B834" t="s">
        <v>5795</v>
      </c>
      <c r="C834" t="s">
        <v>2325</v>
      </c>
      <c r="D834" t="s">
        <v>4766</v>
      </c>
      <c r="E834" t="s">
        <v>1528</v>
      </c>
      <c r="F834">
        <v>12518548</v>
      </c>
      <c r="G834" s="111">
        <v>45069</v>
      </c>
      <c r="H834" t="s">
        <v>5135</v>
      </c>
      <c r="I834" t="s">
        <v>255</v>
      </c>
      <c r="J834" t="s">
        <v>249</v>
      </c>
      <c r="K834" t="s">
        <v>250</v>
      </c>
      <c r="L834" t="s">
        <v>251</v>
      </c>
      <c r="O834" s="111">
        <v>45069</v>
      </c>
      <c r="P834" t="s">
        <v>252</v>
      </c>
      <c r="Q834" t="s">
        <v>282</v>
      </c>
      <c r="R834" s="111">
        <v>45070</v>
      </c>
      <c r="W834">
        <v>1</v>
      </c>
      <c r="X834">
        <v>0</v>
      </c>
      <c r="Y834">
        <v>0</v>
      </c>
      <c r="Z834">
        <f t="shared" si="12"/>
        <v>1</v>
      </c>
    </row>
    <row r="835" spans="1:26">
      <c r="A835" t="s">
        <v>246</v>
      </c>
      <c r="B835" t="s">
        <v>5794</v>
      </c>
      <c r="C835" t="s">
        <v>4134</v>
      </c>
      <c r="D835" t="s">
        <v>4766</v>
      </c>
      <c r="E835" t="s">
        <v>1528</v>
      </c>
      <c r="F835">
        <v>12519030</v>
      </c>
      <c r="G835" s="111">
        <v>45069</v>
      </c>
      <c r="H835" t="s">
        <v>5136</v>
      </c>
      <c r="I835" t="s">
        <v>255</v>
      </c>
      <c r="J835" t="s">
        <v>249</v>
      </c>
      <c r="K835" t="s">
        <v>250</v>
      </c>
      <c r="L835" t="s">
        <v>251</v>
      </c>
      <c r="O835" s="111">
        <v>45069</v>
      </c>
      <c r="P835" t="s">
        <v>252</v>
      </c>
      <c r="Q835" t="s">
        <v>282</v>
      </c>
      <c r="R835" s="111">
        <v>45070</v>
      </c>
      <c r="W835">
        <v>32</v>
      </c>
      <c r="X835">
        <v>0</v>
      </c>
      <c r="Y835">
        <v>0</v>
      </c>
      <c r="Z835">
        <f t="shared" ref="Z835:Z898" si="13">SUM(W835:Y835)</f>
        <v>32</v>
      </c>
    </row>
    <row r="836" spans="1:26">
      <c r="A836" t="s">
        <v>246</v>
      </c>
      <c r="B836" t="s">
        <v>5796</v>
      </c>
      <c r="C836" t="s">
        <v>5064</v>
      </c>
      <c r="D836" t="s">
        <v>4766</v>
      </c>
      <c r="E836" t="s">
        <v>1528</v>
      </c>
      <c r="F836">
        <v>12519693</v>
      </c>
      <c r="G836" s="111">
        <v>45069</v>
      </c>
      <c r="H836" t="s">
        <v>5137</v>
      </c>
      <c r="I836" t="s">
        <v>255</v>
      </c>
      <c r="J836" t="s">
        <v>249</v>
      </c>
      <c r="K836" t="s">
        <v>250</v>
      </c>
      <c r="L836" t="s">
        <v>251</v>
      </c>
      <c r="O836" s="111">
        <v>45069</v>
      </c>
      <c r="P836" t="s">
        <v>252</v>
      </c>
      <c r="Q836" t="s">
        <v>253</v>
      </c>
      <c r="R836" s="111">
        <v>45076</v>
      </c>
      <c r="W836">
        <v>150</v>
      </c>
      <c r="X836">
        <v>316</v>
      </c>
      <c r="Y836">
        <v>2327</v>
      </c>
      <c r="Z836">
        <f t="shared" si="13"/>
        <v>2793</v>
      </c>
    </row>
    <row r="837" spans="1:26">
      <c r="A837" t="s">
        <v>246</v>
      </c>
      <c r="B837" t="s">
        <v>5794</v>
      </c>
      <c r="C837" t="s">
        <v>4134</v>
      </c>
      <c r="D837" t="s">
        <v>4766</v>
      </c>
      <c r="E837" t="s">
        <v>1528</v>
      </c>
      <c r="F837">
        <v>12519955</v>
      </c>
      <c r="G837" s="111">
        <v>45069</v>
      </c>
      <c r="H837" t="s">
        <v>5138</v>
      </c>
      <c r="I837" t="s">
        <v>255</v>
      </c>
      <c r="J837" t="s">
        <v>249</v>
      </c>
      <c r="K837" t="s">
        <v>250</v>
      </c>
      <c r="L837" t="s">
        <v>251</v>
      </c>
      <c r="O837" s="111">
        <v>45069</v>
      </c>
      <c r="P837" t="s">
        <v>252</v>
      </c>
      <c r="Q837" t="s">
        <v>253</v>
      </c>
      <c r="R837" s="111">
        <v>45076</v>
      </c>
      <c r="W837">
        <v>0</v>
      </c>
      <c r="X837">
        <v>303</v>
      </c>
      <c r="Y837">
        <v>82</v>
      </c>
      <c r="Z837">
        <f t="shared" si="13"/>
        <v>385</v>
      </c>
    </row>
    <row r="838" spans="1:26">
      <c r="A838" t="s">
        <v>246</v>
      </c>
      <c r="B838" t="s">
        <v>2211</v>
      </c>
      <c r="C838" t="s">
        <v>2212</v>
      </c>
      <c r="D838" t="s">
        <v>4766</v>
      </c>
      <c r="E838" t="s">
        <v>1528</v>
      </c>
      <c r="F838">
        <v>12520304</v>
      </c>
      <c r="G838" s="111">
        <v>45069</v>
      </c>
      <c r="H838" t="s">
        <v>5139</v>
      </c>
      <c r="I838" t="s">
        <v>255</v>
      </c>
      <c r="J838" t="s">
        <v>249</v>
      </c>
      <c r="K838" t="s">
        <v>250</v>
      </c>
      <c r="L838" t="s">
        <v>251</v>
      </c>
      <c r="O838" s="111">
        <v>45069</v>
      </c>
      <c r="P838" t="s">
        <v>252</v>
      </c>
      <c r="Q838" t="s">
        <v>253</v>
      </c>
      <c r="R838" s="111">
        <v>45076</v>
      </c>
      <c r="W838">
        <v>396.45</v>
      </c>
      <c r="X838">
        <v>8719.85</v>
      </c>
      <c r="Y838">
        <v>258.7</v>
      </c>
      <c r="Z838">
        <f t="shared" si="13"/>
        <v>9375.0000000000018</v>
      </c>
    </row>
    <row r="839" spans="1:26">
      <c r="A839" t="s">
        <v>246</v>
      </c>
      <c r="B839" t="s">
        <v>5796</v>
      </c>
      <c r="C839" t="s">
        <v>5064</v>
      </c>
      <c r="D839" t="s">
        <v>4766</v>
      </c>
      <c r="E839" t="s">
        <v>1528</v>
      </c>
      <c r="F839">
        <v>12519651</v>
      </c>
      <c r="G839" s="111">
        <v>45138</v>
      </c>
      <c r="H839" t="s">
        <v>6037</v>
      </c>
      <c r="I839" t="s">
        <v>248</v>
      </c>
      <c r="J839" t="s">
        <v>249</v>
      </c>
      <c r="K839" t="s">
        <v>250</v>
      </c>
      <c r="L839" t="s">
        <v>251</v>
      </c>
      <c r="O839" s="111">
        <v>45138</v>
      </c>
      <c r="P839" t="s">
        <v>252</v>
      </c>
      <c r="Q839" t="s">
        <v>1406</v>
      </c>
      <c r="R839" s="111"/>
      <c r="W839">
        <v>0</v>
      </c>
      <c r="X839">
        <v>0</v>
      </c>
      <c r="Y839">
        <v>0</v>
      </c>
      <c r="Z839">
        <f t="shared" si="13"/>
        <v>0</v>
      </c>
    </row>
    <row r="840" spans="1:26">
      <c r="A840" t="s">
        <v>246</v>
      </c>
      <c r="B840" t="s">
        <v>4245</v>
      </c>
      <c r="C840" t="s">
        <v>3293</v>
      </c>
      <c r="D840" t="s">
        <v>1691</v>
      </c>
      <c r="E840" t="s">
        <v>1528</v>
      </c>
      <c r="F840">
        <v>12224950</v>
      </c>
      <c r="G840" s="111">
        <v>45049</v>
      </c>
      <c r="H840" t="s">
        <v>5140</v>
      </c>
      <c r="I840" t="s">
        <v>255</v>
      </c>
      <c r="J840" t="s">
        <v>249</v>
      </c>
      <c r="K840" t="s">
        <v>250</v>
      </c>
      <c r="L840" t="s">
        <v>251</v>
      </c>
      <c r="O840" s="111">
        <v>45054</v>
      </c>
      <c r="P840" t="s">
        <v>252</v>
      </c>
      <c r="Q840" t="s">
        <v>282</v>
      </c>
      <c r="R840" s="111">
        <v>45055</v>
      </c>
      <c r="W840">
        <v>170</v>
      </c>
      <c r="X840">
        <v>0</v>
      </c>
      <c r="Y840">
        <v>0</v>
      </c>
      <c r="Z840">
        <f t="shared" si="13"/>
        <v>170</v>
      </c>
    </row>
    <row r="841" spans="1:26">
      <c r="A841" t="s">
        <v>246</v>
      </c>
      <c r="B841" t="s">
        <v>4258</v>
      </c>
      <c r="C841" t="s">
        <v>3844</v>
      </c>
      <c r="D841" t="s">
        <v>1691</v>
      </c>
      <c r="E841" t="s">
        <v>1528</v>
      </c>
      <c r="F841">
        <v>12457695</v>
      </c>
      <c r="G841" s="111">
        <v>45054</v>
      </c>
      <c r="H841" t="s">
        <v>5141</v>
      </c>
      <c r="I841" t="s">
        <v>255</v>
      </c>
      <c r="J841" t="s">
        <v>249</v>
      </c>
      <c r="K841" t="s">
        <v>250</v>
      </c>
      <c r="L841" t="s">
        <v>251</v>
      </c>
      <c r="O841" s="111">
        <v>45054</v>
      </c>
      <c r="P841" t="s">
        <v>252</v>
      </c>
      <c r="Q841" t="s">
        <v>253</v>
      </c>
      <c r="R841" s="111">
        <v>45054</v>
      </c>
      <c r="W841">
        <v>2829.5</v>
      </c>
      <c r="X841">
        <v>3924.3</v>
      </c>
      <c r="Y841">
        <v>9087.6</v>
      </c>
      <c r="Z841">
        <f t="shared" si="13"/>
        <v>15841.400000000001</v>
      </c>
    </row>
    <row r="842" spans="1:26">
      <c r="A842" t="s">
        <v>246</v>
      </c>
      <c r="B842" t="s">
        <v>5142</v>
      </c>
      <c r="C842" t="s">
        <v>5143</v>
      </c>
      <c r="D842" t="s">
        <v>1691</v>
      </c>
      <c r="E842" t="s">
        <v>1528</v>
      </c>
      <c r="F842">
        <v>12458622</v>
      </c>
      <c r="G842" s="111">
        <v>45054</v>
      </c>
      <c r="H842" t="s">
        <v>5144</v>
      </c>
      <c r="I842" t="s">
        <v>255</v>
      </c>
      <c r="L842" t="s">
        <v>251</v>
      </c>
      <c r="O842" s="111">
        <v>45054</v>
      </c>
      <c r="P842" t="s">
        <v>252</v>
      </c>
      <c r="Q842" t="s">
        <v>263</v>
      </c>
      <c r="R842" s="111">
        <v>45055</v>
      </c>
      <c r="W842">
        <v>1639.51</v>
      </c>
      <c r="X842">
        <v>0</v>
      </c>
      <c r="Y842">
        <v>0</v>
      </c>
      <c r="Z842">
        <f t="shared" si="13"/>
        <v>1639.51</v>
      </c>
    </row>
    <row r="843" spans="1:26">
      <c r="A843" t="s">
        <v>246</v>
      </c>
      <c r="B843" t="s">
        <v>5142</v>
      </c>
      <c r="C843" t="s">
        <v>5143</v>
      </c>
      <c r="D843" t="s">
        <v>1691</v>
      </c>
      <c r="E843" t="s">
        <v>1528</v>
      </c>
      <c r="F843">
        <v>12464063</v>
      </c>
      <c r="G843" s="111">
        <v>45055</v>
      </c>
      <c r="H843" t="s">
        <v>5145</v>
      </c>
      <c r="I843" t="s">
        <v>260</v>
      </c>
      <c r="L843" t="s">
        <v>251</v>
      </c>
      <c r="O843" s="111">
        <v>45061</v>
      </c>
      <c r="P843" t="s">
        <v>252</v>
      </c>
      <c r="Q843" t="s">
        <v>263</v>
      </c>
      <c r="R843" s="111">
        <v>45061</v>
      </c>
      <c r="W843">
        <v>27</v>
      </c>
      <c r="X843">
        <v>0</v>
      </c>
      <c r="Y843">
        <v>0</v>
      </c>
      <c r="Z843">
        <f t="shared" si="13"/>
        <v>27</v>
      </c>
    </row>
    <row r="844" spans="1:26">
      <c r="A844" t="s">
        <v>246</v>
      </c>
      <c r="B844" t="s">
        <v>4258</v>
      </c>
      <c r="C844" t="s">
        <v>3844</v>
      </c>
      <c r="D844" t="s">
        <v>1691</v>
      </c>
      <c r="E844" t="s">
        <v>1528</v>
      </c>
      <c r="F844">
        <v>12468551</v>
      </c>
      <c r="G844" s="111">
        <v>45056</v>
      </c>
      <c r="H844" t="s">
        <v>5146</v>
      </c>
      <c r="I844" t="s">
        <v>255</v>
      </c>
      <c r="J844" t="s">
        <v>249</v>
      </c>
      <c r="K844" t="s">
        <v>250</v>
      </c>
      <c r="L844" t="s">
        <v>251</v>
      </c>
      <c r="O844" s="111">
        <v>45056</v>
      </c>
      <c r="P844" t="s">
        <v>252</v>
      </c>
      <c r="Q844" t="s">
        <v>257</v>
      </c>
      <c r="R844" s="111">
        <v>45057</v>
      </c>
      <c r="W844">
        <v>0</v>
      </c>
      <c r="X844">
        <v>0</v>
      </c>
      <c r="Y844">
        <v>0</v>
      </c>
      <c r="Z844">
        <f t="shared" si="13"/>
        <v>0</v>
      </c>
    </row>
    <row r="845" spans="1:26">
      <c r="A845" t="s">
        <v>246</v>
      </c>
      <c r="B845" t="s">
        <v>4245</v>
      </c>
      <c r="C845" t="s">
        <v>3293</v>
      </c>
      <c r="D845" t="s">
        <v>1691</v>
      </c>
      <c r="E845" t="s">
        <v>1528</v>
      </c>
      <c r="F845">
        <v>12473290</v>
      </c>
      <c r="G845" s="111">
        <v>45057</v>
      </c>
      <c r="H845" t="s">
        <v>5147</v>
      </c>
      <c r="I845" t="s">
        <v>255</v>
      </c>
      <c r="J845" t="s">
        <v>249</v>
      </c>
      <c r="K845" t="s">
        <v>250</v>
      </c>
      <c r="L845" t="s">
        <v>251</v>
      </c>
      <c r="O845" s="111">
        <v>45057</v>
      </c>
      <c r="P845" t="s">
        <v>252</v>
      </c>
      <c r="Q845" t="s">
        <v>253</v>
      </c>
      <c r="R845" s="111">
        <v>45058</v>
      </c>
      <c r="W845">
        <v>489</v>
      </c>
      <c r="X845">
        <v>1111</v>
      </c>
      <c r="Y845">
        <v>1018</v>
      </c>
      <c r="Z845">
        <f t="shared" si="13"/>
        <v>2618</v>
      </c>
    </row>
    <row r="846" spans="1:26">
      <c r="A846" t="s">
        <v>246</v>
      </c>
      <c r="B846" t="s">
        <v>5142</v>
      </c>
      <c r="C846" t="s">
        <v>5143</v>
      </c>
      <c r="D846" t="s">
        <v>1691</v>
      </c>
      <c r="E846" t="s">
        <v>1528</v>
      </c>
      <c r="F846">
        <v>12458070</v>
      </c>
      <c r="G846" s="111">
        <v>45057</v>
      </c>
      <c r="H846" t="s">
        <v>5148</v>
      </c>
      <c r="I846" t="s">
        <v>255</v>
      </c>
      <c r="J846" t="s">
        <v>249</v>
      </c>
      <c r="K846" t="s">
        <v>250</v>
      </c>
      <c r="L846" t="s">
        <v>251</v>
      </c>
      <c r="O846" s="111">
        <v>45057</v>
      </c>
      <c r="P846" t="s">
        <v>252</v>
      </c>
      <c r="Q846" t="s">
        <v>282</v>
      </c>
      <c r="R846" s="111">
        <v>45058</v>
      </c>
      <c r="W846">
        <v>2</v>
      </c>
      <c r="X846">
        <v>1710</v>
      </c>
      <c r="Y846">
        <v>0</v>
      </c>
      <c r="Z846">
        <f t="shared" si="13"/>
        <v>1712</v>
      </c>
    </row>
    <row r="847" spans="1:26">
      <c r="A847" t="s">
        <v>246</v>
      </c>
      <c r="B847" t="s">
        <v>4245</v>
      </c>
      <c r="C847" t="s">
        <v>3293</v>
      </c>
      <c r="D847" t="s">
        <v>1691</v>
      </c>
      <c r="E847" t="s">
        <v>1528</v>
      </c>
      <c r="F847">
        <v>8418947</v>
      </c>
      <c r="G847" s="111">
        <v>45058</v>
      </c>
      <c r="H847" t="s">
        <v>5149</v>
      </c>
      <c r="I847" t="s">
        <v>255</v>
      </c>
      <c r="J847" t="s">
        <v>249</v>
      </c>
      <c r="K847" t="s">
        <v>250</v>
      </c>
      <c r="L847" t="s">
        <v>251</v>
      </c>
      <c r="O847" s="111">
        <v>45058</v>
      </c>
      <c r="P847" t="s">
        <v>252</v>
      </c>
      <c r="Q847" t="s">
        <v>253</v>
      </c>
      <c r="R847" s="111">
        <v>45061</v>
      </c>
      <c r="W847">
        <v>300.89999999999998</v>
      </c>
      <c r="X847">
        <v>652.9</v>
      </c>
      <c r="Y847">
        <v>255.5</v>
      </c>
      <c r="Z847">
        <f t="shared" si="13"/>
        <v>1209.3</v>
      </c>
    </row>
    <row r="848" spans="1:26">
      <c r="A848" t="s">
        <v>246</v>
      </c>
      <c r="B848" t="s">
        <v>5798</v>
      </c>
      <c r="C848" t="s">
        <v>5150</v>
      </c>
      <c r="D848" t="s">
        <v>1691</v>
      </c>
      <c r="E848" t="s">
        <v>1528</v>
      </c>
      <c r="F848">
        <v>12469008</v>
      </c>
      <c r="G848" s="111">
        <v>45058</v>
      </c>
      <c r="H848" t="s">
        <v>5151</v>
      </c>
      <c r="I848" t="s">
        <v>255</v>
      </c>
      <c r="J848" t="s">
        <v>249</v>
      </c>
      <c r="K848" t="s">
        <v>250</v>
      </c>
      <c r="L848" t="s">
        <v>251</v>
      </c>
      <c r="O848" s="111">
        <v>45058</v>
      </c>
      <c r="P848" t="s">
        <v>252</v>
      </c>
      <c r="Q848" t="s">
        <v>257</v>
      </c>
      <c r="R848" s="111">
        <v>45061</v>
      </c>
      <c r="W848">
        <v>0</v>
      </c>
      <c r="X848">
        <v>0</v>
      </c>
      <c r="Y848">
        <v>0</v>
      </c>
      <c r="Z848">
        <f t="shared" si="13"/>
        <v>0</v>
      </c>
    </row>
    <row r="849" spans="1:26">
      <c r="A849" t="s">
        <v>246</v>
      </c>
      <c r="B849" t="s">
        <v>4258</v>
      </c>
      <c r="C849" t="s">
        <v>3844</v>
      </c>
      <c r="D849" t="s">
        <v>1691</v>
      </c>
      <c r="E849" t="s">
        <v>1528</v>
      </c>
      <c r="F849">
        <v>12478590</v>
      </c>
      <c r="G849" s="111">
        <v>45058</v>
      </c>
      <c r="H849" t="s">
        <v>5152</v>
      </c>
      <c r="I849" t="s">
        <v>255</v>
      </c>
      <c r="J849" t="s">
        <v>249</v>
      </c>
      <c r="K849" t="s">
        <v>250</v>
      </c>
      <c r="L849" t="s">
        <v>251</v>
      </c>
      <c r="O849" s="111">
        <v>45058</v>
      </c>
      <c r="P849" t="s">
        <v>252</v>
      </c>
      <c r="Q849" t="s">
        <v>282</v>
      </c>
      <c r="R849" s="111">
        <v>45061</v>
      </c>
      <c r="W849">
        <v>1</v>
      </c>
      <c r="X849">
        <v>0</v>
      </c>
      <c r="Y849">
        <v>0</v>
      </c>
      <c r="Z849">
        <f t="shared" si="13"/>
        <v>1</v>
      </c>
    </row>
    <row r="850" spans="1:26">
      <c r="A850" t="s">
        <v>246</v>
      </c>
      <c r="B850" t="s">
        <v>4245</v>
      </c>
      <c r="C850" t="s">
        <v>3293</v>
      </c>
      <c r="D850" t="s">
        <v>1691</v>
      </c>
      <c r="E850" t="s">
        <v>1528</v>
      </c>
      <c r="F850">
        <v>12479091</v>
      </c>
      <c r="G850" s="111">
        <v>45061</v>
      </c>
      <c r="H850" t="s">
        <v>5153</v>
      </c>
      <c r="I850" t="s">
        <v>255</v>
      </c>
      <c r="J850" t="s">
        <v>249</v>
      </c>
      <c r="K850" t="s">
        <v>250</v>
      </c>
      <c r="L850" t="s">
        <v>251</v>
      </c>
      <c r="O850" s="111">
        <v>45061</v>
      </c>
      <c r="P850" t="s">
        <v>252</v>
      </c>
      <c r="Q850" t="s">
        <v>282</v>
      </c>
      <c r="R850" s="111">
        <v>45062</v>
      </c>
      <c r="W850">
        <v>81</v>
      </c>
      <c r="X850">
        <v>0</v>
      </c>
      <c r="Y850">
        <v>0</v>
      </c>
      <c r="Z850">
        <f t="shared" si="13"/>
        <v>81</v>
      </c>
    </row>
    <row r="851" spans="1:26">
      <c r="A851" t="s">
        <v>246</v>
      </c>
      <c r="B851" t="s">
        <v>5142</v>
      </c>
      <c r="C851" t="s">
        <v>5143</v>
      </c>
      <c r="D851" t="s">
        <v>1691</v>
      </c>
      <c r="E851" t="s">
        <v>1528</v>
      </c>
      <c r="F851">
        <v>12490869</v>
      </c>
      <c r="G851" s="111">
        <v>45062</v>
      </c>
      <c r="H851" t="s">
        <v>5154</v>
      </c>
      <c r="I851" t="s">
        <v>255</v>
      </c>
      <c r="J851" t="s">
        <v>249</v>
      </c>
      <c r="K851" t="s">
        <v>250</v>
      </c>
      <c r="L851" t="s">
        <v>251</v>
      </c>
      <c r="O851" s="111">
        <v>45062</v>
      </c>
      <c r="P851" t="s">
        <v>252</v>
      </c>
      <c r="Q851" t="s">
        <v>253</v>
      </c>
      <c r="R851" s="111">
        <v>45063</v>
      </c>
      <c r="W851">
        <v>2616.1999999999998</v>
      </c>
      <c r="X851">
        <v>6814</v>
      </c>
      <c r="Y851">
        <v>8669</v>
      </c>
      <c r="Z851">
        <f t="shared" si="13"/>
        <v>18099.2</v>
      </c>
    </row>
    <row r="852" spans="1:26">
      <c r="A852" t="s">
        <v>246</v>
      </c>
      <c r="B852" t="s">
        <v>4245</v>
      </c>
      <c r="C852" t="s">
        <v>3293</v>
      </c>
      <c r="D852" t="s">
        <v>1691</v>
      </c>
      <c r="E852" t="s">
        <v>1528</v>
      </c>
      <c r="F852">
        <v>12468712</v>
      </c>
      <c r="G852" s="111">
        <v>45063</v>
      </c>
      <c r="H852" t="s">
        <v>5155</v>
      </c>
      <c r="I852" t="s">
        <v>255</v>
      </c>
      <c r="L852" t="s">
        <v>251</v>
      </c>
      <c r="O852" s="111">
        <v>45065</v>
      </c>
      <c r="P852" t="s">
        <v>252</v>
      </c>
      <c r="Q852" t="s">
        <v>253</v>
      </c>
      <c r="R852" s="111">
        <v>45068</v>
      </c>
      <c r="W852">
        <v>2</v>
      </c>
      <c r="X852">
        <v>4487.2</v>
      </c>
      <c r="Y852">
        <v>803.7</v>
      </c>
      <c r="Z852">
        <f t="shared" si="13"/>
        <v>5292.9</v>
      </c>
    </row>
    <row r="853" spans="1:26">
      <c r="A853" t="s">
        <v>246</v>
      </c>
      <c r="B853" t="s">
        <v>4971</v>
      </c>
      <c r="C853" t="s">
        <v>4972</v>
      </c>
      <c r="D853" t="s">
        <v>1691</v>
      </c>
      <c r="E853" t="s">
        <v>1528</v>
      </c>
      <c r="F853">
        <v>12500610</v>
      </c>
      <c r="G853" s="111">
        <v>45064</v>
      </c>
      <c r="H853" t="s">
        <v>5156</v>
      </c>
      <c r="I853" t="s">
        <v>255</v>
      </c>
      <c r="J853" t="s">
        <v>249</v>
      </c>
      <c r="K853" t="s">
        <v>250</v>
      </c>
      <c r="L853" t="s">
        <v>251</v>
      </c>
      <c r="O853" s="111">
        <v>45066</v>
      </c>
      <c r="P853" t="s">
        <v>252</v>
      </c>
      <c r="Q853" t="s">
        <v>253</v>
      </c>
      <c r="R853" s="111">
        <v>45068</v>
      </c>
      <c r="W853">
        <v>429.5</v>
      </c>
      <c r="X853">
        <v>1950.7</v>
      </c>
      <c r="Y853">
        <v>2024.58</v>
      </c>
      <c r="Z853">
        <f t="shared" si="13"/>
        <v>4404.78</v>
      </c>
    </row>
    <row r="854" spans="1:26">
      <c r="A854" t="s">
        <v>246</v>
      </c>
      <c r="B854" t="s">
        <v>4971</v>
      </c>
      <c r="C854" t="s">
        <v>4972</v>
      </c>
      <c r="D854" t="s">
        <v>1691</v>
      </c>
      <c r="E854" t="s">
        <v>1528</v>
      </c>
      <c r="F854">
        <v>12501538</v>
      </c>
      <c r="G854" s="111">
        <v>45065</v>
      </c>
      <c r="H854" t="s">
        <v>5157</v>
      </c>
      <c r="I854" t="s">
        <v>255</v>
      </c>
      <c r="J854" t="s">
        <v>249</v>
      </c>
      <c r="K854" t="s">
        <v>250</v>
      </c>
      <c r="L854" t="s">
        <v>251</v>
      </c>
      <c r="O854" s="111">
        <v>45069</v>
      </c>
      <c r="P854" t="s">
        <v>252</v>
      </c>
      <c r="Q854" t="s">
        <v>253</v>
      </c>
      <c r="R854" s="111">
        <v>45069</v>
      </c>
      <c r="W854">
        <v>5477</v>
      </c>
      <c r="X854">
        <v>2661</v>
      </c>
      <c r="Y854">
        <v>4160</v>
      </c>
      <c r="Z854">
        <f t="shared" si="13"/>
        <v>12298</v>
      </c>
    </row>
    <row r="855" spans="1:26">
      <c r="A855" t="s">
        <v>246</v>
      </c>
      <c r="B855" t="s">
        <v>5158</v>
      </c>
      <c r="C855" t="s">
        <v>5159</v>
      </c>
      <c r="D855" t="s">
        <v>1691</v>
      </c>
      <c r="E855" t="s">
        <v>1528</v>
      </c>
      <c r="F855">
        <v>12507180</v>
      </c>
      <c r="G855" s="111">
        <v>45065</v>
      </c>
      <c r="H855" t="s">
        <v>5160</v>
      </c>
      <c r="I855" t="s">
        <v>255</v>
      </c>
      <c r="J855" t="s">
        <v>249</v>
      </c>
      <c r="K855" t="s">
        <v>250</v>
      </c>
      <c r="L855" t="s">
        <v>251</v>
      </c>
      <c r="O855" s="111">
        <v>45065</v>
      </c>
      <c r="P855" t="s">
        <v>252</v>
      </c>
      <c r="Q855" t="s">
        <v>282</v>
      </c>
      <c r="R855" s="111">
        <v>45066</v>
      </c>
      <c r="W855">
        <v>250</v>
      </c>
      <c r="X855">
        <v>0</v>
      </c>
      <c r="Y855">
        <v>0</v>
      </c>
      <c r="Z855">
        <f t="shared" si="13"/>
        <v>250</v>
      </c>
    </row>
    <row r="856" spans="1:26">
      <c r="A856" t="s">
        <v>246</v>
      </c>
      <c r="B856" t="s">
        <v>4258</v>
      </c>
      <c r="C856" t="s">
        <v>3844</v>
      </c>
      <c r="D856" t="s">
        <v>1691</v>
      </c>
      <c r="E856" t="s">
        <v>1528</v>
      </c>
      <c r="F856">
        <v>12495743</v>
      </c>
      <c r="G856" s="111">
        <v>45065</v>
      </c>
      <c r="H856" t="s">
        <v>5161</v>
      </c>
      <c r="I856" t="s">
        <v>255</v>
      </c>
      <c r="L856" t="s">
        <v>251</v>
      </c>
      <c r="O856" s="111">
        <v>45065</v>
      </c>
      <c r="P856" t="s">
        <v>252</v>
      </c>
      <c r="Q856" t="s">
        <v>263</v>
      </c>
      <c r="R856" s="111">
        <v>45066</v>
      </c>
      <c r="W856">
        <v>1</v>
      </c>
      <c r="X856">
        <v>0</v>
      </c>
      <c r="Y856">
        <v>0</v>
      </c>
      <c r="Z856">
        <f t="shared" si="13"/>
        <v>1</v>
      </c>
    </row>
    <row r="857" spans="1:26">
      <c r="A857" t="s">
        <v>246</v>
      </c>
      <c r="B857" t="s">
        <v>5142</v>
      </c>
      <c r="C857" t="s">
        <v>5143</v>
      </c>
      <c r="D857" t="s">
        <v>1691</v>
      </c>
      <c r="E857" t="s">
        <v>1528</v>
      </c>
      <c r="F857">
        <v>12507243</v>
      </c>
      <c r="G857" s="111">
        <v>45065</v>
      </c>
      <c r="H857" t="s">
        <v>5162</v>
      </c>
      <c r="I857" t="s">
        <v>255</v>
      </c>
      <c r="J857" t="s">
        <v>249</v>
      </c>
      <c r="K857" t="s">
        <v>250</v>
      </c>
      <c r="L857" t="s">
        <v>251</v>
      </c>
      <c r="O857" s="111">
        <v>45065</v>
      </c>
      <c r="P857" t="s">
        <v>252</v>
      </c>
      <c r="Q857" t="s">
        <v>253</v>
      </c>
      <c r="R857" s="111">
        <v>45068</v>
      </c>
      <c r="W857">
        <v>3</v>
      </c>
      <c r="X857">
        <v>4085.5</v>
      </c>
      <c r="Y857">
        <v>13130</v>
      </c>
      <c r="Z857">
        <f t="shared" si="13"/>
        <v>17218.5</v>
      </c>
    </row>
    <row r="858" spans="1:26">
      <c r="A858" t="s">
        <v>246</v>
      </c>
      <c r="B858" t="s">
        <v>4971</v>
      </c>
      <c r="C858" t="s">
        <v>4972</v>
      </c>
      <c r="D858" t="s">
        <v>1691</v>
      </c>
      <c r="E858" t="s">
        <v>1528</v>
      </c>
      <c r="F858">
        <v>12511812</v>
      </c>
      <c r="G858" s="111">
        <v>45066</v>
      </c>
      <c r="H858" t="s">
        <v>5163</v>
      </c>
      <c r="I858" t="s">
        <v>255</v>
      </c>
      <c r="J858" t="s">
        <v>249</v>
      </c>
      <c r="K858" t="s">
        <v>250</v>
      </c>
      <c r="L858" t="s">
        <v>251</v>
      </c>
      <c r="O858" s="111">
        <v>45066</v>
      </c>
      <c r="P858" t="s">
        <v>252</v>
      </c>
      <c r="Q858" t="s">
        <v>253</v>
      </c>
      <c r="R858" s="111">
        <v>45068</v>
      </c>
      <c r="W858">
        <v>1</v>
      </c>
      <c r="X858">
        <v>740</v>
      </c>
      <c r="Y858">
        <v>450</v>
      </c>
      <c r="Z858">
        <f t="shared" si="13"/>
        <v>1191</v>
      </c>
    </row>
    <row r="859" spans="1:26">
      <c r="A859" t="s">
        <v>246</v>
      </c>
      <c r="B859" t="s">
        <v>4245</v>
      </c>
      <c r="C859" t="s">
        <v>3293</v>
      </c>
      <c r="D859" t="s">
        <v>1691</v>
      </c>
      <c r="E859" t="s">
        <v>1528</v>
      </c>
      <c r="F859">
        <v>12511983</v>
      </c>
      <c r="G859" s="111">
        <v>45066</v>
      </c>
      <c r="H859" t="s">
        <v>5164</v>
      </c>
      <c r="I859" t="s">
        <v>255</v>
      </c>
      <c r="J859" t="s">
        <v>249</v>
      </c>
      <c r="K859" t="s">
        <v>250</v>
      </c>
      <c r="L859" t="s">
        <v>251</v>
      </c>
      <c r="O859" s="111">
        <v>45066</v>
      </c>
      <c r="P859" t="s">
        <v>252</v>
      </c>
      <c r="Q859" t="s">
        <v>257</v>
      </c>
      <c r="R859" s="111">
        <v>45069</v>
      </c>
      <c r="W859">
        <v>0</v>
      </c>
      <c r="X859">
        <v>0</v>
      </c>
      <c r="Y859">
        <v>0</v>
      </c>
      <c r="Z859">
        <f t="shared" si="13"/>
        <v>0</v>
      </c>
    </row>
    <row r="860" spans="1:26">
      <c r="A860" t="s">
        <v>246</v>
      </c>
      <c r="B860" t="s">
        <v>5158</v>
      </c>
      <c r="C860" t="s">
        <v>5159</v>
      </c>
      <c r="D860" t="s">
        <v>1691</v>
      </c>
      <c r="E860" t="s">
        <v>1528</v>
      </c>
      <c r="F860">
        <v>12511834</v>
      </c>
      <c r="G860" s="111">
        <v>45066</v>
      </c>
      <c r="H860" t="s">
        <v>5165</v>
      </c>
      <c r="I860" t="s">
        <v>255</v>
      </c>
      <c r="J860" t="s">
        <v>249</v>
      </c>
      <c r="K860" t="s">
        <v>250</v>
      </c>
      <c r="L860" t="s">
        <v>251</v>
      </c>
      <c r="O860" s="111">
        <v>45066</v>
      </c>
      <c r="P860" t="s">
        <v>252</v>
      </c>
      <c r="Q860" t="s">
        <v>282</v>
      </c>
      <c r="R860" s="111">
        <v>45068</v>
      </c>
      <c r="W860">
        <v>5</v>
      </c>
      <c r="X860">
        <v>1159.8</v>
      </c>
      <c r="Y860">
        <v>0</v>
      </c>
      <c r="Z860">
        <f t="shared" si="13"/>
        <v>1164.8</v>
      </c>
    </row>
    <row r="861" spans="1:26">
      <c r="A861" t="s">
        <v>246</v>
      </c>
      <c r="B861" t="s">
        <v>5158</v>
      </c>
      <c r="C861" t="s">
        <v>5159</v>
      </c>
      <c r="D861" t="s">
        <v>1691</v>
      </c>
      <c r="E861" t="s">
        <v>1528</v>
      </c>
      <c r="F861">
        <v>12513871</v>
      </c>
      <c r="G861" s="111">
        <v>45068</v>
      </c>
      <c r="H861" t="s">
        <v>5166</v>
      </c>
      <c r="I861" t="s">
        <v>255</v>
      </c>
      <c r="J861" t="s">
        <v>249</v>
      </c>
      <c r="K861" t="s">
        <v>250</v>
      </c>
      <c r="L861" t="s">
        <v>251</v>
      </c>
      <c r="O861" s="111">
        <v>45068</v>
      </c>
      <c r="P861" t="s">
        <v>252</v>
      </c>
      <c r="Q861" t="s">
        <v>282</v>
      </c>
      <c r="R861" s="111">
        <v>45077</v>
      </c>
      <c r="W861">
        <v>1</v>
      </c>
      <c r="X861">
        <v>247</v>
      </c>
      <c r="Y861">
        <v>0</v>
      </c>
      <c r="Z861">
        <f t="shared" si="13"/>
        <v>248</v>
      </c>
    </row>
    <row r="862" spans="1:26">
      <c r="A862" t="s">
        <v>246</v>
      </c>
      <c r="B862" t="s">
        <v>4971</v>
      </c>
      <c r="C862" t="s">
        <v>4972</v>
      </c>
      <c r="D862" t="s">
        <v>1691</v>
      </c>
      <c r="E862" t="s">
        <v>1528</v>
      </c>
      <c r="F862">
        <v>12514809</v>
      </c>
      <c r="G862" s="111">
        <v>45068</v>
      </c>
      <c r="H862" t="s">
        <v>5167</v>
      </c>
      <c r="I862" t="s">
        <v>255</v>
      </c>
      <c r="J862" t="s">
        <v>249</v>
      </c>
      <c r="K862" t="s">
        <v>250</v>
      </c>
      <c r="L862" t="s">
        <v>251</v>
      </c>
      <c r="O862" s="111">
        <v>45068</v>
      </c>
      <c r="P862" t="s">
        <v>252</v>
      </c>
      <c r="Q862" t="s">
        <v>253</v>
      </c>
      <c r="R862" s="111">
        <v>45069</v>
      </c>
      <c r="W862">
        <v>452</v>
      </c>
      <c r="X862">
        <v>175</v>
      </c>
      <c r="Y862">
        <v>55</v>
      </c>
      <c r="Z862">
        <f t="shared" si="13"/>
        <v>682</v>
      </c>
    </row>
    <row r="863" spans="1:26">
      <c r="A863" t="s">
        <v>246</v>
      </c>
      <c r="B863" t="s">
        <v>5142</v>
      </c>
      <c r="C863" t="s">
        <v>5143</v>
      </c>
      <c r="D863" t="s">
        <v>1691</v>
      </c>
      <c r="E863" t="s">
        <v>1528</v>
      </c>
      <c r="F863">
        <v>12526361</v>
      </c>
      <c r="G863" s="111">
        <v>45070</v>
      </c>
      <c r="H863" t="s">
        <v>5168</v>
      </c>
      <c r="I863" t="s">
        <v>255</v>
      </c>
      <c r="J863" t="s">
        <v>249</v>
      </c>
      <c r="K863" t="s">
        <v>250</v>
      </c>
      <c r="L863" t="s">
        <v>251</v>
      </c>
      <c r="O863" s="111">
        <v>45070</v>
      </c>
      <c r="P863" t="s">
        <v>252</v>
      </c>
      <c r="Q863" t="s">
        <v>253</v>
      </c>
      <c r="R863" s="111">
        <v>45071</v>
      </c>
      <c r="W863">
        <v>3501</v>
      </c>
      <c r="X863">
        <v>3828.5</v>
      </c>
      <c r="Y863">
        <v>515</v>
      </c>
      <c r="Z863">
        <f t="shared" si="13"/>
        <v>7844.5</v>
      </c>
    </row>
    <row r="864" spans="1:26">
      <c r="A864" t="s">
        <v>246</v>
      </c>
      <c r="B864" t="s">
        <v>5142</v>
      </c>
      <c r="C864" t="s">
        <v>5143</v>
      </c>
      <c r="D864" t="s">
        <v>1691</v>
      </c>
      <c r="E864" t="s">
        <v>1528</v>
      </c>
      <c r="F864">
        <v>12529870</v>
      </c>
      <c r="G864" s="111">
        <v>45071</v>
      </c>
      <c r="H864" t="s">
        <v>5169</v>
      </c>
      <c r="I864" t="s">
        <v>248</v>
      </c>
      <c r="J864" t="s">
        <v>249</v>
      </c>
      <c r="K864" t="s">
        <v>250</v>
      </c>
      <c r="L864" t="s">
        <v>251</v>
      </c>
      <c r="O864" s="111">
        <v>45071</v>
      </c>
      <c r="P864" t="s">
        <v>252</v>
      </c>
      <c r="Q864" t="s">
        <v>253</v>
      </c>
      <c r="R864" s="111">
        <v>45072</v>
      </c>
      <c r="W864">
        <v>198</v>
      </c>
      <c r="X864">
        <v>1707</v>
      </c>
      <c r="Y864">
        <v>2409</v>
      </c>
      <c r="Z864">
        <f t="shared" si="13"/>
        <v>4314</v>
      </c>
    </row>
    <row r="865" spans="1:26">
      <c r="A865" t="s">
        <v>246</v>
      </c>
      <c r="B865" t="s">
        <v>4971</v>
      </c>
      <c r="C865" t="s">
        <v>4972</v>
      </c>
      <c r="D865" t="s">
        <v>1691</v>
      </c>
      <c r="E865" t="s">
        <v>1528</v>
      </c>
      <c r="F865">
        <v>12530862</v>
      </c>
      <c r="G865" s="111">
        <v>45071</v>
      </c>
      <c r="H865" t="s">
        <v>5170</v>
      </c>
      <c r="I865" t="s">
        <v>255</v>
      </c>
      <c r="J865" t="s">
        <v>249</v>
      </c>
      <c r="K865" t="s">
        <v>250</v>
      </c>
      <c r="L865" t="s">
        <v>251</v>
      </c>
      <c r="O865" s="111">
        <v>45071</v>
      </c>
      <c r="P865" t="s">
        <v>252</v>
      </c>
      <c r="Q865" t="s">
        <v>253</v>
      </c>
      <c r="R865" s="111">
        <v>45071</v>
      </c>
      <c r="W865">
        <v>319</v>
      </c>
      <c r="X865">
        <v>1676.5</v>
      </c>
      <c r="Y865">
        <v>42.5</v>
      </c>
      <c r="Z865">
        <f t="shared" si="13"/>
        <v>2038</v>
      </c>
    </row>
    <row r="866" spans="1:26">
      <c r="A866" t="s">
        <v>246</v>
      </c>
      <c r="B866" t="s">
        <v>4245</v>
      </c>
      <c r="C866" t="s">
        <v>3293</v>
      </c>
      <c r="D866" t="s">
        <v>1691</v>
      </c>
      <c r="E866" t="s">
        <v>1528</v>
      </c>
      <c r="F866">
        <v>12542970</v>
      </c>
      <c r="G866" s="111">
        <v>45075</v>
      </c>
      <c r="H866" t="s">
        <v>5171</v>
      </c>
      <c r="I866" t="s">
        <v>255</v>
      </c>
      <c r="J866" t="s">
        <v>249</v>
      </c>
      <c r="K866" t="s">
        <v>250</v>
      </c>
      <c r="L866" t="s">
        <v>251</v>
      </c>
      <c r="O866" s="111">
        <v>45075</v>
      </c>
      <c r="P866" t="s">
        <v>252</v>
      </c>
      <c r="Q866" t="s">
        <v>253</v>
      </c>
      <c r="R866" s="111">
        <v>45075</v>
      </c>
      <c r="W866">
        <v>0</v>
      </c>
      <c r="X866">
        <v>7724.84</v>
      </c>
      <c r="Y866">
        <v>321.5</v>
      </c>
      <c r="Z866">
        <f t="shared" si="13"/>
        <v>8046.34</v>
      </c>
    </row>
    <row r="867" spans="1:26">
      <c r="A867" t="s">
        <v>246</v>
      </c>
      <c r="B867" t="s">
        <v>4245</v>
      </c>
      <c r="C867" t="s">
        <v>3293</v>
      </c>
      <c r="D867" t="s">
        <v>1691</v>
      </c>
      <c r="E867" t="s">
        <v>1528</v>
      </c>
      <c r="F867">
        <v>11762081</v>
      </c>
      <c r="G867" s="111">
        <v>45076</v>
      </c>
      <c r="H867" t="s">
        <v>5172</v>
      </c>
      <c r="I867" t="s">
        <v>255</v>
      </c>
      <c r="J867" t="s">
        <v>249</v>
      </c>
      <c r="K867" t="s">
        <v>250</v>
      </c>
      <c r="L867" t="s">
        <v>251</v>
      </c>
      <c r="O867" s="111">
        <v>45076</v>
      </c>
      <c r="P867" t="s">
        <v>252</v>
      </c>
      <c r="Q867" t="s">
        <v>253</v>
      </c>
      <c r="R867" s="111">
        <v>45077</v>
      </c>
      <c r="W867">
        <v>0</v>
      </c>
      <c r="X867">
        <v>1799.3</v>
      </c>
      <c r="Y867">
        <v>1114.22</v>
      </c>
      <c r="Z867">
        <f t="shared" si="13"/>
        <v>2913.52</v>
      </c>
    </row>
    <row r="868" spans="1:26">
      <c r="A868" t="s">
        <v>246</v>
      </c>
      <c r="B868" t="s">
        <v>5158</v>
      </c>
      <c r="C868" t="s">
        <v>5159</v>
      </c>
      <c r="D868" t="s">
        <v>1691</v>
      </c>
      <c r="E868" t="s">
        <v>1528</v>
      </c>
      <c r="F868">
        <v>11181691</v>
      </c>
      <c r="G868" s="111">
        <v>45077</v>
      </c>
      <c r="H868" t="s">
        <v>5173</v>
      </c>
      <c r="I868" t="s">
        <v>255</v>
      </c>
      <c r="J868" t="s">
        <v>249</v>
      </c>
      <c r="K868" t="s">
        <v>250</v>
      </c>
      <c r="L868" t="s">
        <v>251</v>
      </c>
      <c r="O868" s="111">
        <v>45077</v>
      </c>
      <c r="P868" t="s">
        <v>252</v>
      </c>
      <c r="Q868" t="s">
        <v>253</v>
      </c>
      <c r="R868" s="111">
        <v>45079</v>
      </c>
      <c r="W868">
        <v>0</v>
      </c>
      <c r="X868">
        <v>1729.96</v>
      </c>
      <c r="Y868">
        <v>9386.61</v>
      </c>
      <c r="Z868">
        <f t="shared" si="13"/>
        <v>11116.57</v>
      </c>
    </row>
    <row r="869" spans="1:26">
      <c r="A869" t="s">
        <v>246</v>
      </c>
      <c r="B869" t="s">
        <v>4971</v>
      </c>
      <c r="C869" t="s">
        <v>4972</v>
      </c>
      <c r="D869" t="s">
        <v>1691</v>
      </c>
      <c r="E869" t="s">
        <v>1528</v>
      </c>
      <c r="F869">
        <v>10221090</v>
      </c>
      <c r="G869" s="111">
        <v>45077</v>
      </c>
      <c r="H869" t="s">
        <v>5174</v>
      </c>
      <c r="I869" t="s">
        <v>255</v>
      </c>
      <c r="J869" t="s">
        <v>249</v>
      </c>
      <c r="K869" t="s">
        <v>250</v>
      </c>
      <c r="O869" s="111">
        <v>45077</v>
      </c>
      <c r="P869" t="s">
        <v>252</v>
      </c>
      <c r="Q869" t="s">
        <v>253</v>
      </c>
      <c r="R869" s="111">
        <v>45077</v>
      </c>
      <c r="W869">
        <v>25</v>
      </c>
      <c r="X869">
        <v>2255.3000000000002</v>
      </c>
      <c r="Y869">
        <v>3731</v>
      </c>
      <c r="Z869">
        <f t="shared" si="13"/>
        <v>6011.3</v>
      </c>
    </row>
    <row r="870" spans="1:26">
      <c r="A870" t="s">
        <v>246</v>
      </c>
      <c r="B870" t="s">
        <v>5142</v>
      </c>
      <c r="C870" t="s">
        <v>5143</v>
      </c>
      <c r="D870" t="s">
        <v>1691</v>
      </c>
      <c r="E870" t="s">
        <v>1528</v>
      </c>
      <c r="F870">
        <v>12559012</v>
      </c>
      <c r="G870" s="111">
        <v>45077</v>
      </c>
      <c r="H870" t="s">
        <v>5175</v>
      </c>
      <c r="I870" t="s">
        <v>255</v>
      </c>
      <c r="J870" t="s">
        <v>249</v>
      </c>
      <c r="K870" t="s">
        <v>250</v>
      </c>
      <c r="L870" t="s">
        <v>251</v>
      </c>
      <c r="O870" s="111">
        <v>45077</v>
      </c>
      <c r="P870" t="s">
        <v>252</v>
      </c>
      <c r="Q870" t="s">
        <v>253</v>
      </c>
      <c r="R870" s="111">
        <v>45078</v>
      </c>
      <c r="W870">
        <v>0</v>
      </c>
      <c r="X870">
        <v>3272</v>
      </c>
      <c r="Y870">
        <v>2845</v>
      </c>
      <c r="Z870">
        <f t="shared" si="13"/>
        <v>6117</v>
      </c>
    </row>
    <row r="871" spans="1:26">
      <c r="A871" t="s">
        <v>246</v>
      </c>
      <c r="B871" t="s">
        <v>4971</v>
      </c>
      <c r="C871" t="s">
        <v>4972</v>
      </c>
      <c r="D871" t="s">
        <v>1691</v>
      </c>
      <c r="E871" t="s">
        <v>1528</v>
      </c>
      <c r="F871">
        <v>12582989</v>
      </c>
      <c r="G871" s="111">
        <v>45082</v>
      </c>
      <c r="H871" t="s">
        <v>5318</v>
      </c>
      <c r="I871" t="s">
        <v>255</v>
      </c>
      <c r="J871" t="s">
        <v>249</v>
      </c>
      <c r="K871" t="s">
        <v>250</v>
      </c>
      <c r="L871" t="s">
        <v>251</v>
      </c>
      <c r="O871" s="111">
        <v>45083</v>
      </c>
      <c r="P871" t="s">
        <v>252</v>
      </c>
      <c r="Q871" t="s">
        <v>253</v>
      </c>
      <c r="R871" s="111">
        <v>45083</v>
      </c>
      <c r="W871">
        <v>0</v>
      </c>
      <c r="X871">
        <v>81</v>
      </c>
      <c r="Y871">
        <v>55</v>
      </c>
      <c r="Z871">
        <f t="shared" si="13"/>
        <v>136</v>
      </c>
    </row>
    <row r="872" spans="1:26">
      <c r="A872" t="s">
        <v>246</v>
      </c>
      <c r="B872" t="s">
        <v>5142</v>
      </c>
      <c r="C872" t="s">
        <v>5143</v>
      </c>
      <c r="D872" t="s">
        <v>1691</v>
      </c>
      <c r="E872" t="s">
        <v>1528</v>
      </c>
      <c r="F872">
        <v>12592316</v>
      </c>
      <c r="G872" s="111">
        <v>45084</v>
      </c>
      <c r="H872" t="s">
        <v>5319</v>
      </c>
      <c r="I872" t="s">
        <v>255</v>
      </c>
      <c r="J872" t="s">
        <v>249</v>
      </c>
      <c r="K872" t="s">
        <v>250</v>
      </c>
      <c r="L872" t="s">
        <v>251</v>
      </c>
      <c r="O872" s="111">
        <v>45084</v>
      </c>
      <c r="P872" t="s">
        <v>252</v>
      </c>
      <c r="Q872" t="s">
        <v>253</v>
      </c>
      <c r="R872" s="111">
        <v>45084</v>
      </c>
      <c r="W872">
        <v>0</v>
      </c>
      <c r="X872">
        <v>5475.5</v>
      </c>
      <c r="Y872">
        <v>10382.5</v>
      </c>
      <c r="Z872">
        <f t="shared" si="13"/>
        <v>15858</v>
      </c>
    </row>
    <row r="873" spans="1:26">
      <c r="A873" t="s">
        <v>246</v>
      </c>
      <c r="B873" t="s">
        <v>4245</v>
      </c>
      <c r="C873" t="s">
        <v>3293</v>
      </c>
      <c r="D873" t="s">
        <v>1691</v>
      </c>
      <c r="E873" t="s">
        <v>1528</v>
      </c>
      <c r="F873">
        <v>12592469</v>
      </c>
      <c r="G873" s="111">
        <v>45084</v>
      </c>
      <c r="H873" t="s">
        <v>5320</v>
      </c>
      <c r="I873" t="s">
        <v>255</v>
      </c>
      <c r="J873" t="s">
        <v>249</v>
      </c>
      <c r="K873" t="s">
        <v>250</v>
      </c>
      <c r="L873" t="s">
        <v>251</v>
      </c>
      <c r="O873" s="111">
        <v>45084</v>
      </c>
      <c r="P873" t="s">
        <v>252</v>
      </c>
      <c r="Q873" t="s">
        <v>253</v>
      </c>
      <c r="R873" s="111">
        <v>45084</v>
      </c>
      <c r="W873">
        <v>0</v>
      </c>
      <c r="X873">
        <v>2094</v>
      </c>
      <c r="Y873">
        <v>5010.1000000000004</v>
      </c>
      <c r="Z873">
        <f t="shared" si="13"/>
        <v>7104.1</v>
      </c>
    </row>
    <row r="874" spans="1:26">
      <c r="A874" t="s">
        <v>246</v>
      </c>
      <c r="B874" t="s">
        <v>5142</v>
      </c>
      <c r="C874" t="s">
        <v>5143</v>
      </c>
      <c r="D874" t="s">
        <v>1691</v>
      </c>
      <c r="E874" t="s">
        <v>1528</v>
      </c>
      <c r="F874">
        <v>12596544</v>
      </c>
      <c r="G874" s="111">
        <v>45086</v>
      </c>
      <c r="H874" t="s">
        <v>5322</v>
      </c>
      <c r="I874" t="s">
        <v>255</v>
      </c>
      <c r="J874" t="s">
        <v>249</v>
      </c>
      <c r="K874" t="s">
        <v>250</v>
      </c>
      <c r="L874" t="s">
        <v>251</v>
      </c>
      <c r="O874" s="111">
        <v>45086</v>
      </c>
      <c r="P874" t="s">
        <v>252</v>
      </c>
      <c r="Q874" t="s">
        <v>282</v>
      </c>
      <c r="R874" s="111">
        <v>45086</v>
      </c>
      <c r="W874">
        <v>0</v>
      </c>
      <c r="X874">
        <v>3</v>
      </c>
      <c r="Y874">
        <v>0</v>
      </c>
      <c r="Z874">
        <f t="shared" si="13"/>
        <v>3</v>
      </c>
    </row>
    <row r="875" spans="1:26">
      <c r="A875" t="s">
        <v>246</v>
      </c>
      <c r="B875" t="s">
        <v>4245</v>
      </c>
      <c r="C875" t="s">
        <v>3293</v>
      </c>
      <c r="D875" t="s">
        <v>1691</v>
      </c>
      <c r="E875" t="s">
        <v>1528</v>
      </c>
      <c r="F875">
        <v>12598394</v>
      </c>
      <c r="G875" s="111">
        <v>45086</v>
      </c>
      <c r="H875" t="s">
        <v>5323</v>
      </c>
      <c r="I875" t="s">
        <v>255</v>
      </c>
      <c r="L875" t="s">
        <v>251</v>
      </c>
      <c r="O875" s="111">
        <v>45086</v>
      </c>
      <c r="P875" t="s">
        <v>252</v>
      </c>
      <c r="Q875" t="s">
        <v>253</v>
      </c>
      <c r="R875" s="111">
        <v>45087</v>
      </c>
      <c r="W875">
        <v>0</v>
      </c>
      <c r="X875">
        <v>924.1</v>
      </c>
      <c r="Y875">
        <v>1674</v>
      </c>
      <c r="Z875">
        <f t="shared" si="13"/>
        <v>2598.1</v>
      </c>
    </row>
    <row r="876" spans="1:26">
      <c r="A876" t="s">
        <v>246</v>
      </c>
      <c r="B876" t="s">
        <v>4971</v>
      </c>
      <c r="C876" t="s">
        <v>4972</v>
      </c>
      <c r="D876" t="s">
        <v>1691</v>
      </c>
      <c r="E876" t="s">
        <v>1528</v>
      </c>
      <c r="F876">
        <v>1373188</v>
      </c>
      <c r="G876" s="111">
        <v>45089</v>
      </c>
      <c r="H876" t="s">
        <v>5646</v>
      </c>
      <c r="I876" t="s">
        <v>255</v>
      </c>
      <c r="J876" t="s">
        <v>249</v>
      </c>
      <c r="K876" t="s">
        <v>805</v>
      </c>
      <c r="L876" t="s">
        <v>251</v>
      </c>
      <c r="O876" s="111">
        <v>45089</v>
      </c>
      <c r="P876" t="s">
        <v>252</v>
      </c>
      <c r="Q876" t="s">
        <v>253</v>
      </c>
      <c r="R876" s="111">
        <v>45090</v>
      </c>
      <c r="W876">
        <v>0</v>
      </c>
      <c r="X876">
        <v>7350</v>
      </c>
      <c r="Y876">
        <v>6930</v>
      </c>
      <c r="Z876">
        <f t="shared" si="13"/>
        <v>14280</v>
      </c>
    </row>
    <row r="877" spans="1:26">
      <c r="A877" t="s">
        <v>246</v>
      </c>
      <c r="B877" t="s">
        <v>4971</v>
      </c>
      <c r="C877" t="s">
        <v>4972</v>
      </c>
      <c r="D877" t="s">
        <v>1691</v>
      </c>
      <c r="E877" t="s">
        <v>1528</v>
      </c>
      <c r="F877">
        <v>12333255</v>
      </c>
      <c r="G877" s="111">
        <v>45089</v>
      </c>
      <c r="H877" t="s">
        <v>5460</v>
      </c>
      <c r="I877" t="s">
        <v>248</v>
      </c>
      <c r="J877" t="s">
        <v>249</v>
      </c>
      <c r="K877" t="s">
        <v>250</v>
      </c>
      <c r="L877" t="s">
        <v>251</v>
      </c>
      <c r="O877" s="111">
        <v>45089</v>
      </c>
      <c r="P877" t="s">
        <v>252</v>
      </c>
      <c r="Q877" t="s">
        <v>253</v>
      </c>
      <c r="R877" s="111">
        <v>45090</v>
      </c>
      <c r="W877">
        <v>0</v>
      </c>
      <c r="X877">
        <v>2199.27</v>
      </c>
      <c r="Y877">
        <v>10878</v>
      </c>
      <c r="Z877">
        <f t="shared" si="13"/>
        <v>13077.27</v>
      </c>
    </row>
    <row r="878" spans="1:26">
      <c r="A878" t="s">
        <v>246</v>
      </c>
      <c r="B878" t="s">
        <v>5142</v>
      </c>
      <c r="C878" t="s">
        <v>5143</v>
      </c>
      <c r="D878" t="s">
        <v>1691</v>
      </c>
      <c r="E878" t="s">
        <v>1528</v>
      </c>
      <c r="F878">
        <v>12602287</v>
      </c>
      <c r="G878" s="111">
        <v>45089</v>
      </c>
      <c r="H878" t="s">
        <v>5695</v>
      </c>
      <c r="I878" t="s">
        <v>255</v>
      </c>
      <c r="J878" t="s">
        <v>249</v>
      </c>
      <c r="K878" t="s">
        <v>268</v>
      </c>
      <c r="L878" t="s">
        <v>251</v>
      </c>
      <c r="O878" s="111">
        <v>45090</v>
      </c>
      <c r="P878" t="s">
        <v>252</v>
      </c>
      <c r="Q878" t="s">
        <v>253</v>
      </c>
      <c r="R878" s="111">
        <v>45091</v>
      </c>
      <c r="W878">
        <v>0</v>
      </c>
      <c r="X878">
        <v>20</v>
      </c>
      <c r="Y878">
        <v>3900</v>
      </c>
      <c r="Z878">
        <f t="shared" si="13"/>
        <v>3920</v>
      </c>
    </row>
    <row r="879" spans="1:26">
      <c r="A879" t="s">
        <v>246</v>
      </c>
      <c r="B879" t="s">
        <v>4971</v>
      </c>
      <c r="C879" t="s">
        <v>4972</v>
      </c>
      <c r="D879" t="s">
        <v>1691</v>
      </c>
      <c r="E879" t="s">
        <v>1528</v>
      </c>
      <c r="F879">
        <v>12605654</v>
      </c>
      <c r="G879" s="111">
        <v>45090</v>
      </c>
      <c r="H879" t="s">
        <v>5325</v>
      </c>
      <c r="I879" t="s">
        <v>255</v>
      </c>
      <c r="J879" t="s">
        <v>249</v>
      </c>
      <c r="K879" t="s">
        <v>250</v>
      </c>
      <c r="L879" t="s">
        <v>251</v>
      </c>
      <c r="O879" s="111">
        <v>45090</v>
      </c>
      <c r="P879" t="s">
        <v>252</v>
      </c>
      <c r="Q879" t="s">
        <v>253</v>
      </c>
      <c r="R879" s="111">
        <v>45091</v>
      </c>
      <c r="W879">
        <v>0</v>
      </c>
      <c r="X879">
        <v>2195</v>
      </c>
      <c r="Y879">
        <v>1950</v>
      </c>
      <c r="Z879">
        <f t="shared" si="13"/>
        <v>4145</v>
      </c>
    </row>
    <row r="880" spans="1:26">
      <c r="A880" t="s">
        <v>246</v>
      </c>
      <c r="B880" t="s">
        <v>5158</v>
      </c>
      <c r="C880" t="s">
        <v>5159</v>
      </c>
      <c r="D880" t="s">
        <v>1691</v>
      </c>
      <c r="E880" t="s">
        <v>1528</v>
      </c>
      <c r="F880">
        <v>12602486</v>
      </c>
      <c r="G880" s="111">
        <v>45090</v>
      </c>
      <c r="H880" t="s">
        <v>5661</v>
      </c>
      <c r="I880" t="s">
        <v>255</v>
      </c>
      <c r="L880" t="s">
        <v>251</v>
      </c>
      <c r="O880" s="111">
        <v>45090</v>
      </c>
      <c r="P880" t="s">
        <v>252</v>
      </c>
      <c r="Q880" t="s">
        <v>263</v>
      </c>
      <c r="R880" s="111">
        <v>45090</v>
      </c>
      <c r="W880">
        <v>0</v>
      </c>
      <c r="X880">
        <v>1</v>
      </c>
      <c r="Y880">
        <v>0</v>
      </c>
      <c r="Z880">
        <f t="shared" si="13"/>
        <v>1</v>
      </c>
    </row>
    <row r="881" spans="1:26">
      <c r="A881" t="s">
        <v>246</v>
      </c>
      <c r="B881" t="s">
        <v>5142</v>
      </c>
      <c r="C881" t="s">
        <v>5143</v>
      </c>
      <c r="D881" t="s">
        <v>1691</v>
      </c>
      <c r="E881" t="s">
        <v>1528</v>
      </c>
      <c r="F881">
        <v>12606713</v>
      </c>
      <c r="G881" s="111">
        <v>45090</v>
      </c>
      <c r="H881" t="s">
        <v>5326</v>
      </c>
      <c r="I881" t="s">
        <v>255</v>
      </c>
      <c r="J881" t="s">
        <v>249</v>
      </c>
      <c r="K881" t="s">
        <v>250</v>
      </c>
      <c r="L881" t="s">
        <v>251</v>
      </c>
      <c r="O881" s="111">
        <v>45090</v>
      </c>
      <c r="P881" t="s">
        <v>252</v>
      </c>
      <c r="Q881" t="s">
        <v>253</v>
      </c>
      <c r="R881" s="111">
        <v>45091</v>
      </c>
      <c r="W881">
        <v>0</v>
      </c>
      <c r="X881">
        <v>7165</v>
      </c>
      <c r="Y881">
        <v>4184</v>
      </c>
      <c r="Z881">
        <f t="shared" si="13"/>
        <v>11349</v>
      </c>
    </row>
    <row r="882" spans="1:26">
      <c r="A882" t="s">
        <v>246</v>
      </c>
      <c r="B882" t="s">
        <v>4245</v>
      </c>
      <c r="C882" t="s">
        <v>3293</v>
      </c>
      <c r="D882" t="s">
        <v>1691</v>
      </c>
      <c r="E882" t="s">
        <v>1528</v>
      </c>
      <c r="F882">
        <v>12611358</v>
      </c>
      <c r="G882" s="111">
        <v>45091</v>
      </c>
      <c r="H882" t="s">
        <v>5329</v>
      </c>
      <c r="I882" t="s">
        <v>255</v>
      </c>
      <c r="J882" t="s">
        <v>249</v>
      </c>
      <c r="K882" t="s">
        <v>250</v>
      </c>
      <c r="L882" t="s">
        <v>251</v>
      </c>
      <c r="O882" s="111">
        <v>45091</v>
      </c>
      <c r="P882" t="s">
        <v>252</v>
      </c>
      <c r="Q882" t="s">
        <v>253</v>
      </c>
      <c r="R882" s="111">
        <v>45092</v>
      </c>
      <c r="W882">
        <v>0</v>
      </c>
      <c r="X882">
        <v>67</v>
      </c>
      <c r="Y882">
        <v>1415</v>
      </c>
      <c r="Z882">
        <f t="shared" si="13"/>
        <v>1482</v>
      </c>
    </row>
    <row r="883" spans="1:26">
      <c r="A883" t="s">
        <v>246</v>
      </c>
      <c r="B883" t="s">
        <v>5799</v>
      </c>
      <c r="C883" t="s">
        <v>5339</v>
      </c>
      <c r="D883" t="s">
        <v>1691</v>
      </c>
      <c r="E883" t="s">
        <v>1528</v>
      </c>
      <c r="F883">
        <v>12606664</v>
      </c>
      <c r="G883" s="111">
        <v>45092</v>
      </c>
      <c r="H883" t="s">
        <v>5340</v>
      </c>
      <c r="I883" t="s">
        <v>255</v>
      </c>
      <c r="J883" t="s">
        <v>249</v>
      </c>
      <c r="K883" t="s">
        <v>250</v>
      </c>
      <c r="L883" t="s">
        <v>251</v>
      </c>
      <c r="O883" s="111">
        <v>45096</v>
      </c>
      <c r="P883" t="s">
        <v>252</v>
      </c>
      <c r="Q883" t="s">
        <v>253</v>
      </c>
      <c r="R883" s="111">
        <v>45097</v>
      </c>
      <c r="W883">
        <v>0</v>
      </c>
      <c r="X883">
        <v>2410.4499999999998</v>
      </c>
      <c r="Y883">
        <v>6323.79</v>
      </c>
      <c r="Z883">
        <f t="shared" si="13"/>
        <v>8734.24</v>
      </c>
    </row>
    <row r="884" spans="1:26">
      <c r="A884" t="s">
        <v>246</v>
      </c>
      <c r="B884" t="s">
        <v>4971</v>
      </c>
      <c r="C884" t="s">
        <v>4972</v>
      </c>
      <c r="D884" t="s">
        <v>1691</v>
      </c>
      <c r="E884" t="s">
        <v>1528</v>
      </c>
      <c r="F884">
        <v>12615412</v>
      </c>
      <c r="G884" s="111">
        <v>45092</v>
      </c>
      <c r="H884" t="s">
        <v>5330</v>
      </c>
      <c r="I884" t="s">
        <v>255</v>
      </c>
      <c r="J884" t="s">
        <v>249</v>
      </c>
      <c r="K884" t="s">
        <v>250</v>
      </c>
      <c r="L884" t="s">
        <v>251</v>
      </c>
      <c r="O884" s="111">
        <v>45092</v>
      </c>
      <c r="P884" t="s">
        <v>252</v>
      </c>
      <c r="Q884" t="s">
        <v>253</v>
      </c>
      <c r="R884" s="111">
        <v>45092</v>
      </c>
      <c r="W884">
        <v>0</v>
      </c>
      <c r="X884">
        <v>3781</v>
      </c>
      <c r="Y884">
        <v>660</v>
      </c>
      <c r="Z884">
        <f t="shared" si="13"/>
        <v>4441</v>
      </c>
    </row>
    <row r="885" spans="1:26">
      <c r="A885" t="s">
        <v>246</v>
      </c>
      <c r="B885" t="s">
        <v>4245</v>
      </c>
      <c r="C885" t="s">
        <v>3293</v>
      </c>
      <c r="D885" t="s">
        <v>1691</v>
      </c>
      <c r="E885" t="s">
        <v>1528</v>
      </c>
      <c r="F885">
        <v>12615983</v>
      </c>
      <c r="G885" s="111">
        <v>45092</v>
      </c>
      <c r="H885" t="s">
        <v>5331</v>
      </c>
      <c r="I885" t="s">
        <v>255</v>
      </c>
      <c r="L885" t="s">
        <v>251</v>
      </c>
      <c r="O885" s="111">
        <v>45092</v>
      </c>
      <c r="P885" t="s">
        <v>252</v>
      </c>
      <c r="Q885" t="s">
        <v>263</v>
      </c>
      <c r="R885" s="111">
        <v>45093</v>
      </c>
      <c r="W885">
        <v>0</v>
      </c>
      <c r="X885">
        <v>1819.56</v>
      </c>
      <c r="Y885">
        <v>0</v>
      </c>
      <c r="Z885">
        <f t="shared" si="13"/>
        <v>1819.56</v>
      </c>
    </row>
    <row r="886" spans="1:26">
      <c r="A886" t="s">
        <v>246</v>
      </c>
      <c r="B886" t="s">
        <v>5332</v>
      </c>
      <c r="C886" t="s">
        <v>5333</v>
      </c>
      <c r="D886" t="s">
        <v>1691</v>
      </c>
      <c r="E886" t="s">
        <v>1528</v>
      </c>
      <c r="F886">
        <v>12605493</v>
      </c>
      <c r="G886" s="111">
        <v>45092</v>
      </c>
      <c r="H886" t="s">
        <v>5334</v>
      </c>
      <c r="I886" t="s">
        <v>255</v>
      </c>
      <c r="J886" t="s">
        <v>249</v>
      </c>
      <c r="K886" t="s">
        <v>250</v>
      </c>
      <c r="L886" t="s">
        <v>251</v>
      </c>
      <c r="O886" s="111">
        <v>45092</v>
      </c>
      <c r="P886" t="s">
        <v>252</v>
      </c>
      <c r="Q886" t="s">
        <v>253</v>
      </c>
      <c r="R886" s="111">
        <v>45093</v>
      </c>
      <c r="W886">
        <v>0</v>
      </c>
      <c r="X886">
        <v>3614.5</v>
      </c>
      <c r="Y886">
        <v>8058.5</v>
      </c>
      <c r="Z886">
        <f t="shared" si="13"/>
        <v>11673</v>
      </c>
    </row>
    <row r="887" spans="1:26">
      <c r="A887" t="s">
        <v>246</v>
      </c>
      <c r="B887" t="s">
        <v>5142</v>
      </c>
      <c r="C887" t="s">
        <v>5143</v>
      </c>
      <c r="D887" t="s">
        <v>1691</v>
      </c>
      <c r="E887" t="s">
        <v>1528</v>
      </c>
      <c r="F887">
        <v>12628132</v>
      </c>
      <c r="G887" s="111">
        <v>45096</v>
      </c>
      <c r="H887" t="s">
        <v>5341</v>
      </c>
      <c r="I887" t="s">
        <v>255</v>
      </c>
      <c r="J887" t="s">
        <v>249</v>
      </c>
      <c r="K887" t="s">
        <v>250</v>
      </c>
      <c r="L887" t="s">
        <v>251</v>
      </c>
      <c r="O887" s="111">
        <v>45096</v>
      </c>
      <c r="P887" t="s">
        <v>252</v>
      </c>
      <c r="Q887" t="s">
        <v>253</v>
      </c>
      <c r="R887" s="111">
        <v>45097</v>
      </c>
      <c r="W887">
        <v>0</v>
      </c>
      <c r="X887">
        <v>6445</v>
      </c>
      <c r="Y887">
        <v>2445.1</v>
      </c>
      <c r="Z887">
        <f t="shared" si="13"/>
        <v>8890.1</v>
      </c>
    </row>
    <row r="888" spans="1:26">
      <c r="A888" t="s">
        <v>246</v>
      </c>
      <c r="B888" t="s">
        <v>5142</v>
      </c>
      <c r="C888" t="s">
        <v>5143</v>
      </c>
      <c r="D888" t="s">
        <v>1691</v>
      </c>
      <c r="E888" t="s">
        <v>1528</v>
      </c>
      <c r="F888">
        <v>12632063</v>
      </c>
      <c r="G888" s="111">
        <v>45097</v>
      </c>
      <c r="H888" t="s">
        <v>5342</v>
      </c>
      <c r="I888" t="s">
        <v>255</v>
      </c>
      <c r="J888" t="s">
        <v>249</v>
      </c>
      <c r="K888" t="s">
        <v>250</v>
      </c>
      <c r="L888" t="s">
        <v>251</v>
      </c>
      <c r="O888" s="111">
        <v>45097</v>
      </c>
      <c r="P888" t="s">
        <v>252</v>
      </c>
      <c r="Q888" t="s">
        <v>253</v>
      </c>
      <c r="R888" s="111">
        <v>45098</v>
      </c>
      <c r="W888">
        <v>0</v>
      </c>
      <c r="X888">
        <v>5496</v>
      </c>
      <c r="Y888">
        <v>2100</v>
      </c>
      <c r="Z888">
        <f t="shared" si="13"/>
        <v>7596</v>
      </c>
    </row>
    <row r="889" spans="1:26">
      <c r="A889" t="s">
        <v>246</v>
      </c>
      <c r="B889" t="s">
        <v>4971</v>
      </c>
      <c r="C889" t="s">
        <v>4972</v>
      </c>
      <c r="D889" t="s">
        <v>1691</v>
      </c>
      <c r="E889" t="s">
        <v>1528</v>
      </c>
      <c r="F889">
        <v>12637498</v>
      </c>
      <c r="G889" s="111">
        <v>45098</v>
      </c>
      <c r="H889" t="s">
        <v>5343</v>
      </c>
      <c r="I889" t="s">
        <v>255</v>
      </c>
      <c r="J889" t="s">
        <v>249</v>
      </c>
      <c r="K889" t="s">
        <v>250</v>
      </c>
      <c r="L889" t="s">
        <v>251</v>
      </c>
      <c r="O889" s="111">
        <v>45098</v>
      </c>
      <c r="P889" t="s">
        <v>252</v>
      </c>
      <c r="Q889" t="s">
        <v>253</v>
      </c>
      <c r="R889" s="111">
        <v>45098</v>
      </c>
      <c r="W889">
        <v>0</v>
      </c>
      <c r="X889">
        <v>941</v>
      </c>
      <c r="Y889">
        <v>6346</v>
      </c>
      <c r="Z889">
        <f t="shared" si="13"/>
        <v>7287</v>
      </c>
    </row>
    <row r="890" spans="1:26">
      <c r="A890" t="s">
        <v>246</v>
      </c>
      <c r="B890" t="s">
        <v>5142</v>
      </c>
      <c r="C890" t="s">
        <v>5143</v>
      </c>
      <c r="D890" t="s">
        <v>1691</v>
      </c>
      <c r="E890" t="s">
        <v>1528</v>
      </c>
      <c r="F890">
        <v>12638084</v>
      </c>
      <c r="G890" s="111">
        <v>45098</v>
      </c>
      <c r="H890" t="s">
        <v>5344</v>
      </c>
      <c r="I890" t="s">
        <v>255</v>
      </c>
      <c r="J890" t="s">
        <v>249</v>
      </c>
      <c r="K890" t="s">
        <v>250</v>
      </c>
      <c r="L890" t="s">
        <v>251</v>
      </c>
      <c r="O890" s="111">
        <v>45098</v>
      </c>
      <c r="P890" t="s">
        <v>252</v>
      </c>
      <c r="Q890" t="s">
        <v>282</v>
      </c>
      <c r="R890" s="111">
        <v>45098</v>
      </c>
      <c r="W890">
        <v>0</v>
      </c>
      <c r="X890">
        <v>4</v>
      </c>
      <c r="Y890">
        <v>0</v>
      </c>
      <c r="Z890">
        <f t="shared" si="13"/>
        <v>4</v>
      </c>
    </row>
    <row r="891" spans="1:26">
      <c r="A891" t="s">
        <v>246</v>
      </c>
      <c r="B891" t="s">
        <v>4245</v>
      </c>
      <c r="C891" t="s">
        <v>3293</v>
      </c>
      <c r="D891" t="s">
        <v>1691</v>
      </c>
      <c r="E891" t="s">
        <v>1528</v>
      </c>
      <c r="F891">
        <v>12644893</v>
      </c>
      <c r="G891" s="111">
        <v>45099</v>
      </c>
      <c r="H891" t="s">
        <v>5445</v>
      </c>
      <c r="I891" t="s">
        <v>255</v>
      </c>
      <c r="J891" t="s">
        <v>249</v>
      </c>
      <c r="K891" t="s">
        <v>250</v>
      </c>
      <c r="L891" t="s">
        <v>251</v>
      </c>
      <c r="O891" s="111">
        <v>45099</v>
      </c>
      <c r="P891" t="s">
        <v>252</v>
      </c>
      <c r="Q891" t="s">
        <v>253</v>
      </c>
      <c r="R891" s="111">
        <v>45100</v>
      </c>
      <c r="W891">
        <v>0</v>
      </c>
      <c r="X891">
        <v>0</v>
      </c>
      <c r="Y891">
        <v>37</v>
      </c>
      <c r="Z891">
        <f t="shared" si="13"/>
        <v>37</v>
      </c>
    </row>
    <row r="892" spans="1:26">
      <c r="A892" t="s">
        <v>246</v>
      </c>
      <c r="B892" t="s">
        <v>4971</v>
      </c>
      <c r="C892" t="s">
        <v>4972</v>
      </c>
      <c r="D892" t="s">
        <v>1691</v>
      </c>
      <c r="E892" t="s">
        <v>1528</v>
      </c>
      <c r="F892">
        <v>12650912</v>
      </c>
      <c r="G892" s="111">
        <v>45100</v>
      </c>
      <c r="H892" t="s">
        <v>5470</v>
      </c>
      <c r="I892" t="s">
        <v>255</v>
      </c>
      <c r="J892" t="s">
        <v>249</v>
      </c>
      <c r="K892" t="s">
        <v>250</v>
      </c>
      <c r="L892" t="s">
        <v>251</v>
      </c>
      <c r="O892" s="111">
        <v>45100</v>
      </c>
      <c r="P892" t="s">
        <v>252</v>
      </c>
      <c r="Q892" t="s">
        <v>253</v>
      </c>
      <c r="R892" s="111">
        <v>45103</v>
      </c>
      <c r="W892">
        <v>0</v>
      </c>
      <c r="X892">
        <v>10</v>
      </c>
      <c r="Y892">
        <v>724.5</v>
      </c>
      <c r="Z892">
        <f t="shared" si="13"/>
        <v>734.5</v>
      </c>
    </row>
    <row r="893" spans="1:26">
      <c r="A893" t="s">
        <v>246</v>
      </c>
      <c r="B893" t="s">
        <v>4971</v>
      </c>
      <c r="C893" t="s">
        <v>4972</v>
      </c>
      <c r="D893" t="s">
        <v>1691</v>
      </c>
      <c r="E893" t="s">
        <v>1528</v>
      </c>
      <c r="F893">
        <v>12662105</v>
      </c>
      <c r="G893" s="111">
        <v>45104</v>
      </c>
      <c r="H893" t="s">
        <v>5473</v>
      </c>
      <c r="I893" t="s">
        <v>255</v>
      </c>
      <c r="J893" t="s">
        <v>249</v>
      </c>
      <c r="K893" t="s">
        <v>250</v>
      </c>
      <c r="L893" t="s">
        <v>251</v>
      </c>
      <c r="O893" s="111">
        <v>45104</v>
      </c>
      <c r="P893" t="s">
        <v>252</v>
      </c>
      <c r="Q893" t="s">
        <v>253</v>
      </c>
      <c r="R893" s="111">
        <v>45104</v>
      </c>
      <c r="W893">
        <v>0</v>
      </c>
      <c r="X893">
        <v>440</v>
      </c>
      <c r="Y893">
        <v>510</v>
      </c>
      <c r="Z893">
        <f t="shared" si="13"/>
        <v>950</v>
      </c>
    </row>
    <row r="894" spans="1:26">
      <c r="A894" t="s">
        <v>246</v>
      </c>
      <c r="B894" t="s">
        <v>5799</v>
      </c>
      <c r="C894" t="s">
        <v>5339</v>
      </c>
      <c r="D894" t="s">
        <v>1691</v>
      </c>
      <c r="E894" t="s">
        <v>1528</v>
      </c>
      <c r="F894">
        <v>12612130</v>
      </c>
      <c r="G894" s="111">
        <v>45104</v>
      </c>
      <c r="H894" t="s">
        <v>5454</v>
      </c>
      <c r="I894" t="s">
        <v>260</v>
      </c>
      <c r="J894" t="s">
        <v>249</v>
      </c>
      <c r="K894" t="s">
        <v>250</v>
      </c>
      <c r="L894" t="s">
        <v>251</v>
      </c>
      <c r="O894" s="111">
        <v>45104</v>
      </c>
      <c r="P894" t="s">
        <v>252</v>
      </c>
      <c r="Q894" t="s">
        <v>257</v>
      </c>
      <c r="R894" s="111">
        <v>45104</v>
      </c>
      <c r="W894">
        <v>0</v>
      </c>
      <c r="X894">
        <v>0</v>
      </c>
      <c r="Y894">
        <v>0</v>
      </c>
      <c r="Z894">
        <f t="shared" si="13"/>
        <v>0</v>
      </c>
    </row>
    <row r="895" spans="1:26">
      <c r="A895" t="s">
        <v>246</v>
      </c>
      <c r="B895" t="s">
        <v>5799</v>
      </c>
      <c r="C895" t="s">
        <v>5339</v>
      </c>
      <c r="D895" t="s">
        <v>1691</v>
      </c>
      <c r="E895" t="s">
        <v>1528</v>
      </c>
      <c r="F895">
        <v>12664229</v>
      </c>
      <c r="G895" s="111">
        <v>45104</v>
      </c>
      <c r="H895" t="s">
        <v>5577</v>
      </c>
      <c r="I895" t="s">
        <v>255</v>
      </c>
      <c r="J895" t="s">
        <v>249</v>
      </c>
      <c r="K895" t="s">
        <v>250</v>
      </c>
      <c r="L895" t="s">
        <v>251</v>
      </c>
      <c r="O895" s="111">
        <v>45105</v>
      </c>
      <c r="P895" t="s">
        <v>252</v>
      </c>
      <c r="Q895" t="s">
        <v>253</v>
      </c>
      <c r="R895" s="111">
        <v>45111</v>
      </c>
      <c r="W895">
        <v>0</v>
      </c>
      <c r="X895">
        <v>0</v>
      </c>
      <c r="Y895">
        <v>2546.08</v>
      </c>
      <c r="Z895">
        <f t="shared" si="13"/>
        <v>2546.08</v>
      </c>
    </row>
    <row r="896" spans="1:26">
      <c r="A896" t="s">
        <v>246</v>
      </c>
      <c r="B896" t="s">
        <v>5799</v>
      </c>
      <c r="C896" t="s">
        <v>5339</v>
      </c>
      <c r="D896" t="s">
        <v>1691</v>
      </c>
      <c r="E896" t="s">
        <v>1528</v>
      </c>
      <c r="F896">
        <v>12669031</v>
      </c>
      <c r="G896" s="111">
        <v>45105</v>
      </c>
      <c r="H896" t="s">
        <v>5592</v>
      </c>
      <c r="I896" t="s">
        <v>255</v>
      </c>
      <c r="J896" t="s">
        <v>249</v>
      </c>
      <c r="K896" t="s">
        <v>250</v>
      </c>
      <c r="L896" t="s">
        <v>251</v>
      </c>
      <c r="O896" s="111">
        <v>45106</v>
      </c>
      <c r="P896" t="s">
        <v>252</v>
      </c>
      <c r="Q896" t="s">
        <v>253</v>
      </c>
      <c r="R896" s="111">
        <v>45106</v>
      </c>
      <c r="W896">
        <v>0</v>
      </c>
      <c r="X896">
        <v>74.430000000000007</v>
      </c>
      <c r="Y896">
        <v>3089.64</v>
      </c>
      <c r="Z896">
        <f t="shared" si="13"/>
        <v>3164.0699999999997</v>
      </c>
    </row>
    <row r="897" spans="1:26">
      <c r="A897" t="s">
        <v>246</v>
      </c>
      <c r="B897" t="s">
        <v>5332</v>
      </c>
      <c r="C897" t="s">
        <v>5333</v>
      </c>
      <c r="D897" t="s">
        <v>1691</v>
      </c>
      <c r="E897" t="s">
        <v>1528</v>
      </c>
      <c r="F897">
        <v>12670018</v>
      </c>
      <c r="G897" s="111">
        <v>45105</v>
      </c>
      <c r="H897" t="s">
        <v>5458</v>
      </c>
      <c r="I897" t="s">
        <v>255</v>
      </c>
      <c r="J897" t="s">
        <v>249</v>
      </c>
      <c r="K897" t="s">
        <v>250</v>
      </c>
      <c r="L897" t="s">
        <v>251</v>
      </c>
      <c r="O897" s="111">
        <v>45105</v>
      </c>
      <c r="P897" t="s">
        <v>252</v>
      </c>
      <c r="Q897" t="s">
        <v>253</v>
      </c>
      <c r="R897" s="111">
        <v>45106</v>
      </c>
      <c r="W897">
        <v>0</v>
      </c>
      <c r="X897">
        <v>0</v>
      </c>
      <c r="Y897">
        <v>4379.7</v>
      </c>
      <c r="Z897">
        <f t="shared" si="13"/>
        <v>4379.7</v>
      </c>
    </row>
    <row r="898" spans="1:26">
      <c r="A898" t="s">
        <v>246</v>
      </c>
      <c r="B898" t="s">
        <v>5142</v>
      </c>
      <c r="C898" t="s">
        <v>5143</v>
      </c>
      <c r="D898" t="s">
        <v>1691</v>
      </c>
      <c r="E898" t="s">
        <v>1528</v>
      </c>
      <c r="F898">
        <v>12670852</v>
      </c>
      <c r="G898" s="111">
        <v>45105</v>
      </c>
      <c r="H898" t="s">
        <v>5486</v>
      </c>
      <c r="I898" t="s">
        <v>255</v>
      </c>
      <c r="J898" t="s">
        <v>249</v>
      </c>
      <c r="K898" t="s">
        <v>250</v>
      </c>
      <c r="L898" t="s">
        <v>251</v>
      </c>
      <c r="O898" s="111">
        <v>45105</v>
      </c>
      <c r="P898" t="s">
        <v>252</v>
      </c>
      <c r="Q898" t="s">
        <v>253</v>
      </c>
      <c r="R898" s="111">
        <v>45106</v>
      </c>
      <c r="W898">
        <v>0</v>
      </c>
      <c r="X898">
        <v>236.01</v>
      </c>
      <c r="Y898">
        <v>5374.1</v>
      </c>
      <c r="Z898">
        <f t="shared" si="13"/>
        <v>5610.1100000000006</v>
      </c>
    </row>
    <row r="899" spans="1:26">
      <c r="A899" t="s">
        <v>246</v>
      </c>
      <c r="B899" t="s">
        <v>4245</v>
      </c>
      <c r="C899" t="s">
        <v>3293</v>
      </c>
      <c r="D899" t="s">
        <v>1691</v>
      </c>
      <c r="E899" t="s">
        <v>1528</v>
      </c>
      <c r="F899">
        <v>12676595</v>
      </c>
      <c r="G899" s="111">
        <v>45106</v>
      </c>
      <c r="H899" t="s">
        <v>5673</v>
      </c>
      <c r="I899" t="s">
        <v>248</v>
      </c>
      <c r="J899" t="s">
        <v>249</v>
      </c>
      <c r="K899" t="s">
        <v>250</v>
      </c>
      <c r="L899" t="s">
        <v>251</v>
      </c>
      <c r="O899" s="111">
        <v>45106</v>
      </c>
      <c r="P899" t="s">
        <v>252</v>
      </c>
      <c r="Q899" t="s">
        <v>257</v>
      </c>
      <c r="R899" s="111">
        <v>45106</v>
      </c>
      <c r="W899">
        <v>0</v>
      </c>
      <c r="X899">
        <v>0</v>
      </c>
      <c r="Y899">
        <v>0</v>
      </c>
      <c r="Z899">
        <f t="shared" ref="Z899:Z962" si="14">SUM(W899:Y899)</f>
        <v>0</v>
      </c>
    </row>
    <row r="900" spans="1:26">
      <c r="A900" t="s">
        <v>246</v>
      </c>
      <c r="B900" t="s">
        <v>5332</v>
      </c>
      <c r="C900" t="s">
        <v>5333</v>
      </c>
      <c r="D900" t="s">
        <v>1691</v>
      </c>
      <c r="E900" t="s">
        <v>1528</v>
      </c>
      <c r="F900">
        <v>12678443</v>
      </c>
      <c r="G900" s="111">
        <v>45106</v>
      </c>
      <c r="H900" t="s">
        <v>5490</v>
      </c>
      <c r="I900" t="s">
        <v>255</v>
      </c>
      <c r="J900" t="s">
        <v>249</v>
      </c>
      <c r="K900" t="s">
        <v>250</v>
      </c>
      <c r="L900" t="s">
        <v>251</v>
      </c>
      <c r="O900" s="111">
        <v>45106</v>
      </c>
      <c r="P900" t="s">
        <v>252</v>
      </c>
      <c r="Q900" t="s">
        <v>253</v>
      </c>
      <c r="R900" s="111">
        <v>45107</v>
      </c>
      <c r="W900">
        <v>0</v>
      </c>
      <c r="X900">
        <v>41</v>
      </c>
      <c r="Y900">
        <v>7669</v>
      </c>
      <c r="Z900">
        <f t="shared" si="14"/>
        <v>7710</v>
      </c>
    </row>
    <row r="901" spans="1:26">
      <c r="A901" t="s">
        <v>246</v>
      </c>
      <c r="B901" t="s">
        <v>4971</v>
      </c>
      <c r="C901" t="s">
        <v>4972</v>
      </c>
      <c r="D901" t="s">
        <v>1691</v>
      </c>
      <c r="E901" t="s">
        <v>1528</v>
      </c>
      <c r="F901">
        <v>12695536</v>
      </c>
      <c r="G901" s="111">
        <v>45110</v>
      </c>
      <c r="H901" t="s">
        <v>6038</v>
      </c>
      <c r="I901" t="s">
        <v>255</v>
      </c>
      <c r="J901" t="s">
        <v>249</v>
      </c>
      <c r="K901" t="s">
        <v>250</v>
      </c>
      <c r="L901" t="s">
        <v>251</v>
      </c>
      <c r="O901" s="111">
        <v>45110</v>
      </c>
      <c r="P901" t="s">
        <v>252</v>
      </c>
      <c r="Q901" t="s">
        <v>253</v>
      </c>
      <c r="R901" s="111">
        <v>45111</v>
      </c>
      <c r="W901">
        <v>0</v>
      </c>
      <c r="X901">
        <v>0</v>
      </c>
      <c r="Y901">
        <v>3046.55</v>
      </c>
      <c r="Z901">
        <f t="shared" si="14"/>
        <v>3046.55</v>
      </c>
    </row>
    <row r="902" spans="1:26">
      <c r="A902" t="s">
        <v>246</v>
      </c>
      <c r="B902" t="s">
        <v>4971</v>
      </c>
      <c r="C902" t="s">
        <v>4972</v>
      </c>
      <c r="D902" t="s">
        <v>1691</v>
      </c>
      <c r="E902" t="s">
        <v>1528</v>
      </c>
      <c r="F902">
        <v>12701094</v>
      </c>
      <c r="G902" s="111">
        <v>45111</v>
      </c>
      <c r="H902" t="s">
        <v>6039</v>
      </c>
      <c r="I902" t="s">
        <v>255</v>
      </c>
      <c r="J902" t="s">
        <v>249</v>
      </c>
      <c r="K902" t="s">
        <v>250</v>
      </c>
      <c r="L902" t="s">
        <v>251</v>
      </c>
      <c r="O902" s="111">
        <v>45111</v>
      </c>
      <c r="P902" t="s">
        <v>252</v>
      </c>
      <c r="Q902" t="s">
        <v>253</v>
      </c>
      <c r="R902" s="111">
        <v>45111</v>
      </c>
      <c r="W902">
        <v>0</v>
      </c>
      <c r="X902">
        <v>0</v>
      </c>
      <c r="Y902">
        <v>180</v>
      </c>
      <c r="Z902">
        <f t="shared" si="14"/>
        <v>180</v>
      </c>
    </row>
    <row r="903" spans="1:26">
      <c r="A903" t="s">
        <v>246</v>
      </c>
      <c r="B903" t="s">
        <v>4971</v>
      </c>
      <c r="C903" t="s">
        <v>4972</v>
      </c>
      <c r="D903" t="s">
        <v>1691</v>
      </c>
      <c r="E903" t="s">
        <v>1528</v>
      </c>
      <c r="F903">
        <v>12706634</v>
      </c>
      <c r="G903" s="111">
        <v>45112</v>
      </c>
      <c r="H903" t="s">
        <v>6040</v>
      </c>
      <c r="I903" t="s">
        <v>255</v>
      </c>
      <c r="J903" t="s">
        <v>249</v>
      </c>
      <c r="K903" t="s">
        <v>250</v>
      </c>
      <c r="L903" t="s">
        <v>251</v>
      </c>
      <c r="O903" s="111">
        <v>45112</v>
      </c>
      <c r="P903" t="s">
        <v>252</v>
      </c>
      <c r="Q903" t="s">
        <v>253</v>
      </c>
      <c r="R903" s="111">
        <v>45113</v>
      </c>
      <c r="W903">
        <v>0</v>
      </c>
      <c r="X903">
        <v>0</v>
      </c>
      <c r="Y903">
        <v>4761.5</v>
      </c>
      <c r="Z903">
        <f t="shared" si="14"/>
        <v>4761.5</v>
      </c>
    </row>
    <row r="904" spans="1:26">
      <c r="A904" t="s">
        <v>246</v>
      </c>
      <c r="B904" t="s">
        <v>4971</v>
      </c>
      <c r="C904" t="s">
        <v>4972</v>
      </c>
      <c r="D904" t="s">
        <v>1691</v>
      </c>
      <c r="E904" t="s">
        <v>1528</v>
      </c>
      <c r="F904">
        <v>12711906</v>
      </c>
      <c r="G904" s="111">
        <v>45113</v>
      </c>
      <c r="H904" t="s">
        <v>6041</v>
      </c>
      <c r="I904" t="s">
        <v>255</v>
      </c>
      <c r="L904" t="s">
        <v>251</v>
      </c>
      <c r="O904" s="111">
        <v>45113</v>
      </c>
      <c r="P904" t="s">
        <v>252</v>
      </c>
      <c r="Q904" t="s">
        <v>253</v>
      </c>
      <c r="R904" s="111">
        <v>45114</v>
      </c>
      <c r="W904">
        <v>0</v>
      </c>
      <c r="X904">
        <v>0</v>
      </c>
      <c r="Y904">
        <v>9230.7800000000007</v>
      </c>
      <c r="Z904">
        <f t="shared" si="14"/>
        <v>9230.7800000000007</v>
      </c>
    </row>
    <row r="905" spans="1:26">
      <c r="A905" t="s">
        <v>246</v>
      </c>
      <c r="B905" t="s">
        <v>5142</v>
      </c>
      <c r="C905" t="s">
        <v>5143</v>
      </c>
      <c r="D905" t="s">
        <v>1691</v>
      </c>
      <c r="E905" t="s">
        <v>1528</v>
      </c>
      <c r="F905">
        <v>12712096</v>
      </c>
      <c r="G905" s="111">
        <v>45113</v>
      </c>
      <c r="H905" t="s">
        <v>6042</v>
      </c>
      <c r="I905" t="s">
        <v>255</v>
      </c>
      <c r="J905" t="s">
        <v>249</v>
      </c>
      <c r="K905" t="s">
        <v>250</v>
      </c>
      <c r="L905" t="s">
        <v>251</v>
      </c>
      <c r="O905" s="111">
        <v>45113</v>
      </c>
      <c r="P905" t="s">
        <v>252</v>
      </c>
      <c r="Q905" t="s">
        <v>253</v>
      </c>
      <c r="R905" s="111">
        <v>45114</v>
      </c>
      <c r="W905">
        <v>0</v>
      </c>
      <c r="X905">
        <v>0</v>
      </c>
      <c r="Y905">
        <v>5</v>
      </c>
      <c r="Z905">
        <f t="shared" si="14"/>
        <v>5</v>
      </c>
    </row>
    <row r="906" spans="1:26">
      <c r="A906" t="s">
        <v>246</v>
      </c>
      <c r="B906" t="s">
        <v>5142</v>
      </c>
      <c r="C906" t="s">
        <v>5143</v>
      </c>
      <c r="D906" t="s">
        <v>1691</v>
      </c>
      <c r="E906" t="s">
        <v>1528</v>
      </c>
      <c r="F906">
        <v>12715609</v>
      </c>
      <c r="G906" s="111">
        <v>45114</v>
      </c>
      <c r="H906" t="s">
        <v>6043</v>
      </c>
      <c r="I906" t="s">
        <v>255</v>
      </c>
      <c r="J906" t="s">
        <v>249</v>
      </c>
      <c r="K906" t="s">
        <v>250</v>
      </c>
      <c r="L906" t="s">
        <v>251</v>
      </c>
      <c r="O906" s="111">
        <v>45114</v>
      </c>
      <c r="P906" t="s">
        <v>252</v>
      </c>
      <c r="Q906" t="s">
        <v>253</v>
      </c>
      <c r="R906" s="111">
        <v>45114</v>
      </c>
      <c r="W906">
        <v>0</v>
      </c>
      <c r="X906">
        <v>0</v>
      </c>
      <c r="Y906">
        <v>6717.4</v>
      </c>
      <c r="Z906">
        <f t="shared" si="14"/>
        <v>6717.4</v>
      </c>
    </row>
    <row r="907" spans="1:26">
      <c r="A907" t="s">
        <v>246</v>
      </c>
      <c r="B907" t="s">
        <v>5799</v>
      </c>
      <c r="C907" t="s">
        <v>5339</v>
      </c>
      <c r="D907" t="s">
        <v>1691</v>
      </c>
      <c r="E907" t="s">
        <v>1528</v>
      </c>
      <c r="F907">
        <v>12715828</v>
      </c>
      <c r="G907" s="111">
        <v>45114</v>
      </c>
      <c r="H907" t="s">
        <v>6044</v>
      </c>
      <c r="I907" t="s">
        <v>255</v>
      </c>
      <c r="J907" t="s">
        <v>249</v>
      </c>
      <c r="K907" t="s">
        <v>250</v>
      </c>
      <c r="L907" t="s">
        <v>251</v>
      </c>
      <c r="O907" s="111">
        <v>45114</v>
      </c>
      <c r="P907" t="s">
        <v>252</v>
      </c>
      <c r="Q907" t="s">
        <v>253</v>
      </c>
      <c r="R907" s="111">
        <v>45114</v>
      </c>
      <c r="W907">
        <v>0</v>
      </c>
      <c r="X907">
        <v>0</v>
      </c>
      <c r="Y907">
        <v>323.8</v>
      </c>
      <c r="Z907">
        <f t="shared" si="14"/>
        <v>323.8</v>
      </c>
    </row>
    <row r="908" spans="1:26">
      <c r="A908" t="s">
        <v>246</v>
      </c>
      <c r="B908" t="s">
        <v>4971</v>
      </c>
      <c r="C908" t="s">
        <v>4972</v>
      </c>
      <c r="D908" t="s">
        <v>1691</v>
      </c>
      <c r="E908" t="s">
        <v>1528</v>
      </c>
      <c r="F908">
        <v>12720123</v>
      </c>
      <c r="G908" s="111">
        <v>45117</v>
      </c>
      <c r="H908" t="s">
        <v>6045</v>
      </c>
      <c r="I908" t="s">
        <v>255</v>
      </c>
      <c r="J908" t="s">
        <v>249</v>
      </c>
      <c r="K908" t="s">
        <v>250</v>
      </c>
      <c r="L908" t="s">
        <v>251</v>
      </c>
      <c r="O908" s="111">
        <v>45117</v>
      </c>
      <c r="P908" t="s">
        <v>252</v>
      </c>
      <c r="Q908" t="s">
        <v>253</v>
      </c>
      <c r="R908" s="111">
        <v>45118</v>
      </c>
      <c r="W908">
        <v>0</v>
      </c>
      <c r="X908">
        <v>0</v>
      </c>
      <c r="Y908">
        <v>1</v>
      </c>
      <c r="Z908">
        <f t="shared" si="14"/>
        <v>1</v>
      </c>
    </row>
    <row r="909" spans="1:26">
      <c r="A909" t="s">
        <v>246</v>
      </c>
      <c r="B909" t="s">
        <v>5142</v>
      </c>
      <c r="C909" t="s">
        <v>5143</v>
      </c>
      <c r="D909" t="s">
        <v>1691</v>
      </c>
      <c r="E909" t="s">
        <v>1528</v>
      </c>
      <c r="F909">
        <v>12720140</v>
      </c>
      <c r="G909" s="111">
        <v>45117</v>
      </c>
      <c r="H909" t="s">
        <v>6046</v>
      </c>
      <c r="I909" t="s">
        <v>255</v>
      </c>
      <c r="J909" t="s">
        <v>249</v>
      </c>
      <c r="K909" t="s">
        <v>250</v>
      </c>
      <c r="L909" t="s">
        <v>251</v>
      </c>
      <c r="O909" s="111">
        <v>45117</v>
      </c>
      <c r="P909" t="s">
        <v>252</v>
      </c>
      <c r="Q909" t="s">
        <v>253</v>
      </c>
      <c r="R909" s="111">
        <v>45117</v>
      </c>
      <c r="W909">
        <v>0</v>
      </c>
      <c r="X909">
        <v>0</v>
      </c>
      <c r="Y909">
        <v>770.5</v>
      </c>
      <c r="Z909">
        <f t="shared" si="14"/>
        <v>770.5</v>
      </c>
    </row>
    <row r="910" spans="1:26">
      <c r="A910" t="s">
        <v>246</v>
      </c>
      <c r="B910" t="s">
        <v>5332</v>
      </c>
      <c r="C910" t="s">
        <v>5333</v>
      </c>
      <c r="D910" t="s">
        <v>1691</v>
      </c>
      <c r="E910" t="s">
        <v>1528</v>
      </c>
      <c r="F910">
        <v>12721794</v>
      </c>
      <c r="G910" s="111">
        <v>45117</v>
      </c>
      <c r="H910" t="s">
        <v>6047</v>
      </c>
      <c r="I910" t="s">
        <v>255</v>
      </c>
      <c r="J910" t="s">
        <v>249</v>
      </c>
      <c r="K910" t="s">
        <v>250</v>
      </c>
      <c r="L910" t="s">
        <v>251</v>
      </c>
      <c r="O910" s="111">
        <v>45117</v>
      </c>
      <c r="P910" t="s">
        <v>252</v>
      </c>
      <c r="Q910" t="s">
        <v>253</v>
      </c>
      <c r="R910" s="111">
        <v>45118</v>
      </c>
      <c r="W910">
        <v>0</v>
      </c>
      <c r="X910">
        <v>0</v>
      </c>
      <c r="Y910">
        <v>2702</v>
      </c>
      <c r="Z910">
        <f t="shared" si="14"/>
        <v>2702</v>
      </c>
    </row>
    <row r="911" spans="1:26">
      <c r="A911" t="s">
        <v>246</v>
      </c>
      <c r="B911" t="s">
        <v>4245</v>
      </c>
      <c r="C911" t="s">
        <v>3293</v>
      </c>
      <c r="D911" t="s">
        <v>1691</v>
      </c>
      <c r="E911" t="s">
        <v>1528</v>
      </c>
      <c r="F911">
        <v>12724596</v>
      </c>
      <c r="G911" s="111">
        <v>45118</v>
      </c>
      <c r="H911" t="s">
        <v>6048</v>
      </c>
      <c r="I911" t="s">
        <v>255</v>
      </c>
      <c r="J911" t="s">
        <v>249</v>
      </c>
      <c r="K911" t="s">
        <v>250</v>
      </c>
      <c r="L911" t="s">
        <v>251</v>
      </c>
      <c r="O911" s="111">
        <v>45118</v>
      </c>
      <c r="P911" t="s">
        <v>252</v>
      </c>
      <c r="Q911" t="s">
        <v>253</v>
      </c>
      <c r="R911" s="111">
        <v>45119</v>
      </c>
      <c r="W911">
        <v>0</v>
      </c>
      <c r="X911">
        <v>0</v>
      </c>
      <c r="Y911">
        <v>1.1000000000000001</v>
      </c>
      <c r="Z911">
        <f t="shared" si="14"/>
        <v>1.1000000000000001</v>
      </c>
    </row>
    <row r="912" spans="1:26">
      <c r="A912" t="s">
        <v>246</v>
      </c>
      <c r="B912" t="s">
        <v>5332</v>
      </c>
      <c r="C912" t="s">
        <v>5333</v>
      </c>
      <c r="D912" t="s">
        <v>1691</v>
      </c>
      <c r="E912" t="s">
        <v>1528</v>
      </c>
      <c r="F912">
        <v>12724949</v>
      </c>
      <c r="G912" s="111">
        <v>45118</v>
      </c>
      <c r="H912" t="s">
        <v>6049</v>
      </c>
      <c r="I912" t="s">
        <v>255</v>
      </c>
      <c r="J912" t="s">
        <v>249</v>
      </c>
      <c r="K912" t="s">
        <v>250</v>
      </c>
      <c r="L912" t="s">
        <v>251</v>
      </c>
      <c r="O912" s="111">
        <v>45118</v>
      </c>
      <c r="P912" t="s">
        <v>252</v>
      </c>
      <c r="Q912" t="s">
        <v>253</v>
      </c>
      <c r="R912" s="111">
        <v>45119</v>
      </c>
      <c r="W912">
        <v>0</v>
      </c>
      <c r="X912">
        <v>0</v>
      </c>
      <c r="Y912">
        <v>609.5</v>
      </c>
      <c r="Z912">
        <f t="shared" si="14"/>
        <v>609.5</v>
      </c>
    </row>
    <row r="913" spans="1:26">
      <c r="A913" t="s">
        <v>246</v>
      </c>
      <c r="B913" t="s">
        <v>5142</v>
      </c>
      <c r="C913" t="s">
        <v>5143</v>
      </c>
      <c r="D913" t="s">
        <v>1691</v>
      </c>
      <c r="E913" t="s">
        <v>1528</v>
      </c>
      <c r="F913">
        <v>12724470</v>
      </c>
      <c r="G913" s="111">
        <v>45118</v>
      </c>
      <c r="H913" t="s">
        <v>6050</v>
      </c>
      <c r="I913" t="s">
        <v>255</v>
      </c>
      <c r="J913" t="s">
        <v>249</v>
      </c>
      <c r="K913" t="s">
        <v>250</v>
      </c>
      <c r="L913" t="s">
        <v>251</v>
      </c>
      <c r="O913" s="111">
        <v>45118</v>
      </c>
      <c r="P913" t="s">
        <v>252</v>
      </c>
      <c r="Q913" t="s">
        <v>257</v>
      </c>
      <c r="R913" s="111">
        <v>45119</v>
      </c>
      <c r="W913">
        <v>0</v>
      </c>
      <c r="X913">
        <v>0</v>
      </c>
      <c r="Y913">
        <v>0</v>
      </c>
      <c r="Z913">
        <f t="shared" si="14"/>
        <v>0</v>
      </c>
    </row>
    <row r="914" spans="1:26">
      <c r="A914" t="s">
        <v>246</v>
      </c>
      <c r="B914" t="s">
        <v>5332</v>
      </c>
      <c r="C914" t="s">
        <v>5333</v>
      </c>
      <c r="D914" t="s">
        <v>1691</v>
      </c>
      <c r="E914" t="s">
        <v>1528</v>
      </c>
      <c r="F914">
        <v>12726812</v>
      </c>
      <c r="G914" s="111">
        <v>45119</v>
      </c>
      <c r="H914" t="s">
        <v>6051</v>
      </c>
      <c r="I914" t="s">
        <v>255</v>
      </c>
      <c r="J914" t="s">
        <v>249</v>
      </c>
      <c r="K914" t="s">
        <v>250</v>
      </c>
      <c r="L914" t="s">
        <v>251</v>
      </c>
      <c r="O914" s="111">
        <v>45121</v>
      </c>
      <c r="P914" t="s">
        <v>252</v>
      </c>
      <c r="Q914" t="s">
        <v>253</v>
      </c>
      <c r="R914" s="111">
        <v>45124</v>
      </c>
      <c r="W914">
        <v>0</v>
      </c>
      <c r="X914">
        <v>0</v>
      </c>
      <c r="Y914">
        <v>3260</v>
      </c>
      <c r="Z914">
        <f t="shared" si="14"/>
        <v>3260</v>
      </c>
    </row>
    <row r="915" spans="1:26">
      <c r="A915" t="s">
        <v>246</v>
      </c>
      <c r="B915" t="s">
        <v>5799</v>
      </c>
      <c r="C915" t="s">
        <v>5339</v>
      </c>
      <c r="D915" t="s">
        <v>1691</v>
      </c>
      <c r="E915" t="s">
        <v>1528</v>
      </c>
      <c r="F915">
        <v>11829634</v>
      </c>
      <c r="G915" s="111">
        <v>45119</v>
      </c>
      <c r="H915" t="s">
        <v>6052</v>
      </c>
      <c r="I915" t="s">
        <v>248</v>
      </c>
      <c r="J915" t="s">
        <v>249</v>
      </c>
      <c r="K915" t="s">
        <v>250</v>
      </c>
      <c r="L915" t="s">
        <v>251</v>
      </c>
      <c r="O915" s="111">
        <v>45119</v>
      </c>
      <c r="P915" t="s">
        <v>252</v>
      </c>
      <c r="Q915" t="s">
        <v>253</v>
      </c>
      <c r="R915" s="111">
        <v>45120</v>
      </c>
      <c r="W915">
        <v>0</v>
      </c>
      <c r="X915">
        <v>0</v>
      </c>
      <c r="Y915">
        <v>4898</v>
      </c>
      <c r="Z915">
        <f t="shared" si="14"/>
        <v>4898</v>
      </c>
    </row>
    <row r="916" spans="1:26">
      <c r="A916" t="s">
        <v>246</v>
      </c>
      <c r="B916" t="s">
        <v>5142</v>
      </c>
      <c r="C916" t="s">
        <v>5143</v>
      </c>
      <c r="D916" t="s">
        <v>1691</v>
      </c>
      <c r="E916" t="s">
        <v>1528</v>
      </c>
      <c r="F916">
        <v>12746481</v>
      </c>
      <c r="G916" s="111">
        <v>45125</v>
      </c>
      <c r="H916" t="s">
        <v>6053</v>
      </c>
      <c r="I916" t="s">
        <v>255</v>
      </c>
      <c r="J916" t="s">
        <v>249</v>
      </c>
      <c r="K916" t="s">
        <v>250</v>
      </c>
      <c r="L916" t="s">
        <v>251</v>
      </c>
      <c r="O916" s="111">
        <v>45125</v>
      </c>
      <c r="P916" t="s">
        <v>252</v>
      </c>
      <c r="Q916" t="s">
        <v>253</v>
      </c>
      <c r="R916" s="111">
        <v>45125</v>
      </c>
      <c r="W916">
        <v>0</v>
      </c>
      <c r="X916">
        <v>0</v>
      </c>
      <c r="Y916">
        <v>1057</v>
      </c>
      <c r="Z916">
        <f t="shared" si="14"/>
        <v>1057</v>
      </c>
    </row>
    <row r="917" spans="1:26">
      <c r="A917" t="s">
        <v>246</v>
      </c>
      <c r="B917" t="s">
        <v>5799</v>
      </c>
      <c r="C917" t="s">
        <v>5339</v>
      </c>
      <c r="D917" t="s">
        <v>1691</v>
      </c>
      <c r="E917" t="s">
        <v>1528</v>
      </c>
      <c r="F917">
        <v>8925416</v>
      </c>
      <c r="G917" s="111">
        <v>45126</v>
      </c>
      <c r="H917" t="s">
        <v>6054</v>
      </c>
      <c r="I917" t="s">
        <v>255</v>
      </c>
      <c r="J917" t="s">
        <v>249</v>
      </c>
      <c r="K917" t="s">
        <v>250</v>
      </c>
      <c r="L917" t="s">
        <v>251</v>
      </c>
      <c r="O917" s="111">
        <v>45126</v>
      </c>
      <c r="P917" t="s">
        <v>252</v>
      </c>
      <c r="Q917" t="s">
        <v>253</v>
      </c>
      <c r="R917" s="111">
        <v>45127</v>
      </c>
      <c r="W917">
        <v>21574.74</v>
      </c>
      <c r="X917">
        <v>22023.32</v>
      </c>
      <c r="Y917">
        <v>11035.99</v>
      </c>
      <c r="Z917">
        <f t="shared" si="14"/>
        <v>54634.049999999996</v>
      </c>
    </row>
    <row r="918" spans="1:26">
      <c r="A918" t="s">
        <v>246</v>
      </c>
      <c r="B918" t="s">
        <v>5332</v>
      </c>
      <c r="C918" t="s">
        <v>5333</v>
      </c>
      <c r="D918" t="s">
        <v>1691</v>
      </c>
      <c r="E918" t="s">
        <v>1528</v>
      </c>
      <c r="F918">
        <v>12738516</v>
      </c>
      <c r="G918" s="111">
        <v>45126</v>
      </c>
      <c r="H918" t="s">
        <v>6055</v>
      </c>
      <c r="I918" t="s">
        <v>248</v>
      </c>
      <c r="J918" t="s">
        <v>249</v>
      </c>
      <c r="K918" t="s">
        <v>250</v>
      </c>
      <c r="L918" t="s">
        <v>251</v>
      </c>
      <c r="O918" s="111">
        <v>45128</v>
      </c>
      <c r="P918" t="s">
        <v>252</v>
      </c>
      <c r="Q918" t="s">
        <v>253</v>
      </c>
      <c r="R918" s="111">
        <v>45131</v>
      </c>
      <c r="W918">
        <v>0</v>
      </c>
      <c r="X918">
        <v>0</v>
      </c>
      <c r="Y918">
        <v>81</v>
      </c>
      <c r="Z918">
        <f t="shared" si="14"/>
        <v>81</v>
      </c>
    </row>
    <row r="919" spans="1:26">
      <c r="A919" t="s">
        <v>246</v>
      </c>
      <c r="B919" t="s">
        <v>5142</v>
      </c>
      <c r="C919" t="s">
        <v>5143</v>
      </c>
      <c r="D919" t="s">
        <v>1691</v>
      </c>
      <c r="E919" t="s">
        <v>1528</v>
      </c>
      <c r="F919">
        <v>11169099</v>
      </c>
      <c r="G919" s="111">
        <v>45126</v>
      </c>
      <c r="H919" t="s">
        <v>6056</v>
      </c>
      <c r="I919" t="s">
        <v>255</v>
      </c>
      <c r="J919" t="s">
        <v>249</v>
      </c>
      <c r="K919" t="s">
        <v>805</v>
      </c>
      <c r="L919" t="s">
        <v>251</v>
      </c>
      <c r="O919" s="111">
        <v>45126</v>
      </c>
      <c r="P919" t="s">
        <v>252</v>
      </c>
      <c r="Q919" t="s">
        <v>253</v>
      </c>
      <c r="R919" s="111">
        <v>45127</v>
      </c>
      <c r="W919">
        <v>0</v>
      </c>
      <c r="X919">
        <v>0</v>
      </c>
      <c r="Y919">
        <v>1</v>
      </c>
      <c r="Z919">
        <f t="shared" si="14"/>
        <v>1</v>
      </c>
    </row>
    <row r="920" spans="1:26">
      <c r="A920" t="s">
        <v>246</v>
      </c>
      <c r="B920" t="s">
        <v>5332</v>
      </c>
      <c r="C920" t="s">
        <v>5333</v>
      </c>
      <c r="D920" t="s">
        <v>1691</v>
      </c>
      <c r="E920" t="s">
        <v>1528</v>
      </c>
      <c r="F920">
        <v>12756742</v>
      </c>
      <c r="G920" s="111">
        <v>45128</v>
      </c>
      <c r="H920" t="s">
        <v>6057</v>
      </c>
      <c r="I920" t="s">
        <v>255</v>
      </c>
      <c r="J920" t="s">
        <v>249</v>
      </c>
      <c r="K920" t="s">
        <v>268</v>
      </c>
      <c r="L920" t="s">
        <v>251</v>
      </c>
      <c r="O920" s="111">
        <v>45128</v>
      </c>
      <c r="P920" t="s">
        <v>252</v>
      </c>
      <c r="Q920" t="s">
        <v>253</v>
      </c>
      <c r="R920" s="111">
        <v>45131</v>
      </c>
      <c r="W920">
        <v>0</v>
      </c>
      <c r="X920">
        <v>0</v>
      </c>
      <c r="Y920">
        <v>1</v>
      </c>
      <c r="Z920">
        <f t="shared" si="14"/>
        <v>1</v>
      </c>
    </row>
    <row r="921" spans="1:26">
      <c r="A921" t="s">
        <v>246</v>
      </c>
      <c r="B921" t="s">
        <v>5332</v>
      </c>
      <c r="C921" t="s">
        <v>5333</v>
      </c>
      <c r="D921" t="s">
        <v>1691</v>
      </c>
      <c r="E921" t="s">
        <v>1528</v>
      </c>
      <c r="F921">
        <v>12767849</v>
      </c>
      <c r="G921" s="111">
        <v>45129</v>
      </c>
      <c r="H921" t="s">
        <v>6058</v>
      </c>
      <c r="I921" t="s">
        <v>255</v>
      </c>
      <c r="J921" t="s">
        <v>249</v>
      </c>
      <c r="K921" t="s">
        <v>250</v>
      </c>
      <c r="L921" t="s">
        <v>251</v>
      </c>
      <c r="O921" s="111">
        <v>45131</v>
      </c>
      <c r="P921" t="s">
        <v>252</v>
      </c>
      <c r="Q921" t="s">
        <v>253</v>
      </c>
      <c r="R921" s="111">
        <v>45131</v>
      </c>
      <c r="W921">
        <v>0</v>
      </c>
      <c r="X921">
        <v>0</v>
      </c>
      <c r="Y921">
        <v>10</v>
      </c>
      <c r="Z921">
        <f t="shared" si="14"/>
        <v>10</v>
      </c>
    </row>
    <row r="922" spans="1:26">
      <c r="A922" t="s">
        <v>246</v>
      </c>
      <c r="B922" t="s">
        <v>5142</v>
      </c>
      <c r="C922" t="s">
        <v>5143</v>
      </c>
      <c r="D922" t="s">
        <v>1691</v>
      </c>
      <c r="E922" t="s">
        <v>1528</v>
      </c>
      <c r="F922">
        <v>12756129</v>
      </c>
      <c r="G922" s="111">
        <v>45131</v>
      </c>
      <c r="H922" t="s">
        <v>6059</v>
      </c>
      <c r="I922" t="s">
        <v>271</v>
      </c>
      <c r="J922" t="s">
        <v>249</v>
      </c>
      <c r="K922" t="s">
        <v>250</v>
      </c>
      <c r="L922" t="s">
        <v>251</v>
      </c>
      <c r="O922" s="111">
        <v>45135</v>
      </c>
      <c r="P922" t="s">
        <v>252</v>
      </c>
      <c r="Q922" t="s">
        <v>253</v>
      </c>
      <c r="R922" s="111">
        <v>45138</v>
      </c>
      <c r="W922">
        <v>0</v>
      </c>
      <c r="X922">
        <v>0</v>
      </c>
      <c r="Y922">
        <v>30.1</v>
      </c>
      <c r="Z922">
        <f t="shared" si="14"/>
        <v>30.1</v>
      </c>
    </row>
    <row r="923" spans="1:26">
      <c r="A923" t="s">
        <v>246</v>
      </c>
      <c r="B923" t="s">
        <v>5142</v>
      </c>
      <c r="C923" t="s">
        <v>5143</v>
      </c>
      <c r="D923" t="s">
        <v>1691</v>
      </c>
      <c r="E923" t="s">
        <v>1528</v>
      </c>
      <c r="F923">
        <v>12779267</v>
      </c>
      <c r="G923" s="111">
        <v>45133</v>
      </c>
      <c r="H923" t="s">
        <v>6060</v>
      </c>
      <c r="I923" t="s">
        <v>271</v>
      </c>
      <c r="J923" t="s">
        <v>249</v>
      </c>
      <c r="K923" t="s">
        <v>250</v>
      </c>
      <c r="L923" t="s">
        <v>251</v>
      </c>
      <c r="O923" s="111">
        <v>45138</v>
      </c>
      <c r="P923" t="s">
        <v>252</v>
      </c>
      <c r="Q923" t="s">
        <v>253</v>
      </c>
      <c r="R923" s="111">
        <v>45138</v>
      </c>
      <c r="W923">
        <v>0</v>
      </c>
      <c r="X923">
        <v>0</v>
      </c>
      <c r="Y923">
        <v>100</v>
      </c>
      <c r="Z923">
        <f t="shared" si="14"/>
        <v>100</v>
      </c>
    </row>
    <row r="924" spans="1:26">
      <c r="A924" t="s">
        <v>246</v>
      </c>
      <c r="B924" t="s">
        <v>5142</v>
      </c>
      <c r="C924" t="s">
        <v>5143</v>
      </c>
      <c r="D924" t="s">
        <v>1691</v>
      </c>
      <c r="E924" t="s">
        <v>1528</v>
      </c>
      <c r="F924">
        <v>12779474</v>
      </c>
      <c r="G924" s="111">
        <v>45133</v>
      </c>
      <c r="H924" t="s">
        <v>6061</v>
      </c>
      <c r="I924" t="s">
        <v>271</v>
      </c>
      <c r="J924" t="s">
        <v>249</v>
      </c>
      <c r="K924" t="s">
        <v>250</v>
      </c>
      <c r="L924" t="s">
        <v>251</v>
      </c>
      <c r="O924" s="111">
        <v>45133</v>
      </c>
      <c r="P924" t="s">
        <v>252</v>
      </c>
      <c r="Q924" t="s">
        <v>253</v>
      </c>
      <c r="R924" s="111">
        <v>45134</v>
      </c>
      <c r="W924">
        <v>0</v>
      </c>
      <c r="X924">
        <v>0</v>
      </c>
      <c r="Y924">
        <v>231.5</v>
      </c>
      <c r="Z924">
        <f t="shared" si="14"/>
        <v>231.5</v>
      </c>
    </row>
    <row r="925" spans="1:26">
      <c r="A925" t="s">
        <v>246</v>
      </c>
      <c r="B925" t="s">
        <v>5799</v>
      </c>
      <c r="C925" t="s">
        <v>5339</v>
      </c>
      <c r="D925" t="s">
        <v>1691</v>
      </c>
      <c r="E925" t="s">
        <v>1528</v>
      </c>
      <c r="F925">
        <v>10903151</v>
      </c>
      <c r="G925" s="111">
        <v>45133</v>
      </c>
      <c r="H925" t="s">
        <v>6062</v>
      </c>
      <c r="I925" t="s">
        <v>248</v>
      </c>
      <c r="J925" t="s">
        <v>249</v>
      </c>
      <c r="K925" t="s">
        <v>250</v>
      </c>
      <c r="L925" t="s">
        <v>251</v>
      </c>
      <c r="O925" s="111">
        <v>45138</v>
      </c>
      <c r="P925" t="s">
        <v>252</v>
      </c>
      <c r="Q925" t="s">
        <v>253</v>
      </c>
      <c r="R925" s="111">
        <v>45138</v>
      </c>
      <c r="W925">
        <v>0</v>
      </c>
      <c r="X925">
        <v>0</v>
      </c>
      <c r="Y925">
        <v>20</v>
      </c>
      <c r="Z925">
        <f t="shared" si="14"/>
        <v>20</v>
      </c>
    </row>
    <row r="926" spans="1:26">
      <c r="A926" t="s">
        <v>246</v>
      </c>
      <c r="B926" t="s">
        <v>5799</v>
      </c>
      <c r="C926" t="s">
        <v>5339</v>
      </c>
      <c r="D926" t="s">
        <v>1691</v>
      </c>
      <c r="E926" t="s">
        <v>1528</v>
      </c>
      <c r="F926">
        <v>12791670</v>
      </c>
      <c r="G926" s="111">
        <v>45135</v>
      </c>
      <c r="H926" t="s">
        <v>6063</v>
      </c>
      <c r="I926" t="s">
        <v>271</v>
      </c>
      <c r="J926" t="s">
        <v>249</v>
      </c>
      <c r="K926" t="s">
        <v>250</v>
      </c>
      <c r="L926" t="s">
        <v>251</v>
      </c>
      <c r="O926" s="111">
        <v>45135</v>
      </c>
      <c r="P926" t="s">
        <v>252</v>
      </c>
      <c r="Q926" t="s">
        <v>257</v>
      </c>
      <c r="R926" s="111">
        <v>45138</v>
      </c>
      <c r="W926">
        <v>0</v>
      </c>
      <c r="X926">
        <v>0</v>
      </c>
      <c r="Y926">
        <v>0</v>
      </c>
      <c r="Z926">
        <f t="shared" si="14"/>
        <v>0</v>
      </c>
    </row>
    <row r="927" spans="1:26">
      <c r="A927" t="s">
        <v>246</v>
      </c>
      <c r="B927" t="s">
        <v>5332</v>
      </c>
      <c r="C927" t="s">
        <v>5333</v>
      </c>
      <c r="D927" t="s">
        <v>1691</v>
      </c>
      <c r="E927" t="s">
        <v>1528</v>
      </c>
      <c r="F927">
        <v>12791921</v>
      </c>
      <c r="G927" s="111">
        <v>45138</v>
      </c>
      <c r="H927" t="s">
        <v>6064</v>
      </c>
      <c r="I927" t="s">
        <v>248</v>
      </c>
      <c r="J927" t="s">
        <v>249</v>
      </c>
      <c r="K927" t="s">
        <v>250</v>
      </c>
      <c r="L927" t="s">
        <v>251</v>
      </c>
      <c r="O927" s="111">
        <v>45138</v>
      </c>
      <c r="P927" t="s">
        <v>252</v>
      </c>
      <c r="Q927" t="s">
        <v>1406</v>
      </c>
      <c r="R927" s="111"/>
      <c r="W927">
        <v>0</v>
      </c>
      <c r="X927">
        <v>0</v>
      </c>
      <c r="Y927">
        <v>0</v>
      </c>
      <c r="Z927">
        <f t="shared" si="14"/>
        <v>0</v>
      </c>
    </row>
    <row r="928" spans="1:26">
      <c r="A928" t="s">
        <v>246</v>
      </c>
      <c r="B928" t="s">
        <v>4263</v>
      </c>
      <c r="C928" t="s">
        <v>3863</v>
      </c>
      <c r="D928" t="s">
        <v>45</v>
      </c>
      <c r="E928" t="s">
        <v>46</v>
      </c>
      <c r="F928">
        <v>12435079</v>
      </c>
      <c r="G928" s="111">
        <v>45048</v>
      </c>
      <c r="H928" t="s">
        <v>5176</v>
      </c>
      <c r="I928" t="s">
        <v>255</v>
      </c>
      <c r="L928" t="s">
        <v>251</v>
      </c>
      <c r="O928" s="111">
        <v>45048</v>
      </c>
      <c r="P928" t="s">
        <v>252</v>
      </c>
      <c r="Q928" t="s">
        <v>263</v>
      </c>
      <c r="R928" s="111">
        <v>45049</v>
      </c>
      <c r="W928">
        <v>681.9</v>
      </c>
      <c r="X928">
        <v>0</v>
      </c>
      <c r="Y928">
        <v>0</v>
      </c>
      <c r="Z928">
        <f t="shared" si="14"/>
        <v>681.9</v>
      </c>
    </row>
    <row r="929" spans="1:26">
      <c r="A929" t="s">
        <v>246</v>
      </c>
      <c r="B929" t="s">
        <v>5800</v>
      </c>
      <c r="C929" t="s">
        <v>3861</v>
      </c>
      <c r="D929" t="s">
        <v>45</v>
      </c>
      <c r="E929" t="s">
        <v>46</v>
      </c>
      <c r="F929">
        <v>11717956</v>
      </c>
      <c r="G929" s="111">
        <v>45049</v>
      </c>
      <c r="H929" t="s">
        <v>5177</v>
      </c>
      <c r="I929" t="s">
        <v>255</v>
      </c>
      <c r="J929" t="s">
        <v>249</v>
      </c>
      <c r="K929" t="s">
        <v>250</v>
      </c>
      <c r="L929" t="s">
        <v>251</v>
      </c>
      <c r="O929" s="111">
        <v>45050</v>
      </c>
      <c r="P929" t="s">
        <v>252</v>
      </c>
      <c r="Q929" t="s">
        <v>253</v>
      </c>
      <c r="R929" s="111">
        <v>45051</v>
      </c>
      <c r="W929">
        <v>1512.08</v>
      </c>
      <c r="X929">
        <v>17077.11</v>
      </c>
      <c r="Y929">
        <v>22381.37</v>
      </c>
      <c r="Z929">
        <f t="shared" si="14"/>
        <v>40970.559999999998</v>
      </c>
    </row>
    <row r="930" spans="1:26">
      <c r="A930" t="s">
        <v>246</v>
      </c>
      <c r="B930" t="s">
        <v>5800</v>
      </c>
      <c r="C930" t="s">
        <v>3861</v>
      </c>
      <c r="D930" t="s">
        <v>45</v>
      </c>
      <c r="E930" t="s">
        <v>46</v>
      </c>
      <c r="F930">
        <v>12395324</v>
      </c>
      <c r="G930" s="111">
        <v>45052</v>
      </c>
      <c r="H930" t="s">
        <v>5178</v>
      </c>
      <c r="I930" t="s">
        <v>255</v>
      </c>
      <c r="J930" t="s">
        <v>249</v>
      </c>
      <c r="K930" t="s">
        <v>250</v>
      </c>
      <c r="L930" t="s">
        <v>251</v>
      </c>
      <c r="O930" s="111">
        <v>45054</v>
      </c>
      <c r="P930" t="s">
        <v>252</v>
      </c>
      <c r="Q930" t="s">
        <v>282</v>
      </c>
      <c r="R930" s="111">
        <v>45056</v>
      </c>
      <c r="W930">
        <v>62</v>
      </c>
      <c r="X930">
        <v>0</v>
      </c>
      <c r="Y930">
        <v>0</v>
      </c>
      <c r="Z930">
        <f t="shared" si="14"/>
        <v>62</v>
      </c>
    </row>
    <row r="931" spans="1:26">
      <c r="A931" t="s">
        <v>246</v>
      </c>
      <c r="B931" t="s">
        <v>5800</v>
      </c>
      <c r="C931" t="s">
        <v>3861</v>
      </c>
      <c r="D931" t="s">
        <v>45</v>
      </c>
      <c r="E931" t="s">
        <v>46</v>
      </c>
      <c r="F931">
        <v>11804567</v>
      </c>
      <c r="G931" s="111">
        <v>45052</v>
      </c>
      <c r="H931" t="s">
        <v>5180</v>
      </c>
      <c r="I931" t="s">
        <v>255</v>
      </c>
      <c r="J931" t="s">
        <v>249</v>
      </c>
      <c r="K931" t="s">
        <v>250</v>
      </c>
      <c r="L931" t="s">
        <v>251</v>
      </c>
      <c r="O931" s="111">
        <v>45052</v>
      </c>
      <c r="P931" t="s">
        <v>252</v>
      </c>
      <c r="Q931" t="s">
        <v>253</v>
      </c>
      <c r="R931" s="111">
        <v>45054</v>
      </c>
      <c r="W931">
        <v>3813.5</v>
      </c>
      <c r="X931">
        <v>7359</v>
      </c>
      <c r="Y931">
        <v>7976.5</v>
      </c>
      <c r="Z931">
        <f t="shared" si="14"/>
        <v>19149</v>
      </c>
    </row>
    <row r="932" spans="1:26">
      <c r="A932" t="s">
        <v>246</v>
      </c>
      <c r="B932" t="s">
        <v>5800</v>
      </c>
      <c r="C932" t="s">
        <v>3861</v>
      </c>
      <c r="D932" t="s">
        <v>45</v>
      </c>
      <c r="E932" t="s">
        <v>46</v>
      </c>
      <c r="F932">
        <v>12462617</v>
      </c>
      <c r="G932" s="111">
        <v>45056</v>
      </c>
      <c r="H932" t="s">
        <v>5182</v>
      </c>
      <c r="I932" t="s">
        <v>255</v>
      </c>
      <c r="J932" t="s">
        <v>249</v>
      </c>
      <c r="K932" t="s">
        <v>250</v>
      </c>
      <c r="L932" t="s">
        <v>251</v>
      </c>
      <c r="O932" s="111">
        <v>45056</v>
      </c>
      <c r="P932" t="s">
        <v>252</v>
      </c>
      <c r="Q932" t="s">
        <v>253</v>
      </c>
      <c r="R932" s="111">
        <v>45058</v>
      </c>
      <c r="W932">
        <v>249</v>
      </c>
      <c r="X932">
        <v>351</v>
      </c>
      <c r="Y932">
        <v>300</v>
      </c>
      <c r="Z932">
        <f t="shared" si="14"/>
        <v>900</v>
      </c>
    </row>
    <row r="933" spans="1:26">
      <c r="A933" t="s">
        <v>246</v>
      </c>
      <c r="B933" t="s">
        <v>4263</v>
      </c>
      <c r="C933" t="s">
        <v>3863</v>
      </c>
      <c r="D933" t="s">
        <v>45</v>
      </c>
      <c r="E933" t="s">
        <v>46</v>
      </c>
      <c r="F933">
        <v>12491237</v>
      </c>
      <c r="G933" s="111">
        <v>45062</v>
      </c>
      <c r="H933" t="s">
        <v>5183</v>
      </c>
      <c r="I933" t="s">
        <v>255</v>
      </c>
      <c r="L933" t="s">
        <v>251</v>
      </c>
      <c r="O933" s="111">
        <v>45062</v>
      </c>
      <c r="P933" t="s">
        <v>252</v>
      </c>
      <c r="Q933" t="s">
        <v>263</v>
      </c>
      <c r="R933" s="111">
        <v>45068</v>
      </c>
      <c r="W933">
        <v>192.67</v>
      </c>
      <c r="X933">
        <v>0</v>
      </c>
      <c r="Y933">
        <v>0</v>
      </c>
      <c r="Z933">
        <f t="shared" si="14"/>
        <v>192.67</v>
      </c>
    </row>
    <row r="934" spans="1:26">
      <c r="A934" t="s">
        <v>246</v>
      </c>
      <c r="B934" t="s">
        <v>5800</v>
      </c>
      <c r="C934" t="s">
        <v>3861</v>
      </c>
      <c r="D934" t="s">
        <v>45</v>
      </c>
      <c r="E934" t="s">
        <v>46</v>
      </c>
      <c r="F934">
        <v>12491324</v>
      </c>
      <c r="G934" s="111">
        <v>45062</v>
      </c>
      <c r="H934" t="s">
        <v>5184</v>
      </c>
      <c r="I934" t="s">
        <v>255</v>
      </c>
      <c r="J934" t="s">
        <v>249</v>
      </c>
      <c r="K934" t="s">
        <v>250</v>
      </c>
      <c r="L934" t="s">
        <v>251</v>
      </c>
      <c r="O934" s="111">
        <v>45062</v>
      </c>
      <c r="P934" t="s">
        <v>252</v>
      </c>
      <c r="Q934" t="s">
        <v>253</v>
      </c>
      <c r="R934" s="111">
        <v>45068</v>
      </c>
      <c r="W934">
        <v>403.25</v>
      </c>
      <c r="X934">
        <v>4132</v>
      </c>
      <c r="Y934">
        <v>3444.74</v>
      </c>
      <c r="Z934">
        <f t="shared" si="14"/>
        <v>7979.99</v>
      </c>
    </row>
    <row r="935" spans="1:26">
      <c r="A935" t="s">
        <v>246</v>
      </c>
      <c r="B935" t="s">
        <v>5800</v>
      </c>
      <c r="C935" t="s">
        <v>3861</v>
      </c>
      <c r="D935" t="s">
        <v>45</v>
      </c>
      <c r="E935" t="s">
        <v>46</v>
      </c>
      <c r="F935">
        <v>12502504</v>
      </c>
      <c r="G935" s="111">
        <v>45064</v>
      </c>
      <c r="H935" t="s">
        <v>5185</v>
      </c>
      <c r="I935" t="s">
        <v>255</v>
      </c>
      <c r="J935" t="s">
        <v>249</v>
      </c>
      <c r="K935" t="s">
        <v>250</v>
      </c>
      <c r="L935" t="s">
        <v>251</v>
      </c>
      <c r="O935" s="111">
        <v>45064</v>
      </c>
      <c r="P935" t="s">
        <v>252</v>
      </c>
      <c r="Q935" t="s">
        <v>253</v>
      </c>
      <c r="R935" s="111">
        <v>45069</v>
      </c>
      <c r="W935">
        <v>2763.97</v>
      </c>
      <c r="X935">
        <v>10579.26</v>
      </c>
      <c r="Y935">
        <v>11683.48</v>
      </c>
      <c r="Z935">
        <f t="shared" si="14"/>
        <v>25026.71</v>
      </c>
    </row>
    <row r="936" spans="1:26">
      <c r="A936" t="s">
        <v>246</v>
      </c>
      <c r="B936" t="s">
        <v>4263</v>
      </c>
      <c r="C936" t="s">
        <v>3863</v>
      </c>
      <c r="D936" t="s">
        <v>45</v>
      </c>
      <c r="E936" t="s">
        <v>46</v>
      </c>
      <c r="F936">
        <v>7877863</v>
      </c>
      <c r="G936" s="111">
        <v>45065</v>
      </c>
      <c r="H936" t="s">
        <v>5186</v>
      </c>
      <c r="I936" t="s">
        <v>255</v>
      </c>
      <c r="J936" t="s">
        <v>249</v>
      </c>
      <c r="K936" t="s">
        <v>250</v>
      </c>
      <c r="O936" s="111">
        <v>45065</v>
      </c>
      <c r="P936" t="s">
        <v>252</v>
      </c>
      <c r="Q936" t="s">
        <v>253</v>
      </c>
      <c r="R936" s="111">
        <v>45069</v>
      </c>
      <c r="W936">
        <v>3701.44</v>
      </c>
      <c r="X936">
        <v>9562.6</v>
      </c>
      <c r="Y936">
        <v>9150.4</v>
      </c>
      <c r="Z936">
        <f t="shared" si="14"/>
        <v>22414.440000000002</v>
      </c>
    </row>
    <row r="937" spans="1:26">
      <c r="A937" t="s">
        <v>246</v>
      </c>
      <c r="B937" t="s">
        <v>4263</v>
      </c>
      <c r="C937" t="s">
        <v>3863</v>
      </c>
      <c r="D937" t="s">
        <v>45</v>
      </c>
      <c r="E937" t="s">
        <v>46</v>
      </c>
      <c r="F937">
        <v>9204951</v>
      </c>
      <c r="G937" s="111">
        <v>45066</v>
      </c>
      <c r="H937" t="s">
        <v>5187</v>
      </c>
      <c r="I937" t="s">
        <v>248</v>
      </c>
      <c r="J937" t="s">
        <v>249</v>
      </c>
      <c r="K937" t="s">
        <v>5645</v>
      </c>
      <c r="L937" t="s">
        <v>251</v>
      </c>
      <c r="O937" s="111">
        <v>45066</v>
      </c>
      <c r="P937" t="s">
        <v>252</v>
      </c>
      <c r="Q937" t="s">
        <v>282</v>
      </c>
      <c r="R937" s="111">
        <v>45070</v>
      </c>
      <c r="W937">
        <v>0.3</v>
      </c>
      <c r="X937">
        <v>0</v>
      </c>
      <c r="Y937">
        <v>0</v>
      </c>
      <c r="Z937">
        <f t="shared" si="14"/>
        <v>0.3</v>
      </c>
    </row>
    <row r="938" spans="1:26">
      <c r="A938" t="s">
        <v>246</v>
      </c>
      <c r="B938" t="s">
        <v>4263</v>
      </c>
      <c r="C938" t="s">
        <v>3863</v>
      </c>
      <c r="D938" t="s">
        <v>45</v>
      </c>
      <c r="E938" t="s">
        <v>46</v>
      </c>
      <c r="F938">
        <v>12520933</v>
      </c>
      <c r="G938" s="111">
        <v>45070</v>
      </c>
      <c r="H938" t="s">
        <v>5188</v>
      </c>
      <c r="I938" t="s">
        <v>255</v>
      </c>
      <c r="J938" t="s">
        <v>249</v>
      </c>
      <c r="K938" t="s">
        <v>250</v>
      </c>
      <c r="L938" t="s">
        <v>251</v>
      </c>
      <c r="O938" s="111">
        <v>45070</v>
      </c>
      <c r="P938" t="s">
        <v>252</v>
      </c>
      <c r="Q938" t="s">
        <v>253</v>
      </c>
      <c r="R938" s="111">
        <v>45071</v>
      </c>
      <c r="W938">
        <v>645</v>
      </c>
      <c r="X938">
        <v>1862.8</v>
      </c>
      <c r="Y938">
        <v>2071</v>
      </c>
      <c r="Z938">
        <f t="shared" si="14"/>
        <v>4578.8</v>
      </c>
    </row>
    <row r="939" spans="1:26">
      <c r="A939" t="s">
        <v>246</v>
      </c>
      <c r="B939" t="s">
        <v>5800</v>
      </c>
      <c r="C939" t="s">
        <v>3861</v>
      </c>
      <c r="D939" t="s">
        <v>45</v>
      </c>
      <c r="E939" t="s">
        <v>46</v>
      </c>
      <c r="F939">
        <v>12520093</v>
      </c>
      <c r="G939" s="111">
        <v>45071</v>
      </c>
      <c r="H939" t="s">
        <v>5189</v>
      </c>
      <c r="I939" t="s">
        <v>255</v>
      </c>
      <c r="J939" t="s">
        <v>249</v>
      </c>
      <c r="K939" t="s">
        <v>250</v>
      </c>
      <c r="L939" t="s">
        <v>251</v>
      </c>
      <c r="O939" s="111">
        <v>45071</v>
      </c>
      <c r="P939" t="s">
        <v>252</v>
      </c>
      <c r="Q939" t="s">
        <v>253</v>
      </c>
      <c r="R939" s="111">
        <v>45075</v>
      </c>
      <c r="W939">
        <v>342.94</v>
      </c>
      <c r="X939">
        <v>3187.84</v>
      </c>
      <c r="Y939">
        <v>3330.24</v>
      </c>
      <c r="Z939">
        <f t="shared" si="14"/>
        <v>6861.02</v>
      </c>
    </row>
    <row r="940" spans="1:26">
      <c r="A940" t="s">
        <v>246</v>
      </c>
      <c r="B940" t="s">
        <v>5800</v>
      </c>
      <c r="C940" t="s">
        <v>3861</v>
      </c>
      <c r="D940" t="s">
        <v>45</v>
      </c>
      <c r="E940" t="s">
        <v>46</v>
      </c>
      <c r="F940">
        <v>12543444</v>
      </c>
      <c r="G940" s="111">
        <v>45076</v>
      </c>
      <c r="H940" t="s">
        <v>5190</v>
      </c>
      <c r="I940" t="s">
        <v>255</v>
      </c>
      <c r="J940" t="s">
        <v>249</v>
      </c>
      <c r="K940" t="s">
        <v>250</v>
      </c>
      <c r="L940" t="s">
        <v>251</v>
      </c>
      <c r="O940" s="111">
        <v>45076</v>
      </c>
      <c r="P940" t="s">
        <v>252</v>
      </c>
      <c r="Q940" t="s">
        <v>257</v>
      </c>
      <c r="R940" s="111">
        <v>45082</v>
      </c>
      <c r="W940">
        <v>0</v>
      </c>
      <c r="X940">
        <v>0</v>
      </c>
      <c r="Y940">
        <v>0</v>
      </c>
      <c r="Z940">
        <f t="shared" si="14"/>
        <v>0</v>
      </c>
    </row>
    <row r="941" spans="1:26">
      <c r="A941" t="s">
        <v>246</v>
      </c>
      <c r="B941" t="s">
        <v>4263</v>
      </c>
      <c r="C941" t="s">
        <v>3863</v>
      </c>
      <c r="D941" t="s">
        <v>45</v>
      </c>
      <c r="E941" t="s">
        <v>46</v>
      </c>
      <c r="F941">
        <v>12560786</v>
      </c>
      <c r="G941" s="111">
        <v>45077</v>
      </c>
      <c r="H941" t="s">
        <v>5191</v>
      </c>
      <c r="I941" t="s">
        <v>255</v>
      </c>
      <c r="J941" t="s">
        <v>249</v>
      </c>
      <c r="K941" t="s">
        <v>250</v>
      </c>
      <c r="L941" t="s">
        <v>251</v>
      </c>
      <c r="O941" s="111">
        <v>45077</v>
      </c>
      <c r="P941" t="s">
        <v>252</v>
      </c>
      <c r="Q941" t="s">
        <v>253</v>
      </c>
      <c r="R941" s="111">
        <v>45078</v>
      </c>
      <c r="W941">
        <v>0</v>
      </c>
      <c r="X941">
        <v>638.1</v>
      </c>
      <c r="Y941">
        <v>637.6</v>
      </c>
      <c r="Z941">
        <f t="shared" si="14"/>
        <v>1275.7</v>
      </c>
    </row>
    <row r="942" spans="1:26">
      <c r="A942" t="s">
        <v>246</v>
      </c>
      <c r="B942" t="s">
        <v>4263</v>
      </c>
      <c r="C942" t="s">
        <v>3863</v>
      </c>
      <c r="D942" t="s">
        <v>45</v>
      </c>
      <c r="E942" t="s">
        <v>46</v>
      </c>
      <c r="F942">
        <v>12582504</v>
      </c>
      <c r="G942" s="111">
        <v>45082</v>
      </c>
      <c r="H942" t="s">
        <v>5310</v>
      </c>
      <c r="I942" t="s">
        <v>255</v>
      </c>
      <c r="J942" t="s">
        <v>249</v>
      </c>
      <c r="K942" t="s">
        <v>250</v>
      </c>
      <c r="L942" t="s">
        <v>251</v>
      </c>
      <c r="O942" s="111">
        <v>45082</v>
      </c>
      <c r="P942" t="s">
        <v>252</v>
      </c>
      <c r="Q942" t="s">
        <v>253</v>
      </c>
      <c r="R942" s="111">
        <v>45089</v>
      </c>
      <c r="W942">
        <v>0</v>
      </c>
      <c r="X942">
        <v>2367.5</v>
      </c>
      <c r="Y942">
        <v>4374.07</v>
      </c>
      <c r="Z942">
        <f t="shared" si="14"/>
        <v>6741.57</v>
      </c>
    </row>
    <row r="943" spans="1:26">
      <c r="A943" t="s">
        <v>246</v>
      </c>
      <c r="B943" t="s">
        <v>4263</v>
      </c>
      <c r="C943" t="s">
        <v>3863</v>
      </c>
      <c r="D943" t="s">
        <v>45</v>
      </c>
      <c r="E943" t="s">
        <v>46</v>
      </c>
      <c r="F943">
        <v>12463570</v>
      </c>
      <c r="G943" s="111">
        <v>45083</v>
      </c>
      <c r="H943" t="s">
        <v>5311</v>
      </c>
      <c r="I943" t="s">
        <v>255</v>
      </c>
      <c r="J943" t="s">
        <v>249</v>
      </c>
      <c r="K943" t="s">
        <v>250</v>
      </c>
      <c r="L943" t="s">
        <v>251</v>
      </c>
      <c r="O943" s="111">
        <v>45083</v>
      </c>
      <c r="P943" t="s">
        <v>252</v>
      </c>
      <c r="Q943" t="s">
        <v>253</v>
      </c>
      <c r="R943" s="111">
        <v>45084</v>
      </c>
      <c r="W943">
        <v>0</v>
      </c>
      <c r="X943">
        <v>996</v>
      </c>
      <c r="Y943">
        <v>795</v>
      </c>
      <c r="Z943">
        <f t="shared" si="14"/>
        <v>1791</v>
      </c>
    </row>
    <row r="944" spans="1:26">
      <c r="A944" t="s">
        <v>246</v>
      </c>
      <c r="B944" t="s">
        <v>5800</v>
      </c>
      <c r="C944" t="s">
        <v>3861</v>
      </c>
      <c r="D944" t="s">
        <v>45</v>
      </c>
      <c r="E944" t="s">
        <v>46</v>
      </c>
      <c r="F944">
        <v>12582462</v>
      </c>
      <c r="G944" s="111">
        <v>45083</v>
      </c>
      <c r="H944" t="s">
        <v>5312</v>
      </c>
      <c r="I944" t="s">
        <v>255</v>
      </c>
      <c r="J944" t="s">
        <v>249</v>
      </c>
      <c r="K944" t="s">
        <v>250</v>
      </c>
      <c r="L944" t="s">
        <v>251</v>
      </c>
      <c r="O944" s="111">
        <v>45083</v>
      </c>
      <c r="P944" t="s">
        <v>252</v>
      </c>
      <c r="Q944" t="s">
        <v>282</v>
      </c>
      <c r="R944" s="111">
        <v>45084</v>
      </c>
      <c r="W944">
        <v>0</v>
      </c>
      <c r="X944">
        <v>1</v>
      </c>
      <c r="Y944">
        <v>0</v>
      </c>
      <c r="Z944">
        <f t="shared" si="14"/>
        <v>1</v>
      </c>
    </row>
    <row r="945" spans="1:26">
      <c r="A945" t="s">
        <v>246</v>
      </c>
      <c r="B945" t="s">
        <v>5801</v>
      </c>
      <c r="C945" t="s">
        <v>5581</v>
      </c>
      <c r="D945" t="s">
        <v>45</v>
      </c>
      <c r="E945" t="s">
        <v>46</v>
      </c>
      <c r="F945">
        <v>12677626</v>
      </c>
      <c r="G945" s="111">
        <v>45106</v>
      </c>
      <c r="H945" t="s">
        <v>5582</v>
      </c>
      <c r="I945" t="s">
        <v>255</v>
      </c>
      <c r="J945" t="s">
        <v>249</v>
      </c>
      <c r="K945" t="s">
        <v>250</v>
      </c>
      <c r="L945" t="s">
        <v>251</v>
      </c>
      <c r="O945" s="111">
        <v>45106</v>
      </c>
      <c r="P945" t="s">
        <v>252</v>
      </c>
      <c r="Q945" t="s">
        <v>253</v>
      </c>
      <c r="R945" s="111">
        <v>45110</v>
      </c>
      <c r="W945">
        <v>0</v>
      </c>
      <c r="X945">
        <v>0</v>
      </c>
      <c r="Y945">
        <v>84.72</v>
      </c>
      <c r="Z945">
        <f t="shared" si="14"/>
        <v>84.72</v>
      </c>
    </row>
    <row r="946" spans="1:26">
      <c r="A946" t="s">
        <v>246</v>
      </c>
      <c r="B946" t="s">
        <v>5802</v>
      </c>
      <c r="C946" t="s">
        <v>5803</v>
      </c>
      <c r="D946" t="s">
        <v>45</v>
      </c>
      <c r="E946" t="s">
        <v>46</v>
      </c>
      <c r="F946">
        <v>12759152</v>
      </c>
      <c r="G946" s="111">
        <v>45128</v>
      </c>
      <c r="H946" t="s">
        <v>6065</v>
      </c>
      <c r="I946" t="s">
        <v>255</v>
      </c>
      <c r="J946" t="s">
        <v>249</v>
      </c>
      <c r="K946" t="s">
        <v>250</v>
      </c>
      <c r="L946" t="s">
        <v>251</v>
      </c>
      <c r="O946" s="111">
        <v>45128</v>
      </c>
      <c r="P946" t="s">
        <v>252</v>
      </c>
      <c r="Q946" t="s">
        <v>253</v>
      </c>
      <c r="R946" s="111">
        <v>45131</v>
      </c>
      <c r="W946">
        <v>0</v>
      </c>
      <c r="X946">
        <v>0</v>
      </c>
      <c r="Y946">
        <v>243</v>
      </c>
      <c r="Z946">
        <f t="shared" si="14"/>
        <v>243</v>
      </c>
    </row>
    <row r="947" spans="1:26">
      <c r="A947" t="s">
        <v>246</v>
      </c>
      <c r="B947" t="s">
        <v>5804</v>
      </c>
      <c r="C947" t="s">
        <v>5805</v>
      </c>
      <c r="D947" t="s">
        <v>45</v>
      </c>
      <c r="E947" t="s">
        <v>46</v>
      </c>
      <c r="F947">
        <v>12774613</v>
      </c>
      <c r="G947" s="111">
        <v>45132</v>
      </c>
      <c r="H947" t="s">
        <v>6066</v>
      </c>
      <c r="I947" t="s">
        <v>248</v>
      </c>
      <c r="J947" t="s">
        <v>249</v>
      </c>
      <c r="K947" t="s">
        <v>268</v>
      </c>
      <c r="L947" t="s">
        <v>251</v>
      </c>
      <c r="O947" s="111">
        <v>45134</v>
      </c>
      <c r="P947" t="s">
        <v>252</v>
      </c>
      <c r="Q947" t="s">
        <v>257</v>
      </c>
      <c r="R947" s="111"/>
      <c r="W947">
        <v>0</v>
      </c>
      <c r="X947">
        <v>0</v>
      </c>
      <c r="Y947">
        <v>0</v>
      </c>
      <c r="Z947">
        <f t="shared" si="14"/>
        <v>0</v>
      </c>
    </row>
    <row r="948" spans="1:26">
      <c r="A948" t="s">
        <v>246</v>
      </c>
      <c r="B948" t="s">
        <v>5804</v>
      </c>
      <c r="C948" t="s">
        <v>5805</v>
      </c>
      <c r="D948" t="s">
        <v>45</v>
      </c>
      <c r="E948" t="s">
        <v>46</v>
      </c>
      <c r="F948">
        <v>12796425</v>
      </c>
      <c r="G948" s="111">
        <v>45138</v>
      </c>
      <c r="H948" t="s">
        <v>6067</v>
      </c>
      <c r="I948" t="s">
        <v>248</v>
      </c>
      <c r="J948" t="s">
        <v>249</v>
      </c>
      <c r="K948" t="s">
        <v>250</v>
      </c>
      <c r="L948" t="s">
        <v>251</v>
      </c>
      <c r="O948" s="111">
        <v>45138</v>
      </c>
      <c r="P948" t="s">
        <v>252</v>
      </c>
      <c r="Q948" t="s">
        <v>1406</v>
      </c>
      <c r="R948" s="111"/>
      <c r="W948">
        <v>0</v>
      </c>
      <c r="X948">
        <v>0</v>
      </c>
      <c r="Y948">
        <v>0</v>
      </c>
      <c r="Z948">
        <f t="shared" si="14"/>
        <v>0</v>
      </c>
    </row>
    <row r="949" spans="1:26">
      <c r="A949" t="s">
        <v>246</v>
      </c>
      <c r="B949" t="s">
        <v>5784</v>
      </c>
      <c r="C949" t="s">
        <v>5087</v>
      </c>
      <c r="D949" t="s">
        <v>343</v>
      </c>
      <c r="E949" t="s">
        <v>54</v>
      </c>
      <c r="F949">
        <v>12456659</v>
      </c>
      <c r="G949" s="111">
        <v>45057</v>
      </c>
      <c r="H949" t="s">
        <v>5192</v>
      </c>
      <c r="I949" t="s">
        <v>260</v>
      </c>
      <c r="J949" t="s">
        <v>249</v>
      </c>
      <c r="K949" t="s">
        <v>250</v>
      </c>
      <c r="L949" t="s">
        <v>251</v>
      </c>
      <c r="O949" s="111">
        <v>45057</v>
      </c>
      <c r="P949" t="s">
        <v>252</v>
      </c>
      <c r="Q949" t="s">
        <v>282</v>
      </c>
      <c r="R949" s="111">
        <v>45058</v>
      </c>
      <c r="W949">
        <v>9780.25</v>
      </c>
      <c r="X949">
        <v>0</v>
      </c>
      <c r="Y949">
        <v>0</v>
      </c>
      <c r="Z949">
        <f t="shared" si="14"/>
        <v>9780.25</v>
      </c>
    </row>
    <row r="950" spans="1:26">
      <c r="A950" t="s">
        <v>246</v>
      </c>
      <c r="B950" t="s">
        <v>5784</v>
      </c>
      <c r="C950" t="s">
        <v>5087</v>
      </c>
      <c r="D950" t="s">
        <v>343</v>
      </c>
      <c r="E950" t="s">
        <v>54</v>
      </c>
      <c r="F950">
        <v>12568269</v>
      </c>
      <c r="G950" s="111">
        <v>45078</v>
      </c>
      <c r="H950" t="s">
        <v>5351</v>
      </c>
      <c r="I950" t="s">
        <v>255</v>
      </c>
      <c r="J950" t="s">
        <v>249</v>
      </c>
      <c r="K950" t="s">
        <v>250</v>
      </c>
      <c r="L950" t="s">
        <v>251</v>
      </c>
      <c r="O950" s="111">
        <v>45078</v>
      </c>
      <c r="P950" t="s">
        <v>252</v>
      </c>
      <c r="Q950" t="s">
        <v>253</v>
      </c>
      <c r="R950" s="111">
        <v>45079</v>
      </c>
      <c r="W950">
        <v>0</v>
      </c>
      <c r="X950">
        <v>3811.69</v>
      </c>
      <c r="Y950">
        <v>2337.81</v>
      </c>
      <c r="Z950">
        <f t="shared" si="14"/>
        <v>6149.5</v>
      </c>
    </row>
    <row r="951" spans="1:26">
      <c r="A951" t="s">
        <v>246</v>
      </c>
      <c r="B951" t="s">
        <v>5784</v>
      </c>
      <c r="C951" t="s">
        <v>5087</v>
      </c>
      <c r="D951" t="s">
        <v>343</v>
      </c>
      <c r="E951" t="s">
        <v>54</v>
      </c>
      <c r="F951">
        <v>12569363</v>
      </c>
      <c r="G951" s="111">
        <v>45078</v>
      </c>
      <c r="H951" t="s">
        <v>5359</v>
      </c>
      <c r="I951" t="s">
        <v>255</v>
      </c>
      <c r="J951" t="s">
        <v>249</v>
      </c>
      <c r="K951" t="s">
        <v>250</v>
      </c>
      <c r="L951" t="s">
        <v>251</v>
      </c>
      <c r="O951" s="111">
        <v>45083</v>
      </c>
      <c r="P951" t="s">
        <v>252</v>
      </c>
      <c r="Q951" t="s">
        <v>253</v>
      </c>
      <c r="R951" s="111">
        <v>45084</v>
      </c>
      <c r="W951">
        <v>0</v>
      </c>
      <c r="X951">
        <v>1215.9000000000001</v>
      </c>
      <c r="Y951">
        <v>141.35</v>
      </c>
      <c r="Z951">
        <f t="shared" si="14"/>
        <v>1357.25</v>
      </c>
    </row>
    <row r="952" spans="1:26">
      <c r="A952" t="s">
        <v>246</v>
      </c>
      <c r="B952" t="s">
        <v>5784</v>
      </c>
      <c r="C952" t="s">
        <v>5087</v>
      </c>
      <c r="D952" t="s">
        <v>343</v>
      </c>
      <c r="E952" t="s">
        <v>54</v>
      </c>
      <c r="F952">
        <v>12582565</v>
      </c>
      <c r="G952" s="111">
        <v>45082</v>
      </c>
      <c r="H952" t="s">
        <v>5360</v>
      </c>
      <c r="I952" t="s">
        <v>255</v>
      </c>
      <c r="J952" t="s">
        <v>249</v>
      </c>
      <c r="K952" t="s">
        <v>250</v>
      </c>
      <c r="L952" t="s">
        <v>251</v>
      </c>
      <c r="O952" s="111">
        <v>45082</v>
      </c>
      <c r="P952" t="s">
        <v>252</v>
      </c>
      <c r="Q952" t="s">
        <v>253</v>
      </c>
      <c r="R952" s="111">
        <v>45083</v>
      </c>
      <c r="W952">
        <v>0</v>
      </c>
      <c r="X952">
        <v>2797.35</v>
      </c>
      <c r="Y952">
        <v>11425.9</v>
      </c>
      <c r="Z952">
        <f t="shared" si="14"/>
        <v>14223.25</v>
      </c>
    </row>
    <row r="953" spans="1:26">
      <c r="A953" t="s">
        <v>246</v>
      </c>
      <c r="B953" t="s">
        <v>5784</v>
      </c>
      <c r="C953" t="s">
        <v>5087</v>
      </c>
      <c r="D953" t="s">
        <v>343</v>
      </c>
      <c r="E953" t="s">
        <v>54</v>
      </c>
      <c r="F953">
        <v>7661444</v>
      </c>
      <c r="G953" s="111">
        <v>45082</v>
      </c>
      <c r="H953" t="s">
        <v>5361</v>
      </c>
      <c r="I953" t="s">
        <v>255</v>
      </c>
      <c r="J953" t="s">
        <v>249</v>
      </c>
      <c r="K953" t="s">
        <v>250</v>
      </c>
      <c r="L953" t="s">
        <v>251</v>
      </c>
      <c r="O953" s="111">
        <v>45082</v>
      </c>
      <c r="P953" t="s">
        <v>252</v>
      </c>
      <c r="Q953" t="s">
        <v>253</v>
      </c>
      <c r="R953" s="111">
        <v>45083</v>
      </c>
      <c r="W953">
        <v>0</v>
      </c>
      <c r="X953">
        <v>8159.8</v>
      </c>
      <c r="Y953">
        <v>11610.98</v>
      </c>
      <c r="Z953">
        <f t="shared" si="14"/>
        <v>19770.78</v>
      </c>
    </row>
    <row r="954" spans="1:26">
      <c r="A954" t="s">
        <v>246</v>
      </c>
      <c r="B954" t="s">
        <v>5784</v>
      </c>
      <c r="C954" t="s">
        <v>5087</v>
      </c>
      <c r="D954" t="s">
        <v>343</v>
      </c>
      <c r="E954" t="s">
        <v>54</v>
      </c>
      <c r="F954">
        <v>12588874</v>
      </c>
      <c r="G954" s="111">
        <v>45083</v>
      </c>
      <c r="H954" t="s">
        <v>5364</v>
      </c>
      <c r="I954" t="s">
        <v>255</v>
      </c>
      <c r="J954" t="s">
        <v>249</v>
      </c>
      <c r="K954" t="s">
        <v>250</v>
      </c>
      <c r="L954" t="s">
        <v>251</v>
      </c>
      <c r="O954" s="111">
        <v>45085</v>
      </c>
      <c r="P954" t="s">
        <v>252</v>
      </c>
      <c r="Q954" t="s">
        <v>253</v>
      </c>
      <c r="R954" s="111">
        <v>45086</v>
      </c>
      <c r="W954">
        <v>0</v>
      </c>
      <c r="X954">
        <v>6041.65</v>
      </c>
      <c r="Y954">
        <v>7348.55</v>
      </c>
      <c r="Z954">
        <f t="shared" si="14"/>
        <v>13390.2</v>
      </c>
    </row>
    <row r="955" spans="1:26">
      <c r="A955" t="s">
        <v>246</v>
      </c>
      <c r="B955" t="s">
        <v>5784</v>
      </c>
      <c r="C955" t="s">
        <v>5087</v>
      </c>
      <c r="D955" t="s">
        <v>343</v>
      </c>
      <c r="E955" t="s">
        <v>54</v>
      </c>
      <c r="F955">
        <v>12066717</v>
      </c>
      <c r="G955" s="111">
        <v>45090</v>
      </c>
      <c r="H955" t="s">
        <v>5366</v>
      </c>
      <c r="I955" t="s">
        <v>255</v>
      </c>
      <c r="J955" t="s">
        <v>249</v>
      </c>
      <c r="K955" t="s">
        <v>250</v>
      </c>
      <c r="L955" t="s">
        <v>251</v>
      </c>
      <c r="O955" s="111">
        <v>45090</v>
      </c>
      <c r="P955" t="s">
        <v>252</v>
      </c>
      <c r="Q955" t="s">
        <v>253</v>
      </c>
      <c r="R955" s="111">
        <v>45091</v>
      </c>
      <c r="W955">
        <v>0</v>
      </c>
      <c r="X955">
        <v>101</v>
      </c>
      <c r="Y955">
        <v>157</v>
      </c>
      <c r="Z955">
        <f t="shared" si="14"/>
        <v>258</v>
      </c>
    </row>
    <row r="956" spans="1:26">
      <c r="A956" t="s">
        <v>246</v>
      </c>
      <c r="B956" t="s">
        <v>5784</v>
      </c>
      <c r="C956" t="s">
        <v>5087</v>
      </c>
      <c r="D956" t="s">
        <v>343</v>
      </c>
      <c r="E956" t="s">
        <v>54</v>
      </c>
      <c r="F956">
        <v>12612105</v>
      </c>
      <c r="G956" s="111">
        <v>45091</v>
      </c>
      <c r="H956" t="s">
        <v>5373</v>
      </c>
      <c r="I956" t="s">
        <v>255</v>
      </c>
      <c r="J956" t="s">
        <v>249</v>
      </c>
      <c r="K956" t="s">
        <v>250</v>
      </c>
      <c r="L956" t="s">
        <v>251</v>
      </c>
      <c r="O956" s="111">
        <v>45092</v>
      </c>
      <c r="P956" t="s">
        <v>252</v>
      </c>
      <c r="Q956" t="s">
        <v>253</v>
      </c>
      <c r="R956" s="111">
        <v>45096</v>
      </c>
      <c r="W956">
        <v>0</v>
      </c>
      <c r="X956">
        <v>322</v>
      </c>
      <c r="Y956">
        <v>1246</v>
      </c>
      <c r="Z956">
        <f t="shared" si="14"/>
        <v>1568</v>
      </c>
    </row>
    <row r="957" spans="1:26">
      <c r="A957" t="s">
        <v>246</v>
      </c>
      <c r="B957" t="s">
        <v>5795</v>
      </c>
      <c r="C957" t="s">
        <v>2325</v>
      </c>
      <c r="D957" t="s">
        <v>343</v>
      </c>
      <c r="E957" t="s">
        <v>54</v>
      </c>
      <c r="F957">
        <v>12061264</v>
      </c>
      <c r="G957" s="111">
        <v>45098</v>
      </c>
      <c r="H957" t="s">
        <v>5387</v>
      </c>
      <c r="I957" t="s">
        <v>255</v>
      </c>
      <c r="J957" t="s">
        <v>249</v>
      </c>
      <c r="K957" t="s">
        <v>250</v>
      </c>
      <c r="L957" t="s">
        <v>251</v>
      </c>
      <c r="O957" s="111">
        <v>45098</v>
      </c>
      <c r="P957" t="s">
        <v>252</v>
      </c>
      <c r="Q957" t="s">
        <v>253</v>
      </c>
      <c r="R957" s="111">
        <v>45100</v>
      </c>
      <c r="W957">
        <v>0</v>
      </c>
      <c r="X957">
        <v>673.3</v>
      </c>
      <c r="Y957">
        <v>7001.1</v>
      </c>
      <c r="Z957">
        <f t="shared" si="14"/>
        <v>7674.4000000000005</v>
      </c>
    </row>
    <row r="958" spans="1:26">
      <c r="A958" t="s">
        <v>246</v>
      </c>
      <c r="B958" t="s">
        <v>5784</v>
      </c>
      <c r="C958" t="s">
        <v>5087</v>
      </c>
      <c r="D958" t="s">
        <v>343</v>
      </c>
      <c r="E958" t="s">
        <v>54</v>
      </c>
      <c r="F958">
        <v>12752452</v>
      </c>
      <c r="G958" s="111">
        <v>45126</v>
      </c>
      <c r="H958" t="s">
        <v>6068</v>
      </c>
      <c r="I958" t="s">
        <v>271</v>
      </c>
      <c r="J958" t="s">
        <v>249</v>
      </c>
      <c r="K958" t="s">
        <v>250</v>
      </c>
      <c r="L958" t="s">
        <v>251</v>
      </c>
      <c r="O958" s="111">
        <v>45128</v>
      </c>
      <c r="P958" t="s">
        <v>252</v>
      </c>
      <c r="Q958" t="s">
        <v>253</v>
      </c>
      <c r="R958" s="111">
        <v>45133</v>
      </c>
      <c r="W958">
        <v>0</v>
      </c>
      <c r="X958">
        <v>0</v>
      </c>
      <c r="Y958">
        <v>1</v>
      </c>
      <c r="Z958">
        <f t="shared" si="14"/>
        <v>1</v>
      </c>
    </row>
    <row r="959" spans="1:26">
      <c r="A959" t="s">
        <v>246</v>
      </c>
      <c r="B959" t="s">
        <v>5784</v>
      </c>
      <c r="C959" t="s">
        <v>5087</v>
      </c>
      <c r="D959" t="s">
        <v>343</v>
      </c>
      <c r="E959" t="s">
        <v>54</v>
      </c>
      <c r="F959">
        <v>12773586</v>
      </c>
      <c r="G959" s="111">
        <v>45132</v>
      </c>
      <c r="H959" t="s">
        <v>6069</v>
      </c>
      <c r="I959" t="s">
        <v>271</v>
      </c>
      <c r="J959" t="s">
        <v>249</v>
      </c>
      <c r="K959" t="s">
        <v>250</v>
      </c>
      <c r="L959" t="s">
        <v>251</v>
      </c>
      <c r="O959" s="111">
        <v>45133</v>
      </c>
      <c r="P959" t="s">
        <v>252</v>
      </c>
      <c r="Q959" t="s">
        <v>253</v>
      </c>
      <c r="R959" s="111">
        <v>45134</v>
      </c>
      <c r="W959">
        <v>0</v>
      </c>
      <c r="X959">
        <v>0</v>
      </c>
      <c r="Y959">
        <v>472.65</v>
      </c>
      <c r="Z959">
        <f t="shared" si="14"/>
        <v>472.65</v>
      </c>
    </row>
    <row r="960" spans="1:26">
      <c r="A960" t="s">
        <v>246</v>
      </c>
      <c r="B960" t="s">
        <v>5784</v>
      </c>
      <c r="C960" t="s">
        <v>5087</v>
      </c>
      <c r="D960" t="s">
        <v>343</v>
      </c>
      <c r="E960" t="s">
        <v>54</v>
      </c>
      <c r="F960">
        <v>6558796</v>
      </c>
      <c r="G960" s="111">
        <v>45132</v>
      </c>
      <c r="H960" t="s">
        <v>6070</v>
      </c>
      <c r="I960" t="s">
        <v>271</v>
      </c>
      <c r="J960" t="s">
        <v>249</v>
      </c>
      <c r="K960" t="s">
        <v>250</v>
      </c>
      <c r="L960" t="s">
        <v>251</v>
      </c>
      <c r="O960" s="111">
        <v>45133</v>
      </c>
      <c r="P960" t="s">
        <v>252</v>
      </c>
      <c r="Q960" t="s">
        <v>257</v>
      </c>
      <c r="R960" s="111">
        <v>45134</v>
      </c>
      <c r="W960">
        <v>0</v>
      </c>
      <c r="X960">
        <v>0</v>
      </c>
      <c r="Y960">
        <v>0</v>
      </c>
      <c r="Z960">
        <f t="shared" si="14"/>
        <v>0</v>
      </c>
    </row>
    <row r="961" spans="1:26">
      <c r="A961" t="s">
        <v>246</v>
      </c>
      <c r="B961" t="s">
        <v>5784</v>
      </c>
      <c r="C961" t="s">
        <v>5087</v>
      </c>
      <c r="D961" t="s">
        <v>343</v>
      </c>
      <c r="E961" t="s">
        <v>54</v>
      </c>
      <c r="F961">
        <v>12774513</v>
      </c>
      <c r="G961" s="111">
        <v>45132</v>
      </c>
      <c r="H961" t="s">
        <v>6071</v>
      </c>
      <c r="I961" t="s">
        <v>271</v>
      </c>
      <c r="J961" t="s">
        <v>249</v>
      </c>
      <c r="K961" t="s">
        <v>250</v>
      </c>
      <c r="L961" t="s">
        <v>251</v>
      </c>
      <c r="O961" s="111">
        <v>45133</v>
      </c>
      <c r="P961" t="s">
        <v>252</v>
      </c>
      <c r="Q961" t="s">
        <v>253</v>
      </c>
      <c r="R961" s="111">
        <v>45134</v>
      </c>
      <c r="W961">
        <v>0</v>
      </c>
      <c r="X961">
        <v>0</v>
      </c>
      <c r="Y961">
        <v>1396.3</v>
      </c>
      <c r="Z961">
        <f t="shared" si="14"/>
        <v>1396.3</v>
      </c>
    </row>
    <row r="962" spans="1:26">
      <c r="A962" t="s">
        <v>246</v>
      </c>
      <c r="B962" t="s">
        <v>4974</v>
      </c>
      <c r="C962" t="s">
        <v>4975</v>
      </c>
      <c r="D962" t="s">
        <v>360</v>
      </c>
      <c r="E962" t="s">
        <v>46</v>
      </c>
      <c r="F962">
        <v>12569041</v>
      </c>
      <c r="G962" s="111">
        <v>45078</v>
      </c>
      <c r="H962" t="s">
        <v>5308</v>
      </c>
      <c r="I962" t="s">
        <v>255</v>
      </c>
      <c r="J962" t="s">
        <v>249</v>
      </c>
      <c r="K962" t="s">
        <v>250</v>
      </c>
      <c r="L962" t="s">
        <v>251</v>
      </c>
      <c r="O962" s="111">
        <v>45078</v>
      </c>
      <c r="P962" t="s">
        <v>252</v>
      </c>
      <c r="Q962" t="s">
        <v>253</v>
      </c>
      <c r="R962" s="111">
        <v>45082</v>
      </c>
      <c r="W962">
        <v>0</v>
      </c>
      <c r="X962">
        <v>529.1</v>
      </c>
      <c r="Y962">
        <v>233.2</v>
      </c>
      <c r="Z962">
        <f t="shared" si="14"/>
        <v>762.3</v>
      </c>
    </row>
    <row r="963" spans="1:26">
      <c r="A963" t="s">
        <v>246</v>
      </c>
      <c r="B963" t="s">
        <v>4974</v>
      </c>
      <c r="C963" t="s">
        <v>4975</v>
      </c>
      <c r="D963" t="s">
        <v>360</v>
      </c>
      <c r="E963" t="s">
        <v>46</v>
      </c>
      <c r="F963">
        <v>12569465</v>
      </c>
      <c r="G963" s="111">
        <v>45078</v>
      </c>
      <c r="H963" t="s">
        <v>5309</v>
      </c>
      <c r="I963" t="s">
        <v>255</v>
      </c>
      <c r="J963" t="s">
        <v>249</v>
      </c>
      <c r="K963" t="s">
        <v>250</v>
      </c>
      <c r="L963" t="s">
        <v>251</v>
      </c>
      <c r="O963" s="111">
        <v>45078</v>
      </c>
      <c r="P963" t="s">
        <v>252</v>
      </c>
      <c r="Q963" t="s">
        <v>253</v>
      </c>
      <c r="R963" s="111">
        <v>45082</v>
      </c>
      <c r="W963">
        <v>0</v>
      </c>
      <c r="X963">
        <v>3217.3</v>
      </c>
      <c r="Y963">
        <v>2864.3</v>
      </c>
      <c r="Z963">
        <f t="shared" ref="Z963:Z1026" si="15">SUM(W963:Y963)</f>
        <v>6081.6</v>
      </c>
    </row>
    <row r="964" spans="1:26">
      <c r="A964" t="s">
        <v>246</v>
      </c>
      <c r="B964" t="s">
        <v>4974</v>
      </c>
      <c r="C964" t="s">
        <v>4975</v>
      </c>
      <c r="D964" t="s">
        <v>360</v>
      </c>
      <c r="E964" t="s">
        <v>46</v>
      </c>
      <c r="F964">
        <v>12575652</v>
      </c>
      <c r="G964" s="111">
        <v>45079</v>
      </c>
      <c r="H964" t="s">
        <v>5313</v>
      </c>
      <c r="I964" t="s">
        <v>255</v>
      </c>
      <c r="J964" t="s">
        <v>249</v>
      </c>
      <c r="K964" t="s">
        <v>250</v>
      </c>
      <c r="L964" t="s">
        <v>251</v>
      </c>
      <c r="O964" s="111">
        <v>45083</v>
      </c>
      <c r="P964" t="s">
        <v>252</v>
      </c>
      <c r="Q964" t="s">
        <v>253</v>
      </c>
      <c r="R964" s="111">
        <v>45089</v>
      </c>
      <c r="W964">
        <v>0</v>
      </c>
      <c r="X964">
        <v>3366.5</v>
      </c>
      <c r="Y964">
        <v>5776.52</v>
      </c>
      <c r="Z964">
        <f t="shared" si="15"/>
        <v>9143.02</v>
      </c>
    </row>
    <row r="965" spans="1:26">
      <c r="A965" t="s">
        <v>246</v>
      </c>
      <c r="B965" t="s">
        <v>4974</v>
      </c>
      <c r="C965" t="s">
        <v>4975</v>
      </c>
      <c r="D965" t="s">
        <v>360</v>
      </c>
      <c r="E965" t="s">
        <v>46</v>
      </c>
      <c r="F965">
        <v>12582708</v>
      </c>
      <c r="G965" s="111">
        <v>45083</v>
      </c>
      <c r="H965" t="s">
        <v>5314</v>
      </c>
      <c r="I965" t="s">
        <v>255</v>
      </c>
      <c r="J965" t="s">
        <v>249</v>
      </c>
      <c r="K965" t="s">
        <v>250</v>
      </c>
      <c r="L965" t="s">
        <v>251</v>
      </c>
      <c r="O965" s="111">
        <v>45083</v>
      </c>
      <c r="P965" t="s">
        <v>252</v>
      </c>
      <c r="Q965" t="s">
        <v>253</v>
      </c>
      <c r="R965" s="111">
        <v>45092</v>
      </c>
      <c r="W965">
        <v>0</v>
      </c>
      <c r="X965">
        <v>3501.01</v>
      </c>
      <c r="Y965">
        <v>3921.1</v>
      </c>
      <c r="Z965">
        <f t="shared" si="15"/>
        <v>7422.1100000000006</v>
      </c>
    </row>
    <row r="966" spans="1:26">
      <c r="A966" t="s">
        <v>246</v>
      </c>
      <c r="B966" t="s">
        <v>4974</v>
      </c>
      <c r="C966" t="s">
        <v>4975</v>
      </c>
      <c r="D966" t="s">
        <v>360</v>
      </c>
      <c r="E966" t="s">
        <v>46</v>
      </c>
      <c r="F966">
        <v>12582207</v>
      </c>
      <c r="G966" s="111">
        <v>45084</v>
      </c>
      <c r="H966" t="s">
        <v>5315</v>
      </c>
      <c r="I966" t="s">
        <v>255</v>
      </c>
      <c r="J966" t="s">
        <v>249</v>
      </c>
      <c r="K966" t="s">
        <v>250</v>
      </c>
      <c r="L966" t="s">
        <v>251</v>
      </c>
      <c r="O966" s="111">
        <v>45084</v>
      </c>
      <c r="P966" t="s">
        <v>252</v>
      </c>
      <c r="Q966" t="s">
        <v>253</v>
      </c>
      <c r="R966" s="111">
        <v>45089</v>
      </c>
      <c r="W966">
        <v>0</v>
      </c>
      <c r="X966">
        <v>5247.1</v>
      </c>
      <c r="Y966">
        <v>15479.67</v>
      </c>
      <c r="Z966">
        <f t="shared" si="15"/>
        <v>20726.77</v>
      </c>
    </row>
    <row r="967" spans="1:26">
      <c r="A967" t="s">
        <v>246</v>
      </c>
      <c r="B967" t="s">
        <v>5795</v>
      </c>
      <c r="C967" t="s">
        <v>2325</v>
      </c>
      <c r="D967" t="s">
        <v>5193</v>
      </c>
      <c r="E967" t="s">
        <v>1528</v>
      </c>
      <c r="F967">
        <v>12518970</v>
      </c>
      <c r="G967" s="111">
        <v>45077</v>
      </c>
      <c r="H967" t="s">
        <v>5670</v>
      </c>
      <c r="I967" t="s">
        <v>248</v>
      </c>
      <c r="J967" t="s">
        <v>249</v>
      </c>
      <c r="K967" t="s">
        <v>250</v>
      </c>
      <c r="L967" t="s">
        <v>251</v>
      </c>
      <c r="O967" s="111">
        <v>45078</v>
      </c>
      <c r="P967" t="s">
        <v>252</v>
      </c>
      <c r="Q967" t="s">
        <v>257</v>
      </c>
      <c r="R967" s="111">
        <v>45083</v>
      </c>
      <c r="W967">
        <v>0</v>
      </c>
      <c r="X967">
        <v>0</v>
      </c>
      <c r="Y967">
        <v>0</v>
      </c>
      <c r="Z967">
        <f t="shared" si="15"/>
        <v>0</v>
      </c>
    </row>
    <row r="968" spans="1:26">
      <c r="A968" t="s">
        <v>246</v>
      </c>
      <c r="B968" t="s">
        <v>2220</v>
      </c>
      <c r="C968" t="s">
        <v>2221</v>
      </c>
      <c r="D968" t="s">
        <v>3885</v>
      </c>
      <c r="E968" t="s">
        <v>54</v>
      </c>
      <c r="F968">
        <v>1334070</v>
      </c>
      <c r="G968" s="111">
        <v>45105</v>
      </c>
      <c r="H968" t="s">
        <v>5488</v>
      </c>
      <c r="I968" t="s">
        <v>255</v>
      </c>
      <c r="J968" t="s">
        <v>249</v>
      </c>
      <c r="K968" t="s">
        <v>250</v>
      </c>
      <c r="L968" t="s">
        <v>251</v>
      </c>
      <c r="O968" s="111">
        <v>45105</v>
      </c>
      <c r="P968" t="s">
        <v>252</v>
      </c>
      <c r="Q968" t="s">
        <v>253</v>
      </c>
      <c r="R968" s="111">
        <v>45106</v>
      </c>
      <c r="W968">
        <v>0</v>
      </c>
      <c r="X968">
        <v>1130.25</v>
      </c>
      <c r="Y968">
        <v>5326</v>
      </c>
      <c r="Z968">
        <f t="shared" si="15"/>
        <v>6456.25</v>
      </c>
    </row>
    <row r="969" spans="1:26">
      <c r="A969" t="s">
        <v>246</v>
      </c>
      <c r="B969" t="s">
        <v>5782</v>
      </c>
      <c r="C969" t="s">
        <v>5011</v>
      </c>
      <c r="D969" t="s">
        <v>344</v>
      </c>
      <c r="E969" t="s">
        <v>54</v>
      </c>
      <c r="F969">
        <v>12588386</v>
      </c>
      <c r="G969" s="111">
        <v>45083</v>
      </c>
      <c r="H969" t="s">
        <v>5362</v>
      </c>
      <c r="I969" t="s">
        <v>255</v>
      </c>
      <c r="J969" t="s">
        <v>249</v>
      </c>
      <c r="K969" t="s">
        <v>250</v>
      </c>
      <c r="L969" t="s">
        <v>251</v>
      </c>
      <c r="O969" s="111">
        <v>45083</v>
      </c>
      <c r="P969" t="s">
        <v>252</v>
      </c>
      <c r="Q969" t="s">
        <v>282</v>
      </c>
      <c r="R969" s="111">
        <v>45084</v>
      </c>
      <c r="W969">
        <v>0</v>
      </c>
      <c r="X969">
        <v>55</v>
      </c>
      <c r="Y969">
        <v>0</v>
      </c>
      <c r="Z969">
        <f t="shared" si="15"/>
        <v>55</v>
      </c>
    </row>
    <row r="970" spans="1:26">
      <c r="A970" t="s">
        <v>246</v>
      </c>
      <c r="B970" t="s">
        <v>5784</v>
      </c>
      <c r="C970" t="s">
        <v>5087</v>
      </c>
      <c r="D970" t="s">
        <v>344</v>
      </c>
      <c r="E970" t="s">
        <v>54</v>
      </c>
      <c r="F970">
        <v>12615778</v>
      </c>
      <c r="G970" s="111">
        <v>45093</v>
      </c>
      <c r="H970" t="s">
        <v>5376</v>
      </c>
      <c r="I970" t="s">
        <v>255</v>
      </c>
      <c r="J970" t="s">
        <v>249</v>
      </c>
      <c r="K970" t="s">
        <v>250</v>
      </c>
      <c r="L970" t="s">
        <v>251</v>
      </c>
      <c r="O970" s="111">
        <v>45093</v>
      </c>
      <c r="P970" t="s">
        <v>252</v>
      </c>
      <c r="Q970" t="s">
        <v>253</v>
      </c>
      <c r="R970" s="111">
        <v>45097</v>
      </c>
      <c r="W970">
        <v>0</v>
      </c>
      <c r="X970">
        <v>2120.5</v>
      </c>
      <c r="Y970">
        <v>7565.9</v>
      </c>
      <c r="Z970">
        <f t="shared" si="15"/>
        <v>9686.4</v>
      </c>
    </row>
    <row r="971" spans="1:26">
      <c r="A971" t="s">
        <v>246</v>
      </c>
      <c r="B971" t="s">
        <v>5442</v>
      </c>
      <c r="C971" t="s">
        <v>5443</v>
      </c>
      <c r="D971" t="s">
        <v>344</v>
      </c>
      <c r="E971" t="s">
        <v>54</v>
      </c>
      <c r="F971">
        <v>12152576</v>
      </c>
      <c r="G971" s="111">
        <v>45097</v>
      </c>
      <c r="H971" t="s">
        <v>5444</v>
      </c>
      <c r="I971" t="s">
        <v>255</v>
      </c>
      <c r="J971" t="s">
        <v>249</v>
      </c>
      <c r="K971" t="s">
        <v>250</v>
      </c>
      <c r="L971" t="s">
        <v>251</v>
      </c>
      <c r="O971" s="111">
        <v>45097</v>
      </c>
      <c r="P971" t="s">
        <v>252</v>
      </c>
      <c r="Q971" t="s">
        <v>257</v>
      </c>
      <c r="R971" s="111">
        <v>45099</v>
      </c>
      <c r="W971">
        <v>0</v>
      </c>
      <c r="X971">
        <v>0</v>
      </c>
      <c r="Y971">
        <v>0</v>
      </c>
      <c r="Z971">
        <f t="shared" si="15"/>
        <v>0</v>
      </c>
    </row>
    <row r="972" spans="1:26">
      <c r="A972" t="s">
        <v>246</v>
      </c>
      <c r="B972" t="s">
        <v>5004</v>
      </c>
      <c r="C972" t="s">
        <v>5005</v>
      </c>
      <c r="D972" t="s">
        <v>344</v>
      </c>
      <c r="E972" t="s">
        <v>54</v>
      </c>
      <c r="F972">
        <v>12631700</v>
      </c>
      <c r="G972" s="111">
        <v>45097</v>
      </c>
      <c r="H972" t="s">
        <v>5378</v>
      </c>
      <c r="I972" t="s">
        <v>255</v>
      </c>
      <c r="L972" t="s">
        <v>251</v>
      </c>
      <c r="O972" s="111">
        <v>45097</v>
      </c>
      <c r="P972" t="s">
        <v>252</v>
      </c>
      <c r="Q972" t="s">
        <v>253</v>
      </c>
      <c r="R972" s="111">
        <v>45099</v>
      </c>
      <c r="W972">
        <v>0</v>
      </c>
      <c r="X972">
        <v>329</v>
      </c>
      <c r="Y972">
        <v>331</v>
      </c>
      <c r="Z972">
        <f t="shared" si="15"/>
        <v>660</v>
      </c>
    </row>
    <row r="973" spans="1:26">
      <c r="A973" t="s">
        <v>246</v>
      </c>
      <c r="B973" t="s">
        <v>5781</v>
      </c>
      <c r="C973" t="s">
        <v>5008</v>
      </c>
      <c r="D973" t="s">
        <v>344</v>
      </c>
      <c r="E973" t="s">
        <v>54</v>
      </c>
      <c r="F973">
        <v>12631390</v>
      </c>
      <c r="G973" s="111">
        <v>45097</v>
      </c>
      <c r="H973" t="s">
        <v>5379</v>
      </c>
      <c r="I973" t="s">
        <v>255</v>
      </c>
      <c r="J973" t="s">
        <v>249</v>
      </c>
      <c r="K973" t="s">
        <v>250</v>
      </c>
      <c r="L973" t="s">
        <v>251</v>
      </c>
      <c r="O973" s="111">
        <v>45097</v>
      </c>
      <c r="P973" t="s">
        <v>252</v>
      </c>
      <c r="Q973" t="s">
        <v>282</v>
      </c>
      <c r="R973" s="111">
        <v>45099</v>
      </c>
      <c r="W973">
        <v>0</v>
      </c>
      <c r="X973">
        <v>5</v>
      </c>
      <c r="Y973">
        <v>0</v>
      </c>
      <c r="Z973">
        <f t="shared" si="15"/>
        <v>5</v>
      </c>
    </row>
    <row r="974" spans="1:26">
      <c r="A974" t="s">
        <v>246</v>
      </c>
      <c r="B974" t="s">
        <v>5785</v>
      </c>
      <c r="C974" t="s">
        <v>5380</v>
      </c>
      <c r="D974" t="s">
        <v>344</v>
      </c>
      <c r="E974" t="s">
        <v>54</v>
      </c>
      <c r="F974">
        <v>12631991</v>
      </c>
      <c r="G974" s="111">
        <v>45097</v>
      </c>
      <c r="H974" t="s">
        <v>5381</v>
      </c>
      <c r="I974" t="s">
        <v>255</v>
      </c>
      <c r="J974" t="s">
        <v>249</v>
      </c>
      <c r="K974" t="s">
        <v>250</v>
      </c>
      <c r="L974" t="s">
        <v>251</v>
      </c>
      <c r="O974" s="111">
        <v>45097</v>
      </c>
      <c r="P974" t="s">
        <v>252</v>
      </c>
      <c r="Q974" t="s">
        <v>253</v>
      </c>
      <c r="R974" s="111">
        <v>45099</v>
      </c>
      <c r="W974">
        <v>0</v>
      </c>
      <c r="X974">
        <v>86</v>
      </c>
      <c r="Y974">
        <v>185</v>
      </c>
      <c r="Z974">
        <f t="shared" si="15"/>
        <v>271</v>
      </c>
    </row>
    <row r="975" spans="1:26">
      <c r="A975" t="s">
        <v>246</v>
      </c>
      <c r="B975" t="s">
        <v>5004</v>
      </c>
      <c r="C975" t="s">
        <v>5005</v>
      </c>
      <c r="D975" t="s">
        <v>344</v>
      </c>
      <c r="E975" t="s">
        <v>54</v>
      </c>
      <c r="F975">
        <v>12632284</v>
      </c>
      <c r="G975" s="111">
        <v>45097</v>
      </c>
      <c r="H975" t="s">
        <v>5384</v>
      </c>
      <c r="I975" t="s">
        <v>255</v>
      </c>
      <c r="J975" t="s">
        <v>249</v>
      </c>
      <c r="K975" t="s">
        <v>250</v>
      </c>
      <c r="L975" t="s">
        <v>251</v>
      </c>
      <c r="O975" s="111">
        <v>45098</v>
      </c>
      <c r="P975" t="s">
        <v>252</v>
      </c>
      <c r="Q975" t="s">
        <v>282</v>
      </c>
      <c r="R975" s="111">
        <v>45099</v>
      </c>
      <c r="W975">
        <v>0</v>
      </c>
      <c r="X975">
        <v>389</v>
      </c>
      <c r="Y975">
        <v>0</v>
      </c>
      <c r="Z975">
        <f t="shared" si="15"/>
        <v>389</v>
      </c>
    </row>
    <row r="976" spans="1:26">
      <c r="A976" t="s">
        <v>246</v>
      </c>
      <c r="B976" t="s">
        <v>5785</v>
      </c>
      <c r="C976" t="s">
        <v>5380</v>
      </c>
      <c r="D976" t="s">
        <v>344</v>
      </c>
      <c r="E976" t="s">
        <v>54</v>
      </c>
      <c r="F976">
        <v>11312797</v>
      </c>
      <c r="G976" s="111">
        <v>45097</v>
      </c>
      <c r="H976" t="s">
        <v>5382</v>
      </c>
      <c r="I976" t="s">
        <v>255</v>
      </c>
      <c r="J976" t="s">
        <v>249</v>
      </c>
      <c r="K976" t="s">
        <v>250</v>
      </c>
      <c r="L976" t="s">
        <v>251</v>
      </c>
      <c r="O976" s="111">
        <v>45097</v>
      </c>
      <c r="P976" t="s">
        <v>252</v>
      </c>
      <c r="Q976" t="s">
        <v>253</v>
      </c>
      <c r="R976" s="111">
        <v>45099</v>
      </c>
      <c r="W976">
        <v>0</v>
      </c>
      <c r="X976">
        <v>813.5</v>
      </c>
      <c r="Y976">
        <v>6733</v>
      </c>
      <c r="Z976">
        <f t="shared" si="15"/>
        <v>7546.5</v>
      </c>
    </row>
    <row r="977" spans="1:26">
      <c r="A977" t="s">
        <v>246</v>
      </c>
      <c r="B977" t="s">
        <v>5781</v>
      </c>
      <c r="C977" t="s">
        <v>5008</v>
      </c>
      <c r="D977" t="s">
        <v>344</v>
      </c>
      <c r="E977" t="s">
        <v>54</v>
      </c>
      <c r="F977">
        <v>12632268</v>
      </c>
      <c r="G977" s="111">
        <v>45098</v>
      </c>
      <c r="H977" t="s">
        <v>5388</v>
      </c>
      <c r="I977" t="s">
        <v>255</v>
      </c>
      <c r="J977" t="s">
        <v>249</v>
      </c>
      <c r="K977" t="s">
        <v>250</v>
      </c>
      <c r="L977" t="s">
        <v>251</v>
      </c>
      <c r="O977" s="111">
        <v>45098</v>
      </c>
      <c r="P977" t="s">
        <v>252</v>
      </c>
      <c r="Q977" t="s">
        <v>253</v>
      </c>
      <c r="R977" s="111">
        <v>45099</v>
      </c>
      <c r="W977">
        <v>0</v>
      </c>
      <c r="X977">
        <v>564</v>
      </c>
      <c r="Y977">
        <v>7368.4</v>
      </c>
      <c r="Z977">
        <f t="shared" si="15"/>
        <v>7932.4</v>
      </c>
    </row>
    <row r="978" spans="1:26">
      <c r="A978" t="s">
        <v>246</v>
      </c>
      <c r="B978" t="s">
        <v>5782</v>
      </c>
      <c r="C978" t="s">
        <v>5011</v>
      </c>
      <c r="D978" t="s">
        <v>344</v>
      </c>
      <c r="E978" t="s">
        <v>54</v>
      </c>
      <c r="F978">
        <v>12637895</v>
      </c>
      <c r="G978" s="111">
        <v>45098</v>
      </c>
      <c r="H978" t="s">
        <v>5389</v>
      </c>
      <c r="I978" t="s">
        <v>255</v>
      </c>
      <c r="J978" t="s">
        <v>249</v>
      </c>
      <c r="K978" t="s">
        <v>250</v>
      </c>
      <c r="L978" t="s">
        <v>251</v>
      </c>
      <c r="O978" s="111">
        <v>45098</v>
      </c>
      <c r="P978" t="s">
        <v>252</v>
      </c>
      <c r="Q978" t="s">
        <v>253</v>
      </c>
      <c r="R978" s="111">
        <v>45099</v>
      </c>
      <c r="W978">
        <v>0</v>
      </c>
      <c r="X978">
        <v>3276.35</v>
      </c>
      <c r="Y978">
        <v>10506.9</v>
      </c>
      <c r="Z978">
        <f t="shared" si="15"/>
        <v>13783.25</v>
      </c>
    </row>
    <row r="979" spans="1:26">
      <c r="A979" t="s">
        <v>246</v>
      </c>
      <c r="B979" t="s">
        <v>5784</v>
      </c>
      <c r="C979" t="s">
        <v>5087</v>
      </c>
      <c r="D979" t="s">
        <v>344</v>
      </c>
      <c r="E979" t="s">
        <v>54</v>
      </c>
      <c r="F979">
        <v>12638032</v>
      </c>
      <c r="G979" s="111">
        <v>45098</v>
      </c>
      <c r="H979" t="s">
        <v>5390</v>
      </c>
      <c r="I979" t="s">
        <v>255</v>
      </c>
      <c r="J979" t="s">
        <v>249</v>
      </c>
      <c r="K979" t="s">
        <v>250</v>
      </c>
      <c r="L979" t="s">
        <v>251</v>
      </c>
      <c r="O979" s="111">
        <v>45098</v>
      </c>
      <c r="P979" t="s">
        <v>252</v>
      </c>
      <c r="Q979" t="s">
        <v>253</v>
      </c>
      <c r="R979" s="111">
        <v>45099</v>
      </c>
      <c r="W979">
        <v>0</v>
      </c>
      <c r="X979">
        <v>6</v>
      </c>
      <c r="Y979">
        <v>324.7</v>
      </c>
      <c r="Z979">
        <f t="shared" si="15"/>
        <v>330.7</v>
      </c>
    </row>
    <row r="980" spans="1:26">
      <c r="A980" t="s">
        <v>246</v>
      </c>
      <c r="B980" t="s">
        <v>5784</v>
      </c>
      <c r="C980" t="s">
        <v>5087</v>
      </c>
      <c r="D980" t="s">
        <v>344</v>
      </c>
      <c r="E980" t="s">
        <v>54</v>
      </c>
      <c r="F980">
        <v>12644563</v>
      </c>
      <c r="G980" s="111">
        <v>45099</v>
      </c>
      <c r="H980" t="s">
        <v>5391</v>
      </c>
      <c r="I980" t="s">
        <v>255</v>
      </c>
      <c r="J980" t="s">
        <v>249</v>
      </c>
      <c r="K980" t="s">
        <v>250</v>
      </c>
      <c r="L980" t="s">
        <v>251</v>
      </c>
      <c r="O980" s="111">
        <v>45099</v>
      </c>
      <c r="P980" t="s">
        <v>252</v>
      </c>
      <c r="Q980" t="s">
        <v>282</v>
      </c>
      <c r="R980" s="111">
        <v>45100</v>
      </c>
      <c r="W980">
        <v>0</v>
      </c>
      <c r="X980">
        <v>5</v>
      </c>
      <c r="Y980">
        <v>0</v>
      </c>
      <c r="Z980">
        <f t="shared" si="15"/>
        <v>5</v>
      </c>
    </row>
    <row r="981" spans="1:26">
      <c r="A981" t="s">
        <v>246</v>
      </c>
      <c r="B981" t="s">
        <v>5784</v>
      </c>
      <c r="C981" t="s">
        <v>5087</v>
      </c>
      <c r="D981" t="s">
        <v>344</v>
      </c>
      <c r="E981" t="s">
        <v>54</v>
      </c>
      <c r="F981">
        <v>12645368</v>
      </c>
      <c r="G981" s="111">
        <v>45099</v>
      </c>
      <c r="H981" t="s">
        <v>5396</v>
      </c>
      <c r="I981" t="s">
        <v>255</v>
      </c>
      <c r="L981" t="s">
        <v>251</v>
      </c>
      <c r="O981" s="111">
        <v>45099</v>
      </c>
      <c r="P981" t="s">
        <v>252</v>
      </c>
      <c r="Q981" t="s">
        <v>263</v>
      </c>
      <c r="R981" s="111">
        <v>45100</v>
      </c>
      <c r="W981">
        <v>0</v>
      </c>
      <c r="X981">
        <v>842</v>
      </c>
      <c r="Y981">
        <v>0</v>
      </c>
      <c r="Z981">
        <f t="shared" si="15"/>
        <v>842</v>
      </c>
    </row>
    <row r="982" spans="1:26">
      <c r="A982" t="s">
        <v>246</v>
      </c>
      <c r="B982" t="s">
        <v>5781</v>
      </c>
      <c r="C982" t="s">
        <v>5008</v>
      </c>
      <c r="D982" t="s">
        <v>344</v>
      </c>
      <c r="E982" t="s">
        <v>54</v>
      </c>
      <c r="F982">
        <v>12662729</v>
      </c>
      <c r="G982" s="111">
        <v>45104</v>
      </c>
      <c r="H982" t="s">
        <v>5478</v>
      </c>
      <c r="I982" t="s">
        <v>255</v>
      </c>
      <c r="J982" t="s">
        <v>249</v>
      </c>
      <c r="K982" t="s">
        <v>250</v>
      </c>
      <c r="L982" t="s">
        <v>251</v>
      </c>
      <c r="O982" s="111">
        <v>45104</v>
      </c>
      <c r="P982" t="s">
        <v>252</v>
      </c>
      <c r="Q982" t="s">
        <v>253</v>
      </c>
      <c r="R982" s="111">
        <v>45106</v>
      </c>
      <c r="W982">
        <v>0</v>
      </c>
      <c r="X982">
        <v>58</v>
      </c>
      <c r="Y982">
        <v>1102</v>
      </c>
      <c r="Z982">
        <f t="shared" si="15"/>
        <v>1160</v>
      </c>
    </row>
    <row r="983" spans="1:26">
      <c r="A983" t="s">
        <v>246</v>
      </c>
      <c r="B983" t="s">
        <v>5779</v>
      </c>
      <c r="C983" t="s">
        <v>2359</v>
      </c>
      <c r="D983" t="s">
        <v>5521</v>
      </c>
      <c r="E983" t="s">
        <v>54</v>
      </c>
      <c r="F983">
        <v>12605684</v>
      </c>
      <c r="G983" s="111">
        <v>45090</v>
      </c>
      <c r="H983" t="s">
        <v>5696</v>
      </c>
      <c r="I983" t="s">
        <v>255</v>
      </c>
      <c r="J983" t="s">
        <v>249</v>
      </c>
      <c r="K983" t="s">
        <v>268</v>
      </c>
      <c r="L983" t="s">
        <v>251</v>
      </c>
      <c r="O983" s="111">
        <v>45135</v>
      </c>
      <c r="P983" t="s">
        <v>252</v>
      </c>
      <c r="Q983" t="s">
        <v>253</v>
      </c>
      <c r="R983" s="111"/>
      <c r="W983">
        <v>0</v>
      </c>
      <c r="X983">
        <v>6455</v>
      </c>
      <c r="Y983">
        <v>16435.5</v>
      </c>
      <c r="Z983">
        <f t="shared" si="15"/>
        <v>22890.5</v>
      </c>
    </row>
    <row r="984" spans="1:26">
      <c r="A984" t="s">
        <v>246</v>
      </c>
      <c r="B984" t="s">
        <v>4263</v>
      </c>
      <c r="C984" t="s">
        <v>3863</v>
      </c>
      <c r="D984" t="s">
        <v>4460</v>
      </c>
      <c r="E984" t="s">
        <v>46</v>
      </c>
      <c r="F984">
        <v>12442075</v>
      </c>
      <c r="G984" s="111">
        <v>45049</v>
      </c>
      <c r="H984" t="s">
        <v>5195</v>
      </c>
      <c r="I984" t="s">
        <v>255</v>
      </c>
      <c r="J984" t="s">
        <v>249</v>
      </c>
      <c r="K984" t="s">
        <v>250</v>
      </c>
      <c r="L984" t="s">
        <v>251</v>
      </c>
      <c r="O984" s="111">
        <v>45049</v>
      </c>
      <c r="P984" t="s">
        <v>252</v>
      </c>
      <c r="Q984" t="s">
        <v>282</v>
      </c>
      <c r="R984" s="111">
        <v>45051</v>
      </c>
      <c r="W984">
        <v>863</v>
      </c>
      <c r="X984">
        <v>0</v>
      </c>
      <c r="Y984">
        <v>0</v>
      </c>
      <c r="Z984">
        <f t="shared" si="15"/>
        <v>863</v>
      </c>
    </row>
    <row r="985" spans="1:26">
      <c r="A985" t="s">
        <v>246</v>
      </c>
      <c r="B985" t="s">
        <v>5800</v>
      </c>
      <c r="C985" t="s">
        <v>3861</v>
      </c>
      <c r="D985" t="s">
        <v>4460</v>
      </c>
      <c r="E985" t="s">
        <v>46</v>
      </c>
      <c r="F985">
        <v>12442023</v>
      </c>
      <c r="G985" s="111">
        <v>45052</v>
      </c>
      <c r="H985" t="s">
        <v>5196</v>
      </c>
      <c r="I985" t="s">
        <v>256</v>
      </c>
      <c r="J985" t="s">
        <v>249</v>
      </c>
      <c r="K985" t="s">
        <v>250</v>
      </c>
      <c r="L985" t="s">
        <v>251</v>
      </c>
      <c r="O985" s="111">
        <v>45052</v>
      </c>
      <c r="P985" t="s">
        <v>252</v>
      </c>
      <c r="Q985" t="s">
        <v>253</v>
      </c>
      <c r="R985" s="111">
        <v>45056</v>
      </c>
      <c r="W985">
        <v>11243.32</v>
      </c>
      <c r="X985">
        <v>20721.509999999998</v>
      </c>
      <c r="Y985">
        <v>20136.650000000001</v>
      </c>
      <c r="Z985">
        <f t="shared" si="15"/>
        <v>52101.479999999996</v>
      </c>
    </row>
    <row r="986" spans="1:26">
      <c r="A986" t="s">
        <v>246</v>
      </c>
      <c r="B986" t="s">
        <v>2220</v>
      </c>
      <c r="C986" t="s">
        <v>2221</v>
      </c>
      <c r="D986" t="s">
        <v>3905</v>
      </c>
      <c r="E986" t="s">
        <v>54</v>
      </c>
      <c r="F986">
        <v>12502322</v>
      </c>
      <c r="G986" s="111">
        <v>45071</v>
      </c>
      <c r="H986" t="s">
        <v>5197</v>
      </c>
      <c r="I986" t="s">
        <v>255</v>
      </c>
      <c r="L986" t="s">
        <v>251</v>
      </c>
      <c r="O986" s="111">
        <v>45071</v>
      </c>
      <c r="P986" t="s">
        <v>252</v>
      </c>
      <c r="Q986" t="s">
        <v>263</v>
      </c>
      <c r="R986" s="111">
        <v>45075</v>
      </c>
      <c r="W986">
        <v>5186</v>
      </c>
      <c r="X986">
        <v>1872</v>
      </c>
      <c r="Y986">
        <v>0</v>
      </c>
      <c r="Z986">
        <f t="shared" si="15"/>
        <v>7058</v>
      </c>
    </row>
    <row r="987" spans="1:26">
      <c r="A987" t="s">
        <v>246</v>
      </c>
      <c r="B987" t="s">
        <v>5795</v>
      </c>
      <c r="C987" t="s">
        <v>2325</v>
      </c>
      <c r="D987" t="s">
        <v>5198</v>
      </c>
      <c r="E987" t="s">
        <v>1528</v>
      </c>
      <c r="F987">
        <v>12468655</v>
      </c>
      <c r="G987" s="111">
        <v>45056</v>
      </c>
      <c r="H987" t="s">
        <v>5199</v>
      </c>
      <c r="I987" t="s">
        <v>255</v>
      </c>
      <c r="J987" t="s">
        <v>249</v>
      </c>
      <c r="K987" t="s">
        <v>250</v>
      </c>
      <c r="L987" t="s">
        <v>251</v>
      </c>
      <c r="O987" s="111">
        <v>45056</v>
      </c>
      <c r="P987" t="s">
        <v>252</v>
      </c>
      <c r="Q987" t="s">
        <v>282</v>
      </c>
      <c r="R987" s="111">
        <v>45064</v>
      </c>
      <c r="W987">
        <v>0</v>
      </c>
      <c r="X987">
        <v>1</v>
      </c>
      <c r="Y987">
        <v>0</v>
      </c>
      <c r="Z987">
        <f t="shared" si="15"/>
        <v>1</v>
      </c>
    </row>
    <row r="988" spans="1:26">
      <c r="A988" t="s">
        <v>246</v>
      </c>
      <c r="B988" t="s">
        <v>5795</v>
      </c>
      <c r="C988" t="s">
        <v>2325</v>
      </c>
      <c r="D988" t="s">
        <v>5200</v>
      </c>
      <c r="E988" t="s">
        <v>1528</v>
      </c>
      <c r="F988">
        <v>12518862</v>
      </c>
      <c r="G988" s="111">
        <v>45069</v>
      </c>
      <c r="H988" t="s">
        <v>5201</v>
      </c>
      <c r="I988" t="s">
        <v>255</v>
      </c>
      <c r="J988" t="s">
        <v>249</v>
      </c>
      <c r="K988" t="s">
        <v>250</v>
      </c>
      <c r="L988" t="s">
        <v>251</v>
      </c>
      <c r="O988" s="111">
        <v>45069</v>
      </c>
      <c r="P988" t="s">
        <v>252</v>
      </c>
      <c r="Q988" t="s">
        <v>282</v>
      </c>
      <c r="R988" s="111">
        <v>45070</v>
      </c>
      <c r="W988">
        <v>3212.49</v>
      </c>
      <c r="X988">
        <v>7902.55</v>
      </c>
      <c r="Y988">
        <v>0.4</v>
      </c>
      <c r="Z988">
        <f t="shared" si="15"/>
        <v>11115.44</v>
      </c>
    </row>
    <row r="989" spans="1:26">
      <c r="A989" t="s">
        <v>246</v>
      </c>
      <c r="B989" t="s">
        <v>5142</v>
      </c>
      <c r="C989" t="s">
        <v>5143</v>
      </c>
      <c r="D989" t="s">
        <v>3914</v>
      </c>
      <c r="E989" t="s">
        <v>1528</v>
      </c>
      <c r="F989">
        <v>12518988</v>
      </c>
      <c r="G989" s="111">
        <v>45069</v>
      </c>
      <c r="H989" t="s">
        <v>5204</v>
      </c>
      <c r="I989" t="s">
        <v>255</v>
      </c>
      <c r="J989" t="s">
        <v>249</v>
      </c>
      <c r="K989" t="s">
        <v>250</v>
      </c>
      <c r="L989" t="s">
        <v>251</v>
      </c>
      <c r="O989" s="111">
        <v>45069</v>
      </c>
      <c r="P989" t="s">
        <v>252</v>
      </c>
      <c r="Q989" t="s">
        <v>253</v>
      </c>
      <c r="R989" s="111">
        <v>45070</v>
      </c>
      <c r="W989">
        <v>0</v>
      </c>
      <c r="X989">
        <v>480</v>
      </c>
      <c r="Y989">
        <v>3100</v>
      </c>
      <c r="Z989">
        <f t="shared" si="15"/>
        <v>3580</v>
      </c>
    </row>
    <row r="990" spans="1:26">
      <c r="A990" t="s">
        <v>246</v>
      </c>
      <c r="B990" t="s">
        <v>4245</v>
      </c>
      <c r="C990" t="s">
        <v>3293</v>
      </c>
      <c r="D990" t="s">
        <v>3914</v>
      </c>
      <c r="E990" t="s">
        <v>1528</v>
      </c>
      <c r="F990">
        <v>12519827</v>
      </c>
      <c r="G990" s="111">
        <v>45070</v>
      </c>
      <c r="H990" t="s">
        <v>5205</v>
      </c>
      <c r="I990" t="s">
        <v>255</v>
      </c>
      <c r="J990" t="s">
        <v>249</v>
      </c>
      <c r="K990" t="s">
        <v>250</v>
      </c>
      <c r="L990" t="s">
        <v>251</v>
      </c>
      <c r="O990" s="111">
        <v>45070</v>
      </c>
      <c r="P990" t="s">
        <v>252</v>
      </c>
      <c r="Q990" t="s">
        <v>253</v>
      </c>
      <c r="R990" s="111">
        <v>45070</v>
      </c>
      <c r="W990">
        <v>293</v>
      </c>
      <c r="X990">
        <v>12576.69</v>
      </c>
      <c r="Y990">
        <v>11705.140000000001</v>
      </c>
      <c r="Z990">
        <f t="shared" si="15"/>
        <v>24574.83</v>
      </c>
    </row>
    <row r="991" spans="1:26">
      <c r="A991" t="s">
        <v>246</v>
      </c>
      <c r="B991" t="s">
        <v>4971</v>
      </c>
      <c r="C991" t="s">
        <v>4972</v>
      </c>
      <c r="D991" t="s">
        <v>3914</v>
      </c>
      <c r="E991" t="s">
        <v>1528</v>
      </c>
      <c r="F991">
        <v>12525591</v>
      </c>
      <c r="G991" s="111">
        <v>45070</v>
      </c>
      <c r="H991" t="s">
        <v>5206</v>
      </c>
      <c r="I991" t="s">
        <v>255</v>
      </c>
      <c r="J991" t="s">
        <v>249</v>
      </c>
      <c r="K991" t="s">
        <v>250</v>
      </c>
      <c r="L991" t="s">
        <v>251</v>
      </c>
      <c r="O991" s="111">
        <v>45070</v>
      </c>
      <c r="P991" t="s">
        <v>252</v>
      </c>
      <c r="Q991" t="s">
        <v>253</v>
      </c>
      <c r="R991" s="111">
        <v>45071</v>
      </c>
      <c r="W991">
        <v>1002</v>
      </c>
      <c r="X991">
        <v>6623.5</v>
      </c>
      <c r="Y991">
        <v>12045.7</v>
      </c>
      <c r="Z991">
        <f t="shared" si="15"/>
        <v>19671.2</v>
      </c>
    </row>
    <row r="992" spans="1:26">
      <c r="A992" t="s">
        <v>246</v>
      </c>
      <c r="B992" t="s">
        <v>4245</v>
      </c>
      <c r="C992" t="s">
        <v>3293</v>
      </c>
      <c r="D992" t="s">
        <v>3914</v>
      </c>
      <c r="E992" t="s">
        <v>1528</v>
      </c>
      <c r="F992">
        <v>12518880</v>
      </c>
      <c r="G992" s="111">
        <v>45071</v>
      </c>
      <c r="H992" t="s">
        <v>5207</v>
      </c>
      <c r="I992" t="s">
        <v>255</v>
      </c>
      <c r="J992" t="s">
        <v>249</v>
      </c>
      <c r="K992" t="s">
        <v>250</v>
      </c>
      <c r="L992" t="s">
        <v>251</v>
      </c>
      <c r="O992" s="111">
        <v>45072</v>
      </c>
      <c r="P992" t="s">
        <v>252</v>
      </c>
      <c r="Q992" t="s">
        <v>282</v>
      </c>
      <c r="R992" s="111">
        <v>45075</v>
      </c>
      <c r="W992">
        <v>307.5</v>
      </c>
      <c r="X992">
        <v>1434</v>
      </c>
      <c r="Y992">
        <v>0</v>
      </c>
      <c r="Z992">
        <f t="shared" si="15"/>
        <v>1741.5</v>
      </c>
    </row>
    <row r="993" spans="1:26">
      <c r="A993" t="s">
        <v>246</v>
      </c>
      <c r="B993" t="s">
        <v>4245</v>
      </c>
      <c r="C993" t="s">
        <v>3293</v>
      </c>
      <c r="D993" t="s">
        <v>3914</v>
      </c>
      <c r="E993" t="s">
        <v>1528</v>
      </c>
      <c r="F993">
        <v>12378745</v>
      </c>
      <c r="G993" s="111">
        <v>45071</v>
      </c>
      <c r="H993" t="s">
        <v>5208</v>
      </c>
      <c r="I993" t="s">
        <v>255</v>
      </c>
      <c r="J993" t="s">
        <v>249</v>
      </c>
      <c r="K993" t="s">
        <v>250</v>
      </c>
      <c r="L993" t="s">
        <v>251</v>
      </c>
      <c r="O993" s="111">
        <v>45072</v>
      </c>
      <c r="P993" t="s">
        <v>252</v>
      </c>
      <c r="Q993" t="s">
        <v>253</v>
      </c>
      <c r="R993" s="111">
        <v>45075</v>
      </c>
      <c r="W993">
        <v>238</v>
      </c>
      <c r="X993">
        <v>3252</v>
      </c>
      <c r="Y993">
        <v>2656</v>
      </c>
      <c r="Z993">
        <f t="shared" si="15"/>
        <v>6146</v>
      </c>
    </row>
    <row r="994" spans="1:26">
      <c r="A994" t="s">
        <v>246</v>
      </c>
      <c r="B994" t="s">
        <v>5142</v>
      </c>
      <c r="C994" t="s">
        <v>5143</v>
      </c>
      <c r="D994" t="s">
        <v>3914</v>
      </c>
      <c r="E994" t="s">
        <v>1528</v>
      </c>
      <c r="F994">
        <v>12550222</v>
      </c>
      <c r="G994" s="111">
        <v>45076</v>
      </c>
      <c r="H994" t="s">
        <v>5209</v>
      </c>
      <c r="I994" t="s">
        <v>255</v>
      </c>
      <c r="J994" t="s">
        <v>249</v>
      </c>
      <c r="K994" t="s">
        <v>250</v>
      </c>
      <c r="L994" t="s">
        <v>251</v>
      </c>
      <c r="O994" s="111">
        <v>45076</v>
      </c>
      <c r="P994" t="s">
        <v>252</v>
      </c>
      <c r="Q994" t="s">
        <v>253</v>
      </c>
      <c r="R994" s="111">
        <v>45076</v>
      </c>
      <c r="W994">
        <v>1</v>
      </c>
      <c r="X994">
        <v>189.9</v>
      </c>
      <c r="Y994">
        <v>351</v>
      </c>
      <c r="Z994">
        <f t="shared" si="15"/>
        <v>541.9</v>
      </c>
    </row>
    <row r="995" spans="1:26">
      <c r="A995" t="s">
        <v>246</v>
      </c>
      <c r="B995" t="s">
        <v>4971</v>
      </c>
      <c r="C995" t="s">
        <v>4972</v>
      </c>
      <c r="D995" t="s">
        <v>3914</v>
      </c>
      <c r="E995" t="s">
        <v>1528</v>
      </c>
      <c r="F995">
        <v>12569860</v>
      </c>
      <c r="G995" s="111">
        <v>45078</v>
      </c>
      <c r="H995" t="s">
        <v>5316</v>
      </c>
      <c r="I995" t="s">
        <v>255</v>
      </c>
      <c r="J995" t="s">
        <v>249</v>
      </c>
      <c r="K995" t="s">
        <v>250</v>
      </c>
      <c r="L995" t="s">
        <v>251</v>
      </c>
      <c r="O995" s="111">
        <v>45078</v>
      </c>
      <c r="P995" t="s">
        <v>252</v>
      </c>
      <c r="Q995" t="s">
        <v>253</v>
      </c>
      <c r="R995" s="111">
        <v>45080</v>
      </c>
      <c r="W995">
        <v>0</v>
      </c>
      <c r="X995">
        <v>2610.5</v>
      </c>
      <c r="Y995">
        <v>3826.3</v>
      </c>
      <c r="Z995">
        <f t="shared" si="15"/>
        <v>6436.8</v>
      </c>
    </row>
    <row r="996" spans="1:26">
      <c r="A996" t="s">
        <v>246</v>
      </c>
      <c r="B996" t="s">
        <v>4245</v>
      </c>
      <c r="C996" t="s">
        <v>3293</v>
      </c>
      <c r="D996" t="s">
        <v>3914</v>
      </c>
      <c r="E996" t="s">
        <v>1528</v>
      </c>
      <c r="F996">
        <v>12650078</v>
      </c>
      <c r="G996" s="111">
        <v>45100</v>
      </c>
      <c r="H996" t="s">
        <v>5346</v>
      </c>
      <c r="I996" t="s">
        <v>255</v>
      </c>
      <c r="J996" t="s">
        <v>249</v>
      </c>
      <c r="K996" t="s">
        <v>250</v>
      </c>
      <c r="L996" t="s">
        <v>251</v>
      </c>
      <c r="O996" s="111">
        <v>45100</v>
      </c>
      <c r="P996" t="s">
        <v>252</v>
      </c>
      <c r="Q996" t="s">
        <v>253</v>
      </c>
      <c r="R996" s="111">
        <v>45100</v>
      </c>
      <c r="W996">
        <v>0</v>
      </c>
      <c r="X996">
        <v>636.20000000000005</v>
      </c>
      <c r="Y996">
        <v>5132.6899999999996</v>
      </c>
      <c r="Z996">
        <f t="shared" si="15"/>
        <v>5768.8899999999994</v>
      </c>
    </row>
    <row r="997" spans="1:26">
      <c r="A997" t="s">
        <v>246</v>
      </c>
      <c r="B997" t="s">
        <v>5332</v>
      </c>
      <c r="C997" t="s">
        <v>5333</v>
      </c>
      <c r="D997" t="s">
        <v>3914</v>
      </c>
      <c r="E997" t="s">
        <v>1528</v>
      </c>
      <c r="F997">
        <v>12650408</v>
      </c>
      <c r="G997" s="111">
        <v>45100</v>
      </c>
      <c r="H997" t="s">
        <v>5347</v>
      </c>
      <c r="I997" t="s">
        <v>255</v>
      </c>
      <c r="J997" t="s">
        <v>249</v>
      </c>
      <c r="K997" t="s">
        <v>250</v>
      </c>
      <c r="L997" t="s">
        <v>251</v>
      </c>
      <c r="O997" s="111">
        <v>45100</v>
      </c>
      <c r="P997" t="s">
        <v>252</v>
      </c>
      <c r="Q997" t="s">
        <v>253</v>
      </c>
      <c r="R997" s="111">
        <v>45100</v>
      </c>
      <c r="W997">
        <v>0</v>
      </c>
      <c r="X997">
        <v>309.5</v>
      </c>
      <c r="Y997">
        <v>195</v>
      </c>
      <c r="Z997">
        <f t="shared" si="15"/>
        <v>504.5</v>
      </c>
    </row>
    <row r="998" spans="1:26">
      <c r="A998" t="s">
        <v>246</v>
      </c>
      <c r="B998" t="s">
        <v>4245</v>
      </c>
      <c r="C998" t="s">
        <v>3293</v>
      </c>
      <c r="D998" t="s">
        <v>3914</v>
      </c>
      <c r="E998" t="s">
        <v>1528</v>
      </c>
      <c r="F998">
        <v>12663459</v>
      </c>
      <c r="G998" s="111">
        <v>45104</v>
      </c>
      <c r="H998" t="s">
        <v>5456</v>
      </c>
      <c r="I998" t="s">
        <v>248</v>
      </c>
      <c r="J998" t="s">
        <v>249</v>
      </c>
      <c r="K998" t="s">
        <v>250</v>
      </c>
      <c r="L998" t="s">
        <v>251</v>
      </c>
      <c r="O998" s="111">
        <v>45104</v>
      </c>
      <c r="P998" t="s">
        <v>252</v>
      </c>
      <c r="Q998" t="s">
        <v>253</v>
      </c>
      <c r="R998" s="111">
        <v>45105</v>
      </c>
      <c r="W998">
        <v>0</v>
      </c>
      <c r="X998">
        <v>0</v>
      </c>
      <c r="Y998">
        <v>488.5</v>
      </c>
      <c r="Z998">
        <f t="shared" si="15"/>
        <v>488.5</v>
      </c>
    </row>
    <row r="999" spans="1:26">
      <c r="A999" t="s">
        <v>246</v>
      </c>
      <c r="B999" t="s">
        <v>5785</v>
      </c>
      <c r="C999" t="s">
        <v>5380</v>
      </c>
      <c r="D999" t="s">
        <v>1028</v>
      </c>
      <c r="E999" t="s">
        <v>54</v>
      </c>
      <c r="F999">
        <v>12779358</v>
      </c>
      <c r="G999" s="111">
        <v>45133</v>
      </c>
      <c r="H999" t="s">
        <v>6072</v>
      </c>
      <c r="I999" t="s">
        <v>271</v>
      </c>
      <c r="J999" t="s">
        <v>249</v>
      </c>
      <c r="K999" t="s">
        <v>268</v>
      </c>
      <c r="L999" t="s">
        <v>251</v>
      </c>
      <c r="O999" s="111">
        <v>45133</v>
      </c>
      <c r="P999" t="s">
        <v>252</v>
      </c>
      <c r="Q999" t="s">
        <v>253</v>
      </c>
      <c r="R999" s="111">
        <v>45138</v>
      </c>
      <c r="W999">
        <v>0</v>
      </c>
      <c r="X999">
        <v>0</v>
      </c>
      <c r="Y999">
        <v>43.36</v>
      </c>
      <c r="Z999">
        <f t="shared" si="15"/>
        <v>43.36</v>
      </c>
    </row>
    <row r="1000" spans="1:26">
      <c r="A1000" t="s">
        <v>246</v>
      </c>
      <c r="B1000" t="s">
        <v>5004</v>
      </c>
      <c r="C1000" t="s">
        <v>5005</v>
      </c>
      <c r="D1000" t="s">
        <v>1028</v>
      </c>
      <c r="E1000" t="s">
        <v>54</v>
      </c>
      <c r="F1000">
        <v>12780867</v>
      </c>
      <c r="G1000" s="111">
        <v>45133</v>
      </c>
      <c r="H1000" t="s">
        <v>6073</v>
      </c>
      <c r="I1000" t="s">
        <v>271</v>
      </c>
      <c r="J1000" t="s">
        <v>249</v>
      </c>
      <c r="K1000" t="s">
        <v>250</v>
      </c>
      <c r="L1000" t="s">
        <v>251</v>
      </c>
      <c r="O1000" s="111">
        <v>45133</v>
      </c>
      <c r="P1000" t="s">
        <v>252</v>
      </c>
      <c r="Q1000" t="s">
        <v>253</v>
      </c>
      <c r="R1000" s="111">
        <v>45138</v>
      </c>
      <c r="W1000">
        <v>0</v>
      </c>
      <c r="X1000">
        <v>0</v>
      </c>
      <c r="Y1000">
        <v>15.5</v>
      </c>
      <c r="Z1000">
        <f t="shared" si="15"/>
        <v>15.5</v>
      </c>
    </row>
    <row r="1001" spans="1:26">
      <c r="A1001" t="s">
        <v>246</v>
      </c>
      <c r="B1001" t="s">
        <v>5785</v>
      </c>
      <c r="C1001" t="s">
        <v>5380</v>
      </c>
      <c r="D1001" t="s">
        <v>1028</v>
      </c>
      <c r="E1001" t="s">
        <v>54</v>
      </c>
      <c r="F1001">
        <v>12785091</v>
      </c>
      <c r="G1001" s="111">
        <v>45134</v>
      </c>
      <c r="H1001" t="s">
        <v>6074</v>
      </c>
      <c r="I1001" t="s">
        <v>248</v>
      </c>
      <c r="J1001" t="s">
        <v>249</v>
      </c>
      <c r="K1001" t="s">
        <v>250</v>
      </c>
      <c r="L1001" t="s">
        <v>251</v>
      </c>
      <c r="O1001" s="111">
        <v>45134</v>
      </c>
      <c r="P1001" t="s">
        <v>252</v>
      </c>
      <c r="Q1001" t="s">
        <v>253</v>
      </c>
      <c r="R1001" s="111">
        <v>45138</v>
      </c>
      <c r="W1001">
        <v>0</v>
      </c>
      <c r="X1001">
        <v>0</v>
      </c>
      <c r="Y1001">
        <v>832</v>
      </c>
      <c r="Z1001">
        <f t="shared" si="15"/>
        <v>832</v>
      </c>
    </row>
    <row r="1002" spans="1:26">
      <c r="A1002" t="s">
        <v>246</v>
      </c>
      <c r="B1002" t="s">
        <v>5004</v>
      </c>
      <c r="C1002" t="s">
        <v>5005</v>
      </c>
      <c r="D1002" t="s">
        <v>1028</v>
      </c>
      <c r="E1002" t="s">
        <v>54</v>
      </c>
      <c r="F1002">
        <v>12785417</v>
      </c>
      <c r="G1002" s="111">
        <v>45134</v>
      </c>
      <c r="H1002" t="s">
        <v>6075</v>
      </c>
      <c r="I1002" t="s">
        <v>271</v>
      </c>
      <c r="J1002" t="s">
        <v>249</v>
      </c>
      <c r="K1002" t="s">
        <v>250</v>
      </c>
      <c r="L1002" t="s">
        <v>251</v>
      </c>
      <c r="O1002" s="111">
        <v>45134</v>
      </c>
      <c r="P1002" t="s">
        <v>252</v>
      </c>
      <c r="Q1002" t="s">
        <v>257</v>
      </c>
      <c r="R1002" s="111">
        <v>45138</v>
      </c>
      <c r="W1002">
        <v>0</v>
      </c>
      <c r="X1002">
        <v>0</v>
      </c>
      <c r="Y1002">
        <v>0</v>
      </c>
      <c r="Z1002">
        <f t="shared" si="15"/>
        <v>0</v>
      </c>
    </row>
    <row r="1003" spans="1:26">
      <c r="A1003" t="s">
        <v>246</v>
      </c>
      <c r="B1003" t="s">
        <v>5785</v>
      </c>
      <c r="C1003" t="s">
        <v>5380</v>
      </c>
      <c r="D1003" t="s">
        <v>1028</v>
      </c>
      <c r="E1003" t="s">
        <v>54</v>
      </c>
      <c r="F1003">
        <v>12785281</v>
      </c>
      <c r="G1003" s="111">
        <v>45135</v>
      </c>
      <c r="H1003" t="s">
        <v>6076</v>
      </c>
      <c r="I1003" t="s">
        <v>248</v>
      </c>
      <c r="J1003" t="s">
        <v>249</v>
      </c>
      <c r="K1003" t="s">
        <v>250</v>
      </c>
      <c r="L1003" t="s">
        <v>251</v>
      </c>
      <c r="O1003" s="111">
        <v>45135</v>
      </c>
      <c r="P1003" t="s">
        <v>252</v>
      </c>
      <c r="Q1003" t="s">
        <v>257</v>
      </c>
      <c r="R1003" s="111"/>
      <c r="W1003">
        <v>0</v>
      </c>
      <c r="X1003">
        <v>0</v>
      </c>
      <c r="Y1003">
        <v>0</v>
      </c>
      <c r="Z1003">
        <f t="shared" si="15"/>
        <v>0</v>
      </c>
    </row>
    <row r="1004" spans="1:26">
      <c r="A1004" t="s">
        <v>246</v>
      </c>
      <c r="B1004" t="s">
        <v>5781</v>
      </c>
      <c r="C1004" t="s">
        <v>5008</v>
      </c>
      <c r="D1004" t="s">
        <v>1028</v>
      </c>
      <c r="E1004" t="s">
        <v>54</v>
      </c>
      <c r="F1004">
        <v>12791551</v>
      </c>
      <c r="G1004" s="111">
        <v>45135</v>
      </c>
      <c r="H1004" t="s">
        <v>6077</v>
      </c>
      <c r="I1004" t="s">
        <v>271</v>
      </c>
      <c r="J1004" t="s">
        <v>249</v>
      </c>
      <c r="K1004" t="s">
        <v>250</v>
      </c>
      <c r="L1004" t="s">
        <v>251</v>
      </c>
      <c r="O1004" s="111">
        <v>45135</v>
      </c>
      <c r="P1004" t="s">
        <v>252</v>
      </c>
      <c r="Q1004" t="s">
        <v>257</v>
      </c>
      <c r="R1004" s="111">
        <v>45138</v>
      </c>
      <c r="W1004">
        <v>0</v>
      </c>
      <c r="X1004">
        <v>0</v>
      </c>
      <c r="Y1004">
        <v>0</v>
      </c>
      <c r="Z1004">
        <f t="shared" si="15"/>
        <v>0</v>
      </c>
    </row>
    <row r="1005" spans="1:26">
      <c r="A1005" t="s">
        <v>246</v>
      </c>
      <c r="B1005" t="s">
        <v>5795</v>
      </c>
      <c r="C1005" t="s">
        <v>2325</v>
      </c>
      <c r="D1005" t="s">
        <v>2479</v>
      </c>
      <c r="E1005" t="s">
        <v>1528</v>
      </c>
      <c r="F1005">
        <v>12367581</v>
      </c>
      <c r="G1005" s="111">
        <v>45056</v>
      </c>
      <c r="H1005" t="s">
        <v>5210</v>
      </c>
      <c r="I1005" t="s">
        <v>255</v>
      </c>
      <c r="J1005" t="s">
        <v>249</v>
      </c>
      <c r="K1005" t="s">
        <v>250</v>
      </c>
      <c r="L1005" t="s">
        <v>251</v>
      </c>
      <c r="O1005" s="111">
        <v>45056</v>
      </c>
      <c r="P1005" t="s">
        <v>252</v>
      </c>
      <c r="Q1005" t="s">
        <v>282</v>
      </c>
      <c r="R1005" s="111">
        <v>45058</v>
      </c>
      <c r="W1005">
        <v>1</v>
      </c>
      <c r="X1005">
        <v>5500</v>
      </c>
      <c r="Y1005">
        <v>0</v>
      </c>
      <c r="Z1005">
        <f t="shared" si="15"/>
        <v>5501</v>
      </c>
    </row>
    <row r="1006" spans="1:26">
      <c r="A1006" t="s">
        <v>246</v>
      </c>
      <c r="B1006" t="s">
        <v>5794</v>
      </c>
      <c r="C1006" t="s">
        <v>4134</v>
      </c>
      <c r="D1006" t="s">
        <v>2479</v>
      </c>
      <c r="E1006" t="s">
        <v>1528</v>
      </c>
      <c r="F1006">
        <v>12662819</v>
      </c>
      <c r="G1006" s="111">
        <v>45104</v>
      </c>
      <c r="H1006" t="s">
        <v>5479</v>
      </c>
      <c r="I1006" t="s">
        <v>248</v>
      </c>
      <c r="J1006" t="s">
        <v>249</v>
      </c>
      <c r="K1006" t="s">
        <v>250</v>
      </c>
      <c r="L1006" t="s">
        <v>251</v>
      </c>
      <c r="O1006" s="111">
        <v>45104</v>
      </c>
      <c r="P1006" t="s">
        <v>252</v>
      </c>
      <c r="Q1006" t="s">
        <v>253</v>
      </c>
      <c r="R1006" s="111">
        <v>45105</v>
      </c>
      <c r="W1006">
        <v>0</v>
      </c>
      <c r="X1006">
        <v>101</v>
      </c>
      <c r="Y1006">
        <v>10063.51</v>
      </c>
      <c r="Z1006">
        <f t="shared" si="15"/>
        <v>10164.51</v>
      </c>
    </row>
    <row r="1007" spans="1:26">
      <c r="A1007" t="s">
        <v>246</v>
      </c>
      <c r="B1007" t="s">
        <v>5768</v>
      </c>
      <c r="C1007" t="s">
        <v>2110</v>
      </c>
      <c r="D1007" t="s">
        <v>265</v>
      </c>
      <c r="E1007" t="s">
        <v>54</v>
      </c>
      <c r="F1007">
        <v>12424887</v>
      </c>
      <c r="G1007" s="111">
        <v>45044</v>
      </c>
      <c r="H1007" t="s">
        <v>5212</v>
      </c>
      <c r="I1007" t="s">
        <v>255</v>
      </c>
      <c r="L1007" t="s">
        <v>251</v>
      </c>
      <c r="O1007" s="111">
        <v>45048</v>
      </c>
      <c r="P1007" t="s">
        <v>252</v>
      </c>
      <c r="Q1007" t="s">
        <v>263</v>
      </c>
      <c r="R1007" s="111">
        <v>45049</v>
      </c>
      <c r="W1007">
        <v>1792.5</v>
      </c>
      <c r="X1007">
        <v>0</v>
      </c>
      <c r="Y1007">
        <v>0</v>
      </c>
      <c r="Z1007">
        <f t="shared" si="15"/>
        <v>1792.5</v>
      </c>
    </row>
    <row r="1008" spans="1:26">
      <c r="A1008" t="s">
        <v>246</v>
      </c>
      <c r="B1008" t="s">
        <v>2186</v>
      </c>
      <c r="C1008" t="s">
        <v>2187</v>
      </c>
      <c r="D1008" t="s">
        <v>265</v>
      </c>
      <c r="E1008" t="s">
        <v>54</v>
      </c>
      <c r="F1008">
        <v>12443026</v>
      </c>
      <c r="G1008" s="111">
        <v>45049</v>
      </c>
      <c r="H1008" t="s">
        <v>5213</v>
      </c>
      <c r="I1008" t="s">
        <v>255</v>
      </c>
      <c r="J1008" t="s">
        <v>249</v>
      </c>
      <c r="K1008" t="s">
        <v>250</v>
      </c>
      <c r="L1008" t="s">
        <v>251</v>
      </c>
      <c r="O1008" s="111">
        <v>45049</v>
      </c>
      <c r="P1008" t="s">
        <v>252</v>
      </c>
      <c r="Q1008" t="s">
        <v>253</v>
      </c>
      <c r="R1008" s="111">
        <v>45050</v>
      </c>
      <c r="W1008">
        <v>6670.69</v>
      </c>
      <c r="X1008">
        <v>5805.75</v>
      </c>
      <c r="Y1008">
        <v>5051.75</v>
      </c>
      <c r="Z1008">
        <f t="shared" si="15"/>
        <v>17528.189999999999</v>
      </c>
    </row>
    <row r="1009" spans="1:26">
      <c r="A1009" t="s">
        <v>246</v>
      </c>
      <c r="B1009" t="s">
        <v>2186</v>
      </c>
      <c r="C1009" t="s">
        <v>2187</v>
      </c>
      <c r="D1009" t="s">
        <v>265</v>
      </c>
      <c r="E1009" t="s">
        <v>54</v>
      </c>
      <c r="F1009">
        <v>12462367</v>
      </c>
      <c r="G1009" s="111">
        <v>45055</v>
      </c>
      <c r="H1009" t="s">
        <v>5214</v>
      </c>
      <c r="I1009" t="s">
        <v>255</v>
      </c>
      <c r="J1009" t="s">
        <v>249</v>
      </c>
      <c r="K1009" t="s">
        <v>250</v>
      </c>
      <c r="L1009" t="s">
        <v>251</v>
      </c>
      <c r="O1009" s="111">
        <v>45055</v>
      </c>
      <c r="P1009" t="s">
        <v>252</v>
      </c>
      <c r="Q1009" t="s">
        <v>253</v>
      </c>
      <c r="R1009" s="111">
        <v>45056</v>
      </c>
      <c r="W1009">
        <v>2064.5</v>
      </c>
      <c r="X1009">
        <v>5066.92</v>
      </c>
      <c r="Y1009">
        <v>746.25</v>
      </c>
      <c r="Z1009">
        <f t="shared" si="15"/>
        <v>7877.67</v>
      </c>
    </row>
    <row r="1010" spans="1:26">
      <c r="A1010" t="s">
        <v>246</v>
      </c>
      <c r="B1010" t="s">
        <v>5768</v>
      </c>
      <c r="C1010" t="s">
        <v>2110</v>
      </c>
      <c r="D1010" t="s">
        <v>265</v>
      </c>
      <c r="E1010" t="s">
        <v>54</v>
      </c>
      <c r="F1010">
        <v>12469025</v>
      </c>
      <c r="G1010" s="111">
        <v>45056</v>
      </c>
      <c r="H1010" t="s">
        <v>5217</v>
      </c>
      <c r="I1010" t="s">
        <v>255</v>
      </c>
      <c r="J1010" t="s">
        <v>249</v>
      </c>
      <c r="K1010" t="s">
        <v>250</v>
      </c>
      <c r="L1010" t="s">
        <v>251</v>
      </c>
      <c r="O1010" s="111">
        <v>45056</v>
      </c>
      <c r="P1010" t="s">
        <v>252</v>
      </c>
      <c r="Q1010" t="s">
        <v>253</v>
      </c>
      <c r="R1010" s="111">
        <v>45057</v>
      </c>
      <c r="W1010">
        <v>1055</v>
      </c>
      <c r="X1010">
        <v>0</v>
      </c>
      <c r="Y1010">
        <v>10</v>
      </c>
      <c r="Z1010">
        <f t="shared" si="15"/>
        <v>1065</v>
      </c>
    </row>
    <row r="1011" spans="1:26">
      <c r="A1011" t="s">
        <v>246</v>
      </c>
      <c r="B1011" t="s">
        <v>5768</v>
      </c>
      <c r="C1011" t="s">
        <v>2110</v>
      </c>
      <c r="D1011" t="s">
        <v>265</v>
      </c>
      <c r="E1011" t="s">
        <v>54</v>
      </c>
      <c r="F1011">
        <v>12474213</v>
      </c>
      <c r="G1011" s="111">
        <v>45057</v>
      </c>
      <c r="H1011" t="s">
        <v>5218</v>
      </c>
      <c r="I1011" t="s">
        <v>255</v>
      </c>
      <c r="J1011" t="s">
        <v>249</v>
      </c>
      <c r="K1011" t="s">
        <v>250</v>
      </c>
      <c r="L1011" t="s">
        <v>251</v>
      </c>
      <c r="O1011" s="111">
        <v>45058</v>
      </c>
      <c r="P1011" t="s">
        <v>252</v>
      </c>
      <c r="Q1011" t="s">
        <v>282</v>
      </c>
      <c r="R1011" s="111">
        <v>45061</v>
      </c>
      <c r="W1011">
        <v>2030</v>
      </c>
      <c r="X1011">
        <v>0</v>
      </c>
      <c r="Y1011">
        <v>0</v>
      </c>
      <c r="Z1011">
        <f t="shared" si="15"/>
        <v>2030</v>
      </c>
    </row>
    <row r="1012" spans="1:26">
      <c r="A1012" t="s">
        <v>246</v>
      </c>
      <c r="B1012" t="s">
        <v>2186</v>
      </c>
      <c r="C1012" t="s">
        <v>2187</v>
      </c>
      <c r="D1012" t="s">
        <v>265</v>
      </c>
      <c r="E1012" t="s">
        <v>54</v>
      </c>
      <c r="F1012">
        <v>12485718</v>
      </c>
      <c r="G1012" s="111">
        <v>45061</v>
      </c>
      <c r="H1012" t="s">
        <v>5219</v>
      </c>
      <c r="I1012" t="s">
        <v>255</v>
      </c>
      <c r="L1012" t="s">
        <v>251</v>
      </c>
      <c r="O1012" s="111">
        <v>45061</v>
      </c>
      <c r="P1012" t="s">
        <v>252</v>
      </c>
      <c r="Q1012" t="s">
        <v>263</v>
      </c>
      <c r="R1012" s="111">
        <v>45062</v>
      </c>
      <c r="W1012">
        <v>32</v>
      </c>
      <c r="X1012">
        <v>0</v>
      </c>
      <c r="Y1012">
        <v>0</v>
      </c>
      <c r="Z1012">
        <f t="shared" si="15"/>
        <v>32</v>
      </c>
    </row>
    <row r="1013" spans="1:26">
      <c r="A1013" t="s">
        <v>246</v>
      </c>
      <c r="B1013" t="s">
        <v>2186</v>
      </c>
      <c r="C1013" t="s">
        <v>2187</v>
      </c>
      <c r="D1013" t="s">
        <v>265</v>
      </c>
      <c r="E1013" t="s">
        <v>54</v>
      </c>
      <c r="F1013">
        <v>11191042</v>
      </c>
      <c r="G1013" s="111">
        <v>45068</v>
      </c>
      <c r="H1013" t="s">
        <v>5220</v>
      </c>
      <c r="I1013" t="s">
        <v>255</v>
      </c>
      <c r="J1013" t="s">
        <v>249</v>
      </c>
      <c r="K1013" t="s">
        <v>250</v>
      </c>
      <c r="L1013" t="s">
        <v>251</v>
      </c>
      <c r="O1013" s="111">
        <v>45068</v>
      </c>
      <c r="P1013" t="s">
        <v>252</v>
      </c>
      <c r="Q1013" t="s">
        <v>253</v>
      </c>
      <c r="R1013" s="111">
        <v>45069</v>
      </c>
      <c r="W1013">
        <v>509.01</v>
      </c>
      <c r="X1013">
        <v>2123</v>
      </c>
      <c r="Y1013">
        <v>3398.55</v>
      </c>
      <c r="Z1013">
        <f t="shared" si="15"/>
        <v>6030.56</v>
      </c>
    </row>
    <row r="1014" spans="1:26">
      <c r="A1014" t="s">
        <v>246</v>
      </c>
      <c r="B1014" t="s">
        <v>5768</v>
      </c>
      <c r="C1014" t="s">
        <v>2110</v>
      </c>
      <c r="D1014" t="s">
        <v>265</v>
      </c>
      <c r="E1014" t="s">
        <v>54</v>
      </c>
      <c r="F1014">
        <v>12424599</v>
      </c>
      <c r="G1014" s="111">
        <v>45079</v>
      </c>
      <c r="H1014" t="s">
        <v>5683</v>
      </c>
      <c r="I1014" t="s">
        <v>255</v>
      </c>
      <c r="J1014" t="s">
        <v>249</v>
      </c>
      <c r="K1014" t="s">
        <v>268</v>
      </c>
      <c r="L1014" t="s">
        <v>251</v>
      </c>
      <c r="O1014" s="111">
        <v>45083</v>
      </c>
      <c r="P1014" t="s">
        <v>252</v>
      </c>
      <c r="Q1014" t="s">
        <v>253</v>
      </c>
      <c r="R1014" s="111">
        <v>45084</v>
      </c>
      <c r="W1014">
        <v>0</v>
      </c>
      <c r="X1014">
        <v>12376.5</v>
      </c>
      <c r="Y1014">
        <v>12238</v>
      </c>
      <c r="Z1014">
        <f t="shared" si="15"/>
        <v>24614.5</v>
      </c>
    </row>
    <row r="1015" spans="1:26">
      <c r="A1015" t="s">
        <v>246</v>
      </c>
      <c r="B1015" t="s">
        <v>2186</v>
      </c>
      <c r="C1015" t="s">
        <v>2187</v>
      </c>
      <c r="D1015" t="s">
        <v>265</v>
      </c>
      <c r="E1015" t="s">
        <v>54</v>
      </c>
      <c r="F1015">
        <v>12617318</v>
      </c>
      <c r="G1015" s="111">
        <v>45092</v>
      </c>
      <c r="H1015" t="s">
        <v>5374</v>
      </c>
      <c r="I1015" t="s">
        <v>255</v>
      </c>
      <c r="L1015" t="s">
        <v>251</v>
      </c>
      <c r="O1015" s="111">
        <v>45092</v>
      </c>
      <c r="P1015" t="s">
        <v>252</v>
      </c>
      <c r="Q1015" t="s">
        <v>263</v>
      </c>
      <c r="R1015" s="111">
        <v>45093</v>
      </c>
      <c r="W1015">
        <v>0</v>
      </c>
      <c r="X1015">
        <v>643.25</v>
      </c>
      <c r="Y1015">
        <v>0</v>
      </c>
      <c r="Z1015">
        <f t="shared" si="15"/>
        <v>643.25</v>
      </c>
    </row>
    <row r="1016" spans="1:26">
      <c r="A1016" t="s">
        <v>246</v>
      </c>
      <c r="B1016" t="s">
        <v>2220</v>
      </c>
      <c r="C1016" t="s">
        <v>2221</v>
      </c>
      <c r="D1016" t="s">
        <v>5554</v>
      </c>
      <c r="E1016" t="s">
        <v>2791</v>
      </c>
      <c r="F1016">
        <v>12378502</v>
      </c>
      <c r="G1016" s="111">
        <v>45099</v>
      </c>
      <c r="H1016" t="s">
        <v>5555</v>
      </c>
      <c r="I1016" t="s">
        <v>255</v>
      </c>
      <c r="J1016" t="s">
        <v>249</v>
      </c>
      <c r="K1016" t="s">
        <v>250</v>
      </c>
      <c r="L1016" t="s">
        <v>251</v>
      </c>
      <c r="O1016" s="111">
        <v>45099</v>
      </c>
      <c r="P1016" t="s">
        <v>252</v>
      </c>
      <c r="Q1016" t="s">
        <v>253</v>
      </c>
      <c r="R1016" s="111">
        <v>45107</v>
      </c>
      <c r="W1016">
        <v>0</v>
      </c>
      <c r="X1016">
        <v>0</v>
      </c>
      <c r="Y1016">
        <v>1338.8</v>
      </c>
      <c r="Z1016">
        <f t="shared" si="15"/>
        <v>1338.8</v>
      </c>
    </row>
    <row r="1017" spans="1:26">
      <c r="A1017" t="s">
        <v>246</v>
      </c>
      <c r="B1017" t="s">
        <v>5800</v>
      </c>
      <c r="C1017" t="s">
        <v>3861</v>
      </c>
      <c r="D1017" t="s">
        <v>437</v>
      </c>
      <c r="E1017" t="s">
        <v>46</v>
      </c>
      <c r="F1017">
        <v>12530876</v>
      </c>
      <c r="G1017" s="111">
        <v>45071</v>
      </c>
      <c r="H1017" t="s">
        <v>5221</v>
      </c>
      <c r="I1017" t="s">
        <v>255</v>
      </c>
      <c r="L1017" t="s">
        <v>251</v>
      </c>
      <c r="O1017" s="111">
        <v>45071</v>
      </c>
      <c r="P1017" t="s">
        <v>252</v>
      </c>
      <c r="Q1017" t="s">
        <v>263</v>
      </c>
      <c r="R1017" s="111">
        <v>45072</v>
      </c>
      <c r="W1017">
        <v>2</v>
      </c>
      <c r="X1017">
        <v>0</v>
      </c>
      <c r="Y1017">
        <v>0</v>
      </c>
      <c r="Z1017">
        <f t="shared" si="15"/>
        <v>2</v>
      </c>
    </row>
    <row r="1018" spans="1:26">
      <c r="A1018" t="s">
        <v>246</v>
      </c>
      <c r="B1018" t="s">
        <v>5804</v>
      </c>
      <c r="C1018" t="s">
        <v>5805</v>
      </c>
      <c r="D1018" t="s">
        <v>3193</v>
      </c>
      <c r="E1018" t="s">
        <v>2794</v>
      </c>
      <c r="F1018">
        <v>12784735</v>
      </c>
      <c r="G1018" s="111">
        <v>45134</v>
      </c>
      <c r="H1018" t="s">
        <v>6078</v>
      </c>
      <c r="I1018" t="s">
        <v>271</v>
      </c>
      <c r="J1018" t="s">
        <v>249</v>
      </c>
      <c r="K1018" t="s">
        <v>250</v>
      </c>
      <c r="L1018" t="s">
        <v>251</v>
      </c>
      <c r="O1018" s="111">
        <v>45134</v>
      </c>
      <c r="P1018" t="s">
        <v>252</v>
      </c>
      <c r="Q1018" t="s">
        <v>257</v>
      </c>
      <c r="R1018" s="111">
        <v>45136</v>
      </c>
      <c r="W1018">
        <v>0</v>
      </c>
      <c r="X1018">
        <v>0</v>
      </c>
      <c r="Y1018">
        <v>0</v>
      </c>
      <c r="Z1018">
        <f t="shared" si="15"/>
        <v>0</v>
      </c>
    </row>
    <row r="1019" spans="1:26">
      <c r="A1019" t="s">
        <v>246</v>
      </c>
      <c r="B1019" t="s">
        <v>5802</v>
      </c>
      <c r="C1019" t="s">
        <v>5803</v>
      </c>
      <c r="D1019" t="s">
        <v>3193</v>
      </c>
      <c r="E1019" t="s">
        <v>2794</v>
      </c>
      <c r="F1019">
        <v>10133814</v>
      </c>
      <c r="G1019" s="111">
        <v>45135</v>
      </c>
      <c r="H1019" t="s">
        <v>6079</v>
      </c>
      <c r="I1019" t="s">
        <v>248</v>
      </c>
      <c r="J1019" t="s">
        <v>249</v>
      </c>
      <c r="K1019" t="s">
        <v>250</v>
      </c>
      <c r="L1019" t="s">
        <v>251</v>
      </c>
      <c r="O1019" s="111">
        <v>45135</v>
      </c>
      <c r="P1019" t="s">
        <v>252</v>
      </c>
      <c r="Q1019" t="s">
        <v>257</v>
      </c>
      <c r="R1019" s="111"/>
      <c r="W1019">
        <v>0</v>
      </c>
      <c r="X1019">
        <v>0</v>
      </c>
      <c r="Y1019">
        <v>0</v>
      </c>
      <c r="Z1019">
        <f t="shared" si="15"/>
        <v>0</v>
      </c>
    </row>
    <row r="1020" spans="1:26">
      <c r="A1020" t="s">
        <v>246</v>
      </c>
      <c r="B1020" t="s">
        <v>5768</v>
      </c>
      <c r="C1020" t="s">
        <v>2110</v>
      </c>
      <c r="D1020" t="s">
        <v>408</v>
      </c>
      <c r="E1020" t="s">
        <v>54</v>
      </c>
      <c r="F1020">
        <v>12407913</v>
      </c>
      <c r="G1020" s="111">
        <v>45069</v>
      </c>
      <c r="H1020" t="s">
        <v>5222</v>
      </c>
      <c r="I1020" t="s">
        <v>248</v>
      </c>
      <c r="J1020" t="s">
        <v>249</v>
      </c>
      <c r="K1020" t="s">
        <v>250</v>
      </c>
      <c r="L1020" t="s">
        <v>251</v>
      </c>
      <c r="O1020" s="111">
        <v>45069</v>
      </c>
      <c r="P1020" t="s">
        <v>252</v>
      </c>
      <c r="Q1020" t="s">
        <v>257</v>
      </c>
      <c r="R1020" s="111"/>
      <c r="W1020">
        <v>0</v>
      </c>
      <c r="X1020">
        <v>0</v>
      </c>
      <c r="Y1020">
        <v>0</v>
      </c>
      <c r="Z1020">
        <f t="shared" si="15"/>
        <v>0</v>
      </c>
    </row>
    <row r="1021" spans="1:26">
      <c r="A1021" t="s">
        <v>246</v>
      </c>
      <c r="B1021" t="s">
        <v>5393</v>
      </c>
      <c r="C1021" t="s">
        <v>5394</v>
      </c>
      <c r="D1021" t="s">
        <v>408</v>
      </c>
      <c r="E1021" t="s">
        <v>54</v>
      </c>
      <c r="F1021">
        <v>12731115</v>
      </c>
      <c r="G1021" s="111">
        <v>45119</v>
      </c>
      <c r="H1021" t="s">
        <v>6080</v>
      </c>
      <c r="I1021" t="s">
        <v>255</v>
      </c>
      <c r="J1021" t="s">
        <v>249</v>
      </c>
      <c r="K1021" t="s">
        <v>250</v>
      </c>
      <c r="L1021" t="s">
        <v>251</v>
      </c>
      <c r="O1021" s="111">
        <v>45119</v>
      </c>
      <c r="P1021" t="s">
        <v>252</v>
      </c>
      <c r="Q1021" t="s">
        <v>253</v>
      </c>
      <c r="R1021" s="111">
        <v>45120</v>
      </c>
      <c r="W1021">
        <v>0</v>
      </c>
      <c r="X1021">
        <v>0</v>
      </c>
      <c r="Y1021">
        <v>1338</v>
      </c>
      <c r="Z1021">
        <f t="shared" si="15"/>
        <v>1338</v>
      </c>
    </row>
    <row r="1022" spans="1:26">
      <c r="A1022" t="s">
        <v>246</v>
      </c>
      <c r="B1022" t="s">
        <v>5768</v>
      </c>
      <c r="C1022" t="s">
        <v>2110</v>
      </c>
      <c r="D1022" t="s">
        <v>408</v>
      </c>
      <c r="E1022" t="s">
        <v>54</v>
      </c>
      <c r="F1022">
        <v>12731310</v>
      </c>
      <c r="G1022" s="111">
        <v>45119</v>
      </c>
      <c r="H1022" t="s">
        <v>6081</v>
      </c>
      <c r="I1022" t="s">
        <v>255</v>
      </c>
      <c r="J1022" t="s">
        <v>249</v>
      </c>
      <c r="K1022" t="s">
        <v>250</v>
      </c>
      <c r="L1022" t="s">
        <v>251</v>
      </c>
      <c r="O1022" s="111">
        <v>45119</v>
      </c>
      <c r="P1022" t="s">
        <v>252</v>
      </c>
      <c r="Q1022" t="s">
        <v>257</v>
      </c>
      <c r="R1022" s="111"/>
      <c r="W1022">
        <v>0</v>
      </c>
      <c r="X1022">
        <v>0</v>
      </c>
      <c r="Y1022">
        <v>0</v>
      </c>
      <c r="Z1022">
        <f t="shared" si="15"/>
        <v>0</v>
      </c>
    </row>
    <row r="1023" spans="1:26">
      <c r="A1023" t="s">
        <v>246</v>
      </c>
      <c r="B1023" t="s">
        <v>5773</v>
      </c>
      <c r="C1023" t="s">
        <v>3553</v>
      </c>
      <c r="D1023" t="s">
        <v>408</v>
      </c>
      <c r="E1023" t="s">
        <v>54</v>
      </c>
      <c r="F1023">
        <v>12731733</v>
      </c>
      <c r="G1023" s="111">
        <v>45119</v>
      </c>
      <c r="H1023" t="s">
        <v>6082</v>
      </c>
      <c r="I1023" t="s">
        <v>255</v>
      </c>
      <c r="J1023" t="s">
        <v>249</v>
      </c>
      <c r="K1023" t="s">
        <v>250</v>
      </c>
      <c r="L1023" t="s">
        <v>251</v>
      </c>
      <c r="O1023" s="111">
        <v>45119</v>
      </c>
      <c r="P1023" t="s">
        <v>252</v>
      </c>
      <c r="Q1023" t="s">
        <v>257</v>
      </c>
      <c r="R1023" s="111">
        <v>45120</v>
      </c>
      <c r="W1023">
        <v>0</v>
      </c>
      <c r="X1023">
        <v>0</v>
      </c>
      <c r="Y1023">
        <v>0</v>
      </c>
      <c r="Z1023">
        <f t="shared" si="15"/>
        <v>0</v>
      </c>
    </row>
    <row r="1024" spans="1:26">
      <c r="A1024" t="s">
        <v>246</v>
      </c>
      <c r="B1024" t="s">
        <v>4962</v>
      </c>
      <c r="C1024" t="s">
        <v>4963</v>
      </c>
      <c r="D1024" t="s">
        <v>408</v>
      </c>
      <c r="E1024" t="s">
        <v>54</v>
      </c>
      <c r="F1024">
        <v>4182397</v>
      </c>
      <c r="G1024" s="111">
        <v>45119</v>
      </c>
      <c r="H1024" t="s">
        <v>6083</v>
      </c>
      <c r="I1024" t="s">
        <v>255</v>
      </c>
      <c r="J1024" t="s">
        <v>249</v>
      </c>
      <c r="K1024" t="s">
        <v>250</v>
      </c>
      <c r="L1024" t="s">
        <v>251</v>
      </c>
      <c r="O1024" s="111">
        <v>45119</v>
      </c>
      <c r="P1024" t="s">
        <v>252</v>
      </c>
      <c r="Q1024" t="s">
        <v>253</v>
      </c>
      <c r="R1024" s="111">
        <v>45121</v>
      </c>
      <c r="W1024">
        <v>0</v>
      </c>
      <c r="X1024">
        <v>0</v>
      </c>
      <c r="Y1024">
        <v>9102.7099999999991</v>
      </c>
      <c r="Z1024">
        <f t="shared" si="15"/>
        <v>9102.7099999999991</v>
      </c>
    </row>
    <row r="1025" spans="1:26">
      <c r="A1025" t="s">
        <v>246</v>
      </c>
      <c r="B1025" t="s">
        <v>5768</v>
      </c>
      <c r="C1025" t="s">
        <v>2110</v>
      </c>
      <c r="D1025" t="s">
        <v>408</v>
      </c>
      <c r="E1025" t="s">
        <v>54</v>
      </c>
      <c r="F1025">
        <v>12736023</v>
      </c>
      <c r="G1025" s="111">
        <v>45120</v>
      </c>
      <c r="H1025" t="s">
        <v>6084</v>
      </c>
      <c r="I1025" t="s">
        <v>255</v>
      </c>
      <c r="J1025" t="s">
        <v>249</v>
      </c>
      <c r="K1025" t="s">
        <v>250</v>
      </c>
      <c r="L1025" t="s">
        <v>251</v>
      </c>
      <c r="O1025" s="111">
        <v>45122</v>
      </c>
      <c r="P1025" t="s">
        <v>252</v>
      </c>
      <c r="Q1025" t="s">
        <v>257</v>
      </c>
      <c r="R1025" s="111">
        <v>45124</v>
      </c>
      <c r="W1025">
        <v>0</v>
      </c>
      <c r="X1025">
        <v>0</v>
      </c>
      <c r="Y1025">
        <v>0</v>
      </c>
      <c r="Z1025">
        <f t="shared" si="15"/>
        <v>0</v>
      </c>
    </row>
    <row r="1026" spans="1:26">
      <c r="A1026" t="s">
        <v>246</v>
      </c>
      <c r="B1026" t="s">
        <v>5771</v>
      </c>
      <c r="C1026" t="s">
        <v>5772</v>
      </c>
      <c r="D1026" t="s">
        <v>408</v>
      </c>
      <c r="E1026" t="s">
        <v>54</v>
      </c>
      <c r="F1026">
        <v>12752508</v>
      </c>
      <c r="G1026" s="111">
        <v>45126</v>
      </c>
      <c r="H1026" t="s">
        <v>6085</v>
      </c>
      <c r="I1026" t="s">
        <v>255</v>
      </c>
      <c r="J1026" t="s">
        <v>249</v>
      </c>
      <c r="K1026" t="s">
        <v>250</v>
      </c>
      <c r="L1026" t="s">
        <v>251</v>
      </c>
      <c r="O1026" s="111">
        <v>45126</v>
      </c>
      <c r="P1026" t="s">
        <v>252</v>
      </c>
      <c r="Q1026" t="s">
        <v>253</v>
      </c>
      <c r="R1026" s="111">
        <v>45127</v>
      </c>
      <c r="W1026">
        <v>0</v>
      </c>
      <c r="X1026">
        <v>0</v>
      </c>
      <c r="Y1026">
        <v>92</v>
      </c>
      <c r="Z1026">
        <f t="shared" si="15"/>
        <v>92</v>
      </c>
    </row>
    <row r="1027" spans="1:26">
      <c r="A1027" t="s">
        <v>246</v>
      </c>
      <c r="B1027" t="s">
        <v>2220</v>
      </c>
      <c r="C1027" t="s">
        <v>2221</v>
      </c>
      <c r="D1027" t="s">
        <v>408</v>
      </c>
      <c r="E1027" t="s">
        <v>54</v>
      </c>
      <c r="F1027">
        <v>12752826</v>
      </c>
      <c r="G1027" s="111">
        <v>45126</v>
      </c>
      <c r="H1027" t="s">
        <v>6086</v>
      </c>
      <c r="I1027" t="s">
        <v>260</v>
      </c>
      <c r="L1027" t="s">
        <v>251</v>
      </c>
      <c r="O1027" s="111">
        <v>45126</v>
      </c>
      <c r="P1027" t="s">
        <v>252</v>
      </c>
      <c r="Q1027" t="s">
        <v>253</v>
      </c>
      <c r="R1027" s="111">
        <v>45127</v>
      </c>
      <c r="W1027">
        <v>0</v>
      </c>
      <c r="X1027">
        <v>0</v>
      </c>
      <c r="Y1027">
        <v>20.5</v>
      </c>
      <c r="Z1027">
        <f t="shared" ref="Z1027:Z1090" si="16">SUM(W1027:Y1027)</f>
        <v>20.5</v>
      </c>
    </row>
    <row r="1028" spans="1:26">
      <c r="A1028" t="s">
        <v>246</v>
      </c>
      <c r="B1028" t="s">
        <v>5773</v>
      </c>
      <c r="C1028" t="s">
        <v>3553</v>
      </c>
      <c r="D1028" t="s">
        <v>408</v>
      </c>
      <c r="E1028" t="s">
        <v>54</v>
      </c>
      <c r="F1028">
        <v>12773323</v>
      </c>
      <c r="G1028" s="111">
        <v>45132</v>
      </c>
      <c r="H1028" t="s">
        <v>6087</v>
      </c>
      <c r="I1028" t="s">
        <v>271</v>
      </c>
      <c r="J1028" t="s">
        <v>249</v>
      </c>
      <c r="K1028" t="s">
        <v>250</v>
      </c>
      <c r="L1028" t="s">
        <v>251</v>
      </c>
      <c r="O1028" s="111">
        <v>45132</v>
      </c>
      <c r="P1028" t="s">
        <v>252</v>
      </c>
      <c r="Q1028" t="s">
        <v>253</v>
      </c>
      <c r="R1028" s="111">
        <v>45133</v>
      </c>
      <c r="W1028">
        <v>0</v>
      </c>
      <c r="X1028">
        <v>0</v>
      </c>
      <c r="Y1028">
        <v>10</v>
      </c>
      <c r="Z1028">
        <f t="shared" si="16"/>
        <v>10</v>
      </c>
    </row>
    <row r="1029" spans="1:26">
      <c r="A1029" t="s">
        <v>246</v>
      </c>
      <c r="B1029" t="s">
        <v>5783</v>
      </c>
      <c r="C1029" t="s">
        <v>2305</v>
      </c>
      <c r="D1029" t="s">
        <v>1053</v>
      </c>
      <c r="E1029" t="s">
        <v>54</v>
      </c>
      <c r="F1029">
        <v>12312769</v>
      </c>
      <c r="G1029" s="111">
        <v>45051</v>
      </c>
      <c r="H1029" t="s">
        <v>5223</v>
      </c>
      <c r="I1029" t="s">
        <v>255</v>
      </c>
      <c r="J1029" t="s">
        <v>249</v>
      </c>
      <c r="K1029" t="s">
        <v>250</v>
      </c>
      <c r="L1029" t="s">
        <v>251</v>
      </c>
      <c r="O1029" s="111">
        <v>45062</v>
      </c>
      <c r="P1029" t="s">
        <v>252</v>
      </c>
      <c r="Q1029" t="s">
        <v>253</v>
      </c>
      <c r="R1029" s="111">
        <v>45063</v>
      </c>
      <c r="W1029">
        <v>0</v>
      </c>
      <c r="X1029">
        <v>0</v>
      </c>
      <c r="Y1029">
        <v>8929.2000000000007</v>
      </c>
      <c r="Z1029">
        <f t="shared" si="16"/>
        <v>8929.2000000000007</v>
      </c>
    </row>
    <row r="1030" spans="1:26">
      <c r="A1030" t="s">
        <v>246</v>
      </c>
      <c r="B1030" t="s">
        <v>4240</v>
      </c>
      <c r="C1030" t="s">
        <v>3643</v>
      </c>
      <c r="D1030" t="s">
        <v>1053</v>
      </c>
      <c r="E1030" t="s">
        <v>54</v>
      </c>
      <c r="F1030">
        <v>12378417</v>
      </c>
      <c r="G1030" s="111">
        <v>45051</v>
      </c>
      <c r="H1030" t="s">
        <v>5224</v>
      </c>
      <c r="I1030" t="s">
        <v>255</v>
      </c>
      <c r="J1030" t="s">
        <v>249</v>
      </c>
      <c r="K1030" t="s">
        <v>250</v>
      </c>
      <c r="L1030" t="s">
        <v>251</v>
      </c>
      <c r="O1030" s="111">
        <v>45051</v>
      </c>
      <c r="P1030" t="s">
        <v>252</v>
      </c>
      <c r="Q1030" t="s">
        <v>253</v>
      </c>
      <c r="R1030" s="111">
        <v>45054</v>
      </c>
      <c r="W1030">
        <v>3884.99</v>
      </c>
      <c r="X1030">
        <v>6214</v>
      </c>
      <c r="Y1030">
        <v>4339</v>
      </c>
      <c r="Z1030">
        <f t="shared" si="16"/>
        <v>14437.99</v>
      </c>
    </row>
    <row r="1031" spans="1:26">
      <c r="A1031" t="s">
        <v>246</v>
      </c>
      <c r="B1031" t="s">
        <v>4242</v>
      </c>
      <c r="C1031" t="s">
        <v>3617</v>
      </c>
      <c r="D1031" t="s">
        <v>1053</v>
      </c>
      <c r="E1031" t="s">
        <v>54</v>
      </c>
      <c r="F1031">
        <v>12463631</v>
      </c>
      <c r="G1031" s="111">
        <v>45055</v>
      </c>
      <c r="H1031" t="s">
        <v>5225</v>
      </c>
      <c r="I1031" t="s">
        <v>255</v>
      </c>
      <c r="L1031" t="s">
        <v>251</v>
      </c>
      <c r="O1031" s="111">
        <v>45055</v>
      </c>
      <c r="P1031" t="s">
        <v>252</v>
      </c>
      <c r="Q1031" t="s">
        <v>263</v>
      </c>
      <c r="R1031" s="111">
        <v>45056</v>
      </c>
      <c r="W1031">
        <v>37.24</v>
      </c>
      <c r="X1031">
        <v>0</v>
      </c>
      <c r="Y1031">
        <v>0</v>
      </c>
      <c r="Z1031">
        <f t="shared" si="16"/>
        <v>37.24</v>
      </c>
    </row>
    <row r="1032" spans="1:26">
      <c r="A1032" t="s">
        <v>246</v>
      </c>
      <c r="B1032" t="s">
        <v>5783</v>
      </c>
      <c r="C1032" t="s">
        <v>2305</v>
      </c>
      <c r="D1032" t="s">
        <v>1053</v>
      </c>
      <c r="E1032" t="s">
        <v>54</v>
      </c>
      <c r="F1032">
        <v>12485178</v>
      </c>
      <c r="G1032" s="111">
        <v>45061</v>
      </c>
      <c r="H1032" t="s">
        <v>5226</v>
      </c>
      <c r="I1032" t="s">
        <v>255</v>
      </c>
      <c r="J1032" t="s">
        <v>249</v>
      </c>
      <c r="K1032" t="s">
        <v>250</v>
      </c>
      <c r="L1032" t="s">
        <v>251</v>
      </c>
      <c r="O1032" s="111">
        <v>45061</v>
      </c>
      <c r="P1032" t="s">
        <v>252</v>
      </c>
      <c r="Q1032" t="s">
        <v>253</v>
      </c>
      <c r="R1032" s="111">
        <v>45062</v>
      </c>
      <c r="W1032">
        <v>14392.14</v>
      </c>
      <c r="X1032">
        <v>32434.39</v>
      </c>
      <c r="Y1032">
        <v>30081.15</v>
      </c>
      <c r="Z1032">
        <f t="shared" si="16"/>
        <v>76907.679999999993</v>
      </c>
    </row>
    <row r="1033" spans="1:26">
      <c r="A1033" t="s">
        <v>246</v>
      </c>
      <c r="B1033" t="s">
        <v>5777</v>
      </c>
      <c r="C1033" t="s">
        <v>2288</v>
      </c>
      <c r="D1033" t="s">
        <v>1053</v>
      </c>
      <c r="E1033" t="s">
        <v>54</v>
      </c>
      <c r="F1033">
        <v>12536878</v>
      </c>
      <c r="G1033" s="111">
        <v>45072</v>
      </c>
      <c r="H1033" t="s">
        <v>5227</v>
      </c>
      <c r="I1033" t="s">
        <v>255</v>
      </c>
      <c r="J1033" t="s">
        <v>249</v>
      </c>
      <c r="K1033" t="s">
        <v>250</v>
      </c>
      <c r="L1033" t="s">
        <v>251</v>
      </c>
      <c r="O1033" s="111">
        <v>45072</v>
      </c>
      <c r="P1033" t="s">
        <v>252</v>
      </c>
      <c r="Q1033" t="s">
        <v>257</v>
      </c>
      <c r="R1033" s="111"/>
      <c r="W1033">
        <v>0</v>
      </c>
      <c r="X1033">
        <v>0</v>
      </c>
      <c r="Y1033">
        <v>0</v>
      </c>
      <c r="Z1033">
        <f t="shared" si="16"/>
        <v>0</v>
      </c>
    </row>
    <row r="1034" spans="1:26">
      <c r="A1034" t="s">
        <v>246</v>
      </c>
      <c r="B1034" t="s">
        <v>5783</v>
      </c>
      <c r="C1034" t="s">
        <v>2305</v>
      </c>
      <c r="D1034" t="s">
        <v>1053</v>
      </c>
      <c r="E1034" t="s">
        <v>54</v>
      </c>
      <c r="F1034">
        <v>12537756</v>
      </c>
      <c r="G1034" s="111">
        <v>45072</v>
      </c>
      <c r="H1034" t="s">
        <v>5228</v>
      </c>
      <c r="I1034" t="s">
        <v>255</v>
      </c>
      <c r="J1034" t="s">
        <v>249</v>
      </c>
      <c r="K1034" t="s">
        <v>250</v>
      </c>
      <c r="L1034" t="s">
        <v>251</v>
      </c>
      <c r="O1034" s="111">
        <v>45072</v>
      </c>
      <c r="P1034" t="s">
        <v>252</v>
      </c>
      <c r="Q1034" t="s">
        <v>253</v>
      </c>
      <c r="R1034" s="111">
        <v>45075</v>
      </c>
      <c r="W1034">
        <v>1245.5</v>
      </c>
      <c r="X1034">
        <v>8473.7999999999993</v>
      </c>
      <c r="Y1034">
        <v>10687.7</v>
      </c>
      <c r="Z1034">
        <f t="shared" si="16"/>
        <v>20407</v>
      </c>
    </row>
    <row r="1035" spans="1:26">
      <c r="A1035" t="s">
        <v>246</v>
      </c>
      <c r="B1035" t="s">
        <v>5781</v>
      </c>
      <c r="C1035" t="s">
        <v>5008</v>
      </c>
      <c r="D1035" t="s">
        <v>1053</v>
      </c>
      <c r="E1035" t="s">
        <v>54</v>
      </c>
      <c r="F1035">
        <v>12662352</v>
      </c>
      <c r="G1035" s="111">
        <v>45104</v>
      </c>
      <c r="H1035" t="s">
        <v>5480</v>
      </c>
      <c r="I1035" t="s">
        <v>255</v>
      </c>
      <c r="J1035" t="s">
        <v>249</v>
      </c>
      <c r="K1035" t="s">
        <v>250</v>
      </c>
      <c r="L1035" t="s">
        <v>251</v>
      </c>
      <c r="O1035" s="111">
        <v>45104</v>
      </c>
      <c r="P1035" t="s">
        <v>252</v>
      </c>
      <c r="Q1035" t="s">
        <v>282</v>
      </c>
      <c r="R1035" s="111">
        <v>45106</v>
      </c>
      <c r="W1035">
        <v>0</v>
      </c>
      <c r="X1035">
        <v>1</v>
      </c>
      <c r="Y1035">
        <v>0</v>
      </c>
      <c r="Z1035">
        <f t="shared" si="16"/>
        <v>1</v>
      </c>
    </row>
    <row r="1036" spans="1:26">
      <c r="A1036" t="s">
        <v>246</v>
      </c>
      <c r="B1036" t="s">
        <v>4245</v>
      </c>
      <c r="C1036" t="s">
        <v>3293</v>
      </c>
      <c r="D1036" t="s">
        <v>4712</v>
      </c>
      <c r="E1036" t="s">
        <v>1528</v>
      </c>
      <c r="F1036">
        <v>12637683</v>
      </c>
      <c r="G1036" s="111">
        <v>45098</v>
      </c>
      <c r="H1036" t="s">
        <v>5345</v>
      </c>
      <c r="I1036" t="s">
        <v>255</v>
      </c>
      <c r="L1036" t="s">
        <v>251</v>
      </c>
      <c r="O1036" s="111">
        <v>45098</v>
      </c>
      <c r="P1036" t="s">
        <v>252</v>
      </c>
      <c r="Q1036" t="s">
        <v>253</v>
      </c>
      <c r="R1036" s="111">
        <v>45098</v>
      </c>
      <c r="W1036">
        <v>0</v>
      </c>
      <c r="X1036">
        <v>1140</v>
      </c>
      <c r="Y1036">
        <v>1877.23</v>
      </c>
      <c r="Z1036">
        <f t="shared" si="16"/>
        <v>3017.23</v>
      </c>
    </row>
    <row r="1037" spans="1:26">
      <c r="G1037" s="111"/>
      <c r="O1037" s="111"/>
      <c r="R1037" s="111"/>
      <c r="Z1037">
        <f t="shared" si="16"/>
        <v>0</v>
      </c>
    </row>
    <row r="1038" spans="1:26">
      <c r="G1038" s="111"/>
      <c r="O1038" s="111"/>
      <c r="R1038" s="111"/>
      <c r="Z1038">
        <f t="shared" si="16"/>
        <v>0</v>
      </c>
    </row>
    <row r="1039" spans="1:26">
      <c r="G1039" s="111"/>
      <c r="O1039" s="111"/>
      <c r="R1039" s="111"/>
      <c r="Z1039">
        <f t="shared" si="16"/>
        <v>0</v>
      </c>
    </row>
    <row r="1040" spans="1:26">
      <c r="G1040" s="111"/>
      <c r="O1040" s="111"/>
      <c r="R1040" s="111"/>
      <c r="Z1040">
        <f t="shared" si="16"/>
        <v>0</v>
      </c>
    </row>
    <row r="1041" spans="7:26">
      <c r="G1041" s="111"/>
      <c r="O1041" s="111"/>
      <c r="R1041" s="111"/>
      <c r="Z1041">
        <f t="shared" si="16"/>
        <v>0</v>
      </c>
    </row>
    <row r="1042" spans="7:26">
      <c r="G1042" s="111"/>
      <c r="O1042" s="111"/>
      <c r="R1042" s="111"/>
      <c r="Z1042">
        <f t="shared" si="16"/>
        <v>0</v>
      </c>
    </row>
    <row r="1043" spans="7:26">
      <c r="G1043" s="111"/>
      <c r="O1043" s="111"/>
      <c r="R1043" s="111"/>
      <c r="Z1043">
        <f t="shared" si="16"/>
        <v>0</v>
      </c>
    </row>
    <row r="1044" spans="7:26">
      <c r="G1044" s="111"/>
      <c r="O1044" s="111"/>
      <c r="R1044" s="111"/>
      <c r="Z1044">
        <f t="shared" si="16"/>
        <v>0</v>
      </c>
    </row>
    <row r="1045" spans="7:26">
      <c r="G1045" s="111"/>
      <c r="O1045" s="111"/>
      <c r="R1045" s="111"/>
      <c r="Z1045">
        <f t="shared" si="16"/>
        <v>0</v>
      </c>
    </row>
    <row r="1046" spans="7:26">
      <c r="G1046" s="111"/>
      <c r="O1046" s="111"/>
      <c r="R1046" s="111"/>
      <c r="Z1046">
        <f t="shared" si="16"/>
        <v>0</v>
      </c>
    </row>
    <row r="1047" spans="7:26">
      <c r="G1047" s="111"/>
      <c r="O1047" s="111"/>
      <c r="R1047" s="111"/>
      <c r="Z1047">
        <f t="shared" si="16"/>
        <v>0</v>
      </c>
    </row>
    <row r="1048" spans="7:26">
      <c r="G1048" s="111"/>
      <c r="O1048" s="111"/>
      <c r="R1048" s="111"/>
      <c r="Z1048">
        <f t="shared" si="16"/>
        <v>0</v>
      </c>
    </row>
    <row r="1049" spans="7:26">
      <c r="G1049" s="111"/>
      <c r="O1049" s="111"/>
      <c r="R1049" s="111"/>
      <c r="Z1049">
        <f t="shared" si="16"/>
        <v>0</v>
      </c>
    </row>
    <row r="1050" spans="7:26">
      <c r="G1050" s="111"/>
      <c r="O1050" s="111"/>
      <c r="R1050" s="111"/>
      <c r="Z1050">
        <f t="shared" si="16"/>
        <v>0</v>
      </c>
    </row>
    <row r="1051" spans="7:26">
      <c r="G1051" s="111"/>
      <c r="O1051" s="111"/>
      <c r="R1051" s="111"/>
      <c r="Z1051">
        <f t="shared" si="16"/>
        <v>0</v>
      </c>
    </row>
    <row r="1052" spans="7:26">
      <c r="G1052" s="111"/>
      <c r="O1052" s="111"/>
      <c r="R1052" s="111"/>
      <c r="Z1052">
        <f t="shared" si="16"/>
        <v>0</v>
      </c>
    </row>
    <row r="1053" spans="7:26">
      <c r="G1053" s="111"/>
      <c r="O1053" s="111"/>
      <c r="R1053" s="111"/>
      <c r="Z1053">
        <f t="shared" si="16"/>
        <v>0</v>
      </c>
    </row>
    <row r="1054" spans="7:26">
      <c r="G1054" s="111"/>
      <c r="O1054" s="111"/>
      <c r="R1054" s="111"/>
      <c r="Z1054">
        <f t="shared" si="16"/>
        <v>0</v>
      </c>
    </row>
    <row r="1055" spans="7:26">
      <c r="G1055" s="111"/>
      <c r="O1055" s="111"/>
      <c r="R1055" s="111"/>
      <c r="Z1055">
        <f t="shared" si="16"/>
        <v>0</v>
      </c>
    </row>
    <row r="1056" spans="7:26">
      <c r="G1056" s="111"/>
      <c r="O1056" s="111"/>
      <c r="R1056" s="111"/>
      <c r="Z1056">
        <f t="shared" si="16"/>
        <v>0</v>
      </c>
    </row>
    <row r="1057" spans="7:26">
      <c r="G1057" s="111"/>
      <c r="O1057" s="111"/>
      <c r="R1057" s="111"/>
      <c r="Z1057">
        <f t="shared" si="16"/>
        <v>0</v>
      </c>
    </row>
    <row r="1058" spans="7:26">
      <c r="G1058" s="111"/>
      <c r="O1058" s="111"/>
      <c r="R1058" s="111"/>
      <c r="Z1058">
        <f t="shared" si="16"/>
        <v>0</v>
      </c>
    </row>
    <row r="1059" spans="7:26">
      <c r="G1059" s="111"/>
      <c r="O1059" s="111"/>
      <c r="R1059" s="111"/>
      <c r="Z1059">
        <f t="shared" si="16"/>
        <v>0</v>
      </c>
    </row>
    <row r="1060" spans="7:26">
      <c r="G1060" s="111"/>
      <c r="O1060" s="111"/>
      <c r="R1060" s="111"/>
      <c r="Z1060">
        <f t="shared" si="16"/>
        <v>0</v>
      </c>
    </row>
    <row r="1061" spans="7:26">
      <c r="G1061" s="111"/>
      <c r="O1061" s="111"/>
      <c r="R1061" s="111"/>
      <c r="Z1061">
        <f t="shared" si="16"/>
        <v>0</v>
      </c>
    </row>
    <row r="1062" spans="7:26">
      <c r="G1062" s="111"/>
      <c r="O1062" s="111"/>
      <c r="R1062" s="111"/>
      <c r="Z1062">
        <f t="shared" si="16"/>
        <v>0</v>
      </c>
    </row>
    <row r="1063" spans="7:26">
      <c r="G1063" s="111"/>
      <c r="O1063" s="111"/>
      <c r="R1063" s="111"/>
      <c r="Z1063">
        <f t="shared" si="16"/>
        <v>0</v>
      </c>
    </row>
    <row r="1064" spans="7:26">
      <c r="G1064" s="111"/>
      <c r="O1064" s="111"/>
      <c r="R1064" s="111"/>
      <c r="Z1064">
        <f t="shared" si="16"/>
        <v>0</v>
      </c>
    </row>
    <row r="1065" spans="7:26">
      <c r="G1065" s="111"/>
      <c r="O1065" s="111"/>
      <c r="R1065" s="111"/>
      <c r="Z1065">
        <f t="shared" si="16"/>
        <v>0</v>
      </c>
    </row>
    <row r="1066" spans="7:26">
      <c r="G1066" s="111"/>
      <c r="O1066" s="111"/>
      <c r="R1066" s="111"/>
      <c r="Z1066">
        <f t="shared" si="16"/>
        <v>0</v>
      </c>
    </row>
    <row r="1067" spans="7:26">
      <c r="G1067" s="111"/>
      <c r="O1067" s="111"/>
      <c r="R1067" s="111"/>
      <c r="Z1067">
        <f t="shared" si="16"/>
        <v>0</v>
      </c>
    </row>
    <row r="1068" spans="7:26">
      <c r="G1068" s="111"/>
      <c r="O1068" s="111"/>
      <c r="R1068" s="111"/>
      <c r="Z1068">
        <f t="shared" si="16"/>
        <v>0</v>
      </c>
    </row>
    <row r="1069" spans="7:26">
      <c r="G1069" s="111"/>
      <c r="O1069" s="111"/>
      <c r="R1069" s="111"/>
      <c r="Z1069">
        <f t="shared" si="16"/>
        <v>0</v>
      </c>
    </row>
    <row r="1070" spans="7:26">
      <c r="G1070" s="111"/>
      <c r="O1070" s="111"/>
      <c r="R1070" s="111"/>
      <c r="Z1070">
        <f t="shared" si="16"/>
        <v>0</v>
      </c>
    </row>
    <row r="1071" spans="7:26">
      <c r="G1071" s="111"/>
      <c r="O1071" s="111"/>
      <c r="R1071" s="111"/>
      <c r="Z1071">
        <f t="shared" si="16"/>
        <v>0</v>
      </c>
    </row>
    <row r="1072" spans="7:26">
      <c r="G1072" s="111"/>
      <c r="O1072" s="111"/>
      <c r="R1072" s="111"/>
      <c r="Z1072">
        <f t="shared" si="16"/>
        <v>0</v>
      </c>
    </row>
    <row r="1073" spans="7:26">
      <c r="G1073" s="111"/>
      <c r="O1073" s="111"/>
      <c r="R1073" s="111"/>
      <c r="Z1073">
        <f t="shared" si="16"/>
        <v>0</v>
      </c>
    </row>
    <row r="1074" spans="7:26">
      <c r="G1074" s="111"/>
      <c r="O1074" s="111"/>
      <c r="R1074" s="111"/>
      <c r="Z1074">
        <f t="shared" si="16"/>
        <v>0</v>
      </c>
    </row>
    <row r="1075" spans="7:26">
      <c r="G1075" s="111"/>
      <c r="O1075" s="111"/>
      <c r="R1075" s="111"/>
      <c r="Z1075">
        <f t="shared" si="16"/>
        <v>0</v>
      </c>
    </row>
    <row r="1076" spans="7:26">
      <c r="G1076" s="111"/>
      <c r="O1076" s="111"/>
      <c r="R1076" s="111"/>
      <c r="Z1076">
        <f t="shared" si="16"/>
        <v>0</v>
      </c>
    </row>
    <row r="1077" spans="7:26">
      <c r="G1077" s="111"/>
      <c r="O1077" s="111"/>
      <c r="R1077" s="111"/>
      <c r="Z1077">
        <f t="shared" si="16"/>
        <v>0</v>
      </c>
    </row>
    <row r="1078" spans="7:26">
      <c r="G1078" s="111"/>
      <c r="O1078" s="111"/>
      <c r="R1078" s="111"/>
      <c r="Z1078">
        <f t="shared" si="16"/>
        <v>0</v>
      </c>
    </row>
    <row r="1079" spans="7:26">
      <c r="G1079" s="111"/>
      <c r="O1079" s="111"/>
      <c r="R1079" s="111"/>
      <c r="Z1079">
        <f t="shared" si="16"/>
        <v>0</v>
      </c>
    </row>
    <row r="1080" spans="7:26">
      <c r="G1080" s="111"/>
      <c r="O1080" s="111"/>
      <c r="R1080" s="111"/>
      <c r="Z1080">
        <f t="shared" si="16"/>
        <v>0</v>
      </c>
    </row>
    <row r="1081" spans="7:26">
      <c r="G1081" s="111"/>
      <c r="O1081" s="111"/>
      <c r="R1081" s="111"/>
      <c r="Z1081">
        <f t="shared" si="16"/>
        <v>0</v>
      </c>
    </row>
    <row r="1082" spans="7:26">
      <c r="G1082" s="111"/>
      <c r="O1082" s="111"/>
      <c r="R1082" s="111"/>
      <c r="Z1082">
        <f t="shared" si="16"/>
        <v>0</v>
      </c>
    </row>
    <row r="1083" spans="7:26">
      <c r="G1083" s="111"/>
      <c r="O1083" s="111"/>
      <c r="R1083" s="111"/>
      <c r="Z1083">
        <f t="shared" si="16"/>
        <v>0</v>
      </c>
    </row>
    <row r="1084" spans="7:26">
      <c r="G1084" s="111"/>
      <c r="O1084" s="111"/>
      <c r="R1084" s="111"/>
      <c r="Z1084">
        <f t="shared" si="16"/>
        <v>0</v>
      </c>
    </row>
    <row r="1085" spans="7:26">
      <c r="G1085" s="111"/>
      <c r="O1085" s="111"/>
      <c r="R1085" s="111"/>
      <c r="Z1085">
        <f t="shared" si="16"/>
        <v>0</v>
      </c>
    </row>
    <row r="1086" spans="7:26">
      <c r="G1086" s="111"/>
      <c r="O1086" s="111"/>
      <c r="R1086" s="111"/>
      <c r="Z1086">
        <f t="shared" si="16"/>
        <v>0</v>
      </c>
    </row>
    <row r="1087" spans="7:26">
      <c r="G1087" s="111"/>
      <c r="O1087" s="111"/>
      <c r="R1087" s="111"/>
      <c r="Z1087">
        <f t="shared" si="16"/>
        <v>0</v>
      </c>
    </row>
    <row r="1088" spans="7:26">
      <c r="G1088" s="111"/>
      <c r="O1088" s="111"/>
      <c r="R1088" s="111"/>
      <c r="Z1088">
        <f t="shared" si="16"/>
        <v>0</v>
      </c>
    </row>
    <row r="1089" spans="7:26">
      <c r="G1089" s="111"/>
      <c r="O1089" s="111"/>
      <c r="R1089" s="111"/>
      <c r="Z1089">
        <f t="shared" si="16"/>
        <v>0</v>
      </c>
    </row>
    <row r="1090" spans="7:26">
      <c r="G1090" s="111"/>
      <c r="O1090" s="111"/>
      <c r="R1090" s="111"/>
      <c r="Z1090">
        <f t="shared" si="16"/>
        <v>0</v>
      </c>
    </row>
    <row r="1091" spans="7:26">
      <c r="G1091" s="111"/>
      <c r="O1091" s="111"/>
      <c r="R1091" s="111"/>
      <c r="Z1091">
        <f t="shared" ref="Z1091:Z1154" si="17">SUM(W1091:Y1091)</f>
        <v>0</v>
      </c>
    </row>
    <row r="1092" spans="7:26">
      <c r="G1092" s="111"/>
      <c r="O1092" s="111"/>
      <c r="R1092" s="111"/>
      <c r="Z1092">
        <f t="shared" si="17"/>
        <v>0</v>
      </c>
    </row>
    <row r="1093" spans="7:26">
      <c r="G1093" s="111"/>
      <c r="O1093" s="111"/>
      <c r="R1093" s="111"/>
      <c r="Z1093">
        <f t="shared" si="17"/>
        <v>0</v>
      </c>
    </row>
    <row r="1094" spans="7:26">
      <c r="G1094" s="111"/>
      <c r="O1094" s="111"/>
      <c r="R1094" s="111"/>
      <c r="Z1094">
        <f t="shared" si="17"/>
        <v>0</v>
      </c>
    </row>
    <row r="1095" spans="7:26">
      <c r="G1095" s="111"/>
      <c r="O1095" s="111"/>
      <c r="R1095" s="111"/>
      <c r="Z1095">
        <f t="shared" si="17"/>
        <v>0</v>
      </c>
    </row>
    <row r="1096" spans="7:26">
      <c r="G1096" s="111"/>
      <c r="O1096" s="111"/>
      <c r="R1096" s="111"/>
      <c r="Z1096">
        <f t="shared" si="17"/>
        <v>0</v>
      </c>
    </row>
    <row r="1097" spans="7:26">
      <c r="G1097" s="111"/>
      <c r="O1097" s="111"/>
      <c r="R1097" s="111"/>
      <c r="Z1097">
        <f t="shared" si="17"/>
        <v>0</v>
      </c>
    </row>
    <row r="1098" spans="7:26">
      <c r="G1098" s="111"/>
      <c r="O1098" s="111"/>
      <c r="R1098" s="111"/>
      <c r="Z1098">
        <f t="shared" si="17"/>
        <v>0</v>
      </c>
    </row>
    <row r="1099" spans="7:26">
      <c r="G1099" s="111"/>
      <c r="O1099" s="111"/>
      <c r="R1099" s="111"/>
      <c r="Z1099">
        <f t="shared" si="17"/>
        <v>0</v>
      </c>
    </row>
    <row r="1100" spans="7:26">
      <c r="G1100" s="111"/>
      <c r="O1100" s="111"/>
      <c r="R1100" s="111"/>
      <c r="Z1100">
        <f t="shared" si="17"/>
        <v>0</v>
      </c>
    </row>
    <row r="1101" spans="7:26">
      <c r="G1101" s="111"/>
      <c r="O1101" s="111"/>
      <c r="R1101" s="111"/>
      <c r="Z1101">
        <f t="shared" si="17"/>
        <v>0</v>
      </c>
    </row>
    <row r="1102" spans="7:26">
      <c r="G1102" s="111"/>
      <c r="O1102" s="111"/>
      <c r="R1102" s="111"/>
      <c r="Z1102">
        <f t="shared" si="17"/>
        <v>0</v>
      </c>
    </row>
    <row r="1103" spans="7:26">
      <c r="G1103" s="111"/>
      <c r="O1103" s="111"/>
      <c r="R1103" s="111"/>
      <c r="Z1103">
        <f t="shared" si="17"/>
        <v>0</v>
      </c>
    </row>
    <row r="1104" spans="7:26">
      <c r="G1104" s="111"/>
      <c r="O1104" s="111"/>
      <c r="R1104" s="111"/>
      <c r="Z1104">
        <f t="shared" si="17"/>
        <v>0</v>
      </c>
    </row>
    <row r="1105" spans="7:26">
      <c r="G1105" s="111"/>
      <c r="O1105" s="111"/>
      <c r="R1105" s="111"/>
      <c r="Z1105">
        <f t="shared" si="17"/>
        <v>0</v>
      </c>
    </row>
    <row r="1106" spans="7:26">
      <c r="G1106" s="111"/>
      <c r="O1106" s="111"/>
      <c r="R1106" s="111"/>
      <c r="Z1106">
        <f t="shared" si="17"/>
        <v>0</v>
      </c>
    </row>
    <row r="1107" spans="7:26">
      <c r="G1107" s="111"/>
      <c r="O1107" s="111"/>
      <c r="R1107" s="111"/>
      <c r="Z1107">
        <f t="shared" si="17"/>
        <v>0</v>
      </c>
    </row>
    <row r="1108" spans="7:26">
      <c r="G1108" s="111"/>
      <c r="O1108" s="111"/>
      <c r="R1108" s="111"/>
      <c r="Z1108">
        <f t="shared" si="17"/>
        <v>0</v>
      </c>
    </row>
    <row r="1109" spans="7:26">
      <c r="G1109" s="111"/>
      <c r="O1109" s="111"/>
      <c r="R1109" s="111"/>
      <c r="Z1109">
        <f t="shared" si="17"/>
        <v>0</v>
      </c>
    </row>
    <row r="1110" spans="7:26">
      <c r="G1110" s="111"/>
      <c r="O1110" s="111"/>
      <c r="R1110" s="111"/>
      <c r="Z1110">
        <f t="shared" si="17"/>
        <v>0</v>
      </c>
    </row>
    <row r="1111" spans="7:26">
      <c r="G1111" s="111"/>
      <c r="O1111" s="111"/>
      <c r="R1111" s="111"/>
      <c r="Z1111">
        <f t="shared" si="17"/>
        <v>0</v>
      </c>
    </row>
    <row r="1112" spans="7:26">
      <c r="G1112" s="111"/>
      <c r="O1112" s="111"/>
      <c r="R1112" s="111"/>
      <c r="Z1112">
        <f t="shared" si="17"/>
        <v>0</v>
      </c>
    </row>
    <row r="1113" spans="7:26">
      <c r="G1113" s="111"/>
      <c r="O1113" s="111"/>
      <c r="R1113" s="111"/>
      <c r="Z1113">
        <f t="shared" si="17"/>
        <v>0</v>
      </c>
    </row>
    <row r="1114" spans="7:26">
      <c r="G1114" s="111"/>
      <c r="O1114" s="111"/>
      <c r="R1114" s="111"/>
      <c r="Z1114">
        <f t="shared" si="17"/>
        <v>0</v>
      </c>
    </row>
    <row r="1115" spans="7:26">
      <c r="G1115" s="111"/>
      <c r="O1115" s="111"/>
      <c r="R1115" s="111"/>
      <c r="Z1115">
        <f t="shared" si="17"/>
        <v>0</v>
      </c>
    </row>
    <row r="1116" spans="7:26">
      <c r="G1116" s="111"/>
      <c r="O1116" s="111"/>
      <c r="R1116" s="111"/>
      <c r="Z1116">
        <f t="shared" si="17"/>
        <v>0</v>
      </c>
    </row>
    <row r="1117" spans="7:26">
      <c r="G1117" s="111"/>
      <c r="O1117" s="111"/>
      <c r="R1117" s="111"/>
      <c r="Z1117">
        <f t="shared" si="17"/>
        <v>0</v>
      </c>
    </row>
    <row r="1118" spans="7:26">
      <c r="G1118" s="111"/>
      <c r="O1118" s="111"/>
      <c r="R1118" s="111"/>
      <c r="Z1118">
        <f t="shared" si="17"/>
        <v>0</v>
      </c>
    </row>
    <row r="1119" spans="7:26">
      <c r="G1119" s="111"/>
      <c r="O1119" s="111"/>
      <c r="R1119" s="111"/>
      <c r="Z1119">
        <f t="shared" si="17"/>
        <v>0</v>
      </c>
    </row>
    <row r="1120" spans="7:26">
      <c r="G1120" s="111"/>
      <c r="O1120" s="111"/>
      <c r="R1120" s="111"/>
      <c r="Z1120">
        <f t="shared" si="17"/>
        <v>0</v>
      </c>
    </row>
    <row r="1121" spans="7:26">
      <c r="G1121" s="111"/>
      <c r="O1121" s="111"/>
      <c r="R1121" s="111"/>
      <c r="Z1121">
        <f t="shared" si="17"/>
        <v>0</v>
      </c>
    </row>
    <row r="1122" spans="7:26">
      <c r="G1122" s="111"/>
      <c r="O1122" s="111"/>
      <c r="R1122" s="111"/>
      <c r="Z1122">
        <f t="shared" si="17"/>
        <v>0</v>
      </c>
    </row>
    <row r="1123" spans="7:26">
      <c r="G1123" s="111"/>
      <c r="O1123" s="111"/>
      <c r="R1123" s="111"/>
      <c r="Z1123">
        <f t="shared" si="17"/>
        <v>0</v>
      </c>
    </row>
    <row r="1124" spans="7:26">
      <c r="G1124" s="111"/>
      <c r="O1124" s="111"/>
      <c r="R1124" s="111"/>
      <c r="Z1124">
        <f t="shared" si="17"/>
        <v>0</v>
      </c>
    </row>
    <row r="1125" spans="7:26">
      <c r="G1125" s="111"/>
      <c r="O1125" s="111"/>
      <c r="R1125" s="111"/>
      <c r="Z1125">
        <f t="shared" si="17"/>
        <v>0</v>
      </c>
    </row>
    <row r="1126" spans="7:26">
      <c r="G1126" s="111"/>
      <c r="O1126" s="111"/>
      <c r="R1126" s="111"/>
      <c r="Z1126">
        <f t="shared" si="17"/>
        <v>0</v>
      </c>
    </row>
    <row r="1127" spans="7:26">
      <c r="G1127" s="111"/>
      <c r="O1127" s="111"/>
      <c r="R1127" s="111"/>
      <c r="Z1127">
        <f t="shared" si="17"/>
        <v>0</v>
      </c>
    </row>
    <row r="1128" spans="7:26">
      <c r="G1128" s="111"/>
      <c r="O1128" s="111"/>
      <c r="R1128" s="111"/>
      <c r="Z1128">
        <f t="shared" si="17"/>
        <v>0</v>
      </c>
    </row>
    <row r="1129" spans="7:26">
      <c r="G1129" s="111"/>
      <c r="O1129" s="111"/>
      <c r="R1129" s="111"/>
      <c r="Z1129">
        <f t="shared" si="17"/>
        <v>0</v>
      </c>
    </row>
    <row r="1130" spans="7:26">
      <c r="G1130" s="111"/>
      <c r="O1130" s="111"/>
      <c r="R1130" s="111"/>
      <c r="Z1130">
        <f t="shared" si="17"/>
        <v>0</v>
      </c>
    </row>
    <row r="1131" spans="7:26">
      <c r="G1131" s="111"/>
      <c r="O1131" s="111"/>
      <c r="R1131" s="111"/>
      <c r="Z1131">
        <f t="shared" si="17"/>
        <v>0</v>
      </c>
    </row>
    <row r="1132" spans="7:26">
      <c r="G1132" s="111"/>
      <c r="O1132" s="111"/>
      <c r="R1132" s="111"/>
      <c r="Z1132">
        <f t="shared" si="17"/>
        <v>0</v>
      </c>
    </row>
    <row r="1133" spans="7:26">
      <c r="G1133" s="111"/>
      <c r="O1133" s="111"/>
      <c r="R1133" s="111"/>
      <c r="Z1133">
        <f t="shared" si="17"/>
        <v>0</v>
      </c>
    </row>
    <row r="1134" spans="7:26">
      <c r="G1134" s="111"/>
      <c r="O1134" s="111"/>
      <c r="R1134" s="111"/>
      <c r="Z1134">
        <f t="shared" si="17"/>
        <v>0</v>
      </c>
    </row>
    <row r="1135" spans="7:26">
      <c r="G1135" s="111"/>
      <c r="O1135" s="111"/>
      <c r="R1135" s="111"/>
      <c r="Z1135">
        <f t="shared" si="17"/>
        <v>0</v>
      </c>
    </row>
    <row r="1136" spans="7:26">
      <c r="G1136" s="111"/>
      <c r="O1136" s="111"/>
      <c r="R1136" s="111"/>
      <c r="Z1136">
        <f t="shared" si="17"/>
        <v>0</v>
      </c>
    </row>
    <row r="1137" spans="7:26">
      <c r="G1137" s="111"/>
      <c r="O1137" s="111"/>
      <c r="R1137" s="111"/>
      <c r="Z1137">
        <f t="shared" si="17"/>
        <v>0</v>
      </c>
    </row>
    <row r="1138" spans="7:26">
      <c r="G1138" s="111"/>
      <c r="O1138" s="111"/>
      <c r="R1138" s="111"/>
      <c r="Z1138">
        <f t="shared" si="17"/>
        <v>0</v>
      </c>
    </row>
    <row r="1139" spans="7:26">
      <c r="G1139" s="111"/>
      <c r="O1139" s="111"/>
      <c r="R1139" s="111"/>
      <c r="Z1139">
        <f t="shared" si="17"/>
        <v>0</v>
      </c>
    </row>
    <row r="1140" spans="7:26">
      <c r="G1140" s="111"/>
      <c r="O1140" s="111"/>
      <c r="R1140" s="111"/>
      <c r="Z1140">
        <f t="shared" si="17"/>
        <v>0</v>
      </c>
    </row>
    <row r="1141" spans="7:26">
      <c r="G1141" s="111"/>
      <c r="O1141" s="111"/>
      <c r="R1141" s="111"/>
      <c r="Z1141">
        <f t="shared" si="17"/>
        <v>0</v>
      </c>
    </row>
    <row r="1142" spans="7:26">
      <c r="G1142" s="111"/>
      <c r="O1142" s="111"/>
      <c r="R1142" s="111"/>
      <c r="Z1142">
        <f t="shared" si="17"/>
        <v>0</v>
      </c>
    </row>
    <row r="1143" spans="7:26">
      <c r="G1143" s="111"/>
      <c r="O1143" s="111"/>
      <c r="R1143" s="111"/>
      <c r="Z1143">
        <f t="shared" si="17"/>
        <v>0</v>
      </c>
    </row>
    <row r="1144" spans="7:26">
      <c r="G1144" s="111"/>
      <c r="O1144" s="111"/>
      <c r="R1144" s="111"/>
      <c r="Z1144">
        <f t="shared" si="17"/>
        <v>0</v>
      </c>
    </row>
    <row r="1145" spans="7:26">
      <c r="G1145" s="111"/>
      <c r="O1145" s="111"/>
      <c r="R1145" s="111"/>
      <c r="Z1145">
        <f t="shared" si="17"/>
        <v>0</v>
      </c>
    </row>
    <row r="1146" spans="7:26">
      <c r="G1146" s="111"/>
      <c r="O1146" s="111"/>
      <c r="R1146" s="111"/>
      <c r="Z1146">
        <f t="shared" si="17"/>
        <v>0</v>
      </c>
    </row>
    <row r="1147" spans="7:26">
      <c r="G1147" s="111"/>
      <c r="O1147" s="111"/>
      <c r="R1147" s="111"/>
      <c r="Z1147">
        <f t="shared" si="17"/>
        <v>0</v>
      </c>
    </row>
    <row r="1148" spans="7:26">
      <c r="G1148" s="111"/>
      <c r="O1148" s="111"/>
      <c r="R1148" s="111"/>
      <c r="Z1148">
        <f t="shared" si="17"/>
        <v>0</v>
      </c>
    </row>
    <row r="1149" spans="7:26">
      <c r="G1149" s="111"/>
      <c r="O1149" s="111"/>
      <c r="R1149" s="111"/>
      <c r="Z1149">
        <f t="shared" si="17"/>
        <v>0</v>
      </c>
    </row>
    <row r="1150" spans="7:26">
      <c r="G1150" s="111"/>
      <c r="O1150" s="111"/>
      <c r="R1150" s="111"/>
      <c r="Z1150">
        <f t="shared" si="17"/>
        <v>0</v>
      </c>
    </row>
    <row r="1151" spans="7:26">
      <c r="G1151" s="111"/>
      <c r="O1151" s="111"/>
      <c r="R1151" s="111"/>
      <c r="Z1151">
        <f t="shared" si="17"/>
        <v>0</v>
      </c>
    </row>
    <row r="1152" spans="7:26">
      <c r="G1152" s="111"/>
      <c r="O1152" s="111"/>
      <c r="R1152" s="111"/>
      <c r="Z1152">
        <f t="shared" si="17"/>
        <v>0</v>
      </c>
    </row>
    <row r="1153" spans="7:26">
      <c r="G1153" s="111"/>
      <c r="O1153" s="111"/>
      <c r="R1153" s="111"/>
      <c r="Z1153">
        <f t="shared" si="17"/>
        <v>0</v>
      </c>
    </row>
    <row r="1154" spans="7:26">
      <c r="G1154" s="111"/>
      <c r="O1154" s="111"/>
      <c r="R1154" s="111"/>
      <c r="Z1154">
        <f t="shared" si="17"/>
        <v>0</v>
      </c>
    </row>
    <row r="1155" spans="7:26">
      <c r="G1155" s="111"/>
      <c r="O1155" s="111"/>
      <c r="R1155" s="111"/>
      <c r="Z1155">
        <f t="shared" ref="Z1155:Z1218" si="18">SUM(W1155:Y1155)</f>
        <v>0</v>
      </c>
    </row>
    <row r="1156" spans="7:26">
      <c r="G1156" s="111"/>
      <c r="O1156" s="111"/>
      <c r="R1156" s="111"/>
      <c r="Z1156">
        <f t="shared" si="18"/>
        <v>0</v>
      </c>
    </row>
    <row r="1157" spans="7:26">
      <c r="G1157" s="111"/>
      <c r="O1157" s="111"/>
      <c r="R1157" s="111"/>
      <c r="Z1157">
        <f t="shared" si="18"/>
        <v>0</v>
      </c>
    </row>
    <row r="1158" spans="7:26">
      <c r="G1158" s="111"/>
      <c r="O1158" s="111"/>
      <c r="R1158" s="111"/>
      <c r="Z1158">
        <f t="shared" si="18"/>
        <v>0</v>
      </c>
    </row>
    <row r="1159" spans="7:26">
      <c r="G1159" s="111"/>
      <c r="O1159" s="111"/>
      <c r="R1159" s="111"/>
      <c r="Z1159">
        <f t="shared" si="18"/>
        <v>0</v>
      </c>
    </row>
    <row r="1160" spans="7:26">
      <c r="G1160" s="111"/>
      <c r="O1160" s="111"/>
      <c r="R1160" s="111"/>
      <c r="Z1160">
        <f t="shared" si="18"/>
        <v>0</v>
      </c>
    </row>
    <row r="1161" spans="7:26">
      <c r="G1161" s="111"/>
      <c r="O1161" s="111"/>
      <c r="R1161" s="111"/>
      <c r="Z1161">
        <f t="shared" si="18"/>
        <v>0</v>
      </c>
    </row>
    <row r="1162" spans="7:26">
      <c r="G1162" s="111"/>
      <c r="O1162" s="111"/>
      <c r="R1162" s="111"/>
      <c r="Z1162">
        <f t="shared" si="18"/>
        <v>0</v>
      </c>
    </row>
    <row r="1163" spans="7:26">
      <c r="G1163" s="111"/>
      <c r="O1163" s="111"/>
      <c r="R1163" s="111"/>
      <c r="Z1163">
        <f t="shared" si="18"/>
        <v>0</v>
      </c>
    </row>
    <row r="1164" spans="7:26">
      <c r="G1164" s="111"/>
      <c r="O1164" s="111"/>
      <c r="R1164" s="111"/>
      <c r="Z1164">
        <f t="shared" si="18"/>
        <v>0</v>
      </c>
    </row>
    <row r="1165" spans="7:26">
      <c r="G1165" s="111"/>
      <c r="O1165" s="111"/>
      <c r="R1165" s="111"/>
      <c r="Z1165">
        <f t="shared" si="18"/>
        <v>0</v>
      </c>
    </row>
    <row r="1166" spans="7:26">
      <c r="G1166" s="111"/>
      <c r="O1166" s="111"/>
      <c r="R1166" s="111"/>
      <c r="Z1166">
        <f t="shared" si="18"/>
        <v>0</v>
      </c>
    </row>
    <row r="1167" spans="7:26">
      <c r="G1167" s="111"/>
      <c r="O1167" s="111"/>
      <c r="R1167" s="111"/>
      <c r="Z1167">
        <f t="shared" si="18"/>
        <v>0</v>
      </c>
    </row>
    <row r="1168" spans="7:26">
      <c r="G1168" s="111"/>
      <c r="O1168" s="111"/>
      <c r="R1168" s="111"/>
      <c r="Z1168">
        <f t="shared" si="18"/>
        <v>0</v>
      </c>
    </row>
    <row r="1169" spans="7:26">
      <c r="G1169" s="111"/>
      <c r="O1169" s="111"/>
      <c r="R1169" s="111"/>
      <c r="Z1169">
        <f t="shared" si="18"/>
        <v>0</v>
      </c>
    </row>
    <row r="1170" spans="7:26">
      <c r="G1170" s="111"/>
      <c r="O1170" s="111"/>
      <c r="R1170" s="111"/>
      <c r="Z1170">
        <f t="shared" si="18"/>
        <v>0</v>
      </c>
    </row>
    <row r="1171" spans="7:26">
      <c r="G1171" s="111"/>
      <c r="O1171" s="111"/>
      <c r="R1171" s="111"/>
      <c r="Z1171">
        <f t="shared" si="18"/>
        <v>0</v>
      </c>
    </row>
    <row r="1172" spans="7:26">
      <c r="G1172" s="111"/>
      <c r="O1172" s="111"/>
      <c r="R1172" s="111"/>
      <c r="Z1172">
        <f t="shared" si="18"/>
        <v>0</v>
      </c>
    </row>
    <row r="1173" spans="7:26">
      <c r="G1173" s="111"/>
      <c r="O1173" s="111"/>
      <c r="R1173" s="111"/>
      <c r="Z1173">
        <f t="shared" si="18"/>
        <v>0</v>
      </c>
    </row>
    <row r="1174" spans="7:26">
      <c r="G1174" s="111"/>
      <c r="O1174" s="111"/>
      <c r="R1174" s="111"/>
      <c r="Z1174">
        <f t="shared" si="18"/>
        <v>0</v>
      </c>
    </row>
    <row r="1175" spans="7:26">
      <c r="G1175" s="111"/>
      <c r="O1175" s="111"/>
      <c r="R1175" s="111"/>
      <c r="Z1175">
        <f t="shared" si="18"/>
        <v>0</v>
      </c>
    </row>
    <row r="1176" spans="7:26">
      <c r="G1176" s="111"/>
      <c r="O1176" s="111"/>
      <c r="R1176" s="111"/>
      <c r="Z1176">
        <f t="shared" si="18"/>
        <v>0</v>
      </c>
    </row>
    <row r="1177" spans="7:26">
      <c r="G1177" s="111"/>
      <c r="O1177" s="111"/>
      <c r="R1177" s="111"/>
      <c r="Z1177">
        <f t="shared" si="18"/>
        <v>0</v>
      </c>
    </row>
    <row r="1178" spans="7:26">
      <c r="G1178" s="111"/>
      <c r="O1178" s="111"/>
      <c r="R1178" s="111"/>
      <c r="Z1178">
        <f t="shared" si="18"/>
        <v>0</v>
      </c>
    </row>
    <row r="1179" spans="7:26">
      <c r="G1179" s="111"/>
      <c r="O1179" s="111"/>
      <c r="R1179" s="111"/>
      <c r="Z1179">
        <f t="shared" si="18"/>
        <v>0</v>
      </c>
    </row>
    <row r="1180" spans="7:26">
      <c r="G1180" s="111"/>
      <c r="O1180" s="111"/>
      <c r="R1180" s="111"/>
      <c r="Z1180">
        <f t="shared" si="18"/>
        <v>0</v>
      </c>
    </row>
    <row r="1181" spans="7:26">
      <c r="G1181" s="111"/>
      <c r="O1181" s="111"/>
      <c r="R1181" s="111"/>
      <c r="Z1181">
        <f t="shared" si="18"/>
        <v>0</v>
      </c>
    </row>
    <row r="1182" spans="7:26">
      <c r="G1182" s="111"/>
      <c r="O1182" s="111"/>
      <c r="R1182" s="111"/>
      <c r="Z1182">
        <f t="shared" si="18"/>
        <v>0</v>
      </c>
    </row>
    <row r="1183" spans="7:26">
      <c r="G1183" s="111"/>
      <c r="O1183" s="111"/>
      <c r="R1183" s="111"/>
      <c r="Z1183">
        <f t="shared" si="18"/>
        <v>0</v>
      </c>
    </row>
    <row r="1184" spans="7:26">
      <c r="G1184" s="111"/>
      <c r="O1184" s="111"/>
      <c r="R1184" s="111"/>
      <c r="Z1184">
        <f t="shared" si="18"/>
        <v>0</v>
      </c>
    </row>
    <row r="1185" spans="7:26">
      <c r="G1185" s="111"/>
      <c r="O1185" s="111"/>
      <c r="R1185" s="111"/>
      <c r="Z1185">
        <f t="shared" si="18"/>
        <v>0</v>
      </c>
    </row>
    <row r="1186" spans="7:26">
      <c r="G1186" s="111"/>
      <c r="O1186" s="111"/>
      <c r="R1186" s="111"/>
      <c r="Z1186">
        <f t="shared" si="18"/>
        <v>0</v>
      </c>
    </row>
    <row r="1187" spans="7:26">
      <c r="G1187" s="111"/>
      <c r="O1187" s="111"/>
      <c r="R1187" s="111"/>
      <c r="Z1187">
        <f t="shared" si="18"/>
        <v>0</v>
      </c>
    </row>
    <row r="1188" spans="7:26">
      <c r="G1188" s="111"/>
      <c r="O1188" s="111"/>
      <c r="R1188" s="111"/>
      <c r="Z1188">
        <f t="shared" si="18"/>
        <v>0</v>
      </c>
    </row>
    <row r="1189" spans="7:26">
      <c r="G1189" s="111"/>
      <c r="O1189" s="111"/>
      <c r="R1189" s="111"/>
      <c r="Z1189">
        <f t="shared" si="18"/>
        <v>0</v>
      </c>
    </row>
    <row r="1190" spans="7:26">
      <c r="O1190" s="111"/>
      <c r="R1190" s="111"/>
      <c r="Z1190">
        <f t="shared" si="18"/>
        <v>0</v>
      </c>
    </row>
    <row r="1191" spans="7:26">
      <c r="O1191" s="111"/>
      <c r="R1191" s="111"/>
      <c r="Z1191">
        <f t="shared" si="18"/>
        <v>0</v>
      </c>
    </row>
    <row r="1192" spans="7:26">
      <c r="O1192" s="111"/>
      <c r="R1192" s="111"/>
      <c r="Z1192">
        <f t="shared" si="18"/>
        <v>0</v>
      </c>
    </row>
    <row r="1193" spans="7:26">
      <c r="O1193" s="111"/>
      <c r="R1193" s="111"/>
      <c r="Z1193">
        <f t="shared" si="18"/>
        <v>0</v>
      </c>
    </row>
    <row r="1194" spans="7:26">
      <c r="O1194" s="111"/>
      <c r="R1194" s="111"/>
      <c r="Z1194">
        <f t="shared" si="18"/>
        <v>0</v>
      </c>
    </row>
    <row r="1195" spans="7:26">
      <c r="O1195" s="111"/>
      <c r="R1195" s="111"/>
      <c r="Z1195">
        <f t="shared" si="18"/>
        <v>0</v>
      </c>
    </row>
    <row r="1196" spans="7:26">
      <c r="O1196" s="111"/>
      <c r="R1196" s="111"/>
      <c r="Z1196">
        <f t="shared" si="18"/>
        <v>0</v>
      </c>
    </row>
    <row r="1197" spans="7:26">
      <c r="O1197" s="111"/>
      <c r="R1197" s="111"/>
      <c r="Z1197">
        <f t="shared" si="18"/>
        <v>0</v>
      </c>
    </row>
    <row r="1198" spans="7:26">
      <c r="O1198" s="111"/>
      <c r="R1198" s="111"/>
      <c r="Z1198">
        <f t="shared" si="18"/>
        <v>0</v>
      </c>
    </row>
    <row r="1199" spans="7:26">
      <c r="O1199" s="111"/>
      <c r="R1199" s="111"/>
      <c r="Z1199">
        <f t="shared" si="18"/>
        <v>0</v>
      </c>
    </row>
    <row r="1200" spans="7:26">
      <c r="O1200" s="111"/>
      <c r="R1200" s="111"/>
      <c r="Z1200">
        <f t="shared" si="18"/>
        <v>0</v>
      </c>
    </row>
    <row r="1201" spans="15:26">
      <c r="O1201" s="111"/>
      <c r="R1201" s="111"/>
      <c r="Z1201">
        <f t="shared" si="18"/>
        <v>0</v>
      </c>
    </row>
    <row r="1202" spans="15:26">
      <c r="O1202" s="111"/>
      <c r="R1202" s="111"/>
      <c r="Z1202">
        <f t="shared" si="18"/>
        <v>0</v>
      </c>
    </row>
    <row r="1203" spans="15:26">
      <c r="O1203" s="111"/>
      <c r="R1203" s="111"/>
      <c r="Z1203">
        <f t="shared" si="18"/>
        <v>0</v>
      </c>
    </row>
    <row r="1204" spans="15:26">
      <c r="O1204" s="111"/>
      <c r="R1204" s="111"/>
      <c r="Z1204">
        <f t="shared" si="18"/>
        <v>0</v>
      </c>
    </row>
    <row r="1205" spans="15:26">
      <c r="O1205" s="111"/>
      <c r="R1205" s="111"/>
      <c r="Z1205">
        <f t="shared" si="18"/>
        <v>0</v>
      </c>
    </row>
    <row r="1206" spans="15:26">
      <c r="O1206" s="111"/>
      <c r="R1206" s="111"/>
      <c r="Z1206">
        <f t="shared" si="18"/>
        <v>0</v>
      </c>
    </row>
    <row r="1207" spans="15:26">
      <c r="O1207" s="111"/>
      <c r="R1207" s="111"/>
      <c r="Z1207">
        <f t="shared" si="18"/>
        <v>0</v>
      </c>
    </row>
    <row r="1208" spans="15:26">
      <c r="O1208" s="111"/>
      <c r="R1208" s="111"/>
      <c r="Z1208">
        <f t="shared" si="18"/>
        <v>0</v>
      </c>
    </row>
    <row r="1209" spans="15:26">
      <c r="O1209" s="111"/>
      <c r="R1209" s="111"/>
      <c r="Z1209">
        <f t="shared" si="18"/>
        <v>0</v>
      </c>
    </row>
    <row r="1210" spans="15:26">
      <c r="O1210" s="111"/>
      <c r="R1210" s="111"/>
      <c r="Z1210">
        <f t="shared" si="18"/>
        <v>0</v>
      </c>
    </row>
    <row r="1211" spans="15:26">
      <c r="O1211" s="111"/>
      <c r="R1211" s="111"/>
      <c r="Z1211">
        <f t="shared" si="18"/>
        <v>0</v>
      </c>
    </row>
    <row r="1212" spans="15:26">
      <c r="O1212" s="111"/>
      <c r="R1212" s="111"/>
      <c r="Z1212">
        <f t="shared" si="18"/>
        <v>0</v>
      </c>
    </row>
    <row r="1213" spans="15:26">
      <c r="O1213" s="111"/>
      <c r="R1213" s="111"/>
      <c r="Z1213">
        <f t="shared" si="18"/>
        <v>0</v>
      </c>
    </row>
    <row r="1214" spans="15:26">
      <c r="O1214" s="111"/>
      <c r="R1214" s="111"/>
      <c r="Z1214">
        <f t="shared" si="18"/>
        <v>0</v>
      </c>
    </row>
    <row r="1215" spans="15:26">
      <c r="O1215" s="111"/>
      <c r="R1215" s="111"/>
      <c r="Z1215">
        <f t="shared" si="18"/>
        <v>0</v>
      </c>
    </row>
    <row r="1216" spans="15:26">
      <c r="O1216" s="111"/>
      <c r="R1216" s="111"/>
      <c r="Z1216">
        <f t="shared" si="18"/>
        <v>0</v>
      </c>
    </row>
    <row r="1217" spans="15:26">
      <c r="O1217" s="111"/>
      <c r="R1217" s="111"/>
      <c r="Z1217">
        <f t="shared" si="18"/>
        <v>0</v>
      </c>
    </row>
    <row r="1218" spans="15:26">
      <c r="O1218" s="111"/>
      <c r="R1218" s="111"/>
      <c r="Z1218">
        <f t="shared" si="18"/>
        <v>0</v>
      </c>
    </row>
    <row r="1219" spans="15:26">
      <c r="O1219" s="111"/>
      <c r="R1219" s="111"/>
      <c r="Z1219">
        <f t="shared" ref="Z1219:Z1282" si="19">SUM(W1219:Y1219)</f>
        <v>0</v>
      </c>
    </row>
    <row r="1220" spans="15:26">
      <c r="O1220" s="111"/>
      <c r="R1220" s="111"/>
      <c r="Z1220">
        <f t="shared" si="19"/>
        <v>0</v>
      </c>
    </row>
    <row r="1221" spans="15:26">
      <c r="O1221" s="111"/>
      <c r="R1221" s="111"/>
      <c r="Z1221">
        <f t="shared" si="19"/>
        <v>0</v>
      </c>
    </row>
    <row r="1222" spans="15:26">
      <c r="O1222" s="111"/>
      <c r="R1222" s="111"/>
      <c r="Z1222">
        <f t="shared" si="19"/>
        <v>0</v>
      </c>
    </row>
    <row r="1223" spans="15:26">
      <c r="O1223" s="111"/>
      <c r="R1223" s="111"/>
      <c r="Z1223">
        <f t="shared" si="19"/>
        <v>0</v>
      </c>
    </row>
    <row r="1224" spans="15:26">
      <c r="O1224" s="111"/>
      <c r="R1224" s="111"/>
      <c r="Z1224">
        <f t="shared" si="19"/>
        <v>0</v>
      </c>
    </row>
    <row r="1225" spans="15:26">
      <c r="O1225" s="111"/>
      <c r="R1225" s="111"/>
      <c r="Z1225">
        <f t="shared" si="19"/>
        <v>0</v>
      </c>
    </row>
    <row r="1226" spans="15:26">
      <c r="O1226" s="111"/>
      <c r="R1226" s="111"/>
      <c r="Z1226">
        <f t="shared" si="19"/>
        <v>0</v>
      </c>
    </row>
    <row r="1227" spans="15:26">
      <c r="O1227" s="111"/>
      <c r="R1227" s="111"/>
      <c r="Z1227">
        <f t="shared" si="19"/>
        <v>0</v>
      </c>
    </row>
    <row r="1228" spans="15:26">
      <c r="O1228" s="111"/>
      <c r="R1228" s="111"/>
      <c r="Z1228">
        <f t="shared" si="19"/>
        <v>0</v>
      </c>
    </row>
    <row r="1229" spans="15:26">
      <c r="O1229" s="111"/>
      <c r="R1229" s="111"/>
      <c r="Z1229">
        <f t="shared" si="19"/>
        <v>0</v>
      </c>
    </row>
    <row r="1230" spans="15:26">
      <c r="O1230" s="111"/>
      <c r="R1230" s="111"/>
      <c r="Z1230">
        <f t="shared" si="19"/>
        <v>0</v>
      </c>
    </row>
    <row r="1231" spans="15:26">
      <c r="O1231" s="111"/>
      <c r="R1231" s="111"/>
      <c r="Z1231">
        <f t="shared" si="19"/>
        <v>0</v>
      </c>
    </row>
    <row r="1232" spans="15:26">
      <c r="O1232" s="111"/>
      <c r="R1232" s="111"/>
      <c r="Z1232">
        <f t="shared" si="19"/>
        <v>0</v>
      </c>
    </row>
    <row r="1233" spans="15:26">
      <c r="O1233" s="111"/>
      <c r="R1233" s="111"/>
      <c r="Z1233">
        <f t="shared" si="19"/>
        <v>0</v>
      </c>
    </row>
    <row r="1234" spans="15:26">
      <c r="O1234" s="111"/>
      <c r="R1234" s="111"/>
      <c r="Z1234">
        <f t="shared" si="19"/>
        <v>0</v>
      </c>
    </row>
    <row r="1235" spans="15:26">
      <c r="O1235" s="111"/>
      <c r="R1235" s="111"/>
      <c r="Z1235">
        <f t="shared" si="19"/>
        <v>0</v>
      </c>
    </row>
    <row r="1236" spans="15:26">
      <c r="O1236" s="111"/>
      <c r="R1236" s="111"/>
      <c r="Z1236">
        <f t="shared" si="19"/>
        <v>0</v>
      </c>
    </row>
    <row r="1237" spans="15:26">
      <c r="O1237" s="111"/>
      <c r="R1237" s="111"/>
      <c r="Z1237">
        <f t="shared" si="19"/>
        <v>0</v>
      </c>
    </row>
    <row r="1238" spans="15:26">
      <c r="O1238" s="111"/>
      <c r="R1238" s="111"/>
      <c r="Z1238">
        <f t="shared" si="19"/>
        <v>0</v>
      </c>
    </row>
    <row r="1239" spans="15:26">
      <c r="O1239" s="111"/>
      <c r="R1239" s="111"/>
      <c r="Z1239">
        <f t="shared" si="19"/>
        <v>0</v>
      </c>
    </row>
    <row r="1240" spans="15:26">
      <c r="O1240" s="111"/>
      <c r="R1240" s="111"/>
      <c r="Z1240">
        <f t="shared" si="19"/>
        <v>0</v>
      </c>
    </row>
    <row r="1241" spans="15:26">
      <c r="O1241" s="111"/>
      <c r="R1241" s="111"/>
      <c r="Z1241">
        <f t="shared" si="19"/>
        <v>0</v>
      </c>
    </row>
    <row r="1242" spans="15:26">
      <c r="O1242" s="111"/>
      <c r="R1242" s="111"/>
      <c r="Z1242">
        <f t="shared" si="19"/>
        <v>0</v>
      </c>
    </row>
    <row r="1243" spans="15:26">
      <c r="O1243" s="111"/>
      <c r="R1243" s="111"/>
      <c r="Z1243">
        <f t="shared" si="19"/>
        <v>0</v>
      </c>
    </row>
    <row r="1244" spans="15:26">
      <c r="O1244" s="111"/>
      <c r="R1244" s="111"/>
      <c r="Z1244">
        <f t="shared" si="19"/>
        <v>0</v>
      </c>
    </row>
    <row r="1245" spans="15:26">
      <c r="O1245" s="111"/>
      <c r="R1245" s="111"/>
      <c r="Z1245">
        <f t="shared" si="19"/>
        <v>0</v>
      </c>
    </row>
    <row r="1246" spans="15:26">
      <c r="O1246" s="111"/>
      <c r="R1246" s="111"/>
      <c r="Z1246">
        <f t="shared" si="19"/>
        <v>0</v>
      </c>
    </row>
    <row r="1247" spans="15:26">
      <c r="O1247" s="111"/>
      <c r="R1247" s="111"/>
      <c r="Z1247">
        <f t="shared" si="19"/>
        <v>0</v>
      </c>
    </row>
    <row r="1248" spans="15:26">
      <c r="O1248" s="111"/>
      <c r="R1248" s="111"/>
      <c r="Z1248">
        <f t="shared" si="19"/>
        <v>0</v>
      </c>
    </row>
    <row r="1249" spans="15:26">
      <c r="O1249" s="111"/>
      <c r="R1249" s="111"/>
      <c r="Z1249">
        <f t="shared" si="19"/>
        <v>0</v>
      </c>
    </row>
    <row r="1250" spans="15:26">
      <c r="O1250" s="111"/>
      <c r="R1250" s="111"/>
      <c r="Z1250">
        <f t="shared" si="19"/>
        <v>0</v>
      </c>
    </row>
    <row r="1251" spans="15:26">
      <c r="O1251" s="111"/>
      <c r="R1251" s="111"/>
      <c r="Z1251">
        <f t="shared" si="19"/>
        <v>0</v>
      </c>
    </row>
    <row r="1252" spans="15:26">
      <c r="O1252" s="111"/>
      <c r="R1252" s="111"/>
      <c r="Z1252">
        <f t="shared" si="19"/>
        <v>0</v>
      </c>
    </row>
    <row r="1253" spans="15:26">
      <c r="O1253" s="111"/>
      <c r="R1253" s="111"/>
      <c r="Z1253">
        <f t="shared" si="19"/>
        <v>0</v>
      </c>
    </row>
    <row r="1254" spans="15:26">
      <c r="O1254" s="111"/>
      <c r="R1254" s="111"/>
      <c r="Z1254">
        <f t="shared" si="19"/>
        <v>0</v>
      </c>
    </row>
    <row r="1255" spans="15:26">
      <c r="O1255" s="111"/>
      <c r="R1255" s="111"/>
      <c r="Z1255">
        <f t="shared" si="19"/>
        <v>0</v>
      </c>
    </row>
    <row r="1256" spans="15:26">
      <c r="O1256" s="111"/>
      <c r="R1256" s="111"/>
      <c r="Z1256">
        <f t="shared" si="19"/>
        <v>0</v>
      </c>
    </row>
    <row r="1257" spans="15:26">
      <c r="O1257" s="111"/>
      <c r="R1257" s="111"/>
      <c r="Z1257">
        <f t="shared" si="19"/>
        <v>0</v>
      </c>
    </row>
    <row r="1258" spans="15:26">
      <c r="O1258" s="111"/>
      <c r="R1258" s="111"/>
      <c r="Z1258">
        <f t="shared" si="19"/>
        <v>0</v>
      </c>
    </row>
    <row r="1259" spans="15:26">
      <c r="O1259" s="111"/>
      <c r="R1259" s="111"/>
      <c r="Z1259">
        <f t="shared" si="19"/>
        <v>0</v>
      </c>
    </row>
    <row r="1260" spans="15:26">
      <c r="O1260" s="111"/>
      <c r="R1260" s="111"/>
      <c r="Z1260">
        <f t="shared" si="19"/>
        <v>0</v>
      </c>
    </row>
    <row r="1261" spans="15:26">
      <c r="O1261" s="111"/>
      <c r="R1261" s="111"/>
      <c r="Z1261">
        <f t="shared" si="19"/>
        <v>0</v>
      </c>
    </row>
    <row r="1262" spans="15:26">
      <c r="O1262" s="111"/>
      <c r="R1262" s="111"/>
      <c r="Z1262">
        <f t="shared" si="19"/>
        <v>0</v>
      </c>
    </row>
    <row r="1263" spans="15:26">
      <c r="O1263" s="111"/>
      <c r="R1263" s="111"/>
      <c r="Z1263">
        <f t="shared" si="19"/>
        <v>0</v>
      </c>
    </row>
    <row r="1264" spans="15:26">
      <c r="O1264" s="111"/>
      <c r="R1264" s="111"/>
      <c r="Z1264">
        <f t="shared" si="19"/>
        <v>0</v>
      </c>
    </row>
    <row r="1265" spans="15:26">
      <c r="O1265" s="111"/>
      <c r="R1265" s="111"/>
      <c r="Z1265">
        <f t="shared" si="19"/>
        <v>0</v>
      </c>
    </row>
    <row r="1266" spans="15:26">
      <c r="O1266" s="111"/>
      <c r="R1266" s="111"/>
      <c r="Z1266">
        <f t="shared" si="19"/>
        <v>0</v>
      </c>
    </row>
    <row r="1267" spans="15:26">
      <c r="O1267" s="111"/>
      <c r="R1267" s="111"/>
      <c r="Z1267">
        <f t="shared" si="19"/>
        <v>0</v>
      </c>
    </row>
    <row r="1268" spans="15:26">
      <c r="O1268" s="111"/>
      <c r="R1268" s="111"/>
      <c r="Z1268">
        <f t="shared" si="19"/>
        <v>0</v>
      </c>
    </row>
    <row r="1269" spans="15:26">
      <c r="O1269" s="111"/>
      <c r="R1269" s="111"/>
      <c r="Z1269">
        <f t="shared" si="19"/>
        <v>0</v>
      </c>
    </row>
    <row r="1270" spans="15:26">
      <c r="O1270" s="111"/>
      <c r="R1270" s="111"/>
      <c r="Z1270">
        <f t="shared" si="19"/>
        <v>0</v>
      </c>
    </row>
    <row r="1271" spans="15:26">
      <c r="O1271" s="111"/>
      <c r="R1271" s="111"/>
      <c r="Z1271">
        <f t="shared" si="19"/>
        <v>0</v>
      </c>
    </row>
    <row r="1272" spans="15:26">
      <c r="O1272" s="111"/>
      <c r="R1272" s="111"/>
      <c r="Z1272">
        <f t="shared" si="19"/>
        <v>0</v>
      </c>
    </row>
    <row r="1273" spans="15:26">
      <c r="O1273" s="111"/>
      <c r="R1273" s="111"/>
      <c r="Z1273">
        <f t="shared" si="19"/>
        <v>0</v>
      </c>
    </row>
    <row r="1274" spans="15:26">
      <c r="O1274" s="111"/>
      <c r="R1274" s="111"/>
      <c r="Z1274">
        <f t="shared" si="19"/>
        <v>0</v>
      </c>
    </row>
    <row r="1275" spans="15:26">
      <c r="O1275" s="111"/>
      <c r="R1275" s="111"/>
      <c r="Z1275">
        <f t="shared" si="19"/>
        <v>0</v>
      </c>
    </row>
    <row r="1276" spans="15:26">
      <c r="O1276" s="111"/>
      <c r="R1276" s="111"/>
      <c r="Z1276">
        <f t="shared" si="19"/>
        <v>0</v>
      </c>
    </row>
    <row r="1277" spans="15:26">
      <c r="O1277" s="111"/>
      <c r="R1277" s="111"/>
      <c r="Z1277">
        <f t="shared" si="19"/>
        <v>0</v>
      </c>
    </row>
    <row r="1278" spans="15:26">
      <c r="O1278" s="111"/>
      <c r="R1278" s="111"/>
      <c r="Z1278">
        <f t="shared" si="19"/>
        <v>0</v>
      </c>
    </row>
    <row r="1279" spans="15:26">
      <c r="O1279" s="111"/>
      <c r="R1279" s="111"/>
      <c r="Z1279">
        <f t="shared" si="19"/>
        <v>0</v>
      </c>
    </row>
    <row r="1280" spans="15:26">
      <c r="O1280" s="111"/>
      <c r="R1280" s="111"/>
      <c r="Z1280">
        <f t="shared" si="19"/>
        <v>0</v>
      </c>
    </row>
    <row r="1281" spans="15:26">
      <c r="O1281" s="111"/>
      <c r="R1281" s="111"/>
      <c r="Z1281">
        <f t="shared" si="19"/>
        <v>0</v>
      </c>
    </row>
    <row r="1282" spans="15:26">
      <c r="O1282" s="111"/>
      <c r="R1282" s="111"/>
      <c r="Z1282">
        <f t="shared" si="19"/>
        <v>0</v>
      </c>
    </row>
    <row r="1283" spans="15:26">
      <c r="O1283" s="111"/>
      <c r="R1283" s="111"/>
      <c r="Z1283">
        <f t="shared" ref="Z1283:Z1346" si="20">SUM(W1283:Y1283)</f>
        <v>0</v>
      </c>
    </row>
    <row r="1284" spans="15:26">
      <c r="O1284" s="111"/>
      <c r="R1284" s="111"/>
      <c r="Z1284">
        <f t="shared" si="20"/>
        <v>0</v>
      </c>
    </row>
    <row r="1285" spans="15:26">
      <c r="O1285" s="111"/>
      <c r="R1285" s="111"/>
      <c r="Z1285">
        <f t="shared" si="20"/>
        <v>0</v>
      </c>
    </row>
    <row r="1286" spans="15:26">
      <c r="O1286" s="111"/>
      <c r="R1286" s="111"/>
      <c r="Z1286">
        <f t="shared" si="20"/>
        <v>0</v>
      </c>
    </row>
    <row r="1287" spans="15:26">
      <c r="O1287" s="111"/>
      <c r="R1287" s="111"/>
      <c r="Z1287">
        <f t="shared" si="20"/>
        <v>0</v>
      </c>
    </row>
    <row r="1288" spans="15:26">
      <c r="O1288" s="111"/>
      <c r="R1288" s="111"/>
      <c r="Z1288">
        <f t="shared" si="20"/>
        <v>0</v>
      </c>
    </row>
    <row r="1289" spans="15:26">
      <c r="O1289" s="111"/>
      <c r="R1289" s="111"/>
      <c r="Z1289">
        <f t="shared" si="20"/>
        <v>0</v>
      </c>
    </row>
    <row r="1290" spans="15:26">
      <c r="O1290" s="111"/>
      <c r="R1290" s="111"/>
      <c r="Z1290">
        <f t="shared" si="20"/>
        <v>0</v>
      </c>
    </row>
    <row r="1291" spans="15:26">
      <c r="O1291" s="111"/>
      <c r="R1291" s="111"/>
      <c r="Z1291">
        <f t="shared" si="20"/>
        <v>0</v>
      </c>
    </row>
    <row r="1292" spans="15:26">
      <c r="O1292" s="111"/>
      <c r="R1292" s="111"/>
      <c r="Z1292">
        <f t="shared" si="20"/>
        <v>0</v>
      </c>
    </row>
    <row r="1293" spans="15:26">
      <c r="O1293" s="111"/>
      <c r="R1293" s="111"/>
      <c r="Z1293">
        <f t="shared" si="20"/>
        <v>0</v>
      </c>
    </row>
    <row r="1294" spans="15:26">
      <c r="O1294" s="111"/>
      <c r="R1294" s="111"/>
      <c r="Z1294">
        <f t="shared" si="20"/>
        <v>0</v>
      </c>
    </row>
    <row r="1295" spans="15:26">
      <c r="O1295" s="111"/>
      <c r="R1295" s="111"/>
      <c r="Z1295">
        <f t="shared" si="20"/>
        <v>0</v>
      </c>
    </row>
    <row r="1296" spans="15:26">
      <c r="O1296" s="111"/>
      <c r="R1296" s="111"/>
      <c r="Z1296">
        <f t="shared" si="20"/>
        <v>0</v>
      </c>
    </row>
    <row r="1297" spans="15:26">
      <c r="O1297" s="111"/>
      <c r="R1297" s="111"/>
      <c r="Z1297">
        <f t="shared" si="20"/>
        <v>0</v>
      </c>
    </row>
    <row r="1298" spans="15:26">
      <c r="O1298" s="111"/>
      <c r="R1298" s="111"/>
      <c r="Z1298">
        <f t="shared" si="20"/>
        <v>0</v>
      </c>
    </row>
    <row r="1299" spans="15:26">
      <c r="O1299" s="111"/>
      <c r="R1299" s="111"/>
      <c r="Z1299">
        <f t="shared" si="20"/>
        <v>0</v>
      </c>
    </row>
    <row r="1300" spans="15:26">
      <c r="O1300" s="111"/>
      <c r="R1300" s="111"/>
      <c r="Z1300">
        <f t="shared" si="20"/>
        <v>0</v>
      </c>
    </row>
    <row r="1301" spans="15:26">
      <c r="O1301" s="111"/>
      <c r="R1301" s="111"/>
      <c r="Z1301">
        <f t="shared" si="20"/>
        <v>0</v>
      </c>
    </row>
    <row r="1302" spans="15:26">
      <c r="O1302" s="111"/>
      <c r="R1302" s="111"/>
      <c r="Z1302">
        <f t="shared" si="20"/>
        <v>0</v>
      </c>
    </row>
    <row r="1303" spans="15:26">
      <c r="O1303" s="111"/>
      <c r="R1303" s="111"/>
      <c r="Z1303">
        <f t="shared" si="20"/>
        <v>0</v>
      </c>
    </row>
    <row r="1304" spans="15:26">
      <c r="O1304" s="111"/>
      <c r="R1304" s="111"/>
      <c r="Z1304">
        <f t="shared" si="20"/>
        <v>0</v>
      </c>
    </row>
    <row r="1305" spans="15:26">
      <c r="O1305" s="111"/>
      <c r="R1305" s="111"/>
      <c r="Z1305">
        <f t="shared" si="20"/>
        <v>0</v>
      </c>
    </row>
    <row r="1306" spans="15:26">
      <c r="O1306" s="111"/>
      <c r="R1306" s="111"/>
      <c r="Z1306">
        <f t="shared" si="20"/>
        <v>0</v>
      </c>
    </row>
    <row r="1307" spans="15:26">
      <c r="O1307" s="111"/>
      <c r="R1307" s="111"/>
      <c r="Z1307">
        <f t="shared" si="20"/>
        <v>0</v>
      </c>
    </row>
    <row r="1308" spans="15:26">
      <c r="O1308" s="111"/>
      <c r="R1308" s="111"/>
      <c r="Z1308">
        <f t="shared" si="20"/>
        <v>0</v>
      </c>
    </row>
    <row r="1309" spans="15:26">
      <c r="O1309" s="111"/>
      <c r="R1309" s="111"/>
      <c r="Z1309">
        <f t="shared" si="20"/>
        <v>0</v>
      </c>
    </row>
    <row r="1310" spans="15:26">
      <c r="O1310" s="111"/>
      <c r="R1310" s="111"/>
      <c r="Z1310">
        <f t="shared" si="20"/>
        <v>0</v>
      </c>
    </row>
    <row r="1311" spans="15:26">
      <c r="O1311" s="111"/>
      <c r="R1311" s="111"/>
      <c r="Z1311">
        <f t="shared" si="20"/>
        <v>0</v>
      </c>
    </row>
    <row r="1312" spans="15:26">
      <c r="O1312" s="111"/>
      <c r="R1312" s="111"/>
      <c r="Z1312">
        <f t="shared" si="20"/>
        <v>0</v>
      </c>
    </row>
    <row r="1313" spans="15:26">
      <c r="O1313" s="111"/>
      <c r="R1313" s="111"/>
      <c r="Z1313">
        <f t="shared" si="20"/>
        <v>0</v>
      </c>
    </row>
    <row r="1314" spans="15:26">
      <c r="O1314" s="111"/>
      <c r="R1314" s="111"/>
      <c r="Z1314">
        <f t="shared" si="20"/>
        <v>0</v>
      </c>
    </row>
    <row r="1315" spans="15:26">
      <c r="O1315" s="111"/>
      <c r="R1315" s="111"/>
      <c r="Z1315">
        <f t="shared" si="20"/>
        <v>0</v>
      </c>
    </row>
    <row r="1316" spans="15:26">
      <c r="O1316" s="111"/>
      <c r="R1316" s="111"/>
      <c r="Z1316">
        <f t="shared" si="20"/>
        <v>0</v>
      </c>
    </row>
    <row r="1317" spans="15:26">
      <c r="O1317" s="111"/>
      <c r="R1317" s="111"/>
      <c r="Z1317">
        <f t="shared" si="20"/>
        <v>0</v>
      </c>
    </row>
    <row r="1318" spans="15:26">
      <c r="O1318" s="111"/>
      <c r="R1318" s="111"/>
      <c r="Z1318">
        <f t="shared" si="20"/>
        <v>0</v>
      </c>
    </row>
    <row r="1319" spans="15:26">
      <c r="O1319" s="111"/>
      <c r="R1319" s="111"/>
      <c r="Z1319">
        <f t="shared" si="20"/>
        <v>0</v>
      </c>
    </row>
    <row r="1320" spans="15:26">
      <c r="O1320" s="111"/>
      <c r="R1320" s="111"/>
      <c r="Z1320">
        <f t="shared" si="20"/>
        <v>0</v>
      </c>
    </row>
    <row r="1321" spans="15:26">
      <c r="O1321" s="111"/>
      <c r="R1321" s="111"/>
      <c r="Z1321">
        <f t="shared" si="20"/>
        <v>0</v>
      </c>
    </row>
    <row r="1322" spans="15:26">
      <c r="O1322" s="111"/>
      <c r="R1322" s="111"/>
      <c r="Z1322">
        <f t="shared" si="20"/>
        <v>0</v>
      </c>
    </row>
    <row r="1323" spans="15:26">
      <c r="O1323" s="111"/>
      <c r="R1323" s="111"/>
      <c r="Z1323">
        <f t="shared" si="20"/>
        <v>0</v>
      </c>
    </row>
    <row r="1324" spans="15:26">
      <c r="O1324" s="111"/>
      <c r="R1324" s="111"/>
      <c r="Z1324">
        <f t="shared" si="20"/>
        <v>0</v>
      </c>
    </row>
    <row r="1325" spans="15:26">
      <c r="O1325" s="111"/>
      <c r="R1325" s="111"/>
      <c r="Z1325">
        <f t="shared" si="20"/>
        <v>0</v>
      </c>
    </row>
    <row r="1326" spans="15:26">
      <c r="O1326" s="111"/>
      <c r="R1326" s="111"/>
      <c r="Z1326">
        <f t="shared" si="20"/>
        <v>0</v>
      </c>
    </row>
    <row r="1327" spans="15:26">
      <c r="O1327" s="111"/>
      <c r="R1327" s="111"/>
      <c r="Z1327">
        <f t="shared" si="20"/>
        <v>0</v>
      </c>
    </row>
    <row r="1328" spans="15:26">
      <c r="O1328" s="111"/>
      <c r="R1328" s="111"/>
      <c r="Z1328">
        <f t="shared" si="20"/>
        <v>0</v>
      </c>
    </row>
    <row r="1329" spans="15:26">
      <c r="O1329" s="111"/>
      <c r="R1329" s="111"/>
      <c r="Z1329">
        <f t="shared" si="20"/>
        <v>0</v>
      </c>
    </row>
    <row r="1330" spans="15:26">
      <c r="O1330" s="111"/>
      <c r="R1330" s="111"/>
      <c r="Z1330">
        <f t="shared" si="20"/>
        <v>0</v>
      </c>
    </row>
    <row r="1331" spans="15:26">
      <c r="O1331" s="111"/>
      <c r="R1331" s="111"/>
      <c r="Z1331">
        <f t="shared" si="20"/>
        <v>0</v>
      </c>
    </row>
    <row r="1332" spans="15:26">
      <c r="O1332" s="111"/>
      <c r="R1332" s="111"/>
      <c r="Z1332">
        <f t="shared" si="20"/>
        <v>0</v>
      </c>
    </row>
    <row r="1333" spans="15:26">
      <c r="O1333" s="111"/>
      <c r="R1333" s="111"/>
      <c r="Z1333">
        <f t="shared" si="20"/>
        <v>0</v>
      </c>
    </row>
    <row r="1334" spans="15:26">
      <c r="O1334" s="111"/>
      <c r="R1334" s="111"/>
      <c r="Z1334">
        <f t="shared" si="20"/>
        <v>0</v>
      </c>
    </row>
    <row r="1335" spans="15:26">
      <c r="O1335" s="111"/>
      <c r="R1335" s="111"/>
      <c r="Z1335">
        <f t="shared" si="20"/>
        <v>0</v>
      </c>
    </row>
    <row r="1336" spans="15:26">
      <c r="O1336" s="111"/>
      <c r="R1336" s="111"/>
      <c r="Z1336">
        <f t="shared" si="20"/>
        <v>0</v>
      </c>
    </row>
    <row r="1337" spans="15:26">
      <c r="O1337" s="111"/>
      <c r="R1337" s="111"/>
      <c r="Z1337">
        <f t="shared" si="20"/>
        <v>0</v>
      </c>
    </row>
    <row r="1338" spans="15:26">
      <c r="O1338" s="111"/>
      <c r="R1338" s="111"/>
      <c r="Z1338">
        <f t="shared" si="20"/>
        <v>0</v>
      </c>
    </row>
    <row r="1339" spans="15:26">
      <c r="O1339" s="111"/>
      <c r="R1339" s="111"/>
      <c r="Z1339">
        <f t="shared" si="20"/>
        <v>0</v>
      </c>
    </row>
    <row r="1340" spans="15:26">
      <c r="O1340" s="111"/>
      <c r="R1340" s="111"/>
      <c r="Z1340">
        <f t="shared" si="20"/>
        <v>0</v>
      </c>
    </row>
    <row r="1341" spans="15:26">
      <c r="O1341" s="111"/>
      <c r="R1341" s="111"/>
      <c r="Z1341">
        <f t="shared" si="20"/>
        <v>0</v>
      </c>
    </row>
    <row r="1342" spans="15:26">
      <c r="O1342" s="111"/>
      <c r="R1342" s="111"/>
      <c r="Z1342">
        <f t="shared" si="20"/>
        <v>0</v>
      </c>
    </row>
    <row r="1343" spans="15:26">
      <c r="O1343" s="111"/>
      <c r="R1343" s="111"/>
      <c r="Z1343">
        <f t="shared" si="20"/>
        <v>0</v>
      </c>
    </row>
    <row r="1344" spans="15:26">
      <c r="O1344" s="111"/>
      <c r="R1344" s="111"/>
      <c r="Z1344">
        <f t="shared" si="20"/>
        <v>0</v>
      </c>
    </row>
    <row r="1345" spans="15:26">
      <c r="O1345" s="111"/>
      <c r="R1345" s="111"/>
      <c r="Z1345">
        <f t="shared" si="20"/>
        <v>0</v>
      </c>
    </row>
    <row r="1346" spans="15:26">
      <c r="O1346" s="111"/>
      <c r="R1346" s="111"/>
      <c r="Z1346">
        <f t="shared" si="20"/>
        <v>0</v>
      </c>
    </row>
    <row r="1347" spans="15:26">
      <c r="O1347" s="111"/>
      <c r="R1347" s="111"/>
      <c r="Z1347">
        <f t="shared" ref="Z1347:Z1410" si="21">SUM(W1347:Y1347)</f>
        <v>0</v>
      </c>
    </row>
    <row r="1348" spans="15:26">
      <c r="O1348" s="111"/>
      <c r="R1348" s="111"/>
      <c r="Z1348">
        <f t="shared" si="21"/>
        <v>0</v>
      </c>
    </row>
    <row r="1349" spans="15:26">
      <c r="O1349" s="111"/>
      <c r="R1349" s="111"/>
      <c r="Z1349">
        <f t="shared" si="21"/>
        <v>0</v>
      </c>
    </row>
    <row r="1350" spans="15:26">
      <c r="O1350" s="111"/>
      <c r="R1350" s="111"/>
      <c r="Z1350">
        <f t="shared" si="21"/>
        <v>0</v>
      </c>
    </row>
    <row r="1351" spans="15:26">
      <c r="O1351" s="111"/>
      <c r="R1351" s="111"/>
      <c r="Z1351">
        <f t="shared" si="21"/>
        <v>0</v>
      </c>
    </row>
    <row r="1352" spans="15:26">
      <c r="O1352" s="111"/>
      <c r="R1352" s="111"/>
      <c r="Z1352">
        <f t="shared" si="21"/>
        <v>0</v>
      </c>
    </row>
    <row r="1353" spans="15:26">
      <c r="O1353" s="111"/>
      <c r="R1353" s="111"/>
      <c r="Z1353">
        <f t="shared" si="21"/>
        <v>0</v>
      </c>
    </row>
    <row r="1354" spans="15:26">
      <c r="O1354" s="111"/>
      <c r="R1354" s="111"/>
      <c r="Z1354">
        <f t="shared" si="21"/>
        <v>0</v>
      </c>
    </row>
    <row r="1355" spans="15:26">
      <c r="O1355" s="111"/>
      <c r="R1355" s="111"/>
      <c r="Z1355">
        <f t="shared" si="21"/>
        <v>0</v>
      </c>
    </row>
    <row r="1356" spans="15:26">
      <c r="O1356" s="111"/>
      <c r="R1356" s="111"/>
      <c r="Z1356">
        <f t="shared" si="21"/>
        <v>0</v>
      </c>
    </row>
    <row r="1357" spans="15:26">
      <c r="O1357" s="111"/>
      <c r="R1357" s="111"/>
      <c r="Z1357">
        <f t="shared" si="21"/>
        <v>0</v>
      </c>
    </row>
    <row r="1358" spans="15:26">
      <c r="O1358" s="111"/>
      <c r="R1358" s="111"/>
      <c r="Z1358">
        <f t="shared" si="21"/>
        <v>0</v>
      </c>
    </row>
    <row r="1359" spans="15:26">
      <c r="O1359" s="111"/>
      <c r="R1359" s="111"/>
      <c r="Z1359">
        <f t="shared" si="21"/>
        <v>0</v>
      </c>
    </row>
    <row r="1360" spans="15:26">
      <c r="O1360" s="111"/>
      <c r="R1360" s="111"/>
      <c r="Z1360">
        <f t="shared" si="21"/>
        <v>0</v>
      </c>
    </row>
    <row r="1361" spans="15:26">
      <c r="O1361" s="111"/>
      <c r="R1361" s="111"/>
      <c r="Z1361">
        <f t="shared" si="21"/>
        <v>0</v>
      </c>
    </row>
    <row r="1362" spans="15:26">
      <c r="O1362" s="111"/>
      <c r="R1362" s="111"/>
      <c r="Z1362">
        <f t="shared" si="21"/>
        <v>0</v>
      </c>
    </row>
    <row r="1363" spans="15:26">
      <c r="O1363" s="111"/>
      <c r="R1363" s="111"/>
      <c r="Z1363">
        <f t="shared" si="21"/>
        <v>0</v>
      </c>
    </row>
    <row r="1364" spans="15:26">
      <c r="O1364" s="111"/>
      <c r="R1364" s="111"/>
      <c r="Z1364">
        <f t="shared" si="21"/>
        <v>0</v>
      </c>
    </row>
    <row r="1365" spans="15:26">
      <c r="O1365" s="111"/>
      <c r="R1365" s="111"/>
      <c r="Z1365">
        <f t="shared" si="21"/>
        <v>0</v>
      </c>
    </row>
    <row r="1366" spans="15:26">
      <c r="O1366" s="111"/>
      <c r="R1366" s="111"/>
      <c r="Z1366">
        <f t="shared" si="21"/>
        <v>0</v>
      </c>
    </row>
    <row r="1367" spans="15:26">
      <c r="O1367" s="111"/>
      <c r="R1367" s="111"/>
      <c r="Z1367">
        <f t="shared" si="21"/>
        <v>0</v>
      </c>
    </row>
    <row r="1368" spans="15:26">
      <c r="O1368" s="111"/>
      <c r="R1368" s="111"/>
      <c r="Z1368">
        <f t="shared" si="21"/>
        <v>0</v>
      </c>
    </row>
    <row r="1369" spans="15:26">
      <c r="O1369" s="111"/>
      <c r="R1369" s="111"/>
      <c r="Z1369">
        <f t="shared" si="21"/>
        <v>0</v>
      </c>
    </row>
    <row r="1370" spans="15:26">
      <c r="O1370" s="111"/>
      <c r="R1370" s="111"/>
      <c r="Z1370">
        <f t="shared" si="21"/>
        <v>0</v>
      </c>
    </row>
    <row r="1371" spans="15:26">
      <c r="O1371" s="111"/>
      <c r="R1371" s="111"/>
      <c r="Z1371">
        <f t="shared" si="21"/>
        <v>0</v>
      </c>
    </row>
    <row r="1372" spans="15:26">
      <c r="O1372" s="111"/>
      <c r="R1372" s="111"/>
      <c r="Z1372">
        <f t="shared" si="21"/>
        <v>0</v>
      </c>
    </row>
    <row r="1373" spans="15:26">
      <c r="O1373" s="111"/>
      <c r="R1373" s="111"/>
      <c r="Z1373">
        <f t="shared" si="21"/>
        <v>0</v>
      </c>
    </row>
    <row r="1374" spans="15:26">
      <c r="O1374" s="111"/>
      <c r="R1374" s="111"/>
      <c r="Z1374">
        <f t="shared" si="21"/>
        <v>0</v>
      </c>
    </row>
    <row r="1375" spans="15:26">
      <c r="O1375" s="111"/>
      <c r="R1375" s="111"/>
      <c r="Z1375">
        <f t="shared" si="21"/>
        <v>0</v>
      </c>
    </row>
    <row r="1376" spans="15:26">
      <c r="O1376" s="111"/>
      <c r="R1376" s="111"/>
      <c r="Z1376">
        <f t="shared" si="21"/>
        <v>0</v>
      </c>
    </row>
    <row r="1377" spans="15:26">
      <c r="O1377" s="111"/>
      <c r="R1377" s="111"/>
      <c r="Z1377">
        <f t="shared" si="21"/>
        <v>0</v>
      </c>
    </row>
    <row r="1378" spans="15:26">
      <c r="O1378" s="111"/>
      <c r="R1378" s="111"/>
      <c r="Z1378">
        <f t="shared" si="21"/>
        <v>0</v>
      </c>
    </row>
    <row r="1379" spans="15:26">
      <c r="O1379" s="111"/>
      <c r="R1379" s="111"/>
      <c r="Z1379">
        <f t="shared" si="21"/>
        <v>0</v>
      </c>
    </row>
    <row r="1380" spans="15:26">
      <c r="O1380" s="111"/>
      <c r="R1380" s="111"/>
      <c r="Z1380">
        <f t="shared" si="21"/>
        <v>0</v>
      </c>
    </row>
    <row r="1381" spans="15:26">
      <c r="O1381" s="111"/>
      <c r="R1381" s="111"/>
      <c r="Z1381">
        <f t="shared" si="21"/>
        <v>0</v>
      </c>
    </row>
    <row r="1382" spans="15:26">
      <c r="O1382" s="111"/>
      <c r="R1382" s="111"/>
      <c r="Z1382">
        <f t="shared" si="21"/>
        <v>0</v>
      </c>
    </row>
    <row r="1383" spans="15:26">
      <c r="O1383" s="111"/>
      <c r="R1383" s="111"/>
      <c r="Z1383">
        <f t="shared" si="21"/>
        <v>0</v>
      </c>
    </row>
    <row r="1384" spans="15:26">
      <c r="O1384" s="111"/>
      <c r="R1384" s="111"/>
      <c r="Z1384">
        <f t="shared" si="21"/>
        <v>0</v>
      </c>
    </row>
    <row r="1385" spans="15:26">
      <c r="O1385" s="111"/>
      <c r="R1385" s="111"/>
      <c r="Z1385">
        <f t="shared" si="21"/>
        <v>0</v>
      </c>
    </row>
    <row r="1386" spans="15:26">
      <c r="O1386" s="111"/>
      <c r="R1386" s="111"/>
      <c r="Z1386">
        <f t="shared" si="21"/>
        <v>0</v>
      </c>
    </row>
    <row r="1387" spans="15:26">
      <c r="O1387" s="111"/>
      <c r="R1387" s="111"/>
      <c r="Z1387">
        <f t="shared" si="21"/>
        <v>0</v>
      </c>
    </row>
    <row r="1388" spans="15:26">
      <c r="O1388" s="111"/>
      <c r="R1388" s="111"/>
      <c r="Z1388">
        <f t="shared" si="21"/>
        <v>0</v>
      </c>
    </row>
    <row r="1389" spans="15:26">
      <c r="O1389" s="111"/>
      <c r="R1389" s="111"/>
      <c r="Z1389">
        <f t="shared" si="21"/>
        <v>0</v>
      </c>
    </row>
    <row r="1390" spans="15:26">
      <c r="O1390" s="111"/>
      <c r="R1390" s="111"/>
      <c r="Z1390">
        <f t="shared" si="21"/>
        <v>0</v>
      </c>
    </row>
    <row r="1391" spans="15:26">
      <c r="O1391" s="111"/>
      <c r="R1391" s="111"/>
      <c r="Z1391">
        <f t="shared" si="21"/>
        <v>0</v>
      </c>
    </row>
    <row r="1392" spans="15:26">
      <c r="O1392" s="111"/>
      <c r="R1392" s="111"/>
      <c r="Z1392">
        <f t="shared" si="21"/>
        <v>0</v>
      </c>
    </row>
    <row r="1393" spans="15:26">
      <c r="O1393" s="111"/>
      <c r="R1393" s="111"/>
      <c r="Z1393">
        <f t="shared" si="21"/>
        <v>0</v>
      </c>
    </row>
    <row r="1394" spans="15:26">
      <c r="O1394" s="111"/>
      <c r="R1394" s="111"/>
      <c r="Z1394">
        <f t="shared" si="21"/>
        <v>0</v>
      </c>
    </row>
    <row r="1395" spans="15:26">
      <c r="O1395" s="111"/>
      <c r="R1395" s="111"/>
      <c r="Z1395">
        <f t="shared" si="21"/>
        <v>0</v>
      </c>
    </row>
    <row r="1396" spans="15:26">
      <c r="O1396" s="111"/>
      <c r="R1396" s="111"/>
      <c r="Z1396">
        <f t="shared" si="21"/>
        <v>0</v>
      </c>
    </row>
    <row r="1397" spans="15:26">
      <c r="O1397" s="111"/>
      <c r="R1397" s="111"/>
      <c r="Z1397">
        <f t="shared" si="21"/>
        <v>0</v>
      </c>
    </row>
    <row r="1398" spans="15:26">
      <c r="O1398" s="111"/>
      <c r="R1398" s="111"/>
      <c r="Z1398">
        <f t="shared" si="21"/>
        <v>0</v>
      </c>
    </row>
    <row r="1399" spans="15:26">
      <c r="O1399" s="111"/>
      <c r="R1399" s="111"/>
      <c r="Z1399">
        <f t="shared" si="21"/>
        <v>0</v>
      </c>
    </row>
    <row r="1400" spans="15:26">
      <c r="O1400" s="111"/>
      <c r="R1400" s="111"/>
      <c r="Z1400">
        <f t="shared" si="21"/>
        <v>0</v>
      </c>
    </row>
    <row r="1401" spans="15:26">
      <c r="O1401" s="111"/>
      <c r="R1401" s="111"/>
      <c r="Z1401">
        <f t="shared" si="21"/>
        <v>0</v>
      </c>
    </row>
    <row r="1402" spans="15:26">
      <c r="O1402" s="111"/>
      <c r="R1402" s="111"/>
      <c r="Z1402">
        <f t="shared" si="21"/>
        <v>0</v>
      </c>
    </row>
    <row r="1403" spans="15:26">
      <c r="O1403" s="111"/>
      <c r="R1403" s="111"/>
      <c r="Z1403">
        <f t="shared" si="21"/>
        <v>0</v>
      </c>
    </row>
    <row r="1404" spans="15:26">
      <c r="O1404" s="111"/>
      <c r="R1404" s="111"/>
      <c r="Z1404">
        <f t="shared" si="21"/>
        <v>0</v>
      </c>
    </row>
    <row r="1405" spans="15:26">
      <c r="O1405" s="111"/>
      <c r="R1405" s="111"/>
      <c r="Z1405">
        <f t="shared" si="21"/>
        <v>0</v>
      </c>
    </row>
    <row r="1406" spans="15:26">
      <c r="O1406" s="111"/>
      <c r="R1406" s="111"/>
      <c r="Z1406">
        <f t="shared" si="21"/>
        <v>0</v>
      </c>
    </row>
    <row r="1407" spans="15:26">
      <c r="O1407" s="111"/>
      <c r="R1407" s="111"/>
      <c r="Z1407">
        <f t="shared" si="21"/>
        <v>0</v>
      </c>
    </row>
    <row r="1408" spans="15:26">
      <c r="O1408" s="111"/>
      <c r="R1408" s="111"/>
      <c r="Z1408">
        <f t="shared" si="21"/>
        <v>0</v>
      </c>
    </row>
    <row r="1409" spans="15:26">
      <c r="O1409" s="111"/>
      <c r="R1409" s="111"/>
      <c r="Z1409">
        <f t="shared" si="21"/>
        <v>0</v>
      </c>
    </row>
    <row r="1410" spans="15:26">
      <c r="O1410" s="111"/>
      <c r="R1410" s="111"/>
      <c r="Z1410">
        <f t="shared" si="21"/>
        <v>0</v>
      </c>
    </row>
    <row r="1411" spans="15:26">
      <c r="O1411" s="111"/>
      <c r="R1411" s="111"/>
      <c r="Z1411">
        <f t="shared" ref="Z1411:Z1474" si="22">SUM(W1411:Y1411)</f>
        <v>0</v>
      </c>
    </row>
    <row r="1412" spans="15:26">
      <c r="O1412" s="111"/>
      <c r="R1412" s="111"/>
      <c r="Z1412">
        <f t="shared" si="22"/>
        <v>0</v>
      </c>
    </row>
    <row r="1413" spans="15:26">
      <c r="O1413" s="111"/>
      <c r="R1413" s="111"/>
      <c r="Z1413">
        <f t="shared" si="22"/>
        <v>0</v>
      </c>
    </row>
    <row r="1414" spans="15:26">
      <c r="O1414" s="111"/>
      <c r="R1414" s="111"/>
      <c r="Z1414">
        <f t="shared" si="22"/>
        <v>0</v>
      </c>
    </row>
    <row r="1415" spans="15:26">
      <c r="O1415" s="111"/>
      <c r="R1415" s="111"/>
      <c r="Z1415">
        <f t="shared" si="22"/>
        <v>0</v>
      </c>
    </row>
    <row r="1416" spans="15:26">
      <c r="O1416" s="111"/>
      <c r="R1416" s="111"/>
      <c r="Z1416">
        <f t="shared" si="22"/>
        <v>0</v>
      </c>
    </row>
    <row r="1417" spans="15:26">
      <c r="O1417" s="111"/>
      <c r="R1417" s="111"/>
      <c r="Z1417">
        <f t="shared" si="22"/>
        <v>0</v>
      </c>
    </row>
    <row r="1418" spans="15:26">
      <c r="O1418" s="111"/>
      <c r="R1418" s="111"/>
      <c r="Z1418">
        <f t="shared" si="22"/>
        <v>0</v>
      </c>
    </row>
    <row r="1419" spans="15:26">
      <c r="O1419" s="111"/>
      <c r="R1419" s="111"/>
      <c r="Z1419">
        <f t="shared" si="22"/>
        <v>0</v>
      </c>
    </row>
    <row r="1420" spans="15:26">
      <c r="O1420" s="111"/>
      <c r="R1420" s="111"/>
      <c r="Z1420">
        <f t="shared" si="22"/>
        <v>0</v>
      </c>
    </row>
    <row r="1421" spans="15:26">
      <c r="O1421" s="111"/>
      <c r="R1421" s="111"/>
      <c r="Z1421">
        <f t="shared" si="22"/>
        <v>0</v>
      </c>
    </row>
    <row r="1422" spans="15:26">
      <c r="O1422" s="111"/>
      <c r="R1422" s="111"/>
      <c r="Z1422">
        <f t="shared" si="22"/>
        <v>0</v>
      </c>
    </row>
    <row r="1423" spans="15:26">
      <c r="O1423" s="111"/>
      <c r="R1423" s="111"/>
      <c r="Z1423">
        <f t="shared" si="22"/>
        <v>0</v>
      </c>
    </row>
    <row r="1424" spans="15:26">
      <c r="O1424" s="111"/>
      <c r="R1424" s="111"/>
      <c r="Z1424">
        <f t="shared" si="22"/>
        <v>0</v>
      </c>
    </row>
    <row r="1425" spans="15:26">
      <c r="O1425" s="111"/>
      <c r="R1425" s="111"/>
      <c r="Z1425">
        <f t="shared" si="22"/>
        <v>0</v>
      </c>
    </row>
    <row r="1426" spans="15:26">
      <c r="O1426" s="111"/>
      <c r="R1426" s="111"/>
      <c r="Z1426">
        <f t="shared" si="22"/>
        <v>0</v>
      </c>
    </row>
    <row r="1427" spans="15:26">
      <c r="O1427" s="111"/>
      <c r="R1427" s="111"/>
      <c r="Z1427">
        <f t="shared" si="22"/>
        <v>0</v>
      </c>
    </row>
    <row r="1428" spans="15:26">
      <c r="O1428" s="111"/>
      <c r="R1428" s="111"/>
      <c r="Z1428">
        <f t="shared" si="22"/>
        <v>0</v>
      </c>
    </row>
    <row r="1429" spans="15:26">
      <c r="O1429" s="111"/>
      <c r="R1429" s="111"/>
      <c r="Z1429">
        <f t="shared" si="22"/>
        <v>0</v>
      </c>
    </row>
    <row r="1430" spans="15:26">
      <c r="O1430" s="111"/>
      <c r="R1430" s="111"/>
      <c r="Z1430">
        <f t="shared" si="22"/>
        <v>0</v>
      </c>
    </row>
    <row r="1431" spans="15:26">
      <c r="O1431" s="111"/>
      <c r="R1431" s="111"/>
      <c r="Z1431">
        <f t="shared" si="22"/>
        <v>0</v>
      </c>
    </row>
    <row r="1432" spans="15:26">
      <c r="O1432" s="111"/>
      <c r="R1432" s="111"/>
      <c r="Z1432">
        <f t="shared" si="22"/>
        <v>0</v>
      </c>
    </row>
    <row r="1433" spans="15:26">
      <c r="O1433" s="111"/>
      <c r="R1433" s="111"/>
      <c r="Z1433">
        <f t="shared" si="22"/>
        <v>0</v>
      </c>
    </row>
    <row r="1434" spans="15:26">
      <c r="O1434" s="111"/>
      <c r="R1434" s="111"/>
      <c r="Z1434">
        <f t="shared" si="22"/>
        <v>0</v>
      </c>
    </row>
    <row r="1435" spans="15:26">
      <c r="O1435" s="111"/>
      <c r="R1435" s="111"/>
      <c r="Z1435">
        <f t="shared" si="22"/>
        <v>0</v>
      </c>
    </row>
    <row r="1436" spans="15:26">
      <c r="O1436" s="111"/>
      <c r="R1436" s="111"/>
      <c r="Z1436">
        <f t="shared" si="22"/>
        <v>0</v>
      </c>
    </row>
    <row r="1437" spans="15:26">
      <c r="O1437" s="111"/>
      <c r="R1437" s="111"/>
      <c r="Z1437">
        <f t="shared" si="22"/>
        <v>0</v>
      </c>
    </row>
    <row r="1438" spans="15:26">
      <c r="O1438" s="111"/>
      <c r="R1438" s="111"/>
      <c r="Z1438">
        <f t="shared" si="22"/>
        <v>0</v>
      </c>
    </row>
    <row r="1439" spans="15:26">
      <c r="O1439" s="111"/>
      <c r="R1439" s="111"/>
      <c r="Z1439">
        <f t="shared" si="22"/>
        <v>0</v>
      </c>
    </row>
    <row r="1440" spans="15:26">
      <c r="O1440" s="111"/>
      <c r="R1440" s="111"/>
      <c r="Z1440">
        <f t="shared" si="22"/>
        <v>0</v>
      </c>
    </row>
    <row r="1441" spans="15:26">
      <c r="O1441" s="111"/>
      <c r="R1441" s="111"/>
      <c r="Z1441">
        <f t="shared" si="22"/>
        <v>0</v>
      </c>
    </row>
    <row r="1442" spans="15:26">
      <c r="O1442" s="111"/>
      <c r="R1442" s="111"/>
      <c r="Z1442">
        <f t="shared" si="22"/>
        <v>0</v>
      </c>
    </row>
    <row r="1443" spans="15:26">
      <c r="O1443" s="111"/>
      <c r="R1443" s="111"/>
      <c r="Z1443">
        <f t="shared" si="22"/>
        <v>0</v>
      </c>
    </row>
    <row r="1444" spans="15:26">
      <c r="O1444" s="111"/>
      <c r="R1444" s="111"/>
      <c r="Z1444">
        <f t="shared" si="22"/>
        <v>0</v>
      </c>
    </row>
    <row r="1445" spans="15:26">
      <c r="O1445" s="111"/>
      <c r="R1445" s="111"/>
      <c r="Z1445">
        <f t="shared" si="22"/>
        <v>0</v>
      </c>
    </row>
    <row r="1446" spans="15:26">
      <c r="O1446" s="111"/>
      <c r="R1446" s="111"/>
      <c r="Z1446">
        <f t="shared" si="22"/>
        <v>0</v>
      </c>
    </row>
    <row r="1447" spans="15:26">
      <c r="O1447" s="111"/>
      <c r="R1447" s="111"/>
      <c r="Z1447">
        <f t="shared" si="22"/>
        <v>0</v>
      </c>
    </row>
    <row r="1448" spans="15:26">
      <c r="O1448" s="111"/>
      <c r="R1448" s="111"/>
      <c r="Z1448">
        <f t="shared" si="22"/>
        <v>0</v>
      </c>
    </row>
    <row r="1449" spans="15:26">
      <c r="O1449" s="111"/>
      <c r="R1449" s="111"/>
      <c r="Z1449">
        <f t="shared" si="22"/>
        <v>0</v>
      </c>
    </row>
    <row r="1450" spans="15:26">
      <c r="O1450" s="111"/>
      <c r="R1450" s="111"/>
      <c r="Z1450">
        <f t="shared" si="22"/>
        <v>0</v>
      </c>
    </row>
    <row r="1451" spans="15:26">
      <c r="O1451" s="111"/>
      <c r="R1451" s="111"/>
      <c r="Z1451">
        <f t="shared" si="22"/>
        <v>0</v>
      </c>
    </row>
    <row r="1452" spans="15:26">
      <c r="O1452" s="111"/>
      <c r="R1452" s="111"/>
      <c r="Z1452">
        <f t="shared" si="22"/>
        <v>0</v>
      </c>
    </row>
    <row r="1453" spans="15:26">
      <c r="O1453" s="111"/>
      <c r="R1453" s="111"/>
      <c r="Z1453">
        <f t="shared" si="22"/>
        <v>0</v>
      </c>
    </row>
    <row r="1454" spans="15:26">
      <c r="O1454" s="111"/>
      <c r="R1454" s="111"/>
      <c r="Z1454">
        <f t="shared" si="22"/>
        <v>0</v>
      </c>
    </row>
    <row r="1455" spans="15:26">
      <c r="O1455" s="111"/>
      <c r="R1455" s="111"/>
      <c r="Z1455">
        <f t="shared" si="22"/>
        <v>0</v>
      </c>
    </row>
    <row r="1456" spans="15:26">
      <c r="O1456" s="111"/>
      <c r="R1456" s="111"/>
      <c r="Z1456">
        <f t="shared" si="22"/>
        <v>0</v>
      </c>
    </row>
    <row r="1457" spans="15:26">
      <c r="O1457" s="111"/>
      <c r="R1457" s="111"/>
      <c r="Z1457">
        <f t="shared" si="22"/>
        <v>0</v>
      </c>
    </row>
    <row r="1458" spans="15:26">
      <c r="O1458" s="111"/>
      <c r="R1458" s="111"/>
      <c r="Z1458">
        <f t="shared" si="22"/>
        <v>0</v>
      </c>
    </row>
    <row r="1459" spans="15:26">
      <c r="O1459" s="111"/>
      <c r="R1459" s="111"/>
      <c r="Z1459">
        <f t="shared" si="22"/>
        <v>0</v>
      </c>
    </row>
    <row r="1460" spans="15:26">
      <c r="O1460" s="111"/>
      <c r="R1460" s="111"/>
      <c r="Z1460">
        <f t="shared" si="22"/>
        <v>0</v>
      </c>
    </row>
    <row r="1461" spans="15:26">
      <c r="O1461" s="111"/>
      <c r="R1461" s="111"/>
      <c r="Z1461">
        <f t="shared" si="22"/>
        <v>0</v>
      </c>
    </row>
    <row r="1462" spans="15:26">
      <c r="O1462" s="111"/>
      <c r="R1462" s="111"/>
      <c r="Z1462">
        <f t="shared" si="22"/>
        <v>0</v>
      </c>
    </row>
    <row r="1463" spans="15:26">
      <c r="O1463" s="111"/>
      <c r="R1463" s="111"/>
      <c r="Z1463">
        <f t="shared" si="22"/>
        <v>0</v>
      </c>
    </row>
    <row r="1464" spans="15:26">
      <c r="O1464" s="111"/>
      <c r="R1464" s="111"/>
      <c r="Z1464">
        <f t="shared" si="22"/>
        <v>0</v>
      </c>
    </row>
    <row r="1465" spans="15:26">
      <c r="O1465" s="111"/>
      <c r="R1465" s="111"/>
      <c r="Z1465">
        <f t="shared" si="22"/>
        <v>0</v>
      </c>
    </row>
    <row r="1466" spans="15:26">
      <c r="O1466" s="111"/>
      <c r="R1466" s="111"/>
      <c r="Z1466">
        <f t="shared" si="22"/>
        <v>0</v>
      </c>
    </row>
    <row r="1467" spans="15:26">
      <c r="O1467" s="111"/>
      <c r="R1467" s="111"/>
      <c r="Z1467">
        <f t="shared" si="22"/>
        <v>0</v>
      </c>
    </row>
    <row r="1468" spans="15:26">
      <c r="O1468" s="111"/>
      <c r="R1468" s="111"/>
      <c r="Z1468">
        <f t="shared" si="22"/>
        <v>0</v>
      </c>
    </row>
    <row r="1469" spans="15:26">
      <c r="O1469" s="111"/>
      <c r="R1469" s="111"/>
      <c r="Z1469">
        <f t="shared" si="22"/>
        <v>0</v>
      </c>
    </row>
    <row r="1470" spans="15:26">
      <c r="O1470" s="111"/>
      <c r="R1470" s="111"/>
      <c r="Z1470">
        <f t="shared" si="22"/>
        <v>0</v>
      </c>
    </row>
    <row r="1471" spans="15:26">
      <c r="O1471" s="111"/>
      <c r="R1471" s="111"/>
      <c r="Z1471">
        <f t="shared" si="22"/>
        <v>0</v>
      </c>
    </row>
    <row r="1472" spans="15:26">
      <c r="O1472" s="111"/>
      <c r="R1472" s="111"/>
      <c r="Z1472">
        <f t="shared" si="22"/>
        <v>0</v>
      </c>
    </row>
    <row r="1473" spans="15:26">
      <c r="O1473" s="111"/>
      <c r="R1473" s="111"/>
      <c r="Z1473">
        <f t="shared" si="22"/>
        <v>0</v>
      </c>
    </row>
    <row r="1474" spans="15:26">
      <c r="O1474" s="111"/>
      <c r="R1474" s="111"/>
      <c r="Z1474">
        <f t="shared" si="22"/>
        <v>0</v>
      </c>
    </row>
    <row r="1475" spans="15:26">
      <c r="O1475" s="111"/>
      <c r="R1475" s="111"/>
      <c r="Z1475">
        <f t="shared" ref="Z1475:Z1538" si="23">SUM(W1475:Y1475)</f>
        <v>0</v>
      </c>
    </row>
    <row r="1476" spans="15:26">
      <c r="O1476" s="111"/>
      <c r="R1476" s="111"/>
      <c r="Z1476">
        <f t="shared" si="23"/>
        <v>0</v>
      </c>
    </row>
    <row r="1477" spans="15:26">
      <c r="O1477" s="111"/>
      <c r="R1477" s="111"/>
      <c r="Z1477">
        <f t="shared" si="23"/>
        <v>0</v>
      </c>
    </row>
    <row r="1478" spans="15:26">
      <c r="O1478" s="111"/>
      <c r="R1478" s="111"/>
      <c r="Z1478">
        <f t="shared" si="23"/>
        <v>0</v>
      </c>
    </row>
    <row r="1479" spans="15:26">
      <c r="O1479" s="111"/>
      <c r="R1479" s="111"/>
      <c r="Z1479">
        <f t="shared" si="23"/>
        <v>0</v>
      </c>
    </row>
    <row r="1480" spans="15:26">
      <c r="O1480" s="111"/>
      <c r="R1480" s="111"/>
      <c r="Z1480">
        <f t="shared" si="23"/>
        <v>0</v>
      </c>
    </row>
    <row r="1481" spans="15:26">
      <c r="O1481" s="111"/>
      <c r="R1481" s="111"/>
      <c r="Z1481">
        <f t="shared" si="23"/>
        <v>0</v>
      </c>
    </row>
    <row r="1482" spans="15:26">
      <c r="O1482" s="111"/>
      <c r="R1482" s="111"/>
      <c r="Z1482">
        <f t="shared" si="23"/>
        <v>0</v>
      </c>
    </row>
    <row r="1483" spans="15:26">
      <c r="O1483" s="111"/>
      <c r="R1483" s="111"/>
      <c r="Z1483">
        <f t="shared" si="23"/>
        <v>0</v>
      </c>
    </row>
    <row r="1484" spans="15:26">
      <c r="O1484" s="111"/>
      <c r="R1484" s="111"/>
      <c r="Z1484">
        <f t="shared" si="23"/>
        <v>0</v>
      </c>
    </row>
    <row r="1485" spans="15:26">
      <c r="O1485" s="111"/>
      <c r="R1485" s="111"/>
      <c r="Z1485">
        <f t="shared" si="23"/>
        <v>0</v>
      </c>
    </row>
    <row r="1486" spans="15:26">
      <c r="O1486" s="111"/>
      <c r="R1486" s="111"/>
      <c r="Z1486">
        <f t="shared" si="23"/>
        <v>0</v>
      </c>
    </row>
    <row r="1487" spans="15:26">
      <c r="O1487" s="111"/>
      <c r="R1487" s="111"/>
      <c r="Z1487">
        <f t="shared" si="23"/>
        <v>0</v>
      </c>
    </row>
    <row r="1488" spans="15:26">
      <c r="O1488" s="111"/>
      <c r="R1488" s="111"/>
      <c r="Z1488">
        <f t="shared" si="23"/>
        <v>0</v>
      </c>
    </row>
    <row r="1489" spans="15:26">
      <c r="O1489" s="111"/>
      <c r="R1489" s="111"/>
      <c r="Z1489">
        <f t="shared" si="23"/>
        <v>0</v>
      </c>
    </row>
    <row r="1490" spans="15:26">
      <c r="O1490" s="111"/>
      <c r="R1490" s="111"/>
      <c r="Z1490">
        <f t="shared" si="23"/>
        <v>0</v>
      </c>
    </row>
    <row r="1491" spans="15:26">
      <c r="O1491" s="111"/>
      <c r="R1491" s="111"/>
      <c r="Z1491">
        <f t="shared" si="23"/>
        <v>0</v>
      </c>
    </row>
    <row r="1492" spans="15:26">
      <c r="O1492" s="111"/>
      <c r="R1492" s="111"/>
      <c r="Z1492">
        <f t="shared" si="23"/>
        <v>0</v>
      </c>
    </row>
    <row r="1493" spans="15:26">
      <c r="O1493" s="111"/>
      <c r="R1493" s="111"/>
      <c r="Z1493">
        <f t="shared" si="23"/>
        <v>0</v>
      </c>
    </row>
    <row r="1494" spans="15:26">
      <c r="O1494" s="111"/>
      <c r="R1494" s="111"/>
      <c r="Z1494">
        <f t="shared" si="23"/>
        <v>0</v>
      </c>
    </row>
    <row r="1495" spans="15:26">
      <c r="O1495" s="111"/>
      <c r="R1495" s="111"/>
      <c r="Z1495">
        <f t="shared" si="23"/>
        <v>0</v>
      </c>
    </row>
    <row r="1496" spans="15:26">
      <c r="O1496" s="111"/>
      <c r="R1496" s="111"/>
      <c r="Z1496">
        <f t="shared" si="23"/>
        <v>0</v>
      </c>
    </row>
    <row r="1497" spans="15:26">
      <c r="O1497" s="111"/>
      <c r="R1497" s="111"/>
      <c r="Z1497">
        <f t="shared" si="23"/>
        <v>0</v>
      </c>
    </row>
    <row r="1498" spans="15:26">
      <c r="O1498" s="111"/>
      <c r="R1498" s="111"/>
      <c r="Z1498">
        <f t="shared" si="23"/>
        <v>0</v>
      </c>
    </row>
    <row r="1499" spans="15:26">
      <c r="O1499" s="111"/>
      <c r="R1499" s="111"/>
      <c r="Z1499">
        <f t="shared" si="23"/>
        <v>0</v>
      </c>
    </row>
    <row r="1500" spans="15:26">
      <c r="O1500" s="111"/>
      <c r="R1500" s="111"/>
      <c r="Z1500">
        <f t="shared" si="23"/>
        <v>0</v>
      </c>
    </row>
    <row r="1501" spans="15:26">
      <c r="O1501" s="111"/>
      <c r="R1501" s="111"/>
      <c r="Z1501">
        <f t="shared" si="23"/>
        <v>0</v>
      </c>
    </row>
    <row r="1502" spans="15:26">
      <c r="O1502" s="111"/>
      <c r="R1502" s="111"/>
      <c r="Z1502">
        <f t="shared" si="23"/>
        <v>0</v>
      </c>
    </row>
    <row r="1503" spans="15:26">
      <c r="O1503" s="111"/>
      <c r="R1503" s="111"/>
      <c r="Z1503">
        <f t="shared" si="23"/>
        <v>0</v>
      </c>
    </row>
    <row r="1504" spans="15:26">
      <c r="O1504" s="111"/>
      <c r="R1504" s="111"/>
      <c r="Z1504">
        <f t="shared" si="23"/>
        <v>0</v>
      </c>
    </row>
    <row r="1505" spans="15:26">
      <c r="O1505" s="111"/>
      <c r="R1505" s="111"/>
      <c r="Z1505">
        <f t="shared" si="23"/>
        <v>0</v>
      </c>
    </row>
    <row r="1506" spans="15:26">
      <c r="O1506" s="111"/>
      <c r="R1506" s="111"/>
      <c r="Z1506">
        <f t="shared" si="23"/>
        <v>0</v>
      </c>
    </row>
    <row r="1507" spans="15:26">
      <c r="O1507" s="111"/>
      <c r="R1507" s="111"/>
      <c r="Z1507">
        <f t="shared" si="23"/>
        <v>0</v>
      </c>
    </row>
    <row r="1508" spans="15:26">
      <c r="O1508" s="111"/>
      <c r="R1508" s="111"/>
      <c r="Z1508">
        <f t="shared" si="23"/>
        <v>0</v>
      </c>
    </row>
    <row r="1509" spans="15:26">
      <c r="O1509" s="111"/>
      <c r="R1509" s="111"/>
      <c r="Z1509">
        <f t="shared" si="23"/>
        <v>0</v>
      </c>
    </row>
    <row r="1510" spans="15:26">
      <c r="O1510" s="111"/>
      <c r="R1510" s="111"/>
      <c r="Z1510">
        <f t="shared" si="23"/>
        <v>0</v>
      </c>
    </row>
    <row r="1511" spans="15:26">
      <c r="O1511" s="111"/>
      <c r="R1511" s="111"/>
      <c r="Z1511">
        <f t="shared" si="23"/>
        <v>0</v>
      </c>
    </row>
    <row r="1512" spans="15:26">
      <c r="O1512" s="111"/>
      <c r="R1512" s="111"/>
      <c r="Z1512">
        <f t="shared" si="23"/>
        <v>0</v>
      </c>
    </row>
    <row r="1513" spans="15:26">
      <c r="O1513" s="111"/>
      <c r="R1513" s="111"/>
      <c r="Z1513">
        <f t="shared" si="23"/>
        <v>0</v>
      </c>
    </row>
    <row r="1514" spans="15:26">
      <c r="O1514" s="111"/>
      <c r="R1514" s="111"/>
      <c r="Z1514">
        <f t="shared" si="23"/>
        <v>0</v>
      </c>
    </row>
    <row r="1515" spans="15:26">
      <c r="O1515" s="111"/>
      <c r="R1515" s="111"/>
      <c r="Z1515">
        <f t="shared" si="23"/>
        <v>0</v>
      </c>
    </row>
    <row r="1516" spans="15:26">
      <c r="O1516" s="111"/>
      <c r="R1516" s="111"/>
      <c r="Z1516">
        <f t="shared" si="23"/>
        <v>0</v>
      </c>
    </row>
    <row r="1517" spans="15:26">
      <c r="O1517" s="111"/>
      <c r="R1517" s="111"/>
      <c r="Z1517">
        <f t="shared" si="23"/>
        <v>0</v>
      </c>
    </row>
    <row r="1518" spans="15:26">
      <c r="O1518" s="111"/>
      <c r="R1518" s="111"/>
      <c r="Z1518">
        <f t="shared" si="23"/>
        <v>0</v>
      </c>
    </row>
    <row r="1519" spans="15:26">
      <c r="O1519" s="111"/>
      <c r="R1519" s="111"/>
      <c r="Z1519">
        <f t="shared" si="23"/>
        <v>0</v>
      </c>
    </row>
    <row r="1520" spans="15:26">
      <c r="O1520" s="111"/>
      <c r="R1520" s="111"/>
      <c r="Z1520">
        <f t="shared" si="23"/>
        <v>0</v>
      </c>
    </row>
    <row r="1521" spans="15:26">
      <c r="O1521" s="111"/>
      <c r="R1521" s="111"/>
      <c r="Z1521">
        <f t="shared" si="23"/>
        <v>0</v>
      </c>
    </row>
    <row r="1522" spans="15:26">
      <c r="O1522" s="111"/>
      <c r="R1522" s="111"/>
      <c r="Z1522">
        <f t="shared" si="23"/>
        <v>0</v>
      </c>
    </row>
    <row r="1523" spans="15:26">
      <c r="O1523" s="111"/>
      <c r="R1523" s="111"/>
      <c r="Z1523">
        <f t="shared" si="23"/>
        <v>0</v>
      </c>
    </row>
    <row r="1524" spans="15:26">
      <c r="O1524" s="111"/>
      <c r="R1524" s="111"/>
      <c r="Z1524">
        <f t="shared" si="23"/>
        <v>0</v>
      </c>
    </row>
    <row r="1525" spans="15:26">
      <c r="O1525" s="111"/>
      <c r="R1525" s="111"/>
      <c r="Z1525">
        <f t="shared" si="23"/>
        <v>0</v>
      </c>
    </row>
    <row r="1526" spans="15:26">
      <c r="O1526" s="111"/>
      <c r="R1526" s="111"/>
      <c r="Z1526">
        <f t="shared" si="23"/>
        <v>0</v>
      </c>
    </row>
    <row r="1527" spans="15:26">
      <c r="O1527" s="111"/>
      <c r="R1527" s="111"/>
      <c r="Z1527">
        <f t="shared" si="23"/>
        <v>0</v>
      </c>
    </row>
    <row r="1528" spans="15:26">
      <c r="O1528" s="111"/>
      <c r="R1528" s="111"/>
      <c r="Z1528">
        <f t="shared" si="23"/>
        <v>0</v>
      </c>
    </row>
    <row r="1529" spans="15:26">
      <c r="O1529" s="111"/>
      <c r="R1529" s="111"/>
      <c r="Z1529">
        <f t="shared" si="23"/>
        <v>0</v>
      </c>
    </row>
    <row r="1530" spans="15:26">
      <c r="O1530" s="111"/>
      <c r="R1530" s="111"/>
      <c r="Z1530">
        <f t="shared" si="23"/>
        <v>0</v>
      </c>
    </row>
    <row r="1531" spans="15:26">
      <c r="O1531" s="111"/>
      <c r="R1531" s="111"/>
      <c r="Z1531">
        <f t="shared" si="23"/>
        <v>0</v>
      </c>
    </row>
    <row r="1532" spans="15:26">
      <c r="O1532" s="111"/>
      <c r="R1532" s="111"/>
      <c r="Z1532">
        <f t="shared" si="23"/>
        <v>0</v>
      </c>
    </row>
    <row r="1533" spans="15:26">
      <c r="O1533" s="111"/>
      <c r="R1533" s="111"/>
      <c r="Z1533">
        <f t="shared" si="23"/>
        <v>0</v>
      </c>
    </row>
    <row r="1534" spans="15:26">
      <c r="O1534" s="111"/>
      <c r="R1534" s="111"/>
      <c r="Z1534">
        <f t="shared" si="23"/>
        <v>0</v>
      </c>
    </row>
    <row r="1535" spans="15:26">
      <c r="O1535" s="111"/>
      <c r="R1535" s="111"/>
      <c r="Z1535">
        <f t="shared" si="23"/>
        <v>0</v>
      </c>
    </row>
    <row r="1536" spans="15:26">
      <c r="O1536" s="111"/>
      <c r="R1536" s="111"/>
      <c r="Z1536">
        <f t="shared" si="23"/>
        <v>0</v>
      </c>
    </row>
    <row r="1537" spans="15:26">
      <c r="O1537" s="111"/>
      <c r="R1537" s="111"/>
      <c r="Z1537">
        <f t="shared" si="23"/>
        <v>0</v>
      </c>
    </row>
    <row r="1538" spans="15:26">
      <c r="O1538" s="111"/>
      <c r="R1538" s="111"/>
      <c r="Z1538">
        <f t="shared" si="23"/>
        <v>0</v>
      </c>
    </row>
    <row r="1539" spans="15:26">
      <c r="O1539" s="111"/>
      <c r="R1539" s="111"/>
      <c r="Z1539">
        <f t="shared" ref="Z1539:Z1602" si="24">SUM(W1539:Y1539)</f>
        <v>0</v>
      </c>
    </row>
    <row r="1540" spans="15:26">
      <c r="O1540" s="111"/>
      <c r="R1540" s="111"/>
      <c r="Z1540">
        <f t="shared" si="24"/>
        <v>0</v>
      </c>
    </row>
    <row r="1541" spans="15:26">
      <c r="O1541" s="111"/>
      <c r="R1541" s="111"/>
      <c r="Z1541">
        <f t="shared" si="24"/>
        <v>0</v>
      </c>
    </row>
    <row r="1542" spans="15:26">
      <c r="O1542" s="111"/>
      <c r="R1542" s="111"/>
      <c r="Z1542">
        <f t="shared" si="24"/>
        <v>0</v>
      </c>
    </row>
    <row r="1543" spans="15:26">
      <c r="O1543" s="111"/>
      <c r="R1543" s="111"/>
      <c r="Z1543">
        <f t="shared" si="24"/>
        <v>0</v>
      </c>
    </row>
    <row r="1544" spans="15:26">
      <c r="O1544" s="111"/>
      <c r="R1544" s="111"/>
      <c r="Z1544">
        <f t="shared" si="24"/>
        <v>0</v>
      </c>
    </row>
    <row r="1545" spans="15:26">
      <c r="O1545" s="111"/>
      <c r="R1545" s="111"/>
      <c r="Z1545">
        <f t="shared" si="24"/>
        <v>0</v>
      </c>
    </row>
    <row r="1546" spans="15:26">
      <c r="O1546" s="111"/>
      <c r="R1546" s="111"/>
      <c r="Z1546">
        <f t="shared" si="24"/>
        <v>0</v>
      </c>
    </row>
    <row r="1547" spans="15:26">
      <c r="O1547" s="111"/>
      <c r="R1547" s="111"/>
      <c r="Z1547">
        <f t="shared" si="24"/>
        <v>0</v>
      </c>
    </row>
    <row r="1548" spans="15:26">
      <c r="O1548" s="111"/>
      <c r="R1548" s="111"/>
      <c r="Z1548">
        <f t="shared" si="24"/>
        <v>0</v>
      </c>
    </row>
    <row r="1549" spans="15:26">
      <c r="O1549" s="111"/>
      <c r="R1549" s="111"/>
      <c r="Z1549">
        <f t="shared" si="24"/>
        <v>0</v>
      </c>
    </row>
    <row r="1550" spans="15:26">
      <c r="O1550" s="111"/>
      <c r="R1550" s="111"/>
      <c r="Z1550">
        <f t="shared" si="24"/>
        <v>0</v>
      </c>
    </row>
    <row r="1551" spans="15:26">
      <c r="O1551" s="111"/>
      <c r="R1551" s="111"/>
      <c r="Z1551">
        <f t="shared" si="24"/>
        <v>0</v>
      </c>
    </row>
    <row r="1552" spans="15:26">
      <c r="O1552" s="111"/>
      <c r="R1552" s="111"/>
      <c r="Z1552">
        <f t="shared" si="24"/>
        <v>0</v>
      </c>
    </row>
    <row r="1553" spans="15:26">
      <c r="O1553" s="111"/>
      <c r="R1553" s="111"/>
      <c r="Z1553">
        <f t="shared" si="24"/>
        <v>0</v>
      </c>
    </row>
    <row r="1554" spans="15:26">
      <c r="O1554" s="111"/>
      <c r="R1554" s="111"/>
      <c r="Z1554">
        <f t="shared" si="24"/>
        <v>0</v>
      </c>
    </row>
    <row r="1555" spans="15:26">
      <c r="O1555" s="111"/>
      <c r="R1555" s="111"/>
      <c r="Z1555">
        <f t="shared" si="24"/>
        <v>0</v>
      </c>
    </row>
    <row r="1556" spans="15:26">
      <c r="O1556" s="111"/>
      <c r="R1556" s="111"/>
      <c r="Z1556">
        <f t="shared" si="24"/>
        <v>0</v>
      </c>
    </row>
    <row r="1557" spans="15:26">
      <c r="O1557" s="111"/>
      <c r="R1557" s="111"/>
      <c r="Z1557">
        <f t="shared" si="24"/>
        <v>0</v>
      </c>
    </row>
    <row r="1558" spans="15:26">
      <c r="O1558" s="111"/>
      <c r="R1558" s="111"/>
      <c r="Z1558">
        <f t="shared" si="24"/>
        <v>0</v>
      </c>
    </row>
    <row r="1559" spans="15:26">
      <c r="O1559" s="111"/>
      <c r="R1559" s="111"/>
      <c r="Z1559">
        <f t="shared" si="24"/>
        <v>0</v>
      </c>
    </row>
    <row r="1560" spans="15:26">
      <c r="O1560" s="111"/>
      <c r="R1560" s="111"/>
      <c r="Z1560">
        <f t="shared" si="24"/>
        <v>0</v>
      </c>
    </row>
    <row r="1561" spans="15:26">
      <c r="O1561" s="111"/>
      <c r="R1561" s="111"/>
      <c r="Z1561">
        <f t="shared" si="24"/>
        <v>0</v>
      </c>
    </row>
    <row r="1562" spans="15:26">
      <c r="O1562" s="111"/>
      <c r="R1562" s="111"/>
      <c r="Z1562">
        <f t="shared" si="24"/>
        <v>0</v>
      </c>
    </row>
    <row r="1563" spans="15:26">
      <c r="O1563" s="111"/>
      <c r="R1563" s="111"/>
      <c r="Z1563">
        <f t="shared" si="24"/>
        <v>0</v>
      </c>
    </row>
    <row r="1564" spans="15:26">
      <c r="O1564" s="111"/>
      <c r="R1564" s="111"/>
      <c r="Z1564">
        <f t="shared" si="24"/>
        <v>0</v>
      </c>
    </row>
    <row r="1565" spans="15:26">
      <c r="O1565" s="111"/>
      <c r="R1565" s="111"/>
      <c r="Z1565">
        <f t="shared" si="24"/>
        <v>0</v>
      </c>
    </row>
    <row r="1566" spans="15:26">
      <c r="O1566" s="111"/>
      <c r="R1566" s="111"/>
      <c r="Z1566">
        <f t="shared" si="24"/>
        <v>0</v>
      </c>
    </row>
    <row r="1567" spans="15:26">
      <c r="O1567" s="111"/>
      <c r="R1567" s="111"/>
      <c r="Z1567">
        <f t="shared" si="24"/>
        <v>0</v>
      </c>
    </row>
    <row r="1568" spans="15:26">
      <c r="O1568" s="111"/>
      <c r="R1568" s="111"/>
      <c r="Z1568">
        <f t="shared" si="24"/>
        <v>0</v>
      </c>
    </row>
    <row r="1569" spans="15:26">
      <c r="O1569" s="111"/>
      <c r="R1569" s="111"/>
      <c r="Z1569">
        <f t="shared" si="24"/>
        <v>0</v>
      </c>
    </row>
    <row r="1570" spans="15:26">
      <c r="O1570" s="111"/>
      <c r="R1570" s="111"/>
      <c r="Z1570">
        <f t="shared" si="24"/>
        <v>0</v>
      </c>
    </row>
    <row r="1571" spans="15:26">
      <c r="O1571" s="111"/>
      <c r="R1571" s="111"/>
      <c r="Z1571">
        <f t="shared" si="24"/>
        <v>0</v>
      </c>
    </row>
    <row r="1572" spans="15:26">
      <c r="O1572" s="111"/>
      <c r="R1572" s="111"/>
      <c r="Z1572">
        <f t="shared" si="24"/>
        <v>0</v>
      </c>
    </row>
    <row r="1573" spans="15:26">
      <c r="O1573" s="111"/>
      <c r="R1573" s="111"/>
      <c r="Z1573">
        <f t="shared" si="24"/>
        <v>0</v>
      </c>
    </row>
    <row r="1574" spans="15:26">
      <c r="O1574" s="111"/>
      <c r="R1574" s="111"/>
      <c r="Z1574">
        <f t="shared" si="24"/>
        <v>0</v>
      </c>
    </row>
    <row r="1575" spans="15:26">
      <c r="O1575" s="111"/>
      <c r="R1575" s="111"/>
      <c r="Z1575">
        <f t="shared" si="24"/>
        <v>0</v>
      </c>
    </row>
    <row r="1576" spans="15:26">
      <c r="O1576" s="111"/>
      <c r="R1576" s="111"/>
      <c r="Z1576">
        <f t="shared" si="24"/>
        <v>0</v>
      </c>
    </row>
    <row r="1577" spans="15:26">
      <c r="O1577" s="111"/>
      <c r="R1577" s="111"/>
      <c r="Z1577">
        <f t="shared" si="24"/>
        <v>0</v>
      </c>
    </row>
    <row r="1578" spans="15:26">
      <c r="O1578" s="111"/>
      <c r="R1578" s="111"/>
      <c r="Z1578">
        <f t="shared" si="24"/>
        <v>0</v>
      </c>
    </row>
    <row r="1579" spans="15:26">
      <c r="O1579" s="111"/>
      <c r="R1579" s="111"/>
      <c r="Z1579">
        <f t="shared" si="24"/>
        <v>0</v>
      </c>
    </row>
    <row r="1580" spans="15:26">
      <c r="O1580" s="111"/>
      <c r="R1580" s="111"/>
      <c r="Z1580">
        <f t="shared" si="24"/>
        <v>0</v>
      </c>
    </row>
    <row r="1581" spans="15:26">
      <c r="O1581" s="111"/>
      <c r="R1581" s="111"/>
      <c r="Z1581">
        <f t="shared" si="24"/>
        <v>0</v>
      </c>
    </row>
    <row r="1582" spans="15:26">
      <c r="O1582" s="111"/>
      <c r="R1582" s="111"/>
      <c r="Z1582">
        <f t="shared" si="24"/>
        <v>0</v>
      </c>
    </row>
    <row r="1583" spans="15:26">
      <c r="O1583" s="111"/>
      <c r="R1583" s="111"/>
      <c r="Z1583">
        <f t="shared" si="24"/>
        <v>0</v>
      </c>
    </row>
    <row r="1584" spans="15:26">
      <c r="O1584" s="111"/>
      <c r="R1584" s="111"/>
      <c r="Z1584">
        <f t="shared" si="24"/>
        <v>0</v>
      </c>
    </row>
    <row r="1585" spans="15:26">
      <c r="O1585" s="111"/>
      <c r="R1585" s="111"/>
      <c r="Z1585">
        <f t="shared" si="24"/>
        <v>0</v>
      </c>
    </row>
    <row r="1586" spans="15:26">
      <c r="O1586" s="111"/>
      <c r="R1586" s="111"/>
      <c r="Z1586">
        <f t="shared" si="24"/>
        <v>0</v>
      </c>
    </row>
    <row r="1587" spans="15:26">
      <c r="O1587" s="111"/>
      <c r="R1587" s="111"/>
      <c r="Z1587">
        <f t="shared" si="24"/>
        <v>0</v>
      </c>
    </row>
    <row r="1588" spans="15:26">
      <c r="O1588" s="111"/>
      <c r="R1588" s="111"/>
      <c r="Z1588">
        <f t="shared" si="24"/>
        <v>0</v>
      </c>
    </row>
    <row r="1589" spans="15:26">
      <c r="O1589" s="111"/>
      <c r="R1589" s="111"/>
      <c r="Z1589">
        <f t="shared" si="24"/>
        <v>0</v>
      </c>
    </row>
    <row r="1590" spans="15:26">
      <c r="O1590" s="111"/>
      <c r="R1590" s="111"/>
      <c r="Z1590">
        <f t="shared" si="24"/>
        <v>0</v>
      </c>
    </row>
    <row r="1591" spans="15:26">
      <c r="O1591" s="111"/>
      <c r="R1591" s="111"/>
      <c r="Z1591">
        <f t="shared" si="24"/>
        <v>0</v>
      </c>
    </row>
    <row r="1592" spans="15:26">
      <c r="O1592" s="111"/>
      <c r="R1592" s="111"/>
      <c r="Z1592">
        <f t="shared" si="24"/>
        <v>0</v>
      </c>
    </row>
    <row r="1593" spans="15:26">
      <c r="O1593" s="111"/>
      <c r="R1593" s="111"/>
      <c r="Z1593">
        <f t="shared" si="24"/>
        <v>0</v>
      </c>
    </row>
    <row r="1594" spans="15:26">
      <c r="O1594" s="111"/>
      <c r="R1594" s="111"/>
      <c r="Z1594">
        <f t="shared" si="24"/>
        <v>0</v>
      </c>
    </row>
    <row r="1595" spans="15:26">
      <c r="O1595" s="111"/>
      <c r="R1595" s="111"/>
      <c r="Z1595">
        <f t="shared" si="24"/>
        <v>0</v>
      </c>
    </row>
    <row r="1596" spans="15:26">
      <c r="O1596" s="111"/>
      <c r="R1596" s="111"/>
      <c r="Z1596">
        <f t="shared" si="24"/>
        <v>0</v>
      </c>
    </row>
    <row r="1597" spans="15:26">
      <c r="O1597" s="111"/>
      <c r="R1597" s="111"/>
      <c r="Z1597">
        <f t="shared" si="24"/>
        <v>0</v>
      </c>
    </row>
    <row r="1598" spans="15:26">
      <c r="O1598" s="111"/>
      <c r="R1598" s="111"/>
      <c r="Z1598">
        <f t="shared" si="24"/>
        <v>0</v>
      </c>
    </row>
    <row r="1599" spans="15:26">
      <c r="O1599" s="111"/>
      <c r="R1599" s="111"/>
      <c r="Z1599">
        <f t="shared" si="24"/>
        <v>0</v>
      </c>
    </row>
    <row r="1600" spans="15:26">
      <c r="O1600" s="111"/>
      <c r="R1600" s="111"/>
      <c r="Z1600">
        <f t="shared" si="24"/>
        <v>0</v>
      </c>
    </row>
    <row r="1601" spans="15:26">
      <c r="O1601" s="111"/>
      <c r="R1601" s="111"/>
      <c r="Z1601">
        <f t="shared" si="24"/>
        <v>0</v>
      </c>
    </row>
    <row r="1602" spans="15:26">
      <c r="O1602" s="111"/>
      <c r="R1602" s="111"/>
      <c r="Z1602">
        <f t="shared" si="24"/>
        <v>0</v>
      </c>
    </row>
    <row r="1603" spans="15:26">
      <c r="O1603" s="111"/>
      <c r="R1603" s="111"/>
      <c r="Z1603">
        <f t="shared" ref="Z1603:Z1666" si="25">SUM(W1603:Y1603)</f>
        <v>0</v>
      </c>
    </row>
    <row r="1604" spans="15:26">
      <c r="O1604" s="111"/>
      <c r="R1604" s="111"/>
      <c r="Z1604">
        <f t="shared" si="25"/>
        <v>0</v>
      </c>
    </row>
    <row r="1605" spans="15:26">
      <c r="O1605" s="111"/>
      <c r="R1605" s="111"/>
      <c r="Z1605">
        <f t="shared" si="25"/>
        <v>0</v>
      </c>
    </row>
    <row r="1606" spans="15:26">
      <c r="O1606" s="111"/>
      <c r="R1606" s="111"/>
      <c r="Z1606">
        <f t="shared" si="25"/>
        <v>0</v>
      </c>
    </row>
    <row r="1607" spans="15:26">
      <c r="O1607" s="111"/>
      <c r="R1607" s="111"/>
      <c r="Z1607">
        <f t="shared" si="25"/>
        <v>0</v>
      </c>
    </row>
    <row r="1608" spans="15:26">
      <c r="O1608" s="111"/>
      <c r="R1608" s="111"/>
      <c r="Z1608">
        <f t="shared" si="25"/>
        <v>0</v>
      </c>
    </row>
    <row r="1609" spans="15:26">
      <c r="O1609" s="111"/>
      <c r="R1609" s="111"/>
      <c r="Z1609">
        <f t="shared" si="25"/>
        <v>0</v>
      </c>
    </row>
    <row r="1610" spans="15:26">
      <c r="O1610" s="111"/>
      <c r="R1610" s="111"/>
      <c r="Z1610">
        <f t="shared" si="25"/>
        <v>0</v>
      </c>
    </row>
    <row r="1611" spans="15:26">
      <c r="O1611" s="111"/>
      <c r="R1611" s="111"/>
      <c r="Z1611">
        <f t="shared" si="25"/>
        <v>0</v>
      </c>
    </row>
    <row r="1612" spans="15:26">
      <c r="O1612" s="111"/>
      <c r="R1612" s="111"/>
      <c r="Z1612">
        <f t="shared" si="25"/>
        <v>0</v>
      </c>
    </row>
    <row r="1613" spans="15:26">
      <c r="O1613" s="111"/>
      <c r="R1613" s="111"/>
      <c r="Z1613">
        <f t="shared" si="25"/>
        <v>0</v>
      </c>
    </row>
    <row r="1614" spans="15:26">
      <c r="O1614" s="111"/>
      <c r="R1614" s="111"/>
      <c r="Z1614">
        <f t="shared" si="25"/>
        <v>0</v>
      </c>
    </row>
    <row r="1615" spans="15:26">
      <c r="O1615" s="111"/>
      <c r="R1615" s="111"/>
      <c r="Z1615">
        <f t="shared" si="25"/>
        <v>0</v>
      </c>
    </row>
    <row r="1616" spans="15:26">
      <c r="O1616" s="111"/>
      <c r="R1616" s="111"/>
      <c r="Z1616">
        <f t="shared" si="25"/>
        <v>0</v>
      </c>
    </row>
    <row r="1617" spans="15:26">
      <c r="O1617" s="111"/>
      <c r="R1617" s="111"/>
      <c r="Z1617">
        <f t="shared" si="25"/>
        <v>0</v>
      </c>
    </row>
    <row r="1618" spans="15:26">
      <c r="O1618" s="111"/>
      <c r="R1618" s="111"/>
      <c r="Z1618">
        <f t="shared" si="25"/>
        <v>0</v>
      </c>
    </row>
    <row r="1619" spans="15:26">
      <c r="O1619" s="111"/>
      <c r="R1619" s="111"/>
      <c r="Z1619">
        <f t="shared" si="25"/>
        <v>0</v>
      </c>
    </row>
    <row r="1620" spans="15:26">
      <c r="O1620" s="111"/>
      <c r="R1620" s="111"/>
      <c r="Z1620">
        <f t="shared" si="25"/>
        <v>0</v>
      </c>
    </row>
    <row r="1621" spans="15:26">
      <c r="O1621" s="111"/>
      <c r="R1621" s="111"/>
      <c r="Z1621">
        <f t="shared" si="25"/>
        <v>0</v>
      </c>
    </row>
    <row r="1622" spans="15:26">
      <c r="O1622" s="111"/>
      <c r="R1622" s="111"/>
      <c r="Z1622">
        <f t="shared" si="25"/>
        <v>0</v>
      </c>
    </row>
    <row r="1623" spans="15:26">
      <c r="O1623" s="111"/>
      <c r="R1623" s="111"/>
      <c r="Z1623">
        <f t="shared" si="25"/>
        <v>0</v>
      </c>
    </row>
    <row r="1624" spans="15:26">
      <c r="O1624" s="111"/>
      <c r="R1624" s="111"/>
      <c r="Z1624">
        <f t="shared" si="25"/>
        <v>0</v>
      </c>
    </row>
    <row r="1625" spans="15:26">
      <c r="O1625" s="111"/>
      <c r="R1625" s="111"/>
      <c r="Z1625">
        <f t="shared" si="25"/>
        <v>0</v>
      </c>
    </row>
    <row r="1626" spans="15:26">
      <c r="O1626" s="111"/>
      <c r="R1626" s="111"/>
      <c r="Z1626">
        <f t="shared" si="25"/>
        <v>0</v>
      </c>
    </row>
    <row r="1627" spans="15:26">
      <c r="O1627" s="111"/>
      <c r="R1627" s="111"/>
      <c r="Z1627">
        <f t="shared" si="25"/>
        <v>0</v>
      </c>
    </row>
    <row r="1628" spans="15:26">
      <c r="O1628" s="111"/>
      <c r="R1628" s="111"/>
      <c r="Z1628">
        <f t="shared" si="25"/>
        <v>0</v>
      </c>
    </row>
    <row r="1629" spans="15:26">
      <c r="O1629" s="111"/>
      <c r="R1629" s="111"/>
      <c r="Z1629">
        <f t="shared" si="25"/>
        <v>0</v>
      </c>
    </row>
    <row r="1630" spans="15:26">
      <c r="O1630" s="111"/>
      <c r="R1630" s="111"/>
      <c r="Z1630">
        <f t="shared" si="25"/>
        <v>0</v>
      </c>
    </row>
    <row r="1631" spans="15:26">
      <c r="O1631" s="111"/>
      <c r="R1631" s="111"/>
      <c r="Z1631">
        <f t="shared" si="25"/>
        <v>0</v>
      </c>
    </row>
    <row r="1632" spans="15:26">
      <c r="O1632" s="111"/>
      <c r="R1632" s="111"/>
      <c r="Z1632">
        <f t="shared" si="25"/>
        <v>0</v>
      </c>
    </row>
    <row r="1633" spans="15:26">
      <c r="O1633" s="111"/>
      <c r="R1633" s="111"/>
      <c r="Z1633">
        <f t="shared" si="25"/>
        <v>0</v>
      </c>
    </row>
    <row r="1634" spans="15:26">
      <c r="O1634" s="111"/>
      <c r="R1634" s="111"/>
      <c r="Z1634">
        <f t="shared" si="25"/>
        <v>0</v>
      </c>
    </row>
    <row r="1635" spans="15:26">
      <c r="O1635" s="111"/>
      <c r="R1635" s="111"/>
      <c r="Z1635">
        <f t="shared" si="25"/>
        <v>0</v>
      </c>
    </row>
    <row r="1636" spans="15:26">
      <c r="O1636" s="111"/>
      <c r="R1636" s="111"/>
      <c r="Z1636">
        <f t="shared" si="25"/>
        <v>0</v>
      </c>
    </row>
    <row r="1637" spans="15:26">
      <c r="O1637" s="111"/>
      <c r="R1637" s="111"/>
      <c r="Z1637">
        <f t="shared" si="25"/>
        <v>0</v>
      </c>
    </row>
    <row r="1638" spans="15:26">
      <c r="O1638" s="111"/>
      <c r="R1638" s="111"/>
      <c r="Z1638">
        <f t="shared" si="25"/>
        <v>0</v>
      </c>
    </row>
    <row r="1639" spans="15:26">
      <c r="O1639" s="111"/>
      <c r="R1639" s="111"/>
      <c r="Z1639">
        <f t="shared" si="25"/>
        <v>0</v>
      </c>
    </row>
    <row r="1640" spans="15:26">
      <c r="O1640" s="111"/>
      <c r="R1640" s="111"/>
      <c r="Z1640">
        <f t="shared" si="25"/>
        <v>0</v>
      </c>
    </row>
    <row r="1641" spans="15:26">
      <c r="O1641" s="111"/>
      <c r="R1641" s="111"/>
      <c r="Z1641">
        <f t="shared" si="25"/>
        <v>0</v>
      </c>
    </row>
    <row r="1642" spans="15:26">
      <c r="O1642" s="111"/>
      <c r="R1642" s="111"/>
      <c r="Z1642">
        <f t="shared" si="25"/>
        <v>0</v>
      </c>
    </row>
    <row r="1643" spans="15:26">
      <c r="O1643" s="111"/>
      <c r="R1643" s="111"/>
      <c r="Z1643">
        <f t="shared" si="25"/>
        <v>0</v>
      </c>
    </row>
    <row r="1644" spans="15:26">
      <c r="O1644" s="111"/>
      <c r="R1644" s="111"/>
      <c r="Z1644">
        <f t="shared" si="25"/>
        <v>0</v>
      </c>
    </row>
    <row r="1645" spans="15:26">
      <c r="O1645" s="111"/>
      <c r="R1645" s="111"/>
      <c r="Z1645">
        <f t="shared" si="25"/>
        <v>0</v>
      </c>
    </row>
    <row r="1646" spans="15:26">
      <c r="O1646" s="111"/>
      <c r="R1646" s="111"/>
      <c r="Z1646">
        <f t="shared" si="25"/>
        <v>0</v>
      </c>
    </row>
    <row r="1647" spans="15:26">
      <c r="O1647" s="111"/>
      <c r="R1647" s="111"/>
      <c r="Z1647">
        <f t="shared" si="25"/>
        <v>0</v>
      </c>
    </row>
    <row r="1648" spans="15:26">
      <c r="O1648" s="111"/>
      <c r="R1648" s="111"/>
      <c r="Z1648">
        <f t="shared" si="25"/>
        <v>0</v>
      </c>
    </row>
    <row r="1649" spans="15:26">
      <c r="O1649" s="111"/>
      <c r="R1649" s="111"/>
      <c r="Z1649">
        <f t="shared" si="25"/>
        <v>0</v>
      </c>
    </row>
    <row r="1650" spans="15:26">
      <c r="O1650" s="111"/>
      <c r="R1650" s="111"/>
      <c r="Z1650">
        <f t="shared" si="25"/>
        <v>0</v>
      </c>
    </row>
    <row r="1651" spans="15:26">
      <c r="O1651" s="111"/>
      <c r="R1651" s="111"/>
      <c r="Z1651">
        <f t="shared" si="25"/>
        <v>0</v>
      </c>
    </row>
    <row r="1652" spans="15:26">
      <c r="O1652" s="111"/>
      <c r="R1652" s="111"/>
      <c r="Z1652">
        <f t="shared" si="25"/>
        <v>0</v>
      </c>
    </row>
    <row r="1653" spans="15:26">
      <c r="O1653" s="111"/>
      <c r="R1653" s="111"/>
      <c r="Z1653">
        <f t="shared" si="25"/>
        <v>0</v>
      </c>
    </row>
    <row r="1654" spans="15:26">
      <c r="O1654" s="111"/>
      <c r="R1654" s="111"/>
      <c r="Z1654">
        <f t="shared" si="25"/>
        <v>0</v>
      </c>
    </row>
    <row r="1655" spans="15:26">
      <c r="O1655" s="111"/>
      <c r="R1655" s="111"/>
      <c r="Z1655">
        <f t="shared" si="25"/>
        <v>0</v>
      </c>
    </row>
    <row r="1656" spans="15:26">
      <c r="O1656" s="111"/>
      <c r="R1656" s="111"/>
      <c r="Z1656">
        <f t="shared" si="25"/>
        <v>0</v>
      </c>
    </row>
    <row r="1657" spans="15:26">
      <c r="O1657" s="111"/>
      <c r="R1657" s="111"/>
      <c r="Z1657">
        <f t="shared" si="25"/>
        <v>0</v>
      </c>
    </row>
    <row r="1658" spans="15:26">
      <c r="O1658" s="111"/>
      <c r="R1658" s="111"/>
      <c r="Z1658">
        <f t="shared" si="25"/>
        <v>0</v>
      </c>
    </row>
    <row r="1659" spans="15:26">
      <c r="O1659" s="111"/>
      <c r="R1659" s="111"/>
      <c r="Z1659">
        <f t="shared" si="25"/>
        <v>0</v>
      </c>
    </row>
    <row r="1660" spans="15:26">
      <c r="O1660" s="111"/>
      <c r="R1660" s="111"/>
      <c r="Z1660">
        <f t="shared" si="25"/>
        <v>0</v>
      </c>
    </row>
    <row r="1661" spans="15:26">
      <c r="O1661" s="111"/>
      <c r="R1661" s="111"/>
      <c r="Z1661">
        <f t="shared" si="25"/>
        <v>0</v>
      </c>
    </row>
    <row r="1662" spans="15:26">
      <c r="O1662" s="111"/>
      <c r="R1662" s="111"/>
      <c r="Z1662">
        <f t="shared" si="25"/>
        <v>0</v>
      </c>
    </row>
    <row r="1663" spans="15:26">
      <c r="O1663" s="111"/>
      <c r="R1663" s="111"/>
      <c r="Z1663">
        <f t="shared" si="25"/>
        <v>0</v>
      </c>
    </row>
    <row r="1664" spans="15:26">
      <c r="O1664" s="111"/>
      <c r="R1664" s="111"/>
      <c r="Z1664">
        <f t="shared" si="25"/>
        <v>0</v>
      </c>
    </row>
    <row r="1665" spans="15:26">
      <c r="O1665" s="111"/>
      <c r="R1665" s="111"/>
      <c r="Z1665">
        <f t="shared" si="25"/>
        <v>0</v>
      </c>
    </row>
    <row r="1666" spans="15:26">
      <c r="O1666" s="111"/>
      <c r="R1666" s="111"/>
      <c r="Z1666">
        <f t="shared" si="25"/>
        <v>0</v>
      </c>
    </row>
    <row r="1667" spans="15:26">
      <c r="O1667" s="111"/>
      <c r="R1667" s="111"/>
      <c r="Z1667">
        <f t="shared" ref="Z1667:Z1730" si="26">SUM(W1667:Y1667)</f>
        <v>0</v>
      </c>
    </row>
    <row r="1668" spans="15:26">
      <c r="O1668" s="111"/>
      <c r="R1668" s="111"/>
      <c r="Z1668">
        <f t="shared" si="26"/>
        <v>0</v>
      </c>
    </row>
    <row r="1669" spans="15:26">
      <c r="O1669" s="111"/>
      <c r="R1669" s="111"/>
      <c r="Z1669">
        <f t="shared" si="26"/>
        <v>0</v>
      </c>
    </row>
    <row r="1670" spans="15:26">
      <c r="O1670" s="111"/>
      <c r="R1670" s="111"/>
      <c r="Z1670">
        <f t="shared" si="26"/>
        <v>0</v>
      </c>
    </row>
    <row r="1671" spans="15:26">
      <c r="O1671" s="111"/>
      <c r="R1671" s="111"/>
      <c r="Z1671">
        <f t="shared" si="26"/>
        <v>0</v>
      </c>
    </row>
    <row r="1672" spans="15:26">
      <c r="O1672" s="111"/>
      <c r="R1672" s="111"/>
      <c r="Z1672">
        <f t="shared" si="26"/>
        <v>0</v>
      </c>
    </row>
    <row r="1673" spans="15:26">
      <c r="O1673" s="111"/>
      <c r="R1673" s="111"/>
      <c r="Z1673">
        <f t="shared" si="26"/>
        <v>0</v>
      </c>
    </row>
    <row r="1674" spans="15:26">
      <c r="O1674" s="111"/>
      <c r="R1674" s="111"/>
      <c r="Z1674">
        <f t="shared" si="26"/>
        <v>0</v>
      </c>
    </row>
    <row r="1675" spans="15:26">
      <c r="O1675" s="111"/>
      <c r="R1675" s="111"/>
      <c r="Z1675">
        <f t="shared" si="26"/>
        <v>0</v>
      </c>
    </row>
    <row r="1676" spans="15:26">
      <c r="O1676" s="111"/>
      <c r="R1676" s="111"/>
      <c r="Z1676">
        <f t="shared" si="26"/>
        <v>0</v>
      </c>
    </row>
    <row r="1677" spans="15:26">
      <c r="O1677" s="111"/>
      <c r="R1677" s="111"/>
      <c r="Z1677">
        <f t="shared" si="26"/>
        <v>0</v>
      </c>
    </row>
    <row r="1678" spans="15:26">
      <c r="O1678" s="111"/>
      <c r="R1678" s="111"/>
      <c r="Z1678">
        <f t="shared" si="26"/>
        <v>0</v>
      </c>
    </row>
    <row r="1679" spans="15:26">
      <c r="O1679" s="111"/>
      <c r="R1679" s="111"/>
      <c r="Z1679">
        <f t="shared" si="26"/>
        <v>0</v>
      </c>
    </row>
    <row r="1680" spans="15:26">
      <c r="O1680" s="111"/>
      <c r="R1680" s="111"/>
      <c r="Z1680">
        <f t="shared" si="26"/>
        <v>0</v>
      </c>
    </row>
    <row r="1681" spans="15:26">
      <c r="O1681" s="111"/>
      <c r="R1681" s="111"/>
      <c r="Z1681">
        <f t="shared" si="26"/>
        <v>0</v>
      </c>
    </row>
    <row r="1682" spans="15:26">
      <c r="O1682" s="111"/>
      <c r="R1682" s="111"/>
      <c r="Z1682">
        <f t="shared" si="26"/>
        <v>0</v>
      </c>
    </row>
    <row r="1683" spans="15:26">
      <c r="O1683" s="111"/>
      <c r="R1683" s="111"/>
      <c r="Z1683">
        <f t="shared" si="26"/>
        <v>0</v>
      </c>
    </row>
    <row r="1684" spans="15:26">
      <c r="O1684" s="111"/>
      <c r="R1684" s="111"/>
      <c r="Z1684">
        <f t="shared" si="26"/>
        <v>0</v>
      </c>
    </row>
    <row r="1685" spans="15:26">
      <c r="O1685" s="111"/>
      <c r="R1685" s="111"/>
      <c r="Z1685">
        <f t="shared" si="26"/>
        <v>0</v>
      </c>
    </row>
    <row r="1686" spans="15:26">
      <c r="O1686" s="111"/>
      <c r="R1686" s="111"/>
      <c r="Z1686">
        <f t="shared" si="26"/>
        <v>0</v>
      </c>
    </row>
    <row r="1687" spans="15:26">
      <c r="O1687" s="111"/>
      <c r="R1687" s="111"/>
      <c r="Z1687">
        <f t="shared" si="26"/>
        <v>0</v>
      </c>
    </row>
    <row r="1688" spans="15:26">
      <c r="O1688" s="111"/>
      <c r="R1688" s="111"/>
      <c r="Z1688">
        <f t="shared" si="26"/>
        <v>0</v>
      </c>
    </row>
    <row r="1689" spans="15:26">
      <c r="O1689" s="111"/>
      <c r="R1689" s="111"/>
      <c r="Z1689">
        <f t="shared" si="26"/>
        <v>0</v>
      </c>
    </row>
    <row r="1690" spans="15:26">
      <c r="O1690" s="111"/>
      <c r="R1690" s="111"/>
      <c r="Z1690">
        <f t="shared" si="26"/>
        <v>0</v>
      </c>
    </row>
    <row r="1691" spans="15:26">
      <c r="O1691" s="111"/>
      <c r="R1691" s="111"/>
      <c r="Z1691">
        <f t="shared" si="26"/>
        <v>0</v>
      </c>
    </row>
    <row r="1692" spans="15:26">
      <c r="O1692" s="111"/>
      <c r="R1692" s="111"/>
      <c r="Z1692">
        <f t="shared" si="26"/>
        <v>0</v>
      </c>
    </row>
    <row r="1693" spans="15:26">
      <c r="O1693" s="111"/>
      <c r="R1693" s="111"/>
      <c r="Z1693">
        <f t="shared" si="26"/>
        <v>0</v>
      </c>
    </row>
    <row r="1694" spans="15:26">
      <c r="O1694" s="111"/>
      <c r="R1694" s="111"/>
      <c r="Z1694">
        <f t="shared" si="26"/>
        <v>0</v>
      </c>
    </row>
    <row r="1695" spans="15:26">
      <c r="O1695" s="111"/>
      <c r="R1695" s="111"/>
      <c r="Z1695">
        <f t="shared" si="26"/>
        <v>0</v>
      </c>
    </row>
    <row r="1696" spans="15:26">
      <c r="O1696" s="111"/>
      <c r="R1696" s="111"/>
      <c r="Z1696">
        <f t="shared" si="26"/>
        <v>0</v>
      </c>
    </row>
    <row r="1697" spans="15:26">
      <c r="O1697" s="111"/>
      <c r="R1697" s="111"/>
      <c r="Z1697">
        <f t="shared" si="26"/>
        <v>0</v>
      </c>
    </row>
    <row r="1698" spans="15:26">
      <c r="O1698" s="111"/>
      <c r="R1698" s="111"/>
      <c r="Z1698">
        <f t="shared" si="26"/>
        <v>0</v>
      </c>
    </row>
    <row r="1699" spans="15:26">
      <c r="O1699" s="111"/>
      <c r="R1699" s="111"/>
      <c r="Z1699">
        <f t="shared" si="26"/>
        <v>0</v>
      </c>
    </row>
    <row r="1700" spans="15:26">
      <c r="O1700" s="111"/>
      <c r="R1700" s="111"/>
      <c r="Z1700">
        <f t="shared" si="26"/>
        <v>0</v>
      </c>
    </row>
    <row r="1701" spans="15:26">
      <c r="O1701" s="111"/>
      <c r="R1701" s="111"/>
      <c r="Z1701">
        <f t="shared" si="26"/>
        <v>0</v>
      </c>
    </row>
    <row r="1702" spans="15:26">
      <c r="O1702" s="111"/>
      <c r="R1702" s="111"/>
      <c r="Z1702">
        <f t="shared" si="26"/>
        <v>0</v>
      </c>
    </row>
    <row r="1703" spans="15:26">
      <c r="O1703" s="111"/>
      <c r="R1703" s="111"/>
      <c r="Z1703">
        <f t="shared" si="26"/>
        <v>0</v>
      </c>
    </row>
    <row r="1704" spans="15:26">
      <c r="O1704" s="111"/>
      <c r="R1704" s="111"/>
      <c r="Z1704">
        <f t="shared" si="26"/>
        <v>0</v>
      </c>
    </row>
    <row r="1705" spans="15:26">
      <c r="O1705" s="111"/>
      <c r="R1705" s="111"/>
      <c r="Z1705">
        <f t="shared" si="26"/>
        <v>0</v>
      </c>
    </row>
    <row r="1706" spans="15:26">
      <c r="O1706" s="111"/>
      <c r="R1706" s="111"/>
      <c r="Z1706">
        <f t="shared" si="26"/>
        <v>0</v>
      </c>
    </row>
    <row r="1707" spans="15:26">
      <c r="O1707" s="111"/>
      <c r="R1707" s="111"/>
      <c r="Z1707">
        <f t="shared" si="26"/>
        <v>0</v>
      </c>
    </row>
    <row r="1708" spans="15:26">
      <c r="O1708" s="111"/>
      <c r="R1708" s="111"/>
      <c r="Z1708">
        <f t="shared" si="26"/>
        <v>0</v>
      </c>
    </row>
    <row r="1709" spans="15:26">
      <c r="O1709" s="111"/>
      <c r="R1709" s="111"/>
      <c r="Z1709">
        <f t="shared" si="26"/>
        <v>0</v>
      </c>
    </row>
    <row r="1710" spans="15:26">
      <c r="O1710" s="111"/>
      <c r="R1710" s="111"/>
      <c r="Z1710">
        <f t="shared" si="26"/>
        <v>0</v>
      </c>
    </row>
    <row r="1711" spans="15:26">
      <c r="O1711" s="111"/>
      <c r="R1711" s="111"/>
      <c r="Z1711">
        <f t="shared" si="26"/>
        <v>0</v>
      </c>
    </row>
    <row r="1712" spans="15:26">
      <c r="O1712" s="111"/>
      <c r="R1712" s="111"/>
      <c r="Z1712">
        <f t="shared" si="26"/>
        <v>0</v>
      </c>
    </row>
    <row r="1713" spans="15:26">
      <c r="O1713" s="111"/>
      <c r="R1713" s="111"/>
      <c r="Z1713">
        <f t="shared" si="26"/>
        <v>0</v>
      </c>
    </row>
    <row r="1714" spans="15:26">
      <c r="O1714" s="111"/>
      <c r="R1714" s="111"/>
      <c r="Z1714">
        <f t="shared" si="26"/>
        <v>0</v>
      </c>
    </row>
    <row r="1715" spans="15:26">
      <c r="O1715" s="111"/>
      <c r="R1715" s="111"/>
      <c r="Z1715">
        <f t="shared" si="26"/>
        <v>0</v>
      </c>
    </row>
    <row r="1716" spans="15:26">
      <c r="O1716" s="111"/>
      <c r="R1716" s="111"/>
      <c r="Z1716">
        <f t="shared" si="26"/>
        <v>0</v>
      </c>
    </row>
    <row r="1717" spans="15:26">
      <c r="O1717" s="111"/>
      <c r="R1717" s="111"/>
      <c r="Z1717">
        <f t="shared" si="26"/>
        <v>0</v>
      </c>
    </row>
    <row r="1718" spans="15:26">
      <c r="O1718" s="111"/>
      <c r="R1718" s="111"/>
      <c r="Z1718">
        <f t="shared" si="26"/>
        <v>0</v>
      </c>
    </row>
    <row r="1719" spans="15:26">
      <c r="O1719" s="111"/>
      <c r="R1719" s="111"/>
      <c r="Z1719">
        <f t="shared" si="26"/>
        <v>0</v>
      </c>
    </row>
    <row r="1720" spans="15:26">
      <c r="O1720" s="111"/>
      <c r="R1720" s="111"/>
      <c r="Z1720">
        <f t="shared" si="26"/>
        <v>0</v>
      </c>
    </row>
    <row r="1721" spans="15:26">
      <c r="O1721" s="111"/>
      <c r="R1721" s="111"/>
      <c r="Z1721">
        <f t="shared" si="26"/>
        <v>0</v>
      </c>
    </row>
    <row r="1722" spans="15:26">
      <c r="O1722" s="111"/>
      <c r="R1722" s="111"/>
      <c r="Z1722">
        <f t="shared" si="26"/>
        <v>0</v>
      </c>
    </row>
    <row r="1723" spans="15:26">
      <c r="O1723" s="111"/>
      <c r="R1723" s="111"/>
      <c r="Z1723">
        <f t="shared" si="26"/>
        <v>0</v>
      </c>
    </row>
    <row r="1724" spans="15:26">
      <c r="O1724" s="111"/>
      <c r="R1724" s="111"/>
      <c r="Z1724">
        <f t="shared" si="26"/>
        <v>0</v>
      </c>
    </row>
    <row r="1725" spans="15:26">
      <c r="O1725" s="111"/>
      <c r="R1725" s="111"/>
      <c r="Z1725">
        <f t="shared" si="26"/>
        <v>0</v>
      </c>
    </row>
    <row r="1726" spans="15:26">
      <c r="O1726" s="111"/>
      <c r="R1726" s="111"/>
      <c r="Z1726">
        <f t="shared" si="26"/>
        <v>0</v>
      </c>
    </row>
    <row r="1727" spans="15:26">
      <c r="O1727" s="111"/>
      <c r="R1727" s="111"/>
      <c r="Z1727">
        <f t="shared" si="26"/>
        <v>0</v>
      </c>
    </row>
    <row r="1728" spans="15:26">
      <c r="O1728" s="111"/>
      <c r="R1728" s="111"/>
      <c r="Z1728">
        <f t="shared" si="26"/>
        <v>0</v>
      </c>
    </row>
    <row r="1729" spans="15:26">
      <c r="O1729" s="111"/>
      <c r="R1729" s="111"/>
      <c r="Z1729">
        <f t="shared" si="26"/>
        <v>0</v>
      </c>
    </row>
    <row r="1730" spans="15:26">
      <c r="O1730" s="111"/>
      <c r="R1730" s="111"/>
      <c r="Z1730">
        <f t="shared" si="26"/>
        <v>0</v>
      </c>
    </row>
    <row r="1731" spans="15:26">
      <c r="O1731" s="111"/>
      <c r="R1731" s="111"/>
      <c r="Z1731">
        <f t="shared" ref="Z1731:Z1794" si="27">SUM(W1731:Y1731)</f>
        <v>0</v>
      </c>
    </row>
    <row r="1732" spans="15:26">
      <c r="O1732" s="111"/>
      <c r="R1732" s="111"/>
      <c r="Z1732">
        <f t="shared" si="27"/>
        <v>0</v>
      </c>
    </row>
    <row r="1733" spans="15:26">
      <c r="O1733" s="111"/>
      <c r="R1733" s="111"/>
      <c r="Z1733">
        <f t="shared" si="27"/>
        <v>0</v>
      </c>
    </row>
    <row r="1734" spans="15:26">
      <c r="O1734" s="111"/>
      <c r="R1734" s="111"/>
      <c r="Z1734">
        <f t="shared" si="27"/>
        <v>0</v>
      </c>
    </row>
    <row r="1735" spans="15:26">
      <c r="O1735" s="111"/>
      <c r="R1735" s="111"/>
      <c r="Z1735">
        <f t="shared" si="27"/>
        <v>0</v>
      </c>
    </row>
    <row r="1736" spans="15:26">
      <c r="O1736" s="111"/>
      <c r="R1736" s="111"/>
      <c r="Z1736">
        <f t="shared" si="27"/>
        <v>0</v>
      </c>
    </row>
    <row r="1737" spans="15:26">
      <c r="O1737" s="111"/>
      <c r="R1737" s="111"/>
      <c r="Z1737">
        <f t="shared" si="27"/>
        <v>0</v>
      </c>
    </row>
    <row r="1738" spans="15:26">
      <c r="O1738" s="111"/>
      <c r="R1738" s="111"/>
      <c r="Z1738">
        <f t="shared" si="27"/>
        <v>0</v>
      </c>
    </row>
    <row r="1739" spans="15:26">
      <c r="O1739" s="111"/>
      <c r="R1739" s="111"/>
      <c r="Z1739">
        <f t="shared" si="27"/>
        <v>0</v>
      </c>
    </row>
    <row r="1740" spans="15:26">
      <c r="O1740" s="111"/>
      <c r="R1740" s="111"/>
      <c r="Z1740">
        <f t="shared" si="27"/>
        <v>0</v>
      </c>
    </row>
    <row r="1741" spans="15:26">
      <c r="O1741" s="111"/>
      <c r="R1741" s="111"/>
      <c r="Z1741">
        <f t="shared" si="27"/>
        <v>0</v>
      </c>
    </row>
    <row r="1742" spans="15:26">
      <c r="O1742" s="111"/>
      <c r="R1742" s="111"/>
      <c r="Z1742">
        <f t="shared" si="27"/>
        <v>0</v>
      </c>
    </row>
    <row r="1743" spans="15:26">
      <c r="O1743" s="111"/>
      <c r="R1743" s="111"/>
      <c r="Z1743">
        <f t="shared" si="27"/>
        <v>0</v>
      </c>
    </row>
    <row r="1744" spans="15:26">
      <c r="O1744" s="111"/>
      <c r="R1744" s="111"/>
      <c r="Z1744">
        <f t="shared" si="27"/>
        <v>0</v>
      </c>
    </row>
    <row r="1745" spans="15:26">
      <c r="O1745" s="111"/>
      <c r="R1745" s="111"/>
      <c r="Z1745">
        <f t="shared" si="27"/>
        <v>0</v>
      </c>
    </row>
    <row r="1746" spans="15:26">
      <c r="O1746" s="111"/>
      <c r="R1746" s="111"/>
      <c r="Z1746">
        <f t="shared" si="27"/>
        <v>0</v>
      </c>
    </row>
    <row r="1747" spans="15:26">
      <c r="O1747" s="111"/>
      <c r="R1747" s="111"/>
      <c r="Z1747">
        <f t="shared" si="27"/>
        <v>0</v>
      </c>
    </row>
    <row r="1748" spans="15:26">
      <c r="O1748" s="111"/>
      <c r="R1748" s="111"/>
      <c r="Z1748">
        <f t="shared" si="27"/>
        <v>0</v>
      </c>
    </row>
    <row r="1749" spans="15:26">
      <c r="O1749" s="111"/>
      <c r="R1749" s="111"/>
      <c r="Z1749">
        <f t="shared" si="27"/>
        <v>0</v>
      </c>
    </row>
    <row r="1750" spans="15:26">
      <c r="O1750" s="111"/>
      <c r="R1750" s="111"/>
      <c r="Z1750">
        <f t="shared" si="27"/>
        <v>0</v>
      </c>
    </row>
    <row r="1751" spans="15:26">
      <c r="O1751" s="111"/>
      <c r="R1751" s="111"/>
      <c r="Z1751">
        <f t="shared" si="27"/>
        <v>0</v>
      </c>
    </row>
    <row r="1752" spans="15:26">
      <c r="O1752" s="111"/>
      <c r="R1752" s="111"/>
      <c r="Z1752">
        <f t="shared" si="27"/>
        <v>0</v>
      </c>
    </row>
    <row r="1753" spans="15:26">
      <c r="O1753" s="111"/>
      <c r="R1753" s="111"/>
      <c r="Z1753">
        <f t="shared" si="27"/>
        <v>0</v>
      </c>
    </row>
    <row r="1754" spans="15:26">
      <c r="O1754" s="111"/>
      <c r="R1754" s="111"/>
      <c r="Z1754">
        <f t="shared" si="27"/>
        <v>0</v>
      </c>
    </row>
    <row r="1755" spans="15:26">
      <c r="O1755" s="111"/>
      <c r="R1755" s="111"/>
      <c r="Z1755">
        <f t="shared" si="27"/>
        <v>0</v>
      </c>
    </row>
    <row r="1756" spans="15:26">
      <c r="O1756" s="111"/>
      <c r="R1756" s="111"/>
      <c r="Z1756">
        <f t="shared" si="27"/>
        <v>0</v>
      </c>
    </row>
    <row r="1757" spans="15:26">
      <c r="O1757" s="111"/>
      <c r="R1757" s="111"/>
      <c r="Z1757">
        <f t="shared" si="27"/>
        <v>0</v>
      </c>
    </row>
    <row r="1758" spans="15:26">
      <c r="O1758" s="111"/>
      <c r="R1758" s="111"/>
      <c r="Z1758">
        <f t="shared" si="27"/>
        <v>0</v>
      </c>
    </row>
    <row r="1759" spans="15:26">
      <c r="O1759" s="111"/>
      <c r="R1759" s="111"/>
      <c r="Z1759">
        <f t="shared" si="27"/>
        <v>0</v>
      </c>
    </row>
    <row r="1760" spans="15:26">
      <c r="O1760" s="111"/>
      <c r="R1760" s="111"/>
      <c r="Z1760">
        <f t="shared" si="27"/>
        <v>0</v>
      </c>
    </row>
    <row r="1761" spans="15:26">
      <c r="O1761" s="111"/>
      <c r="R1761" s="111"/>
      <c r="Z1761">
        <f t="shared" si="27"/>
        <v>0</v>
      </c>
    </row>
    <row r="1762" spans="15:26">
      <c r="O1762" s="111"/>
      <c r="R1762" s="111"/>
      <c r="Z1762">
        <f t="shared" si="27"/>
        <v>0</v>
      </c>
    </row>
    <row r="1763" spans="15:26">
      <c r="O1763" s="111"/>
      <c r="R1763" s="111"/>
      <c r="Z1763">
        <f t="shared" si="27"/>
        <v>0</v>
      </c>
    </row>
    <row r="1764" spans="15:26">
      <c r="O1764" s="111"/>
      <c r="R1764" s="111"/>
      <c r="Z1764">
        <f t="shared" si="27"/>
        <v>0</v>
      </c>
    </row>
    <row r="1765" spans="15:26">
      <c r="O1765" s="111"/>
      <c r="R1765" s="111"/>
      <c r="Z1765">
        <f t="shared" si="27"/>
        <v>0</v>
      </c>
    </row>
    <row r="1766" spans="15:26">
      <c r="O1766" s="111"/>
      <c r="R1766" s="111"/>
      <c r="Z1766">
        <f t="shared" si="27"/>
        <v>0</v>
      </c>
    </row>
    <row r="1767" spans="15:26">
      <c r="O1767" s="111"/>
      <c r="R1767" s="111"/>
      <c r="Z1767">
        <f t="shared" si="27"/>
        <v>0</v>
      </c>
    </row>
    <row r="1768" spans="15:26">
      <c r="O1768" s="111"/>
      <c r="R1768" s="111"/>
      <c r="Z1768">
        <f t="shared" si="27"/>
        <v>0</v>
      </c>
    </row>
    <row r="1769" spans="15:26">
      <c r="O1769" s="111"/>
      <c r="R1769" s="111"/>
      <c r="Z1769">
        <f t="shared" si="27"/>
        <v>0</v>
      </c>
    </row>
    <row r="1770" spans="15:26">
      <c r="O1770" s="111"/>
      <c r="R1770" s="111"/>
      <c r="Z1770">
        <f t="shared" si="27"/>
        <v>0</v>
      </c>
    </row>
    <row r="1771" spans="15:26">
      <c r="O1771" s="111"/>
      <c r="R1771" s="111"/>
      <c r="Z1771">
        <f t="shared" si="27"/>
        <v>0</v>
      </c>
    </row>
    <row r="1772" spans="15:26">
      <c r="O1772" s="111"/>
      <c r="R1772" s="111"/>
      <c r="Z1772">
        <f t="shared" si="27"/>
        <v>0</v>
      </c>
    </row>
    <row r="1773" spans="15:26">
      <c r="O1773" s="111"/>
      <c r="R1773" s="111"/>
      <c r="Z1773">
        <f t="shared" si="27"/>
        <v>0</v>
      </c>
    </row>
    <row r="1774" spans="15:26">
      <c r="O1774" s="111"/>
      <c r="R1774" s="111"/>
      <c r="Z1774">
        <f t="shared" si="27"/>
        <v>0</v>
      </c>
    </row>
    <row r="1775" spans="15:26">
      <c r="O1775" s="111"/>
      <c r="R1775" s="111"/>
      <c r="Z1775">
        <f t="shared" si="27"/>
        <v>0</v>
      </c>
    </row>
    <row r="1776" spans="15:26">
      <c r="O1776" s="111"/>
      <c r="R1776" s="111"/>
      <c r="Z1776">
        <f t="shared" si="27"/>
        <v>0</v>
      </c>
    </row>
    <row r="1777" spans="15:26">
      <c r="O1777" s="111"/>
      <c r="R1777" s="111"/>
      <c r="Z1777">
        <f t="shared" si="27"/>
        <v>0</v>
      </c>
    </row>
    <row r="1778" spans="15:26">
      <c r="O1778" s="111"/>
      <c r="R1778" s="111"/>
      <c r="Z1778">
        <f t="shared" si="27"/>
        <v>0</v>
      </c>
    </row>
    <row r="1779" spans="15:26">
      <c r="O1779" s="111"/>
      <c r="R1779" s="111"/>
      <c r="Z1779">
        <f t="shared" si="27"/>
        <v>0</v>
      </c>
    </row>
    <row r="1780" spans="15:26">
      <c r="O1780" s="111"/>
      <c r="R1780" s="111"/>
      <c r="Z1780">
        <f t="shared" si="27"/>
        <v>0</v>
      </c>
    </row>
    <row r="1781" spans="15:26">
      <c r="O1781" s="111"/>
      <c r="R1781" s="111"/>
      <c r="Z1781">
        <f t="shared" si="27"/>
        <v>0</v>
      </c>
    </row>
    <row r="1782" spans="15:26">
      <c r="O1782" s="111"/>
      <c r="R1782" s="111"/>
      <c r="Z1782">
        <f t="shared" si="27"/>
        <v>0</v>
      </c>
    </row>
    <row r="1783" spans="15:26">
      <c r="O1783" s="111"/>
      <c r="R1783" s="111"/>
      <c r="Z1783">
        <f t="shared" si="27"/>
        <v>0</v>
      </c>
    </row>
    <row r="1784" spans="15:26">
      <c r="O1784" s="111"/>
      <c r="R1784" s="111"/>
      <c r="Z1784">
        <f t="shared" si="27"/>
        <v>0</v>
      </c>
    </row>
    <row r="1785" spans="15:26">
      <c r="O1785" s="111"/>
      <c r="R1785" s="111"/>
      <c r="Z1785">
        <f t="shared" si="27"/>
        <v>0</v>
      </c>
    </row>
    <row r="1786" spans="15:26">
      <c r="O1786" s="111"/>
      <c r="R1786" s="111"/>
      <c r="Z1786">
        <f t="shared" si="27"/>
        <v>0</v>
      </c>
    </row>
    <row r="1787" spans="15:26">
      <c r="O1787" s="111"/>
      <c r="R1787" s="111"/>
      <c r="Z1787">
        <f t="shared" si="27"/>
        <v>0</v>
      </c>
    </row>
    <row r="1788" spans="15:26">
      <c r="O1788" s="111"/>
      <c r="R1788" s="111"/>
      <c r="Z1788">
        <f t="shared" si="27"/>
        <v>0</v>
      </c>
    </row>
    <row r="1789" spans="15:26">
      <c r="O1789" s="111"/>
      <c r="R1789" s="111"/>
      <c r="Z1789">
        <f t="shared" si="27"/>
        <v>0</v>
      </c>
    </row>
    <row r="1790" spans="15:26">
      <c r="O1790" s="111"/>
      <c r="R1790" s="111"/>
      <c r="Z1790">
        <f t="shared" si="27"/>
        <v>0</v>
      </c>
    </row>
    <row r="1791" spans="15:26">
      <c r="O1791" s="111"/>
      <c r="R1791" s="111"/>
      <c r="Z1791">
        <f t="shared" si="27"/>
        <v>0</v>
      </c>
    </row>
    <row r="1792" spans="15:26">
      <c r="O1792" s="111"/>
      <c r="R1792" s="111"/>
      <c r="Z1792">
        <f t="shared" si="27"/>
        <v>0</v>
      </c>
    </row>
    <row r="1793" spans="15:26">
      <c r="O1793" s="111"/>
      <c r="R1793" s="111"/>
      <c r="Z1793">
        <f t="shared" si="27"/>
        <v>0</v>
      </c>
    </row>
    <row r="1794" spans="15:26">
      <c r="O1794" s="111"/>
      <c r="R1794" s="111"/>
      <c r="Z1794">
        <f t="shared" si="27"/>
        <v>0</v>
      </c>
    </row>
    <row r="1795" spans="15:26">
      <c r="O1795" s="111"/>
      <c r="R1795" s="111"/>
      <c r="Z1795">
        <f t="shared" ref="Z1795:Z1858" si="28">SUM(W1795:Y1795)</f>
        <v>0</v>
      </c>
    </row>
    <row r="1796" spans="15:26">
      <c r="O1796" s="111"/>
      <c r="R1796" s="111"/>
      <c r="Z1796">
        <f t="shared" si="28"/>
        <v>0</v>
      </c>
    </row>
    <row r="1797" spans="15:26">
      <c r="O1797" s="111"/>
      <c r="R1797" s="111"/>
      <c r="Z1797">
        <f t="shared" si="28"/>
        <v>0</v>
      </c>
    </row>
    <row r="1798" spans="15:26">
      <c r="O1798" s="111"/>
      <c r="R1798" s="111"/>
      <c r="Z1798">
        <f t="shared" si="28"/>
        <v>0</v>
      </c>
    </row>
    <row r="1799" spans="15:26">
      <c r="O1799" s="111"/>
      <c r="R1799" s="111"/>
      <c r="Z1799">
        <f t="shared" si="28"/>
        <v>0</v>
      </c>
    </row>
    <row r="1800" spans="15:26">
      <c r="O1800" s="111"/>
      <c r="R1800" s="111"/>
      <c r="Z1800">
        <f t="shared" si="28"/>
        <v>0</v>
      </c>
    </row>
    <row r="1801" spans="15:26">
      <c r="O1801" s="111"/>
      <c r="R1801" s="111"/>
      <c r="Z1801">
        <f t="shared" si="28"/>
        <v>0</v>
      </c>
    </row>
    <row r="1802" spans="15:26">
      <c r="O1802" s="111"/>
      <c r="R1802" s="111"/>
      <c r="Z1802">
        <f t="shared" si="28"/>
        <v>0</v>
      </c>
    </row>
    <row r="1803" spans="15:26">
      <c r="O1803" s="111"/>
      <c r="R1803" s="111"/>
      <c r="Z1803">
        <f t="shared" si="28"/>
        <v>0</v>
      </c>
    </row>
    <row r="1804" spans="15:26">
      <c r="O1804" s="111"/>
      <c r="R1804" s="111"/>
      <c r="Z1804">
        <f t="shared" si="28"/>
        <v>0</v>
      </c>
    </row>
    <row r="1805" spans="15:26">
      <c r="O1805" s="111"/>
      <c r="R1805" s="111"/>
      <c r="Z1805">
        <f t="shared" si="28"/>
        <v>0</v>
      </c>
    </row>
    <row r="1806" spans="15:26">
      <c r="O1806" s="111"/>
      <c r="R1806" s="111"/>
      <c r="Z1806">
        <f t="shared" si="28"/>
        <v>0</v>
      </c>
    </row>
    <row r="1807" spans="15:26">
      <c r="O1807" s="111"/>
      <c r="R1807" s="111"/>
      <c r="Z1807">
        <f t="shared" si="28"/>
        <v>0</v>
      </c>
    </row>
    <row r="1808" spans="15:26">
      <c r="O1808" s="111"/>
      <c r="R1808" s="111"/>
      <c r="Z1808">
        <f t="shared" si="28"/>
        <v>0</v>
      </c>
    </row>
    <row r="1809" spans="15:26">
      <c r="O1809" s="111"/>
      <c r="R1809" s="111"/>
      <c r="Z1809">
        <f t="shared" si="28"/>
        <v>0</v>
      </c>
    </row>
    <row r="1810" spans="15:26">
      <c r="O1810" s="111"/>
      <c r="R1810" s="111"/>
      <c r="Z1810">
        <f t="shared" si="28"/>
        <v>0</v>
      </c>
    </row>
    <row r="1811" spans="15:26">
      <c r="O1811" s="111"/>
      <c r="R1811" s="111"/>
      <c r="Z1811">
        <f t="shared" si="28"/>
        <v>0</v>
      </c>
    </row>
    <row r="1812" spans="15:26">
      <c r="O1812" s="111"/>
      <c r="R1812" s="111"/>
      <c r="Z1812">
        <f t="shared" si="28"/>
        <v>0</v>
      </c>
    </row>
    <row r="1813" spans="15:26">
      <c r="O1813" s="111"/>
      <c r="R1813" s="111"/>
      <c r="Z1813">
        <f t="shared" si="28"/>
        <v>0</v>
      </c>
    </row>
    <row r="1814" spans="15:26">
      <c r="O1814" s="111"/>
      <c r="R1814" s="111"/>
      <c r="Z1814">
        <f t="shared" si="28"/>
        <v>0</v>
      </c>
    </row>
    <row r="1815" spans="15:26">
      <c r="O1815" s="111"/>
      <c r="R1815" s="111"/>
      <c r="Z1815">
        <f t="shared" si="28"/>
        <v>0</v>
      </c>
    </row>
    <row r="1816" spans="15:26">
      <c r="O1816" s="111"/>
      <c r="R1816" s="111"/>
      <c r="Z1816">
        <f t="shared" si="28"/>
        <v>0</v>
      </c>
    </row>
    <row r="1817" spans="15:26">
      <c r="O1817" s="111"/>
      <c r="R1817" s="111"/>
      <c r="Z1817">
        <f t="shared" si="28"/>
        <v>0</v>
      </c>
    </row>
    <row r="1818" spans="15:26">
      <c r="O1818" s="111"/>
      <c r="R1818" s="111"/>
      <c r="Z1818">
        <f t="shared" si="28"/>
        <v>0</v>
      </c>
    </row>
    <row r="1819" spans="15:26">
      <c r="O1819" s="111"/>
      <c r="R1819" s="111"/>
      <c r="Z1819">
        <f t="shared" si="28"/>
        <v>0</v>
      </c>
    </row>
    <row r="1820" spans="15:26">
      <c r="O1820" s="111"/>
      <c r="R1820" s="111"/>
      <c r="Z1820">
        <f t="shared" si="28"/>
        <v>0</v>
      </c>
    </row>
    <row r="1821" spans="15:26">
      <c r="O1821" s="111"/>
      <c r="R1821" s="111"/>
      <c r="Z1821">
        <f t="shared" si="28"/>
        <v>0</v>
      </c>
    </row>
    <row r="1822" spans="15:26">
      <c r="O1822" s="111"/>
      <c r="R1822" s="111"/>
      <c r="Z1822">
        <f t="shared" si="28"/>
        <v>0</v>
      </c>
    </row>
    <row r="1823" spans="15:26">
      <c r="O1823" s="111"/>
      <c r="R1823" s="111"/>
      <c r="Z1823">
        <f t="shared" si="28"/>
        <v>0</v>
      </c>
    </row>
    <row r="1824" spans="15:26">
      <c r="O1824" s="111"/>
      <c r="R1824" s="111"/>
      <c r="Z1824">
        <f t="shared" si="28"/>
        <v>0</v>
      </c>
    </row>
    <row r="1825" spans="15:26">
      <c r="O1825" s="111"/>
      <c r="R1825" s="111"/>
      <c r="Z1825">
        <f t="shared" si="28"/>
        <v>0</v>
      </c>
    </row>
    <row r="1826" spans="15:26">
      <c r="O1826" s="111"/>
      <c r="R1826" s="111"/>
      <c r="Z1826">
        <f t="shared" si="28"/>
        <v>0</v>
      </c>
    </row>
    <row r="1827" spans="15:26">
      <c r="O1827" s="111"/>
      <c r="R1827" s="111"/>
      <c r="Z1827">
        <f t="shared" si="28"/>
        <v>0</v>
      </c>
    </row>
    <row r="1828" spans="15:26">
      <c r="O1828" s="111"/>
      <c r="R1828" s="111"/>
      <c r="Z1828">
        <f t="shared" si="28"/>
        <v>0</v>
      </c>
    </row>
    <row r="1829" spans="15:26">
      <c r="O1829" s="111"/>
      <c r="R1829" s="111"/>
      <c r="Z1829">
        <f t="shared" si="28"/>
        <v>0</v>
      </c>
    </row>
    <row r="1830" spans="15:26">
      <c r="O1830" s="111"/>
      <c r="R1830" s="111"/>
      <c r="Z1830">
        <f t="shared" si="28"/>
        <v>0</v>
      </c>
    </row>
    <row r="1831" spans="15:26">
      <c r="O1831" s="111"/>
      <c r="R1831" s="111"/>
      <c r="Z1831">
        <f t="shared" si="28"/>
        <v>0</v>
      </c>
    </row>
    <row r="1832" spans="15:26">
      <c r="O1832" s="111"/>
      <c r="R1832" s="111"/>
      <c r="Z1832">
        <f t="shared" si="28"/>
        <v>0</v>
      </c>
    </row>
    <row r="1833" spans="15:26">
      <c r="O1833" s="111"/>
      <c r="R1833" s="111"/>
      <c r="Z1833">
        <f t="shared" si="28"/>
        <v>0</v>
      </c>
    </row>
    <row r="1834" spans="15:26">
      <c r="O1834" s="111"/>
      <c r="R1834" s="111"/>
      <c r="Z1834">
        <f t="shared" si="28"/>
        <v>0</v>
      </c>
    </row>
    <row r="1835" spans="15:26">
      <c r="O1835" s="111"/>
      <c r="R1835" s="111"/>
      <c r="Z1835">
        <f t="shared" si="28"/>
        <v>0</v>
      </c>
    </row>
    <row r="1836" spans="15:26">
      <c r="O1836" s="111"/>
      <c r="R1836" s="111"/>
      <c r="Z1836">
        <f t="shared" si="28"/>
        <v>0</v>
      </c>
    </row>
    <row r="1837" spans="15:26">
      <c r="O1837" s="111"/>
      <c r="R1837" s="111"/>
      <c r="Z1837">
        <f t="shared" si="28"/>
        <v>0</v>
      </c>
    </row>
    <row r="1838" spans="15:26">
      <c r="O1838" s="111"/>
      <c r="R1838" s="111"/>
      <c r="Z1838">
        <f t="shared" si="28"/>
        <v>0</v>
      </c>
    </row>
    <row r="1839" spans="15:26">
      <c r="O1839" s="111"/>
      <c r="R1839" s="111"/>
      <c r="Z1839">
        <f t="shared" si="28"/>
        <v>0</v>
      </c>
    </row>
    <row r="1840" spans="15:26">
      <c r="O1840" s="111"/>
      <c r="R1840" s="111"/>
      <c r="Z1840">
        <f t="shared" si="28"/>
        <v>0</v>
      </c>
    </row>
    <row r="1841" spans="15:26">
      <c r="O1841" s="111"/>
      <c r="R1841" s="111"/>
      <c r="Z1841">
        <f t="shared" si="28"/>
        <v>0</v>
      </c>
    </row>
    <row r="1842" spans="15:26">
      <c r="O1842" s="111"/>
      <c r="R1842" s="111"/>
      <c r="Z1842">
        <f t="shared" si="28"/>
        <v>0</v>
      </c>
    </row>
    <row r="1843" spans="15:26">
      <c r="O1843" s="111"/>
      <c r="R1843" s="111"/>
      <c r="Z1843">
        <f t="shared" si="28"/>
        <v>0</v>
      </c>
    </row>
    <row r="1844" spans="15:26">
      <c r="O1844" s="111"/>
      <c r="R1844" s="111"/>
      <c r="Z1844">
        <f t="shared" si="28"/>
        <v>0</v>
      </c>
    </row>
    <row r="1845" spans="15:26">
      <c r="O1845" s="111"/>
      <c r="R1845" s="111"/>
      <c r="Z1845">
        <f t="shared" si="28"/>
        <v>0</v>
      </c>
    </row>
    <row r="1846" spans="15:26">
      <c r="O1846" s="111"/>
      <c r="R1846" s="111"/>
      <c r="Z1846">
        <f t="shared" si="28"/>
        <v>0</v>
      </c>
    </row>
    <row r="1847" spans="15:26">
      <c r="O1847" s="111"/>
      <c r="R1847" s="111"/>
      <c r="Z1847">
        <f t="shared" si="28"/>
        <v>0</v>
      </c>
    </row>
    <row r="1848" spans="15:26">
      <c r="O1848" s="111"/>
      <c r="R1848" s="111"/>
      <c r="Z1848">
        <f t="shared" si="28"/>
        <v>0</v>
      </c>
    </row>
    <row r="1849" spans="15:26">
      <c r="O1849" s="111"/>
      <c r="R1849" s="111"/>
      <c r="Z1849">
        <f t="shared" si="28"/>
        <v>0</v>
      </c>
    </row>
    <row r="1850" spans="15:26">
      <c r="O1850" s="111"/>
      <c r="R1850" s="111"/>
      <c r="Z1850">
        <f t="shared" si="28"/>
        <v>0</v>
      </c>
    </row>
    <row r="1851" spans="15:26">
      <c r="O1851" s="111"/>
      <c r="R1851" s="111"/>
      <c r="Z1851">
        <f t="shared" si="28"/>
        <v>0</v>
      </c>
    </row>
    <row r="1852" spans="15:26">
      <c r="O1852" s="111"/>
      <c r="R1852" s="111"/>
      <c r="Z1852">
        <f t="shared" si="28"/>
        <v>0</v>
      </c>
    </row>
    <row r="1853" spans="15:26">
      <c r="O1853" s="111"/>
      <c r="R1853" s="111"/>
      <c r="Z1853">
        <f t="shared" si="28"/>
        <v>0</v>
      </c>
    </row>
    <row r="1854" spans="15:26">
      <c r="O1854" s="111"/>
      <c r="R1854" s="111"/>
      <c r="Z1854">
        <f t="shared" si="28"/>
        <v>0</v>
      </c>
    </row>
    <row r="1855" spans="15:26">
      <c r="O1855" s="111"/>
      <c r="R1855" s="111"/>
      <c r="Z1855">
        <f t="shared" si="28"/>
        <v>0</v>
      </c>
    </row>
    <row r="1856" spans="15:26">
      <c r="O1856" s="111"/>
      <c r="R1856" s="111"/>
      <c r="Z1856">
        <f t="shared" si="28"/>
        <v>0</v>
      </c>
    </row>
    <row r="1857" spans="15:26">
      <c r="O1857" s="111"/>
      <c r="R1857" s="111"/>
      <c r="Z1857">
        <f t="shared" si="28"/>
        <v>0</v>
      </c>
    </row>
    <row r="1858" spans="15:26">
      <c r="O1858" s="111"/>
      <c r="R1858" s="111"/>
      <c r="Z1858">
        <f t="shared" si="28"/>
        <v>0</v>
      </c>
    </row>
    <row r="1859" spans="15:26">
      <c r="O1859" s="111"/>
      <c r="R1859" s="111"/>
      <c r="Z1859">
        <f t="shared" ref="Z1859:Z1903" si="29">SUM(W1859:Y1859)</f>
        <v>0</v>
      </c>
    </row>
    <row r="1860" spans="15:26">
      <c r="O1860" s="111"/>
      <c r="R1860" s="111"/>
      <c r="Z1860">
        <f t="shared" si="29"/>
        <v>0</v>
      </c>
    </row>
    <row r="1861" spans="15:26">
      <c r="O1861" s="111"/>
      <c r="R1861" s="111"/>
      <c r="Z1861">
        <f t="shared" si="29"/>
        <v>0</v>
      </c>
    </row>
    <row r="1862" spans="15:26">
      <c r="O1862" s="111"/>
      <c r="R1862" s="111"/>
      <c r="Z1862">
        <f t="shared" si="29"/>
        <v>0</v>
      </c>
    </row>
    <row r="1863" spans="15:26">
      <c r="O1863" s="111"/>
      <c r="R1863" s="111"/>
      <c r="Z1863">
        <f t="shared" si="29"/>
        <v>0</v>
      </c>
    </row>
    <row r="1864" spans="15:26">
      <c r="O1864" s="111"/>
      <c r="R1864" s="111"/>
      <c r="Z1864">
        <f t="shared" si="29"/>
        <v>0</v>
      </c>
    </row>
    <row r="1865" spans="15:26">
      <c r="O1865" s="111"/>
      <c r="R1865" s="111"/>
      <c r="Z1865">
        <f t="shared" si="29"/>
        <v>0</v>
      </c>
    </row>
    <row r="1866" spans="15:26">
      <c r="O1866" s="111"/>
      <c r="R1866" s="111"/>
      <c r="Z1866">
        <f t="shared" si="29"/>
        <v>0</v>
      </c>
    </row>
    <row r="1867" spans="15:26">
      <c r="O1867" s="111"/>
      <c r="R1867" s="111"/>
      <c r="Z1867">
        <f t="shared" si="29"/>
        <v>0</v>
      </c>
    </row>
    <row r="1868" spans="15:26">
      <c r="O1868" s="111"/>
      <c r="R1868" s="111"/>
      <c r="Z1868">
        <f t="shared" si="29"/>
        <v>0</v>
      </c>
    </row>
    <row r="1869" spans="15:26">
      <c r="O1869" s="111"/>
      <c r="R1869" s="111"/>
      <c r="Z1869">
        <f t="shared" si="29"/>
        <v>0</v>
      </c>
    </row>
    <row r="1870" spans="15:26">
      <c r="O1870" s="111"/>
      <c r="R1870" s="111"/>
      <c r="Z1870">
        <f t="shared" si="29"/>
        <v>0</v>
      </c>
    </row>
    <row r="1871" spans="15:26">
      <c r="O1871" s="111"/>
      <c r="R1871" s="111"/>
      <c r="Z1871">
        <f t="shared" si="29"/>
        <v>0</v>
      </c>
    </row>
    <row r="1872" spans="15:26">
      <c r="O1872" s="111"/>
      <c r="R1872" s="111"/>
      <c r="Z1872">
        <f t="shared" si="29"/>
        <v>0</v>
      </c>
    </row>
    <row r="1873" spans="15:26">
      <c r="O1873" s="111"/>
      <c r="R1873" s="111"/>
      <c r="Z1873">
        <f t="shared" si="29"/>
        <v>0</v>
      </c>
    </row>
    <row r="1874" spans="15:26">
      <c r="O1874" s="111"/>
      <c r="R1874" s="111"/>
      <c r="Z1874">
        <f t="shared" si="29"/>
        <v>0</v>
      </c>
    </row>
    <row r="1875" spans="15:26">
      <c r="O1875" s="111"/>
      <c r="R1875" s="111"/>
      <c r="Z1875">
        <f t="shared" si="29"/>
        <v>0</v>
      </c>
    </row>
    <row r="1876" spans="15:26">
      <c r="O1876" s="111"/>
      <c r="R1876" s="111"/>
      <c r="Z1876">
        <f t="shared" si="29"/>
        <v>0</v>
      </c>
    </row>
    <row r="1877" spans="15:26">
      <c r="O1877" s="111"/>
      <c r="R1877" s="111"/>
      <c r="Z1877">
        <f t="shared" si="29"/>
        <v>0</v>
      </c>
    </row>
    <row r="1878" spans="15:26">
      <c r="O1878" s="111"/>
      <c r="R1878" s="111"/>
      <c r="Z1878">
        <f t="shared" si="29"/>
        <v>0</v>
      </c>
    </row>
    <row r="1879" spans="15:26">
      <c r="O1879" s="111"/>
      <c r="R1879" s="111"/>
      <c r="Z1879">
        <f t="shared" si="29"/>
        <v>0</v>
      </c>
    </row>
    <row r="1880" spans="15:26">
      <c r="O1880" s="111"/>
      <c r="R1880" s="111"/>
      <c r="Z1880">
        <f t="shared" si="29"/>
        <v>0</v>
      </c>
    </row>
    <row r="1881" spans="15:26">
      <c r="O1881" s="111"/>
      <c r="R1881" s="111"/>
      <c r="Z1881">
        <f t="shared" si="29"/>
        <v>0</v>
      </c>
    </row>
    <row r="1882" spans="15:26">
      <c r="O1882" s="111"/>
      <c r="R1882" s="111"/>
      <c r="Z1882">
        <f t="shared" si="29"/>
        <v>0</v>
      </c>
    </row>
    <row r="1883" spans="15:26">
      <c r="O1883" s="111"/>
      <c r="R1883" s="111"/>
      <c r="Z1883">
        <f t="shared" si="29"/>
        <v>0</v>
      </c>
    </row>
    <row r="1884" spans="15:26">
      <c r="O1884" s="111"/>
      <c r="R1884" s="111"/>
      <c r="Z1884">
        <f t="shared" si="29"/>
        <v>0</v>
      </c>
    </row>
    <row r="1885" spans="15:26">
      <c r="O1885" s="111"/>
      <c r="R1885" s="111"/>
      <c r="Z1885">
        <f t="shared" si="29"/>
        <v>0</v>
      </c>
    </row>
    <row r="1886" spans="15:26">
      <c r="O1886" s="111"/>
      <c r="R1886" s="111"/>
      <c r="Z1886">
        <f t="shared" si="29"/>
        <v>0</v>
      </c>
    </row>
    <row r="1887" spans="15:26">
      <c r="O1887" s="111"/>
      <c r="R1887" s="111"/>
      <c r="Z1887">
        <f t="shared" si="29"/>
        <v>0</v>
      </c>
    </row>
    <row r="1888" spans="15:26">
      <c r="O1888" s="111"/>
      <c r="R1888" s="111"/>
      <c r="Z1888">
        <f t="shared" si="29"/>
        <v>0</v>
      </c>
    </row>
    <row r="1889" spans="15:26">
      <c r="O1889" s="111"/>
      <c r="R1889" s="111"/>
      <c r="Z1889">
        <f t="shared" si="29"/>
        <v>0</v>
      </c>
    </row>
    <row r="1890" spans="15:26">
      <c r="O1890" s="111"/>
      <c r="R1890" s="111"/>
      <c r="Z1890">
        <f t="shared" si="29"/>
        <v>0</v>
      </c>
    </row>
    <row r="1891" spans="15:26">
      <c r="O1891" s="111"/>
      <c r="R1891" s="111"/>
      <c r="Z1891">
        <f t="shared" si="29"/>
        <v>0</v>
      </c>
    </row>
    <row r="1892" spans="15:26">
      <c r="O1892" s="111"/>
      <c r="R1892" s="111"/>
      <c r="Z1892">
        <f t="shared" si="29"/>
        <v>0</v>
      </c>
    </row>
    <row r="1893" spans="15:26">
      <c r="O1893" s="111"/>
      <c r="R1893" s="111"/>
      <c r="Z1893">
        <f t="shared" si="29"/>
        <v>0</v>
      </c>
    </row>
    <row r="1894" spans="15:26">
      <c r="O1894" s="111"/>
      <c r="R1894" s="111"/>
      <c r="Z1894">
        <f t="shared" si="29"/>
        <v>0</v>
      </c>
    </row>
    <row r="1895" spans="15:26">
      <c r="O1895" s="111"/>
      <c r="R1895" s="111"/>
      <c r="Z1895">
        <f t="shared" si="29"/>
        <v>0</v>
      </c>
    </row>
    <row r="1896" spans="15:26">
      <c r="O1896" s="111"/>
      <c r="R1896" s="111"/>
      <c r="Z1896">
        <f t="shared" si="29"/>
        <v>0</v>
      </c>
    </row>
    <row r="1897" spans="15:26">
      <c r="O1897" s="111"/>
      <c r="R1897" s="111"/>
      <c r="Z1897">
        <f t="shared" si="29"/>
        <v>0</v>
      </c>
    </row>
    <row r="1898" spans="15:26">
      <c r="O1898" s="111"/>
      <c r="R1898" s="111"/>
      <c r="Z1898">
        <f t="shared" si="29"/>
        <v>0</v>
      </c>
    </row>
    <row r="1899" spans="15:26">
      <c r="O1899" s="111"/>
      <c r="R1899" s="111"/>
      <c r="Z1899">
        <f t="shared" si="29"/>
        <v>0</v>
      </c>
    </row>
    <row r="1900" spans="15:26">
      <c r="O1900" s="111"/>
      <c r="R1900" s="111"/>
      <c r="Z1900">
        <f t="shared" si="29"/>
        <v>0</v>
      </c>
    </row>
    <row r="1901" spans="15:26">
      <c r="O1901" s="111"/>
      <c r="R1901" s="111"/>
      <c r="Z1901">
        <f t="shared" si="29"/>
        <v>0</v>
      </c>
    </row>
    <row r="1902" spans="15:26">
      <c r="O1902" s="111"/>
      <c r="R1902" s="111"/>
      <c r="Z1902">
        <f t="shared" si="29"/>
        <v>0</v>
      </c>
    </row>
    <row r="1903" spans="15:26">
      <c r="O1903" s="111"/>
      <c r="R1903" s="111"/>
      <c r="Z1903">
        <f t="shared" si="29"/>
        <v>0</v>
      </c>
    </row>
  </sheetData>
  <autoFilter ref="A1:Z1903" xr:uid="{0AD5320F-DB5B-44F3-9C24-F13E883C2E1A}"/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D48AA-F791-43D3-B49F-7DABB581FB05}">
  <sheetPr>
    <tabColor theme="9" tint="-0.249977111117893"/>
  </sheetPr>
  <dimension ref="A1:AA134"/>
  <sheetViews>
    <sheetView showGridLines="0" topLeftCell="H1" workbookViewId="0">
      <selection activeCell="H1" sqref="H1"/>
    </sheetView>
  </sheetViews>
  <sheetFormatPr defaultRowHeight="14.5"/>
  <cols>
    <col min="1" max="1" width="13.1796875" style="57" bestFit="1" customWidth="1"/>
    <col min="2" max="2" width="17.81640625" style="57" bestFit="1" customWidth="1"/>
    <col min="3" max="3" width="21.54296875" style="57" bestFit="1" customWidth="1"/>
    <col min="4" max="4" width="19.453125" style="57" bestFit="1" customWidth="1"/>
    <col min="5" max="5" width="21.08984375" style="57" bestFit="1" customWidth="1"/>
    <col min="6" max="6" width="14.54296875" bestFit="1" customWidth="1"/>
    <col min="7" max="7" width="14" bestFit="1" customWidth="1"/>
    <col min="8" max="8" width="50.81640625" bestFit="1" customWidth="1"/>
    <col min="9" max="9" width="11.6328125" style="54" customWidth="1"/>
    <col min="10" max="10" width="14.1796875" bestFit="1" customWidth="1"/>
    <col min="11" max="11" width="18.1796875" style="54" customWidth="1"/>
    <col min="12" max="12" width="18.1796875" customWidth="1"/>
    <col min="13" max="13" width="18.1796875" style="54" customWidth="1"/>
    <col min="14" max="14" width="18.1796875" customWidth="1"/>
    <col min="15" max="15" width="18.1796875" style="54" customWidth="1"/>
    <col min="16" max="18" width="18.1796875" customWidth="1"/>
    <col min="19" max="19" width="14.81640625" bestFit="1" customWidth="1"/>
    <col min="20" max="20" width="20.81640625" customWidth="1"/>
    <col min="21" max="21" width="11.1796875" bestFit="1" customWidth="1"/>
    <col min="22" max="22" width="10.81640625" bestFit="1" customWidth="1"/>
    <col min="23" max="23" width="7" bestFit="1" customWidth="1"/>
  </cols>
  <sheetData>
    <row r="1" spans="1:27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5735</v>
      </c>
      <c r="G1" s="18" t="s">
        <v>5736</v>
      </c>
      <c r="H1" s="19" t="s">
        <v>5737</v>
      </c>
      <c r="I1" s="52" t="str">
        <f t="shared" ref="I1" si="0">G1</f>
        <v>CPF_PROMOTOR</v>
      </c>
      <c r="J1" s="22" t="s">
        <v>5738</v>
      </c>
      <c r="K1" s="55" t="s">
        <v>5739</v>
      </c>
      <c r="L1" s="23" t="s">
        <v>50</v>
      </c>
      <c r="M1" s="55" t="s">
        <v>5740</v>
      </c>
      <c r="N1" s="23" t="s">
        <v>44</v>
      </c>
      <c r="O1" s="55" t="s">
        <v>5741</v>
      </c>
      <c r="P1" s="23" t="s">
        <v>124</v>
      </c>
      <c r="Q1" s="21" t="s">
        <v>5742</v>
      </c>
      <c r="R1" s="20" t="s">
        <v>5743</v>
      </c>
      <c r="S1" s="20" t="s">
        <v>5744</v>
      </c>
      <c r="T1" s="20" t="s">
        <v>5745</v>
      </c>
      <c r="U1" s="22" t="s">
        <v>5746</v>
      </c>
      <c r="V1" s="22" t="s">
        <v>38</v>
      </c>
      <c r="W1" s="22" t="s">
        <v>39</v>
      </c>
      <c r="X1" s="272" t="s">
        <v>5747</v>
      </c>
      <c r="Y1" s="272" t="s">
        <v>5748</v>
      </c>
      <c r="Z1" s="272" t="s">
        <v>5749</v>
      </c>
      <c r="AA1" s="272" t="s">
        <v>5750</v>
      </c>
    </row>
    <row r="2" spans="1:27" ht="15.5">
      <c r="A2" s="126" t="s">
        <v>2017</v>
      </c>
      <c r="B2" s="126" t="s">
        <v>2018</v>
      </c>
      <c r="C2" s="126" t="s">
        <v>2019</v>
      </c>
      <c r="D2" s="126" t="s">
        <v>2026</v>
      </c>
      <c r="E2" s="126" t="s">
        <v>2028</v>
      </c>
      <c r="F2" s="127" t="s">
        <v>2022</v>
      </c>
      <c r="G2" s="74" t="s">
        <v>47</v>
      </c>
      <c r="H2" s="128" t="s">
        <v>48</v>
      </c>
      <c r="I2" s="129" t="s">
        <v>47</v>
      </c>
      <c r="J2" s="75" t="s">
        <v>50</v>
      </c>
      <c r="K2" s="129" t="s">
        <v>5</v>
      </c>
      <c r="L2" s="75" t="s">
        <v>5</v>
      </c>
      <c r="M2" s="129" t="s">
        <v>121</v>
      </c>
      <c r="N2" s="130" t="s">
        <v>122</v>
      </c>
      <c r="O2" s="129">
        <v>73989444620</v>
      </c>
      <c r="P2" s="130" t="s">
        <v>4113</v>
      </c>
      <c r="Q2" s="83">
        <v>29461</v>
      </c>
      <c r="R2" s="131" t="s">
        <v>49</v>
      </c>
      <c r="S2" s="132">
        <v>44795</v>
      </c>
      <c r="T2" s="132"/>
      <c r="U2" s="133">
        <v>32999281314</v>
      </c>
      <c r="V2" s="134" t="s">
        <v>45</v>
      </c>
      <c r="W2" s="81" t="s">
        <v>46</v>
      </c>
    </row>
    <row r="3" spans="1:27" ht="15.5">
      <c r="A3" s="126" t="s">
        <v>2017</v>
      </c>
      <c r="B3" s="126" t="s">
        <v>2018</v>
      </c>
      <c r="C3" s="126" t="s">
        <v>4169</v>
      </c>
      <c r="D3" s="126" t="s">
        <v>4170</v>
      </c>
      <c r="E3" s="126" t="s">
        <v>5229</v>
      </c>
      <c r="F3" s="127" t="s">
        <v>2022</v>
      </c>
      <c r="G3" s="74">
        <v>397689292</v>
      </c>
      <c r="H3" s="128" t="s">
        <v>62</v>
      </c>
      <c r="I3" s="129">
        <v>397689292</v>
      </c>
      <c r="J3" s="75" t="s">
        <v>50</v>
      </c>
      <c r="K3" s="129" t="s">
        <v>5</v>
      </c>
      <c r="L3" s="75" t="s">
        <v>5</v>
      </c>
      <c r="M3" s="129">
        <v>88313050187</v>
      </c>
      <c r="N3" s="130" t="s">
        <v>2267</v>
      </c>
      <c r="O3" s="129">
        <v>73989444620</v>
      </c>
      <c r="P3" s="130" t="s">
        <v>4113</v>
      </c>
      <c r="Q3" s="83">
        <v>33980</v>
      </c>
      <c r="R3" s="131" t="s">
        <v>63</v>
      </c>
      <c r="S3" s="132">
        <v>44802</v>
      </c>
      <c r="T3" s="132"/>
      <c r="U3" s="133">
        <v>62983164625</v>
      </c>
      <c r="V3" s="134" t="s">
        <v>53</v>
      </c>
      <c r="W3" s="81" t="s">
        <v>54</v>
      </c>
    </row>
    <row r="4" spans="1:27" ht="15.5">
      <c r="A4" s="126" t="s">
        <v>2017</v>
      </c>
      <c r="B4" s="126" t="s">
        <v>2018</v>
      </c>
      <c r="C4" s="126" t="s">
        <v>2019</v>
      </c>
      <c r="D4" s="126" t="s">
        <v>2036</v>
      </c>
      <c r="E4" s="126" t="s">
        <v>2037</v>
      </c>
      <c r="F4" s="127" t="s">
        <v>2022</v>
      </c>
      <c r="G4" s="74" t="s">
        <v>121</v>
      </c>
      <c r="H4" s="128" t="s">
        <v>122</v>
      </c>
      <c r="I4" s="129" t="s">
        <v>121</v>
      </c>
      <c r="J4" s="75" t="s">
        <v>44</v>
      </c>
      <c r="K4" s="129" t="s">
        <v>5</v>
      </c>
      <c r="L4" s="128" t="s">
        <v>5</v>
      </c>
      <c r="M4" s="129" t="s">
        <v>5</v>
      </c>
      <c r="N4" s="130" t="s">
        <v>5</v>
      </c>
      <c r="O4" s="129">
        <v>73989444620</v>
      </c>
      <c r="P4" s="130" t="s">
        <v>4113</v>
      </c>
      <c r="Q4" s="83">
        <v>28570</v>
      </c>
      <c r="R4" s="131" t="s">
        <v>123</v>
      </c>
      <c r="S4" s="132">
        <v>44563</v>
      </c>
      <c r="T4" s="132"/>
      <c r="U4" s="133">
        <v>11985712049</v>
      </c>
      <c r="V4" s="134" t="s">
        <v>45</v>
      </c>
      <c r="W4" s="81" t="s">
        <v>46</v>
      </c>
    </row>
    <row r="5" spans="1:27" ht="15.5">
      <c r="A5" s="126" t="s">
        <v>2017</v>
      </c>
      <c r="B5" s="126" t="s">
        <v>2018</v>
      </c>
      <c r="C5" s="126" t="s">
        <v>2038</v>
      </c>
      <c r="D5" s="126" t="s">
        <v>2036</v>
      </c>
      <c r="E5" s="126" t="s">
        <v>2037</v>
      </c>
      <c r="F5" s="127" t="s">
        <v>2022</v>
      </c>
      <c r="G5" s="74" t="s">
        <v>131</v>
      </c>
      <c r="H5" s="128" t="s">
        <v>132</v>
      </c>
      <c r="I5" s="129" t="s">
        <v>131</v>
      </c>
      <c r="J5" s="75" t="s">
        <v>134</v>
      </c>
      <c r="K5" s="129" t="s">
        <v>5</v>
      </c>
      <c r="L5" s="75" t="s">
        <v>5</v>
      </c>
      <c r="M5" s="129" t="s">
        <v>5</v>
      </c>
      <c r="N5" s="130" t="s">
        <v>5</v>
      </c>
      <c r="O5" s="129">
        <v>73989444620</v>
      </c>
      <c r="P5" s="130" t="s">
        <v>4113</v>
      </c>
      <c r="Q5" s="83">
        <v>32767</v>
      </c>
      <c r="R5" s="135" t="s">
        <v>133</v>
      </c>
      <c r="S5" s="132">
        <v>44795</v>
      </c>
      <c r="T5" s="132"/>
      <c r="U5" s="133">
        <v>62982545323</v>
      </c>
      <c r="V5" s="134" t="s">
        <v>45</v>
      </c>
      <c r="W5" s="81" t="s">
        <v>46</v>
      </c>
    </row>
    <row r="6" spans="1:27" ht="15.5">
      <c r="A6" s="126" t="s">
        <v>2017</v>
      </c>
      <c r="B6" s="126" t="s">
        <v>2018</v>
      </c>
      <c r="C6" s="126" t="s">
        <v>4169</v>
      </c>
      <c r="D6" s="126" t="s">
        <v>4170</v>
      </c>
      <c r="E6" s="126" t="s">
        <v>4171</v>
      </c>
      <c r="F6" s="127" t="s">
        <v>2022</v>
      </c>
      <c r="G6" s="74">
        <v>3491168147</v>
      </c>
      <c r="H6" s="128" t="s">
        <v>306</v>
      </c>
      <c r="I6" s="129">
        <v>3491168147</v>
      </c>
      <c r="J6" s="75" t="s">
        <v>61</v>
      </c>
      <c r="K6" s="129">
        <v>397689292</v>
      </c>
      <c r="L6" s="128" t="s">
        <v>62</v>
      </c>
      <c r="M6" s="129">
        <v>88313050187</v>
      </c>
      <c r="N6" s="130" t="s">
        <v>2267</v>
      </c>
      <c r="O6" s="129">
        <v>73989444620</v>
      </c>
      <c r="P6" s="130" t="s">
        <v>4113</v>
      </c>
      <c r="Q6" s="83">
        <v>32484</v>
      </c>
      <c r="R6" s="131" t="s">
        <v>147</v>
      </c>
      <c r="S6" s="132">
        <v>44816</v>
      </c>
      <c r="T6" s="132"/>
      <c r="U6" s="133">
        <v>61996914796</v>
      </c>
      <c r="V6" s="134" t="s">
        <v>53</v>
      </c>
      <c r="W6" s="81" t="s">
        <v>54</v>
      </c>
    </row>
    <row r="7" spans="1:27" ht="15.5">
      <c r="A7" s="126" t="s">
        <v>2017</v>
      </c>
      <c r="B7" s="126" t="s">
        <v>2018</v>
      </c>
      <c r="C7" s="126" t="s">
        <v>4169</v>
      </c>
      <c r="D7" s="126" t="s">
        <v>4174</v>
      </c>
      <c r="E7" s="126" t="s">
        <v>4183</v>
      </c>
      <c r="F7" s="127" t="s">
        <v>2022</v>
      </c>
      <c r="G7" s="74" t="s">
        <v>164</v>
      </c>
      <c r="H7" s="128" t="s">
        <v>165</v>
      </c>
      <c r="I7" s="129" t="s">
        <v>164</v>
      </c>
      <c r="J7" s="75" t="s">
        <v>61</v>
      </c>
      <c r="K7" s="129">
        <v>14876583706</v>
      </c>
      <c r="L7" s="128" t="s">
        <v>949</v>
      </c>
      <c r="M7" s="129">
        <v>88313050187</v>
      </c>
      <c r="N7" s="130" t="s">
        <v>2267</v>
      </c>
      <c r="O7" s="129">
        <v>73989444620</v>
      </c>
      <c r="P7" s="130" t="s">
        <v>4113</v>
      </c>
      <c r="Q7" s="83">
        <v>37646</v>
      </c>
      <c r="R7" s="131" t="s">
        <v>166</v>
      </c>
      <c r="S7" s="132">
        <v>44830</v>
      </c>
      <c r="T7" s="132"/>
      <c r="U7" s="133">
        <v>62983177838</v>
      </c>
      <c r="V7" s="134" t="s">
        <v>53</v>
      </c>
      <c r="W7" s="81" t="s">
        <v>54</v>
      </c>
    </row>
    <row r="8" spans="1:27" ht="15.5">
      <c r="A8" s="126" t="s">
        <v>2017</v>
      </c>
      <c r="B8" s="126" t="s">
        <v>2018</v>
      </c>
      <c r="C8" s="126" t="s">
        <v>2038</v>
      </c>
      <c r="D8" s="126" t="s">
        <v>2036</v>
      </c>
      <c r="E8" s="126" t="s">
        <v>2037</v>
      </c>
      <c r="F8" s="127" t="s">
        <v>2022</v>
      </c>
      <c r="G8" s="74">
        <v>12099359610</v>
      </c>
      <c r="H8" s="128" t="s">
        <v>939</v>
      </c>
      <c r="I8" s="129">
        <v>12099359610</v>
      </c>
      <c r="J8" s="84" t="s">
        <v>200</v>
      </c>
      <c r="K8" s="129" t="s">
        <v>5</v>
      </c>
      <c r="L8" s="128" t="s">
        <v>5</v>
      </c>
      <c r="M8" s="129" t="s">
        <v>5</v>
      </c>
      <c r="N8" s="130" t="s">
        <v>5</v>
      </c>
      <c r="O8" s="129">
        <v>73989444620</v>
      </c>
      <c r="P8" s="130" t="s">
        <v>4113</v>
      </c>
      <c r="Q8" s="84">
        <v>34568</v>
      </c>
      <c r="R8" s="131" t="s">
        <v>181</v>
      </c>
      <c r="S8" s="132">
        <v>44844</v>
      </c>
      <c r="T8" s="132"/>
      <c r="U8" s="133">
        <v>11949730214</v>
      </c>
      <c r="V8" s="134" t="s">
        <v>45</v>
      </c>
      <c r="W8" s="81" t="s">
        <v>46</v>
      </c>
    </row>
    <row r="9" spans="1:27" ht="15.5">
      <c r="A9" s="126" t="s">
        <v>2017</v>
      </c>
      <c r="B9" s="126" t="s">
        <v>2018</v>
      </c>
      <c r="C9" s="126" t="s">
        <v>2019</v>
      </c>
      <c r="D9" s="126" t="s">
        <v>2026</v>
      </c>
      <c r="E9" s="126" t="s">
        <v>2027</v>
      </c>
      <c r="F9" s="127" t="s">
        <v>2022</v>
      </c>
      <c r="G9" s="74">
        <v>8251327628</v>
      </c>
      <c r="H9" s="128" t="s">
        <v>190</v>
      </c>
      <c r="I9" s="129">
        <v>8251327628</v>
      </c>
      <c r="J9" s="84" t="s">
        <v>61</v>
      </c>
      <c r="K9" s="129" t="s">
        <v>47</v>
      </c>
      <c r="L9" s="128" t="s">
        <v>48</v>
      </c>
      <c r="M9" s="129" t="s">
        <v>121</v>
      </c>
      <c r="N9" s="130" t="s">
        <v>122</v>
      </c>
      <c r="O9" s="129">
        <v>73989444620</v>
      </c>
      <c r="P9" s="130" t="s">
        <v>4113</v>
      </c>
      <c r="Q9" s="84">
        <v>31418</v>
      </c>
      <c r="R9" s="139" t="s">
        <v>191</v>
      </c>
      <c r="S9" s="132">
        <v>44847</v>
      </c>
      <c r="T9" s="132"/>
      <c r="U9" s="133">
        <v>32999615104</v>
      </c>
      <c r="V9" s="134" t="s">
        <v>45</v>
      </c>
      <c r="W9" s="134" t="s">
        <v>46</v>
      </c>
    </row>
    <row r="10" spans="1:27" ht="15.5">
      <c r="A10" s="126" t="s">
        <v>2017</v>
      </c>
      <c r="B10" s="126" t="s">
        <v>2018</v>
      </c>
      <c r="C10" s="126" t="s">
        <v>4166</v>
      </c>
      <c r="D10" s="126" t="s">
        <v>5230</v>
      </c>
      <c r="E10" s="126" t="s">
        <v>5231</v>
      </c>
      <c r="F10" s="127" t="s">
        <v>2022</v>
      </c>
      <c r="G10" s="74">
        <v>72073926134</v>
      </c>
      <c r="H10" s="128" t="s">
        <v>195</v>
      </c>
      <c r="I10" s="129">
        <v>72073926134</v>
      </c>
      <c r="J10" s="84" t="s">
        <v>44</v>
      </c>
      <c r="K10" s="129" t="s">
        <v>5</v>
      </c>
      <c r="L10" s="128" t="s">
        <v>5</v>
      </c>
      <c r="M10" s="129" t="s">
        <v>121</v>
      </c>
      <c r="N10" s="130" t="s">
        <v>122</v>
      </c>
      <c r="O10" s="129">
        <v>73989444620</v>
      </c>
      <c r="P10" s="130" t="s">
        <v>4113</v>
      </c>
      <c r="Q10" s="84">
        <v>30596</v>
      </c>
      <c r="R10" s="139" t="s">
        <v>196</v>
      </c>
      <c r="S10" s="132">
        <v>44847</v>
      </c>
      <c r="T10" s="132"/>
      <c r="U10" s="133">
        <v>61982048346</v>
      </c>
      <c r="V10" s="134" t="s">
        <v>57</v>
      </c>
      <c r="W10" s="134" t="s">
        <v>58</v>
      </c>
    </row>
    <row r="11" spans="1:27" ht="15.5">
      <c r="A11" s="126" t="s">
        <v>2017</v>
      </c>
      <c r="B11" s="126" t="s">
        <v>2018</v>
      </c>
      <c r="C11" s="126" t="s">
        <v>2019</v>
      </c>
      <c r="D11" s="126" t="s">
        <v>2026</v>
      </c>
      <c r="E11" s="126" t="s">
        <v>2066</v>
      </c>
      <c r="F11" s="127" t="s">
        <v>2022</v>
      </c>
      <c r="G11" s="74">
        <v>16794853779</v>
      </c>
      <c r="H11" s="128" t="s">
        <v>624</v>
      </c>
      <c r="I11" s="129">
        <v>16794853779</v>
      </c>
      <c r="J11" s="84" t="s">
        <v>61</v>
      </c>
      <c r="K11" s="129" t="s">
        <v>47</v>
      </c>
      <c r="L11" s="128" t="s">
        <v>48</v>
      </c>
      <c r="M11" s="129" t="s">
        <v>121</v>
      </c>
      <c r="N11" s="130" t="s">
        <v>122</v>
      </c>
      <c r="O11" s="129">
        <v>73989444620</v>
      </c>
      <c r="P11" s="130" t="s">
        <v>4113</v>
      </c>
      <c r="Q11" s="84">
        <v>35229</v>
      </c>
      <c r="R11" s="139" t="s">
        <v>635</v>
      </c>
      <c r="S11" s="132">
        <v>44859</v>
      </c>
      <c r="T11" s="132"/>
      <c r="U11" s="133">
        <v>32998057228</v>
      </c>
      <c r="V11" s="134" t="s">
        <v>57</v>
      </c>
      <c r="W11" s="134" t="s">
        <v>2051</v>
      </c>
    </row>
    <row r="12" spans="1:27" ht="15.5">
      <c r="A12" s="190" t="s">
        <v>2017</v>
      </c>
      <c r="B12" s="190" t="s">
        <v>2018</v>
      </c>
      <c r="C12" s="190" t="s">
        <v>4166</v>
      </c>
      <c r="D12" s="190" t="s">
        <v>4176</v>
      </c>
      <c r="E12" s="190" t="s">
        <v>5232</v>
      </c>
      <c r="F12" s="169" t="s">
        <v>2022</v>
      </c>
      <c r="G12" s="191">
        <v>4578519619</v>
      </c>
      <c r="H12" s="192" t="s">
        <v>86</v>
      </c>
      <c r="I12" s="172">
        <v>4578519619</v>
      </c>
      <c r="J12" s="193" t="s">
        <v>61</v>
      </c>
      <c r="K12" s="172" t="s">
        <v>5233</v>
      </c>
      <c r="L12" s="192" t="s">
        <v>5234</v>
      </c>
      <c r="M12" s="172">
        <v>72073926134</v>
      </c>
      <c r="N12" s="194" t="s">
        <v>195</v>
      </c>
      <c r="O12" s="172">
        <v>73989444620</v>
      </c>
      <c r="P12" s="194" t="s">
        <v>4113</v>
      </c>
      <c r="Q12" s="193">
        <v>29230</v>
      </c>
      <c r="R12" s="195" t="s">
        <v>87</v>
      </c>
      <c r="S12" s="132">
        <v>44798</v>
      </c>
      <c r="T12" s="132">
        <v>45070</v>
      </c>
      <c r="U12" s="197">
        <v>61992807407</v>
      </c>
      <c r="V12" s="198" t="s">
        <v>57</v>
      </c>
      <c r="W12" s="198" t="s">
        <v>58</v>
      </c>
    </row>
    <row r="13" spans="1:27" ht="15.5">
      <c r="A13" s="190" t="s">
        <v>2017</v>
      </c>
      <c r="B13" s="190" t="s">
        <v>2018</v>
      </c>
      <c r="C13" s="190" t="s">
        <v>4166</v>
      </c>
      <c r="D13" s="190" t="s">
        <v>4176</v>
      </c>
      <c r="E13" s="190" t="s">
        <v>5232</v>
      </c>
      <c r="F13" s="169" t="s">
        <v>2022</v>
      </c>
      <c r="G13" s="191">
        <v>10439312604</v>
      </c>
      <c r="H13" s="192" t="s">
        <v>2275</v>
      </c>
      <c r="I13" s="172">
        <v>10439312604</v>
      </c>
      <c r="J13" s="193" t="s">
        <v>61</v>
      </c>
      <c r="K13" s="172" t="s">
        <v>5233</v>
      </c>
      <c r="L13" s="192" t="s">
        <v>5234</v>
      </c>
      <c r="M13" s="172">
        <v>72073926134</v>
      </c>
      <c r="N13" s="194" t="s">
        <v>195</v>
      </c>
      <c r="O13" s="172">
        <v>73989444620</v>
      </c>
      <c r="P13" s="194" t="s">
        <v>4113</v>
      </c>
      <c r="Q13" s="193" t="s">
        <v>2276</v>
      </c>
      <c r="R13" s="195" t="s">
        <v>2277</v>
      </c>
      <c r="S13" s="132">
        <v>44959</v>
      </c>
      <c r="T13" s="132"/>
      <c r="U13" s="197">
        <v>61995809889</v>
      </c>
      <c r="V13" s="198" t="s">
        <v>57</v>
      </c>
      <c r="W13" s="198" t="s">
        <v>58</v>
      </c>
    </row>
    <row r="14" spans="1:27" ht="15.5">
      <c r="A14" s="190" t="s">
        <v>2017</v>
      </c>
      <c r="B14" s="190" t="s">
        <v>2018</v>
      </c>
      <c r="C14" s="190" t="s">
        <v>4166</v>
      </c>
      <c r="D14" s="190" t="s">
        <v>4167</v>
      </c>
      <c r="E14" s="190" t="s">
        <v>4168</v>
      </c>
      <c r="F14" s="169" t="s">
        <v>2022</v>
      </c>
      <c r="G14" s="191">
        <v>2433224101</v>
      </c>
      <c r="H14" s="192" t="s">
        <v>945</v>
      </c>
      <c r="I14" s="172">
        <v>2433224101</v>
      </c>
      <c r="J14" s="193" t="s">
        <v>61</v>
      </c>
      <c r="K14" s="172" t="s">
        <v>4718</v>
      </c>
      <c r="L14" s="192" t="s">
        <v>4114</v>
      </c>
      <c r="M14" s="172">
        <v>72073926134</v>
      </c>
      <c r="N14" s="194" t="s">
        <v>195</v>
      </c>
      <c r="O14" s="172">
        <v>73989444620</v>
      </c>
      <c r="P14" s="194" t="s">
        <v>4113</v>
      </c>
      <c r="Q14" s="193">
        <v>32953</v>
      </c>
      <c r="R14" s="195" t="s">
        <v>973</v>
      </c>
      <c r="S14" s="132">
        <v>44881</v>
      </c>
      <c r="T14" s="132">
        <v>45071</v>
      </c>
      <c r="U14" s="197">
        <v>61998078609</v>
      </c>
      <c r="V14" s="198" t="s">
        <v>57</v>
      </c>
      <c r="W14" s="198" t="s">
        <v>58</v>
      </c>
    </row>
    <row r="15" spans="1:27" ht="15.5">
      <c r="A15" s="190" t="s">
        <v>2017</v>
      </c>
      <c r="B15" s="190" t="s">
        <v>2018</v>
      </c>
      <c r="C15" s="190" t="s">
        <v>4169</v>
      </c>
      <c r="D15" s="190" t="s">
        <v>4170</v>
      </c>
      <c r="E15" s="190" t="s">
        <v>4182</v>
      </c>
      <c r="F15" s="169" t="s">
        <v>2022</v>
      </c>
      <c r="G15" s="191">
        <v>1451674104</v>
      </c>
      <c r="H15" s="192" t="s">
        <v>935</v>
      </c>
      <c r="I15" s="172">
        <v>1451674104</v>
      </c>
      <c r="J15" s="193" t="s">
        <v>61</v>
      </c>
      <c r="K15" s="172">
        <v>397689292</v>
      </c>
      <c r="L15" s="192" t="s">
        <v>62</v>
      </c>
      <c r="M15" s="172">
        <v>88313050187</v>
      </c>
      <c r="N15" s="194" t="s">
        <v>2267</v>
      </c>
      <c r="O15" s="172">
        <v>73989444620</v>
      </c>
      <c r="P15" s="194" t="s">
        <v>4113</v>
      </c>
      <c r="Q15" s="193">
        <v>31973</v>
      </c>
      <c r="R15" s="195" t="s">
        <v>979</v>
      </c>
      <c r="S15" s="132">
        <v>44890</v>
      </c>
      <c r="T15" s="132"/>
      <c r="U15" s="197">
        <v>62982100368</v>
      </c>
      <c r="V15" s="198" t="s">
        <v>53</v>
      </c>
      <c r="W15" s="198" t="s">
        <v>54</v>
      </c>
    </row>
    <row r="16" spans="1:27" ht="15.5">
      <c r="A16" s="190" t="s">
        <v>2017</v>
      </c>
      <c r="B16" s="190" t="s">
        <v>2018</v>
      </c>
      <c r="C16" s="190" t="s">
        <v>4166</v>
      </c>
      <c r="D16" s="190" t="s">
        <v>4176</v>
      </c>
      <c r="E16" s="190" t="s">
        <v>4184</v>
      </c>
      <c r="F16" s="169" t="s">
        <v>2022</v>
      </c>
      <c r="G16" s="202">
        <v>1825873127</v>
      </c>
      <c r="H16" s="192" t="s">
        <v>940</v>
      </c>
      <c r="I16" s="172">
        <v>1825873127</v>
      </c>
      <c r="J16" s="193" t="s">
        <v>61</v>
      </c>
      <c r="K16" s="172" t="s">
        <v>5233</v>
      </c>
      <c r="L16" s="192" t="s">
        <v>5234</v>
      </c>
      <c r="M16" s="172">
        <v>72073926134</v>
      </c>
      <c r="N16" s="194" t="s">
        <v>195</v>
      </c>
      <c r="O16" s="172">
        <v>73989444620</v>
      </c>
      <c r="P16" s="194" t="s">
        <v>4113</v>
      </c>
      <c r="Q16" s="193">
        <v>33216</v>
      </c>
      <c r="R16" s="195" t="s">
        <v>966</v>
      </c>
      <c r="S16" s="132">
        <v>44872</v>
      </c>
      <c r="T16" s="132">
        <v>45054</v>
      </c>
      <c r="U16" s="197">
        <v>61981300001</v>
      </c>
      <c r="V16" s="198" t="s">
        <v>57</v>
      </c>
      <c r="W16" s="198" t="s">
        <v>58</v>
      </c>
    </row>
    <row r="17" spans="1:23" ht="15.5">
      <c r="A17" s="190" t="s">
        <v>2017</v>
      </c>
      <c r="B17" s="190" t="s">
        <v>2018</v>
      </c>
      <c r="C17" s="190" t="s">
        <v>4169</v>
      </c>
      <c r="D17" s="190" t="s">
        <v>4174</v>
      </c>
      <c r="E17" s="190" t="s">
        <v>5235</v>
      </c>
      <c r="F17" s="169" t="s">
        <v>2022</v>
      </c>
      <c r="G17" s="202">
        <v>14876583706</v>
      </c>
      <c r="H17" s="192" t="s">
        <v>949</v>
      </c>
      <c r="I17" s="172">
        <v>14876583706</v>
      </c>
      <c r="J17" s="193" t="s">
        <v>50</v>
      </c>
      <c r="K17" s="172" t="s">
        <v>5</v>
      </c>
      <c r="L17" s="192"/>
      <c r="M17" s="172">
        <v>88313050187</v>
      </c>
      <c r="N17" s="194" t="s">
        <v>2267</v>
      </c>
      <c r="O17" s="172">
        <v>73989444620</v>
      </c>
      <c r="P17" s="194" t="s">
        <v>4113</v>
      </c>
      <c r="Q17" s="193">
        <v>35097</v>
      </c>
      <c r="R17" s="201" t="s">
        <v>4719</v>
      </c>
      <c r="S17" s="132">
        <v>44896</v>
      </c>
      <c r="T17" s="132"/>
      <c r="U17" s="197">
        <v>21973512397</v>
      </c>
      <c r="V17" s="198" t="s">
        <v>53</v>
      </c>
      <c r="W17" s="198" t="s">
        <v>54</v>
      </c>
    </row>
    <row r="18" spans="1:23" ht="15.5">
      <c r="A18" s="190" t="s">
        <v>2017</v>
      </c>
      <c r="B18" s="190" t="s">
        <v>2018</v>
      </c>
      <c r="C18" s="190" t="s">
        <v>4169</v>
      </c>
      <c r="D18" s="190" t="s">
        <v>4170</v>
      </c>
      <c r="E18" s="190" t="s">
        <v>4190</v>
      </c>
      <c r="F18" s="169" t="s">
        <v>2022</v>
      </c>
      <c r="G18" s="202">
        <v>2359458116</v>
      </c>
      <c r="H18" s="192" t="s">
        <v>951</v>
      </c>
      <c r="I18" s="172">
        <v>2359458116</v>
      </c>
      <c r="J18" s="193" t="s">
        <v>61</v>
      </c>
      <c r="K18" s="172">
        <v>397689292</v>
      </c>
      <c r="L18" s="192" t="s">
        <v>62</v>
      </c>
      <c r="M18" s="172">
        <v>88313050187</v>
      </c>
      <c r="N18" s="194" t="s">
        <v>2267</v>
      </c>
      <c r="O18" s="172">
        <v>73989444620</v>
      </c>
      <c r="P18" s="194" t="s">
        <v>4113</v>
      </c>
      <c r="Q18" s="193">
        <v>32968</v>
      </c>
      <c r="R18" s="201" t="s">
        <v>986</v>
      </c>
      <c r="S18" s="132">
        <v>44896</v>
      </c>
      <c r="T18" s="132"/>
      <c r="U18" s="197">
        <v>62983069954</v>
      </c>
      <c r="V18" s="198" t="s">
        <v>53</v>
      </c>
      <c r="W18" s="198" t="s">
        <v>54</v>
      </c>
    </row>
    <row r="19" spans="1:23" ht="15.5">
      <c r="A19" s="190" t="s">
        <v>2017</v>
      </c>
      <c r="B19" s="190" t="s">
        <v>2018</v>
      </c>
      <c r="C19" s="190" t="s">
        <v>4166</v>
      </c>
      <c r="D19" s="190" t="s">
        <v>4167</v>
      </c>
      <c r="E19" s="190" t="s">
        <v>5236</v>
      </c>
      <c r="F19" s="169" t="s">
        <v>2022</v>
      </c>
      <c r="G19" s="202">
        <v>13130660607</v>
      </c>
      <c r="H19" s="192" t="s">
        <v>952</v>
      </c>
      <c r="I19" s="172">
        <v>13130660607</v>
      </c>
      <c r="J19" s="193" t="s">
        <v>61</v>
      </c>
      <c r="K19" s="172" t="s">
        <v>4718</v>
      </c>
      <c r="L19" s="192" t="s">
        <v>4114</v>
      </c>
      <c r="M19" s="172">
        <v>72073926134</v>
      </c>
      <c r="N19" s="194" t="s">
        <v>195</v>
      </c>
      <c r="O19" s="172">
        <v>73989444620</v>
      </c>
      <c r="P19" s="194" t="s">
        <v>4113</v>
      </c>
      <c r="Q19" s="193">
        <v>35652</v>
      </c>
      <c r="R19" s="201" t="s">
        <v>987</v>
      </c>
      <c r="S19" s="132">
        <v>44896</v>
      </c>
      <c r="T19" s="206"/>
      <c r="U19" s="197">
        <v>61982741243</v>
      </c>
      <c r="V19" s="198" t="s">
        <v>57</v>
      </c>
      <c r="W19" s="198" t="s">
        <v>58</v>
      </c>
    </row>
    <row r="20" spans="1:23" ht="15.5">
      <c r="A20" s="190" t="s">
        <v>2017</v>
      </c>
      <c r="B20" s="190" t="s">
        <v>2018</v>
      </c>
      <c r="C20" s="190" t="s">
        <v>4166</v>
      </c>
      <c r="D20" s="190" t="s">
        <v>4176</v>
      </c>
      <c r="E20" s="190" t="s">
        <v>5237</v>
      </c>
      <c r="F20" s="169" t="s">
        <v>2022</v>
      </c>
      <c r="G20" s="202">
        <v>7063218123</v>
      </c>
      <c r="H20" s="192" t="s">
        <v>922</v>
      </c>
      <c r="I20" s="172">
        <v>7063218123</v>
      </c>
      <c r="J20" s="193" t="s">
        <v>61</v>
      </c>
      <c r="K20" s="172" t="s">
        <v>5233</v>
      </c>
      <c r="L20" s="192" t="s">
        <v>5234</v>
      </c>
      <c r="M20" s="172">
        <v>72073926134</v>
      </c>
      <c r="N20" s="194" t="s">
        <v>195</v>
      </c>
      <c r="O20" s="172">
        <v>73989444620</v>
      </c>
      <c r="P20" s="194" t="s">
        <v>4113</v>
      </c>
      <c r="Q20" s="193">
        <v>36794</v>
      </c>
      <c r="R20" s="207" t="s">
        <v>968</v>
      </c>
      <c r="S20" s="132">
        <v>44881</v>
      </c>
      <c r="T20" s="132"/>
      <c r="U20" s="197">
        <v>61993201765</v>
      </c>
      <c r="V20" s="198" t="s">
        <v>57</v>
      </c>
      <c r="W20" s="198" t="s">
        <v>58</v>
      </c>
    </row>
    <row r="21" spans="1:23" ht="15.5">
      <c r="A21" s="190" t="s">
        <v>2017</v>
      </c>
      <c r="B21" s="190" t="s">
        <v>2018</v>
      </c>
      <c r="C21" s="190" t="s">
        <v>4166</v>
      </c>
      <c r="D21" s="190" t="s">
        <v>4176</v>
      </c>
      <c r="E21" s="190" t="s">
        <v>4177</v>
      </c>
      <c r="F21" s="169" t="s">
        <v>2022</v>
      </c>
      <c r="G21" s="202">
        <v>86552406134</v>
      </c>
      <c r="H21" s="192" t="s">
        <v>1989</v>
      </c>
      <c r="I21" s="210">
        <v>86552406134</v>
      </c>
      <c r="J21" s="193" t="s">
        <v>61</v>
      </c>
      <c r="K21" s="172" t="s">
        <v>5233</v>
      </c>
      <c r="L21" s="75" t="s">
        <v>5234</v>
      </c>
      <c r="M21" s="172">
        <v>72073926134</v>
      </c>
      <c r="N21" s="194" t="s">
        <v>195</v>
      </c>
      <c r="O21" s="172">
        <v>73989444620</v>
      </c>
      <c r="P21" s="194" t="s">
        <v>4113</v>
      </c>
      <c r="Q21" s="212">
        <v>28961</v>
      </c>
      <c r="R21" s="213" t="s">
        <v>2081</v>
      </c>
      <c r="S21" s="132">
        <v>44928</v>
      </c>
      <c r="T21" s="212"/>
      <c r="U21" s="197">
        <v>61982373934</v>
      </c>
      <c r="V21" s="198" t="s">
        <v>57</v>
      </c>
      <c r="W21" s="198" t="s">
        <v>58</v>
      </c>
    </row>
    <row r="22" spans="1:23" ht="15.5">
      <c r="A22" s="190" t="s">
        <v>2017</v>
      </c>
      <c r="B22" s="190" t="s">
        <v>2018</v>
      </c>
      <c r="C22" s="190" t="s">
        <v>2019</v>
      </c>
      <c r="D22" s="190" t="s">
        <v>2026</v>
      </c>
      <c r="E22" s="190" t="s">
        <v>2069</v>
      </c>
      <c r="F22" s="169" t="s">
        <v>2022</v>
      </c>
      <c r="G22" s="202">
        <v>9755062696</v>
      </c>
      <c r="H22" s="192" t="s">
        <v>2002</v>
      </c>
      <c r="I22" s="210">
        <v>9755062696</v>
      </c>
      <c r="J22" s="193" t="s">
        <v>61</v>
      </c>
      <c r="K22" s="172" t="s">
        <v>47</v>
      </c>
      <c r="L22" s="215" t="s">
        <v>48</v>
      </c>
      <c r="M22" s="172" t="s">
        <v>121</v>
      </c>
      <c r="N22" s="194" t="s">
        <v>122</v>
      </c>
      <c r="O22" s="172">
        <v>73989444620</v>
      </c>
      <c r="P22" s="194" t="s">
        <v>4113</v>
      </c>
      <c r="Q22" s="216">
        <v>32677</v>
      </c>
      <c r="R22" s="213" t="s">
        <v>2091</v>
      </c>
      <c r="S22" s="132">
        <v>44928</v>
      </c>
      <c r="T22" s="132"/>
      <c r="U22" s="197">
        <v>32988617469</v>
      </c>
      <c r="V22" s="198" t="s">
        <v>45</v>
      </c>
      <c r="W22" s="198" t="s">
        <v>46</v>
      </c>
    </row>
    <row r="23" spans="1:23" ht="15.5">
      <c r="A23" s="168" t="s">
        <v>2017</v>
      </c>
      <c r="B23" s="168" t="s">
        <v>2018</v>
      </c>
      <c r="C23" s="168" t="s">
        <v>4166</v>
      </c>
      <c r="D23" s="168" t="s">
        <v>4167</v>
      </c>
      <c r="E23" s="168" t="s">
        <v>5238</v>
      </c>
      <c r="F23" s="169" t="s">
        <v>2022</v>
      </c>
      <c r="G23" s="202">
        <v>2946919102</v>
      </c>
      <c r="H23" s="192" t="s">
        <v>1658</v>
      </c>
      <c r="I23" s="172">
        <v>2946919102</v>
      </c>
      <c r="J23" s="211" t="s">
        <v>61</v>
      </c>
      <c r="K23" s="172" t="s">
        <v>4718</v>
      </c>
      <c r="L23" s="213" t="s">
        <v>4114</v>
      </c>
      <c r="M23" s="200">
        <v>72073926134</v>
      </c>
      <c r="N23" s="211" t="s">
        <v>195</v>
      </c>
      <c r="O23" s="172">
        <v>73989444620</v>
      </c>
      <c r="P23" s="194" t="s">
        <v>4113</v>
      </c>
      <c r="Q23" s="217">
        <v>32804</v>
      </c>
      <c r="R23" s="218" t="s">
        <v>2093</v>
      </c>
      <c r="S23" s="132">
        <v>44928</v>
      </c>
      <c r="T23" s="132"/>
      <c r="U23" s="219">
        <v>61998696617</v>
      </c>
      <c r="V23" s="211" t="s">
        <v>57</v>
      </c>
      <c r="W23" s="211" t="s">
        <v>58</v>
      </c>
    </row>
    <row r="24" spans="1:23" ht="15.5">
      <c r="A24" s="168" t="s">
        <v>2017</v>
      </c>
      <c r="B24" s="168" t="s">
        <v>2018</v>
      </c>
      <c r="C24" s="168" t="s">
        <v>4166</v>
      </c>
      <c r="D24" s="168" t="s">
        <v>4176</v>
      </c>
      <c r="E24" s="168" t="s">
        <v>4178</v>
      </c>
      <c r="F24" s="169" t="s">
        <v>2022</v>
      </c>
      <c r="G24" s="202">
        <v>72637005149</v>
      </c>
      <c r="H24" s="192" t="s">
        <v>1818</v>
      </c>
      <c r="I24" s="172">
        <v>72637005149</v>
      </c>
      <c r="J24" s="193" t="s">
        <v>61</v>
      </c>
      <c r="K24" s="172" t="s">
        <v>5233</v>
      </c>
      <c r="L24" s="213" t="s">
        <v>5234</v>
      </c>
      <c r="M24" s="172">
        <v>72073926134</v>
      </c>
      <c r="N24" s="211" t="s">
        <v>195</v>
      </c>
      <c r="O24" s="172">
        <v>73989444620</v>
      </c>
      <c r="P24" s="194" t="s">
        <v>4113</v>
      </c>
      <c r="Q24" s="217">
        <v>29990</v>
      </c>
      <c r="R24" s="213" t="s">
        <v>2083</v>
      </c>
      <c r="S24" s="132">
        <v>44928</v>
      </c>
      <c r="T24" s="132"/>
      <c r="U24" s="219">
        <v>61994062467</v>
      </c>
      <c r="V24" s="211" t="s">
        <v>57</v>
      </c>
      <c r="W24" s="211" t="s">
        <v>58</v>
      </c>
    </row>
    <row r="25" spans="1:23" ht="15.5">
      <c r="A25" s="168" t="s">
        <v>2017</v>
      </c>
      <c r="B25" s="168" t="s">
        <v>2018</v>
      </c>
      <c r="C25" s="168" t="s">
        <v>4166</v>
      </c>
      <c r="D25" s="168" t="s">
        <v>4167</v>
      </c>
      <c r="E25" s="168" t="s">
        <v>4197</v>
      </c>
      <c r="F25" s="169" t="s">
        <v>2022</v>
      </c>
      <c r="G25" s="202">
        <v>63270064349</v>
      </c>
      <c r="H25" s="192" t="s">
        <v>1531</v>
      </c>
      <c r="I25" s="172">
        <v>63270064349</v>
      </c>
      <c r="J25" s="193" t="s">
        <v>61</v>
      </c>
      <c r="K25" s="172" t="s">
        <v>4718</v>
      </c>
      <c r="L25" s="213" t="s">
        <v>4114</v>
      </c>
      <c r="M25" s="172">
        <v>72073926134</v>
      </c>
      <c r="N25" s="211" t="s">
        <v>195</v>
      </c>
      <c r="O25" s="172">
        <v>73989444620</v>
      </c>
      <c r="P25" s="194" t="s">
        <v>4113</v>
      </c>
      <c r="Q25" s="217">
        <v>30329</v>
      </c>
      <c r="R25" s="213" t="s">
        <v>2106</v>
      </c>
      <c r="S25" s="132">
        <v>44942</v>
      </c>
      <c r="T25" s="132">
        <v>45048</v>
      </c>
      <c r="U25" s="219">
        <v>61985609907</v>
      </c>
      <c r="V25" s="211" t="s">
        <v>57</v>
      </c>
      <c r="W25" s="211" t="s">
        <v>58</v>
      </c>
    </row>
    <row r="26" spans="1:23">
      <c r="A26" s="168" t="s">
        <v>2017</v>
      </c>
      <c r="B26" s="168" t="s">
        <v>2018</v>
      </c>
      <c r="C26" s="168" t="s">
        <v>4169</v>
      </c>
      <c r="D26" s="168" t="s">
        <v>4174</v>
      </c>
      <c r="E26" s="168" t="s">
        <v>4199</v>
      </c>
      <c r="F26" s="27" t="s">
        <v>2022</v>
      </c>
      <c r="G26" s="27">
        <v>1768766185</v>
      </c>
      <c r="H26" s="27" t="s">
        <v>2110</v>
      </c>
      <c r="I26" s="220">
        <v>1768766185</v>
      </c>
      <c r="J26" s="27" t="s">
        <v>61</v>
      </c>
      <c r="K26" s="220">
        <v>14876583706</v>
      </c>
      <c r="L26" s="27" t="s">
        <v>949</v>
      </c>
      <c r="M26" s="220">
        <v>88313050187</v>
      </c>
      <c r="N26" s="27" t="s">
        <v>2267</v>
      </c>
      <c r="O26" s="220">
        <v>73989444620</v>
      </c>
      <c r="P26" s="27" t="s">
        <v>4113</v>
      </c>
      <c r="Q26" s="27">
        <v>32597</v>
      </c>
      <c r="R26" s="27" t="s">
        <v>2111</v>
      </c>
      <c r="S26" s="132">
        <v>44942</v>
      </c>
      <c r="T26" s="132"/>
      <c r="U26" s="27">
        <v>62993779176</v>
      </c>
      <c r="V26" s="27" t="s">
        <v>53</v>
      </c>
      <c r="W26" s="27" t="s">
        <v>54</v>
      </c>
    </row>
    <row r="27" spans="1:23" ht="12.75" customHeight="1">
      <c r="A27" s="190" t="s">
        <v>2017</v>
      </c>
      <c r="B27" s="190" t="s">
        <v>2018</v>
      </c>
      <c r="C27" s="190" t="s">
        <v>4169</v>
      </c>
      <c r="D27" s="190" t="s">
        <v>4174</v>
      </c>
      <c r="E27" s="190" t="s">
        <v>4200</v>
      </c>
      <c r="F27" s="169" t="s">
        <v>2022</v>
      </c>
      <c r="G27" s="191">
        <v>6146623113</v>
      </c>
      <c r="H27" s="192" t="s">
        <v>1830</v>
      </c>
      <c r="I27" s="172">
        <v>6146623113</v>
      </c>
      <c r="J27" s="205" t="s">
        <v>61</v>
      </c>
      <c r="K27" s="172">
        <v>14876583706</v>
      </c>
      <c r="L27" s="192" t="s">
        <v>949</v>
      </c>
      <c r="M27" s="172">
        <v>88313050187</v>
      </c>
      <c r="N27" s="194" t="s">
        <v>2267</v>
      </c>
      <c r="O27" s="172">
        <v>73989444620</v>
      </c>
      <c r="P27" s="194" t="s">
        <v>4113</v>
      </c>
      <c r="Q27" s="217">
        <v>36830</v>
      </c>
      <c r="R27" s="200" t="s">
        <v>2113</v>
      </c>
      <c r="S27" s="132">
        <v>44942</v>
      </c>
      <c r="T27" s="196"/>
      <c r="U27" s="197">
        <v>62986021339</v>
      </c>
      <c r="V27" s="198" t="s">
        <v>53</v>
      </c>
      <c r="W27" s="222" t="s">
        <v>54</v>
      </c>
    </row>
    <row r="28" spans="1:23" ht="19.5" customHeight="1">
      <c r="A28" s="190" t="s">
        <v>2017</v>
      </c>
      <c r="B28" s="190" t="s">
        <v>2018</v>
      </c>
      <c r="C28" s="190" t="s">
        <v>2019</v>
      </c>
      <c r="D28" s="190" t="s">
        <v>2043</v>
      </c>
      <c r="E28" s="190" t="s">
        <v>2044</v>
      </c>
      <c r="F28" s="169" t="s">
        <v>2022</v>
      </c>
      <c r="G28" s="191">
        <v>1394995474</v>
      </c>
      <c r="H28" s="192" t="s">
        <v>2116</v>
      </c>
      <c r="I28" s="172">
        <v>1394995474</v>
      </c>
      <c r="J28" s="205" t="s">
        <v>50</v>
      </c>
      <c r="K28" s="172" t="s">
        <v>5</v>
      </c>
      <c r="L28" s="192"/>
      <c r="M28" s="172" t="s">
        <v>121</v>
      </c>
      <c r="N28" s="194" t="s">
        <v>122</v>
      </c>
      <c r="O28" s="172">
        <v>73989444620</v>
      </c>
      <c r="P28" s="194" t="s">
        <v>4113</v>
      </c>
      <c r="Q28" s="217">
        <v>31776</v>
      </c>
      <c r="R28" s="200" t="s">
        <v>2117</v>
      </c>
      <c r="S28" s="132">
        <v>44949</v>
      </c>
      <c r="T28" s="196"/>
      <c r="U28" s="197">
        <v>83988694085</v>
      </c>
      <c r="V28" s="198" t="s">
        <v>1691</v>
      </c>
      <c r="W28" s="222" t="s">
        <v>1528</v>
      </c>
    </row>
    <row r="29" spans="1:23" ht="15.75" customHeight="1">
      <c r="A29" s="190" t="s">
        <v>2017</v>
      </c>
      <c r="B29" s="190" t="s">
        <v>2018</v>
      </c>
      <c r="C29" s="190" t="s">
        <v>2019</v>
      </c>
      <c r="D29" s="190" t="s">
        <v>2030</v>
      </c>
      <c r="E29" s="190" t="s">
        <v>2031</v>
      </c>
      <c r="F29" s="169" t="s">
        <v>2022</v>
      </c>
      <c r="G29" s="191">
        <v>9408588436</v>
      </c>
      <c r="H29" s="192" t="s">
        <v>1526</v>
      </c>
      <c r="I29" s="172">
        <v>9408588436</v>
      </c>
      <c r="J29" s="205" t="s">
        <v>50</v>
      </c>
      <c r="K29" s="172" t="s">
        <v>5</v>
      </c>
      <c r="L29" s="192" t="s">
        <v>5</v>
      </c>
      <c r="M29" s="172" t="s">
        <v>121</v>
      </c>
      <c r="N29" s="194" t="s">
        <v>122</v>
      </c>
      <c r="O29" s="172">
        <v>73989444620</v>
      </c>
      <c r="P29" s="194" t="s">
        <v>4113</v>
      </c>
      <c r="Q29" s="217">
        <v>33321</v>
      </c>
      <c r="R29" s="200" t="s">
        <v>2121</v>
      </c>
      <c r="S29" s="132">
        <v>44949</v>
      </c>
      <c r="T29" s="196"/>
      <c r="U29" s="197">
        <v>83996446428</v>
      </c>
      <c r="V29" s="198" t="s">
        <v>1527</v>
      </c>
      <c r="W29" s="222" t="s">
        <v>1528</v>
      </c>
    </row>
    <row r="30" spans="1:23" ht="15.75" customHeight="1">
      <c r="A30" s="190" t="s">
        <v>2017</v>
      </c>
      <c r="B30" s="190" t="s">
        <v>2018</v>
      </c>
      <c r="C30" s="190" t="s">
        <v>2019</v>
      </c>
      <c r="D30" s="190" t="s">
        <v>2030</v>
      </c>
      <c r="E30" s="190" t="s">
        <v>2035</v>
      </c>
      <c r="F30" s="169" t="s">
        <v>2022</v>
      </c>
      <c r="G30" s="191">
        <v>9479290456</v>
      </c>
      <c r="H30" s="192" t="s">
        <v>1616</v>
      </c>
      <c r="I30" s="172">
        <v>9479290456</v>
      </c>
      <c r="J30" s="193" t="s">
        <v>61</v>
      </c>
      <c r="K30" s="172">
        <v>9408588436</v>
      </c>
      <c r="L30" s="192" t="s">
        <v>1526</v>
      </c>
      <c r="M30" s="172" t="s">
        <v>121</v>
      </c>
      <c r="N30" s="194" t="s">
        <v>122</v>
      </c>
      <c r="O30" s="172">
        <v>73989444620</v>
      </c>
      <c r="P30" s="194" t="s">
        <v>4113</v>
      </c>
      <c r="Q30" s="223">
        <v>32989</v>
      </c>
      <c r="R30" s="200" t="s">
        <v>2139</v>
      </c>
      <c r="S30" s="132">
        <v>44949</v>
      </c>
      <c r="T30" s="196"/>
      <c r="U30" s="197">
        <v>83998633574</v>
      </c>
      <c r="V30" s="198" t="s">
        <v>1527</v>
      </c>
      <c r="W30" s="222" t="s">
        <v>1528</v>
      </c>
    </row>
    <row r="31" spans="1:23" ht="15.75" customHeight="1">
      <c r="A31" s="190" t="s">
        <v>2017</v>
      </c>
      <c r="B31" s="190" t="s">
        <v>2018</v>
      </c>
      <c r="C31" s="190" t="s">
        <v>2019</v>
      </c>
      <c r="D31" s="190" t="s">
        <v>2043</v>
      </c>
      <c r="E31" s="190" t="s">
        <v>2055</v>
      </c>
      <c r="F31" s="169" t="s">
        <v>2022</v>
      </c>
      <c r="G31" s="191">
        <v>8849120435</v>
      </c>
      <c r="H31" s="192" t="s">
        <v>1690</v>
      </c>
      <c r="I31" s="172">
        <v>8849120435</v>
      </c>
      <c r="J31" s="193" t="s">
        <v>61</v>
      </c>
      <c r="K31" s="172" t="s">
        <v>5</v>
      </c>
      <c r="L31" s="192" t="s">
        <v>2130</v>
      </c>
      <c r="M31" s="172" t="s">
        <v>121</v>
      </c>
      <c r="N31" s="194" t="s">
        <v>122</v>
      </c>
      <c r="O31" s="172">
        <v>73989444620</v>
      </c>
      <c r="P31" s="194" t="s">
        <v>4113</v>
      </c>
      <c r="Q31" s="223">
        <v>33677</v>
      </c>
      <c r="R31" s="45" t="s">
        <v>2141</v>
      </c>
      <c r="S31" s="132">
        <v>44949</v>
      </c>
      <c r="T31" s="196"/>
      <c r="U31" s="197">
        <v>83986257363</v>
      </c>
      <c r="V31" s="198" t="s">
        <v>1691</v>
      </c>
      <c r="W31" s="198" t="s">
        <v>1528</v>
      </c>
    </row>
    <row r="32" spans="1:23" ht="15.75" customHeight="1">
      <c r="A32" s="190" t="s">
        <v>2017</v>
      </c>
      <c r="B32" s="190" t="s">
        <v>2018</v>
      </c>
      <c r="C32" s="190" t="s">
        <v>2019</v>
      </c>
      <c r="D32" s="190" t="s">
        <v>2030</v>
      </c>
      <c r="E32" s="190" t="s">
        <v>2061</v>
      </c>
      <c r="F32" s="169" t="s">
        <v>2022</v>
      </c>
      <c r="G32" s="191">
        <v>1413771432</v>
      </c>
      <c r="H32" s="192" t="s">
        <v>1883</v>
      </c>
      <c r="I32" s="172">
        <v>1413771432</v>
      </c>
      <c r="J32" s="193" t="s">
        <v>61</v>
      </c>
      <c r="K32" s="172">
        <v>9408588436</v>
      </c>
      <c r="L32" s="192" t="s">
        <v>1526</v>
      </c>
      <c r="M32" s="172" t="s">
        <v>121</v>
      </c>
      <c r="N32" s="194" t="s">
        <v>122</v>
      </c>
      <c r="O32" s="172">
        <v>73989444620</v>
      </c>
      <c r="P32" s="194" t="s">
        <v>4113</v>
      </c>
      <c r="Q32" s="223">
        <v>32124</v>
      </c>
      <c r="R32" s="195" t="s">
        <v>2158</v>
      </c>
      <c r="S32" s="132">
        <v>44949</v>
      </c>
      <c r="T32" s="196"/>
      <c r="U32" s="197">
        <v>83981693818</v>
      </c>
      <c r="V32" s="198" t="s">
        <v>1527</v>
      </c>
      <c r="W32" s="198" t="s">
        <v>1528</v>
      </c>
    </row>
    <row r="33" spans="1:23" ht="15.75" customHeight="1">
      <c r="A33" s="190" t="s">
        <v>2017</v>
      </c>
      <c r="B33" s="190" t="s">
        <v>2018</v>
      </c>
      <c r="C33" s="190" t="s">
        <v>4169</v>
      </c>
      <c r="D33" s="190" t="s">
        <v>4201</v>
      </c>
      <c r="E33" s="190" t="s">
        <v>5239</v>
      </c>
      <c r="F33" s="169" t="s">
        <v>2022</v>
      </c>
      <c r="G33" s="191" t="s">
        <v>2168</v>
      </c>
      <c r="H33" s="192" t="s">
        <v>2169</v>
      </c>
      <c r="I33" s="172" t="s">
        <v>2168</v>
      </c>
      <c r="J33" s="193" t="s">
        <v>50</v>
      </c>
      <c r="K33" s="172" t="s">
        <v>5</v>
      </c>
      <c r="L33" s="192" t="s">
        <v>5</v>
      </c>
      <c r="M33" s="172">
        <v>88313050187</v>
      </c>
      <c r="N33" s="194" t="s">
        <v>2267</v>
      </c>
      <c r="O33" s="172">
        <v>73989444620</v>
      </c>
      <c r="P33" s="194" t="s">
        <v>4113</v>
      </c>
      <c r="Q33" s="223">
        <v>27988</v>
      </c>
      <c r="R33" s="195" t="s">
        <v>2170</v>
      </c>
      <c r="S33" s="132">
        <v>44956</v>
      </c>
      <c r="T33" s="196">
        <v>45055</v>
      </c>
      <c r="U33" s="197">
        <v>62982543468</v>
      </c>
      <c r="V33" s="198" t="s">
        <v>2171</v>
      </c>
      <c r="W33" s="198" t="s">
        <v>54</v>
      </c>
    </row>
    <row r="34" spans="1:23" ht="15.75" customHeight="1">
      <c r="A34" s="190" t="s">
        <v>2017</v>
      </c>
      <c r="B34" s="190" t="s">
        <v>2018</v>
      </c>
      <c r="C34" s="190" t="s">
        <v>4169</v>
      </c>
      <c r="D34" s="190" t="s">
        <v>4204</v>
      </c>
      <c r="E34" s="190" t="s">
        <v>5240</v>
      </c>
      <c r="F34" s="169" t="s">
        <v>2022</v>
      </c>
      <c r="G34" s="191" t="s">
        <v>2186</v>
      </c>
      <c r="H34" s="192" t="s">
        <v>2187</v>
      </c>
      <c r="I34" s="172" t="s">
        <v>2186</v>
      </c>
      <c r="J34" s="193" t="s">
        <v>61</v>
      </c>
      <c r="K34" s="172">
        <v>14876583706</v>
      </c>
      <c r="L34" s="192" t="s">
        <v>949</v>
      </c>
      <c r="M34" s="172">
        <v>88313050187</v>
      </c>
      <c r="N34" s="194" t="s">
        <v>2267</v>
      </c>
      <c r="O34" s="172">
        <v>73989444620</v>
      </c>
      <c r="P34" s="194" t="s">
        <v>4113</v>
      </c>
      <c r="Q34" s="223">
        <v>34771</v>
      </c>
      <c r="R34" s="195" t="s">
        <v>2188</v>
      </c>
      <c r="S34" s="132">
        <v>44956</v>
      </c>
      <c r="T34" s="196"/>
      <c r="U34" s="197">
        <v>16991179582</v>
      </c>
      <c r="V34" s="198" t="s">
        <v>53</v>
      </c>
      <c r="W34" s="198" t="s">
        <v>54</v>
      </c>
    </row>
    <row r="35" spans="1:23" ht="15.75" customHeight="1">
      <c r="A35" s="190" t="s">
        <v>2017</v>
      </c>
      <c r="B35" s="190" t="s">
        <v>2018</v>
      </c>
      <c r="C35" s="190" t="s">
        <v>4169</v>
      </c>
      <c r="D35" s="190" t="s">
        <v>4201</v>
      </c>
      <c r="E35" s="190" t="s">
        <v>4202</v>
      </c>
      <c r="F35" s="169" t="s">
        <v>2022</v>
      </c>
      <c r="G35" s="191" t="s">
        <v>2198</v>
      </c>
      <c r="H35" s="192" t="s">
        <v>2199</v>
      </c>
      <c r="I35" s="172" t="s">
        <v>2198</v>
      </c>
      <c r="J35" s="193" t="s">
        <v>61</v>
      </c>
      <c r="K35" s="172">
        <v>80047106115</v>
      </c>
      <c r="L35" s="192" t="s">
        <v>2362</v>
      </c>
      <c r="M35" s="172">
        <v>88313050187</v>
      </c>
      <c r="N35" s="194" t="s">
        <v>2267</v>
      </c>
      <c r="O35" s="172">
        <v>73989444620</v>
      </c>
      <c r="P35" s="194" t="s">
        <v>4113</v>
      </c>
      <c r="Q35" s="223">
        <v>33389</v>
      </c>
      <c r="R35" s="195" t="s">
        <v>2200</v>
      </c>
      <c r="S35" s="132">
        <v>44956</v>
      </c>
      <c r="T35" s="196">
        <v>45077</v>
      </c>
      <c r="U35" s="197">
        <v>62997007406</v>
      </c>
      <c r="V35" s="198" t="s">
        <v>2171</v>
      </c>
      <c r="W35" s="198" t="s">
        <v>54</v>
      </c>
    </row>
    <row r="36" spans="1:23" ht="15.75" customHeight="1">
      <c r="A36" s="190" t="s">
        <v>2017</v>
      </c>
      <c r="B36" s="190" t="s">
        <v>2018</v>
      </c>
      <c r="C36" s="190" t="s">
        <v>2019</v>
      </c>
      <c r="D36" s="190" t="s">
        <v>2043</v>
      </c>
      <c r="E36" s="190" t="s">
        <v>2054</v>
      </c>
      <c r="F36" s="169" t="s">
        <v>2022</v>
      </c>
      <c r="G36" s="191" t="s">
        <v>2202</v>
      </c>
      <c r="H36" s="192" t="s">
        <v>2203</v>
      </c>
      <c r="I36" s="172" t="s">
        <v>2202</v>
      </c>
      <c r="J36" s="193" t="s">
        <v>61</v>
      </c>
      <c r="K36" s="172">
        <v>1394995474</v>
      </c>
      <c r="L36" s="192" t="s">
        <v>2116</v>
      </c>
      <c r="M36" s="172" t="s">
        <v>121</v>
      </c>
      <c r="N36" s="194" t="s">
        <v>122</v>
      </c>
      <c r="O36" s="172">
        <v>73989444620</v>
      </c>
      <c r="P36" s="194" t="s">
        <v>4113</v>
      </c>
      <c r="Q36" s="223">
        <v>29725</v>
      </c>
      <c r="R36" s="195" t="s">
        <v>2204</v>
      </c>
      <c r="S36" s="132">
        <v>44956</v>
      </c>
      <c r="T36" s="196">
        <v>45054</v>
      </c>
      <c r="U36" s="197">
        <v>8398587489</v>
      </c>
      <c r="V36" s="198" t="s">
        <v>1691</v>
      </c>
      <c r="W36" s="198" t="s">
        <v>1528</v>
      </c>
    </row>
    <row r="37" spans="1:23" ht="15.75" customHeight="1">
      <c r="A37" s="190" t="s">
        <v>2017</v>
      </c>
      <c r="B37" s="190" t="s">
        <v>2018</v>
      </c>
      <c r="C37" s="190" t="s">
        <v>2019</v>
      </c>
      <c r="D37" s="190" t="s">
        <v>2030</v>
      </c>
      <c r="E37" s="190" t="s">
        <v>2062</v>
      </c>
      <c r="F37" s="169" t="s">
        <v>2022</v>
      </c>
      <c r="G37" s="191" t="s">
        <v>2211</v>
      </c>
      <c r="H37" s="192" t="s">
        <v>2212</v>
      </c>
      <c r="I37" s="172" t="s">
        <v>2211</v>
      </c>
      <c r="J37" s="193" t="s">
        <v>61</v>
      </c>
      <c r="K37" s="172">
        <v>9408588436</v>
      </c>
      <c r="L37" s="192" t="s">
        <v>1526</v>
      </c>
      <c r="M37" s="172" t="s">
        <v>121</v>
      </c>
      <c r="N37" s="194" t="s">
        <v>122</v>
      </c>
      <c r="O37" s="172">
        <v>73989444620</v>
      </c>
      <c r="P37" s="194" t="s">
        <v>4113</v>
      </c>
      <c r="Q37" s="223">
        <v>32556</v>
      </c>
      <c r="R37" s="195" t="s">
        <v>2213</v>
      </c>
      <c r="S37" s="132">
        <v>44956</v>
      </c>
      <c r="T37" s="196"/>
      <c r="U37" s="197" t="s">
        <v>2214</v>
      </c>
      <c r="V37" s="198" t="s">
        <v>1527</v>
      </c>
      <c r="W37" s="198" t="s">
        <v>1528</v>
      </c>
    </row>
    <row r="38" spans="1:23" ht="15.75" customHeight="1">
      <c r="A38" s="190" t="s">
        <v>2017</v>
      </c>
      <c r="B38" s="190" t="s">
        <v>2018</v>
      </c>
      <c r="C38" s="190" t="s">
        <v>4169</v>
      </c>
      <c r="D38" s="190" t="s">
        <v>4204</v>
      </c>
      <c r="E38" s="190" t="s">
        <v>4205</v>
      </c>
      <c r="F38" s="169" t="s">
        <v>2022</v>
      </c>
      <c r="G38" s="191" t="s">
        <v>2220</v>
      </c>
      <c r="H38" s="192" t="s">
        <v>2221</v>
      </c>
      <c r="I38" s="172" t="s">
        <v>2220</v>
      </c>
      <c r="J38" s="193" t="s">
        <v>61</v>
      </c>
      <c r="K38" s="172">
        <v>14876583706</v>
      </c>
      <c r="L38" s="192" t="s">
        <v>949</v>
      </c>
      <c r="M38" s="172">
        <v>88313050187</v>
      </c>
      <c r="N38" s="194" t="s">
        <v>2267</v>
      </c>
      <c r="O38" s="172">
        <v>73989444620</v>
      </c>
      <c r="P38" s="194" t="s">
        <v>4113</v>
      </c>
      <c r="Q38" s="223">
        <v>29850</v>
      </c>
      <c r="R38" s="195" t="s">
        <v>2222</v>
      </c>
      <c r="S38" s="132">
        <v>44956</v>
      </c>
      <c r="T38" s="196"/>
      <c r="U38" s="197">
        <v>62994653375</v>
      </c>
      <c r="V38" s="198" t="s">
        <v>53</v>
      </c>
      <c r="W38" s="198" t="s">
        <v>54</v>
      </c>
    </row>
    <row r="39" spans="1:23" ht="15.75" customHeight="1">
      <c r="A39" s="190" t="s">
        <v>2017</v>
      </c>
      <c r="B39" s="190" t="s">
        <v>2018</v>
      </c>
      <c r="C39" s="190" t="s">
        <v>4166</v>
      </c>
      <c r="D39" s="190" t="s">
        <v>4215</v>
      </c>
      <c r="E39" s="190" t="s">
        <v>5241</v>
      </c>
      <c r="F39" s="169" t="s">
        <v>2022</v>
      </c>
      <c r="G39" s="191">
        <v>102432163</v>
      </c>
      <c r="H39" s="195" t="s">
        <v>2282</v>
      </c>
      <c r="I39" s="172">
        <v>102432163</v>
      </c>
      <c r="J39" s="193" t="s">
        <v>50</v>
      </c>
      <c r="K39" s="172" t="s">
        <v>5</v>
      </c>
      <c r="L39" s="195"/>
      <c r="M39" s="172">
        <v>72073926134</v>
      </c>
      <c r="N39" s="194" t="s">
        <v>195</v>
      </c>
      <c r="O39" s="172">
        <v>73989444620</v>
      </c>
      <c r="P39" s="194" t="s">
        <v>4113</v>
      </c>
      <c r="Q39" s="224" t="s">
        <v>2283</v>
      </c>
      <c r="R39" s="225" t="s">
        <v>2284</v>
      </c>
      <c r="S39" s="132">
        <v>44959</v>
      </c>
      <c r="T39" s="211"/>
      <c r="U39" s="201">
        <v>61981386722</v>
      </c>
      <c r="V39" s="198" t="s">
        <v>57</v>
      </c>
      <c r="W39" s="198" t="s">
        <v>58</v>
      </c>
    </row>
    <row r="40" spans="1:23" ht="15.75" customHeight="1">
      <c r="A40" s="190" t="s">
        <v>2017</v>
      </c>
      <c r="B40" s="190" t="s">
        <v>2018</v>
      </c>
      <c r="C40" s="190" t="s">
        <v>4166</v>
      </c>
      <c r="D40" s="190" t="s">
        <v>4215</v>
      </c>
      <c r="E40" s="190" t="s">
        <v>4216</v>
      </c>
      <c r="F40" s="169" t="s">
        <v>2022</v>
      </c>
      <c r="G40" s="191">
        <v>11664232630</v>
      </c>
      <c r="H40" s="208" t="s">
        <v>2288</v>
      </c>
      <c r="I40" s="172">
        <v>11664232630</v>
      </c>
      <c r="J40" s="193" t="s">
        <v>61</v>
      </c>
      <c r="K40" s="172">
        <v>102432163</v>
      </c>
      <c r="L40" s="195" t="s">
        <v>2282</v>
      </c>
      <c r="M40" s="172">
        <v>72073926134</v>
      </c>
      <c r="N40" s="194" t="s">
        <v>195</v>
      </c>
      <c r="O40" s="172">
        <v>73989444620</v>
      </c>
      <c r="P40" s="194" t="s">
        <v>4113</v>
      </c>
      <c r="Q40" s="224" t="s">
        <v>2289</v>
      </c>
      <c r="R40" s="225" t="s">
        <v>2290</v>
      </c>
      <c r="S40" s="132">
        <v>44959</v>
      </c>
      <c r="T40" s="211"/>
      <c r="U40" s="226">
        <v>61994225520</v>
      </c>
      <c r="V40" s="198" t="s">
        <v>57</v>
      </c>
      <c r="W40" s="198" t="s">
        <v>58</v>
      </c>
    </row>
    <row r="41" spans="1:23" ht="15.75" customHeight="1">
      <c r="A41" s="190" t="s">
        <v>2017</v>
      </c>
      <c r="B41" s="190" t="s">
        <v>2018</v>
      </c>
      <c r="C41" s="190" t="s">
        <v>4166</v>
      </c>
      <c r="D41" s="190" t="s">
        <v>4215</v>
      </c>
      <c r="E41" s="190" t="s">
        <v>4218</v>
      </c>
      <c r="F41" s="169" t="s">
        <v>2022</v>
      </c>
      <c r="G41" s="191">
        <v>664097138</v>
      </c>
      <c r="H41" s="192" t="s">
        <v>2299</v>
      </c>
      <c r="I41" s="172">
        <v>664097138</v>
      </c>
      <c r="J41" s="193" t="s">
        <v>61</v>
      </c>
      <c r="K41" s="172">
        <v>102432163</v>
      </c>
      <c r="L41" s="227" t="s">
        <v>2282</v>
      </c>
      <c r="M41" s="172">
        <v>72073926134</v>
      </c>
      <c r="N41" s="194" t="s">
        <v>195</v>
      </c>
      <c r="O41" s="172">
        <v>73989444620</v>
      </c>
      <c r="P41" s="194" t="s">
        <v>4113</v>
      </c>
      <c r="Q41" s="223" t="s">
        <v>2300</v>
      </c>
      <c r="R41" s="195" t="s">
        <v>2301</v>
      </c>
      <c r="S41" s="132">
        <v>44959</v>
      </c>
      <c r="T41" s="196"/>
      <c r="U41" s="197">
        <v>61995299916</v>
      </c>
      <c r="V41" s="198" t="s">
        <v>57</v>
      </c>
      <c r="W41" s="198" t="s">
        <v>58</v>
      </c>
    </row>
    <row r="42" spans="1:23" ht="15.75" customHeight="1">
      <c r="A42" s="190" t="s">
        <v>2017</v>
      </c>
      <c r="B42" s="190" t="s">
        <v>2018</v>
      </c>
      <c r="C42" s="190" t="s">
        <v>4166</v>
      </c>
      <c r="D42" s="190" t="s">
        <v>4215</v>
      </c>
      <c r="E42" s="190" t="s">
        <v>4219</v>
      </c>
      <c r="F42" s="169" t="s">
        <v>2022</v>
      </c>
      <c r="G42" s="191">
        <v>2828705129</v>
      </c>
      <c r="H42" s="192" t="s">
        <v>2305</v>
      </c>
      <c r="I42" s="172">
        <v>2828705129</v>
      </c>
      <c r="J42" s="193" t="s">
        <v>61</v>
      </c>
      <c r="K42" s="172">
        <v>102432163</v>
      </c>
      <c r="L42" s="192" t="s">
        <v>2282</v>
      </c>
      <c r="M42" s="172">
        <v>72073926134</v>
      </c>
      <c r="N42" s="194" t="s">
        <v>195</v>
      </c>
      <c r="O42" s="172">
        <v>73989444620</v>
      </c>
      <c r="P42" s="194" t="s">
        <v>4113</v>
      </c>
      <c r="Q42" s="223" t="s">
        <v>2306</v>
      </c>
      <c r="R42" s="195" t="s">
        <v>2307</v>
      </c>
      <c r="S42" s="132">
        <v>44959</v>
      </c>
      <c r="T42" s="196">
        <v>45077</v>
      </c>
      <c r="U42" s="197">
        <v>61981708990</v>
      </c>
      <c r="V42" s="198" t="s">
        <v>57</v>
      </c>
      <c r="W42" s="198" t="s">
        <v>58</v>
      </c>
    </row>
    <row r="43" spans="1:23" ht="15.75" customHeight="1">
      <c r="A43" s="190" t="s">
        <v>2017</v>
      </c>
      <c r="B43" s="190" t="s">
        <v>2018</v>
      </c>
      <c r="C43" s="190" t="s">
        <v>4166</v>
      </c>
      <c r="D43" s="190" t="s">
        <v>4176</v>
      </c>
      <c r="E43" s="190" t="s">
        <v>4184</v>
      </c>
      <c r="F43" s="169" t="s">
        <v>2022</v>
      </c>
      <c r="G43" s="191">
        <v>5942056110</v>
      </c>
      <c r="H43" s="192" t="s">
        <v>1742</v>
      </c>
      <c r="I43" s="172">
        <v>5942056110</v>
      </c>
      <c r="J43" s="193" t="s">
        <v>61</v>
      </c>
      <c r="K43" s="172" t="s">
        <v>5233</v>
      </c>
      <c r="L43" s="192" t="s">
        <v>5234</v>
      </c>
      <c r="M43" s="172">
        <v>72073926134</v>
      </c>
      <c r="N43" s="194" t="s">
        <v>195</v>
      </c>
      <c r="O43" s="172">
        <v>73989444620</v>
      </c>
      <c r="P43" s="194" t="s">
        <v>4113</v>
      </c>
      <c r="Q43" s="223">
        <v>35538</v>
      </c>
      <c r="R43" s="195" t="s">
        <v>2103</v>
      </c>
      <c r="S43" s="132">
        <v>44942</v>
      </c>
      <c r="T43" s="196">
        <v>45062</v>
      </c>
      <c r="U43" s="197">
        <v>61999793610</v>
      </c>
      <c r="V43" s="198" t="s">
        <v>57</v>
      </c>
      <c r="W43" s="198" t="s">
        <v>58</v>
      </c>
    </row>
    <row r="44" spans="1:23" ht="15.75" customHeight="1">
      <c r="A44" s="190" t="s">
        <v>2017</v>
      </c>
      <c r="B44" s="190" t="s">
        <v>2018</v>
      </c>
      <c r="C44" s="190"/>
      <c r="D44" s="190"/>
      <c r="E44" s="190"/>
      <c r="F44" s="169" t="s">
        <v>2022</v>
      </c>
      <c r="G44" s="191">
        <v>71195084153</v>
      </c>
      <c r="H44" s="192" t="s">
        <v>526</v>
      </c>
      <c r="I44" s="172">
        <v>71195084153</v>
      </c>
      <c r="J44" s="193" t="s">
        <v>134</v>
      </c>
      <c r="K44" s="172" t="s">
        <v>5</v>
      </c>
      <c r="L44" s="192"/>
      <c r="M44" s="172" t="s">
        <v>5</v>
      </c>
      <c r="N44" s="194"/>
      <c r="O44" s="172">
        <v>73989444620</v>
      </c>
      <c r="P44" s="194" t="s">
        <v>4113</v>
      </c>
      <c r="Q44" s="223">
        <v>31660</v>
      </c>
      <c r="R44" s="195" t="s">
        <v>2260</v>
      </c>
      <c r="S44" s="132">
        <v>44928</v>
      </c>
      <c r="T44" s="196"/>
      <c r="U44" s="197">
        <v>6183360098</v>
      </c>
      <c r="V44" s="198" t="s">
        <v>57</v>
      </c>
      <c r="W44" s="198" t="s">
        <v>58</v>
      </c>
    </row>
    <row r="45" spans="1:23" ht="15.75" customHeight="1">
      <c r="A45" s="190" t="s">
        <v>2017</v>
      </c>
      <c r="B45" s="190" t="s">
        <v>2018</v>
      </c>
      <c r="C45" s="190"/>
      <c r="D45" s="190"/>
      <c r="E45" s="190"/>
      <c r="F45" s="169" t="s">
        <v>2022</v>
      </c>
      <c r="G45" s="191">
        <v>47451524850</v>
      </c>
      <c r="H45" s="192" t="s">
        <v>2261</v>
      </c>
      <c r="I45" s="172">
        <v>47451524850</v>
      </c>
      <c r="J45" s="193" t="s">
        <v>44</v>
      </c>
      <c r="K45" s="172" t="s">
        <v>5</v>
      </c>
      <c r="L45" s="192"/>
      <c r="M45" s="172" t="s">
        <v>5</v>
      </c>
      <c r="N45" s="194"/>
      <c r="O45" s="172">
        <v>73989444620</v>
      </c>
      <c r="P45" s="194" t="s">
        <v>4113</v>
      </c>
      <c r="Q45" s="223">
        <v>36238</v>
      </c>
      <c r="R45" s="195" t="s">
        <v>2262</v>
      </c>
      <c r="S45" s="132">
        <v>44928</v>
      </c>
      <c r="T45" s="196"/>
      <c r="U45" s="197">
        <v>11960673005</v>
      </c>
      <c r="V45" s="198" t="s">
        <v>57</v>
      </c>
      <c r="W45" s="198" t="s">
        <v>58</v>
      </c>
    </row>
    <row r="46" spans="1:23" ht="15.75" customHeight="1">
      <c r="A46" s="190" t="s">
        <v>2017</v>
      </c>
      <c r="B46" s="190" t="s">
        <v>2018</v>
      </c>
      <c r="C46" s="190"/>
      <c r="D46" s="190"/>
      <c r="E46" s="190"/>
      <c r="F46" s="169" t="s">
        <v>2022</v>
      </c>
      <c r="G46" s="191">
        <v>7470504656</v>
      </c>
      <c r="H46" s="192" t="s">
        <v>2263</v>
      </c>
      <c r="I46" s="172">
        <v>7470504656</v>
      </c>
      <c r="J46" s="193" t="s">
        <v>200</v>
      </c>
      <c r="K46" s="172" t="s">
        <v>5</v>
      </c>
      <c r="L46" s="195"/>
      <c r="M46" s="172" t="s">
        <v>5</v>
      </c>
      <c r="N46" s="194"/>
      <c r="O46" s="172">
        <v>73989444620</v>
      </c>
      <c r="P46" s="194" t="s">
        <v>4113</v>
      </c>
      <c r="Q46" s="223">
        <v>33939</v>
      </c>
      <c r="R46" s="195" t="s">
        <v>2264</v>
      </c>
      <c r="S46" s="132">
        <v>44928</v>
      </c>
      <c r="T46" s="196"/>
      <c r="U46" s="197">
        <v>3899204634</v>
      </c>
      <c r="V46" s="198" t="s">
        <v>57</v>
      </c>
      <c r="W46" s="198" t="s">
        <v>58</v>
      </c>
    </row>
    <row r="47" spans="1:23" ht="15.75" customHeight="1">
      <c r="A47" s="190" t="s">
        <v>2017</v>
      </c>
      <c r="B47" s="190" t="s">
        <v>2018</v>
      </c>
      <c r="C47" s="190" t="s">
        <v>4169</v>
      </c>
      <c r="D47" s="190" t="s">
        <v>5242</v>
      </c>
      <c r="E47" s="190" t="s">
        <v>5243</v>
      </c>
      <c r="F47" s="169" t="s">
        <v>2022</v>
      </c>
      <c r="G47" s="191">
        <v>88313050187</v>
      </c>
      <c r="H47" s="192" t="s">
        <v>2267</v>
      </c>
      <c r="I47" s="172">
        <v>88313050187</v>
      </c>
      <c r="J47" s="193" t="s">
        <v>44</v>
      </c>
      <c r="K47" s="172" t="s">
        <v>5</v>
      </c>
      <c r="L47" s="192"/>
      <c r="M47" s="172" t="s">
        <v>5</v>
      </c>
      <c r="N47" s="194"/>
      <c r="O47" s="172">
        <v>73989444620</v>
      </c>
      <c r="P47" s="194" t="s">
        <v>4113</v>
      </c>
      <c r="Q47" s="223" t="s">
        <v>2320</v>
      </c>
      <c r="R47" s="195" t="s">
        <v>2321</v>
      </c>
      <c r="S47" s="132">
        <v>44972</v>
      </c>
      <c r="T47" s="196"/>
      <c r="U47" s="197">
        <v>6281097388</v>
      </c>
      <c r="V47" s="198" t="s">
        <v>53</v>
      </c>
      <c r="W47" s="198" t="s">
        <v>54</v>
      </c>
    </row>
    <row r="48" spans="1:23" ht="15.75" customHeight="1">
      <c r="A48" s="190" t="s">
        <v>2017</v>
      </c>
      <c r="B48" s="190" t="s">
        <v>2018</v>
      </c>
      <c r="C48" s="190" t="s">
        <v>4166</v>
      </c>
      <c r="D48" s="190" t="s">
        <v>4176</v>
      </c>
      <c r="E48" s="190" t="s">
        <v>4192</v>
      </c>
      <c r="F48" s="169" t="s">
        <v>2022</v>
      </c>
      <c r="G48" s="191">
        <v>3804044190</v>
      </c>
      <c r="H48" s="192" t="s">
        <v>629</v>
      </c>
      <c r="I48" s="172">
        <v>3804044190</v>
      </c>
      <c r="J48" s="193" t="s">
        <v>61</v>
      </c>
      <c r="K48" s="172" t="s">
        <v>5233</v>
      </c>
      <c r="L48" s="192" t="s">
        <v>5234</v>
      </c>
      <c r="M48" s="172">
        <v>72073926134</v>
      </c>
      <c r="N48" s="194" t="s">
        <v>195</v>
      </c>
      <c r="O48" s="172">
        <v>73989444620</v>
      </c>
      <c r="P48" s="194" t="s">
        <v>4113</v>
      </c>
      <c r="Q48" s="223">
        <v>33741</v>
      </c>
      <c r="R48" s="195" t="s">
        <v>636</v>
      </c>
      <c r="S48" s="132">
        <v>44859</v>
      </c>
      <c r="T48" s="196"/>
      <c r="U48" s="197">
        <v>61982494477</v>
      </c>
      <c r="V48" s="198" t="s">
        <v>57</v>
      </c>
      <c r="W48" s="198" t="s">
        <v>58</v>
      </c>
    </row>
    <row r="49" spans="1:23" ht="15.75" customHeight="1">
      <c r="A49" s="190" t="s">
        <v>2017</v>
      </c>
      <c r="B49" s="190" t="s">
        <v>2018</v>
      </c>
      <c r="C49" s="190" t="s">
        <v>2019</v>
      </c>
      <c r="D49" s="190" t="s">
        <v>2030</v>
      </c>
      <c r="E49" s="190" t="s">
        <v>2063</v>
      </c>
      <c r="F49" s="169" t="s">
        <v>2022</v>
      </c>
      <c r="G49" s="191">
        <v>9900269497</v>
      </c>
      <c r="H49" s="192" t="s">
        <v>2325</v>
      </c>
      <c r="I49" s="172">
        <v>9900269497</v>
      </c>
      <c r="J49" s="193" t="s">
        <v>61</v>
      </c>
      <c r="K49" s="172">
        <v>9408588436</v>
      </c>
      <c r="L49" s="192" t="s">
        <v>1526</v>
      </c>
      <c r="M49" s="172" t="s">
        <v>121</v>
      </c>
      <c r="N49" s="194" t="s">
        <v>122</v>
      </c>
      <c r="O49" s="172">
        <v>73989444620</v>
      </c>
      <c r="P49" s="194" t="s">
        <v>4113</v>
      </c>
      <c r="Q49" s="223" t="s">
        <v>2326</v>
      </c>
      <c r="R49" s="195" t="s">
        <v>2327</v>
      </c>
      <c r="S49" s="132">
        <v>44972</v>
      </c>
      <c r="T49" s="196"/>
      <c r="U49" s="197">
        <v>83999242204</v>
      </c>
      <c r="V49" s="198" t="s">
        <v>1527</v>
      </c>
      <c r="W49" s="198" t="s">
        <v>1528</v>
      </c>
    </row>
    <row r="50" spans="1:23" ht="15.75" customHeight="1">
      <c r="A50" s="190" t="s">
        <v>2017</v>
      </c>
      <c r="B50" s="190" t="s">
        <v>2018</v>
      </c>
      <c r="C50" s="190" t="s">
        <v>4166</v>
      </c>
      <c r="D50" s="190" t="s">
        <v>4176</v>
      </c>
      <c r="E50" s="190" t="s">
        <v>4193</v>
      </c>
      <c r="F50" s="169" t="s">
        <v>2022</v>
      </c>
      <c r="G50" s="191">
        <v>27184870204</v>
      </c>
      <c r="H50" s="192" t="s">
        <v>2337</v>
      </c>
      <c r="I50" s="172">
        <v>27184870204</v>
      </c>
      <c r="J50" s="193" t="s">
        <v>61</v>
      </c>
      <c r="K50" s="172" t="s">
        <v>5233</v>
      </c>
      <c r="L50" s="192" t="s">
        <v>5234</v>
      </c>
      <c r="M50" s="172">
        <v>72073926134</v>
      </c>
      <c r="N50" s="194" t="s">
        <v>195</v>
      </c>
      <c r="O50" s="172">
        <v>73989444620</v>
      </c>
      <c r="P50" s="194" t="s">
        <v>4113</v>
      </c>
      <c r="Q50" s="223" t="s">
        <v>2338</v>
      </c>
      <c r="R50" s="195" t="s">
        <v>2339</v>
      </c>
      <c r="S50" s="132">
        <v>44972</v>
      </c>
      <c r="T50" s="196"/>
      <c r="U50" s="197">
        <v>61992277614</v>
      </c>
      <c r="V50" s="198" t="s">
        <v>57</v>
      </c>
      <c r="W50" s="198" t="s">
        <v>58</v>
      </c>
    </row>
    <row r="51" spans="1:23" ht="15.75" customHeight="1">
      <c r="A51" s="190" t="s">
        <v>2017</v>
      </c>
      <c r="B51" s="190" t="s">
        <v>2018</v>
      </c>
      <c r="C51" s="190" t="s">
        <v>4166</v>
      </c>
      <c r="D51" s="190" t="s">
        <v>4215</v>
      </c>
      <c r="E51" s="190" t="s">
        <v>4220</v>
      </c>
      <c r="F51" s="169" t="s">
        <v>2022</v>
      </c>
      <c r="G51" s="191">
        <v>61022616153</v>
      </c>
      <c r="H51" s="192" t="s">
        <v>2343</v>
      </c>
      <c r="I51" s="172">
        <v>61022616153</v>
      </c>
      <c r="J51" s="193" t="s">
        <v>61</v>
      </c>
      <c r="K51" s="172">
        <v>102432163</v>
      </c>
      <c r="L51" s="192" t="s">
        <v>2282</v>
      </c>
      <c r="M51" s="172">
        <v>72073926134</v>
      </c>
      <c r="N51" s="194" t="s">
        <v>195</v>
      </c>
      <c r="O51" s="172">
        <v>73989444620</v>
      </c>
      <c r="P51" s="194" t="s">
        <v>4113</v>
      </c>
      <c r="Q51" s="223" t="s">
        <v>2344</v>
      </c>
      <c r="R51" s="195" t="s">
        <v>2345</v>
      </c>
      <c r="S51" s="132">
        <v>44972</v>
      </c>
      <c r="T51" s="196"/>
      <c r="U51" s="197" t="s">
        <v>2346</v>
      </c>
      <c r="V51" s="198" t="s">
        <v>57</v>
      </c>
      <c r="W51" s="198" t="s">
        <v>58</v>
      </c>
    </row>
    <row r="52" spans="1:23" ht="15.75" customHeight="1">
      <c r="A52" s="190" t="s">
        <v>2017</v>
      </c>
      <c r="B52" s="190" t="s">
        <v>2018</v>
      </c>
      <c r="C52" s="190" t="s">
        <v>4166</v>
      </c>
      <c r="D52" s="190" t="s">
        <v>4176</v>
      </c>
      <c r="E52" s="190" t="s">
        <v>4194</v>
      </c>
      <c r="F52" s="169" t="s">
        <v>2022</v>
      </c>
      <c r="G52" s="191">
        <v>4312367124</v>
      </c>
      <c r="H52" s="192" t="s">
        <v>2359</v>
      </c>
      <c r="I52" s="172">
        <v>4312367124</v>
      </c>
      <c r="J52" s="193" t="s">
        <v>61</v>
      </c>
      <c r="K52" s="172" t="s">
        <v>5233</v>
      </c>
      <c r="L52" s="192" t="s">
        <v>5234</v>
      </c>
      <c r="M52" s="172">
        <v>72073926134</v>
      </c>
      <c r="N52" s="194" t="s">
        <v>195</v>
      </c>
      <c r="O52" s="172">
        <v>73989444620</v>
      </c>
      <c r="P52" s="194" t="s">
        <v>4113</v>
      </c>
      <c r="Q52" s="223" t="s">
        <v>2360</v>
      </c>
      <c r="R52" s="195" t="s">
        <v>2361</v>
      </c>
      <c r="S52" s="132">
        <v>44972</v>
      </c>
      <c r="T52" s="196"/>
      <c r="U52" s="197">
        <v>6181588189</v>
      </c>
      <c r="V52" s="198" t="s">
        <v>57</v>
      </c>
      <c r="W52" s="198" t="s">
        <v>58</v>
      </c>
    </row>
    <row r="53" spans="1:23" ht="15.75" customHeight="1">
      <c r="A53" s="190" t="s">
        <v>2017</v>
      </c>
      <c r="B53" s="190" t="s">
        <v>2018</v>
      </c>
      <c r="C53" s="190" t="s">
        <v>4169</v>
      </c>
      <c r="D53" s="190" t="s">
        <v>4201</v>
      </c>
      <c r="E53" s="190" t="s">
        <v>5239</v>
      </c>
      <c r="F53" s="169" t="s">
        <v>2022</v>
      </c>
      <c r="G53" s="191">
        <v>80047106115</v>
      </c>
      <c r="H53" s="192" t="s">
        <v>2362</v>
      </c>
      <c r="I53" s="172">
        <v>80047106115</v>
      </c>
      <c r="J53" s="193" t="s">
        <v>50</v>
      </c>
      <c r="K53" s="172" t="s">
        <v>5</v>
      </c>
      <c r="L53" s="192"/>
      <c r="M53" s="172">
        <v>88313050187</v>
      </c>
      <c r="N53" s="194" t="s">
        <v>2267</v>
      </c>
      <c r="O53" s="172">
        <v>73989444620</v>
      </c>
      <c r="P53" s="194" t="s">
        <v>4113</v>
      </c>
      <c r="Q53" s="223" t="s">
        <v>2363</v>
      </c>
      <c r="R53" s="195" t="s">
        <v>5244</v>
      </c>
      <c r="S53" s="132">
        <v>44972</v>
      </c>
      <c r="T53" s="196"/>
      <c r="U53" s="197">
        <v>62984700067</v>
      </c>
      <c r="V53" s="198" t="s">
        <v>2171</v>
      </c>
      <c r="W53" s="198" t="s">
        <v>54</v>
      </c>
    </row>
    <row r="54" spans="1:23" ht="15.75" customHeight="1">
      <c r="A54" s="190" t="s">
        <v>2017</v>
      </c>
      <c r="B54" s="190" t="s">
        <v>2018</v>
      </c>
      <c r="C54" s="190" t="s">
        <v>4166</v>
      </c>
      <c r="D54" s="190" t="s">
        <v>4215</v>
      </c>
      <c r="E54" s="190" t="s">
        <v>4239</v>
      </c>
      <c r="F54" s="169" t="s">
        <v>2022</v>
      </c>
      <c r="G54" s="191" t="s">
        <v>4240</v>
      </c>
      <c r="H54" s="192" t="s">
        <v>3643</v>
      </c>
      <c r="I54" s="172" t="s">
        <v>4240</v>
      </c>
      <c r="J54" s="193" t="s">
        <v>61</v>
      </c>
      <c r="K54" s="172">
        <v>102432163</v>
      </c>
      <c r="L54" s="195" t="s">
        <v>2282</v>
      </c>
      <c r="M54" s="172">
        <v>72073926134</v>
      </c>
      <c r="N54" s="194" t="s">
        <v>195</v>
      </c>
      <c r="O54" s="172">
        <v>73989444620</v>
      </c>
      <c r="P54" s="194" t="s">
        <v>4113</v>
      </c>
      <c r="Q54" s="223" t="s">
        <v>4241</v>
      </c>
      <c r="R54" s="195" t="s">
        <v>4116</v>
      </c>
      <c r="S54" s="132">
        <v>44986</v>
      </c>
      <c r="T54" s="196"/>
      <c r="U54" s="197">
        <v>61992498916</v>
      </c>
      <c r="V54" s="198" t="s">
        <v>57</v>
      </c>
      <c r="W54" s="198" t="s">
        <v>58</v>
      </c>
    </row>
    <row r="55" spans="1:23" ht="15.75" customHeight="1">
      <c r="A55" s="190" t="s">
        <v>2017</v>
      </c>
      <c r="B55" s="190" t="s">
        <v>2018</v>
      </c>
      <c r="C55" s="190" t="s">
        <v>4166</v>
      </c>
      <c r="D55" s="190" t="s">
        <v>4215</v>
      </c>
      <c r="E55" s="190" t="s">
        <v>4193</v>
      </c>
      <c r="F55" s="169" t="s">
        <v>2022</v>
      </c>
      <c r="G55" s="191" t="s">
        <v>4242</v>
      </c>
      <c r="H55" s="192" t="s">
        <v>3617</v>
      </c>
      <c r="I55" s="172" t="s">
        <v>4242</v>
      </c>
      <c r="J55" s="193" t="s">
        <v>61</v>
      </c>
      <c r="K55" s="172">
        <v>102432163</v>
      </c>
      <c r="L55" s="195" t="s">
        <v>2282</v>
      </c>
      <c r="M55" s="172">
        <v>72073926134</v>
      </c>
      <c r="N55" s="194" t="s">
        <v>195</v>
      </c>
      <c r="O55" s="172">
        <v>73989444620</v>
      </c>
      <c r="P55" s="194" t="s">
        <v>4113</v>
      </c>
      <c r="Q55" s="223" t="s">
        <v>4243</v>
      </c>
      <c r="R55" s="195" t="s">
        <v>4117</v>
      </c>
      <c r="S55" s="132">
        <v>45000</v>
      </c>
      <c r="T55" s="196"/>
      <c r="U55" s="197">
        <v>61982974821</v>
      </c>
      <c r="V55" s="198" t="s">
        <v>57</v>
      </c>
      <c r="W55" s="198" t="s">
        <v>58</v>
      </c>
    </row>
    <row r="56" spans="1:23" ht="15.75" customHeight="1">
      <c r="A56" s="190" t="s">
        <v>2017</v>
      </c>
      <c r="B56" s="190" t="s">
        <v>2018</v>
      </c>
      <c r="C56" s="190" t="s">
        <v>2019</v>
      </c>
      <c r="D56" s="190" t="s">
        <v>2043</v>
      </c>
      <c r="E56" s="190" t="s">
        <v>4244</v>
      </c>
      <c r="F56" s="169" t="s">
        <v>2022</v>
      </c>
      <c r="G56" s="191" t="s">
        <v>4245</v>
      </c>
      <c r="H56" s="192" t="s">
        <v>3293</v>
      </c>
      <c r="I56" s="172" t="s">
        <v>4245</v>
      </c>
      <c r="J56" s="193" t="s">
        <v>61</v>
      </c>
      <c r="K56" s="172">
        <v>1394995474</v>
      </c>
      <c r="L56" s="195" t="s">
        <v>2116</v>
      </c>
      <c r="M56" s="172" t="s">
        <v>121</v>
      </c>
      <c r="N56" s="194" t="s">
        <v>122</v>
      </c>
      <c r="O56" s="172">
        <v>73989444620</v>
      </c>
      <c r="P56" s="194" t="s">
        <v>4113</v>
      </c>
      <c r="Q56" s="223">
        <v>28966</v>
      </c>
      <c r="R56" s="201" t="s">
        <v>4118</v>
      </c>
      <c r="S56" s="132">
        <v>44986</v>
      </c>
      <c r="T56" s="196"/>
      <c r="U56" s="197">
        <v>83998849749</v>
      </c>
      <c r="V56" s="198" t="s">
        <v>1691</v>
      </c>
      <c r="W56" s="198" t="s">
        <v>1528</v>
      </c>
    </row>
    <row r="57" spans="1:23" ht="15.75" customHeight="1">
      <c r="A57" s="190" t="s">
        <v>2017</v>
      </c>
      <c r="B57" s="190" t="s">
        <v>2018</v>
      </c>
      <c r="C57" s="190" t="s">
        <v>4169</v>
      </c>
      <c r="D57" s="190" t="s">
        <v>4201</v>
      </c>
      <c r="E57" s="190" t="s">
        <v>4206</v>
      </c>
      <c r="F57" s="169" t="s">
        <v>2022</v>
      </c>
      <c r="G57" s="191" t="s">
        <v>4251</v>
      </c>
      <c r="H57" s="192" t="s">
        <v>3493</v>
      </c>
      <c r="I57" s="172" t="s">
        <v>4251</v>
      </c>
      <c r="J57" s="193" t="s">
        <v>61</v>
      </c>
      <c r="K57" s="172">
        <v>80047106115</v>
      </c>
      <c r="L57" s="192" t="s">
        <v>2362</v>
      </c>
      <c r="M57" s="172">
        <v>88313050187</v>
      </c>
      <c r="N57" s="194" t="s">
        <v>2267</v>
      </c>
      <c r="O57" s="172">
        <v>73989444620</v>
      </c>
      <c r="P57" s="194" t="s">
        <v>4113</v>
      </c>
      <c r="Q57" s="223" t="s">
        <v>4252</v>
      </c>
      <c r="R57" s="195" t="s">
        <v>4123</v>
      </c>
      <c r="S57" s="132">
        <v>45000</v>
      </c>
      <c r="T57" s="196"/>
      <c r="U57" s="197">
        <v>6291992868</v>
      </c>
      <c r="V57" s="198" t="s">
        <v>2171</v>
      </c>
      <c r="W57" s="198" t="s">
        <v>54</v>
      </c>
    </row>
    <row r="58" spans="1:23" ht="15.75" customHeight="1">
      <c r="A58" s="190" t="s">
        <v>2017</v>
      </c>
      <c r="B58" s="190" t="s">
        <v>2018</v>
      </c>
      <c r="C58" s="190" t="s">
        <v>4169</v>
      </c>
      <c r="D58" s="190" t="s">
        <v>4174</v>
      </c>
      <c r="E58" s="190" t="s">
        <v>5245</v>
      </c>
      <c r="F58" s="169" t="s">
        <v>2022</v>
      </c>
      <c r="G58" s="191">
        <v>70526237147</v>
      </c>
      <c r="H58" s="192" t="s">
        <v>3553</v>
      </c>
      <c r="I58" s="172">
        <v>70526237147</v>
      </c>
      <c r="J58" s="193" t="s">
        <v>61</v>
      </c>
      <c r="K58" s="172">
        <v>14876583706</v>
      </c>
      <c r="L58" s="192" t="s">
        <v>949</v>
      </c>
      <c r="M58" s="172">
        <v>88313050187</v>
      </c>
      <c r="N58" s="194" t="s">
        <v>2267</v>
      </c>
      <c r="O58" s="172">
        <v>73989444620</v>
      </c>
      <c r="P58" s="194" t="s">
        <v>4113</v>
      </c>
      <c r="Q58" s="223" t="s">
        <v>4254</v>
      </c>
      <c r="R58" s="195" t="s">
        <v>4124</v>
      </c>
      <c r="S58" s="132">
        <v>45000</v>
      </c>
      <c r="T58" s="196"/>
      <c r="U58" s="197">
        <v>6283424151</v>
      </c>
      <c r="V58" s="198" t="s">
        <v>53</v>
      </c>
      <c r="W58" s="198" t="s">
        <v>54</v>
      </c>
    </row>
    <row r="59" spans="1:23" ht="15.75" customHeight="1">
      <c r="A59" s="190" t="s">
        <v>2017</v>
      </c>
      <c r="B59" s="190" t="s">
        <v>2018</v>
      </c>
      <c r="C59" s="190" t="s">
        <v>2019</v>
      </c>
      <c r="D59" s="190" t="s">
        <v>2043</v>
      </c>
      <c r="E59" s="190" t="s">
        <v>2046</v>
      </c>
      <c r="F59" s="169" t="s">
        <v>2022</v>
      </c>
      <c r="G59" s="191" t="s">
        <v>4258</v>
      </c>
      <c r="H59" s="192" t="s">
        <v>3844</v>
      </c>
      <c r="I59" s="172" t="s">
        <v>4258</v>
      </c>
      <c r="J59" s="193" t="s">
        <v>61</v>
      </c>
      <c r="K59" s="172">
        <v>1394995474</v>
      </c>
      <c r="L59" s="195" t="s">
        <v>2116</v>
      </c>
      <c r="M59" s="172" t="s">
        <v>121</v>
      </c>
      <c r="N59" s="194" t="s">
        <v>122</v>
      </c>
      <c r="O59" s="172">
        <v>73989444620</v>
      </c>
      <c r="P59" s="194" t="s">
        <v>4113</v>
      </c>
      <c r="Q59" s="223" t="s">
        <v>4259</v>
      </c>
      <c r="R59" s="195" t="s">
        <v>4128</v>
      </c>
      <c r="S59" s="132">
        <v>45000</v>
      </c>
      <c r="T59" s="196">
        <v>45070</v>
      </c>
      <c r="U59" s="197">
        <v>83999883646</v>
      </c>
      <c r="V59" s="198" t="s">
        <v>1691</v>
      </c>
      <c r="W59" s="198" t="s">
        <v>1528</v>
      </c>
    </row>
    <row r="60" spans="1:23" ht="15.75" customHeight="1">
      <c r="A60" s="190" t="s">
        <v>2017</v>
      </c>
      <c r="B60" s="190" t="s">
        <v>2018</v>
      </c>
      <c r="C60" s="190" t="s">
        <v>2019</v>
      </c>
      <c r="D60" s="190" t="s">
        <v>2026</v>
      </c>
      <c r="E60" s="190" t="s">
        <v>2041</v>
      </c>
      <c r="F60" s="169" t="s">
        <v>2022</v>
      </c>
      <c r="G60" s="191" t="s">
        <v>4263</v>
      </c>
      <c r="H60" s="192" t="s">
        <v>3863</v>
      </c>
      <c r="I60" s="172" t="s">
        <v>4263</v>
      </c>
      <c r="J60" s="193" t="s">
        <v>61</v>
      </c>
      <c r="K60" s="172" t="s">
        <v>47</v>
      </c>
      <c r="L60" s="192" t="s">
        <v>48</v>
      </c>
      <c r="M60" s="172" t="s">
        <v>121</v>
      </c>
      <c r="N60" s="194" t="s">
        <v>122</v>
      </c>
      <c r="O60" s="172">
        <v>73989444620</v>
      </c>
      <c r="P60" s="194" t="s">
        <v>4113</v>
      </c>
      <c r="Q60" s="223" t="s">
        <v>4264</v>
      </c>
      <c r="R60" s="195" t="s">
        <v>4131</v>
      </c>
      <c r="S60" s="132">
        <v>45000</v>
      </c>
      <c r="T60" s="200"/>
      <c r="U60" s="197">
        <v>32991367129</v>
      </c>
      <c r="V60" s="198" t="s">
        <v>45</v>
      </c>
      <c r="W60" s="198" t="s">
        <v>58</v>
      </c>
    </row>
    <row r="61" spans="1:23" ht="15.75" customHeight="1">
      <c r="A61" s="190" t="s">
        <v>2017</v>
      </c>
      <c r="B61" s="190" t="s">
        <v>2018</v>
      </c>
      <c r="C61" s="190" t="s">
        <v>4169</v>
      </c>
      <c r="D61" s="190" t="s">
        <v>4201</v>
      </c>
      <c r="E61" s="190" t="s">
        <v>4233</v>
      </c>
      <c r="F61" s="169" t="s">
        <v>2022</v>
      </c>
      <c r="G61" s="191" t="s">
        <v>4266</v>
      </c>
      <c r="H61" s="192" t="s">
        <v>3529</v>
      </c>
      <c r="I61" s="172" t="s">
        <v>4266</v>
      </c>
      <c r="J61" s="193" t="s">
        <v>61</v>
      </c>
      <c r="K61" s="172">
        <v>80047106115</v>
      </c>
      <c r="L61" s="192" t="s">
        <v>2362</v>
      </c>
      <c r="M61" s="172">
        <v>88313050187</v>
      </c>
      <c r="N61" s="194" t="s">
        <v>2267</v>
      </c>
      <c r="O61" s="172">
        <v>73989444620</v>
      </c>
      <c r="P61" s="194" t="s">
        <v>4113</v>
      </c>
      <c r="Q61" s="223" t="s">
        <v>4267</v>
      </c>
      <c r="R61" s="204" t="s">
        <v>4132</v>
      </c>
      <c r="S61" s="132">
        <v>45000</v>
      </c>
      <c r="T61" s="200"/>
      <c r="U61" s="197">
        <v>6292620883</v>
      </c>
      <c r="V61" s="198" t="s">
        <v>2171</v>
      </c>
      <c r="W61" s="198" t="s">
        <v>54</v>
      </c>
    </row>
    <row r="62" spans="1:23" ht="15.75" customHeight="1">
      <c r="A62" s="190" t="s">
        <v>2017</v>
      </c>
      <c r="B62" s="190" t="s">
        <v>2018</v>
      </c>
      <c r="C62" s="190" t="s">
        <v>2019</v>
      </c>
      <c r="D62" s="190" t="s">
        <v>2026</v>
      </c>
      <c r="E62" s="190" t="s">
        <v>2077</v>
      </c>
      <c r="F62" s="169" t="s">
        <v>2022</v>
      </c>
      <c r="G62" s="191">
        <v>70134029666</v>
      </c>
      <c r="H62" s="192" t="s">
        <v>3861</v>
      </c>
      <c r="I62" s="172">
        <v>70134029666</v>
      </c>
      <c r="J62" s="193" t="s">
        <v>61</v>
      </c>
      <c r="K62" s="172" t="s">
        <v>47</v>
      </c>
      <c r="L62" s="192" t="s">
        <v>48</v>
      </c>
      <c r="M62" s="172" t="s">
        <v>121</v>
      </c>
      <c r="N62" s="194" t="s">
        <v>122</v>
      </c>
      <c r="O62" s="172">
        <v>73989444620</v>
      </c>
      <c r="P62" s="194" t="s">
        <v>4113</v>
      </c>
      <c r="Q62" s="223" t="s">
        <v>4269</v>
      </c>
      <c r="R62" s="195" t="s">
        <v>4133</v>
      </c>
      <c r="S62" s="132">
        <v>45000</v>
      </c>
      <c r="T62" s="200"/>
      <c r="U62" s="197">
        <v>3291274500</v>
      </c>
      <c r="V62" s="198" t="s">
        <v>45</v>
      </c>
      <c r="W62" s="198" t="s">
        <v>58</v>
      </c>
    </row>
    <row r="63" spans="1:23" ht="15.75" customHeight="1">
      <c r="A63" s="190" t="s">
        <v>2017</v>
      </c>
      <c r="B63" s="190" t="s">
        <v>2018</v>
      </c>
      <c r="C63" s="190" t="s">
        <v>2019</v>
      </c>
      <c r="D63" s="190" t="s">
        <v>2030</v>
      </c>
      <c r="E63" s="190" t="s">
        <v>2056</v>
      </c>
      <c r="F63" s="169" t="s">
        <v>2022</v>
      </c>
      <c r="G63" s="191">
        <v>71439012458</v>
      </c>
      <c r="H63" s="192" t="s">
        <v>4134</v>
      </c>
      <c r="I63" s="172">
        <v>71439012458</v>
      </c>
      <c r="J63" s="193" t="s">
        <v>61</v>
      </c>
      <c r="K63" s="172">
        <v>9408588436</v>
      </c>
      <c r="L63" s="192" t="s">
        <v>1526</v>
      </c>
      <c r="M63" s="172" t="s">
        <v>121</v>
      </c>
      <c r="N63" s="194" t="s">
        <v>122</v>
      </c>
      <c r="O63" s="172">
        <v>73989444620</v>
      </c>
      <c r="P63" s="194" t="s">
        <v>4113</v>
      </c>
      <c r="Q63" s="223" t="s">
        <v>4270</v>
      </c>
      <c r="R63" s="195" t="s">
        <v>4135</v>
      </c>
      <c r="S63" s="132">
        <v>45000</v>
      </c>
      <c r="T63" s="200"/>
      <c r="U63" s="197">
        <v>83996084729</v>
      </c>
      <c r="V63" s="198" t="s">
        <v>1527</v>
      </c>
      <c r="W63" s="198" t="s">
        <v>1528</v>
      </c>
    </row>
    <row r="64" spans="1:23" ht="15.75" customHeight="1">
      <c r="A64" s="190" t="s">
        <v>2017</v>
      </c>
      <c r="B64" s="190" t="s">
        <v>2018</v>
      </c>
      <c r="C64" s="190" t="s">
        <v>4169</v>
      </c>
      <c r="D64" s="190" t="s">
        <v>4170</v>
      </c>
      <c r="E64" s="190" t="s">
        <v>4191</v>
      </c>
      <c r="F64" s="169" t="s">
        <v>2022</v>
      </c>
      <c r="G64" s="191" t="s">
        <v>4277</v>
      </c>
      <c r="H64" s="192" t="s">
        <v>3775</v>
      </c>
      <c r="I64" s="172" t="s">
        <v>4277</v>
      </c>
      <c r="J64" s="193" t="s">
        <v>61</v>
      </c>
      <c r="K64" s="172">
        <v>397689292</v>
      </c>
      <c r="L64" s="192" t="s">
        <v>62</v>
      </c>
      <c r="M64" s="172">
        <v>88313050187</v>
      </c>
      <c r="N64" s="194" t="s">
        <v>2267</v>
      </c>
      <c r="O64" s="172">
        <v>73989444620</v>
      </c>
      <c r="P64" s="194" t="s">
        <v>4113</v>
      </c>
      <c r="Q64" s="223">
        <v>33358</v>
      </c>
      <c r="R64" s="201" t="s">
        <v>4138</v>
      </c>
      <c r="S64" s="132">
        <v>45000</v>
      </c>
      <c r="T64" s="206"/>
      <c r="U64" s="197">
        <v>62981891023</v>
      </c>
      <c r="V64" s="198" t="s">
        <v>53</v>
      </c>
      <c r="W64" s="198" t="s">
        <v>54</v>
      </c>
    </row>
    <row r="65" spans="1:26" ht="15.75" customHeight="1">
      <c r="A65" s="190" t="s">
        <v>2017</v>
      </c>
      <c r="B65" s="190" t="s">
        <v>2018</v>
      </c>
      <c r="C65" s="190" t="s">
        <v>2038</v>
      </c>
      <c r="D65" s="190" t="s">
        <v>2036</v>
      </c>
      <c r="E65" s="190" t="s">
        <v>2037</v>
      </c>
      <c r="F65" s="169" t="s">
        <v>2022</v>
      </c>
      <c r="G65" s="191">
        <v>73989444620</v>
      </c>
      <c r="H65" s="192" t="s">
        <v>4113</v>
      </c>
      <c r="I65" s="172">
        <v>73989444620</v>
      </c>
      <c r="J65" s="193" t="s">
        <v>124</v>
      </c>
      <c r="K65" s="172" t="s">
        <v>5</v>
      </c>
      <c r="L65" s="192" t="s">
        <v>5</v>
      </c>
      <c r="M65" s="172" t="s">
        <v>5</v>
      </c>
      <c r="N65" s="194" t="s">
        <v>5</v>
      </c>
      <c r="O65" s="172">
        <v>73989444620</v>
      </c>
      <c r="P65" s="194" t="s">
        <v>4113</v>
      </c>
      <c r="Q65" s="223">
        <v>35382</v>
      </c>
      <c r="R65" s="201" t="s">
        <v>4141</v>
      </c>
      <c r="S65" s="132">
        <v>45009</v>
      </c>
      <c r="T65" s="206"/>
      <c r="U65" s="197">
        <v>31975721619</v>
      </c>
      <c r="V65" s="198"/>
      <c r="W65" s="198"/>
    </row>
    <row r="66" spans="1:26" ht="15.75" customHeight="1">
      <c r="A66" s="190" t="s">
        <v>2017</v>
      </c>
      <c r="B66" s="190" t="s">
        <v>2018</v>
      </c>
      <c r="C66" s="190"/>
      <c r="D66" s="190"/>
      <c r="E66" s="190"/>
      <c r="F66" s="169" t="s">
        <v>2022</v>
      </c>
      <c r="G66" s="191" t="s">
        <v>4721</v>
      </c>
      <c r="H66" s="192" t="s">
        <v>4142</v>
      </c>
      <c r="I66" s="172" t="s">
        <v>4721</v>
      </c>
      <c r="J66" s="193" t="s">
        <v>4143</v>
      </c>
      <c r="K66" s="172" t="s">
        <v>5</v>
      </c>
      <c r="L66" s="192"/>
      <c r="M66" s="172" t="s">
        <v>5</v>
      </c>
      <c r="N66" s="194"/>
      <c r="O66" s="172">
        <v>73989444620</v>
      </c>
      <c r="P66" s="194" t="s">
        <v>4113</v>
      </c>
      <c r="Q66" s="223">
        <v>30550</v>
      </c>
      <c r="R66" s="201" t="s">
        <v>4144</v>
      </c>
      <c r="S66" s="132">
        <v>45015</v>
      </c>
      <c r="T66" s="200"/>
      <c r="U66" s="197" t="s">
        <v>4722</v>
      </c>
      <c r="V66" s="198"/>
      <c r="W66" s="198"/>
    </row>
    <row r="67" spans="1:26" ht="15.75" customHeight="1">
      <c r="A67" s="190" t="s">
        <v>2017</v>
      </c>
      <c r="B67" s="190" t="s">
        <v>2018</v>
      </c>
      <c r="C67" s="190"/>
      <c r="D67" s="190"/>
      <c r="E67" s="190"/>
      <c r="F67" s="169" t="s">
        <v>2022</v>
      </c>
      <c r="G67" s="191" t="s">
        <v>4723</v>
      </c>
      <c r="H67" s="192" t="s">
        <v>4145</v>
      </c>
      <c r="I67" s="172" t="s">
        <v>4723</v>
      </c>
      <c r="J67" s="193" t="s">
        <v>4143</v>
      </c>
      <c r="K67" s="172" t="s">
        <v>5</v>
      </c>
      <c r="L67" s="192"/>
      <c r="M67" s="172" t="s">
        <v>5</v>
      </c>
      <c r="N67" s="194"/>
      <c r="O67" s="172">
        <v>73989444620</v>
      </c>
      <c r="P67" s="194" t="s">
        <v>4113</v>
      </c>
      <c r="Q67" s="223" t="s">
        <v>4724</v>
      </c>
      <c r="R67" s="201" t="s">
        <v>4146</v>
      </c>
      <c r="S67" s="132">
        <v>45015</v>
      </c>
      <c r="T67" s="200"/>
      <c r="U67" s="197">
        <v>19982510387</v>
      </c>
      <c r="V67" s="198"/>
      <c r="W67" s="198"/>
    </row>
    <row r="68" spans="1:26" ht="15.75" customHeight="1">
      <c r="A68" s="190" t="s">
        <v>2017</v>
      </c>
      <c r="B68" s="190" t="s">
        <v>2018</v>
      </c>
      <c r="C68" s="190"/>
      <c r="D68" s="190"/>
      <c r="E68" s="190"/>
      <c r="F68" s="169" t="s">
        <v>2022</v>
      </c>
      <c r="G68" s="191" t="s">
        <v>4725</v>
      </c>
      <c r="H68" s="192" t="s">
        <v>4147</v>
      </c>
      <c r="I68" s="172" t="s">
        <v>4725</v>
      </c>
      <c r="J68" s="193" t="s">
        <v>4143</v>
      </c>
      <c r="K68" s="172" t="s">
        <v>5</v>
      </c>
      <c r="L68" s="192"/>
      <c r="M68" s="172" t="s">
        <v>5</v>
      </c>
      <c r="N68" s="194"/>
      <c r="O68" s="172">
        <v>73989444620</v>
      </c>
      <c r="P68" s="194" t="s">
        <v>4113</v>
      </c>
      <c r="Q68" s="223" t="s">
        <v>4726</v>
      </c>
      <c r="R68" s="201" t="s">
        <v>4148</v>
      </c>
      <c r="S68" s="132">
        <v>45015</v>
      </c>
      <c r="T68" s="200"/>
      <c r="U68" s="197" t="s">
        <v>4727</v>
      </c>
      <c r="V68" s="198"/>
      <c r="W68" s="198"/>
    </row>
    <row r="69" spans="1:26" ht="15.75" customHeight="1">
      <c r="A69" s="190" t="s">
        <v>2017</v>
      </c>
      <c r="B69" s="190" t="s">
        <v>2018</v>
      </c>
      <c r="C69" s="190"/>
      <c r="D69" s="190"/>
      <c r="E69" s="190"/>
      <c r="F69" s="169" t="s">
        <v>2022</v>
      </c>
      <c r="G69" s="191" t="s">
        <v>4728</v>
      </c>
      <c r="H69" s="192" t="s">
        <v>4149</v>
      </c>
      <c r="I69" s="172" t="s">
        <v>4728</v>
      </c>
      <c r="J69" s="193" t="s">
        <v>4143</v>
      </c>
      <c r="K69" s="172" t="s">
        <v>5</v>
      </c>
      <c r="L69" s="192"/>
      <c r="M69" s="172" t="s">
        <v>5</v>
      </c>
      <c r="N69" s="194"/>
      <c r="O69" s="172">
        <v>73989444620</v>
      </c>
      <c r="P69" s="194" t="s">
        <v>4113</v>
      </c>
      <c r="Q69" s="223" t="s">
        <v>4729</v>
      </c>
      <c r="R69" s="208" t="s">
        <v>4150</v>
      </c>
      <c r="S69" s="132">
        <v>45015</v>
      </c>
      <c r="T69" s="200"/>
      <c r="U69" s="197" t="s">
        <v>4730</v>
      </c>
      <c r="V69" s="198"/>
      <c r="W69" s="198"/>
    </row>
    <row r="70" spans="1:26" ht="15.75" customHeight="1">
      <c r="A70" s="190" t="s">
        <v>2017</v>
      </c>
      <c r="B70" s="190" t="s">
        <v>2018</v>
      </c>
      <c r="C70" s="190" t="s">
        <v>4166</v>
      </c>
      <c r="D70" s="190" t="s">
        <v>4167</v>
      </c>
      <c r="E70" s="190" t="s">
        <v>5246</v>
      </c>
      <c r="F70" s="169" t="s">
        <v>2022</v>
      </c>
      <c r="G70" s="191" t="s">
        <v>4718</v>
      </c>
      <c r="H70" s="192" t="s">
        <v>4114</v>
      </c>
      <c r="I70" s="172" t="s">
        <v>4718</v>
      </c>
      <c r="J70" s="193" t="s">
        <v>50</v>
      </c>
      <c r="K70" s="172" t="s">
        <v>5</v>
      </c>
      <c r="L70" s="192"/>
      <c r="M70" s="172">
        <v>72073926134</v>
      </c>
      <c r="N70" s="194" t="s">
        <v>195</v>
      </c>
      <c r="O70" s="172">
        <v>73989444620</v>
      </c>
      <c r="P70" s="194" t="s">
        <v>4113</v>
      </c>
      <c r="Q70" s="223" t="s">
        <v>4731</v>
      </c>
      <c r="R70" s="201" t="s">
        <v>4151</v>
      </c>
      <c r="S70" s="132">
        <v>45019</v>
      </c>
      <c r="T70" s="200"/>
      <c r="U70" s="197">
        <v>61981736729</v>
      </c>
      <c r="V70" s="198" t="s">
        <v>57</v>
      </c>
      <c r="W70" s="198" t="s">
        <v>58</v>
      </c>
    </row>
    <row r="71" spans="1:26" ht="15.75" customHeight="1">
      <c r="A71" s="190" t="s">
        <v>2017</v>
      </c>
      <c r="B71" s="190" t="s">
        <v>2018</v>
      </c>
      <c r="C71" s="190" t="s">
        <v>2019</v>
      </c>
      <c r="D71" s="190" t="s">
        <v>2043</v>
      </c>
      <c r="E71" s="190" t="s">
        <v>2065</v>
      </c>
      <c r="F71" s="169" t="s">
        <v>2022</v>
      </c>
      <c r="G71" s="191" t="s">
        <v>5142</v>
      </c>
      <c r="H71" s="192" t="s">
        <v>5143</v>
      </c>
      <c r="I71" s="172" t="s">
        <v>5142</v>
      </c>
      <c r="J71" s="193" t="s">
        <v>61</v>
      </c>
      <c r="K71" s="172">
        <v>1394995474</v>
      </c>
      <c r="L71" s="192" t="s">
        <v>2116</v>
      </c>
      <c r="M71" s="172" t="s">
        <v>121</v>
      </c>
      <c r="N71" s="194" t="s">
        <v>122</v>
      </c>
      <c r="O71" s="172">
        <v>73989444620</v>
      </c>
      <c r="P71" s="194" t="s">
        <v>4113</v>
      </c>
      <c r="Q71" s="223" t="s">
        <v>5247</v>
      </c>
      <c r="R71" s="201" t="s">
        <v>5248</v>
      </c>
      <c r="S71" s="132">
        <v>45048</v>
      </c>
      <c r="T71" s="206"/>
      <c r="U71" s="197">
        <v>83986578669</v>
      </c>
      <c r="V71" s="198" t="s">
        <v>1691</v>
      </c>
      <c r="W71" s="198" t="s">
        <v>1528</v>
      </c>
    </row>
    <row r="72" spans="1:26" ht="15.75" customHeight="1">
      <c r="A72" s="190" t="s">
        <v>2017</v>
      </c>
      <c r="B72" s="190" t="s">
        <v>2018</v>
      </c>
      <c r="C72" s="190" t="s">
        <v>2019</v>
      </c>
      <c r="D72" s="190" t="s">
        <v>2043</v>
      </c>
      <c r="E72" s="190" t="s">
        <v>2054</v>
      </c>
      <c r="F72" s="169" t="s">
        <v>2022</v>
      </c>
      <c r="G72" s="191">
        <v>37606673845</v>
      </c>
      <c r="H72" s="192" t="s">
        <v>5150</v>
      </c>
      <c r="I72" s="172">
        <v>37606673845</v>
      </c>
      <c r="J72" s="193" t="s">
        <v>61</v>
      </c>
      <c r="K72" s="172">
        <v>1394995474</v>
      </c>
      <c r="L72" s="214" t="s">
        <v>2116</v>
      </c>
      <c r="M72" s="172" t="s">
        <v>121</v>
      </c>
      <c r="N72" s="211" t="s">
        <v>122</v>
      </c>
      <c r="O72" s="172">
        <v>73989444620</v>
      </c>
      <c r="P72" s="194" t="s">
        <v>4113</v>
      </c>
      <c r="Q72" s="217" t="s">
        <v>5249</v>
      </c>
      <c r="R72" s="213" t="s">
        <v>5250</v>
      </c>
      <c r="S72" s="132">
        <v>45048</v>
      </c>
      <c r="T72" s="132">
        <v>45065</v>
      </c>
      <c r="U72" s="197">
        <v>83996852190</v>
      </c>
      <c r="V72" s="198" t="s">
        <v>1691</v>
      </c>
      <c r="W72" s="198" t="s">
        <v>1528</v>
      </c>
      <c r="X72" s="174"/>
      <c r="Y72" s="174"/>
      <c r="Z72" s="174"/>
    </row>
    <row r="73" spans="1:26" ht="15.75" customHeight="1">
      <c r="A73" s="190" t="s">
        <v>2017</v>
      </c>
      <c r="B73" s="190" t="s">
        <v>2018</v>
      </c>
      <c r="C73" s="190" t="s">
        <v>2019</v>
      </c>
      <c r="D73" s="190" t="s">
        <v>2030</v>
      </c>
      <c r="E73" s="190" t="s">
        <v>2064</v>
      </c>
      <c r="F73" s="169" t="s">
        <v>2022</v>
      </c>
      <c r="G73" s="191">
        <v>88426360459</v>
      </c>
      <c r="H73" s="192" t="s">
        <v>5064</v>
      </c>
      <c r="I73" s="172">
        <v>88426360459</v>
      </c>
      <c r="J73" s="193" t="s">
        <v>61</v>
      </c>
      <c r="K73" s="172">
        <v>9408588436</v>
      </c>
      <c r="L73" s="214" t="s">
        <v>1526</v>
      </c>
      <c r="M73" s="172" t="s">
        <v>121</v>
      </c>
      <c r="N73" s="211" t="s">
        <v>122</v>
      </c>
      <c r="O73" s="172">
        <v>73989444620</v>
      </c>
      <c r="P73" s="194" t="s">
        <v>4113</v>
      </c>
      <c r="Q73" s="217" t="s">
        <v>5251</v>
      </c>
      <c r="R73" s="213" t="s">
        <v>5252</v>
      </c>
      <c r="S73" s="132">
        <v>45048</v>
      </c>
      <c r="T73" s="211"/>
      <c r="U73" s="197">
        <v>83988350088</v>
      </c>
      <c r="V73" s="198" t="s">
        <v>1527</v>
      </c>
      <c r="W73" s="198" t="s">
        <v>1528</v>
      </c>
      <c r="X73" s="174"/>
      <c r="Y73" s="174"/>
      <c r="Z73" s="174"/>
    </row>
    <row r="74" spans="1:26" ht="15.75" customHeight="1">
      <c r="A74" s="190" t="s">
        <v>2017</v>
      </c>
      <c r="B74" s="190" t="s">
        <v>2018</v>
      </c>
      <c r="C74" s="190" t="s">
        <v>4169</v>
      </c>
      <c r="D74" s="190" t="s">
        <v>4201</v>
      </c>
      <c r="E74" s="190" t="s">
        <v>4207</v>
      </c>
      <c r="F74" s="169" t="s">
        <v>2022</v>
      </c>
      <c r="G74" s="191">
        <v>10446757802</v>
      </c>
      <c r="H74" s="192" t="s">
        <v>4951</v>
      </c>
      <c r="I74" s="172">
        <v>10446757802</v>
      </c>
      <c r="J74" s="193" t="s">
        <v>61</v>
      </c>
      <c r="K74" s="172">
        <v>80047106115</v>
      </c>
      <c r="L74" s="192" t="s">
        <v>2362</v>
      </c>
      <c r="M74" s="172">
        <v>88313050187</v>
      </c>
      <c r="N74" s="211" t="s">
        <v>2267</v>
      </c>
      <c r="O74" s="172">
        <v>73989444620</v>
      </c>
      <c r="P74" s="194" t="s">
        <v>4113</v>
      </c>
      <c r="Q74" s="217" t="s">
        <v>5253</v>
      </c>
      <c r="R74" s="213" t="s">
        <v>5254</v>
      </c>
      <c r="S74" s="132">
        <v>45048</v>
      </c>
      <c r="T74" s="211"/>
      <c r="U74" s="197">
        <v>11978375095</v>
      </c>
      <c r="V74" s="198" t="s">
        <v>2171</v>
      </c>
      <c r="W74" s="198" t="s">
        <v>54</v>
      </c>
      <c r="X74" s="174"/>
      <c r="Y74" s="174"/>
      <c r="Z74" s="174"/>
    </row>
    <row r="75" spans="1:26" ht="15.75" customHeight="1">
      <c r="A75" s="190" t="s">
        <v>2017</v>
      </c>
      <c r="B75" s="190" t="s">
        <v>2018</v>
      </c>
      <c r="C75" s="190" t="s">
        <v>4166</v>
      </c>
      <c r="D75" s="190" t="s">
        <v>4167</v>
      </c>
      <c r="E75" s="190" t="s">
        <v>4180</v>
      </c>
      <c r="F75" s="169" t="s">
        <v>2022</v>
      </c>
      <c r="G75" s="191">
        <v>69008264153</v>
      </c>
      <c r="H75" s="192" t="s">
        <v>5008</v>
      </c>
      <c r="I75" s="172">
        <v>69008264153</v>
      </c>
      <c r="J75" s="193" t="s">
        <v>61</v>
      </c>
      <c r="K75" s="172" t="s">
        <v>4718</v>
      </c>
      <c r="L75" s="214" t="s">
        <v>4114</v>
      </c>
      <c r="M75" s="172">
        <v>72073926134</v>
      </c>
      <c r="N75" s="211" t="s">
        <v>195</v>
      </c>
      <c r="O75" s="172">
        <v>73989444620</v>
      </c>
      <c r="P75" s="194" t="s">
        <v>4113</v>
      </c>
      <c r="Q75" s="217" t="s">
        <v>5255</v>
      </c>
      <c r="R75" s="213" t="s">
        <v>5256</v>
      </c>
      <c r="S75" s="132">
        <v>45048</v>
      </c>
      <c r="T75" s="211"/>
      <c r="U75" s="197">
        <v>61993189049</v>
      </c>
      <c r="V75" s="198" t="s">
        <v>57</v>
      </c>
      <c r="W75" s="198" t="s">
        <v>58</v>
      </c>
      <c r="X75" s="174"/>
      <c r="Y75" s="174"/>
      <c r="Z75" s="174"/>
    </row>
    <row r="76" spans="1:26" ht="15.75" customHeight="1">
      <c r="A76" s="190" t="s">
        <v>2017</v>
      </c>
      <c r="B76" s="190" t="s">
        <v>2018</v>
      </c>
      <c r="C76" s="190" t="s">
        <v>4166</v>
      </c>
      <c r="D76" s="190" t="s">
        <v>4167</v>
      </c>
      <c r="E76" s="190" t="s">
        <v>4187</v>
      </c>
      <c r="F76" s="169" t="s">
        <v>2022</v>
      </c>
      <c r="G76" s="191" t="s">
        <v>5257</v>
      </c>
      <c r="H76" s="192" t="s">
        <v>5258</v>
      </c>
      <c r="I76" s="172" t="s">
        <v>5257</v>
      </c>
      <c r="J76" s="193" t="s">
        <v>61</v>
      </c>
      <c r="K76" s="172" t="s">
        <v>4718</v>
      </c>
      <c r="L76" s="214" t="s">
        <v>4114</v>
      </c>
      <c r="M76" s="172">
        <v>72073926134</v>
      </c>
      <c r="N76" s="211" t="s">
        <v>195</v>
      </c>
      <c r="O76" s="172">
        <v>73989444620</v>
      </c>
      <c r="P76" s="194" t="s">
        <v>4113</v>
      </c>
      <c r="Q76" s="217" t="s">
        <v>5259</v>
      </c>
      <c r="R76" s="213" t="s">
        <v>5260</v>
      </c>
      <c r="S76" s="132">
        <v>45048</v>
      </c>
      <c r="T76" s="211"/>
      <c r="U76" s="197">
        <v>61984328980</v>
      </c>
      <c r="V76" s="198" t="s">
        <v>57</v>
      </c>
      <c r="W76" s="198" t="s">
        <v>58</v>
      </c>
      <c r="X76" s="174"/>
      <c r="Y76" s="174"/>
      <c r="Z76" s="174"/>
    </row>
    <row r="77" spans="1:26" ht="15.75" customHeight="1">
      <c r="A77" s="190" t="s">
        <v>2017</v>
      </c>
      <c r="B77" s="190" t="s">
        <v>2018</v>
      </c>
      <c r="C77" s="190" t="s">
        <v>4166</v>
      </c>
      <c r="D77" s="190" t="s">
        <v>4167</v>
      </c>
      <c r="E77" s="190" t="s">
        <v>4188</v>
      </c>
      <c r="F77" s="169" t="s">
        <v>2022</v>
      </c>
      <c r="G77" s="191" t="s">
        <v>5004</v>
      </c>
      <c r="H77" s="192" t="s">
        <v>5005</v>
      </c>
      <c r="I77" s="172" t="s">
        <v>5004</v>
      </c>
      <c r="J77" s="193" t="s">
        <v>61</v>
      </c>
      <c r="K77" s="172" t="s">
        <v>4718</v>
      </c>
      <c r="L77" s="192" t="s">
        <v>4114</v>
      </c>
      <c r="M77" s="172">
        <v>72073926134</v>
      </c>
      <c r="N77" s="194" t="s">
        <v>195</v>
      </c>
      <c r="O77" s="172">
        <v>73989444620</v>
      </c>
      <c r="P77" s="194" t="s">
        <v>4113</v>
      </c>
      <c r="Q77" s="217" t="s">
        <v>5261</v>
      </c>
      <c r="R77" s="213" t="s">
        <v>5262</v>
      </c>
      <c r="S77" s="132">
        <v>45048</v>
      </c>
      <c r="T77" s="211"/>
      <c r="U77" s="197">
        <v>61981634480</v>
      </c>
      <c r="V77" s="198" t="s">
        <v>57</v>
      </c>
      <c r="W77" s="198" t="s">
        <v>58</v>
      </c>
      <c r="X77" s="174"/>
      <c r="Y77" s="174"/>
      <c r="Z77" s="174"/>
    </row>
    <row r="78" spans="1:26" ht="15.75" customHeight="1">
      <c r="A78" s="190" t="s">
        <v>2017</v>
      </c>
      <c r="B78" s="190" t="s">
        <v>2018</v>
      </c>
      <c r="C78" s="190" t="s">
        <v>4166</v>
      </c>
      <c r="D78" s="190" t="s">
        <v>4167</v>
      </c>
      <c r="E78" s="190" t="s">
        <v>4230</v>
      </c>
      <c r="F78" s="169" t="s">
        <v>2022</v>
      </c>
      <c r="G78" s="191">
        <v>72914815115</v>
      </c>
      <c r="H78" s="192" t="s">
        <v>5011</v>
      </c>
      <c r="I78" s="172">
        <v>72914815115</v>
      </c>
      <c r="J78" s="193" t="s">
        <v>61</v>
      </c>
      <c r="K78" s="172" t="s">
        <v>4718</v>
      </c>
      <c r="L78" s="192" t="s">
        <v>4114</v>
      </c>
      <c r="M78" s="172">
        <v>72073926134</v>
      </c>
      <c r="N78" s="194" t="s">
        <v>195</v>
      </c>
      <c r="O78" s="172">
        <v>73989444620</v>
      </c>
      <c r="P78" s="194" t="s">
        <v>4113</v>
      </c>
      <c r="Q78" s="217" t="s">
        <v>5263</v>
      </c>
      <c r="R78" s="213" t="s">
        <v>5264</v>
      </c>
      <c r="S78" s="132">
        <v>45048</v>
      </c>
      <c r="T78" s="211"/>
      <c r="U78" s="197">
        <v>61991169981</v>
      </c>
      <c r="V78" s="198" t="s">
        <v>57</v>
      </c>
      <c r="W78" s="198" t="s">
        <v>58</v>
      </c>
      <c r="X78" s="174"/>
      <c r="Y78" s="174"/>
      <c r="Z78" s="174"/>
    </row>
    <row r="79" spans="1:26" ht="15.75" customHeight="1">
      <c r="A79" s="190" t="s">
        <v>2017</v>
      </c>
      <c r="B79" s="190" t="s">
        <v>2018</v>
      </c>
      <c r="C79" s="190" t="s">
        <v>4166</v>
      </c>
      <c r="D79" s="190" t="s">
        <v>4167</v>
      </c>
      <c r="E79" s="190" t="s">
        <v>4195</v>
      </c>
      <c r="F79" s="169" t="s">
        <v>2022</v>
      </c>
      <c r="G79" s="191">
        <v>21430420197</v>
      </c>
      <c r="H79" s="192" t="s">
        <v>5087</v>
      </c>
      <c r="I79" s="172">
        <v>21430420197</v>
      </c>
      <c r="J79" s="193" t="s">
        <v>61</v>
      </c>
      <c r="K79" s="172" t="s">
        <v>4718</v>
      </c>
      <c r="L79" s="192" t="s">
        <v>4114</v>
      </c>
      <c r="M79" s="172">
        <v>72073926134</v>
      </c>
      <c r="N79" s="211" t="s">
        <v>195</v>
      </c>
      <c r="O79" s="172">
        <v>73989444620</v>
      </c>
      <c r="P79" s="194" t="s">
        <v>4113</v>
      </c>
      <c r="Q79" s="217" t="s">
        <v>5265</v>
      </c>
      <c r="R79" s="213" t="s">
        <v>5266</v>
      </c>
      <c r="S79" s="132">
        <v>45048</v>
      </c>
      <c r="T79" s="212"/>
      <c r="U79" s="197">
        <v>61994617647</v>
      </c>
      <c r="V79" s="198" t="s">
        <v>57</v>
      </c>
      <c r="W79" s="198" t="s">
        <v>58</v>
      </c>
      <c r="X79" s="174"/>
      <c r="Y79" s="174"/>
      <c r="Z79" s="174"/>
    </row>
    <row r="80" spans="1:26" ht="15.75" customHeight="1">
      <c r="A80" s="190" t="s">
        <v>2017</v>
      </c>
      <c r="B80" s="190" t="s">
        <v>2018</v>
      </c>
      <c r="C80" s="190" t="s">
        <v>4169</v>
      </c>
      <c r="D80" s="190" t="s">
        <v>4204</v>
      </c>
      <c r="E80" s="190" t="s">
        <v>4208</v>
      </c>
      <c r="F80" s="169" t="s">
        <v>2022</v>
      </c>
      <c r="G80" s="191">
        <v>99986485134</v>
      </c>
      <c r="H80" s="192" t="s">
        <v>5267</v>
      </c>
      <c r="I80" s="172">
        <v>99986485134</v>
      </c>
      <c r="J80" s="193" t="s">
        <v>61</v>
      </c>
      <c r="K80" s="172">
        <v>14876583706</v>
      </c>
      <c r="L80" s="192" t="s">
        <v>949</v>
      </c>
      <c r="M80" s="172">
        <v>88313050187</v>
      </c>
      <c r="N80" s="211" t="s">
        <v>2267</v>
      </c>
      <c r="O80" s="172">
        <v>73989444620</v>
      </c>
      <c r="P80" s="194" t="s">
        <v>4113</v>
      </c>
      <c r="Q80" s="217" t="s">
        <v>5268</v>
      </c>
      <c r="R80" s="213" t="s">
        <v>5269</v>
      </c>
      <c r="S80" s="132">
        <v>45048</v>
      </c>
      <c r="T80" s="132">
        <v>45050</v>
      </c>
      <c r="U80" s="197">
        <v>62991814287</v>
      </c>
      <c r="V80" s="198" t="s">
        <v>53</v>
      </c>
      <c r="W80" s="198" t="s">
        <v>54</v>
      </c>
      <c r="X80" s="174"/>
      <c r="Y80" s="174"/>
      <c r="Z80" s="174"/>
    </row>
    <row r="81" spans="1:26" ht="15.75" customHeight="1">
      <c r="A81" s="190" t="s">
        <v>2017</v>
      </c>
      <c r="B81" s="190" t="s">
        <v>2018</v>
      </c>
      <c r="C81" s="190" t="s">
        <v>4169</v>
      </c>
      <c r="D81" s="190" t="s">
        <v>4204</v>
      </c>
      <c r="E81" s="190" t="s">
        <v>4209</v>
      </c>
      <c r="F81" s="169" t="s">
        <v>2022</v>
      </c>
      <c r="G81" s="191" t="s">
        <v>5270</v>
      </c>
      <c r="H81" s="192" t="s">
        <v>5271</v>
      </c>
      <c r="I81" s="172" t="s">
        <v>5270</v>
      </c>
      <c r="J81" s="193" t="s">
        <v>61</v>
      </c>
      <c r="K81" s="172">
        <v>14876583706</v>
      </c>
      <c r="L81" s="192" t="s">
        <v>949</v>
      </c>
      <c r="M81" s="172">
        <v>88313050187</v>
      </c>
      <c r="N81" s="211" t="s">
        <v>2267</v>
      </c>
      <c r="O81" s="172">
        <v>73989444620</v>
      </c>
      <c r="P81" s="194" t="s">
        <v>4113</v>
      </c>
      <c r="Q81" s="217" t="s">
        <v>5272</v>
      </c>
      <c r="R81" s="213" t="s">
        <v>5273</v>
      </c>
      <c r="S81" s="132">
        <v>45048</v>
      </c>
      <c r="T81" s="211"/>
      <c r="U81" s="197">
        <v>62983288400</v>
      </c>
      <c r="V81" s="198" t="s">
        <v>53</v>
      </c>
      <c r="W81" s="198" t="s">
        <v>54</v>
      </c>
      <c r="X81" s="174"/>
      <c r="Y81" s="174"/>
      <c r="Z81" s="174"/>
    </row>
    <row r="82" spans="1:26" ht="15.75" customHeight="1">
      <c r="A82" s="190" t="s">
        <v>2017</v>
      </c>
      <c r="B82" s="190" t="s">
        <v>2018</v>
      </c>
      <c r="C82" s="190" t="s">
        <v>4169</v>
      </c>
      <c r="D82" s="190" t="s">
        <v>4204</v>
      </c>
      <c r="E82" s="190" t="s">
        <v>4210</v>
      </c>
      <c r="F82" s="169" t="s">
        <v>2022</v>
      </c>
      <c r="G82" s="191">
        <v>12980812706</v>
      </c>
      <c r="H82" s="192" t="s">
        <v>5274</v>
      </c>
      <c r="I82" s="172">
        <v>12980812706</v>
      </c>
      <c r="J82" s="193" t="s">
        <v>61</v>
      </c>
      <c r="K82" s="172">
        <v>14876583706</v>
      </c>
      <c r="L82" s="192" t="s">
        <v>949</v>
      </c>
      <c r="M82" s="172">
        <v>88313050187</v>
      </c>
      <c r="N82" s="211" t="s">
        <v>2267</v>
      </c>
      <c r="O82" s="172">
        <v>73989444620</v>
      </c>
      <c r="P82" s="194" t="s">
        <v>4113</v>
      </c>
      <c r="Q82" s="217" t="s">
        <v>5275</v>
      </c>
      <c r="R82" s="213" t="s">
        <v>5276</v>
      </c>
      <c r="S82" s="132">
        <v>45048</v>
      </c>
      <c r="T82" s="132">
        <v>45050</v>
      </c>
      <c r="U82" s="197">
        <v>61983731033</v>
      </c>
      <c r="V82" s="198" t="s">
        <v>53</v>
      </c>
      <c r="W82" s="198" t="s">
        <v>54</v>
      </c>
      <c r="X82" s="174"/>
      <c r="Y82" s="174"/>
      <c r="Z82" s="174"/>
    </row>
    <row r="83" spans="1:26" ht="15.75" customHeight="1">
      <c r="A83" s="190"/>
      <c r="B83" s="190"/>
      <c r="C83" s="190"/>
      <c r="D83" s="190"/>
      <c r="E83" s="190"/>
      <c r="F83" s="169"/>
      <c r="G83" s="191">
        <v>14222349674</v>
      </c>
      <c r="H83" s="192" t="s">
        <v>5277</v>
      </c>
      <c r="I83" s="172">
        <v>14222349674</v>
      </c>
      <c r="J83" s="193" t="s">
        <v>4143</v>
      </c>
      <c r="K83" s="172" t="s">
        <v>5</v>
      </c>
      <c r="L83" s="192"/>
      <c r="M83" s="172" t="s">
        <v>5</v>
      </c>
      <c r="N83" s="211"/>
      <c r="O83" s="172" t="s">
        <v>5</v>
      </c>
      <c r="P83" s="194"/>
      <c r="Q83" s="228">
        <v>35992</v>
      </c>
      <c r="R83" s="213"/>
      <c r="S83" s="132">
        <v>45054</v>
      </c>
      <c r="T83" s="212"/>
      <c r="U83" s="197">
        <v>11948893675</v>
      </c>
      <c r="V83" s="198"/>
      <c r="W83" s="198"/>
      <c r="X83" s="174"/>
      <c r="Y83" s="174"/>
      <c r="Z83" s="174"/>
    </row>
    <row r="84" spans="1:26" ht="15.75" customHeight="1">
      <c r="A84" s="190" t="s">
        <v>2017</v>
      </c>
      <c r="B84" s="190" t="s">
        <v>2018</v>
      </c>
      <c r="C84" s="190" t="s">
        <v>4169</v>
      </c>
      <c r="D84" s="190" t="s">
        <v>4170</v>
      </c>
      <c r="E84" s="190" t="s">
        <v>4185</v>
      </c>
      <c r="F84" s="169" t="s">
        <v>2022</v>
      </c>
      <c r="G84" s="191" t="s">
        <v>5114</v>
      </c>
      <c r="H84" s="192" t="s">
        <v>5115</v>
      </c>
      <c r="I84" s="172" t="s">
        <v>5114</v>
      </c>
      <c r="J84" s="193" t="s">
        <v>61</v>
      </c>
      <c r="K84" s="172">
        <v>397689292</v>
      </c>
      <c r="L84" s="192" t="s">
        <v>62</v>
      </c>
      <c r="M84" s="172">
        <v>88313050187</v>
      </c>
      <c r="N84" s="211" t="s">
        <v>2267</v>
      </c>
      <c r="O84" s="172">
        <v>73989444620</v>
      </c>
      <c r="P84" s="194" t="s">
        <v>4113</v>
      </c>
      <c r="Q84" s="217" t="s">
        <v>5278</v>
      </c>
      <c r="R84" s="213" t="s">
        <v>5279</v>
      </c>
      <c r="S84" s="132">
        <v>45061</v>
      </c>
      <c r="T84" s="212"/>
      <c r="U84" s="197">
        <v>62981692908</v>
      </c>
      <c r="V84" s="198" t="s">
        <v>53</v>
      </c>
      <c r="W84" s="198" t="s">
        <v>54</v>
      </c>
      <c r="X84" s="174"/>
      <c r="Y84" s="174"/>
      <c r="Z84" s="174"/>
    </row>
    <row r="85" spans="1:26" ht="15.75" customHeight="1">
      <c r="A85" s="190" t="s">
        <v>2017</v>
      </c>
      <c r="B85" s="190" t="s">
        <v>2018</v>
      </c>
      <c r="C85" s="190" t="s">
        <v>4166</v>
      </c>
      <c r="D85" s="190" t="s">
        <v>4176</v>
      </c>
      <c r="E85" s="190" t="s">
        <v>5280</v>
      </c>
      <c r="F85" s="169" t="s">
        <v>2022</v>
      </c>
      <c r="G85" s="191" t="s">
        <v>5233</v>
      </c>
      <c r="H85" s="192" t="s">
        <v>5234</v>
      </c>
      <c r="I85" s="172" t="s">
        <v>5233</v>
      </c>
      <c r="J85" s="193" t="s">
        <v>50</v>
      </c>
      <c r="K85" s="172" t="s">
        <v>5</v>
      </c>
      <c r="L85" s="192"/>
      <c r="M85" s="172">
        <v>72073926134</v>
      </c>
      <c r="N85" s="211" t="s">
        <v>195</v>
      </c>
      <c r="O85" s="172">
        <v>73989444620</v>
      </c>
      <c r="P85" s="194" t="s">
        <v>4113</v>
      </c>
      <c r="Q85" s="228" t="s">
        <v>5281</v>
      </c>
      <c r="R85" s="213" t="s">
        <v>5282</v>
      </c>
      <c r="S85" s="132">
        <v>45061</v>
      </c>
      <c r="T85" s="211"/>
      <c r="U85" s="197">
        <v>61984492849</v>
      </c>
      <c r="V85" s="198" t="s">
        <v>57</v>
      </c>
      <c r="W85" s="198" t="s">
        <v>58</v>
      </c>
      <c r="X85" s="174"/>
      <c r="Y85" s="174"/>
      <c r="Z85" s="174"/>
    </row>
    <row r="86" spans="1:26" ht="15.75" customHeight="1">
      <c r="A86" s="190" t="s">
        <v>2017</v>
      </c>
      <c r="B86" s="190" t="s">
        <v>2018</v>
      </c>
      <c r="C86" s="190" t="s">
        <v>2019</v>
      </c>
      <c r="D86" s="190" t="s">
        <v>2026</v>
      </c>
      <c r="E86" s="190" t="s">
        <v>2078</v>
      </c>
      <c r="F86" s="169" t="s">
        <v>2022</v>
      </c>
      <c r="G86" s="191" t="s">
        <v>4974</v>
      </c>
      <c r="H86" s="208" t="s">
        <v>4975</v>
      </c>
      <c r="I86" s="172" t="s">
        <v>4974</v>
      </c>
      <c r="J86" s="193" t="s">
        <v>61</v>
      </c>
      <c r="K86" s="172" t="s">
        <v>47</v>
      </c>
      <c r="L86" s="195" t="s">
        <v>48</v>
      </c>
      <c r="M86" s="172" t="s">
        <v>121</v>
      </c>
      <c r="N86" s="194" t="s">
        <v>122</v>
      </c>
      <c r="O86" s="172">
        <v>73989444620</v>
      </c>
      <c r="P86" s="194" t="s">
        <v>4113</v>
      </c>
      <c r="Q86" s="224" t="s">
        <v>5283</v>
      </c>
      <c r="R86" s="225" t="s">
        <v>5284</v>
      </c>
      <c r="S86" s="132">
        <v>45061</v>
      </c>
      <c r="T86" s="211"/>
      <c r="U86" s="226">
        <v>32984035667</v>
      </c>
      <c r="V86" s="198" t="s">
        <v>45</v>
      </c>
      <c r="W86" s="198" t="s">
        <v>58</v>
      </c>
      <c r="X86" s="174"/>
      <c r="Y86" s="174"/>
      <c r="Z86" s="174"/>
    </row>
    <row r="87" spans="1:26" ht="15.75" customHeight="1">
      <c r="A87" s="190" t="s">
        <v>2017</v>
      </c>
      <c r="B87" s="190" t="s">
        <v>2018</v>
      </c>
      <c r="C87" s="190" t="s">
        <v>4169</v>
      </c>
      <c r="D87" s="190" t="s">
        <v>4174</v>
      </c>
      <c r="E87" s="190" t="s">
        <v>4175</v>
      </c>
      <c r="F87" s="169" t="s">
        <v>2022</v>
      </c>
      <c r="G87" s="191" t="s">
        <v>4962</v>
      </c>
      <c r="H87" s="27" t="s">
        <v>4963</v>
      </c>
      <c r="I87" s="172" t="s">
        <v>4962</v>
      </c>
      <c r="J87" s="193" t="s">
        <v>61</v>
      </c>
      <c r="K87" s="172">
        <v>14876583706</v>
      </c>
      <c r="L87" s="195" t="s">
        <v>949</v>
      </c>
      <c r="M87" s="172">
        <v>88313050187</v>
      </c>
      <c r="N87" s="194" t="s">
        <v>2267</v>
      </c>
      <c r="O87" s="172">
        <v>73989444620</v>
      </c>
      <c r="P87" s="194" t="s">
        <v>4113</v>
      </c>
      <c r="Q87" s="224" t="s">
        <v>5285</v>
      </c>
      <c r="R87" s="201" t="s">
        <v>5286</v>
      </c>
      <c r="S87" s="132">
        <v>45061</v>
      </c>
      <c r="T87" s="212"/>
      <c r="U87" s="226">
        <v>62991532913</v>
      </c>
      <c r="V87" s="198" t="s">
        <v>53</v>
      </c>
      <c r="W87" s="198" t="s">
        <v>54</v>
      </c>
      <c r="X87" s="174"/>
      <c r="Y87" s="174"/>
      <c r="Z87" s="174"/>
    </row>
    <row r="88" spans="1:26" ht="15.75" customHeight="1">
      <c r="A88" s="190" t="s">
        <v>2017</v>
      </c>
      <c r="B88" s="190" t="s">
        <v>2018</v>
      </c>
      <c r="C88" s="190" t="s">
        <v>4169</v>
      </c>
      <c r="D88" s="190" t="s">
        <v>4174</v>
      </c>
      <c r="E88" s="190" t="s">
        <v>4181</v>
      </c>
      <c r="F88" s="169" t="s">
        <v>2022</v>
      </c>
      <c r="G88" s="191" t="s">
        <v>5121</v>
      </c>
      <c r="H88" s="195" t="s">
        <v>5122</v>
      </c>
      <c r="I88" s="172" t="s">
        <v>5121</v>
      </c>
      <c r="J88" s="193" t="s">
        <v>61</v>
      </c>
      <c r="K88" s="172">
        <v>14876583706</v>
      </c>
      <c r="L88" s="195" t="s">
        <v>949</v>
      </c>
      <c r="M88" s="172">
        <v>88313050187</v>
      </c>
      <c r="N88" s="194" t="s">
        <v>2267</v>
      </c>
      <c r="O88" s="172">
        <v>73989444620</v>
      </c>
      <c r="P88" s="194" t="s">
        <v>4113</v>
      </c>
      <c r="Q88" s="224" t="s">
        <v>5287</v>
      </c>
      <c r="R88" s="201" t="s">
        <v>5288</v>
      </c>
      <c r="S88" s="132">
        <v>45061</v>
      </c>
      <c r="T88" s="212"/>
      <c r="U88" s="226">
        <v>67984095564</v>
      </c>
      <c r="V88" s="198" t="s">
        <v>53</v>
      </c>
      <c r="W88" s="198" t="s">
        <v>54</v>
      </c>
      <c r="X88" s="174"/>
      <c r="Y88" s="174"/>
      <c r="Z88" s="174"/>
    </row>
    <row r="89" spans="1:26" ht="15.75" customHeight="1">
      <c r="A89" s="190" t="s">
        <v>2017</v>
      </c>
      <c r="B89" s="190" t="s">
        <v>2018</v>
      </c>
      <c r="C89" s="190" t="s">
        <v>4166</v>
      </c>
      <c r="D89" s="190" t="s">
        <v>4215</v>
      </c>
      <c r="E89" s="190" t="s">
        <v>4177</v>
      </c>
      <c r="F89" s="169" t="s">
        <v>2022</v>
      </c>
      <c r="G89" s="191" t="s">
        <v>5289</v>
      </c>
      <c r="H89" s="195" t="s">
        <v>4825</v>
      </c>
      <c r="I89" s="172" t="s">
        <v>5289</v>
      </c>
      <c r="J89" s="193" t="s">
        <v>61</v>
      </c>
      <c r="K89" s="172">
        <v>102432163</v>
      </c>
      <c r="L89" s="195" t="s">
        <v>2282</v>
      </c>
      <c r="M89" s="172">
        <v>72073926134</v>
      </c>
      <c r="N89" s="194" t="s">
        <v>195</v>
      </c>
      <c r="O89" s="172">
        <v>73989444620</v>
      </c>
      <c r="P89" s="194" t="s">
        <v>4113</v>
      </c>
      <c r="Q89" s="229" t="s">
        <v>5290</v>
      </c>
      <c r="R89" s="225" t="s">
        <v>5291</v>
      </c>
      <c r="S89" s="132">
        <v>45061</v>
      </c>
      <c r="T89" s="211"/>
      <c r="U89" s="226">
        <v>61982371935</v>
      </c>
      <c r="V89" s="198" t="s">
        <v>57</v>
      </c>
      <c r="W89" s="198" t="s">
        <v>58</v>
      </c>
      <c r="X89" s="174"/>
      <c r="Y89" s="174"/>
      <c r="Z89" s="174"/>
    </row>
    <row r="90" spans="1:26" ht="15.75" customHeight="1">
      <c r="A90" s="190" t="s">
        <v>2017</v>
      </c>
      <c r="B90" s="190" t="s">
        <v>2018</v>
      </c>
      <c r="C90" s="190" t="s">
        <v>2019</v>
      </c>
      <c r="D90" s="190" t="s">
        <v>2043</v>
      </c>
      <c r="E90" s="190" t="s">
        <v>2067</v>
      </c>
      <c r="F90" s="169" t="s">
        <v>2022</v>
      </c>
      <c r="G90" s="191" t="s">
        <v>4971</v>
      </c>
      <c r="H90" s="195" t="s">
        <v>4972</v>
      </c>
      <c r="I90" s="172" t="s">
        <v>4971</v>
      </c>
      <c r="J90" s="193" t="s">
        <v>61</v>
      </c>
      <c r="K90" s="172">
        <v>1394995474</v>
      </c>
      <c r="L90" s="195" t="s">
        <v>2116</v>
      </c>
      <c r="M90" s="172" t="s">
        <v>121</v>
      </c>
      <c r="N90" s="194" t="s">
        <v>122</v>
      </c>
      <c r="O90" s="172">
        <v>73989444620</v>
      </c>
      <c r="P90" s="194" t="s">
        <v>4113</v>
      </c>
      <c r="Q90" s="224" t="s">
        <v>5292</v>
      </c>
      <c r="R90" s="201" t="s">
        <v>5293</v>
      </c>
      <c r="S90" s="132">
        <v>45061</v>
      </c>
      <c r="T90" s="211"/>
      <c r="U90" s="226">
        <v>83996127701</v>
      </c>
      <c r="V90" s="198" t="s">
        <v>1691</v>
      </c>
      <c r="W90" s="198" t="s">
        <v>1528</v>
      </c>
      <c r="X90" s="174"/>
      <c r="Y90" s="174"/>
      <c r="Z90" s="174"/>
    </row>
    <row r="91" spans="1:26" ht="15.75" customHeight="1">
      <c r="A91" s="190" t="s">
        <v>2017</v>
      </c>
      <c r="B91" s="190" t="s">
        <v>2018</v>
      </c>
      <c r="C91" s="190" t="s">
        <v>2019</v>
      </c>
      <c r="D91" s="190" t="s">
        <v>2043</v>
      </c>
      <c r="E91" s="190" t="s">
        <v>2074</v>
      </c>
      <c r="F91" s="169" t="s">
        <v>2022</v>
      </c>
      <c r="G91" s="191" t="s">
        <v>5158</v>
      </c>
      <c r="H91" s="195" t="s">
        <v>5159</v>
      </c>
      <c r="I91" s="172" t="s">
        <v>5158</v>
      </c>
      <c r="J91" s="193" t="s">
        <v>61</v>
      </c>
      <c r="K91" s="172">
        <v>1394995474</v>
      </c>
      <c r="L91" s="195" t="s">
        <v>2116</v>
      </c>
      <c r="M91" s="172" t="s">
        <v>121</v>
      </c>
      <c r="N91" s="194" t="s">
        <v>122</v>
      </c>
      <c r="O91" s="172">
        <v>73989444620</v>
      </c>
      <c r="P91" s="194" t="s">
        <v>4113</v>
      </c>
      <c r="Q91" s="224" t="s">
        <v>5294</v>
      </c>
      <c r="R91" s="201" t="s">
        <v>5295</v>
      </c>
      <c r="S91" s="132">
        <v>45061</v>
      </c>
      <c r="T91" s="211"/>
      <c r="U91" s="226">
        <v>83989011095</v>
      </c>
      <c r="V91" s="198" t="s">
        <v>1691</v>
      </c>
      <c r="W91" s="198" t="s">
        <v>1528</v>
      </c>
      <c r="X91" s="174"/>
      <c r="Y91" s="174"/>
      <c r="Z91" s="174"/>
    </row>
    <row r="92" spans="1:26" ht="15.75" customHeight="1">
      <c r="A92" s="190"/>
      <c r="B92" s="190"/>
      <c r="C92" s="190"/>
      <c r="D92" s="190"/>
      <c r="E92" s="190"/>
      <c r="F92" s="169"/>
      <c r="G92" s="191"/>
      <c r="H92" s="195"/>
      <c r="I92" s="172"/>
      <c r="J92" s="193"/>
      <c r="K92" s="172"/>
      <c r="L92" s="195"/>
      <c r="M92" s="172"/>
      <c r="N92" s="194"/>
      <c r="O92" s="172"/>
      <c r="P92" s="194"/>
      <c r="Q92" s="224"/>
      <c r="R92" s="201"/>
      <c r="S92" s="132"/>
      <c r="T92" s="211"/>
      <c r="U92" s="226"/>
      <c r="V92" s="198"/>
      <c r="W92" s="198"/>
      <c r="X92" s="174"/>
      <c r="Y92" s="174"/>
      <c r="Z92" s="174"/>
    </row>
    <row r="93" spans="1:26" ht="15.75" customHeight="1">
      <c r="A93" s="190"/>
      <c r="B93" s="190"/>
      <c r="C93" s="190"/>
      <c r="D93" s="190"/>
      <c r="E93" s="190"/>
      <c r="F93" s="169"/>
      <c r="G93" s="191"/>
      <c r="H93" s="195"/>
      <c r="I93" s="172"/>
      <c r="J93" s="193"/>
      <c r="K93" s="172"/>
      <c r="L93" s="195"/>
      <c r="M93" s="172"/>
      <c r="N93" s="194"/>
      <c r="O93" s="172"/>
      <c r="P93" s="194"/>
      <c r="Q93" s="224"/>
      <c r="R93" s="201"/>
      <c r="S93" s="132"/>
      <c r="T93" s="211"/>
      <c r="U93" s="224"/>
      <c r="V93" s="198"/>
      <c r="W93" s="198"/>
      <c r="X93" s="174"/>
      <c r="Y93" s="174"/>
      <c r="Z93" s="174"/>
    </row>
    <row r="94" spans="1:26" ht="15.75" customHeight="1">
      <c r="A94" s="190"/>
      <c r="B94" s="190"/>
      <c r="C94" s="190"/>
      <c r="D94" s="190"/>
      <c r="E94" s="190"/>
      <c r="F94" s="169"/>
      <c r="G94" s="191"/>
      <c r="H94" s="195"/>
      <c r="I94" s="172"/>
      <c r="J94" s="193"/>
      <c r="K94" s="172"/>
      <c r="L94" s="195"/>
      <c r="M94" s="172"/>
      <c r="N94" s="194"/>
      <c r="O94" s="172"/>
      <c r="P94" s="194"/>
      <c r="Q94" s="224"/>
      <c r="R94" s="201"/>
      <c r="S94" s="132"/>
      <c r="T94" s="211"/>
      <c r="U94" s="226"/>
      <c r="V94" s="198"/>
      <c r="W94" s="198"/>
      <c r="X94" s="174"/>
      <c r="Y94" s="174"/>
      <c r="Z94" s="174"/>
    </row>
    <row r="95" spans="1:26" ht="15.75" customHeight="1">
      <c r="A95" s="190"/>
      <c r="B95" s="190"/>
      <c r="C95" s="190"/>
      <c r="D95" s="190"/>
      <c r="E95" s="190"/>
      <c r="F95" s="169"/>
      <c r="G95" s="191"/>
      <c r="H95" s="230"/>
      <c r="I95" s="172"/>
      <c r="J95" s="193"/>
      <c r="K95" s="172"/>
      <c r="L95" s="192"/>
      <c r="M95" s="172"/>
      <c r="N95" s="194"/>
      <c r="O95" s="172"/>
      <c r="P95" s="194"/>
      <c r="Q95" s="224"/>
      <c r="R95" s="201"/>
      <c r="S95" s="132"/>
      <c r="T95" s="211"/>
      <c r="U95" s="224"/>
      <c r="V95" s="198"/>
      <c r="W95" s="198"/>
      <c r="X95" s="174"/>
      <c r="Y95" s="174"/>
      <c r="Z95" s="174"/>
    </row>
    <row r="96" spans="1:26" ht="15.75" customHeight="1">
      <c r="A96" s="190"/>
      <c r="B96" s="190"/>
      <c r="C96" s="190"/>
      <c r="D96" s="190"/>
      <c r="E96" s="190"/>
      <c r="F96" s="169"/>
      <c r="G96" s="191"/>
      <c r="H96" s="192"/>
      <c r="I96" s="172"/>
      <c r="J96" s="193"/>
      <c r="K96" s="172"/>
      <c r="L96" s="195"/>
      <c r="M96" s="172"/>
      <c r="N96" s="194"/>
      <c r="O96" s="172"/>
      <c r="P96" s="194"/>
      <c r="Q96" s="223"/>
      <c r="R96" s="195"/>
      <c r="S96" s="132"/>
      <c r="T96" s="196"/>
      <c r="U96" s="197"/>
      <c r="V96" s="198"/>
      <c r="W96" s="198"/>
      <c r="X96" s="174"/>
      <c r="Y96" s="174"/>
      <c r="Z96" s="174"/>
    </row>
    <row r="97" spans="1:26" ht="15.75" customHeight="1">
      <c r="A97" s="190"/>
      <c r="B97" s="190"/>
      <c r="C97" s="190"/>
      <c r="D97" s="190"/>
      <c r="E97" s="190"/>
      <c r="F97" s="169"/>
      <c r="G97" s="191"/>
      <c r="H97" s="192"/>
      <c r="I97" s="172"/>
      <c r="J97" s="193"/>
      <c r="K97" s="172"/>
      <c r="L97" s="195"/>
      <c r="M97" s="172"/>
      <c r="N97" s="194"/>
      <c r="O97" s="172"/>
      <c r="P97" s="194"/>
      <c r="Q97" s="223"/>
      <c r="R97" s="195"/>
      <c r="S97" s="132"/>
      <c r="T97" s="200"/>
      <c r="U97" s="197"/>
      <c r="V97" s="198"/>
      <c r="W97" s="198"/>
      <c r="X97" s="174"/>
      <c r="Y97" s="174"/>
      <c r="Z97" s="174"/>
    </row>
    <row r="98" spans="1:26" ht="15.75" customHeight="1">
      <c r="A98" s="190"/>
      <c r="B98" s="190"/>
      <c r="C98" s="190"/>
      <c r="D98" s="190"/>
      <c r="E98" s="190"/>
      <c r="F98" s="169"/>
      <c r="G98" s="191"/>
      <c r="H98" s="192"/>
      <c r="I98" s="172"/>
      <c r="J98" s="193"/>
      <c r="K98" s="172"/>
      <c r="L98" s="195"/>
      <c r="M98" s="172"/>
      <c r="N98" s="194"/>
      <c r="O98" s="172"/>
      <c r="P98" s="194"/>
      <c r="Q98" s="223"/>
      <c r="R98" s="195"/>
      <c r="S98" s="132"/>
      <c r="T98" s="196"/>
      <c r="U98" s="197"/>
      <c r="V98" s="198"/>
      <c r="W98" s="198"/>
      <c r="X98" s="174"/>
      <c r="Y98" s="174"/>
      <c r="Z98" s="174"/>
    </row>
    <row r="99" spans="1:26" ht="15.75" customHeight="1">
      <c r="A99" s="190"/>
      <c r="B99" s="190"/>
      <c r="C99" s="190"/>
      <c r="D99" s="190"/>
      <c r="E99" s="190"/>
      <c r="F99" s="169"/>
      <c r="G99" s="191"/>
      <c r="H99" s="195"/>
      <c r="I99" s="172"/>
      <c r="J99" s="193"/>
      <c r="K99" s="172"/>
      <c r="L99" s="192"/>
      <c r="M99" s="172"/>
      <c r="N99" s="194"/>
      <c r="O99" s="172"/>
      <c r="P99" s="194"/>
      <c r="Q99" s="224"/>
      <c r="R99" s="27"/>
      <c r="S99" s="132"/>
      <c r="T99" s="27"/>
      <c r="U99" s="224"/>
      <c r="V99" s="198"/>
      <c r="W99" s="198"/>
      <c r="X99" s="174"/>
      <c r="Y99" s="174"/>
      <c r="Z99" s="174"/>
    </row>
    <row r="100" spans="1:26" ht="15.75" customHeight="1">
      <c r="A100" s="190"/>
      <c r="B100" s="190"/>
      <c r="C100" s="190"/>
      <c r="D100" s="190"/>
      <c r="E100" s="190"/>
      <c r="F100" s="169"/>
      <c r="G100" s="191"/>
      <c r="H100" s="195"/>
      <c r="I100" s="172"/>
      <c r="J100" s="193"/>
      <c r="K100" s="172"/>
      <c r="L100" s="192"/>
      <c r="M100" s="172"/>
      <c r="N100" s="194"/>
      <c r="O100" s="172"/>
      <c r="P100" s="194"/>
      <c r="Q100" s="224"/>
      <c r="R100" s="27"/>
      <c r="S100" s="132"/>
      <c r="T100" s="27"/>
      <c r="U100" s="224"/>
      <c r="V100" s="198"/>
      <c r="W100" s="198"/>
      <c r="X100" s="174"/>
      <c r="Y100" s="174"/>
      <c r="Z100" s="174"/>
    </row>
    <row r="101" spans="1:26" ht="15.75" customHeight="1">
      <c r="A101" s="190"/>
      <c r="B101" s="190"/>
      <c r="C101" s="190"/>
      <c r="D101" s="190"/>
      <c r="E101" s="190"/>
      <c r="F101" s="169"/>
      <c r="G101" s="191"/>
      <c r="H101" s="195"/>
      <c r="I101" s="172"/>
      <c r="J101" s="193"/>
      <c r="K101" s="172"/>
      <c r="L101" s="192"/>
      <c r="M101" s="172"/>
      <c r="N101" s="194"/>
      <c r="O101" s="172"/>
      <c r="P101" s="194"/>
      <c r="Q101" s="224"/>
      <c r="R101" s="27"/>
      <c r="S101" s="132"/>
      <c r="T101" s="27"/>
      <c r="U101" s="224"/>
      <c r="V101" s="198"/>
      <c r="W101" s="198"/>
      <c r="X101" s="174"/>
      <c r="Y101" s="174"/>
      <c r="Z101" s="174"/>
    </row>
    <row r="102" spans="1:26" ht="15.75" customHeight="1">
      <c r="A102" s="190"/>
      <c r="B102" s="190"/>
      <c r="C102" s="190"/>
      <c r="D102" s="190"/>
      <c r="E102" s="190"/>
      <c r="F102" s="169"/>
      <c r="G102" s="191"/>
      <c r="H102" s="195"/>
      <c r="I102" s="172"/>
      <c r="J102" s="193"/>
      <c r="K102" s="172"/>
      <c r="L102" s="192"/>
      <c r="M102" s="172"/>
      <c r="N102" s="194"/>
      <c r="O102" s="172"/>
      <c r="P102" s="194"/>
      <c r="Q102" s="224"/>
      <c r="R102" s="27"/>
      <c r="S102" s="132"/>
      <c r="T102" s="27"/>
      <c r="U102" s="224"/>
      <c r="V102" s="211"/>
      <c r="W102" s="211"/>
      <c r="X102" s="174"/>
      <c r="Y102" s="174"/>
      <c r="Z102" s="174"/>
    </row>
    <row r="103" spans="1:26" ht="15.75" customHeight="1">
      <c r="A103" s="190"/>
      <c r="B103" s="190"/>
      <c r="C103" s="190"/>
      <c r="D103" s="190"/>
      <c r="E103" s="190"/>
      <c r="F103" s="169"/>
      <c r="G103" s="191"/>
      <c r="H103" s="195"/>
      <c r="I103" s="172"/>
      <c r="J103" s="193"/>
      <c r="K103" s="172"/>
      <c r="L103" s="195"/>
      <c r="M103" s="172"/>
      <c r="N103" s="194"/>
      <c r="O103" s="172"/>
      <c r="P103" s="194"/>
      <c r="Q103" s="224"/>
      <c r="R103" s="27"/>
      <c r="S103" s="132"/>
      <c r="T103" s="27"/>
      <c r="U103" s="224"/>
      <c r="V103" s="211"/>
      <c r="W103" s="211"/>
      <c r="X103" s="174"/>
      <c r="Y103" s="174"/>
      <c r="Z103" s="174"/>
    </row>
    <row r="104" spans="1:26" ht="15.75" customHeight="1">
      <c r="A104" s="190"/>
      <c r="B104" s="190"/>
      <c r="C104" s="190"/>
      <c r="D104" s="190"/>
      <c r="E104" s="190"/>
      <c r="F104" s="169"/>
      <c r="G104" s="191"/>
      <c r="H104" s="195"/>
      <c r="I104" s="172"/>
      <c r="J104" s="193"/>
      <c r="K104" s="172"/>
      <c r="L104" s="192"/>
      <c r="M104" s="172"/>
      <c r="N104" s="194"/>
      <c r="O104" s="172"/>
      <c r="P104" s="194"/>
      <c r="Q104" s="224"/>
      <c r="R104" s="27"/>
      <c r="S104" s="132"/>
      <c r="T104" s="27"/>
      <c r="U104" s="224"/>
      <c r="V104" s="198"/>
      <c r="W104" s="198"/>
      <c r="X104" s="174"/>
      <c r="Y104" s="174"/>
      <c r="Z104" s="174"/>
    </row>
    <row r="105" spans="1:26" ht="15.75" customHeight="1">
      <c r="A105" s="190"/>
      <c r="B105" s="190"/>
      <c r="C105" s="190"/>
      <c r="D105" s="190"/>
      <c r="E105" s="190"/>
      <c r="F105" s="169"/>
      <c r="G105" s="191"/>
      <c r="H105" s="195"/>
      <c r="I105" s="172"/>
      <c r="J105" s="193"/>
      <c r="K105" s="172"/>
      <c r="L105" s="195"/>
      <c r="M105" s="172"/>
      <c r="N105" s="194"/>
      <c r="O105" s="172"/>
      <c r="P105" s="194"/>
      <c r="R105" s="27"/>
      <c r="S105" s="132"/>
      <c r="T105" s="27"/>
      <c r="U105" s="226"/>
      <c r="V105" s="198"/>
      <c r="W105" s="198"/>
      <c r="X105" s="174"/>
      <c r="Y105" s="174"/>
      <c r="Z105" s="174"/>
    </row>
    <row r="106" spans="1:26" ht="15.75" customHeight="1">
      <c r="A106" s="190"/>
      <c r="B106" s="190"/>
      <c r="C106" s="190"/>
      <c r="D106" s="190"/>
      <c r="E106" s="190"/>
      <c r="F106" s="169"/>
      <c r="G106" s="191"/>
      <c r="H106" s="195"/>
      <c r="I106" s="172"/>
      <c r="J106" s="193"/>
      <c r="K106" s="172"/>
      <c r="L106" s="214"/>
      <c r="M106" s="172"/>
      <c r="N106" s="211"/>
      <c r="O106" s="172"/>
      <c r="P106" s="194"/>
      <c r="Q106" s="224"/>
      <c r="R106" s="27"/>
      <c r="S106" s="132"/>
      <c r="T106" s="27"/>
      <c r="U106" s="224"/>
      <c r="V106" s="198"/>
      <c r="W106" s="198"/>
      <c r="X106" s="174"/>
      <c r="Y106" s="174"/>
      <c r="Z106" s="174"/>
    </row>
    <row r="107" spans="1:26" ht="15.75" customHeight="1">
      <c r="A107" s="190"/>
      <c r="B107" s="190"/>
      <c r="C107" s="190"/>
      <c r="D107" s="190"/>
      <c r="E107" s="190"/>
      <c r="F107" s="169"/>
      <c r="G107" s="191"/>
      <c r="H107" s="195"/>
      <c r="I107" s="172"/>
      <c r="J107" s="193"/>
      <c r="K107" s="172"/>
      <c r="L107" s="192"/>
      <c r="M107" s="172"/>
      <c r="N107" s="194"/>
      <c r="O107" s="172"/>
      <c r="P107" s="194"/>
      <c r="Q107" s="224"/>
      <c r="R107" s="27"/>
      <c r="S107" s="132"/>
      <c r="T107" s="27"/>
      <c r="U107" s="224"/>
      <c r="V107" s="211"/>
      <c r="W107" s="211"/>
      <c r="X107" s="174"/>
      <c r="Y107" s="174"/>
      <c r="Z107" s="174"/>
    </row>
    <row r="108" spans="1:26" ht="15.75" customHeight="1">
      <c r="A108" s="190"/>
      <c r="B108" s="190"/>
      <c r="C108" s="190"/>
      <c r="D108" s="190"/>
      <c r="E108" s="190"/>
      <c r="F108" s="169"/>
      <c r="G108" s="191"/>
      <c r="H108" s="195"/>
      <c r="I108" s="172"/>
      <c r="J108" s="193"/>
      <c r="K108" s="172"/>
      <c r="L108" s="192"/>
      <c r="M108" s="172"/>
      <c r="N108" s="194"/>
      <c r="O108" s="172"/>
      <c r="P108" s="194"/>
      <c r="Q108" s="224"/>
      <c r="R108" s="27"/>
      <c r="S108" s="132"/>
      <c r="T108" s="28"/>
      <c r="U108" s="224"/>
      <c r="V108" s="198"/>
      <c r="W108" s="198"/>
      <c r="X108" s="174"/>
      <c r="Y108" s="174"/>
      <c r="Z108" s="174"/>
    </row>
    <row r="109" spans="1:26" ht="15.75" customHeight="1">
      <c r="A109" s="190"/>
      <c r="B109" s="190"/>
      <c r="C109" s="190"/>
      <c r="D109" s="190"/>
      <c r="E109" s="190"/>
      <c r="F109" s="169"/>
      <c r="G109" s="191"/>
      <c r="H109" s="195"/>
      <c r="I109" s="172"/>
      <c r="J109" s="193"/>
      <c r="K109" s="172"/>
      <c r="L109" s="195"/>
      <c r="M109" s="172"/>
      <c r="N109" s="194"/>
      <c r="O109" s="172"/>
      <c r="P109" s="194"/>
      <c r="Q109" s="224"/>
      <c r="R109" s="27"/>
      <c r="S109" s="132"/>
      <c r="T109" s="27"/>
      <c r="U109" s="224"/>
      <c r="V109" s="198"/>
      <c r="W109" s="198"/>
      <c r="X109" s="174"/>
      <c r="Y109" s="174"/>
      <c r="Z109" s="174"/>
    </row>
    <row r="110" spans="1:26" ht="15.75" customHeight="1">
      <c r="A110" s="190"/>
      <c r="B110" s="190"/>
      <c r="C110" s="190"/>
      <c r="D110" s="190"/>
      <c r="E110" s="190"/>
      <c r="F110" s="169"/>
      <c r="G110" s="191"/>
      <c r="H110" s="195"/>
      <c r="I110" s="172"/>
      <c r="J110" s="193"/>
      <c r="K110" s="172"/>
      <c r="L110" s="214"/>
      <c r="M110" s="172"/>
      <c r="N110" s="211"/>
      <c r="O110" s="172"/>
      <c r="P110" s="194"/>
      <c r="Q110" s="224"/>
      <c r="R110" s="27"/>
      <c r="S110" s="132"/>
      <c r="T110" s="27"/>
      <c r="U110" s="224"/>
      <c r="V110" s="198"/>
      <c r="W110" s="198"/>
      <c r="X110" s="174"/>
      <c r="Y110" s="174"/>
      <c r="Z110" s="174"/>
    </row>
    <row r="111" spans="1:26" ht="15.75" customHeight="1">
      <c r="A111" s="231"/>
      <c r="B111" s="231"/>
      <c r="C111" s="231"/>
      <c r="D111" s="231"/>
      <c r="E111" s="232"/>
      <c r="F111" s="233"/>
      <c r="G111" s="191"/>
      <c r="H111" s="195"/>
      <c r="I111" s="172"/>
      <c r="J111" s="234"/>
      <c r="K111" s="235"/>
      <c r="L111" s="173"/>
      <c r="M111" s="235"/>
      <c r="N111" s="236"/>
      <c r="O111" s="235"/>
      <c r="P111" s="236"/>
      <c r="Q111" s="237"/>
      <c r="R111" s="238"/>
      <c r="S111" s="132"/>
      <c r="T111" s="176"/>
      <c r="U111" s="239"/>
      <c r="V111" s="240"/>
      <c r="W111" s="240"/>
      <c r="X111" s="174"/>
      <c r="Y111" s="174"/>
      <c r="Z111" s="174"/>
    </row>
    <row r="112" spans="1:26" ht="15.75" customHeight="1">
      <c r="A112" s="190"/>
      <c r="B112" s="190"/>
      <c r="C112" s="190"/>
      <c r="D112" s="190"/>
      <c r="E112" s="190"/>
      <c r="F112" s="169"/>
      <c r="G112" s="191"/>
      <c r="H112" s="230"/>
      <c r="I112" s="172"/>
      <c r="J112" s="193"/>
      <c r="K112" s="172"/>
      <c r="L112" s="213"/>
      <c r="M112" s="172"/>
      <c r="N112" s="211"/>
      <c r="O112" s="172"/>
      <c r="P112" s="194"/>
      <c r="Q112" s="93"/>
      <c r="R112" s="241"/>
      <c r="S112" s="132"/>
      <c r="T112" s="211"/>
      <c r="U112" s="93"/>
      <c r="V112" s="211"/>
      <c r="W112" s="211"/>
      <c r="X112" s="174"/>
      <c r="Y112" s="174"/>
      <c r="Z112" s="174"/>
    </row>
    <row r="113" spans="1:26" ht="15.75" customHeight="1">
      <c r="A113" s="190"/>
      <c r="B113" s="190"/>
      <c r="C113" s="190"/>
      <c r="D113" s="190"/>
      <c r="E113" s="190"/>
      <c r="F113" s="169"/>
      <c r="G113" s="191"/>
      <c r="H113" s="230"/>
      <c r="I113" s="172"/>
      <c r="J113" s="193"/>
      <c r="K113" s="172"/>
      <c r="L113" s="192"/>
      <c r="M113" s="172"/>
      <c r="N113" s="236"/>
      <c r="O113" s="172"/>
      <c r="P113" s="194"/>
      <c r="Q113" s="101"/>
      <c r="R113" s="243"/>
      <c r="S113" s="132"/>
      <c r="T113" s="211"/>
      <c r="U113" s="93"/>
      <c r="V113" s="198"/>
      <c r="W113" s="198"/>
      <c r="X113" s="174"/>
      <c r="Y113" s="174"/>
      <c r="Z113" s="174"/>
    </row>
    <row r="114" spans="1:26" ht="15.75" customHeight="1">
      <c r="A114" s="190"/>
      <c r="B114" s="190"/>
      <c r="C114" s="190"/>
      <c r="D114" s="190"/>
      <c r="E114" s="190"/>
      <c r="F114" s="169"/>
      <c r="G114" s="191"/>
      <c r="H114" s="230"/>
      <c r="I114" s="172"/>
      <c r="J114" s="193"/>
      <c r="K114" s="172"/>
      <c r="L114" s="192"/>
      <c r="M114" s="172"/>
      <c r="N114" s="236"/>
      <c r="O114" s="172"/>
      <c r="P114" s="194"/>
      <c r="Q114" s="93"/>
      <c r="R114" s="241"/>
      <c r="S114" s="132"/>
      <c r="T114" s="212"/>
      <c r="U114" s="93"/>
      <c r="V114" s="198"/>
      <c r="W114" s="198"/>
      <c r="X114" s="174"/>
      <c r="Y114" s="174"/>
      <c r="Z114" s="174"/>
    </row>
    <row r="115" spans="1:26" ht="15.75" customHeight="1">
      <c r="A115" s="190"/>
      <c r="B115" s="190"/>
      <c r="C115" s="190"/>
      <c r="D115" s="190"/>
      <c r="E115" s="190"/>
      <c r="F115" s="169"/>
      <c r="G115" s="191"/>
      <c r="H115" s="230"/>
      <c r="I115" s="172"/>
      <c r="J115" s="193"/>
      <c r="K115" s="172"/>
      <c r="L115" s="192"/>
      <c r="M115" s="172"/>
      <c r="N115" s="194"/>
      <c r="O115" s="172"/>
      <c r="P115" s="194"/>
      <c r="Q115" s="217"/>
      <c r="R115" s="213"/>
      <c r="S115" s="132"/>
      <c r="T115" s="212"/>
      <c r="U115" s="93"/>
      <c r="V115" s="198"/>
      <c r="W115" s="198"/>
      <c r="X115" s="174"/>
      <c r="Y115" s="174"/>
      <c r="Z115" s="174"/>
    </row>
    <row r="116" spans="1:26" ht="15.75" customHeight="1">
      <c r="A116" s="190"/>
      <c r="B116" s="190"/>
      <c r="C116" s="190"/>
      <c r="D116" s="190"/>
      <c r="E116" s="190"/>
      <c r="F116" s="169"/>
      <c r="G116" s="191"/>
      <c r="H116" s="230"/>
      <c r="I116" s="172"/>
      <c r="J116" s="193"/>
      <c r="K116" s="172"/>
      <c r="L116" s="213"/>
      <c r="M116" s="172"/>
      <c r="N116" s="211"/>
      <c r="O116" s="172"/>
      <c r="P116" s="194"/>
      <c r="Q116" s="93"/>
      <c r="R116" s="244"/>
      <c r="S116" s="132"/>
      <c r="T116" s="211"/>
      <c r="U116" s="93"/>
      <c r="V116" s="211"/>
      <c r="W116" s="211"/>
      <c r="X116" s="174"/>
      <c r="Y116" s="174"/>
      <c r="Z116" s="174"/>
    </row>
    <row r="117" spans="1:26" ht="15.75" customHeight="1">
      <c r="A117" s="190"/>
      <c r="B117" s="190"/>
      <c r="C117" s="190"/>
      <c r="D117" s="190"/>
      <c r="E117" s="190"/>
      <c r="F117" s="169"/>
      <c r="G117" s="213"/>
      <c r="H117" s="27"/>
      <c r="I117" s="172"/>
      <c r="J117" s="193"/>
      <c r="K117" s="172"/>
      <c r="L117" s="213"/>
      <c r="M117" s="172"/>
      <c r="N117" s="211"/>
      <c r="O117" s="172"/>
      <c r="P117" s="194"/>
      <c r="Q117" s="224"/>
      <c r="R117" s="243"/>
      <c r="S117" s="132"/>
      <c r="T117" s="211"/>
      <c r="U117" s="245"/>
      <c r="V117" s="211"/>
      <c r="W117" s="211"/>
      <c r="X117" s="174"/>
      <c r="Y117" s="174"/>
      <c r="Z117" s="174"/>
    </row>
    <row r="118" spans="1:26" ht="15.75" customHeight="1">
      <c r="A118" s="190"/>
      <c r="B118" s="190"/>
      <c r="C118" s="190"/>
      <c r="D118" s="190"/>
      <c r="E118" s="190"/>
      <c r="F118" s="169"/>
      <c r="G118" s="213"/>
      <c r="H118" s="27"/>
      <c r="I118" s="172"/>
      <c r="J118" s="193"/>
      <c r="K118" s="172"/>
      <c r="L118" s="213"/>
      <c r="M118" s="172"/>
      <c r="N118" s="211"/>
      <c r="O118" s="172"/>
      <c r="P118" s="194"/>
      <c r="Q118" s="224"/>
      <c r="R118" s="243"/>
      <c r="S118" s="212"/>
      <c r="T118" s="211"/>
      <c r="U118" s="245"/>
      <c r="V118" s="211"/>
      <c r="W118" s="211"/>
      <c r="X118" s="174"/>
      <c r="Y118" s="174"/>
      <c r="Z118" s="174"/>
    </row>
    <row r="119" spans="1:26" ht="15.75" customHeight="1">
      <c r="A119" s="190"/>
      <c r="B119" s="190"/>
      <c r="C119" s="190"/>
      <c r="D119" s="190"/>
      <c r="E119" s="190"/>
      <c r="F119" s="169"/>
      <c r="G119" s="213"/>
      <c r="H119" s="27"/>
      <c r="I119" s="172"/>
      <c r="J119" s="193"/>
      <c r="K119" s="172"/>
      <c r="L119" s="213"/>
      <c r="M119" s="172"/>
      <c r="N119" s="211"/>
      <c r="O119" s="172"/>
      <c r="P119" s="194"/>
      <c r="Q119" s="224"/>
      <c r="R119" s="243"/>
      <c r="S119" s="212"/>
      <c r="T119" s="212"/>
      <c r="U119" s="245"/>
      <c r="V119" s="211"/>
      <c r="W119" s="211"/>
      <c r="X119" s="174"/>
      <c r="Y119" s="174"/>
      <c r="Z119" s="174"/>
    </row>
    <row r="120" spans="1:26" ht="15.75" customHeight="1">
      <c r="A120" s="190"/>
      <c r="B120" s="190"/>
      <c r="C120" s="190"/>
      <c r="D120" s="190"/>
      <c r="E120" s="190"/>
      <c r="F120" s="169"/>
      <c r="G120" s="213"/>
      <c r="H120" s="27"/>
      <c r="I120" s="172"/>
      <c r="J120" s="193"/>
      <c r="K120" s="172"/>
      <c r="L120" s="192"/>
      <c r="M120" s="172"/>
      <c r="N120" s="211"/>
      <c r="O120" s="172"/>
      <c r="P120" s="194"/>
      <c r="Q120" s="224"/>
      <c r="R120" s="243"/>
      <c r="S120" s="212"/>
      <c r="T120" s="211"/>
      <c r="U120" s="246"/>
      <c r="V120" s="211"/>
      <c r="W120" s="211"/>
      <c r="X120" s="174"/>
      <c r="Y120" s="174"/>
      <c r="Z120" s="174"/>
    </row>
    <row r="121" spans="1:26" ht="15.75" customHeight="1">
      <c r="A121" s="190"/>
      <c r="B121" s="190"/>
      <c r="C121" s="190"/>
      <c r="D121" s="190"/>
      <c r="E121" s="190"/>
      <c r="F121" s="169"/>
      <c r="G121" s="213"/>
      <c r="H121" s="27"/>
      <c r="I121" s="172"/>
      <c r="J121" s="193"/>
      <c r="K121" s="172"/>
      <c r="L121" s="192"/>
      <c r="M121" s="172"/>
      <c r="N121" s="211"/>
      <c r="O121" s="172"/>
      <c r="P121" s="194"/>
      <c r="Q121" s="224"/>
      <c r="R121" s="243"/>
      <c r="S121" s="212"/>
      <c r="T121" s="211"/>
      <c r="U121" s="246"/>
      <c r="V121" s="211"/>
      <c r="W121" s="211"/>
      <c r="X121" s="174"/>
      <c r="Y121" s="174"/>
      <c r="Z121" s="174"/>
    </row>
    <row r="122" spans="1:26" ht="15.75" customHeight="1">
      <c r="A122" s="190"/>
      <c r="B122" s="190"/>
      <c r="C122" s="190"/>
      <c r="D122" s="190"/>
      <c r="E122" s="190"/>
      <c r="F122" s="169"/>
      <c r="G122" s="213"/>
      <c r="H122" s="27"/>
      <c r="I122" s="172"/>
      <c r="J122" s="193"/>
      <c r="K122" s="172"/>
      <c r="L122" s="213"/>
      <c r="M122" s="172"/>
      <c r="N122" s="211"/>
      <c r="O122" s="172"/>
      <c r="P122" s="194"/>
      <c r="Q122" s="224"/>
      <c r="R122" s="243"/>
      <c r="S122" s="212"/>
      <c r="T122" s="211"/>
      <c r="U122" s="245"/>
      <c r="V122" s="211"/>
      <c r="W122" s="211"/>
      <c r="X122" s="174"/>
      <c r="Y122" s="174"/>
      <c r="Z122" s="174"/>
    </row>
    <row r="123" spans="1:26" ht="15.75" customHeight="1">
      <c r="A123" s="190"/>
      <c r="B123" s="190"/>
      <c r="C123" s="190"/>
      <c r="D123" s="190"/>
      <c r="E123" s="190"/>
      <c r="F123" s="169"/>
      <c r="G123" s="213"/>
      <c r="H123" s="27"/>
      <c r="I123" s="172"/>
      <c r="J123" s="193"/>
      <c r="K123" s="172"/>
      <c r="L123" s="192"/>
      <c r="M123" s="172"/>
      <c r="N123" s="211"/>
      <c r="O123" s="172"/>
      <c r="P123" s="194"/>
      <c r="Q123" s="224"/>
      <c r="R123" s="243"/>
      <c r="S123" s="212"/>
      <c r="T123" s="211"/>
      <c r="U123" s="246"/>
      <c r="V123" s="211"/>
      <c r="W123" s="211"/>
      <c r="X123" s="174"/>
      <c r="Y123" s="174"/>
      <c r="Z123" s="174"/>
    </row>
    <row r="124" spans="1:26" ht="15.75" customHeight="1">
      <c r="A124" s="190"/>
      <c r="B124" s="190"/>
      <c r="C124" s="190"/>
      <c r="D124" s="190"/>
      <c r="E124" s="190"/>
      <c r="F124" s="169"/>
      <c r="G124" s="213"/>
      <c r="H124" s="27"/>
      <c r="I124" s="172"/>
      <c r="J124" s="193"/>
      <c r="K124" s="172"/>
      <c r="L124" s="213"/>
      <c r="M124" s="172"/>
      <c r="N124" s="211"/>
      <c r="O124" s="172"/>
      <c r="P124" s="194"/>
      <c r="Q124" s="224"/>
      <c r="R124" s="243"/>
      <c r="S124" s="212"/>
      <c r="T124" s="211"/>
      <c r="U124" s="245"/>
      <c r="V124" s="211"/>
      <c r="W124" s="211"/>
      <c r="X124" s="174"/>
      <c r="Y124" s="174"/>
      <c r="Z124" s="174"/>
    </row>
    <row r="125" spans="1:26" ht="15.75" customHeight="1">
      <c r="A125" s="190"/>
      <c r="B125" s="190"/>
      <c r="C125" s="190"/>
      <c r="D125" s="190"/>
      <c r="E125" s="190"/>
      <c r="F125" s="169"/>
      <c r="G125" s="213"/>
      <c r="H125" s="27"/>
      <c r="I125" s="172"/>
      <c r="J125" s="193"/>
      <c r="K125" s="172"/>
      <c r="L125" s="213"/>
      <c r="M125" s="172"/>
      <c r="N125" s="211"/>
      <c r="O125" s="172"/>
      <c r="P125" s="194"/>
      <c r="Q125" s="224"/>
      <c r="R125" s="243"/>
      <c r="S125" s="212"/>
      <c r="T125" s="211"/>
      <c r="U125" s="245"/>
      <c r="V125" s="211"/>
      <c r="W125" s="211"/>
      <c r="X125" s="174"/>
      <c r="Y125" s="174"/>
      <c r="Z125" s="174"/>
    </row>
    <row r="126" spans="1:26" ht="15.75" customHeight="1">
      <c r="A126" s="190"/>
      <c r="B126" s="190"/>
      <c r="C126" s="190"/>
      <c r="D126" s="190"/>
      <c r="E126" s="190"/>
      <c r="F126" s="169"/>
      <c r="G126" s="213"/>
      <c r="H126" s="27"/>
      <c r="I126" s="172"/>
      <c r="J126" s="193"/>
      <c r="K126" s="172"/>
      <c r="L126" s="213"/>
      <c r="M126" s="172"/>
      <c r="N126" s="211"/>
      <c r="O126" s="172"/>
      <c r="P126" s="194"/>
      <c r="Q126" s="224"/>
      <c r="R126" s="243"/>
      <c r="S126" s="212"/>
      <c r="T126" s="211"/>
      <c r="U126" s="245"/>
      <c r="V126" s="211"/>
      <c r="W126" s="211"/>
      <c r="X126" s="174"/>
      <c r="Y126" s="174"/>
      <c r="Z126" s="174"/>
    </row>
    <row r="127" spans="1:26" ht="15.75" customHeight="1">
      <c r="A127" s="190"/>
      <c r="B127" s="190"/>
      <c r="C127" s="190"/>
      <c r="D127" s="190"/>
      <c r="E127" s="190"/>
      <c r="F127" s="169"/>
      <c r="G127" s="213"/>
      <c r="H127" s="208"/>
      <c r="I127" s="172"/>
      <c r="J127" s="193"/>
      <c r="K127" s="172"/>
      <c r="L127" s="213"/>
      <c r="M127" s="172"/>
      <c r="N127" s="211"/>
      <c r="O127" s="172"/>
      <c r="P127" s="194"/>
      <c r="Q127" s="224"/>
      <c r="R127" s="243"/>
      <c r="S127" s="212"/>
      <c r="T127" s="211"/>
      <c r="U127" s="246"/>
      <c r="V127" s="211"/>
      <c r="W127" s="211"/>
      <c r="X127" s="174"/>
      <c r="Y127" s="174"/>
      <c r="Z127" s="174"/>
    </row>
    <row r="128" spans="1:26" ht="15.75" customHeight="1">
      <c r="A128" s="190"/>
      <c r="B128" s="190"/>
      <c r="C128" s="190"/>
      <c r="D128" s="190"/>
      <c r="E128" s="190"/>
      <c r="F128" s="169"/>
      <c r="G128" s="213"/>
      <c r="H128" s="27"/>
      <c r="I128" s="172"/>
      <c r="J128" s="193"/>
      <c r="K128" s="172"/>
      <c r="L128" s="213"/>
      <c r="M128" s="172"/>
      <c r="N128" s="211"/>
      <c r="O128" s="172"/>
      <c r="P128" s="194"/>
      <c r="Q128" s="224"/>
      <c r="R128" s="243"/>
      <c r="S128" s="212"/>
      <c r="T128" s="211"/>
      <c r="U128" s="245"/>
      <c r="V128" s="211"/>
      <c r="W128" s="211"/>
      <c r="X128" s="174"/>
      <c r="Y128" s="174"/>
      <c r="Z128" s="174"/>
    </row>
    <row r="129" spans="1:26" ht="15.75" customHeight="1">
      <c r="A129" s="190"/>
      <c r="B129" s="190"/>
      <c r="C129" s="190"/>
      <c r="D129" s="190"/>
      <c r="E129" s="190"/>
      <c r="F129" s="169"/>
      <c r="G129" s="213"/>
      <c r="H129" s="27"/>
      <c r="I129" s="172"/>
      <c r="J129" s="193"/>
      <c r="K129" s="172"/>
      <c r="L129" s="192"/>
      <c r="M129" s="172"/>
      <c r="N129" s="211"/>
      <c r="O129" s="172"/>
      <c r="P129" s="194"/>
      <c r="Q129" s="247"/>
      <c r="R129" s="243"/>
      <c r="S129" s="212"/>
      <c r="T129" s="211"/>
      <c r="U129" s="246"/>
      <c r="V129" s="211"/>
      <c r="W129" s="211"/>
      <c r="X129" s="174"/>
      <c r="Y129" s="174"/>
      <c r="Z129" s="174"/>
    </row>
    <row r="130" spans="1:26" ht="15.75" customHeight="1">
      <c r="A130" s="190"/>
      <c r="B130" s="190"/>
      <c r="C130" s="190"/>
      <c r="D130" s="190"/>
      <c r="E130" s="190"/>
      <c r="F130" s="169"/>
      <c r="G130" s="213"/>
      <c r="H130" s="27"/>
      <c r="I130" s="172"/>
      <c r="J130" s="193"/>
      <c r="K130" s="172"/>
      <c r="L130" s="213"/>
      <c r="M130" s="172"/>
      <c r="N130" s="211"/>
      <c r="O130" s="172"/>
      <c r="P130" s="194"/>
      <c r="Q130" s="247"/>
      <c r="R130" s="248"/>
      <c r="S130" s="212"/>
      <c r="T130" s="211"/>
      <c r="U130" s="245"/>
      <c r="V130" s="211"/>
      <c r="W130" s="211"/>
      <c r="X130" s="174"/>
      <c r="Y130" s="174"/>
      <c r="Z130" s="174"/>
    </row>
    <row r="131" spans="1:26" ht="15.75" customHeight="1">
      <c r="A131" s="190"/>
      <c r="B131" s="190"/>
      <c r="C131" s="190"/>
      <c r="D131" s="190"/>
      <c r="E131" s="190"/>
      <c r="F131" s="169"/>
      <c r="G131" s="213"/>
      <c r="H131" s="27"/>
      <c r="I131" s="172"/>
      <c r="J131" s="193"/>
      <c r="K131" s="172"/>
      <c r="L131" s="192"/>
      <c r="M131" s="172"/>
      <c r="N131" s="211"/>
      <c r="O131" s="172"/>
      <c r="P131" s="194"/>
      <c r="Q131" s="247"/>
      <c r="R131" s="248"/>
      <c r="S131" s="212"/>
      <c r="T131" s="212"/>
      <c r="U131" s="246"/>
      <c r="V131" s="211"/>
      <c r="W131" s="211"/>
      <c r="X131" s="174"/>
      <c r="Y131" s="174"/>
      <c r="Z131" s="174"/>
    </row>
    <row r="132" spans="1:26" ht="15.5">
      <c r="F132" s="169"/>
      <c r="G132" s="191"/>
      <c r="H132" s="192"/>
      <c r="I132" s="172"/>
      <c r="J132" s="193"/>
      <c r="K132" s="172"/>
      <c r="L132" s="192"/>
      <c r="M132" s="172"/>
      <c r="N132" s="194"/>
      <c r="O132" s="172"/>
      <c r="P132" s="194"/>
      <c r="Q132" s="223"/>
      <c r="R132" s="203"/>
      <c r="S132" s="30"/>
      <c r="T132" s="206"/>
      <c r="U132" s="197"/>
      <c r="V132" s="198"/>
      <c r="W132" s="198"/>
    </row>
    <row r="133" spans="1:26" ht="15.5">
      <c r="F133" s="169"/>
      <c r="G133" s="191"/>
      <c r="H133" s="192"/>
      <c r="I133" s="172"/>
      <c r="J133" s="193"/>
      <c r="K133" s="172"/>
      <c r="L133" s="192"/>
      <c r="M133" s="172"/>
      <c r="N133" s="211"/>
      <c r="O133" s="172"/>
      <c r="P133" s="194"/>
      <c r="Q133" s="217"/>
      <c r="R133" s="213"/>
      <c r="S133" s="30"/>
      <c r="T133" s="212"/>
      <c r="U133" s="197"/>
      <c r="V133" s="198"/>
      <c r="W133" s="198"/>
    </row>
    <row r="134" spans="1:26" ht="15.5">
      <c r="F134" s="169"/>
      <c r="G134" s="191"/>
      <c r="H134" s="230"/>
      <c r="I134" s="172"/>
      <c r="J134" s="193"/>
      <c r="K134" s="172"/>
      <c r="L134" s="230"/>
      <c r="M134" s="172"/>
      <c r="N134" s="211"/>
      <c r="O134" s="172"/>
      <c r="P134" s="194"/>
      <c r="Q134" s="93"/>
      <c r="R134" s="242"/>
      <c r="S134" s="212"/>
      <c r="T134" s="211"/>
      <c r="U134" s="197"/>
      <c r="V134" s="211"/>
      <c r="W134" s="211"/>
    </row>
  </sheetData>
  <autoFilter ref="A1:W134" xr:uid="{7E76A671-7B8D-4855-8C5C-4E6DE9AFFFA2}"/>
  <conditionalFormatting sqref="H1:I1">
    <cfRule type="duplicateValues" dxfId="36" priority="1"/>
    <cfRule type="duplicateValues" dxfId="35" priority="2"/>
    <cfRule type="duplicateValues" dxfId="34" priority="3"/>
  </conditionalFormatting>
  <dataValidations disablePrompts="1" count="3">
    <dataValidation allowBlank="1" showInputMessage="1" showErrorMessage="1" promptTitle="Data de Nascimento" prompt="Informar data no formato DD/MM/YYYY._x000a__x000a_INFORMAÇÃO OBRIGATÓRIA PARA CRIAÇÃO E EDIÇÃO." sqref="Q10 Q4:Q5" xr:uid="{0CD5C438-4984-419A-90CF-1FBAF66B98A0}"/>
    <dataValidation allowBlank="1" showInputMessage="1" showErrorMessage="1" promptTitle="Informe o CPF do Promotor" prompt="Informe o CPF do promotor sem formatação e máscara._x000a_Deve ser único na plataforma._x000a__x000a_INFORMAÇÃO OBRIGATÓRIA." sqref="G4:G7" xr:uid="{DADAEE9E-C7F2-4D01-BDAA-55342218F51D}"/>
    <dataValidation allowBlank="1" showInputMessage="1" showErrorMessage="1" promptTitle="CNPJ da Empresa Parceira" prompt="Informar o CNPJ da empresa parceira sem formatação e sem máscara._x000a__x000a_INFORMAÇÃO OBRIGATÓRIA." sqref="F2:F15" xr:uid="{A541E48B-1E05-4675-864C-501F6B0AACC5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9AF7C-7CF0-40EB-B418-038F98668F81}">
  <sheetPr>
    <tabColor theme="9" tint="-0.249977111117893"/>
  </sheetPr>
  <dimension ref="A1:Z134"/>
  <sheetViews>
    <sheetView showGridLines="0" topLeftCell="I1" workbookViewId="0">
      <selection activeCell="J5" sqref="J5"/>
    </sheetView>
  </sheetViews>
  <sheetFormatPr defaultRowHeight="14.5"/>
  <cols>
    <col min="1" max="1" width="13.1796875" style="57" bestFit="1" customWidth="1"/>
    <col min="2" max="2" width="17.81640625" style="57" bestFit="1" customWidth="1"/>
    <col min="3" max="3" width="21.54296875" style="57" bestFit="1" customWidth="1"/>
    <col min="4" max="4" width="19.453125" style="57" bestFit="1" customWidth="1"/>
    <col min="5" max="5" width="21.08984375" style="57" bestFit="1" customWidth="1"/>
    <col min="6" max="6" width="14.54296875" bestFit="1" customWidth="1"/>
    <col min="7" max="7" width="14" bestFit="1" customWidth="1"/>
    <col min="8" max="8" width="50.81640625" bestFit="1" customWidth="1"/>
    <col min="9" max="9" width="11.6328125" style="54" customWidth="1"/>
    <col min="10" max="10" width="14.1796875" bestFit="1" customWidth="1"/>
    <col min="11" max="11" width="18.1796875" style="54" customWidth="1"/>
    <col min="12" max="12" width="18.1796875" customWidth="1"/>
    <col min="13" max="13" width="18.1796875" style="54" customWidth="1"/>
    <col min="14" max="14" width="18.1796875" customWidth="1"/>
    <col min="15" max="15" width="18.1796875" style="54" customWidth="1"/>
    <col min="16" max="18" width="18.1796875" customWidth="1"/>
    <col min="19" max="19" width="14.81640625" bestFit="1" customWidth="1"/>
    <col min="20" max="20" width="20.81640625" customWidth="1"/>
    <col min="21" max="21" width="11.1796875" bestFit="1" customWidth="1"/>
    <col min="22" max="22" width="10.81640625" bestFit="1" customWidth="1"/>
    <col min="23" max="23" width="7" bestFit="1" customWidth="1"/>
  </cols>
  <sheetData>
    <row r="1" spans="1:23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 t="shared" ref="I1" si="0"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1" t="s">
        <v>34</v>
      </c>
      <c r="R1" s="20" t="s">
        <v>33</v>
      </c>
      <c r="S1" s="20" t="s">
        <v>35</v>
      </c>
      <c r="T1" s="20" t="s">
        <v>36</v>
      </c>
      <c r="U1" s="22" t="s">
        <v>37</v>
      </c>
      <c r="V1" s="22" t="s">
        <v>38</v>
      </c>
      <c r="W1" s="22" t="s">
        <v>39</v>
      </c>
    </row>
    <row r="2" spans="1:23" ht="15.5">
      <c r="A2" s="126" t="s">
        <v>2017</v>
      </c>
      <c r="B2" s="126" t="s">
        <v>2018</v>
      </c>
      <c r="C2" s="126" t="s">
        <v>2019</v>
      </c>
      <c r="D2" s="126" t="s">
        <v>2020</v>
      </c>
      <c r="E2" s="126" t="s">
        <v>2021</v>
      </c>
      <c r="F2" s="127" t="s">
        <v>2022</v>
      </c>
      <c r="G2" s="74" t="s">
        <v>47</v>
      </c>
      <c r="H2" s="128" t="s">
        <v>48</v>
      </c>
      <c r="I2" s="129" t="s">
        <v>47</v>
      </c>
      <c r="J2" s="75" t="s">
        <v>50</v>
      </c>
      <c r="K2" s="129" t="s">
        <v>5</v>
      </c>
      <c r="L2" s="75" t="s">
        <v>5</v>
      </c>
      <c r="M2" s="129" t="s">
        <v>121</v>
      </c>
      <c r="N2" s="130" t="s">
        <v>122</v>
      </c>
      <c r="O2" s="129">
        <v>73989444620</v>
      </c>
      <c r="P2" s="130" t="s">
        <v>4113</v>
      </c>
      <c r="Q2" s="83">
        <v>29461</v>
      </c>
      <c r="R2" s="131" t="s">
        <v>49</v>
      </c>
      <c r="S2" s="132">
        <v>44795</v>
      </c>
      <c r="T2" s="132"/>
      <c r="U2" s="133">
        <v>32999281314</v>
      </c>
      <c r="V2" s="134" t="s">
        <v>45</v>
      </c>
      <c r="W2" s="81" t="s">
        <v>46</v>
      </c>
    </row>
    <row r="3" spans="1:23" ht="15.5">
      <c r="A3" s="126" t="s">
        <v>2017</v>
      </c>
      <c r="B3" s="126" t="s">
        <v>2018</v>
      </c>
      <c r="C3" s="126" t="s">
        <v>2019</v>
      </c>
      <c r="D3" s="126" t="s">
        <v>2024</v>
      </c>
      <c r="E3" s="126" t="s">
        <v>2025</v>
      </c>
      <c r="F3" s="127" t="s">
        <v>2022</v>
      </c>
      <c r="G3" s="74">
        <v>397689292</v>
      </c>
      <c r="H3" s="128" t="s">
        <v>62</v>
      </c>
      <c r="I3" s="129">
        <v>397689292</v>
      </c>
      <c r="J3" s="75" t="s">
        <v>50</v>
      </c>
      <c r="K3" s="129" t="s">
        <v>5</v>
      </c>
      <c r="L3" s="75" t="s">
        <v>5</v>
      </c>
      <c r="M3" s="129">
        <v>88313050187</v>
      </c>
      <c r="N3" s="130" t="s">
        <v>2267</v>
      </c>
      <c r="O3" s="129">
        <v>73989444620</v>
      </c>
      <c r="P3" s="130" t="s">
        <v>4113</v>
      </c>
      <c r="Q3" s="83">
        <v>33980</v>
      </c>
      <c r="R3" s="131" t="s">
        <v>63</v>
      </c>
      <c r="S3" s="132">
        <v>44802</v>
      </c>
      <c r="T3" s="132"/>
      <c r="U3" s="133">
        <v>62983164625</v>
      </c>
      <c r="V3" s="134" t="s">
        <v>53</v>
      </c>
      <c r="W3" s="81" t="s">
        <v>54</v>
      </c>
    </row>
    <row r="4" spans="1:23" ht="15.5">
      <c r="A4" s="126" t="s">
        <v>2017</v>
      </c>
      <c r="B4" s="126" t="s">
        <v>2018</v>
      </c>
      <c r="C4" s="126" t="s">
        <v>2019</v>
      </c>
      <c r="D4" s="126" t="s">
        <v>2026</v>
      </c>
      <c r="E4" s="126" t="s">
        <v>2027</v>
      </c>
      <c r="F4" s="127" t="s">
        <v>2022</v>
      </c>
      <c r="G4" s="74">
        <v>63870606649</v>
      </c>
      <c r="H4" s="128" t="s">
        <v>298</v>
      </c>
      <c r="I4" s="129">
        <v>63870606649</v>
      </c>
      <c r="J4" s="75" t="s">
        <v>61</v>
      </c>
      <c r="K4" s="129" t="s">
        <v>47</v>
      </c>
      <c r="L4" s="128" t="s">
        <v>48</v>
      </c>
      <c r="M4" s="129" t="s">
        <v>121</v>
      </c>
      <c r="N4" s="130" t="s">
        <v>122</v>
      </c>
      <c r="O4" s="129">
        <v>73989444620</v>
      </c>
      <c r="P4" s="130" t="s">
        <v>4113</v>
      </c>
      <c r="Q4" s="83">
        <v>23683</v>
      </c>
      <c r="R4" s="131" t="s">
        <v>67</v>
      </c>
      <c r="S4" s="132">
        <v>44795</v>
      </c>
      <c r="T4" s="132">
        <v>45021</v>
      </c>
      <c r="U4" s="133">
        <v>31984580153</v>
      </c>
      <c r="V4" s="134" t="s">
        <v>45</v>
      </c>
      <c r="W4" s="81" t="s">
        <v>46</v>
      </c>
    </row>
    <row r="5" spans="1:23" ht="15.5">
      <c r="A5" s="126" t="s">
        <v>2017</v>
      </c>
      <c r="B5" s="126" t="s">
        <v>2018</v>
      </c>
      <c r="C5" s="126" t="s">
        <v>2019</v>
      </c>
      <c r="D5" s="126" t="s">
        <v>2030</v>
      </c>
      <c r="E5" s="126" t="s">
        <v>2031</v>
      </c>
      <c r="F5" s="127" t="s">
        <v>2022</v>
      </c>
      <c r="G5" s="74">
        <v>11158354754</v>
      </c>
      <c r="H5" s="128" t="s">
        <v>84</v>
      </c>
      <c r="I5" s="129">
        <v>11158354754</v>
      </c>
      <c r="J5" s="75" t="s">
        <v>61</v>
      </c>
      <c r="K5" s="129" t="s">
        <v>47</v>
      </c>
      <c r="L5" s="75" t="s">
        <v>48</v>
      </c>
      <c r="M5" s="129" t="s">
        <v>121</v>
      </c>
      <c r="N5" s="130" t="s">
        <v>122</v>
      </c>
      <c r="O5" s="129">
        <v>73989444620</v>
      </c>
      <c r="P5" s="130" t="s">
        <v>4113</v>
      </c>
      <c r="Q5" s="83">
        <v>31857</v>
      </c>
      <c r="R5" s="135" t="s">
        <v>85</v>
      </c>
      <c r="S5" s="132">
        <v>44795</v>
      </c>
      <c r="T5" s="132">
        <v>45033</v>
      </c>
      <c r="U5" s="133">
        <v>24988435066</v>
      </c>
      <c r="V5" s="134" t="s">
        <v>45</v>
      </c>
      <c r="W5" s="81" t="s">
        <v>46</v>
      </c>
    </row>
    <row r="6" spans="1:23" ht="15.5">
      <c r="A6" s="126" t="s">
        <v>2017</v>
      </c>
      <c r="B6" s="126" t="s">
        <v>2018</v>
      </c>
      <c r="C6" s="126" t="s">
        <v>2019</v>
      </c>
      <c r="D6" s="126" t="s">
        <v>2024</v>
      </c>
      <c r="E6" s="126" t="s">
        <v>2032</v>
      </c>
      <c r="F6" s="127" t="s">
        <v>2022</v>
      </c>
      <c r="G6" s="74" t="s">
        <v>94</v>
      </c>
      <c r="H6" s="128" t="s">
        <v>95</v>
      </c>
      <c r="I6" s="129" t="s">
        <v>94</v>
      </c>
      <c r="J6" s="75" t="s">
        <v>61</v>
      </c>
      <c r="K6" s="129" t="s">
        <v>4718</v>
      </c>
      <c r="L6" s="128" t="s">
        <v>4114</v>
      </c>
      <c r="M6" s="129">
        <v>72073926134</v>
      </c>
      <c r="N6" s="130" t="s">
        <v>195</v>
      </c>
      <c r="O6" s="129">
        <v>73989444620</v>
      </c>
      <c r="P6" s="130" t="s">
        <v>4113</v>
      </c>
      <c r="Q6" s="83">
        <v>32508</v>
      </c>
      <c r="R6" s="131" t="s">
        <v>96</v>
      </c>
      <c r="S6" s="132">
        <v>44798</v>
      </c>
      <c r="T6" s="132">
        <v>45022</v>
      </c>
      <c r="U6" s="133">
        <v>61991458145</v>
      </c>
      <c r="V6" s="134" t="s">
        <v>57</v>
      </c>
      <c r="W6" s="81" t="s">
        <v>58</v>
      </c>
    </row>
    <row r="7" spans="1:23" ht="15.5">
      <c r="A7" s="126" t="s">
        <v>2017</v>
      </c>
      <c r="B7" s="126" t="s">
        <v>2018</v>
      </c>
      <c r="C7" s="126" t="s">
        <v>2019</v>
      </c>
      <c r="D7" s="126" t="s">
        <v>2033</v>
      </c>
      <c r="E7" s="126" t="s">
        <v>2034</v>
      </c>
      <c r="F7" s="127" t="s">
        <v>2022</v>
      </c>
      <c r="G7" s="74" t="s">
        <v>121</v>
      </c>
      <c r="H7" s="128" t="s">
        <v>122</v>
      </c>
      <c r="I7" s="129" t="s">
        <v>121</v>
      </c>
      <c r="J7" s="75" t="s">
        <v>44</v>
      </c>
      <c r="K7" s="129" t="s">
        <v>5</v>
      </c>
      <c r="L7" s="128" t="s">
        <v>5</v>
      </c>
      <c r="M7" s="129" t="s">
        <v>5</v>
      </c>
      <c r="N7" s="130" t="s">
        <v>5</v>
      </c>
      <c r="O7" s="129">
        <v>73989444620</v>
      </c>
      <c r="P7" s="130" t="s">
        <v>4113</v>
      </c>
      <c r="Q7" s="83">
        <v>28570</v>
      </c>
      <c r="R7" s="131" t="s">
        <v>123</v>
      </c>
      <c r="S7" s="132">
        <v>44563</v>
      </c>
      <c r="T7" s="132"/>
      <c r="U7" s="133">
        <v>11985712049</v>
      </c>
      <c r="V7" s="134" t="s">
        <v>45</v>
      </c>
      <c r="W7" s="81" t="s">
        <v>46</v>
      </c>
    </row>
    <row r="8" spans="1:23" ht="15.5">
      <c r="A8" s="126" t="s">
        <v>2017</v>
      </c>
      <c r="B8" s="126" t="s">
        <v>2018</v>
      </c>
      <c r="C8" s="126" t="s">
        <v>2019</v>
      </c>
      <c r="D8" s="126" t="s">
        <v>2024</v>
      </c>
      <c r="E8" s="126" t="s">
        <v>2039</v>
      </c>
      <c r="F8" s="127" t="s">
        <v>2022</v>
      </c>
      <c r="G8" s="74" t="s">
        <v>131</v>
      </c>
      <c r="H8" s="128" t="s">
        <v>132</v>
      </c>
      <c r="I8" s="129" t="s">
        <v>131</v>
      </c>
      <c r="J8" s="84" t="s">
        <v>134</v>
      </c>
      <c r="K8" s="129" t="s">
        <v>5</v>
      </c>
      <c r="L8" s="128" t="s">
        <v>5</v>
      </c>
      <c r="M8" s="129" t="s">
        <v>5</v>
      </c>
      <c r="N8" s="130" t="s">
        <v>5</v>
      </c>
      <c r="O8" s="129">
        <v>73989444620</v>
      </c>
      <c r="P8" s="130" t="s">
        <v>4113</v>
      </c>
      <c r="Q8" s="84">
        <v>32767</v>
      </c>
      <c r="R8" s="131" t="s">
        <v>133</v>
      </c>
      <c r="S8" s="132">
        <v>44795</v>
      </c>
      <c r="T8" s="132"/>
      <c r="U8" s="133">
        <v>62982545323</v>
      </c>
      <c r="V8" s="134" t="s">
        <v>45</v>
      </c>
      <c r="W8" s="81" t="s">
        <v>46</v>
      </c>
    </row>
    <row r="9" spans="1:23" ht="15.5">
      <c r="A9" s="126" t="s">
        <v>2017</v>
      </c>
      <c r="B9" s="126" t="s">
        <v>2018</v>
      </c>
      <c r="C9" s="126" t="s">
        <v>2019</v>
      </c>
      <c r="D9" s="126" t="s">
        <v>2024</v>
      </c>
      <c r="E9" s="126" t="s">
        <v>2042</v>
      </c>
      <c r="F9" s="127" t="s">
        <v>2022</v>
      </c>
      <c r="G9" s="74" t="s">
        <v>140</v>
      </c>
      <c r="H9" s="128" t="s">
        <v>396</v>
      </c>
      <c r="I9" s="129" t="s">
        <v>140</v>
      </c>
      <c r="J9" s="84" t="s">
        <v>61</v>
      </c>
      <c r="K9" s="129" t="s">
        <v>47</v>
      </c>
      <c r="L9" s="128" t="s">
        <v>48</v>
      </c>
      <c r="M9" s="129" t="s">
        <v>121</v>
      </c>
      <c r="N9" s="130" t="s">
        <v>122</v>
      </c>
      <c r="O9" s="129">
        <v>73989444620</v>
      </c>
      <c r="P9" s="130" t="s">
        <v>4113</v>
      </c>
      <c r="Q9" s="84">
        <v>26576</v>
      </c>
      <c r="R9" s="139" t="s">
        <v>142</v>
      </c>
      <c r="S9" s="132">
        <v>44809</v>
      </c>
      <c r="T9" s="132">
        <v>45021</v>
      </c>
      <c r="U9" s="133">
        <v>32998234803</v>
      </c>
      <c r="V9" s="134" t="s">
        <v>45</v>
      </c>
      <c r="W9" s="134" t="s">
        <v>46</v>
      </c>
    </row>
    <row r="10" spans="1:23" ht="15.5">
      <c r="A10" s="126" t="s">
        <v>2017</v>
      </c>
      <c r="B10" s="126" t="s">
        <v>2018</v>
      </c>
      <c r="C10" s="126" t="s">
        <v>2019</v>
      </c>
      <c r="D10" s="126" t="s">
        <v>2043</v>
      </c>
      <c r="E10" s="126" t="s">
        <v>2046</v>
      </c>
      <c r="F10" s="127" t="s">
        <v>2022</v>
      </c>
      <c r="G10" s="74">
        <v>3491168147</v>
      </c>
      <c r="H10" s="128" t="s">
        <v>306</v>
      </c>
      <c r="I10" s="129">
        <v>3491168147</v>
      </c>
      <c r="J10" s="84" t="s">
        <v>61</v>
      </c>
      <c r="K10" s="129">
        <v>397689292</v>
      </c>
      <c r="L10" s="128" t="s">
        <v>62</v>
      </c>
      <c r="M10" s="129">
        <v>88313050187</v>
      </c>
      <c r="N10" s="130" t="s">
        <v>2267</v>
      </c>
      <c r="O10" s="129">
        <v>73989444620</v>
      </c>
      <c r="P10" s="130" t="s">
        <v>4113</v>
      </c>
      <c r="Q10" s="84">
        <v>32484</v>
      </c>
      <c r="R10" s="139" t="s">
        <v>147</v>
      </c>
      <c r="S10" s="132">
        <v>44816</v>
      </c>
      <c r="T10" s="132"/>
      <c r="U10" s="133">
        <v>61996914796</v>
      </c>
      <c r="V10" s="134" t="s">
        <v>53</v>
      </c>
      <c r="W10" s="134" t="s">
        <v>54</v>
      </c>
    </row>
    <row r="11" spans="1:23" ht="15.5">
      <c r="A11" s="126" t="s">
        <v>2017</v>
      </c>
      <c r="B11" s="126" t="s">
        <v>2018</v>
      </c>
      <c r="C11" s="126" t="s">
        <v>2019</v>
      </c>
      <c r="D11" s="126" t="s">
        <v>2033</v>
      </c>
      <c r="E11" s="126" t="s">
        <v>2060</v>
      </c>
      <c r="F11" s="127" t="s">
        <v>2022</v>
      </c>
      <c r="G11" s="74" t="s">
        <v>164</v>
      </c>
      <c r="H11" s="128" t="s">
        <v>165</v>
      </c>
      <c r="I11" s="129" t="s">
        <v>164</v>
      </c>
      <c r="J11" s="84" t="s">
        <v>61</v>
      </c>
      <c r="K11" s="129">
        <v>397689292</v>
      </c>
      <c r="L11" s="128" t="s">
        <v>62</v>
      </c>
      <c r="M11" s="129">
        <v>88313050187</v>
      </c>
      <c r="N11" s="130" t="s">
        <v>2267</v>
      </c>
      <c r="O11" s="129">
        <v>73989444620</v>
      </c>
      <c r="P11" s="130" t="s">
        <v>4113</v>
      </c>
      <c r="Q11" s="84">
        <v>37646</v>
      </c>
      <c r="R11" s="139" t="s">
        <v>166</v>
      </c>
      <c r="S11" s="132">
        <v>44830</v>
      </c>
      <c r="T11" s="132"/>
      <c r="U11" s="133">
        <v>62983177838</v>
      </c>
      <c r="V11" s="134" t="s">
        <v>53</v>
      </c>
      <c r="W11" s="134" t="s">
        <v>54</v>
      </c>
    </row>
    <row r="12" spans="1:23" ht="15.5">
      <c r="A12" s="190" t="s">
        <v>2017</v>
      </c>
      <c r="B12" s="190" t="s">
        <v>2018</v>
      </c>
      <c r="C12" s="190" t="s">
        <v>2019</v>
      </c>
      <c r="D12" s="190" t="s">
        <v>2043</v>
      </c>
      <c r="E12" s="190" t="s">
        <v>2070</v>
      </c>
      <c r="F12" s="169" t="s">
        <v>2022</v>
      </c>
      <c r="G12" s="191">
        <v>12099359610</v>
      </c>
      <c r="H12" s="192" t="s">
        <v>939</v>
      </c>
      <c r="I12" s="172">
        <v>12099359610</v>
      </c>
      <c r="J12" s="193" t="s">
        <v>200</v>
      </c>
      <c r="K12" s="172" t="s">
        <v>5</v>
      </c>
      <c r="L12" s="192" t="s">
        <v>5</v>
      </c>
      <c r="M12" s="172" t="s">
        <v>5</v>
      </c>
      <c r="N12" s="194" t="s">
        <v>5</v>
      </c>
      <c r="O12" s="172">
        <v>73989444620</v>
      </c>
      <c r="P12" s="194" t="s">
        <v>4113</v>
      </c>
      <c r="Q12" s="193">
        <v>34568</v>
      </c>
      <c r="R12" s="195" t="s">
        <v>181</v>
      </c>
      <c r="S12" s="132">
        <v>44844</v>
      </c>
      <c r="T12" s="132"/>
      <c r="U12" s="197">
        <v>11949730214</v>
      </c>
      <c r="V12" s="198" t="s">
        <v>45</v>
      </c>
      <c r="W12" s="198" t="s">
        <v>46</v>
      </c>
    </row>
    <row r="13" spans="1:23" ht="15.5">
      <c r="A13" s="190" t="s">
        <v>2017</v>
      </c>
      <c r="B13" s="190" t="s">
        <v>2018</v>
      </c>
      <c r="C13" s="190" t="s">
        <v>2019</v>
      </c>
      <c r="D13" s="190" t="s">
        <v>2026</v>
      </c>
      <c r="E13" s="190" t="s">
        <v>2071</v>
      </c>
      <c r="F13" s="169" t="s">
        <v>2022</v>
      </c>
      <c r="G13" s="191">
        <v>70677211139</v>
      </c>
      <c r="H13" s="192" t="s">
        <v>339</v>
      </c>
      <c r="I13" s="172">
        <v>70677211139</v>
      </c>
      <c r="J13" s="193" t="s">
        <v>61</v>
      </c>
      <c r="K13" s="172">
        <v>397689292</v>
      </c>
      <c r="L13" s="192" t="s">
        <v>62</v>
      </c>
      <c r="M13" s="172">
        <v>88313050187</v>
      </c>
      <c r="N13" s="194" t="s">
        <v>2267</v>
      </c>
      <c r="O13" s="172">
        <v>73989444620</v>
      </c>
      <c r="P13" s="194" t="s">
        <v>4113</v>
      </c>
      <c r="Q13" s="193">
        <v>38097</v>
      </c>
      <c r="R13" s="195" t="s">
        <v>185</v>
      </c>
      <c r="S13" s="132">
        <v>44847</v>
      </c>
      <c r="T13" s="132">
        <v>45040</v>
      </c>
      <c r="U13" s="197">
        <v>62981788480</v>
      </c>
      <c r="V13" s="198" t="s">
        <v>53</v>
      </c>
      <c r="W13" s="198" t="s">
        <v>54</v>
      </c>
    </row>
    <row r="14" spans="1:23" ht="15.5">
      <c r="A14" s="190" t="s">
        <v>2017</v>
      </c>
      <c r="B14" s="190" t="s">
        <v>2018</v>
      </c>
      <c r="C14" s="190" t="s">
        <v>2019</v>
      </c>
      <c r="D14" s="190" t="s">
        <v>2043</v>
      </c>
      <c r="E14" s="190" t="s">
        <v>2075</v>
      </c>
      <c r="F14" s="169" t="s">
        <v>2022</v>
      </c>
      <c r="G14" s="191">
        <v>7677292186</v>
      </c>
      <c r="H14" s="192" t="s">
        <v>312</v>
      </c>
      <c r="I14" s="172">
        <v>7677292186</v>
      </c>
      <c r="J14" s="193" t="s">
        <v>61</v>
      </c>
      <c r="K14" s="172">
        <v>14876583706</v>
      </c>
      <c r="L14" s="192" t="s">
        <v>949</v>
      </c>
      <c r="M14" s="172">
        <v>88313050187</v>
      </c>
      <c r="N14" s="194" t="s">
        <v>2267</v>
      </c>
      <c r="O14" s="172">
        <v>73989444620</v>
      </c>
      <c r="P14" s="194" t="s">
        <v>4113</v>
      </c>
      <c r="Q14" s="193">
        <v>36840</v>
      </c>
      <c r="R14" s="195" t="s">
        <v>187</v>
      </c>
      <c r="S14" s="132">
        <v>44847</v>
      </c>
      <c r="T14" s="132">
        <v>45027</v>
      </c>
      <c r="U14" s="197">
        <v>62994901605</v>
      </c>
      <c r="V14" s="198" t="s">
        <v>53</v>
      </c>
      <c r="W14" s="198" t="s">
        <v>54</v>
      </c>
    </row>
    <row r="15" spans="1:23" ht="15.5">
      <c r="A15" s="190" t="s">
        <v>2017</v>
      </c>
      <c r="B15" s="190" t="s">
        <v>2018</v>
      </c>
      <c r="C15" s="190" t="s">
        <v>2019</v>
      </c>
      <c r="D15" s="190" t="s">
        <v>2026</v>
      </c>
      <c r="E15" s="190" t="s">
        <v>2071</v>
      </c>
      <c r="F15" s="169" t="s">
        <v>2022</v>
      </c>
      <c r="G15" s="191">
        <v>6054831674</v>
      </c>
      <c r="H15" s="192" t="s">
        <v>272</v>
      </c>
      <c r="I15" s="172">
        <v>6054831674</v>
      </c>
      <c r="J15" s="193" t="s">
        <v>61</v>
      </c>
      <c r="K15" s="172" t="s">
        <v>47</v>
      </c>
      <c r="L15" s="192" t="s">
        <v>48</v>
      </c>
      <c r="M15" s="172" t="s">
        <v>121</v>
      </c>
      <c r="N15" s="194" t="s">
        <v>122</v>
      </c>
      <c r="O15" s="172">
        <v>73989444620</v>
      </c>
      <c r="P15" s="194" t="s">
        <v>4113</v>
      </c>
      <c r="Q15" s="193">
        <v>30622</v>
      </c>
      <c r="R15" s="195" t="s">
        <v>189</v>
      </c>
      <c r="S15" s="132">
        <v>44847</v>
      </c>
      <c r="T15" s="132">
        <v>45021</v>
      </c>
      <c r="U15" s="197">
        <v>32988451531</v>
      </c>
      <c r="V15" s="198" t="s">
        <v>45</v>
      </c>
      <c r="W15" s="198" t="s">
        <v>46</v>
      </c>
    </row>
    <row r="16" spans="1:23" ht="15.5">
      <c r="A16" s="190" t="s">
        <v>2017</v>
      </c>
      <c r="B16" s="190" t="s">
        <v>2018</v>
      </c>
      <c r="C16" s="190" t="s">
        <v>2019</v>
      </c>
      <c r="D16" s="190" t="s">
        <v>2033</v>
      </c>
      <c r="E16" s="190" t="s">
        <v>2102</v>
      </c>
      <c r="F16" s="169" t="s">
        <v>2022</v>
      </c>
      <c r="G16" s="202">
        <v>8251327628</v>
      </c>
      <c r="H16" s="192" t="s">
        <v>190</v>
      </c>
      <c r="I16" s="172">
        <v>8251327628</v>
      </c>
      <c r="J16" s="193" t="s">
        <v>61</v>
      </c>
      <c r="K16" s="172" t="s">
        <v>47</v>
      </c>
      <c r="L16" s="192" t="s">
        <v>48</v>
      </c>
      <c r="M16" s="172" t="s">
        <v>121</v>
      </c>
      <c r="N16" s="194" t="s">
        <v>122</v>
      </c>
      <c r="O16" s="172">
        <v>73989444620</v>
      </c>
      <c r="P16" s="194" t="s">
        <v>4113</v>
      </c>
      <c r="Q16" s="193">
        <v>31418</v>
      </c>
      <c r="R16" s="195" t="s">
        <v>191</v>
      </c>
      <c r="S16" s="132">
        <v>44847</v>
      </c>
      <c r="T16" s="132"/>
      <c r="U16" s="197">
        <v>32999615104</v>
      </c>
      <c r="V16" s="198" t="s">
        <v>45</v>
      </c>
      <c r="W16" s="198" t="s">
        <v>46</v>
      </c>
    </row>
    <row r="17" spans="1:23" ht="15.5">
      <c r="A17" s="190" t="s">
        <v>2017</v>
      </c>
      <c r="B17" s="190" t="s">
        <v>2018</v>
      </c>
      <c r="C17" s="190" t="s">
        <v>2019</v>
      </c>
      <c r="D17" s="190" t="s">
        <v>2118</v>
      </c>
      <c r="E17" s="190" t="s">
        <v>2125</v>
      </c>
      <c r="F17" s="169" t="s">
        <v>2022</v>
      </c>
      <c r="G17" s="202">
        <v>72073926134</v>
      </c>
      <c r="H17" s="192" t="s">
        <v>195</v>
      </c>
      <c r="I17" s="172">
        <v>72073926134</v>
      </c>
      <c r="J17" s="193" t="s">
        <v>44</v>
      </c>
      <c r="K17" s="172" t="s">
        <v>5</v>
      </c>
      <c r="L17" s="192" t="s">
        <v>5</v>
      </c>
      <c r="M17" s="172" t="s">
        <v>121</v>
      </c>
      <c r="N17" s="194" t="s">
        <v>122</v>
      </c>
      <c r="O17" s="172">
        <v>73989444620</v>
      </c>
      <c r="P17" s="194" t="s">
        <v>4113</v>
      </c>
      <c r="Q17" s="193">
        <v>30596</v>
      </c>
      <c r="R17" s="201" t="s">
        <v>196</v>
      </c>
      <c r="S17" s="132">
        <v>44847</v>
      </c>
      <c r="T17" s="132"/>
      <c r="U17" s="197">
        <v>61982048346</v>
      </c>
      <c r="V17" s="198" t="s">
        <v>57</v>
      </c>
      <c r="W17" s="198" t="s">
        <v>58</v>
      </c>
    </row>
    <row r="18" spans="1:23" ht="15.5">
      <c r="A18" s="190" t="s">
        <v>2017</v>
      </c>
      <c r="B18" s="190" t="s">
        <v>2018</v>
      </c>
      <c r="C18" s="190" t="s">
        <v>2019</v>
      </c>
      <c r="D18" s="190" t="s">
        <v>2114</v>
      </c>
      <c r="E18" s="190" t="s">
        <v>2128</v>
      </c>
      <c r="F18" s="169" t="s">
        <v>2022</v>
      </c>
      <c r="G18" s="202">
        <v>16794853779</v>
      </c>
      <c r="H18" s="192" t="s">
        <v>624</v>
      </c>
      <c r="I18" s="172">
        <v>16794853779</v>
      </c>
      <c r="J18" s="193" t="s">
        <v>61</v>
      </c>
      <c r="K18" s="172" t="s">
        <v>47</v>
      </c>
      <c r="L18" s="192" t="s">
        <v>48</v>
      </c>
      <c r="M18" s="172" t="s">
        <v>121</v>
      </c>
      <c r="N18" s="194" t="s">
        <v>122</v>
      </c>
      <c r="O18" s="172">
        <v>73989444620</v>
      </c>
      <c r="P18" s="194" t="s">
        <v>4113</v>
      </c>
      <c r="Q18" s="193">
        <v>35229</v>
      </c>
      <c r="R18" s="201" t="s">
        <v>635</v>
      </c>
      <c r="S18" s="132">
        <v>44859</v>
      </c>
      <c r="T18" s="132"/>
      <c r="U18" s="197">
        <v>32998057228</v>
      </c>
      <c r="V18" s="198" t="s">
        <v>57</v>
      </c>
      <c r="W18" s="198" t="s">
        <v>2051</v>
      </c>
    </row>
    <row r="19" spans="1:23" ht="15.5">
      <c r="A19" s="190" t="s">
        <v>2017</v>
      </c>
      <c r="B19" s="190" t="s">
        <v>2018</v>
      </c>
      <c r="C19" s="190" t="s">
        <v>2019</v>
      </c>
      <c r="D19" s="190" t="s">
        <v>2114</v>
      </c>
      <c r="E19" s="190" t="s">
        <v>2132</v>
      </c>
      <c r="F19" s="169" t="s">
        <v>2022</v>
      </c>
      <c r="G19" s="202">
        <v>565845128</v>
      </c>
      <c r="H19" s="192" t="s">
        <v>2271</v>
      </c>
      <c r="I19" s="172">
        <v>565845128</v>
      </c>
      <c r="J19" s="193" t="s">
        <v>61</v>
      </c>
      <c r="K19" s="172">
        <v>14503757741</v>
      </c>
      <c r="L19" s="192" t="s">
        <v>2268</v>
      </c>
      <c r="M19" s="172">
        <v>72073926134</v>
      </c>
      <c r="N19" s="194" t="s">
        <v>195</v>
      </c>
      <c r="O19" s="172">
        <v>73989444620</v>
      </c>
      <c r="P19" s="194" t="s">
        <v>4113</v>
      </c>
      <c r="Q19" s="193" t="s">
        <v>2272</v>
      </c>
      <c r="R19" s="201" t="s">
        <v>2273</v>
      </c>
      <c r="S19" s="132">
        <v>44959</v>
      </c>
      <c r="T19" s="206">
        <v>45019</v>
      </c>
      <c r="U19" s="197" t="s">
        <v>2274</v>
      </c>
      <c r="V19" s="198" t="s">
        <v>57</v>
      </c>
      <c r="W19" s="198" t="s">
        <v>58</v>
      </c>
    </row>
    <row r="20" spans="1:23" ht="15.5">
      <c r="A20" s="190" t="s">
        <v>2017</v>
      </c>
      <c r="B20" s="190" t="s">
        <v>2018</v>
      </c>
      <c r="C20" s="190" t="s">
        <v>2019</v>
      </c>
      <c r="D20" s="190" t="s">
        <v>2114</v>
      </c>
      <c r="E20" s="190" t="s">
        <v>2135</v>
      </c>
      <c r="F20" s="169" t="s">
        <v>2022</v>
      </c>
      <c r="G20" s="202">
        <v>10439312604</v>
      </c>
      <c r="H20" s="192" t="s">
        <v>2275</v>
      </c>
      <c r="I20" s="172">
        <v>10439312604</v>
      </c>
      <c r="J20" s="193" t="s">
        <v>61</v>
      </c>
      <c r="K20" s="172">
        <v>14503757741</v>
      </c>
      <c r="L20" s="192" t="s">
        <v>2268</v>
      </c>
      <c r="M20" s="172">
        <v>72073926134</v>
      </c>
      <c r="N20" s="194" t="s">
        <v>195</v>
      </c>
      <c r="O20" s="172">
        <v>73989444620</v>
      </c>
      <c r="P20" s="194" t="s">
        <v>4113</v>
      </c>
      <c r="Q20" s="193" t="s">
        <v>2276</v>
      </c>
      <c r="R20" s="207" t="s">
        <v>2277</v>
      </c>
      <c r="S20" s="132">
        <v>44959</v>
      </c>
      <c r="T20" s="132"/>
      <c r="U20" s="197">
        <v>61995809889</v>
      </c>
      <c r="V20" s="198" t="s">
        <v>57</v>
      </c>
      <c r="W20" s="198" t="s">
        <v>58</v>
      </c>
    </row>
    <row r="21" spans="1:23" ht="15.5">
      <c r="A21" s="190" t="s">
        <v>2017</v>
      </c>
      <c r="B21" s="190" t="s">
        <v>2018</v>
      </c>
      <c r="C21" s="190" t="s">
        <v>2019</v>
      </c>
      <c r="D21" s="190" t="s">
        <v>2180</v>
      </c>
      <c r="E21" s="190" t="s">
        <v>2243</v>
      </c>
      <c r="F21" s="169" t="s">
        <v>2022</v>
      </c>
      <c r="G21" s="202">
        <v>2433224101</v>
      </c>
      <c r="H21" s="192" t="s">
        <v>945</v>
      </c>
      <c r="I21" s="210">
        <v>2433224101</v>
      </c>
      <c r="J21" s="193" t="s">
        <v>61</v>
      </c>
      <c r="K21" s="172" t="s">
        <v>4718</v>
      </c>
      <c r="L21" s="75" t="s">
        <v>4114</v>
      </c>
      <c r="M21" s="172">
        <v>72073926134</v>
      </c>
      <c r="N21" s="194" t="s">
        <v>195</v>
      </c>
      <c r="O21" s="172">
        <v>73989444620</v>
      </c>
      <c r="P21" s="194" t="s">
        <v>4113</v>
      </c>
      <c r="Q21" s="212">
        <v>32953</v>
      </c>
      <c r="R21" s="213" t="s">
        <v>973</v>
      </c>
      <c r="S21" s="132">
        <v>44881</v>
      </c>
      <c r="T21" s="212"/>
      <c r="U21" s="197">
        <v>61998078609</v>
      </c>
      <c r="V21" s="198" t="s">
        <v>57</v>
      </c>
      <c r="W21" s="198" t="s">
        <v>58</v>
      </c>
    </row>
    <row r="22" spans="1:23" ht="15.5">
      <c r="A22" s="190" t="s">
        <v>2017</v>
      </c>
      <c r="B22" s="190" t="s">
        <v>2018</v>
      </c>
      <c r="C22" s="190" t="s">
        <v>2019</v>
      </c>
      <c r="D22" s="190" t="s">
        <v>2180</v>
      </c>
      <c r="E22" s="190" t="s">
        <v>2247</v>
      </c>
      <c r="F22" s="169" t="s">
        <v>2022</v>
      </c>
      <c r="G22" s="202">
        <v>1451674104</v>
      </c>
      <c r="H22" s="192" t="s">
        <v>935</v>
      </c>
      <c r="I22" s="210">
        <v>1451674104</v>
      </c>
      <c r="J22" s="193" t="s">
        <v>61</v>
      </c>
      <c r="K22" s="172">
        <v>397689292</v>
      </c>
      <c r="L22" s="215" t="s">
        <v>62</v>
      </c>
      <c r="M22" s="172">
        <v>88313050187</v>
      </c>
      <c r="N22" s="194" t="s">
        <v>2267</v>
      </c>
      <c r="O22" s="172">
        <v>73989444620</v>
      </c>
      <c r="P22" s="194" t="s">
        <v>4113</v>
      </c>
      <c r="Q22" s="216">
        <v>31973</v>
      </c>
      <c r="R22" s="213" t="s">
        <v>979</v>
      </c>
      <c r="S22" s="132">
        <v>44890</v>
      </c>
      <c r="T22" s="132"/>
      <c r="U22" s="197">
        <v>62982100368</v>
      </c>
      <c r="V22" s="198" t="s">
        <v>53</v>
      </c>
      <c r="W22" s="198" t="s">
        <v>54</v>
      </c>
    </row>
    <row r="23" spans="1:23" ht="15.5">
      <c r="A23" s="168"/>
      <c r="B23" s="168"/>
      <c r="C23" s="168"/>
      <c r="D23" s="168"/>
      <c r="E23" s="168"/>
      <c r="F23" s="169" t="s">
        <v>2022</v>
      </c>
      <c r="G23" s="202">
        <v>1825873127</v>
      </c>
      <c r="H23" s="192" t="s">
        <v>940</v>
      </c>
      <c r="I23" s="172">
        <v>1825873127</v>
      </c>
      <c r="J23" s="211" t="s">
        <v>61</v>
      </c>
      <c r="K23" s="172">
        <v>14503757741</v>
      </c>
      <c r="L23" s="213" t="s">
        <v>2268</v>
      </c>
      <c r="M23" s="200">
        <v>72073926134</v>
      </c>
      <c r="N23" s="211" t="s">
        <v>195</v>
      </c>
      <c r="O23" s="172">
        <v>73989444620</v>
      </c>
      <c r="P23" s="194" t="s">
        <v>4113</v>
      </c>
      <c r="Q23" s="217">
        <v>33216</v>
      </c>
      <c r="R23" s="218" t="s">
        <v>966</v>
      </c>
      <c r="S23" s="132">
        <v>44872</v>
      </c>
      <c r="T23" s="132"/>
      <c r="U23" s="219">
        <v>61981300001</v>
      </c>
      <c r="V23" s="211" t="s">
        <v>57</v>
      </c>
      <c r="W23" s="211" t="s">
        <v>58</v>
      </c>
    </row>
    <row r="24" spans="1:23" ht="15.5">
      <c r="A24" s="168"/>
      <c r="B24" s="168"/>
      <c r="C24" s="168"/>
      <c r="D24" s="168"/>
      <c r="E24" s="168"/>
      <c r="F24" s="169" t="s">
        <v>2022</v>
      </c>
      <c r="G24" s="202">
        <v>14876583706</v>
      </c>
      <c r="H24" s="192" t="s">
        <v>949</v>
      </c>
      <c r="I24" s="172">
        <v>14876583706</v>
      </c>
      <c r="J24" s="193" t="s">
        <v>50</v>
      </c>
      <c r="K24" s="172" t="s">
        <v>5</v>
      </c>
      <c r="L24" s="213"/>
      <c r="M24" s="172">
        <v>88313050187</v>
      </c>
      <c r="N24" s="211" t="s">
        <v>2267</v>
      </c>
      <c r="O24" s="172">
        <v>73989444620</v>
      </c>
      <c r="P24" s="194" t="s">
        <v>4113</v>
      </c>
      <c r="Q24" s="217">
        <v>35097</v>
      </c>
      <c r="R24" s="213" t="s">
        <v>4719</v>
      </c>
      <c r="S24" s="132">
        <v>44896</v>
      </c>
      <c r="T24" s="132"/>
      <c r="U24" s="219">
        <v>21973512397</v>
      </c>
      <c r="V24" s="211" t="s">
        <v>53</v>
      </c>
      <c r="W24" s="211" t="s">
        <v>54</v>
      </c>
    </row>
    <row r="25" spans="1:23" ht="15.5">
      <c r="A25" s="168"/>
      <c r="B25" s="168"/>
      <c r="C25" s="168"/>
      <c r="D25" s="168"/>
      <c r="E25" s="168"/>
      <c r="F25" s="169" t="s">
        <v>2022</v>
      </c>
      <c r="G25" s="202">
        <v>2359458116</v>
      </c>
      <c r="H25" s="192" t="s">
        <v>951</v>
      </c>
      <c r="I25" s="172">
        <v>2359458116</v>
      </c>
      <c r="J25" s="193" t="s">
        <v>61</v>
      </c>
      <c r="K25" s="172">
        <v>397689292</v>
      </c>
      <c r="L25" s="213" t="s">
        <v>62</v>
      </c>
      <c r="M25" s="172">
        <v>88313050187</v>
      </c>
      <c r="N25" s="211" t="s">
        <v>2267</v>
      </c>
      <c r="O25" s="172">
        <v>73989444620</v>
      </c>
      <c r="P25" s="194" t="s">
        <v>4113</v>
      </c>
      <c r="Q25" s="217">
        <v>32968</v>
      </c>
      <c r="R25" s="213" t="s">
        <v>986</v>
      </c>
      <c r="S25" s="132">
        <v>44896</v>
      </c>
      <c r="T25" s="132"/>
      <c r="U25" s="219">
        <v>62983069954</v>
      </c>
      <c r="V25" s="211" t="s">
        <v>53</v>
      </c>
      <c r="W25" s="211" t="s">
        <v>54</v>
      </c>
    </row>
    <row r="26" spans="1:23">
      <c r="A26" s="168"/>
      <c r="B26" s="168"/>
      <c r="C26" s="168"/>
      <c r="D26" s="168"/>
      <c r="E26" s="168"/>
      <c r="F26" s="27" t="s">
        <v>2022</v>
      </c>
      <c r="G26" s="27">
        <v>13130660607</v>
      </c>
      <c r="H26" s="27" t="s">
        <v>952</v>
      </c>
      <c r="I26" s="220">
        <v>13130660607</v>
      </c>
      <c r="J26" s="27" t="s">
        <v>61</v>
      </c>
      <c r="K26" s="220" t="s">
        <v>4718</v>
      </c>
      <c r="L26" s="27" t="s">
        <v>4114</v>
      </c>
      <c r="M26" s="220">
        <v>72073926134</v>
      </c>
      <c r="N26" s="27" t="s">
        <v>195</v>
      </c>
      <c r="O26" s="220">
        <v>73989444620</v>
      </c>
      <c r="P26" s="27" t="s">
        <v>4113</v>
      </c>
      <c r="Q26" s="27">
        <v>35652</v>
      </c>
      <c r="R26" s="27" t="s">
        <v>987</v>
      </c>
      <c r="S26" s="132">
        <v>44896</v>
      </c>
      <c r="T26" s="132"/>
      <c r="U26" s="27">
        <v>61982741243</v>
      </c>
      <c r="V26" s="27" t="s">
        <v>57</v>
      </c>
      <c r="W26" s="27" t="s">
        <v>58</v>
      </c>
    </row>
    <row r="27" spans="1:23" ht="12.75" customHeight="1">
      <c r="A27" s="190" t="s">
        <v>2017</v>
      </c>
      <c r="B27" s="190" t="s">
        <v>2018</v>
      </c>
      <c r="C27" s="190" t="s">
        <v>2019</v>
      </c>
      <c r="D27" s="190" t="s">
        <v>2026</v>
      </c>
      <c r="E27" s="190" t="s">
        <v>2027</v>
      </c>
      <c r="F27" s="169" t="s">
        <v>2022</v>
      </c>
      <c r="G27" s="191">
        <v>70008100179</v>
      </c>
      <c r="H27" s="192" t="s">
        <v>955</v>
      </c>
      <c r="I27" s="172">
        <v>70008100179</v>
      </c>
      <c r="J27" s="205" t="s">
        <v>61</v>
      </c>
      <c r="K27" s="172">
        <v>14876583706</v>
      </c>
      <c r="L27" s="192" t="s">
        <v>949</v>
      </c>
      <c r="M27" s="172">
        <v>88313050187</v>
      </c>
      <c r="N27" s="194" t="s">
        <v>2267</v>
      </c>
      <c r="O27" s="172">
        <v>73989444620</v>
      </c>
      <c r="P27" s="194" t="s">
        <v>4113</v>
      </c>
      <c r="Q27" s="217">
        <v>35305</v>
      </c>
      <c r="R27" s="200" t="s">
        <v>991</v>
      </c>
      <c r="S27" s="132">
        <v>44896</v>
      </c>
      <c r="T27" s="196">
        <v>45027</v>
      </c>
      <c r="U27" s="197">
        <v>62986249045</v>
      </c>
      <c r="V27" s="198" t="s">
        <v>53</v>
      </c>
      <c r="W27" s="222" t="s">
        <v>54</v>
      </c>
    </row>
    <row r="28" spans="1:23" ht="19.5" customHeight="1">
      <c r="A28" s="190" t="s">
        <v>2017</v>
      </c>
      <c r="B28" s="190" t="s">
        <v>2018</v>
      </c>
      <c r="C28" s="190" t="s">
        <v>2019</v>
      </c>
      <c r="D28" s="190" t="s">
        <v>2026</v>
      </c>
      <c r="E28" s="190" t="s">
        <v>2066</v>
      </c>
      <c r="F28" s="169" t="s">
        <v>2022</v>
      </c>
      <c r="G28" s="191">
        <v>2720210161</v>
      </c>
      <c r="H28" s="192" t="s">
        <v>1103</v>
      </c>
      <c r="I28" s="172">
        <v>2720210161</v>
      </c>
      <c r="J28" s="205" t="s">
        <v>61</v>
      </c>
      <c r="K28" s="172">
        <v>397689292</v>
      </c>
      <c r="L28" s="192" t="s">
        <v>62</v>
      </c>
      <c r="M28" s="172">
        <v>88313050187</v>
      </c>
      <c r="N28" s="194" t="s">
        <v>2267</v>
      </c>
      <c r="O28" s="172">
        <v>73989444620</v>
      </c>
      <c r="P28" s="194" t="s">
        <v>4113</v>
      </c>
      <c r="Q28" s="217">
        <v>32844</v>
      </c>
      <c r="R28" s="200" t="s">
        <v>995</v>
      </c>
      <c r="S28" s="132">
        <v>44910</v>
      </c>
      <c r="T28" s="196">
        <v>45021</v>
      </c>
      <c r="U28" s="197">
        <v>62998163636</v>
      </c>
      <c r="V28" s="198" t="s">
        <v>53</v>
      </c>
      <c r="W28" s="222" t="s">
        <v>54</v>
      </c>
    </row>
    <row r="29" spans="1:23" ht="15.75" customHeight="1">
      <c r="A29" s="190" t="s">
        <v>2017</v>
      </c>
      <c r="B29" s="190" t="s">
        <v>2018</v>
      </c>
      <c r="C29" s="190" t="s">
        <v>4166</v>
      </c>
      <c r="D29" s="190" t="s">
        <v>4167</v>
      </c>
      <c r="E29" s="190" t="s">
        <v>4168</v>
      </c>
      <c r="F29" s="169" t="s">
        <v>2022</v>
      </c>
      <c r="G29" s="191">
        <v>3325095160</v>
      </c>
      <c r="H29" s="192" t="s">
        <v>1135</v>
      </c>
      <c r="I29" s="172">
        <v>3325095160</v>
      </c>
      <c r="J29" s="205" t="s">
        <v>61</v>
      </c>
      <c r="K29" s="172">
        <v>397689292</v>
      </c>
      <c r="L29" s="192" t="s">
        <v>62</v>
      </c>
      <c r="M29" s="172">
        <v>88313050187</v>
      </c>
      <c r="N29" s="194" t="s">
        <v>2267</v>
      </c>
      <c r="O29" s="172">
        <v>73989444620</v>
      </c>
      <c r="P29" s="194" t="s">
        <v>4113</v>
      </c>
      <c r="Q29" s="217">
        <v>34129</v>
      </c>
      <c r="R29" s="200" t="s">
        <v>996</v>
      </c>
      <c r="S29" s="132">
        <v>44910</v>
      </c>
      <c r="T29" s="196">
        <v>45036</v>
      </c>
      <c r="U29" s="197">
        <v>62993398594</v>
      </c>
      <c r="V29" s="198" t="s">
        <v>53</v>
      </c>
      <c r="W29" s="222" t="s">
        <v>54</v>
      </c>
    </row>
    <row r="30" spans="1:23" ht="15.75" customHeight="1">
      <c r="A30" s="190" t="s">
        <v>2017</v>
      </c>
      <c r="B30" s="190" t="s">
        <v>2018</v>
      </c>
      <c r="C30" s="190" t="s">
        <v>2019</v>
      </c>
      <c r="D30" s="190" t="s">
        <v>2026</v>
      </c>
      <c r="E30" s="190" t="s">
        <v>2069</v>
      </c>
      <c r="F30" s="169" t="s">
        <v>2022</v>
      </c>
      <c r="G30" s="191">
        <v>7063218123</v>
      </c>
      <c r="H30" s="192" t="s">
        <v>922</v>
      </c>
      <c r="I30" s="172">
        <v>7063218123</v>
      </c>
      <c r="J30" s="193" t="s">
        <v>61</v>
      </c>
      <c r="K30" s="172">
        <v>14503757741</v>
      </c>
      <c r="L30" s="192" t="s">
        <v>2268</v>
      </c>
      <c r="M30" s="172">
        <v>72073926134</v>
      </c>
      <c r="N30" s="194" t="s">
        <v>195</v>
      </c>
      <c r="O30" s="172">
        <v>73989444620</v>
      </c>
      <c r="P30" s="194" t="s">
        <v>4113</v>
      </c>
      <c r="Q30" s="223">
        <v>36794</v>
      </c>
      <c r="R30" s="200" t="s">
        <v>968</v>
      </c>
      <c r="S30" s="132">
        <v>44881</v>
      </c>
      <c r="T30" s="196"/>
      <c r="U30" s="197">
        <v>61993201765</v>
      </c>
      <c r="V30" s="198" t="s">
        <v>57</v>
      </c>
      <c r="W30" s="222" t="s">
        <v>58</v>
      </c>
    </row>
    <row r="31" spans="1:23" ht="15.75" customHeight="1">
      <c r="A31" s="190" t="s">
        <v>2017</v>
      </c>
      <c r="B31" s="190" t="s">
        <v>2018</v>
      </c>
      <c r="C31" s="190" t="s">
        <v>4169</v>
      </c>
      <c r="D31" s="190" t="s">
        <v>4170</v>
      </c>
      <c r="E31" s="190" t="s">
        <v>4171</v>
      </c>
      <c r="F31" s="169" t="s">
        <v>2022</v>
      </c>
      <c r="G31" s="191">
        <v>2716718156</v>
      </c>
      <c r="H31" s="192" t="s">
        <v>948</v>
      </c>
      <c r="I31" s="172">
        <v>2716718156</v>
      </c>
      <c r="J31" s="193" t="s">
        <v>61</v>
      </c>
      <c r="K31" s="172">
        <v>14503757741</v>
      </c>
      <c r="L31" s="192" t="s">
        <v>2268</v>
      </c>
      <c r="M31" s="172">
        <v>72073926134</v>
      </c>
      <c r="N31" s="194" t="s">
        <v>195</v>
      </c>
      <c r="O31" s="172">
        <v>73989444620</v>
      </c>
      <c r="P31" s="194" t="s">
        <v>4113</v>
      </c>
      <c r="Q31" s="223">
        <v>32552</v>
      </c>
      <c r="R31" s="45" t="s">
        <v>982</v>
      </c>
      <c r="S31" s="132">
        <v>44896</v>
      </c>
      <c r="T31" s="196">
        <v>45042</v>
      </c>
      <c r="U31" s="197">
        <v>61994258550</v>
      </c>
      <c r="V31" s="198" t="s">
        <v>57</v>
      </c>
      <c r="W31" s="198" t="s">
        <v>58</v>
      </c>
    </row>
    <row r="32" spans="1:23" ht="15.75" customHeight="1">
      <c r="A32" s="190" t="s">
        <v>2017</v>
      </c>
      <c r="B32" s="190" t="s">
        <v>2018</v>
      </c>
      <c r="C32" s="190" t="s">
        <v>4169</v>
      </c>
      <c r="D32" s="190" t="s">
        <v>4170</v>
      </c>
      <c r="E32" s="190" t="s">
        <v>4172</v>
      </c>
      <c r="F32" s="169" t="s">
        <v>2022</v>
      </c>
      <c r="G32" s="191">
        <v>86552406134</v>
      </c>
      <c r="H32" s="192" t="s">
        <v>1989</v>
      </c>
      <c r="I32" s="172">
        <v>86552406134</v>
      </c>
      <c r="J32" s="193" t="s">
        <v>61</v>
      </c>
      <c r="K32" s="172">
        <v>14503757741</v>
      </c>
      <c r="L32" s="192" t="s">
        <v>2268</v>
      </c>
      <c r="M32" s="172">
        <v>72073926134</v>
      </c>
      <c r="N32" s="194" t="s">
        <v>195</v>
      </c>
      <c r="O32" s="172">
        <v>73989444620</v>
      </c>
      <c r="P32" s="194" t="s">
        <v>4113</v>
      </c>
      <c r="Q32" s="223">
        <v>28961</v>
      </c>
      <c r="R32" s="195" t="s">
        <v>2081</v>
      </c>
      <c r="S32" s="132">
        <v>44928</v>
      </c>
      <c r="T32" s="196"/>
      <c r="U32" s="197">
        <v>61982373934</v>
      </c>
      <c r="V32" s="198" t="s">
        <v>57</v>
      </c>
      <c r="W32" s="198" t="s">
        <v>58</v>
      </c>
    </row>
    <row r="33" spans="1:23" ht="15.75" customHeight="1">
      <c r="A33" s="190" t="s">
        <v>2017</v>
      </c>
      <c r="B33" s="190" t="s">
        <v>2018</v>
      </c>
      <c r="C33" s="190" t="s">
        <v>2019</v>
      </c>
      <c r="D33" s="190" t="s">
        <v>2026</v>
      </c>
      <c r="E33" s="190" t="s">
        <v>2041</v>
      </c>
      <c r="F33" s="169" t="s">
        <v>2022</v>
      </c>
      <c r="G33" s="191">
        <v>9755062696</v>
      </c>
      <c r="H33" s="192" t="s">
        <v>2002</v>
      </c>
      <c r="I33" s="172">
        <v>9755062696</v>
      </c>
      <c r="J33" s="193" t="s">
        <v>61</v>
      </c>
      <c r="K33" s="172" t="s">
        <v>47</v>
      </c>
      <c r="L33" s="192" t="s">
        <v>48</v>
      </c>
      <c r="M33" s="172" t="s">
        <v>121</v>
      </c>
      <c r="N33" s="194" t="s">
        <v>122</v>
      </c>
      <c r="O33" s="172">
        <v>73989444620</v>
      </c>
      <c r="P33" s="194" t="s">
        <v>4113</v>
      </c>
      <c r="Q33" s="223">
        <v>32677</v>
      </c>
      <c r="R33" s="195" t="s">
        <v>2091</v>
      </c>
      <c r="S33" s="132">
        <v>44928</v>
      </c>
      <c r="T33" s="196"/>
      <c r="U33" s="197">
        <v>32988617469</v>
      </c>
      <c r="V33" s="198" t="s">
        <v>45</v>
      </c>
      <c r="W33" s="198" t="s">
        <v>46</v>
      </c>
    </row>
    <row r="34" spans="1:23" ht="15.75" customHeight="1">
      <c r="A34" s="190" t="s">
        <v>2017</v>
      </c>
      <c r="B34" s="190" t="s">
        <v>2018</v>
      </c>
      <c r="C34" s="190" t="s">
        <v>4169</v>
      </c>
      <c r="D34" s="190" t="s">
        <v>4170</v>
      </c>
      <c r="E34" s="190" t="s">
        <v>4173</v>
      </c>
      <c r="F34" s="169" t="s">
        <v>2022</v>
      </c>
      <c r="G34" s="191">
        <v>2946919102</v>
      </c>
      <c r="H34" s="192" t="s">
        <v>1658</v>
      </c>
      <c r="I34" s="172">
        <v>2946919102</v>
      </c>
      <c r="J34" s="193" t="s">
        <v>61</v>
      </c>
      <c r="K34" s="172" t="s">
        <v>4718</v>
      </c>
      <c r="L34" s="192" t="s">
        <v>4114</v>
      </c>
      <c r="M34" s="172">
        <v>72073926134</v>
      </c>
      <c r="N34" s="194" t="s">
        <v>195</v>
      </c>
      <c r="O34" s="172">
        <v>73989444620</v>
      </c>
      <c r="P34" s="194" t="s">
        <v>4113</v>
      </c>
      <c r="Q34" s="223">
        <v>32804</v>
      </c>
      <c r="R34" s="195" t="s">
        <v>2093</v>
      </c>
      <c r="S34" s="132">
        <v>44928</v>
      </c>
      <c r="T34" s="196"/>
      <c r="U34" s="197">
        <v>61998696617</v>
      </c>
      <c r="V34" s="198" t="s">
        <v>57</v>
      </c>
      <c r="W34" s="198" t="s">
        <v>58</v>
      </c>
    </row>
    <row r="35" spans="1:23" ht="15.75" customHeight="1">
      <c r="A35" s="190" t="s">
        <v>2017</v>
      </c>
      <c r="B35" s="190" t="s">
        <v>2018</v>
      </c>
      <c r="C35" s="190" t="s">
        <v>4169</v>
      </c>
      <c r="D35" s="190" t="s">
        <v>4174</v>
      </c>
      <c r="E35" s="190" t="s">
        <v>4175</v>
      </c>
      <c r="F35" s="169" t="s">
        <v>2022</v>
      </c>
      <c r="G35" s="191">
        <v>72637005149</v>
      </c>
      <c r="H35" s="192" t="s">
        <v>1818</v>
      </c>
      <c r="I35" s="172">
        <v>72637005149</v>
      </c>
      <c r="J35" s="193" t="s">
        <v>61</v>
      </c>
      <c r="K35" s="172">
        <v>14503757741</v>
      </c>
      <c r="L35" s="192" t="s">
        <v>2268</v>
      </c>
      <c r="M35" s="172">
        <v>72073926134</v>
      </c>
      <c r="N35" s="194" t="s">
        <v>195</v>
      </c>
      <c r="O35" s="172">
        <v>73989444620</v>
      </c>
      <c r="P35" s="194" t="s">
        <v>4113</v>
      </c>
      <c r="Q35" s="223">
        <v>29990</v>
      </c>
      <c r="R35" s="195" t="s">
        <v>2083</v>
      </c>
      <c r="S35" s="132">
        <v>44928</v>
      </c>
      <c r="T35" s="196"/>
      <c r="U35" s="197">
        <v>61994062467</v>
      </c>
      <c r="V35" s="198" t="s">
        <v>57</v>
      </c>
      <c r="W35" s="198" t="s">
        <v>58</v>
      </c>
    </row>
    <row r="36" spans="1:23" ht="15.75" customHeight="1">
      <c r="A36" s="190" t="s">
        <v>2017</v>
      </c>
      <c r="B36" s="190" t="s">
        <v>2018</v>
      </c>
      <c r="C36" s="190" t="s">
        <v>2019</v>
      </c>
      <c r="D36" s="190" t="s">
        <v>2026</v>
      </c>
      <c r="E36" s="190" t="s">
        <v>2077</v>
      </c>
      <c r="F36" s="169" t="s">
        <v>2022</v>
      </c>
      <c r="G36" s="191">
        <v>70378752103</v>
      </c>
      <c r="H36" s="192" t="s">
        <v>2104</v>
      </c>
      <c r="I36" s="172">
        <v>70378752103</v>
      </c>
      <c r="J36" s="193" t="s">
        <v>50</v>
      </c>
      <c r="K36" s="172" t="s">
        <v>5</v>
      </c>
      <c r="L36" s="192"/>
      <c r="M36" s="172">
        <v>88313050187</v>
      </c>
      <c r="N36" s="194" t="s">
        <v>2267</v>
      </c>
      <c r="O36" s="172">
        <v>73989444620</v>
      </c>
      <c r="P36" s="194" t="s">
        <v>4113</v>
      </c>
      <c r="Q36" s="223">
        <v>44766</v>
      </c>
      <c r="R36" s="195" t="s">
        <v>2105</v>
      </c>
      <c r="S36" s="132">
        <v>44942</v>
      </c>
      <c r="T36" s="196">
        <v>45021</v>
      </c>
      <c r="U36" s="197">
        <v>62993683418</v>
      </c>
      <c r="V36" s="198" t="s">
        <v>53</v>
      </c>
      <c r="W36" s="198" t="s">
        <v>54</v>
      </c>
    </row>
    <row r="37" spans="1:23" ht="15.75" customHeight="1">
      <c r="A37" s="190" t="s">
        <v>2017</v>
      </c>
      <c r="B37" s="190" t="s">
        <v>2018</v>
      </c>
      <c r="C37" s="190" t="s">
        <v>2019</v>
      </c>
      <c r="D37" s="190" t="s">
        <v>2026</v>
      </c>
      <c r="E37" s="190" t="s">
        <v>2078</v>
      </c>
      <c r="F37" s="169" t="s">
        <v>2022</v>
      </c>
      <c r="G37" s="191">
        <v>63270064349</v>
      </c>
      <c r="H37" s="192" t="s">
        <v>1531</v>
      </c>
      <c r="I37" s="172">
        <v>63270064349</v>
      </c>
      <c r="J37" s="193" t="s">
        <v>61</v>
      </c>
      <c r="K37" s="172" t="s">
        <v>4718</v>
      </c>
      <c r="L37" s="192" t="s">
        <v>4114</v>
      </c>
      <c r="M37" s="172">
        <v>72073926134</v>
      </c>
      <c r="N37" s="194" t="s">
        <v>195</v>
      </c>
      <c r="O37" s="172">
        <v>73989444620</v>
      </c>
      <c r="P37" s="194" t="s">
        <v>4113</v>
      </c>
      <c r="Q37" s="223">
        <v>30329</v>
      </c>
      <c r="R37" s="195" t="s">
        <v>2106</v>
      </c>
      <c r="S37" s="132">
        <v>44942</v>
      </c>
      <c r="T37" s="196"/>
      <c r="U37" s="197">
        <v>61985609907</v>
      </c>
      <c r="V37" s="198" t="s">
        <v>57</v>
      </c>
      <c r="W37" s="198" t="s">
        <v>58</v>
      </c>
    </row>
    <row r="38" spans="1:23" ht="15.75" customHeight="1">
      <c r="A38" s="190" t="s">
        <v>2017</v>
      </c>
      <c r="B38" s="190" t="s">
        <v>2018</v>
      </c>
      <c r="C38" s="190" t="s">
        <v>2019</v>
      </c>
      <c r="D38" s="190" t="s">
        <v>2026</v>
      </c>
      <c r="E38" s="190" t="s">
        <v>2071</v>
      </c>
      <c r="F38" s="169" t="s">
        <v>2022</v>
      </c>
      <c r="G38" s="191">
        <v>1671060660</v>
      </c>
      <c r="H38" s="192" t="s">
        <v>2108</v>
      </c>
      <c r="I38" s="172">
        <v>1671060660</v>
      </c>
      <c r="J38" s="193" t="s">
        <v>61</v>
      </c>
      <c r="K38" s="172" t="s">
        <v>47</v>
      </c>
      <c r="L38" s="192" t="s">
        <v>48</v>
      </c>
      <c r="M38" s="172" t="s">
        <v>121</v>
      </c>
      <c r="N38" s="194" t="s">
        <v>122</v>
      </c>
      <c r="O38" s="172">
        <v>73989444620</v>
      </c>
      <c r="P38" s="194" t="s">
        <v>4113</v>
      </c>
      <c r="Q38" s="223">
        <v>32468</v>
      </c>
      <c r="R38" s="195" t="s">
        <v>2109</v>
      </c>
      <c r="S38" s="132">
        <v>44942</v>
      </c>
      <c r="T38" s="196" t="s">
        <v>4720</v>
      </c>
      <c r="U38" s="197">
        <v>32999629969</v>
      </c>
      <c r="V38" s="198" t="s">
        <v>45</v>
      </c>
      <c r="W38" s="198" t="s">
        <v>46</v>
      </c>
    </row>
    <row r="39" spans="1:23" ht="15.75" customHeight="1">
      <c r="A39" s="190" t="s">
        <v>2017</v>
      </c>
      <c r="B39" s="190" t="s">
        <v>2018</v>
      </c>
      <c r="C39" s="190" t="s">
        <v>4166</v>
      </c>
      <c r="D39" s="190" t="s">
        <v>4176</v>
      </c>
      <c r="E39" s="190" t="s">
        <v>4177</v>
      </c>
      <c r="F39" s="169" t="s">
        <v>2022</v>
      </c>
      <c r="G39" s="191">
        <v>1768766185</v>
      </c>
      <c r="H39" s="195" t="s">
        <v>2110</v>
      </c>
      <c r="I39" s="172">
        <v>1768766185</v>
      </c>
      <c r="J39" s="193" t="s">
        <v>61</v>
      </c>
      <c r="K39" s="172">
        <v>14876583706</v>
      </c>
      <c r="L39" s="195" t="s">
        <v>949</v>
      </c>
      <c r="M39" s="172">
        <v>88313050187</v>
      </c>
      <c r="N39" s="194" t="s">
        <v>2267</v>
      </c>
      <c r="O39" s="172">
        <v>73989444620</v>
      </c>
      <c r="P39" s="194" t="s">
        <v>4113</v>
      </c>
      <c r="Q39" s="224">
        <v>32597</v>
      </c>
      <c r="R39" s="225" t="s">
        <v>2111</v>
      </c>
      <c r="S39" s="132">
        <v>44942</v>
      </c>
      <c r="T39" s="211"/>
      <c r="U39" s="201">
        <v>62993779176</v>
      </c>
      <c r="V39" s="198" t="s">
        <v>53</v>
      </c>
      <c r="W39" s="198" t="s">
        <v>54</v>
      </c>
    </row>
    <row r="40" spans="1:23" ht="15.75" customHeight="1">
      <c r="A40" s="190" t="s">
        <v>2017</v>
      </c>
      <c r="B40" s="190" t="s">
        <v>2018</v>
      </c>
      <c r="C40" s="190" t="s">
        <v>4166</v>
      </c>
      <c r="D40" s="190" t="s">
        <v>4176</v>
      </c>
      <c r="E40" s="190" t="s">
        <v>4178</v>
      </c>
      <c r="F40" s="169" t="s">
        <v>2022</v>
      </c>
      <c r="G40" s="191">
        <v>6146623113</v>
      </c>
      <c r="H40" s="208" t="s">
        <v>1830</v>
      </c>
      <c r="I40" s="172">
        <v>6146623113</v>
      </c>
      <c r="J40" s="193" t="s">
        <v>61</v>
      </c>
      <c r="K40" s="172">
        <v>14876583706</v>
      </c>
      <c r="L40" s="195" t="s">
        <v>949</v>
      </c>
      <c r="M40" s="172">
        <v>88313050187</v>
      </c>
      <c r="N40" s="194" t="s">
        <v>2267</v>
      </c>
      <c r="O40" s="172">
        <v>73989444620</v>
      </c>
      <c r="P40" s="194" t="s">
        <v>4113</v>
      </c>
      <c r="Q40" s="224">
        <v>36830</v>
      </c>
      <c r="R40" s="225" t="s">
        <v>2113</v>
      </c>
      <c r="S40" s="132">
        <v>44942</v>
      </c>
      <c r="T40" s="211"/>
      <c r="U40" s="226">
        <v>62986021339</v>
      </c>
      <c r="V40" s="198" t="s">
        <v>53</v>
      </c>
      <c r="W40" s="198" t="s">
        <v>54</v>
      </c>
    </row>
    <row r="41" spans="1:23" ht="15.75" customHeight="1">
      <c r="A41" s="190" t="s">
        <v>2017</v>
      </c>
      <c r="B41" s="190" t="s">
        <v>2018</v>
      </c>
      <c r="C41" s="190" t="s">
        <v>4166</v>
      </c>
      <c r="D41" s="190" t="s">
        <v>4167</v>
      </c>
      <c r="E41" s="190" t="s">
        <v>4179</v>
      </c>
      <c r="F41" s="169" t="s">
        <v>2022</v>
      </c>
      <c r="G41" s="191">
        <v>1394995474</v>
      </c>
      <c r="H41" s="192" t="s">
        <v>2116</v>
      </c>
      <c r="I41" s="172">
        <v>1394995474</v>
      </c>
      <c r="J41" s="193" t="s">
        <v>50</v>
      </c>
      <c r="K41" s="172" t="s">
        <v>5</v>
      </c>
      <c r="L41" s="227"/>
      <c r="M41" s="172" t="s">
        <v>121</v>
      </c>
      <c r="N41" s="194" t="s">
        <v>122</v>
      </c>
      <c r="O41" s="172">
        <v>73989444620</v>
      </c>
      <c r="P41" s="194" t="s">
        <v>4113</v>
      </c>
      <c r="Q41" s="223">
        <v>31776</v>
      </c>
      <c r="R41" s="195" t="s">
        <v>2117</v>
      </c>
      <c r="S41" s="132">
        <v>44949</v>
      </c>
      <c r="T41" s="196"/>
      <c r="U41" s="197">
        <v>83988694085</v>
      </c>
      <c r="V41" s="198" t="s">
        <v>1691</v>
      </c>
      <c r="W41" s="198" t="s">
        <v>1528</v>
      </c>
    </row>
    <row r="42" spans="1:23" ht="15.75" customHeight="1">
      <c r="A42" s="190" t="s">
        <v>2017</v>
      </c>
      <c r="B42" s="190" t="s">
        <v>2018</v>
      </c>
      <c r="C42" s="190" t="s">
        <v>4166</v>
      </c>
      <c r="D42" s="190" t="s">
        <v>4167</v>
      </c>
      <c r="E42" s="190" t="s">
        <v>4180</v>
      </c>
      <c r="F42" s="169" t="s">
        <v>2022</v>
      </c>
      <c r="G42" s="191">
        <v>9408588436</v>
      </c>
      <c r="H42" s="192" t="s">
        <v>1526</v>
      </c>
      <c r="I42" s="172">
        <v>9408588436</v>
      </c>
      <c r="J42" s="193" t="s">
        <v>50</v>
      </c>
      <c r="K42" s="172" t="s">
        <v>5</v>
      </c>
      <c r="L42" s="192" t="s">
        <v>5</v>
      </c>
      <c r="M42" s="172" t="s">
        <v>121</v>
      </c>
      <c r="N42" s="194" t="s">
        <v>122</v>
      </c>
      <c r="O42" s="172">
        <v>73989444620</v>
      </c>
      <c r="P42" s="194" t="s">
        <v>4113</v>
      </c>
      <c r="Q42" s="223">
        <v>33321</v>
      </c>
      <c r="R42" s="195" t="s">
        <v>2121</v>
      </c>
      <c r="S42" s="132">
        <v>44949</v>
      </c>
      <c r="T42" s="196"/>
      <c r="U42" s="197">
        <v>83996446428</v>
      </c>
      <c r="V42" s="198" t="s">
        <v>1527</v>
      </c>
      <c r="W42" s="198" t="s">
        <v>1528</v>
      </c>
    </row>
    <row r="43" spans="1:23" ht="15.75" customHeight="1">
      <c r="A43" s="190" t="s">
        <v>2017</v>
      </c>
      <c r="B43" s="190" t="s">
        <v>2018</v>
      </c>
      <c r="C43" s="190" t="s">
        <v>4169</v>
      </c>
      <c r="D43" s="190" t="s">
        <v>4174</v>
      </c>
      <c r="E43" s="190" t="s">
        <v>4181</v>
      </c>
      <c r="F43" s="169" t="s">
        <v>2022</v>
      </c>
      <c r="G43" s="191">
        <v>9479290456</v>
      </c>
      <c r="H43" s="192" t="s">
        <v>1616</v>
      </c>
      <c r="I43" s="172">
        <v>9479290456</v>
      </c>
      <c r="J43" s="193" t="s">
        <v>61</v>
      </c>
      <c r="K43" s="172">
        <v>9408588436</v>
      </c>
      <c r="L43" s="192" t="s">
        <v>1526</v>
      </c>
      <c r="M43" s="172" t="s">
        <v>121</v>
      </c>
      <c r="N43" s="194" t="s">
        <v>122</v>
      </c>
      <c r="O43" s="172">
        <v>73989444620</v>
      </c>
      <c r="P43" s="194" t="s">
        <v>4113</v>
      </c>
      <c r="Q43" s="223">
        <v>32989</v>
      </c>
      <c r="R43" s="195" t="s">
        <v>2139</v>
      </c>
      <c r="S43" s="132">
        <v>44949</v>
      </c>
      <c r="T43" s="196"/>
      <c r="U43" s="197">
        <v>83998633574</v>
      </c>
      <c r="V43" s="198" t="s">
        <v>1527</v>
      </c>
      <c r="W43" s="198" t="s">
        <v>1528</v>
      </c>
    </row>
    <row r="44" spans="1:23" ht="15.75" customHeight="1">
      <c r="A44" s="190" t="s">
        <v>2017</v>
      </c>
      <c r="B44" s="190" t="s">
        <v>2018</v>
      </c>
      <c r="C44" s="190" t="s">
        <v>4169</v>
      </c>
      <c r="D44" s="190" t="s">
        <v>4170</v>
      </c>
      <c r="E44" s="190" t="s">
        <v>4182</v>
      </c>
      <c r="F44" s="169" t="s">
        <v>2022</v>
      </c>
      <c r="G44" s="191">
        <v>8849120435</v>
      </c>
      <c r="H44" s="192" t="s">
        <v>1690</v>
      </c>
      <c r="I44" s="172">
        <v>8849120435</v>
      </c>
      <c r="J44" s="193" t="s">
        <v>61</v>
      </c>
      <c r="K44" s="172" t="s">
        <v>5</v>
      </c>
      <c r="L44" s="192" t="s">
        <v>2130</v>
      </c>
      <c r="M44" s="172" t="s">
        <v>121</v>
      </c>
      <c r="N44" s="194" t="s">
        <v>122</v>
      </c>
      <c r="O44" s="172">
        <v>73989444620</v>
      </c>
      <c r="P44" s="194" t="s">
        <v>4113</v>
      </c>
      <c r="Q44" s="223">
        <v>33677</v>
      </c>
      <c r="R44" s="195" t="s">
        <v>2141</v>
      </c>
      <c r="S44" s="132">
        <v>44949</v>
      </c>
      <c r="T44" s="196"/>
      <c r="U44" s="197">
        <v>83986257363</v>
      </c>
      <c r="V44" s="198" t="s">
        <v>1691</v>
      </c>
      <c r="W44" s="198" t="s">
        <v>1528</v>
      </c>
    </row>
    <row r="45" spans="1:23" ht="15.75" customHeight="1">
      <c r="A45" s="190" t="s">
        <v>2017</v>
      </c>
      <c r="B45" s="190" t="s">
        <v>2018</v>
      </c>
      <c r="C45" s="190" t="s">
        <v>4169</v>
      </c>
      <c r="D45" s="190" t="s">
        <v>4174</v>
      </c>
      <c r="E45" s="190" t="s">
        <v>4183</v>
      </c>
      <c r="F45" s="169" t="s">
        <v>2022</v>
      </c>
      <c r="G45" s="191">
        <v>8145581435</v>
      </c>
      <c r="H45" s="192" t="s">
        <v>1791</v>
      </c>
      <c r="I45" s="172">
        <v>8145581435</v>
      </c>
      <c r="J45" s="193" t="s">
        <v>61</v>
      </c>
      <c r="K45" s="172">
        <v>1394995474</v>
      </c>
      <c r="L45" s="192" t="s">
        <v>2116</v>
      </c>
      <c r="M45" s="172" t="s">
        <v>121</v>
      </c>
      <c r="N45" s="194" t="s">
        <v>122</v>
      </c>
      <c r="O45" s="172">
        <v>73989444620</v>
      </c>
      <c r="P45" s="194" t="s">
        <v>4113</v>
      </c>
      <c r="Q45" s="223">
        <v>33194</v>
      </c>
      <c r="R45" s="195" t="s">
        <v>2147</v>
      </c>
      <c r="S45" s="132">
        <v>44949</v>
      </c>
      <c r="T45" s="196">
        <v>45021</v>
      </c>
      <c r="U45" s="197">
        <v>83991882191</v>
      </c>
      <c r="V45" s="198" t="s">
        <v>1691</v>
      </c>
      <c r="W45" s="198" t="s">
        <v>1528</v>
      </c>
    </row>
    <row r="46" spans="1:23" ht="15.75" customHeight="1">
      <c r="A46" s="190" t="s">
        <v>2017</v>
      </c>
      <c r="B46" s="190" t="s">
        <v>2018</v>
      </c>
      <c r="C46" s="190" t="s">
        <v>4166</v>
      </c>
      <c r="D46" s="190" t="s">
        <v>4176</v>
      </c>
      <c r="E46" s="190" t="s">
        <v>4184</v>
      </c>
      <c r="F46" s="169" t="s">
        <v>2022</v>
      </c>
      <c r="G46" s="191">
        <v>80617492468</v>
      </c>
      <c r="H46" s="192" t="s">
        <v>2152</v>
      </c>
      <c r="I46" s="172">
        <v>80617492468</v>
      </c>
      <c r="J46" s="193" t="s">
        <v>61</v>
      </c>
      <c r="K46" s="172">
        <v>9408588436</v>
      </c>
      <c r="L46" s="195" t="s">
        <v>1526</v>
      </c>
      <c r="M46" s="172" t="s">
        <v>121</v>
      </c>
      <c r="N46" s="194" t="s">
        <v>122</v>
      </c>
      <c r="O46" s="172">
        <v>73989444620</v>
      </c>
      <c r="P46" s="194" t="s">
        <v>4113</v>
      </c>
      <c r="Q46" s="223">
        <v>25746</v>
      </c>
      <c r="R46" s="195" t="s">
        <v>2153</v>
      </c>
      <c r="S46" s="132">
        <v>44949</v>
      </c>
      <c r="T46" s="196">
        <v>45036</v>
      </c>
      <c r="U46" s="197">
        <v>83988250766</v>
      </c>
      <c r="V46" s="198" t="s">
        <v>1527</v>
      </c>
      <c r="W46" s="198" t="s">
        <v>1528</v>
      </c>
    </row>
    <row r="47" spans="1:23" ht="15.75" customHeight="1">
      <c r="A47" s="190" t="s">
        <v>2017</v>
      </c>
      <c r="B47" s="190" t="s">
        <v>2018</v>
      </c>
      <c r="C47" s="190" t="s">
        <v>4169</v>
      </c>
      <c r="D47" s="190" t="s">
        <v>4170</v>
      </c>
      <c r="E47" s="190" t="s">
        <v>4185</v>
      </c>
      <c r="F47" s="169" t="s">
        <v>2022</v>
      </c>
      <c r="G47" s="191">
        <v>1413771432</v>
      </c>
      <c r="H47" s="192" t="s">
        <v>1883</v>
      </c>
      <c r="I47" s="172">
        <v>1413771432</v>
      </c>
      <c r="J47" s="193" t="s">
        <v>61</v>
      </c>
      <c r="K47" s="172">
        <v>9408588436</v>
      </c>
      <c r="L47" s="192" t="s">
        <v>1526</v>
      </c>
      <c r="M47" s="172" t="s">
        <v>121</v>
      </c>
      <c r="N47" s="194" t="s">
        <v>122</v>
      </c>
      <c r="O47" s="172">
        <v>73989444620</v>
      </c>
      <c r="P47" s="194" t="s">
        <v>4113</v>
      </c>
      <c r="Q47" s="223">
        <v>32124</v>
      </c>
      <c r="R47" s="195" t="s">
        <v>2158</v>
      </c>
      <c r="S47" s="132">
        <v>44949</v>
      </c>
      <c r="T47" s="196"/>
      <c r="U47" s="197">
        <v>83981693818</v>
      </c>
      <c r="V47" s="198" t="s">
        <v>1527</v>
      </c>
      <c r="W47" s="198" t="s">
        <v>1528</v>
      </c>
    </row>
    <row r="48" spans="1:23" ht="15.75" customHeight="1">
      <c r="A48" s="190" t="s">
        <v>2017</v>
      </c>
      <c r="B48" s="190" t="s">
        <v>2018</v>
      </c>
      <c r="C48" s="190" t="s">
        <v>4169</v>
      </c>
      <c r="D48" s="190" t="s">
        <v>4170</v>
      </c>
      <c r="E48" s="190" t="s">
        <v>4186</v>
      </c>
      <c r="F48" s="169" t="s">
        <v>2022</v>
      </c>
      <c r="G48" s="191" t="s">
        <v>2168</v>
      </c>
      <c r="H48" s="192" t="s">
        <v>2169</v>
      </c>
      <c r="I48" s="172" t="s">
        <v>2168</v>
      </c>
      <c r="J48" s="193" t="s">
        <v>50</v>
      </c>
      <c r="K48" s="172" t="s">
        <v>5</v>
      </c>
      <c r="L48" s="192" t="s">
        <v>5</v>
      </c>
      <c r="M48" s="172">
        <v>88313050187</v>
      </c>
      <c r="N48" s="194" t="s">
        <v>2267</v>
      </c>
      <c r="O48" s="172">
        <v>73989444620</v>
      </c>
      <c r="P48" s="194" t="s">
        <v>4113</v>
      </c>
      <c r="Q48" s="223">
        <v>27988</v>
      </c>
      <c r="R48" s="195" t="s">
        <v>2170</v>
      </c>
      <c r="S48" s="132">
        <v>44956</v>
      </c>
      <c r="T48" s="196"/>
      <c r="U48" s="197">
        <v>62982543468</v>
      </c>
      <c r="V48" s="198" t="s">
        <v>2171</v>
      </c>
      <c r="W48" s="198" t="s">
        <v>54</v>
      </c>
    </row>
    <row r="49" spans="1:23" ht="15.75" customHeight="1">
      <c r="A49" s="190" t="s">
        <v>2017</v>
      </c>
      <c r="B49" s="190" t="s">
        <v>2018</v>
      </c>
      <c r="C49" s="190" t="s">
        <v>4166</v>
      </c>
      <c r="D49" s="190" t="s">
        <v>4167</v>
      </c>
      <c r="E49" s="190" t="s">
        <v>4187</v>
      </c>
      <c r="F49" s="169" t="s">
        <v>2022</v>
      </c>
      <c r="G49" s="191" t="s">
        <v>2173</v>
      </c>
      <c r="H49" s="192" t="s">
        <v>2174</v>
      </c>
      <c r="I49" s="172" t="s">
        <v>2173</v>
      </c>
      <c r="J49" s="193" t="s">
        <v>61</v>
      </c>
      <c r="K49" s="172" t="s">
        <v>2168</v>
      </c>
      <c r="L49" s="192" t="s">
        <v>2169</v>
      </c>
      <c r="M49" s="172">
        <v>88313050187</v>
      </c>
      <c r="N49" s="194" t="s">
        <v>2267</v>
      </c>
      <c r="O49" s="172">
        <v>73989444620</v>
      </c>
      <c r="P49" s="194" t="s">
        <v>4113</v>
      </c>
      <c r="Q49" s="223">
        <v>34556</v>
      </c>
      <c r="R49" s="195" t="s">
        <v>2175</v>
      </c>
      <c r="S49" s="132">
        <v>44956</v>
      </c>
      <c r="T49" s="196">
        <v>45033</v>
      </c>
      <c r="U49" s="197">
        <v>6294078968</v>
      </c>
      <c r="V49" s="198" t="s">
        <v>2171</v>
      </c>
      <c r="W49" s="198" t="s">
        <v>54</v>
      </c>
    </row>
    <row r="50" spans="1:23" ht="15.75" customHeight="1">
      <c r="A50" s="190" t="s">
        <v>2017</v>
      </c>
      <c r="B50" s="190" t="s">
        <v>2018</v>
      </c>
      <c r="C50" s="190" t="s">
        <v>4166</v>
      </c>
      <c r="D50" s="190" t="s">
        <v>4167</v>
      </c>
      <c r="E50" s="190" t="s">
        <v>4188</v>
      </c>
      <c r="F50" s="169" t="s">
        <v>2022</v>
      </c>
      <c r="G50" s="191" t="s">
        <v>2182</v>
      </c>
      <c r="H50" s="192" t="s">
        <v>2279</v>
      </c>
      <c r="I50" s="172" t="s">
        <v>2182</v>
      </c>
      <c r="J50" s="193" t="s">
        <v>50</v>
      </c>
      <c r="K50" s="172" t="s">
        <v>5</v>
      </c>
      <c r="L50" s="192"/>
      <c r="M50" s="172">
        <v>88313050187</v>
      </c>
      <c r="N50" s="194" t="s">
        <v>2267</v>
      </c>
      <c r="O50" s="172">
        <v>73989444620</v>
      </c>
      <c r="P50" s="194" t="s">
        <v>4113</v>
      </c>
      <c r="Q50" s="223">
        <v>32772</v>
      </c>
      <c r="R50" s="195" t="s">
        <v>2184</v>
      </c>
      <c r="S50" s="132">
        <v>44956</v>
      </c>
      <c r="T50" s="196">
        <v>45021</v>
      </c>
      <c r="U50" s="197">
        <v>62984470925</v>
      </c>
      <c r="V50" s="198" t="s">
        <v>53</v>
      </c>
      <c r="W50" s="198" t="s">
        <v>54</v>
      </c>
    </row>
    <row r="51" spans="1:23" ht="15.75" customHeight="1">
      <c r="A51" s="190" t="s">
        <v>2017</v>
      </c>
      <c r="B51" s="190" t="s">
        <v>2018</v>
      </c>
      <c r="C51" s="190" t="s">
        <v>4169</v>
      </c>
      <c r="D51" s="190" t="s">
        <v>4174</v>
      </c>
      <c r="E51" s="190" t="s">
        <v>4189</v>
      </c>
      <c r="F51" s="169" t="s">
        <v>2022</v>
      </c>
      <c r="G51" s="191" t="s">
        <v>2186</v>
      </c>
      <c r="H51" s="192" t="s">
        <v>2187</v>
      </c>
      <c r="I51" s="172" t="s">
        <v>2186</v>
      </c>
      <c r="J51" s="193" t="s">
        <v>61</v>
      </c>
      <c r="K51" s="172">
        <v>14876583706</v>
      </c>
      <c r="L51" s="192" t="s">
        <v>949</v>
      </c>
      <c r="M51" s="172">
        <v>88313050187</v>
      </c>
      <c r="N51" s="194" t="s">
        <v>2267</v>
      </c>
      <c r="O51" s="172">
        <v>73989444620</v>
      </c>
      <c r="P51" s="194" t="s">
        <v>4113</v>
      </c>
      <c r="Q51" s="223">
        <v>34771</v>
      </c>
      <c r="R51" s="195" t="s">
        <v>2188</v>
      </c>
      <c r="S51" s="132">
        <v>44956</v>
      </c>
      <c r="T51" s="196"/>
      <c r="U51" s="197">
        <v>16991179582</v>
      </c>
      <c r="V51" s="198" t="s">
        <v>53</v>
      </c>
      <c r="W51" s="198" t="s">
        <v>54</v>
      </c>
    </row>
    <row r="52" spans="1:23" ht="15.75" customHeight="1">
      <c r="A52" s="190" t="s">
        <v>2017</v>
      </c>
      <c r="B52" s="190" t="s">
        <v>2018</v>
      </c>
      <c r="C52" s="190" t="s">
        <v>4169</v>
      </c>
      <c r="D52" s="190" t="s">
        <v>4170</v>
      </c>
      <c r="E52" s="190" t="s">
        <v>4190</v>
      </c>
      <c r="F52" s="169" t="s">
        <v>2022</v>
      </c>
      <c r="G52" s="191" t="s">
        <v>2190</v>
      </c>
      <c r="H52" s="192" t="s">
        <v>2191</v>
      </c>
      <c r="I52" s="172" t="s">
        <v>2190</v>
      </c>
      <c r="J52" s="193" t="s">
        <v>61</v>
      </c>
      <c r="K52" s="172" t="s">
        <v>2168</v>
      </c>
      <c r="L52" s="192" t="s">
        <v>2169</v>
      </c>
      <c r="M52" s="172">
        <v>88313050187</v>
      </c>
      <c r="N52" s="194" t="s">
        <v>2267</v>
      </c>
      <c r="O52" s="172">
        <v>73989444620</v>
      </c>
      <c r="P52" s="194" t="s">
        <v>4113</v>
      </c>
      <c r="Q52" s="223">
        <v>34082</v>
      </c>
      <c r="R52" s="195" t="s">
        <v>2192</v>
      </c>
      <c r="S52" s="132">
        <v>44956</v>
      </c>
      <c r="T52" s="196">
        <v>45021</v>
      </c>
      <c r="U52" s="197">
        <v>62998336913</v>
      </c>
      <c r="V52" s="198" t="s">
        <v>2171</v>
      </c>
      <c r="W52" s="198" t="s">
        <v>54</v>
      </c>
    </row>
    <row r="53" spans="1:23" ht="15.75" customHeight="1">
      <c r="A53" s="190" t="s">
        <v>2017</v>
      </c>
      <c r="B53" s="190" t="s">
        <v>2018</v>
      </c>
      <c r="C53" s="190" t="s">
        <v>4169</v>
      </c>
      <c r="D53" s="190" t="s">
        <v>4170</v>
      </c>
      <c r="E53" s="190" t="s">
        <v>4191</v>
      </c>
      <c r="F53" s="169" t="s">
        <v>2022</v>
      </c>
      <c r="G53" s="191" t="s">
        <v>2198</v>
      </c>
      <c r="H53" s="192" t="s">
        <v>2199</v>
      </c>
      <c r="I53" s="172" t="s">
        <v>2198</v>
      </c>
      <c r="J53" s="193" t="s">
        <v>61</v>
      </c>
      <c r="K53" s="172" t="s">
        <v>2168</v>
      </c>
      <c r="L53" s="192" t="s">
        <v>2169</v>
      </c>
      <c r="M53" s="172">
        <v>88313050187</v>
      </c>
      <c r="N53" s="194" t="s">
        <v>2267</v>
      </c>
      <c r="O53" s="172">
        <v>73989444620</v>
      </c>
      <c r="P53" s="194" t="s">
        <v>4113</v>
      </c>
      <c r="Q53" s="223">
        <v>33389</v>
      </c>
      <c r="R53" s="195" t="s">
        <v>2200</v>
      </c>
      <c r="S53" s="132">
        <v>44956</v>
      </c>
      <c r="T53" s="196"/>
      <c r="U53" s="197">
        <v>62997007406</v>
      </c>
      <c r="V53" s="198" t="s">
        <v>2171</v>
      </c>
      <c r="W53" s="198" t="s">
        <v>54</v>
      </c>
    </row>
    <row r="54" spans="1:23" ht="15.75" customHeight="1">
      <c r="A54" s="190" t="s">
        <v>2017</v>
      </c>
      <c r="B54" s="190" t="s">
        <v>2018</v>
      </c>
      <c r="C54" s="190" t="s">
        <v>4166</v>
      </c>
      <c r="D54" s="190" t="s">
        <v>4176</v>
      </c>
      <c r="E54" s="190" t="s">
        <v>4192</v>
      </c>
      <c r="F54" s="169" t="s">
        <v>2022</v>
      </c>
      <c r="G54" s="191" t="s">
        <v>2202</v>
      </c>
      <c r="H54" s="192" t="s">
        <v>2203</v>
      </c>
      <c r="I54" s="172" t="s">
        <v>2202</v>
      </c>
      <c r="J54" s="193" t="s">
        <v>61</v>
      </c>
      <c r="K54" s="172">
        <v>1394995474</v>
      </c>
      <c r="L54" s="195" t="s">
        <v>2116</v>
      </c>
      <c r="M54" s="172" t="s">
        <v>121</v>
      </c>
      <c r="N54" s="194" t="s">
        <v>122</v>
      </c>
      <c r="O54" s="172">
        <v>73989444620</v>
      </c>
      <c r="P54" s="194" t="s">
        <v>4113</v>
      </c>
      <c r="Q54" s="223">
        <v>29725</v>
      </c>
      <c r="R54" s="195" t="s">
        <v>2204</v>
      </c>
      <c r="S54" s="132">
        <v>44956</v>
      </c>
      <c r="T54" s="196"/>
      <c r="U54" s="197">
        <v>8398587489</v>
      </c>
      <c r="V54" s="198" t="s">
        <v>1691</v>
      </c>
      <c r="W54" s="198" t="s">
        <v>1528</v>
      </c>
    </row>
    <row r="55" spans="1:23" ht="15.75" customHeight="1">
      <c r="A55" s="190" t="s">
        <v>2017</v>
      </c>
      <c r="B55" s="190" t="s">
        <v>2018</v>
      </c>
      <c r="C55" s="190" t="s">
        <v>4166</v>
      </c>
      <c r="D55" s="190" t="s">
        <v>4176</v>
      </c>
      <c r="E55" s="190" t="s">
        <v>4193</v>
      </c>
      <c r="F55" s="169" t="s">
        <v>2022</v>
      </c>
      <c r="G55" s="191" t="s">
        <v>2211</v>
      </c>
      <c r="H55" s="192" t="s">
        <v>2212</v>
      </c>
      <c r="I55" s="172" t="s">
        <v>2211</v>
      </c>
      <c r="J55" s="193" t="s">
        <v>61</v>
      </c>
      <c r="K55" s="172">
        <v>9408588436</v>
      </c>
      <c r="L55" s="195" t="s">
        <v>1526</v>
      </c>
      <c r="M55" s="172" t="s">
        <v>121</v>
      </c>
      <c r="N55" s="194" t="s">
        <v>122</v>
      </c>
      <c r="O55" s="172">
        <v>73989444620</v>
      </c>
      <c r="P55" s="194" t="s">
        <v>4113</v>
      </c>
      <c r="Q55" s="223">
        <v>32556</v>
      </c>
      <c r="R55" s="195" t="s">
        <v>2213</v>
      </c>
      <c r="S55" s="132">
        <v>44956</v>
      </c>
      <c r="T55" s="196"/>
      <c r="U55" s="197" t="s">
        <v>2214</v>
      </c>
      <c r="V55" s="198" t="s">
        <v>1527</v>
      </c>
      <c r="W55" s="198" t="s">
        <v>1528</v>
      </c>
    </row>
    <row r="56" spans="1:23" ht="15.75" customHeight="1">
      <c r="A56" s="190" t="s">
        <v>2017</v>
      </c>
      <c r="B56" s="190" t="s">
        <v>2018</v>
      </c>
      <c r="C56" s="190" t="s">
        <v>4166</v>
      </c>
      <c r="D56" s="190" t="s">
        <v>4176</v>
      </c>
      <c r="E56" s="190" t="s">
        <v>4194</v>
      </c>
      <c r="F56" s="169" t="s">
        <v>2022</v>
      </c>
      <c r="G56" s="191" t="s">
        <v>2220</v>
      </c>
      <c r="H56" s="192" t="s">
        <v>2221</v>
      </c>
      <c r="I56" s="172" t="s">
        <v>2220</v>
      </c>
      <c r="J56" s="193" t="s">
        <v>61</v>
      </c>
      <c r="K56" s="172">
        <v>14876583706</v>
      </c>
      <c r="L56" s="195" t="s">
        <v>949</v>
      </c>
      <c r="M56" s="172">
        <v>88313050187</v>
      </c>
      <c r="N56" s="194" t="s">
        <v>2267</v>
      </c>
      <c r="O56" s="172">
        <v>73989444620</v>
      </c>
      <c r="P56" s="194" t="s">
        <v>4113</v>
      </c>
      <c r="Q56" s="223">
        <v>29850</v>
      </c>
      <c r="R56" s="201" t="s">
        <v>2222</v>
      </c>
      <c r="S56" s="132">
        <v>44956</v>
      </c>
      <c r="T56" s="196"/>
      <c r="U56" s="197">
        <v>62994653375</v>
      </c>
      <c r="V56" s="198" t="s">
        <v>53</v>
      </c>
      <c r="W56" s="198" t="s">
        <v>54</v>
      </c>
    </row>
    <row r="57" spans="1:23" ht="15.75" customHeight="1">
      <c r="A57" s="190" t="s">
        <v>2017</v>
      </c>
      <c r="B57" s="190" t="s">
        <v>2018</v>
      </c>
      <c r="C57" s="190" t="s">
        <v>2019</v>
      </c>
      <c r="D57" s="190" t="s">
        <v>2026</v>
      </c>
      <c r="E57" s="190" t="s">
        <v>2045</v>
      </c>
      <c r="F57" s="169" t="s">
        <v>2022</v>
      </c>
      <c r="G57" s="191" t="s">
        <v>2228</v>
      </c>
      <c r="H57" s="192" t="s">
        <v>2280</v>
      </c>
      <c r="I57" s="172" t="s">
        <v>2228</v>
      </c>
      <c r="J57" s="193" t="s">
        <v>61</v>
      </c>
      <c r="K57" s="172">
        <v>14876583706</v>
      </c>
      <c r="L57" s="192" t="s">
        <v>949</v>
      </c>
      <c r="M57" s="172">
        <v>88313050187</v>
      </c>
      <c r="N57" s="194" t="s">
        <v>2267</v>
      </c>
      <c r="O57" s="172">
        <v>73989444620</v>
      </c>
      <c r="P57" s="194" t="s">
        <v>4113</v>
      </c>
      <c r="Q57" s="223">
        <v>36928</v>
      </c>
      <c r="R57" s="195" t="s">
        <v>2230</v>
      </c>
      <c r="S57" s="132">
        <v>44956</v>
      </c>
      <c r="T57" s="196">
        <v>45021</v>
      </c>
      <c r="U57" s="197">
        <v>62992534194</v>
      </c>
      <c r="V57" s="198" t="s">
        <v>53</v>
      </c>
      <c r="W57" s="198" t="s">
        <v>54</v>
      </c>
    </row>
    <row r="58" spans="1:23" ht="15.75" customHeight="1">
      <c r="A58" s="190" t="s">
        <v>2017</v>
      </c>
      <c r="B58" s="190" t="s">
        <v>2018</v>
      </c>
      <c r="C58" s="190" t="s">
        <v>4166</v>
      </c>
      <c r="D58" s="190" t="s">
        <v>4167</v>
      </c>
      <c r="E58" s="190" t="s">
        <v>4195</v>
      </c>
      <c r="F58" s="169" t="s">
        <v>2022</v>
      </c>
      <c r="G58" s="191" t="s">
        <v>2248</v>
      </c>
      <c r="H58" s="192" t="s">
        <v>2249</v>
      </c>
      <c r="I58" s="172" t="s">
        <v>2248</v>
      </c>
      <c r="J58" s="193" t="s">
        <v>61</v>
      </c>
      <c r="K58" s="172">
        <v>14876583706</v>
      </c>
      <c r="L58" s="192" t="s">
        <v>949</v>
      </c>
      <c r="M58" s="172">
        <v>88313050187</v>
      </c>
      <c r="N58" s="194" t="s">
        <v>2267</v>
      </c>
      <c r="O58" s="172">
        <v>73989444620</v>
      </c>
      <c r="P58" s="194" t="s">
        <v>4113</v>
      </c>
      <c r="Q58" s="223">
        <v>34263</v>
      </c>
      <c r="R58" s="195" t="s">
        <v>2250</v>
      </c>
      <c r="S58" s="132">
        <v>44956</v>
      </c>
      <c r="T58" s="196">
        <v>45042</v>
      </c>
      <c r="U58" s="197">
        <v>62995745338</v>
      </c>
      <c r="V58" s="198" t="s">
        <v>53</v>
      </c>
      <c r="W58" s="198" t="s">
        <v>54</v>
      </c>
    </row>
    <row r="59" spans="1:23" ht="15.75" customHeight="1">
      <c r="A59" s="190" t="s">
        <v>2017</v>
      </c>
      <c r="B59" s="190" t="s">
        <v>2018</v>
      </c>
      <c r="C59" s="190" t="s">
        <v>4166</v>
      </c>
      <c r="D59" s="190" t="s">
        <v>4176</v>
      </c>
      <c r="E59" s="190" t="s">
        <v>4196</v>
      </c>
      <c r="F59" s="169" t="s">
        <v>2022</v>
      </c>
      <c r="G59" s="191">
        <v>102432163</v>
      </c>
      <c r="H59" s="192" t="s">
        <v>2282</v>
      </c>
      <c r="I59" s="172">
        <v>102432163</v>
      </c>
      <c r="J59" s="193" t="s">
        <v>50</v>
      </c>
      <c r="K59" s="172" t="s">
        <v>5</v>
      </c>
      <c r="L59" s="195"/>
      <c r="M59" s="172">
        <v>72073926134</v>
      </c>
      <c r="N59" s="194" t="s">
        <v>195</v>
      </c>
      <c r="O59" s="172">
        <v>73989444620</v>
      </c>
      <c r="P59" s="194" t="s">
        <v>4113</v>
      </c>
      <c r="Q59" s="223" t="s">
        <v>2283</v>
      </c>
      <c r="R59" s="195" t="s">
        <v>2284</v>
      </c>
      <c r="S59" s="132">
        <v>44959</v>
      </c>
      <c r="T59" s="196"/>
      <c r="U59" s="197">
        <v>61981386722</v>
      </c>
      <c r="V59" s="198" t="s">
        <v>57</v>
      </c>
      <c r="W59" s="198" t="s">
        <v>58</v>
      </c>
    </row>
    <row r="60" spans="1:23" ht="15.75" customHeight="1">
      <c r="A60" s="190" t="s">
        <v>2017</v>
      </c>
      <c r="B60" s="190" t="s">
        <v>2018</v>
      </c>
      <c r="C60" s="190" t="s">
        <v>4166</v>
      </c>
      <c r="D60" s="190" t="s">
        <v>4167</v>
      </c>
      <c r="E60" s="190" t="s">
        <v>4197</v>
      </c>
      <c r="F60" s="169" t="s">
        <v>2022</v>
      </c>
      <c r="G60" s="191">
        <v>11664232630</v>
      </c>
      <c r="H60" s="192" t="s">
        <v>2288</v>
      </c>
      <c r="I60" s="172">
        <v>11664232630</v>
      </c>
      <c r="J60" s="193" t="s">
        <v>61</v>
      </c>
      <c r="K60" s="172">
        <v>102432163</v>
      </c>
      <c r="L60" s="192" t="s">
        <v>2282</v>
      </c>
      <c r="M60" s="172">
        <v>72073926134</v>
      </c>
      <c r="N60" s="194" t="s">
        <v>195</v>
      </c>
      <c r="O60" s="172">
        <v>73989444620</v>
      </c>
      <c r="P60" s="194" t="s">
        <v>4113</v>
      </c>
      <c r="Q60" s="223" t="s">
        <v>2289</v>
      </c>
      <c r="R60" s="195" t="s">
        <v>2290</v>
      </c>
      <c r="S60" s="132">
        <v>44959</v>
      </c>
      <c r="T60" s="200"/>
      <c r="U60" s="197">
        <v>61994225520</v>
      </c>
      <c r="V60" s="198" t="s">
        <v>57</v>
      </c>
      <c r="W60" s="198" t="s">
        <v>58</v>
      </c>
    </row>
    <row r="61" spans="1:23" ht="15.75" customHeight="1">
      <c r="A61" s="190" t="s">
        <v>2017</v>
      </c>
      <c r="B61" s="190" t="s">
        <v>2018</v>
      </c>
      <c r="C61" s="190" t="s">
        <v>2019</v>
      </c>
      <c r="D61" s="190" t="s">
        <v>2026</v>
      </c>
      <c r="E61" s="190" t="s">
        <v>4198</v>
      </c>
      <c r="F61" s="169" t="s">
        <v>2022</v>
      </c>
      <c r="G61" s="191">
        <v>1291972110</v>
      </c>
      <c r="H61" s="192" t="s">
        <v>2297</v>
      </c>
      <c r="I61" s="172">
        <v>1291972110</v>
      </c>
      <c r="J61" s="193" t="s">
        <v>61</v>
      </c>
      <c r="K61" s="172">
        <v>102432163</v>
      </c>
      <c r="L61" s="192" t="s">
        <v>2282</v>
      </c>
      <c r="M61" s="172">
        <v>72073926134</v>
      </c>
      <c r="N61" s="194" t="s">
        <v>195</v>
      </c>
      <c r="O61" s="172">
        <v>73989444620</v>
      </c>
      <c r="P61" s="194" t="s">
        <v>4113</v>
      </c>
      <c r="Q61" s="223">
        <v>30813</v>
      </c>
      <c r="R61" s="204" t="s">
        <v>2298</v>
      </c>
      <c r="S61" s="132">
        <v>44959</v>
      </c>
      <c r="T61" s="200"/>
      <c r="U61" s="197">
        <v>61981366425</v>
      </c>
      <c r="V61" s="198" t="s">
        <v>57</v>
      </c>
      <c r="W61" s="198" t="s">
        <v>58</v>
      </c>
    </row>
    <row r="62" spans="1:23" ht="15.75" customHeight="1">
      <c r="A62" s="190" t="s">
        <v>2017</v>
      </c>
      <c r="B62" s="190" t="s">
        <v>2018</v>
      </c>
      <c r="C62" s="190" t="s">
        <v>4169</v>
      </c>
      <c r="D62" s="190" t="s">
        <v>4174</v>
      </c>
      <c r="E62" s="190" t="s">
        <v>4199</v>
      </c>
      <c r="F62" s="169" t="s">
        <v>2022</v>
      </c>
      <c r="G62" s="191">
        <v>664097138</v>
      </c>
      <c r="H62" s="192" t="s">
        <v>2299</v>
      </c>
      <c r="I62" s="172">
        <v>664097138</v>
      </c>
      <c r="J62" s="193" t="s">
        <v>61</v>
      </c>
      <c r="K62" s="172">
        <v>102432163</v>
      </c>
      <c r="L62" s="192" t="s">
        <v>2282</v>
      </c>
      <c r="M62" s="172">
        <v>72073926134</v>
      </c>
      <c r="N62" s="194" t="s">
        <v>195</v>
      </c>
      <c r="O62" s="172">
        <v>73989444620</v>
      </c>
      <c r="P62" s="194" t="s">
        <v>4113</v>
      </c>
      <c r="Q62" s="223" t="s">
        <v>2300</v>
      </c>
      <c r="R62" s="195" t="s">
        <v>2301</v>
      </c>
      <c r="S62" s="132">
        <v>44959</v>
      </c>
      <c r="T62" s="200"/>
      <c r="U62" s="197">
        <v>61995299916</v>
      </c>
      <c r="V62" s="198" t="s">
        <v>57</v>
      </c>
      <c r="W62" s="198" t="s">
        <v>58</v>
      </c>
    </row>
    <row r="63" spans="1:23" ht="15.75" customHeight="1">
      <c r="A63" s="190" t="s">
        <v>2017</v>
      </c>
      <c r="B63" s="190" t="s">
        <v>2018</v>
      </c>
      <c r="C63" s="190" t="s">
        <v>4169</v>
      </c>
      <c r="D63" s="190" t="s">
        <v>4174</v>
      </c>
      <c r="E63" s="190" t="s">
        <v>4200</v>
      </c>
      <c r="F63" s="169" t="s">
        <v>2022</v>
      </c>
      <c r="G63" s="191">
        <v>2215955112</v>
      </c>
      <c r="H63" s="192" t="s">
        <v>2302</v>
      </c>
      <c r="I63" s="172">
        <v>2215955112</v>
      </c>
      <c r="J63" s="193" t="s">
        <v>61</v>
      </c>
      <c r="K63" s="172">
        <v>102432163</v>
      </c>
      <c r="L63" s="192" t="s">
        <v>2282</v>
      </c>
      <c r="M63" s="172">
        <v>72073926134</v>
      </c>
      <c r="N63" s="194" t="s">
        <v>195</v>
      </c>
      <c r="O63" s="172">
        <v>73989444620</v>
      </c>
      <c r="P63" s="194" t="s">
        <v>4113</v>
      </c>
      <c r="Q63" s="223" t="s">
        <v>2303</v>
      </c>
      <c r="R63" s="195" t="s">
        <v>2304</v>
      </c>
      <c r="S63" s="132">
        <v>44959</v>
      </c>
      <c r="T63" s="200">
        <v>45019</v>
      </c>
      <c r="U63" s="197">
        <v>61986511161</v>
      </c>
      <c r="V63" s="198" t="s">
        <v>57</v>
      </c>
      <c r="W63" s="198" t="s">
        <v>58</v>
      </c>
    </row>
    <row r="64" spans="1:23" ht="15.75" customHeight="1">
      <c r="A64" s="190" t="s">
        <v>2017</v>
      </c>
      <c r="B64" s="190" t="s">
        <v>2018</v>
      </c>
      <c r="C64" s="190" t="s">
        <v>2019</v>
      </c>
      <c r="D64" s="190" t="s">
        <v>2030</v>
      </c>
      <c r="E64" s="190" t="s">
        <v>2061</v>
      </c>
      <c r="F64" s="169" t="s">
        <v>2022</v>
      </c>
      <c r="G64" s="191">
        <v>2828705129</v>
      </c>
      <c r="H64" s="192" t="s">
        <v>2305</v>
      </c>
      <c r="I64" s="172">
        <v>2828705129</v>
      </c>
      <c r="J64" s="193" t="s">
        <v>61</v>
      </c>
      <c r="K64" s="172">
        <v>102432163</v>
      </c>
      <c r="L64" s="192" t="s">
        <v>2282</v>
      </c>
      <c r="M64" s="172">
        <v>72073926134</v>
      </c>
      <c r="N64" s="194" t="s">
        <v>195</v>
      </c>
      <c r="O64" s="172">
        <v>73989444620</v>
      </c>
      <c r="P64" s="194" t="s">
        <v>4113</v>
      </c>
      <c r="Q64" s="223" t="s">
        <v>2306</v>
      </c>
      <c r="R64" s="201" t="s">
        <v>2307</v>
      </c>
      <c r="S64" s="132">
        <v>44959</v>
      </c>
      <c r="T64" s="206"/>
      <c r="U64" s="197">
        <v>61981708990</v>
      </c>
      <c r="V64" s="198" t="s">
        <v>57</v>
      </c>
      <c r="W64" s="198" t="s">
        <v>58</v>
      </c>
    </row>
    <row r="65" spans="1:26" ht="15.75" customHeight="1">
      <c r="A65" s="190" t="s">
        <v>2017</v>
      </c>
      <c r="B65" s="190" t="s">
        <v>2018</v>
      </c>
      <c r="C65" s="190" t="s">
        <v>2019</v>
      </c>
      <c r="D65" s="190" t="s">
        <v>2043</v>
      </c>
      <c r="E65" s="190" t="s">
        <v>2046</v>
      </c>
      <c r="F65" s="169" t="s">
        <v>2022</v>
      </c>
      <c r="G65" s="191">
        <v>94647720187</v>
      </c>
      <c r="H65" s="192" t="s">
        <v>2308</v>
      </c>
      <c r="I65" s="172">
        <v>94647720187</v>
      </c>
      <c r="J65" s="193" t="s">
        <v>61</v>
      </c>
      <c r="K65" s="172">
        <v>102432163</v>
      </c>
      <c r="L65" s="192" t="s">
        <v>2282</v>
      </c>
      <c r="M65" s="172">
        <v>72073926134</v>
      </c>
      <c r="N65" s="194" t="s">
        <v>195</v>
      </c>
      <c r="O65" s="172">
        <v>73989444620</v>
      </c>
      <c r="P65" s="194" t="s">
        <v>4113</v>
      </c>
      <c r="Q65" s="223" t="s">
        <v>2309</v>
      </c>
      <c r="R65" s="201" t="s">
        <v>2310</v>
      </c>
      <c r="S65" s="132">
        <v>44959</v>
      </c>
      <c r="T65" s="206"/>
      <c r="U65" s="197">
        <v>61974022734</v>
      </c>
      <c r="V65" s="198" t="s">
        <v>57</v>
      </c>
      <c r="W65" s="198" t="s">
        <v>58</v>
      </c>
    </row>
    <row r="66" spans="1:26" ht="15.75" customHeight="1">
      <c r="A66" s="190" t="s">
        <v>2017</v>
      </c>
      <c r="B66" s="190" t="s">
        <v>2018</v>
      </c>
      <c r="C66" s="190" t="s">
        <v>2019</v>
      </c>
      <c r="D66" s="190" t="s">
        <v>2030</v>
      </c>
      <c r="E66" s="190" t="s">
        <v>2062</v>
      </c>
      <c r="F66" s="169" t="s">
        <v>2022</v>
      </c>
      <c r="G66" s="191">
        <v>690067178</v>
      </c>
      <c r="H66" s="192" t="s">
        <v>2311</v>
      </c>
      <c r="I66" s="172">
        <v>690067178</v>
      </c>
      <c r="J66" s="193" t="s">
        <v>61</v>
      </c>
      <c r="K66" s="172">
        <v>102432163</v>
      </c>
      <c r="L66" s="192" t="s">
        <v>2282</v>
      </c>
      <c r="M66" s="172">
        <v>72073926134</v>
      </c>
      <c r="N66" s="194" t="s">
        <v>195</v>
      </c>
      <c r="O66" s="172">
        <v>73989444620</v>
      </c>
      <c r="P66" s="194" t="s">
        <v>4113</v>
      </c>
      <c r="Q66" s="223" t="s">
        <v>2312</v>
      </c>
      <c r="R66" s="201" t="s">
        <v>2313</v>
      </c>
      <c r="S66" s="132">
        <v>44959</v>
      </c>
      <c r="T66" s="200">
        <v>45021</v>
      </c>
      <c r="U66" s="197">
        <v>61992080335</v>
      </c>
      <c r="V66" s="198" t="s">
        <v>57</v>
      </c>
      <c r="W66" s="198" t="s">
        <v>58</v>
      </c>
    </row>
    <row r="67" spans="1:26" ht="15.75" customHeight="1">
      <c r="A67" s="190" t="s">
        <v>2017</v>
      </c>
      <c r="B67" s="190" t="s">
        <v>2018</v>
      </c>
      <c r="C67" s="190" t="s">
        <v>2019</v>
      </c>
      <c r="D67" s="190" t="s">
        <v>2043</v>
      </c>
      <c r="E67" s="190" t="s">
        <v>2055</v>
      </c>
      <c r="F67" s="169" t="s">
        <v>2022</v>
      </c>
      <c r="G67" s="191">
        <v>6589394164</v>
      </c>
      <c r="H67" s="192" t="s">
        <v>2314</v>
      </c>
      <c r="I67" s="172">
        <v>6589394164</v>
      </c>
      <c r="J67" s="193" t="s">
        <v>61</v>
      </c>
      <c r="K67" s="172" t="s">
        <v>4718</v>
      </c>
      <c r="L67" s="192" t="s">
        <v>4114</v>
      </c>
      <c r="M67" s="172">
        <v>72073926134</v>
      </c>
      <c r="N67" s="194" t="s">
        <v>195</v>
      </c>
      <c r="O67" s="172">
        <v>73989444620</v>
      </c>
      <c r="P67" s="194" t="s">
        <v>4113</v>
      </c>
      <c r="Q67" s="223" t="s">
        <v>2315</v>
      </c>
      <c r="R67" s="201" t="s">
        <v>2316</v>
      </c>
      <c r="S67" s="132">
        <v>44959</v>
      </c>
      <c r="T67" s="200">
        <v>45021</v>
      </c>
      <c r="U67" s="197">
        <v>61983221308</v>
      </c>
      <c r="V67" s="198" t="s">
        <v>57</v>
      </c>
      <c r="W67" s="198" t="s">
        <v>58</v>
      </c>
    </row>
    <row r="68" spans="1:26" ht="15.75" customHeight="1">
      <c r="A68" s="190" t="s">
        <v>2017</v>
      </c>
      <c r="B68" s="190" t="s">
        <v>2018</v>
      </c>
      <c r="C68" s="190" t="s">
        <v>2019</v>
      </c>
      <c r="D68" s="190" t="s">
        <v>2043</v>
      </c>
      <c r="E68" s="190" t="s">
        <v>2065</v>
      </c>
      <c r="F68" s="169" t="s">
        <v>2022</v>
      </c>
      <c r="G68" s="191">
        <v>6486863102</v>
      </c>
      <c r="H68" s="192" t="s">
        <v>1750</v>
      </c>
      <c r="I68" s="172">
        <v>6486863102</v>
      </c>
      <c r="J68" s="193" t="s">
        <v>61</v>
      </c>
      <c r="K68" s="172">
        <v>14503757741</v>
      </c>
      <c r="L68" s="192" t="s">
        <v>2268</v>
      </c>
      <c r="M68" s="172">
        <v>72073926134</v>
      </c>
      <c r="N68" s="194" t="s">
        <v>195</v>
      </c>
      <c r="O68" s="172">
        <v>73989444620</v>
      </c>
      <c r="P68" s="194" t="s">
        <v>4113</v>
      </c>
      <c r="Q68" s="223">
        <v>37108</v>
      </c>
      <c r="R68" s="201" t="s">
        <v>2085</v>
      </c>
      <c r="S68" s="132">
        <v>44928</v>
      </c>
      <c r="T68" s="200">
        <v>45034</v>
      </c>
      <c r="U68" s="197">
        <v>61991620062</v>
      </c>
      <c r="V68" s="198" t="s">
        <v>57</v>
      </c>
      <c r="W68" s="198" t="s">
        <v>58</v>
      </c>
    </row>
    <row r="69" spans="1:26" ht="15.75" customHeight="1">
      <c r="A69" s="190" t="s">
        <v>2017</v>
      </c>
      <c r="B69" s="190" t="s">
        <v>2018</v>
      </c>
      <c r="C69" s="190" t="s">
        <v>2019</v>
      </c>
      <c r="D69" s="190" t="s">
        <v>2030</v>
      </c>
      <c r="E69" s="190" t="s">
        <v>2064</v>
      </c>
      <c r="F69" s="169" t="s">
        <v>2022</v>
      </c>
      <c r="G69" s="191">
        <v>5942056110</v>
      </c>
      <c r="H69" s="192" t="s">
        <v>1742</v>
      </c>
      <c r="I69" s="172">
        <v>5942056110</v>
      </c>
      <c r="J69" s="193" t="s">
        <v>61</v>
      </c>
      <c r="K69" s="172">
        <v>14503757741</v>
      </c>
      <c r="L69" s="192" t="s">
        <v>2268</v>
      </c>
      <c r="M69" s="172">
        <v>72073926134</v>
      </c>
      <c r="N69" s="194" t="s">
        <v>195</v>
      </c>
      <c r="O69" s="172">
        <v>73989444620</v>
      </c>
      <c r="P69" s="194" t="s">
        <v>4113</v>
      </c>
      <c r="Q69" s="223">
        <v>35538</v>
      </c>
      <c r="R69" s="208" t="s">
        <v>2103</v>
      </c>
      <c r="S69" s="132">
        <v>44942</v>
      </c>
      <c r="T69" s="200"/>
      <c r="U69" s="197">
        <v>61999793610</v>
      </c>
      <c r="V69" s="198" t="s">
        <v>57</v>
      </c>
      <c r="W69" s="198" t="s">
        <v>58</v>
      </c>
    </row>
    <row r="70" spans="1:26" ht="15.75" customHeight="1">
      <c r="A70" s="190" t="s">
        <v>2017</v>
      </c>
      <c r="B70" s="190" t="s">
        <v>2018</v>
      </c>
      <c r="C70" s="190" t="s">
        <v>2019</v>
      </c>
      <c r="D70" s="190" t="s">
        <v>2030</v>
      </c>
      <c r="E70" s="190" t="s">
        <v>2072</v>
      </c>
      <c r="F70" s="169" t="s">
        <v>2022</v>
      </c>
      <c r="G70" s="191">
        <v>71195084153</v>
      </c>
      <c r="H70" s="192" t="s">
        <v>526</v>
      </c>
      <c r="I70" s="172">
        <v>71195084153</v>
      </c>
      <c r="J70" s="193" t="s">
        <v>134</v>
      </c>
      <c r="K70" s="172" t="s">
        <v>5</v>
      </c>
      <c r="L70" s="192"/>
      <c r="M70" s="172" t="s">
        <v>5</v>
      </c>
      <c r="N70" s="194"/>
      <c r="O70" s="172">
        <v>73989444620</v>
      </c>
      <c r="P70" s="194" t="s">
        <v>4113</v>
      </c>
      <c r="Q70" s="223">
        <v>31660</v>
      </c>
      <c r="R70" s="201" t="s">
        <v>2260</v>
      </c>
      <c r="S70" s="132">
        <v>44928</v>
      </c>
      <c r="T70" s="200"/>
      <c r="U70" s="197">
        <v>6183360098</v>
      </c>
      <c r="V70" s="198" t="s">
        <v>57</v>
      </c>
      <c r="W70" s="198" t="s">
        <v>58</v>
      </c>
    </row>
    <row r="71" spans="1:26" ht="15.75" customHeight="1">
      <c r="A71" s="190" t="s">
        <v>2017</v>
      </c>
      <c r="B71" s="190" t="s">
        <v>2018</v>
      </c>
      <c r="C71" s="190" t="s">
        <v>2019</v>
      </c>
      <c r="D71" s="190" t="s">
        <v>2043</v>
      </c>
      <c r="E71" s="190" t="s">
        <v>2074</v>
      </c>
      <c r="F71" s="169" t="s">
        <v>2022</v>
      </c>
      <c r="G71" s="191">
        <v>47451524850</v>
      </c>
      <c r="H71" s="192" t="s">
        <v>2261</v>
      </c>
      <c r="I71" s="172">
        <v>47451524850</v>
      </c>
      <c r="J71" s="193" t="s">
        <v>44</v>
      </c>
      <c r="K71" s="172" t="s">
        <v>5</v>
      </c>
      <c r="L71" s="192"/>
      <c r="M71" s="172" t="s">
        <v>5</v>
      </c>
      <c r="N71" s="194"/>
      <c r="O71" s="172">
        <v>73989444620</v>
      </c>
      <c r="P71" s="194" t="s">
        <v>4113</v>
      </c>
      <c r="Q71" s="223">
        <v>36238</v>
      </c>
      <c r="R71" s="201" t="s">
        <v>2262</v>
      </c>
      <c r="S71" s="132">
        <v>44928</v>
      </c>
      <c r="T71" s="206"/>
      <c r="U71" s="197">
        <v>11960673005</v>
      </c>
      <c r="V71" s="198" t="s">
        <v>57</v>
      </c>
      <c r="W71" s="198" t="s">
        <v>58</v>
      </c>
    </row>
    <row r="72" spans="1:26" ht="15.75" customHeight="1">
      <c r="A72" s="190" t="s">
        <v>2017</v>
      </c>
      <c r="B72" s="190" t="s">
        <v>2018</v>
      </c>
      <c r="C72" s="190" t="s">
        <v>4169</v>
      </c>
      <c r="D72" s="190" t="s">
        <v>4201</v>
      </c>
      <c r="E72" s="190" t="s">
        <v>4202</v>
      </c>
      <c r="F72" s="169" t="s">
        <v>2022</v>
      </c>
      <c r="G72" s="191">
        <v>7470504656</v>
      </c>
      <c r="H72" s="192" t="s">
        <v>2263</v>
      </c>
      <c r="I72" s="172">
        <v>7470504656</v>
      </c>
      <c r="J72" s="193" t="s">
        <v>200</v>
      </c>
      <c r="K72" s="172" t="s">
        <v>5</v>
      </c>
      <c r="L72" s="214"/>
      <c r="M72" s="172" t="s">
        <v>5</v>
      </c>
      <c r="N72" s="211"/>
      <c r="O72" s="172">
        <v>73989444620</v>
      </c>
      <c r="P72" s="194" t="s">
        <v>4113</v>
      </c>
      <c r="Q72" s="217">
        <v>33939</v>
      </c>
      <c r="R72" s="213" t="s">
        <v>2264</v>
      </c>
      <c r="S72" s="132">
        <v>44928</v>
      </c>
      <c r="T72" s="211"/>
      <c r="U72" s="197">
        <v>3899204634</v>
      </c>
      <c r="V72" s="198" t="s">
        <v>57</v>
      </c>
      <c r="W72" s="198" t="s">
        <v>58</v>
      </c>
      <c r="X72" s="174"/>
      <c r="Y72" s="174"/>
      <c r="Z72" s="174"/>
    </row>
    <row r="73" spans="1:26" ht="15.75" customHeight="1">
      <c r="A73" s="190" t="s">
        <v>2017</v>
      </c>
      <c r="B73" s="190" t="s">
        <v>2018</v>
      </c>
      <c r="C73" s="190" t="s">
        <v>4169</v>
      </c>
      <c r="D73" s="190" t="s">
        <v>4201</v>
      </c>
      <c r="E73" s="190" t="s">
        <v>4203</v>
      </c>
      <c r="F73" s="169" t="s">
        <v>2022</v>
      </c>
      <c r="G73" s="191">
        <v>88313050187</v>
      </c>
      <c r="H73" s="192" t="s">
        <v>2267</v>
      </c>
      <c r="I73" s="172">
        <v>88313050187</v>
      </c>
      <c r="J73" s="193" t="s">
        <v>44</v>
      </c>
      <c r="K73" s="172" t="s">
        <v>5</v>
      </c>
      <c r="L73" s="214"/>
      <c r="M73" s="172" t="s">
        <v>5</v>
      </c>
      <c r="N73" s="211"/>
      <c r="O73" s="172">
        <v>73989444620</v>
      </c>
      <c r="P73" s="194" t="s">
        <v>4113</v>
      </c>
      <c r="Q73" s="217" t="s">
        <v>2320</v>
      </c>
      <c r="R73" s="213" t="s">
        <v>2321</v>
      </c>
      <c r="S73" s="132">
        <v>44972</v>
      </c>
      <c r="T73" s="211"/>
      <c r="U73" s="197">
        <v>6281097388</v>
      </c>
      <c r="V73" s="198" t="s">
        <v>53</v>
      </c>
      <c r="W73" s="198" t="s">
        <v>54</v>
      </c>
      <c r="X73" s="174"/>
      <c r="Y73" s="174"/>
      <c r="Z73" s="174"/>
    </row>
    <row r="74" spans="1:26" ht="15.75" customHeight="1">
      <c r="A74" s="190" t="s">
        <v>2017</v>
      </c>
      <c r="B74" s="190" t="s">
        <v>2018</v>
      </c>
      <c r="C74" s="190" t="s">
        <v>4169</v>
      </c>
      <c r="D74" s="190" t="s">
        <v>4204</v>
      </c>
      <c r="E74" s="190" t="s">
        <v>4205</v>
      </c>
      <c r="F74" s="169" t="s">
        <v>2022</v>
      </c>
      <c r="G74" s="191">
        <v>3804044190</v>
      </c>
      <c r="H74" s="192" t="s">
        <v>629</v>
      </c>
      <c r="I74" s="172">
        <v>3804044190</v>
      </c>
      <c r="J74" s="193" t="s">
        <v>61</v>
      </c>
      <c r="K74" s="172">
        <v>14503757741</v>
      </c>
      <c r="L74" s="192" t="s">
        <v>2268</v>
      </c>
      <c r="M74" s="172">
        <v>72073926134</v>
      </c>
      <c r="N74" s="211" t="s">
        <v>195</v>
      </c>
      <c r="O74" s="172">
        <v>73989444620</v>
      </c>
      <c r="P74" s="194" t="s">
        <v>4113</v>
      </c>
      <c r="Q74" s="217">
        <v>33741</v>
      </c>
      <c r="R74" s="213" t="s">
        <v>636</v>
      </c>
      <c r="S74" s="132">
        <v>44859</v>
      </c>
      <c r="T74" s="211"/>
      <c r="U74" s="197">
        <v>61982494477</v>
      </c>
      <c r="V74" s="198" t="s">
        <v>57</v>
      </c>
      <c r="W74" s="198" t="s">
        <v>58</v>
      </c>
      <c r="X74" s="174"/>
      <c r="Y74" s="174"/>
      <c r="Z74" s="174"/>
    </row>
    <row r="75" spans="1:26" ht="15.75" customHeight="1">
      <c r="A75" s="190" t="s">
        <v>2017</v>
      </c>
      <c r="B75" s="190" t="s">
        <v>2018</v>
      </c>
      <c r="C75" s="190" t="s">
        <v>4169</v>
      </c>
      <c r="D75" s="190" t="s">
        <v>4201</v>
      </c>
      <c r="E75" s="190" t="s">
        <v>4206</v>
      </c>
      <c r="F75" s="169" t="s">
        <v>2022</v>
      </c>
      <c r="G75" s="191">
        <v>10768146461</v>
      </c>
      <c r="H75" s="192" t="s">
        <v>2322</v>
      </c>
      <c r="I75" s="172">
        <v>10768146461</v>
      </c>
      <c r="J75" s="193" t="s">
        <v>61</v>
      </c>
      <c r="K75" s="172">
        <v>9408588436</v>
      </c>
      <c r="L75" s="214" t="s">
        <v>1526</v>
      </c>
      <c r="M75" s="172" t="s">
        <v>121</v>
      </c>
      <c r="N75" s="211" t="s">
        <v>122</v>
      </c>
      <c r="O75" s="172">
        <v>73989444620</v>
      </c>
      <c r="P75" s="194" t="s">
        <v>4113</v>
      </c>
      <c r="Q75" s="217" t="s">
        <v>2323</v>
      </c>
      <c r="R75" s="213" t="s">
        <v>2324</v>
      </c>
      <c r="S75" s="132">
        <v>44972</v>
      </c>
      <c r="T75" s="211">
        <v>45042</v>
      </c>
      <c r="U75" s="197">
        <v>83986113693</v>
      </c>
      <c r="V75" s="198" t="s">
        <v>1527</v>
      </c>
      <c r="W75" s="198" t="s">
        <v>1528</v>
      </c>
      <c r="X75" s="174"/>
      <c r="Y75" s="174"/>
      <c r="Z75" s="174"/>
    </row>
    <row r="76" spans="1:26" ht="15.75" customHeight="1">
      <c r="A76" s="190" t="s">
        <v>2017</v>
      </c>
      <c r="B76" s="190" t="s">
        <v>2018</v>
      </c>
      <c r="C76" s="190" t="s">
        <v>4169</v>
      </c>
      <c r="D76" s="190" t="s">
        <v>4201</v>
      </c>
      <c r="E76" s="190" t="s">
        <v>4207</v>
      </c>
      <c r="F76" s="169" t="s">
        <v>2022</v>
      </c>
      <c r="G76" s="191">
        <v>9900269497</v>
      </c>
      <c r="H76" s="192" t="s">
        <v>2325</v>
      </c>
      <c r="I76" s="172">
        <v>9900269497</v>
      </c>
      <c r="J76" s="193" t="s">
        <v>61</v>
      </c>
      <c r="K76" s="172">
        <v>9408588436</v>
      </c>
      <c r="L76" s="214" t="s">
        <v>1526</v>
      </c>
      <c r="M76" s="172" t="s">
        <v>121</v>
      </c>
      <c r="N76" s="211" t="s">
        <v>122</v>
      </c>
      <c r="O76" s="172">
        <v>73989444620</v>
      </c>
      <c r="P76" s="194" t="s">
        <v>4113</v>
      </c>
      <c r="Q76" s="217" t="s">
        <v>2326</v>
      </c>
      <c r="R76" s="213" t="s">
        <v>2327</v>
      </c>
      <c r="S76" s="132">
        <v>44972</v>
      </c>
      <c r="T76" s="211"/>
      <c r="U76" s="197">
        <v>83999242204</v>
      </c>
      <c r="V76" s="198" t="s">
        <v>1527</v>
      </c>
      <c r="W76" s="198" t="s">
        <v>1528</v>
      </c>
      <c r="X76" s="174"/>
      <c r="Y76" s="174"/>
      <c r="Z76" s="174"/>
    </row>
    <row r="77" spans="1:26" ht="15.75" customHeight="1">
      <c r="A77" s="190" t="s">
        <v>2017</v>
      </c>
      <c r="B77" s="190" t="s">
        <v>2018</v>
      </c>
      <c r="C77" s="190" t="s">
        <v>2019</v>
      </c>
      <c r="D77" s="190" t="s">
        <v>2043</v>
      </c>
      <c r="E77" s="190" t="s">
        <v>2054</v>
      </c>
      <c r="F77" s="169" t="s">
        <v>2022</v>
      </c>
      <c r="G77" s="191">
        <v>70322894441</v>
      </c>
      <c r="H77" s="192" t="s">
        <v>2328</v>
      </c>
      <c r="I77" s="172">
        <v>70322894441</v>
      </c>
      <c r="J77" s="193" t="s">
        <v>61</v>
      </c>
      <c r="K77" s="172">
        <v>9408588436</v>
      </c>
      <c r="L77" s="192" t="s">
        <v>1526</v>
      </c>
      <c r="M77" s="172" t="s">
        <v>121</v>
      </c>
      <c r="N77" s="194" t="s">
        <v>122</v>
      </c>
      <c r="O77" s="172">
        <v>73989444620</v>
      </c>
      <c r="P77" s="194" t="s">
        <v>4113</v>
      </c>
      <c r="Q77" s="217" t="s">
        <v>2329</v>
      </c>
      <c r="R77" s="213" t="s">
        <v>2330</v>
      </c>
      <c r="S77" s="132">
        <v>44972</v>
      </c>
      <c r="T77" s="211">
        <v>45021</v>
      </c>
      <c r="U77" s="197">
        <v>83988544104</v>
      </c>
      <c r="V77" s="198" t="s">
        <v>1527</v>
      </c>
      <c r="W77" s="198" t="s">
        <v>1528</v>
      </c>
      <c r="X77" s="174"/>
      <c r="Y77" s="174"/>
      <c r="Z77" s="174"/>
    </row>
    <row r="78" spans="1:26" ht="15.75" customHeight="1">
      <c r="A78" s="190" t="s">
        <v>2017</v>
      </c>
      <c r="B78" s="190" t="s">
        <v>2018</v>
      </c>
      <c r="C78" s="190" t="s">
        <v>2019</v>
      </c>
      <c r="D78" s="190" t="s">
        <v>2030</v>
      </c>
      <c r="E78" s="190" t="s">
        <v>2092</v>
      </c>
      <c r="F78" s="169" t="s">
        <v>2022</v>
      </c>
      <c r="G78" s="191">
        <v>6972887143</v>
      </c>
      <c r="H78" s="192" t="s">
        <v>2331</v>
      </c>
      <c r="I78" s="172">
        <v>6972887143</v>
      </c>
      <c r="J78" s="193" t="s">
        <v>61</v>
      </c>
      <c r="K78" s="172" t="s">
        <v>4718</v>
      </c>
      <c r="L78" s="192" t="s">
        <v>4114</v>
      </c>
      <c r="M78" s="172">
        <v>72073926134</v>
      </c>
      <c r="N78" s="194" t="s">
        <v>195</v>
      </c>
      <c r="O78" s="172">
        <v>73989444620</v>
      </c>
      <c r="P78" s="194" t="s">
        <v>4113</v>
      </c>
      <c r="Q78" s="217" t="s">
        <v>2332</v>
      </c>
      <c r="R78" s="213" t="s">
        <v>2333</v>
      </c>
      <c r="S78" s="132">
        <v>44972</v>
      </c>
      <c r="T78" s="211">
        <v>45021</v>
      </c>
      <c r="U78" s="197">
        <v>61983221341</v>
      </c>
      <c r="V78" s="198" t="s">
        <v>57</v>
      </c>
      <c r="W78" s="198" t="s">
        <v>58</v>
      </c>
      <c r="X78" s="174"/>
      <c r="Y78" s="174"/>
      <c r="Z78" s="174"/>
    </row>
    <row r="79" spans="1:26" ht="15.75" customHeight="1">
      <c r="A79" s="190" t="s">
        <v>2017</v>
      </c>
      <c r="B79" s="190" t="s">
        <v>2018</v>
      </c>
      <c r="C79" s="190" t="s">
        <v>4169</v>
      </c>
      <c r="D79" s="190" t="s">
        <v>4204</v>
      </c>
      <c r="E79" s="190" t="s">
        <v>4208</v>
      </c>
      <c r="F79" s="169" t="s">
        <v>2022</v>
      </c>
      <c r="G79" s="191">
        <v>27184870204</v>
      </c>
      <c r="H79" s="192" t="s">
        <v>2337</v>
      </c>
      <c r="I79" s="172">
        <v>27184870204</v>
      </c>
      <c r="J79" s="193" t="s">
        <v>61</v>
      </c>
      <c r="K79" s="172">
        <v>14503757741</v>
      </c>
      <c r="L79" s="192" t="s">
        <v>2268</v>
      </c>
      <c r="M79" s="172">
        <v>72073926134</v>
      </c>
      <c r="N79" s="211" t="s">
        <v>195</v>
      </c>
      <c r="O79" s="172">
        <v>73989444620</v>
      </c>
      <c r="P79" s="194" t="s">
        <v>4113</v>
      </c>
      <c r="Q79" s="217" t="s">
        <v>2338</v>
      </c>
      <c r="R79" s="213" t="s">
        <v>2339</v>
      </c>
      <c r="S79" s="132">
        <v>44972</v>
      </c>
      <c r="T79" s="212"/>
      <c r="U79" s="197">
        <v>61992277614</v>
      </c>
      <c r="V79" s="198" t="s">
        <v>57</v>
      </c>
      <c r="W79" s="198" t="s">
        <v>58</v>
      </c>
      <c r="X79" s="174"/>
      <c r="Y79" s="174"/>
      <c r="Z79" s="174"/>
    </row>
    <row r="80" spans="1:26" ht="15.75" customHeight="1">
      <c r="A80" s="190" t="s">
        <v>2017</v>
      </c>
      <c r="B80" s="190" t="s">
        <v>2018</v>
      </c>
      <c r="C80" s="190" t="s">
        <v>4169</v>
      </c>
      <c r="D80" s="190" t="s">
        <v>4204</v>
      </c>
      <c r="E80" s="190" t="s">
        <v>4209</v>
      </c>
      <c r="F80" s="169" t="s">
        <v>2022</v>
      </c>
      <c r="G80" s="191">
        <v>13063629464</v>
      </c>
      <c r="H80" s="192" t="s">
        <v>2340</v>
      </c>
      <c r="I80" s="172">
        <v>13063629464</v>
      </c>
      <c r="J80" s="193" t="s">
        <v>61</v>
      </c>
      <c r="K80" s="172">
        <v>9408588436</v>
      </c>
      <c r="L80" s="192" t="s">
        <v>1526</v>
      </c>
      <c r="M80" s="172" t="s">
        <v>121</v>
      </c>
      <c r="N80" s="211" t="s">
        <v>122</v>
      </c>
      <c r="O80" s="172">
        <v>73989444620</v>
      </c>
      <c r="P80" s="194" t="s">
        <v>4113</v>
      </c>
      <c r="Q80" s="217" t="s">
        <v>2341</v>
      </c>
      <c r="R80" s="213" t="s">
        <v>2342</v>
      </c>
      <c r="S80" s="132">
        <v>44972</v>
      </c>
      <c r="T80" s="211">
        <v>45021</v>
      </c>
      <c r="U80" s="197">
        <v>83998842364</v>
      </c>
      <c r="V80" s="198" t="s">
        <v>1527</v>
      </c>
      <c r="W80" s="198" t="s">
        <v>1528</v>
      </c>
      <c r="X80" s="174"/>
      <c r="Y80" s="174"/>
      <c r="Z80" s="174"/>
    </row>
    <row r="81" spans="1:26" ht="15.75" customHeight="1">
      <c r="A81" s="190" t="s">
        <v>2017</v>
      </c>
      <c r="B81" s="190" t="s">
        <v>2018</v>
      </c>
      <c r="C81" s="190" t="s">
        <v>4169</v>
      </c>
      <c r="D81" s="190" t="s">
        <v>4204</v>
      </c>
      <c r="E81" s="190" t="s">
        <v>4210</v>
      </c>
      <c r="F81" s="169" t="s">
        <v>2022</v>
      </c>
      <c r="G81" s="191">
        <v>61022616153</v>
      </c>
      <c r="H81" s="192" t="s">
        <v>2343</v>
      </c>
      <c r="I81" s="172">
        <v>61022616153</v>
      </c>
      <c r="J81" s="193" t="s">
        <v>61</v>
      </c>
      <c r="K81" s="172">
        <v>102432163</v>
      </c>
      <c r="L81" s="192" t="s">
        <v>2282</v>
      </c>
      <c r="M81" s="172">
        <v>72073926134</v>
      </c>
      <c r="N81" s="211" t="s">
        <v>195</v>
      </c>
      <c r="O81" s="172">
        <v>73989444620</v>
      </c>
      <c r="P81" s="194" t="s">
        <v>4113</v>
      </c>
      <c r="Q81" s="217" t="s">
        <v>2344</v>
      </c>
      <c r="R81" s="213" t="s">
        <v>2345</v>
      </c>
      <c r="S81" s="132">
        <v>44972</v>
      </c>
      <c r="T81" s="211"/>
      <c r="U81" s="197" t="s">
        <v>2346</v>
      </c>
      <c r="V81" s="198" t="s">
        <v>57</v>
      </c>
      <c r="W81" s="198" t="s">
        <v>58</v>
      </c>
      <c r="X81" s="174"/>
      <c r="Y81" s="174"/>
      <c r="Z81" s="174"/>
    </row>
    <row r="82" spans="1:26" ht="15.75" customHeight="1">
      <c r="A82" s="190" t="s">
        <v>2017</v>
      </c>
      <c r="B82" s="190" t="s">
        <v>2018</v>
      </c>
      <c r="C82" s="190" t="s">
        <v>4169</v>
      </c>
      <c r="D82" s="190" t="s">
        <v>4204</v>
      </c>
      <c r="E82" s="190" t="s">
        <v>4211</v>
      </c>
      <c r="F82" s="169" t="s">
        <v>2022</v>
      </c>
      <c r="G82" s="191">
        <v>2042645109</v>
      </c>
      <c r="H82" s="192" t="s">
        <v>2347</v>
      </c>
      <c r="I82" s="172">
        <v>2042645109</v>
      </c>
      <c r="J82" s="193" t="s">
        <v>61</v>
      </c>
      <c r="K82" s="172" t="s">
        <v>2168</v>
      </c>
      <c r="L82" s="192" t="s">
        <v>2169</v>
      </c>
      <c r="M82" s="172">
        <v>88313050187</v>
      </c>
      <c r="N82" s="211" t="s">
        <v>2267</v>
      </c>
      <c r="O82" s="172">
        <v>73989444620</v>
      </c>
      <c r="P82" s="194" t="s">
        <v>4113</v>
      </c>
      <c r="Q82" s="217" t="s">
        <v>2348</v>
      </c>
      <c r="R82" s="213" t="s">
        <v>2349</v>
      </c>
      <c r="S82" s="132">
        <v>44972</v>
      </c>
      <c r="T82" s="211">
        <v>45021</v>
      </c>
      <c r="U82" s="197">
        <v>62986194419</v>
      </c>
      <c r="V82" s="198" t="s">
        <v>2171</v>
      </c>
      <c r="W82" s="198" t="s">
        <v>54</v>
      </c>
      <c r="X82" s="174"/>
      <c r="Y82" s="174"/>
      <c r="Z82" s="174"/>
    </row>
    <row r="83" spans="1:26" ht="15.75" customHeight="1">
      <c r="A83" s="190" t="s">
        <v>2017</v>
      </c>
      <c r="B83" s="190" t="s">
        <v>2018</v>
      </c>
      <c r="C83" s="190" t="s">
        <v>4169</v>
      </c>
      <c r="D83" s="190" t="s">
        <v>4204</v>
      </c>
      <c r="E83" s="190" t="s">
        <v>4212</v>
      </c>
      <c r="F83" s="169" t="s">
        <v>2022</v>
      </c>
      <c r="G83" s="191">
        <v>1076392113</v>
      </c>
      <c r="H83" s="192" t="s">
        <v>2353</v>
      </c>
      <c r="I83" s="172">
        <v>1076392113</v>
      </c>
      <c r="J83" s="193" t="s">
        <v>61</v>
      </c>
      <c r="K83" s="172" t="s">
        <v>4718</v>
      </c>
      <c r="L83" s="192" t="s">
        <v>4114</v>
      </c>
      <c r="M83" s="172">
        <v>72073926134</v>
      </c>
      <c r="N83" s="211" t="s">
        <v>195</v>
      </c>
      <c r="O83" s="172">
        <v>73989444620</v>
      </c>
      <c r="P83" s="194" t="s">
        <v>4113</v>
      </c>
      <c r="Q83" s="228" t="s">
        <v>2354</v>
      </c>
      <c r="R83" s="213" t="s">
        <v>2355</v>
      </c>
      <c r="S83" s="132">
        <v>44972</v>
      </c>
      <c r="T83" s="212">
        <v>45035</v>
      </c>
      <c r="U83" s="197">
        <v>61982623221</v>
      </c>
      <c r="V83" s="198" t="s">
        <v>57</v>
      </c>
      <c r="W83" s="198" t="s">
        <v>58</v>
      </c>
      <c r="X83" s="174"/>
      <c r="Y83" s="174"/>
      <c r="Z83" s="174"/>
    </row>
    <row r="84" spans="1:26" ht="15.75" customHeight="1">
      <c r="A84" s="190" t="s">
        <v>2017</v>
      </c>
      <c r="B84" s="190" t="s">
        <v>2018</v>
      </c>
      <c r="C84" s="190" t="s">
        <v>4169</v>
      </c>
      <c r="D84" s="190" t="s">
        <v>4204</v>
      </c>
      <c r="E84" s="190" t="s">
        <v>4213</v>
      </c>
      <c r="F84" s="169" t="s">
        <v>2022</v>
      </c>
      <c r="G84" s="191">
        <v>4312367124</v>
      </c>
      <c r="H84" s="192" t="s">
        <v>2359</v>
      </c>
      <c r="I84" s="172">
        <v>4312367124</v>
      </c>
      <c r="J84" s="193" t="s">
        <v>61</v>
      </c>
      <c r="K84" s="172">
        <v>14503757741</v>
      </c>
      <c r="L84" s="192" t="s">
        <v>2268</v>
      </c>
      <c r="M84" s="172">
        <v>72073926134</v>
      </c>
      <c r="N84" s="211" t="s">
        <v>195</v>
      </c>
      <c r="O84" s="172">
        <v>73989444620</v>
      </c>
      <c r="P84" s="194" t="s">
        <v>4113</v>
      </c>
      <c r="Q84" s="217" t="s">
        <v>2360</v>
      </c>
      <c r="R84" s="213" t="s">
        <v>2361</v>
      </c>
      <c r="S84" s="132">
        <v>44972</v>
      </c>
      <c r="T84" s="212"/>
      <c r="U84" s="197">
        <v>6181588189</v>
      </c>
      <c r="V84" s="198" t="s">
        <v>57</v>
      </c>
      <c r="W84" s="198" t="s">
        <v>58</v>
      </c>
      <c r="X84" s="174"/>
      <c r="Y84" s="174"/>
      <c r="Z84" s="174"/>
    </row>
    <row r="85" spans="1:26" ht="15.75" customHeight="1">
      <c r="A85" s="190" t="s">
        <v>2017</v>
      </c>
      <c r="B85" s="190" t="s">
        <v>2018</v>
      </c>
      <c r="C85" s="190" t="s">
        <v>4169</v>
      </c>
      <c r="D85" s="190" t="s">
        <v>4204</v>
      </c>
      <c r="E85" s="190" t="s">
        <v>4214</v>
      </c>
      <c r="F85" s="169" t="s">
        <v>2022</v>
      </c>
      <c r="G85" s="191">
        <v>80047106115</v>
      </c>
      <c r="H85" s="192" t="s">
        <v>2362</v>
      </c>
      <c r="I85" s="172">
        <v>80047106115</v>
      </c>
      <c r="J85" s="193" t="s">
        <v>61</v>
      </c>
      <c r="K85" s="172" t="s">
        <v>2168</v>
      </c>
      <c r="L85" s="192" t="s">
        <v>2169</v>
      </c>
      <c r="M85" s="172">
        <v>88313050187</v>
      </c>
      <c r="N85" s="211" t="s">
        <v>2267</v>
      </c>
      <c r="O85" s="172">
        <v>73989444620</v>
      </c>
      <c r="P85" s="194" t="s">
        <v>4113</v>
      </c>
      <c r="Q85" s="228" t="s">
        <v>2363</v>
      </c>
      <c r="R85" s="213" t="s">
        <v>2364</v>
      </c>
      <c r="S85" s="132">
        <v>44972</v>
      </c>
      <c r="T85" s="211"/>
      <c r="U85" s="197">
        <v>62984700067</v>
      </c>
      <c r="V85" s="198" t="s">
        <v>2171</v>
      </c>
      <c r="W85" s="198" t="s">
        <v>54</v>
      </c>
      <c r="X85" s="174"/>
      <c r="Y85" s="174"/>
      <c r="Z85" s="174"/>
    </row>
    <row r="86" spans="1:26" ht="15.75" customHeight="1">
      <c r="A86" s="190" t="s">
        <v>2017</v>
      </c>
      <c r="B86" s="190" t="s">
        <v>2018</v>
      </c>
      <c r="C86" s="190" t="s">
        <v>4166</v>
      </c>
      <c r="D86" s="190" t="s">
        <v>4215</v>
      </c>
      <c r="E86" s="190" t="s">
        <v>4216</v>
      </c>
      <c r="F86" s="169" t="s">
        <v>2022</v>
      </c>
      <c r="G86" s="191" t="s">
        <v>4240</v>
      </c>
      <c r="H86" s="208" t="s">
        <v>3643</v>
      </c>
      <c r="I86" s="172" t="s">
        <v>4240</v>
      </c>
      <c r="J86" s="193" t="s">
        <v>61</v>
      </c>
      <c r="K86" s="172">
        <v>102432163</v>
      </c>
      <c r="L86" s="195" t="s">
        <v>2282</v>
      </c>
      <c r="M86" s="172">
        <v>72073926134</v>
      </c>
      <c r="N86" s="194" t="s">
        <v>195</v>
      </c>
      <c r="O86" s="172">
        <v>73989444620</v>
      </c>
      <c r="P86" s="194" t="s">
        <v>4113</v>
      </c>
      <c r="Q86" s="224" t="s">
        <v>4241</v>
      </c>
      <c r="R86" s="225" t="s">
        <v>4116</v>
      </c>
      <c r="S86" s="132">
        <v>44986</v>
      </c>
      <c r="T86" s="211"/>
      <c r="U86" s="226">
        <v>61992498916</v>
      </c>
      <c r="V86" s="198" t="s">
        <v>57</v>
      </c>
      <c r="W86" s="198" t="s">
        <v>58</v>
      </c>
      <c r="X86" s="174"/>
      <c r="Y86" s="174"/>
      <c r="Z86" s="174"/>
    </row>
    <row r="87" spans="1:26" ht="15.75" customHeight="1">
      <c r="A87" s="190" t="s">
        <v>2017</v>
      </c>
      <c r="B87" s="190" t="s">
        <v>2018</v>
      </c>
      <c r="C87" s="190" t="s">
        <v>4166</v>
      </c>
      <c r="D87" s="190" t="s">
        <v>4215</v>
      </c>
      <c r="E87" s="190" t="s">
        <v>4217</v>
      </c>
      <c r="F87" s="169" t="s">
        <v>2022</v>
      </c>
      <c r="G87" s="191" t="s">
        <v>4242</v>
      </c>
      <c r="H87" s="27" t="s">
        <v>3617</v>
      </c>
      <c r="I87" s="172" t="s">
        <v>4242</v>
      </c>
      <c r="J87" s="193" t="s">
        <v>61</v>
      </c>
      <c r="K87" s="172">
        <v>102432163</v>
      </c>
      <c r="L87" s="195" t="s">
        <v>2282</v>
      </c>
      <c r="M87" s="172">
        <v>72073926134</v>
      </c>
      <c r="N87" s="194" t="s">
        <v>195</v>
      </c>
      <c r="O87" s="172">
        <v>73989444620</v>
      </c>
      <c r="P87" s="194" t="s">
        <v>4113</v>
      </c>
      <c r="Q87" s="224" t="s">
        <v>4243</v>
      </c>
      <c r="R87" s="201" t="s">
        <v>4117</v>
      </c>
      <c r="S87" s="132">
        <v>44986</v>
      </c>
      <c r="T87" s="212"/>
      <c r="U87" s="226">
        <v>61982974821</v>
      </c>
      <c r="V87" s="198" t="s">
        <v>57</v>
      </c>
      <c r="W87" s="198" t="s">
        <v>58</v>
      </c>
      <c r="X87" s="174"/>
      <c r="Y87" s="174"/>
      <c r="Z87" s="174"/>
    </row>
    <row r="88" spans="1:26" ht="15.75" customHeight="1">
      <c r="A88" s="190" t="s">
        <v>2017</v>
      </c>
      <c r="B88" s="190" t="s">
        <v>2018</v>
      </c>
      <c r="C88" s="190" t="s">
        <v>4166</v>
      </c>
      <c r="D88" s="190" t="s">
        <v>4215</v>
      </c>
      <c r="E88" s="190" t="s">
        <v>4218</v>
      </c>
      <c r="F88" s="169" t="s">
        <v>2022</v>
      </c>
      <c r="G88" s="191" t="s">
        <v>4245</v>
      </c>
      <c r="H88" s="195" t="s">
        <v>3293</v>
      </c>
      <c r="I88" s="172" t="s">
        <v>4245</v>
      </c>
      <c r="J88" s="193" t="s">
        <v>61</v>
      </c>
      <c r="K88" s="172">
        <v>1394995474</v>
      </c>
      <c r="L88" s="195" t="s">
        <v>2116</v>
      </c>
      <c r="M88" s="172" t="s">
        <v>121</v>
      </c>
      <c r="N88" s="194" t="s">
        <v>122</v>
      </c>
      <c r="O88" s="172">
        <v>73989444620</v>
      </c>
      <c r="P88" s="194" t="s">
        <v>4113</v>
      </c>
      <c r="Q88" s="224">
        <v>28966</v>
      </c>
      <c r="R88" s="201" t="s">
        <v>4118</v>
      </c>
      <c r="S88" s="132">
        <v>44986</v>
      </c>
      <c r="T88" s="212"/>
      <c r="U88" s="226">
        <v>83998849749</v>
      </c>
      <c r="V88" s="198" t="s">
        <v>1691</v>
      </c>
      <c r="W88" s="198" t="s">
        <v>1528</v>
      </c>
      <c r="X88" s="174"/>
      <c r="Y88" s="174"/>
      <c r="Z88" s="174"/>
    </row>
    <row r="89" spans="1:26" ht="15.75" customHeight="1">
      <c r="A89" s="190" t="s">
        <v>2017</v>
      </c>
      <c r="B89" s="190" t="s">
        <v>2018</v>
      </c>
      <c r="C89" s="190" t="s">
        <v>4166</v>
      </c>
      <c r="D89" s="190" t="s">
        <v>4215</v>
      </c>
      <c r="E89" s="190" t="s">
        <v>4219</v>
      </c>
      <c r="F89" s="169" t="s">
        <v>2022</v>
      </c>
      <c r="G89" s="191">
        <v>13473826740</v>
      </c>
      <c r="H89" s="195" t="s">
        <v>3547</v>
      </c>
      <c r="I89" s="172">
        <v>13473826740</v>
      </c>
      <c r="J89" s="193" t="s">
        <v>61</v>
      </c>
      <c r="K89" s="172">
        <v>14876583706</v>
      </c>
      <c r="L89" s="195" t="s">
        <v>949</v>
      </c>
      <c r="M89" s="172">
        <v>88313050187</v>
      </c>
      <c r="N89" s="194" t="s">
        <v>2267</v>
      </c>
      <c r="O89" s="172">
        <v>73989444620</v>
      </c>
      <c r="P89" s="194" t="s">
        <v>4113</v>
      </c>
      <c r="Q89" s="229" t="s">
        <v>4249</v>
      </c>
      <c r="R89" s="225" t="s">
        <v>4122</v>
      </c>
      <c r="S89" s="132">
        <v>44986</v>
      </c>
      <c r="T89" s="211">
        <v>45035</v>
      </c>
      <c r="U89" s="226">
        <v>62996967196</v>
      </c>
      <c r="V89" s="198" t="s">
        <v>53</v>
      </c>
      <c r="W89" s="198" t="s">
        <v>54</v>
      </c>
      <c r="X89" s="174"/>
      <c r="Y89" s="174"/>
      <c r="Z89" s="174"/>
    </row>
    <row r="90" spans="1:26" ht="15.75" customHeight="1">
      <c r="A90" s="190" t="s">
        <v>2017</v>
      </c>
      <c r="B90" s="190" t="s">
        <v>2018</v>
      </c>
      <c r="C90" s="190" t="s">
        <v>4166</v>
      </c>
      <c r="D90" s="190" t="s">
        <v>4215</v>
      </c>
      <c r="E90" s="190" t="s">
        <v>4220</v>
      </c>
      <c r="F90" s="169" t="s">
        <v>2022</v>
      </c>
      <c r="G90" s="191" t="s">
        <v>4251</v>
      </c>
      <c r="H90" s="195" t="s">
        <v>3493</v>
      </c>
      <c r="I90" s="172" t="s">
        <v>4251</v>
      </c>
      <c r="J90" s="193" t="s">
        <v>61</v>
      </c>
      <c r="K90" s="172" t="s">
        <v>2168</v>
      </c>
      <c r="L90" s="195" t="s">
        <v>2169</v>
      </c>
      <c r="M90" s="172">
        <v>88313050187</v>
      </c>
      <c r="N90" s="194" t="s">
        <v>2267</v>
      </c>
      <c r="O90" s="172">
        <v>73989444620</v>
      </c>
      <c r="P90" s="194" t="s">
        <v>4113</v>
      </c>
      <c r="Q90" s="224" t="s">
        <v>4252</v>
      </c>
      <c r="R90" s="201" t="s">
        <v>4123</v>
      </c>
      <c r="S90" s="132">
        <v>45000</v>
      </c>
      <c r="T90" s="211"/>
      <c r="U90" s="226">
        <v>6291992868</v>
      </c>
      <c r="V90" s="198" t="s">
        <v>2171</v>
      </c>
      <c r="W90" s="198" t="s">
        <v>54</v>
      </c>
      <c r="X90" s="174"/>
      <c r="Y90" s="174"/>
      <c r="Z90" s="174"/>
    </row>
    <row r="91" spans="1:26" ht="15.75" customHeight="1">
      <c r="A91" s="190" t="s">
        <v>2017</v>
      </c>
      <c r="B91" s="190" t="s">
        <v>2018</v>
      </c>
      <c r="C91" s="190" t="s">
        <v>4166</v>
      </c>
      <c r="D91" s="190" t="s">
        <v>4215</v>
      </c>
      <c r="E91" s="190" t="s">
        <v>4221</v>
      </c>
      <c r="F91" s="169" t="s">
        <v>2022</v>
      </c>
      <c r="G91" s="191">
        <v>70526237147</v>
      </c>
      <c r="H91" s="195" t="s">
        <v>3553</v>
      </c>
      <c r="I91" s="172">
        <v>70526237147</v>
      </c>
      <c r="J91" s="193" t="s">
        <v>61</v>
      </c>
      <c r="K91" s="172">
        <v>14876583706</v>
      </c>
      <c r="L91" s="195" t="s">
        <v>949</v>
      </c>
      <c r="M91" s="172">
        <v>88313050187</v>
      </c>
      <c r="N91" s="194" t="s">
        <v>2267</v>
      </c>
      <c r="O91" s="172">
        <v>73989444620</v>
      </c>
      <c r="P91" s="194" t="s">
        <v>4113</v>
      </c>
      <c r="Q91" s="224" t="s">
        <v>4254</v>
      </c>
      <c r="R91" s="201" t="s">
        <v>4124</v>
      </c>
      <c r="S91" s="132">
        <v>45000</v>
      </c>
      <c r="T91" s="211"/>
      <c r="U91" s="226">
        <v>6283424151</v>
      </c>
      <c r="V91" s="198" t="s">
        <v>53</v>
      </c>
      <c r="W91" s="198" t="s">
        <v>54</v>
      </c>
      <c r="X91" s="174"/>
      <c r="Y91" s="174"/>
      <c r="Z91" s="174"/>
    </row>
    <row r="92" spans="1:26" ht="15.75" customHeight="1">
      <c r="A92" s="190" t="s">
        <v>2017</v>
      </c>
      <c r="B92" s="190" t="s">
        <v>2018</v>
      </c>
      <c r="C92" s="190" t="s">
        <v>4166</v>
      </c>
      <c r="D92" s="190" t="s">
        <v>4215</v>
      </c>
      <c r="E92" s="190" t="s">
        <v>4222</v>
      </c>
      <c r="F92" s="169" t="s">
        <v>2022</v>
      </c>
      <c r="G92" s="191">
        <v>32652438859</v>
      </c>
      <c r="H92" s="195" t="s">
        <v>3846</v>
      </c>
      <c r="I92" s="172">
        <v>32652438859</v>
      </c>
      <c r="J92" s="193" t="s">
        <v>61</v>
      </c>
      <c r="K92" s="172">
        <v>1394995474</v>
      </c>
      <c r="L92" s="195" t="s">
        <v>2116</v>
      </c>
      <c r="M92" s="172" t="s">
        <v>121</v>
      </c>
      <c r="N92" s="194" t="s">
        <v>122</v>
      </c>
      <c r="O92" s="172">
        <v>73989444620</v>
      </c>
      <c r="P92" s="194" t="s">
        <v>4113</v>
      </c>
      <c r="Q92" s="224" t="s">
        <v>4257</v>
      </c>
      <c r="R92" s="201" t="s">
        <v>4127</v>
      </c>
      <c r="S92" s="132">
        <v>45000</v>
      </c>
      <c r="T92" s="211">
        <v>45042</v>
      </c>
      <c r="U92" s="226">
        <v>83998234592</v>
      </c>
      <c r="V92" s="198" t="s">
        <v>1691</v>
      </c>
      <c r="W92" s="198" t="s">
        <v>1528</v>
      </c>
      <c r="X92" s="174"/>
      <c r="Y92" s="174"/>
      <c r="Z92" s="174"/>
    </row>
    <row r="93" spans="1:26" ht="15.75" customHeight="1">
      <c r="A93" s="190" t="s">
        <v>2017</v>
      </c>
      <c r="B93" s="190" t="s">
        <v>2018</v>
      </c>
      <c r="C93" s="190" t="s">
        <v>4166</v>
      </c>
      <c r="D93" s="190" t="s">
        <v>4215</v>
      </c>
      <c r="E93" s="190" t="s">
        <v>4223</v>
      </c>
      <c r="F93" s="169" t="s">
        <v>2022</v>
      </c>
      <c r="G93" s="191" t="s">
        <v>4258</v>
      </c>
      <c r="H93" s="195" t="s">
        <v>3844</v>
      </c>
      <c r="I93" s="172" t="s">
        <v>4258</v>
      </c>
      <c r="J93" s="193" t="s">
        <v>61</v>
      </c>
      <c r="K93" s="172">
        <v>1394995474</v>
      </c>
      <c r="L93" s="195" t="s">
        <v>2116</v>
      </c>
      <c r="M93" s="172" t="s">
        <v>121</v>
      </c>
      <c r="N93" s="194" t="s">
        <v>122</v>
      </c>
      <c r="O93" s="172">
        <v>73989444620</v>
      </c>
      <c r="P93" s="194" t="s">
        <v>4113</v>
      </c>
      <c r="Q93" s="224" t="s">
        <v>4259</v>
      </c>
      <c r="R93" s="201" t="s">
        <v>4128</v>
      </c>
      <c r="S93" s="132">
        <v>45000</v>
      </c>
      <c r="T93" s="211"/>
      <c r="U93" s="224">
        <v>83999883646</v>
      </c>
      <c r="V93" s="198" t="s">
        <v>1691</v>
      </c>
      <c r="W93" s="198" t="s">
        <v>1528</v>
      </c>
      <c r="X93" s="174"/>
      <c r="Y93" s="174"/>
      <c r="Z93" s="174"/>
    </row>
    <row r="94" spans="1:26" ht="15.75" customHeight="1">
      <c r="A94" s="190" t="s">
        <v>2017</v>
      </c>
      <c r="B94" s="190" t="s">
        <v>2018</v>
      </c>
      <c r="C94" s="190" t="s">
        <v>4166</v>
      </c>
      <c r="D94" s="190" t="s">
        <v>4215</v>
      </c>
      <c r="E94" s="190" t="s">
        <v>4224</v>
      </c>
      <c r="F94" s="169" t="s">
        <v>2022</v>
      </c>
      <c r="G94" s="191">
        <v>52339696291</v>
      </c>
      <c r="H94" s="195" t="s">
        <v>3799</v>
      </c>
      <c r="I94" s="172">
        <v>52339696291</v>
      </c>
      <c r="J94" s="193" t="s">
        <v>61</v>
      </c>
      <c r="K94" s="172">
        <v>14876583706</v>
      </c>
      <c r="L94" s="195" t="s">
        <v>949</v>
      </c>
      <c r="M94" s="172">
        <v>88313050187</v>
      </c>
      <c r="N94" s="194" t="s">
        <v>2267</v>
      </c>
      <c r="O94" s="172">
        <v>73989444620</v>
      </c>
      <c r="P94" s="194" t="s">
        <v>4113</v>
      </c>
      <c r="Q94" s="224" t="s">
        <v>4261</v>
      </c>
      <c r="R94" s="201" t="s">
        <v>4129</v>
      </c>
      <c r="S94" s="132">
        <v>45000</v>
      </c>
      <c r="T94" s="211">
        <v>45034</v>
      </c>
      <c r="U94" s="226">
        <v>6299328234</v>
      </c>
      <c r="V94" s="198" t="s">
        <v>53</v>
      </c>
      <c r="W94" s="198" t="s">
        <v>54</v>
      </c>
      <c r="X94" s="174"/>
      <c r="Y94" s="174"/>
      <c r="Z94" s="174"/>
    </row>
    <row r="95" spans="1:26" ht="15.75" customHeight="1">
      <c r="A95" s="190" t="s">
        <v>2017</v>
      </c>
      <c r="B95" s="190" t="s">
        <v>2018</v>
      </c>
      <c r="C95" s="190" t="s">
        <v>4166</v>
      </c>
      <c r="D95" s="190" t="s">
        <v>4167</v>
      </c>
      <c r="E95" s="190" t="s">
        <v>4225</v>
      </c>
      <c r="F95" s="169" t="s">
        <v>2022</v>
      </c>
      <c r="G95" s="191" t="s">
        <v>4263</v>
      </c>
      <c r="H95" s="230" t="s">
        <v>3863</v>
      </c>
      <c r="I95" s="172" t="s">
        <v>4263</v>
      </c>
      <c r="J95" s="193" t="s">
        <v>61</v>
      </c>
      <c r="K95" s="172" t="s">
        <v>47</v>
      </c>
      <c r="L95" s="192" t="s">
        <v>48</v>
      </c>
      <c r="M95" s="172" t="s">
        <v>121</v>
      </c>
      <c r="N95" s="194" t="s">
        <v>122</v>
      </c>
      <c r="O95" s="172">
        <v>73989444620</v>
      </c>
      <c r="P95" s="194" t="s">
        <v>4113</v>
      </c>
      <c r="Q95" s="224" t="s">
        <v>4264</v>
      </c>
      <c r="R95" s="201" t="s">
        <v>4131</v>
      </c>
      <c r="S95" s="132">
        <v>45000</v>
      </c>
      <c r="T95" s="211"/>
      <c r="U95" s="224">
        <v>32991367129</v>
      </c>
      <c r="V95" s="198" t="s">
        <v>45</v>
      </c>
      <c r="W95" s="198" t="s">
        <v>58</v>
      </c>
      <c r="X95" s="174"/>
      <c r="Y95" s="174"/>
      <c r="Z95" s="174"/>
    </row>
    <row r="96" spans="1:26" ht="15.75" customHeight="1">
      <c r="A96" s="190" t="s">
        <v>2017</v>
      </c>
      <c r="B96" s="190" t="s">
        <v>2018</v>
      </c>
      <c r="C96" s="190" t="s">
        <v>4166</v>
      </c>
      <c r="D96" s="190" t="s">
        <v>4176</v>
      </c>
      <c r="E96" s="190" t="s">
        <v>4226</v>
      </c>
      <c r="F96" s="169" t="s">
        <v>2022</v>
      </c>
      <c r="G96" s="191" t="s">
        <v>4266</v>
      </c>
      <c r="H96" s="192" t="s">
        <v>3529</v>
      </c>
      <c r="I96" s="172" t="s">
        <v>4266</v>
      </c>
      <c r="J96" s="193" t="s">
        <v>61</v>
      </c>
      <c r="K96" s="172" t="s">
        <v>2168</v>
      </c>
      <c r="L96" s="195" t="s">
        <v>2169</v>
      </c>
      <c r="M96" s="172">
        <v>88313050187</v>
      </c>
      <c r="N96" s="194" t="s">
        <v>2267</v>
      </c>
      <c r="O96" s="172">
        <v>73989444620</v>
      </c>
      <c r="P96" s="194" t="s">
        <v>4113</v>
      </c>
      <c r="Q96" s="223" t="s">
        <v>4267</v>
      </c>
      <c r="R96" s="195" t="s">
        <v>4132</v>
      </c>
      <c r="S96" s="132">
        <v>45000</v>
      </c>
      <c r="T96" s="196"/>
      <c r="U96" s="197">
        <v>6292620883</v>
      </c>
      <c r="V96" s="198" t="s">
        <v>2171</v>
      </c>
      <c r="W96" s="198" t="s">
        <v>54</v>
      </c>
      <c r="X96" s="174"/>
      <c r="Y96" s="174"/>
      <c r="Z96" s="174"/>
    </row>
    <row r="97" spans="1:26" ht="15.75" customHeight="1">
      <c r="A97" s="190" t="s">
        <v>2017</v>
      </c>
      <c r="B97" s="190" t="s">
        <v>2018</v>
      </c>
      <c r="C97" s="190" t="s">
        <v>4166</v>
      </c>
      <c r="D97" s="190" t="s">
        <v>4176</v>
      </c>
      <c r="E97" s="190" t="s">
        <v>4227</v>
      </c>
      <c r="F97" s="169" t="s">
        <v>2022</v>
      </c>
      <c r="G97" s="191">
        <v>70134029666</v>
      </c>
      <c r="H97" s="192" t="s">
        <v>3861</v>
      </c>
      <c r="I97" s="172">
        <v>70134029666</v>
      </c>
      <c r="J97" s="193" t="s">
        <v>61</v>
      </c>
      <c r="K97" s="172" t="s">
        <v>47</v>
      </c>
      <c r="L97" s="195" t="s">
        <v>48</v>
      </c>
      <c r="M97" s="172" t="s">
        <v>121</v>
      </c>
      <c r="N97" s="194" t="s">
        <v>122</v>
      </c>
      <c r="O97" s="172">
        <v>73989444620</v>
      </c>
      <c r="P97" s="194" t="s">
        <v>4113</v>
      </c>
      <c r="Q97" s="223" t="s">
        <v>4269</v>
      </c>
      <c r="R97" s="195" t="s">
        <v>4133</v>
      </c>
      <c r="S97" s="132">
        <v>45000</v>
      </c>
      <c r="T97" s="200"/>
      <c r="U97" s="197">
        <v>3291274500</v>
      </c>
      <c r="V97" s="198" t="s">
        <v>45</v>
      </c>
      <c r="W97" s="198" t="s">
        <v>58</v>
      </c>
      <c r="X97" s="174"/>
      <c r="Y97" s="174"/>
      <c r="Z97" s="174"/>
    </row>
    <row r="98" spans="1:26" ht="15.75" customHeight="1">
      <c r="A98" s="190" t="s">
        <v>2017</v>
      </c>
      <c r="B98" s="190" t="s">
        <v>2018</v>
      </c>
      <c r="C98" s="190" t="s">
        <v>4166</v>
      </c>
      <c r="D98" s="190" t="s">
        <v>4176</v>
      </c>
      <c r="E98" s="190" t="s">
        <v>4228</v>
      </c>
      <c r="F98" s="169" t="s">
        <v>2022</v>
      </c>
      <c r="G98" s="191">
        <v>71439012458</v>
      </c>
      <c r="H98" s="192" t="s">
        <v>4134</v>
      </c>
      <c r="I98" s="172">
        <v>71439012458</v>
      </c>
      <c r="J98" s="193" t="s">
        <v>61</v>
      </c>
      <c r="K98" s="172">
        <v>9408588436</v>
      </c>
      <c r="L98" s="195" t="s">
        <v>1526</v>
      </c>
      <c r="M98" s="172" t="s">
        <v>121</v>
      </c>
      <c r="N98" s="194" t="s">
        <v>122</v>
      </c>
      <c r="O98" s="172">
        <v>73989444620</v>
      </c>
      <c r="P98" s="194" t="s">
        <v>4113</v>
      </c>
      <c r="Q98" s="223" t="s">
        <v>4270</v>
      </c>
      <c r="R98" s="195" t="s">
        <v>4135</v>
      </c>
      <c r="S98" s="132">
        <v>45000</v>
      </c>
      <c r="T98" s="196"/>
      <c r="U98" s="197">
        <v>83996084729</v>
      </c>
      <c r="V98" s="198" t="s">
        <v>1527</v>
      </c>
      <c r="W98" s="198" t="s">
        <v>1528</v>
      </c>
      <c r="X98" s="174"/>
      <c r="Y98" s="174"/>
      <c r="Z98" s="174"/>
    </row>
    <row r="99" spans="1:26" ht="15.75" customHeight="1">
      <c r="A99" s="190" t="s">
        <v>2017</v>
      </c>
      <c r="B99" s="190" t="s">
        <v>2018</v>
      </c>
      <c r="C99" s="190" t="s">
        <v>2019</v>
      </c>
      <c r="D99" s="190" t="s">
        <v>2030</v>
      </c>
      <c r="E99" s="190" t="s">
        <v>2073</v>
      </c>
      <c r="F99" s="169" t="s">
        <v>2022</v>
      </c>
      <c r="G99" s="191">
        <v>70096156406</v>
      </c>
      <c r="H99" s="195" t="s">
        <v>4274</v>
      </c>
      <c r="I99" s="172">
        <v>70096156406</v>
      </c>
      <c r="J99" s="193" t="s">
        <v>61</v>
      </c>
      <c r="K99" s="172">
        <v>1394995474</v>
      </c>
      <c r="L99" s="192" t="s">
        <v>2116</v>
      </c>
      <c r="M99" s="172" t="s">
        <v>121</v>
      </c>
      <c r="N99" s="194" t="s">
        <v>122</v>
      </c>
      <c r="O99" s="172">
        <v>73989444620</v>
      </c>
      <c r="P99" s="194" t="s">
        <v>4113</v>
      </c>
      <c r="Q99" s="224">
        <v>35864</v>
      </c>
      <c r="R99" s="27" t="s">
        <v>4275</v>
      </c>
      <c r="S99" s="132">
        <v>45000</v>
      </c>
      <c r="T99" s="27">
        <v>45020</v>
      </c>
      <c r="U99" s="224">
        <v>83986534898</v>
      </c>
      <c r="V99" s="198" t="s">
        <v>1691</v>
      </c>
      <c r="W99" s="198" t="s">
        <v>1528</v>
      </c>
      <c r="X99" s="174"/>
      <c r="Y99" s="174"/>
      <c r="Z99" s="174"/>
    </row>
    <row r="100" spans="1:26" ht="15.75" customHeight="1">
      <c r="A100" s="190" t="s">
        <v>2017</v>
      </c>
      <c r="B100" s="190" t="s">
        <v>2018</v>
      </c>
      <c r="C100" s="190" t="s">
        <v>2019</v>
      </c>
      <c r="D100" s="190" t="s">
        <v>2030</v>
      </c>
      <c r="E100" s="190" t="s">
        <v>4229</v>
      </c>
      <c r="F100" s="169" t="s">
        <v>2022</v>
      </c>
      <c r="G100" s="191" t="s">
        <v>4277</v>
      </c>
      <c r="H100" s="195" t="s">
        <v>3775</v>
      </c>
      <c r="I100" s="172" t="s">
        <v>4277</v>
      </c>
      <c r="J100" s="193" t="s">
        <v>61</v>
      </c>
      <c r="K100" s="172">
        <v>397689292</v>
      </c>
      <c r="L100" s="192" t="s">
        <v>62</v>
      </c>
      <c r="M100" s="172">
        <v>88313050187</v>
      </c>
      <c r="N100" s="194" t="s">
        <v>2267</v>
      </c>
      <c r="O100" s="172">
        <v>73989444620</v>
      </c>
      <c r="P100" s="194" t="s">
        <v>4113</v>
      </c>
      <c r="Q100" s="224">
        <v>33358</v>
      </c>
      <c r="R100" s="27" t="s">
        <v>4138</v>
      </c>
      <c r="S100" s="132">
        <v>45000</v>
      </c>
      <c r="T100" s="27"/>
      <c r="U100" s="224">
        <v>62981891023</v>
      </c>
      <c r="V100" s="198" t="s">
        <v>53</v>
      </c>
      <c r="W100" s="198" t="s">
        <v>54</v>
      </c>
      <c r="X100" s="174"/>
      <c r="Y100" s="174"/>
      <c r="Z100" s="174"/>
    </row>
    <row r="101" spans="1:26" ht="15.75" customHeight="1">
      <c r="A101" s="190" t="s">
        <v>2017</v>
      </c>
      <c r="B101" s="190" t="s">
        <v>2018</v>
      </c>
      <c r="C101" s="190" t="s">
        <v>2019</v>
      </c>
      <c r="D101" s="190" t="s">
        <v>2030</v>
      </c>
      <c r="E101" s="190" t="s">
        <v>2088</v>
      </c>
      <c r="F101" s="169" t="s">
        <v>2022</v>
      </c>
      <c r="G101" s="191">
        <v>73989444620</v>
      </c>
      <c r="H101" s="195" t="s">
        <v>4113</v>
      </c>
      <c r="I101" s="172">
        <v>73989444620</v>
      </c>
      <c r="J101" s="193" t="s">
        <v>124</v>
      </c>
      <c r="K101" s="172" t="s">
        <v>5</v>
      </c>
      <c r="L101" s="192" t="s">
        <v>5</v>
      </c>
      <c r="M101" s="172" t="s">
        <v>5</v>
      </c>
      <c r="N101" s="194" t="s">
        <v>5</v>
      </c>
      <c r="O101" s="172">
        <v>73989444620</v>
      </c>
      <c r="P101" s="194" t="s">
        <v>4113</v>
      </c>
      <c r="Q101" s="224">
        <v>35382</v>
      </c>
      <c r="R101" s="27" t="s">
        <v>4141</v>
      </c>
      <c r="S101" s="132">
        <v>45009</v>
      </c>
      <c r="T101" s="27"/>
      <c r="U101" s="224">
        <v>31975721619</v>
      </c>
      <c r="V101" s="198"/>
      <c r="W101" s="198"/>
      <c r="X101" s="174"/>
      <c r="Y101" s="174"/>
      <c r="Z101" s="174"/>
    </row>
    <row r="102" spans="1:26" ht="15.75" customHeight="1">
      <c r="A102" s="190" t="s">
        <v>2017</v>
      </c>
      <c r="B102" s="190" t="s">
        <v>2018</v>
      </c>
      <c r="C102" s="190" t="s">
        <v>4166</v>
      </c>
      <c r="D102" s="190" t="s">
        <v>4167</v>
      </c>
      <c r="E102" s="190" t="s">
        <v>4230</v>
      </c>
      <c r="F102" s="169" t="s">
        <v>2022</v>
      </c>
      <c r="G102" s="191" t="s">
        <v>4721</v>
      </c>
      <c r="H102" s="195" t="s">
        <v>4142</v>
      </c>
      <c r="I102" s="172" t="s">
        <v>4721</v>
      </c>
      <c r="J102" s="193" t="s">
        <v>4143</v>
      </c>
      <c r="K102" s="172" t="s">
        <v>5</v>
      </c>
      <c r="L102" s="192"/>
      <c r="M102" s="172" t="s">
        <v>5</v>
      </c>
      <c r="N102" s="194"/>
      <c r="O102" s="172">
        <v>73989444620</v>
      </c>
      <c r="P102" s="194" t="s">
        <v>4113</v>
      </c>
      <c r="Q102" s="224">
        <v>30550</v>
      </c>
      <c r="R102" s="27" t="s">
        <v>4144</v>
      </c>
      <c r="S102" s="132">
        <v>45015</v>
      </c>
      <c r="T102" s="27"/>
      <c r="U102" s="224" t="s">
        <v>4722</v>
      </c>
      <c r="V102" s="211"/>
      <c r="W102" s="211"/>
      <c r="X102" s="174"/>
      <c r="Y102" s="174"/>
      <c r="Z102" s="174"/>
    </row>
    <row r="103" spans="1:26" ht="15.75" customHeight="1">
      <c r="A103" s="190" t="s">
        <v>2017</v>
      </c>
      <c r="B103" s="190" t="s">
        <v>2018</v>
      </c>
      <c r="C103" s="190" t="s">
        <v>4166</v>
      </c>
      <c r="D103" s="190" t="s">
        <v>4176</v>
      </c>
      <c r="E103" s="190" t="s">
        <v>4231</v>
      </c>
      <c r="F103" s="169" t="s">
        <v>2022</v>
      </c>
      <c r="G103" s="191" t="s">
        <v>4723</v>
      </c>
      <c r="H103" s="195" t="s">
        <v>4145</v>
      </c>
      <c r="I103" s="172" t="s">
        <v>4723</v>
      </c>
      <c r="J103" s="193" t="s">
        <v>4143</v>
      </c>
      <c r="K103" s="172" t="s">
        <v>5</v>
      </c>
      <c r="L103" s="195"/>
      <c r="M103" s="172" t="s">
        <v>5</v>
      </c>
      <c r="N103" s="194"/>
      <c r="O103" s="172">
        <v>73989444620</v>
      </c>
      <c r="P103" s="194" t="s">
        <v>4113</v>
      </c>
      <c r="Q103" s="224" t="s">
        <v>4724</v>
      </c>
      <c r="R103" s="27" t="s">
        <v>4146</v>
      </c>
      <c r="S103" s="132">
        <v>45015</v>
      </c>
      <c r="T103" s="27"/>
      <c r="U103" s="224">
        <v>19982510373</v>
      </c>
      <c r="V103" s="211"/>
      <c r="W103" s="211"/>
      <c r="X103" s="174"/>
      <c r="Y103" s="174"/>
      <c r="Z103" s="174"/>
    </row>
    <row r="104" spans="1:26" ht="15.75" customHeight="1">
      <c r="A104" s="190" t="s">
        <v>2017</v>
      </c>
      <c r="B104" s="190" t="s">
        <v>2018</v>
      </c>
      <c r="C104" s="190" t="s">
        <v>2019</v>
      </c>
      <c r="D104" s="190" t="s">
        <v>2030</v>
      </c>
      <c r="E104" s="190" t="s">
        <v>2063</v>
      </c>
      <c r="F104" s="169" t="s">
        <v>2022</v>
      </c>
      <c r="G104" s="191" t="s">
        <v>4725</v>
      </c>
      <c r="H104" s="195" t="s">
        <v>4147</v>
      </c>
      <c r="I104" s="172" t="s">
        <v>4725</v>
      </c>
      <c r="J104" s="193" t="s">
        <v>4143</v>
      </c>
      <c r="K104" s="172" t="s">
        <v>5</v>
      </c>
      <c r="L104" s="192"/>
      <c r="M104" s="172" t="s">
        <v>5</v>
      </c>
      <c r="N104" s="194"/>
      <c r="O104" s="172">
        <v>73989444620</v>
      </c>
      <c r="P104" s="194" t="s">
        <v>4113</v>
      </c>
      <c r="Q104" s="224" t="s">
        <v>4726</v>
      </c>
      <c r="R104" s="27" t="s">
        <v>4148</v>
      </c>
      <c r="S104" s="132">
        <v>45015</v>
      </c>
      <c r="T104" s="27"/>
      <c r="U104" s="224" t="s">
        <v>4727</v>
      </c>
      <c r="V104" s="198"/>
      <c r="W104" s="198"/>
      <c r="X104" s="174"/>
      <c r="Y104" s="174"/>
      <c r="Z104" s="174"/>
    </row>
    <row r="105" spans="1:26" ht="15.75" customHeight="1">
      <c r="A105" s="190" t="s">
        <v>2017</v>
      </c>
      <c r="B105" s="190" t="s">
        <v>2018</v>
      </c>
      <c r="C105" s="190" t="s">
        <v>4166</v>
      </c>
      <c r="D105" s="190" t="s">
        <v>4215</v>
      </c>
      <c r="E105" s="190" t="s">
        <v>4232</v>
      </c>
      <c r="F105" s="169" t="s">
        <v>2022</v>
      </c>
      <c r="G105" s="191" t="s">
        <v>4728</v>
      </c>
      <c r="H105" s="195" t="s">
        <v>4149</v>
      </c>
      <c r="I105" s="172" t="s">
        <v>4728</v>
      </c>
      <c r="J105" s="193" t="s">
        <v>4143</v>
      </c>
      <c r="K105" s="172" t="s">
        <v>5</v>
      </c>
      <c r="L105" s="195"/>
      <c r="M105" s="172" t="s">
        <v>5</v>
      </c>
      <c r="N105" s="194"/>
      <c r="O105" s="172">
        <v>73989444620</v>
      </c>
      <c r="P105" s="194" t="s">
        <v>4113</v>
      </c>
      <c r="Q105" t="s">
        <v>4729</v>
      </c>
      <c r="R105" s="27" t="s">
        <v>4150</v>
      </c>
      <c r="S105" s="132">
        <v>45015</v>
      </c>
      <c r="T105" s="27"/>
      <c r="U105" s="226" t="s">
        <v>4730</v>
      </c>
      <c r="V105" s="198"/>
      <c r="W105" s="198"/>
      <c r="X105" s="174"/>
      <c r="Y105" s="174"/>
      <c r="Z105" s="174"/>
    </row>
    <row r="106" spans="1:26" ht="15.75" customHeight="1">
      <c r="A106" s="190" t="s">
        <v>2017</v>
      </c>
      <c r="B106" s="190" t="s">
        <v>2018</v>
      </c>
      <c r="C106" s="190" t="s">
        <v>4169</v>
      </c>
      <c r="D106" s="190" t="s">
        <v>4201</v>
      </c>
      <c r="E106" s="190" t="s">
        <v>4233</v>
      </c>
      <c r="F106" s="169" t="s">
        <v>2022</v>
      </c>
      <c r="G106" s="191" t="s">
        <v>4718</v>
      </c>
      <c r="H106" s="195" t="s">
        <v>4114</v>
      </c>
      <c r="I106" s="172" t="s">
        <v>4718</v>
      </c>
      <c r="J106" s="193" t="s">
        <v>50</v>
      </c>
      <c r="K106" s="172" t="s">
        <v>5</v>
      </c>
      <c r="L106" s="214"/>
      <c r="M106" s="172">
        <v>72073926134</v>
      </c>
      <c r="N106" s="211" t="s">
        <v>195</v>
      </c>
      <c r="O106" s="172">
        <v>73989444620</v>
      </c>
      <c r="P106" s="194" t="s">
        <v>4113</v>
      </c>
      <c r="Q106" s="224" t="s">
        <v>4731</v>
      </c>
      <c r="R106" s="27" t="s">
        <v>4151</v>
      </c>
      <c r="S106" s="132">
        <v>45019</v>
      </c>
      <c r="T106" s="27"/>
      <c r="U106" s="224">
        <v>61981736729</v>
      </c>
      <c r="V106" s="198" t="s">
        <v>57</v>
      </c>
      <c r="W106" s="198" t="s">
        <v>58</v>
      </c>
      <c r="X106" s="174"/>
      <c r="Y106" s="174"/>
      <c r="Z106" s="174"/>
    </row>
    <row r="107" spans="1:26" ht="15.75" customHeight="1">
      <c r="A107" s="190" t="s">
        <v>2017</v>
      </c>
      <c r="B107" s="190" t="s">
        <v>2018</v>
      </c>
      <c r="C107" s="190" t="s">
        <v>4166</v>
      </c>
      <c r="D107" s="190" t="s">
        <v>4167</v>
      </c>
      <c r="E107" s="190" t="s">
        <v>4234</v>
      </c>
      <c r="F107" s="169" t="s">
        <v>2022</v>
      </c>
      <c r="G107" s="191"/>
      <c r="H107" s="195"/>
      <c r="I107" s="172"/>
      <c r="J107" s="193"/>
      <c r="K107" s="172"/>
      <c r="L107" s="192"/>
      <c r="M107" s="172"/>
      <c r="N107" s="194"/>
      <c r="O107" s="172"/>
      <c r="P107" s="194"/>
      <c r="Q107" s="224"/>
      <c r="R107" s="27"/>
      <c r="S107" s="132"/>
      <c r="T107" s="27"/>
      <c r="U107" s="224"/>
      <c r="V107" s="211"/>
      <c r="W107" s="211"/>
      <c r="X107" s="174"/>
      <c r="Y107" s="174"/>
      <c r="Z107" s="174"/>
    </row>
    <row r="108" spans="1:26" ht="15.75" customHeight="1">
      <c r="A108" s="190" t="s">
        <v>2017</v>
      </c>
      <c r="B108" s="190" t="s">
        <v>2018</v>
      </c>
      <c r="C108" s="190" t="s">
        <v>2019</v>
      </c>
      <c r="D108" s="190" t="s">
        <v>2030</v>
      </c>
      <c r="E108" s="190" t="s">
        <v>2035</v>
      </c>
      <c r="F108" s="169" t="s">
        <v>2022</v>
      </c>
      <c r="G108" s="191"/>
      <c r="H108" s="195"/>
      <c r="I108" s="172"/>
      <c r="J108" s="193"/>
      <c r="K108" s="172"/>
      <c r="L108" s="192"/>
      <c r="M108" s="172"/>
      <c r="N108" s="194"/>
      <c r="O108" s="172"/>
      <c r="P108" s="194"/>
      <c r="Q108" s="224"/>
      <c r="R108" s="27"/>
      <c r="S108" s="132"/>
      <c r="T108" s="28"/>
      <c r="U108" s="224"/>
      <c r="V108" s="198"/>
      <c r="W108" s="198"/>
      <c r="X108" s="174"/>
      <c r="Y108" s="174"/>
      <c r="Z108" s="174"/>
    </row>
    <row r="109" spans="1:26" ht="15.75" customHeight="1">
      <c r="A109" s="190" t="s">
        <v>2017</v>
      </c>
      <c r="B109" s="190" t="s">
        <v>2018</v>
      </c>
      <c r="C109" s="190" t="s">
        <v>4166</v>
      </c>
      <c r="D109" s="190" t="s">
        <v>4176</v>
      </c>
      <c r="E109" s="190" t="s">
        <v>4235</v>
      </c>
      <c r="F109" s="169" t="s">
        <v>2022</v>
      </c>
      <c r="G109" s="191"/>
      <c r="H109" s="195"/>
      <c r="I109" s="172"/>
      <c r="J109" s="193"/>
      <c r="K109" s="172"/>
      <c r="L109" s="195"/>
      <c r="M109" s="172"/>
      <c r="N109" s="194"/>
      <c r="O109" s="172"/>
      <c r="P109" s="194"/>
      <c r="Q109" s="224"/>
      <c r="R109" s="27"/>
      <c r="S109" s="132"/>
      <c r="T109" s="27"/>
      <c r="U109" s="224"/>
      <c r="V109" s="198"/>
      <c r="W109" s="198"/>
      <c r="X109" s="174"/>
      <c r="Y109" s="174"/>
      <c r="Z109" s="174"/>
    </row>
    <row r="110" spans="1:26" ht="15.75" customHeight="1">
      <c r="A110" s="190" t="s">
        <v>2017</v>
      </c>
      <c r="B110" s="190" t="s">
        <v>2018</v>
      </c>
      <c r="C110" s="190" t="s">
        <v>4169</v>
      </c>
      <c r="D110" s="190" t="s">
        <v>4201</v>
      </c>
      <c r="E110" s="190" t="s">
        <v>4236</v>
      </c>
      <c r="F110" s="169" t="s">
        <v>2022</v>
      </c>
      <c r="G110" s="191"/>
      <c r="H110" s="195"/>
      <c r="I110" s="172"/>
      <c r="J110" s="193"/>
      <c r="K110" s="172"/>
      <c r="L110" s="214"/>
      <c r="M110" s="172"/>
      <c r="N110" s="211"/>
      <c r="O110" s="172"/>
      <c r="P110" s="194"/>
      <c r="Q110" s="224"/>
      <c r="R110" s="27"/>
      <c r="S110" s="132"/>
      <c r="T110" s="27"/>
      <c r="U110" s="224"/>
      <c r="V110" s="198"/>
      <c r="W110" s="198"/>
      <c r="X110" s="174"/>
      <c r="Y110" s="174"/>
      <c r="Z110" s="174"/>
    </row>
    <row r="111" spans="1:26" ht="15.75" customHeight="1">
      <c r="A111" s="231" t="s">
        <v>2017</v>
      </c>
      <c r="B111" s="231" t="s">
        <v>2018</v>
      </c>
      <c r="C111" s="231" t="s">
        <v>4169</v>
      </c>
      <c r="D111" s="231" t="s">
        <v>4170</v>
      </c>
      <c r="E111" s="232" t="s">
        <v>4237</v>
      </c>
      <c r="F111" s="233" t="s">
        <v>2022</v>
      </c>
      <c r="G111" s="191"/>
      <c r="H111" s="195"/>
      <c r="I111" s="172"/>
      <c r="J111" s="234"/>
      <c r="K111" s="235"/>
      <c r="L111" s="173"/>
      <c r="M111" s="235"/>
      <c r="N111" s="236"/>
      <c r="O111" s="235"/>
      <c r="P111" s="236"/>
      <c r="Q111" s="237"/>
      <c r="R111" s="238"/>
      <c r="S111" s="132"/>
      <c r="T111" s="176"/>
      <c r="U111" s="239"/>
      <c r="V111" s="240"/>
      <c r="W111" s="240"/>
      <c r="X111" s="174"/>
      <c r="Y111" s="174"/>
      <c r="Z111" s="174"/>
    </row>
    <row r="112" spans="1:26" ht="15.75" customHeight="1">
      <c r="A112" s="190" t="s">
        <v>2017</v>
      </c>
      <c r="B112" s="190" t="s">
        <v>2018</v>
      </c>
      <c r="C112" s="190" t="s">
        <v>4166</v>
      </c>
      <c r="D112" s="190" t="s">
        <v>4215</v>
      </c>
      <c r="E112" s="190" t="s">
        <v>4239</v>
      </c>
      <c r="F112" s="169" t="s">
        <v>2022</v>
      </c>
      <c r="G112" s="191"/>
      <c r="H112" s="230"/>
      <c r="I112" s="172"/>
      <c r="J112" s="193"/>
      <c r="K112" s="172"/>
      <c r="L112" s="213"/>
      <c r="M112" s="172"/>
      <c r="N112" s="211"/>
      <c r="O112" s="172"/>
      <c r="P112" s="194"/>
      <c r="Q112" s="93"/>
      <c r="R112" s="241"/>
      <c r="S112" s="132"/>
      <c r="T112" s="211"/>
      <c r="U112" s="93"/>
      <c r="V112" s="211"/>
      <c r="W112" s="211"/>
      <c r="X112" s="174"/>
      <c r="Y112" s="174"/>
      <c r="Z112" s="174"/>
    </row>
    <row r="113" spans="1:26" ht="15.75" customHeight="1">
      <c r="A113" s="190" t="s">
        <v>2017</v>
      </c>
      <c r="B113" s="190" t="s">
        <v>2018</v>
      </c>
      <c r="C113" s="190" t="s">
        <v>2019</v>
      </c>
      <c r="D113" s="190" t="s">
        <v>2043</v>
      </c>
      <c r="E113" s="190" t="s">
        <v>4244</v>
      </c>
      <c r="F113" s="169" t="s">
        <v>2022</v>
      </c>
      <c r="G113" s="191"/>
      <c r="H113" s="230"/>
      <c r="I113" s="172"/>
      <c r="J113" s="193"/>
      <c r="K113" s="172"/>
      <c r="L113" s="192"/>
      <c r="M113" s="172"/>
      <c r="N113" s="236"/>
      <c r="O113" s="172"/>
      <c r="P113" s="194"/>
      <c r="Q113" s="101"/>
      <c r="R113" s="243"/>
      <c r="S113" s="132"/>
      <c r="T113" s="211"/>
      <c r="U113" s="93"/>
      <c r="V113" s="198"/>
      <c r="W113" s="198"/>
      <c r="X113" s="174"/>
      <c r="Y113" s="174"/>
      <c r="Z113" s="174"/>
    </row>
    <row r="114" spans="1:26" ht="15.75" customHeight="1">
      <c r="A114" s="190" t="s">
        <v>2017</v>
      </c>
      <c r="B114" s="190" t="s">
        <v>2018</v>
      </c>
      <c r="C114" s="190" t="s">
        <v>2019</v>
      </c>
      <c r="D114" s="190" t="s">
        <v>2043</v>
      </c>
      <c r="E114" s="190" t="s">
        <v>2067</v>
      </c>
      <c r="F114" s="169" t="s">
        <v>2022</v>
      </c>
      <c r="G114" s="191"/>
      <c r="H114" s="230"/>
      <c r="I114" s="172"/>
      <c r="J114" s="193"/>
      <c r="K114" s="172"/>
      <c r="L114" s="192"/>
      <c r="M114" s="172"/>
      <c r="N114" s="236"/>
      <c r="O114" s="172"/>
      <c r="P114" s="194"/>
      <c r="Q114" s="93"/>
      <c r="R114" s="241"/>
      <c r="S114" s="132"/>
      <c r="T114" s="212"/>
      <c r="U114" s="93"/>
      <c r="V114" s="198"/>
      <c r="W114" s="198"/>
      <c r="X114" s="174"/>
      <c r="Y114" s="174"/>
      <c r="Z114" s="174"/>
    </row>
    <row r="115" spans="1:26" ht="15.75" customHeight="1">
      <c r="A115" s="190" t="s">
        <v>2017</v>
      </c>
      <c r="B115" s="190" t="s">
        <v>2018</v>
      </c>
      <c r="C115" s="190" t="s">
        <v>2019</v>
      </c>
      <c r="D115" s="190" t="s">
        <v>2043</v>
      </c>
      <c r="E115" s="190" t="s">
        <v>2075</v>
      </c>
      <c r="F115" s="169" t="s">
        <v>2022</v>
      </c>
      <c r="G115" s="191"/>
      <c r="H115" s="230"/>
      <c r="I115" s="172"/>
      <c r="J115" s="193"/>
      <c r="K115" s="172"/>
      <c r="L115" s="192"/>
      <c r="M115" s="172"/>
      <c r="N115" s="194"/>
      <c r="O115" s="172"/>
      <c r="P115" s="194"/>
      <c r="Q115" s="217"/>
      <c r="R115" s="213"/>
      <c r="S115" s="132"/>
      <c r="T115" s="212"/>
      <c r="U115" s="93"/>
      <c r="V115" s="198"/>
      <c r="W115" s="198"/>
      <c r="X115" s="174"/>
      <c r="Y115" s="174"/>
      <c r="Z115" s="174"/>
    </row>
    <row r="116" spans="1:26" ht="15.75" customHeight="1">
      <c r="A116" s="190" t="s">
        <v>2017</v>
      </c>
      <c r="B116" s="190" t="s">
        <v>2018</v>
      </c>
      <c r="C116" s="190" t="s">
        <v>4169</v>
      </c>
      <c r="D116" s="190" t="s">
        <v>4204</v>
      </c>
      <c r="E116" s="190" t="s">
        <v>4248</v>
      </c>
      <c r="F116" s="169" t="s">
        <v>2022</v>
      </c>
      <c r="G116" s="191"/>
      <c r="H116" s="230"/>
      <c r="I116" s="172"/>
      <c r="J116" s="193"/>
      <c r="K116" s="172"/>
      <c r="L116" s="213"/>
      <c r="M116" s="172"/>
      <c r="N116" s="211"/>
      <c r="O116" s="172"/>
      <c r="P116" s="194"/>
      <c r="Q116" s="93"/>
      <c r="R116" s="244"/>
      <c r="S116" s="132"/>
      <c r="T116" s="211"/>
      <c r="U116" s="93"/>
      <c r="V116" s="211"/>
      <c r="W116" s="211"/>
      <c r="X116" s="174"/>
      <c r="Y116" s="174"/>
      <c r="Z116" s="174"/>
    </row>
    <row r="117" spans="1:26" ht="15.75" customHeight="1">
      <c r="A117" s="190" t="s">
        <v>2017</v>
      </c>
      <c r="B117" s="190" t="s">
        <v>2018</v>
      </c>
      <c r="C117" s="190" t="s">
        <v>4169</v>
      </c>
      <c r="D117" s="190" t="s">
        <v>4201</v>
      </c>
      <c r="E117" s="190" t="s">
        <v>4250</v>
      </c>
      <c r="F117" s="169" t="s">
        <v>2022</v>
      </c>
      <c r="G117" s="213"/>
      <c r="H117" s="27"/>
      <c r="I117" s="172"/>
      <c r="J117" s="193"/>
      <c r="K117" s="172"/>
      <c r="L117" s="213"/>
      <c r="M117" s="172"/>
      <c r="N117" s="211"/>
      <c r="O117" s="172"/>
      <c r="P117" s="194"/>
      <c r="Q117" s="224"/>
      <c r="R117" s="243"/>
      <c r="S117" s="132"/>
      <c r="T117" s="211"/>
      <c r="U117" s="245"/>
      <c r="V117" s="211"/>
      <c r="W117" s="211"/>
      <c r="X117" s="174"/>
      <c r="Y117" s="174"/>
      <c r="Z117" s="174"/>
    </row>
    <row r="118" spans="1:26" ht="15.75" customHeight="1">
      <c r="A118" s="190" t="s">
        <v>2017</v>
      </c>
      <c r="B118" s="190" t="s">
        <v>2018</v>
      </c>
      <c r="C118" s="190" t="s">
        <v>4169</v>
      </c>
      <c r="D118" s="190" t="s">
        <v>4174</v>
      </c>
      <c r="E118" s="190" t="s">
        <v>4253</v>
      </c>
      <c r="F118" s="169" t="s">
        <v>2022</v>
      </c>
      <c r="G118" s="213"/>
      <c r="H118" s="27"/>
      <c r="I118" s="172"/>
      <c r="J118" s="193"/>
      <c r="K118" s="172"/>
      <c r="L118" s="213"/>
      <c r="M118" s="172"/>
      <c r="N118" s="211"/>
      <c r="O118" s="172"/>
      <c r="P118" s="194"/>
      <c r="Q118" s="224"/>
      <c r="R118" s="243"/>
      <c r="S118" s="212"/>
      <c r="T118" s="211"/>
      <c r="U118" s="245"/>
      <c r="V118" s="211"/>
      <c r="W118" s="211"/>
      <c r="X118" s="174"/>
      <c r="Y118" s="174"/>
      <c r="Z118" s="174"/>
    </row>
    <row r="119" spans="1:26" ht="15.75" customHeight="1">
      <c r="A119" s="190" t="s">
        <v>2017</v>
      </c>
      <c r="B119" s="190" t="s">
        <v>2018</v>
      </c>
      <c r="C119" s="190" t="s">
        <v>4169</v>
      </c>
      <c r="D119" s="190" t="s">
        <v>4201</v>
      </c>
      <c r="E119" s="190" t="s">
        <v>4255</v>
      </c>
      <c r="F119" s="169" t="s">
        <v>2022</v>
      </c>
      <c r="G119" s="213"/>
      <c r="H119" s="27"/>
      <c r="I119" s="172"/>
      <c r="J119" s="193"/>
      <c r="K119" s="172"/>
      <c r="L119" s="213"/>
      <c r="M119" s="172"/>
      <c r="N119" s="211"/>
      <c r="O119" s="172"/>
      <c r="P119" s="194"/>
      <c r="Q119" s="224"/>
      <c r="R119" s="243"/>
      <c r="S119" s="212"/>
      <c r="T119" s="212"/>
      <c r="U119" s="245"/>
      <c r="V119" s="211"/>
      <c r="W119" s="211"/>
      <c r="X119" s="174"/>
      <c r="Y119" s="174"/>
      <c r="Z119" s="174"/>
    </row>
    <row r="120" spans="1:26" ht="15.75" customHeight="1">
      <c r="A120" s="190" t="s">
        <v>2017</v>
      </c>
      <c r="B120" s="190" t="s">
        <v>2018</v>
      </c>
      <c r="C120" s="190" t="s">
        <v>2019</v>
      </c>
      <c r="D120" s="190" t="s">
        <v>2043</v>
      </c>
      <c r="E120" s="190" t="s">
        <v>4244</v>
      </c>
      <c r="F120" s="169" t="s">
        <v>2022</v>
      </c>
      <c r="G120" s="213"/>
      <c r="H120" s="27"/>
      <c r="I120" s="172"/>
      <c r="J120" s="193"/>
      <c r="K120" s="172"/>
      <c r="L120" s="192"/>
      <c r="M120" s="172"/>
      <c r="N120" s="211"/>
      <c r="O120" s="172"/>
      <c r="P120" s="194"/>
      <c r="Q120" s="224"/>
      <c r="R120" s="243"/>
      <c r="S120" s="212"/>
      <c r="T120" s="211"/>
      <c r="U120" s="246"/>
      <c r="V120" s="211"/>
      <c r="W120" s="211"/>
      <c r="X120" s="174"/>
      <c r="Y120" s="174"/>
      <c r="Z120" s="174"/>
    </row>
    <row r="121" spans="1:26" ht="15.75" customHeight="1">
      <c r="A121" s="190" t="s">
        <v>2017</v>
      </c>
      <c r="B121" s="190" t="s">
        <v>2018</v>
      </c>
      <c r="C121" s="190" t="s">
        <v>2019</v>
      </c>
      <c r="D121" s="190" t="s">
        <v>2043</v>
      </c>
      <c r="E121" s="190" t="s">
        <v>2046</v>
      </c>
      <c r="F121" s="169" t="s">
        <v>2022</v>
      </c>
      <c r="G121" s="213"/>
      <c r="H121" s="27"/>
      <c r="I121" s="172"/>
      <c r="J121" s="193"/>
      <c r="K121" s="172"/>
      <c r="L121" s="192"/>
      <c r="M121" s="172"/>
      <c r="N121" s="211"/>
      <c r="O121" s="172"/>
      <c r="P121" s="194"/>
      <c r="Q121" s="224"/>
      <c r="R121" s="243"/>
      <c r="S121" s="212"/>
      <c r="T121" s="211"/>
      <c r="U121" s="246"/>
      <c r="V121" s="211"/>
      <c r="W121" s="211"/>
      <c r="X121" s="174"/>
      <c r="Y121" s="174"/>
      <c r="Z121" s="174"/>
    </row>
    <row r="122" spans="1:26" ht="15.75" customHeight="1">
      <c r="A122" s="190" t="s">
        <v>2017</v>
      </c>
      <c r="B122" s="190" t="s">
        <v>2018</v>
      </c>
      <c r="C122" s="190" t="s">
        <v>4169</v>
      </c>
      <c r="D122" s="190" t="s">
        <v>4204</v>
      </c>
      <c r="E122" s="190" t="s">
        <v>4260</v>
      </c>
      <c r="F122" s="169" t="s">
        <v>2022</v>
      </c>
      <c r="G122" s="213"/>
      <c r="H122" s="27"/>
      <c r="I122" s="172"/>
      <c r="J122" s="193"/>
      <c r="K122" s="172"/>
      <c r="L122" s="213"/>
      <c r="M122" s="172"/>
      <c r="N122" s="211"/>
      <c r="O122" s="172"/>
      <c r="P122" s="194"/>
      <c r="Q122" s="224"/>
      <c r="R122" s="243"/>
      <c r="S122" s="212"/>
      <c r="T122" s="211"/>
      <c r="U122" s="245"/>
      <c r="V122" s="211"/>
      <c r="W122" s="211"/>
      <c r="X122" s="174"/>
      <c r="Y122" s="174"/>
      <c r="Z122" s="174"/>
    </row>
    <row r="123" spans="1:26" ht="15.75" customHeight="1">
      <c r="A123" s="190" t="s">
        <v>2017</v>
      </c>
      <c r="B123" s="190" t="s">
        <v>2018</v>
      </c>
      <c r="C123" s="190" t="s">
        <v>2019</v>
      </c>
      <c r="D123" s="190" t="s">
        <v>2043</v>
      </c>
      <c r="E123" s="190" t="s">
        <v>2075</v>
      </c>
      <c r="F123" s="169" t="s">
        <v>2022</v>
      </c>
      <c r="G123" s="213"/>
      <c r="H123" s="27"/>
      <c r="I123" s="172"/>
      <c r="J123" s="193"/>
      <c r="K123" s="172"/>
      <c r="L123" s="192"/>
      <c r="M123" s="172"/>
      <c r="N123" s="211"/>
      <c r="O123" s="172"/>
      <c r="P123" s="194"/>
      <c r="Q123" s="224"/>
      <c r="R123" s="243"/>
      <c r="S123" s="212"/>
      <c r="T123" s="211"/>
      <c r="U123" s="246"/>
      <c r="V123" s="211"/>
      <c r="W123" s="211"/>
      <c r="X123" s="174"/>
      <c r="Y123" s="174"/>
      <c r="Z123" s="174"/>
    </row>
    <row r="124" spans="1:26" ht="15.75" customHeight="1">
      <c r="A124" s="190" t="s">
        <v>2017</v>
      </c>
      <c r="B124" s="190" t="s">
        <v>2018</v>
      </c>
      <c r="C124" s="190" t="s">
        <v>2019</v>
      </c>
      <c r="D124" s="190" t="s">
        <v>2026</v>
      </c>
      <c r="E124" s="190" t="s">
        <v>2041</v>
      </c>
      <c r="F124" s="169" t="s">
        <v>2022</v>
      </c>
      <c r="G124" s="213"/>
      <c r="H124" s="27"/>
      <c r="I124" s="172"/>
      <c r="J124" s="193"/>
      <c r="K124" s="172"/>
      <c r="L124" s="213"/>
      <c r="M124" s="172"/>
      <c r="N124" s="211"/>
      <c r="O124" s="172"/>
      <c r="P124" s="194"/>
      <c r="Q124" s="224"/>
      <c r="R124" s="243"/>
      <c r="S124" s="212"/>
      <c r="T124" s="211"/>
      <c r="U124" s="245"/>
      <c r="V124" s="211"/>
      <c r="W124" s="211"/>
      <c r="X124" s="174"/>
      <c r="Y124" s="174"/>
      <c r="Z124" s="174"/>
    </row>
    <row r="125" spans="1:26" ht="15.75" customHeight="1">
      <c r="A125" s="190" t="s">
        <v>2017</v>
      </c>
      <c r="B125" s="190" t="s">
        <v>2018</v>
      </c>
      <c r="C125" s="190" t="s">
        <v>4169</v>
      </c>
      <c r="D125" s="190" t="s">
        <v>4201</v>
      </c>
      <c r="E125" s="190" t="s">
        <v>4265</v>
      </c>
      <c r="F125" s="169" t="s">
        <v>2022</v>
      </c>
      <c r="G125" s="213"/>
      <c r="H125" s="27"/>
      <c r="I125" s="172"/>
      <c r="J125" s="193"/>
      <c r="K125" s="172"/>
      <c r="L125" s="213"/>
      <c r="M125" s="172"/>
      <c r="N125" s="211"/>
      <c r="O125" s="172"/>
      <c r="P125" s="194"/>
      <c r="Q125" s="224"/>
      <c r="R125" s="243"/>
      <c r="S125" s="212"/>
      <c r="T125" s="211"/>
      <c r="U125" s="245"/>
      <c r="V125" s="211"/>
      <c r="W125" s="211"/>
      <c r="X125" s="174"/>
      <c r="Y125" s="174"/>
      <c r="Z125" s="174"/>
    </row>
    <row r="126" spans="1:26" ht="15.75" customHeight="1">
      <c r="A126" s="190" t="s">
        <v>2017</v>
      </c>
      <c r="B126" s="190" t="s">
        <v>2018</v>
      </c>
      <c r="C126" s="190" t="s">
        <v>2019</v>
      </c>
      <c r="D126" s="190" t="s">
        <v>2026</v>
      </c>
      <c r="E126" s="190" t="s">
        <v>4268</v>
      </c>
      <c r="F126" s="169" t="s">
        <v>2022</v>
      </c>
      <c r="G126" s="213"/>
      <c r="H126" s="27"/>
      <c r="I126" s="172"/>
      <c r="J126" s="193"/>
      <c r="K126" s="172"/>
      <c r="L126" s="213"/>
      <c r="M126" s="172"/>
      <c r="N126" s="211"/>
      <c r="O126" s="172"/>
      <c r="P126" s="194"/>
      <c r="Q126" s="224"/>
      <c r="R126" s="243"/>
      <c r="S126" s="212"/>
      <c r="T126" s="211"/>
      <c r="U126" s="245"/>
      <c r="V126" s="211"/>
      <c r="W126" s="211"/>
      <c r="X126" s="174"/>
      <c r="Y126" s="174"/>
      <c r="Z126" s="174"/>
    </row>
    <row r="127" spans="1:26" ht="15.75" customHeight="1">
      <c r="A127" s="190" t="s">
        <v>2017</v>
      </c>
      <c r="B127" s="190" t="s">
        <v>2018</v>
      </c>
      <c r="C127" s="190" t="s">
        <v>2019</v>
      </c>
      <c r="D127" s="190" t="s">
        <v>2030</v>
      </c>
      <c r="E127" s="190" t="s">
        <v>2056</v>
      </c>
      <c r="F127" s="169" t="s">
        <v>2022</v>
      </c>
      <c r="G127" s="213"/>
      <c r="H127" s="208"/>
      <c r="I127" s="172"/>
      <c r="J127" s="193"/>
      <c r="K127" s="172"/>
      <c r="L127" s="213"/>
      <c r="M127" s="172"/>
      <c r="N127" s="211"/>
      <c r="O127" s="172"/>
      <c r="P127" s="194"/>
      <c r="Q127" s="224"/>
      <c r="R127" s="243"/>
      <c r="S127" s="212"/>
      <c r="T127" s="211"/>
      <c r="U127" s="246"/>
      <c r="V127" s="211"/>
      <c r="W127" s="211"/>
      <c r="X127" s="174"/>
      <c r="Y127" s="174"/>
      <c r="Z127" s="174"/>
    </row>
    <row r="128" spans="1:26" ht="15.75" customHeight="1">
      <c r="A128" s="190" t="s">
        <v>2017</v>
      </c>
      <c r="B128" s="190" t="s">
        <v>2018</v>
      </c>
      <c r="C128" s="190" t="s">
        <v>2019</v>
      </c>
      <c r="D128" s="190" t="s">
        <v>2030</v>
      </c>
      <c r="E128" s="190" t="s">
        <v>2061</v>
      </c>
      <c r="F128" s="169" t="s">
        <v>2022</v>
      </c>
      <c r="G128" s="213"/>
      <c r="H128" s="27"/>
      <c r="I128" s="172"/>
      <c r="J128" s="193"/>
      <c r="K128" s="172"/>
      <c r="L128" s="213"/>
      <c r="M128" s="172"/>
      <c r="N128" s="211"/>
      <c r="O128" s="172"/>
      <c r="P128" s="194"/>
      <c r="Q128" s="224"/>
      <c r="R128" s="243"/>
      <c r="S128" s="212"/>
      <c r="T128" s="211"/>
      <c r="U128" s="245"/>
      <c r="V128" s="211"/>
      <c r="W128" s="211"/>
      <c r="X128" s="174"/>
      <c r="Y128" s="174"/>
      <c r="Z128" s="174"/>
    </row>
    <row r="129" spans="1:26" ht="15.75" customHeight="1">
      <c r="A129" s="190" t="s">
        <v>2017</v>
      </c>
      <c r="B129" s="190" t="s">
        <v>2018</v>
      </c>
      <c r="C129" s="190" t="s">
        <v>2019</v>
      </c>
      <c r="D129" s="190" t="s">
        <v>2043</v>
      </c>
      <c r="E129" s="190" t="s">
        <v>4273</v>
      </c>
      <c r="F129" s="169" t="s">
        <v>2022</v>
      </c>
      <c r="G129" s="213"/>
      <c r="H129" s="27"/>
      <c r="I129" s="172"/>
      <c r="J129" s="193"/>
      <c r="K129" s="172"/>
      <c r="L129" s="192"/>
      <c r="M129" s="172"/>
      <c r="N129" s="211"/>
      <c r="O129" s="172"/>
      <c r="P129" s="194"/>
      <c r="Q129" s="247"/>
      <c r="R129" s="243"/>
      <c r="S129" s="212"/>
      <c r="T129" s="211"/>
      <c r="U129" s="246"/>
      <c r="V129" s="211"/>
      <c r="W129" s="211"/>
      <c r="X129" s="174"/>
      <c r="Y129" s="174"/>
      <c r="Z129" s="174"/>
    </row>
    <row r="130" spans="1:26" ht="15.75" customHeight="1">
      <c r="A130" s="190" t="s">
        <v>2017</v>
      </c>
      <c r="B130" s="190" t="s">
        <v>2018</v>
      </c>
      <c r="C130" s="190" t="s">
        <v>4169</v>
      </c>
      <c r="D130" s="190" t="s">
        <v>4170</v>
      </c>
      <c r="E130" s="190" t="s">
        <v>4276</v>
      </c>
      <c r="F130" s="169" t="s">
        <v>2022</v>
      </c>
      <c r="G130" s="213"/>
      <c r="H130" s="27"/>
      <c r="I130" s="172"/>
      <c r="J130" s="193"/>
      <c r="K130" s="172"/>
      <c r="L130" s="213"/>
      <c r="M130" s="172"/>
      <c r="N130" s="211"/>
      <c r="O130" s="172"/>
      <c r="P130" s="194"/>
      <c r="Q130" s="247"/>
      <c r="R130" s="248"/>
      <c r="S130" s="212"/>
      <c r="T130" s="211"/>
      <c r="U130" s="245"/>
      <c r="V130" s="211"/>
      <c r="W130" s="211"/>
      <c r="X130" s="174"/>
      <c r="Y130" s="174"/>
      <c r="Z130" s="174"/>
    </row>
    <row r="131" spans="1:26" ht="15.75" customHeight="1">
      <c r="A131" s="190" t="s">
        <v>2017</v>
      </c>
      <c r="B131" s="190" t="s">
        <v>2018</v>
      </c>
      <c r="C131" s="190" t="s">
        <v>2019</v>
      </c>
      <c r="D131" s="190" t="s">
        <v>2043</v>
      </c>
      <c r="E131" s="190" t="s">
        <v>2076</v>
      </c>
      <c r="F131" s="169" t="s">
        <v>2022</v>
      </c>
      <c r="G131" s="213"/>
      <c r="H131" s="27"/>
      <c r="I131" s="172"/>
      <c r="J131" s="193"/>
      <c r="K131" s="172"/>
      <c r="L131" s="192"/>
      <c r="M131" s="172"/>
      <c r="N131" s="211"/>
      <c r="O131" s="172"/>
      <c r="P131" s="194"/>
      <c r="Q131" s="247"/>
      <c r="R131" s="248"/>
      <c r="S131" s="212"/>
      <c r="T131" s="212"/>
      <c r="U131" s="246"/>
      <c r="V131" s="211"/>
      <c r="W131" s="211"/>
      <c r="X131" s="174"/>
      <c r="Y131" s="174"/>
      <c r="Z131" s="174"/>
    </row>
    <row r="132" spans="1:26" ht="15.5">
      <c r="F132" s="169" t="s">
        <v>2022</v>
      </c>
      <c r="G132" s="191"/>
      <c r="H132" s="192"/>
      <c r="I132" s="172"/>
      <c r="J132" s="193"/>
      <c r="K132" s="172"/>
      <c r="L132" s="192"/>
      <c r="M132" s="172"/>
      <c r="N132" s="194"/>
      <c r="O132" s="172"/>
      <c r="P132" s="194"/>
      <c r="Q132" s="223"/>
      <c r="R132" s="203"/>
      <c r="S132" s="30"/>
      <c r="T132" s="206"/>
      <c r="U132" s="197"/>
      <c r="V132" s="198"/>
      <c r="W132" s="198"/>
    </row>
    <row r="133" spans="1:26" ht="15.5">
      <c r="F133" s="169" t="s">
        <v>2022</v>
      </c>
      <c r="G133" s="191"/>
      <c r="H133" s="192"/>
      <c r="I133" s="172"/>
      <c r="J133" s="193"/>
      <c r="K133" s="172"/>
      <c r="L133" s="192"/>
      <c r="M133" s="172"/>
      <c r="N133" s="211"/>
      <c r="O133" s="172"/>
      <c r="P133" s="194"/>
      <c r="Q133" s="217"/>
      <c r="R133" s="213"/>
      <c r="S133" s="30"/>
      <c r="T133" s="212"/>
      <c r="U133" s="197"/>
      <c r="V133" s="198"/>
      <c r="W133" s="198"/>
    </row>
    <row r="134" spans="1:26" ht="15.5">
      <c r="F134" s="169" t="s">
        <v>2022</v>
      </c>
      <c r="G134" s="191"/>
      <c r="H134" s="230"/>
      <c r="I134" s="172"/>
      <c r="J134" s="193"/>
      <c r="K134" s="172"/>
      <c r="L134" s="230"/>
      <c r="M134" s="172"/>
      <c r="N134" s="211"/>
      <c r="O134" s="172"/>
      <c r="P134" s="194"/>
      <c r="Q134" s="93"/>
      <c r="R134" s="242"/>
      <c r="S134" s="212"/>
      <c r="T134" s="211"/>
      <c r="U134" s="197"/>
      <c r="V134" s="211"/>
      <c r="W134" s="211"/>
    </row>
  </sheetData>
  <autoFilter ref="A1:W134" xr:uid="{7E76A671-7B8D-4855-8C5C-4E6DE9AFFFA2}"/>
  <conditionalFormatting sqref="H1:I1">
    <cfRule type="duplicateValues" dxfId="33" priority="1"/>
    <cfRule type="duplicateValues" dxfId="32" priority="2"/>
    <cfRule type="duplicateValues" dxfId="31" priority="3"/>
  </conditionalFormatting>
  <dataValidations disablePrompts="1" count="3">
    <dataValidation allowBlank="1" showInputMessage="1" showErrorMessage="1" promptTitle="CNPJ da Empresa Parceira" prompt="Informar o CNPJ da empresa parceira sem formatação e sem máscara._x000a__x000a_INFORMAÇÃO OBRIGATÓRIA." sqref="F2:F15" xr:uid="{437B43AC-4D11-4223-B82F-DA21B2388C22}"/>
    <dataValidation allowBlank="1" showInputMessage="1" showErrorMessage="1" promptTitle="Informe o CPF do Promotor" prompt="Informe o CPF do promotor sem formatação e máscara._x000a_Deve ser único na plataforma._x000a__x000a_INFORMAÇÃO OBRIGATÓRIA." sqref="G4:G7" xr:uid="{762B6BB1-22CC-4401-B1CC-EDC68A4CE302}"/>
    <dataValidation allowBlank="1" showInputMessage="1" showErrorMessage="1" promptTitle="Data de Nascimento" prompt="Informar data no formato DD/MM/YYYY._x000a__x000a_INFORMAÇÃO OBRIGATÓRIA PARA CRIAÇÃO E EDIÇÃO." sqref="Q10 Q4:Q5" xr:uid="{E5682372-13F1-4C2F-830D-0C3354D68B12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B223D-8297-4D11-8D6B-39506BB7C05E}">
  <sheetPr codeName="Planilha4">
    <tabColor theme="7" tint="-0.499984740745262"/>
  </sheetPr>
  <dimension ref="A1:V76"/>
  <sheetViews>
    <sheetView showGridLines="0" topLeftCell="F1" zoomScale="70" zoomScaleNormal="70" workbookViewId="0">
      <selection activeCell="S2" sqref="S2"/>
    </sheetView>
  </sheetViews>
  <sheetFormatPr defaultColWidth="8.81640625" defaultRowHeight="10.5" outlineLevelCol="1"/>
  <cols>
    <col min="1" max="1" width="9.08984375" style="58" bestFit="1" customWidth="1"/>
    <col min="2" max="2" width="47.1796875" style="58" bestFit="1" customWidth="1"/>
    <col min="3" max="3" width="38.36328125" style="58" customWidth="1" outlineLevel="1"/>
    <col min="4" max="4" width="24.54296875" style="58" customWidth="1" outlineLevel="1"/>
    <col min="5" max="5" width="23.90625" style="58" customWidth="1" outlineLevel="1"/>
    <col min="6" max="6" width="13.453125" style="58" bestFit="1" customWidth="1"/>
    <col min="7" max="7" width="16.81640625" style="58" bestFit="1" customWidth="1"/>
    <col min="8" max="9" width="16.81640625" style="58" hidden="1" customWidth="1" outlineLevel="1"/>
    <col min="10" max="10" width="10.1796875" style="58" bestFit="1" customWidth="1" collapsed="1"/>
    <col min="11" max="11" width="11.6328125" style="58" bestFit="1" customWidth="1"/>
    <col min="12" max="12" width="10.453125" style="58" bestFit="1" customWidth="1"/>
    <col min="13" max="13" width="13.81640625" style="58" bestFit="1" customWidth="1"/>
    <col min="14" max="14" width="24.08984375" style="58" bestFit="1" customWidth="1"/>
    <col min="15" max="15" width="21.08984375" style="58" bestFit="1" customWidth="1"/>
    <col min="16" max="16" width="18.1796875" style="58" customWidth="1"/>
    <col min="17" max="17" width="18" style="58" bestFit="1" customWidth="1"/>
    <col min="18" max="18" width="18" style="58" customWidth="1"/>
    <col min="19" max="19" width="10.36328125" style="58" bestFit="1" customWidth="1"/>
    <col min="20" max="22" width="16.36328125" style="58" bestFit="1" customWidth="1"/>
    <col min="23" max="16384" width="8.81640625" style="58"/>
  </cols>
  <sheetData>
    <row r="1" spans="1:22" customFormat="1" ht="18.5" customHeight="1">
      <c r="C1" s="275" t="s">
        <v>28</v>
      </c>
      <c r="D1" s="275"/>
      <c r="E1" s="275"/>
      <c r="H1" s="276" t="s">
        <v>29</v>
      </c>
      <c r="I1" s="276"/>
      <c r="K1" s="277" t="s">
        <v>209</v>
      </c>
      <c r="L1" s="277"/>
      <c r="M1" s="277"/>
      <c r="N1" s="277"/>
      <c r="O1" s="277"/>
      <c r="P1" s="277"/>
      <c r="Q1" s="68"/>
      <c r="R1" s="278" t="s">
        <v>568</v>
      </c>
      <c r="S1" s="278"/>
      <c r="T1" s="278"/>
    </row>
    <row r="2" spans="1:22" customFormat="1" ht="18.5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44835</v>
      </c>
      <c r="N2" s="61" t="s">
        <v>210</v>
      </c>
      <c r="O2" s="63" t="s">
        <v>938</v>
      </c>
      <c r="P2" s="62"/>
      <c r="Q2" s="68"/>
      <c r="R2" s="95" t="s">
        <v>564</v>
      </c>
      <c r="S2" s="96" t="e">
        <f ca="1">SUM(N11:N1048576)/SUMIFS(J11:J1048576,P11:P1048576,"CONSULTOR")</f>
        <v>#REF!</v>
      </c>
      <c r="T2" s="94"/>
    </row>
    <row r="3" spans="1:22" customFormat="1" ht="18.5" customHeight="1">
      <c r="C3" s="60"/>
      <c r="D3" s="60"/>
      <c r="E3" s="60"/>
      <c r="H3" s="60"/>
      <c r="I3" s="60"/>
      <c r="K3" s="64"/>
      <c r="L3" s="61" t="s">
        <v>213</v>
      </c>
      <c r="M3" s="63">
        <v>44865</v>
      </c>
      <c r="N3" s="61" t="s">
        <v>214</v>
      </c>
      <c r="O3" s="63" t="str">
        <f>"Controle_HC_"&amp;MONTH(M2)&amp;"_"&amp;YEAR(M2)</f>
        <v>Controle_HC_10_2022</v>
      </c>
      <c r="P3" s="62"/>
      <c r="Q3" s="68"/>
      <c r="R3" s="94"/>
      <c r="S3" s="94"/>
      <c r="T3" s="94"/>
    </row>
    <row r="4" spans="1:22" customFormat="1" ht="8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</row>
    <row r="5" spans="1:22" customFormat="1" ht="19" customHeight="1">
      <c r="C5" s="60"/>
      <c r="D5" s="60"/>
      <c r="E5" s="60"/>
      <c r="H5" s="60"/>
      <c r="I5" s="60"/>
      <c r="K5" s="66" t="s">
        <v>216</v>
      </c>
      <c r="L5" s="66">
        <v>44835</v>
      </c>
      <c r="M5" s="67">
        <v>20</v>
      </c>
      <c r="N5" s="61" t="s">
        <v>217</v>
      </c>
      <c r="O5" s="63">
        <v>44846</v>
      </c>
      <c r="P5" s="62"/>
      <c r="Q5" s="68"/>
      <c r="R5" s="95" t="s">
        <v>567</v>
      </c>
      <c r="S5" s="97" t="e">
        <f ca="1">AVERAGEIFS(INDIRECT("'"&amp;$O$2&amp;"'!Y:Y"),INDIRECT("'"&amp;$O$2&amp;"'!Y:y"),"&gt;1",INDIRECT("'"&amp;$O$2&amp;"'!O:O"),"&gt;="&amp;$M$2,INDIRECT("'"&amp;$O$2&amp;"'!O:O"),"&lt;="&amp;$M$3)</f>
        <v>#REF!</v>
      </c>
      <c r="T5" s="94"/>
    </row>
    <row r="6" spans="1:22" customFormat="1" ht="18.5" customHeight="1">
      <c r="C6" s="60"/>
      <c r="D6" s="60"/>
      <c r="E6" s="60"/>
      <c r="H6" s="60"/>
      <c r="I6" s="60"/>
      <c r="K6" s="66" t="s">
        <v>477</v>
      </c>
      <c r="L6" s="64"/>
      <c r="M6" s="67">
        <v>31</v>
      </c>
      <c r="N6" s="64"/>
      <c r="O6" s="63"/>
      <c r="P6" s="62"/>
      <c r="Q6" s="68"/>
      <c r="R6" s="94"/>
      <c r="S6" s="94"/>
      <c r="T6" s="94"/>
    </row>
    <row r="7" spans="1:22" customFormat="1" ht="18.5" customHeight="1">
      <c r="C7" s="60"/>
      <c r="D7" s="60"/>
      <c r="E7" s="60"/>
      <c r="H7" s="60"/>
      <c r="I7" s="60"/>
      <c r="K7" s="64"/>
      <c r="L7" s="64"/>
      <c r="M7" s="64"/>
      <c r="N7" s="64"/>
      <c r="O7" s="62"/>
      <c r="P7" s="62"/>
      <c r="Q7" s="68"/>
      <c r="R7" s="68"/>
    </row>
    <row r="8" spans="1:22" customFormat="1" ht="18.5" customHeight="1">
      <c r="C8" s="60"/>
      <c r="D8" s="60"/>
      <c r="E8" s="60"/>
      <c r="H8" s="60"/>
      <c r="I8" s="60"/>
      <c r="K8" s="85"/>
      <c r="L8" s="85"/>
      <c r="M8" s="85"/>
      <c r="N8" s="85"/>
      <c r="O8" s="68"/>
      <c r="P8" s="68"/>
      <c r="Q8" s="68"/>
      <c r="R8" s="68"/>
    </row>
    <row r="9" spans="1:22" customFormat="1" ht="14.5">
      <c r="L9" s="86">
        <f ca="1">SUM(L11:L1048576)</f>
        <v>292</v>
      </c>
      <c r="M9" s="86" t="e">
        <f ca="1">SUM(M11:M1048576)</f>
        <v>#REF!</v>
      </c>
      <c r="N9" s="86" t="e">
        <f ca="1">SUM(N11:N1048576)</f>
        <v>#REF!</v>
      </c>
      <c r="T9" s="72">
        <f>SUM(T11:T999997)</f>
        <v>169757.79106451615</v>
      </c>
      <c r="U9" s="72">
        <f>SUM(U11:U999997)</f>
        <v>25946.530580645165</v>
      </c>
      <c r="V9" s="72" t="e">
        <f ca="1">SUM(V11:V999997)</f>
        <v>#REF!</v>
      </c>
    </row>
    <row r="10" spans="1:22" customFormat="1" ht="44" customHeight="1">
      <c r="A10" s="15" t="s">
        <v>562</v>
      </c>
      <c r="B10" s="15" t="s">
        <v>11</v>
      </c>
      <c r="C10" s="15" t="s">
        <v>12</v>
      </c>
      <c r="D10" s="15" t="s">
        <v>13</v>
      </c>
      <c r="E10" s="15" t="s">
        <v>14</v>
      </c>
      <c r="F10" s="15" t="s">
        <v>15</v>
      </c>
      <c r="G10" s="15" t="s">
        <v>16</v>
      </c>
      <c r="H10" s="15"/>
      <c r="I10" s="15"/>
      <c r="J10" s="16" t="s">
        <v>17</v>
      </c>
      <c r="K10" s="16" t="s">
        <v>18</v>
      </c>
      <c r="L10" s="16" t="s">
        <v>19</v>
      </c>
      <c r="M10" s="16" t="s">
        <v>20</v>
      </c>
      <c r="N10" s="16" t="s">
        <v>21</v>
      </c>
      <c r="O10" s="15" t="s">
        <v>22</v>
      </c>
      <c r="P10" s="15" t="s">
        <v>23</v>
      </c>
      <c r="Q10" s="15" t="s">
        <v>218</v>
      </c>
      <c r="R10" s="15" t="s">
        <v>224</v>
      </c>
      <c r="S10" s="15" t="s">
        <v>24</v>
      </c>
      <c r="T10" s="108" t="s">
        <v>25</v>
      </c>
      <c r="U10" s="108" t="s">
        <v>27</v>
      </c>
      <c r="V10" s="15" t="s">
        <v>26</v>
      </c>
    </row>
    <row r="11" spans="1:22">
      <c r="A11" s="91" t="s">
        <v>131</v>
      </c>
      <c r="B11" s="58" t="s">
        <v>132</v>
      </c>
      <c r="C11" s="58" t="str">
        <f ca="1">VLOOKUP(A11,INDIRECT("'"&amp;$O$3&amp;"'!G:L"),6,0)</f>
        <v>-</v>
      </c>
      <c r="D11" s="58" t="str">
        <f ca="1">VLOOKUP(A11,INDIRECT("'"&amp;$O$3&amp;"'!G:N"),8,0)</f>
        <v>RODRIGO DIAS DOS SANTOS</v>
      </c>
      <c r="E11" s="58" t="str">
        <f ca="1">VLOOKUP(A11,INDIRECT("'"&amp;$O$3&amp;"'!G:T"),10,0)</f>
        <v>GIOVANE BORGES DA SILVA</v>
      </c>
      <c r="F11" s="59">
        <f ca="1">IFERROR(IF(VLOOKUP(A11,INDIRECT("'"&amp;$O$3&amp;"'!G:V"),13,0)=0,"",VLOOKUP(A11,INDIRECT("'"&amp;$O$3&amp;"'!G:V"),13,0)),0)</f>
        <v>44795</v>
      </c>
      <c r="G11" s="59" t="str">
        <f ca="1">IFERROR(IF(VLOOKUP(A11,INDIRECT("'"&amp;$O$3&amp;"'!G:V"),14,0)=0,"",VLOOKUP(A11,INDIRECT("'"&amp;$O$3&amp;"'!G:V"),14,0)),0)</f>
        <v/>
      </c>
      <c r="J11" s="58">
        <f ca="1">IF(AND(F11&lt;$M$2,G11=""),NETWORKDAYS($M$2,$M$3,$O$5:$O$6),IF(F11&lt;$M$2,NETWORKDAYS($M$2,G11,$O$5:$O$6),IF(G11="",NETWORKDAYS(F11,$M$3,$O$5:$O$6),NETWORKDAYS(F11,G11,$O$5:$O$6))))</f>
        <v>20</v>
      </c>
      <c r="K11" s="58">
        <f ca="1">IF(AND(F11&lt;$M$2,G11=""),DATEDIF($M$2,$M$3,"D")+1,IF(F11&lt;$M$2,DATEDIF($M$2,G11,"D")+1,IF(G11="",DATEDIF(F11,$M$3,"D")+1,DATEDIF(F11,G11,"D")+1)))</f>
        <v>31</v>
      </c>
      <c r="L11" s="58">
        <f ca="1">ROUND(J11*R11,0)</f>
        <v>7</v>
      </c>
      <c r="M11" s="58" t="e">
        <f ca="1">COUNTIFS(INDIRECT("'"&amp;$O$2&amp;"'!b:b"),A11,INDIRECT("'"&amp;$O$2&amp;"'!O:O"),"&gt;="&amp;$M$2,INDIRECT("'"&amp;$O$2&amp;"'!O:O"),"&lt;="&amp;$M$3)</f>
        <v>#REF!</v>
      </c>
      <c r="N11" s="58" t="e">
        <f ca="1">COUNTIFS(INDIRECT("'"&amp;$O$2&amp;"'!b:b"),A11,INDIRECT("'"&amp;$O$2&amp;"'!O:O"),"&gt;="&amp;$M$2,INDIRECT("'"&amp;$O$2&amp;"'!O:O"),"&lt;="&amp;$M$3,INDIRECT("'"&amp;$O$2&amp;"'!Z:Z"),"&gt;=1000")</f>
        <v>#REF!</v>
      </c>
      <c r="O11" s="58" t="str">
        <f ca="1">IF(VLOOKUP(A11,INDIRECT("'"&amp;$O$3&amp;"'!G:J"),4,0)="GERENTE","Gerente",IF(VLOOKUP(A11,INDIRECT("'"&amp;$O$3&amp;"'!G:J"),4,0)="COORDENADOR","Coordenador",IF(VLOOKUP(A11,INDIRECT("'"&amp;$O$3&amp;"'!G:J"),4,0)="SUPERVISOR","Supervisor",IF(VLOOKUP(A11,INDIRECT("'"&amp;$O$3&amp;"'!G:J"),4,0)="ANALISTA","Analista",IF(VLOOKUP(A11,INDIRECT("'"&amp;$O$3&amp;"'!G:J"),4,0)="SUPERVISOR DE TREINAMENTO","Supervisor de Treinamento",IF(AND(N11&gt;=L11,N11&gt;0),"Elegível",IF(M11&gt;=L11,"Pendente Faturamento","Credenciamento Não Atingindo")))))))</f>
        <v>Analista</v>
      </c>
      <c r="P11" s="58" t="str">
        <f ca="1">VLOOKUP(A11,INDIRECT("'"&amp;$O$3&amp;"'!G:J"),4,0)</f>
        <v>ANALISTA</v>
      </c>
      <c r="Q11" s="58" t="str">
        <f ca="1">IF(F11&gt;=$M$2,"M1",IF(AND(MONTH(F11)=MONTH($M$2)-1,YEAR(F11)=YEAR($M$2)),"M2",IF(AND(MONTH(F11)=MONTH($M$2)-2,YEAR(F11)=YEAR($M$2)),"M3",IF(AND(MONTH(F11)=MONTH($M$2)-3,YEAR(F11)=YEAR($M$2)),"M4","&gt;=M5"))))</f>
        <v>M3</v>
      </c>
      <c r="R11" s="58">
        <f ca="1">VLOOKUP(Q11,Alavanca!A:B,2,0)</f>
        <v>0.35</v>
      </c>
      <c r="S11" s="71" t="e">
        <f ca="1">IF($S$2&lt;0.05,0,VLOOKUP(P11,Alavanca!D:E,2,0)*K11/$M$6)</f>
        <v>#REF!</v>
      </c>
      <c r="T11" s="71">
        <v>3823.99</v>
      </c>
      <c r="U11" s="71">
        <v>0</v>
      </c>
      <c r="V11" s="71" t="e">
        <f ca="1">IF(N11=0,0,IF(SUM(T11:U11)=S11,0,IF(N11&gt;=L11,S11-SUM(T11:U11),0)))</f>
        <v>#REF!</v>
      </c>
    </row>
    <row r="12" spans="1:22">
      <c r="A12" s="91">
        <v>71704965187</v>
      </c>
      <c r="B12" s="58" t="s">
        <v>59</v>
      </c>
      <c r="C12" s="58" t="str">
        <f t="shared" ref="C12:C67" ca="1" si="0">VLOOKUP(A12,INDIRECT("'"&amp;$O$3&amp;"'!G:L"),6,0)</f>
        <v>TIAGO PEREIRA FURTADO</v>
      </c>
      <c r="D12" s="58" t="str">
        <f t="shared" ref="D12:D67" ca="1" si="1">VLOOKUP(A12,INDIRECT("'"&amp;$O$3&amp;"'!G:N"),8,0)</f>
        <v>RODRIGO DIAS DOS SANTOS</v>
      </c>
      <c r="E12" s="58" t="str">
        <f t="shared" ref="E12:E67" ca="1" si="2">VLOOKUP(A12,INDIRECT("'"&amp;$O$3&amp;"'!G:T"),10,0)</f>
        <v>GIOVANE BORGES DA SILVA</v>
      </c>
      <c r="F12" s="59">
        <f t="shared" ref="F12:F67" ca="1" si="3">IFERROR(IF(VLOOKUP(A12,INDIRECT("'"&amp;$O$3&amp;"'!G:V"),13,0)=0,"",VLOOKUP(A12,INDIRECT("'"&amp;$O$3&amp;"'!G:V"),13,0)),0)</f>
        <v>44802</v>
      </c>
      <c r="G12" s="59" t="str">
        <f t="shared" ref="G12:G67" ca="1" si="4">IFERROR(IF(VLOOKUP(A12,INDIRECT("'"&amp;$O$3&amp;"'!G:V"),14,0)=0,"",VLOOKUP(A12,INDIRECT("'"&amp;$O$3&amp;"'!G:V"),14,0)),0)</f>
        <v/>
      </c>
      <c r="J12" s="58">
        <f t="shared" ref="J12:J67" ca="1" si="5">IF(AND(F12&lt;$M$2,G12=""),NETWORKDAYS($M$2,$M$3,$O$5:$O$6),IF(F12&lt;$M$2,NETWORKDAYS($M$2,G12,$O$5:$O$6),IF(G12="",NETWORKDAYS(F12,$M$3,$O$5:$O$6),NETWORKDAYS(F12,G12,$O$5:$O$6))))</f>
        <v>20</v>
      </c>
      <c r="K12" s="58">
        <f t="shared" ref="K12:K67" ca="1" si="6">IF(AND(F12&lt;$M$2,G12=""),DATEDIF($M$2,$M$3,"D")+1,IF(F12&lt;$M$2,DATEDIF($M$2,G12,"D")+1,IF(G12="",DATEDIF(F12,$M$3,"D")+1,DATEDIF(F12,G12,"D")+1)))</f>
        <v>31</v>
      </c>
      <c r="L12" s="58">
        <f t="shared" ref="L12:L67" ca="1" si="7">ROUND(J12*R12,0)</f>
        <v>7</v>
      </c>
      <c r="M12" s="58" t="e">
        <f t="shared" ref="M12:M67" ca="1" si="8">COUNTIFS(INDIRECT("'"&amp;$O$2&amp;"'!b:b"),A12,INDIRECT("'"&amp;$O$2&amp;"'!O:O"),"&gt;="&amp;$M$2,INDIRECT("'"&amp;$O$2&amp;"'!O:O"),"&lt;="&amp;$M$3)</f>
        <v>#REF!</v>
      </c>
      <c r="N12" s="58" t="e">
        <f t="shared" ref="N12:N67" ca="1" si="9">COUNTIFS(INDIRECT("'"&amp;$O$2&amp;"'!b:b"),A12,INDIRECT("'"&amp;$O$2&amp;"'!O:O"),"&gt;="&amp;$M$2,INDIRECT("'"&amp;$O$2&amp;"'!O:O"),"&lt;="&amp;$M$3,INDIRECT("'"&amp;$O$2&amp;"'!Z:Z"),"&gt;=1000")</f>
        <v>#REF!</v>
      </c>
      <c r="O12" s="58" t="e">
        <f t="shared" ref="O12:O67" ca="1" si="10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#REF!</v>
      </c>
      <c r="P12" s="58" t="str">
        <f t="shared" ref="P12:P67" ca="1" si="11">VLOOKUP(A12,INDIRECT("'"&amp;$O$3&amp;"'!G:J"),4,0)</f>
        <v>CONSULTOR</v>
      </c>
      <c r="Q12" s="58" t="str">
        <f t="shared" ref="Q12:Q67" ca="1" si="12">IF(F12&gt;=$M$2,"M1",IF(AND(MONTH(F12)=MONTH($M$2)-1,YEAR(F12)=YEAR($M$2)),"M2",IF(AND(MONTH(F12)=MONTH($M$2)-2,YEAR(F12)=YEAR($M$2)),"M3",IF(AND(MONTH(F12)=MONTH($M$2)-3,YEAR(F12)=YEAR($M$2)),"M4","&gt;=M5"))))</f>
        <v>M3</v>
      </c>
      <c r="R12" s="58">
        <f ca="1">VLOOKUP(Q12,Alavanca!A:B,2,0)</f>
        <v>0.35</v>
      </c>
      <c r="S12" s="71" t="e">
        <f ca="1">IF($S$2&lt;0.05,0,VLOOKUP(P12,Alavanca!D:E,2,0)*K12/$M$6)</f>
        <v>#REF!</v>
      </c>
      <c r="T12" s="71">
        <v>1933.5154999999997</v>
      </c>
      <c r="U12" s="71">
        <v>0</v>
      </c>
      <c r="V12" s="71" t="e">
        <f t="shared" ref="V12:V75" ca="1" si="13">IF(N12=0,0,IF(SUM(T12:U12)=S12,0,IF(N12&gt;=L12,S12-SUM(T12:U12),0)))</f>
        <v>#REF!</v>
      </c>
    </row>
    <row r="13" spans="1:22">
      <c r="A13" s="91">
        <v>70121994155</v>
      </c>
      <c r="B13" s="58" t="s">
        <v>64</v>
      </c>
      <c r="C13" s="58" t="str">
        <f t="shared" ca="1" si="0"/>
        <v>TIAGO PEREIRA FURTADO</v>
      </c>
      <c r="D13" s="58" t="str">
        <f t="shared" ca="1" si="1"/>
        <v>RODRIGO DIAS DOS SANTOS</v>
      </c>
      <c r="E13" s="58" t="str">
        <f t="shared" ca="1" si="2"/>
        <v>GIOVANE BORGES DA SILVA</v>
      </c>
      <c r="F13" s="59">
        <f t="shared" ca="1" si="3"/>
        <v>44802</v>
      </c>
      <c r="G13" s="59">
        <f t="shared" ca="1" si="4"/>
        <v>44845</v>
      </c>
      <c r="J13" s="58">
        <f t="shared" ca="1" si="5"/>
        <v>7</v>
      </c>
      <c r="K13" s="58">
        <f t="shared" ca="1" si="6"/>
        <v>11</v>
      </c>
      <c r="L13" s="58">
        <f t="shared" ca="1" si="7"/>
        <v>2</v>
      </c>
      <c r="M13" s="58" t="e">
        <f t="shared" ca="1" si="8"/>
        <v>#REF!</v>
      </c>
      <c r="N13" s="58" t="e">
        <f t="shared" ca="1" si="9"/>
        <v>#REF!</v>
      </c>
      <c r="O13" s="58" t="e">
        <f t="shared" ca="1" si="10"/>
        <v>#REF!</v>
      </c>
      <c r="P13" s="58" t="str">
        <f t="shared" ca="1" si="11"/>
        <v>CONSULTOR</v>
      </c>
      <c r="Q13" s="58" t="str">
        <f t="shared" ca="1" si="12"/>
        <v>M3</v>
      </c>
      <c r="R13" s="58">
        <f ca="1">VLOOKUP(Q13,Alavanca!A:B,2,0)</f>
        <v>0.35</v>
      </c>
      <c r="S13" s="71" t="e">
        <f ca="1">IF($S$2&lt;0.05,0,VLOOKUP(P13,Alavanca!D:E,2,0)*K13/$M$6)</f>
        <v>#REF!</v>
      </c>
      <c r="T13" s="71">
        <v>686.08614516129023</v>
      </c>
      <c r="U13" s="71">
        <v>0</v>
      </c>
      <c r="V13" s="71" t="e">
        <f t="shared" ca="1" si="13"/>
        <v>#REF!</v>
      </c>
    </row>
    <row r="14" spans="1:22">
      <c r="A14" s="91">
        <v>63870606649</v>
      </c>
      <c r="B14" s="58" t="s">
        <v>66</v>
      </c>
      <c r="C14" s="58" t="str">
        <f t="shared" ca="1" si="0"/>
        <v>JOSE GOMES DE MELLO</v>
      </c>
      <c r="D14" s="58" t="str">
        <f t="shared" ca="1" si="1"/>
        <v>RODRIGO DIAS DOS SANTOS</v>
      </c>
      <c r="E14" s="58" t="str">
        <f t="shared" ca="1" si="2"/>
        <v>GIOVANE BORGES DA SILVA</v>
      </c>
      <c r="F14" s="59">
        <f t="shared" ca="1" si="3"/>
        <v>44795</v>
      </c>
      <c r="G14" s="59" t="str">
        <f t="shared" ca="1" si="4"/>
        <v/>
      </c>
      <c r="J14" s="58">
        <f t="shared" ca="1" si="5"/>
        <v>20</v>
      </c>
      <c r="K14" s="58">
        <f t="shared" ca="1" si="6"/>
        <v>31</v>
      </c>
      <c r="L14" s="58">
        <f t="shared" ca="1" si="7"/>
        <v>7</v>
      </c>
      <c r="M14" s="58" t="e">
        <f t="shared" ca="1" si="8"/>
        <v>#REF!</v>
      </c>
      <c r="N14" s="58" t="e">
        <f t="shared" ca="1" si="9"/>
        <v>#REF!</v>
      </c>
      <c r="O14" s="58" t="e">
        <f t="shared" ca="1" si="10"/>
        <v>#REF!</v>
      </c>
      <c r="P14" s="58" t="str">
        <f t="shared" ca="1" si="11"/>
        <v>CONSULTOR</v>
      </c>
      <c r="Q14" s="58" t="str">
        <f t="shared" ca="1" si="12"/>
        <v>M3</v>
      </c>
      <c r="R14" s="58">
        <f ca="1">VLOOKUP(Q14,Alavanca!A:B,2,0)</f>
        <v>0.35</v>
      </c>
      <c r="S14" s="71" t="e">
        <f ca="1">IF($S$2&lt;0.05,0,VLOOKUP(P14,Alavanca!D:E,2,0)*K14/$M$6)</f>
        <v>#REF!</v>
      </c>
      <c r="T14" s="71">
        <v>1933.5154999999997</v>
      </c>
      <c r="U14" s="71">
        <v>3590.8145000000004</v>
      </c>
      <c r="V14" s="71" t="e">
        <f t="shared" ca="1" si="13"/>
        <v>#REF!</v>
      </c>
    </row>
    <row r="15" spans="1:22">
      <c r="A15" s="91">
        <v>1987295102</v>
      </c>
      <c r="B15" s="58" t="s">
        <v>70</v>
      </c>
      <c r="C15" s="58" t="str">
        <f t="shared" ca="1" si="0"/>
        <v>-</v>
      </c>
      <c r="D15" s="58" t="str">
        <f t="shared" ca="1" si="1"/>
        <v>RODRIGO DIAS DOS SANTOS</v>
      </c>
      <c r="E15" s="58" t="str">
        <f t="shared" ca="1" si="2"/>
        <v>GIOVANE BORGES DA SILVA</v>
      </c>
      <c r="F15" s="59">
        <f t="shared" ca="1" si="3"/>
        <v>44798</v>
      </c>
      <c r="G15" s="59">
        <f t="shared" ca="1" si="4"/>
        <v>44844</v>
      </c>
      <c r="J15" s="58">
        <f t="shared" ca="1" si="5"/>
        <v>6</v>
      </c>
      <c r="K15" s="58">
        <f t="shared" ca="1" si="6"/>
        <v>10</v>
      </c>
      <c r="L15" s="58">
        <f t="shared" ca="1" si="7"/>
        <v>2</v>
      </c>
      <c r="M15" s="58" t="e">
        <f t="shared" ca="1" si="8"/>
        <v>#REF!</v>
      </c>
      <c r="N15" s="58" t="e">
        <f t="shared" ca="1" si="9"/>
        <v>#REF!</v>
      </c>
      <c r="O15" s="58" t="e">
        <f t="shared" ca="1" si="10"/>
        <v>#REF!</v>
      </c>
      <c r="P15" s="58" t="str">
        <f t="shared" ca="1" si="11"/>
        <v>CONSULTOR</v>
      </c>
      <c r="Q15" s="58" t="str">
        <f t="shared" ca="1" si="12"/>
        <v>M3</v>
      </c>
      <c r="R15" s="58">
        <f ca="1">VLOOKUP(Q15,Alavanca!A:B,2,0)</f>
        <v>0.35</v>
      </c>
      <c r="S15" s="71" t="e">
        <f ca="1">IF($S$2&lt;0.05,0,VLOOKUP(P15,Alavanca!D:E,2,0)*K15/$M$6)</f>
        <v>#REF!</v>
      </c>
      <c r="T15" s="71">
        <v>1782.0419354838712</v>
      </c>
      <c r="U15" s="71">
        <v>0</v>
      </c>
      <c r="V15" s="71" t="e">
        <f t="shared" ca="1" si="13"/>
        <v>#REF!</v>
      </c>
    </row>
    <row r="16" spans="1:22">
      <c r="A16" s="91">
        <v>9452609621</v>
      </c>
      <c r="B16" s="58" t="s">
        <v>72</v>
      </c>
      <c r="C16" s="58" t="str">
        <f t="shared" ca="1" si="0"/>
        <v>JOSE GOMES DE MELLO</v>
      </c>
      <c r="D16" s="58" t="str">
        <f t="shared" ca="1" si="1"/>
        <v>RODRIGO DIAS DOS SANTOS</v>
      </c>
      <c r="E16" s="58" t="str">
        <f t="shared" ca="1" si="2"/>
        <v>GIOVANE BORGES DA SILVA</v>
      </c>
      <c r="F16" s="59">
        <f t="shared" ca="1" si="3"/>
        <v>44795</v>
      </c>
      <c r="G16" s="59" t="str">
        <f t="shared" ca="1" si="4"/>
        <v/>
      </c>
      <c r="J16" s="58">
        <f t="shared" ca="1" si="5"/>
        <v>20</v>
      </c>
      <c r="K16" s="58">
        <f t="shared" ca="1" si="6"/>
        <v>31</v>
      </c>
      <c r="L16" s="58">
        <f t="shared" ca="1" si="7"/>
        <v>7</v>
      </c>
      <c r="M16" s="58" t="e">
        <f t="shared" ca="1" si="8"/>
        <v>#REF!</v>
      </c>
      <c r="N16" s="58" t="e">
        <f t="shared" ca="1" si="9"/>
        <v>#REF!</v>
      </c>
      <c r="O16" s="58" t="e">
        <f t="shared" ca="1" si="10"/>
        <v>#REF!</v>
      </c>
      <c r="P16" s="58" t="str">
        <f t="shared" ca="1" si="11"/>
        <v>CONSULTOR</v>
      </c>
      <c r="Q16" s="58" t="str">
        <f t="shared" ca="1" si="12"/>
        <v>M3</v>
      </c>
      <c r="R16" s="58">
        <f ca="1">VLOOKUP(Q16,Alavanca!A:B,2,0)</f>
        <v>0.35</v>
      </c>
      <c r="S16" s="71" t="e">
        <f ca="1">IF($S$2&lt;0.05,0,VLOOKUP(P16,Alavanca!D:E,2,0)*K16/$M$6)</f>
        <v>#REF!</v>
      </c>
      <c r="T16" s="71">
        <v>1933.5154999999997</v>
      </c>
      <c r="U16" s="71">
        <v>3590.8145000000004</v>
      </c>
      <c r="V16" s="71" t="e">
        <f t="shared" ca="1" si="13"/>
        <v>#REF!</v>
      </c>
    </row>
    <row r="17" spans="1:22">
      <c r="A17" s="91">
        <v>2838009680</v>
      </c>
      <c r="B17" s="58" t="s">
        <v>74</v>
      </c>
      <c r="C17" s="58" t="str">
        <f t="shared" ca="1" si="0"/>
        <v>JOSE GOMES DE MELLO</v>
      </c>
      <c r="D17" s="58" t="str">
        <f t="shared" ca="1" si="1"/>
        <v>RODRIGO DIAS DOS SANTOS</v>
      </c>
      <c r="E17" s="58" t="str">
        <f t="shared" ca="1" si="2"/>
        <v>GIOVANE BORGES DA SILVA</v>
      </c>
      <c r="F17" s="59">
        <f t="shared" ca="1" si="3"/>
        <v>44795</v>
      </c>
      <c r="G17" s="59">
        <f t="shared" ca="1" si="4"/>
        <v>44839</v>
      </c>
      <c r="J17" s="58">
        <f t="shared" ca="1" si="5"/>
        <v>3</v>
      </c>
      <c r="K17" s="58">
        <f t="shared" ca="1" si="6"/>
        <v>5</v>
      </c>
      <c r="L17" s="58">
        <f t="shared" ca="1" si="7"/>
        <v>1</v>
      </c>
      <c r="M17" s="58" t="e">
        <f t="shared" ca="1" si="8"/>
        <v>#REF!</v>
      </c>
      <c r="N17" s="58" t="e">
        <f t="shared" ca="1" si="9"/>
        <v>#REF!</v>
      </c>
      <c r="O17" s="58" t="e">
        <f t="shared" ca="1" si="10"/>
        <v>#REF!</v>
      </c>
      <c r="P17" s="58" t="str">
        <f t="shared" ca="1" si="11"/>
        <v>CONSULTOR</v>
      </c>
      <c r="Q17" s="58" t="str">
        <f t="shared" ca="1" si="12"/>
        <v>M3</v>
      </c>
      <c r="R17" s="58">
        <f ca="1">VLOOKUP(Q17,Alavanca!A:B,2,0)</f>
        <v>0.35</v>
      </c>
      <c r="S17" s="71" t="e">
        <f ca="1">IF($S$2&lt;0.05,0,VLOOKUP(P17,Alavanca!D:E,2,0)*K17/$M$6)</f>
        <v>#REF!</v>
      </c>
      <c r="T17" s="71">
        <v>891.02096774193558</v>
      </c>
      <c r="U17" s="71">
        <v>0</v>
      </c>
      <c r="V17" s="71" t="e">
        <f t="shared" ca="1" si="13"/>
        <v>#REF!</v>
      </c>
    </row>
    <row r="18" spans="1:22">
      <c r="A18" s="91">
        <v>13113308607</v>
      </c>
      <c r="B18" s="58" t="s">
        <v>76</v>
      </c>
      <c r="C18" s="58" t="str">
        <f t="shared" ca="1" si="0"/>
        <v>JOSE GOMES DE MELLO</v>
      </c>
      <c r="D18" s="58" t="str">
        <f t="shared" ca="1" si="1"/>
        <v>RODRIGO DIAS DOS SANTOS</v>
      </c>
      <c r="E18" s="58" t="str">
        <f t="shared" ca="1" si="2"/>
        <v>GIOVANE BORGES DA SILVA</v>
      </c>
      <c r="F18" s="59">
        <f t="shared" ca="1" si="3"/>
        <v>44795</v>
      </c>
      <c r="G18" s="59" t="str">
        <f t="shared" ca="1" si="4"/>
        <v/>
      </c>
      <c r="J18" s="58">
        <f t="shared" ca="1" si="5"/>
        <v>20</v>
      </c>
      <c r="K18" s="58">
        <f t="shared" ca="1" si="6"/>
        <v>31</v>
      </c>
      <c r="L18" s="58">
        <f t="shared" ca="1" si="7"/>
        <v>7</v>
      </c>
      <c r="M18" s="58" t="e">
        <f t="shared" ca="1" si="8"/>
        <v>#REF!</v>
      </c>
      <c r="N18" s="58" t="e">
        <f t="shared" ca="1" si="9"/>
        <v>#REF!</v>
      </c>
      <c r="O18" s="58" t="e">
        <f t="shared" ca="1" si="10"/>
        <v>#REF!</v>
      </c>
      <c r="P18" s="58" t="str">
        <f t="shared" ca="1" si="11"/>
        <v>CONSULTOR</v>
      </c>
      <c r="Q18" s="58" t="str">
        <f t="shared" ca="1" si="12"/>
        <v>M3</v>
      </c>
      <c r="R18" s="58">
        <f ca="1">VLOOKUP(Q18,Alavanca!A:B,2,0)</f>
        <v>0.35</v>
      </c>
      <c r="S18" s="71" t="e">
        <f ca="1">IF($S$2&lt;0.05,0,VLOOKUP(P18,Alavanca!D:E,2,0)*K18/$M$6)</f>
        <v>#REF!</v>
      </c>
      <c r="T18" s="71">
        <v>1933.5154999999997</v>
      </c>
      <c r="U18" s="71">
        <v>0</v>
      </c>
      <c r="V18" s="71" t="e">
        <f t="shared" ca="1" si="13"/>
        <v>#REF!</v>
      </c>
    </row>
    <row r="19" spans="1:22">
      <c r="A19" s="91">
        <v>496547135</v>
      </c>
      <c r="B19" s="58" t="s">
        <v>78</v>
      </c>
      <c r="C19" s="58" t="str">
        <f t="shared" ca="1" si="0"/>
        <v>MAURICIO NASCIMENTO DA SILVA FERREIRA</v>
      </c>
      <c r="D19" s="58" t="str">
        <f t="shared" ca="1" si="1"/>
        <v>RODRIGO DIAS DOS SANTOS</v>
      </c>
      <c r="E19" s="58" t="str">
        <f t="shared" ca="1" si="2"/>
        <v>GIOVANE BORGES DA SILVA</v>
      </c>
      <c r="F19" s="59">
        <f t="shared" ca="1" si="3"/>
        <v>44798</v>
      </c>
      <c r="G19" s="59">
        <f t="shared" ca="1" si="4"/>
        <v>44848</v>
      </c>
      <c r="J19" s="58">
        <f t="shared" ca="1" si="5"/>
        <v>9</v>
      </c>
      <c r="K19" s="58">
        <f t="shared" ca="1" si="6"/>
        <v>14</v>
      </c>
      <c r="L19" s="58">
        <f t="shared" ca="1" si="7"/>
        <v>3</v>
      </c>
      <c r="M19" s="58" t="e">
        <f t="shared" ca="1" si="8"/>
        <v>#REF!</v>
      </c>
      <c r="N19" s="58" t="e">
        <f t="shared" ca="1" si="9"/>
        <v>#REF!</v>
      </c>
      <c r="O19" s="58" t="e">
        <f t="shared" ca="1" si="10"/>
        <v>#REF!</v>
      </c>
      <c r="P19" s="58" t="str">
        <f t="shared" ca="1" si="11"/>
        <v>CONSULTOR</v>
      </c>
      <c r="Q19" s="58" t="str">
        <f t="shared" ca="1" si="12"/>
        <v>M3</v>
      </c>
      <c r="R19" s="58">
        <f ca="1">VLOOKUP(Q19,Alavanca!A:B,2,0)</f>
        <v>0.35</v>
      </c>
      <c r="S19" s="71" t="e">
        <f ca="1">IF($S$2&lt;0.05,0,VLOOKUP(P19,Alavanca!D:E,2,0)*K19/$M$6)</f>
        <v>#REF!</v>
      </c>
      <c r="T19" s="71">
        <v>873.20054838709666</v>
      </c>
      <c r="U19" s="71">
        <v>0</v>
      </c>
      <c r="V19" s="71" t="e">
        <f t="shared" ca="1" si="13"/>
        <v>#REF!</v>
      </c>
    </row>
    <row r="20" spans="1:22">
      <c r="A20" s="91">
        <v>1907744100</v>
      </c>
      <c r="B20" s="58" t="s">
        <v>80</v>
      </c>
      <c r="C20" s="58" t="str">
        <f t="shared" ca="1" si="0"/>
        <v>TIAGO PEREIRA FURTADO</v>
      </c>
      <c r="D20" s="58" t="str">
        <f t="shared" ca="1" si="1"/>
        <v>RODRIGO DIAS DOS SANTOS</v>
      </c>
      <c r="E20" s="58" t="str">
        <f t="shared" ca="1" si="2"/>
        <v>GIOVANE BORGES DA SILVA</v>
      </c>
      <c r="F20" s="59">
        <f t="shared" ca="1" si="3"/>
        <v>44802</v>
      </c>
      <c r="G20" s="59" t="str">
        <f t="shared" ca="1" si="4"/>
        <v/>
      </c>
      <c r="J20" s="58">
        <f t="shared" ca="1" si="5"/>
        <v>20</v>
      </c>
      <c r="K20" s="58">
        <f t="shared" ca="1" si="6"/>
        <v>31</v>
      </c>
      <c r="L20" s="58">
        <f t="shared" ca="1" si="7"/>
        <v>7</v>
      </c>
      <c r="M20" s="58" t="e">
        <f t="shared" ca="1" si="8"/>
        <v>#REF!</v>
      </c>
      <c r="N20" s="58" t="e">
        <f t="shared" ca="1" si="9"/>
        <v>#REF!</v>
      </c>
      <c r="O20" s="58" t="e">
        <f t="shared" ca="1" si="10"/>
        <v>#REF!</v>
      </c>
      <c r="P20" s="58" t="str">
        <f t="shared" ca="1" si="11"/>
        <v>CONSULTOR</v>
      </c>
      <c r="Q20" s="58" t="str">
        <f t="shared" ca="1" si="12"/>
        <v>M3</v>
      </c>
      <c r="R20" s="58">
        <f ca="1">VLOOKUP(Q20,Alavanca!A:B,2,0)</f>
        <v>0.35</v>
      </c>
      <c r="S20" s="71" t="e">
        <f ca="1">IF($S$2&lt;0.05,0,VLOOKUP(P20,Alavanca!D:E,2,0)*K20/$M$6)</f>
        <v>#REF!</v>
      </c>
      <c r="T20" s="71">
        <v>1933.5154999999997</v>
      </c>
      <c r="U20" s="71">
        <v>0</v>
      </c>
      <c r="V20" s="71" t="e">
        <f t="shared" ca="1" si="13"/>
        <v>#REF!</v>
      </c>
    </row>
    <row r="21" spans="1:22">
      <c r="A21" s="91">
        <v>36483336829</v>
      </c>
      <c r="B21" s="58" t="s">
        <v>82</v>
      </c>
      <c r="C21" s="58" t="str">
        <f t="shared" ca="1" si="0"/>
        <v>TIAGO PEREIRA FURTADO</v>
      </c>
      <c r="D21" s="58" t="str">
        <f t="shared" ca="1" si="1"/>
        <v>RODRIGO DIAS DOS SANTOS</v>
      </c>
      <c r="E21" s="58" t="str">
        <f t="shared" ca="1" si="2"/>
        <v>GIOVANE BORGES DA SILVA</v>
      </c>
      <c r="F21" s="59">
        <f t="shared" ca="1" si="3"/>
        <v>44802</v>
      </c>
      <c r="G21" s="59" t="str">
        <f t="shared" ca="1" si="4"/>
        <v/>
      </c>
      <c r="J21" s="58">
        <f t="shared" ca="1" si="5"/>
        <v>20</v>
      </c>
      <c r="K21" s="58">
        <f t="shared" ca="1" si="6"/>
        <v>31</v>
      </c>
      <c r="L21" s="58">
        <f t="shared" ca="1" si="7"/>
        <v>7</v>
      </c>
      <c r="M21" s="58" t="e">
        <f t="shared" ca="1" si="8"/>
        <v>#REF!</v>
      </c>
      <c r="N21" s="58" t="e">
        <f t="shared" ca="1" si="9"/>
        <v>#REF!</v>
      </c>
      <c r="O21" s="58" t="e">
        <f t="shared" ca="1" si="10"/>
        <v>#REF!</v>
      </c>
      <c r="P21" s="58" t="str">
        <f t="shared" ca="1" si="11"/>
        <v>CONSULTOR</v>
      </c>
      <c r="Q21" s="58" t="str">
        <f t="shared" ca="1" si="12"/>
        <v>M3</v>
      </c>
      <c r="R21" s="58">
        <f ca="1">VLOOKUP(Q21,Alavanca!A:B,2,0)</f>
        <v>0.35</v>
      </c>
      <c r="S21" s="71" t="e">
        <f ca="1">IF($S$2&lt;0.05,0,VLOOKUP(P21,Alavanca!D:E,2,0)*K21/$M$6)</f>
        <v>#REF!</v>
      </c>
      <c r="T21" s="71">
        <v>1933.5154999999997</v>
      </c>
      <c r="U21" s="71">
        <v>0</v>
      </c>
      <c r="V21" s="71" t="e">
        <f t="shared" ca="1" si="13"/>
        <v>#REF!</v>
      </c>
    </row>
    <row r="22" spans="1:22">
      <c r="A22" s="91">
        <v>11158354754</v>
      </c>
      <c r="B22" s="58" t="s">
        <v>84</v>
      </c>
      <c r="C22" s="58" t="str">
        <f t="shared" ca="1" si="0"/>
        <v>JOSE GOMES DE MELLO</v>
      </c>
      <c r="D22" s="58" t="str">
        <f t="shared" ca="1" si="1"/>
        <v>RODRIGO DIAS DOS SANTOS</v>
      </c>
      <c r="E22" s="58" t="str">
        <f t="shared" ca="1" si="2"/>
        <v>GIOVANE BORGES DA SILVA</v>
      </c>
      <c r="F22" s="59">
        <f t="shared" ca="1" si="3"/>
        <v>44795</v>
      </c>
      <c r="G22" s="59" t="str">
        <f t="shared" ca="1" si="4"/>
        <v/>
      </c>
      <c r="J22" s="58">
        <f t="shared" ca="1" si="5"/>
        <v>20</v>
      </c>
      <c r="K22" s="58">
        <f t="shared" ca="1" si="6"/>
        <v>31</v>
      </c>
      <c r="L22" s="58">
        <f t="shared" ca="1" si="7"/>
        <v>7</v>
      </c>
      <c r="M22" s="58" t="e">
        <f t="shared" ca="1" si="8"/>
        <v>#REF!</v>
      </c>
      <c r="N22" s="58" t="e">
        <f t="shared" ca="1" si="9"/>
        <v>#REF!</v>
      </c>
      <c r="O22" s="58" t="e">
        <f t="shared" ca="1" si="10"/>
        <v>#REF!</v>
      </c>
      <c r="P22" s="58" t="str">
        <f t="shared" ca="1" si="11"/>
        <v>CONSULTOR</v>
      </c>
      <c r="Q22" s="58" t="str">
        <f t="shared" ca="1" si="12"/>
        <v>M3</v>
      </c>
      <c r="R22" s="58">
        <f ca="1">VLOOKUP(Q22,Alavanca!A:B,2,0)</f>
        <v>0.35</v>
      </c>
      <c r="S22" s="71" t="e">
        <f ca="1">IF($S$2&lt;0.05,0,VLOOKUP(P22,Alavanca!D:E,2,0)*K22/$M$6)</f>
        <v>#REF!</v>
      </c>
      <c r="T22" s="71">
        <v>5524.33</v>
      </c>
      <c r="U22" s="71">
        <v>0</v>
      </c>
      <c r="V22" s="71" t="e">
        <f t="shared" ca="1" si="13"/>
        <v>#REF!</v>
      </c>
    </row>
    <row r="23" spans="1:22">
      <c r="A23" s="91">
        <v>4578519619</v>
      </c>
      <c r="B23" s="58" t="s">
        <v>86</v>
      </c>
      <c r="C23" s="58" t="str">
        <f t="shared" ca="1" si="0"/>
        <v>MURILO SANTOS BARBOSA</v>
      </c>
      <c r="D23" s="58" t="str">
        <f t="shared" ca="1" si="1"/>
        <v>RODRIGO DIAS DOS SANTOS</v>
      </c>
      <c r="E23" s="58" t="str">
        <f t="shared" ca="1" si="2"/>
        <v>GIOVANE BORGES DA SILVA</v>
      </c>
      <c r="F23" s="59">
        <f t="shared" ca="1" si="3"/>
        <v>44798</v>
      </c>
      <c r="G23" s="59" t="str">
        <f t="shared" ca="1" si="4"/>
        <v/>
      </c>
      <c r="J23" s="58">
        <f t="shared" ca="1" si="5"/>
        <v>20</v>
      </c>
      <c r="K23" s="58">
        <f t="shared" ca="1" si="6"/>
        <v>31</v>
      </c>
      <c r="L23" s="58">
        <f t="shared" ca="1" si="7"/>
        <v>7</v>
      </c>
      <c r="M23" s="58" t="e">
        <f t="shared" ca="1" si="8"/>
        <v>#REF!</v>
      </c>
      <c r="N23" s="58" t="e">
        <f t="shared" ca="1" si="9"/>
        <v>#REF!</v>
      </c>
      <c r="O23" s="58" t="e">
        <f t="shared" ca="1" si="10"/>
        <v>#REF!</v>
      </c>
      <c r="P23" s="58" t="str">
        <f t="shared" ca="1" si="11"/>
        <v>CONSULTOR</v>
      </c>
      <c r="Q23" s="58" t="str">
        <f t="shared" ca="1" si="12"/>
        <v>M3</v>
      </c>
      <c r="R23" s="58">
        <f ca="1">VLOOKUP(Q23,Alavanca!A:B,2,0)</f>
        <v>0.35</v>
      </c>
      <c r="S23" s="71" t="e">
        <f ca="1">IF($S$2&lt;0.05,0,VLOOKUP(P23,Alavanca!D:E,2,0)*K23/$M$6)</f>
        <v>#REF!</v>
      </c>
      <c r="T23" s="71">
        <v>1933.5154999999997</v>
      </c>
      <c r="U23" s="71">
        <v>0</v>
      </c>
      <c r="V23" s="71" t="e">
        <f t="shared" ca="1" si="13"/>
        <v>#REF!</v>
      </c>
    </row>
    <row r="24" spans="1:22">
      <c r="A24" s="91" t="s">
        <v>88</v>
      </c>
      <c r="B24" s="58" t="s">
        <v>89</v>
      </c>
      <c r="C24" s="58" t="str">
        <f t="shared" ca="1" si="0"/>
        <v>MAURICIO NASCIMENTO DA SILVA FERREIRA</v>
      </c>
      <c r="D24" s="58" t="str">
        <f t="shared" ca="1" si="1"/>
        <v>RODRIGO DIAS DOS SANTOS</v>
      </c>
      <c r="E24" s="58" t="str">
        <f t="shared" ca="1" si="2"/>
        <v>GIOVANE BORGES DA SILVA</v>
      </c>
      <c r="F24" s="59">
        <f t="shared" ca="1" si="3"/>
        <v>44798</v>
      </c>
      <c r="G24" s="59" t="str">
        <f t="shared" ca="1" si="4"/>
        <v/>
      </c>
      <c r="J24" s="58">
        <f t="shared" ca="1" si="5"/>
        <v>20</v>
      </c>
      <c r="K24" s="58">
        <f t="shared" ca="1" si="6"/>
        <v>31</v>
      </c>
      <c r="L24" s="58">
        <f t="shared" ca="1" si="7"/>
        <v>7</v>
      </c>
      <c r="M24" s="58" t="e">
        <f t="shared" ca="1" si="8"/>
        <v>#REF!</v>
      </c>
      <c r="N24" s="58" t="e">
        <f t="shared" ca="1" si="9"/>
        <v>#REF!</v>
      </c>
      <c r="O24" s="58" t="e">
        <f t="shared" ca="1" si="10"/>
        <v>#REF!</v>
      </c>
      <c r="P24" s="58" t="str">
        <f t="shared" ca="1" si="11"/>
        <v>CONSULTOR</v>
      </c>
      <c r="Q24" s="58" t="str">
        <f t="shared" ca="1" si="12"/>
        <v>M3</v>
      </c>
      <c r="R24" s="58">
        <f ca="1">VLOOKUP(Q24,Alavanca!A:B,2,0)</f>
        <v>0.35</v>
      </c>
      <c r="S24" s="71" t="e">
        <f ca="1">IF($S$2&lt;0.05,0,VLOOKUP(P24,Alavanca!D:E,2,0)*K24/$M$6)</f>
        <v>#REF!</v>
      </c>
      <c r="T24" s="71">
        <v>5524.33</v>
      </c>
      <c r="U24" s="71">
        <v>0</v>
      </c>
      <c r="V24" s="71" t="e">
        <f t="shared" ca="1" si="13"/>
        <v>#REF!</v>
      </c>
    </row>
    <row r="25" spans="1:22">
      <c r="A25" s="91" t="s">
        <v>91</v>
      </c>
      <c r="B25" s="58" t="s">
        <v>92</v>
      </c>
      <c r="C25" s="58" t="str">
        <f t="shared" ca="1" si="0"/>
        <v>MAURICIO NASCIMENTO DA SILVA FERREIRA</v>
      </c>
      <c r="D25" s="58" t="str">
        <f t="shared" ca="1" si="1"/>
        <v>RODRIGO DIAS DOS SANTOS</v>
      </c>
      <c r="E25" s="58" t="str">
        <f t="shared" ca="1" si="2"/>
        <v>GIOVANE BORGES DA SILVA</v>
      </c>
      <c r="F25" s="59">
        <f t="shared" ca="1" si="3"/>
        <v>44798</v>
      </c>
      <c r="G25" s="59">
        <f t="shared" ca="1" si="4"/>
        <v>44858</v>
      </c>
      <c r="J25" s="58">
        <f t="shared" ca="1" si="5"/>
        <v>15</v>
      </c>
      <c r="K25" s="58">
        <f t="shared" ca="1" si="6"/>
        <v>24</v>
      </c>
      <c r="L25" s="58">
        <f t="shared" ca="1" si="7"/>
        <v>5</v>
      </c>
      <c r="M25" s="58" t="e">
        <f t="shared" ca="1" si="8"/>
        <v>#REF!</v>
      </c>
      <c r="N25" s="58" t="e">
        <f t="shared" ca="1" si="9"/>
        <v>#REF!</v>
      </c>
      <c r="O25" s="58" t="e">
        <f t="shared" ca="1" si="10"/>
        <v>#REF!</v>
      </c>
      <c r="P25" s="58" t="str">
        <f t="shared" ca="1" si="11"/>
        <v>CONSULTOR</v>
      </c>
      <c r="Q25" s="58" t="str">
        <f t="shared" ca="1" si="12"/>
        <v>M3</v>
      </c>
      <c r="R25" s="58">
        <f ca="1">VLOOKUP(Q25,Alavanca!A:B,2,0)</f>
        <v>0.35</v>
      </c>
      <c r="S25" s="71" t="e">
        <f ca="1">IF($S$2&lt;0.05,0,VLOOKUP(P25,Alavanca!D:E,2,0)*K25/$M$6)</f>
        <v>#REF!</v>
      </c>
      <c r="T25" s="71">
        <v>4276.9006451612895</v>
      </c>
      <c r="U25" s="71">
        <v>0</v>
      </c>
      <c r="V25" s="71" t="e">
        <f t="shared" ca="1" si="13"/>
        <v>#REF!</v>
      </c>
    </row>
    <row r="26" spans="1:22">
      <c r="A26" s="91" t="s">
        <v>94</v>
      </c>
      <c r="B26" s="58" t="s">
        <v>95</v>
      </c>
      <c r="C26" s="58" t="str">
        <f t="shared" ca="1" si="0"/>
        <v>MAURICIO NASCIMENTO DA SILVA FERREIRA</v>
      </c>
      <c r="D26" s="58" t="str">
        <f t="shared" ca="1" si="1"/>
        <v>RODRIGO DIAS DOS SANTOS</v>
      </c>
      <c r="E26" s="58" t="str">
        <f t="shared" ca="1" si="2"/>
        <v>GIOVANE BORGES DA SILVA</v>
      </c>
      <c r="F26" s="59">
        <f t="shared" ca="1" si="3"/>
        <v>44798</v>
      </c>
      <c r="G26" s="59" t="str">
        <f t="shared" ca="1" si="4"/>
        <v/>
      </c>
      <c r="J26" s="58">
        <f t="shared" ca="1" si="5"/>
        <v>20</v>
      </c>
      <c r="K26" s="58">
        <f t="shared" ca="1" si="6"/>
        <v>31</v>
      </c>
      <c r="L26" s="58">
        <f t="shared" ca="1" si="7"/>
        <v>7</v>
      </c>
      <c r="M26" s="58" t="e">
        <f t="shared" ca="1" si="8"/>
        <v>#REF!</v>
      </c>
      <c r="N26" s="58" t="e">
        <f t="shared" ca="1" si="9"/>
        <v>#REF!</v>
      </c>
      <c r="O26" s="58" t="e">
        <f t="shared" ca="1" si="10"/>
        <v>#REF!</v>
      </c>
      <c r="P26" s="58" t="str">
        <f t="shared" ca="1" si="11"/>
        <v>CONSULTOR</v>
      </c>
      <c r="Q26" s="58" t="str">
        <f t="shared" ca="1" si="12"/>
        <v>M3</v>
      </c>
      <c r="R26" s="58">
        <f ca="1">VLOOKUP(Q26,Alavanca!A:B,2,0)</f>
        <v>0.35</v>
      </c>
      <c r="S26" s="71" t="e">
        <f ca="1">IF($S$2&lt;0.05,0,VLOOKUP(P26,Alavanca!D:E,2,0)*K26/$M$6)</f>
        <v>#REF!</v>
      </c>
      <c r="T26" s="71">
        <v>1933.5154999999997</v>
      </c>
      <c r="U26" s="71">
        <v>0</v>
      </c>
      <c r="V26" s="71" t="e">
        <f t="shared" ca="1" si="13"/>
        <v>#REF!</v>
      </c>
    </row>
    <row r="27" spans="1:22">
      <c r="A27" s="91" t="s">
        <v>97</v>
      </c>
      <c r="B27" s="58" t="s">
        <v>98</v>
      </c>
      <c r="C27" s="58" t="str">
        <f t="shared" ca="1" si="0"/>
        <v>TIAGO PEREIRA FURTADO</v>
      </c>
      <c r="D27" s="58" t="str">
        <f t="shared" ca="1" si="1"/>
        <v>RODRIGO DIAS DOS SANTOS</v>
      </c>
      <c r="E27" s="58" t="str">
        <f t="shared" ca="1" si="2"/>
        <v>GIOVANE BORGES DA SILVA</v>
      </c>
      <c r="F27" s="59">
        <f t="shared" ca="1" si="3"/>
        <v>44802</v>
      </c>
      <c r="G27" s="59" t="str">
        <f t="shared" ca="1" si="4"/>
        <v/>
      </c>
      <c r="J27" s="58">
        <f t="shared" ca="1" si="5"/>
        <v>20</v>
      </c>
      <c r="K27" s="58">
        <f t="shared" ca="1" si="6"/>
        <v>31</v>
      </c>
      <c r="L27" s="58">
        <f t="shared" ca="1" si="7"/>
        <v>7</v>
      </c>
      <c r="M27" s="58" t="e">
        <f t="shared" ca="1" si="8"/>
        <v>#REF!</v>
      </c>
      <c r="N27" s="58" t="e">
        <f t="shared" ca="1" si="9"/>
        <v>#REF!</v>
      </c>
      <c r="O27" s="58" t="e">
        <f t="shared" ca="1" si="10"/>
        <v>#REF!</v>
      </c>
      <c r="P27" s="58" t="str">
        <f t="shared" ca="1" si="11"/>
        <v>CONSULTOR</v>
      </c>
      <c r="Q27" s="58" t="str">
        <f t="shared" ca="1" si="12"/>
        <v>M3</v>
      </c>
      <c r="R27" s="58">
        <f ca="1">VLOOKUP(Q27,Alavanca!A:B,2,0)</f>
        <v>0.35</v>
      </c>
      <c r="S27" s="71" t="e">
        <f ca="1">IF($S$2&lt;0.05,0,VLOOKUP(P27,Alavanca!D:E,2,0)*K27/$M$6)</f>
        <v>#REF!</v>
      </c>
      <c r="T27" s="71">
        <v>1933.5154999999997</v>
      </c>
      <c r="U27" s="71">
        <v>0</v>
      </c>
      <c r="V27" s="71" t="e">
        <f t="shared" ca="1" si="13"/>
        <v>#REF!</v>
      </c>
    </row>
    <row r="28" spans="1:22">
      <c r="A28" s="91" t="s">
        <v>100</v>
      </c>
      <c r="B28" s="58" t="s">
        <v>101</v>
      </c>
      <c r="C28" s="58" t="str">
        <f t="shared" ca="1" si="0"/>
        <v>-</v>
      </c>
      <c r="D28" s="58" t="str">
        <f t="shared" ca="1" si="1"/>
        <v>RODRIGO DIAS DOS SANTOS</v>
      </c>
      <c r="E28" s="58" t="str">
        <f t="shared" ca="1" si="2"/>
        <v>GIOVANE BORGES DA SILVA</v>
      </c>
      <c r="F28" s="59">
        <f t="shared" ca="1" si="3"/>
        <v>44802</v>
      </c>
      <c r="G28" s="59">
        <f t="shared" ca="1" si="4"/>
        <v>44838</v>
      </c>
      <c r="J28" s="58">
        <f t="shared" ca="1" si="5"/>
        <v>2</v>
      </c>
      <c r="K28" s="58">
        <f t="shared" ca="1" si="6"/>
        <v>4</v>
      </c>
      <c r="L28" s="58">
        <f t="shared" ca="1" si="7"/>
        <v>1</v>
      </c>
      <c r="M28" s="58" t="e">
        <f t="shared" ca="1" si="8"/>
        <v>#REF!</v>
      </c>
      <c r="N28" s="58" t="e">
        <f t="shared" ca="1" si="9"/>
        <v>#REF!</v>
      </c>
      <c r="O28" s="58" t="e">
        <f t="shared" ca="1" si="10"/>
        <v>#REF!</v>
      </c>
      <c r="P28" s="58" t="str">
        <f t="shared" ca="1" si="11"/>
        <v>CONSULTOR</v>
      </c>
      <c r="Q28" s="58" t="str">
        <f t="shared" ca="1" si="12"/>
        <v>M3</v>
      </c>
      <c r="R28" s="58">
        <f ca="1">VLOOKUP(Q28,Alavanca!A:B,2,0)</f>
        <v>0.35</v>
      </c>
      <c r="S28" s="71" t="e">
        <f ca="1">IF($S$2&lt;0.05,0,VLOOKUP(P28,Alavanca!D:E,2,0)*K28/$M$6)</f>
        <v>#REF!</v>
      </c>
      <c r="T28" s="71">
        <v>249.4858709677419</v>
      </c>
      <c r="U28" s="71">
        <v>0</v>
      </c>
      <c r="V28" s="71" t="e">
        <f t="shared" ca="1" si="13"/>
        <v>#REF!</v>
      </c>
    </row>
    <row r="29" spans="1:22">
      <c r="A29" s="91" t="s">
        <v>103</v>
      </c>
      <c r="B29" s="58" t="s">
        <v>104</v>
      </c>
      <c r="C29" s="58" t="str">
        <f t="shared" ca="1" si="0"/>
        <v>-</v>
      </c>
      <c r="D29" s="58" t="str">
        <f t="shared" ca="1" si="1"/>
        <v>RODRIGO DIAS DOS SANTOS</v>
      </c>
      <c r="E29" s="58" t="str">
        <f t="shared" ca="1" si="2"/>
        <v>GIOVANE BORGES DA SILVA</v>
      </c>
      <c r="F29" s="59">
        <f t="shared" ca="1" si="3"/>
        <v>44798</v>
      </c>
      <c r="G29" s="59">
        <f t="shared" ca="1" si="4"/>
        <v>44838</v>
      </c>
      <c r="J29" s="58">
        <f t="shared" ca="1" si="5"/>
        <v>2</v>
      </c>
      <c r="K29" s="58">
        <f t="shared" ca="1" si="6"/>
        <v>4</v>
      </c>
      <c r="L29" s="58">
        <f t="shared" ca="1" si="7"/>
        <v>1</v>
      </c>
      <c r="M29" s="58" t="e">
        <f t="shared" ca="1" si="8"/>
        <v>#REF!</v>
      </c>
      <c r="N29" s="58" t="e">
        <f t="shared" ca="1" si="9"/>
        <v>#REF!</v>
      </c>
      <c r="O29" s="58" t="e">
        <f t="shared" ca="1" si="10"/>
        <v>#REF!</v>
      </c>
      <c r="P29" s="58" t="str">
        <f t="shared" ca="1" si="11"/>
        <v>CONSULTOR</v>
      </c>
      <c r="Q29" s="58" t="str">
        <f t="shared" ca="1" si="12"/>
        <v>M3</v>
      </c>
      <c r="R29" s="58">
        <f ca="1">VLOOKUP(Q29,Alavanca!A:B,2,0)</f>
        <v>0.35</v>
      </c>
      <c r="S29" s="71" t="e">
        <f ca="1">IF($S$2&lt;0.05,0,VLOOKUP(P29,Alavanca!D:E,2,0)*K29/$M$6)</f>
        <v>#REF!</v>
      </c>
      <c r="T29" s="71">
        <v>712.81677419354833</v>
      </c>
      <c r="U29" s="71">
        <v>0</v>
      </c>
      <c r="V29" s="71" t="e">
        <f t="shared" ca="1" si="13"/>
        <v>#REF!</v>
      </c>
    </row>
    <row r="30" spans="1:22">
      <c r="A30" s="91" t="s">
        <v>106</v>
      </c>
      <c r="B30" s="58" t="s">
        <v>107</v>
      </c>
      <c r="C30" s="58" t="str">
        <f t="shared" ca="1" si="0"/>
        <v>MAURICIO NASCIMENTO DA SILVA FERREIRA</v>
      </c>
      <c r="D30" s="58" t="str">
        <f t="shared" ca="1" si="1"/>
        <v>RODRIGO DIAS DOS SANTOS</v>
      </c>
      <c r="E30" s="58" t="str">
        <f t="shared" ca="1" si="2"/>
        <v>GIOVANE BORGES DA SILVA</v>
      </c>
      <c r="F30" s="59">
        <f t="shared" ca="1" si="3"/>
        <v>44798</v>
      </c>
      <c r="G30" s="59" t="str">
        <f t="shared" ca="1" si="4"/>
        <v/>
      </c>
      <c r="J30" s="58">
        <f t="shared" ca="1" si="5"/>
        <v>20</v>
      </c>
      <c r="K30" s="58">
        <f t="shared" ca="1" si="6"/>
        <v>31</v>
      </c>
      <c r="L30" s="58">
        <f t="shared" ca="1" si="7"/>
        <v>7</v>
      </c>
      <c r="M30" s="58" t="e">
        <f t="shared" ca="1" si="8"/>
        <v>#REF!</v>
      </c>
      <c r="N30" s="58" t="e">
        <f t="shared" ca="1" si="9"/>
        <v>#REF!</v>
      </c>
      <c r="O30" s="58" t="e">
        <f t="shared" ca="1" si="10"/>
        <v>#REF!</v>
      </c>
      <c r="P30" s="58" t="str">
        <f t="shared" ca="1" si="11"/>
        <v>CONSULTOR</v>
      </c>
      <c r="Q30" s="58" t="str">
        <f t="shared" ca="1" si="12"/>
        <v>M3</v>
      </c>
      <c r="R30" s="58">
        <f ca="1">VLOOKUP(Q30,Alavanca!A:B,2,0)</f>
        <v>0.35</v>
      </c>
      <c r="S30" s="71" t="e">
        <f ca="1">IF($S$2&lt;0.05,0,VLOOKUP(P30,Alavanca!D:E,2,0)*K30/$M$6)</f>
        <v>#REF!</v>
      </c>
      <c r="T30" s="71">
        <v>1933.5154999999997</v>
      </c>
      <c r="U30" s="71">
        <v>0</v>
      </c>
      <c r="V30" s="71" t="e">
        <f t="shared" ca="1" si="13"/>
        <v>#REF!</v>
      </c>
    </row>
    <row r="31" spans="1:22">
      <c r="A31" s="91" t="s">
        <v>109</v>
      </c>
      <c r="B31" s="58" t="s">
        <v>110</v>
      </c>
      <c r="C31" s="58" t="str">
        <f t="shared" ca="1" si="0"/>
        <v>MAURICIO NASCIMENTO DA SILVA FERREIRA</v>
      </c>
      <c r="D31" s="58" t="str">
        <f t="shared" ca="1" si="1"/>
        <v>RODRIGO DIAS DOS SANTOS</v>
      </c>
      <c r="E31" s="58" t="str">
        <f t="shared" ca="1" si="2"/>
        <v>GIOVANE BORGES DA SILVA</v>
      </c>
      <c r="F31" s="59">
        <f t="shared" ca="1" si="3"/>
        <v>44798</v>
      </c>
      <c r="G31" s="59">
        <f t="shared" ca="1" si="4"/>
        <v>44852</v>
      </c>
      <c r="J31" s="58">
        <f t="shared" ca="1" si="5"/>
        <v>11</v>
      </c>
      <c r="K31" s="58">
        <f t="shared" ca="1" si="6"/>
        <v>18</v>
      </c>
      <c r="L31" s="58">
        <f t="shared" ca="1" si="7"/>
        <v>4</v>
      </c>
      <c r="M31" s="58" t="e">
        <f t="shared" ca="1" si="8"/>
        <v>#REF!</v>
      </c>
      <c r="N31" s="58" t="e">
        <f t="shared" ca="1" si="9"/>
        <v>#REF!</v>
      </c>
      <c r="O31" s="58" t="e">
        <f t="shared" ca="1" si="10"/>
        <v>#REF!</v>
      </c>
      <c r="P31" s="58" t="str">
        <f t="shared" ca="1" si="11"/>
        <v>CONSULTOR</v>
      </c>
      <c r="Q31" s="58" t="str">
        <f t="shared" ca="1" si="12"/>
        <v>M3</v>
      </c>
      <c r="R31" s="58">
        <f ca="1">VLOOKUP(Q31,Alavanca!A:B,2,0)</f>
        <v>0.35</v>
      </c>
      <c r="S31" s="71" t="e">
        <f ca="1">IF($S$2&lt;0.05,0,VLOOKUP(P31,Alavanca!D:E,2,0)*K31/$M$6)</f>
        <v>#REF!</v>
      </c>
      <c r="T31" s="71">
        <v>1122.6864193548388</v>
      </c>
      <c r="U31" s="71">
        <v>0</v>
      </c>
      <c r="V31" s="71" t="e">
        <f t="shared" ca="1" si="13"/>
        <v>#REF!</v>
      </c>
    </row>
    <row r="32" spans="1:22">
      <c r="A32" s="91" t="s">
        <v>112</v>
      </c>
      <c r="B32" s="58" t="s">
        <v>113</v>
      </c>
      <c r="C32" s="58" t="str">
        <f t="shared" ca="1" si="0"/>
        <v>MAURICIO NASCIMENTO DA SILVA FERREIRA</v>
      </c>
      <c r="D32" s="58" t="str">
        <f t="shared" ca="1" si="1"/>
        <v>RODRIGO DIAS DOS SANTOS</v>
      </c>
      <c r="E32" s="58" t="str">
        <f t="shared" ca="1" si="2"/>
        <v>GIOVANE BORGES DA SILVA</v>
      </c>
      <c r="F32" s="59">
        <f t="shared" ca="1" si="3"/>
        <v>44798</v>
      </c>
      <c r="G32" s="59" t="str">
        <f t="shared" ca="1" si="4"/>
        <v/>
      </c>
      <c r="J32" s="58">
        <f t="shared" ca="1" si="5"/>
        <v>20</v>
      </c>
      <c r="K32" s="58">
        <f t="shared" ca="1" si="6"/>
        <v>31</v>
      </c>
      <c r="L32" s="58">
        <f t="shared" ca="1" si="7"/>
        <v>7</v>
      </c>
      <c r="M32" s="58" t="e">
        <f t="shared" ca="1" si="8"/>
        <v>#REF!</v>
      </c>
      <c r="N32" s="58" t="e">
        <f t="shared" ca="1" si="9"/>
        <v>#REF!</v>
      </c>
      <c r="O32" s="58" t="e">
        <f t="shared" ca="1" si="10"/>
        <v>#REF!</v>
      </c>
      <c r="P32" s="58" t="str">
        <f t="shared" ca="1" si="11"/>
        <v>CONSULTOR</v>
      </c>
      <c r="Q32" s="58" t="str">
        <f t="shared" ca="1" si="12"/>
        <v>M3</v>
      </c>
      <c r="R32" s="58">
        <f ca="1">VLOOKUP(Q32,Alavanca!A:B,2,0)</f>
        <v>0.35</v>
      </c>
      <c r="S32" s="71" t="e">
        <f ca="1">IF($S$2&lt;0.05,0,VLOOKUP(P32,Alavanca!D:E,2,0)*K32/$M$6)</f>
        <v>#REF!</v>
      </c>
      <c r="T32" s="71">
        <v>1933.5154999999997</v>
      </c>
      <c r="U32" s="71">
        <v>0</v>
      </c>
      <c r="V32" s="71" t="e">
        <f t="shared" ca="1" si="13"/>
        <v>#REF!</v>
      </c>
    </row>
    <row r="33" spans="1:22">
      <c r="A33" s="91" t="s">
        <v>115</v>
      </c>
      <c r="B33" s="58" t="s">
        <v>116</v>
      </c>
      <c r="C33" s="58" t="str">
        <f t="shared" ca="1" si="0"/>
        <v>-</v>
      </c>
      <c r="D33" s="58" t="str">
        <f t="shared" ca="1" si="1"/>
        <v>RODRIGO DIAS DOS SANTOS</v>
      </c>
      <c r="E33" s="58" t="str">
        <f t="shared" ca="1" si="2"/>
        <v>GIOVANE BORGES DA SILVA</v>
      </c>
      <c r="F33" s="59">
        <f t="shared" ca="1" si="3"/>
        <v>44798</v>
      </c>
      <c r="G33" s="59" t="str">
        <f t="shared" ca="1" si="4"/>
        <v/>
      </c>
      <c r="J33" s="58">
        <f t="shared" ca="1" si="5"/>
        <v>20</v>
      </c>
      <c r="K33" s="58">
        <f t="shared" ca="1" si="6"/>
        <v>31</v>
      </c>
      <c r="L33" s="58">
        <f t="shared" ca="1" si="7"/>
        <v>7</v>
      </c>
      <c r="M33" s="58" t="e">
        <f t="shared" ca="1" si="8"/>
        <v>#REF!</v>
      </c>
      <c r="N33" s="58" t="e">
        <f t="shared" ca="1" si="9"/>
        <v>#REF!</v>
      </c>
      <c r="O33" s="58" t="e">
        <f t="shared" ca="1" si="10"/>
        <v>#REF!</v>
      </c>
      <c r="P33" s="58" t="str">
        <f t="shared" ca="1" si="11"/>
        <v>CONSULTOR</v>
      </c>
      <c r="Q33" s="58" t="str">
        <f t="shared" ca="1" si="12"/>
        <v>M3</v>
      </c>
      <c r="R33" s="58">
        <f ca="1">VLOOKUP(Q33,Alavanca!A:B,2,0)</f>
        <v>0.35</v>
      </c>
      <c r="S33" s="71" t="e">
        <f ca="1">IF($S$2&lt;0.05,0,VLOOKUP(P33,Alavanca!D:E,2,0)*K33/$M$6)</f>
        <v>#REF!</v>
      </c>
      <c r="T33" s="71">
        <v>1933.5154999999997</v>
      </c>
      <c r="U33" s="71">
        <v>0</v>
      </c>
      <c r="V33" s="71" t="e">
        <f t="shared" ca="1" si="13"/>
        <v>#REF!</v>
      </c>
    </row>
    <row r="34" spans="1:22">
      <c r="A34" s="91" t="s">
        <v>118</v>
      </c>
      <c r="B34" s="58" t="s">
        <v>119</v>
      </c>
      <c r="C34" s="58" t="str">
        <f t="shared" ca="1" si="0"/>
        <v>JOSE GOMES DE MELLO</v>
      </c>
      <c r="D34" s="58" t="str">
        <f t="shared" ca="1" si="1"/>
        <v>RODRIGO DIAS DOS SANTOS</v>
      </c>
      <c r="E34" s="58" t="str">
        <f t="shared" ca="1" si="2"/>
        <v>GIOVANE BORGES DA SILVA</v>
      </c>
      <c r="F34" s="59">
        <f t="shared" ca="1" si="3"/>
        <v>44795</v>
      </c>
      <c r="G34" s="59" t="str">
        <f t="shared" ca="1" si="4"/>
        <v/>
      </c>
      <c r="J34" s="58">
        <f t="shared" ca="1" si="5"/>
        <v>20</v>
      </c>
      <c r="K34" s="58">
        <f t="shared" ca="1" si="6"/>
        <v>31</v>
      </c>
      <c r="L34" s="58">
        <f t="shared" ca="1" si="7"/>
        <v>7</v>
      </c>
      <c r="M34" s="58" t="e">
        <f t="shared" ca="1" si="8"/>
        <v>#REF!</v>
      </c>
      <c r="N34" s="58" t="e">
        <f t="shared" ca="1" si="9"/>
        <v>#REF!</v>
      </c>
      <c r="O34" s="58" t="e">
        <f t="shared" ca="1" si="10"/>
        <v>#REF!</v>
      </c>
      <c r="P34" s="58" t="str">
        <f t="shared" ca="1" si="11"/>
        <v>CONSULTOR</v>
      </c>
      <c r="Q34" s="58" t="str">
        <f t="shared" ca="1" si="12"/>
        <v>M3</v>
      </c>
      <c r="R34" s="58">
        <f ca="1">VLOOKUP(Q34,Alavanca!A:B,2,0)</f>
        <v>0.35</v>
      </c>
      <c r="S34" s="71" t="e">
        <f ca="1">IF($S$2&lt;0.05,0,VLOOKUP(P34,Alavanca!D:E,2,0)*K34/$M$6)</f>
        <v>#REF!</v>
      </c>
      <c r="T34" s="71">
        <v>1933.5154999999997</v>
      </c>
      <c r="U34" s="71">
        <v>0</v>
      </c>
      <c r="V34" s="71" t="e">
        <f t="shared" ca="1" si="13"/>
        <v>#REF!</v>
      </c>
    </row>
    <row r="35" spans="1:22">
      <c r="A35" s="91" t="s">
        <v>125</v>
      </c>
      <c r="B35" s="58" t="s">
        <v>126</v>
      </c>
      <c r="C35" s="58" t="str">
        <f t="shared" ca="1" si="0"/>
        <v>JOSE GOMES DE MELLO</v>
      </c>
      <c r="D35" s="58" t="str">
        <f t="shared" ca="1" si="1"/>
        <v>RODRIGO DIAS DOS SANTOS</v>
      </c>
      <c r="E35" s="58" t="str">
        <f t="shared" ca="1" si="2"/>
        <v>GIOVANE BORGES DA SILVA</v>
      </c>
      <c r="F35" s="59">
        <f t="shared" ca="1" si="3"/>
        <v>44803</v>
      </c>
      <c r="G35" s="59">
        <f t="shared" ca="1" si="4"/>
        <v>44839</v>
      </c>
      <c r="J35" s="58">
        <f t="shared" ca="1" si="5"/>
        <v>3</v>
      </c>
      <c r="K35" s="58">
        <f t="shared" ca="1" si="6"/>
        <v>5</v>
      </c>
      <c r="L35" s="58">
        <f t="shared" ca="1" si="7"/>
        <v>1</v>
      </c>
      <c r="M35" s="58" t="e">
        <f t="shared" ca="1" si="8"/>
        <v>#REF!</v>
      </c>
      <c r="N35" s="58" t="e">
        <f t="shared" ca="1" si="9"/>
        <v>#REF!</v>
      </c>
      <c r="O35" s="58" t="e">
        <f t="shared" ca="1" si="10"/>
        <v>#REF!</v>
      </c>
      <c r="P35" s="58" t="str">
        <f t="shared" ca="1" si="11"/>
        <v>CONSULTOR</v>
      </c>
      <c r="Q35" s="58" t="str">
        <f t="shared" ca="1" si="12"/>
        <v>M3</v>
      </c>
      <c r="R35" s="58">
        <f ca="1">VLOOKUP(Q35,Alavanca!A:B,2,0)</f>
        <v>0.35</v>
      </c>
      <c r="S35" s="71" t="e">
        <f ca="1">IF($S$2&lt;0.05,0,VLOOKUP(P35,Alavanca!D:E,2,0)*K35/$M$6)</f>
        <v>#REF!</v>
      </c>
      <c r="T35" s="71">
        <v>311.85733870967744</v>
      </c>
      <c r="U35" s="71">
        <v>0</v>
      </c>
      <c r="V35" s="71" t="e">
        <f t="shared" ca="1" si="13"/>
        <v>#REF!</v>
      </c>
    </row>
    <row r="36" spans="1:22">
      <c r="A36" s="91" t="s">
        <v>135</v>
      </c>
      <c r="B36" s="58" t="s">
        <v>136</v>
      </c>
      <c r="C36" s="58" t="str">
        <f t="shared" ca="1" si="0"/>
        <v>MURILO SANTOS BARBOSA</v>
      </c>
      <c r="D36" s="58" t="str">
        <f t="shared" ca="1" si="1"/>
        <v>RODRIGO DIAS DOS SANTOS</v>
      </c>
      <c r="E36" s="58" t="str">
        <f t="shared" ca="1" si="2"/>
        <v>GIOVANE BORGES DA SILVA</v>
      </c>
      <c r="F36" s="59">
        <f t="shared" ca="1" si="3"/>
        <v>44809</v>
      </c>
      <c r="G36" s="59">
        <f t="shared" ca="1" si="4"/>
        <v>44852</v>
      </c>
      <c r="J36" s="58">
        <f t="shared" ca="1" si="5"/>
        <v>11</v>
      </c>
      <c r="K36" s="58">
        <f t="shared" ca="1" si="6"/>
        <v>18</v>
      </c>
      <c r="L36" s="58">
        <f t="shared" ca="1" si="7"/>
        <v>3</v>
      </c>
      <c r="M36" s="58" t="e">
        <f t="shared" ca="1" si="8"/>
        <v>#REF!</v>
      </c>
      <c r="N36" s="58" t="e">
        <f t="shared" ca="1" si="9"/>
        <v>#REF!</v>
      </c>
      <c r="O36" s="58" t="e">
        <f t="shared" ca="1" si="10"/>
        <v>#REF!</v>
      </c>
      <c r="P36" s="58" t="str">
        <f t="shared" ca="1" si="11"/>
        <v>CONSULTOR</v>
      </c>
      <c r="Q36" s="58" t="str">
        <f t="shared" ca="1" si="12"/>
        <v>M2</v>
      </c>
      <c r="R36" s="58">
        <f ca="1">VLOOKUP(Q36,Alavanca!A:B,2,0)</f>
        <v>0.3</v>
      </c>
      <c r="S36" s="71" t="e">
        <f ca="1">IF($S$2&lt;0.05,0,VLOOKUP(P36,Alavanca!D:E,2,0)*K36/$M$6)</f>
        <v>#REF!</v>
      </c>
      <c r="T36" s="71">
        <v>1122.6864193548388</v>
      </c>
      <c r="U36" s="71">
        <v>0</v>
      </c>
      <c r="V36" s="71" t="e">
        <f t="shared" ca="1" si="13"/>
        <v>#REF!</v>
      </c>
    </row>
    <row r="37" spans="1:22">
      <c r="A37" s="91">
        <v>70644235101</v>
      </c>
      <c r="B37" s="58" t="s">
        <v>138</v>
      </c>
      <c r="C37" s="58" t="str">
        <f t="shared" ca="1" si="0"/>
        <v>-</v>
      </c>
      <c r="D37" s="58" t="str">
        <f t="shared" ca="1" si="1"/>
        <v>RODRIGO DIAS DOS SANTOS</v>
      </c>
      <c r="E37" s="58" t="str">
        <f t="shared" ca="1" si="2"/>
        <v>GIOVANE BORGES DA SILVA</v>
      </c>
      <c r="F37" s="59">
        <f t="shared" ca="1" si="3"/>
        <v>44809</v>
      </c>
      <c r="G37" s="59">
        <f t="shared" ca="1" si="4"/>
        <v>44835</v>
      </c>
      <c r="J37" s="58">
        <f t="shared" ca="1" si="5"/>
        <v>0</v>
      </c>
      <c r="K37" s="58">
        <f t="shared" ca="1" si="6"/>
        <v>1</v>
      </c>
      <c r="L37" s="58">
        <f t="shared" ca="1" si="7"/>
        <v>0</v>
      </c>
      <c r="M37" s="58" t="e">
        <f t="shared" ca="1" si="8"/>
        <v>#REF!</v>
      </c>
      <c r="N37" s="58" t="e">
        <f t="shared" ca="1" si="9"/>
        <v>#REF!</v>
      </c>
      <c r="O37" s="58" t="e">
        <f t="shared" ca="1" si="10"/>
        <v>#REF!</v>
      </c>
      <c r="P37" s="58" t="str">
        <f t="shared" ca="1" si="11"/>
        <v>CONSULTOR</v>
      </c>
      <c r="Q37" s="58" t="str">
        <f t="shared" ca="1" si="12"/>
        <v>M2</v>
      </c>
      <c r="R37" s="58">
        <f ca="1">VLOOKUP(Q37,Alavanca!A:B,2,0)</f>
        <v>0.3</v>
      </c>
      <c r="S37" s="71" t="e">
        <f ca="1">IF($S$2&lt;0.05,0,VLOOKUP(P37,Alavanca!D:E,2,0)*K37/$M$6)</f>
        <v>#REF!</v>
      </c>
      <c r="T37" s="71">
        <v>178.20419354838708</v>
      </c>
      <c r="U37" s="71">
        <v>0</v>
      </c>
      <c r="V37" s="71" t="e">
        <f t="shared" ca="1" si="13"/>
        <v>#REF!</v>
      </c>
    </row>
    <row r="38" spans="1:22">
      <c r="A38" s="91" t="s">
        <v>140</v>
      </c>
      <c r="B38" s="58" t="s">
        <v>141</v>
      </c>
      <c r="C38" s="58" t="str">
        <f t="shared" ca="1" si="0"/>
        <v>JOSE GOMES DE MELLO</v>
      </c>
      <c r="D38" s="58" t="str">
        <f t="shared" ca="1" si="1"/>
        <v>RODRIGO DIAS DOS SANTOS</v>
      </c>
      <c r="E38" s="58" t="str">
        <f t="shared" ca="1" si="2"/>
        <v>GIOVANE BORGES DA SILVA</v>
      </c>
      <c r="F38" s="59">
        <f t="shared" ca="1" si="3"/>
        <v>44809</v>
      </c>
      <c r="G38" s="59" t="str">
        <f t="shared" ca="1" si="4"/>
        <v/>
      </c>
      <c r="J38" s="58">
        <f t="shared" ca="1" si="5"/>
        <v>20</v>
      </c>
      <c r="K38" s="58">
        <f t="shared" ca="1" si="6"/>
        <v>31</v>
      </c>
      <c r="L38" s="58">
        <f t="shared" ca="1" si="7"/>
        <v>6</v>
      </c>
      <c r="M38" s="58" t="e">
        <f t="shared" ca="1" si="8"/>
        <v>#REF!</v>
      </c>
      <c r="N38" s="58" t="e">
        <f t="shared" ca="1" si="9"/>
        <v>#REF!</v>
      </c>
      <c r="O38" s="58" t="e">
        <f t="shared" ca="1" si="10"/>
        <v>#REF!</v>
      </c>
      <c r="P38" s="58" t="str">
        <f t="shared" ca="1" si="11"/>
        <v>CONSULTOR</v>
      </c>
      <c r="Q38" s="58" t="str">
        <f t="shared" ca="1" si="12"/>
        <v>M2</v>
      </c>
      <c r="R38" s="58">
        <f ca="1">VLOOKUP(Q38,Alavanca!A:B,2,0)</f>
        <v>0.3</v>
      </c>
      <c r="S38" s="71" t="e">
        <f ca="1">IF($S$2&lt;0.05,0,VLOOKUP(P38,Alavanca!D:E,2,0)*K38/$M$6)</f>
        <v>#REF!</v>
      </c>
      <c r="T38" s="71">
        <v>1933.5154999999997</v>
      </c>
      <c r="U38" s="71">
        <v>3590.8145000000004</v>
      </c>
      <c r="V38" s="71" t="e">
        <f t="shared" ca="1" si="13"/>
        <v>#REF!</v>
      </c>
    </row>
    <row r="39" spans="1:22">
      <c r="A39" s="91" t="s">
        <v>143</v>
      </c>
      <c r="B39" s="58" t="s">
        <v>144</v>
      </c>
      <c r="C39" s="58" t="str">
        <f t="shared" ca="1" si="0"/>
        <v>MURILO SANTOS BARBOSA</v>
      </c>
      <c r="D39" s="58" t="str">
        <f t="shared" ca="1" si="1"/>
        <v>RODRIGO DIAS DOS SANTOS</v>
      </c>
      <c r="E39" s="58" t="str">
        <f t="shared" ca="1" si="2"/>
        <v>GIOVANE BORGES DA SILVA</v>
      </c>
      <c r="F39" s="59">
        <f t="shared" ca="1" si="3"/>
        <v>44809</v>
      </c>
      <c r="G39" s="59" t="str">
        <f t="shared" ca="1" si="4"/>
        <v/>
      </c>
      <c r="J39" s="58">
        <f t="shared" ca="1" si="5"/>
        <v>20</v>
      </c>
      <c r="K39" s="58">
        <f t="shared" ca="1" si="6"/>
        <v>31</v>
      </c>
      <c r="L39" s="58">
        <f t="shared" ca="1" si="7"/>
        <v>6</v>
      </c>
      <c r="M39" s="58" t="e">
        <f t="shared" ca="1" si="8"/>
        <v>#REF!</v>
      </c>
      <c r="N39" s="58" t="e">
        <f t="shared" ca="1" si="9"/>
        <v>#REF!</v>
      </c>
      <c r="O39" s="58" t="e">
        <f t="shared" ca="1" si="10"/>
        <v>#REF!</v>
      </c>
      <c r="P39" s="58" t="str">
        <f t="shared" ca="1" si="11"/>
        <v>CONSULTOR</v>
      </c>
      <c r="Q39" s="58" t="str">
        <f t="shared" ca="1" si="12"/>
        <v>M2</v>
      </c>
      <c r="R39" s="58">
        <f ca="1">VLOOKUP(Q39,Alavanca!A:B,2,0)</f>
        <v>0.3</v>
      </c>
      <c r="S39" s="71" t="e">
        <f ca="1">IF($S$2&lt;0.05,0,VLOOKUP(P39,Alavanca!D:E,2,0)*K39/$M$6)</f>
        <v>#REF!</v>
      </c>
      <c r="T39" s="71">
        <v>1933.5154999999997</v>
      </c>
      <c r="U39" s="71">
        <v>0</v>
      </c>
      <c r="V39" s="71" t="e">
        <f t="shared" ca="1" si="13"/>
        <v>#REF!</v>
      </c>
    </row>
    <row r="40" spans="1:22">
      <c r="A40" s="91">
        <v>3491168147</v>
      </c>
      <c r="B40" s="58" t="s">
        <v>146</v>
      </c>
      <c r="C40" s="58" t="str">
        <f t="shared" ca="1" si="0"/>
        <v>TIAGO PEREIRA FURTADO</v>
      </c>
      <c r="D40" s="58" t="str">
        <f t="shared" ca="1" si="1"/>
        <v>RODRIGO DIAS DOS SANTOS</v>
      </c>
      <c r="E40" s="58" t="str">
        <f t="shared" ca="1" si="2"/>
        <v>GIOVANE BORGES DA SILVA</v>
      </c>
      <c r="F40" s="59">
        <f t="shared" ca="1" si="3"/>
        <v>44816</v>
      </c>
      <c r="G40" s="59" t="str">
        <f t="shared" ca="1" si="4"/>
        <v/>
      </c>
      <c r="J40" s="58">
        <f t="shared" ca="1" si="5"/>
        <v>20</v>
      </c>
      <c r="K40" s="58">
        <f t="shared" ca="1" si="6"/>
        <v>31</v>
      </c>
      <c r="L40" s="58">
        <f t="shared" ca="1" si="7"/>
        <v>6</v>
      </c>
      <c r="M40" s="58" t="e">
        <f t="shared" ca="1" si="8"/>
        <v>#REF!</v>
      </c>
      <c r="N40" s="58" t="e">
        <f t="shared" ca="1" si="9"/>
        <v>#REF!</v>
      </c>
      <c r="O40" s="58" t="e">
        <f t="shared" ca="1" si="10"/>
        <v>#REF!</v>
      </c>
      <c r="P40" s="58" t="str">
        <f t="shared" ca="1" si="11"/>
        <v>CONSULTOR</v>
      </c>
      <c r="Q40" s="58" t="str">
        <f t="shared" ca="1" si="12"/>
        <v>M2</v>
      </c>
      <c r="R40" s="58">
        <f ca="1">VLOOKUP(Q40,Alavanca!A:B,2,0)</f>
        <v>0.3</v>
      </c>
      <c r="S40" s="71" t="e">
        <f ca="1">IF($S$2&lt;0.05,0,VLOOKUP(P40,Alavanca!D:E,2,0)*K40/$M$6)</f>
        <v>#REF!</v>
      </c>
      <c r="T40" s="71">
        <v>1933.5154999999997</v>
      </c>
      <c r="U40" s="71">
        <v>3590.8145000000004</v>
      </c>
      <c r="V40" s="71" t="e">
        <f t="shared" ca="1" si="13"/>
        <v>#REF!</v>
      </c>
    </row>
    <row r="41" spans="1:22">
      <c r="A41" s="91">
        <v>4878435178</v>
      </c>
      <c r="B41" s="58" t="s">
        <v>148</v>
      </c>
      <c r="C41" s="58" t="str">
        <f ca="1">VLOOKUP(A41,INDIRECT("'"&amp;$O$3&amp;"'!G:L"),6,0)</f>
        <v>MURILO SANTOS BARBOSA</v>
      </c>
      <c r="D41" s="58" t="str">
        <f t="shared" ca="1" si="1"/>
        <v>RODRIGO DIAS DOS SANTOS</v>
      </c>
      <c r="E41" s="58" t="str">
        <f t="shared" ca="1" si="2"/>
        <v>GIOVANE BORGES DA SILVA</v>
      </c>
      <c r="F41" s="59">
        <f t="shared" ca="1" si="3"/>
        <v>44816</v>
      </c>
      <c r="G41" s="59">
        <f t="shared" ca="1" si="4"/>
        <v>44852</v>
      </c>
      <c r="J41" s="58">
        <f t="shared" ca="1" si="5"/>
        <v>11</v>
      </c>
      <c r="K41" s="58">
        <f t="shared" ca="1" si="6"/>
        <v>18</v>
      </c>
      <c r="L41" s="58">
        <f t="shared" ca="1" si="7"/>
        <v>3</v>
      </c>
      <c r="M41" s="58" t="e">
        <f t="shared" ca="1" si="8"/>
        <v>#REF!</v>
      </c>
      <c r="N41" s="58" t="e">
        <f t="shared" ca="1" si="9"/>
        <v>#REF!</v>
      </c>
      <c r="O41" s="58" t="e">
        <f t="shared" ca="1" si="10"/>
        <v>#REF!</v>
      </c>
      <c r="P41" s="58" t="str">
        <f t="shared" ca="1" si="11"/>
        <v>CONSULTOR</v>
      </c>
      <c r="Q41" s="58" t="str">
        <f t="shared" ca="1" si="12"/>
        <v>M2</v>
      </c>
      <c r="R41" s="58">
        <f ca="1">VLOOKUP(Q41,Alavanca!A:B,2,0)</f>
        <v>0.3</v>
      </c>
      <c r="S41" s="71" t="e">
        <f ca="1">IF($S$2&lt;0.05,0,VLOOKUP(P41,Alavanca!D:E,2,0)*K41/$M$6)</f>
        <v>#REF!</v>
      </c>
      <c r="T41" s="71">
        <v>1122.6864193548388</v>
      </c>
      <c r="U41" s="71">
        <v>0</v>
      </c>
      <c r="V41" s="71" t="e">
        <f t="shared" ca="1" si="13"/>
        <v>#REF!</v>
      </c>
    </row>
    <row r="42" spans="1:22">
      <c r="A42" s="91">
        <v>7565469661</v>
      </c>
      <c r="B42" s="58" t="s">
        <v>150</v>
      </c>
      <c r="C42" s="58" t="str">
        <f t="shared" ca="1" si="0"/>
        <v>-</v>
      </c>
      <c r="D42" s="58" t="str">
        <f t="shared" ca="1" si="1"/>
        <v>RODRIGO DIAS DOS SANTOS</v>
      </c>
      <c r="E42" s="58" t="str">
        <f t="shared" ca="1" si="2"/>
        <v>GIOVANE BORGES DA SILVA</v>
      </c>
      <c r="F42" s="59">
        <f t="shared" ca="1" si="3"/>
        <v>44816</v>
      </c>
      <c r="G42" s="59" t="str">
        <f t="shared" ca="1" si="4"/>
        <v/>
      </c>
      <c r="J42" s="58">
        <f t="shared" ca="1" si="5"/>
        <v>20</v>
      </c>
      <c r="K42" s="58">
        <f t="shared" ca="1" si="6"/>
        <v>31</v>
      </c>
      <c r="L42" s="58">
        <f t="shared" ca="1" si="7"/>
        <v>6</v>
      </c>
      <c r="M42" s="58" t="e">
        <f t="shared" ca="1" si="8"/>
        <v>#REF!</v>
      </c>
      <c r="N42" s="58" t="e">
        <f t="shared" ca="1" si="9"/>
        <v>#REF!</v>
      </c>
      <c r="O42" s="58" t="e">
        <f t="shared" ca="1" si="10"/>
        <v>#REF!</v>
      </c>
      <c r="P42" s="58" t="str">
        <f t="shared" ca="1" si="11"/>
        <v>CONSULTOR</v>
      </c>
      <c r="Q42" s="58" t="str">
        <f t="shared" ca="1" si="12"/>
        <v>M2</v>
      </c>
      <c r="R42" s="58">
        <f ca="1">VLOOKUP(Q42,Alavanca!A:B,2,0)</f>
        <v>0.3</v>
      </c>
      <c r="S42" s="71" t="e">
        <f ca="1">IF($S$2&lt;0.05,0,VLOOKUP(P42,Alavanca!D:E,2,0)*K42/$M$6)</f>
        <v>#REF!</v>
      </c>
      <c r="T42" s="71">
        <v>1933.5154999999997</v>
      </c>
      <c r="U42" s="71">
        <v>0</v>
      </c>
      <c r="V42" s="71" t="e">
        <f t="shared" ca="1" si="13"/>
        <v>#REF!</v>
      </c>
    </row>
    <row r="43" spans="1:22">
      <c r="A43" s="91">
        <v>5363964180</v>
      </c>
      <c r="B43" s="58" t="s">
        <v>152</v>
      </c>
      <c r="C43" s="58" t="str">
        <f t="shared" ca="1" si="0"/>
        <v>JULIANA TAVARES DE ARAUJO</v>
      </c>
      <c r="D43" s="58" t="str">
        <f t="shared" ca="1" si="1"/>
        <v>RODRIGO DIAS DOS SANTOS</v>
      </c>
      <c r="E43" s="58" t="str">
        <f t="shared" ca="1" si="2"/>
        <v>GIOVANE BORGES DA SILVA</v>
      </c>
      <c r="F43" s="59">
        <f t="shared" ca="1" si="3"/>
        <v>44816</v>
      </c>
      <c r="G43" s="59">
        <f t="shared" ca="1" si="4"/>
        <v>44838</v>
      </c>
      <c r="J43" s="58">
        <f t="shared" ca="1" si="5"/>
        <v>2</v>
      </c>
      <c r="K43" s="58">
        <f t="shared" ca="1" si="6"/>
        <v>4</v>
      </c>
      <c r="L43" s="58">
        <f t="shared" ca="1" si="7"/>
        <v>1</v>
      </c>
      <c r="M43" s="58" t="e">
        <f t="shared" ca="1" si="8"/>
        <v>#REF!</v>
      </c>
      <c r="N43" s="58" t="e">
        <f t="shared" ca="1" si="9"/>
        <v>#REF!</v>
      </c>
      <c r="O43" s="58" t="e">
        <f t="shared" ca="1" si="10"/>
        <v>#REF!</v>
      </c>
      <c r="P43" s="58" t="str">
        <f t="shared" ca="1" si="11"/>
        <v>CONSULTOR</v>
      </c>
      <c r="Q43" s="58" t="str">
        <f t="shared" ca="1" si="12"/>
        <v>M2</v>
      </c>
      <c r="R43" s="58">
        <f ca="1">VLOOKUP(Q43,Alavanca!A:B,2,0)</f>
        <v>0.3</v>
      </c>
      <c r="S43" s="71" t="e">
        <f ca="1">IF($S$2&lt;0.05,0,VLOOKUP(P43,Alavanca!D:E,2,0)*K43/$M$6)</f>
        <v>#REF!</v>
      </c>
      <c r="T43" s="71">
        <v>249.4858709677419</v>
      </c>
      <c r="U43" s="71">
        <v>0</v>
      </c>
      <c r="V43" s="71" t="e">
        <f t="shared" ca="1" si="13"/>
        <v>#REF!</v>
      </c>
    </row>
    <row r="44" spans="1:22">
      <c r="A44" s="91">
        <v>9200615678</v>
      </c>
      <c r="B44" s="58" t="s">
        <v>154</v>
      </c>
      <c r="C44" s="58" t="str">
        <f t="shared" ca="1" si="0"/>
        <v>JOSE GOMES DE MELLO</v>
      </c>
      <c r="D44" s="58" t="str">
        <f t="shared" ca="1" si="1"/>
        <v>RODRIGO DIAS DOS SANTOS</v>
      </c>
      <c r="E44" s="58" t="str">
        <f t="shared" ca="1" si="2"/>
        <v>GIOVANE BORGES DA SILVA</v>
      </c>
      <c r="F44" s="59">
        <f t="shared" ca="1" si="3"/>
        <v>44816</v>
      </c>
      <c r="G44" s="59">
        <f t="shared" ca="1" si="4"/>
        <v>44837</v>
      </c>
      <c r="J44" s="58">
        <f t="shared" ca="1" si="5"/>
        <v>1</v>
      </c>
      <c r="K44" s="58">
        <f t="shared" ca="1" si="6"/>
        <v>3</v>
      </c>
      <c r="L44" s="58">
        <f t="shared" ca="1" si="7"/>
        <v>0</v>
      </c>
      <c r="M44" s="58" t="e">
        <f t="shared" ca="1" si="8"/>
        <v>#REF!</v>
      </c>
      <c r="N44" s="58" t="e">
        <f t="shared" ca="1" si="9"/>
        <v>#REF!</v>
      </c>
      <c r="O44" s="58" t="e">
        <f t="shared" ca="1" si="10"/>
        <v>#REF!</v>
      </c>
      <c r="P44" s="58" t="str">
        <f t="shared" ca="1" si="11"/>
        <v>CONSULTOR</v>
      </c>
      <c r="Q44" s="58" t="str">
        <f t="shared" ca="1" si="12"/>
        <v>M2</v>
      </c>
      <c r="R44" s="58">
        <f ca="1">VLOOKUP(Q44,Alavanca!A:B,2,0)</f>
        <v>0.3</v>
      </c>
      <c r="S44" s="71" t="e">
        <f ca="1">IF($S$2&lt;0.05,0,VLOOKUP(P44,Alavanca!D:E,2,0)*K44/$M$6)</f>
        <v>#REF!</v>
      </c>
      <c r="T44" s="71">
        <v>534.61258064516119</v>
      </c>
      <c r="U44" s="71">
        <v>0</v>
      </c>
      <c r="V44" s="71" t="e">
        <f t="shared" ca="1" si="13"/>
        <v>#REF!</v>
      </c>
    </row>
    <row r="45" spans="1:22">
      <c r="A45" s="91">
        <v>8098322750</v>
      </c>
      <c r="B45" s="58" t="s">
        <v>156</v>
      </c>
      <c r="C45" s="58" t="str">
        <f t="shared" ca="1" si="0"/>
        <v>JOSE GOMES DE MELLO</v>
      </c>
      <c r="D45" s="58" t="str">
        <f t="shared" ca="1" si="1"/>
        <v>RODRIGO DIAS DOS SANTOS</v>
      </c>
      <c r="E45" s="58" t="str">
        <f t="shared" ca="1" si="2"/>
        <v>GIOVANE BORGES DA SILVA</v>
      </c>
      <c r="F45" s="59">
        <f t="shared" ca="1" si="3"/>
        <v>44823</v>
      </c>
      <c r="G45" s="59" t="str">
        <f t="shared" ca="1" si="4"/>
        <v/>
      </c>
      <c r="J45" s="58">
        <f t="shared" ca="1" si="5"/>
        <v>20</v>
      </c>
      <c r="K45" s="58">
        <f t="shared" ca="1" si="6"/>
        <v>31</v>
      </c>
      <c r="L45" s="58">
        <f t="shared" ca="1" si="7"/>
        <v>6</v>
      </c>
      <c r="M45" s="58" t="e">
        <f t="shared" ca="1" si="8"/>
        <v>#REF!</v>
      </c>
      <c r="N45" s="58" t="e">
        <f t="shared" ca="1" si="9"/>
        <v>#REF!</v>
      </c>
      <c r="O45" s="58" t="e">
        <f t="shared" ca="1" si="10"/>
        <v>#REF!</v>
      </c>
      <c r="P45" s="58" t="str">
        <f t="shared" ca="1" si="11"/>
        <v>CONSULTOR</v>
      </c>
      <c r="Q45" s="58" t="str">
        <f t="shared" ca="1" si="12"/>
        <v>M2</v>
      </c>
      <c r="R45" s="58">
        <f ca="1">VLOOKUP(Q45,Alavanca!A:B,2,0)</f>
        <v>0.3</v>
      </c>
      <c r="S45" s="71" t="e">
        <f ca="1">IF($S$2&lt;0.05,0,VLOOKUP(P45,Alavanca!D:E,2,0)*K45/$M$6)</f>
        <v>#REF!</v>
      </c>
      <c r="T45" s="71">
        <v>1933.5154999999997</v>
      </c>
      <c r="U45" s="71">
        <v>3590.8145000000004</v>
      </c>
      <c r="V45" s="71" t="e">
        <f t="shared" ca="1" si="13"/>
        <v>#REF!</v>
      </c>
    </row>
    <row r="46" spans="1:22">
      <c r="A46" s="91">
        <v>6953329106</v>
      </c>
      <c r="B46" s="58" t="s">
        <v>158</v>
      </c>
      <c r="C46" s="58" t="str">
        <f t="shared" ca="1" si="0"/>
        <v>MURILO SANTOS BARBOSA</v>
      </c>
      <c r="D46" s="58" t="str">
        <f t="shared" ca="1" si="1"/>
        <v>RODRIGO DIAS DOS SANTOS</v>
      </c>
      <c r="E46" s="58" t="str">
        <f t="shared" ca="1" si="2"/>
        <v>GIOVANE BORGES DA SILVA</v>
      </c>
      <c r="F46" s="59">
        <f t="shared" ca="1" si="3"/>
        <v>44823</v>
      </c>
      <c r="G46" s="59">
        <f t="shared" ca="1" si="4"/>
        <v>44860</v>
      </c>
      <c r="J46" s="58">
        <f t="shared" ca="1" si="5"/>
        <v>17</v>
      </c>
      <c r="K46" s="58">
        <f t="shared" ca="1" si="6"/>
        <v>26</v>
      </c>
      <c r="L46" s="58">
        <f t="shared" ca="1" si="7"/>
        <v>5</v>
      </c>
      <c r="M46" s="58" t="e">
        <f t="shared" ca="1" si="8"/>
        <v>#REF!</v>
      </c>
      <c r="N46" s="58" t="e">
        <f t="shared" ca="1" si="9"/>
        <v>#REF!</v>
      </c>
      <c r="O46" s="58" t="e">
        <f t="shared" ca="1" si="10"/>
        <v>#REF!</v>
      </c>
      <c r="P46" s="58" t="str">
        <f t="shared" ca="1" si="11"/>
        <v>CONSULTOR</v>
      </c>
      <c r="Q46" s="58" t="str">
        <f t="shared" ca="1" si="12"/>
        <v>M2</v>
      </c>
      <c r="R46" s="58">
        <f ca="1">VLOOKUP(Q46,Alavanca!A:B,2,0)</f>
        <v>0.3</v>
      </c>
      <c r="S46" s="71" t="e">
        <f ca="1">IF($S$2&lt;0.05,0,VLOOKUP(P46,Alavanca!D:E,2,0)*K46/$M$6)</f>
        <v>#REF!</v>
      </c>
      <c r="T46" s="71">
        <v>1621.6581612903221</v>
      </c>
      <c r="U46" s="71">
        <v>0</v>
      </c>
      <c r="V46" s="71" t="e">
        <f t="shared" ca="1" si="13"/>
        <v>#REF!</v>
      </c>
    </row>
    <row r="47" spans="1:22">
      <c r="A47" s="91">
        <v>135164184</v>
      </c>
      <c r="B47" s="58" t="s">
        <v>160</v>
      </c>
      <c r="C47" s="58" t="str">
        <f t="shared" ca="1" si="0"/>
        <v>MURILO SANTOS BARBOSA</v>
      </c>
      <c r="D47" s="58" t="str">
        <f t="shared" ca="1" si="1"/>
        <v>RODRIGO DIAS DOS SANTOS</v>
      </c>
      <c r="E47" s="58" t="str">
        <f t="shared" ca="1" si="2"/>
        <v>GIOVANE BORGES DA SILVA</v>
      </c>
      <c r="F47" s="59">
        <f t="shared" ca="1" si="3"/>
        <v>44823</v>
      </c>
      <c r="G47" s="59" t="str">
        <f t="shared" ca="1" si="4"/>
        <v/>
      </c>
      <c r="J47" s="58">
        <f t="shared" ca="1" si="5"/>
        <v>20</v>
      </c>
      <c r="K47" s="58">
        <f t="shared" ca="1" si="6"/>
        <v>31</v>
      </c>
      <c r="L47" s="58">
        <f t="shared" ca="1" si="7"/>
        <v>6</v>
      </c>
      <c r="M47" s="58" t="e">
        <f t="shared" ca="1" si="8"/>
        <v>#REF!</v>
      </c>
      <c r="N47" s="58" t="e">
        <f t="shared" ca="1" si="9"/>
        <v>#REF!</v>
      </c>
      <c r="O47" s="58" t="e">
        <f t="shared" ca="1" si="10"/>
        <v>#REF!</v>
      </c>
      <c r="P47" s="58" t="str">
        <f t="shared" ca="1" si="11"/>
        <v>CONSULTOR</v>
      </c>
      <c r="Q47" s="58" t="str">
        <f t="shared" ca="1" si="12"/>
        <v>M2</v>
      </c>
      <c r="R47" s="58">
        <f ca="1">VLOOKUP(Q47,Alavanca!A:B,2,0)</f>
        <v>0.3</v>
      </c>
      <c r="S47" s="71" t="e">
        <f ca="1">IF($S$2&lt;0.05,0,VLOOKUP(P47,Alavanca!D:E,2,0)*K47/$M$6)</f>
        <v>#REF!</v>
      </c>
      <c r="T47" s="71">
        <v>1933.5154999999997</v>
      </c>
      <c r="U47" s="71">
        <v>0</v>
      </c>
      <c r="V47" s="71" t="e">
        <f t="shared" ca="1" si="13"/>
        <v>#REF!</v>
      </c>
    </row>
    <row r="48" spans="1:22">
      <c r="A48" s="91">
        <v>2375343123</v>
      </c>
      <c r="B48" s="58" t="s">
        <v>162</v>
      </c>
      <c r="C48" s="58" t="str">
        <f t="shared" ca="1" si="0"/>
        <v>-</v>
      </c>
      <c r="D48" s="58" t="str">
        <f t="shared" ca="1" si="1"/>
        <v>RODRIGO DIAS DOS SANTOS</v>
      </c>
      <c r="E48" s="58" t="str">
        <f t="shared" ca="1" si="2"/>
        <v>GIOVANE BORGES DA SILVA</v>
      </c>
      <c r="F48" s="59">
        <f t="shared" ca="1" si="3"/>
        <v>44830</v>
      </c>
      <c r="G48" s="59" t="str">
        <f t="shared" ca="1" si="4"/>
        <v/>
      </c>
      <c r="J48" s="58">
        <f t="shared" ca="1" si="5"/>
        <v>20</v>
      </c>
      <c r="K48" s="58">
        <f t="shared" ca="1" si="6"/>
        <v>31</v>
      </c>
      <c r="L48" s="58">
        <f t="shared" ca="1" si="7"/>
        <v>6</v>
      </c>
      <c r="M48" s="58" t="e">
        <f t="shared" ca="1" si="8"/>
        <v>#REF!</v>
      </c>
      <c r="N48" s="58" t="e">
        <f t="shared" ca="1" si="9"/>
        <v>#REF!</v>
      </c>
      <c r="O48" s="58" t="e">
        <f t="shared" ca="1" si="10"/>
        <v>#REF!</v>
      </c>
      <c r="P48" s="58" t="str">
        <f t="shared" ca="1" si="11"/>
        <v>CONSULTOR</v>
      </c>
      <c r="Q48" s="58" t="str">
        <f t="shared" ca="1" si="12"/>
        <v>M2</v>
      </c>
      <c r="R48" s="58">
        <f ca="1">VLOOKUP(Q48,Alavanca!A:B,2,0)</f>
        <v>0.3</v>
      </c>
      <c r="S48" s="71" t="e">
        <f ca="1">IF($S$2&lt;0.05,0,VLOOKUP(P48,Alavanca!D:E,2,0)*K48/$M$6)</f>
        <v>#REF!</v>
      </c>
      <c r="T48" s="71">
        <v>1933.5154999999997</v>
      </c>
      <c r="U48" s="71">
        <v>0</v>
      </c>
      <c r="V48" s="71" t="e">
        <f t="shared" ca="1" si="13"/>
        <v>#REF!</v>
      </c>
    </row>
    <row r="49" spans="1:22">
      <c r="A49" s="91" t="s">
        <v>164</v>
      </c>
      <c r="B49" s="58" t="s">
        <v>165</v>
      </c>
      <c r="C49" s="58" t="str">
        <f t="shared" ca="1" si="0"/>
        <v>TIAGO PEREIRA FURTADO</v>
      </c>
      <c r="D49" s="58" t="str">
        <f t="shared" ca="1" si="1"/>
        <v>RODRIGO DIAS DOS SANTOS</v>
      </c>
      <c r="E49" s="58" t="str">
        <f t="shared" ca="1" si="2"/>
        <v>GIOVANE BORGES DA SILVA</v>
      </c>
      <c r="F49" s="59">
        <f t="shared" ca="1" si="3"/>
        <v>44830</v>
      </c>
      <c r="G49" s="59" t="str">
        <f t="shared" ca="1" si="4"/>
        <v/>
      </c>
      <c r="J49" s="58">
        <f t="shared" ca="1" si="5"/>
        <v>20</v>
      </c>
      <c r="K49" s="58">
        <f t="shared" ca="1" si="6"/>
        <v>31</v>
      </c>
      <c r="L49" s="58">
        <f t="shared" ca="1" si="7"/>
        <v>6</v>
      </c>
      <c r="M49" s="58" t="e">
        <f t="shared" ca="1" si="8"/>
        <v>#REF!</v>
      </c>
      <c r="N49" s="58" t="e">
        <f t="shared" ca="1" si="9"/>
        <v>#REF!</v>
      </c>
      <c r="O49" s="58" t="e">
        <f t="shared" ca="1" si="10"/>
        <v>#REF!</v>
      </c>
      <c r="P49" s="58" t="str">
        <f t="shared" ca="1" si="11"/>
        <v>CONSULTOR</v>
      </c>
      <c r="Q49" s="58" t="str">
        <f t="shared" ca="1" si="12"/>
        <v>M2</v>
      </c>
      <c r="R49" s="58">
        <f ca="1">VLOOKUP(Q49,Alavanca!A:B,2,0)</f>
        <v>0.3</v>
      </c>
      <c r="S49" s="71" t="e">
        <f ca="1">IF($S$2&lt;0.05,0,VLOOKUP(P49,Alavanca!D:E,2,0)*K49/$M$6)</f>
        <v>#REF!</v>
      </c>
      <c r="T49" s="71">
        <v>1933.5154999999997</v>
      </c>
      <c r="U49" s="71">
        <v>3590.8145000000004</v>
      </c>
      <c r="V49" s="71" t="e">
        <f t="shared" ca="1" si="13"/>
        <v>#REF!</v>
      </c>
    </row>
    <row r="50" spans="1:22">
      <c r="A50" s="91">
        <v>6199990129</v>
      </c>
      <c r="B50" s="58" t="s">
        <v>167</v>
      </c>
      <c r="C50" s="58" t="str">
        <f t="shared" ca="1" si="0"/>
        <v>MURILO SANTOS BARBOSA</v>
      </c>
      <c r="D50" s="58" t="str">
        <f t="shared" ca="1" si="1"/>
        <v>RODRIGO DIAS DOS SANTOS</v>
      </c>
      <c r="E50" s="58" t="str">
        <f t="shared" ca="1" si="2"/>
        <v>GIOVANE BORGES DA SILVA</v>
      </c>
      <c r="F50" s="59">
        <f t="shared" ca="1" si="3"/>
        <v>44830</v>
      </c>
      <c r="G50" s="59">
        <f t="shared" ca="1" si="4"/>
        <v>44859</v>
      </c>
      <c r="J50" s="58">
        <f t="shared" ca="1" si="5"/>
        <v>16</v>
      </c>
      <c r="K50" s="58">
        <f t="shared" ca="1" si="6"/>
        <v>25</v>
      </c>
      <c r="L50" s="58">
        <f t="shared" ca="1" si="7"/>
        <v>5</v>
      </c>
      <c r="M50" s="58" t="e">
        <f t="shared" ca="1" si="8"/>
        <v>#REF!</v>
      </c>
      <c r="N50" s="58" t="e">
        <f t="shared" ca="1" si="9"/>
        <v>#REF!</v>
      </c>
      <c r="O50" s="58" t="e">
        <f t="shared" ca="1" si="10"/>
        <v>#REF!</v>
      </c>
      <c r="P50" s="58" t="str">
        <f t="shared" ca="1" si="11"/>
        <v>CONSULTOR</v>
      </c>
      <c r="Q50" s="58" t="str">
        <f t="shared" ca="1" si="12"/>
        <v>M2</v>
      </c>
      <c r="R50" s="58">
        <f ca="1">VLOOKUP(Q50,Alavanca!A:B,2,0)</f>
        <v>0.3</v>
      </c>
      <c r="S50" s="71" t="e">
        <f ca="1">IF($S$2&lt;0.05,0,VLOOKUP(P50,Alavanca!D:E,2,0)*K50/$M$6)</f>
        <v>#REF!</v>
      </c>
      <c r="T50" s="71">
        <v>1559.2866935483869</v>
      </c>
      <c r="U50" s="71">
        <v>0</v>
      </c>
      <c r="V50" s="71" t="e">
        <f t="shared" ca="1" si="13"/>
        <v>#REF!</v>
      </c>
    </row>
    <row r="51" spans="1:22">
      <c r="A51" s="91" t="s">
        <v>169</v>
      </c>
      <c r="B51" s="58" t="s">
        <v>170</v>
      </c>
      <c r="C51" s="58" t="str">
        <f t="shared" ca="1" si="0"/>
        <v>MURILO SANTOS BARBOSA</v>
      </c>
      <c r="D51" s="58" t="str">
        <f t="shared" ca="1" si="1"/>
        <v>RODRIGO DIAS DOS SANTOS</v>
      </c>
      <c r="E51" s="58" t="str">
        <f t="shared" ca="1" si="2"/>
        <v>GIOVANE BORGES DA SILVA</v>
      </c>
      <c r="F51" s="59">
        <f t="shared" ca="1" si="3"/>
        <v>44830</v>
      </c>
      <c r="G51" s="59" t="str">
        <f t="shared" ca="1" si="4"/>
        <v/>
      </c>
      <c r="J51" s="58">
        <f t="shared" ca="1" si="5"/>
        <v>20</v>
      </c>
      <c r="K51" s="58">
        <f t="shared" ca="1" si="6"/>
        <v>31</v>
      </c>
      <c r="L51" s="58">
        <f t="shared" ca="1" si="7"/>
        <v>6</v>
      </c>
      <c r="M51" s="58" t="e">
        <f t="shared" ca="1" si="8"/>
        <v>#REF!</v>
      </c>
      <c r="N51" s="58" t="e">
        <f t="shared" ca="1" si="9"/>
        <v>#REF!</v>
      </c>
      <c r="O51" s="58" t="e">
        <f t="shared" ca="1" si="10"/>
        <v>#REF!</v>
      </c>
      <c r="P51" s="58" t="str">
        <f t="shared" ca="1" si="11"/>
        <v>CONSULTOR</v>
      </c>
      <c r="Q51" s="58" t="str">
        <f t="shared" ca="1" si="12"/>
        <v>M2</v>
      </c>
      <c r="R51" s="58">
        <f ca="1">VLOOKUP(Q51,Alavanca!A:B,2,0)</f>
        <v>0.3</v>
      </c>
      <c r="S51" s="71" t="e">
        <f ca="1">IF($S$2&lt;0.05,0,VLOOKUP(P51,Alavanca!D:E,2,0)*K51/$M$6)</f>
        <v>#REF!</v>
      </c>
      <c r="T51" s="71">
        <v>1933.5154999999997</v>
      </c>
      <c r="U51" s="71">
        <v>0</v>
      </c>
      <c r="V51" s="71" t="e">
        <f t="shared" ca="1" si="13"/>
        <v>#REF!</v>
      </c>
    </row>
    <row r="52" spans="1:22">
      <c r="A52" s="91">
        <v>12512047679</v>
      </c>
      <c r="B52" s="58" t="s">
        <v>172</v>
      </c>
      <c r="C52" s="58" t="str">
        <f t="shared" ca="1" si="0"/>
        <v>MAURICIO NASCIMENTO DA SILVA FERREIRA</v>
      </c>
      <c r="D52" s="58" t="str">
        <f t="shared" ca="1" si="1"/>
        <v>RODRIGO DIAS DOS SANTOS</v>
      </c>
      <c r="E52" s="58" t="str">
        <f t="shared" ca="1" si="2"/>
        <v>GIOVANE BORGES DA SILVA</v>
      </c>
      <c r="F52" s="59">
        <f t="shared" ca="1" si="3"/>
        <v>44837</v>
      </c>
      <c r="G52" s="59" t="str">
        <f t="shared" ca="1" si="4"/>
        <v/>
      </c>
      <c r="J52" s="58">
        <f t="shared" ca="1" si="5"/>
        <v>20</v>
      </c>
      <c r="K52" s="58">
        <f t="shared" ca="1" si="6"/>
        <v>29</v>
      </c>
      <c r="L52" s="58">
        <f t="shared" ca="1" si="7"/>
        <v>5</v>
      </c>
      <c r="M52" s="58" t="e">
        <f t="shared" ca="1" si="8"/>
        <v>#REF!</v>
      </c>
      <c r="N52" s="58" t="e">
        <f t="shared" ca="1" si="9"/>
        <v>#REF!</v>
      </c>
      <c r="O52" s="58" t="e">
        <f t="shared" ca="1" si="10"/>
        <v>#REF!</v>
      </c>
      <c r="P52" s="58" t="str">
        <f t="shared" ca="1" si="11"/>
        <v>CONSULTOR</v>
      </c>
      <c r="Q52" s="58" t="str">
        <f t="shared" ca="1" si="12"/>
        <v>M1</v>
      </c>
      <c r="R52" s="58">
        <f ca="1">VLOOKUP(Q52,Alavanca!A:B,2,0)</f>
        <v>0.25</v>
      </c>
      <c r="S52" s="71" t="e">
        <f ca="1">IF($S$2&lt;0.05,0,VLOOKUP(P52,Alavanca!D:E,2,0)*K52/$M$6)</f>
        <v>#REF!</v>
      </c>
      <c r="T52" s="71">
        <v>1808.7725645161288</v>
      </c>
      <c r="U52" s="71">
        <v>0</v>
      </c>
      <c r="V52" s="71" t="e">
        <f t="shared" ca="1" si="13"/>
        <v>#REF!</v>
      </c>
    </row>
    <row r="53" spans="1:22">
      <c r="A53" s="91">
        <v>1393990622</v>
      </c>
      <c r="B53" s="58" t="s">
        <v>174</v>
      </c>
      <c r="C53" s="58" t="str">
        <f t="shared" ca="1" si="0"/>
        <v>JOSE GOMES DE MELLO</v>
      </c>
      <c r="D53" s="58" t="str">
        <f t="shared" ca="1" si="1"/>
        <v>RODRIGO DIAS DOS SANTOS</v>
      </c>
      <c r="E53" s="58" t="str">
        <f t="shared" ca="1" si="2"/>
        <v>GIOVANE BORGES DA SILVA</v>
      </c>
      <c r="F53" s="59">
        <f t="shared" ca="1" si="3"/>
        <v>44837</v>
      </c>
      <c r="G53" s="59">
        <f t="shared" ca="1" si="4"/>
        <v>44844</v>
      </c>
      <c r="J53" s="58">
        <f t="shared" ca="1" si="5"/>
        <v>6</v>
      </c>
      <c r="K53" s="58">
        <f t="shared" ca="1" si="6"/>
        <v>8</v>
      </c>
      <c r="L53" s="58">
        <f t="shared" ca="1" si="7"/>
        <v>2</v>
      </c>
      <c r="M53" s="58" t="e">
        <f t="shared" ca="1" si="8"/>
        <v>#REF!</v>
      </c>
      <c r="N53" s="58" t="e">
        <f t="shared" ca="1" si="9"/>
        <v>#REF!</v>
      </c>
      <c r="O53" s="58" t="e">
        <f t="shared" ca="1" si="10"/>
        <v>#REF!</v>
      </c>
      <c r="P53" s="58" t="str">
        <f t="shared" ca="1" si="11"/>
        <v>CONSULTOR</v>
      </c>
      <c r="Q53" s="58" t="str">
        <f t="shared" ca="1" si="12"/>
        <v>M1</v>
      </c>
      <c r="R53" s="58">
        <f ca="1">VLOOKUP(Q53,Alavanca!A:B,2,0)</f>
        <v>0.25</v>
      </c>
      <c r="S53" s="71" t="e">
        <f ca="1">IF($S$2&lt;0.05,0,VLOOKUP(P53,Alavanca!D:E,2,0)*K53/$M$6)</f>
        <v>#REF!</v>
      </c>
      <c r="T53" s="71">
        <v>498.97174193548381</v>
      </c>
      <c r="U53" s="71">
        <v>0</v>
      </c>
      <c r="V53" s="71" t="e">
        <f t="shared" ca="1" si="13"/>
        <v>#REF!</v>
      </c>
    </row>
    <row r="54" spans="1:22">
      <c r="A54" s="91">
        <v>1884297196</v>
      </c>
      <c r="B54" s="58" t="s">
        <v>176</v>
      </c>
      <c r="C54" s="58" t="str">
        <f t="shared" ca="1" si="0"/>
        <v>MURILO SANTOS BARBOSA</v>
      </c>
      <c r="D54" s="58" t="str">
        <f t="shared" ca="1" si="1"/>
        <v>RODRIGO DIAS DOS SANTOS</v>
      </c>
      <c r="E54" s="58" t="str">
        <f t="shared" ca="1" si="2"/>
        <v>GIOVANE BORGES DA SILVA</v>
      </c>
      <c r="F54" s="59">
        <f t="shared" ca="1" si="3"/>
        <v>44837</v>
      </c>
      <c r="G54" s="59" t="str">
        <f t="shared" ca="1" si="4"/>
        <v/>
      </c>
      <c r="J54" s="58">
        <f t="shared" ca="1" si="5"/>
        <v>20</v>
      </c>
      <c r="K54" s="58">
        <f t="shared" ca="1" si="6"/>
        <v>29</v>
      </c>
      <c r="L54" s="58">
        <f t="shared" ca="1" si="7"/>
        <v>5</v>
      </c>
      <c r="M54" s="58" t="e">
        <f t="shared" ca="1" si="8"/>
        <v>#REF!</v>
      </c>
      <c r="N54" s="58" t="e">
        <f t="shared" ca="1" si="9"/>
        <v>#REF!</v>
      </c>
      <c r="O54" s="58" t="e">
        <f t="shared" ca="1" si="10"/>
        <v>#REF!</v>
      </c>
      <c r="P54" s="58" t="str">
        <f t="shared" ca="1" si="11"/>
        <v>CONSULTOR</v>
      </c>
      <c r="Q54" s="58" t="str">
        <f t="shared" ca="1" si="12"/>
        <v>M1</v>
      </c>
      <c r="R54" s="58">
        <f ca="1">VLOOKUP(Q54,Alavanca!A:B,2,0)</f>
        <v>0.25</v>
      </c>
      <c r="S54" s="71" t="e">
        <f ca="1">IF($S$2&lt;0.05,0,VLOOKUP(P54,Alavanca!D:E,2,0)*K54/$M$6)</f>
        <v>#REF!</v>
      </c>
      <c r="T54" s="71">
        <v>1808.7725645161288</v>
      </c>
      <c r="U54" s="71">
        <v>0</v>
      </c>
      <c r="V54" s="71" t="e">
        <f t="shared" ca="1" si="13"/>
        <v>#REF!</v>
      </c>
    </row>
    <row r="55" spans="1:22">
      <c r="A55" s="91">
        <v>6906193678</v>
      </c>
      <c r="B55" s="58" t="s">
        <v>178</v>
      </c>
      <c r="C55" s="58" t="str">
        <f t="shared" ca="1" si="0"/>
        <v>JOSE GOMES DE MELLO</v>
      </c>
      <c r="D55" s="58" t="str">
        <f t="shared" ca="1" si="1"/>
        <v>RODRIGO DIAS DOS SANTOS</v>
      </c>
      <c r="E55" s="58" t="str">
        <f t="shared" ca="1" si="2"/>
        <v>GIOVANE BORGES DA SILVA</v>
      </c>
      <c r="F55" s="59">
        <f t="shared" ca="1" si="3"/>
        <v>44837</v>
      </c>
      <c r="G55" s="59" t="str">
        <f t="shared" ca="1" si="4"/>
        <v/>
      </c>
      <c r="J55" s="58">
        <f t="shared" ca="1" si="5"/>
        <v>20</v>
      </c>
      <c r="K55" s="58">
        <f t="shared" ca="1" si="6"/>
        <v>29</v>
      </c>
      <c r="L55" s="58">
        <f t="shared" ca="1" si="7"/>
        <v>5</v>
      </c>
      <c r="M55" s="58" t="e">
        <f t="shared" ca="1" si="8"/>
        <v>#REF!</v>
      </c>
      <c r="N55" s="58" t="e">
        <f t="shared" ca="1" si="9"/>
        <v>#REF!</v>
      </c>
      <c r="O55" s="58" t="e">
        <f t="shared" ca="1" si="10"/>
        <v>#REF!</v>
      </c>
      <c r="P55" s="58" t="str">
        <f t="shared" ca="1" si="11"/>
        <v>CONSULTOR</v>
      </c>
      <c r="Q55" s="58" t="str">
        <f t="shared" ca="1" si="12"/>
        <v>M1</v>
      </c>
      <c r="R55" s="58">
        <f ca="1">VLOOKUP(Q55,Alavanca!A:B,2,0)</f>
        <v>0.25</v>
      </c>
      <c r="S55" s="71" t="e">
        <f ca="1">IF($S$2&lt;0.05,0,VLOOKUP(P55,Alavanca!D:E,2,0)*K55/$M$6)</f>
        <v>#REF!</v>
      </c>
      <c r="T55" s="71">
        <v>1808.7725645161288</v>
      </c>
      <c r="U55" s="71">
        <v>0</v>
      </c>
      <c r="V55" s="71" t="e">
        <f t="shared" ca="1" si="13"/>
        <v>#REF!</v>
      </c>
    </row>
    <row r="56" spans="1:22">
      <c r="A56" s="91">
        <v>70677211139</v>
      </c>
      <c r="B56" s="58" t="s">
        <v>184</v>
      </c>
      <c r="C56" s="58" t="str">
        <f t="shared" ca="1" si="0"/>
        <v>-</v>
      </c>
      <c r="D56" s="58" t="str">
        <f t="shared" ca="1" si="1"/>
        <v>RODRIGO DIAS DOS SANTOS</v>
      </c>
      <c r="E56" s="58" t="str">
        <f t="shared" ca="1" si="2"/>
        <v>GIOVANE BORGES DA SILVA</v>
      </c>
      <c r="F56" s="59">
        <f t="shared" ca="1" si="3"/>
        <v>44847</v>
      </c>
      <c r="G56" s="59" t="str">
        <f t="shared" ca="1" si="4"/>
        <v/>
      </c>
      <c r="J56" s="58">
        <f t="shared" ca="1" si="5"/>
        <v>13</v>
      </c>
      <c r="K56" s="58">
        <f t="shared" ca="1" si="6"/>
        <v>19</v>
      </c>
      <c r="L56" s="58">
        <f t="shared" ca="1" si="7"/>
        <v>3</v>
      </c>
      <c r="M56" s="58" t="e">
        <f t="shared" ca="1" si="8"/>
        <v>#REF!</v>
      </c>
      <c r="N56" s="58" t="e">
        <f t="shared" ca="1" si="9"/>
        <v>#REF!</v>
      </c>
      <c r="O56" s="58" t="e">
        <f t="shared" ca="1" si="10"/>
        <v>#REF!</v>
      </c>
      <c r="P56" s="58" t="str">
        <f t="shared" ca="1" si="11"/>
        <v>CONSULTOR</v>
      </c>
      <c r="Q56" s="58" t="str">
        <f t="shared" ca="1" si="12"/>
        <v>M1</v>
      </c>
      <c r="R56" s="58">
        <f ca="1">VLOOKUP(Q56,Alavanca!A:B,2,0)</f>
        <v>0.25</v>
      </c>
      <c r="S56" s="71" t="e">
        <f ca="1">IF($S$2&lt;0.05,0,VLOOKUP(P56,Alavanca!D:E,2,0)*K56/$M$6)</f>
        <v>#REF!</v>
      </c>
      <c r="T56" s="71">
        <v>1185.0578870967743</v>
      </c>
      <c r="U56" s="71">
        <v>0</v>
      </c>
      <c r="V56" s="71" t="e">
        <f t="shared" ca="1" si="13"/>
        <v>#REF!</v>
      </c>
    </row>
    <row r="57" spans="1:22">
      <c r="A57" s="91">
        <v>7677292186</v>
      </c>
      <c r="B57" s="58" t="s">
        <v>186</v>
      </c>
      <c r="C57" s="58" t="str">
        <f t="shared" ca="1" si="0"/>
        <v>-</v>
      </c>
      <c r="D57" s="58" t="str">
        <f t="shared" ca="1" si="1"/>
        <v>RODRIGO DIAS DOS SANTOS</v>
      </c>
      <c r="E57" s="58" t="str">
        <f t="shared" ca="1" si="2"/>
        <v>GIOVANE BORGES DA SILVA</v>
      </c>
      <c r="F57" s="59">
        <f t="shared" ca="1" si="3"/>
        <v>44847</v>
      </c>
      <c r="G57" s="59" t="str">
        <f t="shared" ca="1" si="4"/>
        <v/>
      </c>
      <c r="J57" s="58">
        <f t="shared" ca="1" si="5"/>
        <v>13</v>
      </c>
      <c r="K57" s="58">
        <f t="shared" ca="1" si="6"/>
        <v>19</v>
      </c>
      <c r="L57" s="58">
        <f t="shared" ca="1" si="7"/>
        <v>3</v>
      </c>
      <c r="M57" s="58" t="e">
        <f t="shared" ca="1" si="8"/>
        <v>#REF!</v>
      </c>
      <c r="N57" s="58" t="e">
        <f t="shared" ca="1" si="9"/>
        <v>#REF!</v>
      </c>
      <c r="O57" s="58" t="e">
        <f t="shared" ca="1" si="10"/>
        <v>#REF!</v>
      </c>
      <c r="P57" s="58" t="str">
        <f t="shared" ca="1" si="11"/>
        <v>CONSULTOR</v>
      </c>
      <c r="Q57" s="58" t="str">
        <f t="shared" ca="1" si="12"/>
        <v>M1</v>
      </c>
      <c r="R57" s="58">
        <f ca="1">VLOOKUP(Q57,Alavanca!A:B,2,0)</f>
        <v>0.25</v>
      </c>
      <c r="S57" s="71" t="e">
        <f ca="1">IF($S$2&lt;0.05,0,VLOOKUP(P57,Alavanca!D:E,2,0)*K57/$M$6)</f>
        <v>#REF!</v>
      </c>
      <c r="T57" s="71">
        <v>3385.8796774193552</v>
      </c>
      <c r="U57" s="71">
        <v>0</v>
      </c>
      <c r="V57" s="71" t="e">
        <f t="shared" ca="1" si="13"/>
        <v>#REF!</v>
      </c>
    </row>
    <row r="58" spans="1:22">
      <c r="A58" s="91">
        <v>6054831674</v>
      </c>
      <c r="B58" s="58" t="s">
        <v>188</v>
      </c>
      <c r="C58" s="58" t="str">
        <f t="shared" ca="1" si="0"/>
        <v>JOSE GOMES DE MELLO</v>
      </c>
      <c r="D58" s="58" t="str">
        <f t="shared" ca="1" si="1"/>
        <v>RODRIGO DIAS DOS SANTOS</v>
      </c>
      <c r="E58" s="58" t="str">
        <f t="shared" ca="1" si="2"/>
        <v>GIOVANE BORGES DA SILVA</v>
      </c>
      <c r="F58" s="59">
        <f t="shared" ca="1" si="3"/>
        <v>44847</v>
      </c>
      <c r="G58" s="59" t="str">
        <f t="shared" ca="1" si="4"/>
        <v/>
      </c>
      <c r="J58" s="58">
        <f t="shared" ca="1" si="5"/>
        <v>13</v>
      </c>
      <c r="K58" s="58">
        <f t="shared" ca="1" si="6"/>
        <v>19</v>
      </c>
      <c r="L58" s="58">
        <f t="shared" ca="1" si="7"/>
        <v>3</v>
      </c>
      <c r="M58" s="58" t="e">
        <f t="shared" ca="1" si="8"/>
        <v>#REF!</v>
      </c>
      <c r="N58" s="58" t="e">
        <f t="shared" ca="1" si="9"/>
        <v>#REF!</v>
      </c>
      <c r="O58" s="58" t="e">
        <f t="shared" ca="1" si="10"/>
        <v>#REF!</v>
      </c>
      <c r="P58" s="58" t="str">
        <f t="shared" ca="1" si="11"/>
        <v>CONSULTOR</v>
      </c>
      <c r="Q58" s="58" t="str">
        <f t="shared" ca="1" si="12"/>
        <v>M1</v>
      </c>
      <c r="R58" s="58">
        <f ca="1">VLOOKUP(Q58,Alavanca!A:B,2,0)</f>
        <v>0.25</v>
      </c>
      <c r="S58" s="71" t="e">
        <f ca="1">IF($S$2&lt;0.05,0,VLOOKUP(P58,Alavanca!D:E,2,0)*K58/$M$6)</f>
        <v>#REF!</v>
      </c>
      <c r="T58" s="71">
        <v>1185.0578870967743</v>
      </c>
      <c r="U58" s="71">
        <v>2200.8217903225809</v>
      </c>
      <c r="V58" s="71" t="e">
        <f t="shared" ca="1" si="13"/>
        <v>#REF!</v>
      </c>
    </row>
    <row r="59" spans="1:22">
      <c r="A59" s="91">
        <v>8251327628</v>
      </c>
      <c r="B59" s="58" t="s">
        <v>190</v>
      </c>
      <c r="C59" s="58" t="str">
        <f t="shared" ca="1" si="0"/>
        <v>JOSE GOMES DE MELLO</v>
      </c>
      <c r="D59" s="58" t="str">
        <f t="shared" ca="1" si="1"/>
        <v>RODRIGO DIAS DOS SANTOS</v>
      </c>
      <c r="E59" s="58" t="str">
        <f t="shared" ca="1" si="2"/>
        <v>GIOVANE BORGES DA SILVA</v>
      </c>
      <c r="F59" s="59">
        <f t="shared" ca="1" si="3"/>
        <v>44847</v>
      </c>
      <c r="G59" s="59" t="str">
        <f t="shared" ca="1" si="4"/>
        <v/>
      </c>
      <c r="J59" s="58">
        <f t="shared" ca="1" si="5"/>
        <v>13</v>
      </c>
      <c r="K59" s="58">
        <f t="shared" ca="1" si="6"/>
        <v>19</v>
      </c>
      <c r="L59" s="58">
        <f t="shared" ca="1" si="7"/>
        <v>3</v>
      </c>
      <c r="M59" s="58" t="e">
        <f t="shared" ca="1" si="8"/>
        <v>#REF!</v>
      </c>
      <c r="N59" s="58" t="e">
        <f t="shared" ca="1" si="9"/>
        <v>#REF!</v>
      </c>
      <c r="O59" s="58" t="e">
        <f t="shared" ca="1" si="10"/>
        <v>#REF!</v>
      </c>
      <c r="P59" s="58" t="str">
        <f t="shared" ca="1" si="11"/>
        <v>CONSULTOR</v>
      </c>
      <c r="Q59" s="58" t="str">
        <f t="shared" ca="1" si="12"/>
        <v>M1</v>
      </c>
      <c r="R59" s="58">
        <f ca="1">VLOOKUP(Q59,Alavanca!A:B,2,0)</f>
        <v>0.25</v>
      </c>
      <c r="S59" s="71" t="e">
        <f ca="1">IF($S$2&lt;0.05,0,VLOOKUP(P59,Alavanca!D:E,2,0)*K59/$M$6)</f>
        <v>#REF!</v>
      </c>
      <c r="T59" s="71">
        <v>1185.0578870967743</v>
      </c>
      <c r="U59" s="71">
        <v>2200.8217903225809</v>
      </c>
      <c r="V59" s="71" t="e">
        <f t="shared" ca="1" si="13"/>
        <v>#REF!</v>
      </c>
    </row>
    <row r="60" spans="1:22">
      <c r="A60" s="91" t="s">
        <v>626</v>
      </c>
      <c r="B60" s="58" t="s">
        <v>627</v>
      </c>
      <c r="C60" s="58" t="str">
        <f t="shared" ca="1" si="0"/>
        <v>JULIANA TAVARES DE ARAUJO</v>
      </c>
      <c r="D60" s="58" t="str">
        <f t="shared" ca="1" si="1"/>
        <v>RODRIGO DIAS DOS SANTOS</v>
      </c>
      <c r="E60" s="58" t="str">
        <f t="shared" ca="1" si="2"/>
        <v>GIOVANE BORGES DA SILVA</v>
      </c>
      <c r="F60" s="59">
        <f t="shared" ca="1" si="3"/>
        <v>44859</v>
      </c>
      <c r="G60" s="59" t="str">
        <f t="shared" ca="1" si="4"/>
        <v/>
      </c>
      <c r="J60" s="58">
        <f t="shared" ca="1" si="5"/>
        <v>5</v>
      </c>
      <c r="K60" s="58">
        <f t="shared" ca="1" si="6"/>
        <v>7</v>
      </c>
      <c r="L60" s="58">
        <f t="shared" ca="1" si="7"/>
        <v>1</v>
      </c>
      <c r="M60" s="58" t="e">
        <f t="shared" ca="1" si="8"/>
        <v>#REF!</v>
      </c>
      <c r="N60" s="58" t="e">
        <f t="shared" ca="1" si="9"/>
        <v>#REF!</v>
      </c>
      <c r="O60" s="58" t="e">
        <f t="shared" ca="1" si="10"/>
        <v>#REF!</v>
      </c>
      <c r="P60" s="58" t="str">
        <f t="shared" ca="1" si="11"/>
        <v>CONSULTOR</v>
      </c>
      <c r="Q60" s="58" t="str">
        <f t="shared" ca="1" si="12"/>
        <v>M1</v>
      </c>
      <c r="R60" s="58">
        <f ca="1">VLOOKUP(Q60,Alavanca!A:B,2,0)</f>
        <v>0.25</v>
      </c>
      <c r="S60" s="71" t="e">
        <f ca="1">IF($S$2&lt;0.05,0,VLOOKUP(P60,Alavanca!D:E,2,0)*K60/$M$6)</f>
        <v>#REF!</v>
      </c>
      <c r="T60" s="71">
        <v>436.60027419354833</v>
      </c>
      <c r="U60" s="71">
        <v>0</v>
      </c>
      <c r="V60" s="71" t="e">
        <f t="shared" ca="1" si="13"/>
        <v>#REF!</v>
      </c>
    </row>
    <row r="61" spans="1:22">
      <c r="A61" s="91">
        <v>85823236115</v>
      </c>
      <c r="B61" s="58" t="s">
        <v>628</v>
      </c>
      <c r="C61" s="58" t="str">
        <f t="shared" ca="1" si="0"/>
        <v>TIAGO PEREIRA FURTADO</v>
      </c>
      <c r="D61" s="58" t="str">
        <f t="shared" ca="1" si="1"/>
        <v>RODRIGO DIAS DOS SANTOS</v>
      </c>
      <c r="E61" s="58" t="str">
        <f t="shared" ca="1" si="2"/>
        <v>GIOVANE BORGES DA SILVA</v>
      </c>
      <c r="F61" s="59">
        <f t="shared" ca="1" si="3"/>
        <v>44859</v>
      </c>
      <c r="G61" s="59" t="str">
        <f t="shared" ca="1" si="4"/>
        <v/>
      </c>
      <c r="J61" s="58">
        <f t="shared" ca="1" si="5"/>
        <v>5</v>
      </c>
      <c r="K61" s="58">
        <f t="shared" ca="1" si="6"/>
        <v>7</v>
      </c>
      <c r="L61" s="58">
        <f t="shared" ca="1" si="7"/>
        <v>1</v>
      </c>
      <c r="M61" s="58" t="e">
        <f t="shared" ca="1" si="8"/>
        <v>#REF!</v>
      </c>
      <c r="N61" s="58" t="e">
        <f t="shared" ca="1" si="9"/>
        <v>#REF!</v>
      </c>
      <c r="O61" s="58" t="e">
        <f t="shared" ca="1" si="10"/>
        <v>#REF!</v>
      </c>
      <c r="P61" s="58" t="str">
        <f t="shared" ca="1" si="11"/>
        <v>CONSULTOR</v>
      </c>
      <c r="Q61" s="58" t="str">
        <f t="shared" ca="1" si="12"/>
        <v>M1</v>
      </c>
      <c r="R61" s="58">
        <f ca="1">VLOOKUP(Q61,Alavanca!A:B,2,0)</f>
        <v>0.25</v>
      </c>
      <c r="S61" s="71" t="e">
        <f ca="1">IF($S$2&lt;0.05,0,VLOOKUP(P61,Alavanca!D:E,2,0)*K61/$M$6)</f>
        <v>#REF!</v>
      </c>
      <c r="T61" s="71">
        <v>436.60027419354833</v>
      </c>
      <c r="U61" s="71">
        <v>0</v>
      </c>
      <c r="V61" s="71" t="e">
        <f t="shared" ca="1" si="13"/>
        <v>#REF!</v>
      </c>
    </row>
    <row r="62" spans="1:22">
      <c r="A62" s="91">
        <v>16794853779</v>
      </c>
      <c r="B62" s="58" t="s">
        <v>624</v>
      </c>
      <c r="C62" s="58" t="str">
        <f t="shared" ca="1" si="0"/>
        <v>JOSE GOMES DE MELLO</v>
      </c>
      <c r="D62" s="58" t="str">
        <f t="shared" ca="1" si="1"/>
        <v>RODRIGO DIAS DOS SANTOS</v>
      </c>
      <c r="E62" s="58" t="str">
        <f t="shared" ca="1" si="2"/>
        <v>GIOVANE BORGES DA SILVA</v>
      </c>
      <c r="F62" s="59">
        <f t="shared" ca="1" si="3"/>
        <v>44859</v>
      </c>
      <c r="G62" s="59" t="str">
        <f t="shared" ca="1" si="4"/>
        <v/>
      </c>
      <c r="J62" s="58">
        <f t="shared" ca="1" si="5"/>
        <v>5</v>
      </c>
      <c r="K62" s="58">
        <f t="shared" ca="1" si="6"/>
        <v>7</v>
      </c>
      <c r="L62" s="58">
        <f t="shared" ca="1" si="7"/>
        <v>1</v>
      </c>
      <c r="M62" s="58" t="e">
        <f t="shared" ca="1" si="8"/>
        <v>#REF!</v>
      </c>
      <c r="N62" s="58" t="e">
        <f t="shared" ca="1" si="9"/>
        <v>#REF!</v>
      </c>
      <c r="O62" s="58" t="e">
        <f t="shared" ca="1" si="10"/>
        <v>#REF!</v>
      </c>
      <c r="P62" s="58" t="str">
        <f t="shared" ca="1" si="11"/>
        <v>CONSULTOR</v>
      </c>
      <c r="Q62" s="58" t="str">
        <f t="shared" ca="1" si="12"/>
        <v>M1</v>
      </c>
      <c r="R62" s="58">
        <f ca="1">VLOOKUP(Q62,Alavanca!A:B,2,0)</f>
        <v>0.25</v>
      </c>
      <c r="S62" s="71" t="e">
        <f ca="1">IF($S$2&lt;0.05,0,VLOOKUP(P62,Alavanca!D:E,2,0)*K62/$M$6)</f>
        <v>#REF!</v>
      </c>
      <c r="T62" s="71">
        <v>436.60027419354833</v>
      </c>
      <c r="U62" s="71">
        <v>0</v>
      </c>
      <c r="V62" s="71" t="e">
        <f t="shared" ca="1" si="13"/>
        <v>#REF!</v>
      </c>
    </row>
    <row r="63" spans="1:22">
      <c r="A63" s="91">
        <v>3804044190</v>
      </c>
      <c r="B63" s="58" t="s">
        <v>629</v>
      </c>
      <c r="C63" s="58" t="str">
        <f t="shared" ca="1" si="0"/>
        <v>JULIANA TAVARES DE ARAUJO</v>
      </c>
      <c r="D63" s="58" t="str">
        <f t="shared" ca="1" si="1"/>
        <v>RODRIGO DIAS DOS SANTOS</v>
      </c>
      <c r="E63" s="58" t="str">
        <f t="shared" ca="1" si="2"/>
        <v>GIOVANE BORGES DA SILVA</v>
      </c>
      <c r="F63" s="59">
        <f t="shared" ca="1" si="3"/>
        <v>44859</v>
      </c>
      <c r="G63" s="59" t="str">
        <f t="shared" ca="1" si="4"/>
        <v/>
      </c>
      <c r="J63" s="58">
        <f t="shared" ca="1" si="5"/>
        <v>5</v>
      </c>
      <c r="K63" s="58">
        <f t="shared" ca="1" si="6"/>
        <v>7</v>
      </c>
      <c r="L63" s="58">
        <f t="shared" ca="1" si="7"/>
        <v>1</v>
      </c>
      <c r="M63" s="58" t="e">
        <f t="shared" ca="1" si="8"/>
        <v>#REF!</v>
      </c>
      <c r="N63" s="58" t="e">
        <f t="shared" ca="1" si="9"/>
        <v>#REF!</v>
      </c>
      <c r="O63" s="58" t="e">
        <f t="shared" ca="1" si="10"/>
        <v>#REF!</v>
      </c>
      <c r="P63" s="58" t="str">
        <f t="shared" ca="1" si="11"/>
        <v>CONSULTOR</v>
      </c>
      <c r="Q63" s="58" t="str">
        <f t="shared" ca="1" si="12"/>
        <v>M1</v>
      </c>
      <c r="R63" s="58">
        <f ca="1">VLOOKUP(Q63,Alavanca!A:B,2,0)</f>
        <v>0.25</v>
      </c>
      <c r="S63" s="71" t="e">
        <f ca="1">IF($S$2&lt;0.05,0,VLOOKUP(P63,Alavanca!D:E,2,0)*K63/$M$6)</f>
        <v>#REF!</v>
      </c>
      <c r="T63" s="71">
        <v>436.60027419354833</v>
      </c>
      <c r="U63" s="71">
        <v>0</v>
      </c>
      <c r="V63" s="71" t="e">
        <f t="shared" ca="1" si="13"/>
        <v>#REF!</v>
      </c>
    </row>
    <row r="64" spans="1:22">
      <c r="A64" s="91">
        <v>532359160</v>
      </c>
      <c r="B64" s="58" t="s">
        <v>630</v>
      </c>
      <c r="C64" s="58" t="str">
        <f t="shared" ca="1" si="0"/>
        <v>JULIANA TAVARES DE ARAUJO</v>
      </c>
      <c r="D64" s="58" t="str">
        <f t="shared" ca="1" si="1"/>
        <v>RODRIGO DIAS DOS SANTOS</v>
      </c>
      <c r="E64" s="58" t="str">
        <f t="shared" ca="1" si="2"/>
        <v>GIOVANE BORGES DA SILVA</v>
      </c>
      <c r="F64" s="59">
        <f t="shared" ca="1" si="3"/>
        <v>44859</v>
      </c>
      <c r="G64" s="59" t="str">
        <f t="shared" ca="1" si="4"/>
        <v/>
      </c>
      <c r="J64" s="58">
        <f t="shared" ca="1" si="5"/>
        <v>5</v>
      </c>
      <c r="K64" s="58">
        <f t="shared" ca="1" si="6"/>
        <v>7</v>
      </c>
      <c r="L64" s="58">
        <f t="shared" ca="1" si="7"/>
        <v>1</v>
      </c>
      <c r="M64" s="58" t="e">
        <f t="shared" ca="1" si="8"/>
        <v>#REF!</v>
      </c>
      <c r="N64" s="58" t="e">
        <f t="shared" ca="1" si="9"/>
        <v>#REF!</v>
      </c>
      <c r="O64" s="58" t="e">
        <f t="shared" ca="1" si="10"/>
        <v>#REF!</v>
      </c>
      <c r="P64" s="58" t="str">
        <f t="shared" ca="1" si="11"/>
        <v>CONSULTOR</v>
      </c>
      <c r="Q64" s="58" t="str">
        <f t="shared" ca="1" si="12"/>
        <v>M1</v>
      </c>
      <c r="R64" s="58">
        <f ca="1">VLOOKUP(Q64,Alavanca!A:B,2,0)</f>
        <v>0.25</v>
      </c>
      <c r="S64" s="71" t="e">
        <f ca="1">IF($S$2&lt;0.05,0,VLOOKUP(P64,Alavanca!D:E,2,0)*K64/$M$6)</f>
        <v>#REF!</v>
      </c>
      <c r="T64" s="71">
        <v>436.60027419354833</v>
      </c>
      <c r="U64" s="71">
        <v>0</v>
      </c>
      <c r="V64" s="71" t="e">
        <f t="shared" ca="1" si="13"/>
        <v>#REF!</v>
      </c>
    </row>
    <row r="65" spans="1:22">
      <c r="A65" s="91">
        <v>93178298134</v>
      </c>
      <c r="B65" s="58" t="s">
        <v>631</v>
      </c>
      <c r="C65" s="58" t="str">
        <f t="shared" ca="1" si="0"/>
        <v>JULIANA TAVARES DE ARAUJO</v>
      </c>
      <c r="D65" s="58" t="str">
        <f t="shared" ca="1" si="1"/>
        <v>RODRIGO DIAS DOS SANTOS</v>
      </c>
      <c r="E65" s="58" t="str">
        <f t="shared" ca="1" si="2"/>
        <v>GIOVANE BORGES DA SILVA</v>
      </c>
      <c r="F65" s="59">
        <f t="shared" ca="1" si="3"/>
        <v>44859</v>
      </c>
      <c r="G65" s="59" t="str">
        <f t="shared" ca="1" si="4"/>
        <v/>
      </c>
      <c r="J65" s="58">
        <f t="shared" ca="1" si="5"/>
        <v>5</v>
      </c>
      <c r="K65" s="58">
        <f t="shared" ca="1" si="6"/>
        <v>7</v>
      </c>
      <c r="L65" s="58">
        <f t="shared" ca="1" si="7"/>
        <v>1</v>
      </c>
      <c r="M65" s="58" t="e">
        <f t="shared" ca="1" si="8"/>
        <v>#REF!</v>
      </c>
      <c r="N65" s="58" t="e">
        <f t="shared" ca="1" si="9"/>
        <v>#REF!</v>
      </c>
      <c r="O65" s="58" t="e">
        <f t="shared" ca="1" si="10"/>
        <v>#REF!</v>
      </c>
      <c r="P65" s="58" t="str">
        <f t="shared" ca="1" si="11"/>
        <v>CONSULTOR</v>
      </c>
      <c r="Q65" s="58" t="str">
        <f t="shared" ca="1" si="12"/>
        <v>M1</v>
      </c>
      <c r="R65" s="58">
        <f ca="1">VLOOKUP(Q65,Alavanca!A:B,2,0)</f>
        <v>0.25</v>
      </c>
      <c r="S65" s="71" t="e">
        <f ca="1">IF($S$2&lt;0.05,0,VLOOKUP(P65,Alavanca!D:E,2,0)*K65/$M$6)</f>
        <v>#REF!</v>
      </c>
      <c r="T65" s="71">
        <v>436.60027419354833</v>
      </c>
      <c r="U65" s="71">
        <v>0</v>
      </c>
      <c r="V65" s="71" t="e">
        <f t="shared" ca="1" si="13"/>
        <v>#REF!</v>
      </c>
    </row>
    <row r="66" spans="1:22">
      <c r="A66" s="91">
        <v>61991686153</v>
      </c>
      <c r="B66" s="58" t="s">
        <v>632</v>
      </c>
      <c r="C66" s="58" t="str">
        <f t="shared" ca="1" si="0"/>
        <v>JULIANA TAVARES DE ARAUJO</v>
      </c>
      <c r="D66" s="58" t="str">
        <f t="shared" ca="1" si="1"/>
        <v>RODRIGO DIAS DOS SANTOS</v>
      </c>
      <c r="E66" s="58" t="str">
        <f t="shared" ca="1" si="2"/>
        <v>GIOVANE BORGES DA SILVA</v>
      </c>
      <c r="F66" s="59">
        <f t="shared" ca="1" si="3"/>
        <v>44859</v>
      </c>
      <c r="G66" s="59" t="str">
        <f t="shared" ca="1" si="4"/>
        <v/>
      </c>
      <c r="J66" s="58">
        <f t="shared" ca="1" si="5"/>
        <v>5</v>
      </c>
      <c r="K66" s="58">
        <f t="shared" ca="1" si="6"/>
        <v>7</v>
      </c>
      <c r="L66" s="58">
        <f t="shared" ca="1" si="7"/>
        <v>1</v>
      </c>
      <c r="M66" s="58" t="e">
        <f t="shared" ca="1" si="8"/>
        <v>#REF!</v>
      </c>
      <c r="N66" s="58" t="e">
        <f t="shared" ca="1" si="9"/>
        <v>#REF!</v>
      </c>
      <c r="O66" s="58" t="e">
        <f t="shared" ca="1" si="10"/>
        <v>#REF!</v>
      </c>
      <c r="P66" s="58" t="str">
        <f t="shared" ca="1" si="11"/>
        <v>CONSULTOR</v>
      </c>
      <c r="Q66" s="58" t="str">
        <f t="shared" ca="1" si="12"/>
        <v>M1</v>
      </c>
      <c r="R66" s="58">
        <f ca="1">VLOOKUP(Q66,Alavanca!A:B,2,0)</f>
        <v>0.25</v>
      </c>
      <c r="S66" s="71" t="e">
        <f ca="1">IF($S$2&lt;0.05,0,VLOOKUP(P66,Alavanca!D:E,2,0)*K66/$M$6)</f>
        <v>#REF!</v>
      </c>
      <c r="T66" s="71">
        <v>436.60027419354833</v>
      </c>
      <c r="U66" s="71">
        <v>0</v>
      </c>
      <c r="V66" s="71" t="e">
        <f t="shared" ca="1" si="13"/>
        <v>#REF!</v>
      </c>
    </row>
    <row r="67" spans="1:22">
      <c r="A67" s="91" t="s">
        <v>41</v>
      </c>
      <c r="B67" s="58" t="s">
        <v>42</v>
      </c>
      <c r="C67" s="58" t="str">
        <f t="shared" ca="1" si="0"/>
        <v>-</v>
      </c>
      <c r="D67" s="58" t="str">
        <f t="shared" ca="1" si="1"/>
        <v>RODRIGO DIAS DOS SANTOS</v>
      </c>
      <c r="E67" s="58" t="str">
        <f t="shared" ca="1" si="2"/>
        <v>GIOVANE BORGES DA SILVA</v>
      </c>
      <c r="F67" s="59">
        <f t="shared" ca="1" si="3"/>
        <v>44795</v>
      </c>
      <c r="G67" s="59" t="str">
        <f t="shared" ca="1" si="4"/>
        <v/>
      </c>
      <c r="J67" s="58">
        <f t="shared" ca="1" si="5"/>
        <v>20</v>
      </c>
      <c r="K67" s="58">
        <f t="shared" ca="1" si="6"/>
        <v>31</v>
      </c>
      <c r="L67" s="58">
        <f t="shared" ca="1" si="7"/>
        <v>7</v>
      </c>
      <c r="M67" s="58" t="e">
        <f t="shared" ca="1" si="8"/>
        <v>#REF!</v>
      </c>
      <c r="N67" s="58" t="e">
        <f t="shared" ca="1" si="9"/>
        <v>#REF!</v>
      </c>
      <c r="O67" s="58" t="str">
        <f t="shared" ca="1" si="10"/>
        <v>Coordenador</v>
      </c>
      <c r="P67" s="58" t="str">
        <f t="shared" ca="1" si="11"/>
        <v>COORDENADOR</v>
      </c>
      <c r="Q67" s="58" t="str">
        <f t="shared" ca="1" si="12"/>
        <v>M3</v>
      </c>
      <c r="R67" s="58">
        <f ca="1">VLOOKUP(Q67,Alavanca!A:B,2,0)</f>
        <v>0.35</v>
      </c>
      <c r="S67" s="71" t="e">
        <f ca="1">IF($S$2&lt;0.05,0,VLOOKUP(P67,Alavanca!D:E,2,0)*K67/$M$6)</f>
        <v>#REF!</v>
      </c>
      <c r="T67" s="71">
        <v>14055.88</v>
      </c>
      <c r="U67" s="71">
        <v>0</v>
      </c>
      <c r="V67" s="71" t="e">
        <f t="shared" ca="1" si="13"/>
        <v>#REF!</v>
      </c>
    </row>
    <row r="68" spans="1:22">
      <c r="A68" s="58" t="s">
        <v>47</v>
      </c>
      <c r="B68" s="58" t="s">
        <v>48</v>
      </c>
      <c r="C68" s="58" t="str">
        <f t="shared" ref="C68:C75" ca="1" si="14">VLOOKUP(A68,INDIRECT("'"&amp;$O$3&amp;"'!G:L"),6,0)</f>
        <v>-</v>
      </c>
      <c r="D68" s="58" t="str">
        <f t="shared" ref="D68:D75" ca="1" si="15">VLOOKUP(A68,INDIRECT("'"&amp;$O$3&amp;"'!G:N"),8,0)</f>
        <v>RODRIGO DIAS DOS SANTOS</v>
      </c>
      <c r="E68" s="58" t="str">
        <f t="shared" ref="E68:E75" ca="1" si="16">VLOOKUP(A68,INDIRECT("'"&amp;$O$3&amp;"'!G:T"),10,0)</f>
        <v>GIOVANE BORGES DA SILVA</v>
      </c>
      <c r="F68" s="59">
        <f t="shared" ref="F68:F74" ca="1" si="17">IFERROR(IF(VLOOKUP(A68,INDIRECT("'"&amp;$O$3&amp;"'!G:V"),13,0)=0,"",VLOOKUP(A68,INDIRECT("'"&amp;$O$3&amp;"'!G:V"),13,0)),0)</f>
        <v>44795</v>
      </c>
      <c r="G68" s="59" t="str">
        <f t="shared" ref="G68:G75" ca="1" si="18">IFERROR(IF(VLOOKUP(A68,INDIRECT("'"&amp;$O$3&amp;"'!G:V"),14,0)=0,"",VLOOKUP(A68,INDIRECT("'"&amp;$O$3&amp;"'!G:V"),14,0)),0)</f>
        <v/>
      </c>
      <c r="J68" s="58">
        <f t="shared" ref="J68:J75" ca="1" si="19">IF(AND(F68&lt;$M$2,G68=""),NETWORKDAYS($M$2,$M$3,$O$5:$O$6),IF(F68&lt;$M$2,NETWORKDAYS($M$2,G68,$O$5:$O$6),IF(G68="",NETWORKDAYS(F68,$M$3,$O$5:$O$6),NETWORKDAYS(F68,G68,$O$5:$O$6))))</f>
        <v>20</v>
      </c>
      <c r="K68" s="58">
        <f t="shared" ref="K68:K75" ca="1" si="20">IF(AND(F68&lt;$M$2,G68=""),DATEDIF($M$2,$M$3,"D")+1,IF(F68&lt;$M$2,DATEDIF($M$2,G68,"D")+1,IF(G68="",DATEDIF(F68,$M$3,"D")+1,DATEDIF(F68,G68,"D")+1)))</f>
        <v>31</v>
      </c>
      <c r="L68" s="58">
        <f t="shared" ref="L68:L75" ca="1" si="21">ROUND(J68*R68,0)</f>
        <v>7</v>
      </c>
      <c r="M68" s="58" t="e">
        <f t="shared" ref="M68:M75" ca="1" si="22">COUNTIFS(INDIRECT("'"&amp;$O$2&amp;"'!b:b"),A68,INDIRECT("'"&amp;$O$2&amp;"'!O:O"),"&gt;="&amp;$M$2,INDIRECT("'"&amp;$O$2&amp;"'!O:O"),"&lt;="&amp;$M$3)</f>
        <v>#REF!</v>
      </c>
      <c r="N68" s="58" t="e">
        <f t="shared" ref="N68:N75" ca="1" si="23">COUNTIFS(INDIRECT("'"&amp;$O$2&amp;"'!b:b"),A68,INDIRECT("'"&amp;$O$2&amp;"'!O:O"),"&gt;="&amp;$M$2,INDIRECT("'"&amp;$O$2&amp;"'!O:O"),"&lt;="&amp;$M$3,INDIRECT("'"&amp;$O$2&amp;"'!Z:Z"),"&gt;=1000")</f>
        <v>#REF!</v>
      </c>
      <c r="O68" s="58" t="str">
        <f t="shared" ref="O68:O75" ca="1" si="24">IF(VLOOKUP(A68,INDIRECT("'"&amp;$O$3&amp;"'!G:J"),4,0)="GERENTE","Gerente",IF(VLOOKUP(A68,INDIRECT("'"&amp;$O$3&amp;"'!G:J"),4,0)="COORDENADOR","Coordenador",IF(VLOOKUP(A68,INDIRECT("'"&amp;$O$3&amp;"'!G:J"),4,0)="SUPERVISOR","Supervisor",IF(VLOOKUP(A68,INDIRECT("'"&amp;$O$3&amp;"'!G:J"),4,0)="ANALISTA","Analista",IF(VLOOKUP(A68,INDIRECT("'"&amp;$O$3&amp;"'!G:J"),4,0)="SUPERVISOR DE TREINAMENTO","Supervisor de Treinamento",IF(AND(N68&gt;=L68,N68&gt;0),"Elegível",IF(M68&gt;=L68,"Pendente Faturamento","Credenciamento Não Atingindo")))))))</f>
        <v>Supervisor</v>
      </c>
      <c r="P68" s="58" t="str">
        <f t="shared" ref="P68:P75" ca="1" si="25">VLOOKUP(A68,INDIRECT("'"&amp;$O$3&amp;"'!G:J"),4,0)</f>
        <v>SUPERVISOR</v>
      </c>
      <c r="Q68" s="58" t="str">
        <f t="shared" ref="Q68:Q75" ca="1" si="26">IF(F68&gt;=$M$2,"M1",IF(AND(MONTH(F68)=MONTH($M$2)-1,YEAR(F68)=YEAR($M$2)),"M2",IF(AND(MONTH(F68)=MONTH($M$2)-2,YEAR(F68)=YEAR($M$2)),"M3",IF(AND(MONTH(F68)=MONTH($M$2)-3,YEAR(F68)=YEAR($M$2)),"M4","&gt;=M5"))))</f>
        <v>M3</v>
      </c>
      <c r="R68" s="58">
        <f ca="1">VLOOKUP(Q68,Alavanca!A:B,2,0)</f>
        <v>0.35</v>
      </c>
      <c r="S68" s="71" t="e">
        <f ca="1">IF($S$2&lt;0.05,0,VLOOKUP(P68,Alavanca!D:E,2,0)*K68/$M$6)</f>
        <v>#REF!</v>
      </c>
      <c r="T68" s="71">
        <v>7750.33</v>
      </c>
      <c r="U68" s="71">
        <v>0</v>
      </c>
      <c r="V68" s="71" t="e">
        <f t="shared" ca="1" si="13"/>
        <v>#REF!</v>
      </c>
    </row>
    <row r="69" spans="1:22">
      <c r="A69" s="58">
        <v>3185033108</v>
      </c>
      <c r="B69" s="58" t="s">
        <v>55</v>
      </c>
      <c r="C69" s="58" t="str">
        <f t="shared" ca="1" si="14"/>
        <v>-</v>
      </c>
      <c r="D69" s="58" t="str">
        <f t="shared" ca="1" si="15"/>
        <v>RODRIGO DIAS DOS SANTOS</v>
      </c>
      <c r="E69" s="58" t="str">
        <f t="shared" ca="1" si="16"/>
        <v>GIOVANE BORGES DA SILVA</v>
      </c>
      <c r="F69" s="59">
        <f t="shared" ca="1" si="17"/>
        <v>44798</v>
      </c>
      <c r="G69" s="59" t="str">
        <f t="shared" ca="1" si="18"/>
        <v/>
      </c>
      <c r="J69" s="58">
        <f t="shared" ca="1" si="19"/>
        <v>20</v>
      </c>
      <c r="K69" s="58">
        <f t="shared" ca="1" si="20"/>
        <v>31</v>
      </c>
      <c r="L69" s="58">
        <f t="shared" ca="1" si="21"/>
        <v>7</v>
      </c>
      <c r="M69" s="58" t="e">
        <f t="shared" ca="1" si="22"/>
        <v>#REF!</v>
      </c>
      <c r="N69" s="58" t="e">
        <f t="shared" ca="1" si="23"/>
        <v>#REF!</v>
      </c>
      <c r="O69" s="58" t="str">
        <f t="shared" ca="1" si="24"/>
        <v>Supervisor</v>
      </c>
      <c r="P69" s="58" t="str">
        <f t="shared" ca="1" si="25"/>
        <v>SUPERVISOR</v>
      </c>
      <c r="Q69" s="58" t="str">
        <f t="shared" ca="1" si="26"/>
        <v>M3</v>
      </c>
      <c r="R69" s="58">
        <f ca="1">VLOOKUP(Q69,Alavanca!A:B,2,0)</f>
        <v>0.35</v>
      </c>
      <c r="S69" s="71" t="e">
        <f ca="1">IF($S$2&lt;0.05,0,VLOOKUP(P69,Alavanca!D:E,2,0)*K69/$M$6)</f>
        <v>#REF!</v>
      </c>
      <c r="T69" s="71">
        <v>7750.33</v>
      </c>
      <c r="U69" s="71">
        <v>0</v>
      </c>
      <c r="V69" s="71" t="e">
        <f t="shared" ca="1" si="13"/>
        <v>#REF!</v>
      </c>
    </row>
    <row r="70" spans="1:22">
      <c r="A70" s="58">
        <v>397689292</v>
      </c>
      <c r="B70" s="58" t="s">
        <v>62</v>
      </c>
      <c r="C70" s="58" t="str">
        <f t="shared" ca="1" si="14"/>
        <v>-</v>
      </c>
      <c r="D70" s="58" t="str">
        <f t="shared" ca="1" si="15"/>
        <v>RODRIGO DIAS DOS SANTOS</v>
      </c>
      <c r="E70" s="58" t="str">
        <f t="shared" ca="1" si="16"/>
        <v>GIOVANE BORGES DA SILVA</v>
      </c>
      <c r="F70" s="59">
        <f t="shared" ca="1" si="17"/>
        <v>44802</v>
      </c>
      <c r="G70" s="59" t="str">
        <f t="shared" ca="1" si="18"/>
        <v/>
      </c>
      <c r="J70" s="58">
        <f t="shared" ca="1" si="19"/>
        <v>20</v>
      </c>
      <c r="K70" s="58">
        <f t="shared" ca="1" si="20"/>
        <v>31</v>
      </c>
      <c r="L70" s="58">
        <f t="shared" ca="1" si="21"/>
        <v>7</v>
      </c>
      <c r="M70" s="58" t="e">
        <f t="shared" ca="1" si="22"/>
        <v>#REF!</v>
      </c>
      <c r="N70" s="58" t="e">
        <f t="shared" ca="1" si="23"/>
        <v>#REF!</v>
      </c>
      <c r="O70" s="58" t="str">
        <f t="shared" ca="1" si="24"/>
        <v>Supervisor</v>
      </c>
      <c r="P70" s="58" t="str">
        <f t="shared" ca="1" si="25"/>
        <v>SUPERVISOR</v>
      </c>
      <c r="Q70" s="58" t="str">
        <f t="shared" ca="1" si="26"/>
        <v>M3</v>
      </c>
      <c r="R70" s="58">
        <f ca="1">VLOOKUP(Q70,Alavanca!A:B,2,0)</f>
        <v>0.35</v>
      </c>
      <c r="S70" s="71" t="e">
        <f ca="1">IF($S$2&lt;0.05,0,VLOOKUP(P70,Alavanca!D:E,2,0)*K70/$M$6)</f>
        <v>#REF!</v>
      </c>
      <c r="T70" s="71">
        <v>7750.33</v>
      </c>
      <c r="U70" s="71">
        <v>0</v>
      </c>
      <c r="V70" s="71" t="e">
        <f t="shared" ca="1" si="13"/>
        <v>#REF!</v>
      </c>
    </row>
    <row r="71" spans="1:22">
      <c r="A71" s="58">
        <v>5029234152</v>
      </c>
      <c r="B71" s="58" t="s">
        <v>68</v>
      </c>
      <c r="C71" s="58" t="str">
        <f t="shared" ca="1" si="14"/>
        <v>-</v>
      </c>
      <c r="D71" s="58" t="str">
        <f t="shared" ca="1" si="15"/>
        <v>RODRIGO DIAS DOS SANTOS</v>
      </c>
      <c r="E71" s="58" t="str">
        <f t="shared" ca="1" si="16"/>
        <v>GIOVANE BORGES DA SILVA</v>
      </c>
      <c r="F71" s="59">
        <f t="shared" ca="1" si="17"/>
        <v>44798</v>
      </c>
      <c r="G71" s="59" t="str">
        <f t="shared" ca="1" si="18"/>
        <v/>
      </c>
      <c r="J71" s="58">
        <f t="shared" ca="1" si="19"/>
        <v>20</v>
      </c>
      <c r="K71" s="58">
        <f t="shared" ca="1" si="20"/>
        <v>31</v>
      </c>
      <c r="L71" s="58">
        <f t="shared" ca="1" si="21"/>
        <v>7</v>
      </c>
      <c r="M71" s="58" t="e">
        <f t="shared" ca="1" si="22"/>
        <v>#REF!</v>
      </c>
      <c r="N71" s="58" t="e">
        <f t="shared" ca="1" si="23"/>
        <v>#REF!</v>
      </c>
      <c r="O71" s="58" t="str">
        <f t="shared" ca="1" si="24"/>
        <v>Supervisor</v>
      </c>
      <c r="P71" s="58" t="str">
        <f t="shared" ca="1" si="25"/>
        <v>SUPERVISOR</v>
      </c>
      <c r="Q71" s="58" t="str">
        <f t="shared" ca="1" si="26"/>
        <v>M3</v>
      </c>
      <c r="R71" s="58">
        <f ca="1">VLOOKUP(Q71,Alavanca!A:B,2,0)</f>
        <v>0.35</v>
      </c>
      <c r="S71" s="71" t="e">
        <f ca="1">IF($S$2&lt;0.05,0,VLOOKUP(P71,Alavanca!D:E,2,0)*K71/$M$6)</f>
        <v>#REF!</v>
      </c>
      <c r="T71" s="71">
        <v>7750.33</v>
      </c>
      <c r="U71" s="71">
        <v>0</v>
      </c>
      <c r="V71" s="71" t="e">
        <f t="shared" ca="1" si="13"/>
        <v>#REF!</v>
      </c>
    </row>
    <row r="72" spans="1:22">
      <c r="A72" s="58">
        <v>72073926134</v>
      </c>
      <c r="B72" s="58" t="s">
        <v>195</v>
      </c>
      <c r="C72" s="58" t="str">
        <f t="shared" ca="1" si="14"/>
        <v>-</v>
      </c>
      <c r="D72" s="58" t="str">
        <f t="shared" ca="1" si="15"/>
        <v>RODRIGO DIAS DOS SANTOS</v>
      </c>
      <c r="E72" s="58" t="str">
        <f t="shared" ca="1" si="16"/>
        <v>GIOVANE BORGES DA SILVA</v>
      </c>
      <c r="F72" s="59">
        <f t="shared" ca="1" si="17"/>
        <v>44847</v>
      </c>
      <c r="G72" s="59" t="str">
        <f t="shared" ca="1" si="18"/>
        <v/>
      </c>
      <c r="J72" s="58">
        <f t="shared" ca="1" si="19"/>
        <v>13</v>
      </c>
      <c r="K72" s="58">
        <f t="shared" ca="1" si="20"/>
        <v>19</v>
      </c>
      <c r="L72" s="58">
        <f t="shared" ca="1" si="21"/>
        <v>3</v>
      </c>
      <c r="M72" s="58" t="e">
        <f t="shared" ca="1" si="22"/>
        <v>#REF!</v>
      </c>
      <c r="N72" s="58" t="e">
        <f t="shared" ca="1" si="23"/>
        <v>#REF!</v>
      </c>
      <c r="O72" s="58" t="str">
        <f t="shared" ca="1" si="24"/>
        <v>Supervisor</v>
      </c>
      <c r="P72" s="58" t="str">
        <f t="shared" ca="1" si="25"/>
        <v>SUPERVISOR</v>
      </c>
      <c r="Q72" s="58" t="str">
        <f t="shared" ca="1" si="26"/>
        <v>M1</v>
      </c>
      <c r="R72" s="58">
        <f ca="1">VLOOKUP(Q72,Alavanca!A:B,2,0)</f>
        <v>0.25</v>
      </c>
      <c r="S72" s="71" t="e">
        <f ca="1">IF($S$2&lt;0.05,0,VLOOKUP(P72,Alavanca!D:E,2,0)*K72/$M$6)</f>
        <v>#REF!</v>
      </c>
      <c r="T72" s="71">
        <v>4750.2022580645162</v>
      </c>
      <c r="U72" s="71">
        <v>0</v>
      </c>
      <c r="V72" s="71" t="e">
        <f t="shared" ca="1" si="13"/>
        <v>#REF!</v>
      </c>
    </row>
    <row r="73" spans="1:22">
      <c r="A73" s="58" t="s">
        <v>128</v>
      </c>
      <c r="B73" s="58" t="s">
        <v>129</v>
      </c>
      <c r="C73" s="58" t="str">
        <f t="shared" ca="1" si="14"/>
        <v>-</v>
      </c>
      <c r="D73" s="58" t="str">
        <f t="shared" ca="1" si="15"/>
        <v>RODRIGO DIAS DOS SANTOS</v>
      </c>
      <c r="E73" s="58" t="str">
        <f t="shared" ca="1" si="16"/>
        <v>GIOVANE BORGES DA SILVA</v>
      </c>
      <c r="F73" s="59">
        <f t="shared" ca="1" si="17"/>
        <v>44795</v>
      </c>
      <c r="G73" s="59">
        <f t="shared" ca="1" si="18"/>
        <v>44844</v>
      </c>
      <c r="J73" s="58">
        <f t="shared" ca="1" si="19"/>
        <v>6</v>
      </c>
      <c r="K73" s="58">
        <f t="shared" ca="1" si="20"/>
        <v>10</v>
      </c>
      <c r="L73" s="58">
        <f t="shared" ca="1" si="21"/>
        <v>2</v>
      </c>
      <c r="M73" s="58" t="e">
        <f t="shared" ca="1" si="22"/>
        <v>#REF!</v>
      </c>
      <c r="N73" s="58" t="e">
        <f t="shared" ca="1" si="23"/>
        <v>#REF!</v>
      </c>
      <c r="O73" s="58" t="str">
        <f t="shared" ca="1" si="24"/>
        <v>Supervisor de Treinamento</v>
      </c>
      <c r="P73" s="58" t="str">
        <f t="shared" ca="1" si="25"/>
        <v>SUPERVISOR DE TREINAMENTO</v>
      </c>
      <c r="Q73" s="58" t="str">
        <f t="shared" ca="1" si="26"/>
        <v>M3</v>
      </c>
      <c r="R73" s="58">
        <f ca="1">VLOOKUP(Q73,Alavanca!A:B,2,0)</f>
        <v>0.35</v>
      </c>
      <c r="S73" s="71" t="e">
        <f ca="1">IF($S$2&lt;0.05,0,VLOOKUP(P73,Alavanca!D:E,2,0)*K73/$M$6)</f>
        <v>#REF!</v>
      </c>
      <c r="T73" s="71">
        <v>2161.0967741935483</v>
      </c>
      <c r="U73" s="71">
        <v>0</v>
      </c>
      <c r="V73" s="71" t="e">
        <f t="shared" ca="1" si="13"/>
        <v>#REF!</v>
      </c>
    </row>
    <row r="74" spans="1:22">
      <c r="A74" s="58">
        <v>12099359610</v>
      </c>
      <c r="B74" s="58" t="s">
        <v>180</v>
      </c>
      <c r="C74" s="58" t="str">
        <f t="shared" ca="1" si="14"/>
        <v>-</v>
      </c>
      <c r="D74" s="58" t="str">
        <f t="shared" ca="1" si="15"/>
        <v>RODRIGO DIAS DOS SANTOS</v>
      </c>
      <c r="E74" s="58" t="str">
        <f t="shared" ca="1" si="16"/>
        <v>GIOVANE BORGES DA SILVA</v>
      </c>
      <c r="F74" s="59">
        <f t="shared" ca="1" si="17"/>
        <v>44844</v>
      </c>
      <c r="G74" s="59" t="str">
        <f t="shared" ca="1" si="18"/>
        <v/>
      </c>
      <c r="J74" s="58">
        <f t="shared" ca="1" si="19"/>
        <v>15</v>
      </c>
      <c r="K74" s="58">
        <f t="shared" ca="1" si="20"/>
        <v>22</v>
      </c>
      <c r="L74" s="58">
        <f t="shared" ca="1" si="21"/>
        <v>4</v>
      </c>
      <c r="M74" s="58" t="e">
        <f t="shared" ca="1" si="22"/>
        <v>#REF!</v>
      </c>
      <c r="N74" s="58" t="e">
        <f t="shared" ca="1" si="23"/>
        <v>#REF!</v>
      </c>
      <c r="O74" s="58" t="str">
        <f t="shared" ca="1" si="24"/>
        <v>Supervisor de Treinamento</v>
      </c>
      <c r="P74" s="58" t="str">
        <f t="shared" ca="1" si="25"/>
        <v>SUPERVISOR DE TREINAMENTO</v>
      </c>
      <c r="Q74" s="58" t="str">
        <f t="shared" ca="1" si="26"/>
        <v>M1</v>
      </c>
      <c r="R74" s="58">
        <f ca="1">VLOOKUP(Q74,Alavanca!A:B,2,0)</f>
        <v>0.25</v>
      </c>
      <c r="S74" s="71" t="e">
        <f ca="1">IF($S$2&lt;0.05,0,VLOOKUP(P74,Alavanca!D:E,2,0)*K74/$M$6)</f>
        <v>#REF!</v>
      </c>
      <c r="T74" s="71">
        <v>4754.4129032258061</v>
      </c>
      <c r="U74" s="71">
        <v>0</v>
      </c>
      <c r="V74" s="71" t="e">
        <f t="shared" ca="1" si="13"/>
        <v>#REF!</v>
      </c>
    </row>
    <row r="75" spans="1:22">
      <c r="A75" s="58" t="s">
        <v>121</v>
      </c>
      <c r="B75" s="58" t="s">
        <v>122</v>
      </c>
      <c r="C75" s="58" t="str">
        <f t="shared" ca="1" si="14"/>
        <v>-</v>
      </c>
      <c r="D75" s="58" t="str">
        <f t="shared" ca="1" si="15"/>
        <v>RODRIGO DIAS DOS SANTOS</v>
      </c>
      <c r="E75" s="58" t="str">
        <f t="shared" ca="1" si="16"/>
        <v>-</v>
      </c>
      <c r="F75" s="59">
        <f ca="1">IFERROR(IF(VLOOKUP(A75,INDIRECT("'"&amp;$O$3&amp;"'!G:V"),13,0)=0,"",VLOOKUP(A75,INDIRECT("'"&amp;$O$3&amp;"'!G:V"),13,0)),0)</f>
        <v>44795</v>
      </c>
      <c r="G75" s="59" t="str">
        <f t="shared" ca="1" si="18"/>
        <v/>
      </c>
      <c r="J75" s="58">
        <f t="shared" ca="1" si="19"/>
        <v>20</v>
      </c>
      <c r="K75" s="58">
        <f t="shared" ca="1" si="20"/>
        <v>31</v>
      </c>
      <c r="L75" s="58">
        <f t="shared" ca="1" si="21"/>
        <v>7</v>
      </c>
      <c r="M75" s="58" t="e">
        <f t="shared" ca="1" si="22"/>
        <v>#REF!</v>
      </c>
      <c r="N75" s="58" t="e">
        <f t="shared" ca="1" si="23"/>
        <v>#REF!</v>
      </c>
      <c r="O75" s="58" t="str">
        <f t="shared" ca="1" si="24"/>
        <v>Gerente</v>
      </c>
      <c r="P75" s="58" t="str">
        <f t="shared" ca="1" si="25"/>
        <v>GERENTE</v>
      </c>
      <c r="Q75" s="58" t="str">
        <f t="shared" ca="1" si="26"/>
        <v>M3</v>
      </c>
      <c r="R75" s="58">
        <f ca="1">VLOOKUP(Q75,Alavanca!A:B,2,0)</f>
        <v>0.35</v>
      </c>
      <c r="S75" s="71" t="e">
        <f ca="1">IF($S$2&lt;0.05,0,VLOOKUP(P75,Alavanca!D:E,2,0)*K75/$M$6)</f>
        <v>#REF!</v>
      </c>
      <c r="T75" s="71">
        <v>19907.52</v>
      </c>
      <c r="U75" s="71">
        <v>0</v>
      </c>
      <c r="V75" s="71" t="e">
        <f t="shared" ca="1" si="13"/>
        <v>#REF!</v>
      </c>
    </row>
    <row r="76" spans="1:22">
      <c r="A76" s="58">
        <v>92514804191</v>
      </c>
      <c r="B76" s="58" t="s">
        <v>51</v>
      </c>
      <c r="C76" s="58" t="s">
        <v>5</v>
      </c>
      <c r="D76" s="58" t="s">
        <v>42</v>
      </c>
      <c r="E76" s="58" t="s">
        <v>122</v>
      </c>
      <c r="F76" s="59">
        <v>44795</v>
      </c>
      <c r="G76" s="59">
        <v>44844</v>
      </c>
      <c r="H76" s="58">
        <v>6</v>
      </c>
      <c r="I76" s="58">
        <v>10</v>
      </c>
      <c r="J76" s="58">
        <f t="shared" ref="J76" si="27">IF(AND(F76&lt;$M$2,G76=""),NETWORKDAYS($M$2,$M$3,$O$5:$O$6),IF(F76&lt;$M$2,NETWORKDAYS($M$2,G76,$O$5:$O$6),IF(G76="",NETWORKDAYS(F76,$M$3,$O$5:$O$6),NETWORKDAYS(F76,G76,$O$5:$O$6))))</f>
        <v>6</v>
      </c>
      <c r="K76" s="58">
        <f t="shared" ref="K76" si="28">IF(AND(F76&lt;$M$2,G76=""),DATEDIF($M$2,$M$3,"D")+1,IF(F76&lt;$M$2,DATEDIF($M$2,G76,"D")+1,IF(G76="",DATEDIF(F76,$M$3,"D")+1,DATEDIF(F76,G76,"D")+1)))</f>
        <v>10</v>
      </c>
      <c r="L76" s="58">
        <f t="shared" ref="L76" si="29">ROUND(J76*R76,0)</f>
        <v>2</v>
      </c>
      <c r="M76" s="58" t="e">
        <f t="shared" ref="M76" ca="1" si="30">COUNTIFS(INDIRECT("'"&amp;$O$2&amp;"'!b:b"),A76,INDIRECT("'"&amp;$O$2&amp;"'!O:O"),"&gt;="&amp;$M$2,INDIRECT("'"&amp;$O$2&amp;"'!O:O"),"&lt;="&amp;$M$3)</f>
        <v>#REF!</v>
      </c>
      <c r="N76" s="58" t="e">
        <f t="shared" ref="N76" ca="1" si="31">COUNTIFS(INDIRECT("'"&amp;$O$2&amp;"'!b:b"),A76,INDIRECT("'"&amp;$O$2&amp;"'!O:O"),"&gt;="&amp;$M$2,INDIRECT("'"&amp;$O$2&amp;"'!O:O"),"&lt;="&amp;$M$3,INDIRECT("'"&amp;$O$2&amp;"'!Z:Z"),"&gt;=1000")</f>
        <v>#REF!</v>
      </c>
      <c r="O76" s="58" t="str">
        <f t="shared" ref="O76" ca="1" si="32">IF(VLOOKUP(A76,INDIRECT("'"&amp;$O$3&amp;"'!G:J"),4,0)="GERENTE","Gerente",IF(VLOOKUP(A76,INDIRECT("'"&amp;$O$3&amp;"'!G:J"),4,0)="COORDENADOR","Coordenador",IF(VLOOKUP(A76,INDIRECT("'"&amp;$O$3&amp;"'!G:J"),4,0)="SUPERVISOR","Supervisor",IF(VLOOKUP(A76,INDIRECT("'"&amp;$O$3&amp;"'!G:J"),4,0)="ANALISTA","Analista",IF(VLOOKUP(A76,INDIRECT("'"&amp;$O$3&amp;"'!G:J"),4,0)="SUPERVISOR DE TREINAMENTO","Supervisor de Treinamento",IF(AND(N76&gt;=L76,N76&gt;0),"Elegível",IF(M76&gt;=L76,"Pendente Faturamento","Credenciamento Não Atingindo")))))))</f>
        <v>Supervisor</v>
      </c>
      <c r="P76" s="58" t="str">
        <f t="shared" ref="P76" ca="1" si="33">VLOOKUP(A76,INDIRECT("'"&amp;$O$3&amp;"'!G:J"),4,0)</f>
        <v>SUPERVISOR</v>
      </c>
      <c r="Q76" s="58" t="str">
        <f t="shared" ref="Q76" si="34">IF(F76&gt;=$M$2,"M1",IF(AND(MONTH(F76)=MONTH($M$2)-1,YEAR(F76)=YEAR($M$2)),"M2",IF(AND(MONTH(F76)=MONTH($M$2)-2,YEAR(F76)=YEAR($M$2)),"M3",IF(AND(MONTH(F76)=MONTH($M$2)-3,YEAR(F76)=YEAR($M$2)),"M4","&gt;=M5"))))</f>
        <v>M3</v>
      </c>
      <c r="R76" s="58">
        <f>VLOOKUP(Q76,Alavanca!A:B,2,0)</f>
        <v>0.35</v>
      </c>
      <c r="S76" s="71" t="e">
        <f ca="1">IF($S$2&lt;0.05,0,VLOOKUP(P76,Alavanca!D:E,2,0)*K76/$M$6)</f>
        <v>#REF!</v>
      </c>
      <c r="T76" s="71">
        <v>2500.1064516129031</v>
      </c>
      <c r="U76" s="71">
        <v>0</v>
      </c>
      <c r="V76" s="71" t="e">
        <f t="shared" ref="V76" ca="1" si="35">IF(N76=0,0,IF(SUM(T76:U76)=S76,0,IF(N76&gt;=L76,S76-SUM(T76:U76),0)))</f>
        <v>#REF!</v>
      </c>
    </row>
  </sheetData>
  <autoFilter ref="A10:V76" xr:uid="{FA8B223D-8297-4D11-8D6B-39506BB7C05E}"/>
  <mergeCells count="4">
    <mergeCell ref="C1:E1"/>
    <mergeCell ref="H1:I1"/>
    <mergeCell ref="K1:P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D67D9-6D43-461A-9545-FAF8D00F3D03}">
  <sheetPr>
    <tabColor theme="4" tint="-0.499984740745262"/>
  </sheetPr>
  <dimension ref="A1:Z1903"/>
  <sheetViews>
    <sheetView showGridLines="0" zoomScale="115" zoomScaleNormal="115" workbookViewId="0">
      <selection activeCell="P8" sqref="P8"/>
    </sheetView>
  </sheetViews>
  <sheetFormatPr defaultRowHeight="14.5"/>
  <cols>
    <col min="1" max="1" width="36.08984375" bestFit="1" customWidth="1"/>
    <col min="2" max="2" width="37.7265625" bestFit="1" customWidth="1"/>
    <col min="3" max="3" width="53.81640625" bestFit="1" customWidth="1"/>
    <col min="4" max="4" width="35.453125" bestFit="1" customWidth="1"/>
    <col min="5" max="5" width="18.36328125" bestFit="1" customWidth="1"/>
    <col min="6" max="6" width="36.36328125" bestFit="1" customWidth="1"/>
    <col min="7" max="7" width="20.7265625" bestFit="1" customWidth="1"/>
    <col min="8" max="8" width="22.90625" bestFit="1" customWidth="1"/>
    <col min="9" max="9" width="34.7265625" bestFit="1" customWidth="1"/>
    <col min="10" max="10" width="32.453125" bestFit="1" customWidth="1"/>
    <col min="11" max="11" width="186" bestFit="1" customWidth="1"/>
    <col min="12" max="12" width="53.26953125" bestFit="1" customWidth="1"/>
    <col min="13" max="13" width="40.90625" bestFit="1" customWidth="1"/>
    <col min="14" max="14" width="39.81640625" bestFit="1" customWidth="1"/>
    <col min="15" max="15" width="33.36328125" bestFit="1" customWidth="1"/>
    <col min="16" max="16" width="36.81640625" bestFit="1" customWidth="1"/>
    <col min="17" max="17" width="24.6328125" bestFit="1" customWidth="1"/>
    <col min="18" max="18" width="24.08984375" bestFit="1" customWidth="1"/>
    <col min="19" max="19" width="24.81640625" bestFit="1" customWidth="1"/>
    <col min="20" max="20" width="32" bestFit="1" customWidth="1"/>
    <col min="21" max="21" width="46.08984375" bestFit="1" customWidth="1"/>
    <col min="22" max="22" width="28.36328125" bestFit="1" customWidth="1"/>
    <col min="23" max="23" width="11.1796875" bestFit="1" customWidth="1"/>
    <col min="24" max="25" width="11.81640625" bestFit="1" customWidth="1"/>
    <col min="26" max="26" width="18" bestFit="1" customWidth="1"/>
  </cols>
  <sheetData>
    <row r="1" spans="1:26">
      <c r="A1" s="110" t="s">
        <v>225</v>
      </c>
      <c r="B1" s="110" t="s">
        <v>562</v>
      </c>
      <c r="C1" s="110" t="s">
        <v>226</v>
      </c>
      <c r="D1" s="110" t="s">
        <v>227</v>
      </c>
      <c r="E1" s="110" t="s">
        <v>228</v>
      </c>
      <c r="F1" s="110" t="s">
        <v>229</v>
      </c>
      <c r="G1" s="110" t="s">
        <v>230</v>
      </c>
      <c r="H1" s="110" t="s">
        <v>231</v>
      </c>
      <c r="I1" s="110" t="s">
        <v>232</v>
      </c>
      <c r="J1" s="110" t="s">
        <v>233</v>
      </c>
      <c r="K1" s="110" t="s">
        <v>234</v>
      </c>
      <c r="L1" s="110" t="s">
        <v>235</v>
      </c>
      <c r="M1" s="110" t="s">
        <v>236</v>
      </c>
      <c r="N1" s="110" t="s">
        <v>237</v>
      </c>
      <c r="O1" s="110" t="s">
        <v>238</v>
      </c>
      <c r="P1" s="110" t="s">
        <v>239</v>
      </c>
      <c r="Q1" s="110" t="s">
        <v>240</v>
      </c>
      <c r="R1" s="110" t="s">
        <v>241</v>
      </c>
      <c r="S1" s="110" t="s">
        <v>242</v>
      </c>
      <c r="T1" s="110" t="s">
        <v>243</v>
      </c>
      <c r="U1" s="110" t="s">
        <v>244</v>
      </c>
      <c r="V1" s="110" t="s">
        <v>245</v>
      </c>
      <c r="W1" s="69" t="s">
        <v>5305</v>
      </c>
      <c r="X1" s="69" t="s">
        <v>5306</v>
      </c>
      <c r="Y1" s="69" t="s">
        <v>5307</v>
      </c>
      <c r="Z1" s="70" t="s">
        <v>476</v>
      </c>
    </row>
    <row r="2" spans="1:26">
      <c r="A2" t="s">
        <v>246</v>
      </c>
      <c r="B2" t="s">
        <v>5751</v>
      </c>
      <c r="C2" t="s">
        <v>368</v>
      </c>
      <c r="D2" t="s">
        <v>57</v>
      </c>
      <c r="E2" t="s">
        <v>58</v>
      </c>
      <c r="F2">
        <v>11417633</v>
      </c>
      <c r="G2" s="111">
        <v>44818</v>
      </c>
      <c r="H2" t="s">
        <v>5618</v>
      </c>
      <c r="I2" t="s">
        <v>255</v>
      </c>
      <c r="L2" t="s">
        <v>251</v>
      </c>
      <c r="O2" s="111">
        <v>45093</v>
      </c>
      <c r="P2" t="s">
        <v>252</v>
      </c>
      <c r="Q2" t="s">
        <v>282</v>
      </c>
      <c r="R2" s="111">
        <v>45096</v>
      </c>
      <c r="W2">
        <v>8</v>
      </c>
      <c r="X2">
        <v>0</v>
      </c>
      <c r="Y2">
        <v>0</v>
      </c>
      <c r="Z2">
        <f>SUM(W2:Y2)</f>
        <v>8</v>
      </c>
    </row>
    <row r="3" spans="1:26">
      <c r="A3" t="s">
        <v>246</v>
      </c>
      <c r="B3" t="s">
        <v>5708</v>
      </c>
      <c r="C3" t="s">
        <v>5599</v>
      </c>
      <c r="D3" t="s">
        <v>57</v>
      </c>
      <c r="E3" t="s">
        <v>58</v>
      </c>
      <c r="F3">
        <v>12695172</v>
      </c>
      <c r="G3" s="111">
        <v>45110</v>
      </c>
      <c r="H3" t="s">
        <v>5806</v>
      </c>
      <c r="I3" t="s">
        <v>255</v>
      </c>
      <c r="J3" t="s">
        <v>249</v>
      </c>
      <c r="K3" t="s">
        <v>250</v>
      </c>
      <c r="L3" t="s">
        <v>251</v>
      </c>
      <c r="O3" s="111">
        <v>45111</v>
      </c>
      <c r="P3" t="s">
        <v>252</v>
      </c>
      <c r="Q3" t="s">
        <v>253</v>
      </c>
      <c r="R3" s="111">
        <v>45118</v>
      </c>
      <c r="W3">
        <v>0</v>
      </c>
      <c r="X3">
        <v>749.9</v>
      </c>
      <c r="Y3">
        <v>2070</v>
      </c>
      <c r="Z3">
        <f t="shared" ref="Z3:Z66" si="0">SUM(W3:Y3)</f>
        <v>2819.9</v>
      </c>
    </row>
    <row r="4" spans="1:26">
      <c r="A4" t="s">
        <v>246</v>
      </c>
      <c r="B4" t="s">
        <v>5708</v>
      </c>
      <c r="C4" t="s">
        <v>5599</v>
      </c>
      <c r="D4" t="s">
        <v>57</v>
      </c>
      <c r="E4" t="s">
        <v>58</v>
      </c>
      <c r="F4">
        <v>12730604</v>
      </c>
      <c r="G4" s="111">
        <v>45119</v>
      </c>
      <c r="H4" t="s">
        <v>5808</v>
      </c>
      <c r="I4" t="s">
        <v>260</v>
      </c>
      <c r="L4" t="s">
        <v>251</v>
      </c>
      <c r="O4" s="111">
        <v>45120</v>
      </c>
      <c r="P4" t="s">
        <v>252</v>
      </c>
      <c r="Q4" t="s">
        <v>263</v>
      </c>
      <c r="R4" s="111"/>
      <c r="W4">
        <v>0</v>
      </c>
      <c r="X4">
        <v>0</v>
      </c>
      <c r="Y4">
        <v>0</v>
      </c>
      <c r="Z4">
        <f t="shared" si="0"/>
        <v>0</v>
      </c>
    </row>
    <row r="5" spans="1:26">
      <c r="A5" t="s">
        <v>246</v>
      </c>
      <c r="B5" t="s">
        <v>5708</v>
      </c>
      <c r="C5" t="s">
        <v>5599</v>
      </c>
      <c r="D5" t="s">
        <v>57</v>
      </c>
      <c r="E5" t="s">
        <v>58</v>
      </c>
      <c r="F5">
        <v>12775164</v>
      </c>
      <c r="G5" s="111">
        <v>45134</v>
      </c>
      <c r="H5" t="s">
        <v>5809</v>
      </c>
      <c r="I5" t="s">
        <v>255</v>
      </c>
      <c r="J5" t="s">
        <v>249</v>
      </c>
      <c r="K5" t="s">
        <v>250</v>
      </c>
      <c r="L5" t="s">
        <v>251</v>
      </c>
      <c r="O5" s="111">
        <v>45135</v>
      </c>
      <c r="P5" t="s">
        <v>252</v>
      </c>
      <c r="Q5" t="s">
        <v>257</v>
      </c>
      <c r="R5" s="111">
        <v>45138</v>
      </c>
      <c r="W5">
        <v>0</v>
      </c>
      <c r="X5">
        <v>0</v>
      </c>
      <c r="Y5">
        <v>0</v>
      </c>
      <c r="Z5">
        <f t="shared" si="0"/>
        <v>0</v>
      </c>
    </row>
    <row r="6" spans="1:26">
      <c r="A6" t="s">
        <v>246</v>
      </c>
      <c r="B6" t="s">
        <v>5708</v>
      </c>
      <c r="C6" t="s">
        <v>5599</v>
      </c>
      <c r="D6" t="s">
        <v>57</v>
      </c>
      <c r="E6" t="s">
        <v>58</v>
      </c>
      <c r="F6">
        <v>12791037</v>
      </c>
      <c r="G6" s="111">
        <v>45135</v>
      </c>
      <c r="H6" t="s">
        <v>5810</v>
      </c>
      <c r="I6" t="s">
        <v>255</v>
      </c>
      <c r="J6" t="s">
        <v>249</v>
      </c>
      <c r="K6" t="s">
        <v>250</v>
      </c>
      <c r="L6" t="s">
        <v>251</v>
      </c>
      <c r="O6" s="111">
        <v>45138</v>
      </c>
      <c r="P6" t="s">
        <v>252</v>
      </c>
      <c r="Q6" t="s">
        <v>253</v>
      </c>
      <c r="R6" s="111">
        <v>45139</v>
      </c>
      <c r="W6">
        <v>0</v>
      </c>
      <c r="X6">
        <v>0</v>
      </c>
      <c r="Y6">
        <v>886.5</v>
      </c>
      <c r="Z6">
        <f t="shared" si="0"/>
        <v>886.5</v>
      </c>
    </row>
    <row r="7" spans="1:26">
      <c r="A7" t="s">
        <v>246</v>
      </c>
      <c r="B7" t="s">
        <v>5708</v>
      </c>
      <c r="C7" t="s">
        <v>5599</v>
      </c>
      <c r="D7" t="s">
        <v>57</v>
      </c>
      <c r="E7" t="s">
        <v>58</v>
      </c>
      <c r="F7">
        <v>12452623</v>
      </c>
      <c r="G7" s="111">
        <v>45139</v>
      </c>
      <c r="H7" t="s">
        <v>6218</v>
      </c>
      <c r="I7" t="s">
        <v>260</v>
      </c>
      <c r="L7" t="s">
        <v>251</v>
      </c>
      <c r="O7" s="111">
        <v>45140</v>
      </c>
      <c r="P7" t="s">
        <v>252</v>
      </c>
      <c r="Q7" t="s">
        <v>253</v>
      </c>
      <c r="R7" s="111">
        <v>45140</v>
      </c>
      <c r="W7">
        <v>0</v>
      </c>
      <c r="X7">
        <v>0</v>
      </c>
      <c r="Y7">
        <v>17.5</v>
      </c>
      <c r="Z7">
        <f t="shared" si="0"/>
        <v>17.5</v>
      </c>
    </row>
    <row r="8" spans="1:26">
      <c r="A8" t="s">
        <v>246</v>
      </c>
      <c r="B8" t="s">
        <v>5708</v>
      </c>
      <c r="C8" t="s">
        <v>5599</v>
      </c>
      <c r="D8" t="s">
        <v>57</v>
      </c>
      <c r="E8" t="s">
        <v>58</v>
      </c>
      <c r="F8">
        <v>12811274</v>
      </c>
      <c r="G8" s="111">
        <v>45140</v>
      </c>
      <c r="H8" t="s">
        <v>6219</v>
      </c>
      <c r="I8" t="s">
        <v>255</v>
      </c>
      <c r="J8" t="s">
        <v>249</v>
      </c>
      <c r="K8" t="s">
        <v>250</v>
      </c>
      <c r="L8" t="s">
        <v>251</v>
      </c>
      <c r="O8" s="111">
        <v>45141</v>
      </c>
      <c r="P8" t="s">
        <v>252</v>
      </c>
      <c r="Q8" t="s">
        <v>253</v>
      </c>
      <c r="R8" s="111">
        <v>45145</v>
      </c>
      <c r="W8">
        <v>0</v>
      </c>
      <c r="X8">
        <v>0</v>
      </c>
      <c r="Y8">
        <v>6268</v>
      </c>
      <c r="Z8">
        <f t="shared" si="0"/>
        <v>6268</v>
      </c>
    </row>
    <row r="9" spans="1:26">
      <c r="A9" t="s">
        <v>246</v>
      </c>
      <c r="B9" t="s">
        <v>5708</v>
      </c>
      <c r="C9" t="s">
        <v>5599</v>
      </c>
      <c r="D9" t="s">
        <v>57</v>
      </c>
      <c r="E9" t="s">
        <v>58</v>
      </c>
      <c r="F9">
        <v>12825252</v>
      </c>
      <c r="G9" s="111">
        <v>45145</v>
      </c>
      <c r="H9" t="s">
        <v>6220</v>
      </c>
      <c r="I9" t="s">
        <v>255</v>
      </c>
      <c r="J9" t="s">
        <v>249</v>
      </c>
      <c r="K9" t="s">
        <v>1603</v>
      </c>
      <c r="L9" t="s">
        <v>251</v>
      </c>
      <c r="O9" s="111">
        <v>45146</v>
      </c>
      <c r="P9" t="s">
        <v>252</v>
      </c>
      <c r="Q9" t="s">
        <v>253</v>
      </c>
      <c r="R9" s="111">
        <v>45147</v>
      </c>
      <c r="W9">
        <v>0</v>
      </c>
      <c r="X9">
        <v>0</v>
      </c>
      <c r="Y9">
        <v>2419.6999999999998</v>
      </c>
      <c r="Z9">
        <f t="shared" si="0"/>
        <v>2419.6999999999998</v>
      </c>
    </row>
    <row r="10" spans="1:26">
      <c r="A10" t="s">
        <v>246</v>
      </c>
      <c r="B10" t="s">
        <v>5708</v>
      </c>
      <c r="C10" t="s">
        <v>5599</v>
      </c>
      <c r="D10" t="s">
        <v>57</v>
      </c>
      <c r="E10" t="s">
        <v>58</v>
      </c>
      <c r="F10">
        <v>12832956</v>
      </c>
      <c r="G10" s="111">
        <v>45147</v>
      </c>
      <c r="H10" t="s">
        <v>6221</v>
      </c>
      <c r="I10" t="s">
        <v>255</v>
      </c>
      <c r="J10" t="s">
        <v>249</v>
      </c>
      <c r="K10" t="s">
        <v>250</v>
      </c>
      <c r="L10" t="s">
        <v>251</v>
      </c>
      <c r="O10" s="111">
        <v>45148</v>
      </c>
      <c r="P10" t="s">
        <v>252</v>
      </c>
      <c r="Q10" t="s">
        <v>253</v>
      </c>
      <c r="R10" s="111">
        <v>45152</v>
      </c>
      <c r="W10">
        <v>0</v>
      </c>
      <c r="X10">
        <v>0</v>
      </c>
      <c r="Y10">
        <v>3830</v>
      </c>
      <c r="Z10">
        <f t="shared" si="0"/>
        <v>3830</v>
      </c>
    </row>
    <row r="11" spans="1:26">
      <c r="A11" t="s">
        <v>246</v>
      </c>
      <c r="B11" t="s">
        <v>5708</v>
      </c>
      <c r="C11" t="s">
        <v>5599</v>
      </c>
      <c r="D11" t="s">
        <v>57</v>
      </c>
      <c r="E11" t="s">
        <v>58</v>
      </c>
      <c r="F11">
        <v>8044549</v>
      </c>
      <c r="G11" s="111">
        <v>45159</v>
      </c>
      <c r="H11" t="s">
        <v>6222</v>
      </c>
      <c r="I11" t="s">
        <v>255</v>
      </c>
      <c r="J11" t="s">
        <v>249</v>
      </c>
      <c r="K11" t="s">
        <v>250</v>
      </c>
      <c r="L11" t="s">
        <v>251</v>
      </c>
      <c r="O11" s="111">
        <v>45160</v>
      </c>
      <c r="P11" t="s">
        <v>252</v>
      </c>
      <c r="Q11" t="s">
        <v>253</v>
      </c>
      <c r="R11" s="111">
        <v>45162</v>
      </c>
      <c r="W11">
        <v>0</v>
      </c>
      <c r="X11">
        <v>0</v>
      </c>
      <c r="Y11">
        <v>2</v>
      </c>
      <c r="Z11">
        <f t="shared" si="0"/>
        <v>2</v>
      </c>
    </row>
    <row r="12" spans="1:26">
      <c r="A12" t="s">
        <v>246</v>
      </c>
      <c r="B12" t="s">
        <v>5708</v>
      </c>
      <c r="C12" t="s">
        <v>5599</v>
      </c>
      <c r="D12" t="s">
        <v>57</v>
      </c>
      <c r="E12" t="s">
        <v>58</v>
      </c>
      <c r="F12">
        <v>12716598</v>
      </c>
      <c r="G12" s="111">
        <v>45160</v>
      </c>
      <c r="H12" t="s">
        <v>6223</v>
      </c>
      <c r="I12" t="s">
        <v>255</v>
      </c>
      <c r="J12" t="s">
        <v>249</v>
      </c>
      <c r="K12" t="s">
        <v>268</v>
      </c>
      <c r="L12" t="s">
        <v>251</v>
      </c>
      <c r="O12" s="111">
        <v>45162</v>
      </c>
      <c r="P12" t="s">
        <v>252</v>
      </c>
      <c r="Q12" t="s">
        <v>253</v>
      </c>
      <c r="R12" s="111">
        <v>45162</v>
      </c>
      <c r="W12">
        <v>0</v>
      </c>
      <c r="X12">
        <v>612.25</v>
      </c>
      <c r="Y12">
        <v>3099.15</v>
      </c>
      <c r="Z12">
        <f t="shared" si="0"/>
        <v>3711.4</v>
      </c>
    </row>
    <row r="13" spans="1:26">
      <c r="A13" t="s">
        <v>246</v>
      </c>
      <c r="B13" t="s">
        <v>5708</v>
      </c>
      <c r="C13" t="s">
        <v>5599</v>
      </c>
      <c r="D13" t="s">
        <v>57</v>
      </c>
      <c r="E13" t="s">
        <v>58</v>
      </c>
      <c r="F13">
        <v>12880876</v>
      </c>
      <c r="G13" s="111">
        <v>45162</v>
      </c>
      <c r="H13" t="s">
        <v>6224</v>
      </c>
      <c r="I13" t="s">
        <v>248</v>
      </c>
      <c r="J13" t="s">
        <v>259</v>
      </c>
      <c r="K13" t="s">
        <v>250</v>
      </c>
      <c r="L13" t="s">
        <v>251</v>
      </c>
      <c r="O13" s="111">
        <v>45163</v>
      </c>
      <c r="P13" t="s">
        <v>252</v>
      </c>
      <c r="Q13" t="s">
        <v>257</v>
      </c>
      <c r="R13" s="111"/>
      <c r="W13">
        <v>0</v>
      </c>
      <c r="X13">
        <v>0</v>
      </c>
      <c r="Y13">
        <v>0</v>
      </c>
      <c r="Z13">
        <f t="shared" si="0"/>
        <v>0</v>
      </c>
    </row>
    <row r="14" spans="1:26">
      <c r="A14" t="s">
        <v>246</v>
      </c>
      <c r="B14" t="s">
        <v>5708</v>
      </c>
      <c r="C14" t="s">
        <v>5599</v>
      </c>
      <c r="D14" t="s">
        <v>57</v>
      </c>
      <c r="E14" t="s">
        <v>58</v>
      </c>
      <c r="F14">
        <v>12896207</v>
      </c>
      <c r="G14" s="111">
        <v>45167</v>
      </c>
      <c r="H14" t="s">
        <v>6225</v>
      </c>
      <c r="I14" t="s">
        <v>271</v>
      </c>
      <c r="J14" t="s">
        <v>249</v>
      </c>
      <c r="K14" t="s">
        <v>250</v>
      </c>
      <c r="L14" t="s">
        <v>251</v>
      </c>
      <c r="O14" s="111">
        <v>45168</v>
      </c>
      <c r="P14" t="s">
        <v>252</v>
      </c>
      <c r="Q14" t="s">
        <v>257</v>
      </c>
      <c r="R14" s="111">
        <v>45169</v>
      </c>
      <c r="W14">
        <v>0</v>
      </c>
      <c r="X14">
        <v>0</v>
      </c>
      <c r="Y14">
        <v>0</v>
      </c>
      <c r="Z14">
        <f t="shared" si="0"/>
        <v>0</v>
      </c>
    </row>
    <row r="15" spans="1:26">
      <c r="A15" t="s">
        <v>246</v>
      </c>
      <c r="B15" t="s">
        <v>5708</v>
      </c>
      <c r="C15" t="s">
        <v>5599</v>
      </c>
      <c r="D15" t="s">
        <v>344</v>
      </c>
      <c r="E15" t="s">
        <v>54</v>
      </c>
      <c r="F15">
        <v>12711430</v>
      </c>
      <c r="G15" s="111">
        <v>45113</v>
      </c>
      <c r="H15" t="s">
        <v>5811</v>
      </c>
      <c r="I15" t="s">
        <v>255</v>
      </c>
      <c r="J15" t="s">
        <v>249</v>
      </c>
      <c r="K15" t="s">
        <v>250</v>
      </c>
      <c r="L15" t="s">
        <v>251</v>
      </c>
      <c r="O15" s="111">
        <v>45114</v>
      </c>
      <c r="P15" t="s">
        <v>252</v>
      </c>
      <c r="Q15" t="s">
        <v>282</v>
      </c>
      <c r="R15" s="111">
        <v>45120</v>
      </c>
      <c r="W15">
        <v>0</v>
      </c>
      <c r="X15">
        <v>1902</v>
      </c>
      <c r="Y15">
        <v>0</v>
      </c>
      <c r="Z15">
        <f t="shared" si="0"/>
        <v>1902</v>
      </c>
    </row>
    <row r="16" spans="1:26">
      <c r="A16" t="s">
        <v>246</v>
      </c>
      <c r="B16" t="s">
        <v>5708</v>
      </c>
      <c r="C16" t="s">
        <v>5599</v>
      </c>
      <c r="D16" t="s">
        <v>344</v>
      </c>
      <c r="E16" t="s">
        <v>54</v>
      </c>
      <c r="F16">
        <v>6788071</v>
      </c>
      <c r="G16" s="111">
        <v>45127</v>
      </c>
      <c r="H16" t="s">
        <v>5812</v>
      </c>
      <c r="I16" t="s">
        <v>248</v>
      </c>
      <c r="J16" t="s">
        <v>249</v>
      </c>
      <c r="K16" t="s">
        <v>268</v>
      </c>
      <c r="L16" t="s">
        <v>251</v>
      </c>
      <c r="O16" s="111">
        <v>45128</v>
      </c>
      <c r="P16" t="s">
        <v>252</v>
      </c>
      <c r="Q16" t="s">
        <v>282</v>
      </c>
      <c r="R16" s="111">
        <v>45132</v>
      </c>
      <c r="W16">
        <v>0</v>
      </c>
      <c r="X16">
        <v>1</v>
      </c>
      <c r="Y16">
        <v>0</v>
      </c>
      <c r="Z16">
        <f t="shared" si="0"/>
        <v>1</v>
      </c>
    </row>
    <row r="17" spans="1:26">
      <c r="A17" t="s">
        <v>246</v>
      </c>
      <c r="B17" t="s">
        <v>5708</v>
      </c>
      <c r="C17" t="s">
        <v>5599</v>
      </c>
      <c r="D17" t="s">
        <v>344</v>
      </c>
      <c r="E17" t="s">
        <v>54</v>
      </c>
      <c r="F17">
        <v>12779327</v>
      </c>
      <c r="G17" s="111">
        <v>45133</v>
      </c>
      <c r="H17" t="s">
        <v>5813</v>
      </c>
      <c r="I17" t="s">
        <v>255</v>
      </c>
      <c r="J17" t="s">
        <v>249</v>
      </c>
      <c r="K17" t="s">
        <v>250</v>
      </c>
      <c r="L17" t="s">
        <v>251</v>
      </c>
      <c r="O17" s="111">
        <v>45134</v>
      </c>
      <c r="P17" t="s">
        <v>252</v>
      </c>
      <c r="Q17" t="s">
        <v>282</v>
      </c>
      <c r="R17" s="111">
        <v>45135</v>
      </c>
      <c r="W17">
        <v>0</v>
      </c>
      <c r="X17">
        <v>1210</v>
      </c>
      <c r="Y17">
        <v>0</v>
      </c>
      <c r="Z17">
        <f t="shared" si="0"/>
        <v>1210</v>
      </c>
    </row>
    <row r="18" spans="1:26">
      <c r="A18" t="s">
        <v>246</v>
      </c>
      <c r="B18" t="s">
        <v>5708</v>
      </c>
      <c r="C18" t="s">
        <v>5599</v>
      </c>
      <c r="D18" t="s">
        <v>344</v>
      </c>
      <c r="E18" t="s">
        <v>54</v>
      </c>
      <c r="F18">
        <v>12828788</v>
      </c>
      <c r="G18" s="111">
        <v>45146</v>
      </c>
      <c r="H18" t="s">
        <v>6226</v>
      </c>
      <c r="I18" t="s">
        <v>255</v>
      </c>
      <c r="J18" t="s">
        <v>249</v>
      </c>
      <c r="K18" t="s">
        <v>250</v>
      </c>
      <c r="L18" t="s">
        <v>251</v>
      </c>
      <c r="O18" s="111">
        <v>45148</v>
      </c>
      <c r="P18" t="s">
        <v>252</v>
      </c>
      <c r="Q18" t="s">
        <v>253</v>
      </c>
      <c r="R18" s="111">
        <v>45153</v>
      </c>
      <c r="W18">
        <v>0</v>
      </c>
      <c r="X18">
        <v>0</v>
      </c>
      <c r="Y18">
        <v>2546</v>
      </c>
      <c r="Z18">
        <f t="shared" si="0"/>
        <v>2546</v>
      </c>
    </row>
    <row r="19" spans="1:26">
      <c r="A19" t="s">
        <v>246</v>
      </c>
      <c r="B19" t="s">
        <v>5708</v>
      </c>
      <c r="C19" t="s">
        <v>5599</v>
      </c>
      <c r="D19" t="s">
        <v>1053</v>
      </c>
      <c r="E19" t="s">
        <v>54</v>
      </c>
      <c r="F19">
        <v>12643671</v>
      </c>
      <c r="G19" s="111">
        <v>45099</v>
      </c>
      <c r="H19" t="s">
        <v>5604</v>
      </c>
      <c r="I19" t="s">
        <v>255</v>
      </c>
      <c r="J19" t="s">
        <v>249</v>
      </c>
      <c r="K19" t="s">
        <v>250</v>
      </c>
      <c r="L19" t="s">
        <v>251</v>
      </c>
      <c r="O19" s="111">
        <v>45099</v>
      </c>
      <c r="P19" t="s">
        <v>252</v>
      </c>
      <c r="Q19" t="s">
        <v>253</v>
      </c>
      <c r="R19" s="111">
        <v>45103</v>
      </c>
      <c r="W19">
        <v>221.8</v>
      </c>
      <c r="X19">
        <v>5297.02</v>
      </c>
      <c r="Y19">
        <v>23037.29</v>
      </c>
      <c r="Z19">
        <f t="shared" si="0"/>
        <v>28556.11</v>
      </c>
    </row>
    <row r="20" spans="1:26">
      <c r="A20" t="s">
        <v>246</v>
      </c>
      <c r="B20" t="s">
        <v>5708</v>
      </c>
      <c r="C20" t="s">
        <v>5599</v>
      </c>
      <c r="D20" t="s">
        <v>1053</v>
      </c>
      <c r="E20" t="s">
        <v>54</v>
      </c>
      <c r="F20">
        <v>12663855</v>
      </c>
      <c r="G20" s="111">
        <v>45104</v>
      </c>
      <c r="H20" t="s">
        <v>5600</v>
      </c>
      <c r="I20" t="s">
        <v>255</v>
      </c>
      <c r="J20" t="s">
        <v>249</v>
      </c>
      <c r="K20" t="s">
        <v>250</v>
      </c>
      <c r="L20" t="s">
        <v>251</v>
      </c>
      <c r="O20" s="111">
        <v>45106</v>
      </c>
      <c r="P20" t="s">
        <v>252</v>
      </c>
      <c r="Q20" t="s">
        <v>253</v>
      </c>
      <c r="R20" s="111">
        <v>45118</v>
      </c>
      <c r="W20">
        <v>0</v>
      </c>
      <c r="X20">
        <v>9</v>
      </c>
      <c r="Y20">
        <v>5</v>
      </c>
      <c r="Z20">
        <f t="shared" si="0"/>
        <v>14</v>
      </c>
    </row>
    <row r="21" spans="1:26">
      <c r="A21" t="s">
        <v>246</v>
      </c>
      <c r="B21" t="s">
        <v>2980</v>
      </c>
      <c r="C21" t="s">
        <v>1883</v>
      </c>
      <c r="D21" t="s">
        <v>1527</v>
      </c>
      <c r="E21" t="s">
        <v>1528</v>
      </c>
      <c r="F21">
        <v>12414021</v>
      </c>
      <c r="G21" s="111">
        <v>45043</v>
      </c>
      <c r="H21" t="s">
        <v>4295</v>
      </c>
      <c r="I21" t="s">
        <v>260</v>
      </c>
      <c r="L21" t="s">
        <v>251</v>
      </c>
      <c r="O21" s="111">
        <v>45105</v>
      </c>
      <c r="P21" t="s">
        <v>252</v>
      </c>
      <c r="Q21" t="s">
        <v>253</v>
      </c>
      <c r="R21" s="111">
        <v>45110</v>
      </c>
      <c r="W21">
        <v>0</v>
      </c>
      <c r="X21">
        <v>17068.099999999999</v>
      </c>
      <c r="Y21">
        <v>31484.94</v>
      </c>
      <c r="Z21">
        <f t="shared" si="0"/>
        <v>48553.039999999994</v>
      </c>
    </row>
    <row r="22" spans="1:26">
      <c r="A22" t="s">
        <v>246</v>
      </c>
      <c r="B22" t="s">
        <v>2980</v>
      </c>
      <c r="C22" t="s">
        <v>1883</v>
      </c>
      <c r="D22" t="s">
        <v>1527</v>
      </c>
      <c r="E22" t="s">
        <v>1528</v>
      </c>
      <c r="F22">
        <v>12601556</v>
      </c>
      <c r="G22" s="111">
        <v>45089</v>
      </c>
      <c r="H22" t="s">
        <v>5501</v>
      </c>
      <c r="I22" t="s">
        <v>248</v>
      </c>
      <c r="J22" t="s">
        <v>249</v>
      </c>
      <c r="K22" t="s">
        <v>250</v>
      </c>
      <c r="L22" t="s">
        <v>251</v>
      </c>
      <c r="O22" s="111">
        <v>45090</v>
      </c>
      <c r="P22" t="s">
        <v>252</v>
      </c>
      <c r="Q22" t="s">
        <v>253</v>
      </c>
      <c r="R22" s="111">
        <v>45091</v>
      </c>
      <c r="W22">
        <v>165.29</v>
      </c>
      <c r="X22">
        <v>346.75</v>
      </c>
      <c r="Y22">
        <v>375.72</v>
      </c>
      <c r="Z22">
        <f t="shared" si="0"/>
        <v>887.76</v>
      </c>
    </row>
    <row r="23" spans="1:26">
      <c r="A23" t="s">
        <v>246</v>
      </c>
      <c r="B23" t="s">
        <v>2980</v>
      </c>
      <c r="C23" t="s">
        <v>1883</v>
      </c>
      <c r="D23" t="s">
        <v>1527</v>
      </c>
      <c r="E23" t="s">
        <v>1528</v>
      </c>
      <c r="F23">
        <v>12610373</v>
      </c>
      <c r="G23" s="111">
        <v>45091</v>
      </c>
      <c r="H23" t="s">
        <v>5526</v>
      </c>
      <c r="I23" t="s">
        <v>255</v>
      </c>
      <c r="L23" t="s">
        <v>251</v>
      </c>
      <c r="O23" s="111">
        <v>45092</v>
      </c>
      <c r="P23" t="s">
        <v>252</v>
      </c>
      <c r="Q23" t="s">
        <v>253</v>
      </c>
      <c r="R23" s="111">
        <v>45094</v>
      </c>
      <c r="W23">
        <v>92.5</v>
      </c>
      <c r="X23">
        <v>259.10000000000002</v>
      </c>
      <c r="Y23">
        <v>125.5</v>
      </c>
      <c r="Z23">
        <f t="shared" si="0"/>
        <v>477.1</v>
      </c>
    </row>
    <row r="24" spans="1:26">
      <c r="A24" t="s">
        <v>246</v>
      </c>
      <c r="B24" t="s">
        <v>2980</v>
      </c>
      <c r="C24" t="s">
        <v>1883</v>
      </c>
      <c r="D24" t="s">
        <v>1527</v>
      </c>
      <c r="E24" t="s">
        <v>1528</v>
      </c>
      <c r="F24">
        <v>12615567</v>
      </c>
      <c r="G24" s="111">
        <v>45092</v>
      </c>
      <c r="H24" t="s">
        <v>5527</v>
      </c>
      <c r="I24" t="s">
        <v>255</v>
      </c>
      <c r="J24" t="s">
        <v>249</v>
      </c>
      <c r="K24" t="s">
        <v>250</v>
      </c>
      <c r="L24" t="s">
        <v>251</v>
      </c>
      <c r="O24" s="111">
        <v>45093</v>
      </c>
      <c r="P24" t="s">
        <v>252</v>
      </c>
      <c r="Q24" t="s">
        <v>253</v>
      </c>
      <c r="R24" s="111">
        <v>45096</v>
      </c>
      <c r="W24">
        <v>459</v>
      </c>
      <c r="X24">
        <v>1902.5</v>
      </c>
      <c r="Y24">
        <v>1140</v>
      </c>
      <c r="Z24">
        <f t="shared" si="0"/>
        <v>3501.5</v>
      </c>
    </row>
    <row r="25" spans="1:26">
      <c r="A25" t="s">
        <v>246</v>
      </c>
      <c r="B25" t="s">
        <v>2490</v>
      </c>
      <c r="C25" t="s">
        <v>935</v>
      </c>
      <c r="D25" t="s">
        <v>264</v>
      </c>
      <c r="E25" t="s">
        <v>54</v>
      </c>
      <c r="F25">
        <v>12588720</v>
      </c>
      <c r="G25" s="111">
        <v>45083</v>
      </c>
      <c r="H25" t="s">
        <v>5508</v>
      </c>
      <c r="I25" t="s">
        <v>255</v>
      </c>
      <c r="J25" t="s">
        <v>249</v>
      </c>
      <c r="K25" t="s">
        <v>250</v>
      </c>
      <c r="L25" t="s">
        <v>251</v>
      </c>
      <c r="O25" s="111">
        <v>45083</v>
      </c>
      <c r="P25" t="s">
        <v>252</v>
      </c>
      <c r="Q25" t="s">
        <v>253</v>
      </c>
      <c r="R25" s="111">
        <v>45084</v>
      </c>
      <c r="W25">
        <v>5724.25</v>
      </c>
      <c r="X25">
        <v>9950.7000000000007</v>
      </c>
      <c r="Y25">
        <v>8121.06</v>
      </c>
      <c r="Z25">
        <f t="shared" si="0"/>
        <v>23796.010000000002</v>
      </c>
    </row>
    <row r="26" spans="1:26">
      <c r="A26" t="s">
        <v>246</v>
      </c>
      <c r="B26" t="s">
        <v>2490</v>
      </c>
      <c r="C26" t="s">
        <v>935</v>
      </c>
      <c r="D26" t="s">
        <v>264</v>
      </c>
      <c r="E26" t="s">
        <v>54</v>
      </c>
      <c r="F26">
        <v>12715934</v>
      </c>
      <c r="G26" s="111">
        <v>45114</v>
      </c>
      <c r="H26" t="s">
        <v>5814</v>
      </c>
      <c r="I26" t="s">
        <v>255</v>
      </c>
      <c r="J26" t="s">
        <v>249</v>
      </c>
      <c r="K26" t="s">
        <v>250</v>
      </c>
      <c r="L26" t="s">
        <v>251</v>
      </c>
      <c r="O26" s="111">
        <v>45114</v>
      </c>
      <c r="P26" t="s">
        <v>252</v>
      </c>
      <c r="Q26" t="s">
        <v>253</v>
      </c>
      <c r="R26" s="111">
        <v>45117</v>
      </c>
      <c r="W26">
        <v>0</v>
      </c>
      <c r="X26">
        <v>3284</v>
      </c>
      <c r="Y26">
        <v>3059.1</v>
      </c>
      <c r="Z26">
        <f t="shared" si="0"/>
        <v>6343.1</v>
      </c>
    </row>
    <row r="27" spans="1:26">
      <c r="A27" t="s">
        <v>246</v>
      </c>
      <c r="B27" t="s">
        <v>2490</v>
      </c>
      <c r="C27" t="s">
        <v>935</v>
      </c>
      <c r="D27" t="s">
        <v>264</v>
      </c>
      <c r="E27" t="s">
        <v>54</v>
      </c>
      <c r="F27">
        <v>12737617</v>
      </c>
      <c r="G27" s="111">
        <v>45121</v>
      </c>
      <c r="H27" t="s">
        <v>5815</v>
      </c>
      <c r="I27" t="s">
        <v>255</v>
      </c>
      <c r="J27" t="s">
        <v>249</v>
      </c>
      <c r="K27" t="s">
        <v>250</v>
      </c>
      <c r="L27" t="s">
        <v>251</v>
      </c>
      <c r="O27" s="111">
        <v>45121</v>
      </c>
      <c r="P27" t="s">
        <v>252</v>
      </c>
      <c r="Q27" t="s">
        <v>253</v>
      </c>
      <c r="R27" s="111">
        <v>45124</v>
      </c>
      <c r="W27">
        <v>0</v>
      </c>
      <c r="X27">
        <v>1</v>
      </c>
      <c r="Y27">
        <v>990</v>
      </c>
      <c r="Z27">
        <f t="shared" si="0"/>
        <v>991</v>
      </c>
    </row>
    <row r="28" spans="1:26">
      <c r="A28" t="s">
        <v>246</v>
      </c>
      <c r="B28" t="s">
        <v>2490</v>
      </c>
      <c r="C28" t="s">
        <v>935</v>
      </c>
      <c r="D28" t="s">
        <v>264</v>
      </c>
      <c r="E28" t="s">
        <v>54</v>
      </c>
      <c r="F28">
        <v>12797801</v>
      </c>
      <c r="G28" s="111">
        <v>45138</v>
      </c>
      <c r="H28" t="s">
        <v>5816</v>
      </c>
      <c r="I28" t="s">
        <v>255</v>
      </c>
      <c r="J28" t="s">
        <v>249</v>
      </c>
      <c r="K28" t="s">
        <v>250</v>
      </c>
      <c r="L28" t="s">
        <v>251</v>
      </c>
      <c r="O28" s="111">
        <v>45138</v>
      </c>
      <c r="P28" t="s">
        <v>252</v>
      </c>
      <c r="Q28" t="s">
        <v>257</v>
      </c>
      <c r="R28" s="111">
        <v>45139</v>
      </c>
      <c r="W28">
        <v>0</v>
      </c>
      <c r="X28">
        <v>0</v>
      </c>
      <c r="Y28">
        <v>0</v>
      </c>
      <c r="Z28">
        <f t="shared" si="0"/>
        <v>0</v>
      </c>
    </row>
    <row r="29" spans="1:26">
      <c r="A29" t="s">
        <v>246</v>
      </c>
      <c r="B29" t="s">
        <v>2490</v>
      </c>
      <c r="C29" t="s">
        <v>935</v>
      </c>
      <c r="D29" t="s">
        <v>264</v>
      </c>
      <c r="E29" t="s">
        <v>54</v>
      </c>
      <c r="F29">
        <v>12811707</v>
      </c>
      <c r="G29" s="111">
        <v>45141</v>
      </c>
      <c r="H29" t="s">
        <v>6227</v>
      </c>
      <c r="I29" t="s">
        <v>255</v>
      </c>
      <c r="J29" t="s">
        <v>249</v>
      </c>
      <c r="K29" t="s">
        <v>250</v>
      </c>
      <c r="L29" t="s">
        <v>251</v>
      </c>
      <c r="O29" s="111">
        <v>45141</v>
      </c>
      <c r="P29" t="s">
        <v>252</v>
      </c>
      <c r="Q29" t="s">
        <v>253</v>
      </c>
      <c r="R29" s="111">
        <v>45147</v>
      </c>
      <c r="W29">
        <v>0</v>
      </c>
      <c r="X29">
        <v>0</v>
      </c>
      <c r="Y29">
        <v>2566.35</v>
      </c>
      <c r="Z29">
        <f t="shared" si="0"/>
        <v>2566.35</v>
      </c>
    </row>
    <row r="30" spans="1:26">
      <c r="A30" t="s">
        <v>246</v>
      </c>
      <c r="B30" t="s">
        <v>2490</v>
      </c>
      <c r="C30" t="s">
        <v>935</v>
      </c>
      <c r="D30" t="s">
        <v>264</v>
      </c>
      <c r="E30" t="s">
        <v>54</v>
      </c>
      <c r="F30">
        <v>12885064</v>
      </c>
      <c r="G30" s="111">
        <v>45167</v>
      </c>
      <c r="H30" t="s">
        <v>6228</v>
      </c>
      <c r="I30" t="s">
        <v>248</v>
      </c>
      <c r="J30" t="s">
        <v>249</v>
      </c>
      <c r="K30" t="s">
        <v>250</v>
      </c>
      <c r="L30" t="s">
        <v>251</v>
      </c>
      <c r="O30" s="111">
        <v>45167</v>
      </c>
      <c r="P30" t="s">
        <v>252</v>
      </c>
      <c r="Q30" t="s">
        <v>257</v>
      </c>
      <c r="R30" s="111"/>
      <c r="W30">
        <v>0</v>
      </c>
      <c r="X30">
        <v>0</v>
      </c>
      <c r="Y30">
        <v>0</v>
      </c>
      <c r="Z30">
        <f t="shared" si="0"/>
        <v>0</v>
      </c>
    </row>
    <row r="31" spans="1:26">
      <c r="A31" t="s">
        <v>246</v>
      </c>
      <c r="B31" t="s">
        <v>2490</v>
      </c>
      <c r="C31" t="s">
        <v>935</v>
      </c>
      <c r="D31" t="s">
        <v>53</v>
      </c>
      <c r="E31" t="s">
        <v>54</v>
      </c>
      <c r="F31">
        <v>12676983</v>
      </c>
      <c r="G31" s="111">
        <v>45106</v>
      </c>
      <c r="H31" t="s">
        <v>5621</v>
      </c>
      <c r="I31" t="s">
        <v>255</v>
      </c>
      <c r="J31" t="s">
        <v>249</v>
      </c>
      <c r="K31" t="s">
        <v>250</v>
      </c>
      <c r="L31" t="s">
        <v>251</v>
      </c>
      <c r="O31" s="111">
        <v>45106</v>
      </c>
      <c r="P31" t="s">
        <v>252</v>
      </c>
      <c r="Q31" t="s">
        <v>253</v>
      </c>
      <c r="R31" s="111">
        <v>45107</v>
      </c>
      <c r="W31">
        <v>1</v>
      </c>
      <c r="X31">
        <v>2505</v>
      </c>
      <c r="Y31">
        <v>10714.97</v>
      </c>
      <c r="Z31">
        <f t="shared" si="0"/>
        <v>13220.97</v>
      </c>
    </row>
    <row r="32" spans="1:26">
      <c r="A32" t="s">
        <v>246</v>
      </c>
      <c r="B32" t="s">
        <v>2490</v>
      </c>
      <c r="C32" t="s">
        <v>935</v>
      </c>
      <c r="D32" t="s">
        <v>53</v>
      </c>
      <c r="E32" t="s">
        <v>54</v>
      </c>
      <c r="F32">
        <v>5221389</v>
      </c>
      <c r="G32" s="111">
        <v>45106</v>
      </c>
      <c r="H32" t="s">
        <v>5558</v>
      </c>
      <c r="I32" t="s">
        <v>248</v>
      </c>
      <c r="J32" t="s">
        <v>249</v>
      </c>
      <c r="K32" t="s">
        <v>250</v>
      </c>
      <c r="L32" t="s">
        <v>251</v>
      </c>
      <c r="O32" s="111">
        <v>45107</v>
      </c>
      <c r="P32" t="s">
        <v>252</v>
      </c>
      <c r="Q32" t="s">
        <v>253</v>
      </c>
      <c r="R32" s="111">
        <v>45110</v>
      </c>
      <c r="W32">
        <v>0</v>
      </c>
      <c r="X32">
        <v>8802</v>
      </c>
      <c r="Y32">
        <v>1020</v>
      </c>
      <c r="Z32">
        <f t="shared" si="0"/>
        <v>9822</v>
      </c>
    </row>
    <row r="33" spans="1:26">
      <c r="A33" t="s">
        <v>246</v>
      </c>
      <c r="B33" t="s">
        <v>2490</v>
      </c>
      <c r="C33" t="s">
        <v>935</v>
      </c>
      <c r="D33" t="s">
        <v>53</v>
      </c>
      <c r="E33" t="s">
        <v>54</v>
      </c>
      <c r="F33">
        <v>12706452</v>
      </c>
      <c r="G33" s="111">
        <v>45112</v>
      </c>
      <c r="H33" t="s">
        <v>5817</v>
      </c>
      <c r="I33" t="s">
        <v>255</v>
      </c>
      <c r="J33" t="s">
        <v>249</v>
      </c>
      <c r="K33" t="s">
        <v>250</v>
      </c>
      <c r="L33" t="s">
        <v>251</v>
      </c>
      <c r="O33" s="111">
        <v>45112</v>
      </c>
      <c r="P33" t="s">
        <v>252</v>
      </c>
      <c r="Q33" t="s">
        <v>253</v>
      </c>
      <c r="R33" s="111">
        <v>45113</v>
      </c>
      <c r="W33">
        <v>0</v>
      </c>
      <c r="X33">
        <v>9830.27</v>
      </c>
      <c r="Y33">
        <v>10585.43</v>
      </c>
      <c r="Z33">
        <f t="shared" si="0"/>
        <v>20415.7</v>
      </c>
    </row>
    <row r="34" spans="1:26">
      <c r="A34" t="s">
        <v>246</v>
      </c>
      <c r="B34" t="s">
        <v>2490</v>
      </c>
      <c r="C34" t="s">
        <v>935</v>
      </c>
      <c r="D34" t="s">
        <v>53</v>
      </c>
      <c r="E34" t="s">
        <v>54</v>
      </c>
      <c r="F34">
        <v>12756034</v>
      </c>
      <c r="G34" s="111">
        <v>45127</v>
      </c>
      <c r="H34" t="s">
        <v>5818</v>
      </c>
      <c r="I34" t="s">
        <v>255</v>
      </c>
      <c r="J34" t="s">
        <v>249</v>
      </c>
      <c r="K34" t="s">
        <v>250</v>
      </c>
      <c r="L34" t="s">
        <v>251</v>
      </c>
      <c r="O34" s="111">
        <v>45128</v>
      </c>
      <c r="P34" t="s">
        <v>252</v>
      </c>
      <c r="Q34" t="s">
        <v>253</v>
      </c>
      <c r="R34" s="111">
        <v>45128</v>
      </c>
      <c r="W34">
        <v>0</v>
      </c>
      <c r="X34">
        <v>1057</v>
      </c>
      <c r="Y34">
        <v>8462.7999999999993</v>
      </c>
      <c r="Z34">
        <f t="shared" si="0"/>
        <v>9519.7999999999993</v>
      </c>
    </row>
    <row r="35" spans="1:26">
      <c r="A35" t="s">
        <v>246</v>
      </c>
      <c r="B35" t="s">
        <v>2490</v>
      </c>
      <c r="C35" t="s">
        <v>935</v>
      </c>
      <c r="D35" t="s">
        <v>53</v>
      </c>
      <c r="E35" t="s">
        <v>54</v>
      </c>
      <c r="F35">
        <v>12773226</v>
      </c>
      <c r="G35" s="111">
        <v>45132</v>
      </c>
      <c r="H35" t="s">
        <v>5819</v>
      </c>
      <c r="I35" t="s">
        <v>255</v>
      </c>
      <c r="J35" t="s">
        <v>249</v>
      </c>
      <c r="K35" t="s">
        <v>250</v>
      </c>
      <c r="L35" t="s">
        <v>251</v>
      </c>
      <c r="O35" s="111">
        <v>45132</v>
      </c>
      <c r="P35" t="s">
        <v>252</v>
      </c>
      <c r="Q35" t="s">
        <v>253</v>
      </c>
      <c r="R35" s="111">
        <v>45133</v>
      </c>
      <c r="W35">
        <v>0</v>
      </c>
      <c r="X35">
        <v>25</v>
      </c>
      <c r="Y35">
        <v>6434.75</v>
      </c>
      <c r="Z35">
        <f t="shared" si="0"/>
        <v>6459.75</v>
      </c>
    </row>
    <row r="36" spans="1:26">
      <c r="A36" t="s">
        <v>246</v>
      </c>
      <c r="B36" t="s">
        <v>2490</v>
      </c>
      <c r="C36" t="s">
        <v>935</v>
      </c>
      <c r="D36" t="s">
        <v>53</v>
      </c>
      <c r="E36" t="s">
        <v>54</v>
      </c>
      <c r="F36">
        <v>12805446</v>
      </c>
      <c r="G36" s="111">
        <v>45139</v>
      </c>
      <c r="H36" t="s">
        <v>6229</v>
      </c>
      <c r="I36" t="s">
        <v>260</v>
      </c>
      <c r="L36" t="s">
        <v>251</v>
      </c>
      <c r="O36" s="111">
        <v>45139</v>
      </c>
      <c r="P36" t="s">
        <v>252</v>
      </c>
      <c r="Q36" t="s">
        <v>263</v>
      </c>
      <c r="R36" s="111"/>
      <c r="W36">
        <v>0</v>
      </c>
      <c r="X36">
        <v>0</v>
      </c>
      <c r="Y36">
        <v>0</v>
      </c>
      <c r="Z36">
        <f t="shared" si="0"/>
        <v>0</v>
      </c>
    </row>
    <row r="37" spans="1:26">
      <c r="A37" t="s">
        <v>246</v>
      </c>
      <c r="B37" t="s">
        <v>2490</v>
      </c>
      <c r="C37" t="s">
        <v>935</v>
      </c>
      <c r="D37" t="s">
        <v>53</v>
      </c>
      <c r="E37" t="s">
        <v>54</v>
      </c>
      <c r="F37">
        <v>11422095</v>
      </c>
      <c r="G37" s="111">
        <v>45143</v>
      </c>
      <c r="H37" t="s">
        <v>6230</v>
      </c>
      <c r="I37" t="s">
        <v>248</v>
      </c>
      <c r="J37" t="s">
        <v>249</v>
      </c>
      <c r="K37" t="s">
        <v>250</v>
      </c>
      <c r="L37" t="s">
        <v>251</v>
      </c>
      <c r="O37" s="111">
        <v>45143</v>
      </c>
      <c r="P37" t="s">
        <v>252</v>
      </c>
      <c r="Q37" t="s">
        <v>253</v>
      </c>
      <c r="R37" s="111">
        <v>45145</v>
      </c>
      <c r="W37">
        <v>0</v>
      </c>
      <c r="X37">
        <v>0</v>
      </c>
      <c r="Y37">
        <v>205.25</v>
      </c>
      <c r="Z37">
        <f t="shared" si="0"/>
        <v>205.25</v>
      </c>
    </row>
    <row r="38" spans="1:26">
      <c r="A38" t="s">
        <v>246</v>
      </c>
      <c r="B38" t="s">
        <v>2490</v>
      </c>
      <c r="C38" t="s">
        <v>935</v>
      </c>
      <c r="D38" t="s">
        <v>53</v>
      </c>
      <c r="E38" t="s">
        <v>54</v>
      </c>
      <c r="F38">
        <v>12824013</v>
      </c>
      <c r="G38" s="111">
        <v>45143</v>
      </c>
      <c r="H38" t="s">
        <v>6231</v>
      </c>
      <c r="I38" t="s">
        <v>255</v>
      </c>
      <c r="J38" t="s">
        <v>249</v>
      </c>
      <c r="K38" t="s">
        <v>250</v>
      </c>
      <c r="L38" t="s">
        <v>251</v>
      </c>
      <c r="O38" s="111">
        <v>45143</v>
      </c>
      <c r="P38" t="s">
        <v>252</v>
      </c>
      <c r="Q38" t="s">
        <v>253</v>
      </c>
      <c r="R38" s="111">
        <v>45145</v>
      </c>
      <c r="W38">
        <v>0</v>
      </c>
      <c r="X38">
        <v>0</v>
      </c>
      <c r="Y38">
        <v>528.5</v>
      </c>
      <c r="Z38">
        <f t="shared" si="0"/>
        <v>528.5</v>
      </c>
    </row>
    <row r="39" spans="1:26">
      <c r="A39" t="s">
        <v>246</v>
      </c>
      <c r="B39" t="s">
        <v>2490</v>
      </c>
      <c r="C39" t="s">
        <v>935</v>
      </c>
      <c r="D39" t="s">
        <v>53</v>
      </c>
      <c r="E39" t="s">
        <v>54</v>
      </c>
      <c r="F39">
        <v>12824848</v>
      </c>
      <c r="G39" s="111">
        <v>45145</v>
      </c>
      <c r="H39" t="s">
        <v>6232</v>
      </c>
      <c r="I39" t="s">
        <v>255</v>
      </c>
      <c r="J39" t="s">
        <v>249</v>
      </c>
      <c r="K39" t="s">
        <v>250</v>
      </c>
      <c r="L39" t="s">
        <v>251</v>
      </c>
      <c r="O39" s="111">
        <v>45145</v>
      </c>
      <c r="P39" t="s">
        <v>252</v>
      </c>
      <c r="Q39" t="s">
        <v>253</v>
      </c>
      <c r="R39" s="111">
        <v>45146</v>
      </c>
      <c r="W39">
        <v>0</v>
      </c>
      <c r="X39">
        <v>0</v>
      </c>
      <c r="Y39">
        <v>512.58999999999992</v>
      </c>
      <c r="Z39">
        <f t="shared" si="0"/>
        <v>512.58999999999992</v>
      </c>
    </row>
    <row r="40" spans="1:26">
      <c r="A40" t="s">
        <v>246</v>
      </c>
      <c r="B40" t="s">
        <v>2490</v>
      </c>
      <c r="C40" t="s">
        <v>935</v>
      </c>
      <c r="D40" t="s">
        <v>53</v>
      </c>
      <c r="E40" t="s">
        <v>54</v>
      </c>
      <c r="F40">
        <v>12828947</v>
      </c>
      <c r="G40" s="111">
        <v>45146</v>
      </c>
      <c r="H40" t="s">
        <v>6233</v>
      </c>
      <c r="I40" t="s">
        <v>255</v>
      </c>
      <c r="J40" t="s">
        <v>249</v>
      </c>
      <c r="K40" t="s">
        <v>250</v>
      </c>
      <c r="L40" t="s">
        <v>251</v>
      </c>
      <c r="O40" s="111">
        <v>45146</v>
      </c>
      <c r="P40" t="s">
        <v>252</v>
      </c>
      <c r="Q40" t="s">
        <v>253</v>
      </c>
      <c r="R40" s="111">
        <v>45147</v>
      </c>
      <c r="W40">
        <v>0</v>
      </c>
      <c r="X40">
        <v>0</v>
      </c>
      <c r="Y40">
        <v>10109.950000000001</v>
      </c>
      <c r="Z40">
        <f t="shared" si="0"/>
        <v>10109.950000000001</v>
      </c>
    </row>
    <row r="41" spans="1:26">
      <c r="A41" t="s">
        <v>246</v>
      </c>
      <c r="B41" t="s">
        <v>2490</v>
      </c>
      <c r="C41" t="s">
        <v>935</v>
      </c>
      <c r="D41" t="s">
        <v>53</v>
      </c>
      <c r="E41" t="s">
        <v>54</v>
      </c>
      <c r="F41">
        <v>12830098</v>
      </c>
      <c r="G41" s="111">
        <v>45146</v>
      </c>
      <c r="H41" t="s">
        <v>6234</v>
      </c>
      <c r="I41" t="s">
        <v>255</v>
      </c>
      <c r="J41" t="s">
        <v>249</v>
      </c>
      <c r="K41" t="s">
        <v>250</v>
      </c>
      <c r="L41" t="s">
        <v>251</v>
      </c>
      <c r="O41" s="111">
        <v>45146</v>
      </c>
      <c r="P41" t="s">
        <v>252</v>
      </c>
      <c r="Q41" t="s">
        <v>253</v>
      </c>
      <c r="R41" s="111">
        <v>45147</v>
      </c>
      <c r="W41">
        <v>0</v>
      </c>
      <c r="X41">
        <v>0</v>
      </c>
      <c r="Y41">
        <v>509.25</v>
      </c>
      <c r="Z41">
        <f t="shared" si="0"/>
        <v>509.25</v>
      </c>
    </row>
    <row r="42" spans="1:26">
      <c r="A42" t="s">
        <v>246</v>
      </c>
      <c r="B42" t="s">
        <v>2490</v>
      </c>
      <c r="C42" t="s">
        <v>935</v>
      </c>
      <c r="D42" t="s">
        <v>53</v>
      </c>
      <c r="E42" t="s">
        <v>54</v>
      </c>
      <c r="F42">
        <v>12833446</v>
      </c>
      <c r="G42" s="111">
        <v>45147</v>
      </c>
      <c r="H42" t="s">
        <v>6235</v>
      </c>
      <c r="I42" t="s">
        <v>255</v>
      </c>
      <c r="J42" t="s">
        <v>249</v>
      </c>
      <c r="K42" t="s">
        <v>250</v>
      </c>
      <c r="L42" t="s">
        <v>251</v>
      </c>
      <c r="O42" s="111">
        <v>45147</v>
      </c>
      <c r="P42" t="s">
        <v>252</v>
      </c>
      <c r="Q42" t="s">
        <v>253</v>
      </c>
      <c r="R42" s="111">
        <v>45148</v>
      </c>
      <c r="W42">
        <v>0</v>
      </c>
      <c r="X42">
        <v>0</v>
      </c>
      <c r="Y42">
        <v>17602.330000000002</v>
      </c>
      <c r="Z42">
        <f t="shared" si="0"/>
        <v>17602.330000000002</v>
      </c>
    </row>
    <row r="43" spans="1:26">
      <c r="A43" t="s">
        <v>246</v>
      </c>
      <c r="B43" t="s">
        <v>2490</v>
      </c>
      <c r="C43" t="s">
        <v>935</v>
      </c>
      <c r="D43" t="s">
        <v>53</v>
      </c>
      <c r="E43" t="s">
        <v>54</v>
      </c>
      <c r="F43">
        <v>12834354</v>
      </c>
      <c r="G43" s="111">
        <v>45147</v>
      </c>
      <c r="H43" t="s">
        <v>6236</v>
      </c>
      <c r="I43" t="s">
        <v>256</v>
      </c>
      <c r="J43" t="s">
        <v>249</v>
      </c>
      <c r="K43" t="s">
        <v>250</v>
      </c>
      <c r="L43" t="s">
        <v>251</v>
      </c>
      <c r="O43" s="111">
        <v>45147</v>
      </c>
      <c r="P43" t="s">
        <v>252</v>
      </c>
      <c r="Q43" t="s">
        <v>253</v>
      </c>
      <c r="R43" s="111">
        <v>45155</v>
      </c>
      <c r="W43">
        <v>0</v>
      </c>
      <c r="X43">
        <v>0</v>
      </c>
      <c r="Y43">
        <v>10405</v>
      </c>
      <c r="Z43">
        <f t="shared" si="0"/>
        <v>10405</v>
      </c>
    </row>
    <row r="44" spans="1:26">
      <c r="A44" t="s">
        <v>246</v>
      </c>
      <c r="B44" t="s">
        <v>2490</v>
      </c>
      <c r="C44" t="s">
        <v>935</v>
      </c>
      <c r="D44" t="s">
        <v>53</v>
      </c>
      <c r="E44" t="s">
        <v>54</v>
      </c>
      <c r="F44">
        <v>8593398</v>
      </c>
      <c r="G44" s="111">
        <v>45152</v>
      </c>
      <c r="H44" t="s">
        <v>6237</v>
      </c>
      <c r="I44" t="s">
        <v>255</v>
      </c>
      <c r="J44" t="s">
        <v>249</v>
      </c>
      <c r="K44" t="s">
        <v>250</v>
      </c>
      <c r="L44" t="s">
        <v>251</v>
      </c>
      <c r="O44" s="111">
        <v>45152</v>
      </c>
      <c r="P44" t="s">
        <v>252</v>
      </c>
      <c r="Q44" t="s">
        <v>253</v>
      </c>
      <c r="R44" s="111">
        <v>45154</v>
      </c>
      <c r="W44">
        <v>5388.25</v>
      </c>
      <c r="X44">
        <v>65</v>
      </c>
      <c r="Y44">
        <v>1220.9000000000001</v>
      </c>
      <c r="Z44">
        <f t="shared" si="0"/>
        <v>6674.15</v>
      </c>
    </row>
    <row r="45" spans="1:26">
      <c r="A45" t="s">
        <v>246</v>
      </c>
      <c r="B45" t="s">
        <v>2490</v>
      </c>
      <c r="C45" t="s">
        <v>935</v>
      </c>
      <c r="D45" t="s">
        <v>53</v>
      </c>
      <c r="E45" t="s">
        <v>54</v>
      </c>
      <c r="F45">
        <v>7714968</v>
      </c>
      <c r="G45" s="111">
        <v>45155</v>
      </c>
      <c r="H45" t="s">
        <v>6238</v>
      </c>
      <c r="I45" t="s">
        <v>248</v>
      </c>
      <c r="J45" t="s">
        <v>249</v>
      </c>
      <c r="K45" t="s">
        <v>250</v>
      </c>
      <c r="O45" s="111">
        <v>45155</v>
      </c>
      <c r="P45" t="s">
        <v>252</v>
      </c>
      <c r="Q45" t="s">
        <v>253</v>
      </c>
      <c r="R45" s="111">
        <v>45156</v>
      </c>
      <c r="W45">
        <v>0</v>
      </c>
      <c r="X45">
        <v>0</v>
      </c>
      <c r="Y45">
        <v>5026.5200000000004</v>
      </c>
      <c r="Z45">
        <f t="shared" si="0"/>
        <v>5026.5200000000004</v>
      </c>
    </row>
    <row r="46" spans="1:26">
      <c r="A46" t="s">
        <v>246</v>
      </c>
      <c r="B46" t="s">
        <v>2490</v>
      </c>
      <c r="C46" t="s">
        <v>935</v>
      </c>
      <c r="D46" t="s">
        <v>53</v>
      </c>
      <c r="E46" t="s">
        <v>54</v>
      </c>
      <c r="F46">
        <v>12862826</v>
      </c>
      <c r="G46" s="111">
        <v>45160</v>
      </c>
      <c r="H46" t="s">
        <v>6239</v>
      </c>
      <c r="I46" t="s">
        <v>255</v>
      </c>
      <c r="J46" t="s">
        <v>249</v>
      </c>
      <c r="K46" t="s">
        <v>250</v>
      </c>
      <c r="L46" t="s">
        <v>251</v>
      </c>
      <c r="O46" s="111">
        <v>45160</v>
      </c>
      <c r="P46" t="s">
        <v>252</v>
      </c>
      <c r="Q46" t="s">
        <v>253</v>
      </c>
      <c r="R46" s="111">
        <v>45161</v>
      </c>
      <c r="W46">
        <v>0</v>
      </c>
      <c r="X46">
        <v>0</v>
      </c>
      <c r="Y46">
        <v>613.5</v>
      </c>
      <c r="Z46">
        <f t="shared" si="0"/>
        <v>613.5</v>
      </c>
    </row>
    <row r="47" spans="1:26">
      <c r="A47" t="s">
        <v>246</v>
      </c>
      <c r="B47" t="s">
        <v>2490</v>
      </c>
      <c r="C47" t="s">
        <v>935</v>
      </c>
      <c r="D47" t="s">
        <v>53</v>
      </c>
      <c r="E47" t="s">
        <v>54</v>
      </c>
      <c r="F47">
        <v>12885338</v>
      </c>
      <c r="G47" s="111">
        <v>45163</v>
      </c>
      <c r="H47" t="s">
        <v>6240</v>
      </c>
      <c r="I47" t="s">
        <v>271</v>
      </c>
      <c r="J47" t="s">
        <v>249</v>
      </c>
      <c r="K47" t="s">
        <v>268</v>
      </c>
      <c r="L47" t="s">
        <v>251</v>
      </c>
      <c r="O47" s="111">
        <v>45163</v>
      </c>
      <c r="P47" t="s">
        <v>252</v>
      </c>
      <c r="Q47" t="s">
        <v>253</v>
      </c>
      <c r="R47" s="111">
        <v>45167</v>
      </c>
      <c r="W47">
        <v>0</v>
      </c>
      <c r="X47">
        <v>0</v>
      </c>
      <c r="Y47">
        <v>3935</v>
      </c>
      <c r="Z47">
        <f t="shared" si="0"/>
        <v>3935</v>
      </c>
    </row>
    <row r="48" spans="1:26">
      <c r="A48" t="s">
        <v>246</v>
      </c>
      <c r="B48" t="s">
        <v>2490</v>
      </c>
      <c r="C48" t="s">
        <v>935</v>
      </c>
      <c r="D48" t="s">
        <v>53</v>
      </c>
      <c r="E48" t="s">
        <v>54</v>
      </c>
      <c r="F48">
        <v>12902832</v>
      </c>
      <c r="G48" s="111">
        <v>45168</v>
      </c>
      <c r="H48" t="s">
        <v>6241</v>
      </c>
      <c r="I48" t="s">
        <v>271</v>
      </c>
      <c r="J48" t="s">
        <v>249</v>
      </c>
      <c r="K48" t="s">
        <v>250</v>
      </c>
      <c r="L48" t="s">
        <v>251</v>
      </c>
      <c r="O48" s="111">
        <v>45168</v>
      </c>
      <c r="P48" t="s">
        <v>252</v>
      </c>
      <c r="Q48" t="s">
        <v>253</v>
      </c>
      <c r="R48" s="111">
        <v>45169</v>
      </c>
      <c r="W48">
        <v>0</v>
      </c>
      <c r="X48">
        <v>0</v>
      </c>
      <c r="Y48">
        <v>110</v>
      </c>
      <c r="Z48">
        <f t="shared" si="0"/>
        <v>110</v>
      </c>
    </row>
    <row r="49" spans="1:26">
      <c r="A49" t="s">
        <v>246</v>
      </c>
      <c r="B49" t="s">
        <v>2490</v>
      </c>
      <c r="C49" t="s">
        <v>935</v>
      </c>
      <c r="D49" t="s">
        <v>5752</v>
      </c>
      <c r="E49" t="s">
        <v>54</v>
      </c>
      <c r="F49">
        <v>12785757</v>
      </c>
      <c r="G49" s="111">
        <v>45134</v>
      </c>
      <c r="H49" t="s">
        <v>5820</v>
      </c>
      <c r="I49" t="s">
        <v>260</v>
      </c>
      <c r="L49" t="s">
        <v>251</v>
      </c>
      <c r="O49" s="111">
        <v>45134</v>
      </c>
      <c r="P49" t="s">
        <v>252</v>
      </c>
      <c r="Q49" t="s">
        <v>263</v>
      </c>
      <c r="R49" s="111">
        <v>45135</v>
      </c>
      <c r="W49">
        <v>0</v>
      </c>
      <c r="X49">
        <v>0</v>
      </c>
      <c r="Y49">
        <v>0</v>
      </c>
      <c r="Z49">
        <f t="shared" si="0"/>
        <v>0</v>
      </c>
    </row>
    <row r="50" spans="1:26">
      <c r="A50" t="s">
        <v>246</v>
      </c>
      <c r="B50" t="s">
        <v>2490</v>
      </c>
      <c r="C50" t="s">
        <v>935</v>
      </c>
      <c r="D50" t="s">
        <v>6242</v>
      </c>
      <c r="E50" t="s">
        <v>5597</v>
      </c>
      <c r="F50">
        <v>12787002</v>
      </c>
      <c r="G50" s="111">
        <v>45142</v>
      </c>
      <c r="H50" t="s">
        <v>6243</v>
      </c>
      <c r="I50" t="s">
        <v>255</v>
      </c>
      <c r="J50" t="s">
        <v>249</v>
      </c>
      <c r="K50" t="s">
        <v>250</v>
      </c>
      <c r="L50" t="s">
        <v>251</v>
      </c>
      <c r="O50" s="111">
        <v>45142</v>
      </c>
      <c r="P50" t="s">
        <v>252</v>
      </c>
      <c r="Q50" t="s">
        <v>253</v>
      </c>
      <c r="R50" s="111">
        <v>45153</v>
      </c>
      <c r="W50">
        <v>0</v>
      </c>
      <c r="X50">
        <v>0</v>
      </c>
      <c r="Y50">
        <v>1888.5</v>
      </c>
      <c r="Z50">
        <f t="shared" si="0"/>
        <v>1888.5</v>
      </c>
    </row>
    <row r="51" spans="1:26">
      <c r="A51" t="s">
        <v>246</v>
      </c>
      <c r="B51" t="s">
        <v>2490</v>
      </c>
      <c r="C51" t="s">
        <v>935</v>
      </c>
      <c r="D51" t="s">
        <v>5753</v>
      </c>
      <c r="E51" t="s">
        <v>2867</v>
      </c>
      <c r="F51">
        <v>12759089</v>
      </c>
      <c r="G51" s="111">
        <v>45128</v>
      </c>
      <c r="H51" t="s">
        <v>5821</v>
      </c>
      <c r="I51" t="s">
        <v>255</v>
      </c>
      <c r="J51" t="s">
        <v>249</v>
      </c>
      <c r="K51" t="s">
        <v>250</v>
      </c>
      <c r="L51" t="s">
        <v>251</v>
      </c>
      <c r="O51" s="111">
        <v>45128</v>
      </c>
      <c r="P51" t="s">
        <v>252</v>
      </c>
      <c r="Q51" t="s">
        <v>253</v>
      </c>
      <c r="R51" s="111">
        <v>45138</v>
      </c>
      <c r="W51">
        <v>0</v>
      </c>
      <c r="X51">
        <v>0</v>
      </c>
      <c r="Y51">
        <v>825</v>
      </c>
      <c r="Z51">
        <f t="shared" si="0"/>
        <v>825</v>
      </c>
    </row>
    <row r="52" spans="1:26">
      <c r="A52" t="s">
        <v>246</v>
      </c>
      <c r="B52" t="s">
        <v>2490</v>
      </c>
      <c r="C52" t="s">
        <v>935</v>
      </c>
      <c r="D52" t="s">
        <v>408</v>
      </c>
      <c r="E52" t="s">
        <v>54</v>
      </c>
      <c r="F52">
        <v>12730502</v>
      </c>
      <c r="G52" s="111">
        <v>45119</v>
      </c>
      <c r="H52" t="s">
        <v>5822</v>
      </c>
      <c r="I52" t="s">
        <v>255</v>
      </c>
      <c r="J52" t="s">
        <v>249</v>
      </c>
      <c r="K52" t="s">
        <v>250</v>
      </c>
      <c r="L52" t="s">
        <v>251</v>
      </c>
      <c r="O52" s="111">
        <v>45119</v>
      </c>
      <c r="P52" t="s">
        <v>252</v>
      </c>
      <c r="Q52" t="s">
        <v>253</v>
      </c>
      <c r="R52" s="111">
        <v>45120</v>
      </c>
      <c r="W52">
        <v>0</v>
      </c>
      <c r="X52">
        <v>3117.56</v>
      </c>
      <c r="Y52">
        <v>5318.94</v>
      </c>
      <c r="Z52">
        <f t="shared" si="0"/>
        <v>8436.5</v>
      </c>
    </row>
    <row r="53" spans="1:26">
      <c r="A53" t="s">
        <v>246</v>
      </c>
      <c r="B53" t="s">
        <v>2490</v>
      </c>
      <c r="C53" t="s">
        <v>935</v>
      </c>
      <c r="D53" t="s">
        <v>408</v>
      </c>
      <c r="E53" t="s">
        <v>54</v>
      </c>
      <c r="F53">
        <v>12752026</v>
      </c>
      <c r="G53" s="111">
        <v>45126</v>
      </c>
      <c r="H53" t="s">
        <v>5823</v>
      </c>
      <c r="I53" t="s">
        <v>255</v>
      </c>
      <c r="J53" t="s">
        <v>249</v>
      </c>
      <c r="K53" t="s">
        <v>250</v>
      </c>
      <c r="L53" t="s">
        <v>251</v>
      </c>
      <c r="O53" s="111">
        <v>45126</v>
      </c>
      <c r="P53" t="s">
        <v>252</v>
      </c>
      <c r="Q53" t="s">
        <v>257</v>
      </c>
      <c r="R53" s="111">
        <v>45127</v>
      </c>
      <c r="W53">
        <v>0</v>
      </c>
      <c r="X53">
        <v>0</v>
      </c>
      <c r="Y53">
        <v>0</v>
      </c>
      <c r="Z53">
        <f t="shared" si="0"/>
        <v>0</v>
      </c>
    </row>
    <row r="54" spans="1:26">
      <c r="A54" t="s">
        <v>246</v>
      </c>
      <c r="B54" t="s">
        <v>2528</v>
      </c>
      <c r="C54" t="s">
        <v>1658</v>
      </c>
      <c r="D54" t="s">
        <v>57</v>
      </c>
      <c r="E54" t="s">
        <v>58</v>
      </c>
      <c r="F54">
        <v>12582246</v>
      </c>
      <c r="G54" s="111">
        <v>45082</v>
      </c>
      <c r="H54" t="s">
        <v>5678</v>
      </c>
      <c r="I54" t="s">
        <v>255</v>
      </c>
      <c r="L54" t="s">
        <v>251</v>
      </c>
      <c r="O54" s="111">
        <v>45082</v>
      </c>
      <c r="P54" t="s">
        <v>252</v>
      </c>
      <c r="Q54" t="s">
        <v>263</v>
      </c>
      <c r="R54" s="111">
        <v>45082</v>
      </c>
      <c r="W54">
        <v>10204.99</v>
      </c>
      <c r="X54">
        <v>8390</v>
      </c>
      <c r="Y54">
        <v>0</v>
      </c>
      <c r="Z54">
        <f t="shared" si="0"/>
        <v>18594.989999999998</v>
      </c>
    </row>
    <row r="55" spans="1:26">
      <c r="A55" t="s">
        <v>246</v>
      </c>
      <c r="B55" t="s">
        <v>2528</v>
      </c>
      <c r="C55" t="s">
        <v>1658</v>
      </c>
      <c r="D55" t="s">
        <v>57</v>
      </c>
      <c r="E55" t="s">
        <v>58</v>
      </c>
      <c r="F55">
        <v>12582389</v>
      </c>
      <c r="G55" s="111">
        <v>45082</v>
      </c>
      <c r="H55" t="s">
        <v>5682</v>
      </c>
      <c r="I55" t="s">
        <v>255</v>
      </c>
      <c r="L55" t="s">
        <v>251</v>
      </c>
      <c r="O55" s="111">
        <v>45082</v>
      </c>
      <c r="P55" t="s">
        <v>252</v>
      </c>
      <c r="Q55" t="s">
        <v>263</v>
      </c>
      <c r="R55" s="111">
        <v>45083</v>
      </c>
      <c r="W55">
        <v>600</v>
      </c>
      <c r="X55">
        <v>0</v>
      </c>
      <c r="Y55">
        <v>0</v>
      </c>
      <c r="Z55">
        <f t="shared" si="0"/>
        <v>600</v>
      </c>
    </row>
    <row r="56" spans="1:26">
      <c r="A56" t="s">
        <v>246</v>
      </c>
      <c r="B56" t="s">
        <v>2528</v>
      </c>
      <c r="C56" t="s">
        <v>1658</v>
      </c>
      <c r="D56" t="s">
        <v>57</v>
      </c>
      <c r="E56" t="s">
        <v>58</v>
      </c>
      <c r="F56">
        <v>12389464</v>
      </c>
      <c r="G56" s="111">
        <v>45082</v>
      </c>
      <c r="H56" t="s">
        <v>5622</v>
      </c>
      <c r="I56" t="s">
        <v>255</v>
      </c>
      <c r="L56" t="s">
        <v>251</v>
      </c>
      <c r="O56" s="111">
        <v>45091</v>
      </c>
      <c r="P56" t="s">
        <v>252</v>
      </c>
      <c r="Q56" t="s">
        <v>263</v>
      </c>
      <c r="R56" s="111">
        <v>45092</v>
      </c>
      <c r="W56">
        <v>21436.720000000001</v>
      </c>
      <c r="X56">
        <v>130</v>
      </c>
      <c r="Y56">
        <v>0</v>
      </c>
      <c r="Z56">
        <f t="shared" si="0"/>
        <v>21566.720000000001</v>
      </c>
    </row>
    <row r="57" spans="1:26">
      <c r="A57" t="s">
        <v>246</v>
      </c>
      <c r="B57" t="s">
        <v>2528</v>
      </c>
      <c r="C57" t="s">
        <v>1658</v>
      </c>
      <c r="D57" t="s">
        <v>57</v>
      </c>
      <c r="E57" t="s">
        <v>58</v>
      </c>
      <c r="F57">
        <v>12583719</v>
      </c>
      <c r="G57" s="111">
        <v>45082</v>
      </c>
      <c r="H57" t="s">
        <v>5505</v>
      </c>
      <c r="I57" t="s">
        <v>255</v>
      </c>
      <c r="J57" t="s">
        <v>249</v>
      </c>
      <c r="K57" t="s">
        <v>250</v>
      </c>
      <c r="L57" t="s">
        <v>251</v>
      </c>
      <c r="O57" s="111">
        <v>45083</v>
      </c>
      <c r="P57" t="s">
        <v>252</v>
      </c>
      <c r="Q57" t="s">
        <v>257</v>
      </c>
      <c r="R57" s="111">
        <v>45090</v>
      </c>
      <c r="W57">
        <v>0</v>
      </c>
      <c r="X57">
        <v>0</v>
      </c>
      <c r="Y57">
        <v>0</v>
      </c>
      <c r="Z57">
        <f t="shared" si="0"/>
        <v>0</v>
      </c>
    </row>
    <row r="58" spans="1:26">
      <c r="A58" t="s">
        <v>246</v>
      </c>
      <c r="B58" t="s">
        <v>2528</v>
      </c>
      <c r="C58" t="s">
        <v>1658</v>
      </c>
      <c r="D58" t="s">
        <v>57</v>
      </c>
      <c r="E58" t="s">
        <v>58</v>
      </c>
      <c r="F58">
        <v>12587574</v>
      </c>
      <c r="G58" s="111">
        <v>45083</v>
      </c>
      <c r="H58" t="s">
        <v>5623</v>
      </c>
      <c r="I58" t="s">
        <v>255</v>
      </c>
      <c r="J58" t="s">
        <v>249</v>
      </c>
      <c r="K58" t="s">
        <v>331</v>
      </c>
      <c r="L58" t="s">
        <v>251</v>
      </c>
      <c r="O58" s="111">
        <v>45083</v>
      </c>
      <c r="P58" t="s">
        <v>252</v>
      </c>
      <c r="Q58" t="s">
        <v>253</v>
      </c>
      <c r="R58" s="111">
        <v>45086</v>
      </c>
      <c r="W58">
        <v>54</v>
      </c>
      <c r="X58">
        <v>198</v>
      </c>
      <c r="Y58">
        <v>15.5</v>
      </c>
      <c r="Z58">
        <f t="shared" si="0"/>
        <v>267.5</v>
      </c>
    </row>
    <row r="59" spans="1:26">
      <c r="A59" t="s">
        <v>246</v>
      </c>
      <c r="B59" t="s">
        <v>2528</v>
      </c>
      <c r="C59" t="s">
        <v>1658</v>
      </c>
      <c r="D59" t="s">
        <v>57</v>
      </c>
      <c r="E59" t="s">
        <v>58</v>
      </c>
      <c r="F59">
        <v>12583445</v>
      </c>
      <c r="G59" s="111">
        <v>45083</v>
      </c>
      <c r="H59" t="s">
        <v>5502</v>
      </c>
      <c r="I59" t="s">
        <v>248</v>
      </c>
      <c r="J59" t="s">
        <v>249</v>
      </c>
      <c r="K59" t="s">
        <v>250</v>
      </c>
      <c r="L59" t="s">
        <v>251</v>
      </c>
      <c r="O59" s="111">
        <v>45083</v>
      </c>
      <c r="P59" t="s">
        <v>252</v>
      </c>
      <c r="Q59" t="s">
        <v>253</v>
      </c>
      <c r="R59" s="111">
        <v>45083</v>
      </c>
      <c r="W59">
        <v>560</v>
      </c>
      <c r="X59">
        <v>632.5</v>
      </c>
      <c r="Y59">
        <v>175</v>
      </c>
      <c r="Z59">
        <f t="shared" si="0"/>
        <v>1367.5</v>
      </c>
    </row>
    <row r="60" spans="1:26">
      <c r="A60" t="s">
        <v>246</v>
      </c>
      <c r="B60" t="s">
        <v>2528</v>
      </c>
      <c r="C60" t="s">
        <v>1658</v>
      </c>
      <c r="D60" t="s">
        <v>57</v>
      </c>
      <c r="E60" t="s">
        <v>58</v>
      </c>
      <c r="F60">
        <v>12597740</v>
      </c>
      <c r="G60" s="111">
        <v>45089</v>
      </c>
      <c r="H60" t="s">
        <v>5537</v>
      </c>
      <c r="I60" t="s">
        <v>255</v>
      </c>
      <c r="J60" t="s">
        <v>249</v>
      </c>
      <c r="K60" t="s">
        <v>250</v>
      </c>
      <c r="L60" t="s">
        <v>251</v>
      </c>
      <c r="O60" s="111">
        <v>45089</v>
      </c>
      <c r="P60" t="s">
        <v>252</v>
      </c>
      <c r="Q60" t="s">
        <v>253</v>
      </c>
      <c r="R60" s="111">
        <v>45090</v>
      </c>
      <c r="W60">
        <v>4656.17</v>
      </c>
      <c r="X60">
        <v>9791</v>
      </c>
      <c r="Y60">
        <v>10430.120000000001</v>
      </c>
      <c r="Z60">
        <f t="shared" si="0"/>
        <v>24877.29</v>
      </c>
    </row>
    <row r="61" spans="1:26">
      <c r="A61" t="s">
        <v>246</v>
      </c>
      <c r="B61" t="s">
        <v>2528</v>
      </c>
      <c r="C61" t="s">
        <v>1658</v>
      </c>
      <c r="D61" t="s">
        <v>57</v>
      </c>
      <c r="E61" t="s">
        <v>58</v>
      </c>
      <c r="F61">
        <v>11324019</v>
      </c>
      <c r="G61" s="111">
        <v>45092</v>
      </c>
      <c r="H61" t="s">
        <v>5491</v>
      </c>
      <c r="I61" t="s">
        <v>260</v>
      </c>
      <c r="J61" t="s">
        <v>249</v>
      </c>
      <c r="K61" t="s">
        <v>250</v>
      </c>
      <c r="L61" t="s">
        <v>251</v>
      </c>
      <c r="O61" s="111">
        <v>45092</v>
      </c>
      <c r="P61" t="s">
        <v>252</v>
      </c>
      <c r="Q61" t="s">
        <v>253</v>
      </c>
      <c r="R61" s="111">
        <v>45110</v>
      </c>
      <c r="W61">
        <v>2311.5</v>
      </c>
      <c r="X61">
        <v>4603.28</v>
      </c>
      <c r="Y61">
        <v>4869.29</v>
      </c>
      <c r="Z61">
        <f t="shared" si="0"/>
        <v>11784.07</v>
      </c>
    </row>
    <row r="62" spans="1:26">
      <c r="A62" t="s">
        <v>246</v>
      </c>
      <c r="B62" t="s">
        <v>2528</v>
      </c>
      <c r="C62" t="s">
        <v>1658</v>
      </c>
      <c r="D62" t="s">
        <v>57</v>
      </c>
      <c r="E62" t="s">
        <v>58</v>
      </c>
      <c r="F62">
        <v>12616007</v>
      </c>
      <c r="G62" s="111">
        <v>45092</v>
      </c>
      <c r="H62" t="s">
        <v>5506</v>
      </c>
      <c r="I62" t="s">
        <v>255</v>
      </c>
      <c r="J62" t="s">
        <v>249</v>
      </c>
      <c r="K62" t="s">
        <v>250</v>
      </c>
      <c r="L62" t="s">
        <v>251</v>
      </c>
      <c r="O62" s="111">
        <v>45092</v>
      </c>
      <c r="P62" t="s">
        <v>252</v>
      </c>
      <c r="Q62" t="s">
        <v>282</v>
      </c>
      <c r="R62" s="111">
        <v>45093</v>
      </c>
      <c r="W62">
        <v>0</v>
      </c>
      <c r="X62">
        <v>7.15</v>
      </c>
      <c r="Y62">
        <v>0</v>
      </c>
      <c r="Z62">
        <f t="shared" si="0"/>
        <v>7.15</v>
      </c>
    </row>
    <row r="63" spans="1:26">
      <c r="A63" t="s">
        <v>246</v>
      </c>
      <c r="B63" t="s">
        <v>2528</v>
      </c>
      <c r="C63" t="s">
        <v>1658</v>
      </c>
      <c r="D63" t="s">
        <v>57</v>
      </c>
      <c r="E63" t="s">
        <v>58</v>
      </c>
      <c r="F63">
        <v>12616569</v>
      </c>
      <c r="G63" s="111">
        <v>45097</v>
      </c>
      <c r="H63" t="s">
        <v>5648</v>
      </c>
      <c r="I63" t="s">
        <v>260</v>
      </c>
      <c r="L63" t="s">
        <v>251</v>
      </c>
      <c r="O63" s="111">
        <v>45097</v>
      </c>
      <c r="P63" t="s">
        <v>252</v>
      </c>
      <c r="Q63" t="s">
        <v>263</v>
      </c>
      <c r="R63" s="111">
        <v>45098</v>
      </c>
      <c r="W63">
        <v>40.01</v>
      </c>
      <c r="X63">
        <v>0</v>
      </c>
      <c r="Y63">
        <v>0</v>
      </c>
      <c r="Z63">
        <f t="shared" si="0"/>
        <v>40.01</v>
      </c>
    </row>
    <row r="64" spans="1:26">
      <c r="A64" t="s">
        <v>246</v>
      </c>
      <c r="B64" t="s">
        <v>2528</v>
      </c>
      <c r="C64" t="s">
        <v>1658</v>
      </c>
      <c r="D64" t="s">
        <v>57</v>
      </c>
      <c r="E64" t="s">
        <v>58</v>
      </c>
      <c r="F64">
        <v>12670904</v>
      </c>
      <c r="G64" s="111">
        <v>45110</v>
      </c>
      <c r="H64" t="s">
        <v>5824</v>
      </c>
      <c r="I64" t="s">
        <v>255</v>
      </c>
      <c r="J64" t="s">
        <v>249</v>
      </c>
      <c r="K64" t="s">
        <v>250</v>
      </c>
      <c r="L64" t="s">
        <v>251</v>
      </c>
      <c r="O64" s="111">
        <v>45110</v>
      </c>
      <c r="P64" t="s">
        <v>252</v>
      </c>
      <c r="Q64" t="s">
        <v>253</v>
      </c>
      <c r="R64" s="111">
        <v>45111</v>
      </c>
      <c r="W64">
        <v>0</v>
      </c>
      <c r="X64">
        <v>2493.09</v>
      </c>
      <c r="Y64">
        <v>6759.0999999999995</v>
      </c>
      <c r="Z64">
        <f t="shared" si="0"/>
        <v>9252.1899999999987</v>
      </c>
    </row>
    <row r="65" spans="1:26">
      <c r="A65" t="s">
        <v>246</v>
      </c>
      <c r="B65" t="s">
        <v>2528</v>
      </c>
      <c r="C65" t="s">
        <v>1658</v>
      </c>
      <c r="D65" t="s">
        <v>344</v>
      </c>
      <c r="E65" t="s">
        <v>54</v>
      </c>
      <c r="F65">
        <v>12637684</v>
      </c>
      <c r="G65" s="111">
        <v>45098</v>
      </c>
      <c r="H65" t="s">
        <v>5509</v>
      </c>
      <c r="I65" t="s">
        <v>255</v>
      </c>
      <c r="J65" t="s">
        <v>249</v>
      </c>
      <c r="K65" t="s">
        <v>250</v>
      </c>
      <c r="L65" t="s">
        <v>251</v>
      </c>
      <c r="O65" s="111">
        <v>45098</v>
      </c>
      <c r="P65" t="s">
        <v>252</v>
      </c>
      <c r="Q65" t="s">
        <v>253</v>
      </c>
      <c r="R65" s="111">
        <v>45099</v>
      </c>
      <c r="W65">
        <v>920.78</v>
      </c>
      <c r="X65">
        <v>763.66</v>
      </c>
      <c r="Y65">
        <v>53.65</v>
      </c>
      <c r="Z65">
        <f t="shared" si="0"/>
        <v>1738.0900000000001</v>
      </c>
    </row>
    <row r="66" spans="1:26">
      <c r="A66" t="s">
        <v>246</v>
      </c>
      <c r="B66" t="s">
        <v>2528</v>
      </c>
      <c r="C66" t="s">
        <v>1658</v>
      </c>
      <c r="D66" t="s">
        <v>344</v>
      </c>
      <c r="E66" t="s">
        <v>54</v>
      </c>
      <c r="F66">
        <v>12637557</v>
      </c>
      <c r="G66" s="111">
        <v>45098</v>
      </c>
      <c r="H66" t="s">
        <v>5590</v>
      </c>
      <c r="I66" t="s">
        <v>255</v>
      </c>
      <c r="L66" t="s">
        <v>251</v>
      </c>
      <c r="O66" s="111">
        <v>45098</v>
      </c>
      <c r="P66" t="s">
        <v>252</v>
      </c>
      <c r="Q66" t="s">
        <v>263</v>
      </c>
      <c r="R66" s="111">
        <v>45099</v>
      </c>
      <c r="W66">
        <v>130</v>
      </c>
      <c r="X66">
        <v>0</v>
      </c>
      <c r="Y66">
        <v>0</v>
      </c>
      <c r="Z66">
        <f t="shared" si="0"/>
        <v>130</v>
      </c>
    </row>
    <row r="67" spans="1:26">
      <c r="A67" t="s">
        <v>246</v>
      </c>
      <c r="B67" t="s">
        <v>2528</v>
      </c>
      <c r="C67" t="s">
        <v>1658</v>
      </c>
      <c r="D67" t="s">
        <v>344</v>
      </c>
      <c r="E67" t="s">
        <v>54</v>
      </c>
      <c r="F67">
        <v>12638098</v>
      </c>
      <c r="G67" s="111">
        <v>45099</v>
      </c>
      <c r="H67" t="s">
        <v>5492</v>
      </c>
      <c r="I67" t="s">
        <v>255</v>
      </c>
      <c r="J67" t="s">
        <v>249</v>
      </c>
      <c r="K67" t="s">
        <v>250</v>
      </c>
      <c r="L67" t="s">
        <v>251</v>
      </c>
      <c r="O67" s="111">
        <v>45100</v>
      </c>
      <c r="P67" t="s">
        <v>252</v>
      </c>
      <c r="Q67" t="s">
        <v>257</v>
      </c>
      <c r="R67" s="111">
        <v>45104</v>
      </c>
      <c r="W67">
        <v>0</v>
      </c>
      <c r="X67">
        <v>0</v>
      </c>
      <c r="Y67">
        <v>0</v>
      </c>
      <c r="Z67">
        <f t="shared" ref="Z67:Z130" si="1">SUM(W67:Y67)</f>
        <v>0</v>
      </c>
    </row>
    <row r="68" spans="1:26">
      <c r="A68" t="s">
        <v>246</v>
      </c>
      <c r="B68" t="s">
        <v>2528</v>
      </c>
      <c r="C68" t="s">
        <v>1658</v>
      </c>
      <c r="D68" t="s">
        <v>1028</v>
      </c>
      <c r="E68" t="s">
        <v>54</v>
      </c>
      <c r="F68">
        <v>12569380</v>
      </c>
      <c r="G68" s="111">
        <v>45078</v>
      </c>
      <c r="H68" t="s">
        <v>5675</v>
      </c>
      <c r="I68" t="s">
        <v>255</v>
      </c>
      <c r="L68" t="s">
        <v>251</v>
      </c>
      <c r="O68" s="111">
        <v>45078</v>
      </c>
      <c r="P68" t="s">
        <v>252</v>
      </c>
      <c r="Q68" t="s">
        <v>253</v>
      </c>
      <c r="R68" s="111">
        <v>45082</v>
      </c>
      <c r="W68">
        <v>1690.74</v>
      </c>
      <c r="X68">
        <v>3653.66</v>
      </c>
      <c r="Y68">
        <v>5540.05</v>
      </c>
      <c r="Z68">
        <f t="shared" si="1"/>
        <v>10884.45</v>
      </c>
    </row>
    <row r="69" spans="1:26">
      <c r="A69" t="s">
        <v>246</v>
      </c>
      <c r="B69" t="s">
        <v>2481</v>
      </c>
      <c r="C69" t="s">
        <v>306</v>
      </c>
      <c r="D69" t="s">
        <v>264</v>
      </c>
      <c r="E69" t="s">
        <v>54</v>
      </c>
      <c r="F69">
        <v>12626367</v>
      </c>
      <c r="G69" s="111">
        <v>45096</v>
      </c>
      <c r="H69" t="s">
        <v>5510</v>
      </c>
      <c r="I69" t="s">
        <v>255</v>
      </c>
      <c r="L69" t="s">
        <v>251</v>
      </c>
      <c r="O69" s="111">
        <v>45096</v>
      </c>
      <c r="P69" t="s">
        <v>252</v>
      </c>
      <c r="Q69" t="s">
        <v>253</v>
      </c>
      <c r="R69" s="111">
        <v>45097</v>
      </c>
      <c r="W69">
        <v>466.25</v>
      </c>
      <c r="X69">
        <v>2650.23</v>
      </c>
      <c r="Y69">
        <v>1070.5</v>
      </c>
      <c r="Z69">
        <f t="shared" si="1"/>
        <v>4186.9799999999996</v>
      </c>
    </row>
    <row r="70" spans="1:26">
      <c r="A70" t="s">
        <v>246</v>
      </c>
      <c r="B70" t="s">
        <v>2481</v>
      </c>
      <c r="C70" t="s">
        <v>306</v>
      </c>
      <c r="D70" t="s">
        <v>264</v>
      </c>
      <c r="E70" t="s">
        <v>54</v>
      </c>
      <c r="F70">
        <v>12645282</v>
      </c>
      <c r="G70" s="111">
        <v>45099</v>
      </c>
      <c r="H70" t="s">
        <v>5511</v>
      </c>
      <c r="I70" t="s">
        <v>255</v>
      </c>
      <c r="J70" t="s">
        <v>249</v>
      </c>
      <c r="K70" t="s">
        <v>250</v>
      </c>
      <c r="L70" t="s">
        <v>251</v>
      </c>
      <c r="O70" s="111">
        <v>45099</v>
      </c>
      <c r="P70" t="s">
        <v>252</v>
      </c>
      <c r="Q70" t="s">
        <v>253</v>
      </c>
      <c r="R70" s="111">
        <v>45100</v>
      </c>
      <c r="W70">
        <v>630.9</v>
      </c>
      <c r="X70">
        <v>1995</v>
      </c>
      <c r="Y70">
        <v>2080</v>
      </c>
      <c r="Z70">
        <f t="shared" si="1"/>
        <v>4705.8999999999996</v>
      </c>
    </row>
    <row r="71" spans="1:26">
      <c r="A71" t="s">
        <v>246</v>
      </c>
      <c r="B71" t="s">
        <v>2481</v>
      </c>
      <c r="C71" t="s">
        <v>306</v>
      </c>
      <c r="D71" t="s">
        <v>53</v>
      </c>
      <c r="E71" t="s">
        <v>54</v>
      </c>
      <c r="F71">
        <v>12568687</v>
      </c>
      <c r="G71" s="111">
        <v>45078</v>
      </c>
      <c r="H71" t="s">
        <v>5512</v>
      </c>
      <c r="I71" t="s">
        <v>255</v>
      </c>
      <c r="J71" t="s">
        <v>249</v>
      </c>
      <c r="K71" t="s">
        <v>250</v>
      </c>
      <c r="L71" t="s">
        <v>251</v>
      </c>
      <c r="O71" s="111">
        <v>45078</v>
      </c>
      <c r="P71" t="s">
        <v>252</v>
      </c>
      <c r="Q71" t="s">
        <v>253</v>
      </c>
      <c r="R71" s="111">
        <v>45086</v>
      </c>
      <c r="W71">
        <v>1728.85</v>
      </c>
      <c r="X71">
        <v>5048.6000000000004</v>
      </c>
      <c r="Y71">
        <v>5555.74</v>
      </c>
      <c r="Z71">
        <f t="shared" si="1"/>
        <v>12333.19</v>
      </c>
    </row>
    <row r="72" spans="1:26">
      <c r="A72" t="s">
        <v>246</v>
      </c>
      <c r="B72" t="s">
        <v>2481</v>
      </c>
      <c r="C72" t="s">
        <v>306</v>
      </c>
      <c r="D72" t="s">
        <v>53</v>
      </c>
      <c r="E72" t="s">
        <v>54</v>
      </c>
      <c r="F72">
        <v>11681737</v>
      </c>
      <c r="G72" s="111">
        <v>45078</v>
      </c>
      <c r="H72" t="s">
        <v>5513</v>
      </c>
      <c r="I72" t="s">
        <v>255</v>
      </c>
      <c r="J72" t="s">
        <v>249</v>
      </c>
      <c r="K72" t="s">
        <v>250</v>
      </c>
      <c r="L72" t="s">
        <v>251</v>
      </c>
      <c r="O72" s="111">
        <v>45078</v>
      </c>
      <c r="P72" t="s">
        <v>252</v>
      </c>
      <c r="Q72" t="s">
        <v>282</v>
      </c>
      <c r="R72" s="111">
        <v>45079</v>
      </c>
      <c r="W72">
        <v>187</v>
      </c>
      <c r="X72">
        <v>322.5</v>
      </c>
      <c r="Y72">
        <v>0</v>
      </c>
      <c r="Z72">
        <f t="shared" si="1"/>
        <v>509.5</v>
      </c>
    </row>
    <row r="73" spans="1:26">
      <c r="A73" t="s">
        <v>246</v>
      </c>
      <c r="B73" t="s">
        <v>2481</v>
      </c>
      <c r="C73" t="s">
        <v>306</v>
      </c>
      <c r="D73" t="s">
        <v>53</v>
      </c>
      <c r="E73" t="s">
        <v>54</v>
      </c>
      <c r="F73">
        <v>12638497</v>
      </c>
      <c r="G73" s="111">
        <v>45098</v>
      </c>
      <c r="H73" t="s">
        <v>5514</v>
      </c>
      <c r="I73" t="s">
        <v>255</v>
      </c>
      <c r="J73" t="s">
        <v>249</v>
      </c>
      <c r="K73" t="s">
        <v>250</v>
      </c>
      <c r="L73" t="s">
        <v>251</v>
      </c>
      <c r="O73" s="111">
        <v>45098</v>
      </c>
      <c r="P73" t="s">
        <v>252</v>
      </c>
      <c r="Q73" t="s">
        <v>253</v>
      </c>
      <c r="R73" s="111">
        <v>45099</v>
      </c>
      <c r="W73">
        <v>1141.69</v>
      </c>
      <c r="X73">
        <v>2074.94</v>
      </c>
      <c r="Y73">
        <v>944.44</v>
      </c>
      <c r="Z73">
        <f t="shared" si="1"/>
        <v>4161.07</v>
      </c>
    </row>
    <row r="74" spans="1:26">
      <c r="A74" t="s">
        <v>246</v>
      </c>
      <c r="B74" t="s">
        <v>2481</v>
      </c>
      <c r="C74" t="s">
        <v>306</v>
      </c>
      <c r="D74" t="s">
        <v>53</v>
      </c>
      <c r="E74" t="s">
        <v>54</v>
      </c>
      <c r="F74">
        <v>12654864</v>
      </c>
      <c r="G74" s="111">
        <v>45104</v>
      </c>
      <c r="H74" t="s">
        <v>5493</v>
      </c>
      <c r="I74" t="s">
        <v>255</v>
      </c>
      <c r="J74" t="s">
        <v>249</v>
      </c>
      <c r="K74" t="s">
        <v>250</v>
      </c>
      <c r="L74" t="s">
        <v>251</v>
      </c>
      <c r="O74" s="111">
        <v>45106</v>
      </c>
      <c r="P74" t="s">
        <v>252</v>
      </c>
      <c r="Q74" t="s">
        <v>253</v>
      </c>
      <c r="R74" s="111">
        <v>45107</v>
      </c>
      <c r="W74">
        <v>395.04</v>
      </c>
      <c r="X74">
        <v>3927.21</v>
      </c>
      <c r="Y74">
        <v>1195.07</v>
      </c>
      <c r="Z74">
        <f t="shared" si="1"/>
        <v>5517.32</v>
      </c>
    </row>
    <row r="75" spans="1:26">
      <c r="A75" t="s">
        <v>246</v>
      </c>
      <c r="B75" t="s">
        <v>2481</v>
      </c>
      <c r="C75" t="s">
        <v>306</v>
      </c>
      <c r="D75" t="s">
        <v>53</v>
      </c>
      <c r="E75" t="s">
        <v>54</v>
      </c>
      <c r="F75">
        <v>12262154</v>
      </c>
      <c r="G75" s="111">
        <v>45106</v>
      </c>
      <c r="H75" t="s">
        <v>5553</v>
      </c>
      <c r="I75" t="s">
        <v>255</v>
      </c>
      <c r="J75" t="s">
        <v>249</v>
      </c>
      <c r="K75" t="s">
        <v>250</v>
      </c>
      <c r="L75" t="s">
        <v>251</v>
      </c>
      <c r="O75" s="111">
        <v>45106</v>
      </c>
      <c r="P75" t="s">
        <v>252</v>
      </c>
      <c r="Q75" t="s">
        <v>282</v>
      </c>
      <c r="R75" s="111">
        <v>45107</v>
      </c>
      <c r="W75">
        <v>20.010000000000002</v>
      </c>
      <c r="X75">
        <v>1821.95</v>
      </c>
      <c r="Y75">
        <v>0</v>
      </c>
      <c r="Z75">
        <f t="shared" si="1"/>
        <v>1841.96</v>
      </c>
    </row>
    <row r="76" spans="1:26">
      <c r="A76" t="s">
        <v>246</v>
      </c>
      <c r="B76" t="s">
        <v>2481</v>
      </c>
      <c r="C76" t="s">
        <v>306</v>
      </c>
      <c r="D76" t="s">
        <v>53</v>
      </c>
      <c r="E76" t="s">
        <v>54</v>
      </c>
      <c r="F76">
        <v>12598444</v>
      </c>
      <c r="G76" s="111">
        <v>45110</v>
      </c>
      <c r="H76" t="s">
        <v>5825</v>
      </c>
      <c r="I76" t="s">
        <v>255</v>
      </c>
      <c r="J76" t="s">
        <v>249</v>
      </c>
      <c r="K76" t="s">
        <v>250</v>
      </c>
      <c r="L76" t="s">
        <v>251</v>
      </c>
      <c r="O76" s="111">
        <v>45112</v>
      </c>
      <c r="P76" t="s">
        <v>252</v>
      </c>
      <c r="Q76" t="s">
        <v>253</v>
      </c>
      <c r="R76" s="111">
        <v>45114</v>
      </c>
      <c r="W76">
        <v>0</v>
      </c>
      <c r="X76">
        <v>20</v>
      </c>
      <c r="Y76">
        <v>580</v>
      </c>
      <c r="Z76">
        <f t="shared" si="1"/>
        <v>600</v>
      </c>
    </row>
    <row r="77" spans="1:26">
      <c r="A77" t="s">
        <v>246</v>
      </c>
      <c r="B77" t="s">
        <v>2481</v>
      </c>
      <c r="C77" t="s">
        <v>306</v>
      </c>
      <c r="D77" t="s">
        <v>5753</v>
      </c>
      <c r="E77" t="s">
        <v>2867</v>
      </c>
      <c r="F77">
        <v>12768634</v>
      </c>
      <c r="G77" s="111">
        <v>45131</v>
      </c>
      <c r="H77" t="s">
        <v>5826</v>
      </c>
      <c r="I77" t="s">
        <v>255</v>
      </c>
      <c r="J77" t="s">
        <v>249</v>
      </c>
      <c r="K77" t="s">
        <v>250</v>
      </c>
      <c r="L77" t="s">
        <v>251</v>
      </c>
      <c r="O77" s="111">
        <v>45131</v>
      </c>
      <c r="P77" t="s">
        <v>252</v>
      </c>
      <c r="Q77" t="s">
        <v>253</v>
      </c>
      <c r="R77" s="111">
        <v>45132</v>
      </c>
      <c r="W77">
        <v>0</v>
      </c>
      <c r="X77">
        <v>139.4</v>
      </c>
      <c r="Y77">
        <v>462.71</v>
      </c>
      <c r="Z77">
        <f t="shared" si="1"/>
        <v>602.11</v>
      </c>
    </row>
    <row r="78" spans="1:26">
      <c r="A78" t="s">
        <v>246</v>
      </c>
      <c r="B78" t="s">
        <v>2481</v>
      </c>
      <c r="C78" t="s">
        <v>306</v>
      </c>
      <c r="D78" t="s">
        <v>265</v>
      </c>
      <c r="E78" t="s">
        <v>54</v>
      </c>
      <c r="F78">
        <v>12706954</v>
      </c>
      <c r="G78" s="111">
        <v>45132</v>
      </c>
      <c r="H78" t="s">
        <v>5827</v>
      </c>
      <c r="I78" t="s">
        <v>255</v>
      </c>
      <c r="J78" t="s">
        <v>249</v>
      </c>
      <c r="K78" t="s">
        <v>250</v>
      </c>
      <c r="L78" t="s">
        <v>251</v>
      </c>
      <c r="O78" s="111">
        <v>45134</v>
      </c>
      <c r="P78" t="s">
        <v>252</v>
      </c>
      <c r="Q78" t="s">
        <v>257</v>
      </c>
      <c r="R78" s="111">
        <v>45135</v>
      </c>
      <c r="W78">
        <v>0</v>
      </c>
      <c r="X78">
        <v>0</v>
      </c>
      <c r="Y78">
        <v>0</v>
      </c>
      <c r="Z78">
        <f t="shared" si="1"/>
        <v>0</v>
      </c>
    </row>
    <row r="79" spans="1:26">
      <c r="A79" t="s">
        <v>246</v>
      </c>
      <c r="B79" t="s">
        <v>2481</v>
      </c>
      <c r="C79" t="s">
        <v>306</v>
      </c>
      <c r="D79" t="s">
        <v>408</v>
      </c>
      <c r="E79" t="s">
        <v>54</v>
      </c>
      <c r="F79">
        <v>12775184</v>
      </c>
      <c r="G79" s="111">
        <v>45133</v>
      </c>
      <c r="H79" t="s">
        <v>5828</v>
      </c>
      <c r="I79" t="s">
        <v>255</v>
      </c>
      <c r="J79" t="s">
        <v>249</v>
      </c>
      <c r="K79" t="s">
        <v>250</v>
      </c>
      <c r="L79" t="s">
        <v>251</v>
      </c>
      <c r="O79" s="111">
        <v>45134</v>
      </c>
      <c r="P79" t="s">
        <v>252</v>
      </c>
      <c r="Q79" t="s">
        <v>282</v>
      </c>
      <c r="R79" s="111">
        <v>45135</v>
      </c>
      <c r="W79">
        <v>0</v>
      </c>
      <c r="X79">
        <v>54</v>
      </c>
      <c r="Y79">
        <v>0</v>
      </c>
      <c r="Z79">
        <f t="shared" si="1"/>
        <v>54</v>
      </c>
    </row>
    <row r="80" spans="1:26">
      <c r="A80" t="s">
        <v>246</v>
      </c>
      <c r="B80" t="s">
        <v>2461</v>
      </c>
      <c r="C80" t="s">
        <v>629</v>
      </c>
      <c r="D80" t="s">
        <v>57</v>
      </c>
      <c r="E80" t="s">
        <v>58</v>
      </c>
      <c r="F80">
        <v>12593686</v>
      </c>
      <c r="G80" s="111">
        <v>45084</v>
      </c>
      <c r="H80" t="s">
        <v>5507</v>
      </c>
      <c r="I80" t="s">
        <v>255</v>
      </c>
      <c r="J80" t="s">
        <v>249</v>
      </c>
      <c r="K80" t="s">
        <v>250</v>
      </c>
      <c r="L80" t="s">
        <v>251</v>
      </c>
      <c r="O80" s="111">
        <v>45084</v>
      </c>
      <c r="P80" t="s">
        <v>252</v>
      </c>
      <c r="Q80" t="s">
        <v>257</v>
      </c>
      <c r="R80" s="111">
        <v>45090</v>
      </c>
      <c r="W80">
        <v>0</v>
      </c>
      <c r="X80">
        <v>0</v>
      </c>
      <c r="Y80">
        <v>0</v>
      </c>
      <c r="Z80">
        <f t="shared" si="1"/>
        <v>0</v>
      </c>
    </row>
    <row r="81" spans="1:26">
      <c r="A81" t="s">
        <v>246</v>
      </c>
      <c r="B81" t="s">
        <v>2461</v>
      </c>
      <c r="C81" t="s">
        <v>629</v>
      </c>
      <c r="D81" t="s">
        <v>57</v>
      </c>
      <c r="E81" t="s">
        <v>58</v>
      </c>
      <c r="F81">
        <v>9913074</v>
      </c>
      <c r="G81" s="111">
        <v>45090</v>
      </c>
      <c r="H81" t="s">
        <v>5494</v>
      </c>
      <c r="I81" t="s">
        <v>260</v>
      </c>
      <c r="J81" t="s">
        <v>249</v>
      </c>
      <c r="K81" t="s">
        <v>250</v>
      </c>
      <c r="L81" t="s">
        <v>251</v>
      </c>
      <c r="O81" s="111">
        <v>45091</v>
      </c>
      <c r="P81" t="s">
        <v>252</v>
      </c>
      <c r="Q81" t="s">
        <v>282</v>
      </c>
      <c r="R81" s="111"/>
      <c r="W81">
        <v>0</v>
      </c>
      <c r="X81">
        <v>0</v>
      </c>
      <c r="Y81">
        <v>0</v>
      </c>
      <c r="Z81">
        <f t="shared" si="1"/>
        <v>0</v>
      </c>
    </row>
    <row r="82" spans="1:26">
      <c r="A82" t="s">
        <v>246</v>
      </c>
      <c r="B82" t="s">
        <v>2461</v>
      </c>
      <c r="C82" t="s">
        <v>629</v>
      </c>
      <c r="D82" t="s">
        <v>57</v>
      </c>
      <c r="E82" t="s">
        <v>58</v>
      </c>
      <c r="F82">
        <v>12631332</v>
      </c>
      <c r="G82" s="111">
        <v>45097</v>
      </c>
      <c r="H82" t="s">
        <v>5538</v>
      </c>
      <c r="I82" t="s">
        <v>255</v>
      </c>
      <c r="J82" t="s">
        <v>249</v>
      </c>
      <c r="K82" t="s">
        <v>250</v>
      </c>
      <c r="L82" t="s">
        <v>251</v>
      </c>
      <c r="O82" s="111">
        <v>45097</v>
      </c>
      <c r="P82" t="s">
        <v>252</v>
      </c>
      <c r="Q82" t="s">
        <v>253</v>
      </c>
      <c r="R82" s="111">
        <v>45097</v>
      </c>
      <c r="W82">
        <v>898.5</v>
      </c>
      <c r="X82">
        <v>4542.5</v>
      </c>
      <c r="Y82">
        <v>6597.2</v>
      </c>
      <c r="Z82">
        <f t="shared" si="1"/>
        <v>12038.2</v>
      </c>
    </row>
    <row r="83" spans="1:26">
      <c r="A83" t="s">
        <v>246</v>
      </c>
      <c r="B83" t="s">
        <v>2461</v>
      </c>
      <c r="C83" t="s">
        <v>629</v>
      </c>
      <c r="D83" t="s">
        <v>57</v>
      </c>
      <c r="E83" t="s">
        <v>58</v>
      </c>
      <c r="F83">
        <v>12616350</v>
      </c>
      <c r="G83" s="111">
        <v>45100</v>
      </c>
      <c r="H83" t="s">
        <v>5601</v>
      </c>
      <c r="I83" t="s">
        <v>255</v>
      </c>
      <c r="J83" t="s">
        <v>249</v>
      </c>
      <c r="K83" t="s">
        <v>250</v>
      </c>
      <c r="L83" t="s">
        <v>251</v>
      </c>
      <c r="O83" s="111">
        <v>45100</v>
      </c>
      <c r="P83" t="s">
        <v>252</v>
      </c>
      <c r="Q83" t="s">
        <v>253</v>
      </c>
      <c r="R83" s="111">
        <v>45110</v>
      </c>
      <c r="W83">
        <v>0</v>
      </c>
      <c r="X83">
        <v>4541.0200000000004</v>
      </c>
      <c r="Y83">
        <v>7613.01</v>
      </c>
      <c r="Z83">
        <f t="shared" si="1"/>
        <v>12154.03</v>
      </c>
    </row>
    <row r="84" spans="1:26">
      <c r="A84" t="s">
        <v>246</v>
      </c>
      <c r="B84" t="s">
        <v>2461</v>
      </c>
      <c r="C84" t="s">
        <v>629</v>
      </c>
      <c r="D84" t="s">
        <v>343</v>
      </c>
      <c r="E84" t="s">
        <v>54</v>
      </c>
      <c r="F84">
        <v>12633613</v>
      </c>
      <c r="G84" s="111">
        <v>45101</v>
      </c>
      <c r="H84" t="s">
        <v>5605</v>
      </c>
      <c r="I84" t="s">
        <v>255</v>
      </c>
      <c r="J84" t="s">
        <v>249</v>
      </c>
      <c r="K84" t="s">
        <v>250</v>
      </c>
      <c r="L84" t="s">
        <v>251</v>
      </c>
      <c r="O84" s="111">
        <v>45101</v>
      </c>
      <c r="P84" t="s">
        <v>252</v>
      </c>
      <c r="Q84" t="s">
        <v>253</v>
      </c>
      <c r="R84" s="111">
        <v>45103</v>
      </c>
      <c r="W84">
        <v>1181</v>
      </c>
      <c r="X84">
        <v>12127.9</v>
      </c>
      <c r="Y84">
        <v>6260</v>
      </c>
      <c r="Z84">
        <f t="shared" si="1"/>
        <v>19568.900000000001</v>
      </c>
    </row>
    <row r="85" spans="1:26">
      <c r="A85" t="s">
        <v>246</v>
      </c>
      <c r="B85" t="s">
        <v>5289</v>
      </c>
      <c r="C85" t="s">
        <v>4825</v>
      </c>
      <c r="D85" t="s">
        <v>57</v>
      </c>
      <c r="E85" t="s">
        <v>58</v>
      </c>
      <c r="F85">
        <v>12569783</v>
      </c>
      <c r="G85" s="111">
        <v>45078</v>
      </c>
      <c r="H85" t="s">
        <v>5608</v>
      </c>
      <c r="I85" t="s">
        <v>255</v>
      </c>
      <c r="J85" t="s">
        <v>249</v>
      </c>
      <c r="K85" t="s">
        <v>250</v>
      </c>
      <c r="L85" t="s">
        <v>251</v>
      </c>
      <c r="O85" s="111">
        <v>45078</v>
      </c>
      <c r="P85" t="s">
        <v>252</v>
      </c>
      <c r="Q85" t="s">
        <v>253</v>
      </c>
      <c r="R85" s="111">
        <v>45079</v>
      </c>
      <c r="W85">
        <v>1072.5</v>
      </c>
      <c r="X85">
        <v>697</v>
      </c>
      <c r="Y85">
        <v>1072</v>
      </c>
      <c r="Z85">
        <f t="shared" si="1"/>
        <v>2841.5</v>
      </c>
    </row>
    <row r="86" spans="1:26">
      <c r="A86" t="s">
        <v>246</v>
      </c>
      <c r="B86" t="s">
        <v>5289</v>
      </c>
      <c r="C86" t="s">
        <v>4825</v>
      </c>
      <c r="D86" t="s">
        <v>57</v>
      </c>
      <c r="E86" t="s">
        <v>58</v>
      </c>
      <c r="F86">
        <v>12581385</v>
      </c>
      <c r="G86" s="111">
        <v>45080</v>
      </c>
      <c r="H86" t="s">
        <v>5606</v>
      </c>
      <c r="I86" t="s">
        <v>255</v>
      </c>
      <c r="J86" t="s">
        <v>249</v>
      </c>
      <c r="K86" t="s">
        <v>250</v>
      </c>
      <c r="L86" t="s">
        <v>251</v>
      </c>
      <c r="O86" s="111">
        <v>45083</v>
      </c>
      <c r="P86" t="s">
        <v>252</v>
      </c>
      <c r="Q86" t="s">
        <v>253</v>
      </c>
      <c r="R86" s="111">
        <v>45086</v>
      </c>
      <c r="W86">
        <v>1451</v>
      </c>
      <c r="X86">
        <v>2985</v>
      </c>
      <c r="Y86">
        <v>3631</v>
      </c>
      <c r="Z86">
        <f t="shared" si="1"/>
        <v>8067</v>
      </c>
    </row>
    <row r="87" spans="1:26">
      <c r="A87" t="s">
        <v>246</v>
      </c>
      <c r="B87" t="s">
        <v>5289</v>
      </c>
      <c r="C87" t="s">
        <v>4825</v>
      </c>
      <c r="D87" t="s">
        <v>57</v>
      </c>
      <c r="E87" t="s">
        <v>58</v>
      </c>
      <c r="F87">
        <v>12593167</v>
      </c>
      <c r="G87" s="111">
        <v>45084</v>
      </c>
      <c r="H87" t="s">
        <v>5609</v>
      </c>
      <c r="I87" t="s">
        <v>255</v>
      </c>
      <c r="J87" t="s">
        <v>249</v>
      </c>
      <c r="K87" t="s">
        <v>250</v>
      </c>
      <c r="L87" t="s">
        <v>251</v>
      </c>
      <c r="O87" s="111">
        <v>45086</v>
      </c>
      <c r="P87" t="s">
        <v>252</v>
      </c>
      <c r="Q87" t="s">
        <v>253</v>
      </c>
      <c r="R87" s="111">
        <v>45090</v>
      </c>
      <c r="W87">
        <v>1210.55</v>
      </c>
      <c r="X87">
        <v>800.49</v>
      </c>
      <c r="Y87">
        <v>302</v>
      </c>
      <c r="Z87">
        <f t="shared" si="1"/>
        <v>2313.04</v>
      </c>
    </row>
    <row r="88" spans="1:26">
      <c r="A88" t="s">
        <v>246</v>
      </c>
      <c r="B88" t="s">
        <v>5289</v>
      </c>
      <c r="C88" t="s">
        <v>4825</v>
      </c>
      <c r="D88" t="s">
        <v>57</v>
      </c>
      <c r="E88" t="s">
        <v>58</v>
      </c>
      <c r="F88">
        <v>12607099</v>
      </c>
      <c r="G88" s="111">
        <v>45091</v>
      </c>
      <c r="H88" t="s">
        <v>5557</v>
      </c>
      <c r="I88" t="s">
        <v>255</v>
      </c>
      <c r="J88" t="s">
        <v>249</v>
      </c>
      <c r="K88" t="s">
        <v>250</v>
      </c>
      <c r="L88" t="s">
        <v>251</v>
      </c>
      <c r="O88" s="111">
        <v>45093</v>
      </c>
      <c r="P88" t="s">
        <v>252</v>
      </c>
      <c r="Q88" t="s">
        <v>253</v>
      </c>
      <c r="R88" s="111">
        <v>45096</v>
      </c>
      <c r="W88">
        <v>1377.5</v>
      </c>
      <c r="X88">
        <v>6472.68</v>
      </c>
      <c r="Y88">
        <v>4622.93</v>
      </c>
      <c r="Z88">
        <f t="shared" si="1"/>
        <v>12473.11</v>
      </c>
    </row>
    <row r="89" spans="1:26">
      <c r="A89" t="s">
        <v>246</v>
      </c>
      <c r="B89" t="s">
        <v>5289</v>
      </c>
      <c r="C89" t="s">
        <v>4825</v>
      </c>
      <c r="D89" t="s">
        <v>57</v>
      </c>
      <c r="E89" t="s">
        <v>58</v>
      </c>
      <c r="F89">
        <v>12615659</v>
      </c>
      <c r="G89" s="111">
        <v>45092</v>
      </c>
      <c r="H89" t="s">
        <v>5560</v>
      </c>
      <c r="I89" t="s">
        <v>248</v>
      </c>
      <c r="J89" t="s">
        <v>249</v>
      </c>
      <c r="K89" t="s">
        <v>250</v>
      </c>
      <c r="L89" t="s">
        <v>251</v>
      </c>
      <c r="O89" s="111">
        <v>45093</v>
      </c>
      <c r="P89" t="s">
        <v>252</v>
      </c>
      <c r="Q89" t="s">
        <v>257</v>
      </c>
      <c r="R89" s="111"/>
      <c r="W89">
        <v>0</v>
      </c>
      <c r="X89">
        <v>0</v>
      </c>
      <c r="Y89">
        <v>0</v>
      </c>
      <c r="Z89">
        <f t="shared" si="1"/>
        <v>0</v>
      </c>
    </row>
    <row r="90" spans="1:26">
      <c r="A90" t="s">
        <v>246</v>
      </c>
      <c r="B90" t="s">
        <v>5289</v>
      </c>
      <c r="C90" t="s">
        <v>4825</v>
      </c>
      <c r="D90" t="s">
        <v>57</v>
      </c>
      <c r="E90" t="s">
        <v>58</v>
      </c>
      <c r="F90">
        <v>12735503</v>
      </c>
      <c r="G90" s="111">
        <v>45120</v>
      </c>
      <c r="H90" t="s">
        <v>5830</v>
      </c>
      <c r="I90" t="s">
        <v>255</v>
      </c>
      <c r="J90" t="s">
        <v>249</v>
      </c>
      <c r="K90" t="s">
        <v>250</v>
      </c>
      <c r="L90" t="s">
        <v>251</v>
      </c>
      <c r="O90" s="111">
        <v>45121</v>
      </c>
      <c r="P90" t="s">
        <v>252</v>
      </c>
      <c r="Q90" t="s">
        <v>253</v>
      </c>
      <c r="R90" s="111">
        <v>45124</v>
      </c>
      <c r="W90">
        <v>0</v>
      </c>
      <c r="X90">
        <v>175.15</v>
      </c>
      <c r="Y90">
        <v>210.78</v>
      </c>
      <c r="Z90">
        <f t="shared" si="1"/>
        <v>385.93</v>
      </c>
    </row>
    <row r="91" spans="1:26">
      <c r="A91" t="s">
        <v>246</v>
      </c>
      <c r="B91" t="s">
        <v>5289</v>
      </c>
      <c r="C91" t="s">
        <v>4825</v>
      </c>
      <c r="D91" t="s">
        <v>57</v>
      </c>
      <c r="E91" t="s">
        <v>58</v>
      </c>
      <c r="F91">
        <v>12742412</v>
      </c>
      <c r="G91" s="111">
        <v>45124</v>
      </c>
      <c r="H91" t="s">
        <v>5831</v>
      </c>
      <c r="I91" t="s">
        <v>255</v>
      </c>
      <c r="J91" t="s">
        <v>249</v>
      </c>
      <c r="K91" t="s">
        <v>250</v>
      </c>
      <c r="L91" t="s">
        <v>251</v>
      </c>
      <c r="O91" s="111">
        <v>45125</v>
      </c>
      <c r="P91" t="s">
        <v>252</v>
      </c>
      <c r="Q91" t="s">
        <v>253</v>
      </c>
      <c r="R91" s="111">
        <v>45126</v>
      </c>
      <c r="W91">
        <v>0</v>
      </c>
      <c r="X91">
        <v>1820.5</v>
      </c>
      <c r="Y91">
        <v>1093.5</v>
      </c>
      <c r="Z91">
        <f t="shared" si="1"/>
        <v>2914</v>
      </c>
    </row>
    <row r="92" spans="1:26">
      <c r="A92" t="s">
        <v>246</v>
      </c>
      <c r="B92" t="s">
        <v>5289</v>
      </c>
      <c r="C92" t="s">
        <v>4825</v>
      </c>
      <c r="D92" t="s">
        <v>57</v>
      </c>
      <c r="E92" t="s">
        <v>58</v>
      </c>
      <c r="F92">
        <v>12743126</v>
      </c>
      <c r="G92" s="111">
        <v>45124</v>
      </c>
      <c r="H92" t="s">
        <v>5832</v>
      </c>
      <c r="I92" t="s">
        <v>255</v>
      </c>
      <c r="J92" t="s">
        <v>249</v>
      </c>
      <c r="K92" t="s">
        <v>250</v>
      </c>
      <c r="L92" t="s">
        <v>251</v>
      </c>
      <c r="O92" s="111">
        <v>45125</v>
      </c>
      <c r="P92" t="s">
        <v>252</v>
      </c>
      <c r="Q92" t="s">
        <v>282</v>
      </c>
      <c r="R92" s="111">
        <v>45126</v>
      </c>
      <c r="W92">
        <v>0</v>
      </c>
      <c r="X92">
        <v>1</v>
      </c>
      <c r="Y92">
        <v>0</v>
      </c>
      <c r="Z92">
        <f t="shared" si="1"/>
        <v>1</v>
      </c>
    </row>
    <row r="93" spans="1:26">
      <c r="A93" t="s">
        <v>246</v>
      </c>
      <c r="B93" t="s">
        <v>5289</v>
      </c>
      <c r="C93" t="s">
        <v>4825</v>
      </c>
      <c r="D93" t="s">
        <v>57</v>
      </c>
      <c r="E93" t="s">
        <v>58</v>
      </c>
      <c r="F93">
        <v>12747646</v>
      </c>
      <c r="G93" s="111">
        <v>45125</v>
      </c>
      <c r="H93" t="s">
        <v>5833</v>
      </c>
      <c r="I93" t="s">
        <v>255</v>
      </c>
      <c r="J93" t="s">
        <v>249</v>
      </c>
      <c r="K93" t="s">
        <v>250</v>
      </c>
      <c r="L93" t="s">
        <v>251</v>
      </c>
      <c r="O93" s="111">
        <v>45126</v>
      </c>
      <c r="P93" t="s">
        <v>252</v>
      </c>
      <c r="Q93" t="s">
        <v>253</v>
      </c>
      <c r="R93" s="111">
        <v>45127</v>
      </c>
      <c r="W93">
        <v>0</v>
      </c>
      <c r="X93">
        <v>1729</v>
      </c>
      <c r="Y93">
        <v>1953.5</v>
      </c>
      <c r="Z93">
        <f t="shared" si="1"/>
        <v>3682.5</v>
      </c>
    </row>
    <row r="94" spans="1:26">
      <c r="A94" t="s">
        <v>246</v>
      </c>
      <c r="B94" t="s">
        <v>5289</v>
      </c>
      <c r="C94" t="s">
        <v>4825</v>
      </c>
      <c r="D94" t="s">
        <v>57</v>
      </c>
      <c r="E94" t="s">
        <v>58</v>
      </c>
      <c r="F94">
        <v>12751544</v>
      </c>
      <c r="G94" s="111">
        <v>45126</v>
      </c>
      <c r="H94" t="s">
        <v>5834</v>
      </c>
      <c r="I94" t="s">
        <v>248</v>
      </c>
      <c r="J94" t="s">
        <v>249</v>
      </c>
      <c r="K94" t="s">
        <v>250</v>
      </c>
      <c r="L94" t="s">
        <v>251</v>
      </c>
      <c r="O94" s="111">
        <v>45128</v>
      </c>
      <c r="P94" t="s">
        <v>252</v>
      </c>
      <c r="Q94" t="s">
        <v>253</v>
      </c>
      <c r="R94" s="111">
        <v>45131</v>
      </c>
      <c r="W94">
        <v>0</v>
      </c>
      <c r="X94">
        <v>24.5</v>
      </c>
      <c r="Y94">
        <v>200</v>
      </c>
      <c r="Z94">
        <f t="shared" si="1"/>
        <v>224.5</v>
      </c>
    </row>
    <row r="95" spans="1:26">
      <c r="A95" t="s">
        <v>246</v>
      </c>
      <c r="B95" t="s">
        <v>5289</v>
      </c>
      <c r="C95" t="s">
        <v>4825</v>
      </c>
      <c r="D95" t="s">
        <v>57</v>
      </c>
      <c r="E95" t="s">
        <v>58</v>
      </c>
      <c r="F95">
        <v>12768976</v>
      </c>
      <c r="G95" s="111">
        <v>45131</v>
      </c>
      <c r="H95" t="s">
        <v>5835</v>
      </c>
      <c r="I95" t="s">
        <v>255</v>
      </c>
      <c r="J95" t="s">
        <v>249</v>
      </c>
      <c r="K95" t="s">
        <v>250</v>
      </c>
      <c r="L95" t="s">
        <v>251</v>
      </c>
      <c r="O95" s="111">
        <v>45133</v>
      </c>
      <c r="P95" t="s">
        <v>252</v>
      </c>
      <c r="Q95" t="s">
        <v>253</v>
      </c>
      <c r="R95" s="111">
        <v>45134</v>
      </c>
      <c r="W95">
        <v>0</v>
      </c>
      <c r="X95">
        <v>0</v>
      </c>
      <c r="Y95">
        <v>1906.95</v>
      </c>
      <c r="Z95">
        <f t="shared" si="1"/>
        <v>1906.95</v>
      </c>
    </row>
    <row r="96" spans="1:26">
      <c r="A96" t="s">
        <v>246</v>
      </c>
      <c r="B96" t="s">
        <v>5289</v>
      </c>
      <c r="C96" t="s">
        <v>4825</v>
      </c>
      <c r="D96" t="s">
        <v>57</v>
      </c>
      <c r="E96" t="s">
        <v>58</v>
      </c>
      <c r="F96">
        <v>12769568</v>
      </c>
      <c r="G96" s="111">
        <v>45131</v>
      </c>
      <c r="H96" t="s">
        <v>5836</v>
      </c>
      <c r="I96" t="s">
        <v>255</v>
      </c>
      <c r="J96" t="s">
        <v>249</v>
      </c>
      <c r="K96" t="s">
        <v>250</v>
      </c>
      <c r="L96" t="s">
        <v>251</v>
      </c>
      <c r="O96" s="111">
        <v>45133</v>
      </c>
      <c r="P96" t="s">
        <v>252</v>
      </c>
      <c r="Q96" t="s">
        <v>282</v>
      </c>
      <c r="R96" s="111">
        <v>45134</v>
      </c>
      <c r="W96">
        <v>0</v>
      </c>
      <c r="X96">
        <v>10</v>
      </c>
      <c r="Y96">
        <v>0</v>
      </c>
      <c r="Z96">
        <f t="shared" si="1"/>
        <v>10</v>
      </c>
    </row>
    <row r="97" spans="1:26">
      <c r="A97" t="s">
        <v>246</v>
      </c>
      <c r="B97" t="s">
        <v>5289</v>
      </c>
      <c r="C97" t="s">
        <v>4825</v>
      </c>
      <c r="D97" t="s">
        <v>57</v>
      </c>
      <c r="E97" t="s">
        <v>58</v>
      </c>
      <c r="F97">
        <v>12183617</v>
      </c>
      <c r="G97" s="111">
        <v>45132</v>
      </c>
      <c r="H97" t="s">
        <v>5837</v>
      </c>
      <c r="I97" t="s">
        <v>248</v>
      </c>
      <c r="J97" t="s">
        <v>249</v>
      </c>
      <c r="K97" t="s">
        <v>250</v>
      </c>
      <c r="L97" t="s">
        <v>251</v>
      </c>
      <c r="O97" s="111">
        <v>45133</v>
      </c>
      <c r="P97" t="s">
        <v>252</v>
      </c>
      <c r="Q97" t="s">
        <v>253</v>
      </c>
      <c r="R97" s="111">
        <v>45133</v>
      </c>
      <c r="W97">
        <v>0</v>
      </c>
      <c r="X97">
        <v>2107.25</v>
      </c>
      <c r="Y97">
        <v>10450.450000000001</v>
      </c>
      <c r="Z97">
        <f t="shared" si="1"/>
        <v>12557.7</v>
      </c>
    </row>
    <row r="98" spans="1:26">
      <c r="A98" t="s">
        <v>246</v>
      </c>
      <c r="B98" t="s">
        <v>5289</v>
      </c>
      <c r="C98" t="s">
        <v>4825</v>
      </c>
      <c r="D98" t="s">
        <v>57</v>
      </c>
      <c r="E98" t="s">
        <v>58</v>
      </c>
      <c r="F98">
        <v>12805883</v>
      </c>
      <c r="G98" s="111">
        <v>45139</v>
      </c>
      <c r="H98" t="s">
        <v>6244</v>
      </c>
      <c r="I98" t="s">
        <v>255</v>
      </c>
      <c r="J98" t="s">
        <v>249</v>
      </c>
      <c r="K98" t="s">
        <v>250</v>
      </c>
      <c r="L98" t="s">
        <v>251</v>
      </c>
      <c r="O98" s="111">
        <v>45140</v>
      </c>
      <c r="P98" t="s">
        <v>252</v>
      </c>
      <c r="Q98" t="s">
        <v>253</v>
      </c>
      <c r="R98" s="111">
        <v>45141</v>
      </c>
      <c r="W98">
        <v>0</v>
      </c>
      <c r="X98">
        <v>0</v>
      </c>
      <c r="Y98">
        <v>14</v>
      </c>
      <c r="Z98">
        <f t="shared" si="1"/>
        <v>14</v>
      </c>
    </row>
    <row r="99" spans="1:26">
      <c r="A99" t="s">
        <v>246</v>
      </c>
      <c r="B99" t="s">
        <v>5289</v>
      </c>
      <c r="C99" t="s">
        <v>4825</v>
      </c>
      <c r="D99" t="s">
        <v>57</v>
      </c>
      <c r="E99" t="s">
        <v>58</v>
      </c>
      <c r="F99">
        <v>12769034</v>
      </c>
      <c r="G99" s="111">
        <v>45140</v>
      </c>
      <c r="H99" t="s">
        <v>6245</v>
      </c>
      <c r="I99" t="s">
        <v>248</v>
      </c>
      <c r="J99" t="s">
        <v>249</v>
      </c>
      <c r="K99" t="s">
        <v>250</v>
      </c>
      <c r="L99" t="s">
        <v>251</v>
      </c>
      <c r="O99" s="111">
        <v>45141</v>
      </c>
      <c r="P99" t="s">
        <v>252</v>
      </c>
      <c r="Q99" t="s">
        <v>257</v>
      </c>
      <c r="R99" s="111">
        <v>45145</v>
      </c>
      <c r="W99">
        <v>0</v>
      </c>
      <c r="X99">
        <v>0</v>
      </c>
      <c r="Y99">
        <v>0</v>
      </c>
      <c r="Z99">
        <f t="shared" si="1"/>
        <v>0</v>
      </c>
    </row>
    <row r="100" spans="1:26">
      <c r="A100" t="s">
        <v>246</v>
      </c>
      <c r="B100" t="s">
        <v>5289</v>
      </c>
      <c r="C100" t="s">
        <v>4825</v>
      </c>
      <c r="D100" t="s">
        <v>57</v>
      </c>
      <c r="E100" t="s">
        <v>58</v>
      </c>
      <c r="F100">
        <v>12824673</v>
      </c>
      <c r="G100" s="111">
        <v>45145</v>
      </c>
      <c r="H100" t="s">
        <v>6246</v>
      </c>
      <c r="I100" t="s">
        <v>255</v>
      </c>
      <c r="J100" t="s">
        <v>249</v>
      </c>
      <c r="K100" t="s">
        <v>250</v>
      </c>
      <c r="L100" t="s">
        <v>251</v>
      </c>
      <c r="O100" s="111">
        <v>45146</v>
      </c>
      <c r="P100" t="s">
        <v>252</v>
      </c>
      <c r="Q100" t="s">
        <v>253</v>
      </c>
      <c r="R100" s="111">
        <v>45147</v>
      </c>
      <c r="W100">
        <v>0</v>
      </c>
      <c r="X100">
        <v>0</v>
      </c>
      <c r="Y100">
        <v>1232</v>
      </c>
      <c r="Z100">
        <f t="shared" si="1"/>
        <v>1232</v>
      </c>
    </row>
    <row r="101" spans="1:26">
      <c r="A101" t="s">
        <v>246</v>
      </c>
      <c r="B101" t="s">
        <v>5289</v>
      </c>
      <c r="C101" t="s">
        <v>4825</v>
      </c>
      <c r="D101" t="s">
        <v>57</v>
      </c>
      <c r="E101" t="s">
        <v>58</v>
      </c>
      <c r="F101">
        <v>12824839</v>
      </c>
      <c r="G101" s="111">
        <v>45145</v>
      </c>
      <c r="H101" t="s">
        <v>6247</v>
      </c>
      <c r="I101" t="s">
        <v>255</v>
      </c>
      <c r="J101" t="s">
        <v>249</v>
      </c>
      <c r="K101" t="s">
        <v>250</v>
      </c>
      <c r="L101" t="s">
        <v>251</v>
      </c>
      <c r="O101" s="111">
        <v>45146</v>
      </c>
      <c r="P101" t="s">
        <v>252</v>
      </c>
      <c r="Q101" t="s">
        <v>253</v>
      </c>
      <c r="R101" s="111">
        <v>45147</v>
      </c>
      <c r="W101">
        <v>0</v>
      </c>
      <c r="X101">
        <v>0</v>
      </c>
      <c r="Y101">
        <v>1</v>
      </c>
      <c r="Z101">
        <f t="shared" si="1"/>
        <v>1</v>
      </c>
    </row>
    <row r="102" spans="1:26">
      <c r="A102" t="s">
        <v>246</v>
      </c>
      <c r="B102" t="s">
        <v>5289</v>
      </c>
      <c r="C102" t="s">
        <v>4825</v>
      </c>
      <c r="D102" t="s">
        <v>57</v>
      </c>
      <c r="E102" t="s">
        <v>58</v>
      </c>
      <c r="F102">
        <v>12833801</v>
      </c>
      <c r="G102" s="111">
        <v>45147</v>
      </c>
      <c r="H102" t="s">
        <v>6248</v>
      </c>
      <c r="I102" t="s">
        <v>255</v>
      </c>
      <c r="L102" t="s">
        <v>251</v>
      </c>
      <c r="O102" s="111">
        <v>45148</v>
      </c>
      <c r="P102" t="s">
        <v>252</v>
      </c>
      <c r="Q102" t="s">
        <v>253</v>
      </c>
      <c r="R102" s="111">
        <v>45149</v>
      </c>
      <c r="W102">
        <v>0</v>
      </c>
      <c r="X102">
        <v>0</v>
      </c>
      <c r="Y102">
        <v>981</v>
      </c>
      <c r="Z102">
        <f t="shared" si="1"/>
        <v>981</v>
      </c>
    </row>
    <row r="103" spans="1:26">
      <c r="A103" t="s">
        <v>246</v>
      </c>
      <c r="B103" t="s">
        <v>5289</v>
      </c>
      <c r="C103" t="s">
        <v>4825</v>
      </c>
      <c r="D103" t="s">
        <v>57</v>
      </c>
      <c r="E103" t="s">
        <v>58</v>
      </c>
      <c r="F103">
        <v>12820487</v>
      </c>
      <c r="G103" s="111">
        <v>45149</v>
      </c>
      <c r="H103" t="s">
        <v>6249</v>
      </c>
      <c r="I103" t="s">
        <v>255</v>
      </c>
      <c r="J103" t="s">
        <v>249</v>
      </c>
      <c r="K103" t="s">
        <v>268</v>
      </c>
      <c r="L103" t="s">
        <v>251</v>
      </c>
      <c r="O103" s="111">
        <v>45153</v>
      </c>
      <c r="P103" t="s">
        <v>252</v>
      </c>
      <c r="Q103" t="s">
        <v>253</v>
      </c>
      <c r="R103" s="111">
        <v>45154</v>
      </c>
      <c r="W103">
        <v>0</v>
      </c>
      <c r="X103">
        <v>0</v>
      </c>
      <c r="Y103">
        <v>112</v>
      </c>
      <c r="Z103">
        <f t="shared" si="1"/>
        <v>112</v>
      </c>
    </row>
    <row r="104" spans="1:26">
      <c r="A104" t="s">
        <v>246</v>
      </c>
      <c r="B104" t="s">
        <v>5289</v>
      </c>
      <c r="C104" t="s">
        <v>4825</v>
      </c>
      <c r="D104" t="s">
        <v>57</v>
      </c>
      <c r="E104" t="s">
        <v>58</v>
      </c>
      <c r="F104">
        <v>12854686</v>
      </c>
      <c r="G104" s="111">
        <v>45154</v>
      </c>
      <c r="H104" t="s">
        <v>6250</v>
      </c>
      <c r="I104" t="s">
        <v>255</v>
      </c>
      <c r="J104" t="s">
        <v>259</v>
      </c>
      <c r="K104" t="s">
        <v>250</v>
      </c>
      <c r="L104" t="s">
        <v>251</v>
      </c>
      <c r="O104" s="111">
        <v>45155</v>
      </c>
      <c r="P104" t="s">
        <v>252</v>
      </c>
      <c r="Q104" t="s">
        <v>253</v>
      </c>
      <c r="R104" s="111">
        <v>45156</v>
      </c>
      <c r="W104">
        <v>0</v>
      </c>
      <c r="X104">
        <v>0</v>
      </c>
      <c r="Y104">
        <v>656</v>
      </c>
      <c r="Z104">
        <f t="shared" si="1"/>
        <v>656</v>
      </c>
    </row>
    <row r="105" spans="1:26">
      <c r="A105" t="s">
        <v>246</v>
      </c>
      <c r="B105" t="s">
        <v>5289</v>
      </c>
      <c r="C105" t="s">
        <v>4825</v>
      </c>
      <c r="D105" t="s">
        <v>57</v>
      </c>
      <c r="E105" t="s">
        <v>58</v>
      </c>
      <c r="F105">
        <v>12855404</v>
      </c>
      <c r="G105" s="111">
        <v>45154</v>
      </c>
      <c r="H105" t="s">
        <v>6251</v>
      </c>
      <c r="I105" t="s">
        <v>255</v>
      </c>
      <c r="J105" t="s">
        <v>259</v>
      </c>
      <c r="K105" t="s">
        <v>250</v>
      </c>
      <c r="L105" t="s">
        <v>251</v>
      </c>
      <c r="O105" s="111">
        <v>45155</v>
      </c>
      <c r="P105" t="s">
        <v>252</v>
      </c>
      <c r="Q105" t="s">
        <v>253</v>
      </c>
      <c r="R105" s="111">
        <v>45156</v>
      </c>
      <c r="W105">
        <v>0</v>
      </c>
      <c r="X105">
        <v>0</v>
      </c>
      <c r="Y105">
        <v>662.35</v>
      </c>
      <c r="Z105">
        <f t="shared" si="1"/>
        <v>662.35</v>
      </c>
    </row>
    <row r="106" spans="1:26">
      <c r="A106" t="s">
        <v>246</v>
      </c>
      <c r="B106" t="s">
        <v>5289</v>
      </c>
      <c r="C106" t="s">
        <v>4825</v>
      </c>
      <c r="D106" t="s">
        <v>57</v>
      </c>
      <c r="E106" t="s">
        <v>58</v>
      </c>
      <c r="F106">
        <v>8811555</v>
      </c>
      <c r="G106" s="111">
        <v>45156</v>
      </c>
      <c r="H106" t="s">
        <v>6252</v>
      </c>
      <c r="I106" t="s">
        <v>255</v>
      </c>
      <c r="J106" t="s">
        <v>249</v>
      </c>
      <c r="K106" t="s">
        <v>250</v>
      </c>
      <c r="L106" t="s">
        <v>251</v>
      </c>
      <c r="O106" s="111">
        <v>45159</v>
      </c>
      <c r="P106" t="s">
        <v>252</v>
      </c>
      <c r="Q106" t="s">
        <v>282</v>
      </c>
      <c r="R106" s="111">
        <v>45160</v>
      </c>
      <c r="W106">
        <v>0</v>
      </c>
      <c r="X106">
        <v>0</v>
      </c>
      <c r="Y106">
        <v>0</v>
      </c>
      <c r="Z106">
        <f t="shared" si="1"/>
        <v>0</v>
      </c>
    </row>
    <row r="107" spans="1:26">
      <c r="A107" t="s">
        <v>246</v>
      </c>
      <c r="B107" t="s">
        <v>5289</v>
      </c>
      <c r="C107" t="s">
        <v>4825</v>
      </c>
      <c r="D107" t="s">
        <v>57</v>
      </c>
      <c r="E107" t="s">
        <v>58</v>
      </c>
      <c r="F107">
        <v>12872904</v>
      </c>
      <c r="G107" s="111">
        <v>45160</v>
      </c>
      <c r="H107" t="s">
        <v>6253</v>
      </c>
      <c r="I107" t="s">
        <v>271</v>
      </c>
      <c r="J107" t="s">
        <v>259</v>
      </c>
      <c r="K107" t="s">
        <v>250</v>
      </c>
      <c r="L107" t="s">
        <v>251</v>
      </c>
      <c r="O107" s="111">
        <v>45163</v>
      </c>
      <c r="P107" t="s">
        <v>252</v>
      </c>
      <c r="Q107" t="s">
        <v>253</v>
      </c>
      <c r="R107" s="111">
        <v>45166</v>
      </c>
      <c r="W107">
        <v>0</v>
      </c>
      <c r="X107">
        <v>0</v>
      </c>
      <c r="Y107">
        <v>24</v>
      </c>
      <c r="Z107">
        <f t="shared" si="1"/>
        <v>24</v>
      </c>
    </row>
    <row r="108" spans="1:26">
      <c r="A108" t="s">
        <v>246</v>
      </c>
      <c r="B108" t="s">
        <v>5289</v>
      </c>
      <c r="C108" t="s">
        <v>4825</v>
      </c>
      <c r="D108" t="s">
        <v>57</v>
      </c>
      <c r="E108" t="s">
        <v>58</v>
      </c>
      <c r="F108">
        <v>12880012</v>
      </c>
      <c r="G108" s="111">
        <v>45162</v>
      </c>
      <c r="H108" t="s">
        <v>6254</v>
      </c>
      <c r="I108" t="s">
        <v>271</v>
      </c>
      <c r="J108" t="s">
        <v>259</v>
      </c>
      <c r="K108" t="s">
        <v>250</v>
      </c>
      <c r="L108" t="s">
        <v>251</v>
      </c>
      <c r="O108" s="111">
        <v>45163</v>
      </c>
      <c r="P108" t="s">
        <v>252</v>
      </c>
      <c r="Q108" t="s">
        <v>253</v>
      </c>
      <c r="R108" s="111">
        <v>45167</v>
      </c>
      <c r="W108">
        <v>0</v>
      </c>
      <c r="X108">
        <v>0</v>
      </c>
      <c r="Y108">
        <v>283</v>
      </c>
      <c r="Z108">
        <f t="shared" si="1"/>
        <v>283</v>
      </c>
    </row>
    <row r="109" spans="1:26">
      <c r="A109" t="s">
        <v>246</v>
      </c>
      <c r="B109" t="s">
        <v>5289</v>
      </c>
      <c r="C109" t="s">
        <v>4825</v>
      </c>
      <c r="D109" t="s">
        <v>57</v>
      </c>
      <c r="E109" t="s">
        <v>58</v>
      </c>
      <c r="F109">
        <v>12880091</v>
      </c>
      <c r="G109" s="111">
        <v>45162</v>
      </c>
      <c r="H109" t="s">
        <v>6255</v>
      </c>
      <c r="I109" t="s">
        <v>271</v>
      </c>
      <c r="J109" t="s">
        <v>259</v>
      </c>
      <c r="K109" t="s">
        <v>250</v>
      </c>
      <c r="L109" t="s">
        <v>251</v>
      </c>
      <c r="O109" s="111">
        <v>45163</v>
      </c>
      <c r="P109" t="s">
        <v>252</v>
      </c>
      <c r="Q109" t="s">
        <v>257</v>
      </c>
      <c r="R109" s="111">
        <v>45168</v>
      </c>
      <c r="W109">
        <v>0</v>
      </c>
      <c r="X109">
        <v>0</v>
      </c>
      <c r="Y109">
        <v>0.5</v>
      </c>
      <c r="Z109">
        <f t="shared" si="1"/>
        <v>0.5</v>
      </c>
    </row>
    <row r="110" spans="1:26">
      <c r="A110" t="s">
        <v>246</v>
      </c>
      <c r="B110" t="s">
        <v>5289</v>
      </c>
      <c r="C110" t="s">
        <v>4825</v>
      </c>
      <c r="D110" t="s">
        <v>1107</v>
      </c>
      <c r="E110" t="s">
        <v>54</v>
      </c>
      <c r="F110">
        <v>12596619</v>
      </c>
      <c r="G110" s="111">
        <v>45086</v>
      </c>
      <c r="H110" t="s">
        <v>5610</v>
      </c>
      <c r="I110" t="s">
        <v>255</v>
      </c>
      <c r="J110" t="s">
        <v>249</v>
      </c>
      <c r="K110" t="s">
        <v>250</v>
      </c>
      <c r="L110" t="s">
        <v>251</v>
      </c>
      <c r="O110" s="111">
        <v>45086</v>
      </c>
      <c r="P110" t="s">
        <v>252</v>
      </c>
      <c r="Q110" t="s">
        <v>253</v>
      </c>
      <c r="R110" s="111">
        <v>45092</v>
      </c>
      <c r="W110">
        <v>3359.21</v>
      </c>
      <c r="X110">
        <v>10093.5</v>
      </c>
      <c r="Y110">
        <v>4080.25</v>
      </c>
      <c r="Z110">
        <f t="shared" si="1"/>
        <v>17532.96</v>
      </c>
    </row>
    <row r="111" spans="1:26">
      <c r="A111" t="s">
        <v>246</v>
      </c>
      <c r="B111" t="s">
        <v>5289</v>
      </c>
      <c r="C111" t="s">
        <v>4825</v>
      </c>
      <c r="D111" t="s">
        <v>4364</v>
      </c>
      <c r="E111" t="s">
        <v>54</v>
      </c>
      <c r="F111">
        <v>12694941</v>
      </c>
      <c r="G111" s="111">
        <v>45110</v>
      </c>
      <c r="H111" t="s">
        <v>5838</v>
      </c>
      <c r="I111" t="s">
        <v>255</v>
      </c>
      <c r="J111" t="s">
        <v>249</v>
      </c>
      <c r="K111" t="s">
        <v>250</v>
      </c>
      <c r="L111" t="s">
        <v>251</v>
      </c>
      <c r="O111" s="111">
        <v>45111</v>
      </c>
      <c r="P111" t="s">
        <v>252</v>
      </c>
      <c r="Q111" t="s">
        <v>257</v>
      </c>
      <c r="R111" s="111"/>
      <c r="W111">
        <v>0</v>
      </c>
      <c r="X111">
        <v>0</v>
      </c>
      <c r="Y111">
        <v>0</v>
      </c>
      <c r="Z111">
        <f t="shared" si="1"/>
        <v>0</v>
      </c>
    </row>
    <row r="112" spans="1:26">
      <c r="A112" t="s">
        <v>246</v>
      </c>
      <c r="B112" t="s">
        <v>5289</v>
      </c>
      <c r="C112" t="s">
        <v>4825</v>
      </c>
      <c r="D112" t="s">
        <v>4364</v>
      </c>
      <c r="E112" t="s">
        <v>54</v>
      </c>
      <c r="F112">
        <v>12701371</v>
      </c>
      <c r="G112" s="111">
        <v>45111</v>
      </c>
      <c r="H112" t="s">
        <v>5839</v>
      </c>
      <c r="I112" t="s">
        <v>255</v>
      </c>
      <c r="L112" t="s">
        <v>251</v>
      </c>
      <c r="O112" s="111">
        <v>45112</v>
      </c>
      <c r="P112" t="s">
        <v>252</v>
      </c>
      <c r="Q112" t="s">
        <v>263</v>
      </c>
      <c r="R112" s="111">
        <v>45113</v>
      </c>
      <c r="W112">
        <v>0</v>
      </c>
      <c r="X112">
        <v>18</v>
      </c>
      <c r="Y112">
        <v>0</v>
      </c>
      <c r="Z112">
        <f t="shared" si="1"/>
        <v>18</v>
      </c>
    </row>
    <row r="113" spans="1:26">
      <c r="A113" t="s">
        <v>246</v>
      </c>
      <c r="B113" t="s">
        <v>5289</v>
      </c>
      <c r="C113" t="s">
        <v>4825</v>
      </c>
      <c r="D113" t="s">
        <v>4364</v>
      </c>
      <c r="E113" t="s">
        <v>54</v>
      </c>
      <c r="F113">
        <v>12706665</v>
      </c>
      <c r="G113" s="111">
        <v>45112</v>
      </c>
      <c r="H113" t="s">
        <v>5840</v>
      </c>
      <c r="I113" t="s">
        <v>255</v>
      </c>
      <c r="L113" t="s">
        <v>251</v>
      </c>
      <c r="O113" s="111">
        <v>45114</v>
      </c>
      <c r="P113" t="s">
        <v>252</v>
      </c>
      <c r="Q113" t="s">
        <v>253</v>
      </c>
      <c r="R113" s="111">
        <v>45118</v>
      </c>
      <c r="W113">
        <v>0</v>
      </c>
      <c r="X113">
        <v>0.01</v>
      </c>
      <c r="Y113">
        <v>43</v>
      </c>
      <c r="Z113">
        <f t="shared" si="1"/>
        <v>43.01</v>
      </c>
    </row>
    <row r="114" spans="1:26">
      <c r="A114" t="s">
        <v>246</v>
      </c>
      <c r="B114" t="s">
        <v>5289</v>
      </c>
      <c r="C114" t="s">
        <v>4825</v>
      </c>
      <c r="D114" t="s">
        <v>4364</v>
      </c>
      <c r="E114" t="s">
        <v>54</v>
      </c>
      <c r="F114">
        <v>11700260</v>
      </c>
      <c r="G114" s="111">
        <v>45117</v>
      </c>
      <c r="H114" t="s">
        <v>5841</v>
      </c>
      <c r="I114" t="s">
        <v>248</v>
      </c>
      <c r="J114" t="s">
        <v>249</v>
      </c>
      <c r="K114" t="s">
        <v>250</v>
      </c>
      <c r="L114" t="s">
        <v>251</v>
      </c>
      <c r="O114" s="111">
        <v>45118</v>
      </c>
      <c r="P114" t="s">
        <v>252</v>
      </c>
      <c r="Q114" t="s">
        <v>253</v>
      </c>
      <c r="R114" s="111">
        <v>45119</v>
      </c>
      <c r="W114">
        <v>0</v>
      </c>
      <c r="X114">
        <v>21226.26</v>
      </c>
      <c r="Y114">
        <v>37916.54</v>
      </c>
      <c r="Z114">
        <f t="shared" si="1"/>
        <v>59142.8</v>
      </c>
    </row>
    <row r="115" spans="1:26">
      <c r="A115" t="s">
        <v>246</v>
      </c>
      <c r="B115" t="s">
        <v>5289</v>
      </c>
      <c r="C115" t="s">
        <v>4825</v>
      </c>
      <c r="D115" t="s">
        <v>4364</v>
      </c>
      <c r="E115" t="s">
        <v>54</v>
      </c>
      <c r="F115">
        <v>12727079</v>
      </c>
      <c r="G115" s="111">
        <v>45118</v>
      </c>
      <c r="H115" t="s">
        <v>5842</v>
      </c>
      <c r="I115" t="s">
        <v>255</v>
      </c>
      <c r="J115" t="s">
        <v>249</v>
      </c>
      <c r="K115" t="s">
        <v>250</v>
      </c>
      <c r="L115" t="s">
        <v>251</v>
      </c>
      <c r="O115" s="111">
        <v>45119</v>
      </c>
      <c r="P115" t="s">
        <v>252</v>
      </c>
      <c r="Q115" t="s">
        <v>253</v>
      </c>
      <c r="R115" s="111">
        <v>45121</v>
      </c>
      <c r="W115">
        <v>0</v>
      </c>
      <c r="X115">
        <v>5936.95</v>
      </c>
      <c r="Y115">
        <v>9258.1</v>
      </c>
      <c r="Z115">
        <f t="shared" si="1"/>
        <v>15195.05</v>
      </c>
    </row>
    <row r="116" spans="1:26">
      <c r="A116" t="s">
        <v>246</v>
      </c>
      <c r="B116" t="s">
        <v>5289</v>
      </c>
      <c r="C116" t="s">
        <v>4825</v>
      </c>
      <c r="D116" t="s">
        <v>4364</v>
      </c>
      <c r="E116" t="s">
        <v>54</v>
      </c>
      <c r="F116">
        <v>12731038</v>
      </c>
      <c r="G116" s="111">
        <v>45119</v>
      </c>
      <c r="H116" t="s">
        <v>5843</v>
      </c>
      <c r="I116" t="s">
        <v>255</v>
      </c>
      <c r="J116" t="s">
        <v>249</v>
      </c>
      <c r="K116" t="s">
        <v>250</v>
      </c>
      <c r="L116" t="s">
        <v>251</v>
      </c>
      <c r="O116" s="111">
        <v>45120</v>
      </c>
      <c r="P116" t="s">
        <v>252</v>
      </c>
      <c r="Q116" t="s">
        <v>253</v>
      </c>
      <c r="R116" s="111">
        <v>45132</v>
      </c>
      <c r="W116">
        <v>0</v>
      </c>
      <c r="X116">
        <v>2175</v>
      </c>
      <c r="Y116">
        <v>14170.24</v>
      </c>
      <c r="Z116">
        <f t="shared" si="1"/>
        <v>16345.24</v>
      </c>
    </row>
    <row r="117" spans="1:26">
      <c r="A117" t="s">
        <v>246</v>
      </c>
      <c r="B117" t="s">
        <v>169</v>
      </c>
      <c r="C117" t="s">
        <v>342</v>
      </c>
      <c r="D117" t="s">
        <v>57</v>
      </c>
      <c r="E117" t="s">
        <v>58</v>
      </c>
      <c r="F117">
        <v>11349987</v>
      </c>
      <c r="G117" s="111">
        <v>44859</v>
      </c>
      <c r="H117" t="s">
        <v>5844</v>
      </c>
      <c r="I117" t="s">
        <v>5845</v>
      </c>
      <c r="L117" t="s">
        <v>707</v>
      </c>
      <c r="O117" s="111">
        <v>45133</v>
      </c>
      <c r="P117" t="s">
        <v>254</v>
      </c>
      <c r="Q117" t="s">
        <v>253</v>
      </c>
      <c r="R117" s="111">
        <v>45135</v>
      </c>
      <c r="W117">
        <v>0</v>
      </c>
      <c r="X117">
        <v>0</v>
      </c>
      <c r="Y117">
        <v>0</v>
      </c>
      <c r="Z117">
        <f t="shared" si="1"/>
        <v>0</v>
      </c>
    </row>
    <row r="118" spans="1:26">
      <c r="A118" t="s">
        <v>246</v>
      </c>
      <c r="B118" t="s">
        <v>3011</v>
      </c>
      <c r="C118" t="s">
        <v>1912</v>
      </c>
      <c r="D118" t="s">
        <v>1691</v>
      </c>
      <c r="E118" t="s">
        <v>1528</v>
      </c>
      <c r="F118">
        <v>12150895</v>
      </c>
      <c r="G118" s="111">
        <v>44980</v>
      </c>
      <c r="H118" t="s">
        <v>3024</v>
      </c>
      <c r="I118" t="s">
        <v>255</v>
      </c>
      <c r="L118" t="s">
        <v>251</v>
      </c>
      <c r="O118" s="111">
        <v>45153</v>
      </c>
      <c r="P118" t="s">
        <v>252</v>
      </c>
      <c r="Q118" t="s">
        <v>257</v>
      </c>
      <c r="R118" s="111">
        <v>45154</v>
      </c>
      <c r="W118">
        <v>0</v>
      </c>
      <c r="X118">
        <v>0</v>
      </c>
      <c r="Y118">
        <v>0</v>
      </c>
      <c r="Z118">
        <f t="shared" si="1"/>
        <v>0</v>
      </c>
    </row>
    <row r="119" spans="1:26">
      <c r="A119" t="s">
        <v>246</v>
      </c>
      <c r="B119" t="s">
        <v>2735</v>
      </c>
      <c r="C119" t="s">
        <v>1830</v>
      </c>
      <c r="D119" t="s">
        <v>264</v>
      </c>
      <c r="E119" t="s">
        <v>54</v>
      </c>
      <c r="F119">
        <v>12785239</v>
      </c>
      <c r="G119" s="111">
        <v>45134</v>
      </c>
      <c r="H119" t="s">
        <v>5846</v>
      </c>
      <c r="I119" t="s">
        <v>255</v>
      </c>
      <c r="J119" t="s">
        <v>249</v>
      </c>
      <c r="K119" t="s">
        <v>250</v>
      </c>
      <c r="L119" t="s">
        <v>251</v>
      </c>
      <c r="O119" s="111">
        <v>45134</v>
      </c>
      <c r="P119" t="s">
        <v>252</v>
      </c>
      <c r="Q119" t="s">
        <v>253</v>
      </c>
      <c r="R119" s="111">
        <v>45135</v>
      </c>
      <c r="W119">
        <v>0</v>
      </c>
      <c r="X119">
        <v>1</v>
      </c>
      <c r="Y119">
        <v>500</v>
      </c>
      <c r="Z119">
        <f t="shared" si="1"/>
        <v>501</v>
      </c>
    </row>
    <row r="120" spans="1:26">
      <c r="A120" t="s">
        <v>246</v>
      </c>
      <c r="B120" t="s">
        <v>2735</v>
      </c>
      <c r="C120" t="s">
        <v>1830</v>
      </c>
      <c r="D120" t="s">
        <v>264</v>
      </c>
      <c r="E120" t="s">
        <v>54</v>
      </c>
      <c r="F120">
        <v>12880680</v>
      </c>
      <c r="G120" s="111">
        <v>45162</v>
      </c>
      <c r="H120" t="s">
        <v>6256</v>
      </c>
      <c r="I120" t="s">
        <v>248</v>
      </c>
      <c r="J120" t="s">
        <v>249</v>
      </c>
      <c r="K120" t="s">
        <v>250</v>
      </c>
      <c r="L120" t="s">
        <v>251</v>
      </c>
      <c r="O120" s="111">
        <v>45162</v>
      </c>
      <c r="P120" t="s">
        <v>252</v>
      </c>
      <c r="Q120" t="s">
        <v>257</v>
      </c>
      <c r="R120" s="111"/>
      <c r="W120">
        <v>0</v>
      </c>
      <c r="X120">
        <v>0</v>
      </c>
      <c r="Y120">
        <v>0</v>
      </c>
      <c r="Z120">
        <f t="shared" si="1"/>
        <v>0</v>
      </c>
    </row>
    <row r="121" spans="1:26">
      <c r="A121" t="s">
        <v>246</v>
      </c>
      <c r="B121" t="s">
        <v>2735</v>
      </c>
      <c r="C121" t="s">
        <v>1830</v>
      </c>
      <c r="D121" t="s">
        <v>264</v>
      </c>
      <c r="E121" t="s">
        <v>54</v>
      </c>
      <c r="F121">
        <v>12902528</v>
      </c>
      <c r="G121" s="111">
        <v>45168</v>
      </c>
      <c r="H121" t="s">
        <v>6257</v>
      </c>
      <c r="I121" t="s">
        <v>248</v>
      </c>
      <c r="J121" t="s">
        <v>249</v>
      </c>
      <c r="K121" t="s">
        <v>250</v>
      </c>
      <c r="L121" t="s">
        <v>251</v>
      </c>
      <c r="O121" s="111">
        <v>45168</v>
      </c>
      <c r="P121" t="s">
        <v>252</v>
      </c>
      <c r="Q121" t="s">
        <v>257</v>
      </c>
      <c r="R121" s="111"/>
      <c r="W121">
        <v>0</v>
      </c>
      <c r="X121">
        <v>0</v>
      </c>
      <c r="Y121">
        <v>0</v>
      </c>
      <c r="Z121">
        <f t="shared" si="1"/>
        <v>0</v>
      </c>
    </row>
    <row r="122" spans="1:26">
      <c r="A122" t="s">
        <v>246</v>
      </c>
      <c r="B122" t="s">
        <v>2735</v>
      </c>
      <c r="C122" t="s">
        <v>1830</v>
      </c>
      <c r="D122" t="s">
        <v>264</v>
      </c>
      <c r="E122" t="s">
        <v>54</v>
      </c>
      <c r="F122">
        <v>12910265</v>
      </c>
      <c r="G122" s="111">
        <v>45169</v>
      </c>
      <c r="H122" t="s">
        <v>6258</v>
      </c>
      <c r="I122" t="s">
        <v>248</v>
      </c>
      <c r="J122" t="s">
        <v>249</v>
      </c>
      <c r="K122" t="s">
        <v>250</v>
      </c>
      <c r="L122" t="s">
        <v>251</v>
      </c>
      <c r="O122" s="111">
        <v>45169</v>
      </c>
      <c r="P122" t="s">
        <v>252</v>
      </c>
      <c r="Q122" t="s">
        <v>1406</v>
      </c>
      <c r="R122" s="111"/>
      <c r="W122">
        <v>0</v>
      </c>
      <c r="X122">
        <v>0</v>
      </c>
      <c r="Y122">
        <v>0</v>
      </c>
      <c r="Z122">
        <f t="shared" si="1"/>
        <v>0</v>
      </c>
    </row>
    <row r="123" spans="1:26">
      <c r="A123" t="s">
        <v>246</v>
      </c>
      <c r="B123" t="s">
        <v>2735</v>
      </c>
      <c r="C123" t="s">
        <v>1830</v>
      </c>
      <c r="D123" t="s">
        <v>6259</v>
      </c>
      <c r="E123" t="s">
        <v>54</v>
      </c>
      <c r="F123">
        <v>12872635</v>
      </c>
      <c r="G123" s="111">
        <v>45160</v>
      </c>
      <c r="H123" t="s">
        <v>6260</v>
      </c>
      <c r="I123" t="s">
        <v>248</v>
      </c>
      <c r="J123" t="s">
        <v>249</v>
      </c>
      <c r="K123" t="s">
        <v>250</v>
      </c>
      <c r="L123" t="s">
        <v>251</v>
      </c>
      <c r="O123" s="111">
        <v>45160</v>
      </c>
      <c r="P123" t="s">
        <v>252</v>
      </c>
      <c r="Q123" t="s">
        <v>257</v>
      </c>
      <c r="R123" s="111"/>
      <c r="W123">
        <v>0</v>
      </c>
      <c r="X123">
        <v>0</v>
      </c>
      <c r="Y123">
        <v>0</v>
      </c>
      <c r="Z123">
        <f t="shared" si="1"/>
        <v>0</v>
      </c>
    </row>
    <row r="124" spans="1:26">
      <c r="A124" t="s">
        <v>246</v>
      </c>
      <c r="B124" t="s">
        <v>2735</v>
      </c>
      <c r="C124" t="s">
        <v>1830</v>
      </c>
      <c r="D124" t="s">
        <v>53</v>
      </c>
      <c r="E124" t="s">
        <v>54</v>
      </c>
      <c r="F124">
        <v>9630567</v>
      </c>
      <c r="G124" s="111">
        <v>45079</v>
      </c>
      <c r="H124" t="s">
        <v>5503</v>
      </c>
      <c r="I124" t="s">
        <v>248</v>
      </c>
      <c r="J124" t="s">
        <v>249</v>
      </c>
      <c r="K124" t="s">
        <v>250</v>
      </c>
      <c r="L124" t="s">
        <v>251</v>
      </c>
      <c r="O124" s="111">
        <v>45083</v>
      </c>
      <c r="P124" t="s">
        <v>252</v>
      </c>
      <c r="Q124" t="s">
        <v>253</v>
      </c>
      <c r="R124" s="111">
        <v>45084</v>
      </c>
      <c r="W124">
        <v>625</v>
      </c>
      <c r="X124">
        <v>1594.16</v>
      </c>
      <c r="Y124">
        <v>2068.5</v>
      </c>
      <c r="Z124">
        <f t="shared" si="1"/>
        <v>4287.66</v>
      </c>
    </row>
    <row r="125" spans="1:26">
      <c r="A125" t="s">
        <v>246</v>
      </c>
      <c r="B125" t="s">
        <v>2735</v>
      </c>
      <c r="C125" t="s">
        <v>1830</v>
      </c>
      <c r="D125" t="s">
        <v>53</v>
      </c>
      <c r="E125" t="s">
        <v>54</v>
      </c>
      <c r="F125">
        <v>12601192</v>
      </c>
      <c r="G125" s="111">
        <v>45089</v>
      </c>
      <c r="H125" t="s">
        <v>5516</v>
      </c>
      <c r="I125" t="s">
        <v>255</v>
      </c>
      <c r="L125" t="s">
        <v>251</v>
      </c>
      <c r="O125" s="111">
        <v>45089</v>
      </c>
      <c r="P125" t="s">
        <v>252</v>
      </c>
      <c r="Q125" t="s">
        <v>263</v>
      </c>
      <c r="R125" s="111">
        <v>45097</v>
      </c>
      <c r="W125">
        <v>131.1</v>
      </c>
      <c r="X125">
        <v>0</v>
      </c>
      <c r="Y125">
        <v>0</v>
      </c>
      <c r="Z125">
        <f t="shared" si="1"/>
        <v>131.1</v>
      </c>
    </row>
    <row r="126" spans="1:26">
      <c r="A126" t="s">
        <v>246</v>
      </c>
      <c r="B126" t="s">
        <v>2735</v>
      </c>
      <c r="C126" t="s">
        <v>1830</v>
      </c>
      <c r="D126" t="s">
        <v>53</v>
      </c>
      <c r="E126" t="s">
        <v>54</v>
      </c>
      <c r="F126">
        <v>12616700</v>
      </c>
      <c r="G126" s="111">
        <v>45092</v>
      </c>
      <c r="H126" t="s">
        <v>5517</v>
      </c>
      <c r="I126" t="s">
        <v>255</v>
      </c>
      <c r="J126" t="s">
        <v>249</v>
      </c>
      <c r="K126" t="s">
        <v>250</v>
      </c>
      <c r="L126" t="s">
        <v>251</v>
      </c>
      <c r="O126" s="111">
        <v>45092</v>
      </c>
      <c r="P126" t="s">
        <v>252</v>
      </c>
      <c r="Q126" t="s">
        <v>282</v>
      </c>
      <c r="R126" s="111">
        <v>45094</v>
      </c>
      <c r="W126">
        <v>664</v>
      </c>
      <c r="X126">
        <v>664.75</v>
      </c>
      <c r="Y126">
        <v>0</v>
      </c>
      <c r="Z126">
        <f t="shared" si="1"/>
        <v>1328.75</v>
      </c>
    </row>
    <row r="127" spans="1:26">
      <c r="A127" t="s">
        <v>246</v>
      </c>
      <c r="B127" t="s">
        <v>2735</v>
      </c>
      <c r="C127" t="s">
        <v>1830</v>
      </c>
      <c r="D127" t="s">
        <v>53</v>
      </c>
      <c r="E127" t="s">
        <v>54</v>
      </c>
      <c r="F127">
        <v>12626425</v>
      </c>
      <c r="G127" s="111">
        <v>45097</v>
      </c>
      <c r="H127" t="s">
        <v>5847</v>
      </c>
      <c r="I127" t="s">
        <v>255</v>
      </c>
      <c r="J127" t="s">
        <v>249</v>
      </c>
      <c r="K127" t="s">
        <v>250</v>
      </c>
      <c r="L127" t="s">
        <v>251</v>
      </c>
      <c r="O127" s="111">
        <v>45132</v>
      </c>
      <c r="P127" t="s">
        <v>252</v>
      </c>
      <c r="Q127" t="s">
        <v>253</v>
      </c>
      <c r="R127" s="111">
        <v>45133</v>
      </c>
      <c r="W127">
        <v>0</v>
      </c>
      <c r="X127">
        <v>170.68</v>
      </c>
      <c r="Y127">
        <v>4080.28</v>
      </c>
      <c r="Z127">
        <f t="shared" si="1"/>
        <v>4250.96</v>
      </c>
    </row>
    <row r="128" spans="1:26">
      <c r="A128" t="s">
        <v>246</v>
      </c>
      <c r="B128" t="s">
        <v>2735</v>
      </c>
      <c r="C128" t="s">
        <v>1830</v>
      </c>
      <c r="D128" t="s">
        <v>53</v>
      </c>
      <c r="E128" t="s">
        <v>54</v>
      </c>
      <c r="F128">
        <v>12632150</v>
      </c>
      <c r="G128" s="111">
        <v>45097</v>
      </c>
      <c r="H128" t="s">
        <v>5518</v>
      </c>
      <c r="I128" t="s">
        <v>255</v>
      </c>
      <c r="J128" t="s">
        <v>249</v>
      </c>
      <c r="K128" t="s">
        <v>250</v>
      </c>
      <c r="L128" t="s">
        <v>251</v>
      </c>
      <c r="O128" s="111">
        <v>45097</v>
      </c>
      <c r="P128" t="s">
        <v>252</v>
      </c>
      <c r="Q128" t="s">
        <v>253</v>
      </c>
      <c r="R128" s="111">
        <v>45098</v>
      </c>
      <c r="W128">
        <v>1133</v>
      </c>
      <c r="X128">
        <v>1623</v>
      </c>
      <c r="Y128">
        <v>1949</v>
      </c>
      <c r="Z128">
        <f t="shared" si="1"/>
        <v>4705</v>
      </c>
    </row>
    <row r="129" spans="1:26">
      <c r="A129" t="s">
        <v>246</v>
      </c>
      <c r="B129" t="s">
        <v>2735</v>
      </c>
      <c r="C129" t="s">
        <v>1830</v>
      </c>
      <c r="D129" t="s">
        <v>53</v>
      </c>
      <c r="E129" t="s">
        <v>54</v>
      </c>
      <c r="F129">
        <v>12650305</v>
      </c>
      <c r="G129" s="111">
        <v>45100</v>
      </c>
      <c r="H129" t="s">
        <v>5496</v>
      </c>
      <c r="I129" t="s">
        <v>255</v>
      </c>
      <c r="J129" t="s">
        <v>249</v>
      </c>
      <c r="K129" t="s">
        <v>250</v>
      </c>
      <c r="L129" t="s">
        <v>251</v>
      </c>
      <c r="O129" s="111">
        <v>45100</v>
      </c>
      <c r="P129" t="s">
        <v>252</v>
      </c>
      <c r="Q129" t="s">
        <v>253</v>
      </c>
      <c r="R129" s="111">
        <v>45103</v>
      </c>
      <c r="W129">
        <v>1182.6500000000001</v>
      </c>
      <c r="X129">
        <v>8540</v>
      </c>
      <c r="Y129">
        <v>2375.1999999999998</v>
      </c>
      <c r="Z129">
        <f t="shared" si="1"/>
        <v>12097.849999999999</v>
      </c>
    </row>
    <row r="130" spans="1:26">
      <c r="A130" t="s">
        <v>246</v>
      </c>
      <c r="B130" t="s">
        <v>2735</v>
      </c>
      <c r="C130" t="s">
        <v>1830</v>
      </c>
      <c r="D130" t="s">
        <v>53</v>
      </c>
      <c r="E130" t="s">
        <v>54</v>
      </c>
      <c r="F130">
        <v>7528120</v>
      </c>
      <c r="G130" s="111">
        <v>45105</v>
      </c>
      <c r="H130" t="s">
        <v>5497</v>
      </c>
      <c r="I130" t="s">
        <v>255</v>
      </c>
      <c r="J130" t="s">
        <v>249</v>
      </c>
      <c r="K130" t="s">
        <v>250</v>
      </c>
      <c r="L130" t="s">
        <v>251</v>
      </c>
      <c r="O130" s="111">
        <v>45105</v>
      </c>
      <c r="P130" t="s">
        <v>252</v>
      </c>
      <c r="Q130" t="s">
        <v>253</v>
      </c>
      <c r="R130" s="111">
        <v>45106</v>
      </c>
      <c r="W130">
        <v>0</v>
      </c>
      <c r="X130">
        <v>56781.04</v>
      </c>
      <c r="Y130">
        <v>64180.79</v>
      </c>
      <c r="Z130">
        <f t="shared" si="1"/>
        <v>120961.83</v>
      </c>
    </row>
    <row r="131" spans="1:26">
      <c r="A131" t="s">
        <v>246</v>
      </c>
      <c r="B131" t="s">
        <v>2735</v>
      </c>
      <c r="C131" t="s">
        <v>1830</v>
      </c>
      <c r="D131" t="s">
        <v>53</v>
      </c>
      <c r="E131" t="s">
        <v>54</v>
      </c>
      <c r="F131">
        <v>12610902</v>
      </c>
      <c r="G131" s="111">
        <v>45106</v>
      </c>
      <c r="H131" t="s">
        <v>5561</v>
      </c>
      <c r="I131" t="s">
        <v>255</v>
      </c>
      <c r="J131" t="s">
        <v>249</v>
      </c>
      <c r="K131" t="s">
        <v>250</v>
      </c>
      <c r="L131" t="s">
        <v>251</v>
      </c>
      <c r="O131" s="111">
        <v>45106</v>
      </c>
      <c r="P131" t="s">
        <v>252</v>
      </c>
      <c r="Q131" t="s">
        <v>257</v>
      </c>
      <c r="R131" s="111"/>
      <c r="W131">
        <v>0</v>
      </c>
      <c r="X131">
        <v>0</v>
      </c>
      <c r="Y131">
        <v>0</v>
      </c>
      <c r="Z131">
        <f t="shared" ref="Z131:Z194" si="2">SUM(W131:Y131)</f>
        <v>0</v>
      </c>
    </row>
    <row r="132" spans="1:26">
      <c r="A132" t="s">
        <v>246</v>
      </c>
      <c r="B132" t="s">
        <v>2735</v>
      </c>
      <c r="C132" t="s">
        <v>1830</v>
      </c>
      <c r="D132" t="s">
        <v>53</v>
      </c>
      <c r="E132" t="s">
        <v>54</v>
      </c>
      <c r="F132">
        <v>12587541</v>
      </c>
      <c r="G132" s="111">
        <v>45135</v>
      </c>
      <c r="H132" t="s">
        <v>5848</v>
      </c>
      <c r="I132" t="s">
        <v>248</v>
      </c>
      <c r="J132" t="s">
        <v>249</v>
      </c>
      <c r="K132" t="s">
        <v>268</v>
      </c>
      <c r="L132" t="s">
        <v>251</v>
      </c>
      <c r="O132" s="111">
        <v>45135</v>
      </c>
      <c r="P132" t="s">
        <v>252</v>
      </c>
      <c r="Q132" t="s">
        <v>253</v>
      </c>
      <c r="R132" s="111">
        <v>45138</v>
      </c>
      <c r="W132">
        <v>2382.36</v>
      </c>
      <c r="X132">
        <v>3615.46</v>
      </c>
      <c r="Y132">
        <v>5021.6000000000004</v>
      </c>
      <c r="Z132">
        <f t="shared" si="2"/>
        <v>11019.42</v>
      </c>
    </row>
    <row r="133" spans="1:26">
      <c r="A133" t="s">
        <v>246</v>
      </c>
      <c r="B133" t="s">
        <v>2735</v>
      </c>
      <c r="C133" t="s">
        <v>1830</v>
      </c>
      <c r="D133" t="s">
        <v>53</v>
      </c>
      <c r="E133" t="s">
        <v>54</v>
      </c>
      <c r="F133">
        <v>12816480</v>
      </c>
      <c r="G133" s="111">
        <v>45141</v>
      </c>
      <c r="H133" t="s">
        <v>6261</v>
      </c>
      <c r="I133" t="s">
        <v>255</v>
      </c>
      <c r="J133" t="s">
        <v>249</v>
      </c>
      <c r="K133" t="s">
        <v>5645</v>
      </c>
      <c r="L133" t="s">
        <v>251</v>
      </c>
      <c r="O133" s="111">
        <v>45141</v>
      </c>
      <c r="P133" t="s">
        <v>252</v>
      </c>
      <c r="Q133" t="s">
        <v>253</v>
      </c>
      <c r="R133" s="111">
        <v>45156</v>
      </c>
      <c r="W133">
        <v>0</v>
      </c>
      <c r="X133">
        <v>0</v>
      </c>
      <c r="Y133">
        <v>783.29</v>
      </c>
      <c r="Z133">
        <f t="shared" si="2"/>
        <v>783.29</v>
      </c>
    </row>
    <row r="134" spans="1:26">
      <c r="A134" t="s">
        <v>246</v>
      </c>
      <c r="B134" t="s">
        <v>2735</v>
      </c>
      <c r="C134" t="s">
        <v>1830</v>
      </c>
      <c r="D134" t="s">
        <v>53</v>
      </c>
      <c r="E134" t="s">
        <v>54</v>
      </c>
      <c r="F134">
        <v>4458912</v>
      </c>
      <c r="G134" s="111">
        <v>45154</v>
      </c>
      <c r="H134" t="s">
        <v>6262</v>
      </c>
      <c r="I134" t="s">
        <v>248</v>
      </c>
      <c r="J134" t="s">
        <v>249</v>
      </c>
      <c r="K134" t="s">
        <v>268</v>
      </c>
      <c r="L134" t="s">
        <v>251</v>
      </c>
      <c r="O134" s="111">
        <v>45154</v>
      </c>
      <c r="P134" t="s">
        <v>252</v>
      </c>
      <c r="Q134" t="s">
        <v>253</v>
      </c>
      <c r="R134" s="111">
        <v>45159</v>
      </c>
      <c r="W134">
        <v>0</v>
      </c>
      <c r="X134">
        <v>0</v>
      </c>
      <c r="Y134">
        <v>1</v>
      </c>
      <c r="Z134">
        <f t="shared" si="2"/>
        <v>1</v>
      </c>
    </row>
    <row r="135" spans="1:26">
      <c r="A135" t="s">
        <v>246</v>
      </c>
      <c r="B135" t="s">
        <v>2735</v>
      </c>
      <c r="C135" t="s">
        <v>1830</v>
      </c>
      <c r="D135" t="s">
        <v>53</v>
      </c>
      <c r="E135" t="s">
        <v>54</v>
      </c>
      <c r="F135">
        <v>12858916</v>
      </c>
      <c r="G135" s="111">
        <v>45155</v>
      </c>
      <c r="H135" t="s">
        <v>6263</v>
      </c>
      <c r="I135" t="s">
        <v>255</v>
      </c>
      <c r="J135" t="s">
        <v>249</v>
      </c>
      <c r="K135" t="s">
        <v>250</v>
      </c>
      <c r="L135" t="s">
        <v>251</v>
      </c>
      <c r="O135" s="111">
        <v>45155</v>
      </c>
      <c r="P135" t="s">
        <v>252</v>
      </c>
      <c r="Q135" t="s">
        <v>253</v>
      </c>
      <c r="R135" s="111">
        <v>45156</v>
      </c>
      <c r="W135">
        <v>0</v>
      </c>
      <c r="X135">
        <v>0</v>
      </c>
      <c r="Y135">
        <v>27</v>
      </c>
      <c r="Z135">
        <f t="shared" si="2"/>
        <v>27</v>
      </c>
    </row>
    <row r="136" spans="1:26">
      <c r="A136" t="s">
        <v>246</v>
      </c>
      <c r="B136" t="s">
        <v>2735</v>
      </c>
      <c r="C136" t="s">
        <v>1830</v>
      </c>
      <c r="D136" t="s">
        <v>4304</v>
      </c>
      <c r="E136" t="s">
        <v>54</v>
      </c>
      <c r="F136">
        <v>12811829</v>
      </c>
      <c r="G136" s="111">
        <v>45140</v>
      </c>
      <c r="H136" t="s">
        <v>6264</v>
      </c>
      <c r="I136" t="s">
        <v>255</v>
      </c>
      <c r="J136" t="s">
        <v>249</v>
      </c>
      <c r="K136" t="s">
        <v>250</v>
      </c>
      <c r="L136" t="s">
        <v>251</v>
      </c>
      <c r="O136" s="111">
        <v>45140</v>
      </c>
      <c r="P136" t="s">
        <v>252</v>
      </c>
      <c r="Q136" t="s">
        <v>253</v>
      </c>
      <c r="R136" s="111">
        <v>45142</v>
      </c>
      <c r="W136">
        <v>0</v>
      </c>
      <c r="X136">
        <v>0</v>
      </c>
      <c r="Y136">
        <v>23</v>
      </c>
      <c r="Z136">
        <f t="shared" si="2"/>
        <v>23</v>
      </c>
    </row>
    <row r="137" spans="1:26">
      <c r="A137" t="s">
        <v>246</v>
      </c>
      <c r="B137" t="s">
        <v>2735</v>
      </c>
      <c r="C137" t="s">
        <v>1830</v>
      </c>
      <c r="D137" t="s">
        <v>4304</v>
      </c>
      <c r="E137" t="s">
        <v>54</v>
      </c>
      <c r="F137">
        <v>12812165</v>
      </c>
      <c r="G137" s="111">
        <v>45140</v>
      </c>
      <c r="H137" t="s">
        <v>6265</v>
      </c>
      <c r="I137" t="s">
        <v>255</v>
      </c>
      <c r="J137" t="s">
        <v>249</v>
      </c>
      <c r="K137" t="s">
        <v>268</v>
      </c>
      <c r="L137" t="s">
        <v>251</v>
      </c>
      <c r="O137" s="111">
        <v>45140</v>
      </c>
      <c r="P137" t="s">
        <v>252</v>
      </c>
      <c r="Q137" t="s">
        <v>253</v>
      </c>
      <c r="R137" s="111"/>
      <c r="W137">
        <v>0</v>
      </c>
      <c r="X137">
        <v>0</v>
      </c>
      <c r="Y137">
        <v>3683.15</v>
      </c>
      <c r="Z137">
        <f t="shared" si="2"/>
        <v>3683.15</v>
      </c>
    </row>
    <row r="138" spans="1:26">
      <c r="A138" t="s">
        <v>246</v>
      </c>
      <c r="B138" t="s">
        <v>2735</v>
      </c>
      <c r="C138" t="s">
        <v>1830</v>
      </c>
      <c r="D138" t="s">
        <v>408</v>
      </c>
      <c r="E138" t="s">
        <v>54</v>
      </c>
      <c r="F138">
        <v>12731614</v>
      </c>
      <c r="G138" s="111">
        <v>45119</v>
      </c>
      <c r="H138" t="s">
        <v>5849</v>
      </c>
      <c r="I138" t="s">
        <v>255</v>
      </c>
      <c r="J138" t="s">
        <v>249</v>
      </c>
      <c r="K138" t="s">
        <v>250</v>
      </c>
      <c r="L138" t="s">
        <v>251</v>
      </c>
      <c r="O138" s="111">
        <v>45119</v>
      </c>
      <c r="P138" t="s">
        <v>252</v>
      </c>
      <c r="Q138" t="s">
        <v>282</v>
      </c>
      <c r="R138" s="111">
        <v>45120</v>
      </c>
      <c r="W138">
        <v>0</v>
      </c>
      <c r="X138">
        <v>28</v>
      </c>
      <c r="Y138">
        <v>0</v>
      </c>
      <c r="Z138">
        <f t="shared" si="2"/>
        <v>28</v>
      </c>
    </row>
    <row r="139" spans="1:26">
      <c r="A139" t="s">
        <v>246</v>
      </c>
      <c r="B139" t="s">
        <v>2735</v>
      </c>
      <c r="C139" t="s">
        <v>1830</v>
      </c>
      <c r="D139" t="s">
        <v>408</v>
      </c>
      <c r="E139" t="s">
        <v>54</v>
      </c>
      <c r="F139">
        <v>12751307</v>
      </c>
      <c r="G139" s="111">
        <v>45126</v>
      </c>
      <c r="H139" t="s">
        <v>5850</v>
      </c>
      <c r="I139" t="s">
        <v>255</v>
      </c>
      <c r="L139" t="s">
        <v>251</v>
      </c>
      <c r="O139" s="111">
        <v>45126</v>
      </c>
      <c r="P139" t="s">
        <v>252</v>
      </c>
      <c r="Q139" t="s">
        <v>263</v>
      </c>
      <c r="R139" s="111">
        <v>45127</v>
      </c>
      <c r="W139">
        <v>0</v>
      </c>
      <c r="X139">
        <v>2</v>
      </c>
      <c r="Y139">
        <v>0</v>
      </c>
      <c r="Z139">
        <f t="shared" si="2"/>
        <v>2</v>
      </c>
    </row>
    <row r="140" spans="1:26">
      <c r="A140" t="s">
        <v>246</v>
      </c>
      <c r="B140" t="s">
        <v>2709</v>
      </c>
      <c r="C140" t="s">
        <v>953</v>
      </c>
      <c r="D140" t="s">
        <v>343</v>
      </c>
      <c r="E140" t="s">
        <v>54</v>
      </c>
      <c r="F140">
        <v>11996023</v>
      </c>
      <c r="G140" s="111">
        <v>44938</v>
      </c>
      <c r="H140" t="s">
        <v>6266</v>
      </c>
      <c r="I140" t="s">
        <v>260</v>
      </c>
      <c r="L140" t="s">
        <v>251</v>
      </c>
      <c r="O140" s="111">
        <v>45168</v>
      </c>
      <c r="P140" t="s">
        <v>254</v>
      </c>
      <c r="Q140" t="s">
        <v>1406</v>
      </c>
      <c r="R140" s="111"/>
      <c r="W140">
        <v>0</v>
      </c>
      <c r="X140">
        <v>0</v>
      </c>
      <c r="Y140">
        <v>0</v>
      </c>
      <c r="Z140">
        <f t="shared" si="2"/>
        <v>0</v>
      </c>
    </row>
    <row r="141" spans="1:26">
      <c r="A141" t="s">
        <v>246</v>
      </c>
      <c r="B141" t="s">
        <v>143</v>
      </c>
      <c r="C141" t="s">
        <v>382</v>
      </c>
      <c r="D141" t="s">
        <v>57</v>
      </c>
      <c r="E141" t="s">
        <v>58</v>
      </c>
      <c r="F141">
        <v>8571983</v>
      </c>
      <c r="G141" s="111">
        <v>44841</v>
      </c>
      <c r="H141" t="s">
        <v>5851</v>
      </c>
      <c r="I141" t="s">
        <v>2437</v>
      </c>
      <c r="J141" t="s">
        <v>259</v>
      </c>
      <c r="K141" t="s">
        <v>3124</v>
      </c>
      <c r="L141" t="s">
        <v>251</v>
      </c>
      <c r="O141" s="111">
        <v>45103</v>
      </c>
      <c r="P141" t="s">
        <v>254</v>
      </c>
      <c r="Q141" t="s">
        <v>282</v>
      </c>
      <c r="R141" s="111">
        <v>45105</v>
      </c>
      <c r="W141">
        <v>0</v>
      </c>
      <c r="X141">
        <v>0</v>
      </c>
      <c r="Y141">
        <v>0</v>
      </c>
      <c r="Z141">
        <f t="shared" si="2"/>
        <v>0</v>
      </c>
    </row>
    <row r="142" spans="1:26">
      <c r="A142" t="s">
        <v>246</v>
      </c>
      <c r="B142" t="s">
        <v>3043</v>
      </c>
      <c r="C142" t="s">
        <v>922</v>
      </c>
      <c r="D142" t="s">
        <v>247</v>
      </c>
      <c r="E142" t="s">
        <v>54</v>
      </c>
      <c r="F142">
        <v>12594030</v>
      </c>
      <c r="G142" s="111">
        <v>45084</v>
      </c>
      <c r="H142" t="s">
        <v>5519</v>
      </c>
      <c r="I142" t="s">
        <v>255</v>
      </c>
      <c r="J142" t="s">
        <v>249</v>
      </c>
      <c r="K142" t="s">
        <v>250</v>
      </c>
      <c r="L142" t="s">
        <v>251</v>
      </c>
      <c r="O142" s="111">
        <v>45084</v>
      </c>
      <c r="P142" t="s">
        <v>252</v>
      </c>
      <c r="Q142" t="s">
        <v>253</v>
      </c>
      <c r="R142" s="111">
        <v>45090</v>
      </c>
      <c r="W142">
        <v>2118.89</v>
      </c>
      <c r="X142">
        <v>2533</v>
      </c>
      <c r="Y142">
        <v>1878</v>
      </c>
      <c r="Z142">
        <f t="shared" si="2"/>
        <v>6529.8899999999994</v>
      </c>
    </row>
    <row r="143" spans="1:26">
      <c r="A143" t="s">
        <v>246</v>
      </c>
      <c r="B143" t="s">
        <v>3043</v>
      </c>
      <c r="C143" t="s">
        <v>922</v>
      </c>
      <c r="D143" t="s">
        <v>57</v>
      </c>
      <c r="E143" t="s">
        <v>58</v>
      </c>
      <c r="F143">
        <v>12587227</v>
      </c>
      <c r="G143" s="111">
        <v>45083</v>
      </c>
      <c r="H143" t="s">
        <v>5539</v>
      </c>
      <c r="I143" t="s">
        <v>255</v>
      </c>
      <c r="J143" t="s">
        <v>249</v>
      </c>
      <c r="K143" t="s">
        <v>250</v>
      </c>
      <c r="L143" t="s">
        <v>251</v>
      </c>
      <c r="O143" s="111">
        <v>45083</v>
      </c>
      <c r="P143" t="s">
        <v>252</v>
      </c>
      <c r="Q143" t="s">
        <v>253</v>
      </c>
      <c r="R143" s="111">
        <v>45086</v>
      </c>
      <c r="W143">
        <v>2510</v>
      </c>
      <c r="X143">
        <v>4230</v>
      </c>
      <c r="Y143">
        <v>1813</v>
      </c>
      <c r="Z143">
        <f t="shared" si="2"/>
        <v>8553</v>
      </c>
    </row>
    <row r="144" spans="1:26">
      <c r="A144" t="s">
        <v>246</v>
      </c>
      <c r="B144" t="s">
        <v>3043</v>
      </c>
      <c r="C144" t="s">
        <v>922</v>
      </c>
      <c r="D144" t="s">
        <v>57</v>
      </c>
      <c r="E144" t="s">
        <v>58</v>
      </c>
      <c r="F144">
        <v>12588158</v>
      </c>
      <c r="G144" s="111">
        <v>45083</v>
      </c>
      <c r="H144" t="s">
        <v>5540</v>
      </c>
      <c r="I144" t="s">
        <v>255</v>
      </c>
      <c r="J144" t="s">
        <v>249</v>
      </c>
      <c r="K144" t="s">
        <v>250</v>
      </c>
      <c r="L144" t="s">
        <v>251</v>
      </c>
      <c r="O144" s="111">
        <v>45083</v>
      </c>
      <c r="P144" t="s">
        <v>252</v>
      </c>
      <c r="Q144" t="s">
        <v>253</v>
      </c>
      <c r="R144" s="111">
        <v>45086</v>
      </c>
      <c r="W144">
        <v>1504</v>
      </c>
      <c r="X144">
        <v>3527.8</v>
      </c>
      <c r="Y144">
        <v>325</v>
      </c>
      <c r="Z144">
        <f t="shared" si="2"/>
        <v>5356.8</v>
      </c>
    </row>
    <row r="145" spans="1:26">
      <c r="A145" t="s">
        <v>246</v>
      </c>
      <c r="B145" t="s">
        <v>3043</v>
      </c>
      <c r="C145" t="s">
        <v>922</v>
      </c>
      <c r="D145" t="s">
        <v>57</v>
      </c>
      <c r="E145" t="s">
        <v>58</v>
      </c>
      <c r="F145">
        <v>12568290</v>
      </c>
      <c r="G145" s="111">
        <v>45090</v>
      </c>
      <c r="H145" t="s">
        <v>5541</v>
      </c>
      <c r="I145" t="s">
        <v>255</v>
      </c>
      <c r="J145" t="s">
        <v>249</v>
      </c>
      <c r="K145" t="s">
        <v>250</v>
      </c>
      <c r="L145" t="s">
        <v>251</v>
      </c>
      <c r="O145" s="111">
        <v>45090</v>
      </c>
      <c r="P145" t="s">
        <v>252</v>
      </c>
      <c r="Q145" t="s">
        <v>253</v>
      </c>
      <c r="R145" s="111">
        <v>45091</v>
      </c>
      <c r="W145">
        <v>848.5</v>
      </c>
      <c r="X145">
        <v>10664</v>
      </c>
      <c r="Y145">
        <v>34159.050000000003</v>
      </c>
      <c r="Z145">
        <f t="shared" si="2"/>
        <v>45671.55</v>
      </c>
    </row>
    <row r="146" spans="1:26">
      <c r="A146" t="s">
        <v>246</v>
      </c>
      <c r="B146" t="s">
        <v>3043</v>
      </c>
      <c r="C146" t="s">
        <v>922</v>
      </c>
      <c r="D146" t="s">
        <v>57</v>
      </c>
      <c r="E146" t="s">
        <v>58</v>
      </c>
      <c r="F146">
        <v>12605582</v>
      </c>
      <c r="G146" s="111">
        <v>45090</v>
      </c>
      <c r="H146" t="s">
        <v>5649</v>
      </c>
      <c r="I146" t="s">
        <v>260</v>
      </c>
      <c r="L146" t="s">
        <v>251</v>
      </c>
      <c r="O146" s="111">
        <v>45090</v>
      </c>
      <c r="P146" t="s">
        <v>252</v>
      </c>
      <c r="Q146" t="s">
        <v>263</v>
      </c>
      <c r="R146" s="111">
        <v>45091</v>
      </c>
      <c r="W146">
        <v>149.5</v>
      </c>
      <c r="X146">
        <v>0</v>
      </c>
      <c r="Y146">
        <v>0</v>
      </c>
      <c r="Z146">
        <f t="shared" si="2"/>
        <v>149.5</v>
      </c>
    </row>
    <row r="147" spans="1:26">
      <c r="A147" t="s">
        <v>246</v>
      </c>
      <c r="B147" t="s">
        <v>3043</v>
      </c>
      <c r="C147" t="s">
        <v>922</v>
      </c>
      <c r="D147" t="s">
        <v>57</v>
      </c>
      <c r="E147" t="s">
        <v>58</v>
      </c>
      <c r="F147">
        <v>12582932</v>
      </c>
      <c r="G147" s="111">
        <v>45105</v>
      </c>
      <c r="H147" t="s">
        <v>5632</v>
      </c>
      <c r="I147" t="s">
        <v>255</v>
      </c>
      <c r="J147" t="s">
        <v>249</v>
      </c>
      <c r="K147" t="s">
        <v>250</v>
      </c>
      <c r="L147" t="s">
        <v>251</v>
      </c>
      <c r="O147" s="111">
        <v>45105</v>
      </c>
      <c r="P147" t="s">
        <v>252</v>
      </c>
      <c r="Q147" t="s">
        <v>253</v>
      </c>
      <c r="R147" s="111">
        <v>45111</v>
      </c>
      <c r="W147">
        <v>0</v>
      </c>
      <c r="X147">
        <v>87040.36</v>
      </c>
      <c r="Y147">
        <v>191445</v>
      </c>
      <c r="Z147">
        <f t="shared" si="2"/>
        <v>278485.36</v>
      </c>
    </row>
    <row r="148" spans="1:26">
      <c r="A148" t="s">
        <v>246</v>
      </c>
      <c r="B148" t="s">
        <v>3043</v>
      </c>
      <c r="C148" t="s">
        <v>922</v>
      </c>
      <c r="D148" t="s">
        <v>57</v>
      </c>
      <c r="E148" t="s">
        <v>58</v>
      </c>
      <c r="F148">
        <v>12671526</v>
      </c>
      <c r="G148" s="111">
        <v>45105</v>
      </c>
      <c r="H148" t="s">
        <v>5562</v>
      </c>
      <c r="I148" t="s">
        <v>255</v>
      </c>
      <c r="J148" t="s">
        <v>249</v>
      </c>
      <c r="K148" t="s">
        <v>250</v>
      </c>
      <c r="L148" t="s">
        <v>251</v>
      </c>
      <c r="O148" s="111">
        <v>45105</v>
      </c>
      <c r="P148" t="s">
        <v>252</v>
      </c>
      <c r="Q148" t="s">
        <v>253</v>
      </c>
      <c r="R148" s="111">
        <v>45112</v>
      </c>
      <c r="W148">
        <v>0</v>
      </c>
      <c r="X148">
        <v>46</v>
      </c>
      <c r="Y148">
        <v>221</v>
      </c>
      <c r="Z148">
        <f t="shared" si="2"/>
        <v>267</v>
      </c>
    </row>
    <row r="149" spans="1:26">
      <c r="A149" t="s">
        <v>246</v>
      </c>
      <c r="B149" t="s">
        <v>3043</v>
      </c>
      <c r="C149" t="s">
        <v>922</v>
      </c>
      <c r="D149" t="s">
        <v>57</v>
      </c>
      <c r="E149" t="s">
        <v>58</v>
      </c>
      <c r="F149">
        <v>12695069</v>
      </c>
      <c r="G149" s="111">
        <v>45110</v>
      </c>
      <c r="H149" t="s">
        <v>5852</v>
      </c>
      <c r="I149" t="s">
        <v>255</v>
      </c>
      <c r="J149" t="s">
        <v>249</v>
      </c>
      <c r="K149" t="s">
        <v>250</v>
      </c>
      <c r="L149" t="s">
        <v>251</v>
      </c>
      <c r="O149" s="111">
        <v>45110</v>
      </c>
      <c r="P149" t="s">
        <v>252</v>
      </c>
      <c r="Q149" t="s">
        <v>253</v>
      </c>
      <c r="R149" s="111">
        <v>45111</v>
      </c>
      <c r="W149">
        <v>0</v>
      </c>
      <c r="X149">
        <v>1735.42</v>
      </c>
      <c r="Y149">
        <v>6731.66</v>
      </c>
      <c r="Z149">
        <f t="shared" si="2"/>
        <v>8467.08</v>
      </c>
    </row>
    <row r="150" spans="1:26">
      <c r="A150" t="s">
        <v>246</v>
      </c>
      <c r="B150" t="s">
        <v>3043</v>
      </c>
      <c r="C150" t="s">
        <v>922</v>
      </c>
      <c r="D150" t="s">
        <v>57</v>
      </c>
      <c r="E150" t="s">
        <v>58</v>
      </c>
      <c r="F150">
        <v>12694356</v>
      </c>
      <c r="G150" s="111">
        <v>45112</v>
      </c>
      <c r="H150" t="s">
        <v>5853</v>
      </c>
      <c r="I150" t="s">
        <v>255</v>
      </c>
      <c r="J150" t="s">
        <v>249</v>
      </c>
      <c r="K150" t="s">
        <v>250</v>
      </c>
      <c r="L150" t="s">
        <v>251</v>
      </c>
      <c r="O150" s="111">
        <v>45112</v>
      </c>
      <c r="P150" t="s">
        <v>252</v>
      </c>
      <c r="Q150" t="s">
        <v>253</v>
      </c>
      <c r="R150" s="111">
        <v>45113</v>
      </c>
      <c r="W150">
        <v>0</v>
      </c>
      <c r="X150">
        <v>13177.19</v>
      </c>
      <c r="Y150">
        <v>14787.7</v>
      </c>
      <c r="Z150">
        <f t="shared" si="2"/>
        <v>27964.89</v>
      </c>
    </row>
    <row r="151" spans="1:26">
      <c r="A151" t="s">
        <v>246</v>
      </c>
      <c r="B151" t="s">
        <v>3043</v>
      </c>
      <c r="C151" t="s">
        <v>922</v>
      </c>
      <c r="D151" t="s">
        <v>57</v>
      </c>
      <c r="E151" t="s">
        <v>58</v>
      </c>
      <c r="F151">
        <v>12712868</v>
      </c>
      <c r="G151" s="111">
        <v>45113</v>
      </c>
      <c r="H151" t="s">
        <v>5854</v>
      </c>
      <c r="I151" t="s">
        <v>255</v>
      </c>
      <c r="J151" t="s">
        <v>249</v>
      </c>
      <c r="K151" t="s">
        <v>250</v>
      </c>
      <c r="L151" t="s">
        <v>251</v>
      </c>
      <c r="O151" s="111">
        <v>45113</v>
      </c>
      <c r="P151" t="s">
        <v>252</v>
      </c>
      <c r="Q151" t="s">
        <v>253</v>
      </c>
      <c r="R151" s="111">
        <v>45114</v>
      </c>
      <c r="W151">
        <v>0</v>
      </c>
      <c r="X151">
        <v>7160.8</v>
      </c>
      <c r="Y151">
        <v>10503</v>
      </c>
      <c r="Z151">
        <f t="shared" si="2"/>
        <v>17663.8</v>
      </c>
    </row>
    <row r="152" spans="1:26">
      <c r="A152" t="s">
        <v>246</v>
      </c>
      <c r="B152" t="s">
        <v>3043</v>
      </c>
      <c r="C152" t="s">
        <v>922</v>
      </c>
      <c r="D152" t="s">
        <v>57</v>
      </c>
      <c r="E152" t="s">
        <v>58</v>
      </c>
      <c r="F152">
        <v>12712376</v>
      </c>
      <c r="G152" s="111">
        <v>45115</v>
      </c>
      <c r="H152" t="s">
        <v>5855</v>
      </c>
      <c r="I152" t="s">
        <v>255</v>
      </c>
      <c r="L152" t="s">
        <v>251</v>
      </c>
      <c r="O152" s="111">
        <v>45115</v>
      </c>
      <c r="P152" t="s">
        <v>252</v>
      </c>
      <c r="Q152" t="s">
        <v>263</v>
      </c>
      <c r="R152" s="111">
        <v>45117</v>
      </c>
      <c r="W152">
        <v>0</v>
      </c>
      <c r="X152">
        <v>405.47</v>
      </c>
      <c r="Y152">
        <v>0</v>
      </c>
      <c r="Z152">
        <f t="shared" si="2"/>
        <v>405.47</v>
      </c>
    </row>
    <row r="153" spans="1:26">
      <c r="A153" t="s">
        <v>246</v>
      </c>
      <c r="B153" t="s">
        <v>3043</v>
      </c>
      <c r="C153" t="s">
        <v>922</v>
      </c>
      <c r="D153" t="s">
        <v>57</v>
      </c>
      <c r="E153" t="s">
        <v>58</v>
      </c>
      <c r="F153">
        <v>12797021</v>
      </c>
      <c r="G153" s="111">
        <v>45139</v>
      </c>
      <c r="H153" t="s">
        <v>6267</v>
      </c>
      <c r="I153" t="s">
        <v>255</v>
      </c>
      <c r="J153" t="s">
        <v>249</v>
      </c>
      <c r="K153" t="s">
        <v>268</v>
      </c>
      <c r="L153" t="s">
        <v>251</v>
      </c>
      <c r="O153" s="111">
        <v>45139</v>
      </c>
      <c r="P153" t="s">
        <v>252</v>
      </c>
      <c r="Q153" t="s">
        <v>257</v>
      </c>
      <c r="R153" s="111">
        <v>45147</v>
      </c>
      <c r="W153">
        <v>0</v>
      </c>
      <c r="X153">
        <v>0</v>
      </c>
      <c r="Y153">
        <v>0</v>
      </c>
      <c r="Z153">
        <f t="shared" si="2"/>
        <v>0</v>
      </c>
    </row>
    <row r="154" spans="1:26">
      <c r="A154" t="s">
        <v>246</v>
      </c>
      <c r="B154" t="s">
        <v>3043</v>
      </c>
      <c r="C154" t="s">
        <v>922</v>
      </c>
      <c r="D154" t="s">
        <v>57</v>
      </c>
      <c r="E154" t="s">
        <v>58</v>
      </c>
      <c r="F154">
        <v>12721468</v>
      </c>
      <c r="G154" s="111">
        <v>45140</v>
      </c>
      <c r="H154" t="s">
        <v>6268</v>
      </c>
      <c r="I154" t="s">
        <v>255</v>
      </c>
      <c r="J154" t="s">
        <v>249</v>
      </c>
      <c r="K154" t="s">
        <v>268</v>
      </c>
      <c r="L154" t="s">
        <v>251</v>
      </c>
      <c r="O154" s="111">
        <v>45142</v>
      </c>
      <c r="P154" t="s">
        <v>252</v>
      </c>
      <c r="Q154" t="s">
        <v>253</v>
      </c>
      <c r="R154" s="111">
        <v>45145</v>
      </c>
      <c r="W154">
        <v>0</v>
      </c>
      <c r="X154">
        <v>0</v>
      </c>
      <c r="Y154">
        <v>978.4</v>
      </c>
      <c r="Z154">
        <f t="shared" si="2"/>
        <v>978.4</v>
      </c>
    </row>
    <row r="155" spans="1:26">
      <c r="A155" t="s">
        <v>246</v>
      </c>
      <c r="B155" t="s">
        <v>3043</v>
      </c>
      <c r="C155" t="s">
        <v>922</v>
      </c>
      <c r="D155" t="s">
        <v>343</v>
      </c>
      <c r="E155" t="s">
        <v>54</v>
      </c>
      <c r="F155">
        <v>12621329</v>
      </c>
      <c r="G155" s="111">
        <v>45093</v>
      </c>
      <c r="H155" t="s">
        <v>5520</v>
      </c>
      <c r="I155" t="s">
        <v>255</v>
      </c>
      <c r="J155" t="s">
        <v>249</v>
      </c>
      <c r="K155" t="s">
        <v>250</v>
      </c>
      <c r="L155" t="s">
        <v>251</v>
      </c>
      <c r="O155" s="111">
        <v>45094</v>
      </c>
      <c r="P155" t="s">
        <v>252</v>
      </c>
      <c r="Q155" t="s">
        <v>282</v>
      </c>
      <c r="R155" s="111">
        <v>45096</v>
      </c>
      <c r="W155">
        <v>344.32</v>
      </c>
      <c r="X155">
        <v>0</v>
      </c>
      <c r="Y155">
        <v>0</v>
      </c>
      <c r="Z155">
        <f t="shared" si="2"/>
        <v>344.32</v>
      </c>
    </row>
    <row r="156" spans="1:26">
      <c r="A156" t="s">
        <v>246</v>
      </c>
      <c r="B156" t="s">
        <v>3043</v>
      </c>
      <c r="C156" t="s">
        <v>922</v>
      </c>
      <c r="D156" t="s">
        <v>5521</v>
      </c>
      <c r="E156" t="s">
        <v>54</v>
      </c>
      <c r="F156">
        <v>12592788</v>
      </c>
      <c r="G156" s="111">
        <v>45084</v>
      </c>
      <c r="H156" t="s">
        <v>5676</v>
      </c>
      <c r="I156" t="s">
        <v>255</v>
      </c>
      <c r="J156" t="s">
        <v>249</v>
      </c>
      <c r="K156" t="s">
        <v>250</v>
      </c>
      <c r="L156" t="s">
        <v>251</v>
      </c>
      <c r="O156" s="111">
        <v>45084</v>
      </c>
      <c r="P156" t="s">
        <v>252</v>
      </c>
      <c r="Q156" t="s">
        <v>253</v>
      </c>
      <c r="R156" s="111">
        <v>45089</v>
      </c>
      <c r="W156">
        <v>7227.62</v>
      </c>
      <c r="X156">
        <v>2519.3000000000002</v>
      </c>
      <c r="Y156">
        <v>173.7</v>
      </c>
      <c r="Z156">
        <f t="shared" si="2"/>
        <v>9920.6200000000008</v>
      </c>
    </row>
    <row r="157" spans="1:26">
      <c r="A157" t="s">
        <v>246</v>
      </c>
      <c r="B157" t="s">
        <v>3043</v>
      </c>
      <c r="C157" t="s">
        <v>922</v>
      </c>
      <c r="D157" t="s">
        <v>5521</v>
      </c>
      <c r="E157" t="s">
        <v>54</v>
      </c>
      <c r="F157">
        <v>12593618</v>
      </c>
      <c r="G157" s="111">
        <v>45084</v>
      </c>
      <c r="H157" t="s">
        <v>5522</v>
      </c>
      <c r="I157" t="s">
        <v>255</v>
      </c>
      <c r="J157" t="s">
        <v>249</v>
      </c>
      <c r="K157" t="s">
        <v>250</v>
      </c>
      <c r="L157" t="s">
        <v>251</v>
      </c>
      <c r="O157" s="111">
        <v>45084</v>
      </c>
      <c r="P157" t="s">
        <v>252</v>
      </c>
      <c r="Q157" t="s">
        <v>253</v>
      </c>
      <c r="R157" s="111">
        <v>45089</v>
      </c>
      <c r="W157">
        <v>1838.31</v>
      </c>
      <c r="X157">
        <v>3764.4</v>
      </c>
      <c r="Y157">
        <v>1076.75</v>
      </c>
      <c r="Z157">
        <f t="shared" si="2"/>
        <v>6679.46</v>
      </c>
    </row>
    <row r="158" spans="1:26">
      <c r="A158" t="s">
        <v>246</v>
      </c>
      <c r="B158" t="s">
        <v>2698</v>
      </c>
      <c r="C158" t="s">
        <v>190</v>
      </c>
      <c r="D158" t="s">
        <v>45</v>
      </c>
      <c r="E158" t="s">
        <v>46</v>
      </c>
      <c r="F158">
        <v>12497094</v>
      </c>
      <c r="G158" s="111">
        <v>45087</v>
      </c>
      <c r="H158" t="s">
        <v>5653</v>
      </c>
      <c r="I158" t="s">
        <v>255</v>
      </c>
      <c r="L158" t="s">
        <v>251</v>
      </c>
      <c r="O158" s="111">
        <v>45087</v>
      </c>
      <c r="P158" t="s">
        <v>252</v>
      </c>
      <c r="Q158" t="s">
        <v>263</v>
      </c>
      <c r="R158" s="111">
        <v>45089</v>
      </c>
      <c r="W158">
        <v>1965.7</v>
      </c>
      <c r="X158">
        <v>0</v>
      </c>
      <c r="Y158">
        <v>0</v>
      </c>
      <c r="Z158">
        <f t="shared" si="2"/>
        <v>1965.7</v>
      </c>
    </row>
    <row r="159" spans="1:26">
      <c r="A159" t="s">
        <v>246</v>
      </c>
      <c r="B159" t="s">
        <v>2698</v>
      </c>
      <c r="C159" t="s">
        <v>190</v>
      </c>
      <c r="D159" t="s">
        <v>45</v>
      </c>
      <c r="E159" t="s">
        <v>46</v>
      </c>
      <c r="F159">
        <v>12610799</v>
      </c>
      <c r="G159" s="111">
        <v>45091</v>
      </c>
      <c r="H159" t="s">
        <v>5528</v>
      </c>
      <c r="I159" t="s">
        <v>255</v>
      </c>
      <c r="J159" t="s">
        <v>249</v>
      </c>
      <c r="K159" t="s">
        <v>250</v>
      </c>
      <c r="L159" t="s">
        <v>251</v>
      </c>
      <c r="O159" s="111">
        <v>45091</v>
      </c>
      <c r="P159" t="s">
        <v>252</v>
      </c>
      <c r="Q159" t="s">
        <v>282</v>
      </c>
      <c r="R159" s="111">
        <v>45092</v>
      </c>
      <c r="W159">
        <v>134</v>
      </c>
      <c r="X159">
        <v>0</v>
      </c>
      <c r="Y159">
        <v>0</v>
      </c>
      <c r="Z159">
        <f t="shared" si="2"/>
        <v>134</v>
      </c>
    </row>
    <row r="160" spans="1:26">
      <c r="A160" t="s">
        <v>246</v>
      </c>
      <c r="B160" t="s">
        <v>2698</v>
      </c>
      <c r="C160" t="s">
        <v>190</v>
      </c>
      <c r="D160" t="s">
        <v>45</v>
      </c>
      <c r="E160" t="s">
        <v>46</v>
      </c>
      <c r="F160">
        <v>12612132</v>
      </c>
      <c r="G160" s="111">
        <v>45091</v>
      </c>
      <c r="H160" t="s">
        <v>5529</v>
      </c>
      <c r="I160" t="s">
        <v>255</v>
      </c>
      <c r="J160" t="s">
        <v>249</v>
      </c>
      <c r="K160" t="s">
        <v>250</v>
      </c>
      <c r="L160" t="s">
        <v>251</v>
      </c>
      <c r="O160" s="111">
        <v>45091</v>
      </c>
      <c r="P160" t="s">
        <v>252</v>
      </c>
      <c r="Q160" t="s">
        <v>253</v>
      </c>
      <c r="R160" s="111">
        <v>45097</v>
      </c>
      <c r="W160">
        <v>4511.8999999999996</v>
      </c>
      <c r="X160">
        <v>12011.05</v>
      </c>
      <c r="Y160">
        <v>11869.8</v>
      </c>
      <c r="Z160">
        <f t="shared" si="2"/>
        <v>28392.749999999996</v>
      </c>
    </row>
    <row r="161" spans="1:26">
      <c r="A161" t="s">
        <v>246</v>
      </c>
      <c r="B161" t="s">
        <v>2698</v>
      </c>
      <c r="C161" t="s">
        <v>190</v>
      </c>
      <c r="D161" t="s">
        <v>45</v>
      </c>
      <c r="E161" t="s">
        <v>46</v>
      </c>
      <c r="F161">
        <v>12617463</v>
      </c>
      <c r="G161" s="111">
        <v>45093</v>
      </c>
      <c r="H161" t="s">
        <v>5677</v>
      </c>
      <c r="I161" t="s">
        <v>255</v>
      </c>
      <c r="L161" t="s">
        <v>251</v>
      </c>
      <c r="O161" s="111">
        <v>45093</v>
      </c>
      <c r="P161" t="s">
        <v>252</v>
      </c>
      <c r="Q161" t="s">
        <v>263</v>
      </c>
      <c r="R161" s="111">
        <v>45096</v>
      </c>
      <c r="W161">
        <v>14.5</v>
      </c>
      <c r="X161">
        <v>0</v>
      </c>
      <c r="Y161">
        <v>0</v>
      </c>
      <c r="Z161">
        <f t="shared" si="2"/>
        <v>14.5</v>
      </c>
    </row>
    <row r="162" spans="1:26">
      <c r="A162" t="s">
        <v>246</v>
      </c>
      <c r="B162" t="s">
        <v>2698</v>
      </c>
      <c r="C162" t="s">
        <v>190</v>
      </c>
      <c r="D162" t="s">
        <v>45</v>
      </c>
      <c r="E162" t="s">
        <v>46</v>
      </c>
      <c r="F162">
        <v>1527356</v>
      </c>
      <c r="G162" s="111">
        <v>45096</v>
      </c>
      <c r="H162" t="s">
        <v>5643</v>
      </c>
      <c r="I162" t="s">
        <v>255</v>
      </c>
      <c r="J162" t="s">
        <v>249</v>
      </c>
      <c r="K162" t="s">
        <v>805</v>
      </c>
      <c r="L162" t="s">
        <v>251</v>
      </c>
      <c r="O162" s="111">
        <v>45096</v>
      </c>
      <c r="P162" t="s">
        <v>252</v>
      </c>
      <c r="Q162" t="s">
        <v>253</v>
      </c>
      <c r="R162" s="111">
        <v>45097</v>
      </c>
      <c r="W162">
        <v>297.25</v>
      </c>
      <c r="X162">
        <v>481.2</v>
      </c>
      <c r="Y162">
        <v>16</v>
      </c>
      <c r="Z162">
        <f t="shared" si="2"/>
        <v>794.45</v>
      </c>
    </row>
    <row r="163" spans="1:26">
      <c r="A163" t="s">
        <v>246</v>
      </c>
      <c r="B163" t="s">
        <v>2698</v>
      </c>
      <c r="C163" t="s">
        <v>190</v>
      </c>
      <c r="D163" t="s">
        <v>45</v>
      </c>
      <c r="E163" t="s">
        <v>46</v>
      </c>
      <c r="F163">
        <v>12643471</v>
      </c>
      <c r="G163" s="111">
        <v>45099</v>
      </c>
      <c r="H163" t="s">
        <v>5530</v>
      </c>
      <c r="I163" t="s">
        <v>255</v>
      </c>
      <c r="J163" t="s">
        <v>249</v>
      </c>
      <c r="K163" t="s">
        <v>250</v>
      </c>
      <c r="L163" t="s">
        <v>251</v>
      </c>
      <c r="O163" s="111">
        <v>45099</v>
      </c>
      <c r="P163" t="s">
        <v>252</v>
      </c>
      <c r="Q163" t="s">
        <v>253</v>
      </c>
      <c r="R163" s="111">
        <v>45100</v>
      </c>
      <c r="W163">
        <v>616.71</v>
      </c>
      <c r="X163">
        <v>1810.1</v>
      </c>
      <c r="Y163">
        <v>2646.41</v>
      </c>
      <c r="Z163">
        <f t="shared" si="2"/>
        <v>5073.2199999999993</v>
      </c>
    </row>
    <row r="164" spans="1:26">
      <c r="A164" t="s">
        <v>246</v>
      </c>
      <c r="B164" t="s">
        <v>2698</v>
      </c>
      <c r="C164" t="s">
        <v>190</v>
      </c>
      <c r="D164" t="s">
        <v>45</v>
      </c>
      <c r="E164" t="s">
        <v>46</v>
      </c>
      <c r="F164">
        <v>12685376</v>
      </c>
      <c r="G164" s="111">
        <v>45107</v>
      </c>
      <c r="H164" t="s">
        <v>5563</v>
      </c>
      <c r="I164" t="s">
        <v>255</v>
      </c>
      <c r="L164" t="s">
        <v>251</v>
      </c>
      <c r="O164" s="111">
        <v>45107</v>
      </c>
      <c r="P164" t="s">
        <v>252</v>
      </c>
      <c r="Q164" t="s">
        <v>263</v>
      </c>
      <c r="R164" s="111">
        <v>45110</v>
      </c>
      <c r="W164">
        <v>0</v>
      </c>
      <c r="X164">
        <v>1069</v>
      </c>
      <c r="Y164">
        <v>0</v>
      </c>
      <c r="Z164">
        <f t="shared" si="2"/>
        <v>1069</v>
      </c>
    </row>
    <row r="165" spans="1:26">
      <c r="A165" t="s">
        <v>246</v>
      </c>
      <c r="B165" t="s">
        <v>2698</v>
      </c>
      <c r="C165" t="s">
        <v>190</v>
      </c>
      <c r="D165" t="s">
        <v>45</v>
      </c>
      <c r="E165" t="s">
        <v>46</v>
      </c>
      <c r="F165">
        <v>12686455</v>
      </c>
      <c r="G165" s="111">
        <v>45107</v>
      </c>
      <c r="H165" t="s">
        <v>5564</v>
      </c>
      <c r="I165" t="s">
        <v>255</v>
      </c>
      <c r="L165" t="s">
        <v>251</v>
      </c>
      <c r="O165" s="111">
        <v>45107</v>
      </c>
      <c r="P165" t="s">
        <v>252</v>
      </c>
      <c r="Q165" t="s">
        <v>263</v>
      </c>
      <c r="R165" s="111">
        <v>45111</v>
      </c>
      <c r="W165">
        <v>0</v>
      </c>
      <c r="X165">
        <v>96</v>
      </c>
      <c r="Y165">
        <v>0</v>
      </c>
      <c r="Z165">
        <f t="shared" si="2"/>
        <v>96</v>
      </c>
    </row>
    <row r="166" spans="1:26">
      <c r="A166" t="s">
        <v>246</v>
      </c>
      <c r="B166" t="s">
        <v>2698</v>
      </c>
      <c r="C166" t="s">
        <v>190</v>
      </c>
      <c r="D166" t="s">
        <v>45</v>
      </c>
      <c r="E166" t="s">
        <v>46</v>
      </c>
      <c r="F166">
        <v>12685560</v>
      </c>
      <c r="G166" s="111">
        <v>45111</v>
      </c>
      <c r="H166" t="s">
        <v>5856</v>
      </c>
      <c r="I166" t="s">
        <v>255</v>
      </c>
      <c r="J166" t="s">
        <v>249</v>
      </c>
      <c r="K166" t="s">
        <v>250</v>
      </c>
      <c r="L166" t="s">
        <v>251</v>
      </c>
      <c r="O166" s="111">
        <v>45111</v>
      </c>
      <c r="P166" t="s">
        <v>252</v>
      </c>
      <c r="Q166" t="s">
        <v>253</v>
      </c>
      <c r="R166" s="111">
        <v>45112</v>
      </c>
      <c r="W166">
        <v>0</v>
      </c>
      <c r="X166">
        <v>4721.6000000000004</v>
      </c>
      <c r="Y166">
        <v>4593.5</v>
      </c>
      <c r="Z166">
        <f t="shared" si="2"/>
        <v>9315.1</v>
      </c>
    </row>
    <row r="167" spans="1:26">
      <c r="A167" t="s">
        <v>246</v>
      </c>
      <c r="B167" t="s">
        <v>2698</v>
      </c>
      <c r="C167" t="s">
        <v>190</v>
      </c>
      <c r="D167" t="s">
        <v>45</v>
      </c>
      <c r="E167" t="s">
        <v>46</v>
      </c>
      <c r="F167">
        <v>12701744</v>
      </c>
      <c r="G167" s="111">
        <v>45111</v>
      </c>
      <c r="H167" t="s">
        <v>5857</v>
      </c>
      <c r="I167" t="s">
        <v>255</v>
      </c>
      <c r="J167" t="s">
        <v>249</v>
      </c>
      <c r="K167" t="s">
        <v>250</v>
      </c>
      <c r="L167" t="s">
        <v>251</v>
      </c>
      <c r="O167" s="111">
        <v>45111</v>
      </c>
      <c r="P167" t="s">
        <v>252</v>
      </c>
      <c r="Q167" t="s">
        <v>253</v>
      </c>
      <c r="R167" s="111">
        <v>45118</v>
      </c>
      <c r="W167">
        <v>0</v>
      </c>
      <c r="X167">
        <v>9337.08</v>
      </c>
      <c r="Y167">
        <v>14799.93</v>
      </c>
      <c r="Z167">
        <f t="shared" si="2"/>
        <v>24137.010000000002</v>
      </c>
    </row>
    <row r="168" spans="1:26">
      <c r="A168" t="s">
        <v>246</v>
      </c>
      <c r="B168" t="s">
        <v>2698</v>
      </c>
      <c r="C168" t="s">
        <v>190</v>
      </c>
      <c r="D168" t="s">
        <v>45</v>
      </c>
      <c r="E168" t="s">
        <v>46</v>
      </c>
      <c r="F168">
        <v>12701955</v>
      </c>
      <c r="G168" s="111">
        <v>45111</v>
      </c>
      <c r="H168" t="s">
        <v>5858</v>
      </c>
      <c r="I168" t="s">
        <v>255</v>
      </c>
      <c r="J168" t="s">
        <v>249</v>
      </c>
      <c r="K168" t="s">
        <v>250</v>
      </c>
      <c r="L168" t="s">
        <v>251</v>
      </c>
      <c r="O168" s="111">
        <v>45111</v>
      </c>
      <c r="P168" t="s">
        <v>252</v>
      </c>
      <c r="Q168" t="s">
        <v>253</v>
      </c>
      <c r="R168" s="111">
        <v>45112</v>
      </c>
      <c r="W168">
        <v>0</v>
      </c>
      <c r="X168">
        <v>16166.01</v>
      </c>
      <c r="Y168">
        <v>4930.1899999999996</v>
      </c>
      <c r="Z168">
        <f t="shared" si="2"/>
        <v>21096.2</v>
      </c>
    </row>
    <row r="169" spans="1:26">
      <c r="A169" t="s">
        <v>246</v>
      </c>
      <c r="B169" t="s">
        <v>2698</v>
      </c>
      <c r="C169" t="s">
        <v>190</v>
      </c>
      <c r="D169" t="s">
        <v>45</v>
      </c>
      <c r="E169" t="s">
        <v>46</v>
      </c>
      <c r="F169">
        <v>12716017</v>
      </c>
      <c r="G169" s="111">
        <v>45114</v>
      </c>
      <c r="H169" t="s">
        <v>5859</v>
      </c>
      <c r="I169" t="s">
        <v>255</v>
      </c>
      <c r="J169" t="s">
        <v>249</v>
      </c>
      <c r="K169" t="s">
        <v>250</v>
      </c>
      <c r="L169" t="s">
        <v>251</v>
      </c>
      <c r="O169" s="111">
        <v>45114</v>
      </c>
      <c r="P169" t="s">
        <v>252</v>
      </c>
      <c r="Q169" t="s">
        <v>253</v>
      </c>
      <c r="R169" s="111">
        <v>45118</v>
      </c>
      <c r="W169">
        <v>0</v>
      </c>
      <c r="X169">
        <v>3948.65</v>
      </c>
      <c r="Y169">
        <v>4522.6000000000004</v>
      </c>
      <c r="Z169">
        <f t="shared" si="2"/>
        <v>8471.25</v>
      </c>
    </row>
    <row r="170" spans="1:26">
      <c r="A170" t="s">
        <v>246</v>
      </c>
      <c r="B170" t="s">
        <v>2698</v>
      </c>
      <c r="C170" t="s">
        <v>190</v>
      </c>
      <c r="D170" t="s">
        <v>45</v>
      </c>
      <c r="E170" t="s">
        <v>46</v>
      </c>
      <c r="F170">
        <v>12731152</v>
      </c>
      <c r="G170" s="111">
        <v>45119</v>
      </c>
      <c r="H170" t="s">
        <v>5860</v>
      </c>
      <c r="I170" t="s">
        <v>255</v>
      </c>
      <c r="J170" t="s">
        <v>249</v>
      </c>
      <c r="K170" t="s">
        <v>6269</v>
      </c>
      <c r="L170" t="s">
        <v>251</v>
      </c>
      <c r="O170" s="111">
        <v>45120</v>
      </c>
      <c r="P170" t="s">
        <v>252</v>
      </c>
      <c r="Q170" t="s">
        <v>253</v>
      </c>
      <c r="R170" s="111">
        <v>45121</v>
      </c>
      <c r="W170">
        <v>0</v>
      </c>
      <c r="X170">
        <v>216</v>
      </c>
      <c r="Y170">
        <v>570</v>
      </c>
      <c r="Z170">
        <f t="shared" si="2"/>
        <v>786</v>
      </c>
    </row>
    <row r="171" spans="1:26">
      <c r="A171" t="s">
        <v>246</v>
      </c>
      <c r="B171" t="s">
        <v>2698</v>
      </c>
      <c r="C171" t="s">
        <v>190</v>
      </c>
      <c r="D171" t="s">
        <v>45</v>
      </c>
      <c r="E171" t="s">
        <v>46</v>
      </c>
      <c r="F171">
        <v>5568949</v>
      </c>
      <c r="G171" s="111">
        <v>45120</v>
      </c>
      <c r="H171" t="s">
        <v>5861</v>
      </c>
      <c r="I171" t="s">
        <v>255</v>
      </c>
      <c r="J171" t="s">
        <v>249</v>
      </c>
      <c r="K171" t="s">
        <v>250</v>
      </c>
      <c r="L171" t="s">
        <v>707</v>
      </c>
      <c r="O171" s="111">
        <v>45120</v>
      </c>
      <c r="P171" t="s">
        <v>252</v>
      </c>
      <c r="Q171" t="s">
        <v>282</v>
      </c>
      <c r="R171" s="111">
        <v>45121</v>
      </c>
      <c r="W171">
        <v>0</v>
      </c>
      <c r="X171">
        <v>0</v>
      </c>
      <c r="Y171">
        <v>0</v>
      </c>
      <c r="Z171">
        <f t="shared" si="2"/>
        <v>0</v>
      </c>
    </row>
    <row r="172" spans="1:26">
      <c r="A172" t="s">
        <v>246</v>
      </c>
      <c r="B172" t="s">
        <v>2698</v>
      </c>
      <c r="C172" t="s">
        <v>190</v>
      </c>
      <c r="D172" t="s">
        <v>45</v>
      </c>
      <c r="E172" t="s">
        <v>46</v>
      </c>
      <c r="F172">
        <v>12752586</v>
      </c>
      <c r="G172" s="111">
        <v>45126</v>
      </c>
      <c r="H172" t="s">
        <v>5862</v>
      </c>
      <c r="I172" t="s">
        <v>255</v>
      </c>
      <c r="J172" t="s">
        <v>249</v>
      </c>
      <c r="K172" t="s">
        <v>250</v>
      </c>
      <c r="L172" t="s">
        <v>251</v>
      </c>
      <c r="O172" s="111">
        <v>45126</v>
      </c>
      <c r="P172" t="s">
        <v>252</v>
      </c>
      <c r="Q172" t="s">
        <v>257</v>
      </c>
      <c r="R172" s="111">
        <v>45128</v>
      </c>
      <c r="W172">
        <v>0</v>
      </c>
      <c r="X172">
        <v>0</v>
      </c>
      <c r="Y172">
        <v>0</v>
      </c>
      <c r="Z172">
        <f t="shared" si="2"/>
        <v>0</v>
      </c>
    </row>
    <row r="173" spans="1:26">
      <c r="A173" t="s">
        <v>246</v>
      </c>
      <c r="B173" t="s">
        <v>2698</v>
      </c>
      <c r="C173" t="s">
        <v>190</v>
      </c>
      <c r="D173" t="s">
        <v>45</v>
      </c>
      <c r="E173" t="s">
        <v>46</v>
      </c>
      <c r="F173">
        <v>12757311</v>
      </c>
      <c r="G173" s="111">
        <v>45128</v>
      </c>
      <c r="H173" t="s">
        <v>5863</v>
      </c>
      <c r="I173" t="s">
        <v>255</v>
      </c>
      <c r="J173" t="s">
        <v>249</v>
      </c>
      <c r="K173" t="s">
        <v>250</v>
      </c>
      <c r="L173" t="s">
        <v>251</v>
      </c>
      <c r="O173" s="111">
        <v>45128</v>
      </c>
      <c r="P173" t="s">
        <v>252</v>
      </c>
      <c r="Q173" t="s">
        <v>257</v>
      </c>
      <c r="R173" s="111"/>
      <c r="W173">
        <v>0</v>
      </c>
      <c r="X173">
        <v>0</v>
      </c>
      <c r="Y173">
        <v>0</v>
      </c>
      <c r="Z173">
        <f t="shared" si="2"/>
        <v>0</v>
      </c>
    </row>
    <row r="174" spans="1:26">
      <c r="A174" t="s">
        <v>246</v>
      </c>
      <c r="B174" t="s">
        <v>2698</v>
      </c>
      <c r="C174" t="s">
        <v>190</v>
      </c>
      <c r="D174" t="s">
        <v>45</v>
      </c>
      <c r="E174" t="s">
        <v>46</v>
      </c>
      <c r="F174">
        <v>12805306</v>
      </c>
      <c r="G174" s="111">
        <v>45139</v>
      </c>
      <c r="H174" t="s">
        <v>6270</v>
      </c>
      <c r="I174" t="s">
        <v>255</v>
      </c>
      <c r="J174" t="s">
        <v>249</v>
      </c>
      <c r="K174" t="s">
        <v>250</v>
      </c>
      <c r="L174" t="s">
        <v>251</v>
      </c>
      <c r="O174" s="111">
        <v>45139</v>
      </c>
      <c r="P174" t="s">
        <v>252</v>
      </c>
      <c r="Q174" t="s">
        <v>257</v>
      </c>
      <c r="R174" s="111"/>
      <c r="W174">
        <v>0</v>
      </c>
      <c r="X174">
        <v>0</v>
      </c>
      <c r="Y174">
        <v>0</v>
      </c>
      <c r="Z174">
        <f t="shared" si="2"/>
        <v>0</v>
      </c>
    </row>
    <row r="175" spans="1:26">
      <c r="A175" t="s">
        <v>246</v>
      </c>
      <c r="B175" t="s">
        <v>2698</v>
      </c>
      <c r="C175" t="s">
        <v>190</v>
      </c>
      <c r="D175" t="s">
        <v>45</v>
      </c>
      <c r="E175" t="s">
        <v>46</v>
      </c>
      <c r="F175">
        <v>12820210</v>
      </c>
      <c r="G175" s="111">
        <v>45142</v>
      </c>
      <c r="H175" t="s">
        <v>6271</v>
      </c>
      <c r="I175" t="s">
        <v>255</v>
      </c>
      <c r="J175" t="s">
        <v>249</v>
      </c>
      <c r="K175" t="s">
        <v>250</v>
      </c>
      <c r="L175" t="s">
        <v>251</v>
      </c>
      <c r="O175" s="111">
        <v>45142</v>
      </c>
      <c r="P175" t="s">
        <v>252</v>
      </c>
      <c r="Q175" t="s">
        <v>253</v>
      </c>
      <c r="R175" s="111">
        <v>45142</v>
      </c>
      <c r="W175">
        <v>0</v>
      </c>
      <c r="X175">
        <v>0</v>
      </c>
      <c r="Y175">
        <v>3796</v>
      </c>
      <c r="Z175">
        <f t="shared" si="2"/>
        <v>3796</v>
      </c>
    </row>
    <row r="176" spans="1:26">
      <c r="A176" t="s">
        <v>246</v>
      </c>
      <c r="B176" t="s">
        <v>2698</v>
      </c>
      <c r="C176" t="s">
        <v>190</v>
      </c>
      <c r="D176" t="s">
        <v>45</v>
      </c>
      <c r="E176" t="s">
        <v>46</v>
      </c>
      <c r="F176">
        <v>8209786</v>
      </c>
      <c r="G176" s="111">
        <v>45147</v>
      </c>
      <c r="H176" t="s">
        <v>6272</v>
      </c>
      <c r="I176" t="s">
        <v>255</v>
      </c>
      <c r="J176" t="s">
        <v>249</v>
      </c>
      <c r="K176" t="s">
        <v>250</v>
      </c>
      <c r="L176" t="s">
        <v>251</v>
      </c>
      <c r="O176" s="111">
        <v>45149</v>
      </c>
      <c r="P176" t="s">
        <v>252</v>
      </c>
      <c r="Q176" t="s">
        <v>253</v>
      </c>
      <c r="R176" s="111">
        <v>45152</v>
      </c>
      <c r="W176">
        <v>0</v>
      </c>
      <c r="X176">
        <v>0</v>
      </c>
      <c r="Y176">
        <v>1</v>
      </c>
      <c r="Z176">
        <f t="shared" si="2"/>
        <v>1</v>
      </c>
    </row>
    <row r="177" spans="1:26">
      <c r="A177" t="s">
        <v>246</v>
      </c>
      <c r="B177" t="s">
        <v>2698</v>
      </c>
      <c r="C177" t="s">
        <v>190</v>
      </c>
      <c r="D177" t="s">
        <v>45</v>
      </c>
      <c r="E177" t="s">
        <v>46</v>
      </c>
      <c r="F177">
        <v>1165178</v>
      </c>
      <c r="G177" s="111">
        <v>45149</v>
      </c>
      <c r="H177" t="s">
        <v>6273</v>
      </c>
      <c r="I177" t="s">
        <v>255</v>
      </c>
      <c r="J177" t="s">
        <v>249</v>
      </c>
      <c r="K177" t="s">
        <v>250</v>
      </c>
      <c r="L177" t="s">
        <v>251</v>
      </c>
      <c r="O177" s="111">
        <v>45149</v>
      </c>
      <c r="P177" t="s">
        <v>252</v>
      </c>
      <c r="Q177" t="s">
        <v>253</v>
      </c>
      <c r="R177" s="111">
        <v>45152</v>
      </c>
      <c r="W177">
        <v>0</v>
      </c>
      <c r="X177">
        <v>0</v>
      </c>
      <c r="Y177">
        <v>2701.69</v>
      </c>
      <c r="Z177">
        <f t="shared" si="2"/>
        <v>2701.69</v>
      </c>
    </row>
    <row r="178" spans="1:26">
      <c r="A178" t="s">
        <v>246</v>
      </c>
      <c r="B178" t="s">
        <v>2698</v>
      </c>
      <c r="C178" t="s">
        <v>190</v>
      </c>
      <c r="D178" t="s">
        <v>45</v>
      </c>
      <c r="E178" t="s">
        <v>46</v>
      </c>
      <c r="F178">
        <v>12853681</v>
      </c>
      <c r="G178" s="111">
        <v>45154</v>
      </c>
      <c r="H178" t="s">
        <v>6274</v>
      </c>
      <c r="I178" t="s">
        <v>255</v>
      </c>
      <c r="J178" t="s">
        <v>249</v>
      </c>
      <c r="K178" t="s">
        <v>250</v>
      </c>
      <c r="L178" t="s">
        <v>251</v>
      </c>
      <c r="O178" s="111">
        <v>45154</v>
      </c>
      <c r="P178" t="s">
        <v>252</v>
      </c>
      <c r="Q178" t="s">
        <v>257</v>
      </c>
      <c r="R178" s="111">
        <v>45155</v>
      </c>
      <c r="W178">
        <v>0</v>
      </c>
      <c r="X178">
        <v>0</v>
      </c>
      <c r="Y178">
        <v>0</v>
      </c>
      <c r="Z178">
        <f t="shared" si="2"/>
        <v>0</v>
      </c>
    </row>
    <row r="179" spans="1:26">
      <c r="A179" t="s">
        <v>246</v>
      </c>
      <c r="B179" t="s">
        <v>2698</v>
      </c>
      <c r="C179" t="s">
        <v>190</v>
      </c>
      <c r="D179" t="s">
        <v>45</v>
      </c>
      <c r="E179" t="s">
        <v>46</v>
      </c>
      <c r="F179">
        <v>12868040</v>
      </c>
      <c r="G179" s="111">
        <v>45159</v>
      </c>
      <c r="H179" t="s">
        <v>6275</v>
      </c>
      <c r="I179" t="s">
        <v>255</v>
      </c>
      <c r="J179" t="s">
        <v>249</v>
      </c>
      <c r="K179" t="s">
        <v>250</v>
      </c>
      <c r="L179" t="s">
        <v>251</v>
      </c>
      <c r="O179" s="111">
        <v>45159</v>
      </c>
      <c r="P179" t="s">
        <v>252</v>
      </c>
      <c r="Q179" t="s">
        <v>253</v>
      </c>
      <c r="R179" s="111">
        <v>45160</v>
      </c>
      <c r="W179">
        <v>0</v>
      </c>
      <c r="X179">
        <v>0</v>
      </c>
      <c r="Y179">
        <v>148.5</v>
      </c>
      <c r="Z179">
        <f t="shared" si="2"/>
        <v>148.5</v>
      </c>
    </row>
    <row r="180" spans="1:26">
      <c r="A180" t="s">
        <v>246</v>
      </c>
      <c r="B180" t="s">
        <v>2698</v>
      </c>
      <c r="C180" t="s">
        <v>190</v>
      </c>
      <c r="D180" t="s">
        <v>45</v>
      </c>
      <c r="E180" t="s">
        <v>46</v>
      </c>
      <c r="F180">
        <v>12002020</v>
      </c>
      <c r="G180" s="111">
        <v>45163</v>
      </c>
      <c r="H180" t="s">
        <v>6276</v>
      </c>
      <c r="I180" t="s">
        <v>271</v>
      </c>
      <c r="J180" t="s">
        <v>249</v>
      </c>
      <c r="K180" t="s">
        <v>268</v>
      </c>
      <c r="L180" t="s">
        <v>251</v>
      </c>
      <c r="O180" s="111">
        <v>45166</v>
      </c>
      <c r="P180" t="s">
        <v>252</v>
      </c>
      <c r="Q180" t="s">
        <v>253</v>
      </c>
      <c r="R180" s="111">
        <v>45168</v>
      </c>
      <c r="W180">
        <v>0</v>
      </c>
      <c r="X180">
        <v>0</v>
      </c>
      <c r="Y180">
        <v>227.5</v>
      </c>
      <c r="Z180">
        <f t="shared" si="2"/>
        <v>227.5</v>
      </c>
    </row>
    <row r="181" spans="1:26">
      <c r="A181" t="s">
        <v>246</v>
      </c>
      <c r="B181" t="s">
        <v>6277</v>
      </c>
      <c r="C181" t="s">
        <v>1526</v>
      </c>
      <c r="D181" t="s">
        <v>1527</v>
      </c>
      <c r="E181" t="s">
        <v>1528</v>
      </c>
      <c r="F181">
        <v>1471331</v>
      </c>
      <c r="G181" s="111">
        <v>45090</v>
      </c>
      <c r="H181" t="s">
        <v>5864</v>
      </c>
      <c r="I181" t="s">
        <v>248</v>
      </c>
      <c r="J181" t="s">
        <v>249</v>
      </c>
      <c r="K181" t="s">
        <v>250</v>
      </c>
      <c r="L181" t="s">
        <v>251</v>
      </c>
      <c r="O181" s="111">
        <v>45106</v>
      </c>
      <c r="P181" t="s">
        <v>252</v>
      </c>
      <c r="Q181" t="s">
        <v>253</v>
      </c>
      <c r="R181" s="111">
        <v>45110</v>
      </c>
      <c r="W181">
        <v>0</v>
      </c>
      <c r="X181">
        <v>2959.4</v>
      </c>
      <c r="Y181">
        <v>10380.35</v>
      </c>
      <c r="Z181">
        <f t="shared" si="2"/>
        <v>13339.75</v>
      </c>
    </row>
    <row r="182" spans="1:26">
      <c r="A182" t="s">
        <v>246</v>
      </c>
      <c r="B182" t="s">
        <v>6277</v>
      </c>
      <c r="C182" t="s">
        <v>1526</v>
      </c>
      <c r="D182" t="s">
        <v>1527</v>
      </c>
      <c r="E182" t="s">
        <v>1528</v>
      </c>
      <c r="F182">
        <v>12627621</v>
      </c>
      <c r="G182" s="111">
        <v>45096</v>
      </c>
      <c r="H182" t="s">
        <v>5865</v>
      </c>
      <c r="I182" t="s">
        <v>260</v>
      </c>
      <c r="L182" t="s">
        <v>251</v>
      </c>
      <c r="O182" s="111">
        <v>45096</v>
      </c>
      <c r="P182" t="s">
        <v>254</v>
      </c>
      <c r="Q182" t="s">
        <v>263</v>
      </c>
      <c r="R182" s="111">
        <v>45097</v>
      </c>
      <c r="W182">
        <v>0</v>
      </c>
      <c r="X182">
        <v>0</v>
      </c>
      <c r="Y182">
        <v>0</v>
      </c>
      <c r="Z182">
        <f t="shared" si="2"/>
        <v>0</v>
      </c>
    </row>
    <row r="183" spans="1:26">
      <c r="A183" t="s">
        <v>246</v>
      </c>
      <c r="B183" t="s">
        <v>6277</v>
      </c>
      <c r="C183" t="s">
        <v>1526</v>
      </c>
      <c r="D183" t="s">
        <v>5611</v>
      </c>
      <c r="E183" t="s">
        <v>1528</v>
      </c>
      <c r="F183">
        <v>12626105</v>
      </c>
      <c r="G183" s="111">
        <v>45096</v>
      </c>
      <c r="H183" t="s">
        <v>5612</v>
      </c>
      <c r="I183" t="s">
        <v>255</v>
      </c>
      <c r="L183" t="s">
        <v>251</v>
      </c>
      <c r="O183" s="111">
        <v>45098</v>
      </c>
      <c r="P183" t="s">
        <v>252</v>
      </c>
      <c r="Q183" t="s">
        <v>263</v>
      </c>
      <c r="R183" s="111">
        <v>45099</v>
      </c>
      <c r="W183">
        <v>1</v>
      </c>
      <c r="X183">
        <v>0</v>
      </c>
      <c r="Y183">
        <v>0</v>
      </c>
      <c r="Z183">
        <f t="shared" si="2"/>
        <v>1</v>
      </c>
    </row>
    <row r="184" spans="1:26">
      <c r="A184" t="s">
        <v>246</v>
      </c>
      <c r="B184" t="s">
        <v>6277</v>
      </c>
      <c r="C184" t="s">
        <v>1526</v>
      </c>
      <c r="D184" t="s">
        <v>2384</v>
      </c>
      <c r="E184" t="s">
        <v>1528</v>
      </c>
      <c r="F184">
        <v>10380519</v>
      </c>
      <c r="G184" s="111">
        <v>45131</v>
      </c>
      <c r="H184" t="s">
        <v>5866</v>
      </c>
      <c r="I184" t="s">
        <v>248</v>
      </c>
      <c r="J184" t="s">
        <v>249</v>
      </c>
      <c r="K184" t="s">
        <v>250</v>
      </c>
      <c r="L184" t="s">
        <v>251</v>
      </c>
      <c r="O184" s="111">
        <v>45133</v>
      </c>
      <c r="P184" t="s">
        <v>252</v>
      </c>
      <c r="Q184" t="s">
        <v>253</v>
      </c>
      <c r="R184" s="111">
        <v>45135</v>
      </c>
      <c r="W184">
        <v>0</v>
      </c>
      <c r="X184">
        <v>632</v>
      </c>
      <c r="Y184">
        <v>13542</v>
      </c>
      <c r="Z184">
        <f t="shared" si="2"/>
        <v>14174</v>
      </c>
    </row>
    <row r="185" spans="1:26">
      <c r="A185" t="s">
        <v>246</v>
      </c>
      <c r="B185" t="s">
        <v>2474</v>
      </c>
      <c r="C185" t="s">
        <v>1616</v>
      </c>
      <c r="D185" t="s">
        <v>4288</v>
      </c>
      <c r="E185" t="s">
        <v>1528</v>
      </c>
      <c r="F185">
        <v>12568506</v>
      </c>
      <c r="G185" s="111">
        <v>45078</v>
      </c>
      <c r="H185" t="s">
        <v>5588</v>
      </c>
      <c r="I185" t="s">
        <v>255</v>
      </c>
      <c r="L185" t="s">
        <v>251</v>
      </c>
      <c r="O185" s="111">
        <v>45078</v>
      </c>
      <c r="P185" t="s">
        <v>252</v>
      </c>
      <c r="Q185" t="s">
        <v>263</v>
      </c>
      <c r="R185" s="111">
        <v>45084</v>
      </c>
      <c r="W185">
        <v>5205.38</v>
      </c>
      <c r="X185">
        <v>4102.5</v>
      </c>
      <c r="Y185">
        <v>0</v>
      </c>
      <c r="Z185">
        <f t="shared" si="2"/>
        <v>9307.880000000001</v>
      </c>
    </row>
    <row r="186" spans="1:26">
      <c r="A186" t="s">
        <v>246</v>
      </c>
      <c r="B186" t="s">
        <v>2474</v>
      </c>
      <c r="C186" t="s">
        <v>1616</v>
      </c>
      <c r="D186" t="s">
        <v>1527</v>
      </c>
      <c r="E186" t="s">
        <v>1528</v>
      </c>
      <c r="F186">
        <v>12605704</v>
      </c>
      <c r="G186" s="111">
        <v>45090</v>
      </c>
      <c r="H186" t="s">
        <v>5531</v>
      </c>
      <c r="I186" t="s">
        <v>255</v>
      </c>
      <c r="J186" t="s">
        <v>249</v>
      </c>
      <c r="K186" t="s">
        <v>250</v>
      </c>
      <c r="L186" t="s">
        <v>251</v>
      </c>
      <c r="O186" s="111">
        <v>45091</v>
      </c>
      <c r="P186" t="s">
        <v>252</v>
      </c>
      <c r="Q186" t="s">
        <v>253</v>
      </c>
      <c r="R186" s="111">
        <v>45092</v>
      </c>
      <c r="W186">
        <v>470</v>
      </c>
      <c r="X186">
        <v>2322</v>
      </c>
      <c r="Y186">
        <v>2674</v>
      </c>
      <c r="Z186">
        <f t="shared" si="2"/>
        <v>5466</v>
      </c>
    </row>
    <row r="187" spans="1:26">
      <c r="A187" t="s">
        <v>246</v>
      </c>
      <c r="B187" t="s">
        <v>2474</v>
      </c>
      <c r="C187" t="s">
        <v>1616</v>
      </c>
      <c r="D187" t="s">
        <v>1527</v>
      </c>
      <c r="E187" t="s">
        <v>1528</v>
      </c>
      <c r="F187">
        <v>12606426</v>
      </c>
      <c r="G187" s="111">
        <v>45090</v>
      </c>
      <c r="H187" t="s">
        <v>5532</v>
      </c>
      <c r="I187" t="s">
        <v>255</v>
      </c>
      <c r="J187" t="s">
        <v>249</v>
      </c>
      <c r="K187" t="s">
        <v>250</v>
      </c>
      <c r="L187" t="s">
        <v>251</v>
      </c>
      <c r="O187" s="111">
        <v>45091</v>
      </c>
      <c r="P187" t="s">
        <v>252</v>
      </c>
      <c r="Q187" t="s">
        <v>253</v>
      </c>
      <c r="R187" s="111">
        <v>45092</v>
      </c>
      <c r="W187">
        <v>697</v>
      </c>
      <c r="X187">
        <v>8388.08</v>
      </c>
      <c r="Y187">
        <v>11639.31</v>
      </c>
      <c r="Z187">
        <f t="shared" si="2"/>
        <v>20724.39</v>
      </c>
    </row>
    <row r="188" spans="1:26">
      <c r="A188" t="s">
        <v>246</v>
      </c>
      <c r="B188" t="s">
        <v>2474</v>
      </c>
      <c r="C188" t="s">
        <v>1616</v>
      </c>
      <c r="D188" t="s">
        <v>1527</v>
      </c>
      <c r="E188" t="s">
        <v>1528</v>
      </c>
      <c r="F188">
        <v>12615988</v>
      </c>
      <c r="G188" s="111">
        <v>45092</v>
      </c>
      <c r="H188" t="s">
        <v>5680</v>
      </c>
      <c r="I188" t="s">
        <v>255</v>
      </c>
      <c r="J188" t="s">
        <v>249</v>
      </c>
      <c r="K188" t="s">
        <v>268</v>
      </c>
      <c r="L188" t="s">
        <v>251</v>
      </c>
      <c r="O188" s="111">
        <v>45096</v>
      </c>
      <c r="P188" t="s">
        <v>252</v>
      </c>
      <c r="Q188" t="s">
        <v>253</v>
      </c>
      <c r="R188" s="111">
        <v>45097</v>
      </c>
      <c r="W188">
        <v>3923.65</v>
      </c>
      <c r="X188">
        <v>11684.61</v>
      </c>
      <c r="Y188">
        <v>10926.98</v>
      </c>
      <c r="Z188">
        <f t="shared" si="2"/>
        <v>26535.239999999998</v>
      </c>
    </row>
    <row r="189" spans="1:26">
      <c r="A189" t="s">
        <v>246</v>
      </c>
      <c r="B189" t="s">
        <v>2474</v>
      </c>
      <c r="C189" t="s">
        <v>1616</v>
      </c>
      <c r="D189" t="s">
        <v>1527</v>
      </c>
      <c r="E189" t="s">
        <v>1528</v>
      </c>
      <c r="F189">
        <v>12638671</v>
      </c>
      <c r="G189" s="111">
        <v>45098</v>
      </c>
      <c r="H189" t="s">
        <v>5565</v>
      </c>
      <c r="I189" t="s">
        <v>255</v>
      </c>
      <c r="J189" t="s">
        <v>249</v>
      </c>
      <c r="K189" t="s">
        <v>250</v>
      </c>
      <c r="L189" t="s">
        <v>251</v>
      </c>
      <c r="O189" s="111">
        <v>45099</v>
      </c>
      <c r="P189" t="s">
        <v>252</v>
      </c>
      <c r="Q189" t="s">
        <v>253</v>
      </c>
      <c r="R189" s="111">
        <v>45121</v>
      </c>
      <c r="W189">
        <v>0</v>
      </c>
      <c r="X189">
        <v>1801.96</v>
      </c>
      <c r="Y189">
        <v>9140.32</v>
      </c>
      <c r="Z189">
        <f t="shared" si="2"/>
        <v>10942.279999999999</v>
      </c>
    </row>
    <row r="190" spans="1:26">
      <c r="A190" t="s">
        <v>246</v>
      </c>
      <c r="B190" t="s">
        <v>2474</v>
      </c>
      <c r="C190" t="s">
        <v>1616</v>
      </c>
      <c r="D190" t="s">
        <v>1527</v>
      </c>
      <c r="E190" t="s">
        <v>1528</v>
      </c>
      <c r="F190">
        <v>12656126</v>
      </c>
      <c r="G190" s="111">
        <v>45103</v>
      </c>
      <c r="H190" t="s">
        <v>5498</v>
      </c>
      <c r="I190" t="s">
        <v>255</v>
      </c>
      <c r="J190" t="s">
        <v>249</v>
      </c>
      <c r="K190" t="s">
        <v>250</v>
      </c>
      <c r="L190" t="s">
        <v>251</v>
      </c>
      <c r="O190" s="111">
        <v>45104</v>
      </c>
      <c r="P190" t="s">
        <v>252</v>
      </c>
      <c r="Q190" t="s">
        <v>253</v>
      </c>
      <c r="R190" s="111">
        <v>45105</v>
      </c>
      <c r="W190">
        <v>0</v>
      </c>
      <c r="X190">
        <v>3602</v>
      </c>
      <c r="Y190">
        <v>12009</v>
      </c>
      <c r="Z190">
        <f t="shared" si="2"/>
        <v>15611</v>
      </c>
    </row>
    <row r="191" spans="1:26">
      <c r="A191" t="s">
        <v>246</v>
      </c>
      <c r="B191" t="s">
        <v>41</v>
      </c>
      <c r="C191" t="s">
        <v>42</v>
      </c>
      <c r="D191" t="s">
        <v>57</v>
      </c>
      <c r="E191" t="s">
        <v>58</v>
      </c>
      <c r="F191">
        <v>11800024</v>
      </c>
      <c r="G191" s="111">
        <v>44887</v>
      </c>
      <c r="H191" t="s">
        <v>1235</v>
      </c>
      <c r="I191" t="s">
        <v>255</v>
      </c>
      <c r="L191" t="s">
        <v>251</v>
      </c>
      <c r="O191" s="111">
        <v>45138</v>
      </c>
      <c r="P191" t="s">
        <v>252</v>
      </c>
      <c r="Q191" t="s">
        <v>253</v>
      </c>
      <c r="R191" s="111">
        <v>45139</v>
      </c>
      <c r="W191">
        <v>0</v>
      </c>
      <c r="X191">
        <v>0</v>
      </c>
      <c r="Y191">
        <v>2002.5</v>
      </c>
      <c r="Z191">
        <f t="shared" si="2"/>
        <v>2002.5</v>
      </c>
    </row>
    <row r="192" spans="1:26">
      <c r="A192" t="s">
        <v>246</v>
      </c>
      <c r="B192" t="s">
        <v>2593</v>
      </c>
      <c r="C192" t="s">
        <v>952</v>
      </c>
      <c r="D192" t="s">
        <v>247</v>
      </c>
      <c r="E192" t="s">
        <v>54</v>
      </c>
      <c r="F192">
        <v>12747017</v>
      </c>
      <c r="G192" s="111">
        <v>45126</v>
      </c>
      <c r="H192" t="s">
        <v>5867</v>
      </c>
      <c r="I192" t="s">
        <v>248</v>
      </c>
      <c r="J192" t="s">
        <v>249</v>
      </c>
      <c r="K192" t="s">
        <v>250</v>
      </c>
      <c r="L192" t="s">
        <v>251</v>
      </c>
      <c r="O192" s="111">
        <v>45127</v>
      </c>
      <c r="P192" t="s">
        <v>252</v>
      </c>
      <c r="Q192" t="s">
        <v>257</v>
      </c>
      <c r="R192" s="111"/>
      <c r="W192">
        <v>0</v>
      </c>
      <c r="X192">
        <v>0</v>
      </c>
      <c r="Y192">
        <v>0</v>
      </c>
      <c r="Z192">
        <f t="shared" si="2"/>
        <v>0</v>
      </c>
    </row>
    <row r="193" spans="1:26">
      <c r="A193" t="s">
        <v>246</v>
      </c>
      <c r="B193" t="s">
        <v>2593</v>
      </c>
      <c r="C193" t="s">
        <v>952</v>
      </c>
      <c r="D193" t="s">
        <v>57</v>
      </c>
      <c r="E193" t="s">
        <v>58</v>
      </c>
      <c r="F193">
        <v>12568210</v>
      </c>
      <c r="G193" s="111">
        <v>45078</v>
      </c>
      <c r="H193" t="s">
        <v>5542</v>
      </c>
      <c r="I193" t="s">
        <v>255</v>
      </c>
      <c r="J193" t="s">
        <v>249</v>
      </c>
      <c r="K193" t="s">
        <v>250</v>
      </c>
      <c r="L193" t="s">
        <v>251</v>
      </c>
      <c r="O193" s="111">
        <v>45078</v>
      </c>
      <c r="P193" t="s">
        <v>252</v>
      </c>
      <c r="Q193" t="s">
        <v>282</v>
      </c>
      <c r="R193" s="111">
        <v>45089</v>
      </c>
      <c r="W193">
        <v>2075</v>
      </c>
      <c r="X193">
        <v>93</v>
      </c>
      <c r="Y193">
        <v>0</v>
      </c>
      <c r="Z193">
        <f t="shared" si="2"/>
        <v>2168</v>
      </c>
    </row>
    <row r="194" spans="1:26">
      <c r="A194" t="s">
        <v>246</v>
      </c>
      <c r="B194" t="s">
        <v>2593</v>
      </c>
      <c r="C194" t="s">
        <v>952</v>
      </c>
      <c r="D194" t="s">
        <v>57</v>
      </c>
      <c r="E194" t="s">
        <v>58</v>
      </c>
      <c r="F194">
        <v>12542943</v>
      </c>
      <c r="G194" s="111">
        <v>45082</v>
      </c>
      <c r="H194" t="s">
        <v>5543</v>
      </c>
      <c r="I194" t="s">
        <v>255</v>
      </c>
      <c r="J194" t="s">
        <v>249</v>
      </c>
      <c r="K194" t="s">
        <v>250</v>
      </c>
      <c r="L194" t="s">
        <v>251</v>
      </c>
      <c r="O194" s="111">
        <v>45082</v>
      </c>
      <c r="P194" t="s">
        <v>252</v>
      </c>
      <c r="Q194" t="s">
        <v>282</v>
      </c>
      <c r="R194" s="111">
        <v>45082</v>
      </c>
      <c r="W194">
        <v>311.89999999999998</v>
      </c>
      <c r="X194">
        <v>218</v>
      </c>
      <c r="Y194">
        <v>0</v>
      </c>
      <c r="Z194">
        <f t="shared" si="2"/>
        <v>529.9</v>
      </c>
    </row>
    <row r="195" spans="1:26">
      <c r="A195" t="s">
        <v>246</v>
      </c>
      <c r="B195" t="s">
        <v>2593</v>
      </c>
      <c r="C195" t="s">
        <v>952</v>
      </c>
      <c r="D195" t="s">
        <v>57</v>
      </c>
      <c r="E195" t="s">
        <v>58</v>
      </c>
      <c r="F195">
        <v>12587377</v>
      </c>
      <c r="G195" s="111">
        <v>45083</v>
      </c>
      <c r="H195" t="s">
        <v>5650</v>
      </c>
      <c r="I195" t="s">
        <v>260</v>
      </c>
      <c r="L195" t="s">
        <v>251</v>
      </c>
      <c r="O195" s="111">
        <v>45083</v>
      </c>
      <c r="P195" t="s">
        <v>252</v>
      </c>
      <c r="Q195" t="s">
        <v>263</v>
      </c>
      <c r="R195" s="111">
        <v>45084</v>
      </c>
      <c r="W195">
        <v>199.99</v>
      </c>
      <c r="X195">
        <v>0</v>
      </c>
      <c r="Y195">
        <v>0</v>
      </c>
      <c r="Z195">
        <f t="shared" ref="Z195:Z258" si="3">SUM(W195:Y195)</f>
        <v>199.99</v>
      </c>
    </row>
    <row r="196" spans="1:26">
      <c r="A196" t="s">
        <v>246</v>
      </c>
      <c r="B196" t="s">
        <v>2593</v>
      </c>
      <c r="C196" t="s">
        <v>952</v>
      </c>
      <c r="D196" t="s">
        <v>57</v>
      </c>
      <c r="E196" t="s">
        <v>58</v>
      </c>
      <c r="F196">
        <v>12587931</v>
      </c>
      <c r="G196" s="111">
        <v>45083</v>
      </c>
      <c r="H196" t="s">
        <v>5635</v>
      </c>
      <c r="I196" t="s">
        <v>255</v>
      </c>
      <c r="L196" t="s">
        <v>251</v>
      </c>
      <c r="O196" s="111">
        <v>45083</v>
      </c>
      <c r="P196" t="s">
        <v>252</v>
      </c>
      <c r="Q196" t="s">
        <v>263</v>
      </c>
      <c r="R196" s="111">
        <v>45084</v>
      </c>
      <c r="W196">
        <v>5116.8999999999996</v>
      </c>
      <c r="X196">
        <v>1165.5</v>
      </c>
      <c r="Y196">
        <v>0</v>
      </c>
      <c r="Z196">
        <f t="shared" si="3"/>
        <v>6282.4</v>
      </c>
    </row>
    <row r="197" spans="1:26">
      <c r="A197" t="s">
        <v>246</v>
      </c>
      <c r="B197" t="s">
        <v>2593</v>
      </c>
      <c r="C197" t="s">
        <v>952</v>
      </c>
      <c r="D197" t="s">
        <v>57</v>
      </c>
      <c r="E197" t="s">
        <v>58</v>
      </c>
      <c r="F197">
        <v>12569181</v>
      </c>
      <c r="G197" s="111">
        <v>45083</v>
      </c>
      <c r="H197" t="s">
        <v>5544</v>
      </c>
      <c r="I197" t="s">
        <v>255</v>
      </c>
      <c r="J197" t="s">
        <v>249</v>
      </c>
      <c r="K197" t="s">
        <v>250</v>
      </c>
      <c r="L197" t="s">
        <v>251</v>
      </c>
      <c r="O197" s="111">
        <v>45083</v>
      </c>
      <c r="P197" t="s">
        <v>252</v>
      </c>
      <c r="Q197" t="s">
        <v>253</v>
      </c>
      <c r="R197" s="111">
        <v>45084</v>
      </c>
      <c r="W197">
        <v>4056.01</v>
      </c>
      <c r="X197">
        <v>32</v>
      </c>
      <c r="Y197">
        <v>17</v>
      </c>
      <c r="Z197">
        <f t="shared" si="3"/>
        <v>4105.01</v>
      </c>
    </row>
    <row r="198" spans="1:26">
      <c r="A198" t="s">
        <v>246</v>
      </c>
      <c r="B198" t="s">
        <v>2593</v>
      </c>
      <c r="C198" t="s">
        <v>952</v>
      </c>
      <c r="D198" t="s">
        <v>57</v>
      </c>
      <c r="E198" t="s">
        <v>58</v>
      </c>
      <c r="F198">
        <v>12598457</v>
      </c>
      <c r="G198" s="111">
        <v>45086</v>
      </c>
      <c r="H198" t="s">
        <v>5545</v>
      </c>
      <c r="I198" t="s">
        <v>255</v>
      </c>
      <c r="L198" t="s">
        <v>251</v>
      </c>
      <c r="O198" s="111">
        <v>45086</v>
      </c>
      <c r="P198" t="s">
        <v>252</v>
      </c>
      <c r="Q198" t="s">
        <v>263</v>
      </c>
      <c r="R198" s="111">
        <v>45090</v>
      </c>
      <c r="W198">
        <v>5</v>
      </c>
      <c r="X198">
        <v>0</v>
      </c>
      <c r="Y198">
        <v>0</v>
      </c>
      <c r="Z198">
        <f t="shared" si="3"/>
        <v>5</v>
      </c>
    </row>
    <row r="199" spans="1:26">
      <c r="A199" t="s">
        <v>246</v>
      </c>
      <c r="B199" t="s">
        <v>2593</v>
      </c>
      <c r="C199" t="s">
        <v>952</v>
      </c>
      <c r="D199" t="s">
        <v>57</v>
      </c>
      <c r="E199" t="s">
        <v>58</v>
      </c>
      <c r="F199">
        <v>12617133</v>
      </c>
      <c r="G199" s="111">
        <v>45092</v>
      </c>
      <c r="H199" t="s">
        <v>5567</v>
      </c>
      <c r="I199" t="s">
        <v>255</v>
      </c>
      <c r="J199" t="s">
        <v>249</v>
      </c>
      <c r="K199" t="s">
        <v>250</v>
      </c>
      <c r="L199" t="s">
        <v>251</v>
      </c>
      <c r="O199" s="111">
        <v>45092</v>
      </c>
      <c r="P199" t="s">
        <v>252</v>
      </c>
      <c r="Q199" t="s">
        <v>257</v>
      </c>
      <c r="R199" s="111"/>
      <c r="W199">
        <v>0</v>
      </c>
      <c r="X199">
        <v>0</v>
      </c>
      <c r="Y199">
        <v>0</v>
      </c>
      <c r="Z199">
        <f t="shared" si="3"/>
        <v>0</v>
      </c>
    </row>
    <row r="200" spans="1:26">
      <c r="A200" t="s">
        <v>246</v>
      </c>
      <c r="B200" t="s">
        <v>2593</v>
      </c>
      <c r="C200" t="s">
        <v>952</v>
      </c>
      <c r="D200" t="s">
        <v>57</v>
      </c>
      <c r="E200" t="s">
        <v>58</v>
      </c>
      <c r="F200">
        <v>12617260</v>
      </c>
      <c r="G200" s="111">
        <v>45092</v>
      </c>
      <c r="H200" t="s">
        <v>5546</v>
      </c>
      <c r="I200" t="s">
        <v>255</v>
      </c>
      <c r="J200" t="s">
        <v>249</v>
      </c>
      <c r="K200" t="s">
        <v>250</v>
      </c>
      <c r="L200" t="s">
        <v>251</v>
      </c>
      <c r="O200" s="111">
        <v>45092</v>
      </c>
      <c r="P200" t="s">
        <v>252</v>
      </c>
      <c r="Q200" t="s">
        <v>282</v>
      </c>
      <c r="R200" s="111">
        <v>45096</v>
      </c>
      <c r="W200">
        <v>172</v>
      </c>
      <c r="X200">
        <v>2916</v>
      </c>
      <c r="Y200">
        <v>0</v>
      </c>
      <c r="Z200">
        <f t="shared" si="3"/>
        <v>3088</v>
      </c>
    </row>
    <row r="201" spans="1:26">
      <c r="A201" t="s">
        <v>246</v>
      </c>
      <c r="B201" t="s">
        <v>2593</v>
      </c>
      <c r="C201" t="s">
        <v>952</v>
      </c>
      <c r="D201" t="s">
        <v>57</v>
      </c>
      <c r="E201" t="s">
        <v>58</v>
      </c>
      <c r="F201">
        <v>12670952</v>
      </c>
      <c r="G201" s="111">
        <v>45105</v>
      </c>
      <c r="H201" t="s">
        <v>5568</v>
      </c>
      <c r="I201" t="s">
        <v>255</v>
      </c>
      <c r="J201" t="s">
        <v>249</v>
      </c>
      <c r="K201" t="s">
        <v>250</v>
      </c>
      <c r="L201" t="s">
        <v>251</v>
      </c>
      <c r="O201" s="111">
        <v>45105</v>
      </c>
      <c r="P201" t="s">
        <v>252</v>
      </c>
      <c r="Q201" t="s">
        <v>253</v>
      </c>
      <c r="R201" s="111">
        <v>45110</v>
      </c>
      <c r="W201">
        <v>0</v>
      </c>
      <c r="X201">
        <v>1735</v>
      </c>
      <c r="Y201">
        <v>530</v>
      </c>
      <c r="Z201">
        <f t="shared" si="3"/>
        <v>2265</v>
      </c>
    </row>
    <row r="202" spans="1:26">
      <c r="A202" t="s">
        <v>246</v>
      </c>
      <c r="B202" t="s">
        <v>2593</v>
      </c>
      <c r="C202" t="s">
        <v>952</v>
      </c>
      <c r="D202" t="s">
        <v>57</v>
      </c>
      <c r="E202" t="s">
        <v>58</v>
      </c>
      <c r="F202">
        <v>12732058</v>
      </c>
      <c r="G202" s="111">
        <v>45119</v>
      </c>
      <c r="H202" t="s">
        <v>5868</v>
      </c>
      <c r="I202" t="s">
        <v>255</v>
      </c>
      <c r="J202" t="s">
        <v>249</v>
      </c>
      <c r="K202" t="s">
        <v>250</v>
      </c>
      <c r="L202" t="s">
        <v>251</v>
      </c>
      <c r="O202" s="111">
        <v>45119</v>
      </c>
      <c r="P202" t="s">
        <v>252</v>
      </c>
      <c r="Q202" t="s">
        <v>253</v>
      </c>
      <c r="R202" s="111">
        <v>45126</v>
      </c>
      <c r="W202">
        <v>0</v>
      </c>
      <c r="X202">
        <v>3423.07</v>
      </c>
      <c r="Y202">
        <v>1088.95</v>
      </c>
      <c r="Z202">
        <f t="shared" si="3"/>
        <v>4512.0200000000004</v>
      </c>
    </row>
    <row r="203" spans="1:26">
      <c r="A203" t="s">
        <v>246</v>
      </c>
      <c r="B203" t="s">
        <v>2593</v>
      </c>
      <c r="C203" t="s">
        <v>952</v>
      </c>
      <c r="D203" t="s">
        <v>57</v>
      </c>
      <c r="E203" t="s">
        <v>58</v>
      </c>
      <c r="F203">
        <v>12751416</v>
      </c>
      <c r="G203" s="111">
        <v>45126</v>
      </c>
      <c r="H203" t="s">
        <v>5869</v>
      </c>
      <c r="I203" t="s">
        <v>255</v>
      </c>
      <c r="J203" t="s">
        <v>249</v>
      </c>
      <c r="K203" t="s">
        <v>250</v>
      </c>
      <c r="L203" t="s">
        <v>251</v>
      </c>
      <c r="O203" s="111">
        <v>45126</v>
      </c>
      <c r="P203" t="s">
        <v>252</v>
      </c>
      <c r="Q203" t="s">
        <v>253</v>
      </c>
      <c r="R203" s="111">
        <v>45134</v>
      </c>
      <c r="W203">
        <v>0</v>
      </c>
      <c r="X203">
        <v>155</v>
      </c>
      <c r="Y203">
        <v>727.7</v>
      </c>
      <c r="Z203">
        <f t="shared" si="3"/>
        <v>882.7</v>
      </c>
    </row>
    <row r="204" spans="1:26">
      <c r="A204" t="s">
        <v>246</v>
      </c>
      <c r="B204" t="s">
        <v>2593</v>
      </c>
      <c r="C204" t="s">
        <v>952</v>
      </c>
      <c r="D204" t="s">
        <v>57</v>
      </c>
      <c r="E204" t="s">
        <v>58</v>
      </c>
      <c r="F204">
        <v>12774795</v>
      </c>
      <c r="G204" s="111">
        <v>45132</v>
      </c>
      <c r="H204" t="s">
        <v>5870</v>
      </c>
      <c r="I204" t="s">
        <v>255</v>
      </c>
      <c r="J204" t="s">
        <v>249</v>
      </c>
      <c r="K204" t="s">
        <v>250</v>
      </c>
      <c r="L204" t="s">
        <v>251</v>
      </c>
      <c r="O204" s="111">
        <v>45133</v>
      </c>
      <c r="P204" t="s">
        <v>252</v>
      </c>
      <c r="Q204" t="s">
        <v>257</v>
      </c>
      <c r="R204" s="111"/>
      <c r="W204">
        <v>0</v>
      </c>
      <c r="X204">
        <v>0</v>
      </c>
      <c r="Y204">
        <v>0</v>
      </c>
      <c r="Z204">
        <f t="shared" si="3"/>
        <v>0</v>
      </c>
    </row>
    <row r="205" spans="1:26">
      <c r="A205" t="s">
        <v>246</v>
      </c>
      <c r="B205" t="s">
        <v>2593</v>
      </c>
      <c r="C205" t="s">
        <v>952</v>
      </c>
      <c r="D205" t="s">
        <v>57</v>
      </c>
      <c r="E205" t="s">
        <v>58</v>
      </c>
      <c r="F205">
        <v>12806260</v>
      </c>
      <c r="G205" s="111">
        <v>45139</v>
      </c>
      <c r="H205" t="s">
        <v>6278</v>
      </c>
      <c r="I205" t="s">
        <v>255</v>
      </c>
      <c r="J205" t="s">
        <v>249</v>
      </c>
      <c r="K205" t="s">
        <v>268</v>
      </c>
      <c r="L205" t="s">
        <v>251</v>
      </c>
      <c r="O205" s="111">
        <v>45139</v>
      </c>
      <c r="P205" t="s">
        <v>252</v>
      </c>
      <c r="Q205" t="s">
        <v>253</v>
      </c>
      <c r="R205" s="111">
        <v>45140</v>
      </c>
      <c r="W205">
        <v>0</v>
      </c>
      <c r="X205">
        <v>0</v>
      </c>
      <c r="Y205">
        <v>8685</v>
      </c>
      <c r="Z205">
        <f t="shared" si="3"/>
        <v>8685</v>
      </c>
    </row>
    <row r="206" spans="1:26">
      <c r="A206" t="s">
        <v>246</v>
      </c>
      <c r="B206" t="s">
        <v>2593</v>
      </c>
      <c r="C206" t="s">
        <v>952</v>
      </c>
      <c r="D206" t="s">
        <v>57</v>
      </c>
      <c r="E206" t="s">
        <v>58</v>
      </c>
      <c r="F206">
        <v>12825453</v>
      </c>
      <c r="G206" s="111">
        <v>45147</v>
      </c>
      <c r="H206" t="s">
        <v>6279</v>
      </c>
      <c r="I206" t="s">
        <v>255</v>
      </c>
      <c r="J206" t="s">
        <v>249</v>
      </c>
      <c r="K206" t="s">
        <v>250</v>
      </c>
      <c r="L206" t="s">
        <v>251</v>
      </c>
      <c r="O206" s="111">
        <v>45147</v>
      </c>
      <c r="P206" t="s">
        <v>252</v>
      </c>
      <c r="Q206" t="s">
        <v>253</v>
      </c>
      <c r="R206" s="111">
        <v>45148</v>
      </c>
      <c r="W206">
        <v>0</v>
      </c>
      <c r="X206">
        <v>0</v>
      </c>
      <c r="Y206">
        <v>6330.7</v>
      </c>
      <c r="Z206">
        <f t="shared" si="3"/>
        <v>6330.7</v>
      </c>
    </row>
    <row r="207" spans="1:26">
      <c r="A207" t="s">
        <v>246</v>
      </c>
      <c r="B207" t="s">
        <v>2593</v>
      </c>
      <c r="C207" t="s">
        <v>952</v>
      </c>
      <c r="D207" t="s">
        <v>1107</v>
      </c>
      <c r="E207" t="s">
        <v>54</v>
      </c>
      <c r="F207">
        <v>12611845</v>
      </c>
      <c r="G207" s="111">
        <v>45091</v>
      </c>
      <c r="H207" t="s">
        <v>5523</v>
      </c>
      <c r="I207" t="s">
        <v>255</v>
      </c>
      <c r="L207" t="s">
        <v>251</v>
      </c>
      <c r="O207" s="111">
        <v>45091</v>
      </c>
      <c r="P207" t="s">
        <v>252</v>
      </c>
      <c r="Q207" t="s">
        <v>263</v>
      </c>
      <c r="R207" s="111">
        <v>45092</v>
      </c>
      <c r="W207">
        <v>671</v>
      </c>
      <c r="X207">
        <v>0</v>
      </c>
      <c r="Y207">
        <v>0</v>
      </c>
      <c r="Z207">
        <f t="shared" si="3"/>
        <v>671</v>
      </c>
    </row>
    <row r="208" spans="1:26">
      <c r="A208" t="s">
        <v>246</v>
      </c>
      <c r="B208" t="s">
        <v>2593</v>
      </c>
      <c r="C208" t="s">
        <v>952</v>
      </c>
      <c r="D208" t="s">
        <v>1107</v>
      </c>
      <c r="E208" t="s">
        <v>54</v>
      </c>
      <c r="F208">
        <v>12612067</v>
      </c>
      <c r="G208" s="111">
        <v>45091</v>
      </c>
      <c r="H208" t="s">
        <v>5524</v>
      </c>
      <c r="I208" t="s">
        <v>255</v>
      </c>
      <c r="J208" t="s">
        <v>249</v>
      </c>
      <c r="K208" t="s">
        <v>250</v>
      </c>
      <c r="L208" t="s">
        <v>251</v>
      </c>
      <c r="O208" s="111">
        <v>45091</v>
      </c>
      <c r="P208" t="s">
        <v>252</v>
      </c>
      <c r="Q208" t="s">
        <v>282</v>
      </c>
      <c r="R208" s="111">
        <v>45092</v>
      </c>
      <c r="W208">
        <v>59</v>
      </c>
      <c r="X208">
        <v>100</v>
      </c>
      <c r="Y208">
        <v>0</v>
      </c>
      <c r="Z208">
        <f t="shared" si="3"/>
        <v>159</v>
      </c>
    </row>
    <row r="209" spans="1:26">
      <c r="A209" t="s">
        <v>246</v>
      </c>
      <c r="B209" t="s">
        <v>2593</v>
      </c>
      <c r="C209" t="s">
        <v>952</v>
      </c>
      <c r="D209" t="s">
        <v>1107</v>
      </c>
      <c r="E209" t="s">
        <v>54</v>
      </c>
      <c r="F209">
        <v>12423368</v>
      </c>
      <c r="G209" s="111">
        <v>45098</v>
      </c>
      <c r="H209" t="s">
        <v>5525</v>
      </c>
      <c r="I209" t="s">
        <v>255</v>
      </c>
      <c r="J209" t="s">
        <v>249</v>
      </c>
      <c r="K209" t="s">
        <v>250</v>
      </c>
      <c r="L209" t="s">
        <v>251</v>
      </c>
      <c r="O209" s="111">
        <v>45098</v>
      </c>
      <c r="P209" t="s">
        <v>252</v>
      </c>
      <c r="Q209" t="s">
        <v>253</v>
      </c>
      <c r="R209" s="111">
        <v>45100</v>
      </c>
      <c r="W209">
        <v>2562</v>
      </c>
      <c r="X209">
        <v>14269</v>
      </c>
      <c r="Y209">
        <v>12080.04</v>
      </c>
      <c r="Z209">
        <f t="shared" si="3"/>
        <v>28911.040000000001</v>
      </c>
    </row>
    <row r="210" spans="1:26">
      <c r="A210" t="s">
        <v>246</v>
      </c>
      <c r="B210" t="s">
        <v>2593</v>
      </c>
      <c r="C210" t="s">
        <v>952</v>
      </c>
      <c r="D210" t="s">
        <v>1107</v>
      </c>
      <c r="E210" t="s">
        <v>54</v>
      </c>
      <c r="F210">
        <v>12767974</v>
      </c>
      <c r="G210" s="111">
        <v>45129</v>
      </c>
      <c r="H210" t="s">
        <v>5871</v>
      </c>
      <c r="I210" t="s">
        <v>255</v>
      </c>
      <c r="J210" t="s">
        <v>249</v>
      </c>
      <c r="K210" t="s">
        <v>250</v>
      </c>
      <c r="L210" t="s">
        <v>251</v>
      </c>
      <c r="O210" s="111">
        <v>45129</v>
      </c>
      <c r="P210" t="s">
        <v>252</v>
      </c>
      <c r="Q210" t="s">
        <v>253</v>
      </c>
      <c r="R210" s="111">
        <v>45160</v>
      </c>
      <c r="W210">
        <v>0</v>
      </c>
      <c r="X210">
        <v>2881</v>
      </c>
      <c r="Y210">
        <v>4700</v>
      </c>
      <c r="Z210">
        <f t="shared" si="3"/>
        <v>7581</v>
      </c>
    </row>
    <row r="211" spans="1:26">
      <c r="A211" t="s">
        <v>246</v>
      </c>
      <c r="B211" t="s">
        <v>3073</v>
      </c>
      <c r="C211" t="s">
        <v>624</v>
      </c>
      <c r="D211" t="s">
        <v>5596</v>
      </c>
      <c r="E211" t="s">
        <v>5597</v>
      </c>
      <c r="F211">
        <v>12663766</v>
      </c>
      <c r="G211" s="111">
        <v>45106</v>
      </c>
      <c r="H211" t="s">
        <v>5598</v>
      </c>
      <c r="I211" t="s">
        <v>256</v>
      </c>
      <c r="J211" t="s">
        <v>249</v>
      </c>
      <c r="K211" t="s">
        <v>250</v>
      </c>
      <c r="L211" t="s">
        <v>251</v>
      </c>
      <c r="O211" s="111">
        <v>45106</v>
      </c>
      <c r="P211" t="s">
        <v>252</v>
      </c>
      <c r="Q211" t="s">
        <v>253</v>
      </c>
      <c r="R211" s="111">
        <v>45112</v>
      </c>
      <c r="W211">
        <v>0</v>
      </c>
      <c r="X211">
        <v>137943.01999999999</v>
      </c>
      <c r="Y211">
        <v>62166</v>
      </c>
      <c r="Z211">
        <f t="shared" si="3"/>
        <v>200109.02</v>
      </c>
    </row>
    <row r="212" spans="1:26">
      <c r="A212" t="s">
        <v>246</v>
      </c>
      <c r="B212" t="s">
        <v>3073</v>
      </c>
      <c r="C212" t="s">
        <v>624</v>
      </c>
      <c r="D212" t="s">
        <v>6280</v>
      </c>
      <c r="E212" t="s">
        <v>46</v>
      </c>
      <c r="F212">
        <v>11585992</v>
      </c>
      <c r="G212" s="111">
        <v>45153</v>
      </c>
      <c r="H212" t="s">
        <v>6281</v>
      </c>
      <c r="I212" t="s">
        <v>255</v>
      </c>
      <c r="J212" t="s">
        <v>249</v>
      </c>
      <c r="K212" t="s">
        <v>250</v>
      </c>
      <c r="L212" t="s">
        <v>251</v>
      </c>
      <c r="O212" s="111">
        <v>45153</v>
      </c>
      <c r="P212" t="s">
        <v>252</v>
      </c>
      <c r="Q212" t="s">
        <v>253</v>
      </c>
      <c r="R212" s="111">
        <v>45156</v>
      </c>
      <c r="W212">
        <v>0</v>
      </c>
      <c r="X212">
        <v>0</v>
      </c>
      <c r="Y212">
        <v>92</v>
      </c>
      <c r="Z212">
        <f t="shared" si="3"/>
        <v>92</v>
      </c>
    </row>
    <row r="213" spans="1:26">
      <c r="A213" t="s">
        <v>246</v>
      </c>
      <c r="B213" t="s">
        <v>3073</v>
      </c>
      <c r="C213" t="s">
        <v>624</v>
      </c>
      <c r="D213" t="s">
        <v>45</v>
      </c>
      <c r="E213" t="s">
        <v>46</v>
      </c>
      <c r="F213">
        <v>12542886</v>
      </c>
      <c r="G213" s="111">
        <v>45079</v>
      </c>
      <c r="H213" t="s">
        <v>5665</v>
      </c>
      <c r="I213" t="s">
        <v>256</v>
      </c>
      <c r="J213" t="s">
        <v>249</v>
      </c>
      <c r="K213" t="s">
        <v>250</v>
      </c>
      <c r="L213" t="s">
        <v>251</v>
      </c>
      <c r="O213" s="111">
        <v>45089</v>
      </c>
      <c r="P213" t="s">
        <v>252</v>
      </c>
      <c r="Q213" t="s">
        <v>253</v>
      </c>
      <c r="R213" s="111">
        <v>45091</v>
      </c>
      <c r="W213">
        <v>24468.799999999999</v>
      </c>
      <c r="X213">
        <v>41007.599999999999</v>
      </c>
      <c r="Y213">
        <v>10596.4</v>
      </c>
      <c r="Z213">
        <f t="shared" si="3"/>
        <v>76072.799999999988</v>
      </c>
    </row>
    <row r="214" spans="1:26">
      <c r="A214" t="s">
        <v>246</v>
      </c>
      <c r="B214" t="s">
        <v>3073</v>
      </c>
      <c r="C214" t="s">
        <v>624</v>
      </c>
      <c r="D214" t="s">
        <v>45</v>
      </c>
      <c r="E214" t="s">
        <v>46</v>
      </c>
      <c r="F214">
        <v>12597635</v>
      </c>
      <c r="G214" s="111">
        <v>45091</v>
      </c>
      <c r="H214" t="s">
        <v>5504</v>
      </c>
      <c r="I214" t="s">
        <v>248</v>
      </c>
      <c r="J214" t="s">
        <v>249</v>
      </c>
      <c r="K214" t="s">
        <v>250</v>
      </c>
      <c r="L214" t="s">
        <v>251</v>
      </c>
      <c r="O214" s="111">
        <v>45091</v>
      </c>
      <c r="P214" t="s">
        <v>252</v>
      </c>
      <c r="Q214" t="s">
        <v>253</v>
      </c>
      <c r="R214" s="111">
        <v>45092</v>
      </c>
      <c r="W214">
        <v>11991.27</v>
      </c>
      <c r="X214">
        <v>14881.47</v>
      </c>
      <c r="Y214">
        <v>11698.55</v>
      </c>
      <c r="Z214">
        <f t="shared" si="3"/>
        <v>38571.289999999994</v>
      </c>
    </row>
    <row r="215" spans="1:26">
      <c r="A215" t="s">
        <v>246</v>
      </c>
      <c r="B215" t="s">
        <v>3073</v>
      </c>
      <c r="C215" t="s">
        <v>624</v>
      </c>
      <c r="D215" t="s">
        <v>45</v>
      </c>
      <c r="E215" t="s">
        <v>46</v>
      </c>
      <c r="F215">
        <v>12701579</v>
      </c>
      <c r="G215" s="111">
        <v>45111</v>
      </c>
      <c r="H215" t="s">
        <v>5872</v>
      </c>
      <c r="I215" t="s">
        <v>255</v>
      </c>
      <c r="L215" t="s">
        <v>251</v>
      </c>
      <c r="O215" s="111">
        <v>45111</v>
      </c>
      <c r="P215" t="s">
        <v>252</v>
      </c>
      <c r="Q215" t="s">
        <v>263</v>
      </c>
      <c r="R215" s="111">
        <v>45114</v>
      </c>
      <c r="W215">
        <v>0</v>
      </c>
      <c r="X215">
        <v>118.22</v>
      </c>
      <c r="Y215">
        <v>0</v>
      </c>
      <c r="Z215">
        <f t="shared" si="3"/>
        <v>118.22</v>
      </c>
    </row>
    <row r="216" spans="1:26">
      <c r="A216" t="s">
        <v>246</v>
      </c>
      <c r="B216" t="s">
        <v>3073</v>
      </c>
      <c r="C216" t="s">
        <v>624</v>
      </c>
      <c r="D216" t="s">
        <v>45</v>
      </c>
      <c r="E216" t="s">
        <v>46</v>
      </c>
      <c r="F216">
        <v>12711688</v>
      </c>
      <c r="G216" s="111">
        <v>45113</v>
      </c>
      <c r="H216" t="s">
        <v>5873</v>
      </c>
      <c r="I216" t="s">
        <v>255</v>
      </c>
      <c r="J216" t="s">
        <v>249</v>
      </c>
      <c r="K216" t="s">
        <v>250</v>
      </c>
      <c r="L216" t="s">
        <v>251</v>
      </c>
      <c r="O216" s="111">
        <v>45113</v>
      </c>
      <c r="P216" t="s">
        <v>252</v>
      </c>
      <c r="Q216" t="s">
        <v>282</v>
      </c>
      <c r="R216" s="111">
        <v>45114</v>
      </c>
      <c r="W216">
        <v>0</v>
      </c>
      <c r="X216">
        <v>413.4</v>
      </c>
      <c r="Y216">
        <v>0</v>
      </c>
      <c r="Z216">
        <f t="shared" si="3"/>
        <v>413.4</v>
      </c>
    </row>
    <row r="217" spans="1:26">
      <c r="A217" t="s">
        <v>246</v>
      </c>
      <c r="B217" t="s">
        <v>3073</v>
      </c>
      <c r="C217" t="s">
        <v>624</v>
      </c>
      <c r="D217" t="s">
        <v>45</v>
      </c>
      <c r="E217" t="s">
        <v>46</v>
      </c>
      <c r="F217">
        <v>12716105</v>
      </c>
      <c r="G217" s="111">
        <v>45115</v>
      </c>
      <c r="H217" t="s">
        <v>5874</v>
      </c>
      <c r="I217" t="s">
        <v>255</v>
      </c>
      <c r="J217" t="s">
        <v>249</v>
      </c>
      <c r="K217" t="s">
        <v>250</v>
      </c>
      <c r="L217" t="s">
        <v>251</v>
      </c>
      <c r="O217" s="111">
        <v>45117</v>
      </c>
      <c r="P217" t="s">
        <v>252</v>
      </c>
      <c r="Q217" t="s">
        <v>253</v>
      </c>
      <c r="R217" s="111">
        <v>45118</v>
      </c>
      <c r="W217">
        <v>0</v>
      </c>
      <c r="X217">
        <v>3934.01</v>
      </c>
      <c r="Y217">
        <v>5527.44</v>
      </c>
      <c r="Z217">
        <f t="shared" si="3"/>
        <v>9461.4500000000007</v>
      </c>
    </row>
    <row r="218" spans="1:26">
      <c r="A218" t="s">
        <v>246</v>
      </c>
      <c r="B218" t="s">
        <v>3073</v>
      </c>
      <c r="C218" t="s">
        <v>624</v>
      </c>
      <c r="D218" t="s">
        <v>45</v>
      </c>
      <c r="E218" t="s">
        <v>46</v>
      </c>
      <c r="F218">
        <v>9513689</v>
      </c>
      <c r="G218" s="111">
        <v>45120</v>
      </c>
      <c r="H218" t="s">
        <v>5875</v>
      </c>
      <c r="I218" t="s">
        <v>255</v>
      </c>
      <c r="J218" t="s">
        <v>249</v>
      </c>
      <c r="K218" t="s">
        <v>250</v>
      </c>
      <c r="L218" t="s">
        <v>251</v>
      </c>
      <c r="O218" s="111">
        <v>45120</v>
      </c>
      <c r="P218" t="s">
        <v>252</v>
      </c>
      <c r="Q218" t="s">
        <v>253</v>
      </c>
      <c r="R218" s="111">
        <v>45121</v>
      </c>
      <c r="W218">
        <v>0</v>
      </c>
      <c r="X218">
        <v>1607.48</v>
      </c>
      <c r="Y218">
        <v>359.6</v>
      </c>
      <c r="Z218">
        <f t="shared" si="3"/>
        <v>1967.08</v>
      </c>
    </row>
    <row r="219" spans="1:26">
      <c r="A219" t="s">
        <v>246</v>
      </c>
      <c r="B219" t="s">
        <v>3073</v>
      </c>
      <c r="C219" t="s">
        <v>624</v>
      </c>
      <c r="D219" t="s">
        <v>45</v>
      </c>
      <c r="E219" t="s">
        <v>46</v>
      </c>
      <c r="F219">
        <v>12742889</v>
      </c>
      <c r="G219" s="111">
        <v>45127</v>
      </c>
      <c r="H219" t="s">
        <v>5876</v>
      </c>
      <c r="I219" t="s">
        <v>255</v>
      </c>
      <c r="J219" t="s">
        <v>249</v>
      </c>
      <c r="K219" t="s">
        <v>250</v>
      </c>
      <c r="L219" t="s">
        <v>251</v>
      </c>
      <c r="O219" s="111">
        <v>45128</v>
      </c>
      <c r="P219" t="s">
        <v>252</v>
      </c>
      <c r="Q219" t="s">
        <v>253</v>
      </c>
      <c r="R219" s="111">
        <v>45128</v>
      </c>
      <c r="W219">
        <v>0</v>
      </c>
      <c r="X219">
        <v>10352</v>
      </c>
      <c r="Y219">
        <v>5865</v>
      </c>
      <c r="Z219">
        <f t="shared" si="3"/>
        <v>16217</v>
      </c>
    </row>
    <row r="220" spans="1:26">
      <c r="A220" t="s">
        <v>246</v>
      </c>
      <c r="B220" t="s">
        <v>3073</v>
      </c>
      <c r="C220" t="s">
        <v>624</v>
      </c>
      <c r="D220" t="s">
        <v>45</v>
      </c>
      <c r="E220" t="s">
        <v>46</v>
      </c>
      <c r="F220">
        <v>12524760</v>
      </c>
      <c r="G220" s="111">
        <v>45138</v>
      </c>
      <c r="H220" t="s">
        <v>5877</v>
      </c>
      <c r="I220" t="s">
        <v>248</v>
      </c>
      <c r="J220" t="s">
        <v>249</v>
      </c>
      <c r="K220" t="s">
        <v>268</v>
      </c>
      <c r="L220" t="s">
        <v>251</v>
      </c>
      <c r="O220" s="111">
        <v>45140</v>
      </c>
      <c r="P220" t="s">
        <v>252</v>
      </c>
      <c r="Q220" t="s">
        <v>253</v>
      </c>
      <c r="R220" s="111">
        <v>45140</v>
      </c>
      <c r="W220">
        <v>3258.5</v>
      </c>
      <c r="X220">
        <v>2704.46</v>
      </c>
      <c r="Y220">
        <v>3602.2</v>
      </c>
      <c r="Z220">
        <f t="shared" si="3"/>
        <v>9565.16</v>
      </c>
    </row>
    <row r="221" spans="1:26">
      <c r="A221" t="s">
        <v>246</v>
      </c>
      <c r="B221" t="s">
        <v>3073</v>
      </c>
      <c r="C221" t="s">
        <v>624</v>
      </c>
      <c r="D221" t="s">
        <v>45</v>
      </c>
      <c r="E221" t="s">
        <v>46</v>
      </c>
      <c r="F221">
        <v>12811325</v>
      </c>
      <c r="G221" s="111">
        <v>45140</v>
      </c>
      <c r="H221" t="s">
        <v>6282</v>
      </c>
      <c r="I221" t="s">
        <v>255</v>
      </c>
      <c r="J221" t="s">
        <v>249</v>
      </c>
      <c r="K221" t="s">
        <v>250</v>
      </c>
      <c r="L221" t="s">
        <v>251</v>
      </c>
      <c r="O221" s="111">
        <v>45140</v>
      </c>
      <c r="P221" t="s">
        <v>252</v>
      </c>
      <c r="Q221" t="s">
        <v>253</v>
      </c>
      <c r="R221" s="111"/>
      <c r="W221">
        <v>0</v>
      </c>
      <c r="X221">
        <v>0</v>
      </c>
      <c r="Y221">
        <v>70</v>
      </c>
      <c r="Z221">
        <f t="shared" si="3"/>
        <v>70</v>
      </c>
    </row>
    <row r="222" spans="1:26">
      <c r="A222" t="s">
        <v>246</v>
      </c>
      <c r="B222" t="s">
        <v>3073</v>
      </c>
      <c r="C222" t="s">
        <v>624</v>
      </c>
      <c r="D222" t="s">
        <v>45</v>
      </c>
      <c r="E222" t="s">
        <v>46</v>
      </c>
      <c r="F222">
        <v>9400825</v>
      </c>
      <c r="G222" s="111">
        <v>45147</v>
      </c>
      <c r="H222" t="s">
        <v>6283</v>
      </c>
      <c r="I222" t="s">
        <v>255</v>
      </c>
      <c r="J222" t="s">
        <v>249</v>
      </c>
      <c r="K222" t="s">
        <v>250</v>
      </c>
      <c r="L222" t="s">
        <v>251</v>
      </c>
      <c r="O222" s="111">
        <v>45147</v>
      </c>
      <c r="P222" t="s">
        <v>252</v>
      </c>
      <c r="Q222" t="s">
        <v>253</v>
      </c>
      <c r="R222" s="111">
        <v>45148</v>
      </c>
      <c r="W222">
        <v>0</v>
      </c>
      <c r="X222">
        <v>0</v>
      </c>
      <c r="Y222">
        <v>1292.9000000000001</v>
      </c>
      <c r="Z222">
        <f t="shared" si="3"/>
        <v>1292.9000000000001</v>
      </c>
    </row>
    <row r="223" spans="1:26">
      <c r="A223" t="s">
        <v>246</v>
      </c>
      <c r="B223" t="s">
        <v>3073</v>
      </c>
      <c r="C223" t="s">
        <v>624</v>
      </c>
      <c r="D223" t="s">
        <v>45</v>
      </c>
      <c r="E223" t="s">
        <v>46</v>
      </c>
      <c r="F223">
        <v>12867909</v>
      </c>
      <c r="G223" s="111">
        <v>45159</v>
      </c>
      <c r="H223" t="s">
        <v>6284</v>
      </c>
      <c r="I223" t="s">
        <v>255</v>
      </c>
      <c r="J223" t="s">
        <v>249</v>
      </c>
      <c r="K223" t="s">
        <v>250</v>
      </c>
      <c r="L223" t="s">
        <v>251</v>
      </c>
      <c r="O223" s="111">
        <v>45159</v>
      </c>
      <c r="P223" t="s">
        <v>252</v>
      </c>
      <c r="Q223" t="s">
        <v>257</v>
      </c>
      <c r="R223" s="111">
        <v>45161</v>
      </c>
      <c r="W223">
        <v>0</v>
      </c>
      <c r="X223">
        <v>0</v>
      </c>
      <c r="Y223">
        <v>0</v>
      </c>
      <c r="Z223">
        <f t="shared" si="3"/>
        <v>0</v>
      </c>
    </row>
    <row r="224" spans="1:26">
      <c r="A224" t="s">
        <v>246</v>
      </c>
      <c r="B224" t="s">
        <v>3073</v>
      </c>
      <c r="C224" t="s">
        <v>624</v>
      </c>
      <c r="D224" t="s">
        <v>45</v>
      </c>
      <c r="E224" t="s">
        <v>46</v>
      </c>
      <c r="F224">
        <v>12881658</v>
      </c>
      <c r="G224" s="111">
        <v>45166</v>
      </c>
      <c r="H224" t="s">
        <v>6285</v>
      </c>
      <c r="I224" t="s">
        <v>271</v>
      </c>
      <c r="J224" t="s">
        <v>249</v>
      </c>
      <c r="K224" t="s">
        <v>268</v>
      </c>
      <c r="L224" t="s">
        <v>251</v>
      </c>
      <c r="O224" s="111">
        <v>45167</v>
      </c>
      <c r="P224" t="s">
        <v>252</v>
      </c>
      <c r="Q224" t="s">
        <v>253</v>
      </c>
      <c r="R224" s="111">
        <v>45167</v>
      </c>
      <c r="W224">
        <v>0</v>
      </c>
      <c r="X224">
        <v>0</v>
      </c>
      <c r="Y224">
        <v>750.3</v>
      </c>
      <c r="Z224">
        <f t="shared" si="3"/>
        <v>750.3</v>
      </c>
    </row>
    <row r="225" spans="1:26">
      <c r="A225" t="s">
        <v>246</v>
      </c>
      <c r="B225" t="s">
        <v>3073</v>
      </c>
      <c r="C225" t="s">
        <v>624</v>
      </c>
      <c r="D225" t="s">
        <v>360</v>
      </c>
      <c r="E225" t="s">
        <v>46</v>
      </c>
      <c r="F225">
        <v>12078985</v>
      </c>
      <c r="G225" s="111">
        <v>45078</v>
      </c>
      <c r="H225" t="s">
        <v>5533</v>
      </c>
      <c r="I225" t="s">
        <v>255</v>
      </c>
      <c r="L225" t="s">
        <v>251</v>
      </c>
      <c r="O225" s="111">
        <v>45078</v>
      </c>
      <c r="P225" t="s">
        <v>252</v>
      </c>
      <c r="Q225" t="s">
        <v>263</v>
      </c>
      <c r="R225" s="111">
        <v>45082</v>
      </c>
      <c r="W225">
        <v>3668.87</v>
      </c>
      <c r="X225">
        <v>2120.1999999999998</v>
      </c>
      <c r="Y225">
        <v>0</v>
      </c>
      <c r="Z225">
        <f t="shared" si="3"/>
        <v>5789.07</v>
      </c>
    </row>
    <row r="226" spans="1:26">
      <c r="A226" t="s">
        <v>246</v>
      </c>
      <c r="B226" t="s">
        <v>3073</v>
      </c>
      <c r="C226" t="s">
        <v>624</v>
      </c>
      <c r="D226" t="s">
        <v>360</v>
      </c>
      <c r="E226" t="s">
        <v>46</v>
      </c>
      <c r="F226">
        <v>12569613</v>
      </c>
      <c r="G226" s="111">
        <v>45078</v>
      </c>
      <c r="H226" t="s">
        <v>5534</v>
      </c>
      <c r="I226" t="s">
        <v>255</v>
      </c>
      <c r="J226" t="s">
        <v>249</v>
      </c>
      <c r="K226" t="s">
        <v>250</v>
      </c>
      <c r="L226" t="s">
        <v>251</v>
      </c>
      <c r="O226" s="111">
        <v>45078</v>
      </c>
      <c r="P226" t="s">
        <v>252</v>
      </c>
      <c r="Q226" t="s">
        <v>253</v>
      </c>
      <c r="R226" s="111">
        <v>45082</v>
      </c>
      <c r="W226">
        <v>742.75</v>
      </c>
      <c r="X226">
        <v>300.5</v>
      </c>
      <c r="Y226">
        <v>746.5</v>
      </c>
      <c r="Z226">
        <f t="shared" si="3"/>
        <v>1789.75</v>
      </c>
    </row>
    <row r="227" spans="1:26">
      <c r="A227" t="s">
        <v>246</v>
      </c>
      <c r="B227" t="s">
        <v>3073</v>
      </c>
      <c r="C227" t="s">
        <v>624</v>
      </c>
      <c r="D227" t="s">
        <v>360</v>
      </c>
      <c r="E227" t="s">
        <v>46</v>
      </c>
      <c r="F227">
        <v>11464525</v>
      </c>
      <c r="G227" s="111">
        <v>45082</v>
      </c>
      <c r="H227" t="s">
        <v>5664</v>
      </c>
      <c r="I227" t="s">
        <v>248</v>
      </c>
      <c r="J227" t="s">
        <v>249</v>
      </c>
      <c r="K227" t="s">
        <v>268</v>
      </c>
      <c r="L227" t="s">
        <v>251</v>
      </c>
      <c r="O227" s="111">
        <v>45082</v>
      </c>
      <c r="P227" t="s">
        <v>252</v>
      </c>
      <c r="Q227" t="s">
        <v>282</v>
      </c>
      <c r="R227" s="111">
        <v>45083</v>
      </c>
      <c r="W227">
        <v>0</v>
      </c>
      <c r="X227">
        <v>0</v>
      </c>
      <c r="Y227">
        <v>0</v>
      </c>
      <c r="Z227">
        <f t="shared" si="3"/>
        <v>0</v>
      </c>
    </row>
    <row r="228" spans="1:26">
      <c r="A228" t="s">
        <v>246</v>
      </c>
      <c r="B228" t="s">
        <v>3073</v>
      </c>
      <c r="C228" t="s">
        <v>624</v>
      </c>
      <c r="D228" t="s">
        <v>360</v>
      </c>
      <c r="E228" t="s">
        <v>46</v>
      </c>
      <c r="F228">
        <v>12588176</v>
      </c>
      <c r="G228" s="111">
        <v>45083</v>
      </c>
      <c r="H228" t="s">
        <v>5535</v>
      </c>
      <c r="I228" t="s">
        <v>255</v>
      </c>
      <c r="J228" t="s">
        <v>249</v>
      </c>
      <c r="K228" t="s">
        <v>250</v>
      </c>
      <c r="L228" t="s">
        <v>251</v>
      </c>
      <c r="O228" s="111">
        <v>45083</v>
      </c>
      <c r="P228" t="s">
        <v>252</v>
      </c>
      <c r="Q228" t="s">
        <v>282</v>
      </c>
      <c r="R228" s="111">
        <v>45092</v>
      </c>
      <c r="W228">
        <v>61.7</v>
      </c>
      <c r="X228">
        <v>6</v>
      </c>
      <c r="Y228">
        <v>0</v>
      </c>
      <c r="Z228">
        <f t="shared" si="3"/>
        <v>67.7</v>
      </c>
    </row>
    <row r="229" spans="1:26">
      <c r="A229" t="s">
        <v>246</v>
      </c>
      <c r="B229" t="s">
        <v>3073</v>
      </c>
      <c r="C229" t="s">
        <v>624</v>
      </c>
      <c r="D229" t="s">
        <v>360</v>
      </c>
      <c r="E229" t="s">
        <v>46</v>
      </c>
      <c r="F229">
        <v>12592302</v>
      </c>
      <c r="G229" s="111">
        <v>45084</v>
      </c>
      <c r="H229" t="s">
        <v>5666</v>
      </c>
      <c r="I229" t="s">
        <v>256</v>
      </c>
      <c r="J229" t="s">
        <v>249</v>
      </c>
      <c r="K229" t="s">
        <v>250</v>
      </c>
      <c r="L229" t="s">
        <v>251</v>
      </c>
      <c r="O229" s="111">
        <v>45084</v>
      </c>
      <c r="P229" t="s">
        <v>252</v>
      </c>
      <c r="Q229" t="s">
        <v>253</v>
      </c>
      <c r="R229" s="111">
        <v>45089</v>
      </c>
      <c r="W229">
        <v>1612.72</v>
      </c>
      <c r="X229">
        <v>4211.71</v>
      </c>
      <c r="Y229">
        <v>3244.34</v>
      </c>
      <c r="Z229">
        <f t="shared" si="3"/>
        <v>9068.77</v>
      </c>
    </row>
    <row r="230" spans="1:26">
      <c r="A230" t="s">
        <v>246</v>
      </c>
      <c r="B230" t="s">
        <v>3073</v>
      </c>
      <c r="C230" t="s">
        <v>624</v>
      </c>
      <c r="D230" t="s">
        <v>5754</v>
      </c>
      <c r="E230" t="s">
        <v>46</v>
      </c>
      <c r="F230">
        <v>12717109</v>
      </c>
      <c r="G230" s="111">
        <v>45114</v>
      </c>
      <c r="H230" t="s">
        <v>5878</v>
      </c>
      <c r="I230" t="s">
        <v>255</v>
      </c>
      <c r="J230" t="s">
        <v>249</v>
      </c>
      <c r="K230" t="s">
        <v>250</v>
      </c>
      <c r="L230" t="s">
        <v>251</v>
      </c>
      <c r="O230" s="111">
        <v>45114</v>
      </c>
      <c r="P230" t="s">
        <v>252</v>
      </c>
      <c r="Q230" t="s">
        <v>253</v>
      </c>
      <c r="R230" s="111">
        <v>45118</v>
      </c>
      <c r="W230">
        <v>0</v>
      </c>
      <c r="X230">
        <v>26693.18</v>
      </c>
      <c r="Y230">
        <v>40852.9</v>
      </c>
      <c r="Z230">
        <f t="shared" si="3"/>
        <v>67546.080000000002</v>
      </c>
    </row>
    <row r="231" spans="1:26">
      <c r="A231" t="s">
        <v>246</v>
      </c>
      <c r="B231" t="s">
        <v>3073</v>
      </c>
      <c r="C231" t="s">
        <v>624</v>
      </c>
      <c r="D231" t="s">
        <v>5202</v>
      </c>
      <c r="E231" t="s">
        <v>46</v>
      </c>
      <c r="F231">
        <v>1585931</v>
      </c>
      <c r="G231" s="111">
        <v>45093</v>
      </c>
      <c r="H231" t="s">
        <v>5536</v>
      </c>
      <c r="I231" t="s">
        <v>255</v>
      </c>
      <c r="J231" t="s">
        <v>249</v>
      </c>
      <c r="K231" t="s">
        <v>250</v>
      </c>
      <c r="L231" t="s">
        <v>251</v>
      </c>
      <c r="O231" s="111">
        <v>45093</v>
      </c>
      <c r="P231" t="s">
        <v>252</v>
      </c>
      <c r="Q231" t="s">
        <v>253</v>
      </c>
      <c r="R231" s="111">
        <v>45096</v>
      </c>
      <c r="W231">
        <v>11918.37</v>
      </c>
      <c r="X231">
        <v>32213.599999999999</v>
      </c>
      <c r="Y231">
        <v>31314.639999999999</v>
      </c>
      <c r="Z231">
        <f t="shared" si="3"/>
        <v>75446.61</v>
      </c>
    </row>
    <row r="232" spans="1:26">
      <c r="A232" t="s">
        <v>246</v>
      </c>
      <c r="B232" t="s">
        <v>3073</v>
      </c>
      <c r="C232" t="s">
        <v>624</v>
      </c>
      <c r="D232" t="s">
        <v>437</v>
      </c>
      <c r="E232" t="s">
        <v>46</v>
      </c>
      <c r="F232">
        <v>12738317</v>
      </c>
      <c r="G232" s="111">
        <v>45121</v>
      </c>
      <c r="H232" t="s">
        <v>5879</v>
      </c>
      <c r="I232" t="s">
        <v>248</v>
      </c>
      <c r="J232" t="s">
        <v>249</v>
      </c>
      <c r="K232" t="s">
        <v>250</v>
      </c>
      <c r="L232" t="s">
        <v>251</v>
      </c>
      <c r="O232" s="111">
        <v>45121</v>
      </c>
      <c r="P232" t="s">
        <v>252</v>
      </c>
      <c r="Q232" t="s">
        <v>253</v>
      </c>
      <c r="R232" s="111">
        <v>45125</v>
      </c>
      <c r="W232">
        <v>0</v>
      </c>
      <c r="X232">
        <v>6620</v>
      </c>
      <c r="Y232">
        <v>27600</v>
      </c>
      <c r="Z232">
        <f t="shared" si="3"/>
        <v>34220</v>
      </c>
    </row>
    <row r="233" spans="1:26">
      <c r="A233" t="s">
        <v>246</v>
      </c>
      <c r="B233" t="s">
        <v>3073</v>
      </c>
      <c r="C233" t="s">
        <v>624</v>
      </c>
      <c r="D233" t="s">
        <v>3193</v>
      </c>
      <c r="E233" t="s">
        <v>2794</v>
      </c>
      <c r="F233">
        <v>12784772</v>
      </c>
      <c r="G233" s="111">
        <v>45134</v>
      </c>
      <c r="H233" t="s">
        <v>5880</v>
      </c>
      <c r="I233" t="s">
        <v>248</v>
      </c>
      <c r="J233" t="s">
        <v>249</v>
      </c>
      <c r="K233" t="s">
        <v>250</v>
      </c>
      <c r="L233" t="s">
        <v>251</v>
      </c>
      <c r="O233" s="111">
        <v>45134</v>
      </c>
      <c r="P233" t="s">
        <v>252</v>
      </c>
      <c r="Q233" t="s">
        <v>253</v>
      </c>
      <c r="R233" s="111">
        <v>45136</v>
      </c>
      <c r="W233">
        <v>0</v>
      </c>
      <c r="X233">
        <v>393.5</v>
      </c>
      <c r="Y233">
        <v>9944.16</v>
      </c>
      <c r="Z233">
        <f t="shared" si="3"/>
        <v>10337.66</v>
      </c>
    </row>
    <row r="234" spans="1:26">
      <c r="A234" t="s">
        <v>246</v>
      </c>
      <c r="B234" t="s">
        <v>3073</v>
      </c>
      <c r="C234" t="s">
        <v>624</v>
      </c>
      <c r="D234" t="s">
        <v>3193</v>
      </c>
      <c r="E234" t="s">
        <v>2794</v>
      </c>
      <c r="F234">
        <v>12784805</v>
      </c>
      <c r="G234" s="111">
        <v>45134</v>
      </c>
      <c r="H234" t="s">
        <v>5881</v>
      </c>
      <c r="I234" t="s">
        <v>255</v>
      </c>
      <c r="J234" t="s">
        <v>249</v>
      </c>
      <c r="K234" t="s">
        <v>250</v>
      </c>
      <c r="L234" t="s">
        <v>251</v>
      </c>
      <c r="O234" s="111">
        <v>45134</v>
      </c>
      <c r="P234" t="s">
        <v>252</v>
      </c>
      <c r="Q234" t="s">
        <v>253</v>
      </c>
      <c r="R234" s="111">
        <v>45136</v>
      </c>
      <c r="W234">
        <v>0</v>
      </c>
      <c r="X234">
        <v>2692.5</v>
      </c>
      <c r="Y234">
        <v>9466.8799999999992</v>
      </c>
      <c r="Z234">
        <f t="shared" si="3"/>
        <v>12159.38</v>
      </c>
    </row>
    <row r="235" spans="1:26">
      <c r="A235" t="s">
        <v>246</v>
      </c>
      <c r="B235" t="s">
        <v>3073</v>
      </c>
      <c r="C235" t="s">
        <v>624</v>
      </c>
      <c r="D235" t="s">
        <v>3193</v>
      </c>
      <c r="E235" t="s">
        <v>2794</v>
      </c>
      <c r="F235">
        <v>9176022</v>
      </c>
      <c r="G235" s="111">
        <v>45135</v>
      </c>
      <c r="H235" t="s">
        <v>5882</v>
      </c>
      <c r="I235" t="s">
        <v>255</v>
      </c>
      <c r="J235" t="s">
        <v>249</v>
      </c>
      <c r="K235" t="s">
        <v>250</v>
      </c>
      <c r="L235" t="s">
        <v>251</v>
      </c>
      <c r="O235" s="111">
        <v>45135</v>
      </c>
      <c r="P235" t="s">
        <v>252</v>
      </c>
      <c r="Q235" t="s">
        <v>253</v>
      </c>
      <c r="R235" s="111">
        <v>45140</v>
      </c>
      <c r="W235">
        <v>0</v>
      </c>
      <c r="X235">
        <v>0</v>
      </c>
      <c r="Y235">
        <v>6096.5</v>
      </c>
      <c r="Z235">
        <f t="shared" si="3"/>
        <v>6096.5</v>
      </c>
    </row>
    <row r="236" spans="1:26">
      <c r="A236" t="s">
        <v>246</v>
      </c>
      <c r="B236" t="s">
        <v>3073</v>
      </c>
      <c r="C236" t="s">
        <v>624</v>
      </c>
      <c r="D236" t="s">
        <v>3193</v>
      </c>
      <c r="E236" t="s">
        <v>2794</v>
      </c>
      <c r="F236">
        <v>10100531</v>
      </c>
      <c r="G236" s="111">
        <v>45152</v>
      </c>
      <c r="H236" t="s">
        <v>6286</v>
      </c>
      <c r="I236" t="s">
        <v>255</v>
      </c>
      <c r="J236" t="s">
        <v>249</v>
      </c>
      <c r="K236" t="s">
        <v>268</v>
      </c>
      <c r="L236" t="s">
        <v>251</v>
      </c>
      <c r="O236" s="111">
        <v>45152</v>
      </c>
      <c r="P236" t="s">
        <v>252</v>
      </c>
      <c r="Q236" t="s">
        <v>253</v>
      </c>
      <c r="R236" s="111">
        <v>45152</v>
      </c>
      <c r="W236">
        <v>0</v>
      </c>
      <c r="X236">
        <v>0</v>
      </c>
      <c r="Y236">
        <v>5337.57</v>
      </c>
      <c r="Z236">
        <f t="shared" si="3"/>
        <v>5337.57</v>
      </c>
    </row>
    <row r="237" spans="1:26">
      <c r="A237" t="s">
        <v>246</v>
      </c>
      <c r="B237" t="s">
        <v>3073</v>
      </c>
      <c r="C237" t="s">
        <v>624</v>
      </c>
      <c r="D237" t="s">
        <v>1808</v>
      </c>
      <c r="E237" t="s">
        <v>46</v>
      </c>
      <c r="F237">
        <v>12837817</v>
      </c>
      <c r="G237" s="111">
        <v>45148</v>
      </c>
      <c r="H237" t="s">
        <v>6287</v>
      </c>
      <c r="I237" t="s">
        <v>255</v>
      </c>
      <c r="J237" t="s">
        <v>249</v>
      </c>
      <c r="K237" t="s">
        <v>250</v>
      </c>
      <c r="L237" t="s">
        <v>251</v>
      </c>
      <c r="O237" s="111">
        <v>45148</v>
      </c>
      <c r="P237" t="s">
        <v>252</v>
      </c>
      <c r="Q237" t="s">
        <v>253</v>
      </c>
      <c r="R237" s="111">
        <v>45153</v>
      </c>
      <c r="W237">
        <v>0</v>
      </c>
      <c r="X237">
        <v>0</v>
      </c>
      <c r="Y237">
        <v>643.58000000000004</v>
      </c>
      <c r="Z237">
        <f t="shared" si="3"/>
        <v>643.58000000000004</v>
      </c>
    </row>
    <row r="238" spans="1:26">
      <c r="A238" t="s">
        <v>246</v>
      </c>
      <c r="B238" t="s">
        <v>2432</v>
      </c>
      <c r="C238" t="s">
        <v>195</v>
      </c>
      <c r="D238" t="s">
        <v>1107</v>
      </c>
      <c r="E238" t="s">
        <v>54</v>
      </c>
      <c r="F238">
        <v>11945448</v>
      </c>
      <c r="G238" s="111">
        <v>44923</v>
      </c>
      <c r="H238" t="s">
        <v>5883</v>
      </c>
      <c r="I238" t="s">
        <v>260</v>
      </c>
      <c r="L238" t="s">
        <v>251</v>
      </c>
      <c r="O238" s="111">
        <v>45138</v>
      </c>
      <c r="P238" t="s">
        <v>254</v>
      </c>
      <c r="Q238" t="s">
        <v>253</v>
      </c>
      <c r="R238" s="111">
        <v>45140</v>
      </c>
      <c r="W238">
        <v>0</v>
      </c>
      <c r="X238">
        <v>0</v>
      </c>
      <c r="Y238">
        <v>0</v>
      </c>
      <c r="Z238">
        <f t="shared" si="3"/>
        <v>0</v>
      </c>
    </row>
    <row r="239" spans="1:26">
      <c r="A239" t="s">
        <v>246</v>
      </c>
      <c r="B239" t="s">
        <v>2716</v>
      </c>
      <c r="C239" t="s">
        <v>1818</v>
      </c>
      <c r="D239" t="s">
        <v>57</v>
      </c>
      <c r="E239" t="s">
        <v>58</v>
      </c>
      <c r="F239">
        <v>12536619</v>
      </c>
      <c r="G239" s="111">
        <v>45075</v>
      </c>
      <c r="H239" t="s">
        <v>5547</v>
      </c>
      <c r="I239" t="s">
        <v>255</v>
      </c>
      <c r="J239" t="s">
        <v>249</v>
      </c>
      <c r="K239" t="s">
        <v>250</v>
      </c>
      <c r="L239" t="s">
        <v>251</v>
      </c>
      <c r="O239" s="111">
        <v>45091</v>
      </c>
      <c r="P239" t="s">
        <v>252</v>
      </c>
      <c r="Q239" t="s">
        <v>253</v>
      </c>
      <c r="R239" s="111">
        <v>45092</v>
      </c>
      <c r="W239">
        <v>1</v>
      </c>
      <c r="X239">
        <v>10738.19</v>
      </c>
      <c r="Y239">
        <v>12924.16</v>
      </c>
      <c r="Z239">
        <f t="shared" si="3"/>
        <v>23663.35</v>
      </c>
    </row>
    <row r="240" spans="1:26">
      <c r="A240" t="s">
        <v>246</v>
      </c>
      <c r="B240" t="s">
        <v>2716</v>
      </c>
      <c r="C240" t="s">
        <v>1818</v>
      </c>
      <c r="D240" t="s">
        <v>57</v>
      </c>
      <c r="E240" t="s">
        <v>58</v>
      </c>
      <c r="F240">
        <v>12568739</v>
      </c>
      <c r="G240" s="111">
        <v>45078</v>
      </c>
      <c r="H240" t="s">
        <v>5548</v>
      </c>
      <c r="I240" t="s">
        <v>255</v>
      </c>
      <c r="J240" t="s">
        <v>249</v>
      </c>
      <c r="K240" t="s">
        <v>250</v>
      </c>
      <c r="L240" t="s">
        <v>251</v>
      </c>
      <c r="O240" s="111">
        <v>45078</v>
      </c>
      <c r="P240" t="s">
        <v>252</v>
      </c>
      <c r="Q240" t="s">
        <v>253</v>
      </c>
      <c r="R240" s="111">
        <v>45082</v>
      </c>
      <c r="W240">
        <v>3477.1</v>
      </c>
      <c r="X240">
        <v>3452.25</v>
      </c>
      <c r="Y240">
        <v>422</v>
      </c>
      <c r="Z240">
        <f t="shared" si="3"/>
        <v>7351.35</v>
      </c>
    </row>
    <row r="241" spans="1:26">
      <c r="A241" t="s">
        <v>246</v>
      </c>
      <c r="B241" t="s">
        <v>2716</v>
      </c>
      <c r="C241" t="s">
        <v>1818</v>
      </c>
      <c r="D241" t="s">
        <v>57</v>
      </c>
      <c r="E241" t="s">
        <v>58</v>
      </c>
      <c r="F241">
        <v>781381</v>
      </c>
      <c r="G241" s="111">
        <v>45078</v>
      </c>
      <c r="H241" t="s">
        <v>5651</v>
      </c>
      <c r="I241" t="s">
        <v>260</v>
      </c>
      <c r="L241" t="s">
        <v>251</v>
      </c>
      <c r="O241" s="111">
        <v>45078</v>
      </c>
      <c r="P241" t="s">
        <v>252</v>
      </c>
      <c r="Q241" t="s">
        <v>263</v>
      </c>
      <c r="R241" s="111">
        <v>45082</v>
      </c>
      <c r="W241">
        <v>400.9</v>
      </c>
      <c r="X241">
        <v>0</v>
      </c>
      <c r="Y241">
        <v>0</v>
      </c>
      <c r="Z241">
        <f t="shared" si="3"/>
        <v>400.9</v>
      </c>
    </row>
    <row r="242" spans="1:26">
      <c r="A242" t="s">
        <v>246</v>
      </c>
      <c r="B242" t="s">
        <v>2716</v>
      </c>
      <c r="C242" t="s">
        <v>1818</v>
      </c>
      <c r="D242" t="s">
        <v>57</v>
      </c>
      <c r="E242" t="s">
        <v>58</v>
      </c>
      <c r="F242">
        <v>12582472</v>
      </c>
      <c r="G242" s="111">
        <v>45082</v>
      </c>
      <c r="H242" t="s">
        <v>5549</v>
      </c>
      <c r="I242" t="s">
        <v>255</v>
      </c>
      <c r="J242" t="s">
        <v>249</v>
      </c>
      <c r="K242" t="s">
        <v>250</v>
      </c>
      <c r="L242" t="s">
        <v>251</v>
      </c>
      <c r="O242" s="111">
        <v>45082</v>
      </c>
      <c r="P242" t="s">
        <v>252</v>
      </c>
      <c r="Q242" t="s">
        <v>282</v>
      </c>
      <c r="R242" s="111">
        <v>45083</v>
      </c>
      <c r="W242">
        <v>2869</v>
      </c>
      <c r="X242">
        <v>56</v>
      </c>
      <c r="Y242">
        <v>0</v>
      </c>
      <c r="Z242">
        <f t="shared" si="3"/>
        <v>2925</v>
      </c>
    </row>
    <row r="243" spans="1:26">
      <c r="A243" t="s">
        <v>246</v>
      </c>
      <c r="B243" t="s">
        <v>2716</v>
      </c>
      <c r="C243" t="s">
        <v>1818</v>
      </c>
      <c r="D243" t="s">
        <v>57</v>
      </c>
      <c r="E243" t="s">
        <v>58</v>
      </c>
      <c r="F243">
        <v>12587155</v>
      </c>
      <c r="G243" s="111">
        <v>45083</v>
      </c>
      <c r="H243" t="s">
        <v>5681</v>
      </c>
      <c r="I243" t="s">
        <v>255</v>
      </c>
      <c r="J243" t="s">
        <v>249</v>
      </c>
      <c r="K243" t="s">
        <v>250</v>
      </c>
      <c r="L243" t="s">
        <v>251</v>
      </c>
      <c r="O243" s="111">
        <v>45083</v>
      </c>
      <c r="P243" t="s">
        <v>252</v>
      </c>
      <c r="Q243" t="s">
        <v>253</v>
      </c>
      <c r="R243" s="111">
        <v>45086</v>
      </c>
      <c r="W243">
        <v>164.49</v>
      </c>
      <c r="X243">
        <v>373.89</v>
      </c>
      <c r="Y243">
        <v>161.5</v>
      </c>
      <c r="Z243">
        <f t="shared" si="3"/>
        <v>699.88</v>
      </c>
    </row>
    <row r="244" spans="1:26">
      <c r="A244" t="s">
        <v>246</v>
      </c>
      <c r="B244" t="s">
        <v>2716</v>
      </c>
      <c r="C244" t="s">
        <v>1818</v>
      </c>
      <c r="D244" t="s">
        <v>57</v>
      </c>
      <c r="E244" t="s">
        <v>58</v>
      </c>
      <c r="F244">
        <v>12610527</v>
      </c>
      <c r="G244" s="111">
        <v>45091</v>
      </c>
      <c r="H244" t="s">
        <v>5607</v>
      </c>
      <c r="I244" t="s">
        <v>255</v>
      </c>
      <c r="J244" t="s">
        <v>249</v>
      </c>
      <c r="K244" t="s">
        <v>250</v>
      </c>
      <c r="L244" t="s">
        <v>251</v>
      </c>
      <c r="O244" s="111">
        <v>45091</v>
      </c>
      <c r="P244" t="s">
        <v>252</v>
      </c>
      <c r="Q244" t="s">
        <v>282</v>
      </c>
      <c r="R244" s="111">
        <v>45092</v>
      </c>
      <c r="W244">
        <v>164.04</v>
      </c>
      <c r="X244">
        <v>147.71</v>
      </c>
      <c r="Y244">
        <v>0</v>
      </c>
      <c r="Z244">
        <f t="shared" si="3"/>
        <v>311.75</v>
      </c>
    </row>
    <row r="245" spans="1:26">
      <c r="A245" t="s">
        <v>246</v>
      </c>
      <c r="B245" t="s">
        <v>2716</v>
      </c>
      <c r="C245" t="s">
        <v>1818</v>
      </c>
      <c r="D245" t="s">
        <v>57</v>
      </c>
      <c r="E245" t="s">
        <v>58</v>
      </c>
      <c r="F245">
        <v>12621750</v>
      </c>
      <c r="G245" s="111">
        <v>45093</v>
      </c>
      <c r="H245" t="s">
        <v>5550</v>
      </c>
      <c r="I245" t="s">
        <v>255</v>
      </c>
      <c r="J245" t="s">
        <v>249</v>
      </c>
      <c r="K245" t="s">
        <v>250</v>
      </c>
      <c r="L245" t="s">
        <v>251</v>
      </c>
      <c r="O245" s="111">
        <v>45093</v>
      </c>
      <c r="P245" t="s">
        <v>252</v>
      </c>
      <c r="Q245" t="s">
        <v>282</v>
      </c>
      <c r="R245" s="111">
        <v>45096</v>
      </c>
      <c r="W245">
        <v>5</v>
      </c>
      <c r="X245">
        <v>0</v>
      </c>
      <c r="Y245">
        <v>0</v>
      </c>
      <c r="Z245">
        <f t="shared" si="3"/>
        <v>5</v>
      </c>
    </row>
    <row r="246" spans="1:26">
      <c r="A246" t="s">
        <v>246</v>
      </c>
      <c r="B246" t="s">
        <v>2716</v>
      </c>
      <c r="C246" t="s">
        <v>1818</v>
      </c>
      <c r="D246" t="s">
        <v>57</v>
      </c>
      <c r="E246" t="s">
        <v>58</v>
      </c>
      <c r="F246">
        <v>12624977</v>
      </c>
      <c r="G246" s="111">
        <v>45094</v>
      </c>
      <c r="H246" t="s">
        <v>5551</v>
      </c>
      <c r="I246" t="s">
        <v>255</v>
      </c>
      <c r="J246" t="s">
        <v>249</v>
      </c>
      <c r="K246" t="s">
        <v>250</v>
      </c>
      <c r="L246" t="s">
        <v>251</v>
      </c>
      <c r="O246" s="111">
        <v>45094</v>
      </c>
      <c r="P246" t="s">
        <v>252</v>
      </c>
      <c r="Q246" t="s">
        <v>282</v>
      </c>
      <c r="R246" s="111">
        <v>45097</v>
      </c>
      <c r="W246">
        <v>43</v>
      </c>
      <c r="X246">
        <v>0</v>
      </c>
      <c r="Y246">
        <v>0</v>
      </c>
      <c r="Z246">
        <f t="shared" si="3"/>
        <v>43</v>
      </c>
    </row>
    <row r="247" spans="1:26">
      <c r="A247" t="s">
        <v>246</v>
      </c>
      <c r="B247" t="s">
        <v>2716</v>
      </c>
      <c r="C247" t="s">
        <v>1818</v>
      </c>
      <c r="D247" t="s">
        <v>57</v>
      </c>
      <c r="E247" t="s">
        <v>58</v>
      </c>
      <c r="F247">
        <v>9529764</v>
      </c>
      <c r="G247" s="111">
        <v>45098</v>
      </c>
      <c r="H247" t="s">
        <v>5499</v>
      </c>
      <c r="I247" t="s">
        <v>255</v>
      </c>
      <c r="J247" t="s">
        <v>249</v>
      </c>
      <c r="K247" t="s">
        <v>250</v>
      </c>
      <c r="L247" t="s">
        <v>251</v>
      </c>
      <c r="O247" s="111">
        <v>45099</v>
      </c>
      <c r="P247" t="s">
        <v>252</v>
      </c>
      <c r="Q247" t="s">
        <v>253</v>
      </c>
      <c r="R247" s="111">
        <v>45103</v>
      </c>
      <c r="W247">
        <v>262.98</v>
      </c>
      <c r="X247">
        <v>635</v>
      </c>
      <c r="Y247">
        <v>70</v>
      </c>
      <c r="Z247">
        <f t="shared" si="3"/>
        <v>967.98</v>
      </c>
    </row>
    <row r="248" spans="1:26">
      <c r="A248" t="s">
        <v>246</v>
      </c>
      <c r="B248" t="s">
        <v>2716</v>
      </c>
      <c r="C248" t="s">
        <v>1818</v>
      </c>
      <c r="D248" t="s">
        <v>57</v>
      </c>
      <c r="E248" t="s">
        <v>58</v>
      </c>
      <c r="F248">
        <v>12625036</v>
      </c>
      <c r="G248" s="111">
        <v>45100</v>
      </c>
      <c r="H248" t="s">
        <v>5633</v>
      </c>
      <c r="I248" t="s">
        <v>255</v>
      </c>
      <c r="L248" t="s">
        <v>251</v>
      </c>
      <c r="O248" s="111">
        <v>45100</v>
      </c>
      <c r="P248" t="s">
        <v>252</v>
      </c>
      <c r="Q248" t="s">
        <v>253</v>
      </c>
      <c r="R248" s="111">
        <v>45110</v>
      </c>
      <c r="W248">
        <v>0</v>
      </c>
      <c r="X248">
        <v>2</v>
      </c>
      <c r="Y248">
        <v>66.5</v>
      </c>
      <c r="Z248">
        <f t="shared" si="3"/>
        <v>68.5</v>
      </c>
    </row>
    <row r="249" spans="1:26">
      <c r="A249" t="s">
        <v>246</v>
      </c>
      <c r="B249" t="s">
        <v>2716</v>
      </c>
      <c r="C249" t="s">
        <v>1818</v>
      </c>
      <c r="D249" t="s">
        <v>57</v>
      </c>
      <c r="E249" t="s">
        <v>58</v>
      </c>
      <c r="F249">
        <v>1010440</v>
      </c>
      <c r="G249" s="111">
        <v>45103</v>
      </c>
      <c r="H249" t="s">
        <v>5667</v>
      </c>
      <c r="I249" t="s">
        <v>255</v>
      </c>
      <c r="J249" t="s">
        <v>249</v>
      </c>
      <c r="K249" t="s">
        <v>268</v>
      </c>
      <c r="L249" t="s">
        <v>251</v>
      </c>
      <c r="O249" s="111">
        <v>45103</v>
      </c>
      <c r="P249" t="s">
        <v>252</v>
      </c>
      <c r="Q249" t="s">
        <v>282</v>
      </c>
      <c r="R249" s="111">
        <v>45105</v>
      </c>
      <c r="W249">
        <v>7</v>
      </c>
      <c r="X249">
        <v>6</v>
      </c>
      <c r="Y249">
        <v>0</v>
      </c>
      <c r="Z249">
        <f t="shared" si="3"/>
        <v>13</v>
      </c>
    </row>
    <row r="250" spans="1:26">
      <c r="A250" t="s">
        <v>246</v>
      </c>
      <c r="B250" t="s">
        <v>2716</v>
      </c>
      <c r="C250" t="s">
        <v>1818</v>
      </c>
      <c r="D250" t="s">
        <v>57</v>
      </c>
      <c r="E250" t="s">
        <v>58</v>
      </c>
      <c r="F250">
        <v>12678529</v>
      </c>
      <c r="G250" s="111">
        <v>45106</v>
      </c>
      <c r="H250" t="s">
        <v>5569</v>
      </c>
      <c r="I250" t="s">
        <v>255</v>
      </c>
      <c r="J250" t="s">
        <v>249</v>
      </c>
      <c r="K250" t="s">
        <v>250</v>
      </c>
      <c r="L250" t="s">
        <v>251</v>
      </c>
      <c r="O250" s="111">
        <v>45106</v>
      </c>
      <c r="P250" t="s">
        <v>252</v>
      </c>
      <c r="Q250" t="s">
        <v>257</v>
      </c>
      <c r="R250" s="111"/>
      <c r="W250">
        <v>0</v>
      </c>
      <c r="X250">
        <v>0</v>
      </c>
      <c r="Y250">
        <v>0</v>
      </c>
      <c r="Z250">
        <f t="shared" si="3"/>
        <v>0</v>
      </c>
    </row>
    <row r="251" spans="1:26">
      <c r="A251" t="s">
        <v>246</v>
      </c>
      <c r="B251" t="s">
        <v>2716</v>
      </c>
      <c r="C251" t="s">
        <v>1818</v>
      </c>
      <c r="D251" t="s">
        <v>57</v>
      </c>
      <c r="E251" t="s">
        <v>58</v>
      </c>
      <c r="F251">
        <v>12694749</v>
      </c>
      <c r="G251" s="111">
        <v>45110</v>
      </c>
      <c r="H251" t="s">
        <v>5884</v>
      </c>
      <c r="I251" t="s">
        <v>255</v>
      </c>
      <c r="J251" t="s">
        <v>249</v>
      </c>
      <c r="K251" t="s">
        <v>250</v>
      </c>
      <c r="L251" t="s">
        <v>251</v>
      </c>
      <c r="O251" s="111">
        <v>45110</v>
      </c>
      <c r="P251" t="s">
        <v>252</v>
      </c>
      <c r="Q251" t="s">
        <v>257</v>
      </c>
      <c r="R251" s="111"/>
      <c r="W251">
        <v>0</v>
      </c>
      <c r="X251">
        <v>0</v>
      </c>
      <c r="Y251">
        <v>0</v>
      </c>
      <c r="Z251">
        <f t="shared" si="3"/>
        <v>0</v>
      </c>
    </row>
    <row r="252" spans="1:26">
      <c r="A252" t="s">
        <v>246</v>
      </c>
      <c r="B252" t="s">
        <v>2716</v>
      </c>
      <c r="C252" t="s">
        <v>1818</v>
      </c>
      <c r="D252" t="s">
        <v>57</v>
      </c>
      <c r="E252" t="s">
        <v>58</v>
      </c>
      <c r="F252">
        <v>8032656</v>
      </c>
      <c r="G252" s="111">
        <v>45110</v>
      </c>
      <c r="H252" t="s">
        <v>5885</v>
      </c>
      <c r="I252" t="s">
        <v>255</v>
      </c>
      <c r="J252" t="s">
        <v>249</v>
      </c>
      <c r="K252" t="s">
        <v>250</v>
      </c>
      <c r="L252" t="s">
        <v>251</v>
      </c>
      <c r="O252" s="111">
        <v>45110</v>
      </c>
      <c r="P252" t="s">
        <v>252</v>
      </c>
      <c r="Q252" t="s">
        <v>253</v>
      </c>
      <c r="R252" s="111">
        <v>45112</v>
      </c>
      <c r="W252">
        <v>0</v>
      </c>
      <c r="X252">
        <v>2496</v>
      </c>
      <c r="Y252">
        <v>3258.5</v>
      </c>
      <c r="Z252">
        <f t="shared" si="3"/>
        <v>5754.5</v>
      </c>
    </row>
    <row r="253" spans="1:26">
      <c r="A253" t="s">
        <v>246</v>
      </c>
      <c r="B253" t="s">
        <v>2716</v>
      </c>
      <c r="C253" t="s">
        <v>1818</v>
      </c>
      <c r="D253" t="s">
        <v>57</v>
      </c>
      <c r="E253" t="s">
        <v>58</v>
      </c>
      <c r="F253">
        <v>12716569</v>
      </c>
      <c r="G253" s="111">
        <v>45114</v>
      </c>
      <c r="H253" t="s">
        <v>5886</v>
      </c>
      <c r="I253" t="s">
        <v>255</v>
      </c>
      <c r="J253" t="s">
        <v>249</v>
      </c>
      <c r="K253" t="s">
        <v>250</v>
      </c>
      <c r="L253" t="s">
        <v>251</v>
      </c>
      <c r="O253" s="111">
        <v>45114</v>
      </c>
      <c r="P253" t="s">
        <v>252</v>
      </c>
      <c r="Q253" t="s">
        <v>253</v>
      </c>
      <c r="R253" s="111">
        <v>45124</v>
      </c>
      <c r="W253">
        <v>0</v>
      </c>
      <c r="X253">
        <v>3978</v>
      </c>
      <c r="Y253">
        <v>13223.32</v>
      </c>
      <c r="Z253">
        <f t="shared" si="3"/>
        <v>17201.32</v>
      </c>
    </row>
    <row r="254" spans="1:26">
      <c r="A254" t="s">
        <v>246</v>
      </c>
      <c r="B254" t="s">
        <v>2716</v>
      </c>
      <c r="C254" t="s">
        <v>1818</v>
      </c>
      <c r="D254" t="s">
        <v>57</v>
      </c>
      <c r="E254" t="s">
        <v>58</v>
      </c>
      <c r="F254">
        <v>12721929</v>
      </c>
      <c r="G254" s="111">
        <v>45117</v>
      </c>
      <c r="H254" t="s">
        <v>5887</v>
      </c>
      <c r="I254" t="s">
        <v>255</v>
      </c>
      <c r="J254" t="s">
        <v>249</v>
      </c>
      <c r="K254" t="s">
        <v>250</v>
      </c>
      <c r="L254" t="s">
        <v>251</v>
      </c>
      <c r="O254" s="111">
        <v>45117</v>
      </c>
      <c r="P254" t="s">
        <v>252</v>
      </c>
      <c r="Q254" t="s">
        <v>253</v>
      </c>
      <c r="R254" s="111">
        <v>45118</v>
      </c>
      <c r="W254">
        <v>0</v>
      </c>
      <c r="X254">
        <v>7834.02</v>
      </c>
      <c r="Y254">
        <v>10366</v>
      </c>
      <c r="Z254">
        <f t="shared" si="3"/>
        <v>18200.02</v>
      </c>
    </row>
    <row r="255" spans="1:26">
      <c r="A255" t="s">
        <v>246</v>
      </c>
      <c r="B255" t="s">
        <v>2716</v>
      </c>
      <c r="C255" t="s">
        <v>1818</v>
      </c>
      <c r="D255" t="s">
        <v>57</v>
      </c>
      <c r="E255" t="s">
        <v>58</v>
      </c>
      <c r="F255">
        <v>12731645</v>
      </c>
      <c r="G255" s="111">
        <v>45119</v>
      </c>
      <c r="H255" t="s">
        <v>5888</v>
      </c>
      <c r="I255" t="s">
        <v>255</v>
      </c>
      <c r="J255" t="s">
        <v>249</v>
      </c>
      <c r="K255" t="s">
        <v>250</v>
      </c>
      <c r="L255" t="s">
        <v>251</v>
      </c>
      <c r="O255" s="111">
        <v>45120</v>
      </c>
      <c r="P255" t="s">
        <v>252</v>
      </c>
      <c r="Q255" t="s">
        <v>253</v>
      </c>
      <c r="R255" s="111">
        <v>45121</v>
      </c>
      <c r="W255">
        <v>0</v>
      </c>
      <c r="X255">
        <v>722.88</v>
      </c>
      <c r="Y255">
        <v>1261</v>
      </c>
      <c r="Z255">
        <f t="shared" si="3"/>
        <v>1983.88</v>
      </c>
    </row>
    <row r="256" spans="1:26">
      <c r="A256" t="s">
        <v>246</v>
      </c>
      <c r="B256" t="s">
        <v>2716</v>
      </c>
      <c r="C256" t="s">
        <v>1818</v>
      </c>
      <c r="D256" t="s">
        <v>57</v>
      </c>
      <c r="E256" t="s">
        <v>58</v>
      </c>
      <c r="F256">
        <v>12216151</v>
      </c>
      <c r="G256" s="111">
        <v>45120</v>
      </c>
      <c r="H256" t="s">
        <v>5889</v>
      </c>
      <c r="I256" t="s">
        <v>255</v>
      </c>
      <c r="J256" t="s">
        <v>249</v>
      </c>
      <c r="K256" t="s">
        <v>268</v>
      </c>
      <c r="L256" t="s">
        <v>251</v>
      </c>
      <c r="O256" s="111">
        <v>45120</v>
      </c>
      <c r="P256" t="s">
        <v>252</v>
      </c>
      <c r="Q256" t="s">
        <v>253</v>
      </c>
      <c r="R256" s="111">
        <v>45121</v>
      </c>
      <c r="W256">
        <v>0</v>
      </c>
      <c r="X256">
        <v>10517.69</v>
      </c>
      <c r="Y256">
        <v>26147.09</v>
      </c>
      <c r="Z256">
        <f t="shared" si="3"/>
        <v>36664.78</v>
      </c>
    </row>
    <row r="257" spans="1:26">
      <c r="A257" t="s">
        <v>246</v>
      </c>
      <c r="B257" t="s">
        <v>2716</v>
      </c>
      <c r="C257" t="s">
        <v>1818</v>
      </c>
      <c r="D257" t="s">
        <v>57</v>
      </c>
      <c r="E257" t="s">
        <v>58</v>
      </c>
      <c r="F257">
        <v>12747570</v>
      </c>
      <c r="G257" s="111">
        <v>45125</v>
      </c>
      <c r="H257" t="s">
        <v>5890</v>
      </c>
      <c r="I257" t="s">
        <v>255</v>
      </c>
      <c r="J257" t="s">
        <v>249</v>
      </c>
      <c r="K257" t="s">
        <v>250</v>
      </c>
      <c r="L257" t="s">
        <v>251</v>
      </c>
      <c r="O257" s="111">
        <v>45125</v>
      </c>
      <c r="P257" t="s">
        <v>252</v>
      </c>
      <c r="Q257" t="s">
        <v>253</v>
      </c>
      <c r="R257" s="111">
        <v>45127</v>
      </c>
      <c r="W257">
        <v>0</v>
      </c>
      <c r="X257">
        <v>346</v>
      </c>
      <c r="Y257">
        <v>120</v>
      </c>
      <c r="Z257">
        <f t="shared" si="3"/>
        <v>466</v>
      </c>
    </row>
    <row r="258" spans="1:26">
      <c r="A258" t="s">
        <v>246</v>
      </c>
      <c r="B258" t="s">
        <v>2716</v>
      </c>
      <c r="C258" t="s">
        <v>1818</v>
      </c>
      <c r="D258" t="s">
        <v>57</v>
      </c>
      <c r="E258" t="s">
        <v>58</v>
      </c>
      <c r="F258">
        <v>12694397</v>
      </c>
      <c r="G258" s="111">
        <v>45134</v>
      </c>
      <c r="H258" t="s">
        <v>5891</v>
      </c>
      <c r="I258" t="s">
        <v>255</v>
      </c>
      <c r="J258" t="s">
        <v>249</v>
      </c>
      <c r="K258" t="s">
        <v>250</v>
      </c>
      <c r="L258" t="s">
        <v>251</v>
      </c>
      <c r="O258" s="111">
        <v>45134</v>
      </c>
      <c r="P258" t="s">
        <v>252</v>
      </c>
      <c r="Q258" t="s">
        <v>253</v>
      </c>
      <c r="R258" s="111">
        <v>45135</v>
      </c>
      <c r="W258">
        <v>0</v>
      </c>
      <c r="X258">
        <v>1280.8900000000001</v>
      </c>
      <c r="Y258">
        <v>10682.53</v>
      </c>
      <c r="Z258">
        <f t="shared" si="3"/>
        <v>11963.42</v>
      </c>
    </row>
    <row r="259" spans="1:26">
      <c r="A259" t="s">
        <v>246</v>
      </c>
      <c r="B259" t="s">
        <v>2716</v>
      </c>
      <c r="C259" t="s">
        <v>1818</v>
      </c>
      <c r="D259" t="s">
        <v>57</v>
      </c>
      <c r="E259" t="s">
        <v>58</v>
      </c>
      <c r="F259">
        <v>12791335</v>
      </c>
      <c r="G259" s="111">
        <v>45135</v>
      </c>
      <c r="H259" t="s">
        <v>5892</v>
      </c>
      <c r="I259" t="s">
        <v>255</v>
      </c>
      <c r="J259" t="s">
        <v>249</v>
      </c>
      <c r="K259" t="s">
        <v>250</v>
      </c>
      <c r="L259" t="s">
        <v>251</v>
      </c>
      <c r="O259" s="111">
        <v>45135</v>
      </c>
      <c r="P259" t="s">
        <v>252</v>
      </c>
      <c r="Q259" t="s">
        <v>257</v>
      </c>
      <c r="R259" s="111">
        <v>45139</v>
      </c>
      <c r="W259">
        <v>0</v>
      </c>
      <c r="X259">
        <v>0</v>
      </c>
      <c r="Y259">
        <v>0</v>
      </c>
      <c r="Z259">
        <f t="shared" ref="Z259:Z322" si="4">SUM(W259:Y259)</f>
        <v>0</v>
      </c>
    </row>
    <row r="260" spans="1:26">
      <c r="A260" t="s">
        <v>246</v>
      </c>
      <c r="B260" t="s">
        <v>2716</v>
      </c>
      <c r="C260" t="s">
        <v>1818</v>
      </c>
      <c r="D260" t="s">
        <v>57</v>
      </c>
      <c r="E260" t="s">
        <v>58</v>
      </c>
      <c r="F260">
        <v>12726109</v>
      </c>
      <c r="G260" s="111">
        <v>45139</v>
      </c>
      <c r="H260" t="s">
        <v>6288</v>
      </c>
      <c r="I260" t="s">
        <v>255</v>
      </c>
      <c r="J260" t="s">
        <v>249</v>
      </c>
      <c r="K260" t="s">
        <v>268</v>
      </c>
      <c r="L260" t="s">
        <v>251</v>
      </c>
      <c r="O260" s="111">
        <v>45139</v>
      </c>
      <c r="P260" t="s">
        <v>252</v>
      </c>
      <c r="Q260" t="s">
        <v>253</v>
      </c>
      <c r="R260" s="111">
        <v>45140</v>
      </c>
      <c r="W260">
        <v>0</v>
      </c>
      <c r="X260">
        <v>0</v>
      </c>
      <c r="Y260">
        <v>102650.93</v>
      </c>
      <c r="Z260">
        <f t="shared" si="4"/>
        <v>102650.93</v>
      </c>
    </row>
    <row r="261" spans="1:26">
      <c r="A261" t="s">
        <v>246</v>
      </c>
      <c r="B261" t="s">
        <v>2716</v>
      </c>
      <c r="C261" t="s">
        <v>1818</v>
      </c>
      <c r="D261" t="s">
        <v>57</v>
      </c>
      <c r="E261" t="s">
        <v>58</v>
      </c>
      <c r="F261">
        <v>12726134</v>
      </c>
      <c r="G261" s="111">
        <v>45140</v>
      </c>
      <c r="H261" t="s">
        <v>6289</v>
      </c>
      <c r="I261" t="s">
        <v>255</v>
      </c>
      <c r="J261" t="s">
        <v>249</v>
      </c>
      <c r="K261" t="s">
        <v>268</v>
      </c>
      <c r="L261" t="s">
        <v>251</v>
      </c>
      <c r="O261" s="111">
        <v>45140</v>
      </c>
      <c r="P261" t="s">
        <v>252</v>
      </c>
      <c r="Q261" t="s">
        <v>253</v>
      </c>
      <c r="R261" s="111">
        <v>45141</v>
      </c>
      <c r="W261">
        <v>0</v>
      </c>
      <c r="X261">
        <v>0</v>
      </c>
      <c r="Y261">
        <v>17198.060000000001</v>
      </c>
      <c r="Z261">
        <f t="shared" si="4"/>
        <v>17198.060000000001</v>
      </c>
    </row>
    <row r="262" spans="1:26">
      <c r="A262" t="s">
        <v>246</v>
      </c>
      <c r="B262" t="s">
        <v>2716</v>
      </c>
      <c r="C262" t="s">
        <v>1818</v>
      </c>
      <c r="D262" t="s">
        <v>57</v>
      </c>
      <c r="E262" t="s">
        <v>58</v>
      </c>
      <c r="F262">
        <v>12816675</v>
      </c>
      <c r="G262" s="111">
        <v>45142</v>
      </c>
      <c r="H262" t="s">
        <v>6290</v>
      </c>
      <c r="I262" t="s">
        <v>255</v>
      </c>
      <c r="J262" t="s">
        <v>249</v>
      </c>
      <c r="K262" t="s">
        <v>250</v>
      </c>
      <c r="L262" t="s">
        <v>251</v>
      </c>
      <c r="O262" s="111">
        <v>45142</v>
      </c>
      <c r="P262" t="s">
        <v>252</v>
      </c>
      <c r="Q262" t="s">
        <v>253</v>
      </c>
      <c r="R262" s="111">
        <v>45145</v>
      </c>
      <c r="W262">
        <v>0</v>
      </c>
      <c r="X262">
        <v>0</v>
      </c>
      <c r="Y262">
        <v>3587.83</v>
      </c>
      <c r="Z262">
        <f t="shared" si="4"/>
        <v>3587.83</v>
      </c>
    </row>
    <row r="263" spans="1:26">
      <c r="A263" t="s">
        <v>246</v>
      </c>
      <c r="B263" t="s">
        <v>2716</v>
      </c>
      <c r="C263" t="s">
        <v>1818</v>
      </c>
      <c r="D263" t="s">
        <v>57</v>
      </c>
      <c r="E263" t="s">
        <v>58</v>
      </c>
      <c r="F263">
        <v>12820293</v>
      </c>
      <c r="G263" s="111">
        <v>45146</v>
      </c>
      <c r="H263" t="s">
        <v>6291</v>
      </c>
      <c r="I263" t="s">
        <v>255</v>
      </c>
      <c r="J263" t="s">
        <v>249</v>
      </c>
      <c r="K263" t="s">
        <v>268</v>
      </c>
      <c r="L263" t="s">
        <v>251</v>
      </c>
      <c r="O263" s="111">
        <v>45146</v>
      </c>
      <c r="P263" t="s">
        <v>252</v>
      </c>
      <c r="Q263" t="s">
        <v>253</v>
      </c>
      <c r="R263" s="111">
        <v>45147</v>
      </c>
      <c r="W263">
        <v>0</v>
      </c>
      <c r="X263">
        <v>0</v>
      </c>
      <c r="Y263">
        <v>4568</v>
      </c>
      <c r="Z263">
        <f t="shared" si="4"/>
        <v>4568</v>
      </c>
    </row>
    <row r="264" spans="1:26">
      <c r="A264" t="s">
        <v>246</v>
      </c>
      <c r="B264" t="s">
        <v>2716</v>
      </c>
      <c r="C264" t="s">
        <v>1818</v>
      </c>
      <c r="D264" t="s">
        <v>57</v>
      </c>
      <c r="E264" t="s">
        <v>58</v>
      </c>
      <c r="F264">
        <v>12626382</v>
      </c>
      <c r="G264" s="111">
        <v>45146</v>
      </c>
      <c r="H264" t="s">
        <v>6292</v>
      </c>
      <c r="I264" t="s">
        <v>255</v>
      </c>
      <c r="J264" t="s">
        <v>249</v>
      </c>
      <c r="K264" t="s">
        <v>250</v>
      </c>
      <c r="L264" t="s">
        <v>251</v>
      </c>
      <c r="O264" s="111">
        <v>45146</v>
      </c>
      <c r="P264" t="s">
        <v>252</v>
      </c>
      <c r="Q264" t="s">
        <v>253</v>
      </c>
      <c r="R264" s="111">
        <v>45147</v>
      </c>
      <c r="W264">
        <v>0</v>
      </c>
      <c r="X264">
        <v>0</v>
      </c>
      <c r="Y264">
        <v>38014.21</v>
      </c>
      <c r="Z264">
        <f t="shared" si="4"/>
        <v>38014.21</v>
      </c>
    </row>
    <row r="265" spans="1:26">
      <c r="A265" t="s">
        <v>246</v>
      </c>
      <c r="B265" t="s">
        <v>2716</v>
      </c>
      <c r="C265" t="s">
        <v>1818</v>
      </c>
      <c r="D265" t="s">
        <v>57</v>
      </c>
      <c r="E265" t="s">
        <v>58</v>
      </c>
      <c r="F265">
        <v>12725726</v>
      </c>
      <c r="G265" s="111">
        <v>45147</v>
      </c>
      <c r="H265" t="s">
        <v>6293</v>
      </c>
      <c r="I265" t="s">
        <v>271</v>
      </c>
      <c r="J265" t="s">
        <v>249</v>
      </c>
      <c r="K265" t="s">
        <v>268</v>
      </c>
      <c r="L265" t="s">
        <v>251</v>
      </c>
      <c r="O265" s="111">
        <v>45163</v>
      </c>
      <c r="P265" t="s">
        <v>252</v>
      </c>
      <c r="Q265" t="s">
        <v>253</v>
      </c>
      <c r="R265" s="111">
        <v>45167</v>
      </c>
      <c r="W265">
        <v>0</v>
      </c>
      <c r="X265">
        <v>0</v>
      </c>
      <c r="Y265">
        <v>12371.95</v>
      </c>
      <c r="Z265">
        <f t="shared" si="4"/>
        <v>12371.95</v>
      </c>
    </row>
    <row r="266" spans="1:26">
      <c r="A266" t="s">
        <v>246</v>
      </c>
      <c r="B266" t="s">
        <v>2716</v>
      </c>
      <c r="C266" t="s">
        <v>1818</v>
      </c>
      <c r="D266" t="s">
        <v>57</v>
      </c>
      <c r="E266" t="s">
        <v>58</v>
      </c>
      <c r="F266">
        <v>12854656</v>
      </c>
      <c r="G266" s="111">
        <v>45154</v>
      </c>
      <c r="H266" t="s">
        <v>6294</v>
      </c>
      <c r="I266" t="s">
        <v>255</v>
      </c>
      <c r="J266" t="s">
        <v>249</v>
      </c>
      <c r="K266" t="s">
        <v>268</v>
      </c>
      <c r="L266" t="s">
        <v>251</v>
      </c>
      <c r="O266" s="111">
        <v>45154</v>
      </c>
      <c r="P266" t="s">
        <v>252</v>
      </c>
      <c r="Q266" t="s">
        <v>253</v>
      </c>
      <c r="R266" s="111">
        <v>45155</v>
      </c>
      <c r="W266">
        <v>0</v>
      </c>
      <c r="X266">
        <v>0</v>
      </c>
      <c r="Y266">
        <v>2100.9</v>
      </c>
      <c r="Z266">
        <f t="shared" si="4"/>
        <v>2100.9</v>
      </c>
    </row>
    <row r="267" spans="1:26">
      <c r="A267" t="s">
        <v>246</v>
      </c>
      <c r="B267" t="s">
        <v>2716</v>
      </c>
      <c r="C267" t="s">
        <v>1818</v>
      </c>
      <c r="D267" t="s">
        <v>57</v>
      </c>
      <c r="E267" t="s">
        <v>58</v>
      </c>
      <c r="F267">
        <v>12846864</v>
      </c>
      <c r="G267" s="111">
        <v>45156</v>
      </c>
      <c r="H267" t="s">
        <v>6295</v>
      </c>
      <c r="I267" t="s">
        <v>271</v>
      </c>
      <c r="J267" t="s">
        <v>249</v>
      </c>
      <c r="K267" t="s">
        <v>250</v>
      </c>
      <c r="L267" t="s">
        <v>251</v>
      </c>
      <c r="O267" s="111">
        <v>45156</v>
      </c>
      <c r="P267" t="s">
        <v>252</v>
      </c>
      <c r="Q267" t="s">
        <v>257</v>
      </c>
      <c r="R267" s="111"/>
      <c r="W267">
        <v>0</v>
      </c>
      <c r="X267">
        <v>0</v>
      </c>
      <c r="Y267">
        <v>0</v>
      </c>
      <c r="Z267">
        <f t="shared" si="4"/>
        <v>0</v>
      </c>
    </row>
    <row r="268" spans="1:26">
      <c r="A268" t="s">
        <v>246</v>
      </c>
      <c r="B268" t="s">
        <v>2716</v>
      </c>
      <c r="C268" t="s">
        <v>1818</v>
      </c>
      <c r="D268" t="s">
        <v>57</v>
      </c>
      <c r="E268" t="s">
        <v>58</v>
      </c>
      <c r="F268">
        <v>12880311</v>
      </c>
      <c r="G268" s="111">
        <v>45162</v>
      </c>
      <c r="H268" t="s">
        <v>6296</v>
      </c>
      <c r="I268" t="s">
        <v>271</v>
      </c>
      <c r="J268" t="s">
        <v>249</v>
      </c>
      <c r="K268" t="s">
        <v>250</v>
      </c>
      <c r="L268" t="s">
        <v>251</v>
      </c>
      <c r="O268" s="111">
        <v>45162</v>
      </c>
      <c r="P268" t="s">
        <v>252</v>
      </c>
      <c r="Q268" t="s">
        <v>253</v>
      </c>
      <c r="R268" s="111">
        <v>45163</v>
      </c>
      <c r="W268">
        <v>0</v>
      </c>
      <c r="X268">
        <v>0</v>
      </c>
      <c r="Y268">
        <v>2603.9</v>
      </c>
      <c r="Z268">
        <f t="shared" si="4"/>
        <v>2603.9</v>
      </c>
    </row>
    <row r="269" spans="1:26">
      <c r="A269" t="s">
        <v>246</v>
      </c>
      <c r="B269" t="s">
        <v>2716</v>
      </c>
      <c r="C269" t="s">
        <v>1818</v>
      </c>
      <c r="D269" t="s">
        <v>57</v>
      </c>
      <c r="E269" t="s">
        <v>58</v>
      </c>
      <c r="F269">
        <v>12897343</v>
      </c>
      <c r="G269" s="111">
        <v>45167</v>
      </c>
      <c r="H269" t="s">
        <v>6297</v>
      </c>
      <c r="I269" t="s">
        <v>248</v>
      </c>
      <c r="J269" t="s">
        <v>249</v>
      </c>
      <c r="K269" t="s">
        <v>250</v>
      </c>
      <c r="L269" t="s">
        <v>251</v>
      </c>
      <c r="O269" s="111">
        <v>45167</v>
      </c>
      <c r="P269" t="s">
        <v>252</v>
      </c>
      <c r="Q269" t="s">
        <v>257</v>
      </c>
      <c r="R269" s="111"/>
      <c r="W269">
        <v>0</v>
      </c>
      <c r="X269">
        <v>0</v>
      </c>
      <c r="Y269">
        <v>0</v>
      </c>
      <c r="Z269">
        <f t="shared" si="4"/>
        <v>0</v>
      </c>
    </row>
    <row r="270" spans="1:26">
      <c r="A270" t="s">
        <v>246</v>
      </c>
      <c r="B270" t="s">
        <v>3095</v>
      </c>
      <c r="C270" t="s">
        <v>1989</v>
      </c>
      <c r="D270" t="s">
        <v>57</v>
      </c>
      <c r="E270" t="s">
        <v>58</v>
      </c>
      <c r="F270">
        <v>12575977</v>
      </c>
      <c r="G270" s="111">
        <v>45079</v>
      </c>
      <c r="H270" t="s">
        <v>5552</v>
      </c>
      <c r="I270" t="s">
        <v>255</v>
      </c>
      <c r="J270" t="s">
        <v>249</v>
      </c>
      <c r="K270" t="s">
        <v>250</v>
      </c>
      <c r="L270" t="s">
        <v>251</v>
      </c>
      <c r="O270" s="111">
        <v>45083</v>
      </c>
      <c r="P270" t="s">
        <v>252</v>
      </c>
      <c r="Q270" t="s">
        <v>253</v>
      </c>
      <c r="R270" s="111">
        <v>45084</v>
      </c>
      <c r="W270">
        <v>25967.599999999999</v>
      </c>
      <c r="X270">
        <v>36932.660000000003</v>
      </c>
      <c r="Y270">
        <v>34370.79</v>
      </c>
      <c r="Z270">
        <f t="shared" si="4"/>
        <v>97271.05</v>
      </c>
    </row>
    <row r="271" spans="1:26">
      <c r="A271" t="s">
        <v>246</v>
      </c>
      <c r="B271" t="s">
        <v>3095</v>
      </c>
      <c r="C271" t="s">
        <v>1989</v>
      </c>
      <c r="D271" t="s">
        <v>57</v>
      </c>
      <c r="E271" t="s">
        <v>58</v>
      </c>
      <c r="F271">
        <v>12378251</v>
      </c>
      <c r="G271" s="111">
        <v>45082</v>
      </c>
      <c r="H271" t="s">
        <v>5654</v>
      </c>
      <c r="I271" t="s">
        <v>255</v>
      </c>
      <c r="L271" t="s">
        <v>251</v>
      </c>
      <c r="O271" s="111">
        <v>45082</v>
      </c>
      <c r="P271" t="s">
        <v>252</v>
      </c>
      <c r="Q271" t="s">
        <v>263</v>
      </c>
      <c r="R271" s="111">
        <v>45083</v>
      </c>
      <c r="W271">
        <v>171</v>
      </c>
      <c r="X271">
        <v>0</v>
      </c>
      <c r="Y271">
        <v>0</v>
      </c>
      <c r="Z271">
        <f t="shared" si="4"/>
        <v>171</v>
      </c>
    </row>
    <row r="272" spans="1:26">
      <c r="A272" t="s">
        <v>246</v>
      </c>
      <c r="B272" t="s">
        <v>3095</v>
      </c>
      <c r="C272" t="s">
        <v>1989</v>
      </c>
      <c r="D272" t="s">
        <v>57</v>
      </c>
      <c r="E272" t="s">
        <v>58</v>
      </c>
      <c r="F272">
        <v>12587907</v>
      </c>
      <c r="G272" s="111">
        <v>45083</v>
      </c>
      <c r="H272" t="s">
        <v>5652</v>
      </c>
      <c r="I272" t="s">
        <v>260</v>
      </c>
      <c r="L272" t="s">
        <v>251</v>
      </c>
      <c r="O272" s="111">
        <v>45083</v>
      </c>
      <c r="P272" t="s">
        <v>252</v>
      </c>
      <c r="Q272" t="s">
        <v>263</v>
      </c>
      <c r="R272" s="111">
        <v>45084</v>
      </c>
      <c r="W272">
        <v>11</v>
      </c>
      <c r="X272">
        <v>0</v>
      </c>
      <c r="Y272">
        <v>0</v>
      </c>
      <c r="Z272">
        <f t="shared" si="4"/>
        <v>11</v>
      </c>
    </row>
    <row r="273" spans="1:26">
      <c r="A273" t="s">
        <v>246</v>
      </c>
      <c r="B273" t="s">
        <v>3095</v>
      </c>
      <c r="C273" t="s">
        <v>1989</v>
      </c>
      <c r="D273" t="s">
        <v>57</v>
      </c>
      <c r="E273" t="s">
        <v>58</v>
      </c>
      <c r="F273">
        <v>544929</v>
      </c>
      <c r="G273" s="111">
        <v>45104</v>
      </c>
      <c r="H273" t="s">
        <v>5668</v>
      </c>
      <c r="I273" t="s">
        <v>255</v>
      </c>
      <c r="J273" t="s">
        <v>249</v>
      </c>
      <c r="K273" t="s">
        <v>250</v>
      </c>
      <c r="L273" t="s">
        <v>251</v>
      </c>
      <c r="O273" s="111">
        <v>45104</v>
      </c>
      <c r="P273" t="s">
        <v>252</v>
      </c>
      <c r="Q273" t="s">
        <v>253</v>
      </c>
      <c r="R273" s="111">
        <v>45105</v>
      </c>
      <c r="W273">
        <v>3098.96</v>
      </c>
      <c r="X273">
        <v>64417.2</v>
      </c>
      <c r="Y273">
        <v>65343.22</v>
      </c>
      <c r="Z273">
        <f t="shared" si="4"/>
        <v>132859.38</v>
      </c>
    </row>
    <row r="274" spans="1:26">
      <c r="A274" t="s">
        <v>246</v>
      </c>
      <c r="B274" t="s">
        <v>3095</v>
      </c>
      <c r="C274" t="s">
        <v>1989</v>
      </c>
      <c r="D274" t="s">
        <v>57</v>
      </c>
      <c r="E274" t="s">
        <v>58</v>
      </c>
      <c r="F274">
        <v>12662462</v>
      </c>
      <c r="G274" s="111">
        <v>45104</v>
      </c>
      <c r="H274" t="s">
        <v>5556</v>
      </c>
      <c r="I274" t="s">
        <v>255</v>
      </c>
      <c r="J274" t="s">
        <v>249</v>
      </c>
      <c r="K274" t="s">
        <v>250</v>
      </c>
      <c r="L274" t="s">
        <v>251</v>
      </c>
      <c r="O274" s="111">
        <v>45104</v>
      </c>
      <c r="P274" t="s">
        <v>252</v>
      </c>
      <c r="Q274" t="s">
        <v>282</v>
      </c>
      <c r="R274" s="111">
        <v>45107</v>
      </c>
      <c r="W274">
        <v>0</v>
      </c>
      <c r="X274">
        <v>984</v>
      </c>
      <c r="Y274">
        <v>0</v>
      </c>
      <c r="Z274">
        <f t="shared" si="4"/>
        <v>984</v>
      </c>
    </row>
    <row r="275" spans="1:26">
      <c r="A275" t="s">
        <v>246</v>
      </c>
      <c r="B275" t="s">
        <v>3095</v>
      </c>
      <c r="C275" t="s">
        <v>1989</v>
      </c>
      <c r="D275" t="s">
        <v>57</v>
      </c>
      <c r="E275" t="s">
        <v>58</v>
      </c>
      <c r="F275">
        <v>12592777</v>
      </c>
      <c r="G275" s="111">
        <v>45107</v>
      </c>
      <c r="H275" t="s">
        <v>5602</v>
      </c>
      <c r="I275" t="s">
        <v>255</v>
      </c>
      <c r="J275" t="s">
        <v>249</v>
      </c>
      <c r="K275" t="s">
        <v>250</v>
      </c>
      <c r="L275" t="s">
        <v>251</v>
      </c>
      <c r="O275" s="111">
        <v>45107</v>
      </c>
      <c r="P275" t="s">
        <v>252</v>
      </c>
      <c r="Q275" t="s">
        <v>253</v>
      </c>
      <c r="R275" s="111">
        <v>45117</v>
      </c>
      <c r="W275">
        <v>0</v>
      </c>
      <c r="X275">
        <v>205149.68</v>
      </c>
      <c r="Y275">
        <v>288668.87</v>
      </c>
      <c r="Z275">
        <f t="shared" si="4"/>
        <v>493818.55</v>
      </c>
    </row>
    <row r="276" spans="1:26">
      <c r="A276" t="s">
        <v>246</v>
      </c>
      <c r="B276" t="s">
        <v>3095</v>
      </c>
      <c r="C276" t="s">
        <v>1989</v>
      </c>
      <c r="D276" t="s">
        <v>57</v>
      </c>
      <c r="E276" t="s">
        <v>58</v>
      </c>
      <c r="F276">
        <v>12048838</v>
      </c>
      <c r="G276" s="111">
        <v>45110</v>
      </c>
      <c r="H276" t="s">
        <v>5893</v>
      </c>
      <c r="I276" t="s">
        <v>255</v>
      </c>
      <c r="J276" t="s">
        <v>249</v>
      </c>
      <c r="K276" t="s">
        <v>250</v>
      </c>
      <c r="L276" t="s">
        <v>251</v>
      </c>
      <c r="O276" s="111">
        <v>45110</v>
      </c>
      <c r="P276" t="s">
        <v>252</v>
      </c>
      <c r="Q276" t="s">
        <v>257</v>
      </c>
      <c r="R276" s="111">
        <v>45111</v>
      </c>
      <c r="W276">
        <v>0</v>
      </c>
      <c r="X276">
        <v>0</v>
      </c>
      <c r="Y276">
        <v>0</v>
      </c>
      <c r="Z276">
        <f t="shared" si="4"/>
        <v>0</v>
      </c>
    </row>
    <row r="277" spans="1:26">
      <c r="A277" t="s">
        <v>246</v>
      </c>
      <c r="B277" t="s">
        <v>3095</v>
      </c>
      <c r="C277" t="s">
        <v>1989</v>
      </c>
      <c r="D277" t="s">
        <v>343</v>
      </c>
      <c r="E277" t="s">
        <v>54</v>
      </c>
      <c r="F277">
        <v>12601407</v>
      </c>
      <c r="G277" s="111">
        <v>45089</v>
      </c>
      <c r="H277" t="s">
        <v>5669</v>
      </c>
      <c r="I277" t="s">
        <v>248</v>
      </c>
      <c r="J277" t="s">
        <v>249</v>
      </c>
      <c r="K277" t="s">
        <v>250</v>
      </c>
      <c r="L277" t="s">
        <v>251</v>
      </c>
      <c r="O277" s="111">
        <v>45089</v>
      </c>
      <c r="P277" t="s">
        <v>252</v>
      </c>
      <c r="Q277" t="s">
        <v>253</v>
      </c>
      <c r="R277" s="111">
        <v>45090</v>
      </c>
      <c r="W277">
        <v>5351</v>
      </c>
      <c r="X277">
        <v>1590</v>
      </c>
      <c r="Y277">
        <v>1275</v>
      </c>
      <c r="Z277">
        <f t="shared" si="4"/>
        <v>8216</v>
      </c>
    </row>
    <row r="278" spans="1:26">
      <c r="A278" t="s">
        <v>246</v>
      </c>
      <c r="B278" t="s">
        <v>3095</v>
      </c>
      <c r="C278" t="s">
        <v>1989</v>
      </c>
      <c r="D278" t="s">
        <v>343</v>
      </c>
      <c r="E278" t="s">
        <v>54</v>
      </c>
      <c r="F278">
        <v>12669736</v>
      </c>
      <c r="G278" s="111">
        <v>45105</v>
      </c>
      <c r="H278" t="s">
        <v>5500</v>
      </c>
      <c r="I278" t="s">
        <v>255</v>
      </c>
      <c r="J278" t="s">
        <v>249</v>
      </c>
      <c r="K278" t="s">
        <v>250</v>
      </c>
      <c r="L278" t="s">
        <v>251</v>
      </c>
      <c r="O278" s="111">
        <v>45105</v>
      </c>
      <c r="P278" t="s">
        <v>252</v>
      </c>
      <c r="Q278" t="s">
        <v>282</v>
      </c>
      <c r="R278" s="111">
        <v>45107</v>
      </c>
      <c r="W278">
        <v>10</v>
      </c>
      <c r="X278">
        <v>60</v>
      </c>
      <c r="Y278">
        <v>0</v>
      </c>
      <c r="Z278">
        <f t="shared" si="4"/>
        <v>70</v>
      </c>
    </row>
    <row r="279" spans="1:26">
      <c r="A279" t="s">
        <v>246</v>
      </c>
      <c r="B279" t="s">
        <v>3095</v>
      </c>
      <c r="C279" t="s">
        <v>1989</v>
      </c>
      <c r="D279" t="s">
        <v>1053</v>
      </c>
      <c r="E279" t="s">
        <v>54</v>
      </c>
      <c r="F279">
        <v>12549633</v>
      </c>
      <c r="G279" s="111">
        <v>45083</v>
      </c>
      <c r="H279" t="s">
        <v>5591</v>
      </c>
      <c r="I279" t="s">
        <v>255</v>
      </c>
      <c r="J279" t="s">
        <v>249</v>
      </c>
      <c r="K279" t="s">
        <v>250</v>
      </c>
      <c r="L279" t="s">
        <v>251</v>
      </c>
      <c r="O279" s="111">
        <v>45083</v>
      </c>
      <c r="P279" t="s">
        <v>252</v>
      </c>
      <c r="Q279" t="s">
        <v>253</v>
      </c>
      <c r="R279" s="111">
        <v>45084</v>
      </c>
      <c r="W279">
        <v>3405.3</v>
      </c>
      <c r="X279">
        <v>7435.95</v>
      </c>
      <c r="Y279">
        <v>9143.35</v>
      </c>
      <c r="Z279">
        <f t="shared" si="4"/>
        <v>19984.599999999999</v>
      </c>
    </row>
    <row r="280" spans="1:26">
      <c r="A280" t="s">
        <v>246</v>
      </c>
      <c r="B280" t="s">
        <v>3095</v>
      </c>
      <c r="C280" t="s">
        <v>1989</v>
      </c>
      <c r="D280" t="s">
        <v>1053</v>
      </c>
      <c r="E280" t="s">
        <v>54</v>
      </c>
      <c r="F280">
        <v>12111872</v>
      </c>
      <c r="G280" s="111">
        <v>45091</v>
      </c>
      <c r="H280" t="s">
        <v>5634</v>
      </c>
      <c r="I280" t="s">
        <v>248</v>
      </c>
      <c r="J280" t="s">
        <v>249</v>
      </c>
      <c r="K280" t="s">
        <v>250</v>
      </c>
      <c r="L280" t="s">
        <v>251</v>
      </c>
      <c r="O280" s="111">
        <v>45091</v>
      </c>
      <c r="P280" t="s">
        <v>252</v>
      </c>
      <c r="Q280" t="s">
        <v>253</v>
      </c>
      <c r="R280" s="111">
        <v>45093</v>
      </c>
      <c r="W280">
        <v>5014.3999999999996</v>
      </c>
      <c r="X280">
        <v>20631.759999999998</v>
      </c>
      <c r="Y280">
        <v>13987.18</v>
      </c>
      <c r="Z280">
        <f t="shared" si="4"/>
        <v>39633.339999999997</v>
      </c>
    </row>
    <row r="281" spans="1:26">
      <c r="A281" t="s">
        <v>246</v>
      </c>
      <c r="B281" t="s">
        <v>5756</v>
      </c>
      <c r="C281" t="s">
        <v>2337</v>
      </c>
      <c r="D281" t="s">
        <v>247</v>
      </c>
      <c r="E281" t="s">
        <v>54</v>
      </c>
      <c r="F281">
        <v>12348123</v>
      </c>
      <c r="G281" s="111">
        <v>45114</v>
      </c>
      <c r="H281" t="s">
        <v>5894</v>
      </c>
      <c r="I281" t="s">
        <v>255</v>
      </c>
      <c r="J281" t="s">
        <v>249</v>
      </c>
      <c r="K281" t="s">
        <v>250</v>
      </c>
      <c r="L281" t="s">
        <v>251</v>
      </c>
      <c r="O281" s="111">
        <v>45114</v>
      </c>
      <c r="P281" t="s">
        <v>252</v>
      </c>
      <c r="Q281" t="s">
        <v>282</v>
      </c>
      <c r="R281" s="111">
        <v>45118</v>
      </c>
      <c r="W281">
        <v>0</v>
      </c>
      <c r="X281">
        <v>527</v>
      </c>
      <c r="Y281">
        <v>0</v>
      </c>
      <c r="Z281">
        <f t="shared" si="4"/>
        <v>527</v>
      </c>
    </row>
    <row r="282" spans="1:26">
      <c r="A282" t="s">
        <v>246</v>
      </c>
      <c r="B282" t="s">
        <v>5781</v>
      </c>
      <c r="C282" t="s">
        <v>5008</v>
      </c>
      <c r="D282" t="s">
        <v>247</v>
      </c>
      <c r="E282" t="s">
        <v>54</v>
      </c>
      <c r="F282">
        <v>12817372</v>
      </c>
      <c r="G282" s="111">
        <v>45141</v>
      </c>
      <c r="H282" t="s">
        <v>6298</v>
      </c>
      <c r="I282" t="s">
        <v>255</v>
      </c>
      <c r="J282" t="s">
        <v>249</v>
      </c>
      <c r="K282" t="s">
        <v>250</v>
      </c>
      <c r="L282" t="s">
        <v>251</v>
      </c>
      <c r="O282" s="111">
        <v>45141</v>
      </c>
      <c r="P282" t="s">
        <v>252</v>
      </c>
      <c r="Q282" t="s">
        <v>253</v>
      </c>
      <c r="R282" s="111">
        <v>45146</v>
      </c>
      <c r="W282">
        <v>0</v>
      </c>
      <c r="X282">
        <v>0</v>
      </c>
      <c r="Y282">
        <v>112.32</v>
      </c>
      <c r="Z282">
        <f t="shared" si="4"/>
        <v>112.32</v>
      </c>
    </row>
    <row r="283" spans="1:26">
      <c r="A283" t="s">
        <v>246</v>
      </c>
      <c r="B283" t="s">
        <v>5758</v>
      </c>
      <c r="C283" t="s">
        <v>2362</v>
      </c>
      <c r="D283" t="s">
        <v>2171</v>
      </c>
      <c r="E283" t="s">
        <v>54</v>
      </c>
      <c r="F283">
        <v>12273811</v>
      </c>
      <c r="G283" s="111">
        <v>45009</v>
      </c>
      <c r="H283" t="s">
        <v>3523</v>
      </c>
      <c r="I283" t="s">
        <v>260</v>
      </c>
      <c r="L283" t="s">
        <v>251</v>
      </c>
      <c r="O283" s="111">
        <v>45154</v>
      </c>
      <c r="P283" t="s">
        <v>252</v>
      </c>
      <c r="Q283" t="s">
        <v>282</v>
      </c>
      <c r="R283" s="111">
        <v>45155</v>
      </c>
      <c r="W283">
        <v>0</v>
      </c>
      <c r="X283">
        <v>0</v>
      </c>
      <c r="Y283">
        <v>0</v>
      </c>
      <c r="Z283">
        <f t="shared" si="4"/>
        <v>0</v>
      </c>
    </row>
    <row r="284" spans="1:26">
      <c r="A284" t="s">
        <v>246</v>
      </c>
      <c r="B284" t="s">
        <v>4251</v>
      </c>
      <c r="C284" t="s">
        <v>3493</v>
      </c>
      <c r="D284" t="s">
        <v>2171</v>
      </c>
      <c r="E284" t="s">
        <v>54</v>
      </c>
      <c r="F284">
        <v>12568842</v>
      </c>
      <c r="G284" s="111">
        <v>45078</v>
      </c>
      <c r="H284" t="s">
        <v>5593</v>
      </c>
      <c r="I284" t="s">
        <v>255</v>
      </c>
      <c r="J284" t="s">
        <v>249</v>
      </c>
      <c r="K284" t="s">
        <v>250</v>
      </c>
      <c r="L284" t="s">
        <v>251</v>
      </c>
      <c r="O284" s="111">
        <v>45078</v>
      </c>
      <c r="P284" t="s">
        <v>252</v>
      </c>
      <c r="Q284" t="s">
        <v>253</v>
      </c>
      <c r="R284" s="111">
        <v>45079</v>
      </c>
      <c r="W284">
        <v>4027</v>
      </c>
      <c r="X284">
        <v>392</v>
      </c>
      <c r="Y284">
        <v>4757.3100000000004</v>
      </c>
      <c r="Z284">
        <f t="shared" si="4"/>
        <v>9176.3100000000013</v>
      </c>
    </row>
    <row r="285" spans="1:26">
      <c r="A285" t="s">
        <v>246</v>
      </c>
      <c r="B285" t="s">
        <v>5758</v>
      </c>
      <c r="C285" t="s">
        <v>2362</v>
      </c>
      <c r="D285" t="s">
        <v>2171</v>
      </c>
      <c r="E285" t="s">
        <v>54</v>
      </c>
      <c r="F285">
        <v>12570469</v>
      </c>
      <c r="G285" s="111">
        <v>45078</v>
      </c>
      <c r="H285" t="s">
        <v>5352</v>
      </c>
      <c r="I285" t="s">
        <v>255</v>
      </c>
      <c r="J285" t="s">
        <v>249</v>
      </c>
      <c r="K285" t="s">
        <v>250</v>
      </c>
      <c r="L285" t="s">
        <v>251</v>
      </c>
      <c r="O285" s="111">
        <v>45083</v>
      </c>
      <c r="P285" t="s">
        <v>252</v>
      </c>
      <c r="Q285" t="s">
        <v>253</v>
      </c>
      <c r="R285" s="111">
        <v>45090</v>
      </c>
      <c r="W285">
        <v>1131.98</v>
      </c>
      <c r="X285">
        <v>3512.07</v>
      </c>
      <c r="Y285">
        <v>2064.7800000000002</v>
      </c>
      <c r="Z285">
        <f t="shared" si="4"/>
        <v>6708.83</v>
      </c>
    </row>
    <row r="286" spans="1:26">
      <c r="A286" t="s">
        <v>246</v>
      </c>
      <c r="B286" t="s">
        <v>5758</v>
      </c>
      <c r="C286" t="s">
        <v>2362</v>
      </c>
      <c r="D286" t="s">
        <v>2171</v>
      </c>
      <c r="E286" t="s">
        <v>54</v>
      </c>
      <c r="F286">
        <v>12577309</v>
      </c>
      <c r="G286" s="111">
        <v>45079</v>
      </c>
      <c r="H286" t="s">
        <v>5353</v>
      </c>
      <c r="I286" t="s">
        <v>255</v>
      </c>
      <c r="J286" t="s">
        <v>249</v>
      </c>
      <c r="K286" t="s">
        <v>250</v>
      </c>
      <c r="L286" t="s">
        <v>251</v>
      </c>
      <c r="O286" s="111">
        <v>45083</v>
      </c>
      <c r="P286" t="s">
        <v>252</v>
      </c>
      <c r="Q286" t="s">
        <v>253</v>
      </c>
      <c r="R286" s="111">
        <v>45090</v>
      </c>
      <c r="W286">
        <v>8014.49</v>
      </c>
      <c r="X286">
        <v>12807.42</v>
      </c>
      <c r="Y286">
        <v>11956.86</v>
      </c>
      <c r="Z286">
        <f t="shared" si="4"/>
        <v>32778.770000000004</v>
      </c>
    </row>
    <row r="287" spans="1:26">
      <c r="A287" t="s">
        <v>246</v>
      </c>
      <c r="B287" t="s">
        <v>4251</v>
      </c>
      <c r="C287" t="s">
        <v>3493</v>
      </c>
      <c r="D287" t="s">
        <v>2171</v>
      </c>
      <c r="E287" t="s">
        <v>54</v>
      </c>
      <c r="F287">
        <v>12560469</v>
      </c>
      <c r="G287" s="111">
        <v>45082</v>
      </c>
      <c r="H287" t="s">
        <v>5354</v>
      </c>
      <c r="I287" t="s">
        <v>255</v>
      </c>
      <c r="J287" t="s">
        <v>249</v>
      </c>
      <c r="K287" t="s">
        <v>250</v>
      </c>
      <c r="L287" t="s">
        <v>251</v>
      </c>
      <c r="O287" s="111">
        <v>45083</v>
      </c>
      <c r="P287" t="s">
        <v>252</v>
      </c>
      <c r="Q287" t="s">
        <v>253</v>
      </c>
      <c r="R287" s="111">
        <v>45090</v>
      </c>
      <c r="W287">
        <v>8170</v>
      </c>
      <c r="X287">
        <v>6665.5</v>
      </c>
      <c r="Y287">
        <v>7875</v>
      </c>
      <c r="Z287">
        <f t="shared" si="4"/>
        <v>22710.5</v>
      </c>
    </row>
    <row r="288" spans="1:26">
      <c r="A288" t="s">
        <v>246</v>
      </c>
      <c r="B288" t="s">
        <v>5758</v>
      </c>
      <c r="C288" t="s">
        <v>2362</v>
      </c>
      <c r="D288" t="s">
        <v>2171</v>
      </c>
      <c r="E288" t="s">
        <v>54</v>
      </c>
      <c r="F288">
        <v>12593053</v>
      </c>
      <c r="G288" s="111">
        <v>45084</v>
      </c>
      <c r="H288" t="s">
        <v>5363</v>
      </c>
      <c r="I288" t="s">
        <v>255</v>
      </c>
      <c r="J288" t="s">
        <v>249</v>
      </c>
      <c r="K288" t="s">
        <v>250</v>
      </c>
      <c r="L288" t="s">
        <v>251</v>
      </c>
      <c r="O288" s="111">
        <v>45084</v>
      </c>
      <c r="P288" t="s">
        <v>252</v>
      </c>
      <c r="Q288" t="s">
        <v>253</v>
      </c>
      <c r="R288" s="111">
        <v>45092</v>
      </c>
      <c r="W288">
        <v>2083</v>
      </c>
      <c r="X288">
        <v>6184.2</v>
      </c>
      <c r="Y288">
        <v>5015.62</v>
      </c>
      <c r="Z288">
        <f t="shared" si="4"/>
        <v>13282.82</v>
      </c>
    </row>
    <row r="289" spans="1:26">
      <c r="A289" t="s">
        <v>246</v>
      </c>
      <c r="B289" t="s">
        <v>5760</v>
      </c>
      <c r="C289" t="s">
        <v>5385</v>
      </c>
      <c r="D289" t="s">
        <v>2171</v>
      </c>
      <c r="E289" t="s">
        <v>54</v>
      </c>
      <c r="F289">
        <v>12402361</v>
      </c>
      <c r="G289" s="111">
        <v>45090</v>
      </c>
      <c r="H289" t="s">
        <v>5694</v>
      </c>
      <c r="I289" t="s">
        <v>255</v>
      </c>
      <c r="L289" t="s">
        <v>251</v>
      </c>
      <c r="O289" s="111">
        <v>45090</v>
      </c>
      <c r="P289" t="s">
        <v>252</v>
      </c>
      <c r="Q289" t="s">
        <v>263</v>
      </c>
      <c r="R289" s="111">
        <v>45091</v>
      </c>
      <c r="W289">
        <v>30</v>
      </c>
      <c r="X289">
        <v>67751</v>
      </c>
      <c r="Y289">
        <v>0</v>
      </c>
      <c r="Z289">
        <f t="shared" si="4"/>
        <v>67781</v>
      </c>
    </row>
    <row r="290" spans="1:26">
      <c r="A290" t="s">
        <v>246</v>
      </c>
      <c r="B290" t="s">
        <v>5758</v>
      </c>
      <c r="C290" t="s">
        <v>2362</v>
      </c>
      <c r="D290" t="s">
        <v>2171</v>
      </c>
      <c r="E290" t="s">
        <v>54</v>
      </c>
      <c r="F290">
        <v>12610452</v>
      </c>
      <c r="G290" s="111">
        <v>45091</v>
      </c>
      <c r="H290" t="s">
        <v>5367</v>
      </c>
      <c r="I290" t="s">
        <v>255</v>
      </c>
      <c r="J290" t="s">
        <v>249</v>
      </c>
      <c r="K290" t="s">
        <v>250</v>
      </c>
      <c r="L290" t="s">
        <v>251</v>
      </c>
      <c r="O290" s="111">
        <v>45091</v>
      </c>
      <c r="P290" t="s">
        <v>252</v>
      </c>
      <c r="Q290" t="s">
        <v>282</v>
      </c>
      <c r="R290" s="111">
        <v>45091</v>
      </c>
      <c r="W290">
        <v>49.01</v>
      </c>
      <c r="X290">
        <v>950</v>
      </c>
      <c r="Y290">
        <v>0</v>
      </c>
      <c r="Z290">
        <f t="shared" si="4"/>
        <v>999.01</v>
      </c>
    </row>
    <row r="291" spans="1:26">
      <c r="A291" t="s">
        <v>246</v>
      </c>
      <c r="B291" t="s">
        <v>5758</v>
      </c>
      <c r="C291" t="s">
        <v>2362</v>
      </c>
      <c r="D291" t="s">
        <v>2171</v>
      </c>
      <c r="E291" t="s">
        <v>54</v>
      </c>
      <c r="F291">
        <v>12621547</v>
      </c>
      <c r="G291" s="111">
        <v>45093</v>
      </c>
      <c r="H291" t="s">
        <v>5375</v>
      </c>
      <c r="I291" t="s">
        <v>255</v>
      </c>
      <c r="J291" t="s">
        <v>249</v>
      </c>
      <c r="K291" t="s">
        <v>250</v>
      </c>
      <c r="L291" t="s">
        <v>251</v>
      </c>
      <c r="O291" s="111">
        <v>45093</v>
      </c>
      <c r="P291" t="s">
        <v>252</v>
      </c>
      <c r="Q291" t="s">
        <v>282</v>
      </c>
      <c r="R291" s="111">
        <v>45096</v>
      </c>
      <c r="W291">
        <v>3293.08</v>
      </c>
      <c r="X291">
        <v>1891</v>
      </c>
      <c r="Y291">
        <v>0</v>
      </c>
      <c r="Z291">
        <f t="shared" si="4"/>
        <v>5184.08</v>
      </c>
    </row>
    <row r="292" spans="1:26">
      <c r="A292" t="s">
        <v>246</v>
      </c>
      <c r="B292" t="s">
        <v>5760</v>
      </c>
      <c r="C292" t="s">
        <v>5385</v>
      </c>
      <c r="D292" t="s">
        <v>2171</v>
      </c>
      <c r="E292" t="s">
        <v>54</v>
      </c>
      <c r="F292">
        <v>12638543</v>
      </c>
      <c r="G292" s="111">
        <v>45098</v>
      </c>
      <c r="H292" t="s">
        <v>5386</v>
      </c>
      <c r="I292" t="s">
        <v>255</v>
      </c>
      <c r="J292" t="s">
        <v>249</v>
      </c>
      <c r="K292" t="s">
        <v>250</v>
      </c>
      <c r="L292" t="s">
        <v>251</v>
      </c>
      <c r="O292" s="111">
        <v>45098</v>
      </c>
      <c r="P292" t="s">
        <v>252</v>
      </c>
      <c r="Q292" t="s">
        <v>253</v>
      </c>
      <c r="R292" s="111">
        <v>45099</v>
      </c>
      <c r="W292">
        <v>4464.16</v>
      </c>
      <c r="X292">
        <v>16726.830000000002</v>
      </c>
      <c r="Y292">
        <v>14544.5</v>
      </c>
      <c r="Z292">
        <f t="shared" si="4"/>
        <v>35735.490000000005</v>
      </c>
    </row>
    <row r="293" spans="1:26">
      <c r="A293" t="s">
        <v>246</v>
      </c>
      <c r="B293" t="s">
        <v>5758</v>
      </c>
      <c r="C293" t="s">
        <v>2362</v>
      </c>
      <c r="D293" t="s">
        <v>2171</v>
      </c>
      <c r="E293" t="s">
        <v>54</v>
      </c>
      <c r="F293">
        <v>12202812</v>
      </c>
      <c r="G293" s="111">
        <v>45098</v>
      </c>
      <c r="H293" t="s">
        <v>5594</v>
      </c>
      <c r="I293" t="s">
        <v>255</v>
      </c>
      <c r="J293" t="s">
        <v>249</v>
      </c>
      <c r="K293" t="s">
        <v>250</v>
      </c>
      <c r="L293" t="s">
        <v>251</v>
      </c>
      <c r="O293" s="111">
        <v>45098</v>
      </c>
      <c r="P293" t="s">
        <v>252</v>
      </c>
      <c r="Q293" t="s">
        <v>253</v>
      </c>
      <c r="R293" s="111">
        <v>45099</v>
      </c>
      <c r="W293">
        <v>892.69</v>
      </c>
      <c r="X293">
        <v>26874.49</v>
      </c>
      <c r="Y293">
        <v>14279.35</v>
      </c>
      <c r="Z293">
        <f t="shared" si="4"/>
        <v>42046.53</v>
      </c>
    </row>
    <row r="294" spans="1:26">
      <c r="A294" t="s">
        <v>246</v>
      </c>
      <c r="B294" t="s">
        <v>5758</v>
      </c>
      <c r="C294" t="s">
        <v>2362</v>
      </c>
      <c r="D294" t="s">
        <v>2171</v>
      </c>
      <c r="E294" t="s">
        <v>54</v>
      </c>
      <c r="F294">
        <v>12651108</v>
      </c>
      <c r="G294" s="111">
        <v>45100</v>
      </c>
      <c r="H294" t="s">
        <v>5467</v>
      </c>
      <c r="I294" t="s">
        <v>260</v>
      </c>
      <c r="L294" t="s">
        <v>251</v>
      </c>
      <c r="O294" s="111">
        <v>45100</v>
      </c>
      <c r="P294" t="s">
        <v>252</v>
      </c>
      <c r="Q294" t="s">
        <v>263</v>
      </c>
      <c r="R294" s="111">
        <v>45104</v>
      </c>
      <c r="W294">
        <v>1112</v>
      </c>
      <c r="X294">
        <v>0</v>
      </c>
      <c r="Y294">
        <v>0</v>
      </c>
      <c r="Z294">
        <f t="shared" si="4"/>
        <v>1112</v>
      </c>
    </row>
    <row r="295" spans="1:26">
      <c r="A295" t="s">
        <v>246</v>
      </c>
      <c r="B295" t="s">
        <v>5758</v>
      </c>
      <c r="C295" t="s">
        <v>2362</v>
      </c>
      <c r="D295" t="s">
        <v>2171</v>
      </c>
      <c r="E295" t="s">
        <v>54</v>
      </c>
      <c r="F295">
        <v>12657670</v>
      </c>
      <c r="G295" s="111">
        <v>45104</v>
      </c>
      <c r="H295" t="s">
        <v>5482</v>
      </c>
      <c r="I295" t="s">
        <v>255</v>
      </c>
      <c r="J295" t="s">
        <v>249</v>
      </c>
      <c r="K295" t="s">
        <v>250</v>
      </c>
      <c r="L295" t="s">
        <v>251</v>
      </c>
      <c r="O295" s="111">
        <v>45105</v>
      </c>
      <c r="P295" t="s">
        <v>252</v>
      </c>
      <c r="Q295" t="s">
        <v>253</v>
      </c>
      <c r="R295" s="111">
        <v>45106</v>
      </c>
      <c r="W295">
        <v>40</v>
      </c>
      <c r="X295">
        <v>4458</v>
      </c>
      <c r="Y295">
        <v>8844.42</v>
      </c>
      <c r="Z295">
        <f t="shared" si="4"/>
        <v>13342.42</v>
      </c>
    </row>
    <row r="296" spans="1:26">
      <c r="A296" t="s">
        <v>246</v>
      </c>
      <c r="B296" t="s">
        <v>5760</v>
      </c>
      <c r="C296" t="s">
        <v>5385</v>
      </c>
      <c r="D296" t="s">
        <v>2171</v>
      </c>
      <c r="E296" t="s">
        <v>54</v>
      </c>
      <c r="F296">
        <v>12669617</v>
      </c>
      <c r="G296" s="111">
        <v>45105</v>
      </c>
      <c r="H296" t="s">
        <v>5483</v>
      </c>
      <c r="I296" t="s">
        <v>255</v>
      </c>
      <c r="J296" t="s">
        <v>249</v>
      </c>
      <c r="K296" t="s">
        <v>250</v>
      </c>
      <c r="L296" t="s">
        <v>251</v>
      </c>
      <c r="O296" s="111">
        <v>45105</v>
      </c>
      <c r="P296" t="s">
        <v>252</v>
      </c>
      <c r="Q296" t="s">
        <v>253</v>
      </c>
      <c r="R296" s="111">
        <v>45106</v>
      </c>
      <c r="W296">
        <v>1886</v>
      </c>
      <c r="X296">
        <v>10202.879999999999</v>
      </c>
      <c r="Y296">
        <v>3916</v>
      </c>
      <c r="Z296">
        <f t="shared" si="4"/>
        <v>16004.88</v>
      </c>
    </row>
    <row r="297" spans="1:26">
      <c r="A297" t="s">
        <v>246</v>
      </c>
      <c r="B297" t="s">
        <v>5758</v>
      </c>
      <c r="C297" t="s">
        <v>2362</v>
      </c>
      <c r="D297" t="s">
        <v>2171</v>
      </c>
      <c r="E297" t="s">
        <v>54</v>
      </c>
      <c r="F297">
        <v>12676398</v>
      </c>
      <c r="G297" s="111">
        <v>45106</v>
      </c>
      <c r="H297" t="s">
        <v>5489</v>
      </c>
      <c r="I297" t="s">
        <v>255</v>
      </c>
      <c r="J297" t="s">
        <v>249</v>
      </c>
      <c r="K297" t="s">
        <v>250</v>
      </c>
      <c r="L297" t="s">
        <v>251</v>
      </c>
      <c r="O297" s="111">
        <v>45106</v>
      </c>
      <c r="P297" t="s">
        <v>252</v>
      </c>
      <c r="Q297" t="s">
        <v>253</v>
      </c>
      <c r="R297" s="111">
        <v>45107</v>
      </c>
      <c r="W297">
        <v>1650</v>
      </c>
      <c r="X297">
        <v>2010</v>
      </c>
      <c r="Y297">
        <v>870</v>
      </c>
      <c r="Z297">
        <f t="shared" si="4"/>
        <v>4530</v>
      </c>
    </row>
    <row r="298" spans="1:26">
      <c r="A298" t="s">
        <v>246</v>
      </c>
      <c r="B298" t="s">
        <v>5760</v>
      </c>
      <c r="C298" t="s">
        <v>5385</v>
      </c>
      <c r="D298" t="s">
        <v>2171</v>
      </c>
      <c r="E298" t="s">
        <v>54</v>
      </c>
      <c r="F298">
        <v>12095462</v>
      </c>
      <c r="G298" s="111">
        <v>45107</v>
      </c>
      <c r="H298" t="s">
        <v>5630</v>
      </c>
      <c r="I298" t="s">
        <v>255</v>
      </c>
      <c r="J298" t="s">
        <v>249</v>
      </c>
      <c r="K298" t="s">
        <v>250</v>
      </c>
      <c r="L298" t="s">
        <v>251</v>
      </c>
      <c r="O298" s="111">
        <v>45107</v>
      </c>
      <c r="P298" t="s">
        <v>252</v>
      </c>
      <c r="Q298" t="s">
        <v>253</v>
      </c>
      <c r="R298" s="111">
        <v>45110</v>
      </c>
      <c r="W298">
        <v>0</v>
      </c>
      <c r="X298">
        <v>14676.5</v>
      </c>
      <c r="Y298">
        <v>13862</v>
      </c>
      <c r="Z298">
        <f t="shared" si="4"/>
        <v>28538.5</v>
      </c>
    </row>
    <row r="299" spans="1:26">
      <c r="A299" t="s">
        <v>246</v>
      </c>
      <c r="B299" t="s">
        <v>5758</v>
      </c>
      <c r="C299" t="s">
        <v>2362</v>
      </c>
      <c r="D299" t="s">
        <v>2171</v>
      </c>
      <c r="E299" t="s">
        <v>54</v>
      </c>
      <c r="F299">
        <v>12702327</v>
      </c>
      <c r="G299" s="111">
        <v>45111</v>
      </c>
      <c r="H299" t="s">
        <v>5896</v>
      </c>
      <c r="I299" t="s">
        <v>255</v>
      </c>
      <c r="L299" t="s">
        <v>251</v>
      </c>
      <c r="O299" s="111">
        <v>45111</v>
      </c>
      <c r="P299" t="s">
        <v>252</v>
      </c>
      <c r="Q299" t="s">
        <v>263</v>
      </c>
      <c r="R299" s="111">
        <v>45112</v>
      </c>
      <c r="W299">
        <v>0</v>
      </c>
      <c r="X299">
        <v>778</v>
      </c>
      <c r="Y299">
        <v>0</v>
      </c>
      <c r="Z299">
        <f t="shared" si="4"/>
        <v>778</v>
      </c>
    </row>
    <row r="300" spans="1:26">
      <c r="A300" t="s">
        <v>246</v>
      </c>
      <c r="B300" t="s">
        <v>5758</v>
      </c>
      <c r="C300" t="s">
        <v>2362</v>
      </c>
      <c r="D300" t="s">
        <v>2171</v>
      </c>
      <c r="E300" t="s">
        <v>54</v>
      </c>
      <c r="F300">
        <v>12711308</v>
      </c>
      <c r="G300" s="111">
        <v>45113</v>
      </c>
      <c r="H300" t="s">
        <v>5897</v>
      </c>
      <c r="I300" t="s">
        <v>260</v>
      </c>
      <c r="L300" t="s">
        <v>251</v>
      </c>
      <c r="O300" s="111">
        <v>45113</v>
      </c>
      <c r="P300" t="s">
        <v>252</v>
      </c>
      <c r="Q300" t="s">
        <v>263</v>
      </c>
      <c r="R300" s="111">
        <v>45113</v>
      </c>
      <c r="W300">
        <v>0</v>
      </c>
      <c r="X300">
        <v>469.1</v>
      </c>
      <c r="Y300">
        <v>0</v>
      </c>
      <c r="Z300">
        <f t="shared" si="4"/>
        <v>469.1</v>
      </c>
    </row>
    <row r="301" spans="1:26">
      <c r="A301" t="s">
        <v>246</v>
      </c>
      <c r="B301" t="s">
        <v>5758</v>
      </c>
      <c r="C301" t="s">
        <v>2362</v>
      </c>
      <c r="D301" t="s">
        <v>2171</v>
      </c>
      <c r="E301" t="s">
        <v>54</v>
      </c>
      <c r="F301">
        <v>12711676</v>
      </c>
      <c r="G301" s="111">
        <v>45113</v>
      </c>
      <c r="H301" t="s">
        <v>5898</v>
      </c>
      <c r="I301" t="s">
        <v>255</v>
      </c>
      <c r="L301" t="s">
        <v>251</v>
      </c>
      <c r="O301" s="111">
        <v>45113</v>
      </c>
      <c r="P301" t="s">
        <v>252</v>
      </c>
      <c r="Q301" t="s">
        <v>263</v>
      </c>
      <c r="R301" s="111">
        <v>45114</v>
      </c>
      <c r="W301">
        <v>0</v>
      </c>
      <c r="X301">
        <v>2697</v>
      </c>
      <c r="Y301">
        <v>0</v>
      </c>
      <c r="Z301">
        <f t="shared" si="4"/>
        <v>2697</v>
      </c>
    </row>
    <row r="302" spans="1:26">
      <c r="A302" t="s">
        <v>246</v>
      </c>
      <c r="B302" t="s">
        <v>5758</v>
      </c>
      <c r="C302" t="s">
        <v>2362</v>
      </c>
      <c r="D302" t="s">
        <v>2171</v>
      </c>
      <c r="E302" t="s">
        <v>54</v>
      </c>
      <c r="F302">
        <v>12711968</v>
      </c>
      <c r="G302" s="111">
        <v>45113</v>
      </c>
      <c r="H302" t="s">
        <v>5899</v>
      </c>
      <c r="I302" t="s">
        <v>255</v>
      </c>
      <c r="J302" t="s">
        <v>249</v>
      </c>
      <c r="K302" t="s">
        <v>250</v>
      </c>
      <c r="L302" t="s">
        <v>251</v>
      </c>
      <c r="O302" s="111">
        <v>45113</v>
      </c>
      <c r="P302" t="s">
        <v>252</v>
      </c>
      <c r="Q302" t="s">
        <v>253</v>
      </c>
      <c r="R302" s="111">
        <v>45114</v>
      </c>
      <c r="W302">
        <v>0</v>
      </c>
      <c r="X302">
        <v>609</v>
      </c>
      <c r="Y302">
        <v>70</v>
      </c>
      <c r="Z302">
        <f t="shared" si="4"/>
        <v>679</v>
      </c>
    </row>
    <row r="303" spans="1:26">
      <c r="A303" t="s">
        <v>246</v>
      </c>
      <c r="B303" t="s">
        <v>5761</v>
      </c>
      <c r="C303" t="s">
        <v>5762</v>
      </c>
      <c r="D303" t="s">
        <v>2171</v>
      </c>
      <c r="E303" t="s">
        <v>54</v>
      </c>
      <c r="F303">
        <v>12711190</v>
      </c>
      <c r="G303" s="111">
        <v>45113</v>
      </c>
      <c r="H303" t="s">
        <v>5900</v>
      </c>
      <c r="I303" t="s">
        <v>255</v>
      </c>
      <c r="J303" t="s">
        <v>249</v>
      </c>
      <c r="K303" t="s">
        <v>250</v>
      </c>
      <c r="L303" t="s">
        <v>251</v>
      </c>
      <c r="O303" s="111">
        <v>45113</v>
      </c>
      <c r="P303" t="s">
        <v>252</v>
      </c>
      <c r="Q303" t="s">
        <v>253</v>
      </c>
      <c r="R303" s="111">
        <v>45114</v>
      </c>
      <c r="W303">
        <v>0</v>
      </c>
      <c r="X303">
        <v>2401.7800000000002</v>
      </c>
      <c r="Y303">
        <v>9986.2999999999993</v>
      </c>
      <c r="Z303">
        <f t="shared" si="4"/>
        <v>12388.08</v>
      </c>
    </row>
    <row r="304" spans="1:26">
      <c r="A304" t="s">
        <v>246</v>
      </c>
      <c r="B304" t="s">
        <v>5763</v>
      </c>
      <c r="C304" t="s">
        <v>5712</v>
      </c>
      <c r="D304" t="s">
        <v>2171</v>
      </c>
      <c r="E304" t="s">
        <v>54</v>
      </c>
      <c r="F304">
        <v>12715807</v>
      </c>
      <c r="G304" s="111">
        <v>45114</v>
      </c>
      <c r="H304" t="s">
        <v>5902</v>
      </c>
      <c r="I304" t="s">
        <v>255</v>
      </c>
      <c r="J304" t="s">
        <v>249</v>
      </c>
      <c r="K304" t="s">
        <v>250</v>
      </c>
      <c r="L304" t="s">
        <v>251</v>
      </c>
      <c r="O304" s="111">
        <v>45114</v>
      </c>
      <c r="P304" t="s">
        <v>252</v>
      </c>
      <c r="Q304" t="s">
        <v>253</v>
      </c>
      <c r="R304" s="111">
        <v>45115</v>
      </c>
      <c r="W304">
        <v>0</v>
      </c>
      <c r="X304">
        <v>0</v>
      </c>
      <c r="Y304">
        <v>33180</v>
      </c>
      <c r="Z304">
        <f t="shared" si="4"/>
        <v>33180</v>
      </c>
    </row>
    <row r="305" spans="1:26">
      <c r="A305" t="s">
        <v>246</v>
      </c>
      <c r="B305" t="s">
        <v>5763</v>
      </c>
      <c r="C305" t="s">
        <v>5712</v>
      </c>
      <c r="D305" t="s">
        <v>2171</v>
      </c>
      <c r="E305" t="s">
        <v>54</v>
      </c>
      <c r="F305">
        <v>12719963</v>
      </c>
      <c r="G305" s="111">
        <v>45117</v>
      </c>
      <c r="H305" t="s">
        <v>5903</v>
      </c>
      <c r="I305" t="s">
        <v>255</v>
      </c>
      <c r="J305" t="s">
        <v>249</v>
      </c>
      <c r="K305" t="s">
        <v>268</v>
      </c>
      <c r="L305" t="s">
        <v>251</v>
      </c>
      <c r="O305" s="111">
        <v>45117</v>
      </c>
      <c r="P305" t="s">
        <v>252</v>
      </c>
      <c r="Q305" t="s">
        <v>257</v>
      </c>
      <c r="R305" s="111">
        <v>45119</v>
      </c>
      <c r="W305">
        <v>0</v>
      </c>
      <c r="X305">
        <v>0</v>
      </c>
      <c r="Y305">
        <v>0</v>
      </c>
      <c r="Z305">
        <f t="shared" si="4"/>
        <v>0</v>
      </c>
    </row>
    <row r="306" spans="1:26">
      <c r="A306" t="s">
        <v>246</v>
      </c>
      <c r="B306" t="s">
        <v>5760</v>
      </c>
      <c r="C306" t="s">
        <v>5385</v>
      </c>
      <c r="D306" t="s">
        <v>2171</v>
      </c>
      <c r="E306" t="s">
        <v>54</v>
      </c>
      <c r="F306">
        <v>852317</v>
      </c>
      <c r="G306" s="111">
        <v>45117</v>
      </c>
      <c r="H306" t="s">
        <v>5904</v>
      </c>
      <c r="I306" t="s">
        <v>255</v>
      </c>
      <c r="J306" t="s">
        <v>249</v>
      </c>
      <c r="K306" t="s">
        <v>250</v>
      </c>
      <c r="L306" t="s">
        <v>251</v>
      </c>
      <c r="O306" s="111">
        <v>45117</v>
      </c>
      <c r="P306" t="s">
        <v>252</v>
      </c>
      <c r="Q306" t="s">
        <v>253</v>
      </c>
      <c r="R306" s="111">
        <v>45119</v>
      </c>
      <c r="W306">
        <v>0</v>
      </c>
      <c r="X306">
        <v>2119.0100000000002</v>
      </c>
      <c r="Y306">
        <v>7807.51</v>
      </c>
      <c r="Z306">
        <f t="shared" si="4"/>
        <v>9926.52</v>
      </c>
    </row>
    <row r="307" spans="1:26">
      <c r="A307" t="s">
        <v>246</v>
      </c>
      <c r="B307" t="s">
        <v>5764</v>
      </c>
      <c r="C307" t="s">
        <v>5765</v>
      </c>
      <c r="D307" t="s">
        <v>2171</v>
      </c>
      <c r="E307" t="s">
        <v>54</v>
      </c>
      <c r="F307">
        <v>12721489</v>
      </c>
      <c r="G307" s="111">
        <v>45117</v>
      </c>
      <c r="H307" t="s">
        <v>5905</v>
      </c>
      <c r="I307" t="s">
        <v>255</v>
      </c>
      <c r="J307" t="s">
        <v>249</v>
      </c>
      <c r="K307" t="s">
        <v>250</v>
      </c>
      <c r="L307" t="s">
        <v>251</v>
      </c>
      <c r="O307" s="111">
        <v>45117</v>
      </c>
      <c r="P307" t="s">
        <v>252</v>
      </c>
      <c r="Q307" t="s">
        <v>253</v>
      </c>
      <c r="R307" s="111">
        <v>45118</v>
      </c>
      <c r="W307">
        <v>0</v>
      </c>
      <c r="X307">
        <v>61301.64</v>
      </c>
      <c r="Y307">
        <v>74966.39</v>
      </c>
      <c r="Z307">
        <f t="shared" si="4"/>
        <v>136268.03</v>
      </c>
    </row>
    <row r="308" spans="1:26">
      <c r="A308" t="s">
        <v>246</v>
      </c>
      <c r="B308" t="s">
        <v>5763</v>
      </c>
      <c r="C308" t="s">
        <v>5712</v>
      </c>
      <c r="D308" t="s">
        <v>2171</v>
      </c>
      <c r="E308" t="s">
        <v>54</v>
      </c>
      <c r="F308">
        <v>12719281</v>
      </c>
      <c r="G308" s="111">
        <v>45117</v>
      </c>
      <c r="H308" t="s">
        <v>5906</v>
      </c>
      <c r="I308" t="s">
        <v>255</v>
      </c>
      <c r="J308" t="s">
        <v>249</v>
      </c>
      <c r="K308" t="s">
        <v>250</v>
      </c>
      <c r="L308" t="s">
        <v>251</v>
      </c>
      <c r="O308" s="111">
        <v>45117</v>
      </c>
      <c r="P308" t="s">
        <v>252</v>
      </c>
      <c r="Q308" t="s">
        <v>253</v>
      </c>
      <c r="R308" s="111">
        <v>45118</v>
      </c>
      <c r="W308">
        <v>0</v>
      </c>
      <c r="X308">
        <v>742</v>
      </c>
      <c r="Y308">
        <v>2137</v>
      </c>
      <c r="Z308">
        <f t="shared" si="4"/>
        <v>2879</v>
      </c>
    </row>
    <row r="309" spans="1:26">
      <c r="A309" t="s">
        <v>246</v>
      </c>
      <c r="B309" t="s">
        <v>5766</v>
      </c>
      <c r="C309" t="s">
        <v>5767</v>
      </c>
      <c r="D309" t="s">
        <v>2171</v>
      </c>
      <c r="E309" t="s">
        <v>54</v>
      </c>
      <c r="F309">
        <v>12715754</v>
      </c>
      <c r="G309" s="111">
        <v>45118</v>
      </c>
      <c r="H309" t="s">
        <v>5907</v>
      </c>
      <c r="I309" t="s">
        <v>255</v>
      </c>
      <c r="J309" t="s">
        <v>249</v>
      </c>
      <c r="K309" t="s">
        <v>250</v>
      </c>
      <c r="L309" t="s">
        <v>251</v>
      </c>
      <c r="O309" s="111">
        <v>45118</v>
      </c>
      <c r="P309" t="s">
        <v>252</v>
      </c>
      <c r="Q309" t="s">
        <v>282</v>
      </c>
      <c r="R309" s="111">
        <v>45121</v>
      </c>
      <c r="W309">
        <v>0</v>
      </c>
      <c r="X309">
        <v>1</v>
      </c>
      <c r="Y309">
        <v>0</v>
      </c>
      <c r="Z309">
        <f t="shared" si="4"/>
        <v>1</v>
      </c>
    </row>
    <row r="310" spans="1:26">
      <c r="A310" t="s">
        <v>246</v>
      </c>
      <c r="B310" t="s">
        <v>5758</v>
      </c>
      <c r="C310" t="s">
        <v>2362</v>
      </c>
      <c r="D310" t="s">
        <v>2171</v>
      </c>
      <c r="E310" t="s">
        <v>54</v>
      </c>
      <c r="F310">
        <v>12725282</v>
      </c>
      <c r="G310" s="111">
        <v>45118</v>
      </c>
      <c r="H310" t="s">
        <v>5908</v>
      </c>
      <c r="I310" t="s">
        <v>255</v>
      </c>
      <c r="J310" t="s">
        <v>249</v>
      </c>
      <c r="K310" t="s">
        <v>250</v>
      </c>
      <c r="L310" t="s">
        <v>251</v>
      </c>
      <c r="O310" s="111">
        <v>45118</v>
      </c>
      <c r="P310" t="s">
        <v>252</v>
      </c>
      <c r="Q310" t="s">
        <v>253</v>
      </c>
      <c r="R310" s="111">
        <v>45121</v>
      </c>
      <c r="W310">
        <v>0</v>
      </c>
      <c r="X310">
        <v>1670.1</v>
      </c>
      <c r="Y310">
        <v>6175.9</v>
      </c>
      <c r="Z310">
        <f t="shared" si="4"/>
        <v>7846</v>
      </c>
    </row>
    <row r="311" spans="1:26">
      <c r="A311" t="s">
        <v>246</v>
      </c>
      <c r="B311" t="s">
        <v>5764</v>
      </c>
      <c r="C311" t="s">
        <v>5765</v>
      </c>
      <c r="D311" t="s">
        <v>2171</v>
      </c>
      <c r="E311" t="s">
        <v>54</v>
      </c>
      <c r="F311">
        <v>12726422</v>
      </c>
      <c r="G311" s="111">
        <v>45118</v>
      </c>
      <c r="H311" t="s">
        <v>5910</v>
      </c>
      <c r="I311" t="s">
        <v>255</v>
      </c>
      <c r="J311" t="s">
        <v>249</v>
      </c>
      <c r="K311" t="s">
        <v>250</v>
      </c>
      <c r="L311" t="s">
        <v>251</v>
      </c>
      <c r="O311" s="111">
        <v>45118</v>
      </c>
      <c r="P311" t="s">
        <v>252</v>
      </c>
      <c r="Q311" t="s">
        <v>257</v>
      </c>
      <c r="R311" s="111"/>
      <c r="W311">
        <v>0</v>
      </c>
      <c r="X311">
        <v>0</v>
      </c>
      <c r="Y311">
        <v>0</v>
      </c>
      <c r="Z311">
        <f t="shared" si="4"/>
        <v>0</v>
      </c>
    </row>
    <row r="312" spans="1:26">
      <c r="A312" t="s">
        <v>246</v>
      </c>
      <c r="B312" t="s">
        <v>5758</v>
      </c>
      <c r="C312" t="s">
        <v>2362</v>
      </c>
      <c r="D312" t="s">
        <v>2171</v>
      </c>
      <c r="E312" t="s">
        <v>54</v>
      </c>
      <c r="F312">
        <v>12727105</v>
      </c>
      <c r="G312" s="111">
        <v>45118</v>
      </c>
      <c r="H312" t="s">
        <v>5911</v>
      </c>
      <c r="I312" t="s">
        <v>255</v>
      </c>
      <c r="J312" t="s">
        <v>249</v>
      </c>
      <c r="K312" t="s">
        <v>250</v>
      </c>
      <c r="L312" t="s">
        <v>251</v>
      </c>
      <c r="O312" s="111">
        <v>45118</v>
      </c>
      <c r="P312" t="s">
        <v>252</v>
      </c>
      <c r="Q312" t="s">
        <v>253</v>
      </c>
      <c r="R312" s="111">
        <v>45122</v>
      </c>
      <c r="W312">
        <v>0</v>
      </c>
      <c r="X312">
        <v>11</v>
      </c>
      <c r="Y312">
        <v>16351.75</v>
      </c>
      <c r="Z312">
        <f t="shared" si="4"/>
        <v>16362.75</v>
      </c>
    </row>
    <row r="313" spans="1:26">
      <c r="A313" t="s">
        <v>246</v>
      </c>
      <c r="B313" t="s">
        <v>5764</v>
      </c>
      <c r="C313" t="s">
        <v>5765</v>
      </c>
      <c r="D313" t="s">
        <v>2171</v>
      </c>
      <c r="E313" t="s">
        <v>54</v>
      </c>
      <c r="F313">
        <v>10976499</v>
      </c>
      <c r="G313" s="111">
        <v>45121</v>
      </c>
      <c r="H313" t="s">
        <v>5913</v>
      </c>
      <c r="I313" t="s">
        <v>255</v>
      </c>
      <c r="J313" t="s">
        <v>249</v>
      </c>
      <c r="K313" t="s">
        <v>250</v>
      </c>
      <c r="O313" s="111">
        <v>45121</v>
      </c>
      <c r="P313" t="s">
        <v>252</v>
      </c>
      <c r="Q313" t="s">
        <v>253</v>
      </c>
      <c r="R313" s="111">
        <v>45124</v>
      </c>
      <c r="W313">
        <v>2000</v>
      </c>
      <c r="X313">
        <v>48683.5</v>
      </c>
      <c r="Y313">
        <v>164315.5</v>
      </c>
      <c r="Z313">
        <f t="shared" si="4"/>
        <v>214999</v>
      </c>
    </row>
    <row r="314" spans="1:26">
      <c r="A314" t="s">
        <v>246</v>
      </c>
      <c r="B314" t="s">
        <v>5758</v>
      </c>
      <c r="C314" t="s">
        <v>2362</v>
      </c>
      <c r="D314" t="s">
        <v>2171</v>
      </c>
      <c r="E314" t="s">
        <v>54</v>
      </c>
      <c r="F314">
        <v>12738160</v>
      </c>
      <c r="G314" s="111">
        <v>45121</v>
      </c>
      <c r="H314" t="s">
        <v>5914</v>
      </c>
      <c r="I314" t="s">
        <v>255</v>
      </c>
      <c r="J314" t="s">
        <v>249</v>
      </c>
      <c r="K314" t="s">
        <v>250</v>
      </c>
      <c r="L314" t="s">
        <v>251</v>
      </c>
      <c r="O314" s="111">
        <v>45121</v>
      </c>
      <c r="P314" t="s">
        <v>252</v>
      </c>
      <c r="Q314" t="s">
        <v>253</v>
      </c>
      <c r="R314" s="111">
        <v>45125</v>
      </c>
      <c r="W314">
        <v>0</v>
      </c>
      <c r="X314">
        <v>1892</v>
      </c>
      <c r="Y314">
        <v>3405.25</v>
      </c>
      <c r="Z314">
        <f t="shared" si="4"/>
        <v>5297.25</v>
      </c>
    </row>
    <row r="315" spans="1:26">
      <c r="A315" t="s">
        <v>246</v>
      </c>
      <c r="B315" t="s">
        <v>5764</v>
      </c>
      <c r="C315" t="s">
        <v>5765</v>
      </c>
      <c r="D315" t="s">
        <v>2171</v>
      </c>
      <c r="E315" t="s">
        <v>54</v>
      </c>
      <c r="F315">
        <v>12743147</v>
      </c>
      <c r="G315" s="111">
        <v>45124</v>
      </c>
      <c r="H315" t="s">
        <v>5915</v>
      </c>
      <c r="I315" t="s">
        <v>255</v>
      </c>
      <c r="J315" t="s">
        <v>249</v>
      </c>
      <c r="K315" t="s">
        <v>250</v>
      </c>
      <c r="L315" t="s">
        <v>251</v>
      </c>
      <c r="O315" s="111">
        <v>45125</v>
      </c>
      <c r="P315" t="s">
        <v>252</v>
      </c>
      <c r="Q315" t="s">
        <v>253</v>
      </c>
      <c r="R315" s="111">
        <v>45127</v>
      </c>
      <c r="W315">
        <v>0</v>
      </c>
      <c r="X315">
        <v>2158</v>
      </c>
      <c r="Y315">
        <v>7126.4</v>
      </c>
      <c r="Z315">
        <f t="shared" si="4"/>
        <v>9284.4</v>
      </c>
    </row>
    <row r="316" spans="1:26">
      <c r="A316" t="s">
        <v>246</v>
      </c>
      <c r="B316" t="s">
        <v>5764</v>
      </c>
      <c r="C316" t="s">
        <v>5765</v>
      </c>
      <c r="D316" t="s">
        <v>2171</v>
      </c>
      <c r="E316" t="s">
        <v>54</v>
      </c>
      <c r="F316">
        <v>12743514</v>
      </c>
      <c r="G316" s="111">
        <v>45124</v>
      </c>
      <c r="H316" t="s">
        <v>5916</v>
      </c>
      <c r="I316" t="s">
        <v>255</v>
      </c>
      <c r="J316" t="s">
        <v>249</v>
      </c>
      <c r="K316" t="s">
        <v>250</v>
      </c>
      <c r="L316" t="s">
        <v>251</v>
      </c>
      <c r="O316" s="111">
        <v>45125</v>
      </c>
      <c r="P316" t="s">
        <v>252</v>
      </c>
      <c r="Q316" t="s">
        <v>253</v>
      </c>
      <c r="R316" s="111">
        <v>45126</v>
      </c>
      <c r="W316">
        <v>0</v>
      </c>
      <c r="X316">
        <v>611.6</v>
      </c>
      <c r="Y316">
        <v>1796.51</v>
      </c>
      <c r="Z316">
        <f t="shared" si="4"/>
        <v>2408.11</v>
      </c>
    </row>
    <row r="317" spans="1:26">
      <c r="A317" t="s">
        <v>246</v>
      </c>
      <c r="B317" t="s">
        <v>5764</v>
      </c>
      <c r="C317" t="s">
        <v>5765</v>
      </c>
      <c r="D317" t="s">
        <v>2171</v>
      </c>
      <c r="E317" t="s">
        <v>54</v>
      </c>
      <c r="F317">
        <v>12743109</v>
      </c>
      <c r="G317" s="111">
        <v>45125</v>
      </c>
      <c r="H317" t="s">
        <v>5917</v>
      </c>
      <c r="I317" t="s">
        <v>255</v>
      </c>
      <c r="J317" t="s">
        <v>249</v>
      </c>
      <c r="K317" t="s">
        <v>250</v>
      </c>
      <c r="L317" t="s">
        <v>251</v>
      </c>
      <c r="O317" s="111">
        <v>45126</v>
      </c>
      <c r="P317" t="s">
        <v>252</v>
      </c>
      <c r="Q317" t="s">
        <v>253</v>
      </c>
      <c r="R317" s="111">
        <v>45127</v>
      </c>
      <c r="W317">
        <v>0</v>
      </c>
      <c r="X317">
        <v>1333.56</v>
      </c>
      <c r="Y317">
        <v>5048.33</v>
      </c>
      <c r="Z317">
        <f t="shared" si="4"/>
        <v>6381.8899999999994</v>
      </c>
    </row>
    <row r="318" spans="1:26">
      <c r="A318" t="s">
        <v>246</v>
      </c>
      <c r="B318" t="s">
        <v>5764</v>
      </c>
      <c r="C318" t="s">
        <v>5765</v>
      </c>
      <c r="D318" t="s">
        <v>2171</v>
      </c>
      <c r="E318" t="s">
        <v>54</v>
      </c>
      <c r="F318">
        <v>12758356</v>
      </c>
      <c r="G318" s="111">
        <v>45128</v>
      </c>
      <c r="H318" t="s">
        <v>5918</v>
      </c>
      <c r="I318" t="s">
        <v>255</v>
      </c>
      <c r="J318" t="s">
        <v>249</v>
      </c>
      <c r="K318" t="s">
        <v>250</v>
      </c>
      <c r="L318" t="s">
        <v>251</v>
      </c>
      <c r="O318" s="111">
        <v>45128</v>
      </c>
      <c r="P318" t="s">
        <v>252</v>
      </c>
      <c r="Q318" t="s">
        <v>257</v>
      </c>
      <c r="R318" s="111"/>
      <c r="W318">
        <v>0</v>
      </c>
      <c r="X318">
        <v>0</v>
      </c>
      <c r="Y318">
        <v>0</v>
      </c>
      <c r="Z318">
        <f t="shared" si="4"/>
        <v>0</v>
      </c>
    </row>
    <row r="319" spans="1:26">
      <c r="A319" t="s">
        <v>246</v>
      </c>
      <c r="B319" t="s">
        <v>5758</v>
      </c>
      <c r="C319" t="s">
        <v>2362</v>
      </c>
      <c r="D319" t="s">
        <v>2171</v>
      </c>
      <c r="E319" t="s">
        <v>54</v>
      </c>
      <c r="F319">
        <v>12759579</v>
      </c>
      <c r="G319" s="111">
        <v>45128</v>
      </c>
      <c r="H319" t="s">
        <v>5919</v>
      </c>
      <c r="I319" t="s">
        <v>255</v>
      </c>
      <c r="J319" t="s">
        <v>249</v>
      </c>
      <c r="K319" t="s">
        <v>250</v>
      </c>
      <c r="L319" t="s">
        <v>251</v>
      </c>
      <c r="O319" s="111">
        <v>45128</v>
      </c>
      <c r="P319" t="s">
        <v>252</v>
      </c>
      <c r="Q319" t="s">
        <v>253</v>
      </c>
      <c r="R319" s="111">
        <v>45131</v>
      </c>
      <c r="W319">
        <v>0</v>
      </c>
      <c r="X319">
        <v>92.5</v>
      </c>
      <c r="Y319">
        <v>5237.5</v>
      </c>
      <c r="Z319">
        <f t="shared" si="4"/>
        <v>5330</v>
      </c>
    </row>
    <row r="320" spans="1:26">
      <c r="A320" t="s">
        <v>246</v>
      </c>
      <c r="B320" t="s">
        <v>5764</v>
      </c>
      <c r="C320" t="s">
        <v>5765</v>
      </c>
      <c r="D320" t="s">
        <v>2171</v>
      </c>
      <c r="E320" t="s">
        <v>54</v>
      </c>
      <c r="F320">
        <v>12767805</v>
      </c>
      <c r="G320" s="111">
        <v>45129</v>
      </c>
      <c r="H320" t="s">
        <v>5920</v>
      </c>
      <c r="I320" t="s">
        <v>255</v>
      </c>
      <c r="J320" t="s">
        <v>249</v>
      </c>
      <c r="K320" t="s">
        <v>250</v>
      </c>
      <c r="L320" t="s">
        <v>251</v>
      </c>
      <c r="O320" s="111">
        <v>45129</v>
      </c>
      <c r="P320" t="s">
        <v>252</v>
      </c>
      <c r="Q320" t="s">
        <v>253</v>
      </c>
      <c r="R320" s="111">
        <v>45131</v>
      </c>
      <c r="W320">
        <v>0</v>
      </c>
      <c r="X320">
        <v>0</v>
      </c>
      <c r="Y320">
        <v>511</v>
      </c>
      <c r="Z320">
        <f t="shared" si="4"/>
        <v>511</v>
      </c>
    </row>
    <row r="321" spans="1:26">
      <c r="A321" t="s">
        <v>246</v>
      </c>
      <c r="B321" t="s">
        <v>5764</v>
      </c>
      <c r="C321" t="s">
        <v>5765</v>
      </c>
      <c r="D321" t="s">
        <v>2171</v>
      </c>
      <c r="E321" t="s">
        <v>54</v>
      </c>
      <c r="F321">
        <v>12784685</v>
      </c>
      <c r="G321" s="111">
        <v>45134</v>
      </c>
      <c r="H321" t="s">
        <v>5921</v>
      </c>
      <c r="I321" t="s">
        <v>255</v>
      </c>
      <c r="J321" t="s">
        <v>249</v>
      </c>
      <c r="K321" t="s">
        <v>250</v>
      </c>
      <c r="L321" t="s">
        <v>251</v>
      </c>
      <c r="O321" s="111">
        <v>45134</v>
      </c>
      <c r="P321" t="s">
        <v>252</v>
      </c>
      <c r="Q321" t="s">
        <v>253</v>
      </c>
      <c r="R321" s="111">
        <v>45135</v>
      </c>
      <c r="W321">
        <v>0</v>
      </c>
      <c r="X321">
        <v>0</v>
      </c>
      <c r="Y321">
        <v>2658</v>
      </c>
      <c r="Z321">
        <f t="shared" si="4"/>
        <v>2658</v>
      </c>
    </row>
    <row r="322" spans="1:26">
      <c r="A322" t="s">
        <v>246</v>
      </c>
      <c r="B322" t="s">
        <v>5764</v>
      </c>
      <c r="C322" t="s">
        <v>5765</v>
      </c>
      <c r="D322" t="s">
        <v>2171</v>
      </c>
      <c r="E322" t="s">
        <v>54</v>
      </c>
      <c r="F322">
        <v>12785848</v>
      </c>
      <c r="G322" s="111">
        <v>45134</v>
      </c>
      <c r="H322" t="s">
        <v>5922</v>
      </c>
      <c r="I322" t="s">
        <v>255</v>
      </c>
      <c r="J322" t="s">
        <v>249</v>
      </c>
      <c r="K322" t="s">
        <v>250</v>
      </c>
      <c r="L322" t="s">
        <v>251</v>
      </c>
      <c r="O322" s="111">
        <v>45134</v>
      </c>
      <c r="P322" t="s">
        <v>252</v>
      </c>
      <c r="Q322" t="s">
        <v>257</v>
      </c>
      <c r="R322" s="111">
        <v>45135</v>
      </c>
      <c r="W322">
        <v>0</v>
      </c>
      <c r="X322">
        <v>0</v>
      </c>
      <c r="Y322">
        <v>0</v>
      </c>
      <c r="Z322">
        <f t="shared" si="4"/>
        <v>0</v>
      </c>
    </row>
    <row r="323" spans="1:26">
      <c r="A323" t="s">
        <v>246</v>
      </c>
      <c r="B323" t="s">
        <v>5764</v>
      </c>
      <c r="C323" t="s">
        <v>5765</v>
      </c>
      <c r="D323" t="s">
        <v>2171</v>
      </c>
      <c r="E323" t="s">
        <v>54</v>
      </c>
      <c r="F323">
        <v>12791716</v>
      </c>
      <c r="G323" s="111">
        <v>45135</v>
      </c>
      <c r="H323" t="s">
        <v>5923</v>
      </c>
      <c r="I323" t="s">
        <v>255</v>
      </c>
      <c r="J323" t="s">
        <v>249</v>
      </c>
      <c r="K323" t="s">
        <v>250</v>
      </c>
      <c r="L323" t="s">
        <v>251</v>
      </c>
      <c r="O323" s="111">
        <v>45135</v>
      </c>
      <c r="P323" t="s">
        <v>252</v>
      </c>
      <c r="Q323" t="s">
        <v>253</v>
      </c>
      <c r="R323" s="111">
        <v>45139</v>
      </c>
      <c r="W323">
        <v>0</v>
      </c>
      <c r="X323">
        <v>0</v>
      </c>
      <c r="Y323">
        <v>322</v>
      </c>
      <c r="Z323">
        <f t="shared" ref="Z323:Z386" si="5">SUM(W323:Y323)</f>
        <v>322</v>
      </c>
    </row>
    <row r="324" spans="1:26">
      <c r="A324" t="s">
        <v>246</v>
      </c>
      <c r="B324" t="s">
        <v>5764</v>
      </c>
      <c r="C324" t="s">
        <v>5765</v>
      </c>
      <c r="D324" t="s">
        <v>2171</v>
      </c>
      <c r="E324" t="s">
        <v>54</v>
      </c>
      <c r="F324">
        <v>12795977</v>
      </c>
      <c r="G324" s="111">
        <v>45136</v>
      </c>
      <c r="H324" t="s">
        <v>5924</v>
      </c>
      <c r="I324" t="s">
        <v>255</v>
      </c>
      <c r="J324" t="s">
        <v>249</v>
      </c>
      <c r="K324" t="s">
        <v>268</v>
      </c>
      <c r="L324" t="s">
        <v>251</v>
      </c>
      <c r="O324" s="111">
        <v>45136</v>
      </c>
      <c r="P324" t="s">
        <v>252</v>
      </c>
      <c r="Q324" t="s">
        <v>253</v>
      </c>
      <c r="R324" s="111">
        <v>45153</v>
      </c>
      <c r="W324">
        <v>0</v>
      </c>
      <c r="X324">
        <v>0</v>
      </c>
      <c r="Y324">
        <v>1</v>
      </c>
      <c r="Z324">
        <f t="shared" si="5"/>
        <v>1</v>
      </c>
    </row>
    <row r="325" spans="1:26">
      <c r="A325" t="s">
        <v>246</v>
      </c>
      <c r="B325" t="s">
        <v>5766</v>
      </c>
      <c r="C325" t="s">
        <v>5767</v>
      </c>
      <c r="D325" t="s">
        <v>2171</v>
      </c>
      <c r="E325" t="s">
        <v>54</v>
      </c>
      <c r="F325">
        <v>12723194</v>
      </c>
      <c r="G325" s="111">
        <v>45139</v>
      </c>
      <c r="H325" t="s">
        <v>6299</v>
      </c>
      <c r="I325" t="s">
        <v>255</v>
      </c>
      <c r="J325" t="s">
        <v>249</v>
      </c>
      <c r="K325" t="s">
        <v>250</v>
      </c>
      <c r="L325" t="s">
        <v>251</v>
      </c>
      <c r="O325" s="111">
        <v>45140</v>
      </c>
      <c r="P325" t="s">
        <v>252</v>
      </c>
      <c r="Q325" t="s">
        <v>253</v>
      </c>
      <c r="R325" s="111">
        <v>45141</v>
      </c>
      <c r="W325">
        <v>0</v>
      </c>
      <c r="X325">
        <v>0</v>
      </c>
      <c r="Y325">
        <v>147</v>
      </c>
      <c r="Z325">
        <f t="shared" si="5"/>
        <v>147</v>
      </c>
    </row>
    <row r="326" spans="1:26">
      <c r="A326" t="s">
        <v>246</v>
      </c>
      <c r="B326" t="s">
        <v>6122</v>
      </c>
      <c r="C326" t="s">
        <v>6123</v>
      </c>
      <c r="D326" t="s">
        <v>2171</v>
      </c>
      <c r="E326" t="s">
        <v>54</v>
      </c>
      <c r="F326">
        <v>12820191</v>
      </c>
      <c r="G326" s="111">
        <v>45142</v>
      </c>
      <c r="H326" t="s">
        <v>6300</v>
      </c>
      <c r="I326" t="s">
        <v>255</v>
      </c>
      <c r="J326" t="s">
        <v>249</v>
      </c>
      <c r="K326" t="s">
        <v>250</v>
      </c>
      <c r="L326" t="s">
        <v>251</v>
      </c>
      <c r="O326" s="111">
        <v>45142</v>
      </c>
      <c r="P326" t="s">
        <v>252</v>
      </c>
      <c r="Q326" t="s">
        <v>253</v>
      </c>
      <c r="R326" s="111">
        <v>45145</v>
      </c>
      <c r="W326">
        <v>0</v>
      </c>
      <c r="X326">
        <v>0</v>
      </c>
      <c r="Y326">
        <v>2487</v>
      </c>
      <c r="Z326">
        <f t="shared" si="5"/>
        <v>2487</v>
      </c>
    </row>
    <row r="327" spans="1:26">
      <c r="A327" t="s">
        <v>246</v>
      </c>
      <c r="B327" t="s">
        <v>5764</v>
      </c>
      <c r="C327" t="s">
        <v>5765</v>
      </c>
      <c r="D327" t="s">
        <v>2171</v>
      </c>
      <c r="E327" t="s">
        <v>54</v>
      </c>
      <c r="F327">
        <v>12820408</v>
      </c>
      <c r="G327" s="111">
        <v>45142</v>
      </c>
      <c r="H327" t="s">
        <v>6301</v>
      </c>
      <c r="I327" t="s">
        <v>255</v>
      </c>
      <c r="J327" t="s">
        <v>249</v>
      </c>
      <c r="K327" t="s">
        <v>250</v>
      </c>
      <c r="L327" t="s">
        <v>251</v>
      </c>
      <c r="O327" s="111">
        <v>45142</v>
      </c>
      <c r="P327" t="s">
        <v>252</v>
      </c>
      <c r="Q327" t="s">
        <v>253</v>
      </c>
      <c r="R327" s="111">
        <v>45145</v>
      </c>
      <c r="W327">
        <v>0</v>
      </c>
      <c r="X327">
        <v>0</v>
      </c>
      <c r="Y327">
        <v>4055</v>
      </c>
      <c r="Z327">
        <f t="shared" si="5"/>
        <v>4055</v>
      </c>
    </row>
    <row r="328" spans="1:26">
      <c r="A328" t="s">
        <v>246</v>
      </c>
      <c r="B328" t="s">
        <v>5764</v>
      </c>
      <c r="C328" t="s">
        <v>5765</v>
      </c>
      <c r="D328" t="s">
        <v>2171</v>
      </c>
      <c r="E328" t="s">
        <v>54</v>
      </c>
      <c r="F328">
        <v>12817283</v>
      </c>
      <c r="G328" s="111">
        <v>45142</v>
      </c>
      <c r="H328" t="s">
        <v>6302</v>
      </c>
      <c r="I328" t="s">
        <v>255</v>
      </c>
      <c r="J328" t="s">
        <v>249</v>
      </c>
      <c r="K328" t="s">
        <v>6303</v>
      </c>
      <c r="L328" t="s">
        <v>251</v>
      </c>
      <c r="O328" s="111">
        <v>45146</v>
      </c>
      <c r="P328" t="s">
        <v>252</v>
      </c>
      <c r="Q328" t="s">
        <v>253</v>
      </c>
      <c r="R328" s="111">
        <v>45154</v>
      </c>
      <c r="W328">
        <v>0</v>
      </c>
      <c r="X328">
        <v>0</v>
      </c>
      <c r="Y328">
        <v>2033.68</v>
      </c>
      <c r="Z328">
        <f t="shared" si="5"/>
        <v>2033.68</v>
      </c>
    </row>
    <row r="329" spans="1:26">
      <c r="A329" t="s">
        <v>246</v>
      </c>
      <c r="B329" t="s">
        <v>5764</v>
      </c>
      <c r="C329" t="s">
        <v>5765</v>
      </c>
      <c r="D329" t="s">
        <v>2171</v>
      </c>
      <c r="E329" t="s">
        <v>54</v>
      </c>
      <c r="F329">
        <v>12824520</v>
      </c>
      <c r="G329" s="111">
        <v>45145</v>
      </c>
      <c r="H329" t="s">
        <v>6304</v>
      </c>
      <c r="I329" t="s">
        <v>255</v>
      </c>
      <c r="J329" t="s">
        <v>249</v>
      </c>
      <c r="K329" t="s">
        <v>250</v>
      </c>
      <c r="L329" t="s">
        <v>251</v>
      </c>
      <c r="O329" s="111">
        <v>45145</v>
      </c>
      <c r="P329" t="s">
        <v>252</v>
      </c>
      <c r="Q329" t="s">
        <v>253</v>
      </c>
      <c r="R329" s="111">
        <v>45146</v>
      </c>
      <c r="W329">
        <v>0</v>
      </c>
      <c r="X329">
        <v>0</v>
      </c>
      <c r="Y329">
        <v>549</v>
      </c>
      <c r="Z329">
        <f t="shared" si="5"/>
        <v>549</v>
      </c>
    </row>
    <row r="330" spans="1:26">
      <c r="A330" t="s">
        <v>246</v>
      </c>
      <c r="B330" t="s">
        <v>5764</v>
      </c>
      <c r="C330" t="s">
        <v>5765</v>
      </c>
      <c r="D330" t="s">
        <v>2171</v>
      </c>
      <c r="E330" t="s">
        <v>54</v>
      </c>
      <c r="F330">
        <v>12825298</v>
      </c>
      <c r="G330" s="111">
        <v>45145</v>
      </c>
      <c r="H330" t="s">
        <v>6305</v>
      </c>
      <c r="I330" t="s">
        <v>255</v>
      </c>
      <c r="J330" t="s">
        <v>249</v>
      </c>
      <c r="K330" t="s">
        <v>250</v>
      </c>
      <c r="L330" t="s">
        <v>251</v>
      </c>
      <c r="O330" s="111">
        <v>45145</v>
      </c>
      <c r="P330" t="s">
        <v>252</v>
      </c>
      <c r="Q330" t="s">
        <v>253</v>
      </c>
      <c r="R330" s="111">
        <v>45146</v>
      </c>
      <c r="W330">
        <v>0</v>
      </c>
      <c r="X330">
        <v>0</v>
      </c>
      <c r="Y330">
        <v>2935.63</v>
      </c>
      <c r="Z330">
        <f t="shared" si="5"/>
        <v>2935.63</v>
      </c>
    </row>
    <row r="331" spans="1:26">
      <c r="A331" t="s">
        <v>246</v>
      </c>
      <c r="B331" t="s">
        <v>5764</v>
      </c>
      <c r="C331" t="s">
        <v>5765</v>
      </c>
      <c r="D331" t="s">
        <v>2171</v>
      </c>
      <c r="E331" t="s">
        <v>54</v>
      </c>
      <c r="F331">
        <v>12828625</v>
      </c>
      <c r="G331" s="111">
        <v>45146</v>
      </c>
      <c r="H331" t="s">
        <v>6306</v>
      </c>
      <c r="I331" t="s">
        <v>255</v>
      </c>
      <c r="J331" t="s">
        <v>249</v>
      </c>
      <c r="K331" t="s">
        <v>250</v>
      </c>
      <c r="L331" t="s">
        <v>251</v>
      </c>
      <c r="O331" s="111">
        <v>45146</v>
      </c>
      <c r="P331" t="s">
        <v>252</v>
      </c>
      <c r="Q331" t="s">
        <v>253</v>
      </c>
      <c r="R331" s="111">
        <v>45147</v>
      </c>
      <c r="W331">
        <v>0</v>
      </c>
      <c r="X331">
        <v>0</v>
      </c>
      <c r="Y331">
        <v>8383</v>
      </c>
      <c r="Z331">
        <f t="shared" si="5"/>
        <v>8383</v>
      </c>
    </row>
    <row r="332" spans="1:26">
      <c r="A332" t="s">
        <v>246</v>
      </c>
      <c r="B332" t="s">
        <v>5766</v>
      </c>
      <c r="C332" t="s">
        <v>5767</v>
      </c>
      <c r="D332" t="s">
        <v>2171</v>
      </c>
      <c r="E332" t="s">
        <v>54</v>
      </c>
      <c r="F332">
        <v>12173038</v>
      </c>
      <c r="G332" s="111">
        <v>45146</v>
      </c>
      <c r="H332" t="s">
        <v>6307</v>
      </c>
      <c r="I332" t="s">
        <v>255</v>
      </c>
      <c r="J332" t="s">
        <v>249</v>
      </c>
      <c r="K332" t="s">
        <v>250</v>
      </c>
      <c r="L332" t="s">
        <v>251</v>
      </c>
      <c r="O332" s="111">
        <v>45147</v>
      </c>
      <c r="P332" t="s">
        <v>252</v>
      </c>
      <c r="Q332" t="s">
        <v>253</v>
      </c>
      <c r="R332" s="111">
        <v>45148</v>
      </c>
      <c r="W332">
        <v>0</v>
      </c>
      <c r="X332">
        <v>0</v>
      </c>
      <c r="Y332">
        <v>2744.82</v>
      </c>
      <c r="Z332">
        <f t="shared" si="5"/>
        <v>2744.82</v>
      </c>
    </row>
    <row r="333" spans="1:26">
      <c r="A333" t="s">
        <v>246</v>
      </c>
      <c r="B333" t="s">
        <v>6119</v>
      </c>
      <c r="C333" t="s">
        <v>6120</v>
      </c>
      <c r="D333" t="s">
        <v>2171</v>
      </c>
      <c r="E333" t="s">
        <v>54</v>
      </c>
      <c r="F333">
        <v>12833797</v>
      </c>
      <c r="G333" s="111">
        <v>45147</v>
      </c>
      <c r="H333" t="s">
        <v>6308</v>
      </c>
      <c r="I333" t="s">
        <v>255</v>
      </c>
      <c r="J333" t="s">
        <v>249</v>
      </c>
      <c r="K333" t="s">
        <v>250</v>
      </c>
      <c r="L333" t="s">
        <v>251</v>
      </c>
      <c r="O333" s="111">
        <v>45147</v>
      </c>
      <c r="P333" t="s">
        <v>252</v>
      </c>
      <c r="Q333" t="s">
        <v>253</v>
      </c>
      <c r="R333" s="111">
        <v>45148</v>
      </c>
      <c r="W333">
        <v>0</v>
      </c>
      <c r="X333">
        <v>0</v>
      </c>
      <c r="Y333">
        <v>3309.65</v>
      </c>
      <c r="Z333">
        <f t="shared" si="5"/>
        <v>3309.65</v>
      </c>
    </row>
    <row r="334" spans="1:26">
      <c r="A334" t="s">
        <v>246</v>
      </c>
      <c r="B334" t="s">
        <v>6122</v>
      </c>
      <c r="C334" t="s">
        <v>6123</v>
      </c>
      <c r="D334" t="s">
        <v>2171</v>
      </c>
      <c r="E334" t="s">
        <v>54</v>
      </c>
      <c r="F334">
        <v>12833960</v>
      </c>
      <c r="G334" s="111">
        <v>45147</v>
      </c>
      <c r="H334" t="s">
        <v>6309</v>
      </c>
      <c r="I334" t="s">
        <v>255</v>
      </c>
      <c r="J334" t="s">
        <v>249</v>
      </c>
      <c r="K334" t="s">
        <v>250</v>
      </c>
      <c r="L334" t="s">
        <v>251</v>
      </c>
      <c r="O334" s="111">
        <v>45147</v>
      </c>
      <c r="P334" t="s">
        <v>252</v>
      </c>
      <c r="Q334" t="s">
        <v>253</v>
      </c>
      <c r="R334" s="111">
        <v>45148</v>
      </c>
      <c r="W334">
        <v>0</v>
      </c>
      <c r="X334">
        <v>0</v>
      </c>
      <c r="Y334">
        <v>26</v>
      </c>
      <c r="Z334">
        <f t="shared" si="5"/>
        <v>26</v>
      </c>
    </row>
    <row r="335" spans="1:26">
      <c r="A335" t="s">
        <v>246</v>
      </c>
      <c r="B335" t="s">
        <v>5764</v>
      </c>
      <c r="C335" t="s">
        <v>5765</v>
      </c>
      <c r="D335" t="s">
        <v>2171</v>
      </c>
      <c r="E335" t="s">
        <v>54</v>
      </c>
      <c r="F335">
        <v>12834094</v>
      </c>
      <c r="G335" s="111">
        <v>45147</v>
      </c>
      <c r="H335" t="s">
        <v>6310</v>
      </c>
      <c r="I335" t="s">
        <v>255</v>
      </c>
      <c r="J335" t="s">
        <v>249</v>
      </c>
      <c r="K335" t="s">
        <v>268</v>
      </c>
      <c r="L335" t="s">
        <v>251</v>
      </c>
      <c r="O335" s="111">
        <v>45147</v>
      </c>
      <c r="P335" t="s">
        <v>252</v>
      </c>
      <c r="Q335" t="s">
        <v>257</v>
      </c>
      <c r="R335" s="111">
        <v>45148</v>
      </c>
      <c r="W335">
        <v>0</v>
      </c>
      <c r="X335">
        <v>0</v>
      </c>
      <c r="Y335">
        <v>0</v>
      </c>
      <c r="Z335">
        <f t="shared" si="5"/>
        <v>0</v>
      </c>
    </row>
    <row r="336" spans="1:26">
      <c r="A336" t="s">
        <v>246</v>
      </c>
      <c r="B336" t="s">
        <v>5758</v>
      </c>
      <c r="C336" t="s">
        <v>2362</v>
      </c>
      <c r="D336" t="s">
        <v>2171</v>
      </c>
      <c r="E336" t="s">
        <v>54</v>
      </c>
      <c r="F336">
        <v>12837010</v>
      </c>
      <c r="G336" s="111">
        <v>45148</v>
      </c>
      <c r="H336" t="s">
        <v>6311</v>
      </c>
      <c r="I336" t="s">
        <v>255</v>
      </c>
      <c r="L336" t="s">
        <v>251</v>
      </c>
      <c r="O336" s="111">
        <v>45153</v>
      </c>
      <c r="P336" t="s">
        <v>252</v>
      </c>
      <c r="Q336" t="s">
        <v>253</v>
      </c>
      <c r="R336" s="111">
        <v>45154</v>
      </c>
      <c r="W336">
        <v>0</v>
      </c>
      <c r="X336">
        <v>0</v>
      </c>
      <c r="Y336">
        <v>2685.7</v>
      </c>
      <c r="Z336">
        <f t="shared" si="5"/>
        <v>2685.7</v>
      </c>
    </row>
    <row r="337" spans="1:26">
      <c r="A337" t="s">
        <v>246</v>
      </c>
      <c r="B337" t="s">
        <v>5764</v>
      </c>
      <c r="C337" t="s">
        <v>5765</v>
      </c>
      <c r="D337" t="s">
        <v>2171</v>
      </c>
      <c r="E337" t="s">
        <v>54</v>
      </c>
      <c r="F337">
        <v>12817632</v>
      </c>
      <c r="G337" s="111">
        <v>45149</v>
      </c>
      <c r="H337" t="s">
        <v>6312</v>
      </c>
      <c r="I337" t="s">
        <v>248</v>
      </c>
      <c r="J337" t="s">
        <v>249</v>
      </c>
      <c r="K337" t="s">
        <v>250</v>
      </c>
      <c r="L337" t="s">
        <v>251</v>
      </c>
      <c r="O337" s="111">
        <v>45154</v>
      </c>
      <c r="P337" t="s">
        <v>252</v>
      </c>
      <c r="Q337" t="s">
        <v>257</v>
      </c>
      <c r="R337" s="111">
        <v>45156</v>
      </c>
      <c r="W337">
        <v>0</v>
      </c>
      <c r="X337">
        <v>0</v>
      </c>
      <c r="Y337">
        <v>0</v>
      </c>
      <c r="Z337">
        <f t="shared" si="5"/>
        <v>0</v>
      </c>
    </row>
    <row r="338" spans="1:26">
      <c r="A338" t="s">
        <v>246</v>
      </c>
      <c r="B338" t="s">
        <v>5758</v>
      </c>
      <c r="C338" t="s">
        <v>2362</v>
      </c>
      <c r="D338" t="s">
        <v>2171</v>
      </c>
      <c r="E338" t="s">
        <v>54</v>
      </c>
      <c r="F338">
        <v>12842514</v>
      </c>
      <c r="G338" s="111">
        <v>45149</v>
      </c>
      <c r="H338" t="s">
        <v>6313</v>
      </c>
      <c r="I338" t="s">
        <v>255</v>
      </c>
      <c r="J338" t="s">
        <v>249</v>
      </c>
      <c r="K338" t="s">
        <v>250</v>
      </c>
      <c r="L338" t="s">
        <v>251</v>
      </c>
      <c r="O338" s="111">
        <v>45149</v>
      </c>
      <c r="P338" t="s">
        <v>252</v>
      </c>
      <c r="Q338" t="s">
        <v>253</v>
      </c>
      <c r="R338" s="111">
        <v>45154</v>
      </c>
      <c r="W338">
        <v>0</v>
      </c>
      <c r="X338">
        <v>0</v>
      </c>
      <c r="Y338">
        <v>285.77</v>
      </c>
      <c r="Z338">
        <f t="shared" si="5"/>
        <v>285.77</v>
      </c>
    </row>
    <row r="339" spans="1:26">
      <c r="A339" t="s">
        <v>246</v>
      </c>
      <c r="B339" t="s">
        <v>5764</v>
      </c>
      <c r="C339" t="s">
        <v>5765</v>
      </c>
      <c r="D339" t="s">
        <v>2171</v>
      </c>
      <c r="E339" t="s">
        <v>54</v>
      </c>
      <c r="F339">
        <v>12845984</v>
      </c>
      <c r="G339" s="111">
        <v>45152</v>
      </c>
      <c r="H339" t="s">
        <v>6314</v>
      </c>
      <c r="I339" t="s">
        <v>255</v>
      </c>
      <c r="J339" t="s">
        <v>249</v>
      </c>
      <c r="K339" t="s">
        <v>250</v>
      </c>
      <c r="L339" t="s">
        <v>251</v>
      </c>
      <c r="O339" s="111">
        <v>45153</v>
      </c>
      <c r="P339" t="s">
        <v>252</v>
      </c>
      <c r="Q339" t="s">
        <v>253</v>
      </c>
      <c r="R339" s="111">
        <v>45154</v>
      </c>
      <c r="W339">
        <v>0</v>
      </c>
      <c r="X339">
        <v>0</v>
      </c>
      <c r="Y339">
        <v>612.30999999999995</v>
      </c>
      <c r="Z339">
        <f t="shared" si="5"/>
        <v>612.30999999999995</v>
      </c>
    </row>
    <row r="340" spans="1:26">
      <c r="A340" t="s">
        <v>246</v>
      </c>
      <c r="B340" t="s">
        <v>6119</v>
      </c>
      <c r="C340" t="s">
        <v>6120</v>
      </c>
      <c r="D340" t="s">
        <v>2171</v>
      </c>
      <c r="E340" t="s">
        <v>54</v>
      </c>
      <c r="F340">
        <v>12731045</v>
      </c>
      <c r="G340" s="111">
        <v>45153</v>
      </c>
      <c r="H340" t="s">
        <v>6315</v>
      </c>
      <c r="I340" t="s">
        <v>255</v>
      </c>
      <c r="J340" t="s">
        <v>249</v>
      </c>
      <c r="K340" t="s">
        <v>250</v>
      </c>
      <c r="L340" t="s">
        <v>251</v>
      </c>
      <c r="O340" s="111">
        <v>45153</v>
      </c>
      <c r="P340" t="s">
        <v>252</v>
      </c>
      <c r="Q340" t="s">
        <v>253</v>
      </c>
      <c r="R340" s="111">
        <v>45154</v>
      </c>
      <c r="W340">
        <v>0</v>
      </c>
      <c r="X340">
        <v>0</v>
      </c>
      <c r="Y340">
        <v>2594.44</v>
      </c>
      <c r="Z340">
        <f t="shared" si="5"/>
        <v>2594.44</v>
      </c>
    </row>
    <row r="341" spans="1:26">
      <c r="A341" t="s">
        <v>246</v>
      </c>
      <c r="B341" t="s">
        <v>6119</v>
      </c>
      <c r="C341" t="s">
        <v>6120</v>
      </c>
      <c r="D341" t="s">
        <v>2171</v>
      </c>
      <c r="E341" t="s">
        <v>54</v>
      </c>
      <c r="F341">
        <v>12841792</v>
      </c>
      <c r="G341" s="111">
        <v>45153</v>
      </c>
      <c r="H341" t="s">
        <v>6316</v>
      </c>
      <c r="I341" t="s">
        <v>255</v>
      </c>
      <c r="J341" t="s">
        <v>249</v>
      </c>
      <c r="K341" t="s">
        <v>250</v>
      </c>
      <c r="L341" t="s">
        <v>251</v>
      </c>
      <c r="O341" s="111">
        <v>45153</v>
      </c>
      <c r="P341" t="s">
        <v>252</v>
      </c>
      <c r="Q341" t="s">
        <v>253</v>
      </c>
      <c r="R341" s="111">
        <v>45154</v>
      </c>
      <c r="W341">
        <v>0</v>
      </c>
      <c r="X341">
        <v>0</v>
      </c>
      <c r="Y341">
        <v>1586.78</v>
      </c>
      <c r="Z341">
        <f t="shared" si="5"/>
        <v>1586.78</v>
      </c>
    </row>
    <row r="342" spans="1:26">
      <c r="A342" t="s">
        <v>246</v>
      </c>
      <c r="B342" t="s">
        <v>6119</v>
      </c>
      <c r="C342" t="s">
        <v>6120</v>
      </c>
      <c r="D342" t="s">
        <v>2171</v>
      </c>
      <c r="E342" t="s">
        <v>54</v>
      </c>
      <c r="F342">
        <v>12850938</v>
      </c>
      <c r="G342" s="111">
        <v>45153</v>
      </c>
      <c r="H342" t="s">
        <v>6317</v>
      </c>
      <c r="I342" t="s">
        <v>255</v>
      </c>
      <c r="J342" t="s">
        <v>249</v>
      </c>
      <c r="K342" t="s">
        <v>250</v>
      </c>
      <c r="L342" t="s">
        <v>251</v>
      </c>
      <c r="O342" s="111">
        <v>45153</v>
      </c>
      <c r="P342" t="s">
        <v>252</v>
      </c>
      <c r="Q342" t="s">
        <v>253</v>
      </c>
      <c r="R342" s="111">
        <v>45154</v>
      </c>
      <c r="W342">
        <v>0</v>
      </c>
      <c r="X342">
        <v>0</v>
      </c>
      <c r="Y342">
        <v>3010.45</v>
      </c>
      <c r="Z342">
        <f t="shared" si="5"/>
        <v>3010.45</v>
      </c>
    </row>
    <row r="343" spans="1:26">
      <c r="A343" t="s">
        <v>246</v>
      </c>
      <c r="B343" t="s">
        <v>5764</v>
      </c>
      <c r="C343" t="s">
        <v>5765</v>
      </c>
      <c r="D343" t="s">
        <v>2171</v>
      </c>
      <c r="E343" t="s">
        <v>54</v>
      </c>
      <c r="F343">
        <v>12817693</v>
      </c>
      <c r="G343" s="111">
        <v>45154</v>
      </c>
      <c r="H343" t="s">
        <v>6318</v>
      </c>
      <c r="I343" t="s">
        <v>255</v>
      </c>
      <c r="J343" t="s">
        <v>249</v>
      </c>
      <c r="K343" t="s">
        <v>250</v>
      </c>
      <c r="L343" t="s">
        <v>251</v>
      </c>
      <c r="O343" s="111">
        <v>45154</v>
      </c>
      <c r="P343" t="s">
        <v>252</v>
      </c>
      <c r="Q343" t="s">
        <v>253</v>
      </c>
      <c r="R343" s="111">
        <v>45155</v>
      </c>
      <c r="W343">
        <v>0</v>
      </c>
      <c r="X343">
        <v>0</v>
      </c>
      <c r="Y343">
        <v>7469.77</v>
      </c>
      <c r="Z343">
        <f t="shared" si="5"/>
        <v>7469.77</v>
      </c>
    </row>
    <row r="344" spans="1:26">
      <c r="A344" t="s">
        <v>246</v>
      </c>
      <c r="B344" t="s">
        <v>5764</v>
      </c>
      <c r="C344" t="s">
        <v>5765</v>
      </c>
      <c r="D344" t="s">
        <v>2171</v>
      </c>
      <c r="E344" t="s">
        <v>54</v>
      </c>
      <c r="F344">
        <v>12855329</v>
      </c>
      <c r="G344" s="111">
        <v>45154</v>
      </c>
      <c r="H344" t="s">
        <v>6319</v>
      </c>
      <c r="I344" t="s">
        <v>255</v>
      </c>
      <c r="J344" t="s">
        <v>249</v>
      </c>
      <c r="K344" t="s">
        <v>250</v>
      </c>
      <c r="L344" t="s">
        <v>251</v>
      </c>
      <c r="O344" s="111">
        <v>45154</v>
      </c>
      <c r="P344" t="s">
        <v>252</v>
      </c>
      <c r="Q344" t="s">
        <v>253</v>
      </c>
      <c r="R344" s="111">
        <v>45155</v>
      </c>
      <c r="W344">
        <v>0</v>
      </c>
      <c r="X344">
        <v>0</v>
      </c>
      <c r="Y344">
        <v>5164.3900000000003</v>
      </c>
      <c r="Z344">
        <f t="shared" si="5"/>
        <v>5164.3900000000003</v>
      </c>
    </row>
    <row r="345" spans="1:26">
      <c r="A345" t="s">
        <v>246</v>
      </c>
      <c r="B345" t="s">
        <v>6320</v>
      </c>
      <c r="C345" t="s">
        <v>6321</v>
      </c>
      <c r="D345" t="s">
        <v>2171</v>
      </c>
      <c r="E345" t="s">
        <v>54</v>
      </c>
      <c r="F345">
        <v>12867991</v>
      </c>
      <c r="G345" s="111">
        <v>45159</v>
      </c>
      <c r="H345" t="s">
        <v>6322</v>
      </c>
      <c r="I345" t="s">
        <v>255</v>
      </c>
      <c r="J345" t="s">
        <v>249</v>
      </c>
      <c r="K345" t="s">
        <v>268</v>
      </c>
      <c r="L345" t="s">
        <v>251</v>
      </c>
      <c r="O345" s="111">
        <v>45159</v>
      </c>
      <c r="P345" t="s">
        <v>252</v>
      </c>
      <c r="Q345" t="s">
        <v>253</v>
      </c>
      <c r="R345" s="111">
        <v>45161</v>
      </c>
      <c r="W345">
        <v>0</v>
      </c>
      <c r="X345">
        <v>0</v>
      </c>
      <c r="Y345">
        <v>326.95</v>
      </c>
      <c r="Z345">
        <f t="shared" si="5"/>
        <v>326.95</v>
      </c>
    </row>
    <row r="346" spans="1:26">
      <c r="A346" t="s">
        <v>246</v>
      </c>
      <c r="B346" t="s">
        <v>6320</v>
      </c>
      <c r="C346" t="s">
        <v>6321</v>
      </c>
      <c r="D346" t="s">
        <v>2171</v>
      </c>
      <c r="E346" t="s">
        <v>54</v>
      </c>
      <c r="F346">
        <v>12868709</v>
      </c>
      <c r="G346" s="111">
        <v>45159</v>
      </c>
      <c r="H346" t="s">
        <v>6323</v>
      </c>
      <c r="I346" t="s">
        <v>255</v>
      </c>
      <c r="J346" t="s">
        <v>249</v>
      </c>
      <c r="K346" t="s">
        <v>250</v>
      </c>
      <c r="L346" t="s">
        <v>251</v>
      </c>
      <c r="O346" s="111">
        <v>45159</v>
      </c>
      <c r="P346" t="s">
        <v>252</v>
      </c>
      <c r="Q346" t="s">
        <v>253</v>
      </c>
      <c r="R346" s="111">
        <v>45160</v>
      </c>
      <c r="W346">
        <v>0</v>
      </c>
      <c r="X346">
        <v>0</v>
      </c>
      <c r="Y346">
        <v>18918</v>
      </c>
      <c r="Z346">
        <f t="shared" si="5"/>
        <v>18918</v>
      </c>
    </row>
    <row r="347" spans="1:26">
      <c r="A347" t="s">
        <v>246</v>
      </c>
      <c r="B347" t="s">
        <v>5764</v>
      </c>
      <c r="C347" t="s">
        <v>5765</v>
      </c>
      <c r="D347" t="s">
        <v>2171</v>
      </c>
      <c r="E347" t="s">
        <v>54</v>
      </c>
      <c r="F347">
        <v>12868547</v>
      </c>
      <c r="G347" s="111">
        <v>45160</v>
      </c>
      <c r="H347" t="s">
        <v>6324</v>
      </c>
      <c r="I347" t="s">
        <v>255</v>
      </c>
      <c r="J347" t="s">
        <v>249</v>
      </c>
      <c r="K347" t="s">
        <v>250</v>
      </c>
      <c r="L347" t="s">
        <v>251</v>
      </c>
      <c r="O347" s="111">
        <v>45160</v>
      </c>
      <c r="P347" t="s">
        <v>252</v>
      </c>
      <c r="Q347" t="s">
        <v>253</v>
      </c>
      <c r="R347" s="111">
        <v>45161</v>
      </c>
      <c r="W347">
        <v>0</v>
      </c>
      <c r="X347">
        <v>0</v>
      </c>
      <c r="Y347">
        <v>3391.25</v>
      </c>
      <c r="Z347">
        <f t="shared" si="5"/>
        <v>3391.25</v>
      </c>
    </row>
    <row r="348" spans="1:26">
      <c r="A348" t="s">
        <v>246</v>
      </c>
      <c r="B348" t="s">
        <v>6119</v>
      </c>
      <c r="C348" t="s">
        <v>6120</v>
      </c>
      <c r="D348" t="s">
        <v>2171</v>
      </c>
      <c r="E348" t="s">
        <v>54</v>
      </c>
      <c r="F348">
        <v>12873594</v>
      </c>
      <c r="G348" s="111">
        <v>45160</v>
      </c>
      <c r="H348" t="s">
        <v>6325</v>
      </c>
      <c r="I348" t="s">
        <v>255</v>
      </c>
      <c r="J348" t="s">
        <v>249</v>
      </c>
      <c r="K348" t="s">
        <v>250</v>
      </c>
      <c r="L348" t="s">
        <v>251</v>
      </c>
      <c r="O348" s="111">
        <v>45160</v>
      </c>
      <c r="P348" t="s">
        <v>252</v>
      </c>
      <c r="Q348" t="s">
        <v>253</v>
      </c>
      <c r="R348" s="111">
        <v>45161</v>
      </c>
      <c r="W348">
        <v>0</v>
      </c>
      <c r="X348">
        <v>0</v>
      </c>
      <c r="Y348">
        <v>1196</v>
      </c>
      <c r="Z348">
        <f t="shared" si="5"/>
        <v>1196</v>
      </c>
    </row>
    <row r="349" spans="1:26">
      <c r="A349" t="s">
        <v>246</v>
      </c>
      <c r="B349" t="s">
        <v>6122</v>
      </c>
      <c r="C349" t="s">
        <v>6123</v>
      </c>
      <c r="D349" t="s">
        <v>2171</v>
      </c>
      <c r="E349" t="s">
        <v>54</v>
      </c>
      <c r="F349">
        <v>12873976</v>
      </c>
      <c r="G349" s="111">
        <v>45160</v>
      </c>
      <c r="H349" t="s">
        <v>6326</v>
      </c>
      <c r="I349" t="s">
        <v>255</v>
      </c>
      <c r="J349" t="s">
        <v>249</v>
      </c>
      <c r="K349" t="s">
        <v>250</v>
      </c>
      <c r="L349" t="s">
        <v>251</v>
      </c>
      <c r="O349" s="111">
        <v>45161</v>
      </c>
      <c r="P349" t="s">
        <v>252</v>
      </c>
      <c r="Q349" t="s">
        <v>253</v>
      </c>
      <c r="R349" s="111">
        <v>45162</v>
      </c>
      <c r="W349">
        <v>0</v>
      </c>
      <c r="X349">
        <v>0</v>
      </c>
      <c r="Y349">
        <v>1375.57</v>
      </c>
      <c r="Z349">
        <f t="shared" si="5"/>
        <v>1375.57</v>
      </c>
    </row>
    <row r="350" spans="1:26">
      <c r="A350" t="s">
        <v>246</v>
      </c>
      <c r="B350" t="s">
        <v>6327</v>
      </c>
      <c r="C350" t="s">
        <v>6328</v>
      </c>
      <c r="D350" t="s">
        <v>2171</v>
      </c>
      <c r="E350" t="s">
        <v>54</v>
      </c>
      <c r="F350">
        <v>12878658</v>
      </c>
      <c r="G350" s="111">
        <v>45161</v>
      </c>
      <c r="H350" t="s">
        <v>6329</v>
      </c>
      <c r="I350" t="s">
        <v>255</v>
      </c>
      <c r="J350" t="s">
        <v>249</v>
      </c>
      <c r="K350" t="s">
        <v>250</v>
      </c>
      <c r="L350" t="s">
        <v>251</v>
      </c>
      <c r="O350" s="111">
        <v>45161</v>
      </c>
      <c r="P350" t="s">
        <v>252</v>
      </c>
      <c r="Q350" t="s">
        <v>257</v>
      </c>
      <c r="R350" s="111">
        <v>45162</v>
      </c>
      <c r="W350">
        <v>0</v>
      </c>
      <c r="X350">
        <v>0</v>
      </c>
      <c r="Y350">
        <v>0</v>
      </c>
      <c r="Z350">
        <f t="shared" si="5"/>
        <v>0</v>
      </c>
    </row>
    <row r="351" spans="1:26">
      <c r="A351" t="s">
        <v>246</v>
      </c>
      <c r="B351" t="s">
        <v>6330</v>
      </c>
      <c r="C351" t="s">
        <v>6331</v>
      </c>
      <c r="D351" t="s">
        <v>2171</v>
      </c>
      <c r="E351" t="s">
        <v>54</v>
      </c>
      <c r="F351">
        <v>12878801</v>
      </c>
      <c r="G351" s="111">
        <v>45161</v>
      </c>
      <c r="H351" t="s">
        <v>6332</v>
      </c>
      <c r="I351" t="s">
        <v>260</v>
      </c>
      <c r="L351" t="s">
        <v>251</v>
      </c>
      <c r="O351" s="111">
        <v>45161</v>
      </c>
      <c r="P351" t="s">
        <v>252</v>
      </c>
      <c r="Q351" t="s">
        <v>263</v>
      </c>
      <c r="R351" s="111">
        <v>45162</v>
      </c>
      <c r="W351">
        <v>0</v>
      </c>
      <c r="X351">
        <v>0</v>
      </c>
      <c r="Y351">
        <v>0</v>
      </c>
      <c r="Z351">
        <f t="shared" si="5"/>
        <v>0</v>
      </c>
    </row>
    <row r="352" spans="1:26">
      <c r="A352" t="s">
        <v>246</v>
      </c>
      <c r="B352" t="s">
        <v>5764</v>
      </c>
      <c r="C352" t="s">
        <v>5765</v>
      </c>
      <c r="D352" t="s">
        <v>2171</v>
      </c>
      <c r="E352" t="s">
        <v>54</v>
      </c>
      <c r="F352">
        <v>12880460</v>
      </c>
      <c r="G352" s="111">
        <v>45162</v>
      </c>
      <c r="H352" t="s">
        <v>6333</v>
      </c>
      <c r="I352" t="s">
        <v>271</v>
      </c>
      <c r="J352" t="s">
        <v>249</v>
      </c>
      <c r="K352" t="s">
        <v>250</v>
      </c>
      <c r="L352" t="s">
        <v>251</v>
      </c>
      <c r="O352" s="111">
        <v>45162</v>
      </c>
      <c r="P352" t="s">
        <v>252</v>
      </c>
      <c r="Q352" t="s">
        <v>257</v>
      </c>
      <c r="R352" s="111">
        <v>45163</v>
      </c>
      <c r="W352">
        <v>0</v>
      </c>
      <c r="X352">
        <v>0</v>
      </c>
      <c r="Y352">
        <v>0</v>
      </c>
      <c r="Z352">
        <f t="shared" si="5"/>
        <v>0</v>
      </c>
    </row>
    <row r="353" spans="1:26">
      <c r="A353" t="s">
        <v>246</v>
      </c>
      <c r="B353" t="s">
        <v>6119</v>
      </c>
      <c r="C353" t="s">
        <v>6120</v>
      </c>
      <c r="D353" t="s">
        <v>2171</v>
      </c>
      <c r="E353" t="s">
        <v>54</v>
      </c>
      <c r="F353">
        <v>12885685</v>
      </c>
      <c r="G353" s="111">
        <v>45163</v>
      </c>
      <c r="H353" t="s">
        <v>6334</v>
      </c>
      <c r="I353" t="s">
        <v>271</v>
      </c>
      <c r="J353" t="s">
        <v>249</v>
      </c>
      <c r="K353" t="s">
        <v>250</v>
      </c>
      <c r="L353" t="s">
        <v>251</v>
      </c>
      <c r="O353" s="111">
        <v>45163</v>
      </c>
      <c r="P353" t="s">
        <v>252</v>
      </c>
      <c r="Q353" t="s">
        <v>253</v>
      </c>
      <c r="R353" s="111">
        <v>45166</v>
      </c>
      <c r="W353">
        <v>0</v>
      </c>
      <c r="X353">
        <v>0</v>
      </c>
      <c r="Y353">
        <v>171.5</v>
      </c>
      <c r="Z353">
        <f t="shared" si="5"/>
        <v>171.5</v>
      </c>
    </row>
    <row r="354" spans="1:26">
      <c r="A354" t="s">
        <v>246</v>
      </c>
      <c r="B354" t="s">
        <v>5764</v>
      </c>
      <c r="C354" t="s">
        <v>5765</v>
      </c>
      <c r="D354" t="s">
        <v>2171</v>
      </c>
      <c r="E354" t="s">
        <v>54</v>
      </c>
      <c r="F354">
        <v>12890256</v>
      </c>
      <c r="G354" s="111">
        <v>45166</v>
      </c>
      <c r="H354" t="s">
        <v>6335</v>
      </c>
      <c r="I354" t="s">
        <v>271</v>
      </c>
      <c r="J354" t="s">
        <v>249</v>
      </c>
      <c r="K354" t="s">
        <v>250</v>
      </c>
      <c r="L354" t="s">
        <v>251</v>
      </c>
      <c r="O354" s="111">
        <v>45166</v>
      </c>
      <c r="P354" t="s">
        <v>252</v>
      </c>
      <c r="Q354" t="s">
        <v>257</v>
      </c>
      <c r="R354" s="111">
        <v>45167</v>
      </c>
      <c r="W354">
        <v>0</v>
      </c>
      <c r="X354">
        <v>0</v>
      </c>
      <c r="Y354">
        <v>0</v>
      </c>
      <c r="Z354">
        <f t="shared" si="5"/>
        <v>0</v>
      </c>
    </row>
    <row r="355" spans="1:26">
      <c r="A355" t="s">
        <v>246</v>
      </c>
      <c r="B355" t="s">
        <v>6122</v>
      </c>
      <c r="C355" t="s">
        <v>6123</v>
      </c>
      <c r="D355" t="s">
        <v>2171</v>
      </c>
      <c r="E355" t="s">
        <v>54</v>
      </c>
      <c r="F355">
        <v>12890280</v>
      </c>
      <c r="G355" s="111">
        <v>45166</v>
      </c>
      <c r="H355" t="s">
        <v>6336</v>
      </c>
      <c r="I355" t="s">
        <v>271</v>
      </c>
      <c r="J355" t="s">
        <v>249</v>
      </c>
      <c r="K355" t="s">
        <v>250</v>
      </c>
      <c r="L355" t="s">
        <v>251</v>
      </c>
      <c r="O355" s="111">
        <v>45166</v>
      </c>
      <c r="P355" t="s">
        <v>252</v>
      </c>
      <c r="Q355" t="s">
        <v>257</v>
      </c>
      <c r="R355" s="111">
        <v>45167</v>
      </c>
      <c r="W355">
        <v>0</v>
      </c>
      <c r="X355">
        <v>0</v>
      </c>
      <c r="Y355">
        <v>0</v>
      </c>
      <c r="Z355">
        <f t="shared" si="5"/>
        <v>0</v>
      </c>
    </row>
    <row r="356" spans="1:26">
      <c r="A356" t="s">
        <v>246</v>
      </c>
      <c r="B356" t="s">
        <v>6320</v>
      </c>
      <c r="C356" t="s">
        <v>6321</v>
      </c>
      <c r="D356" t="s">
        <v>2171</v>
      </c>
      <c r="E356" t="s">
        <v>54</v>
      </c>
      <c r="F356">
        <v>12886331</v>
      </c>
      <c r="G356" s="111">
        <v>45166</v>
      </c>
      <c r="H356" t="s">
        <v>6337</v>
      </c>
      <c r="I356" t="s">
        <v>271</v>
      </c>
      <c r="J356" t="s">
        <v>249</v>
      </c>
      <c r="K356" t="s">
        <v>250</v>
      </c>
      <c r="L356" t="s">
        <v>251</v>
      </c>
      <c r="O356" s="111">
        <v>45166</v>
      </c>
      <c r="P356" t="s">
        <v>252</v>
      </c>
      <c r="Q356" t="s">
        <v>253</v>
      </c>
      <c r="R356" s="111">
        <v>45167</v>
      </c>
      <c r="W356">
        <v>0</v>
      </c>
      <c r="X356">
        <v>0</v>
      </c>
      <c r="Y356">
        <v>1</v>
      </c>
      <c r="Z356">
        <f t="shared" si="5"/>
        <v>1</v>
      </c>
    </row>
    <row r="357" spans="1:26">
      <c r="A357" t="s">
        <v>246</v>
      </c>
      <c r="B357" t="s">
        <v>6119</v>
      </c>
      <c r="C357" t="s">
        <v>6120</v>
      </c>
      <c r="D357" t="s">
        <v>2171</v>
      </c>
      <c r="E357" t="s">
        <v>54</v>
      </c>
      <c r="F357">
        <v>12880993</v>
      </c>
      <c r="G357" s="111">
        <v>45166</v>
      </c>
      <c r="H357" t="s">
        <v>6338</v>
      </c>
      <c r="I357" t="s">
        <v>271</v>
      </c>
      <c r="J357" t="s">
        <v>249</v>
      </c>
      <c r="K357" t="s">
        <v>250</v>
      </c>
      <c r="L357" t="s">
        <v>251</v>
      </c>
      <c r="O357" s="111">
        <v>45166</v>
      </c>
      <c r="P357" t="s">
        <v>252</v>
      </c>
      <c r="Q357" t="s">
        <v>253</v>
      </c>
      <c r="R357" s="111">
        <v>45167</v>
      </c>
      <c r="W357">
        <v>0</v>
      </c>
      <c r="X357">
        <v>0</v>
      </c>
      <c r="Y357">
        <v>156</v>
      </c>
      <c r="Z357">
        <f t="shared" si="5"/>
        <v>156</v>
      </c>
    </row>
    <row r="358" spans="1:26">
      <c r="A358" t="s">
        <v>246</v>
      </c>
      <c r="B358" t="s">
        <v>6320</v>
      </c>
      <c r="C358" t="s">
        <v>6321</v>
      </c>
      <c r="D358" t="s">
        <v>2171</v>
      </c>
      <c r="E358" t="s">
        <v>54</v>
      </c>
      <c r="F358">
        <v>12885991</v>
      </c>
      <c r="G358" s="111">
        <v>45166</v>
      </c>
      <c r="H358" t="s">
        <v>6339</v>
      </c>
      <c r="I358" t="s">
        <v>271</v>
      </c>
      <c r="J358" t="s">
        <v>249</v>
      </c>
      <c r="K358" t="s">
        <v>250</v>
      </c>
      <c r="L358" t="s">
        <v>251</v>
      </c>
      <c r="O358" s="111">
        <v>45166</v>
      </c>
      <c r="P358" t="s">
        <v>252</v>
      </c>
      <c r="Q358" t="s">
        <v>253</v>
      </c>
      <c r="R358" s="111">
        <v>45167</v>
      </c>
      <c r="W358">
        <v>0</v>
      </c>
      <c r="X358">
        <v>0</v>
      </c>
      <c r="Y358">
        <v>3</v>
      </c>
      <c r="Z358">
        <f t="shared" si="5"/>
        <v>3</v>
      </c>
    </row>
    <row r="359" spans="1:26">
      <c r="A359" t="s">
        <v>246</v>
      </c>
      <c r="B359" t="s">
        <v>6330</v>
      </c>
      <c r="C359" t="s">
        <v>6331</v>
      </c>
      <c r="D359" t="s">
        <v>2171</v>
      </c>
      <c r="E359" t="s">
        <v>54</v>
      </c>
      <c r="F359">
        <v>12379218</v>
      </c>
      <c r="G359" s="111">
        <v>45166</v>
      </c>
      <c r="H359" t="s">
        <v>6340</v>
      </c>
      <c r="I359" t="s">
        <v>271</v>
      </c>
      <c r="J359" t="s">
        <v>249</v>
      </c>
      <c r="K359" t="s">
        <v>268</v>
      </c>
      <c r="L359" t="s">
        <v>251</v>
      </c>
      <c r="O359" s="111">
        <v>45166</v>
      </c>
      <c r="P359" t="s">
        <v>252</v>
      </c>
      <c r="Q359" t="s">
        <v>253</v>
      </c>
      <c r="R359" s="111">
        <v>45167</v>
      </c>
      <c r="W359">
        <v>0</v>
      </c>
      <c r="X359">
        <v>0</v>
      </c>
      <c r="Y359">
        <v>455.3</v>
      </c>
      <c r="Z359">
        <f t="shared" si="5"/>
        <v>455.3</v>
      </c>
    </row>
    <row r="360" spans="1:26">
      <c r="A360" t="s">
        <v>246</v>
      </c>
      <c r="B360" t="s">
        <v>6327</v>
      </c>
      <c r="C360" t="s">
        <v>6328</v>
      </c>
      <c r="D360" t="s">
        <v>2171</v>
      </c>
      <c r="E360" t="s">
        <v>54</v>
      </c>
      <c r="F360">
        <v>12897571</v>
      </c>
      <c r="G360" s="111">
        <v>45167</v>
      </c>
      <c r="H360" t="s">
        <v>6341</v>
      </c>
      <c r="I360" t="s">
        <v>271</v>
      </c>
      <c r="J360" t="s">
        <v>249</v>
      </c>
      <c r="K360" t="s">
        <v>250</v>
      </c>
      <c r="L360" t="s">
        <v>251</v>
      </c>
      <c r="O360" s="111">
        <v>45167</v>
      </c>
      <c r="P360" t="s">
        <v>252</v>
      </c>
      <c r="Q360" t="s">
        <v>257</v>
      </c>
      <c r="R360" s="111">
        <v>45168</v>
      </c>
      <c r="W360">
        <v>0</v>
      </c>
      <c r="X360">
        <v>0</v>
      </c>
      <c r="Y360">
        <v>0</v>
      </c>
      <c r="Z360">
        <f t="shared" si="5"/>
        <v>0</v>
      </c>
    </row>
    <row r="361" spans="1:26">
      <c r="A361" t="s">
        <v>246</v>
      </c>
      <c r="B361" t="s">
        <v>6327</v>
      </c>
      <c r="C361" t="s">
        <v>6328</v>
      </c>
      <c r="D361" t="s">
        <v>2171</v>
      </c>
      <c r="E361" t="s">
        <v>54</v>
      </c>
      <c r="F361">
        <v>12902833</v>
      </c>
      <c r="G361" s="111">
        <v>45168</v>
      </c>
      <c r="H361" t="s">
        <v>6342</v>
      </c>
      <c r="I361" t="s">
        <v>271</v>
      </c>
      <c r="J361" t="s">
        <v>249</v>
      </c>
      <c r="K361" t="s">
        <v>250</v>
      </c>
      <c r="L361" t="s">
        <v>251</v>
      </c>
      <c r="O361" s="111">
        <v>45168</v>
      </c>
      <c r="P361" t="s">
        <v>252</v>
      </c>
      <c r="Q361" t="s">
        <v>257</v>
      </c>
      <c r="R361" s="111">
        <v>45169</v>
      </c>
      <c r="W361">
        <v>0</v>
      </c>
      <c r="X361">
        <v>0</v>
      </c>
      <c r="Y361">
        <v>0</v>
      </c>
      <c r="Z361">
        <f t="shared" si="5"/>
        <v>0</v>
      </c>
    </row>
    <row r="362" spans="1:26">
      <c r="A362" t="s">
        <v>246</v>
      </c>
      <c r="B362" t="s">
        <v>6327</v>
      </c>
      <c r="C362" t="s">
        <v>6328</v>
      </c>
      <c r="D362" t="s">
        <v>2171</v>
      </c>
      <c r="E362" t="s">
        <v>54</v>
      </c>
      <c r="F362">
        <v>12715587</v>
      </c>
      <c r="G362" s="111">
        <v>45169</v>
      </c>
      <c r="H362" t="s">
        <v>6343</v>
      </c>
      <c r="I362" t="s">
        <v>248</v>
      </c>
      <c r="J362" t="s">
        <v>249</v>
      </c>
      <c r="K362" t="s">
        <v>250</v>
      </c>
      <c r="L362" t="s">
        <v>251</v>
      </c>
      <c r="O362" s="111">
        <v>45169</v>
      </c>
      <c r="P362" t="s">
        <v>252</v>
      </c>
      <c r="Q362" t="s">
        <v>1406</v>
      </c>
      <c r="R362" s="111"/>
      <c r="W362">
        <v>0</v>
      </c>
      <c r="X362">
        <v>0</v>
      </c>
      <c r="Y362">
        <v>0</v>
      </c>
      <c r="Z362">
        <f t="shared" si="5"/>
        <v>0</v>
      </c>
    </row>
    <row r="363" spans="1:26">
      <c r="A363" t="s">
        <v>246</v>
      </c>
      <c r="B363" t="s">
        <v>6119</v>
      </c>
      <c r="C363" t="s">
        <v>6120</v>
      </c>
      <c r="D363" t="s">
        <v>2171</v>
      </c>
      <c r="E363" t="s">
        <v>54</v>
      </c>
      <c r="F363">
        <v>12909885</v>
      </c>
      <c r="G363" s="111">
        <v>45169</v>
      </c>
      <c r="H363" t="s">
        <v>6344</v>
      </c>
      <c r="I363" t="s">
        <v>248</v>
      </c>
      <c r="J363" t="s">
        <v>249</v>
      </c>
      <c r="K363" t="s">
        <v>250</v>
      </c>
      <c r="L363" t="s">
        <v>251</v>
      </c>
      <c r="O363" s="111">
        <v>45169</v>
      </c>
      <c r="P363" t="s">
        <v>252</v>
      </c>
      <c r="Q363" t="s">
        <v>1406</v>
      </c>
      <c r="R363" s="111"/>
      <c r="W363">
        <v>0</v>
      </c>
      <c r="X363">
        <v>0</v>
      </c>
      <c r="Y363">
        <v>0</v>
      </c>
      <c r="Z363">
        <f t="shared" si="5"/>
        <v>0</v>
      </c>
    </row>
    <row r="364" spans="1:26">
      <c r="A364" t="s">
        <v>246</v>
      </c>
      <c r="B364" t="s">
        <v>6327</v>
      </c>
      <c r="C364" t="s">
        <v>6328</v>
      </c>
      <c r="D364" t="s">
        <v>2171</v>
      </c>
      <c r="E364" t="s">
        <v>54</v>
      </c>
      <c r="F364">
        <v>12910191</v>
      </c>
      <c r="G364" s="111">
        <v>45169</v>
      </c>
      <c r="H364" t="s">
        <v>6345</v>
      </c>
      <c r="I364" t="s">
        <v>248</v>
      </c>
      <c r="J364" t="s">
        <v>249</v>
      </c>
      <c r="K364" t="s">
        <v>250</v>
      </c>
      <c r="L364" t="s">
        <v>251</v>
      </c>
      <c r="O364" s="111">
        <v>45169</v>
      </c>
      <c r="P364" t="s">
        <v>252</v>
      </c>
      <c r="Q364" t="s">
        <v>1406</v>
      </c>
      <c r="R364" s="111"/>
      <c r="W364">
        <v>0</v>
      </c>
      <c r="X364">
        <v>0</v>
      </c>
      <c r="Y364">
        <v>0</v>
      </c>
      <c r="Z364">
        <f t="shared" si="5"/>
        <v>0</v>
      </c>
    </row>
    <row r="365" spans="1:26">
      <c r="A365" t="s">
        <v>246</v>
      </c>
      <c r="B365" t="s">
        <v>6122</v>
      </c>
      <c r="C365" t="s">
        <v>6123</v>
      </c>
      <c r="D365" t="s">
        <v>2171</v>
      </c>
      <c r="E365" t="s">
        <v>54</v>
      </c>
      <c r="F365">
        <v>12912597</v>
      </c>
      <c r="G365" s="111">
        <v>45169</v>
      </c>
      <c r="H365" t="s">
        <v>6346</v>
      </c>
      <c r="I365" t="s">
        <v>248</v>
      </c>
      <c r="J365" t="s">
        <v>249</v>
      </c>
      <c r="K365" t="s">
        <v>250</v>
      </c>
      <c r="L365" t="s">
        <v>251</v>
      </c>
      <c r="O365" s="111">
        <v>45169</v>
      </c>
      <c r="P365" t="s">
        <v>252</v>
      </c>
      <c r="Q365" t="s">
        <v>1406</v>
      </c>
      <c r="R365" s="111"/>
      <c r="W365">
        <v>0</v>
      </c>
      <c r="X365">
        <v>0</v>
      </c>
      <c r="Y365">
        <v>0</v>
      </c>
      <c r="Z365">
        <f t="shared" si="5"/>
        <v>0</v>
      </c>
    </row>
    <row r="366" spans="1:26">
      <c r="A366" t="s">
        <v>246</v>
      </c>
      <c r="B366" t="s">
        <v>4962</v>
      </c>
      <c r="C366" t="s">
        <v>4963</v>
      </c>
      <c r="D366" t="s">
        <v>264</v>
      </c>
      <c r="E366" t="s">
        <v>54</v>
      </c>
      <c r="F366">
        <v>12536189</v>
      </c>
      <c r="G366" s="111">
        <v>45083</v>
      </c>
      <c r="H366" t="s">
        <v>5355</v>
      </c>
      <c r="I366" t="s">
        <v>255</v>
      </c>
      <c r="J366" t="s">
        <v>249</v>
      </c>
      <c r="K366" t="s">
        <v>250</v>
      </c>
      <c r="L366" t="s">
        <v>251</v>
      </c>
      <c r="O366" s="111">
        <v>45083</v>
      </c>
      <c r="P366" t="s">
        <v>252</v>
      </c>
      <c r="Q366" t="s">
        <v>253</v>
      </c>
      <c r="R366" s="111">
        <v>45084</v>
      </c>
      <c r="W366">
        <v>4660.8999999999996</v>
      </c>
      <c r="X366">
        <v>2814.4</v>
      </c>
      <c r="Y366">
        <v>6167</v>
      </c>
      <c r="Z366">
        <f t="shared" si="5"/>
        <v>13642.3</v>
      </c>
    </row>
    <row r="367" spans="1:26">
      <c r="A367" t="s">
        <v>246</v>
      </c>
      <c r="B367" t="s">
        <v>2220</v>
      </c>
      <c r="C367" t="s">
        <v>2221</v>
      </c>
      <c r="D367" t="s">
        <v>264</v>
      </c>
      <c r="E367" t="s">
        <v>54</v>
      </c>
      <c r="F367">
        <v>12583852</v>
      </c>
      <c r="G367" s="111">
        <v>45089</v>
      </c>
      <c r="H367" t="s">
        <v>5383</v>
      </c>
      <c r="I367" t="s">
        <v>255</v>
      </c>
      <c r="J367" t="s">
        <v>249</v>
      </c>
      <c r="K367" t="s">
        <v>250</v>
      </c>
      <c r="L367" t="s">
        <v>251</v>
      </c>
      <c r="O367" s="111">
        <v>45098</v>
      </c>
      <c r="P367" t="s">
        <v>252</v>
      </c>
      <c r="Q367" t="s">
        <v>282</v>
      </c>
      <c r="R367" s="111">
        <v>45099</v>
      </c>
      <c r="W367">
        <v>2457.9499999999998</v>
      </c>
      <c r="X367">
        <v>5655.5</v>
      </c>
      <c r="Y367">
        <v>0</v>
      </c>
      <c r="Z367">
        <f t="shared" si="5"/>
        <v>8113.45</v>
      </c>
    </row>
    <row r="368" spans="1:26">
      <c r="A368" t="s">
        <v>246</v>
      </c>
      <c r="B368" t="s">
        <v>5768</v>
      </c>
      <c r="C368" t="s">
        <v>2110</v>
      </c>
      <c r="D368" t="s">
        <v>264</v>
      </c>
      <c r="E368" t="s">
        <v>54</v>
      </c>
      <c r="F368">
        <v>12610579</v>
      </c>
      <c r="G368" s="111">
        <v>45091</v>
      </c>
      <c r="H368" t="s">
        <v>5368</v>
      </c>
      <c r="I368" t="s">
        <v>255</v>
      </c>
      <c r="J368" t="s">
        <v>249</v>
      </c>
      <c r="K368" t="s">
        <v>250</v>
      </c>
      <c r="L368" t="s">
        <v>251</v>
      </c>
      <c r="O368" s="111">
        <v>45091</v>
      </c>
      <c r="P368" t="s">
        <v>252</v>
      </c>
      <c r="Q368" t="s">
        <v>253</v>
      </c>
      <c r="R368" s="111">
        <v>45092</v>
      </c>
      <c r="W368">
        <v>8271</v>
      </c>
      <c r="X368">
        <v>11936</v>
      </c>
      <c r="Y368">
        <v>5978.03</v>
      </c>
      <c r="Z368">
        <f t="shared" si="5"/>
        <v>26185.03</v>
      </c>
    </row>
    <row r="369" spans="1:26">
      <c r="A369" t="s">
        <v>246</v>
      </c>
      <c r="B369" t="s">
        <v>5768</v>
      </c>
      <c r="C369" t="s">
        <v>2110</v>
      </c>
      <c r="D369" t="s">
        <v>264</v>
      </c>
      <c r="E369" t="s">
        <v>54</v>
      </c>
      <c r="F369">
        <v>12611444</v>
      </c>
      <c r="G369" s="111">
        <v>45091</v>
      </c>
      <c r="H369" t="s">
        <v>5377</v>
      </c>
      <c r="I369" t="s">
        <v>255</v>
      </c>
      <c r="J369" t="s">
        <v>249</v>
      </c>
      <c r="K369" t="s">
        <v>250</v>
      </c>
      <c r="L369" t="s">
        <v>251</v>
      </c>
      <c r="O369" s="111">
        <v>45097</v>
      </c>
      <c r="P369" t="s">
        <v>252</v>
      </c>
      <c r="Q369" t="s">
        <v>253</v>
      </c>
      <c r="R369" s="111">
        <v>45098</v>
      </c>
      <c r="W369">
        <v>2045.1</v>
      </c>
      <c r="X369">
        <v>4423</v>
      </c>
      <c r="Y369">
        <v>3854</v>
      </c>
      <c r="Z369">
        <f t="shared" si="5"/>
        <v>10322.1</v>
      </c>
    </row>
    <row r="370" spans="1:26">
      <c r="A370" t="s">
        <v>246</v>
      </c>
      <c r="B370" t="s">
        <v>5114</v>
      </c>
      <c r="C370" t="s">
        <v>5115</v>
      </c>
      <c r="D370" t="s">
        <v>264</v>
      </c>
      <c r="E370" t="s">
        <v>54</v>
      </c>
      <c r="F370">
        <v>12616915</v>
      </c>
      <c r="G370" s="111">
        <v>45092</v>
      </c>
      <c r="H370" t="s">
        <v>5369</v>
      </c>
      <c r="I370" t="s">
        <v>255</v>
      </c>
      <c r="L370" t="s">
        <v>251</v>
      </c>
      <c r="O370" s="111">
        <v>45092</v>
      </c>
      <c r="P370" t="s">
        <v>252</v>
      </c>
      <c r="Q370" t="s">
        <v>263</v>
      </c>
      <c r="R370" s="111">
        <v>45093</v>
      </c>
      <c r="W370">
        <v>80</v>
      </c>
      <c r="X370">
        <v>0</v>
      </c>
      <c r="Y370">
        <v>0</v>
      </c>
      <c r="Z370">
        <f t="shared" si="5"/>
        <v>80</v>
      </c>
    </row>
    <row r="371" spans="1:26">
      <c r="A371" t="s">
        <v>246</v>
      </c>
      <c r="B371" t="s">
        <v>5768</v>
      </c>
      <c r="C371" t="s">
        <v>2110</v>
      </c>
      <c r="D371" t="s">
        <v>264</v>
      </c>
      <c r="E371" t="s">
        <v>54</v>
      </c>
      <c r="F371">
        <v>12626118</v>
      </c>
      <c r="G371" s="111">
        <v>45096</v>
      </c>
      <c r="H371" t="s">
        <v>5689</v>
      </c>
      <c r="I371" t="s">
        <v>255</v>
      </c>
      <c r="J371" t="s">
        <v>249</v>
      </c>
      <c r="K371" t="s">
        <v>250</v>
      </c>
      <c r="L371" t="s">
        <v>251</v>
      </c>
      <c r="O371" s="111">
        <v>45099</v>
      </c>
      <c r="P371" t="s">
        <v>252</v>
      </c>
      <c r="Q371" t="s">
        <v>253</v>
      </c>
      <c r="R371" s="111">
        <v>45100</v>
      </c>
      <c r="W371">
        <v>2435</v>
      </c>
      <c r="X371">
        <v>11973.4</v>
      </c>
      <c r="Y371">
        <v>27095.3</v>
      </c>
      <c r="Z371">
        <f t="shared" si="5"/>
        <v>41503.699999999997</v>
      </c>
    </row>
    <row r="372" spans="1:26">
      <c r="A372" t="s">
        <v>246</v>
      </c>
      <c r="B372" t="s">
        <v>5114</v>
      </c>
      <c r="C372" t="s">
        <v>5115</v>
      </c>
      <c r="D372" t="s">
        <v>264</v>
      </c>
      <c r="E372" t="s">
        <v>54</v>
      </c>
      <c r="F372">
        <v>8372575</v>
      </c>
      <c r="G372" s="111">
        <v>45097</v>
      </c>
      <c r="H372" t="s">
        <v>5462</v>
      </c>
      <c r="I372" t="s">
        <v>260</v>
      </c>
      <c r="L372" t="s">
        <v>251</v>
      </c>
      <c r="O372" s="111">
        <v>45097</v>
      </c>
      <c r="P372" t="s">
        <v>252</v>
      </c>
      <c r="Q372" t="s">
        <v>263</v>
      </c>
      <c r="R372" s="111">
        <v>45098</v>
      </c>
      <c r="W372">
        <v>586.35</v>
      </c>
      <c r="X372">
        <v>0</v>
      </c>
      <c r="Y372">
        <v>0</v>
      </c>
      <c r="Z372">
        <f t="shared" si="5"/>
        <v>586.35</v>
      </c>
    </row>
    <row r="373" spans="1:26">
      <c r="A373" t="s">
        <v>246</v>
      </c>
      <c r="B373" t="s">
        <v>5114</v>
      </c>
      <c r="C373" t="s">
        <v>5115</v>
      </c>
      <c r="D373" t="s">
        <v>264</v>
      </c>
      <c r="E373" t="s">
        <v>54</v>
      </c>
      <c r="F373">
        <v>12643542</v>
      </c>
      <c r="G373" s="111">
        <v>45099</v>
      </c>
      <c r="H373" t="s">
        <v>5392</v>
      </c>
      <c r="I373" t="s">
        <v>255</v>
      </c>
      <c r="J373" t="s">
        <v>249</v>
      </c>
      <c r="K373" t="s">
        <v>250</v>
      </c>
      <c r="L373" t="s">
        <v>251</v>
      </c>
      <c r="O373" s="111">
        <v>45099</v>
      </c>
      <c r="P373" t="s">
        <v>252</v>
      </c>
      <c r="Q373" t="s">
        <v>282</v>
      </c>
      <c r="R373" s="111">
        <v>45100</v>
      </c>
      <c r="W373">
        <v>51</v>
      </c>
      <c r="X373">
        <v>15</v>
      </c>
      <c r="Y373">
        <v>0</v>
      </c>
      <c r="Z373">
        <f t="shared" si="5"/>
        <v>66</v>
      </c>
    </row>
    <row r="374" spans="1:26">
      <c r="A374" t="s">
        <v>246</v>
      </c>
      <c r="B374" t="s">
        <v>5393</v>
      </c>
      <c r="C374" t="s">
        <v>5394</v>
      </c>
      <c r="D374" t="s">
        <v>264</v>
      </c>
      <c r="E374" t="s">
        <v>54</v>
      </c>
      <c r="F374">
        <v>12643990</v>
      </c>
      <c r="G374" s="111">
        <v>45099</v>
      </c>
      <c r="H374" t="s">
        <v>5395</v>
      </c>
      <c r="I374" t="s">
        <v>255</v>
      </c>
      <c r="J374" t="s">
        <v>249</v>
      </c>
      <c r="K374" t="s">
        <v>250</v>
      </c>
      <c r="L374" t="s">
        <v>251</v>
      </c>
      <c r="O374" s="111">
        <v>45099</v>
      </c>
      <c r="P374" t="s">
        <v>252</v>
      </c>
      <c r="Q374" t="s">
        <v>282</v>
      </c>
      <c r="R374" s="111">
        <v>45100</v>
      </c>
      <c r="W374">
        <v>300</v>
      </c>
      <c r="X374">
        <v>580</v>
      </c>
      <c r="Y374">
        <v>0.77</v>
      </c>
      <c r="Z374">
        <f t="shared" si="5"/>
        <v>880.77</v>
      </c>
    </row>
    <row r="375" spans="1:26">
      <c r="A375" t="s">
        <v>246</v>
      </c>
      <c r="B375" t="s">
        <v>5768</v>
      </c>
      <c r="C375" t="s">
        <v>2110</v>
      </c>
      <c r="D375" t="s">
        <v>264</v>
      </c>
      <c r="E375" t="s">
        <v>54</v>
      </c>
      <c r="F375">
        <v>12662287</v>
      </c>
      <c r="G375" s="111">
        <v>45104</v>
      </c>
      <c r="H375" t="s">
        <v>5474</v>
      </c>
      <c r="I375" t="s">
        <v>255</v>
      </c>
      <c r="J375" t="s">
        <v>249</v>
      </c>
      <c r="K375" t="s">
        <v>250</v>
      </c>
      <c r="L375" t="s">
        <v>251</v>
      </c>
      <c r="O375" s="111">
        <v>45104</v>
      </c>
      <c r="P375" t="s">
        <v>252</v>
      </c>
      <c r="Q375" t="s">
        <v>282</v>
      </c>
      <c r="R375" s="111">
        <v>45105</v>
      </c>
      <c r="W375">
        <v>5</v>
      </c>
      <c r="X375">
        <v>0</v>
      </c>
      <c r="Y375">
        <v>0</v>
      </c>
      <c r="Z375">
        <f t="shared" si="5"/>
        <v>5</v>
      </c>
    </row>
    <row r="376" spans="1:26">
      <c r="A376" t="s">
        <v>246</v>
      </c>
      <c r="B376" t="s">
        <v>4962</v>
      </c>
      <c r="C376" t="s">
        <v>4963</v>
      </c>
      <c r="D376" t="s">
        <v>264</v>
      </c>
      <c r="E376" t="s">
        <v>54</v>
      </c>
      <c r="F376">
        <v>12686854</v>
      </c>
      <c r="G376" s="111">
        <v>45107</v>
      </c>
      <c r="H376" t="s">
        <v>5583</v>
      </c>
      <c r="I376" t="s">
        <v>255</v>
      </c>
      <c r="J376" t="s">
        <v>249</v>
      </c>
      <c r="K376" t="s">
        <v>331</v>
      </c>
      <c r="L376" t="s">
        <v>251</v>
      </c>
      <c r="O376" s="111">
        <v>45107</v>
      </c>
      <c r="P376" t="s">
        <v>252</v>
      </c>
      <c r="Q376" t="s">
        <v>282</v>
      </c>
      <c r="R376" s="111">
        <v>45110</v>
      </c>
      <c r="W376">
        <v>0</v>
      </c>
      <c r="X376">
        <v>142.5</v>
      </c>
      <c r="Y376">
        <v>0</v>
      </c>
      <c r="Z376">
        <f t="shared" si="5"/>
        <v>142.5</v>
      </c>
    </row>
    <row r="377" spans="1:26">
      <c r="A377" t="s">
        <v>246</v>
      </c>
      <c r="B377" t="s">
        <v>5769</v>
      </c>
      <c r="C377" t="s">
        <v>5770</v>
      </c>
      <c r="D377" t="s">
        <v>264</v>
      </c>
      <c r="E377" t="s">
        <v>54</v>
      </c>
      <c r="F377">
        <v>12716218</v>
      </c>
      <c r="G377" s="111">
        <v>45114</v>
      </c>
      <c r="H377" t="s">
        <v>5925</v>
      </c>
      <c r="I377" t="s">
        <v>255</v>
      </c>
      <c r="J377" t="s">
        <v>249</v>
      </c>
      <c r="K377" t="s">
        <v>250</v>
      </c>
      <c r="L377" t="s">
        <v>251</v>
      </c>
      <c r="O377" s="111">
        <v>45114</v>
      </c>
      <c r="P377" t="s">
        <v>252</v>
      </c>
      <c r="Q377" t="s">
        <v>282</v>
      </c>
      <c r="R377" s="111">
        <v>45117</v>
      </c>
      <c r="W377">
        <v>0</v>
      </c>
      <c r="X377">
        <v>40</v>
      </c>
      <c r="Y377">
        <v>0</v>
      </c>
      <c r="Z377">
        <f t="shared" si="5"/>
        <v>40</v>
      </c>
    </row>
    <row r="378" spans="1:26">
      <c r="A378" t="s">
        <v>246</v>
      </c>
      <c r="B378" t="s">
        <v>4962</v>
      </c>
      <c r="C378" t="s">
        <v>4963</v>
      </c>
      <c r="D378" t="s">
        <v>264</v>
      </c>
      <c r="E378" t="s">
        <v>54</v>
      </c>
      <c r="F378">
        <v>12725797</v>
      </c>
      <c r="G378" s="111">
        <v>45118</v>
      </c>
      <c r="H378" t="s">
        <v>5926</v>
      </c>
      <c r="I378" t="s">
        <v>255</v>
      </c>
      <c r="J378" t="s">
        <v>249</v>
      </c>
      <c r="K378" t="s">
        <v>250</v>
      </c>
      <c r="L378" t="s">
        <v>251</v>
      </c>
      <c r="O378" s="111">
        <v>45118</v>
      </c>
      <c r="P378" t="s">
        <v>252</v>
      </c>
      <c r="Q378" t="s">
        <v>253</v>
      </c>
      <c r="R378" s="111">
        <v>45119</v>
      </c>
      <c r="W378">
        <v>0</v>
      </c>
      <c r="X378">
        <v>8912</v>
      </c>
      <c r="Y378">
        <v>4587</v>
      </c>
      <c r="Z378">
        <f t="shared" si="5"/>
        <v>13499</v>
      </c>
    </row>
    <row r="379" spans="1:26">
      <c r="A379" t="s">
        <v>246</v>
      </c>
      <c r="B379" t="s">
        <v>5771</v>
      </c>
      <c r="C379" t="s">
        <v>5772</v>
      </c>
      <c r="D379" t="s">
        <v>264</v>
      </c>
      <c r="E379" t="s">
        <v>54</v>
      </c>
      <c r="F379">
        <v>12737863</v>
      </c>
      <c r="G379" s="111">
        <v>45121</v>
      </c>
      <c r="H379" t="s">
        <v>5927</v>
      </c>
      <c r="I379" t="s">
        <v>255</v>
      </c>
      <c r="J379" t="s">
        <v>249</v>
      </c>
      <c r="K379" t="s">
        <v>250</v>
      </c>
      <c r="L379" t="s">
        <v>251</v>
      </c>
      <c r="O379" s="111">
        <v>45121</v>
      </c>
      <c r="P379" t="s">
        <v>252</v>
      </c>
      <c r="Q379" t="s">
        <v>253</v>
      </c>
      <c r="R379" s="111">
        <v>45124</v>
      </c>
      <c r="W379">
        <v>0</v>
      </c>
      <c r="X379">
        <v>1160</v>
      </c>
      <c r="Y379">
        <v>859</v>
      </c>
      <c r="Z379">
        <f t="shared" si="5"/>
        <v>2019</v>
      </c>
    </row>
    <row r="380" spans="1:26">
      <c r="A380" t="s">
        <v>246</v>
      </c>
      <c r="B380" t="s">
        <v>5393</v>
      </c>
      <c r="C380" t="s">
        <v>5394</v>
      </c>
      <c r="D380" t="s">
        <v>264</v>
      </c>
      <c r="E380" t="s">
        <v>54</v>
      </c>
      <c r="F380">
        <v>12742137</v>
      </c>
      <c r="G380" s="111">
        <v>45124</v>
      </c>
      <c r="H380" t="s">
        <v>5928</v>
      </c>
      <c r="I380" t="s">
        <v>255</v>
      </c>
      <c r="J380" t="s">
        <v>249</v>
      </c>
      <c r="K380" t="s">
        <v>250</v>
      </c>
      <c r="L380" t="s">
        <v>251</v>
      </c>
      <c r="O380" s="111">
        <v>45124</v>
      </c>
      <c r="P380" t="s">
        <v>252</v>
      </c>
      <c r="Q380" t="s">
        <v>257</v>
      </c>
      <c r="R380" s="111">
        <v>45125</v>
      </c>
      <c r="W380">
        <v>0</v>
      </c>
      <c r="X380">
        <v>0</v>
      </c>
      <c r="Y380">
        <v>0</v>
      </c>
      <c r="Z380">
        <f t="shared" si="5"/>
        <v>0</v>
      </c>
    </row>
    <row r="381" spans="1:26">
      <c r="A381" t="s">
        <v>246</v>
      </c>
      <c r="B381" t="s">
        <v>5769</v>
      </c>
      <c r="C381" t="s">
        <v>5770</v>
      </c>
      <c r="D381" t="s">
        <v>264</v>
      </c>
      <c r="E381" t="s">
        <v>54</v>
      </c>
      <c r="F381">
        <v>12723111</v>
      </c>
      <c r="G381" s="111">
        <v>45125</v>
      </c>
      <c r="H381" t="s">
        <v>5929</v>
      </c>
      <c r="I381" t="s">
        <v>255</v>
      </c>
      <c r="J381" t="s">
        <v>249</v>
      </c>
      <c r="K381" t="s">
        <v>250</v>
      </c>
      <c r="L381" t="s">
        <v>251</v>
      </c>
      <c r="O381" s="111">
        <v>45125</v>
      </c>
      <c r="P381" t="s">
        <v>252</v>
      </c>
      <c r="Q381" t="s">
        <v>253</v>
      </c>
      <c r="R381" s="111">
        <v>45126</v>
      </c>
      <c r="W381">
        <v>0</v>
      </c>
      <c r="X381">
        <v>508.55</v>
      </c>
      <c r="Y381">
        <v>5010.3900000000003</v>
      </c>
      <c r="Z381">
        <f t="shared" si="5"/>
        <v>5518.9400000000005</v>
      </c>
    </row>
    <row r="382" spans="1:26">
      <c r="A382" t="s">
        <v>246</v>
      </c>
      <c r="B382" t="s">
        <v>4277</v>
      </c>
      <c r="C382" t="s">
        <v>3775</v>
      </c>
      <c r="D382" t="s">
        <v>264</v>
      </c>
      <c r="E382" t="s">
        <v>54</v>
      </c>
      <c r="F382">
        <v>8674320</v>
      </c>
      <c r="G382" s="111">
        <v>45125</v>
      </c>
      <c r="H382" t="s">
        <v>5930</v>
      </c>
      <c r="I382" t="s">
        <v>248</v>
      </c>
      <c r="J382" t="s">
        <v>249</v>
      </c>
      <c r="K382" t="s">
        <v>250</v>
      </c>
      <c r="L382" t="s">
        <v>251</v>
      </c>
      <c r="O382" s="111">
        <v>45125</v>
      </c>
      <c r="P382" t="s">
        <v>252</v>
      </c>
      <c r="Q382" t="s">
        <v>253</v>
      </c>
      <c r="R382" s="111">
        <v>45126</v>
      </c>
      <c r="W382">
        <v>0</v>
      </c>
      <c r="X382">
        <v>4838.7</v>
      </c>
      <c r="Y382">
        <v>8941.6</v>
      </c>
      <c r="Z382">
        <f t="shared" si="5"/>
        <v>13780.3</v>
      </c>
    </row>
    <row r="383" spans="1:26">
      <c r="A383" t="s">
        <v>246</v>
      </c>
      <c r="B383" t="s">
        <v>4962</v>
      </c>
      <c r="C383" t="s">
        <v>4963</v>
      </c>
      <c r="D383" t="s">
        <v>264</v>
      </c>
      <c r="E383" t="s">
        <v>54</v>
      </c>
      <c r="F383">
        <v>12751405</v>
      </c>
      <c r="G383" s="111">
        <v>45126</v>
      </c>
      <c r="H383" t="s">
        <v>5931</v>
      </c>
      <c r="I383" t="s">
        <v>255</v>
      </c>
      <c r="J383" t="s">
        <v>249</v>
      </c>
      <c r="K383" t="s">
        <v>250</v>
      </c>
      <c r="L383" t="s">
        <v>251</v>
      </c>
      <c r="O383" s="111">
        <v>45128</v>
      </c>
      <c r="P383" t="s">
        <v>252</v>
      </c>
      <c r="Q383" t="s">
        <v>253</v>
      </c>
      <c r="R383" s="111">
        <v>45131</v>
      </c>
      <c r="W383">
        <v>0</v>
      </c>
      <c r="X383">
        <v>752.09</v>
      </c>
      <c r="Y383">
        <v>2909.41</v>
      </c>
      <c r="Z383">
        <f t="shared" si="5"/>
        <v>3661.5</v>
      </c>
    </row>
    <row r="384" spans="1:26">
      <c r="A384" t="s">
        <v>246</v>
      </c>
      <c r="B384" t="s">
        <v>5769</v>
      </c>
      <c r="C384" t="s">
        <v>5770</v>
      </c>
      <c r="D384" t="s">
        <v>264</v>
      </c>
      <c r="E384" t="s">
        <v>54</v>
      </c>
      <c r="F384">
        <v>9553764</v>
      </c>
      <c r="G384" s="111">
        <v>45132</v>
      </c>
      <c r="H384" t="s">
        <v>5932</v>
      </c>
      <c r="I384" t="s">
        <v>255</v>
      </c>
      <c r="J384" t="s">
        <v>249</v>
      </c>
      <c r="K384" t="s">
        <v>250</v>
      </c>
      <c r="L384" t="s">
        <v>251</v>
      </c>
      <c r="O384" s="111">
        <v>45132</v>
      </c>
      <c r="P384" t="s">
        <v>252</v>
      </c>
      <c r="Q384" t="s">
        <v>253</v>
      </c>
      <c r="R384" s="111">
        <v>45133</v>
      </c>
      <c r="W384">
        <v>0</v>
      </c>
      <c r="X384">
        <v>91.55</v>
      </c>
      <c r="Y384">
        <v>4894</v>
      </c>
      <c r="Z384">
        <f t="shared" si="5"/>
        <v>4985.55</v>
      </c>
    </row>
    <row r="385" spans="1:26">
      <c r="A385" t="s">
        <v>246</v>
      </c>
      <c r="B385" t="s">
        <v>5773</v>
      </c>
      <c r="C385" t="s">
        <v>3553</v>
      </c>
      <c r="D385" t="s">
        <v>264</v>
      </c>
      <c r="E385" t="s">
        <v>54</v>
      </c>
      <c r="F385">
        <v>12785427</v>
      </c>
      <c r="G385" s="111">
        <v>45134</v>
      </c>
      <c r="H385" t="s">
        <v>5933</v>
      </c>
      <c r="I385" t="s">
        <v>255</v>
      </c>
      <c r="J385" t="s">
        <v>249</v>
      </c>
      <c r="K385" t="s">
        <v>250</v>
      </c>
      <c r="L385" t="s">
        <v>251</v>
      </c>
      <c r="O385" s="111">
        <v>45134</v>
      </c>
      <c r="P385" t="s">
        <v>252</v>
      </c>
      <c r="Q385" t="s">
        <v>253</v>
      </c>
      <c r="R385" s="111">
        <v>45135</v>
      </c>
      <c r="W385">
        <v>0</v>
      </c>
      <c r="X385">
        <v>0</v>
      </c>
      <c r="Y385">
        <v>155</v>
      </c>
      <c r="Z385">
        <f t="shared" si="5"/>
        <v>155</v>
      </c>
    </row>
    <row r="386" spans="1:26">
      <c r="A386" t="s">
        <v>246</v>
      </c>
      <c r="B386" t="s">
        <v>5774</v>
      </c>
      <c r="C386" t="s">
        <v>5775</v>
      </c>
      <c r="D386" t="s">
        <v>264</v>
      </c>
      <c r="E386" t="s">
        <v>54</v>
      </c>
      <c r="F386">
        <v>12780176</v>
      </c>
      <c r="G386" s="111">
        <v>45135</v>
      </c>
      <c r="H386" t="s">
        <v>5934</v>
      </c>
      <c r="I386" t="s">
        <v>255</v>
      </c>
      <c r="J386" t="s">
        <v>249</v>
      </c>
      <c r="K386" t="s">
        <v>250</v>
      </c>
      <c r="L386" t="s">
        <v>251</v>
      </c>
      <c r="O386" s="111">
        <v>45135</v>
      </c>
      <c r="P386" t="s">
        <v>252</v>
      </c>
      <c r="Q386" t="s">
        <v>253</v>
      </c>
      <c r="R386" s="111">
        <v>45139</v>
      </c>
      <c r="W386">
        <v>0</v>
      </c>
      <c r="X386">
        <v>0</v>
      </c>
      <c r="Y386">
        <v>139</v>
      </c>
      <c r="Z386">
        <f t="shared" si="5"/>
        <v>139</v>
      </c>
    </row>
    <row r="387" spans="1:26">
      <c r="A387" t="s">
        <v>246</v>
      </c>
      <c r="B387" t="s">
        <v>5768</v>
      </c>
      <c r="C387" t="s">
        <v>2110</v>
      </c>
      <c r="D387" t="s">
        <v>264</v>
      </c>
      <c r="E387" t="s">
        <v>54</v>
      </c>
      <c r="F387">
        <v>12796786</v>
      </c>
      <c r="G387" s="111">
        <v>45138</v>
      </c>
      <c r="H387" t="s">
        <v>5935</v>
      </c>
      <c r="I387" t="s">
        <v>255</v>
      </c>
      <c r="J387" t="s">
        <v>249</v>
      </c>
      <c r="K387" t="s">
        <v>250</v>
      </c>
      <c r="L387" t="s">
        <v>251</v>
      </c>
      <c r="O387" s="111">
        <v>45138</v>
      </c>
      <c r="P387" t="s">
        <v>252</v>
      </c>
      <c r="Q387" t="s">
        <v>253</v>
      </c>
      <c r="R387" s="111">
        <v>45153</v>
      </c>
      <c r="W387">
        <v>0</v>
      </c>
      <c r="X387">
        <v>0</v>
      </c>
      <c r="Y387">
        <v>1145.4000000000001</v>
      </c>
      <c r="Z387">
        <f t="shared" ref="Z387:Z450" si="6">SUM(W387:Y387)</f>
        <v>1145.4000000000001</v>
      </c>
    </row>
    <row r="388" spans="1:26">
      <c r="A388" t="s">
        <v>246</v>
      </c>
      <c r="B388" t="s">
        <v>5768</v>
      </c>
      <c r="C388" t="s">
        <v>2110</v>
      </c>
      <c r="D388" t="s">
        <v>264</v>
      </c>
      <c r="E388" t="s">
        <v>54</v>
      </c>
      <c r="F388">
        <v>12820173</v>
      </c>
      <c r="G388" s="111">
        <v>45145</v>
      </c>
      <c r="H388" t="s">
        <v>6347</v>
      </c>
      <c r="I388" t="s">
        <v>255</v>
      </c>
      <c r="J388" t="s">
        <v>249</v>
      </c>
      <c r="K388" t="s">
        <v>250</v>
      </c>
      <c r="L388" t="s">
        <v>251</v>
      </c>
      <c r="O388" s="111">
        <v>45145</v>
      </c>
      <c r="P388" t="s">
        <v>252</v>
      </c>
      <c r="Q388" t="s">
        <v>253</v>
      </c>
      <c r="R388" s="111">
        <v>45146</v>
      </c>
      <c r="W388">
        <v>0</v>
      </c>
      <c r="X388">
        <v>0</v>
      </c>
      <c r="Y388">
        <v>310.10000000000002</v>
      </c>
      <c r="Z388">
        <f t="shared" si="6"/>
        <v>310.10000000000002</v>
      </c>
    </row>
    <row r="389" spans="1:26">
      <c r="A389" t="s">
        <v>246</v>
      </c>
      <c r="B389" t="s">
        <v>4962</v>
      </c>
      <c r="C389" t="s">
        <v>4963</v>
      </c>
      <c r="D389" t="s">
        <v>264</v>
      </c>
      <c r="E389" t="s">
        <v>54</v>
      </c>
      <c r="F389">
        <v>12841211</v>
      </c>
      <c r="G389" s="111">
        <v>45149</v>
      </c>
      <c r="H389" t="s">
        <v>6348</v>
      </c>
      <c r="I389" t="s">
        <v>255</v>
      </c>
      <c r="J389" t="s">
        <v>249</v>
      </c>
      <c r="K389" t="s">
        <v>268</v>
      </c>
      <c r="L389" t="s">
        <v>251</v>
      </c>
      <c r="O389" s="111">
        <v>45149</v>
      </c>
      <c r="P389" t="s">
        <v>252</v>
      </c>
      <c r="Q389" t="s">
        <v>253</v>
      </c>
      <c r="R389" s="111">
        <v>45152</v>
      </c>
      <c r="W389">
        <v>0</v>
      </c>
      <c r="X389">
        <v>0</v>
      </c>
      <c r="Y389">
        <v>412.89</v>
      </c>
      <c r="Z389">
        <f t="shared" si="6"/>
        <v>412.89</v>
      </c>
    </row>
    <row r="390" spans="1:26">
      <c r="A390" t="s">
        <v>246</v>
      </c>
      <c r="B390" t="s">
        <v>4962</v>
      </c>
      <c r="C390" t="s">
        <v>4963</v>
      </c>
      <c r="D390" t="s">
        <v>264</v>
      </c>
      <c r="E390" t="s">
        <v>54</v>
      </c>
      <c r="F390">
        <v>12847157</v>
      </c>
      <c r="G390" s="111">
        <v>45152</v>
      </c>
      <c r="H390" t="s">
        <v>6349</v>
      </c>
      <c r="I390" t="s">
        <v>255</v>
      </c>
      <c r="J390" t="s">
        <v>249</v>
      </c>
      <c r="K390" t="s">
        <v>268</v>
      </c>
      <c r="L390" t="s">
        <v>251</v>
      </c>
      <c r="O390" s="111">
        <v>45152</v>
      </c>
      <c r="P390" t="s">
        <v>252</v>
      </c>
      <c r="Q390" t="s">
        <v>257</v>
      </c>
      <c r="R390" s="111"/>
      <c r="W390">
        <v>0</v>
      </c>
      <c r="X390">
        <v>0</v>
      </c>
      <c r="Y390">
        <v>0</v>
      </c>
      <c r="Z390">
        <f t="shared" si="6"/>
        <v>0</v>
      </c>
    </row>
    <row r="391" spans="1:26">
      <c r="A391" t="s">
        <v>246</v>
      </c>
      <c r="B391" t="s">
        <v>4962</v>
      </c>
      <c r="C391" t="s">
        <v>4963</v>
      </c>
      <c r="D391" t="s">
        <v>264</v>
      </c>
      <c r="E391" t="s">
        <v>54</v>
      </c>
      <c r="F391">
        <v>12837676</v>
      </c>
      <c r="G391" s="111">
        <v>45154</v>
      </c>
      <c r="H391" t="s">
        <v>6350</v>
      </c>
      <c r="I391" t="s">
        <v>248</v>
      </c>
      <c r="J391" t="s">
        <v>249</v>
      </c>
      <c r="K391" t="s">
        <v>250</v>
      </c>
      <c r="L391" t="s">
        <v>251</v>
      </c>
      <c r="O391" s="111">
        <v>45154</v>
      </c>
      <c r="P391" t="s">
        <v>252</v>
      </c>
      <c r="Q391" t="s">
        <v>253</v>
      </c>
      <c r="R391" s="111">
        <v>45156</v>
      </c>
      <c r="W391">
        <v>0</v>
      </c>
      <c r="X391">
        <v>0</v>
      </c>
      <c r="Y391">
        <v>2144.91</v>
      </c>
      <c r="Z391">
        <f t="shared" si="6"/>
        <v>2144.91</v>
      </c>
    </row>
    <row r="392" spans="1:26">
      <c r="A392" t="s">
        <v>246</v>
      </c>
      <c r="B392" t="s">
        <v>6149</v>
      </c>
      <c r="C392" t="s">
        <v>6150</v>
      </c>
      <c r="D392" t="s">
        <v>264</v>
      </c>
      <c r="E392" t="s">
        <v>54</v>
      </c>
      <c r="F392">
        <v>12854724</v>
      </c>
      <c r="G392" s="111">
        <v>45154</v>
      </c>
      <c r="H392" t="s">
        <v>6351</v>
      </c>
      <c r="I392" t="s">
        <v>255</v>
      </c>
      <c r="L392" t="s">
        <v>251</v>
      </c>
      <c r="O392" s="111">
        <v>45154</v>
      </c>
      <c r="P392" t="s">
        <v>252</v>
      </c>
      <c r="Q392" t="s">
        <v>263</v>
      </c>
      <c r="R392" s="111">
        <v>45155</v>
      </c>
      <c r="W392">
        <v>0</v>
      </c>
      <c r="X392">
        <v>0</v>
      </c>
      <c r="Y392">
        <v>0</v>
      </c>
      <c r="Z392">
        <f t="shared" si="6"/>
        <v>0</v>
      </c>
    </row>
    <row r="393" spans="1:26">
      <c r="A393" t="s">
        <v>246</v>
      </c>
      <c r="B393" t="s">
        <v>5768</v>
      </c>
      <c r="C393" t="s">
        <v>2110</v>
      </c>
      <c r="D393" t="s">
        <v>264</v>
      </c>
      <c r="E393" t="s">
        <v>54</v>
      </c>
      <c r="F393">
        <v>12845915</v>
      </c>
      <c r="G393" s="111">
        <v>45155</v>
      </c>
      <c r="H393" t="s">
        <v>6352</v>
      </c>
      <c r="I393" t="s">
        <v>255</v>
      </c>
      <c r="J393" t="s">
        <v>249</v>
      </c>
      <c r="K393" t="s">
        <v>250</v>
      </c>
      <c r="L393" t="s">
        <v>251</v>
      </c>
      <c r="O393" s="111">
        <v>45155</v>
      </c>
      <c r="P393" t="s">
        <v>252</v>
      </c>
      <c r="Q393" t="s">
        <v>257</v>
      </c>
      <c r="R393" s="111">
        <v>45159</v>
      </c>
      <c r="W393">
        <v>0</v>
      </c>
      <c r="X393">
        <v>0</v>
      </c>
      <c r="Y393">
        <v>0.5</v>
      </c>
      <c r="Z393">
        <f t="shared" si="6"/>
        <v>0.5</v>
      </c>
    </row>
    <row r="394" spans="1:26">
      <c r="A394" t="s">
        <v>246</v>
      </c>
      <c r="B394" t="s">
        <v>5771</v>
      </c>
      <c r="C394" t="s">
        <v>5772</v>
      </c>
      <c r="D394" t="s">
        <v>264</v>
      </c>
      <c r="E394" t="s">
        <v>54</v>
      </c>
      <c r="F394">
        <v>12858752</v>
      </c>
      <c r="G394" s="111">
        <v>45155</v>
      </c>
      <c r="H394" t="s">
        <v>6353</v>
      </c>
      <c r="I394" t="s">
        <v>255</v>
      </c>
      <c r="J394" t="s">
        <v>249</v>
      </c>
      <c r="K394" t="s">
        <v>250</v>
      </c>
      <c r="L394" t="s">
        <v>251</v>
      </c>
      <c r="O394" s="111">
        <v>45155</v>
      </c>
      <c r="P394" t="s">
        <v>252</v>
      </c>
      <c r="Q394" t="s">
        <v>257</v>
      </c>
      <c r="R394" s="111">
        <v>45156</v>
      </c>
      <c r="W394">
        <v>0</v>
      </c>
      <c r="X394">
        <v>0</v>
      </c>
      <c r="Y394">
        <v>0</v>
      </c>
      <c r="Z394">
        <f t="shared" si="6"/>
        <v>0</v>
      </c>
    </row>
    <row r="395" spans="1:26">
      <c r="A395" t="s">
        <v>246</v>
      </c>
      <c r="B395" t="s">
        <v>5769</v>
      </c>
      <c r="C395" t="s">
        <v>5770</v>
      </c>
      <c r="D395" t="s">
        <v>264</v>
      </c>
      <c r="E395" t="s">
        <v>54</v>
      </c>
      <c r="F395">
        <v>10921532</v>
      </c>
      <c r="G395" s="111">
        <v>45155</v>
      </c>
      <c r="H395" t="s">
        <v>6354</v>
      </c>
      <c r="I395" t="s">
        <v>255</v>
      </c>
      <c r="J395" t="s">
        <v>249</v>
      </c>
      <c r="K395" t="s">
        <v>250</v>
      </c>
      <c r="L395" t="s">
        <v>251</v>
      </c>
      <c r="O395" s="111">
        <v>45156</v>
      </c>
      <c r="P395" t="s">
        <v>252</v>
      </c>
      <c r="Q395" t="s">
        <v>282</v>
      </c>
      <c r="R395" s="111">
        <v>45159</v>
      </c>
      <c r="W395">
        <v>0</v>
      </c>
      <c r="X395">
        <v>0</v>
      </c>
      <c r="Y395">
        <v>0</v>
      </c>
      <c r="Z395">
        <f t="shared" si="6"/>
        <v>0</v>
      </c>
    </row>
    <row r="396" spans="1:26">
      <c r="A396" t="s">
        <v>246</v>
      </c>
      <c r="B396" t="s">
        <v>4962</v>
      </c>
      <c r="C396" t="s">
        <v>4963</v>
      </c>
      <c r="D396" t="s">
        <v>264</v>
      </c>
      <c r="E396" t="s">
        <v>54</v>
      </c>
      <c r="F396">
        <v>12863410</v>
      </c>
      <c r="G396" s="111">
        <v>45156</v>
      </c>
      <c r="H396" t="s">
        <v>6355</v>
      </c>
      <c r="I396" t="s">
        <v>2437</v>
      </c>
      <c r="J396" t="s">
        <v>259</v>
      </c>
      <c r="K396" t="s">
        <v>250</v>
      </c>
      <c r="L396" t="s">
        <v>251</v>
      </c>
      <c r="O396" s="111">
        <v>45169</v>
      </c>
      <c r="P396" t="s">
        <v>254</v>
      </c>
      <c r="Q396" t="s">
        <v>1406</v>
      </c>
      <c r="R396" s="111"/>
      <c r="W396">
        <v>0</v>
      </c>
      <c r="X396">
        <v>0</v>
      </c>
      <c r="Y396">
        <v>0</v>
      </c>
      <c r="Z396">
        <f t="shared" si="6"/>
        <v>0</v>
      </c>
    </row>
    <row r="397" spans="1:26">
      <c r="A397" t="s">
        <v>246</v>
      </c>
      <c r="B397" t="s">
        <v>6146</v>
      </c>
      <c r="C397" t="s">
        <v>6147</v>
      </c>
      <c r="D397" t="s">
        <v>264</v>
      </c>
      <c r="E397" t="s">
        <v>54</v>
      </c>
      <c r="F397">
        <v>12867146</v>
      </c>
      <c r="G397" s="111">
        <v>45157</v>
      </c>
      <c r="H397" t="s">
        <v>6356</v>
      </c>
      <c r="I397" t="s">
        <v>255</v>
      </c>
      <c r="J397" t="s">
        <v>249</v>
      </c>
      <c r="K397" t="s">
        <v>250</v>
      </c>
      <c r="L397" t="s">
        <v>251</v>
      </c>
      <c r="O397" s="111">
        <v>45157</v>
      </c>
      <c r="P397" t="s">
        <v>252</v>
      </c>
      <c r="Q397" t="s">
        <v>253</v>
      </c>
      <c r="R397" s="111">
        <v>45159</v>
      </c>
      <c r="W397">
        <v>0</v>
      </c>
      <c r="X397">
        <v>0</v>
      </c>
      <c r="Y397">
        <v>550</v>
      </c>
      <c r="Z397">
        <f t="shared" si="6"/>
        <v>550</v>
      </c>
    </row>
    <row r="398" spans="1:26">
      <c r="A398" t="s">
        <v>246</v>
      </c>
      <c r="B398" t="s">
        <v>4962</v>
      </c>
      <c r="C398" t="s">
        <v>4963</v>
      </c>
      <c r="D398" t="s">
        <v>264</v>
      </c>
      <c r="E398" t="s">
        <v>54</v>
      </c>
      <c r="F398">
        <v>12867154</v>
      </c>
      <c r="G398" s="111">
        <v>45157</v>
      </c>
      <c r="H398" t="s">
        <v>6357</v>
      </c>
      <c r="I398" t="s">
        <v>260</v>
      </c>
      <c r="L398" t="s">
        <v>251</v>
      </c>
      <c r="O398" s="111">
        <v>45159</v>
      </c>
      <c r="P398" t="s">
        <v>252</v>
      </c>
      <c r="Q398" t="s">
        <v>253</v>
      </c>
      <c r="R398" s="111">
        <v>45160</v>
      </c>
      <c r="W398">
        <v>0</v>
      </c>
      <c r="X398">
        <v>0</v>
      </c>
      <c r="Y398">
        <v>76</v>
      </c>
      <c r="Z398">
        <f t="shared" si="6"/>
        <v>76</v>
      </c>
    </row>
    <row r="399" spans="1:26">
      <c r="A399" t="s">
        <v>246</v>
      </c>
      <c r="B399" t="s">
        <v>2220</v>
      </c>
      <c r="C399" t="s">
        <v>2221</v>
      </c>
      <c r="D399" t="s">
        <v>264</v>
      </c>
      <c r="E399" t="s">
        <v>54</v>
      </c>
      <c r="F399">
        <v>12867188</v>
      </c>
      <c r="G399" s="111">
        <v>45157</v>
      </c>
      <c r="H399" t="s">
        <v>6358</v>
      </c>
      <c r="I399" t="s">
        <v>255</v>
      </c>
      <c r="J399" t="s">
        <v>249</v>
      </c>
      <c r="K399" t="s">
        <v>250</v>
      </c>
      <c r="L399" t="s">
        <v>251</v>
      </c>
      <c r="O399" s="111">
        <v>45157</v>
      </c>
      <c r="P399" t="s">
        <v>252</v>
      </c>
      <c r="Q399" t="s">
        <v>253</v>
      </c>
      <c r="R399" s="111">
        <v>45159</v>
      </c>
      <c r="W399">
        <v>0</v>
      </c>
      <c r="X399">
        <v>0</v>
      </c>
      <c r="Y399">
        <v>856.01</v>
      </c>
      <c r="Z399">
        <f t="shared" si="6"/>
        <v>856.01</v>
      </c>
    </row>
    <row r="400" spans="1:26">
      <c r="A400" t="s">
        <v>246</v>
      </c>
      <c r="B400" t="s">
        <v>4962</v>
      </c>
      <c r="C400" t="s">
        <v>4963</v>
      </c>
      <c r="D400" t="s">
        <v>264</v>
      </c>
      <c r="E400" t="s">
        <v>54</v>
      </c>
      <c r="F400">
        <v>12867968</v>
      </c>
      <c r="G400" s="111">
        <v>45159</v>
      </c>
      <c r="H400" t="s">
        <v>6359</v>
      </c>
      <c r="I400" t="s">
        <v>255</v>
      </c>
      <c r="J400" t="s">
        <v>249</v>
      </c>
      <c r="K400" t="s">
        <v>250</v>
      </c>
      <c r="L400" t="s">
        <v>251</v>
      </c>
      <c r="O400" s="111">
        <v>45159</v>
      </c>
      <c r="P400" t="s">
        <v>252</v>
      </c>
      <c r="Q400" t="s">
        <v>257</v>
      </c>
      <c r="R400" s="111">
        <v>45160</v>
      </c>
      <c r="W400">
        <v>0</v>
      </c>
      <c r="X400">
        <v>0</v>
      </c>
      <c r="Y400">
        <v>0</v>
      </c>
      <c r="Z400">
        <f t="shared" si="6"/>
        <v>0</v>
      </c>
    </row>
    <row r="401" spans="1:26">
      <c r="A401" t="s">
        <v>246</v>
      </c>
      <c r="B401" t="s">
        <v>6146</v>
      </c>
      <c r="C401" t="s">
        <v>6147</v>
      </c>
      <c r="D401" t="s">
        <v>264</v>
      </c>
      <c r="E401" t="s">
        <v>54</v>
      </c>
      <c r="F401">
        <v>12869116</v>
      </c>
      <c r="G401" s="111">
        <v>45159</v>
      </c>
      <c r="H401" t="s">
        <v>6360</v>
      </c>
      <c r="I401" t="s">
        <v>255</v>
      </c>
      <c r="J401" t="s">
        <v>249</v>
      </c>
      <c r="K401" t="s">
        <v>250</v>
      </c>
      <c r="L401" t="s">
        <v>251</v>
      </c>
      <c r="O401" s="111">
        <v>45159</v>
      </c>
      <c r="P401" t="s">
        <v>252</v>
      </c>
      <c r="Q401" t="s">
        <v>253</v>
      </c>
      <c r="R401" s="111">
        <v>45161</v>
      </c>
      <c r="W401">
        <v>0</v>
      </c>
      <c r="X401">
        <v>0</v>
      </c>
      <c r="Y401">
        <v>502.49</v>
      </c>
      <c r="Z401">
        <f t="shared" si="6"/>
        <v>502.49</v>
      </c>
    </row>
    <row r="402" spans="1:26">
      <c r="A402" t="s">
        <v>246</v>
      </c>
      <c r="B402" t="s">
        <v>6146</v>
      </c>
      <c r="C402" t="s">
        <v>6147</v>
      </c>
      <c r="D402" t="s">
        <v>264</v>
      </c>
      <c r="E402" t="s">
        <v>54</v>
      </c>
      <c r="F402">
        <v>4578882</v>
      </c>
      <c r="G402" s="111">
        <v>45159</v>
      </c>
      <c r="H402" t="s">
        <v>6361</v>
      </c>
      <c r="I402" t="s">
        <v>255</v>
      </c>
      <c r="J402" t="s">
        <v>249</v>
      </c>
      <c r="K402" t="s">
        <v>250</v>
      </c>
      <c r="L402" t="s">
        <v>251</v>
      </c>
      <c r="O402" s="111">
        <v>45161</v>
      </c>
      <c r="P402" t="s">
        <v>252</v>
      </c>
      <c r="Q402" t="s">
        <v>253</v>
      </c>
      <c r="R402" s="111">
        <v>45162</v>
      </c>
      <c r="W402">
        <v>0</v>
      </c>
      <c r="X402">
        <v>0</v>
      </c>
      <c r="Y402">
        <v>1742</v>
      </c>
      <c r="Z402">
        <f t="shared" si="6"/>
        <v>1742</v>
      </c>
    </row>
    <row r="403" spans="1:26">
      <c r="A403" t="s">
        <v>246</v>
      </c>
      <c r="B403" t="s">
        <v>6146</v>
      </c>
      <c r="C403" t="s">
        <v>6147</v>
      </c>
      <c r="D403" t="s">
        <v>264</v>
      </c>
      <c r="E403" t="s">
        <v>54</v>
      </c>
      <c r="F403">
        <v>12873467</v>
      </c>
      <c r="G403" s="111">
        <v>45160</v>
      </c>
      <c r="H403" t="s">
        <v>6362</v>
      </c>
      <c r="I403" t="s">
        <v>255</v>
      </c>
      <c r="J403" t="s">
        <v>249</v>
      </c>
      <c r="K403" t="s">
        <v>250</v>
      </c>
      <c r="L403" t="s">
        <v>251</v>
      </c>
      <c r="O403" s="111">
        <v>45160</v>
      </c>
      <c r="P403" t="s">
        <v>252</v>
      </c>
      <c r="Q403" t="s">
        <v>253</v>
      </c>
      <c r="R403" s="111">
        <v>45162</v>
      </c>
      <c r="W403">
        <v>0</v>
      </c>
      <c r="X403">
        <v>0</v>
      </c>
      <c r="Y403">
        <v>701</v>
      </c>
      <c r="Z403">
        <f t="shared" si="6"/>
        <v>701</v>
      </c>
    </row>
    <row r="404" spans="1:26">
      <c r="A404" t="s">
        <v>246</v>
      </c>
      <c r="B404" t="s">
        <v>5768</v>
      </c>
      <c r="C404" t="s">
        <v>2110</v>
      </c>
      <c r="D404" t="s">
        <v>264</v>
      </c>
      <c r="E404" t="s">
        <v>54</v>
      </c>
      <c r="F404">
        <v>12874291</v>
      </c>
      <c r="G404" s="111">
        <v>45160</v>
      </c>
      <c r="H404" t="s">
        <v>6363</v>
      </c>
      <c r="I404" t="s">
        <v>255</v>
      </c>
      <c r="J404" t="s">
        <v>249</v>
      </c>
      <c r="K404" t="s">
        <v>250</v>
      </c>
      <c r="L404" t="s">
        <v>251</v>
      </c>
      <c r="O404" s="111">
        <v>45160</v>
      </c>
      <c r="P404" t="s">
        <v>252</v>
      </c>
      <c r="Q404" t="s">
        <v>253</v>
      </c>
      <c r="R404" s="111">
        <v>45162</v>
      </c>
      <c r="W404">
        <v>0</v>
      </c>
      <c r="X404">
        <v>0</v>
      </c>
      <c r="Y404">
        <v>25</v>
      </c>
      <c r="Z404">
        <f t="shared" si="6"/>
        <v>25</v>
      </c>
    </row>
    <row r="405" spans="1:26">
      <c r="A405" t="s">
        <v>246</v>
      </c>
      <c r="B405" t="s">
        <v>2220</v>
      </c>
      <c r="C405" t="s">
        <v>2221</v>
      </c>
      <c r="D405" t="s">
        <v>264</v>
      </c>
      <c r="E405" t="s">
        <v>54</v>
      </c>
      <c r="F405">
        <v>12877801</v>
      </c>
      <c r="G405" s="111">
        <v>45161</v>
      </c>
      <c r="H405" t="s">
        <v>6364</v>
      </c>
      <c r="I405" t="s">
        <v>255</v>
      </c>
      <c r="J405" t="s">
        <v>249</v>
      </c>
      <c r="K405" t="s">
        <v>250</v>
      </c>
      <c r="L405" t="s">
        <v>251</v>
      </c>
      <c r="O405" s="111">
        <v>45161</v>
      </c>
      <c r="P405" t="s">
        <v>252</v>
      </c>
      <c r="Q405" t="s">
        <v>253</v>
      </c>
      <c r="R405" s="111">
        <v>45162</v>
      </c>
      <c r="W405">
        <v>0</v>
      </c>
      <c r="X405">
        <v>0</v>
      </c>
      <c r="Y405">
        <v>2</v>
      </c>
      <c r="Z405">
        <f t="shared" si="6"/>
        <v>2</v>
      </c>
    </row>
    <row r="406" spans="1:26">
      <c r="A406" t="s">
        <v>246</v>
      </c>
      <c r="B406" t="s">
        <v>6149</v>
      </c>
      <c r="C406" t="s">
        <v>6150</v>
      </c>
      <c r="D406" t="s">
        <v>264</v>
      </c>
      <c r="E406" t="s">
        <v>54</v>
      </c>
      <c r="F406">
        <v>12877847</v>
      </c>
      <c r="G406" s="111">
        <v>45161</v>
      </c>
      <c r="H406" t="s">
        <v>6365</v>
      </c>
      <c r="I406" t="s">
        <v>255</v>
      </c>
      <c r="J406" t="s">
        <v>249</v>
      </c>
      <c r="K406" t="s">
        <v>250</v>
      </c>
      <c r="L406" t="s">
        <v>251</v>
      </c>
      <c r="O406" s="111">
        <v>45161</v>
      </c>
      <c r="P406" t="s">
        <v>252</v>
      </c>
      <c r="Q406" t="s">
        <v>253</v>
      </c>
      <c r="R406" s="111">
        <v>45162</v>
      </c>
      <c r="W406">
        <v>0</v>
      </c>
      <c r="X406">
        <v>0</v>
      </c>
      <c r="Y406">
        <v>456.8</v>
      </c>
      <c r="Z406">
        <f t="shared" si="6"/>
        <v>456.8</v>
      </c>
    </row>
    <row r="407" spans="1:26">
      <c r="A407" t="s">
        <v>246</v>
      </c>
      <c r="B407" t="s">
        <v>5393</v>
      </c>
      <c r="C407" t="s">
        <v>5394</v>
      </c>
      <c r="D407" t="s">
        <v>264</v>
      </c>
      <c r="E407" t="s">
        <v>54</v>
      </c>
      <c r="F407">
        <v>12878098</v>
      </c>
      <c r="G407" s="111">
        <v>45161</v>
      </c>
      <c r="H407" t="s">
        <v>6366</v>
      </c>
      <c r="I407" t="s">
        <v>248</v>
      </c>
      <c r="J407" t="s">
        <v>249</v>
      </c>
      <c r="K407" t="s">
        <v>268</v>
      </c>
      <c r="L407" t="s">
        <v>251</v>
      </c>
      <c r="O407" s="111">
        <v>45161</v>
      </c>
      <c r="P407" t="s">
        <v>252</v>
      </c>
      <c r="Q407" t="s">
        <v>1406</v>
      </c>
      <c r="R407" s="111"/>
      <c r="W407">
        <v>0</v>
      </c>
      <c r="X407">
        <v>0</v>
      </c>
      <c r="Y407">
        <v>0</v>
      </c>
      <c r="Z407">
        <f t="shared" si="6"/>
        <v>0</v>
      </c>
    </row>
    <row r="408" spans="1:26">
      <c r="A408" t="s">
        <v>246</v>
      </c>
      <c r="B408" t="s">
        <v>5773</v>
      </c>
      <c r="C408" t="s">
        <v>3553</v>
      </c>
      <c r="D408" t="s">
        <v>264</v>
      </c>
      <c r="E408" t="s">
        <v>54</v>
      </c>
      <c r="F408">
        <v>12878380</v>
      </c>
      <c r="G408" s="111">
        <v>45161</v>
      </c>
      <c r="H408" t="s">
        <v>6367</v>
      </c>
      <c r="I408" t="s">
        <v>255</v>
      </c>
      <c r="J408" t="s">
        <v>249</v>
      </c>
      <c r="K408" t="s">
        <v>250</v>
      </c>
      <c r="L408" t="s">
        <v>251</v>
      </c>
      <c r="O408" s="111">
        <v>45161</v>
      </c>
      <c r="P408" t="s">
        <v>252</v>
      </c>
      <c r="Q408" t="s">
        <v>253</v>
      </c>
      <c r="R408" s="111">
        <v>45162</v>
      </c>
      <c r="W408">
        <v>0</v>
      </c>
      <c r="X408">
        <v>0</v>
      </c>
      <c r="Y408">
        <v>253.1</v>
      </c>
      <c r="Z408">
        <f t="shared" si="6"/>
        <v>253.1</v>
      </c>
    </row>
    <row r="409" spans="1:26">
      <c r="A409" t="s">
        <v>246</v>
      </c>
      <c r="B409" t="s">
        <v>6149</v>
      </c>
      <c r="C409" t="s">
        <v>6150</v>
      </c>
      <c r="D409" t="s">
        <v>264</v>
      </c>
      <c r="E409" t="s">
        <v>54</v>
      </c>
      <c r="F409">
        <v>12878443</v>
      </c>
      <c r="G409" s="111">
        <v>45161</v>
      </c>
      <c r="H409" t="s">
        <v>6368</v>
      </c>
      <c r="I409" t="s">
        <v>255</v>
      </c>
      <c r="J409" t="s">
        <v>249</v>
      </c>
      <c r="K409" t="s">
        <v>250</v>
      </c>
      <c r="L409" t="s">
        <v>251</v>
      </c>
      <c r="O409" s="111">
        <v>45161</v>
      </c>
      <c r="P409" t="s">
        <v>252</v>
      </c>
      <c r="Q409" t="s">
        <v>253</v>
      </c>
      <c r="R409" s="111">
        <v>45162</v>
      </c>
      <c r="W409">
        <v>0</v>
      </c>
      <c r="X409">
        <v>0</v>
      </c>
      <c r="Y409">
        <v>5079</v>
      </c>
      <c r="Z409">
        <f t="shared" si="6"/>
        <v>5079</v>
      </c>
    </row>
    <row r="410" spans="1:26">
      <c r="A410" t="s">
        <v>246</v>
      </c>
      <c r="B410" t="s">
        <v>5771</v>
      </c>
      <c r="C410" t="s">
        <v>5772</v>
      </c>
      <c r="D410" t="s">
        <v>264</v>
      </c>
      <c r="E410" t="s">
        <v>54</v>
      </c>
      <c r="F410">
        <v>12878859</v>
      </c>
      <c r="G410" s="111">
        <v>45161</v>
      </c>
      <c r="H410" t="s">
        <v>6369</v>
      </c>
      <c r="I410" t="s">
        <v>248</v>
      </c>
      <c r="J410" t="s">
        <v>249</v>
      </c>
      <c r="K410" t="s">
        <v>250</v>
      </c>
      <c r="L410" t="s">
        <v>251</v>
      </c>
      <c r="O410" s="111">
        <v>45161</v>
      </c>
      <c r="P410" t="s">
        <v>252</v>
      </c>
      <c r="Q410" t="s">
        <v>257</v>
      </c>
      <c r="R410" s="111"/>
      <c r="W410">
        <v>0</v>
      </c>
      <c r="X410">
        <v>0</v>
      </c>
      <c r="Y410">
        <v>0</v>
      </c>
      <c r="Z410">
        <f t="shared" si="6"/>
        <v>0</v>
      </c>
    </row>
    <row r="411" spans="1:26">
      <c r="A411" t="s">
        <v>246</v>
      </c>
      <c r="B411" t="s">
        <v>5769</v>
      </c>
      <c r="C411" t="s">
        <v>5770</v>
      </c>
      <c r="D411" t="s">
        <v>264</v>
      </c>
      <c r="E411" t="s">
        <v>54</v>
      </c>
      <c r="F411">
        <v>12880247</v>
      </c>
      <c r="G411" s="111">
        <v>45162</v>
      </c>
      <c r="H411" t="s">
        <v>6370</v>
      </c>
      <c r="I411" t="s">
        <v>248</v>
      </c>
      <c r="J411" t="s">
        <v>249</v>
      </c>
      <c r="K411" t="s">
        <v>250</v>
      </c>
      <c r="L411" t="s">
        <v>251</v>
      </c>
      <c r="O411" s="111">
        <v>45162</v>
      </c>
      <c r="P411" t="s">
        <v>252</v>
      </c>
      <c r="Q411" t="s">
        <v>257</v>
      </c>
      <c r="R411" s="111"/>
      <c r="W411">
        <v>0</v>
      </c>
      <c r="X411">
        <v>0</v>
      </c>
      <c r="Y411">
        <v>0</v>
      </c>
      <c r="Z411">
        <f t="shared" si="6"/>
        <v>0</v>
      </c>
    </row>
    <row r="412" spans="1:26">
      <c r="A412" t="s">
        <v>246</v>
      </c>
      <c r="B412" t="s">
        <v>6146</v>
      </c>
      <c r="C412" t="s">
        <v>6147</v>
      </c>
      <c r="D412" t="s">
        <v>264</v>
      </c>
      <c r="E412" t="s">
        <v>54</v>
      </c>
      <c r="F412">
        <v>12880550</v>
      </c>
      <c r="G412" s="111">
        <v>45162</v>
      </c>
      <c r="H412" t="s">
        <v>6371</v>
      </c>
      <c r="I412" t="s">
        <v>248</v>
      </c>
      <c r="J412" t="s">
        <v>249</v>
      </c>
      <c r="K412" t="s">
        <v>268</v>
      </c>
      <c r="L412" t="s">
        <v>251</v>
      </c>
      <c r="O412" s="111">
        <v>45162</v>
      </c>
      <c r="P412" t="s">
        <v>252</v>
      </c>
      <c r="Q412" t="s">
        <v>257</v>
      </c>
      <c r="R412" s="111"/>
      <c r="W412">
        <v>0</v>
      </c>
      <c r="X412">
        <v>0</v>
      </c>
      <c r="Y412">
        <v>0</v>
      </c>
      <c r="Z412">
        <f t="shared" si="6"/>
        <v>0</v>
      </c>
    </row>
    <row r="413" spans="1:26">
      <c r="A413" t="s">
        <v>246</v>
      </c>
      <c r="B413" t="s">
        <v>6372</v>
      </c>
      <c r="C413" t="s">
        <v>6373</v>
      </c>
      <c r="D413" t="s">
        <v>264</v>
      </c>
      <c r="E413" t="s">
        <v>54</v>
      </c>
      <c r="F413">
        <v>12880369</v>
      </c>
      <c r="G413" s="111">
        <v>45162</v>
      </c>
      <c r="H413" t="s">
        <v>6374</v>
      </c>
      <c r="I413" t="s">
        <v>248</v>
      </c>
      <c r="J413" t="s">
        <v>249</v>
      </c>
      <c r="K413" t="s">
        <v>250</v>
      </c>
      <c r="L413" t="s">
        <v>251</v>
      </c>
      <c r="O413" s="111">
        <v>45162</v>
      </c>
      <c r="P413" t="s">
        <v>252</v>
      </c>
      <c r="Q413" t="s">
        <v>257</v>
      </c>
      <c r="R413" s="111"/>
      <c r="W413">
        <v>0</v>
      </c>
      <c r="X413">
        <v>0</v>
      </c>
      <c r="Y413">
        <v>0</v>
      </c>
      <c r="Z413">
        <f t="shared" si="6"/>
        <v>0</v>
      </c>
    </row>
    <row r="414" spans="1:26">
      <c r="A414" t="s">
        <v>246</v>
      </c>
      <c r="B414" t="s">
        <v>5773</v>
      </c>
      <c r="C414" t="s">
        <v>3553</v>
      </c>
      <c r="D414" t="s">
        <v>264</v>
      </c>
      <c r="E414" t="s">
        <v>54</v>
      </c>
      <c r="F414">
        <v>12880700</v>
      </c>
      <c r="G414" s="111">
        <v>45162</v>
      </c>
      <c r="H414" t="s">
        <v>6375</v>
      </c>
      <c r="I414" t="s">
        <v>248</v>
      </c>
      <c r="J414" t="s">
        <v>249</v>
      </c>
      <c r="K414" t="s">
        <v>250</v>
      </c>
      <c r="L414" t="s">
        <v>251</v>
      </c>
      <c r="O414" s="111">
        <v>45162</v>
      </c>
      <c r="P414" t="s">
        <v>252</v>
      </c>
      <c r="Q414" t="s">
        <v>257</v>
      </c>
      <c r="R414" s="111"/>
      <c r="W414">
        <v>0</v>
      </c>
      <c r="X414">
        <v>0</v>
      </c>
      <c r="Y414">
        <v>0</v>
      </c>
      <c r="Z414">
        <f t="shared" si="6"/>
        <v>0</v>
      </c>
    </row>
    <row r="415" spans="1:26">
      <c r="A415" t="s">
        <v>246</v>
      </c>
      <c r="B415" t="s">
        <v>4962</v>
      </c>
      <c r="C415" t="s">
        <v>4963</v>
      </c>
      <c r="D415" t="s">
        <v>264</v>
      </c>
      <c r="E415" t="s">
        <v>54</v>
      </c>
      <c r="F415">
        <v>12880877</v>
      </c>
      <c r="G415" s="111">
        <v>45162</v>
      </c>
      <c r="H415" t="s">
        <v>6376</v>
      </c>
      <c r="I415" t="s">
        <v>248</v>
      </c>
      <c r="J415" t="s">
        <v>249</v>
      </c>
      <c r="K415" t="s">
        <v>268</v>
      </c>
      <c r="L415" t="s">
        <v>251</v>
      </c>
      <c r="O415" s="111">
        <v>45162</v>
      </c>
      <c r="P415" t="s">
        <v>252</v>
      </c>
      <c r="Q415" t="s">
        <v>257</v>
      </c>
      <c r="R415" s="111"/>
      <c r="W415">
        <v>0</v>
      </c>
      <c r="X415">
        <v>0</v>
      </c>
      <c r="Y415">
        <v>0</v>
      </c>
      <c r="Z415">
        <f t="shared" si="6"/>
        <v>0</v>
      </c>
    </row>
    <row r="416" spans="1:26">
      <c r="A416" t="s">
        <v>246</v>
      </c>
      <c r="B416" t="s">
        <v>6146</v>
      </c>
      <c r="C416" t="s">
        <v>6147</v>
      </c>
      <c r="D416" t="s">
        <v>264</v>
      </c>
      <c r="E416" t="s">
        <v>54</v>
      </c>
      <c r="F416">
        <v>12884912</v>
      </c>
      <c r="G416" s="111">
        <v>45163</v>
      </c>
      <c r="H416" t="s">
        <v>6377</v>
      </c>
      <c r="I416" t="s">
        <v>248</v>
      </c>
      <c r="J416" t="s">
        <v>249</v>
      </c>
      <c r="K416" t="s">
        <v>268</v>
      </c>
      <c r="L416" t="s">
        <v>251</v>
      </c>
      <c r="O416" s="111">
        <v>45163</v>
      </c>
      <c r="P416" t="s">
        <v>252</v>
      </c>
      <c r="Q416" t="s">
        <v>253</v>
      </c>
      <c r="R416" s="111"/>
      <c r="W416">
        <v>0</v>
      </c>
      <c r="X416">
        <v>0</v>
      </c>
      <c r="Y416">
        <v>500</v>
      </c>
      <c r="Z416">
        <f t="shared" si="6"/>
        <v>500</v>
      </c>
    </row>
    <row r="417" spans="1:26">
      <c r="A417" t="s">
        <v>246</v>
      </c>
      <c r="B417" t="s">
        <v>4962</v>
      </c>
      <c r="C417" t="s">
        <v>4963</v>
      </c>
      <c r="D417" t="s">
        <v>264</v>
      </c>
      <c r="E417" t="s">
        <v>54</v>
      </c>
      <c r="F417">
        <v>12884944</v>
      </c>
      <c r="G417" s="111">
        <v>45163</v>
      </c>
      <c r="H417" t="s">
        <v>6378</v>
      </c>
      <c r="I417" t="s">
        <v>248</v>
      </c>
      <c r="J417" t="s">
        <v>259</v>
      </c>
      <c r="K417" t="s">
        <v>250</v>
      </c>
      <c r="L417" t="s">
        <v>251</v>
      </c>
      <c r="O417" s="111">
        <v>45163</v>
      </c>
      <c r="P417" t="s">
        <v>252</v>
      </c>
      <c r="Q417" t="s">
        <v>257</v>
      </c>
      <c r="R417" s="111"/>
      <c r="W417">
        <v>0</v>
      </c>
      <c r="X417">
        <v>0</v>
      </c>
      <c r="Y417">
        <v>0</v>
      </c>
      <c r="Z417">
        <f t="shared" si="6"/>
        <v>0</v>
      </c>
    </row>
    <row r="418" spans="1:26">
      <c r="A418" t="s">
        <v>246</v>
      </c>
      <c r="B418" t="s">
        <v>5771</v>
      </c>
      <c r="C418" t="s">
        <v>5772</v>
      </c>
      <c r="D418" t="s">
        <v>264</v>
      </c>
      <c r="E418" t="s">
        <v>54</v>
      </c>
      <c r="F418">
        <v>12885103</v>
      </c>
      <c r="G418" s="111">
        <v>45163</v>
      </c>
      <c r="H418" t="s">
        <v>6379</v>
      </c>
      <c r="I418" t="s">
        <v>248</v>
      </c>
      <c r="J418" t="s">
        <v>259</v>
      </c>
      <c r="K418" t="s">
        <v>250</v>
      </c>
      <c r="L418" t="s">
        <v>251</v>
      </c>
      <c r="O418" s="111">
        <v>45163</v>
      </c>
      <c r="P418" t="s">
        <v>252</v>
      </c>
      <c r="Q418" t="s">
        <v>1406</v>
      </c>
      <c r="R418" s="111"/>
      <c r="W418">
        <v>0</v>
      </c>
      <c r="X418">
        <v>0</v>
      </c>
      <c r="Y418">
        <v>0</v>
      </c>
      <c r="Z418">
        <f t="shared" si="6"/>
        <v>0</v>
      </c>
    </row>
    <row r="419" spans="1:26">
      <c r="A419" t="s">
        <v>246</v>
      </c>
      <c r="B419" t="s">
        <v>5771</v>
      </c>
      <c r="C419" t="s">
        <v>5772</v>
      </c>
      <c r="D419" t="s">
        <v>264</v>
      </c>
      <c r="E419" t="s">
        <v>54</v>
      </c>
      <c r="F419">
        <v>12885159</v>
      </c>
      <c r="G419" s="111">
        <v>45163</v>
      </c>
      <c r="H419" t="s">
        <v>6380</v>
      </c>
      <c r="I419" t="s">
        <v>271</v>
      </c>
      <c r="J419" t="s">
        <v>259</v>
      </c>
      <c r="K419" t="s">
        <v>250</v>
      </c>
      <c r="L419" t="s">
        <v>251</v>
      </c>
      <c r="O419" s="111">
        <v>45163</v>
      </c>
      <c r="P419" t="s">
        <v>252</v>
      </c>
      <c r="Q419" t="s">
        <v>253</v>
      </c>
      <c r="R419" s="111">
        <v>45167</v>
      </c>
      <c r="W419">
        <v>0</v>
      </c>
      <c r="X419">
        <v>0</v>
      </c>
      <c r="Y419">
        <v>1</v>
      </c>
      <c r="Z419">
        <f t="shared" si="6"/>
        <v>1</v>
      </c>
    </row>
    <row r="420" spans="1:26">
      <c r="A420" t="s">
        <v>246</v>
      </c>
      <c r="B420" t="s">
        <v>5773</v>
      </c>
      <c r="C420" t="s">
        <v>3553</v>
      </c>
      <c r="D420" t="s">
        <v>264</v>
      </c>
      <c r="E420" t="s">
        <v>54</v>
      </c>
      <c r="F420">
        <v>5243246</v>
      </c>
      <c r="G420" s="111">
        <v>45163</v>
      </c>
      <c r="H420" t="s">
        <v>6381</v>
      </c>
      <c r="I420" t="s">
        <v>248</v>
      </c>
      <c r="J420" t="s">
        <v>259</v>
      </c>
      <c r="K420" t="s">
        <v>250</v>
      </c>
      <c r="L420" t="s">
        <v>251</v>
      </c>
      <c r="O420" s="111">
        <v>45163</v>
      </c>
      <c r="P420" t="s">
        <v>252</v>
      </c>
      <c r="Q420" t="s">
        <v>1406</v>
      </c>
      <c r="R420" s="111"/>
      <c r="W420">
        <v>0</v>
      </c>
      <c r="X420">
        <v>0</v>
      </c>
      <c r="Y420">
        <v>0</v>
      </c>
      <c r="Z420">
        <f t="shared" si="6"/>
        <v>0</v>
      </c>
    </row>
    <row r="421" spans="1:26">
      <c r="A421" t="s">
        <v>246</v>
      </c>
      <c r="B421" t="s">
        <v>6146</v>
      </c>
      <c r="C421" t="s">
        <v>6147</v>
      </c>
      <c r="D421" t="s">
        <v>264</v>
      </c>
      <c r="E421" t="s">
        <v>54</v>
      </c>
      <c r="F421">
        <v>12885352</v>
      </c>
      <c r="G421" s="111">
        <v>45163</v>
      </c>
      <c r="H421" t="s">
        <v>6382</v>
      </c>
      <c r="I421" t="s">
        <v>248</v>
      </c>
      <c r="J421" t="s">
        <v>249</v>
      </c>
      <c r="K421" t="s">
        <v>268</v>
      </c>
      <c r="L421" t="s">
        <v>251</v>
      </c>
      <c r="O421" s="111">
        <v>45163</v>
      </c>
      <c r="P421" t="s">
        <v>252</v>
      </c>
      <c r="Q421" t="s">
        <v>1406</v>
      </c>
      <c r="R421" s="111"/>
      <c r="W421">
        <v>0</v>
      </c>
      <c r="X421">
        <v>0</v>
      </c>
      <c r="Y421">
        <v>0</v>
      </c>
      <c r="Z421">
        <f t="shared" si="6"/>
        <v>0</v>
      </c>
    </row>
    <row r="422" spans="1:26">
      <c r="A422" t="s">
        <v>246</v>
      </c>
      <c r="B422" t="s">
        <v>6149</v>
      </c>
      <c r="C422" t="s">
        <v>6150</v>
      </c>
      <c r="D422" t="s">
        <v>264</v>
      </c>
      <c r="E422" t="s">
        <v>54</v>
      </c>
      <c r="F422">
        <v>12885437</v>
      </c>
      <c r="G422" s="111">
        <v>45163</v>
      </c>
      <c r="H422" t="s">
        <v>6383</v>
      </c>
      <c r="I422" t="s">
        <v>248</v>
      </c>
      <c r="J422" t="s">
        <v>249</v>
      </c>
      <c r="K422" t="s">
        <v>250</v>
      </c>
      <c r="L422" t="s">
        <v>251</v>
      </c>
      <c r="O422" s="111">
        <v>45163</v>
      </c>
      <c r="P422" t="s">
        <v>252</v>
      </c>
      <c r="Q422" t="s">
        <v>1406</v>
      </c>
      <c r="R422" s="111"/>
      <c r="W422">
        <v>0</v>
      </c>
      <c r="X422">
        <v>0</v>
      </c>
      <c r="Y422">
        <v>0</v>
      </c>
      <c r="Z422">
        <f t="shared" si="6"/>
        <v>0</v>
      </c>
    </row>
    <row r="423" spans="1:26">
      <c r="A423" t="s">
        <v>246</v>
      </c>
      <c r="B423" t="s">
        <v>5768</v>
      </c>
      <c r="C423" t="s">
        <v>2110</v>
      </c>
      <c r="D423" t="s">
        <v>264</v>
      </c>
      <c r="E423" t="s">
        <v>54</v>
      </c>
      <c r="F423">
        <v>6714688</v>
      </c>
      <c r="G423" s="111">
        <v>45163</v>
      </c>
      <c r="H423" t="s">
        <v>6384</v>
      </c>
      <c r="I423" t="s">
        <v>271</v>
      </c>
      <c r="J423" t="s">
        <v>249</v>
      </c>
      <c r="K423" t="s">
        <v>250</v>
      </c>
      <c r="L423" t="s">
        <v>251</v>
      </c>
      <c r="O423" s="111">
        <v>45163</v>
      </c>
      <c r="P423" t="s">
        <v>252</v>
      </c>
      <c r="Q423" t="s">
        <v>282</v>
      </c>
      <c r="R423" s="111">
        <v>45167</v>
      </c>
      <c r="W423">
        <v>0</v>
      </c>
      <c r="X423">
        <v>0</v>
      </c>
      <c r="Y423">
        <v>0</v>
      </c>
      <c r="Z423">
        <f t="shared" si="6"/>
        <v>0</v>
      </c>
    </row>
    <row r="424" spans="1:26">
      <c r="A424" t="s">
        <v>246</v>
      </c>
      <c r="B424" t="s">
        <v>6372</v>
      </c>
      <c r="C424" t="s">
        <v>6373</v>
      </c>
      <c r="D424" t="s">
        <v>264</v>
      </c>
      <c r="E424" t="s">
        <v>54</v>
      </c>
      <c r="F424">
        <v>12097358</v>
      </c>
      <c r="G424" s="111">
        <v>45163</v>
      </c>
      <c r="H424" t="s">
        <v>6385</v>
      </c>
      <c r="I424" t="s">
        <v>248</v>
      </c>
      <c r="J424" t="s">
        <v>249</v>
      </c>
      <c r="K424" t="s">
        <v>250</v>
      </c>
      <c r="L424" t="s">
        <v>251</v>
      </c>
      <c r="O424" s="111">
        <v>45163</v>
      </c>
      <c r="P424" t="s">
        <v>252</v>
      </c>
      <c r="Q424" t="s">
        <v>1406</v>
      </c>
      <c r="R424" s="111"/>
      <c r="W424">
        <v>0</v>
      </c>
      <c r="X424">
        <v>0</v>
      </c>
      <c r="Y424">
        <v>0</v>
      </c>
      <c r="Z424">
        <f t="shared" si="6"/>
        <v>0</v>
      </c>
    </row>
    <row r="425" spans="1:26">
      <c r="A425" t="s">
        <v>246</v>
      </c>
      <c r="B425" t="s">
        <v>5771</v>
      </c>
      <c r="C425" t="s">
        <v>5772</v>
      </c>
      <c r="D425" t="s">
        <v>264</v>
      </c>
      <c r="E425" t="s">
        <v>54</v>
      </c>
      <c r="F425">
        <v>12890313</v>
      </c>
      <c r="G425" s="111">
        <v>45166</v>
      </c>
      <c r="H425" t="s">
        <v>6386</v>
      </c>
      <c r="I425" t="s">
        <v>248</v>
      </c>
      <c r="J425" t="s">
        <v>249</v>
      </c>
      <c r="K425" t="s">
        <v>250</v>
      </c>
      <c r="L425" t="s">
        <v>251</v>
      </c>
      <c r="O425" s="111">
        <v>45166</v>
      </c>
      <c r="P425" t="s">
        <v>252</v>
      </c>
      <c r="Q425" t="s">
        <v>257</v>
      </c>
      <c r="R425" s="111"/>
      <c r="W425">
        <v>0</v>
      </c>
      <c r="X425">
        <v>0</v>
      </c>
      <c r="Y425">
        <v>0</v>
      </c>
      <c r="Z425">
        <f t="shared" si="6"/>
        <v>0</v>
      </c>
    </row>
    <row r="426" spans="1:26">
      <c r="A426" t="s">
        <v>246</v>
      </c>
      <c r="B426" t="s">
        <v>5769</v>
      </c>
      <c r="C426" t="s">
        <v>5770</v>
      </c>
      <c r="D426" t="s">
        <v>264</v>
      </c>
      <c r="E426" t="s">
        <v>54</v>
      </c>
      <c r="F426">
        <v>12890470</v>
      </c>
      <c r="G426" s="111">
        <v>45166</v>
      </c>
      <c r="H426" t="s">
        <v>6387</v>
      </c>
      <c r="I426" t="s">
        <v>248</v>
      </c>
      <c r="J426" t="s">
        <v>249</v>
      </c>
      <c r="K426" t="s">
        <v>268</v>
      </c>
      <c r="L426" t="s">
        <v>251</v>
      </c>
      <c r="O426" s="111">
        <v>45166</v>
      </c>
      <c r="P426" t="s">
        <v>252</v>
      </c>
      <c r="Q426" t="s">
        <v>1406</v>
      </c>
      <c r="R426" s="111"/>
      <c r="W426">
        <v>0</v>
      </c>
      <c r="X426">
        <v>0</v>
      </c>
      <c r="Y426">
        <v>0</v>
      </c>
      <c r="Z426">
        <f t="shared" si="6"/>
        <v>0</v>
      </c>
    </row>
    <row r="427" spans="1:26">
      <c r="A427" t="s">
        <v>246</v>
      </c>
      <c r="B427" t="s">
        <v>4962</v>
      </c>
      <c r="C427" t="s">
        <v>4963</v>
      </c>
      <c r="D427" t="s">
        <v>264</v>
      </c>
      <c r="E427" t="s">
        <v>54</v>
      </c>
      <c r="F427">
        <v>12896280</v>
      </c>
      <c r="G427" s="111">
        <v>45167</v>
      </c>
      <c r="H427" t="s">
        <v>6388</v>
      </c>
      <c r="I427" t="s">
        <v>248</v>
      </c>
      <c r="J427" t="s">
        <v>249</v>
      </c>
      <c r="K427" t="s">
        <v>250</v>
      </c>
      <c r="L427" t="s">
        <v>251</v>
      </c>
      <c r="O427" s="111">
        <v>45167</v>
      </c>
      <c r="P427" t="s">
        <v>252</v>
      </c>
      <c r="Q427" t="s">
        <v>257</v>
      </c>
      <c r="R427" s="111"/>
      <c r="W427">
        <v>0</v>
      </c>
      <c r="X427">
        <v>0</v>
      </c>
      <c r="Y427">
        <v>0</v>
      </c>
      <c r="Z427">
        <f t="shared" si="6"/>
        <v>0</v>
      </c>
    </row>
    <row r="428" spans="1:26">
      <c r="A428" t="s">
        <v>246</v>
      </c>
      <c r="B428" t="s">
        <v>6372</v>
      </c>
      <c r="C428" t="s">
        <v>6373</v>
      </c>
      <c r="D428" t="s">
        <v>264</v>
      </c>
      <c r="E428" t="s">
        <v>54</v>
      </c>
      <c r="F428">
        <v>12897204</v>
      </c>
      <c r="G428" s="111">
        <v>45167</v>
      </c>
      <c r="H428" t="s">
        <v>6389</v>
      </c>
      <c r="I428" t="s">
        <v>248</v>
      </c>
      <c r="J428" t="s">
        <v>249</v>
      </c>
      <c r="K428" t="s">
        <v>268</v>
      </c>
      <c r="L428" t="s">
        <v>251</v>
      </c>
      <c r="O428" s="111">
        <v>45167</v>
      </c>
      <c r="P428" t="s">
        <v>252</v>
      </c>
      <c r="Q428" t="s">
        <v>257</v>
      </c>
      <c r="R428" s="111"/>
      <c r="W428">
        <v>0</v>
      </c>
      <c r="X428">
        <v>0</v>
      </c>
      <c r="Y428">
        <v>0</v>
      </c>
      <c r="Z428">
        <f t="shared" si="6"/>
        <v>0</v>
      </c>
    </row>
    <row r="429" spans="1:26">
      <c r="A429" t="s">
        <v>246</v>
      </c>
      <c r="B429" t="s">
        <v>5774</v>
      </c>
      <c r="C429" t="s">
        <v>5775</v>
      </c>
      <c r="D429" t="s">
        <v>264</v>
      </c>
      <c r="E429" t="s">
        <v>54</v>
      </c>
      <c r="F429">
        <v>12904098</v>
      </c>
      <c r="G429" s="111">
        <v>45168</v>
      </c>
      <c r="H429" t="s">
        <v>6390</v>
      </c>
      <c r="I429" t="s">
        <v>248</v>
      </c>
      <c r="J429" t="s">
        <v>249</v>
      </c>
      <c r="K429" t="s">
        <v>250</v>
      </c>
      <c r="L429" t="s">
        <v>251</v>
      </c>
      <c r="O429" s="111">
        <v>45168</v>
      </c>
      <c r="P429" t="s">
        <v>252</v>
      </c>
      <c r="Q429" t="s">
        <v>257</v>
      </c>
      <c r="R429" s="111"/>
      <c r="W429">
        <v>0</v>
      </c>
      <c r="X429">
        <v>0</v>
      </c>
      <c r="Y429">
        <v>0</v>
      </c>
      <c r="Z429">
        <f t="shared" si="6"/>
        <v>0</v>
      </c>
    </row>
    <row r="430" spans="1:26">
      <c r="A430" t="s">
        <v>246</v>
      </c>
      <c r="B430" t="s">
        <v>5773</v>
      </c>
      <c r="C430" t="s">
        <v>3553</v>
      </c>
      <c r="D430" t="s">
        <v>6259</v>
      </c>
      <c r="E430" t="s">
        <v>54</v>
      </c>
      <c r="F430">
        <v>12817051</v>
      </c>
      <c r="G430" s="111">
        <v>45141</v>
      </c>
      <c r="H430" t="s">
        <v>6391</v>
      </c>
      <c r="I430" t="s">
        <v>255</v>
      </c>
      <c r="J430" t="s">
        <v>249</v>
      </c>
      <c r="K430" t="s">
        <v>250</v>
      </c>
      <c r="L430" t="s">
        <v>251</v>
      </c>
      <c r="O430" s="111">
        <v>45142</v>
      </c>
      <c r="P430" t="s">
        <v>252</v>
      </c>
      <c r="Q430" t="s">
        <v>257</v>
      </c>
      <c r="R430" s="111">
        <v>45145</v>
      </c>
      <c r="W430">
        <v>0</v>
      </c>
      <c r="X430">
        <v>0</v>
      </c>
      <c r="Y430">
        <v>0</v>
      </c>
      <c r="Z430">
        <f t="shared" si="6"/>
        <v>0</v>
      </c>
    </row>
    <row r="431" spans="1:26">
      <c r="A431" t="s">
        <v>246</v>
      </c>
      <c r="B431" t="s">
        <v>6149</v>
      </c>
      <c r="C431" t="s">
        <v>6150</v>
      </c>
      <c r="D431" t="s">
        <v>6259</v>
      </c>
      <c r="E431" t="s">
        <v>54</v>
      </c>
      <c r="F431">
        <v>12872817</v>
      </c>
      <c r="G431" s="111">
        <v>45160</v>
      </c>
      <c r="H431" t="s">
        <v>6392</v>
      </c>
      <c r="I431" t="s">
        <v>248</v>
      </c>
      <c r="J431" t="s">
        <v>249</v>
      </c>
      <c r="K431" t="s">
        <v>250</v>
      </c>
      <c r="L431" t="s">
        <v>251</v>
      </c>
      <c r="O431" s="111">
        <v>45160</v>
      </c>
      <c r="P431" t="s">
        <v>252</v>
      </c>
      <c r="Q431" t="s">
        <v>257</v>
      </c>
      <c r="R431" s="111"/>
      <c r="W431">
        <v>0</v>
      </c>
      <c r="X431">
        <v>0</v>
      </c>
      <c r="Y431">
        <v>0</v>
      </c>
      <c r="Z431">
        <f t="shared" si="6"/>
        <v>0</v>
      </c>
    </row>
    <row r="432" spans="1:26">
      <c r="A432" t="s">
        <v>246</v>
      </c>
      <c r="B432" t="s">
        <v>4971</v>
      </c>
      <c r="C432" t="s">
        <v>4972</v>
      </c>
      <c r="D432" t="s">
        <v>4399</v>
      </c>
      <c r="E432" t="s">
        <v>1528</v>
      </c>
      <c r="F432">
        <v>12620565</v>
      </c>
      <c r="G432" s="111">
        <v>45093</v>
      </c>
      <c r="H432" t="s">
        <v>5335</v>
      </c>
      <c r="I432" t="s">
        <v>255</v>
      </c>
      <c r="J432" t="s">
        <v>249</v>
      </c>
      <c r="K432" t="s">
        <v>250</v>
      </c>
      <c r="L432" t="s">
        <v>251</v>
      </c>
      <c r="O432" s="111">
        <v>45093</v>
      </c>
      <c r="P432" t="s">
        <v>252</v>
      </c>
      <c r="Q432" t="s">
        <v>253</v>
      </c>
      <c r="R432" s="111">
        <v>45093</v>
      </c>
      <c r="W432">
        <v>745</v>
      </c>
      <c r="X432">
        <v>2400.3000000000002</v>
      </c>
      <c r="Y432">
        <v>520</v>
      </c>
      <c r="Z432">
        <f t="shared" si="6"/>
        <v>3665.3</v>
      </c>
    </row>
    <row r="433" spans="1:26">
      <c r="A433" t="s">
        <v>246</v>
      </c>
      <c r="B433" t="s">
        <v>5142</v>
      </c>
      <c r="C433" t="s">
        <v>5143</v>
      </c>
      <c r="D433" t="s">
        <v>4399</v>
      </c>
      <c r="E433" t="s">
        <v>1528</v>
      </c>
      <c r="F433">
        <v>12611599</v>
      </c>
      <c r="G433" s="111">
        <v>45100</v>
      </c>
      <c r="H433" t="s">
        <v>5672</v>
      </c>
      <c r="I433" t="s">
        <v>255</v>
      </c>
      <c r="J433" t="s">
        <v>249</v>
      </c>
      <c r="K433" t="s">
        <v>250</v>
      </c>
      <c r="L433" t="s">
        <v>251</v>
      </c>
      <c r="O433" s="111">
        <v>45100</v>
      </c>
      <c r="P433" t="s">
        <v>252</v>
      </c>
      <c r="Q433" t="s">
        <v>253</v>
      </c>
      <c r="R433" s="111">
        <v>45103</v>
      </c>
      <c r="W433">
        <v>2</v>
      </c>
      <c r="X433">
        <v>2</v>
      </c>
      <c r="Y433">
        <v>2382</v>
      </c>
      <c r="Z433">
        <f t="shared" si="6"/>
        <v>2386</v>
      </c>
    </row>
    <row r="434" spans="1:26">
      <c r="A434" t="s">
        <v>246</v>
      </c>
      <c r="B434" t="s">
        <v>5142</v>
      </c>
      <c r="C434" t="s">
        <v>5143</v>
      </c>
      <c r="D434" t="s">
        <v>4399</v>
      </c>
      <c r="E434" t="s">
        <v>1528</v>
      </c>
      <c r="F434">
        <v>12774166</v>
      </c>
      <c r="G434" s="111">
        <v>45134</v>
      </c>
      <c r="H434" t="s">
        <v>5937</v>
      </c>
      <c r="I434" t="s">
        <v>255</v>
      </c>
      <c r="J434" t="s">
        <v>249</v>
      </c>
      <c r="K434" t="s">
        <v>250</v>
      </c>
      <c r="L434" t="s">
        <v>251</v>
      </c>
      <c r="O434" s="111">
        <v>45134</v>
      </c>
      <c r="P434" t="s">
        <v>252</v>
      </c>
      <c r="Q434" t="s">
        <v>253</v>
      </c>
      <c r="R434" s="111">
        <v>45134</v>
      </c>
      <c r="W434">
        <v>0</v>
      </c>
      <c r="X434">
        <v>1</v>
      </c>
      <c r="Y434">
        <v>2917.58</v>
      </c>
      <c r="Z434">
        <f t="shared" si="6"/>
        <v>2918.58</v>
      </c>
    </row>
    <row r="435" spans="1:26">
      <c r="A435" t="s">
        <v>246</v>
      </c>
      <c r="B435" t="s">
        <v>5802</v>
      </c>
      <c r="C435" t="s">
        <v>5803</v>
      </c>
      <c r="D435" t="s">
        <v>1011</v>
      </c>
      <c r="E435" t="s">
        <v>46</v>
      </c>
      <c r="F435">
        <v>11950756</v>
      </c>
      <c r="G435" s="111">
        <v>45153</v>
      </c>
      <c r="H435" t="s">
        <v>6393</v>
      </c>
      <c r="I435" t="s">
        <v>248</v>
      </c>
      <c r="J435" t="s">
        <v>249</v>
      </c>
      <c r="K435" t="s">
        <v>250</v>
      </c>
      <c r="L435" t="s">
        <v>251</v>
      </c>
      <c r="O435" s="111">
        <v>45153</v>
      </c>
      <c r="P435" t="s">
        <v>252</v>
      </c>
      <c r="Q435" t="s">
        <v>253</v>
      </c>
      <c r="R435" s="111">
        <v>45156</v>
      </c>
      <c r="W435">
        <v>0</v>
      </c>
      <c r="X435">
        <v>0</v>
      </c>
      <c r="Y435">
        <v>987.95</v>
      </c>
      <c r="Z435">
        <f t="shared" si="6"/>
        <v>987.95</v>
      </c>
    </row>
    <row r="436" spans="1:26">
      <c r="A436" t="s">
        <v>246</v>
      </c>
      <c r="B436" t="s">
        <v>5777</v>
      </c>
      <c r="C436" t="s">
        <v>2288</v>
      </c>
      <c r="D436" t="s">
        <v>57</v>
      </c>
      <c r="E436" t="s">
        <v>58</v>
      </c>
      <c r="F436">
        <v>12393889</v>
      </c>
      <c r="G436" s="111">
        <v>45038</v>
      </c>
      <c r="H436" t="s">
        <v>4601</v>
      </c>
      <c r="I436" t="s">
        <v>260</v>
      </c>
      <c r="L436" t="s">
        <v>251</v>
      </c>
      <c r="O436" s="111">
        <v>45093</v>
      </c>
      <c r="P436" t="s">
        <v>252</v>
      </c>
      <c r="Q436" t="s">
        <v>263</v>
      </c>
      <c r="R436" s="111">
        <v>45096</v>
      </c>
      <c r="W436">
        <v>6</v>
      </c>
      <c r="X436">
        <v>0</v>
      </c>
      <c r="Y436">
        <v>0</v>
      </c>
      <c r="Z436">
        <f t="shared" si="6"/>
        <v>6</v>
      </c>
    </row>
    <row r="437" spans="1:26">
      <c r="A437" t="s">
        <v>246</v>
      </c>
      <c r="B437" t="s">
        <v>4240</v>
      </c>
      <c r="C437" t="s">
        <v>3643</v>
      </c>
      <c r="D437" t="s">
        <v>57</v>
      </c>
      <c r="E437" t="s">
        <v>58</v>
      </c>
      <c r="F437">
        <v>599025</v>
      </c>
      <c r="G437" s="111">
        <v>45040</v>
      </c>
      <c r="H437" t="s">
        <v>5644</v>
      </c>
      <c r="I437" t="s">
        <v>248</v>
      </c>
      <c r="J437" t="s">
        <v>249</v>
      </c>
      <c r="K437" t="s">
        <v>331</v>
      </c>
      <c r="L437" t="s">
        <v>251</v>
      </c>
      <c r="O437" s="111">
        <v>45078</v>
      </c>
      <c r="P437" t="s">
        <v>252</v>
      </c>
      <c r="Q437" t="s">
        <v>253</v>
      </c>
      <c r="R437" s="111">
        <v>45082</v>
      </c>
      <c r="W437">
        <v>3944.22</v>
      </c>
      <c r="X437">
        <v>7874.48</v>
      </c>
      <c r="Y437">
        <v>6785.91</v>
      </c>
      <c r="Z437">
        <f t="shared" si="6"/>
        <v>18604.61</v>
      </c>
    </row>
    <row r="438" spans="1:26">
      <c r="A438" t="s">
        <v>246</v>
      </c>
      <c r="B438" t="s">
        <v>5777</v>
      </c>
      <c r="C438" t="s">
        <v>2288</v>
      </c>
      <c r="D438" t="s">
        <v>57</v>
      </c>
      <c r="E438" t="s">
        <v>58</v>
      </c>
      <c r="F438">
        <v>12519275</v>
      </c>
      <c r="G438" s="111">
        <v>45069</v>
      </c>
      <c r="H438" t="s">
        <v>5038</v>
      </c>
      <c r="I438" t="s">
        <v>260</v>
      </c>
      <c r="L438" t="s">
        <v>251</v>
      </c>
      <c r="O438" s="111">
        <v>45078</v>
      </c>
      <c r="P438" t="s">
        <v>252</v>
      </c>
      <c r="Q438" t="s">
        <v>257</v>
      </c>
      <c r="R438" s="111">
        <v>45080</v>
      </c>
      <c r="W438">
        <v>0</v>
      </c>
      <c r="X438">
        <v>0</v>
      </c>
      <c r="Y438">
        <v>0</v>
      </c>
      <c r="Z438">
        <f t="shared" si="6"/>
        <v>0</v>
      </c>
    </row>
    <row r="439" spans="1:26">
      <c r="A439" t="s">
        <v>246</v>
      </c>
      <c r="B439" t="s">
        <v>5778</v>
      </c>
      <c r="C439" t="s">
        <v>2343</v>
      </c>
      <c r="D439" t="s">
        <v>57</v>
      </c>
      <c r="E439" t="s">
        <v>58</v>
      </c>
      <c r="F439">
        <v>12568917</v>
      </c>
      <c r="G439" s="111">
        <v>45078</v>
      </c>
      <c r="H439" t="s">
        <v>5397</v>
      </c>
      <c r="I439" t="s">
        <v>255</v>
      </c>
      <c r="J439" t="s">
        <v>249</v>
      </c>
      <c r="K439" t="s">
        <v>250</v>
      </c>
      <c r="L439" t="s">
        <v>251</v>
      </c>
      <c r="O439" s="111">
        <v>45078</v>
      </c>
      <c r="P439" t="s">
        <v>252</v>
      </c>
      <c r="Q439" t="s">
        <v>253</v>
      </c>
      <c r="R439" s="111">
        <v>45082</v>
      </c>
      <c r="W439">
        <v>15919</v>
      </c>
      <c r="X439">
        <v>19083</v>
      </c>
      <c r="Y439">
        <v>16057</v>
      </c>
      <c r="Z439">
        <f t="shared" si="6"/>
        <v>51059</v>
      </c>
    </row>
    <row r="440" spans="1:26">
      <c r="A440" t="s">
        <v>246</v>
      </c>
      <c r="B440" t="s">
        <v>5780</v>
      </c>
      <c r="C440" t="s">
        <v>2299</v>
      </c>
      <c r="D440" t="s">
        <v>57</v>
      </c>
      <c r="E440" t="s">
        <v>58</v>
      </c>
      <c r="F440">
        <v>12558382</v>
      </c>
      <c r="G440" s="111">
        <v>45078</v>
      </c>
      <c r="H440" t="s">
        <v>5613</v>
      </c>
      <c r="I440" t="s">
        <v>255</v>
      </c>
      <c r="J440" t="s">
        <v>249</v>
      </c>
      <c r="K440" t="s">
        <v>250</v>
      </c>
      <c r="L440" t="s">
        <v>251</v>
      </c>
      <c r="O440" s="111">
        <v>45078</v>
      </c>
      <c r="P440" t="s">
        <v>252</v>
      </c>
      <c r="Q440" t="s">
        <v>253</v>
      </c>
      <c r="R440" s="111">
        <v>45082</v>
      </c>
      <c r="W440">
        <v>7906.41</v>
      </c>
      <c r="X440">
        <v>15096.07</v>
      </c>
      <c r="Y440">
        <v>12261.29</v>
      </c>
      <c r="Z440">
        <f t="shared" si="6"/>
        <v>35263.770000000004</v>
      </c>
    </row>
    <row r="441" spans="1:26">
      <c r="A441" t="s">
        <v>246</v>
      </c>
      <c r="B441" t="s">
        <v>5778</v>
      </c>
      <c r="C441" t="s">
        <v>2343</v>
      </c>
      <c r="D441" t="s">
        <v>57</v>
      </c>
      <c r="E441" t="s">
        <v>58</v>
      </c>
      <c r="F441">
        <v>12569211</v>
      </c>
      <c r="G441" s="111">
        <v>45078</v>
      </c>
      <c r="H441" t="s">
        <v>5398</v>
      </c>
      <c r="I441" t="s">
        <v>255</v>
      </c>
      <c r="J441" t="s">
        <v>249</v>
      </c>
      <c r="K441" t="s">
        <v>250</v>
      </c>
      <c r="L441" t="s">
        <v>251</v>
      </c>
      <c r="O441" s="111">
        <v>45078</v>
      </c>
      <c r="P441" t="s">
        <v>252</v>
      </c>
      <c r="Q441" t="s">
        <v>253</v>
      </c>
      <c r="R441" s="111">
        <v>45082</v>
      </c>
      <c r="W441">
        <v>2519.0100000000002</v>
      </c>
      <c r="X441">
        <v>5522</v>
      </c>
      <c r="Y441">
        <v>5360</v>
      </c>
      <c r="Z441">
        <f t="shared" si="6"/>
        <v>13401.01</v>
      </c>
    </row>
    <row r="442" spans="1:26">
      <c r="A442" t="s">
        <v>246</v>
      </c>
      <c r="B442" t="s">
        <v>4242</v>
      </c>
      <c r="C442" t="s">
        <v>3617</v>
      </c>
      <c r="D442" t="s">
        <v>57</v>
      </c>
      <c r="E442" t="s">
        <v>58</v>
      </c>
      <c r="F442">
        <v>12570253</v>
      </c>
      <c r="G442" s="111">
        <v>45079</v>
      </c>
      <c r="H442" t="s">
        <v>5685</v>
      </c>
      <c r="I442" t="s">
        <v>255</v>
      </c>
      <c r="J442" t="s">
        <v>249</v>
      </c>
      <c r="K442" t="s">
        <v>250</v>
      </c>
      <c r="L442" t="s">
        <v>251</v>
      </c>
      <c r="O442" s="111">
        <v>45083</v>
      </c>
      <c r="P442" t="s">
        <v>252</v>
      </c>
      <c r="Q442" t="s">
        <v>282</v>
      </c>
      <c r="R442" s="111">
        <v>45084</v>
      </c>
      <c r="W442">
        <v>437.1</v>
      </c>
      <c r="X442">
        <v>649</v>
      </c>
      <c r="Y442">
        <v>0</v>
      </c>
      <c r="Z442">
        <f t="shared" si="6"/>
        <v>1086.0999999999999</v>
      </c>
    </row>
    <row r="443" spans="1:26">
      <c r="A443" t="s">
        <v>246</v>
      </c>
      <c r="B443" t="s">
        <v>5784</v>
      </c>
      <c r="C443" t="s">
        <v>5087</v>
      </c>
      <c r="D443" t="s">
        <v>57</v>
      </c>
      <c r="E443" t="s">
        <v>58</v>
      </c>
      <c r="F443">
        <v>12575827</v>
      </c>
      <c r="G443" s="111">
        <v>45079</v>
      </c>
      <c r="H443" t="s">
        <v>5399</v>
      </c>
      <c r="I443" t="s">
        <v>255</v>
      </c>
      <c r="J443" t="s">
        <v>249</v>
      </c>
      <c r="K443" t="s">
        <v>250</v>
      </c>
      <c r="L443" t="s">
        <v>251</v>
      </c>
      <c r="O443" s="111">
        <v>45083</v>
      </c>
      <c r="P443" t="s">
        <v>252</v>
      </c>
      <c r="Q443" t="s">
        <v>253</v>
      </c>
      <c r="R443" s="111">
        <v>45084</v>
      </c>
      <c r="W443">
        <v>1103.98</v>
      </c>
      <c r="X443">
        <v>0</v>
      </c>
      <c r="Y443">
        <v>495</v>
      </c>
      <c r="Z443">
        <f t="shared" si="6"/>
        <v>1598.98</v>
      </c>
    </row>
    <row r="444" spans="1:26">
      <c r="A444" t="s">
        <v>246</v>
      </c>
      <c r="B444" t="s">
        <v>5779</v>
      </c>
      <c r="C444" t="s">
        <v>2359</v>
      </c>
      <c r="D444" t="s">
        <v>57</v>
      </c>
      <c r="E444" t="s">
        <v>58</v>
      </c>
      <c r="F444">
        <v>12575917</v>
      </c>
      <c r="G444" s="111">
        <v>45079</v>
      </c>
      <c r="H444" t="s">
        <v>5400</v>
      </c>
      <c r="I444" t="s">
        <v>255</v>
      </c>
      <c r="J444" t="s">
        <v>249</v>
      </c>
      <c r="K444" t="s">
        <v>250</v>
      </c>
      <c r="L444" t="s">
        <v>251</v>
      </c>
      <c r="O444" s="111">
        <v>45083</v>
      </c>
      <c r="P444" t="s">
        <v>252</v>
      </c>
      <c r="Q444" t="s">
        <v>282</v>
      </c>
      <c r="R444" s="111">
        <v>45084</v>
      </c>
      <c r="W444">
        <v>5906.55</v>
      </c>
      <c r="X444">
        <v>1224.5999999999999</v>
      </c>
      <c r="Y444">
        <v>0</v>
      </c>
      <c r="Z444">
        <f t="shared" si="6"/>
        <v>7131.15</v>
      </c>
    </row>
    <row r="445" spans="1:26">
      <c r="A445" t="s">
        <v>246</v>
      </c>
      <c r="B445" t="s">
        <v>5779</v>
      </c>
      <c r="C445" t="s">
        <v>2359</v>
      </c>
      <c r="D445" t="s">
        <v>57</v>
      </c>
      <c r="E445" t="s">
        <v>58</v>
      </c>
      <c r="F445">
        <v>12576334</v>
      </c>
      <c r="G445" s="111">
        <v>45079</v>
      </c>
      <c r="H445" t="s">
        <v>5401</v>
      </c>
      <c r="I445" t="s">
        <v>255</v>
      </c>
      <c r="J445" t="s">
        <v>249</v>
      </c>
      <c r="K445" t="s">
        <v>250</v>
      </c>
      <c r="L445" t="s">
        <v>251</v>
      </c>
      <c r="O445" s="111">
        <v>45083</v>
      </c>
      <c r="P445" t="s">
        <v>252</v>
      </c>
      <c r="Q445" t="s">
        <v>253</v>
      </c>
      <c r="R445" s="111">
        <v>45084</v>
      </c>
      <c r="W445">
        <v>6337.5</v>
      </c>
      <c r="X445">
        <v>11412.58</v>
      </c>
      <c r="Y445">
        <v>18347.27</v>
      </c>
      <c r="Z445">
        <f t="shared" si="6"/>
        <v>36097.350000000006</v>
      </c>
    </row>
    <row r="446" spans="1:26">
      <c r="A446" t="s">
        <v>246</v>
      </c>
      <c r="B446" t="s">
        <v>4242</v>
      </c>
      <c r="C446" t="s">
        <v>3617</v>
      </c>
      <c r="D446" t="s">
        <v>57</v>
      </c>
      <c r="E446" t="s">
        <v>58</v>
      </c>
      <c r="F446">
        <v>12568797</v>
      </c>
      <c r="G446" s="111">
        <v>45079</v>
      </c>
      <c r="H446" t="s">
        <v>5938</v>
      </c>
      <c r="I446" t="s">
        <v>260</v>
      </c>
      <c r="L446" t="s">
        <v>251</v>
      </c>
      <c r="O446" s="111">
        <v>45079</v>
      </c>
      <c r="P446" t="s">
        <v>254</v>
      </c>
      <c r="Q446" t="s">
        <v>282</v>
      </c>
      <c r="R446" s="111">
        <v>45082</v>
      </c>
      <c r="W446">
        <v>0</v>
      </c>
      <c r="X446">
        <v>0</v>
      </c>
      <c r="Y446">
        <v>0</v>
      </c>
      <c r="Z446">
        <f t="shared" si="6"/>
        <v>0</v>
      </c>
    </row>
    <row r="447" spans="1:26">
      <c r="A447" t="s">
        <v>246</v>
      </c>
      <c r="B447" t="s">
        <v>5756</v>
      </c>
      <c r="C447" t="s">
        <v>2337</v>
      </c>
      <c r="D447" t="s">
        <v>57</v>
      </c>
      <c r="E447" t="s">
        <v>58</v>
      </c>
      <c r="F447">
        <v>12576987</v>
      </c>
      <c r="G447" s="111">
        <v>45079</v>
      </c>
      <c r="H447" t="s">
        <v>5439</v>
      </c>
      <c r="I447" t="s">
        <v>255</v>
      </c>
      <c r="J447" t="s">
        <v>249</v>
      </c>
      <c r="K447" t="s">
        <v>250</v>
      </c>
      <c r="L447" t="s">
        <v>251</v>
      </c>
      <c r="O447" s="111">
        <v>45083</v>
      </c>
      <c r="P447" t="s">
        <v>252</v>
      </c>
      <c r="Q447" t="s">
        <v>282</v>
      </c>
      <c r="R447" s="111">
        <v>45091</v>
      </c>
      <c r="W447">
        <v>0</v>
      </c>
      <c r="X447">
        <v>2</v>
      </c>
      <c r="Y447">
        <v>0</v>
      </c>
      <c r="Z447">
        <f t="shared" si="6"/>
        <v>2</v>
      </c>
    </row>
    <row r="448" spans="1:26">
      <c r="A448" t="s">
        <v>246</v>
      </c>
      <c r="B448" t="s">
        <v>5755</v>
      </c>
      <c r="C448" t="s">
        <v>2275</v>
      </c>
      <c r="D448" t="s">
        <v>57</v>
      </c>
      <c r="E448" t="s">
        <v>58</v>
      </c>
      <c r="F448">
        <v>12576767</v>
      </c>
      <c r="G448" s="111">
        <v>45082</v>
      </c>
      <c r="H448" t="s">
        <v>5402</v>
      </c>
      <c r="I448" t="s">
        <v>255</v>
      </c>
      <c r="J448" t="s">
        <v>249</v>
      </c>
      <c r="K448" t="s">
        <v>250</v>
      </c>
      <c r="L448" t="s">
        <v>251</v>
      </c>
      <c r="O448" s="111">
        <v>45082</v>
      </c>
      <c r="P448" t="s">
        <v>252</v>
      </c>
      <c r="Q448" t="s">
        <v>253</v>
      </c>
      <c r="R448" s="111">
        <v>45083</v>
      </c>
      <c r="W448">
        <v>21617.59</v>
      </c>
      <c r="X448">
        <v>17880.3</v>
      </c>
      <c r="Y448">
        <v>19128.16</v>
      </c>
      <c r="Z448">
        <f t="shared" si="6"/>
        <v>58626.05</v>
      </c>
    </row>
    <row r="449" spans="1:26">
      <c r="A449" t="s">
        <v>246</v>
      </c>
      <c r="B449" t="s">
        <v>5780</v>
      </c>
      <c r="C449" t="s">
        <v>2299</v>
      </c>
      <c r="D449" t="s">
        <v>57</v>
      </c>
      <c r="E449" t="s">
        <v>58</v>
      </c>
      <c r="F449">
        <v>12570718</v>
      </c>
      <c r="G449" s="111">
        <v>45082</v>
      </c>
      <c r="H449" t="s">
        <v>5589</v>
      </c>
      <c r="I449" t="s">
        <v>255</v>
      </c>
      <c r="J449" t="s">
        <v>249</v>
      </c>
      <c r="K449" t="s">
        <v>250</v>
      </c>
      <c r="L449" t="s">
        <v>251</v>
      </c>
      <c r="O449" s="111">
        <v>45082</v>
      </c>
      <c r="P449" t="s">
        <v>252</v>
      </c>
      <c r="Q449" t="s">
        <v>253</v>
      </c>
      <c r="R449" s="111">
        <v>45083</v>
      </c>
      <c r="W449">
        <v>9950</v>
      </c>
      <c r="X449">
        <v>16846</v>
      </c>
      <c r="Y449">
        <v>33210</v>
      </c>
      <c r="Z449">
        <f t="shared" si="6"/>
        <v>60006</v>
      </c>
    </row>
    <row r="450" spans="1:26">
      <c r="A450" t="s">
        <v>246</v>
      </c>
      <c r="B450" t="s">
        <v>5778</v>
      </c>
      <c r="C450" t="s">
        <v>2343</v>
      </c>
      <c r="D450" t="s">
        <v>57</v>
      </c>
      <c r="E450" t="s">
        <v>58</v>
      </c>
      <c r="F450">
        <v>12583922</v>
      </c>
      <c r="G450" s="111">
        <v>45082</v>
      </c>
      <c r="H450" t="s">
        <v>5403</v>
      </c>
      <c r="I450" t="s">
        <v>255</v>
      </c>
      <c r="J450" t="s">
        <v>249</v>
      </c>
      <c r="K450" t="s">
        <v>250</v>
      </c>
      <c r="L450" t="s">
        <v>251</v>
      </c>
      <c r="O450" s="111">
        <v>45082</v>
      </c>
      <c r="P450" t="s">
        <v>252</v>
      </c>
      <c r="Q450" t="s">
        <v>253</v>
      </c>
      <c r="R450" s="111">
        <v>45084</v>
      </c>
      <c r="W450">
        <v>168</v>
      </c>
      <c r="X450">
        <v>4697</v>
      </c>
      <c r="Y450">
        <v>3096</v>
      </c>
      <c r="Z450">
        <f t="shared" si="6"/>
        <v>7961</v>
      </c>
    </row>
    <row r="451" spans="1:26">
      <c r="A451" t="s">
        <v>246</v>
      </c>
      <c r="B451" t="s">
        <v>5782</v>
      </c>
      <c r="C451" t="s">
        <v>5011</v>
      </c>
      <c r="D451" t="s">
        <v>57</v>
      </c>
      <c r="E451" t="s">
        <v>58</v>
      </c>
      <c r="F451">
        <v>12111447</v>
      </c>
      <c r="G451" s="111">
        <v>45083</v>
      </c>
      <c r="H451" t="s">
        <v>5423</v>
      </c>
      <c r="I451" t="s">
        <v>255</v>
      </c>
      <c r="L451" t="s">
        <v>251</v>
      </c>
      <c r="O451" s="111">
        <v>45092</v>
      </c>
      <c r="P451" t="s">
        <v>252</v>
      </c>
      <c r="Q451" t="s">
        <v>263</v>
      </c>
      <c r="R451" s="111">
        <v>45093</v>
      </c>
      <c r="W451">
        <v>759</v>
      </c>
      <c r="X451">
        <v>222</v>
      </c>
      <c r="Y451">
        <v>0</v>
      </c>
      <c r="Z451">
        <f t="shared" ref="Z451:Z514" si="7">SUM(W451:Y451)</f>
        <v>981</v>
      </c>
    </row>
    <row r="452" spans="1:26">
      <c r="A452" t="s">
        <v>246</v>
      </c>
      <c r="B452" t="s">
        <v>5782</v>
      </c>
      <c r="C452" t="s">
        <v>5011</v>
      </c>
      <c r="D452" t="s">
        <v>57</v>
      </c>
      <c r="E452" t="s">
        <v>58</v>
      </c>
      <c r="F452">
        <v>12537875</v>
      </c>
      <c r="G452" s="111">
        <v>45083</v>
      </c>
      <c r="H452" t="s">
        <v>5404</v>
      </c>
      <c r="I452" t="s">
        <v>255</v>
      </c>
      <c r="J452" t="s">
        <v>249</v>
      </c>
      <c r="K452" t="s">
        <v>250</v>
      </c>
      <c r="L452" t="s">
        <v>251</v>
      </c>
      <c r="O452" s="111">
        <v>45083</v>
      </c>
      <c r="P452" t="s">
        <v>252</v>
      </c>
      <c r="Q452" t="s">
        <v>282</v>
      </c>
      <c r="R452" s="111">
        <v>45092</v>
      </c>
      <c r="W452">
        <v>1</v>
      </c>
      <c r="X452">
        <v>0</v>
      </c>
      <c r="Y452">
        <v>0</v>
      </c>
      <c r="Z452">
        <f t="shared" si="7"/>
        <v>1</v>
      </c>
    </row>
    <row r="453" spans="1:26">
      <c r="A453" t="s">
        <v>246</v>
      </c>
      <c r="B453" t="s">
        <v>5778</v>
      </c>
      <c r="C453" t="s">
        <v>2343</v>
      </c>
      <c r="D453" t="s">
        <v>57</v>
      </c>
      <c r="E453" t="s">
        <v>58</v>
      </c>
      <c r="F453">
        <v>12587449</v>
      </c>
      <c r="G453" s="111">
        <v>45083</v>
      </c>
      <c r="H453" t="s">
        <v>5691</v>
      </c>
      <c r="I453" t="s">
        <v>255</v>
      </c>
      <c r="L453" t="s">
        <v>251</v>
      </c>
      <c r="O453" s="111">
        <v>45083</v>
      </c>
      <c r="P453" t="s">
        <v>252</v>
      </c>
      <c r="Q453" t="s">
        <v>263</v>
      </c>
      <c r="R453" s="111">
        <v>45084</v>
      </c>
      <c r="W453">
        <v>3500</v>
      </c>
      <c r="X453">
        <v>275</v>
      </c>
      <c r="Y453">
        <v>0</v>
      </c>
      <c r="Z453">
        <f t="shared" si="7"/>
        <v>3775</v>
      </c>
    </row>
    <row r="454" spans="1:26">
      <c r="A454" t="s">
        <v>246</v>
      </c>
      <c r="B454" t="s">
        <v>5004</v>
      </c>
      <c r="C454" t="s">
        <v>5005</v>
      </c>
      <c r="D454" t="s">
        <v>57</v>
      </c>
      <c r="E454" t="s">
        <v>58</v>
      </c>
      <c r="F454">
        <v>12587423</v>
      </c>
      <c r="G454" s="111">
        <v>45083</v>
      </c>
      <c r="H454" t="s">
        <v>5405</v>
      </c>
      <c r="I454" t="s">
        <v>255</v>
      </c>
      <c r="J454" t="s">
        <v>249</v>
      </c>
      <c r="K454" t="s">
        <v>250</v>
      </c>
      <c r="L454" t="s">
        <v>251</v>
      </c>
      <c r="O454" s="111">
        <v>45083</v>
      </c>
      <c r="P454" t="s">
        <v>252</v>
      </c>
      <c r="Q454" t="s">
        <v>253</v>
      </c>
      <c r="R454" s="111">
        <v>45091</v>
      </c>
      <c r="W454">
        <v>132</v>
      </c>
      <c r="X454">
        <v>385</v>
      </c>
      <c r="Y454">
        <v>40</v>
      </c>
      <c r="Z454">
        <f t="shared" si="7"/>
        <v>557</v>
      </c>
    </row>
    <row r="455" spans="1:26">
      <c r="A455" t="s">
        <v>246</v>
      </c>
      <c r="B455" t="s">
        <v>5781</v>
      </c>
      <c r="C455" t="s">
        <v>5008</v>
      </c>
      <c r="D455" t="s">
        <v>57</v>
      </c>
      <c r="E455" t="s">
        <v>58</v>
      </c>
      <c r="F455">
        <v>12587593</v>
      </c>
      <c r="G455" s="111">
        <v>45083</v>
      </c>
      <c r="H455" t="s">
        <v>5406</v>
      </c>
      <c r="I455" t="s">
        <v>255</v>
      </c>
      <c r="J455" t="s">
        <v>249</v>
      </c>
      <c r="K455" t="s">
        <v>250</v>
      </c>
      <c r="L455" t="s">
        <v>251</v>
      </c>
      <c r="O455" s="111">
        <v>45083</v>
      </c>
      <c r="P455" t="s">
        <v>252</v>
      </c>
      <c r="Q455" t="s">
        <v>253</v>
      </c>
      <c r="R455" s="111">
        <v>45090</v>
      </c>
      <c r="W455">
        <v>93</v>
      </c>
      <c r="X455">
        <v>1096</v>
      </c>
      <c r="Y455">
        <v>1016</v>
      </c>
      <c r="Z455">
        <f t="shared" si="7"/>
        <v>2205</v>
      </c>
    </row>
    <row r="456" spans="1:26">
      <c r="A456" t="s">
        <v>246</v>
      </c>
      <c r="B456" t="s">
        <v>5004</v>
      </c>
      <c r="C456" t="s">
        <v>5005</v>
      </c>
      <c r="D456" t="s">
        <v>57</v>
      </c>
      <c r="E456" t="s">
        <v>58</v>
      </c>
      <c r="F456">
        <v>12592228</v>
      </c>
      <c r="G456" s="111">
        <v>45084</v>
      </c>
      <c r="H456" t="s">
        <v>5407</v>
      </c>
      <c r="I456" t="s">
        <v>255</v>
      </c>
      <c r="L456" t="s">
        <v>251</v>
      </c>
      <c r="O456" s="111">
        <v>45084</v>
      </c>
      <c r="P456" t="s">
        <v>252</v>
      </c>
      <c r="Q456" t="s">
        <v>263</v>
      </c>
      <c r="R456" s="111">
        <v>45086</v>
      </c>
      <c r="W456">
        <v>1880.34</v>
      </c>
      <c r="X456">
        <v>0</v>
      </c>
      <c r="Y456">
        <v>0</v>
      </c>
      <c r="Z456">
        <f t="shared" si="7"/>
        <v>1880.34</v>
      </c>
    </row>
    <row r="457" spans="1:26">
      <c r="A457" t="s">
        <v>246</v>
      </c>
      <c r="B457" t="s">
        <v>5782</v>
      </c>
      <c r="C457" t="s">
        <v>5011</v>
      </c>
      <c r="D457" t="s">
        <v>57</v>
      </c>
      <c r="E457" t="s">
        <v>58</v>
      </c>
      <c r="F457">
        <v>12592357</v>
      </c>
      <c r="G457" s="111">
        <v>45084</v>
      </c>
      <c r="H457" t="s">
        <v>5434</v>
      </c>
      <c r="I457" t="s">
        <v>255</v>
      </c>
      <c r="L457" t="s">
        <v>251</v>
      </c>
      <c r="O457" s="111">
        <v>45084</v>
      </c>
      <c r="P457" t="s">
        <v>252</v>
      </c>
      <c r="Q457" t="s">
        <v>263</v>
      </c>
      <c r="R457" s="111">
        <v>45086</v>
      </c>
      <c r="W457">
        <v>0</v>
      </c>
      <c r="X457">
        <v>141</v>
      </c>
      <c r="Y457">
        <v>0</v>
      </c>
      <c r="Z457">
        <f t="shared" si="7"/>
        <v>141</v>
      </c>
    </row>
    <row r="458" spans="1:26">
      <c r="A458" t="s">
        <v>246</v>
      </c>
      <c r="B458" t="s">
        <v>5756</v>
      </c>
      <c r="C458" t="s">
        <v>2337</v>
      </c>
      <c r="D458" t="s">
        <v>57</v>
      </c>
      <c r="E458" t="s">
        <v>58</v>
      </c>
      <c r="F458">
        <v>12592783</v>
      </c>
      <c r="G458" s="111">
        <v>45084</v>
      </c>
      <c r="H458" t="s">
        <v>5408</v>
      </c>
      <c r="I458" t="s">
        <v>255</v>
      </c>
      <c r="J458" t="s">
        <v>249</v>
      </c>
      <c r="K458" t="s">
        <v>250</v>
      </c>
      <c r="L458" t="s">
        <v>251</v>
      </c>
      <c r="O458" s="111">
        <v>45084</v>
      </c>
      <c r="P458" t="s">
        <v>252</v>
      </c>
      <c r="Q458" t="s">
        <v>282</v>
      </c>
      <c r="R458" s="111">
        <v>45089</v>
      </c>
      <c r="W458">
        <v>682.5</v>
      </c>
      <c r="X458">
        <v>4</v>
      </c>
      <c r="Y458">
        <v>0</v>
      </c>
      <c r="Z458">
        <f t="shared" si="7"/>
        <v>686.5</v>
      </c>
    </row>
    <row r="459" spans="1:26">
      <c r="A459" t="s">
        <v>246</v>
      </c>
      <c r="B459" t="s">
        <v>5755</v>
      </c>
      <c r="C459" t="s">
        <v>2275</v>
      </c>
      <c r="D459" t="s">
        <v>57</v>
      </c>
      <c r="E459" t="s">
        <v>58</v>
      </c>
      <c r="F459">
        <v>12592976</v>
      </c>
      <c r="G459" s="111">
        <v>45084</v>
      </c>
      <c r="H459" t="s">
        <v>5409</v>
      </c>
      <c r="I459" t="s">
        <v>255</v>
      </c>
      <c r="J459" t="s">
        <v>249</v>
      </c>
      <c r="K459" t="s">
        <v>250</v>
      </c>
      <c r="L459" t="s">
        <v>251</v>
      </c>
      <c r="O459" s="111">
        <v>45084</v>
      </c>
      <c r="P459" t="s">
        <v>252</v>
      </c>
      <c r="Q459" t="s">
        <v>253</v>
      </c>
      <c r="R459" s="111">
        <v>45089</v>
      </c>
      <c r="W459">
        <v>9417.48</v>
      </c>
      <c r="X459">
        <v>2535</v>
      </c>
      <c r="Y459">
        <v>1923.68</v>
      </c>
      <c r="Z459">
        <f t="shared" si="7"/>
        <v>13876.16</v>
      </c>
    </row>
    <row r="460" spans="1:26">
      <c r="A460" t="s">
        <v>246</v>
      </c>
      <c r="B460" t="s">
        <v>5755</v>
      </c>
      <c r="C460" t="s">
        <v>2275</v>
      </c>
      <c r="D460" t="s">
        <v>57</v>
      </c>
      <c r="E460" t="s">
        <v>58</v>
      </c>
      <c r="F460">
        <v>12597702</v>
      </c>
      <c r="G460" s="111">
        <v>45086</v>
      </c>
      <c r="H460" t="s">
        <v>5410</v>
      </c>
      <c r="I460" t="s">
        <v>255</v>
      </c>
      <c r="J460" t="s">
        <v>249</v>
      </c>
      <c r="K460" t="s">
        <v>250</v>
      </c>
      <c r="L460" t="s">
        <v>251</v>
      </c>
      <c r="O460" s="111">
        <v>45089</v>
      </c>
      <c r="P460" t="s">
        <v>252</v>
      </c>
      <c r="Q460" t="s">
        <v>253</v>
      </c>
      <c r="R460" s="111">
        <v>45091</v>
      </c>
      <c r="W460">
        <v>397.28</v>
      </c>
      <c r="X460">
        <v>2411.38</v>
      </c>
      <c r="Y460">
        <v>3841.11</v>
      </c>
      <c r="Z460">
        <f t="shared" si="7"/>
        <v>6649.77</v>
      </c>
    </row>
    <row r="461" spans="1:26">
      <c r="A461" t="s">
        <v>246</v>
      </c>
      <c r="B461" t="s">
        <v>4242</v>
      </c>
      <c r="C461" t="s">
        <v>3617</v>
      </c>
      <c r="D461" t="s">
        <v>57</v>
      </c>
      <c r="E461" t="s">
        <v>58</v>
      </c>
      <c r="F461">
        <v>12598005</v>
      </c>
      <c r="G461" s="111">
        <v>45089</v>
      </c>
      <c r="H461" t="s">
        <v>5411</v>
      </c>
      <c r="I461" t="s">
        <v>255</v>
      </c>
      <c r="J461" t="s">
        <v>249</v>
      </c>
      <c r="K461" t="s">
        <v>250</v>
      </c>
      <c r="L461" t="s">
        <v>251</v>
      </c>
      <c r="O461" s="111">
        <v>45089</v>
      </c>
      <c r="P461" t="s">
        <v>252</v>
      </c>
      <c r="Q461" t="s">
        <v>253</v>
      </c>
      <c r="R461" s="111">
        <v>45090</v>
      </c>
      <c r="W461">
        <v>703.37</v>
      </c>
      <c r="X461">
        <v>2855</v>
      </c>
      <c r="Y461">
        <v>7348.55</v>
      </c>
      <c r="Z461">
        <f t="shared" si="7"/>
        <v>10906.92</v>
      </c>
    </row>
    <row r="462" spans="1:26">
      <c r="A462" t="s">
        <v>246</v>
      </c>
      <c r="B462" t="s">
        <v>5779</v>
      </c>
      <c r="C462" t="s">
        <v>2359</v>
      </c>
      <c r="D462" t="s">
        <v>57</v>
      </c>
      <c r="E462" t="s">
        <v>58</v>
      </c>
      <c r="F462">
        <v>12601953</v>
      </c>
      <c r="G462" s="111">
        <v>45089</v>
      </c>
      <c r="H462" t="s">
        <v>5412</v>
      </c>
      <c r="I462" t="s">
        <v>255</v>
      </c>
      <c r="J462" t="s">
        <v>249</v>
      </c>
      <c r="K462" t="s">
        <v>250</v>
      </c>
      <c r="L462" t="s">
        <v>251</v>
      </c>
      <c r="O462" s="111">
        <v>45089</v>
      </c>
      <c r="P462" t="s">
        <v>252</v>
      </c>
      <c r="Q462" t="s">
        <v>253</v>
      </c>
      <c r="R462" s="111">
        <v>45091</v>
      </c>
      <c r="W462">
        <v>594</v>
      </c>
      <c r="X462">
        <v>0</v>
      </c>
      <c r="Y462">
        <v>75</v>
      </c>
      <c r="Z462">
        <f t="shared" si="7"/>
        <v>669</v>
      </c>
    </row>
    <row r="463" spans="1:26">
      <c r="A463" t="s">
        <v>246</v>
      </c>
      <c r="B463" t="s">
        <v>5778</v>
      </c>
      <c r="C463" t="s">
        <v>2343</v>
      </c>
      <c r="D463" t="s">
        <v>57</v>
      </c>
      <c r="E463" t="s">
        <v>58</v>
      </c>
      <c r="F463">
        <v>12602020</v>
      </c>
      <c r="G463" s="111">
        <v>45089</v>
      </c>
      <c r="H463" t="s">
        <v>5413</v>
      </c>
      <c r="I463" t="s">
        <v>255</v>
      </c>
      <c r="J463" t="s">
        <v>249</v>
      </c>
      <c r="K463" t="s">
        <v>250</v>
      </c>
      <c r="L463" t="s">
        <v>251</v>
      </c>
      <c r="O463" s="111">
        <v>45089</v>
      </c>
      <c r="P463" t="s">
        <v>252</v>
      </c>
      <c r="Q463" t="s">
        <v>282</v>
      </c>
      <c r="R463" s="111">
        <v>45090</v>
      </c>
      <c r="W463">
        <v>96</v>
      </c>
      <c r="X463">
        <v>54</v>
      </c>
      <c r="Y463">
        <v>0</v>
      </c>
      <c r="Z463">
        <f t="shared" si="7"/>
        <v>150</v>
      </c>
    </row>
    <row r="464" spans="1:26">
      <c r="A464" t="s">
        <v>246</v>
      </c>
      <c r="B464" t="s">
        <v>5785</v>
      </c>
      <c r="C464" t="s">
        <v>5380</v>
      </c>
      <c r="D464" t="s">
        <v>57</v>
      </c>
      <c r="E464" t="s">
        <v>58</v>
      </c>
      <c r="F464">
        <v>12602057</v>
      </c>
      <c r="G464" s="111">
        <v>45089</v>
      </c>
      <c r="H464" t="s">
        <v>5414</v>
      </c>
      <c r="I464" t="s">
        <v>255</v>
      </c>
      <c r="J464" t="s">
        <v>249</v>
      </c>
      <c r="K464" t="s">
        <v>250</v>
      </c>
      <c r="L464" t="s">
        <v>251</v>
      </c>
      <c r="O464" s="111">
        <v>45089</v>
      </c>
      <c r="P464" t="s">
        <v>252</v>
      </c>
      <c r="Q464" t="s">
        <v>253</v>
      </c>
      <c r="R464" s="111">
        <v>45091</v>
      </c>
      <c r="W464">
        <v>195.1</v>
      </c>
      <c r="X464">
        <v>473.29</v>
      </c>
      <c r="Y464">
        <v>855.05</v>
      </c>
      <c r="Z464">
        <f t="shared" si="7"/>
        <v>1523.44</v>
      </c>
    </row>
    <row r="465" spans="1:26">
      <c r="A465" t="s">
        <v>246</v>
      </c>
      <c r="B465" t="s">
        <v>5779</v>
      </c>
      <c r="C465" t="s">
        <v>2359</v>
      </c>
      <c r="D465" t="s">
        <v>57</v>
      </c>
      <c r="E465" t="s">
        <v>58</v>
      </c>
      <c r="F465">
        <v>12597304</v>
      </c>
      <c r="G465" s="111">
        <v>45089</v>
      </c>
      <c r="H465" t="s">
        <v>5415</v>
      </c>
      <c r="I465" t="s">
        <v>255</v>
      </c>
      <c r="J465" t="s">
        <v>249</v>
      </c>
      <c r="K465" t="s">
        <v>250</v>
      </c>
      <c r="L465" t="s">
        <v>251</v>
      </c>
      <c r="O465" s="111">
        <v>45089</v>
      </c>
      <c r="P465" t="s">
        <v>252</v>
      </c>
      <c r="Q465" t="s">
        <v>253</v>
      </c>
      <c r="R465" s="111">
        <v>45090</v>
      </c>
      <c r="W465">
        <v>2177.75</v>
      </c>
      <c r="X465">
        <v>8147.15</v>
      </c>
      <c r="Y465">
        <v>3003.7</v>
      </c>
      <c r="Z465">
        <f t="shared" si="7"/>
        <v>13328.599999999999</v>
      </c>
    </row>
    <row r="466" spans="1:26">
      <c r="A466" t="s">
        <v>246</v>
      </c>
      <c r="B466" t="s">
        <v>5784</v>
      </c>
      <c r="C466" t="s">
        <v>5087</v>
      </c>
      <c r="D466" t="s">
        <v>57</v>
      </c>
      <c r="E466" t="s">
        <v>58</v>
      </c>
      <c r="F466">
        <v>12605349</v>
      </c>
      <c r="G466" s="111">
        <v>45090</v>
      </c>
      <c r="H466" t="s">
        <v>5659</v>
      </c>
      <c r="I466" t="s">
        <v>260</v>
      </c>
      <c r="L466" t="s">
        <v>251</v>
      </c>
      <c r="O466" s="111">
        <v>45090</v>
      </c>
      <c r="P466" t="s">
        <v>252</v>
      </c>
      <c r="Q466" t="s">
        <v>263</v>
      </c>
      <c r="R466" s="111">
        <v>45091</v>
      </c>
      <c r="W466">
        <v>10</v>
      </c>
      <c r="X466">
        <v>0</v>
      </c>
      <c r="Y466">
        <v>0</v>
      </c>
      <c r="Z466">
        <f t="shared" si="7"/>
        <v>10</v>
      </c>
    </row>
    <row r="467" spans="1:26">
      <c r="A467" t="s">
        <v>246</v>
      </c>
      <c r="B467" t="s">
        <v>5781</v>
      </c>
      <c r="C467" t="s">
        <v>5008</v>
      </c>
      <c r="D467" t="s">
        <v>57</v>
      </c>
      <c r="E467" t="s">
        <v>58</v>
      </c>
      <c r="F467">
        <v>12597407</v>
      </c>
      <c r="G467" s="111">
        <v>45090</v>
      </c>
      <c r="H467" t="s">
        <v>5420</v>
      </c>
      <c r="I467" t="s">
        <v>255</v>
      </c>
      <c r="J467" t="s">
        <v>249</v>
      </c>
      <c r="K467" t="s">
        <v>250</v>
      </c>
      <c r="L467" t="s">
        <v>251</v>
      </c>
      <c r="O467" s="111">
        <v>45091</v>
      </c>
      <c r="P467" t="s">
        <v>252</v>
      </c>
      <c r="Q467" t="s">
        <v>282</v>
      </c>
      <c r="R467" s="111">
        <v>45092</v>
      </c>
      <c r="W467">
        <v>665.5</v>
      </c>
      <c r="X467">
        <v>0</v>
      </c>
      <c r="Y467">
        <v>0</v>
      </c>
      <c r="Z467">
        <f t="shared" si="7"/>
        <v>665.5</v>
      </c>
    </row>
    <row r="468" spans="1:26">
      <c r="A468" t="s">
        <v>246</v>
      </c>
      <c r="B468" t="s">
        <v>5756</v>
      </c>
      <c r="C468" t="s">
        <v>2337</v>
      </c>
      <c r="D468" t="s">
        <v>57</v>
      </c>
      <c r="E468" t="s">
        <v>58</v>
      </c>
      <c r="F468">
        <v>12605688</v>
      </c>
      <c r="G468" s="111">
        <v>45090</v>
      </c>
      <c r="H468" t="s">
        <v>5416</v>
      </c>
      <c r="I468" t="s">
        <v>255</v>
      </c>
      <c r="J468" t="s">
        <v>249</v>
      </c>
      <c r="K468" t="s">
        <v>250</v>
      </c>
      <c r="L468" t="s">
        <v>251</v>
      </c>
      <c r="O468" s="111">
        <v>45090</v>
      </c>
      <c r="P468" t="s">
        <v>252</v>
      </c>
      <c r="Q468" t="s">
        <v>253</v>
      </c>
      <c r="R468" s="111">
        <v>45090</v>
      </c>
      <c r="W468">
        <v>1095</v>
      </c>
      <c r="X468">
        <v>2315</v>
      </c>
      <c r="Y468">
        <v>140</v>
      </c>
      <c r="Z468">
        <f t="shared" si="7"/>
        <v>3550</v>
      </c>
    </row>
    <row r="469" spans="1:26">
      <c r="A469" t="s">
        <v>246</v>
      </c>
      <c r="B469" t="s">
        <v>5004</v>
      </c>
      <c r="C469" t="s">
        <v>5005</v>
      </c>
      <c r="D469" t="s">
        <v>57</v>
      </c>
      <c r="E469" t="s">
        <v>58</v>
      </c>
      <c r="F469">
        <v>12605831</v>
      </c>
      <c r="G469" s="111">
        <v>45090</v>
      </c>
      <c r="H469" t="s">
        <v>5461</v>
      </c>
      <c r="I469" t="s">
        <v>256</v>
      </c>
      <c r="J469" t="s">
        <v>249</v>
      </c>
      <c r="K469" t="s">
        <v>250</v>
      </c>
      <c r="L469" t="s">
        <v>251</v>
      </c>
      <c r="O469" s="111">
        <v>45090</v>
      </c>
      <c r="P469" t="s">
        <v>252</v>
      </c>
      <c r="Q469" t="s">
        <v>253</v>
      </c>
      <c r="R469" s="111">
        <v>45091</v>
      </c>
      <c r="W469">
        <v>661</v>
      </c>
      <c r="X469">
        <v>4710</v>
      </c>
      <c r="Y469">
        <v>1740</v>
      </c>
      <c r="Z469">
        <f t="shared" si="7"/>
        <v>7111</v>
      </c>
    </row>
    <row r="470" spans="1:26">
      <c r="A470" t="s">
        <v>246</v>
      </c>
      <c r="B470" t="s">
        <v>5778</v>
      </c>
      <c r="C470" t="s">
        <v>2343</v>
      </c>
      <c r="D470" t="s">
        <v>57</v>
      </c>
      <c r="E470" t="s">
        <v>58</v>
      </c>
      <c r="F470">
        <v>12605938</v>
      </c>
      <c r="G470" s="111">
        <v>45090</v>
      </c>
      <c r="H470" t="s">
        <v>5417</v>
      </c>
      <c r="I470" t="s">
        <v>255</v>
      </c>
      <c r="J470" t="s">
        <v>249</v>
      </c>
      <c r="K470" t="s">
        <v>250</v>
      </c>
      <c r="L470" t="s">
        <v>251</v>
      </c>
      <c r="O470" s="111">
        <v>45090</v>
      </c>
      <c r="P470" t="s">
        <v>252</v>
      </c>
      <c r="Q470" t="s">
        <v>253</v>
      </c>
      <c r="R470" s="111">
        <v>45090</v>
      </c>
      <c r="W470">
        <v>3145</v>
      </c>
      <c r="X470">
        <v>9634</v>
      </c>
      <c r="Y470">
        <v>9991</v>
      </c>
      <c r="Z470">
        <f t="shared" si="7"/>
        <v>22770</v>
      </c>
    </row>
    <row r="471" spans="1:26">
      <c r="A471" t="s">
        <v>246</v>
      </c>
      <c r="B471" t="s">
        <v>5785</v>
      </c>
      <c r="C471" t="s">
        <v>5380</v>
      </c>
      <c r="D471" t="s">
        <v>57</v>
      </c>
      <c r="E471" t="s">
        <v>58</v>
      </c>
      <c r="F471">
        <v>12606099</v>
      </c>
      <c r="G471" s="111">
        <v>45090</v>
      </c>
      <c r="H471" t="s">
        <v>5418</v>
      </c>
      <c r="I471" t="s">
        <v>255</v>
      </c>
      <c r="J471" t="s">
        <v>249</v>
      </c>
      <c r="K471" t="s">
        <v>250</v>
      </c>
      <c r="L471" t="s">
        <v>251</v>
      </c>
      <c r="O471" s="111">
        <v>45090</v>
      </c>
      <c r="P471" t="s">
        <v>252</v>
      </c>
      <c r="Q471" t="s">
        <v>253</v>
      </c>
      <c r="R471" s="111">
        <v>45091</v>
      </c>
      <c r="W471">
        <v>2099.6999999999998</v>
      </c>
      <c r="X471">
        <v>4237.51</v>
      </c>
      <c r="Y471">
        <v>3794.83</v>
      </c>
      <c r="Z471">
        <f t="shared" si="7"/>
        <v>10132.040000000001</v>
      </c>
    </row>
    <row r="472" spans="1:26">
      <c r="A472" t="s">
        <v>246</v>
      </c>
      <c r="B472" t="s">
        <v>5780</v>
      </c>
      <c r="C472" t="s">
        <v>2299</v>
      </c>
      <c r="D472" t="s">
        <v>57</v>
      </c>
      <c r="E472" t="s">
        <v>58</v>
      </c>
      <c r="F472">
        <v>12606531</v>
      </c>
      <c r="G472" s="111">
        <v>45090</v>
      </c>
      <c r="H472" t="s">
        <v>5619</v>
      </c>
      <c r="I472" t="s">
        <v>255</v>
      </c>
      <c r="J472" t="s">
        <v>249</v>
      </c>
      <c r="K472" t="s">
        <v>268</v>
      </c>
      <c r="L472" t="s">
        <v>251</v>
      </c>
      <c r="O472" s="111">
        <v>45090</v>
      </c>
      <c r="P472" t="s">
        <v>252</v>
      </c>
      <c r="Q472" t="s">
        <v>253</v>
      </c>
      <c r="R472" s="111">
        <v>45091</v>
      </c>
      <c r="W472">
        <v>630</v>
      </c>
      <c r="X472">
        <v>4766</v>
      </c>
      <c r="Y472">
        <v>11400</v>
      </c>
      <c r="Z472">
        <f t="shared" si="7"/>
        <v>16796</v>
      </c>
    </row>
    <row r="473" spans="1:26">
      <c r="A473" t="s">
        <v>246</v>
      </c>
      <c r="B473" t="s">
        <v>5782</v>
      </c>
      <c r="C473" t="s">
        <v>5011</v>
      </c>
      <c r="D473" t="s">
        <v>57</v>
      </c>
      <c r="E473" t="s">
        <v>58</v>
      </c>
      <c r="F473">
        <v>5299836</v>
      </c>
      <c r="G473" s="111">
        <v>45090</v>
      </c>
      <c r="H473" t="s">
        <v>5441</v>
      </c>
      <c r="I473" t="s">
        <v>255</v>
      </c>
      <c r="J473" t="s">
        <v>249</v>
      </c>
      <c r="K473" t="s">
        <v>250</v>
      </c>
      <c r="L473" t="s">
        <v>251</v>
      </c>
      <c r="O473" s="111">
        <v>45090</v>
      </c>
      <c r="P473" t="s">
        <v>252</v>
      </c>
      <c r="Q473" t="s">
        <v>257</v>
      </c>
      <c r="R473" s="111">
        <v>45091</v>
      </c>
      <c r="W473">
        <v>0</v>
      </c>
      <c r="X473">
        <v>0</v>
      </c>
      <c r="Y473">
        <v>0</v>
      </c>
      <c r="Z473">
        <f t="shared" si="7"/>
        <v>0</v>
      </c>
    </row>
    <row r="474" spans="1:26">
      <c r="A474" t="s">
        <v>246</v>
      </c>
      <c r="B474" t="s">
        <v>5004</v>
      </c>
      <c r="C474" t="s">
        <v>5005</v>
      </c>
      <c r="D474" t="s">
        <v>57</v>
      </c>
      <c r="E474" t="s">
        <v>58</v>
      </c>
      <c r="F474">
        <v>12606929</v>
      </c>
      <c r="G474" s="111">
        <v>45090</v>
      </c>
      <c r="H474" t="s">
        <v>5419</v>
      </c>
      <c r="I474" t="s">
        <v>255</v>
      </c>
      <c r="J474" t="s">
        <v>249</v>
      </c>
      <c r="K474" t="s">
        <v>250</v>
      </c>
      <c r="L474" t="s">
        <v>251</v>
      </c>
      <c r="O474" s="111">
        <v>45090</v>
      </c>
      <c r="P474" t="s">
        <v>252</v>
      </c>
      <c r="Q474" t="s">
        <v>253</v>
      </c>
      <c r="R474" s="111">
        <v>45091</v>
      </c>
      <c r="W474">
        <v>686.9</v>
      </c>
      <c r="X474">
        <v>1762.1</v>
      </c>
      <c r="Y474">
        <v>1414.1</v>
      </c>
      <c r="Z474">
        <f t="shared" si="7"/>
        <v>3863.1</v>
      </c>
    </row>
    <row r="475" spans="1:26">
      <c r="A475" t="s">
        <v>246</v>
      </c>
      <c r="B475" t="s">
        <v>5781</v>
      </c>
      <c r="C475" t="s">
        <v>5008</v>
      </c>
      <c r="D475" t="s">
        <v>57</v>
      </c>
      <c r="E475" t="s">
        <v>58</v>
      </c>
      <c r="F475">
        <v>12607107</v>
      </c>
      <c r="G475" s="111">
        <v>45090</v>
      </c>
      <c r="H475" t="s">
        <v>5684</v>
      </c>
      <c r="I475" t="s">
        <v>255</v>
      </c>
      <c r="L475" t="s">
        <v>251</v>
      </c>
      <c r="O475" s="111">
        <v>45091</v>
      </c>
      <c r="P475" t="s">
        <v>252</v>
      </c>
      <c r="Q475" t="s">
        <v>263</v>
      </c>
      <c r="R475" s="111">
        <v>45092</v>
      </c>
      <c r="W475">
        <v>0</v>
      </c>
      <c r="X475">
        <v>10</v>
      </c>
      <c r="Y475">
        <v>0</v>
      </c>
      <c r="Z475">
        <f t="shared" si="7"/>
        <v>10</v>
      </c>
    </row>
    <row r="476" spans="1:26">
      <c r="A476" t="s">
        <v>246</v>
      </c>
      <c r="B476" t="s">
        <v>5755</v>
      </c>
      <c r="C476" t="s">
        <v>2275</v>
      </c>
      <c r="D476" t="s">
        <v>57</v>
      </c>
      <c r="E476" t="s">
        <v>58</v>
      </c>
      <c r="F476">
        <v>12611065</v>
      </c>
      <c r="G476" s="111">
        <v>45091</v>
      </c>
      <c r="H476" t="s">
        <v>5615</v>
      </c>
      <c r="I476" t="s">
        <v>260</v>
      </c>
      <c r="L476" t="s">
        <v>251</v>
      </c>
      <c r="O476" s="111">
        <v>45100</v>
      </c>
      <c r="P476" t="s">
        <v>252</v>
      </c>
      <c r="Q476" t="s">
        <v>253</v>
      </c>
      <c r="R476" s="111">
        <v>45103</v>
      </c>
      <c r="W476">
        <v>83</v>
      </c>
      <c r="X476">
        <v>1759</v>
      </c>
      <c r="Y476">
        <v>88</v>
      </c>
      <c r="Z476">
        <f t="shared" si="7"/>
        <v>1930</v>
      </c>
    </row>
    <row r="477" spans="1:26">
      <c r="A477" t="s">
        <v>246</v>
      </c>
      <c r="B477" t="s">
        <v>5755</v>
      </c>
      <c r="C477" t="s">
        <v>2275</v>
      </c>
      <c r="D477" t="s">
        <v>57</v>
      </c>
      <c r="E477" t="s">
        <v>58</v>
      </c>
      <c r="F477">
        <v>12611332</v>
      </c>
      <c r="G477" s="111">
        <v>45091</v>
      </c>
      <c r="H477" t="s">
        <v>5571</v>
      </c>
      <c r="I477" t="s">
        <v>255</v>
      </c>
      <c r="J477" t="s">
        <v>249</v>
      </c>
      <c r="K477" t="s">
        <v>250</v>
      </c>
      <c r="L477" t="s">
        <v>251</v>
      </c>
      <c r="O477" s="111">
        <v>45091</v>
      </c>
      <c r="P477" t="s">
        <v>252</v>
      </c>
      <c r="Q477" t="s">
        <v>257</v>
      </c>
      <c r="R477" s="111">
        <v>45111</v>
      </c>
      <c r="W477">
        <v>0</v>
      </c>
      <c r="X477">
        <v>0</v>
      </c>
      <c r="Y477">
        <v>0</v>
      </c>
      <c r="Z477">
        <f t="shared" si="7"/>
        <v>0</v>
      </c>
    </row>
    <row r="478" spans="1:26">
      <c r="A478" t="s">
        <v>246</v>
      </c>
      <c r="B478" t="s">
        <v>5778</v>
      </c>
      <c r="C478" t="s">
        <v>2343</v>
      </c>
      <c r="D478" t="s">
        <v>57</v>
      </c>
      <c r="E478" t="s">
        <v>58</v>
      </c>
      <c r="F478">
        <v>12611643</v>
      </c>
      <c r="G478" s="111">
        <v>45091</v>
      </c>
      <c r="H478" t="s">
        <v>5421</v>
      </c>
      <c r="I478" t="s">
        <v>255</v>
      </c>
      <c r="J478" t="s">
        <v>249</v>
      </c>
      <c r="K478" t="s">
        <v>250</v>
      </c>
      <c r="L478" t="s">
        <v>251</v>
      </c>
      <c r="O478" s="111">
        <v>45091</v>
      </c>
      <c r="P478" t="s">
        <v>252</v>
      </c>
      <c r="Q478" t="s">
        <v>282</v>
      </c>
      <c r="R478" s="111">
        <v>45092</v>
      </c>
      <c r="W478">
        <v>240.9</v>
      </c>
      <c r="X478">
        <v>0</v>
      </c>
      <c r="Y478">
        <v>0</v>
      </c>
      <c r="Z478">
        <f t="shared" si="7"/>
        <v>240.9</v>
      </c>
    </row>
    <row r="479" spans="1:26">
      <c r="A479" t="s">
        <v>246</v>
      </c>
      <c r="B479" t="s">
        <v>5785</v>
      </c>
      <c r="C479" t="s">
        <v>5380</v>
      </c>
      <c r="D479" t="s">
        <v>57</v>
      </c>
      <c r="E479" t="s">
        <v>58</v>
      </c>
      <c r="F479">
        <v>12611862</v>
      </c>
      <c r="G479" s="111">
        <v>45091</v>
      </c>
      <c r="H479" t="s">
        <v>5572</v>
      </c>
      <c r="I479" t="s">
        <v>255</v>
      </c>
      <c r="J479" t="s">
        <v>249</v>
      </c>
      <c r="K479" t="s">
        <v>250</v>
      </c>
      <c r="L479" t="s">
        <v>251</v>
      </c>
      <c r="O479" s="111">
        <v>45091</v>
      </c>
      <c r="P479" t="s">
        <v>252</v>
      </c>
      <c r="Q479" t="s">
        <v>257</v>
      </c>
      <c r="R479" s="111"/>
      <c r="W479">
        <v>0</v>
      </c>
      <c r="X479">
        <v>0</v>
      </c>
      <c r="Y479">
        <v>0</v>
      </c>
      <c r="Z479">
        <f t="shared" si="7"/>
        <v>0</v>
      </c>
    </row>
    <row r="480" spans="1:26">
      <c r="A480" t="s">
        <v>246</v>
      </c>
      <c r="B480" t="s">
        <v>5756</v>
      </c>
      <c r="C480" t="s">
        <v>2337</v>
      </c>
      <c r="D480" t="s">
        <v>57</v>
      </c>
      <c r="E480" t="s">
        <v>58</v>
      </c>
      <c r="F480">
        <v>12612170</v>
      </c>
      <c r="G480" s="111">
        <v>45091</v>
      </c>
      <c r="H480" t="s">
        <v>5422</v>
      </c>
      <c r="I480" t="s">
        <v>255</v>
      </c>
      <c r="J480" t="s">
        <v>249</v>
      </c>
      <c r="K480" t="s">
        <v>250</v>
      </c>
      <c r="L480" t="s">
        <v>251</v>
      </c>
      <c r="O480" s="111">
        <v>45091</v>
      </c>
      <c r="P480" t="s">
        <v>252</v>
      </c>
      <c r="Q480" t="s">
        <v>253</v>
      </c>
      <c r="R480" s="111">
        <v>45092</v>
      </c>
      <c r="W480">
        <v>2393.0300000000002</v>
      </c>
      <c r="X480">
        <v>1662.9</v>
      </c>
      <c r="Y480">
        <v>582.89</v>
      </c>
      <c r="Z480">
        <f t="shared" si="7"/>
        <v>4638.8200000000006</v>
      </c>
    </row>
    <row r="481" spans="1:26">
      <c r="A481" t="s">
        <v>246</v>
      </c>
      <c r="B481" t="s">
        <v>5004</v>
      </c>
      <c r="C481" t="s">
        <v>5005</v>
      </c>
      <c r="D481" t="s">
        <v>57</v>
      </c>
      <c r="E481" t="s">
        <v>58</v>
      </c>
      <c r="F481">
        <v>12615758</v>
      </c>
      <c r="G481" s="111">
        <v>45092</v>
      </c>
      <c r="H481" t="s">
        <v>5424</v>
      </c>
      <c r="I481" t="s">
        <v>255</v>
      </c>
      <c r="J481" t="s">
        <v>249</v>
      </c>
      <c r="K481" t="s">
        <v>250</v>
      </c>
      <c r="L481" t="s">
        <v>251</v>
      </c>
      <c r="O481" s="111">
        <v>45092</v>
      </c>
      <c r="P481" t="s">
        <v>252</v>
      </c>
      <c r="Q481" t="s">
        <v>282</v>
      </c>
      <c r="R481" s="111">
        <v>45093</v>
      </c>
      <c r="W481">
        <v>1750</v>
      </c>
      <c r="X481">
        <v>0</v>
      </c>
      <c r="Y481">
        <v>0</v>
      </c>
      <c r="Z481">
        <f t="shared" si="7"/>
        <v>1750</v>
      </c>
    </row>
    <row r="482" spans="1:26">
      <c r="A482" t="s">
        <v>246</v>
      </c>
      <c r="B482" t="s">
        <v>5785</v>
      </c>
      <c r="C482" t="s">
        <v>5380</v>
      </c>
      <c r="D482" t="s">
        <v>57</v>
      </c>
      <c r="E482" t="s">
        <v>58</v>
      </c>
      <c r="F482">
        <v>12616086</v>
      </c>
      <c r="G482" s="111">
        <v>45092</v>
      </c>
      <c r="H482" t="s">
        <v>5436</v>
      </c>
      <c r="I482" t="s">
        <v>255</v>
      </c>
      <c r="J482" t="s">
        <v>249</v>
      </c>
      <c r="K482" t="s">
        <v>250</v>
      </c>
      <c r="L482" t="s">
        <v>251</v>
      </c>
      <c r="O482" s="111">
        <v>45092</v>
      </c>
      <c r="P482" t="s">
        <v>252</v>
      </c>
      <c r="Q482" t="s">
        <v>257</v>
      </c>
      <c r="R482" s="111">
        <v>45093</v>
      </c>
      <c r="W482">
        <v>0</v>
      </c>
      <c r="X482">
        <v>0</v>
      </c>
      <c r="Y482">
        <v>0</v>
      </c>
      <c r="Z482">
        <f t="shared" si="7"/>
        <v>0</v>
      </c>
    </row>
    <row r="483" spans="1:26">
      <c r="A483" t="s">
        <v>246</v>
      </c>
      <c r="B483" t="s">
        <v>5778</v>
      </c>
      <c r="C483" t="s">
        <v>2343</v>
      </c>
      <c r="D483" t="s">
        <v>57</v>
      </c>
      <c r="E483" t="s">
        <v>58</v>
      </c>
      <c r="F483">
        <v>12616319</v>
      </c>
      <c r="G483" s="111">
        <v>45092</v>
      </c>
      <c r="H483" t="s">
        <v>5425</v>
      </c>
      <c r="I483" t="s">
        <v>255</v>
      </c>
      <c r="J483" t="s">
        <v>249</v>
      </c>
      <c r="K483" t="s">
        <v>250</v>
      </c>
      <c r="L483" t="s">
        <v>251</v>
      </c>
      <c r="O483" s="111">
        <v>45092</v>
      </c>
      <c r="P483" t="s">
        <v>252</v>
      </c>
      <c r="Q483" t="s">
        <v>282</v>
      </c>
      <c r="R483" s="111">
        <v>45093</v>
      </c>
      <c r="W483">
        <v>23.01</v>
      </c>
      <c r="X483">
        <v>0</v>
      </c>
      <c r="Y483">
        <v>0</v>
      </c>
      <c r="Z483">
        <f t="shared" si="7"/>
        <v>23.01</v>
      </c>
    </row>
    <row r="484" spans="1:26">
      <c r="A484" t="s">
        <v>246</v>
      </c>
      <c r="B484" t="s">
        <v>5782</v>
      </c>
      <c r="C484" t="s">
        <v>5011</v>
      </c>
      <c r="D484" t="s">
        <v>57</v>
      </c>
      <c r="E484" t="s">
        <v>58</v>
      </c>
      <c r="F484">
        <v>12616645</v>
      </c>
      <c r="G484" s="111">
        <v>45092</v>
      </c>
      <c r="H484" t="s">
        <v>5426</v>
      </c>
      <c r="I484" t="s">
        <v>255</v>
      </c>
      <c r="J484" t="s">
        <v>249</v>
      </c>
      <c r="K484" t="s">
        <v>250</v>
      </c>
      <c r="L484" t="s">
        <v>251</v>
      </c>
      <c r="O484" s="111">
        <v>45092</v>
      </c>
      <c r="P484" t="s">
        <v>252</v>
      </c>
      <c r="Q484" t="s">
        <v>282</v>
      </c>
      <c r="R484" s="111">
        <v>45093</v>
      </c>
      <c r="W484">
        <v>189</v>
      </c>
      <c r="X484">
        <v>140</v>
      </c>
      <c r="Y484">
        <v>0</v>
      </c>
      <c r="Z484">
        <f t="shared" si="7"/>
        <v>329</v>
      </c>
    </row>
    <row r="485" spans="1:26">
      <c r="A485" t="s">
        <v>246</v>
      </c>
      <c r="B485" t="s">
        <v>5778</v>
      </c>
      <c r="C485" t="s">
        <v>2343</v>
      </c>
      <c r="D485" t="s">
        <v>57</v>
      </c>
      <c r="E485" t="s">
        <v>58</v>
      </c>
      <c r="F485">
        <v>12617470</v>
      </c>
      <c r="G485" s="111">
        <v>45092</v>
      </c>
      <c r="H485" t="s">
        <v>5427</v>
      </c>
      <c r="I485" t="s">
        <v>255</v>
      </c>
      <c r="J485" t="s">
        <v>249</v>
      </c>
      <c r="K485" t="s">
        <v>250</v>
      </c>
      <c r="L485" t="s">
        <v>251</v>
      </c>
      <c r="O485" s="111">
        <v>45092</v>
      </c>
      <c r="P485" t="s">
        <v>252</v>
      </c>
      <c r="Q485" t="s">
        <v>253</v>
      </c>
      <c r="R485" s="111">
        <v>45093</v>
      </c>
      <c r="W485">
        <v>450</v>
      </c>
      <c r="X485">
        <v>265</v>
      </c>
      <c r="Y485">
        <v>345</v>
      </c>
      <c r="Z485">
        <f t="shared" si="7"/>
        <v>1060</v>
      </c>
    </row>
    <row r="486" spans="1:26">
      <c r="A486" t="s">
        <v>246</v>
      </c>
      <c r="B486" t="s">
        <v>5780</v>
      </c>
      <c r="C486" t="s">
        <v>2299</v>
      </c>
      <c r="D486" t="s">
        <v>57</v>
      </c>
      <c r="E486" t="s">
        <v>58</v>
      </c>
      <c r="F486">
        <v>12620792</v>
      </c>
      <c r="G486" s="111">
        <v>45093</v>
      </c>
      <c r="H486" t="s">
        <v>5636</v>
      </c>
      <c r="I486" t="s">
        <v>255</v>
      </c>
      <c r="L486" t="s">
        <v>251</v>
      </c>
      <c r="O486" s="111">
        <v>45093</v>
      </c>
      <c r="P486" t="s">
        <v>252</v>
      </c>
      <c r="Q486" t="s">
        <v>263</v>
      </c>
      <c r="R486" s="111">
        <v>45098</v>
      </c>
      <c r="W486">
        <v>131</v>
      </c>
      <c r="X486">
        <v>17</v>
      </c>
      <c r="Y486">
        <v>0</v>
      </c>
      <c r="Z486">
        <f t="shared" si="7"/>
        <v>148</v>
      </c>
    </row>
    <row r="487" spans="1:26">
      <c r="A487" t="s">
        <v>246</v>
      </c>
      <c r="B487" t="s">
        <v>5782</v>
      </c>
      <c r="C487" t="s">
        <v>5011</v>
      </c>
      <c r="D487" t="s">
        <v>57</v>
      </c>
      <c r="E487" t="s">
        <v>58</v>
      </c>
      <c r="F487">
        <v>12626002</v>
      </c>
      <c r="G487" s="111">
        <v>45096</v>
      </c>
      <c r="H487" t="s">
        <v>5428</v>
      </c>
      <c r="I487" t="s">
        <v>255</v>
      </c>
      <c r="L487" t="s">
        <v>251</v>
      </c>
      <c r="O487" s="111">
        <v>45096</v>
      </c>
      <c r="P487" t="s">
        <v>252</v>
      </c>
      <c r="Q487" t="s">
        <v>263</v>
      </c>
      <c r="R487" s="111">
        <v>45097</v>
      </c>
      <c r="W487">
        <v>405.5</v>
      </c>
      <c r="X487">
        <v>485.5</v>
      </c>
      <c r="Y487">
        <v>0</v>
      </c>
      <c r="Z487">
        <f t="shared" si="7"/>
        <v>891</v>
      </c>
    </row>
    <row r="488" spans="1:26">
      <c r="A488" t="s">
        <v>246</v>
      </c>
      <c r="B488" t="s">
        <v>5786</v>
      </c>
      <c r="C488" t="s">
        <v>5687</v>
      </c>
      <c r="D488" t="s">
        <v>57</v>
      </c>
      <c r="E488" t="s">
        <v>58</v>
      </c>
      <c r="F488">
        <v>12597728</v>
      </c>
      <c r="G488" s="111">
        <v>45096</v>
      </c>
      <c r="H488" t="s">
        <v>5688</v>
      </c>
      <c r="I488" t="s">
        <v>255</v>
      </c>
      <c r="J488" t="s">
        <v>249</v>
      </c>
      <c r="K488" t="s">
        <v>250</v>
      </c>
      <c r="L488" t="s">
        <v>251</v>
      </c>
      <c r="O488" s="111">
        <v>45097</v>
      </c>
      <c r="P488" t="s">
        <v>252</v>
      </c>
      <c r="Q488" t="s">
        <v>253</v>
      </c>
      <c r="R488" s="111">
        <v>45098</v>
      </c>
      <c r="W488">
        <v>5196.28</v>
      </c>
      <c r="X488">
        <v>37562.800000000003</v>
      </c>
      <c r="Y488">
        <v>20594.68</v>
      </c>
      <c r="Z488">
        <f t="shared" si="7"/>
        <v>63353.760000000002</v>
      </c>
    </row>
    <row r="489" spans="1:26">
      <c r="A489" t="s">
        <v>246</v>
      </c>
      <c r="B489" t="s">
        <v>5778</v>
      </c>
      <c r="C489" t="s">
        <v>2343</v>
      </c>
      <c r="D489" t="s">
        <v>57</v>
      </c>
      <c r="E489" t="s">
        <v>58</v>
      </c>
      <c r="F489">
        <v>12626735</v>
      </c>
      <c r="G489" s="111">
        <v>45096</v>
      </c>
      <c r="H489" t="s">
        <v>5429</v>
      </c>
      <c r="I489" t="s">
        <v>255</v>
      </c>
      <c r="J489" t="s">
        <v>249</v>
      </c>
      <c r="K489" t="s">
        <v>250</v>
      </c>
      <c r="L489" t="s">
        <v>251</v>
      </c>
      <c r="O489" s="111">
        <v>45096</v>
      </c>
      <c r="P489" t="s">
        <v>252</v>
      </c>
      <c r="Q489" t="s">
        <v>253</v>
      </c>
      <c r="R489" s="111">
        <v>45097</v>
      </c>
      <c r="W489">
        <v>2</v>
      </c>
      <c r="X489">
        <v>1156.5</v>
      </c>
      <c r="Y489">
        <v>496</v>
      </c>
      <c r="Z489">
        <f t="shared" si="7"/>
        <v>1654.5</v>
      </c>
    </row>
    <row r="490" spans="1:26">
      <c r="A490" t="s">
        <v>246</v>
      </c>
      <c r="B490" t="s">
        <v>5782</v>
      </c>
      <c r="C490" t="s">
        <v>5011</v>
      </c>
      <c r="D490" t="s">
        <v>57</v>
      </c>
      <c r="E490" t="s">
        <v>58</v>
      </c>
      <c r="F490">
        <v>12615464</v>
      </c>
      <c r="G490" s="111">
        <v>45097</v>
      </c>
      <c r="H490" t="s">
        <v>5430</v>
      </c>
      <c r="I490" t="s">
        <v>255</v>
      </c>
      <c r="L490" t="s">
        <v>251</v>
      </c>
      <c r="O490" s="111">
        <v>45097</v>
      </c>
      <c r="P490" t="s">
        <v>252</v>
      </c>
      <c r="Q490" t="s">
        <v>263</v>
      </c>
      <c r="R490" s="111">
        <v>45098</v>
      </c>
      <c r="W490">
        <v>2588</v>
      </c>
      <c r="X490">
        <v>0</v>
      </c>
      <c r="Y490">
        <v>0</v>
      </c>
      <c r="Z490">
        <f t="shared" si="7"/>
        <v>2588</v>
      </c>
    </row>
    <row r="491" spans="1:26">
      <c r="A491" t="s">
        <v>246</v>
      </c>
      <c r="B491" t="s">
        <v>5755</v>
      </c>
      <c r="C491" t="s">
        <v>2275</v>
      </c>
      <c r="D491" t="s">
        <v>57</v>
      </c>
      <c r="E491" t="s">
        <v>58</v>
      </c>
      <c r="F491">
        <v>12631905</v>
      </c>
      <c r="G491" s="111">
        <v>45097</v>
      </c>
      <c r="H491" t="s">
        <v>5437</v>
      </c>
      <c r="I491" t="s">
        <v>255</v>
      </c>
      <c r="J491" t="s">
        <v>249</v>
      </c>
      <c r="K491" t="s">
        <v>250</v>
      </c>
      <c r="L491" t="s">
        <v>251</v>
      </c>
      <c r="O491" s="111">
        <v>45097</v>
      </c>
      <c r="P491" t="s">
        <v>252</v>
      </c>
      <c r="Q491" t="s">
        <v>253</v>
      </c>
      <c r="R491" s="111">
        <v>45098</v>
      </c>
      <c r="W491">
        <v>0</v>
      </c>
      <c r="X491">
        <v>0</v>
      </c>
      <c r="Y491">
        <v>1</v>
      </c>
      <c r="Z491">
        <f t="shared" si="7"/>
        <v>1</v>
      </c>
    </row>
    <row r="492" spans="1:26">
      <c r="A492" t="s">
        <v>246</v>
      </c>
      <c r="B492" t="s">
        <v>5778</v>
      </c>
      <c r="C492" t="s">
        <v>2343</v>
      </c>
      <c r="D492" t="s">
        <v>57</v>
      </c>
      <c r="E492" t="s">
        <v>58</v>
      </c>
      <c r="F492">
        <v>12632988</v>
      </c>
      <c r="G492" s="111">
        <v>45097</v>
      </c>
      <c r="H492" t="s">
        <v>5627</v>
      </c>
      <c r="I492" t="s">
        <v>255</v>
      </c>
      <c r="L492" t="s">
        <v>251</v>
      </c>
      <c r="O492" s="111">
        <v>45099</v>
      </c>
      <c r="P492" t="s">
        <v>252</v>
      </c>
      <c r="Q492" t="s">
        <v>263</v>
      </c>
      <c r="R492" s="111">
        <v>45110</v>
      </c>
      <c r="W492">
        <v>0</v>
      </c>
      <c r="X492">
        <v>689.42</v>
      </c>
      <c r="Y492">
        <v>0</v>
      </c>
      <c r="Z492">
        <f t="shared" si="7"/>
        <v>689.42</v>
      </c>
    </row>
    <row r="493" spans="1:26">
      <c r="A493" t="s">
        <v>246</v>
      </c>
      <c r="B493" t="s">
        <v>5756</v>
      </c>
      <c r="C493" t="s">
        <v>2337</v>
      </c>
      <c r="D493" t="s">
        <v>57</v>
      </c>
      <c r="E493" t="s">
        <v>58</v>
      </c>
      <c r="F493">
        <v>12626495</v>
      </c>
      <c r="G493" s="111">
        <v>45097</v>
      </c>
      <c r="H493" t="s">
        <v>5431</v>
      </c>
      <c r="I493" t="s">
        <v>255</v>
      </c>
      <c r="J493" t="s">
        <v>249</v>
      </c>
      <c r="K493" t="s">
        <v>250</v>
      </c>
      <c r="L493" t="s">
        <v>251</v>
      </c>
      <c r="O493" s="111">
        <v>45097</v>
      </c>
      <c r="P493" t="s">
        <v>252</v>
      </c>
      <c r="Q493" t="s">
        <v>253</v>
      </c>
      <c r="R493" s="111">
        <v>45099</v>
      </c>
      <c r="W493">
        <v>184.01</v>
      </c>
      <c r="X493">
        <v>4047.3</v>
      </c>
      <c r="Y493">
        <v>6176.35</v>
      </c>
      <c r="Z493">
        <f t="shared" si="7"/>
        <v>10407.66</v>
      </c>
    </row>
    <row r="494" spans="1:26">
      <c r="A494" t="s">
        <v>246</v>
      </c>
      <c r="B494" t="s">
        <v>5780</v>
      </c>
      <c r="C494" t="s">
        <v>2299</v>
      </c>
      <c r="D494" t="s">
        <v>57</v>
      </c>
      <c r="E494" t="s">
        <v>58</v>
      </c>
      <c r="F494">
        <v>12637908</v>
      </c>
      <c r="G494" s="111">
        <v>45098</v>
      </c>
      <c r="H494" t="s">
        <v>5575</v>
      </c>
      <c r="I494" t="s">
        <v>255</v>
      </c>
      <c r="J494" t="s">
        <v>249</v>
      </c>
      <c r="K494" t="s">
        <v>250</v>
      </c>
      <c r="L494" t="s">
        <v>251</v>
      </c>
      <c r="O494" s="111">
        <v>45098</v>
      </c>
      <c r="P494" t="s">
        <v>252</v>
      </c>
      <c r="Q494" t="s">
        <v>253</v>
      </c>
      <c r="R494" s="111">
        <v>45111</v>
      </c>
      <c r="W494">
        <v>0</v>
      </c>
      <c r="X494">
        <v>4398</v>
      </c>
      <c r="Y494">
        <v>4276</v>
      </c>
      <c r="Z494">
        <f t="shared" si="7"/>
        <v>8674</v>
      </c>
    </row>
    <row r="495" spans="1:26">
      <c r="A495" t="s">
        <v>246</v>
      </c>
      <c r="B495" t="s">
        <v>5004</v>
      </c>
      <c r="C495" t="s">
        <v>5005</v>
      </c>
      <c r="D495" t="s">
        <v>57</v>
      </c>
      <c r="E495" t="s">
        <v>58</v>
      </c>
      <c r="F495">
        <v>12638256</v>
      </c>
      <c r="G495" s="111">
        <v>45098</v>
      </c>
      <c r="H495" t="s">
        <v>5576</v>
      </c>
      <c r="I495" t="s">
        <v>255</v>
      </c>
      <c r="J495" t="s">
        <v>249</v>
      </c>
      <c r="K495" t="s">
        <v>250</v>
      </c>
      <c r="L495" t="s">
        <v>251</v>
      </c>
      <c r="O495" s="111">
        <v>45098</v>
      </c>
      <c r="P495" t="s">
        <v>252</v>
      </c>
      <c r="Q495" t="s">
        <v>257</v>
      </c>
      <c r="R495" s="111"/>
      <c r="W495">
        <v>0</v>
      </c>
      <c r="X495">
        <v>0</v>
      </c>
      <c r="Y495">
        <v>0</v>
      </c>
      <c r="Z495">
        <f t="shared" si="7"/>
        <v>0</v>
      </c>
    </row>
    <row r="496" spans="1:26">
      <c r="A496" t="s">
        <v>246</v>
      </c>
      <c r="B496" t="s">
        <v>5779</v>
      </c>
      <c r="C496" t="s">
        <v>2359</v>
      </c>
      <c r="D496" t="s">
        <v>57</v>
      </c>
      <c r="E496" t="s">
        <v>58</v>
      </c>
      <c r="F496">
        <v>12638650</v>
      </c>
      <c r="G496" s="111">
        <v>45098</v>
      </c>
      <c r="H496" t="s">
        <v>5432</v>
      </c>
      <c r="I496" t="s">
        <v>255</v>
      </c>
      <c r="J496" t="s">
        <v>249</v>
      </c>
      <c r="K496" t="s">
        <v>250</v>
      </c>
      <c r="L496" t="s">
        <v>251</v>
      </c>
      <c r="O496" s="111">
        <v>45098</v>
      </c>
      <c r="P496" t="s">
        <v>252</v>
      </c>
      <c r="Q496" t="s">
        <v>253</v>
      </c>
      <c r="R496" s="111">
        <v>45100</v>
      </c>
      <c r="W496">
        <v>2794.99</v>
      </c>
      <c r="X496">
        <v>8122.1</v>
      </c>
      <c r="Y496">
        <v>6972.94</v>
      </c>
      <c r="Z496">
        <f t="shared" si="7"/>
        <v>17890.03</v>
      </c>
    </row>
    <row r="497" spans="1:26">
      <c r="A497" t="s">
        <v>246</v>
      </c>
      <c r="B497" t="s">
        <v>4242</v>
      </c>
      <c r="C497" t="s">
        <v>3617</v>
      </c>
      <c r="D497" t="s">
        <v>57</v>
      </c>
      <c r="E497" t="s">
        <v>58</v>
      </c>
      <c r="F497">
        <v>12638750</v>
      </c>
      <c r="G497" s="111">
        <v>45098</v>
      </c>
      <c r="H497" t="s">
        <v>5433</v>
      </c>
      <c r="I497" t="s">
        <v>255</v>
      </c>
      <c r="J497" t="s">
        <v>249</v>
      </c>
      <c r="K497" t="s">
        <v>250</v>
      </c>
      <c r="L497" t="s">
        <v>251</v>
      </c>
      <c r="O497" s="111">
        <v>45098</v>
      </c>
      <c r="P497" t="s">
        <v>252</v>
      </c>
      <c r="Q497" t="s">
        <v>253</v>
      </c>
      <c r="R497" s="111">
        <v>45099</v>
      </c>
      <c r="W497">
        <v>1543</v>
      </c>
      <c r="X497">
        <v>3383</v>
      </c>
      <c r="Y497">
        <v>4486.8</v>
      </c>
      <c r="Z497">
        <f t="shared" si="7"/>
        <v>9412.7999999999993</v>
      </c>
    </row>
    <row r="498" spans="1:26">
      <c r="A498" t="s">
        <v>246</v>
      </c>
      <c r="B498" t="s">
        <v>5781</v>
      </c>
      <c r="C498" t="s">
        <v>5008</v>
      </c>
      <c r="D498" t="s">
        <v>57</v>
      </c>
      <c r="E498" t="s">
        <v>58</v>
      </c>
      <c r="F498">
        <v>12638850</v>
      </c>
      <c r="G498" s="111">
        <v>45098</v>
      </c>
      <c r="H498" t="s">
        <v>5463</v>
      </c>
      <c r="I498" t="s">
        <v>255</v>
      </c>
      <c r="J498" t="s">
        <v>249</v>
      </c>
      <c r="K498" t="s">
        <v>250</v>
      </c>
      <c r="L498" t="s">
        <v>251</v>
      </c>
      <c r="O498" s="111">
        <v>45098</v>
      </c>
      <c r="P498" t="s">
        <v>252</v>
      </c>
      <c r="Q498" t="s">
        <v>253</v>
      </c>
      <c r="R498" s="111">
        <v>45104</v>
      </c>
      <c r="W498">
        <v>599.15</v>
      </c>
      <c r="X498">
        <v>6478.26</v>
      </c>
      <c r="Y498">
        <v>7170.67</v>
      </c>
      <c r="Z498">
        <f t="shared" si="7"/>
        <v>14248.08</v>
      </c>
    </row>
    <row r="499" spans="1:26">
      <c r="A499" t="s">
        <v>246</v>
      </c>
      <c r="B499" t="s">
        <v>5755</v>
      </c>
      <c r="C499" t="s">
        <v>2275</v>
      </c>
      <c r="D499" t="s">
        <v>57</v>
      </c>
      <c r="E499" t="s">
        <v>58</v>
      </c>
      <c r="F499">
        <v>12610683</v>
      </c>
      <c r="G499" s="111">
        <v>45098</v>
      </c>
      <c r="H499" t="s">
        <v>5438</v>
      </c>
      <c r="I499" t="s">
        <v>255</v>
      </c>
      <c r="J499" t="s">
        <v>249</v>
      </c>
      <c r="K499" t="s">
        <v>250</v>
      </c>
      <c r="L499" t="s">
        <v>251</v>
      </c>
      <c r="O499" s="111">
        <v>45098</v>
      </c>
      <c r="P499" t="s">
        <v>252</v>
      </c>
      <c r="Q499" t="s">
        <v>253</v>
      </c>
      <c r="R499" s="111">
        <v>45099</v>
      </c>
      <c r="W499">
        <v>0</v>
      </c>
      <c r="X499">
        <v>4506.38</v>
      </c>
      <c r="Y499">
        <v>6050.35</v>
      </c>
      <c r="Z499">
        <f t="shared" si="7"/>
        <v>10556.73</v>
      </c>
    </row>
    <row r="500" spans="1:26">
      <c r="A500" t="s">
        <v>246</v>
      </c>
      <c r="B500" t="s">
        <v>5785</v>
      </c>
      <c r="C500" t="s">
        <v>5380</v>
      </c>
      <c r="D500" t="s">
        <v>57</v>
      </c>
      <c r="E500" t="s">
        <v>58</v>
      </c>
      <c r="F500">
        <v>12643913</v>
      </c>
      <c r="G500" s="111">
        <v>45099</v>
      </c>
      <c r="H500" t="s">
        <v>5465</v>
      </c>
      <c r="I500" t="s">
        <v>255</v>
      </c>
      <c r="L500" t="s">
        <v>251</v>
      </c>
      <c r="O500" s="111">
        <v>45099</v>
      </c>
      <c r="P500" t="s">
        <v>252</v>
      </c>
      <c r="Q500" t="s">
        <v>263</v>
      </c>
      <c r="R500" s="111">
        <v>45103</v>
      </c>
      <c r="W500">
        <v>161.11000000000001</v>
      </c>
      <c r="X500">
        <v>190</v>
      </c>
      <c r="Y500">
        <v>0</v>
      </c>
      <c r="Z500">
        <f t="shared" si="7"/>
        <v>351.11</v>
      </c>
    </row>
    <row r="501" spans="1:26">
      <c r="A501" t="s">
        <v>246</v>
      </c>
      <c r="B501" t="s">
        <v>5778</v>
      </c>
      <c r="C501" t="s">
        <v>2343</v>
      </c>
      <c r="D501" t="s">
        <v>57</v>
      </c>
      <c r="E501" t="s">
        <v>58</v>
      </c>
      <c r="F501">
        <v>12644349</v>
      </c>
      <c r="G501" s="111">
        <v>45099</v>
      </c>
      <c r="H501" t="s">
        <v>5466</v>
      </c>
      <c r="I501" t="s">
        <v>255</v>
      </c>
      <c r="J501" t="s">
        <v>249</v>
      </c>
      <c r="K501" t="s">
        <v>250</v>
      </c>
      <c r="L501" t="s">
        <v>251</v>
      </c>
      <c r="O501" s="111">
        <v>45099</v>
      </c>
      <c r="P501" t="s">
        <v>252</v>
      </c>
      <c r="Q501" t="s">
        <v>282</v>
      </c>
      <c r="R501" s="111">
        <v>45103</v>
      </c>
      <c r="W501">
        <v>1386</v>
      </c>
      <c r="X501">
        <v>3781</v>
      </c>
      <c r="Y501">
        <v>0</v>
      </c>
      <c r="Z501">
        <f t="shared" si="7"/>
        <v>5167</v>
      </c>
    </row>
    <row r="502" spans="1:26">
      <c r="A502" t="s">
        <v>246</v>
      </c>
      <c r="B502" t="s">
        <v>4242</v>
      </c>
      <c r="C502" t="s">
        <v>3617</v>
      </c>
      <c r="D502" t="s">
        <v>57</v>
      </c>
      <c r="E502" t="s">
        <v>58</v>
      </c>
      <c r="F502">
        <v>12639045</v>
      </c>
      <c r="G502" s="111">
        <v>45099</v>
      </c>
      <c r="H502" t="s">
        <v>5449</v>
      </c>
      <c r="I502" t="s">
        <v>255</v>
      </c>
      <c r="J502" t="s">
        <v>249</v>
      </c>
      <c r="K502" t="s">
        <v>250</v>
      </c>
      <c r="L502" t="s">
        <v>251</v>
      </c>
      <c r="O502" s="111">
        <v>45099</v>
      </c>
      <c r="P502" t="s">
        <v>252</v>
      </c>
      <c r="Q502" t="s">
        <v>282</v>
      </c>
      <c r="R502" s="111">
        <v>45103</v>
      </c>
      <c r="W502">
        <v>0</v>
      </c>
      <c r="X502">
        <v>5</v>
      </c>
      <c r="Y502">
        <v>0</v>
      </c>
      <c r="Z502">
        <f t="shared" si="7"/>
        <v>5</v>
      </c>
    </row>
    <row r="503" spans="1:26">
      <c r="A503" t="s">
        <v>246</v>
      </c>
      <c r="B503" t="s">
        <v>5755</v>
      </c>
      <c r="C503" t="s">
        <v>2275</v>
      </c>
      <c r="D503" t="s">
        <v>57</v>
      </c>
      <c r="E503" t="s">
        <v>58</v>
      </c>
      <c r="F503">
        <v>12644695</v>
      </c>
      <c r="G503" s="111">
        <v>45099</v>
      </c>
      <c r="H503" t="s">
        <v>5450</v>
      </c>
      <c r="I503" t="s">
        <v>255</v>
      </c>
      <c r="L503" t="s">
        <v>251</v>
      </c>
      <c r="O503" s="111">
        <v>45099</v>
      </c>
      <c r="P503" t="s">
        <v>252</v>
      </c>
      <c r="Q503" t="s">
        <v>253</v>
      </c>
      <c r="R503" s="111">
        <v>45101</v>
      </c>
      <c r="W503">
        <v>0</v>
      </c>
      <c r="X503">
        <v>1</v>
      </c>
      <c r="Y503">
        <v>2</v>
      </c>
      <c r="Z503">
        <f t="shared" si="7"/>
        <v>3</v>
      </c>
    </row>
    <row r="504" spans="1:26">
      <c r="A504" t="s">
        <v>246</v>
      </c>
      <c r="B504" t="s">
        <v>5779</v>
      </c>
      <c r="C504" t="s">
        <v>2359</v>
      </c>
      <c r="D504" t="s">
        <v>57</v>
      </c>
      <c r="E504" t="s">
        <v>58</v>
      </c>
      <c r="F504">
        <v>12597136</v>
      </c>
      <c r="G504" s="111">
        <v>45100</v>
      </c>
      <c r="H504" t="s">
        <v>5628</v>
      </c>
      <c r="I504" t="s">
        <v>255</v>
      </c>
      <c r="J504" t="s">
        <v>249</v>
      </c>
      <c r="K504" t="s">
        <v>250</v>
      </c>
      <c r="L504" t="s">
        <v>251</v>
      </c>
      <c r="O504" s="111">
        <v>45100</v>
      </c>
      <c r="P504" t="s">
        <v>252</v>
      </c>
      <c r="Q504" t="s">
        <v>253</v>
      </c>
      <c r="R504" s="111">
        <v>45110</v>
      </c>
      <c r="W504">
        <v>0</v>
      </c>
      <c r="X504">
        <v>8187.8</v>
      </c>
      <c r="Y504">
        <v>7843.8</v>
      </c>
      <c r="Z504">
        <f t="shared" si="7"/>
        <v>16031.6</v>
      </c>
    </row>
    <row r="505" spans="1:26">
      <c r="A505" t="s">
        <v>246</v>
      </c>
      <c r="B505" t="s">
        <v>5004</v>
      </c>
      <c r="C505" t="s">
        <v>5005</v>
      </c>
      <c r="D505" t="s">
        <v>57</v>
      </c>
      <c r="E505" t="s">
        <v>58</v>
      </c>
      <c r="F505">
        <v>12650251</v>
      </c>
      <c r="G505" s="111">
        <v>45100</v>
      </c>
      <c r="H505" t="s">
        <v>5468</v>
      </c>
      <c r="I505" t="s">
        <v>255</v>
      </c>
      <c r="J505" t="s">
        <v>249</v>
      </c>
      <c r="K505" t="s">
        <v>250</v>
      </c>
      <c r="L505" t="s">
        <v>251</v>
      </c>
      <c r="O505" s="111">
        <v>45100</v>
      </c>
      <c r="P505" t="s">
        <v>252</v>
      </c>
      <c r="Q505" t="s">
        <v>282</v>
      </c>
      <c r="R505" s="111">
        <v>45104</v>
      </c>
      <c r="W505">
        <v>109.99</v>
      </c>
      <c r="X505">
        <v>260</v>
      </c>
      <c r="Y505">
        <v>0</v>
      </c>
      <c r="Z505">
        <f t="shared" si="7"/>
        <v>369.99</v>
      </c>
    </row>
    <row r="506" spans="1:26">
      <c r="A506" t="s">
        <v>246</v>
      </c>
      <c r="B506" t="s">
        <v>5781</v>
      </c>
      <c r="C506" t="s">
        <v>5008</v>
      </c>
      <c r="D506" t="s">
        <v>57</v>
      </c>
      <c r="E506" t="s">
        <v>58</v>
      </c>
      <c r="F506">
        <v>12650325</v>
      </c>
      <c r="G506" s="111">
        <v>45100</v>
      </c>
      <c r="H506" t="s">
        <v>5455</v>
      </c>
      <c r="I506" t="s">
        <v>255</v>
      </c>
      <c r="J506" t="s">
        <v>249</v>
      </c>
      <c r="K506" t="s">
        <v>250</v>
      </c>
      <c r="L506" t="s">
        <v>251</v>
      </c>
      <c r="O506" s="111">
        <v>45104</v>
      </c>
      <c r="P506" t="s">
        <v>252</v>
      </c>
      <c r="Q506" t="s">
        <v>282</v>
      </c>
      <c r="R506" s="111">
        <v>45106</v>
      </c>
      <c r="W506">
        <v>0</v>
      </c>
      <c r="X506">
        <v>1</v>
      </c>
      <c r="Y506">
        <v>0</v>
      </c>
      <c r="Z506">
        <f t="shared" si="7"/>
        <v>1</v>
      </c>
    </row>
    <row r="507" spans="1:26">
      <c r="A507" t="s">
        <v>246</v>
      </c>
      <c r="B507" t="s">
        <v>5756</v>
      </c>
      <c r="C507" t="s">
        <v>2337</v>
      </c>
      <c r="D507" t="s">
        <v>57</v>
      </c>
      <c r="E507" t="s">
        <v>58</v>
      </c>
      <c r="F507">
        <v>9869725</v>
      </c>
      <c r="G507" s="111">
        <v>45101</v>
      </c>
      <c r="H507" t="s">
        <v>5487</v>
      </c>
      <c r="I507" t="s">
        <v>255</v>
      </c>
      <c r="J507" t="s">
        <v>249</v>
      </c>
      <c r="K507" t="s">
        <v>250</v>
      </c>
      <c r="L507" t="s">
        <v>251</v>
      </c>
      <c r="O507" s="111">
        <v>45102</v>
      </c>
      <c r="P507" t="s">
        <v>252</v>
      </c>
      <c r="Q507" t="s">
        <v>253</v>
      </c>
      <c r="R507" s="111">
        <v>45105</v>
      </c>
      <c r="W507">
        <v>1</v>
      </c>
      <c r="X507">
        <v>7427.97</v>
      </c>
      <c r="Y507">
        <v>14928.84</v>
      </c>
      <c r="Z507">
        <f t="shared" si="7"/>
        <v>22357.81</v>
      </c>
    </row>
    <row r="508" spans="1:26">
      <c r="A508" t="s">
        <v>246</v>
      </c>
      <c r="B508" t="s">
        <v>5781</v>
      </c>
      <c r="C508" t="s">
        <v>5008</v>
      </c>
      <c r="D508" t="s">
        <v>57</v>
      </c>
      <c r="E508" t="s">
        <v>58</v>
      </c>
      <c r="F508">
        <v>12656031</v>
      </c>
      <c r="G508" s="111">
        <v>45103</v>
      </c>
      <c r="H508" t="s">
        <v>5471</v>
      </c>
      <c r="I508" t="s">
        <v>255</v>
      </c>
      <c r="J508" t="s">
        <v>249</v>
      </c>
      <c r="K508" t="s">
        <v>250</v>
      </c>
      <c r="L508" t="s">
        <v>251</v>
      </c>
      <c r="O508" s="111">
        <v>45103</v>
      </c>
      <c r="P508" t="s">
        <v>252</v>
      </c>
      <c r="Q508" t="s">
        <v>253</v>
      </c>
      <c r="R508" s="111">
        <v>45105</v>
      </c>
      <c r="W508">
        <v>191.5</v>
      </c>
      <c r="X508">
        <v>1881</v>
      </c>
      <c r="Y508">
        <v>1</v>
      </c>
      <c r="Z508">
        <f t="shared" si="7"/>
        <v>2073.5</v>
      </c>
    </row>
    <row r="509" spans="1:26">
      <c r="A509" t="s">
        <v>246</v>
      </c>
      <c r="B509" t="s">
        <v>5785</v>
      </c>
      <c r="C509" t="s">
        <v>5380</v>
      </c>
      <c r="D509" t="s">
        <v>57</v>
      </c>
      <c r="E509" t="s">
        <v>58</v>
      </c>
      <c r="F509">
        <v>12656433</v>
      </c>
      <c r="G509" s="111">
        <v>45103</v>
      </c>
      <c r="H509" t="s">
        <v>5453</v>
      </c>
      <c r="I509" t="s">
        <v>255</v>
      </c>
      <c r="J509" t="s">
        <v>249</v>
      </c>
      <c r="K509" t="s">
        <v>250</v>
      </c>
      <c r="L509" t="s">
        <v>251</v>
      </c>
      <c r="O509" s="111">
        <v>45103</v>
      </c>
      <c r="P509" t="s">
        <v>252</v>
      </c>
      <c r="Q509" t="s">
        <v>282</v>
      </c>
      <c r="R509" s="111">
        <v>45105</v>
      </c>
      <c r="W509">
        <v>0</v>
      </c>
      <c r="X509">
        <v>1</v>
      </c>
      <c r="Y509">
        <v>0</v>
      </c>
      <c r="Z509">
        <f t="shared" si="7"/>
        <v>1</v>
      </c>
    </row>
    <row r="510" spans="1:26">
      <c r="A510" t="s">
        <v>246</v>
      </c>
      <c r="B510" t="s">
        <v>5782</v>
      </c>
      <c r="C510" t="s">
        <v>5011</v>
      </c>
      <c r="D510" t="s">
        <v>57</v>
      </c>
      <c r="E510" t="s">
        <v>58</v>
      </c>
      <c r="F510">
        <v>11958722</v>
      </c>
      <c r="G510" s="111">
        <v>45103</v>
      </c>
      <c r="H510" t="s">
        <v>5457</v>
      </c>
      <c r="I510" t="s">
        <v>255</v>
      </c>
      <c r="J510" t="s">
        <v>249</v>
      </c>
      <c r="K510" t="s">
        <v>250</v>
      </c>
      <c r="L510" t="s">
        <v>251</v>
      </c>
      <c r="O510" s="111">
        <v>45103</v>
      </c>
      <c r="P510" t="s">
        <v>252</v>
      </c>
      <c r="Q510" t="s">
        <v>257</v>
      </c>
      <c r="R510" s="111">
        <v>45105</v>
      </c>
      <c r="W510">
        <v>0</v>
      </c>
      <c r="X510">
        <v>0</v>
      </c>
      <c r="Y510">
        <v>0</v>
      </c>
      <c r="Z510">
        <f t="shared" si="7"/>
        <v>0</v>
      </c>
    </row>
    <row r="511" spans="1:26">
      <c r="A511" t="s">
        <v>246</v>
      </c>
      <c r="B511" t="s">
        <v>5004</v>
      </c>
      <c r="C511" t="s">
        <v>5005</v>
      </c>
      <c r="D511" t="s">
        <v>57</v>
      </c>
      <c r="E511" t="s">
        <v>58</v>
      </c>
      <c r="F511">
        <v>12656904</v>
      </c>
      <c r="G511" s="111">
        <v>45103</v>
      </c>
      <c r="H511" t="s">
        <v>5472</v>
      </c>
      <c r="I511" t="s">
        <v>255</v>
      </c>
      <c r="J511" t="s">
        <v>249</v>
      </c>
      <c r="K511" t="s">
        <v>250</v>
      </c>
      <c r="L511" t="s">
        <v>251</v>
      </c>
      <c r="O511" s="111">
        <v>45103</v>
      </c>
      <c r="P511" t="s">
        <v>252</v>
      </c>
      <c r="Q511" t="s">
        <v>253</v>
      </c>
      <c r="R511" s="111">
        <v>45105</v>
      </c>
      <c r="W511">
        <v>1</v>
      </c>
      <c r="X511">
        <v>250</v>
      </c>
      <c r="Y511">
        <v>10</v>
      </c>
      <c r="Z511">
        <f t="shared" si="7"/>
        <v>261</v>
      </c>
    </row>
    <row r="512" spans="1:26">
      <c r="A512" t="s">
        <v>246</v>
      </c>
      <c r="B512" t="s">
        <v>5778</v>
      </c>
      <c r="C512" t="s">
        <v>2343</v>
      </c>
      <c r="D512" t="s">
        <v>57</v>
      </c>
      <c r="E512" t="s">
        <v>58</v>
      </c>
      <c r="F512">
        <v>12662397</v>
      </c>
      <c r="G512" s="111">
        <v>45104</v>
      </c>
      <c r="H512" t="s">
        <v>5475</v>
      </c>
      <c r="I512" t="s">
        <v>255</v>
      </c>
      <c r="J512" t="s">
        <v>249</v>
      </c>
      <c r="K512" t="s">
        <v>250</v>
      </c>
      <c r="L512" t="s">
        <v>251</v>
      </c>
      <c r="O512" s="111">
        <v>45104</v>
      </c>
      <c r="P512" t="s">
        <v>252</v>
      </c>
      <c r="Q512" t="s">
        <v>253</v>
      </c>
      <c r="R512" s="111">
        <v>45105</v>
      </c>
      <c r="W512">
        <v>26</v>
      </c>
      <c r="X512">
        <v>6738.5</v>
      </c>
      <c r="Y512">
        <v>5761</v>
      </c>
      <c r="Z512">
        <f t="shared" si="7"/>
        <v>12525.5</v>
      </c>
    </row>
    <row r="513" spans="1:26">
      <c r="A513" t="s">
        <v>246</v>
      </c>
      <c r="B513" t="s">
        <v>5756</v>
      </c>
      <c r="C513" t="s">
        <v>2337</v>
      </c>
      <c r="D513" t="s">
        <v>57</v>
      </c>
      <c r="E513" t="s">
        <v>58</v>
      </c>
      <c r="F513">
        <v>9863358</v>
      </c>
      <c r="G513" s="111">
        <v>45105</v>
      </c>
      <c r="H513" t="s">
        <v>5940</v>
      </c>
      <c r="I513" t="s">
        <v>255</v>
      </c>
      <c r="L513" t="s">
        <v>251</v>
      </c>
      <c r="O513" s="111">
        <v>45105</v>
      </c>
      <c r="P513" t="s">
        <v>252</v>
      </c>
      <c r="Q513" t="s">
        <v>263</v>
      </c>
      <c r="R513" s="111">
        <v>45112</v>
      </c>
      <c r="W513">
        <v>0</v>
      </c>
      <c r="X513">
        <v>10078.93</v>
      </c>
      <c r="Y513">
        <v>0</v>
      </c>
      <c r="Z513">
        <f t="shared" si="7"/>
        <v>10078.93</v>
      </c>
    </row>
    <row r="514" spans="1:26">
      <c r="A514" t="s">
        <v>246</v>
      </c>
      <c r="B514" t="s">
        <v>5778</v>
      </c>
      <c r="C514" t="s">
        <v>2343</v>
      </c>
      <c r="D514" t="s">
        <v>57</v>
      </c>
      <c r="E514" t="s">
        <v>58</v>
      </c>
      <c r="F514">
        <v>11945104</v>
      </c>
      <c r="G514" s="111">
        <v>45105</v>
      </c>
      <c r="H514" t="s">
        <v>5941</v>
      </c>
      <c r="I514" t="s">
        <v>248</v>
      </c>
      <c r="J514" t="s">
        <v>249</v>
      </c>
      <c r="K514" t="s">
        <v>250</v>
      </c>
      <c r="L514" t="s">
        <v>251</v>
      </c>
      <c r="O514" s="111">
        <v>45105</v>
      </c>
      <c r="P514" t="s">
        <v>252</v>
      </c>
      <c r="Q514" t="s">
        <v>253</v>
      </c>
      <c r="R514" s="111">
        <v>45110</v>
      </c>
      <c r="W514">
        <v>0</v>
      </c>
      <c r="X514">
        <v>4038.22</v>
      </c>
      <c r="Y514">
        <v>4856.46</v>
      </c>
      <c r="Z514">
        <f t="shared" si="7"/>
        <v>8894.68</v>
      </c>
    </row>
    <row r="515" spans="1:26">
      <c r="A515" t="s">
        <v>246</v>
      </c>
      <c r="B515" t="s">
        <v>5755</v>
      </c>
      <c r="C515" t="s">
        <v>2275</v>
      </c>
      <c r="D515" t="s">
        <v>57</v>
      </c>
      <c r="E515" t="s">
        <v>58</v>
      </c>
      <c r="F515">
        <v>12676393</v>
      </c>
      <c r="G515" s="111">
        <v>45106</v>
      </c>
      <c r="H515" t="s">
        <v>5584</v>
      </c>
      <c r="I515" t="s">
        <v>255</v>
      </c>
      <c r="J515" t="s">
        <v>249</v>
      </c>
      <c r="K515" t="s">
        <v>250</v>
      </c>
      <c r="L515" t="s">
        <v>251</v>
      </c>
      <c r="O515" s="111">
        <v>45107</v>
      </c>
      <c r="P515" t="s">
        <v>252</v>
      </c>
      <c r="Q515" t="s">
        <v>253</v>
      </c>
      <c r="R515" s="111">
        <v>45110</v>
      </c>
      <c r="W515">
        <v>0</v>
      </c>
      <c r="X515">
        <v>74</v>
      </c>
      <c r="Y515">
        <v>20</v>
      </c>
      <c r="Z515">
        <f t="shared" ref="Z515:Z578" si="8">SUM(W515:Y515)</f>
        <v>94</v>
      </c>
    </row>
    <row r="516" spans="1:26">
      <c r="A516" t="s">
        <v>246</v>
      </c>
      <c r="B516" t="s">
        <v>5785</v>
      </c>
      <c r="C516" t="s">
        <v>5380</v>
      </c>
      <c r="D516" t="s">
        <v>57</v>
      </c>
      <c r="E516" t="s">
        <v>58</v>
      </c>
      <c r="F516">
        <v>12677149</v>
      </c>
      <c r="G516" s="111">
        <v>45106</v>
      </c>
      <c r="H516" t="s">
        <v>5578</v>
      </c>
      <c r="I516" t="s">
        <v>255</v>
      </c>
      <c r="J516" t="s">
        <v>249</v>
      </c>
      <c r="K516" t="s">
        <v>250</v>
      </c>
      <c r="L516" t="s">
        <v>251</v>
      </c>
      <c r="O516" s="111">
        <v>45106</v>
      </c>
      <c r="P516" t="s">
        <v>252</v>
      </c>
      <c r="Q516" t="s">
        <v>253</v>
      </c>
      <c r="R516" s="111">
        <v>45112</v>
      </c>
      <c r="W516">
        <v>0</v>
      </c>
      <c r="X516">
        <v>246.99</v>
      </c>
      <c r="Y516">
        <v>525</v>
      </c>
      <c r="Z516">
        <f t="shared" si="8"/>
        <v>771.99</v>
      </c>
    </row>
    <row r="517" spans="1:26">
      <c r="A517" t="s">
        <v>246</v>
      </c>
      <c r="B517" t="s">
        <v>5780</v>
      </c>
      <c r="C517" t="s">
        <v>2299</v>
      </c>
      <c r="D517" t="s">
        <v>57</v>
      </c>
      <c r="E517" t="s">
        <v>58</v>
      </c>
      <c r="F517">
        <v>12668897</v>
      </c>
      <c r="G517" s="111">
        <v>45106</v>
      </c>
      <c r="H517" t="s">
        <v>5624</v>
      </c>
      <c r="I517" t="s">
        <v>255</v>
      </c>
      <c r="L517" t="s">
        <v>251</v>
      </c>
      <c r="O517" s="111">
        <v>45106</v>
      </c>
      <c r="P517" t="s">
        <v>252</v>
      </c>
      <c r="Q517" t="s">
        <v>263</v>
      </c>
      <c r="R517" s="111">
        <v>45107</v>
      </c>
      <c r="W517">
        <v>0</v>
      </c>
      <c r="X517">
        <v>410</v>
      </c>
      <c r="Y517">
        <v>0</v>
      </c>
      <c r="Z517">
        <f t="shared" si="8"/>
        <v>410</v>
      </c>
    </row>
    <row r="518" spans="1:26">
      <c r="A518" t="s">
        <v>246</v>
      </c>
      <c r="B518" t="s">
        <v>5780</v>
      </c>
      <c r="C518" t="s">
        <v>2299</v>
      </c>
      <c r="D518" t="s">
        <v>57</v>
      </c>
      <c r="E518" t="s">
        <v>58</v>
      </c>
      <c r="F518">
        <v>12678979</v>
      </c>
      <c r="G518" s="111">
        <v>45106</v>
      </c>
      <c r="H518" t="s">
        <v>5579</v>
      </c>
      <c r="I518" t="s">
        <v>255</v>
      </c>
      <c r="J518" t="s">
        <v>249</v>
      </c>
      <c r="K518" t="s">
        <v>250</v>
      </c>
      <c r="L518" t="s">
        <v>251</v>
      </c>
      <c r="O518" s="111">
        <v>45106</v>
      </c>
      <c r="P518" t="s">
        <v>252</v>
      </c>
      <c r="Q518" t="s">
        <v>282</v>
      </c>
      <c r="R518" s="111">
        <v>45111</v>
      </c>
      <c r="W518">
        <v>0</v>
      </c>
      <c r="X518">
        <v>127</v>
      </c>
      <c r="Y518">
        <v>0</v>
      </c>
      <c r="Z518">
        <f t="shared" si="8"/>
        <v>127</v>
      </c>
    </row>
    <row r="519" spans="1:26">
      <c r="A519" t="s">
        <v>246</v>
      </c>
      <c r="B519" t="s">
        <v>5779</v>
      </c>
      <c r="C519" t="s">
        <v>2359</v>
      </c>
      <c r="D519" t="s">
        <v>57</v>
      </c>
      <c r="E519" t="s">
        <v>58</v>
      </c>
      <c r="F519">
        <v>12684972</v>
      </c>
      <c r="G519" s="111">
        <v>45107</v>
      </c>
      <c r="H519" t="s">
        <v>5585</v>
      </c>
      <c r="I519" t="s">
        <v>260</v>
      </c>
      <c r="L519" t="s">
        <v>251</v>
      </c>
      <c r="O519" s="111">
        <v>45107</v>
      </c>
      <c r="P519" t="s">
        <v>252</v>
      </c>
      <c r="Q519" t="s">
        <v>253</v>
      </c>
      <c r="R519" s="111">
        <v>45110</v>
      </c>
      <c r="W519">
        <v>0</v>
      </c>
      <c r="X519">
        <v>1930</v>
      </c>
      <c r="Y519">
        <v>56</v>
      </c>
      <c r="Z519">
        <f t="shared" si="8"/>
        <v>1986</v>
      </c>
    </row>
    <row r="520" spans="1:26">
      <c r="A520" t="s">
        <v>246</v>
      </c>
      <c r="B520" t="s">
        <v>5756</v>
      </c>
      <c r="C520" t="s">
        <v>2337</v>
      </c>
      <c r="D520" t="s">
        <v>57</v>
      </c>
      <c r="E520" t="s">
        <v>58</v>
      </c>
      <c r="F520">
        <v>12686141</v>
      </c>
      <c r="G520" s="111">
        <v>45107</v>
      </c>
      <c r="H520" t="s">
        <v>5942</v>
      </c>
      <c r="I520" t="s">
        <v>255</v>
      </c>
      <c r="J520" t="s">
        <v>249</v>
      </c>
      <c r="K520" t="s">
        <v>250</v>
      </c>
      <c r="L520" t="s">
        <v>251</v>
      </c>
      <c r="O520" s="111">
        <v>45111</v>
      </c>
      <c r="P520" t="s">
        <v>252</v>
      </c>
      <c r="Q520" t="s">
        <v>282</v>
      </c>
      <c r="R520" s="111">
        <v>45112</v>
      </c>
      <c r="W520">
        <v>0</v>
      </c>
      <c r="X520">
        <v>175.9</v>
      </c>
      <c r="Y520">
        <v>0</v>
      </c>
      <c r="Z520">
        <f t="shared" si="8"/>
        <v>175.9</v>
      </c>
    </row>
    <row r="521" spans="1:26">
      <c r="A521" t="s">
        <v>246</v>
      </c>
      <c r="B521" t="s">
        <v>5755</v>
      </c>
      <c r="C521" t="s">
        <v>2275</v>
      </c>
      <c r="D521" t="s">
        <v>57</v>
      </c>
      <c r="E521" t="s">
        <v>58</v>
      </c>
      <c r="F521">
        <v>12694701</v>
      </c>
      <c r="G521" s="111">
        <v>45110</v>
      </c>
      <c r="H521" t="s">
        <v>5943</v>
      </c>
      <c r="I521" t="s">
        <v>255</v>
      </c>
      <c r="J521" t="s">
        <v>249</v>
      </c>
      <c r="K521" t="s">
        <v>268</v>
      </c>
      <c r="L521" t="s">
        <v>251</v>
      </c>
      <c r="O521" s="111">
        <v>45110</v>
      </c>
      <c r="P521" t="s">
        <v>252</v>
      </c>
      <c r="Q521" t="s">
        <v>253</v>
      </c>
      <c r="R521" s="111">
        <v>45112</v>
      </c>
      <c r="W521">
        <v>0</v>
      </c>
      <c r="X521">
        <v>1379.86</v>
      </c>
      <c r="Y521">
        <v>2947.21</v>
      </c>
      <c r="Z521">
        <f t="shared" si="8"/>
        <v>4327.07</v>
      </c>
    </row>
    <row r="522" spans="1:26">
      <c r="A522" t="s">
        <v>246</v>
      </c>
      <c r="B522" t="s">
        <v>5778</v>
      </c>
      <c r="C522" t="s">
        <v>2343</v>
      </c>
      <c r="D522" t="s">
        <v>57</v>
      </c>
      <c r="E522" t="s">
        <v>58</v>
      </c>
      <c r="F522">
        <v>12695362</v>
      </c>
      <c r="G522" s="111">
        <v>45110</v>
      </c>
      <c r="H522" t="s">
        <v>5944</v>
      </c>
      <c r="I522" t="s">
        <v>255</v>
      </c>
      <c r="J522" t="s">
        <v>249</v>
      </c>
      <c r="K522" t="s">
        <v>250</v>
      </c>
      <c r="L522" t="s">
        <v>251</v>
      </c>
      <c r="O522" s="111">
        <v>45110</v>
      </c>
      <c r="P522" t="s">
        <v>252</v>
      </c>
      <c r="Q522" t="s">
        <v>253</v>
      </c>
      <c r="R522" s="111">
        <v>45112</v>
      </c>
      <c r="W522">
        <v>0</v>
      </c>
      <c r="X522">
        <v>29</v>
      </c>
      <c r="Y522">
        <v>42</v>
      </c>
      <c r="Z522">
        <f t="shared" si="8"/>
        <v>71</v>
      </c>
    </row>
    <row r="523" spans="1:26">
      <c r="A523" t="s">
        <v>246</v>
      </c>
      <c r="B523" t="s">
        <v>5004</v>
      </c>
      <c r="C523" t="s">
        <v>5005</v>
      </c>
      <c r="D523" t="s">
        <v>57</v>
      </c>
      <c r="E523" t="s">
        <v>58</v>
      </c>
      <c r="F523">
        <v>12701247</v>
      </c>
      <c r="G523" s="111">
        <v>45111</v>
      </c>
      <c r="H523" t="s">
        <v>5945</v>
      </c>
      <c r="I523" t="s">
        <v>255</v>
      </c>
      <c r="J523" t="s">
        <v>249</v>
      </c>
      <c r="K523" t="s">
        <v>250</v>
      </c>
      <c r="L523" t="s">
        <v>251</v>
      </c>
      <c r="O523" s="111">
        <v>45111</v>
      </c>
      <c r="P523" t="s">
        <v>252</v>
      </c>
      <c r="Q523" t="s">
        <v>282</v>
      </c>
      <c r="R523" s="111">
        <v>45112</v>
      </c>
      <c r="W523">
        <v>0</v>
      </c>
      <c r="X523">
        <v>961.84</v>
      </c>
      <c r="Y523">
        <v>0</v>
      </c>
      <c r="Z523">
        <f t="shared" si="8"/>
        <v>961.84</v>
      </c>
    </row>
    <row r="524" spans="1:26">
      <c r="A524" t="s">
        <v>246</v>
      </c>
      <c r="B524" t="s">
        <v>5785</v>
      </c>
      <c r="C524" t="s">
        <v>5380</v>
      </c>
      <c r="D524" t="s">
        <v>57</v>
      </c>
      <c r="E524" t="s">
        <v>58</v>
      </c>
      <c r="F524">
        <v>12702070</v>
      </c>
      <c r="G524" s="111">
        <v>45111</v>
      </c>
      <c r="H524" t="s">
        <v>5946</v>
      </c>
      <c r="I524" t="s">
        <v>255</v>
      </c>
      <c r="J524" t="s">
        <v>249</v>
      </c>
      <c r="K524" t="s">
        <v>6394</v>
      </c>
      <c r="L524" t="s">
        <v>251</v>
      </c>
      <c r="O524" s="111">
        <v>45111</v>
      </c>
      <c r="P524" t="s">
        <v>252</v>
      </c>
      <c r="Q524" t="s">
        <v>263</v>
      </c>
      <c r="R524" s="111">
        <v>45112</v>
      </c>
      <c r="W524">
        <v>0</v>
      </c>
      <c r="X524">
        <v>904</v>
      </c>
      <c r="Y524">
        <v>0</v>
      </c>
      <c r="Z524">
        <f t="shared" si="8"/>
        <v>904</v>
      </c>
    </row>
    <row r="525" spans="1:26">
      <c r="A525" t="s">
        <v>246</v>
      </c>
      <c r="B525" t="s">
        <v>5779</v>
      </c>
      <c r="C525" t="s">
        <v>2359</v>
      </c>
      <c r="D525" t="s">
        <v>57</v>
      </c>
      <c r="E525" t="s">
        <v>58</v>
      </c>
      <c r="F525">
        <v>1341419</v>
      </c>
      <c r="G525" s="111">
        <v>45111</v>
      </c>
      <c r="H525" t="s">
        <v>5947</v>
      </c>
      <c r="I525" t="s">
        <v>255</v>
      </c>
      <c r="J525" t="s">
        <v>249</v>
      </c>
      <c r="K525" t="s">
        <v>250</v>
      </c>
      <c r="L525" t="s">
        <v>251</v>
      </c>
      <c r="O525" s="111">
        <v>45111</v>
      </c>
      <c r="P525" t="s">
        <v>252</v>
      </c>
      <c r="Q525" t="s">
        <v>282</v>
      </c>
      <c r="R525" s="111">
        <v>45112</v>
      </c>
      <c r="W525">
        <v>0</v>
      </c>
      <c r="X525">
        <v>6761.02</v>
      </c>
      <c r="Y525">
        <v>0</v>
      </c>
      <c r="Z525">
        <f t="shared" si="8"/>
        <v>6761.02</v>
      </c>
    </row>
    <row r="526" spans="1:26">
      <c r="A526" t="s">
        <v>246</v>
      </c>
      <c r="B526" t="s">
        <v>5778</v>
      </c>
      <c r="C526" t="s">
        <v>2343</v>
      </c>
      <c r="D526" t="s">
        <v>57</v>
      </c>
      <c r="E526" t="s">
        <v>58</v>
      </c>
      <c r="F526">
        <v>12702166</v>
      </c>
      <c r="G526" s="111">
        <v>45111</v>
      </c>
      <c r="H526" t="s">
        <v>5948</v>
      </c>
      <c r="I526" t="s">
        <v>255</v>
      </c>
      <c r="J526" t="s">
        <v>249</v>
      </c>
      <c r="K526" t="s">
        <v>250</v>
      </c>
      <c r="L526" t="s">
        <v>251</v>
      </c>
      <c r="O526" s="111">
        <v>45111</v>
      </c>
      <c r="P526" t="s">
        <v>252</v>
      </c>
      <c r="Q526" t="s">
        <v>257</v>
      </c>
      <c r="R526" s="111">
        <v>45112</v>
      </c>
      <c r="W526">
        <v>0</v>
      </c>
      <c r="X526">
        <v>0</v>
      </c>
      <c r="Y526">
        <v>0</v>
      </c>
      <c r="Z526">
        <f t="shared" si="8"/>
        <v>0</v>
      </c>
    </row>
    <row r="527" spans="1:26">
      <c r="A527" t="s">
        <v>246</v>
      </c>
      <c r="B527" t="s">
        <v>5004</v>
      </c>
      <c r="C527" t="s">
        <v>5005</v>
      </c>
      <c r="D527" t="s">
        <v>57</v>
      </c>
      <c r="E527" t="s">
        <v>58</v>
      </c>
      <c r="F527">
        <v>11761289</v>
      </c>
      <c r="G527" s="111">
        <v>45112</v>
      </c>
      <c r="H527" t="s">
        <v>5949</v>
      </c>
      <c r="I527" t="s">
        <v>248</v>
      </c>
      <c r="J527" t="s">
        <v>249</v>
      </c>
      <c r="K527" t="s">
        <v>250</v>
      </c>
      <c r="L527" t="s">
        <v>251</v>
      </c>
      <c r="O527" s="111">
        <v>45112</v>
      </c>
      <c r="P527" t="s">
        <v>252</v>
      </c>
      <c r="Q527" t="s">
        <v>282</v>
      </c>
      <c r="R527" s="111">
        <v>45125</v>
      </c>
      <c r="W527">
        <v>0</v>
      </c>
      <c r="X527">
        <v>151</v>
      </c>
      <c r="Y527">
        <v>0</v>
      </c>
      <c r="Z527">
        <f t="shared" si="8"/>
        <v>151</v>
      </c>
    </row>
    <row r="528" spans="1:26">
      <c r="A528" t="s">
        <v>246</v>
      </c>
      <c r="B528" t="s">
        <v>5780</v>
      </c>
      <c r="C528" t="s">
        <v>2299</v>
      </c>
      <c r="D528" t="s">
        <v>57</v>
      </c>
      <c r="E528" t="s">
        <v>58</v>
      </c>
      <c r="F528">
        <v>12707002</v>
      </c>
      <c r="G528" s="111">
        <v>45112</v>
      </c>
      <c r="H528" t="s">
        <v>5950</v>
      </c>
      <c r="I528" t="s">
        <v>255</v>
      </c>
      <c r="J528" t="s">
        <v>249</v>
      </c>
      <c r="K528" t="s">
        <v>250</v>
      </c>
      <c r="L528" t="s">
        <v>251</v>
      </c>
      <c r="O528" s="111">
        <v>45112</v>
      </c>
      <c r="P528" t="s">
        <v>252</v>
      </c>
      <c r="Q528" t="s">
        <v>282</v>
      </c>
      <c r="R528" s="111">
        <v>45113</v>
      </c>
      <c r="W528">
        <v>0</v>
      </c>
      <c r="X528">
        <v>576</v>
      </c>
      <c r="Y528">
        <v>0</v>
      </c>
      <c r="Z528">
        <f t="shared" si="8"/>
        <v>576</v>
      </c>
    </row>
    <row r="529" spans="1:26">
      <c r="A529" t="s">
        <v>246</v>
      </c>
      <c r="B529" t="s">
        <v>5785</v>
      </c>
      <c r="C529" t="s">
        <v>5380</v>
      </c>
      <c r="D529" t="s">
        <v>57</v>
      </c>
      <c r="E529" t="s">
        <v>58</v>
      </c>
      <c r="F529">
        <v>12701924</v>
      </c>
      <c r="G529" s="111">
        <v>45112</v>
      </c>
      <c r="H529" t="s">
        <v>5951</v>
      </c>
      <c r="I529" t="s">
        <v>255</v>
      </c>
      <c r="J529" t="s">
        <v>249</v>
      </c>
      <c r="K529" t="s">
        <v>250</v>
      </c>
      <c r="L529" t="s">
        <v>251</v>
      </c>
      <c r="O529" s="111">
        <v>45112</v>
      </c>
      <c r="P529" t="s">
        <v>252</v>
      </c>
      <c r="Q529" t="s">
        <v>253</v>
      </c>
      <c r="R529" s="111">
        <v>45118</v>
      </c>
      <c r="W529">
        <v>0</v>
      </c>
      <c r="X529">
        <v>10571.35</v>
      </c>
      <c r="Y529">
        <v>16154.3</v>
      </c>
      <c r="Z529">
        <f t="shared" si="8"/>
        <v>26725.65</v>
      </c>
    </row>
    <row r="530" spans="1:26">
      <c r="A530" t="s">
        <v>246</v>
      </c>
      <c r="B530" t="s">
        <v>5782</v>
      </c>
      <c r="C530" t="s">
        <v>5011</v>
      </c>
      <c r="D530" t="s">
        <v>57</v>
      </c>
      <c r="E530" t="s">
        <v>58</v>
      </c>
      <c r="F530">
        <v>12707448</v>
      </c>
      <c r="G530" s="111">
        <v>45112</v>
      </c>
      <c r="H530" t="s">
        <v>5952</v>
      </c>
      <c r="I530" t="s">
        <v>255</v>
      </c>
      <c r="J530" t="s">
        <v>249</v>
      </c>
      <c r="K530" t="s">
        <v>250</v>
      </c>
      <c r="L530" t="s">
        <v>251</v>
      </c>
      <c r="O530" s="111">
        <v>45112</v>
      </c>
      <c r="P530" t="s">
        <v>252</v>
      </c>
      <c r="Q530" t="s">
        <v>282</v>
      </c>
      <c r="R530" s="111">
        <v>45113</v>
      </c>
      <c r="W530">
        <v>0</v>
      </c>
      <c r="X530">
        <v>80</v>
      </c>
      <c r="Y530">
        <v>0</v>
      </c>
      <c r="Z530">
        <f t="shared" si="8"/>
        <v>80</v>
      </c>
    </row>
    <row r="531" spans="1:26">
      <c r="A531" t="s">
        <v>246</v>
      </c>
      <c r="B531" t="s">
        <v>5782</v>
      </c>
      <c r="C531" t="s">
        <v>5011</v>
      </c>
      <c r="D531" t="s">
        <v>57</v>
      </c>
      <c r="E531" t="s">
        <v>58</v>
      </c>
      <c r="F531">
        <v>12712148</v>
      </c>
      <c r="G531" s="111">
        <v>45113</v>
      </c>
      <c r="H531" t="s">
        <v>5953</v>
      </c>
      <c r="I531" t="s">
        <v>255</v>
      </c>
      <c r="L531" t="s">
        <v>251</v>
      </c>
      <c r="O531" s="111">
        <v>45113</v>
      </c>
      <c r="P531" t="s">
        <v>252</v>
      </c>
      <c r="Q531" t="s">
        <v>263</v>
      </c>
      <c r="R531" s="111">
        <v>45127</v>
      </c>
      <c r="W531">
        <v>0</v>
      </c>
      <c r="X531">
        <v>41</v>
      </c>
      <c r="Y531">
        <v>0</v>
      </c>
      <c r="Z531">
        <f t="shared" si="8"/>
        <v>41</v>
      </c>
    </row>
    <row r="532" spans="1:26">
      <c r="A532" t="s">
        <v>246</v>
      </c>
      <c r="B532" t="s">
        <v>5004</v>
      </c>
      <c r="C532" t="s">
        <v>5005</v>
      </c>
      <c r="D532" t="s">
        <v>57</v>
      </c>
      <c r="E532" t="s">
        <v>58</v>
      </c>
      <c r="F532">
        <v>12712802</v>
      </c>
      <c r="G532" s="111">
        <v>45113</v>
      </c>
      <c r="H532" t="s">
        <v>5954</v>
      </c>
      <c r="I532" t="s">
        <v>255</v>
      </c>
      <c r="J532" t="s">
        <v>249</v>
      </c>
      <c r="K532" t="s">
        <v>250</v>
      </c>
      <c r="L532" t="s">
        <v>251</v>
      </c>
      <c r="O532" s="111">
        <v>45113</v>
      </c>
      <c r="P532" t="s">
        <v>252</v>
      </c>
      <c r="Q532" t="s">
        <v>282</v>
      </c>
      <c r="R532" s="111">
        <v>45125</v>
      </c>
      <c r="W532">
        <v>0</v>
      </c>
      <c r="X532">
        <v>377</v>
      </c>
      <c r="Y532">
        <v>0</v>
      </c>
      <c r="Z532">
        <f t="shared" si="8"/>
        <v>377</v>
      </c>
    </row>
    <row r="533" spans="1:26">
      <c r="A533" t="s">
        <v>246</v>
      </c>
      <c r="B533" t="s">
        <v>5785</v>
      </c>
      <c r="C533" t="s">
        <v>5380</v>
      </c>
      <c r="D533" t="s">
        <v>57</v>
      </c>
      <c r="E533" t="s">
        <v>58</v>
      </c>
      <c r="F533">
        <v>12713047</v>
      </c>
      <c r="G533" s="111">
        <v>45113</v>
      </c>
      <c r="H533" t="s">
        <v>5955</v>
      </c>
      <c r="I533" t="s">
        <v>255</v>
      </c>
      <c r="J533" t="s">
        <v>249</v>
      </c>
      <c r="K533" t="s">
        <v>250</v>
      </c>
      <c r="L533" t="s">
        <v>251</v>
      </c>
      <c r="O533" s="111">
        <v>45113</v>
      </c>
      <c r="P533" t="s">
        <v>252</v>
      </c>
      <c r="Q533" t="s">
        <v>253</v>
      </c>
      <c r="R533" s="111">
        <v>45124</v>
      </c>
      <c r="W533">
        <v>0</v>
      </c>
      <c r="X533">
        <v>1282.5</v>
      </c>
      <c r="Y533">
        <v>110</v>
      </c>
      <c r="Z533">
        <f t="shared" si="8"/>
        <v>1392.5</v>
      </c>
    </row>
    <row r="534" spans="1:26">
      <c r="A534" t="s">
        <v>246</v>
      </c>
      <c r="B534" t="s">
        <v>5789</v>
      </c>
      <c r="C534" t="s">
        <v>5790</v>
      </c>
      <c r="D534" t="s">
        <v>57</v>
      </c>
      <c r="E534" t="s">
        <v>58</v>
      </c>
      <c r="F534">
        <v>12720024</v>
      </c>
      <c r="G534" s="111">
        <v>45117</v>
      </c>
      <c r="H534" t="s">
        <v>5956</v>
      </c>
      <c r="I534" t="s">
        <v>255</v>
      </c>
      <c r="J534" t="s">
        <v>249</v>
      </c>
      <c r="K534" t="s">
        <v>250</v>
      </c>
      <c r="L534" t="s">
        <v>251</v>
      </c>
      <c r="O534" s="111">
        <v>45117</v>
      </c>
      <c r="P534" t="s">
        <v>252</v>
      </c>
      <c r="Q534" t="s">
        <v>253</v>
      </c>
      <c r="R534" s="111">
        <v>45118</v>
      </c>
      <c r="W534">
        <v>0</v>
      </c>
      <c r="X534">
        <v>5094.51</v>
      </c>
      <c r="Y534">
        <v>5061.8</v>
      </c>
      <c r="Z534">
        <f t="shared" si="8"/>
        <v>10156.310000000001</v>
      </c>
    </row>
    <row r="535" spans="1:26">
      <c r="A535" t="s">
        <v>246</v>
      </c>
      <c r="B535" t="s">
        <v>5778</v>
      </c>
      <c r="C535" t="s">
        <v>2343</v>
      </c>
      <c r="D535" t="s">
        <v>57</v>
      </c>
      <c r="E535" t="s">
        <v>58</v>
      </c>
      <c r="F535">
        <v>12720083</v>
      </c>
      <c r="G535" s="111">
        <v>45117</v>
      </c>
      <c r="H535" t="s">
        <v>5957</v>
      </c>
      <c r="I535" t="s">
        <v>255</v>
      </c>
      <c r="J535" t="s">
        <v>249</v>
      </c>
      <c r="K535" t="s">
        <v>250</v>
      </c>
      <c r="L535" t="s">
        <v>251</v>
      </c>
      <c r="O535" s="111">
        <v>45117</v>
      </c>
      <c r="P535" t="s">
        <v>252</v>
      </c>
      <c r="Q535" t="s">
        <v>253</v>
      </c>
      <c r="R535" s="111">
        <v>45124</v>
      </c>
      <c r="W535">
        <v>0</v>
      </c>
      <c r="X535">
        <v>336.5</v>
      </c>
      <c r="Y535">
        <v>887</v>
      </c>
      <c r="Z535">
        <f t="shared" si="8"/>
        <v>1223.5</v>
      </c>
    </row>
    <row r="536" spans="1:26">
      <c r="A536" t="s">
        <v>246</v>
      </c>
      <c r="B536" t="s">
        <v>5791</v>
      </c>
      <c r="C536" t="s">
        <v>5792</v>
      </c>
      <c r="D536" t="s">
        <v>57</v>
      </c>
      <c r="E536" t="s">
        <v>58</v>
      </c>
      <c r="F536">
        <v>12720469</v>
      </c>
      <c r="G536" s="111">
        <v>45117</v>
      </c>
      <c r="H536" t="s">
        <v>5958</v>
      </c>
      <c r="I536" t="s">
        <v>255</v>
      </c>
      <c r="J536" t="s">
        <v>249</v>
      </c>
      <c r="K536" t="s">
        <v>250</v>
      </c>
      <c r="L536" t="s">
        <v>251</v>
      </c>
      <c r="O536" s="111">
        <v>45117</v>
      </c>
      <c r="P536" t="s">
        <v>252</v>
      </c>
      <c r="Q536" t="s">
        <v>253</v>
      </c>
      <c r="R536" s="111">
        <v>45126</v>
      </c>
      <c r="W536">
        <v>0</v>
      </c>
      <c r="X536">
        <v>1398.1</v>
      </c>
      <c r="Y536">
        <v>510</v>
      </c>
      <c r="Z536">
        <f t="shared" si="8"/>
        <v>1908.1</v>
      </c>
    </row>
    <row r="537" spans="1:26">
      <c r="A537" t="s">
        <v>246</v>
      </c>
      <c r="B537" t="s">
        <v>5778</v>
      </c>
      <c r="C537" t="s">
        <v>2343</v>
      </c>
      <c r="D537" t="s">
        <v>57</v>
      </c>
      <c r="E537" t="s">
        <v>58</v>
      </c>
      <c r="F537">
        <v>12342656</v>
      </c>
      <c r="G537" s="111">
        <v>45118</v>
      </c>
      <c r="H537" t="s">
        <v>5959</v>
      </c>
      <c r="I537" t="s">
        <v>255</v>
      </c>
      <c r="J537" t="s">
        <v>249</v>
      </c>
      <c r="K537" t="s">
        <v>250</v>
      </c>
      <c r="L537" t="s">
        <v>251</v>
      </c>
      <c r="O537" s="111">
        <v>45118</v>
      </c>
      <c r="P537" t="s">
        <v>252</v>
      </c>
      <c r="Q537" t="s">
        <v>282</v>
      </c>
      <c r="R537" s="111">
        <v>45124</v>
      </c>
      <c r="W537">
        <v>0</v>
      </c>
      <c r="X537">
        <v>78</v>
      </c>
      <c r="Y537">
        <v>0</v>
      </c>
      <c r="Z537">
        <f t="shared" si="8"/>
        <v>78</v>
      </c>
    </row>
    <row r="538" spans="1:26">
      <c r="A538" t="s">
        <v>246</v>
      </c>
      <c r="B538" t="s">
        <v>5781</v>
      </c>
      <c r="C538" t="s">
        <v>5008</v>
      </c>
      <c r="D538" t="s">
        <v>57</v>
      </c>
      <c r="E538" t="s">
        <v>58</v>
      </c>
      <c r="F538">
        <v>12725063</v>
      </c>
      <c r="G538" s="111">
        <v>45118</v>
      </c>
      <c r="H538" t="s">
        <v>5960</v>
      </c>
      <c r="I538" t="s">
        <v>256</v>
      </c>
      <c r="J538" t="s">
        <v>249</v>
      </c>
      <c r="K538" t="s">
        <v>250</v>
      </c>
      <c r="L538" t="s">
        <v>251</v>
      </c>
      <c r="O538" s="111">
        <v>45119</v>
      </c>
      <c r="P538" t="s">
        <v>252</v>
      </c>
      <c r="Q538" t="s">
        <v>253</v>
      </c>
      <c r="R538" s="111">
        <v>45126</v>
      </c>
      <c r="W538">
        <v>0</v>
      </c>
      <c r="X538">
        <v>1723</v>
      </c>
      <c r="Y538">
        <v>4697</v>
      </c>
      <c r="Z538">
        <f t="shared" si="8"/>
        <v>6420</v>
      </c>
    </row>
    <row r="539" spans="1:26">
      <c r="A539" t="s">
        <v>246</v>
      </c>
      <c r="B539" t="s">
        <v>5780</v>
      </c>
      <c r="C539" t="s">
        <v>2299</v>
      </c>
      <c r="D539" t="s">
        <v>57</v>
      </c>
      <c r="E539" t="s">
        <v>58</v>
      </c>
      <c r="F539">
        <v>12725705</v>
      </c>
      <c r="G539" s="111">
        <v>45118</v>
      </c>
      <c r="H539" t="s">
        <v>5961</v>
      </c>
      <c r="I539" t="s">
        <v>255</v>
      </c>
      <c r="J539" t="s">
        <v>249</v>
      </c>
      <c r="K539" t="s">
        <v>250</v>
      </c>
      <c r="L539" t="s">
        <v>251</v>
      </c>
      <c r="O539" s="111">
        <v>45118</v>
      </c>
      <c r="P539" t="s">
        <v>252</v>
      </c>
      <c r="Q539" t="s">
        <v>253</v>
      </c>
      <c r="R539" s="111">
        <v>45128</v>
      </c>
      <c r="W539">
        <v>0</v>
      </c>
      <c r="X539">
        <v>1064.5</v>
      </c>
      <c r="Y539">
        <v>5549.2</v>
      </c>
      <c r="Z539">
        <f t="shared" si="8"/>
        <v>6613.7</v>
      </c>
    </row>
    <row r="540" spans="1:26">
      <c r="A540" t="s">
        <v>246</v>
      </c>
      <c r="B540" t="s">
        <v>5791</v>
      </c>
      <c r="C540" t="s">
        <v>5792</v>
      </c>
      <c r="D540" t="s">
        <v>57</v>
      </c>
      <c r="E540" t="s">
        <v>58</v>
      </c>
      <c r="F540">
        <v>12726136</v>
      </c>
      <c r="G540" s="111">
        <v>45118</v>
      </c>
      <c r="H540" t="s">
        <v>5962</v>
      </c>
      <c r="I540" t="s">
        <v>256</v>
      </c>
      <c r="J540" t="s">
        <v>249</v>
      </c>
      <c r="K540" t="s">
        <v>250</v>
      </c>
      <c r="L540" t="s">
        <v>251</v>
      </c>
      <c r="O540" s="111">
        <v>45125</v>
      </c>
      <c r="P540" t="s">
        <v>252</v>
      </c>
      <c r="Q540" t="s">
        <v>282</v>
      </c>
      <c r="R540" s="111">
        <v>45126</v>
      </c>
      <c r="W540">
        <v>0</v>
      </c>
      <c r="X540">
        <v>19.899999999999999</v>
      </c>
      <c r="Y540">
        <v>0</v>
      </c>
      <c r="Z540">
        <f t="shared" si="8"/>
        <v>19.899999999999999</v>
      </c>
    </row>
    <row r="541" spans="1:26">
      <c r="A541" t="s">
        <v>246</v>
      </c>
      <c r="B541" t="s">
        <v>5004</v>
      </c>
      <c r="C541" t="s">
        <v>5005</v>
      </c>
      <c r="D541" t="s">
        <v>57</v>
      </c>
      <c r="E541" t="s">
        <v>58</v>
      </c>
      <c r="F541">
        <v>12730853</v>
      </c>
      <c r="G541" s="111">
        <v>45119</v>
      </c>
      <c r="H541" t="s">
        <v>5963</v>
      </c>
      <c r="I541" t="s">
        <v>255</v>
      </c>
      <c r="J541" t="s">
        <v>249</v>
      </c>
      <c r="K541" t="s">
        <v>250</v>
      </c>
      <c r="L541" t="s">
        <v>251</v>
      </c>
      <c r="O541" s="111">
        <v>45119</v>
      </c>
      <c r="P541" t="s">
        <v>252</v>
      </c>
      <c r="Q541" t="s">
        <v>282</v>
      </c>
      <c r="R541" s="111">
        <v>45126</v>
      </c>
      <c r="W541">
        <v>0</v>
      </c>
      <c r="X541">
        <v>80</v>
      </c>
      <c r="Y541">
        <v>0</v>
      </c>
      <c r="Z541">
        <f t="shared" si="8"/>
        <v>80</v>
      </c>
    </row>
    <row r="542" spans="1:26">
      <c r="A542" t="s">
        <v>246</v>
      </c>
      <c r="B542" t="s">
        <v>5780</v>
      </c>
      <c r="C542" t="s">
        <v>2299</v>
      </c>
      <c r="D542" t="s">
        <v>57</v>
      </c>
      <c r="E542" t="s">
        <v>58</v>
      </c>
      <c r="F542">
        <v>12731327</v>
      </c>
      <c r="G542" s="111">
        <v>45119</v>
      </c>
      <c r="H542" t="s">
        <v>5964</v>
      </c>
      <c r="I542" t="s">
        <v>255</v>
      </c>
      <c r="J542" t="s">
        <v>249</v>
      </c>
      <c r="K542" t="s">
        <v>250</v>
      </c>
      <c r="L542" t="s">
        <v>251</v>
      </c>
      <c r="O542" s="111">
        <v>45119</v>
      </c>
      <c r="P542" t="s">
        <v>252</v>
      </c>
      <c r="Q542" t="s">
        <v>282</v>
      </c>
      <c r="R542" s="111">
        <v>45127</v>
      </c>
      <c r="W542">
        <v>0</v>
      </c>
      <c r="X542">
        <v>4</v>
      </c>
      <c r="Y542">
        <v>0</v>
      </c>
      <c r="Z542">
        <f t="shared" si="8"/>
        <v>4</v>
      </c>
    </row>
    <row r="543" spans="1:26">
      <c r="A543" t="s">
        <v>246</v>
      </c>
      <c r="B543" t="s">
        <v>5779</v>
      </c>
      <c r="C543" t="s">
        <v>2359</v>
      </c>
      <c r="D543" t="s">
        <v>57</v>
      </c>
      <c r="E543" t="s">
        <v>58</v>
      </c>
      <c r="F543">
        <v>12731589</v>
      </c>
      <c r="G543" s="111">
        <v>45119</v>
      </c>
      <c r="H543" t="s">
        <v>5965</v>
      </c>
      <c r="I543" t="s">
        <v>255</v>
      </c>
      <c r="J543" t="s">
        <v>249</v>
      </c>
      <c r="K543" t="s">
        <v>250</v>
      </c>
      <c r="L543" t="s">
        <v>251</v>
      </c>
      <c r="O543" s="111">
        <v>45119</v>
      </c>
      <c r="P543" t="s">
        <v>252</v>
      </c>
      <c r="Q543" t="s">
        <v>253</v>
      </c>
      <c r="R543" s="111">
        <v>45120</v>
      </c>
      <c r="W543">
        <v>0</v>
      </c>
      <c r="X543">
        <v>3813.4</v>
      </c>
      <c r="Y543">
        <v>5905.75</v>
      </c>
      <c r="Z543">
        <f t="shared" si="8"/>
        <v>9719.15</v>
      </c>
    </row>
    <row r="544" spans="1:26">
      <c r="A544" t="s">
        <v>246</v>
      </c>
      <c r="B544" t="s">
        <v>5778</v>
      </c>
      <c r="C544" t="s">
        <v>2343</v>
      </c>
      <c r="D544" t="s">
        <v>57</v>
      </c>
      <c r="E544" t="s">
        <v>58</v>
      </c>
      <c r="F544">
        <v>12731410</v>
      </c>
      <c r="G544" s="111">
        <v>45120</v>
      </c>
      <c r="H544" t="s">
        <v>5966</v>
      </c>
      <c r="I544" t="s">
        <v>255</v>
      </c>
      <c r="J544" t="s">
        <v>249</v>
      </c>
      <c r="K544" t="s">
        <v>250</v>
      </c>
      <c r="L544" t="s">
        <v>251</v>
      </c>
      <c r="O544" s="111">
        <v>45120</v>
      </c>
      <c r="P544" t="s">
        <v>252</v>
      </c>
      <c r="Q544" t="s">
        <v>282</v>
      </c>
      <c r="R544" s="111">
        <v>45124</v>
      </c>
      <c r="W544">
        <v>0</v>
      </c>
      <c r="X544">
        <v>80</v>
      </c>
      <c r="Y544">
        <v>0</v>
      </c>
      <c r="Z544">
        <f t="shared" si="8"/>
        <v>80</v>
      </c>
    </row>
    <row r="545" spans="1:26">
      <c r="A545" t="s">
        <v>246</v>
      </c>
      <c r="B545" t="s">
        <v>5791</v>
      </c>
      <c r="C545" t="s">
        <v>5792</v>
      </c>
      <c r="D545" t="s">
        <v>57</v>
      </c>
      <c r="E545" t="s">
        <v>58</v>
      </c>
      <c r="F545">
        <v>12735863</v>
      </c>
      <c r="G545" s="111">
        <v>45120</v>
      </c>
      <c r="H545" t="s">
        <v>5967</v>
      </c>
      <c r="I545" t="s">
        <v>255</v>
      </c>
      <c r="J545" t="s">
        <v>249</v>
      </c>
      <c r="K545" t="s">
        <v>250</v>
      </c>
      <c r="L545" t="s">
        <v>251</v>
      </c>
      <c r="O545" s="111">
        <v>45120</v>
      </c>
      <c r="P545" t="s">
        <v>252</v>
      </c>
      <c r="Q545" t="s">
        <v>282</v>
      </c>
      <c r="R545" s="111">
        <v>45121</v>
      </c>
      <c r="W545">
        <v>0</v>
      </c>
      <c r="X545">
        <v>6420</v>
      </c>
      <c r="Y545">
        <v>0</v>
      </c>
      <c r="Z545">
        <f t="shared" si="8"/>
        <v>6420</v>
      </c>
    </row>
    <row r="546" spans="1:26">
      <c r="A546" t="s">
        <v>246</v>
      </c>
      <c r="B546" t="s">
        <v>5781</v>
      </c>
      <c r="C546" t="s">
        <v>5008</v>
      </c>
      <c r="D546" t="s">
        <v>57</v>
      </c>
      <c r="E546" t="s">
        <v>58</v>
      </c>
      <c r="F546">
        <v>12735955</v>
      </c>
      <c r="G546" s="111">
        <v>45120</v>
      </c>
      <c r="H546" t="s">
        <v>5968</v>
      </c>
      <c r="I546" t="s">
        <v>255</v>
      </c>
      <c r="J546" t="s">
        <v>249</v>
      </c>
      <c r="K546" t="s">
        <v>250</v>
      </c>
      <c r="L546" t="s">
        <v>251</v>
      </c>
      <c r="O546" s="111">
        <v>45120</v>
      </c>
      <c r="P546" t="s">
        <v>252</v>
      </c>
      <c r="Q546" t="s">
        <v>257</v>
      </c>
      <c r="R546" s="111">
        <v>45121</v>
      </c>
      <c r="W546">
        <v>0</v>
      </c>
      <c r="X546">
        <v>0</v>
      </c>
      <c r="Y546">
        <v>0</v>
      </c>
      <c r="Z546">
        <f t="shared" si="8"/>
        <v>0</v>
      </c>
    </row>
    <row r="547" spans="1:26">
      <c r="A547" t="s">
        <v>246</v>
      </c>
      <c r="B547" t="s">
        <v>5785</v>
      </c>
      <c r="C547" t="s">
        <v>5380</v>
      </c>
      <c r="D547" t="s">
        <v>57</v>
      </c>
      <c r="E547" t="s">
        <v>58</v>
      </c>
      <c r="F547">
        <v>12736195</v>
      </c>
      <c r="G547" s="111">
        <v>45120</v>
      </c>
      <c r="H547" t="s">
        <v>5969</v>
      </c>
      <c r="I547" t="s">
        <v>255</v>
      </c>
      <c r="J547" t="s">
        <v>249</v>
      </c>
      <c r="K547" t="s">
        <v>250</v>
      </c>
      <c r="L547" t="s">
        <v>251</v>
      </c>
      <c r="O547" s="111">
        <v>45120</v>
      </c>
      <c r="P547" t="s">
        <v>252</v>
      </c>
      <c r="Q547" t="s">
        <v>253</v>
      </c>
      <c r="R547" s="111">
        <v>45121</v>
      </c>
      <c r="W547">
        <v>0</v>
      </c>
      <c r="X547">
        <v>4350.8100000000004</v>
      </c>
      <c r="Y547">
        <v>9139.2999999999993</v>
      </c>
      <c r="Z547">
        <f t="shared" si="8"/>
        <v>13490.11</v>
      </c>
    </row>
    <row r="548" spans="1:26">
      <c r="A548" t="s">
        <v>246</v>
      </c>
      <c r="B548" t="s">
        <v>5789</v>
      </c>
      <c r="C548" t="s">
        <v>5790</v>
      </c>
      <c r="D548" t="s">
        <v>57</v>
      </c>
      <c r="E548" t="s">
        <v>58</v>
      </c>
      <c r="F548">
        <v>11435632</v>
      </c>
      <c r="G548" s="111">
        <v>45120</v>
      </c>
      <c r="H548" t="s">
        <v>5970</v>
      </c>
      <c r="I548" t="s">
        <v>260</v>
      </c>
      <c r="J548" t="s">
        <v>249</v>
      </c>
      <c r="K548" t="s">
        <v>250</v>
      </c>
      <c r="L548" t="s">
        <v>251</v>
      </c>
      <c r="O548" s="111">
        <v>45120</v>
      </c>
      <c r="P548" t="s">
        <v>252</v>
      </c>
      <c r="Q548" t="s">
        <v>253</v>
      </c>
      <c r="R548" s="111">
        <v>45153</v>
      </c>
      <c r="W548">
        <v>0</v>
      </c>
      <c r="X548">
        <v>0</v>
      </c>
      <c r="Y548">
        <v>20394.95</v>
      </c>
      <c r="Z548">
        <f t="shared" si="8"/>
        <v>20394.95</v>
      </c>
    </row>
    <row r="549" spans="1:26">
      <c r="A549" t="s">
        <v>246</v>
      </c>
      <c r="B549" t="s">
        <v>5004</v>
      </c>
      <c r="C549" t="s">
        <v>5005</v>
      </c>
      <c r="D549" t="s">
        <v>57</v>
      </c>
      <c r="E549" t="s">
        <v>58</v>
      </c>
      <c r="F549">
        <v>12736276</v>
      </c>
      <c r="G549" s="111">
        <v>45120</v>
      </c>
      <c r="H549" t="s">
        <v>5971</v>
      </c>
      <c r="I549" t="s">
        <v>255</v>
      </c>
      <c r="L549" t="s">
        <v>251</v>
      </c>
      <c r="O549" s="111">
        <v>45120</v>
      </c>
      <c r="P549" t="s">
        <v>252</v>
      </c>
      <c r="Q549" t="s">
        <v>263</v>
      </c>
      <c r="R549" s="111">
        <v>45121</v>
      </c>
      <c r="W549">
        <v>0</v>
      </c>
      <c r="X549">
        <v>25</v>
      </c>
      <c r="Y549">
        <v>0</v>
      </c>
      <c r="Z549">
        <f t="shared" si="8"/>
        <v>25</v>
      </c>
    </row>
    <row r="550" spans="1:26">
      <c r="A550" t="s">
        <v>246</v>
      </c>
      <c r="B550" t="s">
        <v>5789</v>
      </c>
      <c r="C550" t="s">
        <v>5790</v>
      </c>
      <c r="D550" t="s">
        <v>57</v>
      </c>
      <c r="E550" t="s">
        <v>58</v>
      </c>
      <c r="F550">
        <v>12736438</v>
      </c>
      <c r="G550" s="111">
        <v>45120</v>
      </c>
      <c r="H550" t="s">
        <v>5972</v>
      </c>
      <c r="I550" t="s">
        <v>255</v>
      </c>
      <c r="J550" t="s">
        <v>249</v>
      </c>
      <c r="K550" t="s">
        <v>250</v>
      </c>
      <c r="L550" t="s">
        <v>251</v>
      </c>
      <c r="O550" s="111">
        <v>45120</v>
      </c>
      <c r="P550" t="s">
        <v>252</v>
      </c>
      <c r="Q550" t="s">
        <v>253</v>
      </c>
      <c r="R550" s="111">
        <v>45126</v>
      </c>
      <c r="W550">
        <v>0</v>
      </c>
      <c r="X550">
        <v>923.5</v>
      </c>
      <c r="Y550">
        <v>4678.1000000000004</v>
      </c>
      <c r="Z550">
        <f t="shared" si="8"/>
        <v>5601.6</v>
      </c>
    </row>
    <row r="551" spans="1:26">
      <c r="A551" t="s">
        <v>246</v>
      </c>
      <c r="B551" t="s">
        <v>5780</v>
      </c>
      <c r="C551" t="s">
        <v>2299</v>
      </c>
      <c r="D551" t="s">
        <v>57</v>
      </c>
      <c r="E551" t="s">
        <v>58</v>
      </c>
      <c r="F551">
        <v>12738204</v>
      </c>
      <c r="G551" s="111">
        <v>45121</v>
      </c>
      <c r="H551" t="s">
        <v>5973</v>
      </c>
      <c r="I551" t="s">
        <v>255</v>
      </c>
      <c r="J551" t="s">
        <v>249</v>
      </c>
      <c r="K551" t="s">
        <v>250</v>
      </c>
      <c r="L551" t="s">
        <v>251</v>
      </c>
      <c r="O551" s="111">
        <v>45121</v>
      </c>
      <c r="P551" t="s">
        <v>252</v>
      </c>
      <c r="Q551" t="s">
        <v>253</v>
      </c>
      <c r="R551" s="111"/>
      <c r="W551">
        <v>0</v>
      </c>
      <c r="X551">
        <v>347.5</v>
      </c>
      <c r="Y551">
        <v>106</v>
      </c>
      <c r="Z551">
        <f t="shared" si="8"/>
        <v>453.5</v>
      </c>
    </row>
    <row r="552" spans="1:26">
      <c r="A552" t="s">
        <v>246</v>
      </c>
      <c r="B552" t="s">
        <v>5780</v>
      </c>
      <c r="C552" t="s">
        <v>2299</v>
      </c>
      <c r="D552" t="s">
        <v>57</v>
      </c>
      <c r="E552" t="s">
        <v>58</v>
      </c>
      <c r="F552">
        <v>12737508</v>
      </c>
      <c r="G552" s="111">
        <v>45121</v>
      </c>
      <c r="H552" t="s">
        <v>5974</v>
      </c>
      <c r="I552" t="s">
        <v>255</v>
      </c>
      <c r="J552" t="s">
        <v>249</v>
      </c>
      <c r="K552" t="s">
        <v>250</v>
      </c>
      <c r="L552" t="s">
        <v>251</v>
      </c>
      <c r="O552" s="111">
        <v>45121</v>
      </c>
      <c r="P552" t="s">
        <v>252</v>
      </c>
      <c r="Q552" t="s">
        <v>253</v>
      </c>
      <c r="R552" s="111">
        <v>45124</v>
      </c>
      <c r="W552">
        <v>0</v>
      </c>
      <c r="X552">
        <v>1194.9000000000001</v>
      </c>
      <c r="Y552">
        <v>4579.49</v>
      </c>
      <c r="Z552">
        <f t="shared" si="8"/>
        <v>5774.3899999999994</v>
      </c>
    </row>
    <row r="553" spans="1:26">
      <c r="A553" t="s">
        <v>246</v>
      </c>
      <c r="B553" t="s">
        <v>5778</v>
      </c>
      <c r="C553" t="s">
        <v>2343</v>
      </c>
      <c r="D553" t="s">
        <v>57</v>
      </c>
      <c r="E553" t="s">
        <v>58</v>
      </c>
      <c r="F553">
        <v>12743254</v>
      </c>
      <c r="G553" s="111">
        <v>45124</v>
      </c>
      <c r="H553" t="s">
        <v>5975</v>
      </c>
      <c r="I553" t="s">
        <v>255</v>
      </c>
      <c r="J553" t="s">
        <v>249</v>
      </c>
      <c r="K553" t="s">
        <v>250</v>
      </c>
      <c r="L553" t="s">
        <v>251</v>
      </c>
      <c r="O553" s="111">
        <v>45125</v>
      </c>
      <c r="P553" t="s">
        <v>252</v>
      </c>
      <c r="Q553" t="s">
        <v>253</v>
      </c>
      <c r="R553" s="111">
        <v>45126</v>
      </c>
      <c r="W553">
        <v>0</v>
      </c>
      <c r="X553">
        <v>1444</v>
      </c>
      <c r="Y553">
        <v>1664.5</v>
      </c>
      <c r="Z553">
        <f t="shared" si="8"/>
        <v>3108.5</v>
      </c>
    </row>
    <row r="554" spans="1:26">
      <c r="A554" t="s">
        <v>246</v>
      </c>
      <c r="B554" t="s">
        <v>5778</v>
      </c>
      <c r="C554" t="s">
        <v>2343</v>
      </c>
      <c r="D554" t="s">
        <v>57</v>
      </c>
      <c r="E554" t="s">
        <v>58</v>
      </c>
      <c r="F554">
        <v>12747234</v>
      </c>
      <c r="G554" s="111">
        <v>45125</v>
      </c>
      <c r="H554" t="s">
        <v>5976</v>
      </c>
      <c r="I554" t="s">
        <v>255</v>
      </c>
      <c r="J554" t="s">
        <v>249</v>
      </c>
      <c r="K554" t="s">
        <v>250</v>
      </c>
      <c r="L554" t="s">
        <v>251</v>
      </c>
      <c r="O554" s="111">
        <v>45125</v>
      </c>
      <c r="P554" t="s">
        <v>252</v>
      </c>
      <c r="Q554" t="s">
        <v>282</v>
      </c>
      <c r="R554" s="111">
        <v>45126</v>
      </c>
      <c r="W554">
        <v>0</v>
      </c>
      <c r="X554">
        <v>103</v>
      </c>
      <c r="Y554">
        <v>0</v>
      </c>
      <c r="Z554">
        <f t="shared" si="8"/>
        <v>103</v>
      </c>
    </row>
    <row r="555" spans="1:26">
      <c r="A555" t="s">
        <v>246</v>
      </c>
      <c r="B555" t="s">
        <v>5778</v>
      </c>
      <c r="C555" t="s">
        <v>2343</v>
      </c>
      <c r="D555" t="s">
        <v>57</v>
      </c>
      <c r="E555" t="s">
        <v>58</v>
      </c>
      <c r="F555">
        <v>12747536</v>
      </c>
      <c r="G555" s="111">
        <v>45125</v>
      </c>
      <c r="H555" t="s">
        <v>5977</v>
      </c>
      <c r="I555" t="s">
        <v>255</v>
      </c>
      <c r="J555" t="s">
        <v>249</v>
      </c>
      <c r="K555" t="s">
        <v>250</v>
      </c>
      <c r="L555" t="s">
        <v>251</v>
      </c>
      <c r="O555" s="111">
        <v>45125</v>
      </c>
      <c r="P555" t="s">
        <v>252</v>
      </c>
      <c r="Q555" t="s">
        <v>253</v>
      </c>
      <c r="R555" s="111">
        <v>45126</v>
      </c>
      <c r="W555">
        <v>0</v>
      </c>
      <c r="X555">
        <v>244</v>
      </c>
      <c r="Y555">
        <v>222</v>
      </c>
      <c r="Z555">
        <f t="shared" si="8"/>
        <v>466</v>
      </c>
    </row>
    <row r="556" spans="1:26">
      <c r="A556" t="s">
        <v>246</v>
      </c>
      <c r="B556" t="s">
        <v>5785</v>
      </c>
      <c r="C556" t="s">
        <v>5380</v>
      </c>
      <c r="D556" t="s">
        <v>57</v>
      </c>
      <c r="E556" t="s">
        <v>58</v>
      </c>
      <c r="F556">
        <v>12746505</v>
      </c>
      <c r="G556" s="111">
        <v>45125</v>
      </c>
      <c r="H556" t="s">
        <v>5978</v>
      </c>
      <c r="I556" t="s">
        <v>255</v>
      </c>
      <c r="J556" t="s">
        <v>249</v>
      </c>
      <c r="K556" t="s">
        <v>250</v>
      </c>
      <c r="L556" t="s">
        <v>251</v>
      </c>
      <c r="O556" s="111">
        <v>45125</v>
      </c>
      <c r="P556" t="s">
        <v>252</v>
      </c>
      <c r="Q556" t="s">
        <v>282</v>
      </c>
      <c r="R556" s="111">
        <v>45126</v>
      </c>
      <c r="W556">
        <v>0</v>
      </c>
      <c r="X556">
        <v>72</v>
      </c>
      <c r="Y556">
        <v>0</v>
      </c>
      <c r="Z556">
        <f t="shared" si="8"/>
        <v>72</v>
      </c>
    </row>
    <row r="557" spans="1:26">
      <c r="A557" t="s">
        <v>246</v>
      </c>
      <c r="B557" t="s">
        <v>5789</v>
      </c>
      <c r="C557" t="s">
        <v>5790</v>
      </c>
      <c r="D557" t="s">
        <v>57</v>
      </c>
      <c r="E557" t="s">
        <v>58</v>
      </c>
      <c r="F557">
        <v>12748196</v>
      </c>
      <c r="G557" s="111">
        <v>45125</v>
      </c>
      <c r="H557" t="s">
        <v>5979</v>
      </c>
      <c r="I557" t="s">
        <v>255</v>
      </c>
      <c r="J557" t="s">
        <v>249</v>
      </c>
      <c r="K557" t="s">
        <v>250</v>
      </c>
      <c r="L557" t="s">
        <v>251</v>
      </c>
      <c r="O557" s="111">
        <v>45125</v>
      </c>
      <c r="P557" t="s">
        <v>252</v>
      </c>
      <c r="Q557" t="s">
        <v>253</v>
      </c>
      <c r="R557" s="111">
        <v>45126</v>
      </c>
      <c r="W557">
        <v>0</v>
      </c>
      <c r="X557">
        <v>293.48</v>
      </c>
      <c r="Y557">
        <v>1051.46</v>
      </c>
      <c r="Z557">
        <f t="shared" si="8"/>
        <v>1344.94</v>
      </c>
    </row>
    <row r="558" spans="1:26">
      <c r="A558" t="s">
        <v>246</v>
      </c>
      <c r="B558" t="s">
        <v>5789</v>
      </c>
      <c r="C558" t="s">
        <v>5790</v>
      </c>
      <c r="D558" t="s">
        <v>57</v>
      </c>
      <c r="E558" t="s">
        <v>58</v>
      </c>
      <c r="F558">
        <v>12752058</v>
      </c>
      <c r="G558" s="111">
        <v>45126</v>
      </c>
      <c r="H558" t="s">
        <v>5980</v>
      </c>
      <c r="I558" t="s">
        <v>255</v>
      </c>
      <c r="J558" t="s">
        <v>249</v>
      </c>
      <c r="K558" t="s">
        <v>250</v>
      </c>
      <c r="L558" t="s">
        <v>251</v>
      </c>
      <c r="O558" s="111">
        <v>45126</v>
      </c>
      <c r="P558" t="s">
        <v>252</v>
      </c>
      <c r="Q558" t="s">
        <v>253</v>
      </c>
      <c r="R558" s="111">
        <v>45135</v>
      </c>
      <c r="W558">
        <v>0</v>
      </c>
      <c r="X558">
        <v>45</v>
      </c>
      <c r="Y558">
        <v>35</v>
      </c>
      <c r="Z558">
        <f t="shared" si="8"/>
        <v>80</v>
      </c>
    </row>
    <row r="559" spans="1:26">
      <c r="A559" t="s">
        <v>246</v>
      </c>
      <c r="B559" t="s">
        <v>5789</v>
      </c>
      <c r="C559" t="s">
        <v>5790</v>
      </c>
      <c r="D559" t="s">
        <v>57</v>
      </c>
      <c r="E559" t="s">
        <v>58</v>
      </c>
      <c r="F559">
        <v>12752434</v>
      </c>
      <c r="G559" s="111">
        <v>45126</v>
      </c>
      <c r="H559" t="s">
        <v>6395</v>
      </c>
      <c r="I559" t="s">
        <v>271</v>
      </c>
      <c r="J559" t="s">
        <v>249</v>
      </c>
      <c r="K559" t="s">
        <v>268</v>
      </c>
      <c r="L559" t="s">
        <v>251</v>
      </c>
      <c r="O559" s="111">
        <v>45149</v>
      </c>
      <c r="P559" t="s">
        <v>252</v>
      </c>
      <c r="Q559" t="s">
        <v>257</v>
      </c>
      <c r="R559" s="111"/>
      <c r="W559">
        <v>0</v>
      </c>
      <c r="X559">
        <v>0</v>
      </c>
      <c r="Y559">
        <v>0</v>
      </c>
      <c r="Z559">
        <f t="shared" si="8"/>
        <v>0</v>
      </c>
    </row>
    <row r="560" spans="1:26">
      <c r="A560" t="s">
        <v>246</v>
      </c>
      <c r="B560" t="s">
        <v>5779</v>
      </c>
      <c r="C560" t="s">
        <v>2359</v>
      </c>
      <c r="D560" t="s">
        <v>57</v>
      </c>
      <c r="E560" t="s">
        <v>58</v>
      </c>
      <c r="F560">
        <v>12755987</v>
      </c>
      <c r="G560" s="111">
        <v>45127</v>
      </c>
      <c r="H560" t="s">
        <v>5981</v>
      </c>
      <c r="I560" t="s">
        <v>255</v>
      </c>
      <c r="J560" t="s">
        <v>249</v>
      </c>
      <c r="K560" t="s">
        <v>250</v>
      </c>
      <c r="L560" t="s">
        <v>251</v>
      </c>
      <c r="O560" s="111">
        <v>45128</v>
      </c>
      <c r="P560" t="s">
        <v>252</v>
      </c>
      <c r="Q560" t="s">
        <v>253</v>
      </c>
      <c r="R560" s="111">
        <v>45132</v>
      </c>
      <c r="W560">
        <v>0</v>
      </c>
      <c r="X560">
        <v>1998.65</v>
      </c>
      <c r="Y560">
        <v>7045.61</v>
      </c>
      <c r="Z560">
        <f t="shared" si="8"/>
        <v>9044.26</v>
      </c>
    </row>
    <row r="561" spans="1:26">
      <c r="A561" t="s">
        <v>246</v>
      </c>
      <c r="B561" t="s">
        <v>5791</v>
      </c>
      <c r="C561" t="s">
        <v>5792</v>
      </c>
      <c r="D561" t="s">
        <v>57</v>
      </c>
      <c r="E561" t="s">
        <v>58</v>
      </c>
      <c r="F561">
        <v>12756247</v>
      </c>
      <c r="G561" s="111">
        <v>45127</v>
      </c>
      <c r="H561" t="s">
        <v>5982</v>
      </c>
      <c r="I561" t="s">
        <v>255</v>
      </c>
      <c r="J561" t="s">
        <v>249</v>
      </c>
      <c r="K561" t="s">
        <v>250</v>
      </c>
      <c r="L561" t="s">
        <v>251</v>
      </c>
      <c r="O561" s="111">
        <v>45128</v>
      </c>
      <c r="P561" t="s">
        <v>252</v>
      </c>
      <c r="Q561" t="s">
        <v>282</v>
      </c>
      <c r="R561" s="111">
        <v>45132</v>
      </c>
      <c r="W561">
        <v>0</v>
      </c>
      <c r="X561">
        <v>2722</v>
      </c>
      <c r="Y561">
        <v>0</v>
      </c>
      <c r="Z561">
        <f t="shared" si="8"/>
        <v>2722</v>
      </c>
    </row>
    <row r="562" spans="1:26">
      <c r="A562" t="s">
        <v>246</v>
      </c>
      <c r="B562" t="s">
        <v>5782</v>
      </c>
      <c r="C562" t="s">
        <v>5011</v>
      </c>
      <c r="D562" t="s">
        <v>57</v>
      </c>
      <c r="E562" t="s">
        <v>58</v>
      </c>
      <c r="F562">
        <v>12756588</v>
      </c>
      <c r="G562" s="111">
        <v>45127</v>
      </c>
      <c r="H562" t="s">
        <v>5983</v>
      </c>
      <c r="I562" t="s">
        <v>255</v>
      </c>
      <c r="J562" t="s">
        <v>249</v>
      </c>
      <c r="K562" t="s">
        <v>250</v>
      </c>
      <c r="L562" t="s">
        <v>251</v>
      </c>
      <c r="O562" s="111">
        <v>45128</v>
      </c>
      <c r="P562" t="s">
        <v>252</v>
      </c>
      <c r="Q562" t="s">
        <v>253</v>
      </c>
      <c r="R562" s="111">
        <v>45131</v>
      </c>
      <c r="W562">
        <v>0</v>
      </c>
      <c r="X562">
        <v>163.80000000000001</v>
      </c>
      <c r="Y562">
        <v>173</v>
      </c>
      <c r="Z562">
        <f t="shared" si="8"/>
        <v>336.8</v>
      </c>
    </row>
    <row r="563" spans="1:26">
      <c r="A563" t="s">
        <v>246</v>
      </c>
      <c r="B563" t="s">
        <v>5789</v>
      </c>
      <c r="C563" t="s">
        <v>5790</v>
      </c>
      <c r="D563" t="s">
        <v>57</v>
      </c>
      <c r="E563" t="s">
        <v>58</v>
      </c>
      <c r="F563">
        <v>12757335</v>
      </c>
      <c r="G563" s="111">
        <v>45127</v>
      </c>
      <c r="H563" t="s">
        <v>5984</v>
      </c>
      <c r="I563" t="s">
        <v>255</v>
      </c>
      <c r="J563" t="s">
        <v>249</v>
      </c>
      <c r="K563" t="s">
        <v>250</v>
      </c>
      <c r="L563" t="s">
        <v>251</v>
      </c>
      <c r="O563" s="111">
        <v>45128</v>
      </c>
      <c r="P563" t="s">
        <v>252</v>
      </c>
      <c r="Q563" t="s">
        <v>253</v>
      </c>
      <c r="R563" s="111">
        <v>45128</v>
      </c>
      <c r="W563">
        <v>0</v>
      </c>
      <c r="X563">
        <v>2081.19</v>
      </c>
      <c r="Y563">
        <v>6481.1</v>
      </c>
      <c r="Z563">
        <f t="shared" si="8"/>
        <v>8562.2900000000009</v>
      </c>
    </row>
    <row r="564" spans="1:26">
      <c r="A564" t="s">
        <v>246</v>
      </c>
      <c r="B564" t="s">
        <v>5789</v>
      </c>
      <c r="C564" t="s">
        <v>5790</v>
      </c>
      <c r="D564" t="s">
        <v>57</v>
      </c>
      <c r="E564" t="s">
        <v>58</v>
      </c>
      <c r="F564">
        <v>12757472</v>
      </c>
      <c r="G564" s="111">
        <v>45127</v>
      </c>
      <c r="H564" t="s">
        <v>5985</v>
      </c>
      <c r="I564" t="s">
        <v>255</v>
      </c>
      <c r="J564" t="s">
        <v>249</v>
      </c>
      <c r="K564" t="s">
        <v>250</v>
      </c>
      <c r="L564" t="s">
        <v>251</v>
      </c>
      <c r="O564" s="111">
        <v>45128</v>
      </c>
      <c r="P564" t="s">
        <v>252</v>
      </c>
      <c r="Q564" t="s">
        <v>253</v>
      </c>
      <c r="R564" s="111">
        <v>45138</v>
      </c>
      <c r="W564">
        <v>0</v>
      </c>
      <c r="X564">
        <v>0</v>
      </c>
      <c r="Y564">
        <v>32</v>
      </c>
      <c r="Z564">
        <f t="shared" si="8"/>
        <v>32</v>
      </c>
    </row>
    <row r="565" spans="1:26">
      <c r="A565" t="s">
        <v>246</v>
      </c>
      <c r="B565" t="s">
        <v>5780</v>
      </c>
      <c r="C565" t="s">
        <v>2299</v>
      </c>
      <c r="D565" t="s">
        <v>57</v>
      </c>
      <c r="E565" t="s">
        <v>58</v>
      </c>
      <c r="F565">
        <v>12757600</v>
      </c>
      <c r="G565" s="111">
        <v>45127</v>
      </c>
      <c r="H565" t="s">
        <v>5986</v>
      </c>
      <c r="I565" t="s">
        <v>255</v>
      </c>
      <c r="J565" t="s">
        <v>249</v>
      </c>
      <c r="K565" t="s">
        <v>250</v>
      </c>
      <c r="L565" t="s">
        <v>251</v>
      </c>
      <c r="O565" s="111">
        <v>45128</v>
      </c>
      <c r="P565" t="s">
        <v>252</v>
      </c>
      <c r="Q565" t="s">
        <v>253</v>
      </c>
      <c r="R565" s="111">
        <v>45131</v>
      </c>
      <c r="W565">
        <v>0</v>
      </c>
      <c r="X565">
        <v>544</v>
      </c>
      <c r="Y565">
        <v>7368</v>
      </c>
      <c r="Z565">
        <f t="shared" si="8"/>
        <v>7912</v>
      </c>
    </row>
    <row r="566" spans="1:26">
      <c r="A566" t="s">
        <v>246</v>
      </c>
      <c r="B566" t="s">
        <v>5781</v>
      </c>
      <c r="C566" t="s">
        <v>5008</v>
      </c>
      <c r="D566" t="s">
        <v>57</v>
      </c>
      <c r="E566" t="s">
        <v>58</v>
      </c>
      <c r="F566">
        <v>12758481</v>
      </c>
      <c r="G566" s="111">
        <v>45128</v>
      </c>
      <c r="H566" t="s">
        <v>5987</v>
      </c>
      <c r="I566" t="s">
        <v>255</v>
      </c>
      <c r="J566" t="s">
        <v>249</v>
      </c>
      <c r="K566" t="s">
        <v>250</v>
      </c>
      <c r="L566" t="s">
        <v>251</v>
      </c>
      <c r="O566" s="111">
        <v>45128</v>
      </c>
      <c r="P566" t="s">
        <v>252</v>
      </c>
      <c r="Q566" t="s">
        <v>253</v>
      </c>
      <c r="R566" s="111">
        <v>45132</v>
      </c>
      <c r="W566">
        <v>0</v>
      </c>
      <c r="X566">
        <v>716</v>
      </c>
      <c r="Y566">
        <v>12860</v>
      </c>
      <c r="Z566">
        <f t="shared" si="8"/>
        <v>13576</v>
      </c>
    </row>
    <row r="567" spans="1:26">
      <c r="A567" t="s">
        <v>246</v>
      </c>
      <c r="B567" t="s">
        <v>5778</v>
      </c>
      <c r="C567" t="s">
        <v>2343</v>
      </c>
      <c r="D567" t="s">
        <v>57</v>
      </c>
      <c r="E567" t="s">
        <v>58</v>
      </c>
      <c r="F567">
        <v>12759042</v>
      </c>
      <c r="G567" s="111">
        <v>45128</v>
      </c>
      <c r="H567" t="s">
        <v>5989</v>
      </c>
      <c r="I567" t="s">
        <v>255</v>
      </c>
      <c r="J567" t="s">
        <v>249</v>
      </c>
      <c r="K567" t="s">
        <v>250</v>
      </c>
      <c r="L567" t="s">
        <v>251</v>
      </c>
      <c r="O567" s="111">
        <v>45128</v>
      </c>
      <c r="P567" t="s">
        <v>252</v>
      </c>
      <c r="Q567" t="s">
        <v>253</v>
      </c>
      <c r="R567" s="111">
        <v>45132</v>
      </c>
      <c r="W567">
        <v>0</v>
      </c>
      <c r="X567">
        <v>0</v>
      </c>
      <c r="Y567">
        <v>1</v>
      </c>
      <c r="Z567">
        <f t="shared" si="8"/>
        <v>1</v>
      </c>
    </row>
    <row r="568" spans="1:26">
      <c r="A568" t="s">
        <v>246</v>
      </c>
      <c r="B568" t="s">
        <v>5756</v>
      </c>
      <c r="C568" t="s">
        <v>2337</v>
      </c>
      <c r="D568" t="s">
        <v>57</v>
      </c>
      <c r="E568" t="s">
        <v>58</v>
      </c>
      <c r="F568">
        <v>12756350</v>
      </c>
      <c r="G568" s="111">
        <v>45129</v>
      </c>
      <c r="H568" t="s">
        <v>5990</v>
      </c>
      <c r="I568" t="s">
        <v>255</v>
      </c>
      <c r="J568" t="s">
        <v>249</v>
      </c>
      <c r="K568" t="s">
        <v>250</v>
      </c>
      <c r="L568" t="s">
        <v>251</v>
      </c>
      <c r="O568" s="111">
        <v>45129</v>
      </c>
      <c r="P568" t="s">
        <v>252</v>
      </c>
      <c r="Q568" t="s">
        <v>253</v>
      </c>
      <c r="R568" s="111">
        <v>45132</v>
      </c>
      <c r="W568">
        <v>0</v>
      </c>
      <c r="X568">
        <v>0</v>
      </c>
      <c r="Y568">
        <v>102.6</v>
      </c>
      <c r="Z568">
        <f t="shared" si="8"/>
        <v>102.6</v>
      </c>
    </row>
    <row r="569" spans="1:26">
      <c r="A569" t="s">
        <v>246</v>
      </c>
      <c r="B569" t="s">
        <v>5778</v>
      </c>
      <c r="C569" t="s">
        <v>2343</v>
      </c>
      <c r="D569" t="s">
        <v>57</v>
      </c>
      <c r="E569" t="s">
        <v>58</v>
      </c>
      <c r="F569">
        <v>12768561</v>
      </c>
      <c r="G569" s="111">
        <v>45131</v>
      </c>
      <c r="H569" t="s">
        <v>5991</v>
      </c>
      <c r="I569" t="s">
        <v>255</v>
      </c>
      <c r="J569" t="s">
        <v>249</v>
      </c>
      <c r="K569" t="s">
        <v>250</v>
      </c>
      <c r="L569" t="s">
        <v>251</v>
      </c>
      <c r="O569" s="111">
        <v>45131</v>
      </c>
      <c r="P569" t="s">
        <v>252</v>
      </c>
      <c r="Q569" t="s">
        <v>253</v>
      </c>
      <c r="R569" s="111">
        <v>45132</v>
      </c>
      <c r="W569">
        <v>0</v>
      </c>
      <c r="X569">
        <v>0</v>
      </c>
      <c r="Y569">
        <v>3500</v>
      </c>
      <c r="Z569">
        <f t="shared" si="8"/>
        <v>3500</v>
      </c>
    </row>
    <row r="570" spans="1:26">
      <c r="A570" t="s">
        <v>246</v>
      </c>
      <c r="B570" t="s">
        <v>5785</v>
      </c>
      <c r="C570" t="s">
        <v>5380</v>
      </c>
      <c r="D570" t="s">
        <v>57</v>
      </c>
      <c r="E570" t="s">
        <v>58</v>
      </c>
      <c r="F570">
        <v>9819708</v>
      </c>
      <c r="G570" s="111">
        <v>45132</v>
      </c>
      <c r="H570" t="s">
        <v>5992</v>
      </c>
      <c r="I570" t="s">
        <v>248</v>
      </c>
      <c r="J570" t="s">
        <v>249</v>
      </c>
      <c r="K570" t="s">
        <v>268</v>
      </c>
      <c r="L570" t="s">
        <v>251</v>
      </c>
      <c r="O570" s="111">
        <v>45132</v>
      </c>
      <c r="P570" t="s">
        <v>252</v>
      </c>
      <c r="Q570" t="s">
        <v>253</v>
      </c>
      <c r="R570" s="111">
        <v>45133</v>
      </c>
      <c r="W570">
        <v>0</v>
      </c>
      <c r="X570">
        <v>353</v>
      </c>
      <c r="Y570">
        <v>13295.05</v>
      </c>
      <c r="Z570">
        <f t="shared" si="8"/>
        <v>13648.05</v>
      </c>
    </row>
    <row r="571" spans="1:26">
      <c r="A571" t="s">
        <v>246</v>
      </c>
      <c r="B571" t="s">
        <v>5004</v>
      </c>
      <c r="C571" t="s">
        <v>5005</v>
      </c>
      <c r="D571" t="s">
        <v>57</v>
      </c>
      <c r="E571" t="s">
        <v>58</v>
      </c>
      <c r="F571">
        <v>12774216</v>
      </c>
      <c r="G571" s="111">
        <v>45132</v>
      </c>
      <c r="H571" t="s">
        <v>5993</v>
      </c>
      <c r="I571" t="s">
        <v>255</v>
      </c>
      <c r="J571" t="s">
        <v>249</v>
      </c>
      <c r="K571" t="s">
        <v>250</v>
      </c>
      <c r="L571" t="s">
        <v>251</v>
      </c>
      <c r="O571" s="111">
        <v>45132</v>
      </c>
      <c r="P571" t="s">
        <v>252</v>
      </c>
      <c r="Q571" t="s">
        <v>282</v>
      </c>
      <c r="R571" s="111">
        <v>45133</v>
      </c>
      <c r="W571">
        <v>0</v>
      </c>
      <c r="X571">
        <v>78</v>
      </c>
      <c r="Y571">
        <v>0</v>
      </c>
      <c r="Z571">
        <f t="shared" si="8"/>
        <v>78</v>
      </c>
    </row>
    <row r="572" spans="1:26">
      <c r="A572" t="s">
        <v>246</v>
      </c>
      <c r="B572" t="s">
        <v>5781</v>
      </c>
      <c r="C572" t="s">
        <v>5008</v>
      </c>
      <c r="D572" t="s">
        <v>57</v>
      </c>
      <c r="E572" t="s">
        <v>58</v>
      </c>
      <c r="F572">
        <v>12770254</v>
      </c>
      <c r="G572" s="111">
        <v>45132</v>
      </c>
      <c r="H572" t="s">
        <v>5994</v>
      </c>
      <c r="I572" t="s">
        <v>255</v>
      </c>
      <c r="J572" t="s">
        <v>249</v>
      </c>
      <c r="K572" t="s">
        <v>250</v>
      </c>
      <c r="L572" t="s">
        <v>251</v>
      </c>
      <c r="O572" s="111">
        <v>45134</v>
      </c>
      <c r="P572" t="s">
        <v>252</v>
      </c>
      <c r="Q572" t="s">
        <v>253</v>
      </c>
      <c r="R572" s="111">
        <v>45138</v>
      </c>
      <c r="W572">
        <v>0</v>
      </c>
      <c r="X572">
        <v>0</v>
      </c>
      <c r="Y572">
        <v>1004.5</v>
      </c>
      <c r="Z572">
        <f t="shared" si="8"/>
        <v>1004.5</v>
      </c>
    </row>
    <row r="573" spans="1:26">
      <c r="A573" t="s">
        <v>246</v>
      </c>
      <c r="B573" t="s">
        <v>5779</v>
      </c>
      <c r="C573" t="s">
        <v>2359</v>
      </c>
      <c r="D573" t="s">
        <v>57</v>
      </c>
      <c r="E573" t="s">
        <v>58</v>
      </c>
      <c r="F573">
        <v>12774537</v>
      </c>
      <c r="G573" s="111">
        <v>45132</v>
      </c>
      <c r="H573" t="s">
        <v>5995</v>
      </c>
      <c r="I573" t="s">
        <v>255</v>
      </c>
      <c r="J573" t="s">
        <v>249</v>
      </c>
      <c r="K573" t="s">
        <v>250</v>
      </c>
      <c r="L573" t="s">
        <v>251</v>
      </c>
      <c r="O573" s="111">
        <v>45132</v>
      </c>
      <c r="P573" t="s">
        <v>252</v>
      </c>
      <c r="Q573" t="s">
        <v>253</v>
      </c>
      <c r="R573" s="111">
        <v>45134</v>
      </c>
      <c r="W573">
        <v>0</v>
      </c>
      <c r="X573">
        <v>1343</v>
      </c>
      <c r="Y573">
        <v>6070.6</v>
      </c>
      <c r="Z573">
        <f t="shared" si="8"/>
        <v>7413.6</v>
      </c>
    </row>
    <row r="574" spans="1:26">
      <c r="A574" t="s">
        <v>246</v>
      </c>
      <c r="B574" t="s">
        <v>5780</v>
      </c>
      <c r="C574" t="s">
        <v>2299</v>
      </c>
      <c r="D574" t="s">
        <v>57</v>
      </c>
      <c r="E574" t="s">
        <v>58</v>
      </c>
      <c r="F574">
        <v>12768345</v>
      </c>
      <c r="G574" s="111">
        <v>45132</v>
      </c>
      <c r="H574" t="s">
        <v>5996</v>
      </c>
      <c r="I574" t="s">
        <v>255</v>
      </c>
      <c r="J574" t="s">
        <v>249</v>
      </c>
      <c r="K574" t="s">
        <v>250</v>
      </c>
      <c r="L574" t="s">
        <v>251</v>
      </c>
      <c r="O574" s="111">
        <v>45132</v>
      </c>
      <c r="P574" t="s">
        <v>252</v>
      </c>
      <c r="Q574" t="s">
        <v>253</v>
      </c>
      <c r="R574" s="111">
        <v>45133</v>
      </c>
      <c r="W574">
        <v>0</v>
      </c>
      <c r="X574">
        <v>90.75</v>
      </c>
      <c r="Y574">
        <v>284.5</v>
      </c>
      <c r="Z574">
        <f t="shared" si="8"/>
        <v>375.25</v>
      </c>
    </row>
    <row r="575" spans="1:26">
      <c r="A575" t="s">
        <v>246</v>
      </c>
      <c r="B575" t="s">
        <v>5780</v>
      </c>
      <c r="C575" t="s">
        <v>2299</v>
      </c>
      <c r="D575" t="s">
        <v>57</v>
      </c>
      <c r="E575" t="s">
        <v>58</v>
      </c>
      <c r="F575">
        <v>12786470</v>
      </c>
      <c r="G575" s="111">
        <v>45134</v>
      </c>
      <c r="H575" t="s">
        <v>5997</v>
      </c>
      <c r="I575" t="s">
        <v>255</v>
      </c>
      <c r="J575" t="s">
        <v>249</v>
      </c>
      <c r="K575" t="s">
        <v>250</v>
      </c>
      <c r="L575" t="s">
        <v>251</v>
      </c>
      <c r="O575" s="111">
        <v>45134</v>
      </c>
      <c r="P575" t="s">
        <v>252</v>
      </c>
      <c r="Q575" t="s">
        <v>257</v>
      </c>
      <c r="R575" s="111">
        <v>45135</v>
      </c>
      <c r="W575">
        <v>0</v>
      </c>
      <c r="X575">
        <v>0</v>
      </c>
      <c r="Y575">
        <v>0</v>
      </c>
      <c r="Z575">
        <f t="shared" si="8"/>
        <v>0</v>
      </c>
    </row>
    <row r="576" spans="1:26">
      <c r="A576" t="s">
        <v>246</v>
      </c>
      <c r="B576" t="s">
        <v>5791</v>
      </c>
      <c r="C576" t="s">
        <v>5792</v>
      </c>
      <c r="D576" t="s">
        <v>57</v>
      </c>
      <c r="E576" t="s">
        <v>58</v>
      </c>
      <c r="F576">
        <v>12791543</v>
      </c>
      <c r="G576" s="111">
        <v>45135</v>
      </c>
      <c r="H576" t="s">
        <v>5998</v>
      </c>
      <c r="I576" t="s">
        <v>255</v>
      </c>
      <c r="J576" t="s">
        <v>249</v>
      </c>
      <c r="K576" t="s">
        <v>250</v>
      </c>
      <c r="L576" t="s">
        <v>251</v>
      </c>
      <c r="O576" s="111">
        <v>45135</v>
      </c>
      <c r="P576" t="s">
        <v>252</v>
      </c>
      <c r="Q576" t="s">
        <v>253</v>
      </c>
      <c r="R576" s="111">
        <v>45138</v>
      </c>
      <c r="W576">
        <v>0</v>
      </c>
      <c r="X576">
        <v>173</v>
      </c>
      <c r="Y576">
        <v>11031.66</v>
      </c>
      <c r="Z576">
        <f t="shared" si="8"/>
        <v>11204.66</v>
      </c>
    </row>
    <row r="577" spans="1:26">
      <c r="A577" t="s">
        <v>246</v>
      </c>
      <c r="B577" t="s">
        <v>5782</v>
      </c>
      <c r="C577" t="s">
        <v>5011</v>
      </c>
      <c r="D577" t="s">
        <v>57</v>
      </c>
      <c r="E577" t="s">
        <v>58</v>
      </c>
      <c r="F577">
        <v>12791483</v>
      </c>
      <c r="G577" s="111">
        <v>45135</v>
      </c>
      <c r="H577" t="s">
        <v>5999</v>
      </c>
      <c r="I577" t="s">
        <v>255</v>
      </c>
      <c r="J577" t="s">
        <v>249</v>
      </c>
      <c r="K577" t="s">
        <v>250</v>
      </c>
      <c r="L577" t="s">
        <v>251</v>
      </c>
      <c r="O577" s="111">
        <v>45135</v>
      </c>
      <c r="P577" t="s">
        <v>252</v>
      </c>
      <c r="Q577" t="s">
        <v>257</v>
      </c>
      <c r="R577" s="111"/>
      <c r="W577">
        <v>0</v>
      </c>
      <c r="X577">
        <v>0</v>
      </c>
      <c r="Y577">
        <v>0</v>
      </c>
      <c r="Z577">
        <f t="shared" si="8"/>
        <v>0</v>
      </c>
    </row>
    <row r="578" spans="1:26">
      <c r="A578" t="s">
        <v>246</v>
      </c>
      <c r="B578" t="s">
        <v>5004</v>
      </c>
      <c r="C578" t="s">
        <v>5005</v>
      </c>
      <c r="D578" t="s">
        <v>57</v>
      </c>
      <c r="E578" t="s">
        <v>58</v>
      </c>
      <c r="F578">
        <v>12596971</v>
      </c>
      <c r="G578" s="111">
        <v>45135</v>
      </c>
      <c r="H578" t="s">
        <v>6000</v>
      </c>
      <c r="I578" t="s">
        <v>248</v>
      </c>
      <c r="J578" t="s">
        <v>249</v>
      </c>
      <c r="K578" t="s">
        <v>250</v>
      </c>
      <c r="L578" t="s">
        <v>251</v>
      </c>
      <c r="O578" s="111">
        <v>45135</v>
      </c>
      <c r="P578" t="s">
        <v>252</v>
      </c>
      <c r="Q578" t="s">
        <v>253</v>
      </c>
      <c r="R578" s="111">
        <v>45138</v>
      </c>
      <c r="W578">
        <v>61</v>
      </c>
      <c r="X578">
        <v>287.5</v>
      </c>
      <c r="Y578">
        <v>7319</v>
      </c>
      <c r="Z578">
        <f t="shared" si="8"/>
        <v>7667.5</v>
      </c>
    </row>
    <row r="579" spans="1:26">
      <c r="A579" t="s">
        <v>246</v>
      </c>
      <c r="B579" t="s">
        <v>5781</v>
      </c>
      <c r="C579" t="s">
        <v>5008</v>
      </c>
      <c r="D579" t="s">
        <v>57</v>
      </c>
      <c r="E579" t="s">
        <v>58</v>
      </c>
      <c r="F579">
        <v>12720487</v>
      </c>
      <c r="G579" s="111">
        <v>45139</v>
      </c>
      <c r="H579" t="s">
        <v>6396</v>
      </c>
      <c r="I579" t="s">
        <v>255</v>
      </c>
      <c r="J579" t="s">
        <v>249</v>
      </c>
      <c r="K579" t="s">
        <v>268</v>
      </c>
      <c r="L579" t="s">
        <v>251</v>
      </c>
      <c r="O579" s="111">
        <v>45139</v>
      </c>
      <c r="P579" t="s">
        <v>252</v>
      </c>
      <c r="Q579" t="s">
        <v>253</v>
      </c>
      <c r="R579" s="111">
        <v>45146</v>
      </c>
      <c r="W579">
        <v>0</v>
      </c>
      <c r="X579">
        <v>0</v>
      </c>
      <c r="Y579">
        <v>2186</v>
      </c>
      <c r="Z579">
        <f t="shared" ref="Z579:Z642" si="9">SUM(W579:Y579)</f>
        <v>2186</v>
      </c>
    </row>
    <row r="580" spans="1:26">
      <c r="A580" t="s">
        <v>246</v>
      </c>
      <c r="B580" t="s">
        <v>5780</v>
      </c>
      <c r="C580" t="s">
        <v>2299</v>
      </c>
      <c r="D580" t="s">
        <v>57</v>
      </c>
      <c r="E580" t="s">
        <v>58</v>
      </c>
      <c r="F580">
        <v>12811266</v>
      </c>
      <c r="G580" s="111">
        <v>45140</v>
      </c>
      <c r="H580" t="s">
        <v>6397</v>
      </c>
      <c r="I580" t="s">
        <v>255</v>
      </c>
      <c r="J580" t="s">
        <v>249</v>
      </c>
      <c r="K580" t="s">
        <v>250</v>
      </c>
      <c r="L580" t="s">
        <v>251</v>
      </c>
      <c r="O580" s="111">
        <v>45140</v>
      </c>
      <c r="P580" t="s">
        <v>252</v>
      </c>
      <c r="Q580" t="s">
        <v>253</v>
      </c>
      <c r="R580" s="111">
        <v>45141</v>
      </c>
      <c r="W580">
        <v>0</v>
      </c>
      <c r="X580">
        <v>0</v>
      </c>
      <c r="Y580">
        <v>106</v>
      </c>
      <c r="Z580">
        <f t="shared" si="9"/>
        <v>106</v>
      </c>
    </row>
    <row r="581" spans="1:26">
      <c r="A581" t="s">
        <v>246</v>
      </c>
      <c r="B581" t="s">
        <v>5781</v>
      </c>
      <c r="C581" t="s">
        <v>5008</v>
      </c>
      <c r="D581" t="s">
        <v>57</v>
      </c>
      <c r="E581" t="s">
        <v>58</v>
      </c>
      <c r="F581">
        <v>12811473</v>
      </c>
      <c r="G581" s="111">
        <v>45140</v>
      </c>
      <c r="H581" t="s">
        <v>6398</v>
      </c>
      <c r="I581" t="s">
        <v>255</v>
      </c>
      <c r="J581" t="s">
        <v>249</v>
      </c>
      <c r="K581" t="s">
        <v>250</v>
      </c>
      <c r="L581" t="s">
        <v>251</v>
      </c>
      <c r="O581" s="111">
        <v>45140</v>
      </c>
      <c r="P581" t="s">
        <v>252</v>
      </c>
      <c r="Q581" t="s">
        <v>253</v>
      </c>
      <c r="R581" s="111">
        <v>45141</v>
      </c>
      <c r="W581">
        <v>0</v>
      </c>
      <c r="X581">
        <v>0</v>
      </c>
      <c r="Y581">
        <v>1125</v>
      </c>
      <c r="Z581">
        <f t="shared" si="9"/>
        <v>1125</v>
      </c>
    </row>
    <row r="582" spans="1:26">
      <c r="A582" t="s">
        <v>246</v>
      </c>
      <c r="B582" t="s">
        <v>5785</v>
      </c>
      <c r="C582" t="s">
        <v>5380</v>
      </c>
      <c r="D582" t="s">
        <v>57</v>
      </c>
      <c r="E582" t="s">
        <v>58</v>
      </c>
      <c r="F582">
        <v>12811619</v>
      </c>
      <c r="G582" s="111">
        <v>45140</v>
      </c>
      <c r="H582" t="s">
        <v>6399</v>
      </c>
      <c r="I582" t="s">
        <v>255</v>
      </c>
      <c r="J582" t="s">
        <v>249</v>
      </c>
      <c r="K582" t="s">
        <v>250</v>
      </c>
      <c r="L582" t="s">
        <v>251</v>
      </c>
      <c r="O582" s="111">
        <v>45140</v>
      </c>
      <c r="P582" t="s">
        <v>252</v>
      </c>
      <c r="Q582" t="s">
        <v>253</v>
      </c>
      <c r="R582" s="111">
        <v>45141</v>
      </c>
      <c r="W582">
        <v>0</v>
      </c>
      <c r="X582">
        <v>0</v>
      </c>
      <c r="Y582">
        <v>3351.3</v>
      </c>
      <c r="Z582">
        <f t="shared" si="9"/>
        <v>3351.3</v>
      </c>
    </row>
    <row r="583" spans="1:26">
      <c r="A583" t="s">
        <v>246</v>
      </c>
      <c r="B583" t="s">
        <v>5780</v>
      </c>
      <c r="C583" t="s">
        <v>2299</v>
      </c>
      <c r="D583" t="s">
        <v>57</v>
      </c>
      <c r="E583" t="s">
        <v>58</v>
      </c>
      <c r="F583">
        <v>12811957</v>
      </c>
      <c r="G583" s="111">
        <v>45140</v>
      </c>
      <c r="H583" t="s">
        <v>6400</v>
      </c>
      <c r="I583" t="s">
        <v>255</v>
      </c>
      <c r="J583" t="s">
        <v>249</v>
      </c>
      <c r="K583" t="s">
        <v>250</v>
      </c>
      <c r="L583" t="s">
        <v>251</v>
      </c>
      <c r="O583" s="111">
        <v>45140</v>
      </c>
      <c r="P583" t="s">
        <v>252</v>
      </c>
      <c r="Q583" t="s">
        <v>253</v>
      </c>
      <c r="R583" s="111">
        <v>45141</v>
      </c>
      <c r="W583">
        <v>0</v>
      </c>
      <c r="X583">
        <v>0</v>
      </c>
      <c r="Y583">
        <v>995</v>
      </c>
      <c r="Z583">
        <f t="shared" si="9"/>
        <v>995</v>
      </c>
    </row>
    <row r="584" spans="1:26">
      <c r="A584" t="s">
        <v>246</v>
      </c>
      <c r="B584" t="s">
        <v>5789</v>
      </c>
      <c r="C584" t="s">
        <v>5790</v>
      </c>
      <c r="D584" t="s">
        <v>57</v>
      </c>
      <c r="E584" t="s">
        <v>58</v>
      </c>
      <c r="F584">
        <v>12812232</v>
      </c>
      <c r="G584" s="111">
        <v>45140</v>
      </c>
      <c r="H584" t="s">
        <v>6401</v>
      </c>
      <c r="I584" t="s">
        <v>260</v>
      </c>
      <c r="L584" t="s">
        <v>251</v>
      </c>
      <c r="O584" s="111">
        <v>45140</v>
      </c>
      <c r="P584" t="s">
        <v>252</v>
      </c>
      <c r="Q584" t="s">
        <v>253</v>
      </c>
      <c r="R584" s="111">
        <v>45141</v>
      </c>
      <c r="W584">
        <v>0</v>
      </c>
      <c r="X584">
        <v>0</v>
      </c>
      <c r="Y584">
        <v>2</v>
      </c>
      <c r="Z584">
        <f t="shared" si="9"/>
        <v>2</v>
      </c>
    </row>
    <row r="585" spans="1:26">
      <c r="A585" t="s">
        <v>246</v>
      </c>
      <c r="B585" t="s">
        <v>5782</v>
      </c>
      <c r="C585" t="s">
        <v>5011</v>
      </c>
      <c r="D585" t="s">
        <v>57</v>
      </c>
      <c r="E585" t="s">
        <v>58</v>
      </c>
      <c r="F585">
        <v>12812446</v>
      </c>
      <c r="G585" s="111">
        <v>45140</v>
      </c>
      <c r="H585" t="s">
        <v>6402</v>
      </c>
      <c r="I585" t="s">
        <v>255</v>
      </c>
      <c r="J585" t="s">
        <v>249</v>
      </c>
      <c r="K585" t="s">
        <v>250</v>
      </c>
      <c r="L585" t="s">
        <v>251</v>
      </c>
      <c r="O585" s="111">
        <v>45140</v>
      </c>
      <c r="P585" t="s">
        <v>252</v>
      </c>
      <c r="Q585" t="s">
        <v>253</v>
      </c>
      <c r="R585" s="111">
        <v>45141</v>
      </c>
      <c r="W585">
        <v>0</v>
      </c>
      <c r="X585">
        <v>0</v>
      </c>
      <c r="Y585">
        <v>9508.56</v>
      </c>
      <c r="Z585">
        <f t="shared" si="9"/>
        <v>9508.56</v>
      </c>
    </row>
    <row r="586" spans="1:26">
      <c r="A586" t="s">
        <v>246</v>
      </c>
      <c r="B586" t="s">
        <v>5780</v>
      </c>
      <c r="C586" t="s">
        <v>2299</v>
      </c>
      <c r="D586" t="s">
        <v>57</v>
      </c>
      <c r="E586" t="s">
        <v>58</v>
      </c>
      <c r="F586">
        <v>12820778</v>
      </c>
      <c r="G586" s="111">
        <v>45142</v>
      </c>
      <c r="H586" t="s">
        <v>6403</v>
      </c>
      <c r="I586" t="s">
        <v>255</v>
      </c>
      <c r="J586" t="s">
        <v>249</v>
      </c>
      <c r="K586" t="s">
        <v>250</v>
      </c>
      <c r="L586" t="s">
        <v>251</v>
      </c>
      <c r="O586" s="111">
        <v>45142</v>
      </c>
      <c r="P586" t="s">
        <v>252</v>
      </c>
      <c r="Q586" t="s">
        <v>253</v>
      </c>
      <c r="R586" s="111">
        <v>45145</v>
      </c>
      <c r="W586">
        <v>0</v>
      </c>
      <c r="X586">
        <v>0</v>
      </c>
      <c r="Y586">
        <v>1</v>
      </c>
      <c r="Z586">
        <f t="shared" si="9"/>
        <v>1</v>
      </c>
    </row>
    <row r="587" spans="1:26">
      <c r="A587" t="s">
        <v>246</v>
      </c>
      <c r="B587" t="s">
        <v>5781</v>
      </c>
      <c r="C587" t="s">
        <v>5008</v>
      </c>
      <c r="D587" t="s">
        <v>57</v>
      </c>
      <c r="E587" t="s">
        <v>58</v>
      </c>
      <c r="F587">
        <v>12828634</v>
      </c>
      <c r="G587" s="111">
        <v>45146</v>
      </c>
      <c r="H587" t="s">
        <v>6404</v>
      </c>
      <c r="I587" t="s">
        <v>255</v>
      </c>
      <c r="J587" t="s">
        <v>249</v>
      </c>
      <c r="K587" t="s">
        <v>250</v>
      </c>
      <c r="L587" t="s">
        <v>251</v>
      </c>
      <c r="O587" s="111">
        <v>45146</v>
      </c>
      <c r="P587" t="s">
        <v>252</v>
      </c>
      <c r="Q587" t="s">
        <v>253</v>
      </c>
      <c r="R587" s="111">
        <v>45147</v>
      </c>
      <c r="W587">
        <v>0</v>
      </c>
      <c r="X587">
        <v>0</v>
      </c>
      <c r="Y587">
        <v>1</v>
      </c>
      <c r="Z587">
        <f t="shared" si="9"/>
        <v>1</v>
      </c>
    </row>
    <row r="588" spans="1:26">
      <c r="A588" t="s">
        <v>246</v>
      </c>
      <c r="B588" t="s">
        <v>6134</v>
      </c>
      <c r="C588" t="s">
        <v>6135</v>
      </c>
      <c r="D588" t="s">
        <v>57</v>
      </c>
      <c r="E588" t="s">
        <v>58</v>
      </c>
      <c r="F588">
        <v>12829300</v>
      </c>
      <c r="G588" s="111">
        <v>45146</v>
      </c>
      <c r="H588" t="s">
        <v>6405</v>
      </c>
      <c r="I588" t="s">
        <v>255</v>
      </c>
      <c r="J588" t="s">
        <v>249</v>
      </c>
      <c r="K588" t="s">
        <v>250</v>
      </c>
      <c r="L588" t="s">
        <v>251</v>
      </c>
      <c r="O588" s="111">
        <v>45146</v>
      </c>
      <c r="P588" t="s">
        <v>252</v>
      </c>
      <c r="Q588" t="s">
        <v>253</v>
      </c>
      <c r="R588" s="111">
        <v>45147</v>
      </c>
      <c r="W588">
        <v>0</v>
      </c>
      <c r="X588">
        <v>0</v>
      </c>
      <c r="Y588">
        <v>196.39</v>
      </c>
      <c r="Z588">
        <f t="shared" si="9"/>
        <v>196.39</v>
      </c>
    </row>
    <row r="589" spans="1:26">
      <c r="A589" t="s">
        <v>246</v>
      </c>
      <c r="B589" t="s">
        <v>5780</v>
      </c>
      <c r="C589" t="s">
        <v>2299</v>
      </c>
      <c r="D589" t="s">
        <v>57</v>
      </c>
      <c r="E589" t="s">
        <v>58</v>
      </c>
      <c r="F589">
        <v>12837262</v>
      </c>
      <c r="G589" s="111">
        <v>45148</v>
      </c>
      <c r="H589" t="s">
        <v>6406</v>
      </c>
      <c r="I589" t="s">
        <v>255</v>
      </c>
      <c r="J589" t="s">
        <v>249</v>
      </c>
      <c r="K589" t="s">
        <v>268</v>
      </c>
      <c r="L589" t="s">
        <v>251</v>
      </c>
      <c r="O589" s="111">
        <v>45149</v>
      </c>
      <c r="P589" t="s">
        <v>252</v>
      </c>
      <c r="Q589" t="s">
        <v>253</v>
      </c>
      <c r="R589" s="111">
        <v>45152</v>
      </c>
      <c r="W589">
        <v>0</v>
      </c>
      <c r="X589">
        <v>0</v>
      </c>
      <c r="Y589">
        <v>4.5</v>
      </c>
      <c r="Z589">
        <f t="shared" si="9"/>
        <v>4.5</v>
      </c>
    </row>
    <row r="590" spans="1:26">
      <c r="A590" t="s">
        <v>246</v>
      </c>
      <c r="B590" t="s">
        <v>5789</v>
      </c>
      <c r="C590" t="s">
        <v>5790</v>
      </c>
      <c r="D590" t="s">
        <v>57</v>
      </c>
      <c r="E590" t="s">
        <v>58</v>
      </c>
      <c r="F590">
        <v>12833572</v>
      </c>
      <c r="G590" s="111">
        <v>45148</v>
      </c>
      <c r="H590" t="s">
        <v>6407</v>
      </c>
      <c r="I590" t="s">
        <v>248</v>
      </c>
      <c r="J590" t="s">
        <v>249</v>
      </c>
      <c r="K590" t="s">
        <v>250</v>
      </c>
      <c r="L590" t="s">
        <v>251</v>
      </c>
      <c r="O590" s="111">
        <v>45149</v>
      </c>
      <c r="P590" t="s">
        <v>252</v>
      </c>
      <c r="Q590" t="s">
        <v>257</v>
      </c>
      <c r="R590" s="111">
        <v>45160</v>
      </c>
      <c r="W590">
        <v>0</v>
      </c>
      <c r="X590">
        <v>0</v>
      </c>
      <c r="Y590">
        <v>0</v>
      </c>
      <c r="Z590">
        <f t="shared" si="9"/>
        <v>0</v>
      </c>
    </row>
    <row r="591" spans="1:26">
      <c r="A591" t="s">
        <v>246</v>
      </c>
      <c r="B591" t="s">
        <v>5778</v>
      </c>
      <c r="C591" t="s">
        <v>2343</v>
      </c>
      <c r="D591" t="s">
        <v>57</v>
      </c>
      <c r="E591" t="s">
        <v>58</v>
      </c>
      <c r="F591">
        <v>12837628</v>
      </c>
      <c r="G591" s="111">
        <v>45148</v>
      </c>
      <c r="H591" t="s">
        <v>6408</v>
      </c>
      <c r="I591" t="s">
        <v>255</v>
      </c>
      <c r="J591" t="s">
        <v>249</v>
      </c>
      <c r="K591" t="s">
        <v>250</v>
      </c>
      <c r="L591" t="s">
        <v>251</v>
      </c>
      <c r="O591" s="111">
        <v>45149</v>
      </c>
      <c r="P591" t="s">
        <v>252</v>
      </c>
      <c r="Q591" t="s">
        <v>253</v>
      </c>
      <c r="R591" s="111">
        <v>45152</v>
      </c>
      <c r="W591">
        <v>0</v>
      </c>
      <c r="X591">
        <v>0</v>
      </c>
      <c r="Y591">
        <v>1.95</v>
      </c>
      <c r="Z591">
        <f t="shared" si="9"/>
        <v>1.95</v>
      </c>
    </row>
    <row r="592" spans="1:26">
      <c r="A592" t="s">
        <v>246</v>
      </c>
      <c r="B592" t="s">
        <v>6134</v>
      </c>
      <c r="C592" t="s">
        <v>6135</v>
      </c>
      <c r="D592" t="s">
        <v>57</v>
      </c>
      <c r="E592" t="s">
        <v>58</v>
      </c>
      <c r="F592">
        <v>12834252</v>
      </c>
      <c r="G592" s="111">
        <v>45148</v>
      </c>
      <c r="H592" t="s">
        <v>6409</v>
      </c>
      <c r="I592" t="s">
        <v>255</v>
      </c>
      <c r="J592" t="s">
        <v>249</v>
      </c>
      <c r="K592" t="s">
        <v>268</v>
      </c>
      <c r="L592" t="s">
        <v>251</v>
      </c>
      <c r="O592" s="111">
        <v>45153</v>
      </c>
      <c r="P592" t="s">
        <v>252</v>
      </c>
      <c r="Q592" t="s">
        <v>253</v>
      </c>
      <c r="R592" s="111">
        <v>45154</v>
      </c>
      <c r="W592">
        <v>0</v>
      </c>
      <c r="X592">
        <v>0</v>
      </c>
      <c r="Y592">
        <v>184.69</v>
      </c>
      <c r="Z592">
        <f t="shared" si="9"/>
        <v>184.69</v>
      </c>
    </row>
    <row r="593" spans="1:26">
      <c r="A593" t="s">
        <v>246</v>
      </c>
      <c r="B593" t="s">
        <v>5778</v>
      </c>
      <c r="C593" t="s">
        <v>2343</v>
      </c>
      <c r="D593" t="s">
        <v>57</v>
      </c>
      <c r="E593" t="s">
        <v>58</v>
      </c>
      <c r="F593">
        <v>12841895</v>
      </c>
      <c r="G593" s="111">
        <v>45149</v>
      </c>
      <c r="H593" t="s">
        <v>6410</v>
      </c>
      <c r="I593" t="s">
        <v>255</v>
      </c>
      <c r="J593" t="s">
        <v>249</v>
      </c>
      <c r="K593" t="s">
        <v>250</v>
      </c>
      <c r="L593" t="s">
        <v>251</v>
      </c>
      <c r="O593" s="111">
        <v>45149</v>
      </c>
      <c r="P593" t="s">
        <v>252</v>
      </c>
      <c r="Q593" t="s">
        <v>257</v>
      </c>
      <c r="R593" s="111">
        <v>45152</v>
      </c>
      <c r="W593">
        <v>0</v>
      </c>
      <c r="X593">
        <v>0</v>
      </c>
      <c r="Y593">
        <v>0</v>
      </c>
      <c r="Z593">
        <f t="shared" si="9"/>
        <v>0</v>
      </c>
    </row>
    <row r="594" spans="1:26">
      <c r="A594" t="s">
        <v>246</v>
      </c>
      <c r="B594" t="s">
        <v>5778</v>
      </c>
      <c r="C594" t="s">
        <v>2343</v>
      </c>
      <c r="D594" t="s">
        <v>57</v>
      </c>
      <c r="E594" t="s">
        <v>58</v>
      </c>
      <c r="F594">
        <v>12846242</v>
      </c>
      <c r="G594" s="111">
        <v>45152</v>
      </c>
      <c r="H594" t="s">
        <v>6411</v>
      </c>
      <c r="I594" t="s">
        <v>255</v>
      </c>
      <c r="J594" t="s">
        <v>249</v>
      </c>
      <c r="K594" t="s">
        <v>250</v>
      </c>
      <c r="L594" t="s">
        <v>251</v>
      </c>
      <c r="O594" s="111">
        <v>45154</v>
      </c>
      <c r="P594" t="s">
        <v>252</v>
      </c>
      <c r="Q594" t="s">
        <v>253</v>
      </c>
      <c r="R594" s="111">
        <v>45155</v>
      </c>
      <c r="W594">
        <v>0</v>
      </c>
      <c r="X594">
        <v>0</v>
      </c>
      <c r="Y594">
        <v>449</v>
      </c>
      <c r="Z594">
        <f t="shared" si="9"/>
        <v>449</v>
      </c>
    </row>
    <row r="595" spans="1:26">
      <c r="A595" t="s">
        <v>246</v>
      </c>
      <c r="B595" t="s">
        <v>5789</v>
      </c>
      <c r="C595" t="s">
        <v>5790</v>
      </c>
      <c r="D595" t="s">
        <v>57</v>
      </c>
      <c r="E595" t="s">
        <v>58</v>
      </c>
      <c r="F595">
        <v>12846833</v>
      </c>
      <c r="G595" s="111">
        <v>45152</v>
      </c>
      <c r="H595" t="s">
        <v>6412</v>
      </c>
      <c r="I595" t="s">
        <v>255</v>
      </c>
      <c r="J595" t="s">
        <v>249</v>
      </c>
      <c r="K595" t="s">
        <v>250</v>
      </c>
      <c r="L595" t="s">
        <v>251</v>
      </c>
      <c r="O595" s="111">
        <v>45152</v>
      </c>
      <c r="P595" t="s">
        <v>252</v>
      </c>
      <c r="Q595" t="s">
        <v>257</v>
      </c>
      <c r="R595" s="111"/>
      <c r="W595">
        <v>0</v>
      </c>
      <c r="X595">
        <v>0</v>
      </c>
      <c r="Y595">
        <v>0</v>
      </c>
      <c r="Z595">
        <f t="shared" si="9"/>
        <v>0</v>
      </c>
    </row>
    <row r="596" spans="1:26">
      <c r="A596" t="s">
        <v>246</v>
      </c>
      <c r="B596" t="s">
        <v>5778</v>
      </c>
      <c r="C596" t="s">
        <v>2343</v>
      </c>
      <c r="D596" t="s">
        <v>57</v>
      </c>
      <c r="E596" t="s">
        <v>58</v>
      </c>
      <c r="F596">
        <v>12853849</v>
      </c>
      <c r="G596" s="111">
        <v>45154</v>
      </c>
      <c r="H596" t="s">
        <v>6413</v>
      </c>
      <c r="I596" t="s">
        <v>255</v>
      </c>
      <c r="J596" t="s">
        <v>249</v>
      </c>
      <c r="K596" t="s">
        <v>250</v>
      </c>
      <c r="L596" t="s">
        <v>251</v>
      </c>
      <c r="O596" s="111">
        <v>45154</v>
      </c>
      <c r="P596" t="s">
        <v>252</v>
      </c>
      <c r="Q596" t="s">
        <v>253</v>
      </c>
      <c r="R596" s="111">
        <v>45155</v>
      </c>
      <c r="W596">
        <v>0</v>
      </c>
      <c r="X596">
        <v>0</v>
      </c>
      <c r="Y596">
        <v>3811.99</v>
      </c>
      <c r="Z596">
        <f t="shared" si="9"/>
        <v>3811.99</v>
      </c>
    </row>
    <row r="597" spans="1:26">
      <c r="A597" t="s">
        <v>246</v>
      </c>
      <c r="B597" t="s">
        <v>6134</v>
      </c>
      <c r="C597" t="s">
        <v>6135</v>
      </c>
      <c r="D597" t="s">
        <v>57</v>
      </c>
      <c r="E597" t="s">
        <v>58</v>
      </c>
      <c r="F597">
        <v>12854041</v>
      </c>
      <c r="G597" s="111">
        <v>45154</v>
      </c>
      <c r="H597" t="s">
        <v>6414</v>
      </c>
      <c r="I597" t="s">
        <v>255</v>
      </c>
      <c r="J597" t="s">
        <v>249</v>
      </c>
      <c r="K597" t="s">
        <v>268</v>
      </c>
      <c r="L597" t="s">
        <v>251</v>
      </c>
      <c r="O597" s="111">
        <v>45154</v>
      </c>
      <c r="P597" t="s">
        <v>252</v>
      </c>
      <c r="Q597" t="s">
        <v>253</v>
      </c>
      <c r="R597" s="111">
        <v>45155</v>
      </c>
      <c r="W597">
        <v>0</v>
      </c>
      <c r="X597">
        <v>0</v>
      </c>
      <c r="Y597">
        <v>1</v>
      </c>
      <c r="Z597">
        <f t="shared" si="9"/>
        <v>1</v>
      </c>
    </row>
    <row r="598" spans="1:26">
      <c r="A598" t="s">
        <v>246</v>
      </c>
      <c r="B598" t="s">
        <v>6131</v>
      </c>
      <c r="C598" t="s">
        <v>6132</v>
      </c>
      <c r="D598" t="s">
        <v>57</v>
      </c>
      <c r="E598" t="s">
        <v>58</v>
      </c>
      <c r="F598">
        <v>9312597</v>
      </c>
      <c r="G598" s="111">
        <v>45154</v>
      </c>
      <c r="H598" t="s">
        <v>6415</v>
      </c>
      <c r="I598" t="s">
        <v>256</v>
      </c>
      <c r="J598" t="s">
        <v>249</v>
      </c>
      <c r="K598" t="s">
        <v>250</v>
      </c>
      <c r="L598" t="s">
        <v>251</v>
      </c>
      <c r="O598" s="111">
        <v>45155</v>
      </c>
      <c r="P598" t="s">
        <v>252</v>
      </c>
      <c r="Q598" t="s">
        <v>253</v>
      </c>
      <c r="R598" s="111">
        <v>45156</v>
      </c>
      <c r="W598">
        <v>0</v>
      </c>
      <c r="X598">
        <v>0</v>
      </c>
      <c r="Y598">
        <v>1</v>
      </c>
      <c r="Z598">
        <f t="shared" si="9"/>
        <v>1</v>
      </c>
    </row>
    <row r="599" spans="1:26">
      <c r="A599" t="s">
        <v>246</v>
      </c>
      <c r="B599" t="s">
        <v>5789</v>
      </c>
      <c r="C599" t="s">
        <v>5790</v>
      </c>
      <c r="D599" t="s">
        <v>57</v>
      </c>
      <c r="E599" t="s">
        <v>58</v>
      </c>
      <c r="F599">
        <v>12858289</v>
      </c>
      <c r="G599" s="111">
        <v>45155</v>
      </c>
      <c r="H599" t="s">
        <v>6416</v>
      </c>
      <c r="I599" t="s">
        <v>255</v>
      </c>
      <c r="J599" t="s">
        <v>249</v>
      </c>
      <c r="K599" t="s">
        <v>250</v>
      </c>
      <c r="L599" t="s">
        <v>251</v>
      </c>
      <c r="O599" s="111">
        <v>45155</v>
      </c>
      <c r="P599" t="s">
        <v>252</v>
      </c>
      <c r="Q599" t="s">
        <v>253</v>
      </c>
      <c r="R599" s="111">
        <v>45156</v>
      </c>
      <c r="W599">
        <v>0</v>
      </c>
      <c r="X599">
        <v>0</v>
      </c>
      <c r="Y599">
        <v>635</v>
      </c>
      <c r="Z599">
        <f t="shared" si="9"/>
        <v>635</v>
      </c>
    </row>
    <row r="600" spans="1:26">
      <c r="A600" t="s">
        <v>246</v>
      </c>
      <c r="B600" t="s">
        <v>5791</v>
      </c>
      <c r="C600" t="s">
        <v>5792</v>
      </c>
      <c r="D600" t="s">
        <v>57</v>
      </c>
      <c r="E600" t="s">
        <v>58</v>
      </c>
      <c r="F600">
        <v>12391123</v>
      </c>
      <c r="G600" s="111">
        <v>45156</v>
      </c>
      <c r="H600" t="s">
        <v>6417</v>
      </c>
      <c r="I600" t="s">
        <v>255</v>
      </c>
      <c r="J600" t="s">
        <v>249</v>
      </c>
      <c r="K600" t="s">
        <v>250</v>
      </c>
      <c r="L600" t="s">
        <v>251</v>
      </c>
      <c r="O600" s="111">
        <v>45156</v>
      </c>
      <c r="P600" t="s">
        <v>252</v>
      </c>
      <c r="Q600" t="s">
        <v>253</v>
      </c>
      <c r="R600" s="111">
        <v>45159</v>
      </c>
      <c r="W600">
        <v>0</v>
      </c>
      <c r="X600">
        <v>0</v>
      </c>
      <c r="Y600">
        <v>279</v>
      </c>
      <c r="Z600">
        <f t="shared" si="9"/>
        <v>279</v>
      </c>
    </row>
    <row r="601" spans="1:26">
      <c r="A601" t="s">
        <v>246</v>
      </c>
      <c r="B601" t="s">
        <v>5789</v>
      </c>
      <c r="C601" t="s">
        <v>5790</v>
      </c>
      <c r="D601" t="s">
        <v>57</v>
      </c>
      <c r="E601" t="s">
        <v>58</v>
      </c>
      <c r="F601">
        <v>12863870</v>
      </c>
      <c r="G601" s="111">
        <v>45156</v>
      </c>
      <c r="H601" t="s">
        <v>6418</v>
      </c>
      <c r="I601" t="s">
        <v>255</v>
      </c>
      <c r="J601" t="s">
        <v>249</v>
      </c>
      <c r="K601" t="s">
        <v>250</v>
      </c>
      <c r="L601" t="s">
        <v>251</v>
      </c>
      <c r="O601" s="111">
        <v>45156</v>
      </c>
      <c r="P601" t="s">
        <v>252</v>
      </c>
      <c r="Q601" t="s">
        <v>253</v>
      </c>
      <c r="R601" s="111">
        <v>45160</v>
      </c>
      <c r="W601">
        <v>0</v>
      </c>
      <c r="X601">
        <v>0</v>
      </c>
      <c r="Y601">
        <v>127</v>
      </c>
      <c r="Z601">
        <f t="shared" si="9"/>
        <v>127</v>
      </c>
    </row>
    <row r="602" spans="1:26">
      <c r="A602" t="s">
        <v>246</v>
      </c>
      <c r="B602" t="s">
        <v>5780</v>
      </c>
      <c r="C602" t="s">
        <v>2299</v>
      </c>
      <c r="D602" t="s">
        <v>57</v>
      </c>
      <c r="E602" t="s">
        <v>58</v>
      </c>
      <c r="F602">
        <v>12867262</v>
      </c>
      <c r="G602" s="111">
        <v>45157</v>
      </c>
      <c r="H602" t="s">
        <v>6419</v>
      </c>
      <c r="I602" t="s">
        <v>255</v>
      </c>
      <c r="J602" t="s">
        <v>249</v>
      </c>
      <c r="K602" t="s">
        <v>250</v>
      </c>
      <c r="L602" t="s">
        <v>251</v>
      </c>
      <c r="O602" s="111">
        <v>45157</v>
      </c>
      <c r="P602" t="s">
        <v>252</v>
      </c>
      <c r="Q602" t="s">
        <v>253</v>
      </c>
      <c r="R602" s="111">
        <v>45161</v>
      </c>
      <c r="W602">
        <v>0</v>
      </c>
      <c r="X602">
        <v>0</v>
      </c>
      <c r="Y602">
        <v>7554.49</v>
      </c>
      <c r="Z602">
        <f t="shared" si="9"/>
        <v>7554.49</v>
      </c>
    </row>
    <row r="603" spans="1:26">
      <c r="A603" t="s">
        <v>246</v>
      </c>
      <c r="B603" t="s">
        <v>5789</v>
      </c>
      <c r="C603" t="s">
        <v>5790</v>
      </c>
      <c r="D603" t="s">
        <v>57</v>
      </c>
      <c r="E603" t="s">
        <v>58</v>
      </c>
      <c r="F603">
        <v>1144204</v>
      </c>
      <c r="G603" s="111">
        <v>45159</v>
      </c>
      <c r="H603" t="s">
        <v>6420</v>
      </c>
      <c r="I603" t="s">
        <v>271</v>
      </c>
      <c r="J603" t="s">
        <v>249</v>
      </c>
      <c r="K603" t="s">
        <v>250</v>
      </c>
      <c r="L603" t="s">
        <v>251</v>
      </c>
      <c r="O603" s="111">
        <v>45163</v>
      </c>
      <c r="P603" t="s">
        <v>252</v>
      </c>
      <c r="Q603" t="s">
        <v>253</v>
      </c>
      <c r="R603" s="111">
        <v>45167</v>
      </c>
      <c r="W603">
        <v>0</v>
      </c>
      <c r="X603">
        <v>0</v>
      </c>
      <c r="Y603">
        <v>278.60000000000002</v>
      </c>
      <c r="Z603">
        <f t="shared" si="9"/>
        <v>278.60000000000002</v>
      </c>
    </row>
    <row r="604" spans="1:26">
      <c r="A604" t="s">
        <v>246</v>
      </c>
      <c r="B604" t="s">
        <v>5778</v>
      </c>
      <c r="C604" t="s">
        <v>2343</v>
      </c>
      <c r="D604" t="s">
        <v>57</v>
      </c>
      <c r="E604" t="s">
        <v>58</v>
      </c>
      <c r="F604">
        <v>12868206</v>
      </c>
      <c r="G604" s="111">
        <v>45159</v>
      </c>
      <c r="H604" t="s">
        <v>6421</v>
      </c>
      <c r="I604" t="s">
        <v>255</v>
      </c>
      <c r="J604" t="s">
        <v>249</v>
      </c>
      <c r="K604" t="s">
        <v>250</v>
      </c>
      <c r="L604" t="s">
        <v>251</v>
      </c>
      <c r="O604" s="111">
        <v>45159</v>
      </c>
      <c r="P604" t="s">
        <v>252</v>
      </c>
      <c r="Q604" t="s">
        <v>257</v>
      </c>
      <c r="R604" s="111">
        <v>45160</v>
      </c>
      <c r="W604">
        <v>0</v>
      </c>
      <c r="X604">
        <v>0</v>
      </c>
      <c r="Y604">
        <v>0</v>
      </c>
      <c r="Z604">
        <f t="shared" si="9"/>
        <v>0</v>
      </c>
    </row>
    <row r="605" spans="1:26">
      <c r="A605" t="s">
        <v>246</v>
      </c>
      <c r="B605" t="s">
        <v>5782</v>
      </c>
      <c r="C605" t="s">
        <v>5011</v>
      </c>
      <c r="D605" t="s">
        <v>57</v>
      </c>
      <c r="E605" t="s">
        <v>58</v>
      </c>
      <c r="F605">
        <v>8858992</v>
      </c>
      <c r="G605" s="111">
        <v>45159</v>
      </c>
      <c r="H605" t="s">
        <v>6422</v>
      </c>
      <c r="I605" t="s">
        <v>255</v>
      </c>
      <c r="J605" t="s">
        <v>249</v>
      </c>
      <c r="K605" t="s">
        <v>268</v>
      </c>
      <c r="L605" t="s">
        <v>251</v>
      </c>
      <c r="O605" s="111">
        <v>45159</v>
      </c>
      <c r="P605" t="s">
        <v>252</v>
      </c>
      <c r="Q605" t="s">
        <v>253</v>
      </c>
      <c r="R605" s="111">
        <v>45160</v>
      </c>
      <c r="W605">
        <v>0</v>
      </c>
      <c r="X605">
        <v>0</v>
      </c>
      <c r="Y605">
        <v>317.64999999999998</v>
      </c>
      <c r="Z605">
        <f t="shared" si="9"/>
        <v>317.64999999999998</v>
      </c>
    </row>
    <row r="606" spans="1:26">
      <c r="A606" t="s">
        <v>246</v>
      </c>
      <c r="B606" t="s">
        <v>5791</v>
      </c>
      <c r="C606" t="s">
        <v>5792</v>
      </c>
      <c r="D606" t="s">
        <v>57</v>
      </c>
      <c r="E606" t="s">
        <v>58</v>
      </c>
      <c r="F606">
        <v>12868924</v>
      </c>
      <c r="G606" s="111">
        <v>45159</v>
      </c>
      <c r="H606" t="s">
        <v>6423</v>
      </c>
      <c r="I606" t="s">
        <v>255</v>
      </c>
      <c r="J606" t="s">
        <v>249</v>
      </c>
      <c r="K606" t="s">
        <v>250</v>
      </c>
      <c r="L606" t="s">
        <v>251</v>
      </c>
      <c r="O606" s="111">
        <v>45159</v>
      </c>
      <c r="P606" t="s">
        <v>252</v>
      </c>
      <c r="Q606" t="s">
        <v>253</v>
      </c>
      <c r="R606" s="111">
        <v>45160</v>
      </c>
      <c r="W606">
        <v>0</v>
      </c>
      <c r="X606">
        <v>0</v>
      </c>
      <c r="Y606">
        <v>110.46</v>
      </c>
      <c r="Z606">
        <f t="shared" si="9"/>
        <v>110.46</v>
      </c>
    </row>
    <row r="607" spans="1:26">
      <c r="A607" t="s">
        <v>246</v>
      </c>
      <c r="B607" t="s">
        <v>5781</v>
      </c>
      <c r="C607" t="s">
        <v>5008</v>
      </c>
      <c r="D607" t="s">
        <v>57</v>
      </c>
      <c r="E607" t="s">
        <v>58</v>
      </c>
      <c r="F607">
        <v>12872345</v>
      </c>
      <c r="G607" s="111">
        <v>45160</v>
      </c>
      <c r="H607" t="s">
        <v>6424</v>
      </c>
      <c r="I607" t="s">
        <v>255</v>
      </c>
      <c r="J607" t="s">
        <v>249</v>
      </c>
      <c r="K607" t="s">
        <v>250</v>
      </c>
      <c r="L607" t="s">
        <v>251</v>
      </c>
      <c r="O607" s="111">
        <v>45160</v>
      </c>
      <c r="P607" t="s">
        <v>252</v>
      </c>
      <c r="Q607" t="s">
        <v>253</v>
      </c>
      <c r="R607" s="111">
        <v>45161</v>
      </c>
      <c r="W607">
        <v>0</v>
      </c>
      <c r="X607">
        <v>0</v>
      </c>
      <c r="Y607">
        <v>649.9</v>
      </c>
      <c r="Z607">
        <f t="shared" si="9"/>
        <v>649.9</v>
      </c>
    </row>
    <row r="608" spans="1:26">
      <c r="A608" t="s">
        <v>246</v>
      </c>
      <c r="B608" t="s">
        <v>5778</v>
      </c>
      <c r="C608" t="s">
        <v>2343</v>
      </c>
      <c r="D608" t="s">
        <v>57</v>
      </c>
      <c r="E608" t="s">
        <v>58</v>
      </c>
      <c r="F608">
        <v>12873088</v>
      </c>
      <c r="G608" s="111">
        <v>45160</v>
      </c>
      <c r="H608" t="s">
        <v>6425</v>
      </c>
      <c r="I608" t="s">
        <v>255</v>
      </c>
      <c r="J608" t="s">
        <v>249</v>
      </c>
      <c r="K608" t="s">
        <v>250</v>
      </c>
      <c r="L608" t="s">
        <v>251</v>
      </c>
      <c r="O608" s="111">
        <v>45160</v>
      </c>
      <c r="P608" t="s">
        <v>252</v>
      </c>
      <c r="Q608" t="s">
        <v>253</v>
      </c>
      <c r="R608" s="111">
        <v>45161</v>
      </c>
      <c r="W608">
        <v>0</v>
      </c>
      <c r="X608">
        <v>0</v>
      </c>
      <c r="Y608">
        <v>612.29999999999995</v>
      </c>
      <c r="Z608">
        <f t="shared" si="9"/>
        <v>612.29999999999995</v>
      </c>
    </row>
    <row r="609" spans="1:26">
      <c r="A609" t="s">
        <v>246</v>
      </c>
      <c r="B609" t="s">
        <v>6134</v>
      </c>
      <c r="C609" t="s">
        <v>6135</v>
      </c>
      <c r="D609" t="s">
        <v>57</v>
      </c>
      <c r="E609" t="s">
        <v>58</v>
      </c>
      <c r="F609">
        <v>12878218</v>
      </c>
      <c r="G609" s="111">
        <v>45161</v>
      </c>
      <c r="H609" t="s">
        <v>6426</v>
      </c>
      <c r="I609" t="s">
        <v>255</v>
      </c>
      <c r="J609" t="s">
        <v>249</v>
      </c>
      <c r="K609" t="s">
        <v>268</v>
      </c>
      <c r="L609" t="s">
        <v>251</v>
      </c>
      <c r="O609" s="111">
        <v>45161</v>
      </c>
      <c r="P609" t="s">
        <v>252</v>
      </c>
      <c r="Q609" t="s">
        <v>257</v>
      </c>
      <c r="R609" s="111">
        <v>45162</v>
      </c>
      <c r="W609">
        <v>0</v>
      </c>
      <c r="X609">
        <v>0</v>
      </c>
      <c r="Y609">
        <v>0</v>
      </c>
      <c r="Z609">
        <f t="shared" si="9"/>
        <v>0</v>
      </c>
    </row>
    <row r="610" spans="1:26">
      <c r="A610" t="s">
        <v>246</v>
      </c>
      <c r="B610" t="s">
        <v>5778</v>
      </c>
      <c r="C610" t="s">
        <v>2343</v>
      </c>
      <c r="D610" t="s">
        <v>57</v>
      </c>
      <c r="E610" t="s">
        <v>58</v>
      </c>
      <c r="F610">
        <v>12677798</v>
      </c>
      <c r="G610" s="111">
        <v>45161</v>
      </c>
      <c r="H610" t="s">
        <v>6427</v>
      </c>
      <c r="I610" t="s">
        <v>248</v>
      </c>
      <c r="J610" t="s">
        <v>249</v>
      </c>
      <c r="K610" t="s">
        <v>250</v>
      </c>
      <c r="L610" t="s">
        <v>251</v>
      </c>
      <c r="O610" s="111">
        <v>45161</v>
      </c>
      <c r="P610" t="s">
        <v>252</v>
      </c>
      <c r="Q610" t="s">
        <v>257</v>
      </c>
      <c r="R610" s="111"/>
      <c r="W610">
        <v>0</v>
      </c>
      <c r="X610">
        <v>0</v>
      </c>
      <c r="Y610">
        <v>0</v>
      </c>
      <c r="Z610">
        <f t="shared" si="9"/>
        <v>0</v>
      </c>
    </row>
    <row r="611" spans="1:26">
      <c r="A611" t="s">
        <v>246</v>
      </c>
      <c r="B611" t="s">
        <v>5791</v>
      </c>
      <c r="C611" t="s">
        <v>5792</v>
      </c>
      <c r="D611" t="s">
        <v>57</v>
      </c>
      <c r="E611" t="s">
        <v>58</v>
      </c>
      <c r="F611">
        <v>12880699</v>
      </c>
      <c r="G611" s="111">
        <v>45162</v>
      </c>
      <c r="H611" t="s">
        <v>6428</v>
      </c>
      <c r="I611" t="s">
        <v>271</v>
      </c>
      <c r="J611" t="s">
        <v>249</v>
      </c>
      <c r="K611" t="s">
        <v>250</v>
      </c>
      <c r="L611" t="s">
        <v>251</v>
      </c>
      <c r="O611" s="111">
        <v>45162</v>
      </c>
      <c r="P611" t="s">
        <v>252</v>
      </c>
      <c r="Q611" t="s">
        <v>257</v>
      </c>
      <c r="R611" s="111">
        <v>45163</v>
      </c>
      <c r="W611">
        <v>0</v>
      </c>
      <c r="X611">
        <v>0</v>
      </c>
      <c r="Y611">
        <v>0</v>
      </c>
      <c r="Z611">
        <f t="shared" si="9"/>
        <v>0</v>
      </c>
    </row>
    <row r="612" spans="1:26">
      <c r="A612" t="s">
        <v>246</v>
      </c>
      <c r="B612" t="s">
        <v>6131</v>
      </c>
      <c r="C612" t="s">
        <v>6132</v>
      </c>
      <c r="D612" t="s">
        <v>57</v>
      </c>
      <c r="E612" t="s">
        <v>58</v>
      </c>
      <c r="F612">
        <v>12881309</v>
      </c>
      <c r="G612" s="111">
        <v>45162</v>
      </c>
      <c r="H612" t="s">
        <v>6429</v>
      </c>
      <c r="I612" t="s">
        <v>248</v>
      </c>
      <c r="J612" t="s">
        <v>249</v>
      </c>
      <c r="K612" t="s">
        <v>250</v>
      </c>
      <c r="L612" t="s">
        <v>251</v>
      </c>
      <c r="O612" s="111">
        <v>45162</v>
      </c>
      <c r="P612" t="s">
        <v>252</v>
      </c>
      <c r="Q612" t="s">
        <v>257</v>
      </c>
      <c r="R612" s="111"/>
      <c r="W612">
        <v>0</v>
      </c>
      <c r="X612">
        <v>0</v>
      </c>
      <c r="Y612">
        <v>0</v>
      </c>
      <c r="Z612">
        <f t="shared" si="9"/>
        <v>0</v>
      </c>
    </row>
    <row r="613" spans="1:26">
      <c r="A613" t="s">
        <v>246</v>
      </c>
      <c r="B613" t="s">
        <v>6131</v>
      </c>
      <c r="C613" t="s">
        <v>6132</v>
      </c>
      <c r="D613" t="s">
        <v>57</v>
      </c>
      <c r="E613" t="s">
        <v>58</v>
      </c>
      <c r="F613">
        <v>12884851</v>
      </c>
      <c r="G613" s="111">
        <v>45163</v>
      </c>
      <c r="H613" t="s">
        <v>6430</v>
      </c>
      <c r="I613" t="s">
        <v>271</v>
      </c>
      <c r="J613" t="s">
        <v>259</v>
      </c>
      <c r="K613" t="s">
        <v>250</v>
      </c>
      <c r="L613" t="s">
        <v>251</v>
      </c>
      <c r="O613" s="111">
        <v>45163</v>
      </c>
      <c r="P613" t="s">
        <v>252</v>
      </c>
      <c r="Q613" t="s">
        <v>253</v>
      </c>
      <c r="R613" s="111">
        <v>45166</v>
      </c>
      <c r="W613">
        <v>0</v>
      </c>
      <c r="X613">
        <v>0</v>
      </c>
      <c r="Y613">
        <v>263.23</v>
      </c>
      <c r="Z613">
        <f t="shared" si="9"/>
        <v>263.23</v>
      </c>
    </row>
    <row r="614" spans="1:26">
      <c r="A614" t="s">
        <v>246</v>
      </c>
      <c r="B614" t="s">
        <v>6131</v>
      </c>
      <c r="C614" t="s">
        <v>6132</v>
      </c>
      <c r="D614" t="s">
        <v>57</v>
      </c>
      <c r="E614" t="s">
        <v>58</v>
      </c>
      <c r="F614">
        <v>12885111</v>
      </c>
      <c r="G614" s="111">
        <v>45163</v>
      </c>
      <c r="H614" t="s">
        <v>6431</v>
      </c>
      <c r="I614" t="s">
        <v>271</v>
      </c>
      <c r="J614" t="s">
        <v>259</v>
      </c>
      <c r="K614" t="s">
        <v>250</v>
      </c>
      <c r="L614" t="s">
        <v>251</v>
      </c>
      <c r="O614" s="111">
        <v>45163</v>
      </c>
      <c r="P614" t="s">
        <v>252</v>
      </c>
      <c r="Q614" t="s">
        <v>257</v>
      </c>
      <c r="R614" s="111">
        <v>45166</v>
      </c>
      <c r="W614">
        <v>0</v>
      </c>
      <c r="X614">
        <v>0</v>
      </c>
      <c r="Y614">
        <v>0</v>
      </c>
      <c r="Z614">
        <f t="shared" si="9"/>
        <v>0</v>
      </c>
    </row>
    <row r="615" spans="1:26">
      <c r="A615" t="s">
        <v>246</v>
      </c>
      <c r="B615" t="s">
        <v>5778</v>
      </c>
      <c r="C615" t="s">
        <v>2343</v>
      </c>
      <c r="D615" t="s">
        <v>57</v>
      </c>
      <c r="E615" t="s">
        <v>58</v>
      </c>
      <c r="F615">
        <v>12885277</v>
      </c>
      <c r="G615" s="111">
        <v>45163</v>
      </c>
      <c r="H615" t="s">
        <v>6432</v>
      </c>
      <c r="I615" t="s">
        <v>271</v>
      </c>
      <c r="J615" t="s">
        <v>249</v>
      </c>
      <c r="K615" t="s">
        <v>250</v>
      </c>
      <c r="L615" t="s">
        <v>251</v>
      </c>
      <c r="O615" s="111">
        <v>45163</v>
      </c>
      <c r="P615" t="s">
        <v>252</v>
      </c>
      <c r="Q615" t="s">
        <v>1406</v>
      </c>
      <c r="R615" s="111"/>
      <c r="W615">
        <v>0</v>
      </c>
      <c r="X615">
        <v>0</v>
      </c>
      <c r="Y615">
        <v>0</v>
      </c>
      <c r="Z615">
        <f t="shared" si="9"/>
        <v>0</v>
      </c>
    </row>
    <row r="616" spans="1:26">
      <c r="A616" t="s">
        <v>246</v>
      </c>
      <c r="B616" t="s">
        <v>6131</v>
      </c>
      <c r="C616" t="s">
        <v>6132</v>
      </c>
      <c r="D616" t="s">
        <v>57</v>
      </c>
      <c r="E616" t="s">
        <v>58</v>
      </c>
      <c r="F616">
        <v>12890954</v>
      </c>
      <c r="G616" s="111">
        <v>45166</v>
      </c>
      <c r="H616" t="s">
        <v>6433</v>
      </c>
      <c r="I616" t="s">
        <v>271</v>
      </c>
      <c r="J616" t="s">
        <v>249</v>
      </c>
      <c r="K616" t="s">
        <v>268</v>
      </c>
      <c r="L616" t="s">
        <v>251</v>
      </c>
      <c r="O616" s="111">
        <v>45166</v>
      </c>
      <c r="P616" t="s">
        <v>252</v>
      </c>
      <c r="Q616" t="s">
        <v>253</v>
      </c>
      <c r="R616" s="111">
        <v>45167</v>
      </c>
      <c r="W616">
        <v>0</v>
      </c>
      <c r="X616">
        <v>0</v>
      </c>
      <c r="Y616">
        <v>300.01</v>
      </c>
      <c r="Z616">
        <f t="shared" si="9"/>
        <v>300.01</v>
      </c>
    </row>
    <row r="617" spans="1:26">
      <c r="A617" t="s">
        <v>246</v>
      </c>
      <c r="B617" t="s">
        <v>5778</v>
      </c>
      <c r="C617" t="s">
        <v>2343</v>
      </c>
      <c r="D617" t="s">
        <v>57</v>
      </c>
      <c r="E617" t="s">
        <v>58</v>
      </c>
      <c r="F617">
        <v>12897669</v>
      </c>
      <c r="G617" s="111">
        <v>45167</v>
      </c>
      <c r="H617" t="s">
        <v>6434</v>
      </c>
      <c r="I617" t="s">
        <v>271</v>
      </c>
      <c r="J617" t="s">
        <v>249</v>
      </c>
      <c r="K617" t="s">
        <v>250</v>
      </c>
      <c r="L617" t="s">
        <v>251</v>
      </c>
      <c r="O617" s="111">
        <v>45167</v>
      </c>
      <c r="P617" t="s">
        <v>252</v>
      </c>
      <c r="Q617" t="s">
        <v>257</v>
      </c>
      <c r="R617" s="111">
        <v>45169</v>
      </c>
      <c r="W617">
        <v>0</v>
      </c>
      <c r="X617">
        <v>0</v>
      </c>
      <c r="Y617">
        <v>0</v>
      </c>
      <c r="Z617">
        <f t="shared" si="9"/>
        <v>0</v>
      </c>
    </row>
    <row r="618" spans="1:26">
      <c r="A618" t="s">
        <v>246</v>
      </c>
      <c r="B618" t="s">
        <v>5780</v>
      </c>
      <c r="C618" t="s">
        <v>2299</v>
      </c>
      <c r="D618" t="s">
        <v>57</v>
      </c>
      <c r="E618" t="s">
        <v>58</v>
      </c>
      <c r="F618">
        <v>12902830</v>
      </c>
      <c r="G618" s="111">
        <v>45168</v>
      </c>
      <c r="H618" t="s">
        <v>6435</v>
      </c>
      <c r="I618" t="s">
        <v>248</v>
      </c>
      <c r="J618" t="s">
        <v>249</v>
      </c>
      <c r="K618" t="s">
        <v>250</v>
      </c>
      <c r="L618" t="s">
        <v>251</v>
      </c>
      <c r="O618" s="111">
        <v>45168</v>
      </c>
      <c r="P618" t="s">
        <v>252</v>
      </c>
      <c r="Q618" t="s">
        <v>1406</v>
      </c>
      <c r="R618" s="111"/>
      <c r="W618">
        <v>0</v>
      </c>
      <c r="X618">
        <v>0</v>
      </c>
      <c r="Y618">
        <v>0</v>
      </c>
      <c r="Z618">
        <f t="shared" si="9"/>
        <v>0</v>
      </c>
    </row>
    <row r="619" spans="1:26">
      <c r="A619" t="s">
        <v>246</v>
      </c>
      <c r="B619" t="s">
        <v>5781</v>
      </c>
      <c r="C619" t="s">
        <v>5008</v>
      </c>
      <c r="D619" t="s">
        <v>57</v>
      </c>
      <c r="E619" t="s">
        <v>58</v>
      </c>
      <c r="F619">
        <v>12902949</v>
      </c>
      <c r="G619" s="111">
        <v>45168</v>
      </c>
      <c r="H619" t="s">
        <v>6436</v>
      </c>
      <c r="I619" t="s">
        <v>271</v>
      </c>
      <c r="J619" t="s">
        <v>249</v>
      </c>
      <c r="K619" t="s">
        <v>250</v>
      </c>
      <c r="L619" t="s">
        <v>251</v>
      </c>
      <c r="O619" s="111">
        <v>45168</v>
      </c>
      <c r="P619" t="s">
        <v>252</v>
      </c>
      <c r="Q619" t="s">
        <v>257</v>
      </c>
      <c r="R619" s="111">
        <v>45169</v>
      </c>
      <c r="W619">
        <v>0</v>
      </c>
      <c r="X619">
        <v>0</v>
      </c>
      <c r="Y619">
        <v>0</v>
      </c>
      <c r="Z619">
        <f t="shared" si="9"/>
        <v>0</v>
      </c>
    </row>
    <row r="620" spans="1:26">
      <c r="A620" t="s">
        <v>246</v>
      </c>
      <c r="B620" t="s">
        <v>5795</v>
      </c>
      <c r="C620" t="s">
        <v>2325</v>
      </c>
      <c r="D620" t="s">
        <v>1527</v>
      </c>
      <c r="E620" t="s">
        <v>1528</v>
      </c>
      <c r="F620">
        <v>12570296</v>
      </c>
      <c r="G620" s="111">
        <v>45078</v>
      </c>
      <c r="H620" t="s">
        <v>5459</v>
      </c>
      <c r="I620" t="s">
        <v>256</v>
      </c>
      <c r="J620" t="s">
        <v>249</v>
      </c>
      <c r="K620" t="s">
        <v>250</v>
      </c>
      <c r="L620" t="s">
        <v>251</v>
      </c>
      <c r="O620" s="111">
        <v>45083</v>
      </c>
      <c r="P620" t="s">
        <v>252</v>
      </c>
      <c r="Q620" t="s">
        <v>253</v>
      </c>
      <c r="R620" s="111">
        <v>45084</v>
      </c>
      <c r="W620">
        <v>9005.99</v>
      </c>
      <c r="X620">
        <v>9602.19</v>
      </c>
      <c r="Y620">
        <v>17532.2</v>
      </c>
      <c r="Z620">
        <f t="shared" si="9"/>
        <v>36140.380000000005</v>
      </c>
    </row>
    <row r="621" spans="1:26">
      <c r="A621" t="s">
        <v>246</v>
      </c>
      <c r="B621" t="s">
        <v>5795</v>
      </c>
      <c r="C621" t="s">
        <v>2325</v>
      </c>
      <c r="D621" t="s">
        <v>1527</v>
      </c>
      <c r="E621" t="s">
        <v>1528</v>
      </c>
      <c r="F621">
        <v>12570404</v>
      </c>
      <c r="G621" s="111">
        <v>45078</v>
      </c>
      <c r="H621" t="s">
        <v>5317</v>
      </c>
      <c r="I621" t="s">
        <v>255</v>
      </c>
      <c r="J621" t="s">
        <v>249</v>
      </c>
      <c r="K621" t="s">
        <v>250</v>
      </c>
      <c r="L621" t="s">
        <v>251</v>
      </c>
      <c r="O621" s="111">
        <v>45083</v>
      </c>
      <c r="P621" t="s">
        <v>252</v>
      </c>
      <c r="Q621" t="s">
        <v>253</v>
      </c>
      <c r="R621" s="111">
        <v>45086</v>
      </c>
      <c r="W621">
        <v>4408</v>
      </c>
      <c r="X621">
        <v>10244</v>
      </c>
      <c r="Y621">
        <v>6653.18</v>
      </c>
      <c r="Z621">
        <f t="shared" si="9"/>
        <v>21305.18</v>
      </c>
    </row>
    <row r="622" spans="1:26">
      <c r="A622" t="s">
        <v>246</v>
      </c>
      <c r="B622" t="s">
        <v>5796</v>
      </c>
      <c r="C622" t="s">
        <v>5064</v>
      </c>
      <c r="D622" t="s">
        <v>1527</v>
      </c>
      <c r="E622" t="s">
        <v>1528</v>
      </c>
      <c r="F622">
        <v>12593318</v>
      </c>
      <c r="G622" s="111">
        <v>45084</v>
      </c>
      <c r="H622" t="s">
        <v>5321</v>
      </c>
      <c r="I622" t="s">
        <v>255</v>
      </c>
      <c r="J622" t="s">
        <v>249</v>
      </c>
      <c r="K622" t="s">
        <v>250</v>
      </c>
      <c r="L622" t="s">
        <v>251</v>
      </c>
      <c r="O622" s="111">
        <v>45086</v>
      </c>
      <c r="P622" t="s">
        <v>252</v>
      </c>
      <c r="Q622" t="s">
        <v>253</v>
      </c>
      <c r="R622" s="111">
        <v>45089</v>
      </c>
      <c r="W622">
        <v>851.9</v>
      </c>
      <c r="X622">
        <v>1212</v>
      </c>
      <c r="Y622">
        <v>2419.75</v>
      </c>
      <c r="Z622">
        <f t="shared" si="9"/>
        <v>4483.6499999999996</v>
      </c>
    </row>
    <row r="623" spans="1:26">
      <c r="A623" t="s">
        <v>246</v>
      </c>
      <c r="B623" t="s">
        <v>2211</v>
      </c>
      <c r="C623" t="s">
        <v>2212</v>
      </c>
      <c r="D623" t="s">
        <v>1527</v>
      </c>
      <c r="E623" t="s">
        <v>1528</v>
      </c>
      <c r="F623">
        <v>8168890</v>
      </c>
      <c r="G623" s="111">
        <v>45090</v>
      </c>
      <c r="H623" t="s">
        <v>5327</v>
      </c>
      <c r="I623" t="s">
        <v>255</v>
      </c>
      <c r="J623" t="s">
        <v>249</v>
      </c>
      <c r="K623" t="s">
        <v>250</v>
      </c>
      <c r="L623" t="s">
        <v>251</v>
      </c>
      <c r="O623" s="111">
        <v>45090</v>
      </c>
      <c r="P623" t="s">
        <v>252</v>
      </c>
      <c r="Q623" t="s">
        <v>282</v>
      </c>
      <c r="R623" s="111">
        <v>45091</v>
      </c>
      <c r="W623">
        <v>73</v>
      </c>
      <c r="X623">
        <v>0</v>
      </c>
      <c r="Y623">
        <v>0</v>
      </c>
      <c r="Z623">
        <f t="shared" si="9"/>
        <v>73</v>
      </c>
    </row>
    <row r="624" spans="1:26">
      <c r="A624" t="s">
        <v>246</v>
      </c>
      <c r="B624" t="s">
        <v>5795</v>
      </c>
      <c r="C624" t="s">
        <v>2325</v>
      </c>
      <c r="D624" t="s">
        <v>1527</v>
      </c>
      <c r="E624" t="s">
        <v>1528</v>
      </c>
      <c r="F624">
        <v>12606663</v>
      </c>
      <c r="G624" s="111">
        <v>45090</v>
      </c>
      <c r="H624" t="s">
        <v>5324</v>
      </c>
      <c r="I624" t="s">
        <v>255</v>
      </c>
      <c r="J624" t="s">
        <v>249</v>
      </c>
      <c r="K624" t="s">
        <v>250</v>
      </c>
      <c r="L624" t="s">
        <v>251</v>
      </c>
      <c r="O624" s="111">
        <v>45090</v>
      </c>
      <c r="P624" t="s">
        <v>252</v>
      </c>
      <c r="Q624" t="s">
        <v>282</v>
      </c>
      <c r="R624" s="111">
        <v>45091</v>
      </c>
      <c r="W624">
        <v>228.5</v>
      </c>
      <c r="X624">
        <v>0</v>
      </c>
      <c r="Y624">
        <v>0</v>
      </c>
      <c r="Z624">
        <f t="shared" si="9"/>
        <v>228.5</v>
      </c>
    </row>
    <row r="625" spans="1:26">
      <c r="A625" t="s">
        <v>246</v>
      </c>
      <c r="B625" t="s">
        <v>5796</v>
      </c>
      <c r="C625" t="s">
        <v>5064</v>
      </c>
      <c r="D625" t="s">
        <v>1527</v>
      </c>
      <c r="E625" t="s">
        <v>1528</v>
      </c>
      <c r="F625">
        <v>12610276</v>
      </c>
      <c r="G625" s="111">
        <v>45091</v>
      </c>
      <c r="H625" t="s">
        <v>5328</v>
      </c>
      <c r="I625" t="s">
        <v>255</v>
      </c>
      <c r="J625" t="s">
        <v>249</v>
      </c>
      <c r="K625" t="s">
        <v>250</v>
      </c>
      <c r="L625" t="s">
        <v>251</v>
      </c>
      <c r="O625" s="111">
        <v>45091</v>
      </c>
      <c r="P625" t="s">
        <v>252</v>
      </c>
      <c r="Q625" t="s">
        <v>253</v>
      </c>
      <c r="R625" s="111">
        <v>45092</v>
      </c>
      <c r="W625">
        <v>795.5</v>
      </c>
      <c r="X625">
        <v>6057.7</v>
      </c>
      <c r="Y625">
        <v>8467</v>
      </c>
      <c r="Z625">
        <f t="shared" si="9"/>
        <v>15320.2</v>
      </c>
    </row>
    <row r="626" spans="1:26">
      <c r="A626" t="s">
        <v>246</v>
      </c>
      <c r="B626" t="s">
        <v>2211</v>
      </c>
      <c r="C626" t="s">
        <v>2212</v>
      </c>
      <c r="D626" t="s">
        <v>1527</v>
      </c>
      <c r="E626" t="s">
        <v>1528</v>
      </c>
      <c r="F626">
        <v>11240503</v>
      </c>
      <c r="G626" s="111">
        <v>45091</v>
      </c>
      <c r="H626" t="s">
        <v>5662</v>
      </c>
      <c r="I626" t="s">
        <v>260</v>
      </c>
      <c r="L626" t="s">
        <v>251</v>
      </c>
      <c r="O626" s="111">
        <v>45091</v>
      </c>
      <c r="P626" t="s">
        <v>252</v>
      </c>
      <c r="Q626" t="s">
        <v>263</v>
      </c>
      <c r="R626" s="111">
        <v>45092</v>
      </c>
      <c r="W626">
        <v>21</v>
      </c>
      <c r="X626">
        <v>0</v>
      </c>
      <c r="Y626">
        <v>0</v>
      </c>
      <c r="Z626">
        <f t="shared" si="9"/>
        <v>21</v>
      </c>
    </row>
    <row r="627" spans="1:26">
      <c r="A627" t="s">
        <v>246</v>
      </c>
      <c r="B627" t="s">
        <v>5796</v>
      </c>
      <c r="C627" t="s">
        <v>5064</v>
      </c>
      <c r="D627" t="s">
        <v>1527</v>
      </c>
      <c r="E627" t="s">
        <v>1528</v>
      </c>
      <c r="F627">
        <v>12620947</v>
      </c>
      <c r="G627" s="111">
        <v>45093</v>
      </c>
      <c r="H627" t="s">
        <v>5336</v>
      </c>
      <c r="I627" t="s">
        <v>255</v>
      </c>
      <c r="J627" t="s">
        <v>249</v>
      </c>
      <c r="K627" t="s">
        <v>250</v>
      </c>
      <c r="L627" t="s">
        <v>251</v>
      </c>
      <c r="O627" s="111">
        <v>45093</v>
      </c>
      <c r="P627" t="s">
        <v>252</v>
      </c>
      <c r="Q627" t="s">
        <v>253</v>
      </c>
      <c r="R627" s="111">
        <v>45096</v>
      </c>
      <c r="W627">
        <v>1744</v>
      </c>
      <c r="X627">
        <v>5326</v>
      </c>
      <c r="Y627">
        <v>7556</v>
      </c>
      <c r="Z627">
        <f t="shared" si="9"/>
        <v>14626</v>
      </c>
    </row>
    <row r="628" spans="1:26">
      <c r="A628" t="s">
        <v>246</v>
      </c>
      <c r="B628" t="s">
        <v>2211</v>
      </c>
      <c r="C628" t="s">
        <v>2212</v>
      </c>
      <c r="D628" t="s">
        <v>1527</v>
      </c>
      <c r="E628" t="s">
        <v>1528</v>
      </c>
      <c r="F628">
        <v>12625590</v>
      </c>
      <c r="G628" s="111">
        <v>45096</v>
      </c>
      <c r="H628" t="s">
        <v>5337</v>
      </c>
      <c r="I628" t="s">
        <v>255</v>
      </c>
      <c r="J628" t="s">
        <v>249</v>
      </c>
      <c r="K628" t="s">
        <v>250</v>
      </c>
      <c r="L628" t="s">
        <v>251</v>
      </c>
      <c r="O628" s="111">
        <v>45096</v>
      </c>
      <c r="P628" t="s">
        <v>252</v>
      </c>
      <c r="Q628" t="s">
        <v>253</v>
      </c>
      <c r="R628" s="111">
        <v>45097</v>
      </c>
      <c r="W628">
        <v>2965</v>
      </c>
      <c r="X628">
        <v>4815</v>
      </c>
      <c r="Y628">
        <v>11189.75</v>
      </c>
      <c r="Z628">
        <f t="shared" si="9"/>
        <v>18969.75</v>
      </c>
    </row>
    <row r="629" spans="1:26">
      <c r="A629" t="s">
        <v>246</v>
      </c>
      <c r="B629" t="s">
        <v>5795</v>
      </c>
      <c r="C629" t="s">
        <v>2325</v>
      </c>
      <c r="D629" t="s">
        <v>1527</v>
      </c>
      <c r="E629" t="s">
        <v>1528</v>
      </c>
      <c r="F629">
        <v>10934941</v>
      </c>
      <c r="G629" s="111">
        <v>45096</v>
      </c>
      <c r="H629" t="s">
        <v>5338</v>
      </c>
      <c r="I629" t="s">
        <v>255</v>
      </c>
      <c r="L629" t="s">
        <v>251</v>
      </c>
      <c r="O629" s="111">
        <v>45133</v>
      </c>
      <c r="P629" t="s">
        <v>252</v>
      </c>
      <c r="Q629" t="s">
        <v>253</v>
      </c>
      <c r="R629" s="111">
        <v>45134</v>
      </c>
      <c r="W629">
        <v>3468</v>
      </c>
      <c r="X629">
        <v>130</v>
      </c>
      <c r="Y629">
        <v>350</v>
      </c>
      <c r="Z629">
        <f t="shared" si="9"/>
        <v>3948</v>
      </c>
    </row>
    <row r="630" spans="1:26">
      <c r="A630" t="s">
        <v>246</v>
      </c>
      <c r="B630" t="s">
        <v>5797</v>
      </c>
      <c r="C630" t="s">
        <v>2126</v>
      </c>
      <c r="D630" t="s">
        <v>1527</v>
      </c>
      <c r="E630" t="s">
        <v>1528</v>
      </c>
      <c r="F630">
        <v>1292057</v>
      </c>
      <c r="G630" s="111">
        <v>45097</v>
      </c>
      <c r="H630" t="s">
        <v>6001</v>
      </c>
      <c r="I630" t="s">
        <v>2437</v>
      </c>
      <c r="J630" t="s">
        <v>259</v>
      </c>
      <c r="K630" t="s">
        <v>5638</v>
      </c>
      <c r="L630" t="s">
        <v>251</v>
      </c>
      <c r="O630" s="111">
        <v>45105</v>
      </c>
      <c r="P630" t="s">
        <v>254</v>
      </c>
      <c r="Q630" t="s">
        <v>253</v>
      </c>
      <c r="R630" s="111">
        <v>45108</v>
      </c>
      <c r="W630">
        <v>0</v>
      </c>
      <c r="X630">
        <v>27013.54</v>
      </c>
      <c r="Y630">
        <v>29580.97</v>
      </c>
      <c r="Z630">
        <f t="shared" si="9"/>
        <v>56594.51</v>
      </c>
    </row>
    <row r="631" spans="1:26">
      <c r="A631" t="s">
        <v>246</v>
      </c>
      <c r="B631" t="s">
        <v>5795</v>
      </c>
      <c r="C631" t="s">
        <v>2325</v>
      </c>
      <c r="D631" t="s">
        <v>1527</v>
      </c>
      <c r="E631" t="s">
        <v>1528</v>
      </c>
      <c r="F631">
        <v>12637476</v>
      </c>
      <c r="G631" s="111">
        <v>45098</v>
      </c>
      <c r="H631" t="s">
        <v>5464</v>
      </c>
      <c r="I631" t="s">
        <v>248</v>
      </c>
      <c r="J631" t="s">
        <v>249</v>
      </c>
      <c r="K631" t="s">
        <v>250</v>
      </c>
      <c r="L631" t="s">
        <v>251</v>
      </c>
      <c r="O631" s="111">
        <v>45098</v>
      </c>
      <c r="P631" t="s">
        <v>252</v>
      </c>
      <c r="Q631" t="s">
        <v>253</v>
      </c>
      <c r="R631" s="111">
        <v>45100</v>
      </c>
      <c r="W631">
        <v>132</v>
      </c>
      <c r="X631">
        <v>1312</v>
      </c>
      <c r="Y631">
        <v>583</v>
      </c>
      <c r="Z631">
        <f t="shared" si="9"/>
        <v>2027</v>
      </c>
    </row>
    <row r="632" spans="1:26">
      <c r="A632" t="s">
        <v>246</v>
      </c>
      <c r="B632" t="s">
        <v>2211</v>
      </c>
      <c r="C632" t="s">
        <v>2212</v>
      </c>
      <c r="D632" t="s">
        <v>1527</v>
      </c>
      <c r="E632" t="s">
        <v>1528</v>
      </c>
      <c r="F632">
        <v>12650206</v>
      </c>
      <c r="G632" s="111">
        <v>45100</v>
      </c>
      <c r="H632" t="s">
        <v>5451</v>
      </c>
      <c r="I632" t="s">
        <v>255</v>
      </c>
      <c r="J632" t="s">
        <v>249</v>
      </c>
      <c r="K632" t="s">
        <v>250</v>
      </c>
      <c r="L632" t="s">
        <v>251</v>
      </c>
      <c r="O632" s="111">
        <v>45100</v>
      </c>
      <c r="P632" t="s">
        <v>252</v>
      </c>
      <c r="Q632" t="s">
        <v>257</v>
      </c>
      <c r="R632" s="111">
        <v>45103</v>
      </c>
      <c r="W632">
        <v>0</v>
      </c>
      <c r="X632">
        <v>0</v>
      </c>
      <c r="Y632">
        <v>0</v>
      </c>
      <c r="Z632">
        <f t="shared" si="9"/>
        <v>0</v>
      </c>
    </row>
    <row r="633" spans="1:26">
      <c r="A633" t="s">
        <v>246</v>
      </c>
      <c r="B633" t="s">
        <v>2211</v>
      </c>
      <c r="C633" t="s">
        <v>2212</v>
      </c>
      <c r="D633" t="s">
        <v>1527</v>
      </c>
      <c r="E633" t="s">
        <v>1528</v>
      </c>
      <c r="F633">
        <v>12662036</v>
      </c>
      <c r="G633" s="111">
        <v>45104</v>
      </c>
      <c r="H633" t="s">
        <v>5476</v>
      </c>
      <c r="I633" t="s">
        <v>255</v>
      </c>
      <c r="J633" t="s">
        <v>249</v>
      </c>
      <c r="K633" t="s">
        <v>250</v>
      </c>
      <c r="L633" t="s">
        <v>251</v>
      </c>
      <c r="O633" s="111">
        <v>45104</v>
      </c>
      <c r="P633" t="s">
        <v>252</v>
      </c>
      <c r="Q633" t="s">
        <v>253</v>
      </c>
      <c r="R633" s="111">
        <v>45105</v>
      </c>
      <c r="W633">
        <v>170</v>
      </c>
      <c r="X633">
        <v>7769.11</v>
      </c>
      <c r="Y633">
        <v>7393.65</v>
      </c>
      <c r="Z633">
        <f t="shared" si="9"/>
        <v>15332.759999999998</v>
      </c>
    </row>
    <row r="634" spans="1:26">
      <c r="A634" t="s">
        <v>246</v>
      </c>
      <c r="B634" t="s">
        <v>5795</v>
      </c>
      <c r="C634" t="s">
        <v>2325</v>
      </c>
      <c r="D634" t="s">
        <v>1527</v>
      </c>
      <c r="E634" t="s">
        <v>1528</v>
      </c>
      <c r="F634">
        <v>792194</v>
      </c>
      <c r="G634" s="111">
        <v>45104</v>
      </c>
      <c r="H634" t="s">
        <v>5637</v>
      </c>
      <c r="I634" t="s">
        <v>255</v>
      </c>
      <c r="J634" t="s">
        <v>249</v>
      </c>
      <c r="K634" t="s">
        <v>805</v>
      </c>
      <c r="L634" t="s">
        <v>251</v>
      </c>
      <c r="O634" s="111">
        <v>45104</v>
      </c>
      <c r="P634" t="s">
        <v>252</v>
      </c>
      <c r="Q634" t="s">
        <v>253</v>
      </c>
      <c r="R634" s="111">
        <v>45110</v>
      </c>
      <c r="W634">
        <v>0</v>
      </c>
      <c r="X634">
        <v>3253.04</v>
      </c>
      <c r="Y634">
        <v>4629.18</v>
      </c>
      <c r="Z634">
        <f t="shared" si="9"/>
        <v>7882.22</v>
      </c>
    </row>
    <row r="635" spans="1:26">
      <c r="A635" t="s">
        <v>246</v>
      </c>
      <c r="B635" t="s">
        <v>5796</v>
      </c>
      <c r="C635" t="s">
        <v>5064</v>
      </c>
      <c r="D635" t="s">
        <v>1527</v>
      </c>
      <c r="E635" t="s">
        <v>1528</v>
      </c>
      <c r="F635">
        <v>12645677</v>
      </c>
      <c r="G635" s="111">
        <v>45104</v>
      </c>
      <c r="H635" t="s">
        <v>5629</v>
      </c>
      <c r="I635" t="s">
        <v>255</v>
      </c>
      <c r="J635" t="s">
        <v>249</v>
      </c>
      <c r="K635" t="s">
        <v>250</v>
      </c>
      <c r="L635" t="s">
        <v>251</v>
      </c>
      <c r="O635" s="111">
        <v>45104</v>
      </c>
      <c r="P635" t="s">
        <v>252</v>
      </c>
      <c r="Q635" t="s">
        <v>282</v>
      </c>
      <c r="R635" s="111">
        <v>45110</v>
      </c>
      <c r="W635">
        <v>0</v>
      </c>
      <c r="X635">
        <v>3410.6</v>
      </c>
      <c r="Y635">
        <v>0</v>
      </c>
      <c r="Z635">
        <f t="shared" si="9"/>
        <v>3410.6</v>
      </c>
    </row>
    <row r="636" spans="1:26">
      <c r="A636" t="s">
        <v>246</v>
      </c>
      <c r="B636" t="s">
        <v>5795</v>
      </c>
      <c r="C636" t="s">
        <v>2325</v>
      </c>
      <c r="D636" t="s">
        <v>1527</v>
      </c>
      <c r="E636" t="s">
        <v>1528</v>
      </c>
      <c r="F636">
        <v>12446522</v>
      </c>
      <c r="G636" s="111">
        <v>45105</v>
      </c>
      <c r="H636" t="s">
        <v>5446</v>
      </c>
      <c r="I636" t="s">
        <v>248</v>
      </c>
      <c r="J636" t="s">
        <v>249</v>
      </c>
      <c r="K636" t="s">
        <v>250</v>
      </c>
      <c r="L636" t="s">
        <v>251</v>
      </c>
      <c r="O636" s="111">
        <v>45105</v>
      </c>
      <c r="P636" t="s">
        <v>252</v>
      </c>
      <c r="Q636" t="s">
        <v>257</v>
      </c>
      <c r="R636" s="111"/>
      <c r="W636">
        <v>0</v>
      </c>
      <c r="X636">
        <v>0</v>
      </c>
      <c r="Y636">
        <v>0</v>
      </c>
      <c r="Z636">
        <f t="shared" si="9"/>
        <v>0</v>
      </c>
    </row>
    <row r="637" spans="1:26">
      <c r="A637" t="s">
        <v>246</v>
      </c>
      <c r="B637" t="s">
        <v>5795</v>
      </c>
      <c r="C637" t="s">
        <v>2325</v>
      </c>
      <c r="D637" t="s">
        <v>1527</v>
      </c>
      <c r="E637" t="s">
        <v>1528</v>
      </c>
      <c r="F637">
        <v>4790001</v>
      </c>
      <c r="G637" s="111">
        <v>45106</v>
      </c>
      <c r="H637" t="s">
        <v>5586</v>
      </c>
      <c r="I637" t="s">
        <v>255</v>
      </c>
      <c r="J637" t="s">
        <v>249</v>
      </c>
      <c r="K637" t="s">
        <v>250</v>
      </c>
      <c r="L637" t="s">
        <v>251</v>
      </c>
      <c r="O637" s="111">
        <v>45106</v>
      </c>
      <c r="P637" t="s">
        <v>252</v>
      </c>
      <c r="Q637" t="s">
        <v>253</v>
      </c>
      <c r="R637" s="111">
        <v>45111</v>
      </c>
      <c r="W637">
        <v>0</v>
      </c>
      <c r="X637">
        <v>0</v>
      </c>
      <c r="Y637">
        <v>1000</v>
      </c>
      <c r="Z637">
        <f t="shared" si="9"/>
        <v>1000</v>
      </c>
    </row>
    <row r="638" spans="1:26">
      <c r="A638" t="s">
        <v>246</v>
      </c>
      <c r="B638" t="s">
        <v>5795</v>
      </c>
      <c r="C638" t="s">
        <v>2325</v>
      </c>
      <c r="D638" t="s">
        <v>1527</v>
      </c>
      <c r="E638" t="s">
        <v>1528</v>
      </c>
      <c r="F638">
        <v>12678456</v>
      </c>
      <c r="G638" s="111">
        <v>45106</v>
      </c>
      <c r="H638" t="s">
        <v>5580</v>
      </c>
      <c r="I638" t="s">
        <v>255</v>
      </c>
      <c r="L638" t="s">
        <v>251</v>
      </c>
      <c r="O638" s="111">
        <v>45106</v>
      </c>
      <c r="P638" t="s">
        <v>252</v>
      </c>
      <c r="Q638" t="s">
        <v>263</v>
      </c>
      <c r="R638" s="111">
        <v>45111</v>
      </c>
      <c r="W638">
        <v>0</v>
      </c>
      <c r="X638">
        <v>2272.1999999999998</v>
      </c>
      <c r="Y638">
        <v>0</v>
      </c>
      <c r="Z638">
        <f t="shared" si="9"/>
        <v>2272.1999999999998</v>
      </c>
    </row>
    <row r="639" spans="1:26">
      <c r="A639" t="s">
        <v>246</v>
      </c>
      <c r="B639" t="s">
        <v>5796</v>
      </c>
      <c r="C639" t="s">
        <v>5064</v>
      </c>
      <c r="D639" t="s">
        <v>1527</v>
      </c>
      <c r="E639" t="s">
        <v>1528</v>
      </c>
      <c r="F639">
        <v>12707188</v>
      </c>
      <c r="G639" s="111">
        <v>45112</v>
      </c>
      <c r="H639" t="s">
        <v>6002</v>
      </c>
      <c r="I639" t="s">
        <v>255</v>
      </c>
      <c r="J639" t="s">
        <v>249</v>
      </c>
      <c r="K639" t="s">
        <v>250</v>
      </c>
      <c r="L639" t="s">
        <v>251</v>
      </c>
      <c r="O639" s="111">
        <v>45112</v>
      </c>
      <c r="P639" t="s">
        <v>252</v>
      </c>
      <c r="Q639" t="s">
        <v>253</v>
      </c>
      <c r="R639" s="111">
        <v>45113</v>
      </c>
      <c r="W639">
        <v>0</v>
      </c>
      <c r="X639">
        <v>33</v>
      </c>
      <c r="Y639">
        <v>64</v>
      </c>
      <c r="Z639">
        <f t="shared" si="9"/>
        <v>97</v>
      </c>
    </row>
    <row r="640" spans="1:26">
      <c r="A640" t="s">
        <v>246</v>
      </c>
      <c r="B640" t="s">
        <v>5796</v>
      </c>
      <c r="C640" t="s">
        <v>5064</v>
      </c>
      <c r="D640" t="s">
        <v>1527</v>
      </c>
      <c r="E640" t="s">
        <v>1528</v>
      </c>
      <c r="F640">
        <v>12707455</v>
      </c>
      <c r="G640" s="111">
        <v>45113</v>
      </c>
      <c r="H640" t="s">
        <v>6003</v>
      </c>
      <c r="I640" t="s">
        <v>255</v>
      </c>
      <c r="L640" t="s">
        <v>251</v>
      </c>
      <c r="O640" s="111">
        <v>45113</v>
      </c>
      <c r="P640" t="s">
        <v>252</v>
      </c>
      <c r="Q640" t="s">
        <v>263</v>
      </c>
      <c r="R640" s="111">
        <v>45114</v>
      </c>
      <c r="W640">
        <v>0</v>
      </c>
      <c r="X640">
        <v>139</v>
      </c>
      <c r="Y640">
        <v>0</v>
      </c>
      <c r="Z640">
        <f t="shared" si="9"/>
        <v>139</v>
      </c>
    </row>
    <row r="641" spans="1:26">
      <c r="A641" t="s">
        <v>246</v>
      </c>
      <c r="B641" t="s">
        <v>5796</v>
      </c>
      <c r="C641" t="s">
        <v>5064</v>
      </c>
      <c r="D641" t="s">
        <v>1527</v>
      </c>
      <c r="E641" t="s">
        <v>1528</v>
      </c>
      <c r="F641">
        <v>12720240</v>
      </c>
      <c r="G641" s="111">
        <v>45117</v>
      </c>
      <c r="H641" t="s">
        <v>6004</v>
      </c>
      <c r="I641" t="s">
        <v>255</v>
      </c>
      <c r="J641" t="s">
        <v>249</v>
      </c>
      <c r="K641" t="s">
        <v>250</v>
      </c>
      <c r="L641" t="s">
        <v>251</v>
      </c>
      <c r="O641" s="111">
        <v>45117</v>
      </c>
      <c r="P641" t="s">
        <v>252</v>
      </c>
      <c r="Q641" t="s">
        <v>253</v>
      </c>
      <c r="R641" s="111">
        <v>45117</v>
      </c>
      <c r="W641">
        <v>0</v>
      </c>
      <c r="X641">
        <v>2321</v>
      </c>
      <c r="Y641">
        <v>5847.5</v>
      </c>
      <c r="Z641">
        <f t="shared" si="9"/>
        <v>8168.5</v>
      </c>
    </row>
    <row r="642" spans="1:26">
      <c r="A642" t="s">
        <v>246</v>
      </c>
      <c r="B642" t="s">
        <v>5795</v>
      </c>
      <c r="C642" t="s">
        <v>2325</v>
      </c>
      <c r="D642" t="s">
        <v>1527</v>
      </c>
      <c r="E642" t="s">
        <v>1528</v>
      </c>
      <c r="F642">
        <v>12725707</v>
      </c>
      <c r="G642" s="111">
        <v>45119</v>
      </c>
      <c r="H642" t="s">
        <v>6005</v>
      </c>
      <c r="I642" t="s">
        <v>255</v>
      </c>
      <c r="J642" t="s">
        <v>249</v>
      </c>
      <c r="K642" t="s">
        <v>250</v>
      </c>
      <c r="L642" t="s">
        <v>251</v>
      </c>
      <c r="O642" s="111">
        <v>45120</v>
      </c>
      <c r="P642" t="s">
        <v>252</v>
      </c>
      <c r="Q642" t="s">
        <v>257</v>
      </c>
      <c r="R642" s="111"/>
      <c r="W642">
        <v>0</v>
      </c>
      <c r="X642">
        <v>0</v>
      </c>
      <c r="Y642">
        <v>0</v>
      </c>
      <c r="Z642">
        <f t="shared" si="9"/>
        <v>0</v>
      </c>
    </row>
    <row r="643" spans="1:26">
      <c r="A643" t="s">
        <v>246</v>
      </c>
      <c r="B643" t="s">
        <v>5796</v>
      </c>
      <c r="C643" t="s">
        <v>5064</v>
      </c>
      <c r="D643" t="s">
        <v>1527</v>
      </c>
      <c r="E643" t="s">
        <v>1528</v>
      </c>
      <c r="F643">
        <v>12726245</v>
      </c>
      <c r="G643" s="111">
        <v>45119</v>
      </c>
      <c r="H643" t="s">
        <v>6006</v>
      </c>
      <c r="I643" t="s">
        <v>255</v>
      </c>
      <c r="J643" t="s">
        <v>249</v>
      </c>
      <c r="K643" t="s">
        <v>250</v>
      </c>
      <c r="L643" t="s">
        <v>251</v>
      </c>
      <c r="O643" s="111">
        <v>45120</v>
      </c>
      <c r="P643" t="s">
        <v>252</v>
      </c>
      <c r="Q643" t="s">
        <v>257</v>
      </c>
      <c r="R643" s="111"/>
      <c r="W643">
        <v>0</v>
      </c>
      <c r="X643">
        <v>0</v>
      </c>
      <c r="Y643">
        <v>0</v>
      </c>
      <c r="Z643">
        <f t="shared" ref="Z643:Z706" si="10">SUM(W643:Y643)</f>
        <v>0</v>
      </c>
    </row>
    <row r="644" spans="1:26">
      <c r="A644" t="s">
        <v>246</v>
      </c>
      <c r="B644" t="s">
        <v>5795</v>
      </c>
      <c r="C644" t="s">
        <v>2325</v>
      </c>
      <c r="D644" t="s">
        <v>1527</v>
      </c>
      <c r="E644" t="s">
        <v>1528</v>
      </c>
      <c r="F644">
        <v>12731401</v>
      </c>
      <c r="G644" s="111">
        <v>45119</v>
      </c>
      <c r="H644" t="s">
        <v>6007</v>
      </c>
      <c r="I644" t="s">
        <v>255</v>
      </c>
      <c r="J644" t="s">
        <v>249</v>
      </c>
      <c r="K644" t="s">
        <v>250</v>
      </c>
      <c r="L644" t="s">
        <v>251</v>
      </c>
      <c r="O644" s="111">
        <v>45119</v>
      </c>
      <c r="P644" t="s">
        <v>252</v>
      </c>
      <c r="Q644" t="s">
        <v>253</v>
      </c>
      <c r="R644" s="111">
        <v>45120</v>
      </c>
      <c r="W644">
        <v>0</v>
      </c>
      <c r="X644">
        <v>0</v>
      </c>
      <c r="Y644">
        <v>523.02</v>
      </c>
      <c r="Z644">
        <f t="shared" si="10"/>
        <v>523.02</v>
      </c>
    </row>
    <row r="645" spans="1:26">
      <c r="A645" t="s">
        <v>246</v>
      </c>
      <c r="B645" t="s">
        <v>5796</v>
      </c>
      <c r="C645" t="s">
        <v>5064</v>
      </c>
      <c r="D645" t="s">
        <v>1527</v>
      </c>
      <c r="E645" t="s">
        <v>1528</v>
      </c>
      <c r="F645">
        <v>12742071</v>
      </c>
      <c r="G645" s="111">
        <v>45124</v>
      </c>
      <c r="H645" t="s">
        <v>6008</v>
      </c>
      <c r="I645" t="s">
        <v>255</v>
      </c>
      <c r="J645" t="s">
        <v>249</v>
      </c>
      <c r="K645" t="s">
        <v>250</v>
      </c>
      <c r="L645" t="s">
        <v>251</v>
      </c>
      <c r="O645" s="111">
        <v>45125</v>
      </c>
      <c r="P645" t="s">
        <v>252</v>
      </c>
      <c r="Q645" t="s">
        <v>253</v>
      </c>
      <c r="R645" s="111">
        <v>45126</v>
      </c>
      <c r="W645">
        <v>0</v>
      </c>
      <c r="X645">
        <v>399.6</v>
      </c>
      <c r="Y645">
        <v>488.85</v>
      </c>
      <c r="Z645">
        <f t="shared" si="10"/>
        <v>888.45</v>
      </c>
    </row>
    <row r="646" spans="1:26">
      <c r="A646" t="s">
        <v>246</v>
      </c>
      <c r="B646" t="s">
        <v>5796</v>
      </c>
      <c r="C646" t="s">
        <v>5064</v>
      </c>
      <c r="D646" t="s">
        <v>1527</v>
      </c>
      <c r="E646" t="s">
        <v>1528</v>
      </c>
      <c r="F646">
        <v>12742820</v>
      </c>
      <c r="G646" s="111">
        <v>45124</v>
      </c>
      <c r="H646" t="s">
        <v>6009</v>
      </c>
      <c r="I646" t="s">
        <v>255</v>
      </c>
      <c r="J646" t="s">
        <v>249</v>
      </c>
      <c r="K646" t="s">
        <v>250</v>
      </c>
      <c r="L646" t="s">
        <v>251</v>
      </c>
      <c r="O646" s="111">
        <v>45126</v>
      </c>
      <c r="P646" t="s">
        <v>252</v>
      </c>
      <c r="Q646" t="s">
        <v>253</v>
      </c>
      <c r="R646" s="111">
        <v>45133</v>
      </c>
      <c r="W646">
        <v>0</v>
      </c>
      <c r="X646">
        <v>2</v>
      </c>
      <c r="Y646">
        <v>228</v>
      </c>
      <c r="Z646">
        <f t="shared" si="10"/>
        <v>230</v>
      </c>
    </row>
    <row r="647" spans="1:26">
      <c r="A647" t="s">
        <v>246</v>
      </c>
      <c r="B647" t="s">
        <v>5796</v>
      </c>
      <c r="C647" t="s">
        <v>5064</v>
      </c>
      <c r="D647" t="s">
        <v>1527</v>
      </c>
      <c r="E647" t="s">
        <v>1528</v>
      </c>
      <c r="F647">
        <v>12746635</v>
      </c>
      <c r="G647" s="111">
        <v>45125</v>
      </c>
      <c r="H647" t="s">
        <v>6010</v>
      </c>
      <c r="I647" t="s">
        <v>255</v>
      </c>
      <c r="J647" t="s">
        <v>249</v>
      </c>
      <c r="K647" t="s">
        <v>250</v>
      </c>
      <c r="L647" t="s">
        <v>251</v>
      </c>
      <c r="O647" s="111">
        <v>45125</v>
      </c>
      <c r="P647" t="s">
        <v>252</v>
      </c>
      <c r="Q647" t="s">
        <v>257</v>
      </c>
      <c r="R647" s="111">
        <v>45132</v>
      </c>
      <c r="W647">
        <v>0</v>
      </c>
      <c r="X647">
        <v>0</v>
      </c>
      <c r="Y647">
        <v>0</v>
      </c>
      <c r="Z647">
        <f t="shared" si="10"/>
        <v>0</v>
      </c>
    </row>
    <row r="648" spans="1:26">
      <c r="A648" t="s">
        <v>246</v>
      </c>
      <c r="B648" t="s">
        <v>5796</v>
      </c>
      <c r="C648" t="s">
        <v>5064</v>
      </c>
      <c r="D648" t="s">
        <v>1527</v>
      </c>
      <c r="E648" t="s">
        <v>1528</v>
      </c>
      <c r="F648">
        <v>12752591</v>
      </c>
      <c r="G648" s="111">
        <v>45126</v>
      </c>
      <c r="H648" t="s">
        <v>6011</v>
      </c>
      <c r="I648" t="s">
        <v>255</v>
      </c>
      <c r="J648" t="s">
        <v>249</v>
      </c>
      <c r="K648" t="s">
        <v>250</v>
      </c>
      <c r="L648" t="s">
        <v>251</v>
      </c>
      <c r="O648" s="111">
        <v>45126</v>
      </c>
      <c r="P648" t="s">
        <v>252</v>
      </c>
      <c r="Q648" t="s">
        <v>257</v>
      </c>
      <c r="R648" s="111">
        <v>45132</v>
      </c>
      <c r="W648">
        <v>0</v>
      </c>
      <c r="X648">
        <v>0</v>
      </c>
      <c r="Y648">
        <v>0</v>
      </c>
      <c r="Z648">
        <f t="shared" si="10"/>
        <v>0</v>
      </c>
    </row>
    <row r="649" spans="1:26">
      <c r="A649" t="s">
        <v>246</v>
      </c>
      <c r="B649" t="s">
        <v>5796</v>
      </c>
      <c r="C649" t="s">
        <v>5064</v>
      </c>
      <c r="D649" t="s">
        <v>1527</v>
      </c>
      <c r="E649" t="s">
        <v>1528</v>
      </c>
      <c r="F649">
        <v>11284627</v>
      </c>
      <c r="G649" s="111">
        <v>45133</v>
      </c>
      <c r="H649" t="s">
        <v>6012</v>
      </c>
      <c r="I649" t="s">
        <v>255</v>
      </c>
      <c r="J649" t="s">
        <v>249</v>
      </c>
      <c r="K649" t="s">
        <v>250</v>
      </c>
      <c r="L649" t="s">
        <v>251</v>
      </c>
      <c r="O649" s="111">
        <v>45133</v>
      </c>
      <c r="P649" t="s">
        <v>252</v>
      </c>
      <c r="Q649" t="s">
        <v>253</v>
      </c>
      <c r="R649" s="111">
        <v>45134</v>
      </c>
      <c r="W649">
        <v>0</v>
      </c>
      <c r="X649">
        <v>1.6</v>
      </c>
      <c r="Y649">
        <v>932</v>
      </c>
      <c r="Z649">
        <f t="shared" si="10"/>
        <v>933.6</v>
      </c>
    </row>
    <row r="650" spans="1:26">
      <c r="A650" t="s">
        <v>246</v>
      </c>
      <c r="B650" t="s">
        <v>5796</v>
      </c>
      <c r="C650" t="s">
        <v>5064</v>
      </c>
      <c r="D650" t="s">
        <v>1527</v>
      </c>
      <c r="E650" t="s">
        <v>1528</v>
      </c>
      <c r="F650">
        <v>12773208</v>
      </c>
      <c r="G650" s="111">
        <v>45133</v>
      </c>
      <c r="H650" t="s">
        <v>6013</v>
      </c>
      <c r="I650" t="s">
        <v>255</v>
      </c>
      <c r="J650" t="s">
        <v>249</v>
      </c>
      <c r="K650" t="s">
        <v>250</v>
      </c>
      <c r="L650" t="s">
        <v>251</v>
      </c>
      <c r="O650" s="111">
        <v>45133</v>
      </c>
      <c r="P650" t="s">
        <v>252</v>
      </c>
      <c r="Q650" t="s">
        <v>253</v>
      </c>
      <c r="R650" s="111">
        <v>45134</v>
      </c>
      <c r="W650">
        <v>0</v>
      </c>
      <c r="X650">
        <v>481.94</v>
      </c>
      <c r="Y650">
        <v>840.43</v>
      </c>
      <c r="Z650">
        <f t="shared" si="10"/>
        <v>1322.37</v>
      </c>
    </row>
    <row r="651" spans="1:26">
      <c r="A651" t="s">
        <v>246</v>
      </c>
      <c r="B651" t="s">
        <v>5796</v>
      </c>
      <c r="C651" t="s">
        <v>5064</v>
      </c>
      <c r="D651" t="s">
        <v>1527</v>
      </c>
      <c r="E651" t="s">
        <v>1528</v>
      </c>
      <c r="F651">
        <v>12785737</v>
      </c>
      <c r="G651" s="111">
        <v>45135</v>
      </c>
      <c r="H651" t="s">
        <v>6014</v>
      </c>
      <c r="I651" t="s">
        <v>255</v>
      </c>
      <c r="J651" t="s">
        <v>249</v>
      </c>
      <c r="K651" t="s">
        <v>250</v>
      </c>
      <c r="L651" t="s">
        <v>251</v>
      </c>
      <c r="O651" s="111">
        <v>45138</v>
      </c>
      <c r="P651" t="s">
        <v>252</v>
      </c>
      <c r="Q651" t="s">
        <v>253</v>
      </c>
      <c r="R651" s="111">
        <v>45152</v>
      </c>
      <c r="W651">
        <v>0</v>
      </c>
      <c r="X651">
        <v>0</v>
      </c>
      <c r="Y651">
        <v>5556</v>
      </c>
      <c r="Z651">
        <f t="shared" si="10"/>
        <v>5556</v>
      </c>
    </row>
    <row r="652" spans="1:26">
      <c r="A652" t="s">
        <v>246</v>
      </c>
      <c r="B652" t="s">
        <v>5802</v>
      </c>
      <c r="C652" t="s">
        <v>5803</v>
      </c>
      <c r="D652" t="s">
        <v>908</v>
      </c>
      <c r="E652" t="s">
        <v>46</v>
      </c>
      <c r="F652">
        <v>12879454</v>
      </c>
      <c r="G652" s="111">
        <v>45161</v>
      </c>
      <c r="H652" t="s">
        <v>6437</v>
      </c>
      <c r="I652" t="s">
        <v>271</v>
      </c>
      <c r="J652" t="s">
        <v>249</v>
      </c>
      <c r="K652" t="s">
        <v>250</v>
      </c>
      <c r="L652" t="s">
        <v>251</v>
      </c>
      <c r="O652" s="111">
        <v>45161</v>
      </c>
      <c r="P652" t="s">
        <v>252</v>
      </c>
      <c r="Q652" t="s">
        <v>253</v>
      </c>
      <c r="R652" s="111">
        <v>45166</v>
      </c>
      <c r="W652">
        <v>0</v>
      </c>
      <c r="X652">
        <v>0</v>
      </c>
      <c r="Y652">
        <v>103.2</v>
      </c>
      <c r="Z652">
        <f t="shared" si="10"/>
        <v>103.2</v>
      </c>
    </row>
    <row r="653" spans="1:26">
      <c r="A653" t="s">
        <v>246</v>
      </c>
      <c r="B653" t="s">
        <v>5802</v>
      </c>
      <c r="C653" t="s">
        <v>5803</v>
      </c>
      <c r="D653" t="s">
        <v>908</v>
      </c>
      <c r="E653" t="s">
        <v>46</v>
      </c>
      <c r="F653">
        <v>12881409</v>
      </c>
      <c r="G653" s="111">
        <v>45162</v>
      </c>
      <c r="H653" t="s">
        <v>6438</v>
      </c>
      <c r="I653" t="s">
        <v>271</v>
      </c>
      <c r="J653" t="s">
        <v>249</v>
      </c>
      <c r="K653" t="s">
        <v>250</v>
      </c>
      <c r="L653" t="s">
        <v>251</v>
      </c>
      <c r="O653" s="111">
        <v>45162</v>
      </c>
      <c r="P653" t="s">
        <v>252</v>
      </c>
      <c r="Q653" t="s">
        <v>253</v>
      </c>
      <c r="R653" s="111">
        <v>45166</v>
      </c>
      <c r="W653">
        <v>0</v>
      </c>
      <c r="X653">
        <v>0</v>
      </c>
      <c r="Y653">
        <v>51</v>
      </c>
      <c r="Z653">
        <f t="shared" si="10"/>
        <v>51</v>
      </c>
    </row>
    <row r="654" spans="1:26">
      <c r="A654" t="s">
        <v>246</v>
      </c>
      <c r="B654" t="s">
        <v>5784</v>
      </c>
      <c r="C654" t="s">
        <v>5087</v>
      </c>
      <c r="D654" t="s">
        <v>1107</v>
      </c>
      <c r="E654" t="s">
        <v>54</v>
      </c>
      <c r="F654">
        <v>12715879</v>
      </c>
      <c r="G654" s="111">
        <v>45114</v>
      </c>
      <c r="H654" t="s">
        <v>6015</v>
      </c>
      <c r="I654" t="s">
        <v>255</v>
      </c>
      <c r="J654" t="s">
        <v>249</v>
      </c>
      <c r="K654" t="s">
        <v>250</v>
      </c>
      <c r="L654" t="s">
        <v>251</v>
      </c>
      <c r="O654" s="111">
        <v>45114</v>
      </c>
      <c r="P654" t="s">
        <v>252</v>
      </c>
      <c r="Q654" t="s">
        <v>253</v>
      </c>
      <c r="R654" s="111">
        <v>45117</v>
      </c>
      <c r="W654">
        <v>0</v>
      </c>
      <c r="X654">
        <v>593.08000000000004</v>
      </c>
      <c r="Y654">
        <v>456.88</v>
      </c>
      <c r="Z654">
        <f t="shared" si="10"/>
        <v>1049.96</v>
      </c>
    </row>
    <row r="655" spans="1:26">
      <c r="A655" t="s">
        <v>246</v>
      </c>
      <c r="B655" t="s">
        <v>5784</v>
      </c>
      <c r="C655" t="s">
        <v>5087</v>
      </c>
      <c r="D655" t="s">
        <v>1107</v>
      </c>
      <c r="E655" t="s">
        <v>54</v>
      </c>
      <c r="F655">
        <v>12748121</v>
      </c>
      <c r="G655" s="111">
        <v>45125</v>
      </c>
      <c r="H655" t="s">
        <v>6016</v>
      </c>
      <c r="I655" t="s">
        <v>255</v>
      </c>
      <c r="J655" t="s">
        <v>249</v>
      </c>
      <c r="K655" t="s">
        <v>250</v>
      </c>
      <c r="L655" t="s">
        <v>251</v>
      </c>
      <c r="O655" s="111">
        <v>45125</v>
      </c>
      <c r="P655" t="s">
        <v>252</v>
      </c>
      <c r="Q655" t="s">
        <v>253</v>
      </c>
      <c r="R655" s="111">
        <v>45131</v>
      </c>
      <c r="W655">
        <v>0</v>
      </c>
      <c r="X655">
        <v>170</v>
      </c>
      <c r="Y655">
        <v>55</v>
      </c>
      <c r="Z655">
        <f t="shared" si="10"/>
        <v>225</v>
      </c>
    </row>
    <row r="656" spans="1:26">
      <c r="A656" t="s">
        <v>246</v>
      </c>
      <c r="B656" t="s">
        <v>5768</v>
      </c>
      <c r="C656" t="s">
        <v>2110</v>
      </c>
      <c r="D656" t="s">
        <v>5447</v>
      </c>
      <c r="E656" t="s">
        <v>54</v>
      </c>
      <c r="F656">
        <v>12620716</v>
      </c>
      <c r="G656" s="111">
        <v>45093</v>
      </c>
      <c r="H656" t="s">
        <v>5448</v>
      </c>
      <c r="I656" t="s">
        <v>255</v>
      </c>
      <c r="J656" t="s">
        <v>249</v>
      </c>
      <c r="K656" t="s">
        <v>250</v>
      </c>
      <c r="L656" t="s">
        <v>251</v>
      </c>
      <c r="O656" s="111">
        <v>45093</v>
      </c>
      <c r="P656" t="s">
        <v>252</v>
      </c>
      <c r="Q656" t="s">
        <v>257</v>
      </c>
      <c r="R656" s="111">
        <v>45108</v>
      </c>
      <c r="W656">
        <v>0</v>
      </c>
      <c r="X656">
        <v>0</v>
      </c>
      <c r="Y656">
        <v>0.5</v>
      </c>
      <c r="Z656">
        <f t="shared" si="10"/>
        <v>0.5</v>
      </c>
    </row>
    <row r="657" spans="1:26">
      <c r="A657" t="s">
        <v>246</v>
      </c>
      <c r="B657" t="s">
        <v>5114</v>
      </c>
      <c r="C657" t="s">
        <v>5115</v>
      </c>
      <c r="D657" t="s">
        <v>53</v>
      </c>
      <c r="E657" t="s">
        <v>54</v>
      </c>
      <c r="F657">
        <v>12520334</v>
      </c>
      <c r="G657" s="111">
        <v>45075</v>
      </c>
      <c r="H657" t="s">
        <v>5356</v>
      </c>
      <c r="I657" t="s">
        <v>255</v>
      </c>
      <c r="L657" t="s">
        <v>251</v>
      </c>
      <c r="O657" s="111">
        <v>45083</v>
      </c>
      <c r="P657" t="s">
        <v>252</v>
      </c>
      <c r="Q657" t="s">
        <v>253</v>
      </c>
      <c r="R657" s="111">
        <v>45084</v>
      </c>
      <c r="W657">
        <v>1079</v>
      </c>
      <c r="X657">
        <v>724</v>
      </c>
      <c r="Y657">
        <v>575</v>
      </c>
      <c r="Z657">
        <f t="shared" si="10"/>
        <v>2378</v>
      </c>
    </row>
    <row r="658" spans="1:26">
      <c r="A658" t="s">
        <v>246</v>
      </c>
      <c r="B658" t="s">
        <v>5114</v>
      </c>
      <c r="C658" t="s">
        <v>5115</v>
      </c>
      <c r="D658" t="s">
        <v>53</v>
      </c>
      <c r="E658" t="s">
        <v>54</v>
      </c>
      <c r="F658">
        <v>12558173</v>
      </c>
      <c r="G658" s="111">
        <v>45077</v>
      </c>
      <c r="H658" t="s">
        <v>5671</v>
      </c>
      <c r="I658" t="s">
        <v>260</v>
      </c>
      <c r="J658" t="s">
        <v>249</v>
      </c>
      <c r="K658" t="s">
        <v>268</v>
      </c>
      <c r="L658" t="s">
        <v>251</v>
      </c>
      <c r="O658" s="111">
        <v>45078</v>
      </c>
      <c r="P658" t="s">
        <v>252</v>
      </c>
      <c r="Q658" t="s">
        <v>257</v>
      </c>
      <c r="R658" s="111"/>
      <c r="W658">
        <v>0</v>
      </c>
      <c r="X658">
        <v>0</v>
      </c>
      <c r="Y658">
        <v>0</v>
      </c>
      <c r="Z658">
        <f t="shared" si="10"/>
        <v>0</v>
      </c>
    </row>
    <row r="659" spans="1:26">
      <c r="A659" t="s">
        <v>246</v>
      </c>
      <c r="B659" t="s">
        <v>2186</v>
      </c>
      <c r="C659" t="s">
        <v>2187</v>
      </c>
      <c r="D659" t="s">
        <v>53</v>
      </c>
      <c r="E659" t="s">
        <v>54</v>
      </c>
      <c r="F659">
        <v>12568607</v>
      </c>
      <c r="G659" s="111">
        <v>45078</v>
      </c>
      <c r="H659" t="s">
        <v>5348</v>
      </c>
      <c r="I659" t="s">
        <v>255</v>
      </c>
      <c r="J659" t="s">
        <v>249</v>
      </c>
      <c r="K659" t="s">
        <v>250</v>
      </c>
      <c r="L659" t="s">
        <v>251</v>
      </c>
      <c r="O659" s="111">
        <v>45078</v>
      </c>
      <c r="P659" t="s">
        <v>252</v>
      </c>
      <c r="Q659" t="s">
        <v>253</v>
      </c>
      <c r="R659" s="111">
        <v>45079</v>
      </c>
      <c r="W659">
        <v>7738.59</v>
      </c>
      <c r="X659">
        <v>6410.85</v>
      </c>
      <c r="Y659">
        <v>8473.5300000000007</v>
      </c>
      <c r="Z659">
        <f t="shared" si="10"/>
        <v>22622.97</v>
      </c>
    </row>
    <row r="660" spans="1:26">
      <c r="A660" t="s">
        <v>246</v>
      </c>
      <c r="B660" t="s">
        <v>5773</v>
      </c>
      <c r="C660" t="s">
        <v>3553</v>
      </c>
      <c r="D660" t="s">
        <v>53</v>
      </c>
      <c r="E660" t="s">
        <v>54</v>
      </c>
      <c r="F660">
        <v>12569529</v>
      </c>
      <c r="G660" s="111">
        <v>45078</v>
      </c>
      <c r="H660" t="s">
        <v>5349</v>
      </c>
      <c r="I660" t="s">
        <v>255</v>
      </c>
      <c r="J660" t="s">
        <v>249</v>
      </c>
      <c r="K660" t="s">
        <v>250</v>
      </c>
      <c r="L660" t="s">
        <v>251</v>
      </c>
      <c r="O660" s="111">
        <v>45078</v>
      </c>
      <c r="P660" t="s">
        <v>252</v>
      </c>
      <c r="Q660" t="s">
        <v>282</v>
      </c>
      <c r="R660" s="111">
        <v>45079</v>
      </c>
      <c r="W660">
        <v>1670.9</v>
      </c>
      <c r="X660">
        <v>0</v>
      </c>
      <c r="Y660">
        <v>0</v>
      </c>
      <c r="Z660">
        <f t="shared" si="10"/>
        <v>1670.9</v>
      </c>
    </row>
    <row r="661" spans="1:26">
      <c r="A661" t="s">
        <v>246</v>
      </c>
      <c r="B661" t="s">
        <v>5773</v>
      </c>
      <c r="C661" t="s">
        <v>3553</v>
      </c>
      <c r="D661" t="s">
        <v>53</v>
      </c>
      <c r="E661" t="s">
        <v>54</v>
      </c>
      <c r="F661">
        <v>12569831</v>
      </c>
      <c r="G661" s="111">
        <v>45078</v>
      </c>
      <c r="H661" t="s">
        <v>5350</v>
      </c>
      <c r="I661" t="s">
        <v>255</v>
      </c>
      <c r="J661" t="s">
        <v>249</v>
      </c>
      <c r="K661" t="s">
        <v>250</v>
      </c>
      <c r="L661" t="s">
        <v>251</v>
      </c>
      <c r="O661" s="111">
        <v>45078</v>
      </c>
      <c r="P661" t="s">
        <v>252</v>
      </c>
      <c r="Q661" t="s">
        <v>253</v>
      </c>
      <c r="R661" s="111">
        <v>45079</v>
      </c>
      <c r="W661">
        <v>2162.1</v>
      </c>
      <c r="X661">
        <v>9847</v>
      </c>
      <c r="Y661">
        <v>12318</v>
      </c>
      <c r="Z661">
        <f t="shared" si="10"/>
        <v>24327.1</v>
      </c>
    </row>
    <row r="662" spans="1:26">
      <c r="A662" t="s">
        <v>246</v>
      </c>
      <c r="B662" t="s">
        <v>5773</v>
      </c>
      <c r="C662" t="s">
        <v>3553</v>
      </c>
      <c r="D662" t="s">
        <v>53</v>
      </c>
      <c r="E662" t="s">
        <v>54</v>
      </c>
      <c r="F662">
        <v>12576780</v>
      </c>
      <c r="G662" s="111">
        <v>45079</v>
      </c>
      <c r="H662" t="s">
        <v>5357</v>
      </c>
      <c r="I662" t="s">
        <v>255</v>
      </c>
      <c r="J662" t="s">
        <v>249</v>
      </c>
      <c r="K662" t="s">
        <v>250</v>
      </c>
      <c r="L662" t="s">
        <v>251</v>
      </c>
      <c r="O662" s="111">
        <v>45083</v>
      </c>
      <c r="P662" t="s">
        <v>252</v>
      </c>
      <c r="Q662" t="s">
        <v>282</v>
      </c>
      <c r="R662" s="111">
        <v>45086</v>
      </c>
      <c r="W662">
        <v>52</v>
      </c>
      <c r="X662">
        <v>0</v>
      </c>
      <c r="Y662">
        <v>0</v>
      </c>
      <c r="Z662">
        <f t="shared" si="10"/>
        <v>52</v>
      </c>
    </row>
    <row r="663" spans="1:26">
      <c r="A663" t="s">
        <v>246</v>
      </c>
      <c r="B663" t="s">
        <v>5768</v>
      </c>
      <c r="C663" t="s">
        <v>2110</v>
      </c>
      <c r="D663" t="s">
        <v>53</v>
      </c>
      <c r="E663" t="s">
        <v>54</v>
      </c>
      <c r="F663">
        <v>12587230</v>
      </c>
      <c r="G663" s="111">
        <v>45083</v>
      </c>
      <c r="H663" t="s">
        <v>5692</v>
      </c>
      <c r="I663" t="s">
        <v>255</v>
      </c>
      <c r="J663" t="s">
        <v>249</v>
      </c>
      <c r="K663" t="s">
        <v>250</v>
      </c>
      <c r="L663" t="s">
        <v>251</v>
      </c>
      <c r="O663" s="111">
        <v>45083</v>
      </c>
      <c r="P663" t="s">
        <v>252</v>
      </c>
      <c r="Q663" t="s">
        <v>282</v>
      </c>
      <c r="R663" s="111">
        <v>45084</v>
      </c>
      <c r="W663">
        <v>4400</v>
      </c>
      <c r="X663">
        <v>2800</v>
      </c>
      <c r="Y663">
        <v>0</v>
      </c>
      <c r="Z663">
        <f t="shared" si="10"/>
        <v>7200</v>
      </c>
    </row>
    <row r="664" spans="1:26">
      <c r="A664" t="s">
        <v>246</v>
      </c>
      <c r="B664" t="s">
        <v>2220</v>
      </c>
      <c r="C664" t="s">
        <v>2221</v>
      </c>
      <c r="D664" t="s">
        <v>53</v>
      </c>
      <c r="E664" t="s">
        <v>54</v>
      </c>
      <c r="F664">
        <v>12588209</v>
      </c>
      <c r="G664" s="111">
        <v>45083</v>
      </c>
      <c r="H664" t="s">
        <v>5358</v>
      </c>
      <c r="I664" t="s">
        <v>255</v>
      </c>
      <c r="J664" t="s">
        <v>249</v>
      </c>
      <c r="K664" t="s">
        <v>250</v>
      </c>
      <c r="L664" t="s">
        <v>251</v>
      </c>
      <c r="O664" s="111">
        <v>45083</v>
      </c>
      <c r="P664" t="s">
        <v>252</v>
      </c>
      <c r="Q664" t="s">
        <v>253</v>
      </c>
      <c r="R664" s="111">
        <v>45084</v>
      </c>
      <c r="W664">
        <v>1988.06</v>
      </c>
      <c r="X664">
        <v>1931.9</v>
      </c>
      <c r="Y664">
        <v>3403.08</v>
      </c>
      <c r="Z664">
        <f t="shared" si="10"/>
        <v>7323.04</v>
      </c>
    </row>
    <row r="665" spans="1:26">
      <c r="A665" t="s">
        <v>246</v>
      </c>
      <c r="B665" t="s">
        <v>5773</v>
      </c>
      <c r="C665" t="s">
        <v>3553</v>
      </c>
      <c r="D665" t="s">
        <v>53</v>
      </c>
      <c r="E665" t="s">
        <v>54</v>
      </c>
      <c r="F665">
        <v>10046443</v>
      </c>
      <c r="G665" s="111">
        <v>45083</v>
      </c>
      <c r="H665" t="s">
        <v>5641</v>
      </c>
      <c r="I665" t="s">
        <v>255</v>
      </c>
      <c r="J665" t="s">
        <v>249</v>
      </c>
      <c r="K665" t="s">
        <v>5642</v>
      </c>
      <c r="L665" t="s">
        <v>251</v>
      </c>
      <c r="O665" s="111">
        <v>45083</v>
      </c>
      <c r="P665" t="s">
        <v>252</v>
      </c>
      <c r="Q665" t="s">
        <v>282</v>
      </c>
      <c r="R665" s="111">
        <v>45084</v>
      </c>
      <c r="W665">
        <v>8876</v>
      </c>
      <c r="X665">
        <v>0</v>
      </c>
      <c r="Y665">
        <v>0</v>
      </c>
      <c r="Z665">
        <f t="shared" si="10"/>
        <v>8876</v>
      </c>
    </row>
    <row r="666" spans="1:26">
      <c r="A666" t="s">
        <v>246</v>
      </c>
      <c r="B666" t="s">
        <v>5773</v>
      </c>
      <c r="C666" t="s">
        <v>3553</v>
      </c>
      <c r="D666" t="s">
        <v>53</v>
      </c>
      <c r="E666" t="s">
        <v>54</v>
      </c>
      <c r="F666">
        <v>12352404</v>
      </c>
      <c r="G666" s="111">
        <v>45086</v>
      </c>
      <c r="H666" t="s">
        <v>5693</v>
      </c>
      <c r="I666" t="s">
        <v>255</v>
      </c>
      <c r="L666" t="s">
        <v>251</v>
      </c>
      <c r="O666" s="111">
        <v>45086</v>
      </c>
      <c r="P666" t="s">
        <v>252</v>
      </c>
      <c r="Q666" t="s">
        <v>253</v>
      </c>
      <c r="R666" s="111">
        <v>45089</v>
      </c>
      <c r="W666">
        <v>944.45</v>
      </c>
      <c r="X666">
        <v>10057.379999999999</v>
      </c>
      <c r="Y666">
        <v>4517.32</v>
      </c>
      <c r="Z666">
        <f t="shared" si="10"/>
        <v>15519.15</v>
      </c>
    </row>
    <row r="667" spans="1:26">
      <c r="A667" t="s">
        <v>246</v>
      </c>
      <c r="B667" t="s">
        <v>4962</v>
      </c>
      <c r="C667" t="s">
        <v>4963</v>
      </c>
      <c r="D667" t="s">
        <v>53</v>
      </c>
      <c r="E667" t="s">
        <v>54</v>
      </c>
      <c r="F667">
        <v>12597887</v>
      </c>
      <c r="G667" s="111">
        <v>45089</v>
      </c>
      <c r="H667" t="s">
        <v>5440</v>
      </c>
      <c r="I667" t="s">
        <v>255</v>
      </c>
      <c r="J667" t="s">
        <v>249</v>
      </c>
      <c r="K667" t="s">
        <v>250</v>
      </c>
      <c r="L667" t="s">
        <v>251</v>
      </c>
      <c r="O667" s="111">
        <v>45090</v>
      </c>
      <c r="P667" t="s">
        <v>252</v>
      </c>
      <c r="Q667" t="s">
        <v>253</v>
      </c>
      <c r="R667" s="111">
        <v>45091</v>
      </c>
      <c r="W667">
        <v>0</v>
      </c>
      <c r="X667">
        <v>3075</v>
      </c>
      <c r="Y667">
        <v>3023</v>
      </c>
      <c r="Z667">
        <f t="shared" si="10"/>
        <v>6098</v>
      </c>
    </row>
    <row r="668" spans="1:26">
      <c r="A668" t="s">
        <v>246</v>
      </c>
      <c r="B668" t="s">
        <v>4962</v>
      </c>
      <c r="C668" t="s">
        <v>4963</v>
      </c>
      <c r="D668" t="s">
        <v>53</v>
      </c>
      <c r="E668" t="s">
        <v>54</v>
      </c>
      <c r="F668">
        <v>12602699</v>
      </c>
      <c r="G668" s="111">
        <v>45090</v>
      </c>
      <c r="H668" t="s">
        <v>5365</v>
      </c>
      <c r="I668" t="s">
        <v>255</v>
      </c>
      <c r="J668" t="s">
        <v>249</v>
      </c>
      <c r="K668" t="s">
        <v>250</v>
      </c>
      <c r="L668" t="s">
        <v>251</v>
      </c>
      <c r="O668" s="111">
        <v>45090</v>
      </c>
      <c r="P668" t="s">
        <v>252</v>
      </c>
      <c r="Q668" t="s">
        <v>253</v>
      </c>
      <c r="R668" s="111">
        <v>45091</v>
      </c>
      <c r="W668">
        <v>130</v>
      </c>
      <c r="X668">
        <v>436.8</v>
      </c>
      <c r="Y668">
        <v>7291.93</v>
      </c>
      <c r="Z668">
        <f t="shared" si="10"/>
        <v>7858.7300000000005</v>
      </c>
    </row>
    <row r="669" spans="1:26">
      <c r="A669" t="s">
        <v>246</v>
      </c>
      <c r="B669" t="s">
        <v>5121</v>
      </c>
      <c r="C669" t="s">
        <v>5122</v>
      </c>
      <c r="D669" t="s">
        <v>53</v>
      </c>
      <c r="E669" t="s">
        <v>54</v>
      </c>
      <c r="F669">
        <v>12203786</v>
      </c>
      <c r="G669" s="111">
        <v>45090</v>
      </c>
      <c r="H669" t="s">
        <v>5660</v>
      </c>
      <c r="I669" t="s">
        <v>255</v>
      </c>
      <c r="L669" t="s">
        <v>251</v>
      </c>
      <c r="O669" s="111">
        <v>45090</v>
      </c>
      <c r="P669" t="s">
        <v>252</v>
      </c>
      <c r="Q669" t="s">
        <v>263</v>
      </c>
      <c r="R669" s="111">
        <v>45091</v>
      </c>
      <c r="W669">
        <v>1690</v>
      </c>
      <c r="X669">
        <v>0</v>
      </c>
      <c r="Y669">
        <v>0</v>
      </c>
      <c r="Z669">
        <f t="shared" si="10"/>
        <v>1690</v>
      </c>
    </row>
    <row r="670" spans="1:26">
      <c r="A670" t="s">
        <v>246</v>
      </c>
      <c r="B670" t="s">
        <v>5773</v>
      </c>
      <c r="C670" t="s">
        <v>3553</v>
      </c>
      <c r="D670" t="s">
        <v>53</v>
      </c>
      <c r="E670" t="s">
        <v>54</v>
      </c>
      <c r="F670">
        <v>12610465</v>
      </c>
      <c r="G670" s="111">
        <v>45091</v>
      </c>
      <c r="H670" t="s">
        <v>5573</v>
      </c>
      <c r="I670" t="s">
        <v>255</v>
      </c>
      <c r="J670" t="s">
        <v>249</v>
      </c>
      <c r="K670" t="s">
        <v>250</v>
      </c>
      <c r="L670" t="s">
        <v>251</v>
      </c>
      <c r="O670" s="111">
        <v>45091</v>
      </c>
      <c r="P670" t="s">
        <v>252</v>
      </c>
      <c r="Q670" t="s">
        <v>257</v>
      </c>
      <c r="R670" s="111"/>
      <c r="W670">
        <v>0</v>
      </c>
      <c r="X670">
        <v>0</v>
      </c>
      <c r="Y670">
        <v>0</v>
      </c>
      <c r="Z670">
        <f t="shared" si="10"/>
        <v>0</v>
      </c>
    </row>
    <row r="671" spans="1:26">
      <c r="A671" t="s">
        <v>246</v>
      </c>
      <c r="B671" t="s">
        <v>2220</v>
      </c>
      <c r="C671" t="s">
        <v>2221</v>
      </c>
      <c r="D671" t="s">
        <v>53</v>
      </c>
      <c r="E671" t="s">
        <v>54</v>
      </c>
      <c r="F671">
        <v>12582204</v>
      </c>
      <c r="G671" s="111">
        <v>45091</v>
      </c>
      <c r="H671" t="s">
        <v>5686</v>
      </c>
      <c r="I671" t="s">
        <v>255</v>
      </c>
      <c r="J671" t="s">
        <v>249</v>
      </c>
      <c r="K671" t="s">
        <v>250</v>
      </c>
      <c r="L671" t="s">
        <v>251</v>
      </c>
      <c r="O671" s="111">
        <v>45091</v>
      </c>
      <c r="P671" t="s">
        <v>252</v>
      </c>
      <c r="Q671" t="s">
        <v>253</v>
      </c>
      <c r="R671" s="111">
        <v>45092</v>
      </c>
      <c r="W671">
        <v>4</v>
      </c>
      <c r="X671">
        <v>17509.12</v>
      </c>
      <c r="Y671">
        <v>29129.599999999999</v>
      </c>
      <c r="Z671">
        <f t="shared" si="10"/>
        <v>46642.720000000001</v>
      </c>
    </row>
    <row r="672" spans="1:26">
      <c r="A672" t="s">
        <v>246</v>
      </c>
      <c r="B672" t="s">
        <v>2186</v>
      </c>
      <c r="C672" t="s">
        <v>2187</v>
      </c>
      <c r="D672" t="s">
        <v>53</v>
      </c>
      <c r="E672" t="s">
        <v>54</v>
      </c>
      <c r="F672">
        <v>12560032</v>
      </c>
      <c r="G672" s="111">
        <v>45092</v>
      </c>
      <c r="H672" t="s">
        <v>5647</v>
      </c>
      <c r="I672" t="s">
        <v>255</v>
      </c>
      <c r="L672" t="s">
        <v>251</v>
      </c>
      <c r="O672" s="111">
        <v>45098</v>
      </c>
      <c r="P672" t="s">
        <v>252</v>
      </c>
      <c r="Q672" t="s">
        <v>263</v>
      </c>
      <c r="R672" s="111">
        <v>45099</v>
      </c>
      <c r="W672">
        <v>1117.79</v>
      </c>
      <c r="X672">
        <v>0</v>
      </c>
      <c r="Y672">
        <v>0</v>
      </c>
      <c r="Z672">
        <f t="shared" si="10"/>
        <v>1117.79</v>
      </c>
    </row>
    <row r="673" spans="1:26">
      <c r="A673" t="s">
        <v>246</v>
      </c>
      <c r="B673" t="s">
        <v>5773</v>
      </c>
      <c r="C673" t="s">
        <v>3553</v>
      </c>
      <c r="D673" t="s">
        <v>53</v>
      </c>
      <c r="E673" t="s">
        <v>54</v>
      </c>
      <c r="F673">
        <v>11754081</v>
      </c>
      <c r="G673" s="111">
        <v>45092</v>
      </c>
      <c r="H673" t="s">
        <v>5370</v>
      </c>
      <c r="I673" t="s">
        <v>255</v>
      </c>
      <c r="J673" t="s">
        <v>249</v>
      </c>
      <c r="K673" t="s">
        <v>250</v>
      </c>
      <c r="L673" t="s">
        <v>251</v>
      </c>
      <c r="O673" s="111">
        <v>45092</v>
      </c>
      <c r="P673" t="s">
        <v>252</v>
      </c>
      <c r="Q673" t="s">
        <v>253</v>
      </c>
      <c r="R673" s="111">
        <v>45094</v>
      </c>
      <c r="W673">
        <v>813</v>
      </c>
      <c r="X673">
        <v>769</v>
      </c>
      <c r="Y673">
        <v>3164.5</v>
      </c>
      <c r="Z673">
        <f t="shared" si="10"/>
        <v>4746.5</v>
      </c>
    </row>
    <row r="674" spans="1:26">
      <c r="A674" t="s">
        <v>246</v>
      </c>
      <c r="B674" t="s">
        <v>5768</v>
      </c>
      <c r="C674" t="s">
        <v>2110</v>
      </c>
      <c r="D674" t="s">
        <v>53</v>
      </c>
      <c r="E674" t="s">
        <v>54</v>
      </c>
      <c r="F674">
        <v>12616893</v>
      </c>
      <c r="G674" s="111">
        <v>45092</v>
      </c>
      <c r="H674" t="s">
        <v>5371</v>
      </c>
      <c r="I674" t="s">
        <v>255</v>
      </c>
      <c r="J674" t="s">
        <v>249</v>
      </c>
      <c r="K674" t="s">
        <v>250</v>
      </c>
      <c r="L674" t="s">
        <v>251</v>
      </c>
      <c r="O674" s="111">
        <v>45092</v>
      </c>
      <c r="P674" t="s">
        <v>252</v>
      </c>
      <c r="Q674" t="s">
        <v>253</v>
      </c>
      <c r="R674" s="111">
        <v>45094</v>
      </c>
      <c r="W674">
        <v>2383</v>
      </c>
      <c r="X674">
        <v>7575.99</v>
      </c>
      <c r="Y674">
        <v>6960.1</v>
      </c>
      <c r="Z674">
        <f t="shared" si="10"/>
        <v>16919.09</v>
      </c>
    </row>
    <row r="675" spans="1:26">
      <c r="A675" t="s">
        <v>246</v>
      </c>
      <c r="B675" t="s">
        <v>4962</v>
      </c>
      <c r="C675" t="s">
        <v>4963</v>
      </c>
      <c r="D675" t="s">
        <v>53</v>
      </c>
      <c r="E675" t="s">
        <v>54</v>
      </c>
      <c r="F675">
        <v>12612191</v>
      </c>
      <c r="G675" s="111">
        <v>45092</v>
      </c>
      <c r="H675" t="s">
        <v>5372</v>
      </c>
      <c r="I675" t="s">
        <v>255</v>
      </c>
      <c r="J675" t="s">
        <v>249</v>
      </c>
      <c r="K675" t="s">
        <v>250</v>
      </c>
      <c r="L675" t="s">
        <v>251</v>
      </c>
      <c r="O675" s="111">
        <v>45092</v>
      </c>
      <c r="P675" t="s">
        <v>252</v>
      </c>
      <c r="Q675" t="s">
        <v>253</v>
      </c>
      <c r="R675" s="111">
        <v>45093</v>
      </c>
      <c r="W675">
        <v>3056</v>
      </c>
      <c r="X675">
        <v>3892.9</v>
      </c>
      <c r="Y675">
        <v>6242</v>
      </c>
      <c r="Z675">
        <f t="shared" si="10"/>
        <v>13190.9</v>
      </c>
    </row>
    <row r="676" spans="1:26">
      <c r="A676" t="s">
        <v>246</v>
      </c>
      <c r="B676" t="s">
        <v>2186</v>
      </c>
      <c r="C676" t="s">
        <v>2187</v>
      </c>
      <c r="D676" t="s">
        <v>53</v>
      </c>
      <c r="E676" t="s">
        <v>54</v>
      </c>
      <c r="F676">
        <v>12435219</v>
      </c>
      <c r="G676" s="111">
        <v>45097</v>
      </c>
      <c r="H676" t="s">
        <v>5574</v>
      </c>
      <c r="I676" t="s">
        <v>255</v>
      </c>
      <c r="J676" t="s">
        <v>249</v>
      </c>
      <c r="K676" t="s">
        <v>250</v>
      </c>
      <c r="L676" t="s">
        <v>251</v>
      </c>
      <c r="O676" s="111">
        <v>45097</v>
      </c>
      <c r="P676" t="s">
        <v>252</v>
      </c>
      <c r="Q676" t="s">
        <v>257</v>
      </c>
      <c r="R676" s="111"/>
      <c r="W676">
        <v>0</v>
      </c>
      <c r="X676">
        <v>0</v>
      </c>
      <c r="Y676">
        <v>0</v>
      </c>
      <c r="Z676">
        <f t="shared" si="10"/>
        <v>0</v>
      </c>
    </row>
    <row r="677" spans="1:26">
      <c r="A677" t="s">
        <v>246</v>
      </c>
      <c r="B677" t="s">
        <v>5773</v>
      </c>
      <c r="C677" t="s">
        <v>3553</v>
      </c>
      <c r="D677" t="s">
        <v>53</v>
      </c>
      <c r="E677" t="s">
        <v>54</v>
      </c>
      <c r="F677">
        <v>12632663</v>
      </c>
      <c r="G677" s="111">
        <v>45097</v>
      </c>
      <c r="H677" t="s">
        <v>5697</v>
      </c>
      <c r="I677" t="s">
        <v>255</v>
      </c>
      <c r="J677" t="s">
        <v>249</v>
      </c>
      <c r="K677" t="s">
        <v>250</v>
      </c>
      <c r="L677" t="s">
        <v>251</v>
      </c>
      <c r="O677" s="111">
        <v>45097</v>
      </c>
      <c r="P677" t="s">
        <v>252</v>
      </c>
      <c r="Q677" t="s">
        <v>253</v>
      </c>
      <c r="R677" s="111">
        <v>45098</v>
      </c>
      <c r="W677">
        <v>2044</v>
      </c>
      <c r="X677">
        <v>9158.6</v>
      </c>
      <c r="Y677">
        <v>828.9</v>
      </c>
      <c r="Z677">
        <f t="shared" si="10"/>
        <v>12031.5</v>
      </c>
    </row>
    <row r="678" spans="1:26">
      <c r="A678" t="s">
        <v>246</v>
      </c>
      <c r="B678" t="s">
        <v>5393</v>
      </c>
      <c r="C678" t="s">
        <v>5394</v>
      </c>
      <c r="D678" t="s">
        <v>53</v>
      </c>
      <c r="E678" t="s">
        <v>54</v>
      </c>
      <c r="F678">
        <v>12638770</v>
      </c>
      <c r="G678" s="111">
        <v>45098</v>
      </c>
      <c r="H678" t="s">
        <v>5595</v>
      </c>
      <c r="I678" t="s">
        <v>255</v>
      </c>
      <c r="L678" t="s">
        <v>251</v>
      </c>
      <c r="O678" s="111">
        <v>45098</v>
      </c>
      <c r="P678" t="s">
        <v>252</v>
      </c>
      <c r="Q678" t="s">
        <v>263</v>
      </c>
      <c r="R678" s="111">
        <v>45099</v>
      </c>
      <c r="W678">
        <v>520.1</v>
      </c>
      <c r="X678">
        <v>12102.23</v>
      </c>
      <c r="Y678">
        <v>0</v>
      </c>
      <c r="Z678">
        <f t="shared" si="10"/>
        <v>12622.33</v>
      </c>
    </row>
    <row r="679" spans="1:26">
      <c r="A679" t="s">
        <v>246</v>
      </c>
      <c r="B679" t="s">
        <v>5768</v>
      </c>
      <c r="C679" t="s">
        <v>2110</v>
      </c>
      <c r="D679" t="s">
        <v>53</v>
      </c>
      <c r="E679" t="s">
        <v>54</v>
      </c>
      <c r="F679">
        <v>12644092</v>
      </c>
      <c r="G679" s="111">
        <v>45099</v>
      </c>
      <c r="H679" t="s">
        <v>5620</v>
      </c>
      <c r="I679" t="s">
        <v>255</v>
      </c>
      <c r="J679" t="s">
        <v>249</v>
      </c>
      <c r="K679" t="s">
        <v>250</v>
      </c>
      <c r="L679" t="s">
        <v>251</v>
      </c>
      <c r="O679" s="111">
        <v>45099</v>
      </c>
      <c r="P679" t="s">
        <v>252</v>
      </c>
      <c r="Q679" t="s">
        <v>282</v>
      </c>
      <c r="R679" s="111">
        <v>45100</v>
      </c>
      <c r="W679">
        <v>1241</v>
      </c>
      <c r="X679">
        <v>5488</v>
      </c>
      <c r="Y679">
        <v>0</v>
      </c>
      <c r="Z679">
        <f t="shared" si="10"/>
        <v>6729</v>
      </c>
    </row>
    <row r="680" spans="1:26">
      <c r="A680" t="s">
        <v>246</v>
      </c>
      <c r="B680" t="s">
        <v>5121</v>
      </c>
      <c r="C680" t="s">
        <v>5122</v>
      </c>
      <c r="D680" t="s">
        <v>53</v>
      </c>
      <c r="E680" t="s">
        <v>54</v>
      </c>
      <c r="F680">
        <v>12637701</v>
      </c>
      <c r="G680" s="111">
        <v>45099</v>
      </c>
      <c r="H680" t="s">
        <v>5603</v>
      </c>
      <c r="I680" t="s">
        <v>255</v>
      </c>
      <c r="L680" t="s">
        <v>251</v>
      </c>
      <c r="O680" s="111">
        <v>45125</v>
      </c>
      <c r="P680" t="s">
        <v>252</v>
      </c>
      <c r="Q680" t="s">
        <v>253</v>
      </c>
      <c r="R680" s="111">
        <v>45126</v>
      </c>
      <c r="W680">
        <v>527</v>
      </c>
      <c r="X680">
        <v>1906</v>
      </c>
      <c r="Y680">
        <v>6454</v>
      </c>
      <c r="Z680">
        <f t="shared" si="10"/>
        <v>8887</v>
      </c>
    </row>
    <row r="681" spans="1:26">
      <c r="A681" t="s">
        <v>246</v>
      </c>
      <c r="B681" t="s">
        <v>5393</v>
      </c>
      <c r="C681" t="s">
        <v>5394</v>
      </c>
      <c r="D681" t="s">
        <v>53</v>
      </c>
      <c r="E681" t="s">
        <v>54</v>
      </c>
      <c r="F681">
        <v>12651175</v>
      </c>
      <c r="G681" s="111">
        <v>45100</v>
      </c>
      <c r="H681" t="s">
        <v>5469</v>
      </c>
      <c r="I681" t="s">
        <v>255</v>
      </c>
      <c r="J681" t="s">
        <v>249</v>
      </c>
      <c r="K681" t="s">
        <v>250</v>
      </c>
      <c r="L681" t="s">
        <v>251</v>
      </c>
      <c r="O681" s="111">
        <v>45100</v>
      </c>
      <c r="P681" t="s">
        <v>252</v>
      </c>
      <c r="Q681" t="s">
        <v>253</v>
      </c>
      <c r="R681" s="111">
        <v>45103</v>
      </c>
      <c r="W681">
        <v>6</v>
      </c>
      <c r="X681">
        <v>6411.8</v>
      </c>
      <c r="Y681">
        <v>5337.29</v>
      </c>
      <c r="Z681">
        <f t="shared" si="10"/>
        <v>11755.09</v>
      </c>
    </row>
    <row r="682" spans="1:26">
      <c r="A682" t="s">
        <v>246</v>
      </c>
      <c r="B682" t="s">
        <v>5768</v>
      </c>
      <c r="C682" t="s">
        <v>2110</v>
      </c>
      <c r="D682" t="s">
        <v>53</v>
      </c>
      <c r="E682" t="s">
        <v>54</v>
      </c>
      <c r="F682">
        <v>7786983</v>
      </c>
      <c r="G682" s="111">
        <v>45104</v>
      </c>
      <c r="H682" t="s">
        <v>5481</v>
      </c>
      <c r="I682" t="s">
        <v>255</v>
      </c>
      <c r="J682" t="s">
        <v>249</v>
      </c>
      <c r="K682" t="s">
        <v>250</v>
      </c>
      <c r="L682" t="s">
        <v>251</v>
      </c>
      <c r="O682" s="111">
        <v>45104</v>
      </c>
      <c r="P682" t="s">
        <v>252</v>
      </c>
      <c r="Q682" t="s">
        <v>253</v>
      </c>
      <c r="R682" s="111">
        <v>45105</v>
      </c>
      <c r="W682">
        <v>61</v>
      </c>
      <c r="X682">
        <v>5802.48</v>
      </c>
      <c r="Y682">
        <v>6788.25</v>
      </c>
      <c r="Z682">
        <f t="shared" si="10"/>
        <v>12651.73</v>
      </c>
    </row>
    <row r="683" spans="1:26">
      <c r="A683" t="s">
        <v>246</v>
      </c>
      <c r="B683" t="s">
        <v>2220</v>
      </c>
      <c r="C683" t="s">
        <v>2221</v>
      </c>
      <c r="D683" t="s">
        <v>53</v>
      </c>
      <c r="E683" t="s">
        <v>54</v>
      </c>
      <c r="F683">
        <v>12663509</v>
      </c>
      <c r="G683" s="111">
        <v>45104</v>
      </c>
      <c r="H683" t="s">
        <v>5477</v>
      </c>
      <c r="I683" t="s">
        <v>255</v>
      </c>
      <c r="J683" t="s">
        <v>249</v>
      </c>
      <c r="K683" t="s">
        <v>250</v>
      </c>
      <c r="L683" t="s">
        <v>251</v>
      </c>
      <c r="O683" s="111">
        <v>45104</v>
      </c>
      <c r="P683" t="s">
        <v>252</v>
      </c>
      <c r="Q683" t="s">
        <v>282</v>
      </c>
      <c r="R683" s="111">
        <v>45105</v>
      </c>
      <c r="W683">
        <v>305</v>
      </c>
      <c r="X683">
        <v>0</v>
      </c>
      <c r="Y683">
        <v>0</v>
      </c>
      <c r="Z683">
        <f t="shared" si="10"/>
        <v>305</v>
      </c>
    </row>
    <row r="684" spans="1:26">
      <c r="A684" t="s">
        <v>246</v>
      </c>
      <c r="B684" t="s">
        <v>2186</v>
      </c>
      <c r="C684" t="s">
        <v>2187</v>
      </c>
      <c r="D684" t="s">
        <v>53</v>
      </c>
      <c r="E684" t="s">
        <v>54</v>
      </c>
      <c r="F684">
        <v>12669021</v>
      </c>
      <c r="G684" s="111">
        <v>45105</v>
      </c>
      <c r="H684" t="s">
        <v>5484</v>
      </c>
      <c r="I684" t="s">
        <v>255</v>
      </c>
      <c r="L684" t="s">
        <v>251</v>
      </c>
      <c r="O684" s="111">
        <v>45105</v>
      </c>
      <c r="P684" t="s">
        <v>252</v>
      </c>
      <c r="Q684" t="s">
        <v>263</v>
      </c>
      <c r="R684" s="111">
        <v>45106</v>
      </c>
      <c r="W684">
        <v>2040</v>
      </c>
      <c r="X684">
        <v>730</v>
      </c>
      <c r="Y684">
        <v>0</v>
      </c>
      <c r="Z684">
        <f t="shared" si="10"/>
        <v>2770</v>
      </c>
    </row>
    <row r="685" spans="1:26">
      <c r="A685" t="s">
        <v>246</v>
      </c>
      <c r="B685" t="s">
        <v>2220</v>
      </c>
      <c r="C685" t="s">
        <v>2221</v>
      </c>
      <c r="D685" t="s">
        <v>53</v>
      </c>
      <c r="E685" t="s">
        <v>54</v>
      </c>
      <c r="F685">
        <v>12662814</v>
      </c>
      <c r="G685" s="111">
        <v>45105</v>
      </c>
      <c r="H685" t="s">
        <v>5485</v>
      </c>
      <c r="I685" t="s">
        <v>255</v>
      </c>
      <c r="L685" t="s">
        <v>251</v>
      </c>
      <c r="O685" s="111">
        <v>45105</v>
      </c>
      <c r="P685" t="s">
        <v>252</v>
      </c>
      <c r="Q685" t="s">
        <v>263</v>
      </c>
      <c r="R685" s="111">
        <v>45106</v>
      </c>
      <c r="W685">
        <v>4</v>
      </c>
      <c r="X685">
        <v>10</v>
      </c>
      <c r="Y685">
        <v>0</v>
      </c>
      <c r="Z685">
        <f t="shared" si="10"/>
        <v>14</v>
      </c>
    </row>
    <row r="686" spans="1:26">
      <c r="A686" t="s">
        <v>246</v>
      </c>
      <c r="B686" t="s">
        <v>4962</v>
      </c>
      <c r="C686" t="s">
        <v>4963</v>
      </c>
      <c r="D686" t="s">
        <v>53</v>
      </c>
      <c r="E686" t="s">
        <v>54</v>
      </c>
      <c r="F686">
        <v>12602784</v>
      </c>
      <c r="G686" s="111">
        <v>45107</v>
      </c>
      <c r="H686" t="s">
        <v>5631</v>
      </c>
      <c r="I686" t="s">
        <v>256</v>
      </c>
      <c r="J686" t="s">
        <v>249</v>
      </c>
      <c r="K686" t="s">
        <v>250</v>
      </c>
      <c r="L686" t="s">
        <v>251</v>
      </c>
      <c r="O686" s="111">
        <v>45107</v>
      </c>
      <c r="P686" t="s">
        <v>252</v>
      </c>
      <c r="Q686" t="s">
        <v>253</v>
      </c>
      <c r="R686" s="111">
        <v>45110</v>
      </c>
      <c r="W686">
        <v>0</v>
      </c>
      <c r="X686">
        <v>28864.36</v>
      </c>
      <c r="Y686">
        <v>24450.6</v>
      </c>
      <c r="Z686">
        <f t="shared" si="10"/>
        <v>53314.96</v>
      </c>
    </row>
    <row r="687" spans="1:26">
      <c r="A687" t="s">
        <v>246</v>
      </c>
      <c r="B687" t="s">
        <v>2220</v>
      </c>
      <c r="C687" t="s">
        <v>2221</v>
      </c>
      <c r="D687" t="s">
        <v>53</v>
      </c>
      <c r="E687" t="s">
        <v>54</v>
      </c>
      <c r="F687">
        <v>12685579</v>
      </c>
      <c r="G687" s="111">
        <v>45107</v>
      </c>
      <c r="H687" t="s">
        <v>5587</v>
      </c>
      <c r="I687" t="s">
        <v>255</v>
      </c>
      <c r="J687" t="s">
        <v>249</v>
      </c>
      <c r="K687" t="s">
        <v>250</v>
      </c>
      <c r="L687" t="s">
        <v>251</v>
      </c>
      <c r="O687" s="111">
        <v>45107</v>
      </c>
      <c r="P687" t="s">
        <v>252</v>
      </c>
      <c r="Q687" t="s">
        <v>282</v>
      </c>
      <c r="R687" s="111">
        <v>45118</v>
      </c>
      <c r="W687">
        <v>0</v>
      </c>
      <c r="X687">
        <v>3.5</v>
      </c>
      <c r="Y687">
        <v>0</v>
      </c>
      <c r="Z687">
        <f t="shared" si="10"/>
        <v>3.5</v>
      </c>
    </row>
    <row r="688" spans="1:26">
      <c r="A688" t="s">
        <v>246</v>
      </c>
      <c r="B688" t="s">
        <v>5393</v>
      </c>
      <c r="C688" t="s">
        <v>5394</v>
      </c>
      <c r="D688" t="s">
        <v>53</v>
      </c>
      <c r="E688" t="s">
        <v>54</v>
      </c>
      <c r="F688">
        <v>12694553</v>
      </c>
      <c r="G688" s="111">
        <v>45110</v>
      </c>
      <c r="H688" t="s">
        <v>6017</v>
      </c>
      <c r="I688" t="s">
        <v>255</v>
      </c>
      <c r="J688" t="s">
        <v>249</v>
      </c>
      <c r="K688" t="s">
        <v>250</v>
      </c>
      <c r="L688" t="s">
        <v>251</v>
      </c>
      <c r="O688" s="111">
        <v>45110</v>
      </c>
      <c r="P688" t="s">
        <v>252</v>
      </c>
      <c r="Q688" t="s">
        <v>253</v>
      </c>
      <c r="R688" s="111">
        <v>45111</v>
      </c>
      <c r="W688">
        <v>0</v>
      </c>
      <c r="X688">
        <v>1220.04</v>
      </c>
      <c r="Y688">
        <v>2460.35</v>
      </c>
      <c r="Z688">
        <f t="shared" si="10"/>
        <v>3680.39</v>
      </c>
    </row>
    <row r="689" spans="1:26">
      <c r="A689" t="s">
        <v>246</v>
      </c>
      <c r="B689" t="s">
        <v>5393</v>
      </c>
      <c r="C689" t="s">
        <v>5394</v>
      </c>
      <c r="D689" t="s">
        <v>53</v>
      </c>
      <c r="E689" t="s">
        <v>54</v>
      </c>
      <c r="F689">
        <v>12707620</v>
      </c>
      <c r="G689" s="111">
        <v>45112</v>
      </c>
      <c r="H689" t="s">
        <v>6018</v>
      </c>
      <c r="I689" t="s">
        <v>256</v>
      </c>
      <c r="J689" t="s">
        <v>249</v>
      </c>
      <c r="K689" t="s">
        <v>250</v>
      </c>
      <c r="L689" t="s">
        <v>251</v>
      </c>
      <c r="O689" s="111">
        <v>45112</v>
      </c>
      <c r="P689" t="s">
        <v>252</v>
      </c>
      <c r="Q689" t="s">
        <v>253</v>
      </c>
      <c r="R689" s="111">
        <v>45113</v>
      </c>
      <c r="W689">
        <v>0</v>
      </c>
      <c r="X689">
        <v>617</v>
      </c>
      <c r="Y689">
        <v>300</v>
      </c>
      <c r="Z689">
        <f t="shared" si="10"/>
        <v>917</v>
      </c>
    </row>
    <row r="690" spans="1:26">
      <c r="A690" t="s">
        <v>246</v>
      </c>
      <c r="B690" t="s">
        <v>2220</v>
      </c>
      <c r="C690" t="s">
        <v>2221</v>
      </c>
      <c r="D690" t="s">
        <v>53</v>
      </c>
      <c r="E690" t="s">
        <v>54</v>
      </c>
      <c r="F690">
        <v>12708299</v>
      </c>
      <c r="G690" s="111">
        <v>45112</v>
      </c>
      <c r="H690" t="s">
        <v>6019</v>
      </c>
      <c r="I690" t="s">
        <v>255</v>
      </c>
      <c r="J690" t="s">
        <v>249</v>
      </c>
      <c r="K690" t="s">
        <v>250</v>
      </c>
      <c r="L690" t="s">
        <v>251</v>
      </c>
      <c r="O690" s="111">
        <v>45112</v>
      </c>
      <c r="P690" t="s">
        <v>252</v>
      </c>
      <c r="Q690" t="s">
        <v>253</v>
      </c>
      <c r="R690" s="111">
        <v>45113</v>
      </c>
      <c r="W690">
        <v>0</v>
      </c>
      <c r="X690">
        <v>1328.1</v>
      </c>
      <c r="Y690">
        <v>1635</v>
      </c>
      <c r="Z690">
        <f t="shared" si="10"/>
        <v>2963.1</v>
      </c>
    </row>
    <row r="691" spans="1:26">
      <c r="A691" t="s">
        <v>246</v>
      </c>
      <c r="B691" t="s">
        <v>5768</v>
      </c>
      <c r="C691" t="s">
        <v>2110</v>
      </c>
      <c r="D691" t="s">
        <v>53</v>
      </c>
      <c r="E691" t="s">
        <v>54</v>
      </c>
      <c r="F691">
        <v>12710913</v>
      </c>
      <c r="G691" s="111">
        <v>45113</v>
      </c>
      <c r="H691" t="s">
        <v>6020</v>
      </c>
      <c r="I691" t="s">
        <v>255</v>
      </c>
      <c r="J691" t="s">
        <v>249</v>
      </c>
      <c r="K691" t="s">
        <v>250</v>
      </c>
      <c r="L691" t="s">
        <v>251</v>
      </c>
      <c r="O691" s="111">
        <v>45113</v>
      </c>
      <c r="P691" t="s">
        <v>252</v>
      </c>
      <c r="Q691" t="s">
        <v>282</v>
      </c>
      <c r="R691" s="111">
        <v>45114</v>
      </c>
      <c r="W691">
        <v>0</v>
      </c>
      <c r="X691">
        <v>40.1</v>
      </c>
      <c r="Y691">
        <v>0</v>
      </c>
      <c r="Z691">
        <f t="shared" si="10"/>
        <v>40.1</v>
      </c>
    </row>
    <row r="692" spans="1:26">
      <c r="A692" t="s">
        <v>246</v>
      </c>
      <c r="B692" t="s">
        <v>5771</v>
      </c>
      <c r="C692" t="s">
        <v>5772</v>
      </c>
      <c r="D692" t="s">
        <v>53</v>
      </c>
      <c r="E692" t="s">
        <v>54</v>
      </c>
      <c r="F692">
        <v>12720770</v>
      </c>
      <c r="G692" s="111">
        <v>45117</v>
      </c>
      <c r="H692" t="s">
        <v>6021</v>
      </c>
      <c r="I692" t="s">
        <v>255</v>
      </c>
      <c r="J692" t="s">
        <v>249</v>
      </c>
      <c r="K692" t="s">
        <v>250</v>
      </c>
      <c r="L692" t="s">
        <v>251</v>
      </c>
      <c r="O692" s="111">
        <v>45117</v>
      </c>
      <c r="P692" t="s">
        <v>252</v>
      </c>
      <c r="Q692" t="s">
        <v>253</v>
      </c>
      <c r="R692" s="111">
        <v>45126</v>
      </c>
      <c r="W692">
        <v>0</v>
      </c>
      <c r="X692">
        <v>3599</v>
      </c>
      <c r="Y692">
        <v>9946</v>
      </c>
      <c r="Z692">
        <f t="shared" si="10"/>
        <v>13545</v>
      </c>
    </row>
    <row r="693" spans="1:26">
      <c r="A693" t="s">
        <v>246</v>
      </c>
      <c r="B693" t="s">
        <v>5393</v>
      </c>
      <c r="C693" t="s">
        <v>5394</v>
      </c>
      <c r="D693" t="s">
        <v>53</v>
      </c>
      <c r="E693" t="s">
        <v>54</v>
      </c>
      <c r="F693">
        <v>1594628</v>
      </c>
      <c r="G693" s="111">
        <v>45118</v>
      </c>
      <c r="H693" t="s">
        <v>6022</v>
      </c>
      <c r="I693" t="s">
        <v>255</v>
      </c>
      <c r="J693" t="s">
        <v>249</v>
      </c>
      <c r="K693" t="s">
        <v>268</v>
      </c>
      <c r="L693" t="s">
        <v>251</v>
      </c>
      <c r="O693" s="111">
        <v>45118</v>
      </c>
      <c r="P693" t="s">
        <v>252</v>
      </c>
      <c r="Q693" t="s">
        <v>253</v>
      </c>
      <c r="R693" s="111">
        <v>45119</v>
      </c>
      <c r="W693">
        <v>0</v>
      </c>
      <c r="X693">
        <v>4489.5</v>
      </c>
      <c r="Y693">
        <v>19399.41</v>
      </c>
      <c r="Z693">
        <f t="shared" si="10"/>
        <v>23888.91</v>
      </c>
    </row>
    <row r="694" spans="1:26">
      <c r="A694" t="s">
        <v>246</v>
      </c>
      <c r="B694" t="s">
        <v>4962</v>
      </c>
      <c r="C694" t="s">
        <v>4963</v>
      </c>
      <c r="D694" t="s">
        <v>53</v>
      </c>
      <c r="E694" t="s">
        <v>54</v>
      </c>
      <c r="F694">
        <v>12713279</v>
      </c>
      <c r="G694" s="111">
        <v>45120</v>
      </c>
      <c r="H694" t="s">
        <v>6023</v>
      </c>
      <c r="I694" t="s">
        <v>255</v>
      </c>
      <c r="J694" t="s">
        <v>249</v>
      </c>
      <c r="K694" t="s">
        <v>250</v>
      </c>
      <c r="L694" t="s">
        <v>251</v>
      </c>
      <c r="O694" s="111">
        <v>45120</v>
      </c>
      <c r="P694" t="s">
        <v>252</v>
      </c>
      <c r="Q694" t="s">
        <v>253</v>
      </c>
      <c r="R694" s="111">
        <v>45128</v>
      </c>
      <c r="W694">
        <v>0</v>
      </c>
      <c r="X694">
        <v>0</v>
      </c>
      <c r="Y694">
        <v>6522.7</v>
      </c>
      <c r="Z694">
        <f t="shared" si="10"/>
        <v>6522.7</v>
      </c>
    </row>
    <row r="695" spans="1:26">
      <c r="A695" t="s">
        <v>246</v>
      </c>
      <c r="B695" t="s">
        <v>2220</v>
      </c>
      <c r="C695" t="s">
        <v>2221</v>
      </c>
      <c r="D695" t="s">
        <v>53</v>
      </c>
      <c r="E695" t="s">
        <v>54</v>
      </c>
      <c r="F695">
        <v>12748404</v>
      </c>
      <c r="G695" s="111">
        <v>45126</v>
      </c>
      <c r="H695" t="s">
        <v>6024</v>
      </c>
      <c r="I695" t="s">
        <v>260</v>
      </c>
      <c r="L695" t="s">
        <v>251</v>
      </c>
      <c r="O695" s="111">
        <v>45132</v>
      </c>
      <c r="P695" t="s">
        <v>252</v>
      </c>
      <c r="Q695" t="s">
        <v>263</v>
      </c>
      <c r="R695" s="111">
        <v>45133</v>
      </c>
      <c r="W695">
        <v>0</v>
      </c>
      <c r="X695">
        <v>0</v>
      </c>
      <c r="Y695">
        <v>0</v>
      </c>
      <c r="Z695">
        <f t="shared" si="10"/>
        <v>0</v>
      </c>
    </row>
    <row r="696" spans="1:26">
      <c r="A696" t="s">
        <v>246</v>
      </c>
      <c r="B696" t="s">
        <v>5768</v>
      </c>
      <c r="C696" t="s">
        <v>2110</v>
      </c>
      <c r="D696" t="s">
        <v>53</v>
      </c>
      <c r="E696" t="s">
        <v>54</v>
      </c>
      <c r="F696">
        <v>10034540</v>
      </c>
      <c r="G696" s="111">
        <v>45127</v>
      </c>
      <c r="H696" t="s">
        <v>6025</v>
      </c>
      <c r="I696" t="s">
        <v>255</v>
      </c>
      <c r="L696" t="s">
        <v>251</v>
      </c>
      <c r="O696" s="111">
        <v>45133</v>
      </c>
      <c r="P696" t="s">
        <v>252</v>
      </c>
      <c r="Q696" t="s">
        <v>253</v>
      </c>
      <c r="R696" s="111">
        <v>45134</v>
      </c>
      <c r="W696">
        <v>0</v>
      </c>
      <c r="X696">
        <v>0</v>
      </c>
      <c r="Y696">
        <v>483</v>
      </c>
      <c r="Z696">
        <f t="shared" si="10"/>
        <v>483</v>
      </c>
    </row>
    <row r="697" spans="1:26">
      <c r="A697" t="s">
        <v>246</v>
      </c>
      <c r="B697" t="s">
        <v>2220</v>
      </c>
      <c r="C697" t="s">
        <v>2221</v>
      </c>
      <c r="D697" t="s">
        <v>53</v>
      </c>
      <c r="E697" t="s">
        <v>54</v>
      </c>
      <c r="F697">
        <v>11933058</v>
      </c>
      <c r="G697" s="111">
        <v>45127</v>
      </c>
      <c r="H697" t="s">
        <v>6026</v>
      </c>
      <c r="I697" t="s">
        <v>255</v>
      </c>
      <c r="J697" t="s">
        <v>249</v>
      </c>
      <c r="K697" t="s">
        <v>250</v>
      </c>
      <c r="L697" t="s">
        <v>251</v>
      </c>
      <c r="O697" s="111">
        <v>45128</v>
      </c>
      <c r="P697" t="s">
        <v>252</v>
      </c>
      <c r="Q697" t="s">
        <v>253</v>
      </c>
      <c r="R697" s="111">
        <v>45138</v>
      </c>
      <c r="W697">
        <v>0</v>
      </c>
      <c r="X697">
        <v>0</v>
      </c>
      <c r="Y697">
        <v>50.12</v>
      </c>
      <c r="Z697">
        <f t="shared" si="10"/>
        <v>50.12</v>
      </c>
    </row>
    <row r="698" spans="1:26">
      <c r="A698" t="s">
        <v>246</v>
      </c>
      <c r="B698" t="s">
        <v>5393</v>
      </c>
      <c r="C698" t="s">
        <v>5394</v>
      </c>
      <c r="D698" t="s">
        <v>53</v>
      </c>
      <c r="E698" t="s">
        <v>54</v>
      </c>
      <c r="F698">
        <v>12756966</v>
      </c>
      <c r="G698" s="111">
        <v>45127</v>
      </c>
      <c r="H698" t="s">
        <v>6027</v>
      </c>
      <c r="I698" t="s">
        <v>255</v>
      </c>
      <c r="J698" t="s">
        <v>249</v>
      </c>
      <c r="K698" t="s">
        <v>250</v>
      </c>
      <c r="L698" t="s">
        <v>251</v>
      </c>
      <c r="O698" s="111">
        <v>45128</v>
      </c>
      <c r="P698" t="s">
        <v>252</v>
      </c>
      <c r="Q698" t="s">
        <v>253</v>
      </c>
      <c r="R698" s="111">
        <v>45128</v>
      </c>
      <c r="W698">
        <v>0</v>
      </c>
      <c r="X698">
        <v>0</v>
      </c>
      <c r="Y698">
        <v>42</v>
      </c>
      <c r="Z698">
        <f t="shared" si="10"/>
        <v>42</v>
      </c>
    </row>
    <row r="699" spans="1:26">
      <c r="A699" t="s">
        <v>246</v>
      </c>
      <c r="B699" t="s">
        <v>5393</v>
      </c>
      <c r="C699" t="s">
        <v>5394</v>
      </c>
      <c r="D699" t="s">
        <v>53</v>
      </c>
      <c r="E699" t="s">
        <v>54</v>
      </c>
      <c r="F699">
        <v>12758234</v>
      </c>
      <c r="G699" s="111">
        <v>45128</v>
      </c>
      <c r="H699" t="s">
        <v>6028</v>
      </c>
      <c r="I699" t="s">
        <v>255</v>
      </c>
      <c r="L699" t="s">
        <v>251</v>
      </c>
      <c r="O699" s="111">
        <v>45128</v>
      </c>
      <c r="P699" t="s">
        <v>252</v>
      </c>
      <c r="Q699" t="s">
        <v>253</v>
      </c>
      <c r="R699" s="111">
        <v>45132</v>
      </c>
      <c r="W699">
        <v>0</v>
      </c>
      <c r="X699">
        <v>1071.03</v>
      </c>
      <c r="Y699">
        <v>531.37</v>
      </c>
      <c r="Z699">
        <f t="shared" si="10"/>
        <v>1602.4</v>
      </c>
    </row>
    <row r="700" spans="1:26">
      <c r="A700" t="s">
        <v>246</v>
      </c>
      <c r="B700" t="s">
        <v>5774</v>
      </c>
      <c r="C700" t="s">
        <v>5775</v>
      </c>
      <c r="D700" t="s">
        <v>53</v>
      </c>
      <c r="E700" t="s">
        <v>54</v>
      </c>
      <c r="F700">
        <v>12769567</v>
      </c>
      <c r="G700" s="111">
        <v>45131</v>
      </c>
      <c r="H700" t="s">
        <v>6029</v>
      </c>
      <c r="I700" t="s">
        <v>255</v>
      </c>
      <c r="J700" t="s">
        <v>249</v>
      </c>
      <c r="K700" t="s">
        <v>250</v>
      </c>
      <c r="L700" t="s">
        <v>251</v>
      </c>
      <c r="O700" s="111">
        <v>45132</v>
      </c>
      <c r="P700" t="s">
        <v>252</v>
      </c>
      <c r="Q700" t="s">
        <v>253</v>
      </c>
      <c r="R700" s="111">
        <v>45133</v>
      </c>
      <c r="W700">
        <v>0</v>
      </c>
      <c r="X700">
        <v>168.03</v>
      </c>
      <c r="Y700">
        <v>5932.62</v>
      </c>
      <c r="Z700">
        <f t="shared" si="10"/>
        <v>6100.65</v>
      </c>
    </row>
    <row r="701" spans="1:26">
      <c r="A701" t="s">
        <v>246</v>
      </c>
      <c r="B701" t="s">
        <v>5393</v>
      </c>
      <c r="C701" t="s">
        <v>5394</v>
      </c>
      <c r="D701" t="s">
        <v>53</v>
      </c>
      <c r="E701" t="s">
        <v>54</v>
      </c>
      <c r="F701">
        <v>12774866</v>
      </c>
      <c r="G701" s="111">
        <v>45132</v>
      </c>
      <c r="H701" t="s">
        <v>6030</v>
      </c>
      <c r="I701" t="s">
        <v>255</v>
      </c>
      <c r="J701" t="s">
        <v>249</v>
      </c>
      <c r="K701" t="s">
        <v>250</v>
      </c>
      <c r="L701" t="s">
        <v>251</v>
      </c>
      <c r="O701" s="111">
        <v>45132</v>
      </c>
      <c r="P701" t="s">
        <v>252</v>
      </c>
      <c r="Q701" t="s">
        <v>253</v>
      </c>
      <c r="R701" s="111">
        <v>45134</v>
      </c>
      <c r="W701">
        <v>0</v>
      </c>
      <c r="X701">
        <v>3398.9</v>
      </c>
      <c r="Y701">
        <v>29581.52</v>
      </c>
      <c r="Z701">
        <f t="shared" si="10"/>
        <v>32980.42</v>
      </c>
    </row>
    <row r="702" spans="1:26">
      <c r="A702" t="s">
        <v>246</v>
      </c>
      <c r="B702" t="s">
        <v>5774</v>
      </c>
      <c r="C702" t="s">
        <v>5775</v>
      </c>
      <c r="D702" t="s">
        <v>53</v>
      </c>
      <c r="E702" t="s">
        <v>54</v>
      </c>
      <c r="F702">
        <v>12779166</v>
      </c>
      <c r="G702" s="111">
        <v>45133</v>
      </c>
      <c r="H702" t="s">
        <v>6031</v>
      </c>
      <c r="I702" t="s">
        <v>255</v>
      </c>
      <c r="J702" t="s">
        <v>249</v>
      </c>
      <c r="K702" t="s">
        <v>250</v>
      </c>
      <c r="L702" t="s">
        <v>251</v>
      </c>
      <c r="O702" s="111">
        <v>45133</v>
      </c>
      <c r="P702" t="s">
        <v>252</v>
      </c>
      <c r="Q702" t="s">
        <v>253</v>
      </c>
      <c r="R702" s="111">
        <v>45134</v>
      </c>
      <c r="W702">
        <v>0</v>
      </c>
      <c r="X702">
        <v>0</v>
      </c>
      <c r="Y702">
        <v>87</v>
      </c>
      <c r="Z702">
        <f t="shared" si="10"/>
        <v>87</v>
      </c>
    </row>
    <row r="703" spans="1:26">
      <c r="A703" t="s">
        <v>246</v>
      </c>
      <c r="B703" t="s">
        <v>5771</v>
      </c>
      <c r="C703" t="s">
        <v>5772</v>
      </c>
      <c r="D703" t="s">
        <v>53</v>
      </c>
      <c r="E703" t="s">
        <v>54</v>
      </c>
      <c r="F703">
        <v>432048</v>
      </c>
      <c r="G703" s="111">
        <v>45133</v>
      </c>
      <c r="H703" t="s">
        <v>6032</v>
      </c>
      <c r="I703" t="s">
        <v>255</v>
      </c>
      <c r="J703" t="s">
        <v>249</v>
      </c>
      <c r="K703" t="s">
        <v>250</v>
      </c>
      <c r="L703" t="s">
        <v>251</v>
      </c>
      <c r="O703" s="111">
        <v>45133</v>
      </c>
      <c r="P703" t="s">
        <v>252</v>
      </c>
      <c r="Q703" t="s">
        <v>253</v>
      </c>
      <c r="R703" s="111">
        <v>45134</v>
      </c>
      <c r="W703">
        <v>0</v>
      </c>
      <c r="X703">
        <v>21</v>
      </c>
      <c r="Y703">
        <v>58.5</v>
      </c>
      <c r="Z703">
        <f t="shared" si="10"/>
        <v>79.5</v>
      </c>
    </row>
    <row r="704" spans="1:26">
      <c r="A704" t="s">
        <v>246</v>
      </c>
      <c r="B704" t="s">
        <v>5774</v>
      </c>
      <c r="C704" t="s">
        <v>5775</v>
      </c>
      <c r="D704" t="s">
        <v>53</v>
      </c>
      <c r="E704" t="s">
        <v>54</v>
      </c>
      <c r="F704">
        <v>12779425</v>
      </c>
      <c r="G704" s="111">
        <v>45133</v>
      </c>
      <c r="H704" t="s">
        <v>6033</v>
      </c>
      <c r="I704" t="s">
        <v>255</v>
      </c>
      <c r="J704" t="s">
        <v>249</v>
      </c>
      <c r="K704" t="s">
        <v>268</v>
      </c>
      <c r="L704" t="s">
        <v>251</v>
      </c>
      <c r="O704" s="111">
        <v>45133</v>
      </c>
      <c r="P704" t="s">
        <v>252</v>
      </c>
      <c r="Q704" t="s">
        <v>253</v>
      </c>
      <c r="R704" s="111">
        <v>45134</v>
      </c>
      <c r="W704">
        <v>0</v>
      </c>
      <c r="X704">
        <v>283.25</v>
      </c>
      <c r="Y704">
        <v>15</v>
      </c>
      <c r="Z704">
        <f t="shared" si="10"/>
        <v>298.25</v>
      </c>
    </row>
    <row r="705" spans="1:26">
      <c r="A705" t="s">
        <v>246</v>
      </c>
      <c r="B705" t="s">
        <v>5393</v>
      </c>
      <c r="C705" t="s">
        <v>5394</v>
      </c>
      <c r="D705" t="s">
        <v>53</v>
      </c>
      <c r="E705" t="s">
        <v>54</v>
      </c>
      <c r="F705">
        <v>12791336</v>
      </c>
      <c r="G705" s="111">
        <v>45135</v>
      </c>
      <c r="H705" t="s">
        <v>6034</v>
      </c>
      <c r="I705" t="s">
        <v>255</v>
      </c>
      <c r="J705" t="s">
        <v>249</v>
      </c>
      <c r="K705" t="s">
        <v>250</v>
      </c>
      <c r="L705" t="s">
        <v>251</v>
      </c>
      <c r="O705" s="111">
        <v>45135</v>
      </c>
      <c r="P705" t="s">
        <v>252</v>
      </c>
      <c r="Q705" t="s">
        <v>257</v>
      </c>
      <c r="R705" s="111"/>
      <c r="W705">
        <v>0</v>
      </c>
      <c r="X705">
        <v>0</v>
      </c>
      <c r="Y705">
        <v>0</v>
      </c>
      <c r="Z705">
        <f t="shared" si="10"/>
        <v>0</v>
      </c>
    </row>
    <row r="706" spans="1:26">
      <c r="A706" t="s">
        <v>246</v>
      </c>
      <c r="B706" t="s">
        <v>5393</v>
      </c>
      <c r="C706" t="s">
        <v>5394</v>
      </c>
      <c r="D706" t="s">
        <v>53</v>
      </c>
      <c r="E706" t="s">
        <v>54</v>
      </c>
      <c r="F706">
        <v>12797427</v>
      </c>
      <c r="G706" s="111">
        <v>45138</v>
      </c>
      <c r="H706" t="s">
        <v>6035</v>
      </c>
      <c r="I706" t="s">
        <v>255</v>
      </c>
      <c r="J706" t="s">
        <v>249</v>
      </c>
      <c r="K706" t="s">
        <v>250</v>
      </c>
      <c r="L706" t="s">
        <v>251</v>
      </c>
      <c r="O706" s="111">
        <v>45138</v>
      </c>
      <c r="P706" t="s">
        <v>252</v>
      </c>
      <c r="Q706" t="s">
        <v>253</v>
      </c>
      <c r="R706" s="111">
        <v>45153</v>
      </c>
      <c r="W706">
        <v>0</v>
      </c>
      <c r="X706">
        <v>0</v>
      </c>
      <c r="Y706">
        <v>95</v>
      </c>
      <c r="Z706">
        <f t="shared" si="10"/>
        <v>95</v>
      </c>
    </row>
    <row r="707" spans="1:26">
      <c r="A707" t="s">
        <v>246</v>
      </c>
      <c r="B707" t="s">
        <v>5771</v>
      </c>
      <c r="C707" t="s">
        <v>5772</v>
      </c>
      <c r="D707" t="s">
        <v>53</v>
      </c>
      <c r="E707" t="s">
        <v>54</v>
      </c>
      <c r="F707">
        <v>12805040</v>
      </c>
      <c r="G707" s="111">
        <v>45139</v>
      </c>
      <c r="H707" t="s">
        <v>6439</v>
      </c>
      <c r="I707" t="s">
        <v>255</v>
      </c>
      <c r="L707" t="s">
        <v>251</v>
      </c>
      <c r="O707" s="111">
        <v>45139</v>
      </c>
      <c r="P707" t="s">
        <v>252</v>
      </c>
      <c r="Q707" t="s">
        <v>253</v>
      </c>
      <c r="R707" s="111">
        <v>45140</v>
      </c>
      <c r="W707">
        <v>0</v>
      </c>
      <c r="X707">
        <v>0</v>
      </c>
      <c r="Y707">
        <v>1.01</v>
      </c>
      <c r="Z707">
        <f t="shared" ref="Z707:Z770" si="11">SUM(W707:Y707)</f>
        <v>1.01</v>
      </c>
    </row>
    <row r="708" spans="1:26">
      <c r="A708" t="s">
        <v>246</v>
      </c>
      <c r="B708" t="s">
        <v>5774</v>
      </c>
      <c r="C708" t="s">
        <v>5775</v>
      </c>
      <c r="D708" t="s">
        <v>53</v>
      </c>
      <c r="E708" t="s">
        <v>54</v>
      </c>
      <c r="F708">
        <v>12811741</v>
      </c>
      <c r="G708" s="111">
        <v>45140</v>
      </c>
      <c r="H708" t="s">
        <v>6440</v>
      </c>
      <c r="I708" t="s">
        <v>255</v>
      </c>
      <c r="L708" t="s">
        <v>251</v>
      </c>
      <c r="O708" s="111">
        <v>45140</v>
      </c>
      <c r="P708" t="s">
        <v>252</v>
      </c>
      <c r="Q708" t="s">
        <v>263</v>
      </c>
      <c r="R708" s="111">
        <v>45141</v>
      </c>
      <c r="W708">
        <v>0</v>
      </c>
      <c r="X708">
        <v>0</v>
      </c>
      <c r="Y708">
        <v>0.02</v>
      </c>
      <c r="Z708">
        <f t="shared" si="11"/>
        <v>0.02</v>
      </c>
    </row>
    <row r="709" spans="1:26">
      <c r="A709" t="s">
        <v>246</v>
      </c>
      <c r="B709" t="s">
        <v>5393</v>
      </c>
      <c r="C709" t="s">
        <v>5394</v>
      </c>
      <c r="D709" t="s">
        <v>53</v>
      </c>
      <c r="E709" t="s">
        <v>54</v>
      </c>
      <c r="F709">
        <v>12514230</v>
      </c>
      <c r="G709" s="111">
        <v>45141</v>
      </c>
      <c r="H709" t="s">
        <v>6441</v>
      </c>
      <c r="I709" t="s">
        <v>255</v>
      </c>
      <c r="L709" t="s">
        <v>251</v>
      </c>
      <c r="O709" s="111">
        <v>45141</v>
      </c>
      <c r="P709" t="s">
        <v>252</v>
      </c>
      <c r="Q709" t="s">
        <v>253</v>
      </c>
      <c r="R709" s="111">
        <v>45146</v>
      </c>
      <c r="W709">
        <v>0</v>
      </c>
      <c r="X709">
        <v>0</v>
      </c>
      <c r="Y709">
        <v>146.52000000000001</v>
      </c>
      <c r="Z709">
        <f t="shared" si="11"/>
        <v>146.52000000000001</v>
      </c>
    </row>
    <row r="710" spans="1:26">
      <c r="A710" t="s">
        <v>246</v>
      </c>
      <c r="B710" t="s">
        <v>5393</v>
      </c>
      <c r="C710" t="s">
        <v>5394</v>
      </c>
      <c r="D710" t="s">
        <v>53</v>
      </c>
      <c r="E710" t="s">
        <v>54</v>
      </c>
      <c r="F710">
        <v>12824550</v>
      </c>
      <c r="G710" s="111">
        <v>45145</v>
      </c>
      <c r="H710" t="s">
        <v>6442</v>
      </c>
      <c r="I710" t="s">
        <v>255</v>
      </c>
      <c r="J710" t="s">
        <v>249</v>
      </c>
      <c r="K710" t="s">
        <v>250</v>
      </c>
      <c r="L710" t="s">
        <v>251</v>
      </c>
      <c r="O710" s="111">
        <v>45145</v>
      </c>
      <c r="P710" t="s">
        <v>252</v>
      </c>
      <c r="Q710" t="s">
        <v>253</v>
      </c>
      <c r="R710" s="111">
        <v>45146</v>
      </c>
      <c r="W710">
        <v>0</v>
      </c>
      <c r="X710">
        <v>0</v>
      </c>
      <c r="Y710">
        <v>129.75</v>
      </c>
      <c r="Z710">
        <f t="shared" si="11"/>
        <v>129.75</v>
      </c>
    </row>
    <row r="711" spans="1:26">
      <c r="A711" t="s">
        <v>246</v>
      </c>
      <c r="B711" t="s">
        <v>2220</v>
      </c>
      <c r="C711" t="s">
        <v>2221</v>
      </c>
      <c r="D711" t="s">
        <v>53</v>
      </c>
      <c r="E711" t="s">
        <v>54</v>
      </c>
      <c r="F711">
        <v>1441345</v>
      </c>
      <c r="G711" s="111">
        <v>45145</v>
      </c>
      <c r="H711" t="s">
        <v>6443</v>
      </c>
      <c r="I711" t="s">
        <v>255</v>
      </c>
      <c r="J711" t="s">
        <v>249</v>
      </c>
      <c r="K711" t="s">
        <v>250</v>
      </c>
      <c r="L711" t="s">
        <v>251</v>
      </c>
      <c r="O711" s="111">
        <v>45145</v>
      </c>
      <c r="P711" t="s">
        <v>252</v>
      </c>
      <c r="Q711" t="s">
        <v>253</v>
      </c>
      <c r="R711" s="111">
        <v>45146</v>
      </c>
      <c r="W711">
        <v>0</v>
      </c>
      <c r="X711">
        <v>0</v>
      </c>
      <c r="Y711">
        <v>6309</v>
      </c>
      <c r="Z711">
        <f t="shared" si="11"/>
        <v>6309</v>
      </c>
    </row>
    <row r="712" spans="1:26">
      <c r="A712" t="s">
        <v>246</v>
      </c>
      <c r="B712" t="s">
        <v>5771</v>
      </c>
      <c r="C712" t="s">
        <v>5772</v>
      </c>
      <c r="D712" t="s">
        <v>53</v>
      </c>
      <c r="E712" t="s">
        <v>54</v>
      </c>
      <c r="F712">
        <v>12825357</v>
      </c>
      <c r="G712" s="111">
        <v>45145</v>
      </c>
      <c r="H712" t="s">
        <v>6444</v>
      </c>
      <c r="I712" t="s">
        <v>256</v>
      </c>
      <c r="J712" t="s">
        <v>249</v>
      </c>
      <c r="K712" t="s">
        <v>250</v>
      </c>
      <c r="L712" t="s">
        <v>251</v>
      </c>
      <c r="O712" s="111">
        <v>45145</v>
      </c>
      <c r="P712" t="s">
        <v>252</v>
      </c>
      <c r="Q712" t="s">
        <v>253</v>
      </c>
      <c r="R712" s="111">
        <v>45146</v>
      </c>
      <c r="W712">
        <v>0</v>
      </c>
      <c r="X712">
        <v>0</v>
      </c>
      <c r="Y712">
        <v>9</v>
      </c>
      <c r="Z712">
        <f t="shared" si="11"/>
        <v>9</v>
      </c>
    </row>
    <row r="713" spans="1:26">
      <c r="A713" t="s">
        <v>246</v>
      </c>
      <c r="B713" t="s">
        <v>5774</v>
      </c>
      <c r="C713" t="s">
        <v>5775</v>
      </c>
      <c r="D713" t="s">
        <v>53</v>
      </c>
      <c r="E713" t="s">
        <v>54</v>
      </c>
      <c r="F713">
        <v>12832788</v>
      </c>
      <c r="G713" s="111">
        <v>45147</v>
      </c>
      <c r="H713" t="s">
        <v>6445</v>
      </c>
      <c r="I713" t="s">
        <v>248</v>
      </c>
      <c r="J713" t="s">
        <v>249</v>
      </c>
      <c r="K713" t="s">
        <v>250</v>
      </c>
      <c r="L713" t="s">
        <v>251</v>
      </c>
      <c r="O713" s="111">
        <v>45147</v>
      </c>
      <c r="P713" t="s">
        <v>252</v>
      </c>
      <c r="Q713" t="s">
        <v>253</v>
      </c>
      <c r="R713" s="111">
        <v>45148</v>
      </c>
      <c r="W713">
        <v>0</v>
      </c>
      <c r="X713">
        <v>0</v>
      </c>
      <c r="Y713">
        <v>4365</v>
      </c>
      <c r="Z713">
        <f t="shared" si="11"/>
        <v>4365</v>
      </c>
    </row>
    <row r="714" spans="1:26">
      <c r="A714" t="s">
        <v>246</v>
      </c>
      <c r="B714" t="s">
        <v>6146</v>
      </c>
      <c r="C714" t="s">
        <v>6147</v>
      </c>
      <c r="D714" t="s">
        <v>53</v>
      </c>
      <c r="E714" t="s">
        <v>54</v>
      </c>
      <c r="F714">
        <v>12832805</v>
      </c>
      <c r="G714" s="111">
        <v>45147</v>
      </c>
      <c r="H714" t="s">
        <v>6446</v>
      </c>
      <c r="I714" t="s">
        <v>255</v>
      </c>
      <c r="J714" t="s">
        <v>249</v>
      </c>
      <c r="K714" t="s">
        <v>250</v>
      </c>
      <c r="L714" t="s">
        <v>251</v>
      </c>
      <c r="O714" s="111">
        <v>45147</v>
      </c>
      <c r="P714" t="s">
        <v>252</v>
      </c>
      <c r="Q714" t="s">
        <v>253</v>
      </c>
      <c r="R714" s="111">
        <v>45149</v>
      </c>
      <c r="W714">
        <v>0</v>
      </c>
      <c r="X714">
        <v>0</v>
      </c>
      <c r="Y714">
        <v>1142</v>
      </c>
      <c r="Z714">
        <f t="shared" si="11"/>
        <v>1142</v>
      </c>
    </row>
    <row r="715" spans="1:26">
      <c r="A715" t="s">
        <v>246</v>
      </c>
      <c r="B715" t="s">
        <v>5393</v>
      </c>
      <c r="C715" t="s">
        <v>5394</v>
      </c>
      <c r="D715" t="s">
        <v>53</v>
      </c>
      <c r="E715" t="s">
        <v>54</v>
      </c>
      <c r="F715">
        <v>12833024</v>
      </c>
      <c r="G715" s="111">
        <v>45147</v>
      </c>
      <c r="H715" t="s">
        <v>6447</v>
      </c>
      <c r="I715" t="s">
        <v>260</v>
      </c>
      <c r="L715" t="s">
        <v>251</v>
      </c>
      <c r="O715" s="111">
        <v>45147</v>
      </c>
      <c r="P715" t="s">
        <v>252</v>
      </c>
      <c r="Q715" t="s">
        <v>263</v>
      </c>
      <c r="R715" s="111">
        <v>45149</v>
      </c>
      <c r="W715">
        <v>0</v>
      </c>
      <c r="X715">
        <v>0</v>
      </c>
      <c r="Y715">
        <v>0</v>
      </c>
      <c r="Z715">
        <f t="shared" si="11"/>
        <v>0</v>
      </c>
    </row>
    <row r="716" spans="1:26">
      <c r="A716" t="s">
        <v>246</v>
      </c>
      <c r="B716" t="s">
        <v>5769</v>
      </c>
      <c r="C716" t="s">
        <v>5770</v>
      </c>
      <c r="D716" t="s">
        <v>53</v>
      </c>
      <c r="E716" t="s">
        <v>54</v>
      </c>
      <c r="F716">
        <v>11761204</v>
      </c>
      <c r="G716" s="111">
        <v>45147</v>
      </c>
      <c r="H716" t="s">
        <v>6448</v>
      </c>
      <c r="I716" t="s">
        <v>255</v>
      </c>
      <c r="J716" t="s">
        <v>249</v>
      </c>
      <c r="K716" t="s">
        <v>250</v>
      </c>
      <c r="L716" t="s">
        <v>251</v>
      </c>
      <c r="O716" s="111">
        <v>45147</v>
      </c>
      <c r="P716" t="s">
        <v>252</v>
      </c>
      <c r="Q716" t="s">
        <v>253</v>
      </c>
      <c r="R716" s="111">
        <v>45154</v>
      </c>
      <c r="W716">
        <v>0</v>
      </c>
      <c r="X716">
        <v>0</v>
      </c>
      <c r="Y716">
        <v>17.5</v>
      </c>
      <c r="Z716">
        <f t="shared" si="11"/>
        <v>17.5</v>
      </c>
    </row>
    <row r="717" spans="1:26">
      <c r="A717" t="s">
        <v>246</v>
      </c>
      <c r="B717" t="s">
        <v>6149</v>
      </c>
      <c r="C717" t="s">
        <v>6150</v>
      </c>
      <c r="D717" t="s">
        <v>53</v>
      </c>
      <c r="E717" t="s">
        <v>54</v>
      </c>
      <c r="F717">
        <v>12833280</v>
      </c>
      <c r="G717" s="111">
        <v>45147</v>
      </c>
      <c r="H717" t="s">
        <v>6449</v>
      </c>
      <c r="I717" t="s">
        <v>260</v>
      </c>
      <c r="L717" t="s">
        <v>251</v>
      </c>
      <c r="O717" s="111">
        <v>45147</v>
      </c>
      <c r="P717" t="s">
        <v>252</v>
      </c>
      <c r="Q717" t="s">
        <v>253</v>
      </c>
      <c r="R717" s="111">
        <v>45149</v>
      </c>
      <c r="W717">
        <v>0</v>
      </c>
      <c r="X717">
        <v>0</v>
      </c>
      <c r="Y717">
        <v>246.95</v>
      </c>
      <c r="Z717">
        <f t="shared" si="11"/>
        <v>246.95</v>
      </c>
    </row>
    <row r="718" spans="1:26">
      <c r="A718" t="s">
        <v>246</v>
      </c>
      <c r="B718" t="s">
        <v>6149</v>
      </c>
      <c r="C718" t="s">
        <v>6150</v>
      </c>
      <c r="D718" t="s">
        <v>53</v>
      </c>
      <c r="E718" t="s">
        <v>54</v>
      </c>
      <c r="F718">
        <v>12836984</v>
      </c>
      <c r="G718" s="111">
        <v>45148</v>
      </c>
      <c r="H718" t="s">
        <v>6450</v>
      </c>
      <c r="I718" t="s">
        <v>255</v>
      </c>
      <c r="J718" t="s">
        <v>249</v>
      </c>
      <c r="K718" t="s">
        <v>250</v>
      </c>
      <c r="L718" t="s">
        <v>251</v>
      </c>
      <c r="O718" s="111">
        <v>45152</v>
      </c>
      <c r="P718" t="s">
        <v>252</v>
      </c>
      <c r="Q718" t="s">
        <v>253</v>
      </c>
      <c r="R718" s="111">
        <v>45155</v>
      </c>
      <c r="W718">
        <v>0</v>
      </c>
      <c r="X718">
        <v>0</v>
      </c>
      <c r="Y718">
        <v>1282.9000000000001</v>
      </c>
      <c r="Z718">
        <f t="shared" si="11"/>
        <v>1282.9000000000001</v>
      </c>
    </row>
    <row r="719" spans="1:26">
      <c r="A719" t="s">
        <v>246</v>
      </c>
      <c r="B719" t="s">
        <v>5771</v>
      </c>
      <c r="C719" t="s">
        <v>5772</v>
      </c>
      <c r="D719" t="s">
        <v>53</v>
      </c>
      <c r="E719" t="s">
        <v>54</v>
      </c>
      <c r="F719">
        <v>12837317</v>
      </c>
      <c r="G719" s="111">
        <v>45148</v>
      </c>
      <c r="H719" t="s">
        <v>6451</v>
      </c>
      <c r="I719" t="s">
        <v>255</v>
      </c>
      <c r="J719" t="s">
        <v>249</v>
      </c>
      <c r="K719" t="s">
        <v>250</v>
      </c>
      <c r="L719" t="s">
        <v>251</v>
      </c>
      <c r="O719" s="111">
        <v>45149</v>
      </c>
      <c r="P719" t="s">
        <v>252</v>
      </c>
      <c r="Q719" t="s">
        <v>253</v>
      </c>
      <c r="R719" s="111">
        <v>45150</v>
      </c>
      <c r="W719">
        <v>0</v>
      </c>
      <c r="X719">
        <v>0</v>
      </c>
      <c r="Y719">
        <v>372.94</v>
      </c>
      <c r="Z719">
        <f t="shared" si="11"/>
        <v>372.94</v>
      </c>
    </row>
    <row r="720" spans="1:26">
      <c r="A720" t="s">
        <v>246</v>
      </c>
      <c r="B720" t="s">
        <v>6146</v>
      </c>
      <c r="C720" t="s">
        <v>6147</v>
      </c>
      <c r="D720" t="s">
        <v>53</v>
      </c>
      <c r="E720" t="s">
        <v>54</v>
      </c>
      <c r="F720">
        <v>12837002</v>
      </c>
      <c r="G720" s="111">
        <v>45148</v>
      </c>
      <c r="H720" t="s">
        <v>6452</v>
      </c>
      <c r="I720" t="s">
        <v>260</v>
      </c>
      <c r="L720" t="s">
        <v>251</v>
      </c>
      <c r="O720" s="111">
        <v>45152</v>
      </c>
      <c r="P720" t="s">
        <v>252</v>
      </c>
      <c r="Q720" t="s">
        <v>263</v>
      </c>
      <c r="R720" s="111">
        <v>45155</v>
      </c>
      <c r="W720">
        <v>0</v>
      </c>
      <c r="X720">
        <v>0</v>
      </c>
      <c r="Y720">
        <v>0</v>
      </c>
      <c r="Z720">
        <f t="shared" si="11"/>
        <v>0</v>
      </c>
    </row>
    <row r="721" spans="1:26">
      <c r="A721" t="s">
        <v>246</v>
      </c>
      <c r="B721" t="s">
        <v>6149</v>
      </c>
      <c r="C721" t="s">
        <v>6150</v>
      </c>
      <c r="D721" t="s">
        <v>53</v>
      </c>
      <c r="E721" t="s">
        <v>54</v>
      </c>
      <c r="F721">
        <v>12840990</v>
      </c>
      <c r="G721" s="111">
        <v>45149</v>
      </c>
      <c r="H721" t="s">
        <v>6453</v>
      </c>
      <c r="I721" t="s">
        <v>255</v>
      </c>
      <c r="J721" t="s">
        <v>249</v>
      </c>
      <c r="K721" t="s">
        <v>250</v>
      </c>
      <c r="L721" t="s">
        <v>251</v>
      </c>
      <c r="O721" s="111">
        <v>45153</v>
      </c>
      <c r="P721" t="s">
        <v>252</v>
      </c>
      <c r="Q721" t="s">
        <v>253</v>
      </c>
      <c r="R721" s="111">
        <v>45155</v>
      </c>
      <c r="W721">
        <v>0</v>
      </c>
      <c r="X721">
        <v>0</v>
      </c>
      <c r="Y721">
        <v>796</v>
      </c>
      <c r="Z721">
        <f t="shared" si="11"/>
        <v>796</v>
      </c>
    </row>
    <row r="722" spans="1:26">
      <c r="A722" t="s">
        <v>246</v>
      </c>
      <c r="B722" t="s">
        <v>5774</v>
      </c>
      <c r="C722" t="s">
        <v>5775</v>
      </c>
      <c r="D722" t="s">
        <v>53</v>
      </c>
      <c r="E722" t="s">
        <v>54</v>
      </c>
      <c r="F722">
        <v>7881971</v>
      </c>
      <c r="G722" s="111">
        <v>45149</v>
      </c>
      <c r="H722" t="s">
        <v>6454</v>
      </c>
      <c r="I722" t="s">
        <v>260</v>
      </c>
      <c r="O722" s="111">
        <v>45149</v>
      </c>
      <c r="P722" t="s">
        <v>252</v>
      </c>
      <c r="Q722" t="s">
        <v>253</v>
      </c>
      <c r="R722" s="111">
        <v>45152</v>
      </c>
      <c r="W722">
        <v>0</v>
      </c>
      <c r="X722">
        <v>40</v>
      </c>
      <c r="Y722">
        <v>200</v>
      </c>
      <c r="Z722">
        <f t="shared" si="11"/>
        <v>240</v>
      </c>
    </row>
    <row r="723" spans="1:26">
      <c r="A723" t="s">
        <v>246</v>
      </c>
      <c r="B723" t="s">
        <v>5393</v>
      </c>
      <c r="C723" t="s">
        <v>5394</v>
      </c>
      <c r="D723" t="s">
        <v>53</v>
      </c>
      <c r="E723" t="s">
        <v>54</v>
      </c>
      <c r="F723">
        <v>12841385</v>
      </c>
      <c r="G723" s="111">
        <v>45149</v>
      </c>
      <c r="H723" t="s">
        <v>6455</v>
      </c>
      <c r="I723" t="s">
        <v>255</v>
      </c>
      <c r="J723" t="s">
        <v>249</v>
      </c>
      <c r="K723" t="s">
        <v>250</v>
      </c>
      <c r="L723" t="s">
        <v>251</v>
      </c>
      <c r="O723" s="111">
        <v>45149</v>
      </c>
      <c r="P723" t="s">
        <v>252</v>
      </c>
      <c r="Q723" t="s">
        <v>257</v>
      </c>
      <c r="R723" s="111"/>
      <c r="W723">
        <v>0</v>
      </c>
      <c r="X723">
        <v>0</v>
      </c>
      <c r="Y723">
        <v>0</v>
      </c>
      <c r="Z723">
        <f t="shared" si="11"/>
        <v>0</v>
      </c>
    </row>
    <row r="724" spans="1:26">
      <c r="A724" t="s">
        <v>246</v>
      </c>
      <c r="B724" t="s">
        <v>6146</v>
      </c>
      <c r="C724" t="s">
        <v>6147</v>
      </c>
      <c r="D724" t="s">
        <v>53</v>
      </c>
      <c r="E724" t="s">
        <v>54</v>
      </c>
      <c r="F724">
        <v>12841298</v>
      </c>
      <c r="G724" s="111">
        <v>45149</v>
      </c>
      <c r="H724" t="s">
        <v>6456</v>
      </c>
      <c r="I724" t="s">
        <v>255</v>
      </c>
      <c r="J724" t="s">
        <v>249</v>
      </c>
      <c r="K724" t="s">
        <v>250</v>
      </c>
      <c r="L724" t="s">
        <v>251</v>
      </c>
      <c r="O724" s="111">
        <v>45149</v>
      </c>
      <c r="P724" t="s">
        <v>252</v>
      </c>
      <c r="Q724" t="s">
        <v>257</v>
      </c>
      <c r="R724" s="111">
        <v>45153</v>
      </c>
      <c r="W724">
        <v>0</v>
      </c>
      <c r="X724">
        <v>0</v>
      </c>
      <c r="Y724">
        <v>0</v>
      </c>
      <c r="Z724">
        <f t="shared" si="11"/>
        <v>0</v>
      </c>
    </row>
    <row r="725" spans="1:26">
      <c r="A725" t="s">
        <v>246</v>
      </c>
      <c r="B725" t="s">
        <v>6146</v>
      </c>
      <c r="C725" t="s">
        <v>6147</v>
      </c>
      <c r="D725" t="s">
        <v>53</v>
      </c>
      <c r="E725" t="s">
        <v>54</v>
      </c>
      <c r="F725">
        <v>12841971</v>
      </c>
      <c r="G725" s="111">
        <v>45149</v>
      </c>
      <c r="H725" t="s">
        <v>6457</v>
      </c>
      <c r="I725" t="s">
        <v>255</v>
      </c>
      <c r="J725" t="s">
        <v>249</v>
      </c>
      <c r="K725" t="s">
        <v>250</v>
      </c>
      <c r="L725" t="s">
        <v>251</v>
      </c>
      <c r="O725" s="111">
        <v>45149</v>
      </c>
      <c r="P725" t="s">
        <v>252</v>
      </c>
      <c r="Q725" t="s">
        <v>253</v>
      </c>
      <c r="R725" s="111">
        <v>45159</v>
      </c>
      <c r="W725">
        <v>0</v>
      </c>
      <c r="X725">
        <v>0</v>
      </c>
      <c r="Y725">
        <v>125.39</v>
      </c>
      <c r="Z725">
        <f t="shared" si="11"/>
        <v>125.39</v>
      </c>
    </row>
    <row r="726" spans="1:26">
      <c r="A726" t="s">
        <v>246</v>
      </c>
      <c r="B726" t="s">
        <v>6149</v>
      </c>
      <c r="C726" t="s">
        <v>6150</v>
      </c>
      <c r="D726" t="s">
        <v>53</v>
      </c>
      <c r="E726" t="s">
        <v>54</v>
      </c>
      <c r="F726">
        <v>12846667</v>
      </c>
      <c r="G726" s="111">
        <v>45152</v>
      </c>
      <c r="H726" t="s">
        <v>6458</v>
      </c>
      <c r="I726" t="s">
        <v>255</v>
      </c>
      <c r="J726" t="s">
        <v>249</v>
      </c>
      <c r="K726" t="s">
        <v>250</v>
      </c>
      <c r="L726" t="s">
        <v>251</v>
      </c>
      <c r="O726" s="111">
        <v>45152</v>
      </c>
      <c r="P726" t="s">
        <v>252</v>
      </c>
      <c r="Q726" t="s">
        <v>253</v>
      </c>
      <c r="R726" s="111">
        <v>45153</v>
      </c>
      <c r="W726">
        <v>0</v>
      </c>
      <c r="X726">
        <v>0</v>
      </c>
      <c r="Y726">
        <v>3583.5</v>
      </c>
      <c r="Z726">
        <f t="shared" si="11"/>
        <v>3583.5</v>
      </c>
    </row>
    <row r="727" spans="1:26">
      <c r="A727" t="s">
        <v>246</v>
      </c>
      <c r="B727" t="s">
        <v>5774</v>
      </c>
      <c r="C727" t="s">
        <v>5775</v>
      </c>
      <c r="D727" t="s">
        <v>53</v>
      </c>
      <c r="E727" t="s">
        <v>54</v>
      </c>
      <c r="F727">
        <v>10874782</v>
      </c>
      <c r="G727" s="111">
        <v>45153</v>
      </c>
      <c r="H727" t="s">
        <v>6459</v>
      </c>
      <c r="I727" t="s">
        <v>255</v>
      </c>
      <c r="J727" t="s">
        <v>249</v>
      </c>
      <c r="K727" t="s">
        <v>268</v>
      </c>
      <c r="L727" t="s">
        <v>251</v>
      </c>
      <c r="O727" s="111">
        <v>45153</v>
      </c>
      <c r="P727" t="s">
        <v>252</v>
      </c>
      <c r="Q727" t="s">
        <v>253</v>
      </c>
      <c r="R727" s="111">
        <v>45154</v>
      </c>
      <c r="W727">
        <v>0</v>
      </c>
      <c r="X727">
        <v>0</v>
      </c>
      <c r="Y727">
        <v>318</v>
      </c>
      <c r="Z727">
        <f t="shared" si="11"/>
        <v>318</v>
      </c>
    </row>
    <row r="728" spans="1:26">
      <c r="A728" t="s">
        <v>246</v>
      </c>
      <c r="B728" t="s">
        <v>6149</v>
      </c>
      <c r="C728" t="s">
        <v>6150</v>
      </c>
      <c r="D728" t="s">
        <v>53</v>
      </c>
      <c r="E728" t="s">
        <v>54</v>
      </c>
      <c r="F728">
        <v>12837985</v>
      </c>
      <c r="G728" s="111">
        <v>45154</v>
      </c>
      <c r="H728" t="s">
        <v>6460</v>
      </c>
      <c r="I728" t="s">
        <v>255</v>
      </c>
      <c r="J728" t="s">
        <v>249</v>
      </c>
      <c r="K728" t="s">
        <v>250</v>
      </c>
      <c r="L728" t="s">
        <v>251</v>
      </c>
      <c r="O728" s="111">
        <v>45154</v>
      </c>
      <c r="P728" t="s">
        <v>252</v>
      </c>
      <c r="Q728" t="s">
        <v>253</v>
      </c>
      <c r="R728" s="111">
        <v>45155</v>
      </c>
      <c r="W728">
        <v>0</v>
      </c>
      <c r="X728">
        <v>0</v>
      </c>
      <c r="Y728">
        <v>17796.599999999999</v>
      </c>
      <c r="Z728">
        <f t="shared" si="11"/>
        <v>17796.599999999999</v>
      </c>
    </row>
    <row r="729" spans="1:26">
      <c r="A729" t="s">
        <v>246</v>
      </c>
      <c r="B729" t="s">
        <v>5393</v>
      </c>
      <c r="C729" t="s">
        <v>5394</v>
      </c>
      <c r="D729" t="s">
        <v>53</v>
      </c>
      <c r="E729" t="s">
        <v>54</v>
      </c>
      <c r="F729">
        <v>12858367</v>
      </c>
      <c r="G729" s="111">
        <v>45155</v>
      </c>
      <c r="H729" t="s">
        <v>6461</v>
      </c>
      <c r="I729" t="s">
        <v>248</v>
      </c>
      <c r="J729" t="s">
        <v>259</v>
      </c>
      <c r="K729" t="s">
        <v>250</v>
      </c>
      <c r="L729" t="s">
        <v>251</v>
      </c>
      <c r="O729" s="111">
        <v>45155</v>
      </c>
      <c r="P729" t="s">
        <v>252</v>
      </c>
      <c r="Q729" t="s">
        <v>253</v>
      </c>
      <c r="R729" s="111">
        <v>45156</v>
      </c>
      <c r="W729">
        <v>0</v>
      </c>
      <c r="X729">
        <v>0</v>
      </c>
      <c r="Y729">
        <v>101.5</v>
      </c>
      <c r="Z729">
        <f t="shared" si="11"/>
        <v>101.5</v>
      </c>
    </row>
    <row r="730" spans="1:26">
      <c r="A730" t="s">
        <v>246</v>
      </c>
      <c r="B730" t="s">
        <v>5773</v>
      </c>
      <c r="C730" t="s">
        <v>3553</v>
      </c>
      <c r="D730" t="s">
        <v>53</v>
      </c>
      <c r="E730" t="s">
        <v>54</v>
      </c>
      <c r="F730">
        <v>12858485</v>
      </c>
      <c r="G730" s="111">
        <v>45155</v>
      </c>
      <c r="H730" t="s">
        <v>6462</v>
      </c>
      <c r="I730" t="s">
        <v>271</v>
      </c>
      <c r="J730" t="s">
        <v>249</v>
      </c>
      <c r="K730" t="s">
        <v>250</v>
      </c>
      <c r="L730" t="s">
        <v>251</v>
      </c>
      <c r="O730" s="111">
        <v>45155</v>
      </c>
      <c r="P730" t="s">
        <v>252</v>
      </c>
      <c r="Q730" t="s">
        <v>253</v>
      </c>
      <c r="R730" s="111">
        <v>45163</v>
      </c>
      <c r="W730">
        <v>0</v>
      </c>
      <c r="X730">
        <v>0</v>
      </c>
      <c r="Y730">
        <v>570.76</v>
      </c>
      <c r="Z730">
        <f t="shared" si="11"/>
        <v>570.76</v>
      </c>
    </row>
    <row r="731" spans="1:26">
      <c r="A731" t="s">
        <v>246</v>
      </c>
      <c r="B731" t="s">
        <v>6149</v>
      </c>
      <c r="C731" t="s">
        <v>6150</v>
      </c>
      <c r="D731" t="s">
        <v>53</v>
      </c>
      <c r="E731" t="s">
        <v>54</v>
      </c>
      <c r="F731">
        <v>12858693</v>
      </c>
      <c r="G731" s="111">
        <v>45155</v>
      </c>
      <c r="H731" t="s">
        <v>6463</v>
      </c>
      <c r="I731" t="s">
        <v>255</v>
      </c>
      <c r="J731" t="s">
        <v>249</v>
      </c>
      <c r="K731" t="s">
        <v>250</v>
      </c>
      <c r="L731" t="s">
        <v>251</v>
      </c>
      <c r="O731" s="111">
        <v>45155</v>
      </c>
      <c r="P731" t="s">
        <v>252</v>
      </c>
      <c r="Q731" t="s">
        <v>253</v>
      </c>
      <c r="R731" s="111">
        <v>45159</v>
      </c>
      <c r="W731">
        <v>0</v>
      </c>
      <c r="X731">
        <v>0</v>
      </c>
      <c r="Y731">
        <v>1</v>
      </c>
      <c r="Z731">
        <f t="shared" si="11"/>
        <v>1</v>
      </c>
    </row>
    <row r="732" spans="1:26">
      <c r="A732" t="s">
        <v>246</v>
      </c>
      <c r="B732" t="s">
        <v>6149</v>
      </c>
      <c r="C732" t="s">
        <v>6150</v>
      </c>
      <c r="D732" t="s">
        <v>53</v>
      </c>
      <c r="E732" t="s">
        <v>54</v>
      </c>
      <c r="F732">
        <v>12832975</v>
      </c>
      <c r="G732" s="111">
        <v>45155</v>
      </c>
      <c r="H732" t="s">
        <v>6464</v>
      </c>
      <c r="I732" t="s">
        <v>260</v>
      </c>
      <c r="L732" t="s">
        <v>251</v>
      </c>
      <c r="O732" s="111">
        <v>45155</v>
      </c>
      <c r="P732" t="s">
        <v>252</v>
      </c>
      <c r="Q732" t="s">
        <v>263</v>
      </c>
      <c r="R732" s="111"/>
      <c r="W732">
        <v>0</v>
      </c>
      <c r="X732">
        <v>0</v>
      </c>
      <c r="Y732">
        <v>0</v>
      </c>
      <c r="Z732">
        <f t="shared" si="11"/>
        <v>0</v>
      </c>
    </row>
    <row r="733" spans="1:26">
      <c r="A733" t="s">
        <v>246</v>
      </c>
      <c r="B733" t="s">
        <v>5768</v>
      </c>
      <c r="C733" t="s">
        <v>2110</v>
      </c>
      <c r="D733" t="s">
        <v>53</v>
      </c>
      <c r="E733" t="s">
        <v>54</v>
      </c>
      <c r="F733">
        <v>12862770</v>
      </c>
      <c r="G733" s="111">
        <v>45156</v>
      </c>
      <c r="H733" t="s">
        <v>6465</v>
      </c>
      <c r="I733" t="s">
        <v>271</v>
      </c>
      <c r="J733" t="s">
        <v>259</v>
      </c>
      <c r="K733" t="s">
        <v>250</v>
      </c>
      <c r="L733" t="s">
        <v>251</v>
      </c>
      <c r="O733" s="111">
        <v>45156</v>
      </c>
      <c r="P733" t="s">
        <v>252</v>
      </c>
      <c r="Q733" t="s">
        <v>257</v>
      </c>
      <c r="R733" s="111"/>
      <c r="W733">
        <v>0</v>
      </c>
      <c r="X733">
        <v>0</v>
      </c>
      <c r="Y733">
        <v>0</v>
      </c>
      <c r="Z733">
        <f t="shared" si="11"/>
        <v>0</v>
      </c>
    </row>
    <row r="734" spans="1:26">
      <c r="A734" t="s">
        <v>246</v>
      </c>
      <c r="B734" t="s">
        <v>6149</v>
      </c>
      <c r="C734" t="s">
        <v>6150</v>
      </c>
      <c r="D734" t="s">
        <v>53</v>
      </c>
      <c r="E734" t="s">
        <v>54</v>
      </c>
      <c r="F734">
        <v>12862850</v>
      </c>
      <c r="G734" s="111">
        <v>45156</v>
      </c>
      <c r="H734" t="s">
        <v>6466</v>
      </c>
      <c r="I734" t="s">
        <v>255</v>
      </c>
      <c r="J734" t="s">
        <v>259</v>
      </c>
      <c r="K734" t="s">
        <v>250</v>
      </c>
      <c r="L734" t="s">
        <v>251</v>
      </c>
      <c r="O734" s="111">
        <v>45156</v>
      </c>
      <c r="P734" t="s">
        <v>252</v>
      </c>
      <c r="Q734" t="s">
        <v>253</v>
      </c>
      <c r="R734" s="111">
        <v>45159</v>
      </c>
      <c r="W734">
        <v>0</v>
      </c>
      <c r="X734">
        <v>0</v>
      </c>
      <c r="Y734">
        <v>3593.04</v>
      </c>
      <c r="Z734">
        <f t="shared" si="11"/>
        <v>3593.04</v>
      </c>
    </row>
    <row r="735" spans="1:26">
      <c r="A735" t="s">
        <v>246</v>
      </c>
      <c r="B735" t="s">
        <v>6149</v>
      </c>
      <c r="C735" t="s">
        <v>6150</v>
      </c>
      <c r="D735" t="s">
        <v>53</v>
      </c>
      <c r="E735" t="s">
        <v>54</v>
      </c>
      <c r="F735">
        <v>12863664</v>
      </c>
      <c r="G735" s="111">
        <v>45156</v>
      </c>
      <c r="H735" t="s">
        <v>6467</v>
      </c>
      <c r="I735" t="s">
        <v>255</v>
      </c>
      <c r="J735" t="s">
        <v>249</v>
      </c>
      <c r="K735" t="s">
        <v>250</v>
      </c>
      <c r="L735" t="s">
        <v>251</v>
      </c>
      <c r="O735" s="111">
        <v>45156</v>
      </c>
      <c r="P735" t="s">
        <v>252</v>
      </c>
      <c r="Q735" t="s">
        <v>253</v>
      </c>
      <c r="R735" s="111">
        <v>45159</v>
      </c>
      <c r="W735">
        <v>0</v>
      </c>
      <c r="X735">
        <v>0</v>
      </c>
      <c r="Y735">
        <v>529</v>
      </c>
      <c r="Z735">
        <f t="shared" si="11"/>
        <v>529</v>
      </c>
    </row>
    <row r="736" spans="1:26">
      <c r="A736" t="s">
        <v>246</v>
      </c>
      <c r="B736" t="s">
        <v>5393</v>
      </c>
      <c r="C736" t="s">
        <v>5394</v>
      </c>
      <c r="D736" t="s">
        <v>53</v>
      </c>
      <c r="E736" t="s">
        <v>54</v>
      </c>
      <c r="F736">
        <v>12862884</v>
      </c>
      <c r="G736" s="111">
        <v>45156</v>
      </c>
      <c r="H736" t="s">
        <v>6468</v>
      </c>
      <c r="I736" t="s">
        <v>255</v>
      </c>
      <c r="J736" t="s">
        <v>249</v>
      </c>
      <c r="K736" t="s">
        <v>250</v>
      </c>
      <c r="L736" t="s">
        <v>251</v>
      </c>
      <c r="O736" s="111">
        <v>45156</v>
      </c>
      <c r="P736" t="s">
        <v>252</v>
      </c>
      <c r="Q736" t="s">
        <v>253</v>
      </c>
      <c r="R736" s="111">
        <v>45159</v>
      </c>
      <c r="W736">
        <v>0</v>
      </c>
      <c r="X736">
        <v>0</v>
      </c>
      <c r="Y736">
        <v>2006.53</v>
      </c>
      <c r="Z736">
        <f t="shared" si="11"/>
        <v>2006.53</v>
      </c>
    </row>
    <row r="737" spans="1:26">
      <c r="A737" t="s">
        <v>246</v>
      </c>
      <c r="B737" t="s">
        <v>6149</v>
      </c>
      <c r="C737" t="s">
        <v>6150</v>
      </c>
      <c r="D737" t="s">
        <v>53</v>
      </c>
      <c r="E737" t="s">
        <v>54</v>
      </c>
      <c r="F737">
        <v>12863562</v>
      </c>
      <c r="G737" s="111">
        <v>45156</v>
      </c>
      <c r="H737" t="s">
        <v>6469</v>
      </c>
      <c r="I737" t="s">
        <v>255</v>
      </c>
      <c r="J737" t="s">
        <v>249</v>
      </c>
      <c r="K737" t="s">
        <v>250</v>
      </c>
      <c r="L737" t="s">
        <v>251</v>
      </c>
      <c r="O737" s="111">
        <v>45156</v>
      </c>
      <c r="P737" t="s">
        <v>252</v>
      </c>
      <c r="Q737" t="s">
        <v>253</v>
      </c>
      <c r="R737" s="111">
        <v>45159</v>
      </c>
      <c r="W737">
        <v>0</v>
      </c>
      <c r="X737">
        <v>0</v>
      </c>
      <c r="Y737">
        <v>469</v>
      </c>
      <c r="Z737">
        <f t="shared" si="11"/>
        <v>469</v>
      </c>
    </row>
    <row r="738" spans="1:26">
      <c r="A738" t="s">
        <v>246</v>
      </c>
      <c r="B738" t="s">
        <v>6372</v>
      </c>
      <c r="C738" t="s">
        <v>6373</v>
      </c>
      <c r="D738" t="s">
        <v>53</v>
      </c>
      <c r="E738" t="s">
        <v>54</v>
      </c>
      <c r="F738">
        <v>12867198</v>
      </c>
      <c r="G738" s="111">
        <v>45157</v>
      </c>
      <c r="H738" t="s">
        <v>6470</v>
      </c>
      <c r="I738" t="s">
        <v>255</v>
      </c>
      <c r="J738" t="s">
        <v>249</v>
      </c>
      <c r="K738" t="s">
        <v>250</v>
      </c>
      <c r="L738" t="s">
        <v>251</v>
      </c>
      <c r="O738" s="111">
        <v>45157</v>
      </c>
      <c r="P738" t="s">
        <v>252</v>
      </c>
      <c r="Q738" t="s">
        <v>253</v>
      </c>
      <c r="R738" s="111">
        <v>45159</v>
      </c>
      <c r="W738">
        <v>0</v>
      </c>
      <c r="X738">
        <v>0</v>
      </c>
      <c r="Y738">
        <v>8262.51</v>
      </c>
      <c r="Z738">
        <f t="shared" si="11"/>
        <v>8262.51</v>
      </c>
    </row>
    <row r="739" spans="1:26">
      <c r="A739" t="s">
        <v>246</v>
      </c>
      <c r="B739" t="s">
        <v>5393</v>
      </c>
      <c r="C739" t="s">
        <v>5394</v>
      </c>
      <c r="D739" t="s">
        <v>53</v>
      </c>
      <c r="E739" t="s">
        <v>54</v>
      </c>
      <c r="F739">
        <v>12577831</v>
      </c>
      <c r="G739" s="111">
        <v>45159</v>
      </c>
      <c r="H739" t="s">
        <v>6471</v>
      </c>
      <c r="I739" t="s">
        <v>255</v>
      </c>
      <c r="J739" t="s">
        <v>249</v>
      </c>
      <c r="K739" t="s">
        <v>250</v>
      </c>
      <c r="L739" t="s">
        <v>251</v>
      </c>
      <c r="O739" s="111">
        <v>45159</v>
      </c>
      <c r="P739" t="s">
        <v>252</v>
      </c>
      <c r="Q739" t="s">
        <v>253</v>
      </c>
      <c r="R739" s="111">
        <v>45160</v>
      </c>
      <c r="W739">
        <v>0</v>
      </c>
      <c r="X739">
        <v>0</v>
      </c>
      <c r="Y739">
        <v>1601.55</v>
      </c>
      <c r="Z739">
        <f t="shared" si="11"/>
        <v>1601.55</v>
      </c>
    </row>
    <row r="740" spans="1:26">
      <c r="A740" t="s">
        <v>246</v>
      </c>
      <c r="B740" t="s">
        <v>6472</v>
      </c>
      <c r="C740" t="s">
        <v>6473</v>
      </c>
      <c r="D740" t="s">
        <v>53</v>
      </c>
      <c r="E740" t="s">
        <v>54</v>
      </c>
      <c r="F740">
        <v>12868184</v>
      </c>
      <c r="G740" s="111">
        <v>45160</v>
      </c>
      <c r="H740" t="s">
        <v>6474</v>
      </c>
      <c r="I740" t="s">
        <v>271</v>
      </c>
      <c r="J740" t="s">
        <v>249</v>
      </c>
      <c r="K740" t="s">
        <v>250</v>
      </c>
      <c r="L740" t="s">
        <v>251</v>
      </c>
      <c r="O740" s="111">
        <v>45160</v>
      </c>
      <c r="P740" t="s">
        <v>252</v>
      </c>
      <c r="Q740" t="s">
        <v>257</v>
      </c>
      <c r="R740" s="111"/>
      <c r="W740">
        <v>0</v>
      </c>
      <c r="X740">
        <v>0</v>
      </c>
      <c r="Y740">
        <v>0</v>
      </c>
      <c r="Z740">
        <f t="shared" si="11"/>
        <v>0</v>
      </c>
    </row>
    <row r="741" spans="1:26">
      <c r="A741" t="s">
        <v>246</v>
      </c>
      <c r="B741" t="s">
        <v>5773</v>
      </c>
      <c r="C741" t="s">
        <v>3553</v>
      </c>
      <c r="D741" t="s">
        <v>53</v>
      </c>
      <c r="E741" t="s">
        <v>54</v>
      </c>
      <c r="F741">
        <v>11766489</v>
      </c>
      <c r="G741" s="111">
        <v>45160</v>
      </c>
      <c r="H741" t="s">
        <v>6475</v>
      </c>
      <c r="I741" t="s">
        <v>248</v>
      </c>
      <c r="J741" t="s">
        <v>249</v>
      </c>
      <c r="K741" t="s">
        <v>250</v>
      </c>
      <c r="L741" t="s">
        <v>251</v>
      </c>
      <c r="O741" s="111">
        <v>45160</v>
      </c>
      <c r="P741" t="s">
        <v>252</v>
      </c>
      <c r="Q741" t="s">
        <v>253</v>
      </c>
      <c r="R741" s="111">
        <v>45161</v>
      </c>
      <c r="W741">
        <v>0</v>
      </c>
      <c r="X741">
        <v>0</v>
      </c>
      <c r="Y741">
        <v>419.28</v>
      </c>
      <c r="Z741">
        <f t="shared" si="11"/>
        <v>419.28</v>
      </c>
    </row>
    <row r="742" spans="1:26">
      <c r="A742" t="s">
        <v>246</v>
      </c>
      <c r="B742" t="s">
        <v>5769</v>
      </c>
      <c r="C742" t="s">
        <v>5770</v>
      </c>
      <c r="D742" t="s">
        <v>53</v>
      </c>
      <c r="E742" t="s">
        <v>54</v>
      </c>
      <c r="F742">
        <v>12872473</v>
      </c>
      <c r="G742" s="111">
        <v>45160</v>
      </c>
      <c r="H742" t="s">
        <v>6476</v>
      </c>
      <c r="I742" t="s">
        <v>255</v>
      </c>
      <c r="J742" t="s">
        <v>249</v>
      </c>
      <c r="K742" t="s">
        <v>250</v>
      </c>
      <c r="L742" t="s">
        <v>251</v>
      </c>
      <c r="O742" s="111">
        <v>45160</v>
      </c>
      <c r="P742" t="s">
        <v>252</v>
      </c>
      <c r="Q742" t="s">
        <v>253</v>
      </c>
      <c r="R742" s="111">
        <v>45161</v>
      </c>
      <c r="W742">
        <v>0</v>
      </c>
      <c r="X742">
        <v>0</v>
      </c>
      <c r="Y742">
        <v>11</v>
      </c>
      <c r="Z742">
        <f t="shared" si="11"/>
        <v>11</v>
      </c>
    </row>
    <row r="743" spans="1:26">
      <c r="A743" t="s">
        <v>246</v>
      </c>
      <c r="B743" t="s">
        <v>6472</v>
      </c>
      <c r="C743" t="s">
        <v>6473</v>
      </c>
      <c r="D743" t="s">
        <v>53</v>
      </c>
      <c r="E743" t="s">
        <v>54</v>
      </c>
      <c r="F743">
        <v>12868359</v>
      </c>
      <c r="G743" s="111">
        <v>45160</v>
      </c>
      <c r="H743" t="s">
        <v>6477</v>
      </c>
      <c r="I743" t="s">
        <v>260</v>
      </c>
      <c r="L743" t="s">
        <v>251</v>
      </c>
      <c r="O743" s="111">
        <v>45160</v>
      </c>
      <c r="P743" t="s">
        <v>252</v>
      </c>
      <c r="Q743" t="s">
        <v>263</v>
      </c>
      <c r="R743" s="111"/>
      <c r="W743">
        <v>0</v>
      </c>
      <c r="X743">
        <v>0</v>
      </c>
      <c r="Y743">
        <v>0</v>
      </c>
      <c r="Z743">
        <f t="shared" si="11"/>
        <v>0</v>
      </c>
    </row>
    <row r="744" spans="1:26">
      <c r="A744" t="s">
        <v>246</v>
      </c>
      <c r="B744" t="s">
        <v>5771</v>
      </c>
      <c r="C744" t="s">
        <v>5772</v>
      </c>
      <c r="D744" t="s">
        <v>53</v>
      </c>
      <c r="E744" t="s">
        <v>54</v>
      </c>
      <c r="F744">
        <v>12872494</v>
      </c>
      <c r="G744" s="111">
        <v>45160</v>
      </c>
      <c r="H744" t="s">
        <v>6478</v>
      </c>
      <c r="I744" t="s">
        <v>255</v>
      </c>
      <c r="J744" t="s">
        <v>249</v>
      </c>
      <c r="K744" t="s">
        <v>250</v>
      </c>
      <c r="L744" t="s">
        <v>251</v>
      </c>
      <c r="O744" s="111">
        <v>45160</v>
      </c>
      <c r="P744" t="s">
        <v>252</v>
      </c>
      <c r="Q744" t="s">
        <v>253</v>
      </c>
      <c r="R744" s="111">
        <v>45161</v>
      </c>
      <c r="W744">
        <v>0</v>
      </c>
      <c r="X744">
        <v>0</v>
      </c>
      <c r="Y744">
        <v>653</v>
      </c>
      <c r="Z744">
        <f t="shared" si="11"/>
        <v>653</v>
      </c>
    </row>
    <row r="745" spans="1:26">
      <c r="A745" t="s">
        <v>246</v>
      </c>
      <c r="B745" t="s">
        <v>2612</v>
      </c>
      <c r="C745" t="s">
        <v>59</v>
      </c>
      <c r="D745" t="s">
        <v>53</v>
      </c>
      <c r="E745" t="s">
        <v>54</v>
      </c>
      <c r="F745">
        <v>11562723</v>
      </c>
      <c r="G745" s="111">
        <v>45161</v>
      </c>
      <c r="H745" t="s">
        <v>6479</v>
      </c>
      <c r="I745" t="s">
        <v>271</v>
      </c>
      <c r="J745" t="s">
        <v>249</v>
      </c>
      <c r="K745" t="s">
        <v>250</v>
      </c>
      <c r="L745" t="s">
        <v>251</v>
      </c>
      <c r="O745" s="111">
        <v>45161</v>
      </c>
      <c r="P745" t="s">
        <v>252</v>
      </c>
      <c r="Q745" t="s">
        <v>253</v>
      </c>
      <c r="R745" s="111">
        <v>45163</v>
      </c>
      <c r="W745">
        <v>0</v>
      </c>
      <c r="X745">
        <v>0</v>
      </c>
      <c r="Y745">
        <v>503.55</v>
      </c>
      <c r="Z745">
        <f t="shared" si="11"/>
        <v>503.55</v>
      </c>
    </row>
    <row r="746" spans="1:26">
      <c r="A746" t="s">
        <v>246</v>
      </c>
      <c r="B746" t="s">
        <v>5774</v>
      </c>
      <c r="C746" t="s">
        <v>5775</v>
      </c>
      <c r="D746" t="s">
        <v>53</v>
      </c>
      <c r="E746" t="s">
        <v>54</v>
      </c>
      <c r="F746">
        <v>12879776</v>
      </c>
      <c r="G746" s="111">
        <v>45161</v>
      </c>
      <c r="H746" t="s">
        <v>6480</v>
      </c>
      <c r="I746" t="s">
        <v>248</v>
      </c>
      <c r="J746" t="s">
        <v>249</v>
      </c>
      <c r="K746" t="s">
        <v>268</v>
      </c>
      <c r="L746" t="s">
        <v>251</v>
      </c>
      <c r="O746" s="111">
        <v>45163</v>
      </c>
      <c r="P746" t="s">
        <v>252</v>
      </c>
      <c r="Q746" t="s">
        <v>1406</v>
      </c>
      <c r="R746" s="111"/>
      <c r="W746">
        <v>0</v>
      </c>
      <c r="X746">
        <v>0</v>
      </c>
      <c r="Y746">
        <v>0</v>
      </c>
      <c r="Z746">
        <f t="shared" si="11"/>
        <v>0</v>
      </c>
    </row>
    <row r="747" spans="1:26">
      <c r="A747" t="s">
        <v>246</v>
      </c>
      <c r="B747" t="s">
        <v>6149</v>
      </c>
      <c r="C747" t="s">
        <v>6150</v>
      </c>
      <c r="D747" t="s">
        <v>53</v>
      </c>
      <c r="E747" t="s">
        <v>54</v>
      </c>
      <c r="F747">
        <v>12880126</v>
      </c>
      <c r="G747" s="111">
        <v>45162</v>
      </c>
      <c r="H747" t="s">
        <v>6481</v>
      </c>
      <c r="I747" t="s">
        <v>260</v>
      </c>
      <c r="L747" t="s">
        <v>251</v>
      </c>
      <c r="O747" s="111">
        <v>45162</v>
      </c>
      <c r="P747" t="s">
        <v>252</v>
      </c>
      <c r="Q747" t="s">
        <v>263</v>
      </c>
      <c r="R747" s="111">
        <v>45163</v>
      </c>
      <c r="W747">
        <v>0</v>
      </c>
      <c r="X747">
        <v>0</v>
      </c>
      <c r="Y747">
        <v>0</v>
      </c>
      <c r="Z747">
        <f t="shared" si="11"/>
        <v>0</v>
      </c>
    </row>
    <row r="748" spans="1:26">
      <c r="A748" t="s">
        <v>246</v>
      </c>
      <c r="B748" t="s">
        <v>6149</v>
      </c>
      <c r="C748" t="s">
        <v>6150</v>
      </c>
      <c r="D748" t="s">
        <v>53</v>
      </c>
      <c r="E748" t="s">
        <v>54</v>
      </c>
      <c r="F748">
        <v>12880769</v>
      </c>
      <c r="G748" s="111">
        <v>45162</v>
      </c>
      <c r="H748" t="s">
        <v>6482</v>
      </c>
      <c r="I748" t="s">
        <v>271</v>
      </c>
      <c r="J748" t="s">
        <v>249</v>
      </c>
      <c r="K748" t="s">
        <v>250</v>
      </c>
      <c r="L748" t="s">
        <v>251</v>
      </c>
      <c r="O748" s="111">
        <v>45162</v>
      </c>
      <c r="P748" t="s">
        <v>252</v>
      </c>
      <c r="Q748" t="s">
        <v>253</v>
      </c>
      <c r="R748" s="111">
        <v>45163</v>
      </c>
      <c r="W748">
        <v>0</v>
      </c>
      <c r="X748">
        <v>0</v>
      </c>
      <c r="Y748">
        <v>1</v>
      </c>
      <c r="Z748">
        <f t="shared" si="11"/>
        <v>1</v>
      </c>
    </row>
    <row r="749" spans="1:26">
      <c r="A749" t="s">
        <v>246</v>
      </c>
      <c r="B749" t="s">
        <v>6472</v>
      </c>
      <c r="C749" t="s">
        <v>6473</v>
      </c>
      <c r="D749" t="s">
        <v>53</v>
      </c>
      <c r="E749" t="s">
        <v>54</v>
      </c>
      <c r="F749">
        <v>12884770</v>
      </c>
      <c r="G749" s="111">
        <v>45163</v>
      </c>
      <c r="H749" t="s">
        <v>6483</v>
      </c>
      <c r="I749" t="s">
        <v>260</v>
      </c>
      <c r="L749" t="s">
        <v>251</v>
      </c>
      <c r="O749" s="111">
        <v>45163</v>
      </c>
      <c r="P749" t="s">
        <v>252</v>
      </c>
      <c r="Q749" t="s">
        <v>263</v>
      </c>
      <c r="R749" s="111"/>
      <c r="W749">
        <v>0</v>
      </c>
      <c r="X749">
        <v>0</v>
      </c>
      <c r="Y749">
        <v>0</v>
      </c>
      <c r="Z749">
        <f t="shared" si="11"/>
        <v>0</v>
      </c>
    </row>
    <row r="750" spans="1:26">
      <c r="A750" t="s">
        <v>246</v>
      </c>
      <c r="B750" t="s">
        <v>2220</v>
      </c>
      <c r="C750" t="s">
        <v>2221</v>
      </c>
      <c r="D750" t="s">
        <v>53</v>
      </c>
      <c r="E750" t="s">
        <v>54</v>
      </c>
      <c r="F750">
        <v>12885974</v>
      </c>
      <c r="G750" s="111">
        <v>45163</v>
      </c>
      <c r="H750" t="s">
        <v>6484</v>
      </c>
      <c r="I750" t="s">
        <v>248</v>
      </c>
      <c r="J750" t="s">
        <v>249</v>
      </c>
      <c r="K750" t="s">
        <v>250</v>
      </c>
      <c r="L750" t="s">
        <v>251</v>
      </c>
      <c r="O750" s="111">
        <v>45163</v>
      </c>
      <c r="P750" t="s">
        <v>252</v>
      </c>
      <c r="Q750" t="s">
        <v>1406</v>
      </c>
      <c r="R750" s="111"/>
      <c r="W750">
        <v>0</v>
      </c>
      <c r="X750">
        <v>0</v>
      </c>
      <c r="Y750">
        <v>0</v>
      </c>
      <c r="Z750">
        <f t="shared" si="11"/>
        <v>0</v>
      </c>
    </row>
    <row r="751" spans="1:26">
      <c r="A751" t="s">
        <v>246</v>
      </c>
      <c r="B751" t="s">
        <v>6149</v>
      </c>
      <c r="C751" t="s">
        <v>6150</v>
      </c>
      <c r="D751" t="s">
        <v>53</v>
      </c>
      <c r="E751" t="s">
        <v>54</v>
      </c>
      <c r="F751">
        <v>12854684</v>
      </c>
      <c r="G751" s="111">
        <v>45166</v>
      </c>
      <c r="H751" t="s">
        <v>6485</v>
      </c>
      <c r="I751" t="s">
        <v>271</v>
      </c>
      <c r="J751" t="s">
        <v>249</v>
      </c>
      <c r="K751" t="s">
        <v>250</v>
      </c>
      <c r="L751" t="s">
        <v>251</v>
      </c>
      <c r="O751" s="111">
        <v>45166</v>
      </c>
      <c r="P751" t="s">
        <v>252</v>
      </c>
      <c r="Q751" t="s">
        <v>253</v>
      </c>
      <c r="R751" s="111">
        <v>45168</v>
      </c>
      <c r="W751">
        <v>0</v>
      </c>
      <c r="X751">
        <v>0</v>
      </c>
      <c r="Y751">
        <v>826</v>
      </c>
      <c r="Z751">
        <f t="shared" si="11"/>
        <v>826</v>
      </c>
    </row>
    <row r="752" spans="1:26">
      <c r="A752" t="s">
        <v>246</v>
      </c>
      <c r="B752" t="s">
        <v>5774</v>
      </c>
      <c r="C752" t="s">
        <v>5775</v>
      </c>
      <c r="D752" t="s">
        <v>53</v>
      </c>
      <c r="E752" t="s">
        <v>54</v>
      </c>
      <c r="F752">
        <v>12892043</v>
      </c>
      <c r="G752" s="111">
        <v>45166</v>
      </c>
      <c r="H752" t="s">
        <v>6486</v>
      </c>
      <c r="I752" t="s">
        <v>248</v>
      </c>
      <c r="J752" t="s">
        <v>249</v>
      </c>
      <c r="K752" t="s">
        <v>268</v>
      </c>
      <c r="L752" t="s">
        <v>251</v>
      </c>
      <c r="O752" s="111">
        <v>45166</v>
      </c>
      <c r="P752" t="s">
        <v>252</v>
      </c>
      <c r="Q752" t="s">
        <v>257</v>
      </c>
      <c r="R752" s="111"/>
      <c r="W752">
        <v>0</v>
      </c>
      <c r="X752">
        <v>0</v>
      </c>
      <c r="Y752">
        <v>0</v>
      </c>
      <c r="Z752">
        <f t="shared" si="11"/>
        <v>0</v>
      </c>
    </row>
    <row r="753" spans="1:26">
      <c r="A753" t="s">
        <v>246</v>
      </c>
      <c r="B753" t="s">
        <v>5774</v>
      </c>
      <c r="C753" t="s">
        <v>5775</v>
      </c>
      <c r="D753" t="s">
        <v>53</v>
      </c>
      <c r="E753" t="s">
        <v>54</v>
      </c>
      <c r="F753">
        <v>12892092</v>
      </c>
      <c r="G753" s="111">
        <v>45166</v>
      </c>
      <c r="H753" t="s">
        <v>6487</v>
      </c>
      <c r="I753" t="s">
        <v>271</v>
      </c>
      <c r="J753" t="s">
        <v>249</v>
      </c>
      <c r="K753" t="s">
        <v>250</v>
      </c>
      <c r="L753" t="s">
        <v>251</v>
      </c>
      <c r="O753" s="111">
        <v>45166</v>
      </c>
      <c r="P753" t="s">
        <v>252</v>
      </c>
      <c r="Q753" t="s">
        <v>257</v>
      </c>
      <c r="R753" s="111"/>
      <c r="W753">
        <v>0</v>
      </c>
      <c r="X753">
        <v>0</v>
      </c>
      <c r="Y753">
        <v>0</v>
      </c>
      <c r="Z753">
        <f t="shared" si="11"/>
        <v>0</v>
      </c>
    </row>
    <row r="754" spans="1:26">
      <c r="A754" t="s">
        <v>246</v>
      </c>
      <c r="B754" t="s">
        <v>5768</v>
      </c>
      <c r="C754" t="s">
        <v>2110</v>
      </c>
      <c r="D754" t="s">
        <v>53</v>
      </c>
      <c r="E754" t="s">
        <v>54</v>
      </c>
      <c r="F754">
        <v>4756532</v>
      </c>
      <c r="G754" s="111">
        <v>45167</v>
      </c>
      <c r="H754" t="s">
        <v>6488</v>
      </c>
      <c r="I754" t="s">
        <v>271</v>
      </c>
      <c r="J754" t="s">
        <v>249</v>
      </c>
      <c r="K754" t="s">
        <v>250</v>
      </c>
      <c r="L754" t="s">
        <v>251</v>
      </c>
      <c r="O754" s="111">
        <v>45167</v>
      </c>
      <c r="P754" t="s">
        <v>252</v>
      </c>
      <c r="Q754" t="s">
        <v>282</v>
      </c>
      <c r="R754" s="111">
        <v>45168</v>
      </c>
      <c r="W754">
        <v>0</v>
      </c>
      <c r="X754">
        <v>0</v>
      </c>
      <c r="Y754">
        <v>0</v>
      </c>
      <c r="Z754">
        <f t="shared" si="11"/>
        <v>0</v>
      </c>
    </row>
    <row r="755" spans="1:26">
      <c r="A755" t="s">
        <v>246</v>
      </c>
      <c r="B755" t="s">
        <v>5768</v>
      </c>
      <c r="C755" t="s">
        <v>2110</v>
      </c>
      <c r="D755" t="s">
        <v>53</v>
      </c>
      <c r="E755" t="s">
        <v>54</v>
      </c>
      <c r="F755">
        <v>9652167</v>
      </c>
      <c r="G755" s="111">
        <v>45167</v>
      </c>
      <c r="H755" t="s">
        <v>6489</v>
      </c>
      <c r="I755" t="s">
        <v>271</v>
      </c>
      <c r="J755" t="s">
        <v>249</v>
      </c>
      <c r="K755" t="s">
        <v>268</v>
      </c>
      <c r="L755" t="s">
        <v>251</v>
      </c>
      <c r="O755" s="111">
        <v>45167</v>
      </c>
      <c r="P755" t="s">
        <v>252</v>
      </c>
      <c r="Q755" t="s">
        <v>253</v>
      </c>
      <c r="R755" s="111">
        <v>45168</v>
      </c>
      <c r="W755">
        <v>0</v>
      </c>
      <c r="X755">
        <v>0</v>
      </c>
      <c r="Y755">
        <v>80</v>
      </c>
      <c r="Z755">
        <f t="shared" si="11"/>
        <v>80</v>
      </c>
    </row>
    <row r="756" spans="1:26">
      <c r="A756" t="s">
        <v>246</v>
      </c>
      <c r="B756" t="s">
        <v>6149</v>
      </c>
      <c r="C756" t="s">
        <v>6150</v>
      </c>
      <c r="D756" t="s">
        <v>53</v>
      </c>
      <c r="E756" t="s">
        <v>54</v>
      </c>
      <c r="F756">
        <v>5561732</v>
      </c>
      <c r="G756" s="111">
        <v>45168</v>
      </c>
      <c r="H756" t="s">
        <v>6490</v>
      </c>
      <c r="I756" t="s">
        <v>271</v>
      </c>
      <c r="J756" t="s">
        <v>249</v>
      </c>
      <c r="K756" t="s">
        <v>250</v>
      </c>
      <c r="L756" t="s">
        <v>251</v>
      </c>
      <c r="O756" s="111">
        <v>45168</v>
      </c>
      <c r="P756" t="s">
        <v>252</v>
      </c>
      <c r="Q756" t="s">
        <v>253</v>
      </c>
      <c r="R756" s="111">
        <v>45169</v>
      </c>
      <c r="W756">
        <v>0</v>
      </c>
      <c r="X756">
        <v>0</v>
      </c>
      <c r="Y756">
        <v>1</v>
      </c>
      <c r="Z756">
        <f t="shared" si="11"/>
        <v>1</v>
      </c>
    </row>
    <row r="757" spans="1:26">
      <c r="A757" t="s">
        <v>246</v>
      </c>
      <c r="B757" t="s">
        <v>5393</v>
      </c>
      <c r="C757" t="s">
        <v>5394</v>
      </c>
      <c r="D757" t="s">
        <v>53</v>
      </c>
      <c r="E757" t="s">
        <v>54</v>
      </c>
      <c r="F757">
        <v>12902657</v>
      </c>
      <c r="G757" s="111">
        <v>45168</v>
      </c>
      <c r="H757" t="s">
        <v>6491</v>
      </c>
      <c r="I757" t="s">
        <v>248</v>
      </c>
      <c r="J757" t="s">
        <v>249</v>
      </c>
      <c r="K757" t="s">
        <v>250</v>
      </c>
      <c r="L757" t="s">
        <v>251</v>
      </c>
      <c r="O757" s="111">
        <v>45168</v>
      </c>
      <c r="P757" t="s">
        <v>252</v>
      </c>
      <c r="Q757" t="s">
        <v>257</v>
      </c>
      <c r="R757" s="111">
        <v>45169</v>
      </c>
      <c r="W757">
        <v>0</v>
      </c>
      <c r="X757">
        <v>0</v>
      </c>
      <c r="Y757">
        <v>0</v>
      </c>
      <c r="Z757">
        <f t="shared" si="11"/>
        <v>0</v>
      </c>
    </row>
    <row r="758" spans="1:26">
      <c r="A758" t="s">
        <v>246</v>
      </c>
      <c r="B758" t="s">
        <v>5769</v>
      </c>
      <c r="C758" t="s">
        <v>5770</v>
      </c>
      <c r="D758" t="s">
        <v>53</v>
      </c>
      <c r="E758" t="s">
        <v>54</v>
      </c>
      <c r="F758">
        <v>12910120</v>
      </c>
      <c r="G758" s="111">
        <v>45169</v>
      </c>
      <c r="H758" t="s">
        <v>6492</v>
      </c>
      <c r="I758" t="s">
        <v>248</v>
      </c>
      <c r="J758" t="s">
        <v>249</v>
      </c>
      <c r="K758" t="s">
        <v>250</v>
      </c>
      <c r="L758" t="s">
        <v>251</v>
      </c>
      <c r="O758" s="111">
        <v>45169</v>
      </c>
      <c r="P758" t="s">
        <v>252</v>
      </c>
      <c r="Q758" t="s">
        <v>1406</v>
      </c>
      <c r="R758" s="111"/>
      <c r="W758">
        <v>0</v>
      </c>
      <c r="X758">
        <v>0</v>
      </c>
      <c r="Y758">
        <v>0</v>
      </c>
      <c r="Z758">
        <f t="shared" si="11"/>
        <v>0</v>
      </c>
    </row>
    <row r="759" spans="1:26">
      <c r="A759" t="s">
        <v>246</v>
      </c>
      <c r="B759" t="s">
        <v>5771</v>
      </c>
      <c r="C759" t="s">
        <v>5772</v>
      </c>
      <c r="D759" t="s">
        <v>4304</v>
      </c>
      <c r="E759" t="s">
        <v>54</v>
      </c>
      <c r="F759">
        <v>12811878</v>
      </c>
      <c r="G759" s="111">
        <v>45140</v>
      </c>
      <c r="H759" t="s">
        <v>6493</v>
      </c>
      <c r="I759" t="s">
        <v>255</v>
      </c>
      <c r="J759" t="s">
        <v>249</v>
      </c>
      <c r="K759" t="s">
        <v>250</v>
      </c>
      <c r="L759" t="s">
        <v>251</v>
      </c>
      <c r="O759" s="111">
        <v>45140</v>
      </c>
      <c r="P759" t="s">
        <v>252</v>
      </c>
      <c r="Q759" t="s">
        <v>253</v>
      </c>
      <c r="R759" s="111"/>
      <c r="W759">
        <v>0</v>
      </c>
      <c r="X759">
        <v>0</v>
      </c>
      <c r="Y759">
        <v>2144.56</v>
      </c>
      <c r="Z759">
        <f t="shared" si="11"/>
        <v>2144.56</v>
      </c>
    </row>
    <row r="760" spans="1:26">
      <c r="A760" t="s">
        <v>246</v>
      </c>
      <c r="B760" t="s">
        <v>5393</v>
      </c>
      <c r="C760" t="s">
        <v>5394</v>
      </c>
      <c r="D760" t="s">
        <v>4304</v>
      </c>
      <c r="E760" t="s">
        <v>54</v>
      </c>
      <c r="F760">
        <v>12812016</v>
      </c>
      <c r="G760" s="111">
        <v>45140</v>
      </c>
      <c r="H760" t="s">
        <v>6494</v>
      </c>
      <c r="I760" t="s">
        <v>255</v>
      </c>
      <c r="J760" t="s">
        <v>249</v>
      </c>
      <c r="K760" t="s">
        <v>250</v>
      </c>
      <c r="L760" t="s">
        <v>251</v>
      </c>
      <c r="O760" s="111">
        <v>45140</v>
      </c>
      <c r="P760" t="s">
        <v>252</v>
      </c>
      <c r="Q760" t="s">
        <v>253</v>
      </c>
      <c r="R760" s="111"/>
      <c r="W760">
        <v>0</v>
      </c>
      <c r="X760">
        <v>0</v>
      </c>
      <c r="Y760">
        <v>11234.95</v>
      </c>
      <c r="Z760">
        <f t="shared" si="11"/>
        <v>11234.95</v>
      </c>
    </row>
    <row r="761" spans="1:26">
      <c r="A761" t="s">
        <v>246</v>
      </c>
      <c r="B761" t="s">
        <v>2220</v>
      </c>
      <c r="C761" t="s">
        <v>2221</v>
      </c>
      <c r="D761" t="s">
        <v>4304</v>
      </c>
      <c r="E761" t="s">
        <v>54</v>
      </c>
      <c r="F761">
        <v>12812152</v>
      </c>
      <c r="G761" s="111">
        <v>45140</v>
      </c>
      <c r="H761" t="s">
        <v>6495</v>
      </c>
      <c r="I761" t="s">
        <v>255</v>
      </c>
      <c r="J761" t="s">
        <v>249</v>
      </c>
      <c r="K761" t="s">
        <v>268</v>
      </c>
      <c r="L761" t="s">
        <v>251</v>
      </c>
      <c r="O761" s="111">
        <v>45140</v>
      </c>
      <c r="P761" t="s">
        <v>252</v>
      </c>
      <c r="Q761" t="s">
        <v>253</v>
      </c>
      <c r="R761" s="111"/>
      <c r="W761">
        <v>0</v>
      </c>
      <c r="X761">
        <v>0</v>
      </c>
      <c r="Y761">
        <v>4157.3999999999996</v>
      </c>
      <c r="Z761">
        <f t="shared" si="11"/>
        <v>4157.3999999999996</v>
      </c>
    </row>
    <row r="762" spans="1:26">
      <c r="A762" t="s">
        <v>246</v>
      </c>
      <c r="B762" t="s">
        <v>5769</v>
      </c>
      <c r="C762" t="s">
        <v>5770</v>
      </c>
      <c r="D762" t="s">
        <v>4304</v>
      </c>
      <c r="E762" t="s">
        <v>54</v>
      </c>
      <c r="F762">
        <v>12812214</v>
      </c>
      <c r="G762" s="111">
        <v>45140</v>
      </c>
      <c r="H762" t="s">
        <v>6496</v>
      </c>
      <c r="I762" t="s">
        <v>255</v>
      </c>
      <c r="J762" t="s">
        <v>249</v>
      </c>
      <c r="K762" t="s">
        <v>250</v>
      </c>
      <c r="L762" t="s">
        <v>251</v>
      </c>
      <c r="O762" s="111">
        <v>45140</v>
      </c>
      <c r="P762" t="s">
        <v>252</v>
      </c>
      <c r="Q762" t="s">
        <v>253</v>
      </c>
      <c r="R762" s="111">
        <v>45146</v>
      </c>
      <c r="W762">
        <v>0</v>
      </c>
      <c r="X762">
        <v>0</v>
      </c>
      <c r="Y762">
        <v>9549</v>
      </c>
      <c r="Z762">
        <f t="shared" si="11"/>
        <v>9549</v>
      </c>
    </row>
    <row r="763" spans="1:26">
      <c r="A763" t="s">
        <v>246</v>
      </c>
      <c r="B763" t="s">
        <v>5773</v>
      </c>
      <c r="C763" t="s">
        <v>3553</v>
      </c>
      <c r="D763" t="s">
        <v>4304</v>
      </c>
      <c r="E763" t="s">
        <v>54</v>
      </c>
      <c r="F763">
        <v>12816992</v>
      </c>
      <c r="G763" s="111">
        <v>45141</v>
      </c>
      <c r="H763" t="s">
        <v>6497</v>
      </c>
      <c r="I763" t="s">
        <v>255</v>
      </c>
      <c r="J763" t="s">
        <v>249</v>
      </c>
      <c r="K763" t="s">
        <v>250</v>
      </c>
      <c r="L763" t="s">
        <v>251</v>
      </c>
      <c r="O763" s="111">
        <v>45141</v>
      </c>
      <c r="P763" t="s">
        <v>252</v>
      </c>
      <c r="Q763" t="s">
        <v>253</v>
      </c>
      <c r="R763" s="111">
        <v>45146</v>
      </c>
      <c r="W763">
        <v>0</v>
      </c>
      <c r="X763">
        <v>0</v>
      </c>
      <c r="Y763">
        <v>25069.7</v>
      </c>
      <c r="Z763">
        <f t="shared" si="11"/>
        <v>25069.7</v>
      </c>
    </row>
    <row r="764" spans="1:26">
      <c r="A764" t="s">
        <v>246</v>
      </c>
      <c r="B764" t="s">
        <v>5771</v>
      </c>
      <c r="C764" t="s">
        <v>5772</v>
      </c>
      <c r="D764" t="s">
        <v>4304</v>
      </c>
      <c r="E764" t="s">
        <v>54</v>
      </c>
      <c r="F764">
        <v>12816518</v>
      </c>
      <c r="G764" s="111">
        <v>45163</v>
      </c>
      <c r="H764" t="s">
        <v>6498</v>
      </c>
      <c r="I764" t="s">
        <v>256</v>
      </c>
      <c r="J764" t="s">
        <v>249</v>
      </c>
      <c r="K764" t="s">
        <v>268</v>
      </c>
      <c r="L764" t="s">
        <v>251</v>
      </c>
      <c r="O764" s="111">
        <v>45163</v>
      </c>
      <c r="P764" t="s">
        <v>252</v>
      </c>
      <c r="Q764" t="s">
        <v>253</v>
      </c>
      <c r="R764" s="111">
        <v>45169</v>
      </c>
      <c r="W764">
        <v>0</v>
      </c>
      <c r="X764">
        <v>0</v>
      </c>
      <c r="Y764">
        <v>1</v>
      </c>
      <c r="Z764">
        <f t="shared" si="11"/>
        <v>1</v>
      </c>
    </row>
    <row r="765" spans="1:26">
      <c r="A765" t="s">
        <v>246</v>
      </c>
      <c r="B765" t="s">
        <v>5796</v>
      </c>
      <c r="C765" t="s">
        <v>5064</v>
      </c>
      <c r="D765" t="s">
        <v>4766</v>
      </c>
      <c r="E765" t="s">
        <v>1528</v>
      </c>
      <c r="F765">
        <v>12519651</v>
      </c>
      <c r="G765" s="111">
        <v>45138</v>
      </c>
      <c r="H765" t="s">
        <v>6037</v>
      </c>
      <c r="I765" t="s">
        <v>255</v>
      </c>
      <c r="J765" t="s">
        <v>249</v>
      </c>
      <c r="K765" t="s">
        <v>250</v>
      </c>
      <c r="L765" t="s">
        <v>251</v>
      </c>
      <c r="O765" s="111">
        <v>45138</v>
      </c>
      <c r="P765" t="s">
        <v>252</v>
      </c>
      <c r="Q765" t="s">
        <v>257</v>
      </c>
      <c r="R765" s="111">
        <v>45153</v>
      </c>
      <c r="W765">
        <v>0</v>
      </c>
      <c r="X765">
        <v>0</v>
      </c>
      <c r="Y765">
        <v>0</v>
      </c>
      <c r="Z765">
        <f t="shared" si="11"/>
        <v>0</v>
      </c>
    </row>
    <row r="766" spans="1:26">
      <c r="A766" t="s">
        <v>246</v>
      </c>
      <c r="B766" t="s">
        <v>4258</v>
      </c>
      <c r="C766" t="s">
        <v>3844</v>
      </c>
      <c r="D766" t="s">
        <v>1691</v>
      </c>
      <c r="E766" t="s">
        <v>1528</v>
      </c>
      <c r="F766">
        <v>12495743</v>
      </c>
      <c r="G766" s="111">
        <v>45065</v>
      </c>
      <c r="H766" t="s">
        <v>5161</v>
      </c>
      <c r="I766" t="s">
        <v>255</v>
      </c>
      <c r="L766" t="s">
        <v>251</v>
      </c>
      <c r="O766" s="111">
        <v>45148</v>
      </c>
      <c r="P766" t="s">
        <v>252</v>
      </c>
      <c r="Q766" t="s">
        <v>253</v>
      </c>
      <c r="R766" s="111">
        <v>45149</v>
      </c>
      <c r="W766">
        <v>0</v>
      </c>
      <c r="X766">
        <v>0</v>
      </c>
      <c r="Y766">
        <v>5511.82</v>
      </c>
      <c r="Z766">
        <f t="shared" si="11"/>
        <v>5511.82</v>
      </c>
    </row>
    <row r="767" spans="1:26">
      <c r="A767" t="s">
        <v>246</v>
      </c>
      <c r="B767" t="s">
        <v>4971</v>
      </c>
      <c r="C767" t="s">
        <v>4972</v>
      </c>
      <c r="D767" t="s">
        <v>1691</v>
      </c>
      <c r="E767" t="s">
        <v>1528</v>
      </c>
      <c r="F767">
        <v>12582989</v>
      </c>
      <c r="G767" s="111">
        <v>45082</v>
      </c>
      <c r="H767" t="s">
        <v>5318</v>
      </c>
      <c r="I767" t="s">
        <v>255</v>
      </c>
      <c r="J767" t="s">
        <v>249</v>
      </c>
      <c r="K767" t="s">
        <v>250</v>
      </c>
      <c r="L767" t="s">
        <v>251</v>
      </c>
      <c r="O767" s="111">
        <v>45083</v>
      </c>
      <c r="P767" t="s">
        <v>252</v>
      </c>
      <c r="Q767" t="s">
        <v>282</v>
      </c>
      <c r="R767" s="111">
        <v>45083</v>
      </c>
      <c r="W767">
        <v>81</v>
      </c>
      <c r="X767">
        <v>55</v>
      </c>
      <c r="Y767">
        <v>0</v>
      </c>
      <c r="Z767">
        <f t="shared" si="11"/>
        <v>136</v>
      </c>
    </row>
    <row r="768" spans="1:26">
      <c r="A768" t="s">
        <v>246</v>
      </c>
      <c r="B768" t="s">
        <v>5142</v>
      </c>
      <c r="C768" t="s">
        <v>5143</v>
      </c>
      <c r="D768" t="s">
        <v>1691</v>
      </c>
      <c r="E768" t="s">
        <v>1528</v>
      </c>
      <c r="F768">
        <v>12592316</v>
      </c>
      <c r="G768" s="111">
        <v>45084</v>
      </c>
      <c r="H768" t="s">
        <v>5319</v>
      </c>
      <c r="I768" t="s">
        <v>255</v>
      </c>
      <c r="J768" t="s">
        <v>249</v>
      </c>
      <c r="K768" t="s">
        <v>250</v>
      </c>
      <c r="L768" t="s">
        <v>251</v>
      </c>
      <c r="O768" s="111">
        <v>45084</v>
      </c>
      <c r="P768" t="s">
        <v>252</v>
      </c>
      <c r="Q768" t="s">
        <v>253</v>
      </c>
      <c r="R768" s="111">
        <v>45084</v>
      </c>
      <c r="W768">
        <v>5475.5</v>
      </c>
      <c r="X768">
        <v>10382.5</v>
      </c>
      <c r="Y768">
        <v>3937.5</v>
      </c>
      <c r="Z768">
        <f t="shared" si="11"/>
        <v>19795.5</v>
      </c>
    </row>
    <row r="769" spans="1:26">
      <c r="A769" t="s">
        <v>246</v>
      </c>
      <c r="B769" t="s">
        <v>4245</v>
      </c>
      <c r="C769" t="s">
        <v>3293</v>
      </c>
      <c r="D769" t="s">
        <v>1691</v>
      </c>
      <c r="E769" t="s">
        <v>1528</v>
      </c>
      <c r="F769">
        <v>12592469</v>
      </c>
      <c r="G769" s="111">
        <v>45084</v>
      </c>
      <c r="H769" t="s">
        <v>5320</v>
      </c>
      <c r="I769" t="s">
        <v>255</v>
      </c>
      <c r="J769" t="s">
        <v>249</v>
      </c>
      <c r="K769" t="s">
        <v>250</v>
      </c>
      <c r="L769" t="s">
        <v>251</v>
      </c>
      <c r="O769" s="111">
        <v>45084</v>
      </c>
      <c r="P769" t="s">
        <v>252</v>
      </c>
      <c r="Q769" t="s">
        <v>253</v>
      </c>
      <c r="R769" s="111">
        <v>45084</v>
      </c>
      <c r="W769">
        <v>2094</v>
      </c>
      <c r="X769">
        <v>5010.1000000000004</v>
      </c>
      <c r="Y769">
        <v>3094.5</v>
      </c>
      <c r="Z769">
        <f t="shared" si="11"/>
        <v>10198.6</v>
      </c>
    </row>
    <row r="770" spans="1:26">
      <c r="A770" t="s">
        <v>246</v>
      </c>
      <c r="B770" t="s">
        <v>5142</v>
      </c>
      <c r="C770" t="s">
        <v>5143</v>
      </c>
      <c r="D770" t="s">
        <v>1691</v>
      </c>
      <c r="E770" t="s">
        <v>1528</v>
      </c>
      <c r="F770">
        <v>12596544</v>
      </c>
      <c r="G770" s="111">
        <v>45086</v>
      </c>
      <c r="H770" t="s">
        <v>5322</v>
      </c>
      <c r="I770" t="s">
        <v>255</v>
      </c>
      <c r="J770" t="s">
        <v>249</v>
      </c>
      <c r="K770" t="s">
        <v>250</v>
      </c>
      <c r="L770" t="s">
        <v>251</v>
      </c>
      <c r="O770" s="111">
        <v>45086</v>
      </c>
      <c r="P770" t="s">
        <v>252</v>
      </c>
      <c r="Q770" t="s">
        <v>282</v>
      </c>
      <c r="R770" s="111">
        <v>45086</v>
      </c>
      <c r="W770">
        <v>3</v>
      </c>
      <c r="X770">
        <v>0</v>
      </c>
      <c r="Y770">
        <v>0</v>
      </c>
      <c r="Z770">
        <f t="shared" si="11"/>
        <v>3</v>
      </c>
    </row>
    <row r="771" spans="1:26">
      <c r="A771" t="s">
        <v>246</v>
      </c>
      <c r="B771" t="s">
        <v>4245</v>
      </c>
      <c r="C771" t="s">
        <v>3293</v>
      </c>
      <c r="D771" t="s">
        <v>1691</v>
      </c>
      <c r="E771" t="s">
        <v>1528</v>
      </c>
      <c r="F771">
        <v>12598394</v>
      </c>
      <c r="G771" s="111">
        <v>45086</v>
      </c>
      <c r="H771" t="s">
        <v>5323</v>
      </c>
      <c r="I771" t="s">
        <v>255</v>
      </c>
      <c r="L771" t="s">
        <v>251</v>
      </c>
      <c r="O771" s="111">
        <v>45086</v>
      </c>
      <c r="P771" t="s">
        <v>252</v>
      </c>
      <c r="Q771" t="s">
        <v>263</v>
      </c>
      <c r="R771" s="111">
        <v>45087</v>
      </c>
      <c r="W771">
        <v>924.1</v>
      </c>
      <c r="X771">
        <v>1674</v>
      </c>
      <c r="Y771">
        <v>0</v>
      </c>
      <c r="Z771">
        <f t="shared" ref="Z771:Z834" si="12">SUM(W771:Y771)</f>
        <v>2598.1</v>
      </c>
    </row>
    <row r="772" spans="1:26">
      <c r="A772" t="s">
        <v>246</v>
      </c>
      <c r="B772" t="s">
        <v>4971</v>
      </c>
      <c r="C772" t="s">
        <v>4972</v>
      </c>
      <c r="D772" t="s">
        <v>1691</v>
      </c>
      <c r="E772" t="s">
        <v>1528</v>
      </c>
      <c r="F772">
        <v>1373188</v>
      </c>
      <c r="G772" s="111">
        <v>45089</v>
      </c>
      <c r="H772" t="s">
        <v>5646</v>
      </c>
      <c r="I772" t="s">
        <v>255</v>
      </c>
      <c r="J772" t="s">
        <v>249</v>
      </c>
      <c r="K772" t="s">
        <v>805</v>
      </c>
      <c r="L772" t="s">
        <v>251</v>
      </c>
      <c r="O772" s="111">
        <v>45089</v>
      </c>
      <c r="P772" t="s">
        <v>252</v>
      </c>
      <c r="Q772" t="s">
        <v>253</v>
      </c>
      <c r="R772" s="111">
        <v>45090</v>
      </c>
      <c r="W772">
        <v>7350</v>
      </c>
      <c r="X772">
        <v>6930</v>
      </c>
      <c r="Y772">
        <v>1401</v>
      </c>
      <c r="Z772">
        <f t="shared" si="12"/>
        <v>15681</v>
      </c>
    </row>
    <row r="773" spans="1:26">
      <c r="A773" t="s">
        <v>246</v>
      </c>
      <c r="B773" t="s">
        <v>4971</v>
      </c>
      <c r="C773" t="s">
        <v>4972</v>
      </c>
      <c r="D773" t="s">
        <v>1691</v>
      </c>
      <c r="E773" t="s">
        <v>1528</v>
      </c>
      <c r="F773">
        <v>12333255</v>
      </c>
      <c r="G773" s="111">
        <v>45089</v>
      </c>
      <c r="H773" t="s">
        <v>5460</v>
      </c>
      <c r="I773" t="s">
        <v>248</v>
      </c>
      <c r="J773" t="s">
        <v>249</v>
      </c>
      <c r="K773" t="s">
        <v>250</v>
      </c>
      <c r="L773" t="s">
        <v>251</v>
      </c>
      <c r="O773" s="111">
        <v>45089</v>
      </c>
      <c r="P773" t="s">
        <v>252</v>
      </c>
      <c r="Q773" t="s">
        <v>282</v>
      </c>
      <c r="R773" s="111">
        <v>45090</v>
      </c>
      <c r="W773">
        <v>2199.27</v>
      </c>
      <c r="X773">
        <v>10878</v>
      </c>
      <c r="Y773">
        <v>0</v>
      </c>
      <c r="Z773">
        <f t="shared" si="12"/>
        <v>13077.27</v>
      </c>
    </row>
    <row r="774" spans="1:26">
      <c r="A774" t="s">
        <v>246</v>
      </c>
      <c r="B774" t="s">
        <v>5142</v>
      </c>
      <c r="C774" t="s">
        <v>5143</v>
      </c>
      <c r="D774" t="s">
        <v>1691</v>
      </c>
      <c r="E774" t="s">
        <v>1528</v>
      </c>
      <c r="F774">
        <v>12602287</v>
      </c>
      <c r="G774" s="111">
        <v>45089</v>
      </c>
      <c r="H774" t="s">
        <v>5695</v>
      </c>
      <c r="I774" t="s">
        <v>255</v>
      </c>
      <c r="J774" t="s">
        <v>249</v>
      </c>
      <c r="K774" t="s">
        <v>268</v>
      </c>
      <c r="L774" t="s">
        <v>251</v>
      </c>
      <c r="O774" s="111">
        <v>45090</v>
      </c>
      <c r="P774" t="s">
        <v>252</v>
      </c>
      <c r="Q774" t="s">
        <v>282</v>
      </c>
      <c r="R774" s="111">
        <v>45091</v>
      </c>
      <c r="W774">
        <v>20</v>
      </c>
      <c r="X774">
        <v>3900</v>
      </c>
      <c r="Y774">
        <v>0</v>
      </c>
      <c r="Z774">
        <f t="shared" si="12"/>
        <v>3920</v>
      </c>
    </row>
    <row r="775" spans="1:26">
      <c r="A775" t="s">
        <v>246</v>
      </c>
      <c r="B775" t="s">
        <v>4971</v>
      </c>
      <c r="C775" t="s">
        <v>4972</v>
      </c>
      <c r="D775" t="s">
        <v>1691</v>
      </c>
      <c r="E775" t="s">
        <v>1528</v>
      </c>
      <c r="F775">
        <v>12605654</v>
      </c>
      <c r="G775" s="111">
        <v>45090</v>
      </c>
      <c r="H775" t="s">
        <v>5325</v>
      </c>
      <c r="I775" t="s">
        <v>255</v>
      </c>
      <c r="J775" t="s">
        <v>249</v>
      </c>
      <c r="K775" t="s">
        <v>250</v>
      </c>
      <c r="L775" t="s">
        <v>251</v>
      </c>
      <c r="O775" s="111">
        <v>45090</v>
      </c>
      <c r="P775" t="s">
        <v>252</v>
      </c>
      <c r="Q775" t="s">
        <v>253</v>
      </c>
      <c r="R775" s="111">
        <v>45091</v>
      </c>
      <c r="W775">
        <v>2195</v>
      </c>
      <c r="X775">
        <v>1950</v>
      </c>
      <c r="Y775">
        <v>1250</v>
      </c>
      <c r="Z775">
        <f t="shared" si="12"/>
        <v>5395</v>
      </c>
    </row>
    <row r="776" spans="1:26">
      <c r="A776" t="s">
        <v>246</v>
      </c>
      <c r="B776" t="s">
        <v>5158</v>
      </c>
      <c r="C776" t="s">
        <v>5159</v>
      </c>
      <c r="D776" t="s">
        <v>1691</v>
      </c>
      <c r="E776" t="s">
        <v>1528</v>
      </c>
      <c r="F776">
        <v>12602486</v>
      </c>
      <c r="G776" s="111">
        <v>45090</v>
      </c>
      <c r="H776" t="s">
        <v>5661</v>
      </c>
      <c r="I776" t="s">
        <v>255</v>
      </c>
      <c r="L776" t="s">
        <v>251</v>
      </c>
      <c r="O776" s="111">
        <v>45090</v>
      </c>
      <c r="P776" t="s">
        <v>252</v>
      </c>
      <c r="Q776" t="s">
        <v>263</v>
      </c>
      <c r="R776" s="111">
        <v>45090</v>
      </c>
      <c r="W776">
        <v>1</v>
      </c>
      <c r="X776">
        <v>0</v>
      </c>
      <c r="Y776">
        <v>0</v>
      </c>
      <c r="Z776">
        <f t="shared" si="12"/>
        <v>1</v>
      </c>
    </row>
    <row r="777" spans="1:26">
      <c r="A777" t="s">
        <v>246</v>
      </c>
      <c r="B777" t="s">
        <v>5142</v>
      </c>
      <c r="C777" t="s">
        <v>5143</v>
      </c>
      <c r="D777" t="s">
        <v>1691</v>
      </c>
      <c r="E777" t="s">
        <v>1528</v>
      </c>
      <c r="F777">
        <v>12606713</v>
      </c>
      <c r="G777" s="111">
        <v>45090</v>
      </c>
      <c r="H777" t="s">
        <v>5326</v>
      </c>
      <c r="I777" t="s">
        <v>255</v>
      </c>
      <c r="J777" t="s">
        <v>249</v>
      </c>
      <c r="K777" t="s">
        <v>250</v>
      </c>
      <c r="L777" t="s">
        <v>251</v>
      </c>
      <c r="O777" s="111">
        <v>45090</v>
      </c>
      <c r="P777" t="s">
        <v>252</v>
      </c>
      <c r="Q777" t="s">
        <v>282</v>
      </c>
      <c r="R777" s="111">
        <v>45091</v>
      </c>
      <c r="W777">
        <v>7165</v>
      </c>
      <c r="X777">
        <v>4184</v>
      </c>
      <c r="Y777">
        <v>0</v>
      </c>
      <c r="Z777">
        <f t="shared" si="12"/>
        <v>11349</v>
      </c>
    </row>
    <row r="778" spans="1:26">
      <c r="A778" t="s">
        <v>246</v>
      </c>
      <c r="B778" t="s">
        <v>4245</v>
      </c>
      <c r="C778" t="s">
        <v>3293</v>
      </c>
      <c r="D778" t="s">
        <v>1691</v>
      </c>
      <c r="E778" t="s">
        <v>1528</v>
      </c>
      <c r="F778">
        <v>12611358</v>
      </c>
      <c r="G778" s="111">
        <v>45091</v>
      </c>
      <c r="H778" t="s">
        <v>5329</v>
      </c>
      <c r="I778" t="s">
        <v>255</v>
      </c>
      <c r="J778" t="s">
        <v>249</v>
      </c>
      <c r="K778" t="s">
        <v>250</v>
      </c>
      <c r="L778" t="s">
        <v>251</v>
      </c>
      <c r="O778" s="111">
        <v>45091</v>
      </c>
      <c r="P778" t="s">
        <v>252</v>
      </c>
      <c r="Q778" t="s">
        <v>282</v>
      </c>
      <c r="R778" s="111">
        <v>45092</v>
      </c>
      <c r="W778">
        <v>67</v>
      </c>
      <c r="X778">
        <v>1415</v>
      </c>
      <c r="Y778">
        <v>0</v>
      </c>
      <c r="Z778">
        <f t="shared" si="12"/>
        <v>1482</v>
      </c>
    </row>
    <row r="779" spans="1:26">
      <c r="A779" t="s">
        <v>246</v>
      </c>
      <c r="B779" t="s">
        <v>5799</v>
      </c>
      <c r="C779" t="s">
        <v>5339</v>
      </c>
      <c r="D779" t="s">
        <v>1691</v>
      </c>
      <c r="E779" t="s">
        <v>1528</v>
      </c>
      <c r="F779">
        <v>12606664</v>
      </c>
      <c r="G779" s="111">
        <v>45092</v>
      </c>
      <c r="H779" t="s">
        <v>5340</v>
      </c>
      <c r="I779" t="s">
        <v>260</v>
      </c>
      <c r="J779" t="s">
        <v>249</v>
      </c>
      <c r="K779" t="s">
        <v>250</v>
      </c>
      <c r="L779" t="s">
        <v>251</v>
      </c>
      <c r="O779" s="111">
        <v>45096</v>
      </c>
      <c r="P779" t="s">
        <v>252</v>
      </c>
      <c r="Q779" t="s">
        <v>253</v>
      </c>
      <c r="R779" s="111">
        <v>45097</v>
      </c>
      <c r="W779">
        <v>2410.4499999999998</v>
      </c>
      <c r="X779">
        <v>6323.79</v>
      </c>
      <c r="Y779">
        <v>7936.07</v>
      </c>
      <c r="Z779">
        <f t="shared" si="12"/>
        <v>16670.309999999998</v>
      </c>
    </row>
    <row r="780" spans="1:26">
      <c r="A780" t="s">
        <v>246</v>
      </c>
      <c r="B780" t="s">
        <v>4971</v>
      </c>
      <c r="C780" t="s">
        <v>4972</v>
      </c>
      <c r="D780" t="s">
        <v>1691</v>
      </c>
      <c r="E780" t="s">
        <v>1528</v>
      </c>
      <c r="F780">
        <v>12615412</v>
      </c>
      <c r="G780" s="111">
        <v>45092</v>
      </c>
      <c r="H780" t="s">
        <v>5330</v>
      </c>
      <c r="I780" t="s">
        <v>255</v>
      </c>
      <c r="L780" t="s">
        <v>251</v>
      </c>
      <c r="O780" s="111">
        <v>45092</v>
      </c>
      <c r="P780" t="s">
        <v>252</v>
      </c>
      <c r="Q780" t="s">
        <v>263</v>
      </c>
      <c r="R780" s="111">
        <v>45092</v>
      </c>
      <c r="W780">
        <v>3781</v>
      </c>
      <c r="X780">
        <v>660</v>
      </c>
      <c r="Y780">
        <v>0</v>
      </c>
      <c r="Z780">
        <f t="shared" si="12"/>
        <v>4441</v>
      </c>
    </row>
    <row r="781" spans="1:26">
      <c r="A781" t="s">
        <v>246</v>
      </c>
      <c r="B781" t="s">
        <v>4245</v>
      </c>
      <c r="C781" t="s">
        <v>3293</v>
      </c>
      <c r="D781" t="s">
        <v>1691</v>
      </c>
      <c r="E781" t="s">
        <v>1528</v>
      </c>
      <c r="F781">
        <v>12615983</v>
      </c>
      <c r="G781" s="111">
        <v>45092</v>
      </c>
      <c r="H781" t="s">
        <v>5331</v>
      </c>
      <c r="I781" t="s">
        <v>255</v>
      </c>
      <c r="L781" t="s">
        <v>251</v>
      </c>
      <c r="O781" s="111">
        <v>45092</v>
      </c>
      <c r="P781" t="s">
        <v>252</v>
      </c>
      <c r="Q781" t="s">
        <v>263</v>
      </c>
      <c r="R781" s="111">
        <v>45093</v>
      </c>
      <c r="W781">
        <v>1819.56</v>
      </c>
      <c r="X781">
        <v>0</v>
      </c>
      <c r="Y781">
        <v>0</v>
      </c>
      <c r="Z781">
        <f t="shared" si="12"/>
        <v>1819.56</v>
      </c>
    </row>
    <row r="782" spans="1:26">
      <c r="A782" t="s">
        <v>246</v>
      </c>
      <c r="B782" t="s">
        <v>5332</v>
      </c>
      <c r="C782" t="s">
        <v>5333</v>
      </c>
      <c r="D782" t="s">
        <v>1691</v>
      </c>
      <c r="E782" t="s">
        <v>1528</v>
      </c>
      <c r="F782">
        <v>12605493</v>
      </c>
      <c r="G782" s="111">
        <v>45092</v>
      </c>
      <c r="H782" t="s">
        <v>5334</v>
      </c>
      <c r="I782" t="s">
        <v>255</v>
      </c>
      <c r="J782" t="s">
        <v>249</v>
      </c>
      <c r="K782" t="s">
        <v>250</v>
      </c>
      <c r="L782" t="s">
        <v>251</v>
      </c>
      <c r="O782" s="111">
        <v>45092</v>
      </c>
      <c r="P782" t="s">
        <v>252</v>
      </c>
      <c r="Q782" t="s">
        <v>253</v>
      </c>
      <c r="R782" s="111">
        <v>45093</v>
      </c>
      <c r="W782">
        <v>3614.5</v>
      </c>
      <c r="X782">
        <v>8058.5</v>
      </c>
      <c r="Y782">
        <v>8190</v>
      </c>
      <c r="Z782">
        <f t="shared" si="12"/>
        <v>19863</v>
      </c>
    </row>
    <row r="783" spans="1:26">
      <c r="A783" t="s">
        <v>246</v>
      </c>
      <c r="B783" t="s">
        <v>5142</v>
      </c>
      <c r="C783" t="s">
        <v>5143</v>
      </c>
      <c r="D783" t="s">
        <v>1691</v>
      </c>
      <c r="E783" t="s">
        <v>1528</v>
      </c>
      <c r="F783">
        <v>12628132</v>
      </c>
      <c r="G783" s="111">
        <v>45096</v>
      </c>
      <c r="H783" t="s">
        <v>5341</v>
      </c>
      <c r="I783" t="s">
        <v>255</v>
      </c>
      <c r="J783" t="s">
        <v>249</v>
      </c>
      <c r="K783" t="s">
        <v>250</v>
      </c>
      <c r="L783" t="s">
        <v>251</v>
      </c>
      <c r="O783" s="111">
        <v>45096</v>
      </c>
      <c r="P783" t="s">
        <v>252</v>
      </c>
      <c r="Q783" t="s">
        <v>282</v>
      </c>
      <c r="R783" s="111">
        <v>45097</v>
      </c>
      <c r="W783">
        <v>6445</v>
      </c>
      <c r="X783">
        <v>2445.1</v>
      </c>
      <c r="Y783">
        <v>0</v>
      </c>
      <c r="Z783">
        <f t="shared" si="12"/>
        <v>8890.1</v>
      </c>
    </row>
    <row r="784" spans="1:26">
      <c r="A784" t="s">
        <v>246</v>
      </c>
      <c r="B784" t="s">
        <v>5142</v>
      </c>
      <c r="C784" t="s">
        <v>5143</v>
      </c>
      <c r="D784" t="s">
        <v>1691</v>
      </c>
      <c r="E784" t="s">
        <v>1528</v>
      </c>
      <c r="F784">
        <v>12632063</v>
      </c>
      <c r="G784" s="111">
        <v>45097</v>
      </c>
      <c r="H784" t="s">
        <v>5342</v>
      </c>
      <c r="I784" t="s">
        <v>255</v>
      </c>
      <c r="J784" t="s">
        <v>249</v>
      </c>
      <c r="K784" t="s">
        <v>250</v>
      </c>
      <c r="L784" t="s">
        <v>251</v>
      </c>
      <c r="O784" s="111">
        <v>45097</v>
      </c>
      <c r="P784" t="s">
        <v>252</v>
      </c>
      <c r="Q784" t="s">
        <v>253</v>
      </c>
      <c r="R784" s="111">
        <v>45098</v>
      </c>
      <c r="W784">
        <v>5496</v>
      </c>
      <c r="X784">
        <v>2100</v>
      </c>
      <c r="Y784">
        <v>6650</v>
      </c>
      <c r="Z784">
        <f t="shared" si="12"/>
        <v>14246</v>
      </c>
    </row>
    <row r="785" spans="1:26">
      <c r="A785" t="s">
        <v>246</v>
      </c>
      <c r="B785" t="s">
        <v>4971</v>
      </c>
      <c r="C785" t="s">
        <v>4972</v>
      </c>
      <c r="D785" t="s">
        <v>1691</v>
      </c>
      <c r="E785" t="s">
        <v>1528</v>
      </c>
      <c r="F785">
        <v>12637498</v>
      </c>
      <c r="G785" s="111">
        <v>45098</v>
      </c>
      <c r="H785" t="s">
        <v>5343</v>
      </c>
      <c r="I785" t="s">
        <v>255</v>
      </c>
      <c r="J785" t="s">
        <v>249</v>
      </c>
      <c r="K785" t="s">
        <v>250</v>
      </c>
      <c r="L785" t="s">
        <v>251</v>
      </c>
      <c r="O785" s="111">
        <v>45098</v>
      </c>
      <c r="P785" t="s">
        <v>252</v>
      </c>
      <c r="Q785" t="s">
        <v>253</v>
      </c>
      <c r="R785" s="111">
        <v>45098</v>
      </c>
      <c r="W785">
        <v>941</v>
      </c>
      <c r="X785">
        <v>6346</v>
      </c>
      <c r="Y785">
        <v>23785</v>
      </c>
      <c r="Z785">
        <f t="shared" si="12"/>
        <v>31072</v>
      </c>
    </row>
    <row r="786" spans="1:26">
      <c r="A786" t="s">
        <v>246</v>
      </c>
      <c r="B786" t="s">
        <v>5142</v>
      </c>
      <c r="C786" t="s">
        <v>5143</v>
      </c>
      <c r="D786" t="s">
        <v>1691</v>
      </c>
      <c r="E786" t="s">
        <v>1528</v>
      </c>
      <c r="F786">
        <v>12638084</v>
      </c>
      <c r="G786" s="111">
        <v>45098</v>
      </c>
      <c r="H786" t="s">
        <v>5344</v>
      </c>
      <c r="I786" t="s">
        <v>255</v>
      </c>
      <c r="J786" t="s">
        <v>249</v>
      </c>
      <c r="K786" t="s">
        <v>250</v>
      </c>
      <c r="L786" t="s">
        <v>251</v>
      </c>
      <c r="O786" s="111">
        <v>45098</v>
      </c>
      <c r="P786" t="s">
        <v>252</v>
      </c>
      <c r="Q786" t="s">
        <v>282</v>
      </c>
      <c r="R786" s="111">
        <v>45098</v>
      </c>
      <c r="W786">
        <v>4</v>
      </c>
      <c r="X786">
        <v>0</v>
      </c>
      <c r="Y786">
        <v>0</v>
      </c>
      <c r="Z786">
        <f t="shared" si="12"/>
        <v>4</v>
      </c>
    </row>
    <row r="787" spans="1:26">
      <c r="A787" t="s">
        <v>246</v>
      </c>
      <c r="B787" t="s">
        <v>4245</v>
      </c>
      <c r="C787" t="s">
        <v>3293</v>
      </c>
      <c r="D787" t="s">
        <v>1691</v>
      </c>
      <c r="E787" t="s">
        <v>1528</v>
      </c>
      <c r="F787">
        <v>12644893</v>
      </c>
      <c r="G787" s="111">
        <v>45099</v>
      </c>
      <c r="H787" t="s">
        <v>5445</v>
      </c>
      <c r="I787" t="s">
        <v>255</v>
      </c>
      <c r="J787" t="s">
        <v>249</v>
      </c>
      <c r="K787" t="s">
        <v>250</v>
      </c>
      <c r="L787" t="s">
        <v>251</v>
      </c>
      <c r="O787" s="111">
        <v>45099</v>
      </c>
      <c r="P787" t="s">
        <v>252</v>
      </c>
      <c r="Q787" t="s">
        <v>253</v>
      </c>
      <c r="R787" s="111">
        <v>45100</v>
      </c>
      <c r="W787">
        <v>0</v>
      </c>
      <c r="X787">
        <v>37</v>
      </c>
      <c r="Y787">
        <v>901</v>
      </c>
      <c r="Z787">
        <f t="shared" si="12"/>
        <v>938</v>
      </c>
    </row>
    <row r="788" spans="1:26">
      <c r="A788" t="s">
        <v>246</v>
      </c>
      <c r="B788" t="s">
        <v>4971</v>
      </c>
      <c r="C788" t="s">
        <v>4972</v>
      </c>
      <c r="D788" t="s">
        <v>1691</v>
      </c>
      <c r="E788" t="s">
        <v>1528</v>
      </c>
      <c r="F788">
        <v>12650912</v>
      </c>
      <c r="G788" s="111">
        <v>45100</v>
      </c>
      <c r="H788" t="s">
        <v>5470</v>
      </c>
      <c r="I788" t="s">
        <v>255</v>
      </c>
      <c r="J788" t="s">
        <v>249</v>
      </c>
      <c r="K788" t="s">
        <v>250</v>
      </c>
      <c r="L788" t="s">
        <v>251</v>
      </c>
      <c r="O788" s="111">
        <v>45100</v>
      </c>
      <c r="P788" t="s">
        <v>252</v>
      </c>
      <c r="Q788" t="s">
        <v>253</v>
      </c>
      <c r="R788" s="111">
        <v>45103</v>
      </c>
      <c r="W788">
        <v>10</v>
      </c>
      <c r="X788">
        <v>724.5</v>
      </c>
      <c r="Y788">
        <v>1719.5</v>
      </c>
      <c r="Z788">
        <f t="shared" si="12"/>
        <v>2454</v>
      </c>
    </row>
    <row r="789" spans="1:26">
      <c r="A789" t="s">
        <v>246</v>
      </c>
      <c r="B789" t="s">
        <v>4971</v>
      </c>
      <c r="C789" t="s">
        <v>4972</v>
      </c>
      <c r="D789" t="s">
        <v>1691</v>
      </c>
      <c r="E789" t="s">
        <v>1528</v>
      </c>
      <c r="F789">
        <v>12662105</v>
      </c>
      <c r="G789" s="111">
        <v>45104</v>
      </c>
      <c r="H789" t="s">
        <v>5473</v>
      </c>
      <c r="I789" t="s">
        <v>255</v>
      </c>
      <c r="J789" t="s">
        <v>249</v>
      </c>
      <c r="K789" t="s">
        <v>250</v>
      </c>
      <c r="L789" t="s">
        <v>251</v>
      </c>
      <c r="O789" s="111">
        <v>45104</v>
      </c>
      <c r="P789" t="s">
        <v>252</v>
      </c>
      <c r="Q789" t="s">
        <v>253</v>
      </c>
      <c r="R789" s="111">
        <v>45104</v>
      </c>
      <c r="W789">
        <v>440</v>
      </c>
      <c r="X789">
        <v>510</v>
      </c>
      <c r="Y789">
        <v>15</v>
      </c>
      <c r="Z789">
        <f t="shared" si="12"/>
        <v>965</v>
      </c>
    </row>
    <row r="790" spans="1:26">
      <c r="A790" t="s">
        <v>246</v>
      </c>
      <c r="B790" t="s">
        <v>5799</v>
      </c>
      <c r="C790" t="s">
        <v>5339</v>
      </c>
      <c r="D790" t="s">
        <v>1691</v>
      </c>
      <c r="E790" t="s">
        <v>1528</v>
      </c>
      <c r="F790">
        <v>12612130</v>
      </c>
      <c r="G790" s="111">
        <v>45104</v>
      </c>
      <c r="H790" t="s">
        <v>5454</v>
      </c>
      <c r="I790" t="s">
        <v>260</v>
      </c>
      <c r="J790" t="s">
        <v>249</v>
      </c>
      <c r="K790" t="s">
        <v>250</v>
      </c>
      <c r="L790" t="s">
        <v>251</v>
      </c>
      <c r="O790" s="111">
        <v>45104</v>
      </c>
      <c r="P790" t="s">
        <v>252</v>
      </c>
      <c r="Q790" t="s">
        <v>257</v>
      </c>
      <c r="R790" s="111">
        <v>45104</v>
      </c>
      <c r="W790">
        <v>0</v>
      </c>
      <c r="X790">
        <v>0</v>
      </c>
      <c r="Y790">
        <v>0</v>
      </c>
      <c r="Z790">
        <f t="shared" si="12"/>
        <v>0</v>
      </c>
    </row>
    <row r="791" spans="1:26">
      <c r="A791" t="s">
        <v>246</v>
      </c>
      <c r="B791" t="s">
        <v>5799</v>
      </c>
      <c r="C791" t="s">
        <v>5339</v>
      </c>
      <c r="D791" t="s">
        <v>1691</v>
      </c>
      <c r="E791" t="s">
        <v>1528</v>
      </c>
      <c r="F791">
        <v>12664229</v>
      </c>
      <c r="G791" s="111">
        <v>45104</v>
      </c>
      <c r="H791" t="s">
        <v>5577</v>
      </c>
      <c r="I791" t="s">
        <v>260</v>
      </c>
      <c r="J791" t="s">
        <v>249</v>
      </c>
      <c r="K791" t="s">
        <v>250</v>
      </c>
      <c r="L791" t="s">
        <v>251</v>
      </c>
      <c r="O791" s="111">
        <v>45105</v>
      </c>
      <c r="P791" t="s">
        <v>252</v>
      </c>
      <c r="Q791" t="s">
        <v>253</v>
      </c>
      <c r="R791" s="111">
        <v>45111</v>
      </c>
      <c r="W791">
        <v>0</v>
      </c>
      <c r="X791">
        <v>2546.08</v>
      </c>
      <c r="Y791">
        <v>2623</v>
      </c>
      <c r="Z791">
        <f t="shared" si="12"/>
        <v>5169.08</v>
      </c>
    </row>
    <row r="792" spans="1:26">
      <c r="A792" t="s">
        <v>246</v>
      </c>
      <c r="B792" t="s">
        <v>5799</v>
      </c>
      <c r="C792" t="s">
        <v>5339</v>
      </c>
      <c r="D792" t="s">
        <v>1691</v>
      </c>
      <c r="E792" t="s">
        <v>1528</v>
      </c>
      <c r="F792">
        <v>12669031</v>
      </c>
      <c r="G792" s="111">
        <v>45105</v>
      </c>
      <c r="H792" t="s">
        <v>5592</v>
      </c>
      <c r="I792" t="s">
        <v>260</v>
      </c>
      <c r="L792" t="s">
        <v>251</v>
      </c>
      <c r="O792" s="111">
        <v>45106</v>
      </c>
      <c r="P792" t="s">
        <v>252</v>
      </c>
      <c r="Q792" t="s">
        <v>253</v>
      </c>
      <c r="R792" s="111">
        <v>45106</v>
      </c>
      <c r="W792">
        <v>74.430000000000007</v>
      </c>
      <c r="X792">
        <v>3089.64</v>
      </c>
      <c r="Y792">
        <v>93.12</v>
      </c>
      <c r="Z792">
        <f t="shared" si="12"/>
        <v>3257.1899999999996</v>
      </c>
    </row>
    <row r="793" spans="1:26">
      <c r="A793" t="s">
        <v>246</v>
      </c>
      <c r="B793" t="s">
        <v>5332</v>
      </c>
      <c r="C793" t="s">
        <v>5333</v>
      </c>
      <c r="D793" t="s">
        <v>1691</v>
      </c>
      <c r="E793" t="s">
        <v>1528</v>
      </c>
      <c r="F793">
        <v>12670018</v>
      </c>
      <c r="G793" s="111">
        <v>45105</v>
      </c>
      <c r="H793" t="s">
        <v>5458</v>
      </c>
      <c r="I793" t="s">
        <v>255</v>
      </c>
      <c r="J793" t="s">
        <v>249</v>
      </c>
      <c r="K793" t="s">
        <v>250</v>
      </c>
      <c r="L793" t="s">
        <v>251</v>
      </c>
      <c r="O793" s="111">
        <v>45105</v>
      </c>
      <c r="P793" t="s">
        <v>252</v>
      </c>
      <c r="Q793" t="s">
        <v>253</v>
      </c>
      <c r="R793" s="111">
        <v>45106</v>
      </c>
      <c r="W793">
        <v>0</v>
      </c>
      <c r="X793">
        <v>4379.7</v>
      </c>
      <c r="Y793">
        <v>10170.24</v>
      </c>
      <c r="Z793">
        <f t="shared" si="12"/>
        <v>14549.939999999999</v>
      </c>
    </row>
    <row r="794" spans="1:26">
      <c r="A794" t="s">
        <v>246</v>
      </c>
      <c r="B794" t="s">
        <v>5142</v>
      </c>
      <c r="C794" t="s">
        <v>5143</v>
      </c>
      <c r="D794" t="s">
        <v>1691</v>
      </c>
      <c r="E794" t="s">
        <v>1528</v>
      </c>
      <c r="F794">
        <v>12670852</v>
      </c>
      <c r="G794" s="111">
        <v>45105</v>
      </c>
      <c r="H794" t="s">
        <v>5486</v>
      </c>
      <c r="I794" t="s">
        <v>255</v>
      </c>
      <c r="J794" t="s">
        <v>249</v>
      </c>
      <c r="K794" t="s">
        <v>250</v>
      </c>
      <c r="L794" t="s">
        <v>251</v>
      </c>
      <c r="O794" s="111">
        <v>45105</v>
      </c>
      <c r="P794" t="s">
        <v>252</v>
      </c>
      <c r="Q794" t="s">
        <v>253</v>
      </c>
      <c r="R794" s="111">
        <v>45106</v>
      </c>
      <c r="W794">
        <v>236.01</v>
      </c>
      <c r="X794">
        <v>5374.1</v>
      </c>
      <c r="Y794">
        <v>5801.8</v>
      </c>
      <c r="Z794">
        <f t="shared" si="12"/>
        <v>11411.91</v>
      </c>
    </row>
    <row r="795" spans="1:26">
      <c r="A795" t="s">
        <v>246</v>
      </c>
      <c r="B795" t="s">
        <v>4245</v>
      </c>
      <c r="C795" t="s">
        <v>3293</v>
      </c>
      <c r="D795" t="s">
        <v>1691</v>
      </c>
      <c r="E795" t="s">
        <v>1528</v>
      </c>
      <c r="F795">
        <v>12676595</v>
      </c>
      <c r="G795" s="111">
        <v>45106</v>
      </c>
      <c r="H795" t="s">
        <v>5673</v>
      </c>
      <c r="I795" t="s">
        <v>248</v>
      </c>
      <c r="J795" t="s">
        <v>249</v>
      </c>
      <c r="K795" t="s">
        <v>250</v>
      </c>
      <c r="L795" t="s">
        <v>251</v>
      </c>
      <c r="O795" s="111">
        <v>45106</v>
      </c>
      <c r="P795" t="s">
        <v>252</v>
      </c>
      <c r="Q795" t="s">
        <v>257</v>
      </c>
      <c r="R795" s="111">
        <v>45106</v>
      </c>
      <c r="W795">
        <v>0</v>
      </c>
      <c r="X795">
        <v>0</v>
      </c>
      <c r="Y795">
        <v>0</v>
      </c>
      <c r="Z795">
        <f t="shared" si="12"/>
        <v>0</v>
      </c>
    </row>
    <row r="796" spans="1:26">
      <c r="A796" t="s">
        <v>246</v>
      </c>
      <c r="B796" t="s">
        <v>5332</v>
      </c>
      <c r="C796" t="s">
        <v>5333</v>
      </c>
      <c r="D796" t="s">
        <v>1691</v>
      </c>
      <c r="E796" t="s">
        <v>1528</v>
      </c>
      <c r="F796">
        <v>12678443</v>
      </c>
      <c r="G796" s="111">
        <v>45106</v>
      </c>
      <c r="H796" t="s">
        <v>5490</v>
      </c>
      <c r="I796" t="s">
        <v>255</v>
      </c>
      <c r="J796" t="s">
        <v>249</v>
      </c>
      <c r="K796" t="s">
        <v>250</v>
      </c>
      <c r="L796" t="s">
        <v>251</v>
      </c>
      <c r="O796" s="111">
        <v>45106</v>
      </c>
      <c r="P796" t="s">
        <v>252</v>
      </c>
      <c r="Q796" t="s">
        <v>253</v>
      </c>
      <c r="R796" s="111">
        <v>45107</v>
      </c>
      <c r="W796">
        <v>41</v>
      </c>
      <c r="X796">
        <v>7669</v>
      </c>
      <c r="Y796">
        <v>7893.7</v>
      </c>
      <c r="Z796">
        <f t="shared" si="12"/>
        <v>15603.7</v>
      </c>
    </row>
    <row r="797" spans="1:26">
      <c r="A797" t="s">
        <v>246</v>
      </c>
      <c r="B797" t="s">
        <v>4971</v>
      </c>
      <c r="C797" t="s">
        <v>4972</v>
      </c>
      <c r="D797" t="s">
        <v>1691</v>
      </c>
      <c r="E797" t="s">
        <v>1528</v>
      </c>
      <c r="F797">
        <v>12695536</v>
      </c>
      <c r="G797" s="111">
        <v>45110</v>
      </c>
      <c r="H797" t="s">
        <v>6038</v>
      </c>
      <c r="I797" t="s">
        <v>255</v>
      </c>
      <c r="J797" t="s">
        <v>249</v>
      </c>
      <c r="K797" t="s">
        <v>250</v>
      </c>
      <c r="L797" t="s">
        <v>251</v>
      </c>
      <c r="O797" s="111">
        <v>45110</v>
      </c>
      <c r="P797" t="s">
        <v>252</v>
      </c>
      <c r="Q797" t="s">
        <v>253</v>
      </c>
      <c r="R797" s="111">
        <v>45111</v>
      </c>
      <c r="W797">
        <v>0</v>
      </c>
      <c r="X797">
        <v>3046.55</v>
      </c>
      <c r="Y797">
        <v>9806.2199999999993</v>
      </c>
      <c r="Z797">
        <f t="shared" si="12"/>
        <v>12852.77</v>
      </c>
    </row>
    <row r="798" spans="1:26">
      <c r="A798" t="s">
        <v>246</v>
      </c>
      <c r="B798" t="s">
        <v>4971</v>
      </c>
      <c r="C798" t="s">
        <v>4972</v>
      </c>
      <c r="D798" t="s">
        <v>1691</v>
      </c>
      <c r="E798" t="s">
        <v>1528</v>
      </c>
      <c r="F798">
        <v>12701094</v>
      </c>
      <c r="G798" s="111">
        <v>45111</v>
      </c>
      <c r="H798" t="s">
        <v>6039</v>
      </c>
      <c r="I798" t="s">
        <v>255</v>
      </c>
      <c r="J798" t="s">
        <v>249</v>
      </c>
      <c r="K798" t="s">
        <v>250</v>
      </c>
      <c r="L798" t="s">
        <v>251</v>
      </c>
      <c r="O798" s="111">
        <v>45111</v>
      </c>
      <c r="P798" t="s">
        <v>252</v>
      </c>
      <c r="Q798" t="s">
        <v>253</v>
      </c>
      <c r="R798" s="111">
        <v>45111</v>
      </c>
      <c r="W798">
        <v>0</v>
      </c>
      <c r="X798">
        <v>180</v>
      </c>
      <c r="Y798">
        <v>350</v>
      </c>
      <c r="Z798">
        <f t="shared" si="12"/>
        <v>530</v>
      </c>
    </row>
    <row r="799" spans="1:26">
      <c r="A799" t="s">
        <v>246</v>
      </c>
      <c r="B799" t="s">
        <v>4971</v>
      </c>
      <c r="C799" t="s">
        <v>4972</v>
      </c>
      <c r="D799" t="s">
        <v>1691</v>
      </c>
      <c r="E799" t="s">
        <v>1528</v>
      </c>
      <c r="F799">
        <v>12706634</v>
      </c>
      <c r="G799" s="111">
        <v>45112</v>
      </c>
      <c r="H799" t="s">
        <v>6040</v>
      </c>
      <c r="I799" t="s">
        <v>255</v>
      </c>
      <c r="J799" t="s">
        <v>249</v>
      </c>
      <c r="K799" t="s">
        <v>250</v>
      </c>
      <c r="L799" t="s">
        <v>251</v>
      </c>
      <c r="O799" s="111">
        <v>45112</v>
      </c>
      <c r="P799" t="s">
        <v>252</v>
      </c>
      <c r="Q799" t="s">
        <v>253</v>
      </c>
      <c r="R799" s="111">
        <v>45113</v>
      </c>
      <c r="W799">
        <v>0</v>
      </c>
      <c r="X799">
        <v>4761.5</v>
      </c>
      <c r="Y799">
        <v>2769</v>
      </c>
      <c r="Z799">
        <f t="shared" si="12"/>
        <v>7530.5</v>
      </c>
    </row>
    <row r="800" spans="1:26">
      <c r="A800" t="s">
        <v>246</v>
      </c>
      <c r="B800" t="s">
        <v>4971</v>
      </c>
      <c r="C800" t="s">
        <v>4972</v>
      </c>
      <c r="D800" t="s">
        <v>1691</v>
      </c>
      <c r="E800" t="s">
        <v>1528</v>
      </c>
      <c r="F800">
        <v>12711906</v>
      </c>
      <c r="G800" s="111">
        <v>45113</v>
      </c>
      <c r="H800" t="s">
        <v>6041</v>
      </c>
      <c r="I800" t="s">
        <v>255</v>
      </c>
      <c r="L800" t="s">
        <v>251</v>
      </c>
      <c r="O800" s="111">
        <v>45113</v>
      </c>
      <c r="P800" t="s">
        <v>252</v>
      </c>
      <c r="Q800" t="s">
        <v>263</v>
      </c>
      <c r="R800" s="111">
        <v>45114</v>
      </c>
      <c r="W800">
        <v>0</v>
      </c>
      <c r="X800">
        <v>9230.7800000000007</v>
      </c>
      <c r="Y800">
        <v>0</v>
      </c>
      <c r="Z800">
        <f t="shared" si="12"/>
        <v>9230.7800000000007</v>
      </c>
    </row>
    <row r="801" spans="1:26">
      <c r="A801" t="s">
        <v>246</v>
      </c>
      <c r="B801" t="s">
        <v>5142</v>
      </c>
      <c r="C801" t="s">
        <v>5143</v>
      </c>
      <c r="D801" t="s">
        <v>1691</v>
      </c>
      <c r="E801" t="s">
        <v>1528</v>
      </c>
      <c r="F801">
        <v>12712096</v>
      </c>
      <c r="G801" s="111">
        <v>45113</v>
      </c>
      <c r="H801" t="s">
        <v>6042</v>
      </c>
      <c r="I801" t="s">
        <v>255</v>
      </c>
      <c r="J801" t="s">
        <v>249</v>
      </c>
      <c r="K801" t="s">
        <v>250</v>
      </c>
      <c r="L801" t="s">
        <v>251</v>
      </c>
      <c r="O801" s="111">
        <v>45113</v>
      </c>
      <c r="P801" t="s">
        <v>252</v>
      </c>
      <c r="Q801" t="s">
        <v>253</v>
      </c>
      <c r="R801" s="111">
        <v>45114</v>
      </c>
      <c r="W801">
        <v>0</v>
      </c>
      <c r="X801">
        <v>5</v>
      </c>
      <c r="Y801">
        <v>2300</v>
      </c>
      <c r="Z801">
        <f t="shared" si="12"/>
        <v>2305</v>
      </c>
    </row>
    <row r="802" spans="1:26">
      <c r="A802" t="s">
        <v>246</v>
      </c>
      <c r="B802" t="s">
        <v>5142</v>
      </c>
      <c r="C802" t="s">
        <v>5143</v>
      </c>
      <c r="D802" t="s">
        <v>1691</v>
      </c>
      <c r="E802" t="s">
        <v>1528</v>
      </c>
      <c r="F802">
        <v>12715609</v>
      </c>
      <c r="G802" s="111">
        <v>45114</v>
      </c>
      <c r="H802" t="s">
        <v>6043</v>
      </c>
      <c r="I802" t="s">
        <v>255</v>
      </c>
      <c r="J802" t="s">
        <v>249</v>
      </c>
      <c r="K802" t="s">
        <v>250</v>
      </c>
      <c r="L802" t="s">
        <v>251</v>
      </c>
      <c r="O802" s="111">
        <v>45114</v>
      </c>
      <c r="P802" t="s">
        <v>252</v>
      </c>
      <c r="Q802" t="s">
        <v>253</v>
      </c>
      <c r="R802" s="111">
        <v>45114</v>
      </c>
      <c r="W802">
        <v>0</v>
      </c>
      <c r="X802">
        <v>6717.4</v>
      </c>
      <c r="Y802">
        <v>6039.1</v>
      </c>
      <c r="Z802">
        <f t="shared" si="12"/>
        <v>12756.5</v>
      </c>
    </row>
    <row r="803" spans="1:26">
      <c r="A803" t="s">
        <v>246</v>
      </c>
      <c r="B803" t="s">
        <v>5799</v>
      </c>
      <c r="C803" t="s">
        <v>5339</v>
      </c>
      <c r="D803" t="s">
        <v>1691</v>
      </c>
      <c r="E803" t="s">
        <v>1528</v>
      </c>
      <c r="F803">
        <v>12715828</v>
      </c>
      <c r="G803" s="111">
        <v>45114</v>
      </c>
      <c r="H803" t="s">
        <v>6044</v>
      </c>
      <c r="I803" t="s">
        <v>260</v>
      </c>
      <c r="J803" t="s">
        <v>249</v>
      </c>
      <c r="K803" t="s">
        <v>250</v>
      </c>
      <c r="L803" t="s">
        <v>251</v>
      </c>
      <c r="O803" s="111">
        <v>45114</v>
      </c>
      <c r="P803" t="s">
        <v>252</v>
      </c>
      <c r="Q803" t="s">
        <v>253</v>
      </c>
      <c r="R803" s="111">
        <v>45114</v>
      </c>
      <c r="W803">
        <v>0</v>
      </c>
      <c r="X803">
        <v>323.8</v>
      </c>
      <c r="Y803">
        <v>125</v>
      </c>
      <c r="Z803">
        <f t="shared" si="12"/>
        <v>448.8</v>
      </c>
    </row>
    <row r="804" spans="1:26">
      <c r="A804" t="s">
        <v>246</v>
      </c>
      <c r="B804" t="s">
        <v>4971</v>
      </c>
      <c r="C804" t="s">
        <v>4972</v>
      </c>
      <c r="D804" t="s">
        <v>1691</v>
      </c>
      <c r="E804" t="s">
        <v>1528</v>
      </c>
      <c r="F804">
        <v>12720123</v>
      </c>
      <c r="G804" s="111">
        <v>45117</v>
      </c>
      <c r="H804" t="s">
        <v>6045</v>
      </c>
      <c r="I804" t="s">
        <v>255</v>
      </c>
      <c r="J804" t="s">
        <v>249</v>
      </c>
      <c r="K804" t="s">
        <v>250</v>
      </c>
      <c r="L804" t="s">
        <v>251</v>
      </c>
      <c r="O804" s="111">
        <v>45117</v>
      </c>
      <c r="P804" t="s">
        <v>252</v>
      </c>
      <c r="Q804" t="s">
        <v>253</v>
      </c>
      <c r="R804" s="111">
        <v>45118</v>
      </c>
      <c r="W804">
        <v>0</v>
      </c>
      <c r="X804">
        <v>1</v>
      </c>
      <c r="Y804">
        <v>3240</v>
      </c>
      <c r="Z804">
        <f t="shared" si="12"/>
        <v>3241</v>
      </c>
    </row>
    <row r="805" spans="1:26">
      <c r="A805" t="s">
        <v>246</v>
      </c>
      <c r="B805" t="s">
        <v>5142</v>
      </c>
      <c r="C805" t="s">
        <v>5143</v>
      </c>
      <c r="D805" t="s">
        <v>1691</v>
      </c>
      <c r="E805" t="s">
        <v>1528</v>
      </c>
      <c r="F805">
        <v>12720140</v>
      </c>
      <c r="G805" s="111">
        <v>45117</v>
      </c>
      <c r="H805" t="s">
        <v>6046</v>
      </c>
      <c r="I805" t="s">
        <v>255</v>
      </c>
      <c r="J805" t="s">
        <v>249</v>
      </c>
      <c r="K805" t="s">
        <v>250</v>
      </c>
      <c r="L805" t="s">
        <v>251</v>
      </c>
      <c r="O805" s="111">
        <v>45117</v>
      </c>
      <c r="P805" t="s">
        <v>252</v>
      </c>
      <c r="Q805" t="s">
        <v>253</v>
      </c>
      <c r="R805" s="111">
        <v>45117</v>
      </c>
      <c r="W805">
        <v>0</v>
      </c>
      <c r="X805">
        <v>770.5</v>
      </c>
      <c r="Y805">
        <v>2449</v>
      </c>
      <c r="Z805">
        <f t="shared" si="12"/>
        <v>3219.5</v>
      </c>
    </row>
    <row r="806" spans="1:26">
      <c r="A806" t="s">
        <v>246</v>
      </c>
      <c r="B806" t="s">
        <v>5332</v>
      </c>
      <c r="C806" t="s">
        <v>5333</v>
      </c>
      <c r="D806" t="s">
        <v>1691</v>
      </c>
      <c r="E806" t="s">
        <v>1528</v>
      </c>
      <c r="F806">
        <v>12721794</v>
      </c>
      <c r="G806" s="111">
        <v>45117</v>
      </c>
      <c r="H806" t="s">
        <v>6047</v>
      </c>
      <c r="I806" t="s">
        <v>255</v>
      </c>
      <c r="L806" t="s">
        <v>251</v>
      </c>
      <c r="O806" s="111">
        <v>45117</v>
      </c>
      <c r="P806" t="s">
        <v>252</v>
      </c>
      <c r="Q806" t="s">
        <v>263</v>
      </c>
      <c r="R806" s="111">
        <v>45118</v>
      </c>
      <c r="W806">
        <v>0</v>
      </c>
      <c r="X806">
        <v>2702</v>
      </c>
      <c r="Y806">
        <v>0</v>
      </c>
      <c r="Z806">
        <f t="shared" si="12"/>
        <v>2702</v>
      </c>
    </row>
    <row r="807" spans="1:26">
      <c r="A807" t="s">
        <v>246</v>
      </c>
      <c r="B807" t="s">
        <v>4245</v>
      </c>
      <c r="C807" t="s">
        <v>3293</v>
      </c>
      <c r="D807" t="s">
        <v>1691</v>
      </c>
      <c r="E807" t="s">
        <v>1528</v>
      </c>
      <c r="F807">
        <v>12724596</v>
      </c>
      <c r="G807" s="111">
        <v>45118</v>
      </c>
      <c r="H807" t="s">
        <v>6048</v>
      </c>
      <c r="I807" t="s">
        <v>255</v>
      </c>
      <c r="J807" t="s">
        <v>249</v>
      </c>
      <c r="K807" t="s">
        <v>250</v>
      </c>
      <c r="L807" t="s">
        <v>251</v>
      </c>
      <c r="O807" s="111">
        <v>45118</v>
      </c>
      <c r="P807" t="s">
        <v>252</v>
      </c>
      <c r="Q807" t="s">
        <v>282</v>
      </c>
      <c r="R807" s="111">
        <v>45119</v>
      </c>
      <c r="W807">
        <v>0</v>
      </c>
      <c r="X807">
        <v>1.1000000000000001</v>
      </c>
      <c r="Y807">
        <v>0</v>
      </c>
      <c r="Z807">
        <f t="shared" si="12"/>
        <v>1.1000000000000001</v>
      </c>
    </row>
    <row r="808" spans="1:26">
      <c r="A808" t="s">
        <v>246</v>
      </c>
      <c r="B808" t="s">
        <v>5332</v>
      </c>
      <c r="C808" t="s">
        <v>5333</v>
      </c>
      <c r="D808" t="s">
        <v>1691</v>
      </c>
      <c r="E808" t="s">
        <v>1528</v>
      </c>
      <c r="F808">
        <v>12724949</v>
      </c>
      <c r="G808" s="111">
        <v>45118</v>
      </c>
      <c r="H808" t="s">
        <v>6049</v>
      </c>
      <c r="I808" t="s">
        <v>255</v>
      </c>
      <c r="J808" t="s">
        <v>249</v>
      </c>
      <c r="K808" t="s">
        <v>250</v>
      </c>
      <c r="L808" t="s">
        <v>251</v>
      </c>
      <c r="O808" s="111">
        <v>45118</v>
      </c>
      <c r="P808" t="s">
        <v>252</v>
      </c>
      <c r="Q808" t="s">
        <v>253</v>
      </c>
      <c r="R808" s="111">
        <v>45119</v>
      </c>
      <c r="W808">
        <v>0</v>
      </c>
      <c r="X808">
        <v>609.5</v>
      </c>
      <c r="Y808">
        <v>799.5</v>
      </c>
      <c r="Z808">
        <f t="shared" si="12"/>
        <v>1409</v>
      </c>
    </row>
    <row r="809" spans="1:26">
      <c r="A809" t="s">
        <v>246</v>
      </c>
      <c r="B809" t="s">
        <v>5142</v>
      </c>
      <c r="C809" t="s">
        <v>5143</v>
      </c>
      <c r="D809" t="s">
        <v>1691</v>
      </c>
      <c r="E809" t="s">
        <v>1528</v>
      </c>
      <c r="F809">
        <v>12724470</v>
      </c>
      <c r="G809" s="111">
        <v>45118</v>
      </c>
      <c r="H809" t="s">
        <v>6050</v>
      </c>
      <c r="I809" t="s">
        <v>255</v>
      </c>
      <c r="J809" t="s">
        <v>249</v>
      </c>
      <c r="K809" t="s">
        <v>250</v>
      </c>
      <c r="L809" t="s">
        <v>251</v>
      </c>
      <c r="O809" s="111">
        <v>45118</v>
      </c>
      <c r="P809" t="s">
        <v>252</v>
      </c>
      <c r="Q809" t="s">
        <v>257</v>
      </c>
      <c r="R809" s="111">
        <v>45119</v>
      </c>
      <c r="W809">
        <v>0</v>
      </c>
      <c r="X809">
        <v>0</v>
      </c>
      <c r="Y809">
        <v>0</v>
      </c>
      <c r="Z809">
        <f t="shared" si="12"/>
        <v>0</v>
      </c>
    </row>
    <row r="810" spans="1:26">
      <c r="A810" t="s">
        <v>246</v>
      </c>
      <c r="B810" t="s">
        <v>5332</v>
      </c>
      <c r="C810" t="s">
        <v>5333</v>
      </c>
      <c r="D810" t="s">
        <v>1691</v>
      </c>
      <c r="E810" t="s">
        <v>1528</v>
      </c>
      <c r="F810">
        <v>12726812</v>
      </c>
      <c r="G810" s="111">
        <v>45119</v>
      </c>
      <c r="H810" t="s">
        <v>6051</v>
      </c>
      <c r="I810" t="s">
        <v>255</v>
      </c>
      <c r="J810" t="s">
        <v>249</v>
      </c>
      <c r="K810" t="s">
        <v>250</v>
      </c>
      <c r="L810" t="s">
        <v>251</v>
      </c>
      <c r="O810" s="111">
        <v>45121</v>
      </c>
      <c r="P810" t="s">
        <v>252</v>
      </c>
      <c r="Q810" t="s">
        <v>253</v>
      </c>
      <c r="R810" s="111">
        <v>45124</v>
      </c>
      <c r="W810">
        <v>0</v>
      </c>
      <c r="X810">
        <v>3260</v>
      </c>
      <c r="Y810">
        <v>4870</v>
      </c>
      <c r="Z810">
        <f t="shared" si="12"/>
        <v>8130</v>
      </c>
    </row>
    <row r="811" spans="1:26">
      <c r="A811" t="s">
        <v>246</v>
      </c>
      <c r="B811" t="s">
        <v>5799</v>
      </c>
      <c r="C811" t="s">
        <v>5339</v>
      </c>
      <c r="D811" t="s">
        <v>1691</v>
      </c>
      <c r="E811" t="s">
        <v>1528</v>
      </c>
      <c r="F811">
        <v>11829634</v>
      </c>
      <c r="G811" s="111">
        <v>45119</v>
      </c>
      <c r="H811" t="s">
        <v>6052</v>
      </c>
      <c r="I811" t="s">
        <v>260</v>
      </c>
      <c r="J811" t="s">
        <v>249</v>
      </c>
      <c r="K811" t="s">
        <v>250</v>
      </c>
      <c r="L811" t="s">
        <v>251</v>
      </c>
      <c r="O811" s="111">
        <v>45119</v>
      </c>
      <c r="P811" t="s">
        <v>252</v>
      </c>
      <c r="Q811" t="s">
        <v>253</v>
      </c>
      <c r="R811" s="111">
        <v>45120</v>
      </c>
      <c r="W811">
        <v>0</v>
      </c>
      <c r="X811">
        <v>4898</v>
      </c>
      <c r="Y811">
        <v>12672.5</v>
      </c>
      <c r="Z811">
        <f t="shared" si="12"/>
        <v>17570.5</v>
      </c>
    </row>
    <row r="812" spans="1:26">
      <c r="A812" t="s">
        <v>246</v>
      </c>
      <c r="B812" t="s">
        <v>5142</v>
      </c>
      <c r="C812" t="s">
        <v>5143</v>
      </c>
      <c r="D812" t="s">
        <v>1691</v>
      </c>
      <c r="E812" t="s">
        <v>1528</v>
      </c>
      <c r="F812">
        <v>12746481</v>
      </c>
      <c r="G812" s="111">
        <v>45125</v>
      </c>
      <c r="H812" t="s">
        <v>6053</v>
      </c>
      <c r="I812" t="s">
        <v>255</v>
      </c>
      <c r="J812" t="s">
        <v>249</v>
      </c>
      <c r="K812" t="s">
        <v>250</v>
      </c>
      <c r="L812" t="s">
        <v>251</v>
      </c>
      <c r="O812" s="111">
        <v>45125</v>
      </c>
      <c r="P812" t="s">
        <v>252</v>
      </c>
      <c r="Q812" t="s">
        <v>253</v>
      </c>
      <c r="R812" s="111">
        <v>45125</v>
      </c>
      <c r="W812">
        <v>0</v>
      </c>
      <c r="X812">
        <v>1057</v>
      </c>
      <c r="Y812">
        <v>960.5</v>
      </c>
      <c r="Z812">
        <f t="shared" si="12"/>
        <v>2017.5</v>
      </c>
    </row>
    <row r="813" spans="1:26">
      <c r="A813" t="s">
        <v>246</v>
      </c>
      <c r="B813" t="s">
        <v>5799</v>
      </c>
      <c r="C813" t="s">
        <v>5339</v>
      </c>
      <c r="D813" t="s">
        <v>1691</v>
      </c>
      <c r="E813" t="s">
        <v>1528</v>
      </c>
      <c r="F813">
        <v>8925416</v>
      </c>
      <c r="G813" s="111">
        <v>45126</v>
      </c>
      <c r="H813" t="s">
        <v>6054</v>
      </c>
      <c r="I813" t="s">
        <v>260</v>
      </c>
      <c r="J813" t="s">
        <v>249</v>
      </c>
      <c r="K813" t="s">
        <v>250</v>
      </c>
      <c r="L813" t="s">
        <v>251</v>
      </c>
      <c r="O813" s="111">
        <v>45126</v>
      </c>
      <c r="P813" t="s">
        <v>252</v>
      </c>
      <c r="Q813" t="s">
        <v>253</v>
      </c>
      <c r="R813" s="111">
        <v>45127</v>
      </c>
      <c r="W813">
        <v>22023.32</v>
      </c>
      <c r="X813">
        <v>11035.99</v>
      </c>
      <c r="Y813">
        <v>19755.72</v>
      </c>
      <c r="Z813">
        <f t="shared" si="12"/>
        <v>52815.03</v>
      </c>
    </row>
    <row r="814" spans="1:26">
      <c r="A814" t="s">
        <v>246</v>
      </c>
      <c r="B814" t="s">
        <v>5332</v>
      </c>
      <c r="C814" t="s">
        <v>5333</v>
      </c>
      <c r="D814" t="s">
        <v>1691</v>
      </c>
      <c r="E814" t="s">
        <v>1528</v>
      </c>
      <c r="F814">
        <v>12738516</v>
      </c>
      <c r="G814" s="111">
        <v>45126</v>
      </c>
      <c r="H814" t="s">
        <v>6055</v>
      </c>
      <c r="I814" t="s">
        <v>248</v>
      </c>
      <c r="J814" t="s">
        <v>249</v>
      </c>
      <c r="K814" t="s">
        <v>250</v>
      </c>
      <c r="L814" t="s">
        <v>251</v>
      </c>
      <c r="O814" s="111">
        <v>45128</v>
      </c>
      <c r="P814" t="s">
        <v>252</v>
      </c>
      <c r="Q814" t="s">
        <v>253</v>
      </c>
      <c r="R814" s="111">
        <v>45131</v>
      </c>
      <c r="W814">
        <v>0</v>
      </c>
      <c r="X814">
        <v>81</v>
      </c>
      <c r="Y814">
        <v>705</v>
      </c>
      <c r="Z814">
        <f t="shared" si="12"/>
        <v>786</v>
      </c>
    </row>
    <row r="815" spans="1:26">
      <c r="A815" t="s">
        <v>246</v>
      </c>
      <c r="B815" t="s">
        <v>5142</v>
      </c>
      <c r="C815" t="s">
        <v>5143</v>
      </c>
      <c r="D815" t="s">
        <v>1691</v>
      </c>
      <c r="E815" t="s">
        <v>1528</v>
      </c>
      <c r="F815">
        <v>11169099</v>
      </c>
      <c r="G815" s="111">
        <v>45126</v>
      </c>
      <c r="H815" t="s">
        <v>6056</v>
      </c>
      <c r="I815" t="s">
        <v>255</v>
      </c>
      <c r="J815" t="s">
        <v>249</v>
      </c>
      <c r="K815" t="s">
        <v>805</v>
      </c>
      <c r="L815" t="s">
        <v>251</v>
      </c>
      <c r="O815" s="111">
        <v>45126</v>
      </c>
      <c r="P815" t="s">
        <v>252</v>
      </c>
      <c r="Q815" t="s">
        <v>282</v>
      </c>
      <c r="R815" s="111">
        <v>45127</v>
      </c>
      <c r="W815">
        <v>0</v>
      </c>
      <c r="X815">
        <v>1</v>
      </c>
      <c r="Y815">
        <v>0</v>
      </c>
      <c r="Z815">
        <f t="shared" si="12"/>
        <v>1</v>
      </c>
    </row>
    <row r="816" spans="1:26">
      <c r="A816" t="s">
        <v>246</v>
      </c>
      <c r="B816" t="s">
        <v>5332</v>
      </c>
      <c r="C816" t="s">
        <v>5333</v>
      </c>
      <c r="D816" t="s">
        <v>1691</v>
      </c>
      <c r="E816" t="s">
        <v>1528</v>
      </c>
      <c r="F816">
        <v>12756742</v>
      </c>
      <c r="G816" s="111">
        <v>45128</v>
      </c>
      <c r="H816" t="s">
        <v>6057</v>
      </c>
      <c r="I816" t="s">
        <v>255</v>
      </c>
      <c r="L816" t="s">
        <v>251</v>
      </c>
      <c r="O816" s="111">
        <v>45128</v>
      </c>
      <c r="P816" t="s">
        <v>252</v>
      </c>
      <c r="Q816" t="s">
        <v>263</v>
      </c>
      <c r="R816" s="111">
        <v>45131</v>
      </c>
      <c r="W816">
        <v>0</v>
      </c>
      <c r="X816">
        <v>1</v>
      </c>
      <c r="Y816">
        <v>0</v>
      </c>
      <c r="Z816">
        <f t="shared" si="12"/>
        <v>1</v>
      </c>
    </row>
    <row r="817" spans="1:26">
      <c r="A817" t="s">
        <v>246</v>
      </c>
      <c r="B817" t="s">
        <v>5332</v>
      </c>
      <c r="C817" t="s">
        <v>5333</v>
      </c>
      <c r="D817" t="s">
        <v>1691</v>
      </c>
      <c r="E817" t="s">
        <v>1528</v>
      </c>
      <c r="F817">
        <v>12767849</v>
      </c>
      <c r="G817" s="111">
        <v>45129</v>
      </c>
      <c r="H817" t="s">
        <v>6058</v>
      </c>
      <c r="I817" t="s">
        <v>255</v>
      </c>
      <c r="J817" t="s">
        <v>249</v>
      </c>
      <c r="K817" t="s">
        <v>250</v>
      </c>
      <c r="L817" t="s">
        <v>251</v>
      </c>
      <c r="O817" s="111">
        <v>45131</v>
      </c>
      <c r="P817" t="s">
        <v>252</v>
      </c>
      <c r="Q817" t="s">
        <v>282</v>
      </c>
      <c r="R817" s="111">
        <v>45131</v>
      </c>
      <c r="W817">
        <v>0</v>
      </c>
      <c r="X817">
        <v>10</v>
      </c>
      <c r="Y817">
        <v>0</v>
      </c>
      <c r="Z817">
        <f t="shared" si="12"/>
        <v>10</v>
      </c>
    </row>
    <row r="818" spans="1:26">
      <c r="A818" t="s">
        <v>246</v>
      </c>
      <c r="B818" t="s">
        <v>5142</v>
      </c>
      <c r="C818" t="s">
        <v>5143</v>
      </c>
      <c r="D818" t="s">
        <v>1691</v>
      </c>
      <c r="E818" t="s">
        <v>1528</v>
      </c>
      <c r="F818">
        <v>12756129</v>
      </c>
      <c r="G818" s="111">
        <v>45131</v>
      </c>
      <c r="H818" t="s">
        <v>6059</v>
      </c>
      <c r="I818" t="s">
        <v>255</v>
      </c>
      <c r="J818" t="s">
        <v>249</v>
      </c>
      <c r="K818" t="s">
        <v>250</v>
      </c>
      <c r="L818" t="s">
        <v>251</v>
      </c>
      <c r="O818" s="111">
        <v>45135</v>
      </c>
      <c r="P818" t="s">
        <v>252</v>
      </c>
      <c r="Q818" t="s">
        <v>253</v>
      </c>
      <c r="R818" s="111">
        <v>45138</v>
      </c>
      <c r="W818">
        <v>0</v>
      </c>
      <c r="X818">
        <v>30.1</v>
      </c>
      <c r="Y818">
        <v>319.05</v>
      </c>
      <c r="Z818">
        <f t="shared" si="12"/>
        <v>349.15000000000003</v>
      </c>
    </row>
    <row r="819" spans="1:26">
      <c r="A819" t="s">
        <v>246</v>
      </c>
      <c r="B819" t="s">
        <v>5142</v>
      </c>
      <c r="C819" t="s">
        <v>5143</v>
      </c>
      <c r="D819" t="s">
        <v>1691</v>
      </c>
      <c r="E819" t="s">
        <v>1528</v>
      </c>
      <c r="F819">
        <v>12779267</v>
      </c>
      <c r="G819" s="111">
        <v>45133</v>
      </c>
      <c r="H819" t="s">
        <v>6060</v>
      </c>
      <c r="I819" t="s">
        <v>255</v>
      </c>
      <c r="J819" t="s">
        <v>249</v>
      </c>
      <c r="K819" t="s">
        <v>250</v>
      </c>
      <c r="L819" t="s">
        <v>251</v>
      </c>
      <c r="O819" s="111">
        <v>45138</v>
      </c>
      <c r="P819" t="s">
        <v>252</v>
      </c>
      <c r="Q819" t="s">
        <v>253</v>
      </c>
      <c r="R819" s="111">
        <v>45138</v>
      </c>
      <c r="W819">
        <v>0</v>
      </c>
      <c r="X819">
        <v>100</v>
      </c>
      <c r="Y819">
        <v>473.51</v>
      </c>
      <c r="Z819">
        <f t="shared" si="12"/>
        <v>573.51</v>
      </c>
    </row>
    <row r="820" spans="1:26">
      <c r="A820" t="s">
        <v>246</v>
      </c>
      <c r="B820" t="s">
        <v>5142</v>
      </c>
      <c r="C820" t="s">
        <v>5143</v>
      </c>
      <c r="D820" t="s">
        <v>1691</v>
      </c>
      <c r="E820" t="s">
        <v>1528</v>
      </c>
      <c r="F820">
        <v>12779474</v>
      </c>
      <c r="G820" s="111">
        <v>45133</v>
      </c>
      <c r="H820" t="s">
        <v>6061</v>
      </c>
      <c r="I820" t="s">
        <v>255</v>
      </c>
      <c r="J820" t="s">
        <v>249</v>
      </c>
      <c r="K820" t="s">
        <v>250</v>
      </c>
      <c r="L820" t="s">
        <v>251</v>
      </c>
      <c r="O820" s="111">
        <v>45133</v>
      </c>
      <c r="P820" t="s">
        <v>252</v>
      </c>
      <c r="Q820" t="s">
        <v>253</v>
      </c>
      <c r="R820" s="111">
        <v>45134</v>
      </c>
      <c r="W820">
        <v>0</v>
      </c>
      <c r="X820">
        <v>231.5</v>
      </c>
      <c r="Y820">
        <v>4917</v>
      </c>
      <c r="Z820">
        <f t="shared" si="12"/>
        <v>5148.5</v>
      </c>
    </row>
    <row r="821" spans="1:26">
      <c r="A821" t="s">
        <v>246</v>
      </c>
      <c r="B821" t="s">
        <v>5799</v>
      </c>
      <c r="C821" t="s">
        <v>5339</v>
      </c>
      <c r="D821" t="s">
        <v>1691</v>
      </c>
      <c r="E821" t="s">
        <v>1528</v>
      </c>
      <c r="F821">
        <v>10903151</v>
      </c>
      <c r="G821" s="111">
        <v>45133</v>
      </c>
      <c r="H821" t="s">
        <v>6062</v>
      </c>
      <c r="I821" t="s">
        <v>260</v>
      </c>
      <c r="J821" t="s">
        <v>249</v>
      </c>
      <c r="K821" t="s">
        <v>250</v>
      </c>
      <c r="L821" t="s">
        <v>251</v>
      </c>
      <c r="O821" s="111">
        <v>45138</v>
      </c>
      <c r="P821" t="s">
        <v>252</v>
      </c>
      <c r="Q821" t="s">
        <v>253</v>
      </c>
      <c r="R821" s="111">
        <v>45138</v>
      </c>
      <c r="W821">
        <v>0</v>
      </c>
      <c r="X821">
        <v>20</v>
      </c>
      <c r="Y821">
        <v>9224.2099999999991</v>
      </c>
      <c r="Z821">
        <f t="shared" si="12"/>
        <v>9244.2099999999991</v>
      </c>
    </row>
    <row r="822" spans="1:26">
      <c r="A822" t="s">
        <v>246</v>
      </c>
      <c r="B822" t="s">
        <v>5332</v>
      </c>
      <c r="C822" t="s">
        <v>5333</v>
      </c>
      <c r="D822" t="s">
        <v>1691</v>
      </c>
      <c r="E822" t="s">
        <v>1528</v>
      </c>
      <c r="F822">
        <v>12791921</v>
      </c>
      <c r="G822" s="111">
        <v>45138</v>
      </c>
      <c r="H822" t="s">
        <v>6064</v>
      </c>
      <c r="I822" t="s">
        <v>255</v>
      </c>
      <c r="J822" t="s">
        <v>249</v>
      </c>
      <c r="K822" t="s">
        <v>250</v>
      </c>
      <c r="L822" t="s">
        <v>251</v>
      </c>
      <c r="O822" s="111">
        <v>45138</v>
      </c>
      <c r="P822" t="s">
        <v>252</v>
      </c>
      <c r="Q822" t="s">
        <v>253</v>
      </c>
      <c r="R822" s="111">
        <v>45147</v>
      </c>
      <c r="W822">
        <v>0</v>
      </c>
      <c r="X822">
        <v>0</v>
      </c>
      <c r="Y822">
        <v>600</v>
      </c>
      <c r="Z822">
        <f t="shared" si="12"/>
        <v>600</v>
      </c>
    </row>
    <row r="823" spans="1:26">
      <c r="A823" t="s">
        <v>246</v>
      </c>
      <c r="B823" t="s">
        <v>5142</v>
      </c>
      <c r="C823" t="s">
        <v>5143</v>
      </c>
      <c r="D823" t="s">
        <v>1691</v>
      </c>
      <c r="E823" t="s">
        <v>1528</v>
      </c>
      <c r="F823">
        <v>12804810</v>
      </c>
      <c r="G823" s="111">
        <v>45139</v>
      </c>
      <c r="H823" t="s">
        <v>6499</v>
      </c>
      <c r="I823" t="s">
        <v>256</v>
      </c>
      <c r="J823" t="s">
        <v>249</v>
      </c>
      <c r="K823" t="s">
        <v>250</v>
      </c>
      <c r="L823" t="s">
        <v>251</v>
      </c>
      <c r="O823" s="111">
        <v>45139</v>
      </c>
      <c r="P823" t="s">
        <v>252</v>
      </c>
      <c r="Q823" t="s">
        <v>253</v>
      </c>
      <c r="R823" s="111">
        <v>45139</v>
      </c>
      <c r="W823">
        <v>0</v>
      </c>
      <c r="X823">
        <v>0</v>
      </c>
      <c r="Y823">
        <v>5522.85</v>
      </c>
      <c r="Z823">
        <f t="shared" si="12"/>
        <v>5522.85</v>
      </c>
    </row>
    <row r="824" spans="1:26">
      <c r="A824" t="s">
        <v>246</v>
      </c>
      <c r="B824" t="s">
        <v>5332</v>
      </c>
      <c r="C824" t="s">
        <v>5333</v>
      </c>
      <c r="D824" t="s">
        <v>1691</v>
      </c>
      <c r="E824" t="s">
        <v>1528</v>
      </c>
      <c r="F824">
        <v>12811014</v>
      </c>
      <c r="G824" s="111">
        <v>45140</v>
      </c>
      <c r="H824" t="s">
        <v>6500</v>
      </c>
      <c r="I824" t="s">
        <v>255</v>
      </c>
      <c r="J824" t="s">
        <v>249</v>
      </c>
      <c r="K824" t="s">
        <v>250</v>
      </c>
      <c r="L824" t="s">
        <v>251</v>
      </c>
      <c r="O824" s="111">
        <v>45140</v>
      </c>
      <c r="P824" t="s">
        <v>252</v>
      </c>
      <c r="Q824" t="s">
        <v>253</v>
      </c>
      <c r="R824" s="111">
        <v>45140</v>
      </c>
      <c r="W824">
        <v>0</v>
      </c>
      <c r="X824">
        <v>0</v>
      </c>
      <c r="Y824">
        <v>8650</v>
      </c>
      <c r="Z824">
        <f t="shared" si="12"/>
        <v>8650</v>
      </c>
    </row>
    <row r="825" spans="1:26">
      <c r="A825" t="s">
        <v>246</v>
      </c>
      <c r="B825" t="s">
        <v>5142</v>
      </c>
      <c r="C825" t="s">
        <v>5143</v>
      </c>
      <c r="D825" t="s">
        <v>1691</v>
      </c>
      <c r="E825" t="s">
        <v>1528</v>
      </c>
      <c r="F825">
        <v>12719449</v>
      </c>
      <c r="G825" s="111">
        <v>45141</v>
      </c>
      <c r="H825" t="s">
        <v>6501</v>
      </c>
      <c r="I825" t="s">
        <v>255</v>
      </c>
      <c r="J825" t="s">
        <v>249</v>
      </c>
      <c r="K825" t="s">
        <v>250</v>
      </c>
      <c r="L825" t="s">
        <v>251</v>
      </c>
      <c r="O825" s="111">
        <v>45141</v>
      </c>
      <c r="P825" t="s">
        <v>252</v>
      </c>
      <c r="Q825" t="s">
        <v>253</v>
      </c>
      <c r="R825" s="111">
        <v>45153</v>
      </c>
      <c r="W825">
        <v>0</v>
      </c>
      <c r="X825">
        <v>0</v>
      </c>
      <c r="Y825">
        <v>5135</v>
      </c>
      <c r="Z825">
        <f t="shared" si="12"/>
        <v>5135</v>
      </c>
    </row>
    <row r="826" spans="1:26">
      <c r="A826" t="s">
        <v>246</v>
      </c>
      <c r="B826" t="s">
        <v>5142</v>
      </c>
      <c r="C826" t="s">
        <v>5143</v>
      </c>
      <c r="D826" t="s">
        <v>1691</v>
      </c>
      <c r="E826" t="s">
        <v>1528</v>
      </c>
      <c r="F826">
        <v>12820242</v>
      </c>
      <c r="G826" s="111">
        <v>45142</v>
      </c>
      <c r="H826" t="s">
        <v>6502</v>
      </c>
      <c r="I826" t="s">
        <v>255</v>
      </c>
      <c r="J826" t="s">
        <v>249</v>
      </c>
      <c r="K826" t="s">
        <v>250</v>
      </c>
      <c r="L826" t="s">
        <v>251</v>
      </c>
      <c r="O826" s="111">
        <v>45142</v>
      </c>
      <c r="P826" t="s">
        <v>252</v>
      </c>
      <c r="Q826" t="s">
        <v>253</v>
      </c>
      <c r="R826" s="111">
        <v>45142</v>
      </c>
      <c r="W826">
        <v>0</v>
      </c>
      <c r="X826">
        <v>0</v>
      </c>
      <c r="Y826">
        <v>3402.1</v>
      </c>
      <c r="Z826">
        <f t="shared" si="12"/>
        <v>3402.1</v>
      </c>
    </row>
    <row r="827" spans="1:26">
      <c r="A827" t="s">
        <v>246</v>
      </c>
      <c r="B827" t="s">
        <v>5332</v>
      </c>
      <c r="C827" t="s">
        <v>5333</v>
      </c>
      <c r="D827" t="s">
        <v>1691</v>
      </c>
      <c r="E827" t="s">
        <v>1528</v>
      </c>
      <c r="F827">
        <v>12825544</v>
      </c>
      <c r="G827" s="111">
        <v>45145</v>
      </c>
      <c r="H827" t="s">
        <v>6503</v>
      </c>
      <c r="I827" t="s">
        <v>255</v>
      </c>
      <c r="J827" t="s">
        <v>249</v>
      </c>
      <c r="K827" t="s">
        <v>250</v>
      </c>
      <c r="L827" t="s">
        <v>251</v>
      </c>
      <c r="O827" s="111">
        <v>45145</v>
      </c>
      <c r="P827" t="s">
        <v>252</v>
      </c>
      <c r="Q827" t="s">
        <v>253</v>
      </c>
      <c r="R827" s="111">
        <v>45146</v>
      </c>
      <c r="W827">
        <v>0</v>
      </c>
      <c r="X827">
        <v>0</v>
      </c>
      <c r="Y827">
        <v>320</v>
      </c>
      <c r="Z827">
        <f t="shared" si="12"/>
        <v>320</v>
      </c>
    </row>
    <row r="828" spans="1:26">
      <c r="A828" t="s">
        <v>246</v>
      </c>
      <c r="B828" t="s">
        <v>5332</v>
      </c>
      <c r="C828" t="s">
        <v>5333</v>
      </c>
      <c r="D828" t="s">
        <v>1691</v>
      </c>
      <c r="E828" t="s">
        <v>1528</v>
      </c>
      <c r="F828">
        <v>12727096</v>
      </c>
      <c r="G828" s="111">
        <v>45147</v>
      </c>
      <c r="H828" t="s">
        <v>6504</v>
      </c>
      <c r="I828" t="s">
        <v>255</v>
      </c>
      <c r="L828" t="s">
        <v>251</v>
      </c>
      <c r="O828" s="111">
        <v>45147</v>
      </c>
      <c r="P828" t="s">
        <v>252</v>
      </c>
      <c r="Q828" t="s">
        <v>253</v>
      </c>
      <c r="R828" s="111">
        <v>45148</v>
      </c>
      <c r="W828">
        <v>0</v>
      </c>
      <c r="X828">
        <v>0</v>
      </c>
      <c r="Y828">
        <v>76</v>
      </c>
      <c r="Z828">
        <f t="shared" si="12"/>
        <v>76</v>
      </c>
    </row>
    <row r="829" spans="1:26">
      <c r="A829" t="s">
        <v>246</v>
      </c>
      <c r="B829" t="s">
        <v>6155</v>
      </c>
      <c r="C829" t="s">
        <v>6156</v>
      </c>
      <c r="D829" t="s">
        <v>1691</v>
      </c>
      <c r="E829" t="s">
        <v>1528</v>
      </c>
      <c r="F829">
        <v>12841519</v>
      </c>
      <c r="G829" s="111">
        <v>45149</v>
      </c>
      <c r="H829" t="s">
        <v>6505</v>
      </c>
      <c r="I829" t="s">
        <v>255</v>
      </c>
      <c r="J829" t="s">
        <v>249</v>
      </c>
      <c r="K829" t="s">
        <v>250</v>
      </c>
      <c r="L829" t="s">
        <v>251</v>
      </c>
      <c r="O829" s="111">
        <v>45149</v>
      </c>
      <c r="P829" t="s">
        <v>252</v>
      </c>
      <c r="Q829" t="s">
        <v>253</v>
      </c>
      <c r="R829" s="111">
        <v>45156</v>
      </c>
      <c r="W829">
        <v>0</v>
      </c>
      <c r="X829">
        <v>0</v>
      </c>
      <c r="Y829">
        <v>2</v>
      </c>
      <c r="Z829">
        <f t="shared" si="12"/>
        <v>2</v>
      </c>
    </row>
    <row r="830" spans="1:26">
      <c r="A830" t="s">
        <v>246</v>
      </c>
      <c r="B830" t="s">
        <v>6161</v>
      </c>
      <c r="C830" t="s">
        <v>6162</v>
      </c>
      <c r="D830" t="s">
        <v>1691</v>
      </c>
      <c r="E830" t="s">
        <v>1528</v>
      </c>
      <c r="F830">
        <v>11864576</v>
      </c>
      <c r="G830" s="111">
        <v>45152</v>
      </c>
      <c r="H830" t="s">
        <v>6506</v>
      </c>
      <c r="I830" t="s">
        <v>248</v>
      </c>
      <c r="J830" t="s">
        <v>249</v>
      </c>
      <c r="K830" t="s">
        <v>250</v>
      </c>
      <c r="L830" t="s">
        <v>251</v>
      </c>
      <c r="O830" s="111">
        <v>45155</v>
      </c>
      <c r="P830" t="s">
        <v>252</v>
      </c>
      <c r="Q830" t="s">
        <v>253</v>
      </c>
      <c r="R830" s="111">
        <v>45160</v>
      </c>
      <c r="W830">
        <v>0</v>
      </c>
      <c r="X830">
        <v>0</v>
      </c>
      <c r="Y830">
        <v>180</v>
      </c>
      <c r="Z830">
        <f t="shared" si="12"/>
        <v>180</v>
      </c>
    </row>
    <row r="831" spans="1:26">
      <c r="A831" t="s">
        <v>246</v>
      </c>
      <c r="B831" t="s">
        <v>5142</v>
      </c>
      <c r="C831" t="s">
        <v>5143</v>
      </c>
      <c r="D831" t="s">
        <v>1691</v>
      </c>
      <c r="E831" t="s">
        <v>1528</v>
      </c>
      <c r="F831">
        <v>12863165</v>
      </c>
      <c r="G831" s="111">
        <v>45156</v>
      </c>
      <c r="H831" t="s">
        <v>6507</v>
      </c>
      <c r="I831" t="s">
        <v>255</v>
      </c>
      <c r="J831" t="s">
        <v>249</v>
      </c>
      <c r="K831" t="s">
        <v>250</v>
      </c>
      <c r="L831" t="s">
        <v>251</v>
      </c>
      <c r="O831" s="111">
        <v>45156</v>
      </c>
      <c r="P831" t="s">
        <v>252</v>
      </c>
      <c r="Q831" t="s">
        <v>253</v>
      </c>
      <c r="R831" s="111">
        <v>45159</v>
      </c>
      <c r="W831">
        <v>0</v>
      </c>
      <c r="X831">
        <v>0</v>
      </c>
      <c r="Y831">
        <v>51.88</v>
      </c>
      <c r="Z831">
        <f t="shared" si="12"/>
        <v>51.88</v>
      </c>
    </row>
    <row r="832" spans="1:26">
      <c r="A832" t="s">
        <v>246</v>
      </c>
      <c r="B832" t="s">
        <v>4263</v>
      </c>
      <c r="C832" t="s">
        <v>3863</v>
      </c>
      <c r="D832" t="s">
        <v>45</v>
      </c>
      <c r="E832" t="s">
        <v>46</v>
      </c>
      <c r="F832">
        <v>12582504</v>
      </c>
      <c r="G832" s="111">
        <v>45082</v>
      </c>
      <c r="H832" t="s">
        <v>5310</v>
      </c>
      <c r="I832" t="s">
        <v>255</v>
      </c>
      <c r="J832" t="s">
        <v>249</v>
      </c>
      <c r="K832" t="s">
        <v>250</v>
      </c>
      <c r="L832" t="s">
        <v>251</v>
      </c>
      <c r="O832" s="111">
        <v>45082</v>
      </c>
      <c r="P832" t="s">
        <v>252</v>
      </c>
      <c r="Q832" t="s">
        <v>253</v>
      </c>
      <c r="R832" s="111">
        <v>45089</v>
      </c>
      <c r="W832">
        <v>2367.5</v>
      </c>
      <c r="X832">
        <v>4374.07</v>
      </c>
      <c r="Y832">
        <v>2969.15</v>
      </c>
      <c r="Z832">
        <f t="shared" si="12"/>
        <v>9710.7199999999993</v>
      </c>
    </row>
    <row r="833" spans="1:26">
      <c r="A833" t="s">
        <v>246</v>
      </c>
      <c r="B833" t="s">
        <v>4263</v>
      </c>
      <c r="C833" t="s">
        <v>3863</v>
      </c>
      <c r="D833" t="s">
        <v>45</v>
      </c>
      <c r="E833" t="s">
        <v>46</v>
      </c>
      <c r="F833">
        <v>12463570</v>
      </c>
      <c r="G833" s="111">
        <v>45083</v>
      </c>
      <c r="H833" t="s">
        <v>5311</v>
      </c>
      <c r="I833" t="s">
        <v>255</v>
      </c>
      <c r="J833" t="s">
        <v>249</v>
      </c>
      <c r="K833" t="s">
        <v>250</v>
      </c>
      <c r="L833" t="s">
        <v>251</v>
      </c>
      <c r="O833" s="111">
        <v>45083</v>
      </c>
      <c r="P833" t="s">
        <v>252</v>
      </c>
      <c r="Q833" t="s">
        <v>253</v>
      </c>
      <c r="R833" s="111">
        <v>45084</v>
      </c>
      <c r="W833">
        <v>996</v>
      </c>
      <c r="X833">
        <v>795</v>
      </c>
      <c r="Y833">
        <v>464</v>
      </c>
      <c r="Z833">
        <f t="shared" si="12"/>
        <v>2255</v>
      </c>
    </row>
    <row r="834" spans="1:26">
      <c r="A834" t="s">
        <v>246</v>
      </c>
      <c r="B834" t="s">
        <v>5800</v>
      </c>
      <c r="C834" t="s">
        <v>3861</v>
      </c>
      <c r="D834" t="s">
        <v>45</v>
      </c>
      <c r="E834" t="s">
        <v>46</v>
      </c>
      <c r="F834">
        <v>12582462</v>
      </c>
      <c r="G834" s="111">
        <v>45083</v>
      </c>
      <c r="H834" t="s">
        <v>5312</v>
      </c>
      <c r="I834" t="s">
        <v>255</v>
      </c>
      <c r="J834" t="s">
        <v>249</v>
      </c>
      <c r="K834" t="s">
        <v>250</v>
      </c>
      <c r="L834" t="s">
        <v>251</v>
      </c>
      <c r="O834" s="111">
        <v>45083</v>
      </c>
      <c r="P834" t="s">
        <v>252</v>
      </c>
      <c r="Q834" t="s">
        <v>282</v>
      </c>
      <c r="R834" s="111">
        <v>45084</v>
      </c>
      <c r="W834">
        <v>1</v>
      </c>
      <c r="X834">
        <v>0</v>
      </c>
      <c r="Y834">
        <v>0</v>
      </c>
      <c r="Z834">
        <f t="shared" si="12"/>
        <v>1</v>
      </c>
    </row>
    <row r="835" spans="1:26">
      <c r="A835" t="s">
        <v>246</v>
      </c>
      <c r="B835" t="s">
        <v>5801</v>
      </c>
      <c r="C835" t="s">
        <v>5581</v>
      </c>
      <c r="D835" t="s">
        <v>45</v>
      </c>
      <c r="E835" t="s">
        <v>46</v>
      </c>
      <c r="F835">
        <v>12677626</v>
      </c>
      <c r="G835" s="111">
        <v>45106</v>
      </c>
      <c r="H835" t="s">
        <v>5582</v>
      </c>
      <c r="I835" t="s">
        <v>255</v>
      </c>
      <c r="L835" t="s">
        <v>251</v>
      </c>
      <c r="O835" s="111">
        <v>45106</v>
      </c>
      <c r="P835" t="s">
        <v>252</v>
      </c>
      <c r="Q835" t="s">
        <v>263</v>
      </c>
      <c r="R835" s="111">
        <v>45110</v>
      </c>
      <c r="W835">
        <v>0</v>
      </c>
      <c r="X835">
        <v>84.72</v>
      </c>
      <c r="Y835">
        <v>0</v>
      </c>
      <c r="Z835">
        <f t="shared" ref="Z835:Z898" si="13">SUM(W835:Y835)</f>
        <v>84.72</v>
      </c>
    </row>
    <row r="836" spans="1:26">
      <c r="A836" t="s">
        <v>246</v>
      </c>
      <c r="B836" t="s">
        <v>5802</v>
      </c>
      <c r="C836" t="s">
        <v>5803</v>
      </c>
      <c r="D836" t="s">
        <v>45</v>
      </c>
      <c r="E836" t="s">
        <v>46</v>
      </c>
      <c r="F836">
        <v>12759152</v>
      </c>
      <c r="G836" s="111">
        <v>45128</v>
      </c>
      <c r="H836" t="s">
        <v>6065</v>
      </c>
      <c r="I836" t="s">
        <v>255</v>
      </c>
      <c r="J836" t="s">
        <v>249</v>
      </c>
      <c r="K836" t="s">
        <v>250</v>
      </c>
      <c r="L836" t="s">
        <v>251</v>
      </c>
      <c r="O836" s="111">
        <v>45128</v>
      </c>
      <c r="P836" t="s">
        <v>252</v>
      </c>
      <c r="Q836" t="s">
        <v>253</v>
      </c>
      <c r="R836" s="111">
        <v>45131</v>
      </c>
      <c r="W836">
        <v>0</v>
      </c>
      <c r="X836">
        <v>243</v>
      </c>
      <c r="Y836">
        <v>1202.5</v>
      </c>
      <c r="Z836">
        <f t="shared" si="13"/>
        <v>1445.5</v>
      </c>
    </row>
    <row r="837" spans="1:26">
      <c r="A837" t="s">
        <v>246</v>
      </c>
      <c r="B837" t="s">
        <v>5804</v>
      </c>
      <c r="C837" t="s">
        <v>5805</v>
      </c>
      <c r="D837" t="s">
        <v>45</v>
      </c>
      <c r="E837" t="s">
        <v>46</v>
      </c>
      <c r="F837">
        <v>12774613</v>
      </c>
      <c r="G837" s="111">
        <v>45132</v>
      </c>
      <c r="H837" t="s">
        <v>6066</v>
      </c>
      <c r="I837" t="s">
        <v>255</v>
      </c>
      <c r="J837" t="s">
        <v>249</v>
      </c>
      <c r="K837" t="s">
        <v>268</v>
      </c>
      <c r="L837" t="s">
        <v>251</v>
      </c>
      <c r="O837" s="111">
        <v>45134</v>
      </c>
      <c r="P837" t="s">
        <v>252</v>
      </c>
      <c r="Q837" t="s">
        <v>253</v>
      </c>
      <c r="R837" s="111">
        <v>45141</v>
      </c>
      <c r="W837">
        <v>0</v>
      </c>
      <c r="X837">
        <v>0</v>
      </c>
      <c r="Y837">
        <v>7996</v>
      </c>
      <c r="Z837">
        <f t="shared" si="13"/>
        <v>7996</v>
      </c>
    </row>
    <row r="838" spans="1:26">
      <c r="A838" t="s">
        <v>246</v>
      </c>
      <c r="B838" t="s">
        <v>5804</v>
      </c>
      <c r="C838" t="s">
        <v>5805</v>
      </c>
      <c r="D838" t="s">
        <v>45</v>
      </c>
      <c r="E838" t="s">
        <v>46</v>
      </c>
      <c r="F838">
        <v>12796425</v>
      </c>
      <c r="G838" s="111">
        <v>45138</v>
      </c>
      <c r="H838" t="s">
        <v>6067</v>
      </c>
      <c r="I838" t="s">
        <v>255</v>
      </c>
      <c r="J838" t="s">
        <v>249</v>
      </c>
      <c r="K838" t="s">
        <v>250</v>
      </c>
      <c r="L838" t="s">
        <v>251</v>
      </c>
      <c r="O838" s="111">
        <v>45138</v>
      </c>
      <c r="P838" t="s">
        <v>252</v>
      </c>
      <c r="Q838" t="s">
        <v>253</v>
      </c>
      <c r="R838" s="111">
        <v>45140</v>
      </c>
      <c r="W838">
        <v>0</v>
      </c>
      <c r="X838">
        <v>0</v>
      </c>
      <c r="Y838">
        <v>7698.99</v>
      </c>
      <c r="Z838">
        <f t="shared" si="13"/>
        <v>7698.99</v>
      </c>
    </row>
    <row r="839" spans="1:26">
      <c r="A839" t="s">
        <v>246</v>
      </c>
      <c r="B839" t="s">
        <v>5802</v>
      </c>
      <c r="C839" t="s">
        <v>5803</v>
      </c>
      <c r="D839" t="s">
        <v>45</v>
      </c>
      <c r="E839" t="s">
        <v>46</v>
      </c>
      <c r="F839">
        <v>5373516</v>
      </c>
      <c r="G839" s="111">
        <v>45142</v>
      </c>
      <c r="H839" t="s">
        <v>6508</v>
      </c>
      <c r="I839" t="s">
        <v>256</v>
      </c>
      <c r="J839" t="s">
        <v>249</v>
      </c>
      <c r="K839" t="s">
        <v>268</v>
      </c>
      <c r="L839" t="s">
        <v>251</v>
      </c>
      <c r="O839" s="111">
        <v>45142</v>
      </c>
      <c r="P839" t="s">
        <v>252</v>
      </c>
      <c r="Q839" t="s">
        <v>253</v>
      </c>
      <c r="R839" s="111">
        <v>45143</v>
      </c>
      <c r="W839">
        <v>0</v>
      </c>
      <c r="X839">
        <v>0</v>
      </c>
      <c r="Y839">
        <v>17</v>
      </c>
      <c r="Z839">
        <f t="shared" si="13"/>
        <v>17</v>
      </c>
    </row>
    <row r="840" spans="1:26">
      <c r="A840" t="s">
        <v>246</v>
      </c>
      <c r="B840" t="s">
        <v>5804</v>
      </c>
      <c r="C840" t="s">
        <v>5805</v>
      </c>
      <c r="D840" t="s">
        <v>45</v>
      </c>
      <c r="E840" t="s">
        <v>46</v>
      </c>
      <c r="F840">
        <v>12824007</v>
      </c>
      <c r="G840" s="111">
        <v>45143</v>
      </c>
      <c r="H840" t="s">
        <v>6509</v>
      </c>
      <c r="I840" t="s">
        <v>255</v>
      </c>
      <c r="J840" t="s">
        <v>249</v>
      </c>
      <c r="K840" t="s">
        <v>250</v>
      </c>
      <c r="L840" t="s">
        <v>251</v>
      </c>
      <c r="O840" s="111">
        <v>45143</v>
      </c>
      <c r="P840" t="s">
        <v>252</v>
      </c>
      <c r="Q840" t="s">
        <v>253</v>
      </c>
      <c r="R840" s="111">
        <v>45152</v>
      </c>
      <c r="W840">
        <v>0</v>
      </c>
      <c r="X840">
        <v>0</v>
      </c>
      <c r="Y840">
        <v>334.87</v>
      </c>
      <c r="Z840">
        <f t="shared" si="13"/>
        <v>334.87</v>
      </c>
    </row>
    <row r="841" spans="1:26">
      <c r="A841" t="s">
        <v>246</v>
      </c>
      <c r="B841" t="s">
        <v>6137</v>
      </c>
      <c r="C841" t="s">
        <v>6138</v>
      </c>
      <c r="D841" t="s">
        <v>45</v>
      </c>
      <c r="E841" t="s">
        <v>46</v>
      </c>
      <c r="F841">
        <v>12833347</v>
      </c>
      <c r="G841" s="111">
        <v>45147</v>
      </c>
      <c r="H841" t="s">
        <v>6510</v>
      </c>
      <c r="I841" t="s">
        <v>255</v>
      </c>
      <c r="J841" t="s">
        <v>249</v>
      </c>
      <c r="K841" t="s">
        <v>250</v>
      </c>
      <c r="L841" t="s">
        <v>251</v>
      </c>
      <c r="O841" s="111">
        <v>45147</v>
      </c>
      <c r="P841" t="s">
        <v>252</v>
      </c>
      <c r="Q841" t="s">
        <v>253</v>
      </c>
      <c r="R841" s="111">
        <v>45149</v>
      </c>
      <c r="W841">
        <v>0</v>
      </c>
      <c r="X841">
        <v>0</v>
      </c>
      <c r="Y841">
        <v>861.6</v>
      </c>
      <c r="Z841">
        <f t="shared" si="13"/>
        <v>861.6</v>
      </c>
    </row>
    <row r="842" spans="1:26">
      <c r="A842" t="s">
        <v>246</v>
      </c>
      <c r="B842" t="s">
        <v>5804</v>
      </c>
      <c r="C842" t="s">
        <v>5805</v>
      </c>
      <c r="D842" t="s">
        <v>45</v>
      </c>
      <c r="E842" t="s">
        <v>46</v>
      </c>
      <c r="F842">
        <v>12837074</v>
      </c>
      <c r="G842" s="111">
        <v>45148</v>
      </c>
      <c r="H842" t="s">
        <v>6511</v>
      </c>
      <c r="I842" t="s">
        <v>255</v>
      </c>
      <c r="J842" t="s">
        <v>249</v>
      </c>
      <c r="K842" t="s">
        <v>268</v>
      </c>
      <c r="L842" t="s">
        <v>251</v>
      </c>
      <c r="O842" s="111">
        <v>45149</v>
      </c>
      <c r="P842" t="s">
        <v>252</v>
      </c>
      <c r="Q842" t="s">
        <v>253</v>
      </c>
      <c r="R842" s="111">
        <v>45161</v>
      </c>
      <c r="W842">
        <v>0</v>
      </c>
      <c r="X842">
        <v>0</v>
      </c>
      <c r="Y842">
        <v>4596.04</v>
      </c>
      <c r="Z842">
        <f t="shared" si="13"/>
        <v>4596.04</v>
      </c>
    </row>
    <row r="843" spans="1:26">
      <c r="A843" t="s">
        <v>246</v>
      </c>
      <c r="B843" t="s">
        <v>6137</v>
      </c>
      <c r="C843" t="s">
        <v>6138</v>
      </c>
      <c r="D843" t="s">
        <v>45</v>
      </c>
      <c r="E843" t="s">
        <v>46</v>
      </c>
      <c r="F843">
        <v>12846297</v>
      </c>
      <c r="G843" s="111">
        <v>45152</v>
      </c>
      <c r="H843" t="s">
        <v>6512</v>
      </c>
      <c r="I843" t="s">
        <v>255</v>
      </c>
      <c r="J843" t="s">
        <v>249</v>
      </c>
      <c r="K843" t="s">
        <v>250</v>
      </c>
      <c r="L843" t="s">
        <v>251</v>
      </c>
      <c r="O843" s="111">
        <v>45152</v>
      </c>
      <c r="P843" t="s">
        <v>252</v>
      </c>
      <c r="Q843" t="s">
        <v>253</v>
      </c>
      <c r="R843" s="111">
        <v>45152</v>
      </c>
      <c r="W843">
        <v>0</v>
      </c>
      <c r="X843">
        <v>0</v>
      </c>
      <c r="Y843">
        <v>1002.84</v>
      </c>
      <c r="Z843">
        <f t="shared" si="13"/>
        <v>1002.84</v>
      </c>
    </row>
    <row r="844" spans="1:26">
      <c r="A844" t="s">
        <v>246</v>
      </c>
      <c r="B844" t="s">
        <v>5804</v>
      </c>
      <c r="C844" t="s">
        <v>5805</v>
      </c>
      <c r="D844" t="s">
        <v>45</v>
      </c>
      <c r="E844" t="s">
        <v>46</v>
      </c>
      <c r="F844">
        <v>12821260</v>
      </c>
      <c r="G844" s="111">
        <v>45155</v>
      </c>
      <c r="H844" t="s">
        <v>6513</v>
      </c>
      <c r="I844" t="s">
        <v>255</v>
      </c>
      <c r="J844" t="s">
        <v>249</v>
      </c>
      <c r="K844" t="s">
        <v>250</v>
      </c>
      <c r="L844" t="s">
        <v>251</v>
      </c>
      <c r="O844" s="111">
        <v>45159</v>
      </c>
      <c r="P844" t="s">
        <v>252</v>
      </c>
      <c r="Q844" t="s">
        <v>253</v>
      </c>
      <c r="R844" s="111">
        <v>45160</v>
      </c>
      <c r="W844">
        <v>0</v>
      </c>
      <c r="X844">
        <v>0</v>
      </c>
      <c r="Y844">
        <v>638</v>
      </c>
      <c r="Z844">
        <f t="shared" si="13"/>
        <v>638</v>
      </c>
    </row>
    <row r="845" spans="1:26">
      <c r="A845" t="s">
        <v>246</v>
      </c>
      <c r="B845" t="s">
        <v>6140</v>
      </c>
      <c r="C845" t="s">
        <v>6141</v>
      </c>
      <c r="D845" t="s">
        <v>45</v>
      </c>
      <c r="E845" t="s">
        <v>46</v>
      </c>
      <c r="F845">
        <v>12833789</v>
      </c>
      <c r="G845" s="111">
        <v>45156</v>
      </c>
      <c r="H845" t="s">
        <v>6514</v>
      </c>
      <c r="I845" t="s">
        <v>255</v>
      </c>
      <c r="J845" t="s">
        <v>249</v>
      </c>
      <c r="K845" t="s">
        <v>268</v>
      </c>
      <c r="L845" t="s">
        <v>251</v>
      </c>
      <c r="O845" s="111">
        <v>45156</v>
      </c>
      <c r="P845" t="s">
        <v>252</v>
      </c>
      <c r="Q845" t="s">
        <v>253</v>
      </c>
      <c r="R845" s="111">
        <v>45156</v>
      </c>
      <c r="W845">
        <v>0</v>
      </c>
      <c r="X845">
        <v>0</v>
      </c>
      <c r="Y845">
        <v>2658</v>
      </c>
      <c r="Z845">
        <f t="shared" si="13"/>
        <v>2658</v>
      </c>
    </row>
    <row r="846" spans="1:26">
      <c r="A846" t="s">
        <v>246</v>
      </c>
      <c r="B846" t="s">
        <v>6140</v>
      </c>
      <c r="C846" t="s">
        <v>6141</v>
      </c>
      <c r="D846" t="s">
        <v>45</v>
      </c>
      <c r="E846" t="s">
        <v>46</v>
      </c>
      <c r="F846">
        <v>12846225</v>
      </c>
      <c r="G846" s="111">
        <v>45156</v>
      </c>
      <c r="H846" t="s">
        <v>6515</v>
      </c>
      <c r="I846" t="s">
        <v>255</v>
      </c>
      <c r="J846" t="s">
        <v>249</v>
      </c>
      <c r="K846" t="s">
        <v>250</v>
      </c>
      <c r="L846" t="s">
        <v>251</v>
      </c>
      <c r="O846" s="111">
        <v>45159</v>
      </c>
      <c r="P846" t="s">
        <v>252</v>
      </c>
      <c r="Q846" t="s">
        <v>253</v>
      </c>
      <c r="R846" s="111">
        <v>45159</v>
      </c>
      <c r="W846">
        <v>0</v>
      </c>
      <c r="X846">
        <v>0</v>
      </c>
      <c r="Y846">
        <v>2463.77</v>
      </c>
      <c r="Z846">
        <f t="shared" si="13"/>
        <v>2463.77</v>
      </c>
    </row>
    <row r="847" spans="1:26">
      <c r="A847" t="s">
        <v>246</v>
      </c>
      <c r="B847" t="s">
        <v>6137</v>
      </c>
      <c r="C847" t="s">
        <v>6138</v>
      </c>
      <c r="D847" t="s">
        <v>45</v>
      </c>
      <c r="E847" t="s">
        <v>46</v>
      </c>
      <c r="F847">
        <v>12863975</v>
      </c>
      <c r="G847" s="111">
        <v>45156</v>
      </c>
      <c r="H847" t="s">
        <v>6516</v>
      </c>
      <c r="I847" t="s">
        <v>255</v>
      </c>
      <c r="J847" t="s">
        <v>259</v>
      </c>
      <c r="K847" t="s">
        <v>250</v>
      </c>
      <c r="L847" t="s">
        <v>251</v>
      </c>
      <c r="O847" s="111">
        <v>45156</v>
      </c>
      <c r="P847" t="s">
        <v>252</v>
      </c>
      <c r="Q847" t="s">
        <v>253</v>
      </c>
      <c r="R847" s="111">
        <v>45159</v>
      </c>
      <c r="W847">
        <v>0</v>
      </c>
      <c r="X847">
        <v>0</v>
      </c>
      <c r="Y847">
        <v>5</v>
      </c>
      <c r="Z847">
        <f t="shared" si="13"/>
        <v>5</v>
      </c>
    </row>
    <row r="848" spans="1:26">
      <c r="A848" t="s">
        <v>246</v>
      </c>
      <c r="B848" t="s">
        <v>5804</v>
      </c>
      <c r="C848" t="s">
        <v>5805</v>
      </c>
      <c r="D848" t="s">
        <v>45</v>
      </c>
      <c r="E848" t="s">
        <v>46</v>
      </c>
      <c r="F848">
        <v>12862992</v>
      </c>
      <c r="G848" s="111">
        <v>45157</v>
      </c>
      <c r="H848" t="s">
        <v>6517</v>
      </c>
      <c r="I848" t="s">
        <v>255</v>
      </c>
      <c r="J848" t="s">
        <v>249</v>
      </c>
      <c r="K848" t="s">
        <v>250</v>
      </c>
      <c r="L848" t="s">
        <v>251</v>
      </c>
      <c r="O848" s="111">
        <v>45157</v>
      </c>
      <c r="P848" t="s">
        <v>252</v>
      </c>
      <c r="Q848" t="s">
        <v>253</v>
      </c>
      <c r="R848" s="111">
        <v>45159</v>
      </c>
      <c r="W848">
        <v>0</v>
      </c>
      <c r="X848">
        <v>0</v>
      </c>
      <c r="Y848">
        <v>3129.65</v>
      </c>
      <c r="Z848">
        <f t="shared" si="13"/>
        <v>3129.65</v>
      </c>
    </row>
    <row r="849" spans="1:26">
      <c r="A849" t="s">
        <v>246</v>
      </c>
      <c r="B849" t="s">
        <v>6137</v>
      </c>
      <c r="C849" t="s">
        <v>6138</v>
      </c>
      <c r="D849" t="s">
        <v>45</v>
      </c>
      <c r="E849" t="s">
        <v>46</v>
      </c>
      <c r="F849">
        <v>12868298</v>
      </c>
      <c r="G849" s="111">
        <v>45159</v>
      </c>
      <c r="H849" t="s">
        <v>6518</v>
      </c>
      <c r="I849" t="s">
        <v>255</v>
      </c>
      <c r="J849" t="s">
        <v>249</v>
      </c>
      <c r="K849" t="s">
        <v>250</v>
      </c>
      <c r="L849" t="s">
        <v>251</v>
      </c>
      <c r="O849" s="111">
        <v>45159</v>
      </c>
      <c r="P849" t="s">
        <v>252</v>
      </c>
      <c r="Q849" t="s">
        <v>253</v>
      </c>
      <c r="R849" s="111">
        <v>45159</v>
      </c>
      <c r="W849">
        <v>0</v>
      </c>
      <c r="X849">
        <v>0</v>
      </c>
      <c r="Y849">
        <v>95.14</v>
      </c>
      <c r="Z849">
        <f t="shared" si="13"/>
        <v>95.14</v>
      </c>
    </row>
    <row r="850" spans="1:26">
      <c r="A850" t="s">
        <v>246</v>
      </c>
      <c r="B850" t="s">
        <v>5802</v>
      </c>
      <c r="C850" t="s">
        <v>5803</v>
      </c>
      <c r="D850" t="s">
        <v>45</v>
      </c>
      <c r="E850" t="s">
        <v>46</v>
      </c>
      <c r="F850">
        <v>8069831</v>
      </c>
      <c r="G850" s="111">
        <v>45159</v>
      </c>
      <c r="H850" t="s">
        <v>6519</v>
      </c>
      <c r="I850" t="s">
        <v>255</v>
      </c>
      <c r="J850" t="s">
        <v>249</v>
      </c>
      <c r="K850" t="s">
        <v>250</v>
      </c>
      <c r="L850" t="s">
        <v>251</v>
      </c>
      <c r="O850" s="111">
        <v>45159</v>
      </c>
      <c r="P850" t="s">
        <v>252</v>
      </c>
      <c r="Q850" t="s">
        <v>253</v>
      </c>
      <c r="R850" s="111">
        <v>45159</v>
      </c>
      <c r="W850">
        <v>0</v>
      </c>
      <c r="X850">
        <v>0</v>
      </c>
      <c r="Y850">
        <v>435</v>
      </c>
      <c r="Z850">
        <f t="shared" si="13"/>
        <v>435</v>
      </c>
    </row>
    <row r="851" spans="1:26">
      <c r="A851" t="s">
        <v>246</v>
      </c>
      <c r="B851" t="s">
        <v>6140</v>
      </c>
      <c r="C851" t="s">
        <v>6141</v>
      </c>
      <c r="D851" t="s">
        <v>45</v>
      </c>
      <c r="E851" t="s">
        <v>46</v>
      </c>
      <c r="F851">
        <v>12868679</v>
      </c>
      <c r="G851" s="111">
        <v>45159</v>
      </c>
      <c r="H851" t="s">
        <v>6520</v>
      </c>
      <c r="I851" t="s">
        <v>255</v>
      </c>
      <c r="J851" t="s">
        <v>249</v>
      </c>
      <c r="K851" t="s">
        <v>250</v>
      </c>
      <c r="L851" t="s">
        <v>251</v>
      </c>
      <c r="O851" s="111">
        <v>45159</v>
      </c>
      <c r="P851" t="s">
        <v>252</v>
      </c>
      <c r="Q851" t="s">
        <v>253</v>
      </c>
      <c r="R851" s="111">
        <v>45159</v>
      </c>
      <c r="W851">
        <v>0</v>
      </c>
      <c r="X851">
        <v>0</v>
      </c>
      <c r="Y851">
        <v>87.2</v>
      </c>
      <c r="Z851">
        <f t="shared" si="13"/>
        <v>87.2</v>
      </c>
    </row>
    <row r="852" spans="1:26">
      <c r="A852" t="s">
        <v>246</v>
      </c>
      <c r="B852" t="s">
        <v>6521</v>
      </c>
      <c r="C852" t="s">
        <v>6522</v>
      </c>
      <c r="D852" t="s">
        <v>45</v>
      </c>
      <c r="E852" t="s">
        <v>46</v>
      </c>
      <c r="F852">
        <v>12872481</v>
      </c>
      <c r="G852" s="111">
        <v>45160</v>
      </c>
      <c r="H852" t="s">
        <v>6523</v>
      </c>
      <c r="I852" t="s">
        <v>255</v>
      </c>
      <c r="J852" t="s">
        <v>249</v>
      </c>
      <c r="K852" t="s">
        <v>250</v>
      </c>
      <c r="L852" t="s">
        <v>251</v>
      </c>
      <c r="O852" s="111">
        <v>45160</v>
      </c>
      <c r="P852" t="s">
        <v>252</v>
      </c>
      <c r="Q852" t="s">
        <v>253</v>
      </c>
      <c r="R852" s="111">
        <v>45160</v>
      </c>
      <c r="W852">
        <v>0</v>
      </c>
      <c r="X852">
        <v>0</v>
      </c>
      <c r="Y852">
        <v>22.2</v>
      </c>
      <c r="Z852">
        <f t="shared" si="13"/>
        <v>22.2</v>
      </c>
    </row>
    <row r="853" spans="1:26">
      <c r="A853" t="s">
        <v>246</v>
      </c>
      <c r="B853" t="s">
        <v>6521</v>
      </c>
      <c r="C853" t="s">
        <v>6522</v>
      </c>
      <c r="D853" t="s">
        <v>45</v>
      </c>
      <c r="E853" t="s">
        <v>46</v>
      </c>
      <c r="F853">
        <v>11951637</v>
      </c>
      <c r="G853" s="111">
        <v>45160</v>
      </c>
      <c r="H853" t="s">
        <v>6524</v>
      </c>
      <c r="I853" t="s">
        <v>255</v>
      </c>
      <c r="J853" t="s">
        <v>249</v>
      </c>
      <c r="K853" t="s">
        <v>250</v>
      </c>
      <c r="L853" t="s">
        <v>251</v>
      </c>
      <c r="O853" s="111">
        <v>45160</v>
      </c>
      <c r="P853" t="s">
        <v>252</v>
      </c>
      <c r="Q853" t="s">
        <v>253</v>
      </c>
      <c r="R853" s="111">
        <v>45161</v>
      </c>
      <c r="W853">
        <v>0</v>
      </c>
      <c r="X853">
        <v>0</v>
      </c>
      <c r="Y853">
        <v>54.8</v>
      </c>
      <c r="Z853">
        <f t="shared" si="13"/>
        <v>54.8</v>
      </c>
    </row>
    <row r="854" spans="1:26">
      <c r="A854" t="s">
        <v>246</v>
      </c>
      <c r="B854" t="s">
        <v>6521</v>
      </c>
      <c r="C854" t="s">
        <v>6522</v>
      </c>
      <c r="D854" t="s">
        <v>45</v>
      </c>
      <c r="E854" t="s">
        <v>46</v>
      </c>
      <c r="F854">
        <v>12878045</v>
      </c>
      <c r="G854" s="111">
        <v>45161</v>
      </c>
      <c r="H854" t="s">
        <v>6525</v>
      </c>
      <c r="I854" t="s">
        <v>255</v>
      </c>
      <c r="J854" t="s">
        <v>249</v>
      </c>
      <c r="K854" t="s">
        <v>250</v>
      </c>
      <c r="L854" t="s">
        <v>251</v>
      </c>
      <c r="O854" s="111">
        <v>45161</v>
      </c>
      <c r="P854" t="s">
        <v>252</v>
      </c>
      <c r="Q854" t="s">
        <v>253</v>
      </c>
      <c r="R854" s="111">
        <v>45161</v>
      </c>
      <c r="W854">
        <v>0</v>
      </c>
      <c r="X854">
        <v>0</v>
      </c>
      <c r="Y854">
        <v>29</v>
      </c>
      <c r="Z854">
        <f t="shared" si="13"/>
        <v>29</v>
      </c>
    </row>
    <row r="855" spans="1:26">
      <c r="A855" t="s">
        <v>246</v>
      </c>
      <c r="B855" t="s">
        <v>6526</v>
      </c>
      <c r="C855" t="s">
        <v>6527</v>
      </c>
      <c r="D855" t="s">
        <v>45</v>
      </c>
      <c r="E855" t="s">
        <v>46</v>
      </c>
      <c r="F855">
        <v>12878238</v>
      </c>
      <c r="G855" s="111">
        <v>45161</v>
      </c>
      <c r="H855" t="s">
        <v>6528</v>
      </c>
      <c r="I855" t="s">
        <v>255</v>
      </c>
      <c r="J855" t="s">
        <v>249</v>
      </c>
      <c r="K855" t="s">
        <v>250</v>
      </c>
      <c r="L855" t="s">
        <v>251</v>
      </c>
      <c r="O855" s="111">
        <v>45161</v>
      </c>
      <c r="P855" t="s">
        <v>252</v>
      </c>
      <c r="Q855" t="s">
        <v>253</v>
      </c>
      <c r="R855" s="111">
        <v>45161</v>
      </c>
      <c r="W855">
        <v>0</v>
      </c>
      <c r="X855">
        <v>0</v>
      </c>
      <c r="Y855">
        <v>161</v>
      </c>
      <c r="Z855">
        <f t="shared" si="13"/>
        <v>161</v>
      </c>
    </row>
    <row r="856" spans="1:26">
      <c r="A856" t="s">
        <v>246</v>
      </c>
      <c r="B856" t="s">
        <v>6521</v>
      </c>
      <c r="C856" t="s">
        <v>6522</v>
      </c>
      <c r="D856" t="s">
        <v>45</v>
      </c>
      <c r="E856" t="s">
        <v>46</v>
      </c>
      <c r="F856">
        <v>12878920</v>
      </c>
      <c r="G856" s="111">
        <v>45161</v>
      </c>
      <c r="H856" t="s">
        <v>6529</v>
      </c>
      <c r="I856" t="s">
        <v>255</v>
      </c>
      <c r="J856" t="s">
        <v>249</v>
      </c>
      <c r="K856" t="s">
        <v>250</v>
      </c>
      <c r="L856" t="s">
        <v>251</v>
      </c>
      <c r="O856" s="111">
        <v>45161</v>
      </c>
      <c r="P856" t="s">
        <v>252</v>
      </c>
      <c r="Q856" t="s">
        <v>257</v>
      </c>
      <c r="R856" s="111">
        <v>45167</v>
      </c>
      <c r="W856">
        <v>0</v>
      </c>
      <c r="X856">
        <v>0</v>
      </c>
      <c r="Y856">
        <v>0</v>
      </c>
      <c r="Z856">
        <f t="shared" si="13"/>
        <v>0</v>
      </c>
    </row>
    <row r="857" spans="1:26">
      <c r="A857" t="s">
        <v>246</v>
      </c>
      <c r="B857" t="s">
        <v>5804</v>
      </c>
      <c r="C857" t="s">
        <v>5805</v>
      </c>
      <c r="D857" t="s">
        <v>45</v>
      </c>
      <c r="E857" t="s">
        <v>46</v>
      </c>
      <c r="F857">
        <v>12879594</v>
      </c>
      <c r="G857" s="111">
        <v>45161</v>
      </c>
      <c r="H857" t="s">
        <v>6530</v>
      </c>
      <c r="I857" t="s">
        <v>271</v>
      </c>
      <c r="J857" t="s">
        <v>249</v>
      </c>
      <c r="K857" t="s">
        <v>250</v>
      </c>
      <c r="L857" t="s">
        <v>251</v>
      </c>
      <c r="O857" s="111">
        <v>45161</v>
      </c>
      <c r="P857" t="s">
        <v>252</v>
      </c>
      <c r="Q857" t="s">
        <v>253</v>
      </c>
      <c r="R857" s="111">
        <v>45166</v>
      </c>
      <c r="W857">
        <v>0</v>
      </c>
      <c r="X857">
        <v>0</v>
      </c>
      <c r="Y857">
        <v>203.4</v>
      </c>
      <c r="Z857">
        <f t="shared" si="13"/>
        <v>203.4</v>
      </c>
    </row>
    <row r="858" spans="1:26">
      <c r="A858" t="s">
        <v>246</v>
      </c>
      <c r="B858" t="s">
        <v>6137</v>
      </c>
      <c r="C858" t="s">
        <v>6138</v>
      </c>
      <c r="D858" t="s">
        <v>45</v>
      </c>
      <c r="E858" t="s">
        <v>46</v>
      </c>
      <c r="F858">
        <v>12858904</v>
      </c>
      <c r="G858" s="111">
        <v>45161</v>
      </c>
      <c r="H858" t="s">
        <v>6531</v>
      </c>
      <c r="I858" t="s">
        <v>271</v>
      </c>
      <c r="J858" t="s">
        <v>249</v>
      </c>
      <c r="K858" t="s">
        <v>250</v>
      </c>
      <c r="L858" t="s">
        <v>251</v>
      </c>
      <c r="O858" s="111">
        <v>45162</v>
      </c>
      <c r="P858" t="s">
        <v>252</v>
      </c>
      <c r="Q858" t="s">
        <v>253</v>
      </c>
      <c r="R858" s="111">
        <v>45163</v>
      </c>
      <c r="W858">
        <v>0</v>
      </c>
      <c r="X858">
        <v>0</v>
      </c>
      <c r="Y858">
        <v>1792.3</v>
      </c>
      <c r="Z858">
        <f t="shared" si="13"/>
        <v>1792.3</v>
      </c>
    </row>
    <row r="859" spans="1:26">
      <c r="A859" t="s">
        <v>246</v>
      </c>
      <c r="B859" t="s">
        <v>6140</v>
      </c>
      <c r="C859" t="s">
        <v>6141</v>
      </c>
      <c r="D859" t="s">
        <v>45</v>
      </c>
      <c r="E859" t="s">
        <v>46</v>
      </c>
      <c r="F859">
        <v>12880157</v>
      </c>
      <c r="G859" s="111">
        <v>45162</v>
      </c>
      <c r="H859" t="s">
        <v>6532</v>
      </c>
      <c r="I859" t="s">
        <v>255</v>
      </c>
      <c r="J859" t="s">
        <v>249</v>
      </c>
      <c r="K859" t="s">
        <v>250</v>
      </c>
      <c r="L859" t="s">
        <v>251</v>
      </c>
      <c r="O859" s="111">
        <v>45162</v>
      </c>
      <c r="P859" t="s">
        <v>252</v>
      </c>
      <c r="Q859" t="s">
        <v>253</v>
      </c>
      <c r="R859" s="111">
        <v>45162</v>
      </c>
      <c r="W859">
        <v>0</v>
      </c>
      <c r="X859">
        <v>0</v>
      </c>
      <c r="Y859">
        <v>539.1</v>
      </c>
      <c r="Z859">
        <f t="shared" si="13"/>
        <v>539.1</v>
      </c>
    </row>
    <row r="860" spans="1:26">
      <c r="A860" t="s">
        <v>246</v>
      </c>
      <c r="B860" t="s">
        <v>6521</v>
      </c>
      <c r="C860" t="s">
        <v>6522</v>
      </c>
      <c r="D860" t="s">
        <v>45</v>
      </c>
      <c r="E860" t="s">
        <v>46</v>
      </c>
      <c r="F860">
        <v>12880787</v>
      </c>
      <c r="G860" s="111">
        <v>45162</v>
      </c>
      <c r="H860" t="s">
        <v>6533</v>
      </c>
      <c r="I860" t="s">
        <v>255</v>
      </c>
      <c r="J860" t="s">
        <v>249</v>
      </c>
      <c r="K860" t="s">
        <v>268</v>
      </c>
      <c r="L860" t="s">
        <v>251</v>
      </c>
      <c r="O860" s="111">
        <v>45162</v>
      </c>
      <c r="P860" t="s">
        <v>252</v>
      </c>
      <c r="Q860" t="s">
        <v>257</v>
      </c>
      <c r="R860" s="111">
        <v>45162</v>
      </c>
      <c r="W860">
        <v>0</v>
      </c>
      <c r="X860">
        <v>0</v>
      </c>
      <c r="Y860">
        <v>0</v>
      </c>
      <c r="Z860">
        <f t="shared" si="13"/>
        <v>0</v>
      </c>
    </row>
    <row r="861" spans="1:26">
      <c r="A861" t="s">
        <v>246</v>
      </c>
      <c r="B861" t="s">
        <v>5804</v>
      </c>
      <c r="C861" t="s">
        <v>5805</v>
      </c>
      <c r="D861" t="s">
        <v>45</v>
      </c>
      <c r="E861" t="s">
        <v>46</v>
      </c>
      <c r="F861">
        <v>12880794</v>
      </c>
      <c r="G861" s="111">
        <v>45162</v>
      </c>
      <c r="H861" t="s">
        <v>6534</v>
      </c>
      <c r="I861" t="s">
        <v>271</v>
      </c>
      <c r="J861" t="s">
        <v>259</v>
      </c>
      <c r="K861" t="s">
        <v>250</v>
      </c>
      <c r="L861" t="s">
        <v>251</v>
      </c>
      <c r="O861" s="111">
        <v>45162</v>
      </c>
      <c r="P861" t="s">
        <v>252</v>
      </c>
      <c r="Q861" t="s">
        <v>253</v>
      </c>
      <c r="R861" s="111">
        <v>45166</v>
      </c>
      <c r="W861">
        <v>0</v>
      </c>
      <c r="X861">
        <v>0</v>
      </c>
      <c r="Y861">
        <v>126</v>
      </c>
      <c r="Z861">
        <f t="shared" si="13"/>
        <v>126</v>
      </c>
    </row>
    <row r="862" spans="1:26">
      <c r="A862" t="s">
        <v>246</v>
      </c>
      <c r="B862" t="s">
        <v>6526</v>
      </c>
      <c r="C862" t="s">
        <v>6527</v>
      </c>
      <c r="D862" t="s">
        <v>45</v>
      </c>
      <c r="E862" t="s">
        <v>46</v>
      </c>
      <c r="F862">
        <v>12880337</v>
      </c>
      <c r="G862" s="111">
        <v>45162</v>
      </c>
      <c r="H862" t="s">
        <v>6535</v>
      </c>
      <c r="I862" t="s">
        <v>256</v>
      </c>
      <c r="J862" t="s">
        <v>249</v>
      </c>
      <c r="K862" t="s">
        <v>250</v>
      </c>
      <c r="L862" t="s">
        <v>251</v>
      </c>
      <c r="O862" s="111">
        <v>45162</v>
      </c>
      <c r="P862" t="s">
        <v>252</v>
      </c>
      <c r="Q862" t="s">
        <v>253</v>
      </c>
      <c r="R862" s="111">
        <v>45163</v>
      </c>
      <c r="W862">
        <v>0</v>
      </c>
      <c r="X862">
        <v>0</v>
      </c>
      <c r="Y862">
        <v>397.92</v>
      </c>
      <c r="Z862">
        <f t="shared" si="13"/>
        <v>397.92</v>
      </c>
    </row>
    <row r="863" spans="1:26">
      <c r="A863" t="s">
        <v>246</v>
      </c>
      <c r="B863" t="s">
        <v>6526</v>
      </c>
      <c r="C863" t="s">
        <v>6527</v>
      </c>
      <c r="D863" t="s">
        <v>45</v>
      </c>
      <c r="E863" t="s">
        <v>46</v>
      </c>
      <c r="F863">
        <v>12868925</v>
      </c>
      <c r="G863" s="111">
        <v>45166</v>
      </c>
      <c r="H863" t="s">
        <v>6536</v>
      </c>
      <c r="I863" t="s">
        <v>271</v>
      </c>
      <c r="J863" t="s">
        <v>249</v>
      </c>
      <c r="K863" t="s">
        <v>268</v>
      </c>
      <c r="L863" t="s">
        <v>251</v>
      </c>
      <c r="O863" s="111">
        <v>45166</v>
      </c>
      <c r="P863" t="s">
        <v>252</v>
      </c>
      <c r="Q863" t="s">
        <v>253</v>
      </c>
      <c r="R863" s="111">
        <v>45166</v>
      </c>
      <c r="W863">
        <v>0</v>
      </c>
      <c r="X863">
        <v>0</v>
      </c>
      <c r="Y863">
        <v>240</v>
      </c>
      <c r="Z863">
        <f t="shared" si="13"/>
        <v>240</v>
      </c>
    </row>
    <row r="864" spans="1:26">
      <c r="A864" t="s">
        <v>246</v>
      </c>
      <c r="B864" t="s">
        <v>6521</v>
      </c>
      <c r="C864" t="s">
        <v>6522</v>
      </c>
      <c r="D864" t="s">
        <v>45</v>
      </c>
      <c r="E864" t="s">
        <v>46</v>
      </c>
      <c r="F864">
        <v>12891013</v>
      </c>
      <c r="G864" s="111">
        <v>45166</v>
      </c>
      <c r="H864" t="s">
        <v>6537</v>
      </c>
      <c r="I864" t="s">
        <v>271</v>
      </c>
      <c r="J864" t="s">
        <v>249</v>
      </c>
      <c r="K864" t="s">
        <v>250</v>
      </c>
      <c r="L864" t="s">
        <v>251</v>
      </c>
      <c r="O864" s="111">
        <v>45166</v>
      </c>
      <c r="P864" t="s">
        <v>252</v>
      </c>
      <c r="Q864" t="s">
        <v>257</v>
      </c>
      <c r="R864" s="111">
        <v>45166</v>
      </c>
      <c r="W864">
        <v>0</v>
      </c>
      <c r="X864">
        <v>0</v>
      </c>
      <c r="Y864">
        <v>0.01</v>
      </c>
      <c r="Z864">
        <f t="shared" si="13"/>
        <v>0.01</v>
      </c>
    </row>
    <row r="865" spans="1:26">
      <c r="A865" t="s">
        <v>246</v>
      </c>
      <c r="B865" t="s">
        <v>6521</v>
      </c>
      <c r="C865" t="s">
        <v>6522</v>
      </c>
      <c r="D865" t="s">
        <v>45</v>
      </c>
      <c r="E865" t="s">
        <v>46</v>
      </c>
      <c r="F865">
        <v>12895864</v>
      </c>
      <c r="G865" s="111">
        <v>45167</v>
      </c>
      <c r="H865" t="s">
        <v>6538</v>
      </c>
      <c r="I865" t="s">
        <v>271</v>
      </c>
      <c r="J865" t="s">
        <v>249</v>
      </c>
      <c r="K865" t="s">
        <v>250</v>
      </c>
      <c r="L865" t="s">
        <v>251</v>
      </c>
      <c r="O865" s="111">
        <v>45167</v>
      </c>
      <c r="P865" t="s">
        <v>252</v>
      </c>
      <c r="Q865" t="s">
        <v>253</v>
      </c>
      <c r="R865" s="111">
        <v>45167</v>
      </c>
      <c r="W865">
        <v>0</v>
      </c>
      <c r="X865">
        <v>0</v>
      </c>
      <c r="Y865">
        <v>209.5</v>
      </c>
      <c r="Z865">
        <f t="shared" si="13"/>
        <v>209.5</v>
      </c>
    </row>
    <row r="866" spans="1:26">
      <c r="A866" t="s">
        <v>246</v>
      </c>
      <c r="B866" t="s">
        <v>6521</v>
      </c>
      <c r="C866" t="s">
        <v>6522</v>
      </c>
      <c r="D866" t="s">
        <v>45</v>
      </c>
      <c r="E866" t="s">
        <v>46</v>
      </c>
      <c r="F866">
        <v>12902409</v>
      </c>
      <c r="G866" s="111">
        <v>45168</v>
      </c>
      <c r="H866" t="s">
        <v>6539</v>
      </c>
      <c r="I866" t="s">
        <v>271</v>
      </c>
      <c r="J866" t="s">
        <v>249</v>
      </c>
      <c r="K866" t="s">
        <v>250</v>
      </c>
      <c r="L866" t="s">
        <v>251</v>
      </c>
      <c r="O866" s="111">
        <v>45168</v>
      </c>
      <c r="P866" t="s">
        <v>252</v>
      </c>
      <c r="Q866" t="s">
        <v>257</v>
      </c>
      <c r="R866" s="111">
        <v>45168</v>
      </c>
      <c r="W866">
        <v>0</v>
      </c>
      <c r="X866">
        <v>0</v>
      </c>
      <c r="Y866">
        <v>0</v>
      </c>
      <c r="Z866">
        <f t="shared" si="13"/>
        <v>0</v>
      </c>
    </row>
    <row r="867" spans="1:26">
      <c r="A867" t="s">
        <v>246</v>
      </c>
      <c r="B867" t="s">
        <v>6521</v>
      </c>
      <c r="C867" t="s">
        <v>6522</v>
      </c>
      <c r="D867" t="s">
        <v>45</v>
      </c>
      <c r="E867" t="s">
        <v>46</v>
      </c>
      <c r="F867">
        <v>12902779</v>
      </c>
      <c r="G867" s="111">
        <v>45168</v>
      </c>
      <c r="H867" t="s">
        <v>6540</v>
      </c>
      <c r="I867" t="s">
        <v>271</v>
      </c>
      <c r="J867" t="s">
        <v>249</v>
      </c>
      <c r="K867" t="s">
        <v>250</v>
      </c>
      <c r="L867" t="s">
        <v>251</v>
      </c>
      <c r="O867" s="111">
        <v>45168</v>
      </c>
      <c r="P867" t="s">
        <v>252</v>
      </c>
      <c r="Q867" t="s">
        <v>253</v>
      </c>
      <c r="R867" s="111">
        <v>45168</v>
      </c>
      <c r="W867">
        <v>0</v>
      </c>
      <c r="X867">
        <v>0</v>
      </c>
      <c r="Y867">
        <v>38</v>
      </c>
      <c r="Z867">
        <f t="shared" si="13"/>
        <v>38</v>
      </c>
    </row>
    <row r="868" spans="1:26">
      <c r="A868" t="s">
        <v>246</v>
      </c>
      <c r="B868" t="s">
        <v>5784</v>
      </c>
      <c r="C868" t="s">
        <v>5087</v>
      </c>
      <c r="D868" t="s">
        <v>343</v>
      </c>
      <c r="E868" t="s">
        <v>54</v>
      </c>
      <c r="F868">
        <v>12568269</v>
      </c>
      <c r="G868" s="111">
        <v>45078</v>
      </c>
      <c r="H868" t="s">
        <v>5351</v>
      </c>
      <c r="I868" t="s">
        <v>255</v>
      </c>
      <c r="J868" t="s">
        <v>249</v>
      </c>
      <c r="K868" t="s">
        <v>250</v>
      </c>
      <c r="L868" t="s">
        <v>251</v>
      </c>
      <c r="O868" s="111">
        <v>45078</v>
      </c>
      <c r="P868" t="s">
        <v>252</v>
      </c>
      <c r="Q868" t="s">
        <v>282</v>
      </c>
      <c r="R868" s="111">
        <v>45079</v>
      </c>
      <c r="W868">
        <v>3811.69</v>
      </c>
      <c r="X868">
        <v>2337.81</v>
      </c>
      <c r="Y868">
        <v>0</v>
      </c>
      <c r="Z868">
        <f t="shared" si="13"/>
        <v>6149.5</v>
      </c>
    </row>
    <row r="869" spans="1:26">
      <c r="A869" t="s">
        <v>246</v>
      </c>
      <c r="B869" t="s">
        <v>5784</v>
      </c>
      <c r="C869" t="s">
        <v>5087</v>
      </c>
      <c r="D869" t="s">
        <v>343</v>
      </c>
      <c r="E869" t="s">
        <v>54</v>
      </c>
      <c r="F869">
        <v>12569363</v>
      </c>
      <c r="G869" s="111">
        <v>45078</v>
      </c>
      <c r="H869" t="s">
        <v>5359</v>
      </c>
      <c r="I869" t="s">
        <v>255</v>
      </c>
      <c r="J869" t="s">
        <v>249</v>
      </c>
      <c r="K869" t="s">
        <v>250</v>
      </c>
      <c r="L869" t="s">
        <v>251</v>
      </c>
      <c r="O869" s="111">
        <v>45083</v>
      </c>
      <c r="P869" t="s">
        <v>252</v>
      </c>
      <c r="Q869" t="s">
        <v>282</v>
      </c>
      <c r="R869" s="111">
        <v>45084</v>
      </c>
      <c r="W869">
        <v>1215.9000000000001</v>
      </c>
      <c r="X869">
        <v>141.35</v>
      </c>
      <c r="Y869">
        <v>0</v>
      </c>
      <c r="Z869">
        <f t="shared" si="13"/>
        <v>1357.25</v>
      </c>
    </row>
    <row r="870" spans="1:26">
      <c r="A870" t="s">
        <v>246</v>
      </c>
      <c r="B870" t="s">
        <v>5784</v>
      </c>
      <c r="C870" t="s">
        <v>5087</v>
      </c>
      <c r="D870" t="s">
        <v>343</v>
      </c>
      <c r="E870" t="s">
        <v>54</v>
      </c>
      <c r="F870">
        <v>12582565</v>
      </c>
      <c r="G870" s="111">
        <v>45082</v>
      </c>
      <c r="H870" t="s">
        <v>5360</v>
      </c>
      <c r="I870" t="s">
        <v>255</v>
      </c>
      <c r="J870" t="s">
        <v>249</v>
      </c>
      <c r="K870" t="s">
        <v>250</v>
      </c>
      <c r="L870" t="s">
        <v>251</v>
      </c>
      <c r="O870" s="111">
        <v>45082</v>
      </c>
      <c r="P870" t="s">
        <v>252</v>
      </c>
      <c r="Q870" t="s">
        <v>253</v>
      </c>
      <c r="R870" s="111">
        <v>45083</v>
      </c>
      <c r="W870">
        <v>2797.35</v>
      </c>
      <c r="X870">
        <v>11425.9</v>
      </c>
      <c r="Y870">
        <v>9429.32</v>
      </c>
      <c r="Z870">
        <f t="shared" si="13"/>
        <v>23652.57</v>
      </c>
    </row>
    <row r="871" spans="1:26">
      <c r="A871" t="s">
        <v>246</v>
      </c>
      <c r="B871" t="s">
        <v>5784</v>
      </c>
      <c r="C871" t="s">
        <v>5087</v>
      </c>
      <c r="D871" t="s">
        <v>343</v>
      </c>
      <c r="E871" t="s">
        <v>54</v>
      </c>
      <c r="F871">
        <v>7661444</v>
      </c>
      <c r="G871" s="111">
        <v>45082</v>
      </c>
      <c r="H871" t="s">
        <v>5361</v>
      </c>
      <c r="I871" t="s">
        <v>255</v>
      </c>
      <c r="J871" t="s">
        <v>249</v>
      </c>
      <c r="K871" t="s">
        <v>250</v>
      </c>
      <c r="L871" t="s">
        <v>251</v>
      </c>
      <c r="O871" s="111">
        <v>45082</v>
      </c>
      <c r="P871" t="s">
        <v>252</v>
      </c>
      <c r="Q871" t="s">
        <v>253</v>
      </c>
      <c r="R871" s="111">
        <v>45083</v>
      </c>
      <c r="W871">
        <v>8159.8</v>
      </c>
      <c r="X871">
        <v>11610.98</v>
      </c>
      <c r="Y871">
        <v>23050.69</v>
      </c>
      <c r="Z871">
        <f t="shared" si="13"/>
        <v>42821.47</v>
      </c>
    </row>
    <row r="872" spans="1:26">
      <c r="A872" t="s">
        <v>246</v>
      </c>
      <c r="B872" t="s">
        <v>5784</v>
      </c>
      <c r="C872" t="s">
        <v>5087</v>
      </c>
      <c r="D872" t="s">
        <v>343</v>
      </c>
      <c r="E872" t="s">
        <v>54</v>
      </c>
      <c r="F872">
        <v>12588874</v>
      </c>
      <c r="G872" s="111">
        <v>45083</v>
      </c>
      <c r="H872" t="s">
        <v>5364</v>
      </c>
      <c r="I872" t="s">
        <v>255</v>
      </c>
      <c r="J872" t="s">
        <v>249</v>
      </c>
      <c r="K872" t="s">
        <v>250</v>
      </c>
      <c r="L872" t="s">
        <v>251</v>
      </c>
      <c r="O872" s="111">
        <v>45085</v>
      </c>
      <c r="P872" t="s">
        <v>252</v>
      </c>
      <c r="Q872" t="s">
        <v>253</v>
      </c>
      <c r="R872" s="111">
        <v>45086</v>
      </c>
      <c r="W872">
        <v>6041.65</v>
      </c>
      <c r="X872">
        <v>7348.55</v>
      </c>
      <c r="Y872">
        <v>5913.75</v>
      </c>
      <c r="Z872">
        <f t="shared" si="13"/>
        <v>19303.95</v>
      </c>
    </row>
    <row r="873" spans="1:26">
      <c r="A873" t="s">
        <v>246</v>
      </c>
      <c r="B873" t="s">
        <v>5784</v>
      </c>
      <c r="C873" t="s">
        <v>5087</v>
      </c>
      <c r="D873" t="s">
        <v>343</v>
      </c>
      <c r="E873" t="s">
        <v>54</v>
      </c>
      <c r="F873">
        <v>12066717</v>
      </c>
      <c r="G873" s="111">
        <v>45090</v>
      </c>
      <c r="H873" t="s">
        <v>5366</v>
      </c>
      <c r="I873" t="s">
        <v>255</v>
      </c>
      <c r="L873" t="s">
        <v>251</v>
      </c>
      <c r="O873" s="111">
        <v>45090</v>
      </c>
      <c r="P873" t="s">
        <v>252</v>
      </c>
      <c r="Q873" t="s">
        <v>263</v>
      </c>
      <c r="R873" s="111">
        <v>45091</v>
      </c>
      <c r="W873">
        <v>101</v>
      </c>
      <c r="X873">
        <v>157</v>
      </c>
      <c r="Y873">
        <v>0</v>
      </c>
      <c r="Z873">
        <f t="shared" si="13"/>
        <v>258</v>
      </c>
    </row>
    <row r="874" spans="1:26">
      <c r="A874" t="s">
        <v>246</v>
      </c>
      <c r="B874" t="s">
        <v>5784</v>
      </c>
      <c r="C874" t="s">
        <v>5087</v>
      </c>
      <c r="D874" t="s">
        <v>343</v>
      </c>
      <c r="E874" t="s">
        <v>54</v>
      </c>
      <c r="F874">
        <v>12612105</v>
      </c>
      <c r="G874" s="111">
        <v>45091</v>
      </c>
      <c r="H874" t="s">
        <v>5373</v>
      </c>
      <c r="I874" t="s">
        <v>255</v>
      </c>
      <c r="J874" t="s">
        <v>249</v>
      </c>
      <c r="K874" t="s">
        <v>250</v>
      </c>
      <c r="L874" t="s">
        <v>251</v>
      </c>
      <c r="O874" s="111">
        <v>45092</v>
      </c>
      <c r="P874" t="s">
        <v>252</v>
      </c>
      <c r="Q874" t="s">
        <v>253</v>
      </c>
      <c r="R874" s="111">
        <v>45096</v>
      </c>
      <c r="W874">
        <v>322</v>
      </c>
      <c r="X874">
        <v>1246</v>
      </c>
      <c r="Y874">
        <v>1047</v>
      </c>
      <c r="Z874">
        <f t="shared" si="13"/>
        <v>2615</v>
      </c>
    </row>
    <row r="875" spans="1:26">
      <c r="A875" t="s">
        <v>246</v>
      </c>
      <c r="B875" t="s">
        <v>5795</v>
      </c>
      <c r="C875" t="s">
        <v>2325</v>
      </c>
      <c r="D875" t="s">
        <v>343</v>
      </c>
      <c r="E875" t="s">
        <v>54</v>
      </c>
      <c r="F875">
        <v>12061264</v>
      </c>
      <c r="G875" s="111">
        <v>45098</v>
      </c>
      <c r="H875" t="s">
        <v>5387</v>
      </c>
      <c r="I875" t="s">
        <v>255</v>
      </c>
      <c r="J875" t="s">
        <v>249</v>
      </c>
      <c r="K875" t="s">
        <v>250</v>
      </c>
      <c r="L875" t="s">
        <v>251</v>
      </c>
      <c r="O875" s="111">
        <v>45098</v>
      </c>
      <c r="P875" t="s">
        <v>252</v>
      </c>
      <c r="Q875" t="s">
        <v>253</v>
      </c>
      <c r="R875" s="111">
        <v>45100</v>
      </c>
      <c r="W875">
        <v>673.3</v>
      </c>
      <c r="X875">
        <v>7001.1</v>
      </c>
      <c r="Y875">
        <v>7615.67</v>
      </c>
      <c r="Z875">
        <f t="shared" si="13"/>
        <v>15290.07</v>
      </c>
    </row>
    <row r="876" spans="1:26">
      <c r="A876" t="s">
        <v>246</v>
      </c>
      <c r="B876" t="s">
        <v>5784</v>
      </c>
      <c r="C876" t="s">
        <v>5087</v>
      </c>
      <c r="D876" t="s">
        <v>343</v>
      </c>
      <c r="E876" t="s">
        <v>54</v>
      </c>
      <c r="F876">
        <v>12752452</v>
      </c>
      <c r="G876" s="111">
        <v>45126</v>
      </c>
      <c r="H876" t="s">
        <v>6068</v>
      </c>
      <c r="I876" t="s">
        <v>255</v>
      </c>
      <c r="J876" t="s">
        <v>249</v>
      </c>
      <c r="K876" t="s">
        <v>250</v>
      </c>
      <c r="L876" t="s">
        <v>251</v>
      </c>
      <c r="O876" s="111">
        <v>45128</v>
      </c>
      <c r="P876" t="s">
        <v>252</v>
      </c>
      <c r="Q876" t="s">
        <v>253</v>
      </c>
      <c r="R876" s="111">
        <v>45133</v>
      </c>
      <c r="W876">
        <v>0</v>
      </c>
      <c r="X876">
        <v>1</v>
      </c>
      <c r="Y876">
        <v>322</v>
      </c>
      <c r="Z876">
        <f t="shared" si="13"/>
        <v>323</v>
      </c>
    </row>
    <row r="877" spans="1:26">
      <c r="A877" t="s">
        <v>246</v>
      </c>
      <c r="B877" t="s">
        <v>5784</v>
      </c>
      <c r="C877" t="s">
        <v>5087</v>
      </c>
      <c r="D877" t="s">
        <v>343</v>
      </c>
      <c r="E877" t="s">
        <v>54</v>
      </c>
      <c r="F877">
        <v>12773586</v>
      </c>
      <c r="G877" s="111">
        <v>45132</v>
      </c>
      <c r="H877" t="s">
        <v>6069</v>
      </c>
      <c r="I877" t="s">
        <v>255</v>
      </c>
      <c r="J877" t="s">
        <v>249</v>
      </c>
      <c r="K877" t="s">
        <v>250</v>
      </c>
      <c r="L877" t="s">
        <v>251</v>
      </c>
      <c r="O877" s="111">
        <v>45133</v>
      </c>
      <c r="P877" t="s">
        <v>252</v>
      </c>
      <c r="Q877" t="s">
        <v>253</v>
      </c>
      <c r="R877" s="111">
        <v>45134</v>
      </c>
      <c r="W877">
        <v>0</v>
      </c>
      <c r="X877">
        <v>472.65</v>
      </c>
      <c r="Y877">
        <v>4045.85</v>
      </c>
      <c r="Z877">
        <f t="shared" si="13"/>
        <v>4518.5</v>
      </c>
    </row>
    <row r="878" spans="1:26">
      <c r="A878" t="s">
        <v>246</v>
      </c>
      <c r="B878" t="s">
        <v>5784</v>
      </c>
      <c r="C878" t="s">
        <v>5087</v>
      </c>
      <c r="D878" t="s">
        <v>343</v>
      </c>
      <c r="E878" t="s">
        <v>54</v>
      </c>
      <c r="F878">
        <v>6558796</v>
      </c>
      <c r="G878" s="111">
        <v>45132</v>
      </c>
      <c r="H878" t="s">
        <v>6070</v>
      </c>
      <c r="I878" t="s">
        <v>255</v>
      </c>
      <c r="J878" t="s">
        <v>249</v>
      </c>
      <c r="K878" t="s">
        <v>250</v>
      </c>
      <c r="L878" t="s">
        <v>251</v>
      </c>
      <c r="O878" s="111">
        <v>45133</v>
      </c>
      <c r="P878" t="s">
        <v>252</v>
      </c>
      <c r="Q878" t="s">
        <v>253</v>
      </c>
      <c r="R878" s="111">
        <v>45134</v>
      </c>
      <c r="W878">
        <v>0</v>
      </c>
      <c r="X878">
        <v>0</v>
      </c>
      <c r="Y878">
        <v>5595.38</v>
      </c>
      <c r="Z878">
        <f t="shared" si="13"/>
        <v>5595.38</v>
      </c>
    </row>
    <row r="879" spans="1:26">
      <c r="A879" t="s">
        <v>246</v>
      </c>
      <c r="B879" t="s">
        <v>5784</v>
      </c>
      <c r="C879" t="s">
        <v>5087</v>
      </c>
      <c r="D879" t="s">
        <v>343</v>
      </c>
      <c r="E879" t="s">
        <v>54</v>
      </c>
      <c r="F879">
        <v>12774513</v>
      </c>
      <c r="G879" s="111">
        <v>45132</v>
      </c>
      <c r="H879" t="s">
        <v>6071</v>
      </c>
      <c r="I879" t="s">
        <v>255</v>
      </c>
      <c r="L879" t="s">
        <v>251</v>
      </c>
      <c r="O879" s="111">
        <v>45133</v>
      </c>
      <c r="P879" t="s">
        <v>252</v>
      </c>
      <c r="Q879" t="s">
        <v>253</v>
      </c>
      <c r="R879" s="111">
        <v>45134</v>
      </c>
      <c r="W879">
        <v>0</v>
      </c>
      <c r="X879">
        <v>1396.3</v>
      </c>
      <c r="Y879">
        <v>861.8</v>
      </c>
      <c r="Z879">
        <f t="shared" si="13"/>
        <v>2258.1</v>
      </c>
    </row>
    <row r="880" spans="1:26">
      <c r="A880" t="s">
        <v>246</v>
      </c>
      <c r="B880" t="s">
        <v>5784</v>
      </c>
      <c r="C880" t="s">
        <v>5087</v>
      </c>
      <c r="D880" t="s">
        <v>343</v>
      </c>
      <c r="E880" t="s">
        <v>54</v>
      </c>
      <c r="F880">
        <v>12874097</v>
      </c>
      <c r="G880" s="111">
        <v>45160</v>
      </c>
      <c r="H880" t="s">
        <v>6541</v>
      </c>
      <c r="I880" t="s">
        <v>271</v>
      </c>
      <c r="J880" t="s">
        <v>249</v>
      </c>
      <c r="K880" t="s">
        <v>250</v>
      </c>
      <c r="L880" t="s">
        <v>251</v>
      </c>
      <c r="O880" s="111">
        <v>45160</v>
      </c>
      <c r="P880" t="s">
        <v>252</v>
      </c>
      <c r="Q880" t="s">
        <v>253</v>
      </c>
      <c r="R880" s="111">
        <v>45167</v>
      </c>
      <c r="W880">
        <v>0</v>
      </c>
      <c r="X880">
        <v>0</v>
      </c>
      <c r="Y880">
        <v>398.1</v>
      </c>
      <c r="Z880">
        <f t="shared" si="13"/>
        <v>398.1</v>
      </c>
    </row>
    <row r="881" spans="1:26">
      <c r="A881" t="s">
        <v>246</v>
      </c>
      <c r="B881" t="s">
        <v>5784</v>
      </c>
      <c r="C881" t="s">
        <v>5087</v>
      </c>
      <c r="D881" t="s">
        <v>343</v>
      </c>
      <c r="E881" t="s">
        <v>54</v>
      </c>
      <c r="F881">
        <v>12485509</v>
      </c>
      <c r="G881" s="111">
        <v>45162</v>
      </c>
      <c r="H881" t="s">
        <v>6542</v>
      </c>
      <c r="I881" t="s">
        <v>271</v>
      </c>
      <c r="J881" t="s">
        <v>249</v>
      </c>
      <c r="K881" t="s">
        <v>268</v>
      </c>
      <c r="L881" t="s">
        <v>251</v>
      </c>
      <c r="O881" s="111">
        <v>45162</v>
      </c>
      <c r="P881" t="s">
        <v>252</v>
      </c>
      <c r="Q881" t="s">
        <v>253</v>
      </c>
      <c r="R881" s="111">
        <v>45167</v>
      </c>
      <c r="W881">
        <v>0</v>
      </c>
      <c r="X881">
        <v>0</v>
      </c>
      <c r="Y881">
        <v>2</v>
      </c>
      <c r="Z881">
        <f t="shared" si="13"/>
        <v>2</v>
      </c>
    </row>
    <row r="882" spans="1:26">
      <c r="A882" t="s">
        <v>246</v>
      </c>
      <c r="B882" t="s">
        <v>6155</v>
      </c>
      <c r="C882" t="s">
        <v>6156</v>
      </c>
      <c r="D882" t="s">
        <v>6543</v>
      </c>
      <c r="E882" t="s">
        <v>1528</v>
      </c>
      <c r="F882">
        <v>12874057</v>
      </c>
      <c r="G882" s="111">
        <v>45160</v>
      </c>
      <c r="H882" t="s">
        <v>6544</v>
      </c>
      <c r="I882" t="s">
        <v>255</v>
      </c>
      <c r="J882" t="s">
        <v>249</v>
      </c>
      <c r="K882" t="s">
        <v>250</v>
      </c>
      <c r="L882" t="s">
        <v>251</v>
      </c>
      <c r="O882" s="111">
        <v>45160</v>
      </c>
      <c r="P882" t="s">
        <v>252</v>
      </c>
      <c r="Q882" t="s">
        <v>253</v>
      </c>
      <c r="R882" s="111">
        <v>45162</v>
      </c>
      <c r="W882">
        <v>0</v>
      </c>
      <c r="X882">
        <v>0</v>
      </c>
      <c r="Y882">
        <v>1721.21</v>
      </c>
      <c r="Z882">
        <f t="shared" si="13"/>
        <v>1721.21</v>
      </c>
    </row>
    <row r="883" spans="1:26">
      <c r="A883" t="s">
        <v>246</v>
      </c>
      <c r="B883" t="s">
        <v>4974</v>
      </c>
      <c r="C883" t="s">
        <v>4975</v>
      </c>
      <c r="D883" t="s">
        <v>360</v>
      </c>
      <c r="E883" t="s">
        <v>46</v>
      </c>
      <c r="F883">
        <v>12569041</v>
      </c>
      <c r="G883" s="111">
        <v>45078</v>
      </c>
      <c r="H883" t="s">
        <v>5308</v>
      </c>
      <c r="I883" t="s">
        <v>255</v>
      </c>
      <c r="L883" t="s">
        <v>251</v>
      </c>
      <c r="O883" s="111">
        <v>45078</v>
      </c>
      <c r="P883" t="s">
        <v>252</v>
      </c>
      <c r="Q883" t="s">
        <v>253</v>
      </c>
      <c r="R883" s="111">
        <v>45082</v>
      </c>
      <c r="W883">
        <v>529.1</v>
      </c>
      <c r="X883">
        <v>233.2</v>
      </c>
      <c r="Y883">
        <v>1</v>
      </c>
      <c r="Z883">
        <f t="shared" si="13"/>
        <v>763.3</v>
      </c>
    </row>
    <row r="884" spans="1:26">
      <c r="A884" t="s">
        <v>246</v>
      </c>
      <c r="B884" t="s">
        <v>4974</v>
      </c>
      <c r="C884" t="s">
        <v>4975</v>
      </c>
      <c r="D884" t="s">
        <v>360</v>
      </c>
      <c r="E884" t="s">
        <v>46</v>
      </c>
      <c r="F884">
        <v>12569465</v>
      </c>
      <c r="G884" s="111">
        <v>45078</v>
      </c>
      <c r="H884" t="s">
        <v>5309</v>
      </c>
      <c r="I884" t="s">
        <v>255</v>
      </c>
      <c r="J884" t="s">
        <v>249</v>
      </c>
      <c r="K884" t="s">
        <v>250</v>
      </c>
      <c r="L884" t="s">
        <v>251</v>
      </c>
      <c r="O884" s="111">
        <v>45078</v>
      </c>
      <c r="P884" t="s">
        <v>252</v>
      </c>
      <c r="Q884" t="s">
        <v>253</v>
      </c>
      <c r="R884" s="111">
        <v>45082</v>
      </c>
      <c r="W884">
        <v>3217.3</v>
      </c>
      <c r="X884">
        <v>2864.3</v>
      </c>
      <c r="Y884">
        <v>2305.8000000000002</v>
      </c>
      <c r="Z884">
        <f t="shared" si="13"/>
        <v>8387.4000000000015</v>
      </c>
    </row>
    <row r="885" spans="1:26">
      <c r="A885" t="s">
        <v>246</v>
      </c>
      <c r="B885" t="s">
        <v>4974</v>
      </c>
      <c r="C885" t="s">
        <v>4975</v>
      </c>
      <c r="D885" t="s">
        <v>360</v>
      </c>
      <c r="E885" t="s">
        <v>46</v>
      </c>
      <c r="F885">
        <v>12575652</v>
      </c>
      <c r="G885" s="111">
        <v>45079</v>
      </c>
      <c r="H885" t="s">
        <v>5313</v>
      </c>
      <c r="I885" t="s">
        <v>255</v>
      </c>
      <c r="J885" t="s">
        <v>249</v>
      </c>
      <c r="K885" t="s">
        <v>250</v>
      </c>
      <c r="L885" t="s">
        <v>251</v>
      </c>
      <c r="O885" s="111">
        <v>45083</v>
      </c>
      <c r="P885" t="s">
        <v>252</v>
      </c>
      <c r="Q885" t="s">
        <v>253</v>
      </c>
      <c r="R885" s="111">
        <v>45089</v>
      </c>
      <c r="W885">
        <v>3366.5</v>
      </c>
      <c r="X885">
        <v>5776.52</v>
      </c>
      <c r="Y885">
        <v>6647.55</v>
      </c>
      <c r="Z885">
        <f t="shared" si="13"/>
        <v>15790.57</v>
      </c>
    </row>
    <row r="886" spans="1:26">
      <c r="A886" t="s">
        <v>246</v>
      </c>
      <c r="B886" t="s">
        <v>4974</v>
      </c>
      <c r="C886" t="s">
        <v>4975</v>
      </c>
      <c r="D886" t="s">
        <v>360</v>
      </c>
      <c r="E886" t="s">
        <v>46</v>
      </c>
      <c r="F886">
        <v>12582708</v>
      </c>
      <c r="G886" s="111">
        <v>45083</v>
      </c>
      <c r="H886" t="s">
        <v>5314</v>
      </c>
      <c r="I886" t="s">
        <v>255</v>
      </c>
      <c r="J886" t="s">
        <v>249</v>
      </c>
      <c r="K886" t="s">
        <v>250</v>
      </c>
      <c r="L886" t="s">
        <v>251</v>
      </c>
      <c r="O886" s="111">
        <v>45083</v>
      </c>
      <c r="P886" t="s">
        <v>252</v>
      </c>
      <c r="Q886" t="s">
        <v>253</v>
      </c>
      <c r="R886" s="111">
        <v>45092</v>
      </c>
      <c r="W886">
        <v>3501.01</v>
      </c>
      <c r="X886">
        <v>3921.1</v>
      </c>
      <c r="Y886">
        <v>1730.95</v>
      </c>
      <c r="Z886">
        <f t="shared" si="13"/>
        <v>9153.0600000000013</v>
      </c>
    </row>
    <row r="887" spans="1:26">
      <c r="A887" t="s">
        <v>246</v>
      </c>
      <c r="B887" t="s">
        <v>4974</v>
      </c>
      <c r="C887" t="s">
        <v>4975</v>
      </c>
      <c r="D887" t="s">
        <v>360</v>
      </c>
      <c r="E887" t="s">
        <v>46</v>
      </c>
      <c r="F887">
        <v>12582207</v>
      </c>
      <c r="G887" s="111">
        <v>45084</v>
      </c>
      <c r="H887" t="s">
        <v>5315</v>
      </c>
      <c r="I887" t="s">
        <v>255</v>
      </c>
      <c r="J887" t="s">
        <v>249</v>
      </c>
      <c r="K887" t="s">
        <v>250</v>
      </c>
      <c r="L887" t="s">
        <v>251</v>
      </c>
      <c r="O887" s="111">
        <v>45084</v>
      </c>
      <c r="P887" t="s">
        <v>252</v>
      </c>
      <c r="Q887" t="s">
        <v>253</v>
      </c>
      <c r="R887" s="111">
        <v>45089</v>
      </c>
      <c r="W887">
        <v>5247.1</v>
      </c>
      <c r="X887">
        <v>15479.67</v>
      </c>
      <c r="Y887">
        <v>14718</v>
      </c>
      <c r="Z887">
        <f t="shared" si="13"/>
        <v>35444.770000000004</v>
      </c>
    </row>
    <row r="888" spans="1:26">
      <c r="A888" t="s">
        <v>246</v>
      </c>
      <c r="B888" t="s">
        <v>2220</v>
      </c>
      <c r="C888" t="s">
        <v>2221</v>
      </c>
      <c r="D888" t="s">
        <v>3885</v>
      </c>
      <c r="E888" t="s">
        <v>54</v>
      </c>
      <c r="F888">
        <v>1334070</v>
      </c>
      <c r="G888" s="111">
        <v>45105</v>
      </c>
      <c r="H888" t="s">
        <v>5488</v>
      </c>
      <c r="I888" t="s">
        <v>255</v>
      </c>
      <c r="J888" t="s">
        <v>249</v>
      </c>
      <c r="K888" t="s">
        <v>250</v>
      </c>
      <c r="L888" t="s">
        <v>251</v>
      </c>
      <c r="O888" s="111">
        <v>45105</v>
      </c>
      <c r="P888" t="s">
        <v>252</v>
      </c>
      <c r="Q888" t="s">
        <v>253</v>
      </c>
      <c r="R888" s="111">
        <v>45106</v>
      </c>
      <c r="W888">
        <v>1130.25</v>
      </c>
      <c r="X888">
        <v>5326</v>
      </c>
      <c r="Y888">
        <v>21</v>
      </c>
      <c r="Z888">
        <f t="shared" si="13"/>
        <v>6477.25</v>
      </c>
    </row>
    <row r="889" spans="1:26">
      <c r="A889" t="s">
        <v>246</v>
      </c>
      <c r="B889" t="s">
        <v>5782</v>
      </c>
      <c r="C889" t="s">
        <v>5011</v>
      </c>
      <c r="D889" t="s">
        <v>344</v>
      </c>
      <c r="E889" t="s">
        <v>54</v>
      </c>
      <c r="F889">
        <v>12588386</v>
      </c>
      <c r="G889" s="111">
        <v>45083</v>
      </c>
      <c r="H889" t="s">
        <v>5362</v>
      </c>
      <c r="I889" t="s">
        <v>255</v>
      </c>
      <c r="J889" t="s">
        <v>249</v>
      </c>
      <c r="K889" t="s">
        <v>250</v>
      </c>
      <c r="L889" t="s">
        <v>251</v>
      </c>
      <c r="O889" s="111">
        <v>45083</v>
      </c>
      <c r="P889" t="s">
        <v>252</v>
      </c>
      <c r="Q889" t="s">
        <v>282</v>
      </c>
      <c r="R889" s="111">
        <v>45084</v>
      </c>
      <c r="W889">
        <v>55</v>
      </c>
      <c r="X889">
        <v>0</v>
      </c>
      <c r="Y889">
        <v>0</v>
      </c>
      <c r="Z889">
        <f t="shared" si="13"/>
        <v>55</v>
      </c>
    </row>
    <row r="890" spans="1:26">
      <c r="A890" t="s">
        <v>246</v>
      </c>
      <c r="B890" t="s">
        <v>5784</v>
      </c>
      <c r="C890" t="s">
        <v>5087</v>
      </c>
      <c r="D890" t="s">
        <v>344</v>
      </c>
      <c r="E890" t="s">
        <v>54</v>
      </c>
      <c r="F890">
        <v>12615778</v>
      </c>
      <c r="G890" s="111">
        <v>45093</v>
      </c>
      <c r="H890" t="s">
        <v>5376</v>
      </c>
      <c r="I890" t="s">
        <v>255</v>
      </c>
      <c r="J890" t="s">
        <v>249</v>
      </c>
      <c r="K890" t="s">
        <v>250</v>
      </c>
      <c r="L890" t="s">
        <v>251</v>
      </c>
      <c r="O890" s="111">
        <v>45093</v>
      </c>
      <c r="P890" t="s">
        <v>252</v>
      </c>
      <c r="Q890" t="s">
        <v>253</v>
      </c>
      <c r="R890" s="111">
        <v>45097</v>
      </c>
      <c r="W890">
        <v>2120.5</v>
      </c>
      <c r="X890">
        <v>7565.9</v>
      </c>
      <c r="Y890">
        <v>6853.5</v>
      </c>
      <c r="Z890">
        <f t="shared" si="13"/>
        <v>16539.900000000001</v>
      </c>
    </row>
    <row r="891" spans="1:26">
      <c r="A891" t="s">
        <v>246</v>
      </c>
      <c r="B891" t="s">
        <v>5442</v>
      </c>
      <c r="C891" t="s">
        <v>5443</v>
      </c>
      <c r="D891" t="s">
        <v>344</v>
      </c>
      <c r="E891" t="s">
        <v>54</v>
      </c>
      <c r="F891">
        <v>12152576</v>
      </c>
      <c r="G891" s="111">
        <v>45097</v>
      </c>
      <c r="H891" t="s">
        <v>5444</v>
      </c>
      <c r="I891" t="s">
        <v>255</v>
      </c>
      <c r="J891" t="s">
        <v>249</v>
      </c>
      <c r="K891" t="s">
        <v>250</v>
      </c>
      <c r="L891" t="s">
        <v>251</v>
      </c>
      <c r="O891" s="111">
        <v>45097</v>
      </c>
      <c r="P891" t="s">
        <v>252</v>
      </c>
      <c r="Q891" t="s">
        <v>257</v>
      </c>
      <c r="R891" s="111">
        <v>45099</v>
      </c>
      <c r="W891">
        <v>0</v>
      </c>
      <c r="X891">
        <v>0</v>
      </c>
      <c r="Y891">
        <v>0</v>
      </c>
      <c r="Z891">
        <f t="shared" si="13"/>
        <v>0</v>
      </c>
    </row>
    <row r="892" spans="1:26">
      <c r="A892" t="s">
        <v>246</v>
      </c>
      <c r="B892" t="s">
        <v>5004</v>
      </c>
      <c r="C892" t="s">
        <v>5005</v>
      </c>
      <c r="D892" t="s">
        <v>344</v>
      </c>
      <c r="E892" t="s">
        <v>54</v>
      </c>
      <c r="F892">
        <v>12631700</v>
      </c>
      <c r="G892" s="111">
        <v>45097</v>
      </c>
      <c r="H892" t="s">
        <v>5378</v>
      </c>
      <c r="I892" t="s">
        <v>255</v>
      </c>
      <c r="L892" t="s">
        <v>251</v>
      </c>
      <c r="O892" s="111">
        <v>45097</v>
      </c>
      <c r="P892" t="s">
        <v>252</v>
      </c>
      <c r="Q892" t="s">
        <v>263</v>
      </c>
      <c r="R892" s="111">
        <v>45099</v>
      </c>
      <c r="W892">
        <v>329</v>
      </c>
      <c r="X892">
        <v>331</v>
      </c>
      <c r="Y892">
        <v>0</v>
      </c>
      <c r="Z892">
        <f t="shared" si="13"/>
        <v>660</v>
      </c>
    </row>
    <row r="893" spans="1:26">
      <c r="A893" t="s">
        <v>246</v>
      </c>
      <c r="B893" t="s">
        <v>5781</v>
      </c>
      <c r="C893" t="s">
        <v>5008</v>
      </c>
      <c r="D893" t="s">
        <v>344</v>
      </c>
      <c r="E893" t="s">
        <v>54</v>
      </c>
      <c r="F893">
        <v>12631390</v>
      </c>
      <c r="G893" s="111">
        <v>45097</v>
      </c>
      <c r="H893" t="s">
        <v>5379</v>
      </c>
      <c r="I893" t="s">
        <v>255</v>
      </c>
      <c r="J893" t="s">
        <v>249</v>
      </c>
      <c r="K893" t="s">
        <v>250</v>
      </c>
      <c r="L893" t="s">
        <v>251</v>
      </c>
      <c r="O893" s="111">
        <v>45097</v>
      </c>
      <c r="P893" t="s">
        <v>252</v>
      </c>
      <c r="Q893" t="s">
        <v>282</v>
      </c>
      <c r="R893" s="111">
        <v>45099</v>
      </c>
      <c r="W893">
        <v>5</v>
      </c>
      <c r="X893">
        <v>0</v>
      </c>
      <c r="Y893">
        <v>0</v>
      </c>
      <c r="Z893">
        <f t="shared" si="13"/>
        <v>5</v>
      </c>
    </row>
    <row r="894" spans="1:26">
      <c r="A894" t="s">
        <v>246</v>
      </c>
      <c r="B894" t="s">
        <v>5785</v>
      </c>
      <c r="C894" t="s">
        <v>5380</v>
      </c>
      <c r="D894" t="s">
        <v>344</v>
      </c>
      <c r="E894" t="s">
        <v>54</v>
      </c>
      <c r="F894">
        <v>12631991</v>
      </c>
      <c r="G894" s="111">
        <v>45097</v>
      </c>
      <c r="H894" t="s">
        <v>5381</v>
      </c>
      <c r="I894" t="s">
        <v>255</v>
      </c>
      <c r="J894" t="s">
        <v>249</v>
      </c>
      <c r="K894" t="s">
        <v>250</v>
      </c>
      <c r="L894" t="s">
        <v>251</v>
      </c>
      <c r="O894" s="111">
        <v>45097</v>
      </c>
      <c r="P894" t="s">
        <v>252</v>
      </c>
      <c r="Q894" t="s">
        <v>282</v>
      </c>
      <c r="R894" s="111">
        <v>45099</v>
      </c>
      <c r="W894">
        <v>86</v>
      </c>
      <c r="X894">
        <v>185</v>
      </c>
      <c r="Y894">
        <v>0</v>
      </c>
      <c r="Z894">
        <f t="shared" si="13"/>
        <v>271</v>
      </c>
    </row>
    <row r="895" spans="1:26">
      <c r="A895" t="s">
        <v>246</v>
      </c>
      <c r="B895" t="s">
        <v>5004</v>
      </c>
      <c r="C895" t="s">
        <v>5005</v>
      </c>
      <c r="D895" t="s">
        <v>344</v>
      </c>
      <c r="E895" t="s">
        <v>54</v>
      </c>
      <c r="F895">
        <v>12632284</v>
      </c>
      <c r="G895" s="111">
        <v>45097</v>
      </c>
      <c r="H895" t="s">
        <v>5384</v>
      </c>
      <c r="I895" t="s">
        <v>255</v>
      </c>
      <c r="J895" t="s">
        <v>249</v>
      </c>
      <c r="K895" t="s">
        <v>250</v>
      </c>
      <c r="L895" t="s">
        <v>251</v>
      </c>
      <c r="O895" s="111">
        <v>45098</v>
      </c>
      <c r="P895" t="s">
        <v>252</v>
      </c>
      <c r="Q895" t="s">
        <v>282</v>
      </c>
      <c r="R895" s="111">
        <v>45099</v>
      </c>
      <c r="W895">
        <v>389</v>
      </c>
      <c r="X895">
        <v>0</v>
      </c>
      <c r="Y895">
        <v>0</v>
      </c>
      <c r="Z895">
        <f t="shared" si="13"/>
        <v>389</v>
      </c>
    </row>
    <row r="896" spans="1:26">
      <c r="A896" t="s">
        <v>246</v>
      </c>
      <c r="B896" t="s">
        <v>5785</v>
      </c>
      <c r="C896" t="s">
        <v>5380</v>
      </c>
      <c r="D896" t="s">
        <v>344</v>
      </c>
      <c r="E896" t="s">
        <v>54</v>
      </c>
      <c r="F896">
        <v>11312797</v>
      </c>
      <c r="G896" s="111">
        <v>45097</v>
      </c>
      <c r="H896" t="s">
        <v>5382</v>
      </c>
      <c r="I896" t="s">
        <v>255</v>
      </c>
      <c r="J896" t="s">
        <v>249</v>
      </c>
      <c r="K896" t="s">
        <v>250</v>
      </c>
      <c r="L896" t="s">
        <v>251</v>
      </c>
      <c r="O896" s="111">
        <v>45097</v>
      </c>
      <c r="P896" t="s">
        <v>252</v>
      </c>
      <c r="Q896" t="s">
        <v>253</v>
      </c>
      <c r="R896" s="111">
        <v>45099</v>
      </c>
      <c r="W896">
        <v>813.5</v>
      </c>
      <c r="X896">
        <v>6733</v>
      </c>
      <c r="Y896">
        <v>4963.5</v>
      </c>
      <c r="Z896">
        <f t="shared" si="13"/>
        <v>12510</v>
      </c>
    </row>
    <row r="897" spans="1:26">
      <c r="A897" t="s">
        <v>246</v>
      </c>
      <c r="B897" t="s">
        <v>5781</v>
      </c>
      <c r="C897" t="s">
        <v>5008</v>
      </c>
      <c r="D897" t="s">
        <v>344</v>
      </c>
      <c r="E897" t="s">
        <v>54</v>
      </c>
      <c r="F897">
        <v>12632268</v>
      </c>
      <c r="G897" s="111">
        <v>45098</v>
      </c>
      <c r="H897" t="s">
        <v>5388</v>
      </c>
      <c r="I897" t="s">
        <v>255</v>
      </c>
      <c r="J897" t="s">
        <v>249</v>
      </c>
      <c r="K897" t="s">
        <v>250</v>
      </c>
      <c r="L897" t="s">
        <v>251</v>
      </c>
      <c r="O897" s="111">
        <v>45098</v>
      </c>
      <c r="P897" t="s">
        <v>252</v>
      </c>
      <c r="Q897" t="s">
        <v>253</v>
      </c>
      <c r="R897" s="111">
        <v>45099</v>
      </c>
      <c r="W897">
        <v>564</v>
      </c>
      <c r="X897">
        <v>7368.4</v>
      </c>
      <c r="Y897">
        <v>5187.1000000000004</v>
      </c>
      <c r="Z897">
        <f t="shared" si="13"/>
        <v>13119.5</v>
      </c>
    </row>
    <row r="898" spans="1:26">
      <c r="A898" t="s">
        <v>246</v>
      </c>
      <c r="B898" t="s">
        <v>5782</v>
      </c>
      <c r="C898" t="s">
        <v>5011</v>
      </c>
      <c r="D898" t="s">
        <v>344</v>
      </c>
      <c r="E898" t="s">
        <v>54</v>
      </c>
      <c r="F898">
        <v>12637895</v>
      </c>
      <c r="G898" s="111">
        <v>45098</v>
      </c>
      <c r="H898" t="s">
        <v>5389</v>
      </c>
      <c r="I898" t="s">
        <v>255</v>
      </c>
      <c r="J898" t="s">
        <v>249</v>
      </c>
      <c r="K898" t="s">
        <v>250</v>
      </c>
      <c r="L898" t="s">
        <v>251</v>
      </c>
      <c r="O898" s="111">
        <v>45098</v>
      </c>
      <c r="P898" t="s">
        <v>252</v>
      </c>
      <c r="Q898" t="s">
        <v>253</v>
      </c>
      <c r="R898" s="111">
        <v>45099</v>
      </c>
      <c r="W898">
        <v>3276.35</v>
      </c>
      <c r="X898">
        <v>10506.9</v>
      </c>
      <c r="Y898">
        <v>8647.5499999999993</v>
      </c>
      <c r="Z898">
        <f t="shared" si="13"/>
        <v>22430.799999999999</v>
      </c>
    </row>
    <row r="899" spans="1:26">
      <c r="A899" t="s">
        <v>246</v>
      </c>
      <c r="B899" t="s">
        <v>5784</v>
      </c>
      <c r="C899" t="s">
        <v>5087</v>
      </c>
      <c r="D899" t="s">
        <v>344</v>
      </c>
      <c r="E899" t="s">
        <v>54</v>
      </c>
      <c r="F899">
        <v>12638032</v>
      </c>
      <c r="G899" s="111">
        <v>45098</v>
      </c>
      <c r="H899" t="s">
        <v>5390</v>
      </c>
      <c r="I899" t="s">
        <v>255</v>
      </c>
      <c r="J899" t="s">
        <v>249</v>
      </c>
      <c r="K899" t="s">
        <v>250</v>
      </c>
      <c r="L899" t="s">
        <v>251</v>
      </c>
      <c r="O899" s="111">
        <v>45098</v>
      </c>
      <c r="P899" t="s">
        <v>252</v>
      </c>
      <c r="Q899" t="s">
        <v>253</v>
      </c>
      <c r="R899" s="111">
        <v>45099</v>
      </c>
      <c r="W899">
        <v>6</v>
      </c>
      <c r="X899">
        <v>324.7</v>
      </c>
      <c r="Y899">
        <v>266</v>
      </c>
      <c r="Z899">
        <f t="shared" ref="Z899:Z962" si="14">SUM(W899:Y899)</f>
        <v>596.70000000000005</v>
      </c>
    </row>
    <row r="900" spans="1:26">
      <c r="A900" t="s">
        <v>246</v>
      </c>
      <c r="B900" t="s">
        <v>5784</v>
      </c>
      <c r="C900" t="s">
        <v>5087</v>
      </c>
      <c r="D900" t="s">
        <v>344</v>
      </c>
      <c r="E900" t="s">
        <v>54</v>
      </c>
      <c r="F900">
        <v>12644563</v>
      </c>
      <c r="G900" s="111">
        <v>45099</v>
      </c>
      <c r="H900" t="s">
        <v>5391</v>
      </c>
      <c r="I900" t="s">
        <v>255</v>
      </c>
      <c r="J900" t="s">
        <v>249</v>
      </c>
      <c r="K900" t="s">
        <v>250</v>
      </c>
      <c r="L900" t="s">
        <v>251</v>
      </c>
      <c r="O900" s="111">
        <v>45099</v>
      </c>
      <c r="P900" t="s">
        <v>252</v>
      </c>
      <c r="Q900" t="s">
        <v>253</v>
      </c>
      <c r="R900" s="111">
        <v>45100</v>
      </c>
      <c r="W900">
        <v>5</v>
      </c>
      <c r="X900">
        <v>0</v>
      </c>
      <c r="Y900">
        <v>10</v>
      </c>
      <c r="Z900">
        <f t="shared" si="14"/>
        <v>15</v>
      </c>
    </row>
    <row r="901" spans="1:26">
      <c r="A901" t="s">
        <v>246</v>
      </c>
      <c r="B901" t="s">
        <v>5784</v>
      </c>
      <c r="C901" t="s">
        <v>5087</v>
      </c>
      <c r="D901" t="s">
        <v>344</v>
      </c>
      <c r="E901" t="s">
        <v>54</v>
      </c>
      <c r="F901">
        <v>12645368</v>
      </c>
      <c r="G901" s="111">
        <v>45099</v>
      </c>
      <c r="H901" t="s">
        <v>5396</v>
      </c>
      <c r="I901" t="s">
        <v>255</v>
      </c>
      <c r="L901" t="s">
        <v>251</v>
      </c>
      <c r="O901" s="111">
        <v>45099</v>
      </c>
      <c r="P901" t="s">
        <v>252</v>
      </c>
      <c r="Q901" t="s">
        <v>263</v>
      </c>
      <c r="R901" s="111">
        <v>45100</v>
      </c>
      <c r="W901">
        <v>842</v>
      </c>
      <c r="X901">
        <v>0</v>
      </c>
      <c r="Y901">
        <v>0</v>
      </c>
      <c r="Z901">
        <f t="shared" si="14"/>
        <v>842</v>
      </c>
    </row>
    <row r="902" spans="1:26">
      <c r="A902" t="s">
        <v>246</v>
      </c>
      <c r="B902" t="s">
        <v>5781</v>
      </c>
      <c r="C902" t="s">
        <v>5008</v>
      </c>
      <c r="D902" t="s">
        <v>344</v>
      </c>
      <c r="E902" t="s">
        <v>54</v>
      </c>
      <c r="F902">
        <v>12662729</v>
      </c>
      <c r="G902" s="111">
        <v>45104</v>
      </c>
      <c r="H902" t="s">
        <v>5478</v>
      </c>
      <c r="I902" t="s">
        <v>255</v>
      </c>
      <c r="J902" t="s">
        <v>249</v>
      </c>
      <c r="K902" t="s">
        <v>250</v>
      </c>
      <c r="L902" t="s">
        <v>251</v>
      </c>
      <c r="O902" s="111">
        <v>45104</v>
      </c>
      <c r="P902" t="s">
        <v>252</v>
      </c>
      <c r="Q902" t="s">
        <v>253</v>
      </c>
      <c r="R902" s="111">
        <v>45106</v>
      </c>
      <c r="W902">
        <v>58</v>
      </c>
      <c r="X902">
        <v>1102</v>
      </c>
      <c r="Y902">
        <v>83</v>
      </c>
      <c r="Z902">
        <f t="shared" si="14"/>
        <v>1243</v>
      </c>
    </row>
    <row r="903" spans="1:26">
      <c r="A903" t="s">
        <v>246</v>
      </c>
      <c r="B903" t="s">
        <v>5784</v>
      </c>
      <c r="C903" t="s">
        <v>5087</v>
      </c>
      <c r="D903" t="s">
        <v>344</v>
      </c>
      <c r="E903" t="s">
        <v>54</v>
      </c>
      <c r="F903">
        <v>12816419</v>
      </c>
      <c r="G903" s="111">
        <v>45142</v>
      </c>
      <c r="H903" t="s">
        <v>6545</v>
      </c>
      <c r="I903" t="s">
        <v>255</v>
      </c>
      <c r="J903" t="s">
        <v>249</v>
      </c>
      <c r="K903" t="s">
        <v>250</v>
      </c>
      <c r="L903" t="s">
        <v>251</v>
      </c>
      <c r="O903" s="111">
        <v>45142</v>
      </c>
      <c r="P903" t="s">
        <v>252</v>
      </c>
      <c r="Q903" t="s">
        <v>253</v>
      </c>
      <c r="R903" s="111">
        <v>45145</v>
      </c>
      <c r="W903">
        <v>0</v>
      </c>
      <c r="X903">
        <v>0</v>
      </c>
      <c r="Y903">
        <v>2760.99</v>
      </c>
      <c r="Z903">
        <f t="shared" si="14"/>
        <v>2760.99</v>
      </c>
    </row>
    <row r="904" spans="1:26">
      <c r="A904" t="s">
        <v>246</v>
      </c>
      <c r="B904" t="s">
        <v>5780</v>
      </c>
      <c r="C904" t="s">
        <v>2299</v>
      </c>
      <c r="D904" t="s">
        <v>344</v>
      </c>
      <c r="E904" t="s">
        <v>54</v>
      </c>
      <c r="F904">
        <v>12841477</v>
      </c>
      <c r="G904" s="111">
        <v>45152</v>
      </c>
      <c r="H904" t="s">
        <v>6546</v>
      </c>
      <c r="I904" t="s">
        <v>255</v>
      </c>
      <c r="J904" t="s">
        <v>249</v>
      </c>
      <c r="K904" t="s">
        <v>250</v>
      </c>
      <c r="L904" t="s">
        <v>251</v>
      </c>
      <c r="O904" s="111">
        <v>45152</v>
      </c>
      <c r="P904" t="s">
        <v>252</v>
      </c>
      <c r="Q904" t="s">
        <v>253</v>
      </c>
      <c r="R904" s="111">
        <v>45153</v>
      </c>
      <c r="W904">
        <v>0</v>
      </c>
      <c r="X904">
        <v>0</v>
      </c>
      <c r="Y904">
        <v>231</v>
      </c>
      <c r="Z904">
        <f t="shared" si="14"/>
        <v>231</v>
      </c>
    </row>
    <row r="905" spans="1:26">
      <c r="A905" t="s">
        <v>246</v>
      </c>
      <c r="B905" t="s">
        <v>5784</v>
      </c>
      <c r="C905" t="s">
        <v>5087</v>
      </c>
      <c r="D905" t="s">
        <v>344</v>
      </c>
      <c r="E905" t="s">
        <v>54</v>
      </c>
      <c r="F905">
        <v>12812690</v>
      </c>
      <c r="G905" s="111">
        <v>45154</v>
      </c>
      <c r="H905" t="s">
        <v>6547</v>
      </c>
      <c r="I905" t="s">
        <v>255</v>
      </c>
      <c r="J905" t="s">
        <v>259</v>
      </c>
      <c r="K905" t="s">
        <v>268</v>
      </c>
      <c r="L905" t="s">
        <v>251</v>
      </c>
      <c r="O905" s="111">
        <v>45159</v>
      </c>
      <c r="P905" t="s">
        <v>252</v>
      </c>
      <c r="Q905" t="s">
        <v>257</v>
      </c>
      <c r="R905" s="111">
        <v>45161</v>
      </c>
      <c r="W905">
        <v>0</v>
      </c>
      <c r="X905">
        <v>0</v>
      </c>
      <c r="Y905">
        <v>0</v>
      </c>
      <c r="Z905">
        <f t="shared" si="14"/>
        <v>0</v>
      </c>
    </row>
    <row r="906" spans="1:26">
      <c r="A906" t="s">
        <v>246</v>
      </c>
      <c r="B906" t="s">
        <v>5779</v>
      </c>
      <c r="C906" t="s">
        <v>2359</v>
      </c>
      <c r="D906" t="s">
        <v>5521</v>
      </c>
      <c r="E906" t="s">
        <v>54</v>
      </c>
      <c r="F906">
        <v>12605684</v>
      </c>
      <c r="G906" s="111">
        <v>45090</v>
      </c>
      <c r="H906" t="s">
        <v>5696</v>
      </c>
      <c r="I906" t="s">
        <v>255</v>
      </c>
      <c r="J906" t="s">
        <v>249</v>
      </c>
      <c r="K906" t="s">
        <v>268</v>
      </c>
      <c r="L906" t="s">
        <v>251</v>
      </c>
      <c r="O906" s="111">
        <v>45135</v>
      </c>
      <c r="P906" t="s">
        <v>252</v>
      </c>
      <c r="Q906" t="s">
        <v>253</v>
      </c>
      <c r="R906" s="111">
        <v>45139</v>
      </c>
      <c r="W906">
        <v>6455</v>
      </c>
      <c r="X906">
        <v>16435.5</v>
      </c>
      <c r="Y906">
        <v>13821.81</v>
      </c>
      <c r="Z906">
        <f t="shared" si="14"/>
        <v>36712.31</v>
      </c>
    </row>
    <row r="907" spans="1:26">
      <c r="A907" t="s">
        <v>246</v>
      </c>
      <c r="B907" t="s">
        <v>4971</v>
      </c>
      <c r="C907" t="s">
        <v>4972</v>
      </c>
      <c r="D907" t="s">
        <v>3914</v>
      </c>
      <c r="E907" t="s">
        <v>1528</v>
      </c>
      <c r="F907">
        <v>12569860</v>
      </c>
      <c r="G907" s="111">
        <v>45078</v>
      </c>
      <c r="H907" t="s">
        <v>5316</v>
      </c>
      <c r="I907" t="s">
        <v>255</v>
      </c>
      <c r="J907" t="s">
        <v>249</v>
      </c>
      <c r="K907" t="s">
        <v>250</v>
      </c>
      <c r="L907" t="s">
        <v>251</v>
      </c>
      <c r="O907" s="111">
        <v>45078</v>
      </c>
      <c r="P907" t="s">
        <v>252</v>
      </c>
      <c r="Q907" t="s">
        <v>253</v>
      </c>
      <c r="R907" s="111">
        <v>45080</v>
      </c>
      <c r="W907">
        <v>2610.5</v>
      </c>
      <c r="X907">
        <v>3826.3</v>
      </c>
      <c r="Y907">
        <v>883</v>
      </c>
      <c r="Z907">
        <f t="shared" si="14"/>
        <v>7319.8</v>
      </c>
    </row>
    <row r="908" spans="1:26">
      <c r="A908" t="s">
        <v>246</v>
      </c>
      <c r="B908" t="s">
        <v>4245</v>
      </c>
      <c r="C908" t="s">
        <v>3293</v>
      </c>
      <c r="D908" t="s">
        <v>3914</v>
      </c>
      <c r="E908" t="s">
        <v>1528</v>
      </c>
      <c r="F908">
        <v>12650078</v>
      </c>
      <c r="G908" s="111">
        <v>45100</v>
      </c>
      <c r="H908" t="s">
        <v>5346</v>
      </c>
      <c r="I908" t="s">
        <v>255</v>
      </c>
      <c r="J908" t="s">
        <v>249</v>
      </c>
      <c r="K908" t="s">
        <v>250</v>
      </c>
      <c r="L908" t="s">
        <v>251</v>
      </c>
      <c r="O908" s="111">
        <v>45100</v>
      </c>
      <c r="P908" t="s">
        <v>252</v>
      </c>
      <c r="Q908" t="s">
        <v>253</v>
      </c>
      <c r="R908" s="111">
        <v>45100</v>
      </c>
      <c r="W908">
        <v>636.20000000000005</v>
      </c>
      <c r="X908">
        <v>5132.6899999999996</v>
      </c>
      <c r="Y908">
        <v>5156.57</v>
      </c>
      <c r="Z908">
        <f t="shared" si="14"/>
        <v>10925.46</v>
      </c>
    </row>
    <row r="909" spans="1:26">
      <c r="A909" t="s">
        <v>246</v>
      </c>
      <c r="B909" t="s">
        <v>5332</v>
      </c>
      <c r="C909" t="s">
        <v>5333</v>
      </c>
      <c r="D909" t="s">
        <v>3914</v>
      </c>
      <c r="E909" t="s">
        <v>1528</v>
      </c>
      <c r="F909">
        <v>12650408</v>
      </c>
      <c r="G909" s="111">
        <v>45100</v>
      </c>
      <c r="H909" t="s">
        <v>5347</v>
      </c>
      <c r="I909" t="s">
        <v>255</v>
      </c>
      <c r="J909" t="s">
        <v>249</v>
      </c>
      <c r="K909" t="s">
        <v>250</v>
      </c>
      <c r="L909" t="s">
        <v>251</v>
      </c>
      <c r="O909" s="111">
        <v>45100</v>
      </c>
      <c r="P909" t="s">
        <v>252</v>
      </c>
      <c r="Q909" t="s">
        <v>282</v>
      </c>
      <c r="R909" s="111">
        <v>45100</v>
      </c>
      <c r="W909">
        <v>309.5</v>
      </c>
      <c r="X909">
        <v>195</v>
      </c>
      <c r="Y909">
        <v>0</v>
      </c>
      <c r="Z909">
        <f t="shared" si="14"/>
        <v>504.5</v>
      </c>
    </row>
    <row r="910" spans="1:26">
      <c r="A910" t="s">
        <v>246</v>
      </c>
      <c r="B910" t="s">
        <v>4245</v>
      </c>
      <c r="C910" t="s">
        <v>3293</v>
      </c>
      <c r="D910" t="s">
        <v>3914</v>
      </c>
      <c r="E910" t="s">
        <v>1528</v>
      </c>
      <c r="F910">
        <v>12663459</v>
      </c>
      <c r="G910" s="111">
        <v>45104</v>
      </c>
      <c r="H910" t="s">
        <v>5456</v>
      </c>
      <c r="I910" t="s">
        <v>248</v>
      </c>
      <c r="J910" t="s">
        <v>249</v>
      </c>
      <c r="K910" t="s">
        <v>250</v>
      </c>
      <c r="L910" t="s">
        <v>251</v>
      </c>
      <c r="O910" s="111">
        <v>45104</v>
      </c>
      <c r="P910" t="s">
        <v>252</v>
      </c>
      <c r="Q910" t="s">
        <v>253</v>
      </c>
      <c r="R910" s="111">
        <v>45105</v>
      </c>
      <c r="W910">
        <v>0</v>
      </c>
      <c r="X910">
        <v>488.5</v>
      </c>
      <c r="Y910">
        <v>398</v>
      </c>
      <c r="Z910">
        <f t="shared" si="14"/>
        <v>886.5</v>
      </c>
    </row>
    <row r="911" spans="1:26">
      <c r="A911" t="s">
        <v>246</v>
      </c>
      <c r="B911" t="s">
        <v>5785</v>
      </c>
      <c r="C911" t="s">
        <v>5380</v>
      </c>
      <c r="D911" t="s">
        <v>1028</v>
      </c>
      <c r="E911" t="s">
        <v>54</v>
      </c>
      <c r="F911">
        <v>12779358</v>
      </c>
      <c r="G911" s="111">
        <v>45133</v>
      </c>
      <c r="H911" t="s">
        <v>6072</v>
      </c>
      <c r="I911" t="s">
        <v>255</v>
      </c>
      <c r="J911" t="s">
        <v>249</v>
      </c>
      <c r="K911" t="s">
        <v>250</v>
      </c>
      <c r="L911" t="s">
        <v>251</v>
      </c>
      <c r="O911" s="111">
        <v>45133</v>
      </c>
      <c r="P911" t="s">
        <v>252</v>
      </c>
      <c r="Q911" t="s">
        <v>253</v>
      </c>
      <c r="R911" s="111">
        <v>45138</v>
      </c>
      <c r="W911">
        <v>0</v>
      </c>
      <c r="X911">
        <v>43.36</v>
      </c>
      <c r="Y911">
        <v>7029.27</v>
      </c>
      <c r="Z911">
        <f t="shared" si="14"/>
        <v>7072.63</v>
      </c>
    </row>
    <row r="912" spans="1:26">
      <c r="A912" t="s">
        <v>246</v>
      </c>
      <c r="B912" t="s">
        <v>5004</v>
      </c>
      <c r="C912" t="s">
        <v>5005</v>
      </c>
      <c r="D912" t="s">
        <v>1028</v>
      </c>
      <c r="E912" t="s">
        <v>54</v>
      </c>
      <c r="F912">
        <v>12780867</v>
      </c>
      <c r="G912" s="111">
        <v>45133</v>
      </c>
      <c r="H912" t="s">
        <v>6073</v>
      </c>
      <c r="I912" t="s">
        <v>255</v>
      </c>
      <c r="J912" t="s">
        <v>249</v>
      </c>
      <c r="K912" t="s">
        <v>250</v>
      </c>
      <c r="L912" t="s">
        <v>251</v>
      </c>
      <c r="O912" s="111">
        <v>45133</v>
      </c>
      <c r="P912" t="s">
        <v>252</v>
      </c>
      <c r="Q912" t="s">
        <v>253</v>
      </c>
      <c r="R912" s="111">
        <v>45138</v>
      </c>
      <c r="W912">
        <v>0</v>
      </c>
      <c r="X912">
        <v>15.5</v>
      </c>
      <c r="Y912">
        <v>12860.45</v>
      </c>
      <c r="Z912">
        <f t="shared" si="14"/>
        <v>12875.95</v>
      </c>
    </row>
    <row r="913" spans="1:26">
      <c r="A913" t="s">
        <v>246</v>
      </c>
      <c r="B913" t="s">
        <v>5785</v>
      </c>
      <c r="C913" t="s">
        <v>5380</v>
      </c>
      <c r="D913" t="s">
        <v>1028</v>
      </c>
      <c r="E913" t="s">
        <v>54</v>
      </c>
      <c r="F913">
        <v>12785091</v>
      </c>
      <c r="G913" s="111">
        <v>45134</v>
      </c>
      <c r="H913" t="s">
        <v>6074</v>
      </c>
      <c r="I913" t="s">
        <v>248</v>
      </c>
      <c r="J913" t="s">
        <v>249</v>
      </c>
      <c r="K913" t="s">
        <v>250</v>
      </c>
      <c r="L913" t="s">
        <v>251</v>
      </c>
      <c r="O913" s="111">
        <v>45134</v>
      </c>
      <c r="P913" t="s">
        <v>252</v>
      </c>
      <c r="Q913" t="s">
        <v>253</v>
      </c>
      <c r="R913" s="111">
        <v>45138</v>
      </c>
      <c r="W913">
        <v>0</v>
      </c>
      <c r="X913">
        <v>832</v>
      </c>
      <c r="Y913">
        <v>13118</v>
      </c>
      <c r="Z913">
        <f t="shared" si="14"/>
        <v>13950</v>
      </c>
    </row>
    <row r="914" spans="1:26">
      <c r="A914" t="s">
        <v>246</v>
      </c>
      <c r="B914" t="s">
        <v>5004</v>
      </c>
      <c r="C914" t="s">
        <v>5005</v>
      </c>
      <c r="D914" t="s">
        <v>1028</v>
      </c>
      <c r="E914" t="s">
        <v>54</v>
      </c>
      <c r="F914">
        <v>12785417</v>
      </c>
      <c r="G914" s="111">
        <v>45134</v>
      </c>
      <c r="H914" t="s">
        <v>6075</v>
      </c>
      <c r="I914" t="s">
        <v>255</v>
      </c>
      <c r="J914" t="s">
        <v>249</v>
      </c>
      <c r="K914" t="s">
        <v>250</v>
      </c>
      <c r="L914" t="s">
        <v>251</v>
      </c>
      <c r="O914" s="111">
        <v>45134</v>
      </c>
      <c r="P914" t="s">
        <v>252</v>
      </c>
      <c r="Q914" t="s">
        <v>257</v>
      </c>
      <c r="R914" s="111">
        <v>45138</v>
      </c>
      <c r="W914">
        <v>0</v>
      </c>
      <c r="X914">
        <v>0</v>
      </c>
      <c r="Y914">
        <v>0</v>
      </c>
      <c r="Z914">
        <f t="shared" si="14"/>
        <v>0</v>
      </c>
    </row>
    <row r="915" spans="1:26">
      <c r="A915" t="s">
        <v>246</v>
      </c>
      <c r="B915" t="s">
        <v>5785</v>
      </c>
      <c r="C915" t="s">
        <v>5380</v>
      </c>
      <c r="D915" t="s">
        <v>1028</v>
      </c>
      <c r="E915" t="s">
        <v>54</v>
      </c>
      <c r="F915">
        <v>12785281</v>
      </c>
      <c r="G915" s="111">
        <v>45135</v>
      </c>
      <c r="H915" t="s">
        <v>6076</v>
      </c>
      <c r="I915" t="s">
        <v>255</v>
      </c>
      <c r="J915" t="s">
        <v>249</v>
      </c>
      <c r="K915" t="s">
        <v>250</v>
      </c>
      <c r="L915" t="s">
        <v>251</v>
      </c>
      <c r="O915" s="111">
        <v>45135</v>
      </c>
      <c r="P915" t="s">
        <v>252</v>
      </c>
      <c r="Q915" t="s">
        <v>253</v>
      </c>
      <c r="R915" s="111">
        <v>45139</v>
      </c>
      <c r="W915">
        <v>0</v>
      </c>
      <c r="X915">
        <v>0</v>
      </c>
      <c r="Y915">
        <v>245</v>
      </c>
      <c r="Z915">
        <f t="shared" si="14"/>
        <v>245</v>
      </c>
    </row>
    <row r="916" spans="1:26">
      <c r="A916" t="s">
        <v>246</v>
      </c>
      <c r="B916" t="s">
        <v>5781</v>
      </c>
      <c r="C916" t="s">
        <v>5008</v>
      </c>
      <c r="D916" t="s">
        <v>1028</v>
      </c>
      <c r="E916" t="s">
        <v>54</v>
      </c>
      <c r="F916">
        <v>12791551</v>
      </c>
      <c r="G916" s="111">
        <v>45135</v>
      </c>
      <c r="H916" t="s">
        <v>6077</v>
      </c>
      <c r="I916" t="s">
        <v>255</v>
      </c>
      <c r="J916" t="s">
        <v>249</v>
      </c>
      <c r="K916" t="s">
        <v>250</v>
      </c>
      <c r="L916" t="s">
        <v>251</v>
      </c>
      <c r="O916" s="111">
        <v>45135</v>
      </c>
      <c r="P916" t="s">
        <v>252</v>
      </c>
      <c r="Q916" t="s">
        <v>253</v>
      </c>
      <c r="R916" s="111">
        <v>45138</v>
      </c>
      <c r="W916">
        <v>0</v>
      </c>
      <c r="X916">
        <v>0</v>
      </c>
      <c r="Y916">
        <v>1760.5</v>
      </c>
      <c r="Z916">
        <f t="shared" si="14"/>
        <v>1760.5</v>
      </c>
    </row>
    <row r="917" spans="1:26">
      <c r="A917" t="s">
        <v>246</v>
      </c>
      <c r="B917" t="s">
        <v>5781</v>
      </c>
      <c r="C917" t="s">
        <v>5008</v>
      </c>
      <c r="D917" t="s">
        <v>1028</v>
      </c>
      <c r="E917" t="s">
        <v>54</v>
      </c>
      <c r="F917">
        <v>12817045</v>
      </c>
      <c r="G917" s="111">
        <v>45142</v>
      </c>
      <c r="H917" t="s">
        <v>6548</v>
      </c>
      <c r="I917" t="s">
        <v>255</v>
      </c>
      <c r="J917" t="s">
        <v>249</v>
      </c>
      <c r="K917" t="s">
        <v>250</v>
      </c>
      <c r="L917" t="s">
        <v>251</v>
      </c>
      <c r="O917" s="111">
        <v>45142</v>
      </c>
      <c r="P917" t="s">
        <v>252</v>
      </c>
      <c r="Q917" t="s">
        <v>253</v>
      </c>
      <c r="R917" s="111">
        <v>45148</v>
      </c>
      <c r="W917">
        <v>0</v>
      </c>
      <c r="X917">
        <v>0</v>
      </c>
      <c r="Y917">
        <v>571.41</v>
      </c>
      <c r="Z917">
        <f t="shared" si="14"/>
        <v>571.41</v>
      </c>
    </row>
    <row r="918" spans="1:26">
      <c r="A918" t="s">
        <v>246</v>
      </c>
      <c r="B918" t="s">
        <v>5785</v>
      </c>
      <c r="C918" t="s">
        <v>5380</v>
      </c>
      <c r="D918" t="s">
        <v>1028</v>
      </c>
      <c r="E918" t="s">
        <v>54</v>
      </c>
      <c r="F918">
        <v>12820979</v>
      </c>
      <c r="G918" s="111">
        <v>45142</v>
      </c>
      <c r="H918" t="s">
        <v>6549</v>
      </c>
      <c r="I918" t="s">
        <v>255</v>
      </c>
      <c r="J918" t="s">
        <v>249</v>
      </c>
      <c r="K918" t="s">
        <v>250</v>
      </c>
      <c r="L918" t="s">
        <v>251</v>
      </c>
      <c r="O918" s="111">
        <v>45142</v>
      </c>
      <c r="P918" t="s">
        <v>252</v>
      </c>
      <c r="Q918" t="s">
        <v>253</v>
      </c>
      <c r="R918" s="111">
        <v>45146</v>
      </c>
      <c r="W918">
        <v>0</v>
      </c>
      <c r="X918">
        <v>0</v>
      </c>
      <c r="Y918">
        <v>681</v>
      </c>
      <c r="Z918">
        <f t="shared" si="14"/>
        <v>681</v>
      </c>
    </row>
    <row r="919" spans="1:26">
      <c r="A919" t="s">
        <v>246</v>
      </c>
      <c r="B919" t="s">
        <v>5780</v>
      </c>
      <c r="C919" t="s">
        <v>2299</v>
      </c>
      <c r="D919" t="s">
        <v>1028</v>
      </c>
      <c r="E919" t="s">
        <v>54</v>
      </c>
      <c r="F919">
        <v>12833020</v>
      </c>
      <c r="G919" s="111">
        <v>45147</v>
      </c>
      <c r="H919" t="s">
        <v>6550</v>
      </c>
      <c r="I919" t="s">
        <v>255</v>
      </c>
      <c r="J919" t="s">
        <v>249</v>
      </c>
      <c r="K919" t="s">
        <v>250</v>
      </c>
      <c r="L919" t="s">
        <v>251</v>
      </c>
      <c r="O919" s="111">
        <v>45147</v>
      </c>
      <c r="P919" t="s">
        <v>252</v>
      </c>
      <c r="Q919" t="s">
        <v>257</v>
      </c>
      <c r="R919" s="111">
        <v>45149</v>
      </c>
      <c r="W919">
        <v>0</v>
      </c>
      <c r="X919">
        <v>0</v>
      </c>
      <c r="Y919">
        <v>0</v>
      </c>
      <c r="Z919">
        <f t="shared" si="14"/>
        <v>0</v>
      </c>
    </row>
    <row r="920" spans="1:26">
      <c r="A920" t="s">
        <v>246</v>
      </c>
      <c r="B920" t="s">
        <v>5778</v>
      </c>
      <c r="C920" t="s">
        <v>2343</v>
      </c>
      <c r="D920" t="s">
        <v>1028</v>
      </c>
      <c r="E920" t="s">
        <v>54</v>
      </c>
      <c r="F920">
        <v>12833058</v>
      </c>
      <c r="G920" s="111">
        <v>45147</v>
      </c>
      <c r="H920" t="s">
        <v>6551</v>
      </c>
      <c r="I920" t="s">
        <v>255</v>
      </c>
      <c r="J920" t="s">
        <v>249</v>
      </c>
      <c r="K920" t="s">
        <v>5645</v>
      </c>
      <c r="L920" t="s">
        <v>251</v>
      </c>
      <c r="O920" s="111">
        <v>45147</v>
      </c>
      <c r="P920" t="s">
        <v>252</v>
      </c>
      <c r="Q920" t="s">
        <v>253</v>
      </c>
      <c r="R920" s="111">
        <v>45148</v>
      </c>
      <c r="W920">
        <v>0</v>
      </c>
      <c r="X920">
        <v>0</v>
      </c>
      <c r="Y920">
        <v>4494</v>
      </c>
      <c r="Z920">
        <f t="shared" si="14"/>
        <v>4494</v>
      </c>
    </row>
    <row r="921" spans="1:26">
      <c r="A921" t="s">
        <v>246</v>
      </c>
      <c r="B921" t="s">
        <v>5780</v>
      </c>
      <c r="C921" t="s">
        <v>2299</v>
      </c>
      <c r="D921" t="s">
        <v>1028</v>
      </c>
      <c r="E921" t="s">
        <v>54</v>
      </c>
      <c r="F921">
        <v>12343433</v>
      </c>
      <c r="G921" s="111">
        <v>45147</v>
      </c>
      <c r="H921" t="s">
        <v>6552</v>
      </c>
      <c r="I921" t="s">
        <v>255</v>
      </c>
      <c r="J921" t="s">
        <v>249</v>
      </c>
      <c r="K921" t="s">
        <v>268</v>
      </c>
      <c r="L921" t="s">
        <v>251</v>
      </c>
      <c r="O921" s="111">
        <v>45147</v>
      </c>
      <c r="P921" t="s">
        <v>252</v>
      </c>
      <c r="Q921" t="s">
        <v>257</v>
      </c>
      <c r="R921" s="111"/>
      <c r="W921">
        <v>0</v>
      </c>
      <c r="X921">
        <v>0</v>
      </c>
      <c r="Y921">
        <v>0</v>
      </c>
      <c r="Z921">
        <f t="shared" si="14"/>
        <v>0</v>
      </c>
    </row>
    <row r="922" spans="1:26">
      <c r="A922" t="s">
        <v>246</v>
      </c>
      <c r="B922" t="s">
        <v>6134</v>
      </c>
      <c r="C922" t="s">
        <v>6135</v>
      </c>
      <c r="D922" t="s">
        <v>1028</v>
      </c>
      <c r="E922" t="s">
        <v>54</v>
      </c>
      <c r="F922">
        <v>458395</v>
      </c>
      <c r="G922" s="111">
        <v>45148</v>
      </c>
      <c r="H922" t="s">
        <v>6553</v>
      </c>
      <c r="I922" t="s">
        <v>255</v>
      </c>
      <c r="J922" t="s">
        <v>249</v>
      </c>
      <c r="K922" t="s">
        <v>250</v>
      </c>
      <c r="L922" t="s">
        <v>251</v>
      </c>
      <c r="O922" s="111">
        <v>45152</v>
      </c>
      <c r="P922" t="s">
        <v>252</v>
      </c>
      <c r="Q922" t="s">
        <v>253</v>
      </c>
      <c r="R922" s="111">
        <v>45155</v>
      </c>
      <c r="W922">
        <v>0</v>
      </c>
      <c r="X922">
        <v>0</v>
      </c>
      <c r="Y922">
        <v>7569.21</v>
      </c>
      <c r="Z922">
        <f t="shared" si="14"/>
        <v>7569.21</v>
      </c>
    </row>
    <row r="923" spans="1:26">
      <c r="A923" t="s">
        <v>246</v>
      </c>
      <c r="B923" t="s">
        <v>5794</v>
      </c>
      <c r="C923" t="s">
        <v>4134</v>
      </c>
      <c r="D923" t="s">
        <v>2479</v>
      </c>
      <c r="E923" t="s">
        <v>1528</v>
      </c>
      <c r="F923">
        <v>12662819</v>
      </c>
      <c r="G923" s="111">
        <v>45104</v>
      </c>
      <c r="H923" t="s">
        <v>5479</v>
      </c>
      <c r="I923" t="s">
        <v>248</v>
      </c>
      <c r="J923" t="s">
        <v>249</v>
      </c>
      <c r="K923" t="s">
        <v>250</v>
      </c>
      <c r="L923" t="s">
        <v>251</v>
      </c>
      <c r="O923" s="111">
        <v>45104</v>
      </c>
      <c r="P923" t="s">
        <v>252</v>
      </c>
      <c r="Q923" t="s">
        <v>253</v>
      </c>
      <c r="R923" s="111">
        <v>45105</v>
      </c>
      <c r="W923">
        <v>101</v>
      </c>
      <c r="X923">
        <v>10063.51</v>
      </c>
      <c r="Y923">
        <v>13185.47</v>
      </c>
      <c r="Z923">
        <f t="shared" si="14"/>
        <v>23349.98</v>
      </c>
    </row>
    <row r="924" spans="1:26">
      <c r="A924" t="s">
        <v>246</v>
      </c>
      <c r="B924" t="s">
        <v>6155</v>
      </c>
      <c r="C924" t="s">
        <v>6156</v>
      </c>
      <c r="D924" t="s">
        <v>6554</v>
      </c>
      <c r="E924" t="s">
        <v>1528</v>
      </c>
      <c r="F924">
        <v>11894299</v>
      </c>
      <c r="G924" s="111">
        <v>45159</v>
      </c>
      <c r="H924" t="s">
        <v>6555</v>
      </c>
      <c r="I924" t="s">
        <v>255</v>
      </c>
      <c r="J924" t="s">
        <v>249</v>
      </c>
      <c r="K924" t="s">
        <v>250</v>
      </c>
      <c r="L924" t="s">
        <v>251</v>
      </c>
      <c r="O924" s="111">
        <v>45160</v>
      </c>
      <c r="P924" t="s">
        <v>252</v>
      </c>
      <c r="Q924" t="s">
        <v>253</v>
      </c>
      <c r="R924" s="111">
        <v>45162</v>
      </c>
      <c r="W924">
        <v>0</v>
      </c>
      <c r="X924">
        <v>0</v>
      </c>
      <c r="Y924">
        <v>1</v>
      </c>
      <c r="Z924">
        <f t="shared" si="14"/>
        <v>1</v>
      </c>
    </row>
    <row r="925" spans="1:26">
      <c r="A925" t="s">
        <v>246</v>
      </c>
      <c r="B925" t="s">
        <v>5768</v>
      </c>
      <c r="C925" t="s">
        <v>2110</v>
      </c>
      <c r="D925" t="s">
        <v>265</v>
      </c>
      <c r="E925" t="s">
        <v>54</v>
      </c>
      <c r="F925">
        <v>12424599</v>
      </c>
      <c r="G925" s="111">
        <v>45079</v>
      </c>
      <c r="H925" t="s">
        <v>5683</v>
      </c>
      <c r="I925" t="s">
        <v>255</v>
      </c>
      <c r="J925" t="s">
        <v>249</v>
      </c>
      <c r="K925" t="s">
        <v>268</v>
      </c>
      <c r="L925" t="s">
        <v>251</v>
      </c>
      <c r="O925" s="111">
        <v>45083</v>
      </c>
      <c r="P925" t="s">
        <v>252</v>
      </c>
      <c r="Q925" t="s">
        <v>253</v>
      </c>
      <c r="R925" s="111">
        <v>45084</v>
      </c>
      <c r="W925">
        <v>12376.5</v>
      </c>
      <c r="X925">
        <v>12238</v>
      </c>
      <c r="Y925">
        <v>17410</v>
      </c>
      <c r="Z925">
        <f t="shared" si="14"/>
        <v>42024.5</v>
      </c>
    </row>
    <row r="926" spans="1:26">
      <c r="A926" t="s">
        <v>246</v>
      </c>
      <c r="B926" t="s">
        <v>2186</v>
      </c>
      <c r="C926" t="s">
        <v>2187</v>
      </c>
      <c r="D926" t="s">
        <v>265</v>
      </c>
      <c r="E926" t="s">
        <v>54</v>
      </c>
      <c r="F926">
        <v>12617318</v>
      </c>
      <c r="G926" s="111">
        <v>45092</v>
      </c>
      <c r="H926" t="s">
        <v>5374</v>
      </c>
      <c r="I926" t="s">
        <v>255</v>
      </c>
      <c r="L926" t="s">
        <v>251</v>
      </c>
      <c r="O926" s="111">
        <v>45092</v>
      </c>
      <c r="P926" t="s">
        <v>252</v>
      </c>
      <c r="Q926" t="s">
        <v>263</v>
      </c>
      <c r="R926" s="111">
        <v>45093</v>
      </c>
      <c r="W926">
        <v>643.25</v>
      </c>
      <c r="X926">
        <v>0</v>
      </c>
      <c r="Y926">
        <v>0</v>
      </c>
      <c r="Z926">
        <f t="shared" si="14"/>
        <v>643.25</v>
      </c>
    </row>
    <row r="927" spans="1:26">
      <c r="A927" t="s">
        <v>246</v>
      </c>
      <c r="B927" t="s">
        <v>2220</v>
      </c>
      <c r="C927" t="s">
        <v>2221</v>
      </c>
      <c r="D927" t="s">
        <v>5554</v>
      </c>
      <c r="E927" t="s">
        <v>2791</v>
      </c>
      <c r="F927">
        <v>12378502</v>
      </c>
      <c r="G927" s="111">
        <v>45099</v>
      </c>
      <c r="H927" t="s">
        <v>5555</v>
      </c>
      <c r="I927" t="s">
        <v>255</v>
      </c>
      <c r="J927" t="s">
        <v>249</v>
      </c>
      <c r="K927" t="s">
        <v>250</v>
      </c>
      <c r="L927" t="s">
        <v>251</v>
      </c>
      <c r="O927" s="111">
        <v>45099</v>
      </c>
      <c r="P927" t="s">
        <v>252</v>
      </c>
      <c r="Q927" t="s">
        <v>253</v>
      </c>
      <c r="R927" s="111">
        <v>45107</v>
      </c>
      <c r="W927">
        <v>0</v>
      </c>
      <c r="X927">
        <v>1338.8</v>
      </c>
      <c r="Y927">
        <v>799.4</v>
      </c>
      <c r="Z927">
        <f t="shared" si="14"/>
        <v>2138.1999999999998</v>
      </c>
    </row>
    <row r="928" spans="1:26">
      <c r="A928" t="s">
        <v>246</v>
      </c>
      <c r="B928" t="s">
        <v>5804</v>
      </c>
      <c r="C928" t="s">
        <v>5805</v>
      </c>
      <c r="D928" t="s">
        <v>3193</v>
      </c>
      <c r="E928" t="s">
        <v>2794</v>
      </c>
      <c r="F928">
        <v>12784735</v>
      </c>
      <c r="G928" s="111">
        <v>45134</v>
      </c>
      <c r="H928" t="s">
        <v>6078</v>
      </c>
      <c r="I928" t="s">
        <v>255</v>
      </c>
      <c r="J928" t="s">
        <v>249</v>
      </c>
      <c r="K928" t="s">
        <v>250</v>
      </c>
      <c r="L928" t="s">
        <v>251</v>
      </c>
      <c r="O928" s="111">
        <v>45134</v>
      </c>
      <c r="P928" t="s">
        <v>252</v>
      </c>
      <c r="Q928" t="s">
        <v>257</v>
      </c>
      <c r="R928" s="111">
        <v>45136</v>
      </c>
      <c r="W928">
        <v>0</v>
      </c>
      <c r="X928">
        <v>0</v>
      </c>
      <c r="Y928">
        <v>0</v>
      </c>
      <c r="Z928">
        <f t="shared" si="14"/>
        <v>0</v>
      </c>
    </row>
    <row r="929" spans="1:26">
      <c r="A929" t="s">
        <v>246</v>
      </c>
      <c r="B929" t="s">
        <v>5802</v>
      </c>
      <c r="C929" t="s">
        <v>5803</v>
      </c>
      <c r="D929" t="s">
        <v>3193</v>
      </c>
      <c r="E929" t="s">
        <v>2794</v>
      </c>
      <c r="F929">
        <v>10133814</v>
      </c>
      <c r="G929" s="111">
        <v>45135</v>
      </c>
      <c r="H929" t="s">
        <v>6079</v>
      </c>
      <c r="I929" t="s">
        <v>255</v>
      </c>
      <c r="J929" t="s">
        <v>249</v>
      </c>
      <c r="K929" t="s">
        <v>250</v>
      </c>
      <c r="L929" t="s">
        <v>251</v>
      </c>
      <c r="O929" s="111">
        <v>45135</v>
      </c>
      <c r="P929" t="s">
        <v>252</v>
      </c>
      <c r="Q929" t="s">
        <v>253</v>
      </c>
      <c r="R929" s="111">
        <v>45140</v>
      </c>
      <c r="W929">
        <v>0</v>
      </c>
      <c r="X929">
        <v>0</v>
      </c>
      <c r="Y929">
        <v>8</v>
      </c>
      <c r="Z929">
        <f t="shared" si="14"/>
        <v>8</v>
      </c>
    </row>
    <row r="930" spans="1:26">
      <c r="A930" t="s">
        <v>246</v>
      </c>
      <c r="B930" t="s">
        <v>5393</v>
      </c>
      <c r="C930" t="s">
        <v>5394</v>
      </c>
      <c r="D930" t="s">
        <v>408</v>
      </c>
      <c r="E930" t="s">
        <v>54</v>
      </c>
      <c r="F930">
        <v>12731115</v>
      </c>
      <c r="G930" s="111">
        <v>45119</v>
      </c>
      <c r="H930" t="s">
        <v>6080</v>
      </c>
      <c r="I930" t="s">
        <v>255</v>
      </c>
      <c r="J930" t="s">
        <v>249</v>
      </c>
      <c r="K930" t="s">
        <v>250</v>
      </c>
      <c r="L930" t="s">
        <v>251</v>
      </c>
      <c r="O930" s="111">
        <v>45119</v>
      </c>
      <c r="P930" t="s">
        <v>252</v>
      </c>
      <c r="Q930" t="s">
        <v>253</v>
      </c>
      <c r="R930" s="111">
        <v>45120</v>
      </c>
      <c r="W930">
        <v>0</v>
      </c>
      <c r="X930">
        <v>1338</v>
      </c>
      <c r="Y930">
        <v>1142</v>
      </c>
      <c r="Z930">
        <f t="shared" si="14"/>
        <v>2480</v>
      </c>
    </row>
    <row r="931" spans="1:26">
      <c r="A931" t="s">
        <v>246</v>
      </c>
      <c r="B931" t="s">
        <v>5768</v>
      </c>
      <c r="C931" t="s">
        <v>2110</v>
      </c>
      <c r="D931" t="s">
        <v>408</v>
      </c>
      <c r="E931" t="s">
        <v>54</v>
      </c>
      <c r="F931">
        <v>12731310</v>
      </c>
      <c r="G931" s="111">
        <v>45119</v>
      </c>
      <c r="H931" t="s">
        <v>6081</v>
      </c>
      <c r="I931" t="s">
        <v>255</v>
      </c>
      <c r="J931" t="s">
        <v>249</v>
      </c>
      <c r="K931" t="s">
        <v>250</v>
      </c>
      <c r="L931" t="s">
        <v>251</v>
      </c>
      <c r="O931" s="111">
        <v>45119</v>
      </c>
      <c r="P931" t="s">
        <v>252</v>
      </c>
      <c r="Q931" t="s">
        <v>257</v>
      </c>
      <c r="R931" s="111"/>
      <c r="W931">
        <v>0</v>
      </c>
      <c r="X931">
        <v>0</v>
      </c>
      <c r="Y931">
        <v>0</v>
      </c>
      <c r="Z931">
        <f t="shared" si="14"/>
        <v>0</v>
      </c>
    </row>
    <row r="932" spans="1:26">
      <c r="A932" t="s">
        <v>246</v>
      </c>
      <c r="B932" t="s">
        <v>5773</v>
      </c>
      <c r="C932" t="s">
        <v>3553</v>
      </c>
      <c r="D932" t="s">
        <v>408</v>
      </c>
      <c r="E932" t="s">
        <v>54</v>
      </c>
      <c r="F932">
        <v>12731733</v>
      </c>
      <c r="G932" s="111">
        <v>45119</v>
      </c>
      <c r="H932" t="s">
        <v>6082</v>
      </c>
      <c r="I932" t="s">
        <v>255</v>
      </c>
      <c r="J932" t="s">
        <v>249</v>
      </c>
      <c r="K932" t="s">
        <v>250</v>
      </c>
      <c r="L932" t="s">
        <v>251</v>
      </c>
      <c r="O932" s="111">
        <v>45119</v>
      </c>
      <c r="P932" t="s">
        <v>252</v>
      </c>
      <c r="Q932" t="s">
        <v>257</v>
      </c>
      <c r="R932" s="111">
        <v>45120</v>
      </c>
      <c r="W932">
        <v>0</v>
      </c>
      <c r="X932">
        <v>0</v>
      </c>
      <c r="Y932">
        <v>0</v>
      </c>
      <c r="Z932">
        <f t="shared" si="14"/>
        <v>0</v>
      </c>
    </row>
    <row r="933" spans="1:26">
      <c r="A933" t="s">
        <v>246</v>
      </c>
      <c r="B933" t="s">
        <v>4962</v>
      </c>
      <c r="C933" t="s">
        <v>4963</v>
      </c>
      <c r="D933" t="s">
        <v>408</v>
      </c>
      <c r="E933" t="s">
        <v>54</v>
      </c>
      <c r="F933">
        <v>4182397</v>
      </c>
      <c r="G933" s="111">
        <v>45119</v>
      </c>
      <c r="H933" t="s">
        <v>6083</v>
      </c>
      <c r="I933" t="s">
        <v>255</v>
      </c>
      <c r="J933" t="s">
        <v>249</v>
      </c>
      <c r="K933" t="s">
        <v>250</v>
      </c>
      <c r="L933" t="s">
        <v>251</v>
      </c>
      <c r="O933" s="111">
        <v>45119</v>
      </c>
      <c r="P933" t="s">
        <v>252</v>
      </c>
      <c r="Q933" t="s">
        <v>253</v>
      </c>
      <c r="R933" s="111">
        <v>45121</v>
      </c>
      <c r="W933">
        <v>0</v>
      </c>
      <c r="X933">
        <v>9102.7099999999991</v>
      </c>
      <c r="Y933">
        <v>26811.74</v>
      </c>
      <c r="Z933">
        <f t="shared" si="14"/>
        <v>35914.449999999997</v>
      </c>
    </row>
    <row r="934" spans="1:26">
      <c r="A934" t="s">
        <v>246</v>
      </c>
      <c r="B934" t="s">
        <v>5768</v>
      </c>
      <c r="C934" t="s">
        <v>2110</v>
      </c>
      <c r="D934" t="s">
        <v>408</v>
      </c>
      <c r="E934" t="s">
        <v>54</v>
      </c>
      <c r="F934">
        <v>12736023</v>
      </c>
      <c r="G934" s="111">
        <v>45120</v>
      </c>
      <c r="H934" t="s">
        <v>6084</v>
      </c>
      <c r="I934" t="s">
        <v>255</v>
      </c>
      <c r="J934" t="s">
        <v>249</v>
      </c>
      <c r="K934" t="s">
        <v>250</v>
      </c>
      <c r="L934" t="s">
        <v>251</v>
      </c>
      <c r="O934" s="111">
        <v>45122</v>
      </c>
      <c r="P934" t="s">
        <v>252</v>
      </c>
      <c r="Q934" t="s">
        <v>253</v>
      </c>
      <c r="R934" s="111">
        <v>45124</v>
      </c>
      <c r="W934">
        <v>0</v>
      </c>
      <c r="X934">
        <v>0</v>
      </c>
      <c r="Y934">
        <v>1</v>
      </c>
      <c r="Z934">
        <f t="shared" si="14"/>
        <v>1</v>
      </c>
    </row>
    <row r="935" spans="1:26">
      <c r="A935" t="s">
        <v>246</v>
      </c>
      <c r="B935" t="s">
        <v>5771</v>
      </c>
      <c r="C935" t="s">
        <v>5772</v>
      </c>
      <c r="D935" t="s">
        <v>408</v>
      </c>
      <c r="E935" t="s">
        <v>54</v>
      </c>
      <c r="F935">
        <v>12752508</v>
      </c>
      <c r="G935" s="111">
        <v>45126</v>
      </c>
      <c r="H935" t="s">
        <v>6085</v>
      </c>
      <c r="I935" t="s">
        <v>255</v>
      </c>
      <c r="L935" t="s">
        <v>251</v>
      </c>
      <c r="O935" s="111">
        <v>45126</v>
      </c>
      <c r="P935" t="s">
        <v>252</v>
      </c>
      <c r="Q935" t="s">
        <v>263</v>
      </c>
      <c r="R935" s="111">
        <v>45127</v>
      </c>
      <c r="W935">
        <v>0</v>
      </c>
      <c r="X935">
        <v>92</v>
      </c>
      <c r="Y935">
        <v>0</v>
      </c>
      <c r="Z935">
        <f t="shared" si="14"/>
        <v>92</v>
      </c>
    </row>
    <row r="936" spans="1:26">
      <c r="A936" t="s">
        <v>246</v>
      </c>
      <c r="B936" t="s">
        <v>2220</v>
      </c>
      <c r="C936" t="s">
        <v>2221</v>
      </c>
      <c r="D936" t="s">
        <v>408</v>
      </c>
      <c r="E936" t="s">
        <v>54</v>
      </c>
      <c r="F936">
        <v>12752826</v>
      </c>
      <c r="G936" s="111">
        <v>45126</v>
      </c>
      <c r="H936" t="s">
        <v>6086</v>
      </c>
      <c r="I936" t="s">
        <v>260</v>
      </c>
      <c r="L936" t="s">
        <v>251</v>
      </c>
      <c r="O936" s="111">
        <v>45126</v>
      </c>
      <c r="P936" t="s">
        <v>252</v>
      </c>
      <c r="Q936" t="s">
        <v>263</v>
      </c>
      <c r="R936" s="111">
        <v>45127</v>
      </c>
      <c r="W936">
        <v>0</v>
      </c>
      <c r="X936">
        <v>20.5</v>
      </c>
      <c r="Y936">
        <v>0</v>
      </c>
      <c r="Z936">
        <f t="shared" si="14"/>
        <v>20.5</v>
      </c>
    </row>
    <row r="937" spans="1:26">
      <c r="A937" t="s">
        <v>246</v>
      </c>
      <c r="B937" t="s">
        <v>5773</v>
      </c>
      <c r="C937" t="s">
        <v>3553</v>
      </c>
      <c r="D937" t="s">
        <v>408</v>
      </c>
      <c r="E937" t="s">
        <v>54</v>
      </c>
      <c r="F937">
        <v>12773323</v>
      </c>
      <c r="G937" s="111">
        <v>45132</v>
      </c>
      <c r="H937" t="s">
        <v>6087</v>
      </c>
      <c r="I937" t="s">
        <v>255</v>
      </c>
      <c r="J937" t="s">
        <v>249</v>
      </c>
      <c r="K937" t="s">
        <v>250</v>
      </c>
      <c r="L937" t="s">
        <v>251</v>
      </c>
      <c r="O937" s="111">
        <v>45132</v>
      </c>
      <c r="P937" t="s">
        <v>252</v>
      </c>
      <c r="Q937" t="s">
        <v>253</v>
      </c>
      <c r="R937" s="111">
        <v>45133</v>
      </c>
      <c r="W937">
        <v>0</v>
      </c>
      <c r="X937">
        <v>10</v>
      </c>
      <c r="Y937">
        <v>110</v>
      </c>
      <c r="Z937">
        <f t="shared" si="14"/>
        <v>120</v>
      </c>
    </row>
    <row r="938" spans="1:26">
      <c r="A938" t="s">
        <v>246</v>
      </c>
      <c r="B938" t="s">
        <v>6140</v>
      </c>
      <c r="C938" t="s">
        <v>6141</v>
      </c>
      <c r="D938" t="s">
        <v>1808</v>
      </c>
      <c r="E938" t="s">
        <v>46</v>
      </c>
      <c r="F938">
        <v>12838063</v>
      </c>
      <c r="G938" s="111">
        <v>45155</v>
      </c>
      <c r="H938" t="s">
        <v>6556</v>
      </c>
      <c r="I938" t="s">
        <v>255</v>
      </c>
      <c r="J938" t="s">
        <v>249</v>
      </c>
      <c r="K938" t="s">
        <v>250</v>
      </c>
      <c r="L938" t="s">
        <v>251</v>
      </c>
      <c r="O938" s="111">
        <v>45156</v>
      </c>
      <c r="P938" t="s">
        <v>252</v>
      </c>
      <c r="Q938" t="s">
        <v>253</v>
      </c>
      <c r="R938" s="111">
        <v>45161</v>
      </c>
      <c r="W938">
        <v>0</v>
      </c>
      <c r="X938">
        <v>0</v>
      </c>
      <c r="Y938">
        <v>992.56</v>
      </c>
      <c r="Z938">
        <f t="shared" si="14"/>
        <v>992.56</v>
      </c>
    </row>
    <row r="939" spans="1:26">
      <c r="A939" t="s">
        <v>246</v>
      </c>
      <c r="B939" t="s">
        <v>5781</v>
      </c>
      <c r="C939" t="s">
        <v>5008</v>
      </c>
      <c r="D939" t="s">
        <v>1053</v>
      </c>
      <c r="E939" t="s">
        <v>54</v>
      </c>
      <c r="F939">
        <v>12662352</v>
      </c>
      <c r="G939" s="111">
        <v>45104</v>
      </c>
      <c r="H939" t="s">
        <v>5480</v>
      </c>
      <c r="I939" t="s">
        <v>255</v>
      </c>
      <c r="J939" t="s">
        <v>249</v>
      </c>
      <c r="K939" t="s">
        <v>250</v>
      </c>
      <c r="L939" t="s">
        <v>251</v>
      </c>
      <c r="O939" s="111">
        <v>45104</v>
      </c>
      <c r="P939" t="s">
        <v>252</v>
      </c>
      <c r="Q939" t="s">
        <v>282</v>
      </c>
      <c r="R939" s="111">
        <v>45106</v>
      </c>
      <c r="W939">
        <v>1</v>
      </c>
      <c r="X939">
        <v>0</v>
      </c>
      <c r="Y939">
        <v>0</v>
      </c>
      <c r="Z939">
        <f t="shared" si="14"/>
        <v>1</v>
      </c>
    </row>
    <row r="940" spans="1:26">
      <c r="A940" t="s">
        <v>246</v>
      </c>
      <c r="B940" t="s">
        <v>5784</v>
      </c>
      <c r="C940" t="s">
        <v>5087</v>
      </c>
      <c r="D940" t="s">
        <v>1053</v>
      </c>
      <c r="E940" t="s">
        <v>54</v>
      </c>
      <c r="F940">
        <v>12326363</v>
      </c>
      <c r="G940" s="111">
        <v>45160</v>
      </c>
      <c r="H940" t="s">
        <v>6557</v>
      </c>
      <c r="I940" t="s">
        <v>271</v>
      </c>
      <c r="J940" t="s">
        <v>249</v>
      </c>
      <c r="K940" t="s">
        <v>250</v>
      </c>
      <c r="L940" t="s">
        <v>251</v>
      </c>
      <c r="O940" s="111">
        <v>45160</v>
      </c>
      <c r="P940" t="s">
        <v>252</v>
      </c>
      <c r="Q940" t="s">
        <v>253</v>
      </c>
      <c r="R940" s="111">
        <v>45163</v>
      </c>
      <c r="W940">
        <v>0</v>
      </c>
      <c r="X940">
        <v>0</v>
      </c>
      <c r="Y940">
        <v>17535.57</v>
      </c>
      <c r="Z940">
        <f t="shared" si="14"/>
        <v>17535.57</v>
      </c>
    </row>
    <row r="941" spans="1:26">
      <c r="A941" t="s">
        <v>246</v>
      </c>
      <c r="B941" t="s">
        <v>4245</v>
      </c>
      <c r="C941" t="s">
        <v>3293</v>
      </c>
      <c r="D941" t="s">
        <v>4712</v>
      </c>
      <c r="E941" t="s">
        <v>1528</v>
      </c>
      <c r="F941">
        <v>12637683</v>
      </c>
      <c r="G941" s="111">
        <v>45098</v>
      </c>
      <c r="H941" t="s">
        <v>5345</v>
      </c>
      <c r="I941" t="s">
        <v>255</v>
      </c>
      <c r="L941" t="s">
        <v>251</v>
      </c>
      <c r="O941" s="111">
        <v>45098</v>
      </c>
      <c r="P941" t="s">
        <v>252</v>
      </c>
      <c r="Q941" t="s">
        <v>263</v>
      </c>
      <c r="R941" s="111">
        <v>45098</v>
      </c>
      <c r="W941">
        <v>1140</v>
      </c>
      <c r="X941">
        <v>1877.23</v>
      </c>
      <c r="Y941">
        <v>0</v>
      </c>
      <c r="Z941">
        <f t="shared" si="14"/>
        <v>3017.23</v>
      </c>
    </row>
    <row r="942" spans="1:26">
      <c r="G942" s="111"/>
      <c r="O942" s="111"/>
      <c r="R942" s="111"/>
      <c r="Z942">
        <f t="shared" si="14"/>
        <v>0</v>
      </c>
    </row>
    <row r="943" spans="1:26">
      <c r="G943" s="111"/>
      <c r="O943" s="111"/>
      <c r="R943" s="111"/>
      <c r="Z943">
        <f t="shared" si="14"/>
        <v>0</v>
      </c>
    </row>
    <row r="944" spans="1:26">
      <c r="G944" s="111"/>
      <c r="O944" s="111"/>
      <c r="R944" s="111"/>
      <c r="Z944">
        <f t="shared" si="14"/>
        <v>0</v>
      </c>
    </row>
    <row r="945" spans="7:26">
      <c r="G945" s="111"/>
      <c r="O945" s="111"/>
      <c r="R945" s="111"/>
      <c r="Z945">
        <f t="shared" si="14"/>
        <v>0</v>
      </c>
    </row>
    <row r="946" spans="7:26">
      <c r="G946" s="111"/>
      <c r="O946" s="111"/>
      <c r="R946" s="111"/>
      <c r="Z946">
        <f t="shared" si="14"/>
        <v>0</v>
      </c>
    </row>
    <row r="947" spans="7:26">
      <c r="G947" s="111"/>
      <c r="O947" s="111"/>
      <c r="R947" s="111"/>
      <c r="Z947">
        <f t="shared" si="14"/>
        <v>0</v>
      </c>
    </row>
    <row r="948" spans="7:26">
      <c r="G948" s="111"/>
      <c r="O948" s="111"/>
      <c r="R948" s="111"/>
      <c r="Z948">
        <f t="shared" si="14"/>
        <v>0</v>
      </c>
    </row>
    <row r="949" spans="7:26">
      <c r="G949" s="111"/>
      <c r="O949" s="111"/>
      <c r="R949" s="111"/>
      <c r="Z949">
        <f t="shared" si="14"/>
        <v>0</v>
      </c>
    </row>
    <row r="950" spans="7:26">
      <c r="G950" s="111"/>
      <c r="O950" s="111"/>
      <c r="R950" s="111"/>
      <c r="Z950">
        <f t="shared" si="14"/>
        <v>0</v>
      </c>
    </row>
    <row r="951" spans="7:26">
      <c r="G951" s="111"/>
      <c r="O951" s="111"/>
      <c r="R951" s="111"/>
      <c r="Z951">
        <f t="shared" si="14"/>
        <v>0</v>
      </c>
    </row>
    <row r="952" spans="7:26">
      <c r="G952" s="111"/>
      <c r="O952" s="111"/>
      <c r="R952" s="111"/>
      <c r="Z952">
        <f t="shared" si="14"/>
        <v>0</v>
      </c>
    </row>
    <row r="953" spans="7:26">
      <c r="G953" s="111"/>
      <c r="O953" s="111"/>
      <c r="R953" s="111"/>
      <c r="Z953">
        <f t="shared" si="14"/>
        <v>0</v>
      </c>
    </row>
    <row r="954" spans="7:26">
      <c r="G954" s="111"/>
      <c r="O954" s="111"/>
      <c r="R954" s="111"/>
      <c r="Z954">
        <f t="shared" si="14"/>
        <v>0</v>
      </c>
    </row>
    <row r="955" spans="7:26">
      <c r="G955" s="111"/>
      <c r="O955" s="111"/>
      <c r="R955" s="111"/>
      <c r="Z955">
        <f t="shared" si="14"/>
        <v>0</v>
      </c>
    </row>
    <row r="956" spans="7:26">
      <c r="G956" s="111"/>
      <c r="O956" s="111"/>
      <c r="R956" s="111"/>
      <c r="Z956">
        <f t="shared" si="14"/>
        <v>0</v>
      </c>
    </row>
    <row r="957" spans="7:26">
      <c r="G957" s="111"/>
      <c r="O957" s="111"/>
      <c r="R957" s="111"/>
      <c r="Z957">
        <f t="shared" si="14"/>
        <v>0</v>
      </c>
    </row>
    <row r="958" spans="7:26">
      <c r="G958" s="111"/>
      <c r="O958" s="111"/>
      <c r="R958" s="111"/>
      <c r="Z958">
        <f t="shared" si="14"/>
        <v>0</v>
      </c>
    </row>
    <row r="959" spans="7:26">
      <c r="G959" s="111"/>
      <c r="O959" s="111"/>
      <c r="R959" s="111"/>
      <c r="Z959">
        <f t="shared" si="14"/>
        <v>0</v>
      </c>
    </row>
    <row r="960" spans="7:26">
      <c r="G960" s="111"/>
      <c r="O960" s="111"/>
      <c r="R960" s="111"/>
      <c r="Z960">
        <f t="shared" si="14"/>
        <v>0</v>
      </c>
    </row>
    <row r="961" spans="7:26">
      <c r="G961" s="111"/>
      <c r="O961" s="111"/>
      <c r="R961" s="111"/>
      <c r="Z961">
        <f t="shared" si="14"/>
        <v>0</v>
      </c>
    </row>
    <row r="962" spans="7:26">
      <c r="G962" s="111"/>
      <c r="O962" s="111"/>
      <c r="R962" s="111"/>
      <c r="Z962">
        <f t="shared" si="14"/>
        <v>0</v>
      </c>
    </row>
    <row r="963" spans="7:26">
      <c r="G963" s="111"/>
      <c r="O963" s="111"/>
      <c r="R963" s="111"/>
      <c r="Z963">
        <f t="shared" ref="Z963:Z1026" si="15">SUM(W963:Y963)</f>
        <v>0</v>
      </c>
    </row>
    <row r="964" spans="7:26">
      <c r="G964" s="111"/>
      <c r="O964" s="111"/>
      <c r="R964" s="111"/>
      <c r="Z964">
        <f t="shared" si="15"/>
        <v>0</v>
      </c>
    </row>
    <row r="965" spans="7:26">
      <c r="G965" s="111"/>
      <c r="O965" s="111"/>
      <c r="R965" s="111"/>
      <c r="Z965">
        <f t="shared" si="15"/>
        <v>0</v>
      </c>
    </row>
    <row r="966" spans="7:26">
      <c r="G966" s="111"/>
      <c r="O966" s="111"/>
      <c r="R966" s="111"/>
      <c r="Z966">
        <f t="shared" si="15"/>
        <v>0</v>
      </c>
    </row>
    <row r="967" spans="7:26">
      <c r="G967" s="111"/>
      <c r="O967" s="111"/>
      <c r="R967" s="111"/>
      <c r="Z967">
        <f t="shared" si="15"/>
        <v>0</v>
      </c>
    </row>
    <row r="968" spans="7:26">
      <c r="G968" s="111"/>
      <c r="O968" s="111"/>
      <c r="R968" s="111"/>
      <c r="Z968">
        <f t="shared" si="15"/>
        <v>0</v>
      </c>
    </row>
    <row r="969" spans="7:26">
      <c r="G969" s="111"/>
      <c r="O969" s="111"/>
      <c r="R969" s="111"/>
      <c r="Z969">
        <f t="shared" si="15"/>
        <v>0</v>
      </c>
    </row>
    <row r="970" spans="7:26">
      <c r="G970" s="111"/>
      <c r="O970" s="111"/>
      <c r="R970" s="111"/>
      <c r="Z970">
        <f t="shared" si="15"/>
        <v>0</v>
      </c>
    </row>
    <row r="971" spans="7:26">
      <c r="G971" s="111"/>
      <c r="O971" s="111"/>
      <c r="R971" s="111"/>
      <c r="Z971">
        <f t="shared" si="15"/>
        <v>0</v>
      </c>
    </row>
    <row r="972" spans="7:26">
      <c r="G972" s="111"/>
      <c r="O972" s="111"/>
      <c r="R972" s="111"/>
      <c r="Z972">
        <f t="shared" si="15"/>
        <v>0</v>
      </c>
    </row>
    <row r="973" spans="7:26">
      <c r="G973" s="111"/>
      <c r="O973" s="111"/>
      <c r="R973" s="111"/>
      <c r="Z973">
        <f t="shared" si="15"/>
        <v>0</v>
      </c>
    </row>
    <row r="974" spans="7:26">
      <c r="G974" s="111"/>
      <c r="O974" s="111"/>
      <c r="R974" s="111"/>
      <c r="Z974">
        <f t="shared" si="15"/>
        <v>0</v>
      </c>
    </row>
    <row r="975" spans="7:26">
      <c r="G975" s="111"/>
      <c r="O975" s="111"/>
      <c r="R975" s="111"/>
      <c r="Z975">
        <f t="shared" si="15"/>
        <v>0</v>
      </c>
    </row>
    <row r="976" spans="7:26">
      <c r="G976" s="111"/>
      <c r="O976" s="111"/>
      <c r="R976" s="111"/>
      <c r="Z976">
        <f t="shared" si="15"/>
        <v>0</v>
      </c>
    </row>
    <row r="977" spans="7:26">
      <c r="G977" s="111"/>
      <c r="O977" s="111"/>
      <c r="R977" s="111"/>
      <c r="Z977">
        <f t="shared" si="15"/>
        <v>0</v>
      </c>
    </row>
    <row r="978" spans="7:26">
      <c r="G978" s="111"/>
      <c r="O978" s="111"/>
      <c r="R978" s="111"/>
      <c r="Z978">
        <f t="shared" si="15"/>
        <v>0</v>
      </c>
    </row>
    <row r="979" spans="7:26">
      <c r="G979" s="111"/>
      <c r="O979" s="111"/>
      <c r="R979" s="111"/>
      <c r="Z979">
        <f t="shared" si="15"/>
        <v>0</v>
      </c>
    </row>
    <row r="980" spans="7:26">
      <c r="G980" s="111"/>
      <c r="O980" s="111"/>
      <c r="R980" s="111"/>
      <c r="Z980">
        <f t="shared" si="15"/>
        <v>0</v>
      </c>
    </row>
    <row r="981" spans="7:26">
      <c r="G981" s="111"/>
      <c r="O981" s="111"/>
      <c r="R981" s="111"/>
      <c r="Z981">
        <f t="shared" si="15"/>
        <v>0</v>
      </c>
    </row>
    <row r="982" spans="7:26">
      <c r="G982" s="111"/>
      <c r="O982" s="111"/>
      <c r="R982" s="111"/>
      <c r="Z982">
        <f t="shared" si="15"/>
        <v>0</v>
      </c>
    </row>
    <row r="983" spans="7:26">
      <c r="G983" s="111"/>
      <c r="O983" s="111"/>
      <c r="R983" s="111"/>
      <c r="Z983">
        <f t="shared" si="15"/>
        <v>0</v>
      </c>
    </row>
    <row r="984" spans="7:26">
      <c r="G984" s="111"/>
      <c r="O984" s="111"/>
      <c r="R984" s="111"/>
      <c r="Z984">
        <f t="shared" si="15"/>
        <v>0</v>
      </c>
    </row>
    <row r="985" spans="7:26">
      <c r="G985" s="111"/>
      <c r="O985" s="111"/>
      <c r="R985" s="111"/>
      <c r="Z985">
        <f t="shared" si="15"/>
        <v>0</v>
      </c>
    </row>
    <row r="986" spans="7:26">
      <c r="G986" s="111"/>
      <c r="O986" s="111"/>
      <c r="R986" s="111"/>
      <c r="Z986">
        <f t="shared" si="15"/>
        <v>0</v>
      </c>
    </row>
    <row r="987" spans="7:26">
      <c r="G987" s="111"/>
      <c r="O987" s="111"/>
      <c r="R987" s="111"/>
      <c r="Z987">
        <f t="shared" si="15"/>
        <v>0</v>
      </c>
    </row>
    <row r="988" spans="7:26">
      <c r="G988" s="111"/>
      <c r="O988" s="111"/>
      <c r="R988" s="111"/>
      <c r="Z988">
        <f t="shared" si="15"/>
        <v>0</v>
      </c>
    </row>
    <row r="989" spans="7:26">
      <c r="G989" s="111"/>
      <c r="O989" s="111"/>
      <c r="R989" s="111"/>
      <c r="Z989">
        <f t="shared" si="15"/>
        <v>0</v>
      </c>
    </row>
    <row r="990" spans="7:26">
      <c r="G990" s="111"/>
      <c r="O990" s="111"/>
      <c r="R990" s="111"/>
      <c r="Z990">
        <f t="shared" si="15"/>
        <v>0</v>
      </c>
    </row>
    <row r="991" spans="7:26">
      <c r="G991" s="111"/>
      <c r="O991" s="111"/>
      <c r="R991" s="111"/>
      <c r="Z991">
        <f t="shared" si="15"/>
        <v>0</v>
      </c>
    </row>
    <row r="992" spans="7:26">
      <c r="G992" s="111"/>
      <c r="O992" s="111"/>
      <c r="R992" s="111"/>
      <c r="Z992">
        <f t="shared" si="15"/>
        <v>0</v>
      </c>
    </row>
    <row r="993" spans="7:26">
      <c r="G993" s="111"/>
      <c r="O993" s="111"/>
      <c r="R993" s="111"/>
      <c r="Z993">
        <f t="shared" si="15"/>
        <v>0</v>
      </c>
    </row>
    <row r="994" spans="7:26">
      <c r="G994" s="111"/>
      <c r="O994" s="111"/>
      <c r="R994" s="111"/>
      <c r="Z994">
        <f t="shared" si="15"/>
        <v>0</v>
      </c>
    </row>
    <row r="995" spans="7:26">
      <c r="G995" s="111"/>
      <c r="O995" s="111"/>
      <c r="R995" s="111"/>
      <c r="Z995">
        <f t="shared" si="15"/>
        <v>0</v>
      </c>
    </row>
    <row r="996" spans="7:26">
      <c r="G996" s="111"/>
      <c r="O996" s="111"/>
      <c r="R996" s="111"/>
      <c r="Z996">
        <f t="shared" si="15"/>
        <v>0</v>
      </c>
    </row>
    <row r="997" spans="7:26">
      <c r="G997" s="111"/>
      <c r="O997" s="111"/>
      <c r="R997" s="111"/>
      <c r="Z997">
        <f t="shared" si="15"/>
        <v>0</v>
      </c>
    </row>
    <row r="998" spans="7:26">
      <c r="G998" s="111"/>
      <c r="O998" s="111"/>
      <c r="R998" s="111"/>
      <c r="Z998">
        <f t="shared" si="15"/>
        <v>0</v>
      </c>
    </row>
    <row r="999" spans="7:26">
      <c r="G999" s="111"/>
      <c r="O999" s="111"/>
      <c r="R999" s="111"/>
      <c r="Z999">
        <f t="shared" si="15"/>
        <v>0</v>
      </c>
    </row>
    <row r="1000" spans="7:26">
      <c r="G1000" s="111"/>
      <c r="O1000" s="111"/>
      <c r="R1000" s="111"/>
      <c r="Z1000">
        <f t="shared" si="15"/>
        <v>0</v>
      </c>
    </row>
    <row r="1001" spans="7:26">
      <c r="G1001" s="111"/>
      <c r="O1001" s="111"/>
      <c r="R1001" s="111"/>
      <c r="Z1001">
        <f t="shared" si="15"/>
        <v>0</v>
      </c>
    </row>
    <row r="1002" spans="7:26">
      <c r="G1002" s="111"/>
      <c r="O1002" s="111"/>
      <c r="R1002" s="111"/>
      <c r="Z1002">
        <f t="shared" si="15"/>
        <v>0</v>
      </c>
    </row>
    <row r="1003" spans="7:26">
      <c r="G1003" s="111"/>
      <c r="O1003" s="111"/>
      <c r="R1003" s="111"/>
      <c r="Z1003">
        <f t="shared" si="15"/>
        <v>0</v>
      </c>
    </row>
    <row r="1004" spans="7:26">
      <c r="G1004" s="111"/>
      <c r="O1004" s="111"/>
      <c r="R1004" s="111"/>
      <c r="Z1004">
        <f t="shared" si="15"/>
        <v>0</v>
      </c>
    </row>
    <row r="1005" spans="7:26">
      <c r="G1005" s="111"/>
      <c r="O1005" s="111"/>
      <c r="R1005" s="111"/>
      <c r="Z1005">
        <f t="shared" si="15"/>
        <v>0</v>
      </c>
    </row>
    <row r="1006" spans="7:26">
      <c r="G1006" s="111"/>
      <c r="O1006" s="111"/>
      <c r="R1006" s="111"/>
      <c r="Z1006">
        <f t="shared" si="15"/>
        <v>0</v>
      </c>
    </row>
    <row r="1007" spans="7:26">
      <c r="G1007" s="111"/>
      <c r="O1007" s="111"/>
      <c r="R1007" s="111"/>
      <c r="Z1007">
        <f t="shared" si="15"/>
        <v>0</v>
      </c>
    </row>
    <row r="1008" spans="7:26">
      <c r="G1008" s="111"/>
      <c r="O1008" s="111"/>
      <c r="R1008" s="111"/>
      <c r="Z1008">
        <f t="shared" si="15"/>
        <v>0</v>
      </c>
    </row>
    <row r="1009" spans="7:26">
      <c r="G1009" s="111"/>
      <c r="O1009" s="111"/>
      <c r="R1009" s="111"/>
      <c r="Z1009">
        <f t="shared" si="15"/>
        <v>0</v>
      </c>
    </row>
    <row r="1010" spans="7:26">
      <c r="G1010" s="111"/>
      <c r="O1010" s="111"/>
      <c r="R1010" s="111"/>
      <c r="Z1010">
        <f t="shared" si="15"/>
        <v>0</v>
      </c>
    </row>
    <row r="1011" spans="7:26">
      <c r="G1011" s="111"/>
      <c r="O1011" s="111"/>
      <c r="R1011" s="111"/>
      <c r="Z1011">
        <f t="shared" si="15"/>
        <v>0</v>
      </c>
    </row>
    <row r="1012" spans="7:26">
      <c r="G1012" s="111"/>
      <c r="O1012" s="111"/>
      <c r="R1012" s="111"/>
      <c r="Z1012">
        <f t="shared" si="15"/>
        <v>0</v>
      </c>
    </row>
    <row r="1013" spans="7:26">
      <c r="G1013" s="111"/>
      <c r="O1013" s="111"/>
      <c r="R1013" s="111"/>
      <c r="Z1013">
        <f t="shared" si="15"/>
        <v>0</v>
      </c>
    </row>
    <row r="1014" spans="7:26">
      <c r="G1014" s="111"/>
      <c r="O1014" s="111"/>
      <c r="R1014" s="111"/>
      <c r="Z1014">
        <f t="shared" si="15"/>
        <v>0</v>
      </c>
    </row>
    <row r="1015" spans="7:26">
      <c r="G1015" s="111"/>
      <c r="O1015" s="111"/>
      <c r="R1015" s="111"/>
      <c r="Z1015">
        <f t="shared" si="15"/>
        <v>0</v>
      </c>
    </row>
    <row r="1016" spans="7:26">
      <c r="G1016" s="111"/>
      <c r="O1016" s="111"/>
      <c r="R1016" s="111"/>
      <c r="Z1016">
        <f t="shared" si="15"/>
        <v>0</v>
      </c>
    </row>
    <row r="1017" spans="7:26">
      <c r="G1017" s="111"/>
      <c r="O1017" s="111"/>
      <c r="R1017" s="111"/>
      <c r="Z1017">
        <f t="shared" si="15"/>
        <v>0</v>
      </c>
    </row>
    <row r="1018" spans="7:26">
      <c r="G1018" s="111"/>
      <c r="O1018" s="111"/>
      <c r="R1018" s="111"/>
      <c r="Z1018">
        <f t="shared" si="15"/>
        <v>0</v>
      </c>
    </row>
    <row r="1019" spans="7:26">
      <c r="G1019" s="111"/>
      <c r="O1019" s="111"/>
      <c r="R1019" s="111"/>
      <c r="Z1019">
        <f t="shared" si="15"/>
        <v>0</v>
      </c>
    </row>
    <row r="1020" spans="7:26">
      <c r="G1020" s="111"/>
      <c r="O1020" s="111"/>
      <c r="R1020" s="111"/>
      <c r="Z1020">
        <f t="shared" si="15"/>
        <v>0</v>
      </c>
    </row>
    <row r="1021" spans="7:26">
      <c r="G1021" s="111"/>
      <c r="O1021" s="111"/>
      <c r="R1021" s="111"/>
      <c r="Z1021">
        <f t="shared" si="15"/>
        <v>0</v>
      </c>
    </row>
    <row r="1022" spans="7:26">
      <c r="G1022" s="111"/>
      <c r="O1022" s="111"/>
      <c r="R1022" s="111"/>
      <c r="Z1022">
        <f t="shared" si="15"/>
        <v>0</v>
      </c>
    </row>
    <row r="1023" spans="7:26">
      <c r="G1023" s="111"/>
      <c r="O1023" s="111"/>
      <c r="R1023" s="111"/>
      <c r="Z1023">
        <f t="shared" si="15"/>
        <v>0</v>
      </c>
    </row>
    <row r="1024" spans="7:26">
      <c r="G1024" s="111"/>
      <c r="O1024" s="111"/>
      <c r="R1024" s="111"/>
      <c r="Z1024">
        <f t="shared" si="15"/>
        <v>0</v>
      </c>
    </row>
    <row r="1025" spans="7:26">
      <c r="G1025" s="111"/>
      <c r="O1025" s="111"/>
      <c r="R1025" s="111"/>
      <c r="Z1025">
        <f t="shared" si="15"/>
        <v>0</v>
      </c>
    </row>
    <row r="1026" spans="7:26">
      <c r="G1026" s="111"/>
      <c r="O1026" s="111"/>
      <c r="R1026" s="111"/>
      <c r="Z1026">
        <f t="shared" si="15"/>
        <v>0</v>
      </c>
    </row>
    <row r="1027" spans="7:26">
      <c r="G1027" s="111"/>
      <c r="O1027" s="111"/>
      <c r="R1027" s="111"/>
      <c r="Z1027">
        <f t="shared" ref="Z1027:Z1090" si="16">SUM(W1027:Y1027)</f>
        <v>0</v>
      </c>
    </row>
    <row r="1028" spans="7:26">
      <c r="G1028" s="111"/>
      <c r="O1028" s="111"/>
      <c r="R1028" s="111"/>
      <c r="Z1028">
        <f t="shared" si="16"/>
        <v>0</v>
      </c>
    </row>
    <row r="1029" spans="7:26">
      <c r="G1029" s="111"/>
      <c r="O1029" s="111"/>
      <c r="R1029" s="111"/>
      <c r="Z1029">
        <f t="shared" si="16"/>
        <v>0</v>
      </c>
    </row>
    <row r="1030" spans="7:26">
      <c r="G1030" s="111"/>
      <c r="O1030" s="111"/>
      <c r="R1030" s="111"/>
      <c r="Z1030">
        <f t="shared" si="16"/>
        <v>0</v>
      </c>
    </row>
    <row r="1031" spans="7:26">
      <c r="G1031" s="111"/>
      <c r="O1031" s="111"/>
      <c r="R1031" s="111"/>
      <c r="Z1031">
        <f t="shared" si="16"/>
        <v>0</v>
      </c>
    </row>
    <row r="1032" spans="7:26">
      <c r="G1032" s="111"/>
      <c r="O1032" s="111"/>
      <c r="R1032" s="111"/>
      <c r="Z1032">
        <f t="shared" si="16"/>
        <v>0</v>
      </c>
    </row>
    <row r="1033" spans="7:26">
      <c r="G1033" s="111"/>
      <c r="O1033" s="111"/>
      <c r="R1033" s="111"/>
      <c r="Z1033">
        <f t="shared" si="16"/>
        <v>0</v>
      </c>
    </row>
    <row r="1034" spans="7:26">
      <c r="G1034" s="111"/>
      <c r="O1034" s="111"/>
      <c r="R1034" s="111"/>
      <c r="Z1034">
        <f t="shared" si="16"/>
        <v>0</v>
      </c>
    </row>
    <row r="1035" spans="7:26">
      <c r="G1035" s="111"/>
      <c r="O1035" s="111"/>
      <c r="R1035" s="111"/>
      <c r="Z1035">
        <f t="shared" si="16"/>
        <v>0</v>
      </c>
    </row>
    <row r="1036" spans="7:26">
      <c r="G1036" s="111"/>
      <c r="O1036" s="111"/>
      <c r="R1036" s="111"/>
      <c r="Z1036">
        <f t="shared" si="16"/>
        <v>0</v>
      </c>
    </row>
    <row r="1037" spans="7:26">
      <c r="G1037" s="111"/>
      <c r="O1037" s="111"/>
      <c r="R1037" s="111"/>
      <c r="Z1037">
        <f t="shared" si="16"/>
        <v>0</v>
      </c>
    </row>
    <row r="1038" spans="7:26">
      <c r="G1038" s="111"/>
      <c r="O1038" s="111"/>
      <c r="R1038" s="111"/>
      <c r="Z1038">
        <f t="shared" si="16"/>
        <v>0</v>
      </c>
    </row>
    <row r="1039" spans="7:26">
      <c r="G1039" s="111"/>
      <c r="O1039" s="111"/>
      <c r="R1039" s="111"/>
      <c r="Z1039">
        <f t="shared" si="16"/>
        <v>0</v>
      </c>
    </row>
    <row r="1040" spans="7:26">
      <c r="G1040" s="111"/>
      <c r="O1040" s="111"/>
      <c r="R1040" s="111"/>
      <c r="Z1040">
        <f t="shared" si="16"/>
        <v>0</v>
      </c>
    </row>
    <row r="1041" spans="7:26">
      <c r="G1041" s="111"/>
      <c r="O1041" s="111"/>
      <c r="R1041" s="111"/>
      <c r="Z1041">
        <f t="shared" si="16"/>
        <v>0</v>
      </c>
    </row>
    <row r="1042" spans="7:26">
      <c r="G1042" s="111"/>
      <c r="O1042" s="111"/>
      <c r="R1042" s="111"/>
      <c r="Z1042">
        <f t="shared" si="16"/>
        <v>0</v>
      </c>
    </row>
    <row r="1043" spans="7:26">
      <c r="O1043" s="111"/>
      <c r="R1043" s="111"/>
      <c r="Z1043">
        <f t="shared" si="16"/>
        <v>0</v>
      </c>
    </row>
    <row r="1044" spans="7:26">
      <c r="O1044" s="111"/>
      <c r="R1044" s="111"/>
      <c r="Z1044">
        <f t="shared" si="16"/>
        <v>0</v>
      </c>
    </row>
    <row r="1045" spans="7:26">
      <c r="O1045" s="111"/>
      <c r="R1045" s="111"/>
      <c r="Z1045">
        <f t="shared" si="16"/>
        <v>0</v>
      </c>
    </row>
    <row r="1046" spans="7:26">
      <c r="O1046" s="111"/>
      <c r="R1046" s="111"/>
      <c r="Z1046">
        <f t="shared" si="16"/>
        <v>0</v>
      </c>
    </row>
    <row r="1047" spans="7:26">
      <c r="O1047" s="111"/>
      <c r="R1047" s="111"/>
      <c r="Z1047">
        <f t="shared" si="16"/>
        <v>0</v>
      </c>
    </row>
    <row r="1048" spans="7:26">
      <c r="O1048" s="111"/>
      <c r="R1048" s="111"/>
      <c r="Z1048">
        <f t="shared" si="16"/>
        <v>0</v>
      </c>
    </row>
    <row r="1049" spans="7:26">
      <c r="O1049" s="111"/>
      <c r="R1049" s="111"/>
      <c r="Z1049">
        <f t="shared" si="16"/>
        <v>0</v>
      </c>
    </row>
    <row r="1050" spans="7:26">
      <c r="O1050" s="111"/>
      <c r="R1050" s="111"/>
      <c r="Z1050">
        <f t="shared" si="16"/>
        <v>0</v>
      </c>
    </row>
    <row r="1051" spans="7:26">
      <c r="O1051" s="111"/>
      <c r="R1051" s="111"/>
      <c r="Z1051">
        <f t="shared" si="16"/>
        <v>0</v>
      </c>
    </row>
    <row r="1052" spans="7:26">
      <c r="O1052" s="111"/>
      <c r="R1052" s="111"/>
      <c r="Z1052">
        <f t="shared" si="16"/>
        <v>0</v>
      </c>
    </row>
    <row r="1053" spans="7:26">
      <c r="O1053" s="111"/>
      <c r="R1053" s="111"/>
      <c r="Z1053">
        <f t="shared" si="16"/>
        <v>0</v>
      </c>
    </row>
    <row r="1054" spans="7:26">
      <c r="O1054" s="111"/>
      <c r="R1054" s="111"/>
      <c r="Z1054">
        <f t="shared" si="16"/>
        <v>0</v>
      </c>
    </row>
    <row r="1055" spans="7:26">
      <c r="O1055" s="111"/>
      <c r="R1055" s="111"/>
      <c r="Z1055">
        <f t="shared" si="16"/>
        <v>0</v>
      </c>
    </row>
    <row r="1056" spans="7:26">
      <c r="O1056" s="111"/>
      <c r="R1056" s="111"/>
      <c r="Z1056">
        <f t="shared" si="16"/>
        <v>0</v>
      </c>
    </row>
    <row r="1057" spans="15:26">
      <c r="O1057" s="111"/>
      <c r="R1057" s="111"/>
      <c r="Z1057">
        <f t="shared" si="16"/>
        <v>0</v>
      </c>
    </row>
    <row r="1058" spans="15:26">
      <c r="O1058" s="111"/>
      <c r="R1058" s="111"/>
      <c r="Z1058">
        <f t="shared" si="16"/>
        <v>0</v>
      </c>
    </row>
    <row r="1059" spans="15:26">
      <c r="O1059" s="111"/>
      <c r="R1059" s="111"/>
      <c r="Z1059">
        <f t="shared" si="16"/>
        <v>0</v>
      </c>
    </row>
    <row r="1060" spans="15:26">
      <c r="O1060" s="111"/>
      <c r="R1060" s="111"/>
      <c r="Z1060">
        <f t="shared" si="16"/>
        <v>0</v>
      </c>
    </row>
    <row r="1061" spans="15:26">
      <c r="O1061" s="111"/>
      <c r="R1061" s="111"/>
      <c r="Z1061">
        <f t="shared" si="16"/>
        <v>0</v>
      </c>
    </row>
    <row r="1062" spans="15:26">
      <c r="O1062" s="111"/>
      <c r="R1062" s="111"/>
      <c r="Z1062">
        <f t="shared" si="16"/>
        <v>0</v>
      </c>
    </row>
    <row r="1063" spans="15:26">
      <c r="O1063" s="111"/>
      <c r="R1063" s="111"/>
      <c r="Z1063">
        <f t="shared" si="16"/>
        <v>0</v>
      </c>
    </row>
    <row r="1064" spans="15:26">
      <c r="O1064" s="111"/>
      <c r="R1064" s="111"/>
      <c r="Z1064">
        <f t="shared" si="16"/>
        <v>0</v>
      </c>
    </row>
    <row r="1065" spans="15:26">
      <c r="O1065" s="111"/>
      <c r="R1065" s="111"/>
      <c r="Z1065">
        <f t="shared" si="16"/>
        <v>0</v>
      </c>
    </row>
    <row r="1066" spans="15:26">
      <c r="O1066" s="111"/>
      <c r="R1066" s="111"/>
      <c r="Z1066">
        <f t="shared" si="16"/>
        <v>0</v>
      </c>
    </row>
    <row r="1067" spans="15:26">
      <c r="O1067" s="111"/>
      <c r="R1067" s="111"/>
      <c r="Z1067">
        <f t="shared" si="16"/>
        <v>0</v>
      </c>
    </row>
    <row r="1068" spans="15:26">
      <c r="O1068" s="111"/>
      <c r="R1068" s="111"/>
      <c r="Z1068">
        <f t="shared" si="16"/>
        <v>0</v>
      </c>
    </row>
    <row r="1069" spans="15:26">
      <c r="O1069" s="111"/>
      <c r="R1069" s="111"/>
      <c r="Z1069">
        <f t="shared" si="16"/>
        <v>0</v>
      </c>
    </row>
    <row r="1070" spans="15:26">
      <c r="O1070" s="111"/>
      <c r="R1070" s="111"/>
      <c r="Z1070">
        <f t="shared" si="16"/>
        <v>0</v>
      </c>
    </row>
    <row r="1071" spans="15:26">
      <c r="O1071" s="111"/>
      <c r="R1071" s="111"/>
      <c r="Z1071">
        <f t="shared" si="16"/>
        <v>0</v>
      </c>
    </row>
    <row r="1072" spans="15:26">
      <c r="O1072" s="111"/>
      <c r="R1072" s="111"/>
      <c r="Z1072">
        <f t="shared" si="16"/>
        <v>0</v>
      </c>
    </row>
    <row r="1073" spans="15:26">
      <c r="O1073" s="111"/>
      <c r="R1073" s="111"/>
      <c r="Z1073">
        <f t="shared" si="16"/>
        <v>0</v>
      </c>
    </row>
    <row r="1074" spans="15:26">
      <c r="O1074" s="111"/>
      <c r="R1074" s="111"/>
      <c r="Z1074">
        <f t="shared" si="16"/>
        <v>0</v>
      </c>
    </row>
    <row r="1075" spans="15:26">
      <c r="O1075" s="111"/>
      <c r="R1075" s="111"/>
      <c r="Z1075">
        <f t="shared" si="16"/>
        <v>0</v>
      </c>
    </row>
    <row r="1076" spans="15:26">
      <c r="O1076" s="111"/>
      <c r="R1076" s="111"/>
      <c r="Z1076">
        <f t="shared" si="16"/>
        <v>0</v>
      </c>
    </row>
    <row r="1077" spans="15:26">
      <c r="O1077" s="111"/>
      <c r="R1077" s="111"/>
      <c r="Z1077">
        <f t="shared" si="16"/>
        <v>0</v>
      </c>
    </row>
    <row r="1078" spans="15:26">
      <c r="O1078" s="111"/>
      <c r="R1078" s="111"/>
      <c r="Z1078">
        <f t="shared" si="16"/>
        <v>0</v>
      </c>
    </row>
    <row r="1079" spans="15:26">
      <c r="O1079" s="111"/>
      <c r="R1079" s="111"/>
      <c r="Z1079">
        <f t="shared" si="16"/>
        <v>0</v>
      </c>
    </row>
    <row r="1080" spans="15:26">
      <c r="O1080" s="111"/>
      <c r="R1080" s="111"/>
      <c r="Z1080">
        <f t="shared" si="16"/>
        <v>0</v>
      </c>
    </row>
    <row r="1081" spans="15:26">
      <c r="O1081" s="111"/>
      <c r="R1081" s="111"/>
      <c r="Z1081">
        <f t="shared" si="16"/>
        <v>0</v>
      </c>
    </row>
    <row r="1082" spans="15:26">
      <c r="O1082" s="111"/>
      <c r="R1082" s="111"/>
      <c r="Z1082">
        <f t="shared" si="16"/>
        <v>0</v>
      </c>
    </row>
    <row r="1083" spans="15:26">
      <c r="O1083" s="111"/>
      <c r="R1083" s="111"/>
      <c r="Z1083">
        <f t="shared" si="16"/>
        <v>0</v>
      </c>
    </row>
    <row r="1084" spans="15:26">
      <c r="O1084" s="111"/>
      <c r="R1084" s="111"/>
      <c r="Z1084">
        <f t="shared" si="16"/>
        <v>0</v>
      </c>
    </row>
    <row r="1085" spans="15:26">
      <c r="O1085" s="111"/>
      <c r="R1085" s="111"/>
      <c r="Z1085">
        <f t="shared" si="16"/>
        <v>0</v>
      </c>
    </row>
    <row r="1086" spans="15:26">
      <c r="O1086" s="111"/>
      <c r="R1086" s="111"/>
      <c r="Z1086">
        <f t="shared" si="16"/>
        <v>0</v>
      </c>
    </row>
    <row r="1087" spans="15:26">
      <c r="O1087" s="111"/>
      <c r="R1087" s="111"/>
      <c r="Z1087">
        <f t="shared" si="16"/>
        <v>0</v>
      </c>
    </row>
    <row r="1088" spans="15:26">
      <c r="O1088" s="111"/>
      <c r="R1088" s="111"/>
      <c r="Z1088">
        <f t="shared" si="16"/>
        <v>0</v>
      </c>
    </row>
    <row r="1089" spans="15:26">
      <c r="O1089" s="111"/>
      <c r="R1089" s="111"/>
      <c r="Z1089">
        <f t="shared" si="16"/>
        <v>0</v>
      </c>
    </row>
    <row r="1090" spans="15:26">
      <c r="O1090" s="111"/>
      <c r="R1090" s="111"/>
      <c r="Z1090">
        <f t="shared" si="16"/>
        <v>0</v>
      </c>
    </row>
    <row r="1091" spans="15:26">
      <c r="O1091" s="111"/>
      <c r="R1091" s="111"/>
      <c r="Z1091">
        <f t="shared" ref="Z1091:Z1154" si="17">SUM(W1091:Y1091)</f>
        <v>0</v>
      </c>
    </row>
    <row r="1092" spans="15:26">
      <c r="O1092" s="111"/>
      <c r="R1092" s="111"/>
      <c r="Z1092">
        <f t="shared" si="17"/>
        <v>0</v>
      </c>
    </row>
    <row r="1093" spans="15:26">
      <c r="O1093" s="111"/>
      <c r="R1093" s="111"/>
      <c r="Z1093">
        <f t="shared" si="17"/>
        <v>0</v>
      </c>
    </row>
    <row r="1094" spans="15:26">
      <c r="O1094" s="111"/>
      <c r="R1094" s="111"/>
      <c r="Z1094">
        <f t="shared" si="17"/>
        <v>0</v>
      </c>
    </row>
    <row r="1095" spans="15:26">
      <c r="O1095" s="111"/>
      <c r="R1095" s="111"/>
      <c r="Z1095">
        <f t="shared" si="17"/>
        <v>0</v>
      </c>
    </row>
    <row r="1096" spans="15:26">
      <c r="O1096" s="111"/>
      <c r="R1096" s="111"/>
      <c r="Z1096">
        <f t="shared" si="17"/>
        <v>0</v>
      </c>
    </row>
    <row r="1097" spans="15:26">
      <c r="O1097" s="111"/>
      <c r="R1097" s="111"/>
      <c r="Z1097">
        <f t="shared" si="17"/>
        <v>0</v>
      </c>
    </row>
    <row r="1098" spans="15:26">
      <c r="O1098" s="111"/>
      <c r="R1098" s="111"/>
      <c r="Z1098">
        <f t="shared" si="17"/>
        <v>0</v>
      </c>
    </row>
    <row r="1099" spans="15:26">
      <c r="O1099" s="111"/>
      <c r="R1099" s="111"/>
      <c r="Z1099">
        <f t="shared" si="17"/>
        <v>0</v>
      </c>
    </row>
    <row r="1100" spans="15:26">
      <c r="O1100" s="111"/>
      <c r="R1100" s="111"/>
      <c r="Z1100">
        <f t="shared" si="17"/>
        <v>0</v>
      </c>
    </row>
    <row r="1101" spans="15:26">
      <c r="O1101" s="111"/>
      <c r="R1101" s="111"/>
      <c r="Z1101">
        <f t="shared" si="17"/>
        <v>0</v>
      </c>
    </row>
    <row r="1102" spans="15:26">
      <c r="O1102" s="111"/>
      <c r="R1102" s="111"/>
      <c r="Z1102">
        <f t="shared" si="17"/>
        <v>0</v>
      </c>
    </row>
    <row r="1103" spans="15:26">
      <c r="O1103" s="111"/>
      <c r="R1103" s="111"/>
      <c r="Z1103">
        <f t="shared" si="17"/>
        <v>0</v>
      </c>
    </row>
    <row r="1104" spans="15:26">
      <c r="O1104" s="111"/>
      <c r="R1104" s="111"/>
      <c r="Z1104">
        <f t="shared" si="17"/>
        <v>0</v>
      </c>
    </row>
    <row r="1105" spans="15:26">
      <c r="O1105" s="111"/>
      <c r="R1105" s="111"/>
      <c r="Z1105">
        <f t="shared" si="17"/>
        <v>0</v>
      </c>
    </row>
    <row r="1106" spans="15:26">
      <c r="O1106" s="111"/>
      <c r="R1106" s="111"/>
      <c r="Z1106">
        <f t="shared" si="17"/>
        <v>0</v>
      </c>
    </row>
    <row r="1107" spans="15:26">
      <c r="O1107" s="111"/>
      <c r="R1107" s="111"/>
      <c r="Z1107">
        <f t="shared" si="17"/>
        <v>0</v>
      </c>
    </row>
    <row r="1108" spans="15:26">
      <c r="O1108" s="111"/>
      <c r="R1108" s="111"/>
      <c r="Z1108">
        <f t="shared" si="17"/>
        <v>0</v>
      </c>
    </row>
    <row r="1109" spans="15:26">
      <c r="O1109" s="111"/>
      <c r="R1109" s="111"/>
      <c r="Z1109">
        <f t="shared" si="17"/>
        <v>0</v>
      </c>
    </row>
    <row r="1110" spans="15:26">
      <c r="O1110" s="111"/>
      <c r="R1110" s="111"/>
      <c r="Z1110">
        <f t="shared" si="17"/>
        <v>0</v>
      </c>
    </row>
    <row r="1111" spans="15:26">
      <c r="O1111" s="111"/>
      <c r="R1111" s="111"/>
      <c r="Z1111">
        <f t="shared" si="17"/>
        <v>0</v>
      </c>
    </row>
    <row r="1112" spans="15:26">
      <c r="O1112" s="111"/>
      <c r="R1112" s="111"/>
      <c r="Z1112">
        <f t="shared" si="17"/>
        <v>0</v>
      </c>
    </row>
    <row r="1113" spans="15:26">
      <c r="O1113" s="111"/>
      <c r="R1113" s="111"/>
      <c r="Z1113">
        <f t="shared" si="17"/>
        <v>0</v>
      </c>
    </row>
    <row r="1114" spans="15:26">
      <c r="O1114" s="111"/>
      <c r="R1114" s="111"/>
      <c r="Z1114">
        <f t="shared" si="17"/>
        <v>0</v>
      </c>
    </row>
    <row r="1115" spans="15:26">
      <c r="O1115" s="111"/>
      <c r="R1115" s="111"/>
      <c r="Z1115">
        <f t="shared" si="17"/>
        <v>0</v>
      </c>
    </row>
    <row r="1116" spans="15:26">
      <c r="O1116" s="111"/>
      <c r="R1116" s="111"/>
      <c r="Z1116">
        <f t="shared" si="17"/>
        <v>0</v>
      </c>
    </row>
    <row r="1117" spans="15:26">
      <c r="O1117" s="111"/>
      <c r="R1117" s="111"/>
      <c r="Z1117">
        <f t="shared" si="17"/>
        <v>0</v>
      </c>
    </row>
    <row r="1118" spans="15:26">
      <c r="O1118" s="111"/>
      <c r="R1118" s="111"/>
      <c r="Z1118">
        <f t="shared" si="17"/>
        <v>0</v>
      </c>
    </row>
    <row r="1119" spans="15:26">
      <c r="O1119" s="111"/>
      <c r="R1119" s="111"/>
      <c r="Z1119">
        <f t="shared" si="17"/>
        <v>0</v>
      </c>
    </row>
    <row r="1120" spans="15:26">
      <c r="O1120" s="111"/>
      <c r="R1120" s="111"/>
      <c r="Z1120">
        <f t="shared" si="17"/>
        <v>0</v>
      </c>
    </row>
    <row r="1121" spans="15:26">
      <c r="O1121" s="111"/>
      <c r="R1121" s="111"/>
      <c r="Z1121">
        <f t="shared" si="17"/>
        <v>0</v>
      </c>
    </row>
    <row r="1122" spans="15:26">
      <c r="O1122" s="111"/>
      <c r="R1122" s="111"/>
      <c r="Z1122">
        <f t="shared" si="17"/>
        <v>0</v>
      </c>
    </row>
    <row r="1123" spans="15:26">
      <c r="O1123" s="111"/>
      <c r="R1123" s="111"/>
      <c r="Z1123">
        <f t="shared" si="17"/>
        <v>0</v>
      </c>
    </row>
    <row r="1124" spans="15:26">
      <c r="O1124" s="111"/>
      <c r="R1124" s="111"/>
      <c r="Z1124">
        <f t="shared" si="17"/>
        <v>0</v>
      </c>
    </row>
    <row r="1125" spans="15:26">
      <c r="O1125" s="111"/>
      <c r="R1125" s="111"/>
      <c r="Z1125">
        <f t="shared" si="17"/>
        <v>0</v>
      </c>
    </row>
    <row r="1126" spans="15:26">
      <c r="O1126" s="111"/>
      <c r="R1126" s="111"/>
      <c r="Z1126">
        <f t="shared" si="17"/>
        <v>0</v>
      </c>
    </row>
    <row r="1127" spans="15:26">
      <c r="O1127" s="111"/>
      <c r="R1127" s="111"/>
      <c r="Z1127">
        <f t="shared" si="17"/>
        <v>0</v>
      </c>
    </row>
    <row r="1128" spans="15:26">
      <c r="O1128" s="111"/>
      <c r="R1128" s="111"/>
      <c r="Z1128">
        <f t="shared" si="17"/>
        <v>0</v>
      </c>
    </row>
    <row r="1129" spans="15:26">
      <c r="O1129" s="111"/>
      <c r="R1129" s="111"/>
      <c r="Z1129">
        <f t="shared" si="17"/>
        <v>0</v>
      </c>
    </row>
    <row r="1130" spans="15:26">
      <c r="O1130" s="111"/>
      <c r="R1130" s="111"/>
      <c r="Z1130">
        <f t="shared" si="17"/>
        <v>0</v>
      </c>
    </row>
    <row r="1131" spans="15:26">
      <c r="O1131" s="111"/>
      <c r="R1131" s="111"/>
      <c r="Z1131">
        <f t="shared" si="17"/>
        <v>0</v>
      </c>
    </row>
    <row r="1132" spans="15:26">
      <c r="O1132" s="111"/>
      <c r="R1132" s="111"/>
      <c r="Z1132">
        <f t="shared" si="17"/>
        <v>0</v>
      </c>
    </row>
    <row r="1133" spans="15:26">
      <c r="O1133" s="111"/>
      <c r="R1133" s="111"/>
      <c r="Z1133">
        <f t="shared" si="17"/>
        <v>0</v>
      </c>
    </row>
    <row r="1134" spans="15:26">
      <c r="O1134" s="111"/>
      <c r="R1134" s="111"/>
      <c r="Z1134">
        <f t="shared" si="17"/>
        <v>0</v>
      </c>
    </row>
    <row r="1135" spans="15:26">
      <c r="O1135" s="111"/>
      <c r="R1135" s="111"/>
      <c r="Z1135">
        <f t="shared" si="17"/>
        <v>0</v>
      </c>
    </row>
    <row r="1136" spans="15:26">
      <c r="O1136" s="111"/>
      <c r="R1136" s="111"/>
      <c r="Z1136">
        <f t="shared" si="17"/>
        <v>0</v>
      </c>
    </row>
    <row r="1137" spans="15:26">
      <c r="O1137" s="111"/>
      <c r="R1137" s="111"/>
      <c r="Z1137">
        <f t="shared" si="17"/>
        <v>0</v>
      </c>
    </row>
    <row r="1138" spans="15:26">
      <c r="O1138" s="111"/>
      <c r="R1138" s="111"/>
      <c r="Z1138">
        <f t="shared" si="17"/>
        <v>0</v>
      </c>
    </row>
    <row r="1139" spans="15:26">
      <c r="O1139" s="111"/>
      <c r="R1139" s="111"/>
      <c r="Z1139">
        <f t="shared" si="17"/>
        <v>0</v>
      </c>
    </row>
    <row r="1140" spans="15:26">
      <c r="O1140" s="111"/>
      <c r="R1140" s="111"/>
      <c r="Z1140">
        <f t="shared" si="17"/>
        <v>0</v>
      </c>
    </row>
    <row r="1141" spans="15:26">
      <c r="O1141" s="111"/>
      <c r="R1141" s="111"/>
      <c r="Z1141">
        <f t="shared" si="17"/>
        <v>0</v>
      </c>
    </row>
    <row r="1142" spans="15:26">
      <c r="O1142" s="111"/>
      <c r="R1142" s="111"/>
      <c r="Z1142">
        <f t="shared" si="17"/>
        <v>0</v>
      </c>
    </row>
    <row r="1143" spans="15:26">
      <c r="O1143" s="111"/>
      <c r="R1143" s="111"/>
      <c r="Z1143">
        <f t="shared" si="17"/>
        <v>0</v>
      </c>
    </row>
    <row r="1144" spans="15:26">
      <c r="O1144" s="111"/>
      <c r="R1144" s="111"/>
      <c r="Z1144">
        <f t="shared" si="17"/>
        <v>0</v>
      </c>
    </row>
    <row r="1145" spans="15:26">
      <c r="O1145" s="111"/>
      <c r="R1145" s="111"/>
      <c r="Z1145">
        <f t="shared" si="17"/>
        <v>0</v>
      </c>
    </row>
    <row r="1146" spans="15:26">
      <c r="O1146" s="111"/>
      <c r="R1146" s="111"/>
      <c r="Z1146">
        <f t="shared" si="17"/>
        <v>0</v>
      </c>
    </row>
    <row r="1147" spans="15:26">
      <c r="O1147" s="111"/>
      <c r="R1147" s="111"/>
      <c r="Z1147">
        <f t="shared" si="17"/>
        <v>0</v>
      </c>
    </row>
    <row r="1148" spans="15:26">
      <c r="O1148" s="111"/>
      <c r="R1148" s="111"/>
      <c r="Z1148">
        <f t="shared" si="17"/>
        <v>0</v>
      </c>
    </row>
    <row r="1149" spans="15:26">
      <c r="O1149" s="111"/>
      <c r="R1149" s="111"/>
      <c r="Z1149">
        <f t="shared" si="17"/>
        <v>0</v>
      </c>
    </row>
    <row r="1150" spans="15:26">
      <c r="O1150" s="111"/>
      <c r="R1150" s="111"/>
      <c r="Z1150">
        <f t="shared" si="17"/>
        <v>0</v>
      </c>
    </row>
    <row r="1151" spans="15:26">
      <c r="O1151" s="111"/>
      <c r="R1151" s="111"/>
      <c r="Z1151">
        <f t="shared" si="17"/>
        <v>0</v>
      </c>
    </row>
    <row r="1152" spans="15:26">
      <c r="O1152" s="111"/>
      <c r="R1152" s="111"/>
      <c r="Z1152">
        <f t="shared" si="17"/>
        <v>0</v>
      </c>
    </row>
    <row r="1153" spans="15:26">
      <c r="O1153" s="111"/>
      <c r="R1153" s="111"/>
      <c r="Z1153">
        <f t="shared" si="17"/>
        <v>0</v>
      </c>
    </row>
    <row r="1154" spans="15:26">
      <c r="O1154" s="111"/>
      <c r="R1154" s="111"/>
      <c r="Z1154">
        <f t="shared" si="17"/>
        <v>0</v>
      </c>
    </row>
    <row r="1155" spans="15:26">
      <c r="O1155" s="111"/>
      <c r="R1155" s="111"/>
      <c r="Z1155">
        <f t="shared" ref="Z1155:Z1218" si="18">SUM(W1155:Y1155)</f>
        <v>0</v>
      </c>
    </row>
    <row r="1156" spans="15:26">
      <c r="O1156" s="111"/>
      <c r="R1156" s="111"/>
      <c r="Z1156">
        <f t="shared" si="18"/>
        <v>0</v>
      </c>
    </row>
    <row r="1157" spans="15:26">
      <c r="O1157" s="111"/>
      <c r="R1157" s="111"/>
      <c r="Z1157">
        <f t="shared" si="18"/>
        <v>0</v>
      </c>
    </row>
    <row r="1158" spans="15:26">
      <c r="O1158" s="111"/>
      <c r="R1158" s="111"/>
      <c r="Z1158">
        <f t="shared" si="18"/>
        <v>0</v>
      </c>
    </row>
    <row r="1159" spans="15:26">
      <c r="O1159" s="111"/>
      <c r="R1159" s="111"/>
      <c r="Z1159">
        <f t="shared" si="18"/>
        <v>0</v>
      </c>
    </row>
    <row r="1160" spans="15:26">
      <c r="O1160" s="111"/>
      <c r="R1160" s="111"/>
      <c r="Z1160">
        <f t="shared" si="18"/>
        <v>0</v>
      </c>
    </row>
    <row r="1161" spans="15:26">
      <c r="O1161" s="111"/>
      <c r="R1161" s="111"/>
      <c r="Z1161">
        <f t="shared" si="18"/>
        <v>0</v>
      </c>
    </row>
    <row r="1162" spans="15:26">
      <c r="O1162" s="111"/>
      <c r="R1162" s="111"/>
      <c r="Z1162">
        <f t="shared" si="18"/>
        <v>0</v>
      </c>
    </row>
    <row r="1163" spans="15:26">
      <c r="O1163" s="111"/>
      <c r="R1163" s="111"/>
      <c r="Z1163">
        <f t="shared" si="18"/>
        <v>0</v>
      </c>
    </row>
    <row r="1164" spans="15:26">
      <c r="O1164" s="111"/>
      <c r="R1164" s="111"/>
      <c r="Z1164">
        <f t="shared" si="18"/>
        <v>0</v>
      </c>
    </row>
    <row r="1165" spans="15:26">
      <c r="O1165" s="111"/>
      <c r="R1165" s="111"/>
      <c r="Z1165">
        <f t="shared" si="18"/>
        <v>0</v>
      </c>
    </row>
    <row r="1166" spans="15:26">
      <c r="O1166" s="111"/>
      <c r="R1166" s="111"/>
      <c r="Z1166">
        <f t="shared" si="18"/>
        <v>0</v>
      </c>
    </row>
    <row r="1167" spans="15:26">
      <c r="O1167" s="111"/>
      <c r="R1167" s="111"/>
      <c r="Z1167">
        <f t="shared" si="18"/>
        <v>0</v>
      </c>
    </row>
    <row r="1168" spans="15:26">
      <c r="O1168" s="111"/>
      <c r="R1168" s="111"/>
      <c r="Z1168">
        <f t="shared" si="18"/>
        <v>0</v>
      </c>
    </row>
    <row r="1169" spans="15:26">
      <c r="O1169" s="111"/>
      <c r="R1169" s="111"/>
      <c r="Z1169">
        <f t="shared" si="18"/>
        <v>0</v>
      </c>
    </row>
    <row r="1170" spans="15:26">
      <c r="O1170" s="111"/>
      <c r="R1170" s="111"/>
      <c r="Z1170">
        <f t="shared" si="18"/>
        <v>0</v>
      </c>
    </row>
    <row r="1171" spans="15:26">
      <c r="O1171" s="111"/>
      <c r="R1171" s="111"/>
      <c r="Z1171">
        <f t="shared" si="18"/>
        <v>0</v>
      </c>
    </row>
    <row r="1172" spans="15:26">
      <c r="O1172" s="111"/>
      <c r="R1172" s="111"/>
      <c r="Z1172">
        <f t="shared" si="18"/>
        <v>0</v>
      </c>
    </row>
    <row r="1173" spans="15:26">
      <c r="O1173" s="111"/>
      <c r="R1173" s="111"/>
      <c r="Z1173">
        <f t="shared" si="18"/>
        <v>0</v>
      </c>
    </row>
    <row r="1174" spans="15:26">
      <c r="O1174" s="111"/>
      <c r="R1174" s="111"/>
      <c r="Z1174">
        <f t="shared" si="18"/>
        <v>0</v>
      </c>
    </row>
    <row r="1175" spans="15:26">
      <c r="O1175" s="111"/>
      <c r="R1175" s="111"/>
      <c r="Z1175">
        <f t="shared" si="18"/>
        <v>0</v>
      </c>
    </row>
    <row r="1176" spans="15:26">
      <c r="O1176" s="111"/>
      <c r="R1176" s="111"/>
      <c r="Z1176">
        <f t="shared" si="18"/>
        <v>0</v>
      </c>
    </row>
    <row r="1177" spans="15:26">
      <c r="O1177" s="111"/>
      <c r="R1177" s="111"/>
      <c r="Z1177">
        <f t="shared" si="18"/>
        <v>0</v>
      </c>
    </row>
    <row r="1178" spans="15:26">
      <c r="O1178" s="111"/>
      <c r="R1178" s="111"/>
      <c r="Z1178">
        <f t="shared" si="18"/>
        <v>0</v>
      </c>
    </row>
    <row r="1179" spans="15:26">
      <c r="O1179" s="111"/>
      <c r="R1179" s="111"/>
      <c r="Z1179">
        <f t="shared" si="18"/>
        <v>0</v>
      </c>
    </row>
    <row r="1180" spans="15:26">
      <c r="O1180" s="111"/>
      <c r="R1180" s="111"/>
      <c r="Z1180">
        <f t="shared" si="18"/>
        <v>0</v>
      </c>
    </row>
    <row r="1181" spans="15:26">
      <c r="O1181" s="111"/>
      <c r="R1181" s="111"/>
      <c r="Z1181">
        <f t="shared" si="18"/>
        <v>0</v>
      </c>
    </row>
    <row r="1182" spans="15:26">
      <c r="O1182" s="111"/>
      <c r="R1182" s="111"/>
      <c r="Z1182">
        <f t="shared" si="18"/>
        <v>0</v>
      </c>
    </row>
    <row r="1183" spans="15:26">
      <c r="O1183" s="111"/>
      <c r="R1183" s="111"/>
      <c r="Z1183">
        <f t="shared" si="18"/>
        <v>0</v>
      </c>
    </row>
    <row r="1184" spans="15:26">
      <c r="O1184" s="111"/>
      <c r="R1184" s="111"/>
      <c r="Z1184">
        <f t="shared" si="18"/>
        <v>0</v>
      </c>
    </row>
    <row r="1185" spans="15:26">
      <c r="O1185" s="111"/>
      <c r="R1185" s="111"/>
      <c r="Z1185">
        <f t="shared" si="18"/>
        <v>0</v>
      </c>
    </row>
    <row r="1186" spans="15:26">
      <c r="O1186" s="111"/>
      <c r="R1186" s="111"/>
      <c r="Z1186">
        <f t="shared" si="18"/>
        <v>0</v>
      </c>
    </row>
    <row r="1187" spans="15:26">
      <c r="O1187" s="111"/>
      <c r="R1187" s="111"/>
      <c r="Z1187">
        <f t="shared" si="18"/>
        <v>0</v>
      </c>
    </row>
    <row r="1188" spans="15:26">
      <c r="O1188" s="111"/>
      <c r="R1188" s="111"/>
      <c r="Z1188">
        <f t="shared" si="18"/>
        <v>0</v>
      </c>
    </row>
    <row r="1189" spans="15:26">
      <c r="O1189" s="111"/>
      <c r="R1189" s="111"/>
      <c r="Z1189">
        <f t="shared" si="18"/>
        <v>0</v>
      </c>
    </row>
    <row r="1190" spans="15:26">
      <c r="O1190" s="111"/>
      <c r="R1190" s="111"/>
      <c r="Z1190">
        <f t="shared" si="18"/>
        <v>0</v>
      </c>
    </row>
    <row r="1191" spans="15:26">
      <c r="O1191" s="111"/>
      <c r="R1191" s="111"/>
      <c r="Z1191">
        <f t="shared" si="18"/>
        <v>0</v>
      </c>
    </row>
    <row r="1192" spans="15:26">
      <c r="O1192" s="111"/>
      <c r="R1192" s="111"/>
      <c r="Z1192">
        <f t="shared" si="18"/>
        <v>0</v>
      </c>
    </row>
    <row r="1193" spans="15:26">
      <c r="O1193" s="111"/>
      <c r="R1193" s="111"/>
      <c r="Z1193">
        <f t="shared" si="18"/>
        <v>0</v>
      </c>
    </row>
    <row r="1194" spans="15:26">
      <c r="O1194" s="111"/>
      <c r="R1194" s="111"/>
      <c r="Z1194">
        <f t="shared" si="18"/>
        <v>0</v>
      </c>
    </row>
    <row r="1195" spans="15:26">
      <c r="O1195" s="111"/>
      <c r="R1195" s="111"/>
      <c r="Z1195">
        <f t="shared" si="18"/>
        <v>0</v>
      </c>
    </row>
    <row r="1196" spans="15:26">
      <c r="O1196" s="111"/>
      <c r="R1196" s="111"/>
      <c r="Z1196">
        <f t="shared" si="18"/>
        <v>0</v>
      </c>
    </row>
    <row r="1197" spans="15:26">
      <c r="O1197" s="111"/>
      <c r="R1197" s="111"/>
      <c r="Z1197">
        <f t="shared" si="18"/>
        <v>0</v>
      </c>
    </row>
    <row r="1198" spans="15:26">
      <c r="O1198" s="111"/>
      <c r="R1198" s="111"/>
      <c r="Z1198">
        <f t="shared" si="18"/>
        <v>0</v>
      </c>
    </row>
    <row r="1199" spans="15:26">
      <c r="O1199" s="111"/>
      <c r="R1199" s="111"/>
      <c r="Z1199">
        <f t="shared" si="18"/>
        <v>0</v>
      </c>
    </row>
    <row r="1200" spans="15:26">
      <c r="O1200" s="111"/>
      <c r="R1200" s="111"/>
      <c r="Z1200">
        <f t="shared" si="18"/>
        <v>0</v>
      </c>
    </row>
    <row r="1201" spans="15:26">
      <c r="O1201" s="111"/>
      <c r="R1201" s="111"/>
      <c r="Z1201">
        <f t="shared" si="18"/>
        <v>0</v>
      </c>
    </row>
    <row r="1202" spans="15:26">
      <c r="O1202" s="111"/>
      <c r="R1202" s="111"/>
      <c r="Z1202">
        <f t="shared" si="18"/>
        <v>0</v>
      </c>
    </row>
    <row r="1203" spans="15:26">
      <c r="O1203" s="111"/>
      <c r="R1203" s="111"/>
      <c r="Z1203">
        <f t="shared" si="18"/>
        <v>0</v>
      </c>
    </row>
    <row r="1204" spans="15:26">
      <c r="O1204" s="111"/>
      <c r="R1204" s="111"/>
      <c r="Z1204">
        <f t="shared" si="18"/>
        <v>0</v>
      </c>
    </row>
    <row r="1205" spans="15:26">
      <c r="O1205" s="111"/>
      <c r="R1205" s="111"/>
      <c r="Z1205">
        <f t="shared" si="18"/>
        <v>0</v>
      </c>
    </row>
    <row r="1206" spans="15:26">
      <c r="O1206" s="111"/>
      <c r="R1206" s="111"/>
      <c r="Z1206">
        <f t="shared" si="18"/>
        <v>0</v>
      </c>
    </row>
    <row r="1207" spans="15:26">
      <c r="O1207" s="111"/>
      <c r="R1207" s="111"/>
      <c r="Z1207">
        <f t="shared" si="18"/>
        <v>0</v>
      </c>
    </row>
    <row r="1208" spans="15:26">
      <c r="O1208" s="111"/>
      <c r="R1208" s="111"/>
      <c r="Z1208">
        <f t="shared" si="18"/>
        <v>0</v>
      </c>
    </row>
    <row r="1209" spans="15:26">
      <c r="O1209" s="111"/>
      <c r="R1209" s="111"/>
      <c r="Z1209">
        <f t="shared" si="18"/>
        <v>0</v>
      </c>
    </row>
    <row r="1210" spans="15:26">
      <c r="O1210" s="111"/>
      <c r="R1210" s="111"/>
      <c r="Z1210">
        <f t="shared" si="18"/>
        <v>0</v>
      </c>
    </row>
    <row r="1211" spans="15:26">
      <c r="O1211" s="111"/>
      <c r="R1211" s="111"/>
      <c r="Z1211">
        <f t="shared" si="18"/>
        <v>0</v>
      </c>
    </row>
    <row r="1212" spans="15:26">
      <c r="O1212" s="111"/>
      <c r="R1212" s="111"/>
      <c r="Z1212">
        <f t="shared" si="18"/>
        <v>0</v>
      </c>
    </row>
    <row r="1213" spans="15:26">
      <c r="O1213" s="111"/>
      <c r="R1213" s="111"/>
      <c r="Z1213">
        <f t="shared" si="18"/>
        <v>0</v>
      </c>
    </row>
    <row r="1214" spans="15:26">
      <c r="O1214" s="111"/>
      <c r="R1214" s="111"/>
      <c r="Z1214">
        <f t="shared" si="18"/>
        <v>0</v>
      </c>
    </row>
    <row r="1215" spans="15:26">
      <c r="O1215" s="111"/>
      <c r="R1215" s="111"/>
      <c r="Z1215">
        <f t="shared" si="18"/>
        <v>0</v>
      </c>
    </row>
    <row r="1216" spans="15:26">
      <c r="O1216" s="111"/>
      <c r="R1216" s="111"/>
      <c r="Z1216">
        <f t="shared" si="18"/>
        <v>0</v>
      </c>
    </row>
    <row r="1217" spans="15:26">
      <c r="O1217" s="111"/>
      <c r="R1217" s="111"/>
      <c r="Z1217">
        <f t="shared" si="18"/>
        <v>0</v>
      </c>
    </row>
    <row r="1218" spans="15:26">
      <c r="O1218" s="111"/>
      <c r="R1218" s="111"/>
      <c r="Z1218">
        <f t="shared" si="18"/>
        <v>0</v>
      </c>
    </row>
    <row r="1219" spans="15:26">
      <c r="O1219" s="111"/>
      <c r="R1219" s="111"/>
      <c r="Z1219">
        <f t="shared" ref="Z1219:Z1282" si="19">SUM(W1219:Y1219)</f>
        <v>0</v>
      </c>
    </row>
    <row r="1220" spans="15:26">
      <c r="O1220" s="111"/>
      <c r="R1220" s="111"/>
      <c r="Z1220">
        <f t="shared" si="19"/>
        <v>0</v>
      </c>
    </row>
    <row r="1221" spans="15:26">
      <c r="O1221" s="111"/>
      <c r="R1221" s="111"/>
      <c r="Z1221">
        <f t="shared" si="19"/>
        <v>0</v>
      </c>
    </row>
    <row r="1222" spans="15:26">
      <c r="O1222" s="111"/>
      <c r="R1222" s="111"/>
      <c r="Z1222">
        <f t="shared" si="19"/>
        <v>0</v>
      </c>
    </row>
    <row r="1223" spans="15:26">
      <c r="O1223" s="111"/>
      <c r="R1223" s="111"/>
      <c r="Z1223">
        <f t="shared" si="19"/>
        <v>0</v>
      </c>
    </row>
    <row r="1224" spans="15:26">
      <c r="O1224" s="111"/>
      <c r="R1224" s="111"/>
      <c r="Z1224">
        <f t="shared" si="19"/>
        <v>0</v>
      </c>
    </row>
    <row r="1225" spans="15:26">
      <c r="O1225" s="111"/>
      <c r="R1225" s="111"/>
      <c r="Z1225">
        <f t="shared" si="19"/>
        <v>0</v>
      </c>
    </row>
    <row r="1226" spans="15:26">
      <c r="O1226" s="111"/>
      <c r="R1226" s="111"/>
      <c r="Z1226">
        <f t="shared" si="19"/>
        <v>0</v>
      </c>
    </row>
    <row r="1227" spans="15:26">
      <c r="O1227" s="111"/>
      <c r="R1227" s="111"/>
      <c r="Z1227">
        <f t="shared" si="19"/>
        <v>0</v>
      </c>
    </row>
    <row r="1228" spans="15:26">
      <c r="O1228" s="111"/>
      <c r="R1228" s="111"/>
      <c r="Z1228">
        <f t="shared" si="19"/>
        <v>0</v>
      </c>
    </row>
    <row r="1229" spans="15:26">
      <c r="O1229" s="111"/>
      <c r="R1229" s="111"/>
      <c r="Z1229">
        <f t="shared" si="19"/>
        <v>0</v>
      </c>
    </row>
    <row r="1230" spans="15:26">
      <c r="O1230" s="111"/>
      <c r="R1230" s="111"/>
      <c r="Z1230">
        <f t="shared" si="19"/>
        <v>0</v>
      </c>
    </row>
    <row r="1231" spans="15:26">
      <c r="O1231" s="111"/>
      <c r="R1231" s="111"/>
      <c r="Z1231">
        <f t="shared" si="19"/>
        <v>0</v>
      </c>
    </row>
    <row r="1232" spans="15:26">
      <c r="O1232" s="111"/>
      <c r="R1232" s="111"/>
      <c r="Z1232">
        <f t="shared" si="19"/>
        <v>0</v>
      </c>
    </row>
    <row r="1233" spans="15:26">
      <c r="O1233" s="111"/>
      <c r="R1233" s="111"/>
      <c r="Z1233">
        <f t="shared" si="19"/>
        <v>0</v>
      </c>
    </row>
    <row r="1234" spans="15:26">
      <c r="O1234" s="111"/>
      <c r="R1234" s="111"/>
      <c r="Z1234">
        <f t="shared" si="19"/>
        <v>0</v>
      </c>
    </row>
    <row r="1235" spans="15:26">
      <c r="O1235" s="111"/>
      <c r="R1235" s="111"/>
      <c r="Z1235">
        <f t="shared" si="19"/>
        <v>0</v>
      </c>
    </row>
    <row r="1236" spans="15:26">
      <c r="O1236" s="111"/>
      <c r="R1236" s="111"/>
      <c r="Z1236">
        <f t="shared" si="19"/>
        <v>0</v>
      </c>
    </row>
    <row r="1237" spans="15:26">
      <c r="O1237" s="111"/>
      <c r="R1237" s="111"/>
      <c r="Z1237">
        <f t="shared" si="19"/>
        <v>0</v>
      </c>
    </row>
    <row r="1238" spans="15:26">
      <c r="O1238" s="111"/>
      <c r="R1238" s="111"/>
      <c r="Z1238">
        <f t="shared" si="19"/>
        <v>0</v>
      </c>
    </row>
    <row r="1239" spans="15:26">
      <c r="O1239" s="111"/>
      <c r="R1239" s="111"/>
      <c r="Z1239">
        <f t="shared" si="19"/>
        <v>0</v>
      </c>
    </row>
    <row r="1240" spans="15:26">
      <c r="O1240" s="111"/>
      <c r="R1240" s="111"/>
      <c r="Z1240">
        <f t="shared" si="19"/>
        <v>0</v>
      </c>
    </row>
    <row r="1241" spans="15:26">
      <c r="O1241" s="111"/>
      <c r="R1241" s="111"/>
      <c r="Z1241">
        <f t="shared" si="19"/>
        <v>0</v>
      </c>
    </row>
    <row r="1242" spans="15:26">
      <c r="O1242" s="111"/>
      <c r="R1242" s="111"/>
      <c r="Z1242">
        <f t="shared" si="19"/>
        <v>0</v>
      </c>
    </row>
    <row r="1243" spans="15:26">
      <c r="O1243" s="111"/>
      <c r="R1243" s="111"/>
      <c r="Z1243">
        <f t="shared" si="19"/>
        <v>0</v>
      </c>
    </row>
    <row r="1244" spans="15:26">
      <c r="O1244" s="111"/>
      <c r="R1244" s="111"/>
      <c r="Z1244">
        <f t="shared" si="19"/>
        <v>0</v>
      </c>
    </row>
    <row r="1245" spans="15:26">
      <c r="O1245" s="111"/>
      <c r="R1245" s="111"/>
      <c r="Z1245">
        <f t="shared" si="19"/>
        <v>0</v>
      </c>
    </row>
    <row r="1246" spans="15:26">
      <c r="O1246" s="111"/>
      <c r="R1246" s="111"/>
      <c r="Z1246">
        <f t="shared" si="19"/>
        <v>0</v>
      </c>
    </row>
    <row r="1247" spans="15:26">
      <c r="O1247" s="111"/>
      <c r="R1247" s="111"/>
      <c r="Z1247">
        <f t="shared" si="19"/>
        <v>0</v>
      </c>
    </row>
    <row r="1248" spans="15:26">
      <c r="O1248" s="111"/>
      <c r="R1248" s="111"/>
      <c r="Z1248">
        <f t="shared" si="19"/>
        <v>0</v>
      </c>
    </row>
    <row r="1249" spans="15:26">
      <c r="O1249" s="111"/>
      <c r="R1249" s="111"/>
      <c r="Z1249">
        <f t="shared" si="19"/>
        <v>0</v>
      </c>
    </row>
    <row r="1250" spans="15:26">
      <c r="O1250" s="111"/>
      <c r="R1250" s="111"/>
      <c r="Z1250">
        <f t="shared" si="19"/>
        <v>0</v>
      </c>
    </row>
    <row r="1251" spans="15:26">
      <c r="O1251" s="111"/>
      <c r="R1251" s="111"/>
      <c r="Z1251">
        <f t="shared" si="19"/>
        <v>0</v>
      </c>
    </row>
    <row r="1252" spans="15:26">
      <c r="O1252" s="111"/>
      <c r="R1252" s="111"/>
      <c r="Z1252">
        <f t="shared" si="19"/>
        <v>0</v>
      </c>
    </row>
    <row r="1253" spans="15:26">
      <c r="O1253" s="111"/>
      <c r="R1253" s="111"/>
      <c r="Z1253">
        <f t="shared" si="19"/>
        <v>0</v>
      </c>
    </row>
    <row r="1254" spans="15:26">
      <c r="O1254" s="111"/>
      <c r="R1254" s="111"/>
      <c r="Z1254">
        <f t="shared" si="19"/>
        <v>0</v>
      </c>
    </row>
    <row r="1255" spans="15:26">
      <c r="O1255" s="111"/>
      <c r="R1255" s="111"/>
      <c r="Z1255">
        <f t="shared" si="19"/>
        <v>0</v>
      </c>
    </row>
    <row r="1256" spans="15:26">
      <c r="O1256" s="111"/>
      <c r="R1256" s="111"/>
      <c r="Z1256">
        <f t="shared" si="19"/>
        <v>0</v>
      </c>
    </row>
    <row r="1257" spans="15:26">
      <c r="O1257" s="111"/>
      <c r="R1257" s="111"/>
      <c r="Z1257">
        <f t="shared" si="19"/>
        <v>0</v>
      </c>
    </row>
    <row r="1258" spans="15:26">
      <c r="O1258" s="111"/>
      <c r="R1258" s="111"/>
      <c r="Z1258">
        <f t="shared" si="19"/>
        <v>0</v>
      </c>
    </row>
    <row r="1259" spans="15:26">
      <c r="O1259" s="111"/>
      <c r="R1259" s="111"/>
      <c r="Z1259">
        <f t="shared" si="19"/>
        <v>0</v>
      </c>
    </row>
    <row r="1260" spans="15:26">
      <c r="O1260" s="111"/>
      <c r="R1260" s="111"/>
      <c r="Z1260">
        <f t="shared" si="19"/>
        <v>0</v>
      </c>
    </row>
    <row r="1261" spans="15:26">
      <c r="O1261" s="111"/>
      <c r="R1261" s="111"/>
      <c r="Z1261">
        <f t="shared" si="19"/>
        <v>0</v>
      </c>
    </row>
    <row r="1262" spans="15:26">
      <c r="O1262" s="111"/>
      <c r="R1262" s="111"/>
      <c r="Z1262">
        <f t="shared" si="19"/>
        <v>0</v>
      </c>
    </row>
    <row r="1263" spans="15:26">
      <c r="O1263" s="111"/>
      <c r="R1263" s="111"/>
      <c r="Z1263">
        <f t="shared" si="19"/>
        <v>0</v>
      </c>
    </row>
    <row r="1264" spans="15:26">
      <c r="O1264" s="111"/>
      <c r="R1264" s="111"/>
      <c r="Z1264">
        <f t="shared" si="19"/>
        <v>0</v>
      </c>
    </row>
    <row r="1265" spans="15:26">
      <c r="O1265" s="111"/>
      <c r="R1265" s="111"/>
      <c r="Z1265">
        <f t="shared" si="19"/>
        <v>0</v>
      </c>
    </row>
    <row r="1266" spans="15:26">
      <c r="O1266" s="111"/>
      <c r="R1266" s="111"/>
      <c r="Z1266">
        <f t="shared" si="19"/>
        <v>0</v>
      </c>
    </row>
    <row r="1267" spans="15:26">
      <c r="O1267" s="111"/>
      <c r="R1267" s="111"/>
      <c r="Z1267">
        <f t="shared" si="19"/>
        <v>0</v>
      </c>
    </row>
    <row r="1268" spans="15:26">
      <c r="O1268" s="111"/>
      <c r="R1268" s="111"/>
      <c r="Z1268">
        <f t="shared" si="19"/>
        <v>0</v>
      </c>
    </row>
    <row r="1269" spans="15:26">
      <c r="O1269" s="111"/>
      <c r="R1269" s="111"/>
      <c r="Z1269">
        <f t="shared" si="19"/>
        <v>0</v>
      </c>
    </row>
    <row r="1270" spans="15:26">
      <c r="O1270" s="111"/>
      <c r="R1270" s="111"/>
      <c r="Z1270">
        <f t="shared" si="19"/>
        <v>0</v>
      </c>
    </row>
    <row r="1271" spans="15:26">
      <c r="O1271" s="111"/>
      <c r="R1271" s="111"/>
      <c r="Z1271">
        <f t="shared" si="19"/>
        <v>0</v>
      </c>
    </row>
    <row r="1272" spans="15:26">
      <c r="O1272" s="111"/>
      <c r="R1272" s="111"/>
      <c r="Z1272">
        <f t="shared" si="19"/>
        <v>0</v>
      </c>
    </row>
    <row r="1273" spans="15:26">
      <c r="O1273" s="111"/>
      <c r="R1273" s="111"/>
      <c r="Z1273">
        <f t="shared" si="19"/>
        <v>0</v>
      </c>
    </row>
    <row r="1274" spans="15:26">
      <c r="O1274" s="111"/>
      <c r="R1274" s="111"/>
      <c r="Z1274">
        <f t="shared" si="19"/>
        <v>0</v>
      </c>
    </row>
    <row r="1275" spans="15:26">
      <c r="O1275" s="111"/>
      <c r="R1275" s="111"/>
      <c r="Z1275">
        <f t="shared" si="19"/>
        <v>0</v>
      </c>
    </row>
    <row r="1276" spans="15:26">
      <c r="O1276" s="111"/>
      <c r="R1276" s="111"/>
      <c r="Z1276">
        <f t="shared" si="19"/>
        <v>0</v>
      </c>
    </row>
    <row r="1277" spans="15:26">
      <c r="O1277" s="111"/>
      <c r="R1277" s="111"/>
      <c r="Z1277">
        <f t="shared" si="19"/>
        <v>0</v>
      </c>
    </row>
    <row r="1278" spans="15:26">
      <c r="O1278" s="111"/>
      <c r="R1278" s="111"/>
      <c r="Z1278">
        <f t="shared" si="19"/>
        <v>0</v>
      </c>
    </row>
    <row r="1279" spans="15:26">
      <c r="O1279" s="111"/>
      <c r="R1279" s="111"/>
      <c r="Z1279">
        <f t="shared" si="19"/>
        <v>0</v>
      </c>
    </row>
    <row r="1280" spans="15:26">
      <c r="O1280" s="111"/>
      <c r="R1280" s="111"/>
      <c r="Z1280">
        <f t="shared" si="19"/>
        <v>0</v>
      </c>
    </row>
    <row r="1281" spans="15:26">
      <c r="O1281" s="111"/>
      <c r="R1281" s="111"/>
      <c r="Z1281">
        <f t="shared" si="19"/>
        <v>0</v>
      </c>
    </row>
    <row r="1282" spans="15:26">
      <c r="O1282" s="111"/>
      <c r="R1282" s="111"/>
      <c r="Z1282">
        <f t="shared" si="19"/>
        <v>0</v>
      </c>
    </row>
    <row r="1283" spans="15:26">
      <c r="O1283" s="111"/>
      <c r="R1283" s="111"/>
      <c r="Z1283">
        <f t="shared" ref="Z1283:Z1346" si="20">SUM(W1283:Y1283)</f>
        <v>0</v>
      </c>
    </row>
    <row r="1284" spans="15:26">
      <c r="O1284" s="111"/>
      <c r="R1284" s="111"/>
      <c r="Z1284">
        <f t="shared" si="20"/>
        <v>0</v>
      </c>
    </row>
    <row r="1285" spans="15:26">
      <c r="O1285" s="111"/>
      <c r="R1285" s="111"/>
      <c r="Z1285">
        <f t="shared" si="20"/>
        <v>0</v>
      </c>
    </row>
    <row r="1286" spans="15:26">
      <c r="O1286" s="111"/>
      <c r="R1286" s="111"/>
      <c r="Z1286">
        <f t="shared" si="20"/>
        <v>0</v>
      </c>
    </row>
    <row r="1287" spans="15:26">
      <c r="O1287" s="111"/>
      <c r="R1287" s="111"/>
      <c r="Z1287">
        <f t="shared" si="20"/>
        <v>0</v>
      </c>
    </row>
    <row r="1288" spans="15:26">
      <c r="O1288" s="111"/>
      <c r="R1288" s="111"/>
      <c r="Z1288">
        <f t="shared" si="20"/>
        <v>0</v>
      </c>
    </row>
    <row r="1289" spans="15:26">
      <c r="O1289" s="111"/>
      <c r="R1289" s="111"/>
      <c r="Z1289">
        <f t="shared" si="20"/>
        <v>0</v>
      </c>
    </row>
    <row r="1290" spans="15:26">
      <c r="O1290" s="111"/>
      <c r="R1290" s="111"/>
      <c r="Z1290">
        <f t="shared" si="20"/>
        <v>0</v>
      </c>
    </row>
    <row r="1291" spans="15:26">
      <c r="O1291" s="111"/>
      <c r="R1291" s="111"/>
      <c r="Z1291">
        <f t="shared" si="20"/>
        <v>0</v>
      </c>
    </row>
    <row r="1292" spans="15:26">
      <c r="O1292" s="111"/>
      <c r="R1292" s="111"/>
      <c r="Z1292">
        <f t="shared" si="20"/>
        <v>0</v>
      </c>
    </row>
    <row r="1293" spans="15:26">
      <c r="O1293" s="111"/>
      <c r="R1293" s="111"/>
      <c r="Z1293">
        <f t="shared" si="20"/>
        <v>0</v>
      </c>
    </row>
    <row r="1294" spans="15:26">
      <c r="O1294" s="111"/>
      <c r="R1294" s="111"/>
      <c r="Z1294">
        <f t="shared" si="20"/>
        <v>0</v>
      </c>
    </row>
    <row r="1295" spans="15:26">
      <c r="O1295" s="111"/>
      <c r="R1295" s="111"/>
      <c r="Z1295">
        <f t="shared" si="20"/>
        <v>0</v>
      </c>
    </row>
    <row r="1296" spans="15:26">
      <c r="O1296" s="111"/>
      <c r="R1296" s="111"/>
      <c r="Z1296">
        <f t="shared" si="20"/>
        <v>0</v>
      </c>
    </row>
    <row r="1297" spans="15:26">
      <c r="O1297" s="111"/>
      <c r="R1297" s="111"/>
      <c r="Z1297">
        <f t="shared" si="20"/>
        <v>0</v>
      </c>
    </row>
    <row r="1298" spans="15:26">
      <c r="O1298" s="111"/>
      <c r="R1298" s="111"/>
      <c r="Z1298">
        <f t="shared" si="20"/>
        <v>0</v>
      </c>
    </row>
    <row r="1299" spans="15:26">
      <c r="O1299" s="111"/>
      <c r="R1299" s="111"/>
      <c r="Z1299">
        <f t="shared" si="20"/>
        <v>0</v>
      </c>
    </row>
    <row r="1300" spans="15:26">
      <c r="O1300" s="111"/>
      <c r="R1300" s="111"/>
      <c r="Z1300">
        <f t="shared" si="20"/>
        <v>0</v>
      </c>
    </row>
    <row r="1301" spans="15:26">
      <c r="O1301" s="111"/>
      <c r="R1301" s="111"/>
      <c r="Z1301">
        <f t="shared" si="20"/>
        <v>0</v>
      </c>
    </row>
    <row r="1302" spans="15:26">
      <c r="O1302" s="111"/>
      <c r="R1302" s="111"/>
      <c r="Z1302">
        <f t="shared" si="20"/>
        <v>0</v>
      </c>
    </row>
    <row r="1303" spans="15:26">
      <c r="O1303" s="111"/>
      <c r="R1303" s="111"/>
      <c r="Z1303">
        <f t="shared" si="20"/>
        <v>0</v>
      </c>
    </row>
    <row r="1304" spans="15:26">
      <c r="O1304" s="111"/>
      <c r="R1304" s="111"/>
      <c r="Z1304">
        <f t="shared" si="20"/>
        <v>0</v>
      </c>
    </row>
    <row r="1305" spans="15:26">
      <c r="O1305" s="111"/>
      <c r="R1305" s="111"/>
      <c r="Z1305">
        <f t="shared" si="20"/>
        <v>0</v>
      </c>
    </row>
    <row r="1306" spans="15:26">
      <c r="O1306" s="111"/>
      <c r="R1306" s="111"/>
      <c r="Z1306">
        <f t="shared" si="20"/>
        <v>0</v>
      </c>
    </row>
    <row r="1307" spans="15:26">
      <c r="O1307" s="111"/>
      <c r="R1307" s="111"/>
      <c r="Z1307">
        <f t="shared" si="20"/>
        <v>0</v>
      </c>
    </row>
    <row r="1308" spans="15:26">
      <c r="O1308" s="111"/>
      <c r="R1308" s="111"/>
      <c r="Z1308">
        <f t="shared" si="20"/>
        <v>0</v>
      </c>
    </row>
    <row r="1309" spans="15:26">
      <c r="O1309" s="111"/>
      <c r="R1309" s="111"/>
      <c r="Z1309">
        <f t="shared" si="20"/>
        <v>0</v>
      </c>
    </row>
    <row r="1310" spans="15:26">
      <c r="O1310" s="111"/>
      <c r="R1310" s="111"/>
      <c r="Z1310">
        <f t="shared" si="20"/>
        <v>0</v>
      </c>
    </row>
    <row r="1311" spans="15:26">
      <c r="O1311" s="111"/>
      <c r="R1311" s="111"/>
      <c r="Z1311">
        <f t="shared" si="20"/>
        <v>0</v>
      </c>
    </row>
    <row r="1312" spans="15:26">
      <c r="O1312" s="111"/>
      <c r="R1312" s="111"/>
      <c r="Z1312">
        <f t="shared" si="20"/>
        <v>0</v>
      </c>
    </row>
    <row r="1313" spans="15:26">
      <c r="O1313" s="111"/>
      <c r="R1313" s="111"/>
      <c r="Z1313">
        <f t="shared" si="20"/>
        <v>0</v>
      </c>
    </row>
    <row r="1314" spans="15:26">
      <c r="O1314" s="111"/>
      <c r="R1314" s="111"/>
      <c r="Z1314">
        <f t="shared" si="20"/>
        <v>0</v>
      </c>
    </row>
    <row r="1315" spans="15:26">
      <c r="O1315" s="111"/>
      <c r="R1315" s="111"/>
      <c r="Z1315">
        <f t="shared" si="20"/>
        <v>0</v>
      </c>
    </row>
    <row r="1316" spans="15:26">
      <c r="O1316" s="111"/>
      <c r="R1316" s="111"/>
      <c r="Z1316">
        <f t="shared" si="20"/>
        <v>0</v>
      </c>
    </row>
    <row r="1317" spans="15:26">
      <c r="O1317" s="111"/>
      <c r="R1317" s="111"/>
      <c r="Z1317">
        <f t="shared" si="20"/>
        <v>0</v>
      </c>
    </row>
    <row r="1318" spans="15:26">
      <c r="O1318" s="111"/>
      <c r="R1318" s="111"/>
      <c r="Z1318">
        <f t="shared" si="20"/>
        <v>0</v>
      </c>
    </row>
    <row r="1319" spans="15:26">
      <c r="O1319" s="111"/>
      <c r="R1319" s="111"/>
      <c r="Z1319">
        <f t="shared" si="20"/>
        <v>0</v>
      </c>
    </row>
    <row r="1320" spans="15:26">
      <c r="O1320" s="111"/>
      <c r="R1320" s="111"/>
      <c r="Z1320">
        <f t="shared" si="20"/>
        <v>0</v>
      </c>
    </row>
    <row r="1321" spans="15:26">
      <c r="O1321" s="111"/>
      <c r="R1321" s="111"/>
      <c r="Z1321">
        <f t="shared" si="20"/>
        <v>0</v>
      </c>
    </row>
    <row r="1322" spans="15:26">
      <c r="O1322" s="111"/>
      <c r="R1322" s="111"/>
      <c r="Z1322">
        <f t="shared" si="20"/>
        <v>0</v>
      </c>
    </row>
    <row r="1323" spans="15:26">
      <c r="O1323" s="111"/>
      <c r="R1323" s="111"/>
      <c r="Z1323">
        <f t="shared" si="20"/>
        <v>0</v>
      </c>
    </row>
    <row r="1324" spans="15:26">
      <c r="O1324" s="111"/>
      <c r="R1324" s="111"/>
      <c r="Z1324">
        <f t="shared" si="20"/>
        <v>0</v>
      </c>
    </row>
    <row r="1325" spans="15:26">
      <c r="O1325" s="111"/>
      <c r="R1325" s="111"/>
      <c r="Z1325">
        <f t="shared" si="20"/>
        <v>0</v>
      </c>
    </row>
    <row r="1326" spans="15:26">
      <c r="O1326" s="111"/>
      <c r="R1326" s="111"/>
      <c r="Z1326">
        <f t="shared" si="20"/>
        <v>0</v>
      </c>
    </row>
    <row r="1327" spans="15:26">
      <c r="O1327" s="111"/>
      <c r="R1327" s="111"/>
      <c r="Z1327">
        <f t="shared" si="20"/>
        <v>0</v>
      </c>
    </row>
    <row r="1328" spans="15:26">
      <c r="O1328" s="111"/>
      <c r="R1328" s="111"/>
      <c r="Z1328">
        <f t="shared" si="20"/>
        <v>0</v>
      </c>
    </row>
    <row r="1329" spans="15:26">
      <c r="O1329" s="111"/>
      <c r="R1329" s="111"/>
      <c r="Z1329">
        <f t="shared" si="20"/>
        <v>0</v>
      </c>
    </row>
    <row r="1330" spans="15:26">
      <c r="O1330" s="111"/>
      <c r="R1330" s="111"/>
      <c r="Z1330">
        <f t="shared" si="20"/>
        <v>0</v>
      </c>
    </row>
    <row r="1331" spans="15:26">
      <c r="O1331" s="111"/>
      <c r="R1331" s="111"/>
      <c r="Z1331">
        <f t="shared" si="20"/>
        <v>0</v>
      </c>
    </row>
    <row r="1332" spans="15:26">
      <c r="O1332" s="111"/>
      <c r="R1332" s="111"/>
      <c r="Z1332">
        <f t="shared" si="20"/>
        <v>0</v>
      </c>
    </row>
    <row r="1333" spans="15:26">
      <c r="O1333" s="111"/>
      <c r="R1333" s="111"/>
      <c r="Z1333">
        <f t="shared" si="20"/>
        <v>0</v>
      </c>
    </row>
    <row r="1334" spans="15:26">
      <c r="O1334" s="111"/>
      <c r="R1334" s="111"/>
      <c r="Z1334">
        <f t="shared" si="20"/>
        <v>0</v>
      </c>
    </row>
    <row r="1335" spans="15:26">
      <c r="O1335" s="111"/>
      <c r="R1335" s="111"/>
      <c r="Z1335">
        <f t="shared" si="20"/>
        <v>0</v>
      </c>
    </row>
    <row r="1336" spans="15:26">
      <c r="O1336" s="111"/>
      <c r="R1336" s="111"/>
      <c r="Z1336">
        <f t="shared" si="20"/>
        <v>0</v>
      </c>
    </row>
    <row r="1337" spans="15:26">
      <c r="O1337" s="111"/>
      <c r="R1337" s="111"/>
      <c r="Z1337">
        <f t="shared" si="20"/>
        <v>0</v>
      </c>
    </row>
    <row r="1338" spans="15:26">
      <c r="O1338" s="111"/>
      <c r="R1338" s="111"/>
      <c r="Z1338">
        <f t="shared" si="20"/>
        <v>0</v>
      </c>
    </row>
    <row r="1339" spans="15:26">
      <c r="O1339" s="111"/>
      <c r="R1339" s="111"/>
      <c r="Z1339">
        <f t="shared" si="20"/>
        <v>0</v>
      </c>
    </row>
    <row r="1340" spans="15:26">
      <c r="O1340" s="111"/>
      <c r="R1340" s="111"/>
      <c r="Z1340">
        <f t="shared" si="20"/>
        <v>0</v>
      </c>
    </row>
    <row r="1341" spans="15:26">
      <c r="O1341" s="111"/>
      <c r="R1341" s="111"/>
      <c r="Z1341">
        <f t="shared" si="20"/>
        <v>0</v>
      </c>
    </row>
    <row r="1342" spans="15:26">
      <c r="O1342" s="111"/>
      <c r="R1342" s="111"/>
      <c r="Z1342">
        <f t="shared" si="20"/>
        <v>0</v>
      </c>
    </row>
    <row r="1343" spans="15:26">
      <c r="O1343" s="111"/>
      <c r="R1343" s="111"/>
      <c r="Z1343">
        <f t="shared" si="20"/>
        <v>0</v>
      </c>
    </row>
    <row r="1344" spans="15:26">
      <c r="O1344" s="111"/>
      <c r="R1344" s="111"/>
      <c r="Z1344">
        <f t="shared" si="20"/>
        <v>0</v>
      </c>
    </row>
    <row r="1345" spans="15:26">
      <c r="O1345" s="111"/>
      <c r="R1345" s="111"/>
      <c r="Z1345">
        <f t="shared" si="20"/>
        <v>0</v>
      </c>
    </row>
    <row r="1346" spans="15:26">
      <c r="O1346" s="111"/>
      <c r="R1346" s="111"/>
      <c r="Z1346">
        <f t="shared" si="20"/>
        <v>0</v>
      </c>
    </row>
    <row r="1347" spans="15:26">
      <c r="O1347" s="111"/>
      <c r="R1347" s="111"/>
      <c r="Z1347">
        <f t="shared" ref="Z1347:Z1410" si="21">SUM(W1347:Y1347)</f>
        <v>0</v>
      </c>
    </row>
    <row r="1348" spans="15:26">
      <c r="O1348" s="111"/>
      <c r="R1348" s="111"/>
      <c r="Z1348">
        <f t="shared" si="21"/>
        <v>0</v>
      </c>
    </row>
    <row r="1349" spans="15:26">
      <c r="O1349" s="111"/>
      <c r="R1349" s="111"/>
      <c r="Z1349">
        <f t="shared" si="21"/>
        <v>0</v>
      </c>
    </row>
    <row r="1350" spans="15:26">
      <c r="O1350" s="111"/>
      <c r="R1350" s="111"/>
      <c r="Z1350">
        <f t="shared" si="21"/>
        <v>0</v>
      </c>
    </row>
    <row r="1351" spans="15:26">
      <c r="O1351" s="111"/>
      <c r="R1351" s="111"/>
      <c r="Z1351">
        <f t="shared" si="21"/>
        <v>0</v>
      </c>
    </row>
    <row r="1352" spans="15:26">
      <c r="O1352" s="111"/>
      <c r="R1352" s="111"/>
      <c r="Z1352">
        <f t="shared" si="21"/>
        <v>0</v>
      </c>
    </row>
    <row r="1353" spans="15:26">
      <c r="O1353" s="111"/>
      <c r="R1353" s="111"/>
      <c r="Z1353">
        <f t="shared" si="21"/>
        <v>0</v>
      </c>
    </row>
    <row r="1354" spans="15:26">
      <c r="O1354" s="111"/>
      <c r="R1354" s="111"/>
      <c r="Z1354">
        <f t="shared" si="21"/>
        <v>0</v>
      </c>
    </row>
    <row r="1355" spans="15:26">
      <c r="O1355" s="111"/>
      <c r="R1355" s="111"/>
      <c r="Z1355">
        <f t="shared" si="21"/>
        <v>0</v>
      </c>
    </row>
    <row r="1356" spans="15:26">
      <c r="O1356" s="111"/>
      <c r="R1356" s="111"/>
      <c r="Z1356">
        <f t="shared" si="21"/>
        <v>0</v>
      </c>
    </row>
    <row r="1357" spans="15:26">
      <c r="O1357" s="111"/>
      <c r="R1357" s="111"/>
      <c r="Z1357">
        <f t="shared" si="21"/>
        <v>0</v>
      </c>
    </row>
    <row r="1358" spans="15:26">
      <c r="O1358" s="111"/>
      <c r="R1358" s="111"/>
      <c r="Z1358">
        <f t="shared" si="21"/>
        <v>0</v>
      </c>
    </row>
    <row r="1359" spans="15:26">
      <c r="O1359" s="111"/>
      <c r="R1359" s="111"/>
      <c r="Z1359">
        <f t="shared" si="21"/>
        <v>0</v>
      </c>
    </row>
    <row r="1360" spans="15:26">
      <c r="O1360" s="111"/>
      <c r="R1360" s="111"/>
      <c r="Z1360">
        <f t="shared" si="21"/>
        <v>0</v>
      </c>
    </row>
    <row r="1361" spans="15:26">
      <c r="O1361" s="111"/>
      <c r="R1361" s="111"/>
      <c r="Z1361">
        <f t="shared" si="21"/>
        <v>0</v>
      </c>
    </row>
    <row r="1362" spans="15:26">
      <c r="O1362" s="111"/>
      <c r="R1362" s="111"/>
      <c r="Z1362">
        <f t="shared" si="21"/>
        <v>0</v>
      </c>
    </row>
    <row r="1363" spans="15:26">
      <c r="O1363" s="111"/>
      <c r="R1363" s="111"/>
      <c r="Z1363">
        <f t="shared" si="21"/>
        <v>0</v>
      </c>
    </row>
    <row r="1364" spans="15:26">
      <c r="O1364" s="111"/>
      <c r="R1364" s="111"/>
      <c r="Z1364">
        <f t="shared" si="21"/>
        <v>0</v>
      </c>
    </row>
    <row r="1365" spans="15:26">
      <c r="O1365" s="111"/>
      <c r="R1365" s="111"/>
      <c r="Z1365">
        <f t="shared" si="21"/>
        <v>0</v>
      </c>
    </row>
    <row r="1366" spans="15:26">
      <c r="O1366" s="111"/>
      <c r="R1366" s="111"/>
      <c r="Z1366">
        <f t="shared" si="21"/>
        <v>0</v>
      </c>
    </row>
    <row r="1367" spans="15:26">
      <c r="O1367" s="111"/>
      <c r="R1367" s="111"/>
      <c r="Z1367">
        <f t="shared" si="21"/>
        <v>0</v>
      </c>
    </row>
    <row r="1368" spans="15:26">
      <c r="O1368" s="111"/>
      <c r="R1368" s="111"/>
      <c r="Z1368">
        <f t="shared" si="21"/>
        <v>0</v>
      </c>
    </row>
    <row r="1369" spans="15:26">
      <c r="O1369" s="111"/>
      <c r="R1369" s="111"/>
      <c r="Z1369">
        <f t="shared" si="21"/>
        <v>0</v>
      </c>
    </row>
    <row r="1370" spans="15:26">
      <c r="O1370" s="111"/>
      <c r="R1370" s="111"/>
      <c r="Z1370">
        <f t="shared" si="21"/>
        <v>0</v>
      </c>
    </row>
    <row r="1371" spans="15:26">
      <c r="O1371" s="111"/>
      <c r="R1371" s="111"/>
      <c r="Z1371">
        <f t="shared" si="21"/>
        <v>0</v>
      </c>
    </row>
    <row r="1372" spans="15:26">
      <c r="O1372" s="111"/>
      <c r="R1372" s="111"/>
      <c r="Z1372">
        <f t="shared" si="21"/>
        <v>0</v>
      </c>
    </row>
    <row r="1373" spans="15:26">
      <c r="O1373" s="111"/>
      <c r="R1373" s="111"/>
      <c r="Z1373">
        <f t="shared" si="21"/>
        <v>0</v>
      </c>
    </row>
    <row r="1374" spans="15:26">
      <c r="O1374" s="111"/>
      <c r="R1374" s="111"/>
      <c r="Z1374">
        <f t="shared" si="21"/>
        <v>0</v>
      </c>
    </row>
    <row r="1375" spans="15:26">
      <c r="O1375" s="111"/>
      <c r="R1375" s="111"/>
      <c r="Z1375">
        <f t="shared" si="21"/>
        <v>0</v>
      </c>
    </row>
    <row r="1376" spans="15:26">
      <c r="O1376" s="111"/>
      <c r="R1376" s="111"/>
      <c r="Z1376">
        <f t="shared" si="21"/>
        <v>0</v>
      </c>
    </row>
    <row r="1377" spans="15:26">
      <c r="O1377" s="111"/>
      <c r="R1377" s="111"/>
      <c r="Z1377">
        <f t="shared" si="21"/>
        <v>0</v>
      </c>
    </row>
    <row r="1378" spans="15:26">
      <c r="O1378" s="111"/>
      <c r="R1378" s="111"/>
      <c r="Z1378">
        <f t="shared" si="21"/>
        <v>0</v>
      </c>
    </row>
    <row r="1379" spans="15:26">
      <c r="O1379" s="111"/>
      <c r="R1379" s="111"/>
      <c r="Z1379">
        <f t="shared" si="21"/>
        <v>0</v>
      </c>
    </row>
    <row r="1380" spans="15:26">
      <c r="O1380" s="111"/>
      <c r="R1380" s="111"/>
      <c r="Z1380">
        <f t="shared" si="21"/>
        <v>0</v>
      </c>
    </row>
    <row r="1381" spans="15:26">
      <c r="O1381" s="111"/>
      <c r="R1381" s="111"/>
      <c r="Z1381">
        <f t="shared" si="21"/>
        <v>0</v>
      </c>
    </row>
    <row r="1382" spans="15:26">
      <c r="O1382" s="111"/>
      <c r="R1382" s="111"/>
      <c r="Z1382">
        <f t="shared" si="21"/>
        <v>0</v>
      </c>
    </row>
    <row r="1383" spans="15:26">
      <c r="O1383" s="111"/>
      <c r="R1383" s="111"/>
      <c r="Z1383">
        <f t="shared" si="21"/>
        <v>0</v>
      </c>
    </row>
    <row r="1384" spans="15:26">
      <c r="O1384" s="111"/>
      <c r="R1384" s="111"/>
      <c r="Z1384">
        <f t="shared" si="21"/>
        <v>0</v>
      </c>
    </row>
    <row r="1385" spans="15:26">
      <c r="O1385" s="111"/>
      <c r="R1385" s="111"/>
      <c r="Z1385">
        <f t="shared" si="21"/>
        <v>0</v>
      </c>
    </row>
    <row r="1386" spans="15:26">
      <c r="O1386" s="111"/>
      <c r="R1386" s="111"/>
      <c r="Z1386">
        <f t="shared" si="21"/>
        <v>0</v>
      </c>
    </row>
    <row r="1387" spans="15:26">
      <c r="O1387" s="111"/>
      <c r="R1387" s="111"/>
      <c r="Z1387">
        <f t="shared" si="21"/>
        <v>0</v>
      </c>
    </row>
    <row r="1388" spans="15:26">
      <c r="O1388" s="111"/>
      <c r="R1388" s="111"/>
      <c r="Z1388">
        <f t="shared" si="21"/>
        <v>0</v>
      </c>
    </row>
    <row r="1389" spans="15:26">
      <c r="O1389" s="111"/>
      <c r="R1389" s="111"/>
      <c r="Z1389">
        <f t="shared" si="21"/>
        <v>0</v>
      </c>
    </row>
    <row r="1390" spans="15:26">
      <c r="O1390" s="111"/>
      <c r="R1390" s="111"/>
      <c r="Z1390">
        <f t="shared" si="21"/>
        <v>0</v>
      </c>
    </row>
    <row r="1391" spans="15:26">
      <c r="O1391" s="111"/>
      <c r="R1391" s="111"/>
      <c r="Z1391">
        <f t="shared" si="21"/>
        <v>0</v>
      </c>
    </row>
    <row r="1392" spans="15:26">
      <c r="O1392" s="111"/>
      <c r="R1392" s="111"/>
      <c r="Z1392">
        <f t="shared" si="21"/>
        <v>0</v>
      </c>
    </row>
    <row r="1393" spans="15:26">
      <c r="O1393" s="111"/>
      <c r="R1393" s="111"/>
      <c r="Z1393">
        <f t="shared" si="21"/>
        <v>0</v>
      </c>
    </row>
    <row r="1394" spans="15:26">
      <c r="O1394" s="111"/>
      <c r="R1394" s="111"/>
      <c r="Z1394">
        <f t="shared" si="21"/>
        <v>0</v>
      </c>
    </row>
    <row r="1395" spans="15:26">
      <c r="O1395" s="111"/>
      <c r="R1395" s="111"/>
      <c r="Z1395">
        <f t="shared" si="21"/>
        <v>0</v>
      </c>
    </row>
    <row r="1396" spans="15:26">
      <c r="O1396" s="111"/>
      <c r="R1396" s="111"/>
      <c r="Z1396">
        <f t="shared" si="21"/>
        <v>0</v>
      </c>
    </row>
    <row r="1397" spans="15:26">
      <c r="O1397" s="111"/>
      <c r="R1397" s="111"/>
      <c r="Z1397">
        <f t="shared" si="21"/>
        <v>0</v>
      </c>
    </row>
    <row r="1398" spans="15:26">
      <c r="O1398" s="111"/>
      <c r="R1398" s="111"/>
      <c r="Z1398">
        <f t="shared" si="21"/>
        <v>0</v>
      </c>
    </row>
    <row r="1399" spans="15:26">
      <c r="O1399" s="111"/>
      <c r="R1399" s="111"/>
      <c r="Z1399">
        <f t="shared" si="21"/>
        <v>0</v>
      </c>
    </row>
    <row r="1400" spans="15:26">
      <c r="O1400" s="111"/>
      <c r="R1400" s="111"/>
      <c r="Z1400">
        <f t="shared" si="21"/>
        <v>0</v>
      </c>
    </row>
    <row r="1401" spans="15:26">
      <c r="O1401" s="111"/>
      <c r="R1401" s="111"/>
      <c r="Z1401">
        <f t="shared" si="21"/>
        <v>0</v>
      </c>
    </row>
    <row r="1402" spans="15:26">
      <c r="O1402" s="111"/>
      <c r="R1402" s="111"/>
      <c r="Z1402">
        <f t="shared" si="21"/>
        <v>0</v>
      </c>
    </row>
    <row r="1403" spans="15:26">
      <c r="O1403" s="111"/>
      <c r="R1403" s="111"/>
      <c r="Z1403">
        <f t="shared" si="21"/>
        <v>0</v>
      </c>
    </row>
    <row r="1404" spans="15:26">
      <c r="O1404" s="111"/>
      <c r="R1404" s="111"/>
      <c r="Z1404">
        <f t="shared" si="21"/>
        <v>0</v>
      </c>
    </row>
    <row r="1405" spans="15:26">
      <c r="O1405" s="111"/>
      <c r="R1405" s="111"/>
      <c r="Z1405">
        <f t="shared" si="21"/>
        <v>0</v>
      </c>
    </row>
    <row r="1406" spans="15:26">
      <c r="O1406" s="111"/>
      <c r="R1406" s="111"/>
      <c r="Z1406">
        <f t="shared" si="21"/>
        <v>0</v>
      </c>
    </row>
    <row r="1407" spans="15:26">
      <c r="O1407" s="111"/>
      <c r="R1407" s="111"/>
      <c r="Z1407">
        <f t="shared" si="21"/>
        <v>0</v>
      </c>
    </row>
    <row r="1408" spans="15:26">
      <c r="O1408" s="111"/>
      <c r="R1408" s="111"/>
      <c r="Z1408">
        <f t="shared" si="21"/>
        <v>0</v>
      </c>
    </row>
    <row r="1409" spans="15:26">
      <c r="O1409" s="111"/>
      <c r="R1409" s="111"/>
      <c r="Z1409">
        <f t="shared" si="21"/>
        <v>0</v>
      </c>
    </row>
    <row r="1410" spans="15:26">
      <c r="O1410" s="111"/>
      <c r="R1410" s="111"/>
      <c r="Z1410">
        <f t="shared" si="21"/>
        <v>0</v>
      </c>
    </row>
    <row r="1411" spans="15:26">
      <c r="O1411" s="111"/>
      <c r="R1411" s="111"/>
      <c r="Z1411">
        <f t="shared" ref="Z1411:Z1474" si="22">SUM(W1411:Y1411)</f>
        <v>0</v>
      </c>
    </row>
    <row r="1412" spans="15:26">
      <c r="O1412" s="111"/>
      <c r="R1412" s="111"/>
      <c r="Z1412">
        <f t="shared" si="22"/>
        <v>0</v>
      </c>
    </row>
    <row r="1413" spans="15:26">
      <c r="O1413" s="111"/>
      <c r="R1413" s="111"/>
      <c r="Z1413">
        <f t="shared" si="22"/>
        <v>0</v>
      </c>
    </row>
    <row r="1414" spans="15:26">
      <c r="O1414" s="111"/>
      <c r="R1414" s="111"/>
      <c r="Z1414">
        <f t="shared" si="22"/>
        <v>0</v>
      </c>
    </row>
    <row r="1415" spans="15:26">
      <c r="O1415" s="111"/>
      <c r="R1415" s="111"/>
      <c r="Z1415">
        <f t="shared" si="22"/>
        <v>0</v>
      </c>
    </row>
    <row r="1416" spans="15:26">
      <c r="O1416" s="111"/>
      <c r="R1416" s="111"/>
      <c r="Z1416">
        <f t="shared" si="22"/>
        <v>0</v>
      </c>
    </row>
    <row r="1417" spans="15:26">
      <c r="O1417" s="111"/>
      <c r="R1417" s="111"/>
      <c r="Z1417">
        <f t="shared" si="22"/>
        <v>0</v>
      </c>
    </row>
    <row r="1418" spans="15:26">
      <c r="O1418" s="111"/>
      <c r="R1418" s="111"/>
      <c r="Z1418">
        <f t="shared" si="22"/>
        <v>0</v>
      </c>
    </row>
    <row r="1419" spans="15:26">
      <c r="O1419" s="111"/>
      <c r="R1419" s="111"/>
      <c r="Z1419">
        <f t="shared" si="22"/>
        <v>0</v>
      </c>
    </row>
    <row r="1420" spans="15:26">
      <c r="O1420" s="111"/>
      <c r="R1420" s="111"/>
      <c r="Z1420">
        <f t="shared" si="22"/>
        <v>0</v>
      </c>
    </row>
    <row r="1421" spans="15:26">
      <c r="O1421" s="111"/>
      <c r="R1421" s="111"/>
      <c r="Z1421">
        <f t="shared" si="22"/>
        <v>0</v>
      </c>
    </row>
    <row r="1422" spans="15:26">
      <c r="O1422" s="111"/>
      <c r="R1422" s="111"/>
      <c r="Z1422">
        <f t="shared" si="22"/>
        <v>0</v>
      </c>
    </row>
    <row r="1423" spans="15:26">
      <c r="O1423" s="111"/>
      <c r="R1423" s="111"/>
      <c r="Z1423">
        <f t="shared" si="22"/>
        <v>0</v>
      </c>
    </row>
    <row r="1424" spans="15:26">
      <c r="O1424" s="111"/>
      <c r="R1424" s="111"/>
      <c r="Z1424">
        <f t="shared" si="22"/>
        <v>0</v>
      </c>
    </row>
    <row r="1425" spans="15:26">
      <c r="O1425" s="111"/>
      <c r="R1425" s="111"/>
      <c r="Z1425">
        <f t="shared" si="22"/>
        <v>0</v>
      </c>
    </row>
    <row r="1426" spans="15:26">
      <c r="O1426" s="111"/>
      <c r="R1426" s="111"/>
      <c r="Z1426">
        <f t="shared" si="22"/>
        <v>0</v>
      </c>
    </row>
    <row r="1427" spans="15:26">
      <c r="O1427" s="111"/>
      <c r="R1427" s="111"/>
      <c r="Z1427">
        <f t="shared" si="22"/>
        <v>0</v>
      </c>
    </row>
    <row r="1428" spans="15:26">
      <c r="O1428" s="111"/>
      <c r="R1428" s="111"/>
      <c r="Z1428">
        <f t="shared" si="22"/>
        <v>0</v>
      </c>
    </row>
    <row r="1429" spans="15:26">
      <c r="O1429" s="111"/>
      <c r="R1429" s="111"/>
      <c r="Z1429">
        <f t="shared" si="22"/>
        <v>0</v>
      </c>
    </row>
    <row r="1430" spans="15:26">
      <c r="O1430" s="111"/>
      <c r="R1430" s="111"/>
      <c r="Z1430">
        <f t="shared" si="22"/>
        <v>0</v>
      </c>
    </row>
    <row r="1431" spans="15:26">
      <c r="O1431" s="111"/>
      <c r="R1431" s="111"/>
      <c r="Z1431">
        <f t="shared" si="22"/>
        <v>0</v>
      </c>
    </row>
    <row r="1432" spans="15:26">
      <c r="O1432" s="111"/>
      <c r="R1432" s="111"/>
      <c r="Z1432">
        <f t="shared" si="22"/>
        <v>0</v>
      </c>
    </row>
    <row r="1433" spans="15:26">
      <c r="O1433" s="111"/>
      <c r="R1433" s="111"/>
      <c r="Z1433">
        <f t="shared" si="22"/>
        <v>0</v>
      </c>
    </row>
    <row r="1434" spans="15:26">
      <c r="O1434" s="111"/>
      <c r="R1434" s="111"/>
      <c r="Z1434">
        <f t="shared" si="22"/>
        <v>0</v>
      </c>
    </row>
    <row r="1435" spans="15:26">
      <c r="O1435" s="111"/>
      <c r="R1435" s="111"/>
      <c r="Z1435">
        <f t="shared" si="22"/>
        <v>0</v>
      </c>
    </row>
    <row r="1436" spans="15:26">
      <c r="O1436" s="111"/>
      <c r="R1436" s="111"/>
      <c r="Z1436">
        <f t="shared" si="22"/>
        <v>0</v>
      </c>
    </row>
    <row r="1437" spans="15:26">
      <c r="O1437" s="111"/>
      <c r="R1437" s="111"/>
      <c r="Z1437">
        <f t="shared" si="22"/>
        <v>0</v>
      </c>
    </row>
    <row r="1438" spans="15:26">
      <c r="O1438" s="111"/>
      <c r="R1438" s="111"/>
      <c r="Z1438">
        <f t="shared" si="22"/>
        <v>0</v>
      </c>
    </row>
    <row r="1439" spans="15:26">
      <c r="O1439" s="111"/>
      <c r="R1439" s="111"/>
      <c r="Z1439">
        <f t="shared" si="22"/>
        <v>0</v>
      </c>
    </row>
    <row r="1440" spans="15:26">
      <c r="O1440" s="111"/>
      <c r="R1440" s="111"/>
      <c r="Z1440">
        <f t="shared" si="22"/>
        <v>0</v>
      </c>
    </row>
    <row r="1441" spans="15:26">
      <c r="O1441" s="111"/>
      <c r="R1441" s="111"/>
      <c r="Z1441">
        <f t="shared" si="22"/>
        <v>0</v>
      </c>
    </row>
    <row r="1442" spans="15:26">
      <c r="O1442" s="111"/>
      <c r="R1442" s="111"/>
      <c r="Z1442">
        <f t="shared" si="22"/>
        <v>0</v>
      </c>
    </row>
    <row r="1443" spans="15:26">
      <c r="O1443" s="111"/>
      <c r="R1443" s="111"/>
      <c r="Z1443">
        <f t="shared" si="22"/>
        <v>0</v>
      </c>
    </row>
    <row r="1444" spans="15:26">
      <c r="O1444" s="111"/>
      <c r="R1444" s="111"/>
      <c r="Z1444">
        <f t="shared" si="22"/>
        <v>0</v>
      </c>
    </row>
    <row r="1445" spans="15:26">
      <c r="O1445" s="111"/>
      <c r="R1445" s="111"/>
      <c r="Z1445">
        <f t="shared" si="22"/>
        <v>0</v>
      </c>
    </row>
    <row r="1446" spans="15:26">
      <c r="O1446" s="111"/>
      <c r="R1446" s="111"/>
      <c r="Z1446">
        <f t="shared" si="22"/>
        <v>0</v>
      </c>
    </row>
    <row r="1447" spans="15:26">
      <c r="O1447" s="111"/>
      <c r="R1447" s="111"/>
      <c r="Z1447">
        <f t="shared" si="22"/>
        <v>0</v>
      </c>
    </row>
    <row r="1448" spans="15:26">
      <c r="O1448" s="111"/>
      <c r="R1448" s="111"/>
      <c r="Z1448">
        <f t="shared" si="22"/>
        <v>0</v>
      </c>
    </row>
    <row r="1449" spans="15:26">
      <c r="O1449" s="111"/>
      <c r="R1449" s="111"/>
      <c r="Z1449">
        <f t="shared" si="22"/>
        <v>0</v>
      </c>
    </row>
    <row r="1450" spans="15:26">
      <c r="O1450" s="111"/>
      <c r="R1450" s="111"/>
      <c r="Z1450">
        <f t="shared" si="22"/>
        <v>0</v>
      </c>
    </row>
    <row r="1451" spans="15:26">
      <c r="O1451" s="111"/>
      <c r="R1451" s="111"/>
      <c r="Z1451">
        <f t="shared" si="22"/>
        <v>0</v>
      </c>
    </row>
    <row r="1452" spans="15:26">
      <c r="O1452" s="111"/>
      <c r="R1452" s="111"/>
      <c r="Z1452">
        <f t="shared" si="22"/>
        <v>0</v>
      </c>
    </row>
    <row r="1453" spans="15:26">
      <c r="O1453" s="111"/>
      <c r="R1453" s="111"/>
      <c r="Z1453">
        <f t="shared" si="22"/>
        <v>0</v>
      </c>
    </row>
    <row r="1454" spans="15:26">
      <c r="O1454" s="111"/>
      <c r="R1454" s="111"/>
      <c r="Z1454">
        <f t="shared" si="22"/>
        <v>0</v>
      </c>
    </row>
    <row r="1455" spans="15:26">
      <c r="O1455" s="111"/>
      <c r="R1455" s="111"/>
      <c r="Z1455">
        <f t="shared" si="22"/>
        <v>0</v>
      </c>
    </row>
    <row r="1456" spans="15:26">
      <c r="O1456" s="111"/>
      <c r="R1456" s="111"/>
      <c r="Z1456">
        <f t="shared" si="22"/>
        <v>0</v>
      </c>
    </row>
    <row r="1457" spans="15:26">
      <c r="O1457" s="111"/>
      <c r="R1457" s="111"/>
      <c r="Z1457">
        <f t="shared" si="22"/>
        <v>0</v>
      </c>
    </row>
    <row r="1458" spans="15:26">
      <c r="O1458" s="111"/>
      <c r="R1458" s="111"/>
      <c r="Z1458">
        <f t="shared" si="22"/>
        <v>0</v>
      </c>
    </row>
    <row r="1459" spans="15:26">
      <c r="O1459" s="111"/>
      <c r="R1459" s="111"/>
      <c r="Z1459">
        <f t="shared" si="22"/>
        <v>0</v>
      </c>
    </row>
    <row r="1460" spans="15:26">
      <c r="O1460" s="111"/>
      <c r="R1460" s="111"/>
      <c r="Z1460">
        <f t="shared" si="22"/>
        <v>0</v>
      </c>
    </row>
    <row r="1461" spans="15:26">
      <c r="O1461" s="111"/>
      <c r="R1461" s="111"/>
      <c r="Z1461">
        <f t="shared" si="22"/>
        <v>0</v>
      </c>
    </row>
    <row r="1462" spans="15:26">
      <c r="O1462" s="111"/>
      <c r="R1462" s="111"/>
      <c r="Z1462">
        <f t="shared" si="22"/>
        <v>0</v>
      </c>
    </row>
    <row r="1463" spans="15:26">
      <c r="O1463" s="111"/>
      <c r="R1463" s="111"/>
      <c r="Z1463">
        <f t="shared" si="22"/>
        <v>0</v>
      </c>
    </row>
    <row r="1464" spans="15:26">
      <c r="O1464" s="111"/>
      <c r="R1464" s="111"/>
      <c r="Z1464">
        <f t="shared" si="22"/>
        <v>0</v>
      </c>
    </row>
    <row r="1465" spans="15:26">
      <c r="O1465" s="111"/>
      <c r="R1465" s="111"/>
      <c r="Z1465">
        <f t="shared" si="22"/>
        <v>0</v>
      </c>
    </row>
    <row r="1466" spans="15:26">
      <c r="O1466" s="111"/>
      <c r="R1466" s="111"/>
      <c r="Z1466">
        <f t="shared" si="22"/>
        <v>0</v>
      </c>
    </row>
    <row r="1467" spans="15:26">
      <c r="O1467" s="111"/>
      <c r="R1467" s="111"/>
      <c r="Z1467">
        <f t="shared" si="22"/>
        <v>0</v>
      </c>
    </row>
    <row r="1468" spans="15:26">
      <c r="O1468" s="111"/>
      <c r="R1468" s="111"/>
      <c r="Z1468">
        <f t="shared" si="22"/>
        <v>0</v>
      </c>
    </row>
    <row r="1469" spans="15:26">
      <c r="O1469" s="111"/>
      <c r="R1469" s="111"/>
      <c r="Z1469">
        <f t="shared" si="22"/>
        <v>0</v>
      </c>
    </row>
    <row r="1470" spans="15:26">
      <c r="O1470" s="111"/>
      <c r="R1470" s="111"/>
      <c r="Z1470">
        <f t="shared" si="22"/>
        <v>0</v>
      </c>
    </row>
    <row r="1471" spans="15:26">
      <c r="O1471" s="111"/>
      <c r="R1471" s="111"/>
      <c r="Z1471">
        <f t="shared" si="22"/>
        <v>0</v>
      </c>
    </row>
    <row r="1472" spans="15:26">
      <c r="O1472" s="111"/>
      <c r="R1472" s="111"/>
      <c r="Z1472">
        <f t="shared" si="22"/>
        <v>0</v>
      </c>
    </row>
    <row r="1473" spans="15:26">
      <c r="O1473" s="111"/>
      <c r="R1473" s="111"/>
      <c r="Z1473">
        <f t="shared" si="22"/>
        <v>0</v>
      </c>
    </row>
    <row r="1474" spans="15:26">
      <c r="O1474" s="111"/>
      <c r="R1474" s="111"/>
      <c r="Z1474">
        <f t="shared" si="22"/>
        <v>0</v>
      </c>
    </row>
    <row r="1475" spans="15:26">
      <c r="O1475" s="111"/>
      <c r="R1475" s="111"/>
      <c r="Z1475">
        <f t="shared" ref="Z1475:Z1538" si="23">SUM(W1475:Y1475)</f>
        <v>0</v>
      </c>
    </row>
    <row r="1476" spans="15:26">
      <c r="O1476" s="111"/>
      <c r="R1476" s="111"/>
      <c r="Z1476">
        <f t="shared" si="23"/>
        <v>0</v>
      </c>
    </row>
    <row r="1477" spans="15:26">
      <c r="O1477" s="111"/>
      <c r="R1477" s="111"/>
      <c r="Z1477">
        <f t="shared" si="23"/>
        <v>0</v>
      </c>
    </row>
    <row r="1478" spans="15:26">
      <c r="O1478" s="111"/>
      <c r="R1478" s="111"/>
      <c r="Z1478">
        <f t="shared" si="23"/>
        <v>0</v>
      </c>
    </row>
    <row r="1479" spans="15:26">
      <c r="O1479" s="111"/>
      <c r="R1479" s="111"/>
      <c r="Z1479">
        <f t="shared" si="23"/>
        <v>0</v>
      </c>
    </row>
    <row r="1480" spans="15:26">
      <c r="O1480" s="111"/>
      <c r="R1480" s="111"/>
      <c r="Z1480">
        <f t="shared" si="23"/>
        <v>0</v>
      </c>
    </row>
    <row r="1481" spans="15:26">
      <c r="O1481" s="111"/>
      <c r="R1481" s="111"/>
      <c r="Z1481">
        <f t="shared" si="23"/>
        <v>0</v>
      </c>
    </row>
    <row r="1482" spans="15:26">
      <c r="O1482" s="111"/>
      <c r="R1482" s="111"/>
      <c r="Z1482">
        <f t="shared" si="23"/>
        <v>0</v>
      </c>
    </row>
    <row r="1483" spans="15:26">
      <c r="O1483" s="111"/>
      <c r="R1483" s="111"/>
      <c r="Z1483">
        <f t="shared" si="23"/>
        <v>0</v>
      </c>
    </row>
    <row r="1484" spans="15:26">
      <c r="O1484" s="111"/>
      <c r="R1484" s="111"/>
      <c r="Z1484">
        <f t="shared" si="23"/>
        <v>0</v>
      </c>
    </row>
    <row r="1485" spans="15:26">
      <c r="O1485" s="111"/>
      <c r="R1485" s="111"/>
      <c r="Z1485">
        <f t="shared" si="23"/>
        <v>0</v>
      </c>
    </row>
    <row r="1486" spans="15:26">
      <c r="O1486" s="111"/>
      <c r="R1486" s="111"/>
      <c r="Z1486">
        <f t="shared" si="23"/>
        <v>0</v>
      </c>
    </row>
    <row r="1487" spans="15:26">
      <c r="O1487" s="111"/>
      <c r="R1487" s="111"/>
      <c r="Z1487">
        <f t="shared" si="23"/>
        <v>0</v>
      </c>
    </row>
    <row r="1488" spans="15:26">
      <c r="O1488" s="111"/>
      <c r="R1488" s="111"/>
      <c r="Z1488">
        <f t="shared" si="23"/>
        <v>0</v>
      </c>
    </row>
    <row r="1489" spans="15:26">
      <c r="O1489" s="111"/>
      <c r="R1489" s="111"/>
      <c r="Z1489">
        <f t="shared" si="23"/>
        <v>0</v>
      </c>
    </row>
    <row r="1490" spans="15:26">
      <c r="O1490" s="111"/>
      <c r="R1490" s="111"/>
      <c r="Z1490">
        <f t="shared" si="23"/>
        <v>0</v>
      </c>
    </row>
    <row r="1491" spans="15:26">
      <c r="O1491" s="111"/>
      <c r="R1491" s="111"/>
      <c r="Z1491">
        <f t="shared" si="23"/>
        <v>0</v>
      </c>
    </row>
    <row r="1492" spans="15:26">
      <c r="O1492" s="111"/>
      <c r="R1492" s="111"/>
      <c r="Z1492">
        <f t="shared" si="23"/>
        <v>0</v>
      </c>
    </row>
    <row r="1493" spans="15:26">
      <c r="O1493" s="111"/>
      <c r="R1493" s="111"/>
      <c r="Z1493">
        <f t="shared" si="23"/>
        <v>0</v>
      </c>
    </row>
    <row r="1494" spans="15:26">
      <c r="O1494" s="111"/>
      <c r="R1494" s="111"/>
      <c r="Z1494">
        <f t="shared" si="23"/>
        <v>0</v>
      </c>
    </row>
    <row r="1495" spans="15:26">
      <c r="O1495" s="111"/>
      <c r="R1495" s="111"/>
      <c r="Z1495">
        <f t="shared" si="23"/>
        <v>0</v>
      </c>
    </row>
    <row r="1496" spans="15:26">
      <c r="O1496" s="111"/>
      <c r="R1496" s="111"/>
      <c r="Z1496">
        <f t="shared" si="23"/>
        <v>0</v>
      </c>
    </row>
    <row r="1497" spans="15:26">
      <c r="O1497" s="111"/>
      <c r="R1497" s="111"/>
      <c r="Z1497">
        <f t="shared" si="23"/>
        <v>0</v>
      </c>
    </row>
    <row r="1498" spans="15:26">
      <c r="O1498" s="111"/>
      <c r="R1498" s="111"/>
      <c r="Z1498">
        <f t="shared" si="23"/>
        <v>0</v>
      </c>
    </row>
    <row r="1499" spans="15:26">
      <c r="O1499" s="111"/>
      <c r="R1499" s="111"/>
      <c r="Z1499">
        <f t="shared" si="23"/>
        <v>0</v>
      </c>
    </row>
    <row r="1500" spans="15:26">
      <c r="O1500" s="111"/>
      <c r="R1500" s="111"/>
      <c r="Z1500">
        <f t="shared" si="23"/>
        <v>0</v>
      </c>
    </row>
    <row r="1501" spans="15:26">
      <c r="O1501" s="111"/>
      <c r="R1501" s="111"/>
      <c r="Z1501">
        <f t="shared" si="23"/>
        <v>0</v>
      </c>
    </row>
    <row r="1502" spans="15:26">
      <c r="O1502" s="111"/>
      <c r="R1502" s="111"/>
      <c r="Z1502">
        <f t="shared" si="23"/>
        <v>0</v>
      </c>
    </row>
    <row r="1503" spans="15:26">
      <c r="O1503" s="111"/>
      <c r="R1503" s="111"/>
      <c r="Z1503">
        <f t="shared" si="23"/>
        <v>0</v>
      </c>
    </row>
    <row r="1504" spans="15:26">
      <c r="O1504" s="111"/>
      <c r="R1504" s="111"/>
      <c r="Z1504">
        <f t="shared" si="23"/>
        <v>0</v>
      </c>
    </row>
    <row r="1505" spans="15:26">
      <c r="O1505" s="111"/>
      <c r="R1505" s="111"/>
      <c r="Z1505">
        <f t="shared" si="23"/>
        <v>0</v>
      </c>
    </row>
    <row r="1506" spans="15:26">
      <c r="O1506" s="111"/>
      <c r="R1506" s="111"/>
      <c r="Z1506">
        <f t="shared" si="23"/>
        <v>0</v>
      </c>
    </row>
    <row r="1507" spans="15:26">
      <c r="O1507" s="111"/>
      <c r="R1507" s="111"/>
      <c r="Z1507">
        <f t="shared" si="23"/>
        <v>0</v>
      </c>
    </row>
    <row r="1508" spans="15:26">
      <c r="O1508" s="111"/>
      <c r="R1508" s="111"/>
      <c r="Z1508">
        <f t="shared" si="23"/>
        <v>0</v>
      </c>
    </row>
    <row r="1509" spans="15:26">
      <c r="O1509" s="111"/>
      <c r="R1509" s="111"/>
      <c r="Z1509">
        <f t="shared" si="23"/>
        <v>0</v>
      </c>
    </row>
    <row r="1510" spans="15:26">
      <c r="O1510" s="111"/>
      <c r="R1510" s="111"/>
      <c r="Z1510">
        <f t="shared" si="23"/>
        <v>0</v>
      </c>
    </row>
    <row r="1511" spans="15:26">
      <c r="O1511" s="111"/>
      <c r="R1511" s="111"/>
      <c r="Z1511">
        <f t="shared" si="23"/>
        <v>0</v>
      </c>
    </row>
    <row r="1512" spans="15:26">
      <c r="O1512" s="111"/>
      <c r="R1512" s="111"/>
      <c r="Z1512">
        <f t="shared" si="23"/>
        <v>0</v>
      </c>
    </row>
    <row r="1513" spans="15:26">
      <c r="O1513" s="111"/>
      <c r="R1513" s="111"/>
      <c r="Z1513">
        <f t="shared" si="23"/>
        <v>0</v>
      </c>
    </row>
    <row r="1514" spans="15:26">
      <c r="O1514" s="111"/>
      <c r="R1514" s="111"/>
      <c r="Z1514">
        <f t="shared" si="23"/>
        <v>0</v>
      </c>
    </row>
    <row r="1515" spans="15:26">
      <c r="O1515" s="111"/>
      <c r="R1515" s="111"/>
      <c r="Z1515">
        <f t="shared" si="23"/>
        <v>0</v>
      </c>
    </row>
    <row r="1516" spans="15:26">
      <c r="O1516" s="111"/>
      <c r="R1516" s="111"/>
      <c r="Z1516">
        <f t="shared" si="23"/>
        <v>0</v>
      </c>
    </row>
    <row r="1517" spans="15:26">
      <c r="O1517" s="111"/>
      <c r="R1517" s="111"/>
      <c r="Z1517">
        <f t="shared" si="23"/>
        <v>0</v>
      </c>
    </row>
    <row r="1518" spans="15:26">
      <c r="O1518" s="111"/>
      <c r="R1518" s="111"/>
      <c r="Z1518">
        <f t="shared" si="23"/>
        <v>0</v>
      </c>
    </row>
    <row r="1519" spans="15:26">
      <c r="O1519" s="111"/>
      <c r="R1519" s="111"/>
      <c r="Z1519">
        <f t="shared" si="23"/>
        <v>0</v>
      </c>
    </row>
    <row r="1520" spans="15:26">
      <c r="O1520" s="111"/>
      <c r="R1520" s="111"/>
      <c r="Z1520">
        <f t="shared" si="23"/>
        <v>0</v>
      </c>
    </row>
    <row r="1521" spans="15:26">
      <c r="O1521" s="111"/>
      <c r="R1521" s="111"/>
      <c r="Z1521">
        <f t="shared" si="23"/>
        <v>0</v>
      </c>
    </row>
    <row r="1522" spans="15:26">
      <c r="O1522" s="111"/>
      <c r="R1522" s="111"/>
      <c r="Z1522">
        <f t="shared" si="23"/>
        <v>0</v>
      </c>
    </row>
    <row r="1523" spans="15:26">
      <c r="O1523" s="111"/>
      <c r="R1523" s="111"/>
      <c r="Z1523">
        <f t="shared" si="23"/>
        <v>0</v>
      </c>
    </row>
    <row r="1524" spans="15:26">
      <c r="O1524" s="111"/>
      <c r="R1524" s="111"/>
      <c r="Z1524">
        <f t="shared" si="23"/>
        <v>0</v>
      </c>
    </row>
    <row r="1525" spans="15:26">
      <c r="O1525" s="111"/>
      <c r="R1525" s="111"/>
      <c r="Z1525">
        <f t="shared" si="23"/>
        <v>0</v>
      </c>
    </row>
    <row r="1526" spans="15:26">
      <c r="O1526" s="111"/>
      <c r="R1526" s="111"/>
      <c r="Z1526">
        <f t="shared" si="23"/>
        <v>0</v>
      </c>
    </row>
    <row r="1527" spans="15:26">
      <c r="O1527" s="111"/>
      <c r="R1527" s="111"/>
      <c r="Z1527">
        <f t="shared" si="23"/>
        <v>0</v>
      </c>
    </row>
    <row r="1528" spans="15:26">
      <c r="O1528" s="111"/>
      <c r="R1528" s="111"/>
      <c r="Z1528">
        <f t="shared" si="23"/>
        <v>0</v>
      </c>
    </row>
    <row r="1529" spans="15:26">
      <c r="O1529" s="111"/>
      <c r="R1529" s="111"/>
      <c r="Z1529">
        <f t="shared" si="23"/>
        <v>0</v>
      </c>
    </row>
    <row r="1530" spans="15:26">
      <c r="O1530" s="111"/>
      <c r="R1530" s="111"/>
      <c r="Z1530">
        <f t="shared" si="23"/>
        <v>0</v>
      </c>
    </row>
    <row r="1531" spans="15:26">
      <c r="O1531" s="111"/>
      <c r="R1531" s="111"/>
      <c r="Z1531">
        <f t="shared" si="23"/>
        <v>0</v>
      </c>
    </row>
    <row r="1532" spans="15:26">
      <c r="O1532" s="111"/>
      <c r="R1532" s="111"/>
      <c r="Z1532">
        <f t="shared" si="23"/>
        <v>0</v>
      </c>
    </row>
    <row r="1533" spans="15:26">
      <c r="O1533" s="111"/>
      <c r="R1533" s="111"/>
      <c r="Z1533">
        <f t="shared" si="23"/>
        <v>0</v>
      </c>
    </row>
    <row r="1534" spans="15:26">
      <c r="O1534" s="111"/>
      <c r="R1534" s="111"/>
      <c r="Z1534">
        <f t="shared" si="23"/>
        <v>0</v>
      </c>
    </row>
    <row r="1535" spans="15:26">
      <c r="O1535" s="111"/>
      <c r="R1535" s="111"/>
      <c r="Z1535">
        <f t="shared" si="23"/>
        <v>0</v>
      </c>
    </row>
    <row r="1536" spans="15:26">
      <c r="O1536" s="111"/>
      <c r="R1536" s="111"/>
      <c r="Z1536">
        <f t="shared" si="23"/>
        <v>0</v>
      </c>
    </row>
    <row r="1537" spans="15:26">
      <c r="O1537" s="111"/>
      <c r="R1537" s="111"/>
      <c r="Z1537">
        <f t="shared" si="23"/>
        <v>0</v>
      </c>
    </row>
    <row r="1538" spans="15:26">
      <c r="O1538" s="111"/>
      <c r="R1538" s="111"/>
      <c r="Z1538">
        <f t="shared" si="23"/>
        <v>0</v>
      </c>
    </row>
    <row r="1539" spans="15:26">
      <c r="O1539" s="111"/>
      <c r="R1539" s="111"/>
      <c r="Z1539">
        <f t="shared" ref="Z1539:Z1602" si="24">SUM(W1539:Y1539)</f>
        <v>0</v>
      </c>
    </row>
    <row r="1540" spans="15:26">
      <c r="O1540" s="111"/>
      <c r="R1540" s="111"/>
      <c r="Z1540">
        <f t="shared" si="24"/>
        <v>0</v>
      </c>
    </row>
    <row r="1541" spans="15:26">
      <c r="O1541" s="111"/>
      <c r="R1541" s="111"/>
      <c r="Z1541">
        <f t="shared" si="24"/>
        <v>0</v>
      </c>
    </row>
    <row r="1542" spans="15:26">
      <c r="O1542" s="111"/>
      <c r="R1542" s="111"/>
      <c r="Z1542">
        <f t="shared" si="24"/>
        <v>0</v>
      </c>
    </row>
    <row r="1543" spans="15:26">
      <c r="O1543" s="111"/>
      <c r="R1543" s="111"/>
      <c r="Z1543">
        <f t="shared" si="24"/>
        <v>0</v>
      </c>
    </row>
    <row r="1544" spans="15:26">
      <c r="O1544" s="111"/>
      <c r="R1544" s="111"/>
      <c r="Z1544">
        <f t="shared" si="24"/>
        <v>0</v>
      </c>
    </row>
    <row r="1545" spans="15:26">
      <c r="O1545" s="111"/>
      <c r="R1545" s="111"/>
      <c r="Z1545">
        <f t="shared" si="24"/>
        <v>0</v>
      </c>
    </row>
    <row r="1546" spans="15:26">
      <c r="O1546" s="111"/>
      <c r="R1546" s="111"/>
      <c r="Z1546">
        <f t="shared" si="24"/>
        <v>0</v>
      </c>
    </row>
    <row r="1547" spans="15:26">
      <c r="O1547" s="111"/>
      <c r="R1547" s="111"/>
      <c r="Z1547">
        <f t="shared" si="24"/>
        <v>0</v>
      </c>
    </row>
    <row r="1548" spans="15:26">
      <c r="O1548" s="111"/>
      <c r="R1548" s="111"/>
      <c r="Z1548">
        <f t="shared" si="24"/>
        <v>0</v>
      </c>
    </row>
    <row r="1549" spans="15:26">
      <c r="O1549" s="111"/>
      <c r="R1549" s="111"/>
      <c r="Z1549">
        <f t="shared" si="24"/>
        <v>0</v>
      </c>
    </row>
    <row r="1550" spans="15:26">
      <c r="O1550" s="111"/>
      <c r="R1550" s="111"/>
      <c r="Z1550">
        <f t="shared" si="24"/>
        <v>0</v>
      </c>
    </row>
    <row r="1551" spans="15:26">
      <c r="O1551" s="111"/>
      <c r="R1551" s="111"/>
      <c r="Z1551">
        <f t="shared" si="24"/>
        <v>0</v>
      </c>
    </row>
    <row r="1552" spans="15:26">
      <c r="O1552" s="111"/>
      <c r="R1552" s="111"/>
      <c r="Z1552">
        <f t="shared" si="24"/>
        <v>0</v>
      </c>
    </row>
    <row r="1553" spans="15:26">
      <c r="O1553" s="111"/>
      <c r="R1553" s="111"/>
      <c r="Z1553">
        <f t="shared" si="24"/>
        <v>0</v>
      </c>
    </row>
    <row r="1554" spans="15:26">
      <c r="O1554" s="111"/>
      <c r="R1554" s="111"/>
      <c r="Z1554">
        <f t="shared" si="24"/>
        <v>0</v>
      </c>
    </row>
    <row r="1555" spans="15:26">
      <c r="O1555" s="111"/>
      <c r="R1555" s="111"/>
      <c r="Z1555">
        <f t="shared" si="24"/>
        <v>0</v>
      </c>
    </row>
    <row r="1556" spans="15:26">
      <c r="O1556" s="111"/>
      <c r="R1556" s="111"/>
      <c r="Z1556">
        <f t="shared" si="24"/>
        <v>0</v>
      </c>
    </row>
    <row r="1557" spans="15:26">
      <c r="O1557" s="111"/>
      <c r="R1557" s="111"/>
      <c r="Z1557">
        <f t="shared" si="24"/>
        <v>0</v>
      </c>
    </row>
    <row r="1558" spans="15:26">
      <c r="O1558" s="111"/>
      <c r="R1558" s="111"/>
      <c r="Z1558">
        <f t="shared" si="24"/>
        <v>0</v>
      </c>
    </row>
    <row r="1559" spans="15:26">
      <c r="O1559" s="111"/>
      <c r="R1559" s="111"/>
      <c r="Z1559">
        <f t="shared" si="24"/>
        <v>0</v>
      </c>
    </row>
    <row r="1560" spans="15:26">
      <c r="O1560" s="111"/>
      <c r="R1560" s="111"/>
      <c r="Z1560">
        <f t="shared" si="24"/>
        <v>0</v>
      </c>
    </row>
    <row r="1561" spans="15:26">
      <c r="O1561" s="111"/>
      <c r="R1561" s="111"/>
      <c r="Z1561">
        <f t="shared" si="24"/>
        <v>0</v>
      </c>
    </row>
    <row r="1562" spans="15:26">
      <c r="O1562" s="111"/>
      <c r="R1562" s="111"/>
      <c r="Z1562">
        <f t="shared" si="24"/>
        <v>0</v>
      </c>
    </row>
    <row r="1563" spans="15:26">
      <c r="O1563" s="111"/>
      <c r="R1563" s="111"/>
      <c r="Z1563">
        <f t="shared" si="24"/>
        <v>0</v>
      </c>
    </row>
    <row r="1564" spans="15:26">
      <c r="O1564" s="111"/>
      <c r="R1564" s="111"/>
      <c r="Z1564">
        <f t="shared" si="24"/>
        <v>0</v>
      </c>
    </row>
    <row r="1565" spans="15:26">
      <c r="O1565" s="111"/>
      <c r="R1565" s="111"/>
      <c r="Z1565">
        <f t="shared" si="24"/>
        <v>0</v>
      </c>
    </row>
    <row r="1566" spans="15:26">
      <c r="O1566" s="111"/>
      <c r="R1566" s="111"/>
      <c r="Z1566">
        <f t="shared" si="24"/>
        <v>0</v>
      </c>
    </row>
    <row r="1567" spans="15:26">
      <c r="O1567" s="111"/>
      <c r="R1567" s="111"/>
      <c r="Z1567">
        <f t="shared" si="24"/>
        <v>0</v>
      </c>
    </row>
    <row r="1568" spans="15:26">
      <c r="O1568" s="111"/>
      <c r="R1568" s="111"/>
      <c r="Z1568">
        <f t="shared" si="24"/>
        <v>0</v>
      </c>
    </row>
    <row r="1569" spans="15:26">
      <c r="O1569" s="111"/>
      <c r="R1569" s="111"/>
      <c r="Z1569">
        <f t="shared" si="24"/>
        <v>0</v>
      </c>
    </row>
    <row r="1570" spans="15:26">
      <c r="O1570" s="111"/>
      <c r="R1570" s="111"/>
      <c r="Z1570">
        <f t="shared" si="24"/>
        <v>0</v>
      </c>
    </row>
    <row r="1571" spans="15:26">
      <c r="O1571" s="111"/>
      <c r="R1571" s="111"/>
      <c r="Z1571">
        <f t="shared" si="24"/>
        <v>0</v>
      </c>
    </row>
    <row r="1572" spans="15:26">
      <c r="O1572" s="111"/>
      <c r="R1572" s="111"/>
      <c r="Z1572">
        <f t="shared" si="24"/>
        <v>0</v>
      </c>
    </row>
    <row r="1573" spans="15:26">
      <c r="O1573" s="111"/>
      <c r="R1573" s="111"/>
      <c r="Z1573">
        <f t="shared" si="24"/>
        <v>0</v>
      </c>
    </row>
    <row r="1574" spans="15:26">
      <c r="O1574" s="111"/>
      <c r="R1574" s="111"/>
      <c r="Z1574">
        <f t="shared" si="24"/>
        <v>0</v>
      </c>
    </row>
    <row r="1575" spans="15:26">
      <c r="O1575" s="111"/>
      <c r="R1575" s="111"/>
      <c r="Z1575">
        <f t="shared" si="24"/>
        <v>0</v>
      </c>
    </row>
    <row r="1576" spans="15:26">
      <c r="O1576" s="111"/>
      <c r="R1576" s="111"/>
      <c r="Z1576">
        <f t="shared" si="24"/>
        <v>0</v>
      </c>
    </row>
    <row r="1577" spans="15:26">
      <c r="O1577" s="111"/>
      <c r="R1577" s="111"/>
      <c r="Z1577">
        <f t="shared" si="24"/>
        <v>0</v>
      </c>
    </row>
    <row r="1578" spans="15:26">
      <c r="O1578" s="111"/>
      <c r="R1578" s="111"/>
      <c r="Z1578">
        <f t="shared" si="24"/>
        <v>0</v>
      </c>
    </row>
    <row r="1579" spans="15:26">
      <c r="O1579" s="111"/>
      <c r="R1579" s="111"/>
      <c r="Z1579">
        <f t="shared" si="24"/>
        <v>0</v>
      </c>
    </row>
    <row r="1580" spans="15:26">
      <c r="O1580" s="111"/>
      <c r="R1580" s="111"/>
      <c r="Z1580">
        <f t="shared" si="24"/>
        <v>0</v>
      </c>
    </row>
    <row r="1581" spans="15:26">
      <c r="O1581" s="111"/>
      <c r="R1581" s="111"/>
      <c r="Z1581">
        <f t="shared" si="24"/>
        <v>0</v>
      </c>
    </row>
    <row r="1582" spans="15:26">
      <c r="O1582" s="111"/>
      <c r="R1582" s="111"/>
      <c r="Z1582">
        <f t="shared" si="24"/>
        <v>0</v>
      </c>
    </row>
    <row r="1583" spans="15:26">
      <c r="O1583" s="111"/>
      <c r="R1583" s="111"/>
      <c r="Z1583">
        <f t="shared" si="24"/>
        <v>0</v>
      </c>
    </row>
    <row r="1584" spans="15:26">
      <c r="O1584" s="111"/>
      <c r="R1584" s="111"/>
      <c r="Z1584">
        <f t="shared" si="24"/>
        <v>0</v>
      </c>
    </row>
    <row r="1585" spans="15:26">
      <c r="O1585" s="111"/>
      <c r="R1585" s="111"/>
      <c r="Z1585">
        <f t="shared" si="24"/>
        <v>0</v>
      </c>
    </row>
    <row r="1586" spans="15:26">
      <c r="O1586" s="111"/>
      <c r="R1586" s="111"/>
      <c r="Z1586">
        <f t="shared" si="24"/>
        <v>0</v>
      </c>
    </row>
    <row r="1587" spans="15:26">
      <c r="O1587" s="111"/>
      <c r="R1587" s="111"/>
      <c r="Z1587">
        <f t="shared" si="24"/>
        <v>0</v>
      </c>
    </row>
    <row r="1588" spans="15:26">
      <c r="O1588" s="111"/>
      <c r="R1588" s="111"/>
      <c r="Z1588">
        <f t="shared" si="24"/>
        <v>0</v>
      </c>
    </row>
    <row r="1589" spans="15:26">
      <c r="O1589" s="111"/>
      <c r="R1589" s="111"/>
      <c r="Z1589">
        <f t="shared" si="24"/>
        <v>0</v>
      </c>
    </row>
    <row r="1590" spans="15:26">
      <c r="O1590" s="111"/>
      <c r="R1590" s="111"/>
      <c r="Z1590">
        <f t="shared" si="24"/>
        <v>0</v>
      </c>
    </row>
    <row r="1591" spans="15:26">
      <c r="O1591" s="111"/>
      <c r="R1591" s="111"/>
      <c r="Z1591">
        <f t="shared" si="24"/>
        <v>0</v>
      </c>
    </row>
    <row r="1592" spans="15:26">
      <c r="O1592" s="111"/>
      <c r="R1592" s="111"/>
      <c r="Z1592">
        <f t="shared" si="24"/>
        <v>0</v>
      </c>
    </row>
    <row r="1593" spans="15:26">
      <c r="O1593" s="111"/>
      <c r="R1593" s="111"/>
      <c r="Z1593">
        <f t="shared" si="24"/>
        <v>0</v>
      </c>
    </row>
    <row r="1594" spans="15:26">
      <c r="O1594" s="111"/>
      <c r="R1594" s="111"/>
      <c r="Z1594">
        <f t="shared" si="24"/>
        <v>0</v>
      </c>
    </row>
    <row r="1595" spans="15:26">
      <c r="O1595" s="111"/>
      <c r="R1595" s="111"/>
      <c r="Z1595">
        <f t="shared" si="24"/>
        <v>0</v>
      </c>
    </row>
    <row r="1596" spans="15:26">
      <c r="O1596" s="111"/>
      <c r="R1596" s="111"/>
      <c r="Z1596">
        <f t="shared" si="24"/>
        <v>0</v>
      </c>
    </row>
    <row r="1597" spans="15:26">
      <c r="O1597" s="111"/>
      <c r="R1597" s="111"/>
      <c r="Z1597">
        <f t="shared" si="24"/>
        <v>0</v>
      </c>
    </row>
    <row r="1598" spans="15:26">
      <c r="O1598" s="111"/>
      <c r="R1598" s="111"/>
      <c r="Z1598">
        <f t="shared" si="24"/>
        <v>0</v>
      </c>
    </row>
    <row r="1599" spans="15:26">
      <c r="O1599" s="111"/>
      <c r="R1599" s="111"/>
      <c r="Z1599">
        <f t="shared" si="24"/>
        <v>0</v>
      </c>
    </row>
    <row r="1600" spans="15:26">
      <c r="O1600" s="111"/>
      <c r="R1600" s="111"/>
      <c r="Z1600">
        <f t="shared" si="24"/>
        <v>0</v>
      </c>
    </row>
    <row r="1601" spans="15:26">
      <c r="O1601" s="111"/>
      <c r="R1601" s="111"/>
      <c r="Z1601">
        <f t="shared" si="24"/>
        <v>0</v>
      </c>
    </row>
    <row r="1602" spans="15:26">
      <c r="O1602" s="111"/>
      <c r="R1602" s="111"/>
      <c r="Z1602">
        <f t="shared" si="24"/>
        <v>0</v>
      </c>
    </row>
    <row r="1603" spans="15:26">
      <c r="O1603" s="111"/>
      <c r="R1603" s="111"/>
      <c r="Z1603">
        <f t="shared" ref="Z1603:Z1666" si="25">SUM(W1603:Y1603)</f>
        <v>0</v>
      </c>
    </row>
    <row r="1604" spans="15:26">
      <c r="O1604" s="111"/>
      <c r="R1604" s="111"/>
      <c r="Z1604">
        <f t="shared" si="25"/>
        <v>0</v>
      </c>
    </row>
    <row r="1605" spans="15:26">
      <c r="O1605" s="111"/>
      <c r="R1605" s="111"/>
      <c r="Z1605">
        <f t="shared" si="25"/>
        <v>0</v>
      </c>
    </row>
    <row r="1606" spans="15:26">
      <c r="O1606" s="111"/>
      <c r="R1606" s="111"/>
      <c r="Z1606">
        <f t="shared" si="25"/>
        <v>0</v>
      </c>
    </row>
    <row r="1607" spans="15:26">
      <c r="O1607" s="111"/>
      <c r="R1607" s="111"/>
      <c r="Z1607">
        <f t="shared" si="25"/>
        <v>0</v>
      </c>
    </row>
    <row r="1608" spans="15:26">
      <c r="O1608" s="111"/>
      <c r="R1608" s="111"/>
      <c r="Z1608">
        <f t="shared" si="25"/>
        <v>0</v>
      </c>
    </row>
    <row r="1609" spans="15:26">
      <c r="O1609" s="111"/>
      <c r="R1609" s="111"/>
      <c r="Z1609">
        <f t="shared" si="25"/>
        <v>0</v>
      </c>
    </row>
    <row r="1610" spans="15:26">
      <c r="O1610" s="111"/>
      <c r="R1610" s="111"/>
      <c r="Z1610">
        <f t="shared" si="25"/>
        <v>0</v>
      </c>
    </row>
    <row r="1611" spans="15:26">
      <c r="O1611" s="111"/>
      <c r="R1611" s="111"/>
      <c r="Z1611">
        <f t="shared" si="25"/>
        <v>0</v>
      </c>
    </row>
    <row r="1612" spans="15:26">
      <c r="O1612" s="111"/>
      <c r="R1612" s="111"/>
      <c r="Z1612">
        <f t="shared" si="25"/>
        <v>0</v>
      </c>
    </row>
    <row r="1613" spans="15:26">
      <c r="O1613" s="111"/>
      <c r="R1613" s="111"/>
      <c r="Z1613">
        <f t="shared" si="25"/>
        <v>0</v>
      </c>
    </row>
    <row r="1614" spans="15:26">
      <c r="O1614" s="111"/>
      <c r="R1614" s="111"/>
      <c r="Z1614">
        <f t="shared" si="25"/>
        <v>0</v>
      </c>
    </row>
    <row r="1615" spans="15:26">
      <c r="O1615" s="111"/>
      <c r="R1615" s="111"/>
      <c r="Z1615">
        <f t="shared" si="25"/>
        <v>0</v>
      </c>
    </row>
    <row r="1616" spans="15:26">
      <c r="O1616" s="111"/>
      <c r="R1616" s="111"/>
      <c r="Z1616">
        <f t="shared" si="25"/>
        <v>0</v>
      </c>
    </row>
    <row r="1617" spans="15:26">
      <c r="O1617" s="111"/>
      <c r="R1617" s="111"/>
      <c r="Z1617">
        <f t="shared" si="25"/>
        <v>0</v>
      </c>
    </row>
    <row r="1618" spans="15:26">
      <c r="O1618" s="111"/>
      <c r="R1618" s="111"/>
      <c r="Z1618">
        <f t="shared" si="25"/>
        <v>0</v>
      </c>
    </row>
    <row r="1619" spans="15:26">
      <c r="O1619" s="111"/>
      <c r="R1619" s="111"/>
      <c r="Z1619">
        <f t="shared" si="25"/>
        <v>0</v>
      </c>
    </row>
    <row r="1620" spans="15:26">
      <c r="O1620" s="111"/>
      <c r="R1620" s="111"/>
      <c r="Z1620">
        <f t="shared" si="25"/>
        <v>0</v>
      </c>
    </row>
    <row r="1621" spans="15:26">
      <c r="O1621" s="111"/>
      <c r="R1621" s="111"/>
      <c r="Z1621">
        <f t="shared" si="25"/>
        <v>0</v>
      </c>
    </row>
    <row r="1622" spans="15:26">
      <c r="O1622" s="111"/>
      <c r="R1622" s="111"/>
      <c r="Z1622">
        <f t="shared" si="25"/>
        <v>0</v>
      </c>
    </row>
    <row r="1623" spans="15:26">
      <c r="O1623" s="111"/>
      <c r="R1623" s="111"/>
      <c r="Z1623">
        <f t="shared" si="25"/>
        <v>0</v>
      </c>
    </row>
    <row r="1624" spans="15:26">
      <c r="O1624" s="111"/>
      <c r="R1624" s="111"/>
      <c r="Z1624">
        <f t="shared" si="25"/>
        <v>0</v>
      </c>
    </row>
    <row r="1625" spans="15:26">
      <c r="O1625" s="111"/>
      <c r="R1625" s="111"/>
      <c r="Z1625">
        <f t="shared" si="25"/>
        <v>0</v>
      </c>
    </row>
    <row r="1626" spans="15:26">
      <c r="O1626" s="111"/>
      <c r="R1626" s="111"/>
      <c r="Z1626">
        <f t="shared" si="25"/>
        <v>0</v>
      </c>
    </row>
    <row r="1627" spans="15:26">
      <c r="O1627" s="111"/>
      <c r="R1627" s="111"/>
      <c r="Z1627">
        <f t="shared" si="25"/>
        <v>0</v>
      </c>
    </row>
    <row r="1628" spans="15:26">
      <c r="O1628" s="111"/>
      <c r="R1628" s="111"/>
      <c r="Z1628">
        <f t="shared" si="25"/>
        <v>0</v>
      </c>
    </row>
    <row r="1629" spans="15:26">
      <c r="O1629" s="111"/>
      <c r="R1629" s="111"/>
      <c r="Z1629">
        <f t="shared" si="25"/>
        <v>0</v>
      </c>
    </row>
    <row r="1630" spans="15:26">
      <c r="O1630" s="111"/>
      <c r="R1630" s="111"/>
      <c r="Z1630">
        <f t="shared" si="25"/>
        <v>0</v>
      </c>
    </row>
    <row r="1631" spans="15:26">
      <c r="O1631" s="111"/>
      <c r="R1631" s="111"/>
      <c r="Z1631">
        <f t="shared" si="25"/>
        <v>0</v>
      </c>
    </row>
    <row r="1632" spans="15:26">
      <c r="O1632" s="111"/>
      <c r="R1632" s="111"/>
      <c r="Z1632">
        <f t="shared" si="25"/>
        <v>0</v>
      </c>
    </row>
    <row r="1633" spans="15:26">
      <c r="O1633" s="111"/>
      <c r="R1633" s="111"/>
      <c r="Z1633">
        <f t="shared" si="25"/>
        <v>0</v>
      </c>
    </row>
    <row r="1634" spans="15:26">
      <c r="O1634" s="111"/>
      <c r="R1634" s="111"/>
      <c r="Z1634">
        <f t="shared" si="25"/>
        <v>0</v>
      </c>
    </row>
    <row r="1635" spans="15:26">
      <c r="O1635" s="111"/>
      <c r="R1635" s="111"/>
      <c r="Z1635">
        <f t="shared" si="25"/>
        <v>0</v>
      </c>
    </row>
    <row r="1636" spans="15:26">
      <c r="O1636" s="111"/>
      <c r="R1636" s="111"/>
      <c r="Z1636">
        <f t="shared" si="25"/>
        <v>0</v>
      </c>
    </row>
    <row r="1637" spans="15:26">
      <c r="O1637" s="111"/>
      <c r="R1637" s="111"/>
      <c r="Z1637">
        <f t="shared" si="25"/>
        <v>0</v>
      </c>
    </row>
    <row r="1638" spans="15:26">
      <c r="O1638" s="111"/>
      <c r="R1638" s="111"/>
      <c r="Z1638">
        <f t="shared" si="25"/>
        <v>0</v>
      </c>
    </row>
    <row r="1639" spans="15:26">
      <c r="O1639" s="111"/>
      <c r="R1639" s="111"/>
      <c r="Z1639">
        <f t="shared" si="25"/>
        <v>0</v>
      </c>
    </row>
    <row r="1640" spans="15:26">
      <c r="O1640" s="111"/>
      <c r="R1640" s="111"/>
      <c r="Z1640">
        <f t="shared" si="25"/>
        <v>0</v>
      </c>
    </row>
    <row r="1641" spans="15:26">
      <c r="O1641" s="111"/>
      <c r="R1641" s="111"/>
      <c r="Z1641">
        <f t="shared" si="25"/>
        <v>0</v>
      </c>
    </row>
    <row r="1642" spans="15:26">
      <c r="O1642" s="111"/>
      <c r="R1642" s="111"/>
      <c r="Z1642">
        <f t="shared" si="25"/>
        <v>0</v>
      </c>
    </row>
    <row r="1643" spans="15:26">
      <c r="O1643" s="111"/>
      <c r="R1643" s="111"/>
      <c r="Z1643">
        <f t="shared" si="25"/>
        <v>0</v>
      </c>
    </row>
    <row r="1644" spans="15:26">
      <c r="O1644" s="111"/>
      <c r="R1644" s="111"/>
      <c r="Z1644">
        <f t="shared" si="25"/>
        <v>0</v>
      </c>
    </row>
    <row r="1645" spans="15:26">
      <c r="O1645" s="111"/>
      <c r="R1645" s="111"/>
      <c r="Z1645">
        <f t="shared" si="25"/>
        <v>0</v>
      </c>
    </row>
    <row r="1646" spans="15:26">
      <c r="O1646" s="111"/>
      <c r="R1646" s="111"/>
      <c r="Z1646">
        <f t="shared" si="25"/>
        <v>0</v>
      </c>
    </row>
    <row r="1647" spans="15:26">
      <c r="O1647" s="111"/>
      <c r="R1647" s="111"/>
      <c r="Z1647">
        <f t="shared" si="25"/>
        <v>0</v>
      </c>
    </row>
    <row r="1648" spans="15:26">
      <c r="O1648" s="111"/>
      <c r="R1648" s="111"/>
      <c r="Z1648">
        <f t="shared" si="25"/>
        <v>0</v>
      </c>
    </row>
    <row r="1649" spans="15:26">
      <c r="O1649" s="111"/>
      <c r="R1649" s="111"/>
      <c r="Z1649">
        <f t="shared" si="25"/>
        <v>0</v>
      </c>
    </row>
    <row r="1650" spans="15:26">
      <c r="O1650" s="111"/>
      <c r="R1650" s="111"/>
      <c r="Z1650">
        <f t="shared" si="25"/>
        <v>0</v>
      </c>
    </row>
    <row r="1651" spans="15:26">
      <c r="O1651" s="111"/>
      <c r="R1651" s="111"/>
      <c r="Z1651">
        <f t="shared" si="25"/>
        <v>0</v>
      </c>
    </row>
    <row r="1652" spans="15:26">
      <c r="O1652" s="111"/>
      <c r="R1652" s="111"/>
      <c r="Z1652">
        <f t="shared" si="25"/>
        <v>0</v>
      </c>
    </row>
    <row r="1653" spans="15:26">
      <c r="O1653" s="111"/>
      <c r="R1653" s="111"/>
      <c r="Z1653">
        <f t="shared" si="25"/>
        <v>0</v>
      </c>
    </row>
    <row r="1654" spans="15:26">
      <c r="O1654" s="111"/>
      <c r="R1654" s="111"/>
      <c r="Z1654">
        <f t="shared" si="25"/>
        <v>0</v>
      </c>
    </row>
    <row r="1655" spans="15:26">
      <c r="O1655" s="111"/>
      <c r="R1655" s="111"/>
      <c r="Z1655">
        <f t="shared" si="25"/>
        <v>0</v>
      </c>
    </row>
    <row r="1656" spans="15:26">
      <c r="O1656" s="111"/>
      <c r="R1656" s="111"/>
      <c r="Z1656">
        <f t="shared" si="25"/>
        <v>0</v>
      </c>
    </row>
    <row r="1657" spans="15:26">
      <c r="O1657" s="111"/>
      <c r="R1657" s="111"/>
      <c r="Z1657">
        <f t="shared" si="25"/>
        <v>0</v>
      </c>
    </row>
    <row r="1658" spans="15:26">
      <c r="O1658" s="111"/>
      <c r="R1658" s="111"/>
      <c r="Z1658">
        <f t="shared" si="25"/>
        <v>0</v>
      </c>
    </row>
    <row r="1659" spans="15:26">
      <c r="O1659" s="111"/>
      <c r="R1659" s="111"/>
      <c r="Z1659">
        <f t="shared" si="25"/>
        <v>0</v>
      </c>
    </row>
    <row r="1660" spans="15:26">
      <c r="O1660" s="111"/>
      <c r="R1660" s="111"/>
      <c r="Z1660">
        <f t="shared" si="25"/>
        <v>0</v>
      </c>
    </row>
    <row r="1661" spans="15:26">
      <c r="O1661" s="111"/>
      <c r="R1661" s="111"/>
      <c r="Z1661">
        <f t="shared" si="25"/>
        <v>0</v>
      </c>
    </row>
    <row r="1662" spans="15:26">
      <c r="O1662" s="111"/>
      <c r="R1662" s="111"/>
      <c r="Z1662">
        <f t="shared" si="25"/>
        <v>0</v>
      </c>
    </row>
    <row r="1663" spans="15:26">
      <c r="O1663" s="111"/>
      <c r="R1663" s="111"/>
      <c r="Z1663">
        <f t="shared" si="25"/>
        <v>0</v>
      </c>
    </row>
    <row r="1664" spans="15:26">
      <c r="O1664" s="111"/>
      <c r="R1664" s="111"/>
      <c r="Z1664">
        <f t="shared" si="25"/>
        <v>0</v>
      </c>
    </row>
    <row r="1665" spans="15:26">
      <c r="O1665" s="111"/>
      <c r="R1665" s="111"/>
      <c r="Z1665">
        <f t="shared" si="25"/>
        <v>0</v>
      </c>
    </row>
    <row r="1666" spans="15:26">
      <c r="O1666" s="111"/>
      <c r="R1666" s="111"/>
      <c r="Z1666">
        <f t="shared" si="25"/>
        <v>0</v>
      </c>
    </row>
    <row r="1667" spans="15:26">
      <c r="O1667" s="111"/>
      <c r="R1667" s="111"/>
      <c r="Z1667">
        <f t="shared" ref="Z1667:Z1730" si="26">SUM(W1667:Y1667)</f>
        <v>0</v>
      </c>
    </row>
    <row r="1668" spans="15:26">
      <c r="O1668" s="111"/>
      <c r="R1668" s="111"/>
      <c r="Z1668">
        <f t="shared" si="26"/>
        <v>0</v>
      </c>
    </row>
    <row r="1669" spans="15:26">
      <c r="O1669" s="111"/>
      <c r="R1669" s="111"/>
      <c r="Z1669">
        <f t="shared" si="26"/>
        <v>0</v>
      </c>
    </row>
    <row r="1670" spans="15:26">
      <c r="O1670" s="111"/>
      <c r="R1670" s="111"/>
      <c r="Z1670">
        <f t="shared" si="26"/>
        <v>0</v>
      </c>
    </row>
    <row r="1671" spans="15:26">
      <c r="O1671" s="111"/>
      <c r="R1671" s="111"/>
      <c r="Z1671">
        <f t="shared" si="26"/>
        <v>0</v>
      </c>
    </row>
    <row r="1672" spans="15:26">
      <c r="O1672" s="111"/>
      <c r="R1672" s="111"/>
      <c r="Z1672">
        <f t="shared" si="26"/>
        <v>0</v>
      </c>
    </row>
    <row r="1673" spans="15:26">
      <c r="O1673" s="111"/>
      <c r="R1673" s="111"/>
      <c r="Z1673">
        <f t="shared" si="26"/>
        <v>0</v>
      </c>
    </row>
    <row r="1674" spans="15:26">
      <c r="O1674" s="111"/>
      <c r="R1674" s="111"/>
      <c r="Z1674">
        <f t="shared" si="26"/>
        <v>0</v>
      </c>
    </row>
    <row r="1675" spans="15:26">
      <c r="O1675" s="111"/>
      <c r="R1675" s="111"/>
      <c r="Z1675">
        <f t="shared" si="26"/>
        <v>0</v>
      </c>
    </row>
    <row r="1676" spans="15:26">
      <c r="O1676" s="111"/>
      <c r="R1676" s="111"/>
      <c r="Z1676">
        <f t="shared" si="26"/>
        <v>0</v>
      </c>
    </row>
    <row r="1677" spans="15:26">
      <c r="O1677" s="111"/>
      <c r="R1677" s="111"/>
      <c r="Z1677">
        <f t="shared" si="26"/>
        <v>0</v>
      </c>
    </row>
    <row r="1678" spans="15:26">
      <c r="O1678" s="111"/>
      <c r="R1678" s="111"/>
      <c r="Z1678">
        <f t="shared" si="26"/>
        <v>0</v>
      </c>
    </row>
    <row r="1679" spans="15:26">
      <c r="O1679" s="111"/>
      <c r="R1679" s="111"/>
      <c r="Z1679">
        <f t="shared" si="26"/>
        <v>0</v>
      </c>
    </row>
    <row r="1680" spans="15:26">
      <c r="O1680" s="111"/>
      <c r="R1680" s="111"/>
      <c r="Z1680">
        <f t="shared" si="26"/>
        <v>0</v>
      </c>
    </row>
    <row r="1681" spans="15:26">
      <c r="O1681" s="111"/>
      <c r="R1681" s="111"/>
      <c r="Z1681">
        <f t="shared" si="26"/>
        <v>0</v>
      </c>
    </row>
    <row r="1682" spans="15:26">
      <c r="O1682" s="111"/>
      <c r="R1682" s="111"/>
      <c r="Z1682">
        <f t="shared" si="26"/>
        <v>0</v>
      </c>
    </row>
    <row r="1683" spans="15:26">
      <c r="O1683" s="111"/>
      <c r="R1683" s="111"/>
      <c r="Z1683">
        <f t="shared" si="26"/>
        <v>0</v>
      </c>
    </row>
    <row r="1684" spans="15:26">
      <c r="O1684" s="111"/>
      <c r="R1684" s="111"/>
      <c r="Z1684">
        <f t="shared" si="26"/>
        <v>0</v>
      </c>
    </row>
    <row r="1685" spans="15:26">
      <c r="O1685" s="111"/>
      <c r="R1685" s="111"/>
      <c r="Z1685">
        <f t="shared" si="26"/>
        <v>0</v>
      </c>
    </row>
    <row r="1686" spans="15:26">
      <c r="O1686" s="111"/>
      <c r="R1686" s="111"/>
      <c r="Z1686">
        <f t="shared" si="26"/>
        <v>0</v>
      </c>
    </row>
    <row r="1687" spans="15:26">
      <c r="O1687" s="111"/>
      <c r="R1687" s="111"/>
      <c r="Z1687">
        <f t="shared" si="26"/>
        <v>0</v>
      </c>
    </row>
    <row r="1688" spans="15:26">
      <c r="O1688" s="111"/>
      <c r="R1688" s="111"/>
      <c r="Z1688">
        <f t="shared" si="26"/>
        <v>0</v>
      </c>
    </row>
    <row r="1689" spans="15:26">
      <c r="O1689" s="111"/>
      <c r="R1689" s="111"/>
      <c r="Z1689">
        <f t="shared" si="26"/>
        <v>0</v>
      </c>
    </row>
    <row r="1690" spans="15:26">
      <c r="O1690" s="111"/>
      <c r="R1690" s="111"/>
      <c r="Z1690">
        <f t="shared" si="26"/>
        <v>0</v>
      </c>
    </row>
    <row r="1691" spans="15:26">
      <c r="O1691" s="111"/>
      <c r="R1691" s="111"/>
      <c r="Z1691">
        <f t="shared" si="26"/>
        <v>0</v>
      </c>
    </row>
    <row r="1692" spans="15:26">
      <c r="O1692" s="111"/>
      <c r="R1692" s="111"/>
      <c r="Z1692">
        <f t="shared" si="26"/>
        <v>0</v>
      </c>
    </row>
    <row r="1693" spans="15:26">
      <c r="O1693" s="111"/>
      <c r="R1693" s="111"/>
      <c r="Z1693">
        <f t="shared" si="26"/>
        <v>0</v>
      </c>
    </row>
    <row r="1694" spans="15:26">
      <c r="O1694" s="111"/>
      <c r="R1694" s="111"/>
      <c r="Z1694">
        <f t="shared" si="26"/>
        <v>0</v>
      </c>
    </row>
    <row r="1695" spans="15:26">
      <c r="O1695" s="111"/>
      <c r="R1695" s="111"/>
      <c r="Z1695">
        <f t="shared" si="26"/>
        <v>0</v>
      </c>
    </row>
    <row r="1696" spans="15:26">
      <c r="O1696" s="111"/>
      <c r="R1696" s="111"/>
      <c r="Z1696">
        <f t="shared" si="26"/>
        <v>0</v>
      </c>
    </row>
    <row r="1697" spans="15:26">
      <c r="O1697" s="111"/>
      <c r="R1697" s="111"/>
      <c r="Z1697">
        <f t="shared" si="26"/>
        <v>0</v>
      </c>
    </row>
    <row r="1698" spans="15:26">
      <c r="O1698" s="111"/>
      <c r="R1698" s="111"/>
      <c r="Z1698">
        <f t="shared" si="26"/>
        <v>0</v>
      </c>
    </row>
    <row r="1699" spans="15:26">
      <c r="O1699" s="111"/>
      <c r="R1699" s="111"/>
      <c r="Z1699">
        <f t="shared" si="26"/>
        <v>0</v>
      </c>
    </row>
    <row r="1700" spans="15:26">
      <c r="O1700" s="111"/>
      <c r="R1700" s="111"/>
      <c r="Z1700">
        <f t="shared" si="26"/>
        <v>0</v>
      </c>
    </row>
    <row r="1701" spans="15:26">
      <c r="O1701" s="111"/>
      <c r="R1701" s="111"/>
      <c r="Z1701">
        <f t="shared" si="26"/>
        <v>0</v>
      </c>
    </row>
    <row r="1702" spans="15:26">
      <c r="O1702" s="111"/>
      <c r="R1702" s="111"/>
      <c r="Z1702">
        <f t="shared" si="26"/>
        <v>0</v>
      </c>
    </row>
    <row r="1703" spans="15:26">
      <c r="O1703" s="111"/>
      <c r="R1703" s="111"/>
      <c r="Z1703">
        <f t="shared" si="26"/>
        <v>0</v>
      </c>
    </row>
    <row r="1704" spans="15:26">
      <c r="O1704" s="111"/>
      <c r="R1704" s="111"/>
      <c r="Z1704">
        <f t="shared" si="26"/>
        <v>0</v>
      </c>
    </row>
    <row r="1705" spans="15:26">
      <c r="O1705" s="111"/>
      <c r="R1705" s="111"/>
      <c r="Z1705">
        <f t="shared" si="26"/>
        <v>0</v>
      </c>
    </row>
    <row r="1706" spans="15:26">
      <c r="O1706" s="111"/>
      <c r="R1706" s="111"/>
      <c r="Z1706">
        <f t="shared" si="26"/>
        <v>0</v>
      </c>
    </row>
    <row r="1707" spans="15:26">
      <c r="O1707" s="111"/>
      <c r="R1707" s="111"/>
      <c r="Z1707">
        <f t="shared" si="26"/>
        <v>0</v>
      </c>
    </row>
    <row r="1708" spans="15:26">
      <c r="O1708" s="111"/>
      <c r="R1708" s="111"/>
      <c r="Z1708">
        <f t="shared" si="26"/>
        <v>0</v>
      </c>
    </row>
    <row r="1709" spans="15:26">
      <c r="O1709" s="111"/>
      <c r="R1709" s="111"/>
      <c r="Z1709">
        <f t="shared" si="26"/>
        <v>0</v>
      </c>
    </row>
    <row r="1710" spans="15:26">
      <c r="O1710" s="111"/>
      <c r="R1710" s="111"/>
      <c r="Z1710">
        <f t="shared" si="26"/>
        <v>0</v>
      </c>
    </row>
    <row r="1711" spans="15:26">
      <c r="O1711" s="111"/>
      <c r="R1711" s="111"/>
      <c r="Z1711">
        <f t="shared" si="26"/>
        <v>0</v>
      </c>
    </row>
    <row r="1712" spans="15:26">
      <c r="O1712" s="111"/>
      <c r="R1712" s="111"/>
      <c r="Z1712">
        <f t="shared" si="26"/>
        <v>0</v>
      </c>
    </row>
    <row r="1713" spans="15:26">
      <c r="O1713" s="111"/>
      <c r="R1713" s="111"/>
      <c r="Z1713">
        <f t="shared" si="26"/>
        <v>0</v>
      </c>
    </row>
    <row r="1714" spans="15:26">
      <c r="O1714" s="111"/>
      <c r="R1714" s="111"/>
      <c r="Z1714">
        <f t="shared" si="26"/>
        <v>0</v>
      </c>
    </row>
    <row r="1715" spans="15:26">
      <c r="O1715" s="111"/>
      <c r="R1715" s="111"/>
      <c r="Z1715">
        <f t="shared" si="26"/>
        <v>0</v>
      </c>
    </row>
    <row r="1716" spans="15:26">
      <c r="O1716" s="111"/>
      <c r="R1716" s="111"/>
      <c r="Z1716">
        <f t="shared" si="26"/>
        <v>0</v>
      </c>
    </row>
    <row r="1717" spans="15:26">
      <c r="O1717" s="111"/>
      <c r="R1717" s="111"/>
      <c r="Z1717">
        <f t="shared" si="26"/>
        <v>0</v>
      </c>
    </row>
    <row r="1718" spans="15:26">
      <c r="O1718" s="111"/>
      <c r="R1718" s="111"/>
      <c r="Z1718">
        <f t="shared" si="26"/>
        <v>0</v>
      </c>
    </row>
    <row r="1719" spans="15:26">
      <c r="O1719" s="111"/>
      <c r="R1719" s="111"/>
      <c r="Z1719">
        <f t="shared" si="26"/>
        <v>0</v>
      </c>
    </row>
    <row r="1720" spans="15:26">
      <c r="O1720" s="111"/>
      <c r="R1720" s="111"/>
      <c r="Z1720">
        <f t="shared" si="26"/>
        <v>0</v>
      </c>
    </row>
    <row r="1721" spans="15:26">
      <c r="O1721" s="111"/>
      <c r="R1721" s="111"/>
      <c r="Z1721">
        <f t="shared" si="26"/>
        <v>0</v>
      </c>
    </row>
    <row r="1722" spans="15:26">
      <c r="O1722" s="111"/>
      <c r="R1722" s="111"/>
      <c r="Z1722">
        <f t="shared" si="26"/>
        <v>0</v>
      </c>
    </row>
    <row r="1723" spans="15:26">
      <c r="O1723" s="111"/>
      <c r="R1723" s="111"/>
      <c r="Z1723">
        <f t="shared" si="26"/>
        <v>0</v>
      </c>
    </row>
    <row r="1724" spans="15:26">
      <c r="O1724" s="111"/>
      <c r="R1724" s="111"/>
      <c r="Z1724">
        <f t="shared" si="26"/>
        <v>0</v>
      </c>
    </row>
    <row r="1725" spans="15:26">
      <c r="O1725" s="111"/>
      <c r="R1725" s="111"/>
      <c r="Z1725">
        <f t="shared" si="26"/>
        <v>0</v>
      </c>
    </row>
    <row r="1726" spans="15:26">
      <c r="O1726" s="111"/>
      <c r="R1726" s="111"/>
      <c r="Z1726">
        <f t="shared" si="26"/>
        <v>0</v>
      </c>
    </row>
    <row r="1727" spans="15:26">
      <c r="O1727" s="111"/>
      <c r="R1727" s="111"/>
      <c r="Z1727">
        <f t="shared" si="26"/>
        <v>0</v>
      </c>
    </row>
    <row r="1728" spans="15:26">
      <c r="O1728" s="111"/>
      <c r="R1728" s="111"/>
      <c r="Z1728">
        <f t="shared" si="26"/>
        <v>0</v>
      </c>
    </row>
    <row r="1729" spans="15:26">
      <c r="O1729" s="111"/>
      <c r="R1729" s="111"/>
      <c r="Z1729">
        <f t="shared" si="26"/>
        <v>0</v>
      </c>
    </row>
    <row r="1730" spans="15:26">
      <c r="O1730" s="111"/>
      <c r="R1730" s="111"/>
      <c r="Z1730">
        <f t="shared" si="26"/>
        <v>0</v>
      </c>
    </row>
    <row r="1731" spans="15:26">
      <c r="O1731" s="111"/>
      <c r="R1731" s="111"/>
      <c r="Z1731">
        <f t="shared" ref="Z1731:Z1794" si="27">SUM(W1731:Y1731)</f>
        <v>0</v>
      </c>
    </row>
    <row r="1732" spans="15:26">
      <c r="O1732" s="111"/>
      <c r="R1732" s="111"/>
      <c r="Z1732">
        <f t="shared" si="27"/>
        <v>0</v>
      </c>
    </row>
    <row r="1733" spans="15:26">
      <c r="O1733" s="111"/>
      <c r="R1733" s="111"/>
      <c r="Z1733">
        <f t="shared" si="27"/>
        <v>0</v>
      </c>
    </row>
    <row r="1734" spans="15:26">
      <c r="O1734" s="111"/>
      <c r="R1734" s="111"/>
      <c r="Z1734">
        <f t="shared" si="27"/>
        <v>0</v>
      </c>
    </row>
    <row r="1735" spans="15:26">
      <c r="O1735" s="111"/>
      <c r="R1735" s="111"/>
      <c r="Z1735">
        <f t="shared" si="27"/>
        <v>0</v>
      </c>
    </row>
    <row r="1736" spans="15:26">
      <c r="O1736" s="111"/>
      <c r="R1736" s="111"/>
      <c r="Z1736">
        <f t="shared" si="27"/>
        <v>0</v>
      </c>
    </row>
    <row r="1737" spans="15:26">
      <c r="O1737" s="111"/>
      <c r="R1737" s="111"/>
      <c r="Z1737">
        <f t="shared" si="27"/>
        <v>0</v>
      </c>
    </row>
    <row r="1738" spans="15:26">
      <c r="O1738" s="111"/>
      <c r="R1738" s="111"/>
      <c r="Z1738">
        <f t="shared" si="27"/>
        <v>0</v>
      </c>
    </row>
    <row r="1739" spans="15:26">
      <c r="O1739" s="111"/>
      <c r="R1739" s="111"/>
      <c r="Z1739">
        <f t="shared" si="27"/>
        <v>0</v>
      </c>
    </row>
    <row r="1740" spans="15:26">
      <c r="O1740" s="111"/>
      <c r="R1740" s="111"/>
      <c r="Z1740">
        <f t="shared" si="27"/>
        <v>0</v>
      </c>
    </row>
    <row r="1741" spans="15:26">
      <c r="O1741" s="111"/>
      <c r="R1741" s="111"/>
      <c r="Z1741">
        <f t="shared" si="27"/>
        <v>0</v>
      </c>
    </row>
    <row r="1742" spans="15:26">
      <c r="O1742" s="111"/>
      <c r="R1742" s="111"/>
      <c r="Z1742">
        <f t="shared" si="27"/>
        <v>0</v>
      </c>
    </row>
    <row r="1743" spans="15:26">
      <c r="O1743" s="111"/>
      <c r="R1743" s="111"/>
      <c r="Z1743">
        <f t="shared" si="27"/>
        <v>0</v>
      </c>
    </row>
    <row r="1744" spans="15:26">
      <c r="O1744" s="111"/>
      <c r="R1744" s="111"/>
      <c r="Z1744">
        <f t="shared" si="27"/>
        <v>0</v>
      </c>
    </row>
    <row r="1745" spans="15:26">
      <c r="O1745" s="111"/>
      <c r="R1745" s="111"/>
      <c r="Z1745">
        <f t="shared" si="27"/>
        <v>0</v>
      </c>
    </row>
    <row r="1746" spans="15:26">
      <c r="O1746" s="111"/>
      <c r="R1746" s="111"/>
      <c r="Z1746">
        <f t="shared" si="27"/>
        <v>0</v>
      </c>
    </row>
    <row r="1747" spans="15:26">
      <c r="O1747" s="111"/>
      <c r="R1747" s="111"/>
      <c r="Z1747">
        <f t="shared" si="27"/>
        <v>0</v>
      </c>
    </row>
    <row r="1748" spans="15:26">
      <c r="O1748" s="111"/>
      <c r="R1748" s="111"/>
      <c r="Z1748">
        <f t="shared" si="27"/>
        <v>0</v>
      </c>
    </row>
    <row r="1749" spans="15:26">
      <c r="O1749" s="111"/>
      <c r="R1749" s="111"/>
      <c r="Z1749">
        <f t="shared" si="27"/>
        <v>0</v>
      </c>
    </row>
    <row r="1750" spans="15:26">
      <c r="O1750" s="111"/>
      <c r="R1750" s="111"/>
      <c r="Z1750">
        <f t="shared" si="27"/>
        <v>0</v>
      </c>
    </row>
    <row r="1751" spans="15:26">
      <c r="O1751" s="111"/>
      <c r="R1751" s="111"/>
      <c r="Z1751">
        <f t="shared" si="27"/>
        <v>0</v>
      </c>
    </row>
    <row r="1752" spans="15:26">
      <c r="O1752" s="111"/>
      <c r="R1752" s="111"/>
      <c r="Z1752">
        <f t="shared" si="27"/>
        <v>0</v>
      </c>
    </row>
    <row r="1753" spans="15:26">
      <c r="O1753" s="111"/>
      <c r="R1753" s="111"/>
      <c r="Z1753">
        <f t="shared" si="27"/>
        <v>0</v>
      </c>
    </row>
    <row r="1754" spans="15:26">
      <c r="O1754" s="111"/>
      <c r="R1754" s="111"/>
      <c r="Z1754">
        <f t="shared" si="27"/>
        <v>0</v>
      </c>
    </row>
    <row r="1755" spans="15:26">
      <c r="O1755" s="111"/>
      <c r="R1755" s="111"/>
      <c r="Z1755">
        <f t="shared" si="27"/>
        <v>0</v>
      </c>
    </row>
    <row r="1756" spans="15:26">
      <c r="O1756" s="111"/>
      <c r="R1756" s="111"/>
      <c r="Z1756">
        <f t="shared" si="27"/>
        <v>0</v>
      </c>
    </row>
    <row r="1757" spans="15:26">
      <c r="O1757" s="111"/>
      <c r="R1757" s="111"/>
      <c r="Z1757">
        <f t="shared" si="27"/>
        <v>0</v>
      </c>
    </row>
    <row r="1758" spans="15:26">
      <c r="O1758" s="111"/>
      <c r="R1758" s="111"/>
      <c r="Z1758">
        <f t="shared" si="27"/>
        <v>0</v>
      </c>
    </row>
    <row r="1759" spans="15:26">
      <c r="O1759" s="111"/>
      <c r="R1759" s="111"/>
      <c r="Z1759">
        <f t="shared" si="27"/>
        <v>0</v>
      </c>
    </row>
    <row r="1760" spans="15:26">
      <c r="O1760" s="111"/>
      <c r="R1760" s="111"/>
      <c r="Z1760">
        <f t="shared" si="27"/>
        <v>0</v>
      </c>
    </row>
    <row r="1761" spans="15:26">
      <c r="O1761" s="111"/>
      <c r="R1761" s="111"/>
      <c r="Z1761">
        <f t="shared" si="27"/>
        <v>0</v>
      </c>
    </row>
    <row r="1762" spans="15:26">
      <c r="O1762" s="111"/>
      <c r="R1762" s="111"/>
      <c r="Z1762">
        <f t="shared" si="27"/>
        <v>0</v>
      </c>
    </row>
    <row r="1763" spans="15:26">
      <c r="O1763" s="111"/>
      <c r="R1763" s="111"/>
      <c r="Z1763">
        <f t="shared" si="27"/>
        <v>0</v>
      </c>
    </row>
    <row r="1764" spans="15:26">
      <c r="O1764" s="111"/>
      <c r="R1764" s="111"/>
      <c r="Z1764">
        <f t="shared" si="27"/>
        <v>0</v>
      </c>
    </row>
    <row r="1765" spans="15:26">
      <c r="O1765" s="111"/>
      <c r="R1765" s="111"/>
      <c r="Z1765">
        <f t="shared" si="27"/>
        <v>0</v>
      </c>
    </row>
    <row r="1766" spans="15:26">
      <c r="O1766" s="111"/>
      <c r="R1766" s="111"/>
      <c r="Z1766">
        <f t="shared" si="27"/>
        <v>0</v>
      </c>
    </row>
    <row r="1767" spans="15:26">
      <c r="O1767" s="111"/>
      <c r="R1767" s="111"/>
      <c r="Z1767">
        <f t="shared" si="27"/>
        <v>0</v>
      </c>
    </row>
    <row r="1768" spans="15:26">
      <c r="O1768" s="111"/>
      <c r="R1768" s="111"/>
      <c r="Z1768">
        <f t="shared" si="27"/>
        <v>0</v>
      </c>
    </row>
    <row r="1769" spans="15:26">
      <c r="O1769" s="111"/>
      <c r="R1769" s="111"/>
      <c r="Z1769">
        <f t="shared" si="27"/>
        <v>0</v>
      </c>
    </row>
    <row r="1770" spans="15:26">
      <c r="O1770" s="111"/>
      <c r="R1770" s="111"/>
      <c r="Z1770">
        <f t="shared" si="27"/>
        <v>0</v>
      </c>
    </row>
    <row r="1771" spans="15:26">
      <c r="O1771" s="111"/>
      <c r="R1771" s="111"/>
      <c r="Z1771">
        <f t="shared" si="27"/>
        <v>0</v>
      </c>
    </row>
    <row r="1772" spans="15:26">
      <c r="O1772" s="111"/>
      <c r="R1772" s="111"/>
      <c r="Z1772">
        <f t="shared" si="27"/>
        <v>0</v>
      </c>
    </row>
    <row r="1773" spans="15:26">
      <c r="O1773" s="111"/>
      <c r="R1773" s="111"/>
      <c r="Z1773">
        <f t="shared" si="27"/>
        <v>0</v>
      </c>
    </row>
    <row r="1774" spans="15:26">
      <c r="O1774" s="111"/>
      <c r="R1774" s="111"/>
      <c r="Z1774">
        <f t="shared" si="27"/>
        <v>0</v>
      </c>
    </row>
    <row r="1775" spans="15:26">
      <c r="O1775" s="111"/>
      <c r="R1775" s="111"/>
      <c r="Z1775">
        <f t="shared" si="27"/>
        <v>0</v>
      </c>
    </row>
    <row r="1776" spans="15:26">
      <c r="O1776" s="111"/>
      <c r="R1776" s="111"/>
      <c r="Z1776">
        <f t="shared" si="27"/>
        <v>0</v>
      </c>
    </row>
    <row r="1777" spans="15:26">
      <c r="O1777" s="111"/>
      <c r="R1777" s="111"/>
      <c r="Z1777">
        <f t="shared" si="27"/>
        <v>0</v>
      </c>
    </row>
    <row r="1778" spans="15:26">
      <c r="O1778" s="111"/>
      <c r="R1778" s="111"/>
      <c r="Z1778">
        <f t="shared" si="27"/>
        <v>0</v>
      </c>
    </row>
    <row r="1779" spans="15:26">
      <c r="O1779" s="111"/>
      <c r="R1779" s="111"/>
      <c r="Z1779">
        <f t="shared" si="27"/>
        <v>0</v>
      </c>
    </row>
    <row r="1780" spans="15:26">
      <c r="O1780" s="111"/>
      <c r="R1780" s="111"/>
      <c r="Z1780">
        <f t="shared" si="27"/>
        <v>0</v>
      </c>
    </row>
    <row r="1781" spans="15:26">
      <c r="O1781" s="111"/>
      <c r="R1781" s="111"/>
      <c r="Z1781">
        <f t="shared" si="27"/>
        <v>0</v>
      </c>
    </row>
    <row r="1782" spans="15:26">
      <c r="O1782" s="111"/>
      <c r="R1782" s="111"/>
      <c r="Z1782">
        <f t="shared" si="27"/>
        <v>0</v>
      </c>
    </row>
    <row r="1783" spans="15:26">
      <c r="O1783" s="111"/>
      <c r="R1783" s="111"/>
      <c r="Z1783">
        <f t="shared" si="27"/>
        <v>0</v>
      </c>
    </row>
    <row r="1784" spans="15:26">
      <c r="O1784" s="111"/>
      <c r="R1784" s="111"/>
      <c r="Z1784">
        <f t="shared" si="27"/>
        <v>0</v>
      </c>
    </row>
    <row r="1785" spans="15:26">
      <c r="O1785" s="111"/>
      <c r="R1785" s="111"/>
      <c r="Z1785">
        <f t="shared" si="27"/>
        <v>0</v>
      </c>
    </row>
    <row r="1786" spans="15:26">
      <c r="O1786" s="111"/>
      <c r="R1786" s="111"/>
      <c r="Z1786">
        <f t="shared" si="27"/>
        <v>0</v>
      </c>
    </row>
    <row r="1787" spans="15:26">
      <c r="O1787" s="111"/>
      <c r="R1787" s="111"/>
      <c r="Z1787">
        <f t="shared" si="27"/>
        <v>0</v>
      </c>
    </row>
    <row r="1788" spans="15:26">
      <c r="O1788" s="111"/>
      <c r="R1788" s="111"/>
      <c r="Z1788">
        <f t="shared" si="27"/>
        <v>0</v>
      </c>
    </row>
    <row r="1789" spans="15:26">
      <c r="O1789" s="111"/>
      <c r="R1789" s="111"/>
      <c r="Z1789">
        <f t="shared" si="27"/>
        <v>0</v>
      </c>
    </row>
    <row r="1790" spans="15:26">
      <c r="O1790" s="111"/>
      <c r="R1790" s="111"/>
      <c r="Z1790">
        <f t="shared" si="27"/>
        <v>0</v>
      </c>
    </row>
    <row r="1791" spans="15:26">
      <c r="O1791" s="111"/>
      <c r="R1791" s="111"/>
      <c r="Z1791">
        <f t="shared" si="27"/>
        <v>0</v>
      </c>
    </row>
    <row r="1792" spans="15:26">
      <c r="O1792" s="111"/>
      <c r="R1792" s="111"/>
      <c r="Z1792">
        <f t="shared" si="27"/>
        <v>0</v>
      </c>
    </row>
    <row r="1793" spans="15:26">
      <c r="O1793" s="111"/>
      <c r="R1793" s="111"/>
      <c r="Z1793">
        <f t="shared" si="27"/>
        <v>0</v>
      </c>
    </row>
    <row r="1794" spans="15:26">
      <c r="O1794" s="111"/>
      <c r="R1794" s="111"/>
      <c r="Z1794">
        <f t="shared" si="27"/>
        <v>0</v>
      </c>
    </row>
    <row r="1795" spans="15:26">
      <c r="O1795" s="111"/>
      <c r="R1795" s="111"/>
      <c r="Z1795">
        <f t="shared" ref="Z1795:Z1858" si="28">SUM(W1795:Y1795)</f>
        <v>0</v>
      </c>
    </row>
    <row r="1796" spans="15:26">
      <c r="O1796" s="111"/>
      <c r="R1796" s="111"/>
      <c r="Z1796">
        <f t="shared" si="28"/>
        <v>0</v>
      </c>
    </row>
    <row r="1797" spans="15:26">
      <c r="O1797" s="111"/>
      <c r="R1797" s="111"/>
      <c r="Z1797">
        <f t="shared" si="28"/>
        <v>0</v>
      </c>
    </row>
    <row r="1798" spans="15:26">
      <c r="O1798" s="111"/>
      <c r="R1798" s="111"/>
      <c r="Z1798">
        <f t="shared" si="28"/>
        <v>0</v>
      </c>
    </row>
    <row r="1799" spans="15:26">
      <c r="O1799" s="111"/>
      <c r="R1799" s="111"/>
      <c r="Z1799">
        <f t="shared" si="28"/>
        <v>0</v>
      </c>
    </row>
    <row r="1800" spans="15:26">
      <c r="O1800" s="111"/>
      <c r="R1800" s="111"/>
      <c r="Z1800">
        <f t="shared" si="28"/>
        <v>0</v>
      </c>
    </row>
    <row r="1801" spans="15:26">
      <c r="O1801" s="111"/>
      <c r="R1801" s="111"/>
      <c r="Z1801">
        <f t="shared" si="28"/>
        <v>0</v>
      </c>
    </row>
    <row r="1802" spans="15:26">
      <c r="O1802" s="111"/>
      <c r="R1802" s="111"/>
      <c r="Z1802">
        <f t="shared" si="28"/>
        <v>0</v>
      </c>
    </row>
    <row r="1803" spans="15:26">
      <c r="O1803" s="111"/>
      <c r="R1803" s="111"/>
      <c r="Z1803">
        <f t="shared" si="28"/>
        <v>0</v>
      </c>
    </row>
    <row r="1804" spans="15:26">
      <c r="O1804" s="111"/>
      <c r="R1804" s="111"/>
      <c r="Z1804">
        <f t="shared" si="28"/>
        <v>0</v>
      </c>
    </row>
    <row r="1805" spans="15:26">
      <c r="O1805" s="111"/>
      <c r="R1805" s="111"/>
      <c r="Z1805">
        <f t="shared" si="28"/>
        <v>0</v>
      </c>
    </row>
    <row r="1806" spans="15:26">
      <c r="O1806" s="111"/>
      <c r="R1806" s="111"/>
      <c r="Z1806">
        <f t="shared" si="28"/>
        <v>0</v>
      </c>
    </row>
    <row r="1807" spans="15:26">
      <c r="O1807" s="111"/>
      <c r="R1807" s="111"/>
      <c r="Z1807">
        <f t="shared" si="28"/>
        <v>0</v>
      </c>
    </row>
    <row r="1808" spans="15:26">
      <c r="O1808" s="111"/>
      <c r="R1808" s="111"/>
      <c r="Z1808">
        <f t="shared" si="28"/>
        <v>0</v>
      </c>
    </row>
    <row r="1809" spans="15:26">
      <c r="O1809" s="111"/>
      <c r="R1809" s="111"/>
      <c r="Z1809">
        <f t="shared" si="28"/>
        <v>0</v>
      </c>
    </row>
    <row r="1810" spans="15:26">
      <c r="O1810" s="111"/>
      <c r="R1810" s="111"/>
      <c r="Z1810">
        <f t="shared" si="28"/>
        <v>0</v>
      </c>
    </row>
    <row r="1811" spans="15:26">
      <c r="O1811" s="111"/>
      <c r="R1811" s="111"/>
      <c r="Z1811">
        <f t="shared" si="28"/>
        <v>0</v>
      </c>
    </row>
    <row r="1812" spans="15:26">
      <c r="O1812" s="111"/>
      <c r="R1812" s="111"/>
      <c r="Z1812">
        <f t="shared" si="28"/>
        <v>0</v>
      </c>
    </row>
    <row r="1813" spans="15:26">
      <c r="O1813" s="111"/>
      <c r="R1813" s="111"/>
      <c r="Z1813">
        <f t="shared" si="28"/>
        <v>0</v>
      </c>
    </row>
    <row r="1814" spans="15:26">
      <c r="O1814" s="111"/>
      <c r="R1814" s="111"/>
      <c r="Z1814">
        <f t="shared" si="28"/>
        <v>0</v>
      </c>
    </row>
    <row r="1815" spans="15:26">
      <c r="O1815" s="111"/>
      <c r="R1815" s="111"/>
      <c r="Z1815">
        <f t="shared" si="28"/>
        <v>0</v>
      </c>
    </row>
    <row r="1816" spans="15:26">
      <c r="O1816" s="111"/>
      <c r="R1816" s="111"/>
      <c r="Z1816">
        <f t="shared" si="28"/>
        <v>0</v>
      </c>
    </row>
    <row r="1817" spans="15:26">
      <c r="O1817" s="111"/>
      <c r="R1817" s="111"/>
      <c r="Z1817">
        <f t="shared" si="28"/>
        <v>0</v>
      </c>
    </row>
    <row r="1818" spans="15:26">
      <c r="O1818" s="111"/>
      <c r="R1818" s="111"/>
      <c r="Z1818">
        <f t="shared" si="28"/>
        <v>0</v>
      </c>
    </row>
    <row r="1819" spans="15:26">
      <c r="O1819" s="111"/>
      <c r="R1819" s="111"/>
      <c r="Z1819">
        <f t="shared" si="28"/>
        <v>0</v>
      </c>
    </row>
    <row r="1820" spans="15:26">
      <c r="O1820" s="111"/>
      <c r="R1820" s="111"/>
      <c r="Z1820">
        <f t="shared" si="28"/>
        <v>0</v>
      </c>
    </row>
    <row r="1821" spans="15:26">
      <c r="O1821" s="111"/>
      <c r="R1821" s="111"/>
      <c r="Z1821">
        <f t="shared" si="28"/>
        <v>0</v>
      </c>
    </row>
    <row r="1822" spans="15:26">
      <c r="O1822" s="111"/>
      <c r="R1822" s="111"/>
      <c r="Z1822">
        <f t="shared" si="28"/>
        <v>0</v>
      </c>
    </row>
    <row r="1823" spans="15:26">
      <c r="O1823" s="111"/>
      <c r="R1823" s="111"/>
      <c r="Z1823">
        <f t="shared" si="28"/>
        <v>0</v>
      </c>
    </row>
    <row r="1824" spans="15:26">
      <c r="O1824" s="111"/>
      <c r="R1824" s="111"/>
      <c r="Z1824">
        <f t="shared" si="28"/>
        <v>0</v>
      </c>
    </row>
    <row r="1825" spans="15:26">
      <c r="O1825" s="111"/>
      <c r="R1825" s="111"/>
      <c r="Z1825">
        <f t="shared" si="28"/>
        <v>0</v>
      </c>
    </row>
    <row r="1826" spans="15:26">
      <c r="O1826" s="111"/>
      <c r="R1826" s="111"/>
      <c r="Z1826">
        <f t="shared" si="28"/>
        <v>0</v>
      </c>
    </row>
    <row r="1827" spans="15:26">
      <c r="O1827" s="111"/>
      <c r="R1827" s="111"/>
      <c r="Z1827">
        <f t="shared" si="28"/>
        <v>0</v>
      </c>
    </row>
    <row r="1828" spans="15:26">
      <c r="O1828" s="111"/>
      <c r="R1828" s="111"/>
      <c r="Z1828">
        <f t="shared" si="28"/>
        <v>0</v>
      </c>
    </row>
    <row r="1829" spans="15:26">
      <c r="O1829" s="111"/>
      <c r="R1829" s="111"/>
      <c r="Z1829">
        <f t="shared" si="28"/>
        <v>0</v>
      </c>
    </row>
    <row r="1830" spans="15:26">
      <c r="O1830" s="111"/>
      <c r="R1830" s="111"/>
      <c r="Z1830">
        <f t="shared" si="28"/>
        <v>0</v>
      </c>
    </row>
    <row r="1831" spans="15:26">
      <c r="O1831" s="111"/>
      <c r="R1831" s="111"/>
      <c r="Z1831">
        <f t="shared" si="28"/>
        <v>0</v>
      </c>
    </row>
    <row r="1832" spans="15:26">
      <c r="O1832" s="111"/>
      <c r="R1832" s="111"/>
      <c r="Z1832">
        <f t="shared" si="28"/>
        <v>0</v>
      </c>
    </row>
    <row r="1833" spans="15:26">
      <c r="O1833" s="111"/>
      <c r="R1833" s="111"/>
      <c r="Z1833">
        <f t="shared" si="28"/>
        <v>0</v>
      </c>
    </row>
    <row r="1834" spans="15:26">
      <c r="O1834" s="111"/>
      <c r="R1834" s="111"/>
      <c r="Z1834">
        <f t="shared" si="28"/>
        <v>0</v>
      </c>
    </row>
    <row r="1835" spans="15:26">
      <c r="O1835" s="111"/>
      <c r="R1835" s="111"/>
      <c r="Z1835">
        <f t="shared" si="28"/>
        <v>0</v>
      </c>
    </row>
    <row r="1836" spans="15:26">
      <c r="O1836" s="111"/>
      <c r="R1836" s="111"/>
      <c r="Z1836">
        <f t="shared" si="28"/>
        <v>0</v>
      </c>
    </row>
    <row r="1837" spans="15:26">
      <c r="O1837" s="111"/>
      <c r="R1837" s="111"/>
      <c r="Z1837">
        <f t="shared" si="28"/>
        <v>0</v>
      </c>
    </row>
    <row r="1838" spans="15:26">
      <c r="O1838" s="111"/>
      <c r="R1838" s="111"/>
      <c r="Z1838">
        <f t="shared" si="28"/>
        <v>0</v>
      </c>
    </row>
    <row r="1839" spans="15:26">
      <c r="O1839" s="111"/>
      <c r="R1839" s="111"/>
      <c r="Z1839">
        <f t="shared" si="28"/>
        <v>0</v>
      </c>
    </row>
    <row r="1840" spans="15:26">
      <c r="O1840" s="111"/>
      <c r="R1840" s="111"/>
      <c r="Z1840">
        <f t="shared" si="28"/>
        <v>0</v>
      </c>
    </row>
    <row r="1841" spans="15:26">
      <c r="O1841" s="111"/>
      <c r="R1841" s="111"/>
      <c r="Z1841">
        <f t="shared" si="28"/>
        <v>0</v>
      </c>
    </row>
    <row r="1842" spans="15:26">
      <c r="O1842" s="111"/>
      <c r="R1842" s="111"/>
      <c r="Z1842">
        <f t="shared" si="28"/>
        <v>0</v>
      </c>
    </row>
    <row r="1843" spans="15:26">
      <c r="O1843" s="111"/>
      <c r="R1843" s="111"/>
      <c r="Z1843">
        <f t="shared" si="28"/>
        <v>0</v>
      </c>
    </row>
    <row r="1844" spans="15:26">
      <c r="O1844" s="111"/>
      <c r="R1844" s="111"/>
      <c r="Z1844">
        <f t="shared" si="28"/>
        <v>0</v>
      </c>
    </row>
    <row r="1845" spans="15:26">
      <c r="O1845" s="111"/>
      <c r="R1845" s="111"/>
      <c r="Z1845">
        <f t="shared" si="28"/>
        <v>0</v>
      </c>
    </row>
    <row r="1846" spans="15:26">
      <c r="O1846" s="111"/>
      <c r="R1846" s="111"/>
      <c r="Z1846">
        <f t="shared" si="28"/>
        <v>0</v>
      </c>
    </row>
    <row r="1847" spans="15:26">
      <c r="O1847" s="111"/>
      <c r="R1847" s="111"/>
      <c r="Z1847">
        <f t="shared" si="28"/>
        <v>0</v>
      </c>
    </row>
    <row r="1848" spans="15:26">
      <c r="O1848" s="111"/>
      <c r="R1848" s="111"/>
      <c r="Z1848">
        <f t="shared" si="28"/>
        <v>0</v>
      </c>
    </row>
    <row r="1849" spans="15:26">
      <c r="O1849" s="111"/>
      <c r="R1849" s="111"/>
      <c r="Z1849">
        <f t="shared" si="28"/>
        <v>0</v>
      </c>
    </row>
    <row r="1850" spans="15:26">
      <c r="O1850" s="111"/>
      <c r="R1850" s="111"/>
      <c r="Z1850">
        <f t="shared" si="28"/>
        <v>0</v>
      </c>
    </row>
    <row r="1851" spans="15:26">
      <c r="O1851" s="111"/>
      <c r="R1851" s="111"/>
      <c r="Z1851">
        <f t="shared" si="28"/>
        <v>0</v>
      </c>
    </row>
    <row r="1852" spans="15:26">
      <c r="O1852" s="111"/>
      <c r="R1852" s="111"/>
      <c r="Z1852">
        <f t="shared" si="28"/>
        <v>0</v>
      </c>
    </row>
    <row r="1853" spans="15:26">
      <c r="O1853" s="111"/>
      <c r="R1853" s="111"/>
      <c r="Z1853">
        <f t="shared" si="28"/>
        <v>0</v>
      </c>
    </row>
    <row r="1854" spans="15:26">
      <c r="O1854" s="111"/>
      <c r="R1854" s="111"/>
      <c r="Z1854">
        <f t="shared" si="28"/>
        <v>0</v>
      </c>
    </row>
    <row r="1855" spans="15:26">
      <c r="O1855" s="111"/>
      <c r="R1855" s="111"/>
      <c r="Z1855">
        <f t="shared" si="28"/>
        <v>0</v>
      </c>
    </row>
    <row r="1856" spans="15:26">
      <c r="O1856" s="111"/>
      <c r="R1856" s="111"/>
      <c r="Z1856">
        <f t="shared" si="28"/>
        <v>0</v>
      </c>
    </row>
    <row r="1857" spans="15:26">
      <c r="O1857" s="111"/>
      <c r="R1857" s="111"/>
      <c r="Z1857">
        <f t="shared" si="28"/>
        <v>0</v>
      </c>
    </row>
    <row r="1858" spans="15:26">
      <c r="O1858" s="111"/>
      <c r="R1858" s="111"/>
      <c r="Z1858">
        <f t="shared" si="28"/>
        <v>0</v>
      </c>
    </row>
    <row r="1859" spans="15:26">
      <c r="O1859" s="111"/>
      <c r="R1859" s="111"/>
      <c r="Z1859">
        <f t="shared" ref="Z1859:Z1903" si="29">SUM(W1859:Y1859)</f>
        <v>0</v>
      </c>
    </row>
    <row r="1860" spans="15:26">
      <c r="O1860" s="111"/>
      <c r="R1860" s="111"/>
      <c r="Z1860">
        <f t="shared" si="29"/>
        <v>0</v>
      </c>
    </row>
    <row r="1861" spans="15:26">
      <c r="O1861" s="111"/>
      <c r="R1861" s="111"/>
      <c r="Z1861">
        <f t="shared" si="29"/>
        <v>0</v>
      </c>
    </row>
    <row r="1862" spans="15:26">
      <c r="O1862" s="111"/>
      <c r="R1862" s="111"/>
      <c r="Z1862">
        <f t="shared" si="29"/>
        <v>0</v>
      </c>
    </row>
    <row r="1863" spans="15:26">
      <c r="O1863" s="111"/>
      <c r="R1863" s="111"/>
      <c r="Z1863">
        <f t="shared" si="29"/>
        <v>0</v>
      </c>
    </row>
    <row r="1864" spans="15:26">
      <c r="O1864" s="111"/>
      <c r="R1864" s="111"/>
      <c r="Z1864">
        <f t="shared" si="29"/>
        <v>0</v>
      </c>
    </row>
    <row r="1865" spans="15:26">
      <c r="O1865" s="111"/>
      <c r="R1865" s="111"/>
      <c r="Z1865">
        <f t="shared" si="29"/>
        <v>0</v>
      </c>
    </row>
    <row r="1866" spans="15:26">
      <c r="O1866" s="111"/>
      <c r="R1866" s="111"/>
      <c r="Z1866">
        <f t="shared" si="29"/>
        <v>0</v>
      </c>
    </row>
    <row r="1867" spans="15:26">
      <c r="O1867" s="111"/>
      <c r="R1867" s="111"/>
      <c r="Z1867">
        <f t="shared" si="29"/>
        <v>0</v>
      </c>
    </row>
    <row r="1868" spans="15:26">
      <c r="O1868" s="111"/>
      <c r="R1868" s="111"/>
      <c r="Z1868">
        <f t="shared" si="29"/>
        <v>0</v>
      </c>
    </row>
    <row r="1869" spans="15:26">
      <c r="O1869" s="111"/>
      <c r="R1869" s="111"/>
      <c r="Z1869">
        <f t="shared" si="29"/>
        <v>0</v>
      </c>
    </row>
    <row r="1870" spans="15:26">
      <c r="O1870" s="111"/>
      <c r="R1870" s="111"/>
      <c r="Z1870">
        <f t="shared" si="29"/>
        <v>0</v>
      </c>
    </row>
    <row r="1871" spans="15:26">
      <c r="O1871" s="111"/>
      <c r="R1871" s="111"/>
      <c r="Z1871">
        <f t="shared" si="29"/>
        <v>0</v>
      </c>
    </row>
    <row r="1872" spans="15:26">
      <c r="O1872" s="111"/>
      <c r="R1872" s="111"/>
      <c r="Z1872">
        <f t="shared" si="29"/>
        <v>0</v>
      </c>
    </row>
    <row r="1873" spans="15:26">
      <c r="O1873" s="111"/>
      <c r="R1873" s="111"/>
      <c r="Z1873">
        <f t="shared" si="29"/>
        <v>0</v>
      </c>
    </row>
    <row r="1874" spans="15:26">
      <c r="O1874" s="111"/>
      <c r="R1874" s="111"/>
      <c r="Z1874">
        <f t="shared" si="29"/>
        <v>0</v>
      </c>
    </row>
    <row r="1875" spans="15:26">
      <c r="O1875" s="111"/>
      <c r="R1875" s="111"/>
      <c r="Z1875">
        <f t="shared" si="29"/>
        <v>0</v>
      </c>
    </row>
    <row r="1876" spans="15:26">
      <c r="O1876" s="111"/>
      <c r="R1876" s="111"/>
      <c r="Z1876">
        <f t="shared" si="29"/>
        <v>0</v>
      </c>
    </row>
    <row r="1877" spans="15:26">
      <c r="O1877" s="111"/>
      <c r="R1877" s="111"/>
      <c r="Z1877">
        <f t="shared" si="29"/>
        <v>0</v>
      </c>
    </row>
    <row r="1878" spans="15:26">
      <c r="O1878" s="111"/>
      <c r="R1878" s="111"/>
      <c r="Z1878">
        <f t="shared" si="29"/>
        <v>0</v>
      </c>
    </row>
    <row r="1879" spans="15:26">
      <c r="O1879" s="111"/>
      <c r="R1879" s="111"/>
      <c r="Z1879">
        <f t="shared" si="29"/>
        <v>0</v>
      </c>
    </row>
    <row r="1880" spans="15:26">
      <c r="O1880" s="111"/>
      <c r="R1880" s="111"/>
      <c r="Z1880">
        <f t="shared" si="29"/>
        <v>0</v>
      </c>
    </row>
    <row r="1881" spans="15:26">
      <c r="O1881" s="111"/>
      <c r="R1881" s="111"/>
      <c r="Z1881">
        <f t="shared" si="29"/>
        <v>0</v>
      </c>
    </row>
    <row r="1882" spans="15:26">
      <c r="O1882" s="111"/>
      <c r="R1882" s="111"/>
      <c r="Z1882">
        <f t="shared" si="29"/>
        <v>0</v>
      </c>
    </row>
    <row r="1883" spans="15:26">
      <c r="O1883" s="111"/>
      <c r="R1883" s="111"/>
      <c r="Z1883">
        <f t="shared" si="29"/>
        <v>0</v>
      </c>
    </row>
    <row r="1884" spans="15:26">
      <c r="O1884" s="111"/>
      <c r="R1884" s="111"/>
      <c r="Z1884">
        <f t="shared" si="29"/>
        <v>0</v>
      </c>
    </row>
    <row r="1885" spans="15:26">
      <c r="O1885" s="111"/>
      <c r="R1885" s="111"/>
      <c r="Z1885">
        <f t="shared" si="29"/>
        <v>0</v>
      </c>
    </row>
    <row r="1886" spans="15:26">
      <c r="O1886" s="111"/>
      <c r="R1886" s="111"/>
      <c r="Z1886">
        <f t="shared" si="29"/>
        <v>0</v>
      </c>
    </row>
    <row r="1887" spans="15:26">
      <c r="O1887" s="111"/>
      <c r="R1887" s="111"/>
      <c r="Z1887">
        <f t="shared" si="29"/>
        <v>0</v>
      </c>
    </row>
    <row r="1888" spans="15:26">
      <c r="O1888" s="111"/>
      <c r="R1888" s="111"/>
      <c r="Z1888">
        <f t="shared" si="29"/>
        <v>0</v>
      </c>
    </row>
    <row r="1889" spans="15:26">
      <c r="O1889" s="111"/>
      <c r="R1889" s="111"/>
      <c r="Z1889">
        <f t="shared" si="29"/>
        <v>0</v>
      </c>
    </row>
    <row r="1890" spans="15:26">
      <c r="O1890" s="111"/>
      <c r="R1890" s="111"/>
      <c r="Z1890">
        <f t="shared" si="29"/>
        <v>0</v>
      </c>
    </row>
    <row r="1891" spans="15:26">
      <c r="O1891" s="111"/>
      <c r="R1891" s="111"/>
      <c r="Z1891">
        <f t="shared" si="29"/>
        <v>0</v>
      </c>
    </row>
    <row r="1892" spans="15:26">
      <c r="O1892" s="111"/>
      <c r="R1892" s="111"/>
      <c r="Z1892">
        <f t="shared" si="29"/>
        <v>0</v>
      </c>
    </row>
    <row r="1893" spans="15:26">
      <c r="O1893" s="111"/>
      <c r="R1893" s="111"/>
      <c r="Z1893">
        <f t="shared" si="29"/>
        <v>0</v>
      </c>
    </row>
    <row r="1894" spans="15:26">
      <c r="O1894" s="111"/>
      <c r="R1894" s="111"/>
      <c r="Z1894">
        <f t="shared" si="29"/>
        <v>0</v>
      </c>
    </row>
    <row r="1895" spans="15:26">
      <c r="O1895" s="111"/>
      <c r="R1895" s="111"/>
      <c r="Z1895">
        <f t="shared" si="29"/>
        <v>0</v>
      </c>
    </row>
    <row r="1896" spans="15:26">
      <c r="O1896" s="111"/>
      <c r="R1896" s="111"/>
      <c r="Z1896">
        <f t="shared" si="29"/>
        <v>0</v>
      </c>
    </row>
    <row r="1897" spans="15:26">
      <c r="O1897" s="111"/>
      <c r="R1897" s="111"/>
      <c r="Z1897">
        <f t="shared" si="29"/>
        <v>0</v>
      </c>
    </row>
    <row r="1898" spans="15:26">
      <c r="O1898" s="111"/>
      <c r="R1898" s="111"/>
      <c r="Z1898">
        <f t="shared" si="29"/>
        <v>0</v>
      </c>
    </row>
    <row r="1899" spans="15:26">
      <c r="O1899" s="111"/>
      <c r="R1899" s="111"/>
      <c r="Z1899">
        <f t="shared" si="29"/>
        <v>0</v>
      </c>
    </row>
    <row r="1900" spans="15:26">
      <c r="O1900" s="111"/>
      <c r="R1900" s="111"/>
      <c r="Z1900">
        <f t="shared" si="29"/>
        <v>0</v>
      </c>
    </row>
    <row r="1901" spans="15:26">
      <c r="O1901" s="111"/>
      <c r="R1901" s="111"/>
      <c r="Z1901">
        <f t="shared" si="29"/>
        <v>0</v>
      </c>
    </row>
    <row r="1902" spans="15:26">
      <c r="O1902" s="111"/>
      <c r="R1902" s="111"/>
      <c r="Z1902">
        <f t="shared" si="29"/>
        <v>0</v>
      </c>
    </row>
    <row r="1903" spans="15:26">
      <c r="O1903" s="111"/>
      <c r="R1903" s="111"/>
      <c r="Z1903">
        <f t="shared" si="29"/>
        <v>0</v>
      </c>
    </row>
  </sheetData>
  <autoFilter ref="A1:Z1903" xr:uid="{0AD5320F-DB5B-44F3-9C24-F13E883C2E1A}"/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E622F-57F7-44BB-BC0E-85826E1AC7BE}">
  <sheetPr>
    <tabColor theme="9" tint="-0.249977111117893"/>
  </sheetPr>
  <dimension ref="A1:AB133"/>
  <sheetViews>
    <sheetView showGridLines="0" topLeftCell="B1" workbookViewId="0">
      <selection activeCell="H1" sqref="H1:H1048576"/>
    </sheetView>
  </sheetViews>
  <sheetFormatPr defaultRowHeight="14.5"/>
  <cols>
    <col min="1" max="1" width="13.1796875" style="57" bestFit="1" customWidth="1"/>
    <col min="2" max="2" width="17.81640625" style="57" bestFit="1" customWidth="1"/>
    <col min="3" max="3" width="21.54296875" style="57" bestFit="1" customWidth="1"/>
    <col min="4" max="4" width="19.453125" style="57" bestFit="1" customWidth="1"/>
    <col min="5" max="5" width="21.08984375" style="57" bestFit="1" customWidth="1"/>
    <col min="6" max="6" width="14.54296875" bestFit="1" customWidth="1"/>
    <col min="7" max="7" width="14" bestFit="1" customWidth="1"/>
    <col min="8" max="8" width="50.81640625" bestFit="1" customWidth="1"/>
    <col min="9" max="9" width="11.6328125" style="54" customWidth="1"/>
    <col min="10" max="10" width="14.1796875" bestFit="1" customWidth="1"/>
    <col min="11" max="11" width="18.1796875" style="54" customWidth="1"/>
    <col min="12" max="12" width="18.1796875" customWidth="1"/>
    <col min="13" max="13" width="18.1796875" style="54" customWidth="1"/>
    <col min="14" max="14" width="18.1796875" customWidth="1"/>
    <col min="15" max="15" width="18.1796875" style="54" customWidth="1"/>
    <col min="16" max="18" width="18.1796875" customWidth="1"/>
    <col min="19" max="19" width="14.81640625" bestFit="1" customWidth="1"/>
    <col min="20" max="20" width="20.81640625" customWidth="1"/>
    <col min="21" max="21" width="11.1796875" bestFit="1" customWidth="1"/>
    <col min="22" max="22" width="10.81640625" bestFit="1" customWidth="1"/>
    <col min="23" max="23" width="7" bestFit="1" customWidth="1"/>
  </cols>
  <sheetData>
    <row r="1" spans="1:28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5735</v>
      </c>
      <c r="G1" s="18" t="s">
        <v>5736</v>
      </c>
      <c r="H1" s="19" t="s">
        <v>5737</v>
      </c>
      <c r="I1" s="52" t="str">
        <f t="shared" ref="I1" si="0">G1</f>
        <v>CPF_PROMOTOR</v>
      </c>
      <c r="J1" s="22" t="s">
        <v>5738</v>
      </c>
      <c r="K1" s="55" t="s">
        <v>5739</v>
      </c>
      <c r="L1" s="23" t="s">
        <v>50</v>
      </c>
      <c r="M1" s="55" t="s">
        <v>5740</v>
      </c>
      <c r="N1" s="23" t="s">
        <v>44</v>
      </c>
      <c r="O1" s="55" t="s">
        <v>5741</v>
      </c>
      <c r="P1" s="23" t="s">
        <v>124</v>
      </c>
      <c r="Q1" s="21" t="s">
        <v>5742</v>
      </c>
      <c r="R1" s="20" t="s">
        <v>5743</v>
      </c>
      <c r="S1" s="20" t="s">
        <v>5744</v>
      </c>
      <c r="T1" s="20" t="s">
        <v>5745</v>
      </c>
      <c r="U1" s="22" t="s">
        <v>5746</v>
      </c>
      <c r="V1" s="22" t="s">
        <v>38</v>
      </c>
      <c r="W1" s="22" t="s">
        <v>39</v>
      </c>
      <c r="X1" s="272" t="s">
        <v>5747</v>
      </c>
      <c r="Y1" s="272" t="s">
        <v>5748</v>
      </c>
      <c r="Z1" s="272" t="s">
        <v>5749</v>
      </c>
      <c r="AA1" s="272" t="s">
        <v>5750</v>
      </c>
      <c r="AB1" s="272" t="s">
        <v>6580</v>
      </c>
    </row>
    <row r="2" spans="1:28" ht="15.5">
      <c r="A2" s="126" t="s">
        <v>2017</v>
      </c>
      <c r="B2" s="126" t="s">
        <v>2018</v>
      </c>
      <c r="C2" s="126" t="s">
        <v>2019</v>
      </c>
      <c r="D2" s="126" t="s">
        <v>2026</v>
      </c>
      <c r="E2" s="126" t="s">
        <v>2028</v>
      </c>
      <c r="F2" s="127" t="s">
        <v>2022</v>
      </c>
      <c r="G2" s="74" t="s">
        <v>47</v>
      </c>
      <c r="H2" s="128" t="s">
        <v>48</v>
      </c>
      <c r="I2" s="129"/>
      <c r="J2" s="75" t="s">
        <v>50</v>
      </c>
      <c r="K2" s="129" t="s">
        <v>5</v>
      </c>
      <c r="L2" s="75" t="s">
        <v>5</v>
      </c>
      <c r="M2" s="129" t="s">
        <v>121</v>
      </c>
      <c r="N2" s="130" t="s">
        <v>122</v>
      </c>
      <c r="O2" s="129">
        <v>73989444620</v>
      </c>
      <c r="P2" s="130" t="s">
        <v>4113</v>
      </c>
      <c r="Q2" s="83">
        <v>29461</v>
      </c>
      <c r="R2" s="131" t="s">
        <v>49</v>
      </c>
      <c r="S2" s="132">
        <v>44795</v>
      </c>
      <c r="T2" s="132"/>
      <c r="U2" s="133">
        <v>32999281314</v>
      </c>
      <c r="V2" s="134" t="s">
        <v>45</v>
      </c>
      <c r="W2" s="81" t="s">
        <v>46</v>
      </c>
    </row>
    <row r="3" spans="1:28" ht="15.5">
      <c r="A3" s="126" t="s">
        <v>2017</v>
      </c>
      <c r="B3" s="126" t="s">
        <v>2018</v>
      </c>
      <c r="C3" s="126" t="s">
        <v>4169</v>
      </c>
      <c r="D3" s="126" t="s">
        <v>4170</v>
      </c>
      <c r="E3" s="126" t="s">
        <v>5229</v>
      </c>
      <c r="F3" s="127" t="s">
        <v>2022</v>
      </c>
      <c r="G3" s="74" t="s">
        <v>2419</v>
      </c>
      <c r="H3" s="128" t="s">
        <v>62</v>
      </c>
      <c r="I3" s="129"/>
      <c r="J3" s="75" t="s">
        <v>50</v>
      </c>
      <c r="K3" s="129" t="s">
        <v>5</v>
      </c>
      <c r="L3" s="75" t="s">
        <v>5</v>
      </c>
      <c r="M3" s="129">
        <v>86936476104</v>
      </c>
      <c r="N3" s="130" t="s">
        <v>5702</v>
      </c>
      <c r="O3" s="129">
        <v>73989444620</v>
      </c>
      <c r="P3" s="130" t="s">
        <v>4113</v>
      </c>
      <c r="Q3" s="83">
        <v>33980</v>
      </c>
      <c r="R3" s="131" t="s">
        <v>63</v>
      </c>
      <c r="S3" s="132">
        <v>44802</v>
      </c>
      <c r="T3" s="132"/>
      <c r="U3" s="133">
        <v>62982220139</v>
      </c>
      <c r="V3" s="134" t="s">
        <v>53</v>
      </c>
      <c r="W3" s="81" t="s">
        <v>54</v>
      </c>
    </row>
    <row r="4" spans="1:28" ht="15.5">
      <c r="A4" s="126" t="s">
        <v>2017</v>
      </c>
      <c r="B4" s="126" t="s">
        <v>2018</v>
      </c>
      <c r="C4" s="126" t="s">
        <v>2019</v>
      </c>
      <c r="D4" s="126" t="s">
        <v>2036</v>
      </c>
      <c r="E4" s="126" t="s">
        <v>2037</v>
      </c>
      <c r="F4" s="127" t="s">
        <v>2022</v>
      </c>
      <c r="G4" s="74" t="s">
        <v>121</v>
      </c>
      <c r="H4" s="128" t="s">
        <v>122</v>
      </c>
      <c r="I4" s="129"/>
      <c r="J4" s="75" t="s">
        <v>44</v>
      </c>
      <c r="K4" s="129" t="s">
        <v>5</v>
      </c>
      <c r="L4" s="128" t="s">
        <v>5</v>
      </c>
      <c r="M4" s="129" t="s">
        <v>5</v>
      </c>
      <c r="N4" s="130" t="s">
        <v>5</v>
      </c>
      <c r="O4" s="129">
        <v>73989444620</v>
      </c>
      <c r="P4" s="130" t="s">
        <v>4113</v>
      </c>
      <c r="Q4" s="83">
        <v>28570</v>
      </c>
      <c r="R4" s="131" t="s">
        <v>123</v>
      </c>
      <c r="S4" s="132">
        <v>44564</v>
      </c>
      <c r="T4" s="132"/>
      <c r="U4" s="133">
        <v>11985712049</v>
      </c>
      <c r="V4" s="134" t="s">
        <v>45</v>
      </c>
      <c r="W4" s="81" t="s">
        <v>46</v>
      </c>
    </row>
    <row r="5" spans="1:28" ht="15.5">
      <c r="A5" s="126" t="s">
        <v>2017</v>
      </c>
      <c r="B5" s="126" t="s">
        <v>2018</v>
      </c>
      <c r="C5" s="126" t="s">
        <v>2038</v>
      </c>
      <c r="D5" s="126" t="s">
        <v>2036</v>
      </c>
      <c r="E5" s="126" t="s">
        <v>2037</v>
      </c>
      <c r="F5" s="127" t="s">
        <v>2022</v>
      </c>
      <c r="G5" s="74" t="s">
        <v>131</v>
      </c>
      <c r="H5" s="128" t="s">
        <v>132</v>
      </c>
      <c r="I5" s="129"/>
      <c r="J5" s="75" t="s">
        <v>134</v>
      </c>
      <c r="K5" s="129" t="s">
        <v>5</v>
      </c>
      <c r="L5" s="75" t="s">
        <v>5</v>
      </c>
      <c r="M5" s="129" t="s">
        <v>5</v>
      </c>
      <c r="N5" s="130" t="s">
        <v>5</v>
      </c>
      <c r="O5" s="129">
        <v>73989444620</v>
      </c>
      <c r="P5" s="130" t="s">
        <v>4113</v>
      </c>
      <c r="Q5" s="83">
        <v>32767</v>
      </c>
      <c r="R5" s="135" t="s">
        <v>133</v>
      </c>
      <c r="S5" s="132">
        <v>44795</v>
      </c>
      <c r="T5" s="132"/>
      <c r="U5" s="133">
        <v>62982545323</v>
      </c>
      <c r="V5" s="134" t="s">
        <v>45</v>
      </c>
      <c r="W5" s="81" t="s">
        <v>46</v>
      </c>
    </row>
    <row r="6" spans="1:28" ht="15.5">
      <c r="A6" s="126" t="s">
        <v>2017</v>
      </c>
      <c r="B6" s="126" t="s">
        <v>2018</v>
      </c>
      <c r="C6" s="126" t="s">
        <v>4169</v>
      </c>
      <c r="D6" s="126" t="s">
        <v>4170</v>
      </c>
      <c r="E6" s="126" t="s">
        <v>4171</v>
      </c>
      <c r="F6" s="127" t="s">
        <v>2022</v>
      </c>
      <c r="G6" s="74" t="s">
        <v>2481</v>
      </c>
      <c r="H6" s="128" t="s">
        <v>306</v>
      </c>
      <c r="I6" s="129"/>
      <c r="J6" s="75" t="s">
        <v>61</v>
      </c>
      <c r="K6" s="129">
        <v>397689292</v>
      </c>
      <c r="L6" s="128" t="s">
        <v>62</v>
      </c>
      <c r="M6" s="129">
        <v>86936476104</v>
      </c>
      <c r="N6" s="130" t="s">
        <v>5702</v>
      </c>
      <c r="O6" s="129">
        <v>73989444620</v>
      </c>
      <c r="P6" s="130" t="s">
        <v>4113</v>
      </c>
      <c r="Q6" s="83">
        <v>32484</v>
      </c>
      <c r="R6" s="131" t="s">
        <v>147</v>
      </c>
      <c r="S6" s="132">
        <v>44816</v>
      </c>
      <c r="T6" s="132"/>
      <c r="U6" s="133">
        <v>62982220138</v>
      </c>
      <c r="V6" s="134" t="s">
        <v>53</v>
      </c>
      <c r="W6" s="81" t="s">
        <v>54</v>
      </c>
    </row>
    <row r="7" spans="1:28" ht="15.5">
      <c r="A7" s="126" t="s">
        <v>2017</v>
      </c>
      <c r="B7" s="126" t="s">
        <v>2018</v>
      </c>
      <c r="C7" s="126" t="s">
        <v>4169</v>
      </c>
      <c r="D7" s="126" t="s">
        <v>4174</v>
      </c>
      <c r="E7" s="126" t="s">
        <v>4183</v>
      </c>
      <c r="F7" s="127" t="s">
        <v>2022</v>
      </c>
      <c r="G7" s="74" t="s">
        <v>6091</v>
      </c>
      <c r="H7" s="128" t="s">
        <v>939</v>
      </c>
      <c r="I7" s="129"/>
      <c r="J7" s="75" t="s">
        <v>200</v>
      </c>
      <c r="K7" s="129" t="s">
        <v>5</v>
      </c>
      <c r="L7" s="128" t="s">
        <v>5</v>
      </c>
      <c r="M7" s="129" t="s">
        <v>5</v>
      </c>
      <c r="N7" s="130" t="s">
        <v>5</v>
      </c>
      <c r="O7" s="129">
        <v>73989444620</v>
      </c>
      <c r="P7" s="130" t="s">
        <v>4113</v>
      </c>
      <c r="Q7" s="83">
        <v>34568</v>
      </c>
      <c r="R7" s="131" t="s">
        <v>181</v>
      </c>
      <c r="S7" s="132">
        <v>44844</v>
      </c>
      <c r="T7" s="132"/>
      <c r="U7" s="133">
        <v>11949730214</v>
      </c>
      <c r="V7" s="134" t="s">
        <v>45</v>
      </c>
      <c r="W7" s="81" t="s">
        <v>46</v>
      </c>
    </row>
    <row r="8" spans="1:28" ht="15.5">
      <c r="A8" s="126" t="s">
        <v>2017</v>
      </c>
      <c r="B8" s="126" t="s">
        <v>2018</v>
      </c>
      <c r="C8" s="126" t="s">
        <v>2038</v>
      </c>
      <c r="D8" s="126" t="s">
        <v>2036</v>
      </c>
      <c r="E8" s="126" t="s">
        <v>2037</v>
      </c>
      <c r="F8" s="127" t="s">
        <v>2022</v>
      </c>
      <c r="G8" s="74" t="s">
        <v>2698</v>
      </c>
      <c r="H8" s="128" t="s">
        <v>190</v>
      </c>
      <c r="I8" s="129"/>
      <c r="J8" s="84" t="s">
        <v>61</v>
      </c>
      <c r="K8" s="129" t="s">
        <v>47</v>
      </c>
      <c r="L8" s="128" t="s">
        <v>48</v>
      </c>
      <c r="M8" s="129" t="s">
        <v>121</v>
      </c>
      <c r="N8" s="130" t="s">
        <v>122</v>
      </c>
      <c r="O8" s="129">
        <v>73989444620</v>
      </c>
      <c r="P8" s="130" t="s">
        <v>4113</v>
      </c>
      <c r="Q8" s="83">
        <v>31418</v>
      </c>
      <c r="R8" s="131" t="s">
        <v>191</v>
      </c>
      <c r="S8" s="132">
        <v>44847</v>
      </c>
      <c r="T8" s="132"/>
      <c r="U8" s="133">
        <v>32999615104</v>
      </c>
      <c r="V8" s="134" t="s">
        <v>45</v>
      </c>
      <c r="W8" s="81" t="s">
        <v>46</v>
      </c>
    </row>
    <row r="9" spans="1:28" ht="15.5">
      <c r="A9" s="126" t="s">
        <v>2017</v>
      </c>
      <c r="B9" s="126" t="s">
        <v>2018</v>
      </c>
      <c r="C9" s="126" t="s">
        <v>2019</v>
      </c>
      <c r="D9" s="126" t="s">
        <v>2026</v>
      </c>
      <c r="E9" s="126" t="s">
        <v>2027</v>
      </c>
      <c r="F9" s="127" t="s">
        <v>2022</v>
      </c>
      <c r="G9" s="74" t="s">
        <v>2432</v>
      </c>
      <c r="H9" s="128" t="s">
        <v>195</v>
      </c>
      <c r="I9" s="129"/>
      <c r="J9" s="84" t="s">
        <v>44</v>
      </c>
      <c r="K9" s="129" t="s">
        <v>5</v>
      </c>
      <c r="L9" s="128" t="s">
        <v>5</v>
      </c>
      <c r="M9" s="129" t="s">
        <v>121</v>
      </c>
      <c r="N9" s="130" t="s">
        <v>122</v>
      </c>
      <c r="O9" s="129">
        <v>73989444620</v>
      </c>
      <c r="P9" s="130" t="s">
        <v>4113</v>
      </c>
      <c r="Q9" s="83">
        <v>30596</v>
      </c>
      <c r="R9" s="139" t="s">
        <v>196</v>
      </c>
      <c r="S9" s="132">
        <v>44847</v>
      </c>
      <c r="T9" s="132"/>
      <c r="U9" s="133">
        <v>61982048346</v>
      </c>
      <c r="V9" s="134" t="s">
        <v>57</v>
      </c>
      <c r="W9" s="134" t="s">
        <v>58</v>
      </c>
    </row>
    <row r="10" spans="1:28" ht="15.5">
      <c r="A10" s="126" t="s">
        <v>2017</v>
      </c>
      <c r="B10" s="126" t="s">
        <v>2018</v>
      </c>
      <c r="C10" s="126" t="s">
        <v>4166</v>
      </c>
      <c r="D10" s="126" t="s">
        <v>5230</v>
      </c>
      <c r="E10" s="126" t="s">
        <v>5231</v>
      </c>
      <c r="F10" s="127" t="s">
        <v>2022</v>
      </c>
      <c r="G10" s="74" t="s">
        <v>3073</v>
      </c>
      <c r="H10" s="128" t="s">
        <v>624</v>
      </c>
      <c r="I10" s="129"/>
      <c r="J10" s="84" t="s">
        <v>61</v>
      </c>
      <c r="K10" s="129" t="s">
        <v>47</v>
      </c>
      <c r="L10" s="128" t="s">
        <v>48</v>
      </c>
      <c r="M10" s="129" t="s">
        <v>121</v>
      </c>
      <c r="N10" s="130" t="s">
        <v>122</v>
      </c>
      <c r="O10" s="129">
        <v>73989444620</v>
      </c>
      <c r="P10" s="130" t="s">
        <v>4113</v>
      </c>
      <c r="Q10" s="83">
        <v>35229</v>
      </c>
      <c r="R10" s="139" t="s">
        <v>635</v>
      </c>
      <c r="S10" s="132">
        <v>44859</v>
      </c>
      <c r="T10" s="132"/>
      <c r="U10" s="133">
        <v>32998057228</v>
      </c>
      <c r="V10" s="134" t="s">
        <v>57</v>
      </c>
      <c r="W10" s="134" t="s">
        <v>2051</v>
      </c>
    </row>
    <row r="11" spans="1:28" ht="15.5">
      <c r="A11" s="126" t="s">
        <v>2017</v>
      </c>
      <c r="B11" s="126" t="s">
        <v>2018</v>
      </c>
      <c r="C11" s="126" t="s">
        <v>2019</v>
      </c>
      <c r="D11" s="126" t="s">
        <v>2026</v>
      </c>
      <c r="E11" s="126" t="s">
        <v>2066</v>
      </c>
      <c r="F11" s="127" t="s">
        <v>2022</v>
      </c>
      <c r="G11" s="74" t="s">
        <v>5755</v>
      </c>
      <c r="H11" s="128" t="s">
        <v>2275</v>
      </c>
      <c r="I11" s="129"/>
      <c r="J11" s="84" t="s">
        <v>61</v>
      </c>
      <c r="K11" s="129" t="s">
        <v>5233</v>
      </c>
      <c r="L11" s="128" t="s">
        <v>5234</v>
      </c>
      <c r="M11" s="129">
        <v>72073926134</v>
      </c>
      <c r="N11" s="130" t="s">
        <v>195</v>
      </c>
      <c r="O11" s="129">
        <v>73989444620</v>
      </c>
      <c r="P11" s="130" t="s">
        <v>4113</v>
      </c>
      <c r="Q11" s="83">
        <v>32464</v>
      </c>
      <c r="R11" s="139" t="s">
        <v>2277</v>
      </c>
      <c r="S11" s="132">
        <v>44959</v>
      </c>
      <c r="T11" s="132"/>
      <c r="U11" s="133">
        <v>61995809889</v>
      </c>
      <c r="V11" s="134" t="s">
        <v>57</v>
      </c>
      <c r="W11" s="134" t="s">
        <v>58</v>
      </c>
    </row>
    <row r="12" spans="1:28" ht="15.5">
      <c r="A12" s="190" t="s">
        <v>2017</v>
      </c>
      <c r="B12" s="190" t="s">
        <v>2018</v>
      </c>
      <c r="C12" s="190" t="s">
        <v>4166</v>
      </c>
      <c r="D12" s="190" t="s">
        <v>4176</v>
      </c>
      <c r="E12" s="190" t="s">
        <v>5232</v>
      </c>
      <c r="F12" s="169" t="s">
        <v>2022</v>
      </c>
      <c r="G12" s="191" t="s">
        <v>2490</v>
      </c>
      <c r="H12" s="192" t="s">
        <v>935</v>
      </c>
      <c r="I12" s="172"/>
      <c r="J12" s="193" t="s">
        <v>61</v>
      </c>
      <c r="K12" s="172">
        <v>397689292</v>
      </c>
      <c r="L12" s="192" t="s">
        <v>62</v>
      </c>
      <c r="M12" s="172">
        <v>86936476104</v>
      </c>
      <c r="N12" s="194" t="s">
        <v>5702</v>
      </c>
      <c r="O12" s="172">
        <v>73989444620</v>
      </c>
      <c r="P12" s="194" t="s">
        <v>4113</v>
      </c>
      <c r="Q12" s="83">
        <v>31973</v>
      </c>
      <c r="R12" s="195" t="s">
        <v>979</v>
      </c>
      <c r="S12" s="132">
        <v>44890</v>
      </c>
      <c r="T12" s="132"/>
      <c r="U12" s="197">
        <v>62982220028</v>
      </c>
      <c r="V12" s="198" t="s">
        <v>53</v>
      </c>
      <c r="W12" s="198" t="s">
        <v>54</v>
      </c>
    </row>
    <row r="13" spans="1:28" ht="15.5">
      <c r="A13" s="190" t="s">
        <v>2017</v>
      </c>
      <c r="B13" s="190" t="s">
        <v>2018</v>
      </c>
      <c r="C13" s="190" t="s">
        <v>4166</v>
      </c>
      <c r="D13" s="190" t="s">
        <v>4176</v>
      </c>
      <c r="E13" s="190" t="s">
        <v>5232</v>
      </c>
      <c r="F13" s="169" t="s">
        <v>2022</v>
      </c>
      <c r="G13" s="191" t="s">
        <v>3027</v>
      </c>
      <c r="H13" s="192" t="s">
        <v>951</v>
      </c>
      <c r="I13" s="172"/>
      <c r="J13" s="193" t="s">
        <v>61</v>
      </c>
      <c r="K13" s="172">
        <v>397689292</v>
      </c>
      <c r="L13" s="192" t="s">
        <v>62</v>
      </c>
      <c r="M13" s="172">
        <v>86936476104</v>
      </c>
      <c r="N13" s="194" t="s">
        <v>5702</v>
      </c>
      <c r="O13" s="172">
        <v>73989444620</v>
      </c>
      <c r="P13" s="194" t="s">
        <v>4113</v>
      </c>
      <c r="Q13" s="83">
        <v>32968</v>
      </c>
      <c r="R13" s="195" t="s">
        <v>986</v>
      </c>
      <c r="S13" s="132">
        <v>44896</v>
      </c>
      <c r="T13" s="132"/>
      <c r="U13" s="197">
        <v>62982220026</v>
      </c>
      <c r="V13" s="198" t="s">
        <v>53</v>
      </c>
      <c r="W13" s="198" t="s">
        <v>54</v>
      </c>
    </row>
    <row r="14" spans="1:28" ht="15.5">
      <c r="A14" s="190" t="s">
        <v>2017</v>
      </c>
      <c r="B14" s="190" t="s">
        <v>2018</v>
      </c>
      <c r="C14" s="190" t="s">
        <v>4166</v>
      </c>
      <c r="D14" s="190" t="s">
        <v>4167</v>
      </c>
      <c r="E14" s="190" t="s">
        <v>4168</v>
      </c>
      <c r="F14" s="169" t="s">
        <v>2022</v>
      </c>
      <c r="G14" s="191" t="s">
        <v>2593</v>
      </c>
      <c r="H14" s="192" t="s">
        <v>952</v>
      </c>
      <c r="I14" s="172"/>
      <c r="J14" s="193" t="s">
        <v>61</v>
      </c>
      <c r="K14" s="172" t="s">
        <v>4718</v>
      </c>
      <c r="L14" s="192" t="s">
        <v>4114</v>
      </c>
      <c r="M14" s="172">
        <v>72073926134</v>
      </c>
      <c r="N14" s="194" t="s">
        <v>195</v>
      </c>
      <c r="O14" s="172">
        <v>73989444620</v>
      </c>
      <c r="P14" s="194" t="s">
        <v>4113</v>
      </c>
      <c r="Q14" s="83">
        <v>35652</v>
      </c>
      <c r="R14" s="195" t="s">
        <v>987</v>
      </c>
      <c r="S14" s="132">
        <v>44896</v>
      </c>
      <c r="T14" s="132"/>
      <c r="U14" s="197">
        <v>61982741243</v>
      </c>
      <c r="V14" s="198" t="s">
        <v>57</v>
      </c>
      <c r="W14" s="198" t="s">
        <v>58</v>
      </c>
    </row>
    <row r="15" spans="1:28" ht="15.5">
      <c r="A15" s="190" t="s">
        <v>2017</v>
      </c>
      <c r="B15" s="190" t="s">
        <v>2018</v>
      </c>
      <c r="C15" s="190" t="s">
        <v>4169</v>
      </c>
      <c r="D15" s="190" t="s">
        <v>4170</v>
      </c>
      <c r="E15" s="190" t="s">
        <v>4182</v>
      </c>
      <c r="F15" s="169" t="s">
        <v>2022</v>
      </c>
      <c r="G15" s="191" t="s">
        <v>3043</v>
      </c>
      <c r="H15" s="192" t="s">
        <v>922</v>
      </c>
      <c r="I15" s="172"/>
      <c r="J15" s="193" t="s">
        <v>61</v>
      </c>
      <c r="K15" s="172" t="s">
        <v>5233</v>
      </c>
      <c r="L15" s="192" t="s">
        <v>5234</v>
      </c>
      <c r="M15" s="172">
        <v>72073926134</v>
      </c>
      <c r="N15" s="194" t="s">
        <v>195</v>
      </c>
      <c r="O15" s="172">
        <v>73989444620</v>
      </c>
      <c r="P15" s="194" t="s">
        <v>4113</v>
      </c>
      <c r="Q15" s="83">
        <v>36794</v>
      </c>
      <c r="R15" s="195" t="s">
        <v>968</v>
      </c>
      <c r="S15" s="132">
        <v>44881</v>
      </c>
      <c r="T15" s="132"/>
      <c r="U15" s="197">
        <v>61993201765</v>
      </c>
      <c r="V15" s="198" t="s">
        <v>57</v>
      </c>
      <c r="W15" s="198" t="s">
        <v>58</v>
      </c>
    </row>
    <row r="16" spans="1:28" ht="15.5">
      <c r="A16" s="190" t="s">
        <v>2017</v>
      </c>
      <c r="B16" s="190" t="s">
        <v>2018</v>
      </c>
      <c r="C16" s="190" t="s">
        <v>4166</v>
      </c>
      <c r="D16" s="190" t="s">
        <v>4176</v>
      </c>
      <c r="E16" s="190" t="s">
        <v>4184</v>
      </c>
      <c r="F16" s="169" t="s">
        <v>2022</v>
      </c>
      <c r="G16" s="202" t="s">
        <v>3095</v>
      </c>
      <c r="H16" s="192" t="s">
        <v>1989</v>
      </c>
      <c r="I16" s="172"/>
      <c r="J16" s="193" t="s">
        <v>61</v>
      </c>
      <c r="K16" s="172" t="s">
        <v>5233</v>
      </c>
      <c r="L16" s="192" t="s">
        <v>5234</v>
      </c>
      <c r="M16" s="172">
        <v>72073926134</v>
      </c>
      <c r="N16" s="194" t="s">
        <v>195</v>
      </c>
      <c r="O16" s="172">
        <v>73989444620</v>
      </c>
      <c r="P16" s="194" t="s">
        <v>4113</v>
      </c>
      <c r="Q16" s="83">
        <v>28961</v>
      </c>
      <c r="R16" s="195" t="s">
        <v>2081</v>
      </c>
      <c r="S16" s="132">
        <v>44928</v>
      </c>
      <c r="T16" s="132"/>
      <c r="U16" s="197">
        <v>61982373934</v>
      </c>
      <c r="V16" s="198" t="s">
        <v>57</v>
      </c>
      <c r="W16" s="198" t="s">
        <v>58</v>
      </c>
    </row>
    <row r="17" spans="1:23" ht="15.5">
      <c r="A17" s="190" t="s">
        <v>2017</v>
      </c>
      <c r="B17" s="190" t="s">
        <v>2018</v>
      </c>
      <c r="C17" s="190" t="s">
        <v>4169</v>
      </c>
      <c r="D17" s="190" t="s">
        <v>4174</v>
      </c>
      <c r="E17" s="190" t="s">
        <v>5235</v>
      </c>
      <c r="F17" s="169" t="s">
        <v>2022</v>
      </c>
      <c r="G17" s="202" t="s">
        <v>2528</v>
      </c>
      <c r="H17" s="192" t="s">
        <v>1658</v>
      </c>
      <c r="I17" s="172"/>
      <c r="J17" s="193" t="s">
        <v>61</v>
      </c>
      <c r="K17" s="172" t="s">
        <v>4718</v>
      </c>
      <c r="L17" s="192" t="s">
        <v>4114</v>
      </c>
      <c r="M17" s="172">
        <v>72073926134</v>
      </c>
      <c r="N17" s="194" t="s">
        <v>195</v>
      </c>
      <c r="O17" s="172">
        <v>73989444620</v>
      </c>
      <c r="P17" s="194" t="s">
        <v>4113</v>
      </c>
      <c r="Q17" s="83">
        <v>32804</v>
      </c>
      <c r="R17" s="201" t="s">
        <v>2093</v>
      </c>
      <c r="S17" s="132">
        <v>44928</v>
      </c>
      <c r="T17" s="132"/>
      <c r="U17" s="197">
        <v>61998696617</v>
      </c>
      <c r="V17" s="198" t="s">
        <v>57</v>
      </c>
      <c r="W17" s="198" t="s">
        <v>58</v>
      </c>
    </row>
    <row r="18" spans="1:23" ht="15.5">
      <c r="A18" s="190" t="s">
        <v>2017</v>
      </c>
      <c r="B18" s="190" t="s">
        <v>2018</v>
      </c>
      <c r="C18" s="190" t="s">
        <v>4169</v>
      </c>
      <c r="D18" s="190" t="s">
        <v>4170</v>
      </c>
      <c r="E18" s="190" t="s">
        <v>4190</v>
      </c>
      <c r="F18" s="169" t="s">
        <v>2022</v>
      </c>
      <c r="G18" s="202" t="s">
        <v>2716</v>
      </c>
      <c r="H18" s="192" t="s">
        <v>1818</v>
      </c>
      <c r="I18" s="172"/>
      <c r="J18" s="193" t="s">
        <v>61</v>
      </c>
      <c r="K18" s="172" t="s">
        <v>5233</v>
      </c>
      <c r="L18" s="192" t="s">
        <v>5234</v>
      </c>
      <c r="M18" s="172">
        <v>72073926134</v>
      </c>
      <c r="N18" s="194" t="s">
        <v>195</v>
      </c>
      <c r="O18" s="172">
        <v>73989444620</v>
      </c>
      <c r="P18" s="194" t="s">
        <v>4113</v>
      </c>
      <c r="Q18" s="83">
        <v>29990</v>
      </c>
      <c r="R18" s="201" t="s">
        <v>2083</v>
      </c>
      <c r="S18" s="132">
        <v>44928</v>
      </c>
      <c r="T18" s="132"/>
      <c r="U18" s="197">
        <v>61994062467</v>
      </c>
      <c r="V18" s="198" t="s">
        <v>57</v>
      </c>
      <c r="W18" s="198" t="s">
        <v>58</v>
      </c>
    </row>
    <row r="19" spans="1:23" ht="15.5">
      <c r="A19" s="190" t="s">
        <v>2017</v>
      </c>
      <c r="B19" s="190" t="s">
        <v>2018</v>
      </c>
      <c r="C19" s="190" t="s">
        <v>4166</v>
      </c>
      <c r="D19" s="190" t="s">
        <v>4167</v>
      </c>
      <c r="E19" s="190" t="s">
        <v>5236</v>
      </c>
      <c r="F19" s="169" t="s">
        <v>2022</v>
      </c>
      <c r="G19" s="202" t="s">
        <v>5768</v>
      </c>
      <c r="H19" s="192" t="s">
        <v>2110</v>
      </c>
      <c r="I19" s="172"/>
      <c r="J19" s="193" t="s">
        <v>61</v>
      </c>
      <c r="K19" s="172">
        <v>14876583706</v>
      </c>
      <c r="L19" s="192" t="s">
        <v>949</v>
      </c>
      <c r="M19" s="172">
        <v>86936476104</v>
      </c>
      <c r="N19" s="194" t="s">
        <v>5702</v>
      </c>
      <c r="O19" s="172">
        <v>73989444620</v>
      </c>
      <c r="P19" s="194" t="s">
        <v>4113</v>
      </c>
      <c r="Q19" s="83">
        <v>32597</v>
      </c>
      <c r="R19" s="201" t="s">
        <v>2111</v>
      </c>
      <c r="S19" s="132">
        <v>44942</v>
      </c>
      <c r="T19" s="132"/>
      <c r="U19" s="197">
        <v>62993779176</v>
      </c>
      <c r="V19" s="198" t="s">
        <v>53</v>
      </c>
      <c r="W19" s="198" t="s">
        <v>54</v>
      </c>
    </row>
    <row r="20" spans="1:23" ht="15.5">
      <c r="A20" s="190" t="s">
        <v>2017</v>
      </c>
      <c r="B20" s="190" t="s">
        <v>2018</v>
      </c>
      <c r="C20" s="190" t="s">
        <v>4166</v>
      </c>
      <c r="D20" s="190" t="s">
        <v>4176</v>
      </c>
      <c r="E20" s="190" t="s">
        <v>5237</v>
      </c>
      <c r="F20" s="169" t="s">
        <v>2022</v>
      </c>
      <c r="G20" s="202" t="s">
        <v>2735</v>
      </c>
      <c r="H20" s="192" t="s">
        <v>1830</v>
      </c>
      <c r="I20" s="172"/>
      <c r="J20" s="193" t="s">
        <v>61</v>
      </c>
      <c r="K20" s="172">
        <v>14876583706</v>
      </c>
      <c r="L20" s="192" t="s">
        <v>949</v>
      </c>
      <c r="M20" s="172">
        <v>86936476104</v>
      </c>
      <c r="N20" s="194" t="s">
        <v>5702</v>
      </c>
      <c r="O20" s="172">
        <v>73989444620</v>
      </c>
      <c r="P20" s="194" t="s">
        <v>4113</v>
      </c>
      <c r="Q20" s="83">
        <v>36830</v>
      </c>
      <c r="R20" s="207" t="s">
        <v>2113</v>
      </c>
      <c r="S20" s="132">
        <v>44942</v>
      </c>
      <c r="T20" s="132"/>
      <c r="U20" s="197">
        <v>62986021339</v>
      </c>
      <c r="V20" s="198" t="s">
        <v>53</v>
      </c>
      <c r="W20" s="198" t="s">
        <v>54</v>
      </c>
    </row>
    <row r="21" spans="1:23" ht="15.5">
      <c r="A21" s="190" t="s">
        <v>2017</v>
      </c>
      <c r="B21" s="190" t="s">
        <v>2018</v>
      </c>
      <c r="C21" s="190" t="s">
        <v>4166</v>
      </c>
      <c r="D21" s="190" t="s">
        <v>4176</v>
      </c>
      <c r="E21" s="190" t="s">
        <v>4177</v>
      </c>
      <c r="F21" s="169" t="s">
        <v>2022</v>
      </c>
      <c r="G21" s="202" t="s">
        <v>6094</v>
      </c>
      <c r="H21" s="192" t="s">
        <v>2116</v>
      </c>
      <c r="I21" s="210"/>
      <c r="J21" s="193" t="s">
        <v>50</v>
      </c>
      <c r="K21" s="172" t="s">
        <v>5</v>
      </c>
      <c r="L21" s="75"/>
      <c r="M21" s="172" t="s">
        <v>121</v>
      </c>
      <c r="N21" s="194" t="s">
        <v>122</v>
      </c>
      <c r="O21" s="172">
        <v>73989444620</v>
      </c>
      <c r="P21" s="194" t="s">
        <v>4113</v>
      </c>
      <c r="Q21" s="83">
        <v>31776</v>
      </c>
      <c r="R21" s="213" t="s">
        <v>2117</v>
      </c>
      <c r="S21" s="132">
        <v>44949</v>
      </c>
      <c r="T21" s="132"/>
      <c r="U21" s="197">
        <v>83988694085</v>
      </c>
      <c r="V21" s="198" t="s">
        <v>1691</v>
      </c>
      <c r="W21" s="198" t="s">
        <v>1528</v>
      </c>
    </row>
    <row r="22" spans="1:23" ht="15.5">
      <c r="A22" s="190" t="s">
        <v>2017</v>
      </c>
      <c r="B22" s="190" t="s">
        <v>2018</v>
      </c>
      <c r="C22" s="190" t="s">
        <v>2019</v>
      </c>
      <c r="D22" s="190" t="s">
        <v>2026</v>
      </c>
      <c r="E22" s="190" t="s">
        <v>2069</v>
      </c>
      <c r="F22" s="169" t="s">
        <v>2022</v>
      </c>
      <c r="G22" s="202" t="s">
        <v>2367</v>
      </c>
      <c r="H22" s="192" t="s">
        <v>1526</v>
      </c>
      <c r="I22" s="210"/>
      <c r="J22" s="193" t="s">
        <v>61</v>
      </c>
      <c r="K22" s="172" t="s">
        <v>5713</v>
      </c>
      <c r="L22" s="215" t="s">
        <v>5714</v>
      </c>
      <c r="M22" s="172" t="s">
        <v>121</v>
      </c>
      <c r="N22" s="194" t="s">
        <v>122</v>
      </c>
      <c r="O22" s="172">
        <v>73989444620</v>
      </c>
      <c r="P22" s="194" t="s">
        <v>4113</v>
      </c>
      <c r="Q22" s="83">
        <v>33321</v>
      </c>
      <c r="R22" s="213" t="s">
        <v>2121</v>
      </c>
      <c r="S22" s="132">
        <v>44949</v>
      </c>
      <c r="T22" s="132"/>
      <c r="U22" s="197">
        <v>83996446428</v>
      </c>
      <c r="V22" s="198" t="s">
        <v>1691</v>
      </c>
      <c r="W22" s="198" t="s">
        <v>1528</v>
      </c>
    </row>
    <row r="23" spans="1:23" ht="15.5">
      <c r="A23" s="168" t="s">
        <v>2017</v>
      </c>
      <c r="B23" s="168" t="s">
        <v>2018</v>
      </c>
      <c r="C23" s="168" t="s">
        <v>4166</v>
      </c>
      <c r="D23" s="168" t="s">
        <v>4167</v>
      </c>
      <c r="E23" s="168" t="s">
        <v>5238</v>
      </c>
      <c r="F23" s="169" t="s">
        <v>2022</v>
      </c>
      <c r="G23" s="202" t="s">
        <v>2474</v>
      </c>
      <c r="H23" s="192" t="s">
        <v>1616</v>
      </c>
      <c r="I23" s="172"/>
      <c r="J23" s="211" t="s">
        <v>61</v>
      </c>
      <c r="K23" s="172" t="s">
        <v>5713</v>
      </c>
      <c r="L23" s="213" t="s">
        <v>5714</v>
      </c>
      <c r="M23" s="200" t="s">
        <v>121</v>
      </c>
      <c r="N23" s="211" t="s">
        <v>122</v>
      </c>
      <c r="O23" s="172">
        <v>73989444620</v>
      </c>
      <c r="P23" s="194" t="s">
        <v>4113</v>
      </c>
      <c r="Q23" s="83">
        <v>32989</v>
      </c>
      <c r="R23" s="218" t="s">
        <v>2139</v>
      </c>
      <c r="S23" s="132">
        <v>44949</v>
      </c>
      <c r="T23" s="132"/>
      <c r="U23" s="219">
        <v>83998633574</v>
      </c>
      <c r="V23" s="211" t="s">
        <v>1527</v>
      </c>
      <c r="W23" s="211" t="s">
        <v>1528</v>
      </c>
    </row>
    <row r="24" spans="1:23" ht="15.5">
      <c r="A24" s="168" t="s">
        <v>2017</v>
      </c>
      <c r="B24" s="168" t="s">
        <v>2018</v>
      </c>
      <c r="C24" s="168" t="s">
        <v>4166</v>
      </c>
      <c r="D24" s="168" t="s">
        <v>4176</v>
      </c>
      <c r="E24" s="168" t="s">
        <v>4178</v>
      </c>
      <c r="F24" s="169" t="s">
        <v>2022</v>
      </c>
      <c r="G24" s="202" t="s">
        <v>2980</v>
      </c>
      <c r="H24" s="192" t="s">
        <v>1883</v>
      </c>
      <c r="I24" s="172"/>
      <c r="J24" s="193" t="s">
        <v>61</v>
      </c>
      <c r="K24" s="172" t="s">
        <v>5713</v>
      </c>
      <c r="L24" s="213" t="s">
        <v>5714</v>
      </c>
      <c r="M24" s="172" t="s">
        <v>121</v>
      </c>
      <c r="N24" s="211" t="s">
        <v>122</v>
      </c>
      <c r="O24" s="172">
        <v>73989444620</v>
      </c>
      <c r="P24" s="194" t="s">
        <v>4113</v>
      </c>
      <c r="Q24" s="83">
        <v>32124</v>
      </c>
      <c r="R24" s="213" t="s">
        <v>2158</v>
      </c>
      <c r="S24" s="132">
        <v>44949</v>
      </c>
      <c r="T24" s="132"/>
      <c r="U24" s="219">
        <v>83981693818</v>
      </c>
      <c r="V24" s="211" t="s">
        <v>1527</v>
      </c>
      <c r="W24" s="211" t="s">
        <v>1528</v>
      </c>
    </row>
    <row r="25" spans="1:23" ht="15.5">
      <c r="A25" s="168" t="s">
        <v>2017</v>
      </c>
      <c r="B25" s="168" t="s">
        <v>2018</v>
      </c>
      <c r="C25" s="168" t="s">
        <v>4166</v>
      </c>
      <c r="D25" s="168" t="s">
        <v>4167</v>
      </c>
      <c r="E25" s="168" t="s">
        <v>4197</v>
      </c>
      <c r="F25" s="169" t="s">
        <v>2022</v>
      </c>
      <c r="G25" s="202" t="s">
        <v>2186</v>
      </c>
      <c r="H25" s="192" t="s">
        <v>2187</v>
      </c>
      <c r="I25" s="172"/>
      <c r="J25" s="193" t="s">
        <v>61</v>
      </c>
      <c r="K25" s="172">
        <v>14876583706</v>
      </c>
      <c r="L25" s="213" t="s">
        <v>949</v>
      </c>
      <c r="M25" s="172">
        <v>86936476104</v>
      </c>
      <c r="N25" s="211" t="s">
        <v>5702</v>
      </c>
      <c r="O25" s="172">
        <v>73989444620</v>
      </c>
      <c r="P25" s="194" t="s">
        <v>4113</v>
      </c>
      <c r="Q25" s="83">
        <v>34771</v>
      </c>
      <c r="R25" s="213" t="s">
        <v>2188</v>
      </c>
      <c r="S25" s="132">
        <v>44956</v>
      </c>
      <c r="T25" s="132"/>
      <c r="U25" s="219">
        <v>16991179582</v>
      </c>
      <c r="V25" s="211" t="s">
        <v>53</v>
      </c>
      <c r="W25" s="211" t="s">
        <v>54</v>
      </c>
    </row>
    <row r="26" spans="1:23">
      <c r="A26" s="168" t="s">
        <v>2017</v>
      </c>
      <c r="B26" s="168" t="s">
        <v>2018</v>
      </c>
      <c r="C26" s="168" t="s">
        <v>4169</v>
      </c>
      <c r="D26" s="168" t="s">
        <v>4174</v>
      </c>
      <c r="E26" s="168" t="s">
        <v>4199</v>
      </c>
      <c r="F26" s="27" t="s">
        <v>2022</v>
      </c>
      <c r="G26" s="27" t="s">
        <v>2211</v>
      </c>
      <c r="H26" s="27" t="s">
        <v>2212</v>
      </c>
      <c r="I26" s="220"/>
      <c r="J26" s="27" t="s">
        <v>61</v>
      </c>
      <c r="K26" s="220" t="s">
        <v>5713</v>
      </c>
      <c r="L26" s="27" t="s">
        <v>5714</v>
      </c>
      <c r="M26" s="220" t="s">
        <v>121</v>
      </c>
      <c r="N26" s="27" t="s">
        <v>122</v>
      </c>
      <c r="O26" s="220">
        <v>73989444620</v>
      </c>
      <c r="P26" s="27" t="s">
        <v>4113</v>
      </c>
      <c r="Q26" s="83">
        <v>32556</v>
      </c>
      <c r="R26" s="27" t="s">
        <v>2213</v>
      </c>
      <c r="S26" s="132">
        <v>44956</v>
      </c>
      <c r="T26" s="132"/>
      <c r="U26" s="27" t="s">
        <v>2214</v>
      </c>
      <c r="V26" s="27" t="s">
        <v>1527</v>
      </c>
      <c r="W26" s="27" t="s">
        <v>1528</v>
      </c>
    </row>
    <row r="27" spans="1:23" ht="12.75" customHeight="1">
      <c r="A27" s="190" t="s">
        <v>2017</v>
      </c>
      <c r="B27" s="190" t="s">
        <v>2018</v>
      </c>
      <c r="C27" s="190" t="s">
        <v>4169</v>
      </c>
      <c r="D27" s="190" t="s">
        <v>4174</v>
      </c>
      <c r="E27" s="190" t="s">
        <v>4200</v>
      </c>
      <c r="F27" s="169" t="s">
        <v>2022</v>
      </c>
      <c r="G27" s="191" t="s">
        <v>2220</v>
      </c>
      <c r="H27" s="192" t="s">
        <v>2221</v>
      </c>
      <c r="I27" s="172"/>
      <c r="J27" s="205" t="s">
        <v>61</v>
      </c>
      <c r="K27" s="172">
        <v>14876583706</v>
      </c>
      <c r="L27" s="192" t="s">
        <v>949</v>
      </c>
      <c r="M27" s="172">
        <v>86936476104</v>
      </c>
      <c r="N27" s="194" t="s">
        <v>5702</v>
      </c>
      <c r="O27" s="172">
        <v>73989444620</v>
      </c>
      <c r="P27" s="194" t="s">
        <v>4113</v>
      </c>
      <c r="Q27" s="83">
        <v>29850</v>
      </c>
      <c r="R27" s="200" t="s">
        <v>2222</v>
      </c>
      <c r="S27" s="132">
        <v>44956</v>
      </c>
      <c r="T27" s="132"/>
      <c r="U27" s="197">
        <v>62994653375</v>
      </c>
      <c r="V27" s="198" t="s">
        <v>53</v>
      </c>
      <c r="W27" s="222" t="s">
        <v>54</v>
      </c>
    </row>
    <row r="28" spans="1:23" ht="19.5" customHeight="1">
      <c r="A28" s="190" t="s">
        <v>2017</v>
      </c>
      <c r="B28" s="190" t="s">
        <v>2018</v>
      </c>
      <c r="C28" s="190" t="s">
        <v>2019</v>
      </c>
      <c r="D28" s="190" t="s">
        <v>2043</v>
      </c>
      <c r="E28" s="190" t="s">
        <v>2044</v>
      </c>
      <c r="F28" s="169" t="s">
        <v>2022</v>
      </c>
      <c r="G28" s="191" t="s">
        <v>6095</v>
      </c>
      <c r="H28" s="192" t="s">
        <v>2282</v>
      </c>
      <c r="I28" s="172"/>
      <c r="J28" s="205" t="s">
        <v>50</v>
      </c>
      <c r="K28" s="172" t="s">
        <v>5</v>
      </c>
      <c r="L28" s="192"/>
      <c r="M28" s="172">
        <v>72073926134</v>
      </c>
      <c r="N28" s="194" t="s">
        <v>195</v>
      </c>
      <c r="O28" s="172">
        <v>73989444620</v>
      </c>
      <c r="P28" s="194" t="s">
        <v>4113</v>
      </c>
      <c r="Q28" s="83">
        <v>30573</v>
      </c>
      <c r="R28" s="200" t="s">
        <v>2284</v>
      </c>
      <c r="S28" s="132">
        <v>44959</v>
      </c>
      <c r="T28" s="132"/>
      <c r="U28" s="197">
        <v>61981386722</v>
      </c>
      <c r="V28" s="198" t="s">
        <v>57</v>
      </c>
      <c r="W28" s="222" t="s">
        <v>58</v>
      </c>
    </row>
    <row r="29" spans="1:23" ht="15.75" customHeight="1">
      <c r="A29" s="190" t="s">
        <v>2017</v>
      </c>
      <c r="B29" s="190" t="s">
        <v>2018</v>
      </c>
      <c r="C29" s="190" t="s">
        <v>2019</v>
      </c>
      <c r="D29" s="190" t="s">
        <v>2030</v>
      </c>
      <c r="E29" s="190" t="s">
        <v>2031</v>
      </c>
      <c r="F29" s="169" t="s">
        <v>2022</v>
      </c>
      <c r="G29" s="191" t="s">
        <v>5777</v>
      </c>
      <c r="H29" s="192" t="s">
        <v>2288</v>
      </c>
      <c r="I29" s="172"/>
      <c r="J29" s="205" t="s">
        <v>200</v>
      </c>
      <c r="K29" s="172">
        <v>102432163</v>
      </c>
      <c r="L29" s="192" t="s">
        <v>2282</v>
      </c>
      <c r="M29" s="172">
        <v>72073926134</v>
      </c>
      <c r="N29" s="194" t="s">
        <v>195</v>
      </c>
      <c r="O29" s="172">
        <v>73989444620</v>
      </c>
      <c r="P29" s="194" t="s">
        <v>4113</v>
      </c>
      <c r="Q29" s="83">
        <v>35564</v>
      </c>
      <c r="R29" s="200" t="s">
        <v>2290</v>
      </c>
      <c r="S29" s="132">
        <v>44959</v>
      </c>
      <c r="T29" s="132"/>
      <c r="U29" s="197">
        <v>61994225520</v>
      </c>
      <c r="V29" s="198" t="s">
        <v>57</v>
      </c>
      <c r="W29" s="222" t="s">
        <v>58</v>
      </c>
    </row>
    <row r="30" spans="1:23" ht="15.75" customHeight="1">
      <c r="A30" s="190" t="s">
        <v>2017</v>
      </c>
      <c r="B30" s="190" t="s">
        <v>2018</v>
      </c>
      <c r="C30" s="190" t="s">
        <v>2019</v>
      </c>
      <c r="D30" s="190" t="s">
        <v>2030</v>
      </c>
      <c r="E30" s="190" t="s">
        <v>2035</v>
      </c>
      <c r="F30" s="169" t="s">
        <v>2022</v>
      </c>
      <c r="G30" s="191" t="s">
        <v>5780</v>
      </c>
      <c r="H30" s="192" t="s">
        <v>2299</v>
      </c>
      <c r="I30" s="172"/>
      <c r="J30" s="193" t="s">
        <v>61</v>
      </c>
      <c r="K30" s="172">
        <v>102432163</v>
      </c>
      <c r="L30" s="192" t="s">
        <v>2282</v>
      </c>
      <c r="M30" s="172">
        <v>72073926134</v>
      </c>
      <c r="N30" s="194" t="s">
        <v>195</v>
      </c>
      <c r="O30" s="172">
        <v>73989444620</v>
      </c>
      <c r="P30" s="194" t="s">
        <v>4113</v>
      </c>
      <c r="Q30" s="83">
        <v>30820</v>
      </c>
      <c r="R30" s="200" t="s">
        <v>2301</v>
      </c>
      <c r="S30" s="132">
        <v>44959</v>
      </c>
      <c r="T30" s="132"/>
      <c r="U30" s="197">
        <v>61995299916</v>
      </c>
      <c r="V30" s="198" t="s">
        <v>57</v>
      </c>
      <c r="W30" s="222" t="s">
        <v>58</v>
      </c>
    </row>
    <row r="31" spans="1:23" ht="15.75" customHeight="1">
      <c r="A31" s="190" t="s">
        <v>2017</v>
      </c>
      <c r="B31" s="190" t="s">
        <v>2018</v>
      </c>
      <c r="C31" s="190" t="s">
        <v>2019</v>
      </c>
      <c r="D31" s="190" t="s">
        <v>2043</v>
      </c>
      <c r="E31" s="190" t="s">
        <v>2055</v>
      </c>
      <c r="F31" s="169" t="s">
        <v>2022</v>
      </c>
      <c r="G31" s="191" t="s">
        <v>6096</v>
      </c>
      <c r="H31" s="192" t="s">
        <v>526</v>
      </c>
      <c r="I31" s="172"/>
      <c r="J31" s="193" t="s">
        <v>134</v>
      </c>
      <c r="K31" s="172" t="s">
        <v>5</v>
      </c>
      <c r="L31" s="192"/>
      <c r="M31" s="172" t="s">
        <v>5</v>
      </c>
      <c r="N31" s="194"/>
      <c r="O31" s="172">
        <v>73989444620</v>
      </c>
      <c r="P31" s="194" t="s">
        <v>4113</v>
      </c>
      <c r="Q31" s="83">
        <v>31660</v>
      </c>
      <c r="R31" s="45" t="s">
        <v>2260</v>
      </c>
      <c r="S31" s="132">
        <v>44928</v>
      </c>
      <c r="T31" s="132"/>
      <c r="U31" s="197">
        <v>6183360098</v>
      </c>
      <c r="V31" s="198" t="s">
        <v>57</v>
      </c>
      <c r="W31" s="198" t="s">
        <v>58</v>
      </c>
    </row>
    <row r="32" spans="1:23" ht="15.75" customHeight="1">
      <c r="A32" s="190" t="s">
        <v>2017</v>
      </c>
      <c r="B32" s="190" t="s">
        <v>2018</v>
      </c>
      <c r="C32" s="190" t="s">
        <v>2019</v>
      </c>
      <c r="D32" s="190" t="s">
        <v>2030</v>
      </c>
      <c r="E32" s="190" t="s">
        <v>2061</v>
      </c>
      <c r="F32" s="169" t="s">
        <v>2022</v>
      </c>
      <c r="G32" s="191" t="s">
        <v>2461</v>
      </c>
      <c r="H32" s="192" t="s">
        <v>629</v>
      </c>
      <c r="I32" s="172"/>
      <c r="J32" s="193" t="s">
        <v>61</v>
      </c>
      <c r="K32" s="172" t="s">
        <v>5233</v>
      </c>
      <c r="L32" s="192" t="s">
        <v>5234</v>
      </c>
      <c r="M32" s="172">
        <v>72073926134</v>
      </c>
      <c r="N32" s="194" t="s">
        <v>195</v>
      </c>
      <c r="O32" s="172">
        <v>73989444620</v>
      </c>
      <c r="P32" s="194" t="s">
        <v>4113</v>
      </c>
      <c r="Q32" s="83">
        <v>33741</v>
      </c>
      <c r="R32" s="195" t="s">
        <v>636</v>
      </c>
      <c r="S32" s="132">
        <v>44859</v>
      </c>
      <c r="T32" s="132"/>
      <c r="U32" s="197">
        <v>61982494477</v>
      </c>
      <c r="V32" s="198" t="s">
        <v>57</v>
      </c>
      <c r="W32" s="198" t="s">
        <v>58</v>
      </c>
    </row>
    <row r="33" spans="1:23" ht="15.75" customHeight="1">
      <c r="A33" s="190" t="s">
        <v>2017</v>
      </c>
      <c r="B33" s="190" t="s">
        <v>2018</v>
      </c>
      <c r="C33" s="190" t="s">
        <v>4169</v>
      </c>
      <c r="D33" s="190" t="s">
        <v>4201</v>
      </c>
      <c r="E33" s="190" t="s">
        <v>5239</v>
      </c>
      <c r="F33" s="169" t="s">
        <v>2022</v>
      </c>
      <c r="G33" s="191" t="s">
        <v>5795</v>
      </c>
      <c r="H33" s="192" t="s">
        <v>2325</v>
      </c>
      <c r="I33" s="172"/>
      <c r="J33" s="193" t="s">
        <v>61</v>
      </c>
      <c r="K33" s="172" t="s">
        <v>5713</v>
      </c>
      <c r="L33" s="192" t="s">
        <v>5714</v>
      </c>
      <c r="M33" s="172" t="s">
        <v>121</v>
      </c>
      <c r="N33" s="194" t="s">
        <v>122</v>
      </c>
      <c r="O33" s="172">
        <v>73989444620</v>
      </c>
      <c r="P33" s="194" t="s">
        <v>4113</v>
      </c>
      <c r="Q33" s="83">
        <v>33860</v>
      </c>
      <c r="R33" s="195" t="s">
        <v>2327</v>
      </c>
      <c r="S33" s="132">
        <v>44972</v>
      </c>
      <c r="T33" s="132"/>
      <c r="U33" s="197">
        <v>83999242204</v>
      </c>
      <c r="V33" s="198" t="s">
        <v>1527</v>
      </c>
      <c r="W33" s="198" t="s">
        <v>1528</v>
      </c>
    </row>
    <row r="34" spans="1:23" ht="15.75" customHeight="1">
      <c r="A34" s="190" t="s">
        <v>2017</v>
      </c>
      <c r="B34" s="190" t="s">
        <v>2018</v>
      </c>
      <c r="C34" s="190" t="s">
        <v>4169</v>
      </c>
      <c r="D34" s="190" t="s">
        <v>4204</v>
      </c>
      <c r="E34" s="190" t="s">
        <v>5240</v>
      </c>
      <c r="F34" s="169" t="s">
        <v>2022</v>
      </c>
      <c r="G34" s="191" t="s">
        <v>5756</v>
      </c>
      <c r="H34" s="192" t="s">
        <v>2337</v>
      </c>
      <c r="I34" s="172"/>
      <c r="J34" s="193" t="s">
        <v>61</v>
      </c>
      <c r="K34" s="172" t="s">
        <v>5233</v>
      </c>
      <c r="L34" s="192" t="s">
        <v>5234</v>
      </c>
      <c r="M34" s="172">
        <v>72073926134</v>
      </c>
      <c r="N34" s="194" t="s">
        <v>195</v>
      </c>
      <c r="O34" s="172">
        <v>73989444620</v>
      </c>
      <c r="P34" s="194" t="s">
        <v>4113</v>
      </c>
      <c r="Q34" s="83">
        <v>25773</v>
      </c>
      <c r="R34" s="195" t="s">
        <v>2339</v>
      </c>
      <c r="S34" s="132">
        <v>44972</v>
      </c>
      <c r="T34" s="132"/>
      <c r="U34" s="197">
        <v>61992277614</v>
      </c>
      <c r="V34" s="198" t="s">
        <v>57</v>
      </c>
      <c r="W34" s="198" t="s">
        <v>58</v>
      </c>
    </row>
    <row r="35" spans="1:23" ht="15.75" customHeight="1">
      <c r="A35" s="190" t="s">
        <v>2017</v>
      </c>
      <c r="B35" s="190" t="s">
        <v>2018</v>
      </c>
      <c r="C35" s="190" t="s">
        <v>4169</v>
      </c>
      <c r="D35" s="190" t="s">
        <v>4201</v>
      </c>
      <c r="E35" s="190" t="s">
        <v>4202</v>
      </c>
      <c r="F35" s="169" t="s">
        <v>2022</v>
      </c>
      <c r="G35" s="191" t="s">
        <v>5778</v>
      </c>
      <c r="H35" s="192" t="s">
        <v>2343</v>
      </c>
      <c r="I35" s="172"/>
      <c r="J35" s="193" t="s">
        <v>61</v>
      </c>
      <c r="K35" s="172">
        <v>102432163</v>
      </c>
      <c r="L35" s="192" t="s">
        <v>2282</v>
      </c>
      <c r="M35" s="172">
        <v>72073926134</v>
      </c>
      <c r="N35" s="194" t="s">
        <v>195</v>
      </c>
      <c r="O35" s="172">
        <v>73989444620</v>
      </c>
      <c r="P35" s="194" t="s">
        <v>4113</v>
      </c>
      <c r="Q35" s="83">
        <v>27976</v>
      </c>
      <c r="R35" s="195" t="s">
        <v>2345</v>
      </c>
      <c r="S35" s="132">
        <v>44972</v>
      </c>
      <c r="T35" s="132"/>
      <c r="U35" s="197" t="s">
        <v>2346</v>
      </c>
      <c r="V35" s="198" t="s">
        <v>57</v>
      </c>
      <c r="W35" s="198" t="s">
        <v>58</v>
      </c>
    </row>
    <row r="36" spans="1:23" ht="15.75" customHeight="1">
      <c r="A36" s="190" t="s">
        <v>2017</v>
      </c>
      <c r="B36" s="190" t="s">
        <v>2018</v>
      </c>
      <c r="C36" s="190" t="s">
        <v>2019</v>
      </c>
      <c r="D36" s="190" t="s">
        <v>2043</v>
      </c>
      <c r="E36" s="190" t="s">
        <v>2054</v>
      </c>
      <c r="F36" s="169" t="s">
        <v>2022</v>
      </c>
      <c r="G36" s="191" t="s">
        <v>5779</v>
      </c>
      <c r="H36" s="192" t="s">
        <v>2359</v>
      </c>
      <c r="I36" s="172"/>
      <c r="J36" s="193" t="s">
        <v>61</v>
      </c>
      <c r="K36" s="172" t="s">
        <v>5233</v>
      </c>
      <c r="L36" s="192" t="s">
        <v>5234</v>
      </c>
      <c r="M36" s="172">
        <v>72073926134</v>
      </c>
      <c r="N36" s="194" t="s">
        <v>195</v>
      </c>
      <c r="O36" s="172">
        <v>73989444620</v>
      </c>
      <c r="P36" s="194" t="s">
        <v>4113</v>
      </c>
      <c r="Q36" s="83">
        <v>33790</v>
      </c>
      <c r="R36" s="195" t="s">
        <v>2361</v>
      </c>
      <c r="S36" s="132">
        <v>44972</v>
      </c>
      <c r="T36" s="132"/>
      <c r="U36" s="197">
        <v>6181588189</v>
      </c>
      <c r="V36" s="198" t="s">
        <v>57</v>
      </c>
      <c r="W36" s="198" t="s">
        <v>58</v>
      </c>
    </row>
    <row r="37" spans="1:23" ht="15.75" customHeight="1">
      <c r="A37" s="190" t="s">
        <v>2017</v>
      </c>
      <c r="B37" s="190" t="s">
        <v>2018</v>
      </c>
      <c r="C37" s="190" t="s">
        <v>2019</v>
      </c>
      <c r="D37" s="190" t="s">
        <v>2030</v>
      </c>
      <c r="E37" s="190" t="s">
        <v>2062</v>
      </c>
      <c r="F37" s="169" t="s">
        <v>2022</v>
      </c>
      <c r="G37" s="191" t="s">
        <v>5758</v>
      </c>
      <c r="H37" s="192" t="s">
        <v>2362</v>
      </c>
      <c r="I37" s="172"/>
      <c r="J37" s="193" t="s">
        <v>61</v>
      </c>
      <c r="K37" s="172">
        <v>888248105</v>
      </c>
      <c r="L37" s="192" t="s">
        <v>5712</v>
      </c>
      <c r="M37" s="172">
        <v>86936476104</v>
      </c>
      <c r="N37" s="194" t="s">
        <v>5702</v>
      </c>
      <c r="O37" s="172">
        <v>73989444620</v>
      </c>
      <c r="P37" s="194" t="s">
        <v>4113</v>
      </c>
      <c r="Q37" s="83">
        <v>27217</v>
      </c>
      <c r="R37" s="195" t="s">
        <v>5244</v>
      </c>
      <c r="S37" s="132">
        <v>44972</v>
      </c>
      <c r="T37" s="132"/>
      <c r="U37" s="197">
        <v>62984700067</v>
      </c>
      <c r="V37" s="198" t="s">
        <v>2171</v>
      </c>
      <c r="W37" s="198" t="s">
        <v>54</v>
      </c>
    </row>
    <row r="38" spans="1:23" ht="15.75" customHeight="1">
      <c r="A38" s="190" t="s">
        <v>2017</v>
      </c>
      <c r="B38" s="190" t="s">
        <v>2018</v>
      </c>
      <c r="C38" s="190" t="s">
        <v>4169</v>
      </c>
      <c r="D38" s="190" t="s">
        <v>4204</v>
      </c>
      <c r="E38" s="190" t="s">
        <v>4205</v>
      </c>
      <c r="F38" s="169" t="s">
        <v>2022</v>
      </c>
      <c r="G38" s="191" t="s">
        <v>4242</v>
      </c>
      <c r="H38" s="192" t="s">
        <v>3617</v>
      </c>
      <c r="I38" s="172"/>
      <c r="J38" s="193" t="s">
        <v>61</v>
      </c>
      <c r="K38" s="172">
        <v>102432163</v>
      </c>
      <c r="L38" s="192" t="s">
        <v>2282</v>
      </c>
      <c r="M38" s="172">
        <v>72073926134</v>
      </c>
      <c r="N38" s="194" t="s">
        <v>195</v>
      </c>
      <c r="O38" s="172">
        <v>73989444620</v>
      </c>
      <c r="P38" s="194" t="s">
        <v>4113</v>
      </c>
      <c r="Q38" s="83">
        <v>36742</v>
      </c>
      <c r="R38" s="195" t="s">
        <v>4117</v>
      </c>
      <c r="S38" s="132">
        <v>45000</v>
      </c>
      <c r="T38" s="132"/>
      <c r="U38" s="197">
        <v>61982974821</v>
      </c>
      <c r="V38" s="198" t="s">
        <v>57</v>
      </c>
      <c r="W38" s="198" t="s">
        <v>58</v>
      </c>
    </row>
    <row r="39" spans="1:23" ht="15.75" customHeight="1">
      <c r="A39" s="190" t="s">
        <v>2017</v>
      </c>
      <c r="B39" s="190" t="s">
        <v>2018</v>
      </c>
      <c r="C39" s="190" t="s">
        <v>4166</v>
      </c>
      <c r="D39" s="190" t="s">
        <v>4215</v>
      </c>
      <c r="E39" s="190" t="s">
        <v>5241</v>
      </c>
      <c r="F39" s="169" t="s">
        <v>2022</v>
      </c>
      <c r="G39" s="191" t="s">
        <v>4245</v>
      </c>
      <c r="H39" s="195" t="s">
        <v>3293</v>
      </c>
      <c r="I39" s="172"/>
      <c r="J39" s="193" t="s">
        <v>61</v>
      </c>
      <c r="K39" s="172">
        <v>1394995474</v>
      </c>
      <c r="L39" s="195" t="s">
        <v>2116</v>
      </c>
      <c r="M39" s="172" t="s">
        <v>121</v>
      </c>
      <c r="N39" s="194" t="s">
        <v>122</v>
      </c>
      <c r="O39" s="172">
        <v>73989444620</v>
      </c>
      <c r="P39" s="194" t="s">
        <v>4113</v>
      </c>
      <c r="Q39" s="83">
        <v>28966</v>
      </c>
      <c r="R39" s="225" t="s">
        <v>4118</v>
      </c>
      <c r="S39" s="132">
        <v>44986</v>
      </c>
      <c r="T39" s="132"/>
      <c r="U39" s="201">
        <v>83998849749</v>
      </c>
      <c r="V39" s="198" t="s">
        <v>1691</v>
      </c>
      <c r="W39" s="198" t="s">
        <v>1528</v>
      </c>
    </row>
    <row r="40" spans="1:23" ht="15.75" customHeight="1">
      <c r="A40" s="190" t="s">
        <v>2017</v>
      </c>
      <c r="B40" s="190" t="s">
        <v>2018</v>
      </c>
      <c r="C40" s="190" t="s">
        <v>4166</v>
      </c>
      <c r="D40" s="190" t="s">
        <v>4215</v>
      </c>
      <c r="E40" s="190" t="s">
        <v>4216</v>
      </c>
      <c r="F40" s="169" t="s">
        <v>2022</v>
      </c>
      <c r="G40" s="191" t="s">
        <v>4251</v>
      </c>
      <c r="H40" s="208" t="s">
        <v>3493</v>
      </c>
      <c r="I40" s="172"/>
      <c r="J40" s="193" t="s">
        <v>61</v>
      </c>
      <c r="K40" s="172">
        <v>888248105</v>
      </c>
      <c r="L40" s="195" t="s">
        <v>5712</v>
      </c>
      <c r="M40" s="172">
        <v>86936476104</v>
      </c>
      <c r="N40" s="194" t="s">
        <v>5702</v>
      </c>
      <c r="O40" s="172">
        <v>73989444620</v>
      </c>
      <c r="P40" s="194" t="s">
        <v>4113</v>
      </c>
      <c r="Q40" s="83">
        <v>37249</v>
      </c>
      <c r="R40" s="225" t="s">
        <v>4123</v>
      </c>
      <c r="S40" s="132">
        <v>45000</v>
      </c>
      <c r="T40" s="132">
        <v>45089</v>
      </c>
      <c r="U40" s="226">
        <v>6291992868</v>
      </c>
      <c r="V40" s="198" t="s">
        <v>2171</v>
      </c>
      <c r="W40" s="198" t="s">
        <v>54</v>
      </c>
    </row>
    <row r="41" spans="1:23" ht="15.75" customHeight="1">
      <c r="A41" s="190" t="s">
        <v>2017</v>
      </c>
      <c r="B41" s="190" t="s">
        <v>2018</v>
      </c>
      <c r="C41" s="190" t="s">
        <v>4166</v>
      </c>
      <c r="D41" s="190" t="s">
        <v>4215</v>
      </c>
      <c r="E41" s="190" t="s">
        <v>4218</v>
      </c>
      <c r="F41" s="169" t="s">
        <v>2022</v>
      </c>
      <c r="G41" s="191" t="s">
        <v>5773</v>
      </c>
      <c r="H41" s="192" t="s">
        <v>3553</v>
      </c>
      <c r="I41" s="172"/>
      <c r="J41" s="193" t="s">
        <v>61</v>
      </c>
      <c r="K41" s="172">
        <v>14876583706</v>
      </c>
      <c r="L41" s="227" t="s">
        <v>949</v>
      </c>
      <c r="M41" s="172">
        <v>86936476104</v>
      </c>
      <c r="N41" s="194" t="s">
        <v>5702</v>
      </c>
      <c r="O41" s="172">
        <v>73989444620</v>
      </c>
      <c r="P41" s="194" t="s">
        <v>4113</v>
      </c>
      <c r="Q41" s="83">
        <v>35537</v>
      </c>
      <c r="R41" s="195" t="s">
        <v>4124</v>
      </c>
      <c r="S41" s="132">
        <v>45000</v>
      </c>
      <c r="T41" s="132"/>
      <c r="U41" s="197">
        <v>6283424151</v>
      </c>
      <c r="V41" s="198" t="s">
        <v>53</v>
      </c>
      <c r="W41" s="198" t="s">
        <v>54</v>
      </c>
    </row>
    <row r="42" spans="1:23" ht="15.75" customHeight="1">
      <c r="A42" s="190" t="s">
        <v>2017</v>
      </c>
      <c r="B42" s="190" t="s">
        <v>2018</v>
      </c>
      <c r="C42" s="190" t="s">
        <v>4166</v>
      </c>
      <c r="D42" s="190" t="s">
        <v>4215</v>
      </c>
      <c r="E42" s="190" t="s">
        <v>4219</v>
      </c>
      <c r="F42" s="169" t="s">
        <v>2022</v>
      </c>
      <c r="G42" s="191" t="s">
        <v>4263</v>
      </c>
      <c r="H42" s="192" t="s">
        <v>3863</v>
      </c>
      <c r="I42" s="172"/>
      <c r="J42" s="193" t="s">
        <v>61</v>
      </c>
      <c r="K42" s="172" t="s">
        <v>47</v>
      </c>
      <c r="L42" s="192" t="s">
        <v>48</v>
      </c>
      <c r="M42" s="172" t="s">
        <v>121</v>
      </c>
      <c r="N42" s="194" t="s">
        <v>122</v>
      </c>
      <c r="O42" s="172">
        <v>73989444620</v>
      </c>
      <c r="P42" s="194" t="s">
        <v>4113</v>
      </c>
      <c r="Q42" s="83">
        <v>32772</v>
      </c>
      <c r="R42" s="195" t="s">
        <v>4131</v>
      </c>
      <c r="S42" s="132">
        <v>45000</v>
      </c>
      <c r="T42" s="132">
        <v>45078</v>
      </c>
      <c r="U42" s="197">
        <v>32991367129</v>
      </c>
      <c r="V42" s="198" t="s">
        <v>45</v>
      </c>
      <c r="W42" s="198" t="s">
        <v>58</v>
      </c>
    </row>
    <row r="43" spans="1:23" ht="15.75" customHeight="1">
      <c r="A43" s="190" t="s">
        <v>2017</v>
      </c>
      <c r="B43" s="190" t="s">
        <v>2018</v>
      </c>
      <c r="C43" s="190" t="s">
        <v>4166</v>
      </c>
      <c r="D43" s="190" t="s">
        <v>4176</v>
      </c>
      <c r="E43" s="190" t="s">
        <v>4184</v>
      </c>
      <c r="F43" s="169" t="s">
        <v>2022</v>
      </c>
      <c r="G43" s="191" t="s">
        <v>4266</v>
      </c>
      <c r="H43" s="192" t="s">
        <v>3529</v>
      </c>
      <c r="I43" s="172"/>
      <c r="J43" s="193" t="s">
        <v>61</v>
      </c>
      <c r="K43" s="172">
        <v>888248105</v>
      </c>
      <c r="L43" s="192" t="s">
        <v>5712</v>
      </c>
      <c r="M43" s="172">
        <v>86936476104</v>
      </c>
      <c r="N43" s="194" t="s">
        <v>5702</v>
      </c>
      <c r="O43" s="172">
        <v>73989444620</v>
      </c>
      <c r="P43" s="194" t="s">
        <v>4113</v>
      </c>
      <c r="Q43" s="83">
        <v>33572</v>
      </c>
      <c r="R43" s="195" t="s">
        <v>4132</v>
      </c>
      <c r="S43" s="132">
        <v>45000</v>
      </c>
      <c r="T43" s="132">
        <v>45078</v>
      </c>
      <c r="U43" s="197">
        <v>6292620883</v>
      </c>
      <c r="V43" s="198" t="s">
        <v>2171</v>
      </c>
      <c r="W43" s="198" t="s">
        <v>54</v>
      </c>
    </row>
    <row r="44" spans="1:23" ht="15.75" customHeight="1">
      <c r="A44" s="190" t="s">
        <v>2017</v>
      </c>
      <c r="B44" s="190" t="s">
        <v>2018</v>
      </c>
      <c r="C44" s="190"/>
      <c r="D44" s="190"/>
      <c r="E44" s="190"/>
      <c r="F44" s="169" t="s">
        <v>2022</v>
      </c>
      <c r="G44" s="191" t="s">
        <v>5800</v>
      </c>
      <c r="H44" s="192" t="s">
        <v>3861</v>
      </c>
      <c r="I44" s="172"/>
      <c r="J44" s="193" t="s">
        <v>61</v>
      </c>
      <c r="K44" s="172" t="s">
        <v>47</v>
      </c>
      <c r="L44" s="192" t="s">
        <v>48</v>
      </c>
      <c r="M44" s="172" t="s">
        <v>121</v>
      </c>
      <c r="N44" s="194" t="s">
        <v>122</v>
      </c>
      <c r="O44" s="172">
        <v>73989444620</v>
      </c>
      <c r="P44" s="194" t="s">
        <v>4113</v>
      </c>
      <c r="Q44" s="83">
        <v>36921</v>
      </c>
      <c r="R44" s="195" t="s">
        <v>4133</v>
      </c>
      <c r="S44" s="132">
        <v>45000</v>
      </c>
      <c r="T44" s="132"/>
      <c r="U44" s="197">
        <v>3291274500</v>
      </c>
      <c r="V44" s="198" t="s">
        <v>45</v>
      </c>
      <c r="W44" s="198" t="s">
        <v>58</v>
      </c>
    </row>
    <row r="45" spans="1:23" ht="15.75" customHeight="1">
      <c r="A45" s="190" t="s">
        <v>2017</v>
      </c>
      <c r="B45" s="190" t="s">
        <v>2018</v>
      </c>
      <c r="C45" s="190"/>
      <c r="D45" s="190"/>
      <c r="E45" s="190"/>
      <c r="F45" s="169" t="s">
        <v>2022</v>
      </c>
      <c r="G45" s="191" t="s">
        <v>5794</v>
      </c>
      <c r="H45" s="192" t="s">
        <v>4134</v>
      </c>
      <c r="I45" s="172"/>
      <c r="J45" s="193" t="s">
        <v>61</v>
      </c>
      <c r="K45" s="172" t="s">
        <v>5713</v>
      </c>
      <c r="L45" s="192" t="s">
        <v>5714</v>
      </c>
      <c r="M45" s="172" t="s">
        <v>121</v>
      </c>
      <c r="N45" s="194" t="s">
        <v>122</v>
      </c>
      <c r="O45" s="172">
        <v>73989444620</v>
      </c>
      <c r="P45" s="194" t="s">
        <v>4113</v>
      </c>
      <c r="Q45" s="83">
        <v>37462</v>
      </c>
      <c r="R45" s="195" t="s">
        <v>4135</v>
      </c>
      <c r="S45" s="132">
        <v>45000</v>
      </c>
      <c r="T45" s="132"/>
      <c r="U45" s="197">
        <v>83996084729</v>
      </c>
      <c r="V45" s="198" t="s">
        <v>1527</v>
      </c>
      <c r="W45" s="198" t="s">
        <v>1528</v>
      </c>
    </row>
    <row r="46" spans="1:23" ht="15.75" customHeight="1">
      <c r="A46" s="190" t="s">
        <v>2017</v>
      </c>
      <c r="B46" s="190" t="s">
        <v>2018</v>
      </c>
      <c r="C46" s="190"/>
      <c r="D46" s="190"/>
      <c r="E46" s="190"/>
      <c r="F46" s="169" t="s">
        <v>2022</v>
      </c>
      <c r="G46" s="191" t="s">
        <v>4277</v>
      </c>
      <c r="H46" s="192" t="s">
        <v>3775</v>
      </c>
      <c r="I46" s="172"/>
      <c r="J46" s="193" t="s">
        <v>61</v>
      </c>
      <c r="K46" s="172">
        <v>397689292</v>
      </c>
      <c r="L46" s="195" t="s">
        <v>62</v>
      </c>
      <c r="M46" s="172">
        <v>86936476104</v>
      </c>
      <c r="N46" s="194" t="s">
        <v>5702</v>
      </c>
      <c r="O46" s="172">
        <v>73989444620</v>
      </c>
      <c r="P46" s="194" t="s">
        <v>4113</v>
      </c>
      <c r="Q46" s="83">
        <v>33358</v>
      </c>
      <c r="R46" s="195" t="s">
        <v>4138</v>
      </c>
      <c r="S46" s="132">
        <v>45000</v>
      </c>
      <c r="T46" s="132">
        <v>45089</v>
      </c>
      <c r="U46" s="197">
        <v>62981891023</v>
      </c>
      <c r="V46" s="198" t="s">
        <v>53</v>
      </c>
      <c r="W46" s="198" t="s">
        <v>54</v>
      </c>
    </row>
    <row r="47" spans="1:23" ht="15.75" customHeight="1">
      <c r="A47" s="190" t="s">
        <v>2017</v>
      </c>
      <c r="B47" s="190" t="s">
        <v>2018</v>
      </c>
      <c r="C47" s="190" t="s">
        <v>4169</v>
      </c>
      <c r="D47" s="190" t="s">
        <v>5242</v>
      </c>
      <c r="E47" s="190" t="s">
        <v>5243</v>
      </c>
      <c r="F47" s="169" t="s">
        <v>2022</v>
      </c>
      <c r="G47" s="191" t="s">
        <v>6099</v>
      </c>
      <c r="H47" s="192" t="s">
        <v>4113</v>
      </c>
      <c r="I47" s="172"/>
      <c r="J47" s="193" t="s">
        <v>124</v>
      </c>
      <c r="K47" s="172" t="s">
        <v>5</v>
      </c>
      <c r="L47" s="192" t="s">
        <v>5</v>
      </c>
      <c r="M47" s="172" t="s">
        <v>5</v>
      </c>
      <c r="N47" s="194" t="s">
        <v>5</v>
      </c>
      <c r="O47" s="172">
        <v>73989444620</v>
      </c>
      <c r="P47" s="194" t="s">
        <v>4113</v>
      </c>
      <c r="Q47" s="83">
        <v>35382</v>
      </c>
      <c r="R47" s="195" t="s">
        <v>4141</v>
      </c>
      <c r="S47" s="132">
        <v>45009</v>
      </c>
      <c r="T47" s="132"/>
      <c r="U47" s="197">
        <v>31975721619</v>
      </c>
      <c r="V47" s="198"/>
      <c r="W47" s="198"/>
    </row>
    <row r="48" spans="1:23" ht="15.75" customHeight="1">
      <c r="A48" s="190" t="s">
        <v>2017</v>
      </c>
      <c r="B48" s="190" t="s">
        <v>2018</v>
      </c>
      <c r="C48" s="190" t="s">
        <v>4166</v>
      </c>
      <c r="D48" s="190" t="s">
        <v>4176</v>
      </c>
      <c r="E48" s="190" t="s">
        <v>4192</v>
      </c>
      <c r="F48" s="169" t="s">
        <v>2022</v>
      </c>
      <c r="G48" s="191" t="s">
        <v>4721</v>
      </c>
      <c r="H48" s="192" t="s">
        <v>4142</v>
      </c>
      <c r="I48" s="172"/>
      <c r="J48" s="193" t="s">
        <v>4143</v>
      </c>
      <c r="K48" s="172" t="s">
        <v>5</v>
      </c>
      <c r="L48" s="192"/>
      <c r="M48" s="172" t="s">
        <v>5</v>
      </c>
      <c r="N48" s="194"/>
      <c r="O48" s="172">
        <v>73989444620</v>
      </c>
      <c r="P48" s="194" t="s">
        <v>4113</v>
      </c>
      <c r="Q48" s="83">
        <v>30550</v>
      </c>
      <c r="R48" s="195" t="s">
        <v>4144</v>
      </c>
      <c r="S48" s="132">
        <v>45015</v>
      </c>
      <c r="T48" s="132"/>
      <c r="U48" s="197" t="s">
        <v>4722</v>
      </c>
      <c r="V48" s="198"/>
      <c r="W48" s="198"/>
    </row>
    <row r="49" spans="1:23" ht="15.75" customHeight="1">
      <c r="A49" s="190" t="s">
        <v>2017</v>
      </c>
      <c r="B49" s="190" t="s">
        <v>2018</v>
      </c>
      <c r="C49" s="190" t="s">
        <v>2019</v>
      </c>
      <c r="D49" s="190" t="s">
        <v>2030</v>
      </c>
      <c r="E49" s="190" t="s">
        <v>2063</v>
      </c>
      <c r="F49" s="169" t="s">
        <v>2022</v>
      </c>
      <c r="G49" s="191" t="s">
        <v>4723</v>
      </c>
      <c r="H49" s="192" t="s">
        <v>4145</v>
      </c>
      <c r="I49" s="172"/>
      <c r="J49" s="193" t="s">
        <v>4143</v>
      </c>
      <c r="K49" s="172" t="s">
        <v>5</v>
      </c>
      <c r="L49" s="192"/>
      <c r="M49" s="172" t="s">
        <v>5</v>
      </c>
      <c r="N49" s="194"/>
      <c r="O49" s="172">
        <v>73989444620</v>
      </c>
      <c r="P49" s="194" t="s">
        <v>4113</v>
      </c>
      <c r="Q49" s="83">
        <v>32588</v>
      </c>
      <c r="R49" s="195" t="s">
        <v>4146</v>
      </c>
      <c r="S49" s="132">
        <v>45015</v>
      </c>
      <c r="T49" s="132"/>
      <c r="U49" s="197">
        <v>19982510387</v>
      </c>
      <c r="V49" s="198"/>
      <c r="W49" s="198"/>
    </row>
    <row r="50" spans="1:23" ht="15.75" customHeight="1">
      <c r="A50" s="190" t="s">
        <v>2017</v>
      </c>
      <c r="B50" s="190" t="s">
        <v>2018</v>
      </c>
      <c r="C50" s="190" t="s">
        <v>4166</v>
      </c>
      <c r="D50" s="190" t="s">
        <v>4176</v>
      </c>
      <c r="E50" s="190" t="s">
        <v>4193</v>
      </c>
      <c r="F50" s="169" t="s">
        <v>2022</v>
      </c>
      <c r="G50" s="191" t="s">
        <v>4725</v>
      </c>
      <c r="H50" s="192" t="s">
        <v>4147</v>
      </c>
      <c r="I50" s="172"/>
      <c r="J50" s="193" t="s">
        <v>4143</v>
      </c>
      <c r="K50" s="172" t="s">
        <v>5</v>
      </c>
      <c r="L50" s="192"/>
      <c r="M50" s="172" t="s">
        <v>5</v>
      </c>
      <c r="N50" s="194"/>
      <c r="O50" s="172">
        <v>73989444620</v>
      </c>
      <c r="P50" s="194" t="s">
        <v>4113</v>
      </c>
      <c r="Q50" s="83">
        <v>36656</v>
      </c>
      <c r="R50" s="195" t="s">
        <v>4148</v>
      </c>
      <c r="S50" s="132">
        <v>45015</v>
      </c>
      <c r="T50" s="132"/>
      <c r="U50" s="197" t="s">
        <v>4727</v>
      </c>
      <c r="V50" s="198"/>
      <c r="W50" s="198"/>
    </row>
    <row r="51" spans="1:23" ht="15.75" customHeight="1">
      <c r="A51" s="190" t="s">
        <v>2017</v>
      </c>
      <c r="B51" s="190" t="s">
        <v>2018</v>
      </c>
      <c r="C51" s="190" t="s">
        <v>4166</v>
      </c>
      <c r="D51" s="190" t="s">
        <v>4215</v>
      </c>
      <c r="E51" s="190" t="s">
        <v>4220</v>
      </c>
      <c r="F51" s="169" t="s">
        <v>2022</v>
      </c>
      <c r="G51" s="191" t="s">
        <v>4728</v>
      </c>
      <c r="H51" s="192" t="s">
        <v>4149</v>
      </c>
      <c r="I51" s="172"/>
      <c r="J51" s="193" t="s">
        <v>4143</v>
      </c>
      <c r="K51" s="172" t="s">
        <v>5</v>
      </c>
      <c r="L51" s="192"/>
      <c r="M51" s="172" t="s">
        <v>5</v>
      </c>
      <c r="N51" s="194"/>
      <c r="O51" s="172">
        <v>73989444620</v>
      </c>
      <c r="P51" s="194" t="s">
        <v>4113</v>
      </c>
      <c r="Q51" s="83">
        <v>32394</v>
      </c>
      <c r="R51" s="195" t="s">
        <v>4150</v>
      </c>
      <c r="S51" s="132">
        <v>45015</v>
      </c>
      <c r="T51" s="132"/>
      <c r="U51" s="197" t="s">
        <v>4730</v>
      </c>
      <c r="V51" s="198"/>
      <c r="W51" s="198"/>
    </row>
    <row r="52" spans="1:23" ht="15.75" customHeight="1">
      <c r="A52" s="190" t="s">
        <v>2017</v>
      </c>
      <c r="B52" s="190" t="s">
        <v>2018</v>
      </c>
      <c r="C52" s="190" t="s">
        <v>4166</v>
      </c>
      <c r="D52" s="190" t="s">
        <v>4176</v>
      </c>
      <c r="E52" s="190" t="s">
        <v>4194</v>
      </c>
      <c r="F52" s="169" t="s">
        <v>2022</v>
      </c>
      <c r="G52" s="191" t="s">
        <v>5142</v>
      </c>
      <c r="H52" s="192" t="s">
        <v>5143</v>
      </c>
      <c r="I52" s="172"/>
      <c r="J52" s="193" t="s">
        <v>61</v>
      </c>
      <c r="K52" s="172">
        <v>1394995474</v>
      </c>
      <c r="L52" s="192" t="s">
        <v>2116</v>
      </c>
      <c r="M52" s="172" t="s">
        <v>121</v>
      </c>
      <c r="N52" s="194" t="s">
        <v>122</v>
      </c>
      <c r="O52" s="172">
        <v>73989444620</v>
      </c>
      <c r="P52" s="194" t="s">
        <v>4113</v>
      </c>
      <c r="Q52" s="83">
        <v>31385</v>
      </c>
      <c r="R52" s="195" t="s">
        <v>5248</v>
      </c>
      <c r="S52" s="132">
        <v>45048</v>
      </c>
      <c r="T52" s="132"/>
      <c r="U52" s="197">
        <v>83986578669</v>
      </c>
      <c r="V52" s="198" t="s">
        <v>1691</v>
      </c>
      <c r="W52" s="198" t="s">
        <v>1528</v>
      </c>
    </row>
    <row r="53" spans="1:23" ht="15.75" customHeight="1">
      <c r="A53" s="190" t="s">
        <v>2017</v>
      </c>
      <c r="B53" s="190" t="s">
        <v>2018</v>
      </c>
      <c r="C53" s="190" t="s">
        <v>4169</v>
      </c>
      <c r="D53" s="190" t="s">
        <v>4201</v>
      </c>
      <c r="E53" s="190" t="s">
        <v>5239</v>
      </c>
      <c r="F53" s="169" t="s">
        <v>2022</v>
      </c>
      <c r="G53" s="191" t="s">
        <v>5796</v>
      </c>
      <c r="H53" s="192" t="s">
        <v>5064</v>
      </c>
      <c r="I53" s="172"/>
      <c r="J53" s="193" t="s">
        <v>61</v>
      </c>
      <c r="K53" s="172" t="s">
        <v>5713</v>
      </c>
      <c r="L53" s="192" t="s">
        <v>5714</v>
      </c>
      <c r="M53" s="172" t="s">
        <v>121</v>
      </c>
      <c r="N53" s="194" t="s">
        <v>122</v>
      </c>
      <c r="O53" s="172">
        <v>73989444620</v>
      </c>
      <c r="P53" s="194" t="s">
        <v>4113</v>
      </c>
      <c r="Q53" s="83">
        <v>26468</v>
      </c>
      <c r="R53" s="195" t="s">
        <v>5252</v>
      </c>
      <c r="S53" s="132">
        <v>45048</v>
      </c>
      <c r="T53" s="132"/>
      <c r="U53" s="197">
        <v>83988350088</v>
      </c>
      <c r="V53" s="198" t="s">
        <v>1527</v>
      </c>
      <c r="W53" s="198" t="s">
        <v>1528</v>
      </c>
    </row>
    <row r="54" spans="1:23" ht="15.75" customHeight="1">
      <c r="A54" s="190" t="s">
        <v>2017</v>
      </c>
      <c r="B54" s="190" t="s">
        <v>2018</v>
      </c>
      <c r="C54" s="190" t="s">
        <v>4166</v>
      </c>
      <c r="D54" s="190" t="s">
        <v>4215</v>
      </c>
      <c r="E54" s="190" t="s">
        <v>4239</v>
      </c>
      <c r="F54" s="169" t="s">
        <v>2022</v>
      </c>
      <c r="G54" s="191" t="s">
        <v>5781</v>
      </c>
      <c r="H54" s="192" t="s">
        <v>5008</v>
      </c>
      <c r="I54" s="172"/>
      <c r="J54" s="193" t="s">
        <v>61</v>
      </c>
      <c r="K54" s="172" t="s">
        <v>4718</v>
      </c>
      <c r="L54" s="195" t="s">
        <v>4114</v>
      </c>
      <c r="M54" s="172">
        <v>72073926134</v>
      </c>
      <c r="N54" s="194" t="s">
        <v>195</v>
      </c>
      <c r="O54" s="172">
        <v>73989444620</v>
      </c>
      <c r="P54" s="194" t="s">
        <v>4113</v>
      </c>
      <c r="Q54" s="83">
        <v>26152</v>
      </c>
      <c r="R54" s="195" t="s">
        <v>5256</v>
      </c>
      <c r="S54" s="132">
        <v>45048</v>
      </c>
      <c r="T54" s="132"/>
      <c r="U54" s="197">
        <v>61993189049</v>
      </c>
      <c r="V54" s="198" t="s">
        <v>57</v>
      </c>
      <c r="W54" s="198" t="s">
        <v>58</v>
      </c>
    </row>
    <row r="55" spans="1:23" ht="15.75" customHeight="1">
      <c r="A55" s="190" t="s">
        <v>2017</v>
      </c>
      <c r="B55" s="190" t="s">
        <v>2018</v>
      </c>
      <c r="C55" s="190" t="s">
        <v>4166</v>
      </c>
      <c r="D55" s="190" t="s">
        <v>4215</v>
      </c>
      <c r="E55" s="190" t="s">
        <v>4193</v>
      </c>
      <c r="F55" s="169" t="s">
        <v>2022</v>
      </c>
      <c r="G55" s="191" t="s">
        <v>5004</v>
      </c>
      <c r="H55" s="192" t="s">
        <v>5005</v>
      </c>
      <c r="I55" s="172"/>
      <c r="J55" s="193" t="s">
        <v>61</v>
      </c>
      <c r="K55" s="172" t="s">
        <v>4718</v>
      </c>
      <c r="L55" s="195" t="s">
        <v>4114</v>
      </c>
      <c r="M55" s="172">
        <v>72073926134</v>
      </c>
      <c r="N55" s="194" t="s">
        <v>195</v>
      </c>
      <c r="O55" s="172">
        <v>73989444620</v>
      </c>
      <c r="P55" s="194" t="s">
        <v>4113</v>
      </c>
      <c r="Q55" s="83">
        <v>37090</v>
      </c>
      <c r="R55" s="195" t="s">
        <v>5262</v>
      </c>
      <c r="S55" s="132">
        <v>45048</v>
      </c>
      <c r="T55" s="132"/>
      <c r="U55" s="197">
        <v>61981634480</v>
      </c>
      <c r="V55" s="198" t="s">
        <v>57</v>
      </c>
      <c r="W55" s="198" t="s">
        <v>58</v>
      </c>
    </row>
    <row r="56" spans="1:23" ht="15.75" customHeight="1">
      <c r="A56" s="190" t="s">
        <v>2017</v>
      </c>
      <c r="B56" s="190" t="s">
        <v>2018</v>
      </c>
      <c r="C56" s="190" t="s">
        <v>2019</v>
      </c>
      <c r="D56" s="190" t="s">
        <v>2043</v>
      </c>
      <c r="E56" s="190" t="s">
        <v>4244</v>
      </c>
      <c r="F56" s="169" t="s">
        <v>2022</v>
      </c>
      <c r="G56" s="191" t="s">
        <v>5782</v>
      </c>
      <c r="H56" s="192" t="s">
        <v>5011</v>
      </c>
      <c r="I56" s="172"/>
      <c r="J56" s="193" t="s">
        <v>61</v>
      </c>
      <c r="K56" s="172" t="s">
        <v>4718</v>
      </c>
      <c r="L56" s="195" t="s">
        <v>4114</v>
      </c>
      <c r="M56" s="172">
        <v>72073926134</v>
      </c>
      <c r="N56" s="194" t="s">
        <v>195</v>
      </c>
      <c r="O56" s="172">
        <v>73989444620</v>
      </c>
      <c r="P56" s="194" t="s">
        <v>4113</v>
      </c>
      <c r="Q56" s="83">
        <v>31035</v>
      </c>
      <c r="R56" s="201" t="s">
        <v>5264</v>
      </c>
      <c r="S56" s="132">
        <v>45048</v>
      </c>
      <c r="T56" s="132"/>
      <c r="U56" s="197">
        <v>61991169981</v>
      </c>
      <c r="V56" s="198" t="s">
        <v>57</v>
      </c>
      <c r="W56" s="198" t="s">
        <v>58</v>
      </c>
    </row>
    <row r="57" spans="1:23" ht="15.75" customHeight="1">
      <c r="A57" s="190" t="s">
        <v>2017</v>
      </c>
      <c r="B57" s="190" t="s">
        <v>2018</v>
      </c>
      <c r="C57" s="190" t="s">
        <v>4169</v>
      </c>
      <c r="D57" s="190" t="s">
        <v>4201</v>
      </c>
      <c r="E57" s="190" t="s">
        <v>4206</v>
      </c>
      <c r="F57" s="169" t="s">
        <v>2022</v>
      </c>
      <c r="G57" s="191" t="s">
        <v>5784</v>
      </c>
      <c r="H57" s="192" t="s">
        <v>5087</v>
      </c>
      <c r="I57" s="172"/>
      <c r="J57" s="193" t="s">
        <v>61</v>
      </c>
      <c r="K57" s="172" t="s">
        <v>4718</v>
      </c>
      <c r="L57" s="192" t="s">
        <v>4114</v>
      </c>
      <c r="M57" s="172">
        <v>72073926134</v>
      </c>
      <c r="N57" s="194" t="s">
        <v>195</v>
      </c>
      <c r="O57" s="172">
        <v>73989444620</v>
      </c>
      <c r="P57" s="194" t="s">
        <v>4113</v>
      </c>
      <c r="Q57" s="83">
        <v>21765</v>
      </c>
      <c r="R57" s="195" t="s">
        <v>5266</v>
      </c>
      <c r="S57" s="132">
        <v>45048</v>
      </c>
      <c r="T57" s="132"/>
      <c r="U57" s="197">
        <v>61994617647</v>
      </c>
      <c r="V57" s="198" t="s">
        <v>57</v>
      </c>
      <c r="W57" s="198" t="s">
        <v>58</v>
      </c>
    </row>
    <row r="58" spans="1:23" ht="15.75" customHeight="1">
      <c r="A58" s="190" t="s">
        <v>2017</v>
      </c>
      <c r="B58" s="190" t="s">
        <v>2018</v>
      </c>
      <c r="C58" s="190" t="s">
        <v>4169</v>
      </c>
      <c r="D58" s="190" t="s">
        <v>4174</v>
      </c>
      <c r="E58" s="190" t="s">
        <v>5245</v>
      </c>
      <c r="F58" s="169" t="s">
        <v>2022</v>
      </c>
      <c r="G58" s="191" t="s">
        <v>6100</v>
      </c>
      <c r="H58" s="192" t="s">
        <v>5277</v>
      </c>
      <c r="I58" s="172"/>
      <c r="J58" s="193" t="s">
        <v>4143</v>
      </c>
      <c r="K58" s="172" t="s">
        <v>5</v>
      </c>
      <c r="L58" s="192"/>
      <c r="M58" s="172" t="s">
        <v>5</v>
      </c>
      <c r="N58" s="194"/>
      <c r="O58" s="172" t="s">
        <v>5</v>
      </c>
      <c r="P58" s="194"/>
      <c r="Q58" s="83">
        <v>35992</v>
      </c>
      <c r="R58" s="195"/>
      <c r="S58" s="132">
        <v>45054</v>
      </c>
      <c r="T58" s="132"/>
      <c r="U58" s="197">
        <v>11948893675</v>
      </c>
      <c r="V58" s="198"/>
      <c r="W58" s="198"/>
    </row>
    <row r="59" spans="1:23" ht="15.75" customHeight="1">
      <c r="A59" s="190" t="s">
        <v>2017</v>
      </c>
      <c r="B59" s="190" t="s">
        <v>2018</v>
      </c>
      <c r="C59" s="190" t="s">
        <v>2019</v>
      </c>
      <c r="D59" s="190" t="s">
        <v>2043</v>
      </c>
      <c r="E59" s="190" t="s">
        <v>2046</v>
      </c>
      <c r="F59" s="169" t="s">
        <v>2022</v>
      </c>
      <c r="G59" s="191" t="s">
        <v>5114</v>
      </c>
      <c r="H59" s="192" t="s">
        <v>5115</v>
      </c>
      <c r="I59" s="172"/>
      <c r="J59" s="193" t="s">
        <v>61</v>
      </c>
      <c r="K59" s="172">
        <v>397689292</v>
      </c>
      <c r="L59" s="195" t="s">
        <v>62</v>
      </c>
      <c r="M59" s="172">
        <v>86936476104</v>
      </c>
      <c r="N59" s="194" t="s">
        <v>5702</v>
      </c>
      <c r="O59" s="172">
        <v>73989444620</v>
      </c>
      <c r="P59" s="194" t="s">
        <v>4113</v>
      </c>
      <c r="Q59" s="83">
        <v>30481</v>
      </c>
      <c r="R59" s="195" t="s">
        <v>5279</v>
      </c>
      <c r="S59" s="132">
        <v>45061</v>
      </c>
      <c r="T59" s="132"/>
      <c r="U59" s="197">
        <v>62981692908</v>
      </c>
      <c r="V59" s="198" t="s">
        <v>53</v>
      </c>
      <c r="W59" s="198" t="s">
        <v>54</v>
      </c>
    </row>
    <row r="60" spans="1:23" ht="15.75" customHeight="1">
      <c r="A60" s="190" t="s">
        <v>2017</v>
      </c>
      <c r="B60" s="190" t="s">
        <v>2018</v>
      </c>
      <c r="C60" s="190" t="s">
        <v>2019</v>
      </c>
      <c r="D60" s="190" t="s">
        <v>2026</v>
      </c>
      <c r="E60" s="190" t="s">
        <v>2041</v>
      </c>
      <c r="F60" s="169" t="s">
        <v>2022</v>
      </c>
      <c r="G60" s="191" t="s">
        <v>5233</v>
      </c>
      <c r="H60" s="192" t="s">
        <v>5234</v>
      </c>
      <c r="I60" s="172"/>
      <c r="J60" s="193" t="s">
        <v>50</v>
      </c>
      <c r="K60" s="172" t="s">
        <v>5</v>
      </c>
      <c r="L60" s="192"/>
      <c r="M60" s="172">
        <v>72073926134</v>
      </c>
      <c r="N60" s="194" t="s">
        <v>195</v>
      </c>
      <c r="O60" s="172">
        <v>73989444620</v>
      </c>
      <c r="P60" s="194" t="s">
        <v>4113</v>
      </c>
      <c r="Q60" s="83">
        <v>28474</v>
      </c>
      <c r="R60" s="195" t="s">
        <v>5282</v>
      </c>
      <c r="S60" s="132">
        <v>45061</v>
      </c>
      <c r="T60" s="132"/>
      <c r="U60" s="197">
        <v>61984492849</v>
      </c>
      <c r="V60" s="198" t="s">
        <v>57</v>
      </c>
      <c r="W60" s="198" t="s">
        <v>58</v>
      </c>
    </row>
    <row r="61" spans="1:23" ht="15.75" customHeight="1">
      <c r="A61" s="190" t="s">
        <v>2017</v>
      </c>
      <c r="B61" s="190" t="s">
        <v>2018</v>
      </c>
      <c r="C61" s="190" t="s">
        <v>4169</v>
      </c>
      <c r="D61" s="190" t="s">
        <v>4201</v>
      </c>
      <c r="E61" s="190" t="s">
        <v>4233</v>
      </c>
      <c r="F61" s="169" t="s">
        <v>2022</v>
      </c>
      <c r="G61" s="191" t="s">
        <v>4974</v>
      </c>
      <c r="H61" s="192" t="s">
        <v>4975</v>
      </c>
      <c r="I61" s="172"/>
      <c r="J61" s="193" t="s">
        <v>61</v>
      </c>
      <c r="K61" s="172" t="s">
        <v>47</v>
      </c>
      <c r="L61" s="192" t="s">
        <v>48</v>
      </c>
      <c r="M61" s="172" t="s">
        <v>121</v>
      </c>
      <c r="N61" s="194" t="s">
        <v>122</v>
      </c>
      <c r="O61" s="172">
        <v>73989444620</v>
      </c>
      <c r="P61" s="194" t="s">
        <v>4113</v>
      </c>
      <c r="Q61" s="83">
        <v>28984</v>
      </c>
      <c r="R61" s="204" t="s">
        <v>5284</v>
      </c>
      <c r="S61" s="132">
        <v>45061</v>
      </c>
      <c r="T61" s="132"/>
      <c r="U61" s="197">
        <v>32984035667</v>
      </c>
      <c r="V61" s="198" t="s">
        <v>45</v>
      </c>
      <c r="W61" s="198" t="s">
        <v>58</v>
      </c>
    </row>
    <row r="62" spans="1:23" ht="15.75" customHeight="1">
      <c r="A62" s="190" t="s">
        <v>2017</v>
      </c>
      <c r="B62" s="190" t="s">
        <v>2018</v>
      </c>
      <c r="C62" s="190" t="s">
        <v>2019</v>
      </c>
      <c r="D62" s="190" t="s">
        <v>2026</v>
      </c>
      <c r="E62" s="190" t="s">
        <v>2077</v>
      </c>
      <c r="F62" s="169" t="s">
        <v>2022</v>
      </c>
      <c r="G62" s="191" t="s">
        <v>4962</v>
      </c>
      <c r="H62" s="192" t="s">
        <v>4963</v>
      </c>
      <c r="I62" s="172"/>
      <c r="J62" s="193" t="s">
        <v>61</v>
      </c>
      <c r="K62" s="172">
        <v>14876583706</v>
      </c>
      <c r="L62" s="192" t="s">
        <v>949</v>
      </c>
      <c r="M62" s="172">
        <v>86936476104</v>
      </c>
      <c r="N62" s="194" t="s">
        <v>5702</v>
      </c>
      <c r="O62" s="172">
        <v>73989444620</v>
      </c>
      <c r="P62" s="194" t="s">
        <v>4113</v>
      </c>
      <c r="Q62" s="83">
        <v>27499</v>
      </c>
      <c r="R62" s="195" t="s">
        <v>5286</v>
      </c>
      <c r="S62" s="132">
        <v>45061</v>
      </c>
      <c r="T62" s="132"/>
      <c r="U62" s="197">
        <v>62991532913</v>
      </c>
      <c r="V62" s="198" t="s">
        <v>53</v>
      </c>
      <c r="W62" s="198" t="s">
        <v>54</v>
      </c>
    </row>
    <row r="63" spans="1:23" ht="15.75" customHeight="1">
      <c r="A63" s="190" t="s">
        <v>2017</v>
      </c>
      <c r="B63" s="190" t="s">
        <v>2018</v>
      </c>
      <c r="C63" s="190" t="s">
        <v>2019</v>
      </c>
      <c r="D63" s="190" t="s">
        <v>2030</v>
      </c>
      <c r="E63" s="190" t="s">
        <v>2056</v>
      </c>
      <c r="F63" s="169" t="s">
        <v>2022</v>
      </c>
      <c r="G63" s="191" t="s">
        <v>5121</v>
      </c>
      <c r="H63" s="192" t="s">
        <v>5122</v>
      </c>
      <c r="I63" s="172"/>
      <c r="J63" s="193" t="s">
        <v>61</v>
      </c>
      <c r="K63" s="172">
        <v>14876583706</v>
      </c>
      <c r="L63" s="192" t="s">
        <v>949</v>
      </c>
      <c r="M63" s="172">
        <v>86936476104</v>
      </c>
      <c r="N63" s="194" t="s">
        <v>5702</v>
      </c>
      <c r="O63" s="172">
        <v>73989444620</v>
      </c>
      <c r="P63" s="194" t="s">
        <v>4113</v>
      </c>
      <c r="Q63" s="83">
        <v>35237</v>
      </c>
      <c r="R63" s="195" t="s">
        <v>5288</v>
      </c>
      <c r="S63" s="132">
        <v>45061</v>
      </c>
      <c r="T63" s="132"/>
      <c r="U63" s="197">
        <v>67984095564</v>
      </c>
      <c r="V63" s="198" t="s">
        <v>53</v>
      </c>
      <c r="W63" s="198" t="s">
        <v>54</v>
      </c>
    </row>
    <row r="64" spans="1:23" ht="15.75" customHeight="1">
      <c r="A64" s="190" t="s">
        <v>2017</v>
      </c>
      <c r="B64" s="190" t="s">
        <v>2018</v>
      </c>
      <c r="C64" s="190" t="s">
        <v>4169</v>
      </c>
      <c r="D64" s="190" t="s">
        <v>4170</v>
      </c>
      <c r="E64" s="190" t="s">
        <v>4191</v>
      </c>
      <c r="F64" s="169" t="s">
        <v>2022</v>
      </c>
      <c r="G64" s="191" t="s">
        <v>5289</v>
      </c>
      <c r="H64" s="192" t="s">
        <v>4825</v>
      </c>
      <c r="I64" s="172"/>
      <c r="J64" s="193" t="s">
        <v>61</v>
      </c>
      <c r="K64" s="172">
        <v>102432163</v>
      </c>
      <c r="L64" s="192" t="s">
        <v>2282</v>
      </c>
      <c r="M64" s="172">
        <v>72073926134</v>
      </c>
      <c r="N64" s="194" t="s">
        <v>195</v>
      </c>
      <c r="O64" s="172">
        <v>73989444620</v>
      </c>
      <c r="P64" s="194" t="s">
        <v>4113</v>
      </c>
      <c r="Q64" s="83">
        <v>35670</v>
      </c>
      <c r="R64" s="201" t="s">
        <v>5291</v>
      </c>
      <c r="S64" s="132">
        <v>45061</v>
      </c>
      <c r="T64" s="132"/>
      <c r="U64" s="197">
        <v>61982371935</v>
      </c>
      <c r="V64" s="198" t="s">
        <v>57</v>
      </c>
      <c r="W64" s="198" t="s">
        <v>58</v>
      </c>
    </row>
    <row r="65" spans="1:26" ht="15.75" customHeight="1">
      <c r="A65" s="190" t="s">
        <v>2017</v>
      </c>
      <c r="B65" s="190" t="s">
        <v>2018</v>
      </c>
      <c r="C65" s="190" t="s">
        <v>2038</v>
      </c>
      <c r="D65" s="190" t="s">
        <v>2036</v>
      </c>
      <c r="E65" s="190" t="s">
        <v>2037</v>
      </c>
      <c r="F65" s="169" t="s">
        <v>2022</v>
      </c>
      <c r="G65" s="191" t="s">
        <v>4971</v>
      </c>
      <c r="H65" s="192" t="s">
        <v>4972</v>
      </c>
      <c r="I65" s="172"/>
      <c r="J65" s="193" t="s">
        <v>61</v>
      </c>
      <c r="K65" s="172">
        <v>1394995474</v>
      </c>
      <c r="L65" s="192" t="s">
        <v>2116</v>
      </c>
      <c r="M65" s="172" t="s">
        <v>121</v>
      </c>
      <c r="N65" s="194" t="s">
        <v>122</v>
      </c>
      <c r="O65" s="172">
        <v>73989444620</v>
      </c>
      <c r="P65" s="194" t="s">
        <v>4113</v>
      </c>
      <c r="Q65" s="83">
        <v>33027</v>
      </c>
      <c r="R65" s="201" t="s">
        <v>5293</v>
      </c>
      <c r="S65" s="132">
        <v>45061</v>
      </c>
      <c r="T65" s="132"/>
      <c r="U65" s="197">
        <v>83996127701</v>
      </c>
      <c r="V65" s="198" t="s">
        <v>1691</v>
      </c>
      <c r="W65" s="198" t="s">
        <v>1528</v>
      </c>
    </row>
    <row r="66" spans="1:26" ht="15.75" customHeight="1">
      <c r="A66" s="190" t="s">
        <v>2017</v>
      </c>
      <c r="B66" s="190" t="s">
        <v>2018</v>
      </c>
      <c r="C66" s="190"/>
      <c r="D66" s="190"/>
      <c r="E66" s="190"/>
      <c r="F66" s="169" t="s">
        <v>2022</v>
      </c>
      <c r="G66" s="191" t="s">
        <v>5158</v>
      </c>
      <c r="H66" s="192" t="s">
        <v>5159</v>
      </c>
      <c r="I66" s="172"/>
      <c r="J66" s="193" t="s">
        <v>61</v>
      </c>
      <c r="K66" s="172">
        <v>1394995474</v>
      </c>
      <c r="L66" s="192" t="s">
        <v>2116</v>
      </c>
      <c r="M66" s="172" t="s">
        <v>121</v>
      </c>
      <c r="N66" s="194" t="s">
        <v>122</v>
      </c>
      <c r="O66" s="172">
        <v>73989444620</v>
      </c>
      <c r="P66" s="194" t="s">
        <v>4113</v>
      </c>
      <c r="Q66" s="83">
        <v>32030</v>
      </c>
      <c r="R66" s="201" t="s">
        <v>5295</v>
      </c>
      <c r="S66" s="132">
        <v>45061</v>
      </c>
      <c r="T66" s="132">
        <v>45092</v>
      </c>
      <c r="U66" s="197">
        <v>83989011095</v>
      </c>
      <c r="V66" s="198" t="s">
        <v>1691</v>
      </c>
      <c r="W66" s="198" t="s">
        <v>1528</v>
      </c>
    </row>
    <row r="67" spans="1:26" ht="15.75" customHeight="1">
      <c r="A67" s="190" t="s">
        <v>2017</v>
      </c>
      <c r="B67" s="190" t="s">
        <v>2018</v>
      </c>
      <c r="C67" s="190"/>
      <c r="D67" s="190"/>
      <c r="E67" s="190"/>
      <c r="F67" s="169" t="s">
        <v>2022</v>
      </c>
      <c r="G67" s="191" t="s">
        <v>5698</v>
      </c>
      <c r="H67" s="192" t="s">
        <v>5699</v>
      </c>
      <c r="I67" s="172"/>
      <c r="J67" s="193" t="s">
        <v>61</v>
      </c>
      <c r="K67" s="172">
        <v>102432163</v>
      </c>
      <c r="L67" s="192" t="s">
        <v>2282</v>
      </c>
      <c r="M67" s="172">
        <v>72073926134</v>
      </c>
      <c r="N67" s="194" t="s">
        <v>195</v>
      </c>
      <c r="O67" s="172">
        <v>73989444620</v>
      </c>
      <c r="P67" s="194" t="s">
        <v>4113</v>
      </c>
      <c r="Q67" s="83">
        <v>32209</v>
      </c>
      <c r="R67" s="201" t="s">
        <v>5715</v>
      </c>
      <c r="S67" s="132">
        <v>45082</v>
      </c>
      <c r="T67" s="132"/>
      <c r="U67" s="197">
        <v>61985779521</v>
      </c>
      <c r="V67" s="198" t="s">
        <v>57</v>
      </c>
      <c r="W67" s="198" t="s">
        <v>58</v>
      </c>
    </row>
    <row r="68" spans="1:26" ht="15.75" customHeight="1">
      <c r="A68" s="190" t="s">
        <v>2017</v>
      </c>
      <c r="B68" s="190" t="s">
        <v>2018</v>
      </c>
      <c r="C68" s="190"/>
      <c r="D68" s="190"/>
      <c r="E68" s="190"/>
      <c r="F68" s="169" t="s">
        <v>2022</v>
      </c>
      <c r="G68" s="191" t="s">
        <v>5786</v>
      </c>
      <c r="H68" s="192" t="s">
        <v>5687</v>
      </c>
      <c r="I68" s="172"/>
      <c r="J68" s="193" t="s">
        <v>61</v>
      </c>
      <c r="K68" s="172">
        <v>102432163</v>
      </c>
      <c r="L68" s="192" t="s">
        <v>2282</v>
      </c>
      <c r="M68" s="172">
        <v>72073926134</v>
      </c>
      <c r="N68" s="194" t="s">
        <v>195</v>
      </c>
      <c r="O68" s="172">
        <v>73989444620</v>
      </c>
      <c r="P68" s="194" t="s">
        <v>4113</v>
      </c>
      <c r="Q68" s="83">
        <v>28107</v>
      </c>
      <c r="R68" s="201" t="s">
        <v>5716</v>
      </c>
      <c r="S68" s="132">
        <v>45082</v>
      </c>
      <c r="T68" s="132"/>
      <c r="U68" s="197">
        <v>61986648311</v>
      </c>
      <c r="V68" s="198" t="s">
        <v>57</v>
      </c>
      <c r="W68" s="198" t="s">
        <v>58</v>
      </c>
    </row>
    <row r="69" spans="1:26" ht="15.75" customHeight="1">
      <c r="A69" s="190" t="s">
        <v>2017</v>
      </c>
      <c r="B69" s="190" t="s">
        <v>2018</v>
      </c>
      <c r="C69" s="190"/>
      <c r="D69" s="190"/>
      <c r="E69" s="190"/>
      <c r="F69" s="169" t="s">
        <v>2022</v>
      </c>
      <c r="G69" s="191" t="s">
        <v>5785</v>
      </c>
      <c r="H69" s="192" t="s">
        <v>5380</v>
      </c>
      <c r="I69" s="172"/>
      <c r="J69" s="193" t="s">
        <v>61</v>
      </c>
      <c r="K69" s="172" t="s">
        <v>5233</v>
      </c>
      <c r="L69" s="192" t="s">
        <v>5234</v>
      </c>
      <c r="M69" s="172">
        <v>72073926134</v>
      </c>
      <c r="N69" s="194" t="s">
        <v>195</v>
      </c>
      <c r="O69" s="172">
        <v>73989444620</v>
      </c>
      <c r="P69" s="194" t="s">
        <v>4113</v>
      </c>
      <c r="Q69" s="83">
        <v>28460</v>
      </c>
      <c r="R69" s="208" t="s">
        <v>5717</v>
      </c>
      <c r="S69" s="132">
        <v>45082</v>
      </c>
      <c r="T69" s="132"/>
      <c r="U69" s="197">
        <v>61981821484</v>
      </c>
      <c r="V69" s="198" t="s">
        <v>57</v>
      </c>
      <c r="W69" s="198" t="s">
        <v>58</v>
      </c>
    </row>
    <row r="70" spans="1:26" ht="15.75" customHeight="1">
      <c r="A70" s="190" t="s">
        <v>2017</v>
      </c>
      <c r="B70" s="190" t="s">
        <v>2018</v>
      </c>
      <c r="C70" s="190" t="s">
        <v>4166</v>
      </c>
      <c r="D70" s="190" t="s">
        <v>4167</v>
      </c>
      <c r="E70" s="190" t="s">
        <v>5246</v>
      </c>
      <c r="F70" s="169" t="s">
        <v>2022</v>
      </c>
      <c r="G70" s="191" t="s">
        <v>5442</v>
      </c>
      <c r="H70" s="192" t="s">
        <v>5443</v>
      </c>
      <c r="I70" s="172"/>
      <c r="J70" s="193" t="s">
        <v>61</v>
      </c>
      <c r="K70" s="172" t="s">
        <v>4718</v>
      </c>
      <c r="L70" s="192" t="s">
        <v>4114</v>
      </c>
      <c r="M70" s="172">
        <v>72073926134</v>
      </c>
      <c r="N70" s="194" t="s">
        <v>195</v>
      </c>
      <c r="O70" s="172">
        <v>73989444620</v>
      </c>
      <c r="P70" s="194" t="s">
        <v>4113</v>
      </c>
      <c r="Q70" s="83">
        <v>30643</v>
      </c>
      <c r="R70" s="201" t="s">
        <v>5718</v>
      </c>
      <c r="S70" s="132">
        <v>45082</v>
      </c>
      <c r="T70" s="132"/>
      <c r="U70" s="197">
        <v>61998840634</v>
      </c>
      <c r="V70" s="198" t="s">
        <v>57</v>
      </c>
      <c r="W70" s="198" t="s">
        <v>58</v>
      </c>
    </row>
    <row r="71" spans="1:26" ht="15.75" customHeight="1">
      <c r="A71" s="190" t="s">
        <v>2017</v>
      </c>
      <c r="B71" s="190" t="s">
        <v>2018</v>
      </c>
      <c r="C71" s="190" t="s">
        <v>2019</v>
      </c>
      <c r="D71" s="190" t="s">
        <v>2043</v>
      </c>
      <c r="E71" s="190" t="s">
        <v>2065</v>
      </c>
      <c r="F71" s="169" t="s">
        <v>2022</v>
      </c>
      <c r="G71" s="191" t="s">
        <v>5799</v>
      </c>
      <c r="H71" s="192" t="s">
        <v>5339</v>
      </c>
      <c r="I71" s="172"/>
      <c r="J71" s="193" t="s">
        <v>61</v>
      </c>
      <c r="K71" s="172">
        <v>1394995474</v>
      </c>
      <c r="L71" s="192" t="s">
        <v>2116</v>
      </c>
      <c r="M71" s="172" t="s">
        <v>121</v>
      </c>
      <c r="N71" s="194" t="s">
        <v>122</v>
      </c>
      <c r="O71" s="172">
        <v>73989444620</v>
      </c>
      <c r="P71" s="194" t="s">
        <v>4113</v>
      </c>
      <c r="Q71" s="83">
        <v>32695</v>
      </c>
      <c r="R71" s="201" t="s">
        <v>5719</v>
      </c>
      <c r="S71" s="132">
        <v>45082</v>
      </c>
      <c r="T71" s="132"/>
      <c r="U71" s="197">
        <v>83991002027</v>
      </c>
      <c r="V71" s="198" t="s">
        <v>1691</v>
      </c>
      <c r="W71" s="198" t="s">
        <v>1528</v>
      </c>
    </row>
    <row r="72" spans="1:26" ht="15.75" customHeight="1">
      <c r="A72" s="190" t="s">
        <v>2017</v>
      </c>
      <c r="B72" s="190" t="s">
        <v>2018</v>
      </c>
      <c r="C72" s="190" t="s">
        <v>2019</v>
      </c>
      <c r="D72" s="190" t="s">
        <v>2043</v>
      </c>
      <c r="E72" s="190" t="s">
        <v>2054</v>
      </c>
      <c r="F72" s="169" t="s">
        <v>2022</v>
      </c>
      <c r="G72" s="191" t="s">
        <v>5332</v>
      </c>
      <c r="H72" s="192" t="s">
        <v>5333</v>
      </c>
      <c r="I72" s="172"/>
      <c r="J72" s="193" t="s">
        <v>61</v>
      </c>
      <c r="K72" s="172">
        <v>1394995474</v>
      </c>
      <c r="L72" s="214" t="s">
        <v>2116</v>
      </c>
      <c r="M72" s="172" t="s">
        <v>121</v>
      </c>
      <c r="N72" s="211" t="s">
        <v>122</v>
      </c>
      <c r="O72" s="172">
        <v>73989444620</v>
      </c>
      <c r="P72" s="194" t="s">
        <v>4113</v>
      </c>
      <c r="Q72" s="83">
        <v>37638</v>
      </c>
      <c r="R72" s="213" t="s">
        <v>5720</v>
      </c>
      <c r="S72" s="132">
        <v>45082</v>
      </c>
      <c r="T72" s="132"/>
      <c r="U72" s="197">
        <v>83998046014</v>
      </c>
      <c r="V72" s="198" t="s">
        <v>1691</v>
      </c>
      <c r="W72" s="198" t="s">
        <v>1528</v>
      </c>
      <c r="X72" s="174"/>
      <c r="Y72" s="174"/>
      <c r="Z72" s="174"/>
    </row>
    <row r="73" spans="1:26" ht="15.75" customHeight="1">
      <c r="A73" s="190" t="s">
        <v>2017</v>
      </c>
      <c r="B73" s="190" t="s">
        <v>2018</v>
      </c>
      <c r="C73" s="190" t="s">
        <v>2019</v>
      </c>
      <c r="D73" s="190" t="s">
        <v>2030</v>
      </c>
      <c r="E73" s="190" t="s">
        <v>2064</v>
      </c>
      <c r="F73" s="169" t="s">
        <v>2022</v>
      </c>
      <c r="G73" s="191" t="s">
        <v>5700</v>
      </c>
      <c r="H73" s="192" t="s">
        <v>5701</v>
      </c>
      <c r="I73" s="172"/>
      <c r="J73" s="193" t="s">
        <v>61</v>
      </c>
      <c r="K73" s="172">
        <v>1394995474</v>
      </c>
      <c r="L73" s="214" t="s">
        <v>2116</v>
      </c>
      <c r="M73" s="172" t="s">
        <v>121</v>
      </c>
      <c r="N73" s="211" t="s">
        <v>122</v>
      </c>
      <c r="O73" s="172">
        <v>73989444620</v>
      </c>
      <c r="P73" s="194" t="s">
        <v>4113</v>
      </c>
      <c r="Q73" s="83">
        <v>30858</v>
      </c>
      <c r="R73" s="213" t="s">
        <v>5721</v>
      </c>
      <c r="S73" s="132">
        <v>45082</v>
      </c>
      <c r="T73" s="132"/>
      <c r="U73" s="197">
        <v>83987559994</v>
      </c>
      <c r="V73" s="198" t="s">
        <v>1691</v>
      </c>
      <c r="W73" s="198" t="s">
        <v>1528</v>
      </c>
      <c r="X73" s="174"/>
      <c r="Y73" s="174"/>
      <c r="Z73" s="174"/>
    </row>
    <row r="74" spans="1:26" ht="15.75" customHeight="1">
      <c r="A74" s="190" t="s">
        <v>2017</v>
      </c>
      <c r="B74" s="190" t="s">
        <v>2018</v>
      </c>
      <c r="C74" s="190" t="s">
        <v>4169</v>
      </c>
      <c r="D74" s="190" t="s">
        <v>4201</v>
      </c>
      <c r="E74" s="190" t="s">
        <v>4207</v>
      </c>
      <c r="F74" s="169" t="s">
        <v>2022</v>
      </c>
      <c r="G74" s="191" t="s">
        <v>5760</v>
      </c>
      <c r="H74" s="192" t="s">
        <v>5385</v>
      </c>
      <c r="I74" s="172"/>
      <c r="J74" s="193" t="s">
        <v>61</v>
      </c>
      <c r="K74" s="172">
        <v>888248105</v>
      </c>
      <c r="L74" s="192" t="s">
        <v>5712</v>
      </c>
      <c r="M74" s="172">
        <v>86936476104</v>
      </c>
      <c r="N74" s="211" t="s">
        <v>5702</v>
      </c>
      <c r="O74" s="172">
        <v>73989444620</v>
      </c>
      <c r="P74" s="194" t="s">
        <v>4113</v>
      </c>
      <c r="Q74" s="83">
        <v>35599</v>
      </c>
      <c r="R74" s="213" t="s">
        <v>5722</v>
      </c>
      <c r="S74" s="132">
        <v>45082</v>
      </c>
      <c r="T74" s="132"/>
      <c r="U74" s="197">
        <v>6293099685</v>
      </c>
      <c r="V74" s="198" t="s">
        <v>2171</v>
      </c>
      <c r="W74" s="198" t="s">
        <v>54</v>
      </c>
      <c r="X74" s="174"/>
      <c r="Y74" s="174"/>
      <c r="Z74" s="174"/>
    </row>
    <row r="75" spans="1:26" ht="15.75" customHeight="1">
      <c r="A75" s="190" t="s">
        <v>2017</v>
      </c>
      <c r="B75" s="190" t="s">
        <v>2018</v>
      </c>
      <c r="C75" s="190" t="s">
        <v>4166</v>
      </c>
      <c r="D75" s="190" t="s">
        <v>4167</v>
      </c>
      <c r="E75" s="190" t="s">
        <v>4180</v>
      </c>
      <c r="F75" s="169" t="s">
        <v>2022</v>
      </c>
      <c r="G75" s="191" t="s">
        <v>6089</v>
      </c>
      <c r="H75" s="192" t="s">
        <v>5702</v>
      </c>
      <c r="I75" s="172"/>
      <c r="J75" s="193" t="s">
        <v>44</v>
      </c>
      <c r="K75" s="172" t="s">
        <v>5</v>
      </c>
      <c r="L75" s="214"/>
      <c r="M75" s="172" t="s">
        <v>5</v>
      </c>
      <c r="N75" s="211"/>
      <c r="O75" s="172">
        <v>73989444620</v>
      </c>
      <c r="P75" s="194" t="s">
        <v>4113</v>
      </c>
      <c r="Q75" s="83">
        <v>29333</v>
      </c>
      <c r="R75" s="213" t="s">
        <v>5723</v>
      </c>
      <c r="S75" s="132">
        <v>45082</v>
      </c>
      <c r="T75" s="132"/>
      <c r="U75" s="197">
        <v>61983360115</v>
      </c>
      <c r="V75" s="198" t="s">
        <v>53</v>
      </c>
      <c r="W75" s="198" t="s">
        <v>54</v>
      </c>
      <c r="X75" s="174"/>
      <c r="Y75" s="174"/>
      <c r="Z75" s="174"/>
    </row>
    <row r="76" spans="1:26" ht="15.75" customHeight="1">
      <c r="A76" s="190" t="s">
        <v>2017</v>
      </c>
      <c r="B76" s="190" t="s">
        <v>2018</v>
      </c>
      <c r="C76" s="190" t="s">
        <v>4166</v>
      </c>
      <c r="D76" s="190" t="s">
        <v>4167</v>
      </c>
      <c r="E76" s="190" t="s">
        <v>4187</v>
      </c>
      <c r="F76" s="169" t="s">
        <v>2022</v>
      </c>
      <c r="G76" s="191" t="s">
        <v>5801</v>
      </c>
      <c r="H76" s="192" t="s">
        <v>5581</v>
      </c>
      <c r="I76" s="172"/>
      <c r="J76" s="193" t="s">
        <v>61</v>
      </c>
      <c r="K76" s="172" t="s">
        <v>47</v>
      </c>
      <c r="L76" s="214" t="s">
        <v>48</v>
      </c>
      <c r="M76" s="172" t="s">
        <v>121</v>
      </c>
      <c r="N76" s="211" t="s">
        <v>122</v>
      </c>
      <c r="O76" s="172">
        <v>73989444620</v>
      </c>
      <c r="P76" s="194" t="s">
        <v>4113</v>
      </c>
      <c r="Q76" s="83">
        <v>21228</v>
      </c>
      <c r="R76" s="213" t="s">
        <v>5724</v>
      </c>
      <c r="S76" s="132">
        <v>45082</v>
      </c>
      <c r="T76" s="132"/>
      <c r="U76" s="197">
        <v>32998244525</v>
      </c>
      <c r="V76" s="198" t="s">
        <v>45</v>
      </c>
      <c r="W76" s="198" t="s">
        <v>58</v>
      </c>
      <c r="X76" s="174"/>
      <c r="Y76" s="174"/>
      <c r="Z76" s="174"/>
    </row>
    <row r="77" spans="1:26" ht="15.75" customHeight="1">
      <c r="A77" s="190" t="s">
        <v>2017</v>
      </c>
      <c r="B77" s="190" t="s">
        <v>2018</v>
      </c>
      <c r="C77" s="190" t="s">
        <v>4166</v>
      </c>
      <c r="D77" s="190" t="s">
        <v>4167</v>
      </c>
      <c r="E77" s="190" t="s">
        <v>4188</v>
      </c>
      <c r="F77" s="169" t="s">
        <v>2022</v>
      </c>
      <c r="G77" s="191" t="s">
        <v>5703</v>
      </c>
      <c r="H77" s="192" t="s">
        <v>5704</v>
      </c>
      <c r="I77" s="172"/>
      <c r="J77" s="193" t="s">
        <v>61</v>
      </c>
      <c r="K77" s="172" t="s">
        <v>47</v>
      </c>
      <c r="L77" s="192" t="s">
        <v>48</v>
      </c>
      <c r="M77" s="172" t="s">
        <v>121</v>
      </c>
      <c r="N77" s="194" t="s">
        <v>122</v>
      </c>
      <c r="O77" s="172">
        <v>73989444620</v>
      </c>
      <c r="P77" s="194" t="s">
        <v>4113</v>
      </c>
      <c r="Q77" s="83">
        <v>31436</v>
      </c>
      <c r="R77" s="213" t="s">
        <v>5725</v>
      </c>
      <c r="S77" s="132">
        <v>45082</v>
      </c>
      <c r="T77" s="132">
        <v>45093</v>
      </c>
      <c r="U77" s="197">
        <v>32999475920</v>
      </c>
      <c r="V77" s="198" t="s">
        <v>45</v>
      </c>
      <c r="W77" s="198" t="s">
        <v>58</v>
      </c>
      <c r="X77" s="174"/>
      <c r="Y77" s="174"/>
      <c r="Z77" s="174"/>
    </row>
    <row r="78" spans="1:26" ht="15.75" customHeight="1">
      <c r="A78" s="190" t="s">
        <v>2017</v>
      </c>
      <c r="B78" s="190" t="s">
        <v>2018</v>
      </c>
      <c r="C78" s="190" t="s">
        <v>4166</v>
      </c>
      <c r="D78" s="190" t="s">
        <v>4167</v>
      </c>
      <c r="E78" s="190" t="s">
        <v>4230</v>
      </c>
      <c r="F78" s="169" t="s">
        <v>2022</v>
      </c>
      <c r="G78" s="191" t="s">
        <v>6090</v>
      </c>
      <c r="H78" s="192" t="s">
        <v>5705</v>
      </c>
      <c r="I78" s="172"/>
      <c r="J78" s="193" t="s">
        <v>124</v>
      </c>
      <c r="K78" s="172" t="s">
        <v>5</v>
      </c>
      <c r="L78" s="192"/>
      <c r="M78" s="172" t="s">
        <v>5</v>
      </c>
      <c r="N78" s="194"/>
      <c r="O78" s="172" t="s">
        <v>5</v>
      </c>
      <c r="P78" s="194"/>
      <c r="Q78" s="83">
        <v>27532</v>
      </c>
      <c r="R78" s="213" t="s">
        <v>5726</v>
      </c>
      <c r="S78" s="132">
        <v>45089</v>
      </c>
      <c r="T78" s="132"/>
      <c r="U78" s="197" t="s">
        <v>5727</v>
      </c>
      <c r="V78" s="198"/>
      <c r="W78" s="198"/>
      <c r="X78" s="174"/>
      <c r="Y78" s="174"/>
      <c r="Z78" s="174"/>
    </row>
    <row r="79" spans="1:26" ht="15.75" customHeight="1">
      <c r="A79" s="190" t="s">
        <v>2017</v>
      </c>
      <c r="B79" s="190" t="s">
        <v>2018</v>
      </c>
      <c r="C79" s="190" t="s">
        <v>4166</v>
      </c>
      <c r="D79" s="190" t="s">
        <v>4167</v>
      </c>
      <c r="E79" s="190" t="s">
        <v>4195</v>
      </c>
      <c r="F79" s="169" t="s">
        <v>2022</v>
      </c>
      <c r="G79" s="191" t="s">
        <v>5393</v>
      </c>
      <c r="H79" s="192" t="s">
        <v>5394</v>
      </c>
      <c r="I79" s="172"/>
      <c r="J79" s="193" t="s">
        <v>61</v>
      </c>
      <c r="K79" s="172">
        <v>397689292</v>
      </c>
      <c r="L79" s="192" t="s">
        <v>62</v>
      </c>
      <c r="M79" s="172">
        <v>86936476104</v>
      </c>
      <c r="N79" s="211" t="s">
        <v>5702</v>
      </c>
      <c r="O79" s="172">
        <v>73989444620</v>
      </c>
      <c r="P79" s="194" t="s">
        <v>4113</v>
      </c>
      <c r="Q79" s="83">
        <v>33847</v>
      </c>
      <c r="R79" s="213" t="s">
        <v>5728</v>
      </c>
      <c r="S79" s="132">
        <v>45096</v>
      </c>
      <c r="T79" s="132"/>
      <c r="U79" s="197">
        <v>62982642122</v>
      </c>
      <c r="V79" s="198" t="s">
        <v>53</v>
      </c>
      <c r="W79" s="198" t="s">
        <v>54</v>
      </c>
      <c r="X79" s="174"/>
      <c r="Y79" s="174"/>
      <c r="Z79" s="174"/>
    </row>
    <row r="80" spans="1:26" ht="15.75" customHeight="1">
      <c r="A80" s="190" t="s">
        <v>2017</v>
      </c>
      <c r="B80" s="190" t="s">
        <v>2018</v>
      </c>
      <c r="C80" s="190" t="s">
        <v>4169</v>
      </c>
      <c r="D80" s="190" t="s">
        <v>4204</v>
      </c>
      <c r="E80" s="190" t="s">
        <v>4208</v>
      </c>
      <c r="F80" s="169" t="s">
        <v>2022</v>
      </c>
      <c r="G80" s="191" t="s">
        <v>5706</v>
      </c>
      <c r="H80" s="192" t="s">
        <v>5707</v>
      </c>
      <c r="I80" s="172"/>
      <c r="J80" s="193" t="s">
        <v>61</v>
      </c>
      <c r="K80" s="172">
        <v>888248105</v>
      </c>
      <c r="L80" s="192" t="s">
        <v>5712</v>
      </c>
      <c r="M80" s="172">
        <v>86936476104</v>
      </c>
      <c r="N80" s="211" t="s">
        <v>5702</v>
      </c>
      <c r="O80" s="172">
        <v>73989444620</v>
      </c>
      <c r="P80" s="194" t="s">
        <v>4113</v>
      </c>
      <c r="Q80" s="83">
        <v>29156</v>
      </c>
      <c r="R80" s="213" t="s">
        <v>5729</v>
      </c>
      <c r="S80" s="132">
        <v>45096</v>
      </c>
      <c r="T80" s="132"/>
      <c r="U80" s="197">
        <v>62991339202</v>
      </c>
      <c r="V80" s="198" t="s">
        <v>2171</v>
      </c>
      <c r="W80" s="198" t="s">
        <v>54</v>
      </c>
      <c r="X80" s="174"/>
      <c r="Y80" s="174"/>
      <c r="Z80" s="174"/>
    </row>
    <row r="81" spans="1:26" ht="15.75" customHeight="1">
      <c r="A81" s="190" t="s">
        <v>2017</v>
      </c>
      <c r="B81" s="190" t="s">
        <v>2018</v>
      </c>
      <c r="C81" s="190" t="s">
        <v>4169</v>
      </c>
      <c r="D81" s="190" t="s">
        <v>4204</v>
      </c>
      <c r="E81" s="190" t="s">
        <v>4209</v>
      </c>
      <c r="F81" s="169" t="s">
        <v>2022</v>
      </c>
      <c r="G81" s="191" t="s">
        <v>5708</v>
      </c>
      <c r="H81" s="192" t="s">
        <v>5709</v>
      </c>
      <c r="I81" s="172"/>
      <c r="J81" s="193" t="s">
        <v>61</v>
      </c>
      <c r="K81" s="172">
        <v>102432163</v>
      </c>
      <c r="L81" s="192" t="s">
        <v>2282</v>
      </c>
      <c r="M81" s="172">
        <v>72073926134</v>
      </c>
      <c r="N81" s="211" t="s">
        <v>195</v>
      </c>
      <c r="O81" s="172">
        <v>73989444620</v>
      </c>
      <c r="P81" s="194" t="s">
        <v>4113</v>
      </c>
      <c r="Q81" s="83">
        <v>30306</v>
      </c>
      <c r="R81" s="213" t="s">
        <v>5730</v>
      </c>
      <c r="S81" s="132">
        <v>45096</v>
      </c>
      <c r="T81" s="132"/>
      <c r="U81" s="197">
        <v>61991036683</v>
      </c>
      <c r="V81" s="198" t="s">
        <v>57</v>
      </c>
      <c r="W81" s="198" t="s">
        <v>58</v>
      </c>
      <c r="X81" s="174"/>
      <c r="Y81" s="174"/>
      <c r="Z81" s="174"/>
    </row>
    <row r="82" spans="1:26" ht="15.75" customHeight="1">
      <c r="A82" s="190"/>
      <c r="B82" s="190"/>
      <c r="C82" s="190"/>
      <c r="D82" s="190"/>
      <c r="E82" s="190"/>
      <c r="F82" s="169" t="s">
        <v>2022</v>
      </c>
      <c r="G82" s="191" t="s">
        <v>5763</v>
      </c>
      <c r="H82" s="192" t="s">
        <v>5712</v>
      </c>
      <c r="I82" s="172"/>
      <c r="J82" s="193" t="s">
        <v>50</v>
      </c>
      <c r="K82" s="172" t="s">
        <v>5</v>
      </c>
      <c r="L82" s="192"/>
      <c r="M82" s="172">
        <v>86936476104</v>
      </c>
      <c r="N82" s="211" t="s">
        <v>5702</v>
      </c>
      <c r="O82" s="172">
        <v>73989444620</v>
      </c>
      <c r="P82" s="194" t="s">
        <v>4113</v>
      </c>
      <c r="Q82" s="83">
        <v>31430</v>
      </c>
      <c r="R82" s="213" t="s">
        <v>5731</v>
      </c>
      <c r="S82" s="132">
        <v>45103</v>
      </c>
      <c r="T82" s="132"/>
      <c r="U82" s="197">
        <v>62982308882</v>
      </c>
      <c r="V82" s="198" t="s">
        <v>2171</v>
      </c>
      <c r="W82" s="198" t="s">
        <v>54</v>
      </c>
      <c r="X82" s="174"/>
      <c r="Y82" s="174"/>
      <c r="Z82" s="174"/>
    </row>
    <row r="83" spans="1:26" ht="15.75" customHeight="1">
      <c r="A83" s="190" t="s">
        <v>2017</v>
      </c>
      <c r="B83" s="190" t="s">
        <v>2018</v>
      </c>
      <c r="C83" s="190" t="s">
        <v>4169</v>
      </c>
      <c r="D83" s="190" t="s">
        <v>4170</v>
      </c>
      <c r="E83" s="190" t="s">
        <v>4185</v>
      </c>
      <c r="F83" s="169"/>
      <c r="G83" s="191"/>
      <c r="H83" s="192"/>
      <c r="I83" s="172"/>
      <c r="J83" s="193"/>
      <c r="K83" s="172"/>
      <c r="L83" s="192"/>
      <c r="M83" s="172"/>
      <c r="N83" s="211"/>
      <c r="O83" s="172"/>
      <c r="P83" s="194"/>
      <c r="Q83" s="217"/>
      <c r="R83" s="213"/>
      <c r="S83" s="132"/>
      <c r="T83" s="212"/>
      <c r="U83" s="197"/>
      <c r="V83" s="198"/>
      <c r="W83" s="198"/>
      <c r="X83" s="174"/>
      <c r="Y83" s="174"/>
      <c r="Z83" s="174"/>
    </row>
    <row r="84" spans="1:26" ht="15.75" customHeight="1">
      <c r="A84" s="190" t="s">
        <v>2017</v>
      </c>
      <c r="B84" s="190" t="s">
        <v>2018</v>
      </c>
      <c r="C84" s="190" t="s">
        <v>4166</v>
      </c>
      <c r="D84" s="190" t="s">
        <v>4176</v>
      </c>
      <c r="E84" s="190" t="s">
        <v>5280</v>
      </c>
      <c r="F84" s="169"/>
      <c r="G84" s="191"/>
      <c r="H84" s="192"/>
      <c r="I84" s="172"/>
      <c r="J84" s="193"/>
      <c r="K84" s="172"/>
      <c r="L84" s="192"/>
      <c r="M84" s="172"/>
      <c r="N84" s="211"/>
      <c r="O84" s="172"/>
      <c r="P84" s="194"/>
      <c r="Q84" s="228"/>
      <c r="R84" s="213"/>
      <c r="S84" s="132"/>
      <c r="T84" s="211"/>
      <c r="U84" s="197"/>
      <c r="V84" s="198"/>
      <c r="W84" s="198"/>
      <c r="X84" s="174"/>
      <c r="Y84" s="174"/>
      <c r="Z84" s="174"/>
    </row>
    <row r="85" spans="1:26" ht="15.75" customHeight="1">
      <c r="A85" s="190" t="s">
        <v>2017</v>
      </c>
      <c r="B85" s="190" t="s">
        <v>2018</v>
      </c>
      <c r="C85" s="190" t="s">
        <v>2019</v>
      </c>
      <c r="D85" s="190" t="s">
        <v>2026</v>
      </c>
      <c r="E85" s="190" t="s">
        <v>2078</v>
      </c>
      <c r="F85" s="169"/>
      <c r="G85" s="191"/>
      <c r="H85" s="208"/>
      <c r="I85" s="172"/>
      <c r="J85" s="193"/>
      <c r="K85" s="172"/>
      <c r="L85" s="195"/>
      <c r="M85" s="172"/>
      <c r="N85" s="194"/>
      <c r="O85" s="172"/>
      <c r="P85" s="194"/>
      <c r="Q85" s="224"/>
      <c r="R85" s="225"/>
      <c r="S85" s="132"/>
      <c r="T85" s="211"/>
      <c r="U85" s="226"/>
      <c r="V85" s="198"/>
      <c r="W85" s="198"/>
      <c r="X85" s="174"/>
      <c r="Y85" s="174"/>
      <c r="Z85" s="174"/>
    </row>
    <row r="86" spans="1:26" ht="15.75" customHeight="1">
      <c r="A86" s="190" t="s">
        <v>2017</v>
      </c>
      <c r="B86" s="190" t="s">
        <v>2018</v>
      </c>
      <c r="C86" s="190" t="s">
        <v>4169</v>
      </c>
      <c r="D86" s="190" t="s">
        <v>4174</v>
      </c>
      <c r="E86" s="190" t="s">
        <v>4175</v>
      </c>
      <c r="F86" s="169"/>
      <c r="G86" s="191"/>
      <c r="H86" s="27"/>
      <c r="I86" s="172"/>
      <c r="J86" s="193"/>
      <c r="K86" s="172"/>
      <c r="L86" s="195"/>
      <c r="M86" s="172"/>
      <c r="N86" s="194"/>
      <c r="O86" s="172"/>
      <c r="P86" s="194"/>
      <c r="Q86" s="224"/>
      <c r="R86" s="201"/>
      <c r="S86" s="132"/>
      <c r="T86" s="212"/>
      <c r="U86" s="226"/>
      <c r="V86" s="198"/>
      <c r="W86" s="198"/>
      <c r="X86" s="174"/>
      <c r="Y86" s="174"/>
      <c r="Z86" s="174"/>
    </row>
    <row r="87" spans="1:26" ht="15.75" customHeight="1">
      <c r="A87" s="190" t="s">
        <v>2017</v>
      </c>
      <c r="B87" s="190" t="s">
        <v>2018</v>
      </c>
      <c r="C87" s="190" t="s">
        <v>4169</v>
      </c>
      <c r="D87" s="190" t="s">
        <v>4174</v>
      </c>
      <c r="E87" s="190" t="s">
        <v>4181</v>
      </c>
      <c r="F87" s="169"/>
      <c r="G87" s="191"/>
      <c r="H87" s="195"/>
      <c r="I87" s="172"/>
      <c r="J87" s="193"/>
      <c r="K87" s="172"/>
      <c r="L87" s="195"/>
      <c r="M87" s="172"/>
      <c r="N87" s="194"/>
      <c r="O87" s="172"/>
      <c r="P87" s="194"/>
      <c r="Q87" s="224"/>
      <c r="R87" s="201"/>
      <c r="S87" s="132"/>
      <c r="T87" s="212"/>
      <c r="U87" s="226"/>
      <c r="V87" s="198"/>
      <c r="W87" s="198"/>
      <c r="X87" s="174"/>
      <c r="Y87" s="174"/>
      <c r="Z87" s="174"/>
    </row>
    <row r="88" spans="1:26" ht="15.75" customHeight="1">
      <c r="A88" s="190" t="s">
        <v>2017</v>
      </c>
      <c r="B88" s="190" t="s">
        <v>2018</v>
      </c>
      <c r="C88" s="190" t="s">
        <v>4166</v>
      </c>
      <c r="D88" s="190" t="s">
        <v>4215</v>
      </c>
      <c r="E88" s="190" t="s">
        <v>4177</v>
      </c>
      <c r="F88" s="169"/>
      <c r="G88" s="191"/>
      <c r="H88" s="195"/>
      <c r="I88" s="172"/>
      <c r="J88" s="193"/>
      <c r="K88" s="172"/>
      <c r="L88" s="195"/>
      <c r="M88" s="172"/>
      <c r="N88" s="194"/>
      <c r="O88" s="172"/>
      <c r="P88" s="194"/>
      <c r="Q88" s="229"/>
      <c r="R88" s="225"/>
      <c r="S88" s="132"/>
      <c r="T88" s="211"/>
      <c r="U88" s="226"/>
      <c r="V88" s="198"/>
      <c r="W88" s="198"/>
      <c r="X88" s="174"/>
      <c r="Y88" s="174"/>
      <c r="Z88" s="174"/>
    </row>
    <row r="89" spans="1:26" ht="15.75" customHeight="1">
      <c r="A89" s="190" t="s">
        <v>2017</v>
      </c>
      <c r="B89" s="190" t="s">
        <v>2018</v>
      </c>
      <c r="C89" s="190" t="s">
        <v>2019</v>
      </c>
      <c r="D89" s="190" t="s">
        <v>2043</v>
      </c>
      <c r="E89" s="190" t="s">
        <v>2067</v>
      </c>
      <c r="F89" s="169"/>
      <c r="G89" s="191"/>
      <c r="H89" s="195"/>
      <c r="I89" s="172"/>
      <c r="J89" s="193"/>
      <c r="K89" s="172"/>
      <c r="L89" s="195"/>
      <c r="M89" s="172"/>
      <c r="N89" s="194"/>
      <c r="O89" s="172"/>
      <c r="P89" s="194"/>
      <c r="Q89" s="224"/>
      <c r="R89" s="201"/>
      <c r="S89" s="132"/>
      <c r="T89" s="211"/>
      <c r="U89" s="226"/>
      <c r="V89" s="198"/>
      <c r="W89" s="198"/>
      <c r="X89" s="174"/>
      <c r="Y89" s="174"/>
      <c r="Z89" s="174"/>
    </row>
    <row r="90" spans="1:26" ht="15.75" customHeight="1">
      <c r="A90" s="190" t="s">
        <v>2017</v>
      </c>
      <c r="B90" s="190" t="s">
        <v>2018</v>
      </c>
      <c r="C90" s="190" t="s">
        <v>2019</v>
      </c>
      <c r="D90" s="190" t="s">
        <v>2043</v>
      </c>
      <c r="E90" s="190" t="s">
        <v>2074</v>
      </c>
      <c r="F90" s="169"/>
      <c r="G90" s="191"/>
      <c r="H90" s="195"/>
      <c r="I90" s="172"/>
      <c r="J90" s="193"/>
      <c r="K90" s="172"/>
      <c r="L90" s="195"/>
      <c r="M90" s="172"/>
      <c r="N90" s="194"/>
      <c r="O90" s="172"/>
      <c r="P90" s="194"/>
      <c r="Q90" s="224"/>
      <c r="R90" s="201"/>
      <c r="S90" s="132"/>
      <c r="T90" s="211"/>
      <c r="U90" s="226"/>
      <c r="V90" s="198"/>
      <c r="W90" s="198"/>
      <c r="X90" s="174"/>
      <c r="Y90" s="174"/>
      <c r="Z90" s="174"/>
    </row>
    <row r="91" spans="1:26" ht="15.75" customHeight="1">
      <c r="A91" s="190"/>
      <c r="B91" s="190"/>
      <c r="C91" s="190"/>
      <c r="D91" s="190"/>
      <c r="E91" s="190"/>
      <c r="F91" s="169"/>
      <c r="G91" s="191"/>
      <c r="H91" s="195"/>
      <c r="I91" s="172"/>
      <c r="J91" s="193"/>
      <c r="K91" s="172"/>
      <c r="L91" s="195"/>
      <c r="M91" s="172"/>
      <c r="N91" s="194"/>
      <c r="O91" s="172"/>
      <c r="P91" s="194"/>
      <c r="Q91" s="224"/>
      <c r="R91" s="201"/>
      <c r="S91" s="132"/>
      <c r="T91" s="211"/>
      <c r="U91" s="226"/>
      <c r="V91" s="198"/>
      <c r="W91" s="198"/>
      <c r="X91" s="174"/>
      <c r="Y91" s="174"/>
      <c r="Z91" s="174"/>
    </row>
    <row r="92" spans="1:26" ht="15.75" customHeight="1">
      <c r="A92" s="190"/>
      <c r="B92" s="190"/>
      <c r="C92" s="190"/>
      <c r="D92" s="190"/>
      <c r="E92" s="190"/>
      <c r="F92" s="169"/>
      <c r="G92" s="191"/>
      <c r="H92" s="195"/>
      <c r="I92" s="172"/>
      <c r="J92" s="193"/>
      <c r="K92" s="172"/>
      <c r="L92" s="195"/>
      <c r="M92" s="172"/>
      <c r="N92" s="194"/>
      <c r="O92" s="172"/>
      <c r="P92" s="194"/>
      <c r="Q92" s="224"/>
      <c r="R92" s="201"/>
      <c r="S92" s="132"/>
      <c r="T92" s="211"/>
      <c r="U92" s="224"/>
      <c r="V92" s="198"/>
      <c r="W92" s="198"/>
      <c r="X92" s="174"/>
      <c r="Y92" s="174"/>
      <c r="Z92" s="174"/>
    </row>
    <row r="93" spans="1:26" ht="15.75" customHeight="1">
      <c r="A93" s="190"/>
      <c r="B93" s="190"/>
      <c r="C93" s="190"/>
      <c r="D93" s="190"/>
      <c r="E93" s="190"/>
      <c r="F93" s="169"/>
      <c r="G93" s="191"/>
      <c r="H93" s="195"/>
      <c r="I93" s="172"/>
      <c r="J93" s="193"/>
      <c r="K93" s="172"/>
      <c r="L93" s="195"/>
      <c r="M93" s="172"/>
      <c r="N93" s="194"/>
      <c r="O93" s="172"/>
      <c r="P93" s="194"/>
      <c r="Q93" s="224"/>
      <c r="R93" s="201"/>
      <c r="S93" s="132"/>
      <c r="T93" s="211"/>
      <c r="U93" s="226"/>
      <c r="V93" s="198"/>
      <c r="W93" s="198"/>
      <c r="X93" s="174"/>
      <c r="Y93" s="174"/>
      <c r="Z93" s="174"/>
    </row>
    <row r="94" spans="1:26" ht="15.75" customHeight="1">
      <c r="A94" s="190"/>
      <c r="B94" s="190"/>
      <c r="C94" s="190"/>
      <c r="D94" s="190"/>
      <c r="E94" s="190"/>
      <c r="F94" s="169"/>
      <c r="G94" s="191"/>
      <c r="H94" s="230"/>
      <c r="I94" s="172"/>
      <c r="J94" s="193"/>
      <c r="K94" s="172"/>
      <c r="L94" s="192"/>
      <c r="M94" s="172"/>
      <c r="N94" s="194"/>
      <c r="O94" s="172"/>
      <c r="P94" s="194"/>
      <c r="Q94" s="224"/>
      <c r="R94" s="201"/>
      <c r="S94" s="132"/>
      <c r="T94" s="211"/>
      <c r="U94" s="224"/>
      <c r="V94" s="198"/>
      <c r="W94" s="198"/>
      <c r="X94" s="174"/>
      <c r="Y94" s="174"/>
      <c r="Z94" s="174"/>
    </row>
    <row r="95" spans="1:26" ht="15.75" customHeight="1">
      <c r="A95" s="190"/>
      <c r="B95" s="190"/>
      <c r="C95" s="190"/>
      <c r="D95" s="190"/>
      <c r="E95" s="190"/>
      <c r="F95" s="169"/>
      <c r="G95" s="191"/>
      <c r="H95" s="192"/>
      <c r="I95" s="172"/>
      <c r="J95" s="193"/>
      <c r="K95" s="172"/>
      <c r="L95" s="195"/>
      <c r="M95" s="172"/>
      <c r="N95" s="194"/>
      <c r="O95" s="172"/>
      <c r="P95" s="194"/>
      <c r="Q95" s="223"/>
      <c r="R95" s="195"/>
      <c r="S95" s="132"/>
      <c r="T95" s="196"/>
      <c r="U95" s="197"/>
      <c r="V95" s="198"/>
      <c r="W95" s="198"/>
      <c r="X95" s="174"/>
      <c r="Y95" s="174"/>
      <c r="Z95" s="174"/>
    </row>
    <row r="96" spans="1:26" ht="15.75" customHeight="1">
      <c r="A96" s="190"/>
      <c r="B96" s="190"/>
      <c r="C96" s="190"/>
      <c r="D96" s="190"/>
      <c r="E96" s="190"/>
      <c r="F96" s="169"/>
      <c r="G96" s="191"/>
      <c r="H96" s="192"/>
      <c r="I96" s="172"/>
      <c r="J96" s="193"/>
      <c r="K96" s="172"/>
      <c r="L96" s="195"/>
      <c r="M96" s="172"/>
      <c r="N96" s="194"/>
      <c r="O96" s="172"/>
      <c r="P96" s="194"/>
      <c r="Q96" s="223"/>
      <c r="R96" s="195"/>
      <c r="S96" s="132"/>
      <c r="T96" s="200"/>
      <c r="U96" s="197"/>
      <c r="V96" s="198"/>
      <c r="W96" s="198"/>
      <c r="X96" s="174"/>
      <c r="Y96" s="174"/>
      <c r="Z96" s="174"/>
    </row>
    <row r="97" spans="1:26" ht="15.75" customHeight="1">
      <c r="A97" s="190"/>
      <c r="B97" s="190"/>
      <c r="C97" s="190"/>
      <c r="D97" s="190"/>
      <c r="E97" s="190"/>
      <c r="F97" s="169"/>
      <c r="G97" s="191"/>
      <c r="H97" s="192"/>
      <c r="I97" s="172"/>
      <c r="J97" s="193"/>
      <c r="K97" s="172"/>
      <c r="L97" s="195"/>
      <c r="M97" s="172"/>
      <c r="N97" s="194"/>
      <c r="O97" s="172"/>
      <c r="P97" s="194"/>
      <c r="Q97" s="223"/>
      <c r="R97" s="195"/>
      <c r="S97" s="132"/>
      <c r="T97" s="196"/>
      <c r="U97" s="197"/>
      <c r="V97" s="198"/>
      <c r="W97" s="198"/>
      <c r="X97" s="174"/>
      <c r="Y97" s="174"/>
      <c r="Z97" s="174"/>
    </row>
    <row r="98" spans="1:26" ht="15.75" customHeight="1">
      <c r="A98" s="190"/>
      <c r="B98" s="190"/>
      <c r="C98" s="190"/>
      <c r="D98" s="190"/>
      <c r="E98" s="190"/>
      <c r="F98" s="169"/>
      <c r="G98" s="191"/>
      <c r="H98" s="195"/>
      <c r="I98" s="172"/>
      <c r="J98" s="193"/>
      <c r="K98" s="172"/>
      <c r="L98" s="192"/>
      <c r="M98" s="172"/>
      <c r="N98" s="194"/>
      <c r="O98" s="172"/>
      <c r="P98" s="194"/>
      <c r="Q98" s="224"/>
      <c r="R98" s="27"/>
      <c r="S98" s="132"/>
      <c r="T98" s="27"/>
      <c r="U98" s="224"/>
      <c r="V98" s="198"/>
      <c r="W98" s="198"/>
      <c r="X98" s="174"/>
      <c r="Y98" s="174"/>
      <c r="Z98" s="174"/>
    </row>
    <row r="99" spans="1:26" ht="15.75" customHeight="1">
      <c r="A99" s="190"/>
      <c r="B99" s="190"/>
      <c r="C99" s="190"/>
      <c r="D99" s="190"/>
      <c r="E99" s="190"/>
      <c r="F99" s="169"/>
      <c r="G99" s="191"/>
      <c r="H99" s="195"/>
      <c r="I99" s="172"/>
      <c r="J99" s="193"/>
      <c r="K99" s="172"/>
      <c r="L99" s="192"/>
      <c r="M99" s="172"/>
      <c r="N99" s="194"/>
      <c r="O99" s="172"/>
      <c r="P99" s="194"/>
      <c r="Q99" s="224"/>
      <c r="R99" s="27"/>
      <c r="S99" s="132"/>
      <c r="T99" s="27"/>
      <c r="U99" s="224"/>
      <c r="V99" s="198"/>
      <c r="W99" s="198"/>
      <c r="X99" s="174"/>
      <c r="Y99" s="174"/>
      <c r="Z99" s="174"/>
    </row>
    <row r="100" spans="1:26" ht="15.75" customHeight="1">
      <c r="A100" s="190"/>
      <c r="B100" s="190"/>
      <c r="C100" s="190"/>
      <c r="D100" s="190"/>
      <c r="E100" s="190"/>
      <c r="F100" s="169"/>
      <c r="G100" s="191"/>
      <c r="H100" s="195"/>
      <c r="I100" s="172"/>
      <c r="J100" s="193"/>
      <c r="K100" s="172"/>
      <c r="L100" s="192"/>
      <c r="M100" s="172"/>
      <c r="N100" s="194"/>
      <c r="O100" s="172"/>
      <c r="P100" s="194"/>
      <c r="Q100" s="224"/>
      <c r="R100" s="27"/>
      <c r="S100" s="132"/>
      <c r="T100" s="27"/>
      <c r="U100" s="224"/>
      <c r="V100" s="198"/>
      <c r="W100" s="198"/>
      <c r="X100" s="174"/>
      <c r="Y100" s="174"/>
      <c r="Z100" s="174"/>
    </row>
    <row r="101" spans="1:26" ht="15.75" customHeight="1">
      <c r="A101" s="190"/>
      <c r="B101" s="190"/>
      <c r="C101" s="190"/>
      <c r="D101" s="190"/>
      <c r="E101" s="190"/>
      <c r="F101" s="169"/>
      <c r="G101" s="191"/>
      <c r="H101" s="195"/>
      <c r="I101" s="172"/>
      <c r="J101" s="193"/>
      <c r="K101" s="172"/>
      <c r="L101" s="192"/>
      <c r="M101" s="172"/>
      <c r="N101" s="194"/>
      <c r="O101" s="172"/>
      <c r="P101" s="194"/>
      <c r="Q101" s="224"/>
      <c r="R101" s="27"/>
      <c r="S101" s="132"/>
      <c r="T101" s="27"/>
      <c r="U101" s="224"/>
      <c r="V101" s="211"/>
      <c r="W101" s="211"/>
      <c r="X101" s="174"/>
      <c r="Y101" s="174"/>
      <c r="Z101" s="174"/>
    </row>
    <row r="102" spans="1:26" ht="15.75" customHeight="1">
      <c r="A102" s="190"/>
      <c r="B102" s="190"/>
      <c r="C102" s="190"/>
      <c r="D102" s="190"/>
      <c r="E102" s="190"/>
      <c r="F102" s="169"/>
      <c r="G102" s="191"/>
      <c r="H102" s="195"/>
      <c r="I102" s="172"/>
      <c r="J102" s="193"/>
      <c r="K102" s="172"/>
      <c r="L102" s="195"/>
      <c r="M102" s="172"/>
      <c r="N102" s="194"/>
      <c r="O102" s="172"/>
      <c r="P102" s="194"/>
      <c r="Q102" s="224"/>
      <c r="R102" s="27"/>
      <c r="S102" s="132"/>
      <c r="T102" s="27"/>
      <c r="U102" s="224"/>
      <c r="V102" s="211"/>
      <c r="W102" s="211"/>
      <c r="X102" s="174"/>
      <c r="Y102" s="174"/>
      <c r="Z102" s="174"/>
    </row>
    <row r="103" spans="1:26" ht="15.75" customHeight="1">
      <c r="A103" s="190"/>
      <c r="B103" s="190"/>
      <c r="C103" s="190"/>
      <c r="D103" s="190"/>
      <c r="E103" s="190"/>
      <c r="F103" s="169"/>
      <c r="G103" s="191"/>
      <c r="H103" s="195"/>
      <c r="I103" s="172"/>
      <c r="J103" s="193"/>
      <c r="K103" s="172"/>
      <c r="L103" s="192"/>
      <c r="M103" s="172"/>
      <c r="N103" s="194"/>
      <c r="O103" s="172"/>
      <c r="P103" s="194"/>
      <c r="Q103" s="224"/>
      <c r="R103" s="27"/>
      <c r="S103" s="132"/>
      <c r="T103" s="27"/>
      <c r="U103" s="224"/>
      <c r="V103" s="198"/>
      <c r="W103" s="198"/>
      <c r="X103" s="174"/>
      <c r="Y103" s="174"/>
      <c r="Z103" s="174"/>
    </row>
    <row r="104" spans="1:26" ht="15.75" customHeight="1">
      <c r="A104" s="190"/>
      <c r="B104" s="190"/>
      <c r="C104" s="190"/>
      <c r="D104" s="190"/>
      <c r="E104" s="190"/>
      <c r="F104" s="169"/>
      <c r="G104" s="191"/>
      <c r="H104" s="195"/>
      <c r="I104" s="172"/>
      <c r="J104" s="193"/>
      <c r="K104" s="172"/>
      <c r="L104" s="195"/>
      <c r="M104" s="172"/>
      <c r="N104" s="194"/>
      <c r="O104" s="172"/>
      <c r="P104" s="194"/>
      <c r="R104" s="27"/>
      <c r="S104" s="132"/>
      <c r="T104" s="27"/>
      <c r="U104" s="226"/>
      <c r="V104" s="198"/>
      <c r="W104" s="198"/>
      <c r="X104" s="174"/>
      <c r="Y104" s="174"/>
      <c r="Z104" s="174"/>
    </row>
    <row r="105" spans="1:26" ht="15.75" customHeight="1">
      <c r="A105" s="190"/>
      <c r="B105" s="190"/>
      <c r="C105" s="190"/>
      <c r="D105" s="190"/>
      <c r="E105" s="190"/>
      <c r="F105" s="169"/>
      <c r="G105" s="191"/>
      <c r="H105" s="195"/>
      <c r="I105" s="172"/>
      <c r="J105" s="193"/>
      <c r="K105" s="172"/>
      <c r="L105" s="214"/>
      <c r="M105" s="172"/>
      <c r="N105" s="211"/>
      <c r="O105" s="172"/>
      <c r="P105" s="194"/>
      <c r="Q105" s="224"/>
      <c r="R105" s="27"/>
      <c r="S105" s="132"/>
      <c r="T105" s="27"/>
      <c r="U105" s="224"/>
      <c r="V105" s="198"/>
      <c r="W105" s="198"/>
      <c r="X105" s="174"/>
      <c r="Y105" s="174"/>
      <c r="Z105" s="174"/>
    </row>
    <row r="106" spans="1:26" ht="15.75" customHeight="1">
      <c r="A106" s="190"/>
      <c r="B106" s="190"/>
      <c r="C106" s="190"/>
      <c r="D106" s="190"/>
      <c r="E106" s="190"/>
      <c r="F106" s="169"/>
      <c r="G106" s="191"/>
      <c r="H106" s="195"/>
      <c r="I106" s="172"/>
      <c r="J106" s="193"/>
      <c r="K106" s="172"/>
      <c r="L106" s="192"/>
      <c r="M106" s="172"/>
      <c r="N106" s="194"/>
      <c r="O106" s="172"/>
      <c r="P106" s="194"/>
      <c r="Q106" s="224"/>
      <c r="R106" s="27"/>
      <c r="S106" s="132"/>
      <c r="T106" s="27"/>
      <c r="U106" s="224"/>
      <c r="V106" s="211"/>
      <c r="W106" s="211"/>
      <c r="X106" s="174"/>
      <c r="Y106" s="174"/>
      <c r="Z106" s="174"/>
    </row>
    <row r="107" spans="1:26" ht="15.75" customHeight="1">
      <c r="A107" s="190"/>
      <c r="B107" s="190"/>
      <c r="C107" s="190"/>
      <c r="D107" s="190"/>
      <c r="E107" s="190"/>
      <c r="F107" s="169"/>
      <c r="G107" s="191"/>
      <c r="H107" s="195"/>
      <c r="I107" s="172"/>
      <c r="J107" s="193"/>
      <c r="K107" s="172"/>
      <c r="L107" s="192"/>
      <c r="M107" s="172"/>
      <c r="N107" s="194"/>
      <c r="O107" s="172"/>
      <c r="P107" s="194"/>
      <c r="Q107" s="224"/>
      <c r="R107" s="27"/>
      <c r="S107" s="132"/>
      <c r="T107" s="28"/>
      <c r="U107" s="224"/>
      <c r="V107" s="198"/>
      <c r="W107" s="198"/>
      <c r="X107" s="174"/>
      <c r="Y107" s="174"/>
      <c r="Z107" s="174"/>
    </row>
    <row r="108" spans="1:26" ht="15.75" customHeight="1">
      <c r="A108" s="190"/>
      <c r="B108" s="190"/>
      <c r="C108" s="190"/>
      <c r="D108" s="190"/>
      <c r="E108" s="190"/>
      <c r="F108" s="169"/>
      <c r="G108" s="191"/>
      <c r="H108" s="195"/>
      <c r="I108" s="172"/>
      <c r="J108" s="193"/>
      <c r="K108" s="172"/>
      <c r="L108" s="195"/>
      <c r="M108" s="172"/>
      <c r="N108" s="194"/>
      <c r="O108" s="172"/>
      <c r="P108" s="194"/>
      <c r="Q108" s="224"/>
      <c r="R108" s="27"/>
      <c r="S108" s="132"/>
      <c r="T108" s="27"/>
      <c r="U108" s="224"/>
      <c r="V108" s="198"/>
      <c r="W108" s="198"/>
      <c r="X108" s="174"/>
      <c r="Y108" s="174"/>
      <c r="Z108" s="174"/>
    </row>
    <row r="109" spans="1:26" ht="15.75" customHeight="1">
      <c r="A109" s="190"/>
      <c r="B109" s="190"/>
      <c r="C109" s="190"/>
      <c r="D109" s="190"/>
      <c r="E109" s="190"/>
      <c r="F109" s="169"/>
      <c r="G109" s="191"/>
      <c r="H109" s="195"/>
      <c r="I109" s="172"/>
      <c r="J109" s="193"/>
      <c r="K109" s="172"/>
      <c r="L109" s="214"/>
      <c r="M109" s="172"/>
      <c r="N109" s="211"/>
      <c r="O109" s="172"/>
      <c r="P109" s="194"/>
      <c r="Q109" s="224"/>
      <c r="R109" s="27"/>
      <c r="S109" s="132"/>
      <c r="T109" s="27"/>
      <c r="U109" s="224"/>
      <c r="V109" s="198"/>
      <c r="W109" s="198"/>
      <c r="X109" s="174"/>
      <c r="Y109" s="174"/>
      <c r="Z109" s="174"/>
    </row>
    <row r="110" spans="1:26" ht="15.75" customHeight="1">
      <c r="A110" s="231"/>
      <c r="B110" s="231"/>
      <c r="C110" s="231"/>
      <c r="D110" s="231"/>
      <c r="E110" s="232"/>
      <c r="F110" s="233"/>
      <c r="G110" s="191"/>
      <c r="H110" s="195"/>
      <c r="I110" s="172"/>
      <c r="J110" s="234"/>
      <c r="K110" s="235"/>
      <c r="L110" s="173"/>
      <c r="M110" s="235"/>
      <c r="N110" s="236"/>
      <c r="O110" s="235"/>
      <c r="P110" s="236"/>
      <c r="Q110" s="237"/>
      <c r="R110" s="238"/>
      <c r="S110" s="132"/>
      <c r="T110" s="176"/>
      <c r="U110" s="239"/>
      <c r="V110" s="240"/>
      <c r="W110" s="240"/>
      <c r="X110" s="174"/>
      <c r="Y110" s="174"/>
      <c r="Z110" s="174"/>
    </row>
    <row r="111" spans="1:26" ht="15.75" customHeight="1">
      <c r="A111" s="190"/>
      <c r="B111" s="190"/>
      <c r="C111" s="190"/>
      <c r="D111" s="190"/>
      <c r="E111" s="190"/>
      <c r="F111" s="169"/>
      <c r="G111" s="191"/>
      <c r="H111" s="230"/>
      <c r="I111" s="172"/>
      <c r="J111" s="193"/>
      <c r="K111" s="172"/>
      <c r="L111" s="213"/>
      <c r="M111" s="172"/>
      <c r="N111" s="211"/>
      <c r="O111" s="172"/>
      <c r="P111" s="194"/>
      <c r="Q111" s="93"/>
      <c r="R111" s="241"/>
      <c r="S111" s="132"/>
      <c r="T111" s="211"/>
      <c r="U111" s="93"/>
      <c r="V111" s="211"/>
      <c r="W111" s="211"/>
      <c r="X111" s="174"/>
      <c r="Y111" s="174"/>
      <c r="Z111" s="174"/>
    </row>
    <row r="112" spans="1:26" ht="15.75" customHeight="1">
      <c r="A112" s="190"/>
      <c r="B112" s="190"/>
      <c r="C112" s="190"/>
      <c r="D112" s="190"/>
      <c r="E112" s="190"/>
      <c r="F112" s="169"/>
      <c r="G112" s="191"/>
      <c r="H112" s="230"/>
      <c r="I112" s="172"/>
      <c r="J112" s="193"/>
      <c r="K112" s="172"/>
      <c r="L112" s="192"/>
      <c r="M112" s="172"/>
      <c r="N112" s="236"/>
      <c r="O112" s="172"/>
      <c r="P112" s="194"/>
      <c r="Q112" s="101"/>
      <c r="R112" s="243"/>
      <c r="S112" s="132"/>
      <c r="T112" s="211"/>
      <c r="U112" s="93"/>
      <c r="V112" s="198"/>
      <c r="W112" s="198"/>
      <c r="X112" s="174"/>
      <c r="Y112" s="174"/>
      <c r="Z112" s="174"/>
    </row>
    <row r="113" spans="1:26" ht="15.75" customHeight="1">
      <c r="A113" s="190"/>
      <c r="B113" s="190"/>
      <c r="C113" s="190"/>
      <c r="D113" s="190"/>
      <c r="E113" s="190"/>
      <c r="F113" s="169"/>
      <c r="G113" s="191"/>
      <c r="H113" s="230"/>
      <c r="I113" s="172"/>
      <c r="J113" s="193"/>
      <c r="K113" s="172"/>
      <c r="L113" s="192"/>
      <c r="M113" s="172"/>
      <c r="N113" s="236"/>
      <c r="O113" s="172"/>
      <c r="P113" s="194"/>
      <c r="Q113" s="93"/>
      <c r="R113" s="241"/>
      <c r="S113" s="132"/>
      <c r="T113" s="212"/>
      <c r="U113" s="93"/>
      <c r="V113" s="198"/>
      <c r="W113" s="198"/>
      <c r="X113" s="174"/>
      <c r="Y113" s="174"/>
      <c r="Z113" s="174"/>
    </row>
    <row r="114" spans="1:26" ht="15.75" customHeight="1">
      <c r="A114" s="190"/>
      <c r="B114" s="190"/>
      <c r="C114" s="190"/>
      <c r="D114" s="190"/>
      <c r="E114" s="190"/>
      <c r="F114" s="169"/>
      <c r="G114" s="191"/>
      <c r="H114" s="230"/>
      <c r="I114" s="172"/>
      <c r="J114" s="193"/>
      <c r="K114" s="172"/>
      <c r="L114" s="192"/>
      <c r="M114" s="172"/>
      <c r="N114" s="194"/>
      <c r="O114" s="172"/>
      <c r="P114" s="194"/>
      <c r="Q114" s="217"/>
      <c r="R114" s="213"/>
      <c r="S114" s="132"/>
      <c r="T114" s="212"/>
      <c r="U114" s="93"/>
      <c r="V114" s="198"/>
      <c r="W114" s="198"/>
      <c r="X114" s="174"/>
      <c r="Y114" s="174"/>
      <c r="Z114" s="174"/>
    </row>
    <row r="115" spans="1:26" ht="15.75" customHeight="1">
      <c r="A115" s="190"/>
      <c r="B115" s="190"/>
      <c r="C115" s="190"/>
      <c r="D115" s="190"/>
      <c r="E115" s="190"/>
      <c r="F115" s="169"/>
      <c r="G115" s="191"/>
      <c r="H115" s="230"/>
      <c r="I115" s="172"/>
      <c r="J115" s="193"/>
      <c r="K115" s="172"/>
      <c r="L115" s="213"/>
      <c r="M115" s="172"/>
      <c r="N115" s="211"/>
      <c r="O115" s="172"/>
      <c r="P115" s="194"/>
      <c r="Q115" s="93"/>
      <c r="R115" s="244"/>
      <c r="S115" s="132"/>
      <c r="T115" s="211"/>
      <c r="U115" s="93"/>
      <c r="V115" s="211"/>
      <c r="W115" s="211"/>
      <c r="X115" s="174"/>
      <c r="Y115" s="174"/>
      <c r="Z115" s="174"/>
    </row>
    <row r="116" spans="1:26" ht="15.75" customHeight="1">
      <c r="A116" s="190"/>
      <c r="B116" s="190"/>
      <c r="C116" s="190"/>
      <c r="D116" s="190"/>
      <c r="E116" s="190"/>
      <c r="F116" s="169"/>
      <c r="G116" s="213"/>
      <c r="H116" s="27"/>
      <c r="I116" s="172"/>
      <c r="J116" s="193"/>
      <c r="K116" s="172"/>
      <c r="L116" s="213"/>
      <c r="M116" s="172"/>
      <c r="N116" s="211"/>
      <c r="O116" s="172"/>
      <c r="P116" s="194"/>
      <c r="Q116" s="224"/>
      <c r="R116" s="243"/>
      <c r="S116" s="132"/>
      <c r="T116" s="211"/>
      <c r="U116" s="245"/>
      <c r="V116" s="211"/>
      <c r="W116" s="211"/>
      <c r="X116" s="174"/>
      <c r="Y116" s="174"/>
      <c r="Z116" s="174"/>
    </row>
    <row r="117" spans="1:26" ht="15.75" customHeight="1">
      <c r="A117" s="190"/>
      <c r="B117" s="190"/>
      <c r="C117" s="190"/>
      <c r="D117" s="190"/>
      <c r="E117" s="190"/>
      <c r="F117" s="169"/>
      <c r="G117" s="213"/>
      <c r="H117" s="27"/>
      <c r="I117" s="172"/>
      <c r="J117" s="193"/>
      <c r="K117" s="172"/>
      <c r="L117" s="213"/>
      <c r="M117" s="172"/>
      <c r="N117" s="211"/>
      <c r="O117" s="172"/>
      <c r="P117" s="194"/>
      <c r="Q117" s="224"/>
      <c r="R117" s="243"/>
      <c r="S117" s="212"/>
      <c r="T117" s="211"/>
      <c r="U117" s="245"/>
      <c r="V117" s="211"/>
      <c r="W117" s="211"/>
      <c r="X117" s="174"/>
      <c r="Y117" s="174"/>
      <c r="Z117" s="174"/>
    </row>
    <row r="118" spans="1:26" ht="15.75" customHeight="1">
      <c r="A118" s="190"/>
      <c r="B118" s="190"/>
      <c r="C118" s="190"/>
      <c r="D118" s="190"/>
      <c r="E118" s="190"/>
      <c r="F118" s="169"/>
      <c r="G118" s="213"/>
      <c r="H118" s="27"/>
      <c r="I118" s="172"/>
      <c r="J118" s="193"/>
      <c r="K118" s="172"/>
      <c r="L118" s="213"/>
      <c r="M118" s="172"/>
      <c r="N118" s="211"/>
      <c r="O118" s="172"/>
      <c r="P118" s="194"/>
      <c r="Q118" s="224"/>
      <c r="R118" s="243"/>
      <c r="S118" s="212"/>
      <c r="T118" s="212"/>
      <c r="U118" s="245"/>
      <c r="V118" s="211"/>
      <c r="W118" s="211"/>
      <c r="X118" s="174"/>
      <c r="Y118" s="174"/>
      <c r="Z118" s="174"/>
    </row>
    <row r="119" spans="1:26" ht="15.75" customHeight="1">
      <c r="A119" s="190"/>
      <c r="B119" s="190"/>
      <c r="C119" s="190"/>
      <c r="D119" s="190"/>
      <c r="E119" s="190"/>
      <c r="F119" s="169"/>
      <c r="G119" s="213"/>
      <c r="H119" s="27"/>
      <c r="I119" s="172"/>
      <c r="J119" s="193"/>
      <c r="K119" s="172"/>
      <c r="L119" s="192"/>
      <c r="M119" s="172"/>
      <c r="N119" s="211"/>
      <c r="O119" s="172"/>
      <c r="P119" s="194"/>
      <c r="Q119" s="224"/>
      <c r="R119" s="243"/>
      <c r="S119" s="212"/>
      <c r="T119" s="211"/>
      <c r="U119" s="246"/>
      <c r="V119" s="211"/>
      <c r="W119" s="211"/>
      <c r="X119" s="174"/>
      <c r="Y119" s="174"/>
      <c r="Z119" s="174"/>
    </row>
    <row r="120" spans="1:26" ht="15.75" customHeight="1">
      <c r="A120" s="190"/>
      <c r="B120" s="190"/>
      <c r="C120" s="190"/>
      <c r="D120" s="190"/>
      <c r="E120" s="190"/>
      <c r="F120" s="169"/>
      <c r="G120" s="213"/>
      <c r="H120" s="27"/>
      <c r="I120" s="172"/>
      <c r="J120" s="193"/>
      <c r="K120" s="172"/>
      <c r="L120" s="192"/>
      <c r="M120" s="172"/>
      <c r="N120" s="211"/>
      <c r="O120" s="172"/>
      <c r="P120" s="194"/>
      <c r="Q120" s="224"/>
      <c r="R120" s="243"/>
      <c r="S120" s="212"/>
      <c r="T120" s="211"/>
      <c r="U120" s="246"/>
      <c r="V120" s="211"/>
      <c r="W120" s="211"/>
      <c r="X120" s="174"/>
      <c r="Y120" s="174"/>
      <c r="Z120" s="174"/>
    </row>
    <row r="121" spans="1:26" ht="15.75" customHeight="1">
      <c r="A121" s="190"/>
      <c r="B121" s="190"/>
      <c r="C121" s="190"/>
      <c r="D121" s="190"/>
      <c r="E121" s="190"/>
      <c r="F121" s="169"/>
      <c r="G121" s="213"/>
      <c r="H121" s="27"/>
      <c r="I121" s="172"/>
      <c r="J121" s="193"/>
      <c r="K121" s="172"/>
      <c r="L121" s="213"/>
      <c r="M121" s="172"/>
      <c r="N121" s="211"/>
      <c r="O121" s="172"/>
      <c r="P121" s="194"/>
      <c r="Q121" s="224"/>
      <c r="R121" s="243"/>
      <c r="S121" s="212"/>
      <c r="T121" s="211"/>
      <c r="U121" s="245"/>
      <c r="V121" s="211"/>
      <c r="W121" s="211"/>
      <c r="X121" s="174"/>
      <c r="Y121" s="174"/>
      <c r="Z121" s="174"/>
    </row>
    <row r="122" spans="1:26" ht="15.75" customHeight="1">
      <c r="A122" s="190"/>
      <c r="B122" s="190"/>
      <c r="C122" s="190"/>
      <c r="D122" s="190"/>
      <c r="E122" s="190"/>
      <c r="F122" s="169"/>
      <c r="G122" s="213"/>
      <c r="H122" s="27"/>
      <c r="I122" s="172"/>
      <c r="J122" s="193"/>
      <c r="K122" s="172"/>
      <c r="L122" s="192"/>
      <c r="M122" s="172"/>
      <c r="N122" s="211"/>
      <c r="O122" s="172"/>
      <c r="P122" s="194"/>
      <c r="Q122" s="224"/>
      <c r="R122" s="243"/>
      <c r="S122" s="212"/>
      <c r="T122" s="211"/>
      <c r="U122" s="246"/>
      <c r="V122" s="211"/>
      <c r="W122" s="211"/>
      <c r="X122" s="174"/>
      <c r="Y122" s="174"/>
      <c r="Z122" s="174"/>
    </row>
    <row r="123" spans="1:26" ht="15.75" customHeight="1">
      <c r="A123" s="190"/>
      <c r="B123" s="190"/>
      <c r="C123" s="190"/>
      <c r="D123" s="190"/>
      <c r="E123" s="190"/>
      <c r="F123" s="169"/>
      <c r="G123" s="213"/>
      <c r="H123" s="27"/>
      <c r="I123" s="172"/>
      <c r="J123" s="193"/>
      <c r="K123" s="172"/>
      <c r="L123" s="213"/>
      <c r="M123" s="172"/>
      <c r="N123" s="211"/>
      <c r="O123" s="172"/>
      <c r="P123" s="194"/>
      <c r="Q123" s="224"/>
      <c r="R123" s="243"/>
      <c r="S123" s="212"/>
      <c r="T123" s="211"/>
      <c r="U123" s="245"/>
      <c r="V123" s="211"/>
      <c r="W123" s="211"/>
      <c r="X123" s="174"/>
      <c r="Y123" s="174"/>
      <c r="Z123" s="174"/>
    </row>
    <row r="124" spans="1:26" ht="15.75" customHeight="1">
      <c r="A124" s="190"/>
      <c r="B124" s="190"/>
      <c r="C124" s="190"/>
      <c r="D124" s="190"/>
      <c r="E124" s="190"/>
      <c r="F124" s="169"/>
      <c r="G124" s="213"/>
      <c r="H124" s="27"/>
      <c r="I124" s="172"/>
      <c r="J124" s="193"/>
      <c r="K124" s="172"/>
      <c r="L124" s="213"/>
      <c r="M124" s="172"/>
      <c r="N124" s="211"/>
      <c r="O124" s="172"/>
      <c r="P124" s="194"/>
      <c r="Q124" s="224"/>
      <c r="R124" s="243"/>
      <c r="S124" s="212"/>
      <c r="T124" s="211"/>
      <c r="U124" s="245"/>
      <c r="V124" s="211"/>
      <c r="W124" s="211"/>
      <c r="X124" s="174"/>
      <c r="Y124" s="174"/>
      <c r="Z124" s="174"/>
    </row>
    <row r="125" spans="1:26" ht="15.75" customHeight="1">
      <c r="A125" s="190"/>
      <c r="B125" s="190"/>
      <c r="C125" s="190"/>
      <c r="D125" s="190"/>
      <c r="E125" s="190"/>
      <c r="F125" s="169"/>
      <c r="G125" s="213"/>
      <c r="H125" s="27"/>
      <c r="I125" s="172"/>
      <c r="J125" s="193"/>
      <c r="K125" s="172"/>
      <c r="L125" s="213"/>
      <c r="M125" s="172"/>
      <c r="N125" s="211"/>
      <c r="O125" s="172"/>
      <c r="P125" s="194"/>
      <c r="Q125" s="224"/>
      <c r="R125" s="243"/>
      <c r="S125" s="212"/>
      <c r="T125" s="211"/>
      <c r="U125" s="245"/>
      <c r="V125" s="211"/>
      <c r="W125" s="211"/>
      <c r="X125" s="174"/>
      <c r="Y125" s="174"/>
      <c r="Z125" s="174"/>
    </row>
    <row r="126" spans="1:26" ht="15.75" customHeight="1">
      <c r="A126" s="190"/>
      <c r="B126" s="190"/>
      <c r="C126" s="190"/>
      <c r="D126" s="190"/>
      <c r="E126" s="190"/>
      <c r="F126" s="169"/>
      <c r="G126" s="213"/>
      <c r="H126" s="208"/>
      <c r="I126" s="172"/>
      <c r="J126" s="193"/>
      <c r="K126" s="172"/>
      <c r="L126" s="213"/>
      <c r="M126" s="172"/>
      <c r="N126" s="211"/>
      <c r="O126" s="172"/>
      <c r="P126" s="194"/>
      <c r="Q126" s="224"/>
      <c r="R126" s="243"/>
      <c r="S126" s="212"/>
      <c r="T126" s="211"/>
      <c r="U126" s="246"/>
      <c r="V126" s="211"/>
      <c r="W126" s="211"/>
      <c r="X126" s="174"/>
      <c r="Y126" s="174"/>
      <c r="Z126" s="174"/>
    </row>
    <row r="127" spans="1:26" ht="15.75" customHeight="1">
      <c r="A127" s="190"/>
      <c r="B127" s="190"/>
      <c r="C127" s="190"/>
      <c r="D127" s="190"/>
      <c r="E127" s="190"/>
      <c r="F127" s="169"/>
      <c r="G127" s="213"/>
      <c r="H127" s="27"/>
      <c r="I127" s="172"/>
      <c r="J127" s="193"/>
      <c r="K127" s="172"/>
      <c r="L127" s="213"/>
      <c r="M127" s="172"/>
      <c r="N127" s="211"/>
      <c r="O127" s="172"/>
      <c r="P127" s="194"/>
      <c r="Q127" s="224"/>
      <c r="R127" s="243"/>
      <c r="S127" s="212"/>
      <c r="T127" s="211"/>
      <c r="U127" s="245"/>
      <c r="V127" s="211"/>
      <c r="W127" s="211"/>
      <c r="X127" s="174"/>
      <c r="Y127" s="174"/>
      <c r="Z127" s="174"/>
    </row>
    <row r="128" spans="1:26" ht="15.75" customHeight="1">
      <c r="A128" s="190"/>
      <c r="B128" s="190"/>
      <c r="C128" s="190"/>
      <c r="D128" s="190"/>
      <c r="E128" s="190"/>
      <c r="F128" s="169"/>
      <c r="G128" s="213"/>
      <c r="H128" s="27"/>
      <c r="I128" s="172"/>
      <c r="J128" s="193"/>
      <c r="K128" s="172"/>
      <c r="L128" s="192"/>
      <c r="M128" s="172"/>
      <c r="N128" s="211"/>
      <c r="O128" s="172"/>
      <c r="P128" s="194"/>
      <c r="Q128" s="247"/>
      <c r="R128" s="243"/>
      <c r="S128" s="212"/>
      <c r="T128" s="211"/>
      <c r="U128" s="246"/>
      <c r="V128" s="211"/>
      <c r="W128" s="211"/>
      <c r="X128" s="174"/>
      <c r="Y128" s="174"/>
      <c r="Z128" s="174"/>
    </row>
    <row r="129" spans="1:26" ht="15.75" customHeight="1">
      <c r="A129" s="190"/>
      <c r="B129" s="190"/>
      <c r="C129" s="190"/>
      <c r="D129" s="190"/>
      <c r="E129" s="190"/>
      <c r="F129" s="169"/>
      <c r="G129" s="213"/>
      <c r="H129" s="27"/>
      <c r="I129" s="172"/>
      <c r="J129" s="193"/>
      <c r="K129" s="172"/>
      <c r="L129" s="213"/>
      <c r="M129" s="172"/>
      <c r="N129" s="211"/>
      <c r="O129" s="172"/>
      <c r="P129" s="194"/>
      <c r="Q129" s="247"/>
      <c r="R129" s="248"/>
      <c r="S129" s="212"/>
      <c r="T129" s="211"/>
      <c r="U129" s="245"/>
      <c r="V129" s="211"/>
      <c r="W129" s="211"/>
      <c r="X129" s="174"/>
      <c r="Y129" s="174"/>
      <c r="Z129" s="174"/>
    </row>
    <row r="130" spans="1:26" ht="15.75" customHeight="1">
      <c r="A130" s="190"/>
      <c r="B130" s="190"/>
      <c r="C130" s="190"/>
      <c r="D130" s="190"/>
      <c r="E130" s="190"/>
      <c r="F130" s="169"/>
      <c r="G130" s="213"/>
      <c r="H130" s="27"/>
      <c r="I130" s="172"/>
      <c r="J130" s="193"/>
      <c r="K130" s="172"/>
      <c r="L130" s="192"/>
      <c r="M130" s="172"/>
      <c r="N130" s="211"/>
      <c r="O130" s="172"/>
      <c r="P130" s="194"/>
      <c r="Q130" s="247"/>
      <c r="R130" s="248"/>
      <c r="S130" s="212"/>
      <c r="T130" s="212"/>
      <c r="U130" s="246"/>
      <c r="V130" s="211"/>
      <c r="W130" s="211"/>
      <c r="X130" s="174"/>
      <c r="Y130" s="174"/>
      <c r="Z130" s="174"/>
    </row>
    <row r="131" spans="1:26" ht="15.5">
      <c r="F131" s="169"/>
      <c r="G131" s="191"/>
      <c r="H131" s="192"/>
      <c r="I131" s="172"/>
      <c r="J131" s="193"/>
      <c r="K131" s="172"/>
      <c r="L131" s="192"/>
      <c r="M131" s="172"/>
      <c r="N131" s="194"/>
      <c r="O131" s="172"/>
      <c r="P131" s="194"/>
      <c r="Q131" s="223"/>
      <c r="R131" s="203"/>
      <c r="S131" s="30"/>
      <c r="T131" s="206"/>
      <c r="U131" s="197"/>
      <c r="V131" s="198"/>
      <c r="W131" s="198"/>
    </row>
    <row r="132" spans="1:26" ht="15.5">
      <c r="F132" s="169"/>
      <c r="G132" s="191"/>
      <c r="H132" s="192"/>
      <c r="I132" s="172"/>
      <c r="J132" s="193"/>
      <c r="K132" s="172"/>
      <c r="L132" s="192"/>
      <c r="M132" s="172"/>
      <c r="N132" s="211"/>
      <c r="O132" s="172"/>
      <c r="P132" s="194"/>
      <c r="Q132" s="217"/>
      <c r="R132" s="213"/>
      <c r="S132" s="30"/>
      <c r="T132" s="212"/>
      <c r="U132" s="197"/>
      <c r="V132" s="198"/>
      <c r="W132" s="198"/>
    </row>
    <row r="133" spans="1:26" ht="15.5">
      <c r="F133" s="169"/>
      <c r="G133" s="191"/>
      <c r="H133" s="230"/>
      <c r="I133" s="172"/>
      <c r="J133" s="193"/>
      <c r="K133" s="172"/>
      <c r="L133" s="230"/>
      <c r="M133" s="172"/>
      <c r="N133" s="211"/>
      <c r="O133" s="172"/>
      <c r="P133" s="194"/>
      <c r="Q133" s="93"/>
      <c r="R133" s="242"/>
      <c r="S133" s="212"/>
      <c r="T133" s="211"/>
      <c r="U133" s="197"/>
      <c r="V133" s="211"/>
      <c r="W133" s="211"/>
    </row>
  </sheetData>
  <conditionalFormatting sqref="H1:I1">
    <cfRule type="duplicateValues" dxfId="30" priority="1"/>
    <cfRule type="duplicateValues" dxfId="29" priority="2"/>
    <cfRule type="duplicateValues" dxfId="28" priority="3"/>
  </conditionalFormatting>
  <dataValidations disablePrompts="1" count="3">
    <dataValidation allowBlank="1" showInputMessage="1" showErrorMessage="1" promptTitle="CNPJ da Empresa Parceira" prompt="Informar o CNPJ da empresa parceira sem formatação e sem máscara._x000a__x000a_INFORMAÇÃO OBRIGATÓRIA." sqref="F2:F15" xr:uid="{D5D639BD-8E56-4E43-809A-7B696C2A51EA}"/>
    <dataValidation allowBlank="1" showInputMessage="1" showErrorMessage="1" promptTitle="Informe o CPF do Promotor" prompt="Informe o CPF do promotor sem formatação e máscara._x000a_Deve ser único na plataforma._x000a__x000a_INFORMAÇÃO OBRIGATÓRIA." sqref="G4:G7" xr:uid="{1D45B69D-EE33-4B89-A31B-E6DF6F238D05}"/>
    <dataValidation allowBlank="1" showInputMessage="1" showErrorMessage="1" promptTitle="Data de Nascimento" prompt="Informar data no formato DD/MM/YYYY._x000a__x000a_INFORMAÇÃO OBRIGATÓRIA PARA CRIAÇÃO E EDIÇÃO." sqref="Q10 Q4:Q5" xr:uid="{BEDD690C-0677-40D8-9D99-351D1C56DD55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CDE9-5C9C-48C7-A8DB-69721EB719CB}">
  <sheetPr>
    <tabColor theme="9" tint="-0.249977111117893"/>
  </sheetPr>
  <dimension ref="A1:AB134"/>
  <sheetViews>
    <sheetView showGridLines="0" topLeftCell="D1" workbookViewId="0">
      <selection activeCell="H1" sqref="H1:H1048576"/>
    </sheetView>
  </sheetViews>
  <sheetFormatPr defaultRowHeight="14.5"/>
  <cols>
    <col min="1" max="1" width="13.1796875" style="57" bestFit="1" customWidth="1"/>
    <col min="2" max="2" width="17.81640625" style="57" bestFit="1" customWidth="1"/>
    <col min="3" max="3" width="21.54296875" style="57" bestFit="1" customWidth="1"/>
    <col min="4" max="4" width="19.453125" style="57" bestFit="1" customWidth="1"/>
    <col min="5" max="5" width="21.08984375" style="57" bestFit="1" customWidth="1"/>
    <col min="6" max="6" width="14.54296875" bestFit="1" customWidth="1"/>
    <col min="7" max="7" width="14" bestFit="1" customWidth="1"/>
    <col min="8" max="8" width="50.81640625" bestFit="1" customWidth="1"/>
    <col min="9" max="9" width="11.6328125" style="54" customWidth="1"/>
    <col min="10" max="10" width="14.1796875" bestFit="1" customWidth="1"/>
    <col min="11" max="11" width="18.1796875" style="54" customWidth="1"/>
    <col min="12" max="12" width="18.1796875" customWidth="1"/>
    <col min="13" max="13" width="18.1796875" style="54" customWidth="1"/>
    <col min="14" max="14" width="18.1796875" customWidth="1"/>
    <col min="15" max="15" width="18.1796875" style="54" customWidth="1"/>
    <col min="16" max="18" width="18.1796875" customWidth="1"/>
    <col min="19" max="19" width="14.81640625" bestFit="1" customWidth="1"/>
    <col min="20" max="20" width="20.81640625" customWidth="1"/>
    <col min="21" max="21" width="11.1796875" bestFit="1" customWidth="1"/>
    <col min="22" max="22" width="10.81640625" bestFit="1" customWidth="1"/>
    <col min="23" max="23" width="7" bestFit="1" customWidth="1"/>
  </cols>
  <sheetData>
    <row r="1" spans="1:28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5735</v>
      </c>
      <c r="G1" s="18" t="s">
        <v>5736</v>
      </c>
      <c r="H1" s="19" t="s">
        <v>5737</v>
      </c>
      <c r="I1" s="52" t="str">
        <f t="shared" ref="I1" si="0">G1</f>
        <v>CPF_PROMOTOR</v>
      </c>
      <c r="J1" s="22" t="s">
        <v>5738</v>
      </c>
      <c r="K1" s="55" t="s">
        <v>5739</v>
      </c>
      <c r="L1" s="23" t="s">
        <v>50</v>
      </c>
      <c r="M1" s="55" t="s">
        <v>5740</v>
      </c>
      <c r="N1" s="23" t="s">
        <v>44</v>
      </c>
      <c r="O1" s="55" t="s">
        <v>5741</v>
      </c>
      <c r="P1" s="23" t="s">
        <v>124</v>
      </c>
      <c r="Q1" s="21" t="s">
        <v>5742</v>
      </c>
      <c r="R1" s="20" t="s">
        <v>5743</v>
      </c>
      <c r="S1" s="20" t="s">
        <v>5744</v>
      </c>
      <c r="T1" s="20" t="s">
        <v>5745</v>
      </c>
      <c r="U1" s="22" t="s">
        <v>5746</v>
      </c>
      <c r="V1" s="22" t="s">
        <v>38</v>
      </c>
      <c r="W1" s="22" t="s">
        <v>39</v>
      </c>
      <c r="X1" s="272" t="s">
        <v>5747</v>
      </c>
      <c r="Y1" s="272" t="s">
        <v>5748</v>
      </c>
      <c r="Z1" s="272" t="s">
        <v>5749</v>
      </c>
      <c r="AA1" s="272" t="s">
        <v>5750</v>
      </c>
      <c r="AB1" s="272" t="s">
        <v>6580</v>
      </c>
    </row>
    <row r="2" spans="1:28" ht="15.5">
      <c r="A2" s="126" t="s">
        <v>2017</v>
      </c>
      <c r="B2" s="126" t="s">
        <v>2018</v>
      </c>
      <c r="C2" s="126" t="s">
        <v>2019</v>
      </c>
      <c r="D2" s="126" t="s">
        <v>2026</v>
      </c>
      <c r="E2" s="126" t="s">
        <v>2028</v>
      </c>
      <c r="F2" s="127" t="s">
        <v>2022</v>
      </c>
      <c r="G2" s="74" t="s">
        <v>47</v>
      </c>
      <c r="H2" s="128" t="s">
        <v>48</v>
      </c>
      <c r="I2" s="129" t="s">
        <v>47</v>
      </c>
      <c r="J2" s="75" t="s">
        <v>50</v>
      </c>
      <c r="K2" s="129" t="s">
        <v>5</v>
      </c>
      <c r="L2" s="75" t="s">
        <v>5</v>
      </c>
      <c r="M2" s="129" t="s">
        <v>6089</v>
      </c>
      <c r="N2" s="130" t="s">
        <v>5702</v>
      </c>
      <c r="O2" s="129" t="s">
        <v>6090</v>
      </c>
      <c r="P2" s="130" t="s">
        <v>5705</v>
      </c>
      <c r="Q2" s="83">
        <v>29461</v>
      </c>
      <c r="R2" s="131" t="s">
        <v>49</v>
      </c>
      <c r="S2" s="132">
        <v>44795</v>
      </c>
      <c r="T2" s="132"/>
      <c r="U2" s="133">
        <v>32999281314</v>
      </c>
      <c r="V2" s="134" t="s">
        <v>45</v>
      </c>
      <c r="W2" s="81" t="s">
        <v>46</v>
      </c>
    </row>
    <row r="3" spans="1:28" ht="15.5">
      <c r="A3" s="126" t="s">
        <v>2017</v>
      </c>
      <c r="B3" s="126" t="s">
        <v>2018</v>
      </c>
      <c r="C3" s="126" t="s">
        <v>4169</v>
      </c>
      <c r="D3" s="126" t="s">
        <v>4170</v>
      </c>
      <c r="E3" s="126" t="s">
        <v>5229</v>
      </c>
      <c r="F3" s="127" t="s">
        <v>2022</v>
      </c>
      <c r="G3" s="74" t="s">
        <v>2419</v>
      </c>
      <c r="H3" s="128" t="s">
        <v>62</v>
      </c>
      <c r="I3" s="129" t="s">
        <v>2419</v>
      </c>
      <c r="J3" s="75" t="s">
        <v>50</v>
      </c>
      <c r="K3" s="129" t="s">
        <v>5</v>
      </c>
      <c r="L3" s="75" t="s">
        <v>5</v>
      </c>
      <c r="M3" s="129" t="s">
        <v>6089</v>
      </c>
      <c r="N3" s="130" t="s">
        <v>5702</v>
      </c>
      <c r="O3" s="129" t="s">
        <v>6090</v>
      </c>
      <c r="P3" s="130" t="s">
        <v>5705</v>
      </c>
      <c r="Q3" s="83">
        <v>33980</v>
      </c>
      <c r="R3" s="131" t="s">
        <v>63</v>
      </c>
      <c r="S3" s="132">
        <v>44802</v>
      </c>
      <c r="T3" s="132"/>
      <c r="U3" s="133">
        <v>62982220139</v>
      </c>
      <c r="V3" s="134" t="s">
        <v>53</v>
      </c>
      <c r="W3" s="81" t="s">
        <v>54</v>
      </c>
    </row>
    <row r="4" spans="1:28" ht="15.5">
      <c r="A4" s="126" t="s">
        <v>2017</v>
      </c>
      <c r="B4" s="126" t="s">
        <v>2018</v>
      </c>
      <c r="C4" s="126" t="s">
        <v>2019</v>
      </c>
      <c r="D4" s="126" t="s">
        <v>2036</v>
      </c>
      <c r="E4" s="126" t="s">
        <v>2037</v>
      </c>
      <c r="F4" s="127" t="s">
        <v>2022</v>
      </c>
      <c r="G4" s="74" t="s">
        <v>131</v>
      </c>
      <c r="H4" s="128" t="s">
        <v>132</v>
      </c>
      <c r="I4" s="129" t="s">
        <v>131</v>
      </c>
      <c r="J4" s="75" t="s">
        <v>134</v>
      </c>
      <c r="K4" s="129" t="s">
        <v>5</v>
      </c>
      <c r="L4" s="128" t="s">
        <v>5</v>
      </c>
      <c r="M4" s="129" t="s">
        <v>5</v>
      </c>
      <c r="N4" s="130" t="s">
        <v>5</v>
      </c>
      <c r="O4" s="129" t="s">
        <v>6090</v>
      </c>
      <c r="P4" s="130" t="s">
        <v>5705</v>
      </c>
      <c r="Q4" s="83">
        <v>32767</v>
      </c>
      <c r="R4" s="131" t="s">
        <v>133</v>
      </c>
      <c r="S4" s="132">
        <v>44795</v>
      </c>
      <c r="T4" s="132"/>
      <c r="U4" s="133">
        <v>62982545323</v>
      </c>
      <c r="V4" s="134" t="s">
        <v>45</v>
      </c>
      <c r="W4" s="81" t="s">
        <v>46</v>
      </c>
    </row>
    <row r="5" spans="1:28" ht="15.5">
      <c r="A5" s="126" t="s">
        <v>2017</v>
      </c>
      <c r="B5" s="126" t="s">
        <v>2018</v>
      </c>
      <c r="C5" s="126" t="s">
        <v>2038</v>
      </c>
      <c r="D5" s="126" t="s">
        <v>2036</v>
      </c>
      <c r="E5" s="126" t="s">
        <v>2037</v>
      </c>
      <c r="F5" s="127" t="s">
        <v>2022</v>
      </c>
      <c r="G5" s="74" t="s">
        <v>2481</v>
      </c>
      <c r="H5" s="128" t="s">
        <v>306</v>
      </c>
      <c r="I5" s="129" t="s">
        <v>2481</v>
      </c>
      <c r="J5" s="75" t="s">
        <v>61</v>
      </c>
      <c r="K5" s="129" t="s">
        <v>2419</v>
      </c>
      <c r="L5" s="75" t="s">
        <v>62</v>
      </c>
      <c r="M5" s="129" t="s">
        <v>6089</v>
      </c>
      <c r="N5" s="130" t="s">
        <v>5702</v>
      </c>
      <c r="O5" s="129" t="s">
        <v>6090</v>
      </c>
      <c r="P5" s="130" t="s">
        <v>5705</v>
      </c>
      <c r="Q5" s="83">
        <v>32484</v>
      </c>
      <c r="R5" s="135" t="s">
        <v>147</v>
      </c>
      <c r="S5" s="132">
        <v>44816</v>
      </c>
      <c r="T5" s="132"/>
      <c r="U5" s="133">
        <v>62982220138</v>
      </c>
      <c r="V5" s="134" t="s">
        <v>53</v>
      </c>
      <c r="W5" s="81" t="s">
        <v>54</v>
      </c>
    </row>
    <row r="6" spans="1:28" ht="15.5">
      <c r="A6" s="126" t="s">
        <v>2017</v>
      </c>
      <c r="B6" s="126" t="s">
        <v>2018</v>
      </c>
      <c r="C6" s="126" t="s">
        <v>4169</v>
      </c>
      <c r="D6" s="126" t="s">
        <v>4170</v>
      </c>
      <c r="E6" s="126" t="s">
        <v>4171</v>
      </c>
      <c r="F6" s="127" t="s">
        <v>2022</v>
      </c>
      <c r="G6" s="74" t="s">
        <v>6091</v>
      </c>
      <c r="H6" s="128" t="s">
        <v>939</v>
      </c>
      <c r="I6" s="129" t="s">
        <v>6091</v>
      </c>
      <c r="J6" s="75" t="s">
        <v>200</v>
      </c>
      <c r="K6" s="129" t="s">
        <v>5</v>
      </c>
      <c r="L6" s="128" t="s">
        <v>5</v>
      </c>
      <c r="M6" s="129" t="s">
        <v>5</v>
      </c>
      <c r="N6" s="130" t="s">
        <v>5</v>
      </c>
      <c r="O6" s="129" t="s">
        <v>6090</v>
      </c>
      <c r="P6" s="130" t="s">
        <v>5705</v>
      </c>
      <c r="Q6" s="83">
        <v>34568</v>
      </c>
      <c r="R6" s="131" t="s">
        <v>181</v>
      </c>
      <c r="S6" s="132">
        <v>44844</v>
      </c>
      <c r="T6" s="132"/>
      <c r="U6" s="133">
        <v>11949730214</v>
      </c>
      <c r="V6" s="134" t="s">
        <v>45</v>
      </c>
      <c r="W6" s="81" t="s">
        <v>46</v>
      </c>
    </row>
    <row r="7" spans="1:28" ht="15.5">
      <c r="A7" s="126" t="s">
        <v>2017</v>
      </c>
      <c r="B7" s="126" t="s">
        <v>2018</v>
      </c>
      <c r="C7" s="126" t="s">
        <v>4169</v>
      </c>
      <c r="D7" s="126" t="s">
        <v>4174</v>
      </c>
      <c r="E7" s="126" t="s">
        <v>4183</v>
      </c>
      <c r="F7" s="127" t="s">
        <v>2022</v>
      </c>
      <c r="G7" s="74" t="s">
        <v>2698</v>
      </c>
      <c r="H7" s="128" t="s">
        <v>190</v>
      </c>
      <c r="I7" s="129" t="s">
        <v>2698</v>
      </c>
      <c r="J7" s="75" t="s">
        <v>61</v>
      </c>
      <c r="K7" s="129" t="s">
        <v>47</v>
      </c>
      <c r="L7" s="128" t="s">
        <v>48</v>
      </c>
      <c r="M7" s="129" t="s">
        <v>6089</v>
      </c>
      <c r="N7" s="130" t="s">
        <v>5702</v>
      </c>
      <c r="O7" s="129" t="s">
        <v>6090</v>
      </c>
      <c r="P7" s="130" t="s">
        <v>5705</v>
      </c>
      <c r="Q7" s="83">
        <v>31418</v>
      </c>
      <c r="R7" s="131" t="s">
        <v>191</v>
      </c>
      <c r="S7" s="132">
        <v>44847</v>
      </c>
      <c r="T7" s="132"/>
      <c r="U7" s="133">
        <v>32999615104</v>
      </c>
      <c r="V7" s="134" t="s">
        <v>45</v>
      </c>
      <c r="W7" s="81" t="s">
        <v>46</v>
      </c>
    </row>
    <row r="8" spans="1:28" ht="15.5">
      <c r="A8" s="126" t="s">
        <v>2017</v>
      </c>
      <c r="B8" s="126" t="s">
        <v>2018</v>
      </c>
      <c r="C8" s="126" t="s">
        <v>2038</v>
      </c>
      <c r="D8" s="126" t="s">
        <v>2036</v>
      </c>
      <c r="E8" s="126" t="s">
        <v>2037</v>
      </c>
      <c r="F8" s="127" t="s">
        <v>2022</v>
      </c>
      <c r="G8" s="74" t="s">
        <v>2432</v>
      </c>
      <c r="H8" s="128" t="s">
        <v>195</v>
      </c>
      <c r="I8" s="129" t="s">
        <v>2432</v>
      </c>
      <c r="J8" s="84" t="s">
        <v>44</v>
      </c>
      <c r="K8" s="129" t="s">
        <v>5</v>
      </c>
      <c r="L8" s="128" t="s">
        <v>5</v>
      </c>
      <c r="M8" s="129" t="s">
        <v>2432</v>
      </c>
      <c r="N8" s="130" t="s">
        <v>195</v>
      </c>
      <c r="O8" s="129" t="s">
        <v>6090</v>
      </c>
      <c r="P8" s="130" t="s">
        <v>5705</v>
      </c>
      <c r="Q8" s="83">
        <v>30596</v>
      </c>
      <c r="R8" s="131" t="s">
        <v>196</v>
      </c>
      <c r="S8" s="132">
        <v>44847</v>
      </c>
      <c r="T8" s="132"/>
      <c r="U8" s="133">
        <v>61982048346</v>
      </c>
      <c r="V8" s="134" t="s">
        <v>57</v>
      </c>
      <c r="W8" s="81" t="s">
        <v>58</v>
      </c>
    </row>
    <row r="9" spans="1:28" ht="15.5">
      <c r="A9" s="126" t="s">
        <v>2017</v>
      </c>
      <c r="B9" s="126" t="s">
        <v>2018</v>
      </c>
      <c r="C9" s="126" t="s">
        <v>2019</v>
      </c>
      <c r="D9" s="126" t="s">
        <v>2026</v>
      </c>
      <c r="E9" s="126" t="s">
        <v>2027</v>
      </c>
      <c r="F9" s="127" t="s">
        <v>2022</v>
      </c>
      <c r="G9" s="74" t="s">
        <v>3073</v>
      </c>
      <c r="H9" s="128" t="s">
        <v>624</v>
      </c>
      <c r="I9" s="129" t="s">
        <v>3073</v>
      </c>
      <c r="J9" s="84" t="s">
        <v>61</v>
      </c>
      <c r="K9" s="129" t="s">
        <v>47</v>
      </c>
      <c r="L9" s="128" t="s">
        <v>48</v>
      </c>
      <c r="M9" s="129" t="s">
        <v>6089</v>
      </c>
      <c r="N9" s="130" t="s">
        <v>5702</v>
      </c>
      <c r="O9" s="129" t="s">
        <v>6090</v>
      </c>
      <c r="P9" s="130" t="s">
        <v>5705</v>
      </c>
      <c r="Q9" s="83">
        <v>35229</v>
      </c>
      <c r="R9" s="139" t="s">
        <v>635</v>
      </c>
      <c r="S9" s="132">
        <v>44859</v>
      </c>
      <c r="T9" s="132"/>
      <c r="U9" s="133">
        <v>32998057228</v>
      </c>
      <c r="V9" s="134" t="s">
        <v>57</v>
      </c>
      <c r="W9" s="134" t="s">
        <v>2051</v>
      </c>
    </row>
    <row r="10" spans="1:28" ht="15.5">
      <c r="A10" s="126" t="s">
        <v>2017</v>
      </c>
      <c r="B10" s="126" t="s">
        <v>2018</v>
      </c>
      <c r="C10" s="126" t="s">
        <v>4166</v>
      </c>
      <c r="D10" s="126" t="s">
        <v>5230</v>
      </c>
      <c r="E10" s="126" t="s">
        <v>5231</v>
      </c>
      <c r="F10" s="127" t="s">
        <v>2022</v>
      </c>
      <c r="G10" s="74" t="s">
        <v>5755</v>
      </c>
      <c r="H10" s="128" t="s">
        <v>2275</v>
      </c>
      <c r="I10" s="129" t="s">
        <v>5755</v>
      </c>
      <c r="J10" s="84" t="s">
        <v>61</v>
      </c>
      <c r="K10" s="129" t="s">
        <v>5233</v>
      </c>
      <c r="L10" s="128" t="s">
        <v>5234</v>
      </c>
      <c r="M10" s="129" t="s">
        <v>2432</v>
      </c>
      <c r="N10" s="130" t="s">
        <v>195</v>
      </c>
      <c r="O10" s="129" t="s">
        <v>6090</v>
      </c>
      <c r="P10" s="130" t="s">
        <v>5705</v>
      </c>
      <c r="Q10" s="83">
        <v>32464</v>
      </c>
      <c r="R10" s="139" t="s">
        <v>2277</v>
      </c>
      <c r="S10" s="132">
        <v>44959</v>
      </c>
      <c r="T10" s="132">
        <v>45110</v>
      </c>
      <c r="U10" s="133">
        <v>61995809889</v>
      </c>
      <c r="V10" s="134" t="s">
        <v>57</v>
      </c>
      <c r="W10" s="134" t="s">
        <v>58</v>
      </c>
    </row>
    <row r="11" spans="1:28" ht="15.5">
      <c r="A11" s="126" t="s">
        <v>2017</v>
      </c>
      <c r="B11" s="126" t="s">
        <v>2018</v>
      </c>
      <c r="C11" s="126" t="s">
        <v>2019</v>
      </c>
      <c r="D11" s="126" t="s">
        <v>2026</v>
      </c>
      <c r="E11" s="126" t="s">
        <v>2066</v>
      </c>
      <c r="F11" s="127" t="s">
        <v>2022</v>
      </c>
      <c r="G11" s="74" t="s">
        <v>2490</v>
      </c>
      <c r="H11" s="128" t="s">
        <v>935</v>
      </c>
      <c r="I11" s="129" t="s">
        <v>2490</v>
      </c>
      <c r="J11" s="84" t="s">
        <v>61</v>
      </c>
      <c r="K11" s="129" t="s">
        <v>2419</v>
      </c>
      <c r="L11" s="128" t="s">
        <v>62</v>
      </c>
      <c r="M11" s="129" t="s">
        <v>6089</v>
      </c>
      <c r="N11" s="130" t="s">
        <v>5702</v>
      </c>
      <c r="O11" s="129" t="s">
        <v>6090</v>
      </c>
      <c r="P11" s="130" t="s">
        <v>5705</v>
      </c>
      <c r="Q11" s="83">
        <v>31973</v>
      </c>
      <c r="R11" s="139" t="s">
        <v>979</v>
      </c>
      <c r="S11" s="132">
        <v>44890</v>
      </c>
      <c r="T11" s="132"/>
      <c r="U11" s="133">
        <v>62982220028</v>
      </c>
      <c r="V11" s="134" t="s">
        <v>53</v>
      </c>
      <c r="W11" s="134" t="s">
        <v>54</v>
      </c>
    </row>
    <row r="12" spans="1:28" ht="15.5">
      <c r="A12" s="190" t="s">
        <v>2017</v>
      </c>
      <c r="B12" s="190" t="s">
        <v>2018</v>
      </c>
      <c r="C12" s="190" t="s">
        <v>4166</v>
      </c>
      <c r="D12" s="190" t="s">
        <v>4176</v>
      </c>
      <c r="E12" s="190" t="s">
        <v>5232</v>
      </c>
      <c r="F12" s="169" t="s">
        <v>2022</v>
      </c>
      <c r="G12" s="191" t="s">
        <v>2592</v>
      </c>
      <c r="H12" s="192" t="s">
        <v>949</v>
      </c>
      <c r="I12" s="172" t="s">
        <v>2592</v>
      </c>
      <c r="J12" s="193" t="s">
        <v>50</v>
      </c>
      <c r="K12" s="172" t="s">
        <v>6092</v>
      </c>
      <c r="L12" s="192" t="s">
        <v>6093</v>
      </c>
      <c r="M12" s="172" t="s">
        <v>6089</v>
      </c>
      <c r="N12" s="194" t="s">
        <v>5702</v>
      </c>
      <c r="O12" s="172" t="s">
        <v>6090</v>
      </c>
      <c r="P12" s="194" t="s">
        <v>5705</v>
      </c>
      <c r="Q12" s="83">
        <v>35097</v>
      </c>
      <c r="R12" s="195" t="s">
        <v>4719</v>
      </c>
      <c r="S12" s="132">
        <v>44896</v>
      </c>
      <c r="T12" s="132">
        <v>45114</v>
      </c>
      <c r="U12" s="197">
        <v>21973512397</v>
      </c>
      <c r="V12" s="198" t="s">
        <v>53</v>
      </c>
      <c r="W12" s="198" t="s">
        <v>54</v>
      </c>
    </row>
    <row r="13" spans="1:28" ht="15.5">
      <c r="A13" s="190" t="s">
        <v>2017</v>
      </c>
      <c r="B13" s="190" t="s">
        <v>2018</v>
      </c>
      <c r="C13" s="190" t="s">
        <v>4166</v>
      </c>
      <c r="D13" s="190" t="s">
        <v>4176</v>
      </c>
      <c r="E13" s="190" t="s">
        <v>5232</v>
      </c>
      <c r="F13" s="169" t="s">
        <v>2022</v>
      </c>
      <c r="G13" s="191" t="s">
        <v>3027</v>
      </c>
      <c r="H13" s="192" t="s">
        <v>951</v>
      </c>
      <c r="I13" s="172" t="s">
        <v>3027</v>
      </c>
      <c r="J13" s="193" t="s">
        <v>61</v>
      </c>
      <c r="K13" s="172" t="s">
        <v>2419</v>
      </c>
      <c r="L13" s="192" t="s">
        <v>62</v>
      </c>
      <c r="M13" s="172" t="s">
        <v>6089</v>
      </c>
      <c r="N13" s="194" t="s">
        <v>5702</v>
      </c>
      <c r="O13" s="172" t="s">
        <v>6090</v>
      </c>
      <c r="P13" s="194" t="s">
        <v>5705</v>
      </c>
      <c r="Q13" s="83">
        <v>32968</v>
      </c>
      <c r="R13" s="195" t="s">
        <v>986</v>
      </c>
      <c r="S13" s="132">
        <v>44896</v>
      </c>
      <c r="T13" s="132"/>
      <c r="U13" s="197">
        <v>62982220026</v>
      </c>
      <c r="V13" s="198" t="s">
        <v>53</v>
      </c>
      <c r="W13" s="198" t="s">
        <v>54</v>
      </c>
    </row>
    <row r="14" spans="1:28" ht="15.5">
      <c r="A14" s="190" t="s">
        <v>2017</v>
      </c>
      <c r="B14" s="190" t="s">
        <v>2018</v>
      </c>
      <c r="C14" s="190" t="s">
        <v>4166</v>
      </c>
      <c r="D14" s="190" t="s">
        <v>4167</v>
      </c>
      <c r="E14" s="190" t="s">
        <v>4168</v>
      </c>
      <c r="F14" s="169" t="s">
        <v>2022</v>
      </c>
      <c r="G14" s="191" t="s">
        <v>2593</v>
      </c>
      <c r="H14" s="192" t="s">
        <v>952</v>
      </c>
      <c r="I14" s="172" t="s">
        <v>2593</v>
      </c>
      <c r="J14" s="193" t="s">
        <v>61</v>
      </c>
      <c r="K14" s="172" t="s">
        <v>4718</v>
      </c>
      <c r="L14" s="192" t="s">
        <v>4114</v>
      </c>
      <c r="M14" s="172" t="s">
        <v>2432</v>
      </c>
      <c r="N14" s="194" t="s">
        <v>195</v>
      </c>
      <c r="O14" s="172" t="s">
        <v>6090</v>
      </c>
      <c r="P14" s="194" t="s">
        <v>5705</v>
      </c>
      <c r="Q14" s="83">
        <v>35652</v>
      </c>
      <c r="R14" s="195" t="s">
        <v>987</v>
      </c>
      <c r="S14" s="132">
        <v>44896</v>
      </c>
      <c r="T14" s="132"/>
      <c r="U14" s="197">
        <v>61982741243</v>
      </c>
      <c r="V14" s="198" t="s">
        <v>57</v>
      </c>
      <c r="W14" s="198" t="s">
        <v>58</v>
      </c>
    </row>
    <row r="15" spans="1:28" ht="15.5">
      <c r="A15" s="190" t="s">
        <v>2017</v>
      </c>
      <c r="B15" s="190" t="s">
        <v>2018</v>
      </c>
      <c r="C15" s="190" t="s">
        <v>4169</v>
      </c>
      <c r="D15" s="190" t="s">
        <v>4170</v>
      </c>
      <c r="E15" s="190" t="s">
        <v>4182</v>
      </c>
      <c r="F15" s="169" t="s">
        <v>2022</v>
      </c>
      <c r="G15" s="191" t="s">
        <v>3043</v>
      </c>
      <c r="H15" s="192" t="s">
        <v>922</v>
      </c>
      <c r="I15" s="172" t="s">
        <v>3043</v>
      </c>
      <c r="J15" s="193" t="s">
        <v>61</v>
      </c>
      <c r="K15" s="172" t="s">
        <v>5233</v>
      </c>
      <c r="L15" s="192" t="s">
        <v>5234</v>
      </c>
      <c r="M15" s="172" t="s">
        <v>2432</v>
      </c>
      <c r="N15" s="194" t="s">
        <v>195</v>
      </c>
      <c r="O15" s="172" t="s">
        <v>6090</v>
      </c>
      <c r="P15" s="194" t="s">
        <v>5705</v>
      </c>
      <c r="Q15" s="83">
        <v>36794</v>
      </c>
      <c r="R15" s="195" t="s">
        <v>968</v>
      </c>
      <c r="S15" s="132">
        <v>44881</v>
      </c>
      <c r="T15" s="132"/>
      <c r="U15" s="197">
        <v>61993201765</v>
      </c>
      <c r="V15" s="198" t="s">
        <v>57</v>
      </c>
      <c r="W15" s="198" t="s">
        <v>58</v>
      </c>
    </row>
    <row r="16" spans="1:28" ht="15.5">
      <c r="A16" s="190" t="s">
        <v>2017</v>
      </c>
      <c r="B16" s="190" t="s">
        <v>2018</v>
      </c>
      <c r="C16" s="190" t="s">
        <v>4166</v>
      </c>
      <c r="D16" s="190" t="s">
        <v>4176</v>
      </c>
      <c r="E16" s="190" t="s">
        <v>4184</v>
      </c>
      <c r="F16" s="169" t="s">
        <v>2022</v>
      </c>
      <c r="G16" s="202" t="s">
        <v>3095</v>
      </c>
      <c r="H16" s="192" t="s">
        <v>1989</v>
      </c>
      <c r="I16" s="172" t="s">
        <v>3095</v>
      </c>
      <c r="J16" s="193" t="s">
        <v>61</v>
      </c>
      <c r="K16" s="172" t="s">
        <v>5233</v>
      </c>
      <c r="L16" s="192" t="s">
        <v>5234</v>
      </c>
      <c r="M16" s="172" t="s">
        <v>2432</v>
      </c>
      <c r="N16" s="194" t="s">
        <v>195</v>
      </c>
      <c r="O16" s="172" t="s">
        <v>6090</v>
      </c>
      <c r="P16" s="194" t="s">
        <v>5705</v>
      </c>
      <c r="Q16" s="83">
        <v>28961</v>
      </c>
      <c r="R16" s="195" t="s">
        <v>2081</v>
      </c>
      <c r="S16" s="132">
        <v>44928</v>
      </c>
      <c r="T16" s="132">
        <v>45133</v>
      </c>
      <c r="U16" s="197">
        <v>61982373934</v>
      </c>
      <c r="V16" s="198" t="s">
        <v>57</v>
      </c>
      <c r="W16" s="198" t="s">
        <v>58</v>
      </c>
    </row>
    <row r="17" spans="1:23" ht="15.5">
      <c r="A17" s="190" t="s">
        <v>2017</v>
      </c>
      <c r="B17" s="190" t="s">
        <v>2018</v>
      </c>
      <c r="C17" s="190" t="s">
        <v>4169</v>
      </c>
      <c r="D17" s="190" t="s">
        <v>4174</v>
      </c>
      <c r="E17" s="190" t="s">
        <v>5235</v>
      </c>
      <c r="F17" s="169" t="s">
        <v>2022</v>
      </c>
      <c r="G17" s="202" t="s">
        <v>2528</v>
      </c>
      <c r="H17" s="192" t="s">
        <v>1658</v>
      </c>
      <c r="I17" s="172" t="s">
        <v>2528</v>
      </c>
      <c r="J17" s="193" t="s">
        <v>61</v>
      </c>
      <c r="K17" s="172" t="s">
        <v>4718</v>
      </c>
      <c r="L17" s="192" t="s">
        <v>4114</v>
      </c>
      <c r="M17" s="172" t="s">
        <v>2432</v>
      </c>
      <c r="N17" s="194" t="s">
        <v>195</v>
      </c>
      <c r="O17" s="172" t="s">
        <v>6090</v>
      </c>
      <c r="P17" s="194" t="s">
        <v>5705</v>
      </c>
      <c r="Q17" s="83">
        <v>32804</v>
      </c>
      <c r="R17" s="201" t="s">
        <v>2093</v>
      </c>
      <c r="S17" s="132">
        <v>44928</v>
      </c>
      <c r="T17" s="132"/>
      <c r="U17" s="197">
        <v>61998696617</v>
      </c>
      <c r="V17" s="198" t="s">
        <v>57</v>
      </c>
      <c r="W17" s="198" t="s">
        <v>58</v>
      </c>
    </row>
    <row r="18" spans="1:23" ht="15.5">
      <c r="A18" s="190" t="s">
        <v>2017</v>
      </c>
      <c r="B18" s="190" t="s">
        <v>2018</v>
      </c>
      <c r="C18" s="190" t="s">
        <v>4169</v>
      </c>
      <c r="D18" s="190" t="s">
        <v>4170</v>
      </c>
      <c r="E18" s="190" t="s">
        <v>4190</v>
      </c>
      <c r="F18" s="169" t="s">
        <v>2022</v>
      </c>
      <c r="G18" s="202" t="s">
        <v>2716</v>
      </c>
      <c r="H18" s="192" t="s">
        <v>1818</v>
      </c>
      <c r="I18" s="172" t="s">
        <v>2716</v>
      </c>
      <c r="J18" s="193" t="s">
        <v>61</v>
      </c>
      <c r="K18" s="172" t="s">
        <v>5233</v>
      </c>
      <c r="L18" s="192" t="s">
        <v>5234</v>
      </c>
      <c r="M18" s="172" t="s">
        <v>2432</v>
      </c>
      <c r="N18" s="194" t="s">
        <v>195</v>
      </c>
      <c r="O18" s="172" t="s">
        <v>6090</v>
      </c>
      <c r="P18" s="194" t="s">
        <v>5705</v>
      </c>
      <c r="Q18" s="83">
        <v>29990</v>
      </c>
      <c r="R18" s="201" t="s">
        <v>2083</v>
      </c>
      <c r="S18" s="132">
        <v>44928</v>
      </c>
      <c r="T18" s="132"/>
      <c r="U18" s="197">
        <v>61994062467</v>
      </c>
      <c r="V18" s="198" t="s">
        <v>57</v>
      </c>
      <c r="W18" s="198" t="s">
        <v>58</v>
      </c>
    </row>
    <row r="19" spans="1:23" ht="15.5">
      <c r="A19" s="190" t="s">
        <v>2017</v>
      </c>
      <c r="B19" s="190" t="s">
        <v>2018</v>
      </c>
      <c r="C19" s="190" t="s">
        <v>4166</v>
      </c>
      <c r="D19" s="190" t="s">
        <v>4167</v>
      </c>
      <c r="E19" s="190" t="s">
        <v>5236</v>
      </c>
      <c r="F19" s="169" t="s">
        <v>2022</v>
      </c>
      <c r="G19" s="202" t="s">
        <v>5768</v>
      </c>
      <c r="H19" s="192" t="s">
        <v>2110</v>
      </c>
      <c r="I19" s="172" t="s">
        <v>5768</v>
      </c>
      <c r="J19" s="193" t="s">
        <v>61</v>
      </c>
      <c r="K19" s="172" t="s">
        <v>6092</v>
      </c>
      <c r="L19" s="192" t="s">
        <v>6093</v>
      </c>
      <c r="M19" s="172" t="s">
        <v>6089</v>
      </c>
      <c r="N19" s="194" t="s">
        <v>5702</v>
      </c>
      <c r="O19" s="172" t="s">
        <v>6090</v>
      </c>
      <c r="P19" s="194" t="s">
        <v>5705</v>
      </c>
      <c r="Q19" s="83">
        <v>32597</v>
      </c>
      <c r="R19" s="201" t="s">
        <v>2111</v>
      </c>
      <c r="S19" s="132">
        <v>44942</v>
      </c>
      <c r="T19" s="132"/>
      <c r="U19" s="197">
        <v>62993779176</v>
      </c>
      <c r="V19" s="198" t="s">
        <v>53</v>
      </c>
      <c r="W19" s="198" t="s">
        <v>54</v>
      </c>
    </row>
    <row r="20" spans="1:23" ht="15.5">
      <c r="A20" s="190" t="s">
        <v>2017</v>
      </c>
      <c r="B20" s="190" t="s">
        <v>2018</v>
      </c>
      <c r="C20" s="190" t="s">
        <v>4166</v>
      </c>
      <c r="D20" s="190" t="s">
        <v>4176</v>
      </c>
      <c r="E20" s="190" t="s">
        <v>5237</v>
      </c>
      <c r="F20" s="169" t="s">
        <v>2022</v>
      </c>
      <c r="G20" s="202" t="s">
        <v>2735</v>
      </c>
      <c r="H20" s="192" t="s">
        <v>1830</v>
      </c>
      <c r="I20" s="172" t="s">
        <v>2735</v>
      </c>
      <c r="J20" s="193" t="s">
        <v>61</v>
      </c>
      <c r="K20" s="172" t="s">
        <v>6092</v>
      </c>
      <c r="L20" s="192" t="s">
        <v>6093</v>
      </c>
      <c r="M20" s="172" t="s">
        <v>6089</v>
      </c>
      <c r="N20" s="194" t="s">
        <v>5702</v>
      </c>
      <c r="O20" s="172" t="s">
        <v>6090</v>
      </c>
      <c r="P20" s="194" t="s">
        <v>5705</v>
      </c>
      <c r="Q20" s="83">
        <v>36830</v>
      </c>
      <c r="R20" s="207" t="s">
        <v>2113</v>
      </c>
      <c r="S20" s="132">
        <v>44942</v>
      </c>
      <c r="T20" s="132"/>
      <c r="U20" s="197">
        <v>62986021339</v>
      </c>
      <c r="V20" s="198" t="s">
        <v>53</v>
      </c>
      <c r="W20" s="198" t="s">
        <v>54</v>
      </c>
    </row>
    <row r="21" spans="1:23" ht="15.5">
      <c r="A21" s="190" t="s">
        <v>2017</v>
      </c>
      <c r="B21" s="190" t="s">
        <v>2018</v>
      </c>
      <c r="C21" s="190" t="s">
        <v>4166</v>
      </c>
      <c r="D21" s="190" t="s">
        <v>4176</v>
      </c>
      <c r="E21" s="190" t="s">
        <v>4177</v>
      </c>
      <c r="F21" s="169" t="s">
        <v>2022</v>
      </c>
      <c r="G21" s="202" t="s">
        <v>6094</v>
      </c>
      <c r="H21" s="192" t="s">
        <v>2116</v>
      </c>
      <c r="I21" s="210" t="s">
        <v>6094</v>
      </c>
      <c r="J21" s="193" t="s">
        <v>50</v>
      </c>
      <c r="K21" s="172" t="s">
        <v>5</v>
      </c>
      <c r="L21" s="75"/>
      <c r="M21" s="172" t="s">
        <v>2432</v>
      </c>
      <c r="N21" s="194" t="s">
        <v>195</v>
      </c>
      <c r="O21" s="172" t="s">
        <v>6090</v>
      </c>
      <c r="P21" s="194" t="s">
        <v>5705</v>
      </c>
      <c r="Q21" s="83">
        <v>31776</v>
      </c>
      <c r="R21" s="213" t="s">
        <v>2117</v>
      </c>
      <c r="S21" s="132">
        <v>44949</v>
      </c>
      <c r="T21" s="132"/>
      <c r="U21" s="197">
        <v>83988694085</v>
      </c>
      <c r="V21" s="198" t="s">
        <v>1691</v>
      </c>
      <c r="W21" s="198" t="s">
        <v>1528</v>
      </c>
    </row>
    <row r="22" spans="1:23" ht="15.5">
      <c r="A22" s="190" t="s">
        <v>2017</v>
      </c>
      <c r="B22" s="190" t="s">
        <v>2018</v>
      </c>
      <c r="C22" s="190" t="s">
        <v>2019</v>
      </c>
      <c r="D22" s="190" t="s">
        <v>2026</v>
      </c>
      <c r="E22" s="190" t="s">
        <v>2069</v>
      </c>
      <c r="F22" s="169" t="s">
        <v>2022</v>
      </c>
      <c r="G22" s="202" t="s">
        <v>2367</v>
      </c>
      <c r="H22" s="192" t="s">
        <v>1526</v>
      </c>
      <c r="I22" s="210" t="s">
        <v>2367</v>
      </c>
      <c r="J22" s="193" t="s">
        <v>61</v>
      </c>
      <c r="K22" s="172" t="s">
        <v>5713</v>
      </c>
      <c r="L22" s="215" t="s">
        <v>5714</v>
      </c>
      <c r="M22" s="172" t="s">
        <v>2432</v>
      </c>
      <c r="N22" s="194" t="s">
        <v>195</v>
      </c>
      <c r="O22" s="172" t="s">
        <v>6090</v>
      </c>
      <c r="P22" s="194" t="s">
        <v>5705</v>
      </c>
      <c r="Q22" s="83">
        <v>33321</v>
      </c>
      <c r="R22" s="213" t="s">
        <v>2121</v>
      </c>
      <c r="S22" s="132">
        <v>44949</v>
      </c>
      <c r="T22" s="132"/>
      <c r="U22" s="197">
        <v>83996446428</v>
      </c>
      <c r="V22" s="198" t="s">
        <v>1691</v>
      </c>
      <c r="W22" s="198" t="s">
        <v>1528</v>
      </c>
    </row>
    <row r="23" spans="1:23" ht="15.5">
      <c r="A23" s="168" t="s">
        <v>2017</v>
      </c>
      <c r="B23" s="168" t="s">
        <v>2018</v>
      </c>
      <c r="C23" s="168" t="s">
        <v>4166</v>
      </c>
      <c r="D23" s="168" t="s">
        <v>4167</v>
      </c>
      <c r="E23" s="168" t="s">
        <v>5238</v>
      </c>
      <c r="F23" s="169" t="s">
        <v>2022</v>
      </c>
      <c r="G23" s="202" t="s">
        <v>2474</v>
      </c>
      <c r="H23" s="192" t="s">
        <v>1616</v>
      </c>
      <c r="I23" s="172" t="s">
        <v>2474</v>
      </c>
      <c r="J23" s="211" t="s">
        <v>61</v>
      </c>
      <c r="K23" s="172" t="s">
        <v>5713</v>
      </c>
      <c r="L23" s="213" t="s">
        <v>5714</v>
      </c>
      <c r="M23" s="200" t="s">
        <v>2432</v>
      </c>
      <c r="N23" s="211" t="s">
        <v>195</v>
      </c>
      <c r="O23" s="172" t="s">
        <v>6090</v>
      </c>
      <c r="P23" s="194" t="s">
        <v>5705</v>
      </c>
      <c r="Q23" s="83">
        <v>32989</v>
      </c>
      <c r="R23" s="218" t="s">
        <v>2139</v>
      </c>
      <c r="S23" s="132">
        <v>44949</v>
      </c>
      <c r="T23" s="132"/>
      <c r="U23" s="219">
        <v>83998633574</v>
      </c>
      <c r="V23" s="211" t="s">
        <v>1527</v>
      </c>
      <c r="W23" s="211" t="s">
        <v>1528</v>
      </c>
    </row>
    <row r="24" spans="1:23" ht="15.5">
      <c r="A24" s="168" t="s">
        <v>2017</v>
      </c>
      <c r="B24" s="168" t="s">
        <v>2018</v>
      </c>
      <c r="C24" s="168" t="s">
        <v>4166</v>
      </c>
      <c r="D24" s="168" t="s">
        <v>4176</v>
      </c>
      <c r="E24" s="168" t="s">
        <v>4178</v>
      </c>
      <c r="F24" s="169" t="s">
        <v>2022</v>
      </c>
      <c r="G24" s="202" t="s">
        <v>2980</v>
      </c>
      <c r="H24" s="192" t="s">
        <v>1883</v>
      </c>
      <c r="I24" s="172" t="s">
        <v>2980</v>
      </c>
      <c r="J24" s="193" t="s">
        <v>61</v>
      </c>
      <c r="K24" s="172" t="s">
        <v>5713</v>
      </c>
      <c r="L24" s="213" t="s">
        <v>5714</v>
      </c>
      <c r="M24" s="172" t="s">
        <v>2432</v>
      </c>
      <c r="N24" s="211" t="s">
        <v>195</v>
      </c>
      <c r="O24" s="172" t="s">
        <v>6090</v>
      </c>
      <c r="P24" s="194" t="s">
        <v>5705</v>
      </c>
      <c r="Q24" s="83">
        <v>32124</v>
      </c>
      <c r="R24" s="213" t="s">
        <v>2158</v>
      </c>
      <c r="S24" s="132">
        <v>44949</v>
      </c>
      <c r="T24" s="132"/>
      <c r="U24" s="219">
        <v>83981693818</v>
      </c>
      <c r="V24" s="211" t="s">
        <v>1527</v>
      </c>
      <c r="W24" s="211" t="s">
        <v>1528</v>
      </c>
    </row>
    <row r="25" spans="1:23" ht="15.5">
      <c r="A25" s="168" t="s">
        <v>2017</v>
      </c>
      <c r="B25" s="168" t="s">
        <v>2018</v>
      </c>
      <c r="C25" s="168" t="s">
        <v>4166</v>
      </c>
      <c r="D25" s="168" t="s">
        <v>4167</v>
      </c>
      <c r="E25" s="168" t="s">
        <v>4197</v>
      </c>
      <c r="F25" s="169" t="s">
        <v>2022</v>
      </c>
      <c r="G25" s="202" t="s">
        <v>2186</v>
      </c>
      <c r="H25" s="192" t="s">
        <v>2187</v>
      </c>
      <c r="I25" s="172" t="s">
        <v>2186</v>
      </c>
      <c r="J25" s="193" t="s">
        <v>61</v>
      </c>
      <c r="K25" s="172" t="s">
        <v>6092</v>
      </c>
      <c r="L25" s="213" t="s">
        <v>6093</v>
      </c>
      <c r="M25" s="172" t="s">
        <v>6089</v>
      </c>
      <c r="N25" s="211" t="s">
        <v>5702</v>
      </c>
      <c r="O25" s="172" t="s">
        <v>6090</v>
      </c>
      <c r="P25" s="194" t="s">
        <v>5705</v>
      </c>
      <c r="Q25" s="83">
        <v>34771</v>
      </c>
      <c r="R25" s="213" t="s">
        <v>2188</v>
      </c>
      <c r="S25" s="132">
        <v>44956</v>
      </c>
      <c r="T25" s="132"/>
      <c r="U25" s="219">
        <v>16991179582</v>
      </c>
      <c r="V25" s="211" t="s">
        <v>53</v>
      </c>
      <c r="W25" s="211" t="s">
        <v>54</v>
      </c>
    </row>
    <row r="26" spans="1:23">
      <c r="A26" s="168" t="s">
        <v>2017</v>
      </c>
      <c r="B26" s="168" t="s">
        <v>2018</v>
      </c>
      <c r="C26" s="168" t="s">
        <v>4169</v>
      </c>
      <c r="D26" s="168" t="s">
        <v>4174</v>
      </c>
      <c r="E26" s="168" t="s">
        <v>4199</v>
      </c>
      <c r="F26" s="27" t="s">
        <v>2022</v>
      </c>
      <c r="G26" s="27" t="s">
        <v>2211</v>
      </c>
      <c r="H26" s="27" t="s">
        <v>2212</v>
      </c>
      <c r="I26" s="220" t="s">
        <v>2211</v>
      </c>
      <c r="J26" s="27" t="s">
        <v>61</v>
      </c>
      <c r="K26" s="220" t="s">
        <v>5713</v>
      </c>
      <c r="L26" s="27" t="s">
        <v>5714</v>
      </c>
      <c r="M26" s="220" t="s">
        <v>2432</v>
      </c>
      <c r="N26" s="27" t="s">
        <v>195</v>
      </c>
      <c r="O26" s="220" t="s">
        <v>6090</v>
      </c>
      <c r="P26" s="27" t="s">
        <v>5705</v>
      </c>
      <c r="Q26" s="83">
        <v>32556</v>
      </c>
      <c r="R26" s="27" t="s">
        <v>2213</v>
      </c>
      <c r="S26" s="132">
        <v>44956</v>
      </c>
      <c r="T26" s="132"/>
      <c r="U26" s="27" t="s">
        <v>2214</v>
      </c>
      <c r="V26" s="27" t="s">
        <v>1527</v>
      </c>
      <c r="W26" s="27" t="s">
        <v>1528</v>
      </c>
    </row>
    <row r="27" spans="1:23" ht="12.75" customHeight="1">
      <c r="A27" s="190" t="s">
        <v>2017</v>
      </c>
      <c r="B27" s="190" t="s">
        <v>2018</v>
      </c>
      <c r="C27" s="190" t="s">
        <v>4169</v>
      </c>
      <c r="D27" s="190" t="s">
        <v>4174</v>
      </c>
      <c r="E27" s="190" t="s">
        <v>4200</v>
      </c>
      <c r="F27" s="169" t="s">
        <v>2022</v>
      </c>
      <c r="G27" s="191" t="s">
        <v>2220</v>
      </c>
      <c r="H27" s="192" t="s">
        <v>2221</v>
      </c>
      <c r="I27" s="172" t="s">
        <v>2220</v>
      </c>
      <c r="J27" s="205" t="s">
        <v>61</v>
      </c>
      <c r="K27" s="172" t="s">
        <v>6092</v>
      </c>
      <c r="L27" s="192" t="s">
        <v>6093</v>
      </c>
      <c r="M27" s="172" t="s">
        <v>6089</v>
      </c>
      <c r="N27" s="194" t="s">
        <v>5702</v>
      </c>
      <c r="O27" s="172" t="s">
        <v>6090</v>
      </c>
      <c r="P27" s="194" t="s">
        <v>5705</v>
      </c>
      <c r="Q27" s="83">
        <v>29850</v>
      </c>
      <c r="R27" s="200" t="s">
        <v>2222</v>
      </c>
      <c r="S27" s="132">
        <v>44956</v>
      </c>
      <c r="T27" s="132"/>
      <c r="U27" s="197">
        <v>62994653375</v>
      </c>
      <c r="V27" s="198" t="s">
        <v>53</v>
      </c>
      <c r="W27" s="222" t="s">
        <v>54</v>
      </c>
    </row>
    <row r="28" spans="1:23" ht="19.5" customHeight="1">
      <c r="A28" s="190" t="s">
        <v>2017</v>
      </c>
      <c r="B28" s="190" t="s">
        <v>2018</v>
      </c>
      <c r="C28" s="190" t="s">
        <v>2019</v>
      </c>
      <c r="D28" s="190" t="s">
        <v>2043</v>
      </c>
      <c r="E28" s="190" t="s">
        <v>2044</v>
      </c>
      <c r="F28" s="169" t="s">
        <v>2022</v>
      </c>
      <c r="G28" s="191" t="s">
        <v>6095</v>
      </c>
      <c r="H28" s="192" t="s">
        <v>2282</v>
      </c>
      <c r="I28" s="172" t="s">
        <v>6095</v>
      </c>
      <c r="J28" s="205" t="s">
        <v>50</v>
      </c>
      <c r="K28" s="172" t="s">
        <v>5</v>
      </c>
      <c r="L28" s="192"/>
      <c r="M28" s="172" t="s">
        <v>2432</v>
      </c>
      <c r="N28" s="194" t="s">
        <v>195</v>
      </c>
      <c r="O28" s="172" t="s">
        <v>6090</v>
      </c>
      <c r="P28" s="194" t="s">
        <v>5705</v>
      </c>
      <c r="Q28" s="83">
        <v>30573</v>
      </c>
      <c r="R28" s="200" t="s">
        <v>2284</v>
      </c>
      <c r="S28" s="132">
        <v>44959</v>
      </c>
      <c r="T28" s="132">
        <v>45111</v>
      </c>
      <c r="U28" s="197">
        <v>61981386722</v>
      </c>
      <c r="V28" s="198" t="s">
        <v>57</v>
      </c>
      <c r="W28" s="222" t="s">
        <v>58</v>
      </c>
    </row>
    <row r="29" spans="1:23" ht="15.75" customHeight="1">
      <c r="A29" s="190" t="s">
        <v>2017</v>
      </c>
      <c r="B29" s="190" t="s">
        <v>2018</v>
      </c>
      <c r="C29" s="190" t="s">
        <v>2019</v>
      </c>
      <c r="D29" s="190" t="s">
        <v>2030</v>
      </c>
      <c r="E29" s="190" t="s">
        <v>2031</v>
      </c>
      <c r="F29" s="169" t="s">
        <v>2022</v>
      </c>
      <c r="G29" s="191" t="s">
        <v>5777</v>
      </c>
      <c r="H29" s="192" t="s">
        <v>2288</v>
      </c>
      <c r="I29" s="172" t="s">
        <v>5777</v>
      </c>
      <c r="J29" s="205" t="s">
        <v>200</v>
      </c>
      <c r="K29" s="172" t="s">
        <v>5233</v>
      </c>
      <c r="L29" s="192" t="s">
        <v>5234</v>
      </c>
      <c r="M29" s="172" t="s">
        <v>2432</v>
      </c>
      <c r="N29" s="194" t="s">
        <v>195</v>
      </c>
      <c r="O29" s="172" t="s">
        <v>6090</v>
      </c>
      <c r="P29" s="194" t="s">
        <v>5705</v>
      </c>
      <c r="Q29" s="83">
        <v>35564</v>
      </c>
      <c r="R29" s="200" t="s">
        <v>2290</v>
      </c>
      <c r="S29" s="132">
        <v>44959</v>
      </c>
      <c r="T29" s="132"/>
      <c r="U29" s="197">
        <v>61994225520</v>
      </c>
      <c r="V29" s="198" t="s">
        <v>57</v>
      </c>
      <c r="W29" s="222" t="s">
        <v>58</v>
      </c>
    </row>
    <row r="30" spans="1:23" ht="15.75" customHeight="1">
      <c r="A30" s="190" t="s">
        <v>2017</v>
      </c>
      <c r="B30" s="190" t="s">
        <v>2018</v>
      </c>
      <c r="C30" s="190" t="s">
        <v>2019</v>
      </c>
      <c r="D30" s="190" t="s">
        <v>2030</v>
      </c>
      <c r="E30" s="190" t="s">
        <v>2035</v>
      </c>
      <c r="F30" s="169" t="s">
        <v>2022</v>
      </c>
      <c r="G30" s="191" t="s">
        <v>5780</v>
      </c>
      <c r="H30" s="192" t="s">
        <v>2299</v>
      </c>
      <c r="I30" s="172" t="s">
        <v>5780</v>
      </c>
      <c r="J30" s="193" t="s">
        <v>61</v>
      </c>
      <c r="K30" s="172" t="s">
        <v>5233</v>
      </c>
      <c r="L30" s="192" t="s">
        <v>5234</v>
      </c>
      <c r="M30" s="172" t="s">
        <v>2432</v>
      </c>
      <c r="N30" s="194" t="s">
        <v>195</v>
      </c>
      <c r="O30" s="172" t="s">
        <v>6090</v>
      </c>
      <c r="P30" s="194" t="s">
        <v>5705</v>
      </c>
      <c r="Q30" s="83">
        <v>30820</v>
      </c>
      <c r="R30" s="200" t="s">
        <v>2301</v>
      </c>
      <c r="S30" s="132">
        <v>44959</v>
      </c>
      <c r="T30" s="132"/>
      <c r="U30" s="197">
        <v>61995299916</v>
      </c>
      <c r="V30" s="198" t="s">
        <v>57</v>
      </c>
      <c r="W30" s="222" t="s">
        <v>58</v>
      </c>
    </row>
    <row r="31" spans="1:23" ht="15.75" customHeight="1">
      <c r="A31" s="190" t="s">
        <v>2017</v>
      </c>
      <c r="B31" s="190" t="s">
        <v>2018</v>
      </c>
      <c r="C31" s="190" t="s">
        <v>2019</v>
      </c>
      <c r="D31" s="190" t="s">
        <v>2043</v>
      </c>
      <c r="E31" s="190" t="s">
        <v>2055</v>
      </c>
      <c r="F31" s="169" t="s">
        <v>2022</v>
      </c>
      <c r="G31" s="191" t="s">
        <v>6096</v>
      </c>
      <c r="H31" s="192" t="s">
        <v>526</v>
      </c>
      <c r="I31" s="172" t="s">
        <v>6096</v>
      </c>
      <c r="J31" s="193" t="s">
        <v>134</v>
      </c>
      <c r="K31" s="172" t="s">
        <v>5</v>
      </c>
      <c r="L31" s="192"/>
      <c r="M31" s="172" t="s">
        <v>5</v>
      </c>
      <c r="N31" s="194"/>
      <c r="O31" s="172" t="s">
        <v>6090</v>
      </c>
      <c r="P31" s="194" t="s">
        <v>5705</v>
      </c>
      <c r="Q31" s="83">
        <v>31660</v>
      </c>
      <c r="R31" s="45" t="s">
        <v>2260</v>
      </c>
      <c r="S31" s="132">
        <v>44928</v>
      </c>
      <c r="T31" s="132"/>
      <c r="U31" s="197">
        <v>6183360098</v>
      </c>
      <c r="V31" s="198" t="s">
        <v>57</v>
      </c>
      <c r="W31" s="198" t="s">
        <v>58</v>
      </c>
    </row>
    <row r="32" spans="1:23" ht="15.75" customHeight="1">
      <c r="A32" s="190" t="s">
        <v>2017</v>
      </c>
      <c r="B32" s="190" t="s">
        <v>2018</v>
      </c>
      <c r="C32" s="190" t="s">
        <v>2019</v>
      </c>
      <c r="D32" s="190" t="s">
        <v>2030</v>
      </c>
      <c r="E32" s="190" t="s">
        <v>2061</v>
      </c>
      <c r="F32" s="169" t="s">
        <v>2022</v>
      </c>
      <c r="G32" s="191" t="s">
        <v>6097</v>
      </c>
      <c r="H32" s="192" t="s">
        <v>2261</v>
      </c>
      <c r="I32" s="172" t="s">
        <v>6097</v>
      </c>
      <c r="J32" s="193" t="s">
        <v>44</v>
      </c>
      <c r="K32" s="172" t="s">
        <v>5</v>
      </c>
      <c r="L32" s="192"/>
      <c r="M32" s="172" t="s">
        <v>5</v>
      </c>
      <c r="N32" s="194"/>
      <c r="O32" s="172" t="s">
        <v>6090</v>
      </c>
      <c r="P32" s="194" t="s">
        <v>5705</v>
      </c>
      <c r="Q32" s="83">
        <v>36238</v>
      </c>
      <c r="R32" s="195" t="s">
        <v>2262</v>
      </c>
      <c r="S32" s="132">
        <v>44928</v>
      </c>
      <c r="T32" s="132"/>
      <c r="U32" s="197">
        <v>11960673005</v>
      </c>
      <c r="V32" s="198" t="s">
        <v>57</v>
      </c>
      <c r="W32" s="198" t="s">
        <v>58</v>
      </c>
    </row>
    <row r="33" spans="1:23" ht="15.75" customHeight="1">
      <c r="A33" s="190" t="s">
        <v>2017</v>
      </c>
      <c r="B33" s="190" t="s">
        <v>2018</v>
      </c>
      <c r="C33" s="190" t="s">
        <v>4169</v>
      </c>
      <c r="D33" s="190" t="s">
        <v>4201</v>
      </c>
      <c r="E33" s="190" t="s">
        <v>5239</v>
      </c>
      <c r="F33" s="169" t="s">
        <v>2022</v>
      </c>
      <c r="G33" s="191" t="s">
        <v>6098</v>
      </c>
      <c r="H33" s="192" t="s">
        <v>2263</v>
      </c>
      <c r="I33" s="172" t="s">
        <v>6098</v>
      </c>
      <c r="J33" s="193" t="s">
        <v>200</v>
      </c>
      <c r="K33" s="172" t="s">
        <v>5</v>
      </c>
      <c r="L33" s="192"/>
      <c r="M33" s="172" t="s">
        <v>5</v>
      </c>
      <c r="N33" s="194"/>
      <c r="O33" s="172" t="s">
        <v>6090</v>
      </c>
      <c r="P33" s="194" t="s">
        <v>5705</v>
      </c>
      <c r="Q33" s="83">
        <v>33939</v>
      </c>
      <c r="R33" s="195" t="s">
        <v>2264</v>
      </c>
      <c r="S33" s="132">
        <v>44928</v>
      </c>
      <c r="T33" s="132"/>
      <c r="U33" s="197">
        <v>3899204634</v>
      </c>
      <c r="V33" s="198" t="s">
        <v>57</v>
      </c>
      <c r="W33" s="198" t="s">
        <v>58</v>
      </c>
    </row>
    <row r="34" spans="1:23" ht="15.75" customHeight="1">
      <c r="A34" s="190" t="s">
        <v>2017</v>
      </c>
      <c r="B34" s="190" t="s">
        <v>2018</v>
      </c>
      <c r="C34" s="190" t="s">
        <v>4169</v>
      </c>
      <c r="D34" s="190" t="s">
        <v>4204</v>
      </c>
      <c r="E34" s="190" t="s">
        <v>5240</v>
      </c>
      <c r="F34" s="169" t="s">
        <v>2022</v>
      </c>
      <c r="G34" s="191" t="s">
        <v>2461</v>
      </c>
      <c r="H34" s="192" t="s">
        <v>629</v>
      </c>
      <c r="I34" s="172" t="s">
        <v>2461</v>
      </c>
      <c r="J34" s="193" t="s">
        <v>61</v>
      </c>
      <c r="K34" s="172" t="s">
        <v>5233</v>
      </c>
      <c r="L34" s="192" t="s">
        <v>5234</v>
      </c>
      <c r="M34" s="172" t="s">
        <v>2432</v>
      </c>
      <c r="N34" s="194" t="s">
        <v>195</v>
      </c>
      <c r="O34" s="172" t="s">
        <v>6090</v>
      </c>
      <c r="P34" s="194" t="s">
        <v>5705</v>
      </c>
      <c r="Q34" s="83">
        <v>33741</v>
      </c>
      <c r="R34" s="195" t="s">
        <v>636</v>
      </c>
      <c r="S34" s="132">
        <v>44859</v>
      </c>
      <c r="T34" s="132">
        <v>45110</v>
      </c>
      <c r="U34" s="197">
        <v>61982494477</v>
      </c>
      <c r="V34" s="198" t="s">
        <v>57</v>
      </c>
      <c r="W34" s="198" t="s">
        <v>58</v>
      </c>
    </row>
    <row r="35" spans="1:23" ht="15.75" customHeight="1">
      <c r="A35" s="190" t="s">
        <v>2017</v>
      </c>
      <c r="B35" s="190" t="s">
        <v>2018</v>
      </c>
      <c r="C35" s="190" t="s">
        <v>4169</v>
      </c>
      <c r="D35" s="190" t="s">
        <v>4201</v>
      </c>
      <c r="E35" s="190" t="s">
        <v>4202</v>
      </c>
      <c r="F35" s="169" t="s">
        <v>2022</v>
      </c>
      <c r="G35" s="191" t="s">
        <v>5795</v>
      </c>
      <c r="H35" s="192" t="s">
        <v>2325</v>
      </c>
      <c r="I35" s="172" t="s">
        <v>5795</v>
      </c>
      <c r="J35" s="193" t="s">
        <v>61</v>
      </c>
      <c r="K35" s="172" t="s">
        <v>5713</v>
      </c>
      <c r="L35" s="192" t="s">
        <v>5714</v>
      </c>
      <c r="M35" s="172" t="s">
        <v>2432</v>
      </c>
      <c r="N35" s="194" t="s">
        <v>195</v>
      </c>
      <c r="O35" s="172" t="s">
        <v>6090</v>
      </c>
      <c r="P35" s="194" t="s">
        <v>5705</v>
      </c>
      <c r="Q35" s="83">
        <v>33860</v>
      </c>
      <c r="R35" s="195" t="s">
        <v>2327</v>
      </c>
      <c r="S35" s="132">
        <v>44972</v>
      </c>
      <c r="T35" s="132"/>
      <c r="U35" s="197">
        <v>83999242204</v>
      </c>
      <c r="V35" s="198" t="s">
        <v>1527</v>
      </c>
      <c r="W35" s="198" t="s">
        <v>1528</v>
      </c>
    </row>
    <row r="36" spans="1:23" ht="15.75" customHeight="1">
      <c r="A36" s="190" t="s">
        <v>2017</v>
      </c>
      <c r="B36" s="190" t="s">
        <v>2018</v>
      </c>
      <c r="C36" s="190" t="s">
        <v>2019</v>
      </c>
      <c r="D36" s="190" t="s">
        <v>2043</v>
      </c>
      <c r="E36" s="190" t="s">
        <v>2054</v>
      </c>
      <c r="F36" s="169" t="s">
        <v>2022</v>
      </c>
      <c r="G36" s="191" t="s">
        <v>5756</v>
      </c>
      <c r="H36" s="192" t="s">
        <v>2337</v>
      </c>
      <c r="I36" s="172" t="s">
        <v>5756</v>
      </c>
      <c r="J36" s="193" t="s">
        <v>61</v>
      </c>
      <c r="K36" s="172" t="s">
        <v>5233</v>
      </c>
      <c r="L36" s="192" t="s">
        <v>5234</v>
      </c>
      <c r="M36" s="172" t="s">
        <v>2432</v>
      </c>
      <c r="N36" s="194" t="s">
        <v>195</v>
      </c>
      <c r="O36" s="172" t="s">
        <v>6090</v>
      </c>
      <c r="P36" s="194" t="s">
        <v>5705</v>
      </c>
      <c r="Q36" s="83">
        <v>25773</v>
      </c>
      <c r="R36" s="195" t="s">
        <v>2339</v>
      </c>
      <c r="S36" s="132">
        <v>44972</v>
      </c>
      <c r="T36" s="132"/>
      <c r="U36" s="197">
        <v>61992277614</v>
      </c>
      <c r="V36" s="198" t="s">
        <v>57</v>
      </c>
      <c r="W36" s="198" t="s">
        <v>58</v>
      </c>
    </row>
    <row r="37" spans="1:23" ht="15.75" customHeight="1">
      <c r="A37" s="190" t="s">
        <v>2017</v>
      </c>
      <c r="B37" s="190" t="s">
        <v>2018</v>
      </c>
      <c r="C37" s="190" t="s">
        <v>2019</v>
      </c>
      <c r="D37" s="190" t="s">
        <v>2030</v>
      </c>
      <c r="E37" s="190" t="s">
        <v>2062</v>
      </c>
      <c r="F37" s="169" t="s">
        <v>2022</v>
      </c>
      <c r="G37" s="191" t="s">
        <v>5778</v>
      </c>
      <c r="H37" s="192" t="s">
        <v>2343</v>
      </c>
      <c r="I37" s="172" t="s">
        <v>5778</v>
      </c>
      <c r="J37" s="193" t="s">
        <v>61</v>
      </c>
      <c r="K37" s="172" t="s">
        <v>5233</v>
      </c>
      <c r="L37" s="192" t="s">
        <v>5234</v>
      </c>
      <c r="M37" s="172" t="s">
        <v>2432</v>
      </c>
      <c r="N37" s="194" t="s">
        <v>195</v>
      </c>
      <c r="O37" s="172" t="s">
        <v>6090</v>
      </c>
      <c r="P37" s="194" t="s">
        <v>5705</v>
      </c>
      <c r="Q37" s="83">
        <v>27976</v>
      </c>
      <c r="R37" s="195" t="s">
        <v>2345</v>
      </c>
      <c r="S37" s="132">
        <v>44972</v>
      </c>
      <c r="T37" s="132"/>
      <c r="U37" s="197" t="s">
        <v>2346</v>
      </c>
      <c r="V37" s="198" t="s">
        <v>57</v>
      </c>
      <c r="W37" s="198" t="s">
        <v>58</v>
      </c>
    </row>
    <row r="38" spans="1:23" ht="15.75" customHeight="1">
      <c r="A38" s="190" t="s">
        <v>2017</v>
      </c>
      <c r="B38" s="190" t="s">
        <v>2018</v>
      </c>
      <c r="C38" s="190" t="s">
        <v>4169</v>
      </c>
      <c r="D38" s="190" t="s">
        <v>4204</v>
      </c>
      <c r="E38" s="190" t="s">
        <v>4205</v>
      </c>
      <c r="F38" s="169" t="s">
        <v>2022</v>
      </c>
      <c r="G38" s="191" t="s">
        <v>5779</v>
      </c>
      <c r="H38" s="192" t="s">
        <v>2359</v>
      </c>
      <c r="I38" s="172" t="s">
        <v>5779</v>
      </c>
      <c r="J38" s="193" t="s">
        <v>61</v>
      </c>
      <c r="K38" s="172" t="s">
        <v>5233</v>
      </c>
      <c r="L38" s="192" t="s">
        <v>5234</v>
      </c>
      <c r="M38" s="172" t="s">
        <v>2432</v>
      </c>
      <c r="N38" s="194" t="s">
        <v>195</v>
      </c>
      <c r="O38" s="172" t="s">
        <v>6090</v>
      </c>
      <c r="P38" s="194" t="s">
        <v>5705</v>
      </c>
      <c r="Q38" s="83">
        <v>33790</v>
      </c>
      <c r="R38" s="195" t="s">
        <v>2361</v>
      </c>
      <c r="S38" s="132">
        <v>44972</v>
      </c>
      <c r="T38" s="132">
        <v>45133</v>
      </c>
      <c r="U38" s="197">
        <v>6181588189</v>
      </c>
      <c r="V38" s="198" t="s">
        <v>57</v>
      </c>
      <c r="W38" s="198" t="s">
        <v>58</v>
      </c>
    </row>
    <row r="39" spans="1:23" ht="15.75" customHeight="1">
      <c r="A39" s="190" t="s">
        <v>2017</v>
      </c>
      <c r="B39" s="190" t="s">
        <v>2018</v>
      </c>
      <c r="C39" s="190" t="s">
        <v>4166</v>
      </c>
      <c r="D39" s="190" t="s">
        <v>4215</v>
      </c>
      <c r="E39" s="190" t="s">
        <v>5241</v>
      </c>
      <c r="F39" s="169" t="s">
        <v>2022</v>
      </c>
      <c r="G39" s="191" t="s">
        <v>5758</v>
      </c>
      <c r="H39" s="195" t="s">
        <v>2362</v>
      </c>
      <c r="I39" s="172" t="s">
        <v>5758</v>
      </c>
      <c r="J39" s="193" t="s">
        <v>61</v>
      </c>
      <c r="K39" s="172" t="s">
        <v>5763</v>
      </c>
      <c r="L39" s="195" t="s">
        <v>5712</v>
      </c>
      <c r="M39" s="172" t="s">
        <v>6089</v>
      </c>
      <c r="N39" s="194" t="s">
        <v>5702</v>
      </c>
      <c r="O39" s="172" t="s">
        <v>6090</v>
      </c>
      <c r="P39" s="194" t="s">
        <v>5705</v>
      </c>
      <c r="Q39" s="83">
        <v>27217</v>
      </c>
      <c r="R39" s="225" t="s">
        <v>5244</v>
      </c>
      <c r="S39" s="132">
        <v>44972</v>
      </c>
      <c r="T39" s="132"/>
      <c r="U39" s="201">
        <v>62984700067</v>
      </c>
      <c r="V39" s="198" t="s">
        <v>2171</v>
      </c>
      <c r="W39" s="198" t="s">
        <v>54</v>
      </c>
    </row>
    <row r="40" spans="1:23" ht="15.75" customHeight="1">
      <c r="A40" s="190" t="s">
        <v>2017</v>
      </c>
      <c r="B40" s="190" t="s">
        <v>2018</v>
      </c>
      <c r="C40" s="190" t="s">
        <v>4166</v>
      </c>
      <c r="D40" s="190" t="s">
        <v>4215</v>
      </c>
      <c r="E40" s="190" t="s">
        <v>4216</v>
      </c>
      <c r="F40" s="169" t="s">
        <v>2022</v>
      </c>
      <c r="G40" s="191" t="s">
        <v>4242</v>
      </c>
      <c r="H40" s="208" t="s">
        <v>3617</v>
      </c>
      <c r="I40" s="172" t="s">
        <v>4242</v>
      </c>
      <c r="J40" s="193" t="s">
        <v>61</v>
      </c>
      <c r="K40" s="172" t="s">
        <v>4718</v>
      </c>
      <c r="L40" s="195" t="s">
        <v>4114</v>
      </c>
      <c r="M40" s="172" t="s">
        <v>2432</v>
      </c>
      <c r="N40" s="194" t="s">
        <v>195</v>
      </c>
      <c r="O40" s="172" t="s">
        <v>6090</v>
      </c>
      <c r="P40" s="194" t="s">
        <v>5705</v>
      </c>
      <c r="Q40" s="83">
        <v>36742</v>
      </c>
      <c r="R40" s="225" t="s">
        <v>4117</v>
      </c>
      <c r="S40" s="132">
        <v>45000</v>
      </c>
      <c r="T40" s="132">
        <v>45110</v>
      </c>
      <c r="U40" s="226">
        <v>61982974821</v>
      </c>
      <c r="V40" s="198" t="s">
        <v>57</v>
      </c>
      <c r="W40" s="198" t="s">
        <v>58</v>
      </c>
    </row>
    <row r="41" spans="1:23" ht="15.75" customHeight="1">
      <c r="A41" s="190" t="s">
        <v>2017</v>
      </c>
      <c r="B41" s="190" t="s">
        <v>2018</v>
      </c>
      <c r="C41" s="190" t="s">
        <v>4166</v>
      </c>
      <c r="D41" s="190" t="s">
        <v>4215</v>
      </c>
      <c r="E41" s="190" t="s">
        <v>4218</v>
      </c>
      <c r="F41" s="169" t="s">
        <v>2022</v>
      </c>
      <c r="G41" s="191" t="s">
        <v>4245</v>
      </c>
      <c r="H41" s="192" t="s">
        <v>3293</v>
      </c>
      <c r="I41" s="172" t="s">
        <v>4245</v>
      </c>
      <c r="J41" s="193" t="s">
        <v>61</v>
      </c>
      <c r="K41" s="172" t="s">
        <v>6094</v>
      </c>
      <c r="L41" s="227" t="s">
        <v>2116</v>
      </c>
      <c r="M41" s="172" t="s">
        <v>2432</v>
      </c>
      <c r="N41" s="194" t="s">
        <v>195</v>
      </c>
      <c r="O41" s="172" t="s">
        <v>6090</v>
      </c>
      <c r="P41" s="194" t="s">
        <v>5705</v>
      </c>
      <c r="Q41" s="83">
        <v>28966</v>
      </c>
      <c r="R41" s="195" t="s">
        <v>4118</v>
      </c>
      <c r="S41" s="132">
        <v>44986</v>
      </c>
      <c r="T41" s="132">
        <v>45117</v>
      </c>
      <c r="U41" s="197">
        <v>83998849749</v>
      </c>
      <c r="V41" s="198" t="s">
        <v>1691</v>
      </c>
      <c r="W41" s="198" t="s">
        <v>1528</v>
      </c>
    </row>
    <row r="42" spans="1:23" ht="15.75" customHeight="1">
      <c r="A42" s="190" t="s">
        <v>2017</v>
      </c>
      <c r="B42" s="190" t="s">
        <v>2018</v>
      </c>
      <c r="C42" s="190" t="s">
        <v>4166</v>
      </c>
      <c r="D42" s="190" t="s">
        <v>4215</v>
      </c>
      <c r="E42" s="190" t="s">
        <v>4219</v>
      </c>
      <c r="F42" s="169" t="s">
        <v>2022</v>
      </c>
      <c r="G42" s="191" t="s">
        <v>5773</v>
      </c>
      <c r="H42" s="192" t="s">
        <v>3553</v>
      </c>
      <c r="I42" s="172" t="s">
        <v>5773</v>
      </c>
      <c r="J42" s="193" t="s">
        <v>61</v>
      </c>
      <c r="K42" s="172" t="s">
        <v>6092</v>
      </c>
      <c r="L42" s="192" t="s">
        <v>6093</v>
      </c>
      <c r="M42" s="172" t="s">
        <v>6089</v>
      </c>
      <c r="N42" s="194" t="s">
        <v>5702</v>
      </c>
      <c r="O42" s="172" t="s">
        <v>6090</v>
      </c>
      <c r="P42" s="194" t="s">
        <v>5705</v>
      </c>
      <c r="Q42" s="83">
        <v>35537</v>
      </c>
      <c r="R42" s="195" t="s">
        <v>4124</v>
      </c>
      <c r="S42" s="132">
        <v>45000</v>
      </c>
      <c r="T42" s="132"/>
      <c r="U42" s="197">
        <v>6283424151</v>
      </c>
      <c r="V42" s="198" t="s">
        <v>53</v>
      </c>
      <c r="W42" s="198" t="s">
        <v>54</v>
      </c>
    </row>
    <row r="43" spans="1:23" ht="15.75" customHeight="1">
      <c r="A43" s="190" t="s">
        <v>2017</v>
      </c>
      <c r="B43" s="190" t="s">
        <v>2018</v>
      </c>
      <c r="C43" s="190" t="s">
        <v>4166</v>
      </c>
      <c r="D43" s="190" t="s">
        <v>4176</v>
      </c>
      <c r="E43" s="190" t="s">
        <v>4184</v>
      </c>
      <c r="F43" s="169" t="s">
        <v>2022</v>
      </c>
      <c r="G43" s="191" t="s">
        <v>5800</v>
      </c>
      <c r="H43" s="192" t="s">
        <v>3861</v>
      </c>
      <c r="I43" s="172" t="s">
        <v>5800</v>
      </c>
      <c r="J43" s="193" t="s">
        <v>61</v>
      </c>
      <c r="K43" s="172" t="s">
        <v>47</v>
      </c>
      <c r="L43" s="192" t="s">
        <v>48</v>
      </c>
      <c r="M43" s="172" t="s">
        <v>6089</v>
      </c>
      <c r="N43" s="194" t="s">
        <v>5702</v>
      </c>
      <c r="O43" s="172" t="s">
        <v>6090</v>
      </c>
      <c r="P43" s="194" t="s">
        <v>5705</v>
      </c>
      <c r="Q43" s="83">
        <v>36921</v>
      </c>
      <c r="R43" s="195" t="s">
        <v>4133</v>
      </c>
      <c r="S43" s="132">
        <v>45000</v>
      </c>
      <c r="T43" s="132"/>
      <c r="U43" s="197">
        <v>3291274500</v>
      </c>
      <c r="V43" s="198" t="s">
        <v>45</v>
      </c>
      <c r="W43" s="198" t="s">
        <v>58</v>
      </c>
    </row>
    <row r="44" spans="1:23" ht="15.75" customHeight="1">
      <c r="A44" s="190" t="s">
        <v>2017</v>
      </c>
      <c r="B44" s="190" t="s">
        <v>2018</v>
      </c>
      <c r="C44" s="190"/>
      <c r="D44" s="190"/>
      <c r="E44" s="190"/>
      <c r="F44" s="169" t="s">
        <v>2022</v>
      </c>
      <c r="G44" s="191" t="s">
        <v>5794</v>
      </c>
      <c r="H44" s="192" t="s">
        <v>4134</v>
      </c>
      <c r="I44" s="172" t="s">
        <v>5794</v>
      </c>
      <c r="J44" s="193" t="s">
        <v>61</v>
      </c>
      <c r="K44" s="172" t="s">
        <v>5713</v>
      </c>
      <c r="L44" s="192" t="s">
        <v>5714</v>
      </c>
      <c r="M44" s="172" t="s">
        <v>2432</v>
      </c>
      <c r="N44" s="194" t="s">
        <v>195</v>
      </c>
      <c r="O44" s="172" t="s">
        <v>6090</v>
      </c>
      <c r="P44" s="194" t="s">
        <v>5705</v>
      </c>
      <c r="Q44" s="83">
        <v>37462</v>
      </c>
      <c r="R44" s="195" t="s">
        <v>4135</v>
      </c>
      <c r="S44" s="132">
        <v>45000</v>
      </c>
      <c r="T44" s="132"/>
      <c r="U44" s="197">
        <v>83996084729</v>
      </c>
      <c r="V44" s="198" t="s">
        <v>1527</v>
      </c>
      <c r="W44" s="198" t="s">
        <v>1528</v>
      </c>
    </row>
    <row r="45" spans="1:23" ht="15.75" customHeight="1">
      <c r="A45" s="190" t="s">
        <v>2017</v>
      </c>
      <c r="B45" s="190" t="s">
        <v>2018</v>
      </c>
      <c r="C45" s="190"/>
      <c r="D45" s="190"/>
      <c r="E45" s="190"/>
      <c r="F45" s="169" t="s">
        <v>2022</v>
      </c>
      <c r="G45" s="191" t="s">
        <v>6099</v>
      </c>
      <c r="H45" s="192" t="s">
        <v>4113</v>
      </c>
      <c r="I45" s="172" t="s">
        <v>6099</v>
      </c>
      <c r="J45" s="193" t="s">
        <v>124</v>
      </c>
      <c r="K45" s="172" t="s">
        <v>5</v>
      </c>
      <c r="L45" s="192" t="s">
        <v>5</v>
      </c>
      <c r="M45" s="172" t="s">
        <v>5</v>
      </c>
      <c r="N45" s="194" t="s">
        <v>5</v>
      </c>
      <c r="O45" s="172" t="s">
        <v>6090</v>
      </c>
      <c r="P45" s="194" t="s">
        <v>5705</v>
      </c>
      <c r="Q45" s="83">
        <v>35382</v>
      </c>
      <c r="R45" s="195" t="s">
        <v>4141</v>
      </c>
      <c r="S45" s="132">
        <v>45009</v>
      </c>
      <c r="T45" s="132">
        <v>45119</v>
      </c>
      <c r="U45" s="197">
        <v>31975721619</v>
      </c>
      <c r="V45" s="198"/>
      <c r="W45" s="198"/>
    </row>
    <row r="46" spans="1:23" ht="15.75" customHeight="1">
      <c r="A46" s="190" t="s">
        <v>2017</v>
      </c>
      <c r="B46" s="190" t="s">
        <v>2018</v>
      </c>
      <c r="C46" s="190"/>
      <c r="D46" s="190"/>
      <c r="E46" s="190"/>
      <c r="F46" s="169" t="s">
        <v>2022</v>
      </c>
      <c r="G46" s="191" t="s">
        <v>4721</v>
      </c>
      <c r="H46" s="192" t="s">
        <v>4142</v>
      </c>
      <c r="I46" s="172" t="s">
        <v>4721</v>
      </c>
      <c r="J46" s="193" t="s">
        <v>4143</v>
      </c>
      <c r="K46" s="172" t="s">
        <v>5</v>
      </c>
      <c r="L46" s="195"/>
      <c r="M46" s="172" t="s">
        <v>5</v>
      </c>
      <c r="N46" s="194"/>
      <c r="O46" s="172" t="s">
        <v>6090</v>
      </c>
      <c r="P46" s="194" t="s">
        <v>5705</v>
      </c>
      <c r="Q46" s="83">
        <v>30550</v>
      </c>
      <c r="R46" s="195" t="s">
        <v>4144</v>
      </c>
      <c r="S46" s="132">
        <v>45015</v>
      </c>
      <c r="T46" s="132"/>
      <c r="U46" s="197" t="s">
        <v>4722</v>
      </c>
      <c r="V46" s="198"/>
      <c r="W46" s="198"/>
    </row>
    <row r="47" spans="1:23" ht="15.75" customHeight="1">
      <c r="A47" s="190" t="s">
        <v>2017</v>
      </c>
      <c r="B47" s="190" t="s">
        <v>2018</v>
      </c>
      <c r="C47" s="190" t="s">
        <v>4169</v>
      </c>
      <c r="D47" s="190" t="s">
        <v>5242</v>
      </c>
      <c r="E47" s="190" t="s">
        <v>5243</v>
      </c>
      <c r="F47" s="169" t="s">
        <v>2022</v>
      </c>
      <c r="G47" s="191" t="s">
        <v>4723</v>
      </c>
      <c r="H47" s="192" t="s">
        <v>4145</v>
      </c>
      <c r="I47" s="172" t="s">
        <v>4723</v>
      </c>
      <c r="J47" s="193" t="s">
        <v>4143</v>
      </c>
      <c r="K47" s="172" t="s">
        <v>5</v>
      </c>
      <c r="L47" s="192"/>
      <c r="M47" s="172" t="s">
        <v>5</v>
      </c>
      <c r="N47" s="194"/>
      <c r="O47" s="172" t="s">
        <v>6090</v>
      </c>
      <c r="P47" s="194" t="s">
        <v>5705</v>
      </c>
      <c r="Q47" s="83">
        <v>32588</v>
      </c>
      <c r="R47" s="195" t="s">
        <v>4146</v>
      </c>
      <c r="S47" s="132">
        <v>45015</v>
      </c>
      <c r="T47" s="132"/>
      <c r="U47" s="197">
        <v>19982510387</v>
      </c>
      <c r="V47" s="198"/>
      <c r="W47" s="198"/>
    </row>
    <row r="48" spans="1:23" ht="15.75" customHeight="1">
      <c r="A48" s="190" t="s">
        <v>2017</v>
      </c>
      <c r="B48" s="190" t="s">
        <v>2018</v>
      </c>
      <c r="C48" s="190" t="s">
        <v>4166</v>
      </c>
      <c r="D48" s="190" t="s">
        <v>4176</v>
      </c>
      <c r="E48" s="190" t="s">
        <v>4192</v>
      </c>
      <c r="F48" s="169" t="s">
        <v>2022</v>
      </c>
      <c r="G48" s="191" t="s">
        <v>4725</v>
      </c>
      <c r="H48" s="192" t="s">
        <v>4147</v>
      </c>
      <c r="I48" s="172" t="s">
        <v>4725</v>
      </c>
      <c r="J48" s="193" t="s">
        <v>4143</v>
      </c>
      <c r="K48" s="172" t="s">
        <v>5</v>
      </c>
      <c r="L48" s="192"/>
      <c r="M48" s="172" t="s">
        <v>5</v>
      </c>
      <c r="N48" s="194"/>
      <c r="O48" s="172" t="s">
        <v>6090</v>
      </c>
      <c r="P48" s="194" t="s">
        <v>5705</v>
      </c>
      <c r="Q48" s="83">
        <v>36656</v>
      </c>
      <c r="R48" s="195" t="s">
        <v>4148</v>
      </c>
      <c r="S48" s="132">
        <v>45015</v>
      </c>
      <c r="T48" s="132"/>
      <c r="U48" s="197" t="s">
        <v>4727</v>
      </c>
      <c r="V48" s="198"/>
      <c r="W48" s="198"/>
    </row>
    <row r="49" spans="1:23" ht="15.75" customHeight="1">
      <c r="A49" s="190" t="s">
        <v>2017</v>
      </c>
      <c r="B49" s="190" t="s">
        <v>2018</v>
      </c>
      <c r="C49" s="190" t="s">
        <v>2019</v>
      </c>
      <c r="D49" s="190" t="s">
        <v>2030</v>
      </c>
      <c r="E49" s="190" t="s">
        <v>2063</v>
      </c>
      <c r="F49" s="169" t="s">
        <v>2022</v>
      </c>
      <c r="G49" s="191" t="s">
        <v>4728</v>
      </c>
      <c r="H49" s="192" t="s">
        <v>4149</v>
      </c>
      <c r="I49" s="172" t="s">
        <v>4728</v>
      </c>
      <c r="J49" s="193" t="s">
        <v>4143</v>
      </c>
      <c r="K49" s="172" t="s">
        <v>5</v>
      </c>
      <c r="L49" s="192"/>
      <c r="M49" s="172" t="s">
        <v>5</v>
      </c>
      <c r="N49" s="194"/>
      <c r="O49" s="172" t="s">
        <v>6090</v>
      </c>
      <c r="P49" s="194" t="s">
        <v>5705</v>
      </c>
      <c r="Q49" s="83">
        <v>32394</v>
      </c>
      <c r="R49" s="195" t="s">
        <v>4150</v>
      </c>
      <c r="S49" s="132">
        <v>45015</v>
      </c>
      <c r="T49" s="132"/>
      <c r="U49" s="197" t="s">
        <v>4730</v>
      </c>
      <c r="V49" s="198"/>
      <c r="W49" s="198"/>
    </row>
    <row r="50" spans="1:23" ht="15.75" customHeight="1">
      <c r="A50" s="190" t="s">
        <v>2017</v>
      </c>
      <c r="B50" s="190" t="s">
        <v>2018</v>
      </c>
      <c r="C50" s="190" t="s">
        <v>4166</v>
      </c>
      <c r="D50" s="190" t="s">
        <v>4176</v>
      </c>
      <c r="E50" s="190" t="s">
        <v>4193</v>
      </c>
      <c r="F50" s="169" t="s">
        <v>2022</v>
      </c>
      <c r="G50" s="191" t="s">
        <v>4718</v>
      </c>
      <c r="H50" s="192" t="s">
        <v>4114</v>
      </c>
      <c r="I50" s="172" t="s">
        <v>4718</v>
      </c>
      <c r="J50" s="193" t="s">
        <v>50</v>
      </c>
      <c r="K50" s="172" t="s">
        <v>5</v>
      </c>
      <c r="L50" s="192"/>
      <c r="M50" s="172" t="s">
        <v>2432</v>
      </c>
      <c r="N50" s="194" t="s">
        <v>195</v>
      </c>
      <c r="O50" s="172" t="s">
        <v>6090</v>
      </c>
      <c r="P50" s="194" t="s">
        <v>5705</v>
      </c>
      <c r="Q50" s="83">
        <v>28748</v>
      </c>
      <c r="R50" s="195" t="s">
        <v>4151</v>
      </c>
      <c r="S50" s="132">
        <v>45019</v>
      </c>
      <c r="T50" s="132"/>
      <c r="U50" s="197">
        <v>61981736729</v>
      </c>
      <c r="V50" s="198" t="s">
        <v>57</v>
      </c>
      <c r="W50" s="198" t="s">
        <v>58</v>
      </c>
    </row>
    <row r="51" spans="1:23" ht="15.75" customHeight="1">
      <c r="A51" s="190" t="s">
        <v>2017</v>
      </c>
      <c r="B51" s="190" t="s">
        <v>2018</v>
      </c>
      <c r="C51" s="190" t="s">
        <v>4166</v>
      </c>
      <c r="D51" s="190" t="s">
        <v>4215</v>
      </c>
      <c r="E51" s="190" t="s">
        <v>4220</v>
      </c>
      <c r="F51" s="169" t="s">
        <v>2022</v>
      </c>
      <c r="G51" s="191" t="s">
        <v>5142</v>
      </c>
      <c r="H51" s="192" t="s">
        <v>5143</v>
      </c>
      <c r="I51" s="172" t="s">
        <v>5142</v>
      </c>
      <c r="J51" s="193" t="s">
        <v>61</v>
      </c>
      <c r="K51" s="172" t="s">
        <v>6094</v>
      </c>
      <c r="L51" s="192" t="s">
        <v>2116</v>
      </c>
      <c r="M51" s="172" t="s">
        <v>2432</v>
      </c>
      <c r="N51" s="194" t="s">
        <v>195</v>
      </c>
      <c r="O51" s="172" t="s">
        <v>6090</v>
      </c>
      <c r="P51" s="194" t="s">
        <v>5705</v>
      </c>
      <c r="Q51" s="83">
        <v>31385</v>
      </c>
      <c r="R51" s="195" t="s">
        <v>5248</v>
      </c>
      <c r="S51" s="132">
        <v>45048</v>
      </c>
      <c r="T51" s="132"/>
      <c r="U51" s="197">
        <v>83986578669</v>
      </c>
      <c r="V51" s="198" t="s">
        <v>1691</v>
      </c>
      <c r="W51" s="198" t="s">
        <v>1528</v>
      </c>
    </row>
    <row r="52" spans="1:23" ht="15.75" customHeight="1">
      <c r="A52" s="190" t="s">
        <v>2017</v>
      </c>
      <c r="B52" s="190" t="s">
        <v>2018</v>
      </c>
      <c r="C52" s="190" t="s">
        <v>4166</v>
      </c>
      <c r="D52" s="190" t="s">
        <v>4176</v>
      </c>
      <c r="E52" s="190" t="s">
        <v>4194</v>
      </c>
      <c r="F52" s="169" t="s">
        <v>2022</v>
      </c>
      <c r="G52" s="191" t="s">
        <v>5796</v>
      </c>
      <c r="H52" s="192" t="s">
        <v>5064</v>
      </c>
      <c r="I52" s="172" t="s">
        <v>5796</v>
      </c>
      <c r="J52" s="193" t="s">
        <v>61</v>
      </c>
      <c r="K52" s="172" t="s">
        <v>5713</v>
      </c>
      <c r="L52" s="192" t="s">
        <v>5714</v>
      </c>
      <c r="M52" s="172" t="s">
        <v>2432</v>
      </c>
      <c r="N52" s="194" t="s">
        <v>195</v>
      </c>
      <c r="O52" s="172" t="s">
        <v>6090</v>
      </c>
      <c r="P52" s="194" t="s">
        <v>5705</v>
      </c>
      <c r="Q52" s="83">
        <v>26468</v>
      </c>
      <c r="R52" s="195" t="s">
        <v>5252</v>
      </c>
      <c r="S52" s="132">
        <v>45048</v>
      </c>
      <c r="T52" s="132"/>
      <c r="U52" s="197">
        <v>83988350088</v>
      </c>
      <c r="V52" s="198" t="s">
        <v>1527</v>
      </c>
      <c r="W52" s="198" t="s">
        <v>1528</v>
      </c>
    </row>
    <row r="53" spans="1:23" ht="15.75" customHeight="1">
      <c r="A53" s="190" t="s">
        <v>2017</v>
      </c>
      <c r="B53" s="190" t="s">
        <v>2018</v>
      </c>
      <c r="C53" s="190" t="s">
        <v>4169</v>
      </c>
      <c r="D53" s="190" t="s">
        <v>4201</v>
      </c>
      <c r="E53" s="190" t="s">
        <v>5239</v>
      </c>
      <c r="F53" s="169" t="s">
        <v>2022</v>
      </c>
      <c r="G53" s="191" t="s">
        <v>5781</v>
      </c>
      <c r="H53" s="192" t="s">
        <v>5008</v>
      </c>
      <c r="I53" s="172" t="s">
        <v>5781</v>
      </c>
      <c r="J53" s="193" t="s">
        <v>61</v>
      </c>
      <c r="K53" s="172" t="s">
        <v>4718</v>
      </c>
      <c r="L53" s="192" t="s">
        <v>4114</v>
      </c>
      <c r="M53" s="172" t="s">
        <v>2432</v>
      </c>
      <c r="N53" s="194" t="s">
        <v>195</v>
      </c>
      <c r="O53" s="172" t="s">
        <v>6090</v>
      </c>
      <c r="P53" s="194" t="s">
        <v>5705</v>
      </c>
      <c r="Q53" s="83">
        <v>26152</v>
      </c>
      <c r="R53" s="195" t="s">
        <v>5256</v>
      </c>
      <c r="S53" s="132">
        <v>45048</v>
      </c>
      <c r="T53" s="132"/>
      <c r="U53" s="197">
        <v>61993189049</v>
      </c>
      <c r="V53" s="198" t="s">
        <v>57</v>
      </c>
      <c r="W53" s="198" t="s">
        <v>58</v>
      </c>
    </row>
    <row r="54" spans="1:23" ht="15.75" customHeight="1">
      <c r="A54" s="190" t="s">
        <v>2017</v>
      </c>
      <c r="B54" s="190" t="s">
        <v>2018</v>
      </c>
      <c r="C54" s="190" t="s">
        <v>4166</v>
      </c>
      <c r="D54" s="190" t="s">
        <v>4215</v>
      </c>
      <c r="E54" s="190" t="s">
        <v>4239</v>
      </c>
      <c r="F54" s="169" t="s">
        <v>2022</v>
      </c>
      <c r="G54" s="191" t="s">
        <v>5004</v>
      </c>
      <c r="H54" s="192" t="s">
        <v>5005</v>
      </c>
      <c r="I54" s="172" t="s">
        <v>5004</v>
      </c>
      <c r="J54" s="193" t="s">
        <v>61</v>
      </c>
      <c r="K54" s="172" t="s">
        <v>4718</v>
      </c>
      <c r="L54" s="195" t="s">
        <v>4114</v>
      </c>
      <c r="M54" s="172" t="s">
        <v>2432</v>
      </c>
      <c r="N54" s="194" t="s">
        <v>195</v>
      </c>
      <c r="O54" s="172" t="s">
        <v>6090</v>
      </c>
      <c r="P54" s="194" t="s">
        <v>5705</v>
      </c>
      <c r="Q54" s="83">
        <v>37090</v>
      </c>
      <c r="R54" s="195" t="s">
        <v>5262</v>
      </c>
      <c r="S54" s="132">
        <v>45048</v>
      </c>
      <c r="T54" s="132"/>
      <c r="U54" s="197">
        <v>61981634480</v>
      </c>
      <c r="V54" s="198" t="s">
        <v>57</v>
      </c>
      <c r="W54" s="198" t="s">
        <v>58</v>
      </c>
    </row>
    <row r="55" spans="1:23" ht="15.75" customHeight="1">
      <c r="A55" s="190" t="s">
        <v>2017</v>
      </c>
      <c r="B55" s="190" t="s">
        <v>2018</v>
      </c>
      <c r="C55" s="190" t="s">
        <v>4166</v>
      </c>
      <c r="D55" s="190" t="s">
        <v>4215</v>
      </c>
      <c r="E55" s="190" t="s">
        <v>4193</v>
      </c>
      <c r="F55" s="169" t="s">
        <v>2022</v>
      </c>
      <c r="G55" s="191" t="s">
        <v>5782</v>
      </c>
      <c r="H55" s="192" t="s">
        <v>5011</v>
      </c>
      <c r="I55" s="172" t="s">
        <v>5782</v>
      </c>
      <c r="J55" s="193" t="s">
        <v>61</v>
      </c>
      <c r="K55" s="172" t="s">
        <v>4718</v>
      </c>
      <c r="L55" s="195" t="s">
        <v>4114</v>
      </c>
      <c r="M55" s="172" t="s">
        <v>2432</v>
      </c>
      <c r="N55" s="194" t="s">
        <v>195</v>
      </c>
      <c r="O55" s="172" t="s">
        <v>6090</v>
      </c>
      <c r="P55" s="194" t="s">
        <v>5705</v>
      </c>
      <c r="Q55" s="83">
        <v>31035</v>
      </c>
      <c r="R55" s="195" t="s">
        <v>5264</v>
      </c>
      <c r="S55" s="132">
        <v>45048</v>
      </c>
      <c r="T55" s="132"/>
      <c r="U55" s="197">
        <v>61991169981</v>
      </c>
      <c r="V55" s="198" t="s">
        <v>57</v>
      </c>
      <c r="W55" s="198" t="s">
        <v>58</v>
      </c>
    </row>
    <row r="56" spans="1:23" ht="15.75" customHeight="1">
      <c r="A56" s="190" t="s">
        <v>2017</v>
      </c>
      <c r="B56" s="190" t="s">
        <v>2018</v>
      </c>
      <c r="C56" s="190" t="s">
        <v>2019</v>
      </c>
      <c r="D56" s="190" t="s">
        <v>2043</v>
      </c>
      <c r="E56" s="190" t="s">
        <v>4244</v>
      </c>
      <c r="F56" s="169" t="s">
        <v>2022</v>
      </c>
      <c r="G56" s="191" t="s">
        <v>5784</v>
      </c>
      <c r="H56" s="192" t="s">
        <v>5087</v>
      </c>
      <c r="I56" s="172" t="s">
        <v>5784</v>
      </c>
      <c r="J56" s="193" t="s">
        <v>61</v>
      </c>
      <c r="K56" s="172" t="s">
        <v>4718</v>
      </c>
      <c r="L56" s="195" t="s">
        <v>4114</v>
      </c>
      <c r="M56" s="172" t="s">
        <v>2432</v>
      </c>
      <c r="N56" s="194" t="s">
        <v>195</v>
      </c>
      <c r="O56" s="172" t="s">
        <v>6090</v>
      </c>
      <c r="P56" s="194" t="s">
        <v>5705</v>
      </c>
      <c r="Q56" s="83">
        <v>21765</v>
      </c>
      <c r="R56" s="201" t="s">
        <v>5266</v>
      </c>
      <c r="S56" s="132">
        <v>45048</v>
      </c>
      <c r="T56" s="132"/>
      <c r="U56" s="197">
        <v>61994617647</v>
      </c>
      <c r="V56" s="198" t="s">
        <v>57</v>
      </c>
      <c r="W56" s="198" t="s">
        <v>58</v>
      </c>
    </row>
    <row r="57" spans="1:23" ht="15.75" customHeight="1">
      <c r="A57" s="190" t="s">
        <v>2017</v>
      </c>
      <c r="B57" s="190" t="s">
        <v>2018</v>
      </c>
      <c r="C57" s="190" t="s">
        <v>4169</v>
      </c>
      <c r="D57" s="190" t="s">
        <v>4201</v>
      </c>
      <c r="E57" s="190" t="s">
        <v>4206</v>
      </c>
      <c r="F57" s="169" t="s">
        <v>2022</v>
      </c>
      <c r="G57" s="191" t="s">
        <v>6100</v>
      </c>
      <c r="H57" s="192" t="s">
        <v>5277</v>
      </c>
      <c r="I57" s="172" t="s">
        <v>6100</v>
      </c>
      <c r="J57" s="193" t="s">
        <v>4143</v>
      </c>
      <c r="K57" s="172" t="s">
        <v>5</v>
      </c>
      <c r="L57" s="192"/>
      <c r="M57" s="172" t="s">
        <v>5</v>
      </c>
      <c r="N57" s="194"/>
      <c r="O57" s="172" t="s">
        <v>5</v>
      </c>
      <c r="P57" s="194"/>
      <c r="Q57" s="83">
        <v>35992</v>
      </c>
      <c r="R57" s="195"/>
      <c r="S57" s="132">
        <v>45054</v>
      </c>
      <c r="T57" s="132"/>
      <c r="U57" s="197">
        <v>11948893675</v>
      </c>
      <c r="V57" s="198"/>
      <c r="W57" s="198"/>
    </row>
    <row r="58" spans="1:23" ht="15.75" customHeight="1">
      <c r="A58" s="190" t="s">
        <v>2017</v>
      </c>
      <c r="B58" s="190" t="s">
        <v>2018</v>
      </c>
      <c r="C58" s="190" t="s">
        <v>4169</v>
      </c>
      <c r="D58" s="190" t="s">
        <v>4174</v>
      </c>
      <c r="E58" s="190" t="s">
        <v>5245</v>
      </c>
      <c r="F58" s="169" t="s">
        <v>2022</v>
      </c>
      <c r="G58" s="191" t="s">
        <v>5233</v>
      </c>
      <c r="H58" s="192" t="s">
        <v>5234</v>
      </c>
      <c r="I58" s="172" t="s">
        <v>5233</v>
      </c>
      <c r="J58" s="193" t="s">
        <v>50</v>
      </c>
      <c r="K58" s="172" t="s">
        <v>5</v>
      </c>
      <c r="L58" s="192"/>
      <c r="M58" s="172" t="s">
        <v>2432</v>
      </c>
      <c r="N58" s="194" t="s">
        <v>195</v>
      </c>
      <c r="O58" s="172" t="s">
        <v>6090</v>
      </c>
      <c r="P58" s="194" t="s">
        <v>5705</v>
      </c>
      <c r="Q58" s="83">
        <v>28474</v>
      </c>
      <c r="R58" s="195" t="s">
        <v>5282</v>
      </c>
      <c r="S58" s="132">
        <v>45061</v>
      </c>
      <c r="T58" s="132"/>
      <c r="U58" s="197">
        <v>61984492849</v>
      </c>
      <c r="V58" s="198" t="s">
        <v>57</v>
      </c>
      <c r="W58" s="198" t="s">
        <v>58</v>
      </c>
    </row>
    <row r="59" spans="1:23" ht="15.75" customHeight="1">
      <c r="A59" s="190" t="s">
        <v>2017</v>
      </c>
      <c r="B59" s="190" t="s">
        <v>2018</v>
      </c>
      <c r="C59" s="190" t="s">
        <v>2019</v>
      </c>
      <c r="D59" s="190" t="s">
        <v>2043</v>
      </c>
      <c r="E59" s="190" t="s">
        <v>2046</v>
      </c>
      <c r="F59" s="169" t="s">
        <v>2022</v>
      </c>
      <c r="G59" s="191" t="s">
        <v>4962</v>
      </c>
      <c r="H59" s="192" t="s">
        <v>4963</v>
      </c>
      <c r="I59" s="172" t="s">
        <v>4962</v>
      </c>
      <c r="J59" s="193" t="s">
        <v>61</v>
      </c>
      <c r="K59" s="172" t="s">
        <v>6092</v>
      </c>
      <c r="L59" s="195" t="s">
        <v>6093</v>
      </c>
      <c r="M59" s="172" t="s">
        <v>6089</v>
      </c>
      <c r="N59" s="194" t="s">
        <v>5702</v>
      </c>
      <c r="O59" s="172" t="s">
        <v>6090</v>
      </c>
      <c r="P59" s="194" t="s">
        <v>5705</v>
      </c>
      <c r="Q59" s="83">
        <v>27499</v>
      </c>
      <c r="R59" s="195" t="s">
        <v>5286</v>
      </c>
      <c r="S59" s="132">
        <v>45061</v>
      </c>
      <c r="T59" s="132"/>
      <c r="U59" s="197">
        <v>62991532913</v>
      </c>
      <c r="V59" s="198" t="s">
        <v>53</v>
      </c>
      <c r="W59" s="198" t="s">
        <v>54</v>
      </c>
    </row>
    <row r="60" spans="1:23" ht="15.75" customHeight="1">
      <c r="A60" s="190" t="s">
        <v>2017</v>
      </c>
      <c r="B60" s="190" t="s">
        <v>2018</v>
      </c>
      <c r="C60" s="190" t="s">
        <v>2019</v>
      </c>
      <c r="D60" s="190" t="s">
        <v>2026</v>
      </c>
      <c r="E60" s="190" t="s">
        <v>2041</v>
      </c>
      <c r="F60" s="169" t="s">
        <v>2022</v>
      </c>
      <c r="G60" s="191" t="s">
        <v>5289</v>
      </c>
      <c r="H60" s="192" t="s">
        <v>4825</v>
      </c>
      <c r="I60" s="172" t="s">
        <v>5289</v>
      </c>
      <c r="J60" s="193" t="s">
        <v>61</v>
      </c>
      <c r="K60" s="172" t="s">
        <v>4718</v>
      </c>
      <c r="L60" s="192" t="s">
        <v>4114</v>
      </c>
      <c r="M60" s="172" t="s">
        <v>2432</v>
      </c>
      <c r="N60" s="194" t="s">
        <v>195</v>
      </c>
      <c r="O60" s="172" t="s">
        <v>6090</v>
      </c>
      <c r="P60" s="194" t="s">
        <v>5705</v>
      </c>
      <c r="Q60" s="83">
        <v>35670</v>
      </c>
      <c r="R60" s="195" t="s">
        <v>5291</v>
      </c>
      <c r="S60" s="132">
        <v>45061</v>
      </c>
      <c r="T60" s="132"/>
      <c r="U60" s="197">
        <v>61982371935</v>
      </c>
      <c r="V60" s="198" t="s">
        <v>57</v>
      </c>
      <c r="W60" s="198" t="s">
        <v>58</v>
      </c>
    </row>
    <row r="61" spans="1:23" ht="15.75" customHeight="1">
      <c r="A61" s="190" t="s">
        <v>2017</v>
      </c>
      <c r="B61" s="190" t="s">
        <v>2018</v>
      </c>
      <c r="C61" s="190" t="s">
        <v>4169</v>
      </c>
      <c r="D61" s="190" t="s">
        <v>4201</v>
      </c>
      <c r="E61" s="190" t="s">
        <v>4233</v>
      </c>
      <c r="F61" s="169" t="s">
        <v>2022</v>
      </c>
      <c r="G61" s="191" t="s">
        <v>4971</v>
      </c>
      <c r="H61" s="192" t="s">
        <v>4972</v>
      </c>
      <c r="I61" s="172" t="s">
        <v>4971</v>
      </c>
      <c r="J61" s="193" t="s">
        <v>61</v>
      </c>
      <c r="K61" s="172" t="s">
        <v>6094</v>
      </c>
      <c r="L61" s="192" t="s">
        <v>2116</v>
      </c>
      <c r="M61" s="172" t="s">
        <v>2432</v>
      </c>
      <c r="N61" s="194" t="s">
        <v>195</v>
      </c>
      <c r="O61" s="172" t="s">
        <v>6090</v>
      </c>
      <c r="P61" s="194" t="s">
        <v>5705</v>
      </c>
      <c r="Q61" s="83">
        <v>33027</v>
      </c>
      <c r="R61" s="204" t="s">
        <v>5293</v>
      </c>
      <c r="S61" s="132">
        <v>45061</v>
      </c>
      <c r="T61" s="132">
        <v>45125</v>
      </c>
      <c r="U61" s="197">
        <v>83996127701</v>
      </c>
      <c r="V61" s="198" t="s">
        <v>1691</v>
      </c>
      <c r="W61" s="198" t="s">
        <v>1528</v>
      </c>
    </row>
    <row r="62" spans="1:23" ht="15.75" customHeight="1">
      <c r="A62" s="190" t="s">
        <v>2017</v>
      </c>
      <c r="B62" s="190" t="s">
        <v>2018</v>
      </c>
      <c r="C62" s="190" t="s">
        <v>2019</v>
      </c>
      <c r="D62" s="190" t="s">
        <v>2026</v>
      </c>
      <c r="E62" s="190" t="s">
        <v>2077</v>
      </c>
      <c r="F62" s="169" t="s">
        <v>2022</v>
      </c>
      <c r="G62" s="191" t="s">
        <v>5698</v>
      </c>
      <c r="H62" s="192" t="s">
        <v>5699</v>
      </c>
      <c r="I62" s="172" t="s">
        <v>5698</v>
      </c>
      <c r="J62" s="193" t="s">
        <v>61</v>
      </c>
      <c r="K62" s="172" t="s">
        <v>4718</v>
      </c>
      <c r="L62" s="192" t="s">
        <v>4114</v>
      </c>
      <c r="M62" s="172" t="s">
        <v>2432</v>
      </c>
      <c r="N62" s="194" t="s">
        <v>195</v>
      </c>
      <c r="O62" s="172" t="s">
        <v>6090</v>
      </c>
      <c r="P62" s="194" t="s">
        <v>5705</v>
      </c>
      <c r="Q62" s="83">
        <v>32209</v>
      </c>
      <c r="R62" s="195" t="s">
        <v>5715</v>
      </c>
      <c r="S62" s="132">
        <v>45082</v>
      </c>
      <c r="T62" s="132">
        <v>45110</v>
      </c>
      <c r="U62" s="197">
        <v>61985779521</v>
      </c>
      <c r="V62" s="198" t="s">
        <v>57</v>
      </c>
      <c r="W62" s="198" t="s">
        <v>58</v>
      </c>
    </row>
    <row r="63" spans="1:23" ht="15.75" customHeight="1">
      <c r="A63" s="190" t="s">
        <v>2017</v>
      </c>
      <c r="B63" s="190" t="s">
        <v>2018</v>
      </c>
      <c r="C63" s="190" t="s">
        <v>2019</v>
      </c>
      <c r="D63" s="190" t="s">
        <v>2030</v>
      </c>
      <c r="E63" s="190" t="s">
        <v>2056</v>
      </c>
      <c r="F63" s="169" t="s">
        <v>2022</v>
      </c>
      <c r="G63" s="191" t="s">
        <v>5786</v>
      </c>
      <c r="H63" s="192" t="s">
        <v>5687</v>
      </c>
      <c r="I63" s="172" t="s">
        <v>5786</v>
      </c>
      <c r="J63" s="193" t="s">
        <v>61</v>
      </c>
      <c r="K63" s="172" t="s">
        <v>4718</v>
      </c>
      <c r="L63" s="192" t="s">
        <v>4114</v>
      </c>
      <c r="M63" s="172" t="s">
        <v>2432</v>
      </c>
      <c r="N63" s="194" t="s">
        <v>195</v>
      </c>
      <c r="O63" s="172" t="s">
        <v>6090</v>
      </c>
      <c r="P63" s="194" t="s">
        <v>5705</v>
      </c>
      <c r="Q63" s="83">
        <v>28107</v>
      </c>
      <c r="R63" s="195" t="s">
        <v>5716</v>
      </c>
      <c r="S63" s="132">
        <v>45082</v>
      </c>
      <c r="T63" s="132">
        <v>45110</v>
      </c>
      <c r="U63" s="197">
        <v>61986648311</v>
      </c>
      <c r="V63" s="198" t="s">
        <v>57</v>
      </c>
      <c r="W63" s="198" t="s">
        <v>58</v>
      </c>
    </row>
    <row r="64" spans="1:23" ht="15.75" customHeight="1">
      <c r="A64" s="190" t="s">
        <v>2017</v>
      </c>
      <c r="B64" s="190" t="s">
        <v>2018</v>
      </c>
      <c r="C64" s="190" t="s">
        <v>4169</v>
      </c>
      <c r="D64" s="190" t="s">
        <v>4170</v>
      </c>
      <c r="E64" s="190" t="s">
        <v>4191</v>
      </c>
      <c r="F64" s="169" t="s">
        <v>2022</v>
      </c>
      <c r="G64" s="191" t="s">
        <v>5785</v>
      </c>
      <c r="H64" s="192" t="s">
        <v>5380</v>
      </c>
      <c r="I64" s="172" t="s">
        <v>5785</v>
      </c>
      <c r="J64" s="193" t="s">
        <v>61</v>
      </c>
      <c r="K64" s="172" t="s">
        <v>5233</v>
      </c>
      <c r="L64" s="192" t="s">
        <v>5234</v>
      </c>
      <c r="M64" s="172" t="s">
        <v>2432</v>
      </c>
      <c r="N64" s="194" t="s">
        <v>195</v>
      </c>
      <c r="O64" s="172" t="s">
        <v>6090</v>
      </c>
      <c r="P64" s="194" t="s">
        <v>5705</v>
      </c>
      <c r="Q64" s="83">
        <v>28460</v>
      </c>
      <c r="R64" s="201" t="s">
        <v>5717</v>
      </c>
      <c r="S64" s="132">
        <v>45082</v>
      </c>
      <c r="T64" s="132"/>
      <c r="U64" s="197">
        <v>61981821484</v>
      </c>
      <c r="V64" s="198" t="s">
        <v>57</v>
      </c>
      <c r="W64" s="198" t="s">
        <v>58</v>
      </c>
    </row>
    <row r="65" spans="1:26" ht="15.75" customHeight="1">
      <c r="A65" s="190" t="s">
        <v>2017</v>
      </c>
      <c r="B65" s="190" t="s">
        <v>2018</v>
      </c>
      <c r="C65" s="190" t="s">
        <v>2038</v>
      </c>
      <c r="D65" s="190" t="s">
        <v>2036</v>
      </c>
      <c r="E65" s="190" t="s">
        <v>2037</v>
      </c>
      <c r="F65" s="169" t="s">
        <v>2022</v>
      </c>
      <c r="G65" s="191" t="s">
        <v>5442</v>
      </c>
      <c r="H65" s="192" t="s">
        <v>5443</v>
      </c>
      <c r="I65" s="172" t="s">
        <v>5442</v>
      </c>
      <c r="J65" s="193" t="s">
        <v>61</v>
      </c>
      <c r="K65" s="172" t="s">
        <v>4718</v>
      </c>
      <c r="L65" s="192" t="s">
        <v>4114</v>
      </c>
      <c r="M65" s="172" t="s">
        <v>2432</v>
      </c>
      <c r="N65" s="194" t="s">
        <v>195</v>
      </c>
      <c r="O65" s="172" t="s">
        <v>6090</v>
      </c>
      <c r="P65" s="194" t="s">
        <v>5705</v>
      </c>
      <c r="Q65" s="83">
        <v>30643</v>
      </c>
      <c r="R65" s="201" t="s">
        <v>5718</v>
      </c>
      <c r="S65" s="132">
        <v>45082</v>
      </c>
      <c r="T65" s="132">
        <v>45110</v>
      </c>
      <c r="U65" s="197">
        <v>61998840634</v>
      </c>
      <c r="V65" s="198" t="s">
        <v>57</v>
      </c>
      <c r="W65" s="198" t="s">
        <v>58</v>
      </c>
    </row>
    <row r="66" spans="1:26" ht="15.75" customHeight="1">
      <c r="A66" s="190" t="s">
        <v>2017</v>
      </c>
      <c r="B66" s="190" t="s">
        <v>2018</v>
      </c>
      <c r="C66" s="190"/>
      <c r="D66" s="190"/>
      <c r="E66" s="190"/>
      <c r="F66" s="169" t="s">
        <v>2022</v>
      </c>
      <c r="G66" s="191" t="s">
        <v>5799</v>
      </c>
      <c r="H66" s="192" t="s">
        <v>5339</v>
      </c>
      <c r="I66" s="172" t="s">
        <v>5799</v>
      </c>
      <c r="J66" s="193" t="s">
        <v>61</v>
      </c>
      <c r="K66" s="172" t="s">
        <v>6094</v>
      </c>
      <c r="L66" s="192" t="s">
        <v>2116</v>
      </c>
      <c r="M66" s="172" t="s">
        <v>2432</v>
      </c>
      <c r="N66" s="194" t="s">
        <v>195</v>
      </c>
      <c r="O66" s="172" t="s">
        <v>6090</v>
      </c>
      <c r="P66" s="194" t="s">
        <v>5705</v>
      </c>
      <c r="Q66" s="83">
        <v>32695</v>
      </c>
      <c r="R66" s="201" t="s">
        <v>5719</v>
      </c>
      <c r="S66" s="132">
        <v>45082</v>
      </c>
      <c r="T66" s="132"/>
      <c r="U66" s="197">
        <v>83991002027</v>
      </c>
      <c r="V66" s="198" t="s">
        <v>1691</v>
      </c>
      <c r="W66" s="198" t="s">
        <v>1528</v>
      </c>
    </row>
    <row r="67" spans="1:26" ht="15.75" customHeight="1">
      <c r="A67" s="190" t="s">
        <v>2017</v>
      </c>
      <c r="B67" s="190" t="s">
        <v>2018</v>
      </c>
      <c r="C67" s="190"/>
      <c r="D67" s="190"/>
      <c r="E67" s="190"/>
      <c r="F67" s="169" t="s">
        <v>2022</v>
      </c>
      <c r="G67" s="191" t="s">
        <v>5332</v>
      </c>
      <c r="H67" s="192" t="s">
        <v>5333</v>
      </c>
      <c r="I67" s="172" t="s">
        <v>5332</v>
      </c>
      <c r="J67" s="193" t="s">
        <v>61</v>
      </c>
      <c r="K67" s="172" t="s">
        <v>6094</v>
      </c>
      <c r="L67" s="192" t="s">
        <v>2116</v>
      </c>
      <c r="M67" s="172" t="s">
        <v>2432</v>
      </c>
      <c r="N67" s="194" t="s">
        <v>195</v>
      </c>
      <c r="O67" s="172" t="s">
        <v>6090</v>
      </c>
      <c r="P67" s="194" t="s">
        <v>5705</v>
      </c>
      <c r="Q67" s="83">
        <v>37638</v>
      </c>
      <c r="R67" s="201" t="s">
        <v>5720</v>
      </c>
      <c r="S67" s="132">
        <v>45082</v>
      </c>
      <c r="T67" s="132"/>
      <c r="U67" s="197">
        <v>83998046014</v>
      </c>
      <c r="V67" s="198" t="s">
        <v>1691</v>
      </c>
      <c r="W67" s="198" t="s">
        <v>1528</v>
      </c>
    </row>
    <row r="68" spans="1:26" ht="15.75" customHeight="1">
      <c r="A68" s="190" t="s">
        <v>2017</v>
      </c>
      <c r="B68" s="190" t="s">
        <v>2018</v>
      </c>
      <c r="C68" s="190"/>
      <c r="D68" s="190"/>
      <c r="E68" s="190"/>
      <c r="F68" s="169" t="s">
        <v>2022</v>
      </c>
      <c r="G68" s="191" t="s">
        <v>5760</v>
      </c>
      <c r="H68" s="192" t="s">
        <v>5385</v>
      </c>
      <c r="I68" s="172" t="s">
        <v>5760</v>
      </c>
      <c r="J68" s="193" t="s">
        <v>61</v>
      </c>
      <c r="K68" s="172" t="s">
        <v>5763</v>
      </c>
      <c r="L68" s="192" t="s">
        <v>5712</v>
      </c>
      <c r="M68" s="172" t="s">
        <v>6089</v>
      </c>
      <c r="N68" s="194" t="s">
        <v>5702</v>
      </c>
      <c r="O68" s="172" t="s">
        <v>6090</v>
      </c>
      <c r="P68" s="194" t="s">
        <v>5705</v>
      </c>
      <c r="Q68" s="83">
        <v>35599</v>
      </c>
      <c r="R68" s="201" t="s">
        <v>5722</v>
      </c>
      <c r="S68" s="132">
        <v>45082</v>
      </c>
      <c r="T68" s="132">
        <v>45124</v>
      </c>
      <c r="U68" s="197">
        <v>6293099685</v>
      </c>
      <c r="V68" s="198" t="s">
        <v>2171</v>
      </c>
      <c r="W68" s="198" t="s">
        <v>54</v>
      </c>
    </row>
    <row r="69" spans="1:26" ht="15.75" customHeight="1">
      <c r="A69" s="190" t="s">
        <v>2017</v>
      </c>
      <c r="B69" s="190" t="s">
        <v>2018</v>
      </c>
      <c r="C69" s="190"/>
      <c r="D69" s="190"/>
      <c r="E69" s="190"/>
      <c r="F69" s="169" t="s">
        <v>2022</v>
      </c>
      <c r="G69" s="191" t="s">
        <v>6089</v>
      </c>
      <c r="H69" s="192" t="s">
        <v>5702</v>
      </c>
      <c r="I69" s="172" t="s">
        <v>6089</v>
      </c>
      <c r="J69" s="193" t="s">
        <v>44</v>
      </c>
      <c r="K69" s="172" t="s">
        <v>5</v>
      </c>
      <c r="L69" s="192"/>
      <c r="M69" s="172" t="s">
        <v>5</v>
      </c>
      <c r="N69" s="194"/>
      <c r="O69" s="172" t="s">
        <v>6090</v>
      </c>
      <c r="P69" s="194" t="s">
        <v>5705</v>
      </c>
      <c r="Q69" s="83">
        <v>29333</v>
      </c>
      <c r="R69" s="208" t="s">
        <v>5723</v>
      </c>
      <c r="S69" s="132">
        <v>45082</v>
      </c>
      <c r="T69" s="132"/>
      <c r="U69" s="197">
        <v>61983360115</v>
      </c>
      <c r="V69" s="198" t="s">
        <v>53</v>
      </c>
      <c r="W69" s="198" t="s">
        <v>54</v>
      </c>
    </row>
    <row r="70" spans="1:26" ht="15.75" customHeight="1">
      <c r="A70" s="190" t="s">
        <v>2017</v>
      </c>
      <c r="B70" s="190" t="s">
        <v>2018</v>
      </c>
      <c r="C70" s="190" t="s">
        <v>4166</v>
      </c>
      <c r="D70" s="190" t="s">
        <v>4167</v>
      </c>
      <c r="E70" s="190" t="s">
        <v>5246</v>
      </c>
      <c r="F70" s="169" t="s">
        <v>2022</v>
      </c>
      <c r="G70" s="191" t="s">
        <v>5713</v>
      </c>
      <c r="H70" s="192" t="s">
        <v>5714</v>
      </c>
      <c r="I70" s="172" t="s">
        <v>5713</v>
      </c>
      <c r="J70" s="193" t="s">
        <v>50</v>
      </c>
      <c r="K70" s="172" t="s">
        <v>5</v>
      </c>
      <c r="L70" s="192"/>
      <c r="M70" s="172" t="s">
        <v>2432</v>
      </c>
      <c r="N70" s="194" t="s">
        <v>195</v>
      </c>
      <c r="O70" s="172" t="s">
        <v>6090</v>
      </c>
      <c r="P70" s="194" t="s">
        <v>5705</v>
      </c>
      <c r="Q70" s="83">
        <v>35556</v>
      </c>
      <c r="R70" s="201" t="s">
        <v>6101</v>
      </c>
      <c r="S70" s="132">
        <v>45082</v>
      </c>
      <c r="T70" s="132"/>
      <c r="U70" s="197">
        <v>83981742668</v>
      </c>
      <c r="V70" s="198" t="s">
        <v>1691</v>
      </c>
      <c r="W70" s="198" t="s">
        <v>1528</v>
      </c>
    </row>
    <row r="71" spans="1:26" ht="15.75" customHeight="1">
      <c r="A71" s="190" t="s">
        <v>2017</v>
      </c>
      <c r="B71" s="190" t="s">
        <v>2018</v>
      </c>
      <c r="C71" s="190" t="s">
        <v>2019</v>
      </c>
      <c r="D71" s="190" t="s">
        <v>2043</v>
      </c>
      <c r="E71" s="190" t="s">
        <v>2065</v>
      </c>
      <c r="F71" s="169" t="s">
        <v>2022</v>
      </c>
      <c r="G71" s="191" t="s">
        <v>5801</v>
      </c>
      <c r="H71" s="192" t="s">
        <v>5581</v>
      </c>
      <c r="I71" s="172" t="s">
        <v>5801</v>
      </c>
      <c r="J71" s="193" t="s">
        <v>61</v>
      </c>
      <c r="K71" s="172" t="s">
        <v>47</v>
      </c>
      <c r="L71" s="192" t="s">
        <v>48</v>
      </c>
      <c r="M71" s="172" t="s">
        <v>6089</v>
      </c>
      <c r="N71" s="194" t="s">
        <v>5702</v>
      </c>
      <c r="O71" s="172" t="s">
        <v>6090</v>
      </c>
      <c r="P71" s="194" t="s">
        <v>5705</v>
      </c>
      <c r="Q71" s="83">
        <v>21228</v>
      </c>
      <c r="R71" s="201" t="s">
        <v>5724</v>
      </c>
      <c r="S71" s="132">
        <v>45082</v>
      </c>
      <c r="T71" s="132">
        <v>45110</v>
      </c>
      <c r="U71" s="197">
        <v>32998244525</v>
      </c>
      <c r="V71" s="198" t="s">
        <v>45</v>
      </c>
      <c r="W71" s="198" t="s">
        <v>58</v>
      </c>
    </row>
    <row r="72" spans="1:26" ht="15.75" customHeight="1">
      <c r="A72" s="190" t="s">
        <v>2017</v>
      </c>
      <c r="B72" s="190" t="s">
        <v>2018</v>
      </c>
      <c r="C72" s="190" t="s">
        <v>2019</v>
      </c>
      <c r="D72" s="190" t="s">
        <v>2043</v>
      </c>
      <c r="E72" s="190" t="s">
        <v>2054</v>
      </c>
      <c r="F72" s="169" t="s">
        <v>2022</v>
      </c>
      <c r="G72" s="191" t="s">
        <v>6090</v>
      </c>
      <c r="H72" s="192" t="s">
        <v>5705</v>
      </c>
      <c r="I72" s="172" t="s">
        <v>6090</v>
      </c>
      <c r="J72" s="193" t="s">
        <v>124</v>
      </c>
      <c r="K72" s="172" t="s">
        <v>5</v>
      </c>
      <c r="L72" s="214"/>
      <c r="M72" s="172" t="s">
        <v>5</v>
      </c>
      <c r="N72" s="211"/>
      <c r="O72" s="172" t="s">
        <v>5</v>
      </c>
      <c r="P72" s="194"/>
      <c r="Q72" s="83">
        <v>27532</v>
      </c>
      <c r="R72" s="213" t="s">
        <v>5726</v>
      </c>
      <c r="S72" s="132">
        <v>45089</v>
      </c>
      <c r="T72" s="132">
        <v>45128</v>
      </c>
      <c r="U72" s="197" t="s">
        <v>5727</v>
      </c>
      <c r="V72" s="198"/>
      <c r="W72" s="198"/>
      <c r="X72" s="174"/>
      <c r="Y72" s="174"/>
      <c r="Z72" s="174"/>
    </row>
    <row r="73" spans="1:26" ht="15.75" customHeight="1">
      <c r="A73" s="190" t="s">
        <v>2017</v>
      </c>
      <c r="B73" s="190" t="s">
        <v>2018</v>
      </c>
      <c r="C73" s="190" t="s">
        <v>2019</v>
      </c>
      <c r="D73" s="190" t="s">
        <v>2030</v>
      </c>
      <c r="E73" s="190" t="s">
        <v>2064</v>
      </c>
      <c r="F73" s="169" t="s">
        <v>2022</v>
      </c>
      <c r="G73" s="191" t="s">
        <v>5393</v>
      </c>
      <c r="H73" s="192" t="s">
        <v>5394</v>
      </c>
      <c r="I73" s="172" t="s">
        <v>5393</v>
      </c>
      <c r="J73" s="193" t="s">
        <v>61</v>
      </c>
      <c r="K73" s="172" t="s">
        <v>2419</v>
      </c>
      <c r="L73" s="214" t="s">
        <v>62</v>
      </c>
      <c r="M73" s="172" t="s">
        <v>6089</v>
      </c>
      <c r="N73" s="211" t="s">
        <v>5702</v>
      </c>
      <c r="O73" s="172" t="s">
        <v>6090</v>
      </c>
      <c r="P73" s="194" t="s">
        <v>5705</v>
      </c>
      <c r="Q73" s="83">
        <v>33847</v>
      </c>
      <c r="R73" s="213" t="s">
        <v>5728</v>
      </c>
      <c r="S73" s="132">
        <v>45096</v>
      </c>
      <c r="T73" s="132"/>
      <c r="U73" s="197">
        <v>62982642122</v>
      </c>
      <c r="V73" s="198" t="s">
        <v>53</v>
      </c>
      <c r="W73" s="198" t="s">
        <v>54</v>
      </c>
      <c r="X73" s="174"/>
      <c r="Y73" s="174"/>
      <c r="Z73" s="174"/>
    </row>
    <row r="74" spans="1:26" ht="15.75" customHeight="1">
      <c r="A74" s="190" t="s">
        <v>2017</v>
      </c>
      <c r="B74" s="190" t="s">
        <v>2018</v>
      </c>
      <c r="C74" s="190" t="s">
        <v>4169</v>
      </c>
      <c r="D74" s="190" t="s">
        <v>4201</v>
      </c>
      <c r="E74" s="190" t="s">
        <v>4207</v>
      </c>
      <c r="F74" s="169" t="s">
        <v>2022</v>
      </c>
      <c r="G74" s="191" t="s">
        <v>5706</v>
      </c>
      <c r="H74" s="192" t="s">
        <v>5707</v>
      </c>
      <c r="I74" s="172" t="s">
        <v>5706</v>
      </c>
      <c r="J74" s="193" t="s">
        <v>61</v>
      </c>
      <c r="K74" s="172" t="s">
        <v>5763</v>
      </c>
      <c r="L74" s="192" t="s">
        <v>5712</v>
      </c>
      <c r="M74" s="172" t="s">
        <v>6089</v>
      </c>
      <c r="N74" s="211" t="s">
        <v>5702</v>
      </c>
      <c r="O74" s="172" t="s">
        <v>6090</v>
      </c>
      <c r="P74" s="194" t="s">
        <v>5705</v>
      </c>
      <c r="Q74" s="83">
        <v>29156</v>
      </c>
      <c r="R74" s="213" t="s">
        <v>5729</v>
      </c>
      <c r="S74" s="132">
        <v>45096</v>
      </c>
      <c r="T74" s="132">
        <v>45110</v>
      </c>
      <c r="U74" s="197">
        <v>62991339202</v>
      </c>
      <c r="V74" s="198" t="s">
        <v>2171</v>
      </c>
      <c r="W74" s="198" t="s">
        <v>54</v>
      </c>
      <c r="X74" s="174"/>
      <c r="Y74" s="174"/>
      <c r="Z74" s="174"/>
    </row>
    <row r="75" spans="1:26" ht="15.75" customHeight="1">
      <c r="A75" s="190" t="s">
        <v>2017</v>
      </c>
      <c r="B75" s="190" t="s">
        <v>2018</v>
      </c>
      <c r="C75" s="190" t="s">
        <v>4166</v>
      </c>
      <c r="D75" s="190" t="s">
        <v>4167</v>
      </c>
      <c r="E75" s="190" t="s">
        <v>4180</v>
      </c>
      <c r="F75" s="169" t="s">
        <v>2022</v>
      </c>
      <c r="G75" s="191" t="s">
        <v>5708</v>
      </c>
      <c r="H75" s="192" t="s">
        <v>5709</v>
      </c>
      <c r="I75" s="172" t="s">
        <v>5708</v>
      </c>
      <c r="J75" s="193" t="s">
        <v>61</v>
      </c>
      <c r="K75" s="172" t="s">
        <v>5233</v>
      </c>
      <c r="L75" s="214" t="s">
        <v>5234</v>
      </c>
      <c r="M75" s="172" t="s">
        <v>2432</v>
      </c>
      <c r="N75" s="211" t="s">
        <v>195</v>
      </c>
      <c r="O75" s="172" t="s">
        <v>6090</v>
      </c>
      <c r="P75" s="194" t="s">
        <v>5705</v>
      </c>
      <c r="Q75" s="83">
        <v>30306</v>
      </c>
      <c r="R75" s="213" t="s">
        <v>5730</v>
      </c>
      <c r="S75" s="132">
        <v>45096</v>
      </c>
      <c r="T75" s="132"/>
      <c r="U75" s="197">
        <v>61991036683</v>
      </c>
      <c r="V75" s="198" t="s">
        <v>57</v>
      </c>
      <c r="W75" s="198" t="s">
        <v>58</v>
      </c>
      <c r="X75" s="174"/>
      <c r="Y75" s="174"/>
      <c r="Z75" s="174"/>
    </row>
    <row r="76" spans="1:26" ht="15.75" customHeight="1">
      <c r="A76" s="190" t="s">
        <v>2017</v>
      </c>
      <c r="B76" s="190" t="s">
        <v>2018</v>
      </c>
      <c r="C76" s="190" t="s">
        <v>4166</v>
      </c>
      <c r="D76" s="190" t="s">
        <v>4167</v>
      </c>
      <c r="E76" s="190" t="s">
        <v>4187</v>
      </c>
      <c r="F76" s="169" t="s">
        <v>2022</v>
      </c>
      <c r="G76" s="191" t="s">
        <v>5763</v>
      </c>
      <c r="H76" s="192" t="s">
        <v>5712</v>
      </c>
      <c r="I76" s="172" t="s">
        <v>5763</v>
      </c>
      <c r="J76" s="193" t="s">
        <v>50</v>
      </c>
      <c r="K76" s="172" t="s">
        <v>5</v>
      </c>
      <c r="L76" s="214"/>
      <c r="M76" s="172" t="s">
        <v>6089</v>
      </c>
      <c r="N76" s="211" t="s">
        <v>5702</v>
      </c>
      <c r="O76" s="172" t="s">
        <v>6090</v>
      </c>
      <c r="P76" s="194" t="s">
        <v>5705</v>
      </c>
      <c r="Q76" s="83">
        <v>31430</v>
      </c>
      <c r="R76" s="213" t="s">
        <v>5731</v>
      </c>
      <c r="S76" s="132">
        <v>45103</v>
      </c>
      <c r="T76" s="132"/>
      <c r="U76" s="197">
        <v>62982308882</v>
      </c>
      <c r="V76" s="198" t="s">
        <v>2171</v>
      </c>
      <c r="W76" s="198" t="s">
        <v>54</v>
      </c>
      <c r="X76" s="174"/>
      <c r="Y76" s="174"/>
      <c r="Z76" s="174"/>
    </row>
    <row r="77" spans="1:26" ht="15.75" customHeight="1">
      <c r="A77" s="190" t="s">
        <v>2017</v>
      </c>
      <c r="B77" s="190" t="s">
        <v>2018</v>
      </c>
      <c r="C77" s="190" t="s">
        <v>4166</v>
      </c>
      <c r="D77" s="190" t="s">
        <v>4167</v>
      </c>
      <c r="E77" s="190" t="s">
        <v>4188</v>
      </c>
      <c r="F77" s="169" t="s">
        <v>2022</v>
      </c>
      <c r="G77" s="191" t="s">
        <v>5769</v>
      </c>
      <c r="H77" s="192" t="s">
        <v>5770</v>
      </c>
      <c r="I77" s="172" t="s">
        <v>5769</v>
      </c>
      <c r="J77" s="193" t="s">
        <v>61</v>
      </c>
      <c r="K77" s="172" t="s">
        <v>2419</v>
      </c>
      <c r="L77" s="192" t="s">
        <v>62</v>
      </c>
      <c r="M77" s="172" t="s">
        <v>6089</v>
      </c>
      <c r="N77" s="194" t="s">
        <v>5702</v>
      </c>
      <c r="O77" s="172" t="s">
        <v>6090</v>
      </c>
      <c r="P77" s="194" t="s">
        <v>5705</v>
      </c>
      <c r="Q77" s="83">
        <v>31667</v>
      </c>
      <c r="R77" s="213" t="s">
        <v>6102</v>
      </c>
      <c r="S77" s="132">
        <v>45110</v>
      </c>
      <c r="T77" s="132"/>
      <c r="U77" s="197">
        <v>6299913946</v>
      </c>
      <c r="V77" s="198" t="s">
        <v>53</v>
      </c>
      <c r="W77" s="198" t="s">
        <v>54</v>
      </c>
      <c r="X77" s="174"/>
      <c r="Y77" s="174"/>
      <c r="Z77" s="174"/>
    </row>
    <row r="78" spans="1:26" ht="15.75" customHeight="1">
      <c r="A78" s="190" t="s">
        <v>2017</v>
      </c>
      <c r="B78" s="190" t="s">
        <v>2018</v>
      </c>
      <c r="C78" s="190" t="s">
        <v>4166</v>
      </c>
      <c r="D78" s="190" t="s">
        <v>4167</v>
      </c>
      <c r="E78" s="190" t="s">
        <v>4230</v>
      </c>
      <c r="F78" s="169" t="s">
        <v>2022</v>
      </c>
      <c r="G78" s="191" t="s">
        <v>5771</v>
      </c>
      <c r="H78" s="192" t="s">
        <v>5772</v>
      </c>
      <c r="I78" s="172" t="s">
        <v>5771</v>
      </c>
      <c r="J78" s="193" t="s">
        <v>61</v>
      </c>
      <c r="K78" s="172" t="s">
        <v>2419</v>
      </c>
      <c r="L78" s="192" t="s">
        <v>62</v>
      </c>
      <c r="M78" s="172" t="s">
        <v>6089</v>
      </c>
      <c r="N78" s="194" t="s">
        <v>5702</v>
      </c>
      <c r="O78" s="172" t="s">
        <v>6090</v>
      </c>
      <c r="P78" s="194" t="s">
        <v>5705</v>
      </c>
      <c r="Q78" s="83">
        <v>36300</v>
      </c>
      <c r="R78" s="213" t="s">
        <v>6103</v>
      </c>
      <c r="S78" s="132">
        <v>45110</v>
      </c>
      <c r="T78" s="132"/>
      <c r="U78" s="197">
        <v>6281570156</v>
      </c>
      <c r="V78" s="198" t="s">
        <v>53</v>
      </c>
      <c r="W78" s="198" t="s">
        <v>54</v>
      </c>
      <c r="X78" s="174"/>
      <c r="Y78" s="174"/>
      <c r="Z78" s="174"/>
    </row>
    <row r="79" spans="1:26" ht="15.75" customHeight="1">
      <c r="A79" s="190" t="s">
        <v>2017</v>
      </c>
      <c r="B79" s="190" t="s">
        <v>2018</v>
      </c>
      <c r="C79" s="190" t="s">
        <v>4166</v>
      </c>
      <c r="D79" s="190" t="s">
        <v>4167</v>
      </c>
      <c r="E79" s="190" t="s">
        <v>4195</v>
      </c>
      <c r="F79" s="169" t="s">
        <v>2022</v>
      </c>
      <c r="G79" s="191" t="s">
        <v>5764</v>
      </c>
      <c r="H79" s="192" t="s">
        <v>5765</v>
      </c>
      <c r="I79" s="172" t="s">
        <v>5764</v>
      </c>
      <c r="J79" s="193" t="s">
        <v>61</v>
      </c>
      <c r="K79" s="172" t="s">
        <v>5763</v>
      </c>
      <c r="L79" s="192" t="s">
        <v>5712</v>
      </c>
      <c r="M79" s="172" t="s">
        <v>6089</v>
      </c>
      <c r="N79" s="211" t="s">
        <v>5702</v>
      </c>
      <c r="O79" s="172" t="s">
        <v>6090</v>
      </c>
      <c r="P79" s="194" t="s">
        <v>5705</v>
      </c>
      <c r="Q79" s="83">
        <v>26023</v>
      </c>
      <c r="R79" s="213" t="s">
        <v>6104</v>
      </c>
      <c r="S79" s="132">
        <v>45110</v>
      </c>
      <c r="T79" s="132"/>
      <c r="U79" s="197">
        <v>6793372881</v>
      </c>
      <c r="V79" s="198" t="s">
        <v>2171</v>
      </c>
      <c r="W79" s="198" t="s">
        <v>54</v>
      </c>
      <c r="X79" s="174"/>
      <c r="Y79" s="174"/>
      <c r="Z79" s="174"/>
    </row>
    <row r="80" spans="1:26" ht="15.75" customHeight="1">
      <c r="A80" s="190" t="s">
        <v>2017</v>
      </c>
      <c r="B80" s="190" t="s">
        <v>2018</v>
      </c>
      <c r="C80" s="190" t="s">
        <v>4169</v>
      </c>
      <c r="D80" s="190" t="s">
        <v>4204</v>
      </c>
      <c r="E80" s="190" t="s">
        <v>4208</v>
      </c>
      <c r="F80" s="169" t="s">
        <v>2022</v>
      </c>
      <c r="G80" s="191" t="s">
        <v>5761</v>
      </c>
      <c r="H80" s="192" t="s">
        <v>5762</v>
      </c>
      <c r="I80" s="172" t="s">
        <v>5761</v>
      </c>
      <c r="J80" s="193" t="s">
        <v>61</v>
      </c>
      <c r="K80" s="172" t="s">
        <v>5763</v>
      </c>
      <c r="L80" s="192" t="s">
        <v>5712</v>
      </c>
      <c r="M80" s="172" t="s">
        <v>6089</v>
      </c>
      <c r="N80" s="211" t="s">
        <v>5702</v>
      </c>
      <c r="O80" s="172" t="s">
        <v>6090</v>
      </c>
      <c r="P80" s="194" t="s">
        <v>5705</v>
      </c>
      <c r="Q80" s="83">
        <v>36556</v>
      </c>
      <c r="R80" s="213" t="s">
        <v>6105</v>
      </c>
      <c r="S80" s="132">
        <v>45110</v>
      </c>
      <c r="T80" s="132"/>
      <c r="U80" s="197">
        <v>6299959407</v>
      </c>
      <c r="V80" s="198" t="s">
        <v>2171</v>
      </c>
      <c r="W80" s="198" t="s">
        <v>54</v>
      </c>
      <c r="X80" s="174"/>
      <c r="Y80" s="174"/>
      <c r="Z80" s="174"/>
    </row>
    <row r="81" spans="1:26" ht="15.75" customHeight="1">
      <c r="A81" s="190" t="s">
        <v>2017</v>
      </c>
      <c r="B81" s="190" t="s">
        <v>2018</v>
      </c>
      <c r="C81" s="190" t="s">
        <v>4169</v>
      </c>
      <c r="D81" s="190" t="s">
        <v>4204</v>
      </c>
      <c r="E81" s="190" t="s">
        <v>4209</v>
      </c>
      <c r="F81" s="169" t="s">
        <v>2022</v>
      </c>
      <c r="G81" s="191" t="s">
        <v>5791</v>
      </c>
      <c r="H81" s="192" t="s">
        <v>5792</v>
      </c>
      <c r="I81" s="172" t="s">
        <v>5791</v>
      </c>
      <c r="J81" s="193" t="s">
        <v>61</v>
      </c>
      <c r="K81" s="172" t="s">
        <v>4718</v>
      </c>
      <c r="L81" s="192" t="s">
        <v>4114</v>
      </c>
      <c r="M81" s="172" t="s">
        <v>2432</v>
      </c>
      <c r="N81" s="211" t="s">
        <v>195</v>
      </c>
      <c r="O81" s="172" t="s">
        <v>6090</v>
      </c>
      <c r="P81" s="194" t="s">
        <v>5705</v>
      </c>
      <c r="Q81" s="83">
        <v>35377</v>
      </c>
      <c r="R81" s="213" t="s">
        <v>6106</v>
      </c>
      <c r="S81" s="132">
        <v>45110</v>
      </c>
      <c r="T81" s="132"/>
      <c r="U81" s="197">
        <v>61984679165</v>
      </c>
      <c r="V81" s="198" t="s">
        <v>57</v>
      </c>
      <c r="W81" s="198" t="s">
        <v>58</v>
      </c>
      <c r="X81" s="174"/>
      <c r="Y81" s="174"/>
      <c r="Z81" s="174"/>
    </row>
    <row r="82" spans="1:26" ht="15.75" customHeight="1">
      <c r="A82" s="190" t="s">
        <v>2017</v>
      </c>
      <c r="B82" s="190" t="s">
        <v>2018</v>
      </c>
      <c r="C82" s="190" t="s">
        <v>4169</v>
      </c>
      <c r="D82" s="190" t="s">
        <v>4204</v>
      </c>
      <c r="E82" s="190" t="s">
        <v>4210</v>
      </c>
      <c r="F82" s="169" t="s">
        <v>2022</v>
      </c>
      <c r="G82" s="191" t="s">
        <v>5766</v>
      </c>
      <c r="H82" s="192" t="s">
        <v>5767</v>
      </c>
      <c r="I82" s="172" t="s">
        <v>5766</v>
      </c>
      <c r="J82" s="193" t="s">
        <v>61</v>
      </c>
      <c r="K82" s="172" t="s">
        <v>5763</v>
      </c>
      <c r="L82" s="192" t="s">
        <v>5712</v>
      </c>
      <c r="M82" s="172" t="s">
        <v>6089</v>
      </c>
      <c r="N82" s="211" t="s">
        <v>5702</v>
      </c>
      <c r="O82" s="172" t="s">
        <v>6090</v>
      </c>
      <c r="P82" s="194" t="s">
        <v>5705</v>
      </c>
      <c r="Q82" s="83">
        <v>36709</v>
      </c>
      <c r="R82" s="213" t="s">
        <v>6107</v>
      </c>
      <c r="S82" s="132">
        <v>45110</v>
      </c>
      <c r="T82" s="132"/>
      <c r="U82" s="197">
        <v>62994278077</v>
      </c>
      <c r="V82" s="198" t="s">
        <v>2171</v>
      </c>
      <c r="W82" s="198" t="s">
        <v>54</v>
      </c>
      <c r="X82" s="174"/>
      <c r="Y82" s="174"/>
      <c r="Z82" s="174"/>
    </row>
    <row r="83" spans="1:26" ht="15.75" customHeight="1">
      <c r="A83" s="190"/>
      <c r="B83" s="190"/>
      <c r="C83" s="190"/>
      <c r="D83" s="190"/>
      <c r="E83" s="190"/>
      <c r="F83" s="169" t="s">
        <v>2022</v>
      </c>
      <c r="G83" s="191" t="s">
        <v>5789</v>
      </c>
      <c r="H83" s="192" t="s">
        <v>5790</v>
      </c>
      <c r="I83" s="172" t="s">
        <v>5789</v>
      </c>
      <c r="J83" s="193" t="s">
        <v>61</v>
      </c>
      <c r="K83" s="172" t="s">
        <v>4718</v>
      </c>
      <c r="L83" s="192" t="s">
        <v>4114</v>
      </c>
      <c r="M83" s="172" t="s">
        <v>2432</v>
      </c>
      <c r="N83" s="211" t="s">
        <v>195</v>
      </c>
      <c r="O83" s="172" t="s">
        <v>6090</v>
      </c>
      <c r="P83" s="194" t="s">
        <v>5705</v>
      </c>
      <c r="Q83" s="83">
        <v>29784</v>
      </c>
      <c r="R83" s="213" t="s">
        <v>6108</v>
      </c>
      <c r="S83" s="132">
        <v>45110</v>
      </c>
      <c r="T83" s="132"/>
      <c r="U83" s="197">
        <v>6191436336</v>
      </c>
      <c r="V83" s="198" t="s">
        <v>57</v>
      </c>
      <c r="W83" s="198" t="s">
        <v>58</v>
      </c>
      <c r="X83" s="174"/>
      <c r="Y83" s="174"/>
      <c r="Z83" s="174"/>
    </row>
    <row r="84" spans="1:26" ht="15.75" customHeight="1">
      <c r="A84" s="190" t="s">
        <v>2017</v>
      </c>
      <c r="B84" s="190" t="s">
        <v>2018</v>
      </c>
      <c r="C84" s="190" t="s">
        <v>4169</v>
      </c>
      <c r="D84" s="190" t="s">
        <v>4170</v>
      </c>
      <c r="E84" s="190" t="s">
        <v>4185</v>
      </c>
      <c r="F84" s="169" t="s">
        <v>2022</v>
      </c>
      <c r="G84" s="191" t="s">
        <v>6109</v>
      </c>
      <c r="H84" s="192" t="s">
        <v>6110</v>
      </c>
      <c r="I84" s="172" t="s">
        <v>6109</v>
      </c>
      <c r="J84" s="193" t="s">
        <v>61</v>
      </c>
      <c r="K84" s="172" t="s">
        <v>4718</v>
      </c>
      <c r="L84" s="192" t="s">
        <v>4114</v>
      </c>
      <c r="M84" s="172" t="s">
        <v>2432</v>
      </c>
      <c r="N84" s="211" t="s">
        <v>195</v>
      </c>
      <c r="O84" s="172" t="s">
        <v>6090</v>
      </c>
      <c r="P84" s="194" t="s">
        <v>5705</v>
      </c>
      <c r="Q84" s="83">
        <v>32316</v>
      </c>
      <c r="R84" s="213" t="s">
        <v>6111</v>
      </c>
      <c r="S84" s="132">
        <v>45110</v>
      </c>
      <c r="T84" s="132">
        <v>45112</v>
      </c>
      <c r="U84" s="197">
        <v>61994066501</v>
      </c>
      <c r="V84" s="198" t="s">
        <v>57</v>
      </c>
      <c r="W84" s="198" t="s">
        <v>58</v>
      </c>
      <c r="X84" s="174"/>
      <c r="Y84" s="174"/>
      <c r="Z84" s="174"/>
    </row>
    <row r="85" spans="1:26" ht="15.75" customHeight="1">
      <c r="A85" s="190" t="s">
        <v>2017</v>
      </c>
      <c r="B85" s="190" t="s">
        <v>2018</v>
      </c>
      <c r="C85" s="190" t="s">
        <v>4166</v>
      </c>
      <c r="D85" s="190" t="s">
        <v>4176</v>
      </c>
      <c r="E85" s="190" t="s">
        <v>5280</v>
      </c>
      <c r="F85" s="169" t="s">
        <v>2022</v>
      </c>
      <c r="G85" s="191" t="s">
        <v>5804</v>
      </c>
      <c r="H85" s="192" t="s">
        <v>5805</v>
      </c>
      <c r="I85" s="172" t="s">
        <v>5804</v>
      </c>
      <c r="J85" s="193" t="s">
        <v>61</v>
      </c>
      <c r="K85" s="172" t="s">
        <v>47</v>
      </c>
      <c r="L85" s="192" t="s">
        <v>48</v>
      </c>
      <c r="M85" s="172" t="s">
        <v>6089</v>
      </c>
      <c r="N85" s="211" t="s">
        <v>5702</v>
      </c>
      <c r="O85" s="172" t="s">
        <v>6090</v>
      </c>
      <c r="P85" s="194" t="s">
        <v>5705</v>
      </c>
      <c r="Q85" s="83">
        <v>36061</v>
      </c>
      <c r="R85" s="213" t="s">
        <v>6112</v>
      </c>
      <c r="S85" s="132">
        <v>45124</v>
      </c>
      <c r="T85" s="132"/>
      <c r="U85" s="197">
        <v>3288402854</v>
      </c>
      <c r="V85" s="198" t="s">
        <v>45</v>
      </c>
      <c r="W85" s="198" t="s">
        <v>58</v>
      </c>
      <c r="X85" s="174"/>
      <c r="Y85" s="174"/>
      <c r="Z85" s="174"/>
    </row>
    <row r="86" spans="1:26" ht="15.75" customHeight="1">
      <c r="A86" s="190" t="s">
        <v>2017</v>
      </c>
      <c r="B86" s="190" t="s">
        <v>2018</v>
      </c>
      <c r="C86" s="190" t="s">
        <v>2019</v>
      </c>
      <c r="D86" s="190" t="s">
        <v>2026</v>
      </c>
      <c r="E86" s="190" t="s">
        <v>2078</v>
      </c>
      <c r="F86" s="169" t="s">
        <v>2022</v>
      </c>
      <c r="G86" s="191" t="s">
        <v>5802</v>
      </c>
      <c r="H86" s="208" t="s">
        <v>5803</v>
      </c>
      <c r="I86" s="172" t="s">
        <v>5802</v>
      </c>
      <c r="J86" s="193" t="s">
        <v>61</v>
      </c>
      <c r="K86" s="172" t="s">
        <v>47</v>
      </c>
      <c r="L86" s="195" t="s">
        <v>48</v>
      </c>
      <c r="M86" s="172" t="s">
        <v>6089</v>
      </c>
      <c r="N86" s="194" t="s">
        <v>5702</v>
      </c>
      <c r="O86" s="172" t="s">
        <v>6090</v>
      </c>
      <c r="P86" s="194" t="s">
        <v>5705</v>
      </c>
      <c r="Q86" s="83">
        <v>29359</v>
      </c>
      <c r="R86" s="225" t="s">
        <v>6113</v>
      </c>
      <c r="S86" s="132">
        <v>45124</v>
      </c>
      <c r="T86" s="132"/>
      <c r="U86" s="226">
        <v>3288584815</v>
      </c>
      <c r="V86" s="198" t="s">
        <v>45</v>
      </c>
      <c r="W86" s="198" t="s">
        <v>58</v>
      </c>
      <c r="X86" s="174"/>
      <c r="Y86" s="174"/>
      <c r="Z86" s="174"/>
    </row>
    <row r="87" spans="1:26" ht="15.75" customHeight="1">
      <c r="A87" s="190" t="s">
        <v>2017</v>
      </c>
      <c r="B87" s="190" t="s">
        <v>2018</v>
      </c>
      <c r="C87" s="190" t="s">
        <v>4169</v>
      </c>
      <c r="D87" s="190" t="s">
        <v>4174</v>
      </c>
      <c r="E87" s="190" t="s">
        <v>4175</v>
      </c>
      <c r="F87" s="169" t="s">
        <v>2022</v>
      </c>
      <c r="G87" s="191" t="s">
        <v>5774</v>
      </c>
      <c r="H87" s="27" t="s">
        <v>5775</v>
      </c>
      <c r="I87" s="172" t="s">
        <v>5774</v>
      </c>
      <c r="J87" s="193" t="s">
        <v>61</v>
      </c>
      <c r="K87" s="172" t="s">
        <v>2419</v>
      </c>
      <c r="L87" s="195" t="s">
        <v>62</v>
      </c>
      <c r="M87" s="172" t="s">
        <v>6089</v>
      </c>
      <c r="N87" s="194" t="s">
        <v>5702</v>
      </c>
      <c r="O87" s="172" t="s">
        <v>6090</v>
      </c>
      <c r="P87" s="194" t="s">
        <v>5705</v>
      </c>
      <c r="Q87" s="83">
        <v>36148</v>
      </c>
      <c r="R87" s="201" t="s">
        <v>6114</v>
      </c>
      <c r="S87" s="132">
        <v>45124</v>
      </c>
      <c r="T87" s="132"/>
      <c r="U87" s="226">
        <v>62996890691</v>
      </c>
      <c r="V87" s="198" t="s">
        <v>53</v>
      </c>
      <c r="W87" s="198" t="s">
        <v>54</v>
      </c>
      <c r="X87" s="174"/>
      <c r="Y87" s="174"/>
      <c r="Z87" s="174"/>
    </row>
    <row r="88" spans="1:26" ht="15.75" customHeight="1">
      <c r="A88" s="190" t="s">
        <v>2017</v>
      </c>
      <c r="B88" s="190" t="s">
        <v>2018</v>
      </c>
      <c r="C88" s="190" t="s">
        <v>4169</v>
      </c>
      <c r="D88" s="190" t="s">
        <v>4174</v>
      </c>
      <c r="E88" s="190" t="s">
        <v>4181</v>
      </c>
      <c r="F88" s="169" t="s">
        <v>2022</v>
      </c>
      <c r="G88" s="191" t="s">
        <v>6115</v>
      </c>
      <c r="H88" s="195" t="s">
        <v>6116</v>
      </c>
      <c r="I88" s="172" t="s">
        <v>6115</v>
      </c>
      <c r="J88" s="193" t="s">
        <v>61</v>
      </c>
      <c r="K88" s="172" t="s">
        <v>2419</v>
      </c>
      <c r="L88" s="195" t="s">
        <v>62</v>
      </c>
      <c r="M88" s="172" t="s">
        <v>6089</v>
      </c>
      <c r="N88" s="194" t="s">
        <v>5702</v>
      </c>
      <c r="O88" s="172" t="s">
        <v>6090</v>
      </c>
      <c r="P88" s="194" t="s">
        <v>5705</v>
      </c>
      <c r="Q88" s="83">
        <v>29680</v>
      </c>
      <c r="R88" s="201" t="s">
        <v>6117</v>
      </c>
      <c r="S88" s="132">
        <v>45124</v>
      </c>
      <c r="T88" s="132"/>
      <c r="U88" s="226">
        <v>62992735031</v>
      </c>
      <c r="V88" s="198" t="s">
        <v>53</v>
      </c>
      <c r="W88" s="198" t="s">
        <v>54</v>
      </c>
      <c r="X88" s="174"/>
      <c r="Y88" s="174"/>
      <c r="Z88" s="174"/>
    </row>
    <row r="89" spans="1:26" ht="15.75" customHeight="1">
      <c r="A89" s="190" t="s">
        <v>2017</v>
      </c>
      <c r="B89" s="190" t="s">
        <v>2018</v>
      </c>
      <c r="C89" s="190" t="s">
        <v>4166</v>
      </c>
      <c r="D89" s="190" t="s">
        <v>4215</v>
      </c>
      <c r="E89" s="190" t="s">
        <v>4177</v>
      </c>
      <c r="F89" s="169" t="s">
        <v>2022</v>
      </c>
      <c r="G89" s="191" t="s">
        <v>6092</v>
      </c>
      <c r="H89" s="195" t="s">
        <v>6093</v>
      </c>
      <c r="I89" s="172" t="s">
        <v>6092</v>
      </c>
      <c r="J89" s="193" t="s">
        <v>50</v>
      </c>
      <c r="K89" s="172" t="s">
        <v>6092</v>
      </c>
      <c r="L89" s="195" t="s">
        <v>6093</v>
      </c>
      <c r="M89" s="172" t="s">
        <v>6089</v>
      </c>
      <c r="N89" s="194" t="s">
        <v>5702</v>
      </c>
      <c r="O89" s="172" t="s">
        <v>6090</v>
      </c>
      <c r="P89" s="194" t="s">
        <v>5705</v>
      </c>
      <c r="Q89" s="83">
        <v>31869</v>
      </c>
      <c r="R89" s="225" t="s">
        <v>6118</v>
      </c>
      <c r="S89" s="132">
        <v>45124</v>
      </c>
      <c r="T89" s="132"/>
      <c r="U89" s="226">
        <v>62995188176</v>
      </c>
      <c r="V89" s="198" t="s">
        <v>53</v>
      </c>
      <c r="W89" s="198" t="s">
        <v>54</v>
      </c>
      <c r="X89" s="174"/>
      <c r="Y89" s="174"/>
      <c r="Z89" s="174"/>
    </row>
    <row r="90" spans="1:26" ht="15.75" customHeight="1">
      <c r="A90" s="190" t="s">
        <v>2017</v>
      </c>
      <c r="B90" s="190" t="s">
        <v>2018</v>
      </c>
      <c r="C90" s="190" t="s">
        <v>2019</v>
      </c>
      <c r="D90" s="190" t="s">
        <v>2043</v>
      </c>
      <c r="E90" s="190" t="s">
        <v>2067</v>
      </c>
      <c r="F90" s="169" t="s">
        <v>2022</v>
      </c>
      <c r="G90" s="191" t="s">
        <v>6119</v>
      </c>
      <c r="H90" s="195" t="s">
        <v>6120</v>
      </c>
      <c r="I90" s="172" t="s">
        <v>6119</v>
      </c>
      <c r="J90" s="193" t="s">
        <v>61</v>
      </c>
      <c r="K90" s="172" t="s">
        <v>5763</v>
      </c>
      <c r="L90" s="195" t="s">
        <v>5712</v>
      </c>
      <c r="M90" s="172" t="s">
        <v>6089</v>
      </c>
      <c r="N90" s="194" t="s">
        <v>5702</v>
      </c>
      <c r="O90" s="172" t="s">
        <v>6090</v>
      </c>
      <c r="P90" s="194" t="s">
        <v>5705</v>
      </c>
      <c r="Q90" s="83">
        <v>30765</v>
      </c>
      <c r="R90" s="201" t="s">
        <v>6121</v>
      </c>
      <c r="S90" s="132">
        <v>45139</v>
      </c>
      <c r="T90" s="132"/>
      <c r="U90" s="226">
        <v>62992885690</v>
      </c>
      <c r="V90" s="198" t="s">
        <v>2171</v>
      </c>
      <c r="W90" s="198" t="s">
        <v>54</v>
      </c>
      <c r="X90" s="174"/>
      <c r="Y90" s="174"/>
      <c r="Z90" s="174"/>
    </row>
    <row r="91" spans="1:26" ht="15.75" customHeight="1">
      <c r="A91" s="190" t="s">
        <v>2017</v>
      </c>
      <c r="B91" s="190" t="s">
        <v>2018</v>
      </c>
      <c r="C91" s="190" t="s">
        <v>2019</v>
      </c>
      <c r="D91" s="190" t="s">
        <v>2043</v>
      </c>
      <c r="E91" s="190" t="s">
        <v>2074</v>
      </c>
      <c r="F91" s="169" t="s">
        <v>2022</v>
      </c>
      <c r="G91" s="191" t="s">
        <v>6122</v>
      </c>
      <c r="H91" s="195" t="s">
        <v>6123</v>
      </c>
      <c r="I91" s="172" t="s">
        <v>6122</v>
      </c>
      <c r="J91" s="193" t="s">
        <v>61</v>
      </c>
      <c r="K91" s="172" t="s">
        <v>5763</v>
      </c>
      <c r="L91" s="195" t="s">
        <v>5712</v>
      </c>
      <c r="M91" s="172" t="s">
        <v>6089</v>
      </c>
      <c r="N91" s="194" t="s">
        <v>5702</v>
      </c>
      <c r="O91" s="172" t="s">
        <v>6090</v>
      </c>
      <c r="P91" s="194" t="s">
        <v>5705</v>
      </c>
      <c r="Q91" s="83">
        <v>30234</v>
      </c>
      <c r="R91" s="201" t="s">
        <v>6124</v>
      </c>
      <c r="S91" s="132">
        <v>45139</v>
      </c>
      <c r="T91" s="132"/>
      <c r="U91" s="226">
        <v>62993620663</v>
      </c>
      <c r="V91" s="198" t="s">
        <v>2171</v>
      </c>
      <c r="W91" s="198" t="s">
        <v>54</v>
      </c>
      <c r="X91" s="174"/>
      <c r="Y91" s="174"/>
      <c r="Z91" s="174"/>
    </row>
    <row r="92" spans="1:26" ht="15.75" customHeight="1">
      <c r="A92" s="190"/>
      <c r="B92" s="190"/>
      <c r="C92" s="190"/>
      <c r="D92" s="190"/>
      <c r="E92" s="190"/>
      <c r="F92" s="169" t="s">
        <v>2022</v>
      </c>
      <c r="G92" s="191" t="s">
        <v>6125</v>
      </c>
      <c r="H92" s="195" t="s">
        <v>6126</v>
      </c>
      <c r="I92" s="172" t="s">
        <v>6125</v>
      </c>
      <c r="J92" s="193" t="s">
        <v>61</v>
      </c>
      <c r="K92" s="172" t="s">
        <v>5233</v>
      </c>
      <c r="L92" s="195" t="s">
        <v>5234</v>
      </c>
      <c r="M92" s="172" t="s">
        <v>2432</v>
      </c>
      <c r="N92" s="194" t="s">
        <v>195</v>
      </c>
      <c r="O92" s="172" t="s">
        <v>6090</v>
      </c>
      <c r="P92" s="194" t="s">
        <v>5705</v>
      </c>
      <c r="Q92" s="83">
        <v>26427</v>
      </c>
      <c r="R92" s="201" t="s">
        <v>6127</v>
      </c>
      <c r="S92" s="132">
        <v>45139</v>
      </c>
      <c r="T92" s="132"/>
      <c r="U92" s="226">
        <v>61986612079</v>
      </c>
      <c r="V92" s="198" t="s">
        <v>57</v>
      </c>
      <c r="W92" s="198" t="s">
        <v>58</v>
      </c>
      <c r="X92" s="174"/>
      <c r="Y92" s="174"/>
      <c r="Z92" s="174"/>
    </row>
    <row r="93" spans="1:26" ht="15.75" customHeight="1">
      <c r="A93" s="190"/>
      <c r="B93" s="190"/>
      <c r="C93" s="190"/>
      <c r="D93" s="190"/>
      <c r="E93" s="190"/>
      <c r="F93" s="169" t="s">
        <v>2022</v>
      </c>
      <c r="G93" s="191" t="s">
        <v>6128</v>
      </c>
      <c r="H93" s="195" t="s">
        <v>6129</v>
      </c>
      <c r="I93" s="172" t="s">
        <v>6128</v>
      </c>
      <c r="J93" s="193" t="s">
        <v>61</v>
      </c>
      <c r="K93" s="172" t="s">
        <v>5233</v>
      </c>
      <c r="L93" s="195" t="s">
        <v>5234</v>
      </c>
      <c r="M93" s="172" t="s">
        <v>2432</v>
      </c>
      <c r="N93" s="194" t="s">
        <v>195</v>
      </c>
      <c r="O93" s="172" t="s">
        <v>6090</v>
      </c>
      <c r="P93" s="194" t="s">
        <v>5705</v>
      </c>
      <c r="Q93" s="83">
        <v>34296</v>
      </c>
      <c r="R93" s="201" t="s">
        <v>6130</v>
      </c>
      <c r="S93" s="132">
        <v>45139</v>
      </c>
      <c r="T93" s="132"/>
      <c r="U93" s="224">
        <v>61994249714</v>
      </c>
      <c r="V93" s="198" t="s">
        <v>57</v>
      </c>
      <c r="W93" s="198" t="s">
        <v>58</v>
      </c>
      <c r="X93" s="174"/>
      <c r="Y93" s="174"/>
      <c r="Z93" s="174"/>
    </row>
    <row r="94" spans="1:26" ht="15.75" customHeight="1">
      <c r="A94" s="190"/>
      <c r="B94" s="190"/>
      <c r="C94" s="190"/>
      <c r="D94" s="190"/>
      <c r="E94" s="190"/>
      <c r="F94" s="169" t="s">
        <v>2022</v>
      </c>
      <c r="G94" s="191" t="s">
        <v>6131</v>
      </c>
      <c r="H94" s="195" t="s">
        <v>6132</v>
      </c>
      <c r="I94" s="172" t="s">
        <v>6131</v>
      </c>
      <c r="J94" s="193" t="s">
        <v>61</v>
      </c>
      <c r="K94" s="172" t="s">
        <v>4718</v>
      </c>
      <c r="L94" s="195" t="s">
        <v>4114</v>
      </c>
      <c r="M94" s="172" t="s">
        <v>2432</v>
      </c>
      <c r="N94" s="194" t="s">
        <v>195</v>
      </c>
      <c r="O94" s="172" t="s">
        <v>6090</v>
      </c>
      <c r="P94" s="194" t="s">
        <v>5705</v>
      </c>
      <c r="Q94" s="83">
        <v>28211</v>
      </c>
      <c r="R94" s="201" t="s">
        <v>6133</v>
      </c>
      <c r="S94" s="132">
        <v>45139</v>
      </c>
      <c r="T94" s="132"/>
      <c r="U94" s="226">
        <v>61981415131</v>
      </c>
      <c r="V94" s="198" t="s">
        <v>57</v>
      </c>
      <c r="W94" s="198" t="s">
        <v>58</v>
      </c>
      <c r="X94" s="174"/>
      <c r="Y94" s="174"/>
      <c r="Z94" s="174"/>
    </row>
    <row r="95" spans="1:26" ht="15.75" customHeight="1">
      <c r="A95" s="190"/>
      <c r="B95" s="190"/>
      <c r="C95" s="190"/>
      <c r="D95" s="190"/>
      <c r="E95" s="190"/>
      <c r="F95" s="169" t="s">
        <v>2022</v>
      </c>
      <c r="G95" s="191" t="s">
        <v>6134</v>
      </c>
      <c r="H95" s="230" t="s">
        <v>6135</v>
      </c>
      <c r="I95" s="172" t="s">
        <v>6134</v>
      </c>
      <c r="J95" s="193" t="s">
        <v>61</v>
      </c>
      <c r="K95" s="172" t="s">
        <v>4718</v>
      </c>
      <c r="L95" s="192" t="s">
        <v>4114</v>
      </c>
      <c r="M95" s="172" t="s">
        <v>2432</v>
      </c>
      <c r="N95" s="194" t="s">
        <v>195</v>
      </c>
      <c r="O95" s="172" t="s">
        <v>6090</v>
      </c>
      <c r="P95" s="194" t="s">
        <v>5705</v>
      </c>
      <c r="Q95" s="83">
        <v>30642</v>
      </c>
      <c r="R95" s="201" t="s">
        <v>6136</v>
      </c>
      <c r="S95" s="132">
        <v>45139</v>
      </c>
      <c r="T95" s="132"/>
      <c r="U95" s="224">
        <v>61986243688</v>
      </c>
      <c r="V95" s="198" t="s">
        <v>57</v>
      </c>
      <c r="W95" s="198" t="s">
        <v>58</v>
      </c>
      <c r="X95" s="174"/>
      <c r="Y95" s="174"/>
      <c r="Z95" s="174"/>
    </row>
    <row r="96" spans="1:26" ht="15.75" customHeight="1">
      <c r="A96" s="190"/>
      <c r="B96" s="190"/>
      <c r="C96" s="190"/>
      <c r="D96" s="190"/>
      <c r="E96" s="190"/>
      <c r="F96" s="169" t="s">
        <v>2022</v>
      </c>
      <c r="G96" s="191" t="s">
        <v>6137</v>
      </c>
      <c r="H96" s="192" t="s">
        <v>6138</v>
      </c>
      <c r="I96" s="172" t="s">
        <v>6137</v>
      </c>
      <c r="J96" s="193" t="s">
        <v>61</v>
      </c>
      <c r="K96" s="172" t="s">
        <v>47</v>
      </c>
      <c r="L96" s="195" t="s">
        <v>48</v>
      </c>
      <c r="M96" s="172" t="s">
        <v>6089</v>
      </c>
      <c r="N96" s="194" t="s">
        <v>5702</v>
      </c>
      <c r="O96" s="172" t="s">
        <v>6090</v>
      </c>
      <c r="P96" s="194" t="s">
        <v>5705</v>
      </c>
      <c r="Q96" s="83">
        <v>33498</v>
      </c>
      <c r="R96" s="195" t="s">
        <v>6139</v>
      </c>
      <c r="S96" s="132">
        <v>45139</v>
      </c>
      <c r="T96" s="132"/>
      <c r="U96" s="197">
        <v>32988997039</v>
      </c>
      <c r="V96" s="198" t="s">
        <v>45</v>
      </c>
      <c r="W96" s="198" t="s">
        <v>58</v>
      </c>
      <c r="X96" s="174"/>
      <c r="Y96" s="174"/>
      <c r="Z96" s="174"/>
    </row>
    <row r="97" spans="1:26" ht="15.75" customHeight="1">
      <c r="A97" s="190"/>
      <c r="B97" s="190"/>
      <c r="C97" s="190"/>
      <c r="D97" s="190"/>
      <c r="E97" s="190"/>
      <c r="F97" s="169" t="s">
        <v>2022</v>
      </c>
      <c r="G97" s="191" t="s">
        <v>6140</v>
      </c>
      <c r="H97" s="192" t="s">
        <v>6141</v>
      </c>
      <c r="I97" s="172" t="s">
        <v>6140</v>
      </c>
      <c r="J97" s="193" t="s">
        <v>61</v>
      </c>
      <c r="K97" s="172" t="s">
        <v>47</v>
      </c>
      <c r="L97" s="195" t="s">
        <v>48</v>
      </c>
      <c r="M97" s="172" t="s">
        <v>6089</v>
      </c>
      <c r="N97" s="194" t="s">
        <v>5702</v>
      </c>
      <c r="O97" s="172" t="s">
        <v>6090</v>
      </c>
      <c r="P97" s="194" t="s">
        <v>5705</v>
      </c>
      <c r="Q97" s="83">
        <v>27560</v>
      </c>
      <c r="R97" s="195" t="s">
        <v>6142</v>
      </c>
      <c r="S97" s="132">
        <v>45139</v>
      </c>
      <c r="T97" s="132"/>
      <c r="U97" s="197">
        <v>32998006539</v>
      </c>
      <c r="V97" s="198" t="s">
        <v>45</v>
      </c>
      <c r="W97" s="198" t="s">
        <v>58</v>
      </c>
      <c r="X97" s="174"/>
      <c r="Y97" s="174"/>
      <c r="Z97" s="174"/>
    </row>
    <row r="98" spans="1:26" ht="15.75" customHeight="1">
      <c r="A98" s="190"/>
      <c r="B98" s="190"/>
      <c r="C98" s="190"/>
      <c r="D98" s="190"/>
      <c r="E98" s="190"/>
      <c r="F98" s="169" t="s">
        <v>2022</v>
      </c>
      <c r="G98" s="191" t="s">
        <v>6143</v>
      </c>
      <c r="H98" s="192" t="s">
        <v>6144</v>
      </c>
      <c r="I98" s="172" t="s">
        <v>6143</v>
      </c>
      <c r="J98" s="193" t="s">
        <v>61</v>
      </c>
      <c r="K98" s="172" t="s">
        <v>47</v>
      </c>
      <c r="L98" s="195" t="s">
        <v>48</v>
      </c>
      <c r="M98" s="172" t="s">
        <v>6089</v>
      </c>
      <c r="N98" s="194" t="s">
        <v>5702</v>
      </c>
      <c r="O98" s="172" t="s">
        <v>6090</v>
      </c>
      <c r="P98" s="194" t="s">
        <v>5705</v>
      </c>
      <c r="Q98" s="83">
        <v>30351</v>
      </c>
      <c r="R98" s="195" t="s">
        <v>6145</v>
      </c>
      <c r="S98" s="132">
        <v>45139</v>
      </c>
      <c r="T98" s="132"/>
      <c r="U98" s="197">
        <v>32984000522</v>
      </c>
      <c r="V98" s="198" t="s">
        <v>45</v>
      </c>
      <c r="W98" s="198" t="s">
        <v>58</v>
      </c>
      <c r="X98" s="174"/>
      <c r="Y98" s="174"/>
      <c r="Z98" s="174"/>
    </row>
    <row r="99" spans="1:26" ht="15.75" customHeight="1">
      <c r="A99" s="190"/>
      <c r="B99" s="190"/>
      <c r="C99" s="190"/>
      <c r="D99" s="190"/>
      <c r="E99" s="190"/>
      <c r="F99" s="169" t="s">
        <v>2022</v>
      </c>
      <c r="G99" s="191" t="s">
        <v>6146</v>
      </c>
      <c r="H99" s="195" t="s">
        <v>6147</v>
      </c>
      <c r="I99" s="172" t="s">
        <v>6146</v>
      </c>
      <c r="J99" s="193" t="s">
        <v>61</v>
      </c>
      <c r="K99" s="172" t="s">
        <v>6092</v>
      </c>
      <c r="L99" s="192" t="s">
        <v>6093</v>
      </c>
      <c r="M99" s="172" t="s">
        <v>6089</v>
      </c>
      <c r="N99" s="194" t="s">
        <v>5702</v>
      </c>
      <c r="O99" s="172" t="s">
        <v>6090</v>
      </c>
      <c r="P99" s="194" t="s">
        <v>5705</v>
      </c>
      <c r="Q99" s="83">
        <v>23232</v>
      </c>
      <c r="R99" s="27" t="s">
        <v>6148</v>
      </c>
      <c r="S99" s="132">
        <v>45139</v>
      </c>
      <c r="T99" s="132"/>
      <c r="U99" s="224">
        <v>6299966068</v>
      </c>
      <c r="V99" s="198" t="s">
        <v>53</v>
      </c>
      <c r="W99" s="198" t="s">
        <v>54</v>
      </c>
      <c r="X99" s="174"/>
      <c r="Y99" s="174"/>
      <c r="Z99" s="174"/>
    </row>
    <row r="100" spans="1:26" ht="15.75" customHeight="1">
      <c r="A100" s="190"/>
      <c r="B100" s="190"/>
      <c r="C100" s="190"/>
      <c r="D100" s="190"/>
      <c r="E100" s="190"/>
      <c r="F100" s="169" t="s">
        <v>2022</v>
      </c>
      <c r="G100" s="191" t="s">
        <v>6149</v>
      </c>
      <c r="H100" s="195" t="s">
        <v>6150</v>
      </c>
      <c r="I100" s="172" t="s">
        <v>6149</v>
      </c>
      <c r="J100" s="193" t="s">
        <v>61</v>
      </c>
      <c r="K100" s="172" t="s">
        <v>6092</v>
      </c>
      <c r="L100" s="192" t="s">
        <v>6093</v>
      </c>
      <c r="M100" s="172" t="s">
        <v>6089</v>
      </c>
      <c r="N100" s="194" t="s">
        <v>5702</v>
      </c>
      <c r="O100" s="172" t="s">
        <v>6090</v>
      </c>
      <c r="P100" s="194" t="s">
        <v>5705</v>
      </c>
      <c r="Q100" s="83">
        <v>30943</v>
      </c>
      <c r="R100" s="27" t="s">
        <v>6151</v>
      </c>
      <c r="S100" s="132">
        <v>45139</v>
      </c>
      <c r="T100" s="132"/>
      <c r="U100" s="224">
        <v>62984974397</v>
      </c>
      <c r="V100" s="198" t="s">
        <v>53</v>
      </c>
      <c r="W100" s="198" t="s">
        <v>54</v>
      </c>
      <c r="X100" s="174"/>
      <c r="Y100" s="174"/>
      <c r="Z100" s="174"/>
    </row>
    <row r="101" spans="1:26" ht="15.75" customHeight="1">
      <c r="A101" s="190"/>
      <c r="B101" s="190"/>
      <c r="C101" s="190"/>
      <c r="D101" s="190"/>
      <c r="E101" s="190"/>
      <c r="F101" s="169" t="s">
        <v>2022</v>
      </c>
      <c r="G101" s="191" t="s">
        <v>6152</v>
      </c>
      <c r="H101" s="195" t="s">
        <v>6153</v>
      </c>
      <c r="I101" s="172" t="s">
        <v>6152</v>
      </c>
      <c r="J101" s="193" t="s">
        <v>61</v>
      </c>
      <c r="K101" s="172" t="s">
        <v>6094</v>
      </c>
      <c r="L101" s="192" t="s">
        <v>2116</v>
      </c>
      <c r="M101" s="172" t="s">
        <v>2432</v>
      </c>
      <c r="N101" s="194" t="s">
        <v>195</v>
      </c>
      <c r="O101" s="172" t="s">
        <v>6090</v>
      </c>
      <c r="P101" s="194" t="s">
        <v>5705</v>
      </c>
      <c r="Q101" s="83">
        <v>28797</v>
      </c>
      <c r="R101" s="27" t="s">
        <v>6154</v>
      </c>
      <c r="S101" s="132">
        <v>45139</v>
      </c>
      <c r="T101" s="132"/>
      <c r="U101" s="224">
        <v>83988051170</v>
      </c>
      <c r="V101" s="198" t="s">
        <v>1691</v>
      </c>
      <c r="W101" s="198" t="s">
        <v>1528</v>
      </c>
      <c r="X101" s="174"/>
      <c r="Y101" s="174"/>
      <c r="Z101" s="174"/>
    </row>
    <row r="102" spans="1:26" ht="15.75" customHeight="1">
      <c r="A102" s="190"/>
      <c r="B102" s="190"/>
      <c r="C102" s="190"/>
      <c r="D102" s="190"/>
      <c r="E102" s="190"/>
      <c r="F102" s="169" t="s">
        <v>2022</v>
      </c>
      <c r="G102" s="191" t="s">
        <v>6155</v>
      </c>
      <c r="H102" s="195" t="s">
        <v>6156</v>
      </c>
      <c r="I102" s="172" t="s">
        <v>6155</v>
      </c>
      <c r="J102" s="193" t="s">
        <v>61</v>
      </c>
      <c r="K102" s="172" t="s">
        <v>6094</v>
      </c>
      <c r="L102" s="192" t="s">
        <v>2116</v>
      </c>
      <c r="M102" s="172" t="s">
        <v>2432</v>
      </c>
      <c r="N102" s="194" t="s">
        <v>195</v>
      </c>
      <c r="O102" s="172" t="s">
        <v>6090</v>
      </c>
      <c r="P102" s="194" t="s">
        <v>5705</v>
      </c>
      <c r="Q102" s="83">
        <v>34836</v>
      </c>
      <c r="R102" s="27" t="s">
        <v>6157</v>
      </c>
      <c r="S102" s="132">
        <v>45139</v>
      </c>
      <c r="T102" s="132"/>
      <c r="U102" s="224">
        <v>83993097115</v>
      </c>
      <c r="V102" s="211" t="s">
        <v>1691</v>
      </c>
      <c r="W102" s="211" t="s">
        <v>1528</v>
      </c>
      <c r="X102" s="174"/>
      <c r="Y102" s="174"/>
      <c r="Z102" s="174"/>
    </row>
    <row r="103" spans="1:26" ht="15.75" customHeight="1">
      <c r="A103" s="190"/>
      <c r="B103" s="190"/>
      <c r="C103" s="190"/>
      <c r="D103" s="190"/>
      <c r="E103" s="190"/>
      <c r="F103" s="169" t="s">
        <v>2022</v>
      </c>
      <c r="G103" s="191" t="s">
        <v>6158</v>
      </c>
      <c r="H103" s="195" t="s">
        <v>6159</v>
      </c>
      <c r="I103" s="172" t="s">
        <v>6158</v>
      </c>
      <c r="J103" s="193" t="s">
        <v>61</v>
      </c>
      <c r="K103" s="172" t="s">
        <v>6094</v>
      </c>
      <c r="L103" s="195" t="s">
        <v>2116</v>
      </c>
      <c r="M103" s="172" t="s">
        <v>2432</v>
      </c>
      <c r="N103" s="194" t="s">
        <v>195</v>
      </c>
      <c r="O103" s="172" t="s">
        <v>6090</v>
      </c>
      <c r="P103" s="194" t="s">
        <v>5705</v>
      </c>
      <c r="Q103" s="83">
        <v>34670</v>
      </c>
      <c r="R103" s="27" t="s">
        <v>6160</v>
      </c>
      <c r="S103" s="132">
        <v>45139</v>
      </c>
      <c r="T103" s="132"/>
      <c r="U103" s="224">
        <v>83998793839</v>
      </c>
      <c r="V103" s="211" t="s">
        <v>1691</v>
      </c>
      <c r="W103" s="211" t="s">
        <v>1528</v>
      </c>
      <c r="X103" s="174"/>
      <c r="Y103" s="174"/>
      <c r="Z103" s="174"/>
    </row>
    <row r="104" spans="1:26" ht="15.75" customHeight="1">
      <c r="A104" s="190"/>
      <c r="B104" s="190"/>
      <c r="C104" s="190"/>
      <c r="D104" s="190"/>
      <c r="E104" s="190"/>
      <c r="F104" s="169" t="s">
        <v>2022</v>
      </c>
      <c r="G104" s="191" t="s">
        <v>6161</v>
      </c>
      <c r="H104" s="195" t="s">
        <v>6162</v>
      </c>
      <c r="I104" s="172" t="s">
        <v>6161</v>
      </c>
      <c r="J104" s="193" t="s">
        <v>61</v>
      </c>
      <c r="K104" s="172" t="s">
        <v>6094</v>
      </c>
      <c r="L104" s="192" t="s">
        <v>2116</v>
      </c>
      <c r="M104" s="172" t="s">
        <v>2432</v>
      </c>
      <c r="N104" s="194" t="s">
        <v>195</v>
      </c>
      <c r="O104" s="172" t="s">
        <v>6090</v>
      </c>
      <c r="P104" s="194" t="s">
        <v>5705</v>
      </c>
      <c r="Q104" s="83">
        <v>35573</v>
      </c>
      <c r="R104" s="27" t="s">
        <v>6163</v>
      </c>
      <c r="S104" s="132">
        <v>45139</v>
      </c>
      <c r="T104" s="132"/>
      <c r="U104" s="224">
        <v>83991220877</v>
      </c>
      <c r="V104" s="198" t="s">
        <v>1691</v>
      </c>
      <c r="W104" s="198" t="s">
        <v>1528</v>
      </c>
      <c r="X104" s="174"/>
      <c r="Y104" s="174"/>
      <c r="Z104" s="174"/>
    </row>
    <row r="105" spans="1:26" ht="15.75" customHeight="1">
      <c r="A105" s="190"/>
      <c r="B105" s="190"/>
      <c r="C105" s="190"/>
      <c r="D105" s="190"/>
      <c r="E105" s="190"/>
      <c r="F105" s="169"/>
      <c r="G105" s="191"/>
      <c r="H105" s="195"/>
      <c r="I105" s="172"/>
      <c r="J105" s="193"/>
      <c r="K105" s="172"/>
      <c r="L105" s="195"/>
      <c r="M105" s="172"/>
      <c r="N105" s="194"/>
      <c r="O105" s="172"/>
      <c r="P105" s="194"/>
      <c r="R105" s="27"/>
      <c r="S105" s="132"/>
      <c r="T105" s="27"/>
      <c r="U105" s="226"/>
      <c r="V105" s="198"/>
      <c r="W105" s="198"/>
      <c r="X105" s="174"/>
      <c r="Y105" s="174"/>
      <c r="Z105" s="174"/>
    </row>
    <row r="106" spans="1:26" ht="15.75" customHeight="1">
      <c r="A106" s="190"/>
      <c r="B106" s="190"/>
      <c r="C106" s="190"/>
      <c r="D106" s="190"/>
      <c r="E106" s="190"/>
      <c r="F106" s="169"/>
      <c r="G106" s="191"/>
      <c r="H106" s="195"/>
      <c r="I106" s="172"/>
      <c r="J106" s="193"/>
      <c r="K106" s="172"/>
      <c r="L106" s="214"/>
      <c r="M106" s="172"/>
      <c r="N106" s="211"/>
      <c r="O106" s="172"/>
      <c r="P106" s="194"/>
      <c r="Q106" s="224"/>
      <c r="R106" s="27"/>
      <c r="S106" s="132"/>
      <c r="T106" s="27"/>
      <c r="U106" s="224"/>
      <c r="V106" s="198"/>
      <c r="W106" s="198"/>
      <c r="X106" s="174"/>
      <c r="Y106" s="174"/>
      <c r="Z106" s="174"/>
    </row>
    <row r="107" spans="1:26" ht="15.75" customHeight="1">
      <c r="A107" s="190"/>
      <c r="B107" s="190"/>
      <c r="C107" s="190"/>
      <c r="D107" s="190"/>
      <c r="E107" s="190"/>
      <c r="F107" s="169"/>
      <c r="G107" s="191"/>
      <c r="H107" s="195"/>
      <c r="I107" s="172"/>
      <c r="J107" s="193"/>
      <c r="K107" s="172"/>
      <c r="L107" s="192"/>
      <c r="M107" s="172"/>
      <c r="N107" s="194"/>
      <c r="O107" s="172"/>
      <c r="P107" s="194"/>
      <c r="Q107" s="224"/>
      <c r="R107" s="27"/>
      <c r="S107" s="132"/>
      <c r="T107" s="27"/>
      <c r="U107" s="224"/>
      <c r="V107" s="211"/>
      <c r="W107" s="211"/>
      <c r="X107" s="174"/>
      <c r="Y107" s="174"/>
      <c r="Z107" s="174"/>
    </row>
    <row r="108" spans="1:26" ht="15.75" customHeight="1">
      <c r="A108" s="190"/>
      <c r="B108" s="190"/>
      <c r="C108" s="190"/>
      <c r="D108" s="190"/>
      <c r="E108" s="190"/>
      <c r="F108" s="169"/>
      <c r="G108" s="191"/>
      <c r="H108" s="195"/>
      <c r="I108" s="172"/>
      <c r="J108" s="193"/>
      <c r="K108" s="172"/>
      <c r="L108" s="192"/>
      <c r="M108" s="172"/>
      <c r="N108" s="194"/>
      <c r="O108" s="172"/>
      <c r="P108" s="194"/>
      <c r="Q108" s="224"/>
      <c r="R108" s="27"/>
      <c r="S108" s="132"/>
      <c r="T108" s="28"/>
      <c r="U108" s="224"/>
      <c r="V108" s="198"/>
      <c r="W108" s="198"/>
      <c r="X108" s="174"/>
      <c r="Y108" s="174"/>
      <c r="Z108" s="174"/>
    </row>
    <row r="109" spans="1:26" ht="15.75" customHeight="1">
      <c r="A109" s="190"/>
      <c r="B109" s="190"/>
      <c r="C109" s="190"/>
      <c r="D109" s="190"/>
      <c r="E109" s="190"/>
      <c r="F109" s="169"/>
      <c r="G109" s="191"/>
      <c r="H109" s="195"/>
      <c r="I109" s="172"/>
      <c r="J109" s="193"/>
      <c r="K109" s="172"/>
      <c r="L109" s="195"/>
      <c r="M109" s="172"/>
      <c r="N109" s="194"/>
      <c r="O109" s="172"/>
      <c r="P109" s="194"/>
      <c r="Q109" s="224"/>
      <c r="R109" s="27"/>
      <c r="S109" s="132"/>
      <c r="T109" s="27"/>
      <c r="U109" s="224"/>
      <c r="V109" s="198"/>
      <c r="W109" s="198"/>
      <c r="X109" s="174"/>
      <c r="Y109" s="174"/>
      <c r="Z109" s="174"/>
    </row>
    <row r="110" spans="1:26" ht="15.75" customHeight="1">
      <c r="A110" s="190"/>
      <c r="B110" s="190"/>
      <c r="C110" s="190"/>
      <c r="D110" s="190"/>
      <c r="E110" s="190"/>
      <c r="F110" s="169"/>
      <c r="G110" s="191"/>
      <c r="H110" s="195"/>
      <c r="I110" s="172"/>
      <c r="J110" s="193"/>
      <c r="K110" s="172"/>
      <c r="L110" s="214"/>
      <c r="M110" s="172"/>
      <c r="N110" s="211"/>
      <c r="O110" s="172"/>
      <c r="P110" s="194"/>
      <c r="Q110" s="224"/>
      <c r="R110" s="27"/>
      <c r="S110" s="132"/>
      <c r="T110" s="27"/>
      <c r="U110" s="224"/>
      <c r="V110" s="198"/>
      <c r="W110" s="198"/>
      <c r="X110" s="174"/>
      <c r="Y110" s="174"/>
      <c r="Z110" s="174"/>
    </row>
    <row r="111" spans="1:26" ht="15.75" customHeight="1">
      <c r="A111" s="231"/>
      <c r="B111" s="231"/>
      <c r="C111" s="231"/>
      <c r="D111" s="231"/>
      <c r="E111" s="232"/>
      <c r="F111" s="233"/>
      <c r="G111" s="191"/>
      <c r="H111" s="195"/>
      <c r="I111" s="172"/>
      <c r="J111" s="234"/>
      <c r="K111" s="235"/>
      <c r="L111" s="173"/>
      <c r="M111" s="235"/>
      <c r="N111" s="236"/>
      <c r="O111" s="235"/>
      <c r="P111" s="236"/>
      <c r="Q111" s="237"/>
      <c r="R111" s="238"/>
      <c r="S111" s="132"/>
      <c r="T111" s="176"/>
      <c r="U111" s="239"/>
      <c r="V111" s="240"/>
      <c r="W111" s="240"/>
      <c r="X111" s="174"/>
      <c r="Y111" s="174"/>
      <c r="Z111" s="174"/>
    </row>
    <row r="112" spans="1:26" ht="15.75" customHeight="1">
      <c r="A112" s="190"/>
      <c r="B112" s="190"/>
      <c r="C112" s="190"/>
      <c r="D112" s="190"/>
      <c r="E112" s="190"/>
      <c r="F112" s="169"/>
      <c r="G112" s="191"/>
      <c r="H112" s="230"/>
      <c r="I112" s="172"/>
      <c r="J112" s="193"/>
      <c r="K112" s="172"/>
      <c r="L112" s="213"/>
      <c r="M112" s="172"/>
      <c r="N112" s="211"/>
      <c r="O112" s="172"/>
      <c r="P112" s="194"/>
      <c r="Q112" s="93"/>
      <c r="R112" s="241"/>
      <c r="S112" s="132"/>
      <c r="T112" s="211"/>
      <c r="U112" s="93"/>
      <c r="V112" s="211"/>
      <c r="W112" s="211"/>
      <c r="X112" s="174"/>
      <c r="Y112" s="174"/>
      <c r="Z112" s="174"/>
    </row>
    <row r="113" spans="1:26" ht="15.75" customHeight="1">
      <c r="A113" s="190"/>
      <c r="B113" s="190"/>
      <c r="C113" s="190"/>
      <c r="D113" s="190"/>
      <c r="E113" s="190"/>
      <c r="F113" s="169"/>
      <c r="G113" s="191"/>
      <c r="H113" s="230"/>
      <c r="I113" s="172"/>
      <c r="J113" s="193"/>
      <c r="K113" s="172"/>
      <c r="L113" s="192"/>
      <c r="M113" s="172"/>
      <c r="N113" s="236"/>
      <c r="O113" s="172"/>
      <c r="P113" s="194"/>
      <c r="Q113" s="101"/>
      <c r="R113" s="243"/>
      <c r="S113" s="132"/>
      <c r="T113" s="211"/>
      <c r="U113" s="93"/>
      <c r="V113" s="198"/>
      <c r="W113" s="198"/>
      <c r="X113" s="174"/>
      <c r="Y113" s="174"/>
      <c r="Z113" s="174"/>
    </row>
    <row r="114" spans="1:26" ht="15.75" customHeight="1">
      <c r="A114" s="190"/>
      <c r="B114" s="190"/>
      <c r="C114" s="190"/>
      <c r="D114" s="190"/>
      <c r="E114" s="190"/>
      <c r="F114" s="169"/>
      <c r="G114" s="191"/>
      <c r="H114" s="230"/>
      <c r="I114" s="172"/>
      <c r="J114" s="193"/>
      <c r="K114" s="172"/>
      <c r="L114" s="192"/>
      <c r="M114" s="172"/>
      <c r="N114" s="236"/>
      <c r="O114" s="172"/>
      <c r="P114" s="194"/>
      <c r="Q114" s="93"/>
      <c r="R114" s="241"/>
      <c r="S114" s="132"/>
      <c r="T114" s="212"/>
      <c r="U114" s="93"/>
      <c r="V114" s="198"/>
      <c r="W114" s="198"/>
      <c r="X114" s="174"/>
      <c r="Y114" s="174"/>
      <c r="Z114" s="174"/>
    </row>
    <row r="115" spans="1:26" ht="15.75" customHeight="1">
      <c r="A115" s="190"/>
      <c r="B115" s="190"/>
      <c r="C115" s="190"/>
      <c r="D115" s="190"/>
      <c r="E115" s="190"/>
      <c r="F115" s="169"/>
      <c r="G115" s="191"/>
      <c r="H115" s="230"/>
      <c r="I115" s="172"/>
      <c r="J115" s="193"/>
      <c r="K115" s="172"/>
      <c r="L115" s="192"/>
      <c r="M115" s="172"/>
      <c r="N115" s="194"/>
      <c r="O115" s="172"/>
      <c r="P115" s="194"/>
      <c r="Q115" s="217"/>
      <c r="R115" s="213"/>
      <c r="S115" s="132"/>
      <c r="T115" s="212"/>
      <c r="U115" s="93"/>
      <c r="V115" s="198"/>
      <c r="W115" s="198"/>
      <c r="X115" s="174"/>
      <c r="Y115" s="174"/>
      <c r="Z115" s="174"/>
    </row>
    <row r="116" spans="1:26" ht="15.75" customHeight="1">
      <c r="A116" s="190"/>
      <c r="B116" s="190"/>
      <c r="C116" s="190"/>
      <c r="D116" s="190"/>
      <c r="E116" s="190"/>
      <c r="F116" s="169"/>
      <c r="G116" s="191"/>
      <c r="H116" s="230"/>
      <c r="I116" s="172"/>
      <c r="J116" s="193"/>
      <c r="K116" s="172"/>
      <c r="L116" s="213"/>
      <c r="M116" s="172"/>
      <c r="N116" s="211"/>
      <c r="O116" s="172"/>
      <c r="P116" s="194"/>
      <c r="Q116" s="93"/>
      <c r="R116" s="244"/>
      <c r="S116" s="132"/>
      <c r="T116" s="211"/>
      <c r="U116" s="93"/>
      <c r="V116" s="211"/>
      <c r="W116" s="211"/>
      <c r="X116" s="174"/>
      <c r="Y116" s="174"/>
      <c r="Z116" s="174"/>
    </row>
    <row r="117" spans="1:26" ht="15.75" customHeight="1">
      <c r="A117" s="190"/>
      <c r="B117" s="190"/>
      <c r="C117" s="190"/>
      <c r="D117" s="190"/>
      <c r="E117" s="190"/>
      <c r="F117" s="169"/>
      <c r="G117" s="213"/>
      <c r="H117" s="27"/>
      <c r="I117" s="172"/>
      <c r="J117" s="193"/>
      <c r="K117" s="172"/>
      <c r="L117" s="213"/>
      <c r="M117" s="172"/>
      <c r="N117" s="211"/>
      <c r="O117" s="172"/>
      <c r="P117" s="194"/>
      <c r="Q117" s="224"/>
      <c r="R117" s="243"/>
      <c r="S117" s="132"/>
      <c r="T117" s="211"/>
      <c r="U117" s="245"/>
      <c r="V117" s="211"/>
      <c r="W117" s="211"/>
      <c r="X117" s="174"/>
      <c r="Y117" s="174"/>
      <c r="Z117" s="174"/>
    </row>
    <row r="118" spans="1:26" ht="15.75" customHeight="1">
      <c r="A118" s="190"/>
      <c r="B118" s="190"/>
      <c r="C118" s="190"/>
      <c r="D118" s="190"/>
      <c r="E118" s="190"/>
      <c r="F118" s="169"/>
      <c r="G118" s="213"/>
      <c r="H118" s="27"/>
      <c r="I118" s="172"/>
      <c r="J118" s="193"/>
      <c r="K118" s="172"/>
      <c r="L118" s="213"/>
      <c r="M118" s="172"/>
      <c r="N118" s="211"/>
      <c r="O118" s="172"/>
      <c r="P118" s="194"/>
      <c r="Q118" s="224"/>
      <c r="R118" s="243"/>
      <c r="S118" s="212"/>
      <c r="T118" s="211"/>
      <c r="U118" s="245"/>
      <c r="V118" s="211"/>
      <c r="W118" s="211"/>
      <c r="X118" s="174"/>
      <c r="Y118" s="174"/>
      <c r="Z118" s="174"/>
    </row>
    <row r="119" spans="1:26" ht="15.75" customHeight="1">
      <c r="A119" s="190"/>
      <c r="B119" s="190"/>
      <c r="C119" s="190"/>
      <c r="D119" s="190"/>
      <c r="E119" s="190"/>
      <c r="F119" s="169"/>
      <c r="G119" s="213"/>
      <c r="H119" s="27"/>
      <c r="I119" s="172"/>
      <c r="J119" s="193"/>
      <c r="K119" s="172"/>
      <c r="L119" s="213"/>
      <c r="M119" s="172"/>
      <c r="N119" s="211"/>
      <c r="O119" s="172"/>
      <c r="P119" s="194"/>
      <c r="Q119" s="224"/>
      <c r="R119" s="243"/>
      <c r="S119" s="212"/>
      <c r="T119" s="212"/>
      <c r="U119" s="245"/>
      <c r="V119" s="211"/>
      <c r="W119" s="211"/>
      <c r="X119" s="174"/>
      <c r="Y119" s="174"/>
      <c r="Z119" s="174"/>
    </row>
    <row r="120" spans="1:26" ht="15.75" customHeight="1">
      <c r="A120" s="190"/>
      <c r="B120" s="190"/>
      <c r="C120" s="190"/>
      <c r="D120" s="190"/>
      <c r="E120" s="190"/>
      <c r="F120" s="169"/>
      <c r="G120" s="213"/>
      <c r="H120" s="27"/>
      <c r="I120" s="172"/>
      <c r="J120" s="193"/>
      <c r="K120" s="172"/>
      <c r="L120" s="192"/>
      <c r="M120" s="172"/>
      <c r="N120" s="211"/>
      <c r="O120" s="172"/>
      <c r="P120" s="194"/>
      <c r="Q120" s="224"/>
      <c r="R120" s="243"/>
      <c r="S120" s="212"/>
      <c r="T120" s="211"/>
      <c r="U120" s="246"/>
      <c r="V120" s="211"/>
      <c r="W120" s="211"/>
      <c r="X120" s="174"/>
      <c r="Y120" s="174"/>
      <c r="Z120" s="174"/>
    </row>
    <row r="121" spans="1:26" ht="15.75" customHeight="1">
      <c r="A121" s="190"/>
      <c r="B121" s="190"/>
      <c r="C121" s="190"/>
      <c r="D121" s="190"/>
      <c r="E121" s="190"/>
      <c r="F121" s="169"/>
      <c r="G121" s="213"/>
      <c r="H121" s="27"/>
      <c r="I121" s="172"/>
      <c r="J121" s="193"/>
      <c r="K121" s="172"/>
      <c r="L121" s="192"/>
      <c r="M121" s="172"/>
      <c r="N121" s="211"/>
      <c r="O121" s="172"/>
      <c r="P121" s="194"/>
      <c r="Q121" s="224"/>
      <c r="R121" s="243"/>
      <c r="S121" s="212"/>
      <c r="T121" s="211"/>
      <c r="U121" s="246"/>
      <c r="V121" s="211"/>
      <c r="W121" s="211"/>
      <c r="X121" s="174"/>
      <c r="Y121" s="174"/>
      <c r="Z121" s="174"/>
    </row>
    <row r="122" spans="1:26" ht="15.75" customHeight="1">
      <c r="A122" s="190"/>
      <c r="B122" s="190"/>
      <c r="C122" s="190"/>
      <c r="D122" s="190"/>
      <c r="E122" s="190"/>
      <c r="F122" s="169"/>
      <c r="G122" s="213"/>
      <c r="H122" s="27"/>
      <c r="I122" s="172"/>
      <c r="J122" s="193"/>
      <c r="K122" s="172"/>
      <c r="L122" s="213"/>
      <c r="M122" s="172"/>
      <c r="N122" s="211"/>
      <c r="O122" s="172"/>
      <c r="P122" s="194"/>
      <c r="Q122" s="224"/>
      <c r="R122" s="243"/>
      <c r="S122" s="212"/>
      <c r="T122" s="211"/>
      <c r="U122" s="245"/>
      <c r="V122" s="211"/>
      <c r="W122" s="211"/>
      <c r="X122" s="174"/>
      <c r="Y122" s="174"/>
      <c r="Z122" s="174"/>
    </row>
    <row r="123" spans="1:26" ht="15.75" customHeight="1">
      <c r="A123" s="190"/>
      <c r="B123" s="190"/>
      <c r="C123" s="190"/>
      <c r="D123" s="190"/>
      <c r="E123" s="190"/>
      <c r="F123" s="169"/>
      <c r="G123" s="213"/>
      <c r="H123" s="27"/>
      <c r="I123" s="172"/>
      <c r="J123" s="193"/>
      <c r="K123" s="172"/>
      <c r="L123" s="192"/>
      <c r="M123" s="172"/>
      <c r="N123" s="211"/>
      <c r="O123" s="172"/>
      <c r="P123" s="194"/>
      <c r="Q123" s="224"/>
      <c r="R123" s="243"/>
      <c r="S123" s="212"/>
      <c r="T123" s="211"/>
      <c r="U123" s="246"/>
      <c r="V123" s="211"/>
      <c r="W123" s="211"/>
      <c r="X123" s="174"/>
      <c r="Y123" s="174"/>
      <c r="Z123" s="174"/>
    </row>
    <row r="124" spans="1:26" ht="15.75" customHeight="1">
      <c r="A124" s="190"/>
      <c r="B124" s="190"/>
      <c r="C124" s="190"/>
      <c r="D124" s="190"/>
      <c r="E124" s="190"/>
      <c r="F124" s="169"/>
      <c r="G124" s="213"/>
      <c r="H124" s="27"/>
      <c r="I124" s="172"/>
      <c r="J124" s="193"/>
      <c r="K124" s="172"/>
      <c r="L124" s="213"/>
      <c r="M124" s="172"/>
      <c r="N124" s="211"/>
      <c r="O124" s="172"/>
      <c r="P124" s="194"/>
      <c r="Q124" s="224"/>
      <c r="R124" s="243"/>
      <c r="S124" s="212"/>
      <c r="T124" s="211"/>
      <c r="U124" s="245"/>
      <c r="V124" s="211"/>
      <c r="W124" s="211"/>
      <c r="X124" s="174"/>
      <c r="Y124" s="174"/>
      <c r="Z124" s="174"/>
    </row>
    <row r="125" spans="1:26" ht="15.75" customHeight="1">
      <c r="A125" s="190"/>
      <c r="B125" s="190"/>
      <c r="C125" s="190"/>
      <c r="D125" s="190"/>
      <c r="E125" s="190"/>
      <c r="F125" s="169"/>
      <c r="G125" s="213"/>
      <c r="H125" s="27"/>
      <c r="I125" s="172"/>
      <c r="J125" s="193"/>
      <c r="K125" s="172"/>
      <c r="L125" s="213"/>
      <c r="M125" s="172"/>
      <c r="N125" s="211"/>
      <c r="O125" s="172"/>
      <c r="P125" s="194"/>
      <c r="Q125" s="224"/>
      <c r="R125" s="243"/>
      <c r="S125" s="212"/>
      <c r="T125" s="211"/>
      <c r="U125" s="245"/>
      <c r="V125" s="211"/>
      <c r="W125" s="211"/>
      <c r="X125" s="174"/>
      <c r="Y125" s="174"/>
      <c r="Z125" s="174"/>
    </row>
    <row r="126" spans="1:26" ht="15.75" customHeight="1">
      <c r="A126" s="190"/>
      <c r="B126" s="190"/>
      <c r="C126" s="190"/>
      <c r="D126" s="190"/>
      <c r="E126" s="190"/>
      <c r="F126" s="169"/>
      <c r="G126" s="213"/>
      <c r="H126" s="27"/>
      <c r="I126" s="172"/>
      <c r="J126" s="193"/>
      <c r="K126" s="172"/>
      <c r="L126" s="213"/>
      <c r="M126" s="172"/>
      <c r="N126" s="211"/>
      <c r="O126" s="172"/>
      <c r="P126" s="194"/>
      <c r="Q126" s="224"/>
      <c r="R126" s="243"/>
      <c r="S126" s="212"/>
      <c r="T126" s="211"/>
      <c r="U126" s="245"/>
      <c r="V126" s="211"/>
      <c r="W126" s="211"/>
      <c r="X126" s="174"/>
      <c r="Y126" s="174"/>
      <c r="Z126" s="174"/>
    </row>
    <row r="127" spans="1:26" ht="15.75" customHeight="1">
      <c r="A127" s="190"/>
      <c r="B127" s="190"/>
      <c r="C127" s="190"/>
      <c r="D127" s="190"/>
      <c r="E127" s="190"/>
      <c r="F127" s="169"/>
      <c r="G127" s="213"/>
      <c r="H127" s="208"/>
      <c r="I127" s="172"/>
      <c r="J127" s="193"/>
      <c r="K127" s="172"/>
      <c r="L127" s="213"/>
      <c r="M127" s="172"/>
      <c r="N127" s="211"/>
      <c r="O127" s="172"/>
      <c r="P127" s="194"/>
      <c r="Q127" s="224"/>
      <c r="R127" s="243"/>
      <c r="S127" s="212"/>
      <c r="T127" s="211"/>
      <c r="U127" s="246"/>
      <c r="V127" s="211"/>
      <c r="W127" s="211"/>
      <c r="X127" s="174"/>
      <c r="Y127" s="174"/>
      <c r="Z127" s="174"/>
    </row>
    <row r="128" spans="1:26" ht="15.75" customHeight="1">
      <c r="A128" s="190"/>
      <c r="B128" s="190"/>
      <c r="C128" s="190"/>
      <c r="D128" s="190"/>
      <c r="E128" s="190"/>
      <c r="F128" s="169"/>
      <c r="G128" s="213"/>
      <c r="H128" s="27"/>
      <c r="I128" s="172"/>
      <c r="J128" s="193"/>
      <c r="K128" s="172"/>
      <c r="L128" s="213"/>
      <c r="M128" s="172"/>
      <c r="N128" s="211"/>
      <c r="O128" s="172"/>
      <c r="P128" s="194"/>
      <c r="Q128" s="224"/>
      <c r="R128" s="243"/>
      <c r="S128" s="212"/>
      <c r="T128" s="211"/>
      <c r="U128" s="245"/>
      <c r="V128" s="211"/>
      <c r="W128" s="211"/>
      <c r="X128" s="174"/>
      <c r="Y128" s="174"/>
      <c r="Z128" s="174"/>
    </row>
    <row r="129" spans="1:26" ht="15.75" customHeight="1">
      <c r="A129" s="190"/>
      <c r="B129" s="190"/>
      <c r="C129" s="190"/>
      <c r="D129" s="190"/>
      <c r="E129" s="190"/>
      <c r="F129" s="169"/>
      <c r="G129" s="213"/>
      <c r="H129" s="27"/>
      <c r="I129" s="172"/>
      <c r="J129" s="193"/>
      <c r="K129" s="172"/>
      <c r="L129" s="192"/>
      <c r="M129" s="172"/>
      <c r="N129" s="211"/>
      <c r="O129" s="172"/>
      <c r="P129" s="194"/>
      <c r="Q129" s="247"/>
      <c r="R129" s="243"/>
      <c r="S129" s="212"/>
      <c r="T129" s="211"/>
      <c r="U129" s="246"/>
      <c r="V129" s="211"/>
      <c r="W129" s="211"/>
      <c r="X129" s="174"/>
      <c r="Y129" s="174"/>
      <c r="Z129" s="174"/>
    </row>
    <row r="130" spans="1:26" ht="15.75" customHeight="1">
      <c r="A130" s="190"/>
      <c r="B130" s="190"/>
      <c r="C130" s="190"/>
      <c r="D130" s="190"/>
      <c r="E130" s="190"/>
      <c r="F130" s="169"/>
      <c r="G130" s="213"/>
      <c r="H130" s="27"/>
      <c r="I130" s="172"/>
      <c r="J130" s="193"/>
      <c r="K130" s="172"/>
      <c r="L130" s="213"/>
      <c r="M130" s="172"/>
      <c r="N130" s="211"/>
      <c r="O130" s="172"/>
      <c r="P130" s="194"/>
      <c r="Q130" s="247"/>
      <c r="R130" s="248"/>
      <c r="S130" s="212"/>
      <c r="T130" s="211"/>
      <c r="U130" s="245"/>
      <c r="V130" s="211"/>
      <c r="W130" s="211"/>
      <c r="X130" s="174"/>
      <c r="Y130" s="174"/>
      <c r="Z130" s="174"/>
    </row>
    <row r="131" spans="1:26" ht="15.75" customHeight="1">
      <c r="A131" s="190"/>
      <c r="B131" s="190"/>
      <c r="C131" s="190"/>
      <c r="D131" s="190"/>
      <c r="E131" s="190"/>
      <c r="F131" s="169"/>
      <c r="G131" s="213"/>
      <c r="H131" s="27"/>
      <c r="I131" s="172"/>
      <c r="J131" s="193"/>
      <c r="K131" s="172"/>
      <c r="L131" s="192"/>
      <c r="M131" s="172"/>
      <c r="N131" s="211"/>
      <c r="O131" s="172"/>
      <c r="P131" s="194"/>
      <c r="Q131" s="247"/>
      <c r="R131" s="248"/>
      <c r="S131" s="212"/>
      <c r="T131" s="212"/>
      <c r="U131" s="246"/>
      <c r="V131" s="211"/>
      <c r="W131" s="211"/>
      <c r="X131" s="174"/>
      <c r="Y131" s="174"/>
      <c r="Z131" s="174"/>
    </row>
    <row r="132" spans="1:26" ht="15.5">
      <c r="F132" s="169"/>
      <c r="G132" s="191"/>
      <c r="H132" s="192"/>
      <c r="I132" s="172"/>
      <c r="J132" s="193"/>
      <c r="K132" s="172"/>
      <c r="L132" s="192"/>
      <c r="M132" s="172"/>
      <c r="N132" s="194"/>
      <c r="O132" s="172"/>
      <c r="P132" s="194"/>
      <c r="Q132" s="223"/>
      <c r="R132" s="203"/>
      <c r="S132" s="30"/>
      <c r="T132" s="206"/>
      <c r="U132" s="197"/>
      <c r="V132" s="198"/>
      <c r="W132" s="198"/>
    </row>
    <row r="133" spans="1:26" ht="15.5">
      <c r="F133" s="169"/>
      <c r="G133" s="191"/>
      <c r="H133" s="192"/>
      <c r="I133" s="172"/>
      <c r="J133" s="193"/>
      <c r="K133" s="172"/>
      <c r="L133" s="192"/>
      <c r="M133" s="172"/>
      <c r="N133" s="211"/>
      <c r="O133" s="172"/>
      <c r="P133" s="194"/>
      <c r="Q133" s="217"/>
      <c r="R133" s="213"/>
      <c r="S133" s="30"/>
      <c r="T133" s="212"/>
      <c r="U133" s="197"/>
      <c r="V133" s="198"/>
      <c r="W133" s="198"/>
    </row>
    <row r="134" spans="1:26" ht="15.5">
      <c r="F134" s="169"/>
      <c r="G134" s="191"/>
      <c r="H134" s="230"/>
      <c r="I134" s="172"/>
      <c r="J134" s="193"/>
      <c r="K134" s="172"/>
      <c r="L134" s="230"/>
      <c r="M134" s="172"/>
      <c r="N134" s="211"/>
      <c r="O134" s="172"/>
      <c r="P134" s="194"/>
      <c r="Q134" s="93"/>
      <c r="R134" s="242"/>
      <c r="S134" s="212"/>
      <c r="T134" s="211"/>
      <c r="U134" s="197"/>
      <c r="V134" s="211"/>
      <c r="W134" s="211"/>
    </row>
  </sheetData>
  <autoFilter ref="A1:W134" xr:uid="{7E76A671-7B8D-4855-8C5C-4E6DE9AFFFA2}"/>
  <conditionalFormatting sqref="H1:I1">
    <cfRule type="duplicateValues" dxfId="27" priority="1"/>
    <cfRule type="duplicateValues" dxfId="26" priority="2"/>
    <cfRule type="duplicateValues" dxfId="25" priority="3"/>
  </conditionalFormatting>
  <dataValidations disablePrompts="1" count="3">
    <dataValidation allowBlank="1" showInputMessage="1" showErrorMessage="1" promptTitle="Data de Nascimento" prompt="Informar data no formato DD/MM/YYYY._x000a__x000a_INFORMAÇÃO OBRIGATÓRIA PARA CRIAÇÃO E EDIÇÃO." sqref="Q10 Q4:Q5" xr:uid="{242058FE-3F63-41A5-B43A-AED6D2D8526F}"/>
    <dataValidation allowBlank="1" showInputMessage="1" showErrorMessage="1" promptTitle="Informe o CPF do Promotor" prompt="Informe o CPF do promotor sem formatação e máscara._x000a_Deve ser único na plataforma._x000a__x000a_INFORMAÇÃO OBRIGATÓRIA." sqref="G4:G7" xr:uid="{9775EDC2-9B6F-4EF4-9044-1F7132BAF6B9}"/>
    <dataValidation allowBlank="1" showInputMessage="1" showErrorMessage="1" promptTitle="CNPJ da Empresa Parceira" prompt="Informar o CNPJ da empresa parceira sem formatação e sem máscara._x000a__x000a_INFORMAÇÃO OBRIGATÓRIA." sqref="F2:F15" xr:uid="{CDEB4349-6406-4569-A09F-130058B3CFF2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045FE-4882-46DE-887E-B7D071C5349E}">
  <sheetPr>
    <tabColor theme="4" tint="0.79998168889431442"/>
  </sheetPr>
  <dimension ref="A1:L40"/>
  <sheetViews>
    <sheetView showGridLines="0" zoomScale="80" zoomScaleNormal="80" workbookViewId="0">
      <selection activeCell="F4" sqref="F4"/>
    </sheetView>
  </sheetViews>
  <sheetFormatPr defaultRowHeight="14.5"/>
  <cols>
    <col min="1" max="1" width="38.1796875" bestFit="1" customWidth="1"/>
    <col min="2" max="2" width="27.1796875" bestFit="1" customWidth="1"/>
    <col min="3" max="3" width="27.1796875" customWidth="1"/>
    <col min="4" max="4" width="14.81640625" bestFit="1" customWidth="1"/>
    <col min="5" max="5" width="17.90625" bestFit="1" customWidth="1"/>
    <col min="6" max="7" width="17.90625" customWidth="1"/>
    <col min="8" max="9" width="11.81640625" customWidth="1"/>
    <col min="10" max="10" width="17.36328125" bestFit="1" customWidth="1"/>
    <col min="12" max="12" width="14.6328125" bestFit="1" customWidth="1"/>
  </cols>
  <sheetData>
    <row r="1" spans="1:12">
      <c r="F1" s="156" t="s">
        <v>2251</v>
      </c>
      <c r="G1" s="157">
        <v>44927</v>
      </c>
    </row>
    <row r="2" spans="1:12">
      <c r="F2" s="156" t="s">
        <v>2252</v>
      </c>
      <c r="G2" s="157">
        <v>44957</v>
      </c>
      <c r="J2" s="158" t="s">
        <v>2258</v>
      </c>
    </row>
    <row r="3" spans="1:12">
      <c r="J3" s="159">
        <f>SUM(J5:J45)</f>
        <v>32076.754838709665</v>
      </c>
      <c r="L3" s="160">
        <f>J3/60</f>
        <v>534.61258064516107</v>
      </c>
    </row>
    <row r="4" spans="1:12">
      <c r="A4" s="161" t="s">
        <v>2253</v>
      </c>
      <c r="B4" s="161" t="s">
        <v>12</v>
      </c>
      <c r="C4" s="161" t="s">
        <v>23</v>
      </c>
      <c r="D4" s="162" t="s">
        <v>35</v>
      </c>
      <c r="E4" s="162" t="s">
        <v>36</v>
      </c>
      <c r="F4" s="162" t="s">
        <v>2254</v>
      </c>
      <c r="G4" s="162" t="s">
        <v>2255</v>
      </c>
      <c r="H4" s="163" t="s">
        <v>2256</v>
      </c>
      <c r="I4" s="162" t="s">
        <v>2257</v>
      </c>
      <c r="J4" s="163" t="s">
        <v>1508</v>
      </c>
    </row>
    <row r="5" spans="1:12">
      <c r="A5" s="164" t="s">
        <v>1526</v>
      </c>
      <c r="B5" s="165" t="s">
        <v>2120</v>
      </c>
      <c r="C5" s="27" t="s">
        <v>61</v>
      </c>
      <c r="D5" s="41">
        <v>44949</v>
      </c>
      <c r="E5" s="41"/>
      <c r="F5" s="28">
        <v>44949</v>
      </c>
      <c r="G5" s="28">
        <v>44957</v>
      </c>
      <c r="H5" s="27">
        <f>IF(AND(D5&lt;$G$1,E5=""),DATEDIF($G$1,G5,"D")+1,IF(AND(D5&gt;=$G$1,E5=""),DATEDIF(D5,G5,"D")+1,DATEDIF($G$1,G5,"D")+1))</f>
        <v>9</v>
      </c>
      <c r="I5" s="27" t="s">
        <v>252</v>
      </c>
      <c r="J5" s="51">
        <f>VLOOKUP(C5,Alavanca!D:E,2,0)*H5/(DATEDIF($G$1,$G$2,"D")+1)</f>
        <v>1603.837741935484</v>
      </c>
    </row>
    <row r="6" spans="1:12">
      <c r="A6" s="164" t="s">
        <v>2123</v>
      </c>
      <c r="B6" s="165" t="s">
        <v>2120</v>
      </c>
      <c r="C6" s="27" t="s">
        <v>61</v>
      </c>
      <c r="D6" s="41">
        <v>44949</v>
      </c>
      <c r="E6" s="41"/>
      <c r="F6" s="28">
        <v>44949</v>
      </c>
      <c r="G6" s="28">
        <v>44957</v>
      </c>
      <c r="H6" s="27">
        <f t="shared" ref="H6:H31" si="0">IF(AND(D6&lt;$G$1,E6=""),DATEDIF($G$1,G6,"D")+1,IF(AND(D6&gt;=$G$1,E6=""),DATEDIF(D6,G6,"D")+1,DATEDIF($G$1,G6,"D")+1))</f>
        <v>9</v>
      </c>
      <c r="I6" s="27" t="s">
        <v>252</v>
      </c>
      <c r="J6" s="51">
        <f>VLOOKUP(C6,Alavanca!D:E,2,0)*H6/(DATEDIF($G$1,$G$2,"D")+1)</f>
        <v>1603.837741935484</v>
      </c>
    </row>
    <row r="7" spans="1:12">
      <c r="A7" s="164" t="s">
        <v>2126</v>
      </c>
      <c r="B7" s="165" t="s">
        <v>2120</v>
      </c>
      <c r="C7" s="27" t="s">
        <v>61</v>
      </c>
      <c r="D7" s="41">
        <v>44949</v>
      </c>
      <c r="E7" s="41"/>
      <c r="F7" s="28">
        <v>44949</v>
      </c>
      <c r="G7" s="28">
        <v>44957</v>
      </c>
      <c r="H7" s="27">
        <f t="shared" si="0"/>
        <v>9</v>
      </c>
      <c r="I7" s="27" t="s">
        <v>252</v>
      </c>
      <c r="J7" s="51">
        <f>VLOOKUP(C7,Alavanca!D:E,2,0)*H7/(DATEDIF($G$1,$G$2,"D")+1)</f>
        <v>1603.837741935484</v>
      </c>
    </row>
    <row r="8" spans="1:12">
      <c r="A8" s="164" t="s">
        <v>2129</v>
      </c>
      <c r="B8" s="165" t="s">
        <v>2130</v>
      </c>
      <c r="C8" s="27" t="s">
        <v>61</v>
      </c>
      <c r="D8" s="41">
        <v>44949</v>
      </c>
      <c r="E8" s="41">
        <v>44950</v>
      </c>
      <c r="F8" s="28">
        <v>44949</v>
      </c>
      <c r="G8" s="28">
        <v>44957</v>
      </c>
      <c r="H8" s="27">
        <v>2</v>
      </c>
      <c r="I8" s="27" t="s">
        <v>252</v>
      </c>
      <c r="J8" s="51">
        <f>VLOOKUP(C8,Alavanca!D:E,2,0)*H8/(DATEDIF($G$1,$G$2,"D")+1)</f>
        <v>356.40838709677416</v>
      </c>
    </row>
    <row r="9" spans="1:12">
      <c r="A9" s="164" t="s">
        <v>2133</v>
      </c>
      <c r="B9" s="165" t="s">
        <v>2130</v>
      </c>
      <c r="C9" s="27" t="s">
        <v>61</v>
      </c>
      <c r="D9" s="41">
        <v>44949</v>
      </c>
      <c r="E9" s="41"/>
      <c r="F9" s="28">
        <v>44949</v>
      </c>
      <c r="G9" s="28">
        <v>44957</v>
      </c>
      <c r="H9" s="27">
        <f t="shared" si="0"/>
        <v>9</v>
      </c>
      <c r="I9" s="27" t="s">
        <v>252</v>
      </c>
      <c r="J9" s="51">
        <f>VLOOKUP(C9,Alavanca!D:E,2,0)*H9/(DATEDIF($G$1,$G$2,"D")+1)</f>
        <v>1603.837741935484</v>
      </c>
    </row>
    <row r="10" spans="1:12">
      <c r="A10" s="164" t="s">
        <v>2136</v>
      </c>
      <c r="B10" s="165" t="s">
        <v>2130</v>
      </c>
      <c r="C10" s="27" t="s">
        <v>61</v>
      </c>
      <c r="D10" s="41">
        <v>44949</v>
      </c>
      <c r="E10" s="41"/>
      <c r="F10" s="28">
        <v>44949</v>
      </c>
      <c r="G10" s="28">
        <v>44957</v>
      </c>
      <c r="H10" s="27">
        <f t="shared" si="0"/>
        <v>9</v>
      </c>
      <c r="I10" s="27" t="s">
        <v>252</v>
      </c>
      <c r="J10" s="51">
        <f>VLOOKUP(C10,Alavanca!D:E,2,0)*H10/(DATEDIF($G$1,$G$2,"D")+1)</f>
        <v>1603.837741935484</v>
      </c>
    </row>
    <row r="11" spans="1:12">
      <c r="A11" s="164" t="s">
        <v>1616</v>
      </c>
      <c r="B11" s="165" t="s">
        <v>2120</v>
      </c>
      <c r="C11" s="27" t="s">
        <v>61</v>
      </c>
      <c r="D11" s="41">
        <v>44949</v>
      </c>
      <c r="E11" s="41"/>
      <c r="F11" s="28">
        <v>44949</v>
      </c>
      <c r="G11" s="28">
        <v>44957</v>
      </c>
      <c r="H11" s="27">
        <f t="shared" si="0"/>
        <v>9</v>
      </c>
      <c r="I11" s="27" t="s">
        <v>252</v>
      </c>
      <c r="J11" s="51">
        <f>VLOOKUP(C11,Alavanca!D:E,2,0)*H11/(DATEDIF($G$1,$G$2,"D")+1)</f>
        <v>1603.837741935484</v>
      </c>
    </row>
    <row r="12" spans="1:12">
      <c r="A12" s="164" t="s">
        <v>1690</v>
      </c>
      <c r="B12" s="165" t="s">
        <v>2130</v>
      </c>
      <c r="C12" s="27" t="s">
        <v>61</v>
      </c>
      <c r="D12" s="41">
        <v>44949</v>
      </c>
      <c r="E12" s="41"/>
      <c r="F12" s="28">
        <v>44949</v>
      </c>
      <c r="G12" s="28">
        <v>44957</v>
      </c>
      <c r="H12" s="27">
        <f t="shared" si="0"/>
        <v>9</v>
      </c>
      <c r="I12" s="27" t="s">
        <v>252</v>
      </c>
      <c r="J12" s="51">
        <f>VLOOKUP(C12,Alavanca!D:E,2,0)*H12/(DATEDIF($G$1,$G$2,"D")+1)</f>
        <v>1603.837741935484</v>
      </c>
    </row>
    <row r="13" spans="1:12">
      <c r="A13" s="164" t="s">
        <v>1731</v>
      </c>
      <c r="B13" s="165" t="s">
        <v>2120</v>
      </c>
      <c r="C13" s="27" t="s">
        <v>61</v>
      </c>
      <c r="D13" s="41">
        <v>44949</v>
      </c>
      <c r="E13" s="41"/>
      <c r="F13" s="28">
        <v>44949</v>
      </c>
      <c r="G13" s="28">
        <v>44957</v>
      </c>
      <c r="H13" s="27">
        <f t="shared" si="0"/>
        <v>9</v>
      </c>
      <c r="I13" s="27" t="s">
        <v>252</v>
      </c>
      <c r="J13" s="51">
        <f>VLOOKUP(C13,Alavanca!D:E,2,0)*H13/(DATEDIF($G$1,$G$2,"D")+1)</f>
        <v>1603.837741935484</v>
      </c>
    </row>
    <row r="14" spans="1:12">
      <c r="A14" s="164" t="s">
        <v>1791</v>
      </c>
      <c r="B14" s="165" t="s">
        <v>2130</v>
      </c>
      <c r="C14" s="27" t="s">
        <v>61</v>
      </c>
      <c r="D14" s="41">
        <v>44949</v>
      </c>
      <c r="E14" s="41"/>
      <c r="F14" s="28">
        <v>44949</v>
      </c>
      <c r="G14" s="28">
        <v>44957</v>
      </c>
      <c r="H14" s="27">
        <f t="shared" si="0"/>
        <v>9</v>
      </c>
      <c r="I14" s="27" t="s">
        <v>252</v>
      </c>
      <c r="J14" s="51">
        <f>VLOOKUP(C14,Alavanca!D:E,2,0)*H14/(DATEDIF($G$1,$G$2,"D")+1)</f>
        <v>1603.837741935484</v>
      </c>
    </row>
    <row r="15" spans="1:12">
      <c r="A15" s="164" t="s">
        <v>2149</v>
      </c>
      <c r="B15" s="165" t="s">
        <v>2130</v>
      </c>
      <c r="C15" s="27" t="s">
        <v>61</v>
      </c>
      <c r="D15" s="41">
        <v>44949</v>
      </c>
      <c r="E15" s="41"/>
      <c r="F15" s="28">
        <v>44949</v>
      </c>
      <c r="G15" s="28">
        <v>44957</v>
      </c>
      <c r="H15" s="27">
        <f t="shared" si="0"/>
        <v>9</v>
      </c>
      <c r="I15" s="27" t="s">
        <v>252</v>
      </c>
      <c r="J15" s="51">
        <f>VLOOKUP(C15,Alavanca!D:E,2,0)*H15/(DATEDIF($G$1,$G$2,"D")+1)</f>
        <v>1603.837741935484</v>
      </c>
    </row>
    <row r="16" spans="1:12">
      <c r="A16" s="164" t="s">
        <v>2152</v>
      </c>
      <c r="B16" s="165" t="s">
        <v>2120</v>
      </c>
      <c r="C16" s="27" t="s">
        <v>61</v>
      </c>
      <c r="D16" s="41">
        <v>44949</v>
      </c>
      <c r="E16" s="41"/>
      <c r="F16" s="28">
        <v>44949</v>
      </c>
      <c r="G16" s="28">
        <v>44957</v>
      </c>
      <c r="H16" s="27">
        <f t="shared" si="0"/>
        <v>9</v>
      </c>
      <c r="I16" s="27" t="s">
        <v>252</v>
      </c>
      <c r="J16" s="51">
        <f>VLOOKUP(C16,Alavanca!D:E,2,0)*H16/(DATEDIF($G$1,$G$2,"D")+1)</f>
        <v>1603.837741935484</v>
      </c>
    </row>
    <row r="17" spans="1:10">
      <c r="A17" s="164" t="s">
        <v>2155</v>
      </c>
      <c r="B17" s="165" t="s">
        <v>2130</v>
      </c>
      <c r="C17" s="27" t="s">
        <v>61</v>
      </c>
      <c r="D17" s="41">
        <v>44949</v>
      </c>
      <c r="E17" s="41"/>
      <c r="F17" s="28">
        <v>44949</v>
      </c>
      <c r="G17" s="28">
        <v>44957</v>
      </c>
      <c r="H17" s="27">
        <f t="shared" si="0"/>
        <v>9</v>
      </c>
      <c r="I17" s="27" t="s">
        <v>252</v>
      </c>
      <c r="J17" s="51">
        <f>VLOOKUP(C17,Alavanca!D:E,2,0)*H17/(DATEDIF($G$1,$G$2,"D")+1)</f>
        <v>1603.837741935484</v>
      </c>
    </row>
    <row r="18" spans="1:10">
      <c r="A18" s="164" t="s">
        <v>1883</v>
      </c>
      <c r="B18" s="165" t="s">
        <v>2120</v>
      </c>
      <c r="C18" s="27" t="s">
        <v>61</v>
      </c>
      <c r="D18" s="41">
        <v>44949</v>
      </c>
      <c r="E18" s="41"/>
      <c r="F18" s="28">
        <v>44949</v>
      </c>
      <c r="G18" s="28">
        <v>44957</v>
      </c>
      <c r="H18" s="27">
        <f t="shared" si="0"/>
        <v>9</v>
      </c>
      <c r="I18" s="27" t="s">
        <v>252</v>
      </c>
      <c r="J18" s="51">
        <f>VLOOKUP(C18,Alavanca!D:E,2,0)*H18/(DATEDIF($G$1,$G$2,"D")+1)</f>
        <v>1603.837741935484</v>
      </c>
    </row>
    <row r="19" spans="1:10">
      <c r="A19" s="164" t="s">
        <v>1910</v>
      </c>
      <c r="B19" s="165" t="s">
        <v>2130</v>
      </c>
      <c r="C19" s="27" t="s">
        <v>61</v>
      </c>
      <c r="D19" s="41">
        <v>44949</v>
      </c>
      <c r="E19" s="41"/>
      <c r="F19" s="28">
        <v>44949</v>
      </c>
      <c r="G19" s="28">
        <v>44957</v>
      </c>
      <c r="H19" s="27">
        <f t="shared" si="0"/>
        <v>9</v>
      </c>
      <c r="I19" s="27" t="s">
        <v>252</v>
      </c>
      <c r="J19" s="51">
        <f>VLOOKUP(C19,Alavanca!D:E,2,0)*H19/(DATEDIF($G$1,$G$2,"D")+1)</f>
        <v>1603.837741935484</v>
      </c>
    </row>
    <row r="20" spans="1:10">
      <c r="A20" s="164" t="s">
        <v>1912</v>
      </c>
      <c r="B20" s="165" t="s">
        <v>2130</v>
      </c>
      <c r="C20" s="27" t="s">
        <v>61</v>
      </c>
      <c r="D20" s="41">
        <v>44949</v>
      </c>
      <c r="E20" s="41"/>
      <c r="F20" s="28">
        <v>44949</v>
      </c>
      <c r="G20" s="28">
        <v>44957</v>
      </c>
      <c r="H20" s="27">
        <f t="shared" si="0"/>
        <v>9</v>
      </c>
      <c r="I20" s="27" t="s">
        <v>252</v>
      </c>
      <c r="J20" s="51">
        <f>VLOOKUP(C20,Alavanca!D:E,2,0)*H20/(DATEDIF($G$1,$G$2,"D")+1)</f>
        <v>1603.837741935484</v>
      </c>
    </row>
    <row r="21" spans="1:10">
      <c r="A21" s="164" t="s">
        <v>2164</v>
      </c>
      <c r="B21" s="165" t="s">
        <v>2120</v>
      </c>
      <c r="C21" s="27" t="s">
        <v>61</v>
      </c>
      <c r="D21" s="41">
        <v>44949</v>
      </c>
      <c r="E21" s="41">
        <v>44953</v>
      </c>
      <c r="F21" s="28">
        <v>44949</v>
      </c>
      <c r="G21" s="28">
        <v>44957</v>
      </c>
      <c r="H21" s="27">
        <v>5</v>
      </c>
      <c r="I21" s="27" t="s">
        <v>252</v>
      </c>
      <c r="J21" s="51">
        <f>VLOOKUP(C21,Alavanca!D:E,2,0)*H21/(DATEDIF($G$1,$G$2,"D")+1)</f>
        <v>891.02096774193558</v>
      </c>
    </row>
    <row r="22" spans="1:10">
      <c r="A22" s="164" t="s">
        <v>2174</v>
      </c>
      <c r="B22" s="165" t="s">
        <v>2169</v>
      </c>
      <c r="C22" s="27" t="s">
        <v>61</v>
      </c>
      <c r="D22" s="41">
        <v>44956</v>
      </c>
      <c r="E22" s="41"/>
      <c r="F22" s="28">
        <v>44956</v>
      </c>
      <c r="G22" s="28">
        <v>44957</v>
      </c>
      <c r="H22" s="27">
        <f t="shared" si="0"/>
        <v>2</v>
      </c>
      <c r="I22" s="27" t="s">
        <v>252</v>
      </c>
      <c r="J22" s="51">
        <f>VLOOKUP(C22,Alavanca!D:E,2,0)*H22/(DATEDIF($G$1,$G$2,"D")+1)</f>
        <v>356.40838709677416</v>
      </c>
    </row>
    <row r="23" spans="1:10">
      <c r="A23" s="164" t="s">
        <v>2178</v>
      </c>
      <c r="B23" s="165" t="s">
        <v>2169</v>
      </c>
      <c r="C23" s="27" t="s">
        <v>61</v>
      </c>
      <c r="D23" s="41">
        <v>44956</v>
      </c>
      <c r="E23" s="41"/>
      <c r="F23" s="28">
        <v>44956</v>
      </c>
      <c r="G23" s="28">
        <v>44957</v>
      </c>
      <c r="H23" s="27">
        <f t="shared" si="0"/>
        <v>2</v>
      </c>
      <c r="I23" s="27" t="s">
        <v>252</v>
      </c>
      <c r="J23" s="51">
        <f>VLOOKUP(C23,Alavanca!D:E,2,0)*H23/(DATEDIF($G$1,$G$2,"D")+1)</f>
        <v>356.40838709677416</v>
      </c>
    </row>
    <row r="24" spans="1:10">
      <c r="A24" s="164" t="s">
        <v>2191</v>
      </c>
      <c r="B24" s="165" t="s">
        <v>2169</v>
      </c>
      <c r="C24" s="27" t="s">
        <v>61</v>
      </c>
      <c r="D24" s="41">
        <v>44956</v>
      </c>
      <c r="E24" s="41"/>
      <c r="F24" s="28">
        <v>44956</v>
      </c>
      <c r="G24" s="28">
        <v>44957</v>
      </c>
      <c r="H24" s="27">
        <f t="shared" si="0"/>
        <v>2</v>
      </c>
      <c r="I24" s="27" t="s">
        <v>252</v>
      </c>
      <c r="J24" s="51">
        <f>VLOOKUP(C24,Alavanca!D:E,2,0)*H24/(DATEDIF($G$1,$G$2,"D")+1)</f>
        <v>356.40838709677416</v>
      </c>
    </row>
    <row r="25" spans="1:10">
      <c r="A25" s="164" t="s">
        <v>2195</v>
      </c>
      <c r="B25" s="165" t="s">
        <v>2169</v>
      </c>
      <c r="C25" s="27" t="s">
        <v>61</v>
      </c>
      <c r="D25" s="41">
        <v>44956</v>
      </c>
      <c r="E25" s="41"/>
      <c r="F25" s="28">
        <v>44956</v>
      </c>
      <c r="G25" s="28">
        <v>44957</v>
      </c>
      <c r="H25" s="27">
        <f t="shared" si="0"/>
        <v>2</v>
      </c>
      <c r="I25" s="27" t="s">
        <v>252</v>
      </c>
      <c r="J25" s="51">
        <f>VLOOKUP(C25,Alavanca!D:E,2,0)*H25/(DATEDIF($G$1,$G$2,"D")+1)</f>
        <v>356.40838709677416</v>
      </c>
    </row>
    <row r="26" spans="1:10">
      <c r="A26" s="164" t="s">
        <v>2199</v>
      </c>
      <c r="B26" s="165" t="s">
        <v>2169</v>
      </c>
      <c r="C26" s="27" t="s">
        <v>61</v>
      </c>
      <c r="D26" s="41">
        <v>44956</v>
      </c>
      <c r="E26" s="41"/>
      <c r="F26" s="28">
        <v>44956</v>
      </c>
      <c r="G26" s="28">
        <v>44957</v>
      </c>
      <c r="H26" s="27">
        <f t="shared" si="0"/>
        <v>2</v>
      </c>
      <c r="I26" s="27" t="s">
        <v>252</v>
      </c>
      <c r="J26" s="51">
        <f>VLOOKUP(C26,Alavanca!D:E,2,0)*H26/(DATEDIF($G$1,$G$2,"D")+1)</f>
        <v>356.40838709677416</v>
      </c>
    </row>
    <row r="27" spans="1:10">
      <c r="A27" s="164" t="s">
        <v>2203</v>
      </c>
      <c r="B27" s="165" t="s">
        <v>2130</v>
      </c>
      <c r="C27" s="27" t="s">
        <v>61</v>
      </c>
      <c r="D27" s="41">
        <v>44956</v>
      </c>
      <c r="E27" s="41"/>
      <c r="F27" s="28">
        <v>44956</v>
      </c>
      <c r="G27" s="28">
        <v>44957</v>
      </c>
      <c r="H27" s="27">
        <f t="shared" si="0"/>
        <v>2</v>
      </c>
      <c r="I27" s="27" t="s">
        <v>252</v>
      </c>
      <c r="J27" s="51">
        <f>VLOOKUP(C27,Alavanca!D:E,2,0)*H27/(DATEDIF($G$1,$G$2,"D")+1)</f>
        <v>356.40838709677416</v>
      </c>
    </row>
    <row r="28" spans="1:10">
      <c r="A28" s="164" t="s">
        <v>2207</v>
      </c>
      <c r="B28" s="165" t="s">
        <v>2208</v>
      </c>
      <c r="C28" s="27" t="s">
        <v>61</v>
      </c>
      <c r="D28" s="41">
        <v>44956</v>
      </c>
      <c r="E28" s="41"/>
      <c r="F28" s="28">
        <v>44956</v>
      </c>
      <c r="G28" s="28">
        <v>44957</v>
      </c>
      <c r="H28" s="27">
        <f t="shared" si="0"/>
        <v>2</v>
      </c>
      <c r="I28" s="27" t="s">
        <v>252</v>
      </c>
      <c r="J28" s="51">
        <f>VLOOKUP(C28,Alavanca!D:E,2,0)*H28/(DATEDIF($G$1,$G$2,"D")+1)</f>
        <v>356.40838709677416</v>
      </c>
    </row>
    <row r="29" spans="1:10">
      <c r="A29" s="164" t="s">
        <v>2212</v>
      </c>
      <c r="B29" s="165" t="s">
        <v>2208</v>
      </c>
      <c r="C29" s="27" t="s">
        <v>61</v>
      </c>
      <c r="D29" s="41">
        <v>44956</v>
      </c>
      <c r="E29" s="41"/>
      <c r="F29" s="28">
        <v>44956</v>
      </c>
      <c r="G29" s="28">
        <v>44957</v>
      </c>
      <c r="H29" s="27">
        <f t="shared" si="0"/>
        <v>2</v>
      </c>
      <c r="I29" s="27" t="s">
        <v>252</v>
      </c>
      <c r="J29" s="51">
        <f>VLOOKUP(C29,Alavanca!D:E,2,0)*H29/(DATEDIF($G$1,$G$2,"D")+1)</f>
        <v>356.40838709677416</v>
      </c>
    </row>
    <row r="30" spans="1:10">
      <c r="A30" s="164" t="s">
        <v>2237</v>
      </c>
      <c r="B30" s="165" t="s">
        <v>2169</v>
      </c>
      <c r="C30" s="27" t="s">
        <v>61</v>
      </c>
      <c r="D30" s="41">
        <v>44956</v>
      </c>
      <c r="E30" s="41"/>
      <c r="F30" s="28">
        <v>44956</v>
      </c>
      <c r="G30" s="28">
        <v>44957</v>
      </c>
      <c r="H30" s="27">
        <f t="shared" si="0"/>
        <v>2</v>
      </c>
      <c r="I30" s="27" t="s">
        <v>252</v>
      </c>
      <c r="J30" s="51">
        <f>VLOOKUP(C30,Alavanca!D:E,2,0)*H30/(DATEDIF($G$1,$G$2,"D")+1)</f>
        <v>356.40838709677416</v>
      </c>
    </row>
    <row r="31" spans="1:10">
      <c r="A31" s="164" t="s">
        <v>2241</v>
      </c>
      <c r="B31" s="165" t="s">
        <v>2169</v>
      </c>
      <c r="C31" s="27" t="s">
        <v>61</v>
      </c>
      <c r="D31" s="41">
        <v>44956</v>
      </c>
      <c r="E31" s="41"/>
      <c r="F31" s="28">
        <v>44956</v>
      </c>
      <c r="G31" s="28">
        <v>44957</v>
      </c>
      <c r="H31" s="27">
        <f t="shared" si="0"/>
        <v>2</v>
      </c>
      <c r="I31" s="27" t="s">
        <v>252</v>
      </c>
      <c r="J31" s="51">
        <f>VLOOKUP(C31,Alavanca!D:E,2,0)*H31/(DATEDIF($G$1,$G$2,"D")+1)</f>
        <v>356.40838709677416</v>
      </c>
    </row>
    <row r="32" spans="1:10">
      <c r="A32" s="27" t="s">
        <v>2183</v>
      </c>
      <c r="B32" s="27" t="s">
        <v>5</v>
      </c>
      <c r="C32" s="27" t="s">
        <v>61</v>
      </c>
      <c r="D32" s="41">
        <v>44956</v>
      </c>
      <c r="E32" s="27"/>
      <c r="F32" s="28">
        <v>44956</v>
      </c>
      <c r="G32" s="28">
        <v>44957</v>
      </c>
      <c r="H32" s="27">
        <f t="shared" ref="H32:H40" si="1">IF(AND(D32&lt;$G$1,E32=""),DATEDIF($G$1,G32,"D")+1,IF(AND(D32&gt;=$G$1,E32=""),DATEDIF(D32,G32,"D")+1,DATEDIF($G$1,G32,"D")+1))</f>
        <v>2</v>
      </c>
      <c r="I32" s="27" t="s">
        <v>252</v>
      </c>
      <c r="J32" s="51">
        <f>VLOOKUP(C32,Alavanca!D:E,2,0)*H32/(DATEDIF($G$1,$G$2,"D")+1)</f>
        <v>356.40838709677416</v>
      </c>
    </row>
    <row r="33" spans="1:10">
      <c r="A33" s="27" t="s">
        <v>2187</v>
      </c>
      <c r="B33" s="27" t="s">
        <v>5</v>
      </c>
      <c r="C33" s="27" t="s">
        <v>61</v>
      </c>
      <c r="D33" s="41">
        <v>44956</v>
      </c>
      <c r="E33" s="27"/>
      <c r="F33" s="28">
        <v>44956</v>
      </c>
      <c r="G33" s="28">
        <v>44957</v>
      </c>
      <c r="H33" s="27">
        <f t="shared" si="1"/>
        <v>2</v>
      </c>
      <c r="I33" s="27" t="s">
        <v>252</v>
      </c>
      <c r="J33" s="51">
        <f>VLOOKUP(C33,Alavanca!D:E,2,0)*H33/(DATEDIF($G$1,$G$2,"D")+1)</f>
        <v>356.40838709677416</v>
      </c>
    </row>
    <row r="34" spans="1:10">
      <c r="A34" s="27" t="s">
        <v>2217</v>
      </c>
      <c r="B34" s="27" t="s">
        <v>5</v>
      </c>
      <c r="C34" s="27" t="s">
        <v>61</v>
      </c>
      <c r="D34" s="41">
        <v>44956</v>
      </c>
      <c r="E34" s="27"/>
      <c r="F34" s="28">
        <v>44956</v>
      </c>
      <c r="G34" s="28">
        <v>44957</v>
      </c>
      <c r="H34" s="27">
        <f t="shared" si="1"/>
        <v>2</v>
      </c>
      <c r="I34" s="27" t="s">
        <v>252</v>
      </c>
      <c r="J34" s="51">
        <f>VLOOKUP(C34,Alavanca!D:E,2,0)*H34/(DATEDIF($G$1,$G$2,"D")+1)</f>
        <v>356.40838709677416</v>
      </c>
    </row>
    <row r="35" spans="1:10">
      <c r="A35" s="27" t="s">
        <v>2221</v>
      </c>
      <c r="B35" s="27" t="s">
        <v>5</v>
      </c>
      <c r="C35" s="27" t="s">
        <v>61</v>
      </c>
      <c r="D35" s="41">
        <v>44956</v>
      </c>
      <c r="E35" s="27"/>
      <c r="F35" s="28">
        <v>44956</v>
      </c>
      <c r="G35" s="28">
        <v>44957</v>
      </c>
      <c r="H35" s="27">
        <f t="shared" si="1"/>
        <v>2</v>
      </c>
      <c r="I35" s="27" t="s">
        <v>252</v>
      </c>
      <c r="J35" s="51">
        <f>VLOOKUP(C35,Alavanca!D:E,2,0)*H35/(DATEDIF($G$1,$G$2,"D")+1)</f>
        <v>356.40838709677416</v>
      </c>
    </row>
    <row r="36" spans="1:10">
      <c r="A36" s="27" t="s">
        <v>2225</v>
      </c>
      <c r="B36" s="27" t="s">
        <v>5</v>
      </c>
      <c r="C36" s="27" t="s">
        <v>61</v>
      </c>
      <c r="D36" s="41">
        <v>44956</v>
      </c>
      <c r="E36" s="27"/>
      <c r="F36" s="28">
        <v>44956</v>
      </c>
      <c r="G36" s="28">
        <v>44957</v>
      </c>
      <c r="H36" s="27">
        <f t="shared" si="1"/>
        <v>2</v>
      </c>
      <c r="I36" s="27" t="s">
        <v>252</v>
      </c>
      <c r="J36" s="51">
        <f>VLOOKUP(C36,Alavanca!D:E,2,0)*H36/(DATEDIF($G$1,$G$2,"D")+1)</f>
        <v>356.40838709677416</v>
      </c>
    </row>
    <row r="37" spans="1:10">
      <c r="A37" s="27" t="s">
        <v>2229</v>
      </c>
      <c r="B37" s="27" t="s">
        <v>5</v>
      </c>
      <c r="C37" s="27" t="s">
        <v>61</v>
      </c>
      <c r="D37" s="41">
        <v>44956</v>
      </c>
      <c r="E37" s="27"/>
      <c r="F37" s="28">
        <v>44956</v>
      </c>
      <c r="G37" s="28">
        <v>44957</v>
      </c>
      <c r="H37" s="27">
        <f t="shared" si="1"/>
        <v>2</v>
      </c>
      <c r="I37" s="27" t="s">
        <v>252</v>
      </c>
      <c r="J37" s="51">
        <f>VLOOKUP(C37,Alavanca!D:E,2,0)*H37/(DATEDIF($G$1,$G$2,"D")+1)</f>
        <v>356.40838709677416</v>
      </c>
    </row>
    <row r="38" spans="1:10">
      <c r="A38" s="27" t="s">
        <v>2233</v>
      </c>
      <c r="B38" s="27" t="s">
        <v>5</v>
      </c>
      <c r="C38" s="27" t="s">
        <v>61</v>
      </c>
      <c r="D38" s="41">
        <v>44956</v>
      </c>
      <c r="E38" s="27"/>
      <c r="F38" s="28">
        <v>44956</v>
      </c>
      <c r="G38" s="28">
        <v>44957</v>
      </c>
      <c r="H38" s="27">
        <f t="shared" si="1"/>
        <v>2</v>
      </c>
      <c r="I38" s="27" t="s">
        <v>252</v>
      </c>
      <c r="J38" s="51">
        <f>VLOOKUP(C38,Alavanca!D:E,2,0)*H38/(DATEDIF($G$1,$G$2,"D")+1)</f>
        <v>356.40838709677416</v>
      </c>
    </row>
    <row r="39" spans="1:10">
      <c r="A39" s="27" t="s">
        <v>2245</v>
      </c>
      <c r="B39" s="27" t="s">
        <v>5</v>
      </c>
      <c r="C39" s="27" t="s">
        <v>61</v>
      </c>
      <c r="D39" s="41">
        <v>44956</v>
      </c>
      <c r="E39" s="27"/>
      <c r="F39" s="28">
        <v>44956</v>
      </c>
      <c r="G39" s="28">
        <v>44957</v>
      </c>
      <c r="H39" s="27">
        <f t="shared" si="1"/>
        <v>2</v>
      </c>
      <c r="I39" s="27" t="s">
        <v>252</v>
      </c>
      <c r="J39" s="51">
        <f>VLOOKUP(C39,Alavanca!D:E,2,0)*H39/(DATEDIF($G$1,$G$2,"D")+1)</f>
        <v>356.40838709677416</v>
      </c>
    </row>
    <row r="40" spans="1:10">
      <c r="A40" s="27" t="s">
        <v>2249</v>
      </c>
      <c r="B40" s="27" t="s">
        <v>5</v>
      </c>
      <c r="C40" s="27" t="s">
        <v>61</v>
      </c>
      <c r="D40" s="41">
        <v>44956</v>
      </c>
      <c r="E40" s="27"/>
      <c r="F40" s="28">
        <v>44956</v>
      </c>
      <c r="G40" s="28">
        <v>44957</v>
      </c>
      <c r="H40" s="27">
        <f t="shared" si="1"/>
        <v>2</v>
      </c>
      <c r="I40" s="27" t="s">
        <v>252</v>
      </c>
      <c r="J40" s="51">
        <f>VLOOKUP(C40,Alavanca!D:E,2,0)*H40/(DATEDIF($G$1,$G$2,"D")+1)</f>
        <v>356.40838709677416</v>
      </c>
    </row>
  </sheetData>
  <autoFilter ref="A4:L4" xr:uid="{D49045FE-4882-46DE-887E-B7D071C5349E}"/>
  <conditionalFormatting sqref="A4:A40">
    <cfRule type="duplicateValues" dxfId="24" priority="1"/>
  </conditionalFormatting>
  <conditionalFormatting sqref="A5:A31">
    <cfRule type="duplicateValues" dxfId="23" priority="14"/>
    <cfRule type="duplicateValues" dxfId="22" priority="15"/>
    <cfRule type="duplicateValues" dxfId="21" priority="16"/>
  </conditionalFormatting>
  <conditionalFormatting sqref="A31">
    <cfRule type="duplicateValues" dxfId="20" priority="5"/>
    <cfRule type="duplicateValues" dxfId="19" priority="6"/>
    <cfRule type="duplicateValues" dxfId="18" priority="7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D2EA6-5D21-4479-BC09-D7099E412D83}">
  <sheetPr filterMode="1">
    <tabColor theme="4" tint="0.79998168889431442"/>
  </sheetPr>
  <dimension ref="A1:L53"/>
  <sheetViews>
    <sheetView showGridLines="0" topLeftCell="A4" zoomScale="80" zoomScaleNormal="80" workbookViewId="0">
      <selection activeCell="A6" sqref="A6:E51"/>
    </sheetView>
  </sheetViews>
  <sheetFormatPr defaultRowHeight="14.5"/>
  <cols>
    <col min="1" max="1" width="38.1796875" bestFit="1" customWidth="1"/>
    <col min="2" max="2" width="27.1796875" bestFit="1" customWidth="1"/>
    <col min="3" max="3" width="27.1796875" customWidth="1"/>
    <col min="4" max="4" width="14.81640625" bestFit="1" customWidth="1"/>
    <col min="5" max="5" width="17.90625" bestFit="1" customWidth="1"/>
    <col min="6" max="7" width="17.90625" customWidth="1"/>
    <col min="8" max="9" width="11.81640625" customWidth="1"/>
    <col min="10" max="10" width="17.36328125" bestFit="1" customWidth="1"/>
    <col min="12" max="12" width="14.6328125" bestFit="1" customWidth="1"/>
  </cols>
  <sheetData>
    <row r="1" spans="1:12">
      <c r="F1" s="156" t="s">
        <v>2251</v>
      </c>
      <c r="G1" s="157">
        <v>44958</v>
      </c>
    </row>
    <row r="2" spans="1:12">
      <c r="F2" s="156" t="s">
        <v>2252</v>
      </c>
      <c r="G2" s="157">
        <v>44985</v>
      </c>
      <c r="J2" s="158" t="s">
        <v>3150</v>
      </c>
      <c r="L2" s="160"/>
    </row>
    <row r="3" spans="1:12">
      <c r="J3" s="159">
        <f>SUM(J5:J53)</f>
        <v>219000.22500000003</v>
      </c>
      <c r="L3" s="160"/>
    </row>
    <row r="4" spans="1:12">
      <c r="A4" s="161" t="s">
        <v>2253</v>
      </c>
      <c r="B4" s="161" t="s">
        <v>12</v>
      </c>
      <c r="C4" s="161" t="s">
        <v>23</v>
      </c>
      <c r="D4" s="162" t="s">
        <v>35</v>
      </c>
      <c r="E4" s="162" t="s">
        <v>36</v>
      </c>
      <c r="F4" s="162" t="s">
        <v>2254</v>
      </c>
      <c r="G4" s="162" t="s">
        <v>2255</v>
      </c>
      <c r="H4" s="163" t="s">
        <v>2256</v>
      </c>
      <c r="I4" s="162" t="s">
        <v>2257</v>
      </c>
      <c r="J4" s="163" t="s">
        <v>1508</v>
      </c>
    </row>
    <row r="5" spans="1:12" hidden="1">
      <c r="A5" s="164" t="s">
        <v>1526</v>
      </c>
      <c r="B5" s="165" t="s">
        <v>2120</v>
      </c>
      <c r="C5" s="27" t="s">
        <v>61</v>
      </c>
      <c r="D5" s="41">
        <v>44949</v>
      </c>
      <c r="E5" s="41" t="s">
        <v>3154</v>
      </c>
      <c r="F5" s="28">
        <v>44958</v>
      </c>
      <c r="G5" s="28">
        <v>44985</v>
      </c>
      <c r="H5" s="27">
        <f>IF(AND(D5&lt;$G$1,E5=""),DATEDIF($G$1,G5,"D")+1,IF(AND(D5&gt;=$G$1,E5=""),DATEDIF(D5,G5,"D")+1,DATEDIF($G$1,G5,"D")+1))</f>
        <v>28</v>
      </c>
      <c r="I5" s="27" t="s">
        <v>252</v>
      </c>
      <c r="J5" s="51">
        <f>VLOOKUP(C5,Alavanca!D:E,2,0)*H5/(DATEDIF($G$1,$G$2,"D")+1)</f>
        <v>5524.33</v>
      </c>
      <c r="K5" t="str">
        <f>VLOOKUP(A5,Expansao_marco2023!A:C,3,0)</f>
        <v>CONSULTOR</v>
      </c>
      <c r="L5">
        <f t="shared" ref="L5:L36" si="0">COUNTIF(A:A,A5)</f>
        <v>1</v>
      </c>
    </row>
    <row r="6" spans="1:12">
      <c r="A6" s="164" t="s">
        <v>2123</v>
      </c>
      <c r="B6" s="165" t="s">
        <v>2120</v>
      </c>
      <c r="C6" s="27" t="s">
        <v>61</v>
      </c>
      <c r="D6" s="41">
        <v>44949</v>
      </c>
      <c r="E6" s="41" t="s">
        <v>3154</v>
      </c>
      <c r="F6" s="28">
        <v>44958</v>
      </c>
      <c r="G6" s="28">
        <v>44985</v>
      </c>
      <c r="H6" s="27">
        <f>IF(AND(D6&lt;$G$1,E6=""),DATEDIF($G$1,G6,"D")+1,IF(AND(D6&gt;=$G$1,E6=""),DATEDIF(D6,G6,"D")+1,DATEDIF($G$1,G6,"D")+1))</f>
        <v>28</v>
      </c>
      <c r="I6" s="27" t="s">
        <v>252</v>
      </c>
      <c r="J6" s="51">
        <f>VLOOKUP(C6,Alavanca!D:E,2,0)*H6/(DATEDIF($G$1,$G$2,"D")+1)</f>
        <v>5524.33</v>
      </c>
      <c r="K6" t="e">
        <f>VLOOKUP(A6,Expansao_marco2023!A:C,3,0)</f>
        <v>#N/A</v>
      </c>
      <c r="L6">
        <f t="shared" si="0"/>
        <v>1</v>
      </c>
    </row>
    <row r="7" spans="1:12" hidden="1">
      <c r="A7" s="164" t="s">
        <v>2126</v>
      </c>
      <c r="B7" s="165" t="s">
        <v>2120</v>
      </c>
      <c r="C7" s="27" t="s">
        <v>61</v>
      </c>
      <c r="D7" s="41">
        <v>44949</v>
      </c>
      <c r="E7" s="41">
        <v>44978</v>
      </c>
      <c r="F7" s="28">
        <v>44958</v>
      </c>
      <c r="G7" s="28">
        <v>44978</v>
      </c>
      <c r="H7" s="27">
        <f>IF(AND(D7&lt;$G$1,E7=""),DATEDIF($G$1,G7,"D")+1,IF(AND(D7&gt;=$G$1,E7=""),DATEDIF(D7,G7,"D")+1,DATEDIF($G$1,G7,"D")+1))</f>
        <v>21</v>
      </c>
      <c r="I7" s="27" t="s">
        <v>252</v>
      </c>
      <c r="J7" s="51">
        <f>VLOOKUP(C7,Alavanca!D:E,2,0)*H7/(DATEDIF($G$1,$G$2,"D")+1)</f>
        <v>4143.2474999999995</v>
      </c>
      <c r="L7">
        <f t="shared" si="0"/>
        <v>1</v>
      </c>
    </row>
    <row r="8" spans="1:12" hidden="1">
      <c r="A8" s="164" t="s">
        <v>2133</v>
      </c>
      <c r="B8" s="165" t="s">
        <v>2130</v>
      </c>
      <c r="C8" s="27" t="s">
        <v>61</v>
      </c>
      <c r="D8" s="41">
        <v>44949</v>
      </c>
      <c r="E8" s="41" t="s">
        <v>3154</v>
      </c>
      <c r="F8" s="28">
        <v>44958</v>
      </c>
      <c r="G8" s="28">
        <v>44985</v>
      </c>
      <c r="H8" s="27">
        <f t="shared" ref="H8:H53" si="1">IF(AND(D8&lt;$G$1,E8=""),DATEDIF($G$1,G8,"D")+1,IF(AND(D8&gt;=$G$1,E8=""),DATEDIF(D8,G8,"D")+1,DATEDIF($G$1,G8,"D")+1))</f>
        <v>28</v>
      </c>
      <c r="I8" s="27" t="s">
        <v>252</v>
      </c>
      <c r="J8" s="51">
        <f>VLOOKUP(C8,Alavanca!D:E,2,0)*H8/(DATEDIF($G$1,$G$2,"D")+1)</f>
        <v>5524.33</v>
      </c>
      <c r="K8" t="str">
        <f>VLOOKUP(A8,Expansao_marco2023!A:C,3,0)</f>
        <v>CONSULTOR</v>
      </c>
      <c r="L8">
        <f t="shared" si="0"/>
        <v>1</v>
      </c>
    </row>
    <row r="9" spans="1:12" hidden="1">
      <c r="A9" s="164" t="s">
        <v>1616</v>
      </c>
      <c r="B9" s="165" t="s">
        <v>2120</v>
      </c>
      <c r="C9" s="27" t="s">
        <v>61</v>
      </c>
      <c r="D9" s="41">
        <v>44949</v>
      </c>
      <c r="E9" s="41" t="s">
        <v>3154</v>
      </c>
      <c r="F9" s="28">
        <v>44958</v>
      </c>
      <c r="G9" s="28">
        <v>44985</v>
      </c>
      <c r="H9" s="27">
        <f t="shared" si="1"/>
        <v>28</v>
      </c>
      <c r="I9" s="27" t="s">
        <v>252</v>
      </c>
      <c r="J9" s="51">
        <f>VLOOKUP(C9,Alavanca!D:E,2,0)*H9/(DATEDIF($G$1,$G$2,"D")+1)</f>
        <v>5524.33</v>
      </c>
      <c r="K9" t="str">
        <f>VLOOKUP(A9,Expansao_marco2023!A:C,3,0)</f>
        <v>CONSULTOR</v>
      </c>
      <c r="L9">
        <f t="shared" si="0"/>
        <v>1</v>
      </c>
    </row>
    <row r="10" spans="1:12" hidden="1">
      <c r="A10" s="164" t="s">
        <v>1690</v>
      </c>
      <c r="B10" s="165" t="s">
        <v>2130</v>
      </c>
      <c r="C10" s="27" t="s">
        <v>61</v>
      </c>
      <c r="D10" s="41">
        <v>44949</v>
      </c>
      <c r="E10" s="41" t="s">
        <v>3154</v>
      </c>
      <c r="F10" s="28">
        <v>44958</v>
      </c>
      <c r="G10" s="28">
        <v>44985</v>
      </c>
      <c r="H10" s="27">
        <f t="shared" si="1"/>
        <v>28</v>
      </c>
      <c r="I10" s="27" t="s">
        <v>252</v>
      </c>
      <c r="J10" s="51">
        <f>VLOOKUP(C10,Alavanca!D:E,2,0)*H10/(DATEDIF($G$1,$G$2,"D")+1)</f>
        <v>5524.33</v>
      </c>
      <c r="K10" t="str">
        <f>VLOOKUP(A10,Expansao_marco2023!A:C,3,0)</f>
        <v>CONSULTOR</v>
      </c>
      <c r="L10">
        <f t="shared" si="0"/>
        <v>1</v>
      </c>
    </row>
    <row r="11" spans="1:12">
      <c r="A11" s="164" t="s">
        <v>1731</v>
      </c>
      <c r="B11" s="165" t="s">
        <v>2120</v>
      </c>
      <c r="C11" s="27" t="s">
        <v>61</v>
      </c>
      <c r="D11" s="41">
        <v>44949</v>
      </c>
      <c r="E11" s="41" t="s">
        <v>3154</v>
      </c>
      <c r="F11" s="28">
        <v>44958</v>
      </c>
      <c r="G11" s="28">
        <v>44985</v>
      </c>
      <c r="H11" s="27">
        <f t="shared" si="1"/>
        <v>28</v>
      </c>
      <c r="I11" s="27" t="s">
        <v>252</v>
      </c>
      <c r="J11" s="51">
        <f>VLOOKUP(C11,Alavanca!D:E,2,0)*H11/(DATEDIF($G$1,$G$2,"D")+1)</f>
        <v>5524.33</v>
      </c>
      <c r="K11" t="e">
        <f>VLOOKUP(A11,Expansao_marco2023!A:C,3,0)</f>
        <v>#N/A</v>
      </c>
      <c r="L11">
        <f t="shared" si="0"/>
        <v>1</v>
      </c>
    </row>
    <row r="12" spans="1:12" hidden="1">
      <c r="A12" s="164" t="s">
        <v>1791</v>
      </c>
      <c r="B12" s="165" t="s">
        <v>2130</v>
      </c>
      <c r="C12" s="27" t="s">
        <v>61</v>
      </c>
      <c r="D12" s="41">
        <v>44949</v>
      </c>
      <c r="E12" s="41">
        <v>44978</v>
      </c>
      <c r="F12" s="28">
        <v>44958</v>
      </c>
      <c r="G12" s="28">
        <v>44978</v>
      </c>
      <c r="H12" s="27">
        <f t="shared" si="1"/>
        <v>21</v>
      </c>
      <c r="I12" s="27" t="s">
        <v>252</v>
      </c>
      <c r="J12" s="51">
        <f>VLOOKUP(C12,Alavanca!D:E,2,0)*H12/(DATEDIF($G$1,$G$2,"D")+1)</f>
        <v>4143.2474999999995</v>
      </c>
      <c r="L12">
        <f t="shared" si="0"/>
        <v>1</v>
      </c>
    </row>
    <row r="13" spans="1:12">
      <c r="A13" s="164" t="s">
        <v>2149</v>
      </c>
      <c r="B13" s="165" t="s">
        <v>2130</v>
      </c>
      <c r="C13" s="27" t="s">
        <v>61</v>
      </c>
      <c r="D13" s="41">
        <v>44949</v>
      </c>
      <c r="E13" s="41" t="s">
        <v>3154</v>
      </c>
      <c r="F13" s="28">
        <v>44958</v>
      </c>
      <c r="G13" s="28">
        <v>44985</v>
      </c>
      <c r="H13" s="27">
        <f t="shared" si="1"/>
        <v>28</v>
      </c>
      <c r="I13" s="27" t="s">
        <v>252</v>
      </c>
      <c r="J13" s="51">
        <f>VLOOKUP(C13,Alavanca!D:E,2,0)*H13/(DATEDIF($G$1,$G$2,"D")+1)</f>
        <v>5524.33</v>
      </c>
      <c r="K13" t="e">
        <f>VLOOKUP(A13,Expansao_marco2023!A:C,3,0)</f>
        <v>#N/A</v>
      </c>
      <c r="L13">
        <f t="shared" si="0"/>
        <v>1</v>
      </c>
    </row>
    <row r="14" spans="1:12" hidden="1">
      <c r="A14" s="164" t="s">
        <v>2152</v>
      </c>
      <c r="B14" s="165" t="s">
        <v>2120</v>
      </c>
      <c r="C14" s="27" t="s">
        <v>61</v>
      </c>
      <c r="D14" s="41">
        <v>44949</v>
      </c>
      <c r="E14" s="41">
        <v>44978</v>
      </c>
      <c r="F14" s="28">
        <v>44958</v>
      </c>
      <c r="G14" s="28">
        <v>44978</v>
      </c>
      <c r="H14" s="27">
        <f t="shared" si="1"/>
        <v>21</v>
      </c>
      <c r="I14" s="27" t="s">
        <v>252</v>
      </c>
      <c r="J14" s="51">
        <f>VLOOKUP(C14,Alavanca!D:E,2,0)*H14/(DATEDIF($G$1,$G$2,"D")+1)</f>
        <v>4143.2474999999995</v>
      </c>
      <c r="L14">
        <f t="shared" si="0"/>
        <v>1</v>
      </c>
    </row>
    <row r="15" spans="1:12" hidden="1">
      <c r="A15" s="164" t="s">
        <v>1883</v>
      </c>
      <c r="B15" s="165" t="s">
        <v>2120</v>
      </c>
      <c r="C15" s="27" t="s">
        <v>61</v>
      </c>
      <c r="D15" s="41">
        <v>44949</v>
      </c>
      <c r="E15" s="41" t="s">
        <v>3154</v>
      </c>
      <c r="F15" s="28">
        <v>44958</v>
      </c>
      <c r="G15" s="28">
        <v>44985</v>
      </c>
      <c r="H15" s="27">
        <f t="shared" si="1"/>
        <v>28</v>
      </c>
      <c r="I15" s="27" t="s">
        <v>252</v>
      </c>
      <c r="J15" s="51">
        <f>VLOOKUP(C15,Alavanca!D:E,2,0)*H15/(DATEDIF($G$1,$G$2,"D")+1)</f>
        <v>5524.33</v>
      </c>
      <c r="K15" t="str">
        <f>VLOOKUP(A15,Expansao_marco2023!A:C,3,0)</f>
        <v>CONSULTOR</v>
      </c>
      <c r="L15">
        <f t="shared" si="0"/>
        <v>1</v>
      </c>
    </row>
    <row r="16" spans="1:12">
      <c r="A16" s="164" t="s">
        <v>1910</v>
      </c>
      <c r="B16" s="165" t="s">
        <v>2130</v>
      </c>
      <c r="C16" s="27" t="s">
        <v>61</v>
      </c>
      <c r="D16" s="41">
        <v>44949</v>
      </c>
      <c r="E16" s="41" t="s">
        <v>3154</v>
      </c>
      <c r="F16" s="28">
        <v>44958</v>
      </c>
      <c r="G16" s="28">
        <v>44985</v>
      </c>
      <c r="H16" s="27">
        <f t="shared" si="1"/>
        <v>28</v>
      </c>
      <c r="I16" s="27" t="s">
        <v>252</v>
      </c>
      <c r="J16" s="51">
        <f>VLOOKUP(C16,Alavanca!D:E,2,0)*H16/(DATEDIF($G$1,$G$2,"D")+1)</f>
        <v>5524.33</v>
      </c>
      <c r="K16" t="e">
        <f>VLOOKUP(A16,Expansao_marco2023!A:C,3,0)</f>
        <v>#N/A</v>
      </c>
      <c r="L16">
        <f t="shared" si="0"/>
        <v>1</v>
      </c>
    </row>
    <row r="17" spans="1:12" hidden="1">
      <c r="A17" s="164" t="s">
        <v>1912</v>
      </c>
      <c r="B17" s="165" t="s">
        <v>2130</v>
      </c>
      <c r="C17" s="27" t="s">
        <v>61</v>
      </c>
      <c r="D17" s="41">
        <v>44949</v>
      </c>
      <c r="E17" s="41">
        <v>44984</v>
      </c>
      <c r="F17" s="28">
        <v>44958</v>
      </c>
      <c r="G17" s="28">
        <v>44984</v>
      </c>
      <c r="H17" s="27">
        <f t="shared" si="1"/>
        <v>27</v>
      </c>
      <c r="I17" s="27" t="s">
        <v>252</v>
      </c>
      <c r="J17" s="51">
        <f>VLOOKUP(C17,Alavanca!D:E,2,0)*H17/(DATEDIF($G$1,$G$2,"D")+1)</f>
        <v>5327.0325000000003</v>
      </c>
      <c r="L17">
        <f t="shared" si="0"/>
        <v>1</v>
      </c>
    </row>
    <row r="18" spans="1:12" hidden="1">
      <c r="A18" s="164" t="s">
        <v>2174</v>
      </c>
      <c r="B18" s="165" t="s">
        <v>2169</v>
      </c>
      <c r="C18" s="27" t="s">
        <v>61</v>
      </c>
      <c r="D18" s="41">
        <v>44956</v>
      </c>
      <c r="E18" s="41" t="s">
        <v>3154</v>
      </c>
      <c r="F18" s="28">
        <v>44958</v>
      </c>
      <c r="G18" s="28">
        <v>44985</v>
      </c>
      <c r="H18" s="27">
        <f t="shared" si="1"/>
        <v>28</v>
      </c>
      <c r="I18" s="27" t="s">
        <v>252</v>
      </c>
      <c r="J18" s="51">
        <f>VLOOKUP(C18,Alavanca!D:E,2,0)*H18/(DATEDIF($G$1,$G$2,"D")+1)</f>
        <v>5524.33</v>
      </c>
      <c r="K18" t="str">
        <f>VLOOKUP(A18,Expansao_marco2023!A:C,3,0)</f>
        <v>CONSULTOR</v>
      </c>
      <c r="L18">
        <f t="shared" si="0"/>
        <v>1</v>
      </c>
    </row>
    <row r="19" spans="1:12" hidden="1">
      <c r="A19" s="164" t="s">
        <v>2178</v>
      </c>
      <c r="B19" s="165" t="s">
        <v>2169</v>
      </c>
      <c r="C19" s="27" t="s">
        <v>61</v>
      </c>
      <c r="D19" s="41">
        <v>44956</v>
      </c>
      <c r="E19" s="41" t="s">
        <v>3154</v>
      </c>
      <c r="F19" s="28">
        <v>44958</v>
      </c>
      <c r="G19" s="28">
        <v>44985</v>
      </c>
      <c r="H19" s="27">
        <f t="shared" si="1"/>
        <v>28</v>
      </c>
      <c r="I19" s="27" t="s">
        <v>252</v>
      </c>
      <c r="J19" s="51">
        <f>VLOOKUP(C19,Alavanca!D:E,2,0)*H19/(DATEDIF($G$1,$G$2,"D")+1)</f>
        <v>5524.33</v>
      </c>
      <c r="K19" t="str">
        <f>VLOOKUP(A19,Expansao_marco2023!A:C,3,0)</f>
        <v>CONSULTOR</v>
      </c>
      <c r="L19">
        <f t="shared" si="0"/>
        <v>1</v>
      </c>
    </row>
    <row r="20" spans="1:12">
      <c r="A20" s="164" t="s">
        <v>2191</v>
      </c>
      <c r="B20" s="165" t="s">
        <v>2169</v>
      </c>
      <c r="C20" s="27" t="s">
        <v>61</v>
      </c>
      <c r="D20" s="41">
        <v>44956</v>
      </c>
      <c r="E20" s="41" t="s">
        <v>3154</v>
      </c>
      <c r="F20" s="28">
        <v>44958</v>
      </c>
      <c r="G20" s="28">
        <v>44985</v>
      </c>
      <c r="H20" s="27">
        <f t="shared" si="1"/>
        <v>28</v>
      </c>
      <c r="I20" s="27" t="s">
        <v>252</v>
      </c>
      <c r="J20" s="51">
        <f>VLOOKUP(C20,Alavanca!D:E,2,0)*H20/(DATEDIF($G$1,$G$2,"D")+1)</f>
        <v>5524.33</v>
      </c>
      <c r="K20" t="str">
        <f>VLOOKUP(A20,Expansao_marco2023!A:C,3,0)</f>
        <v>CONSULTOR</v>
      </c>
      <c r="L20">
        <f t="shared" si="0"/>
        <v>1</v>
      </c>
    </row>
    <row r="21" spans="1:12" hidden="1">
      <c r="A21" s="164" t="s">
        <v>2195</v>
      </c>
      <c r="B21" s="165" t="s">
        <v>2169</v>
      </c>
      <c r="C21" s="27" t="s">
        <v>61</v>
      </c>
      <c r="D21" s="41">
        <v>44956</v>
      </c>
      <c r="E21" s="41">
        <v>44963</v>
      </c>
      <c r="F21" s="28">
        <v>44958</v>
      </c>
      <c r="G21" s="28">
        <v>44963</v>
      </c>
      <c r="H21" s="27">
        <f t="shared" si="1"/>
        <v>6</v>
      </c>
      <c r="I21" s="27" t="s">
        <v>252</v>
      </c>
      <c r="J21" s="51">
        <f>VLOOKUP(C21,Alavanca!D:E,2,0)*H21/(DATEDIF($G$1,$G$2,"D")+1)</f>
        <v>1183.7849999999999</v>
      </c>
      <c r="L21">
        <f t="shared" si="0"/>
        <v>1</v>
      </c>
    </row>
    <row r="22" spans="1:12" hidden="1">
      <c r="A22" s="164" t="s">
        <v>2199</v>
      </c>
      <c r="B22" s="165" t="s">
        <v>2169</v>
      </c>
      <c r="C22" s="27" t="s">
        <v>61</v>
      </c>
      <c r="D22" s="41">
        <v>44956</v>
      </c>
      <c r="E22" s="41">
        <v>44963</v>
      </c>
      <c r="F22" s="28">
        <v>44958</v>
      </c>
      <c r="G22" s="28">
        <v>44963</v>
      </c>
      <c r="H22" s="27">
        <f t="shared" si="1"/>
        <v>6</v>
      </c>
      <c r="I22" s="27" t="s">
        <v>252</v>
      </c>
      <c r="J22" s="51">
        <f>VLOOKUP(C22,Alavanca!D:E,2,0)*H22/(DATEDIF($G$1,$G$2,"D")+1)</f>
        <v>1183.7849999999999</v>
      </c>
      <c r="L22">
        <f t="shared" si="0"/>
        <v>1</v>
      </c>
    </row>
    <row r="23" spans="1:12" hidden="1">
      <c r="A23" s="164" t="s">
        <v>2203</v>
      </c>
      <c r="B23" s="165" t="s">
        <v>2130</v>
      </c>
      <c r="C23" s="27" t="s">
        <v>61</v>
      </c>
      <c r="D23" s="41">
        <v>44956</v>
      </c>
      <c r="E23" s="41" t="s">
        <v>3154</v>
      </c>
      <c r="F23" s="28">
        <v>44958</v>
      </c>
      <c r="G23" s="28">
        <v>44985</v>
      </c>
      <c r="H23" s="27">
        <f t="shared" si="1"/>
        <v>28</v>
      </c>
      <c r="I23" s="27" t="s">
        <v>252</v>
      </c>
      <c r="J23" s="51">
        <f>VLOOKUP(C23,Alavanca!D:E,2,0)*H23/(DATEDIF($G$1,$G$2,"D")+1)</f>
        <v>5524.33</v>
      </c>
      <c r="K23" t="str">
        <f>VLOOKUP(A23,Expansao_marco2023!A:C,3,0)</f>
        <v>CONSULTOR</v>
      </c>
      <c r="L23">
        <f t="shared" si="0"/>
        <v>1</v>
      </c>
    </row>
    <row r="24" spans="1:12">
      <c r="A24" s="164" t="s">
        <v>2207</v>
      </c>
      <c r="B24" s="165" t="s">
        <v>2208</v>
      </c>
      <c r="C24" s="27" t="s">
        <v>61</v>
      </c>
      <c r="D24" s="41">
        <v>44956</v>
      </c>
      <c r="E24" s="41" t="s">
        <v>3154</v>
      </c>
      <c r="F24" s="28">
        <v>44958</v>
      </c>
      <c r="G24" s="28">
        <v>44985</v>
      </c>
      <c r="H24" s="27">
        <f t="shared" si="1"/>
        <v>28</v>
      </c>
      <c r="I24" s="27" t="s">
        <v>252</v>
      </c>
      <c r="J24" s="51">
        <f>VLOOKUP(C24,Alavanca!D:E,2,0)*H24/(DATEDIF($G$1,$G$2,"D")+1)</f>
        <v>5524.33</v>
      </c>
      <c r="K24" t="e">
        <f>VLOOKUP(A24,Expansao_marco2023!A:C,3,0)</f>
        <v>#N/A</v>
      </c>
      <c r="L24">
        <f t="shared" si="0"/>
        <v>1</v>
      </c>
    </row>
    <row r="25" spans="1:12" hidden="1">
      <c r="A25" s="164" t="s">
        <v>2212</v>
      </c>
      <c r="B25" s="165" t="s">
        <v>2208</v>
      </c>
      <c r="C25" s="27" t="s">
        <v>61</v>
      </c>
      <c r="D25" s="41">
        <v>44956</v>
      </c>
      <c r="E25" s="41">
        <v>44978</v>
      </c>
      <c r="F25" s="28">
        <v>44958</v>
      </c>
      <c r="G25" s="28">
        <v>44978</v>
      </c>
      <c r="H25" s="27">
        <f t="shared" si="1"/>
        <v>21</v>
      </c>
      <c r="I25" s="27" t="s">
        <v>252</v>
      </c>
      <c r="J25" s="51">
        <f>VLOOKUP(C25,Alavanca!D:E,2,0)*H25/(DATEDIF($G$1,$G$2,"D")+1)</f>
        <v>4143.2474999999995</v>
      </c>
      <c r="L25">
        <f t="shared" si="0"/>
        <v>1</v>
      </c>
    </row>
    <row r="26" spans="1:12">
      <c r="A26" s="164" t="s">
        <v>2237</v>
      </c>
      <c r="B26" s="165" t="s">
        <v>2169</v>
      </c>
      <c r="C26" s="27" t="s">
        <v>61</v>
      </c>
      <c r="D26" s="41">
        <v>44956</v>
      </c>
      <c r="E26" s="41" t="s">
        <v>3154</v>
      </c>
      <c r="F26" s="28">
        <v>44958</v>
      </c>
      <c r="G26" s="28">
        <v>44985</v>
      </c>
      <c r="H26" s="27">
        <f t="shared" si="1"/>
        <v>28</v>
      </c>
      <c r="I26" s="27" t="s">
        <v>252</v>
      </c>
      <c r="J26" s="51">
        <f>VLOOKUP(C26,Alavanca!D:E,2,0)*H26/(DATEDIF($G$1,$G$2,"D")+1)</f>
        <v>5524.33</v>
      </c>
      <c r="K26" t="e">
        <f>VLOOKUP(A26,Expansao_marco2023!A:C,3,0)</f>
        <v>#N/A</v>
      </c>
      <c r="L26">
        <f t="shared" si="0"/>
        <v>1</v>
      </c>
    </row>
    <row r="27" spans="1:12" hidden="1">
      <c r="A27" s="164" t="s">
        <v>2241</v>
      </c>
      <c r="B27" s="165" t="s">
        <v>2169</v>
      </c>
      <c r="C27" s="27" t="s">
        <v>61</v>
      </c>
      <c r="D27" s="41">
        <v>44956</v>
      </c>
      <c r="E27" s="41">
        <v>44973</v>
      </c>
      <c r="F27" s="28">
        <v>44958</v>
      </c>
      <c r="G27" s="28">
        <v>44973</v>
      </c>
      <c r="H27" s="27">
        <f t="shared" si="1"/>
        <v>16</v>
      </c>
      <c r="I27" s="27" t="s">
        <v>252</v>
      </c>
      <c r="J27" s="51">
        <f>VLOOKUP(C27,Alavanca!D:E,2,0)*H27/(DATEDIF($G$1,$G$2,"D")+1)</f>
        <v>3156.7599999999998</v>
      </c>
      <c r="L27">
        <f t="shared" si="0"/>
        <v>1</v>
      </c>
    </row>
    <row r="28" spans="1:12" hidden="1">
      <c r="A28" s="27" t="s">
        <v>2187</v>
      </c>
      <c r="B28" s="27" t="s">
        <v>5</v>
      </c>
      <c r="C28" s="27" t="s">
        <v>61</v>
      </c>
      <c r="D28" s="41">
        <v>44956</v>
      </c>
      <c r="E28" s="41">
        <v>44985</v>
      </c>
      <c r="F28" s="28">
        <v>44958</v>
      </c>
      <c r="G28" s="28">
        <v>44985</v>
      </c>
      <c r="H28" s="27">
        <f t="shared" si="1"/>
        <v>28</v>
      </c>
      <c r="I28" s="27" t="s">
        <v>252</v>
      </c>
      <c r="J28" s="51">
        <f>VLOOKUP(C28,Alavanca!D:E,2,0)*H28/(DATEDIF($G$1,$G$2,"D")+1)</f>
        <v>5524.33</v>
      </c>
      <c r="L28">
        <f t="shared" si="0"/>
        <v>1</v>
      </c>
    </row>
    <row r="29" spans="1:12" hidden="1">
      <c r="A29" s="27" t="s">
        <v>2217</v>
      </c>
      <c r="B29" s="27" t="s">
        <v>5</v>
      </c>
      <c r="C29" s="27" t="s">
        <v>61</v>
      </c>
      <c r="D29" s="41">
        <v>44956</v>
      </c>
      <c r="E29" s="41" t="s">
        <v>3154</v>
      </c>
      <c r="F29" s="28">
        <v>44958</v>
      </c>
      <c r="G29" s="28">
        <v>44985</v>
      </c>
      <c r="H29" s="27">
        <f t="shared" si="1"/>
        <v>28</v>
      </c>
      <c r="I29" s="27" t="s">
        <v>252</v>
      </c>
      <c r="J29" s="51">
        <f>VLOOKUP(C29,Alavanca!D:E,2,0)*H29/(DATEDIF($G$1,$G$2,"D")+1)</f>
        <v>5524.33</v>
      </c>
      <c r="K29" t="str">
        <f>VLOOKUP(A29,Expansao_marco2023!A:C,3,0)</f>
        <v>CONSULTOR</v>
      </c>
      <c r="L29">
        <f t="shared" si="0"/>
        <v>1</v>
      </c>
    </row>
    <row r="30" spans="1:12" hidden="1">
      <c r="A30" s="27" t="s">
        <v>2221</v>
      </c>
      <c r="B30" s="27" t="s">
        <v>5</v>
      </c>
      <c r="C30" s="27" t="s">
        <v>61</v>
      </c>
      <c r="D30" s="41">
        <v>44956</v>
      </c>
      <c r="E30" s="41" t="s">
        <v>3154</v>
      </c>
      <c r="F30" s="28">
        <v>44958</v>
      </c>
      <c r="G30" s="28">
        <v>44985</v>
      </c>
      <c r="H30" s="27">
        <f t="shared" si="1"/>
        <v>28</v>
      </c>
      <c r="I30" s="27" t="s">
        <v>252</v>
      </c>
      <c r="J30" s="51">
        <f>VLOOKUP(C30,Alavanca!D:E,2,0)*H30/(DATEDIF($G$1,$G$2,"D")+1)</f>
        <v>5524.33</v>
      </c>
      <c r="K30" t="str">
        <f>VLOOKUP(A30,Expansao_marco2023!A:C,3,0)</f>
        <v>CONSULTOR</v>
      </c>
      <c r="L30">
        <f t="shared" si="0"/>
        <v>1</v>
      </c>
    </row>
    <row r="31" spans="1:12" hidden="1">
      <c r="A31" s="27" t="s">
        <v>2225</v>
      </c>
      <c r="B31" s="27" t="s">
        <v>5</v>
      </c>
      <c r="C31" s="27" t="s">
        <v>61</v>
      </c>
      <c r="D31" s="41">
        <v>44956</v>
      </c>
      <c r="E31" s="41" t="s">
        <v>3154</v>
      </c>
      <c r="F31" s="28">
        <v>44958</v>
      </c>
      <c r="G31" s="28">
        <v>44985</v>
      </c>
      <c r="H31" s="27">
        <f t="shared" si="1"/>
        <v>28</v>
      </c>
      <c r="I31" s="27" t="s">
        <v>252</v>
      </c>
      <c r="J31" s="51">
        <f>VLOOKUP(C31,Alavanca!D:E,2,0)*H31/(DATEDIF($G$1,$G$2,"D")+1)</f>
        <v>5524.33</v>
      </c>
      <c r="K31" t="str">
        <f>VLOOKUP(A31,Expansao_marco2023!A:C,3,0)</f>
        <v>CONSULTOR</v>
      </c>
      <c r="L31">
        <f t="shared" si="0"/>
        <v>1</v>
      </c>
    </row>
    <row r="32" spans="1:12" hidden="1">
      <c r="A32" s="27" t="s">
        <v>2233</v>
      </c>
      <c r="B32" s="27" t="s">
        <v>5</v>
      </c>
      <c r="C32" s="27" t="s">
        <v>61</v>
      </c>
      <c r="D32" s="41">
        <v>44956</v>
      </c>
      <c r="E32" s="41" t="s">
        <v>3154</v>
      </c>
      <c r="F32" s="28">
        <v>44958</v>
      </c>
      <c r="G32" s="28">
        <v>44985</v>
      </c>
      <c r="H32" s="27">
        <f t="shared" si="1"/>
        <v>28</v>
      </c>
      <c r="I32" s="27" t="s">
        <v>252</v>
      </c>
      <c r="J32" s="51">
        <f>VLOOKUP(C32,Alavanca!D:E,2,0)*H32/(DATEDIF($G$1,$G$2,"D")+1)</f>
        <v>5524.33</v>
      </c>
      <c r="K32" t="str">
        <f>VLOOKUP(A32,Expansao_marco2023!A:C,3,0)</f>
        <v>CONSULTOR</v>
      </c>
      <c r="L32">
        <f t="shared" si="0"/>
        <v>1</v>
      </c>
    </row>
    <row r="33" spans="1:12" hidden="1">
      <c r="A33" s="27" t="s">
        <v>2245</v>
      </c>
      <c r="B33" s="27" t="s">
        <v>5</v>
      </c>
      <c r="C33" s="27" t="s">
        <v>61</v>
      </c>
      <c r="D33" s="41">
        <v>44956</v>
      </c>
      <c r="E33" s="41" t="s">
        <v>3154</v>
      </c>
      <c r="F33" s="28">
        <v>44958</v>
      </c>
      <c r="G33" s="28">
        <v>44985</v>
      </c>
      <c r="H33" s="27">
        <f t="shared" si="1"/>
        <v>28</v>
      </c>
      <c r="I33" s="27" t="s">
        <v>252</v>
      </c>
      <c r="J33" s="51">
        <f>VLOOKUP(C33,Alavanca!D:E,2,0)*H33/(DATEDIF($G$1,$G$2,"D")+1)</f>
        <v>5524.33</v>
      </c>
      <c r="K33" t="str">
        <f>VLOOKUP(A33,Expansao_marco2023!A:C,3,0)</f>
        <v>CONSULTOR</v>
      </c>
      <c r="L33">
        <f t="shared" si="0"/>
        <v>1</v>
      </c>
    </row>
    <row r="34" spans="1:12" hidden="1">
      <c r="A34" s="27" t="s">
        <v>2249</v>
      </c>
      <c r="B34" s="27" t="s">
        <v>5</v>
      </c>
      <c r="C34" s="27" t="s">
        <v>61</v>
      </c>
      <c r="D34" s="41">
        <v>44956</v>
      </c>
      <c r="E34" s="41" t="s">
        <v>3154</v>
      </c>
      <c r="F34" s="28">
        <v>44958</v>
      </c>
      <c r="G34" s="28">
        <v>44985</v>
      </c>
      <c r="H34" s="27">
        <f t="shared" si="1"/>
        <v>28</v>
      </c>
      <c r="I34" s="27" t="s">
        <v>252</v>
      </c>
      <c r="J34" s="51">
        <f>VLOOKUP(C34,Alavanca!D:E,2,0)*H34/(DATEDIF($G$1,$G$2,"D")+1)</f>
        <v>5524.33</v>
      </c>
      <c r="K34" t="str">
        <f>VLOOKUP(A34,Expansao_marco2023!A:C,3,0)</f>
        <v>CONSULTOR</v>
      </c>
      <c r="L34">
        <f t="shared" si="0"/>
        <v>1</v>
      </c>
    </row>
    <row r="35" spans="1:12" hidden="1">
      <c r="A35" s="27" t="s">
        <v>2285</v>
      </c>
      <c r="B35" s="27" t="str">
        <f>VLOOKUP(A35,Controle_HC_2_2023!H:L,5,0)</f>
        <v>BRUNA VERONICA ALBERTIM SOARES</v>
      </c>
      <c r="C35" s="27" t="s">
        <v>61</v>
      </c>
      <c r="D35" s="28">
        <v>44959</v>
      </c>
      <c r="E35" s="28">
        <v>44970</v>
      </c>
      <c r="F35" s="28">
        <v>44958</v>
      </c>
      <c r="G35" s="28">
        <v>44970</v>
      </c>
      <c r="H35" s="27">
        <v>12</v>
      </c>
      <c r="I35" s="27" t="s">
        <v>252</v>
      </c>
      <c r="J35" s="51">
        <f>VLOOKUP(C35,Alavanca!D:E,2,0)*H35/(DATEDIF($G$1,$G$2,"D")+1)</f>
        <v>2367.5699999999997</v>
      </c>
      <c r="L35">
        <f t="shared" si="0"/>
        <v>1</v>
      </c>
    </row>
    <row r="36" spans="1:12" hidden="1">
      <c r="A36" s="27" t="s">
        <v>2288</v>
      </c>
      <c r="B36" s="27" t="str">
        <f>VLOOKUP(A36,Controle_HC_2_2023!H:L,5,0)</f>
        <v>BRUNA VERONICA ALBERTIM SOARES</v>
      </c>
      <c r="C36" s="27" t="s">
        <v>61</v>
      </c>
      <c r="D36" s="28">
        <v>44959</v>
      </c>
      <c r="E36" s="41">
        <v>44970</v>
      </c>
      <c r="F36" s="28">
        <v>44958</v>
      </c>
      <c r="G36" s="28">
        <v>44970</v>
      </c>
      <c r="H36" s="27">
        <v>12</v>
      </c>
      <c r="I36" s="27" t="s">
        <v>252</v>
      </c>
      <c r="J36" s="51">
        <f>VLOOKUP(C36,Alavanca!D:E,2,0)*H36/(DATEDIF($G$1,$G$2,"D")+1)</f>
        <v>2367.5699999999997</v>
      </c>
      <c r="L36">
        <f t="shared" si="0"/>
        <v>1</v>
      </c>
    </row>
    <row r="37" spans="1:12" hidden="1">
      <c r="A37" s="27" t="s">
        <v>2291</v>
      </c>
      <c r="B37" s="27" t="str">
        <f>VLOOKUP(A37,Controle_HC_2_2023!H:L,5,0)</f>
        <v>BRUNA VERONICA ALBERTIM SOARES</v>
      </c>
      <c r="C37" s="27" t="s">
        <v>61</v>
      </c>
      <c r="D37" s="28">
        <v>44959</v>
      </c>
      <c r="E37" s="41" t="s">
        <v>3154</v>
      </c>
      <c r="F37" s="28">
        <v>44958</v>
      </c>
      <c r="G37" s="28">
        <v>44985</v>
      </c>
      <c r="H37" s="27">
        <f t="shared" si="1"/>
        <v>27</v>
      </c>
      <c r="I37" s="27" t="s">
        <v>252</v>
      </c>
      <c r="J37" s="51">
        <f>VLOOKUP(C37,Alavanca!D:E,2,0)*H37/(DATEDIF($G$1,$G$2,"D")+1)</f>
        <v>5327.0325000000003</v>
      </c>
      <c r="K37" t="str">
        <f>VLOOKUP(A37,Expansao_marco2023!A:C,3,0)</f>
        <v>CONSULTOR</v>
      </c>
      <c r="L37">
        <f t="shared" ref="L37:L53" si="2">COUNTIF(A:A,A37)</f>
        <v>1</v>
      </c>
    </row>
    <row r="38" spans="1:12">
      <c r="A38" s="27" t="s">
        <v>2294</v>
      </c>
      <c r="B38" s="27" t="str">
        <f>VLOOKUP(A38,Controle_HC_2_2023!H:L,5,0)</f>
        <v>BRUNA VERONICA ALBERTIM SOARES</v>
      </c>
      <c r="C38" s="27" t="s">
        <v>61</v>
      </c>
      <c r="D38" s="28">
        <v>44959</v>
      </c>
      <c r="E38" s="41" t="s">
        <v>3154</v>
      </c>
      <c r="F38" s="28">
        <v>44958</v>
      </c>
      <c r="G38" s="28">
        <v>44985</v>
      </c>
      <c r="H38" s="27">
        <f t="shared" si="1"/>
        <v>27</v>
      </c>
      <c r="I38" s="27" t="s">
        <v>252</v>
      </c>
      <c r="J38" s="51">
        <f>VLOOKUP(C38,Alavanca!D:E,2,0)*H38/(DATEDIF($G$1,$G$2,"D")+1)</f>
        <v>5327.0325000000003</v>
      </c>
      <c r="K38" t="str">
        <f>VLOOKUP(A38,Expansao_marco2023!A:C,3,0)</f>
        <v>CONSULTOR</v>
      </c>
      <c r="L38">
        <f t="shared" si="2"/>
        <v>1</v>
      </c>
    </row>
    <row r="39" spans="1:12" hidden="1">
      <c r="A39" s="27" t="s">
        <v>2297</v>
      </c>
      <c r="B39" s="27" t="str">
        <f>VLOOKUP(A39,Controle_HC_2_2023!H:L,5,0)</f>
        <v>BRUNA VERONICA ALBERTIM SOARES</v>
      </c>
      <c r="C39" s="27" t="s">
        <v>61</v>
      </c>
      <c r="D39" s="28">
        <v>44959</v>
      </c>
      <c r="E39" s="41" t="s">
        <v>3154</v>
      </c>
      <c r="F39" s="28">
        <v>44958</v>
      </c>
      <c r="G39" s="28">
        <v>44985</v>
      </c>
      <c r="H39" s="27">
        <f t="shared" si="1"/>
        <v>27</v>
      </c>
      <c r="I39" s="27" t="s">
        <v>252</v>
      </c>
      <c r="J39" s="51">
        <f>VLOOKUP(C39,Alavanca!D:E,2,0)*H39/(DATEDIF($G$1,$G$2,"D")+1)</f>
        <v>5327.0325000000003</v>
      </c>
      <c r="K39" t="str">
        <f>VLOOKUP(A39,Expansao_marco2023!A:C,3,0)</f>
        <v>CONSULTOR</v>
      </c>
      <c r="L39">
        <f t="shared" si="2"/>
        <v>1</v>
      </c>
    </row>
    <row r="40" spans="1:12" hidden="1">
      <c r="A40" s="27" t="s">
        <v>2299</v>
      </c>
      <c r="B40" s="27" t="str">
        <f>VLOOKUP(A40,Controle_HC_2_2023!H:L,5,0)</f>
        <v>BRUNA VERONICA ALBERTIM SOARES</v>
      </c>
      <c r="C40" s="27" t="s">
        <v>61</v>
      </c>
      <c r="D40" s="28">
        <v>44959</v>
      </c>
      <c r="E40" s="41" t="s">
        <v>3154</v>
      </c>
      <c r="F40" s="28">
        <v>44958</v>
      </c>
      <c r="G40" s="28">
        <v>44985</v>
      </c>
      <c r="H40" s="27">
        <f t="shared" si="1"/>
        <v>27</v>
      </c>
      <c r="I40" s="27" t="s">
        <v>252</v>
      </c>
      <c r="J40" s="51">
        <f>VLOOKUP(C40,Alavanca!D:E,2,0)*H40/(DATEDIF($G$1,$G$2,"D")+1)</f>
        <v>5327.0325000000003</v>
      </c>
      <c r="K40" t="str">
        <f>VLOOKUP(A40,Expansao_marco2023!A:C,3,0)</f>
        <v>CONSULTOR</v>
      </c>
      <c r="L40">
        <f t="shared" si="2"/>
        <v>1</v>
      </c>
    </row>
    <row r="41" spans="1:12">
      <c r="A41" s="27" t="s">
        <v>2302</v>
      </c>
      <c r="B41" s="27" t="str">
        <f>VLOOKUP(A41,Controle_HC_2_2023!H:L,5,0)</f>
        <v>BRUNA VERONICA ALBERTIM SOARES</v>
      </c>
      <c r="C41" s="27" t="s">
        <v>61</v>
      </c>
      <c r="D41" s="28">
        <v>44959</v>
      </c>
      <c r="E41" s="41" t="s">
        <v>3154</v>
      </c>
      <c r="F41" s="28">
        <v>44958</v>
      </c>
      <c r="G41" s="28">
        <v>44985</v>
      </c>
      <c r="H41" s="27">
        <f t="shared" si="1"/>
        <v>27</v>
      </c>
      <c r="I41" s="27" t="s">
        <v>252</v>
      </c>
      <c r="J41" s="51">
        <f>VLOOKUP(C41,Alavanca!D:E,2,0)*H41/(DATEDIF($G$1,$G$2,"D")+1)</f>
        <v>5327.0325000000003</v>
      </c>
      <c r="K41" t="str">
        <f>VLOOKUP(A41,Expansao_marco2023!A:C,3,0)</f>
        <v>CONSULTOR</v>
      </c>
      <c r="L41">
        <f t="shared" si="2"/>
        <v>1</v>
      </c>
    </row>
    <row r="42" spans="1:12" hidden="1">
      <c r="A42" s="27" t="s">
        <v>2305</v>
      </c>
      <c r="B42" s="27" t="str">
        <f>VLOOKUP(A42,Controle_HC_2_2023!H:L,5,0)</f>
        <v>BRUNA VERONICA ALBERTIM SOARES</v>
      </c>
      <c r="C42" s="27" t="s">
        <v>61</v>
      </c>
      <c r="D42" s="28">
        <v>44959</v>
      </c>
      <c r="E42" s="41" t="s">
        <v>3154</v>
      </c>
      <c r="F42" s="28">
        <v>44958</v>
      </c>
      <c r="G42" s="28">
        <v>44985</v>
      </c>
      <c r="H42" s="27">
        <f t="shared" si="1"/>
        <v>27</v>
      </c>
      <c r="I42" s="27" t="s">
        <v>252</v>
      </c>
      <c r="J42" s="51">
        <f>VLOOKUP(C42,Alavanca!D:E,2,0)*H42/(DATEDIF($G$1,$G$2,"D")+1)</f>
        <v>5327.0325000000003</v>
      </c>
      <c r="K42" t="str">
        <f>VLOOKUP(A42,Expansao_marco2023!A:C,3,0)</f>
        <v>CONSULTOR</v>
      </c>
      <c r="L42">
        <f t="shared" si="2"/>
        <v>1</v>
      </c>
    </row>
    <row r="43" spans="1:12" hidden="1">
      <c r="A43" s="27" t="s">
        <v>2308</v>
      </c>
      <c r="B43" s="27" t="str">
        <f>VLOOKUP(A43,Controle_HC_2_2023!H:L,5,0)</f>
        <v>BRUNA VERONICA ALBERTIM SOARES</v>
      </c>
      <c r="C43" s="27" t="s">
        <v>61</v>
      </c>
      <c r="D43" s="28">
        <v>44959</v>
      </c>
      <c r="E43" s="41" t="s">
        <v>3154</v>
      </c>
      <c r="F43" s="28">
        <v>44958</v>
      </c>
      <c r="G43" s="28">
        <v>44985</v>
      </c>
      <c r="H43" s="27">
        <f t="shared" si="1"/>
        <v>27</v>
      </c>
      <c r="I43" s="27" t="s">
        <v>252</v>
      </c>
      <c r="J43" s="51">
        <f>VLOOKUP(C43,Alavanca!D:E,2,0)*H43/(DATEDIF($G$1,$G$2,"D")+1)</f>
        <v>5327.0325000000003</v>
      </c>
      <c r="K43" t="str">
        <f>VLOOKUP(A43,Expansao_marco2023!A:C,3,0)</f>
        <v>CONSULTOR</v>
      </c>
      <c r="L43">
        <f t="shared" si="2"/>
        <v>1</v>
      </c>
    </row>
    <row r="44" spans="1:12">
      <c r="A44" s="27" t="s">
        <v>2311</v>
      </c>
      <c r="B44" s="27" t="str">
        <f>VLOOKUP(A44,Controle_HC_2_2023!H:L,5,0)</f>
        <v>BRUNA VERONICA ALBERTIM SOARES</v>
      </c>
      <c r="C44" s="27" t="s">
        <v>61</v>
      </c>
      <c r="D44" s="28">
        <v>44959</v>
      </c>
      <c r="E44" s="41" t="s">
        <v>3154</v>
      </c>
      <c r="F44" s="28">
        <v>44958</v>
      </c>
      <c r="G44" s="28">
        <v>44985</v>
      </c>
      <c r="H44" s="27">
        <f t="shared" si="1"/>
        <v>27</v>
      </c>
      <c r="I44" s="27" t="s">
        <v>252</v>
      </c>
      <c r="J44" s="51">
        <f>VLOOKUP(C44,Alavanca!D:E,2,0)*H44/(DATEDIF($G$1,$G$2,"D")+1)</f>
        <v>5327.0325000000003</v>
      </c>
      <c r="K44" t="str">
        <f>VLOOKUP(A44,Expansao_marco2023!A:C,3,0)</f>
        <v>CONSULTOR</v>
      </c>
      <c r="L44">
        <f t="shared" si="2"/>
        <v>1</v>
      </c>
    </row>
    <row r="45" spans="1:12" hidden="1">
      <c r="A45" s="27" t="s">
        <v>2322</v>
      </c>
      <c r="B45" s="27" t="str">
        <f>VLOOKUP(A45,Controle_HC_2_2023!H:L,5,0)</f>
        <v>IRACY DE SOUZA GOUVEIA</v>
      </c>
      <c r="C45" s="27" t="s">
        <v>61</v>
      </c>
      <c r="D45" s="28">
        <v>44972</v>
      </c>
      <c r="E45" s="41" t="s">
        <v>3154</v>
      </c>
      <c r="F45" s="28">
        <v>44958</v>
      </c>
      <c r="G45" s="28">
        <v>44985</v>
      </c>
      <c r="H45" s="27">
        <f t="shared" si="1"/>
        <v>14</v>
      </c>
      <c r="I45" s="27" t="s">
        <v>252</v>
      </c>
      <c r="J45" s="51">
        <f>VLOOKUP(C45,Alavanca!D:E,2,0)*H45/(DATEDIF($G$1,$G$2,"D")+1)</f>
        <v>2762.165</v>
      </c>
      <c r="K45" t="str">
        <f>VLOOKUP(A45,Expansao_marco2023!A:C,3,0)</f>
        <v>CONSULTOR</v>
      </c>
      <c r="L45">
        <f t="shared" si="2"/>
        <v>1</v>
      </c>
    </row>
    <row r="46" spans="1:12" hidden="1">
      <c r="A46" s="27" t="s">
        <v>2325</v>
      </c>
      <c r="B46" s="27" t="str">
        <f>VLOOKUP(A46,Controle_HC_2_2023!H:L,5,0)</f>
        <v>IRACY DE SOUZA GOUVEIA</v>
      </c>
      <c r="C46" s="27" t="s">
        <v>61</v>
      </c>
      <c r="D46" s="28">
        <v>44972</v>
      </c>
      <c r="E46" s="41" t="s">
        <v>3154</v>
      </c>
      <c r="F46" s="28">
        <v>44958</v>
      </c>
      <c r="G46" s="28">
        <v>44985</v>
      </c>
      <c r="H46" s="27">
        <f t="shared" si="1"/>
        <v>14</v>
      </c>
      <c r="I46" s="27" t="s">
        <v>252</v>
      </c>
      <c r="J46" s="51">
        <f>VLOOKUP(C46,Alavanca!D:E,2,0)*H46/(DATEDIF($G$1,$G$2,"D")+1)</f>
        <v>2762.165</v>
      </c>
      <c r="K46" t="str">
        <f>VLOOKUP(A46,Expansao_marco2023!A:C,3,0)</f>
        <v>CONSULTOR</v>
      </c>
      <c r="L46">
        <f t="shared" si="2"/>
        <v>1</v>
      </c>
    </row>
    <row r="47" spans="1:12">
      <c r="A47" s="27" t="s">
        <v>2328</v>
      </c>
      <c r="B47" s="27" t="str">
        <f>VLOOKUP(A47,Controle_HC_2_2023!H:L,5,0)</f>
        <v>IRACY DE SOUZA GOUVEIA</v>
      </c>
      <c r="C47" s="27" t="s">
        <v>61</v>
      </c>
      <c r="D47" s="28">
        <v>44972</v>
      </c>
      <c r="E47" s="41" t="s">
        <v>3154</v>
      </c>
      <c r="F47" s="28">
        <v>44958</v>
      </c>
      <c r="G47" s="28">
        <v>44985</v>
      </c>
      <c r="H47" s="27">
        <f t="shared" si="1"/>
        <v>14</v>
      </c>
      <c r="I47" s="27" t="s">
        <v>252</v>
      </c>
      <c r="J47" s="51">
        <f>VLOOKUP(C47,Alavanca!D:E,2,0)*H47/(DATEDIF($G$1,$G$2,"D")+1)</f>
        <v>2762.165</v>
      </c>
      <c r="K47" t="str">
        <f>VLOOKUP(A47,Expansao_marco2023!A:C,3,0)</f>
        <v>CONSULTOR</v>
      </c>
      <c r="L47">
        <f t="shared" si="2"/>
        <v>1</v>
      </c>
    </row>
    <row r="48" spans="1:12">
      <c r="A48" s="27" t="s">
        <v>2334</v>
      </c>
      <c r="B48" s="27" t="str">
        <f>VLOOKUP(A48,Controle_HC_2_2023!H:L,5,0)</f>
        <v>BRUNA VERONICA ALBERTIM SOARES</v>
      </c>
      <c r="C48" s="27" t="s">
        <v>61</v>
      </c>
      <c r="D48" s="28">
        <v>44972</v>
      </c>
      <c r="E48" s="41" t="s">
        <v>3154</v>
      </c>
      <c r="F48" s="28">
        <v>44958</v>
      </c>
      <c r="G48" s="28">
        <v>44985</v>
      </c>
      <c r="H48" s="27">
        <f t="shared" si="1"/>
        <v>14</v>
      </c>
      <c r="I48" s="27" t="s">
        <v>252</v>
      </c>
      <c r="J48" s="51">
        <f>VLOOKUP(C48,Alavanca!D:E,2,0)*H48/(DATEDIF($G$1,$G$2,"D")+1)</f>
        <v>2762.165</v>
      </c>
      <c r="K48" t="e">
        <f>VLOOKUP(A48,Expansao_marco2023!A:C,3,0)</f>
        <v>#N/A</v>
      </c>
      <c r="L48">
        <f t="shared" si="2"/>
        <v>1</v>
      </c>
    </row>
    <row r="49" spans="1:12" hidden="1">
      <c r="A49" s="27" t="s">
        <v>2340</v>
      </c>
      <c r="B49" s="27" t="str">
        <f>VLOOKUP(A49,Controle_HC_2_2023!H:L,5,0)</f>
        <v>IRACY DE SOUZA GOUVEIA</v>
      </c>
      <c r="C49" s="27" t="s">
        <v>61</v>
      </c>
      <c r="D49" s="28">
        <v>44972</v>
      </c>
      <c r="E49" s="41">
        <v>44974</v>
      </c>
      <c r="F49" s="28">
        <v>44958</v>
      </c>
      <c r="G49" s="28">
        <v>44974</v>
      </c>
      <c r="H49" s="27">
        <v>3</v>
      </c>
      <c r="I49" s="27" t="s">
        <v>252</v>
      </c>
      <c r="J49" s="51">
        <f>VLOOKUP(C49,Alavanca!D:E,2,0)*H49/(DATEDIF($G$1,$G$2,"D")+1)</f>
        <v>591.89249999999993</v>
      </c>
      <c r="L49">
        <f t="shared" si="2"/>
        <v>1</v>
      </c>
    </row>
    <row r="50" spans="1:12" hidden="1">
      <c r="A50" s="27" t="s">
        <v>2343</v>
      </c>
      <c r="B50" s="27" t="str">
        <f>VLOOKUP(A50,Controle_HC_2_2023!H:L,5,0)</f>
        <v>BRUNA VERONICA ALBERTIM SOARES</v>
      </c>
      <c r="C50" s="27" t="s">
        <v>61</v>
      </c>
      <c r="D50" s="28">
        <v>44972</v>
      </c>
      <c r="E50" s="41" t="s">
        <v>3154</v>
      </c>
      <c r="F50" s="28">
        <v>44958</v>
      </c>
      <c r="G50" s="28">
        <v>44985</v>
      </c>
      <c r="H50" s="27">
        <f t="shared" si="1"/>
        <v>14</v>
      </c>
      <c r="I50" s="27" t="s">
        <v>252</v>
      </c>
      <c r="J50" s="51">
        <f>VLOOKUP(C50,Alavanca!D:E,2,0)*H50/(DATEDIF($G$1,$G$2,"D")+1)</f>
        <v>2762.165</v>
      </c>
      <c r="K50" t="str">
        <f>VLOOKUP(A50,Expansao_marco2023!A:C,3,0)</f>
        <v>CONSULTOR</v>
      </c>
      <c r="L50">
        <f t="shared" si="2"/>
        <v>1</v>
      </c>
    </row>
    <row r="51" spans="1:12">
      <c r="A51" s="27" t="s">
        <v>2347</v>
      </c>
      <c r="B51" s="27" t="str">
        <f>VLOOKUP(A51,Controle_HC_2_2023!H:L,5,0)</f>
        <v>ANTONIO CARLOS FIGUEIREDO CARAN</v>
      </c>
      <c r="C51" s="27" t="s">
        <v>61</v>
      </c>
      <c r="D51" s="28">
        <v>44972</v>
      </c>
      <c r="E51" s="41" t="s">
        <v>3154</v>
      </c>
      <c r="F51" s="28">
        <v>44958</v>
      </c>
      <c r="G51" s="28">
        <v>44985</v>
      </c>
      <c r="H51" s="27">
        <f t="shared" si="1"/>
        <v>14</v>
      </c>
      <c r="I51" s="27" t="s">
        <v>252</v>
      </c>
      <c r="J51" s="51">
        <f>VLOOKUP(C51,Alavanca!D:E,2,0)*H51/(DATEDIF($G$1,$G$2,"D")+1)</f>
        <v>2762.165</v>
      </c>
      <c r="K51" t="str">
        <f>VLOOKUP(A51,Expansao_marco2023!A:C,3,0)</f>
        <v>CONSULTOR</v>
      </c>
      <c r="L51">
        <f t="shared" si="2"/>
        <v>1</v>
      </c>
    </row>
    <row r="52" spans="1:12" hidden="1">
      <c r="A52" s="27" t="s">
        <v>2356</v>
      </c>
      <c r="B52" s="27" t="str">
        <f>VLOOKUP(A52,Controle_HC_2_2023!H:L,5,0)</f>
        <v>IRACY DE SOUZA GOUVEIA</v>
      </c>
      <c r="C52" s="27" t="s">
        <v>61</v>
      </c>
      <c r="D52" s="28">
        <v>44972</v>
      </c>
      <c r="E52" s="41" t="s">
        <v>3154</v>
      </c>
      <c r="F52" s="28">
        <v>44958</v>
      </c>
      <c r="G52" s="28">
        <v>44985</v>
      </c>
      <c r="H52" s="27">
        <f t="shared" si="1"/>
        <v>14</v>
      </c>
      <c r="I52" s="27" t="s">
        <v>252</v>
      </c>
      <c r="J52" s="51">
        <f>VLOOKUP(C52,Alavanca!D:E,2,0)*H52/(DATEDIF($G$1,$G$2,"D")+1)</f>
        <v>2762.165</v>
      </c>
      <c r="K52" t="str">
        <f>VLOOKUP(A52,Expansao_marco2023!A:C,3,0)</f>
        <v>CONSULTOR</v>
      </c>
      <c r="L52">
        <f t="shared" si="2"/>
        <v>1</v>
      </c>
    </row>
    <row r="53" spans="1:12" hidden="1">
      <c r="A53" s="27" t="s">
        <v>2362</v>
      </c>
      <c r="B53" s="27" t="str">
        <f>VLOOKUP(A53,Controle_HC_2_2023!H:L,5,0)</f>
        <v>ANTONIO CARLOS FIGUEIREDO CARAN</v>
      </c>
      <c r="C53" s="27" t="s">
        <v>61</v>
      </c>
      <c r="D53" s="28">
        <v>44972</v>
      </c>
      <c r="E53" s="41" t="s">
        <v>3154</v>
      </c>
      <c r="F53" s="28">
        <v>44958</v>
      </c>
      <c r="G53" s="28">
        <v>44985</v>
      </c>
      <c r="H53" s="27">
        <f t="shared" si="1"/>
        <v>14</v>
      </c>
      <c r="I53" s="27" t="s">
        <v>252</v>
      </c>
      <c r="J53" s="51">
        <f>VLOOKUP(C53,Alavanca!D:E,2,0)*H53/(DATEDIF($G$1,$G$2,"D")+1)</f>
        <v>2762.165</v>
      </c>
      <c r="K53" t="str">
        <f>VLOOKUP(A53,Expansao_marco2023!A:C,3,0)</f>
        <v>CONSULTOR</v>
      </c>
      <c r="L53">
        <f t="shared" si="2"/>
        <v>1</v>
      </c>
    </row>
  </sheetData>
  <autoFilter ref="A4:L53" xr:uid="{4B8D2EA6-5D21-4479-BC09-D7099E412D83}">
    <filterColumn colId="10">
      <filters>
        <filter val="#N/D"/>
      </filters>
    </filterColumn>
  </autoFilter>
  <conditionalFormatting sqref="A4:A34">
    <cfRule type="duplicateValues" dxfId="17" priority="46"/>
  </conditionalFormatting>
  <conditionalFormatting sqref="A5:A27">
    <cfRule type="duplicateValues" dxfId="16" priority="40"/>
    <cfRule type="duplicateValues" dxfId="15" priority="41"/>
    <cfRule type="duplicateValues" dxfId="14" priority="44"/>
  </conditionalFormatting>
  <conditionalFormatting sqref="A27">
    <cfRule type="duplicateValues" dxfId="13" priority="2"/>
    <cfRule type="duplicateValues" dxfId="12" priority="3"/>
    <cfRule type="duplicateValues" dxfId="11" priority="4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1C1C2-6370-43C6-A336-594FFC0025CD}">
  <sheetPr>
    <tabColor theme="4" tint="0.79998168889431442"/>
  </sheetPr>
  <dimension ref="A1:L34"/>
  <sheetViews>
    <sheetView showGridLines="0" zoomScale="80" zoomScaleNormal="80" workbookViewId="0">
      <selection activeCell="G19" sqref="G19"/>
    </sheetView>
  </sheetViews>
  <sheetFormatPr defaultRowHeight="14.5"/>
  <cols>
    <col min="1" max="1" width="38.1796875" bestFit="1" customWidth="1"/>
    <col min="2" max="2" width="27.1796875" bestFit="1" customWidth="1"/>
    <col min="3" max="3" width="27.1796875" customWidth="1"/>
    <col min="4" max="4" width="14.81640625" bestFit="1" customWidth="1"/>
    <col min="5" max="5" width="17.90625" bestFit="1" customWidth="1"/>
    <col min="6" max="7" width="17.90625" customWidth="1"/>
    <col min="8" max="9" width="11.81640625" customWidth="1"/>
    <col min="10" max="10" width="17.36328125" bestFit="1" customWidth="1"/>
    <col min="12" max="12" width="14.6328125" bestFit="1" customWidth="1"/>
  </cols>
  <sheetData>
    <row r="1" spans="1:12">
      <c r="F1" s="156" t="s">
        <v>2251</v>
      </c>
      <c r="G1" s="157">
        <v>44986</v>
      </c>
    </row>
    <row r="2" spans="1:12">
      <c r="F2" s="156" t="s">
        <v>2252</v>
      </c>
      <c r="G2" s="157">
        <v>45016</v>
      </c>
      <c r="J2" s="158" t="s">
        <v>4163</v>
      </c>
      <c r="L2" s="160"/>
    </row>
    <row r="3" spans="1:12">
      <c r="J3" s="159">
        <f>SUM(J5:J50)</f>
        <v>131514.69483870972</v>
      </c>
      <c r="L3" s="160"/>
    </row>
    <row r="4" spans="1:12">
      <c r="A4" s="161" t="s">
        <v>2253</v>
      </c>
      <c r="B4" s="161" t="s">
        <v>12</v>
      </c>
      <c r="C4" s="161" t="s">
        <v>23</v>
      </c>
      <c r="D4" s="162" t="s">
        <v>35</v>
      </c>
      <c r="E4" s="20" t="s">
        <v>36</v>
      </c>
      <c r="F4" s="162" t="s">
        <v>2254</v>
      </c>
      <c r="G4" s="162" t="s">
        <v>2255</v>
      </c>
      <c r="H4" s="163" t="s">
        <v>2256</v>
      </c>
      <c r="I4" s="162" t="s">
        <v>2257</v>
      </c>
      <c r="J4" s="163" t="s">
        <v>1508</v>
      </c>
    </row>
    <row r="5" spans="1:12">
      <c r="A5" s="164" t="s">
        <v>1526</v>
      </c>
      <c r="B5" s="165" t="s">
        <v>2120</v>
      </c>
      <c r="C5" s="27" t="s">
        <v>61</v>
      </c>
      <c r="D5" s="41">
        <v>44949</v>
      </c>
      <c r="E5" s="41"/>
      <c r="F5" s="28">
        <v>44986</v>
      </c>
      <c r="G5" s="28">
        <v>45008</v>
      </c>
      <c r="H5" s="27">
        <f>IF(AND(D5&lt;$G$1,E5=""),DATEDIF($G$1,G5,"D")+1,IF(AND(D5&gt;=$G$1,E5=""),DATEDIF(D5,G5,"D")+1,DATEDIF($G$1,G5,"D")+1))</f>
        <v>23</v>
      </c>
      <c r="I5" s="27" t="s">
        <v>252</v>
      </c>
      <c r="J5" s="51">
        <f>VLOOKUP(C5,Alavanca!D:E,2,0)*H5/(DATEDIF($G$1,$G$2,"D")+1)</f>
        <v>4098.6964516129028</v>
      </c>
      <c r="L5">
        <f t="shared" ref="L5:L28" si="0">COUNTIF(A:A,A5)</f>
        <v>1</v>
      </c>
    </row>
    <row r="6" spans="1:12">
      <c r="A6" s="164" t="s">
        <v>2133</v>
      </c>
      <c r="B6" s="165" t="s">
        <v>2130</v>
      </c>
      <c r="C6" s="27" t="s">
        <v>61</v>
      </c>
      <c r="D6" s="41">
        <v>44949</v>
      </c>
      <c r="E6" s="41">
        <v>44992</v>
      </c>
      <c r="F6" s="28">
        <v>44986</v>
      </c>
      <c r="G6" s="41">
        <v>44992</v>
      </c>
      <c r="H6" s="27">
        <f t="shared" ref="H6:H28" si="1">IF(AND(D6&lt;$G$1,E6=""),DATEDIF($G$1,G6,"D")+1,IF(AND(D6&gt;=$G$1,E6=""),DATEDIF(D6,G6,"D")+1,DATEDIF($G$1,G6,"D")+1))</f>
        <v>7</v>
      </c>
      <c r="I6" s="27" t="s">
        <v>252</v>
      </c>
      <c r="J6" s="51">
        <f>VLOOKUP(C6,Alavanca!D:E,2,0)*H6/(DATEDIF($G$1,$G$2,"D")+1)</f>
        <v>1247.4293548387095</v>
      </c>
      <c r="L6">
        <f t="shared" si="0"/>
        <v>1</v>
      </c>
    </row>
    <row r="7" spans="1:12">
      <c r="A7" s="164" t="s">
        <v>1616</v>
      </c>
      <c r="B7" s="165" t="s">
        <v>2120</v>
      </c>
      <c r="C7" s="27" t="s">
        <v>61</v>
      </c>
      <c r="D7" s="41">
        <v>44949</v>
      </c>
      <c r="E7" s="41"/>
      <c r="F7" s="28">
        <v>44986</v>
      </c>
      <c r="G7" s="28">
        <v>45008</v>
      </c>
      <c r="H7" s="27">
        <f t="shared" si="1"/>
        <v>23</v>
      </c>
      <c r="I7" s="27" t="s">
        <v>252</v>
      </c>
      <c r="J7" s="51">
        <f>VLOOKUP(C7,Alavanca!D:E,2,0)*H7/(DATEDIF($G$1,$G$2,"D")+1)</f>
        <v>4098.6964516129028</v>
      </c>
      <c r="L7">
        <f t="shared" si="0"/>
        <v>1</v>
      </c>
    </row>
    <row r="8" spans="1:12">
      <c r="A8" s="164" t="s">
        <v>1690</v>
      </c>
      <c r="B8" s="165" t="s">
        <v>2130</v>
      </c>
      <c r="C8" s="27" t="s">
        <v>61</v>
      </c>
      <c r="D8" s="41">
        <v>44949</v>
      </c>
      <c r="E8" s="41"/>
      <c r="F8" s="28">
        <v>44986</v>
      </c>
      <c r="G8" s="28">
        <v>45008</v>
      </c>
      <c r="H8" s="27">
        <f t="shared" si="1"/>
        <v>23</v>
      </c>
      <c r="I8" s="27" t="s">
        <v>252</v>
      </c>
      <c r="J8" s="51">
        <f>VLOOKUP(C8,Alavanca!D:E,2,0)*H8/(DATEDIF($G$1,$G$2,"D")+1)</f>
        <v>4098.6964516129028</v>
      </c>
      <c r="L8">
        <f t="shared" si="0"/>
        <v>1</v>
      </c>
    </row>
    <row r="9" spans="1:12">
      <c r="A9" s="164" t="s">
        <v>1883</v>
      </c>
      <c r="B9" s="165" t="s">
        <v>2120</v>
      </c>
      <c r="C9" s="27" t="s">
        <v>61</v>
      </c>
      <c r="D9" s="41">
        <v>44949</v>
      </c>
      <c r="E9" s="41"/>
      <c r="F9" s="28">
        <v>44986</v>
      </c>
      <c r="G9" s="28">
        <v>45008</v>
      </c>
      <c r="H9" s="27">
        <f t="shared" si="1"/>
        <v>23</v>
      </c>
      <c r="I9" s="27" t="s">
        <v>252</v>
      </c>
      <c r="J9" s="51">
        <f>VLOOKUP(C9,Alavanca!D:E,2,0)*H9/(DATEDIF($G$1,$G$2,"D")+1)</f>
        <v>4098.6964516129028</v>
      </c>
      <c r="L9">
        <f t="shared" si="0"/>
        <v>1</v>
      </c>
    </row>
    <row r="10" spans="1:12">
      <c r="A10" s="164" t="s">
        <v>2174</v>
      </c>
      <c r="B10" s="165" t="s">
        <v>2169</v>
      </c>
      <c r="C10" s="27" t="s">
        <v>61</v>
      </c>
      <c r="D10" s="41">
        <v>44956</v>
      </c>
      <c r="E10" s="41"/>
      <c r="F10" s="28">
        <v>44986</v>
      </c>
      <c r="G10" s="28">
        <v>45014</v>
      </c>
      <c r="H10" s="27">
        <f t="shared" si="1"/>
        <v>29</v>
      </c>
      <c r="I10" s="27" t="s">
        <v>252</v>
      </c>
      <c r="J10" s="51">
        <f>VLOOKUP(C10,Alavanca!D:E,2,0)*H10/(DATEDIF($G$1,$G$2,"D")+1)</f>
        <v>5167.9216129032257</v>
      </c>
      <c r="L10">
        <f t="shared" si="0"/>
        <v>1</v>
      </c>
    </row>
    <row r="11" spans="1:12">
      <c r="A11" s="164" t="s">
        <v>2178</v>
      </c>
      <c r="B11" s="165" t="s">
        <v>2169</v>
      </c>
      <c r="C11" s="27" t="s">
        <v>61</v>
      </c>
      <c r="D11" s="41">
        <v>44956</v>
      </c>
      <c r="E11" s="41">
        <v>45016</v>
      </c>
      <c r="F11" s="28">
        <v>44986</v>
      </c>
      <c r="G11" s="28">
        <v>45014</v>
      </c>
      <c r="H11" s="27">
        <f t="shared" si="1"/>
        <v>29</v>
      </c>
      <c r="I11" s="27" t="s">
        <v>252</v>
      </c>
      <c r="J11" s="51">
        <f>VLOOKUP(C11,Alavanca!D:E,2,0)*H11/(DATEDIF($G$1,$G$2,"D")+1)</f>
        <v>5167.9216129032257</v>
      </c>
      <c r="L11">
        <f t="shared" si="0"/>
        <v>1</v>
      </c>
    </row>
    <row r="12" spans="1:12">
      <c r="A12" s="164" t="s">
        <v>2203</v>
      </c>
      <c r="B12" s="165" t="s">
        <v>2130</v>
      </c>
      <c r="C12" s="27" t="s">
        <v>61</v>
      </c>
      <c r="D12" s="41">
        <v>44956</v>
      </c>
      <c r="E12" s="41"/>
      <c r="F12" s="28">
        <v>44986</v>
      </c>
      <c r="G12" s="28">
        <v>45008</v>
      </c>
      <c r="H12" s="27">
        <f t="shared" si="1"/>
        <v>23</v>
      </c>
      <c r="I12" s="27" t="s">
        <v>252</v>
      </c>
      <c r="J12" s="51">
        <f>VLOOKUP(C12,Alavanca!D:E,2,0)*H12/(DATEDIF($G$1,$G$2,"D")+1)</f>
        <v>4098.6964516129028</v>
      </c>
      <c r="L12">
        <f t="shared" si="0"/>
        <v>1</v>
      </c>
    </row>
    <row r="13" spans="1:12">
      <c r="A13" s="27" t="s">
        <v>2217</v>
      </c>
      <c r="B13" s="27" t="s">
        <v>5</v>
      </c>
      <c r="C13" s="27" t="s">
        <v>61</v>
      </c>
      <c r="D13" s="41">
        <v>44956</v>
      </c>
      <c r="E13" s="41">
        <v>45008</v>
      </c>
      <c r="F13" s="28">
        <v>44986</v>
      </c>
      <c r="G13" s="41">
        <v>45008</v>
      </c>
      <c r="H13" s="27">
        <f t="shared" si="1"/>
        <v>23</v>
      </c>
      <c r="I13" s="27" t="s">
        <v>252</v>
      </c>
      <c r="J13" s="51">
        <f>VLOOKUP(C13,Alavanca!D:E,2,0)*H13/(DATEDIF($G$1,$G$2,"D")+1)</f>
        <v>4098.6964516129028</v>
      </c>
      <c r="L13">
        <f t="shared" si="0"/>
        <v>1</v>
      </c>
    </row>
    <row r="14" spans="1:12">
      <c r="A14" s="27" t="s">
        <v>2221</v>
      </c>
      <c r="B14" s="27" t="s">
        <v>5</v>
      </c>
      <c r="C14" s="27" t="s">
        <v>61</v>
      </c>
      <c r="D14" s="41">
        <v>44956</v>
      </c>
      <c r="E14" s="41"/>
      <c r="F14" s="28">
        <v>44986</v>
      </c>
      <c r="G14" s="28">
        <v>45014</v>
      </c>
      <c r="H14" s="27">
        <f t="shared" si="1"/>
        <v>29</v>
      </c>
      <c r="I14" s="27" t="s">
        <v>252</v>
      </c>
      <c r="J14" s="51">
        <f>VLOOKUP(C14,Alavanca!D:E,2,0)*H14/(DATEDIF($G$1,$G$2,"D")+1)</f>
        <v>5167.9216129032257</v>
      </c>
      <c r="L14">
        <f t="shared" si="0"/>
        <v>1</v>
      </c>
    </row>
    <row r="15" spans="1:12">
      <c r="A15" s="27" t="s">
        <v>2225</v>
      </c>
      <c r="B15" s="27" t="s">
        <v>5</v>
      </c>
      <c r="C15" s="27" t="s">
        <v>61</v>
      </c>
      <c r="D15" s="41">
        <v>44956</v>
      </c>
      <c r="E15" s="41"/>
      <c r="F15" s="28">
        <v>44986</v>
      </c>
      <c r="G15" s="28">
        <v>45014</v>
      </c>
      <c r="H15" s="27">
        <f t="shared" si="1"/>
        <v>29</v>
      </c>
      <c r="I15" s="27" t="s">
        <v>252</v>
      </c>
      <c r="J15" s="51">
        <f>VLOOKUP(C15,Alavanca!D:E,2,0)*H15/(DATEDIF($G$1,$G$2,"D")+1)</f>
        <v>5167.9216129032257</v>
      </c>
      <c r="L15">
        <f t="shared" si="0"/>
        <v>1</v>
      </c>
    </row>
    <row r="16" spans="1:12">
      <c r="A16" s="27" t="s">
        <v>2233</v>
      </c>
      <c r="B16" s="27" t="s">
        <v>5</v>
      </c>
      <c r="C16" s="27" t="s">
        <v>61</v>
      </c>
      <c r="D16" s="41">
        <v>44956</v>
      </c>
      <c r="E16" s="41">
        <v>45002</v>
      </c>
      <c r="F16" s="28">
        <v>44986</v>
      </c>
      <c r="G16" s="41">
        <v>45002</v>
      </c>
      <c r="H16" s="27">
        <f t="shared" si="1"/>
        <v>17</v>
      </c>
      <c r="I16" s="27" t="s">
        <v>252</v>
      </c>
      <c r="J16" s="51">
        <f>VLOOKUP(C16,Alavanca!D:E,2,0)*H16/(DATEDIF($G$1,$G$2,"D")+1)</f>
        <v>3029.4712903225804</v>
      </c>
      <c r="L16">
        <f t="shared" si="0"/>
        <v>1</v>
      </c>
    </row>
    <row r="17" spans="1:12">
      <c r="A17" s="27" t="s">
        <v>2245</v>
      </c>
      <c r="B17" s="27" t="s">
        <v>5</v>
      </c>
      <c r="C17" s="27" t="s">
        <v>61</v>
      </c>
      <c r="D17" s="41">
        <v>44956</v>
      </c>
      <c r="E17" s="41">
        <v>45009</v>
      </c>
      <c r="F17" s="28">
        <v>44986</v>
      </c>
      <c r="G17" s="41">
        <v>45009</v>
      </c>
      <c r="H17" s="27">
        <f t="shared" si="1"/>
        <v>24</v>
      </c>
      <c r="I17" s="27" t="s">
        <v>252</v>
      </c>
      <c r="J17" s="51">
        <f>VLOOKUP(C17,Alavanca!D:E,2,0)*H17/(DATEDIF($G$1,$G$2,"D")+1)</f>
        <v>4276.9006451612895</v>
      </c>
      <c r="L17">
        <f t="shared" si="0"/>
        <v>1</v>
      </c>
    </row>
    <row r="18" spans="1:12">
      <c r="A18" s="27" t="s">
        <v>2249</v>
      </c>
      <c r="B18" s="27" t="s">
        <v>5</v>
      </c>
      <c r="C18" s="27" t="s">
        <v>61</v>
      </c>
      <c r="D18" s="41">
        <v>44956</v>
      </c>
      <c r="E18" s="41"/>
      <c r="F18" s="28">
        <v>44986</v>
      </c>
      <c r="G18" s="28">
        <v>45014</v>
      </c>
      <c r="H18" s="27">
        <f t="shared" si="1"/>
        <v>29</v>
      </c>
      <c r="I18" s="27" t="s">
        <v>252</v>
      </c>
      <c r="J18" s="51">
        <f>VLOOKUP(C18,Alavanca!D:E,2,0)*H18/(DATEDIF($G$1,$G$2,"D")+1)</f>
        <v>5167.9216129032257</v>
      </c>
      <c r="L18">
        <f t="shared" si="0"/>
        <v>1</v>
      </c>
    </row>
    <row r="19" spans="1:12">
      <c r="A19" s="27" t="s">
        <v>2291</v>
      </c>
      <c r="B19" s="27" t="str">
        <f>VLOOKUP(A19,Controle_HC_2_2023!H:L,5,0)</f>
        <v>BRUNA VERONICA ALBERTIM SOARES</v>
      </c>
      <c r="C19" s="27" t="s">
        <v>61</v>
      </c>
      <c r="D19" s="28">
        <v>44959</v>
      </c>
      <c r="E19" s="41">
        <v>44988</v>
      </c>
      <c r="F19" s="28">
        <v>44986</v>
      </c>
      <c r="G19" s="41">
        <v>44988</v>
      </c>
      <c r="H19" s="27">
        <f t="shared" si="1"/>
        <v>3</v>
      </c>
      <c r="I19" s="27" t="s">
        <v>252</v>
      </c>
      <c r="J19" s="51">
        <f>VLOOKUP(C19,Alavanca!D:E,2,0)*H19/(DATEDIF($G$1,$G$2,"D")+1)</f>
        <v>534.61258064516119</v>
      </c>
      <c r="L19">
        <f t="shared" si="0"/>
        <v>1</v>
      </c>
    </row>
    <row r="20" spans="1:12">
      <c r="A20" s="27" t="s">
        <v>2297</v>
      </c>
      <c r="B20" s="27" t="str">
        <f>VLOOKUP(A20,Controle_HC_2_2023!H:L,5,0)</f>
        <v>BRUNA VERONICA ALBERTIM SOARES</v>
      </c>
      <c r="C20" s="27" t="s">
        <v>61</v>
      </c>
      <c r="D20" s="28">
        <v>44959</v>
      </c>
      <c r="E20" s="41"/>
      <c r="F20" s="28">
        <v>44986</v>
      </c>
      <c r="G20" s="28">
        <v>45014</v>
      </c>
      <c r="H20" s="27">
        <f t="shared" si="1"/>
        <v>29</v>
      </c>
      <c r="I20" s="27" t="s">
        <v>252</v>
      </c>
      <c r="J20" s="51">
        <f>VLOOKUP(C20,Alavanca!D:E,2,0)*H20/(DATEDIF($G$1,$G$2,"D")+1)</f>
        <v>5167.9216129032257</v>
      </c>
      <c r="L20">
        <f t="shared" si="0"/>
        <v>1</v>
      </c>
    </row>
    <row r="21" spans="1:12">
      <c r="A21" s="27" t="s">
        <v>2299</v>
      </c>
      <c r="B21" s="27" t="str">
        <f>VLOOKUP(A21,Controle_HC_2_2023!H:L,5,0)</f>
        <v>BRUNA VERONICA ALBERTIM SOARES</v>
      </c>
      <c r="C21" s="27" t="s">
        <v>61</v>
      </c>
      <c r="D21" s="28">
        <v>44959</v>
      </c>
      <c r="E21" s="41"/>
      <c r="F21" s="28">
        <v>44986</v>
      </c>
      <c r="G21" s="28">
        <v>45014</v>
      </c>
      <c r="H21" s="27">
        <f t="shared" si="1"/>
        <v>29</v>
      </c>
      <c r="I21" s="27" t="s">
        <v>252</v>
      </c>
      <c r="J21" s="51">
        <f>VLOOKUP(C21,Alavanca!D:E,2,0)*H21/(DATEDIF($G$1,$G$2,"D")+1)</f>
        <v>5167.9216129032257</v>
      </c>
      <c r="L21">
        <f t="shared" si="0"/>
        <v>1</v>
      </c>
    </row>
    <row r="22" spans="1:12">
      <c r="A22" s="27" t="s">
        <v>2305</v>
      </c>
      <c r="B22" s="27" t="str">
        <f>VLOOKUP(A22,Controle_HC_2_2023!H:L,5,0)</f>
        <v>BRUNA VERONICA ALBERTIM SOARES</v>
      </c>
      <c r="C22" s="27" t="s">
        <v>61</v>
      </c>
      <c r="D22" s="28">
        <v>44959</v>
      </c>
      <c r="E22" s="41"/>
      <c r="F22" s="28">
        <v>44986</v>
      </c>
      <c r="G22" s="28">
        <v>45014</v>
      </c>
      <c r="H22" s="27">
        <f t="shared" si="1"/>
        <v>29</v>
      </c>
      <c r="I22" s="27" t="s">
        <v>252</v>
      </c>
      <c r="J22" s="51">
        <f>VLOOKUP(C22,Alavanca!D:E,2,0)*H22/(DATEDIF($G$1,$G$2,"D")+1)</f>
        <v>5167.9216129032257</v>
      </c>
      <c r="L22">
        <f t="shared" si="0"/>
        <v>1</v>
      </c>
    </row>
    <row r="23" spans="1:12">
      <c r="A23" s="27" t="s">
        <v>2308</v>
      </c>
      <c r="B23" s="27" t="str">
        <f>VLOOKUP(A23,Controle_HC_2_2023!H:L,5,0)</f>
        <v>BRUNA VERONICA ALBERTIM SOARES</v>
      </c>
      <c r="C23" s="27" t="s">
        <v>61</v>
      </c>
      <c r="D23" s="28">
        <v>44959</v>
      </c>
      <c r="E23" s="41"/>
      <c r="F23" s="28">
        <v>44986</v>
      </c>
      <c r="G23" s="28">
        <v>45014</v>
      </c>
      <c r="H23" s="27">
        <f t="shared" si="1"/>
        <v>29</v>
      </c>
      <c r="I23" s="27" t="s">
        <v>252</v>
      </c>
      <c r="J23" s="51">
        <f>VLOOKUP(C23,Alavanca!D:E,2,0)*H23/(DATEDIF($G$1,$G$2,"D")+1)</f>
        <v>5167.9216129032257</v>
      </c>
      <c r="L23">
        <f t="shared" si="0"/>
        <v>1</v>
      </c>
    </row>
    <row r="24" spans="1:12">
      <c r="A24" s="27" t="s">
        <v>2322</v>
      </c>
      <c r="B24" s="27" t="str">
        <f>VLOOKUP(A24,Controle_HC_2_2023!H:L,5,0)</f>
        <v>IRACY DE SOUZA GOUVEIA</v>
      </c>
      <c r="C24" s="27" t="s">
        <v>61</v>
      </c>
      <c r="D24" s="28">
        <v>44972</v>
      </c>
      <c r="E24" s="41"/>
      <c r="F24" s="28">
        <v>44986</v>
      </c>
      <c r="G24" s="28">
        <v>45008</v>
      </c>
      <c r="H24" s="27">
        <f t="shared" si="1"/>
        <v>23</v>
      </c>
      <c r="I24" s="27" t="s">
        <v>252</v>
      </c>
      <c r="J24" s="51">
        <f>VLOOKUP(C24,Alavanca!D:E,2,0)*H24/(DATEDIF($G$1,$G$2,"D")+1)</f>
        <v>4098.6964516129028</v>
      </c>
      <c r="L24">
        <f t="shared" si="0"/>
        <v>1</v>
      </c>
    </row>
    <row r="25" spans="1:12">
      <c r="A25" s="27" t="s">
        <v>2325</v>
      </c>
      <c r="B25" s="27" t="str">
        <f>VLOOKUP(A25,Controle_HC_2_2023!H:L,5,0)</f>
        <v>IRACY DE SOUZA GOUVEIA</v>
      </c>
      <c r="C25" s="27" t="s">
        <v>61</v>
      </c>
      <c r="D25" s="28">
        <v>44972</v>
      </c>
      <c r="E25" s="41"/>
      <c r="F25" s="28">
        <v>44986</v>
      </c>
      <c r="G25" s="28">
        <v>45008</v>
      </c>
      <c r="H25" s="27">
        <f t="shared" si="1"/>
        <v>23</v>
      </c>
      <c r="I25" s="27" t="s">
        <v>252</v>
      </c>
      <c r="J25" s="51">
        <f>VLOOKUP(C25,Alavanca!D:E,2,0)*H25/(DATEDIF($G$1,$G$2,"D")+1)</f>
        <v>4098.6964516129028</v>
      </c>
      <c r="L25">
        <f t="shared" si="0"/>
        <v>1</v>
      </c>
    </row>
    <row r="26" spans="1:12">
      <c r="A26" s="27" t="s">
        <v>2343</v>
      </c>
      <c r="B26" s="27" t="str">
        <f>VLOOKUP(A26,Controle_HC_2_2023!H:L,5,0)</f>
        <v>BRUNA VERONICA ALBERTIM SOARES</v>
      </c>
      <c r="C26" s="27" t="s">
        <v>61</v>
      </c>
      <c r="D26" s="28">
        <v>44972</v>
      </c>
      <c r="E26" s="41"/>
      <c r="F26" s="28">
        <v>44986</v>
      </c>
      <c r="G26" s="28">
        <v>45014</v>
      </c>
      <c r="H26" s="27">
        <f t="shared" si="1"/>
        <v>29</v>
      </c>
      <c r="I26" s="27" t="s">
        <v>252</v>
      </c>
      <c r="J26" s="51">
        <f>VLOOKUP(C26,Alavanca!D:E,2,0)*H26/(DATEDIF($G$1,$G$2,"D")+1)</f>
        <v>5167.9216129032257</v>
      </c>
      <c r="L26">
        <f t="shared" si="0"/>
        <v>1</v>
      </c>
    </row>
    <row r="27" spans="1:12">
      <c r="A27" s="27" t="s">
        <v>2356</v>
      </c>
      <c r="B27" s="27" t="str">
        <f>VLOOKUP(A27,Controle_HC_2_2023!H:L,5,0)</f>
        <v>IRACY DE SOUZA GOUVEIA</v>
      </c>
      <c r="C27" s="27" t="s">
        <v>61</v>
      </c>
      <c r="D27" s="28">
        <v>44972</v>
      </c>
      <c r="E27" s="41">
        <v>45009</v>
      </c>
      <c r="F27" s="28">
        <v>44986</v>
      </c>
      <c r="G27" s="28">
        <v>45008</v>
      </c>
      <c r="H27" s="27">
        <f t="shared" si="1"/>
        <v>23</v>
      </c>
      <c r="I27" s="27" t="s">
        <v>252</v>
      </c>
      <c r="J27" s="51">
        <f>VLOOKUP(C27,Alavanca!D:E,2,0)*H27/(DATEDIF($G$1,$G$2,"D")+1)</f>
        <v>4098.6964516129028</v>
      </c>
      <c r="L27">
        <f t="shared" si="0"/>
        <v>1</v>
      </c>
    </row>
    <row r="28" spans="1:12">
      <c r="A28" s="27" t="s">
        <v>2362</v>
      </c>
      <c r="B28" s="27" t="str">
        <f>VLOOKUP(A28,Controle_HC_2_2023!H:L,5,0)</f>
        <v>ANTONIO CARLOS FIGUEIREDO CARAN</v>
      </c>
      <c r="C28" s="27" t="s">
        <v>61</v>
      </c>
      <c r="D28" s="28">
        <v>44972</v>
      </c>
      <c r="E28" s="41"/>
      <c r="F28" s="28">
        <v>44986</v>
      </c>
      <c r="G28" s="28">
        <v>45014</v>
      </c>
      <c r="H28" s="27">
        <f t="shared" si="1"/>
        <v>29</v>
      </c>
      <c r="I28" s="27" t="s">
        <v>252</v>
      </c>
      <c r="J28" s="51">
        <f>VLOOKUP(C28,Alavanca!D:E,2,0)*H28/(DATEDIF($G$1,$G$2,"D")+1)</f>
        <v>5167.9216129032257</v>
      </c>
      <c r="L28">
        <f t="shared" si="0"/>
        <v>1</v>
      </c>
    </row>
    <row r="29" spans="1:12">
      <c r="A29" s="164" t="s">
        <v>2191</v>
      </c>
      <c r="B29" s="165" t="s">
        <v>2169</v>
      </c>
      <c r="C29" s="27" t="s">
        <v>61</v>
      </c>
      <c r="D29" s="41">
        <v>44956</v>
      </c>
      <c r="E29" s="41"/>
      <c r="F29" s="28">
        <v>44986</v>
      </c>
      <c r="G29" s="28">
        <v>45014</v>
      </c>
      <c r="H29" s="27">
        <f t="shared" ref="H29:H34" si="2">IF(AND(D29&lt;$G$1,E29=""),DATEDIF($G$1,G29,"D")+1,IF(AND(D29&gt;=$G$1,E29=""),DATEDIF(D29,G29,"D")+1,DATEDIF($G$1,G29,"D")+1))</f>
        <v>29</v>
      </c>
      <c r="I29" s="27" t="s">
        <v>252</v>
      </c>
      <c r="J29" s="51">
        <f>VLOOKUP(C29,Alavanca!D:E,2,0)*H29/(DATEDIF($G$1,$G$2,"D")+1)</f>
        <v>5167.9216129032257</v>
      </c>
    </row>
    <row r="30" spans="1:12">
      <c r="A30" s="27" t="s">
        <v>2294</v>
      </c>
      <c r="B30" s="27" t="s">
        <v>2282</v>
      </c>
      <c r="C30" s="27" t="s">
        <v>61</v>
      </c>
      <c r="D30" s="28">
        <v>44959</v>
      </c>
      <c r="E30" s="41">
        <f>VLOOKUP(A30,Controle_HC_3_2023!H:T,13,0)</f>
        <v>45007</v>
      </c>
      <c r="F30" s="28">
        <v>44986</v>
      </c>
      <c r="G30" s="28">
        <v>45007</v>
      </c>
      <c r="H30" s="27">
        <v>22</v>
      </c>
      <c r="I30" s="27" t="s">
        <v>252</v>
      </c>
      <c r="J30" s="51">
        <f>VLOOKUP(C30,Alavanca!D:E,2,0)*H30/(DATEDIF($G$1,$G$2,"D")+1)</f>
        <v>3920.4922580645161</v>
      </c>
    </row>
    <row r="31" spans="1:12">
      <c r="A31" s="27" t="s">
        <v>2302</v>
      </c>
      <c r="B31" s="27" t="s">
        <v>2282</v>
      </c>
      <c r="C31" s="27" t="s">
        <v>61</v>
      </c>
      <c r="D31" s="28">
        <v>44959</v>
      </c>
      <c r="E31" s="41"/>
      <c r="F31" s="28">
        <v>44986</v>
      </c>
      <c r="G31" s="28">
        <v>45014</v>
      </c>
      <c r="H31" s="27">
        <f t="shared" si="2"/>
        <v>29</v>
      </c>
      <c r="I31" s="27" t="s">
        <v>252</v>
      </c>
      <c r="J31" s="51">
        <f>VLOOKUP(C31,Alavanca!D:E,2,0)*H31/(DATEDIF($G$1,$G$2,"D")+1)</f>
        <v>5167.9216129032257</v>
      </c>
    </row>
    <row r="32" spans="1:12">
      <c r="A32" s="27" t="s">
        <v>2311</v>
      </c>
      <c r="B32" s="27" t="s">
        <v>2282</v>
      </c>
      <c r="C32" s="27" t="s">
        <v>61</v>
      </c>
      <c r="D32" s="28">
        <v>44959</v>
      </c>
      <c r="E32" s="41"/>
      <c r="F32" s="28">
        <v>44986</v>
      </c>
      <c r="G32" s="28">
        <v>45014</v>
      </c>
      <c r="H32" s="27">
        <f t="shared" si="2"/>
        <v>29</v>
      </c>
      <c r="I32" s="27" t="s">
        <v>252</v>
      </c>
      <c r="J32" s="51">
        <f>VLOOKUP(C32,Alavanca!D:E,2,0)*H32/(DATEDIF($G$1,$G$2,"D")+1)</f>
        <v>5167.9216129032257</v>
      </c>
    </row>
    <row r="33" spans="1:10">
      <c r="A33" s="27" t="s">
        <v>2328</v>
      </c>
      <c r="B33" s="27" t="s">
        <v>2120</v>
      </c>
      <c r="C33" s="27" t="s">
        <v>61</v>
      </c>
      <c r="D33" s="28">
        <v>44972</v>
      </c>
      <c r="E33" s="41"/>
      <c r="F33" s="28">
        <v>44986</v>
      </c>
      <c r="G33" s="28">
        <v>45008</v>
      </c>
      <c r="H33" s="27">
        <f t="shared" si="2"/>
        <v>23</v>
      </c>
      <c r="I33" s="27" t="s">
        <v>252</v>
      </c>
      <c r="J33" s="51">
        <f>VLOOKUP(C33,Alavanca!D:E,2,0)*H33/(DATEDIF($G$1,$G$2,"D")+1)</f>
        <v>4098.6964516129028</v>
      </c>
    </row>
    <row r="34" spans="1:10">
      <c r="A34" s="27" t="s">
        <v>2347</v>
      </c>
      <c r="B34" s="27" t="s">
        <v>2169</v>
      </c>
      <c r="C34" s="27" t="s">
        <v>61</v>
      </c>
      <c r="D34" s="28">
        <v>44972</v>
      </c>
      <c r="E34" s="41"/>
      <c r="F34" s="28">
        <v>44986</v>
      </c>
      <c r="G34" s="28">
        <v>45014</v>
      </c>
      <c r="H34" s="27">
        <f t="shared" si="2"/>
        <v>29</v>
      </c>
      <c r="I34" s="27" t="s">
        <v>252</v>
      </c>
      <c r="J34" s="51">
        <f>VLOOKUP(C34,Alavanca!D:E,2,0)*H34/(DATEDIF($G$1,$G$2,"D")+1)</f>
        <v>5167.9216129032257</v>
      </c>
    </row>
  </sheetData>
  <autoFilter ref="A4:J28" xr:uid="{4B8D2EA6-5D21-4479-BC09-D7099E412D83}"/>
  <conditionalFormatting sqref="A4:A18">
    <cfRule type="duplicateValues" dxfId="10" priority="128"/>
  </conditionalFormatting>
  <conditionalFormatting sqref="A5:A12">
    <cfRule type="duplicateValues" dxfId="9" priority="122"/>
    <cfRule type="duplicateValues" dxfId="8" priority="123"/>
    <cfRule type="duplicateValues" dxfId="7" priority="126"/>
  </conditionalFormatting>
  <conditionalFormatting sqref="A29">
    <cfRule type="duplicateValues" dxfId="6" priority="133"/>
    <cfRule type="duplicateValues" dxfId="5" priority="134"/>
    <cfRule type="duplicateValues" dxfId="4" priority="135"/>
    <cfRule type="duplicateValues" dxfId="3" priority="136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61D3C-E8C2-4B65-B353-7C83AE779E0A}">
  <sheetPr>
    <tabColor theme="9" tint="-0.249977111117893"/>
  </sheetPr>
  <dimension ref="A1:AB133"/>
  <sheetViews>
    <sheetView showGridLines="0" tabSelected="1" topLeftCell="C1" workbookViewId="0">
      <selection activeCell="G2" sqref="G2"/>
    </sheetView>
  </sheetViews>
  <sheetFormatPr defaultRowHeight="14.5"/>
  <cols>
    <col min="1" max="1" width="13.1796875" style="57" bestFit="1" customWidth="1"/>
    <col min="2" max="2" width="17.81640625" style="57" bestFit="1" customWidth="1"/>
    <col min="3" max="3" width="21.54296875" style="57" bestFit="1" customWidth="1"/>
    <col min="4" max="4" width="19.453125" style="57" bestFit="1" customWidth="1"/>
    <col min="5" max="5" width="21.08984375" style="57" bestFit="1" customWidth="1"/>
    <col min="6" max="6" width="14.54296875" bestFit="1" customWidth="1"/>
    <col min="7" max="7" width="14" bestFit="1" customWidth="1"/>
    <col min="8" max="8" width="50.81640625" bestFit="1" customWidth="1"/>
    <col min="9" max="9" width="11.6328125" style="54" customWidth="1"/>
    <col min="10" max="10" width="14.1796875" bestFit="1" customWidth="1"/>
    <col min="11" max="11" width="18.1796875" style="54" customWidth="1"/>
    <col min="12" max="12" width="18.1796875" customWidth="1"/>
    <col min="13" max="13" width="18.1796875" style="54" customWidth="1"/>
    <col min="14" max="14" width="18.1796875" customWidth="1"/>
    <col min="15" max="15" width="18.1796875" style="54" customWidth="1"/>
    <col min="16" max="18" width="18.1796875" customWidth="1"/>
    <col min="19" max="19" width="14.81640625" bestFit="1" customWidth="1"/>
    <col min="20" max="20" width="20.81640625" customWidth="1"/>
    <col min="21" max="21" width="11.1796875" bestFit="1" customWidth="1"/>
    <col min="22" max="22" width="10.81640625" bestFit="1" customWidth="1"/>
    <col min="23" max="23" width="7" bestFit="1" customWidth="1"/>
  </cols>
  <sheetData>
    <row r="1" spans="1:28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5735</v>
      </c>
      <c r="G1" s="18" t="s">
        <v>5736</v>
      </c>
      <c r="H1" s="19" t="s">
        <v>5737</v>
      </c>
      <c r="I1" s="52" t="str">
        <f t="shared" ref="I1" si="0">G1</f>
        <v>CPF_PROMOTOR</v>
      </c>
      <c r="J1" s="22" t="s">
        <v>5738</v>
      </c>
      <c r="K1" s="55" t="s">
        <v>5739</v>
      </c>
      <c r="L1" s="23" t="s">
        <v>50</v>
      </c>
      <c r="M1" s="55" t="s">
        <v>5740</v>
      </c>
      <c r="N1" s="23" t="s">
        <v>44</v>
      </c>
      <c r="O1" s="55" t="s">
        <v>5741</v>
      </c>
      <c r="P1" s="23" t="s">
        <v>124</v>
      </c>
      <c r="Q1" s="21" t="s">
        <v>5742</v>
      </c>
      <c r="R1" s="20" t="s">
        <v>5743</v>
      </c>
      <c r="S1" s="20" t="s">
        <v>5744</v>
      </c>
      <c r="T1" s="20" t="s">
        <v>5745</v>
      </c>
      <c r="U1" s="22" t="s">
        <v>5746</v>
      </c>
      <c r="V1" s="22" t="s">
        <v>38</v>
      </c>
      <c r="W1" s="22" t="s">
        <v>39</v>
      </c>
      <c r="X1" s="272" t="s">
        <v>5747</v>
      </c>
      <c r="Y1" s="272" t="s">
        <v>5748</v>
      </c>
      <c r="Z1" s="272" t="s">
        <v>5749</v>
      </c>
      <c r="AA1" s="272" t="s">
        <v>5750</v>
      </c>
      <c r="AB1" s="272" t="s">
        <v>6580</v>
      </c>
    </row>
    <row r="2" spans="1:28" ht="15.5">
      <c r="A2" s="126" t="s">
        <v>2017</v>
      </c>
      <c r="B2" s="126" t="s">
        <v>2018</v>
      </c>
      <c r="C2" s="126" t="s">
        <v>2019</v>
      </c>
      <c r="D2" s="126" t="s">
        <v>2026</v>
      </c>
      <c r="E2" s="126" t="s">
        <v>2028</v>
      </c>
      <c r="F2" s="127" t="s">
        <v>2022</v>
      </c>
      <c r="G2" s="74" t="s">
        <v>47</v>
      </c>
      <c r="H2" s="128" t="s">
        <v>48</v>
      </c>
      <c r="I2" s="129" t="s">
        <v>47</v>
      </c>
      <c r="J2" s="75" t="s">
        <v>50</v>
      </c>
      <c r="K2" s="129" t="s">
        <v>5</v>
      </c>
      <c r="L2" s="75" t="s">
        <v>5</v>
      </c>
      <c r="M2" s="129">
        <v>86936476104</v>
      </c>
      <c r="N2" s="130" t="s">
        <v>5702</v>
      </c>
      <c r="O2" s="129" t="s">
        <v>6558</v>
      </c>
      <c r="P2" s="130" t="s">
        <v>6559</v>
      </c>
      <c r="Q2" s="83">
        <v>29461</v>
      </c>
      <c r="R2" s="131" t="s">
        <v>49</v>
      </c>
      <c r="S2" s="132">
        <v>44795</v>
      </c>
      <c r="T2" s="132"/>
      <c r="U2" s="133">
        <v>32999281314</v>
      </c>
      <c r="V2" s="134" t="s">
        <v>45</v>
      </c>
      <c r="W2" s="81" t="s">
        <v>46</v>
      </c>
      <c r="Y2" t="s">
        <v>254</v>
      </c>
    </row>
    <row r="3" spans="1:28" ht="15.5">
      <c r="A3" s="126" t="s">
        <v>2017</v>
      </c>
      <c r="B3" s="126" t="s">
        <v>2018</v>
      </c>
      <c r="C3" s="126" t="s">
        <v>4169</v>
      </c>
      <c r="D3" s="126" t="s">
        <v>4170</v>
      </c>
      <c r="E3" s="126" t="s">
        <v>5229</v>
      </c>
      <c r="F3" s="127" t="s">
        <v>2022</v>
      </c>
      <c r="G3" s="74" t="s">
        <v>2419</v>
      </c>
      <c r="H3" s="128" t="s">
        <v>62</v>
      </c>
      <c r="I3" s="129">
        <v>397689292</v>
      </c>
      <c r="J3" s="75" t="s">
        <v>50</v>
      </c>
      <c r="K3" s="129" t="s">
        <v>5</v>
      </c>
      <c r="L3" s="75" t="s">
        <v>5</v>
      </c>
      <c r="M3" s="129">
        <v>86936476104</v>
      </c>
      <c r="N3" s="130" t="s">
        <v>5702</v>
      </c>
      <c r="O3" s="129" t="s">
        <v>6558</v>
      </c>
      <c r="P3" s="130" t="s">
        <v>6559</v>
      </c>
      <c r="Q3" s="83">
        <v>33980</v>
      </c>
      <c r="R3" s="131" t="s">
        <v>63</v>
      </c>
      <c r="S3" s="132">
        <v>44802</v>
      </c>
      <c r="T3" s="132"/>
      <c r="U3" s="133">
        <v>62982220139</v>
      </c>
      <c r="V3" s="134" t="s">
        <v>53</v>
      </c>
      <c r="W3" s="81" t="s">
        <v>54</v>
      </c>
      <c r="Y3" t="s">
        <v>254</v>
      </c>
    </row>
    <row r="4" spans="1:28" ht="15.5">
      <c r="A4" s="126" t="s">
        <v>2017</v>
      </c>
      <c r="B4" s="126" t="s">
        <v>2018</v>
      </c>
      <c r="C4" s="126" t="s">
        <v>2019</v>
      </c>
      <c r="D4" s="126" t="s">
        <v>2036</v>
      </c>
      <c r="E4" s="126" t="s">
        <v>2037</v>
      </c>
      <c r="F4" s="127" t="s">
        <v>2022</v>
      </c>
      <c r="G4" s="74" t="s">
        <v>131</v>
      </c>
      <c r="H4" s="128" t="s">
        <v>132</v>
      </c>
      <c r="I4" s="129" t="s">
        <v>131</v>
      </c>
      <c r="J4" s="75" t="s">
        <v>134</v>
      </c>
      <c r="K4" s="129" t="s">
        <v>5</v>
      </c>
      <c r="L4" s="128" t="s">
        <v>5</v>
      </c>
      <c r="M4" s="129" t="s">
        <v>5</v>
      </c>
      <c r="N4" s="130" t="s">
        <v>5</v>
      </c>
      <c r="O4" s="129" t="s">
        <v>6558</v>
      </c>
      <c r="P4" s="130" t="s">
        <v>6559</v>
      </c>
      <c r="Q4" s="83">
        <v>32767</v>
      </c>
      <c r="R4" s="131" t="s">
        <v>133</v>
      </c>
      <c r="S4" s="132">
        <v>44795</v>
      </c>
      <c r="T4" s="132"/>
      <c r="U4" s="133">
        <v>62982545323</v>
      </c>
      <c r="V4" s="134" t="s">
        <v>45</v>
      </c>
      <c r="W4" s="81" t="s">
        <v>46</v>
      </c>
      <c r="Y4" t="s">
        <v>254</v>
      </c>
    </row>
    <row r="5" spans="1:28" ht="15.5">
      <c r="A5" s="126" t="s">
        <v>2017</v>
      </c>
      <c r="B5" s="126" t="s">
        <v>2018</v>
      </c>
      <c r="C5" s="126" t="s">
        <v>2038</v>
      </c>
      <c r="D5" s="126" t="s">
        <v>2036</v>
      </c>
      <c r="E5" s="126" t="s">
        <v>2037</v>
      </c>
      <c r="F5" s="127" t="s">
        <v>2022</v>
      </c>
      <c r="G5" s="74" t="s">
        <v>2481</v>
      </c>
      <c r="H5" s="128" t="s">
        <v>306</v>
      </c>
      <c r="I5" s="129">
        <v>3491168147</v>
      </c>
      <c r="J5" s="75" t="s">
        <v>61</v>
      </c>
      <c r="K5" s="129">
        <v>397689292</v>
      </c>
      <c r="L5" s="75" t="s">
        <v>62</v>
      </c>
      <c r="M5" s="129">
        <v>86936476104</v>
      </c>
      <c r="N5" s="130" t="s">
        <v>5702</v>
      </c>
      <c r="O5" s="129" t="s">
        <v>6558</v>
      </c>
      <c r="P5" s="130" t="s">
        <v>6559</v>
      </c>
      <c r="Q5" s="83">
        <v>32484</v>
      </c>
      <c r="R5" s="135" t="s">
        <v>147</v>
      </c>
      <c r="S5" s="132">
        <v>44816</v>
      </c>
      <c r="T5" s="132">
        <v>45140</v>
      </c>
      <c r="U5" s="133">
        <v>62982220138</v>
      </c>
      <c r="V5" s="134" t="s">
        <v>53</v>
      </c>
      <c r="W5" s="81" t="s">
        <v>54</v>
      </c>
      <c r="Y5" t="s">
        <v>254</v>
      </c>
    </row>
    <row r="6" spans="1:28" ht="15.5">
      <c r="A6" s="126" t="s">
        <v>2017</v>
      </c>
      <c r="B6" s="126" t="s">
        <v>2018</v>
      </c>
      <c r="C6" s="126" t="s">
        <v>4169</v>
      </c>
      <c r="D6" s="126" t="s">
        <v>4170</v>
      </c>
      <c r="E6" s="126" t="s">
        <v>4171</v>
      </c>
      <c r="F6" s="127" t="s">
        <v>2022</v>
      </c>
      <c r="G6" s="74" t="s">
        <v>6091</v>
      </c>
      <c r="H6" s="128" t="s">
        <v>939</v>
      </c>
      <c r="I6" s="129">
        <v>12099359610</v>
      </c>
      <c r="J6" s="75" t="s">
        <v>200</v>
      </c>
      <c r="K6" s="129" t="s">
        <v>5</v>
      </c>
      <c r="L6" s="128" t="s">
        <v>5</v>
      </c>
      <c r="M6" s="129" t="s">
        <v>5</v>
      </c>
      <c r="N6" s="130" t="s">
        <v>5</v>
      </c>
      <c r="O6" s="129" t="s">
        <v>6558</v>
      </c>
      <c r="P6" s="130" t="s">
        <v>6559</v>
      </c>
      <c r="Q6" s="83">
        <v>34568</v>
      </c>
      <c r="R6" s="131" t="s">
        <v>181</v>
      </c>
      <c r="S6" s="132">
        <v>44844</v>
      </c>
      <c r="T6" s="132"/>
      <c r="U6" s="133">
        <v>11949730214</v>
      </c>
      <c r="V6" s="134" t="s">
        <v>45</v>
      </c>
      <c r="W6" s="81" t="s">
        <v>46</v>
      </c>
      <c r="Y6" t="s">
        <v>254</v>
      </c>
    </row>
    <row r="7" spans="1:28" ht="15.5">
      <c r="A7" s="126" t="s">
        <v>2017</v>
      </c>
      <c r="B7" s="126" t="s">
        <v>2018</v>
      </c>
      <c r="C7" s="126" t="s">
        <v>4169</v>
      </c>
      <c r="D7" s="126" t="s">
        <v>4174</v>
      </c>
      <c r="E7" s="126" t="s">
        <v>4183</v>
      </c>
      <c r="F7" s="127" t="s">
        <v>2022</v>
      </c>
      <c r="G7" s="74" t="s">
        <v>2698</v>
      </c>
      <c r="H7" s="128" t="s">
        <v>190</v>
      </c>
      <c r="I7" s="129">
        <v>8251327628</v>
      </c>
      <c r="J7" s="75" t="s">
        <v>61</v>
      </c>
      <c r="K7" s="129" t="s">
        <v>47</v>
      </c>
      <c r="L7" s="128" t="s">
        <v>48</v>
      </c>
      <c r="M7" s="129">
        <v>86936476104</v>
      </c>
      <c r="N7" s="130" t="s">
        <v>5702</v>
      </c>
      <c r="O7" s="129" t="s">
        <v>6558</v>
      </c>
      <c r="P7" s="130" t="s">
        <v>6559</v>
      </c>
      <c r="Q7" s="83">
        <v>31418</v>
      </c>
      <c r="R7" s="131" t="s">
        <v>191</v>
      </c>
      <c r="S7" s="132">
        <v>44847</v>
      </c>
      <c r="T7" s="132"/>
      <c r="U7" s="133">
        <v>32999615104</v>
      </c>
      <c r="V7" s="134" t="s">
        <v>45</v>
      </c>
      <c r="W7" s="81" t="s">
        <v>46</v>
      </c>
      <c r="Y7" t="s">
        <v>254</v>
      </c>
    </row>
    <row r="8" spans="1:28" ht="15.5">
      <c r="A8" s="126" t="s">
        <v>2017</v>
      </c>
      <c r="B8" s="126" t="s">
        <v>2018</v>
      </c>
      <c r="C8" s="126" t="s">
        <v>2038</v>
      </c>
      <c r="D8" s="126" t="s">
        <v>2036</v>
      </c>
      <c r="E8" s="126" t="s">
        <v>2037</v>
      </c>
      <c r="F8" s="127" t="s">
        <v>2022</v>
      </c>
      <c r="G8" s="74" t="s">
        <v>2432</v>
      </c>
      <c r="H8" s="128" t="s">
        <v>195</v>
      </c>
      <c r="I8" s="129">
        <v>72073926134</v>
      </c>
      <c r="J8" s="84" t="s">
        <v>44</v>
      </c>
      <c r="K8" s="129" t="s">
        <v>5</v>
      </c>
      <c r="L8" s="128" t="s">
        <v>5</v>
      </c>
      <c r="M8" s="129" t="s">
        <v>6560</v>
      </c>
      <c r="N8" s="130" t="s">
        <v>6561</v>
      </c>
      <c r="O8" s="129" t="s">
        <v>6558</v>
      </c>
      <c r="P8" s="130" t="s">
        <v>6559</v>
      </c>
      <c r="Q8" s="83">
        <v>30596</v>
      </c>
      <c r="R8" s="131" t="s">
        <v>196</v>
      </c>
      <c r="S8" s="132">
        <v>44847</v>
      </c>
      <c r="T8" s="132">
        <v>45149</v>
      </c>
      <c r="U8" s="133">
        <v>61982048346</v>
      </c>
      <c r="V8" s="134" t="s">
        <v>57</v>
      </c>
      <c r="W8" s="81" t="s">
        <v>58</v>
      </c>
      <c r="Y8" t="s">
        <v>254</v>
      </c>
    </row>
    <row r="9" spans="1:28" ht="15.5">
      <c r="A9" s="126" t="s">
        <v>2017</v>
      </c>
      <c r="B9" s="126" t="s">
        <v>2018</v>
      </c>
      <c r="C9" s="126" t="s">
        <v>2019</v>
      </c>
      <c r="D9" s="126" t="s">
        <v>2026</v>
      </c>
      <c r="E9" s="126" t="s">
        <v>2027</v>
      </c>
      <c r="F9" s="127" t="s">
        <v>2022</v>
      </c>
      <c r="G9" s="74" t="s">
        <v>3073</v>
      </c>
      <c r="H9" s="128" t="s">
        <v>624</v>
      </c>
      <c r="I9" s="129">
        <v>16794853779</v>
      </c>
      <c r="J9" s="84" t="s">
        <v>61</v>
      </c>
      <c r="K9" s="129" t="s">
        <v>47</v>
      </c>
      <c r="L9" s="128" t="s">
        <v>48</v>
      </c>
      <c r="M9" s="129">
        <v>86936476104</v>
      </c>
      <c r="N9" s="130" t="s">
        <v>5702</v>
      </c>
      <c r="O9" s="129" t="s">
        <v>6558</v>
      </c>
      <c r="P9" s="130" t="s">
        <v>6559</v>
      </c>
      <c r="Q9" s="83">
        <v>35229</v>
      </c>
      <c r="R9" s="139" t="s">
        <v>635</v>
      </c>
      <c r="S9" s="132">
        <v>44859</v>
      </c>
      <c r="T9" s="132"/>
      <c r="U9" s="133">
        <v>32998057228</v>
      </c>
      <c r="V9" s="134" t="s">
        <v>45</v>
      </c>
      <c r="W9" s="134" t="s">
        <v>46</v>
      </c>
      <c r="Y9" t="s">
        <v>254</v>
      </c>
    </row>
    <row r="10" spans="1:28" ht="15.5">
      <c r="A10" s="126" t="s">
        <v>2017</v>
      </c>
      <c r="B10" s="126" t="s">
        <v>2018</v>
      </c>
      <c r="C10" s="126" t="s">
        <v>4166</v>
      </c>
      <c r="D10" s="126" t="s">
        <v>5230</v>
      </c>
      <c r="E10" s="126" t="s">
        <v>5231</v>
      </c>
      <c r="F10" s="127" t="s">
        <v>2022</v>
      </c>
      <c r="G10" s="74" t="s">
        <v>2490</v>
      </c>
      <c r="H10" s="128" t="s">
        <v>935</v>
      </c>
      <c r="I10" s="129">
        <v>1451674104</v>
      </c>
      <c r="J10" s="84" t="s">
        <v>61</v>
      </c>
      <c r="K10" s="129">
        <v>397689292</v>
      </c>
      <c r="L10" s="128" t="s">
        <v>62</v>
      </c>
      <c r="M10" s="129">
        <v>86936476104</v>
      </c>
      <c r="N10" s="130" t="s">
        <v>5702</v>
      </c>
      <c r="O10" s="129" t="s">
        <v>6558</v>
      </c>
      <c r="P10" s="130" t="s">
        <v>6559</v>
      </c>
      <c r="Q10" s="83">
        <v>31973</v>
      </c>
      <c r="R10" s="139" t="s">
        <v>979</v>
      </c>
      <c r="S10" s="132">
        <v>44890</v>
      </c>
      <c r="T10" s="132"/>
      <c r="U10" s="133">
        <v>62982220127</v>
      </c>
      <c r="V10" s="134" t="s">
        <v>53</v>
      </c>
      <c r="W10" s="134" t="s">
        <v>54</v>
      </c>
      <c r="Y10" t="s">
        <v>254</v>
      </c>
    </row>
    <row r="11" spans="1:28" ht="15.5">
      <c r="A11" s="126" t="s">
        <v>2017</v>
      </c>
      <c r="B11" s="126" t="s">
        <v>2018</v>
      </c>
      <c r="C11" s="126" t="s">
        <v>2019</v>
      </c>
      <c r="D11" s="126" t="s">
        <v>2026</v>
      </c>
      <c r="E11" s="126" t="s">
        <v>2066</v>
      </c>
      <c r="F11" s="127" t="s">
        <v>2022</v>
      </c>
      <c r="G11" s="74" t="s">
        <v>3027</v>
      </c>
      <c r="H11" s="128" t="s">
        <v>951</v>
      </c>
      <c r="I11" s="129">
        <v>2359458116</v>
      </c>
      <c r="J11" s="84" t="s">
        <v>61</v>
      </c>
      <c r="K11" s="129">
        <v>397689292</v>
      </c>
      <c r="L11" s="128" t="s">
        <v>62</v>
      </c>
      <c r="M11" s="129">
        <v>86936476104</v>
      </c>
      <c r="N11" s="130" t="s">
        <v>5702</v>
      </c>
      <c r="O11" s="129" t="s">
        <v>6558</v>
      </c>
      <c r="P11" s="130" t="s">
        <v>6559</v>
      </c>
      <c r="Q11" s="83">
        <v>32968</v>
      </c>
      <c r="R11" s="139" t="s">
        <v>986</v>
      </c>
      <c r="S11" s="132">
        <v>44896</v>
      </c>
      <c r="T11" s="132">
        <v>45148</v>
      </c>
      <c r="U11" s="133">
        <v>62982220026</v>
      </c>
      <c r="V11" s="134" t="s">
        <v>53</v>
      </c>
      <c r="W11" s="134" t="s">
        <v>54</v>
      </c>
      <c r="Y11" t="s">
        <v>254</v>
      </c>
    </row>
    <row r="12" spans="1:28" ht="15.5">
      <c r="A12" s="190" t="s">
        <v>2017</v>
      </c>
      <c r="B12" s="190" t="s">
        <v>2018</v>
      </c>
      <c r="C12" s="190" t="s">
        <v>4166</v>
      </c>
      <c r="D12" s="190" t="s">
        <v>4176</v>
      </c>
      <c r="E12" s="190" t="s">
        <v>5232</v>
      </c>
      <c r="F12" s="169" t="s">
        <v>2022</v>
      </c>
      <c r="G12" s="191" t="s">
        <v>2593</v>
      </c>
      <c r="H12" s="192" t="s">
        <v>952</v>
      </c>
      <c r="I12" s="172">
        <v>13130660607</v>
      </c>
      <c r="J12" s="193" t="s">
        <v>61</v>
      </c>
      <c r="K12" s="172" t="s">
        <v>4718</v>
      </c>
      <c r="L12" s="192" t="s">
        <v>4114</v>
      </c>
      <c r="M12" s="172" t="s">
        <v>6560</v>
      </c>
      <c r="N12" s="194" t="s">
        <v>6561</v>
      </c>
      <c r="O12" s="172" t="s">
        <v>6558</v>
      </c>
      <c r="P12" s="194" t="s">
        <v>6559</v>
      </c>
      <c r="Q12" s="83">
        <v>35652</v>
      </c>
      <c r="R12" s="195" t="s">
        <v>987</v>
      </c>
      <c r="S12" s="132">
        <v>44896</v>
      </c>
      <c r="T12" s="132">
        <v>45148</v>
      </c>
      <c r="U12" s="197">
        <v>61982741243</v>
      </c>
      <c r="V12" s="198" t="s">
        <v>57</v>
      </c>
      <c r="W12" s="198" t="s">
        <v>58</v>
      </c>
      <c r="Y12" t="s">
        <v>254</v>
      </c>
    </row>
    <row r="13" spans="1:28" ht="15.5">
      <c r="A13" s="190" t="s">
        <v>2017</v>
      </c>
      <c r="B13" s="190" t="s">
        <v>2018</v>
      </c>
      <c r="C13" s="190" t="s">
        <v>4166</v>
      </c>
      <c r="D13" s="190" t="s">
        <v>4176</v>
      </c>
      <c r="E13" s="190" t="s">
        <v>5232</v>
      </c>
      <c r="F13" s="169" t="s">
        <v>2022</v>
      </c>
      <c r="G13" s="191" t="s">
        <v>3043</v>
      </c>
      <c r="H13" s="192" t="s">
        <v>922</v>
      </c>
      <c r="I13" s="172">
        <v>7063218123</v>
      </c>
      <c r="J13" s="193" t="s">
        <v>61</v>
      </c>
      <c r="K13" s="172" t="s">
        <v>5233</v>
      </c>
      <c r="L13" s="192" t="s">
        <v>5234</v>
      </c>
      <c r="M13" s="172" t="s">
        <v>6560</v>
      </c>
      <c r="N13" s="194" t="s">
        <v>6561</v>
      </c>
      <c r="O13" s="172" t="s">
        <v>6558</v>
      </c>
      <c r="P13" s="194" t="s">
        <v>6559</v>
      </c>
      <c r="Q13" s="83">
        <v>36794</v>
      </c>
      <c r="R13" s="195" t="s">
        <v>968</v>
      </c>
      <c r="S13" s="132">
        <v>44881</v>
      </c>
      <c r="T13" s="132">
        <v>45148</v>
      </c>
      <c r="U13" s="197">
        <v>61993201765</v>
      </c>
      <c r="V13" s="198" t="s">
        <v>57</v>
      </c>
      <c r="W13" s="198" t="s">
        <v>58</v>
      </c>
      <c r="Y13" t="s">
        <v>254</v>
      </c>
    </row>
    <row r="14" spans="1:28" ht="15.5">
      <c r="A14" s="190" t="s">
        <v>2017</v>
      </c>
      <c r="B14" s="190" t="s">
        <v>2018</v>
      </c>
      <c r="C14" s="190" t="s">
        <v>4166</v>
      </c>
      <c r="D14" s="190" t="s">
        <v>4167</v>
      </c>
      <c r="E14" s="190" t="s">
        <v>4168</v>
      </c>
      <c r="F14" s="169" t="s">
        <v>2022</v>
      </c>
      <c r="G14" s="191" t="s">
        <v>2716</v>
      </c>
      <c r="H14" s="192" t="s">
        <v>1818</v>
      </c>
      <c r="I14" s="172">
        <v>72637005149</v>
      </c>
      <c r="J14" s="193" t="s">
        <v>61</v>
      </c>
      <c r="K14" s="172" t="s">
        <v>5233</v>
      </c>
      <c r="L14" s="192" t="s">
        <v>5234</v>
      </c>
      <c r="M14" s="172" t="s">
        <v>6560</v>
      </c>
      <c r="N14" s="194" t="s">
        <v>6561</v>
      </c>
      <c r="O14" s="172" t="s">
        <v>6558</v>
      </c>
      <c r="P14" s="194" t="s">
        <v>6559</v>
      </c>
      <c r="Q14" s="83">
        <v>29990</v>
      </c>
      <c r="R14" s="195" t="s">
        <v>2083</v>
      </c>
      <c r="S14" s="132">
        <v>44928</v>
      </c>
      <c r="T14" s="132"/>
      <c r="U14" s="197">
        <v>61994062467</v>
      </c>
      <c r="V14" s="198" t="s">
        <v>57</v>
      </c>
      <c r="W14" s="198" t="s">
        <v>58</v>
      </c>
      <c r="Y14" t="s">
        <v>254</v>
      </c>
    </row>
    <row r="15" spans="1:28" ht="15.5">
      <c r="A15" s="190" t="s">
        <v>2017</v>
      </c>
      <c r="B15" s="190" t="s">
        <v>2018</v>
      </c>
      <c r="C15" s="190" t="s">
        <v>4169</v>
      </c>
      <c r="D15" s="190" t="s">
        <v>4170</v>
      </c>
      <c r="E15" s="190" t="s">
        <v>4182</v>
      </c>
      <c r="F15" s="169" t="s">
        <v>2022</v>
      </c>
      <c r="G15" s="191" t="s">
        <v>5768</v>
      </c>
      <c r="H15" s="192" t="s">
        <v>2110</v>
      </c>
      <c r="I15" s="172">
        <v>1768766185</v>
      </c>
      <c r="J15" s="193" t="s">
        <v>61</v>
      </c>
      <c r="K15" s="172" t="s">
        <v>6092</v>
      </c>
      <c r="L15" s="192" t="s">
        <v>6093</v>
      </c>
      <c r="M15" s="172">
        <v>86936476104</v>
      </c>
      <c r="N15" s="194" t="s">
        <v>5702</v>
      </c>
      <c r="O15" s="172" t="s">
        <v>6558</v>
      </c>
      <c r="P15" s="194" t="s">
        <v>6559</v>
      </c>
      <c r="Q15" s="83">
        <v>32597</v>
      </c>
      <c r="R15" s="195" t="s">
        <v>2111</v>
      </c>
      <c r="S15" s="132">
        <v>44942</v>
      </c>
      <c r="T15" s="132"/>
      <c r="U15" s="197">
        <v>62993779176</v>
      </c>
      <c r="V15" s="198" t="s">
        <v>53</v>
      </c>
      <c r="W15" s="198" t="s">
        <v>54</v>
      </c>
      <c r="Y15" t="s">
        <v>254</v>
      </c>
    </row>
    <row r="16" spans="1:28" ht="15.5">
      <c r="A16" s="190" t="s">
        <v>2017</v>
      </c>
      <c r="B16" s="190" t="s">
        <v>2018</v>
      </c>
      <c r="C16" s="190" t="s">
        <v>4166</v>
      </c>
      <c r="D16" s="190" t="s">
        <v>4176</v>
      </c>
      <c r="E16" s="190" t="s">
        <v>4184</v>
      </c>
      <c r="F16" s="169" t="s">
        <v>2022</v>
      </c>
      <c r="G16" s="202" t="s">
        <v>2735</v>
      </c>
      <c r="H16" s="192" t="s">
        <v>1830</v>
      </c>
      <c r="I16" s="172">
        <v>6146623113</v>
      </c>
      <c r="J16" s="193" t="s">
        <v>61</v>
      </c>
      <c r="K16" s="172" t="s">
        <v>6092</v>
      </c>
      <c r="L16" s="192" t="s">
        <v>6093</v>
      </c>
      <c r="M16" s="172">
        <v>86936476104</v>
      </c>
      <c r="N16" s="194" t="s">
        <v>5702</v>
      </c>
      <c r="O16" s="172" t="s">
        <v>6558</v>
      </c>
      <c r="P16" s="194" t="s">
        <v>6559</v>
      </c>
      <c r="Q16" s="83">
        <v>36830</v>
      </c>
      <c r="R16" s="195" t="s">
        <v>2113</v>
      </c>
      <c r="S16" s="132">
        <v>44942</v>
      </c>
      <c r="T16" s="132"/>
      <c r="U16" s="197">
        <v>62986021339</v>
      </c>
      <c r="V16" s="198" t="s">
        <v>53</v>
      </c>
      <c r="W16" s="198" t="s">
        <v>54</v>
      </c>
      <c r="Y16" t="s">
        <v>254</v>
      </c>
    </row>
    <row r="17" spans="1:25" ht="15.5">
      <c r="A17" s="190" t="s">
        <v>2017</v>
      </c>
      <c r="B17" s="190" t="s">
        <v>2018</v>
      </c>
      <c r="C17" s="190" t="s">
        <v>4169</v>
      </c>
      <c r="D17" s="190" t="s">
        <v>4174</v>
      </c>
      <c r="E17" s="190" t="s">
        <v>5235</v>
      </c>
      <c r="F17" s="169" t="s">
        <v>2022</v>
      </c>
      <c r="G17" s="202" t="s">
        <v>6094</v>
      </c>
      <c r="H17" s="192" t="s">
        <v>2116</v>
      </c>
      <c r="I17" s="172">
        <v>1394995474</v>
      </c>
      <c r="J17" s="193" t="s">
        <v>50</v>
      </c>
      <c r="K17" s="172" t="s">
        <v>5</v>
      </c>
      <c r="L17" s="192"/>
      <c r="M17" s="172" t="s">
        <v>6560</v>
      </c>
      <c r="N17" s="194" t="s">
        <v>6561</v>
      </c>
      <c r="O17" s="172" t="s">
        <v>6558</v>
      </c>
      <c r="P17" s="194" t="s">
        <v>6559</v>
      </c>
      <c r="Q17" s="83">
        <v>31776</v>
      </c>
      <c r="R17" s="201" t="s">
        <v>2117</v>
      </c>
      <c r="S17" s="132">
        <v>44949</v>
      </c>
      <c r="T17" s="132">
        <v>45167</v>
      </c>
      <c r="U17" s="197">
        <v>83988694085</v>
      </c>
      <c r="V17" s="198" t="s">
        <v>1691</v>
      </c>
      <c r="W17" s="198" t="s">
        <v>1528</v>
      </c>
      <c r="Y17" t="s">
        <v>254</v>
      </c>
    </row>
    <row r="18" spans="1:25" ht="15.5">
      <c r="A18" s="190" t="s">
        <v>2017</v>
      </c>
      <c r="B18" s="190" t="s">
        <v>2018</v>
      </c>
      <c r="C18" s="190" t="s">
        <v>4169</v>
      </c>
      <c r="D18" s="190" t="s">
        <v>4170</v>
      </c>
      <c r="E18" s="190" t="s">
        <v>4190</v>
      </c>
      <c r="F18" s="169" t="s">
        <v>2022</v>
      </c>
      <c r="G18" s="202" t="s">
        <v>2367</v>
      </c>
      <c r="H18" s="192" t="s">
        <v>1526</v>
      </c>
      <c r="I18" s="172">
        <v>9408588436</v>
      </c>
      <c r="J18" s="193" t="s">
        <v>61</v>
      </c>
      <c r="K18" s="172" t="s">
        <v>5713</v>
      </c>
      <c r="L18" s="192" t="s">
        <v>5714</v>
      </c>
      <c r="M18" s="172" t="s">
        <v>6560</v>
      </c>
      <c r="N18" s="194" t="s">
        <v>6561</v>
      </c>
      <c r="O18" s="172" t="s">
        <v>6558</v>
      </c>
      <c r="P18" s="194" t="s">
        <v>6559</v>
      </c>
      <c r="Q18" s="83">
        <v>33321</v>
      </c>
      <c r="R18" s="201" t="s">
        <v>2121</v>
      </c>
      <c r="S18" s="132">
        <v>44949</v>
      </c>
      <c r="T18" s="132">
        <v>45140</v>
      </c>
      <c r="U18" s="197">
        <v>83996446428</v>
      </c>
      <c r="V18" s="198" t="s">
        <v>1691</v>
      </c>
      <c r="W18" s="198" t="s">
        <v>1528</v>
      </c>
      <c r="Y18" t="s">
        <v>254</v>
      </c>
    </row>
    <row r="19" spans="1:25" ht="15.5">
      <c r="A19" s="190" t="s">
        <v>2017</v>
      </c>
      <c r="B19" s="190" t="s">
        <v>2018</v>
      </c>
      <c r="C19" s="190" t="s">
        <v>4166</v>
      </c>
      <c r="D19" s="190" t="s">
        <v>4167</v>
      </c>
      <c r="E19" s="190" t="s">
        <v>5236</v>
      </c>
      <c r="F19" s="169" t="s">
        <v>2022</v>
      </c>
      <c r="G19" s="202" t="s">
        <v>2474</v>
      </c>
      <c r="H19" s="192" t="s">
        <v>1616</v>
      </c>
      <c r="I19" s="172">
        <v>9479290456</v>
      </c>
      <c r="J19" s="193" t="s">
        <v>61</v>
      </c>
      <c r="K19" s="172" t="s">
        <v>5713</v>
      </c>
      <c r="L19" s="192" t="s">
        <v>5714</v>
      </c>
      <c r="M19" s="172" t="s">
        <v>6560</v>
      </c>
      <c r="N19" s="194" t="s">
        <v>6561</v>
      </c>
      <c r="O19" s="172" t="s">
        <v>6558</v>
      </c>
      <c r="P19" s="194" t="s">
        <v>6559</v>
      </c>
      <c r="Q19" s="83">
        <v>32989</v>
      </c>
      <c r="R19" s="201" t="s">
        <v>2139</v>
      </c>
      <c r="S19" s="132">
        <v>44949</v>
      </c>
      <c r="T19" s="132">
        <v>45140</v>
      </c>
      <c r="U19" s="197">
        <v>83998633574</v>
      </c>
      <c r="V19" s="198" t="s">
        <v>1527</v>
      </c>
      <c r="W19" s="198" t="s">
        <v>1528</v>
      </c>
      <c r="Y19" t="s">
        <v>254</v>
      </c>
    </row>
    <row r="20" spans="1:25" ht="15.5">
      <c r="A20" s="190" t="s">
        <v>2017</v>
      </c>
      <c r="B20" s="190" t="s">
        <v>2018</v>
      </c>
      <c r="C20" s="190" t="s">
        <v>4166</v>
      </c>
      <c r="D20" s="190" t="s">
        <v>4176</v>
      </c>
      <c r="E20" s="190" t="s">
        <v>5237</v>
      </c>
      <c r="F20" s="169" t="s">
        <v>2022</v>
      </c>
      <c r="G20" s="202" t="s">
        <v>2980</v>
      </c>
      <c r="H20" s="192" t="s">
        <v>1883</v>
      </c>
      <c r="I20" s="172">
        <v>1413771432</v>
      </c>
      <c r="J20" s="193" t="s">
        <v>61</v>
      </c>
      <c r="K20" s="172" t="s">
        <v>5713</v>
      </c>
      <c r="L20" s="192" t="s">
        <v>5714</v>
      </c>
      <c r="M20" s="172" t="s">
        <v>6560</v>
      </c>
      <c r="N20" s="194" t="s">
        <v>6561</v>
      </c>
      <c r="O20" s="172" t="s">
        <v>6558</v>
      </c>
      <c r="P20" s="194" t="s">
        <v>6559</v>
      </c>
      <c r="Q20" s="83">
        <v>32124</v>
      </c>
      <c r="R20" s="207" t="s">
        <v>2158</v>
      </c>
      <c r="S20" s="132">
        <v>44949</v>
      </c>
      <c r="T20" s="132">
        <v>45140</v>
      </c>
      <c r="U20" s="197">
        <v>83981693818</v>
      </c>
      <c r="V20" s="198" t="s">
        <v>1527</v>
      </c>
      <c r="W20" s="198" t="s">
        <v>1528</v>
      </c>
      <c r="Y20" t="s">
        <v>254</v>
      </c>
    </row>
    <row r="21" spans="1:25" ht="15.5">
      <c r="A21" s="190" t="s">
        <v>2017</v>
      </c>
      <c r="B21" s="190" t="s">
        <v>2018</v>
      </c>
      <c r="C21" s="190" t="s">
        <v>4166</v>
      </c>
      <c r="D21" s="190" t="s">
        <v>4176</v>
      </c>
      <c r="E21" s="190" t="s">
        <v>4177</v>
      </c>
      <c r="F21" s="169" t="s">
        <v>2022</v>
      </c>
      <c r="G21" s="202" t="s">
        <v>2211</v>
      </c>
      <c r="H21" s="192" t="s">
        <v>2212</v>
      </c>
      <c r="I21" s="210" t="s">
        <v>2211</v>
      </c>
      <c r="J21" s="193" t="s">
        <v>61</v>
      </c>
      <c r="K21" s="172" t="s">
        <v>5713</v>
      </c>
      <c r="L21" s="75" t="s">
        <v>5714</v>
      </c>
      <c r="M21" s="172" t="s">
        <v>6560</v>
      </c>
      <c r="N21" s="194" t="s">
        <v>6561</v>
      </c>
      <c r="O21" s="172" t="s">
        <v>6558</v>
      </c>
      <c r="P21" s="194" t="s">
        <v>6559</v>
      </c>
      <c r="Q21" s="83">
        <v>32556</v>
      </c>
      <c r="R21" s="213" t="s">
        <v>2213</v>
      </c>
      <c r="S21" s="132">
        <v>44956</v>
      </c>
      <c r="T21" s="132">
        <v>45140</v>
      </c>
      <c r="U21" s="197" t="s">
        <v>2214</v>
      </c>
      <c r="V21" s="198" t="s">
        <v>1527</v>
      </c>
      <c r="W21" s="198" t="s">
        <v>1528</v>
      </c>
      <c r="Y21" t="s">
        <v>254</v>
      </c>
    </row>
    <row r="22" spans="1:25" ht="15.5">
      <c r="A22" s="190" t="s">
        <v>2017</v>
      </c>
      <c r="B22" s="190" t="s">
        <v>2018</v>
      </c>
      <c r="C22" s="190" t="s">
        <v>2019</v>
      </c>
      <c r="D22" s="190" t="s">
        <v>2026</v>
      </c>
      <c r="E22" s="190" t="s">
        <v>2069</v>
      </c>
      <c r="F22" s="169" t="s">
        <v>2022</v>
      </c>
      <c r="G22" s="202" t="s">
        <v>2220</v>
      </c>
      <c r="H22" s="192" t="s">
        <v>2221</v>
      </c>
      <c r="I22" s="210" t="s">
        <v>2220</v>
      </c>
      <c r="J22" s="193" t="s">
        <v>61</v>
      </c>
      <c r="K22" s="172" t="s">
        <v>6092</v>
      </c>
      <c r="L22" s="215" t="s">
        <v>6093</v>
      </c>
      <c r="M22" s="172">
        <v>86936476104</v>
      </c>
      <c r="N22" s="194" t="s">
        <v>5702</v>
      </c>
      <c r="O22" s="172" t="s">
        <v>6558</v>
      </c>
      <c r="P22" s="194" t="s">
        <v>6559</v>
      </c>
      <c r="Q22" s="83">
        <v>29850</v>
      </c>
      <c r="R22" s="213" t="s">
        <v>2222</v>
      </c>
      <c r="S22" s="132">
        <v>44956</v>
      </c>
      <c r="T22" s="132"/>
      <c r="U22" s="197">
        <v>62994653375</v>
      </c>
      <c r="V22" s="198" t="s">
        <v>53</v>
      </c>
      <c r="W22" s="198" t="s">
        <v>54</v>
      </c>
      <c r="Y22" t="s">
        <v>254</v>
      </c>
    </row>
    <row r="23" spans="1:25" ht="15.5">
      <c r="A23" s="168" t="s">
        <v>2017</v>
      </c>
      <c r="B23" s="168" t="s">
        <v>2018</v>
      </c>
      <c r="C23" s="168" t="s">
        <v>4166</v>
      </c>
      <c r="D23" s="168" t="s">
        <v>4167</v>
      </c>
      <c r="E23" s="168" t="s">
        <v>5238</v>
      </c>
      <c r="F23" s="169" t="s">
        <v>2022</v>
      </c>
      <c r="G23" s="202" t="s">
        <v>5777</v>
      </c>
      <c r="H23" s="192" t="s">
        <v>2288</v>
      </c>
      <c r="I23" s="172">
        <v>11664232630</v>
      </c>
      <c r="J23" s="211" t="s">
        <v>200</v>
      </c>
      <c r="K23" s="172" t="s">
        <v>5233</v>
      </c>
      <c r="L23" s="213" t="s">
        <v>5234</v>
      </c>
      <c r="M23" s="200" t="s">
        <v>6560</v>
      </c>
      <c r="N23" s="211" t="s">
        <v>6561</v>
      </c>
      <c r="O23" s="172" t="s">
        <v>6558</v>
      </c>
      <c r="P23" s="194" t="s">
        <v>6559</v>
      </c>
      <c r="Q23" s="83">
        <v>35564</v>
      </c>
      <c r="R23" s="218" t="s">
        <v>2290</v>
      </c>
      <c r="S23" s="132">
        <v>44959</v>
      </c>
      <c r="T23" s="132"/>
      <c r="U23" s="219">
        <v>61994225520</v>
      </c>
      <c r="V23" s="211" t="s">
        <v>57</v>
      </c>
      <c r="W23" s="211" t="s">
        <v>58</v>
      </c>
      <c r="Y23" t="s">
        <v>254</v>
      </c>
    </row>
    <row r="24" spans="1:25" ht="15.5">
      <c r="A24" s="168" t="s">
        <v>2017</v>
      </c>
      <c r="B24" s="168" t="s">
        <v>2018</v>
      </c>
      <c r="C24" s="168" t="s">
        <v>4166</v>
      </c>
      <c r="D24" s="168" t="s">
        <v>4176</v>
      </c>
      <c r="E24" s="168" t="s">
        <v>4178</v>
      </c>
      <c r="F24" s="169" t="s">
        <v>2022</v>
      </c>
      <c r="G24" s="202" t="s">
        <v>5780</v>
      </c>
      <c r="H24" s="192" t="s">
        <v>2299</v>
      </c>
      <c r="I24" s="172">
        <v>664097138</v>
      </c>
      <c r="J24" s="193" t="s">
        <v>61</v>
      </c>
      <c r="K24" s="172" t="s">
        <v>5233</v>
      </c>
      <c r="L24" s="213" t="s">
        <v>5234</v>
      </c>
      <c r="M24" s="172" t="s">
        <v>6560</v>
      </c>
      <c r="N24" s="211" t="s">
        <v>6561</v>
      </c>
      <c r="O24" s="172" t="s">
        <v>6558</v>
      </c>
      <c r="P24" s="194" t="s">
        <v>6559</v>
      </c>
      <c r="Q24" s="83">
        <v>30820</v>
      </c>
      <c r="R24" s="213" t="s">
        <v>2301</v>
      </c>
      <c r="S24" s="132">
        <v>44959</v>
      </c>
      <c r="T24" s="132"/>
      <c r="U24" s="219">
        <v>61995299916</v>
      </c>
      <c r="V24" s="211" t="s">
        <v>57</v>
      </c>
      <c r="W24" s="211" t="s">
        <v>58</v>
      </c>
      <c r="Y24" t="s">
        <v>254</v>
      </c>
    </row>
    <row r="25" spans="1:25" ht="15.5">
      <c r="A25" s="168" t="s">
        <v>2017</v>
      </c>
      <c r="B25" s="168" t="s">
        <v>2018</v>
      </c>
      <c r="C25" s="168" t="s">
        <v>4166</v>
      </c>
      <c r="D25" s="168" t="s">
        <v>4167</v>
      </c>
      <c r="E25" s="168" t="s">
        <v>4197</v>
      </c>
      <c r="F25" s="169" t="s">
        <v>2022</v>
      </c>
      <c r="G25" s="202" t="s">
        <v>6096</v>
      </c>
      <c r="H25" s="192" t="s">
        <v>526</v>
      </c>
      <c r="I25" s="172">
        <v>71195084153</v>
      </c>
      <c r="J25" s="193" t="s">
        <v>134</v>
      </c>
      <c r="K25" s="172" t="s">
        <v>5</v>
      </c>
      <c r="L25" s="213"/>
      <c r="M25" s="172" t="s">
        <v>5</v>
      </c>
      <c r="N25" s="211"/>
      <c r="O25" s="172" t="s">
        <v>6558</v>
      </c>
      <c r="P25" s="194" t="s">
        <v>6559</v>
      </c>
      <c r="Q25" s="83">
        <v>31660</v>
      </c>
      <c r="R25" s="213" t="s">
        <v>2260</v>
      </c>
      <c r="S25" s="132">
        <v>44928</v>
      </c>
      <c r="T25" s="132"/>
      <c r="U25" s="219">
        <v>6183360098</v>
      </c>
      <c r="V25" s="211" t="s">
        <v>57</v>
      </c>
      <c r="W25" s="211" t="s">
        <v>58</v>
      </c>
      <c r="Y25" t="s">
        <v>254</v>
      </c>
    </row>
    <row r="26" spans="1:25">
      <c r="A26" s="168" t="s">
        <v>2017</v>
      </c>
      <c r="B26" s="168" t="s">
        <v>2018</v>
      </c>
      <c r="C26" s="168" t="s">
        <v>4169</v>
      </c>
      <c r="D26" s="168" t="s">
        <v>4174</v>
      </c>
      <c r="E26" s="168" t="s">
        <v>4199</v>
      </c>
      <c r="F26" s="27" t="s">
        <v>2022</v>
      </c>
      <c r="G26" s="27" t="s">
        <v>6097</v>
      </c>
      <c r="H26" s="27" t="s">
        <v>2261</v>
      </c>
      <c r="I26" s="220">
        <v>47451524850</v>
      </c>
      <c r="J26" s="27" t="s">
        <v>44</v>
      </c>
      <c r="K26" s="220" t="s">
        <v>5</v>
      </c>
      <c r="L26" s="27"/>
      <c r="M26" s="220" t="s">
        <v>5</v>
      </c>
      <c r="N26" s="27"/>
      <c r="O26" s="220" t="s">
        <v>6558</v>
      </c>
      <c r="P26" s="27" t="s">
        <v>6559</v>
      </c>
      <c r="Q26" s="83">
        <v>36238</v>
      </c>
      <c r="R26" s="27" t="s">
        <v>2262</v>
      </c>
      <c r="S26" s="132">
        <v>44928</v>
      </c>
      <c r="T26" s="132"/>
      <c r="U26" s="27">
        <v>11960673005</v>
      </c>
      <c r="V26" s="27" t="s">
        <v>57</v>
      </c>
      <c r="W26" s="27" t="s">
        <v>58</v>
      </c>
      <c r="Y26" t="s">
        <v>254</v>
      </c>
    </row>
    <row r="27" spans="1:25" ht="12.75" customHeight="1">
      <c r="A27" s="190" t="s">
        <v>2017</v>
      </c>
      <c r="B27" s="190" t="s">
        <v>2018</v>
      </c>
      <c r="C27" s="190" t="s">
        <v>4169</v>
      </c>
      <c r="D27" s="190" t="s">
        <v>4174</v>
      </c>
      <c r="E27" s="190" t="s">
        <v>4200</v>
      </c>
      <c r="F27" s="169" t="s">
        <v>2022</v>
      </c>
      <c r="G27" s="191" t="s">
        <v>6098</v>
      </c>
      <c r="H27" s="192" t="s">
        <v>2263</v>
      </c>
      <c r="I27" s="172">
        <v>7470504656</v>
      </c>
      <c r="J27" s="205" t="s">
        <v>200</v>
      </c>
      <c r="K27" s="172" t="s">
        <v>5</v>
      </c>
      <c r="L27" s="192"/>
      <c r="M27" s="172" t="s">
        <v>5</v>
      </c>
      <c r="N27" s="194"/>
      <c r="O27" s="172" t="s">
        <v>6558</v>
      </c>
      <c r="P27" s="194" t="s">
        <v>6559</v>
      </c>
      <c r="Q27" s="83">
        <v>33939</v>
      </c>
      <c r="R27" s="200" t="s">
        <v>2264</v>
      </c>
      <c r="S27" s="132">
        <v>44928</v>
      </c>
      <c r="T27" s="132"/>
      <c r="U27" s="197">
        <v>3899204634</v>
      </c>
      <c r="V27" s="198" t="s">
        <v>57</v>
      </c>
      <c r="W27" s="222" t="s">
        <v>58</v>
      </c>
      <c r="Y27" t="s">
        <v>254</v>
      </c>
    </row>
    <row r="28" spans="1:25" ht="19.5" customHeight="1">
      <c r="A28" s="190" t="s">
        <v>2017</v>
      </c>
      <c r="B28" s="190" t="s">
        <v>2018</v>
      </c>
      <c r="C28" s="190" t="s">
        <v>2019</v>
      </c>
      <c r="D28" s="190" t="s">
        <v>2043</v>
      </c>
      <c r="E28" s="190" t="s">
        <v>2044</v>
      </c>
      <c r="F28" s="169" t="s">
        <v>2022</v>
      </c>
      <c r="G28" s="191" t="s">
        <v>5795</v>
      </c>
      <c r="H28" s="192" t="s">
        <v>2325</v>
      </c>
      <c r="I28" s="172">
        <v>9900269497</v>
      </c>
      <c r="J28" s="205" t="s">
        <v>61</v>
      </c>
      <c r="K28" s="172" t="s">
        <v>5713</v>
      </c>
      <c r="L28" s="192" t="s">
        <v>5714</v>
      </c>
      <c r="M28" s="172" t="s">
        <v>6560</v>
      </c>
      <c r="N28" s="194" t="s">
        <v>6561</v>
      </c>
      <c r="O28" s="172" t="s">
        <v>6558</v>
      </c>
      <c r="P28" s="194" t="s">
        <v>6559</v>
      </c>
      <c r="Q28" s="83">
        <v>33860</v>
      </c>
      <c r="R28" s="200" t="s">
        <v>2327</v>
      </c>
      <c r="S28" s="132">
        <v>44972</v>
      </c>
      <c r="T28" s="132">
        <v>45140</v>
      </c>
      <c r="U28" s="197">
        <v>83999242204</v>
      </c>
      <c r="V28" s="198" t="s">
        <v>1527</v>
      </c>
      <c r="W28" s="222" t="s">
        <v>1528</v>
      </c>
      <c r="Y28" t="s">
        <v>254</v>
      </c>
    </row>
    <row r="29" spans="1:25" ht="15.75" customHeight="1">
      <c r="A29" s="190" t="s">
        <v>2017</v>
      </c>
      <c r="B29" s="190" t="s">
        <v>2018</v>
      </c>
      <c r="C29" s="190" t="s">
        <v>2019</v>
      </c>
      <c r="D29" s="190" t="s">
        <v>2030</v>
      </c>
      <c r="E29" s="190" t="s">
        <v>2031</v>
      </c>
      <c r="F29" s="169" t="s">
        <v>2022</v>
      </c>
      <c r="G29" s="191" t="s">
        <v>5778</v>
      </c>
      <c r="H29" s="192" t="s">
        <v>2343</v>
      </c>
      <c r="I29" s="172">
        <v>61022616153</v>
      </c>
      <c r="J29" s="205" t="s">
        <v>61</v>
      </c>
      <c r="K29" s="172" t="s">
        <v>5233</v>
      </c>
      <c r="L29" s="192" t="s">
        <v>5234</v>
      </c>
      <c r="M29" s="172" t="s">
        <v>6560</v>
      </c>
      <c r="N29" s="194" t="s">
        <v>6561</v>
      </c>
      <c r="O29" s="172" t="s">
        <v>6558</v>
      </c>
      <c r="P29" s="194" t="s">
        <v>6559</v>
      </c>
      <c r="Q29" s="83">
        <v>27976</v>
      </c>
      <c r="R29" s="200" t="s">
        <v>2345</v>
      </c>
      <c r="S29" s="132">
        <v>44972</v>
      </c>
      <c r="T29" s="132"/>
      <c r="U29" s="197" t="s">
        <v>2346</v>
      </c>
      <c r="V29" s="198" t="s">
        <v>57</v>
      </c>
      <c r="W29" s="222" t="s">
        <v>58</v>
      </c>
      <c r="Y29" t="s">
        <v>254</v>
      </c>
    </row>
    <row r="30" spans="1:25" ht="15.75" customHeight="1">
      <c r="A30" s="190" t="s">
        <v>2017</v>
      </c>
      <c r="B30" s="190" t="s">
        <v>2018</v>
      </c>
      <c r="C30" s="190" t="s">
        <v>2019</v>
      </c>
      <c r="D30" s="190" t="s">
        <v>2030</v>
      </c>
      <c r="E30" s="190" t="s">
        <v>2035</v>
      </c>
      <c r="F30" s="169" t="s">
        <v>2022</v>
      </c>
      <c r="G30" s="191" t="s">
        <v>5758</v>
      </c>
      <c r="H30" s="192" t="s">
        <v>2362</v>
      </c>
      <c r="I30" s="172">
        <v>80047106115</v>
      </c>
      <c r="J30" s="193" t="s">
        <v>61</v>
      </c>
      <c r="K30" s="172">
        <v>888248105</v>
      </c>
      <c r="L30" s="192" t="s">
        <v>5712</v>
      </c>
      <c r="M30" s="172">
        <v>86936476104</v>
      </c>
      <c r="N30" s="194" t="s">
        <v>5702</v>
      </c>
      <c r="O30" s="172" t="s">
        <v>6558</v>
      </c>
      <c r="P30" s="194" t="s">
        <v>6559</v>
      </c>
      <c r="Q30" s="83">
        <v>27217</v>
      </c>
      <c r="R30" s="200" t="s">
        <v>5244</v>
      </c>
      <c r="S30" s="132">
        <v>44972</v>
      </c>
      <c r="T30" s="132"/>
      <c r="U30" s="197">
        <v>62984700067</v>
      </c>
      <c r="V30" s="198" t="s">
        <v>2171</v>
      </c>
      <c r="W30" s="222" t="s">
        <v>54</v>
      </c>
      <c r="Y30" t="s">
        <v>254</v>
      </c>
    </row>
    <row r="31" spans="1:25" ht="15.75" customHeight="1">
      <c r="A31" s="190" t="s">
        <v>2017</v>
      </c>
      <c r="B31" s="190" t="s">
        <v>2018</v>
      </c>
      <c r="C31" s="190" t="s">
        <v>2019</v>
      </c>
      <c r="D31" s="190" t="s">
        <v>2043</v>
      </c>
      <c r="E31" s="190" t="s">
        <v>2055</v>
      </c>
      <c r="F31" s="169" t="s">
        <v>2022</v>
      </c>
      <c r="G31" s="191" t="s">
        <v>5773</v>
      </c>
      <c r="H31" s="192" t="s">
        <v>3553</v>
      </c>
      <c r="I31" s="172">
        <v>70526237147</v>
      </c>
      <c r="J31" s="193" t="s">
        <v>61</v>
      </c>
      <c r="K31" s="172" t="s">
        <v>6092</v>
      </c>
      <c r="L31" s="192" t="s">
        <v>6093</v>
      </c>
      <c r="M31" s="172">
        <v>86936476104</v>
      </c>
      <c r="N31" s="194" t="s">
        <v>5702</v>
      </c>
      <c r="O31" s="172" t="s">
        <v>6558</v>
      </c>
      <c r="P31" s="194" t="s">
        <v>6559</v>
      </c>
      <c r="Q31" s="83">
        <v>35537</v>
      </c>
      <c r="R31" s="45" t="s">
        <v>4124</v>
      </c>
      <c r="S31" s="132">
        <v>45000</v>
      </c>
      <c r="T31" s="132"/>
      <c r="U31" s="197">
        <v>6283424151</v>
      </c>
      <c r="V31" s="198" t="s">
        <v>53</v>
      </c>
      <c r="W31" s="198" t="s">
        <v>54</v>
      </c>
      <c r="Y31" t="s">
        <v>254</v>
      </c>
    </row>
    <row r="32" spans="1:25" ht="15.75" customHeight="1">
      <c r="A32" s="190" t="s">
        <v>2017</v>
      </c>
      <c r="B32" s="190" t="s">
        <v>2018</v>
      </c>
      <c r="C32" s="190" t="s">
        <v>2019</v>
      </c>
      <c r="D32" s="190" t="s">
        <v>2030</v>
      </c>
      <c r="E32" s="190" t="s">
        <v>2061</v>
      </c>
      <c r="F32" s="169" t="s">
        <v>2022</v>
      </c>
      <c r="G32" s="191" t="s">
        <v>5794</v>
      </c>
      <c r="H32" s="192" t="s">
        <v>4134</v>
      </c>
      <c r="I32" s="172">
        <v>71439012458</v>
      </c>
      <c r="J32" s="193" t="s">
        <v>61</v>
      </c>
      <c r="K32" s="172" t="s">
        <v>5713</v>
      </c>
      <c r="L32" s="192" t="s">
        <v>5714</v>
      </c>
      <c r="M32" s="172" t="s">
        <v>6560</v>
      </c>
      <c r="N32" s="194" t="s">
        <v>6561</v>
      </c>
      <c r="O32" s="172" t="s">
        <v>6558</v>
      </c>
      <c r="P32" s="194" t="s">
        <v>6559</v>
      </c>
      <c r="Q32" s="83">
        <v>37462</v>
      </c>
      <c r="R32" s="195" t="s">
        <v>4135</v>
      </c>
      <c r="S32" s="132">
        <v>45000</v>
      </c>
      <c r="T32" s="132">
        <v>45140</v>
      </c>
      <c r="U32" s="197">
        <v>83996084729</v>
      </c>
      <c r="V32" s="198" t="s">
        <v>1527</v>
      </c>
      <c r="W32" s="198" t="s">
        <v>1528</v>
      </c>
      <c r="Y32" t="s">
        <v>254</v>
      </c>
    </row>
    <row r="33" spans="1:25" ht="15.75" customHeight="1">
      <c r="A33" s="190" t="s">
        <v>2017</v>
      </c>
      <c r="B33" s="190" t="s">
        <v>2018</v>
      </c>
      <c r="C33" s="190" t="s">
        <v>4169</v>
      </c>
      <c r="D33" s="190" t="s">
        <v>4201</v>
      </c>
      <c r="E33" s="190" t="s">
        <v>5239</v>
      </c>
      <c r="F33" s="169" t="s">
        <v>2022</v>
      </c>
      <c r="G33" s="191" t="s">
        <v>6099</v>
      </c>
      <c r="H33" s="192" t="s">
        <v>4113</v>
      </c>
      <c r="I33" s="172">
        <v>73989444620</v>
      </c>
      <c r="J33" s="193" t="s">
        <v>124</v>
      </c>
      <c r="K33" s="172" t="s">
        <v>5</v>
      </c>
      <c r="L33" s="192" t="s">
        <v>5</v>
      </c>
      <c r="M33" s="172" t="s">
        <v>5</v>
      </c>
      <c r="N33" s="194" t="s">
        <v>5</v>
      </c>
      <c r="O33" s="172" t="s">
        <v>6558</v>
      </c>
      <c r="P33" s="194" t="s">
        <v>6559</v>
      </c>
      <c r="Q33" s="83">
        <v>35382</v>
      </c>
      <c r="R33" s="195" t="s">
        <v>4141</v>
      </c>
      <c r="S33" s="132">
        <v>45009</v>
      </c>
      <c r="T33" s="132"/>
      <c r="U33" s="197">
        <v>31975721619</v>
      </c>
      <c r="V33" s="198"/>
      <c r="W33" s="198"/>
      <c r="Y33" t="s">
        <v>254</v>
      </c>
    </row>
    <row r="34" spans="1:25" ht="15.75" customHeight="1">
      <c r="A34" s="190" t="s">
        <v>2017</v>
      </c>
      <c r="B34" s="190" t="s">
        <v>2018</v>
      </c>
      <c r="C34" s="190" t="s">
        <v>4169</v>
      </c>
      <c r="D34" s="190" t="s">
        <v>4204</v>
      </c>
      <c r="E34" s="190" t="s">
        <v>5240</v>
      </c>
      <c r="F34" s="169" t="s">
        <v>2022</v>
      </c>
      <c r="G34" s="191" t="s">
        <v>4721</v>
      </c>
      <c r="H34" s="192" t="s">
        <v>4142</v>
      </c>
      <c r="I34" s="172" t="s">
        <v>4721</v>
      </c>
      <c r="J34" s="193" t="s">
        <v>4143</v>
      </c>
      <c r="K34" s="172" t="s">
        <v>5</v>
      </c>
      <c r="L34" s="192"/>
      <c r="M34" s="172" t="s">
        <v>5</v>
      </c>
      <c r="N34" s="194"/>
      <c r="O34" s="172" t="s">
        <v>6558</v>
      </c>
      <c r="P34" s="194" t="s">
        <v>6559</v>
      </c>
      <c r="Q34" s="83">
        <v>30550</v>
      </c>
      <c r="R34" s="195" t="s">
        <v>4144</v>
      </c>
      <c r="S34" s="132">
        <v>45015</v>
      </c>
      <c r="T34" s="132"/>
      <c r="U34" s="197" t="s">
        <v>4722</v>
      </c>
      <c r="V34" s="198"/>
      <c r="W34" s="198"/>
      <c r="Y34" t="s">
        <v>254</v>
      </c>
    </row>
    <row r="35" spans="1:25" ht="15.75" customHeight="1">
      <c r="A35" s="190" t="s">
        <v>2017</v>
      </c>
      <c r="B35" s="190" t="s">
        <v>2018</v>
      </c>
      <c r="C35" s="190" t="s">
        <v>4169</v>
      </c>
      <c r="D35" s="190" t="s">
        <v>4201</v>
      </c>
      <c r="E35" s="190" t="s">
        <v>4202</v>
      </c>
      <c r="F35" s="169" t="s">
        <v>2022</v>
      </c>
      <c r="G35" s="191" t="s">
        <v>4723</v>
      </c>
      <c r="H35" s="192" t="s">
        <v>4145</v>
      </c>
      <c r="I35" s="172" t="s">
        <v>4723</v>
      </c>
      <c r="J35" s="193" t="s">
        <v>4143</v>
      </c>
      <c r="K35" s="172" t="s">
        <v>5</v>
      </c>
      <c r="L35" s="192"/>
      <c r="M35" s="172" t="s">
        <v>5</v>
      </c>
      <c r="N35" s="194"/>
      <c r="O35" s="172" t="s">
        <v>6558</v>
      </c>
      <c r="P35" s="194" t="s">
        <v>6559</v>
      </c>
      <c r="Q35" s="83">
        <v>32588</v>
      </c>
      <c r="R35" s="195" t="s">
        <v>4146</v>
      </c>
      <c r="S35" s="132">
        <v>45015</v>
      </c>
      <c r="T35" s="132"/>
      <c r="U35" s="197">
        <v>19982510387</v>
      </c>
      <c r="V35" s="198"/>
      <c r="W35" s="198"/>
      <c r="Y35" t="s">
        <v>254</v>
      </c>
    </row>
    <row r="36" spans="1:25" ht="15.75" customHeight="1">
      <c r="A36" s="190" t="s">
        <v>2017</v>
      </c>
      <c r="B36" s="190" t="s">
        <v>2018</v>
      </c>
      <c r="C36" s="190" t="s">
        <v>2019</v>
      </c>
      <c r="D36" s="190" t="s">
        <v>2043</v>
      </c>
      <c r="E36" s="190" t="s">
        <v>2054</v>
      </c>
      <c r="F36" s="169" t="s">
        <v>2022</v>
      </c>
      <c r="G36" s="191" t="s">
        <v>4725</v>
      </c>
      <c r="H36" s="192" t="s">
        <v>6562</v>
      </c>
      <c r="I36" s="172" t="s">
        <v>4725</v>
      </c>
      <c r="J36" s="193" t="s">
        <v>4143</v>
      </c>
      <c r="K36" s="172" t="s">
        <v>5</v>
      </c>
      <c r="L36" s="192"/>
      <c r="M36" s="172" t="s">
        <v>5</v>
      </c>
      <c r="N36" s="194"/>
      <c r="O36" s="172" t="s">
        <v>6558</v>
      </c>
      <c r="P36" s="194" t="s">
        <v>6559</v>
      </c>
      <c r="Q36" s="83">
        <v>36656</v>
      </c>
      <c r="R36" s="195" t="s">
        <v>4148</v>
      </c>
      <c r="S36" s="132">
        <v>45015</v>
      </c>
      <c r="T36" s="132"/>
      <c r="U36" s="197" t="s">
        <v>4727</v>
      </c>
      <c r="V36" s="198"/>
      <c r="W36" s="198"/>
      <c r="Y36" t="s">
        <v>254</v>
      </c>
    </row>
    <row r="37" spans="1:25" ht="15.75" customHeight="1">
      <c r="A37" s="190" t="s">
        <v>2017</v>
      </c>
      <c r="B37" s="190" t="s">
        <v>2018</v>
      </c>
      <c r="C37" s="190" t="s">
        <v>2019</v>
      </c>
      <c r="D37" s="190" t="s">
        <v>2030</v>
      </c>
      <c r="E37" s="190" t="s">
        <v>2062</v>
      </c>
      <c r="F37" s="169" t="s">
        <v>2022</v>
      </c>
      <c r="G37" s="191" t="s">
        <v>4728</v>
      </c>
      <c r="H37" s="192" t="s">
        <v>6563</v>
      </c>
      <c r="I37" s="172" t="s">
        <v>4728</v>
      </c>
      <c r="J37" s="193" t="s">
        <v>4143</v>
      </c>
      <c r="K37" s="172" t="s">
        <v>5</v>
      </c>
      <c r="L37" s="192"/>
      <c r="M37" s="172" t="s">
        <v>5</v>
      </c>
      <c r="N37" s="194"/>
      <c r="O37" s="172" t="s">
        <v>6558</v>
      </c>
      <c r="P37" s="194" t="s">
        <v>6559</v>
      </c>
      <c r="Q37" s="83">
        <v>32394</v>
      </c>
      <c r="R37" s="195" t="s">
        <v>4150</v>
      </c>
      <c r="S37" s="132">
        <v>45015</v>
      </c>
      <c r="T37" s="132"/>
      <c r="U37" s="197" t="s">
        <v>4730</v>
      </c>
      <c r="V37" s="198"/>
      <c r="W37" s="198"/>
      <c r="Y37" t="s">
        <v>254</v>
      </c>
    </row>
    <row r="38" spans="1:25" ht="15.75" customHeight="1">
      <c r="A38" s="190" t="s">
        <v>2017</v>
      </c>
      <c r="B38" s="190" t="s">
        <v>2018</v>
      </c>
      <c r="C38" s="190" t="s">
        <v>4169</v>
      </c>
      <c r="D38" s="190" t="s">
        <v>4204</v>
      </c>
      <c r="E38" s="190" t="s">
        <v>4205</v>
      </c>
      <c r="F38" s="169" t="s">
        <v>2022</v>
      </c>
      <c r="G38" s="191" t="s">
        <v>4718</v>
      </c>
      <c r="H38" s="192" t="s">
        <v>4114</v>
      </c>
      <c r="I38" s="172" t="s">
        <v>4718</v>
      </c>
      <c r="J38" s="193" t="s">
        <v>50</v>
      </c>
      <c r="K38" s="172" t="s">
        <v>5</v>
      </c>
      <c r="L38" s="192"/>
      <c r="M38" s="172" t="s">
        <v>6560</v>
      </c>
      <c r="N38" s="194" t="s">
        <v>6561</v>
      </c>
      <c r="O38" s="172" t="s">
        <v>6558</v>
      </c>
      <c r="P38" s="194" t="s">
        <v>6559</v>
      </c>
      <c r="Q38" s="83">
        <v>28748</v>
      </c>
      <c r="R38" s="195" t="s">
        <v>4151</v>
      </c>
      <c r="S38" s="132">
        <v>45019</v>
      </c>
      <c r="T38" s="132">
        <v>45145</v>
      </c>
      <c r="U38" s="197">
        <v>61981736729</v>
      </c>
      <c r="V38" s="198" t="s">
        <v>57</v>
      </c>
      <c r="W38" s="198" t="s">
        <v>58</v>
      </c>
      <c r="Y38" t="s">
        <v>254</v>
      </c>
    </row>
    <row r="39" spans="1:25" ht="15.75" customHeight="1">
      <c r="A39" s="190" t="s">
        <v>2017</v>
      </c>
      <c r="B39" s="190" t="s">
        <v>2018</v>
      </c>
      <c r="C39" s="190" t="s">
        <v>4166</v>
      </c>
      <c r="D39" s="190" t="s">
        <v>4215</v>
      </c>
      <c r="E39" s="190" t="s">
        <v>5241</v>
      </c>
      <c r="F39" s="169" t="s">
        <v>2022</v>
      </c>
      <c r="G39" s="191" t="s">
        <v>5142</v>
      </c>
      <c r="H39" s="195" t="s">
        <v>5143</v>
      </c>
      <c r="I39" s="172" t="s">
        <v>5142</v>
      </c>
      <c r="J39" s="193" t="s">
        <v>61</v>
      </c>
      <c r="K39" s="172">
        <v>1394995474</v>
      </c>
      <c r="L39" s="195" t="s">
        <v>2116</v>
      </c>
      <c r="M39" s="172" t="s">
        <v>6560</v>
      </c>
      <c r="N39" s="194" t="s">
        <v>6561</v>
      </c>
      <c r="O39" s="172" t="s">
        <v>6558</v>
      </c>
      <c r="P39" s="194" t="s">
        <v>6559</v>
      </c>
      <c r="Q39" s="83">
        <v>31385</v>
      </c>
      <c r="R39" s="225" t="s">
        <v>5248</v>
      </c>
      <c r="S39" s="132">
        <v>45048</v>
      </c>
      <c r="T39" s="132">
        <v>45167</v>
      </c>
      <c r="U39" s="201">
        <v>83986578669</v>
      </c>
      <c r="V39" s="198" t="s">
        <v>1691</v>
      </c>
      <c r="W39" s="198" t="s">
        <v>1528</v>
      </c>
      <c r="Y39" t="s">
        <v>254</v>
      </c>
    </row>
    <row r="40" spans="1:25" ht="15.75" customHeight="1">
      <c r="A40" s="190" t="s">
        <v>2017</v>
      </c>
      <c r="B40" s="190" t="s">
        <v>2018</v>
      </c>
      <c r="C40" s="190" t="s">
        <v>4166</v>
      </c>
      <c r="D40" s="190" t="s">
        <v>4215</v>
      </c>
      <c r="E40" s="190" t="s">
        <v>4216</v>
      </c>
      <c r="F40" s="169" t="s">
        <v>2022</v>
      </c>
      <c r="G40" s="191" t="s">
        <v>5796</v>
      </c>
      <c r="H40" s="208" t="s">
        <v>5064</v>
      </c>
      <c r="I40" s="172">
        <v>88426360459</v>
      </c>
      <c r="J40" s="193" t="s">
        <v>61</v>
      </c>
      <c r="K40" s="172" t="s">
        <v>5713</v>
      </c>
      <c r="L40" s="195" t="s">
        <v>5714</v>
      </c>
      <c r="M40" s="172" t="s">
        <v>6560</v>
      </c>
      <c r="N40" s="194" t="s">
        <v>6561</v>
      </c>
      <c r="O40" s="172" t="s">
        <v>6558</v>
      </c>
      <c r="P40" s="194" t="s">
        <v>6559</v>
      </c>
      <c r="Q40" s="83">
        <v>26468</v>
      </c>
      <c r="R40" s="225" t="s">
        <v>5252</v>
      </c>
      <c r="S40" s="132">
        <v>45048</v>
      </c>
      <c r="T40" s="132">
        <v>45140</v>
      </c>
      <c r="U40" s="226">
        <v>83988350088</v>
      </c>
      <c r="V40" s="198" t="s">
        <v>1527</v>
      </c>
      <c r="W40" s="198" t="s">
        <v>1528</v>
      </c>
      <c r="Y40" t="s">
        <v>254</v>
      </c>
    </row>
    <row r="41" spans="1:25" ht="15.75" customHeight="1">
      <c r="A41" s="190" t="s">
        <v>2017</v>
      </c>
      <c r="B41" s="190" t="s">
        <v>2018</v>
      </c>
      <c r="C41" s="190" t="s">
        <v>4166</v>
      </c>
      <c r="D41" s="190" t="s">
        <v>4215</v>
      </c>
      <c r="E41" s="190" t="s">
        <v>4218</v>
      </c>
      <c r="F41" s="169" t="s">
        <v>2022</v>
      </c>
      <c r="G41" s="191" t="s">
        <v>5781</v>
      </c>
      <c r="H41" s="192" t="s">
        <v>5008</v>
      </c>
      <c r="I41" s="172">
        <v>69008264153</v>
      </c>
      <c r="J41" s="193" t="s">
        <v>61</v>
      </c>
      <c r="K41" s="172" t="s">
        <v>4718</v>
      </c>
      <c r="L41" s="227" t="s">
        <v>4114</v>
      </c>
      <c r="M41" s="172" t="s">
        <v>6560</v>
      </c>
      <c r="N41" s="194" t="s">
        <v>6561</v>
      </c>
      <c r="O41" s="172" t="s">
        <v>6558</v>
      </c>
      <c r="P41" s="194" t="s">
        <v>6559</v>
      </c>
      <c r="Q41" s="83">
        <v>26152</v>
      </c>
      <c r="R41" s="195" t="s">
        <v>5256</v>
      </c>
      <c r="S41" s="132">
        <v>45048</v>
      </c>
      <c r="T41" s="132"/>
      <c r="U41" s="197">
        <v>61993189049</v>
      </c>
      <c r="V41" s="198" t="s">
        <v>57</v>
      </c>
      <c r="W41" s="198" t="s">
        <v>58</v>
      </c>
      <c r="Y41" t="s">
        <v>254</v>
      </c>
    </row>
    <row r="42" spans="1:25" ht="15.75" customHeight="1">
      <c r="A42" s="190" t="s">
        <v>2017</v>
      </c>
      <c r="B42" s="190" t="s">
        <v>2018</v>
      </c>
      <c r="C42" s="190" t="s">
        <v>4166</v>
      </c>
      <c r="D42" s="190" t="s">
        <v>4215</v>
      </c>
      <c r="E42" s="190" t="s">
        <v>4219</v>
      </c>
      <c r="F42" s="169" t="s">
        <v>2022</v>
      </c>
      <c r="G42" s="191" t="s">
        <v>5004</v>
      </c>
      <c r="H42" s="192" t="s">
        <v>5005</v>
      </c>
      <c r="I42" s="172" t="s">
        <v>5004</v>
      </c>
      <c r="J42" s="193" t="s">
        <v>61</v>
      </c>
      <c r="K42" s="172" t="s">
        <v>4718</v>
      </c>
      <c r="L42" s="192" t="s">
        <v>4114</v>
      </c>
      <c r="M42" s="172" t="s">
        <v>6560</v>
      </c>
      <c r="N42" s="194" t="s">
        <v>6561</v>
      </c>
      <c r="O42" s="172" t="s">
        <v>6558</v>
      </c>
      <c r="P42" s="194" t="s">
        <v>6559</v>
      </c>
      <c r="Q42" s="83">
        <v>37090</v>
      </c>
      <c r="R42" s="195" t="s">
        <v>5262</v>
      </c>
      <c r="S42" s="132">
        <v>45048</v>
      </c>
      <c r="T42" s="132">
        <v>45148</v>
      </c>
      <c r="U42" s="197">
        <v>61981634480</v>
      </c>
      <c r="V42" s="198" t="s">
        <v>57</v>
      </c>
      <c r="W42" s="198" t="s">
        <v>58</v>
      </c>
      <c r="Y42" t="s">
        <v>254</v>
      </c>
    </row>
    <row r="43" spans="1:25" ht="15.75" customHeight="1">
      <c r="A43" s="190" t="s">
        <v>2017</v>
      </c>
      <c r="B43" s="190" t="s">
        <v>2018</v>
      </c>
      <c r="C43" s="190" t="s">
        <v>4166</v>
      </c>
      <c r="D43" s="190" t="s">
        <v>4176</v>
      </c>
      <c r="E43" s="190" t="s">
        <v>4184</v>
      </c>
      <c r="F43" s="169" t="s">
        <v>2022</v>
      </c>
      <c r="G43" s="191" t="s">
        <v>5782</v>
      </c>
      <c r="H43" s="192" t="s">
        <v>5011</v>
      </c>
      <c r="I43" s="172">
        <v>72914815115</v>
      </c>
      <c r="J43" s="193" t="s">
        <v>61</v>
      </c>
      <c r="K43" s="172" t="s">
        <v>4718</v>
      </c>
      <c r="L43" s="192" t="s">
        <v>4114</v>
      </c>
      <c r="M43" s="172" t="s">
        <v>6560</v>
      </c>
      <c r="N43" s="194" t="s">
        <v>6561</v>
      </c>
      <c r="O43" s="172" t="s">
        <v>6558</v>
      </c>
      <c r="P43" s="194" t="s">
        <v>6559</v>
      </c>
      <c r="Q43" s="83">
        <v>31035</v>
      </c>
      <c r="R43" s="195" t="s">
        <v>5264</v>
      </c>
      <c r="S43" s="132">
        <v>45048</v>
      </c>
      <c r="T43" s="132"/>
      <c r="U43" s="197">
        <v>61991169981</v>
      </c>
      <c r="V43" s="198" t="s">
        <v>57</v>
      </c>
      <c r="W43" s="198" t="s">
        <v>58</v>
      </c>
      <c r="Y43" t="s">
        <v>254</v>
      </c>
    </row>
    <row r="44" spans="1:25" ht="15.75" customHeight="1">
      <c r="A44" s="190" t="s">
        <v>2017</v>
      </c>
      <c r="B44" s="190" t="s">
        <v>2018</v>
      </c>
      <c r="C44" s="190"/>
      <c r="D44" s="190"/>
      <c r="E44" s="190"/>
      <c r="F44" s="169" t="s">
        <v>2022</v>
      </c>
      <c r="G44" s="191" t="s">
        <v>5784</v>
      </c>
      <c r="H44" s="192" t="s">
        <v>5087</v>
      </c>
      <c r="I44" s="172">
        <v>21430420197</v>
      </c>
      <c r="J44" s="193" t="s">
        <v>61</v>
      </c>
      <c r="K44" s="172" t="s">
        <v>4718</v>
      </c>
      <c r="L44" s="192" t="s">
        <v>4114</v>
      </c>
      <c r="M44" s="172" t="s">
        <v>6560</v>
      </c>
      <c r="N44" s="194" t="s">
        <v>6561</v>
      </c>
      <c r="O44" s="172" t="s">
        <v>6558</v>
      </c>
      <c r="P44" s="194" t="s">
        <v>6559</v>
      </c>
      <c r="Q44" s="83">
        <v>21765</v>
      </c>
      <c r="R44" s="195" t="s">
        <v>5266</v>
      </c>
      <c r="S44" s="132">
        <v>45048</v>
      </c>
      <c r="T44" s="132"/>
      <c r="U44" s="197">
        <v>61994617647</v>
      </c>
      <c r="V44" s="198" t="s">
        <v>57</v>
      </c>
      <c r="W44" s="198" t="s">
        <v>58</v>
      </c>
      <c r="Y44" t="s">
        <v>254</v>
      </c>
    </row>
    <row r="45" spans="1:25" ht="15.75" customHeight="1">
      <c r="A45" s="190" t="s">
        <v>2017</v>
      </c>
      <c r="B45" s="190" t="s">
        <v>2018</v>
      </c>
      <c r="C45" s="190"/>
      <c r="D45" s="190"/>
      <c r="E45" s="190"/>
      <c r="F45" s="169" t="s">
        <v>2022</v>
      </c>
      <c r="G45" s="191" t="s">
        <v>6100</v>
      </c>
      <c r="H45" s="192" t="s">
        <v>5277</v>
      </c>
      <c r="I45" s="172">
        <v>14222349674</v>
      </c>
      <c r="J45" s="193" t="s">
        <v>4143</v>
      </c>
      <c r="K45" s="172" t="s">
        <v>5</v>
      </c>
      <c r="L45" s="192"/>
      <c r="M45" s="172" t="s">
        <v>5</v>
      </c>
      <c r="N45" s="194"/>
      <c r="O45" s="172" t="s">
        <v>6558</v>
      </c>
      <c r="P45" s="194" t="s">
        <v>6559</v>
      </c>
      <c r="Q45" s="83">
        <v>35992</v>
      </c>
      <c r="R45" s="195"/>
      <c r="S45" s="132">
        <v>45054</v>
      </c>
      <c r="T45" s="132"/>
      <c r="U45" s="197">
        <v>11948893675</v>
      </c>
      <c r="V45" s="198"/>
      <c r="W45" s="198"/>
      <c r="Y45" t="s">
        <v>254</v>
      </c>
    </row>
    <row r="46" spans="1:25" ht="15.75" customHeight="1">
      <c r="A46" s="190" t="s">
        <v>2017</v>
      </c>
      <c r="B46" s="190" t="s">
        <v>2018</v>
      </c>
      <c r="C46" s="190"/>
      <c r="D46" s="190"/>
      <c r="E46" s="190"/>
      <c r="F46" s="169" t="s">
        <v>2022</v>
      </c>
      <c r="G46" s="191" t="s">
        <v>5233</v>
      </c>
      <c r="H46" s="192" t="s">
        <v>5234</v>
      </c>
      <c r="I46" s="172" t="s">
        <v>5233</v>
      </c>
      <c r="J46" s="193" t="s">
        <v>50</v>
      </c>
      <c r="K46" s="172" t="s">
        <v>5</v>
      </c>
      <c r="L46" s="195"/>
      <c r="M46" s="172" t="s">
        <v>6560</v>
      </c>
      <c r="N46" s="194" t="s">
        <v>6561</v>
      </c>
      <c r="O46" s="172" t="s">
        <v>6558</v>
      </c>
      <c r="P46" s="194" t="s">
        <v>6559</v>
      </c>
      <c r="Q46" s="83">
        <v>28474</v>
      </c>
      <c r="R46" s="195" t="s">
        <v>5282</v>
      </c>
      <c r="S46" s="132">
        <v>45061</v>
      </c>
      <c r="T46" s="132"/>
      <c r="U46" s="197">
        <v>61984492849</v>
      </c>
      <c r="V46" s="198" t="s">
        <v>57</v>
      </c>
      <c r="W46" s="198" t="s">
        <v>58</v>
      </c>
      <c r="Y46" t="s">
        <v>254</v>
      </c>
    </row>
    <row r="47" spans="1:25" ht="15.75" customHeight="1">
      <c r="A47" s="190" t="s">
        <v>2017</v>
      </c>
      <c r="B47" s="190" t="s">
        <v>2018</v>
      </c>
      <c r="C47" s="190" t="s">
        <v>4169</v>
      </c>
      <c r="D47" s="190" t="s">
        <v>5242</v>
      </c>
      <c r="E47" s="190" t="s">
        <v>5243</v>
      </c>
      <c r="F47" s="169" t="s">
        <v>2022</v>
      </c>
      <c r="G47" s="191" t="s">
        <v>4962</v>
      </c>
      <c r="H47" s="192" t="s">
        <v>4963</v>
      </c>
      <c r="I47" s="172" t="s">
        <v>4962</v>
      </c>
      <c r="J47" s="193" t="s">
        <v>61</v>
      </c>
      <c r="K47" s="172" t="s">
        <v>6092</v>
      </c>
      <c r="L47" s="192" t="s">
        <v>6093</v>
      </c>
      <c r="M47" s="172">
        <v>86936476104</v>
      </c>
      <c r="N47" s="194" t="s">
        <v>5702</v>
      </c>
      <c r="O47" s="172" t="s">
        <v>6558</v>
      </c>
      <c r="P47" s="194" t="s">
        <v>6559</v>
      </c>
      <c r="Q47" s="83">
        <v>27499</v>
      </c>
      <c r="R47" s="195" t="s">
        <v>5286</v>
      </c>
      <c r="S47" s="132">
        <v>45061</v>
      </c>
      <c r="T47" s="132"/>
      <c r="U47" s="197">
        <v>62991532913</v>
      </c>
      <c r="V47" s="198" t="s">
        <v>53</v>
      </c>
      <c r="W47" s="198" t="s">
        <v>54</v>
      </c>
      <c r="Y47" t="s">
        <v>254</v>
      </c>
    </row>
    <row r="48" spans="1:25" ht="15.75" customHeight="1">
      <c r="A48" s="190" t="s">
        <v>2017</v>
      </c>
      <c r="B48" s="190" t="s">
        <v>2018</v>
      </c>
      <c r="C48" s="190" t="s">
        <v>4166</v>
      </c>
      <c r="D48" s="190" t="s">
        <v>4176</v>
      </c>
      <c r="E48" s="190" t="s">
        <v>4192</v>
      </c>
      <c r="F48" s="169" t="s">
        <v>2022</v>
      </c>
      <c r="G48" s="191" t="s">
        <v>5289</v>
      </c>
      <c r="H48" s="192" t="s">
        <v>4825</v>
      </c>
      <c r="I48" s="172" t="s">
        <v>5289</v>
      </c>
      <c r="J48" s="193" t="s">
        <v>61</v>
      </c>
      <c r="K48" s="172" t="s">
        <v>4718</v>
      </c>
      <c r="L48" s="192" t="s">
        <v>4114</v>
      </c>
      <c r="M48" s="172" t="s">
        <v>6560</v>
      </c>
      <c r="N48" s="194" t="s">
        <v>6561</v>
      </c>
      <c r="O48" s="172" t="s">
        <v>6558</v>
      </c>
      <c r="P48" s="194" t="s">
        <v>6559</v>
      </c>
      <c r="Q48" s="83">
        <v>35670</v>
      </c>
      <c r="R48" s="195" t="s">
        <v>5291</v>
      </c>
      <c r="S48" s="132">
        <v>45061</v>
      </c>
      <c r="T48" s="132"/>
      <c r="U48" s="197">
        <v>61982371935</v>
      </c>
      <c r="V48" s="198" t="s">
        <v>57</v>
      </c>
      <c r="W48" s="198" t="s">
        <v>58</v>
      </c>
      <c r="Y48" t="s">
        <v>254</v>
      </c>
    </row>
    <row r="49" spans="1:25" ht="15.75" customHeight="1">
      <c r="A49" s="190" t="s">
        <v>2017</v>
      </c>
      <c r="B49" s="190" t="s">
        <v>2018</v>
      </c>
      <c r="C49" s="190" t="s">
        <v>2019</v>
      </c>
      <c r="D49" s="190" t="s">
        <v>2030</v>
      </c>
      <c r="E49" s="190" t="s">
        <v>2063</v>
      </c>
      <c r="F49" s="169" t="s">
        <v>2022</v>
      </c>
      <c r="G49" s="191" t="s">
        <v>5785</v>
      </c>
      <c r="H49" s="192" t="s">
        <v>5380</v>
      </c>
      <c r="I49" s="172">
        <v>81615434100</v>
      </c>
      <c r="J49" s="193" t="s">
        <v>61</v>
      </c>
      <c r="K49" s="172" t="s">
        <v>5233</v>
      </c>
      <c r="L49" s="192" t="s">
        <v>5234</v>
      </c>
      <c r="M49" s="172" t="s">
        <v>6560</v>
      </c>
      <c r="N49" s="194" t="s">
        <v>6561</v>
      </c>
      <c r="O49" s="172" t="s">
        <v>6558</v>
      </c>
      <c r="P49" s="194" t="s">
        <v>6559</v>
      </c>
      <c r="Q49" s="83">
        <v>28460</v>
      </c>
      <c r="R49" s="195" t="s">
        <v>5717</v>
      </c>
      <c r="S49" s="132">
        <v>45082</v>
      </c>
      <c r="T49" s="132">
        <v>45148</v>
      </c>
      <c r="U49" s="197">
        <v>61981821484</v>
      </c>
      <c r="V49" s="198" t="s">
        <v>57</v>
      </c>
      <c r="W49" s="198" t="s">
        <v>58</v>
      </c>
      <c r="Y49" t="s">
        <v>254</v>
      </c>
    </row>
    <row r="50" spans="1:25" ht="15.75" customHeight="1">
      <c r="A50" s="190" t="s">
        <v>2017</v>
      </c>
      <c r="B50" s="190" t="s">
        <v>2018</v>
      </c>
      <c r="C50" s="190" t="s">
        <v>4166</v>
      </c>
      <c r="D50" s="190" t="s">
        <v>4176</v>
      </c>
      <c r="E50" s="190" t="s">
        <v>4193</v>
      </c>
      <c r="F50" s="169" t="s">
        <v>2022</v>
      </c>
      <c r="G50" s="191" t="s">
        <v>5799</v>
      </c>
      <c r="H50" s="192" t="s">
        <v>5339</v>
      </c>
      <c r="I50" s="172">
        <v>13712635745</v>
      </c>
      <c r="J50" s="193" t="s">
        <v>61</v>
      </c>
      <c r="K50" s="172">
        <v>1394995474</v>
      </c>
      <c r="L50" s="192" t="s">
        <v>2116</v>
      </c>
      <c r="M50" s="172" t="s">
        <v>6560</v>
      </c>
      <c r="N50" s="194" t="s">
        <v>6561</v>
      </c>
      <c r="O50" s="172" t="s">
        <v>6558</v>
      </c>
      <c r="P50" s="194" t="s">
        <v>6559</v>
      </c>
      <c r="Q50" s="83">
        <v>32695</v>
      </c>
      <c r="R50" s="195" t="s">
        <v>5719</v>
      </c>
      <c r="S50" s="132">
        <v>45082</v>
      </c>
      <c r="T50" s="132">
        <v>45139</v>
      </c>
      <c r="U50" s="197">
        <v>83991002027</v>
      </c>
      <c r="V50" s="198" t="s">
        <v>1691</v>
      </c>
      <c r="W50" s="198" t="s">
        <v>1528</v>
      </c>
      <c r="Y50" t="s">
        <v>254</v>
      </c>
    </row>
    <row r="51" spans="1:25" ht="15.75" customHeight="1">
      <c r="A51" s="190" t="s">
        <v>2017</v>
      </c>
      <c r="B51" s="190" t="s">
        <v>2018</v>
      </c>
      <c r="C51" s="190" t="s">
        <v>4166</v>
      </c>
      <c r="D51" s="190" t="s">
        <v>4215</v>
      </c>
      <c r="E51" s="190" t="s">
        <v>4220</v>
      </c>
      <c r="F51" s="169" t="s">
        <v>2022</v>
      </c>
      <c r="G51" s="191" t="s">
        <v>5332</v>
      </c>
      <c r="H51" s="192" t="s">
        <v>5333</v>
      </c>
      <c r="I51" s="172" t="s">
        <v>5332</v>
      </c>
      <c r="J51" s="193" t="s">
        <v>61</v>
      </c>
      <c r="K51" s="172">
        <v>1394995474</v>
      </c>
      <c r="L51" s="192" t="s">
        <v>2116</v>
      </c>
      <c r="M51" s="172" t="s">
        <v>6560</v>
      </c>
      <c r="N51" s="194" t="s">
        <v>6561</v>
      </c>
      <c r="O51" s="172" t="s">
        <v>6558</v>
      </c>
      <c r="P51" s="194" t="s">
        <v>6559</v>
      </c>
      <c r="Q51" s="83">
        <v>37638</v>
      </c>
      <c r="R51" s="195" t="s">
        <v>5720</v>
      </c>
      <c r="S51" s="132">
        <v>45082</v>
      </c>
      <c r="T51" s="132">
        <v>45162</v>
      </c>
      <c r="U51" s="197">
        <v>83998046014</v>
      </c>
      <c r="V51" s="198" t="s">
        <v>1691</v>
      </c>
      <c r="W51" s="198" t="s">
        <v>1528</v>
      </c>
      <c r="Y51" t="s">
        <v>254</v>
      </c>
    </row>
    <row r="52" spans="1:25" ht="15.75" customHeight="1">
      <c r="A52" s="190" t="s">
        <v>2017</v>
      </c>
      <c r="B52" s="190" t="s">
        <v>2018</v>
      </c>
      <c r="C52" s="190" t="s">
        <v>4166</v>
      </c>
      <c r="D52" s="190" t="s">
        <v>4176</v>
      </c>
      <c r="E52" s="190" t="s">
        <v>4194</v>
      </c>
      <c r="F52" s="169" t="s">
        <v>2022</v>
      </c>
      <c r="G52" s="191" t="s">
        <v>6089</v>
      </c>
      <c r="H52" s="192" t="s">
        <v>5702</v>
      </c>
      <c r="I52" s="172">
        <v>86936476104</v>
      </c>
      <c r="J52" s="193" t="s">
        <v>44</v>
      </c>
      <c r="K52" s="172" t="s">
        <v>5</v>
      </c>
      <c r="L52" s="192"/>
      <c r="M52" s="172" t="s">
        <v>5</v>
      </c>
      <c r="N52" s="194"/>
      <c r="O52" s="172" t="s">
        <v>6558</v>
      </c>
      <c r="P52" s="194" t="s">
        <v>6559</v>
      </c>
      <c r="Q52" s="83">
        <v>29333</v>
      </c>
      <c r="R52" s="195" t="s">
        <v>5723</v>
      </c>
      <c r="S52" s="132">
        <v>45082</v>
      </c>
      <c r="T52" s="132"/>
      <c r="U52" s="197">
        <v>61983360115</v>
      </c>
      <c r="V52" s="198" t="s">
        <v>53</v>
      </c>
      <c r="W52" s="198" t="s">
        <v>54</v>
      </c>
      <c r="Y52" t="s">
        <v>254</v>
      </c>
    </row>
    <row r="53" spans="1:25" ht="15.75" customHeight="1">
      <c r="A53" s="190" t="s">
        <v>2017</v>
      </c>
      <c r="B53" s="190" t="s">
        <v>2018</v>
      </c>
      <c r="C53" s="190" t="s">
        <v>4169</v>
      </c>
      <c r="D53" s="190" t="s">
        <v>4201</v>
      </c>
      <c r="E53" s="190" t="s">
        <v>5239</v>
      </c>
      <c r="F53" s="169" t="s">
        <v>2022</v>
      </c>
      <c r="G53" s="191" t="s">
        <v>5713</v>
      </c>
      <c r="H53" s="192" t="s">
        <v>5714</v>
      </c>
      <c r="I53" s="172" t="s">
        <v>5713</v>
      </c>
      <c r="J53" s="193" t="s">
        <v>50</v>
      </c>
      <c r="K53" s="172" t="s">
        <v>5</v>
      </c>
      <c r="L53" s="192"/>
      <c r="M53" s="172" t="s">
        <v>6560</v>
      </c>
      <c r="N53" s="194" t="s">
        <v>6561</v>
      </c>
      <c r="O53" s="172" t="s">
        <v>6558</v>
      </c>
      <c r="P53" s="194" t="s">
        <v>6559</v>
      </c>
      <c r="Q53" s="83">
        <v>35556</v>
      </c>
      <c r="R53" s="195" t="s">
        <v>6101</v>
      </c>
      <c r="S53" s="132">
        <v>45082</v>
      </c>
      <c r="T53" s="132">
        <v>45140</v>
      </c>
      <c r="U53" s="197">
        <v>83981742668</v>
      </c>
      <c r="V53" s="198" t="s">
        <v>1691</v>
      </c>
      <c r="W53" s="198" t="s">
        <v>1528</v>
      </c>
      <c r="Y53" t="s">
        <v>254</v>
      </c>
    </row>
    <row r="54" spans="1:25" ht="15.75" customHeight="1">
      <c r="A54" s="190" t="s">
        <v>2017</v>
      </c>
      <c r="B54" s="190" t="s">
        <v>2018</v>
      </c>
      <c r="C54" s="190" t="s">
        <v>4166</v>
      </c>
      <c r="D54" s="190" t="s">
        <v>4215</v>
      </c>
      <c r="E54" s="190" t="s">
        <v>4239</v>
      </c>
      <c r="F54" s="169" t="s">
        <v>2022</v>
      </c>
      <c r="G54" s="191" t="s">
        <v>5393</v>
      </c>
      <c r="H54" s="192" t="s">
        <v>5394</v>
      </c>
      <c r="I54" s="172" t="s">
        <v>5393</v>
      </c>
      <c r="J54" s="193" t="s">
        <v>61</v>
      </c>
      <c r="K54" s="172">
        <v>397689292</v>
      </c>
      <c r="L54" s="195" t="s">
        <v>62</v>
      </c>
      <c r="M54" s="172">
        <v>86936476104</v>
      </c>
      <c r="N54" s="194" t="s">
        <v>5702</v>
      </c>
      <c r="O54" s="172" t="s">
        <v>6558</v>
      </c>
      <c r="P54" s="194" t="s">
        <v>6559</v>
      </c>
      <c r="Q54" s="83">
        <v>33847</v>
      </c>
      <c r="R54" s="195" t="s">
        <v>5728</v>
      </c>
      <c r="S54" s="132">
        <v>45096</v>
      </c>
      <c r="T54" s="132"/>
      <c r="U54" s="197">
        <v>62982220063</v>
      </c>
      <c r="V54" s="198" t="s">
        <v>53</v>
      </c>
      <c r="W54" s="198" t="s">
        <v>54</v>
      </c>
      <c r="Y54" t="s">
        <v>254</v>
      </c>
    </row>
    <row r="55" spans="1:25" ht="15.75" customHeight="1">
      <c r="A55" s="190" t="s">
        <v>2017</v>
      </c>
      <c r="B55" s="190" t="s">
        <v>2018</v>
      </c>
      <c r="C55" s="190" t="s">
        <v>4166</v>
      </c>
      <c r="D55" s="190" t="s">
        <v>4215</v>
      </c>
      <c r="E55" s="190" t="s">
        <v>4193</v>
      </c>
      <c r="F55" s="169" t="s">
        <v>2022</v>
      </c>
      <c r="G55" s="191" t="s">
        <v>5708</v>
      </c>
      <c r="H55" s="192" t="s">
        <v>5599</v>
      </c>
      <c r="I55" s="172" t="s">
        <v>5708</v>
      </c>
      <c r="J55" s="193" t="s">
        <v>61</v>
      </c>
      <c r="K55" s="172" t="s">
        <v>5233</v>
      </c>
      <c r="L55" s="195" t="s">
        <v>5234</v>
      </c>
      <c r="M55" s="172" t="s">
        <v>6560</v>
      </c>
      <c r="N55" s="194" t="s">
        <v>6561</v>
      </c>
      <c r="O55" s="172" t="s">
        <v>6558</v>
      </c>
      <c r="P55" s="194" t="s">
        <v>6559</v>
      </c>
      <c r="Q55" s="83">
        <v>30306</v>
      </c>
      <c r="R55" s="195" t="s">
        <v>5730</v>
      </c>
      <c r="S55" s="132">
        <v>45096</v>
      </c>
      <c r="T55" s="132"/>
      <c r="U55" s="197">
        <v>61991036683</v>
      </c>
      <c r="V55" s="198" t="s">
        <v>57</v>
      </c>
      <c r="W55" s="198" t="s">
        <v>58</v>
      </c>
      <c r="Y55" t="s">
        <v>254</v>
      </c>
    </row>
    <row r="56" spans="1:25" ht="15.75" customHeight="1">
      <c r="A56" s="190" t="s">
        <v>2017</v>
      </c>
      <c r="B56" s="190" t="s">
        <v>2018</v>
      </c>
      <c r="C56" s="190" t="s">
        <v>2019</v>
      </c>
      <c r="D56" s="190" t="s">
        <v>2043</v>
      </c>
      <c r="E56" s="190" t="s">
        <v>4244</v>
      </c>
      <c r="F56" s="169" t="s">
        <v>2022</v>
      </c>
      <c r="G56" s="191" t="s">
        <v>5763</v>
      </c>
      <c r="H56" s="192" t="s">
        <v>5712</v>
      </c>
      <c r="I56" s="172">
        <v>888248105</v>
      </c>
      <c r="J56" s="193" t="s">
        <v>50</v>
      </c>
      <c r="K56" s="172" t="s">
        <v>5</v>
      </c>
      <c r="L56" s="195"/>
      <c r="M56" s="172">
        <v>86936476104</v>
      </c>
      <c r="N56" s="194" t="s">
        <v>5702</v>
      </c>
      <c r="O56" s="172" t="s">
        <v>6558</v>
      </c>
      <c r="P56" s="194" t="s">
        <v>6559</v>
      </c>
      <c r="Q56" s="83">
        <v>31430</v>
      </c>
      <c r="R56" s="201" t="s">
        <v>5731</v>
      </c>
      <c r="S56" s="132">
        <v>45103</v>
      </c>
      <c r="T56" s="132"/>
      <c r="U56" s="197">
        <v>83996390013</v>
      </c>
      <c r="V56" s="198" t="s">
        <v>2171</v>
      </c>
      <c r="W56" s="198" t="s">
        <v>54</v>
      </c>
      <c r="Y56" t="s">
        <v>254</v>
      </c>
    </row>
    <row r="57" spans="1:25" ht="15.75" customHeight="1">
      <c r="A57" s="190" t="s">
        <v>2017</v>
      </c>
      <c r="B57" s="190" t="s">
        <v>2018</v>
      </c>
      <c r="C57" s="190" t="s">
        <v>4169</v>
      </c>
      <c r="D57" s="190" t="s">
        <v>4201</v>
      </c>
      <c r="E57" s="190" t="s">
        <v>4206</v>
      </c>
      <c r="F57" s="169" t="s">
        <v>2022</v>
      </c>
      <c r="G57" s="191" t="s">
        <v>5769</v>
      </c>
      <c r="H57" s="192" t="s">
        <v>5770</v>
      </c>
      <c r="I57" s="172" t="s">
        <v>5769</v>
      </c>
      <c r="J57" s="193" t="s">
        <v>61</v>
      </c>
      <c r="K57" s="172">
        <v>397689292</v>
      </c>
      <c r="L57" s="192" t="s">
        <v>62</v>
      </c>
      <c r="M57" s="172">
        <v>86936476104</v>
      </c>
      <c r="N57" s="194" t="s">
        <v>5702</v>
      </c>
      <c r="O57" s="172" t="s">
        <v>6558</v>
      </c>
      <c r="P57" s="194" t="s">
        <v>6559</v>
      </c>
      <c r="Q57" s="83">
        <v>31667</v>
      </c>
      <c r="R57" s="195" t="s">
        <v>6102</v>
      </c>
      <c r="S57" s="132">
        <v>45110</v>
      </c>
      <c r="T57" s="132"/>
      <c r="U57" s="197">
        <v>61983360085</v>
      </c>
      <c r="V57" s="198" t="s">
        <v>53</v>
      </c>
      <c r="W57" s="198" t="s">
        <v>54</v>
      </c>
      <c r="Y57" t="s">
        <v>254</v>
      </c>
    </row>
    <row r="58" spans="1:25" ht="15.75" customHeight="1">
      <c r="A58" s="190" t="s">
        <v>2017</v>
      </c>
      <c r="B58" s="190" t="s">
        <v>2018</v>
      </c>
      <c r="C58" s="190" t="s">
        <v>4169</v>
      </c>
      <c r="D58" s="190" t="s">
        <v>4174</v>
      </c>
      <c r="E58" s="190" t="s">
        <v>5245</v>
      </c>
      <c r="F58" s="169" t="s">
        <v>2022</v>
      </c>
      <c r="G58" s="191" t="s">
        <v>5771</v>
      </c>
      <c r="H58" s="192" t="s">
        <v>5772</v>
      </c>
      <c r="I58" s="172" t="s">
        <v>5771</v>
      </c>
      <c r="J58" s="193" t="s">
        <v>61</v>
      </c>
      <c r="K58" s="172">
        <v>397689292</v>
      </c>
      <c r="L58" s="192" t="s">
        <v>62</v>
      </c>
      <c r="M58" s="172">
        <v>86936476104</v>
      </c>
      <c r="N58" s="194" t="s">
        <v>5702</v>
      </c>
      <c r="O58" s="172" t="s">
        <v>6558</v>
      </c>
      <c r="P58" s="194" t="s">
        <v>6559</v>
      </c>
      <c r="Q58" s="83">
        <v>36300</v>
      </c>
      <c r="R58" s="195" t="s">
        <v>6103</v>
      </c>
      <c r="S58" s="132">
        <v>45110</v>
      </c>
      <c r="T58" s="132"/>
      <c r="U58" s="197">
        <v>62982220063</v>
      </c>
      <c r="V58" s="198" t="s">
        <v>53</v>
      </c>
      <c r="W58" s="198" t="s">
        <v>54</v>
      </c>
      <c r="Y58" t="s">
        <v>254</v>
      </c>
    </row>
    <row r="59" spans="1:25" ht="15.75" customHeight="1">
      <c r="A59" s="190" t="s">
        <v>2017</v>
      </c>
      <c r="B59" s="190" t="s">
        <v>2018</v>
      </c>
      <c r="C59" s="190" t="s">
        <v>2019</v>
      </c>
      <c r="D59" s="190" t="s">
        <v>2043</v>
      </c>
      <c r="E59" s="190" t="s">
        <v>2046</v>
      </c>
      <c r="F59" s="169" t="s">
        <v>2022</v>
      </c>
      <c r="G59" s="191" t="s">
        <v>5764</v>
      </c>
      <c r="H59" s="192" t="s">
        <v>5765</v>
      </c>
      <c r="I59" s="172" t="s">
        <v>5764</v>
      </c>
      <c r="J59" s="193" t="s">
        <v>61</v>
      </c>
      <c r="K59" s="172">
        <v>888248105</v>
      </c>
      <c r="L59" s="195" t="s">
        <v>5712</v>
      </c>
      <c r="M59" s="172">
        <v>86936476104</v>
      </c>
      <c r="N59" s="194" t="s">
        <v>5702</v>
      </c>
      <c r="O59" s="172" t="s">
        <v>6558</v>
      </c>
      <c r="P59" s="194" t="s">
        <v>6559</v>
      </c>
      <c r="Q59" s="83">
        <v>26023</v>
      </c>
      <c r="R59" s="195" t="s">
        <v>6104</v>
      </c>
      <c r="S59" s="132">
        <v>45110</v>
      </c>
      <c r="T59" s="132"/>
      <c r="U59" s="197">
        <v>83996390155</v>
      </c>
      <c r="V59" s="198" t="s">
        <v>2171</v>
      </c>
      <c r="W59" s="198" t="s">
        <v>54</v>
      </c>
      <c r="Y59" t="s">
        <v>254</v>
      </c>
    </row>
    <row r="60" spans="1:25" ht="15.75" customHeight="1">
      <c r="A60" s="190" t="s">
        <v>2017</v>
      </c>
      <c r="B60" s="190" t="s">
        <v>2018</v>
      </c>
      <c r="C60" s="190" t="s">
        <v>2019</v>
      </c>
      <c r="D60" s="190" t="s">
        <v>2026</v>
      </c>
      <c r="E60" s="190" t="s">
        <v>2041</v>
      </c>
      <c r="F60" s="169" t="s">
        <v>2022</v>
      </c>
      <c r="G60" s="191" t="s">
        <v>5761</v>
      </c>
      <c r="H60" s="192" t="s">
        <v>5762</v>
      </c>
      <c r="I60" s="172" t="s">
        <v>5761</v>
      </c>
      <c r="J60" s="193" t="s">
        <v>61</v>
      </c>
      <c r="K60" s="172">
        <v>888248105</v>
      </c>
      <c r="L60" s="192" t="s">
        <v>5712</v>
      </c>
      <c r="M60" s="172">
        <v>86936476104</v>
      </c>
      <c r="N60" s="194" t="s">
        <v>5702</v>
      </c>
      <c r="O60" s="172" t="s">
        <v>6558</v>
      </c>
      <c r="P60" s="194" t="s">
        <v>6559</v>
      </c>
      <c r="Q60" s="83">
        <v>36556</v>
      </c>
      <c r="R60" s="195" t="s">
        <v>6105</v>
      </c>
      <c r="S60" s="132">
        <v>45110</v>
      </c>
      <c r="T60" s="132">
        <v>45142</v>
      </c>
      <c r="U60" s="197">
        <v>6299959407</v>
      </c>
      <c r="V60" s="198" t="s">
        <v>2171</v>
      </c>
      <c r="W60" s="198" t="s">
        <v>54</v>
      </c>
      <c r="Y60" t="s">
        <v>254</v>
      </c>
    </row>
    <row r="61" spans="1:25" ht="15.75" customHeight="1">
      <c r="A61" s="190" t="s">
        <v>2017</v>
      </c>
      <c r="B61" s="190" t="s">
        <v>2018</v>
      </c>
      <c r="C61" s="190" t="s">
        <v>4169</v>
      </c>
      <c r="D61" s="190" t="s">
        <v>4201</v>
      </c>
      <c r="E61" s="190" t="s">
        <v>4233</v>
      </c>
      <c r="F61" s="169" t="s">
        <v>2022</v>
      </c>
      <c r="G61" s="191" t="s">
        <v>5791</v>
      </c>
      <c r="H61" s="192" t="s">
        <v>5792</v>
      </c>
      <c r="I61" s="172" t="s">
        <v>5791</v>
      </c>
      <c r="J61" s="193" t="s">
        <v>61</v>
      </c>
      <c r="K61" s="172" t="s">
        <v>4718</v>
      </c>
      <c r="L61" s="192" t="s">
        <v>4114</v>
      </c>
      <c r="M61" s="172" t="s">
        <v>6560</v>
      </c>
      <c r="N61" s="194" t="s">
        <v>6561</v>
      </c>
      <c r="O61" s="172" t="s">
        <v>6558</v>
      </c>
      <c r="P61" s="194" t="s">
        <v>6559</v>
      </c>
      <c r="Q61" s="83">
        <v>35377</v>
      </c>
      <c r="R61" s="204" t="s">
        <v>6106</v>
      </c>
      <c r="S61" s="132">
        <v>45110</v>
      </c>
      <c r="T61" s="132"/>
      <c r="U61" s="197">
        <v>61984679165</v>
      </c>
      <c r="V61" s="198" t="s">
        <v>57</v>
      </c>
      <c r="W61" s="198" t="s">
        <v>58</v>
      </c>
      <c r="Y61" t="s">
        <v>254</v>
      </c>
    </row>
    <row r="62" spans="1:25" ht="15.75" customHeight="1">
      <c r="A62" s="190" t="s">
        <v>2017</v>
      </c>
      <c r="B62" s="190" t="s">
        <v>2018</v>
      </c>
      <c r="C62" s="190" t="s">
        <v>2019</v>
      </c>
      <c r="D62" s="190" t="s">
        <v>2026</v>
      </c>
      <c r="E62" s="190" t="s">
        <v>2077</v>
      </c>
      <c r="F62" s="169" t="s">
        <v>2022</v>
      </c>
      <c r="G62" s="191" t="s">
        <v>5766</v>
      </c>
      <c r="H62" s="192" t="s">
        <v>5767</v>
      </c>
      <c r="I62" s="172" t="s">
        <v>5766</v>
      </c>
      <c r="J62" s="193" t="s">
        <v>61</v>
      </c>
      <c r="K62" s="172">
        <v>888248105</v>
      </c>
      <c r="L62" s="192" t="s">
        <v>5712</v>
      </c>
      <c r="M62" s="172">
        <v>86936476104</v>
      </c>
      <c r="N62" s="194" t="s">
        <v>5702</v>
      </c>
      <c r="O62" s="172" t="s">
        <v>6558</v>
      </c>
      <c r="P62" s="194" t="s">
        <v>6559</v>
      </c>
      <c r="Q62" s="83">
        <v>36709</v>
      </c>
      <c r="R62" s="195" t="s">
        <v>6107</v>
      </c>
      <c r="S62" s="132">
        <v>45110</v>
      </c>
      <c r="T62" s="132">
        <v>45160</v>
      </c>
      <c r="U62" s="197">
        <v>62994278077</v>
      </c>
      <c r="V62" s="198" t="s">
        <v>2171</v>
      </c>
      <c r="W62" s="198" t="s">
        <v>54</v>
      </c>
      <c r="Y62" t="s">
        <v>254</v>
      </c>
    </row>
    <row r="63" spans="1:25" ht="15.75" customHeight="1">
      <c r="A63" s="190" t="s">
        <v>2017</v>
      </c>
      <c r="B63" s="190" t="s">
        <v>2018</v>
      </c>
      <c r="C63" s="190" t="s">
        <v>2019</v>
      </c>
      <c r="D63" s="190" t="s">
        <v>2030</v>
      </c>
      <c r="E63" s="190" t="s">
        <v>2056</v>
      </c>
      <c r="F63" s="169" t="s">
        <v>2022</v>
      </c>
      <c r="G63" s="191" t="s">
        <v>5789</v>
      </c>
      <c r="H63" s="192" t="s">
        <v>5790</v>
      </c>
      <c r="I63" s="172" t="s">
        <v>5789</v>
      </c>
      <c r="J63" s="193" t="s">
        <v>61</v>
      </c>
      <c r="K63" s="172" t="s">
        <v>4718</v>
      </c>
      <c r="L63" s="192" t="s">
        <v>4114</v>
      </c>
      <c r="M63" s="172" t="s">
        <v>6560</v>
      </c>
      <c r="N63" s="194" t="s">
        <v>6561</v>
      </c>
      <c r="O63" s="172" t="s">
        <v>6558</v>
      </c>
      <c r="P63" s="194" t="s">
        <v>6559</v>
      </c>
      <c r="Q63" s="83">
        <v>29784</v>
      </c>
      <c r="R63" s="195" t="s">
        <v>6108</v>
      </c>
      <c r="S63" s="132">
        <v>45110</v>
      </c>
      <c r="T63" s="132"/>
      <c r="U63" s="197">
        <v>6191436336</v>
      </c>
      <c r="V63" s="198" t="s">
        <v>57</v>
      </c>
      <c r="W63" s="198" t="s">
        <v>58</v>
      </c>
      <c r="Y63" t="s">
        <v>254</v>
      </c>
    </row>
    <row r="64" spans="1:25" ht="15.75" customHeight="1">
      <c r="A64" s="190" t="s">
        <v>2017</v>
      </c>
      <c r="B64" s="190" t="s">
        <v>2018</v>
      </c>
      <c r="C64" s="190" t="s">
        <v>4169</v>
      </c>
      <c r="D64" s="190" t="s">
        <v>4170</v>
      </c>
      <c r="E64" s="190" t="s">
        <v>4191</v>
      </c>
      <c r="F64" s="169" t="s">
        <v>2022</v>
      </c>
      <c r="G64" s="191" t="s">
        <v>5804</v>
      </c>
      <c r="H64" s="192" t="s">
        <v>5805</v>
      </c>
      <c r="I64" s="172" t="s">
        <v>5804</v>
      </c>
      <c r="J64" s="193" t="s">
        <v>61</v>
      </c>
      <c r="K64" s="172" t="s">
        <v>47</v>
      </c>
      <c r="L64" s="192" t="s">
        <v>48</v>
      </c>
      <c r="M64" s="172">
        <v>86936476104</v>
      </c>
      <c r="N64" s="194" t="s">
        <v>5702</v>
      </c>
      <c r="O64" s="172" t="s">
        <v>6558</v>
      </c>
      <c r="P64" s="194" t="s">
        <v>6559</v>
      </c>
      <c r="Q64" s="83">
        <v>36061</v>
      </c>
      <c r="R64" s="201" t="s">
        <v>6112</v>
      </c>
      <c r="S64" s="132">
        <v>45124</v>
      </c>
      <c r="T64" s="132"/>
      <c r="U64" s="197">
        <v>3288402854</v>
      </c>
      <c r="V64" s="198" t="s">
        <v>45</v>
      </c>
      <c r="W64" s="198" t="s">
        <v>46</v>
      </c>
      <c r="Y64" t="s">
        <v>254</v>
      </c>
    </row>
    <row r="65" spans="1:26" ht="15.75" customHeight="1">
      <c r="A65" s="190" t="s">
        <v>2017</v>
      </c>
      <c r="B65" s="190" t="s">
        <v>2018</v>
      </c>
      <c r="C65" s="190" t="s">
        <v>2038</v>
      </c>
      <c r="D65" s="190" t="s">
        <v>2036</v>
      </c>
      <c r="E65" s="190" t="s">
        <v>2037</v>
      </c>
      <c r="F65" s="169" t="s">
        <v>2022</v>
      </c>
      <c r="G65" s="191" t="s">
        <v>5802</v>
      </c>
      <c r="H65" s="192" t="s">
        <v>5803</v>
      </c>
      <c r="I65" s="172" t="s">
        <v>5802</v>
      </c>
      <c r="J65" s="193" t="s">
        <v>61</v>
      </c>
      <c r="K65" s="172" t="s">
        <v>47</v>
      </c>
      <c r="L65" s="192" t="s">
        <v>48</v>
      </c>
      <c r="M65" s="172">
        <v>86936476104</v>
      </c>
      <c r="N65" s="194" t="s">
        <v>5702</v>
      </c>
      <c r="O65" s="172" t="s">
        <v>6558</v>
      </c>
      <c r="P65" s="194" t="s">
        <v>6559</v>
      </c>
      <c r="Q65" s="83">
        <v>29359</v>
      </c>
      <c r="R65" s="201" t="s">
        <v>6113</v>
      </c>
      <c r="S65" s="132">
        <v>45124</v>
      </c>
      <c r="T65" s="132"/>
      <c r="U65" s="197">
        <v>3288584815</v>
      </c>
      <c r="V65" s="198" t="s">
        <v>45</v>
      </c>
      <c r="W65" s="198" t="s">
        <v>46</v>
      </c>
      <c r="Y65" t="s">
        <v>254</v>
      </c>
    </row>
    <row r="66" spans="1:26" ht="15.75" customHeight="1">
      <c r="A66" s="190" t="s">
        <v>2017</v>
      </c>
      <c r="B66" s="190" t="s">
        <v>2018</v>
      </c>
      <c r="C66" s="190"/>
      <c r="D66" s="190"/>
      <c r="E66" s="190"/>
      <c r="F66" s="169" t="s">
        <v>2022</v>
      </c>
      <c r="G66" s="191" t="s">
        <v>5774</v>
      </c>
      <c r="H66" s="192" t="s">
        <v>5775</v>
      </c>
      <c r="I66" s="172" t="s">
        <v>5774</v>
      </c>
      <c r="J66" s="193" t="s">
        <v>61</v>
      </c>
      <c r="K66" s="172">
        <v>397689292</v>
      </c>
      <c r="L66" s="192" t="s">
        <v>62</v>
      </c>
      <c r="M66" s="172">
        <v>86936476104</v>
      </c>
      <c r="N66" s="194" t="s">
        <v>5702</v>
      </c>
      <c r="O66" s="172" t="s">
        <v>6558</v>
      </c>
      <c r="P66" s="194" t="s">
        <v>6559</v>
      </c>
      <c r="Q66" s="83">
        <v>36148</v>
      </c>
      <c r="R66" s="201" t="s">
        <v>6114</v>
      </c>
      <c r="S66" s="132">
        <v>45124</v>
      </c>
      <c r="T66" s="132"/>
      <c r="U66" s="197">
        <v>62996890691</v>
      </c>
      <c r="V66" s="198" t="s">
        <v>53</v>
      </c>
      <c r="W66" s="198" t="s">
        <v>54</v>
      </c>
      <c r="Y66" t="s">
        <v>254</v>
      </c>
    </row>
    <row r="67" spans="1:26" ht="15.75" customHeight="1">
      <c r="A67" s="190" t="s">
        <v>2017</v>
      </c>
      <c r="B67" s="190" t="s">
        <v>2018</v>
      </c>
      <c r="C67" s="190"/>
      <c r="D67" s="190"/>
      <c r="E67" s="190"/>
      <c r="F67" s="169" t="s">
        <v>2022</v>
      </c>
      <c r="G67" s="191" t="s">
        <v>6115</v>
      </c>
      <c r="H67" s="192" t="s">
        <v>6116</v>
      </c>
      <c r="I67" s="172">
        <v>94716196100</v>
      </c>
      <c r="J67" s="193" t="s">
        <v>61</v>
      </c>
      <c r="K67" s="172">
        <v>397689292</v>
      </c>
      <c r="L67" s="192" t="s">
        <v>62</v>
      </c>
      <c r="M67" s="172">
        <v>86936476104</v>
      </c>
      <c r="N67" s="194" t="s">
        <v>5702</v>
      </c>
      <c r="O67" s="172" t="s">
        <v>6558</v>
      </c>
      <c r="P67" s="194" t="s">
        <v>6559</v>
      </c>
      <c r="Q67" s="83">
        <v>29680</v>
      </c>
      <c r="R67" s="201" t="s">
        <v>6117</v>
      </c>
      <c r="S67" s="132">
        <v>45124</v>
      </c>
      <c r="T67" s="132"/>
      <c r="U67" s="197">
        <v>62992735031</v>
      </c>
      <c r="V67" s="198" t="s">
        <v>53</v>
      </c>
      <c r="W67" s="198" t="s">
        <v>54</v>
      </c>
      <c r="Y67" t="s">
        <v>254</v>
      </c>
    </row>
    <row r="68" spans="1:26" ht="15.75" customHeight="1">
      <c r="A68" s="190" t="s">
        <v>2017</v>
      </c>
      <c r="B68" s="190" t="s">
        <v>2018</v>
      </c>
      <c r="C68" s="190"/>
      <c r="D68" s="190"/>
      <c r="E68" s="190"/>
      <c r="F68" s="169" t="s">
        <v>2022</v>
      </c>
      <c r="G68" s="191" t="s">
        <v>6092</v>
      </c>
      <c r="H68" s="192" t="s">
        <v>6093</v>
      </c>
      <c r="I68" s="172" t="s">
        <v>6092</v>
      </c>
      <c r="J68" s="193" t="s">
        <v>50</v>
      </c>
      <c r="K68" s="172" t="s">
        <v>6092</v>
      </c>
      <c r="L68" s="192" t="s">
        <v>6093</v>
      </c>
      <c r="M68" s="172">
        <v>86936476104</v>
      </c>
      <c r="N68" s="194" t="s">
        <v>5702</v>
      </c>
      <c r="O68" s="172" t="s">
        <v>6558</v>
      </c>
      <c r="P68" s="194" t="s">
        <v>6559</v>
      </c>
      <c r="Q68" s="83">
        <v>31869</v>
      </c>
      <c r="R68" s="201" t="s">
        <v>6118</v>
      </c>
      <c r="S68" s="132">
        <v>45124</v>
      </c>
      <c r="T68" s="132"/>
      <c r="U68" s="197">
        <v>62995188176</v>
      </c>
      <c r="V68" s="198" t="s">
        <v>53</v>
      </c>
      <c r="W68" s="198" t="s">
        <v>54</v>
      </c>
      <c r="Y68" t="s">
        <v>254</v>
      </c>
    </row>
    <row r="69" spans="1:26" ht="15.75" customHeight="1">
      <c r="A69" s="190" t="s">
        <v>2017</v>
      </c>
      <c r="B69" s="190" t="s">
        <v>2018</v>
      </c>
      <c r="C69" s="190"/>
      <c r="D69" s="190"/>
      <c r="E69" s="190"/>
      <c r="F69" s="169" t="s">
        <v>2022</v>
      </c>
      <c r="G69" s="191" t="s">
        <v>6119</v>
      </c>
      <c r="H69" s="192" t="s">
        <v>6120</v>
      </c>
      <c r="I69" s="172" t="s">
        <v>6119</v>
      </c>
      <c r="J69" s="193" t="s">
        <v>61</v>
      </c>
      <c r="K69" s="172">
        <v>888248105</v>
      </c>
      <c r="L69" s="192" t="s">
        <v>5712</v>
      </c>
      <c r="M69" s="172">
        <v>86936476104</v>
      </c>
      <c r="N69" s="194" t="s">
        <v>5702</v>
      </c>
      <c r="O69" s="172" t="s">
        <v>6558</v>
      </c>
      <c r="P69" s="194" t="s">
        <v>6559</v>
      </c>
      <c r="Q69" s="83">
        <v>30765</v>
      </c>
      <c r="R69" s="208" t="s">
        <v>6121</v>
      </c>
      <c r="S69" s="132">
        <v>45139</v>
      </c>
      <c r="T69" s="132"/>
      <c r="U69" s="197">
        <v>83996390141</v>
      </c>
      <c r="V69" s="198" t="s">
        <v>2171</v>
      </c>
      <c r="W69" s="198" t="s">
        <v>54</v>
      </c>
      <c r="Y69" t="s">
        <v>254</v>
      </c>
    </row>
    <row r="70" spans="1:26" ht="15.75" customHeight="1">
      <c r="A70" s="190" t="s">
        <v>2017</v>
      </c>
      <c r="B70" s="190" t="s">
        <v>2018</v>
      </c>
      <c r="C70" s="190" t="s">
        <v>4166</v>
      </c>
      <c r="D70" s="190" t="s">
        <v>4167</v>
      </c>
      <c r="E70" s="190" t="s">
        <v>5246</v>
      </c>
      <c r="F70" s="169" t="s">
        <v>2022</v>
      </c>
      <c r="G70" s="191" t="s">
        <v>6122</v>
      </c>
      <c r="H70" s="192" t="s">
        <v>6123</v>
      </c>
      <c r="I70" s="172">
        <v>98374303115</v>
      </c>
      <c r="J70" s="193" t="s">
        <v>61</v>
      </c>
      <c r="K70" s="172">
        <v>888248105</v>
      </c>
      <c r="L70" s="192" t="s">
        <v>5712</v>
      </c>
      <c r="M70" s="172">
        <v>86936476104</v>
      </c>
      <c r="N70" s="194" t="s">
        <v>5702</v>
      </c>
      <c r="O70" s="172" t="s">
        <v>6558</v>
      </c>
      <c r="P70" s="194" t="s">
        <v>6559</v>
      </c>
      <c r="Q70" s="83">
        <v>30234</v>
      </c>
      <c r="R70" s="201" t="s">
        <v>6124</v>
      </c>
      <c r="S70" s="132">
        <v>45139</v>
      </c>
      <c r="T70" s="132"/>
      <c r="U70" s="197">
        <v>62993620663</v>
      </c>
      <c r="V70" s="198" t="s">
        <v>2171</v>
      </c>
      <c r="W70" s="198" t="s">
        <v>54</v>
      </c>
      <c r="Y70" t="s">
        <v>254</v>
      </c>
    </row>
    <row r="71" spans="1:26" ht="15.75" customHeight="1">
      <c r="A71" s="190" t="s">
        <v>2017</v>
      </c>
      <c r="B71" s="190" t="s">
        <v>2018</v>
      </c>
      <c r="C71" s="190" t="s">
        <v>2019</v>
      </c>
      <c r="D71" s="190" t="s">
        <v>2043</v>
      </c>
      <c r="E71" s="190" t="s">
        <v>2054</v>
      </c>
      <c r="F71" s="169" t="s">
        <v>2022</v>
      </c>
      <c r="G71" s="191" t="s">
        <v>6128</v>
      </c>
      <c r="H71" s="192" t="s">
        <v>6129</v>
      </c>
      <c r="I71" s="172" t="s">
        <v>6128</v>
      </c>
      <c r="J71" s="193" t="s">
        <v>61</v>
      </c>
      <c r="K71" s="172" t="s">
        <v>5233</v>
      </c>
      <c r="L71" s="214" t="s">
        <v>5234</v>
      </c>
      <c r="M71" s="172" t="s">
        <v>6560</v>
      </c>
      <c r="N71" s="211" t="s">
        <v>6561</v>
      </c>
      <c r="O71" s="172" t="s">
        <v>6558</v>
      </c>
      <c r="P71" s="194" t="s">
        <v>6559</v>
      </c>
      <c r="Q71" s="83">
        <v>34296</v>
      </c>
      <c r="R71" s="213" t="s">
        <v>6130</v>
      </c>
      <c r="S71" s="132">
        <v>45139</v>
      </c>
      <c r="T71" s="132">
        <v>45142</v>
      </c>
      <c r="U71" s="197">
        <v>61994249714</v>
      </c>
      <c r="V71" s="198" t="s">
        <v>57</v>
      </c>
      <c r="W71" s="198" t="s">
        <v>58</v>
      </c>
      <c r="X71" s="174"/>
      <c r="Y71" s="174" t="s">
        <v>254</v>
      </c>
      <c r="Z71" s="174"/>
    </row>
    <row r="72" spans="1:26" ht="15.75" customHeight="1">
      <c r="A72" s="190" t="s">
        <v>2017</v>
      </c>
      <c r="B72" s="190" t="s">
        <v>2018</v>
      </c>
      <c r="C72" s="190" t="s">
        <v>2019</v>
      </c>
      <c r="D72" s="190" t="s">
        <v>2030</v>
      </c>
      <c r="E72" s="190" t="s">
        <v>2064</v>
      </c>
      <c r="F72" s="169" t="s">
        <v>2022</v>
      </c>
      <c r="G72" s="191" t="s">
        <v>6131</v>
      </c>
      <c r="H72" s="192" t="s">
        <v>6132</v>
      </c>
      <c r="I72" s="172">
        <v>83649662191</v>
      </c>
      <c r="J72" s="193" t="s">
        <v>61</v>
      </c>
      <c r="K72" s="172" t="s">
        <v>4718</v>
      </c>
      <c r="L72" s="214" t="s">
        <v>4114</v>
      </c>
      <c r="M72" s="172" t="s">
        <v>6560</v>
      </c>
      <c r="N72" s="211" t="s">
        <v>6561</v>
      </c>
      <c r="O72" s="172" t="s">
        <v>6558</v>
      </c>
      <c r="P72" s="194" t="s">
        <v>6559</v>
      </c>
      <c r="Q72" s="83">
        <v>28211</v>
      </c>
      <c r="R72" s="213" t="s">
        <v>6133</v>
      </c>
      <c r="S72" s="132">
        <v>45139</v>
      </c>
      <c r="T72" s="132"/>
      <c r="U72" s="197">
        <v>61981415131</v>
      </c>
      <c r="V72" s="198" t="s">
        <v>57</v>
      </c>
      <c r="W72" s="198" t="s">
        <v>58</v>
      </c>
      <c r="X72" s="174"/>
      <c r="Y72" s="174" t="s">
        <v>254</v>
      </c>
      <c r="Z72" s="174"/>
    </row>
    <row r="73" spans="1:26" ht="15.75" customHeight="1">
      <c r="A73" s="190" t="s">
        <v>2017</v>
      </c>
      <c r="B73" s="190" t="s">
        <v>2018</v>
      </c>
      <c r="C73" s="190" t="s">
        <v>4169</v>
      </c>
      <c r="D73" s="190" t="s">
        <v>4201</v>
      </c>
      <c r="E73" s="190" t="s">
        <v>4207</v>
      </c>
      <c r="F73" s="169" t="s">
        <v>2022</v>
      </c>
      <c r="G73" s="191" t="s">
        <v>6134</v>
      </c>
      <c r="H73" s="192" t="s">
        <v>6135</v>
      </c>
      <c r="I73" s="172" t="s">
        <v>6134</v>
      </c>
      <c r="J73" s="193" t="s">
        <v>61</v>
      </c>
      <c r="K73" s="172" t="s">
        <v>4718</v>
      </c>
      <c r="L73" s="192" t="s">
        <v>4114</v>
      </c>
      <c r="M73" s="172" t="s">
        <v>6560</v>
      </c>
      <c r="N73" s="211" t="s">
        <v>6561</v>
      </c>
      <c r="O73" s="172" t="s">
        <v>6558</v>
      </c>
      <c r="P73" s="194" t="s">
        <v>6559</v>
      </c>
      <c r="Q73" s="83">
        <v>30642</v>
      </c>
      <c r="R73" s="213" t="s">
        <v>6136</v>
      </c>
      <c r="S73" s="132">
        <v>45139</v>
      </c>
      <c r="T73" s="132"/>
      <c r="U73" s="197">
        <v>61986243688</v>
      </c>
      <c r="V73" s="198" t="s">
        <v>57</v>
      </c>
      <c r="W73" s="198" t="s">
        <v>58</v>
      </c>
      <c r="X73" s="174"/>
      <c r="Y73" s="174" t="s">
        <v>254</v>
      </c>
      <c r="Z73" s="174"/>
    </row>
    <row r="74" spans="1:26" ht="15.75" customHeight="1">
      <c r="A74" s="190" t="s">
        <v>2017</v>
      </c>
      <c r="B74" s="190" t="s">
        <v>2018</v>
      </c>
      <c r="C74" s="190" t="s">
        <v>4166</v>
      </c>
      <c r="D74" s="190" t="s">
        <v>4167</v>
      </c>
      <c r="E74" s="190" t="s">
        <v>4180</v>
      </c>
      <c r="F74" s="169" t="s">
        <v>2022</v>
      </c>
      <c r="G74" s="191" t="s">
        <v>6137</v>
      </c>
      <c r="H74" s="192" t="s">
        <v>6138</v>
      </c>
      <c r="I74" s="172" t="s">
        <v>6137</v>
      </c>
      <c r="J74" s="193" t="s">
        <v>61</v>
      </c>
      <c r="K74" s="172" t="s">
        <v>47</v>
      </c>
      <c r="L74" s="214" t="s">
        <v>48</v>
      </c>
      <c r="M74" s="172">
        <v>86936476104</v>
      </c>
      <c r="N74" s="211" t="s">
        <v>5702</v>
      </c>
      <c r="O74" s="172" t="s">
        <v>6558</v>
      </c>
      <c r="P74" s="194" t="s">
        <v>6559</v>
      </c>
      <c r="Q74" s="83">
        <v>33498</v>
      </c>
      <c r="R74" s="213" t="s">
        <v>6139</v>
      </c>
      <c r="S74" s="132">
        <v>45139</v>
      </c>
      <c r="T74" s="132"/>
      <c r="U74" s="197">
        <v>32988997039</v>
      </c>
      <c r="V74" s="198" t="s">
        <v>45</v>
      </c>
      <c r="W74" s="198" t="s">
        <v>46</v>
      </c>
      <c r="X74" s="174"/>
      <c r="Y74" s="174" t="s">
        <v>254</v>
      </c>
      <c r="Z74" s="174"/>
    </row>
    <row r="75" spans="1:26" ht="15.75" customHeight="1">
      <c r="A75" s="190" t="s">
        <v>2017</v>
      </c>
      <c r="B75" s="190" t="s">
        <v>2018</v>
      </c>
      <c r="C75" s="190" t="s">
        <v>4166</v>
      </c>
      <c r="D75" s="190" t="s">
        <v>4167</v>
      </c>
      <c r="E75" s="190" t="s">
        <v>4187</v>
      </c>
      <c r="F75" s="169" t="s">
        <v>2022</v>
      </c>
      <c r="G75" s="191" t="s">
        <v>6140</v>
      </c>
      <c r="H75" s="192" t="s">
        <v>6141</v>
      </c>
      <c r="I75" s="172" t="s">
        <v>6140</v>
      </c>
      <c r="J75" s="193" t="s">
        <v>61</v>
      </c>
      <c r="K75" s="172" t="s">
        <v>47</v>
      </c>
      <c r="L75" s="214" t="s">
        <v>48</v>
      </c>
      <c r="M75" s="172">
        <v>86936476104</v>
      </c>
      <c r="N75" s="211" t="s">
        <v>5702</v>
      </c>
      <c r="O75" s="172" t="s">
        <v>6558</v>
      </c>
      <c r="P75" s="194" t="s">
        <v>6559</v>
      </c>
      <c r="Q75" s="83">
        <v>27560</v>
      </c>
      <c r="R75" s="213" t="s">
        <v>6142</v>
      </c>
      <c r="S75" s="132">
        <v>45139</v>
      </c>
      <c r="T75" s="132"/>
      <c r="U75" s="197">
        <v>32991260026</v>
      </c>
      <c r="V75" s="198" t="s">
        <v>45</v>
      </c>
      <c r="W75" s="198" t="s">
        <v>46</v>
      </c>
      <c r="X75" s="174"/>
      <c r="Y75" s="174" t="s">
        <v>254</v>
      </c>
      <c r="Z75" s="174"/>
    </row>
    <row r="76" spans="1:26" ht="15.75" customHeight="1">
      <c r="A76" s="190" t="s">
        <v>2017</v>
      </c>
      <c r="B76" s="190" t="s">
        <v>2018</v>
      </c>
      <c r="C76" s="190" t="s">
        <v>4166</v>
      </c>
      <c r="D76" s="190" t="s">
        <v>4167</v>
      </c>
      <c r="E76" s="190" t="s">
        <v>4188</v>
      </c>
      <c r="F76" s="169" t="s">
        <v>2022</v>
      </c>
      <c r="G76" s="191" t="s">
        <v>6143</v>
      </c>
      <c r="H76" s="192" t="s">
        <v>6144</v>
      </c>
      <c r="I76" s="172" t="s">
        <v>6143</v>
      </c>
      <c r="J76" s="193" t="s">
        <v>61</v>
      </c>
      <c r="K76" s="172" t="s">
        <v>47</v>
      </c>
      <c r="L76" s="192" t="s">
        <v>48</v>
      </c>
      <c r="M76" s="172">
        <v>86936476104</v>
      </c>
      <c r="N76" s="194" t="s">
        <v>5702</v>
      </c>
      <c r="O76" s="172" t="s">
        <v>6558</v>
      </c>
      <c r="P76" s="194" t="s">
        <v>6559</v>
      </c>
      <c r="Q76" s="83">
        <v>30351</v>
      </c>
      <c r="R76" s="213" t="s">
        <v>6145</v>
      </c>
      <c r="S76" s="132">
        <v>45139</v>
      </c>
      <c r="T76" s="132"/>
      <c r="U76" s="197">
        <v>32984000522</v>
      </c>
      <c r="V76" s="198" t="s">
        <v>45</v>
      </c>
      <c r="W76" s="198" t="s">
        <v>46</v>
      </c>
      <c r="X76" s="174"/>
      <c r="Y76" s="174" t="s">
        <v>254</v>
      </c>
      <c r="Z76" s="174"/>
    </row>
    <row r="77" spans="1:26" ht="15.75" customHeight="1">
      <c r="A77" s="190" t="s">
        <v>2017</v>
      </c>
      <c r="B77" s="190" t="s">
        <v>2018</v>
      </c>
      <c r="C77" s="190" t="s">
        <v>4166</v>
      </c>
      <c r="D77" s="190" t="s">
        <v>4167</v>
      </c>
      <c r="E77" s="190" t="s">
        <v>4230</v>
      </c>
      <c r="F77" s="169" t="s">
        <v>2022</v>
      </c>
      <c r="G77" s="191" t="s">
        <v>6146</v>
      </c>
      <c r="H77" s="192" t="s">
        <v>6147</v>
      </c>
      <c r="I77" s="172" t="s">
        <v>6146</v>
      </c>
      <c r="J77" s="193" t="s">
        <v>61</v>
      </c>
      <c r="K77" s="172" t="s">
        <v>6092</v>
      </c>
      <c r="L77" s="192" t="s">
        <v>6093</v>
      </c>
      <c r="M77" s="172">
        <v>86936476104</v>
      </c>
      <c r="N77" s="194" t="s">
        <v>5702</v>
      </c>
      <c r="O77" s="172" t="s">
        <v>6558</v>
      </c>
      <c r="P77" s="194" t="s">
        <v>6559</v>
      </c>
      <c r="Q77" s="83">
        <v>23232</v>
      </c>
      <c r="R77" s="213" t="s">
        <v>6148</v>
      </c>
      <c r="S77" s="132">
        <v>45139</v>
      </c>
      <c r="T77" s="132"/>
      <c r="U77" s="197">
        <v>6299966068</v>
      </c>
      <c r="V77" s="198" t="s">
        <v>53</v>
      </c>
      <c r="W77" s="198" t="s">
        <v>54</v>
      </c>
      <c r="X77" s="174"/>
      <c r="Y77" s="174" t="s">
        <v>254</v>
      </c>
      <c r="Z77" s="174"/>
    </row>
    <row r="78" spans="1:26" ht="15.75" customHeight="1">
      <c r="A78" s="190" t="s">
        <v>2017</v>
      </c>
      <c r="B78" s="190" t="s">
        <v>2018</v>
      </c>
      <c r="C78" s="190" t="s">
        <v>4166</v>
      </c>
      <c r="D78" s="190" t="s">
        <v>4167</v>
      </c>
      <c r="E78" s="190" t="s">
        <v>4195</v>
      </c>
      <c r="F78" s="169" t="s">
        <v>2022</v>
      </c>
      <c r="G78" s="191" t="s">
        <v>6149</v>
      </c>
      <c r="H78" s="192" t="s">
        <v>6150</v>
      </c>
      <c r="I78" s="172" t="s">
        <v>6149</v>
      </c>
      <c r="J78" s="193" t="s">
        <v>61</v>
      </c>
      <c r="K78" s="172" t="s">
        <v>6092</v>
      </c>
      <c r="L78" s="192" t="s">
        <v>6093</v>
      </c>
      <c r="M78" s="172">
        <v>86936476104</v>
      </c>
      <c r="N78" s="211" t="s">
        <v>5702</v>
      </c>
      <c r="O78" s="172" t="s">
        <v>6558</v>
      </c>
      <c r="P78" s="194" t="s">
        <v>6559</v>
      </c>
      <c r="Q78" s="83">
        <v>30943</v>
      </c>
      <c r="R78" s="213" t="s">
        <v>6151</v>
      </c>
      <c r="S78" s="132">
        <v>45139</v>
      </c>
      <c r="T78" s="132"/>
      <c r="U78" s="197">
        <v>62984974397</v>
      </c>
      <c r="V78" s="198" t="s">
        <v>53</v>
      </c>
      <c r="W78" s="198" t="s">
        <v>54</v>
      </c>
      <c r="X78" s="174"/>
      <c r="Y78" s="174" t="s">
        <v>254</v>
      </c>
      <c r="Z78" s="174"/>
    </row>
    <row r="79" spans="1:26" ht="15.75" customHeight="1">
      <c r="A79" s="190" t="s">
        <v>2017</v>
      </c>
      <c r="B79" s="190" t="s">
        <v>2018</v>
      </c>
      <c r="C79" s="190" t="s">
        <v>4169</v>
      </c>
      <c r="D79" s="190" t="s">
        <v>4204</v>
      </c>
      <c r="E79" s="190" t="s">
        <v>4208</v>
      </c>
      <c r="F79" s="169" t="s">
        <v>2022</v>
      </c>
      <c r="G79" s="191" t="s">
        <v>6152</v>
      </c>
      <c r="H79" s="192" t="s">
        <v>6153</v>
      </c>
      <c r="I79" s="172" t="s">
        <v>6152</v>
      </c>
      <c r="J79" s="193" t="s">
        <v>61</v>
      </c>
      <c r="K79" s="172">
        <v>1394995474</v>
      </c>
      <c r="L79" s="192" t="s">
        <v>2116</v>
      </c>
      <c r="M79" s="172" t="s">
        <v>6560</v>
      </c>
      <c r="N79" s="211" t="s">
        <v>6561</v>
      </c>
      <c r="O79" s="172" t="s">
        <v>6558</v>
      </c>
      <c r="P79" s="194" t="s">
        <v>6559</v>
      </c>
      <c r="Q79" s="83">
        <v>28797</v>
      </c>
      <c r="R79" s="213" t="s">
        <v>6154</v>
      </c>
      <c r="S79" s="132">
        <v>45139</v>
      </c>
      <c r="T79" s="132">
        <v>45167</v>
      </c>
      <c r="U79" s="197">
        <v>83988051170</v>
      </c>
      <c r="V79" s="198" t="s">
        <v>1691</v>
      </c>
      <c r="W79" s="198" t="s">
        <v>1528</v>
      </c>
      <c r="X79" s="174"/>
      <c r="Y79" s="174" t="s">
        <v>254</v>
      </c>
      <c r="Z79" s="174"/>
    </row>
    <row r="80" spans="1:26" ht="15.75" customHeight="1">
      <c r="A80" s="190" t="s">
        <v>2017</v>
      </c>
      <c r="B80" s="190" t="s">
        <v>2018</v>
      </c>
      <c r="C80" s="190" t="s">
        <v>4169</v>
      </c>
      <c r="D80" s="190" t="s">
        <v>4204</v>
      </c>
      <c r="E80" s="190" t="s">
        <v>4209</v>
      </c>
      <c r="F80" s="169" t="s">
        <v>2022</v>
      </c>
      <c r="G80" s="191" t="s">
        <v>6155</v>
      </c>
      <c r="H80" s="192" t="s">
        <v>6156</v>
      </c>
      <c r="I80" s="172">
        <v>44849202802</v>
      </c>
      <c r="J80" s="193" t="s">
        <v>61</v>
      </c>
      <c r="K80" s="172">
        <v>1394995474</v>
      </c>
      <c r="L80" s="192" t="s">
        <v>2116</v>
      </c>
      <c r="M80" s="172" t="s">
        <v>6560</v>
      </c>
      <c r="N80" s="211" t="s">
        <v>6561</v>
      </c>
      <c r="O80" s="172" t="s">
        <v>6558</v>
      </c>
      <c r="P80" s="194" t="s">
        <v>6559</v>
      </c>
      <c r="Q80" s="83">
        <v>34836</v>
      </c>
      <c r="R80" s="213" t="s">
        <v>6157</v>
      </c>
      <c r="S80" s="132">
        <v>45139</v>
      </c>
      <c r="T80" s="132">
        <v>45167</v>
      </c>
      <c r="U80" s="197">
        <v>83993097115</v>
      </c>
      <c r="V80" s="198" t="s">
        <v>1691</v>
      </c>
      <c r="W80" s="198" t="s">
        <v>1528</v>
      </c>
      <c r="X80" s="174"/>
      <c r="Y80" s="174" t="s">
        <v>254</v>
      </c>
      <c r="Z80" s="174"/>
    </row>
    <row r="81" spans="1:26" ht="15.75" customHeight="1">
      <c r="A81" s="190" t="s">
        <v>2017</v>
      </c>
      <c r="B81" s="190" t="s">
        <v>2018</v>
      </c>
      <c r="C81" s="190" t="s">
        <v>4169</v>
      </c>
      <c r="D81" s="190" t="s">
        <v>4204</v>
      </c>
      <c r="E81" s="190" t="s">
        <v>4210</v>
      </c>
      <c r="F81" s="169" t="s">
        <v>2022</v>
      </c>
      <c r="G81" s="191" t="s">
        <v>6158</v>
      </c>
      <c r="H81" s="192" t="s">
        <v>6159</v>
      </c>
      <c r="I81" s="172">
        <v>70513329455</v>
      </c>
      <c r="J81" s="193" t="s">
        <v>61</v>
      </c>
      <c r="K81" s="172">
        <v>1394995474</v>
      </c>
      <c r="L81" s="192" t="s">
        <v>2116</v>
      </c>
      <c r="M81" s="172" t="s">
        <v>6560</v>
      </c>
      <c r="N81" s="211" t="s">
        <v>6561</v>
      </c>
      <c r="O81" s="172" t="s">
        <v>6558</v>
      </c>
      <c r="P81" s="194" t="s">
        <v>6559</v>
      </c>
      <c r="Q81" s="83">
        <v>34670</v>
      </c>
      <c r="R81" s="213" t="s">
        <v>6160</v>
      </c>
      <c r="S81" s="132">
        <v>45139</v>
      </c>
      <c r="T81" s="132">
        <v>45167</v>
      </c>
      <c r="U81" s="197">
        <v>83998793839</v>
      </c>
      <c r="V81" s="198" t="s">
        <v>1691</v>
      </c>
      <c r="W81" s="198" t="s">
        <v>1528</v>
      </c>
      <c r="X81" s="174"/>
      <c r="Y81" s="174" t="s">
        <v>254</v>
      </c>
      <c r="Z81" s="174"/>
    </row>
    <row r="82" spans="1:26" ht="15.75" customHeight="1">
      <c r="A82" s="190"/>
      <c r="B82" s="190"/>
      <c r="C82" s="190"/>
      <c r="D82" s="190"/>
      <c r="E82" s="190"/>
      <c r="F82" s="169" t="s">
        <v>2022</v>
      </c>
      <c r="G82" s="191" t="s">
        <v>6161</v>
      </c>
      <c r="H82" s="192" t="s">
        <v>6162</v>
      </c>
      <c r="I82" s="172">
        <v>10633429457</v>
      </c>
      <c r="J82" s="193" t="s">
        <v>61</v>
      </c>
      <c r="K82" s="172">
        <v>1394995474</v>
      </c>
      <c r="L82" s="192" t="s">
        <v>2116</v>
      </c>
      <c r="M82" s="172" t="s">
        <v>6560</v>
      </c>
      <c r="N82" s="211" t="s">
        <v>6561</v>
      </c>
      <c r="O82" s="172" t="s">
        <v>6558</v>
      </c>
      <c r="P82" s="194" t="s">
        <v>6559</v>
      </c>
      <c r="Q82" s="83">
        <v>35573</v>
      </c>
      <c r="R82" s="213" t="s">
        <v>6163</v>
      </c>
      <c r="S82" s="132">
        <v>45139</v>
      </c>
      <c r="T82" s="132">
        <v>45167</v>
      </c>
      <c r="U82" s="197">
        <v>83991220877</v>
      </c>
      <c r="V82" s="198" t="s">
        <v>1691</v>
      </c>
      <c r="W82" s="198" t="s">
        <v>1528</v>
      </c>
      <c r="X82" s="174"/>
      <c r="Y82" s="174" t="s">
        <v>254</v>
      </c>
      <c r="Z82" s="174"/>
    </row>
    <row r="83" spans="1:26" ht="15.75" customHeight="1">
      <c r="A83" s="190" t="s">
        <v>2017</v>
      </c>
      <c r="B83" s="190" t="s">
        <v>2018</v>
      </c>
      <c r="C83" s="190" t="s">
        <v>4169</v>
      </c>
      <c r="D83" s="190" t="s">
        <v>4170</v>
      </c>
      <c r="E83" s="190" t="s">
        <v>4185</v>
      </c>
      <c r="F83" s="169" t="s">
        <v>2022</v>
      </c>
      <c r="G83" s="191" t="s">
        <v>6564</v>
      </c>
      <c r="H83" s="192" t="s">
        <v>6565</v>
      </c>
      <c r="I83" s="172" t="s">
        <v>6564</v>
      </c>
      <c r="J83" s="193" t="s">
        <v>61</v>
      </c>
      <c r="K83" s="172" t="s">
        <v>47</v>
      </c>
      <c r="L83" s="192" t="s">
        <v>48</v>
      </c>
      <c r="M83" s="172">
        <v>86936476104</v>
      </c>
      <c r="N83" s="211" t="s">
        <v>5702</v>
      </c>
      <c r="O83" s="172" t="s">
        <v>6558</v>
      </c>
      <c r="P83" s="194" t="s">
        <v>6559</v>
      </c>
      <c r="Q83" s="83">
        <v>36948</v>
      </c>
      <c r="R83" s="213" t="s">
        <v>6566</v>
      </c>
      <c r="S83" s="132">
        <v>45152</v>
      </c>
      <c r="T83" s="132"/>
      <c r="U83" s="197">
        <v>32988775513</v>
      </c>
      <c r="V83" s="198" t="s">
        <v>45</v>
      </c>
      <c r="W83" s="198" t="s">
        <v>46</v>
      </c>
      <c r="X83" s="174"/>
      <c r="Y83" s="174" t="s">
        <v>254</v>
      </c>
      <c r="Z83" s="174"/>
    </row>
    <row r="84" spans="1:26" ht="15.75" customHeight="1">
      <c r="A84" s="190" t="s">
        <v>2017</v>
      </c>
      <c r="B84" s="190" t="s">
        <v>2018</v>
      </c>
      <c r="C84" s="190" t="s">
        <v>4166</v>
      </c>
      <c r="D84" s="190" t="s">
        <v>4176</v>
      </c>
      <c r="E84" s="190" t="s">
        <v>5280</v>
      </c>
      <c r="F84" s="169" t="s">
        <v>2022</v>
      </c>
      <c r="G84" s="191" t="s">
        <v>6567</v>
      </c>
      <c r="H84" s="192" t="s">
        <v>6568</v>
      </c>
      <c r="I84" s="172" t="s">
        <v>6567</v>
      </c>
      <c r="J84" s="193" t="s">
        <v>61</v>
      </c>
      <c r="K84" s="172" t="s">
        <v>47</v>
      </c>
      <c r="L84" s="192" t="s">
        <v>48</v>
      </c>
      <c r="M84" s="172">
        <v>86936476104</v>
      </c>
      <c r="N84" s="211" t="s">
        <v>5702</v>
      </c>
      <c r="O84" s="172" t="s">
        <v>6558</v>
      </c>
      <c r="P84" s="194" t="s">
        <v>6559</v>
      </c>
      <c r="Q84" s="83">
        <v>23702</v>
      </c>
      <c r="R84" s="213" t="s">
        <v>6569</v>
      </c>
      <c r="S84" s="132">
        <v>45152</v>
      </c>
      <c r="T84" s="132"/>
      <c r="U84" s="197">
        <v>32988556872</v>
      </c>
      <c r="V84" s="198" t="s">
        <v>45</v>
      </c>
      <c r="W84" s="198" t="s">
        <v>46</v>
      </c>
      <c r="X84" s="174"/>
      <c r="Y84" s="174" t="s">
        <v>254</v>
      </c>
      <c r="Z84" s="174"/>
    </row>
    <row r="85" spans="1:26" ht="15.75" customHeight="1">
      <c r="A85" s="190" t="s">
        <v>2017</v>
      </c>
      <c r="B85" s="190" t="s">
        <v>2018</v>
      </c>
      <c r="C85" s="190" t="s">
        <v>2019</v>
      </c>
      <c r="D85" s="190" t="s">
        <v>2026</v>
      </c>
      <c r="E85" s="190" t="s">
        <v>2078</v>
      </c>
      <c r="F85" s="169" t="s">
        <v>2022</v>
      </c>
      <c r="G85" s="191" t="s">
        <v>6521</v>
      </c>
      <c r="H85" s="208" t="s">
        <v>6522</v>
      </c>
      <c r="I85" s="172" t="s">
        <v>6521</v>
      </c>
      <c r="J85" s="193" t="s">
        <v>61</v>
      </c>
      <c r="K85" s="172" t="s">
        <v>47</v>
      </c>
      <c r="L85" s="195" t="s">
        <v>48</v>
      </c>
      <c r="M85" s="172">
        <v>86936476104</v>
      </c>
      <c r="N85" s="194" t="s">
        <v>5702</v>
      </c>
      <c r="O85" s="172" t="s">
        <v>6558</v>
      </c>
      <c r="P85" s="194" t="s">
        <v>6559</v>
      </c>
      <c r="Q85" s="83">
        <v>29846</v>
      </c>
      <c r="R85" s="225" t="s">
        <v>6570</v>
      </c>
      <c r="S85" s="132">
        <v>45152</v>
      </c>
      <c r="T85" s="132"/>
      <c r="U85" s="226">
        <v>32984654968</v>
      </c>
      <c r="V85" s="198" t="s">
        <v>45</v>
      </c>
      <c r="W85" s="198" t="s">
        <v>46</v>
      </c>
      <c r="X85" s="174"/>
      <c r="Y85" s="174" t="s">
        <v>254</v>
      </c>
      <c r="Z85" s="174"/>
    </row>
    <row r="86" spans="1:26" ht="15.75" customHeight="1">
      <c r="A86" s="190" t="s">
        <v>2017</v>
      </c>
      <c r="B86" s="190" t="s">
        <v>2018</v>
      </c>
      <c r="C86" s="190" t="s">
        <v>4169</v>
      </c>
      <c r="D86" s="190" t="s">
        <v>4174</v>
      </c>
      <c r="E86" s="190" t="s">
        <v>4175</v>
      </c>
      <c r="F86" s="169" t="s">
        <v>2022</v>
      </c>
      <c r="G86" s="191" t="s">
        <v>6526</v>
      </c>
      <c r="H86" s="27" t="s">
        <v>6527</v>
      </c>
      <c r="I86" s="172" t="s">
        <v>6526</v>
      </c>
      <c r="J86" s="193" t="s">
        <v>61</v>
      </c>
      <c r="K86" s="172" t="s">
        <v>47</v>
      </c>
      <c r="L86" s="195" t="s">
        <v>48</v>
      </c>
      <c r="M86" s="172">
        <v>86936476104</v>
      </c>
      <c r="N86" s="194" t="s">
        <v>5702</v>
      </c>
      <c r="O86" s="172" t="s">
        <v>6558</v>
      </c>
      <c r="P86" s="194" t="s">
        <v>6559</v>
      </c>
      <c r="Q86" s="83">
        <v>24914</v>
      </c>
      <c r="R86" s="201" t="s">
        <v>6571</v>
      </c>
      <c r="S86" s="132">
        <v>45152</v>
      </c>
      <c r="T86" s="132"/>
      <c r="U86" s="226">
        <v>32999632942</v>
      </c>
      <c r="V86" s="198" t="s">
        <v>45</v>
      </c>
      <c r="W86" s="198" t="s">
        <v>46</v>
      </c>
      <c r="X86" s="174"/>
      <c r="Y86" s="174" t="s">
        <v>254</v>
      </c>
      <c r="Z86" s="174"/>
    </row>
    <row r="87" spans="1:26" ht="15.75" customHeight="1">
      <c r="A87" s="190" t="s">
        <v>2017</v>
      </c>
      <c r="B87" s="190" t="s">
        <v>2018</v>
      </c>
      <c r="C87" s="190" t="s">
        <v>4169</v>
      </c>
      <c r="D87" s="190" t="s">
        <v>4174</v>
      </c>
      <c r="E87" s="190" t="s">
        <v>4181</v>
      </c>
      <c r="F87" s="169" t="s">
        <v>2022</v>
      </c>
      <c r="G87" s="191" t="s">
        <v>6572</v>
      </c>
      <c r="H87" s="195" t="s">
        <v>6573</v>
      </c>
      <c r="I87" s="172" t="s">
        <v>6572</v>
      </c>
      <c r="J87" s="193" t="s">
        <v>61</v>
      </c>
      <c r="K87" s="172">
        <v>397689292</v>
      </c>
      <c r="L87" s="195" t="s">
        <v>62</v>
      </c>
      <c r="M87" s="172">
        <v>86936476104</v>
      </c>
      <c r="N87" s="194" t="s">
        <v>5702</v>
      </c>
      <c r="O87" s="172" t="s">
        <v>6558</v>
      </c>
      <c r="P87" s="194" t="s">
        <v>6559</v>
      </c>
      <c r="Q87" s="83">
        <v>32028</v>
      </c>
      <c r="R87" s="201" t="s">
        <v>6574</v>
      </c>
      <c r="S87" s="132">
        <v>45152</v>
      </c>
      <c r="T87" s="132"/>
      <c r="U87" s="226">
        <v>62984214906</v>
      </c>
      <c r="V87" s="198" t="s">
        <v>53</v>
      </c>
      <c r="W87" s="198" t="s">
        <v>54</v>
      </c>
      <c r="X87" s="174"/>
      <c r="Y87" s="174" t="s">
        <v>254</v>
      </c>
      <c r="Z87" s="174"/>
    </row>
    <row r="88" spans="1:26" ht="15.75" customHeight="1">
      <c r="A88" s="190" t="s">
        <v>2017</v>
      </c>
      <c r="B88" s="190" t="s">
        <v>2018</v>
      </c>
      <c r="C88" s="190" t="s">
        <v>4166</v>
      </c>
      <c r="D88" s="190" t="s">
        <v>4215</v>
      </c>
      <c r="E88" s="190" t="s">
        <v>4177</v>
      </c>
      <c r="F88" s="169" t="s">
        <v>2022</v>
      </c>
      <c r="G88" s="191" t="s">
        <v>6372</v>
      </c>
      <c r="H88" s="195" t="s">
        <v>6373</v>
      </c>
      <c r="I88" s="172" t="s">
        <v>6372</v>
      </c>
      <c r="J88" s="193" t="s">
        <v>61</v>
      </c>
      <c r="K88" s="172">
        <v>397689292</v>
      </c>
      <c r="L88" s="195" t="s">
        <v>62</v>
      </c>
      <c r="M88" s="172">
        <v>86936476104</v>
      </c>
      <c r="N88" s="194" t="s">
        <v>5702</v>
      </c>
      <c r="O88" s="172" t="s">
        <v>6558</v>
      </c>
      <c r="P88" s="194" t="s">
        <v>6559</v>
      </c>
      <c r="Q88" s="83">
        <v>28381</v>
      </c>
      <c r="R88" s="225" t="s">
        <v>6575</v>
      </c>
      <c r="S88" s="132">
        <v>45152</v>
      </c>
      <c r="T88" s="132"/>
      <c r="U88" s="226">
        <v>17996599299</v>
      </c>
      <c r="V88" s="198" t="s">
        <v>53</v>
      </c>
      <c r="W88" s="198" t="s">
        <v>54</v>
      </c>
      <c r="X88" s="174"/>
      <c r="Y88" s="174" t="s">
        <v>254</v>
      </c>
      <c r="Z88" s="174"/>
    </row>
    <row r="89" spans="1:26" ht="15.75" customHeight="1">
      <c r="A89" s="190" t="s">
        <v>2017</v>
      </c>
      <c r="B89" s="190" t="s">
        <v>2018</v>
      </c>
      <c r="C89" s="190" t="s">
        <v>2019</v>
      </c>
      <c r="D89" s="190" t="s">
        <v>2043</v>
      </c>
      <c r="E89" s="190" t="s">
        <v>2067</v>
      </c>
      <c r="F89" s="169" t="s">
        <v>2022</v>
      </c>
      <c r="G89" s="191" t="s">
        <v>6472</v>
      </c>
      <c r="H89" s="195" t="s">
        <v>6473</v>
      </c>
      <c r="I89" s="172" t="s">
        <v>6472</v>
      </c>
      <c r="J89" s="193" t="s">
        <v>61</v>
      </c>
      <c r="K89" s="172">
        <v>397689292</v>
      </c>
      <c r="L89" s="195" t="s">
        <v>62</v>
      </c>
      <c r="M89" s="172">
        <v>86936476104</v>
      </c>
      <c r="N89" s="194" t="s">
        <v>5702</v>
      </c>
      <c r="O89" s="172" t="s">
        <v>6558</v>
      </c>
      <c r="P89" s="194" t="s">
        <v>6559</v>
      </c>
      <c r="Q89" s="83">
        <v>30571</v>
      </c>
      <c r="R89" s="201" t="s">
        <v>6576</v>
      </c>
      <c r="S89" s="132">
        <v>45152</v>
      </c>
      <c r="T89" s="132"/>
      <c r="U89" s="226">
        <v>62991993007</v>
      </c>
      <c r="V89" s="198" t="s">
        <v>53</v>
      </c>
      <c r="W89" s="198" t="s">
        <v>54</v>
      </c>
      <c r="X89" s="174"/>
      <c r="Y89" s="174" t="s">
        <v>254</v>
      </c>
      <c r="Z89" s="174"/>
    </row>
    <row r="90" spans="1:26" ht="15.75" customHeight="1">
      <c r="A90" s="190" t="s">
        <v>2017</v>
      </c>
      <c r="B90" s="190" t="s">
        <v>2018</v>
      </c>
      <c r="C90" s="190" t="s">
        <v>2019</v>
      </c>
      <c r="D90" s="190" t="s">
        <v>2043</v>
      </c>
      <c r="E90" s="190" t="s">
        <v>2074</v>
      </c>
      <c r="F90" s="169" t="s">
        <v>2022</v>
      </c>
      <c r="G90" s="191" t="s">
        <v>6327</v>
      </c>
      <c r="H90" s="195" t="s">
        <v>6328</v>
      </c>
      <c r="I90" s="172" t="s">
        <v>6327</v>
      </c>
      <c r="J90" s="193" t="s">
        <v>61</v>
      </c>
      <c r="K90" s="172">
        <v>888248105</v>
      </c>
      <c r="L90" s="195" t="s">
        <v>5712</v>
      </c>
      <c r="M90" s="172">
        <v>86936476104</v>
      </c>
      <c r="N90" s="194" t="s">
        <v>5702</v>
      </c>
      <c r="O90" s="172" t="s">
        <v>6558</v>
      </c>
      <c r="P90" s="194" t="s">
        <v>6559</v>
      </c>
      <c r="Q90" s="83">
        <v>30825</v>
      </c>
      <c r="R90" s="201" t="s">
        <v>6577</v>
      </c>
      <c r="S90" s="132">
        <v>45152</v>
      </c>
      <c r="T90" s="132"/>
      <c r="U90" s="226">
        <v>62996646517</v>
      </c>
      <c r="V90" s="198" t="s">
        <v>2171</v>
      </c>
      <c r="W90" s="198" t="s">
        <v>54</v>
      </c>
      <c r="X90" s="174"/>
      <c r="Y90" s="174" t="s">
        <v>254</v>
      </c>
      <c r="Z90" s="174"/>
    </row>
    <row r="91" spans="1:26" ht="15.75" customHeight="1">
      <c r="A91" s="190"/>
      <c r="B91" s="190"/>
      <c r="C91" s="190"/>
      <c r="D91" s="190"/>
      <c r="E91" s="190"/>
      <c r="F91" s="169" t="s">
        <v>2022</v>
      </c>
      <c r="G91" s="191" t="s">
        <v>6320</v>
      </c>
      <c r="H91" s="195" t="s">
        <v>6321</v>
      </c>
      <c r="I91" s="172" t="s">
        <v>6320</v>
      </c>
      <c r="J91" s="193" t="s">
        <v>61</v>
      </c>
      <c r="K91" s="172">
        <v>888248105</v>
      </c>
      <c r="L91" s="195" t="s">
        <v>5712</v>
      </c>
      <c r="M91" s="172">
        <v>86936476104</v>
      </c>
      <c r="N91" s="194" t="s">
        <v>5702</v>
      </c>
      <c r="O91" s="172" t="s">
        <v>6558</v>
      </c>
      <c r="P91" s="194" t="s">
        <v>6559</v>
      </c>
      <c r="Q91" s="83">
        <v>36114</v>
      </c>
      <c r="R91" s="201" t="s">
        <v>6578</v>
      </c>
      <c r="S91" s="132">
        <v>45152</v>
      </c>
      <c r="T91" s="132"/>
      <c r="U91" s="226">
        <v>62981528143</v>
      </c>
      <c r="V91" s="198" t="s">
        <v>2171</v>
      </c>
      <c r="W91" s="198" t="s">
        <v>54</v>
      </c>
      <c r="X91" s="174"/>
      <c r="Y91" s="174" t="s">
        <v>254</v>
      </c>
      <c r="Z91" s="174"/>
    </row>
    <row r="92" spans="1:26" ht="15.75" customHeight="1">
      <c r="A92" s="190"/>
      <c r="B92" s="190"/>
      <c r="C92" s="190"/>
      <c r="D92" s="190"/>
      <c r="E92" s="190"/>
      <c r="F92" s="169" t="s">
        <v>2022</v>
      </c>
      <c r="G92" s="191" t="s">
        <v>6330</v>
      </c>
      <c r="H92" s="195" t="s">
        <v>6331</v>
      </c>
      <c r="I92" s="172" t="s">
        <v>6330</v>
      </c>
      <c r="J92" s="193" t="s">
        <v>61</v>
      </c>
      <c r="K92" s="172">
        <v>888248105</v>
      </c>
      <c r="L92" s="195" t="s">
        <v>5712</v>
      </c>
      <c r="M92" s="172">
        <v>86936476104</v>
      </c>
      <c r="N92" s="194" t="s">
        <v>5702</v>
      </c>
      <c r="O92" s="172" t="s">
        <v>6558</v>
      </c>
      <c r="P92" s="194" t="s">
        <v>6559</v>
      </c>
      <c r="Q92" s="83">
        <v>31063</v>
      </c>
      <c r="R92" s="201" t="s">
        <v>6579</v>
      </c>
      <c r="S92" s="132">
        <v>45152</v>
      </c>
      <c r="T92" s="132"/>
      <c r="U92" s="224">
        <v>62995529085</v>
      </c>
      <c r="V92" s="198" t="s">
        <v>2171</v>
      </c>
      <c r="W92" s="198" t="s">
        <v>54</v>
      </c>
      <c r="X92" s="174"/>
      <c r="Y92" s="174" t="s">
        <v>254</v>
      </c>
      <c r="Z92" s="174"/>
    </row>
    <row r="93" spans="1:26" ht="15.75" customHeight="1">
      <c r="A93" s="190"/>
      <c r="B93" s="190"/>
      <c r="C93" s="190"/>
      <c r="D93" s="190"/>
      <c r="E93" s="190"/>
      <c r="F93" s="169"/>
      <c r="G93" s="191"/>
      <c r="H93" s="195"/>
      <c r="I93" s="172"/>
      <c r="J93" s="193"/>
      <c r="K93" s="172"/>
      <c r="L93" s="195"/>
      <c r="M93" s="172"/>
      <c r="N93" s="194"/>
      <c r="O93" s="172"/>
      <c r="P93" s="194"/>
      <c r="Q93" s="224"/>
      <c r="R93" s="201"/>
      <c r="S93" s="132"/>
      <c r="T93" s="211"/>
      <c r="U93" s="226"/>
      <c r="V93" s="198"/>
      <c r="W93" s="198"/>
      <c r="X93" s="174"/>
      <c r="Y93" s="174"/>
      <c r="Z93" s="174"/>
    </row>
    <row r="94" spans="1:26" ht="15.75" customHeight="1">
      <c r="A94" s="190"/>
      <c r="B94" s="190"/>
      <c r="C94" s="190"/>
      <c r="D94" s="190"/>
      <c r="E94" s="190"/>
      <c r="F94" s="169"/>
      <c r="G94" s="191"/>
      <c r="H94" s="230"/>
      <c r="I94" s="172"/>
      <c r="J94" s="193"/>
      <c r="K94" s="172"/>
      <c r="L94" s="192"/>
      <c r="M94" s="172"/>
      <c r="N94" s="194"/>
      <c r="O94" s="172"/>
      <c r="P94" s="194"/>
      <c r="Q94" s="224"/>
      <c r="R94" s="201"/>
      <c r="S94" s="132"/>
      <c r="T94" s="211"/>
      <c r="U94" s="224"/>
      <c r="V94" s="198"/>
      <c r="W94" s="198"/>
      <c r="X94" s="174"/>
      <c r="Y94" s="174"/>
      <c r="Z94" s="174"/>
    </row>
    <row r="95" spans="1:26" ht="15.75" customHeight="1">
      <c r="A95" s="190"/>
      <c r="B95" s="190"/>
      <c r="C95" s="190"/>
      <c r="D95" s="190"/>
      <c r="E95" s="190"/>
      <c r="F95" s="169"/>
      <c r="G95" s="191"/>
      <c r="H95" s="192"/>
      <c r="I95" s="172"/>
      <c r="J95" s="193"/>
      <c r="K95" s="172"/>
      <c r="L95" s="195"/>
      <c r="M95" s="172"/>
      <c r="N95" s="194"/>
      <c r="O95" s="172"/>
      <c r="P95" s="194"/>
      <c r="Q95" s="223"/>
      <c r="R95" s="195"/>
      <c r="S95" s="132"/>
      <c r="T95" s="196"/>
      <c r="U95" s="197"/>
      <c r="V95" s="198"/>
      <c r="W95" s="198"/>
      <c r="X95" s="174"/>
      <c r="Y95" s="174"/>
      <c r="Z95" s="174"/>
    </row>
    <row r="96" spans="1:26" ht="15.75" customHeight="1">
      <c r="A96" s="190"/>
      <c r="B96" s="190"/>
      <c r="C96" s="190"/>
      <c r="D96" s="190"/>
      <c r="E96" s="190"/>
      <c r="F96" s="169"/>
      <c r="G96" s="191"/>
      <c r="H96" s="192"/>
      <c r="I96" s="172"/>
      <c r="J96" s="193"/>
      <c r="K96" s="172"/>
      <c r="L96" s="195"/>
      <c r="M96" s="172"/>
      <c r="N96" s="194"/>
      <c r="O96" s="172"/>
      <c r="P96" s="194"/>
      <c r="Q96" s="223"/>
      <c r="R96" s="195"/>
      <c r="S96" s="132"/>
      <c r="T96" s="200"/>
      <c r="U96" s="197"/>
      <c r="V96" s="198"/>
      <c r="W96" s="198"/>
      <c r="X96" s="174"/>
      <c r="Y96" s="174"/>
      <c r="Z96" s="174"/>
    </row>
    <row r="97" spans="1:26" ht="15.75" customHeight="1">
      <c r="A97" s="190"/>
      <c r="B97" s="190"/>
      <c r="C97" s="190"/>
      <c r="D97" s="190"/>
      <c r="E97" s="190"/>
      <c r="F97" s="169"/>
      <c r="G97" s="191"/>
      <c r="H97" s="192"/>
      <c r="I97" s="172"/>
      <c r="J97" s="193"/>
      <c r="K97" s="172"/>
      <c r="L97" s="195"/>
      <c r="M97" s="172"/>
      <c r="N97" s="194"/>
      <c r="O97" s="172"/>
      <c r="P97" s="194"/>
      <c r="Q97" s="223"/>
      <c r="R97" s="195"/>
      <c r="S97" s="132"/>
      <c r="T97" s="196"/>
      <c r="U97" s="197"/>
      <c r="V97" s="198"/>
      <c r="W97" s="198"/>
      <c r="X97" s="174"/>
      <c r="Y97" s="174"/>
      <c r="Z97" s="174"/>
    </row>
    <row r="98" spans="1:26" ht="15.75" customHeight="1">
      <c r="A98" s="190"/>
      <c r="B98" s="190"/>
      <c r="C98" s="190"/>
      <c r="D98" s="190"/>
      <c r="E98" s="190"/>
      <c r="F98" s="169"/>
      <c r="G98" s="191"/>
      <c r="H98" s="195"/>
      <c r="I98" s="172"/>
      <c r="J98" s="193"/>
      <c r="K98" s="172"/>
      <c r="L98" s="192"/>
      <c r="M98" s="172"/>
      <c r="N98" s="194"/>
      <c r="O98" s="172"/>
      <c r="P98" s="194"/>
      <c r="Q98" s="224"/>
      <c r="R98" s="27"/>
      <c r="S98" s="132"/>
      <c r="T98" s="27"/>
      <c r="U98" s="224"/>
      <c r="V98" s="198"/>
      <c r="W98" s="198"/>
      <c r="X98" s="174"/>
      <c r="Y98" s="174"/>
      <c r="Z98" s="174"/>
    </row>
    <row r="99" spans="1:26" ht="15.75" customHeight="1">
      <c r="A99" s="190"/>
      <c r="B99" s="190"/>
      <c r="C99" s="190"/>
      <c r="D99" s="190"/>
      <c r="E99" s="190"/>
      <c r="F99" s="169"/>
      <c r="G99" s="191"/>
      <c r="H99" s="195"/>
      <c r="I99" s="172"/>
      <c r="J99" s="193"/>
      <c r="K99" s="172"/>
      <c r="L99" s="192"/>
      <c r="M99" s="172"/>
      <c r="N99" s="194"/>
      <c r="O99" s="172"/>
      <c r="P99" s="194"/>
      <c r="Q99" s="224"/>
      <c r="R99" s="27"/>
      <c r="S99" s="132"/>
      <c r="T99" s="27"/>
      <c r="U99" s="224"/>
      <c r="V99" s="198"/>
      <c r="W99" s="198"/>
      <c r="X99" s="174"/>
      <c r="Y99" s="174"/>
      <c r="Z99" s="174"/>
    </row>
    <row r="100" spans="1:26" ht="15.75" customHeight="1">
      <c r="A100" s="190"/>
      <c r="B100" s="190"/>
      <c r="C100" s="190"/>
      <c r="D100" s="190"/>
      <c r="E100" s="190"/>
      <c r="F100" s="169"/>
      <c r="G100" s="191"/>
      <c r="H100" s="195"/>
      <c r="I100" s="172"/>
      <c r="J100" s="193"/>
      <c r="K100" s="172"/>
      <c r="L100" s="192"/>
      <c r="M100" s="172"/>
      <c r="N100" s="194"/>
      <c r="O100" s="172"/>
      <c r="P100" s="194"/>
      <c r="Q100" s="224"/>
      <c r="R100" s="27"/>
      <c r="S100" s="132"/>
      <c r="T100" s="27"/>
      <c r="U100" s="224"/>
      <c r="V100" s="198"/>
      <c r="W100" s="198"/>
      <c r="X100" s="174"/>
      <c r="Y100" s="174"/>
      <c r="Z100" s="174"/>
    </row>
    <row r="101" spans="1:26" ht="15.75" customHeight="1">
      <c r="A101" s="190"/>
      <c r="B101" s="190"/>
      <c r="C101" s="190"/>
      <c r="D101" s="190"/>
      <c r="E101" s="190"/>
      <c r="F101" s="169"/>
      <c r="G101" s="191"/>
      <c r="H101" s="195"/>
      <c r="I101" s="172"/>
      <c r="J101" s="193"/>
      <c r="K101" s="172"/>
      <c r="L101" s="192"/>
      <c r="M101" s="172"/>
      <c r="N101" s="194"/>
      <c r="O101" s="172"/>
      <c r="P101" s="194"/>
      <c r="Q101" s="224"/>
      <c r="R101" s="27"/>
      <c r="S101" s="132"/>
      <c r="T101" s="27"/>
      <c r="U101" s="224"/>
      <c r="V101" s="211"/>
      <c r="W101" s="211"/>
      <c r="X101" s="174"/>
      <c r="Y101" s="174"/>
      <c r="Z101" s="174"/>
    </row>
    <row r="102" spans="1:26" ht="15.75" customHeight="1">
      <c r="A102" s="190"/>
      <c r="B102" s="190"/>
      <c r="C102" s="190"/>
      <c r="D102" s="190"/>
      <c r="E102" s="190"/>
      <c r="F102" s="169"/>
      <c r="G102" s="191"/>
      <c r="H102" s="195"/>
      <c r="I102" s="172"/>
      <c r="J102" s="193"/>
      <c r="K102" s="172"/>
      <c r="L102" s="195"/>
      <c r="M102" s="172"/>
      <c r="N102" s="194"/>
      <c r="O102" s="172"/>
      <c r="P102" s="194"/>
      <c r="Q102" s="224"/>
      <c r="R102" s="27"/>
      <c r="S102" s="132"/>
      <c r="T102" s="27"/>
      <c r="U102" s="224"/>
      <c r="V102" s="211"/>
      <c r="W102" s="211"/>
      <c r="X102" s="174"/>
      <c r="Y102" s="174"/>
      <c r="Z102" s="174"/>
    </row>
    <row r="103" spans="1:26" ht="15.75" customHeight="1">
      <c r="A103" s="190"/>
      <c r="B103" s="190"/>
      <c r="C103" s="190"/>
      <c r="D103" s="190"/>
      <c r="E103" s="190"/>
      <c r="F103" s="169"/>
      <c r="G103" s="191"/>
      <c r="H103" s="195"/>
      <c r="I103" s="172"/>
      <c r="J103" s="193"/>
      <c r="K103" s="172"/>
      <c r="L103" s="192"/>
      <c r="M103" s="172"/>
      <c r="N103" s="194"/>
      <c r="O103" s="172"/>
      <c r="P103" s="194"/>
      <c r="Q103" s="224"/>
      <c r="R103" s="27"/>
      <c r="S103" s="132"/>
      <c r="T103" s="27"/>
      <c r="U103" s="224"/>
      <c r="V103" s="198"/>
      <c r="W103" s="198"/>
      <c r="X103" s="174"/>
      <c r="Y103" s="174"/>
      <c r="Z103" s="174"/>
    </row>
    <row r="104" spans="1:26" ht="15.75" customHeight="1">
      <c r="A104" s="190"/>
      <c r="B104" s="190"/>
      <c r="C104" s="190"/>
      <c r="D104" s="190"/>
      <c r="E104" s="190"/>
      <c r="F104" s="169"/>
      <c r="G104" s="191"/>
      <c r="H104" s="195"/>
      <c r="I104" s="172"/>
      <c r="J104" s="193"/>
      <c r="K104" s="172"/>
      <c r="L104" s="195"/>
      <c r="M104" s="172"/>
      <c r="N104" s="194"/>
      <c r="O104" s="172"/>
      <c r="P104" s="194"/>
      <c r="R104" s="27"/>
      <c r="S104" s="132"/>
      <c r="T104" s="27"/>
      <c r="U104" s="226"/>
      <c r="V104" s="198"/>
      <c r="W104" s="198"/>
      <c r="X104" s="174"/>
      <c r="Y104" s="174"/>
      <c r="Z104" s="174"/>
    </row>
    <row r="105" spans="1:26" ht="15.75" customHeight="1">
      <c r="A105" s="190"/>
      <c r="B105" s="190"/>
      <c r="C105" s="190"/>
      <c r="D105" s="190"/>
      <c r="E105" s="190"/>
      <c r="F105" s="169"/>
      <c r="G105" s="191"/>
      <c r="H105" s="195"/>
      <c r="I105" s="172"/>
      <c r="J105" s="193"/>
      <c r="K105" s="172"/>
      <c r="L105" s="214"/>
      <c r="M105" s="172"/>
      <c r="N105" s="211"/>
      <c r="O105" s="172"/>
      <c r="P105" s="194"/>
      <c r="Q105" s="224"/>
      <c r="R105" s="27"/>
      <c r="S105" s="132"/>
      <c r="T105" s="27"/>
      <c r="U105" s="224"/>
      <c r="V105" s="198"/>
      <c r="W105" s="198"/>
      <c r="X105" s="174"/>
      <c r="Y105" s="174"/>
      <c r="Z105" s="174"/>
    </row>
    <row r="106" spans="1:26" ht="15.75" customHeight="1">
      <c r="A106" s="190"/>
      <c r="B106" s="190"/>
      <c r="C106" s="190"/>
      <c r="D106" s="190"/>
      <c r="E106" s="190"/>
      <c r="F106" s="169"/>
      <c r="G106" s="191"/>
      <c r="H106" s="195"/>
      <c r="I106" s="172"/>
      <c r="J106" s="193"/>
      <c r="K106" s="172"/>
      <c r="L106" s="192"/>
      <c r="M106" s="172"/>
      <c r="N106" s="194"/>
      <c r="O106" s="172"/>
      <c r="P106" s="194"/>
      <c r="Q106" s="224"/>
      <c r="R106" s="27"/>
      <c r="S106" s="132"/>
      <c r="T106" s="27"/>
      <c r="U106" s="224"/>
      <c r="V106" s="211"/>
      <c r="W106" s="211"/>
      <c r="X106" s="174"/>
      <c r="Y106" s="174"/>
      <c r="Z106" s="174"/>
    </row>
    <row r="107" spans="1:26" ht="15.75" customHeight="1">
      <c r="A107" s="190"/>
      <c r="B107" s="190"/>
      <c r="C107" s="190"/>
      <c r="D107" s="190"/>
      <c r="E107" s="190"/>
      <c r="F107" s="169"/>
      <c r="G107" s="191"/>
      <c r="H107" s="195"/>
      <c r="I107" s="172"/>
      <c r="J107" s="193"/>
      <c r="K107" s="172"/>
      <c r="L107" s="192"/>
      <c r="M107" s="172"/>
      <c r="N107" s="194"/>
      <c r="O107" s="172"/>
      <c r="P107" s="194"/>
      <c r="Q107" s="224"/>
      <c r="R107" s="27"/>
      <c r="S107" s="132"/>
      <c r="T107" s="28"/>
      <c r="U107" s="224"/>
      <c r="V107" s="198"/>
      <c r="W107" s="198"/>
      <c r="X107" s="174"/>
      <c r="Y107" s="174"/>
      <c r="Z107" s="174"/>
    </row>
    <row r="108" spans="1:26" ht="15.75" customHeight="1">
      <c r="A108" s="190"/>
      <c r="B108" s="190"/>
      <c r="C108" s="190"/>
      <c r="D108" s="190"/>
      <c r="E108" s="190"/>
      <c r="F108" s="169"/>
      <c r="G108" s="191"/>
      <c r="H108" s="195"/>
      <c r="I108" s="172"/>
      <c r="J108" s="193"/>
      <c r="K108" s="172"/>
      <c r="L108" s="195"/>
      <c r="M108" s="172"/>
      <c r="N108" s="194"/>
      <c r="O108" s="172"/>
      <c r="P108" s="194"/>
      <c r="Q108" s="224"/>
      <c r="R108" s="27"/>
      <c r="S108" s="132"/>
      <c r="T108" s="27"/>
      <c r="U108" s="224"/>
      <c r="V108" s="198"/>
      <c r="W108" s="198"/>
      <c r="X108" s="174"/>
      <c r="Y108" s="174"/>
      <c r="Z108" s="174"/>
    </row>
    <row r="109" spans="1:26" ht="15.75" customHeight="1">
      <c r="A109" s="190"/>
      <c r="B109" s="190"/>
      <c r="C109" s="190"/>
      <c r="D109" s="190"/>
      <c r="E109" s="190"/>
      <c r="F109" s="169"/>
      <c r="G109" s="191"/>
      <c r="H109" s="195"/>
      <c r="I109" s="172"/>
      <c r="J109" s="193"/>
      <c r="K109" s="172"/>
      <c r="L109" s="214"/>
      <c r="M109" s="172"/>
      <c r="N109" s="211"/>
      <c r="O109" s="172"/>
      <c r="P109" s="194"/>
      <c r="Q109" s="224"/>
      <c r="R109" s="27"/>
      <c r="S109" s="132"/>
      <c r="T109" s="27"/>
      <c r="U109" s="224"/>
      <c r="V109" s="198"/>
      <c r="W109" s="198"/>
      <c r="X109" s="174"/>
      <c r="Y109" s="174"/>
      <c r="Z109" s="174"/>
    </row>
    <row r="110" spans="1:26" ht="15.75" customHeight="1">
      <c r="A110" s="231"/>
      <c r="B110" s="231"/>
      <c r="C110" s="231"/>
      <c r="D110" s="231"/>
      <c r="E110" s="232"/>
      <c r="F110" s="233"/>
      <c r="G110" s="191"/>
      <c r="H110" s="195"/>
      <c r="I110" s="172"/>
      <c r="J110" s="234"/>
      <c r="K110" s="235"/>
      <c r="L110" s="173"/>
      <c r="M110" s="235"/>
      <c r="N110" s="236"/>
      <c r="O110" s="235"/>
      <c r="P110" s="236"/>
      <c r="Q110" s="237"/>
      <c r="R110" s="238"/>
      <c r="S110" s="132"/>
      <c r="T110" s="176"/>
      <c r="U110" s="239"/>
      <c r="V110" s="240"/>
      <c r="W110" s="240"/>
      <c r="X110" s="174"/>
      <c r="Y110" s="174"/>
      <c r="Z110" s="174"/>
    </row>
    <row r="111" spans="1:26" ht="15.75" customHeight="1">
      <c r="A111" s="190"/>
      <c r="B111" s="190"/>
      <c r="C111" s="190"/>
      <c r="D111" s="190"/>
      <c r="E111" s="190"/>
      <c r="F111" s="169"/>
      <c r="G111" s="191"/>
      <c r="H111" s="230"/>
      <c r="I111" s="172"/>
      <c r="J111" s="193"/>
      <c r="K111" s="172"/>
      <c r="L111" s="213"/>
      <c r="M111" s="172"/>
      <c r="N111" s="211"/>
      <c r="O111" s="172"/>
      <c r="P111" s="194"/>
      <c r="Q111" s="93"/>
      <c r="R111" s="241"/>
      <c r="S111" s="132"/>
      <c r="T111" s="211"/>
      <c r="U111" s="93"/>
      <c r="V111" s="211"/>
      <c r="W111" s="211"/>
      <c r="X111" s="174"/>
      <c r="Y111" s="174"/>
      <c r="Z111" s="174"/>
    </row>
    <row r="112" spans="1:26" ht="15.75" customHeight="1">
      <c r="A112" s="190"/>
      <c r="B112" s="190"/>
      <c r="C112" s="190"/>
      <c r="D112" s="190"/>
      <c r="E112" s="190"/>
      <c r="F112" s="169"/>
      <c r="G112" s="191"/>
      <c r="H112" s="230"/>
      <c r="I112" s="172"/>
      <c r="J112" s="193"/>
      <c r="K112" s="172"/>
      <c r="L112" s="192"/>
      <c r="M112" s="172"/>
      <c r="N112" s="236"/>
      <c r="O112" s="172"/>
      <c r="P112" s="194"/>
      <c r="Q112" s="101"/>
      <c r="R112" s="243"/>
      <c r="S112" s="132"/>
      <c r="T112" s="211"/>
      <c r="U112" s="93"/>
      <c r="V112" s="198"/>
      <c r="W112" s="198"/>
      <c r="X112" s="174"/>
      <c r="Y112" s="174"/>
      <c r="Z112" s="174"/>
    </row>
    <row r="113" spans="1:26" ht="15.75" customHeight="1">
      <c r="A113" s="190"/>
      <c r="B113" s="190"/>
      <c r="C113" s="190"/>
      <c r="D113" s="190"/>
      <c r="E113" s="190"/>
      <c r="F113" s="169"/>
      <c r="G113" s="191"/>
      <c r="H113" s="230"/>
      <c r="I113" s="172"/>
      <c r="J113" s="193"/>
      <c r="K113" s="172"/>
      <c r="L113" s="192"/>
      <c r="M113" s="172"/>
      <c r="N113" s="236"/>
      <c r="O113" s="172"/>
      <c r="P113" s="194"/>
      <c r="Q113" s="93"/>
      <c r="R113" s="241"/>
      <c r="S113" s="132"/>
      <c r="T113" s="212"/>
      <c r="U113" s="93"/>
      <c r="V113" s="198"/>
      <c r="W113" s="198"/>
      <c r="X113" s="174"/>
      <c r="Y113" s="174"/>
      <c r="Z113" s="174"/>
    </row>
    <row r="114" spans="1:26" ht="15.75" customHeight="1">
      <c r="A114" s="190"/>
      <c r="B114" s="190"/>
      <c r="C114" s="190"/>
      <c r="D114" s="190"/>
      <c r="E114" s="190"/>
      <c r="F114" s="169"/>
      <c r="G114" s="191"/>
      <c r="H114" s="230"/>
      <c r="I114" s="172"/>
      <c r="J114" s="193"/>
      <c r="K114" s="172"/>
      <c r="L114" s="192"/>
      <c r="M114" s="172"/>
      <c r="N114" s="194"/>
      <c r="O114" s="172"/>
      <c r="P114" s="194"/>
      <c r="Q114" s="217"/>
      <c r="R114" s="213"/>
      <c r="S114" s="132"/>
      <c r="T114" s="212"/>
      <c r="U114" s="93"/>
      <c r="V114" s="198"/>
      <c r="W114" s="198"/>
      <c r="X114" s="174"/>
      <c r="Y114" s="174"/>
      <c r="Z114" s="174"/>
    </row>
    <row r="115" spans="1:26" ht="15.75" customHeight="1">
      <c r="A115" s="190"/>
      <c r="B115" s="190"/>
      <c r="C115" s="190"/>
      <c r="D115" s="190"/>
      <c r="E115" s="190"/>
      <c r="F115" s="169"/>
      <c r="G115" s="191"/>
      <c r="H115" s="230"/>
      <c r="I115" s="172"/>
      <c r="J115" s="193"/>
      <c r="K115" s="172"/>
      <c r="L115" s="213"/>
      <c r="M115" s="172"/>
      <c r="N115" s="211"/>
      <c r="O115" s="172"/>
      <c r="P115" s="194"/>
      <c r="Q115" s="93"/>
      <c r="R115" s="244"/>
      <c r="S115" s="132"/>
      <c r="T115" s="211"/>
      <c r="U115" s="93"/>
      <c r="V115" s="211"/>
      <c r="W115" s="211"/>
      <c r="X115" s="174"/>
      <c r="Y115" s="174"/>
      <c r="Z115" s="174"/>
    </row>
    <row r="116" spans="1:26" ht="15.75" customHeight="1">
      <c r="A116" s="190"/>
      <c r="B116" s="190"/>
      <c r="C116" s="190"/>
      <c r="D116" s="190"/>
      <c r="E116" s="190"/>
      <c r="F116" s="169"/>
      <c r="G116" s="213"/>
      <c r="H116" s="27"/>
      <c r="I116" s="172"/>
      <c r="J116" s="193"/>
      <c r="K116" s="172"/>
      <c r="L116" s="213"/>
      <c r="M116" s="172"/>
      <c r="N116" s="211"/>
      <c r="O116" s="172"/>
      <c r="P116" s="194"/>
      <c r="Q116" s="224"/>
      <c r="R116" s="243"/>
      <c r="S116" s="132"/>
      <c r="T116" s="211"/>
      <c r="U116" s="245"/>
      <c r="V116" s="211"/>
      <c r="W116" s="211"/>
      <c r="X116" s="174"/>
      <c r="Y116" s="174"/>
      <c r="Z116" s="174"/>
    </row>
    <row r="117" spans="1:26" ht="15.75" customHeight="1">
      <c r="A117" s="190"/>
      <c r="B117" s="190"/>
      <c r="C117" s="190"/>
      <c r="D117" s="190"/>
      <c r="E117" s="190"/>
      <c r="F117" s="169"/>
      <c r="G117" s="213"/>
      <c r="H117" s="27"/>
      <c r="I117" s="172"/>
      <c r="J117" s="193"/>
      <c r="K117" s="172"/>
      <c r="L117" s="213"/>
      <c r="M117" s="172"/>
      <c r="N117" s="211"/>
      <c r="O117" s="172"/>
      <c r="P117" s="194"/>
      <c r="Q117" s="224"/>
      <c r="R117" s="243"/>
      <c r="S117" s="212"/>
      <c r="T117" s="211"/>
      <c r="U117" s="245"/>
      <c r="V117" s="211"/>
      <c r="W117" s="211"/>
      <c r="X117" s="174"/>
      <c r="Y117" s="174"/>
      <c r="Z117" s="174"/>
    </row>
    <row r="118" spans="1:26" ht="15.75" customHeight="1">
      <c r="A118" s="190"/>
      <c r="B118" s="190"/>
      <c r="C118" s="190"/>
      <c r="D118" s="190"/>
      <c r="E118" s="190"/>
      <c r="F118" s="169"/>
      <c r="G118" s="213"/>
      <c r="H118" s="27"/>
      <c r="I118" s="172"/>
      <c r="J118" s="193"/>
      <c r="K118" s="172"/>
      <c r="L118" s="213"/>
      <c r="M118" s="172"/>
      <c r="N118" s="211"/>
      <c r="O118" s="172"/>
      <c r="P118" s="194"/>
      <c r="Q118" s="224"/>
      <c r="R118" s="243"/>
      <c r="S118" s="212"/>
      <c r="T118" s="212"/>
      <c r="U118" s="245"/>
      <c r="V118" s="211"/>
      <c r="W118" s="211"/>
      <c r="X118" s="174"/>
      <c r="Y118" s="174"/>
      <c r="Z118" s="174"/>
    </row>
    <row r="119" spans="1:26" ht="15.75" customHeight="1">
      <c r="A119" s="190"/>
      <c r="B119" s="190"/>
      <c r="C119" s="190"/>
      <c r="D119" s="190"/>
      <c r="E119" s="190"/>
      <c r="F119" s="169"/>
      <c r="G119" s="213"/>
      <c r="H119" s="27"/>
      <c r="I119" s="172"/>
      <c r="J119" s="193"/>
      <c r="K119" s="172"/>
      <c r="L119" s="192"/>
      <c r="M119" s="172"/>
      <c r="N119" s="211"/>
      <c r="O119" s="172"/>
      <c r="P119" s="194"/>
      <c r="Q119" s="224"/>
      <c r="R119" s="243"/>
      <c r="S119" s="212"/>
      <c r="T119" s="211"/>
      <c r="U119" s="246"/>
      <c r="V119" s="211"/>
      <c r="W119" s="211"/>
      <c r="X119" s="174"/>
      <c r="Y119" s="174"/>
      <c r="Z119" s="174"/>
    </row>
    <row r="120" spans="1:26" ht="15.75" customHeight="1">
      <c r="A120" s="190"/>
      <c r="B120" s="190"/>
      <c r="C120" s="190"/>
      <c r="D120" s="190"/>
      <c r="E120" s="190"/>
      <c r="F120" s="169"/>
      <c r="G120" s="213"/>
      <c r="H120" s="27"/>
      <c r="I120" s="172"/>
      <c r="J120" s="193"/>
      <c r="K120" s="172"/>
      <c r="L120" s="192"/>
      <c r="M120" s="172"/>
      <c r="N120" s="211"/>
      <c r="O120" s="172"/>
      <c r="P120" s="194"/>
      <c r="Q120" s="224"/>
      <c r="R120" s="243"/>
      <c r="S120" s="212"/>
      <c r="T120" s="211"/>
      <c r="U120" s="246"/>
      <c r="V120" s="211"/>
      <c r="W120" s="211"/>
      <c r="X120" s="174"/>
      <c r="Y120" s="174"/>
      <c r="Z120" s="174"/>
    </row>
    <row r="121" spans="1:26" ht="15.75" customHeight="1">
      <c r="A121" s="190"/>
      <c r="B121" s="190"/>
      <c r="C121" s="190"/>
      <c r="D121" s="190"/>
      <c r="E121" s="190"/>
      <c r="F121" s="169"/>
      <c r="G121" s="213"/>
      <c r="H121" s="27"/>
      <c r="I121" s="172"/>
      <c r="J121" s="193"/>
      <c r="K121" s="172"/>
      <c r="L121" s="213"/>
      <c r="M121" s="172"/>
      <c r="N121" s="211"/>
      <c r="O121" s="172"/>
      <c r="P121" s="194"/>
      <c r="Q121" s="224"/>
      <c r="R121" s="243"/>
      <c r="S121" s="212"/>
      <c r="T121" s="211"/>
      <c r="U121" s="245"/>
      <c r="V121" s="211"/>
      <c r="W121" s="211"/>
      <c r="X121" s="174"/>
      <c r="Y121" s="174"/>
      <c r="Z121" s="174"/>
    </row>
    <row r="122" spans="1:26" ht="15.75" customHeight="1">
      <c r="A122" s="190"/>
      <c r="B122" s="190"/>
      <c r="C122" s="190"/>
      <c r="D122" s="190"/>
      <c r="E122" s="190"/>
      <c r="F122" s="169"/>
      <c r="G122" s="213"/>
      <c r="H122" s="27"/>
      <c r="I122" s="172"/>
      <c r="J122" s="193"/>
      <c r="K122" s="172"/>
      <c r="L122" s="192"/>
      <c r="M122" s="172"/>
      <c r="N122" s="211"/>
      <c r="O122" s="172"/>
      <c r="P122" s="194"/>
      <c r="Q122" s="224"/>
      <c r="R122" s="243"/>
      <c r="S122" s="212"/>
      <c r="T122" s="211"/>
      <c r="U122" s="246"/>
      <c r="V122" s="211"/>
      <c r="W122" s="211"/>
      <c r="X122" s="174"/>
      <c r="Y122" s="174"/>
      <c r="Z122" s="174"/>
    </row>
    <row r="123" spans="1:26" ht="15.75" customHeight="1">
      <c r="A123" s="190"/>
      <c r="B123" s="190"/>
      <c r="C123" s="190"/>
      <c r="D123" s="190"/>
      <c r="E123" s="190"/>
      <c r="F123" s="169"/>
      <c r="G123" s="213"/>
      <c r="H123" s="27"/>
      <c r="I123" s="172"/>
      <c r="J123" s="193"/>
      <c r="K123" s="172"/>
      <c r="L123" s="213"/>
      <c r="M123" s="172"/>
      <c r="N123" s="211"/>
      <c r="O123" s="172"/>
      <c r="P123" s="194"/>
      <c r="Q123" s="224"/>
      <c r="R123" s="243"/>
      <c r="S123" s="212"/>
      <c r="T123" s="211"/>
      <c r="U123" s="245"/>
      <c r="V123" s="211"/>
      <c r="W123" s="211"/>
      <c r="X123" s="174"/>
      <c r="Y123" s="174"/>
      <c r="Z123" s="174"/>
    </row>
    <row r="124" spans="1:26" ht="15.75" customHeight="1">
      <c r="A124" s="190"/>
      <c r="B124" s="190"/>
      <c r="C124" s="190"/>
      <c r="D124" s="190"/>
      <c r="E124" s="190"/>
      <c r="F124" s="169"/>
      <c r="G124" s="213"/>
      <c r="H124" s="27"/>
      <c r="I124" s="172"/>
      <c r="J124" s="193"/>
      <c r="K124" s="172"/>
      <c r="L124" s="213"/>
      <c r="M124" s="172"/>
      <c r="N124" s="211"/>
      <c r="O124" s="172"/>
      <c r="P124" s="194"/>
      <c r="Q124" s="224"/>
      <c r="R124" s="243"/>
      <c r="S124" s="212"/>
      <c r="T124" s="211"/>
      <c r="U124" s="245"/>
      <c r="V124" s="211"/>
      <c r="W124" s="211"/>
      <c r="X124" s="174"/>
      <c r="Y124" s="174"/>
      <c r="Z124" s="174"/>
    </row>
    <row r="125" spans="1:26" ht="15.75" customHeight="1">
      <c r="A125" s="190"/>
      <c r="B125" s="190"/>
      <c r="C125" s="190"/>
      <c r="D125" s="190"/>
      <c r="E125" s="190"/>
      <c r="F125" s="169"/>
      <c r="G125" s="213"/>
      <c r="H125" s="27"/>
      <c r="I125" s="172"/>
      <c r="J125" s="193"/>
      <c r="K125" s="172"/>
      <c r="L125" s="213"/>
      <c r="M125" s="172"/>
      <c r="N125" s="211"/>
      <c r="O125" s="172"/>
      <c r="P125" s="194"/>
      <c r="Q125" s="224"/>
      <c r="R125" s="243"/>
      <c r="S125" s="212"/>
      <c r="T125" s="211"/>
      <c r="U125" s="245"/>
      <c r="V125" s="211"/>
      <c r="W125" s="211"/>
      <c r="X125" s="174"/>
      <c r="Y125" s="174"/>
      <c r="Z125" s="174"/>
    </row>
    <row r="126" spans="1:26" ht="15.75" customHeight="1">
      <c r="A126" s="190"/>
      <c r="B126" s="190"/>
      <c r="C126" s="190"/>
      <c r="D126" s="190"/>
      <c r="E126" s="190"/>
      <c r="F126" s="169"/>
      <c r="G126" s="213"/>
      <c r="H126" s="208"/>
      <c r="I126" s="172"/>
      <c r="J126" s="193"/>
      <c r="K126" s="172"/>
      <c r="L126" s="213"/>
      <c r="M126" s="172"/>
      <c r="N126" s="211"/>
      <c r="O126" s="172"/>
      <c r="P126" s="194"/>
      <c r="Q126" s="224"/>
      <c r="R126" s="243"/>
      <c r="S126" s="212"/>
      <c r="T126" s="211"/>
      <c r="U126" s="246"/>
      <c r="V126" s="211"/>
      <c r="W126" s="211"/>
      <c r="X126" s="174"/>
      <c r="Y126" s="174"/>
      <c r="Z126" s="174"/>
    </row>
    <row r="127" spans="1:26" ht="15.75" customHeight="1">
      <c r="A127" s="190"/>
      <c r="B127" s="190"/>
      <c r="C127" s="190"/>
      <c r="D127" s="190"/>
      <c r="E127" s="190"/>
      <c r="F127" s="169"/>
      <c r="G127" s="213"/>
      <c r="H127" s="27"/>
      <c r="I127" s="172"/>
      <c r="J127" s="193"/>
      <c r="K127" s="172"/>
      <c r="L127" s="213"/>
      <c r="M127" s="172"/>
      <c r="N127" s="211"/>
      <c r="O127" s="172"/>
      <c r="P127" s="194"/>
      <c r="Q127" s="224"/>
      <c r="R127" s="243"/>
      <c r="S127" s="212"/>
      <c r="T127" s="211"/>
      <c r="U127" s="245"/>
      <c r="V127" s="211"/>
      <c r="W127" s="211"/>
      <c r="X127" s="174"/>
      <c r="Y127" s="174"/>
      <c r="Z127" s="174"/>
    </row>
    <row r="128" spans="1:26" ht="15.75" customHeight="1">
      <c r="A128" s="190"/>
      <c r="B128" s="190"/>
      <c r="C128" s="190"/>
      <c r="D128" s="190"/>
      <c r="E128" s="190"/>
      <c r="F128" s="169"/>
      <c r="G128" s="213"/>
      <c r="H128" s="27"/>
      <c r="I128" s="172"/>
      <c r="J128" s="193"/>
      <c r="K128" s="172"/>
      <c r="L128" s="192"/>
      <c r="M128" s="172"/>
      <c r="N128" s="211"/>
      <c r="O128" s="172"/>
      <c r="P128" s="194"/>
      <c r="Q128" s="247"/>
      <c r="R128" s="243"/>
      <c r="S128" s="212"/>
      <c r="T128" s="211"/>
      <c r="U128" s="246"/>
      <c r="V128" s="211"/>
      <c r="W128" s="211"/>
      <c r="X128" s="174"/>
      <c r="Y128" s="174"/>
      <c r="Z128" s="174"/>
    </row>
    <row r="129" spans="1:26" ht="15.75" customHeight="1">
      <c r="A129" s="190"/>
      <c r="B129" s="190"/>
      <c r="C129" s="190"/>
      <c r="D129" s="190"/>
      <c r="E129" s="190"/>
      <c r="F129" s="169"/>
      <c r="G129" s="213"/>
      <c r="H129" s="27"/>
      <c r="I129" s="172"/>
      <c r="J129" s="193"/>
      <c r="K129" s="172"/>
      <c r="L129" s="213"/>
      <c r="M129" s="172"/>
      <c r="N129" s="211"/>
      <c r="O129" s="172"/>
      <c r="P129" s="194"/>
      <c r="Q129" s="247"/>
      <c r="R129" s="248"/>
      <c r="S129" s="212"/>
      <c r="T129" s="211"/>
      <c r="U129" s="245"/>
      <c r="V129" s="211"/>
      <c r="W129" s="211"/>
      <c r="X129" s="174"/>
      <c r="Y129" s="174"/>
      <c r="Z129" s="174"/>
    </row>
    <row r="130" spans="1:26" ht="15.75" customHeight="1">
      <c r="A130" s="190"/>
      <c r="B130" s="190"/>
      <c r="C130" s="190"/>
      <c r="D130" s="190"/>
      <c r="E130" s="190"/>
      <c r="F130" s="169"/>
      <c r="G130" s="213"/>
      <c r="H130" s="27"/>
      <c r="I130" s="172"/>
      <c r="J130" s="193"/>
      <c r="K130" s="172"/>
      <c r="L130" s="192"/>
      <c r="M130" s="172"/>
      <c r="N130" s="211"/>
      <c r="O130" s="172"/>
      <c r="P130" s="194"/>
      <c r="Q130" s="247"/>
      <c r="R130" s="248"/>
      <c r="S130" s="212"/>
      <c r="T130" s="212"/>
      <c r="U130" s="246"/>
      <c r="V130" s="211"/>
      <c r="W130" s="211"/>
      <c r="X130" s="174"/>
      <c r="Y130" s="174"/>
      <c r="Z130" s="174"/>
    </row>
    <row r="131" spans="1:26" ht="15.5">
      <c r="F131" s="169"/>
      <c r="G131" s="191"/>
      <c r="H131" s="192"/>
      <c r="I131" s="172"/>
      <c r="J131" s="193"/>
      <c r="K131" s="172"/>
      <c r="L131" s="192"/>
      <c r="M131" s="172"/>
      <c r="N131" s="194"/>
      <c r="O131" s="172"/>
      <c r="P131" s="194"/>
      <c r="Q131" s="223"/>
      <c r="R131" s="203"/>
      <c r="S131" s="30"/>
      <c r="T131" s="206"/>
      <c r="U131" s="197"/>
      <c r="V131" s="198"/>
      <c r="W131" s="198"/>
    </row>
    <row r="132" spans="1:26" ht="15.5">
      <c r="F132" s="169"/>
      <c r="G132" s="191"/>
      <c r="H132" s="192"/>
      <c r="I132" s="172"/>
      <c r="J132" s="193"/>
      <c r="K132" s="172"/>
      <c r="L132" s="192"/>
      <c r="M132" s="172"/>
      <c r="N132" s="211"/>
      <c r="O132" s="172"/>
      <c r="P132" s="194"/>
      <c r="Q132" s="217"/>
      <c r="R132" s="213"/>
      <c r="S132" s="30"/>
      <c r="T132" s="212"/>
      <c r="U132" s="197"/>
      <c r="V132" s="198"/>
      <c r="W132" s="198"/>
    </row>
    <row r="133" spans="1:26" ht="15.5">
      <c r="F133" s="169"/>
      <c r="G133" s="191"/>
      <c r="H133" s="230"/>
      <c r="I133" s="172"/>
      <c r="J133" s="193"/>
      <c r="K133" s="172"/>
      <c r="L133" s="230"/>
      <c r="M133" s="172"/>
      <c r="N133" s="211"/>
      <c r="O133" s="172"/>
      <c r="P133" s="194"/>
      <c r="Q133" s="93"/>
      <c r="R133" s="242"/>
      <c r="S133" s="212"/>
      <c r="T133" s="211"/>
      <c r="U133" s="197"/>
      <c r="V133" s="211"/>
      <c r="W133" s="211"/>
    </row>
  </sheetData>
  <autoFilter ref="A1:W133" xr:uid="{7E76A671-7B8D-4855-8C5C-4E6DE9AFFFA2}"/>
  <conditionalFormatting sqref="H1:I1">
    <cfRule type="duplicateValues" dxfId="2" priority="1"/>
    <cfRule type="duplicateValues" dxfId="1" priority="2"/>
    <cfRule type="duplicateValues" dxfId="0" priority="3"/>
  </conditionalFormatting>
  <dataValidations disablePrompts="1" count="3">
    <dataValidation allowBlank="1" showInputMessage="1" showErrorMessage="1" promptTitle="CNPJ da Empresa Parceira" prompt="Informar o CNPJ da empresa parceira sem formatação e sem máscara._x000a__x000a_INFORMAÇÃO OBRIGATÓRIA." sqref="F2:F15" xr:uid="{CE474D47-7849-457A-975D-E3B1ED8EFA78}"/>
    <dataValidation allowBlank="1" showInputMessage="1" showErrorMessage="1" promptTitle="Informe o CPF do Promotor" prompt="Informe o CPF do promotor sem formatação e máscara._x000a_Deve ser único na plataforma._x000a__x000a_INFORMAÇÃO OBRIGATÓRIA." sqref="G4:G7" xr:uid="{94DE16F3-8362-473C-8EF1-57EEAB4EEBBC}"/>
    <dataValidation allowBlank="1" showInputMessage="1" showErrorMessage="1" promptTitle="Data de Nascimento" prompt="Informar data no formato DD/MM/YYYY._x000a__x000a_INFORMAÇÃO OBRIGATÓRIA PARA CRIAÇÃO E EDIÇÃO." sqref="Q10 Q4:Q5" xr:uid="{AFBA31A9-74CC-4A39-B47F-DC319E2DB40A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DBE0F-185D-4994-9B40-BFC505AD6042}">
  <sheetPr codeName="Planilha9">
    <tabColor theme="5" tint="-0.499984740745262"/>
  </sheetPr>
  <dimension ref="A1:M18"/>
  <sheetViews>
    <sheetView showGridLines="0" workbookViewId="0">
      <selection activeCell="M3" sqref="M3"/>
    </sheetView>
  </sheetViews>
  <sheetFormatPr defaultRowHeight="14.5"/>
  <cols>
    <col min="4" max="4" width="27.08984375" bestFit="1" customWidth="1"/>
    <col min="5" max="5" width="11.36328125" bestFit="1" customWidth="1"/>
    <col min="7" max="7" width="12.1796875" customWidth="1"/>
    <col min="8" max="9" width="11.81640625" customWidth="1"/>
    <col min="12" max="12" width="8" bestFit="1" customWidth="1"/>
    <col min="13" max="13" width="12.453125" bestFit="1" customWidth="1"/>
  </cols>
  <sheetData>
    <row r="1" spans="1:13">
      <c r="A1" s="282" t="s">
        <v>197</v>
      </c>
      <c r="B1" s="282"/>
      <c r="D1" s="283" t="s">
        <v>198</v>
      </c>
      <c r="E1" s="284"/>
      <c r="G1" s="285" t="s">
        <v>563</v>
      </c>
      <c r="H1" s="286"/>
      <c r="I1" s="286"/>
      <c r="J1" s="286"/>
      <c r="L1" s="98" t="s">
        <v>1407</v>
      </c>
      <c r="M1" s="98" t="s">
        <v>569</v>
      </c>
    </row>
    <row r="2" spans="1:13">
      <c r="A2" s="27" t="s">
        <v>219</v>
      </c>
      <c r="B2" s="27">
        <v>0.25</v>
      </c>
      <c r="D2" s="27" t="s">
        <v>61</v>
      </c>
      <c r="E2" s="51">
        <v>5524.33</v>
      </c>
      <c r="G2" s="93" t="s">
        <v>565</v>
      </c>
      <c r="H2" s="93" t="s">
        <v>570</v>
      </c>
      <c r="I2" s="93" t="s">
        <v>571</v>
      </c>
      <c r="J2" s="93" t="s">
        <v>566</v>
      </c>
      <c r="L2" s="99">
        <f ca="1">Fev_23!S2</f>
        <v>0.24391657010428738</v>
      </c>
      <c r="M2" s="100">
        <f ca="1">Fev_23!S5</f>
        <v>9538.0867958656381</v>
      </c>
    </row>
    <row r="3" spans="1:13">
      <c r="A3" s="27" t="s">
        <v>220</v>
      </c>
      <c r="B3" s="27">
        <v>0.3</v>
      </c>
      <c r="D3" s="27" t="s">
        <v>199</v>
      </c>
      <c r="E3" s="51">
        <v>6154.89</v>
      </c>
      <c r="G3" s="93">
        <v>0.4</v>
      </c>
      <c r="H3" s="93">
        <v>10000</v>
      </c>
      <c r="I3" s="93" t="s">
        <v>575</v>
      </c>
      <c r="J3" s="93">
        <v>1.04</v>
      </c>
    </row>
    <row r="4" spans="1:13">
      <c r="A4" s="27" t="s">
        <v>221</v>
      </c>
      <c r="B4" s="27">
        <v>0.35</v>
      </c>
      <c r="D4" s="27" t="s">
        <v>50</v>
      </c>
      <c r="E4" s="51">
        <v>7750.33</v>
      </c>
      <c r="G4" s="93">
        <v>0.4</v>
      </c>
      <c r="H4" s="93">
        <v>12000</v>
      </c>
      <c r="I4" s="93" t="s">
        <v>576</v>
      </c>
      <c r="J4" s="93">
        <v>1.0549999999999999</v>
      </c>
      <c r="L4" s="98" t="s">
        <v>573</v>
      </c>
      <c r="M4" s="98" t="s">
        <v>572</v>
      </c>
    </row>
    <row r="5" spans="1:13">
      <c r="A5" s="27" t="s">
        <v>222</v>
      </c>
      <c r="B5" s="27">
        <v>0.4</v>
      </c>
      <c r="D5" s="27" t="s">
        <v>44</v>
      </c>
      <c r="E5" s="51">
        <v>14055.88</v>
      </c>
      <c r="G5" s="93">
        <v>0.4</v>
      </c>
      <c r="H5" s="93">
        <v>15000</v>
      </c>
      <c r="I5" s="93" t="s">
        <v>577</v>
      </c>
      <c r="J5" s="93">
        <v>1.07</v>
      </c>
      <c r="L5" s="93" t="str">
        <f ca="1">IF(AND($L$2&gt;=G6,$L$2&lt;G7),"A",IF(AND($L$2&gt;=G10,$L$2&lt;G11),"B",IF(AND($L$2&gt;=G14,$L$2&lt;G15),"C",IF($L$2&gt;=G18,"D","NULL"))))</f>
        <v>NULL</v>
      </c>
      <c r="M5" s="27" t="str">
        <f ca="1">IF(AND($M$2&gt;=H3,$M$2&lt;H4),"E",IF(AND($M$2&gt;=H8,$M$2&lt;H9),"F",IF(AND($M$2&gt;=H13,$M$2&lt;H14),"G",IF($M$2&gt;=H18,"H","NULL"))))</f>
        <v>NULL</v>
      </c>
    </row>
    <row r="6" spans="1:13">
      <c r="A6" s="27" t="s">
        <v>223</v>
      </c>
      <c r="B6" s="27">
        <v>0.5</v>
      </c>
      <c r="D6" s="27" t="s">
        <v>124</v>
      </c>
      <c r="E6" s="51">
        <v>19907.52</v>
      </c>
      <c r="G6" s="93">
        <v>0.4</v>
      </c>
      <c r="H6" s="93">
        <v>20000</v>
      </c>
      <c r="I6" s="93" t="s">
        <v>578</v>
      </c>
      <c r="J6" s="93">
        <v>1.085</v>
      </c>
    </row>
    <row r="7" spans="1:13">
      <c r="A7" s="27"/>
      <c r="B7" s="27"/>
      <c r="D7" s="27" t="s">
        <v>200</v>
      </c>
      <c r="E7" s="51">
        <v>6699.4</v>
      </c>
      <c r="G7" s="93">
        <v>0.45</v>
      </c>
      <c r="H7" s="93">
        <v>10000</v>
      </c>
      <c r="I7" s="93" t="s">
        <v>579</v>
      </c>
      <c r="J7" s="93">
        <v>1.0449999999999999</v>
      </c>
      <c r="L7" s="279" t="s">
        <v>574</v>
      </c>
      <c r="M7" s="279"/>
    </row>
    <row r="8" spans="1:13">
      <c r="A8" s="27"/>
      <c r="B8" s="27"/>
      <c r="D8" s="27" t="s">
        <v>134</v>
      </c>
      <c r="E8" s="51">
        <v>3823.99</v>
      </c>
      <c r="G8" s="93">
        <v>0.45</v>
      </c>
      <c r="H8" s="93">
        <v>12000</v>
      </c>
      <c r="I8" s="93" t="s">
        <v>580</v>
      </c>
      <c r="J8" s="93">
        <v>1.06</v>
      </c>
      <c r="L8" s="280" t="str">
        <f ca="1">IFERROR(VLOOKUP(L5&amp;M5,I:J,2,0),"1")</f>
        <v>1</v>
      </c>
      <c r="M8" s="281"/>
    </row>
    <row r="9" spans="1:13">
      <c r="A9" s="27"/>
      <c r="B9" s="27"/>
      <c r="G9" s="93">
        <v>0.45</v>
      </c>
      <c r="H9" s="93">
        <v>15000</v>
      </c>
      <c r="I9" s="93" t="s">
        <v>581</v>
      </c>
      <c r="J9" s="93">
        <v>1.075</v>
      </c>
    </row>
    <row r="10" spans="1:13">
      <c r="A10" s="27"/>
      <c r="B10" s="27"/>
      <c r="G10" s="93">
        <v>0.45</v>
      </c>
      <c r="H10" s="93">
        <v>20000</v>
      </c>
      <c r="I10" s="93" t="s">
        <v>582</v>
      </c>
      <c r="J10" s="93">
        <v>1.0900000000000001</v>
      </c>
    </row>
    <row r="11" spans="1:13">
      <c r="G11" s="93">
        <v>0.5</v>
      </c>
      <c r="H11" s="93">
        <v>10000</v>
      </c>
      <c r="I11" s="93" t="s">
        <v>583</v>
      </c>
      <c r="J11" s="93">
        <v>1.05</v>
      </c>
    </row>
    <row r="12" spans="1:13">
      <c r="G12" s="93">
        <v>0.5</v>
      </c>
      <c r="H12" s="93">
        <v>12000</v>
      </c>
      <c r="I12" s="93" t="s">
        <v>584</v>
      </c>
      <c r="J12" s="93">
        <v>1.0649999999999999</v>
      </c>
    </row>
    <row r="13" spans="1:13">
      <c r="G13" s="93">
        <v>0.5</v>
      </c>
      <c r="H13" s="93">
        <v>15000</v>
      </c>
      <c r="I13" s="93" t="s">
        <v>585</v>
      </c>
      <c r="J13" s="93">
        <v>1.08</v>
      </c>
    </row>
    <row r="14" spans="1:13">
      <c r="G14" s="93">
        <v>0.5</v>
      </c>
      <c r="H14" s="93">
        <v>20000</v>
      </c>
      <c r="I14" s="93" t="s">
        <v>586</v>
      </c>
      <c r="J14" s="93">
        <v>1.095</v>
      </c>
    </row>
    <row r="15" spans="1:13">
      <c r="G15" s="93">
        <v>0.55000000000000004</v>
      </c>
      <c r="H15" s="93">
        <v>10000</v>
      </c>
      <c r="I15" s="93" t="s">
        <v>587</v>
      </c>
      <c r="J15" s="93">
        <v>1.0549999999999999</v>
      </c>
    </row>
    <row r="16" spans="1:13">
      <c r="G16" s="93">
        <v>0.55000000000000004</v>
      </c>
      <c r="H16" s="93">
        <v>12000</v>
      </c>
      <c r="I16" s="93" t="s">
        <v>58</v>
      </c>
      <c r="J16" s="93">
        <v>1.07</v>
      </c>
    </row>
    <row r="17" spans="7:10">
      <c r="G17" s="93">
        <v>0.55000000000000004</v>
      </c>
      <c r="H17" s="93">
        <v>15000</v>
      </c>
      <c r="I17" s="93" t="s">
        <v>588</v>
      </c>
      <c r="J17" s="93">
        <v>1.085</v>
      </c>
    </row>
    <row r="18" spans="7:10">
      <c r="G18" s="93">
        <v>0.55000000000000004</v>
      </c>
      <c r="H18" s="93">
        <v>20000</v>
      </c>
      <c r="I18" s="93" t="s">
        <v>589</v>
      </c>
      <c r="J18" s="93">
        <v>1.1000000000000001</v>
      </c>
    </row>
  </sheetData>
  <mergeCells count="5">
    <mergeCell ref="L7:M7"/>
    <mergeCell ref="L8:M8"/>
    <mergeCell ref="A1:B1"/>
    <mergeCell ref="D1:E1"/>
    <mergeCell ref="G1:J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F893B-09E9-4E31-BA31-7995F6130575}">
  <sheetPr codeName="Planilha10">
    <tabColor rgb="FFFFFF00"/>
  </sheetPr>
  <dimension ref="B2:N11"/>
  <sheetViews>
    <sheetView showGridLines="0" topLeftCell="B1" workbookViewId="0">
      <selection activeCell="E24" sqref="E24"/>
    </sheetView>
  </sheetViews>
  <sheetFormatPr defaultRowHeight="14.5"/>
  <cols>
    <col min="1" max="1" width="2.54296875" customWidth="1"/>
    <col min="5" max="5" width="13.1796875" customWidth="1"/>
    <col min="6" max="8" width="12.6328125" bestFit="1" customWidth="1"/>
    <col min="9" max="9" width="14.6328125" customWidth="1"/>
    <col min="10" max="10" width="13.54296875" bestFit="1" customWidth="1"/>
    <col min="11" max="11" width="13.08984375" bestFit="1" customWidth="1"/>
    <col min="12" max="14" width="14.90625" customWidth="1"/>
  </cols>
  <sheetData>
    <row r="2" spans="2:14">
      <c r="B2" s="87"/>
      <c r="C2" s="87"/>
      <c r="D2" s="87"/>
      <c r="E2" s="109"/>
    </row>
    <row r="3" spans="2:14">
      <c r="B3" s="289" t="s">
        <v>557</v>
      </c>
      <c r="C3" s="289"/>
      <c r="D3" s="290"/>
      <c r="E3" s="124">
        <v>44866</v>
      </c>
      <c r="F3" s="124">
        <v>44896</v>
      </c>
      <c r="G3" s="124">
        <v>44927</v>
      </c>
      <c r="H3" s="124">
        <v>44958</v>
      </c>
      <c r="I3" s="124">
        <v>44986</v>
      </c>
      <c r="J3" s="124">
        <v>45017</v>
      </c>
      <c r="K3" s="124">
        <v>45047</v>
      </c>
      <c r="L3" s="124">
        <v>45078</v>
      </c>
      <c r="M3" s="124">
        <v>45108</v>
      </c>
      <c r="N3" s="124">
        <v>45139</v>
      </c>
    </row>
    <row r="4" spans="2:14">
      <c r="B4" s="287" t="s">
        <v>558</v>
      </c>
      <c r="C4" s="288"/>
      <c r="D4" s="288"/>
      <c r="E4" s="88">
        <v>827162.53</v>
      </c>
      <c r="F4" s="88">
        <v>896073.2699999999</v>
      </c>
      <c r="G4" s="88">
        <v>2423130.8299999996</v>
      </c>
      <c r="H4" s="88">
        <v>3132128.15</v>
      </c>
      <c r="I4" s="88">
        <v>4829342.0600000061</v>
      </c>
      <c r="J4" s="88">
        <v>6226380.7300000051</v>
      </c>
      <c r="K4" s="88">
        <v>8705958.5499999914</v>
      </c>
      <c r="L4" s="88">
        <v>7518641.0699999919</v>
      </c>
      <c r="M4" s="88">
        <v>8723385.2500000075</v>
      </c>
      <c r="N4" s="88">
        <f>SUMIFS(Base_Rebate!V:V,Base_Rebate!W:W,"&gt;=5000")</f>
        <v>8504125.6900000051</v>
      </c>
    </row>
    <row r="5" spans="2:14">
      <c r="B5" s="287" t="s">
        <v>559</v>
      </c>
      <c r="C5" s="288"/>
      <c r="D5" s="288"/>
      <c r="E5" s="89">
        <v>5.0000000000000001E-4</v>
      </c>
      <c r="F5" s="89">
        <v>5.0000000000000001E-4</v>
      </c>
      <c r="G5" s="89">
        <v>5.0000000000000001E-4</v>
      </c>
      <c r="H5" s="89">
        <v>5.0000000000000001E-4</v>
      </c>
      <c r="I5" s="89">
        <v>5.0000000000000001E-4</v>
      </c>
      <c r="J5" s="89">
        <v>5.0000000000000001E-4</v>
      </c>
      <c r="K5" s="89">
        <v>5.0000000000000001E-4</v>
      </c>
      <c r="L5" s="89">
        <v>5.0000000000000001E-4</v>
      </c>
      <c r="M5" s="89">
        <v>5.0000000000000001E-4</v>
      </c>
      <c r="N5" s="89">
        <v>5.0000000000000001E-4</v>
      </c>
    </row>
    <row r="6" spans="2:14">
      <c r="B6" s="287" t="s">
        <v>541</v>
      </c>
      <c r="C6" s="288"/>
      <c r="D6" s="288"/>
      <c r="E6" s="88">
        <v>2346833.46</v>
      </c>
      <c r="F6" s="88">
        <v>2585211.1800000011</v>
      </c>
      <c r="G6" s="88">
        <v>6758574.96</v>
      </c>
      <c r="H6" s="88">
        <v>8848799.0800000057</v>
      </c>
      <c r="I6" s="88">
        <v>12861047.049999997</v>
      </c>
      <c r="J6" s="88">
        <v>17052842.440000013</v>
      </c>
      <c r="K6" s="88">
        <v>20040897.709999997</v>
      </c>
      <c r="L6" s="88">
        <v>20908769.040000014</v>
      </c>
      <c r="M6" s="88">
        <v>22196705.079999965</v>
      </c>
      <c r="N6" s="88">
        <f>SUMIFS(Base_Rebate!W:W,Base_Rebate!W:W,"&gt;=5000")</f>
        <v>21938083.870000012</v>
      </c>
    </row>
    <row r="7" spans="2:14">
      <c r="B7" s="287" t="s">
        <v>561</v>
      </c>
      <c r="C7" s="288"/>
      <c r="D7" s="288"/>
      <c r="E7" s="89">
        <v>3.0000000000000001E-3</v>
      </c>
      <c r="F7" s="89">
        <v>3.0000000000000001E-3</v>
      </c>
      <c r="G7" s="89">
        <v>3.0000000000000001E-3</v>
      </c>
      <c r="H7" s="89">
        <v>3.0000000000000001E-3</v>
      </c>
      <c r="I7" s="89">
        <v>3.0000000000000001E-3</v>
      </c>
      <c r="J7" s="89">
        <v>3.0000000000000001E-3</v>
      </c>
      <c r="K7" s="89">
        <v>3.0000000000000001E-3</v>
      </c>
      <c r="L7" s="89">
        <v>3.0000000000000001E-3</v>
      </c>
      <c r="M7" s="89">
        <v>3.0000000000000001E-3</v>
      </c>
      <c r="N7" s="89">
        <v>3.0000000000000001E-3</v>
      </c>
    </row>
    <row r="8" spans="2:14">
      <c r="B8" s="291" t="s">
        <v>560</v>
      </c>
      <c r="C8" s="292"/>
      <c r="D8" s="292"/>
      <c r="E8" s="90">
        <v>7454.0816450000002</v>
      </c>
      <c r="F8" s="90">
        <f>F5*F4+F7*F6</f>
        <v>8203.6701750000029</v>
      </c>
      <c r="G8" s="90">
        <v>27727.927400000004</v>
      </c>
      <c r="H8" s="90">
        <v>28112.461315000015</v>
      </c>
      <c r="I8" s="90">
        <v>40997.812179999994</v>
      </c>
      <c r="J8" s="90">
        <v>54271.71768500004</v>
      </c>
      <c r="K8" s="90">
        <v>64475.67240499999</v>
      </c>
      <c r="L8" s="90">
        <v>66485.627655000033</v>
      </c>
      <c r="M8" s="90">
        <v>70951.807864999908</v>
      </c>
      <c r="N8" s="90">
        <f>(N4*N5)+(N6*N7)</f>
        <v>70066.314455000043</v>
      </c>
    </row>
    <row r="9" spans="2:14" hidden="1">
      <c r="E9" t="s">
        <v>1509</v>
      </c>
      <c r="F9" s="112">
        <f>F11-F10</f>
        <v>6240.6371050000016</v>
      </c>
    </row>
    <row r="10" spans="2:14" hidden="1">
      <c r="E10" t="s">
        <v>1510</v>
      </c>
      <c r="F10">
        <v>8203.6701750000029</v>
      </c>
    </row>
    <row r="11" spans="2:14" hidden="1">
      <c r="E11" t="s">
        <v>1511</v>
      </c>
      <c r="F11">
        <v>14444.307280000005</v>
      </c>
    </row>
  </sheetData>
  <mergeCells count="6">
    <mergeCell ref="B7:D7"/>
    <mergeCell ref="B3:D3"/>
    <mergeCell ref="B4:D4"/>
    <mergeCell ref="B5:D5"/>
    <mergeCell ref="B8:D8"/>
    <mergeCell ref="B6:D6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CEDF1-A7A2-4CE0-9375-A38DF6FE48CE}">
  <sheetPr codeName="Planilha11">
    <tabColor theme="0" tint="-0.499984740745262"/>
  </sheetPr>
  <dimension ref="A1:W4050"/>
  <sheetViews>
    <sheetView showGridLines="0" zoomScale="85" zoomScaleNormal="85" workbookViewId="0">
      <selection activeCell="A2" sqref="A2:W4050"/>
    </sheetView>
  </sheetViews>
  <sheetFormatPr defaultRowHeight="14.5"/>
  <cols>
    <col min="1" max="1" width="31" bestFit="1" customWidth="1"/>
    <col min="2" max="2" width="46.81640625" bestFit="1" customWidth="1"/>
    <col min="3" max="3" width="21.81640625" bestFit="1" customWidth="1"/>
    <col min="4" max="4" width="8.1796875" bestFit="1" customWidth="1"/>
    <col min="5" max="5" width="21.81640625" bestFit="1" customWidth="1"/>
    <col min="6" max="6" width="10.6328125" bestFit="1" customWidth="1"/>
    <col min="7" max="7" width="12.81640625" bestFit="1" customWidth="1"/>
    <col min="8" max="8" width="20.6328125" bestFit="1" customWidth="1"/>
    <col min="9" max="9" width="18.453125" bestFit="1" customWidth="1"/>
    <col min="10" max="10" width="12.1796875" bestFit="1" customWidth="1"/>
    <col min="11" max="11" width="20.08984375" bestFit="1" customWidth="1"/>
    <col min="12" max="12" width="19.81640625" bestFit="1" customWidth="1"/>
    <col min="13" max="13" width="71.6328125" bestFit="1" customWidth="1"/>
    <col min="14" max="14" width="85.36328125" bestFit="1" customWidth="1"/>
    <col min="15" max="15" width="17.6328125" bestFit="1" customWidth="1"/>
    <col min="16" max="16" width="9.1796875" bestFit="1" customWidth="1"/>
    <col min="17" max="17" width="25.81640625" bestFit="1" customWidth="1"/>
    <col min="18" max="18" width="30" bestFit="1" customWidth="1"/>
    <col min="19" max="19" width="25.81640625" bestFit="1" customWidth="1"/>
    <col min="20" max="20" width="15.6328125" bestFit="1" customWidth="1"/>
    <col min="21" max="21" width="18.1796875" bestFit="1" customWidth="1"/>
    <col min="22" max="22" width="16" bestFit="1" customWidth="1"/>
    <col min="23" max="23" width="18.08984375" bestFit="1" customWidth="1"/>
  </cols>
  <sheetData>
    <row r="1" spans="1:23">
      <c r="A1" s="268" t="s">
        <v>225</v>
      </c>
      <c r="B1" s="268" t="s">
        <v>226</v>
      </c>
      <c r="C1" s="268" t="s">
        <v>227</v>
      </c>
      <c r="D1" s="268" t="s">
        <v>228</v>
      </c>
      <c r="E1" s="268" t="s">
        <v>229</v>
      </c>
      <c r="F1" s="268" t="s">
        <v>230</v>
      </c>
      <c r="G1" s="268" t="s">
        <v>231</v>
      </c>
      <c r="H1" s="269" t="s">
        <v>238</v>
      </c>
      <c r="I1" s="268" t="s">
        <v>542</v>
      </c>
      <c r="J1" s="268" t="s">
        <v>543</v>
      </c>
      <c r="K1" s="268" t="s">
        <v>544</v>
      </c>
      <c r="L1" s="268" t="s">
        <v>545</v>
      </c>
      <c r="M1" s="268" t="s">
        <v>546</v>
      </c>
      <c r="N1" s="268" t="s">
        <v>547</v>
      </c>
      <c r="O1" s="268" t="s">
        <v>548</v>
      </c>
      <c r="P1" s="268" t="s">
        <v>549</v>
      </c>
      <c r="Q1" s="268" t="s">
        <v>550</v>
      </c>
      <c r="R1" s="268" t="s">
        <v>551</v>
      </c>
      <c r="S1" s="268" t="s">
        <v>552</v>
      </c>
      <c r="T1" s="268" t="s">
        <v>553</v>
      </c>
      <c r="U1" s="273" t="s">
        <v>554</v>
      </c>
      <c r="V1" s="274" t="s">
        <v>555</v>
      </c>
      <c r="W1" s="274" t="s">
        <v>556</v>
      </c>
    </row>
    <row r="2" spans="1:23" s="27" customFormat="1">
      <c r="A2" t="s">
        <v>246</v>
      </c>
      <c r="B2" t="s">
        <v>1987</v>
      </c>
      <c r="C2" t="s">
        <v>57</v>
      </c>
      <c r="D2" t="s">
        <v>58</v>
      </c>
      <c r="E2">
        <v>11995615</v>
      </c>
      <c r="F2" s="111">
        <v>44951</v>
      </c>
      <c r="G2" t="s">
        <v>1988</v>
      </c>
      <c r="H2" s="111">
        <v>44951</v>
      </c>
      <c r="I2" t="s">
        <v>263</v>
      </c>
      <c r="J2"/>
      <c r="K2" t="s">
        <v>1408</v>
      </c>
      <c r="L2" t="s">
        <v>1409</v>
      </c>
      <c r="M2"/>
      <c r="N2" t="s">
        <v>1431</v>
      </c>
      <c r="O2" t="s">
        <v>1411</v>
      </c>
      <c r="P2" t="s">
        <v>252</v>
      </c>
      <c r="Q2"/>
      <c r="R2"/>
      <c r="S2"/>
      <c r="T2" s="125">
        <v>60000</v>
      </c>
      <c r="U2"/>
      <c r="V2"/>
      <c r="W2"/>
    </row>
    <row r="3" spans="1:23" s="27" customFormat="1">
      <c r="A3" t="s">
        <v>246</v>
      </c>
      <c r="B3" t="s">
        <v>383</v>
      </c>
      <c r="C3" t="s">
        <v>57</v>
      </c>
      <c r="D3" t="s">
        <v>58</v>
      </c>
      <c r="E3">
        <v>35807</v>
      </c>
      <c r="F3" s="111">
        <v>44929</v>
      </c>
      <c r="G3" t="s">
        <v>1867</v>
      </c>
      <c r="H3" s="111">
        <v>44929</v>
      </c>
      <c r="I3" t="s">
        <v>263</v>
      </c>
      <c r="J3"/>
      <c r="K3" t="s">
        <v>1418</v>
      </c>
      <c r="L3" t="s">
        <v>1409</v>
      </c>
      <c r="M3"/>
      <c r="N3" t="s">
        <v>1446</v>
      </c>
      <c r="O3" t="s">
        <v>1411</v>
      </c>
      <c r="P3" t="s">
        <v>254</v>
      </c>
      <c r="Q3"/>
      <c r="R3"/>
      <c r="S3" t="s">
        <v>1414</v>
      </c>
      <c r="T3" s="125">
        <v>30000</v>
      </c>
      <c r="U3"/>
      <c r="V3"/>
      <c r="W3"/>
    </row>
    <row r="4" spans="1:23" s="27" customFormat="1">
      <c r="A4" t="s">
        <v>246</v>
      </c>
      <c r="B4" t="s">
        <v>383</v>
      </c>
      <c r="C4" t="s">
        <v>57</v>
      </c>
      <c r="D4" t="s">
        <v>58</v>
      </c>
      <c r="E4">
        <v>6277864</v>
      </c>
      <c r="F4" s="111">
        <v>44873</v>
      </c>
      <c r="G4" t="s">
        <v>849</v>
      </c>
      <c r="H4" s="111">
        <v>44874</v>
      </c>
      <c r="I4" t="s">
        <v>253</v>
      </c>
      <c r="J4"/>
      <c r="K4" t="s">
        <v>1430</v>
      </c>
      <c r="L4" t="s">
        <v>1409</v>
      </c>
      <c r="M4"/>
      <c r="N4" t="s">
        <v>1439</v>
      </c>
      <c r="O4" t="s">
        <v>1411</v>
      </c>
      <c r="P4" t="s">
        <v>252</v>
      </c>
      <c r="Q4" t="s">
        <v>1429</v>
      </c>
      <c r="R4" t="s">
        <v>1429</v>
      </c>
      <c r="S4" t="s">
        <v>1412</v>
      </c>
      <c r="T4" s="125">
        <v>70000</v>
      </c>
      <c r="U4"/>
      <c r="V4">
        <v>4591.72</v>
      </c>
      <c r="W4">
        <v>6399</v>
      </c>
    </row>
    <row r="5" spans="1:23" s="27" customFormat="1">
      <c r="A5" t="s">
        <v>246</v>
      </c>
      <c r="B5" t="s">
        <v>383</v>
      </c>
      <c r="C5" t="s">
        <v>57</v>
      </c>
      <c r="D5" t="s">
        <v>58</v>
      </c>
      <c r="E5">
        <v>9458088</v>
      </c>
      <c r="F5" s="111">
        <v>44930</v>
      </c>
      <c r="G5" t="s">
        <v>1869</v>
      </c>
      <c r="H5" s="111">
        <v>44931</v>
      </c>
      <c r="I5" t="s">
        <v>253</v>
      </c>
      <c r="J5"/>
      <c r="K5" t="s">
        <v>1418</v>
      </c>
      <c r="L5" t="s">
        <v>1409</v>
      </c>
      <c r="M5"/>
      <c r="N5" t="s">
        <v>3145</v>
      </c>
      <c r="O5" t="s">
        <v>1411</v>
      </c>
      <c r="P5" t="s">
        <v>254</v>
      </c>
      <c r="Q5" t="s">
        <v>1412</v>
      </c>
      <c r="R5" t="s">
        <v>1412</v>
      </c>
      <c r="S5" t="s">
        <v>1412</v>
      </c>
      <c r="T5" s="125">
        <v>30000</v>
      </c>
      <c r="U5"/>
      <c r="V5">
        <v>2536.36</v>
      </c>
      <c r="W5">
        <v>6987.9</v>
      </c>
    </row>
    <row r="6" spans="1:23" s="27" customFormat="1">
      <c r="A6" t="s">
        <v>246</v>
      </c>
      <c r="B6" t="s">
        <v>383</v>
      </c>
      <c r="C6" t="s">
        <v>57</v>
      </c>
      <c r="D6" t="s">
        <v>58</v>
      </c>
      <c r="E6">
        <v>11299930</v>
      </c>
      <c r="F6" s="111">
        <v>44837</v>
      </c>
      <c r="G6" t="s">
        <v>384</v>
      </c>
      <c r="H6" s="111">
        <v>44839</v>
      </c>
      <c r="I6" t="s">
        <v>253</v>
      </c>
      <c r="J6"/>
      <c r="K6" t="s">
        <v>1408</v>
      </c>
      <c r="L6" t="s">
        <v>1409</v>
      </c>
      <c r="M6"/>
      <c r="N6" t="s">
        <v>1433</v>
      </c>
      <c r="O6" t="s">
        <v>1411</v>
      </c>
      <c r="P6" t="s">
        <v>254</v>
      </c>
      <c r="Q6" t="s">
        <v>1412</v>
      </c>
      <c r="R6" t="s">
        <v>1412</v>
      </c>
      <c r="S6" t="s">
        <v>1412</v>
      </c>
      <c r="T6" s="125">
        <v>15000</v>
      </c>
      <c r="U6"/>
      <c r="V6">
        <v>9040.73</v>
      </c>
      <c r="W6">
        <v>18296.39</v>
      </c>
    </row>
    <row r="7" spans="1:23" s="27" customFormat="1">
      <c r="A7" t="s">
        <v>246</v>
      </c>
      <c r="B7" t="s">
        <v>383</v>
      </c>
      <c r="C7" t="s">
        <v>57</v>
      </c>
      <c r="D7" t="s">
        <v>58</v>
      </c>
      <c r="E7">
        <v>11455064</v>
      </c>
      <c r="F7" s="111">
        <v>44838</v>
      </c>
      <c r="G7" t="s">
        <v>385</v>
      </c>
      <c r="H7" s="111">
        <v>44844</v>
      </c>
      <c r="I7" t="s">
        <v>253</v>
      </c>
      <c r="J7"/>
      <c r="K7" t="s">
        <v>1408</v>
      </c>
      <c r="L7" t="s">
        <v>1409</v>
      </c>
      <c r="M7"/>
      <c r="N7" t="s">
        <v>1491</v>
      </c>
      <c r="O7" t="s">
        <v>1411</v>
      </c>
      <c r="P7" t="s">
        <v>254</v>
      </c>
      <c r="Q7" t="s">
        <v>1412</v>
      </c>
      <c r="R7" t="s">
        <v>1412</v>
      </c>
      <c r="S7" t="s">
        <v>1412</v>
      </c>
      <c r="T7" s="125">
        <v>70000</v>
      </c>
      <c r="U7"/>
      <c r="V7">
        <v>0</v>
      </c>
      <c r="W7">
        <v>92042.5</v>
      </c>
    </row>
    <row r="8" spans="1:23" s="27" customFormat="1">
      <c r="A8" t="s">
        <v>246</v>
      </c>
      <c r="B8" t="s">
        <v>383</v>
      </c>
      <c r="C8" t="s">
        <v>57</v>
      </c>
      <c r="D8" t="s">
        <v>58</v>
      </c>
      <c r="E8">
        <v>11744023</v>
      </c>
      <c r="F8" s="111">
        <v>44873</v>
      </c>
      <c r="G8" t="s">
        <v>850</v>
      </c>
      <c r="H8" s="111">
        <v>44874</v>
      </c>
      <c r="I8" t="s">
        <v>253</v>
      </c>
      <c r="J8"/>
      <c r="K8" t="s">
        <v>1408</v>
      </c>
      <c r="L8" t="s">
        <v>1409</v>
      </c>
      <c r="M8"/>
      <c r="N8" t="s">
        <v>1421</v>
      </c>
      <c r="O8" t="s">
        <v>1411</v>
      </c>
      <c r="P8" t="s">
        <v>252</v>
      </c>
      <c r="Q8" t="s">
        <v>1412</v>
      </c>
      <c r="R8" t="s">
        <v>1412</v>
      </c>
      <c r="S8" t="s">
        <v>1412</v>
      </c>
      <c r="T8" s="125">
        <v>70000</v>
      </c>
      <c r="U8"/>
      <c r="V8">
        <v>824.84</v>
      </c>
      <c r="W8">
        <v>2324.02</v>
      </c>
    </row>
    <row r="9" spans="1:23" s="27" customFormat="1">
      <c r="A9" t="s">
        <v>246</v>
      </c>
      <c r="B9" t="s">
        <v>383</v>
      </c>
      <c r="C9" t="s">
        <v>57</v>
      </c>
      <c r="D9" t="s">
        <v>58</v>
      </c>
      <c r="E9">
        <v>11750300</v>
      </c>
      <c r="F9" s="111">
        <v>44874</v>
      </c>
      <c r="G9" t="s">
        <v>852</v>
      </c>
      <c r="H9" s="111">
        <v>44875</v>
      </c>
      <c r="I9" t="s">
        <v>253</v>
      </c>
      <c r="J9"/>
      <c r="K9" t="s">
        <v>1408</v>
      </c>
      <c r="L9" t="s">
        <v>1409</v>
      </c>
      <c r="M9"/>
      <c r="N9" t="s">
        <v>1439</v>
      </c>
      <c r="O9" t="s">
        <v>1411</v>
      </c>
      <c r="P9" t="s">
        <v>252</v>
      </c>
      <c r="Q9" t="s">
        <v>1412</v>
      </c>
      <c r="R9" t="s">
        <v>1412</v>
      </c>
      <c r="S9" t="s">
        <v>1412</v>
      </c>
      <c r="T9" s="125">
        <v>70000</v>
      </c>
      <c r="U9"/>
      <c r="V9">
        <v>201.39</v>
      </c>
      <c r="W9">
        <v>5011</v>
      </c>
    </row>
    <row r="10" spans="1:23" s="27" customFormat="1">
      <c r="A10" t="s">
        <v>246</v>
      </c>
      <c r="B10" t="s">
        <v>383</v>
      </c>
      <c r="C10" t="s">
        <v>57</v>
      </c>
      <c r="D10" t="s">
        <v>58</v>
      </c>
      <c r="E10">
        <v>11799158</v>
      </c>
      <c r="F10" s="111">
        <v>44887</v>
      </c>
      <c r="G10" t="s">
        <v>1211</v>
      </c>
      <c r="H10" s="111">
        <v>44896</v>
      </c>
      <c r="I10" t="s">
        <v>253</v>
      </c>
      <c r="J10"/>
      <c r="K10" t="s">
        <v>1408</v>
      </c>
      <c r="L10" t="s">
        <v>1409</v>
      </c>
      <c r="M10"/>
      <c r="N10" t="s">
        <v>1431</v>
      </c>
      <c r="O10" t="s">
        <v>1411</v>
      </c>
      <c r="P10" t="s">
        <v>254</v>
      </c>
      <c r="Q10" t="s">
        <v>1412</v>
      </c>
      <c r="R10" t="s">
        <v>1412</v>
      </c>
      <c r="S10" t="s">
        <v>1412</v>
      </c>
      <c r="T10" s="125">
        <v>70000</v>
      </c>
      <c r="U10"/>
      <c r="V10">
        <v>1689.74</v>
      </c>
      <c r="W10">
        <v>2882.02</v>
      </c>
    </row>
    <row r="11" spans="1:23" s="27" customFormat="1">
      <c r="A11" t="s">
        <v>246</v>
      </c>
      <c r="B11" t="s">
        <v>383</v>
      </c>
      <c r="C11" t="s">
        <v>57</v>
      </c>
      <c r="D11" t="s">
        <v>58</v>
      </c>
      <c r="E11">
        <v>11800139</v>
      </c>
      <c r="F11" s="111">
        <v>44902</v>
      </c>
      <c r="G11" t="s">
        <v>1212</v>
      </c>
      <c r="H11" s="111">
        <v>44915</v>
      </c>
      <c r="I11" t="s">
        <v>253</v>
      </c>
      <c r="J11"/>
      <c r="K11" t="s">
        <v>1408</v>
      </c>
      <c r="L11" t="s">
        <v>1409</v>
      </c>
      <c r="M11"/>
      <c r="N11" t="s">
        <v>1421</v>
      </c>
      <c r="O11" t="s">
        <v>1411</v>
      </c>
      <c r="P11" t="s">
        <v>254</v>
      </c>
      <c r="Q11" t="s">
        <v>1412</v>
      </c>
      <c r="R11" t="s">
        <v>1412</v>
      </c>
      <c r="S11" t="s">
        <v>1412</v>
      </c>
      <c r="T11" s="125">
        <v>60000</v>
      </c>
      <c r="U11"/>
      <c r="V11">
        <v>0</v>
      </c>
      <c r="W11">
        <v>28922.65</v>
      </c>
    </row>
    <row r="12" spans="1:23" s="27" customFormat="1">
      <c r="A12" t="s">
        <v>246</v>
      </c>
      <c r="B12" t="s">
        <v>383</v>
      </c>
      <c r="C12" t="s">
        <v>57</v>
      </c>
      <c r="D12" t="s">
        <v>58</v>
      </c>
      <c r="E12">
        <v>11865972</v>
      </c>
      <c r="F12" s="111">
        <v>44902</v>
      </c>
      <c r="G12" t="s">
        <v>1213</v>
      </c>
      <c r="H12" s="111">
        <v>44904</v>
      </c>
      <c r="I12" t="s">
        <v>253</v>
      </c>
      <c r="J12"/>
      <c r="K12" t="s">
        <v>1408</v>
      </c>
      <c r="L12" t="s">
        <v>1409</v>
      </c>
      <c r="M12"/>
      <c r="N12" t="s">
        <v>1413</v>
      </c>
      <c r="O12" t="s">
        <v>1411</v>
      </c>
      <c r="P12" t="s">
        <v>254</v>
      </c>
      <c r="Q12" t="s">
        <v>1412</v>
      </c>
      <c r="R12" t="s">
        <v>1412</v>
      </c>
      <c r="S12" t="s">
        <v>1412</v>
      </c>
      <c r="T12" s="125">
        <v>70000</v>
      </c>
      <c r="U12"/>
      <c r="V12">
        <v>17317.349999999999</v>
      </c>
      <c r="W12">
        <v>34805.339999999997</v>
      </c>
    </row>
    <row r="13" spans="1:23" s="27" customFormat="1">
      <c r="A13" t="s">
        <v>246</v>
      </c>
      <c r="B13" t="s">
        <v>383</v>
      </c>
      <c r="C13" t="s">
        <v>57</v>
      </c>
      <c r="D13" t="s">
        <v>58</v>
      </c>
      <c r="E13">
        <v>11882030</v>
      </c>
      <c r="F13" s="111">
        <v>44908</v>
      </c>
      <c r="G13" t="s">
        <v>1374</v>
      </c>
      <c r="H13" s="111">
        <v>44915</v>
      </c>
      <c r="I13" t="s">
        <v>282</v>
      </c>
      <c r="J13"/>
      <c r="K13" t="s">
        <v>1408</v>
      </c>
      <c r="L13" t="s">
        <v>1409</v>
      </c>
      <c r="M13"/>
      <c r="N13" t="s">
        <v>1439</v>
      </c>
      <c r="O13" t="s">
        <v>1411</v>
      </c>
      <c r="P13" t="s">
        <v>252</v>
      </c>
      <c r="Q13" t="s">
        <v>1414</v>
      </c>
      <c r="R13" t="s">
        <v>1414</v>
      </c>
      <c r="S13" t="s">
        <v>1412</v>
      </c>
      <c r="T13" s="125">
        <v>60000</v>
      </c>
      <c r="U13"/>
      <c r="V13"/>
      <c r="W13"/>
    </row>
    <row r="14" spans="1:23" s="27" customFormat="1">
      <c r="A14" t="s">
        <v>246</v>
      </c>
      <c r="B14" t="s">
        <v>383</v>
      </c>
      <c r="C14" t="s">
        <v>57</v>
      </c>
      <c r="D14" t="s">
        <v>58</v>
      </c>
      <c r="E14">
        <v>11894549</v>
      </c>
      <c r="F14" s="111">
        <v>44910</v>
      </c>
      <c r="G14" t="s">
        <v>1214</v>
      </c>
      <c r="H14" s="111">
        <v>44915</v>
      </c>
      <c r="I14" t="s">
        <v>253</v>
      </c>
      <c r="J14"/>
      <c r="K14" t="s">
        <v>1408</v>
      </c>
      <c r="L14" t="s">
        <v>1409</v>
      </c>
      <c r="M14"/>
      <c r="N14" t="s">
        <v>1439</v>
      </c>
      <c r="O14" t="s">
        <v>1411</v>
      </c>
      <c r="P14" t="s">
        <v>252</v>
      </c>
      <c r="Q14" t="s">
        <v>1412</v>
      </c>
      <c r="R14" t="s">
        <v>1412</v>
      </c>
      <c r="S14" t="s">
        <v>1412</v>
      </c>
      <c r="T14" s="125">
        <v>60000</v>
      </c>
      <c r="U14"/>
      <c r="V14">
        <v>730.85</v>
      </c>
      <c r="W14">
        <v>1910</v>
      </c>
    </row>
    <row r="15" spans="1:23" s="27" customFormat="1">
      <c r="A15" t="s">
        <v>246</v>
      </c>
      <c r="B15" t="s">
        <v>383</v>
      </c>
      <c r="C15" t="s">
        <v>57</v>
      </c>
      <c r="D15" t="s">
        <v>58</v>
      </c>
      <c r="E15">
        <v>11906639</v>
      </c>
      <c r="F15" s="111">
        <v>44914</v>
      </c>
      <c r="G15" t="s">
        <v>1375</v>
      </c>
      <c r="H15" s="111">
        <v>44915</v>
      </c>
      <c r="I15" t="s">
        <v>263</v>
      </c>
      <c r="J15"/>
      <c r="K15" t="s">
        <v>1408</v>
      </c>
      <c r="L15" t="s">
        <v>1409</v>
      </c>
      <c r="M15"/>
      <c r="N15" t="s">
        <v>1410</v>
      </c>
      <c r="O15" t="s">
        <v>1411</v>
      </c>
      <c r="P15" t="s">
        <v>252</v>
      </c>
      <c r="Q15"/>
      <c r="R15"/>
      <c r="S15" t="s">
        <v>1414</v>
      </c>
      <c r="T15" s="125">
        <v>30000</v>
      </c>
      <c r="U15"/>
      <c r="V15"/>
      <c r="W15"/>
    </row>
    <row r="16" spans="1:23" s="27" customFormat="1">
      <c r="A16" t="s">
        <v>246</v>
      </c>
      <c r="B16" t="s">
        <v>383</v>
      </c>
      <c r="C16" t="s">
        <v>57</v>
      </c>
      <c r="D16" t="s">
        <v>58</v>
      </c>
      <c r="E16">
        <v>11911458</v>
      </c>
      <c r="F16" s="111">
        <v>44915</v>
      </c>
      <c r="G16" t="s">
        <v>1376</v>
      </c>
      <c r="H16" s="111">
        <v>44915</v>
      </c>
      <c r="I16" t="s">
        <v>282</v>
      </c>
      <c r="J16"/>
      <c r="K16" t="s">
        <v>1408</v>
      </c>
      <c r="L16" t="s">
        <v>1409</v>
      </c>
      <c r="M16"/>
      <c r="N16" t="s">
        <v>1425</v>
      </c>
      <c r="O16" t="s">
        <v>1411</v>
      </c>
      <c r="P16" t="s">
        <v>254</v>
      </c>
      <c r="Q16"/>
      <c r="R16" t="s">
        <v>1414</v>
      </c>
      <c r="S16" t="s">
        <v>1412</v>
      </c>
      <c r="T16" s="125">
        <v>30000</v>
      </c>
      <c r="U16"/>
      <c r="V16"/>
      <c r="W16"/>
    </row>
    <row r="17" spans="1:23" s="27" customFormat="1">
      <c r="A17" t="s">
        <v>246</v>
      </c>
      <c r="B17" t="s">
        <v>383</v>
      </c>
      <c r="C17" t="s">
        <v>57</v>
      </c>
      <c r="D17" t="s">
        <v>58</v>
      </c>
      <c r="E17">
        <v>11922589</v>
      </c>
      <c r="F17" s="111">
        <v>44917</v>
      </c>
      <c r="G17" t="s">
        <v>1377</v>
      </c>
      <c r="H17" s="111">
        <v>44918</v>
      </c>
      <c r="I17" t="s">
        <v>282</v>
      </c>
      <c r="J17"/>
      <c r="K17" t="s">
        <v>1408</v>
      </c>
      <c r="L17" t="s">
        <v>1409</v>
      </c>
      <c r="M17"/>
      <c r="N17" t="s">
        <v>1466</v>
      </c>
      <c r="O17" t="s">
        <v>1411</v>
      </c>
      <c r="P17" t="s">
        <v>252</v>
      </c>
      <c r="Q17"/>
      <c r="R17"/>
      <c r="S17"/>
      <c r="T17" s="125">
        <v>30000</v>
      </c>
      <c r="U17"/>
      <c r="V17"/>
      <c r="W17"/>
    </row>
    <row r="18" spans="1:23" s="27" customFormat="1">
      <c r="A18" t="s">
        <v>246</v>
      </c>
      <c r="B18" t="s">
        <v>383</v>
      </c>
      <c r="C18" t="s">
        <v>57</v>
      </c>
      <c r="D18" t="s">
        <v>58</v>
      </c>
      <c r="E18">
        <v>11964300</v>
      </c>
      <c r="F18" s="111">
        <v>44929</v>
      </c>
      <c r="G18" t="s">
        <v>1873</v>
      </c>
      <c r="H18" s="111">
        <v>44929</v>
      </c>
      <c r="I18" t="s">
        <v>253</v>
      </c>
      <c r="J18"/>
      <c r="K18" t="s">
        <v>1408</v>
      </c>
      <c r="L18" t="s">
        <v>1409</v>
      </c>
      <c r="M18"/>
      <c r="N18" t="s">
        <v>1446</v>
      </c>
      <c r="O18" t="s">
        <v>1411</v>
      </c>
      <c r="P18" t="s">
        <v>254</v>
      </c>
      <c r="Q18" t="s">
        <v>1412</v>
      </c>
      <c r="R18" t="s">
        <v>1412</v>
      </c>
      <c r="S18" t="s">
        <v>1412</v>
      </c>
      <c r="T18" s="125">
        <v>30000</v>
      </c>
      <c r="U18"/>
      <c r="V18">
        <v>0</v>
      </c>
      <c r="W18">
        <v>38300.18</v>
      </c>
    </row>
    <row r="19" spans="1:23" s="27" customFormat="1">
      <c r="A19" t="s">
        <v>246</v>
      </c>
      <c r="B19" t="s">
        <v>950</v>
      </c>
      <c r="C19" t="s">
        <v>53</v>
      </c>
      <c r="D19" t="s">
        <v>54</v>
      </c>
      <c r="E19">
        <v>11892947</v>
      </c>
      <c r="F19" s="111">
        <v>44914</v>
      </c>
      <c r="G19" t="s">
        <v>1225</v>
      </c>
      <c r="H19" s="111">
        <v>44915</v>
      </c>
      <c r="I19" t="s">
        <v>282</v>
      </c>
      <c r="J19"/>
      <c r="K19" t="s">
        <v>1408</v>
      </c>
      <c r="L19" t="s">
        <v>1409</v>
      </c>
      <c r="M19"/>
      <c r="N19" t="s">
        <v>1428</v>
      </c>
      <c r="O19" t="s">
        <v>1411</v>
      </c>
      <c r="P19" t="s">
        <v>254</v>
      </c>
      <c r="Q19"/>
      <c r="R19"/>
      <c r="S19" t="s">
        <v>1414</v>
      </c>
      <c r="T19" s="125">
        <v>110000</v>
      </c>
      <c r="U19"/>
      <c r="V19"/>
      <c r="W19"/>
    </row>
    <row r="20" spans="1:23" s="27" customFormat="1">
      <c r="A20" t="s">
        <v>246</v>
      </c>
      <c r="B20" t="s">
        <v>950</v>
      </c>
      <c r="C20" t="s">
        <v>53</v>
      </c>
      <c r="D20" t="s">
        <v>54</v>
      </c>
      <c r="E20">
        <v>11899948</v>
      </c>
      <c r="F20" s="111">
        <v>44911</v>
      </c>
      <c r="G20" t="s">
        <v>1226</v>
      </c>
      <c r="H20" s="111">
        <v>44911</v>
      </c>
      <c r="I20" t="s">
        <v>253</v>
      </c>
      <c r="J20"/>
      <c r="K20" t="s">
        <v>1418</v>
      </c>
      <c r="L20" t="s">
        <v>1409</v>
      </c>
      <c r="M20"/>
      <c r="N20" t="s">
        <v>1467</v>
      </c>
      <c r="O20" t="s">
        <v>1411</v>
      </c>
      <c r="P20" t="s">
        <v>254</v>
      </c>
      <c r="Q20" t="s">
        <v>1412</v>
      </c>
      <c r="R20" t="s">
        <v>1412</v>
      </c>
      <c r="S20" t="s">
        <v>1412</v>
      </c>
      <c r="T20" s="125">
        <v>30000</v>
      </c>
      <c r="U20"/>
      <c r="V20">
        <v>0</v>
      </c>
      <c r="W20">
        <v>43172</v>
      </c>
    </row>
    <row r="21" spans="1:23" s="27" customFormat="1">
      <c r="A21" t="s">
        <v>246</v>
      </c>
      <c r="B21" t="s">
        <v>950</v>
      </c>
      <c r="C21" t="s">
        <v>53</v>
      </c>
      <c r="D21" t="s">
        <v>54</v>
      </c>
      <c r="E21">
        <v>11905221</v>
      </c>
      <c r="F21" s="111">
        <v>44914</v>
      </c>
      <c r="G21" t="s">
        <v>1227</v>
      </c>
      <c r="H21" s="111">
        <v>44914</v>
      </c>
      <c r="I21" t="s">
        <v>253</v>
      </c>
      <c r="J21"/>
      <c r="K21" t="s">
        <v>1418</v>
      </c>
      <c r="L21" t="s">
        <v>1438</v>
      </c>
      <c r="M21"/>
      <c r="N21" t="s">
        <v>1441</v>
      </c>
      <c r="O21" t="s">
        <v>1411</v>
      </c>
      <c r="P21" t="s">
        <v>254</v>
      </c>
      <c r="Q21" t="s">
        <v>1412</v>
      </c>
      <c r="R21" t="s">
        <v>1412</v>
      </c>
      <c r="S21" t="s">
        <v>1412</v>
      </c>
      <c r="T21" s="125">
        <v>40000</v>
      </c>
      <c r="U21"/>
      <c r="V21"/>
      <c r="W21"/>
    </row>
    <row r="22" spans="1:23" s="27" customFormat="1">
      <c r="A22" t="s">
        <v>246</v>
      </c>
      <c r="B22" t="s">
        <v>950</v>
      </c>
      <c r="C22" t="s">
        <v>53</v>
      </c>
      <c r="D22" t="s">
        <v>54</v>
      </c>
      <c r="E22">
        <v>11905221</v>
      </c>
      <c r="F22" s="111">
        <v>44914</v>
      </c>
      <c r="G22" t="s">
        <v>1227</v>
      </c>
      <c r="H22" s="111">
        <v>44914</v>
      </c>
      <c r="I22" t="s">
        <v>253</v>
      </c>
      <c r="J22"/>
      <c r="K22" t="s">
        <v>1418</v>
      </c>
      <c r="L22" t="s">
        <v>1409</v>
      </c>
      <c r="M22"/>
      <c r="N22" t="s">
        <v>1441</v>
      </c>
      <c r="O22" t="s">
        <v>1411</v>
      </c>
      <c r="P22" t="s">
        <v>254</v>
      </c>
      <c r="Q22" t="s">
        <v>1412</v>
      </c>
      <c r="R22" t="s">
        <v>1412</v>
      </c>
      <c r="S22" t="s">
        <v>1412</v>
      </c>
      <c r="T22" s="125">
        <v>40000</v>
      </c>
      <c r="U22"/>
      <c r="V22">
        <v>73544.66</v>
      </c>
      <c r="W22">
        <v>60923.5</v>
      </c>
    </row>
    <row r="23" spans="1:23" s="27" customFormat="1">
      <c r="A23" t="s">
        <v>246</v>
      </c>
      <c r="B23" t="s">
        <v>950</v>
      </c>
      <c r="C23" t="s">
        <v>53</v>
      </c>
      <c r="D23" t="s">
        <v>54</v>
      </c>
      <c r="E23">
        <v>11905221</v>
      </c>
      <c r="F23" s="111">
        <v>44914</v>
      </c>
      <c r="G23" t="s">
        <v>1227</v>
      </c>
      <c r="H23" s="111">
        <v>44914</v>
      </c>
      <c r="I23" t="s">
        <v>253</v>
      </c>
      <c r="J23"/>
      <c r="K23" t="s">
        <v>1418</v>
      </c>
      <c r="L23" t="s">
        <v>5297</v>
      </c>
      <c r="M23"/>
      <c r="N23" t="s">
        <v>1441</v>
      </c>
      <c r="O23" t="s">
        <v>1411</v>
      </c>
      <c r="P23" t="s">
        <v>254</v>
      </c>
      <c r="Q23" t="s">
        <v>1412</v>
      </c>
      <c r="R23" t="s">
        <v>1412</v>
      </c>
      <c r="S23" t="s">
        <v>1412</v>
      </c>
      <c r="T23" s="125">
        <v>40000</v>
      </c>
      <c r="U23"/>
      <c r="V23">
        <v>73544.66</v>
      </c>
      <c r="W23">
        <v>100</v>
      </c>
    </row>
    <row r="24" spans="1:23" s="27" customFormat="1">
      <c r="A24" t="s">
        <v>246</v>
      </c>
      <c r="B24" t="s">
        <v>62</v>
      </c>
      <c r="C24" t="s">
        <v>53</v>
      </c>
      <c r="D24" t="s">
        <v>54</v>
      </c>
      <c r="E24">
        <v>11300540</v>
      </c>
      <c r="F24" s="111">
        <v>44804</v>
      </c>
      <c r="G24" t="s">
        <v>411</v>
      </c>
      <c r="H24" s="111">
        <v>44804</v>
      </c>
      <c r="I24" t="s">
        <v>253</v>
      </c>
      <c r="J24"/>
      <c r="K24" t="s">
        <v>1418</v>
      </c>
      <c r="L24" t="s">
        <v>1438</v>
      </c>
      <c r="M24"/>
      <c r="N24" t="s">
        <v>1440</v>
      </c>
      <c r="O24" t="s">
        <v>1411</v>
      </c>
      <c r="P24" t="s">
        <v>254</v>
      </c>
      <c r="Q24" t="s">
        <v>1412</v>
      </c>
      <c r="R24" t="s">
        <v>1412</v>
      </c>
      <c r="S24" t="s">
        <v>1412</v>
      </c>
      <c r="T24" s="125">
        <v>15000</v>
      </c>
      <c r="U24"/>
      <c r="V24">
        <v>16700.27</v>
      </c>
      <c r="W24">
        <v>6648.9</v>
      </c>
    </row>
    <row r="25" spans="1:23" s="27" customFormat="1">
      <c r="A25" t="s">
        <v>246</v>
      </c>
      <c r="B25" t="s">
        <v>62</v>
      </c>
      <c r="C25" t="s">
        <v>53</v>
      </c>
      <c r="D25" t="s">
        <v>54</v>
      </c>
      <c r="E25">
        <v>11300540</v>
      </c>
      <c r="F25" s="111">
        <v>44804</v>
      </c>
      <c r="G25" t="s">
        <v>411</v>
      </c>
      <c r="H25" s="111">
        <v>44804</v>
      </c>
      <c r="I25" t="s">
        <v>253</v>
      </c>
      <c r="J25"/>
      <c r="K25" t="s">
        <v>1418</v>
      </c>
      <c r="L25" t="s">
        <v>1409</v>
      </c>
      <c r="M25"/>
      <c r="N25" t="s">
        <v>1440</v>
      </c>
      <c r="O25" t="s">
        <v>1411</v>
      </c>
      <c r="P25" t="s">
        <v>254</v>
      </c>
      <c r="Q25" t="s">
        <v>1412</v>
      </c>
      <c r="R25" t="s">
        <v>1412</v>
      </c>
      <c r="S25" t="s">
        <v>1412</v>
      </c>
      <c r="T25" s="125">
        <v>15000</v>
      </c>
      <c r="U25"/>
      <c r="V25">
        <v>16700.27</v>
      </c>
      <c r="W25">
        <v>27327.79</v>
      </c>
    </row>
    <row r="26" spans="1:23" s="27" customFormat="1">
      <c r="A26" t="s">
        <v>246</v>
      </c>
      <c r="B26" t="s">
        <v>62</v>
      </c>
      <c r="C26" t="s">
        <v>53</v>
      </c>
      <c r="D26" t="s">
        <v>54</v>
      </c>
      <c r="E26">
        <v>11383478</v>
      </c>
      <c r="F26" s="111">
        <v>44813</v>
      </c>
      <c r="G26" t="s">
        <v>412</v>
      </c>
      <c r="H26" s="111">
        <v>44813</v>
      </c>
      <c r="I26" t="s">
        <v>253</v>
      </c>
      <c r="J26"/>
      <c r="K26" t="s">
        <v>1408</v>
      </c>
      <c r="L26" t="s">
        <v>1409</v>
      </c>
      <c r="M26"/>
      <c r="N26" t="s">
        <v>1421</v>
      </c>
      <c r="O26" t="s">
        <v>1411</v>
      </c>
      <c r="P26" t="s">
        <v>252</v>
      </c>
      <c r="Q26" t="s">
        <v>1412</v>
      </c>
      <c r="R26" t="s">
        <v>1412</v>
      </c>
      <c r="S26" t="s">
        <v>1412</v>
      </c>
      <c r="T26" s="125">
        <v>15000</v>
      </c>
      <c r="U26"/>
      <c r="V26">
        <v>1129.3900000000001</v>
      </c>
      <c r="W26">
        <v>4972.75</v>
      </c>
    </row>
    <row r="27" spans="1:23" s="27" customFormat="1">
      <c r="A27" t="s">
        <v>246</v>
      </c>
      <c r="B27" t="s">
        <v>62</v>
      </c>
      <c r="C27" t="s">
        <v>53</v>
      </c>
      <c r="D27" t="s">
        <v>54</v>
      </c>
      <c r="E27">
        <v>11400608</v>
      </c>
      <c r="F27" s="111">
        <v>44819</v>
      </c>
      <c r="G27" t="s">
        <v>413</v>
      </c>
      <c r="H27" s="111">
        <v>44820</v>
      </c>
      <c r="I27" t="s">
        <v>263</v>
      </c>
      <c r="J27"/>
      <c r="K27" t="s">
        <v>1408</v>
      </c>
      <c r="L27" t="s">
        <v>1409</v>
      </c>
      <c r="M27"/>
      <c r="N27" t="s">
        <v>1439</v>
      </c>
      <c r="O27" t="s">
        <v>1411</v>
      </c>
      <c r="P27" t="s">
        <v>252</v>
      </c>
      <c r="Q27"/>
      <c r="R27"/>
      <c r="S27" t="s">
        <v>1414</v>
      </c>
      <c r="T27" s="125">
        <v>15000</v>
      </c>
      <c r="U27"/>
      <c r="V27"/>
      <c r="W27"/>
    </row>
    <row r="28" spans="1:23" s="27" customFormat="1">
      <c r="A28" t="s">
        <v>246</v>
      </c>
      <c r="B28" t="s">
        <v>62</v>
      </c>
      <c r="C28" t="s">
        <v>53</v>
      </c>
      <c r="D28" t="s">
        <v>54</v>
      </c>
      <c r="E28">
        <v>11471067</v>
      </c>
      <c r="F28" s="111">
        <v>44825</v>
      </c>
      <c r="G28" t="s">
        <v>414</v>
      </c>
      <c r="H28" s="111">
        <v>44826</v>
      </c>
      <c r="I28" t="s">
        <v>253</v>
      </c>
      <c r="J28"/>
      <c r="K28" t="s">
        <v>1408</v>
      </c>
      <c r="L28" t="s">
        <v>1409</v>
      </c>
      <c r="M28"/>
      <c r="N28" t="s">
        <v>1433</v>
      </c>
      <c r="O28" t="s">
        <v>1411</v>
      </c>
      <c r="P28" t="s">
        <v>252</v>
      </c>
      <c r="Q28" t="s">
        <v>1412</v>
      </c>
      <c r="R28" t="s">
        <v>1412</v>
      </c>
      <c r="S28" t="s">
        <v>1412</v>
      </c>
      <c r="T28" s="125">
        <v>15000</v>
      </c>
      <c r="U28"/>
      <c r="V28">
        <v>7519.05</v>
      </c>
      <c r="W28">
        <v>22360.01</v>
      </c>
    </row>
    <row r="29" spans="1:23" s="27" customFormat="1">
      <c r="A29" t="s">
        <v>246</v>
      </c>
      <c r="B29" t="s">
        <v>62</v>
      </c>
      <c r="C29" t="s">
        <v>53</v>
      </c>
      <c r="D29" t="s">
        <v>54</v>
      </c>
      <c r="E29">
        <v>11562347</v>
      </c>
      <c r="F29" s="111">
        <v>44837</v>
      </c>
      <c r="G29" t="s">
        <v>415</v>
      </c>
      <c r="H29" s="111">
        <v>44837</v>
      </c>
      <c r="I29" t="s">
        <v>253</v>
      </c>
      <c r="J29"/>
      <c r="K29" t="s">
        <v>1430</v>
      </c>
      <c r="L29" t="s">
        <v>1438</v>
      </c>
      <c r="M29"/>
      <c r="N29" t="s">
        <v>1454</v>
      </c>
      <c r="O29" t="s">
        <v>1411</v>
      </c>
      <c r="P29" t="s">
        <v>254</v>
      </c>
      <c r="Q29" t="s">
        <v>1412</v>
      </c>
      <c r="R29" t="s">
        <v>1412</v>
      </c>
      <c r="S29" t="s">
        <v>1412</v>
      </c>
      <c r="T29" s="125">
        <v>15000</v>
      </c>
      <c r="U29"/>
      <c r="V29"/>
      <c r="W29"/>
    </row>
    <row r="30" spans="1:23" s="27" customFormat="1">
      <c r="A30" t="s">
        <v>246</v>
      </c>
      <c r="B30" t="s">
        <v>62</v>
      </c>
      <c r="C30" t="s">
        <v>53</v>
      </c>
      <c r="D30" t="s">
        <v>54</v>
      </c>
      <c r="E30">
        <v>11562347</v>
      </c>
      <c r="F30" s="111">
        <v>44837</v>
      </c>
      <c r="G30" t="s">
        <v>415</v>
      </c>
      <c r="H30" s="111">
        <v>44837</v>
      </c>
      <c r="I30" t="s">
        <v>253</v>
      </c>
      <c r="J30"/>
      <c r="K30" t="s">
        <v>1430</v>
      </c>
      <c r="L30" t="s">
        <v>1409</v>
      </c>
      <c r="M30"/>
      <c r="N30" t="s">
        <v>1454</v>
      </c>
      <c r="O30" t="s">
        <v>1411</v>
      </c>
      <c r="P30" t="s">
        <v>254</v>
      </c>
      <c r="Q30" t="s">
        <v>1412</v>
      </c>
      <c r="R30" t="s">
        <v>1412</v>
      </c>
      <c r="S30" t="s">
        <v>1412</v>
      </c>
      <c r="T30" s="125">
        <v>15000</v>
      </c>
      <c r="U30"/>
      <c r="V30">
        <v>1904.49</v>
      </c>
      <c r="W30">
        <v>5199</v>
      </c>
    </row>
    <row r="31" spans="1:23" s="27" customFormat="1">
      <c r="A31" t="s">
        <v>246</v>
      </c>
      <c r="B31" t="s">
        <v>62</v>
      </c>
      <c r="C31" t="s">
        <v>53</v>
      </c>
      <c r="D31" t="s">
        <v>54</v>
      </c>
      <c r="E31">
        <v>11568154</v>
      </c>
      <c r="F31" s="111">
        <v>44838</v>
      </c>
      <c r="G31" t="s">
        <v>416</v>
      </c>
      <c r="H31" s="111">
        <v>44838</v>
      </c>
      <c r="I31" t="s">
        <v>263</v>
      </c>
      <c r="J31"/>
      <c r="K31" t="s">
        <v>1408</v>
      </c>
      <c r="L31" t="s">
        <v>1409</v>
      </c>
      <c r="M31"/>
      <c r="N31" t="s">
        <v>1431</v>
      </c>
      <c r="O31" t="s">
        <v>1411</v>
      </c>
      <c r="P31" t="s">
        <v>254</v>
      </c>
      <c r="Q31" t="s">
        <v>1414</v>
      </c>
      <c r="R31" t="s">
        <v>1414</v>
      </c>
      <c r="S31" t="s">
        <v>1412</v>
      </c>
      <c r="T31" s="125">
        <v>15000</v>
      </c>
      <c r="U31"/>
      <c r="V31"/>
      <c r="W31"/>
    </row>
    <row r="32" spans="1:23" s="27" customFormat="1">
      <c r="A32" t="s">
        <v>246</v>
      </c>
      <c r="B32" t="s">
        <v>368</v>
      </c>
      <c r="C32" t="s">
        <v>57</v>
      </c>
      <c r="D32" t="s">
        <v>58</v>
      </c>
      <c r="E32">
        <v>9595083</v>
      </c>
      <c r="F32" s="111">
        <v>44827</v>
      </c>
      <c r="G32" t="s">
        <v>369</v>
      </c>
      <c r="H32" s="111">
        <v>44827</v>
      </c>
      <c r="I32" t="s">
        <v>253</v>
      </c>
      <c r="J32"/>
      <c r="K32" t="s">
        <v>1418</v>
      </c>
      <c r="L32" t="s">
        <v>1409</v>
      </c>
      <c r="M32"/>
      <c r="N32" t="s">
        <v>1447</v>
      </c>
      <c r="O32" t="s">
        <v>1411</v>
      </c>
      <c r="P32" t="s">
        <v>254</v>
      </c>
      <c r="Q32" t="s">
        <v>1412</v>
      </c>
      <c r="R32" t="s">
        <v>1412</v>
      </c>
      <c r="S32" t="s">
        <v>1412</v>
      </c>
      <c r="T32" s="125">
        <v>18000</v>
      </c>
      <c r="U32"/>
      <c r="V32">
        <v>2052.59</v>
      </c>
      <c r="W32">
        <v>5883.35</v>
      </c>
    </row>
    <row r="33" spans="1:23" s="27" customFormat="1">
      <c r="A33" t="s">
        <v>246</v>
      </c>
      <c r="B33" t="s">
        <v>368</v>
      </c>
      <c r="C33" t="s">
        <v>57</v>
      </c>
      <c r="D33" t="s">
        <v>58</v>
      </c>
      <c r="E33">
        <v>11417633</v>
      </c>
      <c r="F33" s="111">
        <v>44818</v>
      </c>
      <c r="G33" t="s">
        <v>5618</v>
      </c>
      <c r="H33" s="111">
        <v>45093</v>
      </c>
      <c r="I33" t="s">
        <v>282</v>
      </c>
      <c r="J33"/>
      <c r="K33" t="s">
        <v>1418</v>
      </c>
      <c r="L33" t="s">
        <v>5297</v>
      </c>
      <c r="M33"/>
      <c r="N33" t="s">
        <v>1447</v>
      </c>
      <c r="O33" t="s">
        <v>1411</v>
      </c>
      <c r="P33" t="s">
        <v>254</v>
      </c>
      <c r="Q33"/>
      <c r="R33" t="s">
        <v>1414</v>
      </c>
      <c r="S33" t="s">
        <v>1415</v>
      </c>
      <c r="T33" s="125">
        <v>15000</v>
      </c>
      <c r="U33"/>
      <c r="V33"/>
      <c r="W33"/>
    </row>
    <row r="34" spans="1:23" s="27" customFormat="1">
      <c r="A34" t="s">
        <v>246</v>
      </c>
      <c r="B34" t="s">
        <v>1864</v>
      </c>
      <c r="C34" t="s">
        <v>57</v>
      </c>
      <c r="D34" t="s">
        <v>58</v>
      </c>
      <c r="E34">
        <v>11983097</v>
      </c>
      <c r="F34" s="111">
        <v>44946</v>
      </c>
      <c r="G34" t="s">
        <v>1865</v>
      </c>
      <c r="H34" s="111">
        <v>44949</v>
      </c>
      <c r="I34" t="s">
        <v>263</v>
      </c>
      <c r="J34"/>
      <c r="K34" t="s">
        <v>1408</v>
      </c>
      <c r="L34" t="s">
        <v>1409</v>
      </c>
      <c r="M34"/>
      <c r="N34" t="s">
        <v>1444</v>
      </c>
      <c r="O34" t="s">
        <v>1411</v>
      </c>
      <c r="P34" t="s">
        <v>254</v>
      </c>
      <c r="Q34"/>
      <c r="R34"/>
      <c r="S34" t="s">
        <v>1414</v>
      </c>
      <c r="T34" s="125">
        <v>20000</v>
      </c>
      <c r="U34"/>
      <c r="V34"/>
      <c r="W34"/>
    </row>
    <row r="35" spans="1:23" s="27" customFormat="1">
      <c r="A35" t="s">
        <v>246</v>
      </c>
      <c r="B35" t="s">
        <v>1864</v>
      </c>
      <c r="C35" t="s">
        <v>57</v>
      </c>
      <c r="D35" t="s">
        <v>58</v>
      </c>
      <c r="E35">
        <v>12058852</v>
      </c>
      <c r="F35" s="111">
        <v>44954</v>
      </c>
      <c r="G35" t="s">
        <v>1866</v>
      </c>
      <c r="H35" s="111">
        <v>44956</v>
      </c>
      <c r="I35" t="s">
        <v>253</v>
      </c>
      <c r="J35"/>
      <c r="K35" t="s">
        <v>1408</v>
      </c>
      <c r="L35" t="s">
        <v>1409</v>
      </c>
      <c r="M35"/>
      <c r="N35" t="s">
        <v>1439</v>
      </c>
      <c r="O35" t="s">
        <v>1411</v>
      </c>
      <c r="P35" t="s">
        <v>254</v>
      </c>
      <c r="Q35" t="s">
        <v>1412</v>
      </c>
      <c r="R35" t="s">
        <v>1412</v>
      </c>
      <c r="S35" t="s">
        <v>1412</v>
      </c>
      <c r="T35" s="125">
        <v>15000</v>
      </c>
      <c r="U35"/>
      <c r="V35">
        <v>0</v>
      </c>
      <c r="W35">
        <v>678.5</v>
      </c>
    </row>
    <row r="36" spans="1:23" s="27" customFormat="1">
      <c r="A36" t="s">
        <v>246</v>
      </c>
      <c r="B36" t="s">
        <v>1864</v>
      </c>
      <c r="C36" t="s">
        <v>57</v>
      </c>
      <c r="D36" t="s">
        <v>58</v>
      </c>
      <c r="E36">
        <v>12078240</v>
      </c>
      <c r="F36" s="111">
        <v>44958</v>
      </c>
      <c r="G36" t="s">
        <v>2962</v>
      </c>
      <c r="H36" s="111">
        <v>44960</v>
      </c>
      <c r="I36" t="s">
        <v>253</v>
      </c>
      <c r="J36"/>
      <c r="K36" t="s">
        <v>1408</v>
      </c>
      <c r="L36" t="s">
        <v>1409</v>
      </c>
      <c r="M36"/>
      <c r="N36" t="s">
        <v>1421</v>
      </c>
      <c r="O36" t="s">
        <v>1411</v>
      </c>
      <c r="P36" t="s">
        <v>252</v>
      </c>
      <c r="Q36" t="s">
        <v>1412</v>
      </c>
      <c r="R36" t="s">
        <v>1412</v>
      </c>
      <c r="S36" t="s">
        <v>1412</v>
      </c>
      <c r="T36" s="125">
        <v>15000</v>
      </c>
      <c r="U36"/>
      <c r="V36">
        <v>14197.4</v>
      </c>
      <c r="W36">
        <v>35671.65</v>
      </c>
    </row>
    <row r="37" spans="1:23" s="27" customFormat="1">
      <c r="A37" t="s">
        <v>246</v>
      </c>
      <c r="B37" t="s">
        <v>1864</v>
      </c>
      <c r="C37" t="s">
        <v>57</v>
      </c>
      <c r="D37" t="s">
        <v>58</v>
      </c>
      <c r="E37">
        <v>12110610</v>
      </c>
      <c r="F37" s="111">
        <v>44970</v>
      </c>
      <c r="G37" t="s">
        <v>2963</v>
      </c>
      <c r="H37" s="111">
        <v>44972</v>
      </c>
      <c r="I37" t="s">
        <v>282</v>
      </c>
      <c r="J37"/>
      <c r="K37" t="s">
        <v>1408</v>
      </c>
      <c r="L37" t="s">
        <v>1409</v>
      </c>
      <c r="M37"/>
      <c r="N37" t="s">
        <v>1425</v>
      </c>
      <c r="O37" t="s">
        <v>1411</v>
      </c>
      <c r="P37" t="s">
        <v>254</v>
      </c>
      <c r="Q37" t="s">
        <v>1414</v>
      </c>
      <c r="R37" t="s">
        <v>1414</v>
      </c>
      <c r="S37" t="s">
        <v>1412</v>
      </c>
      <c r="T37" s="125">
        <v>35000</v>
      </c>
      <c r="U37"/>
      <c r="V37"/>
      <c r="W37"/>
    </row>
    <row r="38" spans="1:23" s="27" customFormat="1">
      <c r="A38" t="s">
        <v>246</v>
      </c>
      <c r="B38" t="s">
        <v>1864</v>
      </c>
      <c r="C38" t="s">
        <v>57</v>
      </c>
      <c r="D38" t="s">
        <v>58</v>
      </c>
      <c r="E38">
        <v>12115636</v>
      </c>
      <c r="F38" s="111">
        <v>44967</v>
      </c>
      <c r="G38" t="s">
        <v>2964</v>
      </c>
      <c r="H38" s="111">
        <v>44972</v>
      </c>
      <c r="I38" t="s">
        <v>263</v>
      </c>
      <c r="J38"/>
      <c r="K38" t="s">
        <v>1418</v>
      </c>
      <c r="L38" t="s">
        <v>1409</v>
      </c>
      <c r="M38"/>
      <c r="N38" t="s">
        <v>1434</v>
      </c>
      <c r="O38" t="s">
        <v>1411</v>
      </c>
      <c r="P38" t="s">
        <v>254</v>
      </c>
      <c r="Q38"/>
      <c r="R38"/>
      <c r="S38" t="s">
        <v>1414</v>
      </c>
      <c r="T38" s="125">
        <v>50000</v>
      </c>
      <c r="U38"/>
      <c r="V38"/>
      <c r="W38"/>
    </row>
    <row r="39" spans="1:23" s="27" customFormat="1">
      <c r="A39" t="s">
        <v>246</v>
      </c>
      <c r="B39" t="s">
        <v>396</v>
      </c>
      <c r="C39" t="s">
        <v>3182</v>
      </c>
      <c r="D39" t="s">
        <v>46</v>
      </c>
      <c r="E39">
        <v>12237225</v>
      </c>
      <c r="F39" s="111">
        <v>45000</v>
      </c>
      <c r="G39" t="s">
        <v>3978</v>
      </c>
      <c r="H39" s="111">
        <v>45000</v>
      </c>
      <c r="I39" t="s">
        <v>263</v>
      </c>
      <c r="J39"/>
      <c r="K39" t="s">
        <v>1408</v>
      </c>
      <c r="L39" t="s">
        <v>1409</v>
      </c>
      <c r="M39"/>
      <c r="N39" t="s">
        <v>1420</v>
      </c>
      <c r="O39" t="s">
        <v>1411</v>
      </c>
      <c r="P39" t="s">
        <v>254</v>
      </c>
      <c r="Q39"/>
      <c r="R39"/>
      <c r="S39" t="s">
        <v>1414</v>
      </c>
      <c r="T39" s="125">
        <v>10000</v>
      </c>
      <c r="U39"/>
      <c r="V39"/>
      <c r="W39"/>
    </row>
    <row r="40" spans="1:23" s="27" customFormat="1">
      <c r="A40" t="s">
        <v>246</v>
      </c>
      <c r="B40" t="s">
        <v>396</v>
      </c>
      <c r="C40" t="s">
        <v>611</v>
      </c>
      <c r="D40" t="s">
        <v>46</v>
      </c>
      <c r="E40">
        <v>11884364</v>
      </c>
      <c r="F40" s="111">
        <v>44908</v>
      </c>
      <c r="G40" t="s">
        <v>1247</v>
      </c>
      <c r="H40" s="111">
        <v>44908</v>
      </c>
      <c r="I40" t="s">
        <v>263</v>
      </c>
      <c r="J40"/>
      <c r="K40" t="s">
        <v>1418</v>
      </c>
      <c r="L40" t="s">
        <v>1409</v>
      </c>
      <c r="M40"/>
      <c r="N40" t="s">
        <v>1433</v>
      </c>
      <c r="O40" t="s">
        <v>1411</v>
      </c>
      <c r="P40" t="s">
        <v>254</v>
      </c>
      <c r="Q40"/>
      <c r="R40"/>
      <c r="S40" t="s">
        <v>1414</v>
      </c>
      <c r="T40" s="125">
        <v>15000</v>
      </c>
      <c r="U40"/>
      <c r="V40"/>
      <c r="W40"/>
    </row>
    <row r="41" spans="1:23" s="27" customFormat="1">
      <c r="A41" t="s">
        <v>246</v>
      </c>
      <c r="B41" t="s">
        <v>396</v>
      </c>
      <c r="C41" t="s">
        <v>741</v>
      </c>
      <c r="D41" t="s">
        <v>46</v>
      </c>
      <c r="E41">
        <v>11837454</v>
      </c>
      <c r="F41" s="111">
        <v>44985</v>
      </c>
      <c r="G41" t="s">
        <v>2988</v>
      </c>
      <c r="H41" s="111">
        <v>44985</v>
      </c>
      <c r="I41" t="s">
        <v>263</v>
      </c>
      <c r="J41"/>
      <c r="K41" t="s">
        <v>1418</v>
      </c>
      <c r="L41" t="s">
        <v>1409</v>
      </c>
      <c r="M41"/>
      <c r="N41" t="s">
        <v>1433</v>
      </c>
      <c r="O41" t="s">
        <v>1411</v>
      </c>
      <c r="P41" t="s">
        <v>254</v>
      </c>
      <c r="Q41" t="s">
        <v>1414</v>
      </c>
      <c r="R41" t="s">
        <v>1414</v>
      </c>
      <c r="S41" t="s">
        <v>1412</v>
      </c>
      <c r="T41" s="125">
        <v>10000</v>
      </c>
      <c r="U41"/>
      <c r="V41"/>
      <c r="W41"/>
    </row>
    <row r="42" spans="1:23" s="27" customFormat="1">
      <c r="A42" t="s">
        <v>246</v>
      </c>
      <c r="B42" t="s">
        <v>396</v>
      </c>
      <c r="C42" t="s">
        <v>2699</v>
      </c>
      <c r="D42" t="s">
        <v>46</v>
      </c>
      <c r="E42">
        <v>12136295</v>
      </c>
      <c r="F42" s="111">
        <v>44974</v>
      </c>
      <c r="G42" t="s">
        <v>2989</v>
      </c>
      <c r="H42" s="111">
        <v>44974</v>
      </c>
      <c r="I42" t="s">
        <v>263</v>
      </c>
      <c r="J42"/>
      <c r="K42" t="s">
        <v>1418</v>
      </c>
      <c r="L42" t="s">
        <v>1409</v>
      </c>
      <c r="M42"/>
      <c r="N42" t="s">
        <v>1495</v>
      </c>
      <c r="O42" t="s">
        <v>1411</v>
      </c>
      <c r="P42" t="s">
        <v>252</v>
      </c>
      <c r="Q42"/>
      <c r="R42"/>
      <c r="S42" t="s">
        <v>1414</v>
      </c>
      <c r="T42" s="125">
        <v>10000</v>
      </c>
      <c r="U42"/>
      <c r="V42"/>
      <c r="W42"/>
    </row>
    <row r="43" spans="1:23" s="27" customFormat="1">
      <c r="A43" t="s">
        <v>246</v>
      </c>
      <c r="B43" t="s">
        <v>396</v>
      </c>
      <c r="C43" t="s">
        <v>45</v>
      </c>
      <c r="D43" t="s">
        <v>46</v>
      </c>
      <c r="E43">
        <v>1073702</v>
      </c>
      <c r="F43" s="111">
        <v>44890</v>
      </c>
      <c r="G43" t="s">
        <v>858</v>
      </c>
      <c r="H43" s="111">
        <v>44890</v>
      </c>
      <c r="I43" t="s">
        <v>282</v>
      </c>
      <c r="J43"/>
      <c r="K43" t="s">
        <v>1430</v>
      </c>
      <c r="L43" t="s">
        <v>1409</v>
      </c>
      <c r="M43"/>
      <c r="N43" t="s">
        <v>1457</v>
      </c>
      <c r="O43" t="s">
        <v>1411</v>
      </c>
      <c r="P43" t="s">
        <v>254</v>
      </c>
      <c r="Q43"/>
      <c r="R43" t="s">
        <v>1414</v>
      </c>
      <c r="S43" t="s">
        <v>1412</v>
      </c>
      <c r="T43" s="125">
        <v>20000</v>
      </c>
      <c r="U43"/>
      <c r="V43"/>
      <c r="W43"/>
    </row>
    <row r="44" spans="1:23" s="27" customFormat="1">
      <c r="A44" t="s">
        <v>246</v>
      </c>
      <c r="B44" t="s">
        <v>396</v>
      </c>
      <c r="C44" t="s">
        <v>45</v>
      </c>
      <c r="D44" t="s">
        <v>46</v>
      </c>
      <c r="E44">
        <v>1331872</v>
      </c>
      <c r="F44" s="111">
        <v>44988</v>
      </c>
      <c r="G44" t="s">
        <v>3979</v>
      </c>
      <c r="H44" s="111">
        <v>44988</v>
      </c>
      <c r="I44" t="s">
        <v>263</v>
      </c>
      <c r="J44"/>
      <c r="K44" t="s">
        <v>1430</v>
      </c>
      <c r="L44" t="s">
        <v>1438</v>
      </c>
      <c r="M44"/>
      <c r="N44" t="s">
        <v>1431</v>
      </c>
      <c r="O44" t="s">
        <v>1411</v>
      </c>
      <c r="P44" t="s">
        <v>254</v>
      </c>
      <c r="Q44" t="s">
        <v>1414</v>
      </c>
      <c r="R44" t="s">
        <v>1414</v>
      </c>
      <c r="S44" t="s">
        <v>1412</v>
      </c>
      <c r="T44" s="125">
        <v>10000</v>
      </c>
      <c r="U44"/>
      <c r="V44"/>
      <c r="W44"/>
    </row>
    <row r="45" spans="1:23" s="27" customFormat="1">
      <c r="A45" t="s">
        <v>246</v>
      </c>
      <c r="B45" t="s">
        <v>396</v>
      </c>
      <c r="C45" t="s">
        <v>45</v>
      </c>
      <c r="D45" t="s">
        <v>46</v>
      </c>
      <c r="E45">
        <v>1331872</v>
      </c>
      <c r="F45" s="111">
        <v>44988</v>
      </c>
      <c r="G45" t="s">
        <v>3979</v>
      </c>
      <c r="H45" s="111">
        <v>44988</v>
      </c>
      <c r="I45" t="s">
        <v>263</v>
      </c>
      <c r="J45"/>
      <c r="K45" t="s">
        <v>1430</v>
      </c>
      <c r="L45" t="s">
        <v>1409</v>
      </c>
      <c r="M45"/>
      <c r="N45" t="s">
        <v>1431</v>
      </c>
      <c r="O45" t="s">
        <v>1411</v>
      </c>
      <c r="P45" t="s">
        <v>254</v>
      </c>
      <c r="Q45" t="s">
        <v>1414</v>
      </c>
      <c r="R45" t="s">
        <v>1414</v>
      </c>
      <c r="S45" t="s">
        <v>1412</v>
      </c>
      <c r="T45" s="125">
        <v>10000</v>
      </c>
      <c r="U45"/>
      <c r="V45"/>
      <c r="W45"/>
    </row>
    <row r="46" spans="1:23" s="27" customFormat="1">
      <c r="A46" t="s">
        <v>246</v>
      </c>
      <c r="B46" t="s">
        <v>396</v>
      </c>
      <c r="C46" t="s">
        <v>45</v>
      </c>
      <c r="D46" t="s">
        <v>46</v>
      </c>
      <c r="E46">
        <v>4340081</v>
      </c>
      <c r="F46" s="111">
        <v>44936</v>
      </c>
      <c r="G46" t="s">
        <v>1891</v>
      </c>
      <c r="H46" s="111">
        <v>44936</v>
      </c>
      <c r="I46" t="s">
        <v>282</v>
      </c>
      <c r="J46"/>
      <c r="K46" t="s">
        <v>1418</v>
      </c>
      <c r="L46" t="s">
        <v>1409</v>
      </c>
      <c r="M46"/>
      <c r="N46" t="s">
        <v>1433</v>
      </c>
      <c r="O46" t="s">
        <v>1411</v>
      </c>
      <c r="P46" t="s">
        <v>254</v>
      </c>
      <c r="Q46"/>
      <c r="R46"/>
      <c r="S46" t="s">
        <v>1414</v>
      </c>
      <c r="T46" s="125">
        <v>15000</v>
      </c>
      <c r="U46"/>
      <c r="V46"/>
      <c r="W46"/>
    </row>
    <row r="47" spans="1:23" s="27" customFormat="1">
      <c r="A47" t="s">
        <v>246</v>
      </c>
      <c r="B47" t="s">
        <v>396</v>
      </c>
      <c r="C47" t="s">
        <v>45</v>
      </c>
      <c r="D47" t="s">
        <v>46</v>
      </c>
      <c r="E47">
        <v>11519656</v>
      </c>
      <c r="F47" s="111">
        <v>44833</v>
      </c>
      <c r="G47" t="s">
        <v>397</v>
      </c>
      <c r="H47" s="111">
        <v>44833</v>
      </c>
      <c r="I47" t="s">
        <v>282</v>
      </c>
      <c r="J47"/>
      <c r="K47" t="s">
        <v>1418</v>
      </c>
      <c r="L47" t="s">
        <v>1409</v>
      </c>
      <c r="M47"/>
      <c r="N47" t="s">
        <v>1422</v>
      </c>
      <c r="O47" t="s">
        <v>1411</v>
      </c>
      <c r="P47" t="s">
        <v>254</v>
      </c>
      <c r="Q47"/>
      <c r="R47"/>
      <c r="S47" t="s">
        <v>1414</v>
      </c>
      <c r="T47" s="125">
        <v>15000</v>
      </c>
      <c r="U47"/>
      <c r="V47"/>
      <c r="W47"/>
    </row>
    <row r="48" spans="1:23" s="27" customFormat="1">
      <c r="A48" t="s">
        <v>246</v>
      </c>
      <c r="B48" t="s">
        <v>396</v>
      </c>
      <c r="C48" t="s">
        <v>45</v>
      </c>
      <c r="D48" t="s">
        <v>46</v>
      </c>
      <c r="E48">
        <v>11562725</v>
      </c>
      <c r="F48" s="111">
        <v>44837</v>
      </c>
      <c r="G48" t="s">
        <v>398</v>
      </c>
      <c r="H48" s="111">
        <v>45015</v>
      </c>
      <c r="I48" t="s">
        <v>282</v>
      </c>
      <c r="J48"/>
      <c r="K48" t="s">
        <v>1430</v>
      </c>
      <c r="L48" t="s">
        <v>5297</v>
      </c>
      <c r="M48"/>
      <c r="N48" t="s">
        <v>1444</v>
      </c>
      <c r="O48" t="s">
        <v>1411</v>
      </c>
      <c r="P48" t="s">
        <v>252</v>
      </c>
      <c r="Q48"/>
      <c r="R48"/>
      <c r="S48" t="s">
        <v>1414</v>
      </c>
      <c r="T48" s="125">
        <v>15000</v>
      </c>
      <c r="U48"/>
      <c r="V48"/>
      <c r="W48"/>
    </row>
    <row r="49" spans="1:23" s="27" customFormat="1">
      <c r="A49" t="s">
        <v>246</v>
      </c>
      <c r="B49" t="s">
        <v>396</v>
      </c>
      <c r="C49" t="s">
        <v>45</v>
      </c>
      <c r="D49" t="s">
        <v>46</v>
      </c>
      <c r="E49">
        <v>11592475</v>
      </c>
      <c r="F49" s="111">
        <v>44844</v>
      </c>
      <c r="G49" t="s">
        <v>399</v>
      </c>
      <c r="H49" s="111">
        <v>44844</v>
      </c>
      <c r="I49" t="s">
        <v>253</v>
      </c>
      <c r="J49"/>
      <c r="K49" t="s">
        <v>1418</v>
      </c>
      <c r="L49" t="s">
        <v>1409</v>
      </c>
      <c r="M49"/>
      <c r="N49" t="s">
        <v>1410</v>
      </c>
      <c r="O49" t="s">
        <v>1411</v>
      </c>
      <c r="P49" t="s">
        <v>254</v>
      </c>
      <c r="Q49" t="s">
        <v>1412</v>
      </c>
      <c r="R49" t="s">
        <v>1412</v>
      </c>
      <c r="S49" t="s">
        <v>1412</v>
      </c>
      <c r="T49" s="125">
        <v>15000</v>
      </c>
      <c r="U49"/>
      <c r="V49">
        <v>3754.26</v>
      </c>
      <c r="W49">
        <v>13310.39</v>
      </c>
    </row>
    <row r="50" spans="1:23" s="27" customFormat="1">
      <c r="A50" t="s">
        <v>246</v>
      </c>
      <c r="B50" t="s">
        <v>396</v>
      </c>
      <c r="C50" t="s">
        <v>45</v>
      </c>
      <c r="D50" t="s">
        <v>46</v>
      </c>
      <c r="E50">
        <v>11599622</v>
      </c>
      <c r="F50" s="111">
        <v>44845</v>
      </c>
      <c r="G50" t="s">
        <v>400</v>
      </c>
      <c r="H50" s="111">
        <v>44845</v>
      </c>
      <c r="I50" t="s">
        <v>253</v>
      </c>
      <c r="J50"/>
      <c r="K50" t="s">
        <v>1408</v>
      </c>
      <c r="L50" t="s">
        <v>1409</v>
      </c>
      <c r="M50"/>
      <c r="N50" t="s">
        <v>1413</v>
      </c>
      <c r="O50" t="s">
        <v>1411</v>
      </c>
      <c r="P50" t="s">
        <v>254</v>
      </c>
      <c r="Q50" t="s">
        <v>1412</v>
      </c>
      <c r="R50" t="s">
        <v>1412</v>
      </c>
      <c r="S50" t="s">
        <v>1412</v>
      </c>
      <c r="T50" s="125">
        <v>15000</v>
      </c>
      <c r="U50"/>
      <c r="V50">
        <v>16.22</v>
      </c>
      <c r="W50">
        <v>3427.9</v>
      </c>
    </row>
    <row r="51" spans="1:23" s="27" customFormat="1">
      <c r="A51" t="s">
        <v>246</v>
      </c>
      <c r="B51" t="s">
        <v>396</v>
      </c>
      <c r="C51" t="s">
        <v>45</v>
      </c>
      <c r="D51" t="s">
        <v>46</v>
      </c>
      <c r="E51">
        <v>11639536</v>
      </c>
      <c r="F51" s="111">
        <v>44858</v>
      </c>
      <c r="G51" t="s">
        <v>607</v>
      </c>
      <c r="H51" s="111">
        <v>44858</v>
      </c>
      <c r="I51" t="s">
        <v>253</v>
      </c>
      <c r="J51"/>
      <c r="K51" t="s">
        <v>1408</v>
      </c>
      <c r="L51" t="s">
        <v>1409</v>
      </c>
      <c r="M51"/>
      <c r="N51" t="s">
        <v>1439</v>
      </c>
      <c r="O51" t="s">
        <v>1411</v>
      </c>
      <c r="P51" t="s">
        <v>252</v>
      </c>
      <c r="Q51" t="s">
        <v>1412</v>
      </c>
      <c r="R51" t="s">
        <v>1412</v>
      </c>
      <c r="S51" t="s">
        <v>1412</v>
      </c>
      <c r="T51" s="125">
        <v>25000</v>
      </c>
      <c r="U51"/>
      <c r="V51">
        <v>3157.16</v>
      </c>
      <c r="W51">
        <v>6110</v>
      </c>
    </row>
    <row r="52" spans="1:23" s="27" customFormat="1">
      <c r="A52" t="s">
        <v>246</v>
      </c>
      <c r="B52" t="s">
        <v>396</v>
      </c>
      <c r="C52" t="s">
        <v>45</v>
      </c>
      <c r="D52" t="s">
        <v>46</v>
      </c>
      <c r="E52">
        <v>11648642</v>
      </c>
      <c r="F52" s="111">
        <v>44854</v>
      </c>
      <c r="G52" t="s">
        <v>401</v>
      </c>
      <c r="H52" s="111">
        <v>44854</v>
      </c>
      <c r="I52" t="s">
        <v>263</v>
      </c>
      <c r="J52"/>
      <c r="K52" t="s">
        <v>1408</v>
      </c>
      <c r="L52" t="s">
        <v>1409</v>
      </c>
      <c r="M52"/>
      <c r="N52" t="s">
        <v>1425</v>
      </c>
      <c r="O52" t="s">
        <v>1411</v>
      </c>
      <c r="P52" t="s">
        <v>252</v>
      </c>
      <c r="Q52"/>
      <c r="R52"/>
      <c r="S52" t="s">
        <v>1414</v>
      </c>
      <c r="T52" s="125">
        <v>30000</v>
      </c>
      <c r="U52"/>
      <c r="V52"/>
      <c r="W52"/>
    </row>
    <row r="53" spans="1:23" s="27" customFormat="1">
      <c r="A53" t="s">
        <v>246</v>
      </c>
      <c r="B53" t="s">
        <v>396</v>
      </c>
      <c r="C53" t="s">
        <v>45</v>
      </c>
      <c r="D53" t="s">
        <v>46</v>
      </c>
      <c r="E53">
        <v>11672419</v>
      </c>
      <c r="F53" s="111">
        <v>44868</v>
      </c>
      <c r="G53" t="s">
        <v>860</v>
      </c>
      <c r="H53" s="111">
        <v>44868</v>
      </c>
      <c r="I53" t="s">
        <v>263</v>
      </c>
      <c r="J53"/>
      <c r="K53" t="s">
        <v>1430</v>
      </c>
      <c r="L53" t="s">
        <v>1409</v>
      </c>
      <c r="M53"/>
      <c r="N53" t="s">
        <v>1421</v>
      </c>
      <c r="O53" t="s">
        <v>1411</v>
      </c>
      <c r="P53" t="s">
        <v>254</v>
      </c>
      <c r="Q53"/>
      <c r="R53"/>
      <c r="S53" t="s">
        <v>1414</v>
      </c>
      <c r="T53" s="125">
        <v>15000</v>
      </c>
      <c r="U53"/>
      <c r="V53"/>
      <c r="W53"/>
    </row>
    <row r="54" spans="1:23" s="27" customFormat="1">
      <c r="A54" t="s">
        <v>246</v>
      </c>
      <c r="B54" t="s">
        <v>396</v>
      </c>
      <c r="C54" t="s">
        <v>45</v>
      </c>
      <c r="D54" t="s">
        <v>46</v>
      </c>
      <c r="E54">
        <v>11683140</v>
      </c>
      <c r="F54" s="111">
        <v>44903</v>
      </c>
      <c r="G54" t="s">
        <v>1248</v>
      </c>
      <c r="H54" s="111">
        <v>44903</v>
      </c>
      <c r="I54" t="s">
        <v>253</v>
      </c>
      <c r="J54"/>
      <c r="K54" t="s">
        <v>1430</v>
      </c>
      <c r="L54" t="s">
        <v>1409</v>
      </c>
      <c r="M54"/>
      <c r="N54" t="s">
        <v>1413</v>
      </c>
      <c r="O54" t="s">
        <v>1411</v>
      </c>
      <c r="P54" t="s">
        <v>254</v>
      </c>
      <c r="Q54" t="s">
        <v>1412</v>
      </c>
      <c r="R54" t="s">
        <v>1412</v>
      </c>
      <c r="S54" t="s">
        <v>1412</v>
      </c>
      <c r="T54" s="125">
        <v>15000</v>
      </c>
      <c r="U54"/>
      <c r="V54">
        <v>16820.57</v>
      </c>
      <c r="W54">
        <v>14818.32</v>
      </c>
    </row>
    <row r="55" spans="1:23" s="27" customFormat="1">
      <c r="A55" t="s">
        <v>246</v>
      </c>
      <c r="B55" t="s">
        <v>396</v>
      </c>
      <c r="C55" t="s">
        <v>45</v>
      </c>
      <c r="D55" t="s">
        <v>46</v>
      </c>
      <c r="E55">
        <v>11737348</v>
      </c>
      <c r="F55" s="111">
        <v>44872</v>
      </c>
      <c r="G55" t="s">
        <v>861</v>
      </c>
      <c r="H55" s="111">
        <v>44872</v>
      </c>
      <c r="I55" t="s">
        <v>263</v>
      </c>
      <c r="J55"/>
      <c r="K55" t="s">
        <v>1430</v>
      </c>
      <c r="L55" t="s">
        <v>1409</v>
      </c>
      <c r="M55"/>
      <c r="N55" t="s">
        <v>1494</v>
      </c>
      <c r="O55" t="s">
        <v>1411</v>
      </c>
      <c r="P55" t="s">
        <v>254</v>
      </c>
      <c r="Q55"/>
      <c r="R55"/>
      <c r="S55"/>
      <c r="T55" s="125">
        <v>15000</v>
      </c>
      <c r="U55"/>
      <c r="V55"/>
      <c r="W55"/>
    </row>
    <row r="56" spans="1:23" s="27" customFormat="1">
      <c r="A56" t="s">
        <v>246</v>
      </c>
      <c r="B56" t="s">
        <v>396</v>
      </c>
      <c r="C56" t="s">
        <v>45</v>
      </c>
      <c r="D56" t="s">
        <v>46</v>
      </c>
      <c r="E56">
        <v>11749507</v>
      </c>
      <c r="F56" s="111">
        <v>44874</v>
      </c>
      <c r="G56" t="s">
        <v>862</v>
      </c>
      <c r="H56" s="111">
        <v>44874</v>
      </c>
      <c r="I56" t="s">
        <v>253</v>
      </c>
      <c r="J56"/>
      <c r="K56" t="s">
        <v>1408</v>
      </c>
      <c r="L56" t="s">
        <v>1409</v>
      </c>
      <c r="M56"/>
      <c r="N56" t="s">
        <v>1410</v>
      </c>
      <c r="O56" t="s">
        <v>1411</v>
      </c>
      <c r="P56" t="s">
        <v>252</v>
      </c>
      <c r="Q56" t="s">
        <v>1412</v>
      </c>
      <c r="R56" t="s">
        <v>1412</v>
      </c>
      <c r="S56" t="s">
        <v>1412</v>
      </c>
      <c r="T56" s="125">
        <v>15000</v>
      </c>
      <c r="U56"/>
      <c r="V56">
        <v>4018.28</v>
      </c>
      <c r="W56">
        <v>11011.8</v>
      </c>
    </row>
    <row r="57" spans="1:23" s="27" customFormat="1">
      <c r="A57" t="s">
        <v>246</v>
      </c>
      <c r="B57" t="s">
        <v>396</v>
      </c>
      <c r="C57" t="s">
        <v>45</v>
      </c>
      <c r="D57" t="s">
        <v>46</v>
      </c>
      <c r="E57">
        <v>11756667</v>
      </c>
      <c r="F57" s="111">
        <v>44875</v>
      </c>
      <c r="G57" t="s">
        <v>863</v>
      </c>
      <c r="H57" s="111">
        <v>44875</v>
      </c>
      <c r="I57" t="s">
        <v>282</v>
      </c>
      <c r="J57"/>
      <c r="K57" t="s">
        <v>1408</v>
      </c>
      <c r="L57" t="s">
        <v>1409</v>
      </c>
      <c r="M57"/>
      <c r="N57" t="s">
        <v>1479</v>
      </c>
      <c r="O57" t="s">
        <v>1411</v>
      </c>
      <c r="P57" t="s">
        <v>252</v>
      </c>
      <c r="Q57"/>
      <c r="R57"/>
      <c r="S57" t="s">
        <v>1414</v>
      </c>
      <c r="T57" s="125">
        <v>15000</v>
      </c>
      <c r="U57"/>
      <c r="V57"/>
      <c r="W57"/>
    </row>
    <row r="58" spans="1:23" s="27" customFormat="1">
      <c r="A58" t="s">
        <v>246</v>
      </c>
      <c r="B58" t="s">
        <v>396</v>
      </c>
      <c r="C58" t="s">
        <v>45</v>
      </c>
      <c r="D58" t="s">
        <v>46</v>
      </c>
      <c r="E58">
        <v>11797803</v>
      </c>
      <c r="F58" s="111">
        <v>44887</v>
      </c>
      <c r="G58" t="s">
        <v>866</v>
      </c>
      <c r="H58" s="111">
        <v>44887</v>
      </c>
      <c r="I58" t="s">
        <v>282</v>
      </c>
      <c r="J58"/>
      <c r="K58" t="s">
        <v>1408</v>
      </c>
      <c r="L58" t="s">
        <v>1409</v>
      </c>
      <c r="M58"/>
      <c r="N58" t="s">
        <v>1433</v>
      </c>
      <c r="O58" t="s">
        <v>1411</v>
      </c>
      <c r="P58" t="s">
        <v>252</v>
      </c>
      <c r="Q58"/>
      <c r="R58"/>
      <c r="S58" t="s">
        <v>1414</v>
      </c>
      <c r="T58" s="125">
        <v>15000</v>
      </c>
      <c r="U58"/>
      <c r="V58"/>
      <c r="W58"/>
    </row>
    <row r="59" spans="1:23" s="27" customFormat="1">
      <c r="A59" t="s">
        <v>246</v>
      </c>
      <c r="B59" t="s">
        <v>396</v>
      </c>
      <c r="C59" t="s">
        <v>45</v>
      </c>
      <c r="D59" t="s">
        <v>46</v>
      </c>
      <c r="E59">
        <v>11928401</v>
      </c>
      <c r="F59" s="111">
        <v>44918</v>
      </c>
      <c r="G59" t="s">
        <v>1249</v>
      </c>
      <c r="H59" s="111">
        <v>44918</v>
      </c>
      <c r="I59" t="s">
        <v>282</v>
      </c>
      <c r="J59"/>
      <c r="K59" t="s">
        <v>1408</v>
      </c>
      <c r="L59" t="s">
        <v>1409</v>
      </c>
      <c r="M59"/>
      <c r="N59" t="s">
        <v>1434</v>
      </c>
      <c r="O59" t="s">
        <v>1411</v>
      </c>
      <c r="P59" t="s">
        <v>252</v>
      </c>
      <c r="Q59" t="s">
        <v>1414</v>
      </c>
      <c r="R59" t="s">
        <v>1414</v>
      </c>
      <c r="S59" t="s">
        <v>1412</v>
      </c>
      <c r="T59" s="125">
        <v>15000</v>
      </c>
      <c r="U59"/>
      <c r="V59"/>
      <c r="W59"/>
    </row>
    <row r="60" spans="1:23" s="27" customFormat="1">
      <c r="A60" t="s">
        <v>246</v>
      </c>
      <c r="B60" t="s">
        <v>396</v>
      </c>
      <c r="C60" t="s">
        <v>45</v>
      </c>
      <c r="D60" t="s">
        <v>46</v>
      </c>
      <c r="E60">
        <v>12032187</v>
      </c>
      <c r="F60" s="111">
        <v>44949</v>
      </c>
      <c r="G60" t="s">
        <v>1895</v>
      </c>
      <c r="H60" s="111">
        <v>44949</v>
      </c>
      <c r="I60" t="s">
        <v>253</v>
      </c>
      <c r="J60"/>
      <c r="K60" t="s">
        <v>1408</v>
      </c>
      <c r="L60" t="s">
        <v>1409</v>
      </c>
      <c r="M60"/>
      <c r="N60" t="s">
        <v>1443</v>
      </c>
      <c r="O60" t="s">
        <v>1411</v>
      </c>
      <c r="P60" t="s">
        <v>252</v>
      </c>
      <c r="Q60" t="s">
        <v>1412</v>
      </c>
      <c r="R60" t="s">
        <v>1412</v>
      </c>
      <c r="S60" t="s">
        <v>1412</v>
      </c>
      <c r="T60" s="125">
        <v>15000</v>
      </c>
      <c r="U60"/>
      <c r="V60">
        <v>1289.76</v>
      </c>
      <c r="W60">
        <v>4007.91</v>
      </c>
    </row>
    <row r="61" spans="1:23" s="27" customFormat="1">
      <c r="A61" t="s">
        <v>246</v>
      </c>
      <c r="B61" t="s">
        <v>396</v>
      </c>
      <c r="C61" t="s">
        <v>45</v>
      </c>
      <c r="D61" t="s">
        <v>46</v>
      </c>
      <c r="E61">
        <v>12070417</v>
      </c>
      <c r="F61" s="111">
        <v>44957</v>
      </c>
      <c r="G61" t="s">
        <v>1896</v>
      </c>
      <c r="H61" s="111">
        <v>44957</v>
      </c>
      <c r="I61" t="s">
        <v>282</v>
      </c>
      <c r="J61"/>
      <c r="K61" t="s">
        <v>1408</v>
      </c>
      <c r="L61" t="s">
        <v>1409</v>
      </c>
      <c r="M61"/>
      <c r="N61" t="s">
        <v>1436</v>
      </c>
      <c r="O61" t="s">
        <v>1411</v>
      </c>
      <c r="P61" t="s">
        <v>252</v>
      </c>
      <c r="Q61"/>
      <c r="R61"/>
      <c r="S61" t="s">
        <v>1414</v>
      </c>
      <c r="T61" s="125">
        <v>15000</v>
      </c>
      <c r="U61"/>
      <c r="V61"/>
      <c r="W61"/>
    </row>
    <row r="62" spans="1:23" s="27" customFormat="1">
      <c r="A62" t="s">
        <v>246</v>
      </c>
      <c r="B62" t="s">
        <v>396</v>
      </c>
      <c r="C62" t="s">
        <v>45</v>
      </c>
      <c r="D62" t="s">
        <v>46</v>
      </c>
      <c r="E62">
        <v>12105145</v>
      </c>
      <c r="F62" s="111">
        <v>44966</v>
      </c>
      <c r="G62" t="s">
        <v>2990</v>
      </c>
      <c r="H62" s="111">
        <v>44966</v>
      </c>
      <c r="I62" t="s">
        <v>253</v>
      </c>
      <c r="J62"/>
      <c r="K62" t="s">
        <v>1408</v>
      </c>
      <c r="L62" t="s">
        <v>1409</v>
      </c>
      <c r="M62"/>
      <c r="N62" t="s">
        <v>1424</v>
      </c>
      <c r="O62" t="s">
        <v>1411</v>
      </c>
      <c r="P62" t="s">
        <v>254</v>
      </c>
      <c r="Q62" t="s">
        <v>1412</v>
      </c>
      <c r="R62" t="s">
        <v>1412</v>
      </c>
      <c r="S62" t="s">
        <v>1412</v>
      </c>
      <c r="T62" s="125">
        <v>10000</v>
      </c>
      <c r="U62"/>
      <c r="V62">
        <v>1680.08</v>
      </c>
      <c r="W62">
        <v>1841.35</v>
      </c>
    </row>
    <row r="63" spans="1:23" s="27" customFormat="1">
      <c r="A63" t="s">
        <v>246</v>
      </c>
      <c r="B63" t="s">
        <v>396</v>
      </c>
      <c r="C63" t="s">
        <v>45</v>
      </c>
      <c r="D63" t="s">
        <v>46</v>
      </c>
      <c r="E63">
        <v>12163002</v>
      </c>
      <c r="F63" s="111">
        <v>44982</v>
      </c>
      <c r="G63" t="s">
        <v>2991</v>
      </c>
      <c r="H63" s="111">
        <v>44982</v>
      </c>
      <c r="I63" t="s">
        <v>282</v>
      </c>
      <c r="J63"/>
      <c r="K63" t="s">
        <v>1408</v>
      </c>
      <c r="L63" t="s">
        <v>1409</v>
      </c>
      <c r="M63"/>
      <c r="N63" t="s">
        <v>1431</v>
      </c>
      <c r="O63" t="s">
        <v>1411</v>
      </c>
      <c r="P63" t="s">
        <v>252</v>
      </c>
      <c r="Q63"/>
      <c r="R63"/>
      <c r="S63" t="s">
        <v>1414</v>
      </c>
      <c r="T63" s="125">
        <v>10000</v>
      </c>
      <c r="U63"/>
      <c r="V63"/>
      <c r="W63"/>
    </row>
    <row r="64" spans="1:23" s="27" customFormat="1">
      <c r="A64" t="s">
        <v>246</v>
      </c>
      <c r="B64" t="s">
        <v>396</v>
      </c>
      <c r="C64" t="s">
        <v>45</v>
      </c>
      <c r="D64" t="s">
        <v>46</v>
      </c>
      <c r="E64">
        <v>12220264</v>
      </c>
      <c r="F64" s="111">
        <v>44995</v>
      </c>
      <c r="G64" t="s">
        <v>3981</v>
      </c>
      <c r="H64" s="111">
        <v>44995</v>
      </c>
      <c r="I64" t="s">
        <v>253</v>
      </c>
      <c r="J64"/>
      <c r="K64" t="s">
        <v>1408</v>
      </c>
      <c r="L64" t="s">
        <v>1409</v>
      </c>
      <c r="M64"/>
      <c r="N64" t="s">
        <v>1460</v>
      </c>
      <c r="O64" t="s">
        <v>1411</v>
      </c>
      <c r="P64" t="s">
        <v>252</v>
      </c>
      <c r="Q64" t="s">
        <v>1429</v>
      </c>
      <c r="R64" t="s">
        <v>1429</v>
      </c>
      <c r="S64" t="s">
        <v>1412</v>
      </c>
      <c r="T64" s="125">
        <v>10000</v>
      </c>
      <c r="U64"/>
      <c r="V64">
        <v>311.42</v>
      </c>
      <c r="W64">
        <v>400</v>
      </c>
    </row>
    <row r="65" spans="1:23" s="27" customFormat="1">
      <c r="A65" t="s">
        <v>246</v>
      </c>
      <c r="B65" t="s">
        <v>396</v>
      </c>
      <c r="C65" t="s">
        <v>45</v>
      </c>
      <c r="D65" t="s">
        <v>46</v>
      </c>
      <c r="E65">
        <v>12282993</v>
      </c>
      <c r="F65" s="111">
        <v>45012</v>
      </c>
      <c r="G65" t="s">
        <v>3982</v>
      </c>
      <c r="H65" s="111">
        <v>45012</v>
      </c>
      <c r="I65" t="s">
        <v>253</v>
      </c>
      <c r="J65"/>
      <c r="K65" t="s">
        <v>1408</v>
      </c>
      <c r="L65" t="s">
        <v>1409</v>
      </c>
      <c r="M65"/>
      <c r="N65" t="s">
        <v>1444</v>
      </c>
      <c r="O65" t="s">
        <v>1411</v>
      </c>
      <c r="P65" t="s">
        <v>254</v>
      </c>
      <c r="Q65" t="s">
        <v>1412</v>
      </c>
      <c r="R65" t="s">
        <v>1412</v>
      </c>
      <c r="S65" t="s">
        <v>1412</v>
      </c>
      <c r="T65" s="125">
        <v>30000</v>
      </c>
      <c r="U65"/>
      <c r="V65">
        <v>7651.13</v>
      </c>
      <c r="W65">
        <v>30938.59</v>
      </c>
    </row>
    <row r="66" spans="1:23" s="27" customFormat="1">
      <c r="A66" t="s">
        <v>246</v>
      </c>
      <c r="B66" t="s">
        <v>396</v>
      </c>
      <c r="C66" t="s">
        <v>45</v>
      </c>
      <c r="D66" t="s">
        <v>46</v>
      </c>
      <c r="E66">
        <v>12328015</v>
      </c>
      <c r="F66" s="111">
        <v>45020</v>
      </c>
      <c r="G66" t="s">
        <v>4287</v>
      </c>
      <c r="H66" s="111">
        <v>45021</v>
      </c>
      <c r="I66" t="s">
        <v>263</v>
      </c>
      <c r="J66"/>
      <c r="K66" t="s">
        <v>1408</v>
      </c>
      <c r="L66" t="s">
        <v>1409</v>
      </c>
      <c r="M66"/>
      <c r="N66" t="s">
        <v>1425</v>
      </c>
      <c r="O66" t="s">
        <v>1411</v>
      </c>
      <c r="P66" t="s">
        <v>252</v>
      </c>
      <c r="Q66"/>
      <c r="R66" t="s">
        <v>1414</v>
      </c>
      <c r="S66" t="s">
        <v>1412</v>
      </c>
      <c r="T66" s="125">
        <v>10000</v>
      </c>
      <c r="U66"/>
      <c r="V66"/>
      <c r="W66"/>
    </row>
    <row r="67" spans="1:23" s="27" customFormat="1">
      <c r="A67" t="s">
        <v>246</v>
      </c>
      <c r="B67" t="s">
        <v>396</v>
      </c>
      <c r="C67" t="s">
        <v>2404</v>
      </c>
      <c r="D67" t="s">
        <v>46</v>
      </c>
      <c r="E67">
        <v>12126183</v>
      </c>
      <c r="F67" s="111">
        <v>44971</v>
      </c>
      <c r="G67" t="s">
        <v>2992</v>
      </c>
      <c r="H67" s="111">
        <v>44971</v>
      </c>
      <c r="I67" t="s">
        <v>253</v>
      </c>
      <c r="J67"/>
      <c r="K67" t="s">
        <v>1408</v>
      </c>
      <c r="L67" t="s">
        <v>1409</v>
      </c>
      <c r="M67"/>
      <c r="N67" t="s">
        <v>1425</v>
      </c>
      <c r="O67" t="s">
        <v>1411</v>
      </c>
      <c r="P67" t="s">
        <v>252</v>
      </c>
      <c r="Q67" t="s">
        <v>1412</v>
      </c>
      <c r="R67" t="s">
        <v>1412</v>
      </c>
      <c r="S67" t="s">
        <v>1412</v>
      </c>
      <c r="T67" s="125">
        <v>10000</v>
      </c>
      <c r="U67"/>
      <c r="V67">
        <v>145.09</v>
      </c>
      <c r="W67">
        <v>269</v>
      </c>
    </row>
    <row r="68" spans="1:23" s="27" customFormat="1">
      <c r="A68" t="s">
        <v>246</v>
      </c>
      <c r="B68" t="s">
        <v>396</v>
      </c>
      <c r="C68" t="s">
        <v>1250</v>
      </c>
      <c r="D68" t="s">
        <v>46</v>
      </c>
      <c r="E68">
        <v>11904312</v>
      </c>
      <c r="F68" s="111">
        <v>44912</v>
      </c>
      <c r="G68" t="s">
        <v>1251</v>
      </c>
      <c r="H68" s="111">
        <v>44912</v>
      </c>
      <c r="I68" t="s">
        <v>263</v>
      </c>
      <c r="J68"/>
      <c r="K68" t="s">
        <v>1408</v>
      </c>
      <c r="L68" t="s">
        <v>1409</v>
      </c>
      <c r="M68"/>
      <c r="N68" t="s">
        <v>1431</v>
      </c>
      <c r="O68" t="s">
        <v>1411</v>
      </c>
      <c r="P68" t="s">
        <v>252</v>
      </c>
      <c r="Q68"/>
      <c r="R68"/>
      <c r="S68" t="s">
        <v>1414</v>
      </c>
      <c r="T68" s="125">
        <v>15000</v>
      </c>
      <c r="U68"/>
      <c r="V68"/>
      <c r="W68"/>
    </row>
    <row r="69" spans="1:23" s="27" customFormat="1">
      <c r="A69" t="s">
        <v>246</v>
      </c>
      <c r="B69" t="s">
        <v>396</v>
      </c>
      <c r="C69" t="s">
        <v>1250</v>
      </c>
      <c r="D69" t="s">
        <v>46</v>
      </c>
      <c r="E69">
        <v>11974142</v>
      </c>
      <c r="F69" s="111">
        <v>44931</v>
      </c>
      <c r="G69" t="s">
        <v>1897</v>
      </c>
      <c r="H69" s="111">
        <v>44931</v>
      </c>
      <c r="I69" t="s">
        <v>282</v>
      </c>
      <c r="J69"/>
      <c r="K69" t="s">
        <v>1408</v>
      </c>
      <c r="L69" t="s">
        <v>1409</v>
      </c>
      <c r="M69"/>
      <c r="N69" t="s">
        <v>3147</v>
      </c>
      <c r="O69" t="s">
        <v>1411</v>
      </c>
      <c r="P69" t="s">
        <v>252</v>
      </c>
      <c r="Q69"/>
      <c r="R69"/>
      <c r="S69" t="s">
        <v>1414</v>
      </c>
      <c r="T69" s="125">
        <v>15000</v>
      </c>
      <c r="U69"/>
      <c r="V69"/>
      <c r="W69"/>
    </row>
    <row r="70" spans="1:23" s="27" customFormat="1">
      <c r="A70" t="s">
        <v>246</v>
      </c>
      <c r="B70" t="s">
        <v>396</v>
      </c>
      <c r="C70" t="s">
        <v>1250</v>
      </c>
      <c r="D70" t="s">
        <v>46</v>
      </c>
      <c r="E70">
        <v>11995567</v>
      </c>
      <c r="F70" s="111">
        <v>44938</v>
      </c>
      <c r="G70" t="s">
        <v>1898</v>
      </c>
      <c r="H70" s="111">
        <v>44938</v>
      </c>
      <c r="I70" t="s">
        <v>253</v>
      </c>
      <c r="J70"/>
      <c r="K70" t="s">
        <v>1418</v>
      </c>
      <c r="L70" t="s">
        <v>1409</v>
      </c>
      <c r="M70"/>
      <c r="N70" t="s">
        <v>1427</v>
      </c>
      <c r="O70" t="s">
        <v>1411</v>
      </c>
      <c r="P70" t="s">
        <v>254</v>
      </c>
      <c r="Q70" t="s">
        <v>1412</v>
      </c>
      <c r="R70" t="s">
        <v>1412</v>
      </c>
      <c r="S70" t="s">
        <v>1412</v>
      </c>
      <c r="T70" s="125">
        <v>30000</v>
      </c>
      <c r="U70"/>
      <c r="V70">
        <v>9865.89</v>
      </c>
      <c r="W70">
        <v>10123.5</v>
      </c>
    </row>
    <row r="71" spans="1:23" s="27" customFormat="1">
      <c r="A71" t="s">
        <v>246</v>
      </c>
      <c r="B71" t="s">
        <v>396</v>
      </c>
      <c r="C71" t="s">
        <v>360</v>
      </c>
      <c r="D71" t="s">
        <v>46</v>
      </c>
      <c r="E71">
        <v>9189441</v>
      </c>
      <c r="F71" s="111">
        <v>44910</v>
      </c>
      <c r="G71" t="s">
        <v>1388</v>
      </c>
      <c r="H71" s="111">
        <v>44910</v>
      </c>
      <c r="I71" t="s">
        <v>253</v>
      </c>
      <c r="J71"/>
      <c r="K71" t="s">
        <v>1430</v>
      </c>
      <c r="L71" t="s">
        <v>1409</v>
      </c>
      <c r="M71"/>
      <c r="N71" t="s">
        <v>1483</v>
      </c>
      <c r="O71" t="s">
        <v>1411</v>
      </c>
      <c r="P71" t="s">
        <v>254</v>
      </c>
      <c r="Q71" t="s">
        <v>1412</v>
      </c>
      <c r="R71" t="s">
        <v>1412</v>
      </c>
      <c r="S71" t="s">
        <v>1412</v>
      </c>
      <c r="T71" s="125">
        <v>15000</v>
      </c>
      <c r="U71"/>
      <c r="V71">
        <v>3035.4</v>
      </c>
      <c r="W71">
        <v>3910.72</v>
      </c>
    </row>
    <row r="72" spans="1:23" s="27" customFormat="1">
      <c r="A72" t="s">
        <v>246</v>
      </c>
      <c r="B72" t="s">
        <v>396</v>
      </c>
      <c r="C72" t="s">
        <v>360</v>
      </c>
      <c r="D72" t="s">
        <v>46</v>
      </c>
      <c r="E72">
        <v>11422399</v>
      </c>
      <c r="F72" s="111">
        <v>44823</v>
      </c>
      <c r="G72" t="s">
        <v>402</v>
      </c>
      <c r="H72" s="111">
        <v>44826</v>
      </c>
      <c r="I72" t="s">
        <v>263</v>
      </c>
      <c r="J72"/>
      <c r="K72" t="s">
        <v>1408</v>
      </c>
      <c r="L72" t="s">
        <v>1409</v>
      </c>
      <c r="M72"/>
      <c r="N72" t="s">
        <v>1456</v>
      </c>
      <c r="O72" t="s">
        <v>1411</v>
      </c>
      <c r="P72" t="s">
        <v>252</v>
      </c>
      <c r="Q72"/>
      <c r="R72"/>
      <c r="S72" t="s">
        <v>1414</v>
      </c>
      <c r="T72" s="125">
        <v>15000</v>
      </c>
      <c r="U72"/>
      <c r="V72"/>
      <c r="W72"/>
    </row>
    <row r="73" spans="1:23" s="27" customFormat="1">
      <c r="A73" t="s">
        <v>246</v>
      </c>
      <c r="B73" t="s">
        <v>396</v>
      </c>
      <c r="C73" t="s">
        <v>360</v>
      </c>
      <c r="D73" t="s">
        <v>46</v>
      </c>
      <c r="E73">
        <v>11456188</v>
      </c>
      <c r="F73" s="111">
        <v>44823</v>
      </c>
      <c r="G73" t="s">
        <v>403</v>
      </c>
      <c r="H73" s="111">
        <v>44825</v>
      </c>
      <c r="I73" t="s">
        <v>253</v>
      </c>
      <c r="J73"/>
      <c r="K73" t="s">
        <v>1408</v>
      </c>
      <c r="L73" t="s">
        <v>1409</v>
      </c>
      <c r="M73"/>
      <c r="N73" t="s">
        <v>1413</v>
      </c>
      <c r="O73" t="s">
        <v>1411</v>
      </c>
      <c r="P73" t="s">
        <v>254</v>
      </c>
      <c r="Q73" t="s">
        <v>1412</v>
      </c>
      <c r="R73" t="s">
        <v>1412</v>
      </c>
      <c r="S73" t="s">
        <v>1412</v>
      </c>
      <c r="T73" s="125">
        <v>15000</v>
      </c>
      <c r="U73"/>
      <c r="V73">
        <v>2748.74</v>
      </c>
      <c r="W73">
        <v>5050.7</v>
      </c>
    </row>
    <row r="74" spans="1:23" s="27" customFormat="1">
      <c r="A74" t="s">
        <v>246</v>
      </c>
      <c r="B74" t="s">
        <v>396</v>
      </c>
      <c r="C74" t="s">
        <v>360</v>
      </c>
      <c r="D74" t="s">
        <v>46</v>
      </c>
      <c r="E74">
        <v>11463872</v>
      </c>
      <c r="F74" s="111">
        <v>44826</v>
      </c>
      <c r="G74" t="s">
        <v>404</v>
      </c>
      <c r="H74" s="111">
        <v>44826</v>
      </c>
      <c r="I74" t="s">
        <v>253</v>
      </c>
      <c r="J74"/>
      <c r="K74" t="s">
        <v>1408</v>
      </c>
      <c r="L74" t="s">
        <v>1409</v>
      </c>
      <c r="M74"/>
      <c r="N74" t="s">
        <v>1495</v>
      </c>
      <c r="O74" t="s">
        <v>1411</v>
      </c>
      <c r="P74" t="s">
        <v>252</v>
      </c>
      <c r="Q74" t="s">
        <v>1412</v>
      </c>
      <c r="R74" t="s">
        <v>1412</v>
      </c>
      <c r="S74" t="s">
        <v>1412</v>
      </c>
      <c r="T74" s="125">
        <v>15000</v>
      </c>
      <c r="U74"/>
      <c r="V74">
        <v>766.35</v>
      </c>
      <c r="W74">
        <v>1286.8</v>
      </c>
    </row>
    <row r="75" spans="1:23" s="27" customFormat="1">
      <c r="A75" t="s">
        <v>246</v>
      </c>
      <c r="B75" t="s">
        <v>396</v>
      </c>
      <c r="C75" t="s">
        <v>360</v>
      </c>
      <c r="D75" t="s">
        <v>46</v>
      </c>
      <c r="E75">
        <v>11732183</v>
      </c>
      <c r="F75" s="111">
        <v>44869</v>
      </c>
      <c r="G75" t="s">
        <v>867</v>
      </c>
      <c r="H75" s="111">
        <v>44869</v>
      </c>
      <c r="I75" t="s">
        <v>253</v>
      </c>
      <c r="J75"/>
      <c r="K75" t="s">
        <v>1408</v>
      </c>
      <c r="L75" t="s">
        <v>1409</v>
      </c>
      <c r="M75"/>
      <c r="N75" t="s">
        <v>1483</v>
      </c>
      <c r="O75" t="s">
        <v>1411</v>
      </c>
      <c r="P75" t="s">
        <v>252</v>
      </c>
      <c r="Q75" t="s">
        <v>1412</v>
      </c>
      <c r="R75" t="s">
        <v>1412</v>
      </c>
      <c r="S75" t="s">
        <v>1412</v>
      </c>
      <c r="T75" s="125">
        <v>15000</v>
      </c>
      <c r="U75"/>
      <c r="V75">
        <v>2572.3000000000002</v>
      </c>
      <c r="W75">
        <v>4296.1400000000003</v>
      </c>
    </row>
    <row r="76" spans="1:23" s="27" customFormat="1">
      <c r="A76" t="s">
        <v>246</v>
      </c>
      <c r="B76" t="s">
        <v>396</v>
      </c>
      <c r="C76" t="s">
        <v>1005</v>
      </c>
      <c r="D76" t="s">
        <v>46</v>
      </c>
      <c r="E76">
        <v>12172585</v>
      </c>
      <c r="F76" s="111">
        <v>44985</v>
      </c>
      <c r="G76" t="s">
        <v>2994</v>
      </c>
      <c r="H76" s="111">
        <v>44985</v>
      </c>
      <c r="I76" t="s">
        <v>253</v>
      </c>
      <c r="J76"/>
      <c r="K76" t="s">
        <v>1408</v>
      </c>
      <c r="L76" t="s">
        <v>1438</v>
      </c>
      <c r="M76"/>
      <c r="N76" t="s">
        <v>1431</v>
      </c>
      <c r="O76" t="s">
        <v>1411</v>
      </c>
      <c r="P76" t="s">
        <v>252</v>
      </c>
      <c r="Q76" t="s">
        <v>1412</v>
      </c>
      <c r="R76" t="s">
        <v>1412</v>
      </c>
      <c r="S76" t="s">
        <v>1412</v>
      </c>
      <c r="T76" s="125">
        <v>10000</v>
      </c>
      <c r="U76"/>
      <c r="V76">
        <v>978.5</v>
      </c>
      <c r="W76">
        <v>38</v>
      </c>
    </row>
    <row r="77" spans="1:23" s="27" customFormat="1">
      <c r="A77" t="s">
        <v>246</v>
      </c>
      <c r="B77" t="s">
        <v>396</v>
      </c>
      <c r="C77" t="s">
        <v>1005</v>
      </c>
      <c r="D77" t="s">
        <v>46</v>
      </c>
      <c r="E77">
        <v>12172585</v>
      </c>
      <c r="F77" s="111">
        <v>44985</v>
      </c>
      <c r="G77" t="s">
        <v>2994</v>
      </c>
      <c r="H77" s="111">
        <v>44985</v>
      </c>
      <c r="I77" t="s">
        <v>253</v>
      </c>
      <c r="J77"/>
      <c r="K77" t="s">
        <v>1408</v>
      </c>
      <c r="L77" t="s">
        <v>5297</v>
      </c>
      <c r="M77"/>
      <c r="N77" t="s">
        <v>1431</v>
      </c>
      <c r="O77" t="s">
        <v>1411</v>
      </c>
      <c r="P77" t="s">
        <v>252</v>
      </c>
      <c r="Q77" t="s">
        <v>1412</v>
      </c>
      <c r="R77" t="s">
        <v>1412</v>
      </c>
      <c r="S77" t="s">
        <v>1412</v>
      </c>
      <c r="T77" s="125">
        <v>10000</v>
      </c>
      <c r="U77"/>
      <c r="V77">
        <v>978.5</v>
      </c>
      <c r="W77">
        <v>1717.19</v>
      </c>
    </row>
    <row r="78" spans="1:23" s="27" customFormat="1">
      <c r="A78" t="s">
        <v>246</v>
      </c>
      <c r="B78" t="s">
        <v>396</v>
      </c>
      <c r="C78" t="s">
        <v>1005</v>
      </c>
      <c r="D78" t="s">
        <v>46</v>
      </c>
      <c r="E78">
        <v>12189846</v>
      </c>
      <c r="F78" s="111">
        <v>44987</v>
      </c>
      <c r="G78" t="s">
        <v>3984</v>
      </c>
      <c r="H78" s="111">
        <v>44987</v>
      </c>
      <c r="I78" t="s">
        <v>282</v>
      </c>
      <c r="J78"/>
      <c r="K78" t="s">
        <v>1408</v>
      </c>
      <c r="L78" t="s">
        <v>1409</v>
      </c>
      <c r="M78"/>
      <c r="N78" t="s">
        <v>1457</v>
      </c>
      <c r="O78" t="s">
        <v>1411</v>
      </c>
      <c r="P78" t="s">
        <v>254</v>
      </c>
      <c r="Q78"/>
      <c r="R78"/>
      <c r="S78" t="s">
        <v>1414</v>
      </c>
      <c r="T78" s="125">
        <v>40000</v>
      </c>
      <c r="U78"/>
      <c r="V78"/>
      <c r="W78"/>
    </row>
    <row r="79" spans="1:23" s="27" customFormat="1">
      <c r="A79" t="s">
        <v>246</v>
      </c>
      <c r="B79" t="s">
        <v>396</v>
      </c>
      <c r="C79" t="s">
        <v>1005</v>
      </c>
      <c r="D79" t="s">
        <v>46</v>
      </c>
      <c r="E79">
        <v>12202668</v>
      </c>
      <c r="F79" s="111">
        <v>44992</v>
      </c>
      <c r="G79" t="s">
        <v>3985</v>
      </c>
      <c r="H79" s="111">
        <v>44992</v>
      </c>
      <c r="I79" t="s">
        <v>282</v>
      </c>
      <c r="J79"/>
      <c r="K79" t="s">
        <v>1408</v>
      </c>
      <c r="L79" t="s">
        <v>1438</v>
      </c>
      <c r="M79"/>
      <c r="N79" t="s">
        <v>1419</v>
      </c>
      <c r="O79" t="s">
        <v>1411</v>
      </c>
      <c r="P79" t="s">
        <v>252</v>
      </c>
      <c r="Q79"/>
      <c r="R79" t="s">
        <v>1414</v>
      </c>
      <c r="S79" t="s">
        <v>1412</v>
      </c>
      <c r="T79" s="125">
        <v>15000</v>
      </c>
      <c r="U79"/>
      <c r="V79"/>
      <c r="W79"/>
    </row>
    <row r="80" spans="1:23" s="27" customFormat="1">
      <c r="A80" t="s">
        <v>246</v>
      </c>
      <c r="B80" t="s">
        <v>396</v>
      </c>
      <c r="C80" t="s">
        <v>1005</v>
      </c>
      <c r="D80" t="s">
        <v>46</v>
      </c>
      <c r="E80">
        <v>12202668</v>
      </c>
      <c r="F80" s="111">
        <v>44992</v>
      </c>
      <c r="G80" t="s">
        <v>3985</v>
      </c>
      <c r="H80" s="111">
        <v>44992</v>
      </c>
      <c r="I80" t="s">
        <v>282</v>
      </c>
      <c r="J80"/>
      <c r="K80" t="s">
        <v>1408</v>
      </c>
      <c r="L80" t="s">
        <v>1409</v>
      </c>
      <c r="M80"/>
      <c r="N80" t="s">
        <v>1419</v>
      </c>
      <c r="O80" t="s">
        <v>1411</v>
      </c>
      <c r="P80" t="s">
        <v>252</v>
      </c>
      <c r="Q80"/>
      <c r="R80" t="s">
        <v>1414</v>
      </c>
      <c r="S80" t="s">
        <v>1412</v>
      </c>
      <c r="T80" s="125">
        <v>15000</v>
      </c>
      <c r="U80"/>
      <c r="V80"/>
      <c r="W80"/>
    </row>
    <row r="81" spans="1:23" s="27" customFormat="1">
      <c r="A81" t="s">
        <v>246</v>
      </c>
      <c r="B81" t="s">
        <v>5599</v>
      </c>
      <c r="C81" t="s">
        <v>57</v>
      </c>
      <c r="D81" t="s">
        <v>58</v>
      </c>
      <c r="E81">
        <v>8044549</v>
      </c>
      <c r="F81" s="111">
        <v>45159</v>
      </c>
      <c r="G81" t="s">
        <v>6222</v>
      </c>
      <c r="H81" s="111">
        <v>45160</v>
      </c>
      <c r="I81" t="s">
        <v>253</v>
      </c>
      <c r="J81"/>
      <c r="K81" t="s">
        <v>1408</v>
      </c>
      <c r="L81" t="s">
        <v>1409</v>
      </c>
      <c r="M81"/>
      <c r="N81" t="s">
        <v>1426</v>
      </c>
      <c r="O81" t="s">
        <v>1411</v>
      </c>
      <c r="P81" t="s">
        <v>254</v>
      </c>
      <c r="Q81" t="s">
        <v>1415</v>
      </c>
      <c r="R81" t="s">
        <v>1415</v>
      </c>
      <c r="S81" t="s">
        <v>1415</v>
      </c>
      <c r="T81" s="125">
        <v>10000</v>
      </c>
      <c r="U81"/>
      <c r="V81">
        <v>0</v>
      </c>
      <c r="W81">
        <v>2</v>
      </c>
    </row>
    <row r="82" spans="1:23" s="27" customFormat="1">
      <c r="A82" t="s">
        <v>246</v>
      </c>
      <c r="B82" t="s">
        <v>5599</v>
      </c>
      <c r="C82" t="s">
        <v>57</v>
      </c>
      <c r="D82" t="s">
        <v>58</v>
      </c>
      <c r="E82">
        <v>12452623</v>
      </c>
      <c r="F82" s="111">
        <v>45139</v>
      </c>
      <c r="G82" t="s">
        <v>6218</v>
      </c>
      <c r="H82" s="111">
        <v>45140</v>
      </c>
      <c r="I82" t="s">
        <v>253</v>
      </c>
      <c r="J82"/>
      <c r="K82" t="s">
        <v>1408</v>
      </c>
      <c r="L82" t="s">
        <v>1409</v>
      </c>
      <c r="M82"/>
      <c r="N82" t="s">
        <v>1421</v>
      </c>
      <c r="O82" t="s">
        <v>1411</v>
      </c>
      <c r="P82" t="s">
        <v>254</v>
      </c>
      <c r="Q82" t="s">
        <v>1415</v>
      </c>
      <c r="R82" t="s">
        <v>1415</v>
      </c>
      <c r="S82" t="s">
        <v>1415</v>
      </c>
      <c r="T82" s="125">
        <v>10000</v>
      </c>
      <c r="U82"/>
      <c r="V82">
        <v>0</v>
      </c>
      <c r="W82">
        <v>17.5</v>
      </c>
    </row>
    <row r="83" spans="1:23" s="27" customFormat="1">
      <c r="A83" t="s">
        <v>246</v>
      </c>
      <c r="B83" t="s">
        <v>5599</v>
      </c>
      <c r="C83" t="s">
        <v>57</v>
      </c>
      <c r="D83" t="s">
        <v>58</v>
      </c>
      <c r="E83">
        <v>12695172</v>
      </c>
      <c r="F83" s="111">
        <v>45110</v>
      </c>
      <c r="G83" t="s">
        <v>5806</v>
      </c>
      <c r="H83" s="111">
        <v>45111</v>
      </c>
      <c r="I83" t="s">
        <v>253</v>
      </c>
      <c r="J83"/>
      <c r="K83" t="s">
        <v>1408</v>
      </c>
      <c r="L83" t="s">
        <v>1409</v>
      </c>
      <c r="M83"/>
      <c r="N83" t="s">
        <v>1494</v>
      </c>
      <c r="O83" t="s">
        <v>1411</v>
      </c>
      <c r="P83" t="s">
        <v>254</v>
      </c>
      <c r="Q83" t="s">
        <v>1412</v>
      </c>
      <c r="R83" t="s">
        <v>1412</v>
      </c>
      <c r="S83" t="s">
        <v>1415</v>
      </c>
      <c r="T83" s="125">
        <v>30000</v>
      </c>
      <c r="U83"/>
      <c r="V83">
        <v>1849.03</v>
      </c>
      <c r="W83">
        <v>2070</v>
      </c>
    </row>
    <row r="84" spans="1:23" s="27" customFormat="1">
      <c r="A84" t="s">
        <v>246</v>
      </c>
      <c r="B84" t="s">
        <v>5599</v>
      </c>
      <c r="C84" t="s">
        <v>57</v>
      </c>
      <c r="D84" t="s">
        <v>58</v>
      </c>
      <c r="E84">
        <v>12716598</v>
      </c>
      <c r="F84" s="111">
        <v>45160</v>
      </c>
      <c r="G84" t="s">
        <v>6223</v>
      </c>
      <c r="H84" s="111">
        <v>45162</v>
      </c>
      <c r="I84" t="s">
        <v>253</v>
      </c>
      <c r="J84"/>
      <c r="K84" t="s">
        <v>1408</v>
      </c>
      <c r="L84" t="s">
        <v>1409</v>
      </c>
      <c r="M84"/>
      <c r="N84" t="s">
        <v>1421</v>
      </c>
      <c r="O84" t="s">
        <v>1411</v>
      </c>
      <c r="P84" t="s">
        <v>254</v>
      </c>
      <c r="Q84" t="s">
        <v>1412</v>
      </c>
      <c r="R84" t="s">
        <v>1412</v>
      </c>
      <c r="S84" t="s">
        <v>1415</v>
      </c>
      <c r="T84" s="125">
        <v>30000</v>
      </c>
      <c r="U84"/>
      <c r="V84">
        <v>1479.25</v>
      </c>
      <c r="W84">
        <v>3099.15</v>
      </c>
    </row>
    <row r="85" spans="1:23" s="27" customFormat="1">
      <c r="A85" t="s">
        <v>246</v>
      </c>
      <c r="B85" t="s">
        <v>5599</v>
      </c>
      <c r="C85" t="s">
        <v>57</v>
      </c>
      <c r="D85" t="s">
        <v>58</v>
      </c>
      <c r="E85">
        <v>12791037</v>
      </c>
      <c r="F85" s="111">
        <v>45135</v>
      </c>
      <c r="G85" t="s">
        <v>5810</v>
      </c>
      <c r="H85" s="111">
        <v>45138</v>
      </c>
      <c r="I85" t="s">
        <v>253</v>
      </c>
      <c r="J85"/>
      <c r="K85" t="s">
        <v>1408</v>
      </c>
      <c r="L85" t="s">
        <v>1409</v>
      </c>
      <c r="M85"/>
      <c r="N85" t="s">
        <v>1421</v>
      </c>
      <c r="O85" t="s">
        <v>1411</v>
      </c>
      <c r="P85" t="s">
        <v>254</v>
      </c>
      <c r="Q85" t="s">
        <v>1415</v>
      </c>
      <c r="R85" t="s">
        <v>1415</v>
      </c>
      <c r="S85" t="s">
        <v>1415</v>
      </c>
      <c r="T85" s="125">
        <v>10000</v>
      </c>
      <c r="U85"/>
      <c r="V85">
        <v>208.95</v>
      </c>
      <c r="W85">
        <v>886.5</v>
      </c>
    </row>
    <row r="86" spans="1:23" s="27" customFormat="1">
      <c r="A86" t="s">
        <v>246</v>
      </c>
      <c r="B86" t="s">
        <v>5599</v>
      </c>
      <c r="C86" t="s">
        <v>57</v>
      </c>
      <c r="D86" t="s">
        <v>58</v>
      </c>
      <c r="E86">
        <v>12811274</v>
      </c>
      <c r="F86" s="111">
        <v>45140</v>
      </c>
      <c r="G86" t="s">
        <v>6219</v>
      </c>
      <c r="H86" s="111">
        <v>45141</v>
      </c>
      <c r="I86" t="s">
        <v>253</v>
      </c>
      <c r="J86"/>
      <c r="K86" t="s">
        <v>1408</v>
      </c>
      <c r="L86" t="s">
        <v>1409</v>
      </c>
      <c r="M86"/>
      <c r="N86" t="s">
        <v>1473</v>
      </c>
      <c r="O86" t="s">
        <v>1411</v>
      </c>
      <c r="P86" t="s">
        <v>254</v>
      </c>
      <c r="Q86" t="s">
        <v>1415</v>
      </c>
      <c r="R86" t="s">
        <v>1415</v>
      </c>
      <c r="S86" t="s">
        <v>1415</v>
      </c>
      <c r="T86" s="125">
        <v>20000</v>
      </c>
      <c r="U86"/>
      <c r="V86">
        <v>3651.22</v>
      </c>
      <c r="W86">
        <v>6268</v>
      </c>
    </row>
    <row r="87" spans="1:23" s="27" customFormat="1">
      <c r="A87" t="s">
        <v>246</v>
      </c>
      <c r="B87" t="s">
        <v>5599</v>
      </c>
      <c r="C87" t="s">
        <v>57</v>
      </c>
      <c r="D87" t="s">
        <v>58</v>
      </c>
      <c r="E87">
        <v>12825252</v>
      </c>
      <c r="F87" s="111">
        <v>45145</v>
      </c>
      <c r="G87" t="s">
        <v>6220</v>
      </c>
      <c r="H87" s="111">
        <v>45146</v>
      </c>
      <c r="I87" t="s">
        <v>253</v>
      </c>
      <c r="J87"/>
      <c r="K87" t="s">
        <v>1408</v>
      </c>
      <c r="L87" t="s">
        <v>1438</v>
      </c>
      <c r="M87"/>
      <c r="N87" t="s">
        <v>1427</v>
      </c>
      <c r="O87" t="s">
        <v>1411</v>
      </c>
      <c r="P87" t="s">
        <v>254</v>
      </c>
      <c r="Q87" t="s">
        <v>1415</v>
      </c>
      <c r="R87" t="s">
        <v>1415</v>
      </c>
      <c r="S87" t="s">
        <v>1415</v>
      </c>
      <c r="T87" s="125">
        <v>600</v>
      </c>
      <c r="U87"/>
      <c r="V87">
        <v>2357.19</v>
      </c>
      <c r="W87">
        <v>999.9</v>
      </c>
    </row>
    <row r="88" spans="1:23" s="27" customFormat="1">
      <c r="A88" t="s">
        <v>246</v>
      </c>
      <c r="B88" t="s">
        <v>5599</v>
      </c>
      <c r="C88" t="s">
        <v>57</v>
      </c>
      <c r="D88" t="s">
        <v>58</v>
      </c>
      <c r="E88">
        <v>12825252</v>
      </c>
      <c r="F88" s="111">
        <v>45145</v>
      </c>
      <c r="G88" t="s">
        <v>6220</v>
      </c>
      <c r="H88" s="111">
        <v>45146</v>
      </c>
      <c r="I88" t="s">
        <v>253</v>
      </c>
      <c r="J88"/>
      <c r="K88" t="s">
        <v>1408</v>
      </c>
      <c r="L88" t="s">
        <v>1409</v>
      </c>
      <c r="M88"/>
      <c r="N88" t="s">
        <v>1427</v>
      </c>
      <c r="O88" t="s">
        <v>1411</v>
      </c>
      <c r="P88" t="s">
        <v>254</v>
      </c>
      <c r="Q88" t="s">
        <v>1415</v>
      </c>
      <c r="R88" t="s">
        <v>1415</v>
      </c>
      <c r="S88" t="s">
        <v>1415</v>
      </c>
      <c r="T88" s="125">
        <v>600</v>
      </c>
      <c r="U88"/>
      <c r="V88">
        <v>2357.19</v>
      </c>
      <c r="W88">
        <v>1419.8</v>
      </c>
    </row>
    <row r="89" spans="1:23" s="27" customFormat="1">
      <c r="A89" t="s">
        <v>246</v>
      </c>
      <c r="B89" t="s">
        <v>5599</v>
      </c>
      <c r="C89" t="s">
        <v>57</v>
      </c>
      <c r="D89" t="s">
        <v>58</v>
      </c>
      <c r="E89">
        <v>12832956</v>
      </c>
      <c r="F89" s="111">
        <v>45147</v>
      </c>
      <c r="G89" t="s">
        <v>6221</v>
      </c>
      <c r="H89" s="111">
        <v>45148</v>
      </c>
      <c r="I89" t="s">
        <v>253</v>
      </c>
      <c r="J89"/>
      <c r="K89" t="s">
        <v>1430</v>
      </c>
      <c r="L89" t="s">
        <v>1409</v>
      </c>
      <c r="M89"/>
      <c r="N89" t="s">
        <v>1421</v>
      </c>
      <c r="O89" t="s">
        <v>1411</v>
      </c>
      <c r="P89" t="s">
        <v>254</v>
      </c>
      <c r="Q89" t="s">
        <v>1415</v>
      </c>
      <c r="R89" t="s">
        <v>1415</v>
      </c>
      <c r="S89" t="s">
        <v>1415</v>
      </c>
      <c r="T89" s="125">
        <v>100</v>
      </c>
      <c r="U89"/>
      <c r="V89">
        <v>3716.28</v>
      </c>
      <c r="W89">
        <v>3830</v>
      </c>
    </row>
    <row r="90" spans="1:23" s="27" customFormat="1">
      <c r="A90" t="s">
        <v>246</v>
      </c>
      <c r="B90" t="s">
        <v>5599</v>
      </c>
      <c r="C90" t="s">
        <v>344</v>
      </c>
      <c r="D90" t="s">
        <v>54</v>
      </c>
      <c r="E90">
        <v>6788071</v>
      </c>
      <c r="F90" s="111">
        <v>45127</v>
      </c>
      <c r="G90" t="s">
        <v>5812</v>
      </c>
      <c r="H90" s="111">
        <v>45128</v>
      </c>
      <c r="I90" t="s">
        <v>282</v>
      </c>
      <c r="J90"/>
      <c r="K90" t="s">
        <v>1418</v>
      </c>
      <c r="L90" t="s">
        <v>1409</v>
      </c>
      <c r="M90"/>
      <c r="N90" t="s">
        <v>1425</v>
      </c>
      <c r="O90" t="s">
        <v>1411</v>
      </c>
      <c r="P90" t="s">
        <v>254</v>
      </c>
      <c r="Q90" t="s">
        <v>1414</v>
      </c>
      <c r="R90" t="s">
        <v>1414</v>
      </c>
      <c r="S90" t="s">
        <v>1429</v>
      </c>
      <c r="T90" s="125">
        <v>10000</v>
      </c>
      <c r="U90"/>
      <c r="V90"/>
      <c r="W90"/>
    </row>
    <row r="91" spans="1:23" s="27" customFormat="1">
      <c r="A91" t="s">
        <v>246</v>
      </c>
      <c r="B91" t="s">
        <v>5599</v>
      </c>
      <c r="C91" t="s">
        <v>344</v>
      </c>
      <c r="D91" t="s">
        <v>54</v>
      </c>
      <c r="E91">
        <v>12711430</v>
      </c>
      <c r="F91" s="111">
        <v>45113</v>
      </c>
      <c r="G91" t="s">
        <v>5811</v>
      </c>
      <c r="H91" s="111">
        <v>45114</v>
      </c>
      <c r="I91" t="s">
        <v>282</v>
      </c>
      <c r="J91"/>
      <c r="K91" t="s">
        <v>1408</v>
      </c>
      <c r="L91" t="s">
        <v>1409</v>
      </c>
      <c r="M91"/>
      <c r="N91" t="s">
        <v>1421</v>
      </c>
      <c r="O91" t="s">
        <v>1411</v>
      </c>
      <c r="P91" t="s">
        <v>252</v>
      </c>
      <c r="Q91" t="s">
        <v>1414</v>
      </c>
      <c r="R91" t="s">
        <v>1414</v>
      </c>
      <c r="S91" t="s">
        <v>1415</v>
      </c>
      <c r="T91" s="125">
        <v>10000</v>
      </c>
      <c r="U91"/>
      <c r="V91"/>
      <c r="W91"/>
    </row>
    <row r="92" spans="1:23" s="27" customFormat="1">
      <c r="A92" t="s">
        <v>246</v>
      </c>
      <c r="B92" t="s">
        <v>5599</v>
      </c>
      <c r="C92" t="s">
        <v>344</v>
      </c>
      <c r="D92" t="s">
        <v>54</v>
      </c>
      <c r="E92">
        <v>12779327</v>
      </c>
      <c r="F92" s="111">
        <v>45133</v>
      </c>
      <c r="G92" t="s">
        <v>5813</v>
      </c>
      <c r="H92" s="111">
        <v>45134</v>
      </c>
      <c r="I92" t="s">
        <v>282</v>
      </c>
      <c r="J92"/>
      <c r="K92" t="s">
        <v>1408</v>
      </c>
      <c r="L92" t="s">
        <v>1409</v>
      </c>
      <c r="M92"/>
      <c r="N92" t="s">
        <v>1431</v>
      </c>
      <c r="O92" t="s">
        <v>1411</v>
      </c>
      <c r="P92" t="s">
        <v>252</v>
      </c>
      <c r="Q92" t="s">
        <v>1414</v>
      </c>
      <c r="R92" t="s">
        <v>1414</v>
      </c>
      <c r="S92" t="s">
        <v>1415</v>
      </c>
      <c r="T92" s="125">
        <v>20000</v>
      </c>
      <c r="U92"/>
      <c r="V92"/>
      <c r="W92"/>
    </row>
    <row r="93" spans="1:23" s="27" customFormat="1">
      <c r="A93" t="s">
        <v>246</v>
      </c>
      <c r="B93" t="s">
        <v>5599</v>
      </c>
      <c r="C93" t="s">
        <v>344</v>
      </c>
      <c r="D93" t="s">
        <v>54</v>
      </c>
      <c r="E93">
        <v>12828788</v>
      </c>
      <c r="F93" s="111">
        <v>45146</v>
      </c>
      <c r="G93" t="s">
        <v>6226</v>
      </c>
      <c r="H93" s="111">
        <v>45148</v>
      </c>
      <c r="I93" t="s">
        <v>253</v>
      </c>
      <c r="J93"/>
      <c r="K93" t="s">
        <v>1408</v>
      </c>
      <c r="L93" t="s">
        <v>1409</v>
      </c>
      <c r="M93"/>
      <c r="N93" t="s">
        <v>1431</v>
      </c>
      <c r="O93" t="s">
        <v>1411</v>
      </c>
      <c r="P93" t="s">
        <v>254</v>
      </c>
      <c r="Q93" t="s">
        <v>1415</v>
      </c>
      <c r="R93" t="s">
        <v>1415</v>
      </c>
      <c r="S93" t="s">
        <v>1415</v>
      </c>
      <c r="T93" s="125">
        <v>100</v>
      </c>
      <c r="U93"/>
      <c r="V93">
        <v>2268.0100000000002</v>
      </c>
      <c r="W93">
        <v>2546</v>
      </c>
    </row>
    <row r="94" spans="1:23" s="27" customFormat="1">
      <c r="A94" t="s">
        <v>246</v>
      </c>
      <c r="B94" t="s">
        <v>5599</v>
      </c>
      <c r="C94" t="s">
        <v>1053</v>
      </c>
      <c r="D94" t="s">
        <v>54</v>
      </c>
      <c r="E94">
        <v>12643671</v>
      </c>
      <c r="F94" s="111">
        <v>45099</v>
      </c>
      <c r="G94" t="s">
        <v>5604</v>
      </c>
      <c r="H94" s="111">
        <v>45099</v>
      </c>
      <c r="I94" t="s">
        <v>253</v>
      </c>
      <c r="J94"/>
      <c r="K94" t="s">
        <v>1408</v>
      </c>
      <c r="L94" t="s">
        <v>1409</v>
      </c>
      <c r="M94"/>
      <c r="N94" t="s">
        <v>1444</v>
      </c>
      <c r="O94" t="s">
        <v>1411</v>
      </c>
      <c r="P94" t="s">
        <v>254</v>
      </c>
      <c r="Q94" t="s">
        <v>1412</v>
      </c>
      <c r="R94" t="s">
        <v>1412</v>
      </c>
      <c r="S94" t="s">
        <v>1415</v>
      </c>
      <c r="T94" s="125">
        <v>50000</v>
      </c>
      <c r="U94"/>
      <c r="V94">
        <v>20527.439999999999</v>
      </c>
      <c r="W94">
        <v>23037.29</v>
      </c>
    </row>
    <row r="95" spans="1:23" s="27" customFormat="1">
      <c r="A95" t="s">
        <v>246</v>
      </c>
      <c r="B95" t="s">
        <v>5599</v>
      </c>
      <c r="C95" t="s">
        <v>1053</v>
      </c>
      <c r="D95" t="s">
        <v>54</v>
      </c>
      <c r="E95">
        <v>12663855</v>
      </c>
      <c r="F95" s="111">
        <v>45104</v>
      </c>
      <c r="G95" t="s">
        <v>5600</v>
      </c>
      <c r="H95" s="111">
        <v>45106</v>
      </c>
      <c r="I95" t="s">
        <v>253</v>
      </c>
      <c r="J95"/>
      <c r="K95" t="s">
        <v>1430</v>
      </c>
      <c r="L95" t="s">
        <v>1409</v>
      </c>
      <c r="M95"/>
      <c r="N95" t="s">
        <v>1462</v>
      </c>
      <c r="O95" t="s">
        <v>1411</v>
      </c>
      <c r="P95" t="s">
        <v>254</v>
      </c>
      <c r="Q95" t="s">
        <v>1412</v>
      </c>
      <c r="R95" t="s">
        <v>1412</v>
      </c>
      <c r="S95" t="s">
        <v>1415</v>
      </c>
      <c r="T95" s="125">
        <v>20000</v>
      </c>
      <c r="U95"/>
      <c r="V95">
        <v>0</v>
      </c>
      <c r="W95">
        <v>5</v>
      </c>
    </row>
    <row r="96" spans="1:23" s="27" customFormat="1">
      <c r="A96" t="s">
        <v>246</v>
      </c>
      <c r="B96" t="s">
        <v>2116</v>
      </c>
      <c r="C96" t="s">
        <v>1527</v>
      </c>
      <c r="D96" t="s">
        <v>1528</v>
      </c>
      <c r="E96">
        <v>12214042</v>
      </c>
      <c r="F96" s="111">
        <v>44994</v>
      </c>
      <c r="G96" t="s">
        <v>3160</v>
      </c>
      <c r="H96" s="111">
        <v>44994</v>
      </c>
      <c r="I96" t="s">
        <v>282</v>
      </c>
      <c r="J96"/>
      <c r="K96" t="s">
        <v>1430</v>
      </c>
      <c r="L96" t="s">
        <v>1409</v>
      </c>
      <c r="M96"/>
      <c r="N96" t="s">
        <v>1445</v>
      </c>
      <c r="O96" t="s">
        <v>1411</v>
      </c>
      <c r="P96" t="s">
        <v>254</v>
      </c>
      <c r="Q96"/>
      <c r="R96"/>
      <c r="S96" t="s">
        <v>1414</v>
      </c>
      <c r="T96" s="125">
        <v>10000</v>
      </c>
      <c r="U96"/>
      <c r="V96"/>
      <c r="W96"/>
    </row>
    <row r="97" spans="1:23" s="27" customFormat="1">
      <c r="A97" t="s">
        <v>246</v>
      </c>
      <c r="B97" t="s">
        <v>2116</v>
      </c>
      <c r="C97" t="s">
        <v>1691</v>
      </c>
      <c r="D97" t="s">
        <v>1528</v>
      </c>
      <c r="E97">
        <v>12203579</v>
      </c>
      <c r="F97" s="111">
        <v>44992</v>
      </c>
      <c r="G97" t="s">
        <v>3161</v>
      </c>
      <c r="H97" s="111">
        <v>44992</v>
      </c>
      <c r="I97" t="s">
        <v>282</v>
      </c>
      <c r="J97"/>
      <c r="K97" t="s">
        <v>1418</v>
      </c>
      <c r="L97" t="s">
        <v>1409</v>
      </c>
      <c r="M97"/>
      <c r="N97" t="s">
        <v>1434</v>
      </c>
      <c r="O97" t="s">
        <v>1411</v>
      </c>
      <c r="P97" t="s">
        <v>254</v>
      </c>
      <c r="Q97"/>
      <c r="R97" t="s">
        <v>1414</v>
      </c>
      <c r="S97" t="s">
        <v>1412</v>
      </c>
      <c r="T97" s="125">
        <v>30000</v>
      </c>
      <c r="U97"/>
      <c r="V97"/>
      <c r="W97"/>
    </row>
    <row r="98" spans="1:23" s="27" customFormat="1">
      <c r="A98" t="s">
        <v>246</v>
      </c>
      <c r="B98" t="s">
        <v>2116</v>
      </c>
      <c r="C98" t="s">
        <v>1691</v>
      </c>
      <c r="D98" t="s">
        <v>1528</v>
      </c>
      <c r="E98">
        <v>12209264</v>
      </c>
      <c r="F98" s="111">
        <v>44993</v>
      </c>
      <c r="G98" t="s">
        <v>3162</v>
      </c>
      <c r="H98" s="111">
        <v>44993</v>
      </c>
      <c r="I98" t="s">
        <v>282</v>
      </c>
      <c r="J98"/>
      <c r="K98" t="s">
        <v>1408</v>
      </c>
      <c r="L98" t="s">
        <v>1438</v>
      </c>
      <c r="M98"/>
      <c r="N98" t="s">
        <v>1413</v>
      </c>
      <c r="O98" t="s">
        <v>1411</v>
      </c>
      <c r="P98" t="s">
        <v>252</v>
      </c>
      <c r="Q98"/>
      <c r="R98" t="s">
        <v>1414</v>
      </c>
      <c r="S98" t="s">
        <v>1412</v>
      </c>
      <c r="T98" s="125">
        <v>15000</v>
      </c>
      <c r="U98"/>
      <c r="V98"/>
      <c r="W98"/>
    </row>
    <row r="99" spans="1:23" s="27" customFormat="1">
      <c r="A99" t="s">
        <v>246</v>
      </c>
      <c r="B99" t="s">
        <v>2116</v>
      </c>
      <c r="C99" t="s">
        <v>1691</v>
      </c>
      <c r="D99" t="s">
        <v>1528</v>
      </c>
      <c r="E99">
        <v>12209264</v>
      </c>
      <c r="F99" s="111">
        <v>44993</v>
      </c>
      <c r="G99" t="s">
        <v>3162</v>
      </c>
      <c r="H99" s="111">
        <v>44993</v>
      </c>
      <c r="I99" t="s">
        <v>282</v>
      </c>
      <c r="J99"/>
      <c r="K99" t="s">
        <v>1408</v>
      </c>
      <c r="L99" t="s">
        <v>1409</v>
      </c>
      <c r="M99"/>
      <c r="N99" t="s">
        <v>1413</v>
      </c>
      <c r="O99" t="s">
        <v>1411</v>
      </c>
      <c r="P99" t="s">
        <v>252</v>
      </c>
      <c r="Q99"/>
      <c r="R99" t="s">
        <v>1414</v>
      </c>
      <c r="S99" t="s">
        <v>1412</v>
      </c>
      <c r="T99" s="125">
        <v>15000</v>
      </c>
      <c r="U99"/>
      <c r="V99"/>
      <c r="W99"/>
    </row>
    <row r="100" spans="1:23" s="27" customFormat="1">
      <c r="A100" t="s">
        <v>246</v>
      </c>
      <c r="B100" t="s">
        <v>2116</v>
      </c>
      <c r="C100" t="s">
        <v>1691</v>
      </c>
      <c r="D100" t="s">
        <v>1528</v>
      </c>
      <c r="E100">
        <v>12210759</v>
      </c>
      <c r="F100" s="111">
        <v>44993</v>
      </c>
      <c r="G100" t="s">
        <v>3163</v>
      </c>
      <c r="H100" s="111">
        <v>44993</v>
      </c>
      <c r="I100" t="s">
        <v>253</v>
      </c>
      <c r="J100"/>
      <c r="K100" t="s">
        <v>1430</v>
      </c>
      <c r="L100" t="s">
        <v>1409</v>
      </c>
      <c r="M100"/>
      <c r="N100" t="s">
        <v>1425</v>
      </c>
      <c r="O100" t="s">
        <v>1411</v>
      </c>
      <c r="P100" t="s">
        <v>254</v>
      </c>
      <c r="Q100" t="s">
        <v>1412</v>
      </c>
      <c r="R100" t="s">
        <v>1412</v>
      </c>
      <c r="S100" t="s">
        <v>1412</v>
      </c>
      <c r="T100" s="125">
        <v>20000</v>
      </c>
      <c r="U100"/>
      <c r="V100">
        <v>1438.92</v>
      </c>
      <c r="W100">
        <v>3307.48</v>
      </c>
    </row>
    <row r="101" spans="1:23" s="27" customFormat="1">
      <c r="A101" t="s">
        <v>246</v>
      </c>
      <c r="B101" t="s">
        <v>386</v>
      </c>
      <c r="C101" t="s">
        <v>57</v>
      </c>
      <c r="D101" t="s">
        <v>58</v>
      </c>
      <c r="E101">
        <v>11434380</v>
      </c>
      <c r="F101" s="111">
        <v>44820</v>
      </c>
      <c r="G101" t="s">
        <v>387</v>
      </c>
      <c r="H101" s="111">
        <v>44826</v>
      </c>
      <c r="I101" t="s">
        <v>253</v>
      </c>
      <c r="J101"/>
      <c r="K101" t="s">
        <v>1408</v>
      </c>
      <c r="L101" t="s">
        <v>1409</v>
      </c>
      <c r="M101"/>
      <c r="N101" t="s">
        <v>1433</v>
      </c>
      <c r="O101" t="s">
        <v>1411</v>
      </c>
      <c r="P101" t="s">
        <v>252</v>
      </c>
      <c r="Q101" t="s">
        <v>1412</v>
      </c>
      <c r="R101" t="s">
        <v>1412</v>
      </c>
      <c r="S101" t="s">
        <v>1412</v>
      </c>
      <c r="T101" s="125">
        <v>60000</v>
      </c>
      <c r="U101"/>
      <c r="V101">
        <v>3825.01</v>
      </c>
      <c r="W101">
        <v>15813.6</v>
      </c>
    </row>
    <row r="102" spans="1:23" s="27" customFormat="1">
      <c r="A102" t="s">
        <v>246</v>
      </c>
      <c r="B102" t="s">
        <v>1883</v>
      </c>
      <c r="C102" t="s">
        <v>3474</v>
      </c>
      <c r="D102" t="s">
        <v>1528</v>
      </c>
      <c r="E102">
        <v>12288540</v>
      </c>
      <c r="F102" s="111">
        <v>45013</v>
      </c>
      <c r="G102" t="s">
        <v>3966</v>
      </c>
      <c r="H102" s="111">
        <v>45014</v>
      </c>
      <c r="I102" t="s">
        <v>282</v>
      </c>
      <c r="J102"/>
      <c r="K102" t="s">
        <v>1408</v>
      </c>
      <c r="L102" t="s">
        <v>1409</v>
      </c>
      <c r="M102"/>
      <c r="N102" t="s">
        <v>1434</v>
      </c>
      <c r="O102" t="s">
        <v>1411</v>
      </c>
      <c r="P102" t="s">
        <v>252</v>
      </c>
      <c r="Q102"/>
      <c r="R102"/>
      <c r="S102" t="s">
        <v>1414</v>
      </c>
      <c r="T102" s="125">
        <v>10000</v>
      </c>
      <c r="U102"/>
      <c r="V102"/>
      <c r="W102"/>
    </row>
    <row r="103" spans="1:23" s="27" customFormat="1">
      <c r="A103" t="s">
        <v>246</v>
      </c>
      <c r="B103" t="s">
        <v>1883</v>
      </c>
      <c r="C103" t="s">
        <v>4288</v>
      </c>
      <c r="D103" t="s">
        <v>1528</v>
      </c>
      <c r="E103">
        <v>12357201</v>
      </c>
      <c r="F103" s="111">
        <v>45028</v>
      </c>
      <c r="G103" t="s">
        <v>4289</v>
      </c>
      <c r="H103" s="111">
        <v>45029</v>
      </c>
      <c r="I103" t="s">
        <v>282</v>
      </c>
      <c r="J103"/>
      <c r="K103" t="s">
        <v>1408</v>
      </c>
      <c r="L103" t="s">
        <v>1409</v>
      </c>
      <c r="M103"/>
      <c r="N103" t="s">
        <v>1422</v>
      </c>
      <c r="O103" t="s">
        <v>1411</v>
      </c>
      <c r="P103" t="s">
        <v>252</v>
      </c>
      <c r="Q103"/>
      <c r="R103"/>
      <c r="S103" t="s">
        <v>1414</v>
      </c>
      <c r="T103" s="125">
        <v>10000</v>
      </c>
      <c r="U103"/>
      <c r="V103"/>
      <c r="W103"/>
    </row>
    <row r="104" spans="1:23" s="27" customFormat="1">
      <c r="A104" t="s">
        <v>246</v>
      </c>
      <c r="B104" t="s">
        <v>1883</v>
      </c>
      <c r="C104" t="s">
        <v>4288</v>
      </c>
      <c r="D104" t="s">
        <v>1528</v>
      </c>
      <c r="E104">
        <v>12378834</v>
      </c>
      <c r="F104" s="111">
        <v>45034</v>
      </c>
      <c r="G104" t="s">
        <v>4290</v>
      </c>
      <c r="H104" s="111">
        <v>45035</v>
      </c>
      <c r="I104" t="s">
        <v>282</v>
      </c>
      <c r="J104"/>
      <c r="K104" t="s">
        <v>1408</v>
      </c>
      <c r="L104" t="s">
        <v>1409</v>
      </c>
      <c r="M104"/>
      <c r="N104" t="s">
        <v>1419</v>
      </c>
      <c r="O104" t="s">
        <v>1411</v>
      </c>
      <c r="P104" t="s">
        <v>252</v>
      </c>
      <c r="Q104"/>
      <c r="R104"/>
      <c r="S104" t="s">
        <v>1414</v>
      </c>
      <c r="T104" s="125">
        <v>10000</v>
      </c>
      <c r="U104"/>
      <c r="V104"/>
      <c r="W104"/>
    </row>
    <row r="105" spans="1:23" s="27" customFormat="1">
      <c r="A105" t="s">
        <v>246</v>
      </c>
      <c r="B105" t="s">
        <v>1883</v>
      </c>
      <c r="C105" t="s">
        <v>4288</v>
      </c>
      <c r="D105" t="s">
        <v>1528</v>
      </c>
      <c r="E105">
        <v>12414274</v>
      </c>
      <c r="F105" s="111">
        <v>45043</v>
      </c>
      <c r="G105" t="s">
        <v>4291</v>
      </c>
      <c r="H105" s="111">
        <v>45043</v>
      </c>
      <c r="I105" t="s">
        <v>253</v>
      </c>
      <c r="J105"/>
      <c r="K105" t="s">
        <v>1408</v>
      </c>
      <c r="L105" t="s">
        <v>1409</v>
      </c>
      <c r="M105"/>
      <c r="N105" t="s">
        <v>1421</v>
      </c>
      <c r="O105" t="s">
        <v>1411</v>
      </c>
      <c r="P105" t="s">
        <v>254</v>
      </c>
      <c r="Q105" t="s">
        <v>1412</v>
      </c>
      <c r="R105" t="s">
        <v>1412</v>
      </c>
      <c r="S105" t="s">
        <v>1412</v>
      </c>
      <c r="T105" s="125">
        <v>10000</v>
      </c>
      <c r="U105"/>
      <c r="V105">
        <v>689.63</v>
      </c>
      <c r="W105">
        <v>1419.5</v>
      </c>
    </row>
    <row r="106" spans="1:23" s="27" customFormat="1">
      <c r="A106" t="s">
        <v>246</v>
      </c>
      <c r="B106" t="s">
        <v>1883</v>
      </c>
      <c r="C106" t="s">
        <v>1527</v>
      </c>
      <c r="D106" t="s">
        <v>1528</v>
      </c>
      <c r="E106">
        <v>988246</v>
      </c>
      <c r="F106" s="111">
        <v>44971</v>
      </c>
      <c r="G106" t="s">
        <v>3967</v>
      </c>
      <c r="H106" s="111">
        <v>45001</v>
      </c>
      <c r="I106" t="s">
        <v>263</v>
      </c>
      <c r="J106"/>
      <c r="K106" t="s">
        <v>1418</v>
      </c>
      <c r="L106" t="s">
        <v>1409</v>
      </c>
      <c r="M106"/>
      <c r="N106" t="s">
        <v>1444</v>
      </c>
      <c r="O106" t="s">
        <v>1411</v>
      </c>
      <c r="P106" t="s">
        <v>254</v>
      </c>
      <c r="Q106" t="s">
        <v>1414</v>
      </c>
      <c r="R106" t="s">
        <v>1414</v>
      </c>
      <c r="S106" t="s">
        <v>1412</v>
      </c>
      <c r="T106" s="125">
        <v>15000</v>
      </c>
      <c r="U106"/>
      <c r="V106"/>
      <c r="W106"/>
    </row>
    <row r="107" spans="1:23" s="27" customFormat="1">
      <c r="A107" t="s">
        <v>246</v>
      </c>
      <c r="B107" t="s">
        <v>1883</v>
      </c>
      <c r="C107" t="s">
        <v>1527</v>
      </c>
      <c r="D107" t="s">
        <v>1528</v>
      </c>
      <c r="E107">
        <v>10966461</v>
      </c>
      <c r="F107" s="111">
        <v>45014</v>
      </c>
      <c r="G107" t="s">
        <v>3968</v>
      </c>
      <c r="H107" s="111">
        <v>45015</v>
      </c>
      <c r="I107" t="s">
        <v>282</v>
      </c>
      <c r="J107"/>
      <c r="K107" t="s">
        <v>1408</v>
      </c>
      <c r="L107" t="s">
        <v>1409</v>
      </c>
      <c r="M107"/>
      <c r="N107" t="s">
        <v>1466</v>
      </c>
      <c r="O107" t="s">
        <v>1411</v>
      </c>
      <c r="P107" t="s">
        <v>252</v>
      </c>
      <c r="Q107"/>
      <c r="R107"/>
      <c r="S107" t="s">
        <v>1414</v>
      </c>
      <c r="T107" s="125">
        <v>10000</v>
      </c>
      <c r="U107"/>
      <c r="V107"/>
      <c r="W107"/>
    </row>
    <row r="108" spans="1:23" s="27" customFormat="1">
      <c r="A108" t="s">
        <v>246</v>
      </c>
      <c r="B108" t="s">
        <v>1883</v>
      </c>
      <c r="C108" t="s">
        <v>1527</v>
      </c>
      <c r="D108" t="s">
        <v>1528</v>
      </c>
      <c r="E108">
        <v>12092184</v>
      </c>
      <c r="F108" s="111">
        <v>44960</v>
      </c>
      <c r="G108" t="s">
        <v>2981</v>
      </c>
      <c r="H108" s="111">
        <v>44963</v>
      </c>
      <c r="I108" t="s">
        <v>253</v>
      </c>
      <c r="J108"/>
      <c r="K108" t="s">
        <v>1408</v>
      </c>
      <c r="L108" t="s">
        <v>1409</v>
      </c>
      <c r="M108"/>
      <c r="N108" t="s">
        <v>1432</v>
      </c>
      <c r="O108" t="s">
        <v>1411</v>
      </c>
      <c r="P108" t="s">
        <v>252</v>
      </c>
      <c r="Q108" t="s">
        <v>1412</v>
      </c>
      <c r="R108" t="s">
        <v>1412</v>
      </c>
      <c r="S108" t="s">
        <v>1412</v>
      </c>
      <c r="T108" s="125">
        <v>10000</v>
      </c>
      <c r="U108"/>
      <c r="V108">
        <v>113.52</v>
      </c>
      <c r="W108">
        <v>199</v>
      </c>
    </row>
    <row r="109" spans="1:23" s="27" customFormat="1">
      <c r="A109" t="s">
        <v>246</v>
      </c>
      <c r="B109" t="s">
        <v>1883</v>
      </c>
      <c r="C109" t="s">
        <v>1527</v>
      </c>
      <c r="D109" t="s">
        <v>1528</v>
      </c>
      <c r="E109">
        <v>12111436</v>
      </c>
      <c r="F109" s="111">
        <v>44966</v>
      </c>
      <c r="G109" t="s">
        <v>2983</v>
      </c>
      <c r="H109" s="111">
        <v>44972</v>
      </c>
      <c r="I109" t="s">
        <v>253</v>
      </c>
      <c r="J109"/>
      <c r="K109" t="s">
        <v>1408</v>
      </c>
      <c r="L109" t="s">
        <v>1409</v>
      </c>
      <c r="M109"/>
      <c r="N109" t="s">
        <v>1431</v>
      </c>
      <c r="O109" t="s">
        <v>1411</v>
      </c>
      <c r="P109" t="s">
        <v>254</v>
      </c>
      <c r="Q109" t="s">
        <v>1412</v>
      </c>
      <c r="R109" t="s">
        <v>1412</v>
      </c>
      <c r="S109" t="s">
        <v>1412</v>
      </c>
      <c r="T109" s="125">
        <v>10000</v>
      </c>
      <c r="U109"/>
      <c r="V109">
        <v>2014.47</v>
      </c>
      <c r="W109">
        <v>2140</v>
      </c>
    </row>
    <row r="110" spans="1:23" s="27" customFormat="1">
      <c r="A110" t="s">
        <v>246</v>
      </c>
      <c r="B110" t="s">
        <v>1883</v>
      </c>
      <c r="C110" t="s">
        <v>1527</v>
      </c>
      <c r="D110" t="s">
        <v>1528</v>
      </c>
      <c r="E110">
        <v>12141575</v>
      </c>
      <c r="F110" s="111">
        <v>44974</v>
      </c>
      <c r="G110" t="s">
        <v>2984</v>
      </c>
      <c r="H110" s="111">
        <v>44977</v>
      </c>
      <c r="I110" t="s">
        <v>282</v>
      </c>
      <c r="J110"/>
      <c r="K110" t="s">
        <v>1408</v>
      </c>
      <c r="L110" t="s">
        <v>1409</v>
      </c>
      <c r="M110"/>
      <c r="N110" t="s">
        <v>1439</v>
      </c>
      <c r="O110" t="s">
        <v>1411</v>
      </c>
      <c r="P110" t="s">
        <v>254</v>
      </c>
      <c r="Q110"/>
      <c r="R110"/>
      <c r="S110" t="s">
        <v>1414</v>
      </c>
      <c r="T110" s="125">
        <v>10000</v>
      </c>
      <c r="U110"/>
      <c r="V110"/>
      <c r="W110"/>
    </row>
    <row r="111" spans="1:23" s="27" customFormat="1">
      <c r="A111" t="s">
        <v>246</v>
      </c>
      <c r="B111" t="s">
        <v>1883</v>
      </c>
      <c r="C111" t="s">
        <v>1527</v>
      </c>
      <c r="D111" t="s">
        <v>1528</v>
      </c>
      <c r="E111">
        <v>12173553</v>
      </c>
      <c r="F111" s="111">
        <v>44985</v>
      </c>
      <c r="G111" t="s">
        <v>3969</v>
      </c>
      <c r="H111" s="111">
        <v>44986</v>
      </c>
      <c r="I111" t="s">
        <v>263</v>
      </c>
      <c r="J111"/>
      <c r="K111" t="s">
        <v>1408</v>
      </c>
      <c r="L111" t="s">
        <v>1409</v>
      </c>
      <c r="M111"/>
      <c r="N111" t="s">
        <v>1425</v>
      </c>
      <c r="O111" t="s">
        <v>1411</v>
      </c>
      <c r="P111" t="s">
        <v>252</v>
      </c>
      <c r="Q111"/>
      <c r="R111"/>
      <c r="S111" t="s">
        <v>1414</v>
      </c>
      <c r="T111" s="125">
        <v>10000</v>
      </c>
      <c r="U111"/>
      <c r="V111"/>
      <c r="W111"/>
    </row>
    <row r="112" spans="1:23" s="27" customFormat="1">
      <c r="A112" t="s">
        <v>246</v>
      </c>
      <c r="B112" t="s">
        <v>1883</v>
      </c>
      <c r="C112" t="s">
        <v>1527</v>
      </c>
      <c r="D112" t="s">
        <v>1528</v>
      </c>
      <c r="E112">
        <v>12196151</v>
      </c>
      <c r="F112" s="111">
        <v>44988</v>
      </c>
      <c r="G112" t="s">
        <v>3970</v>
      </c>
      <c r="H112" s="111">
        <v>44991</v>
      </c>
      <c r="I112" t="s">
        <v>282</v>
      </c>
      <c r="J112"/>
      <c r="K112" t="s">
        <v>1430</v>
      </c>
      <c r="L112" t="s">
        <v>1409</v>
      </c>
      <c r="M112"/>
      <c r="N112" t="s">
        <v>4153</v>
      </c>
      <c r="O112" t="s">
        <v>1411</v>
      </c>
      <c r="P112" t="s">
        <v>254</v>
      </c>
      <c r="Q112" t="s">
        <v>1414</v>
      </c>
      <c r="R112" t="s">
        <v>1414</v>
      </c>
      <c r="S112" t="s">
        <v>1415</v>
      </c>
      <c r="T112" s="125">
        <v>10000</v>
      </c>
      <c r="U112"/>
      <c r="V112"/>
      <c r="W112"/>
    </row>
    <row r="113" spans="1:23" s="27" customFormat="1">
      <c r="A113" t="s">
        <v>246</v>
      </c>
      <c r="B113" t="s">
        <v>1883</v>
      </c>
      <c r="C113" t="s">
        <v>1527</v>
      </c>
      <c r="D113" t="s">
        <v>1528</v>
      </c>
      <c r="E113">
        <v>12215686</v>
      </c>
      <c r="F113" s="111">
        <v>44994</v>
      </c>
      <c r="G113" t="s">
        <v>3972</v>
      </c>
      <c r="H113" s="111">
        <v>44995</v>
      </c>
      <c r="I113" t="s">
        <v>263</v>
      </c>
      <c r="J113"/>
      <c r="K113" t="s">
        <v>1418</v>
      </c>
      <c r="L113" t="s">
        <v>1409</v>
      </c>
      <c r="M113"/>
      <c r="N113" t="s">
        <v>1485</v>
      </c>
      <c r="O113" t="s">
        <v>1411</v>
      </c>
      <c r="P113" t="s">
        <v>252</v>
      </c>
      <c r="Q113"/>
      <c r="R113"/>
      <c r="S113" t="s">
        <v>1414</v>
      </c>
      <c r="T113" s="125">
        <v>10000</v>
      </c>
      <c r="U113"/>
      <c r="V113"/>
      <c r="W113"/>
    </row>
    <row r="114" spans="1:23" s="27" customFormat="1">
      <c r="A114" t="s">
        <v>246</v>
      </c>
      <c r="B114" t="s">
        <v>1883</v>
      </c>
      <c r="C114" t="s">
        <v>1527</v>
      </c>
      <c r="D114" t="s">
        <v>1528</v>
      </c>
      <c r="E114">
        <v>12241675</v>
      </c>
      <c r="F114" s="111">
        <v>45001</v>
      </c>
      <c r="G114" t="s">
        <v>3975</v>
      </c>
      <c r="H114" s="111">
        <v>45002</v>
      </c>
      <c r="I114" t="s">
        <v>282</v>
      </c>
      <c r="J114"/>
      <c r="K114" t="s">
        <v>1408</v>
      </c>
      <c r="L114" t="s">
        <v>1409</v>
      </c>
      <c r="M114"/>
      <c r="N114" t="s">
        <v>1426</v>
      </c>
      <c r="O114" t="s">
        <v>1411</v>
      </c>
      <c r="P114" t="s">
        <v>252</v>
      </c>
      <c r="Q114"/>
      <c r="R114"/>
      <c r="S114" t="s">
        <v>1414</v>
      </c>
      <c r="T114" s="125">
        <v>30000</v>
      </c>
      <c r="U114"/>
      <c r="V114"/>
      <c r="W114"/>
    </row>
    <row r="115" spans="1:23" s="27" customFormat="1">
      <c r="A115" t="s">
        <v>246</v>
      </c>
      <c r="B115" t="s">
        <v>1883</v>
      </c>
      <c r="C115" t="s">
        <v>1527</v>
      </c>
      <c r="D115" t="s">
        <v>1528</v>
      </c>
      <c r="E115">
        <v>12282318</v>
      </c>
      <c r="F115" s="111">
        <v>45012</v>
      </c>
      <c r="G115" t="s">
        <v>3976</v>
      </c>
      <c r="H115" s="111">
        <v>45013</v>
      </c>
      <c r="I115" t="s">
        <v>253</v>
      </c>
      <c r="J115"/>
      <c r="K115" t="s">
        <v>1408</v>
      </c>
      <c r="L115" t="s">
        <v>1409</v>
      </c>
      <c r="M115"/>
      <c r="N115" t="s">
        <v>1425</v>
      </c>
      <c r="O115" t="s">
        <v>1411</v>
      </c>
      <c r="P115" t="s">
        <v>254</v>
      </c>
      <c r="Q115" t="s">
        <v>1412</v>
      </c>
      <c r="R115" t="s">
        <v>1412</v>
      </c>
      <c r="S115" t="s">
        <v>1412</v>
      </c>
      <c r="T115" s="125">
        <v>15000</v>
      </c>
      <c r="U115"/>
      <c r="V115">
        <v>126.2</v>
      </c>
      <c r="W115">
        <v>128.5</v>
      </c>
    </row>
    <row r="116" spans="1:23" s="27" customFormat="1">
      <c r="A116" t="s">
        <v>246</v>
      </c>
      <c r="B116" t="s">
        <v>1883</v>
      </c>
      <c r="C116" t="s">
        <v>1527</v>
      </c>
      <c r="D116" t="s">
        <v>1528</v>
      </c>
      <c r="E116">
        <v>12313955</v>
      </c>
      <c r="F116" s="111">
        <v>45016</v>
      </c>
      <c r="G116" t="s">
        <v>4293</v>
      </c>
      <c r="H116" s="111">
        <v>45019</v>
      </c>
      <c r="I116" t="s">
        <v>263</v>
      </c>
      <c r="J116"/>
      <c r="K116" t="s">
        <v>1408</v>
      </c>
      <c r="L116" t="s">
        <v>1409</v>
      </c>
      <c r="M116"/>
      <c r="N116" t="s">
        <v>1432</v>
      </c>
      <c r="O116" t="s">
        <v>1411</v>
      </c>
      <c r="P116" t="s">
        <v>254</v>
      </c>
      <c r="Q116"/>
      <c r="R116" t="s">
        <v>1414</v>
      </c>
      <c r="S116" t="s">
        <v>1412</v>
      </c>
      <c r="T116" s="125">
        <v>10000</v>
      </c>
      <c r="U116"/>
      <c r="V116"/>
      <c r="W116"/>
    </row>
    <row r="117" spans="1:23" s="27" customFormat="1">
      <c r="A117" t="s">
        <v>246</v>
      </c>
      <c r="B117" t="s">
        <v>1883</v>
      </c>
      <c r="C117" t="s">
        <v>1527</v>
      </c>
      <c r="D117" t="s">
        <v>1528</v>
      </c>
      <c r="E117">
        <v>12407572</v>
      </c>
      <c r="F117" s="111">
        <v>45042</v>
      </c>
      <c r="G117" t="s">
        <v>4294</v>
      </c>
      <c r="H117" s="111">
        <v>45042</v>
      </c>
      <c r="I117" t="s">
        <v>282</v>
      </c>
      <c r="J117"/>
      <c r="K117" t="s">
        <v>1408</v>
      </c>
      <c r="L117" t="s">
        <v>1409</v>
      </c>
      <c r="M117"/>
      <c r="N117" t="s">
        <v>1470</v>
      </c>
      <c r="O117" t="s">
        <v>1411</v>
      </c>
      <c r="P117" t="s">
        <v>252</v>
      </c>
      <c r="Q117"/>
      <c r="R117" t="s">
        <v>1414</v>
      </c>
      <c r="S117" t="s">
        <v>1412</v>
      </c>
      <c r="T117" s="125">
        <v>10000</v>
      </c>
      <c r="U117"/>
      <c r="V117"/>
      <c r="W117"/>
    </row>
    <row r="118" spans="1:23" s="27" customFormat="1">
      <c r="A118" t="s">
        <v>246</v>
      </c>
      <c r="B118" t="s">
        <v>1883</v>
      </c>
      <c r="C118" t="s">
        <v>1527</v>
      </c>
      <c r="D118" t="s">
        <v>1528</v>
      </c>
      <c r="E118">
        <v>12414021</v>
      </c>
      <c r="F118" s="111">
        <v>45043</v>
      </c>
      <c r="G118" t="s">
        <v>4295</v>
      </c>
      <c r="H118" s="111">
        <v>45105</v>
      </c>
      <c r="I118" t="s">
        <v>253</v>
      </c>
      <c r="J118"/>
      <c r="K118" t="s">
        <v>1430</v>
      </c>
      <c r="L118" t="s">
        <v>1409</v>
      </c>
      <c r="M118"/>
      <c r="N118" t="s">
        <v>1421</v>
      </c>
      <c r="O118" t="s">
        <v>1411</v>
      </c>
      <c r="P118" t="s">
        <v>254</v>
      </c>
      <c r="Q118" t="s">
        <v>1412</v>
      </c>
      <c r="R118" t="s">
        <v>1412</v>
      </c>
      <c r="S118" t="s">
        <v>1415</v>
      </c>
      <c r="T118" s="125">
        <v>10000</v>
      </c>
      <c r="U118"/>
      <c r="V118">
        <v>13131.51</v>
      </c>
      <c r="W118">
        <v>31484.94</v>
      </c>
    </row>
    <row r="119" spans="1:23" s="27" customFormat="1">
      <c r="A119" t="s">
        <v>246</v>
      </c>
      <c r="B119" t="s">
        <v>1883</v>
      </c>
      <c r="C119" t="s">
        <v>1527</v>
      </c>
      <c r="D119" t="s">
        <v>1528</v>
      </c>
      <c r="E119">
        <v>12422961</v>
      </c>
      <c r="F119" s="111">
        <v>45044</v>
      </c>
      <c r="G119" t="s">
        <v>4297</v>
      </c>
      <c r="H119" s="111">
        <v>45044</v>
      </c>
      <c r="I119" t="s">
        <v>253</v>
      </c>
      <c r="J119"/>
      <c r="K119" t="s">
        <v>1408</v>
      </c>
      <c r="L119" t="s">
        <v>1409</v>
      </c>
      <c r="M119"/>
      <c r="N119" t="s">
        <v>1420</v>
      </c>
      <c r="O119" t="s">
        <v>1411</v>
      </c>
      <c r="P119" t="s">
        <v>254</v>
      </c>
      <c r="Q119" t="s">
        <v>1412</v>
      </c>
      <c r="R119" t="s">
        <v>1412</v>
      </c>
      <c r="S119" t="s">
        <v>1412</v>
      </c>
      <c r="T119" s="125">
        <v>10000</v>
      </c>
      <c r="U119"/>
      <c r="V119">
        <v>304.93</v>
      </c>
      <c r="W119">
        <v>1093</v>
      </c>
    </row>
    <row r="120" spans="1:23" s="27" customFormat="1">
      <c r="A120" t="s">
        <v>246</v>
      </c>
      <c r="B120" t="s">
        <v>1883</v>
      </c>
      <c r="C120" t="s">
        <v>1527</v>
      </c>
      <c r="D120" t="s">
        <v>1528</v>
      </c>
      <c r="E120">
        <v>12452237</v>
      </c>
      <c r="F120" s="111">
        <v>45051</v>
      </c>
      <c r="G120" t="s">
        <v>4758</v>
      </c>
      <c r="H120" s="111">
        <v>45051</v>
      </c>
      <c r="I120" t="s">
        <v>263</v>
      </c>
      <c r="J120"/>
      <c r="K120" t="s">
        <v>1408</v>
      </c>
      <c r="L120" t="s">
        <v>1409</v>
      </c>
      <c r="M120"/>
      <c r="N120" t="s">
        <v>1435</v>
      </c>
      <c r="O120" t="s">
        <v>1411</v>
      </c>
      <c r="P120" t="s">
        <v>252</v>
      </c>
      <c r="Q120"/>
      <c r="R120" t="s">
        <v>1414</v>
      </c>
      <c r="S120" t="s">
        <v>1412</v>
      </c>
      <c r="T120" s="125">
        <v>10000</v>
      </c>
      <c r="U120"/>
      <c r="V120"/>
      <c r="W120"/>
    </row>
    <row r="121" spans="1:23" s="27" customFormat="1">
      <c r="A121" t="s">
        <v>246</v>
      </c>
      <c r="B121" t="s">
        <v>1883</v>
      </c>
      <c r="C121" t="s">
        <v>1527</v>
      </c>
      <c r="D121" t="s">
        <v>1528</v>
      </c>
      <c r="E121">
        <v>12452584</v>
      </c>
      <c r="F121" s="111">
        <v>45054</v>
      </c>
      <c r="G121" t="s">
        <v>4759</v>
      </c>
      <c r="H121" s="111">
        <v>45054</v>
      </c>
      <c r="I121" t="s">
        <v>253</v>
      </c>
      <c r="J121"/>
      <c r="K121" t="s">
        <v>1408</v>
      </c>
      <c r="L121" t="s">
        <v>1409</v>
      </c>
      <c r="M121"/>
      <c r="N121" t="s">
        <v>1447</v>
      </c>
      <c r="O121" t="s">
        <v>1411</v>
      </c>
      <c r="P121" t="s">
        <v>252</v>
      </c>
      <c r="Q121" t="s">
        <v>1429</v>
      </c>
      <c r="R121" t="s">
        <v>1429</v>
      </c>
      <c r="S121" t="s">
        <v>1412</v>
      </c>
      <c r="T121" s="125">
        <v>10000</v>
      </c>
      <c r="U121"/>
      <c r="V121">
        <v>0</v>
      </c>
      <c r="W121">
        <v>5</v>
      </c>
    </row>
    <row r="122" spans="1:23" s="27" customFormat="1">
      <c r="A122" t="s">
        <v>246</v>
      </c>
      <c r="B122" t="s">
        <v>1883</v>
      </c>
      <c r="C122" t="s">
        <v>1527</v>
      </c>
      <c r="D122" t="s">
        <v>1528</v>
      </c>
      <c r="E122">
        <v>12489349</v>
      </c>
      <c r="F122" s="111">
        <v>45062</v>
      </c>
      <c r="G122" t="s">
        <v>4760</v>
      </c>
      <c r="H122" s="111">
        <v>45062</v>
      </c>
      <c r="I122" t="s">
        <v>253</v>
      </c>
      <c r="J122"/>
      <c r="K122" t="s">
        <v>1408</v>
      </c>
      <c r="L122" t="s">
        <v>1409</v>
      </c>
      <c r="M122"/>
      <c r="N122" t="s">
        <v>1457</v>
      </c>
      <c r="O122" t="s">
        <v>1411</v>
      </c>
      <c r="P122" t="s">
        <v>254</v>
      </c>
      <c r="Q122" t="s">
        <v>1412</v>
      </c>
      <c r="R122" t="s">
        <v>1412</v>
      </c>
      <c r="S122" t="s">
        <v>1412</v>
      </c>
      <c r="T122" s="125">
        <v>10000</v>
      </c>
      <c r="U122"/>
      <c r="V122">
        <v>1385.95</v>
      </c>
      <c r="W122">
        <v>1500</v>
      </c>
    </row>
    <row r="123" spans="1:23" s="27" customFormat="1">
      <c r="A123" t="s">
        <v>246</v>
      </c>
      <c r="B123" t="s">
        <v>1883</v>
      </c>
      <c r="C123" t="s">
        <v>1527</v>
      </c>
      <c r="D123" t="s">
        <v>1528</v>
      </c>
      <c r="E123">
        <v>12511820</v>
      </c>
      <c r="F123" s="111">
        <v>45066</v>
      </c>
      <c r="G123" t="s">
        <v>4761</v>
      </c>
      <c r="H123" s="111">
        <v>45068</v>
      </c>
      <c r="I123" t="s">
        <v>253</v>
      </c>
      <c r="J123"/>
      <c r="K123" t="s">
        <v>1408</v>
      </c>
      <c r="L123" t="s">
        <v>1409</v>
      </c>
      <c r="M123"/>
      <c r="N123" t="s">
        <v>1444</v>
      </c>
      <c r="O123" t="s">
        <v>1411</v>
      </c>
      <c r="P123" t="s">
        <v>254</v>
      </c>
      <c r="Q123" t="s">
        <v>1412</v>
      </c>
      <c r="R123" t="s">
        <v>1412</v>
      </c>
      <c r="S123" t="s">
        <v>1412</v>
      </c>
      <c r="T123" s="125">
        <v>10000</v>
      </c>
      <c r="U123"/>
      <c r="V123">
        <v>838.07</v>
      </c>
      <c r="W123">
        <v>1907.5</v>
      </c>
    </row>
    <row r="124" spans="1:23" s="27" customFormat="1">
      <c r="A124" t="s">
        <v>246</v>
      </c>
      <c r="B124" t="s">
        <v>1883</v>
      </c>
      <c r="C124" t="s">
        <v>1527</v>
      </c>
      <c r="D124" t="s">
        <v>1528</v>
      </c>
      <c r="E124">
        <v>12511886</v>
      </c>
      <c r="F124" s="111">
        <v>45066</v>
      </c>
      <c r="G124" t="s">
        <v>4762</v>
      </c>
      <c r="H124" s="111">
        <v>45068</v>
      </c>
      <c r="I124" t="s">
        <v>282</v>
      </c>
      <c r="J124"/>
      <c r="K124" t="s">
        <v>1408</v>
      </c>
      <c r="L124" t="s">
        <v>1409</v>
      </c>
      <c r="M124"/>
      <c r="N124" t="s">
        <v>1444</v>
      </c>
      <c r="O124" t="s">
        <v>1411</v>
      </c>
      <c r="P124" t="s">
        <v>252</v>
      </c>
      <c r="Q124" t="s">
        <v>1414</v>
      </c>
      <c r="R124" t="s">
        <v>1414</v>
      </c>
      <c r="S124" t="s">
        <v>1412</v>
      </c>
      <c r="T124" s="125">
        <v>10000</v>
      </c>
      <c r="U124"/>
      <c r="V124"/>
      <c r="W124"/>
    </row>
    <row r="125" spans="1:23" s="27" customFormat="1">
      <c r="A125" t="s">
        <v>246</v>
      </c>
      <c r="B125" t="s">
        <v>1883</v>
      </c>
      <c r="C125" t="s">
        <v>1527</v>
      </c>
      <c r="D125" t="s">
        <v>1528</v>
      </c>
      <c r="E125">
        <v>12530295</v>
      </c>
      <c r="F125" s="111">
        <v>45071</v>
      </c>
      <c r="G125" t="s">
        <v>4763</v>
      </c>
      <c r="H125" s="111">
        <v>45071</v>
      </c>
      <c r="I125" t="s">
        <v>253</v>
      </c>
      <c r="J125"/>
      <c r="K125" t="s">
        <v>1408</v>
      </c>
      <c r="L125" t="s">
        <v>1409</v>
      </c>
      <c r="M125"/>
      <c r="N125" t="s">
        <v>1421</v>
      </c>
      <c r="O125" t="s">
        <v>1411</v>
      </c>
      <c r="P125" t="s">
        <v>252</v>
      </c>
      <c r="Q125" t="s">
        <v>1412</v>
      </c>
      <c r="R125" t="s">
        <v>1412</v>
      </c>
      <c r="S125" t="s">
        <v>1412</v>
      </c>
      <c r="T125" s="125">
        <v>10000</v>
      </c>
      <c r="U125"/>
      <c r="V125">
        <v>77.459999999999994</v>
      </c>
      <c r="W125">
        <v>360.2</v>
      </c>
    </row>
    <row r="126" spans="1:23" s="27" customFormat="1">
      <c r="A126" t="s">
        <v>246</v>
      </c>
      <c r="B126" t="s">
        <v>1883</v>
      </c>
      <c r="C126" t="s">
        <v>1527</v>
      </c>
      <c r="D126" t="s">
        <v>1528</v>
      </c>
      <c r="E126">
        <v>12549042</v>
      </c>
      <c r="F126" s="111">
        <v>45076</v>
      </c>
      <c r="G126" t="s">
        <v>4764</v>
      </c>
      <c r="H126" s="111">
        <v>45076</v>
      </c>
      <c r="I126" t="s">
        <v>253</v>
      </c>
      <c r="J126"/>
      <c r="K126" t="s">
        <v>1408</v>
      </c>
      <c r="L126" t="s">
        <v>1409</v>
      </c>
      <c r="M126"/>
      <c r="N126" t="s">
        <v>1443</v>
      </c>
      <c r="O126" t="s">
        <v>1411</v>
      </c>
      <c r="P126" t="s">
        <v>254</v>
      </c>
      <c r="Q126" t="s">
        <v>1412</v>
      </c>
      <c r="R126" t="s">
        <v>1412</v>
      </c>
      <c r="S126" t="s">
        <v>1412</v>
      </c>
      <c r="T126" s="125">
        <v>10000</v>
      </c>
      <c r="U126"/>
      <c r="V126">
        <v>5.71</v>
      </c>
      <c r="W126">
        <v>82.3</v>
      </c>
    </row>
    <row r="127" spans="1:23" s="27" customFormat="1">
      <c r="A127" t="s">
        <v>246</v>
      </c>
      <c r="B127" t="s">
        <v>1883</v>
      </c>
      <c r="C127" t="s">
        <v>1527</v>
      </c>
      <c r="D127" t="s">
        <v>1528</v>
      </c>
      <c r="E127">
        <v>12549720</v>
      </c>
      <c r="F127" s="111">
        <v>45077</v>
      </c>
      <c r="G127" t="s">
        <v>4765</v>
      </c>
      <c r="H127" s="111">
        <v>45077</v>
      </c>
      <c r="I127" t="s">
        <v>263</v>
      </c>
      <c r="J127"/>
      <c r="K127" t="s">
        <v>1408</v>
      </c>
      <c r="L127" t="s">
        <v>1409</v>
      </c>
      <c r="M127"/>
      <c r="N127" t="s">
        <v>1437</v>
      </c>
      <c r="O127" t="s">
        <v>1411</v>
      </c>
      <c r="P127" t="s">
        <v>254</v>
      </c>
      <c r="Q127" t="s">
        <v>1414</v>
      </c>
      <c r="R127" t="s">
        <v>1414</v>
      </c>
      <c r="S127" t="s">
        <v>1412</v>
      </c>
      <c r="T127" s="125">
        <v>10000</v>
      </c>
      <c r="U127"/>
      <c r="V127"/>
      <c r="W127"/>
    </row>
    <row r="128" spans="1:23" s="27" customFormat="1">
      <c r="A128" t="s">
        <v>246</v>
      </c>
      <c r="B128" t="s">
        <v>1883</v>
      </c>
      <c r="C128" t="s">
        <v>1527</v>
      </c>
      <c r="D128" t="s">
        <v>1528</v>
      </c>
      <c r="E128">
        <v>12601556</v>
      </c>
      <c r="F128" s="111">
        <v>45089</v>
      </c>
      <c r="G128" t="s">
        <v>5501</v>
      </c>
      <c r="H128" s="111">
        <v>45090</v>
      </c>
      <c r="I128" t="s">
        <v>253</v>
      </c>
      <c r="J128"/>
      <c r="K128" t="s">
        <v>1408</v>
      </c>
      <c r="L128" t="s">
        <v>1409</v>
      </c>
      <c r="M128"/>
      <c r="N128" t="s">
        <v>1444</v>
      </c>
      <c r="O128" t="s">
        <v>1411</v>
      </c>
      <c r="P128" t="s">
        <v>252</v>
      </c>
      <c r="Q128" t="s">
        <v>1412</v>
      </c>
      <c r="R128" t="s">
        <v>1412</v>
      </c>
      <c r="S128" t="s">
        <v>1415</v>
      </c>
      <c r="T128" s="125">
        <v>10000</v>
      </c>
      <c r="U128"/>
      <c r="V128">
        <v>192</v>
      </c>
      <c r="W128">
        <v>375.72</v>
      </c>
    </row>
    <row r="129" spans="1:23" s="27" customFormat="1">
      <c r="A129" t="s">
        <v>246</v>
      </c>
      <c r="B129" t="s">
        <v>1883</v>
      </c>
      <c r="C129" t="s">
        <v>1527</v>
      </c>
      <c r="D129" t="s">
        <v>1528</v>
      </c>
      <c r="E129">
        <v>12610373</v>
      </c>
      <c r="F129" s="111">
        <v>45091</v>
      </c>
      <c r="G129" t="s">
        <v>5526</v>
      </c>
      <c r="H129" s="111">
        <v>45092</v>
      </c>
      <c r="I129" t="s">
        <v>253</v>
      </c>
      <c r="J129"/>
      <c r="K129" t="s">
        <v>1430</v>
      </c>
      <c r="L129" t="s">
        <v>1409</v>
      </c>
      <c r="M129"/>
      <c r="N129" t="s">
        <v>1447</v>
      </c>
      <c r="O129" t="s">
        <v>1411</v>
      </c>
      <c r="P129" t="s">
        <v>254</v>
      </c>
      <c r="Q129" t="s">
        <v>1412</v>
      </c>
      <c r="R129" t="s">
        <v>1412</v>
      </c>
      <c r="S129" t="s">
        <v>1415</v>
      </c>
      <c r="T129" s="125">
        <v>10000</v>
      </c>
      <c r="U129"/>
      <c r="V129">
        <v>0</v>
      </c>
      <c r="W129">
        <v>125.5</v>
      </c>
    </row>
    <row r="130" spans="1:23" s="27" customFormat="1">
      <c r="A130" t="s">
        <v>246</v>
      </c>
      <c r="B130" t="s">
        <v>1883</v>
      </c>
      <c r="C130" t="s">
        <v>1527</v>
      </c>
      <c r="D130" t="s">
        <v>1528</v>
      </c>
      <c r="E130">
        <v>12615567</v>
      </c>
      <c r="F130" s="111">
        <v>45092</v>
      </c>
      <c r="G130" t="s">
        <v>5527</v>
      </c>
      <c r="H130" s="111">
        <v>45093</v>
      </c>
      <c r="I130" t="s">
        <v>253</v>
      </c>
      <c r="J130"/>
      <c r="K130" t="s">
        <v>1430</v>
      </c>
      <c r="L130" t="s">
        <v>1409</v>
      </c>
      <c r="M130"/>
      <c r="N130" t="s">
        <v>1420</v>
      </c>
      <c r="O130" t="s">
        <v>1411</v>
      </c>
      <c r="P130" t="s">
        <v>254</v>
      </c>
      <c r="Q130" t="s">
        <v>1412</v>
      </c>
      <c r="R130" t="s">
        <v>1412</v>
      </c>
      <c r="S130" t="s">
        <v>1415</v>
      </c>
      <c r="T130" s="125">
        <v>10000</v>
      </c>
      <c r="U130"/>
      <c r="V130">
        <v>386.29</v>
      </c>
      <c r="W130">
        <v>1140</v>
      </c>
    </row>
    <row r="131" spans="1:23" s="27" customFormat="1">
      <c r="A131" t="s">
        <v>246</v>
      </c>
      <c r="B131" t="s">
        <v>1883</v>
      </c>
      <c r="C131" t="s">
        <v>4766</v>
      </c>
      <c r="D131" t="s">
        <v>1528</v>
      </c>
      <c r="E131">
        <v>12520060</v>
      </c>
      <c r="F131" s="111">
        <v>45069</v>
      </c>
      <c r="G131" t="s">
        <v>4767</v>
      </c>
      <c r="H131" s="111">
        <v>45071</v>
      </c>
      <c r="I131" t="s">
        <v>253</v>
      </c>
      <c r="J131"/>
      <c r="K131" t="s">
        <v>1430</v>
      </c>
      <c r="L131" t="s">
        <v>1409</v>
      </c>
      <c r="M131"/>
      <c r="N131" t="s">
        <v>1431</v>
      </c>
      <c r="O131" t="s">
        <v>1411</v>
      </c>
      <c r="P131" t="s">
        <v>254</v>
      </c>
      <c r="Q131" t="s">
        <v>1412</v>
      </c>
      <c r="R131" t="s">
        <v>1412</v>
      </c>
      <c r="S131" t="s">
        <v>1415</v>
      </c>
      <c r="T131" s="125">
        <v>10000</v>
      </c>
      <c r="U131"/>
      <c r="V131">
        <v>0</v>
      </c>
      <c r="W131">
        <v>67</v>
      </c>
    </row>
    <row r="132" spans="1:23" s="27" customFormat="1">
      <c r="A132" t="s">
        <v>246</v>
      </c>
      <c r="B132" t="s">
        <v>1883</v>
      </c>
      <c r="C132" t="s">
        <v>2384</v>
      </c>
      <c r="D132" t="s">
        <v>1528</v>
      </c>
      <c r="E132">
        <v>12243781</v>
      </c>
      <c r="F132" s="111">
        <v>45001</v>
      </c>
      <c r="G132" t="s">
        <v>3977</v>
      </c>
      <c r="H132" s="111">
        <v>45002</v>
      </c>
      <c r="I132" t="s">
        <v>282</v>
      </c>
      <c r="J132"/>
      <c r="K132" t="s">
        <v>1408</v>
      </c>
      <c r="L132" t="s">
        <v>1409</v>
      </c>
      <c r="M132"/>
      <c r="N132" t="s">
        <v>1433</v>
      </c>
      <c r="O132" t="s">
        <v>1411</v>
      </c>
      <c r="P132" t="s">
        <v>252</v>
      </c>
      <c r="Q132"/>
      <c r="R132"/>
      <c r="S132" t="s">
        <v>1414</v>
      </c>
      <c r="T132" s="125">
        <v>10000</v>
      </c>
      <c r="U132"/>
      <c r="V132"/>
      <c r="W132"/>
    </row>
    <row r="133" spans="1:23" s="27" customFormat="1">
      <c r="A133" t="s">
        <v>246</v>
      </c>
      <c r="B133" t="s">
        <v>935</v>
      </c>
      <c r="C133" t="s">
        <v>264</v>
      </c>
      <c r="D133" t="s">
        <v>54</v>
      </c>
      <c r="E133">
        <v>11951594</v>
      </c>
      <c r="F133" s="111">
        <v>44924</v>
      </c>
      <c r="G133" t="s">
        <v>1382</v>
      </c>
      <c r="H133" s="111">
        <v>44924</v>
      </c>
      <c r="I133" t="s">
        <v>263</v>
      </c>
      <c r="J133"/>
      <c r="K133" t="s">
        <v>1408</v>
      </c>
      <c r="L133" t="s">
        <v>1409</v>
      </c>
      <c r="M133"/>
      <c r="N133" t="s">
        <v>1494</v>
      </c>
      <c r="O133" t="s">
        <v>1411</v>
      </c>
      <c r="P133" t="s">
        <v>254</v>
      </c>
      <c r="Q133"/>
      <c r="R133"/>
      <c r="S133" t="s">
        <v>1414</v>
      </c>
      <c r="T133" s="125">
        <v>15000</v>
      </c>
      <c r="U133"/>
      <c r="V133"/>
      <c r="W133"/>
    </row>
    <row r="134" spans="1:23" s="27" customFormat="1">
      <c r="A134" t="s">
        <v>246</v>
      </c>
      <c r="B134" t="s">
        <v>935</v>
      </c>
      <c r="C134" t="s">
        <v>264</v>
      </c>
      <c r="D134" t="s">
        <v>54</v>
      </c>
      <c r="E134">
        <v>12058793</v>
      </c>
      <c r="F134" s="111">
        <v>44954</v>
      </c>
      <c r="G134" t="s">
        <v>1875</v>
      </c>
      <c r="H134" s="111">
        <v>44954</v>
      </c>
      <c r="I134" t="s">
        <v>263</v>
      </c>
      <c r="J134"/>
      <c r="K134" t="s">
        <v>1408</v>
      </c>
      <c r="L134" t="s">
        <v>1409</v>
      </c>
      <c r="M134"/>
      <c r="N134" t="s">
        <v>1413</v>
      </c>
      <c r="O134" t="s">
        <v>1411</v>
      </c>
      <c r="P134" t="s">
        <v>254</v>
      </c>
      <c r="Q134"/>
      <c r="R134"/>
      <c r="S134" t="s">
        <v>1414</v>
      </c>
      <c r="T134" s="125">
        <v>20000</v>
      </c>
      <c r="U134"/>
      <c r="V134"/>
      <c r="W134"/>
    </row>
    <row r="135" spans="1:23" s="27" customFormat="1">
      <c r="A135" t="s">
        <v>246</v>
      </c>
      <c r="B135" t="s">
        <v>935</v>
      </c>
      <c r="C135" t="s">
        <v>264</v>
      </c>
      <c r="D135" t="s">
        <v>54</v>
      </c>
      <c r="E135">
        <v>12201525</v>
      </c>
      <c r="F135" s="111">
        <v>44991</v>
      </c>
      <c r="G135" t="s">
        <v>3954</v>
      </c>
      <c r="H135" s="111">
        <v>44991</v>
      </c>
      <c r="I135" t="s">
        <v>253</v>
      </c>
      <c r="J135"/>
      <c r="K135" t="s">
        <v>1408</v>
      </c>
      <c r="L135" t="s">
        <v>1409</v>
      </c>
      <c r="M135"/>
      <c r="N135" t="s">
        <v>1468</v>
      </c>
      <c r="O135" t="s">
        <v>1411</v>
      </c>
      <c r="P135" t="s">
        <v>254</v>
      </c>
      <c r="Q135" t="s">
        <v>1429</v>
      </c>
      <c r="R135" t="s">
        <v>1429</v>
      </c>
      <c r="S135" t="s">
        <v>1412</v>
      </c>
      <c r="T135" s="125">
        <v>10000</v>
      </c>
      <c r="U135"/>
      <c r="V135">
        <v>82.54</v>
      </c>
      <c r="W135">
        <v>303.39999999999998</v>
      </c>
    </row>
    <row r="136" spans="1:23" s="27" customFormat="1">
      <c r="A136" t="s">
        <v>246</v>
      </c>
      <c r="B136" t="s">
        <v>935</v>
      </c>
      <c r="C136" t="s">
        <v>264</v>
      </c>
      <c r="D136" t="s">
        <v>54</v>
      </c>
      <c r="E136">
        <v>12220269</v>
      </c>
      <c r="F136" s="111">
        <v>44995</v>
      </c>
      <c r="G136" t="s">
        <v>3955</v>
      </c>
      <c r="H136" s="111">
        <v>44995</v>
      </c>
      <c r="I136" t="s">
        <v>253</v>
      </c>
      <c r="J136"/>
      <c r="K136" t="s">
        <v>1408</v>
      </c>
      <c r="L136" t="s">
        <v>1409</v>
      </c>
      <c r="M136"/>
      <c r="N136" t="s">
        <v>1467</v>
      </c>
      <c r="O136" t="s">
        <v>1411</v>
      </c>
      <c r="P136" t="s">
        <v>254</v>
      </c>
      <c r="Q136" t="s">
        <v>1412</v>
      </c>
      <c r="R136" t="s">
        <v>1412</v>
      </c>
      <c r="S136" t="s">
        <v>1412</v>
      </c>
      <c r="T136" s="125">
        <v>10000</v>
      </c>
      <c r="U136"/>
      <c r="V136">
        <v>3022.06</v>
      </c>
      <c r="W136">
        <v>8120.75</v>
      </c>
    </row>
    <row r="137" spans="1:23" s="27" customFormat="1">
      <c r="A137" t="s">
        <v>246</v>
      </c>
      <c r="B137" t="s">
        <v>935</v>
      </c>
      <c r="C137" t="s">
        <v>264</v>
      </c>
      <c r="D137" t="s">
        <v>54</v>
      </c>
      <c r="E137">
        <v>12588720</v>
      </c>
      <c r="F137" s="111">
        <v>45083</v>
      </c>
      <c r="G137" t="s">
        <v>5508</v>
      </c>
      <c r="H137" s="111">
        <v>45083</v>
      </c>
      <c r="I137" t="s">
        <v>253</v>
      </c>
      <c r="J137"/>
      <c r="K137" t="s">
        <v>1430</v>
      </c>
      <c r="L137" t="s">
        <v>1409</v>
      </c>
      <c r="M137"/>
      <c r="N137" t="s">
        <v>1444</v>
      </c>
      <c r="O137" t="s">
        <v>1411</v>
      </c>
      <c r="P137" t="s">
        <v>254</v>
      </c>
      <c r="Q137" t="s">
        <v>1412</v>
      </c>
      <c r="R137" t="s">
        <v>1412</v>
      </c>
      <c r="S137" t="s">
        <v>1415</v>
      </c>
      <c r="T137" s="125">
        <v>10000</v>
      </c>
      <c r="U137"/>
      <c r="V137">
        <v>2452.91</v>
      </c>
      <c r="W137">
        <v>8121.06</v>
      </c>
    </row>
    <row r="138" spans="1:23" s="27" customFormat="1">
      <c r="A138" t="s">
        <v>246</v>
      </c>
      <c r="B138" t="s">
        <v>935</v>
      </c>
      <c r="C138" t="s">
        <v>264</v>
      </c>
      <c r="D138" t="s">
        <v>54</v>
      </c>
      <c r="E138">
        <v>12715934</v>
      </c>
      <c r="F138" s="111">
        <v>45114</v>
      </c>
      <c r="G138" t="s">
        <v>5814</v>
      </c>
      <c r="H138" s="111">
        <v>45114</v>
      </c>
      <c r="I138" t="s">
        <v>253</v>
      </c>
      <c r="J138"/>
      <c r="K138" t="s">
        <v>1408</v>
      </c>
      <c r="L138" t="s">
        <v>1409</v>
      </c>
      <c r="M138"/>
      <c r="N138" t="s">
        <v>1434</v>
      </c>
      <c r="O138" t="s">
        <v>1411</v>
      </c>
      <c r="P138" t="s">
        <v>252</v>
      </c>
      <c r="Q138" t="s">
        <v>1412</v>
      </c>
      <c r="R138" t="s">
        <v>1412</v>
      </c>
      <c r="S138" t="s">
        <v>1415</v>
      </c>
      <c r="T138" s="125">
        <v>10000</v>
      </c>
      <c r="U138"/>
      <c r="V138">
        <v>3216.99</v>
      </c>
      <c r="W138">
        <v>3059.1</v>
      </c>
    </row>
    <row r="139" spans="1:23" s="27" customFormat="1">
      <c r="A139" t="s">
        <v>246</v>
      </c>
      <c r="B139" t="s">
        <v>935</v>
      </c>
      <c r="C139" t="s">
        <v>264</v>
      </c>
      <c r="D139" t="s">
        <v>54</v>
      </c>
      <c r="E139">
        <v>12737617</v>
      </c>
      <c r="F139" s="111">
        <v>45121</v>
      </c>
      <c r="G139" t="s">
        <v>5815</v>
      </c>
      <c r="H139" s="111">
        <v>45121</v>
      </c>
      <c r="I139" t="s">
        <v>253</v>
      </c>
      <c r="J139"/>
      <c r="K139" t="s">
        <v>1430</v>
      </c>
      <c r="L139" t="s">
        <v>1409</v>
      </c>
      <c r="M139"/>
      <c r="N139" t="s">
        <v>1445</v>
      </c>
      <c r="O139" t="s">
        <v>1411</v>
      </c>
      <c r="P139" t="s">
        <v>254</v>
      </c>
      <c r="Q139" t="s">
        <v>1412</v>
      </c>
      <c r="R139" t="s">
        <v>1412</v>
      </c>
      <c r="S139" t="s">
        <v>1415</v>
      </c>
      <c r="T139" s="125">
        <v>10000</v>
      </c>
      <c r="U139"/>
      <c r="V139">
        <v>0</v>
      </c>
      <c r="W139">
        <v>990</v>
      </c>
    </row>
    <row r="140" spans="1:23" s="27" customFormat="1">
      <c r="A140" t="s">
        <v>246</v>
      </c>
      <c r="B140" t="s">
        <v>935</v>
      </c>
      <c r="C140" t="s">
        <v>264</v>
      </c>
      <c r="D140" t="s">
        <v>54</v>
      </c>
      <c r="E140">
        <v>12811707</v>
      </c>
      <c r="F140" s="111">
        <v>45141</v>
      </c>
      <c r="G140" t="s">
        <v>6227</v>
      </c>
      <c r="H140" s="111">
        <v>45141</v>
      </c>
      <c r="I140" t="s">
        <v>253</v>
      </c>
      <c r="J140"/>
      <c r="K140" t="s">
        <v>1408</v>
      </c>
      <c r="L140" t="s">
        <v>1409</v>
      </c>
      <c r="M140"/>
      <c r="N140" t="s">
        <v>1444</v>
      </c>
      <c r="O140" t="s">
        <v>1411</v>
      </c>
      <c r="P140" t="s">
        <v>254</v>
      </c>
      <c r="Q140" t="s">
        <v>1415</v>
      </c>
      <c r="R140" t="s">
        <v>1415</v>
      </c>
      <c r="S140" t="s">
        <v>1415</v>
      </c>
      <c r="T140" s="125">
        <v>100</v>
      </c>
      <c r="U140"/>
      <c r="V140">
        <v>268.86</v>
      </c>
      <c r="W140">
        <v>2566.35</v>
      </c>
    </row>
    <row r="141" spans="1:23" s="27" customFormat="1">
      <c r="A141" t="s">
        <v>246</v>
      </c>
      <c r="B141" t="s">
        <v>935</v>
      </c>
      <c r="C141" t="s">
        <v>4768</v>
      </c>
      <c r="D141" t="s">
        <v>54</v>
      </c>
      <c r="E141">
        <v>12467632</v>
      </c>
      <c r="F141" s="111">
        <v>45056</v>
      </c>
      <c r="G141" t="s">
        <v>4769</v>
      </c>
      <c r="H141" s="111">
        <v>45056</v>
      </c>
      <c r="I141" t="s">
        <v>253</v>
      </c>
      <c r="J141"/>
      <c r="K141" t="s">
        <v>1408</v>
      </c>
      <c r="L141" t="s">
        <v>1409</v>
      </c>
      <c r="M141"/>
      <c r="N141" t="s">
        <v>1434</v>
      </c>
      <c r="O141" t="s">
        <v>1411</v>
      </c>
      <c r="P141" t="s">
        <v>252</v>
      </c>
      <c r="Q141" t="s">
        <v>1412</v>
      </c>
      <c r="R141" t="s">
        <v>1412</v>
      </c>
      <c r="S141" t="s">
        <v>1412</v>
      </c>
      <c r="T141" s="125">
        <v>10000</v>
      </c>
      <c r="U141"/>
      <c r="V141">
        <v>0</v>
      </c>
      <c r="W141">
        <v>7230</v>
      </c>
    </row>
    <row r="142" spans="1:23" s="27" customFormat="1">
      <c r="A142" t="s">
        <v>246</v>
      </c>
      <c r="B142" t="s">
        <v>935</v>
      </c>
      <c r="C142" t="s">
        <v>53</v>
      </c>
      <c r="D142" t="s">
        <v>54</v>
      </c>
      <c r="E142">
        <v>4387757</v>
      </c>
      <c r="F142" s="111">
        <v>45015</v>
      </c>
      <c r="G142" t="s">
        <v>3956</v>
      </c>
      <c r="H142" s="111">
        <v>45016</v>
      </c>
      <c r="I142" t="s">
        <v>282</v>
      </c>
      <c r="J142"/>
      <c r="K142" t="s">
        <v>1418</v>
      </c>
      <c r="L142" t="s">
        <v>1409</v>
      </c>
      <c r="M142"/>
      <c r="N142" t="s">
        <v>1460</v>
      </c>
      <c r="O142" t="s">
        <v>1411</v>
      </c>
      <c r="P142" t="s">
        <v>254</v>
      </c>
      <c r="Q142"/>
      <c r="R142"/>
      <c r="S142" t="s">
        <v>1414</v>
      </c>
      <c r="T142" s="125">
        <v>10000</v>
      </c>
      <c r="U142"/>
      <c r="V142"/>
      <c r="W142"/>
    </row>
    <row r="143" spans="1:23" s="27" customFormat="1">
      <c r="A143" t="s">
        <v>246</v>
      </c>
      <c r="B143" t="s">
        <v>935</v>
      </c>
      <c r="C143" t="s">
        <v>53</v>
      </c>
      <c r="D143" t="s">
        <v>54</v>
      </c>
      <c r="E143">
        <v>4548215</v>
      </c>
      <c r="F143" s="111">
        <v>44983</v>
      </c>
      <c r="G143" t="s">
        <v>2970</v>
      </c>
      <c r="H143" s="111">
        <v>44983</v>
      </c>
      <c r="I143" t="s">
        <v>253</v>
      </c>
      <c r="J143"/>
      <c r="K143" t="s">
        <v>1418</v>
      </c>
      <c r="L143" t="s">
        <v>1409</v>
      </c>
      <c r="M143"/>
      <c r="N143" t="s">
        <v>1433</v>
      </c>
      <c r="O143" t="s">
        <v>1411</v>
      </c>
      <c r="P143" t="s">
        <v>254</v>
      </c>
      <c r="Q143" t="s">
        <v>1412</v>
      </c>
      <c r="R143" t="s">
        <v>1412</v>
      </c>
      <c r="S143" t="s">
        <v>1412</v>
      </c>
      <c r="T143" s="125">
        <v>30000</v>
      </c>
      <c r="U143"/>
      <c r="V143">
        <v>5426.39</v>
      </c>
      <c r="W143">
        <v>16494</v>
      </c>
    </row>
    <row r="144" spans="1:23" s="27" customFormat="1">
      <c r="A144" t="s">
        <v>246</v>
      </c>
      <c r="B144" t="s">
        <v>935</v>
      </c>
      <c r="C144" t="s">
        <v>53</v>
      </c>
      <c r="D144" t="s">
        <v>54</v>
      </c>
      <c r="E144">
        <v>5221389</v>
      </c>
      <c r="F144" s="111">
        <v>45106</v>
      </c>
      <c r="G144" t="s">
        <v>5558</v>
      </c>
      <c r="H144" s="111">
        <v>45107</v>
      </c>
      <c r="I144" t="s">
        <v>253</v>
      </c>
      <c r="J144"/>
      <c r="K144" t="s">
        <v>1430</v>
      </c>
      <c r="L144" t="s">
        <v>1409</v>
      </c>
      <c r="M144"/>
      <c r="N144" t="s">
        <v>1463</v>
      </c>
      <c r="O144" t="s">
        <v>1411</v>
      </c>
      <c r="P144" t="s">
        <v>254</v>
      </c>
      <c r="Q144" t="s">
        <v>1412</v>
      </c>
      <c r="R144" t="s">
        <v>1412</v>
      </c>
      <c r="S144" t="s">
        <v>1429</v>
      </c>
      <c r="T144" s="125">
        <v>10000</v>
      </c>
      <c r="U144"/>
      <c r="V144">
        <v>1580.05</v>
      </c>
      <c r="W144">
        <v>1020</v>
      </c>
    </row>
    <row r="145" spans="1:23" s="27" customFormat="1">
      <c r="A145" t="s">
        <v>246</v>
      </c>
      <c r="B145" t="s">
        <v>935</v>
      </c>
      <c r="C145" t="s">
        <v>53</v>
      </c>
      <c r="D145" t="s">
        <v>54</v>
      </c>
      <c r="E145">
        <v>7714968</v>
      </c>
      <c r="F145" s="111">
        <v>45155</v>
      </c>
      <c r="G145" t="s">
        <v>6238</v>
      </c>
      <c r="H145" s="111">
        <v>45155</v>
      </c>
      <c r="I145" t="s">
        <v>253</v>
      </c>
      <c r="J145"/>
      <c r="K145" t="s">
        <v>1430</v>
      </c>
      <c r="L145" t="s">
        <v>1409</v>
      </c>
      <c r="M145"/>
      <c r="N145" t="s">
        <v>1431</v>
      </c>
      <c r="O145" t="s">
        <v>1411</v>
      </c>
      <c r="P145" t="s">
        <v>254</v>
      </c>
      <c r="Q145" t="s">
        <v>1429</v>
      </c>
      <c r="R145" t="s">
        <v>1429</v>
      </c>
      <c r="S145" t="s">
        <v>1429</v>
      </c>
      <c r="T145" s="125">
        <v>10000</v>
      </c>
      <c r="U145"/>
      <c r="V145">
        <v>1249.23</v>
      </c>
      <c r="W145">
        <v>5026.5200000000004</v>
      </c>
    </row>
    <row r="146" spans="1:23" s="27" customFormat="1">
      <c r="A146" t="s">
        <v>246</v>
      </c>
      <c r="B146" t="s">
        <v>935</v>
      </c>
      <c r="C146" t="s">
        <v>53</v>
      </c>
      <c r="D146" t="s">
        <v>54</v>
      </c>
      <c r="E146">
        <v>8593398</v>
      </c>
      <c r="F146" s="111">
        <v>45152</v>
      </c>
      <c r="G146" t="s">
        <v>6237</v>
      </c>
      <c r="H146" s="111">
        <v>45152</v>
      </c>
      <c r="I146" t="s">
        <v>253</v>
      </c>
      <c r="J146"/>
      <c r="K146" t="s">
        <v>1430</v>
      </c>
      <c r="L146" t="s">
        <v>1409</v>
      </c>
      <c r="M146"/>
      <c r="N146" t="s">
        <v>1432</v>
      </c>
      <c r="O146" t="s">
        <v>1411</v>
      </c>
      <c r="P146" t="s">
        <v>254</v>
      </c>
      <c r="Q146" t="s">
        <v>1412</v>
      </c>
      <c r="R146" t="s">
        <v>1412</v>
      </c>
      <c r="S146" t="s">
        <v>1412</v>
      </c>
      <c r="T146" s="125">
        <v>10000</v>
      </c>
      <c r="U146"/>
      <c r="V146">
        <v>186.52</v>
      </c>
      <c r="W146">
        <v>812.4</v>
      </c>
    </row>
    <row r="147" spans="1:23" s="27" customFormat="1">
      <c r="A147" t="s">
        <v>246</v>
      </c>
      <c r="B147" t="s">
        <v>935</v>
      </c>
      <c r="C147" t="s">
        <v>53</v>
      </c>
      <c r="D147" t="s">
        <v>54</v>
      </c>
      <c r="E147">
        <v>8593398</v>
      </c>
      <c r="F147" s="111">
        <v>45152</v>
      </c>
      <c r="G147" t="s">
        <v>6237</v>
      </c>
      <c r="H147" s="111">
        <v>45152</v>
      </c>
      <c r="I147" t="s">
        <v>253</v>
      </c>
      <c r="J147"/>
      <c r="K147" t="s">
        <v>1430</v>
      </c>
      <c r="L147" t="s">
        <v>5297</v>
      </c>
      <c r="M147"/>
      <c r="N147" t="s">
        <v>1432</v>
      </c>
      <c r="O147" t="s">
        <v>1411</v>
      </c>
      <c r="P147" t="s">
        <v>254</v>
      </c>
      <c r="Q147" t="s">
        <v>1412</v>
      </c>
      <c r="R147" t="s">
        <v>1412</v>
      </c>
      <c r="S147" t="s">
        <v>1412</v>
      </c>
      <c r="T147" s="125">
        <v>10000</v>
      </c>
      <c r="U147"/>
      <c r="V147">
        <v>186.52</v>
      </c>
      <c r="W147">
        <v>408.5</v>
      </c>
    </row>
    <row r="148" spans="1:23" s="27" customFormat="1">
      <c r="A148" t="s">
        <v>246</v>
      </c>
      <c r="B148" t="s">
        <v>935</v>
      </c>
      <c r="C148" t="s">
        <v>53</v>
      </c>
      <c r="D148" t="s">
        <v>54</v>
      </c>
      <c r="E148">
        <v>8593445</v>
      </c>
      <c r="F148" s="111">
        <v>44993</v>
      </c>
      <c r="G148" t="s">
        <v>3957</v>
      </c>
      <c r="H148" s="111">
        <v>44993</v>
      </c>
      <c r="I148" t="s">
        <v>253</v>
      </c>
      <c r="J148"/>
      <c r="K148" t="s">
        <v>1430</v>
      </c>
      <c r="L148" t="s">
        <v>1409</v>
      </c>
      <c r="M148"/>
      <c r="N148" t="s">
        <v>1437</v>
      </c>
      <c r="O148" t="s">
        <v>1411</v>
      </c>
      <c r="P148" t="s">
        <v>252</v>
      </c>
      <c r="Q148" t="s">
        <v>1412</v>
      </c>
      <c r="R148" t="s">
        <v>1412</v>
      </c>
      <c r="S148" t="s">
        <v>1412</v>
      </c>
      <c r="T148" s="125">
        <v>10000</v>
      </c>
      <c r="U148"/>
      <c r="V148">
        <v>7426.65</v>
      </c>
      <c r="W148">
        <v>6553.5</v>
      </c>
    </row>
    <row r="149" spans="1:23" s="27" customFormat="1">
      <c r="A149" t="s">
        <v>246</v>
      </c>
      <c r="B149" t="s">
        <v>935</v>
      </c>
      <c r="C149" t="s">
        <v>53</v>
      </c>
      <c r="D149" t="s">
        <v>54</v>
      </c>
      <c r="E149">
        <v>9366733</v>
      </c>
      <c r="F149" s="111">
        <v>45063</v>
      </c>
      <c r="G149" t="s">
        <v>4772</v>
      </c>
      <c r="H149" s="111">
        <v>45064</v>
      </c>
      <c r="I149" t="s">
        <v>253</v>
      </c>
      <c r="J149"/>
      <c r="K149" t="s">
        <v>1418</v>
      </c>
      <c r="L149" t="s">
        <v>1409</v>
      </c>
      <c r="M149"/>
      <c r="N149" t="s">
        <v>1420</v>
      </c>
      <c r="O149" t="s">
        <v>1411</v>
      </c>
      <c r="P149" t="s">
        <v>254</v>
      </c>
      <c r="Q149" t="s">
        <v>1412</v>
      </c>
      <c r="R149" t="s">
        <v>1412</v>
      </c>
      <c r="S149" t="s">
        <v>1412</v>
      </c>
      <c r="T149" s="125">
        <v>30000</v>
      </c>
      <c r="U149"/>
      <c r="V149">
        <v>11561.31</v>
      </c>
      <c r="W149">
        <v>37408.660000000003</v>
      </c>
    </row>
    <row r="150" spans="1:23" s="27" customFormat="1">
      <c r="A150" t="s">
        <v>246</v>
      </c>
      <c r="B150" t="s">
        <v>935</v>
      </c>
      <c r="C150" t="s">
        <v>53</v>
      </c>
      <c r="D150" t="s">
        <v>54</v>
      </c>
      <c r="E150">
        <v>10935119</v>
      </c>
      <c r="F150" s="111">
        <v>45041</v>
      </c>
      <c r="G150" t="s">
        <v>4302</v>
      </c>
      <c r="H150" s="111">
        <v>45041</v>
      </c>
      <c r="I150" t="s">
        <v>253</v>
      </c>
      <c r="J150"/>
      <c r="K150" t="s">
        <v>1418</v>
      </c>
      <c r="L150" t="s">
        <v>1409</v>
      </c>
      <c r="M150"/>
      <c r="N150" t="s">
        <v>1423</v>
      </c>
      <c r="O150" t="s">
        <v>1411</v>
      </c>
      <c r="P150" t="s">
        <v>254</v>
      </c>
      <c r="Q150" t="s">
        <v>1412</v>
      </c>
      <c r="R150" t="s">
        <v>1412</v>
      </c>
      <c r="S150" t="s">
        <v>1412</v>
      </c>
      <c r="T150" s="125">
        <v>30000</v>
      </c>
      <c r="U150"/>
      <c r="V150">
        <v>0</v>
      </c>
      <c r="W150">
        <v>1419.1</v>
      </c>
    </row>
    <row r="151" spans="1:23" s="27" customFormat="1">
      <c r="A151" t="s">
        <v>246</v>
      </c>
      <c r="B151" t="s">
        <v>935</v>
      </c>
      <c r="C151" t="s">
        <v>53</v>
      </c>
      <c r="D151" t="s">
        <v>54</v>
      </c>
      <c r="E151">
        <v>11193462</v>
      </c>
      <c r="F151" s="111">
        <v>45005</v>
      </c>
      <c r="G151" t="s">
        <v>3958</v>
      </c>
      <c r="H151" s="111">
        <v>45005</v>
      </c>
      <c r="I151" t="s">
        <v>253</v>
      </c>
      <c r="J151"/>
      <c r="K151" t="s">
        <v>1418</v>
      </c>
      <c r="L151" t="s">
        <v>1409</v>
      </c>
      <c r="M151"/>
      <c r="N151" t="s">
        <v>1454</v>
      </c>
      <c r="O151" t="s">
        <v>1411</v>
      </c>
      <c r="P151" t="s">
        <v>254</v>
      </c>
      <c r="Q151" t="s">
        <v>1412</v>
      </c>
      <c r="R151" t="s">
        <v>1412</v>
      </c>
      <c r="S151" t="s">
        <v>1412</v>
      </c>
      <c r="T151" s="125">
        <v>10000</v>
      </c>
      <c r="U151"/>
      <c r="V151">
        <v>2178.4699999999998</v>
      </c>
      <c r="W151">
        <v>5074.3</v>
      </c>
    </row>
    <row r="152" spans="1:23" s="27" customFormat="1">
      <c r="A152" t="s">
        <v>246</v>
      </c>
      <c r="B152" t="s">
        <v>935</v>
      </c>
      <c r="C152" t="s">
        <v>53</v>
      </c>
      <c r="D152" t="s">
        <v>54</v>
      </c>
      <c r="E152">
        <v>11422095</v>
      </c>
      <c r="F152" s="111">
        <v>45143</v>
      </c>
      <c r="G152" t="s">
        <v>6230</v>
      </c>
      <c r="H152" s="111">
        <v>45143</v>
      </c>
      <c r="I152" t="s">
        <v>253</v>
      </c>
      <c r="J152"/>
      <c r="K152" t="s">
        <v>1408</v>
      </c>
      <c r="L152" t="s">
        <v>1409</v>
      </c>
      <c r="M152"/>
      <c r="N152" t="s">
        <v>1420</v>
      </c>
      <c r="O152" t="s">
        <v>1411</v>
      </c>
      <c r="P152" t="s">
        <v>252</v>
      </c>
      <c r="Q152" t="s">
        <v>1429</v>
      </c>
      <c r="R152" t="s">
        <v>1429</v>
      </c>
      <c r="S152" t="s">
        <v>1429</v>
      </c>
      <c r="T152" s="125">
        <v>100</v>
      </c>
      <c r="U152"/>
      <c r="V152">
        <v>41.44</v>
      </c>
      <c r="W152">
        <v>205.25</v>
      </c>
    </row>
    <row r="153" spans="1:23" s="27" customFormat="1">
      <c r="A153" t="s">
        <v>246</v>
      </c>
      <c r="B153" t="s">
        <v>935</v>
      </c>
      <c r="C153" t="s">
        <v>53</v>
      </c>
      <c r="D153" t="s">
        <v>54</v>
      </c>
      <c r="E153">
        <v>11873854</v>
      </c>
      <c r="F153" s="111">
        <v>44908</v>
      </c>
      <c r="G153" t="s">
        <v>1217</v>
      </c>
      <c r="H153" s="111">
        <v>44908</v>
      </c>
      <c r="I153" t="s">
        <v>263</v>
      </c>
      <c r="J153"/>
      <c r="K153" t="s">
        <v>1408</v>
      </c>
      <c r="L153" t="s">
        <v>1409</v>
      </c>
      <c r="M153"/>
      <c r="N153" t="s">
        <v>1420</v>
      </c>
      <c r="O153" t="s">
        <v>1411</v>
      </c>
      <c r="P153" t="s">
        <v>254</v>
      </c>
      <c r="Q153"/>
      <c r="R153"/>
      <c r="S153" t="s">
        <v>1414</v>
      </c>
      <c r="T153" s="125">
        <v>60000</v>
      </c>
      <c r="U153"/>
      <c r="V153"/>
      <c r="W153"/>
    </row>
    <row r="154" spans="1:23" s="27" customFormat="1">
      <c r="A154" t="s">
        <v>246</v>
      </c>
      <c r="B154" t="s">
        <v>935</v>
      </c>
      <c r="C154" t="s">
        <v>53</v>
      </c>
      <c r="D154" t="s">
        <v>54</v>
      </c>
      <c r="E154">
        <v>11884658</v>
      </c>
      <c r="F154" s="111">
        <v>44985</v>
      </c>
      <c r="G154" t="s">
        <v>2972</v>
      </c>
      <c r="H154" s="111">
        <v>44985</v>
      </c>
      <c r="I154" t="s">
        <v>253</v>
      </c>
      <c r="J154"/>
      <c r="K154" t="s">
        <v>1408</v>
      </c>
      <c r="L154" t="s">
        <v>1409</v>
      </c>
      <c r="M154"/>
      <c r="N154" t="s">
        <v>1432</v>
      </c>
      <c r="O154" t="s">
        <v>1411</v>
      </c>
      <c r="P154" t="s">
        <v>252</v>
      </c>
      <c r="Q154" t="s">
        <v>1412</v>
      </c>
      <c r="R154" t="s">
        <v>1412</v>
      </c>
      <c r="S154" t="s">
        <v>1412</v>
      </c>
      <c r="T154" s="125">
        <v>10000</v>
      </c>
      <c r="U154"/>
      <c r="V154">
        <v>4342.4799999999996</v>
      </c>
      <c r="W154">
        <v>13282.25</v>
      </c>
    </row>
    <row r="155" spans="1:23" s="27" customFormat="1">
      <c r="A155" t="s">
        <v>246</v>
      </c>
      <c r="B155" t="s">
        <v>935</v>
      </c>
      <c r="C155" t="s">
        <v>53</v>
      </c>
      <c r="D155" t="s">
        <v>54</v>
      </c>
      <c r="E155">
        <v>11894215</v>
      </c>
      <c r="F155" s="111">
        <v>44910</v>
      </c>
      <c r="G155" t="s">
        <v>1218</v>
      </c>
      <c r="H155" s="111">
        <v>44910</v>
      </c>
      <c r="I155" t="s">
        <v>253</v>
      </c>
      <c r="J155"/>
      <c r="K155" t="s">
        <v>1408</v>
      </c>
      <c r="L155" t="s">
        <v>1409</v>
      </c>
      <c r="M155"/>
      <c r="N155" t="s">
        <v>1420</v>
      </c>
      <c r="O155" t="s">
        <v>1411</v>
      </c>
      <c r="P155" t="s">
        <v>252</v>
      </c>
      <c r="Q155" t="s">
        <v>1412</v>
      </c>
      <c r="R155" t="s">
        <v>1412</v>
      </c>
      <c r="S155" t="s">
        <v>1412</v>
      </c>
      <c r="T155" s="125">
        <v>40000</v>
      </c>
      <c r="U155"/>
      <c r="V155">
        <v>2234.52</v>
      </c>
      <c r="W155">
        <v>11374.39</v>
      </c>
    </row>
    <row r="156" spans="1:23" s="27" customFormat="1">
      <c r="A156" t="s">
        <v>246</v>
      </c>
      <c r="B156" t="s">
        <v>935</v>
      </c>
      <c r="C156" t="s">
        <v>53</v>
      </c>
      <c r="D156" t="s">
        <v>54</v>
      </c>
      <c r="E156">
        <v>11894996</v>
      </c>
      <c r="F156" s="111">
        <v>44910</v>
      </c>
      <c r="G156" t="s">
        <v>1219</v>
      </c>
      <c r="H156" s="111">
        <v>44910</v>
      </c>
      <c r="I156" t="s">
        <v>282</v>
      </c>
      <c r="J156"/>
      <c r="K156" t="s">
        <v>1418</v>
      </c>
      <c r="L156" t="s">
        <v>1409</v>
      </c>
      <c r="M156"/>
      <c r="N156" t="s">
        <v>1426</v>
      </c>
      <c r="O156" t="s">
        <v>1411</v>
      </c>
      <c r="P156" t="s">
        <v>254</v>
      </c>
      <c r="Q156"/>
      <c r="R156"/>
      <c r="S156"/>
      <c r="T156" s="125">
        <v>60000</v>
      </c>
      <c r="U156"/>
      <c r="V156"/>
      <c r="W156"/>
    </row>
    <row r="157" spans="1:23" s="27" customFormat="1">
      <c r="A157" t="s">
        <v>246</v>
      </c>
      <c r="B157" t="s">
        <v>935</v>
      </c>
      <c r="C157" t="s">
        <v>53</v>
      </c>
      <c r="D157" t="s">
        <v>54</v>
      </c>
      <c r="E157">
        <v>11898846</v>
      </c>
      <c r="F157" s="111">
        <v>44911</v>
      </c>
      <c r="G157" t="s">
        <v>1220</v>
      </c>
      <c r="H157" s="111">
        <v>44911</v>
      </c>
      <c r="I157" t="s">
        <v>263</v>
      </c>
      <c r="J157"/>
      <c r="K157" t="s">
        <v>1408</v>
      </c>
      <c r="L157" t="s">
        <v>1409</v>
      </c>
      <c r="M157"/>
      <c r="N157" t="s">
        <v>1454</v>
      </c>
      <c r="O157" t="s">
        <v>1411</v>
      </c>
      <c r="P157" t="s">
        <v>252</v>
      </c>
      <c r="Q157"/>
      <c r="R157"/>
      <c r="S157"/>
      <c r="T157" s="125">
        <v>15000</v>
      </c>
      <c r="U157"/>
      <c r="V157"/>
      <c r="W157"/>
    </row>
    <row r="158" spans="1:23" s="27" customFormat="1">
      <c r="A158" t="s">
        <v>246</v>
      </c>
      <c r="B158" t="s">
        <v>935</v>
      </c>
      <c r="C158" t="s">
        <v>53</v>
      </c>
      <c r="D158" t="s">
        <v>54</v>
      </c>
      <c r="E158">
        <v>11900725</v>
      </c>
      <c r="F158" s="111">
        <v>44911</v>
      </c>
      <c r="G158" t="s">
        <v>1221</v>
      </c>
      <c r="H158" s="111">
        <v>44911</v>
      </c>
      <c r="I158" t="s">
        <v>282</v>
      </c>
      <c r="J158"/>
      <c r="K158" t="s">
        <v>1408</v>
      </c>
      <c r="L158" t="s">
        <v>1409</v>
      </c>
      <c r="M158"/>
      <c r="N158" t="s">
        <v>1428</v>
      </c>
      <c r="O158" t="s">
        <v>1411</v>
      </c>
      <c r="P158" t="s">
        <v>252</v>
      </c>
      <c r="Q158"/>
      <c r="R158"/>
      <c r="S158"/>
      <c r="T158" s="125">
        <v>30000</v>
      </c>
      <c r="U158"/>
      <c r="V158"/>
      <c r="W158"/>
    </row>
    <row r="159" spans="1:23" s="27" customFormat="1">
      <c r="A159" t="s">
        <v>246</v>
      </c>
      <c r="B159" t="s">
        <v>935</v>
      </c>
      <c r="C159" t="s">
        <v>53</v>
      </c>
      <c r="D159" t="s">
        <v>54</v>
      </c>
      <c r="E159">
        <v>11905208</v>
      </c>
      <c r="F159" s="111">
        <v>44937</v>
      </c>
      <c r="G159" t="s">
        <v>1876</v>
      </c>
      <c r="H159" s="111">
        <v>44937</v>
      </c>
      <c r="I159" t="s">
        <v>263</v>
      </c>
      <c r="J159"/>
      <c r="K159" t="s">
        <v>1408</v>
      </c>
      <c r="L159" t="s">
        <v>1409</v>
      </c>
      <c r="M159"/>
      <c r="N159" t="s">
        <v>1420</v>
      </c>
      <c r="O159" t="s">
        <v>1411</v>
      </c>
      <c r="P159" t="s">
        <v>254</v>
      </c>
      <c r="Q159"/>
      <c r="R159"/>
      <c r="S159" t="s">
        <v>1414</v>
      </c>
      <c r="T159" s="125">
        <v>30000</v>
      </c>
      <c r="U159"/>
      <c r="V159"/>
      <c r="W159"/>
    </row>
    <row r="160" spans="1:23" s="27" customFormat="1">
      <c r="A160" t="s">
        <v>246</v>
      </c>
      <c r="B160" t="s">
        <v>935</v>
      </c>
      <c r="C160" t="s">
        <v>53</v>
      </c>
      <c r="D160" t="s">
        <v>54</v>
      </c>
      <c r="E160">
        <v>11912972</v>
      </c>
      <c r="F160" s="111">
        <v>44915</v>
      </c>
      <c r="G160" t="s">
        <v>1222</v>
      </c>
      <c r="H160" s="111">
        <v>44915</v>
      </c>
      <c r="I160" t="s">
        <v>253</v>
      </c>
      <c r="J160"/>
      <c r="K160" t="s">
        <v>1408</v>
      </c>
      <c r="L160" t="s">
        <v>1409</v>
      </c>
      <c r="M160"/>
      <c r="N160" t="s">
        <v>1433</v>
      </c>
      <c r="O160" t="s">
        <v>1411</v>
      </c>
      <c r="P160" t="s">
        <v>252</v>
      </c>
      <c r="Q160" t="s">
        <v>1412</v>
      </c>
      <c r="R160" t="s">
        <v>1412</v>
      </c>
      <c r="S160" t="s">
        <v>1412</v>
      </c>
      <c r="T160" s="125">
        <v>15000</v>
      </c>
      <c r="U160"/>
      <c r="V160">
        <v>4968.0600000000004</v>
      </c>
      <c r="W160">
        <v>12129.5</v>
      </c>
    </row>
    <row r="161" spans="1:23" s="27" customFormat="1">
      <c r="A161" t="s">
        <v>246</v>
      </c>
      <c r="B161" t="s">
        <v>935</v>
      </c>
      <c r="C161" t="s">
        <v>53</v>
      </c>
      <c r="D161" t="s">
        <v>54</v>
      </c>
      <c r="E161">
        <v>11969496</v>
      </c>
      <c r="F161" s="111">
        <v>44942</v>
      </c>
      <c r="G161" t="s">
        <v>1877</v>
      </c>
      <c r="H161" s="111">
        <v>44942</v>
      </c>
      <c r="I161" t="s">
        <v>253</v>
      </c>
      <c r="J161"/>
      <c r="K161" t="s">
        <v>1408</v>
      </c>
      <c r="L161" t="s">
        <v>1409</v>
      </c>
      <c r="M161"/>
      <c r="N161" t="s">
        <v>1425</v>
      </c>
      <c r="O161" t="s">
        <v>1411</v>
      </c>
      <c r="P161" t="s">
        <v>254</v>
      </c>
      <c r="Q161" t="s">
        <v>1412</v>
      </c>
      <c r="R161" t="s">
        <v>1412</v>
      </c>
      <c r="S161" t="s">
        <v>1412</v>
      </c>
      <c r="T161" s="125">
        <v>15000</v>
      </c>
      <c r="U161"/>
      <c r="V161">
        <v>2442.58</v>
      </c>
      <c r="W161">
        <v>8813.5</v>
      </c>
    </row>
    <row r="162" spans="1:23" s="27" customFormat="1">
      <c r="A162" t="s">
        <v>246</v>
      </c>
      <c r="B162" t="s">
        <v>935</v>
      </c>
      <c r="C162" t="s">
        <v>53</v>
      </c>
      <c r="D162" t="s">
        <v>54</v>
      </c>
      <c r="E162">
        <v>11977283</v>
      </c>
      <c r="F162" s="111">
        <v>44932</v>
      </c>
      <c r="G162" t="s">
        <v>1878</v>
      </c>
      <c r="H162" s="111">
        <v>44932</v>
      </c>
      <c r="I162" t="s">
        <v>282</v>
      </c>
      <c r="J162"/>
      <c r="K162" t="s">
        <v>1408</v>
      </c>
      <c r="L162" t="s">
        <v>1409</v>
      </c>
      <c r="M162"/>
      <c r="N162" t="s">
        <v>1421</v>
      </c>
      <c r="O162" t="s">
        <v>1411</v>
      </c>
      <c r="P162" t="s">
        <v>252</v>
      </c>
      <c r="Q162"/>
      <c r="R162"/>
      <c r="S162" t="s">
        <v>1414</v>
      </c>
      <c r="T162" s="125">
        <v>15000</v>
      </c>
      <c r="U162"/>
      <c r="V162"/>
      <c r="W162"/>
    </row>
    <row r="163" spans="1:23" s="27" customFormat="1">
      <c r="A163" t="s">
        <v>246</v>
      </c>
      <c r="B163" t="s">
        <v>935</v>
      </c>
      <c r="C163" t="s">
        <v>53</v>
      </c>
      <c r="D163" t="s">
        <v>54</v>
      </c>
      <c r="E163">
        <v>11986200</v>
      </c>
      <c r="F163" s="111">
        <v>44936</v>
      </c>
      <c r="G163" t="s">
        <v>1879</v>
      </c>
      <c r="H163" s="111">
        <v>44936</v>
      </c>
      <c r="I163" t="s">
        <v>263</v>
      </c>
      <c r="J163"/>
      <c r="K163" t="s">
        <v>1408</v>
      </c>
      <c r="L163" t="s">
        <v>1409</v>
      </c>
      <c r="M163"/>
      <c r="N163" t="s">
        <v>1421</v>
      </c>
      <c r="O163" t="s">
        <v>1411</v>
      </c>
      <c r="P163" t="s">
        <v>254</v>
      </c>
      <c r="Q163"/>
      <c r="R163"/>
      <c r="S163" t="s">
        <v>1414</v>
      </c>
      <c r="T163" s="125">
        <v>15000</v>
      </c>
      <c r="U163"/>
      <c r="V163"/>
      <c r="W163"/>
    </row>
    <row r="164" spans="1:23" s="27" customFormat="1">
      <c r="A164" t="s">
        <v>246</v>
      </c>
      <c r="B164" t="s">
        <v>935</v>
      </c>
      <c r="C164" t="s">
        <v>53</v>
      </c>
      <c r="D164" t="s">
        <v>54</v>
      </c>
      <c r="E164">
        <v>12032224</v>
      </c>
      <c r="F164" s="111">
        <v>44949</v>
      </c>
      <c r="G164" t="s">
        <v>1880</v>
      </c>
      <c r="H164" s="111">
        <v>44949</v>
      </c>
      <c r="I164" t="s">
        <v>253</v>
      </c>
      <c r="J164"/>
      <c r="K164" t="s">
        <v>1408</v>
      </c>
      <c r="L164" t="s">
        <v>1409</v>
      </c>
      <c r="M164"/>
      <c r="N164" t="s">
        <v>1446</v>
      </c>
      <c r="O164" t="s">
        <v>1411</v>
      </c>
      <c r="P164" t="s">
        <v>254</v>
      </c>
      <c r="Q164" t="s">
        <v>1412</v>
      </c>
      <c r="R164" t="s">
        <v>1412</v>
      </c>
      <c r="S164" t="s">
        <v>1412</v>
      </c>
      <c r="T164" s="125">
        <v>15000</v>
      </c>
      <c r="U164"/>
      <c r="V164">
        <v>3356.34</v>
      </c>
      <c r="W164">
        <v>14214.83</v>
      </c>
    </row>
    <row r="165" spans="1:23" s="27" customFormat="1">
      <c r="A165" t="s">
        <v>246</v>
      </c>
      <c r="B165" t="s">
        <v>935</v>
      </c>
      <c r="C165" t="s">
        <v>53</v>
      </c>
      <c r="D165" t="s">
        <v>54</v>
      </c>
      <c r="E165">
        <v>12058869</v>
      </c>
      <c r="F165" s="111">
        <v>44954</v>
      </c>
      <c r="G165" t="s">
        <v>1881</v>
      </c>
      <c r="H165" s="111">
        <v>44954</v>
      </c>
      <c r="I165" t="s">
        <v>282</v>
      </c>
      <c r="J165"/>
      <c r="K165" t="s">
        <v>1408</v>
      </c>
      <c r="L165" t="s">
        <v>1409</v>
      </c>
      <c r="M165"/>
      <c r="N165" t="s">
        <v>1420</v>
      </c>
      <c r="O165" t="s">
        <v>1411</v>
      </c>
      <c r="P165" t="s">
        <v>252</v>
      </c>
      <c r="Q165"/>
      <c r="R165" t="s">
        <v>1414</v>
      </c>
      <c r="S165" t="s">
        <v>1412</v>
      </c>
      <c r="T165" s="125">
        <v>30000</v>
      </c>
      <c r="U165"/>
      <c r="V165"/>
      <c r="W165"/>
    </row>
    <row r="166" spans="1:23" s="27" customFormat="1">
      <c r="A166" t="s">
        <v>246</v>
      </c>
      <c r="B166" t="s">
        <v>935</v>
      </c>
      <c r="C166" t="s">
        <v>53</v>
      </c>
      <c r="D166" t="s">
        <v>54</v>
      </c>
      <c r="E166">
        <v>12107048</v>
      </c>
      <c r="F166" s="111">
        <v>44965</v>
      </c>
      <c r="G166" t="s">
        <v>2973</v>
      </c>
      <c r="H166" s="111">
        <v>44965</v>
      </c>
      <c r="I166" t="s">
        <v>263</v>
      </c>
      <c r="J166"/>
      <c r="K166" t="s">
        <v>1430</v>
      </c>
      <c r="L166" t="s">
        <v>1409</v>
      </c>
      <c r="M166"/>
      <c r="N166" t="s">
        <v>1420</v>
      </c>
      <c r="O166" t="s">
        <v>1411</v>
      </c>
      <c r="P166" t="s">
        <v>254</v>
      </c>
      <c r="Q166"/>
      <c r="R166"/>
      <c r="S166"/>
      <c r="T166" s="125">
        <v>10000</v>
      </c>
      <c r="U166"/>
      <c r="V166"/>
      <c r="W166"/>
    </row>
    <row r="167" spans="1:23" s="27" customFormat="1">
      <c r="A167" t="s">
        <v>246</v>
      </c>
      <c r="B167" t="s">
        <v>935</v>
      </c>
      <c r="C167" t="s">
        <v>53</v>
      </c>
      <c r="D167" t="s">
        <v>54</v>
      </c>
      <c r="E167">
        <v>12115751</v>
      </c>
      <c r="F167" s="111">
        <v>44967</v>
      </c>
      <c r="G167" t="s">
        <v>2974</v>
      </c>
      <c r="H167" s="111">
        <v>44967</v>
      </c>
      <c r="I167" t="s">
        <v>282</v>
      </c>
      <c r="J167"/>
      <c r="K167" t="s">
        <v>1418</v>
      </c>
      <c r="L167" t="s">
        <v>1409</v>
      </c>
      <c r="M167"/>
      <c r="N167" t="s">
        <v>1425</v>
      </c>
      <c r="O167" t="s">
        <v>1411</v>
      </c>
      <c r="P167" t="s">
        <v>254</v>
      </c>
      <c r="Q167"/>
      <c r="R167"/>
      <c r="S167" t="s">
        <v>1414</v>
      </c>
      <c r="T167" s="125">
        <v>10000</v>
      </c>
      <c r="U167"/>
      <c r="V167"/>
      <c r="W167"/>
    </row>
    <row r="168" spans="1:23" s="27" customFormat="1">
      <c r="A168" t="s">
        <v>246</v>
      </c>
      <c r="B168" t="s">
        <v>935</v>
      </c>
      <c r="C168" t="s">
        <v>53</v>
      </c>
      <c r="D168" t="s">
        <v>54</v>
      </c>
      <c r="E168">
        <v>12119730</v>
      </c>
      <c r="F168" s="111">
        <v>44972</v>
      </c>
      <c r="G168" t="s">
        <v>2975</v>
      </c>
      <c r="H168" s="111">
        <v>44972</v>
      </c>
      <c r="I168" t="s">
        <v>253</v>
      </c>
      <c r="J168"/>
      <c r="K168" t="s">
        <v>1408</v>
      </c>
      <c r="L168" t="s">
        <v>1409</v>
      </c>
      <c r="M168"/>
      <c r="N168" t="s">
        <v>1425</v>
      </c>
      <c r="O168" t="s">
        <v>1411</v>
      </c>
      <c r="P168" t="s">
        <v>252</v>
      </c>
      <c r="Q168" t="s">
        <v>1412</v>
      </c>
      <c r="R168" t="s">
        <v>1412</v>
      </c>
      <c r="S168" t="s">
        <v>1412</v>
      </c>
      <c r="T168" s="125">
        <v>10000</v>
      </c>
      <c r="U168"/>
      <c r="V168">
        <v>0</v>
      </c>
      <c r="W168">
        <v>281</v>
      </c>
    </row>
    <row r="169" spans="1:23" s="27" customFormat="1">
      <c r="A169" t="s">
        <v>246</v>
      </c>
      <c r="B169" t="s">
        <v>935</v>
      </c>
      <c r="C169" t="s">
        <v>53</v>
      </c>
      <c r="D169" t="s">
        <v>54</v>
      </c>
      <c r="E169">
        <v>12196449</v>
      </c>
      <c r="F169" s="111">
        <v>44988</v>
      </c>
      <c r="G169" t="s">
        <v>3959</v>
      </c>
      <c r="H169" s="111">
        <v>44988</v>
      </c>
      <c r="I169" t="s">
        <v>282</v>
      </c>
      <c r="J169"/>
      <c r="K169" t="s">
        <v>1408</v>
      </c>
      <c r="L169" t="s">
        <v>1409</v>
      </c>
      <c r="M169"/>
      <c r="N169" t="s">
        <v>1434</v>
      </c>
      <c r="O169" t="s">
        <v>1411</v>
      </c>
      <c r="P169" t="s">
        <v>254</v>
      </c>
      <c r="Q169"/>
      <c r="R169"/>
      <c r="S169" t="s">
        <v>1414</v>
      </c>
      <c r="T169" s="125">
        <v>10000</v>
      </c>
      <c r="U169"/>
      <c r="V169"/>
      <c r="W169"/>
    </row>
    <row r="170" spans="1:23" s="27" customFormat="1">
      <c r="A170" t="s">
        <v>246</v>
      </c>
      <c r="B170" t="s">
        <v>935</v>
      </c>
      <c r="C170" t="s">
        <v>53</v>
      </c>
      <c r="D170" t="s">
        <v>54</v>
      </c>
      <c r="E170">
        <v>12202174</v>
      </c>
      <c r="F170" s="111">
        <v>45000</v>
      </c>
      <c r="G170" t="s">
        <v>3960</v>
      </c>
      <c r="H170" s="111">
        <v>45000</v>
      </c>
      <c r="I170" t="s">
        <v>282</v>
      </c>
      <c r="J170"/>
      <c r="K170" t="s">
        <v>1408</v>
      </c>
      <c r="L170" t="s">
        <v>1409</v>
      </c>
      <c r="M170"/>
      <c r="N170" t="s">
        <v>4740</v>
      </c>
      <c r="O170" t="s">
        <v>1411</v>
      </c>
      <c r="P170" t="s">
        <v>254</v>
      </c>
      <c r="Q170"/>
      <c r="R170"/>
      <c r="S170" t="s">
        <v>1414</v>
      </c>
      <c r="T170" s="125">
        <v>30000</v>
      </c>
      <c r="U170"/>
      <c r="V170"/>
      <c r="W170"/>
    </row>
    <row r="171" spans="1:23" s="27" customFormat="1">
      <c r="A171" t="s">
        <v>246</v>
      </c>
      <c r="B171" t="s">
        <v>935</v>
      </c>
      <c r="C171" t="s">
        <v>53</v>
      </c>
      <c r="D171" t="s">
        <v>54</v>
      </c>
      <c r="E171">
        <v>12210567</v>
      </c>
      <c r="F171" s="111">
        <v>44993</v>
      </c>
      <c r="G171" t="s">
        <v>3961</v>
      </c>
      <c r="H171" s="111">
        <v>44993</v>
      </c>
      <c r="I171" t="s">
        <v>263</v>
      </c>
      <c r="J171"/>
      <c r="K171" t="s">
        <v>1408</v>
      </c>
      <c r="L171" t="s">
        <v>1409</v>
      </c>
      <c r="M171"/>
      <c r="N171" t="s">
        <v>4740</v>
      </c>
      <c r="O171" t="s">
        <v>1411</v>
      </c>
      <c r="P171" t="s">
        <v>254</v>
      </c>
      <c r="Q171"/>
      <c r="R171"/>
      <c r="S171" t="s">
        <v>1414</v>
      </c>
      <c r="T171" s="125">
        <v>30000</v>
      </c>
      <c r="U171"/>
      <c r="V171"/>
      <c r="W171"/>
    </row>
    <row r="172" spans="1:23" s="27" customFormat="1">
      <c r="A172" t="s">
        <v>246</v>
      </c>
      <c r="B172" t="s">
        <v>935</v>
      </c>
      <c r="C172" t="s">
        <v>53</v>
      </c>
      <c r="D172" t="s">
        <v>54</v>
      </c>
      <c r="E172">
        <v>12220860</v>
      </c>
      <c r="F172" s="111">
        <v>44995</v>
      </c>
      <c r="G172" t="s">
        <v>3962</v>
      </c>
      <c r="H172" s="111">
        <v>44995</v>
      </c>
      <c r="I172" t="s">
        <v>253</v>
      </c>
      <c r="J172"/>
      <c r="K172" t="s">
        <v>1408</v>
      </c>
      <c r="L172" t="s">
        <v>1409</v>
      </c>
      <c r="M172"/>
      <c r="N172" t="s">
        <v>1505</v>
      </c>
      <c r="O172" t="s">
        <v>1411</v>
      </c>
      <c r="P172" t="s">
        <v>252</v>
      </c>
      <c r="Q172" t="s">
        <v>1412</v>
      </c>
      <c r="R172" t="s">
        <v>1412</v>
      </c>
      <c r="S172" t="s">
        <v>1412</v>
      </c>
      <c r="T172" s="125">
        <v>10000</v>
      </c>
      <c r="U172"/>
      <c r="V172">
        <v>1405.53</v>
      </c>
      <c r="W172">
        <v>10644.8</v>
      </c>
    </row>
    <row r="173" spans="1:23" s="27" customFormat="1">
      <c r="A173" t="s">
        <v>246</v>
      </c>
      <c r="B173" t="s">
        <v>935</v>
      </c>
      <c r="C173" t="s">
        <v>53</v>
      </c>
      <c r="D173" t="s">
        <v>54</v>
      </c>
      <c r="E173">
        <v>12275948</v>
      </c>
      <c r="F173" s="111">
        <v>45009</v>
      </c>
      <c r="G173" t="s">
        <v>3963</v>
      </c>
      <c r="H173" s="111">
        <v>45009</v>
      </c>
      <c r="I173" t="s">
        <v>253</v>
      </c>
      <c r="J173"/>
      <c r="K173" t="s">
        <v>1408</v>
      </c>
      <c r="L173" t="s">
        <v>1409</v>
      </c>
      <c r="M173"/>
      <c r="N173" t="s">
        <v>1425</v>
      </c>
      <c r="O173" t="s">
        <v>1411</v>
      </c>
      <c r="P173" t="s">
        <v>254</v>
      </c>
      <c r="Q173" t="s">
        <v>1412</v>
      </c>
      <c r="R173" t="s">
        <v>1412</v>
      </c>
      <c r="S173" t="s">
        <v>1412</v>
      </c>
      <c r="T173" s="125">
        <v>10000</v>
      </c>
      <c r="U173"/>
      <c r="V173">
        <v>338.72</v>
      </c>
      <c r="W173">
        <v>2471</v>
      </c>
    </row>
    <row r="174" spans="1:23" s="27" customFormat="1">
      <c r="A174" t="s">
        <v>246</v>
      </c>
      <c r="B174" t="s">
        <v>935</v>
      </c>
      <c r="C174" t="s">
        <v>53</v>
      </c>
      <c r="D174" t="s">
        <v>54</v>
      </c>
      <c r="E174">
        <v>12296100</v>
      </c>
      <c r="F174" s="111">
        <v>45014</v>
      </c>
      <c r="G174" t="s">
        <v>3964</v>
      </c>
      <c r="H174" s="111">
        <v>45014</v>
      </c>
      <c r="I174" t="s">
        <v>263</v>
      </c>
      <c r="J174"/>
      <c r="K174" t="s">
        <v>1408</v>
      </c>
      <c r="L174" t="s">
        <v>1409</v>
      </c>
      <c r="M174"/>
      <c r="N174" t="s">
        <v>1444</v>
      </c>
      <c r="O174" t="s">
        <v>1411</v>
      </c>
      <c r="P174" t="s">
        <v>254</v>
      </c>
      <c r="Q174"/>
      <c r="R174" t="s">
        <v>1414</v>
      </c>
      <c r="S174" t="s">
        <v>1412</v>
      </c>
      <c r="T174" s="125">
        <v>10000</v>
      </c>
      <c r="U174"/>
      <c r="V174"/>
      <c r="W174"/>
    </row>
    <row r="175" spans="1:23" s="27" customFormat="1">
      <c r="A175" t="s">
        <v>246</v>
      </c>
      <c r="B175" t="s">
        <v>935</v>
      </c>
      <c r="C175" t="s">
        <v>53</v>
      </c>
      <c r="D175" t="s">
        <v>54</v>
      </c>
      <c r="E175">
        <v>12332399</v>
      </c>
      <c r="F175" s="111">
        <v>45021</v>
      </c>
      <c r="G175" t="s">
        <v>4298</v>
      </c>
      <c r="H175" s="111">
        <v>45021</v>
      </c>
      <c r="I175" t="s">
        <v>253</v>
      </c>
      <c r="J175"/>
      <c r="K175" t="s">
        <v>1408</v>
      </c>
      <c r="L175" t="s">
        <v>1409</v>
      </c>
      <c r="M175"/>
      <c r="N175" t="s">
        <v>1453</v>
      </c>
      <c r="O175" t="s">
        <v>1411</v>
      </c>
      <c r="P175" t="s">
        <v>254</v>
      </c>
      <c r="Q175" t="s">
        <v>1412</v>
      </c>
      <c r="R175" t="s">
        <v>1412</v>
      </c>
      <c r="S175" t="s">
        <v>1412</v>
      </c>
      <c r="T175" s="125">
        <v>30000</v>
      </c>
      <c r="U175"/>
      <c r="V175">
        <v>7248.8</v>
      </c>
      <c r="W175">
        <v>19888.669999999998</v>
      </c>
    </row>
    <row r="176" spans="1:23" s="27" customFormat="1">
      <c r="A176" t="s">
        <v>246</v>
      </c>
      <c r="B176" t="s">
        <v>935</v>
      </c>
      <c r="C176" t="s">
        <v>53</v>
      </c>
      <c r="D176" t="s">
        <v>54</v>
      </c>
      <c r="E176">
        <v>12352613</v>
      </c>
      <c r="F176" s="111">
        <v>45027</v>
      </c>
      <c r="G176" t="s">
        <v>4299</v>
      </c>
      <c r="H176" s="111">
        <v>45027</v>
      </c>
      <c r="I176" t="s">
        <v>263</v>
      </c>
      <c r="J176"/>
      <c r="K176" t="s">
        <v>1418</v>
      </c>
      <c r="L176" t="s">
        <v>1409</v>
      </c>
      <c r="M176"/>
      <c r="N176" t="s">
        <v>1410</v>
      </c>
      <c r="O176" t="s">
        <v>1411</v>
      </c>
      <c r="P176" t="s">
        <v>252</v>
      </c>
      <c r="Q176"/>
      <c r="R176"/>
      <c r="S176" t="s">
        <v>1414</v>
      </c>
      <c r="T176" s="125">
        <v>10000</v>
      </c>
      <c r="U176"/>
      <c r="V176"/>
      <c r="W176"/>
    </row>
    <row r="177" spans="1:23" s="27" customFormat="1">
      <c r="A177" t="s">
        <v>246</v>
      </c>
      <c r="B177" t="s">
        <v>935</v>
      </c>
      <c r="C177" t="s">
        <v>53</v>
      </c>
      <c r="D177" t="s">
        <v>54</v>
      </c>
      <c r="E177">
        <v>12373687</v>
      </c>
      <c r="F177" s="111">
        <v>45033</v>
      </c>
      <c r="G177" t="s">
        <v>4300</v>
      </c>
      <c r="H177" s="111">
        <v>45033</v>
      </c>
      <c r="I177" t="s">
        <v>253</v>
      </c>
      <c r="J177"/>
      <c r="K177" t="s">
        <v>1408</v>
      </c>
      <c r="L177" t="s">
        <v>1409</v>
      </c>
      <c r="M177"/>
      <c r="N177" t="s">
        <v>1425</v>
      </c>
      <c r="O177" t="s">
        <v>1411</v>
      </c>
      <c r="P177" t="s">
        <v>254</v>
      </c>
      <c r="Q177" t="s">
        <v>1412</v>
      </c>
      <c r="R177" t="s">
        <v>1412</v>
      </c>
      <c r="S177" t="s">
        <v>1412</v>
      </c>
      <c r="T177" s="125">
        <v>10000</v>
      </c>
      <c r="U177"/>
      <c r="V177">
        <v>158.59</v>
      </c>
      <c r="W177">
        <v>758.26</v>
      </c>
    </row>
    <row r="178" spans="1:23" s="27" customFormat="1">
      <c r="A178" t="s">
        <v>246</v>
      </c>
      <c r="B178" t="s">
        <v>935</v>
      </c>
      <c r="C178" t="s">
        <v>53</v>
      </c>
      <c r="D178" t="s">
        <v>54</v>
      </c>
      <c r="E178">
        <v>12378874</v>
      </c>
      <c r="F178" s="111">
        <v>45041</v>
      </c>
      <c r="G178" t="s">
        <v>4301</v>
      </c>
      <c r="H178" s="111">
        <v>45041</v>
      </c>
      <c r="I178" t="s">
        <v>253</v>
      </c>
      <c r="J178"/>
      <c r="K178" t="s">
        <v>1408</v>
      </c>
      <c r="L178" t="s">
        <v>1409</v>
      </c>
      <c r="M178"/>
      <c r="N178" t="s">
        <v>1444</v>
      </c>
      <c r="O178" t="s">
        <v>1411</v>
      </c>
      <c r="P178" t="s">
        <v>254</v>
      </c>
      <c r="Q178" t="s">
        <v>1412</v>
      </c>
      <c r="R178" t="s">
        <v>1412</v>
      </c>
      <c r="S178" t="s">
        <v>1412</v>
      </c>
      <c r="T178" s="125">
        <v>30000</v>
      </c>
      <c r="U178"/>
      <c r="V178">
        <v>13894.54</v>
      </c>
      <c r="W178">
        <v>14794.65</v>
      </c>
    </row>
    <row r="179" spans="1:23" s="27" customFormat="1">
      <c r="A179" t="s">
        <v>246</v>
      </c>
      <c r="B179" t="s">
        <v>935</v>
      </c>
      <c r="C179" t="s">
        <v>53</v>
      </c>
      <c r="D179" t="s">
        <v>54</v>
      </c>
      <c r="E179">
        <v>12423322</v>
      </c>
      <c r="F179" s="111">
        <v>45044</v>
      </c>
      <c r="G179" t="s">
        <v>4303</v>
      </c>
      <c r="H179" s="111">
        <v>45044</v>
      </c>
      <c r="I179" t="s">
        <v>253</v>
      </c>
      <c r="J179"/>
      <c r="K179" t="s">
        <v>1408</v>
      </c>
      <c r="L179" t="s">
        <v>1409</v>
      </c>
      <c r="M179"/>
      <c r="N179" t="s">
        <v>4159</v>
      </c>
      <c r="O179" t="s">
        <v>1411</v>
      </c>
      <c r="P179" t="s">
        <v>252</v>
      </c>
      <c r="Q179" t="s">
        <v>1412</v>
      </c>
      <c r="R179" t="s">
        <v>1412</v>
      </c>
      <c r="S179" t="s">
        <v>1412</v>
      </c>
      <c r="T179" s="125">
        <v>10000</v>
      </c>
      <c r="U179"/>
      <c r="V179">
        <v>7583.07</v>
      </c>
      <c r="W179">
        <v>15451.8</v>
      </c>
    </row>
    <row r="180" spans="1:23" s="27" customFormat="1">
      <c r="A180" t="s">
        <v>246</v>
      </c>
      <c r="B180" t="s">
        <v>935</v>
      </c>
      <c r="C180" t="s">
        <v>53</v>
      </c>
      <c r="D180" t="s">
        <v>54</v>
      </c>
      <c r="E180">
        <v>12464647</v>
      </c>
      <c r="F180" s="111">
        <v>45058</v>
      </c>
      <c r="G180" t="s">
        <v>4771</v>
      </c>
      <c r="H180" s="111">
        <v>45058</v>
      </c>
      <c r="I180" t="s">
        <v>253</v>
      </c>
      <c r="J180"/>
      <c r="K180" t="s">
        <v>1408</v>
      </c>
      <c r="L180" t="s">
        <v>1409</v>
      </c>
      <c r="M180"/>
      <c r="N180" t="s">
        <v>1433</v>
      </c>
      <c r="O180" t="s">
        <v>1411</v>
      </c>
      <c r="P180" t="s">
        <v>254</v>
      </c>
      <c r="Q180" t="s">
        <v>1412</v>
      </c>
      <c r="R180" t="s">
        <v>1412</v>
      </c>
      <c r="S180" t="s">
        <v>1415</v>
      </c>
      <c r="T180" s="125">
        <v>10000</v>
      </c>
      <c r="U180"/>
      <c r="V180">
        <v>5426.16</v>
      </c>
      <c r="W180">
        <v>12466.18</v>
      </c>
    </row>
    <row r="181" spans="1:23" s="27" customFormat="1">
      <c r="A181" t="s">
        <v>246</v>
      </c>
      <c r="B181" t="s">
        <v>935</v>
      </c>
      <c r="C181" t="s">
        <v>53</v>
      </c>
      <c r="D181" t="s">
        <v>54</v>
      </c>
      <c r="E181">
        <v>12473797</v>
      </c>
      <c r="F181" s="111">
        <v>45069</v>
      </c>
      <c r="G181" t="s">
        <v>4774</v>
      </c>
      <c r="H181" s="111">
        <v>45069</v>
      </c>
      <c r="I181" t="s">
        <v>253</v>
      </c>
      <c r="J181"/>
      <c r="K181" t="s">
        <v>1430</v>
      </c>
      <c r="L181" t="s">
        <v>1409</v>
      </c>
      <c r="M181"/>
      <c r="N181" t="s">
        <v>1431</v>
      </c>
      <c r="O181" t="s">
        <v>1411</v>
      </c>
      <c r="P181" t="s">
        <v>254</v>
      </c>
      <c r="Q181" t="s">
        <v>1412</v>
      </c>
      <c r="R181" t="s">
        <v>1412</v>
      </c>
      <c r="S181" t="s">
        <v>1412</v>
      </c>
      <c r="T181" s="125">
        <v>10000</v>
      </c>
      <c r="U181"/>
      <c r="V181">
        <v>111.69</v>
      </c>
      <c r="W181">
        <v>481</v>
      </c>
    </row>
    <row r="182" spans="1:23" s="27" customFormat="1">
      <c r="A182" t="s">
        <v>246</v>
      </c>
      <c r="B182" t="s">
        <v>935</v>
      </c>
      <c r="C182" t="s">
        <v>53</v>
      </c>
      <c r="D182" t="s">
        <v>54</v>
      </c>
      <c r="E182">
        <v>12506815</v>
      </c>
      <c r="F182" s="111">
        <v>45076</v>
      </c>
      <c r="G182" t="s">
        <v>4776</v>
      </c>
      <c r="H182" s="111">
        <v>45076</v>
      </c>
      <c r="I182" t="s">
        <v>253</v>
      </c>
      <c r="J182"/>
      <c r="K182" t="s">
        <v>1408</v>
      </c>
      <c r="L182" t="s">
        <v>1409</v>
      </c>
      <c r="M182"/>
      <c r="N182" t="s">
        <v>1420</v>
      </c>
      <c r="O182" t="s">
        <v>1411</v>
      </c>
      <c r="P182" t="s">
        <v>252</v>
      </c>
      <c r="Q182" t="s">
        <v>1412</v>
      </c>
      <c r="R182" t="s">
        <v>1412</v>
      </c>
      <c r="S182" t="s">
        <v>1412</v>
      </c>
      <c r="T182" s="125">
        <v>10000</v>
      </c>
      <c r="U182"/>
      <c r="V182">
        <v>3737.2</v>
      </c>
      <c r="W182">
        <v>5854</v>
      </c>
    </row>
    <row r="183" spans="1:23" s="27" customFormat="1">
      <c r="A183" t="s">
        <v>246</v>
      </c>
      <c r="B183" t="s">
        <v>935</v>
      </c>
      <c r="C183" t="s">
        <v>53</v>
      </c>
      <c r="D183" t="s">
        <v>54</v>
      </c>
      <c r="E183">
        <v>12518479</v>
      </c>
      <c r="F183" s="111">
        <v>45075</v>
      </c>
      <c r="G183" t="s">
        <v>4775</v>
      </c>
      <c r="H183" s="111">
        <v>45075</v>
      </c>
      <c r="I183" t="s">
        <v>253</v>
      </c>
      <c r="J183"/>
      <c r="K183" t="s">
        <v>1408</v>
      </c>
      <c r="L183" t="s">
        <v>1409</v>
      </c>
      <c r="M183"/>
      <c r="N183" t="s">
        <v>1433</v>
      </c>
      <c r="O183" t="s">
        <v>1411</v>
      </c>
      <c r="P183" t="s">
        <v>254</v>
      </c>
      <c r="Q183" t="s">
        <v>1429</v>
      </c>
      <c r="R183" t="s">
        <v>1429</v>
      </c>
      <c r="S183" t="s">
        <v>1412</v>
      </c>
      <c r="T183" s="125">
        <v>10000</v>
      </c>
      <c r="U183"/>
      <c r="V183">
        <v>0</v>
      </c>
      <c r="W183">
        <v>10</v>
      </c>
    </row>
    <row r="184" spans="1:23" s="27" customFormat="1">
      <c r="A184" t="s">
        <v>246</v>
      </c>
      <c r="B184" t="s">
        <v>935</v>
      </c>
      <c r="C184" t="s">
        <v>53</v>
      </c>
      <c r="D184" t="s">
        <v>54</v>
      </c>
      <c r="E184">
        <v>12676983</v>
      </c>
      <c r="F184" s="111">
        <v>45106</v>
      </c>
      <c r="G184" t="s">
        <v>5621</v>
      </c>
      <c r="H184" s="111">
        <v>45106</v>
      </c>
      <c r="I184" t="s">
        <v>253</v>
      </c>
      <c r="J184"/>
      <c r="K184" t="s">
        <v>1408</v>
      </c>
      <c r="L184" t="s">
        <v>1438</v>
      </c>
      <c r="M184"/>
      <c r="N184" t="s">
        <v>1431</v>
      </c>
      <c r="O184" t="s">
        <v>1411</v>
      </c>
      <c r="P184" t="s">
        <v>254</v>
      </c>
      <c r="Q184" t="s">
        <v>1412</v>
      </c>
      <c r="R184" t="s">
        <v>1412</v>
      </c>
      <c r="S184" t="s">
        <v>1415</v>
      </c>
      <c r="T184" s="125">
        <v>10000</v>
      </c>
      <c r="U184"/>
      <c r="V184">
        <v>9227.6299999999992</v>
      </c>
      <c r="W184">
        <v>3879.97</v>
      </c>
    </row>
    <row r="185" spans="1:23" s="27" customFormat="1">
      <c r="A185" t="s">
        <v>246</v>
      </c>
      <c r="B185" t="s">
        <v>935</v>
      </c>
      <c r="C185" t="s">
        <v>53</v>
      </c>
      <c r="D185" t="s">
        <v>54</v>
      </c>
      <c r="E185">
        <v>12676983</v>
      </c>
      <c r="F185" s="111">
        <v>45106</v>
      </c>
      <c r="G185" t="s">
        <v>5621</v>
      </c>
      <c r="H185" s="111">
        <v>45106</v>
      </c>
      <c r="I185" t="s">
        <v>253</v>
      </c>
      <c r="J185"/>
      <c r="K185" t="s">
        <v>1408</v>
      </c>
      <c r="L185" t="s">
        <v>1409</v>
      </c>
      <c r="M185"/>
      <c r="N185" t="s">
        <v>1431</v>
      </c>
      <c r="O185" t="s">
        <v>1411</v>
      </c>
      <c r="P185" t="s">
        <v>254</v>
      </c>
      <c r="Q185" t="s">
        <v>1412</v>
      </c>
      <c r="R185" t="s">
        <v>1412</v>
      </c>
      <c r="S185" t="s">
        <v>1415</v>
      </c>
      <c r="T185" s="125">
        <v>10000</v>
      </c>
      <c r="U185"/>
      <c r="V185">
        <v>9227.6299999999992</v>
      </c>
      <c r="W185">
        <v>6835</v>
      </c>
    </row>
    <row r="186" spans="1:23" s="27" customFormat="1">
      <c r="A186" t="s">
        <v>246</v>
      </c>
      <c r="B186" t="s">
        <v>935</v>
      </c>
      <c r="C186" t="s">
        <v>53</v>
      </c>
      <c r="D186" t="s">
        <v>54</v>
      </c>
      <c r="E186">
        <v>12706452</v>
      </c>
      <c r="F186" s="111">
        <v>45112</v>
      </c>
      <c r="G186" t="s">
        <v>5817</v>
      </c>
      <c r="H186" s="111">
        <v>45112</v>
      </c>
      <c r="I186" t="s">
        <v>253</v>
      </c>
      <c r="J186"/>
      <c r="K186" t="s">
        <v>1418</v>
      </c>
      <c r="L186" t="s">
        <v>1409</v>
      </c>
      <c r="M186"/>
      <c r="N186" t="s">
        <v>1423</v>
      </c>
      <c r="O186" t="s">
        <v>1411</v>
      </c>
      <c r="P186" t="s">
        <v>254</v>
      </c>
      <c r="Q186" t="s">
        <v>1412</v>
      </c>
      <c r="R186" t="s">
        <v>1412</v>
      </c>
      <c r="S186" t="s">
        <v>1415</v>
      </c>
      <c r="T186" s="125">
        <v>30000</v>
      </c>
      <c r="U186"/>
      <c r="V186">
        <v>4261.3599999999997</v>
      </c>
      <c r="W186">
        <v>10585.43</v>
      </c>
    </row>
    <row r="187" spans="1:23" s="27" customFormat="1">
      <c r="A187" t="s">
        <v>246</v>
      </c>
      <c r="B187" t="s">
        <v>935</v>
      </c>
      <c r="C187" t="s">
        <v>53</v>
      </c>
      <c r="D187" t="s">
        <v>54</v>
      </c>
      <c r="E187">
        <v>12756034</v>
      </c>
      <c r="F187" s="111">
        <v>45127</v>
      </c>
      <c r="G187" t="s">
        <v>5818</v>
      </c>
      <c r="H187" s="111">
        <v>45128</v>
      </c>
      <c r="I187" t="s">
        <v>253</v>
      </c>
      <c r="J187"/>
      <c r="K187" t="s">
        <v>1408</v>
      </c>
      <c r="L187" t="s">
        <v>1409</v>
      </c>
      <c r="M187"/>
      <c r="N187" t="s">
        <v>1462</v>
      </c>
      <c r="O187" t="s">
        <v>1411</v>
      </c>
      <c r="P187" t="s">
        <v>252</v>
      </c>
      <c r="Q187" t="s">
        <v>1412</v>
      </c>
      <c r="R187" t="s">
        <v>1412</v>
      </c>
      <c r="S187" t="s">
        <v>1415</v>
      </c>
      <c r="T187" s="125">
        <v>10000</v>
      </c>
      <c r="U187"/>
      <c r="V187">
        <v>6867.52</v>
      </c>
      <c r="W187">
        <v>8462.7999999999993</v>
      </c>
    </row>
    <row r="188" spans="1:23" s="27" customFormat="1">
      <c r="A188" t="s">
        <v>246</v>
      </c>
      <c r="B188" t="s">
        <v>935</v>
      </c>
      <c r="C188" t="s">
        <v>53</v>
      </c>
      <c r="D188" t="s">
        <v>54</v>
      </c>
      <c r="E188">
        <v>12773226</v>
      </c>
      <c r="F188" s="111">
        <v>45132</v>
      </c>
      <c r="G188" t="s">
        <v>5819</v>
      </c>
      <c r="H188" s="111">
        <v>45132</v>
      </c>
      <c r="I188" t="s">
        <v>253</v>
      </c>
      <c r="J188"/>
      <c r="K188" t="s">
        <v>1430</v>
      </c>
      <c r="L188" t="s">
        <v>1409</v>
      </c>
      <c r="M188"/>
      <c r="N188" t="s">
        <v>1421</v>
      </c>
      <c r="O188" t="s">
        <v>1411</v>
      </c>
      <c r="P188" t="s">
        <v>252</v>
      </c>
      <c r="Q188" t="s">
        <v>1412</v>
      </c>
      <c r="R188" t="s">
        <v>1412</v>
      </c>
      <c r="S188" t="s">
        <v>1415</v>
      </c>
      <c r="T188" s="125">
        <v>10000</v>
      </c>
      <c r="U188"/>
      <c r="V188">
        <v>1375.63</v>
      </c>
      <c r="W188">
        <v>6434.75</v>
      </c>
    </row>
    <row r="189" spans="1:23" s="27" customFormat="1">
      <c r="A189" t="s">
        <v>246</v>
      </c>
      <c r="B189" t="s">
        <v>935</v>
      </c>
      <c r="C189" t="s">
        <v>53</v>
      </c>
      <c r="D189" t="s">
        <v>54</v>
      </c>
      <c r="E189">
        <v>12824013</v>
      </c>
      <c r="F189" s="111">
        <v>45143</v>
      </c>
      <c r="G189" t="s">
        <v>6231</v>
      </c>
      <c r="H189" s="111">
        <v>45143</v>
      </c>
      <c r="I189" t="s">
        <v>253</v>
      </c>
      <c r="J189"/>
      <c r="K189" t="s">
        <v>1408</v>
      </c>
      <c r="L189" t="s">
        <v>1409</v>
      </c>
      <c r="M189"/>
      <c r="N189" t="s">
        <v>1419</v>
      </c>
      <c r="O189" t="s">
        <v>1411</v>
      </c>
      <c r="P189" t="s">
        <v>254</v>
      </c>
      <c r="Q189" t="s">
        <v>1415</v>
      </c>
      <c r="R189" t="s">
        <v>1415</v>
      </c>
      <c r="S189" t="s">
        <v>1415</v>
      </c>
      <c r="T189" s="125">
        <v>100</v>
      </c>
      <c r="U189"/>
      <c r="V189">
        <v>360.62</v>
      </c>
      <c r="W189">
        <v>528.5</v>
      </c>
    </row>
    <row r="190" spans="1:23" s="27" customFormat="1">
      <c r="A190" t="s">
        <v>246</v>
      </c>
      <c r="B190" t="s">
        <v>935</v>
      </c>
      <c r="C190" t="s">
        <v>53</v>
      </c>
      <c r="D190" t="s">
        <v>54</v>
      </c>
      <c r="E190">
        <v>12824848</v>
      </c>
      <c r="F190" s="111">
        <v>45145</v>
      </c>
      <c r="G190" t="s">
        <v>6232</v>
      </c>
      <c r="H190" s="111">
        <v>45145</v>
      </c>
      <c r="I190" t="s">
        <v>253</v>
      </c>
      <c r="J190"/>
      <c r="K190" t="s">
        <v>1408</v>
      </c>
      <c r="L190" t="s">
        <v>1438</v>
      </c>
      <c r="M190"/>
      <c r="N190" t="s">
        <v>1431</v>
      </c>
      <c r="O190" t="s">
        <v>1411</v>
      </c>
      <c r="P190" t="s">
        <v>252</v>
      </c>
      <c r="Q190" t="s">
        <v>1415</v>
      </c>
      <c r="R190" t="s">
        <v>1415</v>
      </c>
      <c r="S190" t="s">
        <v>1415</v>
      </c>
      <c r="T190" s="125">
        <v>100</v>
      </c>
      <c r="U190"/>
      <c r="V190">
        <v>412.24</v>
      </c>
      <c r="W190">
        <v>95</v>
      </c>
    </row>
    <row r="191" spans="1:23" s="27" customFormat="1">
      <c r="A191" t="s">
        <v>246</v>
      </c>
      <c r="B191" t="s">
        <v>935</v>
      </c>
      <c r="C191" t="s">
        <v>53</v>
      </c>
      <c r="D191" t="s">
        <v>54</v>
      </c>
      <c r="E191">
        <v>12824848</v>
      </c>
      <c r="F191" s="111">
        <v>45145</v>
      </c>
      <c r="G191" t="s">
        <v>6232</v>
      </c>
      <c r="H191" s="111">
        <v>45145</v>
      </c>
      <c r="I191" t="s">
        <v>253</v>
      </c>
      <c r="J191"/>
      <c r="K191" t="s">
        <v>1408</v>
      </c>
      <c r="L191" t="s">
        <v>1409</v>
      </c>
      <c r="M191"/>
      <c r="N191" t="s">
        <v>1431</v>
      </c>
      <c r="O191" t="s">
        <v>1411</v>
      </c>
      <c r="P191" t="s">
        <v>252</v>
      </c>
      <c r="Q191" t="s">
        <v>1415</v>
      </c>
      <c r="R191" t="s">
        <v>1415</v>
      </c>
      <c r="S191" t="s">
        <v>1415</v>
      </c>
      <c r="T191" s="125">
        <v>100</v>
      </c>
      <c r="U191"/>
      <c r="V191">
        <v>412.24</v>
      </c>
      <c r="W191">
        <v>417.59</v>
      </c>
    </row>
    <row r="192" spans="1:23" s="27" customFormat="1">
      <c r="A192" t="s">
        <v>246</v>
      </c>
      <c r="B192" t="s">
        <v>935</v>
      </c>
      <c r="C192" t="s">
        <v>53</v>
      </c>
      <c r="D192" t="s">
        <v>54</v>
      </c>
      <c r="E192">
        <v>12828947</v>
      </c>
      <c r="F192" s="111">
        <v>45146</v>
      </c>
      <c r="G192" t="s">
        <v>6233</v>
      </c>
      <c r="H192" s="111">
        <v>45146</v>
      </c>
      <c r="I192" t="s">
        <v>253</v>
      </c>
      <c r="J192"/>
      <c r="K192" t="s">
        <v>1430</v>
      </c>
      <c r="L192" t="s">
        <v>1409</v>
      </c>
      <c r="M192"/>
      <c r="N192" t="s">
        <v>1420</v>
      </c>
      <c r="O192" t="s">
        <v>1411</v>
      </c>
      <c r="P192" t="s">
        <v>254</v>
      </c>
      <c r="Q192" t="s">
        <v>1415</v>
      </c>
      <c r="R192" t="s">
        <v>1415</v>
      </c>
      <c r="S192" t="s">
        <v>1415</v>
      </c>
      <c r="T192" s="125">
        <v>100</v>
      </c>
      <c r="U192"/>
      <c r="V192">
        <v>2758.05</v>
      </c>
      <c r="W192">
        <v>10109.950000000001</v>
      </c>
    </row>
    <row r="193" spans="1:23" s="27" customFormat="1">
      <c r="A193" t="s">
        <v>246</v>
      </c>
      <c r="B193" t="s">
        <v>935</v>
      </c>
      <c r="C193" t="s">
        <v>53</v>
      </c>
      <c r="D193" t="s">
        <v>54</v>
      </c>
      <c r="E193">
        <v>12830098</v>
      </c>
      <c r="F193" s="111">
        <v>45146</v>
      </c>
      <c r="G193" t="s">
        <v>6234</v>
      </c>
      <c r="H193" s="111">
        <v>45146</v>
      </c>
      <c r="I193" t="s">
        <v>253</v>
      </c>
      <c r="J193"/>
      <c r="K193" t="s">
        <v>1408</v>
      </c>
      <c r="L193" t="s">
        <v>1409</v>
      </c>
      <c r="M193"/>
      <c r="N193" t="s">
        <v>1444</v>
      </c>
      <c r="O193" t="s">
        <v>1411</v>
      </c>
      <c r="P193" t="s">
        <v>254</v>
      </c>
      <c r="Q193" t="s">
        <v>1415</v>
      </c>
      <c r="R193" t="s">
        <v>1415</v>
      </c>
      <c r="S193" t="s">
        <v>1415</v>
      </c>
      <c r="T193" s="125">
        <v>100</v>
      </c>
      <c r="U193"/>
      <c r="V193">
        <v>195.66</v>
      </c>
      <c r="W193">
        <v>509.25</v>
      </c>
    </row>
    <row r="194" spans="1:23" s="27" customFormat="1">
      <c r="A194" t="s">
        <v>246</v>
      </c>
      <c r="B194" t="s">
        <v>935</v>
      </c>
      <c r="C194" t="s">
        <v>53</v>
      </c>
      <c r="D194" t="s">
        <v>54</v>
      </c>
      <c r="E194">
        <v>12833446</v>
      </c>
      <c r="F194" s="111">
        <v>45147</v>
      </c>
      <c r="G194" t="s">
        <v>6235</v>
      </c>
      <c r="H194" s="111">
        <v>45147</v>
      </c>
      <c r="I194" t="s">
        <v>253</v>
      </c>
      <c r="J194"/>
      <c r="K194" t="s">
        <v>1418</v>
      </c>
      <c r="L194" t="s">
        <v>1409</v>
      </c>
      <c r="M194"/>
      <c r="N194" t="s">
        <v>1433</v>
      </c>
      <c r="O194" t="s">
        <v>1411</v>
      </c>
      <c r="P194" t="s">
        <v>254</v>
      </c>
      <c r="Q194" t="s">
        <v>1415</v>
      </c>
      <c r="R194" t="s">
        <v>1415</v>
      </c>
      <c r="S194" t="s">
        <v>1415</v>
      </c>
      <c r="T194" s="125">
        <v>300</v>
      </c>
      <c r="U194"/>
      <c r="V194">
        <v>7183.34</v>
      </c>
      <c r="W194">
        <v>17602.330000000002</v>
      </c>
    </row>
    <row r="195" spans="1:23" s="27" customFormat="1">
      <c r="A195" t="s">
        <v>246</v>
      </c>
      <c r="B195" t="s">
        <v>935</v>
      </c>
      <c r="C195" t="s">
        <v>53</v>
      </c>
      <c r="D195" t="s">
        <v>54</v>
      </c>
      <c r="E195">
        <v>12834354</v>
      </c>
      <c r="F195" s="111">
        <v>45147</v>
      </c>
      <c r="G195" t="s">
        <v>6236</v>
      </c>
      <c r="H195" s="111">
        <v>45147</v>
      </c>
      <c r="I195" t="s">
        <v>253</v>
      </c>
      <c r="J195"/>
      <c r="K195" t="s">
        <v>1408</v>
      </c>
      <c r="L195" t="s">
        <v>1409</v>
      </c>
      <c r="M195"/>
      <c r="N195" t="s">
        <v>1425</v>
      </c>
      <c r="O195" t="s">
        <v>1411</v>
      </c>
      <c r="P195" t="s">
        <v>254</v>
      </c>
      <c r="Q195" t="s">
        <v>1415</v>
      </c>
      <c r="R195" t="s">
        <v>1415</v>
      </c>
      <c r="S195" t="s">
        <v>1415</v>
      </c>
      <c r="T195" s="125">
        <v>100</v>
      </c>
      <c r="U195"/>
      <c r="V195">
        <v>3066.09</v>
      </c>
      <c r="W195">
        <v>10405</v>
      </c>
    </row>
    <row r="196" spans="1:23" s="27" customFormat="1">
      <c r="A196" t="s">
        <v>246</v>
      </c>
      <c r="B196" t="s">
        <v>935</v>
      </c>
      <c r="C196" t="s">
        <v>53</v>
      </c>
      <c r="D196" t="s">
        <v>54</v>
      </c>
      <c r="E196">
        <v>12862826</v>
      </c>
      <c r="F196" s="111">
        <v>45160</v>
      </c>
      <c r="G196" t="s">
        <v>6239</v>
      </c>
      <c r="H196" s="111">
        <v>45160</v>
      </c>
      <c r="I196" t="s">
        <v>253</v>
      </c>
      <c r="J196"/>
      <c r="K196" t="s">
        <v>1418</v>
      </c>
      <c r="L196" t="s">
        <v>1409</v>
      </c>
      <c r="M196"/>
      <c r="N196" t="s">
        <v>1423</v>
      </c>
      <c r="O196" t="s">
        <v>1411</v>
      </c>
      <c r="P196" t="s">
        <v>252</v>
      </c>
      <c r="Q196" t="s">
        <v>1415</v>
      </c>
      <c r="R196" t="s">
        <v>1415</v>
      </c>
      <c r="S196" t="s">
        <v>1415</v>
      </c>
      <c r="T196" s="125">
        <v>10000</v>
      </c>
      <c r="U196"/>
      <c r="V196">
        <v>44.48</v>
      </c>
      <c r="W196">
        <v>613.5</v>
      </c>
    </row>
    <row r="197" spans="1:23" s="27" customFormat="1">
      <c r="A197" t="s">
        <v>246</v>
      </c>
      <c r="B197" t="s">
        <v>935</v>
      </c>
      <c r="C197" t="s">
        <v>53</v>
      </c>
      <c r="D197" t="s">
        <v>54</v>
      </c>
      <c r="E197">
        <v>12885338</v>
      </c>
      <c r="F197" s="111">
        <v>45163</v>
      </c>
      <c r="G197" t="s">
        <v>6240</v>
      </c>
      <c r="H197" s="111">
        <v>45163</v>
      </c>
      <c r="I197" t="s">
        <v>253</v>
      </c>
      <c r="J197"/>
      <c r="K197" t="s">
        <v>1408</v>
      </c>
      <c r="L197" t="s">
        <v>1409</v>
      </c>
      <c r="M197"/>
      <c r="N197" t="s">
        <v>1419</v>
      </c>
      <c r="O197" t="s">
        <v>1411</v>
      </c>
      <c r="P197" t="s">
        <v>254</v>
      </c>
      <c r="Q197" t="s">
        <v>1415</v>
      </c>
      <c r="R197" t="s">
        <v>1415</v>
      </c>
      <c r="S197" t="s">
        <v>1415</v>
      </c>
      <c r="T197" s="125">
        <v>10000</v>
      </c>
      <c r="U197"/>
      <c r="V197">
        <v>0</v>
      </c>
      <c r="W197">
        <v>3935</v>
      </c>
    </row>
    <row r="198" spans="1:23" s="27" customFormat="1">
      <c r="A198" t="s">
        <v>246</v>
      </c>
      <c r="B198" t="s">
        <v>935</v>
      </c>
      <c r="C198" t="s">
        <v>53</v>
      </c>
      <c r="D198" t="s">
        <v>54</v>
      </c>
      <c r="E198">
        <v>12902832</v>
      </c>
      <c r="F198" s="111">
        <v>45168</v>
      </c>
      <c r="G198" t="s">
        <v>6241</v>
      </c>
      <c r="H198" s="111">
        <v>45168</v>
      </c>
      <c r="I198" t="s">
        <v>253</v>
      </c>
      <c r="J198"/>
      <c r="K198" t="s">
        <v>6164</v>
      </c>
      <c r="L198" t="s">
        <v>1409</v>
      </c>
      <c r="M198"/>
      <c r="N198" t="s">
        <v>1425</v>
      </c>
      <c r="O198" t="s">
        <v>1411</v>
      </c>
      <c r="P198" t="s">
        <v>252</v>
      </c>
      <c r="Q198" t="s">
        <v>1415</v>
      </c>
      <c r="R198" t="s">
        <v>1415</v>
      </c>
      <c r="S198" t="s">
        <v>1415</v>
      </c>
      <c r="T198" s="125">
        <v>10000</v>
      </c>
      <c r="U198"/>
      <c r="V198">
        <v>0</v>
      </c>
      <c r="W198">
        <v>110</v>
      </c>
    </row>
    <row r="199" spans="1:23" s="27" customFormat="1">
      <c r="A199" t="s">
        <v>246</v>
      </c>
      <c r="B199" t="s">
        <v>935</v>
      </c>
      <c r="C199" t="s">
        <v>277</v>
      </c>
      <c r="D199" t="s">
        <v>54</v>
      </c>
      <c r="E199">
        <v>12079629</v>
      </c>
      <c r="F199" s="111">
        <v>44958</v>
      </c>
      <c r="G199" t="s">
        <v>2976</v>
      </c>
      <c r="H199" s="111">
        <v>44958</v>
      </c>
      <c r="I199" t="s">
        <v>263</v>
      </c>
      <c r="J199"/>
      <c r="K199" t="s">
        <v>1408</v>
      </c>
      <c r="L199" t="s">
        <v>1409</v>
      </c>
      <c r="M199"/>
      <c r="N199" t="s">
        <v>1420</v>
      </c>
      <c r="O199" t="s">
        <v>1411</v>
      </c>
      <c r="P199" t="s">
        <v>252</v>
      </c>
      <c r="Q199"/>
      <c r="R199"/>
      <c r="S199" t="s">
        <v>1414</v>
      </c>
      <c r="T199" s="125">
        <v>10000</v>
      </c>
      <c r="U199"/>
      <c r="V199"/>
      <c r="W199"/>
    </row>
    <row r="200" spans="1:23" s="27" customFormat="1">
      <c r="A200" t="s">
        <v>246</v>
      </c>
      <c r="B200" t="s">
        <v>935</v>
      </c>
      <c r="C200" t="s">
        <v>277</v>
      </c>
      <c r="D200" t="s">
        <v>54</v>
      </c>
      <c r="E200">
        <v>12085904</v>
      </c>
      <c r="F200" s="111">
        <v>44966</v>
      </c>
      <c r="G200" t="s">
        <v>2977</v>
      </c>
      <c r="H200" s="111">
        <v>44966</v>
      </c>
      <c r="I200" t="s">
        <v>253</v>
      </c>
      <c r="J200"/>
      <c r="K200" t="s">
        <v>1408</v>
      </c>
      <c r="L200" t="s">
        <v>1409</v>
      </c>
      <c r="M200"/>
      <c r="N200" t="s">
        <v>1431</v>
      </c>
      <c r="O200" t="s">
        <v>1411</v>
      </c>
      <c r="P200" t="s">
        <v>254</v>
      </c>
      <c r="Q200" t="s">
        <v>1412</v>
      </c>
      <c r="R200" t="s">
        <v>1412</v>
      </c>
      <c r="S200" t="s">
        <v>1412</v>
      </c>
      <c r="T200" s="125">
        <v>10000</v>
      </c>
      <c r="U200"/>
      <c r="V200">
        <v>7757.93</v>
      </c>
      <c r="W200">
        <v>8257.74</v>
      </c>
    </row>
    <row r="201" spans="1:23" s="27" customFormat="1">
      <c r="A201" t="s">
        <v>246</v>
      </c>
      <c r="B201" t="s">
        <v>935</v>
      </c>
      <c r="C201" t="s">
        <v>277</v>
      </c>
      <c r="D201" t="s">
        <v>54</v>
      </c>
      <c r="E201">
        <v>12091964</v>
      </c>
      <c r="F201" s="111">
        <v>44960</v>
      </c>
      <c r="G201" t="s">
        <v>2979</v>
      </c>
      <c r="H201" s="111">
        <v>44960</v>
      </c>
      <c r="I201" t="s">
        <v>253</v>
      </c>
      <c r="J201"/>
      <c r="K201" t="s">
        <v>1408</v>
      </c>
      <c r="L201" t="s">
        <v>1409</v>
      </c>
      <c r="M201"/>
      <c r="N201" t="s">
        <v>1413</v>
      </c>
      <c r="O201" t="s">
        <v>1411</v>
      </c>
      <c r="P201" t="s">
        <v>254</v>
      </c>
      <c r="Q201" t="s">
        <v>1412</v>
      </c>
      <c r="R201" t="s">
        <v>1412</v>
      </c>
      <c r="S201" t="s">
        <v>1412</v>
      </c>
      <c r="T201" s="125">
        <v>30000</v>
      </c>
      <c r="U201"/>
      <c r="V201">
        <v>322.73</v>
      </c>
      <c r="W201">
        <v>3182.94</v>
      </c>
    </row>
    <row r="202" spans="1:23" s="27" customFormat="1">
      <c r="A202" t="s">
        <v>246</v>
      </c>
      <c r="B202" t="s">
        <v>935</v>
      </c>
      <c r="C202" t="s">
        <v>4304</v>
      </c>
      <c r="D202" t="s">
        <v>54</v>
      </c>
      <c r="E202">
        <v>12362619</v>
      </c>
      <c r="F202" s="111">
        <v>45029</v>
      </c>
      <c r="G202" t="s">
        <v>4305</v>
      </c>
      <c r="H202" s="111">
        <v>45029</v>
      </c>
      <c r="I202" t="s">
        <v>253</v>
      </c>
      <c r="J202"/>
      <c r="K202" t="s">
        <v>1408</v>
      </c>
      <c r="L202" t="s">
        <v>1409</v>
      </c>
      <c r="M202"/>
      <c r="N202" t="s">
        <v>1420</v>
      </c>
      <c r="O202" t="s">
        <v>1411</v>
      </c>
      <c r="P202" t="s">
        <v>254</v>
      </c>
      <c r="Q202" t="s">
        <v>1412</v>
      </c>
      <c r="R202" t="s">
        <v>1412</v>
      </c>
      <c r="S202" t="s">
        <v>1412</v>
      </c>
      <c r="T202" s="125">
        <v>60000</v>
      </c>
      <c r="U202"/>
      <c r="V202">
        <v>34767.519999999997</v>
      </c>
      <c r="W202">
        <v>103713.68</v>
      </c>
    </row>
    <row r="203" spans="1:23" s="27" customFormat="1">
      <c r="A203" t="s">
        <v>246</v>
      </c>
      <c r="B203" t="s">
        <v>935</v>
      </c>
      <c r="C203" t="s">
        <v>4304</v>
      </c>
      <c r="D203" t="s">
        <v>54</v>
      </c>
      <c r="E203">
        <v>12500158</v>
      </c>
      <c r="F203" s="111">
        <v>45068</v>
      </c>
      <c r="G203" t="s">
        <v>4779</v>
      </c>
      <c r="H203" s="111">
        <v>45068</v>
      </c>
      <c r="I203" t="s">
        <v>253</v>
      </c>
      <c r="J203"/>
      <c r="K203" t="s">
        <v>1408</v>
      </c>
      <c r="L203" t="s">
        <v>1409</v>
      </c>
      <c r="M203"/>
      <c r="N203" t="s">
        <v>1439</v>
      </c>
      <c r="O203" t="s">
        <v>1411</v>
      </c>
      <c r="P203" t="s">
        <v>252</v>
      </c>
      <c r="Q203" t="s">
        <v>1412</v>
      </c>
      <c r="R203" t="s">
        <v>1412</v>
      </c>
      <c r="S203" t="s">
        <v>1412</v>
      </c>
      <c r="T203" s="125">
        <v>10000</v>
      </c>
      <c r="U203"/>
      <c r="V203">
        <v>1437.45</v>
      </c>
      <c r="W203">
        <v>1652</v>
      </c>
    </row>
    <row r="204" spans="1:23" s="27" customFormat="1">
      <c r="A204" t="s">
        <v>246</v>
      </c>
      <c r="B204" t="s">
        <v>935</v>
      </c>
      <c r="C204" t="s">
        <v>1622</v>
      </c>
      <c r="D204" t="s">
        <v>54</v>
      </c>
      <c r="E204">
        <v>12043837</v>
      </c>
      <c r="F204" s="111">
        <v>44952</v>
      </c>
      <c r="G204" t="s">
        <v>1882</v>
      </c>
      <c r="H204" s="111">
        <v>44952</v>
      </c>
      <c r="I204" t="s">
        <v>253</v>
      </c>
      <c r="J204"/>
      <c r="K204" t="s">
        <v>1408</v>
      </c>
      <c r="L204" t="s">
        <v>1409</v>
      </c>
      <c r="M204"/>
      <c r="N204" t="s">
        <v>1467</v>
      </c>
      <c r="O204" t="s">
        <v>1411</v>
      </c>
      <c r="P204" t="s">
        <v>252</v>
      </c>
      <c r="Q204" t="s">
        <v>1412</v>
      </c>
      <c r="R204" t="s">
        <v>1412</v>
      </c>
      <c r="S204" t="s">
        <v>1412</v>
      </c>
      <c r="T204" s="125">
        <v>30000</v>
      </c>
      <c r="U204"/>
      <c r="V204">
        <v>5071.2299999999996</v>
      </c>
      <c r="W204">
        <v>10538</v>
      </c>
    </row>
    <row r="205" spans="1:23" s="27" customFormat="1">
      <c r="A205" t="s">
        <v>246</v>
      </c>
      <c r="B205" t="s">
        <v>935</v>
      </c>
      <c r="C205" t="s">
        <v>6242</v>
      </c>
      <c r="D205" t="s">
        <v>5597</v>
      </c>
      <c r="E205">
        <v>12787002</v>
      </c>
      <c r="F205" s="111">
        <v>45142</v>
      </c>
      <c r="G205" t="s">
        <v>6243</v>
      </c>
      <c r="H205" s="111">
        <v>45142</v>
      </c>
      <c r="I205" t="s">
        <v>253</v>
      </c>
      <c r="J205"/>
      <c r="K205" t="s">
        <v>1430</v>
      </c>
      <c r="L205" t="s">
        <v>1409</v>
      </c>
      <c r="M205"/>
      <c r="N205" t="s">
        <v>1425</v>
      </c>
      <c r="O205" t="s">
        <v>1411</v>
      </c>
      <c r="P205" t="s">
        <v>254</v>
      </c>
      <c r="Q205" t="s">
        <v>1415</v>
      </c>
      <c r="R205" t="s">
        <v>1415</v>
      </c>
      <c r="S205" t="s">
        <v>1415</v>
      </c>
      <c r="T205" s="125">
        <v>100</v>
      </c>
      <c r="U205"/>
      <c r="V205">
        <v>436.42</v>
      </c>
      <c r="W205">
        <v>1888.5</v>
      </c>
    </row>
    <row r="206" spans="1:23" s="27" customFormat="1">
      <c r="A206" t="s">
        <v>246</v>
      </c>
      <c r="B206" t="s">
        <v>935</v>
      </c>
      <c r="C206" t="s">
        <v>5753</v>
      </c>
      <c r="D206" t="s">
        <v>2867</v>
      </c>
      <c r="E206">
        <v>12759089</v>
      </c>
      <c r="F206" s="111">
        <v>45128</v>
      </c>
      <c r="G206" t="s">
        <v>5821</v>
      </c>
      <c r="H206" s="111">
        <v>45128</v>
      </c>
      <c r="I206" t="s">
        <v>253</v>
      </c>
      <c r="J206"/>
      <c r="K206" t="s">
        <v>1430</v>
      </c>
      <c r="L206" t="s">
        <v>1409</v>
      </c>
      <c r="M206"/>
      <c r="N206" t="s">
        <v>1425</v>
      </c>
      <c r="O206" t="s">
        <v>1411</v>
      </c>
      <c r="P206" t="s">
        <v>254</v>
      </c>
      <c r="Q206" t="s">
        <v>1415</v>
      </c>
      <c r="R206" t="s">
        <v>1415</v>
      </c>
      <c r="S206" t="s">
        <v>1415</v>
      </c>
      <c r="T206" s="125">
        <v>10000</v>
      </c>
      <c r="U206"/>
      <c r="V206">
        <v>176.47</v>
      </c>
      <c r="W206">
        <v>825</v>
      </c>
    </row>
    <row r="207" spans="1:23" s="27" customFormat="1">
      <c r="A207" t="s">
        <v>246</v>
      </c>
      <c r="B207" t="s">
        <v>935</v>
      </c>
      <c r="C207" t="s">
        <v>265</v>
      </c>
      <c r="D207" t="s">
        <v>54</v>
      </c>
      <c r="E207">
        <v>10927762</v>
      </c>
      <c r="F207" s="111">
        <v>44907</v>
      </c>
      <c r="G207" t="s">
        <v>1223</v>
      </c>
      <c r="H207" s="111">
        <v>44907</v>
      </c>
      <c r="I207" t="s">
        <v>253</v>
      </c>
      <c r="J207"/>
      <c r="K207" t="s">
        <v>1430</v>
      </c>
      <c r="L207" t="s">
        <v>1409</v>
      </c>
      <c r="M207"/>
      <c r="N207" t="s">
        <v>1467</v>
      </c>
      <c r="O207" t="s">
        <v>1411</v>
      </c>
      <c r="P207" t="s">
        <v>252</v>
      </c>
      <c r="Q207" t="s">
        <v>1412</v>
      </c>
      <c r="R207" t="s">
        <v>1412</v>
      </c>
      <c r="S207" t="s">
        <v>1412</v>
      </c>
      <c r="T207" s="125">
        <v>30000</v>
      </c>
      <c r="U207"/>
      <c r="V207">
        <v>0</v>
      </c>
      <c r="W207">
        <v>9995</v>
      </c>
    </row>
    <row r="208" spans="1:23" s="27" customFormat="1">
      <c r="A208" t="s">
        <v>246</v>
      </c>
      <c r="B208" t="s">
        <v>935</v>
      </c>
      <c r="C208" t="s">
        <v>408</v>
      </c>
      <c r="D208" t="s">
        <v>54</v>
      </c>
      <c r="E208">
        <v>12730502</v>
      </c>
      <c r="F208" s="111">
        <v>45119</v>
      </c>
      <c r="G208" t="s">
        <v>5822</v>
      </c>
      <c r="H208" s="111">
        <v>45119</v>
      </c>
      <c r="I208" t="s">
        <v>253</v>
      </c>
      <c r="J208"/>
      <c r="K208" t="s">
        <v>1408</v>
      </c>
      <c r="L208" t="s">
        <v>1409</v>
      </c>
      <c r="M208"/>
      <c r="N208" t="s">
        <v>1440</v>
      </c>
      <c r="O208" t="s">
        <v>1411</v>
      </c>
      <c r="P208" t="s">
        <v>252</v>
      </c>
      <c r="Q208" t="s">
        <v>1412</v>
      </c>
      <c r="R208" t="s">
        <v>1412</v>
      </c>
      <c r="S208" t="s">
        <v>1415</v>
      </c>
      <c r="T208" s="125">
        <v>10000</v>
      </c>
      <c r="U208"/>
      <c r="V208">
        <v>0</v>
      </c>
      <c r="W208">
        <v>5318.94</v>
      </c>
    </row>
    <row r="209" spans="1:23" s="27" customFormat="1">
      <c r="A209" t="s">
        <v>246</v>
      </c>
      <c r="B209" t="s">
        <v>2108</v>
      </c>
      <c r="C209" t="s">
        <v>611</v>
      </c>
      <c r="D209" t="s">
        <v>46</v>
      </c>
      <c r="E209">
        <v>417284</v>
      </c>
      <c r="F209" s="111">
        <v>45014</v>
      </c>
      <c r="G209" t="s">
        <v>4087</v>
      </c>
      <c r="H209" s="111">
        <v>45014</v>
      </c>
      <c r="I209" t="s">
        <v>263</v>
      </c>
      <c r="J209"/>
      <c r="K209" t="s">
        <v>1418</v>
      </c>
      <c r="L209" t="s">
        <v>1409</v>
      </c>
      <c r="M209"/>
      <c r="N209" t="s">
        <v>1425</v>
      </c>
      <c r="O209" t="s">
        <v>1411</v>
      </c>
      <c r="P209" t="s">
        <v>254</v>
      </c>
      <c r="Q209"/>
      <c r="R209"/>
      <c r="S209" t="s">
        <v>1414</v>
      </c>
      <c r="T209" s="125">
        <v>15000</v>
      </c>
      <c r="U209"/>
      <c r="V209"/>
      <c r="W209"/>
    </row>
    <row r="210" spans="1:23" s="27" customFormat="1">
      <c r="A210" t="s">
        <v>246</v>
      </c>
      <c r="B210" t="s">
        <v>2108</v>
      </c>
      <c r="C210" t="s">
        <v>2400</v>
      </c>
      <c r="D210" t="s">
        <v>46</v>
      </c>
      <c r="E210">
        <v>12137140</v>
      </c>
      <c r="F210" s="111">
        <v>44973</v>
      </c>
      <c r="G210" t="s">
        <v>3113</v>
      </c>
      <c r="H210" s="111">
        <v>44973</v>
      </c>
      <c r="I210" t="s">
        <v>253</v>
      </c>
      <c r="J210"/>
      <c r="K210" t="s">
        <v>1408</v>
      </c>
      <c r="L210" t="s">
        <v>1409</v>
      </c>
      <c r="M210"/>
      <c r="N210" t="s">
        <v>1432</v>
      </c>
      <c r="O210" t="s">
        <v>1411</v>
      </c>
      <c r="P210" t="s">
        <v>252</v>
      </c>
      <c r="Q210" t="s">
        <v>1412</v>
      </c>
      <c r="R210" t="s">
        <v>1412</v>
      </c>
      <c r="S210" t="s">
        <v>1412</v>
      </c>
      <c r="T210" s="125">
        <v>10000</v>
      </c>
      <c r="U210"/>
      <c r="V210">
        <v>118.89</v>
      </c>
      <c r="W210">
        <v>568</v>
      </c>
    </row>
    <row r="211" spans="1:23" s="27" customFormat="1">
      <c r="A211" t="s">
        <v>246</v>
      </c>
      <c r="B211" t="s">
        <v>2108</v>
      </c>
      <c r="C211" t="s">
        <v>45</v>
      </c>
      <c r="D211" t="s">
        <v>46</v>
      </c>
      <c r="E211">
        <v>12092452</v>
      </c>
      <c r="F211" s="111">
        <v>44960</v>
      </c>
      <c r="G211" t="s">
        <v>3115</v>
      </c>
      <c r="H211" s="111">
        <v>44960</v>
      </c>
      <c r="I211" t="s">
        <v>253</v>
      </c>
      <c r="J211"/>
      <c r="K211" t="s">
        <v>1408</v>
      </c>
      <c r="L211" t="s">
        <v>1409</v>
      </c>
      <c r="M211"/>
      <c r="N211" t="s">
        <v>1425</v>
      </c>
      <c r="O211" t="s">
        <v>1411</v>
      </c>
      <c r="P211" t="s">
        <v>254</v>
      </c>
      <c r="Q211" t="s">
        <v>1412</v>
      </c>
      <c r="R211" t="s">
        <v>1412</v>
      </c>
      <c r="S211" t="s">
        <v>1412</v>
      </c>
      <c r="T211" s="125">
        <v>15000</v>
      </c>
      <c r="U211"/>
      <c r="V211">
        <v>0</v>
      </c>
      <c r="W211">
        <v>43</v>
      </c>
    </row>
    <row r="212" spans="1:23" s="27" customFormat="1">
      <c r="A212" t="s">
        <v>246</v>
      </c>
      <c r="B212" t="s">
        <v>2108</v>
      </c>
      <c r="C212" t="s">
        <v>45</v>
      </c>
      <c r="D212" t="s">
        <v>46</v>
      </c>
      <c r="E212">
        <v>12142764</v>
      </c>
      <c r="F212" s="111">
        <v>44974</v>
      </c>
      <c r="G212" t="s">
        <v>3116</v>
      </c>
      <c r="H212" s="111">
        <v>44974</v>
      </c>
      <c r="I212" t="s">
        <v>282</v>
      </c>
      <c r="J212"/>
      <c r="K212" t="s">
        <v>1408</v>
      </c>
      <c r="L212" t="s">
        <v>1409</v>
      </c>
      <c r="M212"/>
      <c r="N212" t="s">
        <v>1433</v>
      </c>
      <c r="O212" t="s">
        <v>1411</v>
      </c>
      <c r="P212" t="s">
        <v>252</v>
      </c>
      <c r="Q212"/>
      <c r="R212" t="s">
        <v>1414</v>
      </c>
      <c r="S212" t="s">
        <v>1412</v>
      </c>
      <c r="T212" s="125">
        <v>10000</v>
      </c>
      <c r="U212"/>
      <c r="V212"/>
      <c r="W212"/>
    </row>
    <row r="213" spans="1:23" s="27" customFormat="1">
      <c r="A213" t="s">
        <v>246</v>
      </c>
      <c r="B213" t="s">
        <v>2108</v>
      </c>
      <c r="C213" t="s">
        <v>45</v>
      </c>
      <c r="D213" t="s">
        <v>46</v>
      </c>
      <c r="E213">
        <v>12163383</v>
      </c>
      <c r="F213" s="111">
        <v>44984</v>
      </c>
      <c r="G213" t="s">
        <v>3117</v>
      </c>
      <c r="H213" s="111">
        <v>44984</v>
      </c>
      <c r="I213" t="s">
        <v>282</v>
      </c>
      <c r="J213"/>
      <c r="K213" t="s">
        <v>1430</v>
      </c>
      <c r="L213" t="s">
        <v>1409</v>
      </c>
      <c r="M213"/>
      <c r="N213" t="s">
        <v>1466</v>
      </c>
      <c r="O213" t="s">
        <v>1411</v>
      </c>
      <c r="P213" t="s">
        <v>254</v>
      </c>
      <c r="Q213"/>
      <c r="R213"/>
      <c r="S213" t="s">
        <v>1414</v>
      </c>
      <c r="T213" s="125">
        <v>10000</v>
      </c>
      <c r="U213"/>
      <c r="V213"/>
      <c r="W213"/>
    </row>
    <row r="214" spans="1:23" s="27" customFormat="1">
      <c r="A214" t="s">
        <v>246</v>
      </c>
      <c r="B214" t="s">
        <v>2108</v>
      </c>
      <c r="C214" t="s">
        <v>45</v>
      </c>
      <c r="D214" t="s">
        <v>46</v>
      </c>
      <c r="E214">
        <v>12163998</v>
      </c>
      <c r="F214" s="111">
        <v>44984</v>
      </c>
      <c r="G214" t="s">
        <v>3118</v>
      </c>
      <c r="H214" s="111">
        <v>45048</v>
      </c>
      <c r="I214" t="s">
        <v>253</v>
      </c>
      <c r="J214"/>
      <c r="K214" t="s">
        <v>1430</v>
      </c>
      <c r="L214" t="s">
        <v>1409</v>
      </c>
      <c r="M214"/>
      <c r="N214" t="s">
        <v>1422</v>
      </c>
      <c r="O214" t="s">
        <v>1411</v>
      </c>
      <c r="P214" t="s">
        <v>254</v>
      </c>
      <c r="Q214" t="s">
        <v>1412</v>
      </c>
      <c r="R214" t="s">
        <v>1412</v>
      </c>
      <c r="S214" t="s">
        <v>1412</v>
      </c>
      <c r="T214" s="125">
        <v>10000</v>
      </c>
      <c r="U214"/>
      <c r="V214"/>
      <c r="W214"/>
    </row>
    <row r="215" spans="1:23" s="27" customFormat="1">
      <c r="A215" t="s">
        <v>246</v>
      </c>
      <c r="B215" t="s">
        <v>2108</v>
      </c>
      <c r="C215" t="s">
        <v>45</v>
      </c>
      <c r="D215" t="s">
        <v>46</v>
      </c>
      <c r="E215">
        <v>12163998</v>
      </c>
      <c r="F215" s="111">
        <v>44984</v>
      </c>
      <c r="G215" t="s">
        <v>3118</v>
      </c>
      <c r="H215" s="111">
        <v>45048</v>
      </c>
      <c r="I215" t="s">
        <v>253</v>
      </c>
      <c r="J215"/>
      <c r="K215" t="s">
        <v>1430</v>
      </c>
      <c r="L215" t="s">
        <v>5297</v>
      </c>
      <c r="M215"/>
      <c r="N215" t="s">
        <v>1422</v>
      </c>
      <c r="O215" t="s">
        <v>1411</v>
      </c>
      <c r="P215" t="s">
        <v>254</v>
      </c>
      <c r="Q215" t="s">
        <v>1412</v>
      </c>
      <c r="R215" t="s">
        <v>1412</v>
      </c>
      <c r="S215" t="s">
        <v>1412</v>
      </c>
      <c r="T215" s="125">
        <v>10000</v>
      </c>
      <c r="U215"/>
      <c r="V215">
        <v>0</v>
      </c>
      <c r="W215">
        <v>1618.1</v>
      </c>
    </row>
    <row r="216" spans="1:23" s="27" customFormat="1">
      <c r="A216" t="s">
        <v>246</v>
      </c>
      <c r="B216" t="s">
        <v>2108</v>
      </c>
      <c r="C216" t="s">
        <v>45</v>
      </c>
      <c r="D216" t="s">
        <v>46</v>
      </c>
      <c r="E216">
        <v>12243174</v>
      </c>
      <c r="F216" s="111">
        <v>45001</v>
      </c>
      <c r="G216" t="s">
        <v>4089</v>
      </c>
      <c r="H216" s="111">
        <v>45001</v>
      </c>
      <c r="I216" t="s">
        <v>263</v>
      </c>
      <c r="J216"/>
      <c r="K216" t="s">
        <v>1408</v>
      </c>
      <c r="L216" t="s">
        <v>1409</v>
      </c>
      <c r="M216"/>
      <c r="N216" t="s">
        <v>1425</v>
      </c>
      <c r="O216" t="s">
        <v>1411</v>
      </c>
      <c r="P216" t="s">
        <v>254</v>
      </c>
      <c r="Q216"/>
      <c r="R216"/>
      <c r="S216" t="s">
        <v>1414</v>
      </c>
      <c r="T216" s="125">
        <v>10000</v>
      </c>
      <c r="U216"/>
      <c r="V216"/>
      <c r="W216"/>
    </row>
    <row r="217" spans="1:23" s="27" customFormat="1">
      <c r="A217" t="s">
        <v>246</v>
      </c>
      <c r="B217" t="s">
        <v>2108</v>
      </c>
      <c r="C217" t="s">
        <v>45</v>
      </c>
      <c r="D217" t="s">
        <v>46</v>
      </c>
      <c r="E217">
        <v>12305203</v>
      </c>
      <c r="F217" s="111">
        <v>45015</v>
      </c>
      <c r="G217" t="s">
        <v>4091</v>
      </c>
      <c r="H217" s="111">
        <v>45015</v>
      </c>
      <c r="I217" t="s">
        <v>282</v>
      </c>
      <c r="J217"/>
      <c r="K217" t="s">
        <v>1408</v>
      </c>
      <c r="L217" t="s">
        <v>1409</v>
      </c>
      <c r="M217"/>
      <c r="N217" t="s">
        <v>1425</v>
      </c>
      <c r="O217" t="s">
        <v>1411</v>
      </c>
      <c r="P217" t="s">
        <v>254</v>
      </c>
      <c r="Q217" t="s">
        <v>1414</v>
      </c>
      <c r="R217" t="s">
        <v>1414</v>
      </c>
      <c r="S217" t="s">
        <v>1412</v>
      </c>
      <c r="T217" s="125">
        <v>10000</v>
      </c>
      <c r="U217"/>
      <c r="V217"/>
      <c r="W217"/>
    </row>
    <row r="218" spans="1:23" s="27" customFormat="1">
      <c r="A218" t="s">
        <v>246</v>
      </c>
      <c r="B218" t="s">
        <v>2108</v>
      </c>
      <c r="C218" t="s">
        <v>45</v>
      </c>
      <c r="D218" t="s">
        <v>46</v>
      </c>
      <c r="E218">
        <v>12327150</v>
      </c>
      <c r="F218" s="111">
        <v>45019</v>
      </c>
      <c r="G218" t="s">
        <v>4306</v>
      </c>
      <c r="H218" s="111">
        <v>45019</v>
      </c>
      <c r="I218" t="s">
        <v>263</v>
      </c>
      <c r="J218"/>
      <c r="K218" t="s">
        <v>1418</v>
      </c>
      <c r="L218" t="s">
        <v>1409</v>
      </c>
      <c r="M218"/>
      <c r="N218" t="s">
        <v>1447</v>
      </c>
      <c r="O218" t="s">
        <v>1411</v>
      </c>
      <c r="P218" t="s">
        <v>254</v>
      </c>
      <c r="Q218" t="s">
        <v>1414</v>
      </c>
      <c r="R218" t="s">
        <v>1414</v>
      </c>
      <c r="S218" t="s">
        <v>1412</v>
      </c>
      <c r="T218" s="125">
        <v>170000</v>
      </c>
      <c r="U218"/>
      <c r="V218"/>
      <c r="W218"/>
    </row>
    <row r="219" spans="1:23" s="27" customFormat="1">
      <c r="A219" t="s">
        <v>246</v>
      </c>
      <c r="B219" t="s">
        <v>2108</v>
      </c>
      <c r="C219" t="s">
        <v>2404</v>
      </c>
      <c r="D219" t="s">
        <v>46</v>
      </c>
      <c r="E219">
        <v>12107209</v>
      </c>
      <c r="F219" s="111">
        <v>44965</v>
      </c>
      <c r="G219" t="s">
        <v>3119</v>
      </c>
      <c r="H219" s="111">
        <v>44965</v>
      </c>
      <c r="I219" t="s">
        <v>282</v>
      </c>
      <c r="J219"/>
      <c r="K219" t="s">
        <v>1408</v>
      </c>
      <c r="L219" t="s">
        <v>1409</v>
      </c>
      <c r="M219"/>
      <c r="N219" t="s">
        <v>1478</v>
      </c>
      <c r="O219" t="s">
        <v>1411</v>
      </c>
      <c r="P219" t="s">
        <v>252</v>
      </c>
      <c r="Q219" t="s">
        <v>1414</v>
      </c>
      <c r="R219" t="s">
        <v>1414</v>
      </c>
      <c r="S219" t="s">
        <v>1412</v>
      </c>
      <c r="T219" s="125">
        <v>10000</v>
      </c>
      <c r="U219"/>
      <c r="V219"/>
      <c r="W219"/>
    </row>
    <row r="220" spans="1:23" s="27" customFormat="1">
      <c r="A220" t="s">
        <v>246</v>
      </c>
      <c r="B220" t="s">
        <v>2108</v>
      </c>
      <c r="C220" t="s">
        <v>2404</v>
      </c>
      <c r="D220" t="s">
        <v>46</v>
      </c>
      <c r="E220">
        <v>12125590</v>
      </c>
      <c r="F220" s="111">
        <v>44971</v>
      </c>
      <c r="G220" t="s">
        <v>3120</v>
      </c>
      <c r="H220" s="111">
        <v>44971</v>
      </c>
      <c r="I220" t="s">
        <v>263</v>
      </c>
      <c r="J220"/>
      <c r="K220" t="s">
        <v>1430</v>
      </c>
      <c r="L220" t="s">
        <v>1409</v>
      </c>
      <c r="M220"/>
      <c r="N220" t="s">
        <v>1421</v>
      </c>
      <c r="O220" t="s">
        <v>1411</v>
      </c>
      <c r="P220" t="s">
        <v>252</v>
      </c>
      <c r="Q220"/>
      <c r="R220"/>
      <c r="S220" t="s">
        <v>1414</v>
      </c>
      <c r="T220" s="125">
        <v>10000</v>
      </c>
      <c r="U220"/>
      <c r="V220"/>
      <c r="W220"/>
    </row>
    <row r="221" spans="1:23" s="27" customFormat="1">
      <c r="A221" t="s">
        <v>246</v>
      </c>
      <c r="B221" t="s">
        <v>2108</v>
      </c>
      <c r="C221" t="s">
        <v>1005</v>
      </c>
      <c r="D221" t="s">
        <v>46</v>
      </c>
      <c r="E221">
        <v>12173314</v>
      </c>
      <c r="F221" s="111">
        <v>44985</v>
      </c>
      <c r="G221" t="s">
        <v>3121</v>
      </c>
      <c r="H221" s="111">
        <v>44985</v>
      </c>
      <c r="I221" t="s">
        <v>282</v>
      </c>
      <c r="J221"/>
      <c r="K221" t="s">
        <v>1408</v>
      </c>
      <c r="L221" t="s">
        <v>1409</v>
      </c>
      <c r="M221"/>
      <c r="N221" t="s">
        <v>1421</v>
      </c>
      <c r="O221" t="s">
        <v>1411</v>
      </c>
      <c r="P221" t="s">
        <v>252</v>
      </c>
      <c r="Q221"/>
      <c r="R221"/>
      <c r="S221" t="s">
        <v>1414</v>
      </c>
      <c r="T221" s="125">
        <v>10000</v>
      </c>
      <c r="U221"/>
      <c r="V221"/>
      <c r="W221"/>
    </row>
    <row r="222" spans="1:23" s="27" customFormat="1">
      <c r="A222" t="s">
        <v>246</v>
      </c>
      <c r="B222" t="s">
        <v>2108</v>
      </c>
      <c r="C222" t="s">
        <v>1005</v>
      </c>
      <c r="D222" t="s">
        <v>46</v>
      </c>
      <c r="E222">
        <v>12174128</v>
      </c>
      <c r="F222" s="111">
        <v>44985</v>
      </c>
      <c r="G222" t="s">
        <v>3122</v>
      </c>
      <c r="H222" s="111">
        <v>44985</v>
      </c>
      <c r="I222" t="s">
        <v>282</v>
      </c>
      <c r="J222"/>
      <c r="K222" t="s">
        <v>1408</v>
      </c>
      <c r="L222" t="s">
        <v>1409</v>
      </c>
      <c r="M222"/>
      <c r="N222" t="s">
        <v>1439</v>
      </c>
      <c r="O222" t="s">
        <v>1411</v>
      </c>
      <c r="P222" t="s">
        <v>252</v>
      </c>
      <c r="Q222"/>
      <c r="R222"/>
      <c r="S222" t="s">
        <v>1414</v>
      </c>
      <c r="T222" s="125">
        <v>10000</v>
      </c>
      <c r="U222"/>
      <c r="V222"/>
      <c r="W222"/>
    </row>
    <row r="223" spans="1:23" s="27" customFormat="1">
      <c r="A223" t="s">
        <v>246</v>
      </c>
      <c r="B223" t="s">
        <v>2108</v>
      </c>
      <c r="C223" t="s">
        <v>1005</v>
      </c>
      <c r="D223" t="s">
        <v>46</v>
      </c>
      <c r="E223">
        <v>12189671</v>
      </c>
      <c r="F223" s="111">
        <v>44987</v>
      </c>
      <c r="G223" t="s">
        <v>4092</v>
      </c>
      <c r="H223" s="111">
        <v>44987</v>
      </c>
      <c r="I223" t="s">
        <v>263</v>
      </c>
      <c r="J223"/>
      <c r="K223" t="s">
        <v>1408</v>
      </c>
      <c r="L223" t="s">
        <v>1409</v>
      </c>
      <c r="M223"/>
      <c r="N223" t="s">
        <v>1440</v>
      </c>
      <c r="O223" t="s">
        <v>1411</v>
      </c>
      <c r="P223" t="s">
        <v>254</v>
      </c>
      <c r="Q223"/>
      <c r="R223"/>
      <c r="S223" t="s">
        <v>1414</v>
      </c>
      <c r="T223" s="125">
        <v>10000</v>
      </c>
      <c r="U223"/>
      <c r="V223"/>
      <c r="W223"/>
    </row>
    <row r="224" spans="1:23" s="27" customFormat="1">
      <c r="A224" t="s">
        <v>246</v>
      </c>
      <c r="B224" t="s">
        <v>934</v>
      </c>
      <c r="C224" t="s">
        <v>264</v>
      </c>
      <c r="D224" t="s">
        <v>54</v>
      </c>
      <c r="E224">
        <v>8450996</v>
      </c>
      <c r="F224" s="111">
        <v>44964</v>
      </c>
      <c r="G224" t="s">
        <v>3208</v>
      </c>
      <c r="H224" s="111">
        <v>45001</v>
      </c>
      <c r="I224" t="s">
        <v>253</v>
      </c>
      <c r="J224"/>
      <c r="K224" t="s">
        <v>1418</v>
      </c>
      <c r="L224" t="s">
        <v>1409</v>
      </c>
      <c r="M224"/>
      <c r="N224" t="s">
        <v>1444</v>
      </c>
      <c r="O224" t="s">
        <v>1411</v>
      </c>
      <c r="P224" t="s">
        <v>254</v>
      </c>
      <c r="Q224" t="s">
        <v>1412</v>
      </c>
      <c r="R224" t="s">
        <v>1412</v>
      </c>
      <c r="S224" t="s">
        <v>1412</v>
      </c>
      <c r="T224" s="125">
        <v>30000</v>
      </c>
      <c r="U224"/>
      <c r="V224">
        <v>266.56</v>
      </c>
      <c r="W224">
        <v>835.32</v>
      </c>
    </row>
    <row r="225" spans="1:23" s="27" customFormat="1">
      <c r="A225" t="s">
        <v>246</v>
      </c>
      <c r="B225" t="s">
        <v>934</v>
      </c>
      <c r="C225" t="s">
        <v>264</v>
      </c>
      <c r="D225" t="s">
        <v>54</v>
      </c>
      <c r="E225">
        <v>9048082</v>
      </c>
      <c r="F225" s="111">
        <v>44973</v>
      </c>
      <c r="G225" t="s">
        <v>2434</v>
      </c>
      <c r="H225" s="111">
        <v>44973</v>
      </c>
      <c r="I225" t="s">
        <v>253</v>
      </c>
      <c r="J225"/>
      <c r="K225" t="s">
        <v>1418</v>
      </c>
      <c r="L225" t="s">
        <v>1409</v>
      </c>
      <c r="M225"/>
      <c r="N225" t="s">
        <v>1426</v>
      </c>
      <c r="O225" t="s">
        <v>1411</v>
      </c>
      <c r="P225" t="s">
        <v>254</v>
      </c>
      <c r="Q225" t="s">
        <v>1412</v>
      </c>
      <c r="R225" t="s">
        <v>1412</v>
      </c>
      <c r="S225" t="s">
        <v>1412</v>
      </c>
      <c r="T225" s="125">
        <v>35000</v>
      </c>
      <c r="U225"/>
      <c r="V225">
        <v>3243.57</v>
      </c>
      <c r="W225">
        <v>5530</v>
      </c>
    </row>
    <row r="226" spans="1:23" s="27" customFormat="1">
      <c r="A226" t="s">
        <v>246</v>
      </c>
      <c r="B226" t="s">
        <v>934</v>
      </c>
      <c r="C226" t="s">
        <v>264</v>
      </c>
      <c r="D226" t="s">
        <v>54</v>
      </c>
      <c r="E226">
        <v>11937536</v>
      </c>
      <c r="F226" s="111">
        <v>44932</v>
      </c>
      <c r="G226" t="s">
        <v>1584</v>
      </c>
      <c r="H226" s="111">
        <v>44932</v>
      </c>
      <c r="I226" t="s">
        <v>263</v>
      </c>
      <c r="J226"/>
      <c r="K226" t="s">
        <v>1418</v>
      </c>
      <c r="L226" t="s">
        <v>1409</v>
      </c>
      <c r="M226"/>
      <c r="N226" t="s">
        <v>1454</v>
      </c>
      <c r="O226" t="s">
        <v>1411</v>
      </c>
      <c r="P226" t="s">
        <v>252</v>
      </c>
      <c r="Q226"/>
      <c r="R226"/>
      <c r="S226" t="s">
        <v>1414</v>
      </c>
      <c r="T226" s="125">
        <v>10000</v>
      </c>
      <c r="U226"/>
      <c r="V226"/>
      <c r="W226"/>
    </row>
    <row r="227" spans="1:23" s="27" customFormat="1">
      <c r="A227" t="s">
        <v>246</v>
      </c>
      <c r="B227" t="s">
        <v>934</v>
      </c>
      <c r="C227" t="s">
        <v>264</v>
      </c>
      <c r="D227" t="s">
        <v>54</v>
      </c>
      <c r="E227">
        <v>11980966</v>
      </c>
      <c r="F227" s="111">
        <v>44933</v>
      </c>
      <c r="G227" t="s">
        <v>1585</v>
      </c>
      <c r="H227" s="111">
        <v>44936</v>
      </c>
      <c r="I227" t="s">
        <v>263</v>
      </c>
      <c r="J227"/>
      <c r="K227" t="s">
        <v>1408</v>
      </c>
      <c r="L227" t="s">
        <v>1409</v>
      </c>
      <c r="M227"/>
      <c r="N227" t="s">
        <v>1431</v>
      </c>
      <c r="O227" t="s">
        <v>1411</v>
      </c>
      <c r="P227" t="s">
        <v>254</v>
      </c>
      <c r="Q227"/>
      <c r="R227"/>
      <c r="S227"/>
      <c r="T227" s="125">
        <v>15000</v>
      </c>
      <c r="U227"/>
      <c r="V227"/>
      <c r="W227"/>
    </row>
    <row r="228" spans="1:23" s="27" customFormat="1">
      <c r="A228" t="s">
        <v>246</v>
      </c>
      <c r="B228" t="s">
        <v>934</v>
      </c>
      <c r="C228" t="s">
        <v>264</v>
      </c>
      <c r="D228" t="s">
        <v>54</v>
      </c>
      <c r="E228">
        <v>11986514</v>
      </c>
      <c r="F228" s="111">
        <v>44936</v>
      </c>
      <c r="G228" t="s">
        <v>1586</v>
      </c>
      <c r="H228" s="111">
        <v>44936</v>
      </c>
      <c r="I228" t="s">
        <v>282</v>
      </c>
      <c r="J228"/>
      <c r="K228" t="s">
        <v>1408</v>
      </c>
      <c r="L228" t="s">
        <v>1409</v>
      </c>
      <c r="M228"/>
      <c r="N228" t="s">
        <v>1425</v>
      </c>
      <c r="O228" t="s">
        <v>1411</v>
      </c>
      <c r="P228" t="s">
        <v>252</v>
      </c>
      <c r="Q228"/>
      <c r="R228"/>
      <c r="S228" t="s">
        <v>1414</v>
      </c>
      <c r="T228" s="125">
        <v>10000</v>
      </c>
      <c r="U228"/>
      <c r="V228"/>
      <c r="W228"/>
    </row>
    <row r="229" spans="1:23" s="27" customFormat="1">
      <c r="A229" t="s">
        <v>246</v>
      </c>
      <c r="B229" t="s">
        <v>934</v>
      </c>
      <c r="C229" t="s">
        <v>264</v>
      </c>
      <c r="D229" t="s">
        <v>54</v>
      </c>
      <c r="E229">
        <v>12012308</v>
      </c>
      <c r="F229" s="111">
        <v>44943</v>
      </c>
      <c r="G229" t="s">
        <v>1588</v>
      </c>
      <c r="H229" s="111">
        <v>44943</v>
      </c>
      <c r="I229" t="s">
        <v>253</v>
      </c>
      <c r="J229"/>
      <c r="K229" t="s">
        <v>1430</v>
      </c>
      <c r="L229" t="s">
        <v>1409</v>
      </c>
      <c r="M229"/>
      <c r="N229" t="s">
        <v>1444</v>
      </c>
      <c r="O229" t="s">
        <v>1411</v>
      </c>
      <c r="P229" t="s">
        <v>254</v>
      </c>
      <c r="Q229" t="s">
        <v>1412</v>
      </c>
      <c r="R229" t="s">
        <v>1412</v>
      </c>
      <c r="S229" t="s">
        <v>1412</v>
      </c>
      <c r="T229" s="125">
        <v>10000</v>
      </c>
      <c r="U229"/>
      <c r="V229">
        <v>0</v>
      </c>
      <c r="W229">
        <v>10923.87</v>
      </c>
    </row>
    <row r="230" spans="1:23" s="27" customFormat="1">
      <c r="A230" t="s">
        <v>246</v>
      </c>
      <c r="B230" t="s">
        <v>934</v>
      </c>
      <c r="C230" t="s">
        <v>264</v>
      </c>
      <c r="D230" t="s">
        <v>54</v>
      </c>
      <c r="E230">
        <v>12015285</v>
      </c>
      <c r="F230" s="111">
        <v>44949</v>
      </c>
      <c r="G230" t="s">
        <v>1589</v>
      </c>
      <c r="H230" s="111">
        <v>44949</v>
      </c>
      <c r="I230" t="s">
        <v>263</v>
      </c>
      <c r="J230"/>
      <c r="K230" t="s">
        <v>1418</v>
      </c>
      <c r="L230" t="s">
        <v>1438</v>
      </c>
      <c r="M230"/>
      <c r="N230" t="s">
        <v>3140</v>
      </c>
      <c r="O230" t="s">
        <v>1411</v>
      </c>
      <c r="P230" t="s">
        <v>254</v>
      </c>
      <c r="Q230"/>
      <c r="R230"/>
      <c r="S230" t="s">
        <v>1414</v>
      </c>
      <c r="T230" s="125">
        <v>50000</v>
      </c>
      <c r="U230"/>
      <c r="V230"/>
      <c r="W230"/>
    </row>
    <row r="231" spans="1:23" s="27" customFormat="1">
      <c r="A231" t="s">
        <v>246</v>
      </c>
      <c r="B231" t="s">
        <v>934</v>
      </c>
      <c r="C231" t="s">
        <v>264</v>
      </c>
      <c r="D231" t="s">
        <v>54</v>
      </c>
      <c r="E231">
        <v>12015285</v>
      </c>
      <c r="F231" s="111">
        <v>44949</v>
      </c>
      <c r="G231" t="s">
        <v>1589</v>
      </c>
      <c r="H231" s="111">
        <v>44949</v>
      </c>
      <c r="I231" t="s">
        <v>263</v>
      </c>
      <c r="J231"/>
      <c r="K231" t="s">
        <v>1418</v>
      </c>
      <c r="L231" t="s">
        <v>1409</v>
      </c>
      <c r="M231"/>
      <c r="N231" t="s">
        <v>3140</v>
      </c>
      <c r="O231" t="s">
        <v>1411</v>
      </c>
      <c r="P231" t="s">
        <v>254</v>
      </c>
      <c r="Q231"/>
      <c r="R231"/>
      <c r="S231" t="s">
        <v>1414</v>
      </c>
      <c r="T231" s="125">
        <v>50000</v>
      </c>
      <c r="U231"/>
      <c r="V231"/>
      <c r="W231"/>
    </row>
    <row r="232" spans="1:23" s="27" customFormat="1">
      <c r="A232" t="s">
        <v>246</v>
      </c>
      <c r="B232" t="s">
        <v>934</v>
      </c>
      <c r="C232" t="s">
        <v>264</v>
      </c>
      <c r="D232" t="s">
        <v>54</v>
      </c>
      <c r="E232">
        <v>12022142</v>
      </c>
      <c r="F232" s="111">
        <v>44945</v>
      </c>
      <c r="G232" t="s">
        <v>1590</v>
      </c>
      <c r="H232" s="111">
        <v>44946</v>
      </c>
      <c r="I232" t="s">
        <v>282</v>
      </c>
      <c r="J232"/>
      <c r="K232" t="s">
        <v>1408</v>
      </c>
      <c r="L232" t="s">
        <v>1409</v>
      </c>
      <c r="M232"/>
      <c r="N232" t="s">
        <v>1413</v>
      </c>
      <c r="O232" t="s">
        <v>1411</v>
      </c>
      <c r="P232" t="s">
        <v>252</v>
      </c>
      <c r="Q232"/>
      <c r="R232"/>
      <c r="S232" t="s">
        <v>1414</v>
      </c>
      <c r="T232" s="125">
        <v>10000</v>
      </c>
      <c r="U232"/>
      <c r="V232"/>
      <c r="W232"/>
    </row>
    <row r="233" spans="1:23" s="27" customFormat="1">
      <c r="A233" t="s">
        <v>246</v>
      </c>
      <c r="B233" t="s">
        <v>934</v>
      </c>
      <c r="C233" t="s">
        <v>264</v>
      </c>
      <c r="D233" t="s">
        <v>54</v>
      </c>
      <c r="E233">
        <v>12038907</v>
      </c>
      <c r="F233" s="111">
        <v>44951</v>
      </c>
      <c r="G233" t="s">
        <v>1591</v>
      </c>
      <c r="H233" s="111">
        <v>44951</v>
      </c>
      <c r="I233" t="s">
        <v>253</v>
      </c>
      <c r="J233"/>
      <c r="K233" t="s">
        <v>1408</v>
      </c>
      <c r="L233" t="s">
        <v>1409</v>
      </c>
      <c r="M233"/>
      <c r="N233" t="s">
        <v>1420</v>
      </c>
      <c r="O233" t="s">
        <v>1411</v>
      </c>
      <c r="P233" t="s">
        <v>254</v>
      </c>
      <c r="Q233" t="s">
        <v>1412</v>
      </c>
      <c r="R233" t="s">
        <v>1412</v>
      </c>
      <c r="S233" t="s">
        <v>1412</v>
      </c>
      <c r="T233" s="125">
        <v>30000</v>
      </c>
      <c r="U233"/>
      <c r="V233">
        <v>4561.34</v>
      </c>
      <c r="W233">
        <v>25320.560000000001</v>
      </c>
    </row>
    <row r="234" spans="1:23" s="27" customFormat="1">
      <c r="A234" t="s">
        <v>246</v>
      </c>
      <c r="B234" t="s">
        <v>934</v>
      </c>
      <c r="C234" t="s">
        <v>264</v>
      </c>
      <c r="D234" t="s">
        <v>54</v>
      </c>
      <c r="E234">
        <v>12039458</v>
      </c>
      <c r="F234" s="111">
        <v>44950</v>
      </c>
      <c r="G234" t="s">
        <v>1592</v>
      </c>
      <c r="H234" s="111">
        <v>44950</v>
      </c>
      <c r="I234" t="s">
        <v>282</v>
      </c>
      <c r="J234"/>
      <c r="K234" t="s">
        <v>1430</v>
      </c>
      <c r="L234" t="s">
        <v>1438</v>
      </c>
      <c r="M234"/>
      <c r="N234" t="s">
        <v>1434</v>
      </c>
      <c r="O234" t="s">
        <v>1411</v>
      </c>
      <c r="P234" t="s">
        <v>254</v>
      </c>
      <c r="Q234"/>
      <c r="R234"/>
      <c r="S234" t="s">
        <v>1414</v>
      </c>
      <c r="T234" s="125">
        <v>25000</v>
      </c>
      <c r="U234"/>
      <c r="V234"/>
      <c r="W234"/>
    </row>
    <row r="235" spans="1:23" s="27" customFormat="1">
      <c r="A235" t="s">
        <v>246</v>
      </c>
      <c r="B235" t="s">
        <v>934</v>
      </c>
      <c r="C235" t="s">
        <v>264</v>
      </c>
      <c r="D235" t="s">
        <v>54</v>
      </c>
      <c r="E235">
        <v>12039458</v>
      </c>
      <c r="F235" s="111">
        <v>44950</v>
      </c>
      <c r="G235" t="s">
        <v>1592</v>
      </c>
      <c r="H235" s="111">
        <v>44950</v>
      </c>
      <c r="I235" t="s">
        <v>282</v>
      </c>
      <c r="J235"/>
      <c r="K235" t="s">
        <v>1430</v>
      </c>
      <c r="L235" t="s">
        <v>1409</v>
      </c>
      <c r="M235"/>
      <c r="N235" t="s">
        <v>1434</v>
      </c>
      <c r="O235" t="s">
        <v>1411</v>
      </c>
      <c r="P235" t="s">
        <v>254</v>
      </c>
      <c r="Q235"/>
      <c r="R235"/>
      <c r="S235" t="s">
        <v>1414</v>
      </c>
      <c r="T235" s="125">
        <v>25000</v>
      </c>
      <c r="U235"/>
      <c r="V235"/>
      <c r="W235"/>
    </row>
    <row r="236" spans="1:23" s="27" customFormat="1">
      <c r="A236" t="s">
        <v>246</v>
      </c>
      <c r="B236" t="s">
        <v>934</v>
      </c>
      <c r="C236" t="s">
        <v>264</v>
      </c>
      <c r="D236" t="s">
        <v>54</v>
      </c>
      <c r="E236">
        <v>12085274</v>
      </c>
      <c r="F236" s="111">
        <v>44959</v>
      </c>
      <c r="G236" t="s">
        <v>2439</v>
      </c>
      <c r="H236" s="111">
        <v>44959</v>
      </c>
      <c r="I236" t="s">
        <v>263</v>
      </c>
      <c r="J236"/>
      <c r="K236" t="s">
        <v>1408</v>
      </c>
      <c r="L236" t="s">
        <v>1438</v>
      </c>
      <c r="M236"/>
      <c r="N236" t="s">
        <v>1431</v>
      </c>
      <c r="O236" t="s">
        <v>1411</v>
      </c>
      <c r="P236" t="s">
        <v>252</v>
      </c>
      <c r="Q236"/>
      <c r="R236"/>
      <c r="S236" t="s">
        <v>1414</v>
      </c>
      <c r="T236" s="125">
        <v>20000</v>
      </c>
      <c r="U236"/>
      <c r="V236"/>
      <c r="W236"/>
    </row>
    <row r="237" spans="1:23" s="27" customFormat="1">
      <c r="A237" t="s">
        <v>246</v>
      </c>
      <c r="B237" t="s">
        <v>934</v>
      </c>
      <c r="C237" t="s">
        <v>264</v>
      </c>
      <c r="D237" t="s">
        <v>54</v>
      </c>
      <c r="E237">
        <v>12085274</v>
      </c>
      <c r="F237" s="111">
        <v>44959</v>
      </c>
      <c r="G237" t="s">
        <v>2439</v>
      </c>
      <c r="H237" s="111">
        <v>44959</v>
      </c>
      <c r="I237" t="s">
        <v>263</v>
      </c>
      <c r="J237"/>
      <c r="K237" t="s">
        <v>1408</v>
      </c>
      <c r="L237" t="s">
        <v>1409</v>
      </c>
      <c r="M237"/>
      <c r="N237" t="s">
        <v>1431</v>
      </c>
      <c r="O237" t="s">
        <v>1411</v>
      </c>
      <c r="P237" t="s">
        <v>252</v>
      </c>
      <c r="Q237"/>
      <c r="R237"/>
      <c r="S237" t="s">
        <v>1414</v>
      </c>
      <c r="T237" s="125">
        <v>20000</v>
      </c>
      <c r="U237"/>
      <c r="V237"/>
      <c r="W237"/>
    </row>
    <row r="238" spans="1:23" s="27" customFormat="1">
      <c r="A238" t="s">
        <v>246</v>
      </c>
      <c r="B238" t="s">
        <v>934</v>
      </c>
      <c r="C238" t="s">
        <v>264</v>
      </c>
      <c r="D238" t="s">
        <v>54</v>
      </c>
      <c r="E238">
        <v>12091755</v>
      </c>
      <c r="F238" s="111">
        <v>44960</v>
      </c>
      <c r="G238" t="s">
        <v>2440</v>
      </c>
      <c r="H238" s="111">
        <v>44960</v>
      </c>
      <c r="I238" t="s">
        <v>282</v>
      </c>
      <c r="J238"/>
      <c r="K238" t="s">
        <v>1430</v>
      </c>
      <c r="L238" t="s">
        <v>1438</v>
      </c>
      <c r="M238"/>
      <c r="N238" t="s">
        <v>1431</v>
      </c>
      <c r="O238" t="s">
        <v>1411</v>
      </c>
      <c r="P238" t="s">
        <v>254</v>
      </c>
      <c r="Q238" t="s">
        <v>1414</v>
      </c>
      <c r="R238" t="s">
        <v>1414</v>
      </c>
      <c r="S238" t="s">
        <v>1412</v>
      </c>
      <c r="T238" s="125">
        <v>10000</v>
      </c>
      <c r="U238"/>
      <c r="V238"/>
      <c r="W238"/>
    </row>
    <row r="239" spans="1:23" s="27" customFormat="1">
      <c r="A239" t="s">
        <v>246</v>
      </c>
      <c r="B239" t="s">
        <v>934</v>
      </c>
      <c r="C239" t="s">
        <v>264</v>
      </c>
      <c r="D239" t="s">
        <v>54</v>
      </c>
      <c r="E239">
        <v>12091755</v>
      </c>
      <c r="F239" s="111">
        <v>44960</v>
      </c>
      <c r="G239" t="s">
        <v>2440</v>
      </c>
      <c r="H239" s="111">
        <v>44960</v>
      </c>
      <c r="I239" t="s">
        <v>282</v>
      </c>
      <c r="J239"/>
      <c r="K239" t="s">
        <v>1430</v>
      </c>
      <c r="L239" t="s">
        <v>1409</v>
      </c>
      <c r="M239"/>
      <c r="N239" t="s">
        <v>1431</v>
      </c>
      <c r="O239" t="s">
        <v>1411</v>
      </c>
      <c r="P239" t="s">
        <v>254</v>
      </c>
      <c r="Q239" t="s">
        <v>1414</v>
      </c>
      <c r="R239" t="s">
        <v>1414</v>
      </c>
      <c r="S239" t="s">
        <v>1412</v>
      </c>
      <c r="T239" s="125">
        <v>10000</v>
      </c>
      <c r="U239"/>
      <c r="V239"/>
      <c r="W239"/>
    </row>
    <row r="240" spans="1:23" s="27" customFormat="1">
      <c r="A240" t="s">
        <v>246</v>
      </c>
      <c r="B240" t="s">
        <v>934</v>
      </c>
      <c r="C240" t="s">
        <v>264</v>
      </c>
      <c r="D240" t="s">
        <v>54</v>
      </c>
      <c r="E240">
        <v>12105616</v>
      </c>
      <c r="F240" s="111">
        <v>44973</v>
      </c>
      <c r="G240" t="s">
        <v>2441</v>
      </c>
      <c r="H240" s="111">
        <v>44973</v>
      </c>
      <c r="I240" t="s">
        <v>263</v>
      </c>
      <c r="J240"/>
      <c r="K240" t="s">
        <v>1430</v>
      </c>
      <c r="L240" t="s">
        <v>1409</v>
      </c>
      <c r="M240"/>
      <c r="N240" t="s">
        <v>1428</v>
      </c>
      <c r="O240" t="s">
        <v>1411</v>
      </c>
      <c r="P240" t="s">
        <v>254</v>
      </c>
      <c r="Q240"/>
      <c r="R240"/>
      <c r="S240" t="s">
        <v>1414</v>
      </c>
      <c r="T240" s="125">
        <v>10000</v>
      </c>
      <c r="U240"/>
      <c r="V240"/>
      <c r="W240"/>
    </row>
    <row r="241" spans="1:23" s="27" customFormat="1">
      <c r="A241" t="s">
        <v>246</v>
      </c>
      <c r="B241" t="s">
        <v>934</v>
      </c>
      <c r="C241" t="s">
        <v>264</v>
      </c>
      <c r="D241" t="s">
        <v>54</v>
      </c>
      <c r="E241">
        <v>12116160</v>
      </c>
      <c r="F241" s="111">
        <v>44967</v>
      </c>
      <c r="G241" t="s">
        <v>2442</v>
      </c>
      <c r="H241" s="111">
        <v>44967</v>
      </c>
      <c r="I241" t="s">
        <v>253</v>
      </c>
      <c r="J241"/>
      <c r="K241" t="s">
        <v>1408</v>
      </c>
      <c r="L241" t="s">
        <v>1409</v>
      </c>
      <c r="M241"/>
      <c r="N241" t="s">
        <v>1421</v>
      </c>
      <c r="O241" t="s">
        <v>1411</v>
      </c>
      <c r="P241" t="s">
        <v>254</v>
      </c>
      <c r="Q241" t="s">
        <v>1412</v>
      </c>
      <c r="R241" t="s">
        <v>1412</v>
      </c>
      <c r="S241" t="s">
        <v>1412</v>
      </c>
      <c r="T241" s="125">
        <v>10000</v>
      </c>
      <c r="U241"/>
      <c r="V241">
        <v>2958.9</v>
      </c>
      <c r="W241">
        <v>6797</v>
      </c>
    </row>
    <row r="242" spans="1:23" s="27" customFormat="1">
      <c r="A242" t="s">
        <v>246</v>
      </c>
      <c r="B242" t="s">
        <v>934</v>
      </c>
      <c r="C242" t="s">
        <v>264</v>
      </c>
      <c r="D242" t="s">
        <v>54</v>
      </c>
      <c r="E242">
        <v>12126049</v>
      </c>
      <c r="F242" s="111">
        <v>44971</v>
      </c>
      <c r="G242" t="s">
        <v>2443</v>
      </c>
      <c r="H242" s="111">
        <v>44971</v>
      </c>
      <c r="I242" t="s">
        <v>282</v>
      </c>
      <c r="J242"/>
      <c r="K242" t="s">
        <v>1408</v>
      </c>
      <c r="L242" t="s">
        <v>1409</v>
      </c>
      <c r="M242"/>
      <c r="N242" t="s">
        <v>1446</v>
      </c>
      <c r="O242" t="s">
        <v>1411</v>
      </c>
      <c r="P242" t="s">
        <v>252</v>
      </c>
      <c r="Q242" t="s">
        <v>1414</v>
      </c>
      <c r="R242" t="s">
        <v>1414</v>
      </c>
      <c r="S242" t="s">
        <v>1412</v>
      </c>
      <c r="T242" s="125">
        <v>10000</v>
      </c>
      <c r="U242"/>
      <c r="V242"/>
      <c r="W242"/>
    </row>
    <row r="243" spans="1:23" s="27" customFormat="1">
      <c r="A243" t="s">
        <v>246</v>
      </c>
      <c r="B243" t="s">
        <v>934</v>
      </c>
      <c r="C243" t="s">
        <v>264</v>
      </c>
      <c r="D243" t="s">
        <v>54</v>
      </c>
      <c r="E243">
        <v>12126922</v>
      </c>
      <c r="F243" s="111">
        <v>44971</v>
      </c>
      <c r="G243" t="s">
        <v>2444</v>
      </c>
      <c r="H243" s="111">
        <v>44971</v>
      </c>
      <c r="I243" t="s">
        <v>282</v>
      </c>
      <c r="J243"/>
      <c r="K243" t="s">
        <v>1408</v>
      </c>
      <c r="L243" t="s">
        <v>1409</v>
      </c>
      <c r="M243"/>
      <c r="N243" t="s">
        <v>1431</v>
      </c>
      <c r="O243" t="s">
        <v>1411</v>
      </c>
      <c r="P243" t="s">
        <v>254</v>
      </c>
      <c r="Q243"/>
      <c r="R243"/>
      <c r="S243" t="s">
        <v>1414</v>
      </c>
      <c r="T243" s="125">
        <v>10000</v>
      </c>
      <c r="U243"/>
      <c r="V243"/>
      <c r="W243"/>
    </row>
    <row r="244" spans="1:23" s="27" customFormat="1">
      <c r="A244" t="s">
        <v>246</v>
      </c>
      <c r="B244" t="s">
        <v>934</v>
      </c>
      <c r="C244" t="s">
        <v>264</v>
      </c>
      <c r="D244" t="s">
        <v>54</v>
      </c>
      <c r="E244">
        <v>12138095</v>
      </c>
      <c r="F244" s="111">
        <v>44973</v>
      </c>
      <c r="G244" t="s">
        <v>2445</v>
      </c>
      <c r="H244" s="111">
        <v>44973</v>
      </c>
      <c r="I244" t="s">
        <v>263</v>
      </c>
      <c r="J244"/>
      <c r="K244" t="s">
        <v>1408</v>
      </c>
      <c r="L244" t="s">
        <v>1409</v>
      </c>
      <c r="M244"/>
      <c r="N244" t="s">
        <v>1421</v>
      </c>
      <c r="O244" t="s">
        <v>1411</v>
      </c>
      <c r="P244" t="s">
        <v>252</v>
      </c>
      <c r="Q244" t="s">
        <v>1414</v>
      </c>
      <c r="R244" t="s">
        <v>1414</v>
      </c>
      <c r="S244" t="s">
        <v>1412</v>
      </c>
      <c r="T244" s="125">
        <v>10000</v>
      </c>
      <c r="U244"/>
      <c r="V244"/>
      <c r="W244"/>
    </row>
    <row r="245" spans="1:23" s="27" customFormat="1">
      <c r="A245" t="s">
        <v>246</v>
      </c>
      <c r="B245" t="s">
        <v>934</v>
      </c>
      <c r="C245" t="s">
        <v>264</v>
      </c>
      <c r="D245" t="s">
        <v>54</v>
      </c>
      <c r="E245">
        <v>12148427</v>
      </c>
      <c r="F245" s="111">
        <v>44979</v>
      </c>
      <c r="G245" t="s">
        <v>2447</v>
      </c>
      <c r="H245" s="111">
        <v>44979</v>
      </c>
      <c r="I245" t="s">
        <v>263</v>
      </c>
      <c r="J245"/>
      <c r="K245" t="s">
        <v>1408</v>
      </c>
      <c r="L245" t="s">
        <v>1438</v>
      </c>
      <c r="M245"/>
      <c r="N245" t="s">
        <v>1431</v>
      </c>
      <c r="O245" t="s">
        <v>1411</v>
      </c>
      <c r="P245" t="s">
        <v>254</v>
      </c>
      <c r="Q245"/>
      <c r="R245"/>
      <c r="S245" t="s">
        <v>1414</v>
      </c>
      <c r="T245" s="125">
        <v>10000</v>
      </c>
      <c r="U245"/>
      <c r="V245"/>
      <c r="W245"/>
    </row>
    <row r="246" spans="1:23" s="27" customFormat="1">
      <c r="A246" t="s">
        <v>246</v>
      </c>
      <c r="B246" t="s">
        <v>934</v>
      </c>
      <c r="C246" t="s">
        <v>264</v>
      </c>
      <c r="D246" t="s">
        <v>54</v>
      </c>
      <c r="E246">
        <v>12148427</v>
      </c>
      <c r="F246" s="111">
        <v>44979</v>
      </c>
      <c r="G246" t="s">
        <v>2447</v>
      </c>
      <c r="H246" s="111">
        <v>44979</v>
      </c>
      <c r="I246" t="s">
        <v>263</v>
      </c>
      <c r="J246"/>
      <c r="K246" t="s">
        <v>1408</v>
      </c>
      <c r="L246" t="s">
        <v>1409</v>
      </c>
      <c r="M246"/>
      <c r="N246" t="s">
        <v>1431</v>
      </c>
      <c r="O246" t="s">
        <v>1411</v>
      </c>
      <c r="P246" t="s">
        <v>254</v>
      </c>
      <c r="Q246"/>
      <c r="R246"/>
      <c r="S246" t="s">
        <v>1414</v>
      </c>
      <c r="T246" s="125">
        <v>10000</v>
      </c>
      <c r="U246"/>
      <c r="V246"/>
      <c r="W246"/>
    </row>
    <row r="247" spans="1:23" s="27" customFormat="1">
      <c r="A247" t="s">
        <v>246</v>
      </c>
      <c r="B247" t="s">
        <v>934</v>
      </c>
      <c r="C247" t="s">
        <v>264</v>
      </c>
      <c r="D247" t="s">
        <v>54</v>
      </c>
      <c r="E247">
        <v>12151766</v>
      </c>
      <c r="F247" s="111">
        <v>44980</v>
      </c>
      <c r="G247" t="s">
        <v>2448</v>
      </c>
      <c r="H247" s="111">
        <v>44980</v>
      </c>
      <c r="I247" t="s">
        <v>253</v>
      </c>
      <c r="J247"/>
      <c r="K247" t="s">
        <v>1408</v>
      </c>
      <c r="L247" t="s">
        <v>1409</v>
      </c>
      <c r="M247"/>
      <c r="N247" t="s">
        <v>1433</v>
      </c>
      <c r="O247" t="s">
        <v>1411</v>
      </c>
      <c r="P247" t="s">
        <v>252</v>
      </c>
      <c r="Q247" t="s">
        <v>1412</v>
      </c>
      <c r="R247" t="s">
        <v>1412</v>
      </c>
      <c r="S247" t="s">
        <v>1412</v>
      </c>
      <c r="T247" s="125">
        <v>10000</v>
      </c>
      <c r="U247"/>
      <c r="V247">
        <v>426.8</v>
      </c>
      <c r="W247">
        <v>2456.8000000000002</v>
      </c>
    </row>
    <row r="248" spans="1:23" s="27" customFormat="1">
      <c r="A248" t="s">
        <v>246</v>
      </c>
      <c r="B248" t="s">
        <v>934</v>
      </c>
      <c r="C248" t="s">
        <v>264</v>
      </c>
      <c r="D248" t="s">
        <v>54</v>
      </c>
      <c r="E248">
        <v>12183158</v>
      </c>
      <c r="F248" s="111">
        <v>44986</v>
      </c>
      <c r="G248" t="s">
        <v>3210</v>
      </c>
      <c r="H248" s="111">
        <v>44986</v>
      </c>
      <c r="I248" t="s">
        <v>282</v>
      </c>
      <c r="J248"/>
      <c r="K248" t="s">
        <v>1408</v>
      </c>
      <c r="L248" t="s">
        <v>1409</v>
      </c>
      <c r="M248"/>
      <c r="N248" t="s">
        <v>1421</v>
      </c>
      <c r="O248" t="s">
        <v>1411</v>
      </c>
      <c r="P248" t="s">
        <v>254</v>
      </c>
      <c r="Q248" t="s">
        <v>1414</v>
      </c>
      <c r="R248" t="s">
        <v>1414</v>
      </c>
      <c r="S248" t="s">
        <v>1412</v>
      </c>
      <c r="T248" s="125">
        <v>90000</v>
      </c>
      <c r="U248"/>
      <c r="V248"/>
      <c r="W248"/>
    </row>
    <row r="249" spans="1:23" s="27" customFormat="1">
      <c r="A249" t="s">
        <v>246</v>
      </c>
      <c r="B249" t="s">
        <v>934</v>
      </c>
      <c r="C249" t="s">
        <v>264</v>
      </c>
      <c r="D249" t="s">
        <v>54</v>
      </c>
      <c r="E249">
        <v>12225902</v>
      </c>
      <c r="F249" s="111">
        <v>44998</v>
      </c>
      <c r="G249" t="s">
        <v>3211</v>
      </c>
      <c r="H249" s="111">
        <v>44998</v>
      </c>
      <c r="I249" t="s">
        <v>253</v>
      </c>
      <c r="J249"/>
      <c r="K249" t="s">
        <v>1408</v>
      </c>
      <c r="L249" t="s">
        <v>1409</v>
      </c>
      <c r="M249"/>
      <c r="N249" t="s">
        <v>1421</v>
      </c>
      <c r="O249" t="s">
        <v>1411</v>
      </c>
      <c r="P249" t="s">
        <v>254</v>
      </c>
      <c r="Q249" t="s">
        <v>1412</v>
      </c>
      <c r="R249" t="s">
        <v>1412</v>
      </c>
      <c r="S249" t="s">
        <v>1412</v>
      </c>
      <c r="T249" s="125">
        <v>15000</v>
      </c>
      <c r="U249"/>
      <c r="V249">
        <v>3603.45</v>
      </c>
      <c r="W249">
        <v>17932.060000000001</v>
      </c>
    </row>
    <row r="250" spans="1:23" s="27" customFormat="1">
      <c r="A250" t="s">
        <v>246</v>
      </c>
      <c r="B250" t="s">
        <v>934</v>
      </c>
      <c r="C250" t="s">
        <v>264</v>
      </c>
      <c r="D250" t="s">
        <v>54</v>
      </c>
      <c r="E250">
        <v>12236080</v>
      </c>
      <c r="F250" s="111">
        <v>45000</v>
      </c>
      <c r="G250" t="s">
        <v>3212</v>
      </c>
      <c r="H250" s="111">
        <v>45000</v>
      </c>
      <c r="I250" t="s">
        <v>253</v>
      </c>
      <c r="J250"/>
      <c r="K250" t="s">
        <v>1408</v>
      </c>
      <c r="L250" t="s">
        <v>1409</v>
      </c>
      <c r="M250"/>
      <c r="N250" t="s">
        <v>1420</v>
      </c>
      <c r="O250" t="s">
        <v>1411</v>
      </c>
      <c r="P250" t="s">
        <v>254</v>
      </c>
      <c r="Q250" t="s">
        <v>1412</v>
      </c>
      <c r="R250" t="s">
        <v>1412</v>
      </c>
      <c r="S250" t="s">
        <v>1412</v>
      </c>
      <c r="T250" s="125">
        <v>20000</v>
      </c>
      <c r="U250"/>
      <c r="V250">
        <v>6931.11</v>
      </c>
      <c r="W250">
        <v>27198.05</v>
      </c>
    </row>
    <row r="251" spans="1:23" s="27" customFormat="1">
      <c r="A251" t="s">
        <v>246</v>
      </c>
      <c r="B251" t="s">
        <v>934</v>
      </c>
      <c r="C251" t="s">
        <v>53</v>
      </c>
      <c r="D251" t="s">
        <v>54</v>
      </c>
      <c r="E251">
        <v>9082520</v>
      </c>
      <c r="F251" s="111">
        <v>45000</v>
      </c>
      <c r="G251" t="s">
        <v>3213</v>
      </c>
      <c r="H251" s="111">
        <v>45000</v>
      </c>
      <c r="I251" t="s">
        <v>263</v>
      </c>
      <c r="J251"/>
      <c r="K251" t="s">
        <v>1418</v>
      </c>
      <c r="L251" t="s">
        <v>1409</v>
      </c>
      <c r="M251"/>
      <c r="N251" t="s">
        <v>3148</v>
      </c>
      <c r="O251" t="s">
        <v>1411</v>
      </c>
      <c r="P251" t="s">
        <v>254</v>
      </c>
      <c r="Q251"/>
      <c r="R251"/>
      <c r="S251" t="s">
        <v>1414</v>
      </c>
      <c r="T251" s="125">
        <v>350000</v>
      </c>
      <c r="U251"/>
      <c r="V251"/>
      <c r="W251"/>
    </row>
    <row r="252" spans="1:23" s="27" customFormat="1">
      <c r="A252" t="s">
        <v>246</v>
      </c>
      <c r="B252" t="s">
        <v>934</v>
      </c>
      <c r="C252" t="s">
        <v>53</v>
      </c>
      <c r="D252" t="s">
        <v>54</v>
      </c>
      <c r="E252">
        <v>11835012</v>
      </c>
      <c r="F252" s="111">
        <v>44946</v>
      </c>
      <c r="G252" t="s">
        <v>1593</v>
      </c>
      <c r="H252" s="111">
        <v>44956</v>
      </c>
      <c r="I252" t="s">
        <v>253</v>
      </c>
      <c r="J252"/>
      <c r="K252" t="s">
        <v>1408</v>
      </c>
      <c r="L252" t="s">
        <v>1409</v>
      </c>
      <c r="M252"/>
      <c r="N252" t="s">
        <v>1463</v>
      </c>
      <c r="O252" t="s">
        <v>1411</v>
      </c>
      <c r="P252" t="s">
        <v>254</v>
      </c>
      <c r="Q252" t="s">
        <v>1412</v>
      </c>
      <c r="R252" t="s">
        <v>1412</v>
      </c>
      <c r="S252" t="s">
        <v>1412</v>
      </c>
      <c r="T252" s="125">
        <v>70000</v>
      </c>
      <c r="U252"/>
      <c r="V252">
        <v>72072.58</v>
      </c>
      <c r="W252">
        <v>87363.53</v>
      </c>
    </row>
    <row r="253" spans="1:23" s="27" customFormat="1">
      <c r="A253" t="s">
        <v>246</v>
      </c>
      <c r="B253" t="s">
        <v>934</v>
      </c>
      <c r="C253" t="s">
        <v>53</v>
      </c>
      <c r="D253" t="s">
        <v>54</v>
      </c>
      <c r="E253">
        <v>11835900</v>
      </c>
      <c r="F253" s="111">
        <v>44924</v>
      </c>
      <c r="G253" t="s">
        <v>1336</v>
      </c>
      <c r="H253" s="111">
        <v>44924</v>
      </c>
      <c r="I253" t="s">
        <v>253</v>
      </c>
      <c r="J253"/>
      <c r="K253" t="s">
        <v>1408</v>
      </c>
      <c r="L253" t="s">
        <v>1409</v>
      </c>
      <c r="M253"/>
      <c r="N253" t="s">
        <v>1423</v>
      </c>
      <c r="O253" t="s">
        <v>1411</v>
      </c>
      <c r="P253" t="s">
        <v>254</v>
      </c>
      <c r="Q253" t="s">
        <v>1412</v>
      </c>
      <c r="R253" t="s">
        <v>1412</v>
      </c>
      <c r="S253" t="s">
        <v>1412</v>
      </c>
      <c r="T253" s="125">
        <v>20000</v>
      </c>
      <c r="U253"/>
      <c r="V253">
        <v>0</v>
      </c>
      <c r="W253">
        <v>13952.63</v>
      </c>
    </row>
    <row r="254" spans="1:23" s="27" customFormat="1">
      <c r="A254" t="s">
        <v>246</v>
      </c>
      <c r="B254" t="s">
        <v>934</v>
      </c>
      <c r="C254" t="s">
        <v>53</v>
      </c>
      <c r="D254" t="s">
        <v>54</v>
      </c>
      <c r="E254">
        <v>11895331</v>
      </c>
      <c r="F254" s="111">
        <v>44911</v>
      </c>
      <c r="G254" t="s">
        <v>1031</v>
      </c>
      <c r="H254" s="111">
        <v>44911</v>
      </c>
      <c r="I254" t="s">
        <v>253</v>
      </c>
      <c r="J254"/>
      <c r="K254" t="s">
        <v>1408</v>
      </c>
      <c r="L254" t="s">
        <v>1409</v>
      </c>
      <c r="M254"/>
      <c r="N254" t="s">
        <v>1420</v>
      </c>
      <c r="O254" t="s">
        <v>1411</v>
      </c>
      <c r="P254" t="s">
        <v>252</v>
      </c>
      <c r="Q254" t="s">
        <v>1412</v>
      </c>
      <c r="R254" t="s">
        <v>1412</v>
      </c>
      <c r="S254" t="s">
        <v>1412</v>
      </c>
      <c r="T254" s="125">
        <v>60000</v>
      </c>
      <c r="U254"/>
      <c r="V254">
        <v>5555.37</v>
      </c>
      <c r="W254">
        <v>17871.849999999999</v>
      </c>
    </row>
    <row r="255" spans="1:23" s="27" customFormat="1">
      <c r="A255" t="s">
        <v>246</v>
      </c>
      <c r="B255" t="s">
        <v>934</v>
      </c>
      <c r="C255" t="s">
        <v>53</v>
      </c>
      <c r="D255" t="s">
        <v>54</v>
      </c>
      <c r="E255">
        <v>11912630</v>
      </c>
      <c r="F255" s="111">
        <v>44915</v>
      </c>
      <c r="G255" t="s">
        <v>1032</v>
      </c>
      <c r="H255" s="111">
        <v>44916</v>
      </c>
      <c r="I255" t="s">
        <v>282</v>
      </c>
      <c r="J255"/>
      <c r="K255" t="s">
        <v>1408</v>
      </c>
      <c r="L255" t="s">
        <v>1409</v>
      </c>
      <c r="M255"/>
      <c r="N255" t="s">
        <v>1444</v>
      </c>
      <c r="O255" t="s">
        <v>1411</v>
      </c>
      <c r="P255" t="s">
        <v>252</v>
      </c>
      <c r="Q255" t="s">
        <v>1414</v>
      </c>
      <c r="R255" t="s">
        <v>1414</v>
      </c>
      <c r="S255" t="s">
        <v>1412</v>
      </c>
      <c r="T255" s="125">
        <v>20000</v>
      </c>
      <c r="U255"/>
      <c r="V255"/>
      <c r="W255"/>
    </row>
    <row r="256" spans="1:23" s="27" customFormat="1">
      <c r="A256" t="s">
        <v>246</v>
      </c>
      <c r="B256" t="s">
        <v>934</v>
      </c>
      <c r="C256" t="s">
        <v>53</v>
      </c>
      <c r="D256" t="s">
        <v>54</v>
      </c>
      <c r="E256">
        <v>12092796</v>
      </c>
      <c r="F256" s="111">
        <v>44960</v>
      </c>
      <c r="G256" t="s">
        <v>2450</v>
      </c>
      <c r="H256" s="111">
        <v>44960</v>
      </c>
      <c r="I256" t="s">
        <v>263</v>
      </c>
      <c r="J256"/>
      <c r="K256" t="s">
        <v>1408</v>
      </c>
      <c r="L256" t="s">
        <v>1409</v>
      </c>
      <c r="M256"/>
      <c r="N256" t="s">
        <v>1426</v>
      </c>
      <c r="O256" t="s">
        <v>1411</v>
      </c>
      <c r="P256" t="s">
        <v>254</v>
      </c>
      <c r="Q256"/>
      <c r="R256"/>
      <c r="S256" t="s">
        <v>1414</v>
      </c>
      <c r="T256" s="125">
        <v>30000</v>
      </c>
      <c r="U256"/>
      <c r="V256"/>
      <c r="W256"/>
    </row>
    <row r="257" spans="1:23" s="27" customFormat="1">
      <c r="A257" t="s">
        <v>246</v>
      </c>
      <c r="B257" t="s">
        <v>375</v>
      </c>
      <c r="C257" t="s">
        <v>247</v>
      </c>
      <c r="D257" t="s">
        <v>54</v>
      </c>
      <c r="E257">
        <v>8417695</v>
      </c>
      <c r="F257" s="111">
        <v>44984</v>
      </c>
      <c r="G257" t="s">
        <v>2947</v>
      </c>
      <c r="H257" s="111">
        <v>44984</v>
      </c>
      <c r="I257" t="s">
        <v>253</v>
      </c>
      <c r="J257"/>
      <c r="K257" t="s">
        <v>1430</v>
      </c>
      <c r="L257" t="s">
        <v>1409</v>
      </c>
      <c r="M257"/>
      <c r="N257" t="s">
        <v>1454</v>
      </c>
      <c r="O257" t="s">
        <v>1411</v>
      </c>
      <c r="P257" t="s">
        <v>254</v>
      </c>
      <c r="Q257" t="s">
        <v>1412</v>
      </c>
      <c r="R257" t="s">
        <v>1412</v>
      </c>
      <c r="S257" t="s">
        <v>1412</v>
      </c>
      <c r="T257" s="125">
        <v>15000</v>
      </c>
      <c r="U257"/>
      <c r="V257">
        <v>8478.93</v>
      </c>
      <c r="W257">
        <v>19827</v>
      </c>
    </row>
    <row r="258" spans="1:23" s="27" customFormat="1">
      <c r="A258" t="s">
        <v>246</v>
      </c>
      <c r="B258" t="s">
        <v>375</v>
      </c>
      <c r="C258" t="s">
        <v>247</v>
      </c>
      <c r="D258" t="s">
        <v>54</v>
      </c>
      <c r="E258">
        <v>10657758</v>
      </c>
      <c r="F258" s="111">
        <v>45001</v>
      </c>
      <c r="G258" t="s">
        <v>3946</v>
      </c>
      <c r="H258" s="111">
        <v>45001</v>
      </c>
      <c r="I258" t="s">
        <v>263</v>
      </c>
      <c r="J258"/>
      <c r="K258" t="s">
        <v>1430</v>
      </c>
      <c r="L258" t="s">
        <v>1409</v>
      </c>
      <c r="M258"/>
      <c r="N258" t="s">
        <v>1431</v>
      </c>
      <c r="O258" t="s">
        <v>1411</v>
      </c>
      <c r="P258" t="s">
        <v>252</v>
      </c>
      <c r="Q258"/>
      <c r="R258"/>
      <c r="S258" t="s">
        <v>1414</v>
      </c>
      <c r="T258" s="125">
        <v>30000</v>
      </c>
      <c r="U258"/>
      <c r="V258"/>
      <c r="W258"/>
    </row>
    <row r="259" spans="1:23" s="27" customFormat="1">
      <c r="A259" t="s">
        <v>246</v>
      </c>
      <c r="B259" t="s">
        <v>375</v>
      </c>
      <c r="C259" t="s">
        <v>247</v>
      </c>
      <c r="D259" t="s">
        <v>54</v>
      </c>
      <c r="E259">
        <v>12119866</v>
      </c>
      <c r="F259" s="111">
        <v>44968</v>
      </c>
      <c r="G259" t="s">
        <v>2949</v>
      </c>
      <c r="H259" s="111">
        <v>44968</v>
      </c>
      <c r="I259" t="s">
        <v>282</v>
      </c>
      <c r="J259"/>
      <c r="K259" t="s">
        <v>1408</v>
      </c>
      <c r="L259" t="s">
        <v>1409</v>
      </c>
      <c r="M259"/>
      <c r="N259" t="s">
        <v>1453</v>
      </c>
      <c r="O259" t="s">
        <v>1411</v>
      </c>
      <c r="P259" t="s">
        <v>252</v>
      </c>
      <c r="Q259" t="s">
        <v>1414</v>
      </c>
      <c r="R259" t="s">
        <v>1414</v>
      </c>
      <c r="S259" t="s">
        <v>1412</v>
      </c>
      <c r="T259" s="125">
        <v>30000</v>
      </c>
      <c r="U259"/>
      <c r="V259"/>
      <c r="W259"/>
    </row>
    <row r="260" spans="1:23" s="27" customFormat="1">
      <c r="A260" t="s">
        <v>246</v>
      </c>
      <c r="B260" t="s">
        <v>375</v>
      </c>
      <c r="C260" t="s">
        <v>247</v>
      </c>
      <c r="D260" t="s">
        <v>54</v>
      </c>
      <c r="E260">
        <v>12120735</v>
      </c>
      <c r="F260" s="111">
        <v>44970</v>
      </c>
      <c r="G260" t="s">
        <v>2950</v>
      </c>
      <c r="H260" s="111">
        <v>44970</v>
      </c>
      <c r="I260" t="s">
        <v>253</v>
      </c>
      <c r="J260"/>
      <c r="K260" t="s">
        <v>1430</v>
      </c>
      <c r="L260" t="s">
        <v>1409</v>
      </c>
      <c r="M260"/>
      <c r="N260" t="s">
        <v>1421</v>
      </c>
      <c r="O260" t="s">
        <v>1411</v>
      </c>
      <c r="P260" t="s">
        <v>254</v>
      </c>
      <c r="Q260" t="s">
        <v>1412</v>
      </c>
      <c r="R260" t="s">
        <v>1412</v>
      </c>
      <c r="S260" t="s">
        <v>1412</v>
      </c>
      <c r="T260" s="125">
        <v>80000</v>
      </c>
      <c r="U260"/>
      <c r="V260">
        <v>936.56</v>
      </c>
      <c r="W260">
        <v>3652.48</v>
      </c>
    </row>
    <row r="261" spans="1:23" s="27" customFormat="1">
      <c r="A261" t="s">
        <v>246</v>
      </c>
      <c r="B261" t="s">
        <v>375</v>
      </c>
      <c r="C261" t="s">
        <v>247</v>
      </c>
      <c r="D261" t="s">
        <v>54</v>
      </c>
      <c r="E261">
        <v>12121146</v>
      </c>
      <c r="F261" s="111">
        <v>44970</v>
      </c>
      <c r="G261" t="s">
        <v>2951</v>
      </c>
      <c r="H261" s="111">
        <v>44970</v>
      </c>
      <c r="I261" t="s">
        <v>253</v>
      </c>
      <c r="J261"/>
      <c r="K261" t="s">
        <v>1408</v>
      </c>
      <c r="L261" t="s">
        <v>1409</v>
      </c>
      <c r="M261"/>
      <c r="N261" t="s">
        <v>1447</v>
      </c>
      <c r="O261" t="s">
        <v>1411</v>
      </c>
      <c r="P261" t="s">
        <v>254</v>
      </c>
      <c r="Q261" t="s">
        <v>1412</v>
      </c>
      <c r="R261" t="s">
        <v>1412</v>
      </c>
      <c r="S261" t="s">
        <v>1412</v>
      </c>
      <c r="T261" s="125">
        <v>20000</v>
      </c>
      <c r="U261"/>
      <c r="V261">
        <v>3099.9</v>
      </c>
      <c r="W261">
        <v>7265.5</v>
      </c>
    </row>
    <row r="262" spans="1:23" s="27" customFormat="1">
      <c r="A262" t="s">
        <v>246</v>
      </c>
      <c r="B262" t="s">
        <v>375</v>
      </c>
      <c r="C262" t="s">
        <v>247</v>
      </c>
      <c r="D262" t="s">
        <v>54</v>
      </c>
      <c r="E262">
        <v>12125877</v>
      </c>
      <c r="F262" s="111">
        <v>44971</v>
      </c>
      <c r="G262" t="s">
        <v>2952</v>
      </c>
      <c r="H262" s="111">
        <v>44971</v>
      </c>
      <c r="I262" t="s">
        <v>282</v>
      </c>
      <c r="J262"/>
      <c r="K262" t="s">
        <v>1408</v>
      </c>
      <c r="L262" t="s">
        <v>1409</v>
      </c>
      <c r="M262"/>
      <c r="N262" t="s">
        <v>1431</v>
      </c>
      <c r="O262" t="s">
        <v>1411</v>
      </c>
      <c r="P262" t="s">
        <v>254</v>
      </c>
      <c r="Q262"/>
      <c r="R262" t="s">
        <v>1414</v>
      </c>
      <c r="S262" t="s">
        <v>1412</v>
      </c>
      <c r="T262" s="125">
        <v>50000</v>
      </c>
      <c r="U262"/>
      <c r="V262">
        <v>0</v>
      </c>
      <c r="W262">
        <v>0.1</v>
      </c>
    </row>
    <row r="263" spans="1:23" s="27" customFormat="1">
      <c r="A263" t="s">
        <v>246</v>
      </c>
      <c r="B263" t="s">
        <v>375</v>
      </c>
      <c r="C263" t="s">
        <v>247</v>
      </c>
      <c r="D263" t="s">
        <v>54</v>
      </c>
      <c r="E263">
        <v>12142053</v>
      </c>
      <c r="F263" s="111">
        <v>44974</v>
      </c>
      <c r="G263" t="s">
        <v>2953</v>
      </c>
      <c r="H263" s="111">
        <v>44974</v>
      </c>
      <c r="I263" t="s">
        <v>253</v>
      </c>
      <c r="J263"/>
      <c r="K263" t="s">
        <v>1408</v>
      </c>
      <c r="L263" t="s">
        <v>1409</v>
      </c>
      <c r="M263"/>
      <c r="N263" t="s">
        <v>1437</v>
      </c>
      <c r="O263" t="s">
        <v>1411</v>
      </c>
      <c r="P263" t="s">
        <v>252</v>
      </c>
      <c r="Q263" t="s">
        <v>1412</v>
      </c>
      <c r="R263" t="s">
        <v>1412</v>
      </c>
      <c r="S263" t="s">
        <v>1412</v>
      </c>
      <c r="T263" s="125">
        <v>100000</v>
      </c>
      <c r="U263"/>
      <c r="V263">
        <v>425</v>
      </c>
      <c r="W263">
        <v>3929.9</v>
      </c>
    </row>
    <row r="264" spans="1:23" s="27" customFormat="1">
      <c r="A264" t="s">
        <v>246</v>
      </c>
      <c r="B264" t="s">
        <v>375</v>
      </c>
      <c r="C264" t="s">
        <v>247</v>
      </c>
      <c r="D264" t="s">
        <v>54</v>
      </c>
      <c r="E264">
        <v>12202742</v>
      </c>
      <c r="F264" s="111">
        <v>44992</v>
      </c>
      <c r="G264" t="s">
        <v>3947</v>
      </c>
      <c r="H264" s="111">
        <v>44992</v>
      </c>
      <c r="I264" t="s">
        <v>253</v>
      </c>
      <c r="J264"/>
      <c r="K264" t="s">
        <v>1408</v>
      </c>
      <c r="L264" t="s">
        <v>1409</v>
      </c>
      <c r="M264"/>
      <c r="N264" t="s">
        <v>1495</v>
      </c>
      <c r="O264" t="s">
        <v>1411</v>
      </c>
      <c r="P264" t="s">
        <v>252</v>
      </c>
      <c r="Q264" t="s">
        <v>1412</v>
      </c>
      <c r="R264" t="s">
        <v>1412</v>
      </c>
      <c r="S264" t="s">
        <v>1412</v>
      </c>
      <c r="T264" s="125">
        <v>20000</v>
      </c>
      <c r="U264"/>
      <c r="V264">
        <v>2529.46</v>
      </c>
      <c r="W264">
        <v>7059.85</v>
      </c>
    </row>
    <row r="265" spans="1:23" s="27" customFormat="1">
      <c r="A265" t="s">
        <v>246</v>
      </c>
      <c r="B265" t="s">
        <v>375</v>
      </c>
      <c r="C265" t="s">
        <v>247</v>
      </c>
      <c r="D265" t="s">
        <v>54</v>
      </c>
      <c r="E265">
        <v>12209800</v>
      </c>
      <c r="F265" s="111">
        <v>44993</v>
      </c>
      <c r="G265" t="s">
        <v>3948</v>
      </c>
      <c r="H265" s="111">
        <v>44993</v>
      </c>
      <c r="I265" t="s">
        <v>253</v>
      </c>
      <c r="J265"/>
      <c r="K265" t="s">
        <v>1408</v>
      </c>
      <c r="L265" t="s">
        <v>1409</v>
      </c>
      <c r="M265"/>
      <c r="N265" t="s">
        <v>1420</v>
      </c>
      <c r="O265" t="s">
        <v>1411</v>
      </c>
      <c r="P265" t="s">
        <v>254</v>
      </c>
      <c r="Q265" t="s">
        <v>1412</v>
      </c>
      <c r="R265" t="s">
        <v>1412</v>
      </c>
      <c r="S265" t="s">
        <v>1412</v>
      </c>
      <c r="T265" s="125">
        <v>40000</v>
      </c>
      <c r="U265"/>
      <c r="V265">
        <v>2278.9499999999998</v>
      </c>
      <c r="W265">
        <v>9103.25</v>
      </c>
    </row>
    <row r="266" spans="1:23" s="27" customFormat="1">
      <c r="A266" t="s">
        <v>246</v>
      </c>
      <c r="B266" t="s">
        <v>375</v>
      </c>
      <c r="C266" t="s">
        <v>247</v>
      </c>
      <c r="D266" t="s">
        <v>54</v>
      </c>
      <c r="E266">
        <v>12225111</v>
      </c>
      <c r="F266" s="111">
        <v>44998</v>
      </c>
      <c r="G266" t="s">
        <v>3950</v>
      </c>
      <c r="H266" s="111">
        <v>44998</v>
      </c>
      <c r="I266" t="s">
        <v>263</v>
      </c>
      <c r="J266"/>
      <c r="K266" t="s">
        <v>1408</v>
      </c>
      <c r="L266" t="s">
        <v>1409</v>
      </c>
      <c r="M266"/>
      <c r="N266" t="s">
        <v>1433</v>
      </c>
      <c r="O266" t="s">
        <v>1411</v>
      </c>
      <c r="P266" t="s">
        <v>252</v>
      </c>
      <c r="Q266"/>
      <c r="R266"/>
      <c r="S266" t="s">
        <v>1414</v>
      </c>
      <c r="T266" s="125">
        <v>20000</v>
      </c>
      <c r="U266"/>
      <c r="V266"/>
      <c r="W266"/>
    </row>
    <row r="267" spans="1:23" s="27" customFormat="1">
      <c r="A267" t="s">
        <v>246</v>
      </c>
      <c r="B267" t="s">
        <v>375</v>
      </c>
      <c r="C267" t="s">
        <v>57</v>
      </c>
      <c r="D267" t="s">
        <v>58</v>
      </c>
      <c r="E267">
        <v>11348003</v>
      </c>
      <c r="F267" s="111">
        <v>44809</v>
      </c>
      <c r="G267" t="s">
        <v>376</v>
      </c>
      <c r="H267" s="111">
        <v>44826</v>
      </c>
      <c r="I267" t="s">
        <v>253</v>
      </c>
      <c r="J267"/>
      <c r="K267" t="s">
        <v>1418</v>
      </c>
      <c r="L267" t="s">
        <v>1409</v>
      </c>
      <c r="M267"/>
      <c r="N267" t="s">
        <v>1425</v>
      </c>
      <c r="O267" t="s">
        <v>1411</v>
      </c>
      <c r="P267" t="s">
        <v>252</v>
      </c>
      <c r="Q267" t="s">
        <v>1412</v>
      </c>
      <c r="R267" t="s">
        <v>1412</v>
      </c>
      <c r="S267" t="s">
        <v>1412</v>
      </c>
      <c r="T267" s="125">
        <v>10000</v>
      </c>
      <c r="U267"/>
      <c r="V267">
        <v>3560.45</v>
      </c>
      <c r="W267">
        <v>11621.01</v>
      </c>
    </row>
    <row r="268" spans="1:23" s="27" customFormat="1">
      <c r="A268" t="s">
        <v>246</v>
      </c>
      <c r="B268" t="s">
        <v>375</v>
      </c>
      <c r="C268" t="s">
        <v>57</v>
      </c>
      <c r="D268" t="s">
        <v>58</v>
      </c>
      <c r="E268">
        <v>11396927</v>
      </c>
      <c r="F268" s="111">
        <v>44816</v>
      </c>
      <c r="G268" t="s">
        <v>377</v>
      </c>
      <c r="H268" s="111">
        <v>44816</v>
      </c>
      <c r="I268" t="s">
        <v>253</v>
      </c>
      <c r="J268"/>
      <c r="K268" t="s">
        <v>1408</v>
      </c>
      <c r="L268" t="s">
        <v>1409</v>
      </c>
      <c r="M268"/>
      <c r="N268" t="s">
        <v>1423</v>
      </c>
      <c r="O268" t="s">
        <v>1411</v>
      </c>
      <c r="P268" t="s">
        <v>254</v>
      </c>
      <c r="Q268" t="s">
        <v>1412</v>
      </c>
      <c r="R268" t="s">
        <v>1412</v>
      </c>
      <c r="S268" t="s">
        <v>1412</v>
      </c>
      <c r="T268" s="125">
        <v>15000</v>
      </c>
      <c r="U268"/>
      <c r="V268">
        <v>1297.29</v>
      </c>
      <c r="W268">
        <v>7876</v>
      </c>
    </row>
    <row r="269" spans="1:23" s="27" customFormat="1">
      <c r="A269" t="s">
        <v>246</v>
      </c>
      <c r="B269" t="s">
        <v>375</v>
      </c>
      <c r="C269" t="s">
        <v>57</v>
      </c>
      <c r="D269" t="s">
        <v>58</v>
      </c>
      <c r="E269">
        <v>11481775</v>
      </c>
      <c r="F269" s="111">
        <v>44826</v>
      </c>
      <c r="G269" t="s">
        <v>378</v>
      </c>
      <c r="H269" s="111">
        <v>44831</v>
      </c>
      <c r="I269" t="s">
        <v>263</v>
      </c>
      <c r="J269"/>
      <c r="K269" t="s">
        <v>1418</v>
      </c>
      <c r="L269" t="s">
        <v>1409</v>
      </c>
      <c r="M269"/>
      <c r="N269" t="s">
        <v>1489</v>
      </c>
      <c r="O269" t="s">
        <v>1411</v>
      </c>
      <c r="P269" t="s">
        <v>254</v>
      </c>
      <c r="Q269"/>
      <c r="R269"/>
      <c r="S269" t="s">
        <v>1414</v>
      </c>
      <c r="T269" s="125">
        <v>70000</v>
      </c>
      <c r="U269"/>
      <c r="V269"/>
      <c r="W269"/>
    </row>
    <row r="270" spans="1:23" s="27" customFormat="1">
      <c r="A270" t="s">
        <v>246</v>
      </c>
      <c r="B270" t="s">
        <v>375</v>
      </c>
      <c r="C270" t="s">
        <v>57</v>
      </c>
      <c r="D270" t="s">
        <v>58</v>
      </c>
      <c r="E270">
        <v>11520834</v>
      </c>
      <c r="F270" s="111">
        <v>44833</v>
      </c>
      <c r="G270" t="s">
        <v>379</v>
      </c>
      <c r="H270" s="111">
        <v>44833</v>
      </c>
      <c r="I270" t="s">
        <v>253</v>
      </c>
      <c r="J270"/>
      <c r="K270" t="s">
        <v>1418</v>
      </c>
      <c r="L270" t="s">
        <v>1409</v>
      </c>
      <c r="M270"/>
      <c r="N270" t="s">
        <v>1474</v>
      </c>
      <c r="O270" t="s">
        <v>1411</v>
      </c>
      <c r="P270" t="s">
        <v>254</v>
      </c>
      <c r="Q270" t="s">
        <v>1412</v>
      </c>
      <c r="R270" t="s">
        <v>1412</v>
      </c>
      <c r="S270" t="s">
        <v>1412</v>
      </c>
      <c r="T270" s="125">
        <v>70000</v>
      </c>
      <c r="U270"/>
      <c r="V270">
        <v>11627.18</v>
      </c>
      <c r="W270">
        <v>19517.009999999998</v>
      </c>
    </row>
    <row r="271" spans="1:23" s="27" customFormat="1">
      <c r="A271" t="s">
        <v>246</v>
      </c>
      <c r="B271" t="s">
        <v>375</v>
      </c>
      <c r="C271" t="s">
        <v>57</v>
      </c>
      <c r="D271" t="s">
        <v>58</v>
      </c>
      <c r="E271">
        <v>11625721</v>
      </c>
      <c r="F271" s="111">
        <v>44851</v>
      </c>
      <c r="G271" t="s">
        <v>380</v>
      </c>
      <c r="H271" s="111">
        <v>44851</v>
      </c>
      <c r="I271" t="s">
        <v>253</v>
      </c>
      <c r="J271"/>
      <c r="K271" t="s">
        <v>1408</v>
      </c>
      <c r="L271" t="s">
        <v>1409</v>
      </c>
      <c r="M271"/>
      <c r="N271" t="s">
        <v>1422</v>
      </c>
      <c r="O271" t="s">
        <v>1411</v>
      </c>
      <c r="P271" t="s">
        <v>254</v>
      </c>
      <c r="Q271" t="s">
        <v>1412</v>
      </c>
      <c r="R271" t="s">
        <v>1412</v>
      </c>
      <c r="S271" t="s">
        <v>1412</v>
      </c>
      <c r="T271" s="125">
        <v>15000</v>
      </c>
      <c r="U271"/>
      <c r="V271">
        <v>1661.69</v>
      </c>
      <c r="W271">
        <v>5474</v>
      </c>
    </row>
    <row r="272" spans="1:23" s="27" customFormat="1">
      <c r="A272" t="s">
        <v>246</v>
      </c>
      <c r="B272" t="s">
        <v>375</v>
      </c>
      <c r="C272" t="s">
        <v>57</v>
      </c>
      <c r="D272" t="s">
        <v>58</v>
      </c>
      <c r="E272">
        <v>11662556</v>
      </c>
      <c r="F272" s="111">
        <v>44868</v>
      </c>
      <c r="G272" t="s">
        <v>846</v>
      </c>
      <c r="H272" s="111">
        <v>44868</v>
      </c>
      <c r="I272" t="s">
        <v>263</v>
      </c>
      <c r="J272"/>
      <c r="K272" t="s">
        <v>1418</v>
      </c>
      <c r="L272" t="s">
        <v>1409</v>
      </c>
      <c r="M272"/>
      <c r="N272" t="s">
        <v>1439</v>
      </c>
      <c r="O272" t="s">
        <v>1411</v>
      </c>
      <c r="P272" t="s">
        <v>252</v>
      </c>
      <c r="Q272"/>
      <c r="R272"/>
      <c r="S272"/>
      <c r="T272" s="125">
        <v>15000</v>
      </c>
      <c r="U272"/>
      <c r="V272"/>
      <c r="W272"/>
    </row>
    <row r="273" spans="1:23" s="27" customFormat="1">
      <c r="A273" t="s">
        <v>246</v>
      </c>
      <c r="B273" t="s">
        <v>375</v>
      </c>
      <c r="C273" t="s">
        <v>57</v>
      </c>
      <c r="D273" t="s">
        <v>58</v>
      </c>
      <c r="E273">
        <v>11893961</v>
      </c>
      <c r="F273" s="111">
        <v>44910</v>
      </c>
      <c r="G273" t="s">
        <v>1196</v>
      </c>
      <c r="H273" s="111">
        <v>44910</v>
      </c>
      <c r="I273" t="s">
        <v>253</v>
      </c>
      <c r="J273"/>
      <c r="K273" t="s">
        <v>1408</v>
      </c>
      <c r="L273" t="s">
        <v>1409</v>
      </c>
      <c r="M273"/>
      <c r="N273" t="s">
        <v>1420</v>
      </c>
      <c r="O273" t="s">
        <v>1411</v>
      </c>
      <c r="P273" t="s">
        <v>252</v>
      </c>
      <c r="Q273" t="s">
        <v>1412</v>
      </c>
      <c r="R273" t="s">
        <v>1412</v>
      </c>
      <c r="S273" t="s">
        <v>1412</v>
      </c>
      <c r="T273" s="125">
        <v>50000</v>
      </c>
      <c r="U273"/>
      <c r="V273">
        <v>1198.8699999999999</v>
      </c>
      <c r="W273">
        <v>2847.5</v>
      </c>
    </row>
    <row r="274" spans="1:23" s="27" customFormat="1">
      <c r="A274" t="s">
        <v>246</v>
      </c>
      <c r="B274" t="s">
        <v>375</v>
      </c>
      <c r="C274" t="s">
        <v>57</v>
      </c>
      <c r="D274" t="s">
        <v>58</v>
      </c>
      <c r="E274">
        <v>11910931</v>
      </c>
      <c r="F274" s="111">
        <v>44922</v>
      </c>
      <c r="G274" t="s">
        <v>1198</v>
      </c>
      <c r="H274" s="111">
        <v>44924</v>
      </c>
      <c r="I274" t="s">
        <v>253</v>
      </c>
      <c r="J274"/>
      <c r="K274" t="s">
        <v>1408</v>
      </c>
      <c r="L274" t="s">
        <v>1409</v>
      </c>
      <c r="M274"/>
      <c r="N274" t="s">
        <v>1446</v>
      </c>
      <c r="O274" t="s">
        <v>1411</v>
      </c>
      <c r="P274" t="s">
        <v>254</v>
      </c>
      <c r="Q274" t="s">
        <v>1412</v>
      </c>
      <c r="R274" t="s">
        <v>1412</v>
      </c>
      <c r="S274" t="s">
        <v>1412</v>
      </c>
      <c r="T274" s="125">
        <v>60000</v>
      </c>
      <c r="U274"/>
      <c r="V274">
        <v>14.78</v>
      </c>
      <c r="W274">
        <v>8532.5499999999993</v>
      </c>
    </row>
    <row r="275" spans="1:23" s="27" customFormat="1">
      <c r="A275" t="s">
        <v>246</v>
      </c>
      <c r="B275" t="s">
        <v>375</v>
      </c>
      <c r="C275" t="s">
        <v>57</v>
      </c>
      <c r="D275" t="s">
        <v>58</v>
      </c>
      <c r="E275">
        <v>11946185</v>
      </c>
      <c r="F275" s="111">
        <v>44924</v>
      </c>
      <c r="G275" t="s">
        <v>1199</v>
      </c>
      <c r="H275" s="111">
        <v>44924</v>
      </c>
      <c r="I275" t="s">
        <v>253</v>
      </c>
      <c r="J275"/>
      <c r="K275" t="s">
        <v>1408</v>
      </c>
      <c r="L275" t="s">
        <v>1409</v>
      </c>
      <c r="M275"/>
      <c r="N275" t="s">
        <v>1433</v>
      </c>
      <c r="O275" t="s">
        <v>1411</v>
      </c>
      <c r="P275" t="s">
        <v>252</v>
      </c>
      <c r="Q275" t="s">
        <v>1412</v>
      </c>
      <c r="R275" t="s">
        <v>1412</v>
      </c>
      <c r="S275" t="s">
        <v>1412</v>
      </c>
      <c r="T275" s="125">
        <v>30000</v>
      </c>
      <c r="U275"/>
      <c r="V275">
        <v>5587.57</v>
      </c>
      <c r="W275">
        <v>12086.91</v>
      </c>
    </row>
    <row r="276" spans="1:23" s="27" customFormat="1">
      <c r="A276" t="s">
        <v>246</v>
      </c>
      <c r="B276" t="s">
        <v>375</v>
      </c>
      <c r="C276" t="s">
        <v>57</v>
      </c>
      <c r="D276" t="s">
        <v>58</v>
      </c>
      <c r="E276">
        <v>11951344</v>
      </c>
      <c r="F276" s="111">
        <v>44925</v>
      </c>
      <c r="G276" t="s">
        <v>1371</v>
      </c>
      <c r="H276" s="111">
        <v>44925</v>
      </c>
      <c r="I276" t="s">
        <v>263</v>
      </c>
      <c r="J276"/>
      <c r="K276" t="s">
        <v>1408</v>
      </c>
      <c r="L276" t="s">
        <v>1409</v>
      </c>
      <c r="M276"/>
      <c r="N276" t="s">
        <v>1420</v>
      </c>
      <c r="O276" t="s">
        <v>1411</v>
      </c>
      <c r="P276" t="s">
        <v>254</v>
      </c>
      <c r="Q276"/>
      <c r="R276"/>
      <c r="S276" t="s">
        <v>1414</v>
      </c>
      <c r="T276" s="125">
        <v>120000</v>
      </c>
      <c r="U276"/>
      <c r="V276"/>
      <c r="W276"/>
    </row>
    <row r="277" spans="1:23" s="27" customFormat="1">
      <c r="A277" t="s">
        <v>246</v>
      </c>
      <c r="B277" t="s">
        <v>375</v>
      </c>
      <c r="C277" t="s">
        <v>57</v>
      </c>
      <c r="D277" t="s">
        <v>58</v>
      </c>
      <c r="E277">
        <v>11973445</v>
      </c>
      <c r="F277" s="111">
        <v>44931</v>
      </c>
      <c r="G277" t="s">
        <v>1849</v>
      </c>
      <c r="H277" s="111">
        <v>44931</v>
      </c>
      <c r="I277" t="s">
        <v>282</v>
      </c>
      <c r="J277"/>
      <c r="K277" t="s">
        <v>1408</v>
      </c>
      <c r="L277" t="s">
        <v>1409</v>
      </c>
      <c r="M277"/>
      <c r="N277" t="s">
        <v>1433</v>
      </c>
      <c r="O277" t="s">
        <v>1411</v>
      </c>
      <c r="P277" t="s">
        <v>252</v>
      </c>
      <c r="Q277"/>
      <c r="R277"/>
      <c r="S277"/>
      <c r="T277" s="125">
        <v>30000</v>
      </c>
      <c r="U277"/>
      <c r="V277"/>
      <c r="W277"/>
    </row>
    <row r="278" spans="1:23" s="27" customFormat="1">
      <c r="A278" t="s">
        <v>246</v>
      </c>
      <c r="B278" t="s">
        <v>375</v>
      </c>
      <c r="C278" t="s">
        <v>57</v>
      </c>
      <c r="D278" t="s">
        <v>58</v>
      </c>
      <c r="E278">
        <v>12039265</v>
      </c>
      <c r="F278" s="111">
        <v>44950</v>
      </c>
      <c r="G278" t="s">
        <v>1853</v>
      </c>
      <c r="H278" s="111">
        <v>44950</v>
      </c>
      <c r="I278" t="s">
        <v>253</v>
      </c>
      <c r="J278"/>
      <c r="K278" t="s">
        <v>1408</v>
      </c>
      <c r="L278" t="s">
        <v>1438</v>
      </c>
      <c r="M278"/>
      <c r="N278" t="s">
        <v>1475</v>
      </c>
      <c r="O278" t="s">
        <v>1411</v>
      </c>
      <c r="P278" t="s">
        <v>252</v>
      </c>
      <c r="Q278" t="s">
        <v>1412</v>
      </c>
      <c r="R278" t="s">
        <v>1412</v>
      </c>
      <c r="S278" t="s">
        <v>1412</v>
      </c>
      <c r="T278" s="125">
        <v>50000</v>
      </c>
      <c r="U278"/>
      <c r="V278">
        <v>10776.26</v>
      </c>
      <c r="W278">
        <v>2555.6</v>
      </c>
    </row>
    <row r="279" spans="1:23" s="27" customFormat="1">
      <c r="A279" t="s">
        <v>246</v>
      </c>
      <c r="B279" t="s">
        <v>375</v>
      </c>
      <c r="C279" t="s">
        <v>57</v>
      </c>
      <c r="D279" t="s">
        <v>58</v>
      </c>
      <c r="E279">
        <v>12039265</v>
      </c>
      <c r="F279" s="111">
        <v>44950</v>
      </c>
      <c r="G279" t="s">
        <v>1853</v>
      </c>
      <c r="H279" s="111">
        <v>44950</v>
      </c>
      <c r="I279" t="s">
        <v>253</v>
      </c>
      <c r="J279"/>
      <c r="K279" t="s">
        <v>1408</v>
      </c>
      <c r="L279" t="s">
        <v>1409</v>
      </c>
      <c r="M279"/>
      <c r="N279" t="s">
        <v>1475</v>
      </c>
      <c r="O279" t="s">
        <v>1411</v>
      </c>
      <c r="P279" t="s">
        <v>252</v>
      </c>
      <c r="Q279" t="s">
        <v>1412</v>
      </c>
      <c r="R279" t="s">
        <v>1412</v>
      </c>
      <c r="S279" t="s">
        <v>1412</v>
      </c>
      <c r="T279" s="125">
        <v>50000</v>
      </c>
      <c r="U279"/>
      <c r="V279">
        <v>10776.26</v>
      </c>
      <c r="W279">
        <v>7183</v>
      </c>
    </row>
    <row r="280" spans="1:23" s="27" customFormat="1">
      <c r="A280" t="s">
        <v>246</v>
      </c>
      <c r="B280" t="s">
        <v>375</v>
      </c>
      <c r="C280" t="s">
        <v>57</v>
      </c>
      <c r="D280" t="s">
        <v>58</v>
      </c>
      <c r="E280">
        <v>12059956</v>
      </c>
      <c r="F280" s="111">
        <v>44956</v>
      </c>
      <c r="G280" t="s">
        <v>1854</v>
      </c>
      <c r="H280" s="111">
        <v>44956</v>
      </c>
      <c r="I280" t="s">
        <v>263</v>
      </c>
      <c r="J280"/>
      <c r="K280" t="s">
        <v>1408</v>
      </c>
      <c r="L280" t="s">
        <v>1409</v>
      </c>
      <c r="M280"/>
      <c r="N280" t="s">
        <v>1428</v>
      </c>
      <c r="O280" t="s">
        <v>1411</v>
      </c>
      <c r="P280" t="s">
        <v>252</v>
      </c>
      <c r="Q280"/>
      <c r="R280"/>
      <c r="S280"/>
      <c r="T280" s="125">
        <v>30000</v>
      </c>
      <c r="U280"/>
      <c r="V280"/>
      <c r="W280"/>
    </row>
    <row r="281" spans="1:23" s="27" customFormat="1">
      <c r="A281" t="s">
        <v>246</v>
      </c>
      <c r="B281" t="s">
        <v>375</v>
      </c>
      <c r="C281" t="s">
        <v>57</v>
      </c>
      <c r="D281" t="s">
        <v>58</v>
      </c>
      <c r="E281">
        <v>12060423</v>
      </c>
      <c r="F281" s="111">
        <v>44958</v>
      </c>
      <c r="G281" t="s">
        <v>2954</v>
      </c>
      <c r="H281" s="111">
        <v>44958</v>
      </c>
      <c r="I281" t="s">
        <v>253</v>
      </c>
      <c r="J281"/>
      <c r="K281" t="s">
        <v>1408</v>
      </c>
      <c r="L281" t="s">
        <v>1409</v>
      </c>
      <c r="M281"/>
      <c r="N281" t="s">
        <v>1420</v>
      </c>
      <c r="O281" t="s">
        <v>1411</v>
      </c>
      <c r="P281" t="s">
        <v>254</v>
      </c>
      <c r="Q281" t="s">
        <v>1412</v>
      </c>
      <c r="R281" t="s">
        <v>1412</v>
      </c>
      <c r="S281" t="s">
        <v>1412</v>
      </c>
      <c r="T281" s="125">
        <v>30000</v>
      </c>
      <c r="U281"/>
      <c r="V281">
        <v>108.87</v>
      </c>
      <c r="W281">
        <v>2147.61</v>
      </c>
    </row>
    <row r="282" spans="1:23" s="27" customFormat="1">
      <c r="A282" t="s">
        <v>246</v>
      </c>
      <c r="B282" t="s">
        <v>375</v>
      </c>
      <c r="C282" t="s">
        <v>57</v>
      </c>
      <c r="D282" t="s">
        <v>58</v>
      </c>
      <c r="E282">
        <v>12097509</v>
      </c>
      <c r="F282" s="111">
        <v>44963</v>
      </c>
      <c r="G282" t="s">
        <v>2955</v>
      </c>
      <c r="H282" s="111">
        <v>44963</v>
      </c>
      <c r="I282" t="s">
        <v>253</v>
      </c>
      <c r="J282"/>
      <c r="K282" t="s">
        <v>1408</v>
      </c>
      <c r="L282" t="s">
        <v>1409</v>
      </c>
      <c r="M282"/>
      <c r="N282" t="s">
        <v>1432</v>
      </c>
      <c r="O282" t="s">
        <v>1411</v>
      </c>
      <c r="P282" t="s">
        <v>254</v>
      </c>
      <c r="Q282" t="s">
        <v>1429</v>
      </c>
      <c r="R282" t="s">
        <v>1429</v>
      </c>
      <c r="S282" t="s">
        <v>1412</v>
      </c>
      <c r="T282" s="125">
        <v>50000</v>
      </c>
      <c r="U282"/>
      <c r="V282">
        <v>0</v>
      </c>
      <c r="W282">
        <v>100</v>
      </c>
    </row>
    <row r="283" spans="1:23" s="27" customFormat="1">
      <c r="A283" t="s">
        <v>246</v>
      </c>
      <c r="B283" t="s">
        <v>375</v>
      </c>
      <c r="C283" t="s">
        <v>57</v>
      </c>
      <c r="D283" t="s">
        <v>58</v>
      </c>
      <c r="E283">
        <v>12157128</v>
      </c>
      <c r="F283" s="111">
        <v>44981</v>
      </c>
      <c r="G283" t="s">
        <v>2956</v>
      </c>
      <c r="H283" s="111">
        <v>44981</v>
      </c>
      <c r="I283" t="s">
        <v>253</v>
      </c>
      <c r="J283"/>
      <c r="K283" t="s">
        <v>1408</v>
      </c>
      <c r="L283" t="s">
        <v>1409</v>
      </c>
      <c r="M283"/>
      <c r="N283" t="s">
        <v>1442</v>
      </c>
      <c r="O283" t="s">
        <v>1411</v>
      </c>
      <c r="P283" t="s">
        <v>252</v>
      </c>
      <c r="Q283" t="s">
        <v>1412</v>
      </c>
      <c r="R283" t="s">
        <v>1412</v>
      </c>
      <c r="S283" t="s">
        <v>1412</v>
      </c>
      <c r="T283" s="125">
        <v>90000</v>
      </c>
      <c r="U283"/>
      <c r="V283">
        <v>7974.51</v>
      </c>
      <c r="W283">
        <v>10704.9</v>
      </c>
    </row>
    <row r="284" spans="1:23" s="27" customFormat="1">
      <c r="A284" t="s">
        <v>246</v>
      </c>
      <c r="B284" t="s">
        <v>375</v>
      </c>
      <c r="C284" t="s">
        <v>57</v>
      </c>
      <c r="D284" t="s">
        <v>58</v>
      </c>
      <c r="E284">
        <v>12173579</v>
      </c>
      <c r="F284" s="111">
        <v>44985</v>
      </c>
      <c r="G284" t="s">
        <v>2957</v>
      </c>
      <c r="H284" s="111">
        <v>44985</v>
      </c>
      <c r="I284" t="s">
        <v>263</v>
      </c>
      <c r="J284"/>
      <c r="K284" t="s">
        <v>1408</v>
      </c>
      <c r="L284" t="s">
        <v>1409</v>
      </c>
      <c r="M284"/>
      <c r="N284" t="s">
        <v>1431</v>
      </c>
      <c r="O284" t="s">
        <v>1411</v>
      </c>
      <c r="P284" t="s">
        <v>252</v>
      </c>
      <c r="Q284"/>
      <c r="R284"/>
      <c r="S284" t="s">
        <v>1414</v>
      </c>
      <c r="T284" s="125">
        <v>10000</v>
      </c>
      <c r="U284"/>
      <c r="V284"/>
      <c r="W284"/>
    </row>
    <row r="285" spans="1:23" s="27" customFormat="1">
      <c r="A285" t="s">
        <v>246</v>
      </c>
      <c r="B285" t="s">
        <v>375</v>
      </c>
      <c r="C285" t="s">
        <v>57</v>
      </c>
      <c r="D285" t="s">
        <v>58</v>
      </c>
      <c r="E285">
        <v>12266529</v>
      </c>
      <c r="F285" s="111">
        <v>45007</v>
      </c>
      <c r="G285" t="s">
        <v>3952</v>
      </c>
      <c r="H285" s="111">
        <v>45007</v>
      </c>
      <c r="I285" t="s">
        <v>282</v>
      </c>
      <c r="J285"/>
      <c r="K285" t="s">
        <v>1408</v>
      </c>
      <c r="L285" t="s">
        <v>1409</v>
      </c>
      <c r="M285"/>
      <c r="N285" t="s">
        <v>1439</v>
      </c>
      <c r="O285" t="s">
        <v>1411</v>
      </c>
      <c r="P285" t="s">
        <v>254</v>
      </c>
      <c r="Q285"/>
      <c r="R285"/>
      <c r="S285" t="s">
        <v>1414</v>
      </c>
      <c r="T285" s="125">
        <v>20000</v>
      </c>
      <c r="U285"/>
      <c r="V285"/>
      <c r="W285"/>
    </row>
    <row r="286" spans="1:23" s="27" customFormat="1">
      <c r="A286" t="s">
        <v>246</v>
      </c>
      <c r="B286" t="s">
        <v>375</v>
      </c>
      <c r="C286" t="s">
        <v>57</v>
      </c>
      <c r="D286" t="s">
        <v>58</v>
      </c>
      <c r="E286">
        <v>12282306</v>
      </c>
      <c r="F286" s="111">
        <v>45012</v>
      </c>
      <c r="G286" t="s">
        <v>3953</v>
      </c>
      <c r="H286" s="111">
        <v>45012</v>
      </c>
      <c r="I286" t="s">
        <v>263</v>
      </c>
      <c r="J286"/>
      <c r="K286" t="s">
        <v>1408</v>
      </c>
      <c r="L286" t="s">
        <v>1409</v>
      </c>
      <c r="M286"/>
      <c r="N286" t="s">
        <v>1420</v>
      </c>
      <c r="O286" t="s">
        <v>1411</v>
      </c>
      <c r="P286" t="s">
        <v>252</v>
      </c>
      <c r="Q286"/>
      <c r="R286"/>
      <c r="S286" t="s">
        <v>1414</v>
      </c>
      <c r="T286" s="125">
        <v>50000</v>
      </c>
      <c r="U286"/>
      <c r="V286"/>
      <c r="W286"/>
    </row>
    <row r="287" spans="1:23" s="27" customFormat="1">
      <c r="A287" t="s">
        <v>246</v>
      </c>
      <c r="B287" t="s">
        <v>375</v>
      </c>
      <c r="C287" t="s">
        <v>343</v>
      </c>
      <c r="D287" t="s">
        <v>54</v>
      </c>
      <c r="E287">
        <v>11995624</v>
      </c>
      <c r="F287" s="111">
        <v>44938</v>
      </c>
      <c r="G287" t="s">
        <v>1855</v>
      </c>
      <c r="H287" s="111">
        <v>44938</v>
      </c>
      <c r="I287" t="s">
        <v>253</v>
      </c>
      <c r="J287"/>
      <c r="K287" t="s">
        <v>1408</v>
      </c>
      <c r="L287" t="s">
        <v>1409</v>
      </c>
      <c r="M287"/>
      <c r="N287" t="s">
        <v>1433</v>
      </c>
      <c r="O287" t="s">
        <v>1411</v>
      </c>
      <c r="P287" t="s">
        <v>252</v>
      </c>
      <c r="Q287" t="s">
        <v>1412</v>
      </c>
      <c r="R287" t="s">
        <v>1412</v>
      </c>
      <c r="S287" t="s">
        <v>1412</v>
      </c>
      <c r="T287" s="125">
        <v>20000</v>
      </c>
      <c r="U287"/>
      <c r="V287">
        <v>943.42</v>
      </c>
      <c r="W287">
        <v>5102.28</v>
      </c>
    </row>
    <row r="288" spans="1:23" s="27" customFormat="1">
      <c r="A288" t="s">
        <v>246</v>
      </c>
      <c r="B288" t="s">
        <v>375</v>
      </c>
      <c r="C288" t="s">
        <v>343</v>
      </c>
      <c r="D288" t="s">
        <v>54</v>
      </c>
      <c r="E288">
        <v>11996547</v>
      </c>
      <c r="F288" s="111">
        <v>44938</v>
      </c>
      <c r="G288" t="s">
        <v>1856</v>
      </c>
      <c r="H288" s="111">
        <v>44938</v>
      </c>
      <c r="I288" t="s">
        <v>253</v>
      </c>
      <c r="J288"/>
      <c r="K288" t="s">
        <v>1408</v>
      </c>
      <c r="L288" t="s">
        <v>1409</v>
      </c>
      <c r="M288"/>
      <c r="N288" t="s">
        <v>1428</v>
      </c>
      <c r="O288" t="s">
        <v>1411</v>
      </c>
      <c r="P288" t="s">
        <v>252</v>
      </c>
      <c r="Q288" t="s">
        <v>1412</v>
      </c>
      <c r="R288" t="s">
        <v>1412</v>
      </c>
      <c r="S288" t="s">
        <v>1429</v>
      </c>
      <c r="T288" s="125">
        <v>15000</v>
      </c>
      <c r="U288"/>
      <c r="V288">
        <v>592.02</v>
      </c>
      <c r="W288">
        <v>1439.7</v>
      </c>
    </row>
    <row r="289" spans="1:23" s="27" customFormat="1">
      <c r="A289" t="s">
        <v>246</v>
      </c>
      <c r="B289" t="s">
        <v>375</v>
      </c>
      <c r="C289" t="s">
        <v>343</v>
      </c>
      <c r="D289" t="s">
        <v>54</v>
      </c>
      <c r="E289">
        <v>12010298</v>
      </c>
      <c r="F289" s="111">
        <v>44943</v>
      </c>
      <c r="G289" t="s">
        <v>1858</v>
      </c>
      <c r="H289" s="111">
        <v>44943</v>
      </c>
      <c r="I289" t="s">
        <v>253</v>
      </c>
      <c r="J289"/>
      <c r="K289" t="s">
        <v>1408</v>
      </c>
      <c r="L289" t="s">
        <v>1409</v>
      </c>
      <c r="M289"/>
      <c r="N289" t="s">
        <v>1431</v>
      </c>
      <c r="O289" t="s">
        <v>1411</v>
      </c>
      <c r="P289" t="s">
        <v>252</v>
      </c>
      <c r="Q289" t="s">
        <v>1412</v>
      </c>
      <c r="R289" t="s">
        <v>1412</v>
      </c>
      <c r="S289" t="s">
        <v>1412</v>
      </c>
      <c r="T289" s="125">
        <v>70000</v>
      </c>
      <c r="U289"/>
      <c r="V289">
        <v>4123.08</v>
      </c>
      <c r="W289">
        <v>4840</v>
      </c>
    </row>
    <row r="290" spans="1:23" s="27" customFormat="1">
      <c r="A290" t="s">
        <v>246</v>
      </c>
      <c r="B290" t="s">
        <v>375</v>
      </c>
      <c r="C290" t="s">
        <v>1053</v>
      </c>
      <c r="D290" t="s">
        <v>54</v>
      </c>
      <c r="E290">
        <v>12115607</v>
      </c>
      <c r="F290" s="111">
        <v>44972</v>
      </c>
      <c r="G290" t="s">
        <v>2958</v>
      </c>
      <c r="H290" s="111">
        <v>44972</v>
      </c>
      <c r="I290" t="s">
        <v>253</v>
      </c>
      <c r="J290"/>
      <c r="K290" t="s">
        <v>1408</v>
      </c>
      <c r="L290" t="s">
        <v>1409</v>
      </c>
      <c r="M290"/>
      <c r="N290" t="s">
        <v>1486</v>
      </c>
      <c r="O290" t="s">
        <v>1411</v>
      </c>
      <c r="P290" t="s">
        <v>254</v>
      </c>
      <c r="Q290" t="s">
        <v>1412</v>
      </c>
      <c r="R290" t="s">
        <v>1412</v>
      </c>
      <c r="S290" t="s">
        <v>1412</v>
      </c>
      <c r="T290" s="125">
        <v>120000</v>
      </c>
      <c r="U290"/>
      <c r="V290">
        <v>3848.85</v>
      </c>
      <c r="W290">
        <v>6190.7</v>
      </c>
    </row>
    <row r="291" spans="1:23" s="27" customFormat="1">
      <c r="A291" t="s">
        <v>246</v>
      </c>
      <c r="B291" t="s">
        <v>923</v>
      </c>
      <c r="C291" t="s">
        <v>57</v>
      </c>
      <c r="D291" t="s">
        <v>58</v>
      </c>
      <c r="E291">
        <v>11895070</v>
      </c>
      <c r="F291" s="111">
        <v>44910</v>
      </c>
      <c r="G291" t="s">
        <v>1087</v>
      </c>
      <c r="H291" s="111">
        <v>44910</v>
      </c>
      <c r="I291" t="s">
        <v>263</v>
      </c>
      <c r="J291"/>
      <c r="K291" t="s">
        <v>1408</v>
      </c>
      <c r="L291" t="s">
        <v>1409</v>
      </c>
      <c r="M291"/>
      <c r="N291" t="s">
        <v>1425</v>
      </c>
      <c r="O291" t="s">
        <v>1411</v>
      </c>
      <c r="P291" t="s">
        <v>252</v>
      </c>
      <c r="Q291"/>
      <c r="R291"/>
      <c r="S291"/>
      <c r="T291" s="125">
        <v>20000</v>
      </c>
      <c r="U291"/>
      <c r="V291"/>
      <c r="W291"/>
    </row>
    <row r="292" spans="1:23" s="27" customFormat="1">
      <c r="A292" t="s">
        <v>246</v>
      </c>
      <c r="B292" t="s">
        <v>923</v>
      </c>
      <c r="C292" t="s">
        <v>57</v>
      </c>
      <c r="D292" t="s">
        <v>58</v>
      </c>
      <c r="E292">
        <v>11944487</v>
      </c>
      <c r="F292" s="111">
        <v>44923</v>
      </c>
      <c r="G292" t="s">
        <v>1088</v>
      </c>
      <c r="H292" s="111">
        <v>44923</v>
      </c>
      <c r="I292" t="s">
        <v>253</v>
      </c>
      <c r="J292"/>
      <c r="K292" t="s">
        <v>1408</v>
      </c>
      <c r="L292" t="s">
        <v>1409</v>
      </c>
      <c r="M292"/>
      <c r="N292" t="s">
        <v>1417</v>
      </c>
      <c r="O292" t="s">
        <v>1411</v>
      </c>
      <c r="P292" t="s">
        <v>252</v>
      </c>
      <c r="Q292" t="s">
        <v>1412</v>
      </c>
      <c r="R292" t="s">
        <v>1412</v>
      </c>
      <c r="S292" t="s">
        <v>1412</v>
      </c>
      <c r="T292" s="125">
        <v>10000</v>
      </c>
      <c r="U292"/>
      <c r="V292">
        <v>2697.84</v>
      </c>
      <c r="W292">
        <v>4530</v>
      </c>
    </row>
    <row r="293" spans="1:23" s="27" customFormat="1">
      <c r="A293" t="s">
        <v>246</v>
      </c>
      <c r="B293" t="s">
        <v>923</v>
      </c>
      <c r="C293" t="s">
        <v>57</v>
      </c>
      <c r="D293" t="s">
        <v>58</v>
      </c>
      <c r="E293">
        <v>11944487</v>
      </c>
      <c r="F293" s="111">
        <v>44923</v>
      </c>
      <c r="G293" t="s">
        <v>1088</v>
      </c>
      <c r="H293" s="111">
        <v>44923</v>
      </c>
      <c r="I293" t="s">
        <v>253</v>
      </c>
      <c r="J293"/>
      <c r="K293" t="s">
        <v>1408</v>
      </c>
      <c r="L293" t="s">
        <v>5297</v>
      </c>
      <c r="M293"/>
      <c r="N293" t="s">
        <v>1417</v>
      </c>
      <c r="O293" t="s">
        <v>1411</v>
      </c>
      <c r="P293" t="s">
        <v>252</v>
      </c>
      <c r="Q293" t="s">
        <v>1412</v>
      </c>
      <c r="R293" t="s">
        <v>1412</v>
      </c>
      <c r="S293" t="s">
        <v>1412</v>
      </c>
      <c r="T293" s="125">
        <v>10000</v>
      </c>
      <c r="U293"/>
      <c r="V293">
        <v>2697.84</v>
      </c>
      <c r="W293">
        <v>80</v>
      </c>
    </row>
    <row r="294" spans="1:23" s="27" customFormat="1">
      <c r="A294" t="s">
        <v>246</v>
      </c>
      <c r="B294" t="s">
        <v>923</v>
      </c>
      <c r="C294" t="s">
        <v>57</v>
      </c>
      <c r="D294" t="s">
        <v>58</v>
      </c>
      <c r="E294">
        <v>11969274</v>
      </c>
      <c r="F294" s="111">
        <v>44930</v>
      </c>
      <c r="G294" t="s">
        <v>1675</v>
      </c>
      <c r="H294" s="111">
        <v>44930</v>
      </c>
      <c r="I294" t="s">
        <v>253</v>
      </c>
      <c r="J294"/>
      <c r="K294" t="s">
        <v>1408</v>
      </c>
      <c r="L294" t="s">
        <v>1409</v>
      </c>
      <c r="M294"/>
      <c r="N294" t="s">
        <v>1439</v>
      </c>
      <c r="O294" t="s">
        <v>1411</v>
      </c>
      <c r="P294" t="s">
        <v>252</v>
      </c>
      <c r="Q294" t="s">
        <v>1412</v>
      </c>
      <c r="R294" t="s">
        <v>1412</v>
      </c>
      <c r="S294" t="s">
        <v>1429</v>
      </c>
      <c r="T294" s="125">
        <v>10000</v>
      </c>
      <c r="U294"/>
      <c r="V294">
        <v>1276.98</v>
      </c>
      <c r="W294">
        <v>4046</v>
      </c>
    </row>
    <row r="295" spans="1:23" s="27" customFormat="1">
      <c r="A295" t="s">
        <v>246</v>
      </c>
      <c r="B295" t="s">
        <v>880</v>
      </c>
      <c r="C295" t="s">
        <v>57</v>
      </c>
      <c r="D295" t="s">
        <v>58</v>
      </c>
      <c r="E295">
        <v>11804989</v>
      </c>
      <c r="F295" s="111">
        <v>44894</v>
      </c>
      <c r="G295" t="s">
        <v>881</v>
      </c>
      <c r="H295" s="111">
        <v>44894</v>
      </c>
      <c r="I295" t="s">
        <v>253</v>
      </c>
      <c r="J295"/>
      <c r="K295" t="s">
        <v>1418</v>
      </c>
      <c r="L295" t="s">
        <v>1409</v>
      </c>
      <c r="M295"/>
      <c r="N295" t="s">
        <v>1433</v>
      </c>
      <c r="O295" t="s">
        <v>1411</v>
      </c>
      <c r="P295" t="s">
        <v>254</v>
      </c>
      <c r="Q295" t="s">
        <v>1412</v>
      </c>
      <c r="R295" t="s">
        <v>1412</v>
      </c>
      <c r="S295" t="s">
        <v>1412</v>
      </c>
      <c r="T295" s="125">
        <v>30000</v>
      </c>
      <c r="U295"/>
      <c r="V295">
        <v>6962.58</v>
      </c>
      <c r="W295">
        <v>35600.86</v>
      </c>
    </row>
    <row r="296" spans="1:23" s="27" customFormat="1">
      <c r="A296" t="s">
        <v>246</v>
      </c>
      <c r="B296" t="s">
        <v>880</v>
      </c>
      <c r="C296" t="s">
        <v>57</v>
      </c>
      <c r="D296" t="s">
        <v>58</v>
      </c>
      <c r="E296">
        <v>11826309</v>
      </c>
      <c r="F296" s="111">
        <v>44894</v>
      </c>
      <c r="G296" t="s">
        <v>882</v>
      </c>
      <c r="H296" s="111">
        <v>44894</v>
      </c>
      <c r="I296" t="s">
        <v>253</v>
      </c>
      <c r="J296"/>
      <c r="K296" t="s">
        <v>1408</v>
      </c>
      <c r="L296" t="s">
        <v>1409</v>
      </c>
      <c r="M296"/>
      <c r="N296" t="s">
        <v>1497</v>
      </c>
      <c r="O296" t="s">
        <v>1411</v>
      </c>
      <c r="P296" t="s">
        <v>254</v>
      </c>
      <c r="Q296" t="s">
        <v>1412</v>
      </c>
      <c r="R296" t="s">
        <v>1412</v>
      </c>
      <c r="S296" t="s">
        <v>1412</v>
      </c>
      <c r="T296" s="125">
        <v>30000</v>
      </c>
      <c r="U296"/>
      <c r="V296">
        <v>28069.88</v>
      </c>
      <c r="W296">
        <v>34653.86</v>
      </c>
    </row>
    <row r="297" spans="1:23" s="27" customFormat="1">
      <c r="A297" t="s">
        <v>246</v>
      </c>
      <c r="B297" t="s">
        <v>880</v>
      </c>
      <c r="C297" t="s">
        <v>57</v>
      </c>
      <c r="D297" t="s">
        <v>58</v>
      </c>
      <c r="E297">
        <v>11827409</v>
      </c>
      <c r="F297" s="111">
        <v>44894</v>
      </c>
      <c r="G297" t="s">
        <v>883</v>
      </c>
      <c r="H297" s="111">
        <v>44894</v>
      </c>
      <c r="I297" t="s">
        <v>253</v>
      </c>
      <c r="J297"/>
      <c r="K297" t="s">
        <v>1408</v>
      </c>
      <c r="L297" t="s">
        <v>1409</v>
      </c>
      <c r="M297"/>
      <c r="N297" t="s">
        <v>1433</v>
      </c>
      <c r="O297" t="s">
        <v>1411</v>
      </c>
      <c r="P297" t="s">
        <v>254</v>
      </c>
      <c r="Q297" t="s">
        <v>1412</v>
      </c>
      <c r="R297" t="s">
        <v>1412</v>
      </c>
      <c r="S297" t="s">
        <v>1412</v>
      </c>
      <c r="T297" s="125">
        <v>30000</v>
      </c>
      <c r="U297"/>
      <c r="V297">
        <v>6601.33</v>
      </c>
      <c r="W297">
        <v>33091.42</v>
      </c>
    </row>
    <row r="298" spans="1:23" s="27" customFormat="1">
      <c r="A298" t="s">
        <v>246</v>
      </c>
      <c r="B298" t="s">
        <v>880</v>
      </c>
      <c r="C298" t="s">
        <v>57</v>
      </c>
      <c r="D298" t="s">
        <v>58</v>
      </c>
      <c r="E298">
        <v>11860220</v>
      </c>
      <c r="F298" s="111">
        <v>44901</v>
      </c>
      <c r="G298" t="s">
        <v>1276</v>
      </c>
      <c r="H298" s="111">
        <v>44901</v>
      </c>
      <c r="I298" t="s">
        <v>282</v>
      </c>
      <c r="J298"/>
      <c r="K298" t="s">
        <v>1408</v>
      </c>
      <c r="L298" t="s">
        <v>1409</v>
      </c>
      <c r="M298"/>
      <c r="N298" t="s">
        <v>1431</v>
      </c>
      <c r="O298" t="s">
        <v>1411</v>
      </c>
      <c r="P298" t="s">
        <v>254</v>
      </c>
      <c r="Q298"/>
      <c r="R298"/>
      <c r="S298" t="s">
        <v>1414</v>
      </c>
      <c r="T298" s="125">
        <v>30000</v>
      </c>
      <c r="U298"/>
      <c r="V298"/>
      <c r="W298"/>
    </row>
    <row r="299" spans="1:23" s="27" customFormat="1">
      <c r="A299" t="s">
        <v>246</v>
      </c>
      <c r="B299" t="s">
        <v>880</v>
      </c>
      <c r="C299" t="s">
        <v>57</v>
      </c>
      <c r="D299" t="s">
        <v>58</v>
      </c>
      <c r="E299">
        <v>11865767</v>
      </c>
      <c r="F299" s="111">
        <v>44903</v>
      </c>
      <c r="G299" t="s">
        <v>1277</v>
      </c>
      <c r="H299" s="111">
        <v>44904</v>
      </c>
      <c r="I299" t="s">
        <v>263</v>
      </c>
      <c r="J299"/>
      <c r="K299" t="s">
        <v>1430</v>
      </c>
      <c r="L299" t="s">
        <v>1409</v>
      </c>
      <c r="M299"/>
      <c r="N299" t="s">
        <v>1431</v>
      </c>
      <c r="O299" t="s">
        <v>1411</v>
      </c>
      <c r="P299" t="s">
        <v>254</v>
      </c>
      <c r="Q299"/>
      <c r="R299" t="s">
        <v>1414</v>
      </c>
      <c r="S299" t="s">
        <v>1412</v>
      </c>
      <c r="T299" s="125">
        <v>50000</v>
      </c>
      <c r="U299"/>
      <c r="V299"/>
      <c r="W299"/>
    </row>
    <row r="300" spans="1:23" s="27" customFormat="1">
      <c r="A300" t="s">
        <v>246</v>
      </c>
      <c r="B300" t="s">
        <v>880</v>
      </c>
      <c r="C300" t="s">
        <v>57</v>
      </c>
      <c r="D300" t="s">
        <v>58</v>
      </c>
      <c r="E300">
        <v>11923774</v>
      </c>
      <c r="F300" s="111">
        <v>44917</v>
      </c>
      <c r="G300" t="s">
        <v>1278</v>
      </c>
      <c r="H300" s="111">
        <v>44917</v>
      </c>
      <c r="I300" t="s">
        <v>253</v>
      </c>
      <c r="J300"/>
      <c r="K300" t="s">
        <v>1408</v>
      </c>
      <c r="L300" t="s">
        <v>1409</v>
      </c>
      <c r="M300"/>
      <c r="N300" t="s">
        <v>1476</v>
      </c>
      <c r="O300" t="s">
        <v>1411</v>
      </c>
      <c r="P300" t="s">
        <v>252</v>
      </c>
      <c r="Q300" t="s">
        <v>1412</v>
      </c>
      <c r="R300" t="s">
        <v>1412</v>
      </c>
      <c r="S300" t="s">
        <v>1412</v>
      </c>
      <c r="T300" s="125">
        <v>10000</v>
      </c>
      <c r="U300"/>
      <c r="V300">
        <v>8746.8799999999992</v>
      </c>
      <c r="W300">
        <v>11367</v>
      </c>
    </row>
    <row r="301" spans="1:23" s="27" customFormat="1">
      <c r="A301" t="s">
        <v>246</v>
      </c>
      <c r="B301" t="s">
        <v>880</v>
      </c>
      <c r="C301" t="s">
        <v>57</v>
      </c>
      <c r="D301" t="s">
        <v>58</v>
      </c>
      <c r="E301">
        <v>11991222</v>
      </c>
      <c r="F301" s="111">
        <v>44952</v>
      </c>
      <c r="G301" t="s">
        <v>1939</v>
      </c>
      <c r="H301" s="111">
        <v>44952</v>
      </c>
      <c r="I301" t="s">
        <v>263</v>
      </c>
      <c r="J301"/>
      <c r="K301" t="s">
        <v>1418</v>
      </c>
      <c r="L301" t="s">
        <v>1409</v>
      </c>
      <c r="M301"/>
      <c r="N301" t="s">
        <v>1422</v>
      </c>
      <c r="O301" t="s">
        <v>1411</v>
      </c>
      <c r="P301" t="s">
        <v>254</v>
      </c>
      <c r="Q301"/>
      <c r="R301"/>
      <c r="S301" t="s">
        <v>1414</v>
      </c>
      <c r="T301" s="125">
        <v>30000</v>
      </c>
      <c r="U301"/>
      <c r="V301"/>
      <c r="W301"/>
    </row>
    <row r="302" spans="1:23" s="27" customFormat="1">
      <c r="A302" t="s">
        <v>246</v>
      </c>
      <c r="B302" t="s">
        <v>880</v>
      </c>
      <c r="C302" t="s">
        <v>57</v>
      </c>
      <c r="D302" t="s">
        <v>58</v>
      </c>
      <c r="E302">
        <v>12009839</v>
      </c>
      <c r="F302" s="111">
        <v>44943</v>
      </c>
      <c r="G302" t="s">
        <v>1940</v>
      </c>
      <c r="H302" s="111">
        <v>44943</v>
      </c>
      <c r="I302" t="s">
        <v>253</v>
      </c>
      <c r="J302"/>
      <c r="K302" t="s">
        <v>1408</v>
      </c>
      <c r="L302" t="s">
        <v>1409</v>
      </c>
      <c r="M302"/>
      <c r="N302" t="s">
        <v>1431</v>
      </c>
      <c r="O302" t="s">
        <v>1411</v>
      </c>
      <c r="P302" t="s">
        <v>254</v>
      </c>
      <c r="Q302" t="s">
        <v>1412</v>
      </c>
      <c r="R302" t="s">
        <v>1412</v>
      </c>
      <c r="S302" t="s">
        <v>1412</v>
      </c>
      <c r="T302" s="125">
        <v>10000</v>
      </c>
      <c r="U302"/>
      <c r="V302">
        <v>38.340000000000003</v>
      </c>
      <c r="W302">
        <v>12509.69</v>
      </c>
    </row>
    <row r="303" spans="1:23" s="27" customFormat="1">
      <c r="A303" t="s">
        <v>246</v>
      </c>
      <c r="B303" t="s">
        <v>880</v>
      </c>
      <c r="C303" t="s">
        <v>57</v>
      </c>
      <c r="D303" t="s">
        <v>58</v>
      </c>
      <c r="E303">
        <v>12032138</v>
      </c>
      <c r="F303" s="111">
        <v>44950</v>
      </c>
      <c r="G303" t="s">
        <v>1941</v>
      </c>
      <c r="H303" s="111">
        <v>44950</v>
      </c>
      <c r="I303" t="s">
        <v>282</v>
      </c>
      <c r="J303"/>
      <c r="K303" t="s">
        <v>1408</v>
      </c>
      <c r="L303" t="s">
        <v>1409</v>
      </c>
      <c r="M303"/>
      <c r="N303" t="s">
        <v>1439</v>
      </c>
      <c r="O303" t="s">
        <v>1411</v>
      </c>
      <c r="P303" t="s">
        <v>252</v>
      </c>
      <c r="Q303"/>
      <c r="R303"/>
      <c r="S303"/>
      <c r="T303" s="125">
        <v>10000</v>
      </c>
      <c r="U303"/>
      <c r="V303"/>
      <c r="W303"/>
    </row>
    <row r="304" spans="1:23" s="27" customFormat="1">
      <c r="A304" t="s">
        <v>246</v>
      </c>
      <c r="B304" t="s">
        <v>880</v>
      </c>
      <c r="C304" t="s">
        <v>57</v>
      </c>
      <c r="D304" t="s">
        <v>58</v>
      </c>
      <c r="E304">
        <v>12095826</v>
      </c>
      <c r="F304" s="111">
        <v>44961</v>
      </c>
      <c r="G304" t="s">
        <v>3056</v>
      </c>
      <c r="H304" s="111">
        <v>44961</v>
      </c>
      <c r="I304" t="s">
        <v>263</v>
      </c>
      <c r="J304"/>
      <c r="K304" t="s">
        <v>1408</v>
      </c>
      <c r="L304" t="s">
        <v>1409</v>
      </c>
      <c r="M304"/>
      <c r="N304" t="s">
        <v>1439</v>
      </c>
      <c r="O304" t="s">
        <v>1411</v>
      </c>
      <c r="P304" t="s">
        <v>252</v>
      </c>
      <c r="Q304"/>
      <c r="R304"/>
      <c r="S304" t="s">
        <v>1414</v>
      </c>
      <c r="T304" s="125">
        <v>10000</v>
      </c>
      <c r="U304"/>
      <c r="V304"/>
      <c r="W304"/>
    </row>
    <row r="305" spans="1:23" s="27" customFormat="1">
      <c r="A305" t="s">
        <v>246</v>
      </c>
      <c r="B305" t="s">
        <v>880</v>
      </c>
      <c r="C305" t="s">
        <v>57</v>
      </c>
      <c r="D305" t="s">
        <v>58</v>
      </c>
      <c r="E305">
        <v>12120844</v>
      </c>
      <c r="F305" s="111">
        <v>44970</v>
      </c>
      <c r="G305" t="s">
        <v>3057</v>
      </c>
      <c r="H305" s="111">
        <v>44970</v>
      </c>
      <c r="I305" t="s">
        <v>282</v>
      </c>
      <c r="J305"/>
      <c r="K305" t="s">
        <v>1408</v>
      </c>
      <c r="L305" t="s">
        <v>1409</v>
      </c>
      <c r="M305"/>
      <c r="N305" t="s">
        <v>1420</v>
      </c>
      <c r="O305" t="s">
        <v>1411</v>
      </c>
      <c r="P305" t="s">
        <v>254</v>
      </c>
      <c r="Q305"/>
      <c r="R305"/>
      <c r="S305"/>
      <c r="T305" s="125">
        <v>100000</v>
      </c>
      <c r="U305"/>
      <c r="V305"/>
      <c r="W305"/>
    </row>
    <row r="306" spans="1:23" s="27" customFormat="1">
      <c r="A306" t="s">
        <v>246</v>
      </c>
      <c r="B306" t="s">
        <v>880</v>
      </c>
      <c r="C306" t="s">
        <v>57</v>
      </c>
      <c r="D306" t="s">
        <v>58</v>
      </c>
      <c r="E306">
        <v>12347752</v>
      </c>
      <c r="F306" s="111">
        <v>45026</v>
      </c>
      <c r="G306" t="s">
        <v>4307</v>
      </c>
      <c r="H306" s="111">
        <v>45026</v>
      </c>
      <c r="I306" t="s">
        <v>253</v>
      </c>
      <c r="J306"/>
      <c r="K306" t="s">
        <v>1408</v>
      </c>
      <c r="L306" t="s">
        <v>1409</v>
      </c>
      <c r="M306"/>
      <c r="N306" t="s">
        <v>1431</v>
      </c>
      <c r="O306" t="s">
        <v>1411</v>
      </c>
      <c r="P306" t="s">
        <v>254</v>
      </c>
      <c r="Q306" t="s">
        <v>1412</v>
      </c>
      <c r="R306" t="s">
        <v>1412</v>
      </c>
      <c r="S306" t="s">
        <v>1412</v>
      </c>
      <c r="T306" s="125">
        <v>40000</v>
      </c>
      <c r="U306"/>
      <c r="V306">
        <v>10479.94</v>
      </c>
      <c r="W306">
        <v>11880.57</v>
      </c>
    </row>
    <row r="307" spans="1:23" s="27" customFormat="1">
      <c r="A307" t="s">
        <v>246</v>
      </c>
      <c r="B307" t="s">
        <v>880</v>
      </c>
      <c r="C307" t="s">
        <v>1107</v>
      </c>
      <c r="D307" t="s">
        <v>54</v>
      </c>
      <c r="E307">
        <v>11877940</v>
      </c>
      <c r="F307" s="111">
        <v>44907</v>
      </c>
      <c r="G307" t="s">
        <v>1279</v>
      </c>
      <c r="H307" s="111">
        <v>44907</v>
      </c>
      <c r="I307" t="s">
        <v>282</v>
      </c>
      <c r="J307"/>
      <c r="K307" t="s">
        <v>1418</v>
      </c>
      <c r="L307" t="s">
        <v>1409</v>
      </c>
      <c r="M307"/>
      <c r="N307" t="s">
        <v>1467</v>
      </c>
      <c r="O307" t="s">
        <v>1411</v>
      </c>
      <c r="P307" t="s">
        <v>254</v>
      </c>
      <c r="Q307"/>
      <c r="R307"/>
      <c r="S307" t="s">
        <v>1414</v>
      </c>
      <c r="T307" s="125">
        <v>20000</v>
      </c>
      <c r="U307"/>
      <c r="V307"/>
      <c r="W307"/>
    </row>
    <row r="308" spans="1:23" s="27" customFormat="1">
      <c r="A308" t="s">
        <v>246</v>
      </c>
      <c r="B308" t="s">
        <v>880</v>
      </c>
      <c r="C308" t="s">
        <v>1107</v>
      </c>
      <c r="D308" t="s">
        <v>54</v>
      </c>
      <c r="E308">
        <v>11883164</v>
      </c>
      <c r="F308" s="111">
        <v>44908</v>
      </c>
      <c r="G308" t="s">
        <v>1280</v>
      </c>
      <c r="H308" s="111">
        <v>44908</v>
      </c>
      <c r="I308" t="s">
        <v>263</v>
      </c>
      <c r="J308"/>
      <c r="K308" t="s">
        <v>1408</v>
      </c>
      <c r="L308" t="s">
        <v>1409</v>
      </c>
      <c r="M308"/>
      <c r="N308" t="s">
        <v>1453</v>
      </c>
      <c r="O308" t="s">
        <v>1411</v>
      </c>
      <c r="P308" t="s">
        <v>254</v>
      </c>
      <c r="Q308"/>
      <c r="R308"/>
      <c r="S308"/>
      <c r="T308" s="125">
        <v>400000</v>
      </c>
      <c r="U308"/>
      <c r="V308"/>
      <c r="W308"/>
    </row>
    <row r="309" spans="1:23" s="27" customFormat="1">
      <c r="A309" t="s">
        <v>246</v>
      </c>
      <c r="B309" t="s">
        <v>880</v>
      </c>
      <c r="C309" t="s">
        <v>1107</v>
      </c>
      <c r="D309" t="s">
        <v>54</v>
      </c>
      <c r="E309">
        <v>11889079</v>
      </c>
      <c r="F309" s="111">
        <v>44909</v>
      </c>
      <c r="G309" t="s">
        <v>1281</v>
      </c>
      <c r="H309" s="111">
        <v>44909</v>
      </c>
      <c r="I309" t="s">
        <v>282</v>
      </c>
      <c r="J309"/>
      <c r="K309" t="s">
        <v>1430</v>
      </c>
      <c r="L309" t="s">
        <v>1409</v>
      </c>
      <c r="M309"/>
      <c r="N309" t="s">
        <v>1431</v>
      </c>
      <c r="O309" t="s">
        <v>1411</v>
      </c>
      <c r="P309" t="s">
        <v>254</v>
      </c>
      <c r="Q309"/>
      <c r="R309"/>
      <c r="S309" t="s">
        <v>1414</v>
      </c>
      <c r="T309" s="125">
        <v>10000</v>
      </c>
      <c r="U309"/>
      <c r="V309"/>
      <c r="W309"/>
    </row>
    <row r="310" spans="1:23" s="27" customFormat="1">
      <c r="A310" t="s">
        <v>246</v>
      </c>
      <c r="B310" t="s">
        <v>880</v>
      </c>
      <c r="C310" t="s">
        <v>1107</v>
      </c>
      <c r="D310" t="s">
        <v>54</v>
      </c>
      <c r="E310">
        <v>11889594</v>
      </c>
      <c r="F310" s="111">
        <v>44909</v>
      </c>
      <c r="G310" t="s">
        <v>1282</v>
      </c>
      <c r="H310" s="111">
        <v>44909</v>
      </c>
      <c r="I310" t="s">
        <v>253</v>
      </c>
      <c r="J310"/>
      <c r="K310" t="s">
        <v>1408</v>
      </c>
      <c r="L310" t="s">
        <v>1409</v>
      </c>
      <c r="M310"/>
      <c r="N310" t="s">
        <v>1446</v>
      </c>
      <c r="O310" t="s">
        <v>1411</v>
      </c>
      <c r="P310" t="s">
        <v>254</v>
      </c>
      <c r="Q310" t="s">
        <v>1412</v>
      </c>
      <c r="R310" t="s">
        <v>1412</v>
      </c>
      <c r="S310" t="s">
        <v>1412</v>
      </c>
      <c r="T310" s="125">
        <v>10000</v>
      </c>
      <c r="U310"/>
      <c r="V310">
        <v>114.33</v>
      </c>
      <c r="W310">
        <v>6948.15</v>
      </c>
    </row>
    <row r="311" spans="1:23" s="27" customFormat="1">
      <c r="A311" t="s">
        <v>246</v>
      </c>
      <c r="B311" t="s">
        <v>880</v>
      </c>
      <c r="C311" t="s">
        <v>1107</v>
      </c>
      <c r="D311" t="s">
        <v>54</v>
      </c>
      <c r="E311">
        <v>11933672</v>
      </c>
      <c r="F311" s="111">
        <v>44921</v>
      </c>
      <c r="G311" t="s">
        <v>1283</v>
      </c>
      <c r="H311" s="111">
        <v>44921</v>
      </c>
      <c r="I311" t="s">
        <v>253</v>
      </c>
      <c r="J311"/>
      <c r="K311" t="s">
        <v>1408</v>
      </c>
      <c r="L311" t="s">
        <v>1409</v>
      </c>
      <c r="M311"/>
      <c r="N311" t="s">
        <v>1413</v>
      </c>
      <c r="O311" t="s">
        <v>1411</v>
      </c>
      <c r="P311" t="s">
        <v>252</v>
      </c>
      <c r="Q311" t="s">
        <v>1412</v>
      </c>
      <c r="R311" t="s">
        <v>1412</v>
      </c>
      <c r="S311" t="s">
        <v>1412</v>
      </c>
      <c r="T311" s="125">
        <v>20000</v>
      </c>
      <c r="U311"/>
      <c r="V311">
        <v>1953.65</v>
      </c>
      <c r="W311">
        <v>4871.05</v>
      </c>
    </row>
    <row r="312" spans="1:23" s="27" customFormat="1">
      <c r="A312" t="s">
        <v>246</v>
      </c>
      <c r="B312" t="s">
        <v>880</v>
      </c>
      <c r="C312" t="s">
        <v>1107</v>
      </c>
      <c r="D312" t="s">
        <v>54</v>
      </c>
      <c r="E312">
        <v>11938273</v>
      </c>
      <c r="F312" s="111">
        <v>44922</v>
      </c>
      <c r="G312" t="s">
        <v>1284</v>
      </c>
      <c r="H312" s="111">
        <v>44922</v>
      </c>
      <c r="I312" t="s">
        <v>253</v>
      </c>
      <c r="J312"/>
      <c r="K312" t="s">
        <v>1408</v>
      </c>
      <c r="L312" t="s">
        <v>1409</v>
      </c>
      <c r="M312"/>
      <c r="N312" t="s">
        <v>1432</v>
      </c>
      <c r="O312" t="s">
        <v>1411</v>
      </c>
      <c r="P312" t="s">
        <v>252</v>
      </c>
      <c r="Q312" t="s">
        <v>1412</v>
      </c>
      <c r="R312" t="s">
        <v>1412</v>
      </c>
      <c r="S312" t="s">
        <v>1412</v>
      </c>
      <c r="T312" s="125">
        <v>200000</v>
      </c>
      <c r="U312"/>
      <c r="V312">
        <v>6883.42</v>
      </c>
      <c r="W312">
        <v>20460.3</v>
      </c>
    </row>
    <row r="313" spans="1:23" s="27" customFormat="1">
      <c r="A313" t="s">
        <v>246</v>
      </c>
      <c r="B313" t="s">
        <v>880</v>
      </c>
      <c r="C313" t="s">
        <v>1107</v>
      </c>
      <c r="D313" t="s">
        <v>54</v>
      </c>
      <c r="E313">
        <v>11945018</v>
      </c>
      <c r="F313" s="111">
        <v>44923</v>
      </c>
      <c r="G313" t="s">
        <v>1285</v>
      </c>
      <c r="H313" s="111">
        <v>44923</v>
      </c>
      <c r="I313" t="s">
        <v>263</v>
      </c>
      <c r="J313"/>
      <c r="K313" t="s">
        <v>1408</v>
      </c>
      <c r="L313" t="s">
        <v>1409</v>
      </c>
      <c r="M313"/>
      <c r="N313" t="s">
        <v>1440</v>
      </c>
      <c r="O313" t="s">
        <v>1411</v>
      </c>
      <c r="P313" t="s">
        <v>252</v>
      </c>
      <c r="Q313"/>
      <c r="R313"/>
      <c r="S313"/>
      <c r="T313" s="125">
        <v>10000</v>
      </c>
      <c r="U313"/>
      <c r="V313"/>
      <c r="W313"/>
    </row>
    <row r="314" spans="1:23" s="27" customFormat="1">
      <c r="A314" t="s">
        <v>246</v>
      </c>
      <c r="B314" t="s">
        <v>880</v>
      </c>
      <c r="C314" t="s">
        <v>1107</v>
      </c>
      <c r="D314" t="s">
        <v>54</v>
      </c>
      <c r="E314">
        <v>11992199</v>
      </c>
      <c r="F314" s="111">
        <v>44937</v>
      </c>
      <c r="G314" t="s">
        <v>1944</v>
      </c>
      <c r="H314" s="111">
        <v>44937</v>
      </c>
      <c r="I314" t="s">
        <v>253</v>
      </c>
      <c r="J314"/>
      <c r="K314" t="s">
        <v>1408</v>
      </c>
      <c r="L314" t="s">
        <v>1409</v>
      </c>
      <c r="M314"/>
      <c r="N314" t="s">
        <v>1436</v>
      </c>
      <c r="O314" t="s">
        <v>1411</v>
      </c>
      <c r="P314" t="s">
        <v>252</v>
      </c>
      <c r="Q314" t="s">
        <v>1412</v>
      </c>
      <c r="R314" t="s">
        <v>1412</v>
      </c>
      <c r="S314" t="s">
        <v>1412</v>
      </c>
      <c r="T314" s="125">
        <v>30000</v>
      </c>
      <c r="U314"/>
      <c r="V314">
        <v>1519.82</v>
      </c>
      <c r="W314">
        <v>6767</v>
      </c>
    </row>
    <row r="315" spans="1:23" s="27" customFormat="1">
      <c r="A315" t="s">
        <v>246</v>
      </c>
      <c r="B315" t="s">
        <v>880</v>
      </c>
      <c r="C315" t="s">
        <v>1107</v>
      </c>
      <c r="D315" t="s">
        <v>54</v>
      </c>
      <c r="E315">
        <v>12000381</v>
      </c>
      <c r="F315" s="111">
        <v>44939</v>
      </c>
      <c r="G315" t="s">
        <v>1945</v>
      </c>
      <c r="H315" s="111">
        <v>44939</v>
      </c>
      <c r="I315" t="s">
        <v>253</v>
      </c>
      <c r="J315"/>
      <c r="K315" t="s">
        <v>1408</v>
      </c>
      <c r="L315" t="s">
        <v>1409</v>
      </c>
      <c r="M315"/>
      <c r="N315" t="s">
        <v>1420</v>
      </c>
      <c r="O315" t="s">
        <v>1411</v>
      </c>
      <c r="P315" t="s">
        <v>254</v>
      </c>
      <c r="Q315" t="s">
        <v>1412</v>
      </c>
      <c r="R315" t="s">
        <v>1412</v>
      </c>
      <c r="S315" t="s">
        <v>1412</v>
      </c>
      <c r="T315" s="125">
        <v>15000</v>
      </c>
      <c r="U315"/>
      <c r="V315">
        <v>1276.54</v>
      </c>
      <c r="W315">
        <v>7139.96</v>
      </c>
    </row>
    <row r="316" spans="1:23" s="27" customFormat="1">
      <c r="A316" t="s">
        <v>246</v>
      </c>
      <c r="B316" t="s">
        <v>880</v>
      </c>
      <c r="C316" t="s">
        <v>1107</v>
      </c>
      <c r="D316" t="s">
        <v>54</v>
      </c>
      <c r="E316">
        <v>12021767</v>
      </c>
      <c r="F316" s="111">
        <v>44946</v>
      </c>
      <c r="G316" t="s">
        <v>1946</v>
      </c>
      <c r="H316" s="111">
        <v>44946</v>
      </c>
      <c r="I316" t="s">
        <v>253</v>
      </c>
      <c r="J316"/>
      <c r="K316" t="s">
        <v>1408</v>
      </c>
      <c r="L316" t="s">
        <v>1409</v>
      </c>
      <c r="M316"/>
      <c r="N316" t="s">
        <v>1492</v>
      </c>
      <c r="O316" t="s">
        <v>1411</v>
      </c>
      <c r="P316" t="s">
        <v>254</v>
      </c>
      <c r="Q316" t="s">
        <v>1412</v>
      </c>
      <c r="R316" t="s">
        <v>1412</v>
      </c>
      <c r="S316" t="s">
        <v>1412</v>
      </c>
      <c r="T316" s="125">
        <v>80000</v>
      </c>
      <c r="U316"/>
      <c r="V316">
        <v>5913.16</v>
      </c>
      <c r="W316">
        <v>6680</v>
      </c>
    </row>
    <row r="317" spans="1:23" s="27" customFormat="1">
      <c r="A317" t="s">
        <v>246</v>
      </c>
      <c r="B317" t="s">
        <v>880</v>
      </c>
      <c r="C317" t="s">
        <v>1107</v>
      </c>
      <c r="D317" t="s">
        <v>54</v>
      </c>
      <c r="E317">
        <v>12115818</v>
      </c>
      <c r="F317" s="111">
        <v>44967</v>
      </c>
      <c r="G317" t="s">
        <v>3058</v>
      </c>
      <c r="H317" s="111">
        <v>44967</v>
      </c>
      <c r="I317" t="s">
        <v>253</v>
      </c>
      <c r="J317"/>
      <c r="K317" t="s">
        <v>1408</v>
      </c>
      <c r="L317" t="s">
        <v>1409</v>
      </c>
      <c r="M317"/>
      <c r="N317" t="s">
        <v>1453</v>
      </c>
      <c r="O317" t="s">
        <v>1411</v>
      </c>
      <c r="P317" t="s">
        <v>254</v>
      </c>
      <c r="Q317" t="s">
        <v>1412</v>
      </c>
      <c r="R317" t="s">
        <v>1412</v>
      </c>
      <c r="S317" t="s">
        <v>1412</v>
      </c>
      <c r="T317" s="125">
        <v>400000</v>
      </c>
      <c r="U317"/>
      <c r="V317">
        <v>140670.66</v>
      </c>
      <c r="W317">
        <v>377939.38</v>
      </c>
    </row>
    <row r="318" spans="1:23" s="27" customFormat="1">
      <c r="A318" t="s">
        <v>246</v>
      </c>
      <c r="B318" t="s">
        <v>880</v>
      </c>
      <c r="C318" t="s">
        <v>3059</v>
      </c>
      <c r="D318" t="s">
        <v>54</v>
      </c>
      <c r="E318">
        <v>12110755</v>
      </c>
      <c r="F318" s="111">
        <v>44966</v>
      </c>
      <c r="G318" t="s">
        <v>3060</v>
      </c>
      <c r="H318" s="111">
        <v>44966</v>
      </c>
      <c r="I318" t="s">
        <v>282</v>
      </c>
      <c r="J318"/>
      <c r="K318" t="s">
        <v>1408</v>
      </c>
      <c r="L318" t="s">
        <v>1409</v>
      </c>
      <c r="M318"/>
      <c r="N318" t="s">
        <v>1474</v>
      </c>
      <c r="O318" t="s">
        <v>1411</v>
      </c>
      <c r="P318" t="s">
        <v>254</v>
      </c>
      <c r="Q318"/>
      <c r="R318"/>
      <c r="S318"/>
      <c r="T318" s="125">
        <v>120000</v>
      </c>
      <c r="U318"/>
      <c r="V318"/>
      <c r="W318"/>
    </row>
    <row r="319" spans="1:23" s="27" customFormat="1">
      <c r="A319" t="s">
        <v>246</v>
      </c>
      <c r="B319" t="s">
        <v>880</v>
      </c>
      <c r="C319" t="s">
        <v>3059</v>
      </c>
      <c r="D319" t="s">
        <v>54</v>
      </c>
      <c r="E319">
        <v>12111516</v>
      </c>
      <c r="F319" s="111">
        <v>44966</v>
      </c>
      <c r="G319" t="s">
        <v>3061</v>
      </c>
      <c r="H319" s="111">
        <v>44966</v>
      </c>
      <c r="I319" t="s">
        <v>253</v>
      </c>
      <c r="J319"/>
      <c r="K319" t="s">
        <v>1408</v>
      </c>
      <c r="L319" t="s">
        <v>1409</v>
      </c>
      <c r="M319"/>
      <c r="N319" t="s">
        <v>1433</v>
      </c>
      <c r="O319" t="s">
        <v>1411</v>
      </c>
      <c r="P319" t="s">
        <v>252</v>
      </c>
      <c r="Q319" t="s">
        <v>1412</v>
      </c>
      <c r="R319" t="s">
        <v>1412</v>
      </c>
      <c r="S319" t="s">
        <v>1412</v>
      </c>
      <c r="T319" s="125">
        <v>10000</v>
      </c>
      <c r="U319"/>
      <c r="V319">
        <v>1593.47</v>
      </c>
      <c r="W319">
        <v>3702.9</v>
      </c>
    </row>
    <row r="320" spans="1:23" s="27" customFormat="1">
      <c r="A320" t="s">
        <v>246</v>
      </c>
      <c r="B320" t="s">
        <v>880</v>
      </c>
      <c r="C320" t="s">
        <v>3059</v>
      </c>
      <c r="D320" t="s">
        <v>54</v>
      </c>
      <c r="E320">
        <v>12126689</v>
      </c>
      <c r="F320" s="111">
        <v>44995</v>
      </c>
      <c r="G320" t="s">
        <v>4027</v>
      </c>
      <c r="H320" s="111">
        <v>44995</v>
      </c>
      <c r="I320" t="s">
        <v>253</v>
      </c>
      <c r="J320"/>
      <c r="K320" t="s">
        <v>1408</v>
      </c>
      <c r="L320" t="s">
        <v>1409</v>
      </c>
      <c r="M320"/>
      <c r="N320" t="s">
        <v>4741</v>
      </c>
      <c r="O320" t="s">
        <v>1411</v>
      </c>
      <c r="P320" t="s">
        <v>254</v>
      </c>
      <c r="Q320" t="s">
        <v>1412</v>
      </c>
      <c r="R320" t="s">
        <v>1412</v>
      </c>
      <c r="S320" t="s">
        <v>1412</v>
      </c>
      <c r="T320" s="125">
        <v>60000</v>
      </c>
      <c r="U320"/>
      <c r="V320">
        <v>301.13</v>
      </c>
      <c r="W320">
        <v>1909</v>
      </c>
    </row>
    <row r="321" spans="1:23" s="27" customFormat="1">
      <c r="A321" t="s">
        <v>246</v>
      </c>
      <c r="B321" t="s">
        <v>880</v>
      </c>
      <c r="C321" t="s">
        <v>3059</v>
      </c>
      <c r="D321" t="s">
        <v>54</v>
      </c>
      <c r="E321">
        <v>12137076</v>
      </c>
      <c r="F321" s="111">
        <v>45027</v>
      </c>
      <c r="G321" t="s">
        <v>4309</v>
      </c>
      <c r="H321" s="111">
        <v>45027</v>
      </c>
      <c r="I321" t="s">
        <v>282</v>
      </c>
      <c r="J321"/>
      <c r="K321" t="s">
        <v>1408</v>
      </c>
      <c r="L321" t="s">
        <v>1409</v>
      </c>
      <c r="M321"/>
      <c r="N321" t="s">
        <v>1427</v>
      </c>
      <c r="O321" t="s">
        <v>1411</v>
      </c>
      <c r="P321" t="s">
        <v>252</v>
      </c>
      <c r="Q321"/>
      <c r="R321"/>
      <c r="S321" t="s">
        <v>1414</v>
      </c>
      <c r="T321" s="125">
        <v>10000</v>
      </c>
      <c r="U321"/>
      <c r="V321"/>
      <c r="W321"/>
    </row>
    <row r="322" spans="1:23" s="27" customFormat="1">
      <c r="A322" t="s">
        <v>246</v>
      </c>
      <c r="B322" t="s">
        <v>880</v>
      </c>
      <c r="C322" t="s">
        <v>3059</v>
      </c>
      <c r="D322" t="s">
        <v>54</v>
      </c>
      <c r="E322">
        <v>12137471</v>
      </c>
      <c r="F322" s="111">
        <v>44973</v>
      </c>
      <c r="G322" t="s">
        <v>3062</v>
      </c>
      <c r="H322" s="111">
        <v>44973</v>
      </c>
      <c r="I322" t="s">
        <v>253</v>
      </c>
      <c r="J322"/>
      <c r="K322" t="s">
        <v>1408</v>
      </c>
      <c r="L322" t="s">
        <v>1409</v>
      </c>
      <c r="M322"/>
      <c r="N322" t="s">
        <v>1422</v>
      </c>
      <c r="O322" t="s">
        <v>1411</v>
      </c>
      <c r="P322" t="s">
        <v>252</v>
      </c>
      <c r="Q322" t="s">
        <v>1412</v>
      </c>
      <c r="R322" t="s">
        <v>1412</v>
      </c>
      <c r="S322" t="s">
        <v>1412</v>
      </c>
      <c r="T322" s="125">
        <v>60000</v>
      </c>
      <c r="U322"/>
      <c r="V322">
        <v>8295.17</v>
      </c>
      <c r="W322">
        <v>12373.12</v>
      </c>
    </row>
    <row r="323" spans="1:23" s="27" customFormat="1">
      <c r="A323" t="s">
        <v>246</v>
      </c>
      <c r="B323" t="s">
        <v>880</v>
      </c>
      <c r="C323" t="s">
        <v>3059</v>
      </c>
      <c r="D323" t="s">
        <v>54</v>
      </c>
      <c r="E323">
        <v>12142487</v>
      </c>
      <c r="F323" s="111">
        <v>44974</v>
      </c>
      <c r="G323" t="s">
        <v>3063</v>
      </c>
      <c r="H323" s="111">
        <v>44974</v>
      </c>
      <c r="I323" t="s">
        <v>253</v>
      </c>
      <c r="J323"/>
      <c r="K323" t="s">
        <v>1408</v>
      </c>
      <c r="L323" t="s">
        <v>1409</v>
      </c>
      <c r="M323"/>
      <c r="N323" t="s">
        <v>1410</v>
      </c>
      <c r="O323" t="s">
        <v>1411</v>
      </c>
      <c r="P323" t="s">
        <v>254</v>
      </c>
      <c r="Q323" t="s">
        <v>1412</v>
      </c>
      <c r="R323" t="s">
        <v>1412</v>
      </c>
      <c r="S323" t="s">
        <v>1412</v>
      </c>
      <c r="T323" s="125">
        <v>10000</v>
      </c>
      <c r="U323"/>
      <c r="V323">
        <v>2913.01</v>
      </c>
      <c r="W323">
        <v>8654.74</v>
      </c>
    </row>
    <row r="324" spans="1:23" s="27" customFormat="1">
      <c r="A324" t="s">
        <v>246</v>
      </c>
      <c r="B324" t="s">
        <v>880</v>
      </c>
      <c r="C324" t="s">
        <v>3059</v>
      </c>
      <c r="D324" t="s">
        <v>54</v>
      </c>
      <c r="E324">
        <v>12157976</v>
      </c>
      <c r="F324" s="111">
        <v>44981</v>
      </c>
      <c r="G324" t="s">
        <v>3064</v>
      </c>
      <c r="H324" s="111">
        <v>44981</v>
      </c>
      <c r="I324" t="s">
        <v>253</v>
      </c>
      <c r="J324"/>
      <c r="K324" t="s">
        <v>1408</v>
      </c>
      <c r="L324" t="s">
        <v>1409</v>
      </c>
      <c r="M324"/>
      <c r="N324" t="s">
        <v>1432</v>
      </c>
      <c r="O324" t="s">
        <v>1411</v>
      </c>
      <c r="P324" t="s">
        <v>252</v>
      </c>
      <c r="Q324" t="s">
        <v>1412</v>
      </c>
      <c r="R324" t="s">
        <v>1412</v>
      </c>
      <c r="S324" t="s">
        <v>1412</v>
      </c>
      <c r="T324" s="125">
        <v>10000</v>
      </c>
      <c r="U324"/>
      <c r="V324">
        <v>0</v>
      </c>
      <c r="W324">
        <v>2215.5500000000002</v>
      </c>
    </row>
    <row r="325" spans="1:23" s="27" customFormat="1">
      <c r="A325" t="s">
        <v>246</v>
      </c>
      <c r="B325" t="s">
        <v>880</v>
      </c>
      <c r="C325" t="s">
        <v>3059</v>
      </c>
      <c r="D325" t="s">
        <v>54</v>
      </c>
      <c r="E325">
        <v>12202408</v>
      </c>
      <c r="F325" s="111">
        <v>44992</v>
      </c>
      <c r="G325" t="s">
        <v>4028</v>
      </c>
      <c r="H325" s="111">
        <v>44992</v>
      </c>
      <c r="I325" t="s">
        <v>253</v>
      </c>
      <c r="J325"/>
      <c r="K325" t="s">
        <v>1408</v>
      </c>
      <c r="L325" t="s">
        <v>1409</v>
      </c>
      <c r="M325"/>
      <c r="N325" t="s">
        <v>1444</v>
      </c>
      <c r="O325" t="s">
        <v>1411</v>
      </c>
      <c r="P325" t="s">
        <v>254</v>
      </c>
      <c r="Q325" t="s">
        <v>1412</v>
      </c>
      <c r="R325" t="s">
        <v>1412</v>
      </c>
      <c r="S325" t="s">
        <v>1412</v>
      </c>
      <c r="T325" s="125">
        <v>150000</v>
      </c>
      <c r="U325"/>
      <c r="V325">
        <v>20245.28</v>
      </c>
      <c r="W325">
        <v>60031.55</v>
      </c>
    </row>
    <row r="326" spans="1:23" s="27" customFormat="1">
      <c r="A326" t="s">
        <v>246</v>
      </c>
      <c r="B326" t="s">
        <v>880</v>
      </c>
      <c r="C326" t="s">
        <v>3059</v>
      </c>
      <c r="D326" t="s">
        <v>54</v>
      </c>
      <c r="E326">
        <v>12243199</v>
      </c>
      <c r="F326" s="111">
        <v>45001</v>
      </c>
      <c r="G326" t="s">
        <v>4029</v>
      </c>
      <c r="H326" s="111">
        <v>45001</v>
      </c>
      <c r="I326" t="s">
        <v>282</v>
      </c>
      <c r="J326"/>
      <c r="K326" t="s">
        <v>1408</v>
      </c>
      <c r="L326" t="s">
        <v>1409</v>
      </c>
      <c r="M326"/>
      <c r="N326" t="s">
        <v>1426</v>
      </c>
      <c r="O326" t="s">
        <v>1411</v>
      </c>
      <c r="P326" t="s">
        <v>254</v>
      </c>
      <c r="Q326"/>
      <c r="R326"/>
      <c r="S326" t="s">
        <v>1414</v>
      </c>
      <c r="T326" s="125">
        <v>10000</v>
      </c>
      <c r="U326"/>
      <c r="V326"/>
      <c r="W326"/>
    </row>
    <row r="327" spans="1:23" s="27" customFormat="1">
      <c r="A327" t="s">
        <v>246</v>
      </c>
      <c r="B327" t="s">
        <v>880</v>
      </c>
      <c r="C327" t="s">
        <v>3059</v>
      </c>
      <c r="D327" t="s">
        <v>54</v>
      </c>
      <c r="E327">
        <v>12261425</v>
      </c>
      <c r="F327" s="111">
        <v>45006</v>
      </c>
      <c r="G327" t="s">
        <v>4030</v>
      </c>
      <c r="H327" s="111">
        <v>45006</v>
      </c>
      <c r="I327" t="s">
        <v>263</v>
      </c>
      <c r="J327"/>
      <c r="K327" t="s">
        <v>1408</v>
      </c>
      <c r="L327" t="s">
        <v>1409</v>
      </c>
      <c r="M327"/>
      <c r="N327" t="s">
        <v>1433</v>
      </c>
      <c r="O327" t="s">
        <v>1411</v>
      </c>
      <c r="P327" t="s">
        <v>254</v>
      </c>
      <c r="Q327"/>
      <c r="R327"/>
      <c r="S327" t="s">
        <v>1414</v>
      </c>
      <c r="T327" s="125">
        <v>10000</v>
      </c>
      <c r="U327"/>
      <c r="V327"/>
      <c r="W327"/>
    </row>
    <row r="328" spans="1:23" s="27" customFormat="1">
      <c r="A328" t="s">
        <v>246</v>
      </c>
      <c r="B328" t="s">
        <v>880</v>
      </c>
      <c r="C328" t="s">
        <v>3059</v>
      </c>
      <c r="D328" t="s">
        <v>54</v>
      </c>
      <c r="E328">
        <v>12273556</v>
      </c>
      <c r="F328" s="111">
        <v>45008</v>
      </c>
      <c r="G328" t="s">
        <v>4031</v>
      </c>
      <c r="H328" s="111">
        <v>45008</v>
      </c>
      <c r="I328" t="s">
        <v>282</v>
      </c>
      <c r="J328"/>
      <c r="K328" t="s">
        <v>1408</v>
      </c>
      <c r="L328" t="s">
        <v>1409</v>
      </c>
      <c r="M328"/>
      <c r="N328" t="s">
        <v>1421</v>
      </c>
      <c r="O328" t="s">
        <v>1411</v>
      </c>
      <c r="P328" t="s">
        <v>252</v>
      </c>
      <c r="Q328"/>
      <c r="R328"/>
      <c r="S328" t="s">
        <v>1414</v>
      </c>
      <c r="T328" s="125">
        <v>10000</v>
      </c>
      <c r="U328"/>
      <c r="V328"/>
      <c r="W328"/>
    </row>
    <row r="329" spans="1:23" s="27" customFormat="1">
      <c r="A329" t="s">
        <v>246</v>
      </c>
      <c r="B329" t="s">
        <v>880</v>
      </c>
      <c r="C329" t="s">
        <v>3059</v>
      </c>
      <c r="D329" t="s">
        <v>54</v>
      </c>
      <c r="E329">
        <v>12338837</v>
      </c>
      <c r="F329" s="111">
        <v>45021</v>
      </c>
      <c r="G329" t="s">
        <v>4308</v>
      </c>
      <c r="H329" s="111">
        <v>45021</v>
      </c>
      <c r="I329" t="s">
        <v>282</v>
      </c>
      <c r="J329"/>
      <c r="K329" t="s">
        <v>1408</v>
      </c>
      <c r="L329" t="s">
        <v>1409</v>
      </c>
      <c r="M329"/>
      <c r="N329" t="s">
        <v>1420</v>
      </c>
      <c r="O329" t="s">
        <v>1411</v>
      </c>
      <c r="P329" t="s">
        <v>252</v>
      </c>
      <c r="Q329"/>
      <c r="R329"/>
      <c r="S329" t="s">
        <v>1414</v>
      </c>
      <c r="T329" s="125">
        <v>10000</v>
      </c>
      <c r="U329"/>
      <c r="V329"/>
      <c r="W329"/>
    </row>
    <row r="330" spans="1:23" s="27" customFormat="1">
      <c r="A330" t="s">
        <v>246</v>
      </c>
      <c r="B330" t="s">
        <v>880</v>
      </c>
      <c r="C330" t="s">
        <v>3059</v>
      </c>
      <c r="D330" t="s">
        <v>54</v>
      </c>
      <c r="E330">
        <v>12374248</v>
      </c>
      <c r="F330" s="111">
        <v>45033</v>
      </c>
      <c r="G330" t="s">
        <v>4310</v>
      </c>
      <c r="H330" s="111">
        <v>45033</v>
      </c>
      <c r="I330" t="s">
        <v>282</v>
      </c>
      <c r="J330"/>
      <c r="K330" t="s">
        <v>1408</v>
      </c>
      <c r="L330" t="s">
        <v>1409</v>
      </c>
      <c r="M330"/>
      <c r="N330" t="s">
        <v>1421</v>
      </c>
      <c r="O330" t="s">
        <v>1411</v>
      </c>
      <c r="P330" t="s">
        <v>252</v>
      </c>
      <c r="Q330"/>
      <c r="R330"/>
      <c r="S330" t="s">
        <v>1414</v>
      </c>
      <c r="T330" s="125">
        <v>10000</v>
      </c>
      <c r="U330"/>
      <c r="V330"/>
      <c r="W330"/>
    </row>
    <row r="331" spans="1:23" s="27" customFormat="1">
      <c r="A331" t="s">
        <v>246</v>
      </c>
      <c r="B331" t="s">
        <v>880</v>
      </c>
      <c r="C331" t="s">
        <v>343</v>
      </c>
      <c r="D331" t="s">
        <v>54</v>
      </c>
      <c r="E331">
        <v>385882</v>
      </c>
      <c r="F331" s="111">
        <v>44896</v>
      </c>
      <c r="G331" t="s">
        <v>1286</v>
      </c>
      <c r="H331" s="111">
        <v>44896</v>
      </c>
      <c r="I331" t="s">
        <v>253</v>
      </c>
      <c r="J331"/>
      <c r="K331" t="s">
        <v>1418</v>
      </c>
      <c r="L331" t="s">
        <v>1409</v>
      </c>
      <c r="M331"/>
      <c r="N331" t="s">
        <v>1497</v>
      </c>
      <c r="O331" t="s">
        <v>1411</v>
      </c>
      <c r="P331" t="s">
        <v>252</v>
      </c>
      <c r="Q331" t="s">
        <v>1412</v>
      </c>
      <c r="R331" t="s">
        <v>1412</v>
      </c>
      <c r="S331" t="s">
        <v>1412</v>
      </c>
      <c r="T331" s="125">
        <v>20000</v>
      </c>
      <c r="U331"/>
      <c r="V331">
        <v>0</v>
      </c>
      <c r="W331">
        <v>4914.5</v>
      </c>
    </row>
    <row r="332" spans="1:23" s="27" customFormat="1">
      <c r="A332" t="s">
        <v>246</v>
      </c>
      <c r="B332" t="s">
        <v>880</v>
      </c>
      <c r="C332" t="s">
        <v>343</v>
      </c>
      <c r="D332" t="s">
        <v>54</v>
      </c>
      <c r="E332">
        <v>11835347</v>
      </c>
      <c r="F332" s="111">
        <v>44895</v>
      </c>
      <c r="G332" t="s">
        <v>885</v>
      </c>
      <c r="H332" s="111">
        <v>44895</v>
      </c>
      <c r="I332" t="s">
        <v>282</v>
      </c>
      <c r="J332"/>
      <c r="K332" t="s">
        <v>1408</v>
      </c>
      <c r="L332" t="s">
        <v>1409</v>
      </c>
      <c r="M332"/>
      <c r="N332" t="s">
        <v>1433</v>
      </c>
      <c r="O332" t="s">
        <v>1411</v>
      </c>
      <c r="P332" t="s">
        <v>252</v>
      </c>
      <c r="Q332"/>
      <c r="R332"/>
      <c r="S332" t="s">
        <v>1414</v>
      </c>
      <c r="T332" s="125">
        <v>10000</v>
      </c>
      <c r="U332"/>
      <c r="V332"/>
      <c r="W332"/>
    </row>
    <row r="333" spans="1:23" s="27" customFormat="1">
      <c r="A333" t="s">
        <v>246</v>
      </c>
      <c r="B333" t="s">
        <v>880</v>
      </c>
      <c r="C333" t="s">
        <v>343</v>
      </c>
      <c r="D333" t="s">
        <v>54</v>
      </c>
      <c r="E333">
        <v>11848240</v>
      </c>
      <c r="F333" s="111">
        <v>44897</v>
      </c>
      <c r="G333" t="s">
        <v>1287</v>
      </c>
      <c r="H333" s="111">
        <v>44897</v>
      </c>
      <c r="I333" t="s">
        <v>263</v>
      </c>
      <c r="J333"/>
      <c r="K333" t="s">
        <v>1408</v>
      </c>
      <c r="L333" t="s">
        <v>1409</v>
      </c>
      <c r="M333"/>
      <c r="N333" t="s">
        <v>1500</v>
      </c>
      <c r="O333" t="s">
        <v>1411</v>
      </c>
      <c r="P333" t="s">
        <v>252</v>
      </c>
      <c r="Q333"/>
      <c r="R333"/>
      <c r="S333"/>
      <c r="T333" s="125">
        <v>20000</v>
      </c>
      <c r="U333"/>
      <c r="V333"/>
      <c r="W333"/>
    </row>
    <row r="334" spans="1:23" s="27" customFormat="1">
      <c r="A334" t="s">
        <v>246</v>
      </c>
      <c r="B334" t="s">
        <v>880</v>
      </c>
      <c r="C334" t="s">
        <v>343</v>
      </c>
      <c r="D334" t="s">
        <v>54</v>
      </c>
      <c r="E334">
        <v>11856705</v>
      </c>
      <c r="F334" s="111">
        <v>44901</v>
      </c>
      <c r="G334" t="s">
        <v>1288</v>
      </c>
      <c r="H334" s="111">
        <v>44901</v>
      </c>
      <c r="I334" t="s">
        <v>282</v>
      </c>
      <c r="J334"/>
      <c r="K334" t="s">
        <v>1408</v>
      </c>
      <c r="L334" t="s">
        <v>1409</v>
      </c>
      <c r="M334"/>
      <c r="N334" t="s">
        <v>1489</v>
      </c>
      <c r="O334" t="s">
        <v>1411</v>
      </c>
      <c r="P334" t="s">
        <v>252</v>
      </c>
      <c r="Q334" t="s">
        <v>1414</v>
      </c>
      <c r="R334" t="s">
        <v>1414</v>
      </c>
      <c r="S334" t="s">
        <v>1412</v>
      </c>
      <c r="T334" s="125">
        <v>30000</v>
      </c>
      <c r="U334"/>
      <c r="V334"/>
      <c r="W334"/>
    </row>
    <row r="335" spans="1:23" s="27" customFormat="1">
      <c r="A335" t="s">
        <v>246</v>
      </c>
      <c r="B335" t="s">
        <v>880</v>
      </c>
      <c r="C335" t="s">
        <v>343</v>
      </c>
      <c r="D335" t="s">
        <v>54</v>
      </c>
      <c r="E335">
        <v>11992821</v>
      </c>
      <c r="F335" s="111">
        <v>44939</v>
      </c>
      <c r="G335" t="s">
        <v>1947</v>
      </c>
      <c r="H335" s="111">
        <v>44939</v>
      </c>
      <c r="I335" t="s">
        <v>253</v>
      </c>
      <c r="J335"/>
      <c r="K335" t="s">
        <v>1408</v>
      </c>
      <c r="L335" t="s">
        <v>1409</v>
      </c>
      <c r="M335"/>
      <c r="N335" t="s">
        <v>1467</v>
      </c>
      <c r="O335" t="s">
        <v>1411</v>
      </c>
      <c r="P335" t="s">
        <v>254</v>
      </c>
      <c r="Q335" t="s">
        <v>1412</v>
      </c>
      <c r="R335" t="s">
        <v>1412</v>
      </c>
      <c r="S335" t="s">
        <v>1412</v>
      </c>
      <c r="T335" s="125">
        <v>100000</v>
      </c>
      <c r="U335"/>
      <c r="V335">
        <v>261.56</v>
      </c>
      <c r="W335">
        <v>2079</v>
      </c>
    </row>
    <row r="336" spans="1:23" s="27" customFormat="1">
      <c r="A336" t="s">
        <v>246</v>
      </c>
      <c r="B336" t="s">
        <v>880</v>
      </c>
      <c r="C336" t="s">
        <v>343</v>
      </c>
      <c r="D336" t="s">
        <v>54</v>
      </c>
      <c r="E336">
        <v>12006372</v>
      </c>
      <c r="F336" s="111">
        <v>44942</v>
      </c>
      <c r="G336" t="s">
        <v>1948</v>
      </c>
      <c r="H336" s="111">
        <v>44942</v>
      </c>
      <c r="I336" t="s">
        <v>253</v>
      </c>
      <c r="J336"/>
      <c r="K336" t="s">
        <v>1408</v>
      </c>
      <c r="L336" t="s">
        <v>1409</v>
      </c>
      <c r="M336"/>
      <c r="N336" t="s">
        <v>1432</v>
      </c>
      <c r="O336" t="s">
        <v>1411</v>
      </c>
      <c r="P336" t="s">
        <v>252</v>
      </c>
      <c r="Q336" t="s">
        <v>1412</v>
      </c>
      <c r="R336" t="s">
        <v>1412</v>
      </c>
      <c r="S336" t="s">
        <v>1412</v>
      </c>
      <c r="T336" s="125">
        <v>10000</v>
      </c>
      <c r="U336"/>
      <c r="V336">
        <v>2002.99</v>
      </c>
      <c r="W336">
        <v>5603.6</v>
      </c>
    </row>
    <row r="337" spans="1:23" s="27" customFormat="1">
      <c r="A337" t="s">
        <v>246</v>
      </c>
      <c r="B337" t="s">
        <v>880</v>
      </c>
      <c r="C337" t="s">
        <v>343</v>
      </c>
      <c r="D337" t="s">
        <v>54</v>
      </c>
      <c r="E337">
        <v>12078535</v>
      </c>
      <c r="F337" s="111">
        <v>44958</v>
      </c>
      <c r="G337" t="s">
        <v>3065</v>
      </c>
      <c r="H337" s="111">
        <v>44958</v>
      </c>
      <c r="I337" t="s">
        <v>263</v>
      </c>
      <c r="J337"/>
      <c r="K337" t="s">
        <v>1430</v>
      </c>
      <c r="L337" t="s">
        <v>1409</v>
      </c>
      <c r="M337"/>
      <c r="N337" t="s">
        <v>1431</v>
      </c>
      <c r="O337" t="s">
        <v>1411</v>
      </c>
      <c r="P337" t="s">
        <v>254</v>
      </c>
      <c r="Q337"/>
      <c r="R337"/>
      <c r="S337" t="s">
        <v>1414</v>
      </c>
      <c r="T337" s="125">
        <v>10000</v>
      </c>
      <c r="U337"/>
      <c r="V337"/>
      <c r="W337"/>
    </row>
    <row r="338" spans="1:23" s="27" customFormat="1">
      <c r="A338" t="s">
        <v>246</v>
      </c>
      <c r="B338" t="s">
        <v>880</v>
      </c>
      <c r="C338" t="s">
        <v>343</v>
      </c>
      <c r="D338" t="s">
        <v>54</v>
      </c>
      <c r="E338">
        <v>12091907</v>
      </c>
      <c r="F338" s="111">
        <v>44960</v>
      </c>
      <c r="G338" t="s">
        <v>3066</v>
      </c>
      <c r="H338" s="111">
        <v>44960</v>
      </c>
      <c r="I338" t="s">
        <v>253</v>
      </c>
      <c r="J338"/>
      <c r="K338" t="s">
        <v>1408</v>
      </c>
      <c r="L338" t="s">
        <v>1409</v>
      </c>
      <c r="M338"/>
      <c r="N338" t="s">
        <v>1420</v>
      </c>
      <c r="O338" t="s">
        <v>1411</v>
      </c>
      <c r="P338" t="s">
        <v>252</v>
      </c>
      <c r="Q338" t="s">
        <v>1412</v>
      </c>
      <c r="R338" t="s">
        <v>1412</v>
      </c>
      <c r="S338" t="s">
        <v>1412</v>
      </c>
      <c r="T338" s="125">
        <v>20000</v>
      </c>
      <c r="U338"/>
      <c r="V338">
        <v>3081.4</v>
      </c>
      <c r="W338">
        <v>15017.5</v>
      </c>
    </row>
    <row r="339" spans="1:23" s="27" customFormat="1">
      <c r="A339" t="s">
        <v>246</v>
      </c>
      <c r="B339" t="s">
        <v>880</v>
      </c>
      <c r="C339" t="s">
        <v>343</v>
      </c>
      <c r="D339" t="s">
        <v>54</v>
      </c>
      <c r="E339">
        <v>12121752</v>
      </c>
      <c r="F339" s="111">
        <v>44970</v>
      </c>
      <c r="G339" t="s">
        <v>3067</v>
      </c>
      <c r="H339" s="111">
        <v>44970</v>
      </c>
      <c r="I339" t="s">
        <v>253</v>
      </c>
      <c r="J339"/>
      <c r="K339" t="s">
        <v>1408</v>
      </c>
      <c r="L339" t="s">
        <v>1409</v>
      </c>
      <c r="M339"/>
      <c r="N339" t="s">
        <v>1444</v>
      </c>
      <c r="O339" t="s">
        <v>1411</v>
      </c>
      <c r="P339" t="s">
        <v>254</v>
      </c>
      <c r="Q339" t="s">
        <v>1412</v>
      </c>
      <c r="R339" t="s">
        <v>1412</v>
      </c>
      <c r="S339" t="s">
        <v>1412</v>
      </c>
      <c r="T339" s="125">
        <v>60000</v>
      </c>
      <c r="U339"/>
      <c r="V339">
        <v>3208.78</v>
      </c>
      <c r="W339">
        <v>14957.95</v>
      </c>
    </row>
    <row r="340" spans="1:23" s="27" customFormat="1">
      <c r="A340" t="s">
        <v>246</v>
      </c>
      <c r="B340" t="s">
        <v>880</v>
      </c>
      <c r="C340" t="s">
        <v>344</v>
      </c>
      <c r="D340" t="s">
        <v>54</v>
      </c>
      <c r="E340">
        <v>9491584</v>
      </c>
      <c r="F340" s="111">
        <v>44967</v>
      </c>
      <c r="G340" t="s">
        <v>3068</v>
      </c>
      <c r="H340" s="111">
        <v>44967</v>
      </c>
      <c r="I340" t="s">
        <v>253</v>
      </c>
      <c r="J340"/>
      <c r="K340" t="s">
        <v>1461</v>
      </c>
      <c r="L340" t="s">
        <v>1409</v>
      </c>
      <c r="M340"/>
      <c r="N340" t="s">
        <v>1444</v>
      </c>
      <c r="O340" t="s">
        <v>1411</v>
      </c>
      <c r="P340" t="s">
        <v>254</v>
      </c>
      <c r="Q340" t="s">
        <v>1412</v>
      </c>
      <c r="R340" t="s">
        <v>1412</v>
      </c>
      <c r="S340" t="s">
        <v>1412</v>
      </c>
      <c r="T340" s="125">
        <v>150000</v>
      </c>
      <c r="U340"/>
      <c r="V340">
        <v>3.45</v>
      </c>
      <c r="W340">
        <v>16330.07</v>
      </c>
    </row>
    <row r="341" spans="1:23" s="27" customFormat="1">
      <c r="A341" t="s">
        <v>246</v>
      </c>
      <c r="B341" t="s">
        <v>880</v>
      </c>
      <c r="C341" t="s">
        <v>344</v>
      </c>
      <c r="D341" t="s">
        <v>54</v>
      </c>
      <c r="E341">
        <v>11823096</v>
      </c>
      <c r="F341" s="111">
        <v>44914</v>
      </c>
      <c r="G341" t="s">
        <v>1289</v>
      </c>
      <c r="H341" s="111">
        <v>44914</v>
      </c>
      <c r="I341" t="s">
        <v>282</v>
      </c>
      <c r="J341"/>
      <c r="K341" t="s">
        <v>1408</v>
      </c>
      <c r="L341" t="s">
        <v>1409</v>
      </c>
      <c r="M341"/>
      <c r="N341" t="s">
        <v>1432</v>
      </c>
      <c r="O341" t="s">
        <v>1411</v>
      </c>
      <c r="P341" t="s">
        <v>254</v>
      </c>
      <c r="Q341" t="s">
        <v>1414</v>
      </c>
      <c r="R341" t="s">
        <v>1414</v>
      </c>
      <c r="S341" t="s">
        <v>1412</v>
      </c>
      <c r="T341" s="125">
        <v>40000</v>
      </c>
      <c r="U341"/>
      <c r="V341"/>
      <c r="W341"/>
    </row>
    <row r="342" spans="1:23" s="27" customFormat="1">
      <c r="A342" t="s">
        <v>246</v>
      </c>
      <c r="B342" t="s">
        <v>880</v>
      </c>
      <c r="C342" t="s">
        <v>344</v>
      </c>
      <c r="D342" t="s">
        <v>54</v>
      </c>
      <c r="E342">
        <v>11823172</v>
      </c>
      <c r="F342" s="111">
        <v>44928</v>
      </c>
      <c r="G342" t="s">
        <v>1950</v>
      </c>
      <c r="H342" s="111">
        <v>44928</v>
      </c>
      <c r="I342" t="s">
        <v>253</v>
      </c>
      <c r="J342"/>
      <c r="K342" t="s">
        <v>1408</v>
      </c>
      <c r="L342" t="s">
        <v>1438</v>
      </c>
      <c r="M342"/>
      <c r="N342" t="s">
        <v>1413</v>
      </c>
      <c r="O342" t="s">
        <v>1411</v>
      </c>
      <c r="P342" t="s">
        <v>254</v>
      </c>
      <c r="Q342" t="s">
        <v>1412</v>
      </c>
      <c r="R342" t="s">
        <v>1412</v>
      </c>
      <c r="S342" t="s">
        <v>1412</v>
      </c>
      <c r="T342" s="125">
        <v>50000</v>
      </c>
      <c r="U342"/>
      <c r="V342"/>
      <c r="W342"/>
    </row>
    <row r="343" spans="1:23" s="27" customFormat="1">
      <c r="A343" t="s">
        <v>246</v>
      </c>
      <c r="B343" t="s">
        <v>880</v>
      </c>
      <c r="C343" t="s">
        <v>344</v>
      </c>
      <c r="D343" t="s">
        <v>54</v>
      </c>
      <c r="E343">
        <v>11823172</v>
      </c>
      <c r="F343" s="111">
        <v>44928</v>
      </c>
      <c r="G343" t="s">
        <v>1950</v>
      </c>
      <c r="H343" s="111">
        <v>44928</v>
      </c>
      <c r="I343" t="s">
        <v>253</v>
      </c>
      <c r="J343"/>
      <c r="K343" t="s">
        <v>1408</v>
      </c>
      <c r="L343" t="s">
        <v>1409</v>
      </c>
      <c r="M343"/>
      <c r="N343" t="s">
        <v>1413</v>
      </c>
      <c r="O343" t="s">
        <v>1411</v>
      </c>
      <c r="P343" t="s">
        <v>254</v>
      </c>
      <c r="Q343" t="s">
        <v>1412</v>
      </c>
      <c r="R343" t="s">
        <v>1412</v>
      </c>
      <c r="S343" t="s">
        <v>1412</v>
      </c>
      <c r="T343" s="125">
        <v>50000</v>
      </c>
      <c r="U343"/>
      <c r="V343">
        <v>10791.06</v>
      </c>
      <c r="W343">
        <v>11390.88</v>
      </c>
    </row>
    <row r="344" spans="1:23" s="27" customFormat="1">
      <c r="A344" t="s">
        <v>246</v>
      </c>
      <c r="B344" t="s">
        <v>880</v>
      </c>
      <c r="C344" t="s">
        <v>344</v>
      </c>
      <c r="D344" t="s">
        <v>54</v>
      </c>
      <c r="E344">
        <v>11939672</v>
      </c>
      <c r="F344" s="111">
        <v>44929</v>
      </c>
      <c r="G344" t="s">
        <v>1951</v>
      </c>
      <c r="H344" s="111">
        <v>44929</v>
      </c>
      <c r="I344" t="s">
        <v>282</v>
      </c>
      <c r="J344"/>
      <c r="K344" t="s">
        <v>1408</v>
      </c>
      <c r="L344" t="s">
        <v>1409</v>
      </c>
      <c r="M344"/>
      <c r="N344" t="s">
        <v>1469</v>
      </c>
      <c r="O344" t="s">
        <v>1411</v>
      </c>
      <c r="P344" t="s">
        <v>254</v>
      </c>
      <c r="Q344"/>
      <c r="R344"/>
      <c r="S344"/>
      <c r="T344" s="125">
        <v>150000</v>
      </c>
      <c r="U344"/>
      <c r="V344"/>
      <c r="W344"/>
    </row>
    <row r="345" spans="1:23" s="27" customFormat="1">
      <c r="A345" t="s">
        <v>246</v>
      </c>
      <c r="B345" t="s">
        <v>880</v>
      </c>
      <c r="C345" t="s">
        <v>344</v>
      </c>
      <c r="D345" t="s">
        <v>54</v>
      </c>
      <c r="E345">
        <v>11973787</v>
      </c>
      <c r="F345" s="111">
        <v>44944</v>
      </c>
      <c r="G345" t="s">
        <v>1952</v>
      </c>
      <c r="H345" s="111">
        <v>44944</v>
      </c>
      <c r="I345" t="s">
        <v>253</v>
      </c>
      <c r="J345"/>
      <c r="K345" t="s">
        <v>1408</v>
      </c>
      <c r="L345" t="s">
        <v>1409</v>
      </c>
      <c r="M345"/>
      <c r="N345" t="s">
        <v>3149</v>
      </c>
      <c r="O345" t="s">
        <v>1411</v>
      </c>
      <c r="P345" t="s">
        <v>254</v>
      </c>
      <c r="Q345" t="s">
        <v>1412</v>
      </c>
      <c r="R345" t="s">
        <v>1412</v>
      </c>
      <c r="S345" t="s">
        <v>1412</v>
      </c>
      <c r="T345">
        <v>30000</v>
      </c>
      <c r="U345"/>
      <c r="V345">
        <v>1759.6</v>
      </c>
      <c r="W345">
        <v>1877.1</v>
      </c>
    </row>
    <row r="346" spans="1:23" s="27" customFormat="1">
      <c r="A346" t="s">
        <v>246</v>
      </c>
      <c r="B346" t="s">
        <v>880</v>
      </c>
      <c r="C346" t="s">
        <v>344</v>
      </c>
      <c r="D346" t="s">
        <v>54</v>
      </c>
      <c r="E346">
        <v>11982376</v>
      </c>
      <c r="F346" s="111">
        <v>44935</v>
      </c>
      <c r="G346" t="s">
        <v>1953</v>
      </c>
      <c r="H346" s="111">
        <v>44935</v>
      </c>
      <c r="I346" t="s">
        <v>263</v>
      </c>
      <c r="J346"/>
      <c r="K346" t="s">
        <v>1408</v>
      </c>
      <c r="L346" t="s">
        <v>1409</v>
      </c>
      <c r="M346"/>
      <c r="N346" t="s">
        <v>1454</v>
      </c>
      <c r="O346" t="s">
        <v>1411</v>
      </c>
      <c r="P346" t="s">
        <v>254</v>
      </c>
      <c r="Q346"/>
      <c r="R346"/>
      <c r="S346" t="s">
        <v>1414</v>
      </c>
      <c r="T346" s="125">
        <v>10000</v>
      </c>
      <c r="U346"/>
      <c r="V346"/>
      <c r="W346"/>
    </row>
    <row r="347" spans="1:23" s="27" customFormat="1">
      <c r="A347" t="s">
        <v>246</v>
      </c>
      <c r="B347" t="s">
        <v>880</v>
      </c>
      <c r="C347" t="s">
        <v>344</v>
      </c>
      <c r="D347" t="s">
        <v>54</v>
      </c>
      <c r="E347">
        <v>12084898</v>
      </c>
      <c r="F347" s="111">
        <v>44959</v>
      </c>
      <c r="G347" t="s">
        <v>3069</v>
      </c>
      <c r="H347" s="111">
        <v>44959</v>
      </c>
      <c r="I347" t="s">
        <v>253</v>
      </c>
      <c r="J347"/>
      <c r="K347" t="s">
        <v>1408</v>
      </c>
      <c r="L347" t="s">
        <v>1409</v>
      </c>
      <c r="M347"/>
      <c r="N347" t="s">
        <v>4161</v>
      </c>
      <c r="O347" t="s">
        <v>1411</v>
      </c>
      <c r="P347" t="s">
        <v>254</v>
      </c>
      <c r="Q347" t="s">
        <v>1412</v>
      </c>
      <c r="R347" t="s">
        <v>1412</v>
      </c>
      <c r="S347" t="s">
        <v>1412</v>
      </c>
      <c r="T347" s="125">
        <v>30000</v>
      </c>
      <c r="U347"/>
      <c r="V347">
        <v>1576.34</v>
      </c>
      <c r="W347">
        <v>2679.7</v>
      </c>
    </row>
    <row r="348" spans="1:23" s="27" customFormat="1">
      <c r="A348" t="s">
        <v>246</v>
      </c>
      <c r="B348" t="s">
        <v>880</v>
      </c>
      <c r="C348" t="s">
        <v>1748</v>
      </c>
      <c r="D348" t="s">
        <v>54</v>
      </c>
      <c r="E348">
        <v>12111675</v>
      </c>
      <c r="F348" s="111">
        <v>44971</v>
      </c>
      <c r="G348" t="s">
        <v>3070</v>
      </c>
      <c r="H348" s="111">
        <v>44971</v>
      </c>
      <c r="I348" t="s">
        <v>253</v>
      </c>
      <c r="J348"/>
      <c r="K348" t="s">
        <v>1408</v>
      </c>
      <c r="L348" t="s">
        <v>1409</v>
      </c>
      <c r="M348"/>
      <c r="N348" t="s">
        <v>1433</v>
      </c>
      <c r="O348" t="s">
        <v>1411</v>
      </c>
      <c r="P348" t="s">
        <v>254</v>
      </c>
      <c r="Q348" t="s">
        <v>1412</v>
      </c>
      <c r="R348" t="s">
        <v>1412</v>
      </c>
      <c r="S348" t="s">
        <v>1412</v>
      </c>
      <c r="T348" s="125">
        <v>30000</v>
      </c>
      <c r="U348"/>
      <c r="V348">
        <v>1341.19</v>
      </c>
      <c r="W348">
        <v>2346.7199999999998</v>
      </c>
    </row>
    <row r="349" spans="1:23" s="27" customFormat="1">
      <c r="A349" t="s">
        <v>246</v>
      </c>
      <c r="B349" t="s">
        <v>880</v>
      </c>
      <c r="C349" t="s">
        <v>1053</v>
      </c>
      <c r="D349" t="s">
        <v>54</v>
      </c>
      <c r="E349">
        <v>11894722</v>
      </c>
      <c r="F349" s="111">
        <v>44910</v>
      </c>
      <c r="G349" t="s">
        <v>1291</v>
      </c>
      <c r="H349" s="111">
        <v>44910</v>
      </c>
      <c r="I349" t="s">
        <v>253</v>
      </c>
      <c r="J349"/>
      <c r="K349" t="s">
        <v>1408</v>
      </c>
      <c r="L349" t="s">
        <v>1409</v>
      </c>
      <c r="M349"/>
      <c r="N349" t="s">
        <v>1474</v>
      </c>
      <c r="O349" t="s">
        <v>1411</v>
      </c>
      <c r="P349" t="s">
        <v>254</v>
      </c>
      <c r="Q349" t="s">
        <v>1412</v>
      </c>
      <c r="R349" t="s">
        <v>1412</v>
      </c>
      <c r="S349" t="s">
        <v>1412</v>
      </c>
      <c r="T349" s="125">
        <v>50000</v>
      </c>
      <c r="U349"/>
      <c r="V349">
        <v>6090.58</v>
      </c>
      <c r="W349">
        <v>16047.63</v>
      </c>
    </row>
    <row r="350" spans="1:23" s="27" customFormat="1">
      <c r="A350" t="s">
        <v>246</v>
      </c>
      <c r="B350" t="s">
        <v>880</v>
      </c>
      <c r="C350" t="s">
        <v>1053</v>
      </c>
      <c r="D350" t="s">
        <v>54</v>
      </c>
      <c r="E350">
        <v>11900169</v>
      </c>
      <c r="F350" s="111">
        <v>44995</v>
      </c>
      <c r="G350" t="s">
        <v>4032</v>
      </c>
      <c r="H350" s="111">
        <v>44995</v>
      </c>
      <c r="I350" t="s">
        <v>253</v>
      </c>
      <c r="J350"/>
      <c r="K350" t="s">
        <v>1408</v>
      </c>
      <c r="L350" t="s">
        <v>1409</v>
      </c>
      <c r="M350"/>
      <c r="N350" t="s">
        <v>1413</v>
      </c>
      <c r="O350" t="s">
        <v>1411</v>
      </c>
      <c r="P350" t="s">
        <v>254</v>
      </c>
      <c r="Q350" t="s">
        <v>1412</v>
      </c>
      <c r="R350" t="s">
        <v>1412</v>
      </c>
      <c r="S350" t="s">
        <v>1412</v>
      </c>
      <c r="T350" s="125">
        <v>60000</v>
      </c>
      <c r="U350"/>
      <c r="V350">
        <v>7636.72</v>
      </c>
      <c r="W350">
        <v>13646.73</v>
      </c>
    </row>
    <row r="351" spans="1:23" s="27" customFormat="1">
      <c r="A351" t="s">
        <v>246</v>
      </c>
      <c r="B351" t="s">
        <v>880</v>
      </c>
      <c r="C351" t="s">
        <v>1053</v>
      </c>
      <c r="D351" t="s">
        <v>54</v>
      </c>
      <c r="E351">
        <v>11900228</v>
      </c>
      <c r="F351" s="111">
        <v>44914</v>
      </c>
      <c r="G351" t="s">
        <v>1292</v>
      </c>
      <c r="H351" s="111">
        <v>44914</v>
      </c>
      <c r="I351" t="s">
        <v>253</v>
      </c>
      <c r="J351"/>
      <c r="K351" t="s">
        <v>1408</v>
      </c>
      <c r="L351" t="s">
        <v>1409</v>
      </c>
      <c r="M351"/>
      <c r="N351" t="s">
        <v>1413</v>
      </c>
      <c r="O351" t="s">
        <v>1411</v>
      </c>
      <c r="P351" t="s">
        <v>254</v>
      </c>
      <c r="Q351" t="s">
        <v>1412</v>
      </c>
      <c r="R351" t="s">
        <v>1412</v>
      </c>
      <c r="S351" t="s">
        <v>1412</v>
      </c>
      <c r="T351" s="125">
        <v>70000</v>
      </c>
      <c r="U351"/>
      <c r="V351">
        <v>21481.47</v>
      </c>
      <c r="W351">
        <v>26368.400000000001</v>
      </c>
    </row>
    <row r="352" spans="1:23" s="27" customFormat="1">
      <c r="A352" t="s">
        <v>246</v>
      </c>
      <c r="B352" t="s">
        <v>880</v>
      </c>
      <c r="C352" t="s">
        <v>1053</v>
      </c>
      <c r="D352" t="s">
        <v>54</v>
      </c>
      <c r="E352">
        <v>11906683</v>
      </c>
      <c r="F352" s="111">
        <v>44914</v>
      </c>
      <c r="G352" t="s">
        <v>1293</v>
      </c>
      <c r="H352" s="111">
        <v>44914</v>
      </c>
      <c r="I352" t="s">
        <v>253</v>
      </c>
      <c r="J352"/>
      <c r="K352" t="s">
        <v>1408</v>
      </c>
      <c r="L352" t="s">
        <v>1409</v>
      </c>
      <c r="M352"/>
      <c r="N352" t="s">
        <v>1474</v>
      </c>
      <c r="O352" t="s">
        <v>1411</v>
      </c>
      <c r="P352" t="s">
        <v>254</v>
      </c>
      <c r="Q352" t="s">
        <v>1412</v>
      </c>
      <c r="R352" t="s">
        <v>1412</v>
      </c>
      <c r="S352" t="s">
        <v>1412</v>
      </c>
      <c r="T352" s="125">
        <v>50000</v>
      </c>
      <c r="U352"/>
      <c r="V352">
        <v>9703.3700000000008</v>
      </c>
      <c r="W352">
        <v>32069.38</v>
      </c>
    </row>
    <row r="353" spans="1:23" s="27" customFormat="1">
      <c r="A353" t="s">
        <v>246</v>
      </c>
      <c r="B353" t="s">
        <v>880</v>
      </c>
      <c r="C353" t="s">
        <v>1053</v>
      </c>
      <c r="D353" t="s">
        <v>54</v>
      </c>
      <c r="E353">
        <v>11922716</v>
      </c>
      <c r="F353" s="111">
        <v>44917</v>
      </c>
      <c r="G353" t="s">
        <v>1294</v>
      </c>
      <c r="H353" s="111">
        <v>44917</v>
      </c>
      <c r="I353" t="s">
        <v>253</v>
      </c>
      <c r="J353"/>
      <c r="K353" t="s">
        <v>1408</v>
      </c>
      <c r="L353" t="s">
        <v>1409</v>
      </c>
      <c r="M353"/>
      <c r="N353" t="s">
        <v>1439</v>
      </c>
      <c r="O353" t="s">
        <v>1411</v>
      </c>
      <c r="P353" t="s">
        <v>252</v>
      </c>
      <c r="Q353" t="s">
        <v>1429</v>
      </c>
      <c r="R353" t="s">
        <v>1429</v>
      </c>
      <c r="S353" t="s">
        <v>1412</v>
      </c>
      <c r="T353" s="125">
        <v>10000</v>
      </c>
      <c r="U353"/>
      <c r="V353">
        <v>0</v>
      </c>
      <c r="W353">
        <v>1</v>
      </c>
    </row>
    <row r="354" spans="1:23" s="27" customFormat="1">
      <c r="A354" t="s">
        <v>246</v>
      </c>
      <c r="B354" t="s">
        <v>880</v>
      </c>
      <c r="C354" t="s">
        <v>1053</v>
      </c>
      <c r="D354" t="s">
        <v>54</v>
      </c>
      <c r="E354">
        <v>11928332</v>
      </c>
      <c r="F354" s="111">
        <v>44918</v>
      </c>
      <c r="G354" t="s">
        <v>1295</v>
      </c>
      <c r="H354" s="111">
        <v>44918</v>
      </c>
      <c r="I354" t="s">
        <v>253</v>
      </c>
      <c r="J354"/>
      <c r="K354" t="s">
        <v>1430</v>
      </c>
      <c r="L354" t="s">
        <v>1409</v>
      </c>
      <c r="M354"/>
      <c r="N354" t="s">
        <v>1439</v>
      </c>
      <c r="O354" t="s">
        <v>1411</v>
      </c>
      <c r="P354" t="s">
        <v>252</v>
      </c>
      <c r="Q354" t="s">
        <v>1412</v>
      </c>
      <c r="R354" t="s">
        <v>1412</v>
      </c>
      <c r="S354" t="s">
        <v>1412</v>
      </c>
      <c r="T354" s="125">
        <v>15000</v>
      </c>
      <c r="U354"/>
      <c r="V354">
        <v>1222.55</v>
      </c>
      <c r="W354">
        <v>3032.5</v>
      </c>
    </row>
    <row r="355" spans="1:23" s="27" customFormat="1">
      <c r="A355" t="s">
        <v>246</v>
      </c>
      <c r="B355" t="s">
        <v>880</v>
      </c>
      <c r="C355" t="s">
        <v>1053</v>
      </c>
      <c r="D355" t="s">
        <v>54</v>
      </c>
      <c r="E355">
        <v>11928757</v>
      </c>
      <c r="F355" s="111">
        <v>44918</v>
      </c>
      <c r="G355" t="s">
        <v>1296</v>
      </c>
      <c r="H355" s="111">
        <v>44918</v>
      </c>
      <c r="I355" t="s">
        <v>263</v>
      </c>
      <c r="J355"/>
      <c r="K355" t="s">
        <v>1408</v>
      </c>
      <c r="L355" t="s">
        <v>1409</v>
      </c>
      <c r="M355"/>
      <c r="N355" t="s">
        <v>1439</v>
      </c>
      <c r="O355" t="s">
        <v>1411</v>
      </c>
      <c r="P355" t="s">
        <v>252</v>
      </c>
      <c r="Q355"/>
      <c r="R355"/>
      <c r="S355" t="s">
        <v>1414</v>
      </c>
      <c r="T355" s="125">
        <v>10000</v>
      </c>
      <c r="U355"/>
      <c r="V355"/>
      <c r="W355"/>
    </row>
    <row r="356" spans="1:23" s="27" customFormat="1">
      <c r="A356" t="s">
        <v>246</v>
      </c>
      <c r="B356" t="s">
        <v>880</v>
      </c>
      <c r="C356" t="s">
        <v>1053</v>
      </c>
      <c r="D356" t="s">
        <v>54</v>
      </c>
      <c r="E356">
        <v>11932090</v>
      </c>
      <c r="F356" s="111">
        <v>44921</v>
      </c>
      <c r="G356" t="s">
        <v>1297</v>
      </c>
      <c r="H356" s="111">
        <v>44921</v>
      </c>
      <c r="I356" t="s">
        <v>253</v>
      </c>
      <c r="J356"/>
      <c r="K356" t="s">
        <v>1408</v>
      </c>
      <c r="L356" t="s">
        <v>1409</v>
      </c>
      <c r="M356"/>
      <c r="N356" t="s">
        <v>1410</v>
      </c>
      <c r="O356" t="s">
        <v>1411</v>
      </c>
      <c r="P356" t="s">
        <v>254</v>
      </c>
      <c r="Q356" t="s">
        <v>1412</v>
      </c>
      <c r="R356" t="s">
        <v>1412</v>
      </c>
      <c r="S356" t="s">
        <v>1412</v>
      </c>
      <c r="T356" s="125">
        <v>50000</v>
      </c>
      <c r="U356"/>
      <c r="V356">
        <v>9.09</v>
      </c>
      <c r="W356">
        <v>26477.58</v>
      </c>
    </row>
    <row r="357" spans="1:23" s="27" customFormat="1">
      <c r="A357" t="s">
        <v>246</v>
      </c>
      <c r="B357" t="s">
        <v>880</v>
      </c>
      <c r="C357" t="s">
        <v>1053</v>
      </c>
      <c r="D357" t="s">
        <v>54</v>
      </c>
      <c r="E357">
        <v>11939598</v>
      </c>
      <c r="F357" s="111">
        <v>44922</v>
      </c>
      <c r="G357" t="s">
        <v>1298</v>
      </c>
      <c r="H357" s="111">
        <v>44923</v>
      </c>
      <c r="I357" t="s">
        <v>253</v>
      </c>
      <c r="J357"/>
      <c r="K357" t="s">
        <v>1408</v>
      </c>
      <c r="L357" t="s">
        <v>1409</v>
      </c>
      <c r="M357"/>
      <c r="N357" t="s">
        <v>1440</v>
      </c>
      <c r="O357" t="s">
        <v>1411</v>
      </c>
      <c r="P357" t="s">
        <v>252</v>
      </c>
      <c r="Q357" t="s">
        <v>1412</v>
      </c>
      <c r="R357" t="s">
        <v>1412</v>
      </c>
      <c r="S357" t="s">
        <v>1412</v>
      </c>
      <c r="T357" s="125">
        <v>50000</v>
      </c>
      <c r="U357"/>
      <c r="V357">
        <v>1840.23</v>
      </c>
      <c r="W357">
        <v>4960.45</v>
      </c>
    </row>
    <row r="358" spans="1:23" s="27" customFormat="1">
      <c r="A358" t="s">
        <v>246</v>
      </c>
      <c r="B358" t="s">
        <v>880</v>
      </c>
      <c r="C358" t="s">
        <v>1053</v>
      </c>
      <c r="D358" t="s">
        <v>54</v>
      </c>
      <c r="E358">
        <v>11968763</v>
      </c>
      <c r="F358" s="111">
        <v>44930</v>
      </c>
      <c r="G358" t="s">
        <v>1955</v>
      </c>
      <c r="H358" s="111">
        <v>44930</v>
      </c>
      <c r="I358" t="s">
        <v>253</v>
      </c>
      <c r="J358"/>
      <c r="K358" t="s">
        <v>1408</v>
      </c>
      <c r="L358" t="s">
        <v>1409</v>
      </c>
      <c r="M358"/>
      <c r="N358" t="s">
        <v>1439</v>
      </c>
      <c r="O358" t="s">
        <v>1411</v>
      </c>
      <c r="P358" t="s">
        <v>252</v>
      </c>
      <c r="Q358" t="s">
        <v>1412</v>
      </c>
      <c r="R358" t="s">
        <v>1412</v>
      </c>
      <c r="S358" t="s">
        <v>1412</v>
      </c>
      <c r="T358" s="125">
        <v>10000</v>
      </c>
      <c r="U358"/>
      <c r="V358">
        <v>1942.6</v>
      </c>
      <c r="W358">
        <v>3129</v>
      </c>
    </row>
    <row r="359" spans="1:23" s="27" customFormat="1">
      <c r="A359" t="s">
        <v>246</v>
      </c>
      <c r="B359" t="s">
        <v>880</v>
      </c>
      <c r="C359" t="s">
        <v>1053</v>
      </c>
      <c r="D359" t="s">
        <v>54</v>
      </c>
      <c r="E359">
        <v>11969239</v>
      </c>
      <c r="F359" s="111">
        <v>44930</v>
      </c>
      <c r="G359" t="s">
        <v>1956</v>
      </c>
      <c r="H359" s="111">
        <v>44930</v>
      </c>
      <c r="I359" t="s">
        <v>253</v>
      </c>
      <c r="J359"/>
      <c r="K359" t="s">
        <v>1430</v>
      </c>
      <c r="L359" t="s">
        <v>1409</v>
      </c>
      <c r="M359"/>
      <c r="N359" t="s">
        <v>1427</v>
      </c>
      <c r="O359" t="s">
        <v>1411</v>
      </c>
      <c r="P359" t="s">
        <v>252</v>
      </c>
      <c r="Q359" t="s">
        <v>1415</v>
      </c>
      <c r="R359" t="s">
        <v>1415</v>
      </c>
      <c r="S359" t="s">
        <v>1415</v>
      </c>
      <c r="T359" s="125">
        <v>50000</v>
      </c>
      <c r="U359"/>
      <c r="V359">
        <v>1362.56</v>
      </c>
      <c r="W359">
        <v>1540</v>
      </c>
    </row>
    <row r="360" spans="1:23" s="27" customFormat="1">
      <c r="A360" t="s">
        <v>246</v>
      </c>
      <c r="B360" t="s">
        <v>880</v>
      </c>
      <c r="C360" t="s">
        <v>1053</v>
      </c>
      <c r="D360" t="s">
        <v>54</v>
      </c>
      <c r="E360">
        <v>11969687</v>
      </c>
      <c r="F360" s="111">
        <v>44930</v>
      </c>
      <c r="G360" t="s">
        <v>1957</v>
      </c>
      <c r="H360" s="111">
        <v>44930</v>
      </c>
      <c r="I360" t="s">
        <v>253</v>
      </c>
      <c r="J360"/>
      <c r="K360" t="s">
        <v>1408</v>
      </c>
      <c r="L360" t="s">
        <v>1409</v>
      </c>
      <c r="M360"/>
      <c r="N360" t="s">
        <v>1447</v>
      </c>
      <c r="O360" t="s">
        <v>1411</v>
      </c>
      <c r="P360" t="s">
        <v>254</v>
      </c>
      <c r="Q360" t="s">
        <v>1412</v>
      </c>
      <c r="R360" t="s">
        <v>1412</v>
      </c>
      <c r="S360" t="s">
        <v>1412</v>
      </c>
      <c r="T360" s="125">
        <v>60000</v>
      </c>
      <c r="U360"/>
      <c r="V360">
        <v>4120.79</v>
      </c>
      <c r="W360">
        <v>11812.85</v>
      </c>
    </row>
    <row r="361" spans="1:23" s="27" customFormat="1">
      <c r="A361" t="s">
        <v>246</v>
      </c>
      <c r="B361" t="s">
        <v>880</v>
      </c>
      <c r="C361" t="s">
        <v>1053</v>
      </c>
      <c r="D361" t="s">
        <v>54</v>
      </c>
      <c r="E361">
        <v>11978087</v>
      </c>
      <c r="F361" s="111">
        <v>44932</v>
      </c>
      <c r="G361" t="s">
        <v>1958</v>
      </c>
      <c r="H361" s="111">
        <v>44932</v>
      </c>
      <c r="I361" t="s">
        <v>253</v>
      </c>
      <c r="J361"/>
      <c r="K361" t="s">
        <v>1408</v>
      </c>
      <c r="L361" t="s">
        <v>1409</v>
      </c>
      <c r="M361"/>
      <c r="N361" t="s">
        <v>1420</v>
      </c>
      <c r="O361" t="s">
        <v>1411</v>
      </c>
      <c r="P361" t="s">
        <v>254</v>
      </c>
      <c r="Q361" t="s">
        <v>1412</v>
      </c>
      <c r="R361" t="s">
        <v>1412</v>
      </c>
      <c r="S361" t="s">
        <v>1412</v>
      </c>
      <c r="T361" s="125">
        <v>50000</v>
      </c>
      <c r="U361"/>
      <c r="V361">
        <v>476</v>
      </c>
      <c r="W361">
        <v>2116</v>
      </c>
    </row>
    <row r="362" spans="1:23" s="27" customFormat="1">
      <c r="A362" t="s">
        <v>246</v>
      </c>
      <c r="B362" t="s">
        <v>880</v>
      </c>
      <c r="C362" t="s">
        <v>1053</v>
      </c>
      <c r="D362" t="s">
        <v>54</v>
      </c>
      <c r="E362">
        <v>11978687</v>
      </c>
      <c r="F362" s="111">
        <v>44933</v>
      </c>
      <c r="G362" t="s">
        <v>1959</v>
      </c>
      <c r="H362" s="111">
        <v>44933</v>
      </c>
      <c r="I362" t="s">
        <v>282</v>
      </c>
      <c r="J362"/>
      <c r="K362" t="s">
        <v>1408</v>
      </c>
      <c r="L362" t="s">
        <v>1409</v>
      </c>
      <c r="M362"/>
      <c r="N362" t="s">
        <v>1427</v>
      </c>
      <c r="O362" t="s">
        <v>1411</v>
      </c>
      <c r="P362" t="s">
        <v>254</v>
      </c>
      <c r="Q362"/>
      <c r="R362"/>
      <c r="S362"/>
      <c r="T362" s="125">
        <v>160000</v>
      </c>
      <c r="U362"/>
      <c r="V362"/>
      <c r="W362"/>
    </row>
    <row r="363" spans="1:23" s="27" customFormat="1">
      <c r="A363" t="s">
        <v>246</v>
      </c>
      <c r="B363" t="s">
        <v>880</v>
      </c>
      <c r="C363" t="s">
        <v>1053</v>
      </c>
      <c r="D363" t="s">
        <v>54</v>
      </c>
      <c r="E363">
        <v>12033025</v>
      </c>
      <c r="F363" s="111">
        <v>44967</v>
      </c>
      <c r="G363" t="s">
        <v>3071</v>
      </c>
      <c r="H363" s="111">
        <v>44967</v>
      </c>
      <c r="I363" t="s">
        <v>253</v>
      </c>
      <c r="J363"/>
      <c r="K363" t="s">
        <v>1408</v>
      </c>
      <c r="L363" t="s">
        <v>1409</v>
      </c>
      <c r="M363"/>
      <c r="N363" t="s">
        <v>1497</v>
      </c>
      <c r="O363" t="s">
        <v>1411</v>
      </c>
      <c r="P363" t="s">
        <v>252</v>
      </c>
      <c r="Q363" t="s">
        <v>1412</v>
      </c>
      <c r="R363" t="s">
        <v>1412</v>
      </c>
      <c r="S363" t="s">
        <v>1412</v>
      </c>
      <c r="T363" s="125">
        <v>10000</v>
      </c>
      <c r="U363"/>
      <c r="V363">
        <v>1322.41</v>
      </c>
      <c r="W363">
        <v>1435</v>
      </c>
    </row>
    <row r="364" spans="1:23" s="27" customFormat="1">
      <c r="A364" t="s">
        <v>246</v>
      </c>
      <c r="B364" t="s">
        <v>880</v>
      </c>
      <c r="C364" t="s">
        <v>1053</v>
      </c>
      <c r="D364" t="s">
        <v>54</v>
      </c>
      <c r="E364">
        <v>12190515</v>
      </c>
      <c r="F364" s="111">
        <v>44987</v>
      </c>
      <c r="G364" t="s">
        <v>4033</v>
      </c>
      <c r="H364" s="111">
        <v>44987</v>
      </c>
      <c r="I364" t="s">
        <v>263</v>
      </c>
      <c r="J364"/>
      <c r="K364" t="s">
        <v>1408</v>
      </c>
      <c r="L364" t="s">
        <v>1409</v>
      </c>
      <c r="M364"/>
      <c r="N364" t="s">
        <v>1458</v>
      </c>
      <c r="O364" t="s">
        <v>1411</v>
      </c>
      <c r="P364" t="s">
        <v>252</v>
      </c>
      <c r="Q364"/>
      <c r="R364"/>
      <c r="S364" t="s">
        <v>1414</v>
      </c>
      <c r="T364" s="125">
        <v>30000</v>
      </c>
      <c r="U364"/>
      <c r="V364"/>
      <c r="W364"/>
    </row>
    <row r="365" spans="1:23" s="27" customFormat="1">
      <c r="A365" t="s">
        <v>246</v>
      </c>
      <c r="B365" t="s">
        <v>335</v>
      </c>
      <c r="C365" t="s">
        <v>264</v>
      </c>
      <c r="D365" t="s">
        <v>54</v>
      </c>
      <c r="E365">
        <v>11568475</v>
      </c>
      <c r="F365" s="111">
        <v>44847</v>
      </c>
      <c r="G365" t="s">
        <v>336</v>
      </c>
      <c r="H365" s="111">
        <v>44847</v>
      </c>
      <c r="I365" t="s">
        <v>253</v>
      </c>
      <c r="J365"/>
      <c r="K365" t="s">
        <v>1408</v>
      </c>
      <c r="L365" t="s">
        <v>1438</v>
      </c>
      <c r="M365"/>
      <c r="N365" t="s">
        <v>1475</v>
      </c>
      <c r="O365" t="s">
        <v>1411</v>
      </c>
      <c r="P365" t="s">
        <v>252</v>
      </c>
      <c r="Q365" t="s">
        <v>1412</v>
      </c>
      <c r="R365" t="s">
        <v>1412</v>
      </c>
      <c r="S365" t="s">
        <v>1412</v>
      </c>
      <c r="T365" s="125">
        <v>25000</v>
      </c>
      <c r="U365"/>
      <c r="V365"/>
      <c r="W365"/>
    </row>
    <row r="366" spans="1:23" s="27" customFormat="1">
      <c r="A366" t="s">
        <v>246</v>
      </c>
      <c r="B366" t="s">
        <v>335</v>
      </c>
      <c r="C366" t="s">
        <v>264</v>
      </c>
      <c r="D366" t="s">
        <v>54</v>
      </c>
      <c r="E366">
        <v>11568475</v>
      </c>
      <c r="F366" s="111">
        <v>44847</v>
      </c>
      <c r="G366" t="s">
        <v>336</v>
      </c>
      <c r="H366" s="111">
        <v>44847</v>
      </c>
      <c r="I366" t="s">
        <v>253</v>
      </c>
      <c r="J366"/>
      <c r="K366" t="s">
        <v>1408</v>
      </c>
      <c r="L366" t="s">
        <v>1409</v>
      </c>
      <c r="M366"/>
      <c r="N366" t="s">
        <v>1475</v>
      </c>
      <c r="O366" t="s">
        <v>1411</v>
      </c>
      <c r="P366" t="s">
        <v>252</v>
      </c>
      <c r="Q366" t="s">
        <v>1412</v>
      </c>
      <c r="R366" t="s">
        <v>1412</v>
      </c>
      <c r="S366" t="s">
        <v>1412</v>
      </c>
      <c r="T366" s="125">
        <v>25000</v>
      </c>
      <c r="U366"/>
      <c r="V366">
        <v>1477.95</v>
      </c>
      <c r="W366">
        <v>2745</v>
      </c>
    </row>
    <row r="367" spans="1:23" s="27" customFormat="1">
      <c r="A367" t="s">
        <v>246</v>
      </c>
      <c r="B367" t="s">
        <v>335</v>
      </c>
      <c r="C367" t="s">
        <v>53</v>
      </c>
      <c r="D367" t="s">
        <v>54</v>
      </c>
      <c r="E367">
        <v>11543842</v>
      </c>
      <c r="F367" s="111">
        <v>44840</v>
      </c>
      <c r="G367" t="s">
        <v>337</v>
      </c>
      <c r="H367" s="111">
        <v>44841</v>
      </c>
      <c r="I367" t="s">
        <v>253</v>
      </c>
      <c r="J367"/>
      <c r="K367" t="s">
        <v>1418</v>
      </c>
      <c r="L367" t="s">
        <v>1409</v>
      </c>
      <c r="M367"/>
      <c r="N367" t="s">
        <v>1426</v>
      </c>
      <c r="O367" t="s">
        <v>1411</v>
      </c>
      <c r="P367" t="s">
        <v>252</v>
      </c>
      <c r="Q367" t="s">
        <v>1412</v>
      </c>
      <c r="R367" t="s">
        <v>1412</v>
      </c>
      <c r="S367" t="s">
        <v>1412</v>
      </c>
      <c r="T367" s="125">
        <v>25000</v>
      </c>
      <c r="U367"/>
      <c r="V367">
        <v>8132.82</v>
      </c>
      <c r="W367">
        <v>10877</v>
      </c>
    </row>
    <row r="368" spans="1:23" s="27" customFormat="1">
      <c r="A368" t="s">
        <v>246</v>
      </c>
      <c r="B368" t="s">
        <v>886</v>
      </c>
      <c r="C368" t="s">
        <v>264</v>
      </c>
      <c r="D368" t="s">
        <v>54</v>
      </c>
      <c r="E368">
        <v>5486500</v>
      </c>
      <c r="F368" s="111">
        <v>44943</v>
      </c>
      <c r="G368" t="s">
        <v>1960</v>
      </c>
      <c r="H368" s="111">
        <v>44943</v>
      </c>
      <c r="I368" t="s">
        <v>253</v>
      </c>
      <c r="J368"/>
      <c r="K368" t="s">
        <v>1418</v>
      </c>
      <c r="L368" t="s">
        <v>1409</v>
      </c>
      <c r="M368"/>
      <c r="N368" t="s">
        <v>1423</v>
      </c>
      <c r="O368" t="s">
        <v>1411</v>
      </c>
      <c r="P368" t="s">
        <v>254</v>
      </c>
      <c r="Q368" t="s">
        <v>1412</v>
      </c>
      <c r="R368" t="s">
        <v>1412</v>
      </c>
      <c r="S368" t="s">
        <v>1412</v>
      </c>
      <c r="T368" s="125">
        <v>30000</v>
      </c>
      <c r="U368"/>
      <c r="V368">
        <v>3149.83</v>
      </c>
      <c r="W368">
        <v>7428.75</v>
      </c>
    </row>
    <row r="369" spans="1:23" s="27" customFormat="1">
      <c r="A369" t="s">
        <v>246</v>
      </c>
      <c r="B369" t="s">
        <v>886</v>
      </c>
      <c r="C369" t="s">
        <v>53</v>
      </c>
      <c r="D369" t="s">
        <v>54</v>
      </c>
      <c r="E369">
        <v>6762625</v>
      </c>
      <c r="F369" s="111">
        <v>44896</v>
      </c>
      <c r="G369" t="s">
        <v>1300</v>
      </c>
      <c r="H369" s="111">
        <v>44902</v>
      </c>
      <c r="I369" t="s">
        <v>253</v>
      </c>
      <c r="J369"/>
      <c r="K369" t="s">
        <v>1418</v>
      </c>
      <c r="L369" t="s">
        <v>1409</v>
      </c>
      <c r="M369"/>
      <c r="N369" t="s">
        <v>1441</v>
      </c>
      <c r="O369" t="s">
        <v>1411</v>
      </c>
      <c r="P369" t="s">
        <v>254</v>
      </c>
      <c r="Q369" t="s">
        <v>1412</v>
      </c>
      <c r="R369" t="s">
        <v>1412</v>
      </c>
      <c r="S369" t="s">
        <v>1412</v>
      </c>
      <c r="T369" s="125">
        <v>20000</v>
      </c>
      <c r="U369"/>
      <c r="V369">
        <v>15641.7</v>
      </c>
      <c r="W369">
        <v>25916.45</v>
      </c>
    </row>
    <row r="370" spans="1:23" s="27" customFormat="1">
      <c r="A370" t="s">
        <v>246</v>
      </c>
      <c r="B370" t="s">
        <v>886</v>
      </c>
      <c r="C370" t="s">
        <v>53</v>
      </c>
      <c r="D370" t="s">
        <v>54</v>
      </c>
      <c r="E370">
        <v>11797553</v>
      </c>
      <c r="F370" s="111">
        <v>44937</v>
      </c>
      <c r="G370" t="s">
        <v>1961</v>
      </c>
      <c r="H370" s="111">
        <v>44937</v>
      </c>
      <c r="I370" t="s">
        <v>253</v>
      </c>
      <c r="J370"/>
      <c r="K370" t="s">
        <v>1408</v>
      </c>
      <c r="L370" t="s">
        <v>1409</v>
      </c>
      <c r="M370"/>
      <c r="N370" t="s">
        <v>1425</v>
      </c>
      <c r="O370" t="s">
        <v>1411</v>
      </c>
      <c r="P370" t="s">
        <v>254</v>
      </c>
      <c r="Q370" t="s">
        <v>1412</v>
      </c>
      <c r="R370" t="s">
        <v>1412</v>
      </c>
      <c r="S370" t="s">
        <v>1412</v>
      </c>
      <c r="T370" s="125">
        <v>40000</v>
      </c>
      <c r="U370"/>
      <c r="V370">
        <v>8934.93</v>
      </c>
      <c r="W370">
        <v>21597.71</v>
      </c>
    </row>
    <row r="371" spans="1:23" s="27" customFormat="1">
      <c r="A371" t="s">
        <v>246</v>
      </c>
      <c r="B371" t="s">
        <v>886</v>
      </c>
      <c r="C371" t="s">
        <v>53</v>
      </c>
      <c r="D371" t="s">
        <v>54</v>
      </c>
      <c r="E371">
        <v>11860706</v>
      </c>
      <c r="F371" s="111">
        <v>44939</v>
      </c>
      <c r="G371" t="s">
        <v>1962</v>
      </c>
      <c r="H371" s="111">
        <v>44939</v>
      </c>
      <c r="I371" t="s">
        <v>253</v>
      </c>
      <c r="J371"/>
      <c r="K371" t="s">
        <v>1408</v>
      </c>
      <c r="L371" t="s">
        <v>1409</v>
      </c>
      <c r="M371"/>
      <c r="N371" t="s">
        <v>1423</v>
      </c>
      <c r="O371" t="s">
        <v>1411</v>
      </c>
      <c r="P371" t="s">
        <v>252</v>
      </c>
      <c r="Q371" t="s">
        <v>1412</v>
      </c>
      <c r="R371" t="s">
        <v>1412</v>
      </c>
      <c r="S371" t="s">
        <v>1412</v>
      </c>
      <c r="T371" s="125">
        <v>60000</v>
      </c>
      <c r="U371"/>
      <c r="V371">
        <v>366.4</v>
      </c>
      <c r="W371">
        <v>4842.1400000000003</v>
      </c>
    </row>
    <row r="372" spans="1:23" s="27" customFormat="1">
      <c r="A372" t="s">
        <v>246</v>
      </c>
      <c r="B372" t="s">
        <v>886</v>
      </c>
      <c r="C372" t="s">
        <v>53</v>
      </c>
      <c r="D372" t="s">
        <v>54</v>
      </c>
      <c r="E372">
        <v>11945334</v>
      </c>
      <c r="F372" s="111">
        <v>44923</v>
      </c>
      <c r="G372" t="s">
        <v>1400</v>
      </c>
      <c r="H372" s="111">
        <v>44925</v>
      </c>
      <c r="I372" t="s">
        <v>253</v>
      </c>
      <c r="J372"/>
      <c r="K372" t="s">
        <v>1408</v>
      </c>
      <c r="L372" t="s">
        <v>1409</v>
      </c>
      <c r="M372"/>
      <c r="N372" t="s">
        <v>1440</v>
      </c>
      <c r="O372" t="s">
        <v>1411</v>
      </c>
      <c r="P372" t="s">
        <v>254</v>
      </c>
      <c r="Q372" t="s">
        <v>1412</v>
      </c>
      <c r="R372" t="s">
        <v>1412</v>
      </c>
      <c r="S372" t="s">
        <v>1412</v>
      </c>
      <c r="T372" s="125">
        <v>20000</v>
      </c>
      <c r="U372"/>
      <c r="V372">
        <v>18849.39</v>
      </c>
      <c r="W372">
        <v>20140.099999999999</v>
      </c>
    </row>
    <row r="373" spans="1:23" s="27" customFormat="1">
      <c r="A373" t="s">
        <v>246</v>
      </c>
      <c r="B373" t="s">
        <v>886</v>
      </c>
      <c r="C373" t="s">
        <v>53</v>
      </c>
      <c r="D373" t="s">
        <v>54</v>
      </c>
      <c r="E373">
        <v>11964253</v>
      </c>
      <c r="F373" s="111">
        <v>44929</v>
      </c>
      <c r="G373" t="s">
        <v>1963</v>
      </c>
      <c r="H373" s="111">
        <v>44929</v>
      </c>
      <c r="I373" t="s">
        <v>263</v>
      </c>
      <c r="J373"/>
      <c r="K373" t="s">
        <v>1408</v>
      </c>
      <c r="L373" t="s">
        <v>1409</v>
      </c>
      <c r="M373"/>
      <c r="N373" t="s">
        <v>1470</v>
      </c>
      <c r="O373" t="s">
        <v>1411</v>
      </c>
      <c r="P373" t="s">
        <v>252</v>
      </c>
      <c r="Q373"/>
      <c r="R373" t="s">
        <v>1414</v>
      </c>
      <c r="S373" t="s">
        <v>1412</v>
      </c>
      <c r="T373" s="125">
        <v>15000</v>
      </c>
      <c r="U373"/>
      <c r="V373"/>
      <c r="W373"/>
    </row>
    <row r="374" spans="1:23" s="27" customFormat="1">
      <c r="A374" t="s">
        <v>246</v>
      </c>
      <c r="B374" t="s">
        <v>951</v>
      </c>
      <c r="C374" t="s">
        <v>264</v>
      </c>
      <c r="D374" t="s">
        <v>54</v>
      </c>
      <c r="E374">
        <v>8367550</v>
      </c>
      <c r="F374" s="111">
        <v>44982</v>
      </c>
      <c r="G374" t="s">
        <v>3028</v>
      </c>
      <c r="H374" s="111">
        <v>44982</v>
      </c>
      <c r="I374" t="s">
        <v>263</v>
      </c>
      <c r="J374"/>
      <c r="K374" t="s">
        <v>1430</v>
      </c>
      <c r="L374" t="s">
        <v>1409</v>
      </c>
      <c r="M374"/>
      <c r="N374" t="s">
        <v>1437</v>
      </c>
      <c r="O374" t="s">
        <v>1411</v>
      </c>
      <c r="P374" t="s">
        <v>252</v>
      </c>
      <c r="Q374"/>
      <c r="R374"/>
      <c r="S374" t="s">
        <v>1414</v>
      </c>
      <c r="T374" s="125">
        <v>10000</v>
      </c>
      <c r="U374"/>
      <c r="V374"/>
      <c r="W374"/>
    </row>
    <row r="375" spans="1:23" s="27" customFormat="1">
      <c r="A375" t="s">
        <v>246</v>
      </c>
      <c r="B375" t="s">
        <v>951</v>
      </c>
      <c r="C375" t="s">
        <v>264</v>
      </c>
      <c r="D375" t="s">
        <v>54</v>
      </c>
      <c r="E375">
        <v>11859647</v>
      </c>
      <c r="F375" s="111">
        <v>44973</v>
      </c>
      <c r="G375" t="s">
        <v>3029</v>
      </c>
      <c r="H375" s="111">
        <v>44974</v>
      </c>
      <c r="I375" t="s">
        <v>282</v>
      </c>
      <c r="J375"/>
      <c r="K375" t="s">
        <v>1430</v>
      </c>
      <c r="L375" t="s">
        <v>1409</v>
      </c>
      <c r="M375"/>
      <c r="N375" t="s">
        <v>1420</v>
      </c>
      <c r="O375" t="s">
        <v>1411</v>
      </c>
      <c r="P375" t="s">
        <v>254</v>
      </c>
      <c r="Q375"/>
      <c r="R375"/>
      <c r="S375"/>
      <c r="T375" s="125">
        <v>10000</v>
      </c>
      <c r="U375"/>
      <c r="V375"/>
      <c r="W375"/>
    </row>
    <row r="376" spans="1:23" s="27" customFormat="1">
      <c r="A376" t="s">
        <v>246</v>
      </c>
      <c r="B376" t="s">
        <v>951</v>
      </c>
      <c r="C376" t="s">
        <v>264</v>
      </c>
      <c r="D376" t="s">
        <v>54</v>
      </c>
      <c r="E376">
        <v>12079755</v>
      </c>
      <c r="F376" s="111">
        <v>44958</v>
      </c>
      <c r="G376" t="s">
        <v>3030</v>
      </c>
      <c r="H376" s="111">
        <v>44958</v>
      </c>
      <c r="I376" t="s">
        <v>282</v>
      </c>
      <c r="J376"/>
      <c r="K376" t="s">
        <v>1408</v>
      </c>
      <c r="L376" t="s">
        <v>1409</v>
      </c>
      <c r="M376"/>
      <c r="N376" t="s">
        <v>1431</v>
      </c>
      <c r="O376" t="s">
        <v>1411</v>
      </c>
      <c r="P376" t="s">
        <v>254</v>
      </c>
      <c r="Q376"/>
      <c r="R376"/>
      <c r="S376" t="s">
        <v>1414</v>
      </c>
      <c r="T376" s="125">
        <v>10000</v>
      </c>
      <c r="U376"/>
      <c r="V376"/>
      <c r="W376"/>
    </row>
    <row r="377" spans="1:23" s="27" customFormat="1">
      <c r="A377" t="s">
        <v>246</v>
      </c>
      <c r="B377" t="s">
        <v>951</v>
      </c>
      <c r="C377" t="s">
        <v>264</v>
      </c>
      <c r="D377" t="s">
        <v>54</v>
      </c>
      <c r="E377">
        <v>12157306</v>
      </c>
      <c r="F377" s="111">
        <v>44981</v>
      </c>
      <c r="G377" t="s">
        <v>3031</v>
      </c>
      <c r="H377" s="111">
        <v>44981</v>
      </c>
      <c r="I377" t="s">
        <v>263</v>
      </c>
      <c r="J377"/>
      <c r="K377" t="s">
        <v>1418</v>
      </c>
      <c r="L377" t="s">
        <v>1409</v>
      </c>
      <c r="M377"/>
      <c r="N377" t="s">
        <v>1512</v>
      </c>
      <c r="O377" t="s">
        <v>1411</v>
      </c>
      <c r="P377" t="s">
        <v>254</v>
      </c>
      <c r="Q377"/>
      <c r="R377"/>
      <c r="S377" t="s">
        <v>1414</v>
      </c>
      <c r="T377" s="125">
        <v>100000</v>
      </c>
      <c r="U377"/>
      <c r="V377"/>
      <c r="W377"/>
    </row>
    <row r="378" spans="1:23" s="27" customFormat="1">
      <c r="A378" t="s">
        <v>246</v>
      </c>
      <c r="B378" t="s">
        <v>951</v>
      </c>
      <c r="C378" t="s">
        <v>53</v>
      </c>
      <c r="D378" t="s">
        <v>54</v>
      </c>
      <c r="E378">
        <v>680530</v>
      </c>
      <c r="F378" s="111">
        <v>44935</v>
      </c>
      <c r="G378" t="s">
        <v>1917</v>
      </c>
      <c r="H378" s="111">
        <v>44942</v>
      </c>
      <c r="I378" t="s">
        <v>253</v>
      </c>
      <c r="J378"/>
      <c r="K378" t="s">
        <v>1418</v>
      </c>
      <c r="L378" t="s">
        <v>1409</v>
      </c>
      <c r="M378"/>
      <c r="N378" t="s">
        <v>1421</v>
      </c>
      <c r="O378" t="s">
        <v>1411</v>
      </c>
      <c r="P378" t="s">
        <v>254</v>
      </c>
      <c r="Q378" t="s">
        <v>1412</v>
      </c>
      <c r="R378" t="s">
        <v>1412</v>
      </c>
      <c r="S378" t="s">
        <v>1412</v>
      </c>
      <c r="T378" s="125">
        <v>170000</v>
      </c>
      <c r="U378"/>
      <c r="V378">
        <v>0</v>
      </c>
      <c r="W378">
        <v>67371.81</v>
      </c>
    </row>
    <row r="379" spans="1:23" s="27" customFormat="1">
      <c r="A379" t="s">
        <v>246</v>
      </c>
      <c r="B379" t="s">
        <v>951</v>
      </c>
      <c r="C379" t="s">
        <v>53</v>
      </c>
      <c r="D379" t="s">
        <v>54</v>
      </c>
      <c r="E379">
        <v>4239087</v>
      </c>
      <c r="F379" s="111">
        <v>44979</v>
      </c>
      <c r="G379" t="s">
        <v>3032</v>
      </c>
      <c r="H379" s="111">
        <v>44979</v>
      </c>
      <c r="I379" t="s">
        <v>253</v>
      </c>
      <c r="J379"/>
      <c r="K379" t="s">
        <v>1418</v>
      </c>
      <c r="L379" t="s">
        <v>1409</v>
      </c>
      <c r="M379"/>
      <c r="N379" t="s">
        <v>1423</v>
      </c>
      <c r="O379" t="s">
        <v>1411</v>
      </c>
      <c r="P379" t="s">
        <v>254</v>
      </c>
      <c r="Q379" t="s">
        <v>1412</v>
      </c>
      <c r="R379" t="s">
        <v>1412</v>
      </c>
      <c r="S379" t="s">
        <v>1412</v>
      </c>
      <c r="T379" s="125">
        <v>40000</v>
      </c>
      <c r="U379"/>
      <c r="V379">
        <v>2276.19</v>
      </c>
      <c r="W379">
        <v>8019.45</v>
      </c>
    </row>
    <row r="380" spans="1:23" s="27" customFormat="1">
      <c r="A380" t="s">
        <v>246</v>
      </c>
      <c r="B380" t="s">
        <v>951</v>
      </c>
      <c r="C380" t="s">
        <v>53</v>
      </c>
      <c r="D380" t="s">
        <v>54</v>
      </c>
      <c r="E380">
        <v>6042524</v>
      </c>
      <c r="F380" s="111">
        <v>44917</v>
      </c>
      <c r="G380" t="s">
        <v>1262</v>
      </c>
      <c r="H380" s="111">
        <v>44917</v>
      </c>
      <c r="I380" t="s">
        <v>253</v>
      </c>
      <c r="J380"/>
      <c r="K380" t="s">
        <v>1430</v>
      </c>
      <c r="L380" t="s">
        <v>1409</v>
      </c>
      <c r="M380"/>
      <c r="N380" t="s">
        <v>1421</v>
      </c>
      <c r="O380" t="s">
        <v>1411</v>
      </c>
      <c r="P380" t="s">
        <v>254</v>
      </c>
      <c r="Q380" t="s">
        <v>1412</v>
      </c>
      <c r="R380" t="s">
        <v>1412</v>
      </c>
      <c r="S380" t="s">
        <v>1412</v>
      </c>
      <c r="T380" s="125">
        <v>15000</v>
      </c>
      <c r="U380"/>
      <c r="V380">
        <v>8580.1299999999992</v>
      </c>
      <c r="W380">
        <v>19207.91</v>
      </c>
    </row>
    <row r="381" spans="1:23">
      <c r="A381" t="s">
        <v>246</v>
      </c>
      <c r="B381" t="s">
        <v>951</v>
      </c>
      <c r="C381" t="s">
        <v>53</v>
      </c>
      <c r="D381" t="s">
        <v>54</v>
      </c>
      <c r="E381">
        <v>7435038</v>
      </c>
      <c r="F381" s="111">
        <v>45008</v>
      </c>
      <c r="G381" t="s">
        <v>4001</v>
      </c>
      <c r="H381" s="111">
        <v>45008</v>
      </c>
      <c r="I381" t="s">
        <v>253</v>
      </c>
      <c r="K381" t="s">
        <v>1418</v>
      </c>
      <c r="L381" t="s">
        <v>1409</v>
      </c>
      <c r="N381" t="s">
        <v>1419</v>
      </c>
      <c r="O381" t="s">
        <v>1411</v>
      </c>
      <c r="P381" t="s">
        <v>254</v>
      </c>
      <c r="Q381" t="s">
        <v>1412</v>
      </c>
      <c r="R381" t="s">
        <v>1412</v>
      </c>
      <c r="S381" t="s">
        <v>1412</v>
      </c>
      <c r="T381" s="125">
        <v>40000</v>
      </c>
      <c r="V381">
        <v>3623.49</v>
      </c>
      <c r="W381">
        <v>3632</v>
      </c>
    </row>
    <row r="382" spans="1:23">
      <c r="A382" t="s">
        <v>246</v>
      </c>
      <c r="B382" t="s">
        <v>951</v>
      </c>
      <c r="C382" t="s">
        <v>53</v>
      </c>
      <c r="D382" t="s">
        <v>54</v>
      </c>
      <c r="E382">
        <v>7795699</v>
      </c>
      <c r="F382" s="111">
        <v>44950</v>
      </c>
      <c r="G382" t="s">
        <v>1918</v>
      </c>
      <c r="H382" s="111">
        <v>44950</v>
      </c>
      <c r="I382" t="s">
        <v>253</v>
      </c>
      <c r="K382" t="s">
        <v>1418</v>
      </c>
      <c r="L382" t="s">
        <v>1409</v>
      </c>
      <c r="N382" t="s">
        <v>1410</v>
      </c>
      <c r="O382" t="s">
        <v>1411</v>
      </c>
      <c r="P382" t="s">
        <v>254</v>
      </c>
      <c r="Q382" t="s">
        <v>1412</v>
      </c>
      <c r="R382" t="s">
        <v>1412</v>
      </c>
      <c r="S382" t="s">
        <v>1412</v>
      </c>
      <c r="T382" s="125">
        <v>50000</v>
      </c>
      <c r="V382">
        <v>3575.07</v>
      </c>
      <c r="W382">
        <v>17964.310000000001</v>
      </c>
    </row>
    <row r="383" spans="1:23">
      <c r="A383" t="s">
        <v>246</v>
      </c>
      <c r="B383" t="s">
        <v>951</v>
      </c>
      <c r="C383" t="s">
        <v>53</v>
      </c>
      <c r="D383" t="s">
        <v>54</v>
      </c>
      <c r="E383">
        <v>7865454</v>
      </c>
      <c r="F383" s="111">
        <v>44994</v>
      </c>
      <c r="G383" t="s">
        <v>4003</v>
      </c>
      <c r="H383" s="111">
        <v>44994</v>
      </c>
      <c r="I383" t="s">
        <v>253</v>
      </c>
      <c r="K383" t="s">
        <v>1418</v>
      </c>
      <c r="L383" t="s">
        <v>1409</v>
      </c>
      <c r="N383" t="s">
        <v>1439</v>
      </c>
      <c r="O383" t="s">
        <v>1411</v>
      </c>
      <c r="P383" t="s">
        <v>254</v>
      </c>
      <c r="Q383" t="s">
        <v>1412</v>
      </c>
      <c r="R383" t="s">
        <v>1412</v>
      </c>
      <c r="S383" t="s">
        <v>1412</v>
      </c>
      <c r="T383" s="125">
        <v>10000</v>
      </c>
      <c r="V383">
        <v>2366.59</v>
      </c>
      <c r="W383">
        <v>3440</v>
      </c>
    </row>
    <row r="384" spans="1:23">
      <c r="A384" t="s">
        <v>246</v>
      </c>
      <c r="B384" t="s">
        <v>951</v>
      </c>
      <c r="C384" t="s">
        <v>53</v>
      </c>
      <c r="D384" t="s">
        <v>54</v>
      </c>
      <c r="E384">
        <v>8139663</v>
      </c>
      <c r="F384" s="111">
        <v>45001</v>
      </c>
      <c r="G384" t="s">
        <v>4004</v>
      </c>
      <c r="H384" s="111">
        <v>45001</v>
      </c>
      <c r="I384" t="s">
        <v>253</v>
      </c>
      <c r="K384" t="s">
        <v>1418</v>
      </c>
      <c r="L384" t="s">
        <v>1409</v>
      </c>
      <c r="N384" t="s">
        <v>1433</v>
      </c>
      <c r="O384" t="s">
        <v>1411</v>
      </c>
      <c r="P384" t="s">
        <v>254</v>
      </c>
      <c r="Q384" t="s">
        <v>1412</v>
      </c>
      <c r="R384" t="s">
        <v>1412</v>
      </c>
      <c r="S384" t="s">
        <v>1412</v>
      </c>
      <c r="T384" s="125">
        <v>30000</v>
      </c>
      <c r="V384">
        <v>15201.73</v>
      </c>
      <c r="W384">
        <v>46421.54</v>
      </c>
    </row>
    <row r="385" spans="1:23">
      <c r="A385" t="s">
        <v>246</v>
      </c>
      <c r="B385" t="s">
        <v>951</v>
      </c>
      <c r="C385" t="s">
        <v>53</v>
      </c>
      <c r="D385" t="s">
        <v>54</v>
      </c>
      <c r="E385">
        <v>9554796</v>
      </c>
      <c r="F385" s="111">
        <v>44923</v>
      </c>
      <c r="G385" t="s">
        <v>1263</v>
      </c>
      <c r="H385" s="111">
        <v>44923</v>
      </c>
      <c r="I385" t="s">
        <v>282</v>
      </c>
      <c r="K385" t="s">
        <v>1430</v>
      </c>
      <c r="L385" t="s">
        <v>1409</v>
      </c>
      <c r="N385" t="s">
        <v>1444</v>
      </c>
      <c r="O385" t="s">
        <v>1411</v>
      </c>
      <c r="P385" t="s">
        <v>254</v>
      </c>
      <c r="S385" t="s">
        <v>1414</v>
      </c>
      <c r="T385" s="125">
        <v>15000</v>
      </c>
    </row>
    <row r="386" spans="1:23">
      <c r="A386" t="s">
        <v>246</v>
      </c>
      <c r="B386" t="s">
        <v>951</v>
      </c>
      <c r="C386" t="s">
        <v>53</v>
      </c>
      <c r="D386" t="s">
        <v>54</v>
      </c>
      <c r="E386">
        <v>11888814</v>
      </c>
      <c r="F386" s="111">
        <v>44909</v>
      </c>
      <c r="G386" t="s">
        <v>1264</v>
      </c>
      <c r="H386" s="111">
        <v>44911</v>
      </c>
      <c r="I386" t="s">
        <v>253</v>
      </c>
      <c r="K386" t="s">
        <v>1418</v>
      </c>
      <c r="L386" t="s">
        <v>1438</v>
      </c>
      <c r="N386" t="s">
        <v>1421</v>
      </c>
      <c r="O386" t="s">
        <v>1411</v>
      </c>
      <c r="P386" t="s">
        <v>254</v>
      </c>
      <c r="Q386" t="s">
        <v>1412</v>
      </c>
      <c r="R386" t="s">
        <v>1412</v>
      </c>
      <c r="S386" t="s">
        <v>1412</v>
      </c>
      <c r="T386" s="125">
        <v>20000</v>
      </c>
      <c r="V386">
        <v>0</v>
      </c>
      <c r="W386">
        <v>4583.67</v>
      </c>
    </row>
    <row r="387" spans="1:23">
      <c r="A387" t="s">
        <v>246</v>
      </c>
      <c r="B387" t="s">
        <v>951</v>
      </c>
      <c r="C387" t="s">
        <v>53</v>
      </c>
      <c r="D387" t="s">
        <v>54</v>
      </c>
      <c r="E387">
        <v>11888814</v>
      </c>
      <c r="F387" s="111">
        <v>44909</v>
      </c>
      <c r="G387" t="s">
        <v>1264</v>
      </c>
      <c r="H387" s="111">
        <v>44911</v>
      </c>
      <c r="I387" t="s">
        <v>253</v>
      </c>
      <c r="K387" t="s">
        <v>1418</v>
      </c>
      <c r="L387" t="s">
        <v>1409</v>
      </c>
      <c r="N387" t="s">
        <v>1421</v>
      </c>
      <c r="O387" t="s">
        <v>1411</v>
      </c>
      <c r="P387" t="s">
        <v>254</v>
      </c>
      <c r="Q387" t="s">
        <v>1412</v>
      </c>
      <c r="R387" t="s">
        <v>1412</v>
      </c>
      <c r="S387" t="s">
        <v>1412</v>
      </c>
      <c r="T387" s="125">
        <v>20000</v>
      </c>
      <c r="V387">
        <v>0</v>
      </c>
      <c r="W387">
        <v>15665.25</v>
      </c>
    </row>
    <row r="388" spans="1:23">
      <c r="A388" t="s">
        <v>246</v>
      </c>
      <c r="B388" t="s">
        <v>951</v>
      </c>
      <c r="C388" t="s">
        <v>53</v>
      </c>
      <c r="D388" t="s">
        <v>54</v>
      </c>
      <c r="E388">
        <v>11893263</v>
      </c>
      <c r="F388" s="111">
        <v>44910</v>
      </c>
      <c r="G388" t="s">
        <v>1265</v>
      </c>
      <c r="H388" s="111">
        <v>44910</v>
      </c>
      <c r="I388" t="s">
        <v>253</v>
      </c>
      <c r="K388" t="s">
        <v>1408</v>
      </c>
      <c r="L388" t="s">
        <v>1409</v>
      </c>
      <c r="N388" t="s">
        <v>1433</v>
      </c>
      <c r="O388" t="s">
        <v>1411</v>
      </c>
      <c r="P388" t="s">
        <v>252</v>
      </c>
      <c r="Q388" t="s">
        <v>1412</v>
      </c>
      <c r="R388" t="s">
        <v>1412</v>
      </c>
      <c r="S388" t="s">
        <v>1412</v>
      </c>
      <c r="T388" s="125">
        <v>15000</v>
      </c>
      <c r="V388">
        <v>119.93</v>
      </c>
      <c r="W388">
        <v>537.70000000000005</v>
      </c>
    </row>
    <row r="389" spans="1:23">
      <c r="A389" t="s">
        <v>246</v>
      </c>
      <c r="B389" t="s">
        <v>951</v>
      </c>
      <c r="C389" t="s">
        <v>53</v>
      </c>
      <c r="D389" t="s">
        <v>54</v>
      </c>
      <c r="E389">
        <v>11894878</v>
      </c>
      <c r="F389" s="111">
        <v>44910</v>
      </c>
      <c r="G389" t="s">
        <v>1266</v>
      </c>
      <c r="H389" s="111">
        <v>44910</v>
      </c>
      <c r="I389" t="s">
        <v>282</v>
      </c>
      <c r="K389" t="s">
        <v>1408</v>
      </c>
      <c r="L389" t="s">
        <v>1438</v>
      </c>
      <c r="N389" t="s">
        <v>1485</v>
      </c>
      <c r="O389" t="s">
        <v>1411</v>
      </c>
      <c r="P389" t="s">
        <v>252</v>
      </c>
      <c r="S389" t="s">
        <v>1414</v>
      </c>
      <c r="T389" s="125">
        <v>20000</v>
      </c>
    </row>
    <row r="390" spans="1:23">
      <c r="A390" t="s">
        <v>246</v>
      </c>
      <c r="B390" t="s">
        <v>951</v>
      </c>
      <c r="C390" t="s">
        <v>53</v>
      </c>
      <c r="D390" t="s">
        <v>54</v>
      </c>
      <c r="E390">
        <v>11894878</v>
      </c>
      <c r="F390" s="111">
        <v>44910</v>
      </c>
      <c r="G390" t="s">
        <v>1266</v>
      </c>
      <c r="H390" s="111">
        <v>44910</v>
      </c>
      <c r="I390" t="s">
        <v>282</v>
      </c>
      <c r="K390" t="s">
        <v>1408</v>
      </c>
      <c r="L390" t="s">
        <v>1409</v>
      </c>
      <c r="N390" t="s">
        <v>1485</v>
      </c>
      <c r="O390" t="s">
        <v>1411</v>
      </c>
      <c r="P390" t="s">
        <v>252</v>
      </c>
      <c r="S390" t="s">
        <v>1414</v>
      </c>
      <c r="T390" s="125">
        <v>20000</v>
      </c>
    </row>
    <row r="391" spans="1:23">
      <c r="A391" t="s">
        <v>246</v>
      </c>
      <c r="B391" t="s">
        <v>951</v>
      </c>
      <c r="C391" t="s">
        <v>53</v>
      </c>
      <c r="D391" t="s">
        <v>54</v>
      </c>
      <c r="E391">
        <v>11916307</v>
      </c>
      <c r="F391" s="111">
        <v>44916</v>
      </c>
      <c r="G391" t="s">
        <v>1268</v>
      </c>
      <c r="H391" s="111">
        <v>44916</v>
      </c>
      <c r="I391" t="s">
        <v>282</v>
      </c>
      <c r="K391" t="s">
        <v>1408</v>
      </c>
      <c r="L391" t="s">
        <v>1409</v>
      </c>
      <c r="N391" t="s">
        <v>1410</v>
      </c>
      <c r="O391" t="s">
        <v>1411</v>
      </c>
      <c r="P391" t="s">
        <v>254</v>
      </c>
      <c r="T391" s="125">
        <v>60000</v>
      </c>
    </row>
    <row r="392" spans="1:23">
      <c r="A392" t="s">
        <v>246</v>
      </c>
      <c r="B392" t="s">
        <v>951</v>
      </c>
      <c r="C392" t="s">
        <v>53</v>
      </c>
      <c r="D392" t="s">
        <v>54</v>
      </c>
      <c r="E392">
        <v>11937608</v>
      </c>
      <c r="F392" s="111">
        <v>44922</v>
      </c>
      <c r="G392" t="s">
        <v>1269</v>
      </c>
      <c r="H392" s="111">
        <v>44922</v>
      </c>
      <c r="I392" t="s">
        <v>253</v>
      </c>
      <c r="K392" t="s">
        <v>1430</v>
      </c>
      <c r="L392" t="s">
        <v>1409</v>
      </c>
      <c r="N392" t="s">
        <v>1441</v>
      </c>
      <c r="O392" t="s">
        <v>1411</v>
      </c>
      <c r="P392" t="s">
        <v>252</v>
      </c>
      <c r="Q392" t="s">
        <v>1412</v>
      </c>
      <c r="R392" t="s">
        <v>1412</v>
      </c>
      <c r="S392" t="s">
        <v>1412</v>
      </c>
      <c r="T392" s="125">
        <v>15000</v>
      </c>
      <c r="V392">
        <v>2022.94</v>
      </c>
      <c r="W392">
        <v>3319.2</v>
      </c>
    </row>
    <row r="393" spans="1:23">
      <c r="A393" t="s">
        <v>246</v>
      </c>
      <c r="B393" t="s">
        <v>951</v>
      </c>
      <c r="C393" t="s">
        <v>53</v>
      </c>
      <c r="D393" t="s">
        <v>54</v>
      </c>
      <c r="E393">
        <v>11964269</v>
      </c>
      <c r="F393" s="111">
        <v>44929</v>
      </c>
      <c r="G393" t="s">
        <v>1919</v>
      </c>
      <c r="H393" s="111">
        <v>44929</v>
      </c>
      <c r="I393" t="s">
        <v>263</v>
      </c>
      <c r="K393" t="s">
        <v>1408</v>
      </c>
      <c r="L393" t="s">
        <v>1409</v>
      </c>
      <c r="N393" t="s">
        <v>1425</v>
      </c>
      <c r="O393" t="s">
        <v>1411</v>
      </c>
      <c r="P393" t="s">
        <v>254</v>
      </c>
      <c r="R393" t="s">
        <v>1414</v>
      </c>
      <c r="S393" t="s">
        <v>1412</v>
      </c>
      <c r="T393" s="125">
        <v>30000</v>
      </c>
    </row>
    <row r="394" spans="1:23">
      <c r="A394" t="s">
        <v>246</v>
      </c>
      <c r="B394" t="s">
        <v>951</v>
      </c>
      <c r="C394" t="s">
        <v>53</v>
      </c>
      <c r="D394" t="s">
        <v>54</v>
      </c>
      <c r="E394">
        <v>11987422</v>
      </c>
      <c r="F394" s="111">
        <v>44937</v>
      </c>
      <c r="G394" t="s">
        <v>1921</v>
      </c>
      <c r="H394" s="111">
        <v>44937</v>
      </c>
      <c r="I394" t="s">
        <v>263</v>
      </c>
      <c r="K394" t="s">
        <v>1408</v>
      </c>
      <c r="L394" t="s">
        <v>1409</v>
      </c>
      <c r="N394" t="s">
        <v>1425</v>
      </c>
      <c r="O394" t="s">
        <v>1411</v>
      </c>
      <c r="P394" t="s">
        <v>254</v>
      </c>
      <c r="S394" t="s">
        <v>1414</v>
      </c>
      <c r="T394" s="125">
        <v>80000</v>
      </c>
    </row>
    <row r="395" spans="1:23">
      <c r="A395" t="s">
        <v>246</v>
      </c>
      <c r="B395" t="s">
        <v>951</v>
      </c>
      <c r="C395" t="s">
        <v>53</v>
      </c>
      <c r="D395" t="s">
        <v>54</v>
      </c>
      <c r="E395">
        <v>11996284</v>
      </c>
      <c r="F395" s="111">
        <v>44938</v>
      </c>
      <c r="G395" t="s">
        <v>1922</v>
      </c>
      <c r="H395" s="111">
        <v>44938</v>
      </c>
      <c r="I395" t="s">
        <v>253</v>
      </c>
      <c r="K395" t="s">
        <v>1408</v>
      </c>
      <c r="L395" t="s">
        <v>1409</v>
      </c>
      <c r="N395" t="s">
        <v>1453</v>
      </c>
      <c r="O395" t="s">
        <v>1411</v>
      </c>
      <c r="P395" t="s">
        <v>254</v>
      </c>
      <c r="Q395" t="s">
        <v>1412</v>
      </c>
      <c r="R395" t="s">
        <v>1412</v>
      </c>
      <c r="S395" t="s">
        <v>1412</v>
      </c>
      <c r="T395" s="125">
        <v>20000</v>
      </c>
      <c r="V395">
        <v>1414.32</v>
      </c>
      <c r="W395">
        <v>28693.200000000001</v>
      </c>
    </row>
    <row r="396" spans="1:23">
      <c r="A396" t="s">
        <v>246</v>
      </c>
      <c r="B396" t="s">
        <v>951</v>
      </c>
      <c r="C396" t="s">
        <v>53</v>
      </c>
      <c r="D396" t="s">
        <v>54</v>
      </c>
      <c r="E396">
        <v>12007042</v>
      </c>
      <c r="F396" s="111">
        <v>44942</v>
      </c>
      <c r="G396" t="s">
        <v>1923</v>
      </c>
      <c r="H396" s="111">
        <v>44942</v>
      </c>
      <c r="I396" t="s">
        <v>282</v>
      </c>
      <c r="K396" t="s">
        <v>1408</v>
      </c>
      <c r="L396" t="s">
        <v>1409</v>
      </c>
      <c r="N396" t="s">
        <v>1431</v>
      </c>
      <c r="O396" t="s">
        <v>1411</v>
      </c>
      <c r="P396" t="s">
        <v>252</v>
      </c>
      <c r="S396" t="s">
        <v>1414</v>
      </c>
      <c r="T396" s="125">
        <v>40000</v>
      </c>
    </row>
    <row r="397" spans="1:23">
      <c r="A397" t="s">
        <v>246</v>
      </c>
      <c r="B397" t="s">
        <v>951</v>
      </c>
      <c r="C397" t="s">
        <v>53</v>
      </c>
      <c r="D397" t="s">
        <v>54</v>
      </c>
      <c r="E397">
        <v>12044717</v>
      </c>
      <c r="F397" s="111">
        <v>44985</v>
      </c>
      <c r="G397" t="s">
        <v>3035</v>
      </c>
      <c r="H397" s="111">
        <v>44985</v>
      </c>
      <c r="I397" t="s">
        <v>282</v>
      </c>
      <c r="K397" t="s">
        <v>1408</v>
      </c>
      <c r="L397" t="s">
        <v>1409</v>
      </c>
      <c r="N397" t="s">
        <v>1410</v>
      </c>
      <c r="O397" t="s">
        <v>1411</v>
      </c>
      <c r="P397" t="s">
        <v>254</v>
      </c>
      <c r="S397" t="s">
        <v>1414</v>
      </c>
      <c r="T397" s="125">
        <v>30000</v>
      </c>
    </row>
    <row r="398" spans="1:23">
      <c r="A398" t="s">
        <v>246</v>
      </c>
      <c r="B398" t="s">
        <v>951</v>
      </c>
      <c r="C398" t="s">
        <v>53</v>
      </c>
      <c r="D398" t="s">
        <v>54</v>
      </c>
      <c r="E398">
        <v>12068228</v>
      </c>
      <c r="F398" s="111">
        <v>44958</v>
      </c>
      <c r="G398" t="s">
        <v>3036</v>
      </c>
      <c r="H398" s="111">
        <v>44959</v>
      </c>
      <c r="I398" t="s">
        <v>263</v>
      </c>
      <c r="K398" t="s">
        <v>1408</v>
      </c>
      <c r="L398" t="s">
        <v>1409</v>
      </c>
      <c r="N398" t="s">
        <v>1434</v>
      </c>
      <c r="O398" t="s">
        <v>1411</v>
      </c>
      <c r="P398" t="s">
        <v>252</v>
      </c>
      <c r="R398" t="s">
        <v>1414</v>
      </c>
      <c r="S398" t="s">
        <v>1414</v>
      </c>
      <c r="T398" s="125">
        <v>10000</v>
      </c>
    </row>
    <row r="399" spans="1:23">
      <c r="A399" t="s">
        <v>246</v>
      </c>
      <c r="B399" t="s">
        <v>951</v>
      </c>
      <c r="C399" t="s">
        <v>53</v>
      </c>
      <c r="D399" t="s">
        <v>54</v>
      </c>
      <c r="E399">
        <v>12096434</v>
      </c>
      <c r="F399" s="111">
        <v>44963</v>
      </c>
      <c r="G399" t="s">
        <v>3037</v>
      </c>
      <c r="H399" s="111">
        <v>44963</v>
      </c>
      <c r="I399" t="s">
        <v>253</v>
      </c>
      <c r="K399" t="s">
        <v>1408</v>
      </c>
      <c r="L399" t="s">
        <v>1409</v>
      </c>
      <c r="N399" t="s">
        <v>1444</v>
      </c>
      <c r="O399" t="s">
        <v>1411</v>
      </c>
      <c r="P399" t="s">
        <v>254</v>
      </c>
      <c r="Q399" t="s">
        <v>1412</v>
      </c>
      <c r="R399" t="s">
        <v>1412</v>
      </c>
      <c r="S399" t="s">
        <v>1412</v>
      </c>
      <c r="T399" s="125">
        <v>10000</v>
      </c>
      <c r="V399">
        <v>252.78</v>
      </c>
      <c r="W399">
        <v>3995.36</v>
      </c>
    </row>
    <row r="400" spans="1:23">
      <c r="A400" t="s">
        <v>246</v>
      </c>
      <c r="B400" t="s">
        <v>951</v>
      </c>
      <c r="C400" t="s">
        <v>53</v>
      </c>
      <c r="D400" t="s">
        <v>54</v>
      </c>
      <c r="E400">
        <v>12102461</v>
      </c>
      <c r="F400" s="111">
        <v>44964</v>
      </c>
      <c r="G400" t="s">
        <v>3038</v>
      </c>
      <c r="H400" s="111">
        <v>44965</v>
      </c>
      <c r="I400" t="s">
        <v>282</v>
      </c>
      <c r="K400" t="s">
        <v>1408</v>
      </c>
      <c r="L400" t="s">
        <v>1409</v>
      </c>
      <c r="N400" t="s">
        <v>1423</v>
      </c>
      <c r="O400" t="s">
        <v>1411</v>
      </c>
      <c r="P400" t="s">
        <v>252</v>
      </c>
      <c r="Q400" t="s">
        <v>1414</v>
      </c>
      <c r="R400" t="s">
        <v>1414</v>
      </c>
      <c r="S400" t="s">
        <v>1412</v>
      </c>
      <c r="T400" s="125">
        <v>10000</v>
      </c>
    </row>
    <row r="401" spans="1:23">
      <c r="A401" t="s">
        <v>246</v>
      </c>
      <c r="B401" t="s">
        <v>951</v>
      </c>
      <c r="C401" t="s">
        <v>53</v>
      </c>
      <c r="D401" t="s">
        <v>54</v>
      </c>
      <c r="E401">
        <v>12121553</v>
      </c>
      <c r="F401" s="111">
        <v>44970</v>
      </c>
      <c r="G401" t="s">
        <v>3039</v>
      </c>
      <c r="H401" s="111">
        <v>44971</v>
      </c>
      <c r="I401" t="s">
        <v>263</v>
      </c>
      <c r="K401" t="s">
        <v>1408</v>
      </c>
      <c r="L401" t="s">
        <v>1409</v>
      </c>
      <c r="N401" t="s">
        <v>1477</v>
      </c>
      <c r="O401" t="s">
        <v>1411</v>
      </c>
      <c r="P401" t="s">
        <v>252</v>
      </c>
      <c r="S401" t="s">
        <v>1414</v>
      </c>
      <c r="T401" s="125">
        <v>10000</v>
      </c>
    </row>
    <row r="402" spans="1:23">
      <c r="A402" t="s">
        <v>246</v>
      </c>
      <c r="B402" t="s">
        <v>951</v>
      </c>
      <c r="C402" t="s">
        <v>53</v>
      </c>
      <c r="D402" t="s">
        <v>54</v>
      </c>
      <c r="E402">
        <v>12142558</v>
      </c>
      <c r="F402" s="111">
        <v>44974</v>
      </c>
      <c r="G402" t="s">
        <v>3040</v>
      </c>
      <c r="H402" s="111">
        <v>44974</v>
      </c>
      <c r="I402" t="s">
        <v>253</v>
      </c>
      <c r="K402" t="s">
        <v>1418</v>
      </c>
      <c r="L402" t="s">
        <v>1438</v>
      </c>
      <c r="N402" t="s">
        <v>1474</v>
      </c>
      <c r="O402" t="s">
        <v>1411</v>
      </c>
      <c r="P402" t="s">
        <v>254</v>
      </c>
      <c r="Q402" t="s">
        <v>1412</v>
      </c>
      <c r="R402" t="s">
        <v>1412</v>
      </c>
      <c r="S402" t="s">
        <v>1412</v>
      </c>
      <c r="T402" s="125">
        <v>60000</v>
      </c>
    </row>
    <row r="403" spans="1:23">
      <c r="A403" t="s">
        <v>246</v>
      </c>
      <c r="B403" t="s">
        <v>951</v>
      </c>
      <c r="C403" t="s">
        <v>53</v>
      </c>
      <c r="D403" t="s">
        <v>54</v>
      </c>
      <c r="E403">
        <v>12142558</v>
      </c>
      <c r="F403" s="111">
        <v>44974</v>
      </c>
      <c r="G403" t="s">
        <v>3040</v>
      </c>
      <c r="H403" s="111">
        <v>44974</v>
      </c>
      <c r="I403" t="s">
        <v>253</v>
      </c>
      <c r="K403" t="s">
        <v>1418</v>
      </c>
      <c r="L403" t="s">
        <v>1409</v>
      </c>
      <c r="N403" t="s">
        <v>1474</v>
      </c>
      <c r="O403" t="s">
        <v>1411</v>
      </c>
      <c r="P403" t="s">
        <v>254</v>
      </c>
      <c r="Q403" t="s">
        <v>1412</v>
      </c>
      <c r="R403" t="s">
        <v>1412</v>
      </c>
      <c r="S403" t="s">
        <v>1412</v>
      </c>
      <c r="T403" s="125">
        <v>60000</v>
      </c>
      <c r="V403">
        <v>4345.9399999999996</v>
      </c>
      <c r="W403">
        <v>13248.34</v>
      </c>
    </row>
    <row r="404" spans="1:23">
      <c r="A404" t="s">
        <v>246</v>
      </c>
      <c r="B404" t="s">
        <v>951</v>
      </c>
      <c r="C404" t="s">
        <v>53</v>
      </c>
      <c r="D404" t="s">
        <v>54</v>
      </c>
      <c r="E404">
        <v>12171644</v>
      </c>
      <c r="F404" s="111">
        <v>44985</v>
      </c>
      <c r="G404" t="s">
        <v>3042</v>
      </c>
      <c r="H404" s="111">
        <v>44985</v>
      </c>
      <c r="I404" t="s">
        <v>253</v>
      </c>
      <c r="K404" t="s">
        <v>1408</v>
      </c>
      <c r="L404" t="s">
        <v>1409</v>
      </c>
      <c r="N404" t="s">
        <v>1421</v>
      </c>
      <c r="O404" t="s">
        <v>1411</v>
      </c>
      <c r="P404" t="s">
        <v>252</v>
      </c>
      <c r="Q404" t="s">
        <v>1412</v>
      </c>
      <c r="R404" t="s">
        <v>1412</v>
      </c>
      <c r="S404" t="s">
        <v>1412</v>
      </c>
      <c r="T404" s="125">
        <v>10000</v>
      </c>
      <c r="V404">
        <v>1403.15</v>
      </c>
      <c r="W404">
        <v>5552</v>
      </c>
    </row>
    <row r="405" spans="1:23">
      <c r="A405" t="s">
        <v>246</v>
      </c>
      <c r="B405" t="s">
        <v>951</v>
      </c>
      <c r="C405" t="s">
        <v>53</v>
      </c>
      <c r="D405" t="s">
        <v>54</v>
      </c>
      <c r="E405">
        <v>12189959</v>
      </c>
      <c r="F405" s="111">
        <v>44989</v>
      </c>
      <c r="G405" t="s">
        <v>4005</v>
      </c>
      <c r="H405" s="111">
        <v>44991</v>
      </c>
      <c r="I405" t="s">
        <v>263</v>
      </c>
      <c r="K405" t="s">
        <v>1408</v>
      </c>
      <c r="L405" t="s">
        <v>1409</v>
      </c>
      <c r="N405" t="s">
        <v>1437</v>
      </c>
      <c r="O405" t="s">
        <v>1411</v>
      </c>
      <c r="P405" t="s">
        <v>252</v>
      </c>
      <c r="S405" t="s">
        <v>1414</v>
      </c>
      <c r="T405" s="125">
        <v>10000</v>
      </c>
    </row>
    <row r="406" spans="1:23">
      <c r="A406" t="s">
        <v>246</v>
      </c>
      <c r="B406" t="s">
        <v>951</v>
      </c>
      <c r="C406" t="s">
        <v>53</v>
      </c>
      <c r="D406" t="s">
        <v>54</v>
      </c>
      <c r="E406">
        <v>12196886</v>
      </c>
      <c r="F406" s="111">
        <v>44988</v>
      </c>
      <c r="G406" t="s">
        <v>4006</v>
      </c>
      <c r="H406" s="111">
        <v>44988</v>
      </c>
      <c r="I406" t="s">
        <v>282</v>
      </c>
      <c r="K406" t="s">
        <v>1408</v>
      </c>
      <c r="L406" t="s">
        <v>1409</v>
      </c>
      <c r="N406" t="s">
        <v>1420</v>
      </c>
      <c r="O406" t="s">
        <v>1411</v>
      </c>
      <c r="P406" t="s">
        <v>254</v>
      </c>
      <c r="S406" t="s">
        <v>1414</v>
      </c>
      <c r="T406" s="125">
        <v>10000</v>
      </c>
    </row>
    <row r="407" spans="1:23">
      <c r="A407" t="s">
        <v>246</v>
      </c>
      <c r="B407" t="s">
        <v>951</v>
      </c>
      <c r="C407" t="s">
        <v>53</v>
      </c>
      <c r="D407" t="s">
        <v>54</v>
      </c>
      <c r="E407">
        <v>12290058</v>
      </c>
      <c r="F407" s="111">
        <v>45013</v>
      </c>
      <c r="G407" t="s">
        <v>4007</v>
      </c>
      <c r="H407" s="111">
        <v>45013</v>
      </c>
      <c r="I407" t="s">
        <v>253</v>
      </c>
      <c r="K407" t="s">
        <v>1408</v>
      </c>
      <c r="L407" t="s">
        <v>1438</v>
      </c>
      <c r="N407" t="s">
        <v>1440</v>
      </c>
      <c r="O407" t="s">
        <v>1411</v>
      </c>
      <c r="P407" t="s">
        <v>254</v>
      </c>
      <c r="Q407" t="s">
        <v>1412</v>
      </c>
      <c r="R407" t="s">
        <v>1412</v>
      </c>
      <c r="S407" t="s">
        <v>1412</v>
      </c>
      <c r="T407" s="125">
        <v>40000</v>
      </c>
    </row>
    <row r="408" spans="1:23">
      <c r="A408" t="s">
        <v>246</v>
      </c>
      <c r="B408" t="s">
        <v>951</v>
      </c>
      <c r="C408" t="s">
        <v>53</v>
      </c>
      <c r="D408" t="s">
        <v>54</v>
      </c>
      <c r="E408">
        <v>12290058</v>
      </c>
      <c r="F408" s="111">
        <v>45013</v>
      </c>
      <c r="G408" t="s">
        <v>4007</v>
      </c>
      <c r="H408" s="111">
        <v>45013</v>
      </c>
      <c r="I408" t="s">
        <v>253</v>
      </c>
      <c r="K408" t="s">
        <v>1408</v>
      </c>
      <c r="L408" t="s">
        <v>1409</v>
      </c>
      <c r="N408" t="s">
        <v>1440</v>
      </c>
      <c r="O408" t="s">
        <v>1411</v>
      </c>
      <c r="P408" t="s">
        <v>254</v>
      </c>
      <c r="Q408" t="s">
        <v>1412</v>
      </c>
      <c r="R408" t="s">
        <v>1412</v>
      </c>
      <c r="S408" t="s">
        <v>1412</v>
      </c>
      <c r="T408" s="125">
        <v>40000</v>
      </c>
      <c r="V408">
        <v>711.38</v>
      </c>
      <c r="W408">
        <v>730</v>
      </c>
    </row>
    <row r="409" spans="1:23">
      <c r="A409" t="s">
        <v>246</v>
      </c>
      <c r="B409" t="s">
        <v>951</v>
      </c>
      <c r="C409" t="s">
        <v>53</v>
      </c>
      <c r="D409" t="s">
        <v>54</v>
      </c>
      <c r="E409">
        <v>12296766</v>
      </c>
      <c r="F409" s="111">
        <v>45014</v>
      </c>
      <c r="G409" t="s">
        <v>4008</v>
      </c>
      <c r="H409" s="111">
        <v>45014</v>
      </c>
      <c r="I409" t="s">
        <v>282</v>
      </c>
      <c r="K409" t="s">
        <v>1430</v>
      </c>
      <c r="L409" t="s">
        <v>1409</v>
      </c>
      <c r="N409" t="s">
        <v>1431</v>
      </c>
      <c r="O409" t="s">
        <v>1411</v>
      </c>
      <c r="P409" t="s">
        <v>254</v>
      </c>
      <c r="S409" t="s">
        <v>1414</v>
      </c>
      <c r="T409" s="125">
        <v>10000</v>
      </c>
    </row>
    <row r="410" spans="1:23">
      <c r="A410" t="s">
        <v>246</v>
      </c>
      <c r="B410" t="s">
        <v>951</v>
      </c>
      <c r="C410" t="s">
        <v>53</v>
      </c>
      <c r="D410" t="s">
        <v>54</v>
      </c>
      <c r="E410">
        <v>12298768</v>
      </c>
      <c r="F410" s="111">
        <v>45015</v>
      </c>
      <c r="G410" t="s">
        <v>4009</v>
      </c>
      <c r="H410" s="111">
        <v>45015</v>
      </c>
      <c r="I410" t="s">
        <v>253</v>
      </c>
      <c r="K410" t="s">
        <v>1408</v>
      </c>
      <c r="L410" t="s">
        <v>1409</v>
      </c>
      <c r="N410" t="s">
        <v>1439</v>
      </c>
      <c r="O410" t="s">
        <v>1411</v>
      </c>
      <c r="P410" t="s">
        <v>252</v>
      </c>
      <c r="Q410" t="s">
        <v>1412</v>
      </c>
      <c r="R410" t="s">
        <v>1412</v>
      </c>
      <c r="S410" t="s">
        <v>1412</v>
      </c>
      <c r="T410" s="125">
        <v>60000</v>
      </c>
      <c r="V410">
        <v>31638.57</v>
      </c>
      <c r="W410">
        <v>44740.7</v>
      </c>
    </row>
    <row r="411" spans="1:23">
      <c r="A411" t="s">
        <v>246</v>
      </c>
      <c r="B411" t="s">
        <v>951</v>
      </c>
      <c r="C411" t="s">
        <v>53</v>
      </c>
      <c r="D411" t="s">
        <v>54</v>
      </c>
      <c r="E411">
        <v>12338764</v>
      </c>
      <c r="F411" s="111">
        <v>45021</v>
      </c>
      <c r="G411" t="s">
        <v>4311</v>
      </c>
      <c r="H411" s="111">
        <v>45021</v>
      </c>
      <c r="I411" t="s">
        <v>263</v>
      </c>
      <c r="K411" t="s">
        <v>1418</v>
      </c>
      <c r="L411" t="s">
        <v>1409</v>
      </c>
      <c r="N411" t="s">
        <v>1459</v>
      </c>
      <c r="O411" t="s">
        <v>1411</v>
      </c>
      <c r="P411" t="s">
        <v>254</v>
      </c>
      <c r="Q411" t="s">
        <v>1414</v>
      </c>
      <c r="R411" t="s">
        <v>1414</v>
      </c>
      <c r="S411" t="s">
        <v>1412</v>
      </c>
      <c r="T411" s="125">
        <v>10000</v>
      </c>
    </row>
    <row r="412" spans="1:23">
      <c r="A412" t="s">
        <v>246</v>
      </c>
      <c r="B412" t="s">
        <v>951</v>
      </c>
      <c r="C412" t="s">
        <v>53</v>
      </c>
      <c r="D412" t="s">
        <v>54</v>
      </c>
      <c r="E412">
        <v>12372278</v>
      </c>
      <c r="F412" s="111">
        <v>45033</v>
      </c>
      <c r="G412" t="s">
        <v>4313</v>
      </c>
      <c r="H412" s="111">
        <v>45033</v>
      </c>
      <c r="I412" t="s">
        <v>253</v>
      </c>
      <c r="K412" t="s">
        <v>1408</v>
      </c>
      <c r="L412" t="s">
        <v>1409</v>
      </c>
      <c r="N412" t="s">
        <v>1433</v>
      </c>
      <c r="O412" t="s">
        <v>1411</v>
      </c>
      <c r="P412" t="s">
        <v>254</v>
      </c>
      <c r="Q412" t="s">
        <v>1412</v>
      </c>
      <c r="R412" t="s">
        <v>1412</v>
      </c>
      <c r="S412" t="s">
        <v>1412</v>
      </c>
      <c r="T412" s="125">
        <v>50000</v>
      </c>
      <c r="V412">
        <v>62057.71</v>
      </c>
      <c r="W412">
        <v>124729.46</v>
      </c>
    </row>
    <row r="413" spans="1:23">
      <c r="A413" t="s">
        <v>246</v>
      </c>
      <c r="B413" t="s">
        <v>951</v>
      </c>
      <c r="C413" t="s">
        <v>53</v>
      </c>
      <c r="D413" t="s">
        <v>54</v>
      </c>
      <c r="E413">
        <v>12501668</v>
      </c>
      <c r="F413" s="111">
        <v>45064</v>
      </c>
      <c r="G413" t="s">
        <v>4780</v>
      </c>
      <c r="H413" s="111">
        <v>45064</v>
      </c>
      <c r="I413" t="s">
        <v>282</v>
      </c>
      <c r="K413" t="s">
        <v>1408</v>
      </c>
      <c r="L413" t="s">
        <v>1409</v>
      </c>
      <c r="N413" t="s">
        <v>1441</v>
      </c>
      <c r="O413" t="s">
        <v>1411</v>
      </c>
      <c r="P413" t="s">
        <v>252</v>
      </c>
      <c r="Q413" t="s">
        <v>1414</v>
      </c>
      <c r="R413" t="s">
        <v>1414</v>
      </c>
      <c r="S413" t="s">
        <v>1412</v>
      </c>
      <c r="T413" s="125">
        <v>10000</v>
      </c>
    </row>
    <row r="414" spans="1:23">
      <c r="A414" t="s">
        <v>246</v>
      </c>
      <c r="B414" t="s">
        <v>951</v>
      </c>
      <c r="C414" t="s">
        <v>53</v>
      </c>
      <c r="D414" t="s">
        <v>54</v>
      </c>
      <c r="E414">
        <v>12506705</v>
      </c>
      <c r="F414" s="111">
        <v>45065</v>
      </c>
      <c r="G414" t="s">
        <v>4781</v>
      </c>
      <c r="H414" s="111">
        <v>45065</v>
      </c>
      <c r="I414" t="s">
        <v>253</v>
      </c>
      <c r="K414" t="s">
        <v>1418</v>
      </c>
      <c r="L414" t="s">
        <v>1409</v>
      </c>
      <c r="N414" t="s">
        <v>1439</v>
      </c>
      <c r="O414" t="s">
        <v>1411</v>
      </c>
      <c r="P414" t="s">
        <v>252</v>
      </c>
      <c r="Q414" t="s">
        <v>1412</v>
      </c>
      <c r="R414" t="s">
        <v>1412</v>
      </c>
      <c r="S414" t="s">
        <v>1412</v>
      </c>
      <c r="T414" s="125">
        <v>10000</v>
      </c>
      <c r="V414">
        <v>0</v>
      </c>
      <c r="W414">
        <v>80</v>
      </c>
    </row>
    <row r="415" spans="1:23">
      <c r="A415" t="s">
        <v>246</v>
      </c>
      <c r="B415" t="s">
        <v>951</v>
      </c>
      <c r="C415" t="s">
        <v>53</v>
      </c>
      <c r="D415" t="s">
        <v>54</v>
      </c>
      <c r="E415">
        <v>12512830</v>
      </c>
      <c r="F415" s="111">
        <v>45071</v>
      </c>
      <c r="G415" t="s">
        <v>4783</v>
      </c>
      <c r="H415" s="111">
        <v>45072</v>
      </c>
      <c r="I415" t="s">
        <v>263</v>
      </c>
      <c r="K415" t="s">
        <v>1408</v>
      </c>
      <c r="L415" t="s">
        <v>1409</v>
      </c>
      <c r="N415" t="s">
        <v>1439</v>
      </c>
      <c r="O415" t="s">
        <v>1411</v>
      </c>
      <c r="P415" t="s">
        <v>254</v>
      </c>
      <c r="Q415" t="s">
        <v>1414</v>
      </c>
      <c r="R415" t="s">
        <v>1414</v>
      </c>
      <c r="S415" t="s">
        <v>1412</v>
      </c>
      <c r="T415" s="125">
        <v>10000</v>
      </c>
    </row>
    <row r="416" spans="1:23">
      <c r="A416" t="s">
        <v>246</v>
      </c>
      <c r="B416" t="s">
        <v>951</v>
      </c>
      <c r="C416" t="s">
        <v>1622</v>
      </c>
      <c r="D416" t="s">
        <v>54</v>
      </c>
      <c r="E416">
        <v>526504</v>
      </c>
      <c r="F416" s="111">
        <v>44943</v>
      </c>
      <c r="G416" t="s">
        <v>1924</v>
      </c>
      <c r="H416" s="111">
        <v>44943</v>
      </c>
      <c r="I416" t="s">
        <v>263</v>
      </c>
      <c r="K416" t="s">
        <v>1418</v>
      </c>
      <c r="L416" t="s">
        <v>1409</v>
      </c>
      <c r="N416" t="s">
        <v>1446</v>
      </c>
      <c r="O416" t="s">
        <v>1411</v>
      </c>
      <c r="P416" t="s">
        <v>254</v>
      </c>
      <c r="S416" t="s">
        <v>1414</v>
      </c>
      <c r="T416" s="125">
        <v>25000</v>
      </c>
    </row>
    <row r="417" spans="1:23">
      <c r="A417" t="s">
        <v>246</v>
      </c>
      <c r="B417" t="s">
        <v>182</v>
      </c>
      <c r="C417" t="s">
        <v>264</v>
      </c>
      <c r="D417" t="s">
        <v>54</v>
      </c>
      <c r="E417">
        <v>12034152</v>
      </c>
      <c r="F417" s="111">
        <v>44958</v>
      </c>
      <c r="G417" t="s">
        <v>2959</v>
      </c>
      <c r="H417" s="111">
        <v>44974</v>
      </c>
      <c r="I417" t="s">
        <v>263</v>
      </c>
      <c r="K417" t="s">
        <v>1408</v>
      </c>
      <c r="L417" t="s">
        <v>1409</v>
      </c>
      <c r="N417" t="s">
        <v>1420</v>
      </c>
      <c r="O417" t="s">
        <v>1411</v>
      </c>
      <c r="P417" t="s">
        <v>252</v>
      </c>
      <c r="S417" t="s">
        <v>1414</v>
      </c>
      <c r="T417" s="125">
        <v>15000</v>
      </c>
    </row>
    <row r="418" spans="1:23">
      <c r="A418" t="s">
        <v>246</v>
      </c>
      <c r="B418" t="s">
        <v>182</v>
      </c>
      <c r="C418" t="s">
        <v>53</v>
      </c>
      <c r="D418" t="s">
        <v>54</v>
      </c>
      <c r="E418">
        <v>1161397</v>
      </c>
      <c r="F418" s="111">
        <v>44889</v>
      </c>
      <c r="G418" t="s">
        <v>848</v>
      </c>
      <c r="H418" s="111">
        <v>44889</v>
      </c>
      <c r="I418" t="s">
        <v>263</v>
      </c>
      <c r="K418" t="s">
        <v>1418</v>
      </c>
      <c r="L418" t="s">
        <v>1409</v>
      </c>
      <c r="N418" t="s">
        <v>1423</v>
      </c>
      <c r="O418" t="s">
        <v>1411</v>
      </c>
      <c r="P418" t="s">
        <v>254</v>
      </c>
      <c r="S418" t="s">
        <v>1414</v>
      </c>
      <c r="T418" s="125">
        <v>30000</v>
      </c>
    </row>
    <row r="419" spans="1:23">
      <c r="A419" t="s">
        <v>246</v>
      </c>
      <c r="B419" t="s">
        <v>182</v>
      </c>
      <c r="C419" t="s">
        <v>53</v>
      </c>
      <c r="D419" t="s">
        <v>54</v>
      </c>
      <c r="E419">
        <v>12061346</v>
      </c>
      <c r="F419" s="111">
        <v>44957</v>
      </c>
      <c r="G419" t="s">
        <v>1861</v>
      </c>
      <c r="H419" s="111">
        <v>44957</v>
      </c>
      <c r="I419" t="s">
        <v>253</v>
      </c>
      <c r="K419" t="s">
        <v>1408</v>
      </c>
      <c r="L419" t="s">
        <v>1438</v>
      </c>
      <c r="N419" t="s">
        <v>1431</v>
      </c>
      <c r="O419" t="s">
        <v>1411</v>
      </c>
      <c r="P419" t="s">
        <v>252</v>
      </c>
      <c r="Q419" t="s">
        <v>1412</v>
      </c>
      <c r="R419" t="s">
        <v>1412</v>
      </c>
      <c r="S419" t="s">
        <v>1412</v>
      </c>
      <c r="T419" s="125">
        <v>15000</v>
      </c>
      <c r="V419">
        <v>3645.65</v>
      </c>
      <c r="W419">
        <v>800</v>
      </c>
    </row>
    <row r="420" spans="1:23">
      <c r="A420" t="s">
        <v>246</v>
      </c>
      <c r="B420" t="s">
        <v>182</v>
      </c>
      <c r="C420" t="s">
        <v>53</v>
      </c>
      <c r="D420" t="s">
        <v>54</v>
      </c>
      <c r="E420">
        <v>12061346</v>
      </c>
      <c r="F420" s="111">
        <v>44957</v>
      </c>
      <c r="G420" t="s">
        <v>1861</v>
      </c>
      <c r="H420" s="111">
        <v>44957</v>
      </c>
      <c r="I420" t="s">
        <v>253</v>
      </c>
      <c r="K420" t="s">
        <v>1408</v>
      </c>
      <c r="L420" t="s">
        <v>1409</v>
      </c>
      <c r="N420" t="s">
        <v>1431</v>
      </c>
      <c r="O420" t="s">
        <v>1411</v>
      </c>
      <c r="P420" t="s">
        <v>252</v>
      </c>
      <c r="Q420" t="s">
        <v>1412</v>
      </c>
      <c r="R420" t="s">
        <v>1412</v>
      </c>
      <c r="S420" t="s">
        <v>1412</v>
      </c>
      <c r="T420" s="125">
        <v>15000</v>
      </c>
      <c r="V420">
        <v>3645.65</v>
      </c>
      <c r="W420">
        <v>4576.5</v>
      </c>
    </row>
    <row r="421" spans="1:23">
      <c r="A421" t="s">
        <v>246</v>
      </c>
      <c r="B421" t="s">
        <v>182</v>
      </c>
      <c r="C421" t="s">
        <v>53</v>
      </c>
      <c r="D421" t="s">
        <v>54</v>
      </c>
      <c r="E421">
        <v>12068471</v>
      </c>
      <c r="F421" s="111">
        <v>44957</v>
      </c>
      <c r="G421" t="s">
        <v>1862</v>
      </c>
      <c r="H421" s="111">
        <v>44957</v>
      </c>
      <c r="I421" t="s">
        <v>253</v>
      </c>
      <c r="K421" t="s">
        <v>1408</v>
      </c>
      <c r="L421" t="s">
        <v>1409</v>
      </c>
      <c r="N421" t="s">
        <v>1422</v>
      </c>
      <c r="O421" t="s">
        <v>1411</v>
      </c>
      <c r="P421" t="s">
        <v>252</v>
      </c>
      <c r="Q421" t="s">
        <v>1412</v>
      </c>
      <c r="R421" t="s">
        <v>1412</v>
      </c>
      <c r="S421" t="s">
        <v>1412</v>
      </c>
      <c r="T421" s="125">
        <v>15000</v>
      </c>
      <c r="V421">
        <v>958.42</v>
      </c>
      <c r="W421">
        <v>2567.71</v>
      </c>
    </row>
    <row r="422" spans="1:23">
      <c r="A422" t="s">
        <v>246</v>
      </c>
      <c r="B422" t="s">
        <v>945</v>
      </c>
      <c r="C422" t="s">
        <v>247</v>
      </c>
      <c r="D422" t="s">
        <v>54</v>
      </c>
      <c r="E422">
        <v>12120817</v>
      </c>
      <c r="F422" s="111">
        <v>44970</v>
      </c>
      <c r="G422" t="s">
        <v>2492</v>
      </c>
      <c r="H422" s="111">
        <v>44970</v>
      </c>
      <c r="I422" t="s">
        <v>282</v>
      </c>
      <c r="K422" t="s">
        <v>1408</v>
      </c>
      <c r="L422" t="s">
        <v>1409</v>
      </c>
      <c r="N422" t="s">
        <v>1495</v>
      </c>
      <c r="O422" t="s">
        <v>1411</v>
      </c>
      <c r="P422" t="s">
        <v>252</v>
      </c>
      <c r="S422" t="s">
        <v>1414</v>
      </c>
      <c r="T422" s="125">
        <v>25000</v>
      </c>
    </row>
    <row r="423" spans="1:23">
      <c r="A423" t="s">
        <v>246</v>
      </c>
      <c r="B423" t="s">
        <v>945</v>
      </c>
      <c r="C423" t="s">
        <v>247</v>
      </c>
      <c r="D423" t="s">
        <v>54</v>
      </c>
      <c r="E423">
        <v>12121062</v>
      </c>
      <c r="F423" s="111">
        <v>44972</v>
      </c>
      <c r="G423" t="s">
        <v>2493</v>
      </c>
      <c r="H423" s="111">
        <v>44972</v>
      </c>
      <c r="I423" t="s">
        <v>253</v>
      </c>
      <c r="K423" t="s">
        <v>1408</v>
      </c>
      <c r="L423" t="s">
        <v>1409</v>
      </c>
      <c r="N423" t="s">
        <v>1431</v>
      </c>
      <c r="O423" t="s">
        <v>1411</v>
      </c>
      <c r="P423" t="s">
        <v>254</v>
      </c>
      <c r="Q423" t="s">
        <v>1412</v>
      </c>
      <c r="R423" t="s">
        <v>1412</v>
      </c>
      <c r="S423" t="s">
        <v>1412</v>
      </c>
      <c r="T423" s="125">
        <v>45000</v>
      </c>
      <c r="V423">
        <v>2124.9899999999998</v>
      </c>
      <c r="W423">
        <v>4744</v>
      </c>
    </row>
    <row r="424" spans="1:23">
      <c r="A424" t="s">
        <v>246</v>
      </c>
      <c r="B424" t="s">
        <v>945</v>
      </c>
      <c r="C424" t="s">
        <v>247</v>
      </c>
      <c r="D424" t="s">
        <v>54</v>
      </c>
      <c r="E424">
        <v>12214845</v>
      </c>
      <c r="F424" s="111">
        <v>44994</v>
      </c>
      <c r="G424" t="s">
        <v>3242</v>
      </c>
      <c r="H424" s="111">
        <v>44994</v>
      </c>
      <c r="I424" t="s">
        <v>253</v>
      </c>
      <c r="K424" t="s">
        <v>1408</v>
      </c>
      <c r="L424" t="s">
        <v>1409</v>
      </c>
      <c r="N424" t="s">
        <v>1420</v>
      </c>
      <c r="O424" t="s">
        <v>1411</v>
      </c>
      <c r="P424" t="s">
        <v>252</v>
      </c>
      <c r="Q424" t="s">
        <v>1412</v>
      </c>
      <c r="R424" t="s">
        <v>1412</v>
      </c>
      <c r="S424" t="s">
        <v>1412</v>
      </c>
      <c r="T424" s="125">
        <v>80000</v>
      </c>
      <c r="V424">
        <v>6719.78</v>
      </c>
      <c r="W424">
        <v>8626.33</v>
      </c>
    </row>
    <row r="425" spans="1:23">
      <c r="A425" t="s">
        <v>246</v>
      </c>
      <c r="B425" t="s">
        <v>945</v>
      </c>
      <c r="C425" t="s">
        <v>57</v>
      </c>
      <c r="D425" t="s">
        <v>58</v>
      </c>
      <c r="E425">
        <v>1554477</v>
      </c>
      <c r="F425" s="111">
        <v>45001</v>
      </c>
      <c r="G425" t="s">
        <v>3243</v>
      </c>
      <c r="H425" s="111">
        <v>45001</v>
      </c>
      <c r="I425" t="s">
        <v>253</v>
      </c>
      <c r="K425" t="s">
        <v>1430</v>
      </c>
      <c r="L425" t="s">
        <v>1409</v>
      </c>
      <c r="N425" t="s">
        <v>1433</v>
      </c>
      <c r="O425" t="s">
        <v>1411</v>
      </c>
      <c r="P425" t="s">
        <v>254</v>
      </c>
      <c r="Q425" t="s">
        <v>1412</v>
      </c>
      <c r="R425" t="s">
        <v>1412</v>
      </c>
      <c r="S425" t="s">
        <v>1412</v>
      </c>
      <c r="T425" s="125">
        <v>15000</v>
      </c>
      <c r="V425">
        <v>2307.7800000000002</v>
      </c>
      <c r="W425">
        <v>6894.25</v>
      </c>
    </row>
    <row r="426" spans="1:23">
      <c r="A426" t="s">
        <v>246</v>
      </c>
      <c r="B426" t="s">
        <v>945</v>
      </c>
      <c r="C426" t="s">
        <v>57</v>
      </c>
      <c r="D426" t="s">
        <v>58</v>
      </c>
      <c r="E426">
        <v>4829671</v>
      </c>
      <c r="F426" s="111">
        <v>45040</v>
      </c>
      <c r="G426" t="s">
        <v>4323</v>
      </c>
      <c r="H426" s="111">
        <v>45040</v>
      </c>
      <c r="I426" t="s">
        <v>263</v>
      </c>
      <c r="K426" t="s">
        <v>1430</v>
      </c>
      <c r="L426" t="s">
        <v>1409</v>
      </c>
      <c r="N426" t="s">
        <v>1439</v>
      </c>
      <c r="O426" t="s">
        <v>1411</v>
      </c>
      <c r="P426" t="s">
        <v>254</v>
      </c>
      <c r="R426" t="s">
        <v>1414</v>
      </c>
      <c r="S426" t="s">
        <v>1412</v>
      </c>
      <c r="T426" s="125">
        <v>10000</v>
      </c>
    </row>
    <row r="427" spans="1:23">
      <c r="A427" t="s">
        <v>246</v>
      </c>
      <c r="B427" t="s">
        <v>945</v>
      </c>
      <c r="C427" t="s">
        <v>57</v>
      </c>
      <c r="D427" t="s">
        <v>58</v>
      </c>
      <c r="E427">
        <v>7460602</v>
      </c>
      <c r="F427" s="111">
        <v>44959</v>
      </c>
      <c r="G427" t="s">
        <v>2494</v>
      </c>
      <c r="H427" s="111">
        <v>44959</v>
      </c>
      <c r="I427" t="s">
        <v>253</v>
      </c>
      <c r="K427" t="s">
        <v>1418</v>
      </c>
      <c r="L427" t="s">
        <v>1409</v>
      </c>
      <c r="N427" t="s">
        <v>1447</v>
      </c>
      <c r="O427" t="s">
        <v>1411</v>
      </c>
      <c r="P427" t="s">
        <v>254</v>
      </c>
      <c r="Q427" t="s">
        <v>1412</v>
      </c>
      <c r="R427" t="s">
        <v>1412</v>
      </c>
      <c r="S427" t="s">
        <v>1412</v>
      </c>
      <c r="T427" s="125">
        <v>120000</v>
      </c>
      <c r="V427">
        <v>1361.19</v>
      </c>
      <c r="W427">
        <v>21414.06</v>
      </c>
    </row>
    <row r="428" spans="1:23">
      <c r="A428" t="s">
        <v>246</v>
      </c>
      <c r="B428" t="s">
        <v>945</v>
      </c>
      <c r="C428" t="s">
        <v>57</v>
      </c>
      <c r="D428" t="s">
        <v>58</v>
      </c>
      <c r="E428">
        <v>9288659</v>
      </c>
      <c r="F428" s="111">
        <v>44958</v>
      </c>
      <c r="G428" t="s">
        <v>2495</v>
      </c>
      <c r="H428" s="111">
        <v>44958</v>
      </c>
      <c r="I428" t="s">
        <v>253</v>
      </c>
      <c r="K428" t="s">
        <v>1418</v>
      </c>
      <c r="L428" t="s">
        <v>1409</v>
      </c>
      <c r="N428" t="s">
        <v>1431</v>
      </c>
      <c r="O428" t="s">
        <v>1411</v>
      </c>
      <c r="P428" t="s">
        <v>254</v>
      </c>
      <c r="Q428" t="s">
        <v>1412</v>
      </c>
      <c r="R428" t="s">
        <v>1412</v>
      </c>
      <c r="S428" t="s">
        <v>1412</v>
      </c>
      <c r="T428" s="125">
        <v>40000</v>
      </c>
      <c r="V428">
        <v>1462.18</v>
      </c>
      <c r="W428">
        <v>2614.94</v>
      </c>
    </row>
    <row r="429" spans="1:23">
      <c r="A429" t="s">
        <v>246</v>
      </c>
      <c r="B429" t="s">
        <v>945</v>
      </c>
      <c r="C429" t="s">
        <v>57</v>
      </c>
      <c r="D429" t="s">
        <v>58</v>
      </c>
      <c r="E429">
        <v>9327829</v>
      </c>
      <c r="F429" s="111">
        <v>45045</v>
      </c>
      <c r="G429" t="s">
        <v>4325</v>
      </c>
      <c r="H429" s="111">
        <v>45045</v>
      </c>
      <c r="I429" t="s">
        <v>263</v>
      </c>
      <c r="K429" t="s">
        <v>1430</v>
      </c>
      <c r="L429" t="s">
        <v>1409</v>
      </c>
      <c r="N429" t="s">
        <v>1445</v>
      </c>
      <c r="O429" t="s">
        <v>1411</v>
      </c>
      <c r="P429" t="s">
        <v>254</v>
      </c>
      <c r="S429" t="s">
        <v>1414</v>
      </c>
      <c r="T429" s="125">
        <v>10000</v>
      </c>
    </row>
    <row r="430" spans="1:23">
      <c r="A430" t="s">
        <v>246</v>
      </c>
      <c r="B430" t="s">
        <v>945</v>
      </c>
      <c r="C430" t="s">
        <v>57</v>
      </c>
      <c r="D430" t="s">
        <v>58</v>
      </c>
      <c r="E430">
        <v>10130240</v>
      </c>
      <c r="F430" s="111">
        <v>44953</v>
      </c>
      <c r="G430" t="s">
        <v>1628</v>
      </c>
      <c r="H430" s="111">
        <v>44953</v>
      </c>
      <c r="I430" t="s">
        <v>263</v>
      </c>
      <c r="K430" t="s">
        <v>1408</v>
      </c>
      <c r="L430" t="s">
        <v>1409</v>
      </c>
      <c r="N430" t="s">
        <v>1431</v>
      </c>
      <c r="O430" t="s">
        <v>1411</v>
      </c>
      <c r="P430" t="s">
        <v>252</v>
      </c>
      <c r="S430" t="s">
        <v>1414</v>
      </c>
      <c r="T430" s="125">
        <v>15000</v>
      </c>
    </row>
    <row r="431" spans="1:23">
      <c r="A431" t="s">
        <v>246</v>
      </c>
      <c r="B431" t="s">
        <v>945</v>
      </c>
      <c r="C431" t="s">
        <v>57</v>
      </c>
      <c r="D431" t="s">
        <v>58</v>
      </c>
      <c r="E431">
        <v>11800057</v>
      </c>
      <c r="F431" s="111">
        <v>44901</v>
      </c>
      <c r="G431" t="s">
        <v>1065</v>
      </c>
      <c r="H431" s="111">
        <v>44901</v>
      </c>
      <c r="I431" t="s">
        <v>263</v>
      </c>
      <c r="K431" t="s">
        <v>1408</v>
      </c>
      <c r="L431" t="s">
        <v>1409</v>
      </c>
      <c r="N431" t="s">
        <v>1454</v>
      </c>
      <c r="O431" t="s">
        <v>1411</v>
      </c>
      <c r="P431" t="s">
        <v>252</v>
      </c>
      <c r="S431" t="s">
        <v>1414</v>
      </c>
      <c r="T431" s="125">
        <v>10000</v>
      </c>
    </row>
    <row r="432" spans="1:23">
      <c r="A432" t="s">
        <v>246</v>
      </c>
      <c r="B432" t="s">
        <v>945</v>
      </c>
      <c r="C432" t="s">
        <v>57</v>
      </c>
      <c r="D432" t="s">
        <v>58</v>
      </c>
      <c r="E432">
        <v>11866401</v>
      </c>
      <c r="F432" s="111">
        <v>44902</v>
      </c>
      <c r="G432" t="s">
        <v>1066</v>
      </c>
      <c r="H432" s="111">
        <v>44902</v>
      </c>
      <c r="I432" t="s">
        <v>282</v>
      </c>
      <c r="K432" t="s">
        <v>1408</v>
      </c>
      <c r="L432" t="s">
        <v>1409</v>
      </c>
      <c r="N432" t="s">
        <v>1425</v>
      </c>
      <c r="O432" t="s">
        <v>1411</v>
      </c>
      <c r="P432" t="s">
        <v>252</v>
      </c>
      <c r="R432" t="s">
        <v>1414</v>
      </c>
      <c r="S432" t="s">
        <v>1414</v>
      </c>
      <c r="T432" s="125">
        <v>20000</v>
      </c>
    </row>
    <row r="433" spans="1:23">
      <c r="A433" t="s">
        <v>246</v>
      </c>
      <c r="B433" t="s">
        <v>945</v>
      </c>
      <c r="C433" t="s">
        <v>57</v>
      </c>
      <c r="D433" t="s">
        <v>58</v>
      </c>
      <c r="E433">
        <v>11973257</v>
      </c>
      <c r="F433" s="111">
        <v>44931</v>
      </c>
      <c r="G433" t="s">
        <v>1630</v>
      </c>
      <c r="H433" s="111">
        <v>44931</v>
      </c>
      <c r="I433" t="s">
        <v>253</v>
      </c>
      <c r="K433" t="s">
        <v>1408</v>
      </c>
      <c r="L433" t="s">
        <v>1409</v>
      </c>
      <c r="N433" t="s">
        <v>1420</v>
      </c>
      <c r="O433" t="s">
        <v>1411</v>
      </c>
      <c r="P433" t="s">
        <v>252</v>
      </c>
      <c r="Q433" t="s">
        <v>1412</v>
      </c>
      <c r="R433" t="s">
        <v>1412</v>
      </c>
      <c r="S433" t="s">
        <v>1412</v>
      </c>
      <c r="T433" s="125">
        <v>35000</v>
      </c>
      <c r="V433">
        <v>230.05</v>
      </c>
      <c r="W433">
        <v>2829.5</v>
      </c>
    </row>
    <row r="434" spans="1:23">
      <c r="A434" t="s">
        <v>246</v>
      </c>
      <c r="B434" t="s">
        <v>945</v>
      </c>
      <c r="C434" t="s">
        <v>57</v>
      </c>
      <c r="D434" t="s">
        <v>58</v>
      </c>
      <c r="E434">
        <v>12028623</v>
      </c>
      <c r="F434" s="111">
        <v>44946</v>
      </c>
      <c r="G434" t="s">
        <v>1631</v>
      </c>
      <c r="H434" s="111">
        <v>44949</v>
      </c>
      <c r="I434" t="s">
        <v>282</v>
      </c>
      <c r="K434" t="s">
        <v>1408</v>
      </c>
      <c r="L434" t="s">
        <v>1409</v>
      </c>
      <c r="N434" t="s">
        <v>1439</v>
      </c>
      <c r="O434" t="s">
        <v>1411</v>
      </c>
      <c r="P434" t="s">
        <v>252</v>
      </c>
      <c r="S434" t="s">
        <v>1414</v>
      </c>
      <c r="T434" s="125">
        <v>10000</v>
      </c>
    </row>
    <row r="435" spans="1:23">
      <c r="A435" t="s">
        <v>246</v>
      </c>
      <c r="B435" t="s">
        <v>945</v>
      </c>
      <c r="C435" t="s">
        <v>57</v>
      </c>
      <c r="D435" t="s">
        <v>58</v>
      </c>
      <c r="E435">
        <v>12049561</v>
      </c>
      <c r="F435" s="111">
        <v>44952</v>
      </c>
      <c r="G435" t="s">
        <v>1633</v>
      </c>
      <c r="H435" s="111">
        <v>44952</v>
      </c>
      <c r="I435" t="s">
        <v>282</v>
      </c>
      <c r="K435" t="s">
        <v>1408</v>
      </c>
      <c r="L435" t="s">
        <v>1409</v>
      </c>
      <c r="N435" t="s">
        <v>1420</v>
      </c>
      <c r="O435" t="s">
        <v>1411</v>
      </c>
      <c r="P435" t="s">
        <v>254</v>
      </c>
      <c r="T435" s="125">
        <v>50000</v>
      </c>
    </row>
    <row r="436" spans="1:23">
      <c r="A436" t="s">
        <v>246</v>
      </c>
      <c r="B436" t="s">
        <v>945</v>
      </c>
      <c r="C436" t="s">
        <v>57</v>
      </c>
      <c r="D436" t="s">
        <v>58</v>
      </c>
      <c r="E436">
        <v>12050369</v>
      </c>
      <c r="F436" s="111">
        <v>44952</v>
      </c>
      <c r="G436" t="s">
        <v>1634</v>
      </c>
      <c r="H436" s="111">
        <v>44952</v>
      </c>
      <c r="I436" t="s">
        <v>282</v>
      </c>
      <c r="K436" t="s">
        <v>1408</v>
      </c>
      <c r="L436" t="s">
        <v>1409</v>
      </c>
      <c r="N436" t="s">
        <v>1451</v>
      </c>
      <c r="O436" t="s">
        <v>1411</v>
      </c>
      <c r="P436" t="s">
        <v>252</v>
      </c>
      <c r="T436" s="125">
        <v>15000</v>
      </c>
    </row>
    <row r="437" spans="1:23">
      <c r="A437" t="s">
        <v>246</v>
      </c>
      <c r="B437" t="s">
        <v>945</v>
      </c>
      <c r="C437" t="s">
        <v>57</v>
      </c>
      <c r="D437" t="s">
        <v>58</v>
      </c>
      <c r="E437">
        <v>12058851</v>
      </c>
      <c r="F437" s="111">
        <v>44956</v>
      </c>
      <c r="G437" t="s">
        <v>1635</v>
      </c>
      <c r="H437" s="111">
        <v>44956</v>
      </c>
      <c r="I437" t="s">
        <v>263</v>
      </c>
      <c r="K437" t="s">
        <v>1408</v>
      </c>
      <c r="L437" t="s">
        <v>1409</v>
      </c>
      <c r="N437" t="s">
        <v>1417</v>
      </c>
      <c r="O437" t="s">
        <v>1411</v>
      </c>
      <c r="P437" t="s">
        <v>254</v>
      </c>
      <c r="S437" t="s">
        <v>1414</v>
      </c>
      <c r="T437" s="125">
        <v>15000</v>
      </c>
    </row>
    <row r="438" spans="1:23">
      <c r="A438" t="s">
        <v>246</v>
      </c>
      <c r="B438" t="s">
        <v>945</v>
      </c>
      <c r="C438" t="s">
        <v>57</v>
      </c>
      <c r="D438" t="s">
        <v>58</v>
      </c>
      <c r="E438">
        <v>12058936</v>
      </c>
      <c r="F438" s="111">
        <v>44954</v>
      </c>
      <c r="G438" t="s">
        <v>1636</v>
      </c>
      <c r="H438" s="111">
        <v>44954</v>
      </c>
      <c r="I438" t="s">
        <v>253</v>
      </c>
      <c r="K438" t="s">
        <v>1408</v>
      </c>
      <c r="L438" t="s">
        <v>1409</v>
      </c>
      <c r="N438" t="s">
        <v>1432</v>
      </c>
      <c r="O438" t="s">
        <v>1411</v>
      </c>
      <c r="P438" t="s">
        <v>252</v>
      </c>
      <c r="Q438" t="s">
        <v>1412</v>
      </c>
      <c r="R438" t="s">
        <v>1412</v>
      </c>
      <c r="S438" t="s">
        <v>1412</v>
      </c>
      <c r="T438" s="125">
        <v>15000</v>
      </c>
      <c r="V438">
        <v>859.72</v>
      </c>
      <c r="W438">
        <v>1486</v>
      </c>
    </row>
    <row r="439" spans="1:23">
      <c r="A439" t="s">
        <v>246</v>
      </c>
      <c r="B439" t="s">
        <v>945</v>
      </c>
      <c r="C439" t="s">
        <v>57</v>
      </c>
      <c r="D439" t="s">
        <v>58</v>
      </c>
      <c r="E439">
        <v>12059064</v>
      </c>
      <c r="F439" s="111">
        <v>44954</v>
      </c>
      <c r="G439" t="s">
        <v>1637</v>
      </c>
      <c r="H439" s="111">
        <v>44954</v>
      </c>
      <c r="I439" t="s">
        <v>253</v>
      </c>
      <c r="K439" t="s">
        <v>1408</v>
      </c>
      <c r="L439" t="s">
        <v>1438</v>
      </c>
      <c r="N439" t="s">
        <v>1445</v>
      </c>
      <c r="O439" t="s">
        <v>1411</v>
      </c>
      <c r="P439" t="s">
        <v>254</v>
      </c>
      <c r="Q439" t="s">
        <v>1412</v>
      </c>
      <c r="R439" t="s">
        <v>1412</v>
      </c>
      <c r="S439" t="s">
        <v>1412</v>
      </c>
      <c r="T439" s="125">
        <v>150000</v>
      </c>
      <c r="V439">
        <v>27322.75</v>
      </c>
      <c r="W439">
        <v>350</v>
      </c>
    </row>
    <row r="440" spans="1:23">
      <c r="A440" t="s">
        <v>246</v>
      </c>
      <c r="B440" t="s">
        <v>945</v>
      </c>
      <c r="C440" t="s">
        <v>57</v>
      </c>
      <c r="D440" t="s">
        <v>58</v>
      </c>
      <c r="E440">
        <v>12059064</v>
      </c>
      <c r="F440" s="111">
        <v>44954</v>
      </c>
      <c r="G440" t="s">
        <v>1637</v>
      </c>
      <c r="H440" s="111">
        <v>44954</v>
      </c>
      <c r="I440" t="s">
        <v>253</v>
      </c>
      <c r="K440" t="s">
        <v>1408</v>
      </c>
      <c r="L440" t="s">
        <v>1409</v>
      </c>
      <c r="N440" t="s">
        <v>1445</v>
      </c>
      <c r="O440" t="s">
        <v>1411</v>
      </c>
      <c r="P440" t="s">
        <v>254</v>
      </c>
      <c r="Q440" t="s">
        <v>1412</v>
      </c>
      <c r="R440" t="s">
        <v>1412</v>
      </c>
      <c r="S440" t="s">
        <v>1412</v>
      </c>
      <c r="T440" s="125">
        <v>150000</v>
      </c>
      <c r="V440">
        <v>27322.75</v>
      </c>
      <c r="W440">
        <v>29919</v>
      </c>
    </row>
    <row r="441" spans="1:23">
      <c r="A441" t="s">
        <v>246</v>
      </c>
      <c r="B441" t="s">
        <v>945</v>
      </c>
      <c r="C441" t="s">
        <v>57</v>
      </c>
      <c r="D441" t="s">
        <v>58</v>
      </c>
      <c r="E441">
        <v>12090945</v>
      </c>
      <c r="F441" s="111">
        <v>44960</v>
      </c>
      <c r="G441" t="s">
        <v>2497</v>
      </c>
      <c r="H441" s="111">
        <v>44960</v>
      </c>
      <c r="I441" t="s">
        <v>282</v>
      </c>
      <c r="K441" t="s">
        <v>1408</v>
      </c>
      <c r="L441" t="s">
        <v>1409</v>
      </c>
      <c r="N441" t="s">
        <v>1459</v>
      </c>
      <c r="O441" t="s">
        <v>1411</v>
      </c>
      <c r="P441" t="s">
        <v>254</v>
      </c>
      <c r="Q441" t="s">
        <v>1414</v>
      </c>
      <c r="R441" t="s">
        <v>1414</v>
      </c>
      <c r="S441" t="s">
        <v>1412</v>
      </c>
      <c r="T441" s="125">
        <v>170000</v>
      </c>
    </row>
    <row r="442" spans="1:23">
      <c r="A442" t="s">
        <v>246</v>
      </c>
      <c r="B442" t="s">
        <v>945</v>
      </c>
      <c r="C442" t="s">
        <v>57</v>
      </c>
      <c r="D442" t="s">
        <v>58</v>
      </c>
      <c r="E442">
        <v>12091420</v>
      </c>
      <c r="F442" s="111">
        <v>44961</v>
      </c>
      <c r="G442" t="s">
        <v>2498</v>
      </c>
      <c r="H442" s="111">
        <v>44961</v>
      </c>
      <c r="I442" t="s">
        <v>253</v>
      </c>
      <c r="K442" t="s">
        <v>1408</v>
      </c>
      <c r="L442" t="s">
        <v>1409</v>
      </c>
      <c r="N442" t="s">
        <v>1439</v>
      </c>
      <c r="O442" t="s">
        <v>1411</v>
      </c>
      <c r="P442" t="s">
        <v>254</v>
      </c>
      <c r="Q442" t="s">
        <v>1412</v>
      </c>
      <c r="R442" t="s">
        <v>1412</v>
      </c>
      <c r="S442" t="s">
        <v>1412</v>
      </c>
      <c r="T442" s="125">
        <v>25000</v>
      </c>
      <c r="V442">
        <v>17433.79</v>
      </c>
      <c r="W442">
        <v>23921.49</v>
      </c>
    </row>
    <row r="443" spans="1:23">
      <c r="A443" t="s">
        <v>246</v>
      </c>
      <c r="B443" t="s">
        <v>945</v>
      </c>
      <c r="C443" t="s">
        <v>57</v>
      </c>
      <c r="D443" t="s">
        <v>58</v>
      </c>
      <c r="E443">
        <v>12091487</v>
      </c>
      <c r="F443" s="111">
        <v>44964</v>
      </c>
      <c r="G443" t="s">
        <v>2499</v>
      </c>
      <c r="H443" s="111">
        <v>44964</v>
      </c>
      <c r="I443" t="s">
        <v>253</v>
      </c>
      <c r="K443" t="s">
        <v>1408</v>
      </c>
      <c r="L443" t="s">
        <v>1409</v>
      </c>
      <c r="N443" t="s">
        <v>1475</v>
      </c>
      <c r="O443" t="s">
        <v>1411</v>
      </c>
      <c r="P443" t="s">
        <v>252</v>
      </c>
      <c r="Q443" t="s">
        <v>1412</v>
      </c>
      <c r="R443" t="s">
        <v>1412</v>
      </c>
      <c r="S443" t="s">
        <v>1412</v>
      </c>
      <c r="T443" s="125">
        <v>15000</v>
      </c>
      <c r="V443">
        <v>520.74</v>
      </c>
      <c r="W443">
        <v>5027</v>
      </c>
    </row>
    <row r="444" spans="1:23">
      <c r="A444" t="s">
        <v>246</v>
      </c>
      <c r="B444" t="s">
        <v>945</v>
      </c>
      <c r="C444" t="s">
        <v>57</v>
      </c>
      <c r="D444" t="s">
        <v>58</v>
      </c>
      <c r="E444">
        <v>12107655</v>
      </c>
      <c r="F444" s="111">
        <v>44965</v>
      </c>
      <c r="G444" t="s">
        <v>2500</v>
      </c>
      <c r="H444" s="111">
        <v>44965</v>
      </c>
      <c r="I444" t="s">
        <v>263</v>
      </c>
      <c r="K444" t="s">
        <v>1408</v>
      </c>
      <c r="L444" t="s">
        <v>1409</v>
      </c>
      <c r="N444" t="s">
        <v>1433</v>
      </c>
      <c r="O444" t="s">
        <v>1411</v>
      </c>
      <c r="P444" t="s">
        <v>252</v>
      </c>
      <c r="T444" s="125">
        <v>15000</v>
      </c>
    </row>
    <row r="445" spans="1:23">
      <c r="A445" t="s">
        <v>246</v>
      </c>
      <c r="B445" t="s">
        <v>945</v>
      </c>
      <c r="C445" t="s">
        <v>57</v>
      </c>
      <c r="D445" t="s">
        <v>58</v>
      </c>
      <c r="E445">
        <v>12115927</v>
      </c>
      <c r="F445" s="111">
        <v>44967</v>
      </c>
      <c r="G445" t="s">
        <v>2502</v>
      </c>
      <c r="H445" s="111">
        <v>44967</v>
      </c>
      <c r="I445" t="s">
        <v>282</v>
      </c>
      <c r="K445" t="s">
        <v>1408</v>
      </c>
      <c r="L445" t="s">
        <v>1409</v>
      </c>
      <c r="N445" t="s">
        <v>1444</v>
      </c>
      <c r="O445" t="s">
        <v>1411</v>
      </c>
      <c r="P445" t="s">
        <v>254</v>
      </c>
      <c r="S445" t="s">
        <v>1414</v>
      </c>
      <c r="T445" s="125">
        <v>26000</v>
      </c>
    </row>
    <row r="446" spans="1:23">
      <c r="A446" t="s">
        <v>246</v>
      </c>
      <c r="B446" t="s">
        <v>945</v>
      </c>
      <c r="C446" t="s">
        <v>57</v>
      </c>
      <c r="D446" t="s">
        <v>58</v>
      </c>
      <c r="E446">
        <v>12119864</v>
      </c>
      <c r="F446" s="111">
        <v>44968</v>
      </c>
      <c r="G446" t="s">
        <v>2503</v>
      </c>
      <c r="H446" s="111">
        <v>44968</v>
      </c>
      <c r="I446" t="s">
        <v>263</v>
      </c>
      <c r="K446" t="s">
        <v>1408</v>
      </c>
      <c r="L446" t="s">
        <v>1409</v>
      </c>
      <c r="N446" t="s">
        <v>1410</v>
      </c>
      <c r="O446" t="s">
        <v>1411</v>
      </c>
      <c r="P446" t="s">
        <v>254</v>
      </c>
      <c r="S446" t="s">
        <v>1414</v>
      </c>
      <c r="T446" s="125">
        <v>15000</v>
      </c>
    </row>
    <row r="447" spans="1:23">
      <c r="A447" t="s">
        <v>246</v>
      </c>
      <c r="B447" t="s">
        <v>945</v>
      </c>
      <c r="C447" t="s">
        <v>57</v>
      </c>
      <c r="D447" t="s">
        <v>58</v>
      </c>
      <c r="E447">
        <v>12172225</v>
      </c>
      <c r="F447" s="111">
        <v>44985</v>
      </c>
      <c r="G447" t="s">
        <v>2504</v>
      </c>
      <c r="H447" s="111">
        <v>44985</v>
      </c>
      <c r="I447" t="s">
        <v>253</v>
      </c>
      <c r="K447" t="s">
        <v>1408</v>
      </c>
      <c r="L447" t="s">
        <v>1409</v>
      </c>
      <c r="N447" t="s">
        <v>1431</v>
      </c>
      <c r="O447" t="s">
        <v>1411</v>
      </c>
      <c r="P447" t="s">
        <v>254</v>
      </c>
      <c r="Q447" t="s">
        <v>1412</v>
      </c>
      <c r="R447" t="s">
        <v>1412</v>
      </c>
      <c r="S447" t="s">
        <v>1412</v>
      </c>
      <c r="T447" s="125">
        <v>30000</v>
      </c>
      <c r="V447">
        <v>49.11</v>
      </c>
      <c r="W447">
        <v>6144.62</v>
      </c>
    </row>
    <row r="448" spans="1:23">
      <c r="A448" t="s">
        <v>246</v>
      </c>
      <c r="B448" t="s">
        <v>945</v>
      </c>
      <c r="C448" t="s">
        <v>57</v>
      </c>
      <c r="D448" t="s">
        <v>58</v>
      </c>
      <c r="E448">
        <v>12172374</v>
      </c>
      <c r="F448" s="111">
        <v>44985</v>
      </c>
      <c r="G448" t="s">
        <v>2505</v>
      </c>
      <c r="H448" s="111">
        <v>44985</v>
      </c>
      <c r="I448" t="s">
        <v>253</v>
      </c>
      <c r="K448" t="s">
        <v>1408</v>
      </c>
      <c r="L448" t="s">
        <v>1409</v>
      </c>
      <c r="N448" t="s">
        <v>1431</v>
      </c>
      <c r="O448" t="s">
        <v>1411</v>
      </c>
      <c r="P448" t="s">
        <v>252</v>
      </c>
      <c r="Q448" t="s">
        <v>1412</v>
      </c>
      <c r="R448" t="s">
        <v>1412</v>
      </c>
      <c r="S448" t="s">
        <v>1412</v>
      </c>
      <c r="T448" s="125">
        <v>40000</v>
      </c>
      <c r="V448">
        <v>990.78</v>
      </c>
      <c r="W448">
        <v>6732.99</v>
      </c>
    </row>
    <row r="449" spans="1:23">
      <c r="A449" t="s">
        <v>246</v>
      </c>
      <c r="B449" t="s">
        <v>945</v>
      </c>
      <c r="C449" t="s">
        <v>57</v>
      </c>
      <c r="D449" t="s">
        <v>58</v>
      </c>
      <c r="E449">
        <v>12196713</v>
      </c>
      <c r="F449" s="111">
        <v>44988</v>
      </c>
      <c r="G449" t="s">
        <v>3244</v>
      </c>
      <c r="H449" s="111">
        <v>44988</v>
      </c>
      <c r="I449" t="s">
        <v>282</v>
      </c>
      <c r="K449" t="s">
        <v>1408</v>
      </c>
      <c r="L449" t="s">
        <v>1409</v>
      </c>
      <c r="N449" t="s">
        <v>1420</v>
      </c>
      <c r="O449" t="s">
        <v>1411</v>
      </c>
      <c r="P449" t="s">
        <v>252</v>
      </c>
      <c r="R449" t="s">
        <v>1414</v>
      </c>
      <c r="S449" t="s">
        <v>1412</v>
      </c>
      <c r="T449" s="125">
        <v>30000</v>
      </c>
    </row>
    <row r="450" spans="1:23">
      <c r="A450" t="s">
        <v>246</v>
      </c>
      <c r="B450" t="s">
        <v>945</v>
      </c>
      <c r="C450" t="s">
        <v>57</v>
      </c>
      <c r="D450" t="s">
        <v>58</v>
      </c>
      <c r="E450">
        <v>12201137</v>
      </c>
      <c r="F450" s="111">
        <v>44991</v>
      </c>
      <c r="G450" t="s">
        <v>3245</v>
      </c>
      <c r="H450" s="111">
        <v>44991</v>
      </c>
      <c r="I450" t="s">
        <v>263</v>
      </c>
      <c r="K450" t="s">
        <v>1408</v>
      </c>
      <c r="L450" t="s">
        <v>1409</v>
      </c>
      <c r="N450" t="s">
        <v>1443</v>
      </c>
      <c r="O450" t="s">
        <v>1411</v>
      </c>
      <c r="P450" t="s">
        <v>252</v>
      </c>
      <c r="S450" t="s">
        <v>1414</v>
      </c>
      <c r="T450" s="125">
        <v>15000</v>
      </c>
    </row>
    <row r="451" spans="1:23">
      <c r="A451" t="s">
        <v>246</v>
      </c>
      <c r="B451" t="s">
        <v>945</v>
      </c>
      <c r="C451" t="s">
        <v>57</v>
      </c>
      <c r="D451" t="s">
        <v>58</v>
      </c>
      <c r="E451">
        <v>12201761</v>
      </c>
      <c r="F451" s="111">
        <v>44991</v>
      </c>
      <c r="G451" t="s">
        <v>3246</v>
      </c>
      <c r="H451" s="111">
        <v>44991</v>
      </c>
      <c r="I451" t="s">
        <v>253</v>
      </c>
      <c r="K451" t="s">
        <v>1408</v>
      </c>
      <c r="L451" t="s">
        <v>1438</v>
      </c>
      <c r="N451" t="s">
        <v>1421</v>
      </c>
      <c r="O451" t="s">
        <v>1411</v>
      </c>
      <c r="P451" t="s">
        <v>254</v>
      </c>
      <c r="Q451" t="s">
        <v>1412</v>
      </c>
      <c r="R451" t="s">
        <v>1412</v>
      </c>
      <c r="S451" t="s">
        <v>1412</v>
      </c>
      <c r="T451" s="125">
        <v>36000</v>
      </c>
    </row>
    <row r="452" spans="1:23">
      <c r="A452" t="s">
        <v>246</v>
      </c>
      <c r="B452" t="s">
        <v>945</v>
      </c>
      <c r="C452" t="s">
        <v>57</v>
      </c>
      <c r="D452" t="s">
        <v>58</v>
      </c>
      <c r="E452">
        <v>12201761</v>
      </c>
      <c r="F452" s="111">
        <v>44991</v>
      </c>
      <c r="G452" t="s">
        <v>3246</v>
      </c>
      <c r="H452" s="111">
        <v>44991</v>
      </c>
      <c r="I452" t="s">
        <v>253</v>
      </c>
      <c r="K452" t="s">
        <v>1408</v>
      </c>
      <c r="L452" t="s">
        <v>1409</v>
      </c>
      <c r="N452" t="s">
        <v>1421</v>
      </c>
      <c r="O452" t="s">
        <v>1411</v>
      </c>
      <c r="P452" t="s">
        <v>254</v>
      </c>
      <c r="Q452" t="s">
        <v>1412</v>
      </c>
      <c r="R452" t="s">
        <v>1412</v>
      </c>
      <c r="S452" t="s">
        <v>1412</v>
      </c>
      <c r="T452" s="125">
        <v>36000</v>
      </c>
      <c r="V452">
        <v>58</v>
      </c>
      <c r="W452">
        <v>2151.77</v>
      </c>
    </row>
    <row r="453" spans="1:23">
      <c r="A453" t="s">
        <v>246</v>
      </c>
      <c r="B453" t="s">
        <v>945</v>
      </c>
      <c r="C453" t="s">
        <v>57</v>
      </c>
      <c r="D453" t="s">
        <v>58</v>
      </c>
      <c r="E453">
        <v>12224072</v>
      </c>
      <c r="F453" s="111">
        <v>44996</v>
      </c>
      <c r="G453" t="s">
        <v>3247</v>
      </c>
      <c r="H453" s="111">
        <v>44996</v>
      </c>
      <c r="I453" t="s">
        <v>263</v>
      </c>
      <c r="K453" t="s">
        <v>1408</v>
      </c>
      <c r="L453" t="s">
        <v>1409</v>
      </c>
      <c r="N453" t="s">
        <v>1421</v>
      </c>
      <c r="O453" t="s">
        <v>1411</v>
      </c>
      <c r="P453" t="s">
        <v>252</v>
      </c>
      <c r="S453" t="s">
        <v>1414</v>
      </c>
      <c r="T453" s="125">
        <v>60000</v>
      </c>
    </row>
    <row r="454" spans="1:23">
      <c r="A454" t="s">
        <v>246</v>
      </c>
      <c r="B454" t="s">
        <v>945</v>
      </c>
      <c r="C454" t="s">
        <v>57</v>
      </c>
      <c r="D454" t="s">
        <v>58</v>
      </c>
      <c r="E454">
        <v>12226426</v>
      </c>
      <c r="F454" s="111">
        <v>44998</v>
      </c>
      <c r="G454" t="s">
        <v>3248</v>
      </c>
      <c r="H454" s="111">
        <v>44998</v>
      </c>
      <c r="I454" t="s">
        <v>253</v>
      </c>
      <c r="K454" t="s">
        <v>1430</v>
      </c>
      <c r="L454" t="s">
        <v>1409</v>
      </c>
      <c r="N454" t="s">
        <v>1441</v>
      </c>
      <c r="O454" t="s">
        <v>1411</v>
      </c>
      <c r="P454" t="s">
        <v>254</v>
      </c>
      <c r="Q454" t="s">
        <v>1412</v>
      </c>
      <c r="R454" t="s">
        <v>1412</v>
      </c>
      <c r="S454" t="s">
        <v>1412</v>
      </c>
      <c r="T454" s="125">
        <v>45000</v>
      </c>
      <c r="V454">
        <v>441.9</v>
      </c>
      <c r="W454">
        <v>2072.4499999999998</v>
      </c>
    </row>
    <row r="455" spans="1:23">
      <c r="A455" t="s">
        <v>246</v>
      </c>
      <c r="B455" t="s">
        <v>945</v>
      </c>
      <c r="C455" t="s">
        <v>57</v>
      </c>
      <c r="D455" t="s">
        <v>58</v>
      </c>
      <c r="E455">
        <v>12237319</v>
      </c>
      <c r="F455" s="111">
        <v>45000</v>
      </c>
      <c r="G455" t="s">
        <v>3249</v>
      </c>
      <c r="H455" s="111">
        <v>45000</v>
      </c>
      <c r="I455" t="s">
        <v>253</v>
      </c>
      <c r="K455" t="s">
        <v>1408</v>
      </c>
      <c r="L455" t="s">
        <v>1409</v>
      </c>
      <c r="N455" t="s">
        <v>1498</v>
      </c>
      <c r="O455" t="s">
        <v>1411</v>
      </c>
      <c r="P455" t="s">
        <v>254</v>
      </c>
      <c r="Q455" t="s">
        <v>1412</v>
      </c>
      <c r="R455" t="s">
        <v>1412</v>
      </c>
      <c r="S455" t="s">
        <v>1412</v>
      </c>
      <c r="T455" s="125">
        <v>100000</v>
      </c>
      <c r="V455">
        <v>8024.47</v>
      </c>
      <c r="W455">
        <v>11623.99</v>
      </c>
    </row>
    <row r="456" spans="1:23">
      <c r="A456" t="s">
        <v>246</v>
      </c>
      <c r="B456" t="s">
        <v>945</v>
      </c>
      <c r="C456" t="s">
        <v>57</v>
      </c>
      <c r="D456" t="s">
        <v>58</v>
      </c>
      <c r="E456">
        <v>12326416</v>
      </c>
      <c r="F456" s="111">
        <v>45019</v>
      </c>
      <c r="G456" t="s">
        <v>4314</v>
      </c>
      <c r="H456" s="111">
        <v>45019</v>
      </c>
      <c r="I456" t="s">
        <v>282</v>
      </c>
      <c r="K456" t="s">
        <v>1430</v>
      </c>
      <c r="L456" t="s">
        <v>1409</v>
      </c>
      <c r="N456" t="s">
        <v>1439</v>
      </c>
      <c r="O456" t="s">
        <v>1411</v>
      </c>
      <c r="P456" t="s">
        <v>254</v>
      </c>
      <c r="S456" t="s">
        <v>1414</v>
      </c>
      <c r="T456" s="125">
        <v>50000</v>
      </c>
    </row>
    <row r="457" spans="1:23">
      <c r="A457" t="s">
        <v>246</v>
      </c>
      <c r="B457" t="s">
        <v>945</v>
      </c>
      <c r="C457" t="s">
        <v>57</v>
      </c>
      <c r="D457" t="s">
        <v>58</v>
      </c>
      <c r="E457">
        <v>12326746</v>
      </c>
      <c r="F457" s="111">
        <v>45019</v>
      </c>
      <c r="G457" t="s">
        <v>4315</v>
      </c>
      <c r="H457" s="111">
        <v>45019</v>
      </c>
      <c r="I457" t="s">
        <v>253</v>
      </c>
      <c r="K457" t="s">
        <v>1408</v>
      </c>
      <c r="L457" t="s">
        <v>1409</v>
      </c>
      <c r="N457" t="s">
        <v>1483</v>
      </c>
      <c r="O457" t="s">
        <v>1411</v>
      </c>
      <c r="P457" t="s">
        <v>252</v>
      </c>
      <c r="Q457" t="s">
        <v>1412</v>
      </c>
      <c r="R457" t="s">
        <v>1412</v>
      </c>
      <c r="S457" t="s">
        <v>1412</v>
      </c>
      <c r="T457" s="125">
        <v>10000</v>
      </c>
      <c r="V457">
        <v>1361.21</v>
      </c>
      <c r="W457">
        <v>2012.99</v>
      </c>
    </row>
    <row r="458" spans="1:23">
      <c r="A458" t="s">
        <v>246</v>
      </c>
      <c r="B458" t="s">
        <v>945</v>
      </c>
      <c r="C458" t="s">
        <v>57</v>
      </c>
      <c r="D458" t="s">
        <v>58</v>
      </c>
      <c r="E458">
        <v>12333951</v>
      </c>
      <c r="F458" s="111">
        <v>45021</v>
      </c>
      <c r="G458" t="s">
        <v>4317</v>
      </c>
      <c r="H458" s="111">
        <v>45021</v>
      </c>
      <c r="I458" t="s">
        <v>263</v>
      </c>
      <c r="K458" t="s">
        <v>1408</v>
      </c>
      <c r="L458" t="s">
        <v>1409</v>
      </c>
      <c r="N458" t="s">
        <v>1447</v>
      </c>
      <c r="O458" t="s">
        <v>1411</v>
      </c>
      <c r="P458" t="s">
        <v>252</v>
      </c>
      <c r="S458" t="s">
        <v>1414</v>
      </c>
      <c r="T458" s="125">
        <v>10000</v>
      </c>
    </row>
    <row r="459" spans="1:23">
      <c r="A459" t="s">
        <v>246</v>
      </c>
      <c r="B459" t="s">
        <v>945</v>
      </c>
      <c r="C459" t="s">
        <v>57</v>
      </c>
      <c r="D459" t="s">
        <v>58</v>
      </c>
      <c r="E459">
        <v>12346924</v>
      </c>
      <c r="F459" s="111">
        <v>45026</v>
      </c>
      <c r="G459" t="s">
        <v>4319</v>
      </c>
      <c r="H459" s="111">
        <v>45026</v>
      </c>
      <c r="I459" t="s">
        <v>253</v>
      </c>
      <c r="K459" t="s">
        <v>1408</v>
      </c>
      <c r="L459" t="s">
        <v>1409</v>
      </c>
      <c r="N459" t="s">
        <v>1469</v>
      </c>
      <c r="O459" t="s">
        <v>1411</v>
      </c>
      <c r="P459" t="s">
        <v>252</v>
      </c>
      <c r="Q459" t="s">
        <v>1412</v>
      </c>
      <c r="R459" t="s">
        <v>1412</v>
      </c>
      <c r="S459" t="s">
        <v>1412</v>
      </c>
      <c r="T459" s="125">
        <v>10000</v>
      </c>
      <c r="V459">
        <v>1838.2</v>
      </c>
      <c r="W459">
        <v>10938.5</v>
      </c>
    </row>
    <row r="460" spans="1:23">
      <c r="A460" t="s">
        <v>246</v>
      </c>
      <c r="B460" t="s">
        <v>945</v>
      </c>
      <c r="C460" t="s">
        <v>57</v>
      </c>
      <c r="D460" t="s">
        <v>58</v>
      </c>
      <c r="E460">
        <v>12346933</v>
      </c>
      <c r="F460" s="111">
        <v>45026</v>
      </c>
      <c r="G460" t="s">
        <v>4318</v>
      </c>
      <c r="H460" s="111">
        <v>45026</v>
      </c>
      <c r="I460" t="s">
        <v>253</v>
      </c>
      <c r="K460" t="s">
        <v>1408</v>
      </c>
      <c r="L460" t="s">
        <v>1409</v>
      </c>
      <c r="N460" t="s">
        <v>1410</v>
      </c>
      <c r="O460" t="s">
        <v>1411</v>
      </c>
      <c r="P460" t="s">
        <v>254</v>
      </c>
      <c r="Q460" t="s">
        <v>1412</v>
      </c>
      <c r="R460" t="s">
        <v>1412</v>
      </c>
      <c r="S460" t="s">
        <v>1412</v>
      </c>
      <c r="T460" s="125">
        <v>60000</v>
      </c>
      <c r="V460">
        <v>35413.480000000003</v>
      </c>
      <c r="W460">
        <v>48802.6</v>
      </c>
    </row>
    <row r="461" spans="1:23">
      <c r="A461" t="s">
        <v>246</v>
      </c>
      <c r="B461" t="s">
        <v>945</v>
      </c>
      <c r="C461" t="s">
        <v>57</v>
      </c>
      <c r="D461" t="s">
        <v>58</v>
      </c>
      <c r="E461">
        <v>12357771</v>
      </c>
      <c r="F461" s="111">
        <v>45028</v>
      </c>
      <c r="G461" t="s">
        <v>4320</v>
      </c>
      <c r="H461" s="111">
        <v>45028</v>
      </c>
      <c r="I461" t="s">
        <v>253</v>
      </c>
      <c r="K461" t="s">
        <v>1418</v>
      </c>
      <c r="L461" t="s">
        <v>1409</v>
      </c>
      <c r="N461" t="s">
        <v>4161</v>
      </c>
      <c r="O461" t="s">
        <v>1411</v>
      </c>
      <c r="P461" t="s">
        <v>254</v>
      </c>
      <c r="Q461" t="s">
        <v>1412</v>
      </c>
      <c r="R461" t="s">
        <v>1412</v>
      </c>
      <c r="S461" t="s">
        <v>1412</v>
      </c>
      <c r="T461" s="125">
        <v>30000</v>
      </c>
      <c r="V461">
        <v>1233.7</v>
      </c>
      <c r="W461">
        <v>8597.14</v>
      </c>
    </row>
    <row r="462" spans="1:23">
      <c r="A462" t="s">
        <v>246</v>
      </c>
      <c r="B462" t="s">
        <v>945</v>
      </c>
      <c r="C462" t="s">
        <v>57</v>
      </c>
      <c r="D462" t="s">
        <v>58</v>
      </c>
      <c r="E462">
        <v>12363791</v>
      </c>
      <c r="F462" s="111">
        <v>45055</v>
      </c>
      <c r="G462" t="s">
        <v>4785</v>
      </c>
      <c r="H462" s="111">
        <v>45057</v>
      </c>
      <c r="I462" t="s">
        <v>282</v>
      </c>
      <c r="K462" t="s">
        <v>1408</v>
      </c>
      <c r="L462" t="s">
        <v>1409</v>
      </c>
      <c r="N462" t="s">
        <v>1421</v>
      </c>
      <c r="O462" t="s">
        <v>1411</v>
      </c>
      <c r="P462" t="s">
        <v>252</v>
      </c>
      <c r="R462" t="s">
        <v>1414</v>
      </c>
      <c r="S462" t="s">
        <v>1412</v>
      </c>
      <c r="T462" s="125">
        <v>10000</v>
      </c>
    </row>
    <row r="463" spans="1:23">
      <c r="A463" t="s">
        <v>246</v>
      </c>
      <c r="B463" t="s">
        <v>945</v>
      </c>
      <c r="C463" t="s">
        <v>57</v>
      </c>
      <c r="D463" t="s">
        <v>58</v>
      </c>
      <c r="E463">
        <v>12374349</v>
      </c>
      <c r="F463" s="111">
        <v>45033</v>
      </c>
      <c r="G463" t="s">
        <v>4321</v>
      </c>
      <c r="H463" s="111">
        <v>45033</v>
      </c>
      <c r="I463" t="s">
        <v>253</v>
      </c>
      <c r="K463" t="s">
        <v>1430</v>
      </c>
      <c r="L463" t="s">
        <v>1409</v>
      </c>
      <c r="N463" t="s">
        <v>1417</v>
      </c>
      <c r="O463" t="s">
        <v>1411</v>
      </c>
      <c r="P463" t="s">
        <v>254</v>
      </c>
      <c r="Q463" t="s">
        <v>1412</v>
      </c>
      <c r="R463" t="s">
        <v>1412</v>
      </c>
      <c r="S463" t="s">
        <v>1412</v>
      </c>
      <c r="T463" s="125">
        <v>10000</v>
      </c>
      <c r="V463">
        <v>2574</v>
      </c>
      <c r="W463">
        <v>7094.6</v>
      </c>
    </row>
    <row r="464" spans="1:23">
      <c r="A464" t="s">
        <v>246</v>
      </c>
      <c r="B464" t="s">
        <v>945</v>
      </c>
      <c r="C464" t="s">
        <v>57</v>
      </c>
      <c r="D464" t="s">
        <v>58</v>
      </c>
      <c r="E464">
        <v>12389530</v>
      </c>
      <c r="F464" s="111">
        <v>45055</v>
      </c>
      <c r="G464" t="s">
        <v>4786</v>
      </c>
      <c r="H464" s="111">
        <v>45057</v>
      </c>
      <c r="I464" t="s">
        <v>253</v>
      </c>
      <c r="K464" t="s">
        <v>1408</v>
      </c>
      <c r="L464" t="s">
        <v>1438</v>
      </c>
      <c r="N464" t="s">
        <v>1431</v>
      </c>
      <c r="O464" t="s">
        <v>1411</v>
      </c>
      <c r="P464" t="s">
        <v>254</v>
      </c>
      <c r="Q464" t="s">
        <v>1412</v>
      </c>
      <c r="R464" t="s">
        <v>1412</v>
      </c>
      <c r="S464" t="s">
        <v>1412</v>
      </c>
      <c r="T464" s="125">
        <v>60000</v>
      </c>
      <c r="V464">
        <v>16029.02</v>
      </c>
      <c r="W464">
        <v>7834.04</v>
      </c>
    </row>
    <row r="465" spans="1:23">
      <c r="A465" t="s">
        <v>246</v>
      </c>
      <c r="B465" t="s">
        <v>945</v>
      </c>
      <c r="C465" t="s">
        <v>57</v>
      </c>
      <c r="D465" t="s">
        <v>58</v>
      </c>
      <c r="E465">
        <v>12389530</v>
      </c>
      <c r="F465" s="111">
        <v>45055</v>
      </c>
      <c r="G465" t="s">
        <v>4786</v>
      </c>
      <c r="H465" s="111">
        <v>45057</v>
      </c>
      <c r="I465" t="s">
        <v>253</v>
      </c>
      <c r="K465" t="s">
        <v>1408</v>
      </c>
      <c r="L465" t="s">
        <v>1409</v>
      </c>
      <c r="N465" t="s">
        <v>1431</v>
      </c>
      <c r="O465" t="s">
        <v>1411</v>
      </c>
      <c r="P465" t="s">
        <v>254</v>
      </c>
      <c r="Q465" t="s">
        <v>1412</v>
      </c>
      <c r="R465" t="s">
        <v>1412</v>
      </c>
      <c r="S465" t="s">
        <v>1412</v>
      </c>
      <c r="T465" s="125">
        <v>60000</v>
      </c>
      <c r="V465">
        <v>16029.02</v>
      </c>
      <c r="W465">
        <v>12170.59</v>
      </c>
    </row>
    <row r="466" spans="1:23">
      <c r="A466" t="s">
        <v>246</v>
      </c>
      <c r="B466" t="s">
        <v>945</v>
      </c>
      <c r="C466" t="s">
        <v>57</v>
      </c>
      <c r="D466" t="s">
        <v>58</v>
      </c>
      <c r="E466">
        <v>12423771</v>
      </c>
      <c r="F466" s="111">
        <v>45044</v>
      </c>
      <c r="G466" t="s">
        <v>4324</v>
      </c>
      <c r="H466" s="111">
        <v>45044</v>
      </c>
      <c r="I466" t="s">
        <v>282</v>
      </c>
      <c r="K466" t="s">
        <v>1408</v>
      </c>
      <c r="L466" t="s">
        <v>1409</v>
      </c>
      <c r="N466" t="s">
        <v>1426</v>
      </c>
      <c r="O466" t="s">
        <v>1411</v>
      </c>
      <c r="P466" t="s">
        <v>254</v>
      </c>
      <c r="R466" t="s">
        <v>1414</v>
      </c>
      <c r="S466" t="s">
        <v>1414</v>
      </c>
      <c r="T466" s="125">
        <v>10000</v>
      </c>
    </row>
    <row r="467" spans="1:23">
      <c r="A467" t="s">
        <v>246</v>
      </c>
      <c r="B467" t="s">
        <v>945</v>
      </c>
      <c r="C467" t="s">
        <v>57</v>
      </c>
      <c r="D467" t="s">
        <v>58</v>
      </c>
      <c r="E467">
        <v>12483983</v>
      </c>
      <c r="F467" s="111">
        <v>45061</v>
      </c>
      <c r="G467" t="s">
        <v>4789</v>
      </c>
      <c r="H467" s="111">
        <v>45061</v>
      </c>
      <c r="I467" t="s">
        <v>263</v>
      </c>
      <c r="K467" t="s">
        <v>1408</v>
      </c>
      <c r="L467" t="s">
        <v>1409</v>
      </c>
      <c r="N467" t="s">
        <v>1521</v>
      </c>
      <c r="O467" t="s">
        <v>1411</v>
      </c>
      <c r="P467" t="s">
        <v>254</v>
      </c>
      <c r="Q467" t="s">
        <v>1414</v>
      </c>
      <c r="R467" t="s">
        <v>1414</v>
      </c>
      <c r="S467" t="s">
        <v>1412</v>
      </c>
      <c r="T467" s="125">
        <v>60000</v>
      </c>
    </row>
    <row r="468" spans="1:23">
      <c r="A468" t="s">
        <v>246</v>
      </c>
      <c r="B468" t="s">
        <v>945</v>
      </c>
      <c r="C468" t="s">
        <v>57</v>
      </c>
      <c r="D468" t="s">
        <v>58</v>
      </c>
      <c r="E468">
        <v>12489819</v>
      </c>
      <c r="F468" s="111">
        <v>45062</v>
      </c>
      <c r="G468" t="s">
        <v>4790</v>
      </c>
      <c r="H468" s="111">
        <v>45062</v>
      </c>
      <c r="I468" t="s">
        <v>282</v>
      </c>
      <c r="K468" t="s">
        <v>1418</v>
      </c>
      <c r="L468" t="s">
        <v>1409</v>
      </c>
      <c r="N468" t="s">
        <v>1447</v>
      </c>
      <c r="O468" t="s">
        <v>1411</v>
      </c>
      <c r="P468" t="s">
        <v>254</v>
      </c>
      <c r="Q468" t="s">
        <v>1414</v>
      </c>
      <c r="R468" t="s">
        <v>1414</v>
      </c>
      <c r="S468" t="s">
        <v>1412</v>
      </c>
      <c r="T468" s="125">
        <v>30000</v>
      </c>
    </row>
    <row r="469" spans="1:23">
      <c r="A469" t="s">
        <v>246</v>
      </c>
      <c r="B469" t="s">
        <v>945</v>
      </c>
      <c r="C469" t="s">
        <v>57</v>
      </c>
      <c r="D469" t="s">
        <v>58</v>
      </c>
      <c r="E469">
        <v>12497257</v>
      </c>
      <c r="F469" s="111">
        <v>45063</v>
      </c>
      <c r="G469" t="s">
        <v>4791</v>
      </c>
      <c r="H469" s="111">
        <v>45064</v>
      </c>
      <c r="I469" t="s">
        <v>282</v>
      </c>
      <c r="K469" t="s">
        <v>1408</v>
      </c>
      <c r="L469" t="s">
        <v>1409</v>
      </c>
      <c r="N469" t="s">
        <v>1431</v>
      </c>
      <c r="O469" t="s">
        <v>1411</v>
      </c>
      <c r="P469" t="s">
        <v>252</v>
      </c>
      <c r="S469" t="s">
        <v>1414</v>
      </c>
      <c r="T469" s="125">
        <v>10000</v>
      </c>
    </row>
    <row r="470" spans="1:23">
      <c r="A470" t="s">
        <v>246</v>
      </c>
      <c r="B470" t="s">
        <v>945</v>
      </c>
      <c r="C470" t="s">
        <v>57</v>
      </c>
      <c r="D470" t="s">
        <v>58</v>
      </c>
      <c r="E470">
        <v>12500915</v>
      </c>
      <c r="F470" s="111">
        <v>45064</v>
      </c>
      <c r="G470" t="s">
        <v>4792</v>
      </c>
      <c r="H470" s="111">
        <v>45064</v>
      </c>
      <c r="I470" t="s">
        <v>253</v>
      </c>
      <c r="K470" t="s">
        <v>1408</v>
      </c>
      <c r="L470" t="s">
        <v>1409</v>
      </c>
      <c r="N470" t="s">
        <v>1433</v>
      </c>
      <c r="O470" t="s">
        <v>1411</v>
      </c>
      <c r="P470" t="s">
        <v>252</v>
      </c>
      <c r="Q470" t="s">
        <v>1412</v>
      </c>
      <c r="R470" t="s">
        <v>1412</v>
      </c>
      <c r="S470" t="s">
        <v>1412</v>
      </c>
      <c r="T470" s="125">
        <v>10000</v>
      </c>
      <c r="V470">
        <v>2576.38</v>
      </c>
      <c r="W470">
        <v>5640.13</v>
      </c>
    </row>
    <row r="471" spans="1:23">
      <c r="A471" t="s">
        <v>246</v>
      </c>
      <c r="B471" t="s">
        <v>945</v>
      </c>
      <c r="C471" t="s">
        <v>1107</v>
      </c>
      <c r="D471" t="s">
        <v>54</v>
      </c>
      <c r="E471">
        <v>11974579</v>
      </c>
      <c r="F471" s="111">
        <v>44931</v>
      </c>
      <c r="G471" t="s">
        <v>1638</v>
      </c>
      <c r="H471" s="111">
        <v>44931</v>
      </c>
      <c r="I471" t="s">
        <v>253</v>
      </c>
      <c r="K471" t="s">
        <v>1408</v>
      </c>
      <c r="L471" t="s">
        <v>1409</v>
      </c>
      <c r="N471" t="s">
        <v>1444</v>
      </c>
      <c r="O471" t="s">
        <v>1411</v>
      </c>
      <c r="P471" t="s">
        <v>252</v>
      </c>
      <c r="Q471" t="s">
        <v>1412</v>
      </c>
      <c r="R471" t="s">
        <v>1412</v>
      </c>
      <c r="S471" t="s">
        <v>1412</v>
      </c>
      <c r="T471" s="125">
        <v>20000</v>
      </c>
      <c r="V471">
        <v>1469.49</v>
      </c>
      <c r="W471">
        <v>10292.41</v>
      </c>
    </row>
    <row r="472" spans="1:23">
      <c r="A472" t="s">
        <v>246</v>
      </c>
      <c r="B472" t="s">
        <v>945</v>
      </c>
      <c r="C472" t="s">
        <v>343</v>
      </c>
      <c r="D472" t="s">
        <v>54</v>
      </c>
      <c r="E472">
        <v>12010663</v>
      </c>
      <c r="F472" s="111">
        <v>44944</v>
      </c>
      <c r="G472" t="s">
        <v>1639</v>
      </c>
      <c r="H472" s="111">
        <v>44944</v>
      </c>
      <c r="I472" t="s">
        <v>263</v>
      </c>
      <c r="K472" t="s">
        <v>1408</v>
      </c>
      <c r="L472" t="s">
        <v>1409</v>
      </c>
      <c r="N472" t="s">
        <v>1431</v>
      </c>
      <c r="O472" t="s">
        <v>1411</v>
      </c>
      <c r="P472" t="s">
        <v>254</v>
      </c>
      <c r="T472" s="125">
        <v>30000</v>
      </c>
    </row>
    <row r="473" spans="1:23">
      <c r="A473" t="s">
        <v>246</v>
      </c>
      <c r="B473" t="s">
        <v>945</v>
      </c>
      <c r="C473" t="s">
        <v>1028</v>
      </c>
      <c r="D473" t="s">
        <v>54</v>
      </c>
      <c r="E473">
        <v>77642</v>
      </c>
      <c r="F473" s="111">
        <v>45009</v>
      </c>
      <c r="G473" t="s">
        <v>3250</v>
      </c>
      <c r="H473" s="111">
        <v>45009</v>
      </c>
      <c r="I473" t="s">
        <v>282</v>
      </c>
      <c r="K473" t="s">
        <v>1418</v>
      </c>
      <c r="L473" t="s">
        <v>1409</v>
      </c>
      <c r="N473" t="s">
        <v>1431</v>
      </c>
      <c r="O473" t="s">
        <v>1411</v>
      </c>
      <c r="P473" t="s">
        <v>254</v>
      </c>
      <c r="S473" t="s">
        <v>1414</v>
      </c>
      <c r="T473" s="125">
        <v>100000</v>
      </c>
    </row>
    <row r="474" spans="1:23">
      <c r="A474" t="s">
        <v>246</v>
      </c>
      <c r="B474" t="s">
        <v>945</v>
      </c>
      <c r="C474" t="s">
        <v>1028</v>
      </c>
      <c r="D474" t="s">
        <v>54</v>
      </c>
      <c r="E474">
        <v>12273015</v>
      </c>
      <c r="F474" s="111">
        <v>45008</v>
      </c>
      <c r="G474" t="s">
        <v>3251</v>
      </c>
      <c r="H474" s="111">
        <v>45008</v>
      </c>
      <c r="I474" t="s">
        <v>253</v>
      </c>
      <c r="K474" t="s">
        <v>1408</v>
      </c>
      <c r="L474" t="s">
        <v>1409</v>
      </c>
      <c r="N474" t="s">
        <v>1431</v>
      </c>
      <c r="O474" t="s">
        <v>1411</v>
      </c>
      <c r="P474" t="s">
        <v>252</v>
      </c>
      <c r="Q474" t="s">
        <v>1412</v>
      </c>
      <c r="R474" t="s">
        <v>1412</v>
      </c>
      <c r="S474" t="s">
        <v>1412</v>
      </c>
      <c r="T474" s="125">
        <v>70000</v>
      </c>
      <c r="V474">
        <v>9137.65</v>
      </c>
      <c r="W474">
        <v>12258.2</v>
      </c>
    </row>
    <row r="475" spans="1:23">
      <c r="A475" t="s">
        <v>246</v>
      </c>
      <c r="B475" t="s">
        <v>945</v>
      </c>
      <c r="C475" t="s">
        <v>1028</v>
      </c>
      <c r="D475" t="s">
        <v>54</v>
      </c>
      <c r="E475">
        <v>12273747</v>
      </c>
      <c r="F475" s="111">
        <v>45008</v>
      </c>
      <c r="G475" t="s">
        <v>3252</v>
      </c>
      <c r="H475" s="111">
        <v>45008</v>
      </c>
      <c r="I475" t="s">
        <v>253</v>
      </c>
      <c r="K475" t="s">
        <v>1408</v>
      </c>
      <c r="L475" t="s">
        <v>1409</v>
      </c>
      <c r="N475" t="s">
        <v>1420</v>
      </c>
      <c r="O475" t="s">
        <v>1411</v>
      </c>
      <c r="P475" t="s">
        <v>252</v>
      </c>
      <c r="Q475" t="s">
        <v>1412</v>
      </c>
      <c r="R475" t="s">
        <v>1412</v>
      </c>
      <c r="S475" t="s">
        <v>1412</v>
      </c>
      <c r="T475" s="125">
        <v>80000</v>
      </c>
      <c r="V475">
        <v>4955.13</v>
      </c>
      <c r="W475">
        <v>13734.45</v>
      </c>
    </row>
    <row r="476" spans="1:23">
      <c r="A476" t="s">
        <v>246</v>
      </c>
      <c r="B476" t="s">
        <v>945</v>
      </c>
      <c r="C476" t="s">
        <v>1053</v>
      </c>
      <c r="D476" t="s">
        <v>54</v>
      </c>
      <c r="E476">
        <v>12135866</v>
      </c>
      <c r="F476" s="111">
        <v>44973</v>
      </c>
      <c r="G476" t="s">
        <v>2506</v>
      </c>
      <c r="H476" s="111">
        <v>44973</v>
      </c>
      <c r="I476" t="s">
        <v>282</v>
      </c>
      <c r="K476" t="s">
        <v>1408</v>
      </c>
      <c r="L476" t="s">
        <v>1409</v>
      </c>
      <c r="N476" t="s">
        <v>5734</v>
      </c>
      <c r="O476" t="s">
        <v>1411</v>
      </c>
      <c r="P476" t="s">
        <v>254</v>
      </c>
      <c r="R476" t="s">
        <v>1414</v>
      </c>
      <c r="S476" t="s">
        <v>1415</v>
      </c>
      <c r="T476" s="125">
        <v>50000</v>
      </c>
    </row>
    <row r="477" spans="1:23">
      <c r="A477" t="s">
        <v>246</v>
      </c>
      <c r="B477" t="s">
        <v>945</v>
      </c>
      <c r="C477" t="s">
        <v>1053</v>
      </c>
      <c r="D477" t="s">
        <v>54</v>
      </c>
      <c r="E477">
        <v>12195317</v>
      </c>
      <c r="F477" s="111">
        <v>44988</v>
      </c>
      <c r="G477" t="s">
        <v>3253</v>
      </c>
      <c r="H477" s="111">
        <v>44988</v>
      </c>
      <c r="I477" t="s">
        <v>282</v>
      </c>
      <c r="K477" t="s">
        <v>1430</v>
      </c>
      <c r="L477" t="s">
        <v>1409</v>
      </c>
      <c r="N477" t="s">
        <v>1460</v>
      </c>
      <c r="O477" t="s">
        <v>1411</v>
      </c>
      <c r="P477" t="s">
        <v>254</v>
      </c>
      <c r="S477" t="s">
        <v>1414</v>
      </c>
      <c r="T477" s="125">
        <v>25000</v>
      </c>
    </row>
    <row r="478" spans="1:23">
      <c r="A478" t="s">
        <v>246</v>
      </c>
      <c r="B478" t="s">
        <v>362</v>
      </c>
      <c r="C478" t="s">
        <v>57</v>
      </c>
      <c r="D478" t="s">
        <v>58</v>
      </c>
      <c r="E478">
        <v>11435091</v>
      </c>
      <c r="F478" s="111">
        <v>44820</v>
      </c>
      <c r="G478" t="s">
        <v>363</v>
      </c>
      <c r="H478" s="111">
        <v>44832</v>
      </c>
      <c r="I478" t="s">
        <v>253</v>
      </c>
      <c r="K478" t="s">
        <v>1408</v>
      </c>
      <c r="L478" t="s">
        <v>1409</v>
      </c>
      <c r="N478" t="s">
        <v>1421</v>
      </c>
      <c r="O478" t="s">
        <v>1411</v>
      </c>
      <c r="P478" t="s">
        <v>252</v>
      </c>
      <c r="Q478" t="s">
        <v>1412</v>
      </c>
      <c r="R478" t="s">
        <v>1412</v>
      </c>
      <c r="S478" t="s">
        <v>1412</v>
      </c>
      <c r="T478" s="125">
        <v>35000</v>
      </c>
      <c r="V478">
        <v>2103.58</v>
      </c>
      <c r="W478">
        <v>10310.61</v>
      </c>
    </row>
    <row r="479" spans="1:23">
      <c r="A479" t="s">
        <v>246</v>
      </c>
      <c r="B479" t="s">
        <v>943</v>
      </c>
      <c r="C479" t="s">
        <v>57</v>
      </c>
      <c r="D479" t="s">
        <v>58</v>
      </c>
      <c r="E479">
        <v>11869227</v>
      </c>
      <c r="F479" s="111">
        <v>44903</v>
      </c>
      <c r="G479" t="s">
        <v>1054</v>
      </c>
      <c r="H479" s="111">
        <v>44903</v>
      </c>
      <c r="I479" t="s">
        <v>282</v>
      </c>
      <c r="K479" t="s">
        <v>1408</v>
      </c>
      <c r="L479" t="s">
        <v>1409</v>
      </c>
      <c r="N479" t="s">
        <v>1440</v>
      </c>
      <c r="O479" t="s">
        <v>1411</v>
      </c>
      <c r="P479" t="s">
        <v>254</v>
      </c>
      <c r="T479" s="125">
        <v>20000</v>
      </c>
    </row>
    <row r="480" spans="1:23">
      <c r="A480" t="s">
        <v>246</v>
      </c>
      <c r="B480" t="s">
        <v>943</v>
      </c>
      <c r="C480" t="s">
        <v>57</v>
      </c>
      <c r="D480" t="s">
        <v>58</v>
      </c>
      <c r="E480">
        <v>11969499</v>
      </c>
      <c r="F480" s="111">
        <v>44930</v>
      </c>
      <c r="G480" t="s">
        <v>1615</v>
      </c>
      <c r="H480" s="111">
        <v>44930</v>
      </c>
      <c r="I480" t="s">
        <v>282</v>
      </c>
      <c r="K480" t="s">
        <v>1408</v>
      </c>
      <c r="L480" t="s">
        <v>1409</v>
      </c>
      <c r="N480" t="s">
        <v>1433</v>
      </c>
      <c r="O480" t="s">
        <v>1411</v>
      </c>
      <c r="P480" t="s">
        <v>252</v>
      </c>
      <c r="S480" t="s">
        <v>1414</v>
      </c>
      <c r="T480" s="125">
        <v>10000</v>
      </c>
    </row>
    <row r="481" spans="1:23">
      <c r="A481" t="s">
        <v>246</v>
      </c>
      <c r="B481" t="s">
        <v>948</v>
      </c>
      <c r="C481" t="s">
        <v>57</v>
      </c>
      <c r="D481" t="s">
        <v>58</v>
      </c>
      <c r="E481">
        <v>12183534</v>
      </c>
      <c r="F481" s="111">
        <v>44986</v>
      </c>
      <c r="G481" t="s">
        <v>4102</v>
      </c>
      <c r="H481" s="111">
        <v>44986</v>
      </c>
      <c r="I481" t="s">
        <v>253</v>
      </c>
      <c r="K481" t="s">
        <v>1408</v>
      </c>
      <c r="L481" t="s">
        <v>1409</v>
      </c>
      <c r="N481" t="s">
        <v>1444</v>
      </c>
      <c r="O481" t="s">
        <v>1411</v>
      </c>
      <c r="P481" t="s">
        <v>254</v>
      </c>
      <c r="Q481" t="s">
        <v>1412</v>
      </c>
      <c r="R481" t="s">
        <v>1412</v>
      </c>
      <c r="S481" t="s">
        <v>1412</v>
      </c>
      <c r="T481" s="125">
        <v>150000</v>
      </c>
      <c r="V481">
        <v>0</v>
      </c>
      <c r="W481">
        <v>1866.93</v>
      </c>
    </row>
    <row r="482" spans="1:23">
      <c r="A482" t="s">
        <v>246</v>
      </c>
      <c r="B482" t="s">
        <v>948</v>
      </c>
      <c r="C482" t="s">
        <v>57</v>
      </c>
      <c r="D482" t="s">
        <v>58</v>
      </c>
      <c r="E482">
        <v>12229828</v>
      </c>
      <c r="F482" s="111">
        <v>44999</v>
      </c>
      <c r="G482" t="s">
        <v>4103</v>
      </c>
      <c r="H482" s="111">
        <v>44999</v>
      </c>
      <c r="I482" t="s">
        <v>263</v>
      </c>
      <c r="K482" t="s">
        <v>1418</v>
      </c>
      <c r="L482" t="s">
        <v>1409</v>
      </c>
      <c r="N482" t="s">
        <v>1460</v>
      </c>
      <c r="O482" t="s">
        <v>1411</v>
      </c>
      <c r="P482" t="s">
        <v>254</v>
      </c>
      <c r="S482" t="s">
        <v>1414</v>
      </c>
      <c r="T482" s="125">
        <v>100000</v>
      </c>
    </row>
    <row r="483" spans="1:23">
      <c r="A483" t="s">
        <v>246</v>
      </c>
      <c r="B483" t="s">
        <v>948</v>
      </c>
      <c r="C483" t="s">
        <v>57</v>
      </c>
      <c r="D483" t="s">
        <v>58</v>
      </c>
      <c r="E483">
        <v>12290920</v>
      </c>
      <c r="F483" s="111">
        <v>45013</v>
      </c>
      <c r="G483" t="s">
        <v>4104</v>
      </c>
      <c r="H483" s="111">
        <v>45013</v>
      </c>
      <c r="I483" t="s">
        <v>253</v>
      </c>
      <c r="K483" t="s">
        <v>1408</v>
      </c>
      <c r="L483" t="s">
        <v>1409</v>
      </c>
      <c r="N483" t="s">
        <v>1451</v>
      </c>
      <c r="O483" t="s">
        <v>1411</v>
      </c>
      <c r="P483" t="s">
        <v>254</v>
      </c>
      <c r="Q483" t="s">
        <v>1412</v>
      </c>
      <c r="R483" t="s">
        <v>1412</v>
      </c>
      <c r="S483" t="s">
        <v>1412</v>
      </c>
      <c r="T483" s="125">
        <v>160000</v>
      </c>
      <c r="V483">
        <v>6180.42</v>
      </c>
      <c r="W483">
        <v>14435.41</v>
      </c>
    </row>
    <row r="484" spans="1:23">
      <c r="A484" t="s">
        <v>246</v>
      </c>
      <c r="B484" t="s">
        <v>948</v>
      </c>
      <c r="C484" t="s">
        <v>57</v>
      </c>
      <c r="D484" t="s">
        <v>58</v>
      </c>
      <c r="E484">
        <v>12400855</v>
      </c>
      <c r="F484" s="111">
        <v>45041</v>
      </c>
      <c r="G484" t="s">
        <v>4796</v>
      </c>
      <c r="H484" s="111">
        <v>45049</v>
      </c>
      <c r="I484" t="s">
        <v>263</v>
      </c>
      <c r="K484" t="s">
        <v>1408</v>
      </c>
      <c r="L484" t="s">
        <v>1409</v>
      </c>
      <c r="N484" t="s">
        <v>1433</v>
      </c>
      <c r="O484" t="s">
        <v>1411</v>
      </c>
      <c r="P484" t="s">
        <v>254</v>
      </c>
      <c r="R484" t="s">
        <v>1414</v>
      </c>
      <c r="S484" t="s">
        <v>1412</v>
      </c>
      <c r="T484" s="125">
        <v>10000</v>
      </c>
    </row>
    <row r="485" spans="1:23">
      <c r="A485" t="s">
        <v>246</v>
      </c>
      <c r="B485" t="s">
        <v>948</v>
      </c>
      <c r="C485" t="s">
        <v>4077</v>
      </c>
      <c r="D485" t="s">
        <v>54</v>
      </c>
      <c r="E485">
        <v>12276376</v>
      </c>
      <c r="F485" s="111">
        <v>45009</v>
      </c>
      <c r="G485" t="s">
        <v>4105</v>
      </c>
      <c r="H485" s="111">
        <v>45009</v>
      </c>
      <c r="I485" t="s">
        <v>263</v>
      </c>
      <c r="K485" t="s">
        <v>1408</v>
      </c>
      <c r="L485" t="s">
        <v>1409</v>
      </c>
      <c r="N485" t="s">
        <v>1433</v>
      </c>
      <c r="O485" t="s">
        <v>1411</v>
      </c>
      <c r="P485" t="s">
        <v>252</v>
      </c>
      <c r="S485" t="s">
        <v>1414</v>
      </c>
      <c r="T485" s="125">
        <v>80000</v>
      </c>
    </row>
    <row r="486" spans="1:23">
      <c r="A486" t="s">
        <v>246</v>
      </c>
      <c r="B486" t="s">
        <v>948</v>
      </c>
      <c r="C486" t="s">
        <v>4077</v>
      </c>
      <c r="D486" t="s">
        <v>54</v>
      </c>
      <c r="E486">
        <v>12276617</v>
      </c>
      <c r="F486" s="111">
        <v>45009</v>
      </c>
      <c r="G486" t="s">
        <v>4106</v>
      </c>
      <c r="H486" s="111">
        <v>45009</v>
      </c>
      <c r="I486" t="s">
        <v>282</v>
      </c>
      <c r="K486" t="s">
        <v>1408</v>
      </c>
      <c r="L486" t="s">
        <v>1409</v>
      </c>
      <c r="N486" t="s">
        <v>1433</v>
      </c>
      <c r="O486" t="s">
        <v>1411</v>
      </c>
      <c r="P486" t="s">
        <v>252</v>
      </c>
      <c r="S486" t="s">
        <v>1414</v>
      </c>
      <c r="T486" s="125">
        <v>80000</v>
      </c>
    </row>
    <row r="487" spans="1:23">
      <c r="A487" t="s">
        <v>246</v>
      </c>
      <c r="B487" t="s">
        <v>948</v>
      </c>
      <c r="C487" t="s">
        <v>4077</v>
      </c>
      <c r="D487" t="s">
        <v>54</v>
      </c>
      <c r="E487">
        <v>12289132</v>
      </c>
      <c r="F487" s="111">
        <v>45013</v>
      </c>
      <c r="G487" t="s">
        <v>4107</v>
      </c>
      <c r="H487" s="111">
        <v>45013</v>
      </c>
      <c r="I487" t="s">
        <v>253</v>
      </c>
      <c r="K487" t="s">
        <v>1408</v>
      </c>
      <c r="L487" t="s">
        <v>1409</v>
      </c>
      <c r="N487" t="s">
        <v>1413</v>
      </c>
      <c r="O487" t="s">
        <v>1411</v>
      </c>
      <c r="P487" t="s">
        <v>254</v>
      </c>
      <c r="Q487" t="s">
        <v>1412</v>
      </c>
      <c r="R487" t="s">
        <v>1412</v>
      </c>
      <c r="S487" t="s">
        <v>1412</v>
      </c>
      <c r="T487" s="125">
        <v>160000</v>
      </c>
      <c r="V487">
        <v>6594.06</v>
      </c>
      <c r="W487">
        <v>16524.41</v>
      </c>
    </row>
    <row r="488" spans="1:23">
      <c r="A488" t="s">
        <v>246</v>
      </c>
      <c r="B488" t="s">
        <v>948</v>
      </c>
      <c r="C488" t="s">
        <v>343</v>
      </c>
      <c r="D488" t="s">
        <v>54</v>
      </c>
      <c r="E488">
        <v>11968897</v>
      </c>
      <c r="F488" s="111">
        <v>44953</v>
      </c>
      <c r="G488" t="s">
        <v>2009</v>
      </c>
      <c r="H488" s="111">
        <v>44953</v>
      </c>
      <c r="I488" t="s">
        <v>253</v>
      </c>
      <c r="K488" t="s">
        <v>1408</v>
      </c>
      <c r="L488" t="s">
        <v>1409</v>
      </c>
      <c r="N488" t="s">
        <v>1444</v>
      </c>
      <c r="O488" t="s">
        <v>1411</v>
      </c>
      <c r="P488" t="s">
        <v>252</v>
      </c>
      <c r="Q488" t="s">
        <v>1412</v>
      </c>
      <c r="R488" t="s">
        <v>1412</v>
      </c>
      <c r="S488" t="s">
        <v>1412</v>
      </c>
      <c r="T488" s="125">
        <v>90000</v>
      </c>
      <c r="V488">
        <v>3066.89</v>
      </c>
      <c r="W488">
        <v>12369.87</v>
      </c>
    </row>
    <row r="489" spans="1:23">
      <c r="A489" t="s">
        <v>246</v>
      </c>
      <c r="B489" t="s">
        <v>948</v>
      </c>
      <c r="C489" t="s">
        <v>343</v>
      </c>
      <c r="D489" t="s">
        <v>54</v>
      </c>
      <c r="E489">
        <v>12077354</v>
      </c>
      <c r="F489" s="111">
        <v>44958</v>
      </c>
      <c r="G489" t="s">
        <v>3131</v>
      </c>
      <c r="H489" s="111">
        <v>44958</v>
      </c>
      <c r="I489" t="s">
        <v>282</v>
      </c>
      <c r="K489" t="s">
        <v>1408</v>
      </c>
      <c r="L489" t="s">
        <v>1409</v>
      </c>
      <c r="N489" t="s">
        <v>1494</v>
      </c>
      <c r="O489" t="s">
        <v>1411</v>
      </c>
      <c r="P489" t="s">
        <v>254</v>
      </c>
      <c r="Q489" t="s">
        <v>1414</v>
      </c>
      <c r="R489" t="s">
        <v>1414</v>
      </c>
      <c r="S489" t="s">
        <v>1412</v>
      </c>
      <c r="T489" s="125">
        <v>30000</v>
      </c>
    </row>
    <row r="490" spans="1:23">
      <c r="A490" t="s">
        <v>246</v>
      </c>
      <c r="B490" t="s">
        <v>948</v>
      </c>
      <c r="C490" t="s">
        <v>344</v>
      </c>
      <c r="D490" t="s">
        <v>54</v>
      </c>
      <c r="E490">
        <v>12042880</v>
      </c>
      <c r="F490" s="111">
        <v>44951</v>
      </c>
      <c r="G490" t="s">
        <v>2010</v>
      </c>
      <c r="H490" s="111">
        <v>44951</v>
      </c>
      <c r="I490" t="s">
        <v>263</v>
      </c>
      <c r="K490" t="s">
        <v>1408</v>
      </c>
      <c r="L490" t="s">
        <v>1409</v>
      </c>
      <c r="N490" t="s">
        <v>1470</v>
      </c>
      <c r="O490" t="s">
        <v>1411</v>
      </c>
      <c r="P490" t="s">
        <v>254</v>
      </c>
      <c r="S490" t="s">
        <v>1414</v>
      </c>
      <c r="T490" s="125">
        <v>80000</v>
      </c>
    </row>
    <row r="491" spans="1:23">
      <c r="A491" t="s">
        <v>246</v>
      </c>
      <c r="B491" t="s">
        <v>948</v>
      </c>
      <c r="C491" t="s">
        <v>344</v>
      </c>
      <c r="D491" t="s">
        <v>54</v>
      </c>
      <c r="E491">
        <v>12067302</v>
      </c>
      <c r="F491" s="111">
        <v>44957</v>
      </c>
      <c r="G491" t="s">
        <v>2011</v>
      </c>
      <c r="H491" s="111">
        <v>44957</v>
      </c>
      <c r="I491" t="s">
        <v>263</v>
      </c>
      <c r="K491" t="s">
        <v>1408</v>
      </c>
      <c r="L491" t="s">
        <v>1409</v>
      </c>
      <c r="N491" t="s">
        <v>1447</v>
      </c>
      <c r="O491" t="s">
        <v>1411</v>
      </c>
      <c r="P491" t="s">
        <v>254</v>
      </c>
      <c r="R491" t="s">
        <v>1414</v>
      </c>
      <c r="S491" t="s">
        <v>1412</v>
      </c>
      <c r="T491" s="125">
        <v>120000</v>
      </c>
    </row>
    <row r="492" spans="1:23">
      <c r="A492" t="s">
        <v>246</v>
      </c>
      <c r="B492" t="s">
        <v>948</v>
      </c>
      <c r="C492" t="s">
        <v>344</v>
      </c>
      <c r="D492" t="s">
        <v>54</v>
      </c>
      <c r="E492">
        <v>12085934</v>
      </c>
      <c r="F492" s="111">
        <v>44959</v>
      </c>
      <c r="G492" t="s">
        <v>3132</v>
      </c>
      <c r="H492" s="111">
        <v>44960</v>
      </c>
      <c r="I492" t="s">
        <v>253</v>
      </c>
      <c r="K492" t="s">
        <v>1408</v>
      </c>
      <c r="L492" t="s">
        <v>1409</v>
      </c>
      <c r="N492" t="s">
        <v>1474</v>
      </c>
      <c r="O492" t="s">
        <v>1411</v>
      </c>
      <c r="P492" t="s">
        <v>254</v>
      </c>
      <c r="Q492" t="s">
        <v>1412</v>
      </c>
      <c r="R492" t="s">
        <v>1412</v>
      </c>
      <c r="S492" t="s">
        <v>1412</v>
      </c>
      <c r="T492" s="125">
        <v>80000</v>
      </c>
      <c r="V492">
        <v>6735.7</v>
      </c>
      <c r="W492">
        <v>18759.61</v>
      </c>
    </row>
    <row r="493" spans="1:23">
      <c r="A493" t="s">
        <v>246</v>
      </c>
      <c r="B493" t="s">
        <v>948</v>
      </c>
      <c r="C493" t="s">
        <v>344</v>
      </c>
      <c r="D493" t="s">
        <v>54</v>
      </c>
      <c r="E493">
        <v>12086946</v>
      </c>
      <c r="F493" s="111">
        <v>44959</v>
      </c>
      <c r="G493" t="s">
        <v>3133</v>
      </c>
      <c r="H493" s="111">
        <v>44960</v>
      </c>
      <c r="I493" t="s">
        <v>253</v>
      </c>
      <c r="K493" t="s">
        <v>1408</v>
      </c>
      <c r="L493" t="s">
        <v>1409</v>
      </c>
      <c r="N493" t="s">
        <v>1474</v>
      </c>
      <c r="O493" t="s">
        <v>1411</v>
      </c>
      <c r="P493" t="s">
        <v>254</v>
      </c>
      <c r="Q493" t="s">
        <v>1412</v>
      </c>
      <c r="R493" t="s">
        <v>1412</v>
      </c>
      <c r="S493" t="s">
        <v>1412</v>
      </c>
      <c r="T493" s="125">
        <v>80000</v>
      </c>
      <c r="V493">
        <v>8594.2900000000009</v>
      </c>
      <c r="W493">
        <v>19424.07</v>
      </c>
    </row>
    <row r="494" spans="1:23">
      <c r="A494" t="s">
        <v>246</v>
      </c>
      <c r="B494" t="s">
        <v>948</v>
      </c>
      <c r="C494" t="s">
        <v>344</v>
      </c>
      <c r="D494" t="s">
        <v>54</v>
      </c>
      <c r="E494">
        <v>12091237</v>
      </c>
      <c r="F494" s="111">
        <v>44987</v>
      </c>
      <c r="G494" t="s">
        <v>4108</v>
      </c>
      <c r="H494" s="111">
        <v>44987</v>
      </c>
      <c r="I494" t="s">
        <v>253</v>
      </c>
      <c r="K494" t="s">
        <v>1408</v>
      </c>
      <c r="L494" t="s">
        <v>1409</v>
      </c>
      <c r="N494" t="s">
        <v>4742</v>
      </c>
      <c r="O494" t="s">
        <v>1411</v>
      </c>
      <c r="P494" t="s">
        <v>254</v>
      </c>
      <c r="Q494" t="s">
        <v>1412</v>
      </c>
      <c r="R494" t="s">
        <v>1412</v>
      </c>
      <c r="S494" t="s">
        <v>1412</v>
      </c>
      <c r="T494" s="125">
        <v>130000</v>
      </c>
      <c r="V494">
        <v>3514.48</v>
      </c>
      <c r="W494">
        <v>6186.45</v>
      </c>
    </row>
    <row r="495" spans="1:23">
      <c r="A495" t="s">
        <v>246</v>
      </c>
      <c r="B495" t="s">
        <v>948</v>
      </c>
      <c r="C495" t="s">
        <v>344</v>
      </c>
      <c r="D495" t="s">
        <v>54</v>
      </c>
      <c r="E495">
        <v>12156962</v>
      </c>
      <c r="F495" s="111">
        <v>44981</v>
      </c>
      <c r="G495" t="s">
        <v>3134</v>
      </c>
      <c r="H495" s="111">
        <v>44981</v>
      </c>
      <c r="I495" t="s">
        <v>282</v>
      </c>
      <c r="K495" t="s">
        <v>1408</v>
      </c>
      <c r="L495" t="s">
        <v>1409</v>
      </c>
      <c r="N495" t="s">
        <v>1413</v>
      </c>
      <c r="O495" t="s">
        <v>1411</v>
      </c>
      <c r="P495" t="s">
        <v>252</v>
      </c>
      <c r="S495" t="s">
        <v>1414</v>
      </c>
      <c r="T495" s="125">
        <v>70000</v>
      </c>
    </row>
    <row r="496" spans="1:23">
      <c r="A496" t="s">
        <v>246</v>
      </c>
      <c r="B496" t="s">
        <v>948</v>
      </c>
      <c r="C496" t="s">
        <v>1053</v>
      </c>
      <c r="D496" t="s">
        <v>54</v>
      </c>
      <c r="E496">
        <v>10823254</v>
      </c>
      <c r="F496" s="111">
        <v>44973</v>
      </c>
      <c r="G496" t="s">
        <v>3135</v>
      </c>
      <c r="H496" s="111">
        <v>44973</v>
      </c>
      <c r="I496" t="s">
        <v>253</v>
      </c>
      <c r="K496" t="s">
        <v>1418</v>
      </c>
      <c r="L496" t="s">
        <v>1409</v>
      </c>
      <c r="N496" t="s">
        <v>1474</v>
      </c>
      <c r="O496" t="s">
        <v>1411</v>
      </c>
      <c r="P496" t="s">
        <v>254</v>
      </c>
      <c r="Q496" t="s">
        <v>1412</v>
      </c>
      <c r="R496" t="s">
        <v>1412</v>
      </c>
      <c r="S496" t="s">
        <v>1412</v>
      </c>
      <c r="T496" s="125">
        <v>90000</v>
      </c>
      <c r="V496">
        <v>1953.57</v>
      </c>
      <c r="W496">
        <v>6384.93</v>
      </c>
    </row>
    <row r="497" spans="1:23">
      <c r="A497" t="s">
        <v>246</v>
      </c>
      <c r="B497" t="s">
        <v>948</v>
      </c>
      <c r="C497" t="s">
        <v>1053</v>
      </c>
      <c r="D497" t="s">
        <v>54</v>
      </c>
      <c r="E497">
        <v>11964837</v>
      </c>
      <c r="F497" s="111">
        <v>44987</v>
      </c>
      <c r="G497" t="s">
        <v>4109</v>
      </c>
      <c r="H497" s="111">
        <v>44987</v>
      </c>
      <c r="I497" t="s">
        <v>282</v>
      </c>
      <c r="K497" t="s">
        <v>1408</v>
      </c>
      <c r="L497" t="s">
        <v>1409</v>
      </c>
      <c r="N497" t="s">
        <v>1420</v>
      </c>
      <c r="O497" t="s">
        <v>1411</v>
      </c>
      <c r="P497" t="s">
        <v>252</v>
      </c>
      <c r="S497" t="s">
        <v>1414</v>
      </c>
      <c r="T497" s="125">
        <v>70000</v>
      </c>
    </row>
    <row r="498" spans="1:23">
      <c r="A498" t="s">
        <v>246</v>
      </c>
      <c r="B498" t="s">
        <v>948</v>
      </c>
      <c r="C498" t="s">
        <v>1053</v>
      </c>
      <c r="D498" t="s">
        <v>54</v>
      </c>
      <c r="E498">
        <v>12010167</v>
      </c>
      <c r="F498" s="111">
        <v>44949</v>
      </c>
      <c r="G498" t="s">
        <v>2012</v>
      </c>
      <c r="H498" s="111">
        <v>44949</v>
      </c>
      <c r="I498" t="s">
        <v>253</v>
      </c>
      <c r="K498" t="s">
        <v>1408</v>
      </c>
      <c r="L498" t="s">
        <v>1409</v>
      </c>
      <c r="N498" t="s">
        <v>1441</v>
      </c>
      <c r="O498" t="s">
        <v>1411</v>
      </c>
      <c r="P498" t="s">
        <v>252</v>
      </c>
      <c r="Q498" t="s">
        <v>1412</v>
      </c>
      <c r="R498" t="s">
        <v>1412</v>
      </c>
      <c r="S498" t="s">
        <v>1412</v>
      </c>
      <c r="T498" s="125">
        <v>50000</v>
      </c>
      <c r="V498">
        <v>1882.29</v>
      </c>
      <c r="W498">
        <v>3465.43</v>
      </c>
    </row>
    <row r="499" spans="1:23">
      <c r="A499" t="s">
        <v>246</v>
      </c>
      <c r="B499" t="s">
        <v>948</v>
      </c>
      <c r="C499" t="s">
        <v>1053</v>
      </c>
      <c r="D499" t="s">
        <v>54</v>
      </c>
      <c r="E499">
        <v>12033316</v>
      </c>
      <c r="F499" s="111">
        <v>44949</v>
      </c>
      <c r="G499" t="s">
        <v>2013</v>
      </c>
      <c r="H499" s="111">
        <v>44949</v>
      </c>
      <c r="I499" t="s">
        <v>253</v>
      </c>
      <c r="K499" t="s">
        <v>1418</v>
      </c>
      <c r="L499" t="s">
        <v>1409</v>
      </c>
      <c r="N499" t="s">
        <v>1446</v>
      </c>
      <c r="O499" t="s">
        <v>1411</v>
      </c>
      <c r="P499" t="s">
        <v>254</v>
      </c>
      <c r="Q499" t="s">
        <v>1412</v>
      </c>
      <c r="R499" t="s">
        <v>1412</v>
      </c>
      <c r="S499" t="s">
        <v>1412</v>
      </c>
      <c r="T499" s="125">
        <v>80000</v>
      </c>
      <c r="V499">
        <v>9667.33</v>
      </c>
      <c r="W499">
        <v>24675.45</v>
      </c>
    </row>
    <row r="500" spans="1:23">
      <c r="A500" t="s">
        <v>246</v>
      </c>
      <c r="B500" t="s">
        <v>948</v>
      </c>
      <c r="C500" t="s">
        <v>1053</v>
      </c>
      <c r="D500" t="s">
        <v>54</v>
      </c>
      <c r="E500">
        <v>12034108</v>
      </c>
      <c r="F500" s="111">
        <v>44952</v>
      </c>
      <c r="G500" t="s">
        <v>2014</v>
      </c>
      <c r="H500" s="111">
        <v>44957</v>
      </c>
      <c r="I500" t="s">
        <v>263</v>
      </c>
      <c r="K500" t="s">
        <v>1418</v>
      </c>
      <c r="L500" t="s">
        <v>1409</v>
      </c>
      <c r="N500" t="s">
        <v>1425</v>
      </c>
      <c r="O500" t="s">
        <v>1411</v>
      </c>
      <c r="P500" t="s">
        <v>254</v>
      </c>
      <c r="Q500" t="s">
        <v>1414</v>
      </c>
      <c r="R500" t="s">
        <v>1414</v>
      </c>
      <c r="S500" t="s">
        <v>1412</v>
      </c>
      <c r="T500" s="125">
        <v>150000</v>
      </c>
    </row>
    <row r="501" spans="1:23">
      <c r="A501" t="s">
        <v>246</v>
      </c>
      <c r="B501" t="s">
        <v>948</v>
      </c>
      <c r="C501" t="s">
        <v>1053</v>
      </c>
      <c r="D501" t="s">
        <v>54</v>
      </c>
      <c r="E501">
        <v>12053972</v>
      </c>
      <c r="F501" s="111">
        <v>44985</v>
      </c>
      <c r="G501" t="s">
        <v>3136</v>
      </c>
      <c r="H501" s="111">
        <v>44985</v>
      </c>
      <c r="I501" t="s">
        <v>253</v>
      </c>
      <c r="K501" t="s">
        <v>1408</v>
      </c>
      <c r="L501" t="s">
        <v>1409</v>
      </c>
      <c r="N501" t="s">
        <v>1413</v>
      </c>
      <c r="O501" t="s">
        <v>1411</v>
      </c>
      <c r="P501" t="s">
        <v>254</v>
      </c>
      <c r="Q501" t="s">
        <v>1412</v>
      </c>
      <c r="R501" t="s">
        <v>1412</v>
      </c>
      <c r="S501" t="s">
        <v>1412</v>
      </c>
      <c r="T501" s="125">
        <v>100000</v>
      </c>
      <c r="V501">
        <v>7383.61</v>
      </c>
      <c r="W501">
        <v>9122.4</v>
      </c>
    </row>
    <row r="502" spans="1:23">
      <c r="A502" t="s">
        <v>246</v>
      </c>
      <c r="B502" t="s">
        <v>948</v>
      </c>
      <c r="C502" t="s">
        <v>1053</v>
      </c>
      <c r="D502" t="s">
        <v>54</v>
      </c>
      <c r="E502">
        <v>12055085</v>
      </c>
      <c r="F502" s="111">
        <v>44953</v>
      </c>
      <c r="G502" t="s">
        <v>2015</v>
      </c>
      <c r="H502" s="111">
        <v>44953</v>
      </c>
      <c r="I502" t="s">
        <v>253</v>
      </c>
      <c r="K502" t="s">
        <v>1408</v>
      </c>
      <c r="L502" t="s">
        <v>1409</v>
      </c>
      <c r="N502" t="s">
        <v>1413</v>
      </c>
      <c r="O502" t="s">
        <v>1411</v>
      </c>
      <c r="P502" t="s">
        <v>252</v>
      </c>
      <c r="Q502" t="s">
        <v>1412</v>
      </c>
      <c r="R502" t="s">
        <v>1412</v>
      </c>
      <c r="S502" t="s">
        <v>1412</v>
      </c>
      <c r="T502" s="125">
        <v>90000</v>
      </c>
      <c r="V502">
        <v>808.72</v>
      </c>
      <c r="W502">
        <v>1434</v>
      </c>
    </row>
    <row r="503" spans="1:23">
      <c r="A503" t="s">
        <v>246</v>
      </c>
      <c r="B503" t="s">
        <v>948</v>
      </c>
      <c r="C503" t="s">
        <v>1053</v>
      </c>
      <c r="D503" t="s">
        <v>54</v>
      </c>
      <c r="E503">
        <v>12136401</v>
      </c>
      <c r="F503" s="111">
        <v>44973</v>
      </c>
      <c r="G503" t="s">
        <v>3137</v>
      </c>
      <c r="H503" s="111">
        <v>44973</v>
      </c>
      <c r="I503" t="s">
        <v>263</v>
      </c>
      <c r="K503" t="s">
        <v>1430</v>
      </c>
      <c r="L503" t="s">
        <v>1409</v>
      </c>
      <c r="N503" t="s">
        <v>1420</v>
      </c>
      <c r="O503" t="s">
        <v>1411</v>
      </c>
      <c r="P503" t="s">
        <v>254</v>
      </c>
      <c r="Q503" t="s">
        <v>1414</v>
      </c>
      <c r="R503" t="s">
        <v>1414</v>
      </c>
      <c r="S503" t="s">
        <v>1412</v>
      </c>
      <c r="T503" s="125">
        <v>70000</v>
      </c>
    </row>
    <row r="504" spans="1:23">
      <c r="A504" t="s">
        <v>246</v>
      </c>
      <c r="B504" t="s">
        <v>948</v>
      </c>
      <c r="C504" t="s">
        <v>1053</v>
      </c>
      <c r="D504" t="s">
        <v>54</v>
      </c>
      <c r="E504">
        <v>12136625</v>
      </c>
      <c r="F504" s="111">
        <v>44973</v>
      </c>
      <c r="G504" t="s">
        <v>3138</v>
      </c>
      <c r="H504" s="111">
        <v>44973</v>
      </c>
      <c r="I504" t="s">
        <v>263</v>
      </c>
      <c r="K504" t="s">
        <v>1418</v>
      </c>
      <c r="L504" t="s">
        <v>1409</v>
      </c>
      <c r="N504" t="s">
        <v>1432</v>
      </c>
      <c r="O504" t="s">
        <v>1411</v>
      </c>
      <c r="P504" t="s">
        <v>254</v>
      </c>
      <c r="S504" t="s">
        <v>1414</v>
      </c>
      <c r="T504" s="125">
        <v>70000</v>
      </c>
    </row>
    <row r="505" spans="1:23">
      <c r="A505" t="s">
        <v>246</v>
      </c>
      <c r="B505" t="s">
        <v>948</v>
      </c>
      <c r="C505" t="s">
        <v>1053</v>
      </c>
      <c r="D505" t="s">
        <v>54</v>
      </c>
      <c r="E505">
        <v>12152500</v>
      </c>
      <c r="F505" s="111">
        <v>44980</v>
      </c>
      <c r="G505" t="s">
        <v>3139</v>
      </c>
      <c r="H505" s="111">
        <v>44980</v>
      </c>
      <c r="I505" t="s">
        <v>253</v>
      </c>
      <c r="K505" t="s">
        <v>1408</v>
      </c>
      <c r="L505" t="s">
        <v>1409</v>
      </c>
      <c r="N505" t="s">
        <v>1413</v>
      </c>
      <c r="O505" t="s">
        <v>1411</v>
      </c>
      <c r="P505" t="s">
        <v>252</v>
      </c>
      <c r="Q505" t="s">
        <v>1412</v>
      </c>
      <c r="R505" t="s">
        <v>1412</v>
      </c>
      <c r="S505" t="s">
        <v>1412</v>
      </c>
      <c r="T505" s="125">
        <v>70000</v>
      </c>
      <c r="V505">
        <v>2865.76</v>
      </c>
      <c r="W505">
        <v>8805.2999999999993</v>
      </c>
    </row>
    <row r="506" spans="1:23">
      <c r="A506" t="s">
        <v>246</v>
      </c>
      <c r="B506" t="s">
        <v>948</v>
      </c>
      <c r="C506" t="s">
        <v>1053</v>
      </c>
      <c r="D506" t="s">
        <v>54</v>
      </c>
      <c r="E506">
        <v>12237281</v>
      </c>
      <c r="F506" s="111">
        <v>45000</v>
      </c>
      <c r="G506" t="s">
        <v>4110</v>
      </c>
      <c r="H506" s="111">
        <v>45000</v>
      </c>
      <c r="I506" t="s">
        <v>253</v>
      </c>
      <c r="K506" t="s">
        <v>1408</v>
      </c>
      <c r="L506" t="s">
        <v>1409</v>
      </c>
      <c r="N506" t="s">
        <v>1425</v>
      </c>
      <c r="O506" t="s">
        <v>1411</v>
      </c>
      <c r="P506" t="s">
        <v>252</v>
      </c>
      <c r="Q506" t="s">
        <v>1412</v>
      </c>
      <c r="R506" t="s">
        <v>1412</v>
      </c>
      <c r="S506" t="s">
        <v>1412</v>
      </c>
      <c r="T506" s="125">
        <v>150000</v>
      </c>
      <c r="V506">
        <v>256.93</v>
      </c>
      <c r="W506">
        <v>600.76</v>
      </c>
    </row>
    <row r="507" spans="1:23">
      <c r="A507" t="s">
        <v>246</v>
      </c>
      <c r="B507" t="s">
        <v>948</v>
      </c>
      <c r="C507" t="s">
        <v>1053</v>
      </c>
      <c r="D507" t="s">
        <v>54</v>
      </c>
      <c r="E507">
        <v>12237528</v>
      </c>
      <c r="F507" s="111">
        <v>45000</v>
      </c>
      <c r="G507" t="s">
        <v>4111</v>
      </c>
      <c r="H507" s="111">
        <v>45006</v>
      </c>
      <c r="I507" t="s">
        <v>253</v>
      </c>
      <c r="K507" t="s">
        <v>1408</v>
      </c>
      <c r="L507" t="s">
        <v>1409</v>
      </c>
      <c r="N507" t="s">
        <v>1521</v>
      </c>
      <c r="O507" t="s">
        <v>1411</v>
      </c>
      <c r="P507" t="s">
        <v>254</v>
      </c>
      <c r="Q507" t="s">
        <v>1412</v>
      </c>
      <c r="R507" t="s">
        <v>1412</v>
      </c>
      <c r="S507" t="s">
        <v>1412</v>
      </c>
      <c r="T507" s="125">
        <v>150000</v>
      </c>
      <c r="V507">
        <v>4252.57</v>
      </c>
      <c r="W507">
        <v>5180</v>
      </c>
    </row>
    <row r="508" spans="1:23">
      <c r="A508" t="s">
        <v>246</v>
      </c>
      <c r="B508" t="s">
        <v>948</v>
      </c>
      <c r="C508" t="s">
        <v>1053</v>
      </c>
      <c r="D508" t="s">
        <v>54</v>
      </c>
      <c r="E508">
        <v>12267008</v>
      </c>
      <c r="F508" s="111">
        <v>45010</v>
      </c>
      <c r="G508" t="s">
        <v>4112</v>
      </c>
      <c r="H508" s="111">
        <v>45010</v>
      </c>
      <c r="I508" t="s">
        <v>253</v>
      </c>
      <c r="K508" t="s">
        <v>1408</v>
      </c>
      <c r="L508" t="s">
        <v>1409</v>
      </c>
      <c r="N508" t="s">
        <v>1420</v>
      </c>
      <c r="O508" t="s">
        <v>1411</v>
      </c>
      <c r="P508" t="s">
        <v>254</v>
      </c>
      <c r="Q508" t="s">
        <v>1412</v>
      </c>
      <c r="R508" t="s">
        <v>1412</v>
      </c>
      <c r="S508" t="s">
        <v>1412</v>
      </c>
      <c r="T508" s="125">
        <v>80000</v>
      </c>
      <c r="V508">
        <v>708.33</v>
      </c>
      <c r="W508">
        <v>4063.25</v>
      </c>
    </row>
    <row r="509" spans="1:23">
      <c r="A509" t="s">
        <v>246</v>
      </c>
      <c r="B509" t="s">
        <v>1103</v>
      </c>
      <c r="C509" t="s">
        <v>264</v>
      </c>
      <c r="D509" t="s">
        <v>54</v>
      </c>
      <c r="E509">
        <v>589877</v>
      </c>
      <c r="F509" s="111">
        <v>45016</v>
      </c>
      <c r="G509" t="s">
        <v>3305</v>
      </c>
      <c r="H509" s="111">
        <v>45016</v>
      </c>
      <c r="I509" t="s">
        <v>263</v>
      </c>
      <c r="K509" t="s">
        <v>1418</v>
      </c>
      <c r="L509" t="s">
        <v>1409</v>
      </c>
      <c r="N509" t="s">
        <v>1444</v>
      </c>
      <c r="O509" t="s">
        <v>1411</v>
      </c>
      <c r="P509" t="s">
        <v>254</v>
      </c>
      <c r="S509" t="s">
        <v>1414</v>
      </c>
      <c r="T509" s="125">
        <v>30000</v>
      </c>
    </row>
    <row r="510" spans="1:23">
      <c r="A510" t="s">
        <v>246</v>
      </c>
      <c r="B510" t="s">
        <v>1103</v>
      </c>
      <c r="C510" t="s">
        <v>264</v>
      </c>
      <c r="D510" t="s">
        <v>54</v>
      </c>
      <c r="E510">
        <v>4085393</v>
      </c>
      <c r="F510" s="111">
        <v>44931</v>
      </c>
      <c r="G510" t="s">
        <v>1705</v>
      </c>
      <c r="H510" s="111">
        <v>44931</v>
      </c>
      <c r="I510" t="s">
        <v>282</v>
      </c>
      <c r="K510" t="s">
        <v>1418</v>
      </c>
      <c r="L510" t="s">
        <v>1438</v>
      </c>
      <c r="N510" t="s">
        <v>1446</v>
      </c>
      <c r="O510" t="s">
        <v>1411</v>
      </c>
      <c r="P510" t="s">
        <v>254</v>
      </c>
      <c r="S510" t="s">
        <v>1414</v>
      </c>
      <c r="T510" s="125">
        <v>15000</v>
      </c>
    </row>
    <row r="511" spans="1:23">
      <c r="A511" t="s">
        <v>246</v>
      </c>
      <c r="B511" t="s">
        <v>1103</v>
      </c>
      <c r="C511" t="s">
        <v>264</v>
      </c>
      <c r="D511" t="s">
        <v>54</v>
      </c>
      <c r="E511">
        <v>4085393</v>
      </c>
      <c r="F511" s="111">
        <v>44931</v>
      </c>
      <c r="G511" t="s">
        <v>1705</v>
      </c>
      <c r="H511" s="111">
        <v>44931</v>
      </c>
      <c r="I511" t="s">
        <v>282</v>
      </c>
      <c r="K511" t="s">
        <v>1418</v>
      </c>
      <c r="L511" t="s">
        <v>1409</v>
      </c>
      <c r="N511" t="s">
        <v>1446</v>
      </c>
      <c r="O511" t="s">
        <v>1411</v>
      </c>
      <c r="P511" t="s">
        <v>254</v>
      </c>
      <c r="S511" t="s">
        <v>1414</v>
      </c>
      <c r="T511" s="125">
        <v>15000</v>
      </c>
    </row>
    <row r="512" spans="1:23">
      <c r="A512" t="s">
        <v>246</v>
      </c>
      <c r="B512" t="s">
        <v>1103</v>
      </c>
      <c r="C512" t="s">
        <v>264</v>
      </c>
      <c r="D512" t="s">
        <v>54</v>
      </c>
      <c r="E512">
        <v>11927329</v>
      </c>
      <c r="F512" s="111">
        <v>44924</v>
      </c>
      <c r="G512" t="s">
        <v>1350</v>
      </c>
      <c r="H512" s="111">
        <v>44924</v>
      </c>
      <c r="I512" t="s">
        <v>263</v>
      </c>
      <c r="K512" t="s">
        <v>1408</v>
      </c>
      <c r="L512" t="s">
        <v>1409</v>
      </c>
      <c r="N512" t="s">
        <v>1413</v>
      </c>
      <c r="O512" t="s">
        <v>1411</v>
      </c>
      <c r="P512" t="s">
        <v>254</v>
      </c>
      <c r="T512" s="125">
        <v>20000</v>
      </c>
    </row>
    <row r="513" spans="1:23">
      <c r="A513" t="s">
        <v>246</v>
      </c>
      <c r="B513" t="s">
        <v>1103</v>
      </c>
      <c r="C513" t="s">
        <v>264</v>
      </c>
      <c r="D513" t="s">
        <v>54</v>
      </c>
      <c r="E513">
        <v>11969879</v>
      </c>
      <c r="F513" s="111">
        <v>44952</v>
      </c>
      <c r="G513" t="s">
        <v>1706</v>
      </c>
      <c r="H513" s="111">
        <v>44952</v>
      </c>
      <c r="I513" t="s">
        <v>263</v>
      </c>
      <c r="K513" t="s">
        <v>1418</v>
      </c>
      <c r="L513" t="s">
        <v>1438</v>
      </c>
      <c r="N513" t="s">
        <v>1434</v>
      </c>
      <c r="O513" t="s">
        <v>1411</v>
      </c>
      <c r="P513" t="s">
        <v>254</v>
      </c>
      <c r="R513" t="s">
        <v>1414</v>
      </c>
      <c r="S513" t="s">
        <v>1412</v>
      </c>
      <c r="T513" s="125">
        <v>25000</v>
      </c>
    </row>
    <row r="514" spans="1:23">
      <c r="A514" t="s">
        <v>246</v>
      </c>
      <c r="B514" t="s">
        <v>1103</v>
      </c>
      <c r="C514" t="s">
        <v>264</v>
      </c>
      <c r="D514" t="s">
        <v>54</v>
      </c>
      <c r="E514">
        <v>11969879</v>
      </c>
      <c r="F514" s="111">
        <v>44952</v>
      </c>
      <c r="G514" t="s">
        <v>1706</v>
      </c>
      <c r="H514" s="111">
        <v>44952</v>
      </c>
      <c r="I514" t="s">
        <v>263</v>
      </c>
      <c r="K514" t="s">
        <v>1418</v>
      </c>
      <c r="L514" t="s">
        <v>1409</v>
      </c>
      <c r="N514" t="s">
        <v>1434</v>
      </c>
      <c r="O514" t="s">
        <v>1411</v>
      </c>
      <c r="P514" t="s">
        <v>254</v>
      </c>
      <c r="R514" t="s">
        <v>1414</v>
      </c>
      <c r="S514" t="s">
        <v>1412</v>
      </c>
      <c r="T514" s="125">
        <v>25000</v>
      </c>
    </row>
    <row r="515" spans="1:23">
      <c r="A515" t="s">
        <v>246</v>
      </c>
      <c r="B515" t="s">
        <v>1103</v>
      </c>
      <c r="C515" t="s">
        <v>264</v>
      </c>
      <c r="D515" t="s">
        <v>54</v>
      </c>
      <c r="E515">
        <v>12068866</v>
      </c>
      <c r="F515" s="111">
        <v>44964</v>
      </c>
      <c r="G515" t="s">
        <v>2589</v>
      </c>
      <c r="H515" s="111">
        <v>44964</v>
      </c>
      <c r="I515" t="s">
        <v>253</v>
      </c>
      <c r="K515" t="s">
        <v>1408</v>
      </c>
      <c r="L515" t="s">
        <v>1409</v>
      </c>
      <c r="N515" t="s">
        <v>1444</v>
      </c>
      <c r="O515" t="s">
        <v>1411</v>
      </c>
      <c r="P515" t="s">
        <v>254</v>
      </c>
      <c r="Q515" t="s">
        <v>1412</v>
      </c>
      <c r="R515" t="s">
        <v>1412</v>
      </c>
      <c r="S515" t="s">
        <v>1412</v>
      </c>
      <c r="T515" s="125">
        <v>10000</v>
      </c>
      <c r="V515">
        <v>2478.58</v>
      </c>
      <c r="W515">
        <v>11703.54</v>
      </c>
    </row>
    <row r="516" spans="1:23">
      <c r="A516" t="s">
        <v>246</v>
      </c>
      <c r="B516" t="s">
        <v>1103</v>
      </c>
      <c r="C516" t="s">
        <v>264</v>
      </c>
      <c r="D516" t="s">
        <v>54</v>
      </c>
      <c r="E516">
        <v>12079407</v>
      </c>
      <c r="F516" s="111">
        <v>44958</v>
      </c>
      <c r="G516" t="s">
        <v>2590</v>
      </c>
      <c r="H516" s="111">
        <v>44958</v>
      </c>
      <c r="I516" t="s">
        <v>282</v>
      </c>
      <c r="K516" t="s">
        <v>1408</v>
      </c>
      <c r="L516" t="s">
        <v>1409</v>
      </c>
      <c r="N516" t="s">
        <v>1420</v>
      </c>
      <c r="O516" t="s">
        <v>1411</v>
      </c>
      <c r="P516" t="s">
        <v>254</v>
      </c>
      <c r="T516" s="125">
        <v>10000</v>
      </c>
    </row>
    <row r="517" spans="1:23">
      <c r="A517" t="s">
        <v>246</v>
      </c>
      <c r="B517" t="s">
        <v>1103</v>
      </c>
      <c r="C517" t="s">
        <v>264</v>
      </c>
      <c r="D517" t="s">
        <v>54</v>
      </c>
      <c r="E517">
        <v>12106999</v>
      </c>
      <c r="F517" s="111">
        <v>44966</v>
      </c>
      <c r="G517" t="s">
        <v>2591</v>
      </c>
      <c r="H517" s="111">
        <v>44966</v>
      </c>
      <c r="I517" t="s">
        <v>282</v>
      </c>
      <c r="K517" t="s">
        <v>1408</v>
      </c>
      <c r="L517" t="s">
        <v>1409</v>
      </c>
      <c r="N517" t="s">
        <v>1420</v>
      </c>
      <c r="O517" t="s">
        <v>1411</v>
      </c>
      <c r="P517" t="s">
        <v>252</v>
      </c>
      <c r="S517" t="s">
        <v>1414</v>
      </c>
      <c r="T517" s="125">
        <v>10000</v>
      </c>
    </row>
    <row r="518" spans="1:23">
      <c r="A518" t="s">
        <v>246</v>
      </c>
      <c r="B518" t="s">
        <v>1103</v>
      </c>
      <c r="C518" t="s">
        <v>264</v>
      </c>
      <c r="D518" t="s">
        <v>54</v>
      </c>
      <c r="E518">
        <v>12235947</v>
      </c>
      <c r="F518" s="111">
        <v>45000</v>
      </c>
      <c r="G518" t="s">
        <v>3306</v>
      </c>
      <c r="H518" s="111">
        <v>45000</v>
      </c>
      <c r="I518" t="s">
        <v>253</v>
      </c>
      <c r="K518" t="s">
        <v>1408</v>
      </c>
      <c r="L518" t="s">
        <v>1409</v>
      </c>
      <c r="N518" t="s">
        <v>1419</v>
      </c>
      <c r="O518" t="s">
        <v>1411</v>
      </c>
      <c r="P518" t="s">
        <v>254</v>
      </c>
      <c r="Q518" t="s">
        <v>1412</v>
      </c>
      <c r="R518" t="s">
        <v>1412</v>
      </c>
      <c r="S518" t="s">
        <v>1412</v>
      </c>
      <c r="T518" s="125">
        <v>10000</v>
      </c>
      <c r="V518">
        <v>93.39</v>
      </c>
      <c r="W518">
        <v>12547.8</v>
      </c>
    </row>
    <row r="519" spans="1:23">
      <c r="A519" t="s">
        <v>246</v>
      </c>
      <c r="B519" t="s">
        <v>1103</v>
      </c>
      <c r="C519" t="s">
        <v>264</v>
      </c>
      <c r="D519" t="s">
        <v>54</v>
      </c>
      <c r="E519">
        <v>12296705</v>
      </c>
      <c r="F519" s="111">
        <v>45015</v>
      </c>
      <c r="G519" t="s">
        <v>3307</v>
      </c>
      <c r="H519" s="111">
        <v>45015</v>
      </c>
      <c r="I519" t="s">
        <v>253</v>
      </c>
      <c r="K519" t="s">
        <v>1408</v>
      </c>
      <c r="L519" t="s">
        <v>1409</v>
      </c>
      <c r="N519" t="s">
        <v>1426</v>
      </c>
      <c r="O519" t="s">
        <v>1411</v>
      </c>
      <c r="P519" t="s">
        <v>254</v>
      </c>
      <c r="Q519" t="s">
        <v>1412</v>
      </c>
      <c r="R519" t="s">
        <v>1412</v>
      </c>
      <c r="S519" t="s">
        <v>1412</v>
      </c>
      <c r="T519" s="125">
        <v>20000</v>
      </c>
      <c r="V519">
        <v>1457.46</v>
      </c>
      <c r="W519">
        <v>4250</v>
      </c>
    </row>
    <row r="520" spans="1:23">
      <c r="A520" t="s">
        <v>246</v>
      </c>
      <c r="B520" t="s">
        <v>1103</v>
      </c>
      <c r="C520" t="s">
        <v>264</v>
      </c>
      <c r="D520" t="s">
        <v>54</v>
      </c>
      <c r="E520">
        <v>12306429</v>
      </c>
      <c r="F520" s="111">
        <v>45015</v>
      </c>
      <c r="G520" t="s">
        <v>3308</v>
      </c>
      <c r="H520" s="111">
        <v>45015</v>
      </c>
      <c r="I520" t="s">
        <v>263</v>
      </c>
      <c r="K520" t="s">
        <v>1418</v>
      </c>
      <c r="L520" t="s">
        <v>1409</v>
      </c>
      <c r="N520" t="s">
        <v>1444</v>
      </c>
      <c r="O520" t="s">
        <v>1411</v>
      </c>
      <c r="P520" t="s">
        <v>254</v>
      </c>
      <c r="S520" t="s">
        <v>1414</v>
      </c>
      <c r="T520" s="125">
        <v>30000</v>
      </c>
    </row>
    <row r="521" spans="1:23">
      <c r="A521" t="s">
        <v>246</v>
      </c>
      <c r="B521" t="s">
        <v>1103</v>
      </c>
      <c r="C521" t="s">
        <v>53</v>
      </c>
      <c r="D521" t="s">
        <v>54</v>
      </c>
      <c r="E521">
        <v>10430990</v>
      </c>
      <c r="F521" s="111">
        <v>44992</v>
      </c>
      <c r="G521" t="s">
        <v>3309</v>
      </c>
      <c r="H521" s="111">
        <v>44994</v>
      </c>
      <c r="I521" t="s">
        <v>253</v>
      </c>
      <c r="K521" t="s">
        <v>1430</v>
      </c>
      <c r="L521" t="s">
        <v>1409</v>
      </c>
      <c r="N521" t="s">
        <v>1444</v>
      </c>
      <c r="O521" t="s">
        <v>1411</v>
      </c>
      <c r="P521" t="s">
        <v>254</v>
      </c>
      <c r="Q521" t="s">
        <v>1412</v>
      </c>
      <c r="R521" t="s">
        <v>1412</v>
      </c>
      <c r="S521" t="s">
        <v>1412</v>
      </c>
      <c r="T521" s="125">
        <v>10000</v>
      </c>
      <c r="V521">
        <v>2385.13</v>
      </c>
      <c r="W521">
        <v>15215.35</v>
      </c>
    </row>
    <row r="522" spans="1:23">
      <c r="A522" t="s">
        <v>246</v>
      </c>
      <c r="B522" t="s">
        <v>1103</v>
      </c>
      <c r="C522" t="s">
        <v>53</v>
      </c>
      <c r="D522" t="s">
        <v>54</v>
      </c>
      <c r="E522">
        <v>11912127</v>
      </c>
      <c r="F522" s="111">
        <v>44915</v>
      </c>
      <c r="G522" t="s">
        <v>1104</v>
      </c>
      <c r="H522" s="111">
        <v>44915</v>
      </c>
      <c r="I522" t="s">
        <v>253</v>
      </c>
      <c r="K522" t="s">
        <v>1408</v>
      </c>
      <c r="L522" t="s">
        <v>1409</v>
      </c>
      <c r="N522" t="s">
        <v>1423</v>
      </c>
      <c r="O522" t="s">
        <v>1411</v>
      </c>
      <c r="P522" t="s">
        <v>252</v>
      </c>
      <c r="Q522" t="s">
        <v>1412</v>
      </c>
      <c r="R522" t="s">
        <v>1412</v>
      </c>
      <c r="S522" t="s">
        <v>1412</v>
      </c>
      <c r="T522" s="125">
        <v>10000</v>
      </c>
      <c r="V522">
        <v>2430.9499999999998</v>
      </c>
      <c r="W522">
        <v>8950.23</v>
      </c>
    </row>
    <row r="523" spans="1:23">
      <c r="A523" t="s">
        <v>246</v>
      </c>
      <c r="B523" t="s">
        <v>1103</v>
      </c>
      <c r="C523" t="s">
        <v>53</v>
      </c>
      <c r="D523" t="s">
        <v>54</v>
      </c>
      <c r="E523">
        <v>12209766</v>
      </c>
      <c r="F523" s="111">
        <v>44993</v>
      </c>
      <c r="G523" t="s">
        <v>3310</v>
      </c>
      <c r="H523" s="111">
        <v>44993</v>
      </c>
      <c r="I523" t="s">
        <v>282</v>
      </c>
      <c r="K523" t="s">
        <v>1430</v>
      </c>
      <c r="L523" t="s">
        <v>1409</v>
      </c>
      <c r="N523" t="s">
        <v>3144</v>
      </c>
      <c r="O523" t="s">
        <v>1411</v>
      </c>
      <c r="P523" t="s">
        <v>254</v>
      </c>
      <c r="R523" t="s">
        <v>1414</v>
      </c>
      <c r="S523" t="s">
        <v>1412</v>
      </c>
      <c r="T523" s="125">
        <v>10000</v>
      </c>
    </row>
    <row r="524" spans="1:23">
      <c r="A524" t="s">
        <v>246</v>
      </c>
      <c r="B524" t="s">
        <v>1103</v>
      </c>
      <c r="C524" t="s">
        <v>277</v>
      </c>
      <c r="D524" t="s">
        <v>54</v>
      </c>
      <c r="E524">
        <v>12290690</v>
      </c>
      <c r="F524" s="111">
        <v>45020</v>
      </c>
      <c r="G524" t="s">
        <v>4327</v>
      </c>
      <c r="H524" s="111">
        <v>45020</v>
      </c>
      <c r="I524" t="s">
        <v>282</v>
      </c>
      <c r="K524" t="s">
        <v>1408</v>
      </c>
      <c r="L524" t="s">
        <v>1409</v>
      </c>
      <c r="N524" t="s">
        <v>3141</v>
      </c>
      <c r="O524" t="s">
        <v>1411</v>
      </c>
      <c r="P524" t="s">
        <v>252</v>
      </c>
      <c r="S524" t="s">
        <v>1414</v>
      </c>
      <c r="T524" s="125">
        <v>10000</v>
      </c>
    </row>
    <row r="525" spans="1:23">
      <c r="A525" t="s">
        <v>246</v>
      </c>
      <c r="B525" t="s">
        <v>1103</v>
      </c>
      <c r="C525" t="s">
        <v>1622</v>
      </c>
      <c r="D525" t="s">
        <v>54</v>
      </c>
      <c r="E525">
        <v>12010491</v>
      </c>
      <c r="F525" s="111">
        <v>44943</v>
      </c>
      <c r="G525" t="s">
        <v>1708</v>
      </c>
      <c r="H525" s="111">
        <v>44943</v>
      </c>
      <c r="I525" t="s">
        <v>263</v>
      </c>
      <c r="K525" t="s">
        <v>1408</v>
      </c>
      <c r="L525" t="s">
        <v>1409</v>
      </c>
      <c r="N525" t="s">
        <v>1420</v>
      </c>
      <c r="O525" t="s">
        <v>1411</v>
      </c>
      <c r="P525" t="s">
        <v>252</v>
      </c>
      <c r="Q525" t="s">
        <v>1414</v>
      </c>
      <c r="R525" t="s">
        <v>1414</v>
      </c>
      <c r="S525" t="s">
        <v>1412</v>
      </c>
      <c r="T525" s="125">
        <v>15000</v>
      </c>
    </row>
    <row r="526" spans="1:23">
      <c r="A526" t="s">
        <v>246</v>
      </c>
      <c r="B526" t="s">
        <v>1103</v>
      </c>
      <c r="C526" t="s">
        <v>1622</v>
      </c>
      <c r="D526" t="s">
        <v>54</v>
      </c>
      <c r="E526">
        <v>12011300</v>
      </c>
      <c r="F526" s="111">
        <v>44943</v>
      </c>
      <c r="G526" t="s">
        <v>1709</v>
      </c>
      <c r="H526" s="111">
        <v>44943</v>
      </c>
      <c r="I526" t="s">
        <v>253</v>
      </c>
      <c r="K526" t="s">
        <v>1408</v>
      </c>
      <c r="L526" t="s">
        <v>1409</v>
      </c>
      <c r="N526" t="s">
        <v>1486</v>
      </c>
      <c r="O526" t="s">
        <v>1411</v>
      </c>
      <c r="P526" t="s">
        <v>254</v>
      </c>
      <c r="Q526" t="s">
        <v>1412</v>
      </c>
      <c r="R526" t="s">
        <v>1412</v>
      </c>
      <c r="S526" t="s">
        <v>1412</v>
      </c>
      <c r="T526" s="125">
        <v>15000</v>
      </c>
      <c r="V526">
        <v>14832.7</v>
      </c>
      <c r="W526">
        <v>25252.5</v>
      </c>
    </row>
    <row r="527" spans="1:23">
      <c r="A527" t="s">
        <v>246</v>
      </c>
      <c r="B527" t="s">
        <v>1103</v>
      </c>
      <c r="C527" t="s">
        <v>1622</v>
      </c>
      <c r="D527" t="s">
        <v>54</v>
      </c>
      <c r="E527">
        <v>12044041</v>
      </c>
      <c r="F527" s="111">
        <v>44951</v>
      </c>
      <c r="G527" t="s">
        <v>1710</v>
      </c>
      <c r="H527" s="111">
        <v>44951</v>
      </c>
      <c r="I527" t="s">
        <v>263</v>
      </c>
      <c r="K527" t="s">
        <v>1408</v>
      </c>
      <c r="L527" t="s">
        <v>1409</v>
      </c>
      <c r="N527" t="s">
        <v>1431</v>
      </c>
      <c r="O527" t="s">
        <v>1411</v>
      </c>
      <c r="P527" t="s">
        <v>254</v>
      </c>
      <c r="S527" t="s">
        <v>1414</v>
      </c>
      <c r="T527" s="125">
        <v>15000</v>
      </c>
    </row>
    <row r="528" spans="1:23">
      <c r="A528" t="s">
        <v>246</v>
      </c>
      <c r="B528" t="s">
        <v>1103</v>
      </c>
      <c r="C528" t="s">
        <v>1622</v>
      </c>
      <c r="D528" t="s">
        <v>54</v>
      </c>
      <c r="E528">
        <v>12044388</v>
      </c>
      <c r="F528" s="111">
        <v>44951</v>
      </c>
      <c r="G528" t="s">
        <v>1711</v>
      </c>
      <c r="H528" s="111">
        <v>44951</v>
      </c>
      <c r="I528" t="s">
        <v>253</v>
      </c>
      <c r="K528" t="s">
        <v>1418</v>
      </c>
      <c r="L528" t="s">
        <v>1438</v>
      </c>
      <c r="N528" t="s">
        <v>1431</v>
      </c>
      <c r="O528" t="s">
        <v>1411</v>
      </c>
      <c r="P528" t="s">
        <v>254</v>
      </c>
      <c r="Q528" t="s">
        <v>1412</v>
      </c>
      <c r="R528" t="s">
        <v>1412</v>
      </c>
      <c r="S528" t="s">
        <v>1412</v>
      </c>
      <c r="T528" s="125">
        <v>15000</v>
      </c>
    </row>
    <row r="529" spans="1:23">
      <c r="A529" t="s">
        <v>246</v>
      </c>
      <c r="B529" t="s">
        <v>1103</v>
      </c>
      <c r="C529" t="s">
        <v>1622</v>
      </c>
      <c r="D529" t="s">
        <v>54</v>
      </c>
      <c r="E529">
        <v>12044388</v>
      </c>
      <c r="F529" s="111">
        <v>44951</v>
      </c>
      <c r="G529" t="s">
        <v>1711</v>
      </c>
      <c r="H529" s="111">
        <v>44951</v>
      </c>
      <c r="I529" t="s">
        <v>253</v>
      </c>
      <c r="K529" t="s">
        <v>1418</v>
      </c>
      <c r="L529" t="s">
        <v>1409</v>
      </c>
      <c r="N529" t="s">
        <v>1431</v>
      </c>
      <c r="O529" t="s">
        <v>1411</v>
      </c>
      <c r="P529" t="s">
        <v>254</v>
      </c>
      <c r="Q529" t="s">
        <v>1412</v>
      </c>
      <c r="R529" t="s">
        <v>1412</v>
      </c>
      <c r="S529" t="s">
        <v>1412</v>
      </c>
      <c r="T529" s="125">
        <v>15000</v>
      </c>
      <c r="V529">
        <v>2630.9</v>
      </c>
      <c r="W529">
        <v>3965.22</v>
      </c>
    </row>
    <row r="530" spans="1:23">
      <c r="A530" t="s">
        <v>246</v>
      </c>
      <c r="B530" t="s">
        <v>370</v>
      </c>
      <c r="C530" t="s">
        <v>45</v>
      </c>
      <c r="D530" t="s">
        <v>46</v>
      </c>
      <c r="E530">
        <v>1498749</v>
      </c>
      <c r="F530" s="111">
        <v>44823</v>
      </c>
      <c r="G530" t="s">
        <v>371</v>
      </c>
      <c r="H530" s="111">
        <v>44839</v>
      </c>
      <c r="I530" t="s">
        <v>282</v>
      </c>
      <c r="K530" t="s">
        <v>1418</v>
      </c>
      <c r="L530" t="s">
        <v>1409</v>
      </c>
      <c r="N530" t="s">
        <v>1487</v>
      </c>
      <c r="O530" t="s">
        <v>1411</v>
      </c>
      <c r="P530" t="s">
        <v>254</v>
      </c>
      <c r="S530" t="s">
        <v>1414</v>
      </c>
      <c r="T530" s="125">
        <v>15000</v>
      </c>
    </row>
    <row r="531" spans="1:23">
      <c r="A531" t="s">
        <v>246</v>
      </c>
      <c r="B531" t="s">
        <v>370</v>
      </c>
      <c r="C531" t="s">
        <v>45</v>
      </c>
      <c r="D531" t="s">
        <v>46</v>
      </c>
      <c r="E531">
        <v>4306021</v>
      </c>
      <c r="F531" s="111">
        <v>44810</v>
      </c>
      <c r="G531" t="s">
        <v>372</v>
      </c>
      <c r="H531" s="111">
        <v>44810</v>
      </c>
      <c r="I531" t="s">
        <v>253</v>
      </c>
      <c r="K531" t="s">
        <v>1418</v>
      </c>
      <c r="L531" t="s">
        <v>1409</v>
      </c>
      <c r="N531" t="s">
        <v>1488</v>
      </c>
      <c r="O531" t="s">
        <v>1411</v>
      </c>
      <c r="P531" t="s">
        <v>254</v>
      </c>
      <c r="Q531" t="s">
        <v>1412</v>
      </c>
      <c r="R531" t="s">
        <v>1412</v>
      </c>
      <c r="S531" t="s">
        <v>1412</v>
      </c>
      <c r="T531" s="125">
        <v>30000</v>
      </c>
      <c r="V531">
        <v>0</v>
      </c>
      <c r="W531">
        <v>6401.5</v>
      </c>
    </row>
    <row r="532" spans="1:23">
      <c r="A532" t="s">
        <v>246</v>
      </c>
      <c r="B532" t="s">
        <v>370</v>
      </c>
      <c r="C532" t="s">
        <v>45</v>
      </c>
      <c r="D532" t="s">
        <v>46</v>
      </c>
      <c r="E532">
        <v>11271586</v>
      </c>
      <c r="F532" s="111">
        <v>44799</v>
      </c>
      <c r="G532" t="s">
        <v>373</v>
      </c>
      <c r="H532" s="111">
        <v>44802</v>
      </c>
      <c r="I532" t="s">
        <v>263</v>
      </c>
      <c r="K532" t="s">
        <v>1408</v>
      </c>
      <c r="L532" t="s">
        <v>1409</v>
      </c>
      <c r="N532" t="s">
        <v>1484</v>
      </c>
      <c r="O532" t="s">
        <v>1411</v>
      </c>
      <c r="P532" t="s">
        <v>254</v>
      </c>
      <c r="R532" t="s">
        <v>1414</v>
      </c>
      <c r="S532" t="s">
        <v>1412</v>
      </c>
      <c r="T532" s="125">
        <v>15000</v>
      </c>
    </row>
    <row r="533" spans="1:23">
      <c r="A533" t="s">
        <v>246</v>
      </c>
      <c r="B533" t="s">
        <v>370</v>
      </c>
      <c r="C533" t="s">
        <v>45</v>
      </c>
      <c r="D533" t="s">
        <v>46</v>
      </c>
      <c r="E533">
        <v>11463561</v>
      </c>
      <c r="F533" s="111">
        <v>44824</v>
      </c>
      <c r="G533" t="s">
        <v>374</v>
      </c>
      <c r="H533" s="111">
        <v>44832</v>
      </c>
      <c r="I533" t="s">
        <v>263</v>
      </c>
      <c r="K533" t="s">
        <v>1418</v>
      </c>
      <c r="L533" t="s">
        <v>1409</v>
      </c>
      <c r="N533" t="s">
        <v>1433</v>
      </c>
      <c r="O533" t="s">
        <v>1411</v>
      </c>
      <c r="P533" t="s">
        <v>254</v>
      </c>
      <c r="S533" t="s">
        <v>1414</v>
      </c>
      <c r="T533" s="125">
        <v>15000</v>
      </c>
    </row>
    <row r="534" spans="1:23">
      <c r="A534" t="s">
        <v>246</v>
      </c>
      <c r="B534" t="s">
        <v>1658</v>
      </c>
      <c r="C534" t="s">
        <v>247</v>
      </c>
      <c r="D534" t="s">
        <v>54</v>
      </c>
      <c r="E534">
        <v>7747109</v>
      </c>
      <c r="F534" s="111">
        <v>44981</v>
      </c>
      <c r="G534" t="s">
        <v>2529</v>
      </c>
      <c r="H534" s="111">
        <v>44982</v>
      </c>
      <c r="I534" t="s">
        <v>263</v>
      </c>
      <c r="K534" t="s">
        <v>1418</v>
      </c>
      <c r="L534" t="s">
        <v>1409</v>
      </c>
      <c r="N534" t="s">
        <v>1413</v>
      </c>
      <c r="O534" t="s">
        <v>1411</v>
      </c>
      <c r="P534" t="s">
        <v>254</v>
      </c>
      <c r="S534" t="s">
        <v>1414</v>
      </c>
      <c r="T534" s="125">
        <v>60000</v>
      </c>
    </row>
    <row r="535" spans="1:23">
      <c r="A535" t="s">
        <v>246</v>
      </c>
      <c r="B535" t="s">
        <v>1658</v>
      </c>
      <c r="C535" t="s">
        <v>247</v>
      </c>
      <c r="D535" t="s">
        <v>54</v>
      </c>
      <c r="E535">
        <v>12096684</v>
      </c>
      <c r="F535" s="111">
        <v>44963</v>
      </c>
      <c r="G535" t="s">
        <v>2530</v>
      </c>
      <c r="H535" s="111">
        <v>44963</v>
      </c>
      <c r="I535" t="s">
        <v>263</v>
      </c>
      <c r="K535" t="s">
        <v>1408</v>
      </c>
      <c r="L535" t="s">
        <v>1409</v>
      </c>
      <c r="N535" t="s">
        <v>1462</v>
      </c>
      <c r="O535" t="s">
        <v>1411</v>
      </c>
      <c r="P535" t="s">
        <v>254</v>
      </c>
      <c r="T535" s="125">
        <v>95000</v>
      </c>
    </row>
    <row r="536" spans="1:23">
      <c r="A536" t="s">
        <v>246</v>
      </c>
      <c r="B536" t="s">
        <v>1658</v>
      </c>
      <c r="C536" t="s">
        <v>247</v>
      </c>
      <c r="D536" t="s">
        <v>54</v>
      </c>
      <c r="E536">
        <v>12096833</v>
      </c>
      <c r="F536" s="111">
        <v>44984</v>
      </c>
      <c r="G536" t="s">
        <v>2531</v>
      </c>
      <c r="H536" s="111">
        <v>44984</v>
      </c>
      <c r="I536" t="s">
        <v>263</v>
      </c>
      <c r="K536" t="s">
        <v>1408</v>
      </c>
      <c r="L536" t="s">
        <v>1409</v>
      </c>
      <c r="N536" t="s">
        <v>1431</v>
      </c>
      <c r="O536" t="s">
        <v>1411</v>
      </c>
      <c r="P536" t="s">
        <v>254</v>
      </c>
      <c r="S536" t="s">
        <v>1414</v>
      </c>
      <c r="T536" s="125">
        <v>15000</v>
      </c>
    </row>
    <row r="537" spans="1:23">
      <c r="A537" t="s">
        <v>246</v>
      </c>
      <c r="B537" t="s">
        <v>1658</v>
      </c>
      <c r="C537" t="s">
        <v>247</v>
      </c>
      <c r="D537" t="s">
        <v>54</v>
      </c>
      <c r="E537">
        <v>12106546</v>
      </c>
      <c r="F537" s="111">
        <v>44994</v>
      </c>
      <c r="G537" t="s">
        <v>3258</v>
      </c>
      <c r="H537" s="111">
        <v>44994</v>
      </c>
      <c r="I537" t="s">
        <v>263</v>
      </c>
      <c r="K537" t="s">
        <v>1408</v>
      </c>
      <c r="L537" t="s">
        <v>1409</v>
      </c>
      <c r="N537" t="s">
        <v>1453</v>
      </c>
      <c r="O537" t="s">
        <v>1411</v>
      </c>
      <c r="P537" t="s">
        <v>252</v>
      </c>
      <c r="S537" t="s">
        <v>1414</v>
      </c>
      <c r="T537" s="125">
        <v>25000</v>
      </c>
    </row>
    <row r="538" spans="1:23">
      <c r="A538" t="s">
        <v>246</v>
      </c>
      <c r="B538" t="s">
        <v>1658</v>
      </c>
      <c r="C538" t="s">
        <v>247</v>
      </c>
      <c r="D538" t="s">
        <v>54</v>
      </c>
      <c r="E538">
        <v>12214878</v>
      </c>
      <c r="F538" s="111">
        <v>44994</v>
      </c>
      <c r="G538" t="s">
        <v>3260</v>
      </c>
      <c r="H538" s="111">
        <v>44994</v>
      </c>
      <c r="I538" t="s">
        <v>253</v>
      </c>
      <c r="K538" t="s">
        <v>1408</v>
      </c>
      <c r="L538" t="s">
        <v>1409</v>
      </c>
      <c r="N538" t="s">
        <v>1447</v>
      </c>
      <c r="O538" t="s">
        <v>1411</v>
      </c>
      <c r="P538" t="s">
        <v>254</v>
      </c>
      <c r="Q538" t="s">
        <v>1412</v>
      </c>
      <c r="R538" t="s">
        <v>1412</v>
      </c>
      <c r="S538" t="s">
        <v>1412</v>
      </c>
      <c r="T538" s="125">
        <v>140000</v>
      </c>
      <c r="V538">
        <v>24961.42</v>
      </c>
      <c r="W538">
        <v>51068.67</v>
      </c>
    </row>
    <row r="539" spans="1:23">
      <c r="A539" t="s">
        <v>246</v>
      </c>
      <c r="B539" t="s">
        <v>1658</v>
      </c>
      <c r="C539" t="s">
        <v>247</v>
      </c>
      <c r="D539" t="s">
        <v>54</v>
      </c>
      <c r="E539">
        <v>12225394</v>
      </c>
      <c r="F539" s="111">
        <v>44998</v>
      </c>
      <c r="G539" t="s">
        <v>3261</v>
      </c>
      <c r="H539" s="111">
        <v>44998</v>
      </c>
      <c r="I539" t="s">
        <v>282</v>
      </c>
      <c r="K539" t="s">
        <v>1430</v>
      </c>
      <c r="L539" t="s">
        <v>1409</v>
      </c>
      <c r="N539" t="s">
        <v>1422</v>
      </c>
      <c r="O539" t="s">
        <v>1411</v>
      </c>
      <c r="P539" t="s">
        <v>254</v>
      </c>
      <c r="R539" t="s">
        <v>1414</v>
      </c>
      <c r="S539" t="s">
        <v>1412</v>
      </c>
      <c r="T539" s="125">
        <v>15000</v>
      </c>
    </row>
    <row r="540" spans="1:23">
      <c r="A540" t="s">
        <v>246</v>
      </c>
      <c r="B540" t="s">
        <v>1658</v>
      </c>
      <c r="C540" t="s">
        <v>247</v>
      </c>
      <c r="D540" t="s">
        <v>54</v>
      </c>
      <c r="E540">
        <v>12228571</v>
      </c>
      <c r="F540" s="111">
        <v>45008</v>
      </c>
      <c r="G540" t="s">
        <v>3262</v>
      </c>
      <c r="H540" s="111">
        <v>45008</v>
      </c>
      <c r="I540" t="s">
        <v>263</v>
      </c>
      <c r="K540" t="s">
        <v>1408</v>
      </c>
      <c r="L540" t="s">
        <v>1409</v>
      </c>
      <c r="N540" t="s">
        <v>1433</v>
      </c>
      <c r="O540" t="s">
        <v>1411</v>
      </c>
      <c r="P540" t="s">
        <v>254</v>
      </c>
      <c r="S540" t="s">
        <v>1414</v>
      </c>
      <c r="T540" s="125">
        <v>25000</v>
      </c>
    </row>
    <row r="541" spans="1:23">
      <c r="A541" t="s">
        <v>246</v>
      </c>
      <c r="B541" t="s">
        <v>1658</v>
      </c>
      <c r="C541" t="s">
        <v>57</v>
      </c>
      <c r="D541" t="s">
        <v>58</v>
      </c>
      <c r="E541">
        <v>1084757</v>
      </c>
      <c r="F541" s="111">
        <v>45006</v>
      </c>
      <c r="G541" t="s">
        <v>3263</v>
      </c>
      <c r="H541" s="111">
        <v>45006</v>
      </c>
      <c r="I541" t="s">
        <v>253</v>
      </c>
      <c r="K541" t="s">
        <v>1418</v>
      </c>
      <c r="L541" t="s">
        <v>1409</v>
      </c>
      <c r="N541" t="s">
        <v>1439</v>
      </c>
      <c r="O541" t="s">
        <v>1411</v>
      </c>
      <c r="P541" t="s">
        <v>252</v>
      </c>
      <c r="Q541" t="s">
        <v>1412</v>
      </c>
      <c r="R541" t="s">
        <v>1412</v>
      </c>
      <c r="S541" t="s">
        <v>1412</v>
      </c>
      <c r="T541" s="125">
        <v>15000</v>
      </c>
      <c r="V541">
        <v>5600.94</v>
      </c>
      <c r="W541">
        <v>8969.23</v>
      </c>
    </row>
    <row r="542" spans="1:23">
      <c r="A542" t="s">
        <v>246</v>
      </c>
      <c r="B542" t="s">
        <v>1658</v>
      </c>
      <c r="C542" t="s">
        <v>57</v>
      </c>
      <c r="D542" t="s">
        <v>58</v>
      </c>
      <c r="E542">
        <v>1287693</v>
      </c>
      <c r="F542" s="111">
        <v>45040</v>
      </c>
      <c r="G542" t="s">
        <v>4340</v>
      </c>
      <c r="H542" s="111">
        <v>45040</v>
      </c>
      <c r="I542" t="s">
        <v>263</v>
      </c>
      <c r="K542" t="s">
        <v>1418</v>
      </c>
      <c r="L542" t="s">
        <v>1409</v>
      </c>
      <c r="N542" t="s">
        <v>1431</v>
      </c>
      <c r="O542" t="s">
        <v>1411</v>
      </c>
      <c r="P542" t="s">
        <v>254</v>
      </c>
      <c r="S542" t="s">
        <v>1414</v>
      </c>
      <c r="T542" s="125">
        <v>30000</v>
      </c>
    </row>
    <row r="543" spans="1:23">
      <c r="A543" t="s">
        <v>246</v>
      </c>
      <c r="B543" t="s">
        <v>1658</v>
      </c>
      <c r="C543" t="s">
        <v>57</v>
      </c>
      <c r="D543" t="s">
        <v>58</v>
      </c>
      <c r="E543">
        <v>1422277</v>
      </c>
      <c r="F543" s="111">
        <v>45058</v>
      </c>
      <c r="G543" t="s">
        <v>4804</v>
      </c>
      <c r="H543" s="111">
        <v>45058</v>
      </c>
      <c r="I543" t="s">
        <v>253</v>
      </c>
      <c r="K543" t="s">
        <v>1418</v>
      </c>
      <c r="L543" t="s">
        <v>1409</v>
      </c>
      <c r="N543" t="s">
        <v>1433</v>
      </c>
      <c r="O543" t="s">
        <v>1411</v>
      </c>
      <c r="P543" t="s">
        <v>254</v>
      </c>
      <c r="Q543" t="s">
        <v>1412</v>
      </c>
      <c r="R543" t="s">
        <v>1412</v>
      </c>
      <c r="S543" t="s">
        <v>1412</v>
      </c>
      <c r="T543" s="125">
        <v>60000</v>
      </c>
      <c r="V543">
        <v>413.97</v>
      </c>
      <c r="W543">
        <v>4883.75</v>
      </c>
    </row>
    <row r="544" spans="1:23">
      <c r="A544" t="s">
        <v>246</v>
      </c>
      <c r="B544" t="s">
        <v>1658</v>
      </c>
      <c r="C544" t="s">
        <v>57</v>
      </c>
      <c r="D544" t="s">
        <v>58</v>
      </c>
      <c r="E544">
        <v>4568165</v>
      </c>
      <c r="F544" s="111">
        <v>45026</v>
      </c>
      <c r="G544" t="s">
        <v>4334</v>
      </c>
      <c r="H544" s="111">
        <v>45026</v>
      </c>
      <c r="I544" t="s">
        <v>253</v>
      </c>
      <c r="K544" t="s">
        <v>1418</v>
      </c>
      <c r="L544" t="s">
        <v>1409</v>
      </c>
      <c r="N544" t="s">
        <v>1483</v>
      </c>
      <c r="O544" t="s">
        <v>1411</v>
      </c>
      <c r="P544" t="s">
        <v>254</v>
      </c>
      <c r="Q544" t="s">
        <v>1412</v>
      </c>
      <c r="R544" t="s">
        <v>1412</v>
      </c>
      <c r="S544" t="s">
        <v>1412</v>
      </c>
      <c r="T544" s="125">
        <v>30000</v>
      </c>
      <c r="V544">
        <v>10310.620000000001</v>
      </c>
      <c r="W544">
        <v>14265</v>
      </c>
    </row>
    <row r="545" spans="1:23">
      <c r="A545" t="s">
        <v>246</v>
      </c>
      <c r="B545" t="s">
        <v>1658</v>
      </c>
      <c r="C545" t="s">
        <v>57</v>
      </c>
      <c r="D545" t="s">
        <v>58</v>
      </c>
      <c r="E545">
        <v>7954261</v>
      </c>
      <c r="F545" s="111">
        <v>45000</v>
      </c>
      <c r="G545" t="s">
        <v>3264</v>
      </c>
      <c r="H545" s="111">
        <v>45000</v>
      </c>
      <c r="I545" t="s">
        <v>253</v>
      </c>
      <c r="K545" t="s">
        <v>1418</v>
      </c>
      <c r="L545" t="s">
        <v>1409</v>
      </c>
      <c r="N545" t="s">
        <v>1439</v>
      </c>
      <c r="O545" t="s">
        <v>1411</v>
      </c>
      <c r="P545" t="s">
        <v>254</v>
      </c>
      <c r="Q545" t="s">
        <v>1412</v>
      </c>
      <c r="R545" t="s">
        <v>1412</v>
      </c>
      <c r="S545" t="s">
        <v>1412</v>
      </c>
      <c r="T545" s="125">
        <v>25000</v>
      </c>
      <c r="V545">
        <v>5607.96</v>
      </c>
      <c r="W545">
        <v>9764.59</v>
      </c>
    </row>
    <row r="546" spans="1:23">
      <c r="A546" t="s">
        <v>246</v>
      </c>
      <c r="B546" t="s">
        <v>1658</v>
      </c>
      <c r="C546" t="s">
        <v>57</v>
      </c>
      <c r="D546" t="s">
        <v>58</v>
      </c>
      <c r="E546">
        <v>10407164</v>
      </c>
      <c r="F546" s="111">
        <v>44958</v>
      </c>
      <c r="G546" t="s">
        <v>2532</v>
      </c>
      <c r="H546" s="111">
        <v>44958</v>
      </c>
      <c r="I546" t="s">
        <v>282</v>
      </c>
      <c r="K546" t="s">
        <v>1430</v>
      </c>
      <c r="L546" t="s">
        <v>1438</v>
      </c>
      <c r="N546" t="s">
        <v>1431</v>
      </c>
      <c r="O546" t="s">
        <v>1411</v>
      </c>
      <c r="P546" t="s">
        <v>254</v>
      </c>
      <c r="Q546" t="s">
        <v>1414</v>
      </c>
      <c r="R546" t="s">
        <v>1414</v>
      </c>
      <c r="S546" t="s">
        <v>1412</v>
      </c>
      <c r="T546" s="125">
        <v>25000</v>
      </c>
    </row>
    <row r="547" spans="1:23">
      <c r="A547" t="s">
        <v>246</v>
      </c>
      <c r="B547" t="s">
        <v>1658</v>
      </c>
      <c r="C547" t="s">
        <v>57</v>
      </c>
      <c r="D547" t="s">
        <v>58</v>
      </c>
      <c r="E547">
        <v>10407164</v>
      </c>
      <c r="F547" s="111">
        <v>44958</v>
      </c>
      <c r="G547" t="s">
        <v>2532</v>
      </c>
      <c r="H547" s="111">
        <v>44958</v>
      </c>
      <c r="I547" t="s">
        <v>282</v>
      </c>
      <c r="K547" t="s">
        <v>1430</v>
      </c>
      <c r="L547" t="s">
        <v>1409</v>
      </c>
      <c r="N547" t="s">
        <v>1431</v>
      </c>
      <c r="O547" t="s">
        <v>1411</v>
      </c>
      <c r="P547" t="s">
        <v>254</v>
      </c>
      <c r="Q547" t="s">
        <v>1414</v>
      </c>
      <c r="R547" t="s">
        <v>1414</v>
      </c>
      <c r="S547" t="s">
        <v>1412</v>
      </c>
      <c r="T547" s="125">
        <v>25000</v>
      </c>
    </row>
    <row r="548" spans="1:23">
      <c r="A548" t="s">
        <v>246</v>
      </c>
      <c r="B548" t="s">
        <v>1658</v>
      </c>
      <c r="C548" t="s">
        <v>57</v>
      </c>
      <c r="D548" t="s">
        <v>58</v>
      </c>
      <c r="E548">
        <v>11324019</v>
      </c>
      <c r="F548" s="111">
        <v>45092</v>
      </c>
      <c r="G548" t="s">
        <v>5491</v>
      </c>
      <c r="H548" s="111">
        <v>45092</v>
      </c>
      <c r="I548" t="s">
        <v>253</v>
      </c>
      <c r="K548" t="s">
        <v>1430</v>
      </c>
      <c r="L548" t="s">
        <v>1409</v>
      </c>
      <c r="N548" t="s">
        <v>1431</v>
      </c>
      <c r="O548" t="s">
        <v>1411</v>
      </c>
      <c r="P548" t="s">
        <v>254</v>
      </c>
      <c r="Q548" t="s">
        <v>1412</v>
      </c>
      <c r="R548" t="s">
        <v>1412</v>
      </c>
      <c r="S548" t="s">
        <v>1412</v>
      </c>
      <c r="T548" s="125">
        <v>10000</v>
      </c>
      <c r="V548">
        <v>4649.8999999999996</v>
      </c>
      <c r="W548">
        <v>4869.29</v>
      </c>
    </row>
    <row r="549" spans="1:23">
      <c r="A549" t="s">
        <v>246</v>
      </c>
      <c r="B549" t="s">
        <v>1658</v>
      </c>
      <c r="C549" t="s">
        <v>57</v>
      </c>
      <c r="D549" t="s">
        <v>58</v>
      </c>
      <c r="E549">
        <v>11324019</v>
      </c>
      <c r="F549" s="111">
        <v>45092</v>
      </c>
      <c r="G549" t="s">
        <v>5491</v>
      </c>
      <c r="H549" s="111">
        <v>45092</v>
      </c>
      <c r="I549" t="s">
        <v>253</v>
      </c>
      <c r="K549" t="s">
        <v>1430</v>
      </c>
      <c r="L549" t="s">
        <v>5297</v>
      </c>
      <c r="N549" t="s">
        <v>1431</v>
      </c>
      <c r="O549" t="s">
        <v>1411</v>
      </c>
      <c r="P549" t="s">
        <v>254</v>
      </c>
      <c r="Q549" t="s">
        <v>1412</v>
      </c>
      <c r="R549" t="s">
        <v>1412</v>
      </c>
      <c r="S549" t="s">
        <v>1412</v>
      </c>
      <c r="T549" s="125">
        <v>10000</v>
      </c>
    </row>
    <row r="550" spans="1:23">
      <c r="A550" t="s">
        <v>246</v>
      </c>
      <c r="B550" t="s">
        <v>1658</v>
      </c>
      <c r="C550" t="s">
        <v>57</v>
      </c>
      <c r="D550" t="s">
        <v>58</v>
      </c>
      <c r="E550">
        <v>11864193</v>
      </c>
      <c r="F550" s="111">
        <v>44967</v>
      </c>
      <c r="G550" t="s">
        <v>2533</v>
      </c>
      <c r="H550" s="111">
        <v>44967</v>
      </c>
      <c r="I550" t="s">
        <v>263</v>
      </c>
      <c r="K550" t="s">
        <v>1408</v>
      </c>
      <c r="L550" t="s">
        <v>1409</v>
      </c>
      <c r="N550" t="s">
        <v>1421</v>
      </c>
      <c r="O550" t="s">
        <v>1411</v>
      </c>
      <c r="P550" t="s">
        <v>252</v>
      </c>
      <c r="T550" s="125">
        <v>55000</v>
      </c>
    </row>
    <row r="551" spans="1:23">
      <c r="A551" t="s">
        <v>246</v>
      </c>
      <c r="B551" t="s">
        <v>1658</v>
      </c>
      <c r="C551" t="s">
        <v>57</v>
      </c>
      <c r="D551" t="s">
        <v>58</v>
      </c>
      <c r="E551">
        <v>11932044</v>
      </c>
      <c r="F551" s="111">
        <v>44954</v>
      </c>
      <c r="G551" t="s">
        <v>1659</v>
      </c>
      <c r="H551" s="111">
        <v>44954</v>
      </c>
      <c r="I551" t="s">
        <v>253</v>
      </c>
      <c r="K551" t="s">
        <v>1408</v>
      </c>
      <c r="L551" t="s">
        <v>1409</v>
      </c>
      <c r="N551" t="s">
        <v>1441</v>
      </c>
      <c r="O551" t="s">
        <v>1411</v>
      </c>
      <c r="P551" t="s">
        <v>254</v>
      </c>
      <c r="Q551" t="s">
        <v>1412</v>
      </c>
      <c r="R551" t="s">
        <v>1412</v>
      </c>
      <c r="S551" t="s">
        <v>1412</v>
      </c>
      <c r="T551" s="125">
        <v>50000</v>
      </c>
      <c r="V551">
        <v>1495.64</v>
      </c>
      <c r="W551">
        <v>3953.5</v>
      </c>
    </row>
    <row r="552" spans="1:23">
      <c r="A552" t="s">
        <v>246</v>
      </c>
      <c r="B552" t="s">
        <v>1658</v>
      </c>
      <c r="C552" t="s">
        <v>57</v>
      </c>
      <c r="D552" t="s">
        <v>58</v>
      </c>
      <c r="E552">
        <v>11987096</v>
      </c>
      <c r="F552" s="111">
        <v>44936</v>
      </c>
      <c r="G552" t="s">
        <v>1660</v>
      </c>
      <c r="H552" s="111">
        <v>44936</v>
      </c>
      <c r="I552" t="s">
        <v>282</v>
      </c>
      <c r="K552" t="s">
        <v>1408</v>
      </c>
      <c r="L552" t="s">
        <v>1409</v>
      </c>
      <c r="N552" t="s">
        <v>1466</v>
      </c>
      <c r="O552" t="s">
        <v>1411</v>
      </c>
      <c r="P552" t="s">
        <v>252</v>
      </c>
      <c r="R552" t="s">
        <v>1414</v>
      </c>
      <c r="S552" t="s">
        <v>1412</v>
      </c>
      <c r="T552" s="125">
        <v>40000</v>
      </c>
    </row>
    <row r="553" spans="1:23">
      <c r="A553" t="s">
        <v>246</v>
      </c>
      <c r="B553" t="s">
        <v>1658</v>
      </c>
      <c r="C553" t="s">
        <v>57</v>
      </c>
      <c r="D553" t="s">
        <v>58</v>
      </c>
      <c r="E553">
        <v>11987096</v>
      </c>
      <c r="F553" s="111">
        <v>44936</v>
      </c>
      <c r="G553" t="s">
        <v>1660</v>
      </c>
      <c r="H553" s="111">
        <v>44936</v>
      </c>
      <c r="I553" t="s">
        <v>282</v>
      </c>
      <c r="K553" t="s">
        <v>1408</v>
      </c>
      <c r="L553" t="s">
        <v>5297</v>
      </c>
      <c r="N553" t="s">
        <v>1466</v>
      </c>
      <c r="O553" t="s">
        <v>1411</v>
      </c>
      <c r="P553" t="s">
        <v>252</v>
      </c>
      <c r="R553" t="s">
        <v>1414</v>
      </c>
      <c r="S553" t="s">
        <v>1412</v>
      </c>
      <c r="T553" s="125">
        <v>40000</v>
      </c>
    </row>
    <row r="554" spans="1:23">
      <c r="A554" t="s">
        <v>246</v>
      </c>
      <c r="B554" t="s">
        <v>1658</v>
      </c>
      <c r="C554" t="s">
        <v>57</v>
      </c>
      <c r="D554" t="s">
        <v>58</v>
      </c>
      <c r="E554">
        <v>11997088</v>
      </c>
      <c r="F554" s="111">
        <v>44938</v>
      </c>
      <c r="G554" t="s">
        <v>1663</v>
      </c>
      <c r="H554" s="111">
        <v>44938</v>
      </c>
      <c r="I554" t="s">
        <v>263</v>
      </c>
      <c r="K554" t="s">
        <v>1408</v>
      </c>
      <c r="L554" t="s">
        <v>1409</v>
      </c>
      <c r="N554" t="s">
        <v>1421</v>
      </c>
      <c r="O554" t="s">
        <v>1411</v>
      </c>
      <c r="P554" t="s">
        <v>254</v>
      </c>
      <c r="S554" t="s">
        <v>1414</v>
      </c>
      <c r="T554" s="125">
        <v>90000</v>
      </c>
    </row>
    <row r="555" spans="1:23">
      <c r="A555" t="s">
        <v>246</v>
      </c>
      <c r="B555" t="s">
        <v>1658</v>
      </c>
      <c r="C555" t="s">
        <v>57</v>
      </c>
      <c r="D555" t="s">
        <v>58</v>
      </c>
      <c r="E555">
        <v>12015909</v>
      </c>
      <c r="F555" s="111">
        <v>44945</v>
      </c>
      <c r="G555" t="s">
        <v>1666</v>
      </c>
      <c r="H555" s="111">
        <v>44946</v>
      </c>
      <c r="I555" t="s">
        <v>253</v>
      </c>
      <c r="K555" t="s">
        <v>1408</v>
      </c>
      <c r="L555" t="s">
        <v>1409</v>
      </c>
      <c r="N555" t="s">
        <v>1488</v>
      </c>
      <c r="O555" t="s">
        <v>1411</v>
      </c>
      <c r="P555" t="s">
        <v>252</v>
      </c>
      <c r="Q555" t="s">
        <v>1412</v>
      </c>
      <c r="R555" t="s">
        <v>1412</v>
      </c>
      <c r="S555" t="s">
        <v>1412</v>
      </c>
      <c r="T555" s="125">
        <v>35000</v>
      </c>
      <c r="V555">
        <v>5330.8</v>
      </c>
      <c r="W555">
        <v>5135</v>
      </c>
    </row>
    <row r="556" spans="1:23">
      <c r="A556" t="s">
        <v>246</v>
      </c>
      <c r="B556" t="s">
        <v>1658</v>
      </c>
      <c r="C556" t="s">
        <v>57</v>
      </c>
      <c r="D556" t="s">
        <v>58</v>
      </c>
      <c r="E556">
        <v>12043145</v>
      </c>
      <c r="F556" s="111">
        <v>44951</v>
      </c>
      <c r="G556" t="s">
        <v>1668</v>
      </c>
      <c r="H556" s="111">
        <v>44951</v>
      </c>
      <c r="I556" t="s">
        <v>282</v>
      </c>
      <c r="K556" t="s">
        <v>1408</v>
      </c>
      <c r="L556" t="s">
        <v>1409</v>
      </c>
      <c r="N556" t="s">
        <v>1434</v>
      </c>
      <c r="O556" t="s">
        <v>1411</v>
      </c>
      <c r="P556" t="s">
        <v>252</v>
      </c>
      <c r="S556" t="s">
        <v>1414</v>
      </c>
      <c r="T556" s="125">
        <v>45000</v>
      </c>
    </row>
    <row r="557" spans="1:23">
      <c r="A557" t="s">
        <v>246</v>
      </c>
      <c r="B557" t="s">
        <v>1658</v>
      </c>
      <c r="C557" t="s">
        <v>57</v>
      </c>
      <c r="D557" t="s">
        <v>58</v>
      </c>
      <c r="E557">
        <v>12055771</v>
      </c>
      <c r="F557" s="111">
        <v>44953</v>
      </c>
      <c r="G557" t="s">
        <v>1669</v>
      </c>
      <c r="H557" s="111">
        <v>44954</v>
      </c>
      <c r="I557" t="s">
        <v>282</v>
      </c>
      <c r="K557" t="s">
        <v>1418</v>
      </c>
      <c r="L557" t="s">
        <v>1409</v>
      </c>
      <c r="N557" t="s">
        <v>1425</v>
      </c>
      <c r="O557" t="s">
        <v>1411</v>
      </c>
      <c r="P557" t="s">
        <v>254</v>
      </c>
      <c r="S557" t="s">
        <v>1414</v>
      </c>
      <c r="T557" s="125">
        <v>55000</v>
      </c>
    </row>
    <row r="558" spans="1:23">
      <c r="A558" t="s">
        <v>246</v>
      </c>
      <c r="B558" t="s">
        <v>1658</v>
      </c>
      <c r="C558" t="s">
        <v>57</v>
      </c>
      <c r="D558" t="s">
        <v>58</v>
      </c>
      <c r="E558">
        <v>12058961</v>
      </c>
      <c r="F558" s="111">
        <v>44954</v>
      </c>
      <c r="G558" t="s">
        <v>1670</v>
      </c>
      <c r="H558" s="111">
        <v>44954</v>
      </c>
      <c r="I558" t="s">
        <v>253</v>
      </c>
      <c r="K558" t="s">
        <v>1408</v>
      </c>
      <c r="L558" t="s">
        <v>1409</v>
      </c>
      <c r="N558" t="s">
        <v>1431</v>
      </c>
      <c r="O558" t="s">
        <v>1411</v>
      </c>
      <c r="P558" t="s">
        <v>252</v>
      </c>
      <c r="Q558" t="s">
        <v>1429</v>
      </c>
      <c r="R558" t="s">
        <v>1429</v>
      </c>
      <c r="S558" t="s">
        <v>1412</v>
      </c>
      <c r="T558" s="125">
        <v>55000</v>
      </c>
      <c r="V558">
        <v>2119.73</v>
      </c>
      <c r="W558">
        <v>3957.5</v>
      </c>
    </row>
    <row r="559" spans="1:23">
      <c r="A559" t="s">
        <v>246</v>
      </c>
      <c r="B559" t="s">
        <v>1658</v>
      </c>
      <c r="C559" t="s">
        <v>57</v>
      </c>
      <c r="D559" t="s">
        <v>58</v>
      </c>
      <c r="E559">
        <v>12067614</v>
      </c>
      <c r="F559" s="111">
        <v>44957</v>
      </c>
      <c r="G559" t="s">
        <v>1671</v>
      </c>
      <c r="H559" s="111">
        <v>44957</v>
      </c>
      <c r="I559" t="s">
        <v>282</v>
      </c>
      <c r="K559" t="s">
        <v>1408</v>
      </c>
      <c r="L559" t="s">
        <v>1409</v>
      </c>
      <c r="N559" t="s">
        <v>1441</v>
      </c>
      <c r="O559" t="s">
        <v>1411</v>
      </c>
      <c r="P559" t="s">
        <v>252</v>
      </c>
      <c r="T559" s="125">
        <v>25000</v>
      </c>
    </row>
    <row r="560" spans="1:23">
      <c r="A560" t="s">
        <v>246</v>
      </c>
      <c r="B560" t="s">
        <v>1658</v>
      </c>
      <c r="C560" t="s">
        <v>57</v>
      </c>
      <c r="D560" t="s">
        <v>58</v>
      </c>
      <c r="E560">
        <v>12085484</v>
      </c>
      <c r="F560" s="111">
        <v>44959</v>
      </c>
      <c r="G560" t="s">
        <v>2534</v>
      </c>
      <c r="H560" s="111">
        <v>44960</v>
      </c>
      <c r="I560" t="s">
        <v>263</v>
      </c>
      <c r="K560" t="s">
        <v>1408</v>
      </c>
      <c r="L560" t="s">
        <v>1409</v>
      </c>
      <c r="N560" t="s">
        <v>1477</v>
      </c>
      <c r="O560" t="s">
        <v>1411</v>
      </c>
      <c r="P560" t="s">
        <v>254</v>
      </c>
      <c r="T560" s="125">
        <v>35000</v>
      </c>
    </row>
    <row r="561" spans="1:23">
      <c r="A561" t="s">
        <v>246</v>
      </c>
      <c r="B561" t="s">
        <v>1658</v>
      </c>
      <c r="C561" t="s">
        <v>57</v>
      </c>
      <c r="D561" t="s">
        <v>58</v>
      </c>
      <c r="E561">
        <v>12090871</v>
      </c>
      <c r="F561" s="111">
        <v>44960</v>
      </c>
      <c r="G561" t="s">
        <v>2535</v>
      </c>
      <c r="H561" s="111">
        <v>44960</v>
      </c>
      <c r="I561" t="s">
        <v>253</v>
      </c>
      <c r="K561" t="s">
        <v>1408</v>
      </c>
      <c r="L561" t="s">
        <v>1409</v>
      </c>
      <c r="N561" t="s">
        <v>1439</v>
      </c>
      <c r="O561" t="s">
        <v>1411</v>
      </c>
      <c r="P561" t="s">
        <v>252</v>
      </c>
      <c r="Q561" t="s">
        <v>1412</v>
      </c>
      <c r="R561" t="s">
        <v>1412</v>
      </c>
      <c r="S561" t="s">
        <v>1412</v>
      </c>
      <c r="T561" s="125">
        <v>35000</v>
      </c>
      <c r="V561">
        <v>0</v>
      </c>
      <c r="W561">
        <v>77</v>
      </c>
    </row>
    <row r="562" spans="1:23">
      <c r="A562" t="s">
        <v>246</v>
      </c>
      <c r="B562" t="s">
        <v>1658</v>
      </c>
      <c r="C562" t="s">
        <v>57</v>
      </c>
      <c r="D562" t="s">
        <v>58</v>
      </c>
      <c r="E562">
        <v>12101129</v>
      </c>
      <c r="F562" s="111">
        <v>44964</v>
      </c>
      <c r="G562" t="s">
        <v>2536</v>
      </c>
      <c r="H562" s="111">
        <v>44964</v>
      </c>
      <c r="I562" t="s">
        <v>282</v>
      </c>
      <c r="K562" t="s">
        <v>1418</v>
      </c>
      <c r="L562" t="s">
        <v>1409</v>
      </c>
      <c r="N562" t="s">
        <v>1421</v>
      </c>
      <c r="O562" t="s">
        <v>1411</v>
      </c>
      <c r="P562" t="s">
        <v>254</v>
      </c>
      <c r="S562" t="s">
        <v>1414</v>
      </c>
      <c r="T562" s="125">
        <v>55000</v>
      </c>
    </row>
    <row r="563" spans="1:23">
      <c r="A563" t="s">
        <v>246</v>
      </c>
      <c r="B563" t="s">
        <v>1658</v>
      </c>
      <c r="C563" t="s">
        <v>57</v>
      </c>
      <c r="D563" t="s">
        <v>58</v>
      </c>
      <c r="E563">
        <v>12101443</v>
      </c>
      <c r="F563" s="111">
        <v>44964</v>
      </c>
      <c r="G563" t="s">
        <v>2537</v>
      </c>
      <c r="H563" s="111">
        <v>44964</v>
      </c>
      <c r="I563" t="s">
        <v>282</v>
      </c>
      <c r="K563" t="s">
        <v>1408</v>
      </c>
      <c r="L563" t="s">
        <v>1409</v>
      </c>
      <c r="N563" t="s">
        <v>1413</v>
      </c>
      <c r="O563" t="s">
        <v>1411</v>
      </c>
      <c r="P563" t="s">
        <v>254</v>
      </c>
      <c r="S563" t="s">
        <v>1414</v>
      </c>
      <c r="T563" s="125">
        <v>25000</v>
      </c>
    </row>
    <row r="564" spans="1:23">
      <c r="A564" t="s">
        <v>246</v>
      </c>
      <c r="B564" t="s">
        <v>1658</v>
      </c>
      <c r="C564" t="s">
        <v>57</v>
      </c>
      <c r="D564" t="s">
        <v>58</v>
      </c>
      <c r="E564">
        <v>12126261</v>
      </c>
      <c r="F564" s="111">
        <v>44971</v>
      </c>
      <c r="G564" t="s">
        <v>2538</v>
      </c>
      <c r="H564" s="111">
        <v>44971</v>
      </c>
      <c r="I564" t="s">
        <v>282</v>
      </c>
      <c r="K564" t="s">
        <v>1430</v>
      </c>
      <c r="L564" t="s">
        <v>1409</v>
      </c>
      <c r="N564" t="s">
        <v>1426</v>
      </c>
      <c r="O564" t="s">
        <v>1411</v>
      </c>
      <c r="P564" t="s">
        <v>254</v>
      </c>
      <c r="Q564" t="s">
        <v>1414</v>
      </c>
      <c r="R564" t="s">
        <v>1414</v>
      </c>
      <c r="S564" t="s">
        <v>1412</v>
      </c>
      <c r="T564" s="125">
        <v>25000</v>
      </c>
    </row>
    <row r="565" spans="1:23">
      <c r="A565" t="s">
        <v>246</v>
      </c>
      <c r="B565" t="s">
        <v>1658</v>
      </c>
      <c r="C565" t="s">
        <v>57</v>
      </c>
      <c r="D565" t="s">
        <v>58</v>
      </c>
      <c r="E565">
        <v>12147660</v>
      </c>
      <c r="F565" s="111">
        <v>44979</v>
      </c>
      <c r="G565" t="s">
        <v>2540</v>
      </c>
      <c r="H565" s="111">
        <v>44979</v>
      </c>
      <c r="I565" t="s">
        <v>282</v>
      </c>
      <c r="K565" t="s">
        <v>1408</v>
      </c>
      <c r="L565" t="s">
        <v>1409</v>
      </c>
      <c r="N565" t="s">
        <v>1439</v>
      </c>
      <c r="O565" t="s">
        <v>1411</v>
      </c>
      <c r="P565" t="s">
        <v>254</v>
      </c>
      <c r="S565" t="s">
        <v>1414</v>
      </c>
      <c r="T565" s="125">
        <v>35000</v>
      </c>
    </row>
    <row r="566" spans="1:23">
      <c r="A566" t="s">
        <v>246</v>
      </c>
      <c r="B566" t="s">
        <v>1658</v>
      </c>
      <c r="C566" t="s">
        <v>57</v>
      </c>
      <c r="D566" t="s">
        <v>58</v>
      </c>
      <c r="E566">
        <v>12156829</v>
      </c>
      <c r="F566" s="111">
        <v>44981</v>
      </c>
      <c r="G566" t="s">
        <v>2541</v>
      </c>
      <c r="H566" s="111">
        <v>44981</v>
      </c>
      <c r="I566" t="s">
        <v>263</v>
      </c>
      <c r="K566" t="s">
        <v>1408</v>
      </c>
      <c r="L566" t="s">
        <v>1409</v>
      </c>
      <c r="N566" t="s">
        <v>1488</v>
      </c>
      <c r="O566" t="s">
        <v>1411</v>
      </c>
      <c r="P566" t="s">
        <v>252</v>
      </c>
      <c r="T566" s="125">
        <v>70000</v>
      </c>
    </row>
    <row r="567" spans="1:23">
      <c r="A567" t="s">
        <v>246</v>
      </c>
      <c r="B567" t="s">
        <v>1658</v>
      </c>
      <c r="C567" t="s">
        <v>57</v>
      </c>
      <c r="D567" t="s">
        <v>58</v>
      </c>
      <c r="E567">
        <v>12171745</v>
      </c>
      <c r="F567" s="111">
        <v>44985</v>
      </c>
      <c r="G567" t="s">
        <v>2543</v>
      </c>
      <c r="H567" s="111">
        <v>44985</v>
      </c>
      <c r="I567" t="s">
        <v>253</v>
      </c>
      <c r="K567" t="s">
        <v>1408</v>
      </c>
      <c r="L567" t="s">
        <v>1409</v>
      </c>
      <c r="N567" t="s">
        <v>1421</v>
      </c>
      <c r="O567" t="s">
        <v>1411</v>
      </c>
      <c r="P567" t="s">
        <v>252</v>
      </c>
      <c r="Q567" t="s">
        <v>1412</v>
      </c>
      <c r="R567" t="s">
        <v>1412</v>
      </c>
      <c r="S567" t="s">
        <v>1412</v>
      </c>
      <c r="T567" s="125">
        <v>30000</v>
      </c>
      <c r="V567">
        <v>2234.37</v>
      </c>
      <c r="W567">
        <v>4483.1000000000004</v>
      </c>
    </row>
    <row r="568" spans="1:23">
      <c r="A568" t="s">
        <v>246</v>
      </c>
      <c r="B568" t="s">
        <v>1658</v>
      </c>
      <c r="C568" t="s">
        <v>57</v>
      </c>
      <c r="D568" t="s">
        <v>58</v>
      </c>
      <c r="E568">
        <v>12173016</v>
      </c>
      <c r="F568" s="111">
        <v>44985</v>
      </c>
      <c r="G568" t="s">
        <v>3265</v>
      </c>
      <c r="H568" s="111">
        <v>44986</v>
      </c>
      <c r="I568" t="s">
        <v>282</v>
      </c>
      <c r="K568" t="s">
        <v>1408</v>
      </c>
      <c r="L568" t="s">
        <v>1409</v>
      </c>
      <c r="N568" t="s">
        <v>1427</v>
      </c>
      <c r="O568" t="s">
        <v>1411</v>
      </c>
      <c r="P568" t="s">
        <v>252</v>
      </c>
      <c r="S568" t="s">
        <v>1414</v>
      </c>
      <c r="T568" s="125">
        <v>18000</v>
      </c>
    </row>
    <row r="569" spans="1:23">
      <c r="A569" t="s">
        <v>246</v>
      </c>
      <c r="B569" t="s">
        <v>1658</v>
      </c>
      <c r="C569" t="s">
        <v>57</v>
      </c>
      <c r="D569" t="s">
        <v>58</v>
      </c>
      <c r="E569">
        <v>12202902</v>
      </c>
      <c r="F569" s="111">
        <v>44992</v>
      </c>
      <c r="G569" t="s">
        <v>3266</v>
      </c>
      <c r="H569" s="111">
        <v>44992</v>
      </c>
      <c r="I569" t="s">
        <v>253</v>
      </c>
      <c r="K569" t="s">
        <v>1430</v>
      </c>
      <c r="L569" t="s">
        <v>1409</v>
      </c>
      <c r="N569" t="s">
        <v>1421</v>
      </c>
      <c r="O569" t="s">
        <v>1411</v>
      </c>
      <c r="P569" t="s">
        <v>254</v>
      </c>
      <c r="Q569" t="s">
        <v>1412</v>
      </c>
      <c r="R569" t="s">
        <v>1412</v>
      </c>
      <c r="S569" t="s">
        <v>1412</v>
      </c>
      <c r="T569" s="125">
        <v>15000</v>
      </c>
      <c r="V569">
        <v>270.57</v>
      </c>
      <c r="W569">
        <v>1231</v>
      </c>
    </row>
    <row r="570" spans="1:23">
      <c r="A570" t="s">
        <v>246</v>
      </c>
      <c r="B570" t="s">
        <v>1658</v>
      </c>
      <c r="C570" t="s">
        <v>57</v>
      </c>
      <c r="D570" t="s">
        <v>58</v>
      </c>
      <c r="E570">
        <v>12229899</v>
      </c>
      <c r="F570" s="111">
        <v>44999</v>
      </c>
      <c r="G570" t="s">
        <v>3267</v>
      </c>
      <c r="H570" s="111">
        <v>44999</v>
      </c>
      <c r="I570" t="s">
        <v>253</v>
      </c>
      <c r="K570" t="s">
        <v>1408</v>
      </c>
      <c r="L570" t="s">
        <v>1409</v>
      </c>
      <c r="N570" t="s">
        <v>4743</v>
      </c>
      <c r="O570" t="s">
        <v>1411</v>
      </c>
      <c r="P570" t="s">
        <v>254</v>
      </c>
      <c r="Q570" t="s">
        <v>1412</v>
      </c>
      <c r="R570" t="s">
        <v>1412</v>
      </c>
      <c r="S570" t="s">
        <v>1412</v>
      </c>
      <c r="T570" s="125">
        <v>15000</v>
      </c>
      <c r="V570">
        <v>235.69</v>
      </c>
      <c r="W570">
        <v>1365</v>
      </c>
    </row>
    <row r="571" spans="1:23">
      <c r="A571" t="s">
        <v>246</v>
      </c>
      <c r="B571" t="s">
        <v>1658</v>
      </c>
      <c r="C571" t="s">
        <v>57</v>
      </c>
      <c r="D571" t="s">
        <v>58</v>
      </c>
      <c r="E571">
        <v>12230021</v>
      </c>
      <c r="F571" s="111">
        <v>44999</v>
      </c>
      <c r="G571" t="s">
        <v>3268</v>
      </c>
      <c r="H571" s="111">
        <v>44999</v>
      </c>
      <c r="I571" t="s">
        <v>253</v>
      </c>
      <c r="K571" t="s">
        <v>1408</v>
      </c>
      <c r="L571" t="s">
        <v>1409</v>
      </c>
      <c r="N571" t="s">
        <v>1454</v>
      </c>
      <c r="O571" t="s">
        <v>1411</v>
      </c>
      <c r="P571" t="s">
        <v>252</v>
      </c>
      <c r="Q571" t="s">
        <v>1412</v>
      </c>
      <c r="R571" t="s">
        <v>1412</v>
      </c>
      <c r="S571" t="s">
        <v>1412</v>
      </c>
      <c r="T571" s="125">
        <v>35000</v>
      </c>
      <c r="V571">
        <v>2161.1799999999998</v>
      </c>
      <c r="W571">
        <v>4986.6499999999996</v>
      </c>
    </row>
    <row r="572" spans="1:23">
      <c r="A572" t="s">
        <v>246</v>
      </c>
      <c r="B572" t="s">
        <v>1658</v>
      </c>
      <c r="C572" t="s">
        <v>57</v>
      </c>
      <c r="D572" t="s">
        <v>58</v>
      </c>
      <c r="E572">
        <v>12241723</v>
      </c>
      <c r="F572" s="111">
        <v>45001</v>
      </c>
      <c r="G572" t="s">
        <v>3269</v>
      </c>
      <c r="H572" s="111">
        <v>45001</v>
      </c>
      <c r="I572" t="s">
        <v>263</v>
      </c>
      <c r="K572" t="s">
        <v>1418</v>
      </c>
      <c r="L572" t="s">
        <v>1409</v>
      </c>
      <c r="N572" t="s">
        <v>1444</v>
      </c>
      <c r="O572" t="s">
        <v>1411</v>
      </c>
      <c r="P572" t="s">
        <v>254</v>
      </c>
      <c r="S572" t="s">
        <v>1414</v>
      </c>
      <c r="T572" s="125">
        <v>150000</v>
      </c>
    </row>
    <row r="573" spans="1:23">
      <c r="A573" t="s">
        <v>246</v>
      </c>
      <c r="B573" t="s">
        <v>1658</v>
      </c>
      <c r="C573" t="s">
        <v>57</v>
      </c>
      <c r="D573" t="s">
        <v>58</v>
      </c>
      <c r="E573">
        <v>12249332</v>
      </c>
      <c r="F573" s="111">
        <v>45055</v>
      </c>
      <c r="G573" t="s">
        <v>4801</v>
      </c>
      <c r="H573" s="111">
        <v>45055</v>
      </c>
      <c r="I573" t="s">
        <v>253</v>
      </c>
      <c r="K573" t="s">
        <v>1408</v>
      </c>
      <c r="L573" t="s">
        <v>1438</v>
      </c>
      <c r="N573" t="s">
        <v>1431</v>
      </c>
      <c r="O573" t="s">
        <v>1411</v>
      </c>
      <c r="P573" t="s">
        <v>252</v>
      </c>
      <c r="Q573" t="s">
        <v>1412</v>
      </c>
      <c r="R573" t="s">
        <v>1412</v>
      </c>
      <c r="S573" t="s">
        <v>1412</v>
      </c>
      <c r="T573" s="125">
        <v>10000</v>
      </c>
      <c r="V573">
        <v>1198.28</v>
      </c>
      <c r="W573">
        <v>350</v>
      </c>
    </row>
    <row r="574" spans="1:23">
      <c r="A574" t="s">
        <v>246</v>
      </c>
      <c r="B574" t="s">
        <v>1658</v>
      </c>
      <c r="C574" t="s">
        <v>57</v>
      </c>
      <c r="D574" t="s">
        <v>58</v>
      </c>
      <c r="E574">
        <v>12249332</v>
      </c>
      <c r="F574" s="111">
        <v>45055</v>
      </c>
      <c r="G574" t="s">
        <v>4801</v>
      </c>
      <c r="H574" s="111">
        <v>45055</v>
      </c>
      <c r="I574" t="s">
        <v>253</v>
      </c>
      <c r="K574" t="s">
        <v>1408</v>
      </c>
      <c r="L574" t="s">
        <v>1409</v>
      </c>
      <c r="N574" t="s">
        <v>1431</v>
      </c>
      <c r="O574" t="s">
        <v>1411</v>
      </c>
      <c r="P574" t="s">
        <v>252</v>
      </c>
      <c r="Q574" t="s">
        <v>1412</v>
      </c>
      <c r="R574" t="s">
        <v>1412</v>
      </c>
      <c r="S574" t="s">
        <v>1412</v>
      </c>
      <c r="T574" s="125">
        <v>10000</v>
      </c>
      <c r="V574">
        <v>1198.28</v>
      </c>
      <c r="W574">
        <v>2157</v>
      </c>
    </row>
    <row r="575" spans="1:23">
      <c r="A575" t="s">
        <v>246</v>
      </c>
      <c r="B575" t="s">
        <v>1658</v>
      </c>
      <c r="C575" t="s">
        <v>57</v>
      </c>
      <c r="D575" t="s">
        <v>58</v>
      </c>
      <c r="E575">
        <v>12261784</v>
      </c>
      <c r="F575" s="111">
        <v>45006</v>
      </c>
      <c r="G575" t="s">
        <v>3270</v>
      </c>
      <c r="H575" s="111">
        <v>45006</v>
      </c>
      <c r="I575" t="s">
        <v>263</v>
      </c>
      <c r="K575" t="s">
        <v>1408</v>
      </c>
      <c r="L575" t="s">
        <v>1409</v>
      </c>
      <c r="N575" t="s">
        <v>1486</v>
      </c>
      <c r="O575" t="s">
        <v>1411</v>
      </c>
      <c r="P575" t="s">
        <v>252</v>
      </c>
      <c r="R575" t="s">
        <v>1414</v>
      </c>
      <c r="S575" t="s">
        <v>1412</v>
      </c>
      <c r="T575" s="125">
        <v>50000</v>
      </c>
    </row>
    <row r="576" spans="1:23">
      <c r="A576" t="s">
        <v>246</v>
      </c>
      <c r="B576" t="s">
        <v>1658</v>
      </c>
      <c r="C576" t="s">
        <v>57</v>
      </c>
      <c r="D576" t="s">
        <v>58</v>
      </c>
      <c r="E576">
        <v>12266059</v>
      </c>
      <c r="F576" s="111">
        <v>45007</v>
      </c>
      <c r="G576" t="s">
        <v>3271</v>
      </c>
      <c r="H576" s="111">
        <v>45007</v>
      </c>
      <c r="I576" t="s">
        <v>263</v>
      </c>
      <c r="K576" t="s">
        <v>1408</v>
      </c>
      <c r="L576" t="s">
        <v>1409</v>
      </c>
      <c r="N576" t="s">
        <v>1439</v>
      </c>
      <c r="O576" t="s">
        <v>1411</v>
      </c>
      <c r="P576" t="s">
        <v>252</v>
      </c>
      <c r="S576" t="s">
        <v>1414</v>
      </c>
      <c r="T576" s="125">
        <v>15000</v>
      </c>
    </row>
    <row r="577" spans="1:23">
      <c r="A577" t="s">
        <v>246</v>
      </c>
      <c r="B577" t="s">
        <v>1658</v>
      </c>
      <c r="C577" t="s">
        <v>57</v>
      </c>
      <c r="D577" t="s">
        <v>58</v>
      </c>
      <c r="E577">
        <v>12283004</v>
      </c>
      <c r="F577" s="111">
        <v>45012</v>
      </c>
      <c r="G577" t="s">
        <v>3273</v>
      </c>
      <c r="H577" s="111">
        <v>45012</v>
      </c>
      <c r="I577" t="s">
        <v>263</v>
      </c>
      <c r="K577" t="s">
        <v>1408</v>
      </c>
      <c r="L577" t="s">
        <v>1409</v>
      </c>
      <c r="N577" t="s">
        <v>1425</v>
      </c>
      <c r="O577" t="s">
        <v>1411</v>
      </c>
      <c r="P577" t="s">
        <v>252</v>
      </c>
      <c r="S577" t="s">
        <v>1414</v>
      </c>
      <c r="T577" s="125">
        <v>15000</v>
      </c>
    </row>
    <row r="578" spans="1:23">
      <c r="A578" t="s">
        <v>246</v>
      </c>
      <c r="B578" t="s">
        <v>1658</v>
      </c>
      <c r="C578" t="s">
        <v>57</v>
      </c>
      <c r="D578" t="s">
        <v>58</v>
      </c>
      <c r="E578">
        <v>12289647</v>
      </c>
      <c r="F578" s="111">
        <v>45013</v>
      </c>
      <c r="G578" t="s">
        <v>3275</v>
      </c>
      <c r="H578" s="111">
        <v>45013</v>
      </c>
      <c r="I578" t="s">
        <v>253</v>
      </c>
      <c r="K578" t="s">
        <v>1408</v>
      </c>
      <c r="L578" t="s">
        <v>1409</v>
      </c>
      <c r="N578" t="s">
        <v>1421</v>
      </c>
      <c r="O578" t="s">
        <v>1411</v>
      </c>
      <c r="P578" t="s">
        <v>252</v>
      </c>
      <c r="Q578" t="s">
        <v>1412</v>
      </c>
      <c r="R578" t="s">
        <v>1412</v>
      </c>
      <c r="S578" t="s">
        <v>1412</v>
      </c>
      <c r="T578" s="125">
        <v>15000</v>
      </c>
      <c r="V578">
        <v>125.65</v>
      </c>
      <c r="W578">
        <v>696.1</v>
      </c>
    </row>
    <row r="579" spans="1:23">
      <c r="A579" t="s">
        <v>246</v>
      </c>
      <c r="B579" t="s">
        <v>1658</v>
      </c>
      <c r="C579" t="s">
        <v>57</v>
      </c>
      <c r="D579" t="s">
        <v>58</v>
      </c>
      <c r="E579">
        <v>12296963</v>
      </c>
      <c r="F579" s="111">
        <v>45014</v>
      </c>
      <c r="G579" t="s">
        <v>3276</v>
      </c>
      <c r="H579" s="111">
        <v>45014</v>
      </c>
      <c r="I579" t="s">
        <v>263</v>
      </c>
      <c r="K579" t="s">
        <v>1408</v>
      </c>
      <c r="L579" t="s">
        <v>1409</v>
      </c>
      <c r="N579" t="s">
        <v>1439</v>
      </c>
      <c r="O579" t="s">
        <v>1411</v>
      </c>
      <c r="P579" t="s">
        <v>254</v>
      </c>
      <c r="S579" t="s">
        <v>1414</v>
      </c>
      <c r="T579" s="125">
        <v>60000</v>
      </c>
    </row>
    <row r="580" spans="1:23">
      <c r="A580" t="s">
        <v>246</v>
      </c>
      <c r="B580" t="s">
        <v>1658</v>
      </c>
      <c r="C580" t="s">
        <v>57</v>
      </c>
      <c r="D580" t="s">
        <v>58</v>
      </c>
      <c r="E580">
        <v>12304201</v>
      </c>
      <c r="F580" s="111">
        <v>45017</v>
      </c>
      <c r="G580" t="s">
        <v>4329</v>
      </c>
      <c r="H580" s="111">
        <v>45019</v>
      </c>
      <c r="I580" t="s">
        <v>282</v>
      </c>
      <c r="K580" t="s">
        <v>1408</v>
      </c>
      <c r="L580" t="s">
        <v>1409</v>
      </c>
      <c r="N580" t="s">
        <v>1431</v>
      </c>
      <c r="O580" t="s">
        <v>1411</v>
      </c>
      <c r="P580" t="s">
        <v>252</v>
      </c>
      <c r="R580" t="s">
        <v>1414</v>
      </c>
      <c r="S580" t="s">
        <v>1412</v>
      </c>
      <c r="T580" s="125">
        <v>10000</v>
      </c>
    </row>
    <row r="581" spans="1:23">
      <c r="A581" t="s">
        <v>246</v>
      </c>
      <c r="B581" t="s">
        <v>1658</v>
      </c>
      <c r="C581" t="s">
        <v>57</v>
      </c>
      <c r="D581" t="s">
        <v>58</v>
      </c>
      <c r="E581">
        <v>12314592</v>
      </c>
      <c r="F581" s="111">
        <v>45017</v>
      </c>
      <c r="G581" t="s">
        <v>4328</v>
      </c>
      <c r="H581" s="111">
        <v>45019</v>
      </c>
      <c r="I581" t="s">
        <v>253</v>
      </c>
      <c r="K581" t="s">
        <v>1408</v>
      </c>
      <c r="L581" t="s">
        <v>1438</v>
      </c>
      <c r="N581" t="s">
        <v>1420</v>
      </c>
      <c r="O581" t="s">
        <v>1411</v>
      </c>
      <c r="P581" t="s">
        <v>254</v>
      </c>
      <c r="Q581" t="s">
        <v>1412</v>
      </c>
      <c r="R581" t="s">
        <v>1412</v>
      </c>
      <c r="S581" t="s">
        <v>1412</v>
      </c>
      <c r="T581" s="125">
        <v>50000</v>
      </c>
      <c r="V581">
        <v>10314.23</v>
      </c>
      <c r="W581">
        <v>1309</v>
      </c>
    </row>
    <row r="582" spans="1:23">
      <c r="A582" t="s">
        <v>246</v>
      </c>
      <c r="B582" t="s">
        <v>1658</v>
      </c>
      <c r="C582" t="s">
        <v>57</v>
      </c>
      <c r="D582" t="s">
        <v>58</v>
      </c>
      <c r="E582">
        <v>12314592</v>
      </c>
      <c r="F582" s="111">
        <v>45017</v>
      </c>
      <c r="G582" t="s">
        <v>4328</v>
      </c>
      <c r="H582" s="111">
        <v>45019</v>
      </c>
      <c r="I582" t="s">
        <v>253</v>
      </c>
      <c r="K582" t="s">
        <v>1408</v>
      </c>
      <c r="L582" t="s">
        <v>1409</v>
      </c>
      <c r="N582" t="s">
        <v>1420</v>
      </c>
      <c r="O582" t="s">
        <v>1411</v>
      </c>
      <c r="P582" t="s">
        <v>254</v>
      </c>
      <c r="Q582" t="s">
        <v>1412</v>
      </c>
      <c r="R582" t="s">
        <v>1412</v>
      </c>
      <c r="S582" t="s">
        <v>1412</v>
      </c>
      <c r="T582" s="125">
        <v>50000</v>
      </c>
      <c r="V582">
        <v>10314.23</v>
      </c>
      <c r="W582">
        <v>37428.25</v>
      </c>
    </row>
    <row r="583" spans="1:23">
      <c r="A583" t="s">
        <v>246</v>
      </c>
      <c r="B583" t="s">
        <v>1658</v>
      </c>
      <c r="C583" t="s">
        <v>57</v>
      </c>
      <c r="D583" t="s">
        <v>58</v>
      </c>
      <c r="E583">
        <v>12332202</v>
      </c>
      <c r="F583" s="111">
        <v>45020</v>
      </c>
      <c r="G583" t="s">
        <v>4331</v>
      </c>
      <c r="H583" s="111">
        <v>45020</v>
      </c>
      <c r="I583" t="s">
        <v>263</v>
      </c>
      <c r="K583" t="s">
        <v>1408</v>
      </c>
      <c r="L583" t="s">
        <v>1409</v>
      </c>
      <c r="N583" t="s">
        <v>1447</v>
      </c>
      <c r="O583" t="s">
        <v>1411</v>
      </c>
      <c r="P583" t="s">
        <v>254</v>
      </c>
      <c r="S583" t="s">
        <v>1414</v>
      </c>
      <c r="T583" s="125">
        <v>60000</v>
      </c>
    </row>
    <row r="584" spans="1:23">
      <c r="A584" t="s">
        <v>246</v>
      </c>
      <c r="B584" t="s">
        <v>1658</v>
      </c>
      <c r="C584" t="s">
        <v>57</v>
      </c>
      <c r="D584" t="s">
        <v>58</v>
      </c>
      <c r="E584">
        <v>12332503</v>
      </c>
      <c r="F584" s="111">
        <v>45021</v>
      </c>
      <c r="G584" t="s">
        <v>4333</v>
      </c>
      <c r="H584" s="111">
        <v>45021</v>
      </c>
      <c r="I584" t="s">
        <v>263</v>
      </c>
      <c r="K584" t="s">
        <v>1408</v>
      </c>
      <c r="L584" t="s">
        <v>1409</v>
      </c>
      <c r="N584" t="s">
        <v>1454</v>
      </c>
      <c r="O584" t="s">
        <v>1411</v>
      </c>
      <c r="P584" t="s">
        <v>252</v>
      </c>
      <c r="S584" t="s">
        <v>1414</v>
      </c>
      <c r="T584" s="125">
        <v>10000</v>
      </c>
    </row>
    <row r="585" spans="1:23">
      <c r="A585" t="s">
        <v>246</v>
      </c>
      <c r="B585" t="s">
        <v>1658</v>
      </c>
      <c r="C585" t="s">
        <v>57</v>
      </c>
      <c r="D585" t="s">
        <v>58</v>
      </c>
      <c r="E585">
        <v>12333923</v>
      </c>
      <c r="F585" s="111">
        <v>45020</v>
      </c>
      <c r="G585" t="s">
        <v>4330</v>
      </c>
      <c r="H585" s="111">
        <v>45020</v>
      </c>
      <c r="I585" t="s">
        <v>282</v>
      </c>
      <c r="K585" t="s">
        <v>1408</v>
      </c>
      <c r="L585" t="s">
        <v>1409</v>
      </c>
      <c r="N585" t="s">
        <v>1427</v>
      </c>
      <c r="O585" t="s">
        <v>1411</v>
      </c>
      <c r="P585" t="s">
        <v>254</v>
      </c>
      <c r="S585" t="s">
        <v>1414</v>
      </c>
      <c r="T585" s="125">
        <v>60000</v>
      </c>
    </row>
    <row r="586" spans="1:23">
      <c r="A586" t="s">
        <v>246</v>
      </c>
      <c r="B586" t="s">
        <v>1658</v>
      </c>
      <c r="C586" t="s">
        <v>57</v>
      </c>
      <c r="D586" t="s">
        <v>58</v>
      </c>
      <c r="E586">
        <v>12334449</v>
      </c>
      <c r="F586" s="111">
        <v>45021</v>
      </c>
      <c r="G586" t="s">
        <v>4332</v>
      </c>
      <c r="H586" s="111">
        <v>45021</v>
      </c>
      <c r="I586" t="s">
        <v>282</v>
      </c>
      <c r="K586" t="s">
        <v>1408</v>
      </c>
      <c r="L586" t="s">
        <v>1409</v>
      </c>
      <c r="N586" t="s">
        <v>1439</v>
      </c>
      <c r="O586" t="s">
        <v>1411</v>
      </c>
      <c r="P586" t="s">
        <v>254</v>
      </c>
      <c r="S586" t="s">
        <v>1414</v>
      </c>
      <c r="T586" s="125">
        <v>10000</v>
      </c>
    </row>
    <row r="587" spans="1:23">
      <c r="A587" t="s">
        <v>246</v>
      </c>
      <c r="B587" t="s">
        <v>1658</v>
      </c>
      <c r="C587" t="s">
        <v>57</v>
      </c>
      <c r="D587" t="s">
        <v>58</v>
      </c>
      <c r="E587">
        <v>12352027</v>
      </c>
      <c r="F587" s="111">
        <v>45027</v>
      </c>
      <c r="G587" t="s">
        <v>4335</v>
      </c>
      <c r="H587" s="111">
        <v>45027</v>
      </c>
      <c r="I587" t="s">
        <v>263</v>
      </c>
      <c r="K587" t="s">
        <v>1408</v>
      </c>
      <c r="L587" t="s">
        <v>1409</v>
      </c>
      <c r="N587" t="s">
        <v>1466</v>
      </c>
      <c r="O587" t="s">
        <v>1411</v>
      </c>
      <c r="P587" t="s">
        <v>252</v>
      </c>
      <c r="Q587" t="s">
        <v>1414</v>
      </c>
      <c r="R587" t="s">
        <v>1414</v>
      </c>
      <c r="S587" t="s">
        <v>1412</v>
      </c>
      <c r="T587" s="125">
        <v>10000</v>
      </c>
    </row>
    <row r="588" spans="1:23">
      <c r="A588" t="s">
        <v>246</v>
      </c>
      <c r="B588" t="s">
        <v>1658</v>
      </c>
      <c r="C588" t="s">
        <v>57</v>
      </c>
      <c r="D588" t="s">
        <v>58</v>
      </c>
      <c r="E588">
        <v>12357818</v>
      </c>
      <c r="F588" s="111">
        <v>45048</v>
      </c>
      <c r="G588" t="s">
        <v>4797</v>
      </c>
      <c r="H588" s="111">
        <v>45048</v>
      </c>
      <c r="I588" t="s">
        <v>263</v>
      </c>
      <c r="K588" t="s">
        <v>1408</v>
      </c>
      <c r="L588" t="s">
        <v>1409</v>
      </c>
      <c r="N588" t="s">
        <v>1436</v>
      </c>
      <c r="O588" t="s">
        <v>1411</v>
      </c>
      <c r="P588" t="s">
        <v>254</v>
      </c>
      <c r="Q588" t="s">
        <v>1414</v>
      </c>
      <c r="R588" t="s">
        <v>1414</v>
      </c>
      <c r="S588" t="s">
        <v>1412</v>
      </c>
      <c r="T588" s="125">
        <v>30000</v>
      </c>
    </row>
    <row r="589" spans="1:23">
      <c r="A589" t="s">
        <v>246</v>
      </c>
      <c r="B589" t="s">
        <v>1658</v>
      </c>
      <c r="C589" t="s">
        <v>57</v>
      </c>
      <c r="D589" t="s">
        <v>58</v>
      </c>
      <c r="E589">
        <v>12358355</v>
      </c>
      <c r="F589" s="111">
        <v>45028</v>
      </c>
      <c r="G589" t="s">
        <v>4336</v>
      </c>
      <c r="H589" s="111">
        <v>45028</v>
      </c>
      <c r="I589" t="s">
        <v>263</v>
      </c>
      <c r="K589" t="s">
        <v>1408</v>
      </c>
      <c r="L589" t="s">
        <v>1409</v>
      </c>
      <c r="N589" t="s">
        <v>1431</v>
      </c>
      <c r="O589" t="s">
        <v>1411</v>
      </c>
      <c r="P589" t="s">
        <v>252</v>
      </c>
      <c r="S589" t="s">
        <v>1414</v>
      </c>
      <c r="T589" s="125">
        <v>10000</v>
      </c>
    </row>
    <row r="590" spans="1:23">
      <c r="A590" t="s">
        <v>246</v>
      </c>
      <c r="B590" t="s">
        <v>1658</v>
      </c>
      <c r="C590" t="s">
        <v>57</v>
      </c>
      <c r="D590" t="s">
        <v>58</v>
      </c>
      <c r="E590">
        <v>12362378</v>
      </c>
      <c r="F590" s="111">
        <v>45036</v>
      </c>
      <c r="G590" t="s">
        <v>4339</v>
      </c>
      <c r="H590" s="111">
        <v>45036</v>
      </c>
      <c r="I590" t="s">
        <v>282</v>
      </c>
      <c r="K590" t="s">
        <v>1408</v>
      </c>
      <c r="L590" t="s">
        <v>1409</v>
      </c>
      <c r="N590" t="s">
        <v>1431</v>
      </c>
      <c r="O590" t="s">
        <v>1411</v>
      </c>
      <c r="P590" t="s">
        <v>254</v>
      </c>
      <c r="S590" t="s">
        <v>1414</v>
      </c>
      <c r="T590" s="125">
        <v>30000</v>
      </c>
    </row>
    <row r="591" spans="1:23">
      <c r="A591" t="s">
        <v>246</v>
      </c>
      <c r="B591" t="s">
        <v>1658</v>
      </c>
      <c r="C591" t="s">
        <v>57</v>
      </c>
      <c r="D591" t="s">
        <v>58</v>
      </c>
      <c r="E591">
        <v>12362922</v>
      </c>
      <c r="F591" s="111">
        <v>45029</v>
      </c>
      <c r="G591" t="s">
        <v>4337</v>
      </c>
      <c r="H591" s="111">
        <v>45029</v>
      </c>
      <c r="I591" t="s">
        <v>282</v>
      </c>
      <c r="K591" t="s">
        <v>1408</v>
      </c>
      <c r="L591" t="s">
        <v>1409</v>
      </c>
      <c r="N591" t="s">
        <v>1431</v>
      </c>
      <c r="O591" t="s">
        <v>1411</v>
      </c>
      <c r="P591" t="s">
        <v>254</v>
      </c>
      <c r="S591" t="s">
        <v>1414</v>
      </c>
      <c r="T591" s="125">
        <v>10000</v>
      </c>
    </row>
    <row r="592" spans="1:23">
      <c r="A592" t="s">
        <v>246</v>
      </c>
      <c r="B592" t="s">
        <v>1658</v>
      </c>
      <c r="C592" t="s">
        <v>57</v>
      </c>
      <c r="D592" t="s">
        <v>58</v>
      </c>
      <c r="E592">
        <v>12379026</v>
      </c>
      <c r="F592" s="111">
        <v>45034</v>
      </c>
      <c r="G592" t="s">
        <v>4338</v>
      </c>
      <c r="H592" s="111">
        <v>45034</v>
      </c>
      <c r="I592" t="s">
        <v>253</v>
      </c>
      <c r="K592" t="s">
        <v>1408</v>
      </c>
      <c r="L592" t="s">
        <v>1409</v>
      </c>
      <c r="N592" t="s">
        <v>1431</v>
      </c>
      <c r="O592" t="s">
        <v>1411</v>
      </c>
      <c r="P592" t="s">
        <v>254</v>
      </c>
      <c r="Q592" t="s">
        <v>1429</v>
      </c>
      <c r="R592" t="s">
        <v>1429</v>
      </c>
      <c r="S592" t="s">
        <v>1412</v>
      </c>
      <c r="T592" s="125">
        <v>10000</v>
      </c>
    </row>
    <row r="593" spans="1:23">
      <c r="A593" t="s">
        <v>246</v>
      </c>
      <c r="B593" t="s">
        <v>1658</v>
      </c>
      <c r="C593" t="s">
        <v>57</v>
      </c>
      <c r="D593" t="s">
        <v>58</v>
      </c>
      <c r="E593">
        <v>12379026</v>
      </c>
      <c r="F593" s="111">
        <v>45034</v>
      </c>
      <c r="G593" t="s">
        <v>4338</v>
      </c>
      <c r="H593" s="111">
        <v>45034</v>
      </c>
      <c r="I593" t="s">
        <v>253</v>
      </c>
      <c r="K593" t="s">
        <v>1408</v>
      </c>
      <c r="L593" t="s">
        <v>5297</v>
      </c>
      <c r="N593" t="s">
        <v>1431</v>
      </c>
      <c r="O593" t="s">
        <v>1411</v>
      </c>
      <c r="P593" t="s">
        <v>254</v>
      </c>
      <c r="Q593" t="s">
        <v>1429</v>
      </c>
      <c r="R593" t="s">
        <v>1429</v>
      </c>
      <c r="S593" t="s">
        <v>1412</v>
      </c>
      <c r="T593" s="125">
        <v>10000</v>
      </c>
      <c r="V593">
        <v>1201.8900000000001</v>
      </c>
      <c r="W593">
        <v>1511.4</v>
      </c>
    </row>
    <row r="594" spans="1:23">
      <c r="A594" t="s">
        <v>246</v>
      </c>
      <c r="B594" t="s">
        <v>1658</v>
      </c>
      <c r="C594" t="s">
        <v>57</v>
      </c>
      <c r="D594" t="s">
        <v>58</v>
      </c>
      <c r="E594">
        <v>12389464</v>
      </c>
      <c r="F594" s="111">
        <v>45082</v>
      </c>
      <c r="G594" t="s">
        <v>5622</v>
      </c>
      <c r="H594" s="111">
        <v>45091</v>
      </c>
      <c r="I594" t="s">
        <v>263</v>
      </c>
      <c r="K594" t="s">
        <v>1408</v>
      </c>
      <c r="L594" t="s">
        <v>1438</v>
      </c>
      <c r="N594" t="s">
        <v>1431</v>
      </c>
      <c r="O594" t="s">
        <v>1411</v>
      </c>
      <c r="P594" t="s">
        <v>254</v>
      </c>
      <c r="Q594" t="s">
        <v>1414</v>
      </c>
      <c r="R594" t="s">
        <v>1414</v>
      </c>
      <c r="S594" t="s">
        <v>1415</v>
      </c>
      <c r="T594" s="125">
        <v>30000</v>
      </c>
    </row>
    <row r="595" spans="1:23">
      <c r="A595" t="s">
        <v>246</v>
      </c>
      <c r="B595" t="s">
        <v>1658</v>
      </c>
      <c r="C595" t="s">
        <v>57</v>
      </c>
      <c r="D595" t="s">
        <v>58</v>
      </c>
      <c r="E595">
        <v>12389464</v>
      </c>
      <c r="F595" s="111">
        <v>45082</v>
      </c>
      <c r="G595" t="s">
        <v>5622</v>
      </c>
      <c r="H595" s="111">
        <v>45091</v>
      </c>
      <c r="I595" t="s">
        <v>263</v>
      </c>
      <c r="K595" t="s">
        <v>1408</v>
      </c>
      <c r="L595" t="s">
        <v>1409</v>
      </c>
      <c r="N595" t="s">
        <v>1431</v>
      </c>
      <c r="O595" t="s">
        <v>1411</v>
      </c>
      <c r="P595" t="s">
        <v>254</v>
      </c>
      <c r="Q595" t="s">
        <v>1414</v>
      </c>
      <c r="R595" t="s">
        <v>1414</v>
      </c>
      <c r="S595" t="s">
        <v>1415</v>
      </c>
      <c r="T595" s="125">
        <v>30000</v>
      </c>
    </row>
    <row r="596" spans="1:23">
      <c r="A596" t="s">
        <v>246</v>
      </c>
      <c r="B596" t="s">
        <v>1658</v>
      </c>
      <c r="C596" t="s">
        <v>57</v>
      </c>
      <c r="D596" t="s">
        <v>58</v>
      </c>
      <c r="E596">
        <v>12448088</v>
      </c>
      <c r="F596" s="111">
        <v>45050</v>
      </c>
      <c r="G596" t="s">
        <v>4798</v>
      </c>
      <c r="H596" s="111">
        <v>45050</v>
      </c>
      <c r="I596" t="s">
        <v>263</v>
      </c>
      <c r="K596" t="s">
        <v>1408</v>
      </c>
      <c r="L596" t="s">
        <v>1409</v>
      </c>
      <c r="N596" t="s">
        <v>1425</v>
      </c>
      <c r="O596" t="s">
        <v>1411</v>
      </c>
      <c r="P596" t="s">
        <v>254</v>
      </c>
      <c r="S596" t="s">
        <v>1414</v>
      </c>
      <c r="T596" s="125"/>
    </row>
    <row r="597" spans="1:23">
      <c r="A597" t="s">
        <v>246</v>
      </c>
      <c r="B597" t="s">
        <v>1658</v>
      </c>
      <c r="C597" t="s">
        <v>57</v>
      </c>
      <c r="D597" t="s">
        <v>58</v>
      </c>
      <c r="E597">
        <v>12462842</v>
      </c>
      <c r="F597" s="111">
        <v>45055</v>
      </c>
      <c r="G597" t="s">
        <v>4799</v>
      </c>
      <c r="H597" s="111">
        <v>45055</v>
      </c>
      <c r="I597" t="s">
        <v>263</v>
      </c>
      <c r="K597" t="s">
        <v>1418</v>
      </c>
      <c r="L597" t="s">
        <v>1409</v>
      </c>
      <c r="N597" t="s">
        <v>1476</v>
      </c>
      <c r="O597" t="s">
        <v>1411</v>
      </c>
      <c r="P597" t="s">
        <v>254</v>
      </c>
      <c r="Q597" t="s">
        <v>1414</v>
      </c>
      <c r="R597" t="s">
        <v>1414</v>
      </c>
      <c r="S597" t="s">
        <v>1412</v>
      </c>
      <c r="T597" s="125">
        <v>30000</v>
      </c>
    </row>
    <row r="598" spans="1:23">
      <c r="A598" t="s">
        <v>246</v>
      </c>
      <c r="B598" t="s">
        <v>1658</v>
      </c>
      <c r="C598" t="s">
        <v>57</v>
      </c>
      <c r="D598" t="s">
        <v>58</v>
      </c>
      <c r="E598">
        <v>12463843</v>
      </c>
      <c r="F598" s="111">
        <v>45055</v>
      </c>
      <c r="G598" t="s">
        <v>4800</v>
      </c>
      <c r="H598" s="111">
        <v>45055</v>
      </c>
      <c r="I598" t="s">
        <v>282</v>
      </c>
      <c r="K598" t="s">
        <v>1418</v>
      </c>
      <c r="L598" t="s">
        <v>1409</v>
      </c>
      <c r="N598" t="s">
        <v>1423</v>
      </c>
      <c r="O598" t="s">
        <v>1411</v>
      </c>
      <c r="P598" t="s">
        <v>254</v>
      </c>
      <c r="S598" t="s">
        <v>1414</v>
      </c>
      <c r="T598" s="125">
        <v>60000</v>
      </c>
    </row>
    <row r="599" spans="1:23">
      <c r="A599" t="s">
        <v>246</v>
      </c>
      <c r="B599" t="s">
        <v>1658</v>
      </c>
      <c r="C599" t="s">
        <v>57</v>
      </c>
      <c r="D599" t="s">
        <v>58</v>
      </c>
      <c r="E599">
        <v>12468414</v>
      </c>
      <c r="F599" s="111">
        <v>45056</v>
      </c>
      <c r="G599" t="s">
        <v>4802</v>
      </c>
      <c r="H599" s="111">
        <v>45056</v>
      </c>
      <c r="I599" t="s">
        <v>263</v>
      </c>
      <c r="K599" t="s">
        <v>1408</v>
      </c>
      <c r="L599" t="s">
        <v>1409</v>
      </c>
      <c r="N599" t="s">
        <v>1420</v>
      </c>
      <c r="O599" t="s">
        <v>1411</v>
      </c>
      <c r="P599" t="s">
        <v>252</v>
      </c>
      <c r="S599" t="s">
        <v>1414</v>
      </c>
      <c r="T599" s="125">
        <v>10000</v>
      </c>
    </row>
    <row r="600" spans="1:23">
      <c r="A600" t="s">
        <v>246</v>
      </c>
      <c r="B600" t="s">
        <v>1658</v>
      </c>
      <c r="C600" t="s">
        <v>57</v>
      </c>
      <c r="D600" t="s">
        <v>58</v>
      </c>
      <c r="E600">
        <v>12469569</v>
      </c>
      <c r="F600" s="111">
        <v>45063</v>
      </c>
      <c r="G600" t="s">
        <v>4807</v>
      </c>
      <c r="H600" s="111">
        <v>45063</v>
      </c>
      <c r="I600" t="s">
        <v>253</v>
      </c>
      <c r="K600" t="s">
        <v>1418</v>
      </c>
      <c r="L600" t="s">
        <v>1409</v>
      </c>
      <c r="N600" t="s">
        <v>1432</v>
      </c>
      <c r="O600" t="s">
        <v>1411</v>
      </c>
      <c r="P600" t="s">
        <v>254</v>
      </c>
      <c r="Q600" t="s">
        <v>1412</v>
      </c>
      <c r="R600" t="s">
        <v>1412</v>
      </c>
      <c r="S600" t="s">
        <v>1412</v>
      </c>
      <c r="T600" s="125">
        <v>300000</v>
      </c>
      <c r="V600">
        <v>54361.83</v>
      </c>
      <c r="W600">
        <v>76505.86</v>
      </c>
    </row>
    <row r="601" spans="1:23">
      <c r="A601" t="s">
        <v>246</v>
      </c>
      <c r="B601" t="s">
        <v>1658</v>
      </c>
      <c r="C601" t="s">
        <v>57</v>
      </c>
      <c r="D601" t="s">
        <v>58</v>
      </c>
      <c r="E601">
        <v>12478584</v>
      </c>
      <c r="F601" s="111">
        <v>45058</v>
      </c>
      <c r="G601" t="s">
        <v>4803</v>
      </c>
      <c r="H601" s="111">
        <v>45058</v>
      </c>
      <c r="I601" t="s">
        <v>253</v>
      </c>
      <c r="K601" t="s">
        <v>1408</v>
      </c>
      <c r="L601" t="s">
        <v>1409</v>
      </c>
      <c r="N601" t="s">
        <v>1433</v>
      </c>
      <c r="O601" t="s">
        <v>1411</v>
      </c>
      <c r="P601" t="s">
        <v>252</v>
      </c>
      <c r="Q601" t="s">
        <v>1412</v>
      </c>
      <c r="R601" t="s">
        <v>1412</v>
      </c>
      <c r="S601" t="s">
        <v>1412</v>
      </c>
      <c r="T601" s="125">
        <v>10000</v>
      </c>
      <c r="V601">
        <v>61.29</v>
      </c>
      <c r="W601">
        <v>5145.05</v>
      </c>
    </row>
    <row r="602" spans="1:23">
      <c r="A602" t="s">
        <v>246</v>
      </c>
      <c r="B602" t="s">
        <v>1658</v>
      </c>
      <c r="C602" t="s">
        <v>57</v>
      </c>
      <c r="D602" t="s">
        <v>58</v>
      </c>
      <c r="E602">
        <v>12484909</v>
      </c>
      <c r="F602" s="111">
        <v>45061</v>
      </c>
      <c r="G602" t="s">
        <v>4805</v>
      </c>
      <c r="H602" s="111">
        <v>45061</v>
      </c>
      <c r="I602" t="s">
        <v>282</v>
      </c>
      <c r="K602" t="s">
        <v>1408</v>
      </c>
      <c r="L602" t="s">
        <v>1409</v>
      </c>
      <c r="N602" t="s">
        <v>4743</v>
      </c>
      <c r="O602" t="s">
        <v>1411</v>
      </c>
      <c r="P602" t="s">
        <v>252</v>
      </c>
      <c r="S602" t="s">
        <v>1414</v>
      </c>
      <c r="T602" s="125">
        <v>10000</v>
      </c>
    </row>
    <row r="603" spans="1:23">
      <c r="A603" t="s">
        <v>246</v>
      </c>
      <c r="B603" t="s">
        <v>1658</v>
      </c>
      <c r="C603" t="s">
        <v>57</v>
      </c>
      <c r="D603" t="s">
        <v>58</v>
      </c>
      <c r="E603">
        <v>12485713</v>
      </c>
      <c r="F603" s="111">
        <v>45061</v>
      </c>
      <c r="G603" t="s">
        <v>4806</v>
      </c>
      <c r="H603" s="111">
        <v>45061</v>
      </c>
      <c r="I603" t="s">
        <v>253</v>
      </c>
      <c r="K603" t="s">
        <v>1408</v>
      </c>
      <c r="L603" t="s">
        <v>1438</v>
      </c>
      <c r="N603" t="s">
        <v>1421</v>
      </c>
      <c r="O603" t="s">
        <v>1411</v>
      </c>
      <c r="P603" t="s">
        <v>254</v>
      </c>
      <c r="Q603" t="s">
        <v>1412</v>
      </c>
      <c r="R603" t="s">
        <v>1412</v>
      </c>
      <c r="S603" t="s">
        <v>1412</v>
      </c>
      <c r="T603" s="125">
        <v>10000</v>
      </c>
    </row>
    <row r="604" spans="1:23">
      <c r="A604" t="s">
        <v>246</v>
      </c>
      <c r="B604" t="s">
        <v>1658</v>
      </c>
      <c r="C604" t="s">
        <v>57</v>
      </c>
      <c r="D604" t="s">
        <v>58</v>
      </c>
      <c r="E604">
        <v>12485713</v>
      </c>
      <c r="F604" s="111">
        <v>45061</v>
      </c>
      <c r="G604" t="s">
        <v>4806</v>
      </c>
      <c r="H604" s="111">
        <v>45061</v>
      </c>
      <c r="I604" t="s">
        <v>253</v>
      </c>
      <c r="K604" t="s">
        <v>1408</v>
      </c>
      <c r="L604" t="s">
        <v>1409</v>
      </c>
      <c r="N604" t="s">
        <v>1421</v>
      </c>
      <c r="O604" t="s">
        <v>1411</v>
      </c>
      <c r="P604" t="s">
        <v>254</v>
      </c>
      <c r="Q604" t="s">
        <v>1412</v>
      </c>
      <c r="R604" t="s">
        <v>1412</v>
      </c>
      <c r="S604" t="s">
        <v>1412</v>
      </c>
      <c r="T604" s="125">
        <v>10000</v>
      </c>
      <c r="V604">
        <v>0</v>
      </c>
      <c r="W604">
        <v>2497</v>
      </c>
    </row>
    <row r="605" spans="1:23">
      <c r="A605" t="s">
        <v>246</v>
      </c>
      <c r="B605" t="s">
        <v>1658</v>
      </c>
      <c r="C605" t="s">
        <v>57</v>
      </c>
      <c r="D605" t="s">
        <v>58</v>
      </c>
      <c r="E605">
        <v>12497074</v>
      </c>
      <c r="F605" s="111">
        <v>45063</v>
      </c>
      <c r="G605" t="s">
        <v>4808</v>
      </c>
      <c r="H605" s="111">
        <v>45063</v>
      </c>
      <c r="I605" t="s">
        <v>282</v>
      </c>
      <c r="K605" t="s">
        <v>1408</v>
      </c>
      <c r="L605" t="s">
        <v>1409</v>
      </c>
      <c r="N605" t="s">
        <v>1420</v>
      </c>
      <c r="O605" t="s">
        <v>1411</v>
      </c>
      <c r="P605" t="s">
        <v>252</v>
      </c>
      <c r="S605" t="s">
        <v>1414</v>
      </c>
      <c r="T605" s="125">
        <v>10000</v>
      </c>
    </row>
    <row r="606" spans="1:23">
      <c r="A606" t="s">
        <v>246</v>
      </c>
      <c r="B606" t="s">
        <v>1658</v>
      </c>
      <c r="C606" t="s">
        <v>57</v>
      </c>
      <c r="D606" t="s">
        <v>58</v>
      </c>
      <c r="E606">
        <v>12582246</v>
      </c>
      <c r="F606" s="111">
        <v>45082</v>
      </c>
      <c r="G606" t="s">
        <v>5678</v>
      </c>
      <c r="H606" s="111">
        <v>45082</v>
      </c>
      <c r="I606" t="s">
        <v>263</v>
      </c>
      <c r="K606" t="s">
        <v>1408</v>
      </c>
      <c r="L606" t="s">
        <v>1409</v>
      </c>
      <c r="N606" t="s">
        <v>1437</v>
      </c>
      <c r="O606" t="s">
        <v>1411</v>
      </c>
      <c r="P606" t="s">
        <v>254</v>
      </c>
      <c r="Q606" t="s">
        <v>1414</v>
      </c>
      <c r="R606" t="s">
        <v>1414</v>
      </c>
      <c r="S606" t="s">
        <v>1415</v>
      </c>
      <c r="T606" s="125">
        <v>10000</v>
      </c>
    </row>
    <row r="607" spans="1:23">
      <c r="A607" t="s">
        <v>246</v>
      </c>
      <c r="B607" t="s">
        <v>1658</v>
      </c>
      <c r="C607" t="s">
        <v>57</v>
      </c>
      <c r="D607" t="s">
        <v>58</v>
      </c>
      <c r="E607">
        <v>12582389</v>
      </c>
      <c r="F607" s="111">
        <v>45082</v>
      </c>
      <c r="G607" t="s">
        <v>5682</v>
      </c>
      <c r="H607" s="111">
        <v>45082</v>
      </c>
      <c r="I607" t="s">
        <v>263</v>
      </c>
      <c r="K607" t="s">
        <v>1408</v>
      </c>
      <c r="L607" t="s">
        <v>1409</v>
      </c>
      <c r="N607" t="s">
        <v>1496</v>
      </c>
      <c r="O607" t="s">
        <v>1411</v>
      </c>
      <c r="P607" t="s">
        <v>254</v>
      </c>
      <c r="R607" t="s">
        <v>1414</v>
      </c>
      <c r="S607" t="s">
        <v>1415</v>
      </c>
      <c r="T607" s="125">
        <v>30000</v>
      </c>
    </row>
    <row r="608" spans="1:23">
      <c r="A608" t="s">
        <v>246</v>
      </c>
      <c r="B608" t="s">
        <v>1658</v>
      </c>
      <c r="C608" t="s">
        <v>57</v>
      </c>
      <c r="D608" t="s">
        <v>58</v>
      </c>
      <c r="E608">
        <v>12583445</v>
      </c>
      <c r="F608" s="111">
        <v>45083</v>
      </c>
      <c r="G608" t="s">
        <v>5502</v>
      </c>
      <c r="H608" s="111">
        <v>45083</v>
      </c>
      <c r="I608" t="s">
        <v>253</v>
      </c>
      <c r="K608" t="s">
        <v>1408</v>
      </c>
      <c r="L608" t="s">
        <v>1409</v>
      </c>
      <c r="N608" t="s">
        <v>1433</v>
      </c>
      <c r="O608" t="s">
        <v>1411</v>
      </c>
      <c r="P608" t="s">
        <v>252</v>
      </c>
      <c r="Q608" t="s">
        <v>1412</v>
      </c>
      <c r="R608" t="s">
        <v>1412</v>
      </c>
      <c r="S608" t="s">
        <v>1415</v>
      </c>
      <c r="T608" s="125">
        <v>10000</v>
      </c>
      <c r="V608">
        <v>1.96</v>
      </c>
      <c r="W608">
        <v>175</v>
      </c>
    </row>
    <row r="609" spans="1:23">
      <c r="A609" t="s">
        <v>246</v>
      </c>
      <c r="B609" t="s">
        <v>1658</v>
      </c>
      <c r="C609" t="s">
        <v>57</v>
      </c>
      <c r="D609" t="s">
        <v>58</v>
      </c>
      <c r="E609">
        <v>12587574</v>
      </c>
      <c r="F609" s="111">
        <v>45083</v>
      </c>
      <c r="G609" t="s">
        <v>5623</v>
      </c>
      <c r="H609" s="111">
        <v>45083</v>
      </c>
      <c r="I609" t="s">
        <v>253</v>
      </c>
      <c r="K609" t="s">
        <v>1418</v>
      </c>
      <c r="L609" t="s">
        <v>1409</v>
      </c>
      <c r="N609" t="s">
        <v>1420</v>
      </c>
      <c r="O609" t="s">
        <v>1411</v>
      </c>
      <c r="P609" t="s">
        <v>254</v>
      </c>
      <c r="Q609" t="s">
        <v>1412</v>
      </c>
      <c r="R609" t="s">
        <v>1412</v>
      </c>
      <c r="S609" t="s">
        <v>1415</v>
      </c>
      <c r="T609" s="125">
        <v>30000</v>
      </c>
      <c r="V609">
        <v>0</v>
      </c>
      <c r="W609">
        <v>15.5</v>
      </c>
    </row>
    <row r="610" spans="1:23">
      <c r="A610" t="s">
        <v>246</v>
      </c>
      <c r="B610" t="s">
        <v>1658</v>
      </c>
      <c r="C610" t="s">
        <v>57</v>
      </c>
      <c r="D610" t="s">
        <v>58</v>
      </c>
      <c r="E610">
        <v>12597740</v>
      </c>
      <c r="F610" s="111">
        <v>45089</v>
      </c>
      <c r="G610" t="s">
        <v>5537</v>
      </c>
      <c r="H610" s="111">
        <v>45089</v>
      </c>
      <c r="I610" t="s">
        <v>253</v>
      </c>
      <c r="K610" t="s">
        <v>1408</v>
      </c>
      <c r="L610" t="s">
        <v>1409</v>
      </c>
      <c r="N610" t="s">
        <v>1433</v>
      </c>
      <c r="O610" t="s">
        <v>1411</v>
      </c>
      <c r="P610" t="s">
        <v>252</v>
      </c>
      <c r="Q610" t="s">
        <v>1412</v>
      </c>
      <c r="R610" t="s">
        <v>1412</v>
      </c>
      <c r="S610" t="s">
        <v>1415</v>
      </c>
      <c r="T610" s="125">
        <v>10000</v>
      </c>
      <c r="V610">
        <v>3245.07</v>
      </c>
      <c r="W610">
        <v>10430.120000000001</v>
      </c>
    </row>
    <row r="611" spans="1:23">
      <c r="A611" t="s">
        <v>246</v>
      </c>
      <c r="B611" t="s">
        <v>1658</v>
      </c>
      <c r="C611" t="s">
        <v>57</v>
      </c>
      <c r="D611" t="s">
        <v>58</v>
      </c>
      <c r="E611">
        <v>12616007</v>
      </c>
      <c r="F611" s="111">
        <v>45092</v>
      </c>
      <c r="G611" t="s">
        <v>5506</v>
      </c>
      <c r="H611" s="111">
        <v>45092</v>
      </c>
      <c r="I611" t="s">
        <v>282</v>
      </c>
      <c r="K611" t="s">
        <v>1408</v>
      </c>
      <c r="L611" t="s">
        <v>1409</v>
      </c>
      <c r="N611" t="s">
        <v>1410</v>
      </c>
      <c r="O611" t="s">
        <v>1411</v>
      </c>
      <c r="P611" t="s">
        <v>252</v>
      </c>
      <c r="Q611" t="s">
        <v>1414</v>
      </c>
      <c r="R611" t="s">
        <v>1414</v>
      </c>
      <c r="S611" t="s">
        <v>1415</v>
      </c>
      <c r="T611" s="125">
        <v>10000</v>
      </c>
    </row>
    <row r="612" spans="1:23">
      <c r="A612" t="s">
        <v>246</v>
      </c>
      <c r="B612" t="s">
        <v>1658</v>
      </c>
      <c r="C612" t="s">
        <v>57</v>
      </c>
      <c r="D612" t="s">
        <v>58</v>
      </c>
      <c r="E612">
        <v>12616569</v>
      </c>
      <c r="F612" s="111">
        <v>45097</v>
      </c>
      <c r="G612" t="s">
        <v>5648</v>
      </c>
      <c r="H612" s="111">
        <v>45097</v>
      </c>
      <c r="I612" t="s">
        <v>263</v>
      </c>
      <c r="K612" t="s">
        <v>1408</v>
      </c>
      <c r="L612" t="s">
        <v>1409</v>
      </c>
      <c r="N612" t="s">
        <v>1420</v>
      </c>
      <c r="O612" t="s">
        <v>1411</v>
      </c>
      <c r="P612" t="s">
        <v>254</v>
      </c>
      <c r="R612" t="s">
        <v>1414</v>
      </c>
      <c r="S612" t="s">
        <v>1415</v>
      </c>
      <c r="T612" s="125">
        <v>10000</v>
      </c>
    </row>
    <row r="613" spans="1:23">
      <c r="A613" t="s">
        <v>246</v>
      </c>
      <c r="B613" t="s">
        <v>1658</v>
      </c>
      <c r="C613" t="s">
        <v>57</v>
      </c>
      <c r="D613" t="s">
        <v>58</v>
      </c>
      <c r="E613">
        <v>12670904</v>
      </c>
      <c r="F613" s="111">
        <v>45110</v>
      </c>
      <c r="G613" t="s">
        <v>5824</v>
      </c>
      <c r="H613" s="111">
        <v>45110</v>
      </c>
      <c r="I613" t="s">
        <v>253</v>
      </c>
      <c r="K613" t="s">
        <v>1408</v>
      </c>
      <c r="L613" t="s">
        <v>1438</v>
      </c>
      <c r="N613" t="s">
        <v>1431</v>
      </c>
      <c r="O613" t="s">
        <v>1411</v>
      </c>
      <c r="P613" t="s">
        <v>252</v>
      </c>
      <c r="Q613" t="s">
        <v>1412</v>
      </c>
      <c r="R613" t="s">
        <v>1412</v>
      </c>
      <c r="S613" t="s">
        <v>1415</v>
      </c>
      <c r="T613" s="125">
        <v>10000</v>
      </c>
      <c r="V613">
        <v>6042.2</v>
      </c>
      <c r="W613">
        <v>379.9</v>
      </c>
    </row>
    <row r="614" spans="1:23">
      <c r="A614" t="s">
        <v>246</v>
      </c>
      <c r="B614" t="s">
        <v>1658</v>
      </c>
      <c r="C614" t="s">
        <v>57</v>
      </c>
      <c r="D614" t="s">
        <v>58</v>
      </c>
      <c r="E614">
        <v>12670904</v>
      </c>
      <c r="F614" s="111">
        <v>45110</v>
      </c>
      <c r="G614" t="s">
        <v>5824</v>
      </c>
      <c r="H614" s="111">
        <v>45110</v>
      </c>
      <c r="I614" t="s">
        <v>253</v>
      </c>
      <c r="K614" t="s">
        <v>1408</v>
      </c>
      <c r="L614" t="s">
        <v>1409</v>
      </c>
      <c r="N614" t="s">
        <v>1431</v>
      </c>
      <c r="O614" t="s">
        <v>1411</v>
      </c>
      <c r="P614" t="s">
        <v>252</v>
      </c>
      <c r="Q614" t="s">
        <v>1412</v>
      </c>
      <c r="R614" t="s">
        <v>1412</v>
      </c>
      <c r="S614" t="s">
        <v>1415</v>
      </c>
      <c r="T614" s="125">
        <v>10000</v>
      </c>
      <c r="V614">
        <v>6042.2</v>
      </c>
      <c r="W614">
        <v>6379.2</v>
      </c>
    </row>
    <row r="615" spans="1:23">
      <c r="A615" t="s">
        <v>246</v>
      </c>
      <c r="B615" t="s">
        <v>1658</v>
      </c>
      <c r="C615" t="s">
        <v>343</v>
      </c>
      <c r="D615" t="s">
        <v>54</v>
      </c>
      <c r="E615">
        <v>11995844</v>
      </c>
      <c r="F615" s="111">
        <v>44938</v>
      </c>
      <c r="G615" t="s">
        <v>1672</v>
      </c>
      <c r="H615" s="111">
        <v>44938</v>
      </c>
      <c r="I615" t="s">
        <v>282</v>
      </c>
      <c r="K615" t="s">
        <v>1408</v>
      </c>
      <c r="L615" t="s">
        <v>1409</v>
      </c>
      <c r="N615" t="s">
        <v>1501</v>
      </c>
      <c r="O615" t="s">
        <v>1411</v>
      </c>
      <c r="P615" t="s">
        <v>254</v>
      </c>
      <c r="S615" t="s">
        <v>1414</v>
      </c>
      <c r="T615" s="125">
        <v>30000</v>
      </c>
    </row>
    <row r="616" spans="1:23">
      <c r="A616" t="s">
        <v>246</v>
      </c>
      <c r="B616" t="s">
        <v>1658</v>
      </c>
      <c r="C616" t="s">
        <v>343</v>
      </c>
      <c r="D616" t="s">
        <v>54</v>
      </c>
      <c r="E616">
        <v>12010293</v>
      </c>
      <c r="F616" s="111">
        <v>44943</v>
      </c>
      <c r="G616" t="s">
        <v>1673</v>
      </c>
      <c r="H616" s="111">
        <v>44943</v>
      </c>
      <c r="I616" t="s">
        <v>263</v>
      </c>
      <c r="K616" t="s">
        <v>1408</v>
      </c>
      <c r="L616" t="s">
        <v>1409</v>
      </c>
      <c r="N616" t="s">
        <v>1489</v>
      </c>
      <c r="O616" t="s">
        <v>1411</v>
      </c>
      <c r="P616" t="s">
        <v>252</v>
      </c>
      <c r="T616" s="125">
        <v>150000</v>
      </c>
    </row>
    <row r="617" spans="1:23">
      <c r="A617" t="s">
        <v>246</v>
      </c>
      <c r="B617" t="s">
        <v>1658</v>
      </c>
      <c r="C617" t="s">
        <v>343</v>
      </c>
      <c r="D617" t="s">
        <v>54</v>
      </c>
      <c r="E617">
        <v>12010316</v>
      </c>
      <c r="F617" s="111">
        <v>44953</v>
      </c>
      <c r="G617" t="s">
        <v>1674</v>
      </c>
      <c r="H617" s="111">
        <v>44954</v>
      </c>
      <c r="I617" t="s">
        <v>263</v>
      </c>
      <c r="K617" t="s">
        <v>1408</v>
      </c>
      <c r="L617" t="s">
        <v>1409</v>
      </c>
      <c r="N617" t="s">
        <v>1442</v>
      </c>
      <c r="O617" t="s">
        <v>1411</v>
      </c>
      <c r="P617" t="s">
        <v>252</v>
      </c>
      <c r="T617" s="125">
        <v>70000</v>
      </c>
    </row>
    <row r="618" spans="1:23">
      <c r="A618" t="s">
        <v>246</v>
      </c>
      <c r="B618" t="s">
        <v>1658</v>
      </c>
      <c r="C618" t="s">
        <v>344</v>
      </c>
      <c r="D618" t="s">
        <v>54</v>
      </c>
      <c r="E618">
        <v>11846396</v>
      </c>
      <c r="F618" s="111">
        <v>44967</v>
      </c>
      <c r="G618" t="s">
        <v>2544</v>
      </c>
      <c r="H618" s="111">
        <v>44967</v>
      </c>
      <c r="I618" t="s">
        <v>263</v>
      </c>
      <c r="K618" t="s">
        <v>1408</v>
      </c>
      <c r="L618" t="s">
        <v>1409</v>
      </c>
      <c r="N618" t="s">
        <v>1428</v>
      </c>
      <c r="O618" t="s">
        <v>1411</v>
      </c>
      <c r="P618" t="s">
        <v>254</v>
      </c>
      <c r="S618" t="s">
        <v>1414</v>
      </c>
      <c r="T618" s="125">
        <v>15000</v>
      </c>
    </row>
    <row r="619" spans="1:23">
      <c r="A619" t="s">
        <v>246</v>
      </c>
      <c r="B619" t="s">
        <v>1658</v>
      </c>
      <c r="C619" t="s">
        <v>344</v>
      </c>
      <c r="D619" t="s">
        <v>54</v>
      </c>
      <c r="E619">
        <v>12110467</v>
      </c>
      <c r="F619" s="111">
        <v>44966</v>
      </c>
      <c r="G619" t="s">
        <v>2545</v>
      </c>
      <c r="H619" s="111">
        <v>44966</v>
      </c>
      <c r="I619" t="s">
        <v>282</v>
      </c>
      <c r="K619" t="s">
        <v>1408</v>
      </c>
      <c r="L619" t="s">
        <v>1409</v>
      </c>
      <c r="N619" t="s">
        <v>1434</v>
      </c>
      <c r="O619" t="s">
        <v>1411</v>
      </c>
      <c r="P619" t="s">
        <v>252</v>
      </c>
      <c r="S619" t="s">
        <v>1414</v>
      </c>
      <c r="T619" s="125">
        <v>15000</v>
      </c>
    </row>
    <row r="620" spans="1:23">
      <c r="A620" t="s">
        <v>246</v>
      </c>
      <c r="B620" t="s">
        <v>1658</v>
      </c>
      <c r="C620" t="s">
        <v>344</v>
      </c>
      <c r="D620" t="s">
        <v>54</v>
      </c>
      <c r="E620">
        <v>12110812</v>
      </c>
      <c r="F620" s="111">
        <v>44966</v>
      </c>
      <c r="G620" t="s">
        <v>2546</v>
      </c>
      <c r="H620" s="111">
        <v>44966</v>
      </c>
      <c r="I620" t="s">
        <v>253</v>
      </c>
      <c r="K620" t="s">
        <v>1408</v>
      </c>
      <c r="L620" t="s">
        <v>1409</v>
      </c>
      <c r="N620" t="s">
        <v>1422</v>
      </c>
      <c r="O620" t="s">
        <v>1411</v>
      </c>
      <c r="P620" t="s">
        <v>254</v>
      </c>
      <c r="Q620" t="s">
        <v>1412</v>
      </c>
      <c r="R620" t="s">
        <v>1412</v>
      </c>
      <c r="S620" t="s">
        <v>1412</v>
      </c>
      <c r="T620" s="125">
        <v>25000</v>
      </c>
      <c r="V620">
        <v>956.23</v>
      </c>
      <c r="W620">
        <v>2595.88</v>
      </c>
    </row>
    <row r="621" spans="1:23">
      <c r="A621" t="s">
        <v>246</v>
      </c>
      <c r="B621" t="s">
        <v>1658</v>
      </c>
      <c r="C621" t="s">
        <v>344</v>
      </c>
      <c r="D621" t="s">
        <v>54</v>
      </c>
      <c r="E621">
        <v>12143475</v>
      </c>
      <c r="F621" s="111">
        <v>44974</v>
      </c>
      <c r="G621" t="s">
        <v>2547</v>
      </c>
      <c r="H621" s="111">
        <v>44974</v>
      </c>
      <c r="I621" t="s">
        <v>253</v>
      </c>
      <c r="K621" t="s">
        <v>1430</v>
      </c>
      <c r="L621" t="s">
        <v>1409</v>
      </c>
      <c r="N621" t="s">
        <v>1421</v>
      </c>
      <c r="O621" t="s">
        <v>1411</v>
      </c>
      <c r="P621" t="s">
        <v>254</v>
      </c>
      <c r="Q621" t="s">
        <v>1412</v>
      </c>
      <c r="R621" t="s">
        <v>1412</v>
      </c>
      <c r="S621" t="s">
        <v>1412</v>
      </c>
      <c r="T621" s="125">
        <v>35000</v>
      </c>
      <c r="V621">
        <v>3139.93</v>
      </c>
      <c r="W621">
        <v>7991</v>
      </c>
    </row>
    <row r="622" spans="1:23">
      <c r="A622" t="s">
        <v>246</v>
      </c>
      <c r="B622" t="s">
        <v>1658</v>
      </c>
      <c r="C622" t="s">
        <v>344</v>
      </c>
      <c r="D622" t="s">
        <v>54</v>
      </c>
      <c r="E622">
        <v>12637557</v>
      </c>
      <c r="F622" s="111">
        <v>45098</v>
      </c>
      <c r="G622" t="s">
        <v>5590</v>
      </c>
      <c r="H622" s="111">
        <v>45098</v>
      </c>
      <c r="I622" t="s">
        <v>263</v>
      </c>
      <c r="K622" t="s">
        <v>1408</v>
      </c>
      <c r="L622" t="s">
        <v>1409</v>
      </c>
      <c r="N622" t="s">
        <v>1431</v>
      </c>
      <c r="O622" t="s">
        <v>1411</v>
      </c>
      <c r="P622" t="s">
        <v>252</v>
      </c>
      <c r="R622" t="s">
        <v>1414</v>
      </c>
      <c r="S622" t="s">
        <v>1415</v>
      </c>
      <c r="T622" s="125">
        <v>10000</v>
      </c>
    </row>
    <row r="623" spans="1:23">
      <c r="A623" t="s">
        <v>246</v>
      </c>
      <c r="B623" t="s">
        <v>1658</v>
      </c>
      <c r="C623" t="s">
        <v>344</v>
      </c>
      <c r="D623" t="s">
        <v>54</v>
      </c>
      <c r="E623">
        <v>12637684</v>
      </c>
      <c r="F623" s="111">
        <v>45098</v>
      </c>
      <c r="G623" t="s">
        <v>5509</v>
      </c>
      <c r="H623" s="111">
        <v>45098</v>
      </c>
      <c r="I623" t="s">
        <v>253</v>
      </c>
      <c r="K623" t="s">
        <v>1408</v>
      </c>
      <c r="L623" t="s">
        <v>1409</v>
      </c>
      <c r="N623" t="s">
        <v>1421</v>
      </c>
      <c r="O623" t="s">
        <v>1411</v>
      </c>
      <c r="P623" t="s">
        <v>252</v>
      </c>
      <c r="Q623" t="s">
        <v>1412</v>
      </c>
      <c r="R623" t="s">
        <v>1412</v>
      </c>
      <c r="S623" t="s">
        <v>1415</v>
      </c>
      <c r="T623" s="125">
        <v>10000</v>
      </c>
      <c r="V623">
        <v>0</v>
      </c>
      <c r="W623">
        <v>53.65</v>
      </c>
    </row>
    <row r="624" spans="1:23">
      <c r="A624" t="s">
        <v>246</v>
      </c>
      <c r="B624" t="s">
        <v>1658</v>
      </c>
      <c r="C624" t="s">
        <v>1028</v>
      </c>
      <c r="D624" t="s">
        <v>54</v>
      </c>
      <c r="E624">
        <v>12569380</v>
      </c>
      <c r="F624" s="111">
        <v>45078</v>
      </c>
      <c r="G624" t="s">
        <v>5675</v>
      </c>
      <c r="H624" s="111">
        <v>45078</v>
      </c>
      <c r="I624" t="s">
        <v>253</v>
      </c>
      <c r="K624" t="s">
        <v>1408</v>
      </c>
      <c r="L624" t="s">
        <v>1409</v>
      </c>
      <c r="N624" t="s">
        <v>1433</v>
      </c>
      <c r="O624" t="s">
        <v>1411</v>
      </c>
      <c r="P624" t="s">
        <v>254</v>
      </c>
      <c r="Q624" t="s">
        <v>1412</v>
      </c>
      <c r="R624" t="s">
        <v>1412</v>
      </c>
      <c r="S624" t="s">
        <v>1415</v>
      </c>
      <c r="T624" s="125">
        <v>60000</v>
      </c>
      <c r="V624">
        <v>2289.63</v>
      </c>
      <c r="W624">
        <v>5540.05</v>
      </c>
    </row>
    <row r="625" spans="1:23">
      <c r="A625" t="s">
        <v>246</v>
      </c>
      <c r="B625" t="s">
        <v>1658</v>
      </c>
      <c r="C625" t="s">
        <v>1053</v>
      </c>
      <c r="D625" t="s">
        <v>54</v>
      </c>
      <c r="E625">
        <v>12115660</v>
      </c>
      <c r="F625" s="111">
        <v>44967</v>
      </c>
      <c r="G625" t="s">
        <v>2548</v>
      </c>
      <c r="H625" s="111">
        <v>44967</v>
      </c>
      <c r="I625" t="s">
        <v>253</v>
      </c>
      <c r="K625" t="s">
        <v>1430</v>
      </c>
      <c r="L625" t="s">
        <v>1409</v>
      </c>
      <c r="N625" t="s">
        <v>1421</v>
      </c>
      <c r="O625" t="s">
        <v>1411</v>
      </c>
      <c r="P625" t="s">
        <v>254</v>
      </c>
      <c r="Q625" t="s">
        <v>1412</v>
      </c>
      <c r="R625" t="s">
        <v>1412</v>
      </c>
      <c r="S625" t="s">
        <v>1412</v>
      </c>
      <c r="T625" s="125">
        <v>15000</v>
      </c>
      <c r="V625">
        <v>645.05999999999995</v>
      </c>
      <c r="W625">
        <v>3208.85</v>
      </c>
    </row>
    <row r="626" spans="1:23">
      <c r="A626" t="s">
        <v>246</v>
      </c>
      <c r="B626" t="s">
        <v>1658</v>
      </c>
      <c r="C626" t="s">
        <v>1053</v>
      </c>
      <c r="D626" t="s">
        <v>54</v>
      </c>
      <c r="E626">
        <v>12128546</v>
      </c>
      <c r="F626" s="111">
        <v>44972</v>
      </c>
      <c r="G626" t="s">
        <v>2549</v>
      </c>
      <c r="H626" s="111">
        <v>44972</v>
      </c>
      <c r="I626" t="s">
        <v>253</v>
      </c>
      <c r="K626" t="s">
        <v>1408</v>
      </c>
      <c r="L626" t="s">
        <v>1438</v>
      </c>
      <c r="N626" t="s">
        <v>1486</v>
      </c>
      <c r="O626" t="s">
        <v>1411</v>
      </c>
      <c r="P626" t="s">
        <v>254</v>
      </c>
      <c r="Q626" t="s">
        <v>1412</v>
      </c>
      <c r="R626" t="s">
        <v>1412</v>
      </c>
      <c r="S626" t="s">
        <v>1412</v>
      </c>
      <c r="T626" s="125">
        <v>15000</v>
      </c>
      <c r="V626">
        <v>8237.25</v>
      </c>
      <c r="W626">
        <v>420.3</v>
      </c>
    </row>
    <row r="627" spans="1:23">
      <c r="A627" t="s">
        <v>246</v>
      </c>
      <c r="B627" t="s">
        <v>1658</v>
      </c>
      <c r="C627" t="s">
        <v>1053</v>
      </c>
      <c r="D627" t="s">
        <v>54</v>
      </c>
      <c r="E627">
        <v>12128546</v>
      </c>
      <c r="F627" s="111">
        <v>44972</v>
      </c>
      <c r="G627" t="s">
        <v>2549</v>
      </c>
      <c r="H627" s="111">
        <v>44972</v>
      </c>
      <c r="I627" t="s">
        <v>253</v>
      </c>
      <c r="K627" t="s">
        <v>1408</v>
      </c>
      <c r="L627" t="s">
        <v>1409</v>
      </c>
      <c r="N627" t="s">
        <v>1486</v>
      </c>
      <c r="O627" t="s">
        <v>1411</v>
      </c>
      <c r="P627" t="s">
        <v>254</v>
      </c>
      <c r="Q627" t="s">
        <v>1412</v>
      </c>
      <c r="R627" t="s">
        <v>1412</v>
      </c>
      <c r="S627" t="s">
        <v>1412</v>
      </c>
      <c r="T627" s="125">
        <v>15000</v>
      </c>
      <c r="V627">
        <v>8237.25</v>
      </c>
      <c r="W627">
        <v>12320.96</v>
      </c>
    </row>
    <row r="628" spans="1:23">
      <c r="A628" t="s">
        <v>246</v>
      </c>
      <c r="B628" t="s">
        <v>1658</v>
      </c>
      <c r="C628" t="s">
        <v>1053</v>
      </c>
      <c r="D628" t="s">
        <v>54</v>
      </c>
      <c r="E628">
        <v>12128618</v>
      </c>
      <c r="F628" s="111">
        <v>44972</v>
      </c>
      <c r="G628" t="s">
        <v>2550</v>
      </c>
      <c r="H628" s="111">
        <v>44972</v>
      </c>
      <c r="I628" t="s">
        <v>253</v>
      </c>
      <c r="K628" t="s">
        <v>1408</v>
      </c>
      <c r="L628" t="s">
        <v>1409</v>
      </c>
      <c r="N628" t="s">
        <v>1463</v>
      </c>
      <c r="O628" t="s">
        <v>1411</v>
      </c>
      <c r="P628" t="s">
        <v>252</v>
      </c>
      <c r="Q628" t="s">
        <v>1412</v>
      </c>
      <c r="R628" t="s">
        <v>1412</v>
      </c>
      <c r="S628" t="s">
        <v>1412</v>
      </c>
      <c r="T628" s="125">
        <v>15000</v>
      </c>
      <c r="V628">
        <v>1841.15</v>
      </c>
      <c r="W628">
        <v>2660</v>
      </c>
    </row>
    <row r="629" spans="1:23">
      <c r="A629" t="s">
        <v>246</v>
      </c>
      <c r="B629" t="s">
        <v>1658</v>
      </c>
      <c r="C629" t="s">
        <v>1053</v>
      </c>
      <c r="D629" t="s">
        <v>54</v>
      </c>
      <c r="E629">
        <v>12128887</v>
      </c>
      <c r="F629" s="111">
        <v>44972</v>
      </c>
      <c r="G629" t="s">
        <v>2551</v>
      </c>
      <c r="H629" s="111">
        <v>44972</v>
      </c>
      <c r="I629" t="s">
        <v>282</v>
      </c>
      <c r="K629" t="s">
        <v>1408</v>
      </c>
      <c r="L629" t="s">
        <v>1409</v>
      </c>
      <c r="N629" t="s">
        <v>1420</v>
      </c>
      <c r="O629" t="s">
        <v>1411</v>
      </c>
      <c r="P629" t="s">
        <v>252</v>
      </c>
      <c r="S629" t="s">
        <v>1414</v>
      </c>
      <c r="T629" s="125">
        <v>30000</v>
      </c>
    </row>
    <row r="630" spans="1:23">
      <c r="A630" t="s">
        <v>246</v>
      </c>
      <c r="B630" t="s">
        <v>1658</v>
      </c>
      <c r="C630" t="s">
        <v>1053</v>
      </c>
      <c r="D630" t="s">
        <v>54</v>
      </c>
      <c r="E630">
        <v>12195973</v>
      </c>
      <c r="F630" s="111">
        <v>44988</v>
      </c>
      <c r="G630" t="s">
        <v>3277</v>
      </c>
      <c r="H630" s="111">
        <v>44988</v>
      </c>
      <c r="I630" t="s">
        <v>263</v>
      </c>
      <c r="K630" t="s">
        <v>1408</v>
      </c>
      <c r="L630" t="s">
        <v>1409</v>
      </c>
      <c r="N630" t="s">
        <v>1439</v>
      </c>
      <c r="O630" t="s">
        <v>1411</v>
      </c>
      <c r="P630" t="s">
        <v>252</v>
      </c>
      <c r="R630" t="s">
        <v>1414</v>
      </c>
      <c r="S630" t="s">
        <v>1412</v>
      </c>
      <c r="T630" s="125">
        <v>15000</v>
      </c>
    </row>
    <row r="631" spans="1:23">
      <c r="A631" t="s">
        <v>246</v>
      </c>
      <c r="B631" t="s">
        <v>1658</v>
      </c>
      <c r="C631" t="s">
        <v>1053</v>
      </c>
      <c r="D631" t="s">
        <v>54</v>
      </c>
      <c r="E631">
        <v>12196147</v>
      </c>
      <c r="F631" s="111">
        <v>44988</v>
      </c>
      <c r="G631" t="s">
        <v>3278</v>
      </c>
      <c r="H631" s="111">
        <v>44988</v>
      </c>
      <c r="I631" t="s">
        <v>263</v>
      </c>
      <c r="K631" t="s">
        <v>1408</v>
      </c>
      <c r="L631" t="s">
        <v>1409</v>
      </c>
      <c r="N631" t="s">
        <v>1421</v>
      </c>
      <c r="O631" t="s">
        <v>1411</v>
      </c>
      <c r="P631" t="s">
        <v>252</v>
      </c>
      <c r="S631" t="s">
        <v>1414</v>
      </c>
      <c r="T631" s="125">
        <v>15000</v>
      </c>
    </row>
    <row r="632" spans="1:23">
      <c r="A632" t="s">
        <v>246</v>
      </c>
      <c r="B632" t="s">
        <v>1658</v>
      </c>
      <c r="C632" t="s">
        <v>1053</v>
      </c>
      <c r="D632" t="s">
        <v>54</v>
      </c>
      <c r="E632">
        <v>12196970</v>
      </c>
      <c r="F632" s="111">
        <v>44988</v>
      </c>
      <c r="G632" t="s">
        <v>3279</v>
      </c>
      <c r="H632" s="111">
        <v>44988</v>
      </c>
      <c r="I632" t="s">
        <v>253</v>
      </c>
      <c r="K632" t="s">
        <v>1408</v>
      </c>
      <c r="L632" t="s">
        <v>1409</v>
      </c>
      <c r="N632" t="s">
        <v>1421</v>
      </c>
      <c r="O632" t="s">
        <v>1411</v>
      </c>
      <c r="P632" t="s">
        <v>254</v>
      </c>
      <c r="Q632" t="s">
        <v>1412</v>
      </c>
      <c r="R632" t="s">
        <v>1412</v>
      </c>
      <c r="S632" t="s">
        <v>1412</v>
      </c>
      <c r="T632" s="125">
        <v>25000</v>
      </c>
      <c r="V632">
        <v>0</v>
      </c>
      <c r="W632">
        <v>1699.83</v>
      </c>
    </row>
    <row r="633" spans="1:23">
      <c r="A633" t="s">
        <v>246</v>
      </c>
      <c r="B633" t="s">
        <v>1658</v>
      </c>
      <c r="C633" t="s">
        <v>1053</v>
      </c>
      <c r="D633" t="s">
        <v>54</v>
      </c>
      <c r="E633">
        <v>12208863</v>
      </c>
      <c r="F633" s="111">
        <v>44993</v>
      </c>
      <c r="G633" t="s">
        <v>3280</v>
      </c>
      <c r="H633" s="111">
        <v>44993</v>
      </c>
      <c r="I633" t="s">
        <v>263</v>
      </c>
      <c r="K633" t="s">
        <v>1408</v>
      </c>
      <c r="L633" t="s">
        <v>1409</v>
      </c>
      <c r="N633" t="s">
        <v>1439</v>
      </c>
      <c r="O633" t="s">
        <v>1411</v>
      </c>
      <c r="P633" t="s">
        <v>252</v>
      </c>
      <c r="S633" t="s">
        <v>1414</v>
      </c>
      <c r="T633" s="125">
        <v>20000</v>
      </c>
    </row>
    <row r="634" spans="1:23">
      <c r="A634" t="s">
        <v>246</v>
      </c>
      <c r="B634" t="s">
        <v>1135</v>
      </c>
      <c r="C634" t="s">
        <v>264</v>
      </c>
      <c r="D634" t="s">
        <v>54</v>
      </c>
      <c r="E634">
        <v>11358897</v>
      </c>
      <c r="F634" s="111">
        <v>44944</v>
      </c>
      <c r="G634" t="s">
        <v>1769</v>
      </c>
      <c r="H634" s="111">
        <v>44950</v>
      </c>
      <c r="I634" t="s">
        <v>253</v>
      </c>
      <c r="K634" t="s">
        <v>1408</v>
      </c>
      <c r="L634" t="s">
        <v>1409</v>
      </c>
      <c r="N634" t="s">
        <v>1444</v>
      </c>
      <c r="O634" t="s">
        <v>1411</v>
      </c>
      <c r="P634" t="s">
        <v>254</v>
      </c>
      <c r="Q634" t="s">
        <v>1412</v>
      </c>
      <c r="R634" t="s">
        <v>1412</v>
      </c>
      <c r="S634" t="s">
        <v>1412</v>
      </c>
      <c r="T634" s="125">
        <v>30000</v>
      </c>
      <c r="V634">
        <v>3301.92</v>
      </c>
      <c r="W634">
        <v>9737.7000000000007</v>
      </c>
    </row>
    <row r="635" spans="1:23">
      <c r="A635" t="s">
        <v>246</v>
      </c>
      <c r="B635" t="s">
        <v>1135</v>
      </c>
      <c r="C635" t="s">
        <v>264</v>
      </c>
      <c r="D635" t="s">
        <v>54</v>
      </c>
      <c r="E635">
        <v>12136416</v>
      </c>
      <c r="F635" s="111">
        <v>44973</v>
      </c>
      <c r="G635" t="s">
        <v>2675</v>
      </c>
      <c r="H635" s="111">
        <v>44973</v>
      </c>
      <c r="I635" t="s">
        <v>282</v>
      </c>
      <c r="K635" t="s">
        <v>1408</v>
      </c>
      <c r="L635" t="s">
        <v>1409</v>
      </c>
      <c r="N635" t="s">
        <v>1413</v>
      </c>
      <c r="O635" t="s">
        <v>1411</v>
      </c>
      <c r="P635" t="s">
        <v>254</v>
      </c>
      <c r="T635" s="125">
        <v>10000</v>
      </c>
    </row>
    <row r="636" spans="1:23">
      <c r="A636" t="s">
        <v>246</v>
      </c>
      <c r="B636" t="s">
        <v>1135</v>
      </c>
      <c r="C636" t="s">
        <v>264</v>
      </c>
      <c r="D636" t="s">
        <v>54</v>
      </c>
      <c r="E636">
        <v>12231521</v>
      </c>
      <c r="F636" s="111">
        <v>44999</v>
      </c>
      <c r="G636" t="s">
        <v>3391</v>
      </c>
      <c r="H636" s="111">
        <v>44999</v>
      </c>
      <c r="I636" t="s">
        <v>282</v>
      </c>
      <c r="K636" t="s">
        <v>1408</v>
      </c>
      <c r="L636" t="s">
        <v>1409</v>
      </c>
      <c r="N636" t="s">
        <v>1420</v>
      </c>
      <c r="O636" t="s">
        <v>1411</v>
      </c>
      <c r="P636" t="s">
        <v>254</v>
      </c>
      <c r="S636" t="s">
        <v>1414</v>
      </c>
      <c r="T636" s="125">
        <v>10000</v>
      </c>
    </row>
    <row r="637" spans="1:23">
      <c r="A637" t="s">
        <v>246</v>
      </c>
      <c r="B637" t="s">
        <v>1135</v>
      </c>
      <c r="C637" t="s">
        <v>264</v>
      </c>
      <c r="D637" t="s">
        <v>54</v>
      </c>
      <c r="E637">
        <v>12237882</v>
      </c>
      <c r="F637" s="111">
        <v>45000</v>
      </c>
      <c r="G637" t="s">
        <v>3392</v>
      </c>
      <c r="H637" s="111">
        <v>45000</v>
      </c>
      <c r="I637" t="s">
        <v>253</v>
      </c>
      <c r="K637" t="s">
        <v>1408</v>
      </c>
      <c r="L637" t="s">
        <v>1409</v>
      </c>
      <c r="N637" t="s">
        <v>1425</v>
      </c>
      <c r="O637" t="s">
        <v>1411</v>
      </c>
      <c r="P637" t="s">
        <v>254</v>
      </c>
      <c r="Q637" t="s">
        <v>1412</v>
      </c>
      <c r="R637" t="s">
        <v>1412</v>
      </c>
      <c r="S637" t="s">
        <v>1412</v>
      </c>
      <c r="T637" s="125">
        <v>10000</v>
      </c>
      <c r="V637">
        <v>7540.94</v>
      </c>
      <c r="W637">
        <v>27634.62</v>
      </c>
    </row>
    <row r="638" spans="1:23">
      <c r="A638" t="s">
        <v>246</v>
      </c>
      <c r="B638" t="s">
        <v>1135</v>
      </c>
      <c r="C638" t="s">
        <v>53</v>
      </c>
      <c r="D638" t="s">
        <v>54</v>
      </c>
      <c r="E638">
        <v>66882</v>
      </c>
      <c r="F638" s="111">
        <v>44980</v>
      </c>
      <c r="G638" t="s">
        <v>2676</v>
      </c>
      <c r="H638" s="111">
        <v>44980</v>
      </c>
      <c r="I638" t="s">
        <v>253</v>
      </c>
      <c r="K638" t="s">
        <v>1418</v>
      </c>
      <c r="L638" t="s">
        <v>1409</v>
      </c>
      <c r="N638" t="s">
        <v>1410</v>
      </c>
      <c r="O638" t="s">
        <v>1411</v>
      </c>
      <c r="P638" t="s">
        <v>254</v>
      </c>
      <c r="Q638" t="s">
        <v>1412</v>
      </c>
      <c r="R638" t="s">
        <v>1412</v>
      </c>
      <c r="S638" t="s">
        <v>1412</v>
      </c>
      <c r="T638" s="125">
        <v>30000</v>
      </c>
      <c r="V638">
        <v>414.49</v>
      </c>
      <c r="W638">
        <v>11083.53</v>
      </c>
    </row>
    <row r="639" spans="1:23">
      <c r="A639" t="s">
        <v>246</v>
      </c>
      <c r="B639" t="s">
        <v>1135</v>
      </c>
      <c r="C639" t="s">
        <v>53</v>
      </c>
      <c r="D639" t="s">
        <v>54</v>
      </c>
      <c r="E639">
        <v>11912600</v>
      </c>
      <c r="F639" s="111">
        <v>44915</v>
      </c>
      <c r="G639" t="s">
        <v>1136</v>
      </c>
      <c r="H639" s="111">
        <v>44915</v>
      </c>
      <c r="I639" t="s">
        <v>282</v>
      </c>
      <c r="K639" t="s">
        <v>1408</v>
      </c>
      <c r="L639" t="s">
        <v>1409</v>
      </c>
      <c r="N639" t="s">
        <v>1437</v>
      </c>
      <c r="O639" t="s">
        <v>1411</v>
      </c>
      <c r="P639" t="s">
        <v>254</v>
      </c>
      <c r="S639" t="s">
        <v>1414</v>
      </c>
      <c r="T639" s="125">
        <v>15000</v>
      </c>
    </row>
    <row r="640" spans="1:23">
      <c r="A640" t="s">
        <v>246</v>
      </c>
      <c r="B640" t="s">
        <v>1135</v>
      </c>
      <c r="C640" t="s">
        <v>53</v>
      </c>
      <c r="D640" t="s">
        <v>54</v>
      </c>
      <c r="E640">
        <v>11950893</v>
      </c>
      <c r="F640" s="111">
        <v>44924</v>
      </c>
      <c r="G640" t="s">
        <v>1139</v>
      </c>
      <c r="H640" s="111">
        <v>44924</v>
      </c>
      <c r="I640" t="s">
        <v>253</v>
      </c>
      <c r="K640" t="s">
        <v>1430</v>
      </c>
      <c r="L640" t="s">
        <v>1409</v>
      </c>
      <c r="N640" t="s">
        <v>1437</v>
      </c>
      <c r="O640" t="s">
        <v>1411</v>
      </c>
      <c r="P640" t="s">
        <v>252</v>
      </c>
      <c r="Q640" t="s">
        <v>1412</v>
      </c>
      <c r="R640" t="s">
        <v>1412</v>
      </c>
      <c r="S640" t="s">
        <v>1412</v>
      </c>
      <c r="T640" s="125">
        <v>15000</v>
      </c>
      <c r="V640">
        <v>16537.849999999999</v>
      </c>
      <c r="W640">
        <v>19774.2</v>
      </c>
    </row>
    <row r="641" spans="1:23">
      <c r="A641" t="s">
        <v>246</v>
      </c>
      <c r="B641" t="s">
        <v>1135</v>
      </c>
      <c r="C641" t="s">
        <v>53</v>
      </c>
      <c r="D641" t="s">
        <v>54</v>
      </c>
      <c r="E641">
        <v>11986515</v>
      </c>
      <c r="F641" s="111">
        <v>44936</v>
      </c>
      <c r="G641" t="s">
        <v>1771</v>
      </c>
      <c r="H641" s="111">
        <v>44936</v>
      </c>
      <c r="I641" t="s">
        <v>253</v>
      </c>
      <c r="K641" t="s">
        <v>1430</v>
      </c>
      <c r="L641" t="s">
        <v>1409</v>
      </c>
      <c r="N641" t="s">
        <v>1420</v>
      </c>
      <c r="O641" t="s">
        <v>1411</v>
      </c>
      <c r="P641" t="s">
        <v>254</v>
      </c>
      <c r="Q641" t="s">
        <v>1412</v>
      </c>
      <c r="R641" t="s">
        <v>1412</v>
      </c>
      <c r="S641" t="s">
        <v>1412</v>
      </c>
      <c r="T641" s="125">
        <v>30000</v>
      </c>
      <c r="V641">
        <v>0</v>
      </c>
      <c r="W641">
        <v>13576.05</v>
      </c>
    </row>
    <row r="642" spans="1:23">
      <c r="A642" t="s">
        <v>246</v>
      </c>
      <c r="B642" t="s">
        <v>1135</v>
      </c>
      <c r="C642" t="s">
        <v>53</v>
      </c>
      <c r="D642" t="s">
        <v>54</v>
      </c>
      <c r="E642">
        <v>12043224</v>
      </c>
      <c r="F642" s="111">
        <v>44952</v>
      </c>
      <c r="G642" t="s">
        <v>1772</v>
      </c>
      <c r="H642" s="111">
        <v>44952</v>
      </c>
      <c r="I642" t="s">
        <v>253</v>
      </c>
      <c r="K642" t="s">
        <v>1408</v>
      </c>
      <c r="L642" t="s">
        <v>1409</v>
      </c>
      <c r="N642" t="s">
        <v>1420</v>
      </c>
      <c r="O642" t="s">
        <v>1411</v>
      </c>
      <c r="P642" t="s">
        <v>254</v>
      </c>
      <c r="Q642" t="s">
        <v>1429</v>
      </c>
      <c r="R642" t="s">
        <v>1429</v>
      </c>
      <c r="S642" t="s">
        <v>1412</v>
      </c>
      <c r="T642" s="125">
        <v>30000</v>
      </c>
      <c r="V642">
        <v>0</v>
      </c>
      <c r="W642">
        <v>2</v>
      </c>
    </row>
    <row r="643" spans="1:23">
      <c r="A643" t="s">
        <v>246</v>
      </c>
      <c r="B643" t="s">
        <v>1135</v>
      </c>
      <c r="C643" t="s">
        <v>53</v>
      </c>
      <c r="D643" t="s">
        <v>54</v>
      </c>
      <c r="E643">
        <v>12059004</v>
      </c>
      <c r="F643" s="111">
        <v>44957</v>
      </c>
      <c r="G643" t="s">
        <v>1773</v>
      </c>
      <c r="H643" s="111">
        <v>44957</v>
      </c>
      <c r="I643" t="s">
        <v>282</v>
      </c>
      <c r="K643" t="s">
        <v>1418</v>
      </c>
      <c r="L643" t="s">
        <v>1409</v>
      </c>
      <c r="N643" t="s">
        <v>1442</v>
      </c>
      <c r="O643" t="s">
        <v>1411</v>
      </c>
      <c r="P643" t="s">
        <v>254</v>
      </c>
      <c r="Q643" t="s">
        <v>1414</v>
      </c>
      <c r="R643" t="s">
        <v>1414</v>
      </c>
      <c r="S643" t="s">
        <v>1412</v>
      </c>
      <c r="T643" s="125">
        <v>10000</v>
      </c>
    </row>
    <row r="644" spans="1:23">
      <c r="A644" t="s">
        <v>246</v>
      </c>
      <c r="B644" t="s">
        <v>1135</v>
      </c>
      <c r="C644" t="s">
        <v>53</v>
      </c>
      <c r="D644" t="s">
        <v>54</v>
      </c>
      <c r="E644">
        <v>12098032</v>
      </c>
      <c r="F644" s="111">
        <v>44963</v>
      </c>
      <c r="G644" t="s">
        <v>2679</v>
      </c>
      <c r="H644" s="111">
        <v>44964</v>
      </c>
      <c r="I644" t="s">
        <v>253</v>
      </c>
      <c r="K644" t="s">
        <v>1408</v>
      </c>
      <c r="L644" t="s">
        <v>1409</v>
      </c>
      <c r="N644" t="s">
        <v>1431</v>
      </c>
      <c r="O644" t="s">
        <v>1411</v>
      </c>
      <c r="P644" t="s">
        <v>254</v>
      </c>
      <c r="Q644" t="s">
        <v>1412</v>
      </c>
      <c r="R644" t="s">
        <v>1412</v>
      </c>
      <c r="S644" t="s">
        <v>1412</v>
      </c>
      <c r="T644" s="125">
        <v>10000</v>
      </c>
      <c r="V644">
        <v>6681.48</v>
      </c>
      <c r="W644">
        <v>8671.59</v>
      </c>
    </row>
    <row r="645" spans="1:23">
      <c r="A645" t="s">
        <v>246</v>
      </c>
      <c r="B645" t="s">
        <v>1135</v>
      </c>
      <c r="C645" t="s">
        <v>53</v>
      </c>
      <c r="D645" t="s">
        <v>54</v>
      </c>
      <c r="E645">
        <v>12115268</v>
      </c>
      <c r="F645" s="111">
        <v>44967</v>
      </c>
      <c r="G645" t="s">
        <v>2680</v>
      </c>
      <c r="H645" s="111">
        <v>44967</v>
      </c>
      <c r="I645" t="s">
        <v>282</v>
      </c>
      <c r="K645" t="s">
        <v>1408</v>
      </c>
      <c r="L645" t="s">
        <v>1409</v>
      </c>
      <c r="N645" t="s">
        <v>1484</v>
      </c>
      <c r="O645" t="s">
        <v>1411</v>
      </c>
      <c r="P645" t="s">
        <v>252</v>
      </c>
      <c r="T645" s="125">
        <v>10000</v>
      </c>
    </row>
    <row r="646" spans="1:23">
      <c r="A646" t="s">
        <v>246</v>
      </c>
      <c r="B646" t="s">
        <v>1135</v>
      </c>
      <c r="C646" t="s">
        <v>53</v>
      </c>
      <c r="D646" t="s">
        <v>54</v>
      </c>
      <c r="E646">
        <v>12148123</v>
      </c>
      <c r="F646" s="111">
        <v>44979</v>
      </c>
      <c r="G646" t="s">
        <v>2682</v>
      </c>
      <c r="H646" s="111">
        <v>44979</v>
      </c>
      <c r="I646" t="s">
        <v>253</v>
      </c>
      <c r="K646" t="s">
        <v>1408</v>
      </c>
      <c r="L646" t="s">
        <v>1409</v>
      </c>
      <c r="N646" t="s">
        <v>1484</v>
      </c>
      <c r="O646" t="s">
        <v>1411</v>
      </c>
      <c r="P646" t="s">
        <v>252</v>
      </c>
      <c r="Q646" t="s">
        <v>1412</v>
      </c>
      <c r="R646" t="s">
        <v>1412</v>
      </c>
      <c r="S646" t="s">
        <v>1412</v>
      </c>
      <c r="T646" s="125">
        <v>10000</v>
      </c>
      <c r="V646">
        <v>0</v>
      </c>
      <c r="W646">
        <v>24886.78</v>
      </c>
    </row>
    <row r="647" spans="1:23">
      <c r="A647" t="s">
        <v>246</v>
      </c>
      <c r="B647" t="s">
        <v>1135</v>
      </c>
      <c r="C647" t="s">
        <v>53</v>
      </c>
      <c r="D647" t="s">
        <v>54</v>
      </c>
      <c r="E647">
        <v>12162329</v>
      </c>
      <c r="F647" s="111">
        <v>44984</v>
      </c>
      <c r="G647" t="s">
        <v>2683</v>
      </c>
      <c r="H647" s="111">
        <v>44984</v>
      </c>
      <c r="I647" t="s">
        <v>253</v>
      </c>
      <c r="K647" t="s">
        <v>1408</v>
      </c>
      <c r="L647" t="s">
        <v>1409</v>
      </c>
      <c r="N647" t="s">
        <v>1432</v>
      </c>
      <c r="O647" t="s">
        <v>1411</v>
      </c>
      <c r="P647" t="s">
        <v>254</v>
      </c>
      <c r="Q647" t="s">
        <v>1412</v>
      </c>
      <c r="R647" t="s">
        <v>1412</v>
      </c>
      <c r="S647" t="s">
        <v>1412</v>
      </c>
      <c r="T647" s="125">
        <v>10000</v>
      </c>
      <c r="V647">
        <v>1.96</v>
      </c>
      <c r="W647">
        <v>8063.9</v>
      </c>
    </row>
    <row r="648" spans="1:23">
      <c r="A648" t="s">
        <v>246</v>
      </c>
      <c r="B648" t="s">
        <v>1135</v>
      </c>
      <c r="C648" t="s">
        <v>53</v>
      </c>
      <c r="D648" t="s">
        <v>54</v>
      </c>
      <c r="E648">
        <v>12225526</v>
      </c>
      <c r="F648" s="111">
        <v>45000</v>
      </c>
      <c r="G648" t="s">
        <v>3394</v>
      </c>
      <c r="H648" s="111">
        <v>45000</v>
      </c>
      <c r="I648" t="s">
        <v>282</v>
      </c>
      <c r="K648" t="s">
        <v>1408</v>
      </c>
      <c r="L648" t="s">
        <v>1409</v>
      </c>
      <c r="N648" t="s">
        <v>1421</v>
      </c>
      <c r="O648" t="s">
        <v>1411</v>
      </c>
      <c r="P648" t="s">
        <v>252</v>
      </c>
      <c r="S648" t="s">
        <v>1414</v>
      </c>
      <c r="T648" s="125">
        <v>10000</v>
      </c>
    </row>
    <row r="649" spans="1:23">
      <c r="A649" t="s">
        <v>246</v>
      </c>
      <c r="B649" t="s">
        <v>1135</v>
      </c>
      <c r="C649" t="s">
        <v>53</v>
      </c>
      <c r="D649" t="s">
        <v>54</v>
      </c>
      <c r="E649">
        <v>12277162</v>
      </c>
      <c r="F649" s="111">
        <v>45012</v>
      </c>
      <c r="G649" t="s">
        <v>3395</v>
      </c>
      <c r="H649" s="111">
        <v>45012</v>
      </c>
      <c r="I649" t="s">
        <v>282</v>
      </c>
      <c r="K649" t="s">
        <v>1408</v>
      </c>
      <c r="L649" t="s">
        <v>1409</v>
      </c>
      <c r="N649" t="s">
        <v>1434</v>
      </c>
      <c r="O649" t="s">
        <v>1411</v>
      </c>
      <c r="P649" t="s">
        <v>252</v>
      </c>
      <c r="S649" t="s">
        <v>1414</v>
      </c>
      <c r="T649" s="125">
        <v>10000</v>
      </c>
    </row>
    <row r="650" spans="1:23">
      <c r="A650" t="s">
        <v>246</v>
      </c>
      <c r="B650" t="s">
        <v>1135</v>
      </c>
      <c r="C650" t="s">
        <v>53</v>
      </c>
      <c r="D650" t="s">
        <v>54</v>
      </c>
      <c r="E650">
        <v>12279258</v>
      </c>
      <c r="F650" s="111">
        <v>45013</v>
      </c>
      <c r="G650" t="s">
        <v>3396</v>
      </c>
      <c r="H650" s="111">
        <v>45013</v>
      </c>
      <c r="I650" t="s">
        <v>282</v>
      </c>
      <c r="K650" t="s">
        <v>1408</v>
      </c>
      <c r="L650" t="s">
        <v>1409</v>
      </c>
      <c r="N650" t="s">
        <v>1421</v>
      </c>
      <c r="O650" t="s">
        <v>1411</v>
      </c>
      <c r="P650" t="s">
        <v>254</v>
      </c>
      <c r="S650" t="s">
        <v>1414</v>
      </c>
      <c r="T650" s="125">
        <v>10000</v>
      </c>
    </row>
    <row r="651" spans="1:23">
      <c r="A651" t="s">
        <v>246</v>
      </c>
      <c r="B651" t="s">
        <v>1135</v>
      </c>
      <c r="C651" t="s">
        <v>277</v>
      </c>
      <c r="D651" t="s">
        <v>54</v>
      </c>
      <c r="E651">
        <v>12067513</v>
      </c>
      <c r="F651" s="111">
        <v>44957</v>
      </c>
      <c r="G651" t="s">
        <v>1774</v>
      </c>
      <c r="H651" s="111">
        <v>44957</v>
      </c>
      <c r="I651" t="s">
        <v>253</v>
      </c>
      <c r="K651" t="s">
        <v>1408</v>
      </c>
      <c r="L651" t="s">
        <v>1438</v>
      </c>
      <c r="N651" t="s">
        <v>1431</v>
      </c>
      <c r="O651" t="s">
        <v>1411</v>
      </c>
      <c r="P651" t="s">
        <v>252</v>
      </c>
      <c r="Q651" t="s">
        <v>1412</v>
      </c>
      <c r="R651" t="s">
        <v>1412</v>
      </c>
      <c r="S651" t="s">
        <v>1412</v>
      </c>
      <c r="T651" s="125">
        <v>10000</v>
      </c>
    </row>
    <row r="652" spans="1:23">
      <c r="A652" t="s">
        <v>246</v>
      </c>
      <c r="B652" t="s">
        <v>1135</v>
      </c>
      <c r="C652" t="s">
        <v>277</v>
      </c>
      <c r="D652" t="s">
        <v>54</v>
      </c>
      <c r="E652">
        <v>12067513</v>
      </c>
      <c r="F652" s="111">
        <v>44957</v>
      </c>
      <c r="G652" t="s">
        <v>1774</v>
      </c>
      <c r="H652" s="111">
        <v>44957</v>
      </c>
      <c r="I652" t="s">
        <v>253</v>
      </c>
      <c r="K652" t="s">
        <v>1408</v>
      </c>
      <c r="L652" t="s">
        <v>1409</v>
      </c>
      <c r="N652" t="s">
        <v>1431</v>
      </c>
      <c r="O652" t="s">
        <v>1411</v>
      </c>
      <c r="P652" t="s">
        <v>252</v>
      </c>
      <c r="Q652" t="s">
        <v>1412</v>
      </c>
      <c r="R652" t="s">
        <v>1412</v>
      </c>
      <c r="S652" t="s">
        <v>1412</v>
      </c>
      <c r="T652" s="125">
        <v>10000</v>
      </c>
      <c r="V652">
        <v>271.97000000000003</v>
      </c>
      <c r="W652">
        <v>359.6</v>
      </c>
    </row>
    <row r="653" spans="1:23">
      <c r="A653" t="s">
        <v>246</v>
      </c>
      <c r="B653" t="s">
        <v>1135</v>
      </c>
      <c r="C653" t="s">
        <v>1622</v>
      </c>
      <c r="D653" t="s">
        <v>54</v>
      </c>
      <c r="E653">
        <v>12048548</v>
      </c>
      <c r="F653" s="111">
        <v>44952</v>
      </c>
      <c r="G653" t="s">
        <v>1775</v>
      </c>
      <c r="H653" s="111">
        <v>44952</v>
      </c>
      <c r="I653" t="s">
        <v>253</v>
      </c>
      <c r="K653" t="s">
        <v>1408</v>
      </c>
      <c r="L653" t="s">
        <v>1409</v>
      </c>
      <c r="N653" t="s">
        <v>1428</v>
      </c>
      <c r="O653" t="s">
        <v>1411</v>
      </c>
      <c r="P653" t="s">
        <v>254</v>
      </c>
      <c r="Q653" t="s">
        <v>1412</v>
      </c>
      <c r="R653" t="s">
        <v>1412</v>
      </c>
      <c r="S653" t="s">
        <v>1412</v>
      </c>
      <c r="T653" s="125">
        <v>15000</v>
      </c>
      <c r="V653">
        <v>130.38999999999999</v>
      </c>
      <c r="W653">
        <v>515.15</v>
      </c>
    </row>
    <row r="654" spans="1:23">
      <c r="A654" t="s">
        <v>246</v>
      </c>
      <c r="B654" t="s">
        <v>306</v>
      </c>
      <c r="C654" t="s">
        <v>264</v>
      </c>
      <c r="D654" t="s">
        <v>54</v>
      </c>
      <c r="E654">
        <v>5532971</v>
      </c>
      <c r="F654" s="111">
        <v>44987</v>
      </c>
      <c r="G654" t="s">
        <v>3229</v>
      </c>
      <c r="H654" s="111">
        <v>44988</v>
      </c>
      <c r="I654" t="s">
        <v>282</v>
      </c>
      <c r="K654" t="s">
        <v>1430</v>
      </c>
      <c r="L654" t="s">
        <v>1409</v>
      </c>
      <c r="N654" t="s">
        <v>1421</v>
      </c>
      <c r="O654" t="s">
        <v>1411</v>
      </c>
      <c r="P654" t="s">
        <v>254</v>
      </c>
      <c r="S654" t="s">
        <v>1414</v>
      </c>
      <c r="T654" s="125">
        <v>10000</v>
      </c>
    </row>
    <row r="655" spans="1:23">
      <c r="A655" t="s">
        <v>246</v>
      </c>
      <c r="B655" t="s">
        <v>306</v>
      </c>
      <c r="C655" t="s">
        <v>264</v>
      </c>
      <c r="D655" t="s">
        <v>54</v>
      </c>
      <c r="E655">
        <v>11793214</v>
      </c>
      <c r="F655" s="111">
        <v>44886</v>
      </c>
      <c r="G655" t="s">
        <v>687</v>
      </c>
      <c r="H655" s="111">
        <v>44888</v>
      </c>
      <c r="I655" t="s">
        <v>253</v>
      </c>
      <c r="K655" t="s">
        <v>1430</v>
      </c>
      <c r="L655" t="s">
        <v>1409</v>
      </c>
      <c r="N655" t="s">
        <v>1434</v>
      </c>
      <c r="O655" t="s">
        <v>1411</v>
      </c>
      <c r="P655" t="s">
        <v>254</v>
      </c>
      <c r="Q655" t="s">
        <v>1412</v>
      </c>
      <c r="R655" t="s">
        <v>1412</v>
      </c>
      <c r="S655" t="s">
        <v>1412</v>
      </c>
      <c r="T655" s="125">
        <v>15000</v>
      </c>
      <c r="V655">
        <v>7037.31</v>
      </c>
      <c r="W655">
        <v>6473.5</v>
      </c>
    </row>
    <row r="656" spans="1:23">
      <c r="A656" t="s">
        <v>246</v>
      </c>
      <c r="B656" t="s">
        <v>306</v>
      </c>
      <c r="C656" t="s">
        <v>264</v>
      </c>
      <c r="D656" t="s">
        <v>54</v>
      </c>
      <c r="E656">
        <v>11806859</v>
      </c>
      <c r="F656" s="111">
        <v>44888</v>
      </c>
      <c r="G656" t="s">
        <v>688</v>
      </c>
      <c r="H656" s="111">
        <v>44890</v>
      </c>
      <c r="I656" t="s">
        <v>253</v>
      </c>
      <c r="K656" t="s">
        <v>1408</v>
      </c>
      <c r="L656" t="s">
        <v>1409</v>
      </c>
      <c r="N656" t="s">
        <v>1421</v>
      </c>
      <c r="O656" t="s">
        <v>1411</v>
      </c>
      <c r="P656" t="s">
        <v>252</v>
      </c>
      <c r="Q656" t="s">
        <v>1412</v>
      </c>
      <c r="R656" t="s">
        <v>1412</v>
      </c>
      <c r="S656" t="s">
        <v>1412</v>
      </c>
      <c r="T656" s="125">
        <v>15000</v>
      </c>
      <c r="V656">
        <v>729.95</v>
      </c>
      <c r="W656">
        <v>2906.49</v>
      </c>
    </row>
    <row r="657" spans="1:23">
      <c r="A657" t="s">
        <v>246</v>
      </c>
      <c r="B657" t="s">
        <v>306</v>
      </c>
      <c r="C657" t="s">
        <v>264</v>
      </c>
      <c r="D657" t="s">
        <v>54</v>
      </c>
      <c r="E657">
        <v>11837787</v>
      </c>
      <c r="F657" s="111">
        <v>44895</v>
      </c>
      <c r="G657" t="s">
        <v>1056</v>
      </c>
      <c r="H657" s="111">
        <v>44902</v>
      </c>
      <c r="I657" t="s">
        <v>253</v>
      </c>
      <c r="K657" t="s">
        <v>1430</v>
      </c>
      <c r="L657" t="s">
        <v>1409</v>
      </c>
      <c r="N657" t="s">
        <v>1423</v>
      </c>
      <c r="O657" t="s">
        <v>1411</v>
      </c>
      <c r="P657" t="s">
        <v>254</v>
      </c>
      <c r="Q657" t="s">
        <v>1412</v>
      </c>
      <c r="R657" t="s">
        <v>1412</v>
      </c>
      <c r="S657" t="s">
        <v>1412</v>
      </c>
      <c r="T657" s="125">
        <v>15000</v>
      </c>
      <c r="V657">
        <v>777.35</v>
      </c>
      <c r="W657">
        <v>17946.740000000002</v>
      </c>
    </row>
    <row r="658" spans="1:23">
      <c r="A658" t="s">
        <v>246</v>
      </c>
      <c r="B658" t="s">
        <v>306</v>
      </c>
      <c r="C658" t="s">
        <v>264</v>
      </c>
      <c r="D658" t="s">
        <v>54</v>
      </c>
      <c r="E658">
        <v>12126447</v>
      </c>
      <c r="F658" s="111">
        <v>44971</v>
      </c>
      <c r="G658" t="s">
        <v>2482</v>
      </c>
      <c r="H658" s="111">
        <v>44972</v>
      </c>
      <c r="I658" t="s">
        <v>253</v>
      </c>
      <c r="K658" t="s">
        <v>1408</v>
      </c>
      <c r="L658" t="s">
        <v>1409</v>
      </c>
      <c r="N658" t="s">
        <v>1433</v>
      </c>
      <c r="O658" t="s">
        <v>1411</v>
      </c>
      <c r="P658" t="s">
        <v>252</v>
      </c>
      <c r="Q658" t="s">
        <v>1412</v>
      </c>
      <c r="R658" t="s">
        <v>1412</v>
      </c>
      <c r="S658" t="s">
        <v>1412</v>
      </c>
      <c r="T658" s="125">
        <v>10000</v>
      </c>
      <c r="V658">
        <v>2761.56</v>
      </c>
      <c r="W658">
        <v>8610.3700000000008</v>
      </c>
    </row>
    <row r="659" spans="1:23">
      <c r="A659" t="s">
        <v>246</v>
      </c>
      <c r="B659" t="s">
        <v>306</v>
      </c>
      <c r="C659" t="s">
        <v>264</v>
      </c>
      <c r="D659" t="s">
        <v>54</v>
      </c>
      <c r="E659">
        <v>12137594</v>
      </c>
      <c r="F659" s="111">
        <v>44973</v>
      </c>
      <c r="G659" t="s">
        <v>2483</v>
      </c>
      <c r="H659" s="111">
        <v>44980</v>
      </c>
      <c r="I659" t="s">
        <v>253</v>
      </c>
      <c r="K659" t="s">
        <v>1408</v>
      </c>
      <c r="L659" t="s">
        <v>1409</v>
      </c>
      <c r="N659" t="s">
        <v>1425</v>
      </c>
      <c r="O659" t="s">
        <v>1411</v>
      </c>
      <c r="P659" t="s">
        <v>252</v>
      </c>
      <c r="Q659" t="s">
        <v>1412</v>
      </c>
      <c r="R659" t="s">
        <v>1412</v>
      </c>
      <c r="S659" t="s">
        <v>1412</v>
      </c>
      <c r="T659" s="125">
        <v>10000</v>
      </c>
      <c r="V659">
        <v>320.49</v>
      </c>
      <c r="W659">
        <v>1448.3</v>
      </c>
    </row>
    <row r="660" spans="1:23">
      <c r="A660" t="s">
        <v>246</v>
      </c>
      <c r="B660" t="s">
        <v>306</v>
      </c>
      <c r="C660" t="s">
        <v>264</v>
      </c>
      <c r="D660" t="s">
        <v>54</v>
      </c>
      <c r="E660">
        <v>12151515</v>
      </c>
      <c r="F660" s="111">
        <v>44980</v>
      </c>
      <c r="G660" t="s">
        <v>2484</v>
      </c>
      <c r="H660" s="111">
        <v>44981</v>
      </c>
      <c r="I660" t="s">
        <v>282</v>
      </c>
      <c r="K660" t="s">
        <v>1408</v>
      </c>
      <c r="L660" t="s">
        <v>1409</v>
      </c>
      <c r="N660" t="s">
        <v>1425</v>
      </c>
      <c r="O660" t="s">
        <v>1411</v>
      </c>
      <c r="P660" t="s">
        <v>254</v>
      </c>
      <c r="S660" t="s">
        <v>1414</v>
      </c>
      <c r="T660" s="125">
        <v>10000</v>
      </c>
    </row>
    <row r="661" spans="1:23">
      <c r="A661" t="s">
        <v>246</v>
      </c>
      <c r="B661" t="s">
        <v>306</v>
      </c>
      <c r="C661" t="s">
        <v>264</v>
      </c>
      <c r="D661" t="s">
        <v>54</v>
      </c>
      <c r="E661">
        <v>12152281</v>
      </c>
      <c r="F661" s="111">
        <v>44980</v>
      </c>
      <c r="G661" t="s">
        <v>2485</v>
      </c>
      <c r="H661" s="111">
        <v>44984</v>
      </c>
      <c r="I661" t="s">
        <v>282</v>
      </c>
      <c r="K661" t="s">
        <v>1408</v>
      </c>
      <c r="L661" t="s">
        <v>1409</v>
      </c>
      <c r="N661" t="s">
        <v>1421</v>
      </c>
      <c r="O661" t="s">
        <v>1411</v>
      </c>
      <c r="P661" t="s">
        <v>254</v>
      </c>
      <c r="S661" t="s">
        <v>1414</v>
      </c>
      <c r="T661" s="125">
        <v>10000</v>
      </c>
    </row>
    <row r="662" spans="1:23">
      <c r="A662" t="s">
        <v>246</v>
      </c>
      <c r="B662" t="s">
        <v>306</v>
      </c>
      <c r="C662" t="s">
        <v>264</v>
      </c>
      <c r="D662" t="s">
        <v>54</v>
      </c>
      <c r="E662">
        <v>12173652</v>
      </c>
      <c r="F662" s="111">
        <v>44985</v>
      </c>
      <c r="G662" t="s">
        <v>3230</v>
      </c>
      <c r="H662" s="111">
        <v>44986</v>
      </c>
      <c r="I662" t="s">
        <v>253</v>
      </c>
      <c r="K662" t="s">
        <v>1408</v>
      </c>
      <c r="L662" t="s">
        <v>1409</v>
      </c>
      <c r="N662" t="s">
        <v>1447</v>
      </c>
      <c r="O662" t="s">
        <v>1411</v>
      </c>
      <c r="P662" t="s">
        <v>254</v>
      </c>
      <c r="Q662" t="s">
        <v>1412</v>
      </c>
      <c r="R662" t="s">
        <v>1412</v>
      </c>
      <c r="S662" t="s">
        <v>1412</v>
      </c>
      <c r="T662" s="125">
        <v>10000</v>
      </c>
      <c r="V662">
        <v>402.17</v>
      </c>
      <c r="W662">
        <v>500</v>
      </c>
    </row>
    <row r="663" spans="1:23">
      <c r="A663" t="s">
        <v>246</v>
      </c>
      <c r="B663" t="s">
        <v>306</v>
      </c>
      <c r="C663" t="s">
        <v>264</v>
      </c>
      <c r="D663" t="s">
        <v>54</v>
      </c>
      <c r="E663">
        <v>12236618</v>
      </c>
      <c r="F663" s="111">
        <v>45000</v>
      </c>
      <c r="G663" t="s">
        <v>3231</v>
      </c>
      <c r="H663" s="111">
        <v>45001</v>
      </c>
      <c r="I663" t="s">
        <v>282</v>
      </c>
      <c r="K663" t="s">
        <v>1408</v>
      </c>
      <c r="L663" t="s">
        <v>1409</v>
      </c>
      <c r="N663" t="s">
        <v>4159</v>
      </c>
      <c r="O663" t="s">
        <v>1411</v>
      </c>
      <c r="P663" t="s">
        <v>252</v>
      </c>
      <c r="S663" t="s">
        <v>1414</v>
      </c>
      <c r="T663" s="125">
        <v>10000</v>
      </c>
    </row>
    <row r="664" spans="1:23">
      <c r="A664" t="s">
        <v>246</v>
      </c>
      <c r="B664" t="s">
        <v>306</v>
      </c>
      <c r="C664" t="s">
        <v>264</v>
      </c>
      <c r="D664" t="s">
        <v>54</v>
      </c>
      <c r="E664">
        <v>12273348</v>
      </c>
      <c r="F664" s="111">
        <v>45008</v>
      </c>
      <c r="G664" t="s">
        <v>3232</v>
      </c>
      <c r="H664" s="111">
        <v>45009</v>
      </c>
      <c r="I664" t="s">
        <v>282</v>
      </c>
      <c r="K664" t="s">
        <v>1408</v>
      </c>
      <c r="L664" t="s">
        <v>1409</v>
      </c>
      <c r="N664" t="s">
        <v>1460</v>
      </c>
      <c r="O664" t="s">
        <v>1411</v>
      </c>
      <c r="P664" t="s">
        <v>252</v>
      </c>
      <c r="S664" t="s">
        <v>1414</v>
      </c>
      <c r="T664" s="125">
        <v>10000</v>
      </c>
    </row>
    <row r="665" spans="1:23">
      <c r="A665" t="s">
        <v>246</v>
      </c>
      <c r="B665" t="s">
        <v>306</v>
      </c>
      <c r="C665" t="s">
        <v>264</v>
      </c>
      <c r="D665" t="s">
        <v>54</v>
      </c>
      <c r="E665">
        <v>12626367</v>
      </c>
      <c r="F665" s="111">
        <v>45096</v>
      </c>
      <c r="G665" t="s">
        <v>5510</v>
      </c>
      <c r="H665" s="111">
        <v>45096</v>
      </c>
      <c r="I665" t="s">
        <v>253</v>
      </c>
      <c r="K665" t="s">
        <v>1408</v>
      </c>
      <c r="L665" t="s">
        <v>1409</v>
      </c>
      <c r="N665" t="s">
        <v>1420</v>
      </c>
      <c r="O665" t="s">
        <v>1411</v>
      </c>
      <c r="P665" t="s">
        <v>252</v>
      </c>
      <c r="Q665" t="s">
        <v>1412</v>
      </c>
      <c r="R665" t="s">
        <v>1412</v>
      </c>
      <c r="S665" t="s">
        <v>1415</v>
      </c>
      <c r="T665" s="125">
        <v>10000</v>
      </c>
      <c r="V665">
        <v>104.69</v>
      </c>
      <c r="W665">
        <v>1070.5</v>
      </c>
    </row>
    <row r="666" spans="1:23">
      <c r="A666" t="s">
        <v>246</v>
      </c>
      <c r="B666" t="s">
        <v>306</v>
      </c>
      <c r="C666" t="s">
        <v>264</v>
      </c>
      <c r="D666" t="s">
        <v>54</v>
      </c>
      <c r="E666">
        <v>12645282</v>
      </c>
      <c r="F666" s="111">
        <v>45099</v>
      </c>
      <c r="G666" t="s">
        <v>5511</v>
      </c>
      <c r="H666" s="111">
        <v>45099</v>
      </c>
      <c r="I666" t="s">
        <v>253</v>
      </c>
      <c r="K666" t="s">
        <v>1408</v>
      </c>
      <c r="L666" t="s">
        <v>1409</v>
      </c>
      <c r="N666" t="s">
        <v>1426</v>
      </c>
      <c r="O666" t="s">
        <v>1411</v>
      </c>
      <c r="P666" t="s">
        <v>252</v>
      </c>
      <c r="Q666" t="s">
        <v>1412</v>
      </c>
      <c r="R666" t="s">
        <v>1412</v>
      </c>
      <c r="S666" t="s">
        <v>1415</v>
      </c>
      <c r="T666" s="125">
        <v>10000</v>
      </c>
      <c r="V666">
        <v>611.73</v>
      </c>
      <c r="W666">
        <v>2080</v>
      </c>
    </row>
    <row r="667" spans="1:23">
      <c r="A667" t="s">
        <v>246</v>
      </c>
      <c r="B667" t="s">
        <v>306</v>
      </c>
      <c r="C667" t="s">
        <v>57</v>
      </c>
      <c r="D667" t="s">
        <v>58</v>
      </c>
      <c r="E667">
        <v>12100727</v>
      </c>
      <c r="F667" s="111">
        <v>44964</v>
      </c>
      <c r="G667" t="s">
        <v>2486</v>
      </c>
      <c r="H667" s="111">
        <v>44964</v>
      </c>
      <c r="I667" t="s">
        <v>282</v>
      </c>
      <c r="K667" t="s">
        <v>1408</v>
      </c>
      <c r="L667" t="s">
        <v>1409</v>
      </c>
      <c r="N667" t="s">
        <v>1433</v>
      </c>
      <c r="O667" t="s">
        <v>1411</v>
      </c>
      <c r="P667" t="s">
        <v>254</v>
      </c>
      <c r="T667" s="125">
        <v>10000</v>
      </c>
    </row>
    <row r="668" spans="1:23">
      <c r="A668" t="s">
        <v>246</v>
      </c>
      <c r="B668" t="s">
        <v>306</v>
      </c>
      <c r="C668" t="s">
        <v>57</v>
      </c>
      <c r="D668" t="s">
        <v>58</v>
      </c>
      <c r="E668">
        <v>12288305</v>
      </c>
      <c r="F668" s="111">
        <v>45054</v>
      </c>
      <c r="G668" t="s">
        <v>4810</v>
      </c>
      <c r="H668" s="111">
        <v>45054</v>
      </c>
      <c r="I668" t="s">
        <v>263</v>
      </c>
      <c r="K668" t="s">
        <v>1408</v>
      </c>
      <c r="L668" t="s">
        <v>1409</v>
      </c>
      <c r="N668" t="s">
        <v>1421</v>
      </c>
      <c r="O668" t="s">
        <v>1411</v>
      </c>
      <c r="P668" t="s">
        <v>252</v>
      </c>
      <c r="S668" t="s">
        <v>1414</v>
      </c>
      <c r="T668" s="125">
        <v>10000</v>
      </c>
    </row>
    <row r="669" spans="1:23">
      <c r="A669" t="s">
        <v>246</v>
      </c>
      <c r="B669" t="s">
        <v>306</v>
      </c>
      <c r="C669" t="s">
        <v>57</v>
      </c>
      <c r="D669" t="s">
        <v>58</v>
      </c>
      <c r="E669">
        <v>12458015</v>
      </c>
      <c r="F669" s="111">
        <v>45054</v>
      </c>
      <c r="G669" t="s">
        <v>4809</v>
      </c>
      <c r="H669" s="111">
        <v>45054</v>
      </c>
      <c r="I669" t="s">
        <v>282</v>
      </c>
      <c r="K669" t="s">
        <v>1408</v>
      </c>
      <c r="L669" t="s">
        <v>1409</v>
      </c>
      <c r="N669" t="s">
        <v>1433</v>
      </c>
      <c r="O669" t="s">
        <v>1411</v>
      </c>
      <c r="P669" t="s">
        <v>254</v>
      </c>
      <c r="R669" t="s">
        <v>1414</v>
      </c>
      <c r="S669" t="s">
        <v>1412</v>
      </c>
      <c r="T669" s="125">
        <v>10000</v>
      </c>
    </row>
    <row r="670" spans="1:23">
      <c r="A670" t="s">
        <v>246</v>
      </c>
      <c r="B670" t="s">
        <v>306</v>
      </c>
      <c r="C670" t="s">
        <v>53</v>
      </c>
      <c r="D670" t="s">
        <v>54</v>
      </c>
      <c r="E670">
        <v>1008907</v>
      </c>
      <c r="F670" s="111">
        <v>45040</v>
      </c>
      <c r="G670" t="s">
        <v>4344</v>
      </c>
      <c r="H670" s="111">
        <v>45040</v>
      </c>
      <c r="I670" t="s">
        <v>253</v>
      </c>
      <c r="K670" t="s">
        <v>1418</v>
      </c>
      <c r="L670" t="s">
        <v>1409</v>
      </c>
      <c r="N670" t="s">
        <v>1432</v>
      </c>
      <c r="O670" t="s">
        <v>1411</v>
      </c>
      <c r="P670" t="s">
        <v>254</v>
      </c>
      <c r="Q670" t="s">
        <v>1412</v>
      </c>
      <c r="R670" t="s">
        <v>1412</v>
      </c>
      <c r="S670" t="s">
        <v>1412</v>
      </c>
      <c r="T670" s="125">
        <v>30000</v>
      </c>
      <c r="V670">
        <v>2475.88</v>
      </c>
      <c r="W670">
        <v>16523.849999999999</v>
      </c>
    </row>
    <row r="671" spans="1:23">
      <c r="A671" t="s">
        <v>246</v>
      </c>
      <c r="B671" t="s">
        <v>306</v>
      </c>
      <c r="C671" t="s">
        <v>53</v>
      </c>
      <c r="D671" t="s">
        <v>54</v>
      </c>
      <c r="E671">
        <v>4310896</v>
      </c>
      <c r="F671" s="111">
        <v>44917</v>
      </c>
      <c r="G671" t="s">
        <v>1057</v>
      </c>
      <c r="H671" s="111">
        <v>44917</v>
      </c>
      <c r="I671" t="s">
        <v>253</v>
      </c>
      <c r="K671" t="s">
        <v>1430</v>
      </c>
      <c r="L671" t="s">
        <v>1409</v>
      </c>
      <c r="N671" t="s">
        <v>1433</v>
      </c>
      <c r="O671" t="s">
        <v>1411</v>
      </c>
      <c r="P671" t="s">
        <v>254</v>
      </c>
      <c r="Q671" t="s">
        <v>1412</v>
      </c>
      <c r="R671" t="s">
        <v>1412</v>
      </c>
      <c r="S671" t="s">
        <v>1412</v>
      </c>
      <c r="T671" s="125">
        <v>15000</v>
      </c>
      <c r="V671">
        <v>3214.44</v>
      </c>
      <c r="W671">
        <v>12536.14</v>
      </c>
    </row>
    <row r="672" spans="1:23">
      <c r="A672" t="s">
        <v>246</v>
      </c>
      <c r="B672" t="s">
        <v>306</v>
      </c>
      <c r="C672" t="s">
        <v>53</v>
      </c>
      <c r="D672" t="s">
        <v>54</v>
      </c>
      <c r="E672">
        <v>7953991</v>
      </c>
      <c r="F672" s="111">
        <v>45061</v>
      </c>
      <c r="G672" t="s">
        <v>4812</v>
      </c>
      <c r="H672" s="111">
        <v>45061</v>
      </c>
      <c r="I672" t="s">
        <v>263</v>
      </c>
      <c r="K672" t="s">
        <v>1430</v>
      </c>
      <c r="L672" t="s">
        <v>1409</v>
      </c>
      <c r="N672" t="s">
        <v>1439</v>
      </c>
      <c r="O672" t="s">
        <v>1411</v>
      </c>
      <c r="P672" t="s">
        <v>254</v>
      </c>
      <c r="Q672" t="s">
        <v>1414</v>
      </c>
      <c r="R672" t="s">
        <v>1414</v>
      </c>
      <c r="S672" t="s">
        <v>1412</v>
      </c>
      <c r="T672" s="125">
        <v>10000</v>
      </c>
    </row>
    <row r="673" spans="1:23">
      <c r="A673" t="s">
        <v>246</v>
      </c>
      <c r="B673" t="s">
        <v>306</v>
      </c>
      <c r="C673" t="s">
        <v>53</v>
      </c>
      <c r="D673" t="s">
        <v>54</v>
      </c>
      <c r="E673">
        <v>11470078</v>
      </c>
      <c r="F673" s="111">
        <v>45065</v>
      </c>
      <c r="G673" t="s">
        <v>4813</v>
      </c>
      <c r="H673" s="111">
        <v>45065</v>
      </c>
      <c r="I673" t="s">
        <v>263</v>
      </c>
      <c r="K673" t="s">
        <v>1418</v>
      </c>
      <c r="L673" t="s">
        <v>1409</v>
      </c>
      <c r="N673" t="s">
        <v>1431</v>
      </c>
      <c r="O673" t="s">
        <v>1411</v>
      </c>
      <c r="P673" t="s">
        <v>254</v>
      </c>
      <c r="S673" t="s">
        <v>1414</v>
      </c>
      <c r="T673" s="125">
        <v>30000</v>
      </c>
    </row>
    <row r="674" spans="1:23">
      <c r="A674" t="s">
        <v>246</v>
      </c>
      <c r="B674" t="s">
        <v>306</v>
      </c>
      <c r="C674" t="s">
        <v>53</v>
      </c>
      <c r="D674" t="s">
        <v>54</v>
      </c>
      <c r="E674">
        <v>11521505</v>
      </c>
      <c r="F674" s="111">
        <v>44831</v>
      </c>
      <c r="G674" t="s">
        <v>307</v>
      </c>
      <c r="H674" s="111">
        <v>44834</v>
      </c>
      <c r="I674" t="s">
        <v>282</v>
      </c>
      <c r="K674" t="s">
        <v>1430</v>
      </c>
      <c r="L674" t="s">
        <v>1409</v>
      </c>
      <c r="N674" t="s">
        <v>1464</v>
      </c>
      <c r="O674" t="s">
        <v>1411</v>
      </c>
      <c r="P674" t="s">
        <v>254</v>
      </c>
      <c r="Q674" t="s">
        <v>1414</v>
      </c>
      <c r="R674" t="s">
        <v>1414</v>
      </c>
      <c r="S674" t="s">
        <v>1412</v>
      </c>
      <c r="T674" s="125">
        <v>15000</v>
      </c>
    </row>
    <row r="675" spans="1:23">
      <c r="A675" t="s">
        <v>246</v>
      </c>
      <c r="B675" t="s">
        <v>306</v>
      </c>
      <c r="C675" t="s">
        <v>53</v>
      </c>
      <c r="D675" t="s">
        <v>54</v>
      </c>
      <c r="E675">
        <v>11539135</v>
      </c>
      <c r="F675" s="111">
        <v>44833</v>
      </c>
      <c r="G675" t="s">
        <v>308</v>
      </c>
      <c r="H675" s="111">
        <v>44834</v>
      </c>
      <c r="I675" t="s">
        <v>253</v>
      </c>
      <c r="K675" t="s">
        <v>1408</v>
      </c>
      <c r="L675" t="s">
        <v>1409</v>
      </c>
      <c r="N675" t="s">
        <v>1465</v>
      </c>
      <c r="O675" t="s">
        <v>1411</v>
      </c>
      <c r="P675" t="s">
        <v>254</v>
      </c>
      <c r="Q675" t="s">
        <v>1412</v>
      </c>
      <c r="R675" t="s">
        <v>1412</v>
      </c>
      <c r="S675" t="s">
        <v>1412</v>
      </c>
      <c r="T675" s="125">
        <v>15000</v>
      </c>
      <c r="V675">
        <v>1387.45</v>
      </c>
      <c r="W675">
        <v>2338.25</v>
      </c>
    </row>
    <row r="676" spans="1:23">
      <c r="A676" t="s">
        <v>246</v>
      </c>
      <c r="B676" t="s">
        <v>306</v>
      </c>
      <c r="C676" t="s">
        <v>53</v>
      </c>
      <c r="D676" t="s">
        <v>54</v>
      </c>
      <c r="E676">
        <v>11625862</v>
      </c>
      <c r="F676" s="111">
        <v>44851</v>
      </c>
      <c r="G676" t="s">
        <v>309</v>
      </c>
      <c r="H676" s="111">
        <v>44852</v>
      </c>
      <c r="I676" t="s">
        <v>282</v>
      </c>
      <c r="K676" t="s">
        <v>1430</v>
      </c>
      <c r="L676" t="s">
        <v>1409</v>
      </c>
      <c r="N676" t="s">
        <v>1437</v>
      </c>
      <c r="O676" t="s">
        <v>1411</v>
      </c>
      <c r="P676" t="s">
        <v>254</v>
      </c>
      <c r="S676" t="s">
        <v>1414</v>
      </c>
      <c r="T676" s="125">
        <v>15000</v>
      </c>
    </row>
    <row r="677" spans="1:23">
      <c r="A677" t="s">
        <v>246</v>
      </c>
      <c r="B677" t="s">
        <v>306</v>
      </c>
      <c r="C677" t="s">
        <v>53</v>
      </c>
      <c r="D677" t="s">
        <v>54</v>
      </c>
      <c r="E677">
        <v>11626402</v>
      </c>
      <c r="F677" s="111">
        <v>44851</v>
      </c>
      <c r="G677" t="s">
        <v>310</v>
      </c>
      <c r="H677" s="111">
        <v>44852</v>
      </c>
      <c r="I677" t="s">
        <v>253</v>
      </c>
      <c r="K677" t="s">
        <v>1430</v>
      </c>
      <c r="L677" t="s">
        <v>1409</v>
      </c>
      <c r="N677" t="s">
        <v>1437</v>
      </c>
      <c r="O677" t="s">
        <v>1411</v>
      </c>
      <c r="P677" t="s">
        <v>254</v>
      </c>
      <c r="Q677" t="s">
        <v>1412</v>
      </c>
      <c r="R677" t="s">
        <v>1412</v>
      </c>
      <c r="S677" t="s">
        <v>1412</v>
      </c>
      <c r="T677" s="125">
        <v>15000</v>
      </c>
      <c r="V677">
        <v>49.15</v>
      </c>
      <c r="W677">
        <v>450</v>
      </c>
    </row>
    <row r="678" spans="1:23">
      <c r="A678" t="s">
        <v>246</v>
      </c>
      <c r="B678" t="s">
        <v>306</v>
      </c>
      <c r="C678" t="s">
        <v>53</v>
      </c>
      <c r="D678" t="s">
        <v>54</v>
      </c>
      <c r="E678">
        <v>11650309</v>
      </c>
      <c r="F678" s="111">
        <v>44854</v>
      </c>
      <c r="G678" t="s">
        <v>311</v>
      </c>
      <c r="H678" s="111">
        <v>44858</v>
      </c>
      <c r="I678" t="s">
        <v>263</v>
      </c>
      <c r="K678" t="s">
        <v>1408</v>
      </c>
      <c r="L678" t="s">
        <v>1409</v>
      </c>
      <c r="N678" t="s">
        <v>1421</v>
      </c>
      <c r="O678" t="s">
        <v>1411</v>
      </c>
      <c r="P678" t="s">
        <v>252</v>
      </c>
      <c r="S678" t="s">
        <v>1414</v>
      </c>
      <c r="T678" s="125">
        <v>15000</v>
      </c>
    </row>
    <row r="679" spans="1:23">
      <c r="A679" t="s">
        <v>246</v>
      </c>
      <c r="B679" t="s">
        <v>306</v>
      </c>
      <c r="C679" t="s">
        <v>53</v>
      </c>
      <c r="D679" t="s">
        <v>54</v>
      </c>
      <c r="E679">
        <v>11670566</v>
      </c>
      <c r="F679" s="111">
        <v>44860</v>
      </c>
      <c r="G679" t="s">
        <v>597</v>
      </c>
      <c r="H679" s="111">
        <v>44860</v>
      </c>
      <c r="I679" t="s">
        <v>253</v>
      </c>
      <c r="K679" t="s">
        <v>1408</v>
      </c>
      <c r="L679" t="s">
        <v>1409</v>
      </c>
      <c r="N679" t="s">
        <v>1444</v>
      </c>
      <c r="O679" t="s">
        <v>1411</v>
      </c>
      <c r="P679" t="s">
        <v>252</v>
      </c>
      <c r="Q679" t="s">
        <v>1412</v>
      </c>
      <c r="R679" t="s">
        <v>1412</v>
      </c>
      <c r="S679" t="s">
        <v>1412</v>
      </c>
      <c r="T679" s="125">
        <v>15000</v>
      </c>
      <c r="V679">
        <v>128.91</v>
      </c>
      <c r="W679">
        <v>13994.42</v>
      </c>
    </row>
    <row r="680" spans="1:23">
      <c r="A680" t="s">
        <v>246</v>
      </c>
      <c r="B680" t="s">
        <v>306</v>
      </c>
      <c r="C680" t="s">
        <v>53</v>
      </c>
      <c r="D680" t="s">
        <v>54</v>
      </c>
      <c r="E680">
        <v>11671017</v>
      </c>
      <c r="F680" s="111">
        <v>44859</v>
      </c>
      <c r="G680" t="s">
        <v>598</v>
      </c>
      <c r="H680" s="111">
        <v>44860</v>
      </c>
      <c r="I680" t="s">
        <v>282</v>
      </c>
      <c r="K680" t="s">
        <v>1430</v>
      </c>
      <c r="L680" t="s">
        <v>1438</v>
      </c>
      <c r="N680" t="s">
        <v>1466</v>
      </c>
      <c r="O680" t="s">
        <v>1411</v>
      </c>
      <c r="P680" t="s">
        <v>254</v>
      </c>
      <c r="S680" t="s">
        <v>1414</v>
      </c>
      <c r="T680" s="125">
        <v>15000</v>
      </c>
    </row>
    <row r="681" spans="1:23">
      <c r="A681" t="s">
        <v>246</v>
      </c>
      <c r="B681" t="s">
        <v>306</v>
      </c>
      <c r="C681" t="s">
        <v>53</v>
      </c>
      <c r="D681" t="s">
        <v>54</v>
      </c>
      <c r="E681">
        <v>11671017</v>
      </c>
      <c r="F681" s="111">
        <v>44859</v>
      </c>
      <c r="G681" t="s">
        <v>598</v>
      </c>
      <c r="H681" s="111">
        <v>44860</v>
      </c>
      <c r="I681" t="s">
        <v>282</v>
      </c>
      <c r="K681" t="s">
        <v>1430</v>
      </c>
      <c r="L681" t="s">
        <v>1409</v>
      </c>
      <c r="N681" t="s">
        <v>1466</v>
      </c>
      <c r="O681" t="s">
        <v>1411</v>
      </c>
      <c r="P681" t="s">
        <v>254</v>
      </c>
      <c r="S681" t="s">
        <v>1414</v>
      </c>
      <c r="T681" s="125">
        <v>15000</v>
      </c>
    </row>
    <row r="682" spans="1:23">
      <c r="A682" t="s">
        <v>246</v>
      </c>
      <c r="B682" t="s">
        <v>306</v>
      </c>
      <c r="C682" t="s">
        <v>53</v>
      </c>
      <c r="D682" t="s">
        <v>54</v>
      </c>
      <c r="E682">
        <v>11681737</v>
      </c>
      <c r="F682" s="111">
        <v>45078</v>
      </c>
      <c r="G682" t="s">
        <v>5513</v>
      </c>
      <c r="H682" s="111">
        <v>45078</v>
      </c>
      <c r="I682" t="s">
        <v>282</v>
      </c>
      <c r="K682" t="s">
        <v>1408</v>
      </c>
      <c r="L682" t="s">
        <v>1409</v>
      </c>
      <c r="N682" t="s">
        <v>1420</v>
      </c>
      <c r="O682" t="s">
        <v>1411</v>
      </c>
      <c r="P682" t="s">
        <v>252</v>
      </c>
      <c r="Q682" t="s">
        <v>1414</v>
      </c>
      <c r="R682" t="s">
        <v>1414</v>
      </c>
      <c r="S682" t="s">
        <v>1412</v>
      </c>
      <c r="T682" s="125">
        <v>10000</v>
      </c>
    </row>
    <row r="683" spans="1:23">
      <c r="A683" t="s">
        <v>246</v>
      </c>
      <c r="B683" t="s">
        <v>306</v>
      </c>
      <c r="C683" t="s">
        <v>53</v>
      </c>
      <c r="D683" t="s">
        <v>54</v>
      </c>
      <c r="E683">
        <v>11731441</v>
      </c>
      <c r="F683" s="111">
        <v>44869</v>
      </c>
      <c r="G683" t="s">
        <v>689</v>
      </c>
      <c r="H683" s="111">
        <v>44872</v>
      </c>
      <c r="I683" t="s">
        <v>282</v>
      </c>
      <c r="K683" t="s">
        <v>1408</v>
      </c>
      <c r="L683" t="s">
        <v>1438</v>
      </c>
      <c r="N683" t="s">
        <v>1431</v>
      </c>
      <c r="O683" t="s">
        <v>1411</v>
      </c>
      <c r="P683" t="s">
        <v>252</v>
      </c>
      <c r="S683" t="s">
        <v>1414</v>
      </c>
      <c r="T683" s="125">
        <v>15000</v>
      </c>
    </row>
    <row r="684" spans="1:23">
      <c r="A684" t="s">
        <v>246</v>
      </c>
      <c r="B684" t="s">
        <v>306</v>
      </c>
      <c r="C684" t="s">
        <v>53</v>
      </c>
      <c r="D684" t="s">
        <v>54</v>
      </c>
      <c r="E684">
        <v>11731441</v>
      </c>
      <c r="F684" s="111">
        <v>44869</v>
      </c>
      <c r="G684" t="s">
        <v>689</v>
      </c>
      <c r="H684" s="111">
        <v>44872</v>
      </c>
      <c r="I684" t="s">
        <v>282</v>
      </c>
      <c r="K684" t="s">
        <v>1408</v>
      </c>
      <c r="L684" t="s">
        <v>1409</v>
      </c>
      <c r="N684" t="s">
        <v>1431</v>
      </c>
      <c r="O684" t="s">
        <v>1411</v>
      </c>
      <c r="P684" t="s">
        <v>252</v>
      </c>
      <c r="S684" t="s">
        <v>1414</v>
      </c>
      <c r="T684" s="125">
        <v>15000</v>
      </c>
    </row>
    <row r="685" spans="1:23">
      <c r="A685" t="s">
        <v>246</v>
      </c>
      <c r="B685" t="s">
        <v>306</v>
      </c>
      <c r="C685" t="s">
        <v>53</v>
      </c>
      <c r="D685" t="s">
        <v>54</v>
      </c>
      <c r="E685">
        <v>11748961</v>
      </c>
      <c r="F685" s="111">
        <v>44875</v>
      </c>
      <c r="G685" t="s">
        <v>692</v>
      </c>
      <c r="H685" s="111">
        <v>44881</v>
      </c>
      <c r="I685" t="s">
        <v>253</v>
      </c>
      <c r="K685" t="s">
        <v>1408</v>
      </c>
      <c r="L685" t="s">
        <v>1409</v>
      </c>
      <c r="N685" t="s">
        <v>1456</v>
      </c>
      <c r="O685" t="s">
        <v>1411</v>
      </c>
      <c r="P685" t="s">
        <v>254</v>
      </c>
      <c r="Q685" t="s">
        <v>1412</v>
      </c>
      <c r="R685" t="s">
        <v>1412</v>
      </c>
      <c r="S685" t="s">
        <v>1429</v>
      </c>
      <c r="T685" s="125">
        <v>50000</v>
      </c>
      <c r="V685">
        <v>0</v>
      </c>
      <c r="W685">
        <v>108542.56</v>
      </c>
    </row>
    <row r="686" spans="1:23">
      <c r="A686" t="s">
        <v>246</v>
      </c>
      <c r="B686" t="s">
        <v>306</v>
      </c>
      <c r="C686" t="s">
        <v>53</v>
      </c>
      <c r="D686" t="s">
        <v>54</v>
      </c>
      <c r="E686">
        <v>11754166</v>
      </c>
      <c r="F686" s="111">
        <v>44875</v>
      </c>
      <c r="G686" t="s">
        <v>693</v>
      </c>
      <c r="H686" s="111">
        <v>44879</v>
      </c>
      <c r="I686" t="s">
        <v>253</v>
      </c>
      <c r="K686" t="s">
        <v>1408</v>
      </c>
      <c r="L686" t="s">
        <v>1409</v>
      </c>
      <c r="N686" t="s">
        <v>1431</v>
      </c>
      <c r="O686" t="s">
        <v>1411</v>
      </c>
      <c r="P686" t="s">
        <v>252</v>
      </c>
      <c r="Q686" t="s">
        <v>1412</v>
      </c>
      <c r="R686" t="s">
        <v>1412</v>
      </c>
      <c r="S686" t="s">
        <v>1412</v>
      </c>
      <c r="T686" s="125">
        <v>15000</v>
      </c>
      <c r="V686">
        <v>432.26</v>
      </c>
      <c r="W686">
        <v>1711</v>
      </c>
    </row>
    <row r="687" spans="1:23">
      <c r="A687" t="s">
        <v>246</v>
      </c>
      <c r="B687" t="s">
        <v>306</v>
      </c>
      <c r="C687" t="s">
        <v>53</v>
      </c>
      <c r="D687" t="s">
        <v>54</v>
      </c>
      <c r="E687">
        <v>11761240</v>
      </c>
      <c r="F687" s="111">
        <v>44876</v>
      </c>
      <c r="G687" t="s">
        <v>694</v>
      </c>
      <c r="H687" s="111">
        <v>44879</v>
      </c>
      <c r="I687" t="s">
        <v>253</v>
      </c>
      <c r="K687" t="s">
        <v>1408</v>
      </c>
      <c r="L687" t="s">
        <v>1409</v>
      </c>
      <c r="N687" t="s">
        <v>1467</v>
      </c>
      <c r="O687" t="s">
        <v>1411</v>
      </c>
      <c r="P687" t="s">
        <v>254</v>
      </c>
      <c r="Q687" t="s">
        <v>1412</v>
      </c>
      <c r="R687" t="s">
        <v>1412</v>
      </c>
      <c r="S687" t="s">
        <v>1412</v>
      </c>
      <c r="T687" s="125">
        <v>15000</v>
      </c>
      <c r="V687">
        <v>463.02</v>
      </c>
      <c r="W687">
        <v>1345</v>
      </c>
    </row>
    <row r="688" spans="1:23">
      <c r="A688" t="s">
        <v>246</v>
      </c>
      <c r="B688" t="s">
        <v>306</v>
      </c>
      <c r="C688" t="s">
        <v>53</v>
      </c>
      <c r="D688" t="s">
        <v>54</v>
      </c>
      <c r="E688">
        <v>11904978</v>
      </c>
      <c r="F688" s="111">
        <v>44915</v>
      </c>
      <c r="G688" t="s">
        <v>1058</v>
      </c>
      <c r="H688" s="111">
        <v>44917</v>
      </c>
      <c r="I688" t="s">
        <v>282</v>
      </c>
      <c r="K688" t="s">
        <v>1408</v>
      </c>
      <c r="L688" t="s">
        <v>1409</v>
      </c>
      <c r="N688" t="s">
        <v>1458</v>
      </c>
      <c r="O688" t="s">
        <v>1411</v>
      </c>
      <c r="P688" t="s">
        <v>254</v>
      </c>
      <c r="S688" t="s">
        <v>1414</v>
      </c>
      <c r="T688" s="125">
        <v>15000</v>
      </c>
    </row>
    <row r="689" spans="1:23">
      <c r="A689" t="s">
        <v>246</v>
      </c>
      <c r="B689" t="s">
        <v>306</v>
      </c>
      <c r="C689" t="s">
        <v>53</v>
      </c>
      <c r="D689" t="s">
        <v>54</v>
      </c>
      <c r="E689">
        <v>11974112</v>
      </c>
      <c r="F689" s="111">
        <v>44931</v>
      </c>
      <c r="G689" t="s">
        <v>1620</v>
      </c>
      <c r="H689" s="111">
        <v>44935</v>
      </c>
      <c r="I689" t="s">
        <v>282</v>
      </c>
      <c r="K689" t="s">
        <v>1408</v>
      </c>
      <c r="L689" t="s">
        <v>1409</v>
      </c>
      <c r="N689" t="s">
        <v>1425</v>
      </c>
      <c r="O689" t="s">
        <v>1411</v>
      </c>
      <c r="P689" t="s">
        <v>252</v>
      </c>
      <c r="R689" t="s">
        <v>1414</v>
      </c>
      <c r="S689" t="s">
        <v>1412</v>
      </c>
      <c r="T689" s="125">
        <v>15000</v>
      </c>
    </row>
    <row r="690" spans="1:23">
      <c r="A690" t="s">
        <v>246</v>
      </c>
      <c r="B690" t="s">
        <v>306</v>
      </c>
      <c r="C690" t="s">
        <v>53</v>
      </c>
      <c r="D690" t="s">
        <v>54</v>
      </c>
      <c r="E690">
        <v>11992296</v>
      </c>
      <c r="F690" s="111">
        <v>44986</v>
      </c>
      <c r="G690" t="s">
        <v>3234</v>
      </c>
      <c r="H690" s="111">
        <v>44987</v>
      </c>
      <c r="I690" t="s">
        <v>263</v>
      </c>
      <c r="K690" t="s">
        <v>1430</v>
      </c>
      <c r="L690" t="s">
        <v>1409</v>
      </c>
      <c r="N690" t="s">
        <v>1444</v>
      </c>
      <c r="O690" t="s">
        <v>1411</v>
      </c>
      <c r="P690" t="s">
        <v>254</v>
      </c>
      <c r="S690" t="s">
        <v>1414</v>
      </c>
      <c r="T690" s="125">
        <v>40000</v>
      </c>
    </row>
    <row r="691" spans="1:23">
      <c r="A691" t="s">
        <v>246</v>
      </c>
      <c r="B691" t="s">
        <v>306</v>
      </c>
      <c r="C691" t="s">
        <v>53</v>
      </c>
      <c r="D691" t="s">
        <v>54</v>
      </c>
      <c r="E691">
        <v>12129380</v>
      </c>
      <c r="F691" s="111">
        <v>44972</v>
      </c>
      <c r="G691" t="s">
        <v>2487</v>
      </c>
      <c r="H691" s="111">
        <v>44977</v>
      </c>
      <c r="I691" t="s">
        <v>253</v>
      </c>
      <c r="K691" t="s">
        <v>1418</v>
      </c>
      <c r="L691" t="s">
        <v>1409</v>
      </c>
      <c r="N691" t="s">
        <v>1433</v>
      </c>
      <c r="O691" t="s">
        <v>1411</v>
      </c>
      <c r="P691" t="s">
        <v>254</v>
      </c>
      <c r="Q691" t="s">
        <v>1412</v>
      </c>
      <c r="R691" t="s">
        <v>1412</v>
      </c>
      <c r="S691" t="s">
        <v>1412</v>
      </c>
      <c r="T691" s="125">
        <v>50000</v>
      </c>
      <c r="V691">
        <v>9963.15</v>
      </c>
      <c r="W691">
        <v>23418.49</v>
      </c>
    </row>
    <row r="692" spans="1:23">
      <c r="A692" t="s">
        <v>246</v>
      </c>
      <c r="B692" t="s">
        <v>306</v>
      </c>
      <c r="C692" t="s">
        <v>53</v>
      </c>
      <c r="D692" t="s">
        <v>54</v>
      </c>
      <c r="E692">
        <v>12175202</v>
      </c>
      <c r="F692" s="111">
        <v>44985</v>
      </c>
      <c r="G692" t="s">
        <v>3235</v>
      </c>
      <c r="H692" s="111">
        <v>44986</v>
      </c>
      <c r="I692" t="s">
        <v>282</v>
      </c>
      <c r="K692" t="s">
        <v>1408</v>
      </c>
      <c r="L692" t="s">
        <v>1409</v>
      </c>
      <c r="N692" t="s">
        <v>1439</v>
      </c>
      <c r="O692" t="s">
        <v>1411</v>
      </c>
      <c r="P692" t="s">
        <v>252</v>
      </c>
      <c r="R692" t="s">
        <v>1414</v>
      </c>
      <c r="S692" t="s">
        <v>1412</v>
      </c>
      <c r="T692" s="125">
        <v>10000</v>
      </c>
    </row>
    <row r="693" spans="1:23">
      <c r="A693" t="s">
        <v>246</v>
      </c>
      <c r="B693" t="s">
        <v>306</v>
      </c>
      <c r="C693" t="s">
        <v>53</v>
      </c>
      <c r="D693" t="s">
        <v>54</v>
      </c>
      <c r="E693">
        <v>12210347</v>
      </c>
      <c r="F693" s="111">
        <v>44993</v>
      </c>
      <c r="G693" t="s">
        <v>3236</v>
      </c>
      <c r="H693" s="111">
        <v>44994</v>
      </c>
      <c r="I693" t="s">
        <v>263</v>
      </c>
      <c r="K693" t="s">
        <v>1408</v>
      </c>
      <c r="L693" t="s">
        <v>1409</v>
      </c>
      <c r="N693" t="s">
        <v>1431</v>
      </c>
      <c r="O693" t="s">
        <v>1411</v>
      </c>
      <c r="P693" t="s">
        <v>252</v>
      </c>
      <c r="S693" t="s">
        <v>1414</v>
      </c>
      <c r="T693" s="125">
        <v>10000</v>
      </c>
    </row>
    <row r="694" spans="1:23">
      <c r="A694" t="s">
        <v>246</v>
      </c>
      <c r="B694" t="s">
        <v>306</v>
      </c>
      <c r="C694" t="s">
        <v>53</v>
      </c>
      <c r="D694" t="s">
        <v>54</v>
      </c>
      <c r="E694">
        <v>12219816</v>
      </c>
      <c r="F694" s="111">
        <v>44995</v>
      </c>
      <c r="G694" t="s">
        <v>3237</v>
      </c>
      <c r="H694" s="111">
        <v>45008</v>
      </c>
      <c r="I694" t="s">
        <v>282</v>
      </c>
      <c r="K694" t="s">
        <v>1408</v>
      </c>
      <c r="L694" t="s">
        <v>1409</v>
      </c>
      <c r="N694" t="s">
        <v>4744</v>
      </c>
      <c r="O694" t="s">
        <v>1411</v>
      </c>
      <c r="P694" t="s">
        <v>252</v>
      </c>
      <c r="S694" t="s">
        <v>1414</v>
      </c>
      <c r="T694" s="125">
        <v>10000</v>
      </c>
    </row>
    <row r="695" spans="1:23">
      <c r="A695" t="s">
        <v>246</v>
      </c>
      <c r="B695" t="s">
        <v>306</v>
      </c>
      <c r="C695" t="s">
        <v>53</v>
      </c>
      <c r="D695" t="s">
        <v>54</v>
      </c>
      <c r="E695">
        <v>12225387</v>
      </c>
      <c r="F695" s="111">
        <v>44998</v>
      </c>
      <c r="G695" t="s">
        <v>3238</v>
      </c>
      <c r="H695" s="111">
        <v>45000</v>
      </c>
      <c r="I695" t="s">
        <v>263</v>
      </c>
      <c r="K695" t="s">
        <v>1408</v>
      </c>
      <c r="L695" t="s">
        <v>1409</v>
      </c>
      <c r="N695" t="s">
        <v>1419</v>
      </c>
      <c r="O695" t="s">
        <v>1411</v>
      </c>
      <c r="P695" t="s">
        <v>252</v>
      </c>
      <c r="S695" t="s">
        <v>1414</v>
      </c>
      <c r="T695" s="125">
        <v>10000</v>
      </c>
    </row>
    <row r="696" spans="1:23">
      <c r="A696" t="s">
        <v>246</v>
      </c>
      <c r="B696" t="s">
        <v>306</v>
      </c>
      <c r="C696" t="s">
        <v>53</v>
      </c>
      <c r="D696" t="s">
        <v>54</v>
      </c>
      <c r="E696">
        <v>12254999</v>
      </c>
      <c r="F696" s="111">
        <v>45006</v>
      </c>
      <c r="G696" t="s">
        <v>3239</v>
      </c>
      <c r="H696" s="111">
        <v>45007</v>
      </c>
      <c r="I696" t="s">
        <v>253</v>
      </c>
      <c r="K696" t="s">
        <v>1408</v>
      </c>
      <c r="L696" t="s">
        <v>1409</v>
      </c>
      <c r="N696" t="s">
        <v>1421</v>
      </c>
      <c r="O696" t="s">
        <v>1411</v>
      </c>
      <c r="P696" t="s">
        <v>252</v>
      </c>
      <c r="Q696" t="s">
        <v>1412</v>
      </c>
      <c r="R696" t="s">
        <v>1412</v>
      </c>
      <c r="S696" t="s">
        <v>1412</v>
      </c>
      <c r="T696" s="125">
        <v>10000</v>
      </c>
      <c r="V696">
        <v>6615.24</v>
      </c>
      <c r="W696">
        <v>17364.5</v>
      </c>
    </row>
    <row r="697" spans="1:23">
      <c r="A697" t="s">
        <v>246</v>
      </c>
      <c r="B697" t="s">
        <v>306</v>
      </c>
      <c r="C697" t="s">
        <v>53</v>
      </c>
      <c r="D697" t="s">
        <v>54</v>
      </c>
      <c r="E697">
        <v>12262154</v>
      </c>
      <c r="F697" s="111">
        <v>45106</v>
      </c>
      <c r="G697" t="s">
        <v>5553</v>
      </c>
      <c r="H697" s="111">
        <v>45106</v>
      </c>
      <c r="I697" t="s">
        <v>282</v>
      </c>
      <c r="K697" t="s">
        <v>1430</v>
      </c>
      <c r="L697" t="s">
        <v>1409</v>
      </c>
      <c r="N697" t="s">
        <v>1410</v>
      </c>
      <c r="O697" t="s">
        <v>1411</v>
      </c>
      <c r="P697" t="s">
        <v>254</v>
      </c>
      <c r="Q697" t="s">
        <v>1414</v>
      </c>
      <c r="R697" t="s">
        <v>1414</v>
      </c>
      <c r="S697" t="s">
        <v>1412</v>
      </c>
      <c r="T697" s="125">
        <v>10000</v>
      </c>
    </row>
    <row r="698" spans="1:23">
      <c r="A698" t="s">
        <v>246</v>
      </c>
      <c r="B698" t="s">
        <v>306</v>
      </c>
      <c r="C698" t="s">
        <v>53</v>
      </c>
      <c r="D698" t="s">
        <v>54</v>
      </c>
      <c r="E698">
        <v>12262154</v>
      </c>
      <c r="F698" s="111">
        <v>45106</v>
      </c>
      <c r="G698" t="s">
        <v>5553</v>
      </c>
      <c r="H698" s="111">
        <v>45106</v>
      </c>
      <c r="I698" t="s">
        <v>282</v>
      </c>
      <c r="K698" t="s">
        <v>1430</v>
      </c>
      <c r="L698" t="s">
        <v>5297</v>
      </c>
      <c r="N698" t="s">
        <v>1410</v>
      </c>
      <c r="O698" t="s">
        <v>1411</v>
      </c>
      <c r="P698" t="s">
        <v>254</v>
      </c>
      <c r="Q698" t="s">
        <v>1414</v>
      </c>
      <c r="R698" t="s">
        <v>1414</v>
      </c>
      <c r="S698" t="s">
        <v>1412</v>
      </c>
      <c r="T698" s="125">
        <v>10000</v>
      </c>
    </row>
    <row r="699" spans="1:23">
      <c r="A699" t="s">
        <v>246</v>
      </c>
      <c r="B699" t="s">
        <v>306</v>
      </c>
      <c r="C699" t="s">
        <v>53</v>
      </c>
      <c r="D699" t="s">
        <v>54</v>
      </c>
      <c r="E699">
        <v>12339287</v>
      </c>
      <c r="F699" s="111">
        <v>45021</v>
      </c>
      <c r="G699" t="s">
        <v>4341</v>
      </c>
      <c r="H699" s="111">
        <v>45022</v>
      </c>
      <c r="I699" t="s">
        <v>253</v>
      </c>
      <c r="K699" t="s">
        <v>1408</v>
      </c>
      <c r="L699" t="s">
        <v>1409</v>
      </c>
      <c r="N699" t="s">
        <v>1432</v>
      </c>
      <c r="O699" t="s">
        <v>1411</v>
      </c>
      <c r="P699" t="s">
        <v>252</v>
      </c>
      <c r="Q699" t="s">
        <v>1412</v>
      </c>
      <c r="R699" t="s">
        <v>1412</v>
      </c>
      <c r="S699" t="s">
        <v>1412</v>
      </c>
      <c r="T699" s="125">
        <v>10000</v>
      </c>
      <c r="V699">
        <v>7.45</v>
      </c>
      <c r="W699">
        <v>370.5</v>
      </c>
    </row>
    <row r="700" spans="1:23">
      <c r="A700" t="s">
        <v>246</v>
      </c>
      <c r="B700" t="s">
        <v>306</v>
      </c>
      <c r="C700" t="s">
        <v>53</v>
      </c>
      <c r="D700" t="s">
        <v>54</v>
      </c>
      <c r="E700">
        <v>12372151</v>
      </c>
      <c r="F700" s="111">
        <v>45033</v>
      </c>
      <c r="G700" t="s">
        <v>4343</v>
      </c>
      <c r="H700" s="111">
        <v>45033</v>
      </c>
      <c r="I700" t="s">
        <v>253</v>
      </c>
      <c r="K700" t="s">
        <v>1408</v>
      </c>
      <c r="L700" t="s">
        <v>1409</v>
      </c>
      <c r="N700" t="s">
        <v>1410</v>
      </c>
      <c r="O700" t="s">
        <v>1411</v>
      </c>
      <c r="P700" t="s">
        <v>252</v>
      </c>
      <c r="Q700" t="s">
        <v>1412</v>
      </c>
      <c r="R700" t="s">
        <v>1412</v>
      </c>
      <c r="S700" t="s">
        <v>1412</v>
      </c>
      <c r="T700" s="125">
        <v>10000</v>
      </c>
      <c r="V700">
        <v>496.14</v>
      </c>
      <c r="W700">
        <v>1508.26</v>
      </c>
    </row>
    <row r="701" spans="1:23">
      <c r="A701" t="s">
        <v>246</v>
      </c>
      <c r="B701" t="s">
        <v>306</v>
      </c>
      <c r="C701" t="s">
        <v>53</v>
      </c>
      <c r="D701" t="s">
        <v>54</v>
      </c>
      <c r="E701">
        <v>12422780</v>
      </c>
      <c r="F701" s="111">
        <v>45044</v>
      </c>
      <c r="G701" t="s">
        <v>4345</v>
      </c>
      <c r="H701" s="111">
        <v>45044</v>
      </c>
      <c r="I701" t="s">
        <v>282</v>
      </c>
      <c r="K701" t="s">
        <v>1408</v>
      </c>
      <c r="L701" t="s">
        <v>1409</v>
      </c>
      <c r="N701" t="s">
        <v>1421</v>
      </c>
      <c r="O701" t="s">
        <v>1411</v>
      </c>
      <c r="P701" t="s">
        <v>252</v>
      </c>
      <c r="R701" t="s">
        <v>1414</v>
      </c>
      <c r="S701" t="s">
        <v>1412</v>
      </c>
      <c r="T701" s="125">
        <v>10000</v>
      </c>
    </row>
    <row r="702" spans="1:23">
      <c r="A702" t="s">
        <v>246</v>
      </c>
      <c r="B702" t="s">
        <v>306</v>
      </c>
      <c r="C702" t="s">
        <v>53</v>
      </c>
      <c r="D702" t="s">
        <v>54</v>
      </c>
      <c r="E702">
        <v>12473985</v>
      </c>
      <c r="F702" s="111">
        <v>45057</v>
      </c>
      <c r="G702" t="s">
        <v>4811</v>
      </c>
      <c r="H702" s="111">
        <v>45057</v>
      </c>
      <c r="I702" t="s">
        <v>263</v>
      </c>
      <c r="K702" t="s">
        <v>1408</v>
      </c>
      <c r="L702" t="s">
        <v>1409</v>
      </c>
      <c r="N702" t="s">
        <v>1425</v>
      </c>
      <c r="O702" t="s">
        <v>1411</v>
      </c>
      <c r="P702" t="s">
        <v>254</v>
      </c>
      <c r="R702" t="s">
        <v>1414</v>
      </c>
      <c r="S702" t="s">
        <v>1414</v>
      </c>
      <c r="T702" s="125">
        <v>10000</v>
      </c>
    </row>
    <row r="703" spans="1:23">
      <c r="A703" t="s">
        <v>246</v>
      </c>
      <c r="B703" t="s">
        <v>306</v>
      </c>
      <c r="C703" t="s">
        <v>53</v>
      </c>
      <c r="D703" t="s">
        <v>54</v>
      </c>
      <c r="E703">
        <v>12513144</v>
      </c>
      <c r="F703" s="111">
        <v>45068</v>
      </c>
      <c r="G703" t="s">
        <v>4814</v>
      </c>
      <c r="H703" s="111">
        <v>45068</v>
      </c>
      <c r="I703" t="s">
        <v>263</v>
      </c>
      <c r="K703" t="s">
        <v>1408</v>
      </c>
      <c r="L703" t="s">
        <v>1409</v>
      </c>
      <c r="N703" t="s">
        <v>1437</v>
      </c>
      <c r="O703" t="s">
        <v>1411</v>
      </c>
      <c r="P703" t="s">
        <v>254</v>
      </c>
      <c r="R703" t="s">
        <v>1414</v>
      </c>
      <c r="S703" t="s">
        <v>1412</v>
      </c>
      <c r="T703" s="125">
        <v>30000</v>
      </c>
    </row>
    <row r="704" spans="1:23">
      <c r="A704" t="s">
        <v>246</v>
      </c>
      <c r="B704" t="s">
        <v>306</v>
      </c>
      <c r="C704" t="s">
        <v>53</v>
      </c>
      <c r="D704" t="s">
        <v>54</v>
      </c>
      <c r="E704">
        <v>12568687</v>
      </c>
      <c r="F704" s="111">
        <v>45078</v>
      </c>
      <c r="G704" t="s">
        <v>5512</v>
      </c>
      <c r="H704" s="111">
        <v>45078</v>
      </c>
      <c r="I704" t="s">
        <v>253</v>
      </c>
      <c r="K704" t="s">
        <v>1408</v>
      </c>
      <c r="L704" t="s">
        <v>1409</v>
      </c>
      <c r="N704" t="s">
        <v>1433</v>
      </c>
      <c r="O704" t="s">
        <v>1411</v>
      </c>
      <c r="P704" t="s">
        <v>252</v>
      </c>
      <c r="Q704" t="s">
        <v>1412</v>
      </c>
      <c r="R704" t="s">
        <v>1412</v>
      </c>
      <c r="S704" t="s">
        <v>1415</v>
      </c>
      <c r="T704" s="125">
        <v>10000</v>
      </c>
      <c r="V704">
        <v>2191.87</v>
      </c>
      <c r="W704">
        <v>5555.74</v>
      </c>
    </row>
    <row r="705" spans="1:23">
      <c r="A705" t="s">
        <v>246</v>
      </c>
      <c r="B705" t="s">
        <v>306</v>
      </c>
      <c r="C705" t="s">
        <v>53</v>
      </c>
      <c r="D705" t="s">
        <v>54</v>
      </c>
      <c r="E705">
        <v>12598444</v>
      </c>
      <c r="F705" s="111">
        <v>45110</v>
      </c>
      <c r="G705" t="s">
        <v>5825</v>
      </c>
      <c r="H705" s="111">
        <v>45112</v>
      </c>
      <c r="I705" t="s">
        <v>253</v>
      </c>
      <c r="K705" t="s">
        <v>1430</v>
      </c>
      <c r="L705" t="s">
        <v>1438</v>
      </c>
      <c r="N705" t="s">
        <v>1494</v>
      </c>
      <c r="O705" t="s">
        <v>1411</v>
      </c>
      <c r="P705" t="s">
        <v>254</v>
      </c>
      <c r="Q705" t="s">
        <v>1412</v>
      </c>
      <c r="R705" t="s">
        <v>1412</v>
      </c>
      <c r="S705" t="s">
        <v>1415</v>
      </c>
      <c r="T705" s="125">
        <v>10000</v>
      </c>
      <c r="V705">
        <v>499.33</v>
      </c>
      <c r="W705">
        <v>580</v>
      </c>
    </row>
    <row r="706" spans="1:23">
      <c r="A706" t="s">
        <v>246</v>
      </c>
      <c r="B706" t="s">
        <v>306</v>
      </c>
      <c r="C706" t="s">
        <v>53</v>
      </c>
      <c r="D706" t="s">
        <v>54</v>
      </c>
      <c r="E706">
        <v>12598444</v>
      </c>
      <c r="F706" s="111">
        <v>45110</v>
      </c>
      <c r="G706" t="s">
        <v>5825</v>
      </c>
      <c r="H706" s="111">
        <v>45112</v>
      </c>
      <c r="I706" t="s">
        <v>253</v>
      </c>
      <c r="K706" t="s">
        <v>1430</v>
      </c>
      <c r="L706" t="s">
        <v>1409</v>
      </c>
      <c r="N706" t="s">
        <v>1494</v>
      </c>
      <c r="O706" t="s">
        <v>1411</v>
      </c>
      <c r="P706" t="s">
        <v>254</v>
      </c>
      <c r="Q706" t="s">
        <v>1412</v>
      </c>
      <c r="R706" t="s">
        <v>1412</v>
      </c>
      <c r="S706" t="s">
        <v>1415</v>
      </c>
      <c r="T706" s="125">
        <v>10000</v>
      </c>
    </row>
    <row r="707" spans="1:23">
      <c r="A707" t="s">
        <v>246</v>
      </c>
      <c r="B707" t="s">
        <v>306</v>
      </c>
      <c r="C707" t="s">
        <v>53</v>
      </c>
      <c r="D707" t="s">
        <v>54</v>
      </c>
      <c r="E707">
        <v>12638497</v>
      </c>
      <c r="F707" s="111">
        <v>45098</v>
      </c>
      <c r="G707" t="s">
        <v>5514</v>
      </c>
      <c r="H707" s="111">
        <v>45098</v>
      </c>
      <c r="I707" t="s">
        <v>253</v>
      </c>
      <c r="K707" t="s">
        <v>1408</v>
      </c>
      <c r="L707" t="s">
        <v>1409</v>
      </c>
      <c r="N707" t="s">
        <v>1425</v>
      </c>
      <c r="O707" t="s">
        <v>1411</v>
      </c>
      <c r="P707" t="s">
        <v>252</v>
      </c>
      <c r="Q707" t="s">
        <v>1412</v>
      </c>
      <c r="R707" t="s">
        <v>1412</v>
      </c>
      <c r="S707" t="s">
        <v>1415</v>
      </c>
      <c r="T707" s="125">
        <v>10000</v>
      </c>
      <c r="V707">
        <v>135.32</v>
      </c>
      <c r="W707">
        <v>944.44</v>
      </c>
    </row>
    <row r="708" spans="1:23">
      <c r="A708" t="s">
        <v>246</v>
      </c>
      <c r="B708" t="s">
        <v>306</v>
      </c>
      <c r="C708" t="s">
        <v>53</v>
      </c>
      <c r="D708" t="s">
        <v>54</v>
      </c>
      <c r="E708">
        <v>12654864</v>
      </c>
      <c r="F708" s="111">
        <v>45104</v>
      </c>
      <c r="G708" t="s">
        <v>5493</v>
      </c>
      <c r="H708" s="111">
        <v>45106</v>
      </c>
      <c r="I708" t="s">
        <v>253</v>
      </c>
      <c r="K708" t="s">
        <v>1408</v>
      </c>
      <c r="L708" t="s">
        <v>1409</v>
      </c>
      <c r="N708" t="s">
        <v>1421</v>
      </c>
      <c r="O708" t="s">
        <v>1411</v>
      </c>
      <c r="P708" t="s">
        <v>254</v>
      </c>
      <c r="Q708" t="s">
        <v>1412</v>
      </c>
      <c r="R708" t="s">
        <v>1412</v>
      </c>
      <c r="S708" t="s">
        <v>1415</v>
      </c>
      <c r="T708" s="125">
        <v>10000</v>
      </c>
      <c r="V708">
        <v>353.04</v>
      </c>
      <c r="W708">
        <v>1195.07</v>
      </c>
    </row>
    <row r="709" spans="1:23">
      <c r="A709" t="s">
        <v>246</v>
      </c>
      <c r="B709" t="s">
        <v>306</v>
      </c>
      <c r="C709" t="s">
        <v>277</v>
      </c>
      <c r="D709" t="s">
        <v>54</v>
      </c>
      <c r="E709">
        <v>12068043</v>
      </c>
      <c r="F709" s="111">
        <v>44957</v>
      </c>
      <c r="G709" t="s">
        <v>2488</v>
      </c>
      <c r="H709" s="111">
        <v>44958</v>
      </c>
      <c r="I709" t="s">
        <v>253</v>
      </c>
      <c r="K709" t="s">
        <v>1418</v>
      </c>
      <c r="L709" t="s">
        <v>1409</v>
      </c>
      <c r="N709" t="s">
        <v>1425</v>
      </c>
      <c r="O709" t="s">
        <v>1411</v>
      </c>
      <c r="P709" t="s">
        <v>252</v>
      </c>
      <c r="Q709" t="s">
        <v>1412</v>
      </c>
      <c r="R709" t="s">
        <v>1412</v>
      </c>
      <c r="S709" t="s">
        <v>1412</v>
      </c>
      <c r="T709" s="125">
        <v>15000</v>
      </c>
      <c r="V709">
        <v>354.55</v>
      </c>
      <c r="W709">
        <v>922</v>
      </c>
    </row>
    <row r="710" spans="1:23">
      <c r="A710" t="s">
        <v>246</v>
      </c>
      <c r="B710" t="s">
        <v>306</v>
      </c>
      <c r="C710" t="s">
        <v>277</v>
      </c>
      <c r="D710" t="s">
        <v>54</v>
      </c>
      <c r="E710">
        <v>12077919</v>
      </c>
      <c r="F710" s="111">
        <v>44958</v>
      </c>
      <c r="G710" t="s">
        <v>2489</v>
      </c>
      <c r="H710" s="111">
        <v>44960</v>
      </c>
      <c r="I710" t="s">
        <v>263</v>
      </c>
      <c r="K710" t="s">
        <v>1408</v>
      </c>
      <c r="L710" t="s">
        <v>1409</v>
      </c>
      <c r="N710" t="s">
        <v>1495</v>
      </c>
      <c r="O710" t="s">
        <v>1411</v>
      </c>
      <c r="P710" t="s">
        <v>252</v>
      </c>
      <c r="T710" s="125">
        <v>10000</v>
      </c>
    </row>
    <row r="711" spans="1:23">
      <c r="A711" t="s">
        <v>246</v>
      </c>
      <c r="B711" t="s">
        <v>306</v>
      </c>
      <c r="C711" t="s">
        <v>4777</v>
      </c>
      <c r="D711" t="s">
        <v>54</v>
      </c>
      <c r="E711">
        <v>12447437</v>
      </c>
      <c r="F711" s="111">
        <v>45050</v>
      </c>
      <c r="G711" t="s">
        <v>4816</v>
      </c>
      <c r="H711" s="111">
        <v>45050</v>
      </c>
      <c r="I711" t="s">
        <v>253</v>
      </c>
      <c r="K711" t="s">
        <v>1408</v>
      </c>
      <c r="L711" t="s">
        <v>1409</v>
      </c>
      <c r="N711" t="s">
        <v>1431</v>
      </c>
      <c r="O711" t="s">
        <v>1411</v>
      </c>
      <c r="P711" t="s">
        <v>252</v>
      </c>
      <c r="Q711" t="s">
        <v>1429</v>
      </c>
      <c r="R711" t="s">
        <v>1429</v>
      </c>
      <c r="S711" t="s">
        <v>1412</v>
      </c>
      <c r="T711" s="125">
        <v>10000</v>
      </c>
      <c r="V711">
        <v>80.41</v>
      </c>
      <c r="W711">
        <v>244.99</v>
      </c>
    </row>
    <row r="712" spans="1:23">
      <c r="A712" t="s">
        <v>246</v>
      </c>
      <c r="B712" t="s">
        <v>306</v>
      </c>
      <c r="C712" t="s">
        <v>1622</v>
      </c>
      <c r="D712" t="s">
        <v>54</v>
      </c>
      <c r="E712">
        <v>12010322</v>
      </c>
      <c r="F712" s="111">
        <v>44949</v>
      </c>
      <c r="G712" t="s">
        <v>1623</v>
      </c>
      <c r="H712" s="111">
        <v>44950</v>
      </c>
      <c r="I712" t="s">
        <v>253</v>
      </c>
      <c r="K712" t="s">
        <v>1408</v>
      </c>
      <c r="L712" t="s">
        <v>1409</v>
      </c>
      <c r="N712" t="s">
        <v>1434</v>
      </c>
      <c r="O712" t="s">
        <v>1411</v>
      </c>
      <c r="P712" t="s">
        <v>254</v>
      </c>
      <c r="Q712" t="s">
        <v>1412</v>
      </c>
      <c r="R712" t="s">
        <v>1412</v>
      </c>
      <c r="S712" t="s">
        <v>1412</v>
      </c>
      <c r="T712" s="125">
        <v>15000</v>
      </c>
      <c r="V712">
        <v>637.98</v>
      </c>
      <c r="W712">
        <v>700</v>
      </c>
    </row>
    <row r="713" spans="1:23">
      <c r="A713" t="s">
        <v>246</v>
      </c>
      <c r="B713" t="s">
        <v>306</v>
      </c>
      <c r="C713" t="s">
        <v>1622</v>
      </c>
      <c r="D713" t="s">
        <v>54</v>
      </c>
      <c r="E713">
        <v>12012309</v>
      </c>
      <c r="F713" s="111">
        <v>44943</v>
      </c>
      <c r="G713" t="s">
        <v>1624</v>
      </c>
      <c r="H713" s="111">
        <v>44946</v>
      </c>
      <c r="I713" t="s">
        <v>282</v>
      </c>
      <c r="K713" t="s">
        <v>1430</v>
      </c>
      <c r="L713" t="s">
        <v>1409</v>
      </c>
      <c r="N713" t="s">
        <v>1433</v>
      </c>
      <c r="O713" t="s">
        <v>1411</v>
      </c>
      <c r="P713" t="s">
        <v>254</v>
      </c>
      <c r="S713" t="s">
        <v>1414</v>
      </c>
      <c r="T713" s="125">
        <v>15000</v>
      </c>
    </row>
    <row r="714" spans="1:23">
      <c r="A714" t="s">
        <v>246</v>
      </c>
      <c r="B714" t="s">
        <v>306</v>
      </c>
      <c r="C714" t="s">
        <v>1622</v>
      </c>
      <c r="D714" t="s">
        <v>54</v>
      </c>
      <c r="E714">
        <v>12042876</v>
      </c>
      <c r="F714" s="111">
        <v>44952</v>
      </c>
      <c r="G714" t="s">
        <v>1625</v>
      </c>
      <c r="H714" s="111">
        <v>44952</v>
      </c>
      <c r="I714" t="s">
        <v>282</v>
      </c>
      <c r="K714" t="s">
        <v>1430</v>
      </c>
      <c r="L714" t="s">
        <v>1409</v>
      </c>
      <c r="N714" t="s">
        <v>1434</v>
      </c>
      <c r="O714" t="s">
        <v>1411</v>
      </c>
      <c r="P714" t="s">
        <v>254</v>
      </c>
      <c r="S714" t="s">
        <v>1414</v>
      </c>
      <c r="T714" s="125">
        <v>15000</v>
      </c>
    </row>
    <row r="715" spans="1:23">
      <c r="A715" t="s">
        <v>246</v>
      </c>
      <c r="B715" t="s">
        <v>306</v>
      </c>
      <c r="C715" t="s">
        <v>1622</v>
      </c>
      <c r="D715" t="s">
        <v>54</v>
      </c>
      <c r="E715">
        <v>12044783</v>
      </c>
      <c r="F715" s="111">
        <v>44951</v>
      </c>
      <c r="G715" t="s">
        <v>1626</v>
      </c>
      <c r="H715" s="111">
        <v>44952</v>
      </c>
      <c r="I715" t="s">
        <v>263</v>
      </c>
      <c r="K715" t="s">
        <v>1408</v>
      </c>
      <c r="L715" t="s">
        <v>1409</v>
      </c>
      <c r="N715" t="s">
        <v>1444</v>
      </c>
      <c r="O715" t="s">
        <v>1411</v>
      </c>
      <c r="P715" t="s">
        <v>252</v>
      </c>
      <c r="S715" t="s">
        <v>1414</v>
      </c>
      <c r="T715" s="125">
        <v>15000</v>
      </c>
    </row>
    <row r="716" spans="1:23">
      <c r="A716" t="s">
        <v>246</v>
      </c>
      <c r="B716" t="s">
        <v>306</v>
      </c>
      <c r="C716" t="s">
        <v>3885</v>
      </c>
      <c r="D716" t="s">
        <v>54</v>
      </c>
      <c r="E716">
        <v>12447765</v>
      </c>
      <c r="F716" s="111">
        <v>45051</v>
      </c>
      <c r="G716" t="s">
        <v>4817</v>
      </c>
      <c r="H716" s="111">
        <v>45051</v>
      </c>
      <c r="I716" t="s">
        <v>253</v>
      </c>
      <c r="K716" t="s">
        <v>1408</v>
      </c>
      <c r="L716" t="s">
        <v>1409</v>
      </c>
      <c r="N716" t="s">
        <v>1420</v>
      </c>
      <c r="O716" t="s">
        <v>1411</v>
      </c>
      <c r="P716" t="s">
        <v>252</v>
      </c>
      <c r="Q716" t="s">
        <v>1412</v>
      </c>
      <c r="R716" t="s">
        <v>1412</v>
      </c>
      <c r="S716" t="s">
        <v>1412</v>
      </c>
      <c r="T716" s="125">
        <v>10000</v>
      </c>
      <c r="V716">
        <v>110.82</v>
      </c>
      <c r="W716">
        <v>556.75</v>
      </c>
    </row>
    <row r="717" spans="1:23">
      <c r="A717" t="s">
        <v>246</v>
      </c>
      <c r="B717" t="s">
        <v>306</v>
      </c>
      <c r="C717" t="s">
        <v>5753</v>
      </c>
      <c r="D717" t="s">
        <v>2867</v>
      </c>
      <c r="E717">
        <v>12768634</v>
      </c>
      <c r="F717" s="111">
        <v>45131</v>
      </c>
      <c r="G717" t="s">
        <v>5826</v>
      </c>
      <c r="H717" s="111">
        <v>45131</v>
      </c>
      <c r="I717" t="s">
        <v>253</v>
      </c>
      <c r="K717" t="s">
        <v>1408</v>
      </c>
      <c r="L717" t="s">
        <v>1409</v>
      </c>
      <c r="N717" t="s">
        <v>1444</v>
      </c>
      <c r="O717" t="s">
        <v>1411</v>
      </c>
      <c r="P717" t="s">
        <v>252</v>
      </c>
      <c r="Q717" t="s">
        <v>1412</v>
      </c>
      <c r="R717" t="s">
        <v>1412</v>
      </c>
      <c r="S717" t="s">
        <v>1415</v>
      </c>
      <c r="T717" s="125">
        <v>10000</v>
      </c>
      <c r="V717">
        <v>14.21</v>
      </c>
      <c r="W717">
        <v>462.71</v>
      </c>
    </row>
    <row r="718" spans="1:23">
      <c r="A718" t="s">
        <v>246</v>
      </c>
      <c r="B718" t="s">
        <v>306</v>
      </c>
      <c r="C718" t="s">
        <v>265</v>
      </c>
      <c r="D718" t="s">
        <v>54</v>
      </c>
      <c r="E718">
        <v>8139505</v>
      </c>
      <c r="F718" s="111">
        <v>44985</v>
      </c>
      <c r="G718" t="s">
        <v>3240</v>
      </c>
      <c r="H718" s="111">
        <v>44986</v>
      </c>
      <c r="I718" t="s">
        <v>263</v>
      </c>
      <c r="K718" t="s">
        <v>1430</v>
      </c>
      <c r="L718" t="s">
        <v>1409</v>
      </c>
      <c r="N718" t="s">
        <v>1468</v>
      </c>
      <c r="O718" t="s">
        <v>1411</v>
      </c>
      <c r="P718" t="s">
        <v>254</v>
      </c>
      <c r="Q718" t="s">
        <v>1414</v>
      </c>
      <c r="R718" t="s">
        <v>1414</v>
      </c>
      <c r="S718" t="s">
        <v>1412</v>
      </c>
      <c r="T718" s="125">
        <v>10000</v>
      </c>
    </row>
    <row r="719" spans="1:23">
      <c r="A719" t="s">
        <v>246</v>
      </c>
      <c r="B719" t="s">
        <v>306</v>
      </c>
      <c r="C719" t="s">
        <v>265</v>
      </c>
      <c r="D719" t="s">
        <v>54</v>
      </c>
      <c r="E719">
        <v>9871425</v>
      </c>
      <c r="F719" s="111">
        <v>44909</v>
      </c>
      <c r="G719" t="s">
        <v>1059</v>
      </c>
      <c r="H719" s="111">
        <v>44915</v>
      </c>
      <c r="I719" t="s">
        <v>253</v>
      </c>
      <c r="K719" t="s">
        <v>1430</v>
      </c>
      <c r="L719" t="s">
        <v>1409</v>
      </c>
      <c r="N719" t="s">
        <v>1449</v>
      </c>
      <c r="O719" t="s">
        <v>1411</v>
      </c>
      <c r="P719" t="s">
        <v>254</v>
      </c>
      <c r="Q719" t="s">
        <v>1412</v>
      </c>
      <c r="R719" t="s">
        <v>1412</v>
      </c>
      <c r="S719" t="s">
        <v>1412</v>
      </c>
      <c r="T719" s="125">
        <v>15000</v>
      </c>
      <c r="V719">
        <v>2846.5</v>
      </c>
      <c r="W719">
        <v>5336.55</v>
      </c>
    </row>
    <row r="720" spans="1:23">
      <c r="A720" t="s">
        <v>246</v>
      </c>
      <c r="B720" t="s">
        <v>306</v>
      </c>
      <c r="C720" t="s">
        <v>265</v>
      </c>
      <c r="D720" t="s">
        <v>54</v>
      </c>
      <c r="E720">
        <v>11779101</v>
      </c>
      <c r="F720" s="111">
        <v>44882</v>
      </c>
      <c r="G720" t="s">
        <v>695</v>
      </c>
      <c r="H720" s="111">
        <v>44883</v>
      </c>
      <c r="I720" t="s">
        <v>253</v>
      </c>
      <c r="K720" t="s">
        <v>1408</v>
      </c>
      <c r="L720" t="s">
        <v>1409</v>
      </c>
      <c r="N720" t="s">
        <v>1444</v>
      </c>
      <c r="O720" t="s">
        <v>1411</v>
      </c>
      <c r="P720" t="s">
        <v>252</v>
      </c>
      <c r="Q720" t="s">
        <v>1412</v>
      </c>
      <c r="R720" t="s">
        <v>1412</v>
      </c>
      <c r="S720" t="s">
        <v>1412</v>
      </c>
      <c r="T720" s="125">
        <v>15000</v>
      </c>
      <c r="V720">
        <v>1533.9</v>
      </c>
      <c r="W720">
        <v>11693.08</v>
      </c>
    </row>
    <row r="721" spans="1:23">
      <c r="A721" t="s">
        <v>246</v>
      </c>
      <c r="B721" t="s">
        <v>306</v>
      </c>
      <c r="C721" t="s">
        <v>265</v>
      </c>
      <c r="D721" t="s">
        <v>54</v>
      </c>
      <c r="E721">
        <v>11865617</v>
      </c>
      <c r="F721" s="111">
        <v>44902</v>
      </c>
      <c r="G721" t="s">
        <v>1060</v>
      </c>
      <c r="H721" s="111">
        <v>44915</v>
      </c>
      <c r="I721" t="s">
        <v>253</v>
      </c>
      <c r="K721" t="s">
        <v>1408</v>
      </c>
      <c r="L721" t="s">
        <v>1409</v>
      </c>
      <c r="N721" t="s">
        <v>1422</v>
      </c>
      <c r="O721" t="s">
        <v>1411</v>
      </c>
      <c r="P721" t="s">
        <v>252</v>
      </c>
      <c r="Q721" t="s">
        <v>1412</v>
      </c>
      <c r="R721" t="s">
        <v>1412</v>
      </c>
      <c r="S721" t="s">
        <v>1412</v>
      </c>
      <c r="T721" s="125">
        <v>15000</v>
      </c>
      <c r="V721">
        <v>16129</v>
      </c>
      <c r="W721">
        <v>16969.5</v>
      </c>
    </row>
    <row r="722" spans="1:23">
      <c r="A722" t="s">
        <v>246</v>
      </c>
      <c r="B722" t="s">
        <v>306</v>
      </c>
      <c r="C722" t="s">
        <v>265</v>
      </c>
      <c r="D722" t="s">
        <v>54</v>
      </c>
      <c r="E722">
        <v>11878928</v>
      </c>
      <c r="F722" s="111">
        <v>44908</v>
      </c>
      <c r="G722" t="s">
        <v>1062</v>
      </c>
      <c r="H722" s="111">
        <v>44915</v>
      </c>
      <c r="I722" t="s">
        <v>282</v>
      </c>
      <c r="K722" t="s">
        <v>1408</v>
      </c>
      <c r="L722" t="s">
        <v>1409</v>
      </c>
      <c r="N722" t="s">
        <v>1420</v>
      </c>
      <c r="O722" t="s">
        <v>1411</v>
      </c>
      <c r="P722" t="s">
        <v>252</v>
      </c>
      <c r="R722" t="s">
        <v>1414</v>
      </c>
      <c r="S722" t="s">
        <v>1429</v>
      </c>
      <c r="T722" s="125">
        <v>15000</v>
      </c>
    </row>
    <row r="723" spans="1:23">
      <c r="A723" t="s">
        <v>246</v>
      </c>
      <c r="B723" t="s">
        <v>306</v>
      </c>
      <c r="C723" t="s">
        <v>265</v>
      </c>
      <c r="D723" t="s">
        <v>54</v>
      </c>
      <c r="E723">
        <v>11898651</v>
      </c>
      <c r="F723" s="111">
        <v>44911</v>
      </c>
      <c r="G723" t="s">
        <v>1064</v>
      </c>
      <c r="H723" s="111">
        <v>44915</v>
      </c>
      <c r="I723" t="s">
        <v>282</v>
      </c>
      <c r="K723" t="s">
        <v>1408</v>
      </c>
      <c r="L723" t="s">
        <v>1409</v>
      </c>
      <c r="N723" t="s">
        <v>1425</v>
      </c>
      <c r="O723" t="s">
        <v>1411</v>
      </c>
      <c r="P723" t="s">
        <v>252</v>
      </c>
      <c r="S723" t="s">
        <v>1414</v>
      </c>
      <c r="T723" s="125">
        <v>15000</v>
      </c>
    </row>
    <row r="724" spans="1:23">
      <c r="A724" t="s">
        <v>246</v>
      </c>
      <c r="B724" t="s">
        <v>306</v>
      </c>
      <c r="C724" t="s">
        <v>265</v>
      </c>
      <c r="D724" t="s">
        <v>54</v>
      </c>
      <c r="E724">
        <v>12371997</v>
      </c>
      <c r="F724" s="111">
        <v>45031</v>
      </c>
      <c r="G724" t="s">
        <v>4346</v>
      </c>
      <c r="H724" s="111">
        <v>45031</v>
      </c>
      <c r="I724" t="s">
        <v>253</v>
      </c>
      <c r="K724" t="s">
        <v>1408</v>
      </c>
      <c r="L724" t="s">
        <v>1409</v>
      </c>
      <c r="N724" t="s">
        <v>1422</v>
      </c>
      <c r="O724" t="s">
        <v>1411</v>
      </c>
      <c r="P724" t="s">
        <v>254</v>
      </c>
      <c r="Q724" t="s">
        <v>1412</v>
      </c>
      <c r="R724" t="s">
        <v>1412</v>
      </c>
      <c r="S724" t="s">
        <v>1412</v>
      </c>
      <c r="T724" s="125">
        <v>10000</v>
      </c>
      <c r="V724">
        <v>382.47</v>
      </c>
      <c r="W724">
        <v>2379.98</v>
      </c>
    </row>
    <row r="725" spans="1:23">
      <c r="A725" t="s">
        <v>246</v>
      </c>
      <c r="B725" t="s">
        <v>306</v>
      </c>
      <c r="C725" t="s">
        <v>408</v>
      </c>
      <c r="D725" t="s">
        <v>54</v>
      </c>
      <c r="E725">
        <v>12775184</v>
      </c>
      <c r="F725" s="111">
        <v>45133</v>
      </c>
      <c r="G725" t="s">
        <v>5828</v>
      </c>
      <c r="H725" s="111">
        <v>45134</v>
      </c>
      <c r="I725" t="s">
        <v>282</v>
      </c>
      <c r="K725" t="s">
        <v>1408</v>
      </c>
      <c r="L725" t="s">
        <v>1409</v>
      </c>
      <c r="N725" t="s">
        <v>1432</v>
      </c>
      <c r="O725" t="s">
        <v>1411</v>
      </c>
      <c r="P725" t="s">
        <v>254</v>
      </c>
      <c r="Q725" t="s">
        <v>1414</v>
      </c>
      <c r="R725" t="s">
        <v>1414</v>
      </c>
      <c r="S725" t="s">
        <v>1415</v>
      </c>
      <c r="T725" s="125">
        <v>10000</v>
      </c>
    </row>
    <row r="726" spans="1:23">
      <c r="A726" t="s">
        <v>246</v>
      </c>
      <c r="B726" t="s">
        <v>306</v>
      </c>
      <c r="C726" t="s">
        <v>1053</v>
      </c>
      <c r="D726" t="s">
        <v>54</v>
      </c>
      <c r="E726">
        <v>12353250</v>
      </c>
      <c r="F726" s="111">
        <v>45027</v>
      </c>
      <c r="G726" t="s">
        <v>4347</v>
      </c>
      <c r="H726" s="111">
        <v>45028</v>
      </c>
      <c r="I726" t="s">
        <v>282</v>
      </c>
      <c r="K726" t="s">
        <v>1408</v>
      </c>
      <c r="L726" t="s">
        <v>1409</v>
      </c>
      <c r="N726" t="s">
        <v>1512</v>
      </c>
      <c r="O726" t="s">
        <v>1411</v>
      </c>
      <c r="P726" t="s">
        <v>254</v>
      </c>
      <c r="S726" t="s">
        <v>1414</v>
      </c>
      <c r="T726" s="125">
        <v>10000</v>
      </c>
    </row>
    <row r="727" spans="1:23">
      <c r="A727" t="s">
        <v>246</v>
      </c>
      <c r="B727" t="s">
        <v>629</v>
      </c>
      <c r="C727" t="s">
        <v>247</v>
      </c>
      <c r="D727" t="s">
        <v>54</v>
      </c>
      <c r="E727">
        <v>12230594</v>
      </c>
      <c r="F727" s="111">
        <v>44999</v>
      </c>
      <c r="G727" t="s">
        <v>3215</v>
      </c>
      <c r="H727" s="111">
        <v>44999</v>
      </c>
      <c r="I727" t="s">
        <v>253</v>
      </c>
      <c r="K727" t="s">
        <v>1408</v>
      </c>
      <c r="L727" t="s">
        <v>1409</v>
      </c>
      <c r="N727" t="s">
        <v>1422</v>
      </c>
      <c r="O727" t="s">
        <v>1411</v>
      </c>
      <c r="P727" t="s">
        <v>252</v>
      </c>
      <c r="Q727" t="s">
        <v>1412</v>
      </c>
      <c r="R727" t="s">
        <v>1412</v>
      </c>
      <c r="S727" t="s">
        <v>1412</v>
      </c>
      <c r="T727" s="125">
        <v>10000</v>
      </c>
      <c r="V727">
        <v>2296.36</v>
      </c>
      <c r="W727">
        <v>8169.07</v>
      </c>
    </row>
    <row r="728" spans="1:23">
      <c r="A728" t="s">
        <v>246</v>
      </c>
      <c r="B728" t="s">
        <v>629</v>
      </c>
      <c r="C728" t="s">
        <v>57</v>
      </c>
      <c r="D728" t="s">
        <v>58</v>
      </c>
      <c r="E728">
        <v>239099</v>
      </c>
      <c r="F728" s="111">
        <v>44992</v>
      </c>
      <c r="G728" t="s">
        <v>3216</v>
      </c>
      <c r="H728" s="111">
        <v>44992</v>
      </c>
      <c r="I728" t="s">
        <v>253</v>
      </c>
      <c r="K728" t="s">
        <v>1418</v>
      </c>
      <c r="L728" t="s">
        <v>1409</v>
      </c>
      <c r="N728" t="s">
        <v>1410</v>
      </c>
      <c r="O728" t="s">
        <v>1411</v>
      </c>
      <c r="P728" t="s">
        <v>254</v>
      </c>
      <c r="Q728" t="s">
        <v>1412</v>
      </c>
      <c r="R728" t="s">
        <v>1412</v>
      </c>
      <c r="S728" t="s">
        <v>1412</v>
      </c>
      <c r="T728" s="125">
        <v>70000</v>
      </c>
      <c r="V728">
        <v>10285.73</v>
      </c>
      <c r="W728">
        <v>31046.560000000001</v>
      </c>
    </row>
    <row r="729" spans="1:23">
      <c r="A729" t="s">
        <v>246</v>
      </c>
      <c r="B729" t="s">
        <v>629</v>
      </c>
      <c r="C729" t="s">
        <v>57</v>
      </c>
      <c r="D729" t="s">
        <v>58</v>
      </c>
      <c r="E729">
        <v>4162925</v>
      </c>
      <c r="F729" s="111">
        <v>45026</v>
      </c>
      <c r="G729" t="s">
        <v>4348</v>
      </c>
      <c r="H729" s="111">
        <v>45026</v>
      </c>
      <c r="I729" t="s">
        <v>263</v>
      </c>
      <c r="K729" t="s">
        <v>1418</v>
      </c>
      <c r="L729" t="s">
        <v>1409</v>
      </c>
      <c r="N729" t="s">
        <v>1420</v>
      </c>
      <c r="O729" t="s">
        <v>1411</v>
      </c>
      <c r="P729" t="s">
        <v>254</v>
      </c>
      <c r="S729" t="s">
        <v>1414</v>
      </c>
      <c r="T729" s="125">
        <v>20000</v>
      </c>
    </row>
    <row r="730" spans="1:23">
      <c r="A730" t="s">
        <v>246</v>
      </c>
      <c r="B730" t="s">
        <v>629</v>
      </c>
      <c r="C730" t="s">
        <v>57</v>
      </c>
      <c r="D730" t="s">
        <v>58</v>
      </c>
      <c r="E730">
        <v>7502954</v>
      </c>
      <c r="F730" s="111">
        <v>44959</v>
      </c>
      <c r="G730" t="s">
        <v>2462</v>
      </c>
      <c r="H730" s="111">
        <v>44971</v>
      </c>
      <c r="I730" t="s">
        <v>253</v>
      </c>
      <c r="K730" t="s">
        <v>1418</v>
      </c>
      <c r="L730" t="s">
        <v>1409</v>
      </c>
      <c r="N730" t="s">
        <v>1420</v>
      </c>
      <c r="O730" t="s">
        <v>1411</v>
      </c>
      <c r="P730" t="s">
        <v>254</v>
      </c>
      <c r="Q730" t="s">
        <v>1412</v>
      </c>
      <c r="R730" t="s">
        <v>1412</v>
      </c>
      <c r="S730" t="s">
        <v>1412</v>
      </c>
      <c r="T730" s="125">
        <v>150000</v>
      </c>
      <c r="V730">
        <v>1061.72</v>
      </c>
      <c r="W730">
        <v>5627.7</v>
      </c>
    </row>
    <row r="731" spans="1:23">
      <c r="A731" t="s">
        <v>246</v>
      </c>
      <c r="B731" t="s">
        <v>629</v>
      </c>
      <c r="C731" t="s">
        <v>57</v>
      </c>
      <c r="D731" t="s">
        <v>58</v>
      </c>
      <c r="E731">
        <v>11707237</v>
      </c>
      <c r="F731" s="111">
        <v>44901</v>
      </c>
      <c r="G731" t="s">
        <v>1042</v>
      </c>
      <c r="H731" s="111">
        <v>44901</v>
      </c>
      <c r="I731" t="s">
        <v>282</v>
      </c>
      <c r="K731" t="s">
        <v>1418</v>
      </c>
      <c r="L731" t="s">
        <v>1409</v>
      </c>
      <c r="N731" t="s">
        <v>1420</v>
      </c>
      <c r="O731" t="s">
        <v>1411</v>
      </c>
      <c r="P731" t="s">
        <v>254</v>
      </c>
      <c r="S731" t="s">
        <v>1414</v>
      </c>
      <c r="T731" s="125">
        <v>50000</v>
      </c>
    </row>
    <row r="732" spans="1:23">
      <c r="A732" t="s">
        <v>246</v>
      </c>
      <c r="B732" t="s">
        <v>629</v>
      </c>
      <c r="C732" t="s">
        <v>57</v>
      </c>
      <c r="D732" t="s">
        <v>58</v>
      </c>
      <c r="E732">
        <v>11756481</v>
      </c>
      <c r="F732" s="111">
        <v>44875</v>
      </c>
      <c r="G732" t="s">
        <v>681</v>
      </c>
      <c r="H732" s="111">
        <v>44875</v>
      </c>
      <c r="I732" t="s">
        <v>253</v>
      </c>
      <c r="K732" t="s">
        <v>1418</v>
      </c>
      <c r="L732" t="s">
        <v>1409</v>
      </c>
      <c r="N732" t="s">
        <v>1417</v>
      </c>
      <c r="O732" t="s">
        <v>1411</v>
      </c>
      <c r="P732" t="s">
        <v>254</v>
      </c>
      <c r="Q732" t="s">
        <v>1412</v>
      </c>
      <c r="R732" t="s">
        <v>1412</v>
      </c>
      <c r="S732" t="s">
        <v>1412</v>
      </c>
      <c r="T732" s="125">
        <v>50000</v>
      </c>
      <c r="V732">
        <v>9216.2000000000007</v>
      </c>
      <c r="W732">
        <v>17235.490000000002</v>
      </c>
    </row>
    <row r="733" spans="1:23">
      <c r="A733" t="s">
        <v>246</v>
      </c>
      <c r="B733" t="s">
        <v>629</v>
      </c>
      <c r="C733" t="s">
        <v>57</v>
      </c>
      <c r="D733" t="s">
        <v>58</v>
      </c>
      <c r="E733">
        <v>11756481</v>
      </c>
      <c r="F733" s="111">
        <v>44875</v>
      </c>
      <c r="G733" t="s">
        <v>681</v>
      </c>
      <c r="H733" s="111">
        <v>44875</v>
      </c>
      <c r="I733" t="s">
        <v>253</v>
      </c>
      <c r="K733" t="s">
        <v>1418</v>
      </c>
      <c r="L733" t="s">
        <v>5297</v>
      </c>
      <c r="N733" t="s">
        <v>1417</v>
      </c>
      <c r="O733" t="s">
        <v>1411</v>
      </c>
      <c r="P733" t="s">
        <v>254</v>
      </c>
      <c r="Q733" t="s">
        <v>1412</v>
      </c>
      <c r="R733" t="s">
        <v>1412</v>
      </c>
      <c r="S733" t="s">
        <v>1412</v>
      </c>
      <c r="T733" s="125">
        <v>50000</v>
      </c>
      <c r="V733">
        <v>9216.2000000000007</v>
      </c>
      <c r="W733">
        <v>1897.5</v>
      </c>
    </row>
    <row r="734" spans="1:23">
      <c r="A734" t="s">
        <v>246</v>
      </c>
      <c r="B734" t="s">
        <v>629</v>
      </c>
      <c r="C734" t="s">
        <v>57</v>
      </c>
      <c r="D734" t="s">
        <v>58</v>
      </c>
      <c r="E734">
        <v>11761177</v>
      </c>
      <c r="F734" s="111">
        <v>44876</v>
      </c>
      <c r="G734" t="s">
        <v>682</v>
      </c>
      <c r="H734" s="111">
        <v>44876</v>
      </c>
      <c r="I734" t="s">
        <v>253</v>
      </c>
      <c r="K734" t="s">
        <v>1408</v>
      </c>
      <c r="L734" t="s">
        <v>1409</v>
      </c>
      <c r="N734" t="s">
        <v>1413</v>
      </c>
      <c r="O734" t="s">
        <v>1411</v>
      </c>
      <c r="P734" t="s">
        <v>252</v>
      </c>
      <c r="Q734" t="s">
        <v>1412</v>
      </c>
      <c r="R734" t="s">
        <v>1412</v>
      </c>
      <c r="S734" t="s">
        <v>1412</v>
      </c>
      <c r="T734" s="125">
        <v>20000</v>
      </c>
      <c r="V734">
        <v>3531.17</v>
      </c>
      <c r="W734">
        <v>8664.15</v>
      </c>
    </row>
    <row r="735" spans="1:23">
      <c r="A735" t="s">
        <v>246</v>
      </c>
      <c r="B735" t="s">
        <v>629</v>
      </c>
      <c r="C735" t="s">
        <v>57</v>
      </c>
      <c r="D735" t="s">
        <v>58</v>
      </c>
      <c r="E735">
        <v>11766846</v>
      </c>
      <c r="F735" s="111">
        <v>44879</v>
      </c>
      <c r="G735" t="s">
        <v>683</v>
      </c>
      <c r="H735" s="111">
        <v>44879</v>
      </c>
      <c r="I735" t="s">
        <v>282</v>
      </c>
      <c r="K735" t="s">
        <v>1408</v>
      </c>
      <c r="L735" t="s">
        <v>1409</v>
      </c>
      <c r="N735" t="s">
        <v>1444</v>
      </c>
      <c r="O735" t="s">
        <v>1411</v>
      </c>
      <c r="P735" t="s">
        <v>254</v>
      </c>
      <c r="S735" t="s">
        <v>1414</v>
      </c>
      <c r="T735" s="125">
        <v>100000</v>
      </c>
    </row>
    <row r="736" spans="1:23">
      <c r="A736" t="s">
        <v>246</v>
      </c>
      <c r="B736" t="s">
        <v>629</v>
      </c>
      <c r="C736" t="s">
        <v>57</v>
      </c>
      <c r="D736" t="s">
        <v>58</v>
      </c>
      <c r="E736">
        <v>11772556</v>
      </c>
      <c r="F736" s="111">
        <v>44881</v>
      </c>
      <c r="G736" t="s">
        <v>684</v>
      </c>
      <c r="H736" s="111">
        <v>44881</v>
      </c>
      <c r="I736" t="s">
        <v>282</v>
      </c>
      <c r="K736" t="s">
        <v>1408</v>
      </c>
      <c r="L736" t="s">
        <v>1409</v>
      </c>
      <c r="N736" t="s">
        <v>1425</v>
      </c>
      <c r="O736" t="s">
        <v>1411</v>
      </c>
      <c r="P736" t="s">
        <v>254</v>
      </c>
      <c r="S736" t="s">
        <v>1414</v>
      </c>
      <c r="T736" s="125">
        <v>10000</v>
      </c>
    </row>
    <row r="737" spans="1:23">
      <c r="A737" t="s">
        <v>246</v>
      </c>
      <c r="B737" t="s">
        <v>629</v>
      </c>
      <c r="C737" t="s">
        <v>57</v>
      </c>
      <c r="D737" t="s">
        <v>58</v>
      </c>
      <c r="E737">
        <v>11778278</v>
      </c>
      <c r="F737" s="111">
        <v>44882</v>
      </c>
      <c r="G737" t="s">
        <v>685</v>
      </c>
      <c r="H737" s="111">
        <v>44882</v>
      </c>
      <c r="I737" t="s">
        <v>253</v>
      </c>
      <c r="K737" t="s">
        <v>1430</v>
      </c>
      <c r="L737" t="s">
        <v>1409</v>
      </c>
      <c r="N737" t="s">
        <v>1419</v>
      </c>
      <c r="O737" t="s">
        <v>1411</v>
      </c>
      <c r="P737" t="s">
        <v>254</v>
      </c>
      <c r="Q737" t="s">
        <v>1412</v>
      </c>
      <c r="R737" t="s">
        <v>1412</v>
      </c>
      <c r="S737" t="s">
        <v>1412</v>
      </c>
      <c r="T737" s="125">
        <v>15000</v>
      </c>
      <c r="V737">
        <v>0</v>
      </c>
      <c r="W737">
        <v>125</v>
      </c>
    </row>
    <row r="738" spans="1:23">
      <c r="A738" t="s">
        <v>246</v>
      </c>
      <c r="B738" t="s">
        <v>629</v>
      </c>
      <c r="C738" t="s">
        <v>57</v>
      </c>
      <c r="D738" t="s">
        <v>58</v>
      </c>
      <c r="E738">
        <v>11779121</v>
      </c>
      <c r="F738" s="111">
        <v>44901</v>
      </c>
      <c r="G738" t="s">
        <v>1043</v>
      </c>
      <c r="H738" s="111">
        <v>44901</v>
      </c>
      <c r="I738" t="s">
        <v>263</v>
      </c>
      <c r="K738" t="s">
        <v>1408</v>
      </c>
      <c r="L738" t="s">
        <v>1409</v>
      </c>
      <c r="N738" t="s">
        <v>1420</v>
      </c>
      <c r="O738" t="s">
        <v>1411</v>
      </c>
      <c r="P738" t="s">
        <v>252</v>
      </c>
      <c r="S738" t="s">
        <v>1414</v>
      </c>
      <c r="T738" s="125">
        <v>10000</v>
      </c>
    </row>
    <row r="739" spans="1:23">
      <c r="A739" t="s">
        <v>246</v>
      </c>
      <c r="B739" t="s">
        <v>629</v>
      </c>
      <c r="C739" t="s">
        <v>57</v>
      </c>
      <c r="D739" t="s">
        <v>58</v>
      </c>
      <c r="E739">
        <v>11779173</v>
      </c>
      <c r="F739" s="111">
        <v>44915</v>
      </c>
      <c r="G739" t="s">
        <v>1044</v>
      </c>
      <c r="H739" s="111">
        <v>44915</v>
      </c>
      <c r="I739" t="s">
        <v>263</v>
      </c>
      <c r="K739" t="s">
        <v>1408</v>
      </c>
      <c r="L739" t="s">
        <v>1409</v>
      </c>
      <c r="N739" t="s">
        <v>1420</v>
      </c>
      <c r="O739" t="s">
        <v>1411</v>
      </c>
      <c r="P739" t="s">
        <v>254</v>
      </c>
      <c r="S739" t="s">
        <v>1414</v>
      </c>
      <c r="T739" s="125">
        <v>25000</v>
      </c>
    </row>
    <row r="740" spans="1:23">
      <c r="A740" t="s">
        <v>246</v>
      </c>
      <c r="B740" t="s">
        <v>629</v>
      </c>
      <c r="C740" t="s">
        <v>57</v>
      </c>
      <c r="D740" t="s">
        <v>58</v>
      </c>
      <c r="E740">
        <v>11861613</v>
      </c>
      <c r="F740" s="111">
        <v>44929</v>
      </c>
      <c r="G740" t="s">
        <v>1605</v>
      </c>
      <c r="H740" s="111">
        <v>44929</v>
      </c>
      <c r="I740" t="s">
        <v>253</v>
      </c>
      <c r="K740" t="s">
        <v>1408</v>
      </c>
      <c r="L740" t="s">
        <v>1409</v>
      </c>
      <c r="N740" t="s">
        <v>1453</v>
      </c>
      <c r="O740" t="s">
        <v>1411</v>
      </c>
      <c r="P740" t="s">
        <v>254</v>
      </c>
      <c r="Q740" t="s">
        <v>1412</v>
      </c>
      <c r="R740" t="s">
        <v>1412</v>
      </c>
      <c r="S740" t="s">
        <v>1412</v>
      </c>
      <c r="T740" s="125">
        <v>60000</v>
      </c>
      <c r="V740">
        <v>7461.34</v>
      </c>
      <c r="W740">
        <v>16163.29</v>
      </c>
    </row>
    <row r="741" spans="1:23">
      <c r="A741" t="s">
        <v>246</v>
      </c>
      <c r="B741" t="s">
        <v>629</v>
      </c>
      <c r="C741" t="s">
        <v>57</v>
      </c>
      <c r="D741" t="s">
        <v>58</v>
      </c>
      <c r="E741">
        <v>11870805</v>
      </c>
      <c r="F741" s="111">
        <v>44970</v>
      </c>
      <c r="G741" t="s">
        <v>2464</v>
      </c>
      <c r="H741" s="111">
        <v>44970</v>
      </c>
      <c r="I741" t="s">
        <v>253</v>
      </c>
      <c r="K741" t="s">
        <v>1408</v>
      </c>
      <c r="L741" t="s">
        <v>1409</v>
      </c>
      <c r="N741" t="s">
        <v>1441</v>
      </c>
      <c r="O741" t="s">
        <v>1411</v>
      </c>
      <c r="P741" t="s">
        <v>254</v>
      </c>
      <c r="Q741" t="s">
        <v>1412</v>
      </c>
      <c r="R741" t="s">
        <v>1412</v>
      </c>
      <c r="S741" t="s">
        <v>1412</v>
      </c>
      <c r="T741" s="125">
        <v>30000</v>
      </c>
      <c r="V741">
        <v>2267.39</v>
      </c>
      <c r="W741">
        <v>6111.06</v>
      </c>
    </row>
    <row r="742" spans="1:23">
      <c r="A742" t="s">
        <v>246</v>
      </c>
      <c r="B742" t="s">
        <v>629</v>
      </c>
      <c r="C742" t="s">
        <v>57</v>
      </c>
      <c r="D742" t="s">
        <v>58</v>
      </c>
      <c r="E742">
        <v>11888976</v>
      </c>
      <c r="F742" s="111">
        <v>44909</v>
      </c>
      <c r="G742" t="s">
        <v>1045</v>
      </c>
      <c r="H742" s="111">
        <v>44909</v>
      </c>
      <c r="I742" t="s">
        <v>253</v>
      </c>
      <c r="K742" t="s">
        <v>1408</v>
      </c>
      <c r="L742" t="s">
        <v>1409</v>
      </c>
      <c r="N742" t="s">
        <v>1420</v>
      </c>
      <c r="O742" t="s">
        <v>1411</v>
      </c>
      <c r="P742" t="s">
        <v>254</v>
      </c>
      <c r="Q742" t="s">
        <v>1412</v>
      </c>
      <c r="R742" t="s">
        <v>1412</v>
      </c>
      <c r="S742" t="s">
        <v>1412</v>
      </c>
      <c r="T742" s="125">
        <v>10000</v>
      </c>
      <c r="V742">
        <v>5883.42</v>
      </c>
      <c r="W742">
        <v>9341.4500000000007</v>
      </c>
    </row>
    <row r="743" spans="1:23">
      <c r="A743" t="s">
        <v>246</v>
      </c>
      <c r="B743" t="s">
        <v>629</v>
      </c>
      <c r="C743" t="s">
        <v>57</v>
      </c>
      <c r="D743" t="s">
        <v>58</v>
      </c>
      <c r="E743">
        <v>11893460</v>
      </c>
      <c r="F743" s="111">
        <v>44910</v>
      </c>
      <c r="G743" t="s">
        <v>1046</v>
      </c>
      <c r="H743" s="111">
        <v>44910</v>
      </c>
      <c r="I743" t="s">
        <v>253</v>
      </c>
      <c r="K743" t="s">
        <v>1408</v>
      </c>
      <c r="L743" t="s">
        <v>1409</v>
      </c>
      <c r="N743" t="s">
        <v>1431</v>
      </c>
      <c r="O743" t="s">
        <v>1411</v>
      </c>
      <c r="P743" t="s">
        <v>252</v>
      </c>
      <c r="Q743" t="s">
        <v>1412</v>
      </c>
      <c r="R743" t="s">
        <v>1412</v>
      </c>
      <c r="S743" t="s">
        <v>1412</v>
      </c>
      <c r="T743" s="125">
        <v>20000</v>
      </c>
      <c r="V743">
        <v>4419.6000000000004</v>
      </c>
      <c r="W743">
        <v>8083</v>
      </c>
    </row>
    <row r="744" spans="1:23">
      <c r="A744" t="s">
        <v>246</v>
      </c>
      <c r="B744" t="s">
        <v>629</v>
      </c>
      <c r="C744" t="s">
        <v>57</v>
      </c>
      <c r="D744" t="s">
        <v>58</v>
      </c>
      <c r="E744">
        <v>11900279</v>
      </c>
      <c r="F744" s="111">
        <v>44911</v>
      </c>
      <c r="G744" t="s">
        <v>1047</v>
      </c>
      <c r="H744" s="111">
        <v>44911</v>
      </c>
      <c r="I744" t="s">
        <v>263</v>
      </c>
      <c r="K744" t="s">
        <v>1418</v>
      </c>
      <c r="L744" t="s">
        <v>1409</v>
      </c>
      <c r="N744" t="s">
        <v>1439</v>
      </c>
      <c r="O744" t="s">
        <v>1411</v>
      </c>
      <c r="P744" t="s">
        <v>254</v>
      </c>
      <c r="S744" t="s">
        <v>1414</v>
      </c>
      <c r="T744" s="125">
        <v>30000</v>
      </c>
    </row>
    <row r="745" spans="1:23">
      <c r="A745" t="s">
        <v>246</v>
      </c>
      <c r="B745" t="s">
        <v>629</v>
      </c>
      <c r="C745" t="s">
        <v>57</v>
      </c>
      <c r="D745" t="s">
        <v>58</v>
      </c>
      <c r="E745">
        <v>11900635</v>
      </c>
      <c r="F745" s="111">
        <v>44921</v>
      </c>
      <c r="G745" t="s">
        <v>1048</v>
      </c>
      <c r="H745" s="111">
        <v>44921</v>
      </c>
      <c r="I745" t="s">
        <v>253</v>
      </c>
      <c r="K745" t="s">
        <v>1418</v>
      </c>
      <c r="L745" t="s">
        <v>1409</v>
      </c>
      <c r="N745" t="s">
        <v>1453</v>
      </c>
      <c r="O745" t="s">
        <v>1411</v>
      </c>
      <c r="P745" t="s">
        <v>254</v>
      </c>
      <c r="Q745" t="s">
        <v>1412</v>
      </c>
      <c r="R745" t="s">
        <v>1412</v>
      </c>
      <c r="S745" t="s">
        <v>1412</v>
      </c>
      <c r="T745" s="125">
        <v>150000</v>
      </c>
      <c r="V745">
        <v>37463.15</v>
      </c>
      <c r="W745">
        <v>89982.96</v>
      </c>
    </row>
    <row r="746" spans="1:23">
      <c r="A746" t="s">
        <v>246</v>
      </c>
      <c r="B746" t="s">
        <v>629</v>
      </c>
      <c r="C746" t="s">
        <v>57</v>
      </c>
      <c r="D746" t="s">
        <v>58</v>
      </c>
      <c r="E746">
        <v>11912132</v>
      </c>
      <c r="F746" s="111">
        <v>44915</v>
      </c>
      <c r="G746" t="s">
        <v>1049</v>
      </c>
      <c r="H746" s="111">
        <v>44915</v>
      </c>
      <c r="I746" t="s">
        <v>253</v>
      </c>
      <c r="K746" t="s">
        <v>1408</v>
      </c>
      <c r="L746" t="s">
        <v>1409</v>
      </c>
      <c r="N746" t="s">
        <v>1466</v>
      </c>
      <c r="O746" t="s">
        <v>1411</v>
      </c>
      <c r="P746" t="s">
        <v>252</v>
      </c>
      <c r="Q746" t="s">
        <v>1412</v>
      </c>
      <c r="R746" t="s">
        <v>1412</v>
      </c>
      <c r="S746" t="s">
        <v>1412</v>
      </c>
      <c r="T746" s="125">
        <v>10000</v>
      </c>
      <c r="V746">
        <v>2740.69</v>
      </c>
      <c r="W746">
        <v>11208.8</v>
      </c>
    </row>
    <row r="747" spans="1:23">
      <c r="A747" t="s">
        <v>246</v>
      </c>
      <c r="B747" t="s">
        <v>629</v>
      </c>
      <c r="C747" t="s">
        <v>57</v>
      </c>
      <c r="D747" t="s">
        <v>58</v>
      </c>
      <c r="E747">
        <v>11921760</v>
      </c>
      <c r="F747" s="111">
        <v>44917</v>
      </c>
      <c r="G747" t="s">
        <v>1050</v>
      </c>
      <c r="H747" s="111">
        <v>44917</v>
      </c>
      <c r="I747" t="s">
        <v>282</v>
      </c>
      <c r="K747" t="s">
        <v>1408</v>
      </c>
      <c r="L747" t="s">
        <v>1409</v>
      </c>
      <c r="N747" t="s">
        <v>1420</v>
      </c>
      <c r="O747" t="s">
        <v>1411</v>
      </c>
      <c r="P747" t="s">
        <v>254</v>
      </c>
      <c r="T747" s="125">
        <v>25000</v>
      </c>
    </row>
    <row r="748" spans="1:23">
      <c r="A748" t="s">
        <v>246</v>
      </c>
      <c r="B748" t="s">
        <v>629</v>
      </c>
      <c r="C748" t="s">
        <v>57</v>
      </c>
      <c r="D748" t="s">
        <v>58</v>
      </c>
      <c r="E748">
        <v>11927438</v>
      </c>
      <c r="F748" s="111">
        <v>44918</v>
      </c>
      <c r="G748" t="s">
        <v>1051</v>
      </c>
      <c r="H748" s="111">
        <v>44918</v>
      </c>
      <c r="I748" t="s">
        <v>253</v>
      </c>
      <c r="K748" t="s">
        <v>1408</v>
      </c>
      <c r="L748" t="s">
        <v>1409</v>
      </c>
      <c r="N748" t="s">
        <v>1486</v>
      </c>
      <c r="O748" t="s">
        <v>1411</v>
      </c>
      <c r="P748" t="s">
        <v>252</v>
      </c>
      <c r="Q748" t="s">
        <v>1412</v>
      </c>
      <c r="R748" t="s">
        <v>1412</v>
      </c>
      <c r="S748" t="s">
        <v>1412</v>
      </c>
      <c r="T748" s="125">
        <v>30000</v>
      </c>
      <c r="V748">
        <v>1940.68</v>
      </c>
      <c r="W748">
        <v>6680</v>
      </c>
    </row>
    <row r="749" spans="1:23">
      <c r="A749" t="s">
        <v>246</v>
      </c>
      <c r="B749" t="s">
        <v>629</v>
      </c>
      <c r="C749" t="s">
        <v>57</v>
      </c>
      <c r="D749" t="s">
        <v>58</v>
      </c>
      <c r="E749">
        <v>11928520</v>
      </c>
      <c r="F749" s="111">
        <v>44939</v>
      </c>
      <c r="G749" t="s">
        <v>1606</v>
      </c>
      <c r="H749" s="111">
        <v>44939</v>
      </c>
      <c r="I749" t="s">
        <v>253</v>
      </c>
      <c r="K749" t="s">
        <v>1408</v>
      </c>
      <c r="L749" t="s">
        <v>1409</v>
      </c>
      <c r="N749" t="s">
        <v>1425</v>
      </c>
      <c r="O749" t="s">
        <v>1411</v>
      </c>
      <c r="P749" t="s">
        <v>254</v>
      </c>
      <c r="Q749" t="s">
        <v>1412</v>
      </c>
      <c r="R749" t="s">
        <v>1412</v>
      </c>
      <c r="S749" t="s">
        <v>1412</v>
      </c>
      <c r="T749" s="125">
        <v>30000</v>
      </c>
      <c r="V749">
        <v>7232.02</v>
      </c>
      <c r="W749">
        <v>19713.96</v>
      </c>
    </row>
    <row r="750" spans="1:23">
      <c r="A750" t="s">
        <v>246</v>
      </c>
      <c r="B750" t="s">
        <v>629</v>
      </c>
      <c r="C750" t="s">
        <v>57</v>
      </c>
      <c r="D750" t="s">
        <v>58</v>
      </c>
      <c r="E750">
        <v>11975044</v>
      </c>
      <c r="F750" s="111">
        <v>44931</v>
      </c>
      <c r="G750" t="s">
        <v>1608</v>
      </c>
      <c r="H750" s="111">
        <v>44931</v>
      </c>
      <c r="I750" t="s">
        <v>253</v>
      </c>
      <c r="K750" t="s">
        <v>1408</v>
      </c>
      <c r="L750" t="s">
        <v>1409</v>
      </c>
      <c r="N750" t="s">
        <v>1420</v>
      </c>
      <c r="O750" t="s">
        <v>1411</v>
      </c>
      <c r="P750" t="s">
        <v>254</v>
      </c>
      <c r="Q750" t="s">
        <v>1412</v>
      </c>
      <c r="R750" t="s">
        <v>1412</v>
      </c>
      <c r="S750" t="s">
        <v>1412</v>
      </c>
      <c r="T750" s="125">
        <v>30000</v>
      </c>
      <c r="V750">
        <v>6887.98</v>
      </c>
      <c r="W750">
        <v>30341.39</v>
      </c>
    </row>
    <row r="751" spans="1:23">
      <c r="A751" t="s">
        <v>246</v>
      </c>
      <c r="B751" t="s">
        <v>629</v>
      </c>
      <c r="C751" t="s">
        <v>57</v>
      </c>
      <c r="D751" t="s">
        <v>58</v>
      </c>
      <c r="E751">
        <v>11978650</v>
      </c>
      <c r="F751" s="111">
        <v>44948</v>
      </c>
      <c r="G751" t="s">
        <v>1609</v>
      </c>
      <c r="H751" s="111">
        <v>44948</v>
      </c>
      <c r="I751" t="s">
        <v>253</v>
      </c>
      <c r="K751" t="s">
        <v>1408</v>
      </c>
      <c r="L751" t="s">
        <v>1409</v>
      </c>
      <c r="N751" t="s">
        <v>1466</v>
      </c>
      <c r="O751" t="s">
        <v>1411</v>
      </c>
      <c r="P751" t="s">
        <v>254</v>
      </c>
      <c r="Q751" t="s">
        <v>1412</v>
      </c>
      <c r="R751" t="s">
        <v>1412</v>
      </c>
      <c r="S751" t="s">
        <v>1412</v>
      </c>
      <c r="T751" s="125">
        <v>10000</v>
      </c>
      <c r="V751">
        <v>517.82000000000005</v>
      </c>
      <c r="W751">
        <v>610</v>
      </c>
    </row>
    <row r="752" spans="1:23">
      <c r="A752" t="s">
        <v>246</v>
      </c>
      <c r="B752" t="s">
        <v>629</v>
      </c>
      <c r="C752" t="s">
        <v>57</v>
      </c>
      <c r="D752" t="s">
        <v>58</v>
      </c>
      <c r="E752">
        <v>11996054</v>
      </c>
      <c r="F752" s="111">
        <v>44939</v>
      </c>
      <c r="G752" t="s">
        <v>1610</v>
      </c>
      <c r="H752" s="111">
        <v>44939</v>
      </c>
      <c r="I752" t="s">
        <v>282</v>
      </c>
      <c r="K752" t="s">
        <v>1418</v>
      </c>
      <c r="L752" t="s">
        <v>1409</v>
      </c>
      <c r="N752" t="s">
        <v>1445</v>
      </c>
      <c r="O752" t="s">
        <v>1411</v>
      </c>
      <c r="P752" t="s">
        <v>254</v>
      </c>
      <c r="S752" t="s">
        <v>1414</v>
      </c>
      <c r="T752" s="125">
        <v>20000</v>
      </c>
    </row>
    <row r="753" spans="1:23">
      <c r="A753" t="s">
        <v>246</v>
      </c>
      <c r="B753" t="s">
        <v>629</v>
      </c>
      <c r="C753" t="s">
        <v>57</v>
      </c>
      <c r="D753" t="s">
        <v>58</v>
      </c>
      <c r="E753">
        <v>12034371</v>
      </c>
      <c r="F753" s="111">
        <v>44949</v>
      </c>
      <c r="G753" t="s">
        <v>1611</v>
      </c>
      <c r="H753" s="111">
        <v>44949</v>
      </c>
      <c r="I753" t="s">
        <v>282</v>
      </c>
      <c r="K753" t="s">
        <v>1408</v>
      </c>
      <c r="L753" t="s">
        <v>1409</v>
      </c>
      <c r="N753" t="s">
        <v>1420</v>
      </c>
      <c r="O753" t="s">
        <v>1411</v>
      </c>
      <c r="P753" t="s">
        <v>254</v>
      </c>
      <c r="Q753" t="s">
        <v>1414</v>
      </c>
      <c r="R753" t="s">
        <v>1414</v>
      </c>
      <c r="S753" t="s">
        <v>1412</v>
      </c>
      <c r="T753" s="125">
        <v>30000</v>
      </c>
    </row>
    <row r="754" spans="1:23">
      <c r="A754" t="s">
        <v>246</v>
      </c>
      <c r="B754" t="s">
        <v>629</v>
      </c>
      <c r="C754" t="s">
        <v>57</v>
      </c>
      <c r="D754" t="s">
        <v>58</v>
      </c>
      <c r="E754">
        <v>12053888</v>
      </c>
      <c r="F754" s="111">
        <v>44953</v>
      </c>
      <c r="G754" t="s">
        <v>1612</v>
      </c>
      <c r="H754" s="111">
        <v>44953</v>
      </c>
      <c r="I754" t="s">
        <v>253</v>
      </c>
      <c r="K754" t="s">
        <v>1408</v>
      </c>
      <c r="L754" t="s">
        <v>1409</v>
      </c>
      <c r="N754" t="s">
        <v>1434</v>
      </c>
      <c r="O754" t="s">
        <v>1411</v>
      </c>
      <c r="P754" t="s">
        <v>252</v>
      </c>
      <c r="Q754" t="s">
        <v>1412</v>
      </c>
      <c r="R754" t="s">
        <v>1412</v>
      </c>
      <c r="S754" t="s">
        <v>1412</v>
      </c>
      <c r="T754" s="125">
        <v>30000</v>
      </c>
      <c r="V754">
        <v>2064.11</v>
      </c>
      <c r="W754">
        <v>4885</v>
      </c>
    </row>
    <row r="755" spans="1:23">
      <c r="A755" t="s">
        <v>246</v>
      </c>
      <c r="B755" t="s">
        <v>629</v>
      </c>
      <c r="C755" t="s">
        <v>57</v>
      </c>
      <c r="D755" t="s">
        <v>58</v>
      </c>
      <c r="E755">
        <v>12055318</v>
      </c>
      <c r="F755" s="111">
        <v>44953</v>
      </c>
      <c r="G755" t="s">
        <v>1613</v>
      </c>
      <c r="H755" s="111">
        <v>44953</v>
      </c>
      <c r="I755" t="s">
        <v>263</v>
      </c>
      <c r="K755" t="s">
        <v>1408</v>
      </c>
      <c r="L755" t="s">
        <v>1438</v>
      </c>
      <c r="N755" t="s">
        <v>1421</v>
      </c>
      <c r="O755" t="s">
        <v>1411</v>
      </c>
      <c r="P755" t="s">
        <v>254</v>
      </c>
      <c r="S755" t="s">
        <v>1414</v>
      </c>
      <c r="T755" s="125">
        <v>10000</v>
      </c>
    </row>
    <row r="756" spans="1:23">
      <c r="A756" t="s">
        <v>246</v>
      </c>
      <c r="B756" t="s">
        <v>629</v>
      </c>
      <c r="C756" t="s">
        <v>57</v>
      </c>
      <c r="D756" t="s">
        <v>58</v>
      </c>
      <c r="E756">
        <v>12055318</v>
      </c>
      <c r="F756" s="111">
        <v>44953</v>
      </c>
      <c r="G756" t="s">
        <v>1613</v>
      </c>
      <c r="H756" s="111">
        <v>44953</v>
      </c>
      <c r="I756" t="s">
        <v>263</v>
      </c>
      <c r="K756" t="s">
        <v>1408</v>
      </c>
      <c r="L756" t="s">
        <v>1409</v>
      </c>
      <c r="N756" t="s">
        <v>1421</v>
      </c>
      <c r="O756" t="s">
        <v>1411</v>
      </c>
      <c r="P756" t="s">
        <v>254</v>
      </c>
      <c r="S756" t="s">
        <v>1414</v>
      </c>
      <c r="T756" s="125">
        <v>10000</v>
      </c>
    </row>
    <row r="757" spans="1:23">
      <c r="A757" t="s">
        <v>246</v>
      </c>
      <c r="B757" t="s">
        <v>629</v>
      </c>
      <c r="C757" t="s">
        <v>57</v>
      </c>
      <c r="D757" t="s">
        <v>58</v>
      </c>
      <c r="E757">
        <v>12120898</v>
      </c>
      <c r="F757" s="111">
        <v>44970</v>
      </c>
      <c r="G757" t="s">
        <v>2465</v>
      </c>
      <c r="H757" s="111">
        <v>44970</v>
      </c>
      <c r="I757" t="s">
        <v>253</v>
      </c>
      <c r="K757" t="s">
        <v>1408</v>
      </c>
      <c r="L757" t="s">
        <v>1409</v>
      </c>
      <c r="N757" t="s">
        <v>4153</v>
      </c>
      <c r="O757" t="s">
        <v>1411</v>
      </c>
      <c r="P757" t="s">
        <v>254</v>
      </c>
      <c r="Q757" t="s">
        <v>1412</v>
      </c>
      <c r="R757" t="s">
        <v>1412</v>
      </c>
      <c r="S757" t="s">
        <v>1412</v>
      </c>
      <c r="T757" s="125">
        <v>15000</v>
      </c>
      <c r="V757">
        <v>3447.24</v>
      </c>
      <c r="W757">
        <v>4680</v>
      </c>
    </row>
    <row r="758" spans="1:23">
      <c r="A758" t="s">
        <v>246</v>
      </c>
      <c r="B758" t="s">
        <v>629</v>
      </c>
      <c r="C758" t="s">
        <v>57</v>
      </c>
      <c r="D758" t="s">
        <v>58</v>
      </c>
      <c r="E758">
        <v>12128127</v>
      </c>
      <c r="F758" s="111">
        <v>44972</v>
      </c>
      <c r="G758" t="s">
        <v>2466</v>
      </c>
      <c r="H758" s="111">
        <v>44972</v>
      </c>
      <c r="I758" t="s">
        <v>263</v>
      </c>
      <c r="K758" t="s">
        <v>1408</v>
      </c>
      <c r="L758" t="s">
        <v>1409</v>
      </c>
      <c r="N758" t="s">
        <v>1466</v>
      </c>
      <c r="O758" t="s">
        <v>1411</v>
      </c>
      <c r="P758" t="s">
        <v>254</v>
      </c>
      <c r="S758" t="s">
        <v>1414</v>
      </c>
      <c r="T758" s="125">
        <v>40000</v>
      </c>
    </row>
    <row r="759" spans="1:23">
      <c r="A759" t="s">
        <v>246</v>
      </c>
      <c r="B759" t="s">
        <v>629</v>
      </c>
      <c r="C759" t="s">
        <v>57</v>
      </c>
      <c r="D759" t="s">
        <v>58</v>
      </c>
      <c r="E759">
        <v>12128695</v>
      </c>
      <c r="F759" s="111">
        <v>45056</v>
      </c>
      <c r="G759" t="s">
        <v>4820</v>
      </c>
      <c r="H759" s="111">
        <v>45056</v>
      </c>
      <c r="I759" t="s">
        <v>253</v>
      </c>
      <c r="K759" t="s">
        <v>1408</v>
      </c>
      <c r="L759" t="s">
        <v>1409</v>
      </c>
      <c r="N759" t="s">
        <v>1439</v>
      </c>
      <c r="O759" t="s">
        <v>1411</v>
      </c>
      <c r="P759" t="s">
        <v>252</v>
      </c>
      <c r="Q759" t="s">
        <v>1412</v>
      </c>
      <c r="R759" t="s">
        <v>1412</v>
      </c>
      <c r="S759" t="s">
        <v>1412</v>
      </c>
      <c r="T759" s="125">
        <v>10000</v>
      </c>
      <c r="V759">
        <v>2122.96</v>
      </c>
      <c r="W759">
        <v>4426</v>
      </c>
    </row>
    <row r="760" spans="1:23">
      <c r="A760" t="s">
        <v>246</v>
      </c>
      <c r="B760" t="s">
        <v>629</v>
      </c>
      <c r="C760" t="s">
        <v>57</v>
      </c>
      <c r="D760" t="s">
        <v>58</v>
      </c>
      <c r="E760">
        <v>12128925</v>
      </c>
      <c r="F760" s="111">
        <v>44972</v>
      </c>
      <c r="G760" t="s">
        <v>2467</v>
      </c>
      <c r="H760" s="111">
        <v>44972</v>
      </c>
      <c r="I760" t="s">
        <v>282</v>
      </c>
      <c r="K760" t="s">
        <v>1408</v>
      </c>
      <c r="L760" t="s">
        <v>1409</v>
      </c>
      <c r="N760" t="s">
        <v>1439</v>
      </c>
      <c r="O760" t="s">
        <v>1411</v>
      </c>
      <c r="P760" t="s">
        <v>252</v>
      </c>
      <c r="S760" t="s">
        <v>1414</v>
      </c>
      <c r="T760" s="125">
        <v>10000</v>
      </c>
    </row>
    <row r="761" spans="1:23">
      <c r="A761" t="s">
        <v>246</v>
      </c>
      <c r="B761" t="s">
        <v>629</v>
      </c>
      <c r="C761" t="s">
        <v>57</v>
      </c>
      <c r="D761" t="s">
        <v>58</v>
      </c>
      <c r="E761">
        <v>12129060</v>
      </c>
      <c r="F761" s="111">
        <v>44972</v>
      </c>
      <c r="G761" t="s">
        <v>2468</v>
      </c>
      <c r="H761" s="111">
        <v>44972</v>
      </c>
      <c r="I761" t="s">
        <v>253</v>
      </c>
      <c r="K761" t="s">
        <v>1408</v>
      </c>
      <c r="L761" t="s">
        <v>1409</v>
      </c>
      <c r="N761" t="s">
        <v>1454</v>
      </c>
      <c r="O761" t="s">
        <v>1411</v>
      </c>
      <c r="P761" t="s">
        <v>252</v>
      </c>
      <c r="Q761" t="s">
        <v>1412</v>
      </c>
      <c r="R761" t="s">
        <v>1412</v>
      </c>
      <c r="S761" t="s">
        <v>1412</v>
      </c>
      <c r="T761" s="125">
        <v>15000</v>
      </c>
      <c r="V761">
        <v>66.78</v>
      </c>
      <c r="W761">
        <v>2966</v>
      </c>
    </row>
    <row r="762" spans="1:23">
      <c r="A762" t="s">
        <v>246</v>
      </c>
      <c r="B762" t="s">
        <v>629</v>
      </c>
      <c r="C762" t="s">
        <v>57</v>
      </c>
      <c r="D762" t="s">
        <v>58</v>
      </c>
      <c r="E762">
        <v>12137952</v>
      </c>
      <c r="F762" s="111">
        <v>44973</v>
      </c>
      <c r="G762" t="s">
        <v>2469</v>
      </c>
      <c r="H762" s="111">
        <v>44973</v>
      </c>
      <c r="I762" t="s">
        <v>253</v>
      </c>
      <c r="K762" t="s">
        <v>1408</v>
      </c>
      <c r="L762" t="s">
        <v>1409</v>
      </c>
      <c r="N762" t="s">
        <v>1444</v>
      </c>
      <c r="O762" t="s">
        <v>1411</v>
      </c>
      <c r="P762" t="s">
        <v>254</v>
      </c>
      <c r="Q762" t="s">
        <v>1412</v>
      </c>
      <c r="R762" t="s">
        <v>1412</v>
      </c>
      <c r="S762" t="s">
        <v>1412</v>
      </c>
      <c r="T762" s="125">
        <v>60000</v>
      </c>
      <c r="V762">
        <v>13002.69</v>
      </c>
      <c r="W762">
        <v>35730.400000000001</v>
      </c>
    </row>
    <row r="763" spans="1:23">
      <c r="A763" t="s">
        <v>246</v>
      </c>
      <c r="B763" t="s">
        <v>629</v>
      </c>
      <c r="C763" t="s">
        <v>57</v>
      </c>
      <c r="D763" t="s">
        <v>58</v>
      </c>
      <c r="E763">
        <v>12142638</v>
      </c>
      <c r="F763" s="111">
        <v>44974</v>
      </c>
      <c r="G763" t="s">
        <v>2470</v>
      </c>
      <c r="H763" s="111">
        <v>44974</v>
      </c>
      <c r="I763" t="s">
        <v>263</v>
      </c>
      <c r="K763" t="s">
        <v>1408</v>
      </c>
      <c r="L763" t="s">
        <v>1409</v>
      </c>
      <c r="N763" t="s">
        <v>1474</v>
      </c>
      <c r="O763" t="s">
        <v>1411</v>
      </c>
      <c r="P763" t="s">
        <v>254</v>
      </c>
      <c r="T763" s="125">
        <v>10000</v>
      </c>
    </row>
    <row r="764" spans="1:23">
      <c r="A764" t="s">
        <v>246</v>
      </c>
      <c r="B764" t="s">
        <v>629</v>
      </c>
      <c r="C764" t="s">
        <v>57</v>
      </c>
      <c r="D764" t="s">
        <v>58</v>
      </c>
      <c r="E764">
        <v>12201715</v>
      </c>
      <c r="F764" s="111">
        <v>44991</v>
      </c>
      <c r="G764" t="s">
        <v>3217</v>
      </c>
      <c r="H764" s="111">
        <v>44991</v>
      </c>
      <c r="I764" t="s">
        <v>253</v>
      </c>
      <c r="K764" t="s">
        <v>1408</v>
      </c>
      <c r="L764" t="s">
        <v>1409</v>
      </c>
      <c r="N764" t="s">
        <v>1447</v>
      </c>
      <c r="O764" t="s">
        <v>1411</v>
      </c>
      <c r="P764" t="s">
        <v>254</v>
      </c>
      <c r="Q764" t="s">
        <v>1412</v>
      </c>
      <c r="R764" t="s">
        <v>1412</v>
      </c>
      <c r="S764" t="s">
        <v>1412</v>
      </c>
      <c r="T764" s="125">
        <v>15000</v>
      </c>
      <c r="V764">
        <v>3706.87</v>
      </c>
      <c r="W764">
        <v>8920.5</v>
      </c>
    </row>
    <row r="765" spans="1:23">
      <c r="A765" t="s">
        <v>246</v>
      </c>
      <c r="B765" t="s">
        <v>629</v>
      </c>
      <c r="C765" t="s">
        <v>57</v>
      </c>
      <c r="D765" t="s">
        <v>58</v>
      </c>
      <c r="E765">
        <v>12209770</v>
      </c>
      <c r="F765" s="111">
        <v>44995</v>
      </c>
      <c r="G765" t="s">
        <v>3218</v>
      </c>
      <c r="H765" s="111">
        <v>44995</v>
      </c>
      <c r="I765" t="s">
        <v>253</v>
      </c>
      <c r="K765" t="s">
        <v>1408</v>
      </c>
      <c r="L765" t="s">
        <v>1438</v>
      </c>
      <c r="N765" t="s">
        <v>1421</v>
      </c>
      <c r="O765" t="s">
        <v>1411</v>
      </c>
      <c r="P765" t="s">
        <v>254</v>
      </c>
      <c r="Q765" t="s">
        <v>1412</v>
      </c>
      <c r="R765" t="s">
        <v>1412</v>
      </c>
      <c r="S765" t="s">
        <v>1412</v>
      </c>
      <c r="T765" s="125">
        <v>10000</v>
      </c>
      <c r="V765">
        <v>4440.97</v>
      </c>
      <c r="W765">
        <v>278.93</v>
      </c>
    </row>
    <row r="766" spans="1:23">
      <c r="A766" t="s">
        <v>246</v>
      </c>
      <c r="B766" t="s">
        <v>629</v>
      </c>
      <c r="C766" t="s">
        <v>57</v>
      </c>
      <c r="D766" t="s">
        <v>58</v>
      </c>
      <c r="E766">
        <v>12209770</v>
      </c>
      <c r="F766" s="111">
        <v>44995</v>
      </c>
      <c r="G766" t="s">
        <v>3218</v>
      </c>
      <c r="H766" s="111">
        <v>44995</v>
      </c>
      <c r="I766" t="s">
        <v>253</v>
      </c>
      <c r="K766" t="s">
        <v>1408</v>
      </c>
      <c r="L766" t="s">
        <v>1409</v>
      </c>
      <c r="N766" t="s">
        <v>1421</v>
      </c>
      <c r="O766" t="s">
        <v>1411</v>
      </c>
      <c r="P766" t="s">
        <v>254</v>
      </c>
      <c r="Q766" t="s">
        <v>1412</v>
      </c>
      <c r="R766" t="s">
        <v>1412</v>
      </c>
      <c r="S766" t="s">
        <v>1412</v>
      </c>
      <c r="T766" s="125">
        <v>10000</v>
      </c>
      <c r="V766">
        <v>4440.97</v>
      </c>
      <c r="W766">
        <v>5844.32</v>
      </c>
    </row>
    <row r="767" spans="1:23">
      <c r="A767" t="s">
        <v>246</v>
      </c>
      <c r="B767" t="s">
        <v>629</v>
      </c>
      <c r="C767" t="s">
        <v>57</v>
      </c>
      <c r="D767" t="s">
        <v>58</v>
      </c>
      <c r="E767">
        <v>12351835</v>
      </c>
      <c r="F767" s="111">
        <v>45050</v>
      </c>
      <c r="G767" t="s">
        <v>4818</v>
      </c>
      <c r="H767" s="111">
        <v>45050</v>
      </c>
      <c r="I767" t="s">
        <v>263</v>
      </c>
      <c r="K767" t="s">
        <v>1408</v>
      </c>
      <c r="L767" t="s">
        <v>1409</v>
      </c>
      <c r="N767" t="s">
        <v>1421</v>
      </c>
      <c r="O767" t="s">
        <v>1411</v>
      </c>
      <c r="P767" t="s">
        <v>252</v>
      </c>
      <c r="S767" t="s">
        <v>1414</v>
      </c>
      <c r="T767" s="125"/>
    </row>
    <row r="768" spans="1:23">
      <c r="A768" t="s">
        <v>246</v>
      </c>
      <c r="B768" t="s">
        <v>629</v>
      </c>
      <c r="C768" t="s">
        <v>57</v>
      </c>
      <c r="D768" t="s">
        <v>58</v>
      </c>
      <c r="E768">
        <v>12407732</v>
      </c>
      <c r="F768" s="111">
        <v>45042</v>
      </c>
      <c r="G768" t="s">
        <v>4349</v>
      </c>
      <c r="H768" s="111">
        <v>45042</v>
      </c>
      <c r="I768" t="s">
        <v>253</v>
      </c>
      <c r="K768" t="s">
        <v>1408</v>
      </c>
      <c r="L768" t="s">
        <v>1438</v>
      </c>
      <c r="N768" t="s">
        <v>1441</v>
      </c>
      <c r="O768" t="s">
        <v>1411</v>
      </c>
      <c r="P768" t="s">
        <v>252</v>
      </c>
      <c r="Q768" t="s">
        <v>1412</v>
      </c>
      <c r="R768" t="s">
        <v>1412</v>
      </c>
      <c r="S768" t="s">
        <v>1412</v>
      </c>
      <c r="T768" s="125">
        <v>10000</v>
      </c>
    </row>
    <row r="769" spans="1:23">
      <c r="A769" t="s">
        <v>246</v>
      </c>
      <c r="B769" t="s">
        <v>629</v>
      </c>
      <c r="C769" t="s">
        <v>57</v>
      </c>
      <c r="D769" t="s">
        <v>58</v>
      </c>
      <c r="E769">
        <v>12407732</v>
      </c>
      <c r="F769" s="111">
        <v>45042</v>
      </c>
      <c r="G769" t="s">
        <v>4349</v>
      </c>
      <c r="H769" s="111">
        <v>45042</v>
      </c>
      <c r="I769" t="s">
        <v>253</v>
      </c>
      <c r="K769" t="s">
        <v>1408</v>
      </c>
      <c r="L769" t="s">
        <v>1409</v>
      </c>
      <c r="N769" t="s">
        <v>1441</v>
      </c>
      <c r="O769" t="s">
        <v>1411</v>
      </c>
      <c r="P769" t="s">
        <v>252</v>
      </c>
      <c r="Q769" t="s">
        <v>1412</v>
      </c>
      <c r="R769" t="s">
        <v>1412</v>
      </c>
      <c r="S769" t="s">
        <v>1412</v>
      </c>
      <c r="T769" s="125">
        <v>10000</v>
      </c>
      <c r="V769">
        <v>5718.45</v>
      </c>
      <c r="W769">
        <v>8259</v>
      </c>
    </row>
    <row r="770" spans="1:23">
      <c r="A770" t="s">
        <v>246</v>
      </c>
      <c r="B770" t="s">
        <v>629</v>
      </c>
      <c r="C770" t="s">
        <v>57</v>
      </c>
      <c r="D770" t="s">
        <v>58</v>
      </c>
      <c r="E770">
        <v>12408108</v>
      </c>
      <c r="F770" s="111">
        <v>45042</v>
      </c>
      <c r="G770" t="s">
        <v>4350</v>
      </c>
      <c r="H770" s="111">
        <v>45042</v>
      </c>
      <c r="I770" t="s">
        <v>263</v>
      </c>
      <c r="K770" t="s">
        <v>1408</v>
      </c>
      <c r="L770" t="s">
        <v>1409</v>
      </c>
      <c r="N770" t="s">
        <v>1485</v>
      </c>
      <c r="O770" t="s">
        <v>1411</v>
      </c>
      <c r="P770" t="s">
        <v>254</v>
      </c>
      <c r="S770" t="s">
        <v>1414</v>
      </c>
      <c r="T770" s="125">
        <v>60000</v>
      </c>
    </row>
    <row r="771" spans="1:23">
      <c r="A771" t="s">
        <v>246</v>
      </c>
      <c r="B771" t="s">
        <v>629</v>
      </c>
      <c r="C771" t="s">
        <v>57</v>
      </c>
      <c r="D771" t="s">
        <v>58</v>
      </c>
      <c r="E771">
        <v>12408728</v>
      </c>
      <c r="F771" s="111">
        <v>45042</v>
      </c>
      <c r="G771" t="s">
        <v>4351</v>
      </c>
      <c r="H771" s="111">
        <v>45042</v>
      </c>
      <c r="I771" t="s">
        <v>282</v>
      </c>
      <c r="K771" t="s">
        <v>1408</v>
      </c>
      <c r="L771" t="s">
        <v>1409</v>
      </c>
      <c r="N771" t="s">
        <v>1417</v>
      </c>
      <c r="O771" t="s">
        <v>1411</v>
      </c>
      <c r="P771" t="s">
        <v>254</v>
      </c>
      <c r="S771" t="s">
        <v>1414</v>
      </c>
      <c r="T771" s="125">
        <v>60000</v>
      </c>
    </row>
    <row r="772" spans="1:23">
      <c r="A772" t="s">
        <v>246</v>
      </c>
      <c r="B772" t="s">
        <v>629</v>
      </c>
      <c r="C772" t="s">
        <v>57</v>
      </c>
      <c r="D772" t="s">
        <v>58</v>
      </c>
      <c r="E772">
        <v>12457938</v>
      </c>
      <c r="F772" s="111">
        <v>45056</v>
      </c>
      <c r="G772" t="s">
        <v>4819</v>
      </c>
      <c r="H772" s="111">
        <v>45056</v>
      </c>
      <c r="I772" t="s">
        <v>253</v>
      </c>
      <c r="K772" t="s">
        <v>1408</v>
      </c>
      <c r="L772" t="s">
        <v>1409</v>
      </c>
      <c r="N772" t="s">
        <v>3148</v>
      </c>
      <c r="O772" t="s">
        <v>1411</v>
      </c>
      <c r="P772" t="s">
        <v>254</v>
      </c>
      <c r="Q772" t="s">
        <v>1412</v>
      </c>
      <c r="R772" t="s">
        <v>1412</v>
      </c>
      <c r="S772" t="s">
        <v>1412</v>
      </c>
      <c r="T772" s="125">
        <v>20000</v>
      </c>
      <c r="V772">
        <v>12152.01</v>
      </c>
      <c r="W772">
        <v>13520</v>
      </c>
    </row>
    <row r="773" spans="1:23">
      <c r="A773" t="s">
        <v>246</v>
      </c>
      <c r="B773" t="s">
        <v>629</v>
      </c>
      <c r="C773" t="s">
        <v>57</v>
      </c>
      <c r="D773" t="s">
        <v>58</v>
      </c>
      <c r="E773">
        <v>12616350</v>
      </c>
      <c r="F773" s="111">
        <v>45100</v>
      </c>
      <c r="G773" t="s">
        <v>5601</v>
      </c>
      <c r="H773" s="111">
        <v>45100</v>
      </c>
      <c r="I773" t="s">
        <v>253</v>
      </c>
      <c r="K773" t="s">
        <v>1418</v>
      </c>
      <c r="L773" t="s">
        <v>1438</v>
      </c>
      <c r="N773" t="s">
        <v>1480</v>
      </c>
      <c r="O773" t="s">
        <v>1411</v>
      </c>
      <c r="P773" t="s">
        <v>254</v>
      </c>
      <c r="Q773" t="s">
        <v>1412</v>
      </c>
      <c r="R773" t="s">
        <v>1412</v>
      </c>
      <c r="S773" t="s">
        <v>1415</v>
      </c>
      <c r="T773" s="125">
        <v>30000</v>
      </c>
      <c r="V773">
        <v>0</v>
      </c>
      <c r="W773">
        <v>4237.01</v>
      </c>
    </row>
    <row r="774" spans="1:23">
      <c r="A774" t="s">
        <v>246</v>
      </c>
      <c r="B774" t="s">
        <v>629</v>
      </c>
      <c r="C774" t="s">
        <v>57</v>
      </c>
      <c r="D774" t="s">
        <v>58</v>
      </c>
      <c r="E774">
        <v>12616350</v>
      </c>
      <c r="F774" s="111">
        <v>45100</v>
      </c>
      <c r="G774" t="s">
        <v>5601</v>
      </c>
      <c r="H774" s="111">
        <v>45100</v>
      </c>
      <c r="I774" t="s">
        <v>253</v>
      </c>
      <c r="K774" t="s">
        <v>1418</v>
      </c>
      <c r="L774" t="s">
        <v>1409</v>
      </c>
      <c r="N774" t="s">
        <v>1480</v>
      </c>
      <c r="O774" t="s">
        <v>1411</v>
      </c>
      <c r="P774" t="s">
        <v>254</v>
      </c>
      <c r="Q774" t="s">
        <v>1412</v>
      </c>
      <c r="R774" t="s">
        <v>1412</v>
      </c>
      <c r="S774" t="s">
        <v>1415</v>
      </c>
      <c r="T774" s="125">
        <v>30000</v>
      </c>
      <c r="V774">
        <v>0</v>
      </c>
      <c r="W774">
        <v>3376</v>
      </c>
    </row>
    <row r="775" spans="1:23">
      <c r="A775" t="s">
        <v>246</v>
      </c>
      <c r="B775" t="s">
        <v>629</v>
      </c>
      <c r="C775" t="s">
        <v>57</v>
      </c>
      <c r="D775" t="s">
        <v>58</v>
      </c>
      <c r="E775">
        <v>12631332</v>
      </c>
      <c r="F775" s="111">
        <v>45097</v>
      </c>
      <c r="G775" t="s">
        <v>5538</v>
      </c>
      <c r="H775" s="111">
        <v>45097</v>
      </c>
      <c r="I775" t="s">
        <v>253</v>
      </c>
      <c r="K775" t="s">
        <v>1408</v>
      </c>
      <c r="L775" t="s">
        <v>1409</v>
      </c>
      <c r="N775" t="s">
        <v>1475</v>
      </c>
      <c r="O775" t="s">
        <v>1411</v>
      </c>
      <c r="P775" t="s">
        <v>252</v>
      </c>
      <c r="Q775" t="s">
        <v>1412</v>
      </c>
      <c r="R775" t="s">
        <v>1412</v>
      </c>
      <c r="S775" t="s">
        <v>1415</v>
      </c>
      <c r="T775" s="125">
        <v>10000</v>
      </c>
      <c r="V775">
        <v>0</v>
      </c>
      <c r="W775">
        <v>6597.2</v>
      </c>
    </row>
    <row r="776" spans="1:23">
      <c r="A776" t="s">
        <v>246</v>
      </c>
      <c r="B776" t="s">
        <v>629</v>
      </c>
      <c r="C776" t="s">
        <v>343</v>
      </c>
      <c r="D776" t="s">
        <v>54</v>
      </c>
      <c r="E776">
        <v>12110329</v>
      </c>
      <c r="F776" s="111">
        <v>44966</v>
      </c>
      <c r="G776" t="s">
        <v>2471</v>
      </c>
      <c r="H776" s="111">
        <v>44966</v>
      </c>
      <c r="I776" t="s">
        <v>282</v>
      </c>
      <c r="K776" t="s">
        <v>1418</v>
      </c>
      <c r="L776" t="s">
        <v>1409</v>
      </c>
      <c r="N776" t="s">
        <v>1474</v>
      </c>
      <c r="O776" t="s">
        <v>1411</v>
      </c>
      <c r="P776" t="s">
        <v>254</v>
      </c>
      <c r="S776" t="s">
        <v>1414</v>
      </c>
      <c r="T776" s="125">
        <v>30000</v>
      </c>
    </row>
    <row r="777" spans="1:23">
      <c r="A777" t="s">
        <v>246</v>
      </c>
      <c r="B777" t="s">
        <v>629</v>
      </c>
      <c r="C777" t="s">
        <v>343</v>
      </c>
      <c r="D777" t="s">
        <v>54</v>
      </c>
      <c r="E777">
        <v>12633613</v>
      </c>
      <c r="F777" s="111">
        <v>45101</v>
      </c>
      <c r="G777" t="s">
        <v>5605</v>
      </c>
      <c r="H777" s="111">
        <v>45101</v>
      </c>
      <c r="I777" t="s">
        <v>253</v>
      </c>
      <c r="K777" t="s">
        <v>1408</v>
      </c>
      <c r="L777" t="s">
        <v>1409</v>
      </c>
      <c r="N777" t="s">
        <v>1467</v>
      </c>
      <c r="O777" t="s">
        <v>1411</v>
      </c>
      <c r="P777" t="s">
        <v>254</v>
      </c>
      <c r="Q777" t="s">
        <v>1412</v>
      </c>
      <c r="R777" t="s">
        <v>1412</v>
      </c>
      <c r="S777" t="s">
        <v>1415</v>
      </c>
      <c r="T777" s="125">
        <v>30000</v>
      </c>
      <c r="V777">
        <v>3911.56</v>
      </c>
      <c r="W777">
        <v>6260</v>
      </c>
    </row>
    <row r="778" spans="1:23">
      <c r="A778" t="s">
        <v>246</v>
      </c>
      <c r="B778" t="s">
        <v>629</v>
      </c>
      <c r="C778" t="s">
        <v>344</v>
      </c>
      <c r="D778" t="s">
        <v>54</v>
      </c>
      <c r="E778">
        <v>9863407</v>
      </c>
      <c r="F778" s="111">
        <v>44950</v>
      </c>
      <c r="G778" t="s">
        <v>1614</v>
      </c>
      <c r="H778" s="111">
        <v>44950</v>
      </c>
      <c r="I778" t="s">
        <v>263</v>
      </c>
      <c r="K778" t="s">
        <v>1418</v>
      </c>
      <c r="L778" t="s">
        <v>1409</v>
      </c>
      <c r="N778" t="s">
        <v>1474</v>
      </c>
      <c r="O778" t="s">
        <v>1411</v>
      </c>
      <c r="P778" t="s">
        <v>254</v>
      </c>
      <c r="Q778" t="s">
        <v>1414</v>
      </c>
      <c r="R778" t="s">
        <v>1414</v>
      </c>
      <c r="S778" t="s">
        <v>1412</v>
      </c>
      <c r="T778" s="125">
        <v>30000</v>
      </c>
    </row>
    <row r="779" spans="1:23">
      <c r="A779" t="s">
        <v>246</v>
      </c>
      <c r="B779" t="s">
        <v>629</v>
      </c>
      <c r="C779" t="s">
        <v>1053</v>
      </c>
      <c r="D779" t="s">
        <v>54</v>
      </c>
      <c r="E779">
        <v>12114900</v>
      </c>
      <c r="F779" s="111">
        <v>44967</v>
      </c>
      <c r="G779" t="s">
        <v>2472</v>
      </c>
      <c r="H779" s="111">
        <v>44967</v>
      </c>
      <c r="I779" t="s">
        <v>263</v>
      </c>
      <c r="K779" t="s">
        <v>1408</v>
      </c>
      <c r="L779" t="s">
        <v>1409</v>
      </c>
      <c r="N779" t="s">
        <v>1431</v>
      </c>
      <c r="O779" t="s">
        <v>1411</v>
      </c>
      <c r="P779" t="s">
        <v>254</v>
      </c>
      <c r="T779" s="125">
        <v>15000</v>
      </c>
    </row>
    <row r="780" spans="1:23">
      <c r="A780" t="s">
        <v>246</v>
      </c>
      <c r="B780" t="s">
        <v>116</v>
      </c>
      <c r="C780" t="s">
        <v>57</v>
      </c>
      <c r="D780" t="s">
        <v>58</v>
      </c>
      <c r="E780">
        <v>11400058</v>
      </c>
      <c r="F780" s="111">
        <v>44840</v>
      </c>
      <c r="G780" t="s">
        <v>388</v>
      </c>
      <c r="H780" s="111">
        <v>44840</v>
      </c>
      <c r="I780" t="s">
        <v>253</v>
      </c>
      <c r="K780" t="s">
        <v>1418</v>
      </c>
      <c r="L780" t="s">
        <v>1409</v>
      </c>
      <c r="N780" t="s">
        <v>1413</v>
      </c>
      <c r="O780" t="s">
        <v>1411</v>
      </c>
      <c r="P780" t="s">
        <v>254</v>
      </c>
      <c r="Q780" t="s">
        <v>1412</v>
      </c>
      <c r="R780" t="s">
        <v>1412</v>
      </c>
      <c r="S780" t="s">
        <v>1412</v>
      </c>
      <c r="T780" s="125">
        <v>10000</v>
      </c>
      <c r="V780">
        <v>4771.92</v>
      </c>
      <c r="W780">
        <v>7740.88</v>
      </c>
    </row>
    <row r="781" spans="1:23">
      <c r="A781" t="s">
        <v>246</v>
      </c>
      <c r="B781" t="s">
        <v>116</v>
      </c>
      <c r="C781" t="s">
        <v>57</v>
      </c>
      <c r="D781" t="s">
        <v>58</v>
      </c>
      <c r="E781">
        <v>11434763</v>
      </c>
      <c r="F781" s="111">
        <v>44820</v>
      </c>
      <c r="G781" t="s">
        <v>389</v>
      </c>
      <c r="H781" s="111">
        <v>44823</v>
      </c>
      <c r="I781" t="s">
        <v>253</v>
      </c>
      <c r="K781" t="s">
        <v>1408</v>
      </c>
      <c r="L781" t="s">
        <v>1438</v>
      </c>
      <c r="N781" t="s">
        <v>1417</v>
      </c>
      <c r="O781" t="s">
        <v>1411</v>
      </c>
      <c r="P781" t="s">
        <v>252</v>
      </c>
      <c r="Q781" t="s">
        <v>1412</v>
      </c>
      <c r="R781" t="s">
        <v>1412</v>
      </c>
      <c r="S781" t="s">
        <v>1412</v>
      </c>
      <c r="T781" s="125">
        <v>10000</v>
      </c>
    </row>
    <row r="782" spans="1:23">
      <c r="A782" t="s">
        <v>246</v>
      </c>
      <c r="B782" t="s">
        <v>116</v>
      </c>
      <c r="C782" t="s">
        <v>57</v>
      </c>
      <c r="D782" t="s">
        <v>58</v>
      </c>
      <c r="E782">
        <v>11434763</v>
      </c>
      <c r="F782" s="111">
        <v>44820</v>
      </c>
      <c r="G782" t="s">
        <v>389</v>
      </c>
      <c r="H782" s="111">
        <v>44823</v>
      </c>
      <c r="I782" t="s">
        <v>253</v>
      </c>
      <c r="K782" t="s">
        <v>1408</v>
      </c>
      <c r="L782" t="s">
        <v>1409</v>
      </c>
      <c r="N782" t="s">
        <v>1417</v>
      </c>
      <c r="O782" t="s">
        <v>1411</v>
      </c>
      <c r="P782" t="s">
        <v>252</v>
      </c>
      <c r="Q782" t="s">
        <v>1412</v>
      </c>
      <c r="R782" t="s">
        <v>1412</v>
      </c>
      <c r="S782" t="s">
        <v>1412</v>
      </c>
      <c r="T782" s="125">
        <v>10000</v>
      </c>
      <c r="V782">
        <v>8066.98</v>
      </c>
      <c r="W782">
        <v>11364</v>
      </c>
    </row>
    <row r="783" spans="1:23">
      <c r="A783" t="s">
        <v>246</v>
      </c>
      <c r="B783" t="s">
        <v>116</v>
      </c>
      <c r="C783" t="s">
        <v>57</v>
      </c>
      <c r="D783" t="s">
        <v>58</v>
      </c>
      <c r="E783">
        <v>11522048</v>
      </c>
      <c r="F783" s="111">
        <v>44831</v>
      </c>
      <c r="G783" t="s">
        <v>390</v>
      </c>
      <c r="H783" s="111">
        <v>44834</v>
      </c>
      <c r="I783" t="s">
        <v>263</v>
      </c>
      <c r="K783" t="s">
        <v>1408</v>
      </c>
      <c r="L783" t="s">
        <v>1409</v>
      </c>
      <c r="N783" t="s">
        <v>1420</v>
      </c>
      <c r="O783" t="s">
        <v>1411</v>
      </c>
      <c r="P783" t="s">
        <v>252</v>
      </c>
      <c r="S783" t="s">
        <v>1414</v>
      </c>
      <c r="T783" s="125">
        <v>10000</v>
      </c>
    </row>
    <row r="784" spans="1:23">
      <c r="A784" t="s">
        <v>246</v>
      </c>
      <c r="B784" t="s">
        <v>116</v>
      </c>
      <c r="C784" t="s">
        <v>57</v>
      </c>
      <c r="D784" t="s">
        <v>58</v>
      </c>
      <c r="E784">
        <v>11574196</v>
      </c>
      <c r="F784" s="111">
        <v>44839</v>
      </c>
      <c r="G784" t="s">
        <v>391</v>
      </c>
      <c r="H784" s="111">
        <v>44839</v>
      </c>
      <c r="I784" t="s">
        <v>253</v>
      </c>
      <c r="K784" t="s">
        <v>1430</v>
      </c>
      <c r="L784" t="s">
        <v>1409</v>
      </c>
      <c r="N784" t="s">
        <v>1432</v>
      </c>
      <c r="O784" t="s">
        <v>1411</v>
      </c>
      <c r="P784" t="s">
        <v>254</v>
      </c>
      <c r="Q784" t="s">
        <v>1412</v>
      </c>
      <c r="R784" t="s">
        <v>1412</v>
      </c>
      <c r="S784" t="s">
        <v>1412</v>
      </c>
      <c r="T784" s="125">
        <v>10000</v>
      </c>
      <c r="V784">
        <v>3925.04</v>
      </c>
      <c r="W784">
        <v>18522.830000000002</v>
      </c>
    </row>
    <row r="785" spans="1:23">
      <c r="A785" t="s">
        <v>246</v>
      </c>
      <c r="B785" t="s">
        <v>116</v>
      </c>
      <c r="C785" t="s">
        <v>57</v>
      </c>
      <c r="D785" t="s">
        <v>58</v>
      </c>
      <c r="E785">
        <v>11592242</v>
      </c>
      <c r="F785" s="111">
        <v>44844</v>
      </c>
      <c r="G785" t="s">
        <v>392</v>
      </c>
      <c r="H785" s="111">
        <v>44845</v>
      </c>
      <c r="I785" t="s">
        <v>253</v>
      </c>
      <c r="K785" t="s">
        <v>1408</v>
      </c>
      <c r="L785" t="s">
        <v>1409</v>
      </c>
      <c r="N785" t="s">
        <v>1433</v>
      </c>
      <c r="O785" t="s">
        <v>1411</v>
      </c>
      <c r="P785" t="s">
        <v>254</v>
      </c>
      <c r="Q785" t="s">
        <v>1412</v>
      </c>
      <c r="R785" t="s">
        <v>1412</v>
      </c>
      <c r="S785" t="s">
        <v>1412</v>
      </c>
      <c r="T785" s="125">
        <v>10000</v>
      </c>
      <c r="V785">
        <v>390.11</v>
      </c>
      <c r="W785">
        <v>2763.34</v>
      </c>
    </row>
    <row r="786" spans="1:23">
      <c r="A786" t="s">
        <v>246</v>
      </c>
      <c r="B786" t="s">
        <v>116</v>
      </c>
      <c r="C786" t="s">
        <v>57</v>
      </c>
      <c r="D786" t="s">
        <v>58</v>
      </c>
      <c r="E786">
        <v>11708318</v>
      </c>
      <c r="F786" s="111">
        <v>44865</v>
      </c>
      <c r="G786" t="s">
        <v>606</v>
      </c>
      <c r="H786" s="111">
        <v>44865</v>
      </c>
      <c r="I786" t="s">
        <v>282</v>
      </c>
      <c r="K786" t="s">
        <v>1408</v>
      </c>
      <c r="L786" t="s">
        <v>1409</v>
      </c>
      <c r="N786" t="s">
        <v>1431</v>
      </c>
      <c r="O786" t="s">
        <v>1411</v>
      </c>
      <c r="P786" t="s">
        <v>254</v>
      </c>
      <c r="S786" t="s">
        <v>1414</v>
      </c>
      <c r="T786" s="125">
        <v>30000</v>
      </c>
    </row>
    <row r="787" spans="1:23">
      <c r="A787" t="s">
        <v>246</v>
      </c>
      <c r="B787" t="s">
        <v>165</v>
      </c>
      <c r="C787" t="s">
        <v>2171</v>
      </c>
      <c r="D787" t="s">
        <v>54</v>
      </c>
      <c r="E787">
        <v>12368105</v>
      </c>
      <c r="F787" s="111">
        <v>45030</v>
      </c>
      <c r="G787" t="s">
        <v>4352</v>
      </c>
      <c r="H787" s="111">
        <v>45030</v>
      </c>
      <c r="I787" t="s">
        <v>253</v>
      </c>
      <c r="K787" t="s">
        <v>1418</v>
      </c>
      <c r="L787" t="s">
        <v>1409</v>
      </c>
      <c r="N787" t="s">
        <v>1433</v>
      </c>
      <c r="O787" t="s">
        <v>1411</v>
      </c>
      <c r="P787" t="s">
        <v>254</v>
      </c>
      <c r="Q787" t="s">
        <v>1412</v>
      </c>
      <c r="R787" t="s">
        <v>1412</v>
      </c>
      <c r="S787" t="s">
        <v>1412</v>
      </c>
      <c r="T787" s="125">
        <v>60000</v>
      </c>
      <c r="V787">
        <v>37065.71</v>
      </c>
      <c r="W787">
        <v>108443.16</v>
      </c>
    </row>
    <row r="788" spans="1:23">
      <c r="A788" t="s">
        <v>246</v>
      </c>
      <c r="B788" t="s">
        <v>165</v>
      </c>
      <c r="C788" t="s">
        <v>264</v>
      </c>
      <c r="D788" t="s">
        <v>54</v>
      </c>
      <c r="E788">
        <v>11964144</v>
      </c>
      <c r="F788" s="111">
        <v>44929</v>
      </c>
      <c r="G788" t="s">
        <v>1900</v>
      </c>
      <c r="H788" s="111">
        <v>44929</v>
      </c>
      <c r="I788" t="s">
        <v>282</v>
      </c>
      <c r="K788" t="s">
        <v>1408</v>
      </c>
      <c r="L788" t="s">
        <v>1409</v>
      </c>
      <c r="N788" t="s">
        <v>1426</v>
      </c>
      <c r="O788" t="s">
        <v>1411</v>
      </c>
      <c r="P788" t="s">
        <v>254</v>
      </c>
      <c r="S788" t="s">
        <v>1414</v>
      </c>
      <c r="T788" s="125">
        <v>40000</v>
      </c>
    </row>
    <row r="789" spans="1:23">
      <c r="A789" t="s">
        <v>246</v>
      </c>
      <c r="B789" t="s">
        <v>165</v>
      </c>
      <c r="C789" t="s">
        <v>264</v>
      </c>
      <c r="D789" t="s">
        <v>54</v>
      </c>
      <c r="E789">
        <v>12200747</v>
      </c>
      <c r="F789" s="111">
        <v>45008</v>
      </c>
      <c r="G789" t="s">
        <v>3987</v>
      </c>
      <c r="H789" s="111">
        <v>45008</v>
      </c>
      <c r="I789" t="s">
        <v>253</v>
      </c>
      <c r="K789" t="s">
        <v>1418</v>
      </c>
      <c r="L789" t="s">
        <v>1409</v>
      </c>
      <c r="N789" t="s">
        <v>3147</v>
      </c>
      <c r="O789" t="s">
        <v>1411</v>
      </c>
      <c r="P789" t="s">
        <v>254</v>
      </c>
      <c r="Q789" t="s">
        <v>1412</v>
      </c>
      <c r="R789" t="s">
        <v>1412</v>
      </c>
      <c r="S789" t="s">
        <v>1412</v>
      </c>
      <c r="T789" s="125">
        <v>10000</v>
      </c>
      <c r="V789">
        <v>6256.57</v>
      </c>
      <c r="W789">
        <v>12777.58</v>
      </c>
    </row>
    <row r="790" spans="1:23">
      <c r="A790" t="s">
        <v>246</v>
      </c>
      <c r="B790" t="s">
        <v>165</v>
      </c>
      <c r="C790" t="s">
        <v>264</v>
      </c>
      <c r="D790" t="s">
        <v>54</v>
      </c>
      <c r="E790">
        <v>12201411</v>
      </c>
      <c r="F790" s="111">
        <v>44991</v>
      </c>
      <c r="G790" t="s">
        <v>3988</v>
      </c>
      <c r="H790" s="111">
        <v>44991</v>
      </c>
      <c r="I790" t="s">
        <v>282</v>
      </c>
      <c r="K790" t="s">
        <v>1408</v>
      </c>
      <c r="L790" t="s">
        <v>1409</v>
      </c>
      <c r="N790" t="s">
        <v>1421</v>
      </c>
      <c r="O790" t="s">
        <v>1411</v>
      </c>
      <c r="P790" t="s">
        <v>254</v>
      </c>
      <c r="S790" t="s">
        <v>1414</v>
      </c>
      <c r="T790" s="125">
        <v>10000</v>
      </c>
    </row>
    <row r="791" spans="1:23">
      <c r="A791" t="s">
        <v>246</v>
      </c>
      <c r="B791" t="s">
        <v>165</v>
      </c>
      <c r="C791" t="s">
        <v>264</v>
      </c>
      <c r="D791" t="s">
        <v>54</v>
      </c>
      <c r="E791">
        <v>12215414</v>
      </c>
      <c r="F791" s="111">
        <v>44995</v>
      </c>
      <c r="G791" t="s">
        <v>3989</v>
      </c>
      <c r="H791" s="111">
        <v>44995</v>
      </c>
      <c r="I791" t="s">
        <v>253</v>
      </c>
      <c r="K791" t="s">
        <v>1408</v>
      </c>
      <c r="L791" t="s">
        <v>1409</v>
      </c>
      <c r="N791" t="s">
        <v>1421</v>
      </c>
      <c r="O791" t="s">
        <v>1411</v>
      </c>
      <c r="P791" t="s">
        <v>254</v>
      </c>
      <c r="Q791" t="s">
        <v>1412</v>
      </c>
      <c r="R791" t="s">
        <v>1412</v>
      </c>
      <c r="S791" t="s">
        <v>1412</v>
      </c>
      <c r="T791" s="125">
        <v>50000</v>
      </c>
      <c r="V791">
        <v>33693.86</v>
      </c>
      <c r="W791">
        <v>34149.599999999999</v>
      </c>
    </row>
    <row r="792" spans="1:23">
      <c r="A792" t="s">
        <v>246</v>
      </c>
      <c r="B792" t="s">
        <v>165</v>
      </c>
      <c r="C792" t="s">
        <v>53</v>
      </c>
      <c r="D792" t="s">
        <v>54</v>
      </c>
      <c r="E792">
        <v>1506778</v>
      </c>
      <c r="F792" s="111">
        <v>45015</v>
      </c>
      <c r="G792" t="s">
        <v>4353</v>
      </c>
      <c r="H792" s="111">
        <v>45019</v>
      </c>
      <c r="I792" t="s">
        <v>253</v>
      </c>
      <c r="K792" t="s">
        <v>1418</v>
      </c>
      <c r="L792" t="s">
        <v>1409</v>
      </c>
      <c r="N792" t="s">
        <v>1413</v>
      </c>
      <c r="O792" t="s">
        <v>1411</v>
      </c>
      <c r="P792" t="s">
        <v>254</v>
      </c>
      <c r="Q792" t="s">
        <v>1412</v>
      </c>
      <c r="R792" t="s">
        <v>1412</v>
      </c>
      <c r="S792" t="s">
        <v>1412</v>
      </c>
      <c r="T792" s="125">
        <v>10000</v>
      </c>
      <c r="V792">
        <v>0</v>
      </c>
      <c r="W792">
        <v>15565.8</v>
      </c>
    </row>
    <row r="793" spans="1:23">
      <c r="A793" t="s">
        <v>246</v>
      </c>
      <c r="B793" t="s">
        <v>165</v>
      </c>
      <c r="C793" t="s">
        <v>53</v>
      </c>
      <c r="D793" t="s">
        <v>54</v>
      </c>
      <c r="E793">
        <v>8811678</v>
      </c>
      <c r="F793" s="111">
        <v>44999</v>
      </c>
      <c r="G793" t="s">
        <v>3990</v>
      </c>
      <c r="H793" s="111">
        <v>44999</v>
      </c>
      <c r="I793" t="s">
        <v>253</v>
      </c>
      <c r="K793" t="s">
        <v>1418</v>
      </c>
      <c r="L793" t="s">
        <v>1409</v>
      </c>
      <c r="N793" t="s">
        <v>1423</v>
      </c>
      <c r="O793" t="s">
        <v>1411</v>
      </c>
      <c r="P793" t="s">
        <v>254</v>
      </c>
      <c r="Q793" t="s">
        <v>1412</v>
      </c>
      <c r="R793" t="s">
        <v>1412</v>
      </c>
      <c r="S793" t="s">
        <v>1412</v>
      </c>
      <c r="T793" s="125">
        <v>30000</v>
      </c>
      <c r="V793">
        <v>7557.6</v>
      </c>
      <c r="W793">
        <v>20421.3</v>
      </c>
    </row>
    <row r="794" spans="1:23">
      <c r="A794" t="s">
        <v>246</v>
      </c>
      <c r="B794" t="s">
        <v>165</v>
      </c>
      <c r="C794" t="s">
        <v>53</v>
      </c>
      <c r="D794" t="s">
        <v>54</v>
      </c>
      <c r="E794">
        <v>11512722</v>
      </c>
      <c r="F794" s="111">
        <v>44834</v>
      </c>
      <c r="G794" t="s">
        <v>405</v>
      </c>
      <c r="H794" s="111">
        <v>44834</v>
      </c>
      <c r="I794" t="s">
        <v>282</v>
      </c>
      <c r="K794" t="s">
        <v>1408</v>
      </c>
      <c r="L794" t="s">
        <v>1409</v>
      </c>
      <c r="N794" t="s">
        <v>1431</v>
      </c>
      <c r="O794" t="s">
        <v>1411</v>
      </c>
      <c r="P794" t="s">
        <v>252</v>
      </c>
      <c r="S794" t="s">
        <v>1414</v>
      </c>
      <c r="T794" s="125">
        <v>10000</v>
      </c>
    </row>
    <row r="795" spans="1:23">
      <c r="A795" t="s">
        <v>246</v>
      </c>
      <c r="B795" t="s">
        <v>165</v>
      </c>
      <c r="C795" t="s">
        <v>53</v>
      </c>
      <c r="D795" t="s">
        <v>54</v>
      </c>
      <c r="E795">
        <v>11549941</v>
      </c>
      <c r="F795" s="111">
        <v>44834</v>
      </c>
      <c r="G795" t="s">
        <v>406</v>
      </c>
      <c r="H795" s="111">
        <v>44834</v>
      </c>
      <c r="I795" t="s">
        <v>263</v>
      </c>
      <c r="K795" t="s">
        <v>1408</v>
      </c>
      <c r="L795" t="s">
        <v>1409</v>
      </c>
      <c r="N795" t="s">
        <v>1432</v>
      </c>
      <c r="O795" t="s">
        <v>1411</v>
      </c>
      <c r="P795" t="s">
        <v>252</v>
      </c>
      <c r="T795" s="125">
        <v>10000</v>
      </c>
    </row>
    <row r="796" spans="1:23">
      <c r="A796" t="s">
        <v>246</v>
      </c>
      <c r="B796" t="s">
        <v>165</v>
      </c>
      <c r="C796" t="s">
        <v>53</v>
      </c>
      <c r="D796" t="s">
        <v>54</v>
      </c>
      <c r="E796">
        <v>11579046</v>
      </c>
      <c r="F796" s="111">
        <v>44840</v>
      </c>
      <c r="G796" t="s">
        <v>407</v>
      </c>
      <c r="H796" s="111">
        <v>44840</v>
      </c>
      <c r="I796" t="s">
        <v>253</v>
      </c>
      <c r="K796" t="s">
        <v>1408</v>
      </c>
      <c r="L796" t="s">
        <v>1409</v>
      </c>
      <c r="N796" t="s">
        <v>1431</v>
      </c>
      <c r="O796" t="s">
        <v>1411</v>
      </c>
      <c r="P796" t="s">
        <v>252</v>
      </c>
      <c r="Q796" t="s">
        <v>1412</v>
      </c>
      <c r="R796" t="s">
        <v>1412</v>
      </c>
      <c r="S796" t="s">
        <v>1412</v>
      </c>
      <c r="T796" s="125">
        <v>15000</v>
      </c>
      <c r="V796">
        <v>17674.13</v>
      </c>
      <c r="W796">
        <v>25653.5</v>
      </c>
    </row>
    <row r="797" spans="1:23">
      <c r="A797" t="s">
        <v>246</v>
      </c>
      <c r="B797" t="s">
        <v>165</v>
      </c>
      <c r="C797" t="s">
        <v>53</v>
      </c>
      <c r="D797" t="s">
        <v>54</v>
      </c>
      <c r="E797">
        <v>11639370</v>
      </c>
      <c r="F797" s="111">
        <v>44949</v>
      </c>
      <c r="G797" t="s">
        <v>1902</v>
      </c>
      <c r="H797" s="111">
        <v>44949</v>
      </c>
      <c r="I797" t="s">
        <v>253</v>
      </c>
      <c r="K797" t="s">
        <v>1408</v>
      </c>
      <c r="L797" t="s">
        <v>1409</v>
      </c>
      <c r="N797" t="s">
        <v>1433</v>
      </c>
      <c r="O797" t="s">
        <v>1411</v>
      </c>
      <c r="P797" t="s">
        <v>252</v>
      </c>
      <c r="Q797" t="s">
        <v>1412</v>
      </c>
      <c r="R797" t="s">
        <v>1412</v>
      </c>
      <c r="S797" t="s">
        <v>1412</v>
      </c>
      <c r="T797" s="125">
        <v>30000</v>
      </c>
      <c r="V797">
        <v>37.36</v>
      </c>
      <c r="W797">
        <v>238.5</v>
      </c>
    </row>
    <row r="798" spans="1:23">
      <c r="A798" t="s">
        <v>246</v>
      </c>
      <c r="B798" t="s">
        <v>165</v>
      </c>
      <c r="C798" t="s">
        <v>53</v>
      </c>
      <c r="D798" t="s">
        <v>54</v>
      </c>
      <c r="E798">
        <v>11670817</v>
      </c>
      <c r="F798" s="111">
        <v>44859</v>
      </c>
      <c r="G798" t="s">
        <v>608</v>
      </c>
      <c r="H798" s="111">
        <v>44860</v>
      </c>
      <c r="I798" t="s">
        <v>253</v>
      </c>
      <c r="K798" t="s">
        <v>1408</v>
      </c>
      <c r="L798" t="s">
        <v>1409</v>
      </c>
      <c r="N798" t="s">
        <v>1423</v>
      </c>
      <c r="O798" t="s">
        <v>1411</v>
      </c>
      <c r="P798" t="s">
        <v>254</v>
      </c>
      <c r="Q798" t="s">
        <v>1412</v>
      </c>
      <c r="R798" t="s">
        <v>1412</v>
      </c>
      <c r="S798" t="s">
        <v>1412</v>
      </c>
      <c r="T798" s="125">
        <v>15000</v>
      </c>
      <c r="V798">
        <v>0</v>
      </c>
      <c r="W798">
        <v>8</v>
      </c>
    </row>
    <row r="799" spans="1:23">
      <c r="A799" t="s">
        <v>246</v>
      </c>
      <c r="B799" t="s">
        <v>165</v>
      </c>
      <c r="C799" t="s">
        <v>53</v>
      </c>
      <c r="D799" t="s">
        <v>54</v>
      </c>
      <c r="E799">
        <v>11671189</v>
      </c>
      <c r="F799" s="111">
        <v>44859</v>
      </c>
      <c r="G799" t="s">
        <v>609</v>
      </c>
      <c r="H799" s="111">
        <v>44860</v>
      </c>
      <c r="I799" t="s">
        <v>253</v>
      </c>
      <c r="K799" t="s">
        <v>1408</v>
      </c>
      <c r="L799" t="s">
        <v>1409</v>
      </c>
      <c r="N799" t="s">
        <v>1420</v>
      </c>
      <c r="O799" t="s">
        <v>1411</v>
      </c>
      <c r="P799" t="s">
        <v>252</v>
      </c>
      <c r="Q799" t="s">
        <v>1412</v>
      </c>
      <c r="R799" t="s">
        <v>1412</v>
      </c>
      <c r="S799" t="s">
        <v>1412</v>
      </c>
      <c r="T799" s="125">
        <v>20000</v>
      </c>
      <c r="V799">
        <v>0</v>
      </c>
      <c r="W799">
        <v>26437.83</v>
      </c>
    </row>
    <row r="800" spans="1:23">
      <c r="A800" t="s">
        <v>246</v>
      </c>
      <c r="B800" t="s">
        <v>165</v>
      </c>
      <c r="C800" t="s">
        <v>53</v>
      </c>
      <c r="D800" t="s">
        <v>54</v>
      </c>
      <c r="E800">
        <v>11671807</v>
      </c>
      <c r="F800" s="111">
        <v>44859</v>
      </c>
      <c r="G800" t="s">
        <v>610</v>
      </c>
      <c r="H800" s="111">
        <v>44860</v>
      </c>
      <c r="I800" t="s">
        <v>263</v>
      </c>
      <c r="K800" t="s">
        <v>1430</v>
      </c>
      <c r="L800" t="s">
        <v>1409</v>
      </c>
      <c r="N800" t="s">
        <v>1437</v>
      </c>
      <c r="O800" t="s">
        <v>1411</v>
      </c>
      <c r="P800" t="s">
        <v>254</v>
      </c>
      <c r="R800" t="s">
        <v>1414</v>
      </c>
      <c r="S800" t="s">
        <v>1412</v>
      </c>
      <c r="T800" s="125">
        <v>20000</v>
      </c>
    </row>
    <row r="801" spans="1:23">
      <c r="A801" t="s">
        <v>246</v>
      </c>
      <c r="B801" t="s">
        <v>165</v>
      </c>
      <c r="C801" t="s">
        <v>53</v>
      </c>
      <c r="D801" t="s">
        <v>54</v>
      </c>
      <c r="E801">
        <v>11731232</v>
      </c>
      <c r="F801" s="111">
        <v>44908</v>
      </c>
      <c r="G801" t="s">
        <v>1253</v>
      </c>
      <c r="H801" s="111">
        <v>44908</v>
      </c>
      <c r="I801" t="s">
        <v>263</v>
      </c>
      <c r="K801" t="s">
        <v>1408</v>
      </c>
      <c r="L801" t="s">
        <v>1409</v>
      </c>
      <c r="N801" t="s">
        <v>1420</v>
      </c>
      <c r="O801" t="s">
        <v>1411</v>
      </c>
      <c r="P801" t="s">
        <v>252</v>
      </c>
      <c r="T801" s="125">
        <v>70000</v>
      </c>
    </row>
    <row r="802" spans="1:23">
      <c r="A802" t="s">
        <v>246</v>
      </c>
      <c r="B802" t="s">
        <v>165</v>
      </c>
      <c r="C802" t="s">
        <v>53</v>
      </c>
      <c r="D802" t="s">
        <v>54</v>
      </c>
      <c r="E802">
        <v>11750205</v>
      </c>
      <c r="F802" s="111">
        <v>44874</v>
      </c>
      <c r="G802" t="s">
        <v>869</v>
      </c>
      <c r="H802" s="111">
        <v>44874</v>
      </c>
      <c r="I802" t="s">
        <v>253</v>
      </c>
      <c r="K802" t="s">
        <v>1418</v>
      </c>
      <c r="L802" t="s">
        <v>1409</v>
      </c>
      <c r="N802" t="s">
        <v>1420</v>
      </c>
      <c r="O802" t="s">
        <v>1411</v>
      </c>
      <c r="P802" t="s">
        <v>254</v>
      </c>
      <c r="Q802" t="s">
        <v>1412</v>
      </c>
      <c r="R802" t="s">
        <v>1412</v>
      </c>
      <c r="S802" t="s">
        <v>1412</v>
      </c>
      <c r="T802" s="125">
        <v>15100</v>
      </c>
      <c r="V802">
        <v>130.62</v>
      </c>
      <c r="W802">
        <v>39.5</v>
      </c>
    </row>
    <row r="803" spans="1:23">
      <c r="A803" t="s">
        <v>246</v>
      </c>
      <c r="B803" t="s">
        <v>165</v>
      </c>
      <c r="C803" t="s">
        <v>53</v>
      </c>
      <c r="D803" t="s">
        <v>54</v>
      </c>
      <c r="E803">
        <v>11750535</v>
      </c>
      <c r="F803" s="111">
        <v>44875</v>
      </c>
      <c r="G803" t="s">
        <v>870</v>
      </c>
      <c r="H803" s="111">
        <v>44875</v>
      </c>
      <c r="I803" t="s">
        <v>253</v>
      </c>
      <c r="K803" t="s">
        <v>1430</v>
      </c>
      <c r="L803" t="s">
        <v>1409</v>
      </c>
      <c r="N803" t="s">
        <v>1443</v>
      </c>
      <c r="O803" t="s">
        <v>1411</v>
      </c>
      <c r="P803" t="s">
        <v>254</v>
      </c>
      <c r="Q803" t="s">
        <v>1412</v>
      </c>
      <c r="R803" t="s">
        <v>1412</v>
      </c>
      <c r="S803" t="s">
        <v>1412</v>
      </c>
      <c r="T803" s="125">
        <v>30000</v>
      </c>
      <c r="V803">
        <v>4594.76</v>
      </c>
      <c r="W803">
        <v>13795.11</v>
      </c>
    </row>
    <row r="804" spans="1:23">
      <c r="A804" t="s">
        <v>246</v>
      </c>
      <c r="B804" t="s">
        <v>165</v>
      </c>
      <c r="C804" t="s">
        <v>53</v>
      </c>
      <c r="D804" t="s">
        <v>54</v>
      </c>
      <c r="E804">
        <v>11806125</v>
      </c>
      <c r="F804" s="111">
        <v>44888</v>
      </c>
      <c r="G804" t="s">
        <v>872</v>
      </c>
      <c r="H804" s="111">
        <v>44888</v>
      </c>
      <c r="I804" t="s">
        <v>263</v>
      </c>
      <c r="K804" t="s">
        <v>1408</v>
      </c>
      <c r="L804" t="s">
        <v>1409</v>
      </c>
      <c r="N804" t="s">
        <v>1474</v>
      </c>
      <c r="O804" t="s">
        <v>1411</v>
      </c>
      <c r="P804" t="s">
        <v>254</v>
      </c>
      <c r="S804" t="s">
        <v>1414</v>
      </c>
      <c r="T804" s="125">
        <v>30000</v>
      </c>
    </row>
    <row r="805" spans="1:23">
      <c r="A805" t="s">
        <v>246</v>
      </c>
      <c r="B805" t="s">
        <v>165</v>
      </c>
      <c r="C805" t="s">
        <v>53</v>
      </c>
      <c r="D805" t="s">
        <v>54</v>
      </c>
      <c r="E805">
        <v>11815885</v>
      </c>
      <c r="F805" s="111">
        <v>44890</v>
      </c>
      <c r="G805" t="s">
        <v>873</v>
      </c>
      <c r="H805" s="111">
        <v>44890</v>
      </c>
      <c r="I805" t="s">
        <v>253</v>
      </c>
      <c r="K805" t="s">
        <v>1430</v>
      </c>
      <c r="L805" t="s">
        <v>1409</v>
      </c>
      <c r="N805" t="s">
        <v>1422</v>
      </c>
      <c r="O805" t="s">
        <v>1411</v>
      </c>
      <c r="P805" t="s">
        <v>254</v>
      </c>
      <c r="Q805" t="s">
        <v>1412</v>
      </c>
      <c r="R805" t="s">
        <v>1412</v>
      </c>
      <c r="S805" t="s">
        <v>1412</v>
      </c>
      <c r="T805" s="125">
        <v>20000</v>
      </c>
      <c r="V805">
        <v>15352.84</v>
      </c>
      <c r="W805">
        <v>18289.349999999999</v>
      </c>
    </row>
    <row r="806" spans="1:23">
      <c r="A806" t="s">
        <v>246</v>
      </c>
      <c r="B806" t="s">
        <v>165</v>
      </c>
      <c r="C806" t="s">
        <v>53</v>
      </c>
      <c r="D806" t="s">
        <v>54</v>
      </c>
      <c r="E806">
        <v>11817511</v>
      </c>
      <c r="F806" s="111">
        <v>44890</v>
      </c>
      <c r="G806" t="s">
        <v>874</v>
      </c>
      <c r="H806" s="111">
        <v>44890</v>
      </c>
      <c r="I806" t="s">
        <v>282</v>
      </c>
      <c r="K806" t="s">
        <v>1408</v>
      </c>
      <c r="L806" t="s">
        <v>1409</v>
      </c>
      <c r="N806" t="s">
        <v>1434</v>
      </c>
      <c r="O806" t="s">
        <v>1411</v>
      </c>
      <c r="P806" t="s">
        <v>252</v>
      </c>
      <c r="Q806" t="s">
        <v>1414</v>
      </c>
      <c r="R806" t="s">
        <v>1414</v>
      </c>
      <c r="S806" t="s">
        <v>1412</v>
      </c>
      <c r="T806" s="125">
        <v>45000</v>
      </c>
    </row>
    <row r="807" spans="1:23">
      <c r="A807" t="s">
        <v>246</v>
      </c>
      <c r="B807" t="s">
        <v>165</v>
      </c>
      <c r="C807" t="s">
        <v>53</v>
      </c>
      <c r="D807" t="s">
        <v>54</v>
      </c>
      <c r="E807">
        <v>11826873</v>
      </c>
      <c r="F807" s="111">
        <v>44894</v>
      </c>
      <c r="G807" t="s">
        <v>875</v>
      </c>
      <c r="H807" s="111">
        <v>44894</v>
      </c>
      <c r="I807" t="s">
        <v>253</v>
      </c>
      <c r="K807" t="s">
        <v>1408</v>
      </c>
      <c r="L807" t="s">
        <v>1409</v>
      </c>
      <c r="N807" t="s">
        <v>1426</v>
      </c>
      <c r="O807" t="s">
        <v>1411</v>
      </c>
      <c r="P807" t="s">
        <v>254</v>
      </c>
      <c r="Q807" t="s">
        <v>1412</v>
      </c>
      <c r="R807" t="s">
        <v>1412</v>
      </c>
      <c r="S807" t="s">
        <v>1412</v>
      </c>
      <c r="T807" s="125">
        <v>50000</v>
      </c>
      <c r="V807">
        <v>11546.18</v>
      </c>
      <c r="W807">
        <v>11790</v>
      </c>
    </row>
    <row r="808" spans="1:23">
      <c r="A808" t="s">
        <v>246</v>
      </c>
      <c r="B808" t="s">
        <v>165</v>
      </c>
      <c r="C808" t="s">
        <v>53</v>
      </c>
      <c r="D808" t="s">
        <v>54</v>
      </c>
      <c r="E808">
        <v>11899762</v>
      </c>
      <c r="F808" s="111">
        <v>44911</v>
      </c>
      <c r="G808" t="s">
        <v>1255</v>
      </c>
      <c r="H808" s="111">
        <v>44911</v>
      </c>
      <c r="I808" t="s">
        <v>253</v>
      </c>
      <c r="K808" t="s">
        <v>1408</v>
      </c>
      <c r="L808" t="s">
        <v>1409</v>
      </c>
      <c r="N808" t="s">
        <v>1434</v>
      </c>
      <c r="O808" t="s">
        <v>1411</v>
      </c>
      <c r="P808" t="s">
        <v>252</v>
      </c>
      <c r="Q808" t="s">
        <v>1412</v>
      </c>
      <c r="R808" t="s">
        <v>1412</v>
      </c>
      <c r="S808" t="s">
        <v>1412</v>
      </c>
      <c r="T808" s="125">
        <v>15000</v>
      </c>
      <c r="V808">
        <v>7056.88</v>
      </c>
      <c r="W808">
        <v>8696</v>
      </c>
    </row>
    <row r="809" spans="1:23">
      <c r="A809" t="s">
        <v>246</v>
      </c>
      <c r="B809" t="s">
        <v>165</v>
      </c>
      <c r="C809" t="s">
        <v>53</v>
      </c>
      <c r="D809" t="s">
        <v>54</v>
      </c>
      <c r="E809">
        <v>11951581</v>
      </c>
      <c r="F809" s="111">
        <v>44986</v>
      </c>
      <c r="G809" t="s">
        <v>3991</v>
      </c>
      <c r="H809" s="111">
        <v>44986</v>
      </c>
      <c r="I809" t="s">
        <v>263</v>
      </c>
      <c r="K809" t="s">
        <v>1408</v>
      </c>
      <c r="L809" t="s">
        <v>1409</v>
      </c>
      <c r="N809" t="s">
        <v>1433</v>
      </c>
      <c r="O809" t="s">
        <v>1411</v>
      </c>
      <c r="P809" t="s">
        <v>252</v>
      </c>
      <c r="Q809" t="s">
        <v>1414</v>
      </c>
      <c r="R809" t="s">
        <v>1414</v>
      </c>
      <c r="S809" t="s">
        <v>1412</v>
      </c>
      <c r="T809" s="125">
        <v>30000</v>
      </c>
    </row>
    <row r="810" spans="1:23">
      <c r="A810" t="s">
        <v>246</v>
      </c>
      <c r="B810" t="s">
        <v>165</v>
      </c>
      <c r="C810" t="s">
        <v>53</v>
      </c>
      <c r="D810" t="s">
        <v>54</v>
      </c>
      <c r="E810">
        <v>11978614</v>
      </c>
      <c r="F810" s="111">
        <v>44964</v>
      </c>
      <c r="G810" t="s">
        <v>2995</v>
      </c>
      <c r="H810" s="111">
        <v>44964</v>
      </c>
      <c r="I810" t="s">
        <v>263</v>
      </c>
      <c r="K810" t="s">
        <v>1408</v>
      </c>
      <c r="L810" t="s">
        <v>1409</v>
      </c>
      <c r="N810" t="s">
        <v>1449</v>
      </c>
      <c r="O810" t="s">
        <v>1411</v>
      </c>
      <c r="P810" t="s">
        <v>252</v>
      </c>
      <c r="T810" s="125">
        <v>30000</v>
      </c>
    </row>
    <row r="811" spans="1:23">
      <c r="A811" t="s">
        <v>246</v>
      </c>
      <c r="B811" t="s">
        <v>165</v>
      </c>
      <c r="C811" t="s">
        <v>53</v>
      </c>
      <c r="D811" t="s">
        <v>54</v>
      </c>
      <c r="E811">
        <v>11987745</v>
      </c>
      <c r="F811" s="111">
        <v>44936</v>
      </c>
      <c r="G811" t="s">
        <v>1903</v>
      </c>
      <c r="H811" s="111">
        <v>44936</v>
      </c>
      <c r="I811" t="s">
        <v>282</v>
      </c>
      <c r="K811" t="s">
        <v>1408</v>
      </c>
      <c r="L811" t="s">
        <v>1409</v>
      </c>
      <c r="N811" t="s">
        <v>1425</v>
      </c>
      <c r="O811" t="s">
        <v>1411</v>
      </c>
      <c r="P811" t="s">
        <v>254</v>
      </c>
      <c r="S811" t="s">
        <v>1414</v>
      </c>
      <c r="T811" s="125">
        <v>100000</v>
      </c>
    </row>
    <row r="812" spans="1:23">
      <c r="A812" t="s">
        <v>246</v>
      </c>
      <c r="B812" t="s">
        <v>165</v>
      </c>
      <c r="C812" t="s">
        <v>53</v>
      </c>
      <c r="D812" t="s">
        <v>54</v>
      </c>
      <c r="E812">
        <v>12107687</v>
      </c>
      <c r="F812" s="111">
        <v>44965</v>
      </c>
      <c r="G812" t="s">
        <v>2996</v>
      </c>
      <c r="H812" s="111">
        <v>44965</v>
      </c>
      <c r="I812" t="s">
        <v>253</v>
      </c>
      <c r="K812" t="s">
        <v>1408</v>
      </c>
      <c r="L812" t="s">
        <v>1409</v>
      </c>
      <c r="N812" t="s">
        <v>1466</v>
      </c>
      <c r="O812" t="s">
        <v>1411</v>
      </c>
      <c r="P812" t="s">
        <v>254</v>
      </c>
      <c r="Q812" t="s">
        <v>1412</v>
      </c>
      <c r="R812" t="s">
        <v>1412</v>
      </c>
      <c r="S812" t="s">
        <v>1412</v>
      </c>
      <c r="T812" s="125">
        <v>10000</v>
      </c>
      <c r="V812">
        <v>0</v>
      </c>
      <c r="W812">
        <v>15.5</v>
      </c>
    </row>
    <row r="813" spans="1:23">
      <c r="A813" t="s">
        <v>246</v>
      </c>
      <c r="B813" t="s">
        <v>165</v>
      </c>
      <c r="C813" t="s">
        <v>53</v>
      </c>
      <c r="D813" t="s">
        <v>54</v>
      </c>
      <c r="E813">
        <v>12121676</v>
      </c>
      <c r="F813" s="111">
        <v>44970</v>
      </c>
      <c r="G813" t="s">
        <v>2997</v>
      </c>
      <c r="H813" s="111">
        <v>44970</v>
      </c>
      <c r="I813" t="s">
        <v>263</v>
      </c>
      <c r="K813" t="s">
        <v>1408</v>
      </c>
      <c r="L813" t="s">
        <v>1409</v>
      </c>
      <c r="N813" t="s">
        <v>1474</v>
      </c>
      <c r="O813" t="s">
        <v>1411</v>
      </c>
      <c r="P813" t="s">
        <v>254</v>
      </c>
      <c r="S813" t="s">
        <v>1414</v>
      </c>
      <c r="T813" s="125">
        <v>30000</v>
      </c>
    </row>
    <row r="814" spans="1:23">
      <c r="A814" t="s">
        <v>246</v>
      </c>
      <c r="B814" t="s">
        <v>165</v>
      </c>
      <c r="C814" t="s">
        <v>53</v>
      </c>
      <c r="D814" t="s">
        <v>54</v>
      </c>
      <c r="E814">
        <v>12138109</v>
      </c>
      <c r="F814" s="111">
        <v>44973</v>
      </c>
      <c r="G814" t="s">
        <v>2998</v>
      </c>
      <c r="H814" s="111">
        <v>44973</v>
      </c>
      <c r="I814" t="s">
        <v>253</v>
      </c>
      <c r="K814" t="s">
        <v>1408</v>
      </c>
      <c r="L814" t="s">
        <v>1409</v>
      </c>
      <c r="N814" t="s">
        <v>1432</v>
      </c>
      <c r="O814" t="s">
        <v>1411</v>
      </c>
      <c r="P814" t="s">
        <v>252</v>
      </c>
      <c r="Q814" t="s">
        <v>1412</v>
      </c>
      <c r="R814" t="s">
        <v>1412</v>
      </c>
      <c r="S814" t="s">
        <v>1412</v>
      </c>
      <c r="T814" s="125">
        <v>10000</v>
      </c>
      <c r="V814">
        <v>723.01</v>
      </c>
      <c r="W814">
        <v>4099.2</v>
      </c>
    </row>
    <row r="815" spans="1:23">
      <c r="A815" t="s">
        <v>246</v>
      </c>
      <c r="B815" t="s">
        <v>165</v>
      </c>
      <c r="C815" t="s">
        <v>53</v>
      </c>
      <c r="D815" t="s">
        <v>54</v>
      </c>
      <c r="E815">
        <v>12203384</v>
      </c>
      <c r="F815" s="111">
        <v>44998</v>
      </c>
      <c r="G815" t="s">
        <v>3992</v>
      </c>
      <c r="H815" s="111">
        <v>44998</v>
      </c>
      <c r="I815" t="s">
        <v>282</v>
      </c>
      <c r="K815" t="s">
        <v>1408</v>
      </c>
      <c r="L815" t="s">
        <v>1409</v>
      </c>
      <c r="N815" t="s">
        <v>1420</v>
      </c>
      <c r="O815" t="s">
        <v>1411</v>
      </c>
      <c r="P815" t="s">
        <v>254</v>
      </c>
      <c r="S815" t="s">
        <v>1414</v>
      </c>
      <c r="T815" s="125">
        <v>30000</v>
      </c>
    </row>
    <row r="816" spans="1:23">
      <c r="A816" t="s">
        <v>246</v>
      </c>
      <c r="B816" t="s">
        <v>165</v>
      </c>
      <c r="C816" t="s">
        <v>53</v>
      </c>
      <c r="D816" t="s">
        <v>54</v>
      </c>
      <c r="E816">
        <v>12357688</v>
      </c>
      <c r="F816" s="111">
        <v>45040</v>
      </c>
      <c r="G816" t="s">
        <v>4354</v>
      </c>
      <c r="H816" s="111">
        <v>45043</v>
      </c>
      <c r="I816" t="s">
        <v>253</v>
      </c>
      <c r="K816" t="s">
        <v>1408</v>
      </c>
      <c r="L816" t="s">
        <v>1409</v>
      </c>
      <c r="N816" t="s">
        <v>1440</v>
      </c>
      <c r="O816" t="s">
        <v>1411</v>
      </c>
      <c r="P816" t="s">
        <v>254</v>
      </c>
      <c r="Q816" t="s">
        <v>1412</v>
      </c>
      <c r="R816" t="s">
        <v>1412</v>
      </c>
      <c r="S816" t="s">
        <v>1412</v>
      </c>
      <c r="T816" s="125">
        <v>30000</v>
      </c>
      <c r="V816">
        <v>16245.53</v>
      </c>
      <c r="W816">
        <v>18083.25</v>
      </c>
    </row>
    <row r="817" spans="1:23">
      <c r="A817" t="s">
        <v>246</v>
      </c>
      <c r="B817" t="s">
        <v>165</v>
      </c>
      <c r="C817" t="s">
        <v>53</v>
      </c>
      <c r="D817" t="s">
        <v>54</v>
      </c>
      <c r="E817">
        <v>12400733</v>
      </c>
      <c r="F817" s="111">
        <v>45042</v>
      </c>
      <c r="G817" t="s">
        <v>4355</v>
      </c>
      <c r="H817" s="111">
        <v>45042</v>
      </c>
      <c r="I817" t="s">
        <v>253</v>
      </c>
      <c r="K817" t="s">
        <v>1408</v>
      </c>
      <c r="L817" t="s">
        <v>1409</v>
      </c>
      <c r="N817" t="s">
        <v>1479</v>
      </c>
      <c r="O817" t="s">
        <v>1411</v>
      </c>
      <c r="P817" t="s">
        <v>252</v>
      </c>
      <c r="Q817" t="s">
        <v>1412</v>
      </c>
      <c r="R817" t="s">
        <v>1412</v>
      </c>
      <c r="S817" t="s">
        <v>1412</v>
      </c>
      <c r="T817" s="125">
        <v>10000</v>
      </c>
      <c r="V817">
        <v>4439.72</v>
      </c>
      <c r="W817">
        <v>4830</v>
      </c>
    </row>
    <row r="818" spans="1:23">
      <c r="A818" t="s">
        <v>246</v>
      </c>
      <c r="B818" t="s">
        <v>165</v>
      </c>
      <c r="C818" t="s">
        <v>53</v>
      </c>
      <c r="D818" t="s">
        <v>54</v>
      </c>
      <c r="E818">
        <v>12402610</v>
      </c>
      <c r="F818" s="111">
        <v>45041</v>
      </c>
      <c r="G818" t="s">
        <v>4821</v>
      </c>
      <c r="H818" s="111">
        <v>45054</v>
      </c>
      <c r="I818" t="s">
        <v>282</v>
      </c>
      <c r="K818" t="s">
        <v>1418</v>
      </c>
      <c r="L818" t="s">
        <v>1409</v>
      </c>
      <c r="N818" t="s">
        <v>1431</v>
      </c>
      <c r="O818" t="s">
        <v>1411</v>
      </c>
      <c r="P818" t="s">
        <v>252</v>
      </c>
      <c r="Q818" t="s">
        <v>1414</v>
      </c>
      <c r="R818" t="s">
        <v>1414</v>
      </c>
      <c r="S818" t="s">
        <v>1412</v>
      </c>
      <c r="T818" s="125">
        <v>10000</v>
      </c>
    </row>
    <row r="819" spans="1:23">
      <c r="A819" t="s">
        <v>246</v>
      </c>
      <c r="B819" t="s">
        <v>165</v>
      </c>
      <c r="C819" t="s">
        <v>53</v>
      </c>
      <c r="D819" t="s">
        <v>54</v>
      </c>
      <c r="E819">
        <v>12415565</v>
      </c>
      <c r="F819" s="111">
        <v>45048</v>
      </c>
      <c r="G819" t="s">
        <v>4822</v>
      </c>
      <c r="H819" s="111">
        <v>45048</v>
      </c>
      <c r="I819" t="s">
        <v>263</v>
      </c>
      <c r="K819" t="s">
        <v>1408</v>
      </c>
      <c r="L819" t="s">
        <v>1409</v>
      </c>
      <c r="N819" t="s">
        <v>1439</v>
      </c>
      <c r="O819" t="s">
        <v>1411</v>
      </c>
      <c r="P819" t="s">
        <v>252</v>
      </c>
      <c r="S819" t="s">
        <v>1414</v>
      </c>
      <c r="T819" s="125">
        <v>10000</v>
      </c>
    </row>
    <row r="820" spans="1:23">
      <c r="A820" t="s">
        <v>246</v>
      </c>
      <c r="B820" t="s">
        <v>165</v>
      </c>
      <c r="C820" t="s">
        <v>277</v>
      </c>
      <c r="D820" t="s">
        <v>54</v>
      </c>
      <c r="E820">
        <v>11608785</v>
      </c>
      <c r="F820" s="111">
        <v>44967</v>
      </c>
      <c r="G820" t="s">
        <v>3000</v>
      </c>
      <c r="H820" s="111">
        <v>44972</v>
      </c>
      <c r="I820" t="s">
        <v>253</v>
      </c>
      <c r="K820" t="s">
        <v>1418</v>
      </c>
      <c r="L820" t="s">
        <v>1409</v>
      </c>
      <c r="N820" t="s">
        <v>1426</v>
      </c>
      <c r="O820" t="s">
        <v>1411</v>
      </c>
      <c r="P820" t="s">
        <v>254</v>
      </c>
      <c r="Q820" t="s">
        <v>1412</v>
      </c>
      <c r="R820" t="s">
        <v>1412</v>
      </c>
      <c r="S820" t="s">
        <v>1412</v>
      </c>
      <c r="T820" s="125">
        <v>10000</v>
      </c>
      <c r="V820">
        <v>7250.6</v>
      </c>
      <c r="W820">
        <v>6061</v>
      </c>
    </row>
    <row r="821" spans="1:23">
      <c r="A821" t="s">
        <v>246</v>
      </c>
      <c r="B821" t="s">
        <v>165</v>
      </c>
      <c r="C821" t="s">
        <v>277</v>
      </c>
      <c r="D821" t="s">
        <v>54</v>
      </c>
      <c r="E821">
        <v>12068867</v>
      </c>
      <c r="F821" s="111">
        <v>44957</v>
      </c>
      <c r="G821" t="s">
        <v>1905</v>
      </c>
      <c r="H821" s="111">
        <v>44957</v>
      </c>
      <c r="I821" t="s">
        <v>263</v>
      </c>
      <c r="K821" t="s">
        <v>1430</v>
      </c>
      <c r="L821" t="s">
        <v>1409</v>
      </c>
      <c r="N821" t="s">
        <v>1433</v>
      </c>
      <c r="O821" t="s">
        <v>1411</v>
      </c>
      <c r="P821" t="s">
        <v>254</v>
      </c>
      <c r="R821" t="s">
        <v>1414</v>
      </c>
      <c r="S821" t="s">
        <v>1412</v>
      </c>
      <c r="T821" s="125">
        <v>10000</v>
      </c>
    </row>
    <row r="822" spans="1:23">
      <c r="A822" t="s">
        <v>246</v>
      </c>
      <c r="B822" t="s">
        <v>165</v>
      </c>
      <c r="C822" t="s">
        <v>277</v>
      </c>
      <c r="D822" t="s">
        <v>54</v>
      </c>
      <c r="E822">
        <v>12069701</v>
      </c>
      <c r="F822" s="111">
        <v>44957</v>
      </c>
      <c r="G822" t="s">
        <v>1906</v>
      </c>
      <c r="H822" s="111">
        <v>44957</v>
      </c>
      <c r="I822" t="s">
        <v>253</v>
      </c>
      <c r="K822" t="s">
        <v>1408</v>
      </c>
      <c r="L822" t="s">
        <v>1409</v>
      </c>
      <c r="N822" t="s">
        <v>1433</v>
      </c>
      <c r="O822" t="s">
        <v>1411</v>
      </c>
      <c r="P822" t="s">
        <v>252</v>
      </c>
      <c r="Q822" t="s">
        <v>1412</v>
      </c>
      <c r="R822" t="s">
        <v>1412</v>
      </c>
      <c r="S822" t="s">
        <v>1412</v>
      </c>
      <c r="T822" s="125">
        <v>10000</v>
      </c>
      <c r="V822">
        <v>890.72</v>
      </c>
      <c r="W822">
        <v>6244.63</v>
      </c>
    </row>
    <row r="823" spans="1:23">
      <c r="A823" t="s">
        <v>246</v>
      </c>
      <c r="B823" t="s">
        <v>165</v>
      </c>
      <c r="C823" t="s">
        <v>277</v>
      </c>
      <c r="D823" t="s">
        <v>54</v>
      </c>
      <c r="E823">
        <v>12079514</v>
      </c>
      <c r="F823" s="111">
        <v>44958</v>
      </c>
      <c r="G823" t="s">
        <v>3001</v>
      </c>
      <c r="H823" s="111">
        <v>44958</v>
      </c>
      <c r="I823" t="s">
        <v>282</v>
      </c>
      <c r="K823" t="s">
        <v>1408</v>
      </c>
      <c r="L823" t="s">
        <v>1409</v>
      </c>
      <c r="N823" t="s">
        <v>1410</v>
      </c>
      <c r="O823" t="s">
        <v>1411</v>
      </c>
      <c r="P823" t="s">
        <v>252</v>
      </c>
      <c r="T823" s="125">
        <v>10000</v>
      </c>
    </row>
    <row r="824" spans="1:23">
      <c r="A824" t="s">
        <v>246</v>
      </c>
      <c r="B824" t="s">
        <v>165</v>
      </c>
      <c r="C824" t="s">
        <v>277</v>
      </c>
      <c r="D824" t="s">
        <v>54</v>
      </c>
      <c r="E824">
        <v>12084892</v>
      </c>
      <c r="F824" s="111">
        <v>44959</v>
      </c>
      <c r="G824" t="s">
        <v>3002</v>
      </c>
      <c r="H824" s="111">
        <v>44959</v>
      </c>
      <c r="I824" t="s">
        <v>282</v>
      </c>
      <c r="K824" t="s">
        <v>1408</v>
      </c>
      <c r="L824" t="s">
        <v>1409</v>
      </c>
      <c r="N824" t="s">
        <v>1434</v>
      </c>
      <c r="O824" t="s">
        <v>1411</v>
      </c>
      <c r="P824" t="s">
        <v>252</v>
      </c>
      <c r="T824" s="125">
        <v>60000</v>
      </c>
    </row>
    <row r="825" spans="1:23">
      <c r="A825" t="s">
        <v>246</v>
      </c>
      <c r="B825" t="s">
        <v>165</v>
      </c>
      <c r="C825" t="s">
        <v>277</v>
      </c>
      <c r="D825" t="s">
        <v>54</v>
      </c>
      <c r="E825">
        <v>12091064</v>
      </c>
      <c r="F825" s="111">
        <v>44960</v>
      </c>
      <c r="G825" t="s">
        <v>3003</v>
      </c>
      <c r="H825" s="111">
        <v>44960</v>
      </c>
      <c r="I825" t="s">
        <v>282</v>
      </c>
      <c r="K825" t="s">
        <v>1408</v>
      </c>
      <c r="L825" t="s">
        <v>1409</v>
      </c>
      <c r="N825" t="s">
        <v>1431</v>
      </c>
      <c r="O825" t="s">
        <v>1411</v>
      </c>
      <c r="P825" t="s">
        <v>252</v>
      </c>
      <c r="R825" t="s">
        <v>1414</v>
      </c>
      <c r="S825" t="s">
        <v>1412</v>
      </c>
      <c r="T825" s="125">
        <v>10000</v>
      </c>
    </row>
    <row r="826" spans="1:23">
      <c r="A826" t="s">
        <v>246</v>
      </c>
      <c r="B826" t="s">
        <v>165</v>
      </c>
      <c r="C826" t="s">
        <v>277</v>
      </c>
      <c r="D826" t="s">
        <v>54</v>
      </c>
      <c r="E826">
        <v>12111736</v>
      </c>
      <c r="F826" s="111">
        <v>44966</v>
      </c>
      <c r="G826" t="s">
        <v>3004</v>
      </c>
      <c r="H826" s="111">
        <v>44981</v>
      </c>
      <c r="I826" t="s">
        <v>282</v>
      </c>
      <c r="K826" t="s">
        <v>1408</v>
      </c>
      <c r="L826" t="s">
        <v>1409</v>
      </c>
      <c r="N826" t="s">
        <v>1426</v>
      </c>
      <c r="O826" t="s">
        <v>1411</v>
      </c>
      <c r="P826" t="s">
        <v>252</v>
      </c>
      <c r="S826" t="s">
        <v>1414</v>
      </c>
      <c r="T826" s="125">
        <v>10000</v>
      </c>
    </row>
    <row r="827" spans="1:23">
      <c r="A827" t="s">
        <v>246</v>
      </c>
      <c r="B827" t="s">
        <v>165</v>
      </c>
      <c r="C827" t="s">
        <v>277</v>
      </c>
      <c r="D827" t="s">
        <v>54</v>
      </c>
      <c r="E827">
        <v>12175459</v>
      </c>
      <c r="F827" s="111">
        <v>44985</v>
      </c>
      <c r="G827" t="s">
        <v>3005</v>
      </c>
      <c r="H827" s="111">
        <v>44985</v>
      </c>
      <c r="I827" t="s">
        <v>282</v>
      </c>
      <c r="K827" t="s">
        <v>1408</v>
      </c>
      <c r="L827" t="s">
        <v>1409</v>
      </c>
      <c r="N827" t="s">
        <v>1416</v>
      </c>
      <c r="O827" t="s">
        <v>1411</v>
      </c>
      <c r="P827" t="s">
        <v>252</v>
      </c>
      <c r="T827" s="125">
        <v>10000</v>
      </c>
    </row>
    <row r="828" spans="1:23">
      <c r="A828" t="s">
        <v>246</v>
      </c>
      <c r="B828" t="s">
        <v>165</v>
      </c>
      <c r="C828" t="s">
        <v>4777</v>
      </c>
      <c r="D828" t="s">
        <v>54</v>
      </c>
      <c r="E828">
        <v>12448177</v>
      </c>
      <c r="F828" s="111">
        <v>45050</v>
      </c>
      <c r="G828" t="s">
        <v>4824</v>
      </c>
      <c r="H828" s="111">
        <v>45050</v>
      </c>
      <c r="I828" t="s">
        <v>263</v>
      </c>
      <c r="K828" t="s">
        <v>1408</v>
      </c>
      <c r="L828" t="s">
        <v>1438</v>
      </c>
      <c r="N828" t="s">
        <v>1431</v>
      </c>
      <c r="O828" t="s">
        <v>1411</v>
      </c>
      <c r="P828" t="s">
        <v>254</v>
      </c>
      <c r="Q828" t="s">
        <v>1414</v>
      </c>
      <c r="R828" t="s">
        <v>1414</v>
      </c>
      <c r="S828" t="s">
        <v>1412</v>
      </c>
      <c r="T828" s="125">
        <v>10000</v>
      </c>
    </row>
    <row r="829" spans="1:23">
      <c r="A829" t="s">
        <v>246</v>
      </c>
      <c r="B829" t="s">
        <v>165</v>
      </c>
      <c r="C829" t="s">
        <v>4777</v>
      </c>
      <c r="D829" t="s">
        <v>54</v>
      </c>
      <c r="E829">
        <v>12448177</v>
      </c>
      <c r="F829" s="111">
        <v>45050</v>
      </c>
      <c r="G829" t="s">
        <v>4824</v>
      </c>
      <c r="H829" s="111">
        <v>45050</v>
      </c>
      <c r="I829" t="s">
        <v>263</v>
      </c>
      <c r="K829" t="s">
        <v>1408</v>
      </c>
      <c r="L829" t="s">
        <v>1409</v>
      </c>
      <c r="N829" t="s">
        <v>1431</v>
      </c>
      <c r="O829" t="s">
        <v>1411</v>
      </c>
      <c r="P829" t="s">
        <v>254</v>
      </c>
      <c r="Q829" t="s">
        <v>1414</v>
      </c>
      <c r="R829" t="s">
        <v>1414</v>
      </c>
      <c r="S829" t="s">
        <v>1412</v>
      </c>
      <c r="T829" s="125">
        <v>10000</v>
      </c>
    </row>
    <row r="830" spans="1:23">
      <c r="A830" t="s">
        <v>246</v>
      </c>
      <c r="B830" t="s">
        <v>165</v>
      </c>
      <c r="C830" t="s">
        <v>1622</v>
      </c>
      <c r="D830" t="s">
        <v>54</v>
      </c>
      <c r="E830">
        <v>12010222</v>
      </c>
      <c r="F830" s="111">
        <v>44951</v>
      </c>
      <c r="G830" t="s">
        <v>1907</v>
      </c>
      <c r="H830" s="111">
        <v>44951</v>
      </c>
      <c r="I830" t="s">
        <v>253</v>
      </c>
      <c r="K830" t="s">
        <v>1408</v>
      </c>
      <c r="L830" t="s">
        <v>1409</v>
      </c>
      <c r="N830" t="s">
        <v>1467</v>
      </c>
      <c r="O830" t="s">
        <v>1411</v>
      </c>
      <c r="P830" t="s">
        <v>254</v>
      </c>
      <c r="Q830" t="s">
        <v>1412</v>
      </c>
      <c r="R830" t="s">
        <v>1412</v>
      </c>
      <c r="S830" t="s">
        <v>1412</v>
      </c>
      <c r="T830" s="125">
        <v>30000</v>
      </c>
      <c r="V830">
        <v>16183.32</v>
      </c>
      <c r="W830">
        <v>25359.99</v>
      </c>
    </row>
    <row r="831" spans="1:23">
      <c r="A831" t="s">
        <v>246</v>
      </c>
      <c r="B831" t="s">
        <v>165</v>
      </c>
      <c r="C831" t="s">
        <v>265</v>
      </c>
      <c r="D831" t="s">
        <v>54</v>
      </c>
      <c r="E831">
        <v>11836188</v>
      </c>
      <c r="F831" s="111">
        <v>44895</v>
      </c>
      <c r="G831" t="s">
        <v>877</v>
      </c>
      <c r="H831" s="111">
        <v>44895</v>
      </c>
      <c r="I831" t="s">
        <v>282</v>
      </c>
      <c r="K831" t="s">
        <v>1430</v>
      </c>
      <c r="L831" t="s">
        <v>1409</v>
      </c>
      <c r="N831" t="s">
        <v>1449</v>
      </c>
      <c r="O831" t="s">
        <v>1411</v>
      </c>
      <c r="P831" t="s">
        <v>254</v>
      </c>
      <c r="T831" s="125">
        <v>15000</v>
      </c>
    </row>
    <row r="832" spans="1:23">
      <c r="A832" t="s">
        <v>246</v>
      </c>
      <c r="B832" t="s">
        <v>165</v>
      </c>
      <c r="C832" t="s">
        <v>265</v>
      </c>
      <c r="D832" t="s">
        <v>54</v>
      </c>
      <c r="E832">
        <v>11846721</v>
      </c>
      <c r="F832" s="111">
        <v>44896</v>
      </c>
      <c r="G832" t="s">
        <v>1257</v>
      </c>
      <c r="H832" s="111">
        <v>44896</v>
      </c>
      <c r="I832" t="s">
        <v>263</v>
      </c>
      <c r="K832" t="s">
        <v>1408</v>
      </c>
      <c r="L832" t="s">
        <v>1409</v>
      </c>
      <c r="N832" t="s">
        <v>1447</v>
      </c>
      <c r="O832" t="s">
        <v>1411</v>
      </c>
      <c r="P832" t="s">
        <v>252</v>
      </c>
      <c r="R832" t="s">
        <v>1414</v>
      </c>
      <c r="S832" t="s">
        <v>1412</v>
      </c>
      <c r="T832" s="125">
        <v>15000</v>
      </c>
    </row>
    <row r="833" spans="1:23">
      <c r="A833" t="s">
        <v>246</v>
      </c>
      <c r="B833" t="s">
        <v>165</v>
      </c>
      <c r="C833" t="s">
        <v>265</v>
      </c>
      <c r="D833" t="s">
        <v>54</v>
      </c>
      <c r="E833">
        <v>11871001</v>
      </c>
      <c r="F833" s="111">
        <v>44903</v>
      </c>
      <c r="G833" t="s">
        <v>1258</v>
      </c>
      <c r="H833" s="111">
        <v>44903</v>
      </c>
      <c r="I833" t="s">
        <v>263</v>
      </c>
      <c r="K833" t="s">
        <v>1430</v>
      </c>
      <c r="L833" t="s">
        <v>1409</v>
      </c>
      <c r="N833" t="s">
        <v>1423</v>
      </c>
      <c r="O833" t="s">
        <v>1411</v>
      </c>
      <c r="P833" t="s">
        <v>254</v>
      </c>
      <c r="S833" t="s">
        <v>1414</v>
      </c>
      <c r="T833" s="125">
        <v>15000</v>
      </c>
    </row>
    <row r="834" spans="1:23">
      <c r="A834" t="s">
        <v>246</v>
      </c>
      <c r="B834" t="s">
        <v>165</v>
      </c>
      <c r="C834" t="s">
        <v>265</v>
      </c>
      <c r="D834" t="s">
        <v>54</v>
      </c>
      <c r="E834">
        <v>11877121</v>
      </c>
      <c r="F834" s="111">
        <v>44907</v>
      </c>
      <c r="G834" t="s">
        <v>1522</v>
      </c>
      <c r="H834" s="111">
        <v>44907</v>
      </c>
      <c r="I834" t="s">
        <v>253</v>
      </c>
      <c r="K834" t="s">
        <v>1418</v>
      </c>
      <c r="L834" t="s">
        <v>1409</v>
      </c>
      <c r="N834" t="s">
        <v>1423</v>
      </c>
      <c r="O834" t="s">
        <v>1411</v>
      </c>
      <c r="P834" t="s">
        <v>252</v>
      </c>
      <c r="Q834" t="s">
        <v>1412</v>
      </c>
      <c r="R834" t="s">
        <v>1412</v>
      </c>
      <c r="S834" t="s">
        <v>1412</v>
      </c>
      <c r="T834" s="125">
        <v>15000</v>
      </c>
      <c r="V834">
        <v>1422.37</v>
      </c>
      <c r="W834">
        <v>1564.75</v>
      </c>
    </row>
    <row r="835" spans="1:23">
      <c r="A835" t="s">
        <v>246</v>
      </c>
      <c r="B835" t="s">
        <v>165</v>
      </c>
      <c r="C835" t="s">
        <v>265</v>
      </c>
      <c r="D835" t="s">
        <v>54</v>
      </c>
      <c r="E835">
        <v>11878926</v>
      </c>
      <c r="F835" s="111">
        <v>44907</v>
      </c>
      <c r="G835" t="s">
        <v>1259</v>
      </c>
      <c r="H835" s="111">
        <v>44907</v>
      </c>
      <c r="I835" t="s">
        <v>253</v>
      </c>
      <c r="K835" t="s">
        <v>1408</v>
      </c>
      <c r="L835" t="s">
        <v>1409</v>
      </c>
      <c r="N835" t="s">
        <v>1485</v>
      </c>
      <c r="O835" t="s">
        <v>1411</v>
      </c>
      <c r="P835" t="s">
        <v>254</v>
      </c>
      <c r="Q835" t="s">
        <v>1412</v>
      </c>
      <c r="R835" t="s">
        <v>1412</v>
      </c>
      <c r="S835" t="s">
        <v>1412</v>
      </c>
      <c r="T835" s="125">
        <v>30000</v>
      </c>
      <c r="V835">
        <v>299.52999999999997</v>
      </c>
      <c r="W835">
        <v>6254.35</v>
      </c>
    </row>
    <row r="836" spans="1:23">
      <c r="A836" t="s">
        <v>246</v>
      </c>
      <c r="B836" t="s">
        <v>165</v>
      </c>
      <c r="C836" t="s">
        <v>265</v>
      </c>
      <c r="D836" t="s">
        <v>54</v>
      </c>
      <c r="E836">
        <v>11887948</v>
      </c>
      <c r="F836" s="111">
        <v>44910</v>
      </c>
      <c r="G836" t="s">
        <v>1260</v>
      </c>
      <c r="H836" s="111">
        <v>44910</v>
      </c>
      <c r="I836" t="s">
        <v>253</v>
      </c>
      <c r="K836" t="s">
        <v>1408</v>
      </c>
      <c r="L836" t="s">
        <v>1409</v>
      </c>
      <c r="N836" t="s">
        <v>1434</v>
      </c>
      <c r="O836" t="s">
        <v>1411</v>
      </c>
      <c r="P836" t="s">
        <v>252</v>
      </c>
      <c r="Q836" t="s">
        <v>1412</v>
      </c>
      <c r="R836" t="s">
        <v>1412</v>
      </c>
      <c r="S836" t="s">
        <v>1412</v>
      </c>
      <c r="T836" s="125">
        <v>15000</v>
      </c>
      <c r="V836">
        <v>6262.46</v>
      </c>
      <c r="W836">
        <v>13298</v>
      </c>
    </row>
    <row r="837" spans="1:23">
      <c r="A837" t="s">
        <v>246</v>
      </c>
      <c r="B837" t="s">
        <v>165</v>
      </c>
      <c r="C837" t="s">
        <v>265</v>
      </c>
      <c r="D837" t="s">
        <v>54</v>
      </c>
      <c r="E837">
        <v>11894246</v>
      </c>
      <c r="F837" s="111">
        <v>44910</v>
      </c>
      <c r="G837" t="s">
        <v>1261</v>
      </c>
      <c r="H837" s="111">
        <v>44910</v>
      </c>
      <c r="I837" t="s">
        <v>253</v>
      </c>
      <c r="K837" t="s">
        <v>1408</v>
      </c>
      <c r="L837" t="s">
        <v>1409</v>
      </c>
      <c r="N837" t="s">
        <v>1439</v>
      </c>
      <c r="O837" t="s">
        <v>1411</v>
      </c>
      <c r="P837" t="s">
        <v>252</v>
      </c>
      <c r="Q837" t="s">
        <v>1412</v>
      </c>
      <c r="R837" t="s">
        <v>1412</v>
      </c>
      <c r="S837" t="s">
        <v>1412</v>
      </c>
      <c r="T837" s="125">
        <v>15000</v>
      </c>
      <c r="V837">
        <v>2107.27</v>
      </c>
      <c r="W837">
        <v>3479</v>
      </c>
    </row>
    <row r="838" spans="1:23">
      <c r="A838" t="s">
        <v>246</v>
      </c>
      <c r="B838" t="s">
        <v>165</v>
      </c>
      <c r="C838" t="s">
        <v>265</v>
      </c>
      <c r="D838" t="s">
        <v>54</v>
      </c>
      <c r="E838">
        <v>11916952</v>
      </c>
      <c r="F838" s="111">
        <v>44917</v>
      </c>
      <c r="G838" t="s">
        <v>1389</v>
      </c>
      <c r="H838" s="111">
        <v>44917</v>
      </c>
      <c r="I838" t="s">
        <v>253</v>
      </c>
      <c r="K838" t="s">
        <v>1408</v>
      </c>
      <c r="L838" t="s">
        <v>1409</v>
      </c>
      <c r="N838" t="s">
        <v>1451</v>
      </c>
      <c r="O838" t="s">
        <v>1411</v>
      </c>
      <c r="P838" t="s">
        <v>252</v>
      </c>
      <c r="Q838" t="s">
        <v>1412</v>
      </c>
      <c r="R838" t="s">
        <v>1412</v>
      </c>
      <c r="S838" t="s">
        <v>1412</v>
      </c>
      <c r="T838" s="125">
        <v>15000</v>
      </c>
      <c r="V838">
        <v>1240.26</v>
      </c>
      <c r="W838">
        <v>6206.21</v>
      </c>
    </row>
    <row r="839" spans="1:23">
      <c r="A839" t="s">
        <v>246</v>
      </c>
      <c r="B839" t="s">
        <v>165</v>
      </c>
      <c r="C839" t="s">
        <v>696</v>
      </c>
      <c r="D839" t="s">
        <v>54</v>
      </c>
      <c r="E839">
        <v>11744846</v>
      </c>
      <c r="F839" s="111">
        <v>44873</v>
      </c>
      <c r="G839" t="s">
        <v>879</v>
      </c>
      <c r="H839" s="111">
        <v>44873</v>
      </c>
      <c r="I839" t="s">
        <v>253</v>
      </c>
      <c r="K839" t="s">
        <v>1408</v>
      </c>
      <c r="L839" t="s">
        <v>1409</v>
      </c>
      <c r="N839" t="s">
        <v>1484</v>
      </c>
      <c r="O839" t="s">
        <v>1411</v>
      </c>
      <c r="P839" t="s">
        <v>254</v>
      </c>
      <c r="Q839" t="s">
        <v>1412</v>
      </c>
      <c r="R839" t="s">
        <v>1412</v>
      </c>
      <c r="S839" t="s">
        <v>1412</v>
      </c>
      <c r="T839" s="125">
        <v>120000</v>
      </c>
      <c r="V839">
        <v>33.49</v>
      </c>
      <c r="W839">
        <v>128</v>
      </c>
    </row>
    <row r="840" spans="1:23">
      <c r="A840" t="s">
        <v>246</v>
      </c>
      <c r="B840" t="s">
        <v>165</v>
      </c>
      <c r="C840" t="s">
        <v>408</v>
      </c>
      <c r="D840" t="s">
        <v>54</v>
      </c>
      <c r="E840">
        <v>11541184</v>
      </c>
      <c r="F840" s="111">
        <v>44833</v>
      </c>
      <c r="G840" t="s">
        <v>409</v>
      </c>
      <c r="H840" s="111">
        <v>44834</v>
      </c>
      <c r="I840" t="s">
        <v>282</v>
      </c>
      <c r="K840" t="s">
        <v>1408</v>
      </c>
      <c r="L840" t="s">
        <v>1409</v>
      </c>
      <c r="N840" t="s">
        <v>1466</v>
      </c>
      <c r="O840" t="s">
        <v>1411</v>
      </c>
      <c r="P840" t="s">
        <v>252</v>
      </c>
      <c r="T840" s="125">
        <v>15000</v>
      </c>
    </row>
    <row r="841" spans="1:23">
      <c r="A841" t="s">
        <v>246</v>
      </c>
      <c r="B841" t="s">
        <v>465</v>
      </c>
      <c r="C841" t="s">
        <v>57</v>
      </c>
      <c r="D841" t="s">
        <v>58</v>
      </c>
      <c r="E841">
        <v>5143023</v>
      </c>
      <c r="F841" s="111">
        <v>44812</v>
      </c>
      <c r="G841" t="s">
        <v>466</v>
      </c>
      <c r="H841" s="111">
        <v>44812</v>
      </c>
      <c r="I841" t="s">
        <v>253</v>
      </c>
      <c r="K841" t="s">
        <v>1418</v>
      </c>
      <c r="L841" t="s">
        <v>1409</v>
      </c>
      <c r="N841" t="s">
        <v>1457</v>
      </c>
      <c r="O841" t="s">
        <v>1411</v>
      </c>
      <c r="P841" t="s">
        <v>254</v>
      </c>
      <c r="Q841" t="s">
        <v>1412</v>
      </c>
      <c r="R841" t="s">
        <v>1412</v>
      </c>
      <c r="S841" t="s">
        <v>1412</v>
      </c>
      <c r="T841" s="125">
        <v>15000</v>
      </c>
      <c r="V841">
        <v>3505.27</v>
      </c>
      <c r="W841">
        <v>11313.5</v>
      </c>
    </row>
    <row r="842" spans="1:23">
      <c r="A842" t="s">
        <v>246</v>
      </c>
      <c r="B842" t="s">
        <v>465</v>
      </c>
      <c r="C842" t="s">
        <v>57</v>
      </c>
      <c r="D842" t="s">
        <v>58</v>
      </c>
      <c r="E842">
        <v>11288163</v>
      </c>
      <c r="F842" s="111">
        <v>44803</v>
      </c>
      <c r="G842" t="s">
        <v>467</v>
      </c>
      <c r="H842" s="111">
        <v>44803</v>
      </c>
      <c r="I842" t="s">
        <v>253</v>
      </c>
      <c r="K842" t="s">
        <v>1418</v>
      </c>
      <c r="L842" t="s">
        <v>1504</v>
      </c>
      <c r="N842" t="s">
        <v>1505</v>
      </c>
      <c r="O842" t="s">
        <v>1411</v>
      </c>
      <c r="P842" t="s">
        <v>254</v>
      </c>
      <c r="Q842" t="s">
        <v>1412</v>
      </c>
      <c r="R842" t="s">
        <v>1412</v>
      </c>
      <c r="S842" t="s">
        <v>1412</v>
      </c>
      <c r="T842" s="125">
        <v>15000</v>
      </c>
      <c r="V842">
        <v>822.85</v>
      </c>
      <c r="W842">
        <v>2903</v>
      </c>
    </row>
    <row r="843" spans="1:23">
      <c r="A843" t="s">
        <v>246</v>
      </c>
      <c r="B843" t="s">
        <v>465</v>
      </c>
      <c r="C843" t="s">
        <v>57</v>
      </c>
      <c r="D843" t="s">
        <v>58</v>
      </c>
      <c r="E843">
        <v>11292691</v>
      </c>
      <c r="F843" s="111">
        <v>44803</v>
      </c>
      <c r="G843" t="s">
        <v>468</v>
      </c>
      <c r="H843" s="111">
        <v>44825</v>
      </c>
      <c r="I843" t="s">
        <v>263</v>
      </c>
      <c r="K843" t="s">
        <v>1408</v>
      </c>
      <c r="L843" t="s">
        <v>1409</v>
      </c>
      <c r="N843" t="s">
        <v>1446</v>
      </c>
      <c r="O843" t="s">
        <v>1411</v>
      </c>
      <c r="P843" t="s">
        <v>254</v>
      </c>
      <c r="Q843" t="s">
        <v>1414</v>
      </c>
      <c r="R843" t="s">
        <v>1414</v>
      </c>
      <c r="S843" t="s">
        <v>1412</v>
      </c>
      <c r="T843" s="125">
        <v>15000</v>
      </c>
    </row>
    <row r="844" spans="1:23">
      <c r="A844" t="s">
        <v>246</v>
      </c>
      <c r="B844" t="s">
        <v>465</v>
      </c>
      <c r="C844" t="s">
        <v>57</v>
      </c>
      <c r="D844" t="s">
        <v>58</v>
      </c>
      <c r="E844">
        <v>11348334</v>
      </c>
      <c r="F844" s="111">
        <v>44819</v>
      </c>
      <c r="G844" t="s">
        <v>469</v>
      </c>
      <c r="H844" s="111">
        <v>44827</v>
      </c>
      <c r="I844" t="s">
        <v>282</v>
      </c>
      <c r="K844" t="s">
        <v>1408</v>
      </c>
      <c r="L844" t="s">
        <v>1438</v>
      </c>
      <c r="N844" t="s">
        <v>1428</v>
      </c>
      <c r="O844" t="s">
        <v>1411</v>
      </c>
      <c r="P844" t="s">
        <v>254</v>
      </c>
      <c r="S844" t="s">
        <v>1414</v>
      </c>
      <c r="T844" s="125">
        <v>15000</v>
      </c>
    </row>
    <row r="845" spans="1:23">
      <c r="A845" t="s">
        <v>246</v>
      </c>
      <c r="B845" t="s">
        <v>465</v>
      </c>
      <c r="C845" t="s">
        <v>57</v>
      </c>
      <c r="D845" t="s">
        <v>58</v>
      </c>
      <c r="E845">
        <v>11348334</v>
      </c>
      <c r="F845" s="111">
        <v>44819</v>
      </c>
      <c r="G845" t="s">
        <v>469</v>
      </c>
      <c r="H845" s="111">
        <v>44827</v>
      </c>
      <c r="I845" t="s">
        <v>282</v>
      </c>
      <c r="K845" t="s">
        <v>1408</v>
      </c>
      <c r="L845" t="s">
        <v>1409</v>
      </c>
      <c r="N845" t="s">
        <v>1428</v>
      </c>
      <c r="O845" t="s">
        <v>1411</v>
      </c>
      <c r="P845" t="s">
        <v>254</v>
      </c>
      <c r="S845" t="s">
        <v>1414</v>
      </c>
      <c r="T845" s="125">
        <v>15000</v>
      </c>
    </row>
    <row r="846" spans="1:23">
      <c r="A846" t="s">
        <v>246</v>
      </c>
      <c r="B846" t="s">
        <v>465</v>
      </c>
      <c r="C846" t="s">
        <v>57</v>
      </c>
      <c r="D846" t="s">
        <v>58</v>
      </c>
      <c r="E846">
        <v>11357783</v>
      </c>
      <c r="F846" s="111">
        <v>44810</v>
      </c>
      <c r="G846" t="s">
        <v>470</v>
      </c>
      <c r="H846" s="111">
        <v>44834</v>
      </c>
      <c r="I846" t="s">
        <v>263</v>
      </c>
      <c r="K846" t="s">
        <v>1408</v>
      </c>
      <c r="L846" t="s">
        <v>1409</v>
      </c>
      <c r="N846" t="s">
        <v>1426</v>
      </c>
      <c r="O846" t="s">
        <v>1411</v>
      </c>
      <c r="P846" t="s">
        <v>254</v>
      </c>
      <c r="T846" s="125">
        <v>20000</v>
      </c>
    </row>
    <row r="847" spans="1:23">
      <c r="A847" t="s">
        <v>246</v>
      </c>
      <c r="B847" t="s">
        <v>465</v>
      </c>
      <c r="C847" t="s">
        <v>57</v>
      </c>
      <c r="D847" t="s">
        <v>58</v>
      </c>
      <c r="E847">
        <v>11471239</v>
      </c>
      <c r="F847" s="111">
        <v>44825</v>
      </c>
      <c r="G847" t="s">
        <v>471</v>
      </c>
      <c r="H847" s="111">
        <v>44826</v>
      </c>
      <c r="I847" t="s">
        <v>253</v>
      </c>
      <c r="K847" t="s">
        <v>1408</v>
      </c>
      <c r="L847" t="s">
        <v>1409</v>
      </c>
      <c r="N847" t="s">
        <v>1433</v>
      </c>
      <c r="O847" t="s">
        <v>1411</v>
      </c>
      <c r="P847" t="s">
        <v>252</v>
      </c>
      <c r="Q847" t="s">
        <v>1412</v>
      </c>
      <c r="R847" t="s">
        <v>1412</v>
      </c>
      <c r="S847" t="s">
        <v>1412</v>
      </c>
      <c r="T847" s="125">
        <v>15000</v>
      </c>
      <c r="V847">
        <v>0</v>
      </c>
      <c r="W847">
        <v>11983.1</v>
      </c>
    </row>
    <row r="848" spans="1:23">
      <c r="A848" t="s">
        <v>246</v>
      </c>
      <c r="B848" t="s">
        <v>465</v>
      </c>
      <c r="C848" t="s">
        <v>57</v>
      </c>
      <c r="D848" t="s">
        <v>58</v>
      </c>
      <c r="E848">
        <v>11482271</v>
      </c>
      <c r="F848" s="111">
        <v>44826</v>
      </c>
      <c r="G848" t="s">
        <v>472</v>
      </c>
      <c r="H848" s="111">
        <v>44832</v>
      </c>
      <c r="I848" t="s">
        <v>263</v>
      </c>
      <c r="K848" t="s">
        <v>1408</v>
      </c>
      <c r="L848" t="s">
        <v>1409</v>
      </c>
      <c r="N848" t="s">
        <v>1426</v>
      </c>
      <c r="O848" t="s">
        <v>1411</v>
      </c>
      <c r="P848" t="s">
        <v>254</v>
      </c>
      <c r="S848" t="s">
        <v>1414</v>
      </c>
      <c r="T848" s="125">
        <v>60000</v>
      </c>
    </row>
    <row r="849" spans="1:23">
      <c r="A849" t="s">
        <v>246</v>
      </c>
      <c r="B849" t="s">
        <v>4825</v>
      </c>
      <c r="C849" t="s">
        <v>57</v>
      </c>
      <c r="D849" t="s">
        <v>58</v>
      </c>
      <c r="E849">
        <v>4805339</v>
      </c>
      <c r="F849" s="111">
        <v>45069</v>
      </c>
      <c r="G849" t="s">
        <v>4827</v>
      </c>
      <c r="H849" s="111">
        <v>45069</v>
      </c>
      <c r="I849" t="s">
        <v>253</v>
      </c>
      <c r="K849" t="s">
        <v>1418</v>
      </c>
      <c r="L849" t="s">
        <v>1409</v>
      </c>
      <c r="N849" t="s">
        <v>1425</v>
      </c>
      <c r="O849" t="s">
        <v>1411</v>
      </c>
      <c r="P849" t="s">
        <v>254</v>
      </c>
      <c r="Q849" t="s">
        <v>1412</v>
      </c>
      <c r="R849" t="s">
        <v>1412</v>
      </c>
      <c r="S849" t="s">
        <v>1412</v>
      </c>
      <c r="T849" s="125">
        <v>60000</v>
      </c>
      <c r="V849">
        <v>6625.85</v>
      </c>
      <c r="W849">
        <v>30412.14</v>
      </c>
    </row>
    <row r="850" spans="1:23">
      <c r="A850" t="s">
        <v>246</v>
      </c>
      <c r="B850" t="s">
        <v>4825</v>
      </c>
      <c r="C850" t="s">
        <v>57</v>
      </c>
      <c r="D850" t="s">
        <v>58</v>
      </c>
      <c r="E850">
        <v>12183617</v>
      </c>
      <c r="F850" s="111">
        <v>45132</v>
      </c>
      <c r="G850" t="s">
        <v>5837</v>
      </c>
      <c r="H850" s="111">
        <v>45133</v>
      </c>
      <c r="I850" t="s">
        <v>253</v>
      </c>
      <c r="K850" t="s">
        <v>1408</v>
      </c>
      <c r="L850" t="s">
        <v>1409</v>
      </c>
      <c r="N850" t="s">
        <v>1432</v>
      </c>
      <c r="O850" t="s">
        <v>1411</v>
      </c>
      <c r="P850" t="s">
        <v>254</v>
      </c>
      <c r="Q850" t="s">
        <v>1412</v>
      </c>
      <c r="R850" t="s">
        <v>1412</v>
      </c>
      <c r="S850" t="s">
        <v>1412</v>
      </c>
      <c r="T850" s="125">
        <v>10000</v>
      </c>
      <c r="V850">
        <v>2090.71</v>
      </c>
      <c r="W850">
        <v>10450.450000000001</v>
      </c>
    </row>
    <row r="851" spans="1:23">
      <c r="A851" t="s">
        <v>246</v>
      </c>
      <c r="B851" t="s">
        <v>4825</v>
      </c>
      <c r="C851" t="s">
        <v>57</v>
      </c>
      <c r="D851" t="s">
        <v>58</v>
      </c>
      <c r="E851">
        <v>12543901</v>
      </c>
      <c r="F851" s="111">
        <v>45075</v>
      </c>
      <c r="G851" t="s">
        <v>4828</v>
      </c>
      <c r="H851" s="111">
        <v>45076</v>
      </c>
      <c r="I851" t="s">
        <v>263</v>
      </c>
      <c r="K851" t="s">
        <v>1408</v>
      </c>
      <c r="L851" t="s">
        <v>1409</v>
      </c>
      <c r="N851" t="s">
        <v>1439</v>
      </c>
      <c r="O851" t="s">
        <v>1411</v>
      </c>
      <c r="P851" t="s">
        <v>252</v>
      </c>
      <c r="R851" t="s">
        <v>1414</v>
      </c>
      <c r="S851" t="s">
        <v>1414</v>
      </c>
      <c r="T851" s="125">
        <v>15000</v>
      </c>
    </row>
    <row r="852" spans="1:23">
      <c r="A852" t="s">
        <v>246</v>
      </c>
      <c r="B852" t="s">
        <v>4825</v>
      </c>
      <c r="C852" t="s">
        <v>57</v>
      </c>
      <c r="D852" t="s">
        <v>58</v>
      </c>
      <c r="E852">
        <v>12550737</v>
      </c>
      <c r="F852" s="111">
        <v>45076</v>
      </c>
      <c r="G852" t="s">
        <v>4829</v>
      </c>
      <c r="H852" s="111">
        <v>45077</v>
      </c>
      <c r="I852" t="s">
        <v>253</v>
      </c>
      <c r="K852" t="s">
        <v>1430</v>
      </c>
      <c r="L852" t="s">
        <v>1409</v>
      </c>
      <c r="N852" t="s">
        <v>1420</v>
      </c>
      <c r="O852" t="s">
        <v>1411</v>
      </c>
      <c r="P852" t="s">
        <v>254</v>
      </c>
      <c r="Q852" t="s">
        <v>1412</v>
      </c>
      <c r="R852" t="s">
        <v>1412</v>
      </c>
      <c r="S852" t="s">
        <v>1412</v>
      </c>
      <c r="T852" s="125">
        <v>61000</v>
      </c>
      <c r="V852">
        <v>3929.15</v>
      </c>
      <c r="W852">
        <v>14477.21</v>
      </c>
    </row>
    <row r="853" spans="1:23">
      <c r="A853" t="s">
        <v>246</v>
      </c>
      <c r="B853" t="s">
        <v>4825</v>
      </c>
      <c r="C853" t="s">
        <v>57</v>
      </c>
      <c r="D853" t="s">
        <v>58</v>
      </c>
      <c r="E853">
        <v>12569783</v>
      </c>
      <c r="F853" s="111">
        <v>45078</v>
      </c>
      <c r="G853" t="s">
        <v>5608</v>
      </c>
      <c r="H853" s="111">
        <v>45078</v>
      </c>
      <c r="I853" t="s">
        <v>253</v>
      </c>
      <c r="K853" t="s">
        <v>1408</v>
      </c>
      <c r="L853" t="s">
        <v>1409</v>
      </c>
      <c r="N853" t="s">
        <v>1425</v>
      </c>
      <c r="O853" t="s">
        <v>1411</v>
      </c>
      <c r="P853" t="s">
        <v>254</v>
      </c>
      <c r="Q853" t="s">
        <v>1412</v>
      </c>
      <c r="R853" t="s">
        <v>1412</v>
      </c>
      <c r="S853" t="s">
        <v>1415</v>
      </c>
      <c r="T853" s="125">
        <v>15000</v>
      </c>
      <c r="V853">
        <v>114.13</v>
      </c>
      <c r="W853">
        <v>1072</v>
      </c>
    </row>
    <row r="854" spans="1:23">
      <c r="A854" t="s">
        <v>246</v>
      </c>
      <c r="B854" t="s">
        <v>4825</v>
      </c>
      <c r="C854" t="s">
        <v>57</v>
      </c>
      <c r="D854" t="s">
        <v>58</v>
      </c>
      <c r="E854">
        <v>12581385</v>
      </c>
      <c r="F854" s="111">
        <v>45080</v>
      </c>
      <c r="G854" t="s">
        <v>5606</v>
      </c>
      <c r="H854" s="111">
        <v>45083</v>
      </c>
      <c r="I854" t="s">
        <v>253</v>
      </c>
      <c r="K854" t="s">
        <v>1408</v>
      </c>
      <c r="L854" t="s">
        <v>1409</v>
      </c>
      <c r="N854" t="s">
        <v>1432</v>
      </c>
      <c r="O854" t="s">
        <v>1411</v>
      </c>
      <c r="P854" t="s">
        <v>254</v>
      </c>
      <c r="Q854" t="s">
        <v>1412</v>
      </c>
      <c r="R854" t="s">
        <v>1412</v>
      </c>
      <c r="S854" t="s">
        <v>1415</v>
      </c>
      <c r="T854" s="125">
        <v>60000</v>
      </c>
      <c r="V854">
        <v>2585.42</v>
      </c>
      <c r="W854">
        <v>3631</v>
      </c>
    </row>
    <row r="855" spans="1:23">
      <c r="A855" t="s">
        <v>246</v>
      </c>
      <c r="B855" t="s">
        <v>4825</v>
      </c>
      <c r="C855" t="s">
        <v>57</v>
      </c>
      <c r="D855" t="s">
        <v>58</v>
      </c>
      <c r="E855">
        <v>12593167</v>
      </c>
      <c r="F855" s="111">
        <v>45084</v>
      </c>
      <c r="G855" t="s">
        <v>5609</v>
      </c>
      <c r="H855" s="111">
        <v>45086</v>
      </c>
      <c r="I855" t="s">
        <v>253</v>
      </c>
      <c r="K855" t="s">
        <v>1430</v>
      </c>
      <c r="L855" t="s">
        <v>1409</v>
      </c>
      <c r="N855" t="s">
        <v>1490</v>
      </c>
      <c r="O855" t="s">
        <v>1411</v>
      </c>
      <c r="P855" t="s">
        <v>254</v>
      </c>
      <c r="Q855" t="s">
        <v>1412</v>
      </c>
      <c r="R855" t="s">
        <v>1412</v>
      </c>
      <c r="S855" t="s">
        <v>1415</v>
      </c>
      <c r="T855" s="125">
        <v>15000</v>
      </c>
      <c r="V855">
        <v>0</v>
      </c>
      <c r="W855">
        <v>302</v>
      </c>
    </row>
    <row r="856" spans="1:23">
      <c r="A856" t="s">
        <v>246</v>
      </c>
      <c r="B856" t="s">
        <v>4825</v>
      </c>
      <c r="C856" t="s">
        <v>57</v>
      </c>
      <c r="D856" t="s">
        <v>58</v>
      </c>
      <c r="E856">
        <v>12607099</v>
      </c>
      <c r="F856" s="111">
        <v>45091</v>
      </c>
      <c r="G856" t="s">
        <v>5557</v>
      </c>
      <c r="H856" s="111">
        <v>45093</v>
      </c>
      <c r="I856" t="s">
        <v>253</v>
      </c>
      <c r="K856" t="s">
        <v>1408</v>
      </c>
      <c r="L856" t="s">
        <v>1409</v>
      </c>
      <c r="N856" t="s">
        <v>1433</v>
      </c>
      <c r="O856" t="s">
        <v>1411</v>
      </c>
      <c r="P856" t="s">
        <v>252</v>
      </c>
      <c r="Q856" t="s">
        <v>1412</v>
      </c>
      <c r="R856" t="s">
        <v>1412</v>
      </c>
      <c r="S856" t="s">
        <v>1415</v>
      </c>
      <c r="T856" s="125">
        <v>10000</v>
      </c>
      <c r="V856">
        <v>3310.22</v>
      </c>
      <c r="W856">
        <v>4622.93</v>
      </c>
    </row>
    <row r="857" spans="1:23">
      <c r="A857" t="s">
        <v>246</v>
      </c>
      <c r="B857" t="s">
        <v>4825</v>
      </c>
      <c r="C857" t="s">
        <v>57</v>
      </c>
      <c r="D857" t="s">
        <v>58</v>
      </c>
      <c r="E857">
        <v>12735503</v>
      </c>
      <c r="F857" s="111">
        <v>45120</v>
      </c>
      <c r="G857" t="s">
        <v>5830</v>
      </c>
      <c r="H857" s="111">
        <v>45121</v>
      </c>
      <c r="I857" t="s">
        <v>253</v>
      </c>
      <c r="K857" t="s">
        <v>1408</v>
      </c>
      <c r="L857" t="s">
        <v>1409</v>
      </c>
      <c r="N857" t="s">
        <v>1422</v>
      </c>
      <c r="O857" t="s">
        <v>1411</v>
      </c>
      <c r="P857" t="s">
        <v>254</v>
      </c>
      <c r="Q857" t="s">
        <v>1412</v>
      </c>
      <c r="R857" t="s">
        <v>1412</v>
      </c>
      <c r="S857" t="s">
        <v>1415</v>
      </c>
      <c r="T857" s="125">
        <v>10000</v>
      </c>
      <c r="V857">
        <v>0</v>
      </c>
      <c r="W857">
        <v>210.78</v>
      </c>
    </row>
    <row r="858" spans="1:23">
      <c r="A858" t="s">
        <v>246</v>
      </c>
      <c r="B858" t="s">
        <v>4825</v>
      </c>
      <c r="C858" t="s">
        <v>57</v>
      </c>
      <c r="D858" t="s">
        <v>58</v>
      </c>
      <c r="E858">
        <v>12742412</v>
      </c>
      <c r="F858" s="111">
        <v>45124</v>
      </c>
      <c r="G858" t="s">
        <v>5831</v>
      </c>
      <c r="H858" s="111">
        <v>45125</v>
      </c>
      <c r="I858" t="s">
        <v>253</v>
      </c>
      <c r="K858" t="s">
        <v>1408</v>
      </c>
      <c r="L858" t="s">
        <v>1409</v>
      </c>
      <c r="N858" t="s">
        <v>1432</v>
      </c>
      <c r="O858" t="s">
        <v>1411</v>
      </c>
      <c r="P858" t="s">
        <v>252</v>
      </c>
      <c r="Q858" t="s">
        <v>1412</v>
      </c>
      <c r="R858" t="s">
        <v>1412</v>
      </c>
      <c r="S858" t="s">
        <v>1415</v>
      </c>
      <c r="T858" s="125">
        <v>10000</v>
      </c>
      <c r="V858">
        <v>128.31</v>
      </c>
      <c r="W858">
        <v>1093.5</v>
      </c>
    </row>
    <row r="859" spans="1:23">
      <c r="A859" t="s">
        <v>246</v>
      </c>
      <c r="B859" t="s">
        <v>4825</v>
      </c>
      <c r="C859" t="s">
        <v>57</v>
      </c>
      <c r="D859" t="s">
        <v>58</v>
      </c>
      <c r="E859">
        <v>12743126</v>
      </c>
      <c r="F859" s="111">
        <v>45124</v>
      </c>
      <c r="G859" t="s">
        <v>5832</v>
      </c>
      <c r="H859" s="111">
        <v>45125</v>
      </c>
      <c r="I859" t="s">
        <v>282</v>
      </c>
      <c r="K859" t="s">
        <v>1408</v>
      </c>
      <c r="L859" t="s">
        <v>1409</v>
      </c>
      <c r="N859" t="s">
        <v>1420</v>
      </c>
      <c r="O859" t="s">
        <v>1411</v>
      </c>
      <c r="P859" t="s">
        <v>254</v>
      </c>
      <c r="Q859" t="s">
        <v>1414</v>
      </c>
      <c r="R859" t="s">
        <v>1414</v>
      </c>
      <c r="S859" t="s">
        <v>1415</v>
      </c>
      <c r="T859" s="125">
        <v>10000</v>
      </c>
    </row>
    <row r="860" spans="1:23">
      <c r="A860" t="s">
        <v>246</v>
      </c>
      <c r="B860" t="s">
        <v>4825</v>
      </c>
      <c r="C860" t="s">
        <v>57</v>
      </c>
      <c r="D860" t="s">
        <v>58</v>
      </c>
      <c r="E860">
        <v>12747646</v>
      </c>
      <c r="F860" s="111">
        <v>45125</v>
      </c>
      <c r="G860" t="s">
        <v>5833</v>
      </c>
      <c r="H860" s="111">
        <v>45126</v>
      </c>
      <c r="I860" t="s">
        <v>253</v>
      </c>
      <c r="K860" t="s">
        <v>1408</v>
      </c>
      <c r="L860" t="s">
        <v>1409</v>
      </c>
      <c r="N860" t="s">
        <v>1485</v>
      </c>
      <c r="O860" t="s">
        <v>1411</v>
      </c>
      <c r="P860" t="s">
        <v>252</v>
      </c>
      <c r="Q860" t="s">
        <v>1412</v>
      </c>
      <c r="R860" t="s">
        <v>1412</v>
      </c>
      <c r="S860" t="s">
        <v>1415</v>
      </c>
      <c r="T860" s="125">
        <v>10000</v>
      </c>
      <c r="V860">
        <v>264.89999999999998</v>
      </c>
      <c r="W860">
        <v>1953.5</v>
      </c>
    </row>
    <row r="861" spans="1:23">
      <c r="A861" t="s">
        <v>246</v>
      </c>
      <c r="B861" t="s">
        <v>4825</v>
      </c>
      <c r="C861" t="s">
        <v>57</v>
      </c>
      <c r="D861" t="s">
        <v>58</v>
      </c>
      <c r="E861">
        <v>12751544</v>
      </c>
      <c r="F861" s="111">
        <v>45126</v>
      </c>
      <c r="G861" t="s">
        <v>5834</v>
      </c>
      <c r="H861" s="111">
        <v>45128</v>
      </c>
      <c r="I861" t="s">
        <v>253</v>
      </c>
      <c r="K861" t="s">
        <v>1408</v>
      </c>
      <c r="L861" t="s">
        <v>1409</v>
      </c>
      <c r="N861" t="s">
        <v>1432</v>
      </c>
      <c r="O861" t="s">
        <v>1411</v>
      </c>
      <c r="P861" t="s">
        <v>254</v>
      </c>
      <c r="Q861" t="s">
        <v>1412</v>
      </c>
      <c r="R861" t="s">
        <v>1412</v>
      </c>
      <c r="S861" t="s">
        <v>1415</v>
      </c>
      <c r="T861" s="125">
        <v>10000</v>
      </c>
      <c r="V861">
        <v>53.18</v>
      </c>
      <c r="W861">
        <v>200</v>
      </c>
    </row>
    <row r="862" spans="1:23">
      <c r="A862" t="s">
        <v>246</v>
      </c>
      <c r="B862" t="s">
        <v>4825</v>
      </c>
      <c r="C862" t="s">
        <v>57</v>
      </c>
      <c r="D862" t="s">
        <v>58</v>
      </c>
      <c r="E862">
        <v>12768976</v>
      </c>
      <c r="F862" s="111">
        <v>45131</v>
      </c>
      <c r="G862" t="s">
        <v>5835</v>
      </c>
      <c r="H862" s="111">
        <v>45133</v>
      </c>
      <c r="I862" t="s">
        <v>253</v>
      </c>
      <c r="K862" t="s">
        <v>1408</v>
      </c>
      <c r="L862" t="s">
        <v>1409</v>
      </c>
      <c r="N862" t="s">
        <v>1421</v>
      </c>
      <c r="O862" t="s">
        <v>1411</v>
      </c>
      <c r="P862" t="s">
        <v>254</v>
      </c>
      <c r="Q862" t="s">
        <v>1415</v>
      </c>
      <c r="R862" t="s">
        <v>1415</v>
      </c>
      <c r="S862" t="s">
        <v>1415</v>
      </c>
      <c r="T862" s="125">
        <v>10000</v>
      </c>
      <c r="V862">
        <v>1378.11</v>
      </c>
      <c r="W862">
        <v>1906.95</v>
      </c>
    </row>
    <row r="863" spans="1:23">
      <c r="A863" t="s">
        <v>246</v>
      </c>
      <c r="B863" t="s">
        <v>4825</v>
      </c>
      <c r="C863" t="s">
        <v>57</v>
      </c>
      <c r="D863" t="s">
        <v>58</v>
      </c>
      <c r="E863">
        <v>12769568</v>
      </c>
      <c r="F863" s="111">
        <v>45131</v>
      </c>
      <c r="G863" t="s">
        <v>5836</v>
      </c>
      <c r="H863" s="111">
        <v>45133</v>
      </c>
      <c r="I863" t="s">
        <v>282</v>
      </c>
      <c r="K863" t="s">
        <v>1408</v>
      </c>
      <c r="L863" t="s">
        <v>1409</v>
      </c>
      <c r="N863" t="s">
        <v>1420</v>
      </c>
      <c r="O863" t="s">
        <v>1411</v>
      </c>
      <c r="P863" t="s">
        <v>254</v>
      </c>
      <c r="Q863" t="s">
        <v>1414</v>
      </c>
      <c r="R863" t="s">
        <v>1414</v>
      </c>
      <c r="S863" t="s">
        <v>1415</v>
      </c>
      <c r="T863" s="125">
        <v>30000</v>
      </c>
    </row>
    <row r="864" spans="1:23">
      <c r="A864" t="s">
        <v>246</v>
      </c>
      <c r="B864" t="s">
        <v>4825</v>
      </c>
      <c r="C864" t="s">
        <v>57</v>
      </c>
      <c r="D864" t="s">
        <v>58</v>
      </c>
      <c r="E864">
        <v>12805883</v>
      </c>
      <c r="F864" s="111">
        <v>45139</v>
      </c>
      <c r="G864" t="s">
        <v>6244</v>
      </c>
      <c r="H864" s="111">
        <v>45140</v>
      </c>
      <c r="I864" t="s">
        <v>253</v>
      </c>
      <c r="K864" t="s">
        <v>1408</v>
      </c>
      <c r="L864" t="s">
        <v>1409</v>
      </c>
      <c r="N864" t="s">
        <v>1421</v>
      </c>
      <c r="O864" t="s">
        <v>1411</v>
      </c>
      <c r="P864" t="s">
        <v>252</v>
      </c>
      <c r="Q864" t="s">
        <v>1415</v>
      </c>
      <c r="R864" t="s">
        <v>1415</v>
      </c>
      <c r="S864" t="s">
        <v>1415</v>
      </c>
      <c r="T864" s="125">
        <v>10000</v>
      </c>
      <c r="V864">
        <v>0</v>
      </c>
      <c r="W864">
        <v>14</v>
      </c>
    </row>
    <row r="865" spans="1:23">
      <c r="A865" t="s">
        <v>246</v>
      </c>
      <c r="B865" t="s">
        <v>4825</v>
      </c>
      <c r="C865" t="s">
        <v>57</v>
      </c>
      <c r="D865" t="s">
        <v>58</v>
      </c>
      <c r="E865">
        <v>12820487</v>
      </c>
      <c r="F865" s="111">
        <v>45149</v>
      </c>
      <c r="G865" t="s">
        <v>6249</v>
      </c>
      <c r="H865" s="111">
        <v>45153</v>
      </c>
      <c r="I865" t="s">
        <v>253</v>
      </c>
      <c r="K865" t="s">
        <v>1418</v>
      </c>
      <c r="L865" t="s">
        <v>1409</v>
      </c>
      <c r="N865" t="s">
        <v>1433</v>
      </c>
      <c r="O865" t="s">
        <v>1411</v>
      </c>
      <c r="P865" t="s">
        <v>254</v>
      </c>
      <c r="Q865" t="s">
        <v>1415</v>
      </c>
      <c r="R865" t="s">
        <v>1415</v>
      </c>
      <c r="S865" t="s">
        <v>1415</v>
      </c>
      <c r="T865" s="125">
        <v>150</v>
      </c>
      <c r="V865">
        <v>24.39</v>
      </c>
      <c r="W865">
        <v>112</v>
      </c>
    </row>
    <row r="866" spans="1:23">
      <c r="A866" t="s">
        <v>246</v>
      </c>
      <c r="B866" t="s">
        <v>4825</v>
      </c>
      <c r="C866" t="s">
        <v>57</v>
      </c>
      <c r="D866" t="s">
        <v>58</v>
      </c>
      <c r="E866">
        <v>12824673</v>
      </c>
      <c r="F866" s="111">
        <v>45145</v>
      </c>
      <c r="G866" t="s">
        <v>6246</v>
      </c>
      <c r="H866" s="111">
        <v>45146</v>
      </c>
      <c r="I866" t="s">
        <v>253</v>
      </c>
      <c r="K866" t="s">
        <v>1408</v>
      </c>
      <c r="L866" t="s">
        <v>1409</v>
      </c>
      <c r="N866" t="s">
        <v>1439</v>
      </c>
      <c r="O866" t="s">
        <v>1411</v>
      </c>
      <c r="P866" t="s">
        <v>252</v>
      </c>
      <c r="Q866" t="s">
        <v>1415</v>
      </c>
      <c r="R866" t="s">
        <v>1415</v>
      </c>
      <c r="S866" t="s">
        <v>1415</v>
      </c>
      <c r="T866" s="125">
        <v>100</v>
      </c>
      <c r="V866">
        <v>580.26</v>
      </c>
      <c r="W866">
        <v>1232</v>
      </c>
    </row>
    <row r="867" spans="1:23">
      <c r="A867" t="s">
        <v>246</v>
      </c>
      <c r="B867" t="s">
        <v>4825</v>
      </c>
      <c r="C867" t="s">
        <v>57</v>
      </c>
      <c r="D867" t="s">
        <v>58</v>
      </c>
      <c r="E867">
        <v>12824839</v>
      </c>
      <c r="F867" s="111">
        <v>45145</v>
      </c>
      <c r="G867" t="s">
        <v>6247</v>
      </c>
      <c r="H867" s="111">
        <v>45146</v>
      </c>
      <c r="I867" t="s">
        <v>253</v>
      </c>
      <c r="K867" t="s">
        <v>1408</v>
      </c>
      <c r="L867" t="s">
        <v>1409</v>
      </c>
      <c r="N867" t="s">
        <v>1421</v>
      </c>
      <c r="O867" t="s">
        <v>1411</v>
      </c>
      <c r="P867" t="s">
        <v>254</v>
      </c>
      <c r="Q867" t="s">
        <v>1415</v>
      </c>
      <c r="R867" t="s">
        <v>1415</v>
      </c>
      <c r="S867" t="s">
        <v>1415</v>
      </c>
      <c r="T867" s="125">
        <v>100</v>
      </c>
      <c r="V867">
        <v>0</v>
      </c>
      <c r="W867">
        <v>1</v>
      </c>
    </row>
    <row r="868" spans="1:23">
      <c r="A868" t="s">
        <v>246</v>
      </c>
      <c r="B868" t="s">
        <v>4825</v>
      </c>
      <c r="C868" t="s">
        <v>57</v>
      </c>
      <c r="D868" t="s">
        <v>58</v>
      </c>
      <c r="E868">
        <v>12833801</v>
      </c>
      <c r="F868" s="111">
        <v>45147</v>
      </c>
      <c r="G868" t="s">
        <v>6248</v>
      </c>
      <c r="H868" s="111">
        <v>45148</v>
      </c>
      <c r="I868" t="s">
        <v>253</v>
      </c>
      <c r="K868" t="s">
        <v>1408</v>
      </c>
      <c r="L868" t="s">
        <v>1409</v>
      </c>
      <c r="N868" t="s">
        <v>1475</v>
      </c>
      <c r="O868" t="s">
        <v>1411</v>
      </c>
      <c r="P868" t="s">
        <v>254</v>
      </c>
      <c r="Q868" t="s">
        <v>1415</v>
      </c>
      <c r="R868" t="s">
        <v>1415</v>
      </c>
      <c r="S868" t="s">
        <v>1415</v>
      </c>
      <c r="T868" s="125">
        <v>100</v>
      </c>
      <c r="V868">
        <v>952.27</v>
      </c>
      <c r="W868">
        <v>981</v>
      </c>
    </row>
    <row r="869" spans="1:23">
      <c r="A869" t="s">
        <v>246</v>
      </c>
      <c r="B869" t="s">
        <v>4825</v>
      </c>
      <c r="C869" t="s">
        <v>57</v>
      </c>
      <c r="D869" t="s">
        <v>58</v>
      </c>
      <c r="E869">
        <v>12854686</v>
      </c>
      <c r="F869" s="111">
        <v>45154</v>
      </c>
      <c r="G869" t="s">
        <v>6250</v>
      </c>
      <c r="H869" s="111">
        <v>45155</v>
      </c>
      <c r="I869" t="s">
        <v>253</v>
      </c>
      <c r="K869" t="s">
        <v>1408</v>
      </c>
      <c r="L869" t="s">
        <v>1409</v>
      </c>
      <c r="N869" t="s">
        <v>1432</v>
      </c>
      <c r="O869" t="s">
        <v>1411</v>
      </c>
      <c r="P869" t="s">
        <v>254</v>
      </c>
      <c r="Q869" t="s">
        <v>1415</v>
      </c>
      <c r="R869" t="s">
        <v>1415</v>
      </c>
      <c r="S869" t="s">
        <v>1415</v>
      </c>
      <c r="T869" s="125">
        <v>10000</v>
      </c>
      <c r="V869">
        <v>57.51</v>
      </c>
      <c r="W869">
        <v>656</v>
      </c>
    </row>
    <row r="870" spans="1:23">
      <c r="A870" t="s">
        <v>246</v>
      </c>
      <c r="B870" t="s">
        <v>4825</v>
      </c>
      <c r="C870" t="s">
        <v>57</v>
      </c>
      <c r="D870" t="s">
        <v>58</v>
      </c>
      <c r="E870">
        <v>12855404</v>
      </c>
      <c r="F870" s="111">
        <v>45154</v>
      </c>
      <c r="G870" t="s">
        <v>6251</v>
      </c>
      <c r="H870" s="111">
        <v>45155</v>
      </c>
      <c r="I870" t="s">
        <v>253</v>
      </c>
      <c r="K870" t="s">
        <v>1408</v>
      </c>
      <c r="L870" t="s">
        <v>1409</v>
      </c>
      <c r="N870" t="s">
        <v>1420</v>
      </c>
      <c r="O870" t="s">
        <v>1411</v>
      </c>
      <c r="P870" t="s">
        <v>254</v>
      </c>
      <c r="Q870" t="s">
        <v>1415</v>
      </c>
      <c r="R870" t="s">
        <v>1415</v>
      </c>
      <c r="S870" t="s">
        <v>1415</v>
      </c>
      <c r="T870" s="125">
        <v>10000</v>
      </c>
      <c r="V870">
        <v>133.37</v>
      </c>
      <c r="W870">
        <v>662.35</v>
      </c>
    </row>
    <row r="871" spans="1:23">
      <c r="A871" t="s">
        <v>246</v>
      </c>
      <c r="B871" t="s">
        <v>4825</v>
      </c>
      <c r="C871" t="s">
        <v>57</v>
      </c>
      <c r="D871" t="s">
        <v>58</v>
      </c>
      <c r="E871">
        <v>12872904</v>
      </c>
      <c r="F871" s="111">
        <v>45160</v>
      </c>
      <c r="G871" t="s">
        <v>6253</v>
      </c>
      <c r="H871" s="111">
        <v>45163</v>
      </c>
      <c r="I871" t="s">
        <v>253</v>
      </c>
      <c r="K871" t="s">
        <v>1408</v>
      </c>
      <c r="L871" t="s">
        <v>1409</v>
      </c>
      <c r="N871" t="s">
        <v>1425</v>
      </c>
      <c r="O871" t="s">
        <v>1411</v>
      </c>
      <c r="P871" t="s">
        <v>252</v>
      </c>
      <c r="Q871" t="s">
        <v>1415</v>
      </c>
      <c r="R871" t="s">
        <v>1415</v>
      </c>
      <c r="S871" t="s">
        <v>1415</v>
      </c>
      <c r="T871" s="125">
        <v>10000</v>
      </c>
      <c r="V871">
        <v>0</v>
      </c>
      <c r="W871">
        <v>24</v>
      </c>
    </row>
    <row r="872" spans="1:23">
      <c r="A872" t="s">
        <v>246</v>
      </c>
      <c r="B872" t="s">
        <v>4825</v>
      </c>
      <c r="C872" t="s">
        <v>57</v>
      </c>
      <c r="D872" t="s">
        <v>58</v>
      </c>
      <c r="E872">
        <v>12880012</v>
      </c>
      <c r="F872" s="111">
        <v>45162</v>
      </c>
      <c r="G872" t="s">
        <v>6254</v>
      </c>
      <c r="H872" s="111">
        <v>45163</v>
      </c>
      <c r="I872" t="s">
        <v>253</v>
      </c>
      <c r="K872" t="s">
        <v>1408</v>
      </c>
      <c r="L872" t="s">
        <v>1409</v>
      </c>
      <c r="N872" t="s">
        <v>1439</v>
      </c>
      <c r="O872" t="s">
        <v>1411</v>
      </c>
      <c r="P872" t="s">
        <v>254</v>
      </c>
      <c r="Q872" t="s">
        <v>1415</v>
      </c>
      <c r="R872" t="s">
        <v>1415</v>
      </c>
      <c r="S872" t="s">
        <v>1415</v>
      </c>
      <c r="T872" s="125">
        <v>10000</v>
      </c>
      <c r="V872">
        <v>0</v>
      </c>
      <c r="W872">
        <v>283</v>
      </c>
    </row>
    <row r="873" spans="1:23">
      <c r="A873" t="s">
        <v>246</v>
      </c>
      <c r="B873" t="s">
        <v>4825</v>
      </c>
      <c r="C873" t="s">
        <v>57</v>
      </c>
      <c r="D873" t="s">
        <v>58</v>
      </c>
      <c r="E873">
        <v>12880091</v>
      </c>
      <c r="F873" s="111">
        <v>45162</v>
      </c>
      <c r="G873" t="s">
        <v>6255</v>
      </c>
      <c r="H873" s="111">
        <v>45163</v>
      </c>
      <c r="I873" t="s">
        <v>257</v>
      </c>
      <c r="K873" t="s">
        <v>1408</v>
      </c>
      <c r="L873" t="s">
        <v>1409</v>
      </c>
      <c r="N873" t="s">
        <v>4153</v>
      </c>
      <c r="O873" t="s">
        <v>1411</v>
      </c>
      <c r="P873" t="s">
        <v>254</v>
      </c>
      <c r="T873" s="125">
        <v>10000</v>
      </c>
      <c r="V873">
        <v>0</v>
      </c>
      <c r="W873">
        <v>0.5</v>
      </c>
    </row>
    <row r="874" spans="1:23">
      <c r="A874" t="s">
        <v>246</v>
      </c>
      <c r="B874" t="s">
        <v>4825</v>
      </c>
      <c r="C874" t="s">
        <v>1107</v>
      </c>
      <c r="D874" t="s">
        <v>54</v>
      </c>
      <c r="E874">
        <v>12596619</v>
      </c>
      <c r="F874" s="111">
        <v>45086</v>
      </c>
      <c r="G874" t="s">
        <v>5610</v>
      </c>
      <c r="H874" s="111">
        <v>45086</v>
      </c>
      <c r="I874" t="s">
        <v>253</v>
      </c>
      <c r="K874" t="s">
        <v>1408</v>
      </c>
      <c r="L874" t="s">
        <v>1409</v>
      </c>
      <c r="N874" t="s">
        <v>1420</v>
      </c>
      <c r="O874" t="s">
        <v>1411</v>
      </c>
      <c r="P874" t="s">
        <v>254</v>
      </c>
      <c r="Q874" t="s">
        <v>1412</v>
      </c>
      <c r="R874" t="s">
        <v>1412</v>
      </c>
      <c r="S874" t="s">
        <v>1415</v>
      </c>
      <c r="T874" s="125">
        <v>15000</v>
      </c>
      <c r="V874">
        <v>446.35</v>
      </c>
      <c r="W874">
        <v>4080.25</v>
      </c>
    </row>
    <row r="875" spans="1:23">
      <c r="A875" t="s">
        <v>246</v>
      </c>
      <c r="B875" t="s">
        <v>4825</v>
      </c>
      <c r="C875" t="s">
        <v>4364</v>
      </c>
      <c r="D875" t="s">
        <v>54</v>
      </c>
      <c r="E875">
        <v>11700260</v>
      </c>
      <c r="F875" s="111">
        <v>45117</v>
      </c>
      <c r="G875" t="s">
        <v>5841</v>
      </c>
      <c r="H875" s="111">
        <v>45118</v>
      </c>
      <c r="I875" t="s">
        <v>253</v>
      </c>
      <c r="K875" t="s">
        <v>1408</v>
      </c>
      <c r="L875" t="s">
        <v>1438</v>
      </c>
      <c r="N875" t="s">
        <v>1413</v>
      </c>
      <c r="O875" t="s">
        <v>1411</v>
      </c>
      <c r="P875" t="s">
        <v>254</v>
      </c>
      <c r="Q875" t="s">
        <v>1412</v>
      </c>
      <c r="R875" t="s">
        <v>1412</v>
      </c>
      <c r="S875" t="s">
        <v>1415</v>
      </c>
      <c r="T875" s="125">
        <v>40000</v>
      </c>
      <c r="V875">
        <v>23111.73</v>
      </c>
      <c r="W875">
        <v>277</v>
      </c>
    </row>
    <row r="876" spans="1:23">
      <c r="A876" t="s">
        <v>246</v>
      </c>
      <c r="B876" t="s">
        <v>4825</v>
      </c>
      <c r="C876" t="s">
        <v>4364</v>
      </c>
      <c r="D876" t="s">
        <v>54</v>
      </c>
      <c r="E876">
        <v>11700260</v>
      </c>
      <c r="F876" s="111">
        <v>45117</v>
      </c>
      <c r="G876" t="s">
        <v>5841</v>
      </c>
      <c r="H876" s="111">
        <v>45118</v>
      </c>
      <c r="I876" t="s">
        <v>253</v>
      </c>
      <c r="K876" t="s">
        <v>1408</v>
      </c>
      <c r="L876" t="s">
        <v>1409</v>
      </c>
      <c r="N876" t="s">
        <v>1413</v>
      </c>
      <c r="O876" t="s">
        <v>1411</v>
      </c>
      <c r="P876" t="s">
        <v>254</v>
      </c>
      <c r="Q876" t="s">
        <v>1412</v>
      </c>
      <c r="R876" t="s">
        <v>1412</v>
      </c>
      <c r="S876" t="s">
        <v>1415</v>
      </c>
      <c r="T876" s="125">
        <v>40000</v>
      </c>
      <c r="V876">
        <v>23111.73</v>
      </c>
      <c r="W876">
        <v>37639.54</v>
      </c>
    </row>
    <row r="877" spans="1:23">
      <c r="A877" t="s">
        <v>246</v>
      </c>
      <c r="B877" t="s">
        <v>4825</v>
      </c>
      <c r="C877" t="s">
        <v>4364</v>
      </c>
      <c r="D877" t="s">
        <v>54</v>
      </c>
      <c r="E877">
        <v>12701371</v>
      </c>
      <c r="F877" s="111">
        <v>45111</v>
      </c>
      <c r="G877" t="s">
        <v>5839</v>
      </c>
      <c r="H877" s="111">
        <v>45112</v>
      </c>
      <c r="I877" t="s">
        <v>263</v>
      </c>
      <c r="K877" t="s">
        <v>1408</v>
      </c>
      <c r="L877" t="s">
        <v>1409</v>
      </c>
      <c r="N877" t="s">
        <v>1425</v>
      </c>
      <c r="O877" t="s">
        <v>1411</v>
      </c>
      <c r="P877" t="s">
        <v>254</v>
      </c>
      <c r="Q877" t="s">
        <v>1414</v>
      </c>
      <c r="R877" t="s">
        <v>1414</v>
      </c>
      <c r="S877" t="s">
        <v>1415</v>
      </c>
      <c r="T877" s="125">
        <v>40000</v>
      </c>
    </row>
    <row r="878" spans="1:23">
      <c r="A878" t="s">
        <v>246</v>
      </c>
      <c r="B878" t="s">
        <v>4825</v>
      </c>
      <c r="C878" t="s">
        <v>4364</v>
      </c>
      <c r="D878" t="s">
        <v>54</v>
      </c>
      <c r="E878">
        <v>12706665</v>
      </c>
      <c r="F878" s="111">
        <v>45112</v>
      </c>
      <c r="G878" t="s">
        <v>5840</v>
      </c>
      <c r="H878" s="111">
        <v>45114</v>
      </c>
      <c r="I878" t="s">
        <v>253</v>
      </c>
      <c r="K878" t="s">
        <v>1408</v>
      </c>
      <c r="L878" t="s">
        <v>1409</v>
      </c>
      <c r="N878" t="s">
        <v>1425</v>
      </c>
      <c r="O878" t="s">
        <v>1411</v>
      </c>
      <c r="P878" t="s">
        <v>254</v>
      </c>
      <c r="Q878" t="s">
        <v>1415</v>
      </c>
      <c r="R878" t="s">
        <v>1415</v>
      </c>
      <c r="S878" t="s">
        <v>1415</v>
      </c>
      <c r="T878" s="125">
        <v>40000</v>
      </c>
      <c r="V878">
        <v>0</v>
      </c>
      <c r="W878">
        <v>43</v>
      </c>
    </row>
    <row r="879" spans="1:23">
      <c r="A879" t="s">
        <v>246</v>
      </c>
      <c r="B879" t="s">
        <v>4825</v>
      </c>
      <c r="C879" t="s">
        <v>4364</v>
      </c>
      <c r="D879" t="s">
        <v>54</v>
      </c>
      <c r="E879">
        <v>12727079</v>
      </c>
      <c r="F879" s="111">
        <v>45118</v>
      </c>
      <c r="G879" t="s">
        <v>5842</v>
      </c>
      <c r="H879" s="111">
        <v>45119</v>
      </c>
      <c r="I879" t="s">
        <v>253</v>
      </c>
      <c r="K879" t="s">
        <v>1418</v>
      </c>
      <c r="L879" t="s">
        <v>1409</v>
      </c>
      <c r="N879" t="s">
        <v>1444</v>
      </c>
      <c r="O879" t="s">
        <v>1411</v>
      </c>
      <c r="P879" t="s">
        <v>254</v>
      </c>
      <c r="Q879" t="s">
        <v>1412</v>
      </c>
      <c r="R879" t="s">
        <v>1412</v>
      </c>
      <c r="S879" t="s">
        <v>1415</v>
      </c>
      <c r="T879" s="125">
        <v>10000</v>
      </c>
      <c r="V879">
        <v>0</v>
      </c>
      <c r="W879">
        <v>9258.1</v>
      </c>
    </row>
    <row r="880" spans="1:23">
      <c r="A880" t="s">
        <v>246</v>
      </c>
      <c r="B880" t="s">
        <v>4825</v>
      </c>
      <c r="C880" t="s">
        <v>4364</v>
      </c>
      <c r="D880" t="s">
        <v>54</v>
      </c>
      <c r="E880">
        <v>12731038</v>
      </c>
      <c r="F880" s="111">
        <v>45119</v>
      </c>
      <c r="G880" t="s">
        <v>5843</v>
      </c>
      <c r="H880" s="111">
        <v>45120</v>
      </c>
      <c r="I880" t="s">
        <v>253</v>
      </c>
      <c r="K880" t="s">
        <v>1408</v>
      </c>
      <c r="L880" t="s">
        <v>1409</v>
      </c>
      <c r="N880" t="s">
        <v>1425</v>
      </c>
      <c r="O880" t="s">
        <v>1411</v>
      </c>
      <c r="P880" t="s">
        <v>254</v>
      </c>
      <c r="Q880" t="s">
        <v>1412</v>
      </c>
      <c r="R880" t="s">
        <v>1412</v>
      </c>
      <c r="S880" t="s">
        <v>1415</v>
      </c>
      <c r="T880" s="125">
        <v>30000</v>
      </c>
      <c r="V880">
        <v>2858.94</v>
      </c>
      <c r="W880">
        <v>14170.24</v>
      </c>
    </row>
    <row r="881" spans="1:23">
      <c r="A881" t="s">
        <v>246</v>
      </c>
      <c r="B881" t="s">
        <v>295</v>
      </c>
      <c r="C881" t="s">
        <v>247</v>
      </c>
      <c r="D881" t="s">
        <v>54</v>
      </c>
      <c r="E881">
        <v>11542534</v>
      </c>
      <c r="F881" s="111">
        <v>44833</v>
      </c>
      <c r="G881" t="s">
        <v>296</v>
      </c>
      <c r="H881" s="111">
        <v>44834</v>
      </c>
      <c r="I881" t="s">
        <v>282</v>
      </c>
      <c r="K881" t="s">
        <v>1408</v>
      </c>
      <c r="L881" t="s">
        <v>1409</v>
      </c>
      <c r="N881" t="s">
        <v>1455</v>
      </c>
      <c r="O881" t="s">
        <v>1411</v>
      </c>
      <c r="P881" t="s">
        <v>252</v>
      </c>
      <c r="S881" t="s">
        <v>1414</v>
      </c>
      <c r="T881" s="125">
        <v>15000</v>
      </c>
    </row>
    <row r="882" spans="1:23">
      <c r="A882" t="s">
        <v>246</v>
      </c>
      <c r="B882" t="s">
        <v>48</v>
      </c>
      <c r="C882" t="s">
        <v>741</v>
      </c>
      <c r="D882" t="s">
        <v>46</v>
      </c>
      <c r="E882">
        <v>11846996</v>
      </c>
      <c r="F882" s="111">
        <v>44896</v>
      </c>
      <c r="G882" t="s">
        <v>1141</v>
      </c>
      <c r="H882" s="111">
        <v>44896</v>
      </c>
      <c r="I882" t="s">
        <v>253</v>
      </c>
      <c r="K882" t="s">
        <v>1408</v>
      </c>
      <c r="L882" t="s">
        <v>1409</v>
      </c>
      <c r="N882" t="s">
        <v>1433</v>
      </c>
      <c r="O882" t="s">
        <v>1411</v>
      </c>
      <c r="P882" t="s">
        <v>252</v>
      </c>
      <c r="Q882" t="s">
        <v>1412</v>
      </c>
      <c r="R882" t="s">
        <v>1412</v>
      </c>
      <c r="S882" t="s">
        <v>1412</v>
      </c>
      <c r="T882" s="125">
        <v>15000</v>
      </c>
      <c r="V882">
        <v>8374.68</v>
      </c>
      <c r="W882">
        <v>12704.5</v>
      </c>
    </row>
    <row r="883" spans="1:23">
      <c r="A883" t="s">
        <v>246</v>
      </c>
      <c r="B883" t="s">
        <v>48</v>
      </c>
      <c r="C883" t="s">
        <v>45</v>
      </c>
      <c r="D883" t="s">
        <v>46</v>
      </c>
      <c r="E883">
        <v>1410710</v>
      </c>
      <c r="F883" s="111">
        <v>44890</v>
      </c>
      <c r="G883" t="s">
        <v>743</v>
      </c>
      <c r="H883" s="111">
        <v>44890</v>
      </c>
      <c r="I883" t="s">
        <v>263</v>
      </c>
      <c r="K883" t="s">
        <v>1461</v>
      </c>
      <c r="L883" t="s">
        <v>1409</v>
      </c>
      <c r="N883" t="s">
        <v>1444</v>
      </c>
      <c r="O883" t="s">
        <v>1411</v>
      </c>
      <c r="P883" t="s">
        <v>254</v>
      </c>
      <c r="S883" t="s">
        <v>1414</v>
      </c>
      <c r="T883" s="125">
        <v>350000</v>
      </c>
    </row>
    <row r="884" spans="1:23">
      <c r="A884" t="s">
        <v>246</v>
      </c>
      <c r="B884" t="s">
        <v>48</v>
      </c>
      <c r="C884" t="s">
        <v>45</v>
      </c>
      <c r="D884" t="s">
        <v>46</v>
      </c>
      <c r="E884">
        <v>11717850</v>
      </c>
      <c r="F884" s="111">
        <v>44868</v>
      </c>
      <c r="G884" t="s">
        <v>745</v>
      </c>
      <c r="H884" s="111">
        <v>44868</v>
      </c>
      <c r="I884" t="s">
        <v>263</v>
      </c>
      <c r="K884" t="s">
        <v>1418</v>
      </c>
      <c r="L884" t="s">
        <v>1409</v>
      </c>
      <c r="N884" t="s">
        <v>1413</v>
      </c>
      <c r="O884" t="s">
        <v>1411</v>
      </c>
      <c r="P884" t="s">
        <v>254</v>
      </c>
      <c r="R884" t="s">
        <v>1414</v>
      </c>
      <c r="S884" t="s">
        <v>1414</v>
      </c>
      <c r="T884" s="125">
        <v>15000</v>
      </c>
    </row>
    <row r="885" spans="1:23">
      <c r="A885" t="s">
        <v>246</v>
      </c>
      <c r="B885" t="s">
        <v>48</v>
      </c>
      <c r="C885" t="s">
        <v>45</v>
      </c>
      <c r="D885" t="s">
        <v>46</v>
      </c>
      <c r="E885">
        <v>11731102</v>
      </c>
      <c r="F885" s="111">
        <v>44869</v>
      </c>
      <c r="G885" t="s">
        <v>746</v>
      </c>
      <c r="H885" s="111">
        <v>44869</v>
      </c>
      <c r="I885" t="s">
        <v>263</v>
      </c>
      <c r="K885" t="s">
        <v>1408</v>
      </c>
      <c r="L885" t="s">
        <v>1409</v>
      </c>
      <c r="N885" t="s">
        <v>1478</v>
      </c>
      <c r="O885" t="s">
        <v>1411</v>
      </c>
      <c r="P885" t="s">
        <v>252</v>
      </c>
      <c r="T885" s="125">
        <v>15000</v>
      </c>
    </row>
    <row r="886" spans="1:23">
      <c r="A886" t="s">
        <v>246</v>
      </c>
      <c r="B886" t="s">
        <v>48</v>
      </c>
      <c r="C886" t="s">
        <v>45</v>
      </c>
      <c r="D886" t="s">
        <v>46</v>
      </c>
      <c r="E886">
        <v>11732683</v>
      </c>
      <c r="F886" s="111">
        <v>44883</v>
      </c>
      <c r="G886" t="s">
        <v>747</v>
      </c>
      <c r="H886" s="111">
        <v>44883</v>
      </c>
      <c r="I886" t="s">
        <v>253</v>
      </c>
      <c r="K886" t="s">
        <v>1408</v>
      </c>
      <c r="L886" t="s">
        <v>1409</v>
      </c>
      <c r="N886" t="s">
        <v>1425</v>
      </c>
      <c r="O886" t="s">
        <v>1411</v>
      </c>
      <c r="P886" t="s">
        <v>252</v>
      </c>
      <c r="Q886" t="s">
        <v>1412</v>
      </c>
      <c r="R886" t="s">
        <v>1412</v>
      </c>
      <c r="S886" t="s">
        <v>1412</v>
      </c>
      <c r="T886" s="125">
        <v>15000</v>
      </c>
      <c r="V886">
        <v>405.21</v>
      </c>
      <c r="W886">
        <v>1339</v>
      </c>
    </row>
    <row r="887" spans="1:23">
      <c r="A887" t="s">
        <v>246</v>
      </c>
      <c r="B887" t="s">
        <v>48</v>
      </c>
      <c r="C887" t="s">
        <v>45</v>
      </c>
      <c r="D887" t="s">
        <v>46</v>
      </c>
      <c r="E887">
        <v>11744872</v>
      </c>
      <c r="F887" s="111">
        <v>44873</v>
      </c>
      <c r="G887" t="s">
        <v>748</v>
      </c>
      <c r="H887" s="111">
        <v>44873</v>
      </c>
      <c r="I887" t="s">
        <v>282</v>
      </c>
      <c r="K887" t="s">
        <v>1408</v>
      </c>
      <c r="L887" t="s">
        <v>1409</v>
      </c>
      <c r="N887" t="s">
        <v>1413</v>
      </c>
      <c r="O887" t="s">
        <v>1411</v>
      </c>
      <c r="P887" t="s">
        <v>252</v>
      </c>
      <c r="S887" t="s">
        <v>1414</v>
      </c>
      <c r="T887" s="125">
        <v>15000</v>
      </c>
    </row>
    <row r="888" spans="1:23">
      <c r="A888" t="s">
        <v>246</v>
      </c>
      <c r="B888" t="s">
        <v>48</v>
      </c>
      <c r="C888" t="s">
        <v>45</v>
      </c>
      <c r="D888" t="s">
        <v>46</v>
      </c>
      <c r="E888">
        <v>11748838</v>
      </c>
      <c r="F888" s="111">
        <v>44874</v>
      </c>
      <c r="G888" t="s">
        <v>749</v>
      </c>
      <c r="H888" s="111">
        <v>44874</v>
      </c>
      <c r="I888" t="s">
        <v>282</v>
      </c>
      <c r="K888" t="s">
        <v>1408</v>
      </c>
      <c r="L888" t="s">
        <v>1409</v>
      </c>
      <c r="N888" t="s">
        <v>1433</v>
      </c>
      <c r="O888" t="s">
        <v>1411</v>
      </c>
      <c r="P888" t="s">
        <v>252</v>
      </c>
      <c r="S888" t="s">
        <v>1414</v>
      </c>
      <c r="T888" s="125">
        <v>15000</v>
      </c>
    </row>
    <row r="889" spans="1:23">
      <c r="A889" t="s">
        <v>246</v>
      </c>
      <c r="B889" t="s">
        <v>48</v>
      </c>
      <c r="C889" t="s">
        <v>45</v>
      </c>
      <c r="D889" t="s">
        <v>46</v>
      </c>
      <c r="E889">
        <v>11750433</v>
      </c>
      <c r="F889" s="111">
        <v>44901</v>
      </c>
      <c r="G889" t="s">
        <v>1142</v>
      </c>
      <c r="H889" s="111">
        <v>44901</v>
      </c>
      <c r="I889" t="s">
        <v>263</v>
      </c>
      <c r="K889" t="s">
        <v>1408</v>
      </c>
      <c r="L889" t="s">
        <v>1409</v>
      </c>
      <c r="N889" t="s">
        <v>1431</v>
      </c>
      <c r="O889" t="s">
        <v>1411</v>
      </c>
      <c r="P889" t="s">
        <v>252</v>
      </c>
      <c r="S889" t="s">
        <v>1414</v>
      </c>
      <c r="T889" s="125">
        <v>15000</v>
      </c>
    </row>
    <row r="890" spans="1:23">
      <c r="A890" t="s">
        <v>246</v>
      </c>
      <c r="B890" t="s">
        <v>48</v>
      </c>
      <c r="C890" t="s">
        <v>45</v>
      </c>
      <c r="D890" t="s">
        <v>46</v>
      </c>
      <c r="E890">
        <v>11750516</v>
      </c>
      <c r="F890" s="111">
        <v>44874</v>
      </c>
      <c r="G890" t="s">
        <v>750</v>
      </c>
      <c r="H890" s="111">
        <v>44874</v>
      </c>
      <c r="I890" t="s">
        <v>263</v>
      </c>
      <c r="K890" t="s">
        <v>1408</v>
      </c>
      <c r="L890" t="s">
        <v>1409</v>
      </c>
      <c r="N890" t="s">
        <v>1431</v>
      </c>
      <c r="O890" t="s">
        <v>1411</v>
      </c>
      <c r="P890" t="s">
        <v>252</v>
      </c>
      <c r="S890" t="s">
        <v>1414</v>
      </c>
      <c r="T890" s="125">
        <v>30000</v>
      </c>
    </row>
    <row r="891" spans="1:23">
      <c r="A891" t="s">
        <v>246</v>
      </c>
      <c r="B891" t="s">
        <v>48</v>
      </c>
      <c r="C891" t="s">
        <v>45</v>
      </c>
      <c r="D891" t="s">
        <v>46</v>
      </c>
      <c r="E891">
        <v>11767779</v>
      </c>
      <c r="F891" s="111">
        <v>44879</v>
      </c>
      <c r="G891" t="s">
        <v>752</v>
      </c>
      <c r="H891" s="111">
        <v>44879</v>
      </c>
      <c r="I891" t="s">
        <v>253</v>
      </c>
      <c r="K891" t="s">
        <v>1408</v>
      </c>
      <c r="L891" t="s">
        <v>1409</v>
      </c>
      <c r="N891" t="s">
        <v>1432</v>
      </c>
      <c r="O891" t="s">
        <v>1411</v>
      </c>
      <c r="P891" t="s">
        <v>252</v>
      </c>
      <c r="Q891" t="s">
        <v>1412</v>
      </c>
      <c r="R891" t="s">
        <v>1412</v>
      </c>
      <c r="S891" t="s">
        <v>1412</v>
      </c>
      <c r="T891" s="125">
        <v>15000</v>
      </c>
      <c r="V891">
        <v>570.61</v>
      </c>
      <c r="W891">
        <v>1750.2</v>
      </c>
    </row>
    <row r="892" spans="1:23">
      <c r="A892" t="s">
        <v>246</v>
      </c>
      <c r="B892" t="s">
        <v>48</v>
      </c>
      <c r="C892" t="s">
        <v>45</v>
      </c>
      <c r="D892" t="s">
        <v>46</v>
      </c>
      <c r="E892">
        <v>11773755</v>
      </c>
      <c r="F892" s="111">
        <v>44881</v>
      </c>
      <c r="G892" t="s">
        <v>753</v>
      </c>
      <c r="H892" s="111">
        <v>44881</v>
      </c>
      <c r="I892" t="s">
        <v>282</v>
      </c>
      <c r="K892" t="s">
        <v>1408</v>
      </c>
      <c r="L892" t="s">
        <v>1409</v>
      </c>
      <c r="N892" t="s">
        <v>1439</v>
      </c>
      <c r="O892" t="s">
        <v>1411</v>
      </c>
      <c r="P892" t="s">
        <v>252</v>
      </c>
      <c r="S892" t="s">
        <v>1414</v>
      </c>
      <c r="T892" s="125">
        <v>15000</v>
      </c>
    </row>
    <row r="893" spans="1:23">
      <c r="A893" t="s">
        <v>246</v>
      </c>
      <c r="B893" t="s">
        <v>48</v>
      </c>
      <c r="C893" t="s">
        <v>45</v>
      </c>
      <c r="D893" t="s">
        <v>46</v>
      </c>
      <c r="E893">
        <v>11783508</v>
      </c>
      <c r="F893" s="111">
        <v>44886</v>
      </c>
      <c r="G893" t="s">
        <v>754</v>
      </c>
      <c r="H893" s="111">
        <v>44887</v>
      </c>
      <c r="I893" t="s">
        <v>253</v>
      </c>
      <c r="K893" t="s">
        <v>1418</v>
      </c>
      <c r="L893" t="s">
        <v>1409</v>
      </c>
      <c r="N893" t="s">
        <v>1433</v>
      </c>
      <c r="O893" t="s">
        <v>1411</v>
      </c>
      <c r="P893" t="s">
        <v>254</v>
      </c>
      <c r="Q893" t="s">
        <v>1412</v>
      </c>
      <c r="R893" t="s">
        <v>1412</v>
      </c>
      <c r="S893" t="s">
        <v>1412</v>
      </c>
      <c r="T893" s="125">
        <v>120000</v>
      </c>
      <c r="V893">
        <v>3701.95</v>
      </c>
      <c r="W893">
        <v>31971.9</v>
      </c>
    </row>
    <row r="894" spans="1:23">
      <c r="A894" t="s">
        <v>246</v>
      </c>
      <c r="B894" t="s">
        <v>48</v>
      </c>
      <c r="C894" t="s">
        <v>45</v>
      </c>
      <c r="D894" t="s">
        <v>46</v>
      </c>
      <c r="E894">
        <v>11870030</v>
      </c>
      <c r="F894" s="111">
        <v>44903</v>
      </c>
      <c r="G894" t="s">
        <v>1145</v>
      </c>
      <c r="H894" s="111">
        <v>44903</v>
      </c>
      <c r="I894" t="s">
        <v>253</v>
      </c>
      <c r="K894" t="s">
        <v>1408</v>
      </c>
      <c r="L894" t="s">
        <v>1409</v>
      </c>
      <c r="N894" t="s">
        <v>1421</v>
      </c>
      <c r="O894" t="s">
        <v>1411</v>
      </c>
      <c r="P894" t="s">
        <v>252</v>
      </c>
      <c r="Q894" t="s">
        <v>1412</v>
      </c>
      <c r="R894" t="s">
        <v>1412</v>
      </c>
      <c r="S894" t="s">
        <v>1412</v>
      </c>
      <c r="T894" s="125">
        <v>50000</v>
      </c>
      <c r="V894">
        <v>2953</v>
      </c>
      <c r="W894">
        <v>5827.01</v>
      </c>
    </row>
    <row r="895" spans="1:23">
      <c r="A895" t="s">
        <v>246</v>
      </c>
      <c r="B895" t="s">
        <v>48</v>
      </c>
      <c r="C895" t="s">
        <v>45</v>
      </c>
      <c r="D895" t="s">
        <v>46</v>
      </c>
      <c r="E895">
        <v>11873467</v>
      </c>
      <c r="F895" s="111">
        <v>44904</v>
      </c>
      <c r="G895" t="s">
        <v>1146</v>
      </c>
      <c r="H895" s="111">
        <v>44904</v>
      </c>
      <c r="I895" t="s">
        <v>282</v>
      </c>
      <c r="K895" t="s">
        <v>1408</v>
      </c>
      <c r="L895" t="s">
        <v>1438</v>
      </c>
      <c r="N895" t="s">
        <v>1413</v>
      </c>
      <c r="O895" t="s">
        <v>1411</v>
      </c>
      <c r="P895" t="s">
        <v>252</v>
      </c>
      <c r="S895" t="s">
        <v>1414</v>
      </c>
      <c r="T895" s="125">
        <v>25000</v>
      </c>
    </row>
    <row r="896" spans="1:23">
      <c r="A896" t="s">
        <v>246</v>
      </c>
      <c r="B896" t="s">
        <v>48</v>
      </c>
      <c r="C896" t="s">
        <v>45</v>
      </c>
      <c r="D896" t="s">
        <v>46</v>
      </c>
      <c r="E896">
        <v>11873467</v>
      </c>
      <c r="F896" s="111">
        <v>44904</v>
      </c>
      <c r="G896" t="s">
        <v>1146</v>
      </c>
      <c r="H896" s="111">
        <v>44904</v>
      </c>
      <c r="I896" t="s">
        <v>282</v>
      </c>
      <c r="K896" t="s">
        <v>1408</v>
      </c>
      <c r="L896" t="s">
        <v>1409</v>
      </c>
      <c r="N896" t="s">
        <v>1413</v>
      </c>
      <c r="O896" t="s">
        <v>1411</v>
      </c>
      <c r="P896" t="s">
        <v>252</v>
      </c>
      <c r="S896" t="s">
        <v>1414</v>
      </c>
      <c r="T896" s="125">
        <v>25000</v>
      </c>
    </row>
    <row r="897" spans="1:23">
      <c r="A897" t="s">
        <v>246</v>
      </c>
      <c r="B897" t="s">
        <v>48</v>
      </c>
      <c r="C897" t="s">
        <v>45</v>
      </c>
      <c r="D897" t="s">
        <v>46</v>
      </c>
      <c r="E897">
        <v>11894389</v>
      </c>
      <c r="F897" s="111">
        <v>44910</v>
      </c>
      <c r="G897" t="s">
        <v>1147</v>
      </c>
      <c r="H897" s="111">
        <v>44910</v>
      </c>
      <c r="I897" t="s">
        <v>253</v>
      </c>
      <c r="K897" t="s">
        <v>1408</v>
      </c>
      <c r="L897" t="s">
        <v>1409</v>
      </c>
      <c r="N897" t="s">
        <v>1444</v>
      </c>
      <c r="O897" t="s">
        <v>1411</v>
      </c>
      <c r="P897" t="s">
        <v>252</v>
      </c>
      <c r="Q897" t="s">
        <v>1412</v>
      </c>
      <c r="R897" t="s">
        <v>1412</v>
      </c>
      <c r="S897" t="s">
        <v>1412</v>
      </c>
      <c r="T897" s="125">
        <v>15000</v>
      </c>
      <c r="V897">
        <v>992.22</v>
      </c>
      <c r="W897">
        <v>4041.3</v>
      </c>
    </row>
    <row r="898" spans="1:23">
      <c r="A898" t="s">
        <v>246</v>
      </c>
      <c r="B898" t="s">
        <v>48</v>
      </c>
      <c r="C898" t="s">
        <v>45</v>
      </c>
      <c r="D898" t="s">
        <v>46</v>
      </c>
      <c r="E898">
        <v>11898403</v>
      </c>
      <c r="F898" s="111">
        <v>44911</v>
      </c>
      <c r="G898" t="s">
        <v>1148</v>
      </c>
      <c r="H898" s="111">
        <v>44911</v>
      </c>
      <c r="I898" t="s">
        <v>253</v>
      </c>
      <c r="K898" t="s">
        <v>1408</v>
      </c>
      <c r="L898" t="s">
        <v>1409</v>
      </c>
      <c r="N898" t="s">
        <v>1433</v>
      </c>
      <c r="O898" t="s">
        <v>1411</v>
      </c>
      <c r="P898" t="s">
        <v>252</v>
      </c>
      <c r="Q898" t="s">
        <v>1412</v>
      </c>
      <c r="R898" t="s">
        <v>1412</v>
      </c>
      <c r="S898" t="s">
        <v>1412</v>
      </c>
      <c r="T898" s="125">
        <v>15000</v>
      </c>
    </row>
    <row r="899" spans="1:23">
      <c r="A899" t="s">
        <v>246</v>
      </c>
      <c r="B899" t="s">
        <v>48</v>
      </c>
      <c r="C899" t="s">
        <v>45</v>
      </c>
      <c r="D899" t="s">
        <v>46</v>
      </c>
      <c r="E899">
        <v>11898403</v>
      </c>
      <c r="F899" s="111">
        <v>44911</v>
      </c>
      <c r="G899" t="s">
        <v>1148</v>
      </c>
      <c r="H899" s="111">
        <v>44911</v>
      </c>
      <c r="I899" t="s">
        <v>253</v>
      </c>
      <c r="K899" t="s">
        <v>1408</v>
      </c>
      <c r="L899" t="s">
        <v>5297</v>
      </c>
      <c r="N899" t="s">
        <v>1433</v>
      </c>
      <c r="O899" t="s">
        <v>1411</v>
      </c>
      <c r="P899" t="s">
        <v>252</v>
      </c>
      <c r="Q899" t="s">
        <v>1412</v>
      </c>
      <c r="R899" t="s">
        <v>1412</v>
      </c>
      <c r="S899" t="s">
        <v>1412</v>
      </c>
      <c r="T899" s="125">
        <v>15000</v>
      </c>
      <c r="V899">
        <v>0</v>
      </c>
      <c r="W899">
        <v>2685.5</v>
      </c>
    </row>
    <row r="900" spans="1:23">
      <c r="A900" t="s">
        <v>246</v>
      </c>
      <c r="B900" t="s">
        <v>48</v>
      </c>
      <c r="C900" t="s">
        <v>45</v>
      </c>
      <c r="D900" t="s">
        <v>46</v>
      </c>
      <c r="E900">
        <v>11900538</v>
      </c>
      <c r="F900" s="111">
        <v>44916</v>
      </c>
      <c r="G900" t="s">
        <v>1149</v>
      </c>
      <c r="H900" s="111">
        <v>44916</v>
      </c>
      <c r="I900" t="s">
        <v>253</v>
      </c>
      <c r="K900" t="s">
        <v>1408</v>
      </c>
      <c r="L900" t="s">
        <v>1409</v>
      </c>
      <c r="N900" t="s">
        <v>1420</v>
      </c>
      <c r="O900" t="s">
        <v>1411</v>
      </c>
      <c r="P900" t="s">
        <v>254</v>
      </c>
      <c r="Q900" t="s">
        <v>1412</v>
      </c>
      <c r="R900" t="s">
        <v>1412</v>
      </c>
      <c r="S900" t="s">
        <v>1412</v>
      </c>
      <c r="T900" s="125">
        <v>30000</v>
      </c>
      <c r="V900">
        <v>2127.62</v>
      </c>
      <c r="W900">
        <v>6273.7</v>
      </c>
    </row>
    <row r="901" spans="1:23">
      <c r="A901" t="s">
        <v>246</v>
      </c>
      <c r="B901" t="s">
        <v>48</v>
      </c>
      <c r="C901" t="s">
        <v>45</v>
      </c>
      <c r="D901" t="s">
        <v>46</v>
      </c>
      <c r="E901">
        <v>11917609</v>
      </c>
      <c r="F901" s="111">
        <v>44918</v>
      </c>
      <c r="G901" t="s">
        <v>1150</v>
      </c>
      <c r="H901" s="111">
        <v>44918</v>
      </c>
      <c r="I901" t="s">
        <v>253</v>
      </c>
      <c r="K901" t="s">
        <v>1408</v>
      </c>
      <c r="L901" t="s">
        <v>1409</v>
      </c>
      <c r="N901" t="s">
        <v>1421</v>
      </c>
      <c r="O901" t="s">
        <v>1411</v>
      </c>
      <c r="P901" t="s">
        <v>252</v>
      </c>
      <c r="Q901" t="s">
        <v>1412</v>
      </c>
      <c r="R901" t="s">
        <v>1412</v>
      </c>
      <c r="S901" t="s">
        <v>1412</v>
      </c>
      <c r="T901" s="125">
        <v>40000</v>
      </c>
      <c r="V901">
        <v>6410.77</v>
      </c>
      <c r="W901">
        <v>19779.64</v>
      </c>
    </row>
    <row r="902" spans="1:23">
      <c r="A902" t="s">
        <v>246</v>
      </c>
      <c r="B902" t="s">
        <v>48</v>
      </c>
      <c r="C902" t="s">
        <v>45</v>
      </c>
      <c r="D902" t="s">
        <v>46</v>
      </c>
      <c r="E902">
        <v>11927603</v>
      </c>
      <c r="F902" s="111">
        <v>44918</v>
      </c>
      <c r="G902" t="s">
        <v>1151</v>
      </c>
      <c r="H902" s="111">
        <v>44918</v>
      </c>
      <c r="I902" t="s">
        <v>282</v>
      </c>
      <c r="K902" t="s">
        <v>1408</v>
      </c>
      <c r="L902" t="s">
        <v>1409</v>
      </c>
      <c r="N902" t="s">
        <v>1420</v>
      </c>
      <c r="O902" t="s">
        <v>1411</v>
      </c>
      <c r="P902" t="s">
        <v>252</v>
      </c>
      <c r="S902" t="s">
        <v>1414</v>
      </c>
      <c r="T902" s="125">
        <v>30000</v>
      </c>
    </row>
    <row r="903" spans="1:23">
      <c r="A903" t="s">
        <v>246</v>
      </c>
      <c r="B903" t="s">
        <v>48</v>
      </c>
      <c r="C903" t="s">
        <v>45</v>
      </c>
      <c r="D903" t="s">
        <v>46</v>
      </c>
      <c r="E903">
        <v>11928316</v>
      </c>
      <c r="F903" s="111">
        <v>44918</v>
      </c>
      <c r="G903" t="s">
        <v>1152</v>
      </c>
      <c r="H903" s="111">
        <v>44918</v>
      </c>
      <c r="I903" t="s">
        <v>253</v>
      </c>
      <c r="K903" t="s">
        <v>1408</v>
      </c>
      <c r="L903" t="s">
        <v>1409</v>
      </c>
      <c r="N903" t="s">
        <v>1431</v>
      </c>
      <c r="O903" t="s">
        <v>1411</v>
      </c>
      <c r="P903" t="s">
        <v>252</v>
      </c>
      <c r="Q903" t="s">
        <v>1412</v>
      </c>
      <c r="R903" t="s">
        <v>1412</v>
      </c>
      <c r="S903" t="s">
        <v>1412</v>
      </c>
      <c r="T903" s="125">
        <v>30000</v>
      </c>
      <c r="V903">
        <v>775.99</v>
      </c>
      <c r="W903">
        <v>1626.71</v>
      </c>
    </row>
    <row r="904" spans="1:23">
      <c r="A904" t="s">
        <v>246</v>
      </c>
      <c r="B904" t="s">
        <v>48</v>
      </c>
      <c r="C904" t="s">
        <v>45</v>
      </c>
      <c r="D904" t="s">
        <v>46</v>
      </c>
      <c r="E904">
        <v>11933410</v>
      </c>
      <c r="F904" s="111">
        <v>44921</v>
      </c>
      <c r="G904" t="s">
        <v>1360</v>
      </c>
      <c r="H904" s="111">
        <v>44921</v>
      </c>
      <c r="I904" t="s">
        <v>253</v>
      </c>
      <c r="K904" t="s">
        <v>1408</v>
      </c>
      <c r="L904" t="s">
        <v>1409</v>
      </c>
      <c r="N904" t="s">
        <v>1444</v>
      </c>
      <c r="O904" t="s">
        <v>1411</v>
      </c>
      <c r="P904" t="s">
        <v>254</v>
      </c>
      <c r="Q904" t="s">
        <v>1412</v>
      </c>
      <c r="R904" t="s">
        <v>1412</v>
      </c>
      <c r="S904" t="s">
        <v>1412</v>
      </c>
      <c r="T904" s="125">
        <v>25000</v>
      </c>
      <c r="V904">
        <v>210.59</v>
      </c>
      <c r="W904">
        <v>6262.98</v>
      </c>
    </row>
    <row r="905" spans="1:23">
      <c r="A905" t="s">
        <v>246</v>
      </c>
      <c r="B905" t="s">
        <v>48</v>
      </c>
      <c r="C905" t="s">
        <v>45</v>
      </c>
      <c r="D905" t="s">
        <v>46</v>
      </c>
      <c r="E905">
        <v>11943651</v>
      </c>
      <c r="F905" s="111">
        <v>44923</v>
      </c>
      <c r="G905" t="s">
        <v>1361</v>
      </c>
      <c r="H905" s="111">
        <v>44923</v>
      </c>
      <c r="I905" t="s">
        <v>253</v>
      </c>
      <c r="K905" t="s">
        <v>1408</v>
      </c>
      <c r="L905" t="s">
        <v>1409</v>
      </c>
      <c r="N905" t="s">
        <v>1451</v>
      </c>
      <c r="O905" t="s">
        <v>1411</v>
      </c>
      <c r="P905" t="s">
        <v>252</v>
      </c>
      <c r="Q905" t="s">
        <v>1412</v>
      </c>
      <c r="R905" t="s">
        <v>1412</v>
      </c>
      <c r="S905" t="s">
        <v>1412</v>
      </c>
      <c r="T905" s="125">
        <v>30000</v>
      </c>
      <c r="V905">
        <v>1231.17</v>
      </c>
      <c r="W905">
        <v>4097.9399999999996</v>
      </c>
    </row>
    <row r="906" spans="1:23">
      <c r="A906" t="s">
        <v>246</v>
      </c>
      <c r="B906" t="s">
        <v>48</v>
      </c>
      <c r="C906" t="s">
        <v>45</v>
      </c>
      <c r="D906" t="s">
        <v>46</v>
      </c>
      <c r="E906">
        <v>11973290</v>
      </c>
      <c r="F906" s="111">
        <v>44931</v>
      </c>
      <c r="G906" t="s">
        <v>1777</v>
      </c>
      <c r="H906" s="111">
        <v>44931</v>
      </c>
      <c r="I906" t="s">
        <v>282</v>
      </c>
      <c r="K906" t="s">
        <v>1408</v>
      </c>
      <c r="L906" t="s">
        <v>1409</v>
      </c>
      <c r="N906" t="s">
        <v>1420</v>
      </c>
      <c r="O906" t="s">
        <v>1411</v>
      </c>
      <c r="P906" t="s">
        <v>254</v>
      </c>
      <c r="T906" s="125">
        <v>20000</v>
      </c>
    </row>
    <row r="907" spans="1:23">
      <c r="A907" t="s">
        <v>246</v>
      </c>
      <c r="B907" t="s">
        <v>48</v>
      </c>
      <c r="C907" t="s">
        <v>1778</v>
      </c>
      <c r="D907" t="s">
        <v>46</v>
      </c>
      <c r="E907">
        <v>11969683</v>
      </c>
      <c r="F907" s="111">
        <v>44930</v>
      </c>
      <c r="G907" t="s">
        <v>1779</v>
      </c>
      <c r="H907" s="111">
        <v>44930</v>
      </c>
      <c r="I907" t="s">
        <v>253</v>
      </c>
      <c r="K907" t="s">
        <v>1408</v>
      </c>
      <c r="L907" t="s">
        <v>1409</v>
      </c>
      <c r="N907" t="s">
        <v>1437</v>
      </c>
      <c r="O907" t="s">
        <v>1411</v>
      </c>
      <c r="P907" t="s">
        <v>252</v>
      </c>
      <c r="Q907" t="s">
        <v>1412</v>
      </c>
      <c r="R907" t="s">
        <v>1412</v>
      </c>
      <c r="S907" t="s">
        <v>1412</v>
      </c>
      <c r="T907" s="125">
        <v>80000</v>
      </c>
      <c r="V907">
        <v>788.66</v>
      </c>
      <c r="W907">
        <v>1500</v>
      </c>
    </row>
    <row r="908" spans="1:23">
      <c r="A908" t="s">
        <v>246</v>
      </c>
      <c r="B908" t="s">
        <v>364</v>
      </c>
      <c r="C908" t="s">
        <v>247</v>
      </c>
      <c r="D908" t="s">
        <v>54</v>
      </c>
      <c r="E908">
        <v>11783758</v>
      </c>
      <c r="F908" s="111">
        <v>44883</v>
      </c>
      <c r="G908" t="s">
        <v>830</v>
      </c>
      <c r="H908" s="111">
        <v>44883</v>
      </c>
      <c r="I908" t="s">
        <v>282</v>
      </c>
      <c r="K908" t="s">
        <v>1408</v>
      </c>
      <c r="L908" t="s">
        <v>1409</v>
      </c>
      <c r="N908" t="s">
        <v>1444</v>
      </c>
      <c r="O908" t="s">
        <v>1411</v>
      </c>
      <c r="P908" t="s">
        <v>254</v>
      </c>
      <c r="S908" t="s">
        <v>1414</v>
      </c>
      <c r="T908" s="125">
        <v>25000</v>
      </c>
    </row>
    <row r="909" spans="1:23">
      <c r="A909" t="s">
        <v>246</v>
      </c>
      <c r="B909" t="s">
        <v>364</v>
      </c>
      <c r="C909" t="s">
        <v>247</v>
      </c>
      <c r="D909" t="s">
        <v>54</v>
      </c>
      <c r="E909">
        <v>11852191</v>
      </c>
      <c r="F909" s="111">
        <v>44897</v>
      </c>
      <c r="G909" t="s">
        <v>1183</v>
      </c>
      <c r="H909" s="111">
        <v>44897</v>
      </c>
      <c r="I909" t="s">
        <v>263</v>
      </c>
      <c r="K909" t="s">
        <v>1408</v>
      </c>
      <c r="L909" t="s">
        <v>1409</v>
      </c>
      <c r="N909" t="s">
        <v>1453</v>
      </c>
      <c r="O909" t="s">
        <v>1411</v>
      </c>
      <c r="P909" t="s">
        <v>254</v>
      </c>
      <c r="T909" s="125">
        <v>60000</v>
      </c>
    </row>
    <row r="910" spans="1:23">
      <c r="A910" t="s">
        <v>246</v>
      </c>
      <c r="B910" t="s">
        <v>364</v>
      </c>
      <c r="C910" t="s">
        <v>247</v>
      </c>
      <c r="D910" t="s">
        <v>54</v>
      </c>
      <c r="E910">
        <v>11922757</v>
      </c>
      <c r="F910" s="111">
        <v>44932</v>
      </c>
      <c r="G910" t="s">
        <v>1834</v>
      </c>
      <c r="H910" s="111">
        <v>44932</v>
      </c>
      <c r="I910" t="s">
        <v>253</v>
      </c>
      <c r="K910" t="s">
        <v>1408</v>
      </c>
      <c r="L910" t="s">
        <v>1409</v>
      </c>
      <c r="N910" t="s">
        <v>1410</v>
      </c>
      <c r="O910" t="s">
        <v>1411</v>
      </c>
      <c r="P910" t="s">
        <v>254</v>
      </c>
      <c r="Q910" t="s">
        <v>1412</v>
      </c>
      <c r="R910" t="s">
        <v>1412</v>
      </c>
      <c r="S910" t="s">
        <v>1412</v>
      </c>
      <c r="T910" s="125">
        <v>80000</v>
      </c>
      <c r="V910">
        <v>0</v>
      </c>
      <c r="W910">
        <v>79792.75</v>
      </c>
    </row>
    <row r="911" spans="1:23">
      <c r="A911" t="s">
        <v>246</v>
      </c>
      <c r="B911" t="s">
        <v>364</v>
      </c>
      <c r="C911" t="s">
        <v>57</v>
      </c>
      <c r="D911" t="s">
        <v>58</v>
      </c>
      <c r="E911">
        <v>513759</v>
      </c>
      <c r="F911" s="111">
        <v>44889</v>
      </c>
      <c r="G911" t="s">
        <v>831</v>
      </c>
      <c r="H911" s="111">
        <v>44893</v>
      </c>
      <c r="I911" t="s">
        <v>253</v>
      </c>
      <c r="K911" t="s">
        <v>1418</v>
      </c>
      <c r="L911" t="s">
        <v>1409</v>
      </c>
      <c r="N911" t="s">
        <v>1428</v>
      </c>
      <c r="O911" t="s">
        <v>1411</v>
      </c>
      <c r="P911" t="s">
        <v>254</v>
      </c>
      <c r="Q911" t="s">
        <v>1412</v>
      </c>
      <c r="R911" t="s">
        <v>1412</v>
      </c>
      <c r="S911" t="s">
        <v>1412</v>
      </c>
      <c r="T911" s="125">
        <v>20000</v>
      </c>
      <c r="V911">
        <v>0</v>
      </c>
      <c r="W911">
        <v>28518</v>
      </c>
    </row>
    <row r="912" spans="1:23">
      <c r="A912" t="s">
        <v>246</v>
      </c>
      <c r="B912" t="s">
        <v>364</v>
      </c>
      <c r="C912" t="s">
        <v>57</v>
      </c>
      <c r="D912" t="s">
        <v>58</v>
      </c>
      <c r="E912">
        <v>11323836</v>
      </c>
      <c r="F912" s="111">
        <v>44806</v>
      </c>
      <c r="G912" t="s">
        <v>365</v>
      </c>
      <c r="H912" s="111">
        <v>44810</v>
      </c>
      <c r="I912" t="s">
        <v>253</v>
      </c>
      <c r="K912" t="s">
        <v>1408</v>
      </c>
      <c r="L912" t="s">
        <v>1409</v>
      </c>
      <c r="N912" t="s">
        <v>1431</v>
      </c>
      <c r="O912" t="s">
        <v>1411</v>
      </c>
      <c r="P912" t="s">
        <v>252</v>
      </c>
      <c r="Q912" t="s">
        <v>1412</v>
      </c>
      <c r="R912" t="s">
        <v>1412</v>
      </c>
      <c r="S912" t="s">
        <v>1412</v>
      </c>
      <c r="T912" s="125">
        <v>15000</v>
      </c>
      <c r="V912">
        <v>8028.8</v>
      </c>
      <c r="W912">
        <v>8520</v>
      </c>
    </row>
    <row r="913" spans="1:23">
      <c r="A913" t="s">
        <v>246</v>
      </c>
      <c r="B913" t="s">
        <v>364</v>
      </c>
      <c r="C913" t="s">
        <v>57</v>
      </c>
      <c r="D913" t="s">
        <v>58</v>
      </c>
      <c r="E913">
        <v>11468605</v>
      </c>
      <c r="F913" s="111">
        <v>44825</v>
      </c>
      <c r="G913" t="s">
        <v>366</v>
      </c>
      <c r="H913" s="111">
        <v>44827</v>
      </c>
      <c r="I913" t="s">
        <v>263</v>
      </c>
      <c r="K913" t="s">
        <v>1408</v>
      </c>
      <c r="L913" t="s">
        <v>1409</v>
      </c>
      <c r="N913" t="s">
        <v>1431</v>
      </c>
      <c r="O913" t="s">
        <v>1411</v>
      </c>
      <c r="P913" t="s">
        <v>252</v>
      </c>
      <c r="T913" s="125">
        <v>15000</v>
      </c>
    </row>
    <row r="914" spans="1:23">
      <c r="A914" t="s">
        <v>246</v>
      </c>
      <c r="B914" t="s">
        <v>364</v>
      </c>
      <c r="C914" t="s">
        <v>57</v>
      </c>
      <c r="D914" t="s">
        <v>58</v>
      </c>
      <c r="E914">
        <v>11469863</v>
      </c>
      <c r="F914" s="111">
        <v>44825</v>
      </c>
      <c r="G914" t="s">
        <v>367</v>
      </c>
      <c r="H914" s="111">
        <v>44826</v>
      </c>
      <c r="I914" t="s">
        <v>263</v>
      </c>
      <c r="K914" t="s">
        <v>1408</v>
      </c>
      <c r="L914" t="s">
        <v>1409</v>
      </c>
      <c r="N914" t="s">
        <v>1421</v>
      </c>
      <c r="O914" t="s">
        <v>1411</v>
      </c>
      <c r="P914" t="s">
        <v>254</v>
      </c>
      <c r="T914" s="125">
        <v>15000</v>
      </c>
    </row>
    <row r="915" spans="1:23">
      <c r="A915" t="s">
        <v>246</v>
      </c>
      <c r="B915" t="s">
        <v>364</v>
      </c>
      <c r="C915" t="s">
        <v>57</v>
      </c>
      <c r="D915" t="s">
        <v>58</v>
      </c>
      <c r="E915">
        <v>11701351</v>
      </c>
      <c r="F915" s="111">
        <v>44869</v>
      </c>
      <c r="G915" t="s">
        <v>833</v>
      </c>
      <c r="H915" s="111">
        <v>44869</v>
      </c>
      <c r="I915" t="s">
        <v>253</v>
      </c>
      <c r="K915" t="s">
        <v>1408</v>
      </c>
      <c r="L915" t="s">
        <v>1409</v>
      </c>
      <c r="N915" t="s">
        <v>1475</v>
      </c>
      <c r="O915" t="s">
        <v>1411</v>
      </c>
      <c r="P915" t="s">
        <v>254</v>
      </c>
      <c r="Q915" t="s">
        <v>1412</v>
      </c>
      <c r="R915" t="s">
        <v>1412</v>
      </c>
      <c r="S915" t="s">
        <v>1412</v>
      </c>
      <c r="T915" s="125">
        <v>15000</v>
      </c>
      <c r="V915">
        <v>5694.77</v>
      </c>
      <c r="W915">
        <v>5920</v>
      </c>
    </row>
    <row r="916" spans="1:23">
      <c r="A916" t="s">
        <v>246</v>
      </c>
      <c r="B916" t="s">
        <v>364</v>
      </c>
      <c r="C916" t="s">
        <v>57</v>
      </c>
      <c r="D916" t="s">
        <v>58</v>
      </c>
      <c r="E916">
        <v>11707482</v>
      </c>
      <c r="F916" s="111">
        <v>44865</v>
      </c>
      <c r="G916" t="s">
        <v>605</v>
      </c>
      <c r="H916" s="111">
        <v>44865</v>
      </c>
      <c r="I916" t="s">
        <v>253</v>
      </c>
      <c r="K916" t="s">
        <v>1408</v>
      </c>
      <c r="L916" t="s">
        <v>1409</v>
      </c>
      <c r="N916" t="s">
        <v>1433</v>
      </c>
      <c r="O916" t="s">
        <v>1411</v>
      </c>
      <c r="P916" t="s">
        <v>254</v>
      </c>
      <c r="Q916" t="s">
        <v>1412</v>
      </c>
      <c r="R916" t="s">
        <v>1412</v>
      </c>
      <c r="S916" t="s">
        <v>1412</v>
      </c>
      <c r="T916" s="125">
        <v>20000</v>
      </c>
      <c r="V916">
        <v>2050.54</v>
      </c>
      <c r="W916">
        <v>3671</v>
      </c>
    </row>
    <row r="917" spans="1:23">
      <c r="A917" t="s">
        <v>246</v>
      </c>
      <c r="B917" t="s">
        <v>364</v>
      </c>
      <c r="C917" t="s">
        <v>57</v>
      </c>
      <c r="D917" t="s">
        <v>58</v>
      </c>
      <c r="E917">
        <v>11755374</v>
      </c>
      <c r="F917" s="111">
        <v>44875</v>
      </c>
      <c r="G917" t="s">
        <v>835</v>
      </c>
      <c r="H917" s="111">
        <v>44875</v>
      </c>
      <c r="I917" t="s">
        <v>253</v>
      </c>
      <c r="K917" t="s">
        <v>1408</v>
      </c>
      <c r="L917" t="s">
        <v>1409</v>
      </c>
      <c r="N917" t="s">
        <v>1413</v>
      </c>
      <c r="O917" t="s">
        <v>1411</v>
      </c>
      <c r="P917" t="s">
        <v>252</v>
      </c>
      <c r="Q917" t="s">
        <v>1412</v>
      </c>
      <c r="R917" t="s">
        <v>1412</v>
      </c>
      <c r="S917" t="s">
        <v>1412</v>
      </c>
      <c r="T917" s="125">
        <v>15000</v>
      </c>
      <c r="V917">
        <v>4711.43</v>
      </c>
      <c r="W917">
        <v>9679.9599999999991</v>
      </c>
    </row>
    <row r="918" spans="1:23">
      <c r="A918" t="s">
        <v>246</v>
      </c>
      <c r="B918" t="s">
        <v>364</v>
      </c>
      <c r="C918" t="s">
        <v>57</v>
      </c>
      <c r="D918" t="s">
        <v>58</v>
      </c>
      <c r="E918">
        <v>11773411</v>
      </c>
      <c r="F918" s="111">
        <v>44881</v>
      </c>
      <c r="G918" t="s">
        <v>836</v>
      </c>
      <c r="H918" s="111">
        <v>44881</v>
      </c>
      <c r="I918" t="s">
        <v>263</v>
      </c>
      <c r="K918" t="s">
        <v>1408</v>
      </c>
      <c r="L918" t="s">
        <v>1409</v>
      </c>
      <c r="N918" t="s">
        <v>1422</v>
      </c>
      <c r="O918" t="s">
        <v>1411</v>
      </c>
      <c r="P918" t="s">
        <v>252</v>
      </c>
      <c r="Q918" t="s">
        <v>1414</v>
      </c>
      <c r="R918" t="s">
        <v>1414</v>
      </c>
      <c r="S918" t="s">
        <v>1412</v>
      </c>
      <c r="T918" s="125">
        <v>20000</v>
      </c>
    </row>
    <row r="919" spans="1:23">
      <c r="A919" t="s">
        <v>246</v>
      </c>
      <c r="B919" t="s">
        <v>364</v>
      </c>
      <c r="C919" t="s">
        <v>57</v>
      </c>
      <c r="D919" t="s">
        <v>58</v>
      </c>
      <c r="E919">
        <v>11784270</v>
      </c>
      <c r="F919" s="111">
        <v>44909</v>
      </c>
      <c r="G919" t="s">
        <v>1184</v>
      </c>
      <c r="H919" s="111">
        <v>44909</v>
      </c>
      <c r="I919" t="s">
        <v>253</v>
      </c>
      <c r="K919" t="s">
        <v>1418</v>
      </c>
      <c r="L919" t="s">
        <v>1409</v>
      </c>
      <c r="N919" t="s">
        <v>1484</v>
      </c>
      <c r="O919" t="s">
        <v>1411</v>
      </c>
      <c r="P919" t="s">
        <v>254</v>
      </c>
      <c r="Q919" t="s">
        <v>1412</v>
      </c>
      <c r="R919" t="s">
        <v>1412</v>
      </c>
      <c r="S919" t="s">
        <v>1412</v>
      </c>
      <c r="T919" s="125">
        <v>60000</v>
      </c>
      <c r="V919">
        <v>503.03</v>
      </c>
      <c r="W919">
        <v>1356.5</v>
      </c>
    </row>
    <row r="920" spans="1:23">
      <c r="A920" t="s">
        <v>246</v>
      </c>
      <c r="B920" t="s">
        <v>364</v>
      </c>
      <c r="C920" t="s">
        <v>57</v>
      </c>
      <c r="D920" t="s">
        <v>58</v>
      </c>
      <c r="E920">
        <v>11805933</v>
      </c>
      <c r="F920" s="111">
        <v>44888</v>
      </c>
      <c r="G920" t="s">
        <v>839</v>
      </c>
      <c r="H920" s="111">
        <v>44889</v>
      </c>
      <c r="I920" t="s">
        <v>282</v>
      </c>
      <c r="K920" t="s">
        <v>1408</v>
      </c>
      <c r="L920" t="s">
        <v>1409</v>
      </c>
      <c r="N920" t="s">
        <v>1447</v>
      </c>
      <c r="O920" t="s">
        <v>1411</v>
      </c>
      <c r="P920" t="s">
        <v>254</v>
      </c>
      <c r="S920" t="s">
        <v>1414</v>
      </c>
      <c r="T920" s="125">
        <v>20000</v>
      </c>
    </row>
    <row r="921" spans="1:23">
      <c r="A921" t="s">
        <v>246</v>
      </c>
      <c r="B921" t="s">
        <v>364</v>
      </c>
      <c r="C921" t="s">
        <v>57</v>
      </c>
      <c r="D921" t="s">
        <v>58</v>
      </c>
      <c r="E921">
        <v>11811914</v>
      </c>
      <c r="F921" s="111">
        <v>44889</v>
      </c>
      <c r="G921" t="s">
        <v>840</v>
      </c>
      <c r="H921" s="111">
        <v>44889</v>
      </c>
      <c r="I921" t="s">
        <v>282</v>
      </c>
      <c r="K921" t="s">
        <v>1408</v>
      </c>
      <c r="L921" t="s">
        <v>1409</v>
      </c>
      <c r="N921" t="s">
        <v>1442</v>
      </c>
      <c r="O921" t="s">
        <v>1411</v>
      </c>
      <c r="P921" t="s">
        <v>252</v>
      </c>
      <c r="Q921" t="s">
        <v>1414</v>
      </c>
      <c r="R921" t="s">
        <v>1414</v>
      </c>
      <c r="S921" t="s">
        <v>1412</v>
      </c>
      <c r="T921" s="125">
        <v>25000</v>
      </c>
    </row>
    <row r="922" spans="1:23">
      <c r="A922" t="s">
        <v>246</v>
      </c>
      <c r="B922" t="s">
        <v>364</v>
      </c>
      <c r="C922" t="s">
        <v>57</v>
      </c>
      <c r="D922" t="s">
        <v>58</v>
      </c>
      <c r="E922">
        <v>11822875</v>
      </c>
      <c r="F922" s="111">
        <v>44893</v>
      </c>
      <c r="G922" t="s">
        <v>842</v>
      </c>
      <c r="H922" s="111">
        <v>44894</v>
      </c>
      <c r="I922" t="s">
        <v>253</v>
      </c>
      <c r="K922" t="s">
        <v>1408</v>
      </c>
      <c r="L922" t="s">
        <v>1409</v>
      </c>
      <c r="N922" t="s">
        <v>1442</v>
      </c>
      <c r="O922" t="s">
        <v>1411</v>
      </c>
      <c r="P922" t="s">
        <v>254</v>
      </c>
      <c r="Q922" t="s">
        <v>1412</v>
      </c>
      <c r="R922" t="s">
        <v>1412</v>
      </c>
      <c r="S922" t="s">
        <v>1412</v>
      </c>
      <c r="T922" s="125">
        <v>102000</v>
      </c>
      <c r="V922">
        <v>4205.95</v>
      </c>
      <c r="W922">
        <v>5285</v>
      </c>
    </row>
    <row r="923" spans="1:23">
      <c r="A923" t="s">
        <v>246</v>
      </c>
      <c r="B923" t="s">
        <v>364</v>
      </c>
      <c r="C923" t="s">
        <v>57</v>
      </c>
      <c r="D923" t="s">
        <v>58</v>
      </c>
      <c r="E923">
        <v>11823535</v>
      </c>
      <c r="F923" s="111">
        <v>44893</v>
      </c>
      <c r="G923" t="s">
        <v>843</v>
      </c>
      <c r="H923" s="111">
        <v>44893</v>
      </c>
      <c r="I923" t="s">
        <v>263</v>
      </c>
      <c r="K923" t="s">
        <v>1408</v>
      </c>
      <c r="L923" t="s">
        <v>1409</v>
      </c>
      <c r="N923" t="s">
        <v>1421</v>
      </c>
      <c r="O923" t="s">
        <v>1411</v>
      </c>
      <c r="P923" t="s">
        <v>254</v>
      </c>
      <c r="S923" t="s">
        <v>1414</v>
      </c>
      <c r="T923" s="125">
        <v>15000</v>
      </c>
    </row>
    <row r="924" spans="1:23">
      <c r="A924" t="s">
        <v>246</v>
      </c>
      <c r="B924" t="s">
        <v>364</v>
      </c>
      <c r="C924" t="s">
        <v>57</v>
      </c>
      <c r="D924" t="s">
        <v>58</v>
      </c>
      <c r="E924">
        <v>11823968</v>
      </c>
      <c r="F924" s="111">
        <v>44893</v>
      </c>
      <c r="G924" t="s">
        <v>844</v>
      </c>
      <c r="H924" s="111">
        <v>44893</v>
      </c>
      <c r="I924" t="s">
        <v>253</v>
      </c>
      <c r="K924" t="s">
        <v>1408</v>
      </c>
      <c r="L924" t="s">
        <v>1409</v>
      </c>
      <c r="N924" t="s">
        <v>1433</v>
      </c>
      <c r="O924" t="s">
        <v>1411</v>
      </c>
      <c r="P924" t="s">
        <v>252</v>
      </c>
      <c r="Q924" t="s">
        <v>1412</v>
      </c>
      <c r="R924" t="s">
        <v>1412</v>
      </c>
      <c r="S924" t="s">
        <v>1412</v>
      </c>
      <c r="T924" s="125">
        <v>15000</v>
      </c>
      <c r="V924">
        <v>0</v>
      </c>
      <c r="W924">
        <v>11311</v>
      </c>
    </row>
    <row r="925" spans="1:23">
      <c r="A925" t="s">
        <v>246</v>
      </c>
      <c r="B925" t="s">
        <v>364</v>
      </c>
      <c r="C925" t="s">
        <v>57</v>
      </c>
      <c r="D925" t="s">
        <v>58</v>
      </c>
      <c r="E925">
        <v>11845999</v>
      </c>
      <c r="F925" s="111">
        <v>44896</v>
      </c>
      <c r="G925" t="s">
        <v>1185</v>
      </c>
      <c r="H925" s="111">
        <v>44896</v>
      </c>
      <c r="I925" t="s">
        <v>282</v>
      </c>
      <c r="K925" t="s">
        <v>1430</v>
      </c>
      <c r="L925" t="s">
        <v>1409</v>
      </c>
      <c r="N925" t="s">
        <v>1421</v>
      </c>
      <c r="O925" t="s">
        <v>1411</v>
      </c>
      <c r="P925" t="s">
        <v>254</v>
      </c>
      <c r="S925" t="s">
        <v>1414</v>
      </c>
      <c r="T925" s="125">
        <v>30000</v>
      </c>
    </row>
    <row r="926" spans="1:23">
      <c r="A926" t="s">
        <v>246</v>
      </c>
      <c r="B926" t="s">
        <v>364</v>
      </c>
      <c r="C926" t="s">
        <v>57</v>
      </c>
      <c r="D926" t="s">
        <v>58</v>
      </c>
      <c r="E926">
        <v>11846912</v>
      </c>
      <c r="F926" s="111">
        <v>44896</v>
      </c>
      <c r="G926" t="s">
        <v>1186</v>
      </c>
      <c r="H926" s="111">
        <v>44900</v>
      </c>
      <c r="I926" t="s">
        <v>263</v>
      </c>
      <c r="K926" t="s">
        <v>1408</v>
      </c>
      <c r="L926" t="s">
        <v>1409</v>
      </c>
      <c r="N926" t="s">
        <v>1486</v>
      </c>
      <c r="O926" t="s">
        <v>1411</v>
      </c>
      <c r="P926" t="s">
        <v>254</v>
      </c>
      <c r="T926" s="125">
        <v>15000</v>
      </c>
    </row>
    <row r="927" spans="1:23">
      <c r="A927" t="s">
        <v>246</v>
      </c>
      <c r="B927" t="s">
        <v>364</v>
      </c>
      <c r="C927" t="s">
        <v>57</v>
      </c>
      <c r="D927" t="s">
        <v>58</v>
      </c>
      <c r="E927">
        <v>11856974</v>
      </c>
      <c r="F927" s="111">
        <v>44900</v>
      </c>
      <c r="G927" t="s">
        <v>1188</v>
      </c>
      <c r="H927" s="111">
        <v>44900</v>
      </c>
      <c r="I927" t="s">
        <v>263</v>
      </c>
      <c r="K927" t="s">
        <v>1408</v>
      </c>
      <c r="L927" t="s">
        <v>1409</v>
      </c>
      <c r="N927" t="s">
        <v>1453</v>
      </c>
      <c r="O927" t="s">
        <v>1411</v>
      </c>
      <c r="P927" t="s">
        <v>254</v>
      </c>
      <c r="T927" s="125">
        <v>20000</v>
      </c>
    </row>
    <row r="928" spans="1:23">
      <c r="A928" t="s">
        <v>246</v>
      </c>
      <c r="B928" t="s">
        <v>364</v>
      </c>
      <c r="C928" t="s">
        <v>57</v>
      </c>
      <c r="D928" t="s">
        <v>58</v>
      </c>
      <c r="E928">
        <v>11860737</v>
      </c>
      <c r="F928" s="111">
        <v>44901</v>
      </c>
      <c r="G928" t="s">
        <v>1190</v>
      </c>
      <c r="H928" s="111">
        <v>44901</v>
      </c>
      <c r="I928" t="s">
        <v>253</v>
      </c>
      <c r="K928" t="s">
        <v>1408</v>
      </c>
      <c r="L928" t="s">
        <v>1409</v>
      </c>
      <c r="N928" t="s">
        <v>1421</v>
      </c>
      <c r="O928" t="s">
        <v>1411</v>
      </c>
      <c r="P928" t="s">
        <v>252</v>
      </c>
      <c r="Q928" t="s">
        <v>1412</v>
      </c>
      <c r="R928" t="s">
        <v>1412</v>
      </c>
      <c r="S928" t="s">
        <v>1412</v>
      </c>
      <c r="T928" s="125">
        <v>90000</v>
      </c>
      <c r="V928">
        <v>8088.02</v>
      </c>
      <c r="W928">
        <v>16470.919999999998</v>
      </c>
    </row>
    <row r="929" spans="1:23">
      <c r="A929" t="s">
        <v>246</v>
      </c>
      <c r="B929" t="s">
        <v>364</v>
      </c>
      <c r="C929" t="s">
        <v>57</v>
      </c>
      <c r="D929" t="s">
        <v>58</v>
      </c>
      <c r="E929">
        <v>11865333</v>
      </c>
      <c r="F929" s="111">
        <v>44904</v>
      </c>
      <c r="G929" t="s">
        <v>1191</v>
      </c>
      <c r="H929" s="111">
        <v>44904</v>
      </c>
      <c r="I929" t="s">
        <v>253</v>
      </c>
      <c r="K929" t="s">
        <v>1430</v>
      </c>
      <c r="L929" t="s">
        <v>1409</v>
      </c>
      <c r="N929" t="s">
        <v>1422</v>
      </c>
      <c r="O929" t="s">
        <v>1411</v>
      </c>
      <c r="P929" t="s">
        <v>254</v>
      </c>
      <c r="Q929" t="s">
        <v>1412</v>
      </c>
      <c r="R929" t="s">
        <v>1412</v>
      </c>
      <c r="S929" t="s">
        <v>1412</v>
      </c>
      <c r="T929" s="125">
        <v>15000</v>
      </c>
      <c r="V929">
        <v>682.97</v>
      </c>
      <c r="W929">
        <v>2124.02</v>
      </c>
    </row>
    <row r="930" spans="1:23">
      <c r="A930" t="s">
        <v>246</v>
      </c>
      <c r="B930" t="s">
        <v>364</v>
      </c>
      <c r="C930" t="s">
        <v>57</v>
      </c>
      <c r="D930" t="s">
        <v>58</v>
      </c>
      <c r="E930">
        <v>11873785</v>
      </c>
      <c r="F930" s="111">
        <v>44904</v>
      </c>
      <c r="G930" t="s">
        <v>1193</v>
      </c>
      <c r="H930" s="111">
        <v>44904</v>
      </c>
      <c r="I930" t="s">
        <v>282</v>
      </c>
      <c r="K930" t="s">
        <v>1408</v>
      </c>
      <c r="L930" t="s">
        <v>1409</v>
      </c>
      <c r="N930" t="s">
        <v>1426</v>
      </c>
      <c r="O930" t="s">
        <v>1411</v>
      </c>
      <c r="P930" t="s">
        <v>252</v>
      </c>
      <c r="S930" t="s">
        <v>1414</v>
      </c>
      <c r="T930" s="125">
        <v>100000</v>
      </c>
    </row>
    <row r="931" spans="1:23">
      <c r="A931" t="s">
        <v>246</v>
      </c>
      <c r="B931" t="s">
        <v>364</v>
      </c>
      <c r="C931" t="s">
        <v>57</v>
      </c>
      <c r="D931" t="s">
        <v>58</v>
      </c>
      <c r="E931">
        <v>11905051</v>
      </c>
      <c r="F931" s="111">
        <v>44914</v>
      </c>
      <c r="G931" t="s">
        <v>1194</v>
      </c>
      <c r="H931" s="111">
        <v>44915</v>
      </c>
      <c r="I931" t="s">
        <v>253</v>
      </c>
      <c r="K931" t="s">
        <v>1408</v>
      </c>
      <c r="L931" t="s">
        <v>1409</v>
      </c>
      <c r="N931" t="s">
        <v>1444</v>
      </c>
      <c r="O931" t="s">
        <v>1411</v>
      </c>
      <c r="P931" t="s">
        <v>254</v>
      </c>
      <c r="Q931" t="s">
        <v>1412</v>
      </c>
      <c r="R931" t="s">
        <v>1412</v>
      </c>
      <c r="S931" t="s">
        <v>1412</v>
      </c>
      <c r="T931" s="125">
        <v>65000</v>
      </c>
      <c r="V931">
        <v>1969.67</v>
      </c>
      <c r="W931">
        <v>9163.85</v>
      </c>
    </row>
    <row r="932" spans="1:23">
      <c r="A932" t="s">
        <v>246</v>
      </c>
      <c r="B932" t="s">
        <v>364</v>
      </c>
      <c r="C932" t="s">
        <v>57</v>
      </c>
      <c r="D932" t="s">
        <v>58</v>
      </c>
      <c r="E932">
        <v>11951083</v>
      </c>
      <c r="F932" s="111">
        <v>44924</v>
      </c>
      <c r="G932" t="s">
        <v>1195</v>
      </c>
      <c r="H932" s="111">
        <v>44924</v>
      </c>
      <c r="I932" t="s">
        <v>253</v>
      </c>
      <c r="K932" t="s">
        <v>1408</v>
      </c>
      <c r="L932" t="s">
        <v>1409</v>
      </c>
      <c r="N932" t="s">
        <v>1431</v>
      </c>
      <c r="O932" t="s">
        <v>1411</v>
      </c>
      <c r="P932" t="s">
        <v>252</v>
      </c>
      <c r="Q932" t="s">
        <v>1412</v>
      </c>
      <c r="R932" t="s">
        <v>1412</v>
      </c>
      <c r="S932" t="s">
        <v>1412</v>
      </c>
      <c r="T932" s="125">
        <v>25000</v>
      </c>
      <c r="V932">
        <v>2497.42</v>
      </c>
      <c r="W932">
        <v>13101.5</v>
      </c>
    </row>
    <row r="933" spans="1:23">
      <c r="A933" t="s">
        <v>246</v>
      </c>
      <c r="B933" t="s">
        <v>364</v>
      </c>
      <c r="C933" t="s">
        <v>57</v>
      </c>
      <c r="D933" t="s">
        <v>58</v>
      </c>
      <c r="E933">
        <v>11968682</v>
      </c>
      <c r="F933" s="111">
        <v>44930</v>
      </c>
      <c r="G933" t="s">
        <v>1836</v>
      </c>
      <c r="H933" s="111">
        <v>44930</v>
      </c>
      <c r="I933" t="s">
        <v>282</v>
      </c>
      <c r="K933" t="s">
        <v>1408</v>
      </c>
      <c r="L933" t="s">
        <v>1409</v>
      </c>
      <c r="N933" t="s">
        <v>1484</v>
      </c>
      <c r="O933" t="s">
        <v>1411</v>
      </c>
      <c r="P933" t="s">
        <v>252</v>
      </c>
      <c r="Q933" t="s">
        <v>1414</v>
      </c>
      <c r="R933" t="s">
        <v>1414</v>
      </c>
      <c r="S933" t="s">
        <v>1412</v>
      </c>
      <c r="T933" s="125">
        <v>50000</v>
      </c>
    </row>
    <row r="934" spans="1:23">
      <c r="A934" t="s">
        <v>246</v>
      </c>
      <c r="B934" t="s">
        <v>364</v>
      </c>
      <c r="C934" t="s">
        <v>57</v>
      </c>
      <c r="D934" t="s">
        <v>58</v>
      </c>
      <c r="E934">
        <v>11969802</v>
      </c>
      <c r="F934" s="111">
        <v>44930</v>
      </c>
      <c r="G934" t="s">
        <v>1837</v>
      </c>
      <c r="H934" s="111">
        <v>44930</v>
      </c>
      <c r="I934" t="s">
        <v>253</v>
      </c>
      <c r="K934" t="s">
        <v>1408</v>
      </c>
      <c r="L934" t="s">
        <v>1409</v>
      </c>
      <c r="N934" t="s">
        <v>1413</v>
      </c>
      <c r="O934" t="s">
        <v>1411</v>
      </c>
      <c r="P934" t="s">
        <v>254</v>
      </c>
      <c r="Q934" t="s">
        <v>1412</v>
      </c>
      <c r="R934" t="s">
        <v>1412</v>
      </c>
      <c r="S934" t="s">
        <v>1412</v>
      </c>
      <c r="T934" s="125">
        <v>30000</v>
      </c>
      <c r="V934">
        <v>5607.86</v>
      </c>
      <c r="W934">
        <v>6386.7</v>
      </c>
    </row>
    <row r="935" spans="1:23">
      <c r="A935" t="s">
        <v>246</v>
      </c>
      <c r="B935" t="s">
        <v>364</v>
      </c>
      <c r="C935" t="s">
        <v>57</v>
      </c>
      <c r="D935" t="s">
        <v>58</v>
      </c>
      <c r="E935">
        <v>11974207</v>
      </c>
      <c r="F935" s="111">
        <v>44931</v>
      </c>
      <c r="G935" t="s">
        <v>1839</v>
      </c>
      <c r="H935" s="111">
        <v>44932</v>
      </c>
      <c r="I935" t="s">
        <v>282</v>
      </c>
      <c r="K935" t="s">
        <v>1408</v>
      </c>
      <c r="L935" t="s">
        <v>1409</v>
      </c>
      <c r="N935" t="s">
        <v>3142</v>
      </c>
      <c r="O935" t="s">
        <v>1411</v>
      </c>
      <c r="P935" t="s">
        <v>254</v>
      </c>
      <c r="S935" t="s">
        <v>1414</v>
      </c>
      <c r="T935" s="125">
        <v>30000</v>
      </c>
    </row>
    <row r="936" spans="1:23">
      <c r="A936" t="s">
        <v>246</v>
      </c>
      <c r="B936" t="s">
        <v>364</v>
      </c>
      <c r="C936" t="s">
        <v>57</v>
      </c>
      <c r="D936" t="s">
        <v>58</v>
      </c>
      <c r="E936">
        <v>11974643</v>
      </c>
      <c r="F936" s="111">
        <v>44931</v>
      </c>
      <c r="G936" t="s">
        <v>1840</v>
      </c>
      <c r="H936" s="111">
        <v>44931</v>
      </c>
      <c r="I936" t="s">
        <v>253</v>
      </c>
      <c r="K936" t="s">
        <v>1408</v>
      </c>
      <c r="L936" t="s">
        <v>1409</v>
      </c>
      <c r="N936" t="s">
        <v>1420</v>
      </c>
      <c r="O936" t="s">
        <v>1411</v>
      </c>
      <c r="P936" t="s">
        <v>252</v>
      </c>
      <c r="Q936" t="s">
        <v>1412</v>
      </c>
      <c r="R936" t="s">
        <v>1412</v>
      </c>
      <c r="S936" t="s">
        <v>1412</v>
      </c>
      <c r="T936" s="125">
        <v>30000</v>
      </c>
      <c r="V936">
        <v>3582.66</v>
      </c>
      <c r="W936">
        <v>16141.25</v>
      </c>
    </row>
    <row r="937" spans="1:23">
      <c r="A937" t="s">
        <v>246</v>
      </c>
      <c r="B937" t="s">
        <v>364</v>
      </c>
      <c r="C937" t="s">
        <v>57</v>
      </c>
      <c r="D937" t="s">
        <v>58</v>
      </c>
      <c r="E937">
        <v>11977895</v>
      </c>
      <c r="F937" s="111">
        <v>44932</v>
      </c>
      <c r="G937" t="s">
        <v>1842</v>
      </c>
      <c r="H937" s="111">
        <v>44932</v>
      </c>
      <c r="I937" t="s">
        <v>282</v>
      </c>
      <c r="K937" t="s">
        <v>1408</v>
      </c>
      <c r="L937" t="s">
        <v>1409</v>
      </c>
      <c r="N937" t="s">
        <v>1462</v>
      </c>
      <c r="O937" t="s">
        <v>1411</v>
      </c>
      <c r="P937" t="s">
        <v>254</v>
      </c>
      <c r="S937" t="s">
        <v>1414</v>
      </c>
      <c r="T937" s="125">
        <v>25000</v>
      </c>
    </row>
    <row r="938" spans="1:23">
      <c r="A938" t="s">
        <v>246</v>
      </c>
      <c r="B938" t="s">
        <v>364</v>
      </c>
      <c r="C938" t="s">
        <v>343</v>
      </c>
      <c r="D938" t="s">
        <v>54</v>
      </c>
      <c r="E938">
        <v>11996571</v>
      </c>
      <c r="F938" s="111">
        <v>44938</v>
      </c>
      <c r="G938" t="s">
        <v>1843</v>
      </c>
      <c r="H938" s="111">
        <v>44938</v>
      </c>
      <c r="I938" t="s">
        <v>253</v>
      </c>
      <c r="K938" t="s">
        <v>1408</v>
      </c>
      <c r="L938" t="s">
        <v>1409</v>
      </c>
      <c r="N938" t="s">
        <v>1431</v>
      </c>
      <c r="O938" t="s">
        <v>1411</v>
      </c>
      <c r="P938" t="s">
        <v>252</v>
      </c>
      <c r="Q938" t="s">
        <v>1412</v>
      </c>
      <c r="R938" t="s">
        <v>1412</v>
      </c>
      <c r="S938" t="s">
        <v>1412</v>
      </c>
      <c r="T938" s="125">
        <v>15000</v>
      </c>
      <c r="V938">
        <v>4846.3100000000004</v>
      </c>
      <c r="W938">
        <v>7864</v>
      </c>
    </row>
    <row r="939" spans="1:23">
      <c r="A939" t="s">
        <v>246</v>
      </c>
      <c r="B939" t="s">
        <v>342</v>
      </c>
      <c r="C939" t="s">
        <v>57</v>
      </c>
      <c r="D939" t="s">
        <v>58</v>
      </c>
      <c r="E939">
        <v>11690104</v>
      </c>
      <c r="F939" s="111">
        <v>44861</v>
      </c>
      <c r="G939" t="s">
        <v>603</v>
      </c>
      <c r="H939" s="111">
        <v>44862</v>
      </c>
      <c r="I939" t="s">
        <v>253</v>
      </c>
      <c r="K939" t="s">
        <v>1418</v>
      </c>
      <c r="L939" t="s">
        <v>1409</v>
      </c>
      <c r="N939" t="s">
        <v>1441</v>
      </c>
      <c r="O939" t="s">
        <v>1411</v>
      </c>
      <c r="P939" t="s">
        <v>254</v>
      </c>
      <c r="Q939" t="s">
        <v>1412</v>
      </c>
      <c r="R939" t="s">
        <v>1412</v>
      </c>
      <c r="S939" t="s">
        <v>1412</v>
      </c>
      <c r="T939" s="125">
        <v>15000</v>
      </c>
      <c r="V939">
        <v>5355.5</v>
      </c>
      <c r="W939">
        <v>7482.9</v>
      </c>
    </row>
    <row r="940" spans="1:23">
      <c r="A940" t="s">
        <v>246</v>
      </c>
      <c r="B940" t="s">
        <v>279</v>
      </c>
      <c r="C940" t="s">
        <v>57</v>
      </c>
      <c r="D940" t="s">
        <v>58</v>
      </c>
      <c r="E940">
        <v>679806</v>
      </c>
      <c r="F940" s="111">
        <v>44853</v>
      </c>
      <c r="G940" t="s">
        <v>280</v>
      </c>
      <c r="H940" s="111">
        <v>44853</v>
      </c>
      <c r="I940" t="s">
        <v>253</v>
      </c>
      <c r="K940" t="s">
        <v>1408</v>
      </c>
      <c r="L940" t="s">
        <v>1409</v>
      </c>
      <c r="N940" t="s">
        <v>1446</v>
      </c>
      <c r="O940" t="s">
        <v>1411</v>
      </c>
      <c r="P940" t="s">
        <v>254</v>
      </c>
      <c r="Q940" t="s">
        <v>1412</v>
      </c>
      <c r="R940" t="s">
        <v>1412</v>
      </c>
      <c r="S940" t="s">
        <v>1412</v>
      </c>
      <c r="T940" s="125">
        <v>20000</v>
      </c>
      <c r="V940">
        <v>0</v>
      </c>
      <c r="W940">
        <v>19169.14</v>
      </c>
    </row>
    <row r="941" spans="1:23">
      <c r="A941" t="s">
        <v>246</v>
      </c>
      <c r="B941" t="s">
        <v>279</v>
      </c>
      <c r="C941" t="s">
        <v>57</v>
      </c>
      <c r="D941" t="s">
        <v>58</v>
      </c>
      <c r="E941">
        <v>8898623</v>
      </c>
      <c r="F941" s="111">
        <v>44832</v>
      </c>
      <c r="G941" t="s">
        <v>281</v>
      </c>
      <c r="H941" s="111">
        <v>44832</v>
      </c>
      <c r="I941" t="s">
        <v>282</v>
      </c>
      <c r="K941" t="s">
        <v>1418</v>
      </c>
      <c r="L941" t="s">
        <v>1409</v>
      </c>
      <c r="N941" t="s">
        <v>1448</v>
      </c>
      <c r="O941" t="s">
        <v>1411</v>
      </c>
      <c r="P941" t="s">
        <v>254</v>
      </c>
      <c r="R941" t="s">
        <v>1414</v>
      </c>
      <c r="S941" t="s">
        <v>1412</v>
      </c>
      <c r="T941" s="125">
        <v>30000</v>
      </c>
    </row>
    <row r="942" spans="1:23">
      <c r="A942" t="s">
        <v>246</v>
      </c>
      <c r="B942" t="s">
        <v>279</v>
      </c>
      <c r="C942" t="s">
        <v>57</v>
      </c>
      <c r="D942" t="s">
        <v>58</v>
      </c>
      <c r="E942">
        <v>11311702</v>
      </c>
      <c r="F942" s="111">
        <v>44848</v>
      </c>
      <c r="G942" t="s">
        <v>283</v>
      </c>
      <c r="H942" s="111">
        <v>44855</v>
      </c>
      <c r="I942" t="s">
        <v>253</v>
      </c>
      <c r="K942" t="s">
        <v>1408</v>
      </c>
      <c r="L942" t="s">
        <v>1409</v>
      </c>
      <c r="N942" t="s">
        <v>1422</v>
      </c>
      <c r="O942" t="s">
        <v>1411</v>
      </c>
      <c r="P942" t="s">
        <v>254</v>
      </c>
      <c r="Q942" t="s">
        <v>1412</v>
      </c>
      <c r="R942" t="s">
        <v>1412</v>
      </c>
      <c r="S942" t="s">
        <v>1412</v>
      </c>
      <c r="T942" s="125">
        <v>15000</v>
      </c>
      <c r="V942">
        <v>77.45</v>
      </c>
      <c r="W942">
        <v>374.07</v>
      </c>
    </row>
    <row r="943" spans="1:23">
      <c r="A943" t="s">
        <v>246</v>
      </c>
      <c r="B943" t="s">
        <v>279</v>
      </c>
      <c r="C943" t="s">
        <v>57</v>
      </c>
      <c r="D943" t="s">
        <v>58</v>
      </c>
      <c r="E943">
        <v>11324960</v>
      </c>
      <c r="F943" s="111">
        <v>44810</v>
      </c>
      <c r="G943" t="s">
        <v>284</v>
      </c>
      <c r="H943" s="111">
        <v>44812</v>
      </c>
      <c r="I943" t="s">
        <v>263</v>
      </c>
      <c r="K943" t="s">
        <v>1408</v>
      </c>
      <c r="L943" t="s">
        <v>1409</v>
      </c>
      <c r="N943" t="s">
        <v>1449</v>
      </c>
      <c r="O943" t="s">
        <v>1411</v>
      </c>
      <c r="P943" t="s">
        <v>254</v>
      </c>
      <c r="S943" t="s">
        <v>1414</v>
      </c>
      <c r="T943" s="125">
        <v>10000</v>
      </c>
    </row>
    <row r="944" spans="1:23">
      <c r="A944" t="s">
        <v>246</v>
      </c>
      <c r="B944" t="s">
        <v>279</v>
      </c>
      <c r="C944" t="s">
        <v>57</v>
      </c>
      <c r="D944" t="s">
        <v>58</v>
      </c>
      <c r="E944">
        <v>11521238</v>
      </c>
      <c r="F944" s="111">
        <v>44847</v>
      </c>
      <c r="G944" t="s">
        <v>285</v>
      </c>
      <c r="H944" s="111">
        <v>44848</v>
      </c>
      <c r="I944" t="s">
        <v>263</v>
      </c>
      <c r="K944" t="s">
        <v>1408</v>
      </c>
      <c r="L944" t="s">
        <v>1409</v>
      </c>
      <c r="N944" t="s">
        <v>1450</v>
      </c>
      <c r="O944" t="s">
        <v>1411</v>
      </c>
      <c r="P944" t="s">
        <v>254</v>
      </c>
      <c r="T944" s="125">
        <v>15000</v>
      </c>
    </row>
    <row r="945" spans="1:23">
      <c r="A945" t="s">
        <v>246</v>
      </c>
      <c r="B945" t="s">
        <v>279</v>
      </c>
      <c r="C945" t="s">
        <v>57</v>
      </c>
      <c r="D945" t="s">
        <v>58</v>
      </c>
      <c r="E945">
        <v>11522353</v>
      </c>
      <c r="F945" s="111">
        <v>44833</v>
      </c>
      <c r="G945" t="s">
        <v>286</v>
      </c>
      <c r="H945" s="111">
        <v>44833</v>
      </c>
      <c r="I945" t="s">
        <v>253</v>
      </c>
      <c r="K945" t="s">
        <v>1408</v>
      </c>
      <c r="L945" t="s">
        <v>1409</v>
      </c>
      <c r="N945" t="s">
        <v>1422</v>
      </c>
      <c r="O945" t="s">
        <v>1411</v>
      </c>
      <c r="P945" t="s">
        <v>254</v>
      </c>
      <c r="Q945" t="s">
        <v>1412</v>
      </c>
      <c r="R945" t="s">
        <v>1412</v>
      </c>
      <c r="S945" t="s">
        <v>1412</v>
      </c>
      <c r="T945" s="125">
        <v>10000</v>
      </c>
      <c r="V945">
        <v>0</v>
      </c>
      <c r="W945">
        <v>4222.55</v>
      </c>
    </row>
    <row r="946" spans="1:23">
      <c r="A946" t="s">
        <v>246</v>
      </c>
      <c r="B946" t="s">
        <v>279</v>
      </c>
      <c r="C946" t="s">
        <v>57</v>
      </c>
      <c r="D946" t="s">
        <v>58</v>
      </c>
      <c r="E946">
        <v>11542954</v>
      </c>
      <c r="F946" s="111">
        <v>44833</v>
      </c>
      <c r="G946" t="s">
        <v>287</v>
      </c>
      <c r="H946" s="111">
        <v>44833</v>
      </c>
      <c r="I946" t="s">
        <v>282</v>
      </c>
      <c r="K946" t="s">
        <v>1418</v>
      </c>
      <c r="L946" t="s">
        <v>1409</v>
      </c>
      <c r="N946" t="s">
        <v>1420</v>
      </c>
      <c r="O946" t="s">
        <v>1411</v>
      </c>
      <c r="P946" t="s">
        <v>254</v>
      </c>
      <c r="S946" t="s">
        <v>1414</v>
      </c>
      <c r="T946" s="125">
        <v>15000</v>
      </c>
    </row>
    <row r="947" spans="1:23">
      <c r="A947" t="s">
        <v>246</v>
      </c>
      <c r="B947" t="s">
        <v>279</v>
      </c>
      <c r="C947" t="s">
        <v>57</v>
      </c>
      <c r="D947" t="s">
        <v>58</v>
      </c>
      <c r="E947">
        <v>11552255</v>
      </c>
      <c r="F947" s="111">
        <v>44834</v>
      </c>
      <c r="G947" t="s">
        <v>288</v>
      </c>
      <c r="H947" s="111">
        <v>44834</v>
      </c>
      <c r="I947" t="s">
        <v>253</v>
      </c>
      <c r="K947" t="s">
        <v>1430</v>
      </c>
      <c r="L947" t="s">
        <v>1409</v>
      </c>
      <c r="N947" t="s">
        <v>1451</v>
      </c>
      <c r="O947" t="s">
        <v>1411</v>
      </c>
      <c r="P947" t="s">
        <v>254</v>
      </c>
      <c r="Q947" t="s">
        <v>1412</v>
      </c>
      <c r="R947" t="s">
        <v>1412</v>
      </c>
      <c r="S947" t="s">
        <v>1412</v>
      </c>
      <c r="T947" s="125">
        <v>30000</v>
      </c>
      <c r="V947">
        <v>11548.07</v>
      </c>
      <c r="W947">
        <v>13135.73</v>
      </c>
    </row>
    <row r="948" spans="1:23">
      <c r="A948" t="s">
        <v>246</v>
      </c>
      <c r="B948" t="s">
        <v>279</v>
      </c>
      <c r="C948" t="s">
        <v>57</v>
      </c>
      <c r="D948" t="s">
        <v>58</v>
      </c>
      <c r="E948">
        <v>11580060</v>
      </c>
      <c r="F948" s="111">
        <v>44840</v>
      </c>
      <c r="G948" t="s">
        <v>289</v>
      </c>
      <c r="H948" s="111">
        <v>44840</v>
      </c>
      <c r="I948" t="s">
        <v>263</v>
      </c>
      <c r="K948" t="s">
        <v>1408</v>
      </c>
      <c r="L948" t="s">
        <v>1409</v>
      </c>
      <c r="N948" t="s">
        <v>1426</v>
      </c>
      <c r="O948" t="s">
        <v>1411</v>
      </c>
      <c r="P948" t="s">
        <v>254</v>
      </c>
      <c r="T948" s="125">
        <v>40000</v>
      </c>
    </row>
    <row r="949" spans="1:23">
      <c r="A949" t="s">
        <v>246</v>
      </c>
      <c r="B949" t="s">
        <v>279</v>
      </c>
      <c r="C949" t="s">
        <v>57</v>
      </c>
      <c r="D949" t="s">
        <v>58</v>
      </c>
      <c r="E949">
        <v>11580201</v>
      </c>
      <c r="F949" s="111">
        <v>44847</v>
      </c>
      <c r="G949" t="s">
        <v>290</v>
      </c>
      <c r="H949" s="111">
        <v>44847</v>
      </c>
      <c r="I949" t="s">
        <v>263</v>
      </c>
      <c r="K949" t="s">
        <v>1408</v>
      </c>
      <c r="L949" t="s">
        <v>1409</v>
      </c>
      <c r="N949" t="s">
        <v>1426</v>
      </c>
      <c r="O949" t="s">
        <v>1411</v>
      </c>
      <c r="P949" t="s">
        <v>254</v>
      </c>
      <c r="S949" t="s">
        <v>1414</v>
      </c>
      <c r="T949" s="125">
        <v>40000</v>
      </c>
    </row>
    <row r="950" spans="1:23">
      <c r="A950" t="s">
        <v>246</v>
      </c>
      <c r="B950" t="s">
        <v>279</v>
      </c>
      <c r="C950" t="s">
        <v>57</v>
      </c>
      <c r="D950" t="s">
        <v>58</v>
      </c>
      <c r="E950">
        <v>11586893</v>
      </c>
      <c r="F950" s="111">
        <v>44841</v>
      </c>
      <c r="G950" t="s">
        <v>291</v>
      </c>
      <c r="H950" s="111">
        <v>44841</v>
      </c>
      <c r="I950" t="s">
        <v>253</v>
      </c>
      <c r="K950" t="s">
        <v>1418</v>
      </c>
      <c r="L950" t="s">
        <v>1409</v>
      </c>
      <c r="N950" t="s">
        <v>1413</v>
      </c>
      <c r="O950" t="s">
        <v>1411</v>
      </c>
      <c r="P950" t="s">
        <v>254</v>
      </c>
      <c r="Q950" t="s">
        <v>1412</v>
      </c>
      <c r="R950" t="s">
        <v>1412</v>
      </c>
      <c r="S950" t="s">
        <v>1412</v>
      </c>
      <c r="T950" s="125">
        <v>60000</v>
      </c>
      <c r="V950">
        <v>5316.81</v>
      </c>
      <c r="W950">
        <v>10625.37</v>
      </c>
    </row>
    <row r="951" spans="1:23">
      <c r="A951" t="s">
        <v>246</v>
      </c>
      <c r="B951" t="s">
        <v>279</v>
      </c>
      <c r="C951" t="s">
        <v>57</v>
      </c>
      <c r="D951" t="s">
        <v>58</v>
      </c>
      <c r="E951">
        <v>11671676</v>
      </c>
      <c r="F951" s="111">
        <v>44859</v>
      </c>
      <c r="G951" t="s">
        <v>593</v>
      </c>
      <c r="H951" s="111">
        <v>44859</v>
      </c>
      <c r="I951" t="s">
        <v>253</v>
      </c>
      <c r="K951" t="s">
        <v>1408</v>
      </c>
      <c r="L951" t="s">
        <v>1409</v>
      </c>
      <c r="N951" t="s">
        <v>1413</v>
      </c>
      <c r="O951" t="s">
        <v>1411</v>
      </c>
      <c r="P951" t="s">
        <v>254</v>
      </c>
      <c r="Q951" t="s">
        <v>1412</v>
      </c>
      <c r="R951" t="s">
        <v>1412</v>
      </c>
      <c r="S951" t="s">
        <v>1412</v>
      </c>
      <c r="T951" s="125">
        <v>60000</v>
      </c>
      <c r="V951">
        <v>7628.13</v>
      </c>
      <c r="W951">
        <v>15002.75</v>
      </c>
    </row>
    <row r="952" spans="1:23">
      <c r="A952" t="s">
        <v>246</v>
      </c>
      <c r="B952" t="s">
        <v>279</v>
      </c>
      <c r="C952" t="s">
        <v>53</v>
      </c>
      <c r="D952" t="s">
        <v>54</v>
      </c>
      <c r="E952">
        <v>11325042</v>
      </c>
      <c r="F952" s="111">
        <v>44807</v>
      </c>
      <c r="G952" t="s">
        <v>292</v>
      </c>
      <c r="H952" s="111">
        <v>44807</v>
      </c>
      <c r="I952" t="s">
        <v>253</v>
      </c>
      <c r="K952" t="s">
        <v>1430</v>
      </c>
      <c r="L952" t="s">
        <v>1409</v>
      </c>
      <c r="N952" t="s">
        <v>1431</v>
      </c>
      <c r="O952" t="s">
        <v>1411</v>
      </c>
      <c r="P952" t="s">
        <v>254</v>
      </c>
      <c r="Q952" t="s">
        <v>1412</v>
      </c>
      <c r="R952" t="s">
        <v>1412</v>
      </c>
      <c r="S952" t="s">
        <v>1412</v>
      </c>
      <c r="T952" s="125">
        <v>40000</v>
      </c>
      <c r="V952">
        <v>618.70000000000005</v>
      </c>
      <c r="W952">
        <v>1338</v>
      </c>
    </row>
    <row r="953" spans="1:23">
      <c r="A953" t="s">
        <v>246</v>
      </c>
      <c r="B953" t="s">
        <v>1742</v>
      </c>
      <c r="C953" t="s">
        <v>247</v>
      </c>
      <c r="D953" t="s">
        <v>54</v>
      </c>
      <c r="E953">
        <v>618561</v>
      </c>
      <c r="F953" s="111">
        <v>45007</v>
      </c>
      <c r="G953" t="s">
        <v>3345</v>
      </c>
      <c r="H953" s="111">
        <v>45007</v>
      </c>
      <c r="I953" t="s">
        <v>253</v>
      </c>
      <c r="K953" t="s">
        <v>1408</v>
      </c>
      <c r="L953" t="s">
        <v>1409</v>
      </c>
      <c r="N953" t="s">
        <v>1420</v>
      </c>
      <c r="O953" t="s">
        <v>1411</v>
      </c>
      <c r="P953" t="s">
        <v>254</v>
      </c>
      <c r="Q953" t="s">
        <v>1412</v>
      </c>
      <c r="R953" t="s">
        <v>1412</v>
      </c>
      <c r="S953" t="s">
        <v>1412</v>
      </c>
      <c r="T953" s="125">
        <v>80000</v>
      </c>
      <c r="V953">
        <v>4519.9799999999996</v>
      </c>
      <c r="W953">
        <v>7505.3</v>
      </c>
    </row>
    <row r="954" spans="1:23">
      <c r="A954" t="s">
        <v>246</v>
      </c>
      <c r="B954" t="s">
        <v>1742</v>
      </c>
      <c r="C954" t="s">
        <v>247</v>
      </c>
      <c r="D954" t="s">
        <v>54</v>
      </c>
      <c r="E954">
        <v>12254643</v>
      </c>
      <c r="F954" s="111">
        <v>45005</v>
      </c>
      <c r="G954" t="s">
        <v>3347</v>
      </c>
      <c r="H954" s="111">
        <v>45005</v>
      </c>
      <c r="I954" t="s">
        <v>282</v>
      </c>
      <c r="K954" t="s">
        <v>1408</v>
      </c>
      <c r="L954" t="s">
        <v>1409</v>
      </c>
      <c r="N954" t="s">
        <v>1432</v>
      </c>
      <c r="O954" t="s">
        <v>1411</v>
      </c>
      <c r="P954" t="s">
        <v>254</v>
      </c>
      <c r="S954" t="s">
        <v>1414</v>
      </c>
      <c r="T954" s="125">
        <v>100000</v>
      </c>
    </row>
    <row r="955" spans="1:23">
      <c r="A955" t="s">
        <v>246</v>
      </c>
      <c r="B955" t="s">
        <v>1742</v>
      </c>
      <c r="C955" t="s">
        <v>247</v>
      </c>
      <c r="D955" t="s">
        <v>54</v>
      </c>
      <c r="E955">
        <v>12265570</v>
      </c>
      <c r="F955" s="111">
        <v>45007</v>
      </c>
      <c r="G955" t="s">
        <v>3348</v>
      </c>
      <c r="H955" s="111">
        <v>45007</v>
      </c>
      <c r="I955" t="s">
        <v>282</v>
      </c>
      <c r="K955" t="s">
        <v>1408</v>
      </c>
      <c r="L955" t="s">
        <v>1409</v>
      </c>
      <c r="N955" t="s">
        <v>1453</v>
      </c>
      <c r="O955" t="s">
        <v>1411</v>
      </c>
      <c r="P955" t="s">
        <v>254</v>
      </c>
      <c r="S955" t="s">
        <v>1414</v>
      </c>
      <c r="T955" s="125">
        <v>50000</v>
      </c>
    </row>
    <row r="956" spans="1:23">
      <c r="A956" t="s">
        <v>246</v>
      </c>
      <c r="B956" t="s">
        <v>1742</v>
      </c>
      <c r="C956" t="s">
        <v>247</v>
      </c>
      <c r="D956" t="s">
        <v>54</v>
      </c>
      <c r="E956">
        <v>12267685</v>
      </c>
      <c r="F956" s="111">
        <v>45007</v>
      </c>
      <c r="G956" t="s">
        <v>3349</v>
      </c>
      <c r="H956" s="111">
        <v>45007</v>
      </c>
      <c r="I956" t="s">
        <v>253</v>
      </c>
      <c r="K956" t="s">
        <v>1408</v>
      </c>
      <c r="L956" t="s">
        <v>1409</v>
      </c>
      <c r="N956" t="s">
        <v>1413</v>
      </c>
      <c r="O956" t="s">
        <v>1411</v>
      </c>
      <c r="P956" t="s">
        <v>254</v>
      </c>
      <c r="Q956" t="s">
        <v>1412</v>
      </c>
      <c r="R956" t="s">
        <v>1412</v>
      </c>
      <c r="S956" t="s">
        <v>1412</v>
      </c>
      <c r="T956" s="125">
        <v>350000</v>
      </c>
      <c r="V956">
        <v>1500.29</v>
      </c>
      <c r="W956">
        <v>81979.03</v>
      </c>
    </row>
    <row r="957" spans="1:23">
      <c r="A957" t="s">
        <v>246</v>
      </c>
      <c r="B957" t="s">
        <v>1742</v>
      </c>
      <c r="C957" t="s">
        <v>4356</v>
      </c>
      <c r="D957" t="s">
        <v>54</v>
      </c>
      <c r="E957">
        <v>12384845</v>
      </c>
      <c r="F957" s="111">
        <v>45035</v>
      </c>
      <c r="G957" t="s">
        <v>4357</v>
      </c>
      <c r="H957" s="111">
        <v>45035</v>
      </c>
      <c r="I957" t="s">
        <v>253</v>
      </c>
      <c r="K957" t="s">
        <v>1408</v>
      </c>
      <c r="L957" t="s">
        <v>1409</v>
      </c>
      <c r="N957" t="s">
        <v>1494</v>
      </c>
      <c r="O957" t="s">
        <v>1411</v>
      </c>
      <c r="P957" t="s">
        <v>254</v>
      </c>
      <c r="Q957" t="s">
        <v>1412</v>
      </c>
      <c r="R957" t="s">
        <v>1412</v>
      </c>
      <c r="S957" t="s">
        <v>1412</v>
      </c>
      <c r="T957" s="125">
        <v>20000</v>
      </c>
      <c r="V957">
        <v>253.94</v>
      </c>
      <c r="W957">
        <v>935</v>
      </c>
    </row>
    <row r="958" spans="1:23">
      <c r="A958" t="s">
        <v>246</v>
      </c>
      <c r="B958" t="s">
        <v>1742</v>
      </c>
      <c r="C958" t="s">
        <v>4356</v>
      </c>
      <c r="D958" t="s">
        <v>54</v>
      </c>
      <c r="E958">
        <v>12389265</v>
      </c>
      <c r="F958" s="111">
        <v>45036</v>
      </c>
      <c r="G958" t="s">
        <v>4358</v>
      </c>
      <c r="H958" s="111">
        <v>45036</v>
      </c>
      <c r="I958" t="s">
        <v>253</v>
      </c>
      <c r="K958" t="s">
        <v>1408</v>
      </c>
      <c r="L958" t="s">
        <v>1409</v>
      </c>
      <c r="N958" t="s">
        <v>1433</v>
      </c>
      <c r="O958" t="s">
        <v>1411</v>
      </c>
      <c r="P958" t="s">
        <v>254</v>
      </c>
      <c r="Q958" t="s">
        <v>1412</v>
      </c>
      <c r="R958" t="s">
        <v>1412</v>
      </c>
      <c r="S958" t="s">
        <v>1412</v>
      </c>
      <c r="T958" s="125">
        <v>10000</v>
      </c>
      <c r="V958">
        <v>131.38999999999999</v>
      </c>
      <c r="W958">
        <v>1110.3</v>
      </c>
    </row>
    <row r="959" spans="1:23">
      <c r="A959" t="s">
        <v>246</v>
      </c>
      <c r="B959" t="s">
        <v>1742</v>
      </c>
      <c r="C959" t="s">
        <v>4356</v>
      </c>
      <c r="D959" t="s">
        <v>54</v>
      </c>
      <c r="E959">
        <v>12390313</v>
      </c>
      <c r="F959" s="111">
        <v>45036</v>
      </c>
      <c r="G959" t="s">
        <v>4359</v>
      </c>
      <c r="H959" s="111">
        <v>45036</v>
      </c>
      <c r="I959" t="s">
        <v>253</v>
      </c>
      <c r="K959" t="s">
        <v>1418</v>
      </c>
      <c r="L959" t="s">
        <v>1409</v>
      </c>
      <c r="N959" t="s">
        <v>1425</v>
      </c>
      <c r="O959" t="s">
        <v>1411</v>
      </c>
      <c r="P959" t="s">
        <v>252</v>
      </c>
      <c r="Q959" t="s">
        <v>1412</v>
      </c>
      <c r="R959" t="s">
        <v>1412</v>
      </c>
      <c r="S959" t="s">
        <v>1412</v>
      </c>
      <c r="T959" s="125">
        <v>10000</v>
      </c>
      <c r="V959">
        <v>455.04</v>
      </c>
      <c r="W959">
        <v>1567</v>
      </c>
    </row>
    <row r="960" spans="1:23">
      <c r="A960" t="s">
        <v>246</v>
      </c>
      <c r="B960" t="s">
        <v>1742</v>
      </c>
      <c r="C960" t="s">
        <v>57</v>
      </c>
      <c r="D960" t="s">
        <v>58</v>
      </c>
      <c r="E960">
        <v>1145587</v>
      </c>
      <c r="F960" s="111">
        <v>45001</v>
      </c>
      <c r="G960" t="s">
        <v>3350</v>
      </c>
      <c r="H960" s="111">
        <v>45001</v>
      </c>
      <c r="I960" t="s">
        <v>253</v>
      </c>
      <c r="K960" t="s">
        <v>1430</v>
      </c>
      <c r="L960" t="s">
        <v>1409</v>
      </c>
      <c r="N960" t="s">
        <v>1425</v>
      </c>
      <c r="O960" t="s">
        <v>1411</v>
      </c>
      <c r="P960" t="s">
        <v>254</v>
      </c>
      <c r="Q960" t="s">
        <v>1412</v>
      </c>
      <c r="R960" t="s">
        <v>1412</v>
      </c>
      <c r="S960" t="s">
        <v>1412</v>
      </c>
      <c r="T960" s="125">
        <v>300000</v>
      </c>
      <c r="V960">
        <v>4342.42</v>
      </c>
      <c r="W960">
        <v>8758</v>
      </c>
    </row>
    <row r="961" spans="1:23">
      <c r="A961" t="s">
        <v>246</v>
      </c>
      <c r="B961" t="s">
        <v>1742</v>
      </c>
      <c r="C961" t="s">
        <v>57</v>
      </c>
      <c r="D961" t="s">
        <v>58</v>
      </c>
      <c r="E961">
        <v>1311767</v>
      </c>
      <c r="F961" s="111">
        <v>44965</v>
      </c>
      <c r="G961" t="s">
        <v>2630</v>
      </c>
      <c r="H961" s="111">
        <v>44965</v>
      </c>
      <c r="I961" t="s">
        <v>253</v>
      </c>
      <c r="K961" t="s">
        <v>1418</v>
      </c>
      <c r="L961" t="s">
        <v>1409</v>
      </c>
      <c r="N961" t="s">
        <v>4158</v>
      </c>
      <c r="O961" t="s">
        <v>1411</v>
      </c>
      <c r="P961" t="s">
        <v>254</v>
      </c>
      <c r="Q961" t="s">
        <v>1412</v>
      </c>
      <c r="R961" t="s">
        <v>1412</v>
      </c>
      <c r="S961" t="s">
        <v>1412</v>
      </c>
      <c r="T961" s="125">
        <v>150000</v>
      </c>
      <c r="V961">
        <v>5566.65</v>
      </c>
      <c r="W961">
        <v>7697.1</v>
      </c>
    </row>
    <row r="962" spans="1:23">
      <c r="A962" t="s">
        <v>246</v>
      </c>
      <c r="B962" t="s">
        <v>1742</v>
      </c>
      <c r="C962" t="s">
        <v>57</v>
      </c>
      <c r="D962" t="s">
        <v>58</v>
      </c>
      <c r="E962">
        <v>4140393</v>
      </c>
      <c r="F962" s="111">
        <v>44986</v>
      </c>
      <c r="G962" t="s">
        <v>3351</v>
      </c>
      <c r="H962" s="111">
        <v>44986</v>
      </c>
      <c r="I962" t="s">
        <v>253</v>
      </c>
      <c r="K962" t="s">
        <v>1418</v>
      </c>
      <c r="L962" t="s">
        <v>1409</v>
      </c>
      <c r="N962" t="s">
        <v>1447</v>
      </c>
      <c r="O962" t="s">
        <v>1411</v>
      </c>
      <c r="P962" t="s">
        <v>254</v>
      </c>
      <c r="Q962" t="s">
        <v>1412</v>
      </c>
      <c r="R962" t="s">
        <v>1412</v>
      </c>
      <c r="S962" t="s">
        <v>1412</v>
      </c>
      <c r="T962" s="125">
        <v>350000</v>
      </c>
      <c r="V962">
        <v>37578.39</v>
      </c>
      <c r="W962">
        <v>64885.79</v>
      </c>
    </row>
    <row r="963" spans="1:23">
      <c r="A963" t="s">
        <v>246</v>
      </c>
      <c r="B963" t="s">
        <v>1742</v>
      </c>
      <c r="C963" t="s">
        <v>57</v>
      </c>
      <c r="D963" t="s">
        <v>58</v>
      </c>
      <c r="E963">
        <v>9594965</v>
      </c>
      <c r="F963" s="111">
        <v>44972</v>
      </c>
      <c r="G963" t="s">
        <v>2631</v>
      </c>
      <c r="H963" s="111">
        <v>44972</v>
      </c>
      <c r="I963" t="s">
        <v>253</v>
      </c>
      <c r="K963" t="s">
        <v>1418</v>
      </c>
      <c r="L963" t="s">
        <v>1438</v>
      </c>
      <c r="N963" t="s">
        <v>1457</v>
      </c>
      <c r="O963" t="s">
        <v>1411</v>
      </c>
      <c r="P963" t="s">
        <v>254</v>
      </c>
      <c r="Q963" t="s">
        <v>1412</v>
      </c>
      <c r="R963" t="s">
        <v>1412</v>
      </c>
      <c r="S963" t="s">
        <v>1412</v>
      </c>
      <c r="T963" s="125">
        <v>350000</v>
      </c>
    </row>
    <row r="964" spans="1:23">
      <c r="A964" t="s">
        <v>246</v>
      </c>
      <c r="B964" t="s">
        <v>1742</v>
      </c>
      <c r="C964" t="s">
        <v>57</v>
      </c>
      <c r="D964" t="s">
        <v>58</v>
      </c>
      <c r="E964">
        <v>9594965</v>
      </c>
      <c r="F964" s="111">
        <v>44972</v>
      </c>
      <c r="G964" t="s">
        <v>2631</v>
      </c>
      <c r="H964" s="111">
        <v>44972</v>
      </c>
      <c r="I964" t="s">
        <v>253</v>
      </c>
      <c r="K964" t="s">
        <v>1418</v>
      </c>
      <c r="L964" t="s">
        <v>1409</v>
      </c>
      <c r="N964" t="s">
        <v>1457</v>
      </c>
      <c r="O964" t="s">
        <v>1411</v>
      </c>
      <c r="P964" t="s">
        <v>254</v>
      </c>
      <c r="Q964" t="s">
        <v>1412</v>
      </c>
      <c r="R964" t="s">
        <v>1412</v>
      </c>
      <c r="S964" t="s">
        <v>1412</v>
      </c>
      <c r="T964" s="125">
        <v>350000</v>
      </c>
      <c r="V964">
        <v>15812.13</v>
      </c>
      <c r="W964">
        <v>26035</v>
      </c>
    </row>
    <row r="965" spans="1:23">
      <c r="A965" t="s">
        <v>246</v>
      </c>
      <c r="B965" t="s">
        <v>1742</v>
      </c>
      <c r="C965" t="s">
        <v>57</v>
      </c>
      <c r="D965" t="s">
        <v>58</v>
      </c>
      <c r="E965">
        <v>12038923</v>
      </c>
      <c r="F965" s="111">
        <v>44950</v>
      </c>
      <c r="G965" t="s">
        <v>1743</v>
      </c>
      <c r="H965" s="111">
        <v>44950</v>
      </c>
      <c r="I965" t="s">
        <v>253</v>
      </c>
      <c r="K965" t="s">
        <v>1408</v>
      </c>
      <c r="L965" t="s">
        <v>1409</v>
      </c>
      <c r="N965" t="s">
        <v>1444</v>
      </c>
      <c r="O965" t="s">
        <v>1411</v>
      </c>
      <c r="P965" t="s">
        <v>254</v>
      </c>
      <c r="Q965" t="s">
        <v>1412</v>
      </c>
      <c r="R965" t="s">
        <v>1412</v>
      </c>
      <c r="S965" t="s">
        <v>1412</v>
      </c>
      <c r="T965" s="125">
        <v>15000</v>
      </c>
      <c r="V965">
        <v>663.58</v>
      </c>
      <c r="W965">
        <v>3705.98</v>
      </c>
    </row>
    <row r="966" spans="1:23">
      <c r="A966" t="s">
        <v>246</v>
      </c>
      <c r="B966" t="s">
        <v>1742</v>
      </c>
      <c r="C966" t="s">
        <v>57</v>
      </c>
      <c r="D966" t="s">
        <v>58</v>
      </c>
      <c r="E966">
        <v>12044145</v>
      </c>
      <c r="F966" s="111">
        <v>44951</v>
      </c>
      <c r="G966" t="s">
        <v>1744</v>
      </c>
      <c r="H966" s="111">
        <v>44951</v>
      </c>
      <c r="I966" t="s">
        <v>282</v>
      </c>
      <c r="K966" t="s">
        <v>1408</v>
      </c>
      <c r="L966" t="s">
        <v>1409</v>
      </c>
      <c r="N966" t="s">
        <v>3143</v>
      </c>
      <c r="O966" t="s">
        <v>1411</v>
      </c>
      <c r="P966" t="s">
        <v>254</v>
      </c>
      <c r="S966" t="s">
        <v>1414</v>
      </c>
      <c r="T966" s="125">
        <v>15000</v>
      </c>
    </row>
    <row r="967" spans="1:23">
      <c r="A967" t="s">
        <v>246</v>
      </c>
      <c r="B967" t="s">
        <v>1742</v>
      </c>
      <c r="C967" t="s">
        <v>57</v>
      </c>
      <c r="D967" t="s">
        <v>58</v>
      </c>
      <c r="E967">
        <v>12049253</v>
      </c>
      <c r="F967" s="111">
        <v>44952</v>
      </c>
      <c r="G967" t="s">
        <v>1745</v>
      </c>
      <c r="H967" s="111">
        <v>44952</v>
      </c>
      <c r="I967" t="s">
        <v>263</v>
      </c>
      <c r="K967" t="s">
        <v>1408</v>
      </c>
      <c r="L967" t="s">
        <v>1409</v>
      </c>
      <c r="N967" t="s">
        <v>1426</v>
      </c>
      <c r="O967" t="s">
        <v>1411</v>
      </c>
      <c r="P967" t="s">
        <v>252</v>
      </c>
      <c r="S967" t="s">
        <v>1414</v>
      </c>
      <c r="T967" s="125">
        <v>15000</v>
      </c>
    </row>
    <row r="968" spans="1:23">
      <c r="A968" t="s">
        <v>246</v>
      </c>
      <c r="B968" t="s">
        <v>1742</v>
      </c>
      <c r="C968" t="s">
        <v>57</v>
      </c>
      <c r="D968" t="s">
        <v>58</v>
      </c>
      <c r="E968">
        <v>12054604</v>
      </c>
      <c r="F968" s="111">
        <v>44953</v>
      </c>
      <c r="G968" t="s">
        <v>1746</v>
      </c>
      <c r="H968" s="111">
        <v>44953</v>
      </c>
      <c r="I968" t="s">
        <v>253</v>
      </c>
      <c r="K968" t="s">
        <v>1408</v>
      </c>
      <c r="L968" t="s">
        <v>1409</v>
      </c>
      <c r="N968" t="s">
        <v>1439</v>
      </c>
      <c r="O968" t="s">
        <v>1411</v>
      </c>
      <c r="P968" t="s">
        <v>254</v>
      </c>
      <c r="Q968" t="s">
        <v>1412</v>
      </c>
      <c r="R968" t="s">
        <v>1412</v>
      </c>
      <c r="S968" t="s">
        <v>1412</v>
      </c>
      <c r="T968" s="125">
        <v>30000</v>
      </c>
      <c r="V968">
        <v>5240.6000000000004</v>
      </c>
      <c r="W968">
        <v>20045</v>
      </c>
    </row>
    <row r="969" spans="1:23">
      <c r="A969" t="s">
        <v>246</v>
      </c>
      <c r="B969" t="s">
        <v>1742</v>
      </c>
      <c r="C969" t="s">
        <v>57</v>
      </c>
      <c r="D969" t="s">
        <v>58</v>
      </c>
      <c r="E969">
        <v>12060950</v>
      </c>
      <c r="F969" s="111">
        <v>44957</v>
      </c>
      <c r="G969" t="s">
        <v>1747</v>
      </c>
      <c r="H969" s="111">
        <v>44957</v>
      </c>
      <c r="I969" t="s">
        <v>253</v>
      </c>
      <c r="K969" t="s">
        <v>1408</v>
      </c>
      <c r="L969" t="s">
        <v>1438</v>
      </c>
      <c r="N969" t="s">
        <v>1441</v>
      </c>
      <c r="O969" t="s">
        <v>1411</v>
      </c>
      <c r="P969" t="s">
        <v>254</v>
      </c>
      <c r="Q969" t="s">
        <v>1412</v>
      </c>
      <c r="R969" t="s">
        <v>1412</v>
      </c>
      <c r="S969" t="s">
        <v>1412</v>
      </c>
      <c r="T969" s="125">
        <v>10000</v>
      </c>
    </row>
    <row r="970" spans="1:23">
      <c r="A970" t="s">
        <v>246</v>
      </c>
      <c r="B970" t="s">
        <v>1742</v>
      </c>
      <c r="C970" t="s">
        <v>57</v>
      </c>
      <c r="D970" t="s">
        <v>58</v>
      </c>
      <c r="E970">
        <v>12060950</v>
      </c>
      <c r="F970" s="111">
        <v>44957</v>
      </c>
      <c r="G970" t="s">
        <v>1747</v>
      </c>
      <c r="H970" s="111">
        <v>44957</v>
      </c>
      <c r="I970" t="s">
        <v>253</v>
      </c>
      <c r="K970" t="s">
        <v>1408</v>
      </c>
      <c r="L970" t="s">
        <v>1409</v>
      </c>
      <c r="N970" t="s">
        <v>1441</v>
      </c>
      <c r="O970" t="s">
        <v>1411</v>
      </c>
      <c r="P970" t="s">
        <v>254</v>
      </c>
      <c r="Q970" t="s">
        <v>1412</v>
      </c>
      <c r="R970" t="s">
        <v>1412</v>
      </c>
      <c r="S970" t="s">
        <v>1412</v>
      </c>
      <c r="T970" s="125">
        <v>10000</v>
      </c>
      <c r="V970">
        <v>1726.71</v>
      </c>
      <c r="W970">
        <v>6175.35</v>
      </c>
    </row>
    <row r="971" spans="1:23">
      <c r="A971" t="s">
        <v>246</v>
      </c>
      <c r="B971" t="s">
        <v>1742</v>
      </c>
      <c r="C971" t="s">
        <v>57</v>
      </c>
      <c r="D971" t="s">
        <v>58</v>
      </c>
      <c r="E971">
        <v>12077771</v>
      </c>
      <c r="F971" s="111">
        <v>44959</v>
      </c>
      <c r="G971" t="s">
        <v>2632</v>
      </c>
      <c r="H971" s="111">
        <v>44966</v>
      </c>
      <c r="I971" t="s">
        <v>253</v>
      </c>
      <c r="K971" t="s">
        <v>1408</v>
      </c>
      <c r="L971" t="s">
        <v>1409</v>
      </c>
      <c r="N971" t="s">
        <v>1453</v>
      </c>
      <c r="O971" t="s">
        <v>1411</v>
      </c>
      <c r="P971" t="s">
        <v>254</v>
      </c>
      <c r="Q971" t="s">
        <v>1412</v>
      </c>
      <c r="R971" t="s">
        <v>1412</v>
      </c>
      <c r="S971" t="s">
        <v>1412</v>
      </c>
      <c r="T971" s="125">
        <v>300000</v>
      </c>
      <c r="V971">
        <v>9719.49</v>
      </c>
      <c r="W971">
        <v>21946.25</v>
      </c>
    </row>
    <row r="972" spans="1:23">
      <c r="A972" t="s">
        <v>246</v>
      </c>
      <c r="B972" t="s">
        <v>1742</v>
      </c>
      <c r="C972" t="s">
        <v>57</v>
      </c>
      <c r="D972" t="s">
        <v>58</v>
      </c>
      <c r="E972">
        <v>12102043</v>
      </c>
      <c r="F972" s="111">
        <v>44965</v>
      </c>
      <c r="G972" t="s">
        <v>2634</v>
      </c>
      <c r="H972" s="111">
        <v>44965</v>
      </c>
      <c r="I972" t="s">
        <v>253</v>
      </c>
      <c r="K972" t="s">
        <v>1418</v>
      </c>
      <c r="L972" t="s">
        <v>1409</v>
      </c>
      <c r="N972" t="s">
        <v>1432</v>
      </c>
      <c r="O972" t="s">
        <v>1411</v>
      </c>
      <c r="P972" t="s">
        <v>254</v>
      </c>
      <c r="Q972" t="s">
        <v>1412</v>
      </c>
      <c r="R972" t="s">
        <v>1412</v>
      </c>
      <c r="S972" t="s">
        <v>1412</v>
      </c>
      <c r="T972" s="125">
        <v>80000</v>
      </c>
      <c r="V972">
        <v>11185.61</v>
      </c>
      <c r="W972">
        <v>29983.66</v>
      </c>
    </row>
    <row r="973" spans="1:23">
      <c r="A973" t="s">
        <v>246</v>
      </c>
      <c r="B973" t="s">
        <v>1742</v>
      </c>
      <c r="C973" t="s">
        <v>57</v>
      </c>
      <c r="D973" t="s">
        <v>58</v>
      </c>
      <c r="E973">
        <v>12102129</v>
      </c>
      <c r="F973" s="111">
        <v>44964</v>
      </c>
      <c r="G973" t="s">
        <v>2635</v>
      </c>
      <c r="H973" s="111">
        <v>44964</v>
      </c>
      <c r="I973" t="s">
        <v>253</v>
      </c>
      <c r="K973" t="s">
        <v>1408</v>
      </c>
      <c r="L973" t="s">
        <v>1438</v>
      </c>
      <c r="N973" t="s">
        <v>1483</v>
      </c>
      <c r="O973" t="s">
        <v>1411</v>
      </c>
      <c r="P973" t="s">
        <v>254</v>
      </c>
      <c r="Q973" t="s">
        <v>1412</v>
      </c>
      <c r="R973" t="s">
        <v>1412</v>
      </c>
      <c r="S973" t="s">
        <v>1412</v>
      </c>
      <c r="T973" s="125">
        <v>100000</v>
      </c>
    </row>
    <row r="974" spans="1:23">
      <c r="A974" t="s">
        <v>246</v>
      </c>
      <c r="B974" t="s">
        <v>1742</v>
      </c>
      <c r="C974" t="s">
        <v>57</v>
      </c>
      <c r="D974" t="s">
        <v>58</v>
      </c>
      <c r="E974">
        <v>12102129</v>
      </c>
      <c r="F974" s="111">
        <v>44964</v>
      </c>
      <c r="G974" t="s">
        <v>2635</v>
      </c>
      <c r="H974" s="111">
        <v>44964</v>
      </c>
      <c r="I974" t="s">
        <v>253</v>
      </c>
      <c r="K974" t="s">
        <v>1408</v>
      </c>
      <c r="L974" t="s">
        <v>1409</v>
      </c>
      <c r="N974" t="s">
        <v>1483</v>
      </c>
      <c r="O974" t="s">
        <v>1411</v>
      </c>
      <c r="P974" t="s">
        <v>254</v>
      </c>
      <c r="Q974" t="s">
        <v>1412</v>
      </c>
      <c r="R974" t="s">
        <v>1412</v>
      </c>
      <c r="S974" t="s">
        <v>1412</v>
      </c>
      <c r="T974" s="125">
        <v>100000</v>
      </c>
      <c r="V974">
        <v>0</v>
      </c>
      <c r="W974">
        <v>21695.84</v>
      </c>
    </row>
    <row r="975" spans="1:23">
      <c r="A975" t="s">
        <v>246</v>
      </c>
      <c r="B975" t="s">
        <v>1742</v>
      </c>
      <c r="C975" t="s">
        <v>57</v>
      </c>
      <c r="D975" t="s">
        <v>58</v>
      </c>
      <c r="E975">
        <v>12115783</v>
      </c>
      <c r="F975" s="111">
        <v>44970</v>
      </c>
      <c r="G975" t="s">
        <v>2637</v>
      </c>
      <c r="H975" s="111">
        <v>44970</v>
      </c>
      <c r="I975" t="s">
        <v>253</v>
      </c>
      <c r="K975" t="s">
        <v>1418</v>
      </c>
      <c r="L975" t="s">
        <v>1438</v>
      </c>
      <c r="N975" t="s">
        <v>1487</v>
      </c>
      <c r="O975" t="s">
        <v>1411</v>
      </c>
      <c r="P975" t="s">
        <v>252</v>
      </c>
      <c r="Q975" t="s">
        <v>1412</v>
      </c>
      <c r="R975" t="s">
        <v>1412</v>
      </c>
      <c r="S975" t="s">
        <v>1412</v>
      </c>
      <c r="T975" s="125">
        <v>60000</v>
      </c>
      <c r="V975">
        <v>1616.85</v>
      </c>
      <c r="W975">
        <v>250</v>
      </c>
    </row>
    <row r="976" spans="1:23">
      <c r="A976" t="s">
        <v>246</v>
      </c>
      <c r="B976" t="s">
        <v>1742</v>
      </c>
      <c r="C976" t="s">
        <v>57</v>
      </c>
      <c r="D976" t="s">
        <v>58</v>
      </c>
      <c r="E976">
        <v>12115783</v>
      </c>
      <c r="F976" s="111">
        <v>44970</v>
      </c>
      <c r="G976" t="s">
        <v>2637</v>
      </c>
      <c r="H976" s="111">
        <v>44970</v>
      </c>
      <c r="I976" t="s">
        <v>253</v>
      </c>
      <c r="K976" t="s">
        <v>1418</v>
      </c>
      <c r="L976" t="s">
        <v>1409</v>
      </c>
      <c r="N976" t="s">
        <v>1487</v>
      </c>
      <c r="O976" t="s">
        <v>1411</v>
      </c>
      <c r="P976" t="s">
        <v>252</v>
      </c>
      <c r="Q976" t="s">
        <v>1412</v>
      </c>
      <c r="R976" t="s">
        <v>1412</v>
      </c>
      <c r="S976" t="s">
        <v>1412</v>
      </c>
      <c r="T976" s="125">
        <v>60000</v>
      </c>
      <c r="V976">
        <v>1616.85</v>
      </c>
      <c r="W976">
        <v>3356</v>
      </c>
    </row>
    <row r="977" spans="1:23">
      <c r="A977" t="s">
        <v>246</v>
      </c>
      <c r="B977" t="s">
        <v>1742</v>
      </c>
      <c r="C977" t="s">
        <v>57</v>
      </c>
      <c r="D977" t="s">
        <v>58</v>
      </c>
      <c r="E977">
        <v>12119552</v>
      </c>
      <c r="F977" s="111">
        <v>44968</v>
      </c>
      <c r="G977" t="s">
        <v>2638</v>
      </c>
      <c r="H977" s="111">
        <v>44968</v>
      </c>
      <c r="I977" t="s">
        <v>253</v>
      </c>
      <c r="K977" t="s">
        <v>1408</v>
      </c>
      <c r="L977" t="s">
        <v>1409</v>
      </c>
      <c r="N977" t="s">
        <v>1431</v>
      </c>
      <c r="O977" t="s">
        <v>1411</v>
      </c>
      <c r="P977" t="s">
        <v>252</v>
      </c>
      <c r="Q977" t="s">
        <v>1412</v>
      </c>
      <c r="R977" t="s">
        <v>1412</v>
      </c>
      <c r="S977" t="s">
        <v>1412</v>
      </c>
      <c r="T977" s="125">
        <v>60000</v>
      </c>
      <c r="V977">
        <v>310.89999999999998</v>
      </c>
      <c r="W977">
        <v>655</v>
      </c>
    </row>
    <row r="978" spans="1:23">
      <c r="A978" t="s">
        <v>246</v>
      </c>
      <c r="B978" t="s">
        <v>1742</v>
      </c>
      <c r="C978" t="s">
        <v>57</v>
      </c>
      <c r="D978" t="s">
        <v>58</v>
      </c>
      <c r="E978">
        <v>12119670</v>
      </c>
      <c r="F978" s="111">
        <v>44979</v>
      </c>
      <c r="G978" t="s">
        <v>2639</v>
      </c>
      <c r="H978" s="111">
        <v>44979</v>
      </c>
      <c r="I978" t="s">
        <v>253</v>
      </c>
      <c r="K978" t="s">
        <v>1408</v>
      </c>
      <c r="L978" t="s">
        <v>1409</v>
      </c>
      <c r="N978" t="s">
        <v>1447</v>
      </c>
      <c r="O978" t="s">
        <v>1411</v>
      </c>
      <c r="P978" t="s">
        <v>254</v>
      </c>
      <c r="Q978" t="s">
        <v>1412</v>
      </c>
      <c r="R978" t="s">
        <v>1412</v>
      </c>
      <c r="S978" t="s">
        <v>1412</v>
      </c>
      <c r="T978" s="125">
        <v>350000</v>
      </c>
      <c r="V978">
        <v>0</v>
      </c>
      <c r="W978">
        <v>11948.63</v>
      </c>
    </row>
    <row r="979" spans="1:23">
      <c r="A979" t="s">
        <v>246</v>
      </c>
      <c r="B979" t="s">
        <v>1742</v>
      </c>
      <c r="C979" t="s">
        <v>57</v>
      </c>
      <c r="D979" t="s">
        <v>58</v>
      </c>
      <c r="E979">
        <v>12128906</v>
      </c>
      <c r="F979" s="111">
        <v>44972</v>
      </c>
      <c r="G979" t="s">
        <v>2640</v>
      </c>
      <c r="H979" s="111">
        <v>44972</v>
      </c>
      <c r="I979" t="s">
        <v>253</v>
      </c>
      <c r="K979" t="s">
        <v>1408</v>
      </c>
      <c r="L979" t="s">
        <v>1409</v>
      </c>
      <c r="N979" t="s">
        <v>1457</v>
      </c>
      <c r="O979" t="s">
        <v>1411</v>
      </c>
      <c r="P979" t="s">
        <v>252</v>
      </c>
      <c r="Q979" t="s">
        <v>1412</v>
      </c>
      <c r="R979" t="s">
        <v>1412</v>
      </c>
      <c r="S979" t="s">
        <v>1412</v>
      </c>
      <c r="T979" s="125">
        <v>300000</v>
      </c>
      <c r="V979">
        <v>6787.56</v>
      </c>
      <c r="W979">
        <v>14105</v>
      </c>
    </row>
    <row r="980" spans="1:23">
      <c r="A980" t="s">
        <v>246</v>
      </c>
      <c r="B980" t="s">
        <v>1742</v>
      </c>
      <c r="C980" t="s">
        <v>57</v>
      </c>
      <c r="D980" t="s">
        <v>58</v>
      </c>
      <c r="E980">
        <v>12130459</v>
      </c>
      <c r="F980" s="111">
        <v>44972</v>
      </c>
      <c r="G980" t="s">
        <v>2641</v>
      </c>
      <c r="H980" s="111">
        <v>44972</v>
      </c>
      <c r="I980" t="s">
        <v>253</v>
      </c>
      <c r="K980" t="s">
        <v>1408</v>
      </c>
      <c r="L980" t="s">
        <v>1409</v>
      </c>
      <c r="N980" t="s">
        <v>1432</v>
      </c>
      <c r="O980" t="s">
        <v>1411</v>
      </c>
      <c r="P980" t="s">
        <v>252</v>
      </c>
      <c r="Q980" t="s">
        <v>1412</v>
      </c>
      <c r="R980" t="s">
        <v>1412</v>
      </c>
      <c r="S980" t="s">
        <v>1412</v>
      </c>
      <c r="T980" s="125">
        <v>60000</v>
      </c>
      <c r="V980">
        <v>7576.01</v>
      </c>
      <c r="W980">
        <v>21854.6</v>
      </c>
    </row>
    <row r="981" spans="1:23">
      <c r="A981" t="s">
        <v>246</v>
      </c>
      <c r="B981" t="s">
        <v>1742</v>
      </c>
      <c r="C981" t="s">
        <v>57</v>
      </c>
      <c r="D981" t="s">
        <v>58</v>
      </c>
      <c r="E981">
        <v>12136218</v>
      </c>
      <c r="F981" s="111">
        <v>44979</v>
      </c>
      <c r="G981" t="s">
        <v>2642</v>
      </c>
      <c r="H981" s="111">
        <v>44980</v>
      </c>
      <c r="I981" t="s">
        <v>282</v>
      </c>
      <c r="K981" t="s">
        <v>1408</v>
      </c>
      <c r="L981" t="s">
        <v>1409</v>
      </c>
      <c r="N981" t="s">
        <v>1467</v>
      </c>
      <c r="O981" t="s">
        <v>1411</v>
      </c>
      <c r="P981" t="s">
        <v>254</v>
      </c>
      <c r="S981" t="s">
        <v>1414</v>
      </c>
      <c r="T981" s="125">
        <v>300000</v>
      </c>
    </row>
    <row r="982" spans="1:23">
      <c r="A982" t="s">
        <v>246</v>
      </c>
      <c r="B982" t="s">
        <v>1742</v>
      </c>
      <c r="C982" t="s">
        <v>57</v>
      </c>
      <c r="D982" t="s">
        <v>58</v>
      </c>
      <c r="E982">
        <v>12147239</v>
      </c>
      <c r="F982" s="111">
        <v>44979</v>
      </c>
      <c r="G982" t="s">
        <v>2643</v>
      </c>
      <c r="H982" s="111">
        <v>44979</v>
      </c>
      <c r="I982" t="s">
        <v>253</v>
      </c>
      <c r="K982" t="s">
        <v>1418</v>
      </c>
      <c r="L982" t="s">
        <v>1409</v>
      </c>
      <c r="N982" t="s">
        <v>1444</v>
      </c>
      <c r="O982" t="s">
        <v>1411</v>
      </c>
      <c r="P982" t="s">
        <v>254</v>
      </c>
      <c r="Q982" t="s">
        <v>1412</v>
      </c>
      <c r="R982" t="s">
        <v>1412</v>
      </c>
      <c r="S982" t="s">
        <v>1412</v>
      </c>
      <c r="T982" s="125">
        <v>300000</v>
      </c>
      <c r="V982">
        <v>14420.4</v>
      </c>
      <c r="W982">
        <v>26331.57</v>
      </c>
    </row>
    <row r="983" spans="1:23">
      <c r="A983" t="s">
        <v>246</v>
      </c>
      <c r="B983" t="s">
        <v>1742</v>
      </c>
      <c r="C983" t="s">
        <v>57</v>
      </c>
      <c r="D983" t="s">
        <v>58</v>
      </c>
      <c r="E983">
        <v>12158363</v>
      </c>
      <c r="F983" s="111">
        <v>44981</v>
      </c>
      <c r="G983" t="s">
        <v>2645</v>
      </c>
      <c r="H983" s="111">
        <v>44981</v>
      </c>
      <c r="I983" t="s">
        <v>253</v>
      </c>
      <c r="K983" t="s">
        <v>1430</v>
      </c>
      <c r="L983" t="s">
        <v>1409</v>
      </c>
      <c r="N983" t="s">
        <v>1432</v>
      </c>
      <c r="O983" t="s">
        <v>1411</v>
      </c>
      <c r="P983" t="s">
        <v>254</v>
      </c>
      <c r="Q983" t="s">
        <v>1412</v>
      </c>
      <c r="R983" t="s">
        <v>1412</v>
      </c>
      <c r="S983" t="s">
        <v>1412</v>
      </c>
      <c r="T983" s="125">
        <v>60000</v>
      </c>
      <c r="V983">
        <v>517.64</v>
      </c>
      <c r="W983">
        <v>1935.5</v>
      </c>
    </row>
    <row r="984" spans="1:23">
      <c r="A984" t="s">
        <v>246</v>
      </c>
      <c r="B984" t="s">
        <v>1742</v>
      </c>
      <c r="C984" t="s">
        <v>57</v>
      </c>
      <c r="D984" t="s">
        <v>58</v>
      </c>
      <c r="E984">
        <v>12162911</v>
      </c>
      <c r="F984">
        <v>44982</v>
      </c>
      <c r="G984" t="s">
        <v>2647</v>
      </c>
      <c r="H984" s="111">
        <v>44982</v>
      </c>
      <c r="I984" t="s">
        <v>253</v>
      </c>
      <c r="K984" t="s">
        <v>1408</v>
      </c>
      <c r="L984" t="s">
        <v>1409</v>
      </c>
      <c r="N984" t="s">
        <v>3140</v>
      </c>
      <c r="O984" t="s">
        <v>1411</v>
      </c>
      <c r="P984" t="s">
        <v>254</v>
      </c>
      <c r="Q984" t="s">
        <v>1412</v>
      </c>
      <c r="R984" t="s">
        <v>1412</v>
      </c>
      <c r="S984" t="s">
        <v>1412</v>
      </c>
      <c r="T984">
        <v>350000</v>
      </c>
      <c r="V984">
        <v>33828.32</v>
      </c>
      <c r="W984">
        <v>40892.79</v>
      </c>
    </row>
    <row r="985" spans="1:23">
      <c r="A985" t="s">
        <v>246</v>
      </c>
      <c r="B985" t="s">
        <v>1742</v>
      </c>
      <c r="C985" t="s">
        <v>57</v>
      </c>
      <c r="D985" t="s">
        <v>58</v>
      </c>
      <c r="E985">
        <v>12163021</v>
      </c>
      <c r="F985">
        <v>44982</v>
      </c>
      <c r="G985" t="s">
        <v>2648</v>
      </c>
      <c r="H985" s="111">
        <v>44982</v>
      </c>
      <c r="I985" t="s">
        <v>282</v>
      </c>
      <c r="K985" t="s">
        <v>1408</v>
      </c>
      <c r="L985" t="s">
        <v>1409</v>
      </c>
      <c r="N985" t="s">
        <v>1410</v>
      </c>
      <c r="O985" t="s">
        <v>1411</v>
      </c>
      <c r="P985" t="s">
        <v>254</v>
      </c>
      <c r="Q985" t="s">
        <v>1414</v>
      </c>
      <c r="R985" t="s">
        <v>1414</v>
      </c>
      <c r="S985" t="s">
        <v>1412</v>
      </c>
      <c r="T985">
        <v>350000</v>
      </c>
    </row>
    <row r="986" spans="1:23">
      <c r="A986" t="s">
        <v>246</v>
      </c>
      <c r="B986" t="s">
        <v>1742</v>
      </c>
      <c r="C986" t="s">
        <v>57</v>
      </c>
      <c r="D986" t="s">
        <v>58</v>
      </c>
      <c r="E986">
        <v>12164210</v>
      </c>
      <c r="F986">
        <v>44991</v>
      </c>
      <c r="G986" t="s">
        <v>3352</v>
      </c>
      <c r="H986" s="111">
        <v>44991</v>
      </c>
      <c r="I986" t="s">
        <v>253</v>
      </c>
      <c r="K986" t="s">
        <v>1408</v>
      </c>
      <c r="L986" t="s">
        <v>1409</v>
      </c>
      <c r="N986" t="s">
        <v>1447</v>
      </c>
      <c r="O986" t="s">
        <v>1411</v>
      </c>
      <c r="P986" t="s">
        <v>254</v>
      </c>
      <c r="Q986" t="s">
        <v>1412</v>
      </c>
      <c r="R986" t="s">
        <v>1412</v>
      </c>
      <c r="S986" t="s">
        <v>1412</v>
      </c>
      <c r="T986">
        <v>300000</v>
      </c>
      <c r="V986">
        <v>0</v>
      </c>
      <c r="W986">
        <v>20923.05</v>
      </c>
    </row>
    <row r="987" spans="1:23">
      <c r="A987" t="s">
        <v>246</v>
      </c>
      <c r="B987" t="s">
        <v>1742</v>
      </c>
      <c r="C987" t="s">
        <v>57</v>
      </c>
      <c r="D987" t="s">
        <v>58</v>
      </c>
      <c r="E987">
        <v>12164344</v>
      </c>
      <c r="F987">
        <v>44991</v>
      </c>
      <c r="G987" t="s">
        <v>3353</v>
      </c>
      <c r="H987" s="111">
        <v>44991</v>
      </c>
      <c r="I987" t="s">
        <v>253</v>
      </c>
      <c r="K987" t="s">
        <v>1408</v>
      </c>
      <c r="L987" t="s">
        <v>1409</v>
      </c>
      <c r="N987" t="s">
        <v>1425</v>
      </c>
      <c r="O987" t="s">
        <v>1411</v>
      </c>
      <c r="P987" t="s">
        <v>254</v>
      </c>
      <c r="Q987" t="s">
        <v>1412</v>
      </c>
      <c r="R987" t="s">
        <v>1412</v>
      </c>
      <c r="S987" t="s">
        <v>1412</v>
      </c>
      <c r="T987">
        <v>300000</v>
      </c>
      <c r="V987">
        <v>877.58</v>
      </c>
      <c r="W987">
        <v>8299.75</v>
      </c>
    </row>
    <row r="988" spans="1:23">
      <c r="A988" t="s">
        <v>246</v>
      </c>
      <c r="B988" t="s">
        <v>1742</v>
      </c>
      <c r="C988" t="s">
        <v>57</v>
      </c>
      <c r="D988" t="s">
        <v>58</v>
      </c>
      <c r="E988">
        <v>12164398</v>
      </c>
      <c r="F988">
        <v>44984</v>
      </c>
      <c r="G988" t="s">
        <v>2649</v>
      </c>
      <c r="H988" s="111">
        <v>44984</v>
      </c>
      <c r="I988" t="s">
        <v>282</v>
      </c>
      <c r="K988" t="s">
        <v>1408</v>
      </c>
      <c r="L988" t="s">
        <v>1409</v>
      </c>
      <c r="N988" t="s">
        <v>1433</v>
      </c>
      <c r="O988" t="s">
        <v>1411</v>
      </c>
      <c r="P988" t="s">
        <v>254</v>
      </c>
      <c r="Q988" t="s">
        <v>1414</v>
      </c>
      <c r="R988" t="s">
        <v>1414</v>
      </c>
      <c r="S988" t="s">
        <v>1412</v>
      </c>
      <c r="T988">
        <v>300000</v>
      </c>
    </row>
    <row r="989" spans="1:23">
      <c r="A989" t="s">
        <v>246</v>
      </c>
      <c r="B989" t="s">
        <v>1742</v>
      </c>
      <c r="C989" t="s">
        <v>57</v>
      </c>
      <c r="D989" t="s">
        <v>58</v>
      </c>
      <c r="E989">
        <v>12184529</v>
      </c>
      <c r="F989">
        <v>44987</v>
      </c>
      <c r="G989" t="s">
        <v>3354</v>
      </c>
      <c r="H989" s="111">
        <v>44987</v>
      </c>
      <c r="I989" t="s">
        <v>253</v>
      </c>
      <c r="K989" t="s">
        <v>1408</v>
      </c>
      <c r="L989" t="s">
        <v>1409</v>
      </c>
      <c r="N989" t="s">
        <v>1453</v>
      </c>
      <c r="O989" t="s">
        <v>1411</v>
      </c>
      <c r="P989" t="s">
        <v>254</v>
      </c>
      <c r="Q989" t="s">
        <v>1412</v>
      </c>
      <c r="R989" t="s">
        <v>1412</v>
      </c>
      <c r="S989" t="s">
        <v>1412</v>
      </c>
      <c r="T989">
        <v>300000</v>
      </c>
      <c r="V989">
        <v>48570.99</v>
      </c>
      <c r="W989">
        <v>160980.57999999999</v>
      </c>
    </row>
    <row r="990" spans="1:23">
      <c r="A990" t="s">
        <v>246</v>
      </c>
      <c r="B990" t="s">
        <v>1742</v>
      </c>
      <c r="C990" t="s">
        <v>57</v>
      </c>
      <c r="D990" t="s">
        <v>58</v>
      </c>
      <c r="E990">
        <v>12184529</v>
      </c>
      <c r="F990">
        <v>44987</v>
      </c>
      <c r="G990" t="s">
        <v>3354</v>
      </c>
      <c r="H990" s="111">
        <v>44987</v>
      </c>
      <c r="I990" t="s">
        <v>253</v>
      </c>
      <c r="K990" t="s">
        <v>1408</v>
      </c>
      <c r="L990" t="s">
        <v>5297</v>
      </c>
      <c r="N990" t="s">
        <v>1453</v>
      </c>
      <c r="O990" t="s">
        <v>1411</v>
      </c>
      <c r="P990" t="s">
        <v>254</v>
      </c>
      <c r="Q990" t="s">
        <v>1412</v>
      </c>
      <c r="R990" t="s">
        <v>1412</v>
      </c>
      <c r="S990" t="s">
        <v>1412</v>
      </c>
      <c r="T990">
        <v>300000</v>
      </c>
    </row>
    <row r="991" spans="1:23">
      <c r="A991" t="s">
        <v>246</v>
      </c>
      <c r="B991" t="s">
        <v>1742</v>
      </c>
      <c r="C991" t="s">
        <v>57</v>
      </c>
      <c r="D991" t="s">
        <v>58</v>
      </c>
      <c r="E991">
        <v>12189480</v>
      </c>
      <c r="F991">
        <v>44987</v>
      </c>
      <c r="G991" t="s">
        <v>3355</v>
      </c>
      <c r="H991" s="111">
        <v>44987</v>
      </c>
      <c r="I991" t="s">
        <v>253</v>
      </c>
      <c r="K991" t="s">
        <v>1408</v>
      </c>
      <c r="L991" t="s">
        <v>1409</v>
      </c>
      <c r="N991" t="s">
        <v>1447</v>
      </c>
      <c r="O991" t="s">
        <v>1411</v>
      </c>
      <c r="P991" t="s">
        <v>254</v>
      </c>
      <c r="Q991" t="s">
        <v>1412</v>
      </c>
      <c r="R991" t="s">
        <v>1412</v>
      </c>
      <c r="S991" t="s">
        <v>1412</v>
      </c>
      <c r="T991">
        <v>350000</v>
      </c>
      <c r="V991">
        <v>25852.39</v>
      </c>
      <c r="W991">
        <v>66043.199999999997</v>
      </c>
    </row>
    <row r="992" spans="1:23">
      <c r="A992" t="s">
        <v>246</v>
      </c>
      <c r="B992" t="s">
        <v>1742</v>
      </c>
      <c r="C992" t="s">
        <v>57</v>
      </c>
      <c r="D992" t="s">
        <v>58</v>
      </c>
      <c r="E992">
        <v>12190413</v>
      </c>
      <c r="F992">
        <v>44988</v>
      </c>
      <c r="G992" t="s">
        <v>3356</v>
      </c>
      <c r="H992" s="111">
        <v>44988</v>
      </c>
      <c r="I992" t="s">
        <v>253</v>
      </c>
      <c r="K992" t="s">
        <v>1408</v>
      </c>
      <c r="L992" t="s">
        <v>1409</v>
      </c>
      <c r="N992" t="s">
        <v>1447</v>
      </c>
      <c r="O992" t="s">
        <v>1411</v>
      </c>
      <c r="P992" t="s">
        <v>254</v>
      </c>
      <c r="Q992" t="s">
        <v>1412</v>
      </c>
      <c r="R992" t="s">
        <v>1412</v>
      </c>
      <c r="S992" t="s">
        <v>1412</v>
      </c>
      <c r="T992">
        <v>300000</v>
      </c>
      <c r="V992">
        <v>0</v>
      </c>
      <c r="W992">
        <v>8678.14</v>
      </c>
    </row>
    <row r="993" spans="1:23">
      <c r="A993" t="s">
        <v>246</v>
      </c>
      <c r="B993" t="s">
        <v>1742</v>
      </c>
      <c r="C993" t="s">
        <v>57</v>
      </c>
      <c r="D993" t="s">
        <v>58</v>
      </c>
      <c r="E993">
        <v>12190436</v>
      </c>
      <c r="F993">
        <v>44988</v>
      </c>
      <c r="G993" t="s">
        <v>3357</v>
      </c>
      <c r="H993" s="111">
        <v>44988</v>
      </c>
      <c r="I993" t="s">
        <v>253</v>
      </c>
      <c r="K993" t="s">
        <v>1418</v>
      </c>
      <c r="L993" t="s">
        <v>1409</v>
      </c>
      <c r="N993" t="s">
        <v>1440</v>
      </c>
      <c r="O993" t="s">
        <v>1411</v>
      </c>
      <c r="P993" t="s">
        <v>254</v>
      </c>
      <c r="Q993" t="s">
        <v>1412</v>
      </c>
      <c r="R993" t="s">
        <v>1412</v>
      </c>
      <c r="S993" t="s">
        <v>1412</v>
      </c>
      <c r="T993">
        <v>300000</v>
      </c>
      <c r="V993">
        <v>9787.77</v>
      </c>
      <c r="W993">
        <v>13971.43</v>
      </c>
    </row>
    <row r="994" spans="1:23">
      <c r="A994" t="s">
        <v>246</v>
      </c>
      <c r="B994" t="s">
        <v>1742</v>
      </c>
      <c r="C994" t="s">
        <v>57</v>
      </c>
      <c r="D994" t="s">
        <v>58</v>
      </c>
      <c r="E994">
        <v>12203154</v>
      </c>
      <c r="F994">
        <v>44992</v>
      </c>
      <c r="G994" t="s">
        <v>3358</v>
      </c>
      <c r="H994" s="111">
        <v>44992</v>
      </c>
      <c r="I994" t="s">
        <v>253</v>
      </c>
      <c r="K994" t="s">
        <v>1418</v>
      </c>
      <c r="L994" t="s">
        <v>1409</v>
      </c>
      <c r="N994" t="s">
        <v>1421</v>
      </c>
      <c r="O994" t="s">
        <v>1411</v>
      </c>
      <c r="P994" t="s">
        <v>252</v>
      </c>
      <c r="Q994" t="s">
        <v>1412</v>
      </c>
      <c r="R994" t="s">
        <v>1412</v>
      </c>
      <c r="S994" t="s">
        <v>1412</v>
      </c>
      <c r="T994">
        <v>300000</v>
      </c>
      <c r="V994">
        <v>16003.51</v>
      </c>
      <c r="W994">
        <v>26549.5</v>
      </c>
    </row>
    <row r="995" spans="1:23">
      <c r="A995" t="s">
        <v>246</v>
      </c>
      <c r="B995" t="s">
        <v>1742</v>
      </c>
      <c r="C995" t="s">
        <v>57</v>
      </c>
      <c r="D995" t="s">
        <v>58</v>
      </c>
      <c r="E995">
        <v>12209019</v>
      </c>
      <c r="F995">
        <v>45009</v>
      </c>
      <c r="G995" t="s">
        <v>3359</v>
      </c>
      <c r="H995" s="111">
        <v>45009</v>
      </c>
      <c r="I995" t="s">
        <v>253</v>
      </c>
      <c r="K995" t="s">
        <v>1430</v>
      </c>
      <c r="L995" t="s">
        <v>1409</v>
      </c>
      <c r="N995" t="s">
        <v>1434</v>
      </c>
      <c r="O995" t="s">
        <v>1411</v>
      </c>
      <c r="P995" t="s">
        <v>254</v>
      </c>
      <c r="Q995" t="s">
        <v>1412</v>
      </c>
      <c r="R995" t="s">
        <v>1412</v>
      </c>
      <c r="S995" t="s">
        <v>1412</v>
      </c>
      <c r="T995">
        <v>350000</v>
      </c>
      <c r="V995">
        <v>970.21</v>
      </c>
      <c r="W995">
        <v>990</v>
      </c>
    </row>
    <row r="996" spans="1:23">
      <c r="A996" t="s">
        <v>246</v>
      </c>
      <c r="B996" t="s">
        <v>1742</v>
      </c>
      <c r="C996" t="s">
        <v>57</v>
      </c>
      <c r="D996" t="s">
        <v>58</v>
      </c>
      <c r="E996">
        <v>12215988</v>
      </c>
      <c r="F996">
        <v>44994</v>
      </c>
      <c r="G996" t="s">
        <v>3360</v>
      </c>
      <c r="H996" s="111">
        <v>44994</v>
      </c>
      <c r="I996" t="s">
        <v>253</v>
      </c>
      <c r="K996" t="s">
        <v>1430</v>
      </c>
      <c r="L996" t="s">
        <v>1409</v>
      </c>
      <c r="N996" t="s">
        <v>1420</v>
      </c>
      <c r="O996" t="s">
        <v>1411</v>
      </c>
      <c r="P996" t="s">
        <v>252</v>
      </c>
      <c r="Q996" t="s">
        <v>1412</v>
      </c>
      <c r="R996" t="s">
        <v>1412</v>
      </c>
      <c r="S996" t="s">
        <v>1412</v>
      </c>
      <c r="T996">
        <v>300000</v>
      </c>
      <c r="V996">
        <v>1801.55</v>
      </c>
      <c r="W996">
        <v>5976.23</v>
      </c>
    </row>
    <row r="997" spans="1:23">
      <c r="A997" t="s">
        <v>246</v>
      </c>
      <c r="B997" t="s">
        <v>1742</v>
      </c>
      <c r="C997" t="s">
        <v>57</v>
      </c>
      <c r="D997" t="s">
        <v>58</v>
      </c>
      <c r="E997">
        <v>12219284</v>
      </c>
      <c r="F997">
        <v>45021</v>
      </c>
      <c r="G997" t="s">
        <v>4360</v>
      </c>
      <c r="H997" s="111">
        <v>45021</v>
      </c>
      <c r="I997" t="s">
        <v>263</v>
      </c>
      <c r="K997" t="s">
        <v>1408</v>
      </c>
      <c r="L997" t="s">
        <v>1409</v>
      </c>
      <c r="N997" t="s">
        <v>1453</v>
      </c>
      <c r="O997" t="s">
        <v>1411</v>
      </c>
      <c r="P997" t="s">
        <v>254</v>
      </c>
      <c r="S997" t="s">
        <v>1414</v>
      </c>
      <c r="T997">
        <v>150000</v>
      </c>
    </row>
    <row r="998" spans="1:23">
      <c r="A998" t="s">
        <v>246</v>
      </c>
      <c r="B998" t="s">
        <v>1742</v>
      </c>
      <c r="C998" t="s">
        <v>57</v>
      </c>
      <c r="D998" t="s">
        <v>58</v>
      </c>
      <c r="E998">
        <v>12219381</v>
      </c>
      <c r="F998">
        <v>44995</v>
      </c>
      <c r="G998" t="s">
        <v>3361</v>
      </c>
      <c r="H998" s="111">
        <v>44995</v>
      </c>
      <c r="I998" t="s">
        <v>253</v>
      </c>
      <c r="K998" t="s">
        <v>1418</v>
      </c>
      <c r="L998" t="s">
        <v>1409</v>
      </c>
      <c r="N998" t="s">
        <v>1420</v>
      </c>
      <c r="O998" t="s">
        <v>1411</v>
      </c>
      <c r="P998" t="s">
        <v>254</v>
      </c>
      <c r="Q998" t="s">
        <v>1412</v>
      </c>
      <c r="R998" t="s">
        <v>1412</v>
      </c>
      <c r="S998" t="s">
        <v>1412</v>
      </c>
      <c r="T998">
        <v>300000</v>
      </c>
      <c r="V998">
        <v>5493.16</v>
      </c>
      <c r="W998">
        <v>14971.08</v>
      </c>
    </row>
    <row r="999" spans="1:23">
      <c r="A999" t="s">
        <v>246</v>
      </c>
      <c r="B999" t="s">
        <v>1742</v>
      </c>
      <c r="C999" t="s">
        <v>57</v>
      </c>
      <c r="D999" t="s">
        <v>58</v>
      </c>
      <c r="E999">
        <v>12224021</v>
      </c>
      <c r="F999">
        <v>44996</v>
      </c>
      <c r="G999" t="s">
        <v>3362</v>
      </c>
      <c r="H999" s="111">
        <v>44996</v>
      </c>
      <c r="I999" t="s">
        <v>253</v>
      </c>
      <c r="K999" t="s">
        <v>1408</v>
      </c>
      <c r="L999" t="s">
        <v>1409</v>
      </c>
      <c r="N999" t="s">
        <v>1425</v>
      </c>
      <c r="O999" t="s">
        <v>1411</v>
      </c>
      <c r="P999" t="s">
        <v>254</v>
      </c>
      <c r="Q999" t="s">
        <v>1412</v>
      </c>
      <c r="R999" t="s">
        <v>1412</v>
      </c>
      <c r="S999" t="s">
        <v>1412</v>
      </c>
      <c r="T999">
        <v>300000</v>
      </c>
      <c r="V999">
        <v>5656.63</v>
      </c>
      <c r="W999">
        <v>10840.72</v>
      </c>
    </row>
    <row r="1000" spans="1:23">
      <c r="A1000" t="s">
        <v>246</v>
      </c>
      <c r="B1000" t="s">
        <v>1742</v>
      </c>
      <c r="C1000" t="s">
        <v>57</v>
      </c>
      <c r="D1000" t="s">
        <v>58</v>
      </c>
      <c r="E1000">
        <v>12224893</v>
      </c>
      <c r="F1000">
        <v>44998</v>
      </c>
      <c r="G1000" t="s">
        <v>3363</v>
      </c>
      <c r="H1000" s="111">
        <v>44998</v>
      </c>
      <c r="I1000" t="s">
        <v>253</v>
      </c>
      <c r="K1000" t="s">
        <v>1430</v>
      </c>
      <c r="L1000" t="s">
        <v>1409</v>
      </c>
      <c r="N1000" t="s">
        <v>1447</v>
      </c>
      <c r="O1000" t="s">
        <v>1411</v>
      </c>
      <c r="P1000" t="s">
        <v>254</v>
      </c>
      <c r="Q1000" t="s">
        <v>1412</v>
      </c>
      <c r="R1000" t="s">
        <v>1412</v>
      </c>
      <c r="S1000" t="s">
        <v>1412</v>
      </c>
      <c r="T1000">
        <v>15000</v>
      </c>
      <c r="V1000">
        <v>10956.55</v>
      </c>
      <c r="W1000">
        <v>17618.599999999999</v>
      </c>
    </row>
    <row r="1001" spans="1:23">
      <c r="A1001" t="s">
        <v>246</v>
      </c>
      <c r="B1001" t="s">
        <v>1742</v>
      </c>
      <c r="C1001" t="s">
        <v>57</v>
      </c>
      <c r="D1001" t="s">
        <v>58</v>
      </c>
      <c r="E1001">
        <v>12249524</v>
      </c>
      <c r="F1001">
        <v>45002</v>
      </c>
      <c r="G1001" t="s">
        <v>3364</v>
      </c>
      <c r="H1001" s="111">
        <v>45002</v>
      </c>
      <c r="I1001" t="s">
        <v>253</v>
      </c>
      <c r="K1001" t="s">
        <v>1408</v>
      </c>
      <c r="L1001" t="s">
        <v>1409</v>
      </c>
      <c r="N1001" t="s">
        <v>1432</v>
      </c>
      <c r="O1001" t="s">
        <v>1411</v>
      </c>
      <c r="P1001" t="s">
        <v>254</v>
      </c>
      <c r="Q1001" t="s">
        <v>1412</v>
      </c>
      <c r="R1001" t="s">
        <v>1412</v>
      </c>
      <c r="S1001" t="s">
        <v>1412</v>
      </c>
      <c r="T1001">
        <v>200000</v>
      </c>
      <c r="V1001">
        <v>642.79999999999995</v>
      </c>
      <c r="W1001">
        <v>3164.76</v>
      </c>
    </row>
    <row r="1002" spans="1:23">
      <c r="A1002" t="s">
        <v>246</v>
      </c>
      <c r="B1002" t="s">
        <v>1742</v>
      </c>
      <c r="C1002" t="s">
        <v>57</v>
      </c>
      <c r="D1002" t="s">
        <v>58</v>
      </c>
      <c r="E1002">
        <v>12282473</v>
      </c>
      <c r="F1002">
        <v>45012</v>
      </c>
      <c r="G1002" t="s">
        <v>3365</v>
      </c>
      <c r="H1002" s="111">
        <v>45012</v>
      </c>
      <c r="I1002" t="s">
        <v>263</v>
      </c>
      <c r="K1002" t="s">
        <v>1408</v>
      </c>
      <c r="L1002" t="s">
        <v>1409</v>
      </c>
      <c r="N1002" t="s">
        <v>3148</v>
      </c>
      <c r="O1002" t="s">
        <v>1411</v>
      </c>
      <c r="P1002" t="s">
        <v>252</v>
      </c>
      <c r="R1002" t="s">
        <v>1414</v>
      </c>
      <c r="S1002" t="s">
        <v>1412</v>
      </c>
      <c r="T1002">
        <v>300000</v>
      </c>
    </row>
    <row r="1003" spans="1:23">
      <c r="A1003" t="s">
        <v>246</v>
      </c>
      <c r="B1003" t="s">
        <v>1742</v>
      </c>
      <c r="C1003" t="s">
        <v>57</v>
      </c>
      <c r="D1003" t="s">
        <v>58</v>
      </c>
      <c r="E1003">
        <v>12343113</v>
      </c>
      <c r="F1003">
        <v>45026</v>
      </c>
      <c r="G1003" t="s">
        <v>4361</v>
      </c>
      <c r="H1003" s="111">
        <v>45027</v>
      </c>
      <c r="I1003" t="s">
        <v>253</v>
      </c>
      <c r="K1003" t="s">
        <v>1408</v>
      </c>
      <c r="L1003" t="s">
        <v>1409</v>
      </c>
      <c r="N1003" t="s">
        <v>1483</v>
      </c>
      <c r="O1003" t="s">
        <v>1411</v>
      </c>
      <c r="P1003" t="s">
        <v>254</v>
      </c>
      <c r="Q1003" t="s">
        <v>1412</v>
      </c>
      <c r="R1003" t="s">
        <v>1412</v>
      </c>
      <c r="S1003" t="s">
        <v>1412</v>
      </c>
      <c r="T1003">
        <v>60000</v>
      </c>
      <c r="V1003">
        <v>10793.75</v>
      </c>
      <c r="W1003">
        <v>14663.75</v>
      </c>
    </row>
    <row r="1004" spans="1:23">
      <c r="A1004" t="s">
        <v>246</v>
      </c>
      <c r="B1004" t="s">
        <v>1742</v>
      </c>
      <c r="C1004" t="s">
        <v>57</v>
      </c>
      <c r="D1004" t="s">
        <v>58</v>
      </c>
      <c r="E1004">
        <v>12378913</v>
      </c>
      <c r="F1004">
        <v>45034</v>
      </c>
      <c r="G1004" t="s">
        <v>4362</v>
      </c>
      <c r="H1004" s="111">
        <v>45034</v>
      </c>
      <c r="I1004" t="s">
        <v>263</v>
      </c>
      <c r="K1004" t="s">
        <v>1408</v>
      </c>
      <c r="L1004" t="s">
        <v>1409</v>
      </c>
      <c r="N1004" t="s">
        <v>1432</v>
      </c>
      <c r="O1004" t="s">
        <v>1411</v>
      </c>
      <c r="P1004" t="s">
        <v>252</v>
      </c>
      <c r="S1004" t="s">
        <v>1414</v>
      </c>
      <c r="T1004">
        <v>10000</v>
      </c>
    </row>
    <row r="1005" spans="1:23">
      <c r="A1005" t="s">
        <v>246</v>
      </c>
      <c r="B1005" t="s">
        <v>1742</v>
      </c>
      <c r="C1005" t="s">
        <v>57</v>
      </c>
      <c r="D1005" t="s">
        <v>58</v>
      </c>
      <c r="E1005">
        <v>12394640</v>
      </c>
      <c r="F1005">
        <v>45040</v>
      </c>
      <c r="G1005" t="s">
        <v>4363</v>
      </c>
      <c r="H1005" s="111">
        <v>45040</v>
      </c>
      <c r="I1005" t="s">
        <v>253</v>
      </c>
      <c r="K1005" t="s">
        <v>1408</v>
      </c>
      <c r="L1005" t="s">
        <v>1409</v>
      </c>
      <c r="N1005" t="s">
        <v>1486</v>
      </c>
      <c r="O1005" t="s">
        <v>1411</v>
      </c>
      <c r="P1005" t="s">
        <v>252</v>
      </c>
      <c r="Q1005" t="s">
        <v>1412</v>
      </c>
      <c r="R1005" t="s">
        <v>1412</v>
      </c>
      <c r="S1005" t="s">
        <v>1412</v>
      </c>
      <c r="T1005">
        <v>10000</v>
      </c>
      <c r="V1005">
        <v>3432.21</v>
      </c>
      <c r="W1005">
        <v>5150</v>
      </c>
    </row>
    <row r="1006" spans="1:23">
      <c r="A1006" t="s">
        <v>246</v>
      </c>
      <c r="B1006" t="s">
        <v>1742</v>
      </c>
      <c r="C1006" t="s">
        <v>57</v>
      </c>
      <c r="D1006" t="s">
        <v>58</v>
      </c>
      <c r="E1006">
        <v>12408518</v>
      </c>
      <c r="F1006">
        <v>45054</v>
      </c>
      <c r="G1006" t="s">
        <v>4831</v>
      </c>
      <c r="H1006" s="111">
        <v>45054</v>
      </c>
      <c r="I1006" t="s">
        <v>263</v>
      </c>
      <c r="K1006" t="s">
        <v>1408</v>
      </c>
      <c r="L1006" t="s">
        <v>1409</v>
      </c>
      <c r="N1006" t="s">
        <v>1413</v>
      </c>
      <c r="O1006" t="s">
        <v>1411</v>
      </c>
      <c r="P1006" t="s">
        <v>254</v>
      </c>
      <c r="S1006" t="s">
        <v>1414</v>
      </c>
      <c r="T1006">
        <v>10000</v>
      </c>
    </row>
    <row r="1007" spans="1:23">
      <c r="A1007" t="s">
        <v>246</v>
      </c>
      <c r="B1007" t="s">
        <v>1742</v>
      </c>
      <c r="C1007" t="s">
        <v>57</v>
      </c>
      <c r="D1007" t="s">
        <v>58</v>
      </c>
      <c r="E1007">
        <v>12458085</v>
      </c>
      <c r="F1007">
        <v>45054</v>
      </c>
      <c r="G1007" t="s">
        <v>4830</v>
      </c>
      <c r="H1007" s="111">
        <v>45054</v>
      </c>
      <c r="I1007" t="s">
        <v>282</v>
      </c>
      <c r="K1007" t="s">
        <v>1418</v>
      </c>
      <c r="L1007" t="s">
        <v>1409</v>
      </c>
      <c r="N1007" t="s">
        <v>1447</v>
      </c>
      <c r="O1007" t="s">
        <v>1411</v>
      </c>
      <c r="P1007" t="s">
        <v>254</v>
      </c>
      <c r="S1007" t="s">
        <v>1414</v>
      </c>
      <c r="T1007">
        <v>60000</v>
      </c>
    </row>
    <row r="1008" spans="1:23">
      <c r="A1008" t="s">
        <v>246</v>
      </c>
      <c r="B1008" t="s">
        <v>1742</v>
      </c>
      <c r="C1008" t="s">
        <v>57</v>
      </c>
      <c r="D1008" t="s">
        <v>58</v>
      </c>
      <c r="E1008">
        <v>12478715</v>
      </c>
      <c r="F1008">
        <v>45058</v>
      </c>
      <c r="G1008" t="s">
        <v>4832</v>
      </c>
      <c r="H1008" s="111">
        <v>45058</v>
      </c>
      <c r="I1008" t="s">
        <v>263</v>
      </c>
      <c r="K1008" t="s">
        <v>1408</v>
      </c>
      <c r="L1008" t="s">
        <v>1409</v>
      </c>
      <c r="N1008" t="s">
        <v>1410</v>
      </c>
      <c r="O1008" t="s">
        <v>1411</v>
      </c>
      <c r="P1008" t="s">
        <v>254</v>
      </c>
      <c r="S1008" t="s">
        <v>1414</v>
      </c>
      <c r="T1008">
        <v>10000</v>
      </c>
    </row>
    <row r="1009" spans="1:23">
      <c r="A1009" t="s">
        <v>246</v>
      </c>
      <c r="B1009" t="s">
        <v>1742</v>
      </c>
      <c r="C1009" t="s">
        <v>57</v>
      </c>
      <c r="D1009" t="s">
        <v>58</v>
      </c>
      <c r="E1009">
        <v>12484024</v>
      </c>
      <c r="F1009">
        <v>45061</v>
      </c>
      <c r="G1009" t="s">
        <v>4833</v>
      </c>
      <c r="H1009" s="111">
        <v>45061</v>
      </c>
      <c r="I1009" t="s">
        <v>253</v>
      </c>
      <c r="K1009" t="s">
        <v>1408</v>
      </c>
      <c r="L1009" t="s">
        <v>1409</v>
      </c>
      <c r="N1009" t="s">
        <v>1444</v>
      </c>
      <c r="O1009" t="s">
        <v>1411</v>
      </c>
      <c r="P1009" t="s">
        <v>254</v>
      </c>
      <c r="Q1009" t="s">
        <v>1429</v>
      </c>
      <c r="R1009" t="s">
        <v>1429</v>
      </c>
      <c r="S1009" t="s">
        <v>1415</v>
      </c>
      <c r="T1009">
        <v>10000</v>
      </c>
      <c r="V1009">
        <v>19.62</v>
      </c>
      <c r="W1009">
        <v>420.95</v>
      </c>
    </row>
    <row r="1010" spans="1:23">
      <c r="A1010" t="s">
        <v>246</v>
      </c>
      <c r="B1010" t="s">
        <v>1742</v>
      </c>
      <c r="C1010" t="s">
        <v>1107</v>
      </c>
      <c r="D1010" t="s">
        <v>54</v>
      </c>
      <c r="E1010">
        <v>12435016</v>
      </c>
      <c r="F1010">
        <v>45049</v>
      </c>
      <c r="G1010" t="s">
        <v>4834</v>
      </c>
      <c r="H1010" s="111">
        <v>45049</v>
      </c>
      <c r="I1010" t="s">
        <v>263</v>
      </c>
      <c r="K1010" t="s">
        <v>1408</v>
      </c>
      <c r="L1010" t="s">
        <v>1409</v>
      </c>
      <c r="N1010" t="s">
        <v>1447</v>
      </c>
      <c r="O1010" t="s">
        <v>1411</v>
      </c>
      <c r="P1010" t="s">
        <v>252</v>
      </c>
      <c r="R1010" t="s">
        <v>1414</v>
      </c>
      <c r="S1010" t="s">
        <v>1412</v>
      </c>
      <c r="T1010">
        <v>10000</v>
      </c>
    </row>
    <row r="1011" spans="1:23">
      <c r="A1011" t="s">
        <v>246</v>
      </c>
      <c r="B1011" t="s">
        <v>1742</v>
      </c>
      <c r="C1011" t="s">
        <v>4364</v>
      </c>
      <c r="D1011" t="s">
        <v>54</v>
      </c>
      <c r="E1011">
        <v>12357259</v>
      </c>
      <c r="F1011">
        <v>45028</v>
      </c>
      <c r="G1011" t="s">
        <v>4365</v>
      </c>
      <c r="H1011" s="111">
        <v>45028</v>
      </c>
      <c r="I1011" t="s">
        <v>253</v>
      </c>
      <c r="K1011" t="s">
        <v>1418</v>
      </c>
      <c r="L1011" t="s">
        <v>1409</v>
      </c>
      <c r="N1011" t="s">
        <v>1423</v>
      </c>
      <c r="O1011" t="s">
        <v>1411</v>
      </c>
      <c r="P1011" t="s">
        <v>254</v>
      </c>
      <c r="Q1011" t="s">
        <v>1412</v>
      </c>
      <c r="R1011" t="s">
        <v>1412</v>
      </c>
      <c r="S1011" t="s">
        <v>1412</v>
      </c>
      <c r="T1011">
        <v>30000</v>
      </c>
      <c r="V1011">
        <v>0</v>
      </c>
      <c r="W1011">
        <v>10137.9</v>
      </c>
    </row>
    <row r="1012" spans="1:23">
      <c r="A1012" t="s">
        <v>246</v>
      </c>
      <c r="B1012" t="s">
        <v>1742</v>
      </c>
      <c r="C1012" t="s">
        <v>4364</v>
      </c>
      <c r="D1012" t="s">
        <v>54</v>
      </c>
      <c r="E1012">
        <v>12373071</v>
      </c>
      <c r="F1012">
        <v>45033</v>
      </c>
      <c r="G1012" t="s">
        <v>4366</v>
      </c>
      <c r="H1012" s="111">
        <v>45033</v>
      </c>
      <c r="I1012" t="s">
        <v>253</v>
      </c>
      <c r="K1012" t="s">
        <v>1408</v>
      </c>
      <c r="L1012" t="s">
        <v>1409</v>
      </c>
      <c r="N1012" t="s">
        <v>1444</v>
      </c>
      <c r="O1012" t="s">
        <v>1411</v>
      </c>
      <c r="P1012" t="s">
        <v>252</v>
      </c>
      <c r="Q1012" t="s">
        <v>1412</v>
      </c>
      <c r="R1012" t="s">
        <v>1412</v>
      </c>
      <c r="S1012" t="s">
        <v>1412</v>
      </c>
      <c r="T1012">
        <v>10000</v>
      </c>
      <c r="V1012">
        <v>18.66</v>
      </c>
      <c r="W1012">
        <v>215.25</v>
      </c>
    </row>
    <row r="1013" spans="1:23">
      <c r="A1013" t="s">
        <v>246</v>
      </c>
      <c r="B1013" t="s">
        <v>1742</v>
      </c>
      <c r="C1013" t="s">
        <v>4364</v>
      </c>
      <c r="D1013" t="s">
        <v>54</v>
      </c>
      <c r="E1013">
        <v>12374056</v>
      </c>
      <c r="F1013">
        <v>45033</v>
      </c>
      <c r="G1013" t="s">
        <v>4367</v>
      </c>
      <c r="H1013" s="111">
        <v>45033</v>
      </c>
      <c r="I1013" t="s">
        <v>263</v>
      </c>
      <c r="K1013" t="s">
        <v>1408</v>
      </c>
      <c r="L1013" t="s">
        <v>1409</v>
      </c>
      <c r="N1013" t="s">
        <v>1432</v>
      </c>
      <c r="O1013" t="s">
        <v>1411</v>
      </c>
      <c r="P1013" t="s">
        <v>252</v>
      </c>
      <c r="S1013" t="s">
        <v>1414</v>
      </c>
      <c r="T1013">
        <v>10000</v>
      </c>
    </row>
    <row r="1014" spans="1:23">
      <c r="A1014" t="s">
        <v>246</v>
      </c>
      <c r="B1014" t="s">
        <v>1742</v>
      </c>
      <c r="C1014" t="s">
        <v>343</v>
      </c>
      <c r="D1014" t="s">
        <v>54</v>
      </c>
      <c r="E1014">
        <v>12351824</v>
      </c>
      <c r="F1014">
        <v>45027</v>
      </c>
      <c r="G1014" t="s">
        <v>4368</v>
      </c>
      <c r="H1014" s="111">
        <v>45027</v>
      </c>
      <c r="I1014" t="s">
        <v>263</v>
      </c>
      <c r="K1014" t="s">
        <v>1408</v>
      </c>
      <c r="L1014" t="s">
        <v>1409</v>
      </c>
      <c r="N1014" t="s">
        <v>1444</v>
      </c>
      <c r="O1014" t="s">
        <v>1411</v>
      </c>
      <c r="P1014" t="s">
        <v>252</v>
      </c>
      <c r="S1014" t="s">
        <v>1414</v>
      </c>
      <c r="T1014">
        <v>10000</v>
      </c>
    </row>
    <row r="1015" spans="1:23">
      <c r="A1015" t="s">
        <v>246</v>
      </c>
      <c r="B1015" t="s">
        <v>1742</v>
      </c>
      <c r="C1015" t="s">
        <v>344</v>
      </c>
      <c r="D1015" t="s">
        <v>54</v>
      </c>
      <c r="E1015">
        <v>12447768</v>
      </c>
      <c r="F1015">
        <v>45050</v>
      </c>
      <c r="G1015" t="s">
        <v>4835</v>
      </c>
      <c r="H1015" s="111">
        <v>45050</v>
      </c>
      <c r="I1015" t="s">
        <v>263</v>
      </c>
      <c r="K1015" t="s">
        <v>1408</v>
      </c>
      <c r="L1015" t="s">
        <v>1409</v>
      </c>
      <c r="N1015" t="s">
        <v>1444</v>
      </c>
      <c r="O1015" t="s">
        <v>1411</v>
      </c>
      <c r="P1015" t="s">
        <v>254</v>
      </c>
      <c r="S1015" t="s">
        <v>1414</v>
      </c>
      <c r="T1015">
        <v>10000</v>
      </c>
    </row>
    <row r="1016" spans="1:23">
      <c r="A1016" t="s">
        <v>246</v>
      </c>
      <c r="B1016" t="s">
        <v>1742</v>
      </c>
      <c r="C1016" t="s">
        <v>1748</v>
      </c>
      <c r="D1016" t="s">
        <v>54</v>
      </c>
      <c r="E1016">
        <v>12033426</v>
      </c>
      <c r="F1016">
        <v>44949</v>
      </c>
      <c r="G1016" t="s">
        <v>1749</v>
      </c>
      <c r="H1016" s="111">
        <v>44949</v>
      </c>
      <c r="I1016" t="s">
        <v>253</v>
      </c>
      <c r="K1016" t="s">
        <v>1408</v>
      </c>
      <c r="L1016" t="s">
        <v>1409</v>
      </c>
      <c r="N1016" t="s">
        <v>1413</v>
      </c>
      <c r="O1016" t="s">
        <v>1411</v>
      </c>
      <c r="P1016" t="s">
        <v>254</v>
      </c>
      <c r="Q1016" t="s">
        <v>1412</v>
      </c>
      <c r="R1016" t="s">
        <v>1412</v>
      </c>
      <c r="S1016" t="s">
        <v>1412</v>
      </c>
      <c r="T1016">
        <v>20000</v>
      </c>
      <c r="V1016">
        <v>555.23</v>
      </c>
      <c r="W1016">
        <v>746</v>
      </c>
    </row>
    <row r="1017" spans="1:23">
      <c r="A1017" t="s">
        <v>246</v>
      </c>
      <c r="B1017" t="s">
        <v>1742</v>
      </c>
      <c r="C1017" t="s">
        <v>1748</v>
      </c>
      <c r="D1017" t="s">
        <v>54</v>
      </c>
      <c r="E1017">
        <v>12289867</v>
      </c>
      <c r="F1017">
        <v>45013</v>
      </c>
      <c r="G1017" t="s">
        <v>3366</v>
      </c>
      <c r="H1017" s="111">
        <v>45013</v>
      </c>
      <c r="I1017" t="s">
        <v>282</v>
      </c>
      <c r="K1017" t="s">
        <v>1408</v>
      </c>
      <c r="L1017" t="s">
        <v>1409</v>
      </c>
      <c r="N1017" t="s">
        <v>1426</v>
      </c>
      <c r="O1017" t="s">
        <v>1411</v>
      </c>
      <c r="P1017" t="s">
        <v>252</v>
      </c>
      <c r="R1017" t="s">
        <v>1414</v>
      </c>
      <c r="S1017" t="s">
        <v>1412</v>
      </c>
      <c r="T1017">
        <v>350000</v>
      </c>
    </row>
    <row r="1018" spans="1:23">
      <c r="A1018" t="s">
        <v>246</v>
      </c>
      <c r="B1018" t="s">
        <v>1742</v>
      </c>
      <c r="C1018" t="s">
        <v>1748</v>
      </c>
      <c r="D1018" t="s">
        <v>54</v>
      </c>
      <c r="E1018">
        <v>12290554</v>
      </c>
      <c r="F1018">
        <v>45013</v>
      </c>
      <c r="G1018" t="s">
        <v>3367</v>
      </c>
      <c r="H1018" s="111">
        <v>45014</v>
      </c>
      <c r="I1018" t="s">
        <v>263</v>
      </c>
      <c r="K1018" t="s">
        <v>1408</v>
      </c>
      <c r="L1018" t="s">
        <v>1409</v>
      </c>
      <c r="N1018" t="s">
        <v>1420</v>
      </c>
      <c r="O1018" t="s">
        <v>1411</v>
      </c>
      <c r="P1018" t="s">
        <v>254</v>
      </c>
      <c r="S1018" t="s">
        <v>1414</v>
      </c>
      <c r="T1018">
        <v>80000</v>
      </c>
    </row>
    <row r="1019" spans="1:23">
      <c r="A1019" t="s">
        <v>246</v>
      </c>
      <c r="B1019" t="s">
        <v>1742</v>
      </c>
      <c r="C1019" t="s">
        <v>1748</v>
      </c>
      <c r="D1019" t="s">
        <v>54</v>
      </c>
      <c r="E1019">
        <v>12297541</v>
      </c>
      <c r="F1019">
        <v>45014</v>
      </c>
      <c r="G1019" t="s">
        <v>3369</v>
      </c>
      <c r="H1019" s="111">
        <v>45014</v>
      </c>
      <c r="I1019" t="s">
        <v>253</v>
      </c>
      <c r="K1019" t="s">
        <v>1408</v>
      </c>
      <c r="L1019" t="s">
        <v>1409</v>
      </c>
      <c r="N1019" t="s">
        <v>1454</v>
      </c>
      <c r="O1019" t="s">
        <v>1411</v>
      </c>
      <c r="P1019" t="s">
        <v>252</v>
      </c>
      <c r="Q1019" t="s">
        <v>1412</v>
      </c>
      <c r="R1019" t="s">
        <v>1412</v>
      </c>
      <c r="S1019" t="s">
        <v>1412</v>
      </c>
      <c r="T1019">
        <v>350000</v>
      </c>
      <c r="V1019">
        <v>3241.76</v>
      </c>
      <c r="W1019">
        <v>3729.42</v>
      </c>
    </row>
    <row r="1020" spans="1:23">
      <c r="A1020" t="s">
        <v>246</v>
      </c>
      <c r="B1020" t="s">
        <v>1742</v>
      </c>
      <c r="C1020" t="s">
        <v>1748</v>
      </c>
      <c r="D1020" t="s">
        <v>54</v>
      </c>
      <c r="E1020">
        <v>12401707</v>
      </c>
      <c r="F1020">
        <v>45041</v>
      </c>
      <c r="G1020" t="s">
        <v>4369</v>
      </c>
      <c r="H1020" s="111">
        <v>45041</v>
      </c>
      <c r="I1020" t="s">
        <v>282</v>
      </c>
      <c r="K1020" t="s">
        <v>1408</v>
      </c>
      <c r="L1020" t="s">
        <v>1409</v>
      </c>
      <c r="N1020" t="s">
        <v>1432</v>
      </c>
      <c r="O1020" t="s">
        <v>1411</v>
      </c>
      <c r="P1020" t="s">
        <v>254</v>
      </c>
      <c r="R1020" t="s">
        <v>1414</v>
      </c>
      <c r="S1020" t="s">
        <v>1412</v>
      </c>
      <c r="T1020">
        <v>10000</v>
      </c>
    </row>
    <row r="1021" spans="1:23">
      <c r="A1021" t="s">
        <v>246</v>
      </c>
      <c r="B1021" t="s">
        <v>126</v>
      </c>
      <c r="C1021" t="s">
        <v>45</v>
      </c>
      <c r="D1021" t="s">
        <v>46</v>
      </c>
      <c r="E1021">
        <v>11418678</v>
      </c>
      <c r="F1021">
        <v>44818</v>
      </c>
      <c r="G1021" t="s">
        <v>393</v>
      </c>
      <c r="H1021" s="111">
        <v>44819</v>
      </c>
      <c r="I1021" t="s">
        <v>282</v>
      </c>
      <c r="K1021" t="s">
        <v>1408</v>
      </c>
      <c r="L1021" t="s">
        <v>1409</v>
      </c>
      <c r="N1021" t="s">
        <v>1453</v>
      </c>
      <c r="O1021" t="s">
        <v>1411</v>
      </c>
      <c r="P1021" t="s">
        <v>252</v>
      </c>
      <c r="T1021">
        <v>15000</v>
      </c>
    </row>
    <row r="1022" spans="1:23">
      <c r="A1022" t="s">
        <v>246</v>
      </c>
      <c r="B1022" t="s">
        <v>126</v>
      </c>
      <c r="C1022" t="s">
        <v>45</v>
      </c>
      <c r="D1022" t="s">
        <v>46</v>
      </c>
      <c r="E1022">
        <v>11423118</v>
      </c>
      <c r="F1022">
        <v>44819</v>
      </c>
      <c r="G1022" t="s">
        <v>394</v>
      </c>
      <c r="H1022" s="111">
        <v>44821</v>
      </c>
      <c r="I1022" t="s">
        <v>253</v>
      </c>
      <c r="K1022" t="s">
        <v>1408</v>
      </c>
      <c r="L1022" t="s">
        <v>1438</v>
      </c>
      <c r="N1022" t="s">
        <v>1475</v>
      </c>
      <c r="O1022" t="s">
        <v>1411</v>
      </c>
      <c r="P1022" t="s">
        <v>252</v>
      </c>
      <c r="Q1022" t="s">
        <v>1412</v>
      </c>
      <c r="R1022" t="s">
        <v>1412</v>
      </c>
      <c r="S1022" t="s">
        <v>1412</v>
      </c>
      <c r="T1022">
        <v>15000</v>
      </c>
    </row>
    <row r="1023" spans="1:23">
      <c r="A1023" t="s">
        <v>246</v>
      </c>
      <c r="B1023" t="s">
        <v>126</v>
      </c>
      <c r="C1023" t="s">
        <v>45</v>
      </c>
      <c r="D1023" t="s">
        <v>46</v>
      </c>
      <c r="E1023">
        <v>11423118</v>
      </c>
      <c r="F1023">
        <v>44819</v>
      </c>
      <c r="G1023" t="s">
        <v>394</v>
      </c>
      <c r="H1023" s="111">
        <v>44821</v>
      </c>
      <c r="I1023" t="s">
        <v>253</v>
      </c>
      <c r="K1023" t="s">
        <v>1408</v>
      </c>
      <c r="L1023" t="s">
        <v>1409</v>
      </c>
      <c r="N1023" t="s">
        <v>1475</v>
      </c>
      <c r="O1023" t="s">
        <v>1411</v>
      </c>
      <c r="P1023" t="s">
        <v>252</v>
      </c>
      <c r="Q1023" t="s">
        <v>1412</v>
      </c>
      <c r="R1023" t="s">
        <v>1412</v>
      </c>
      <c r="S1023" t="s">
        <v>1412</v>
      </c>
      <c r="T1023">
        <v>15000</v>
      </c>
      <c r="V1023">
        <v>15730.35</v>
      </c>
      <c r="W1023">
        <v>20745</v>
      </c>
    </row>
    <row r="1024" spans="1:23">
      <c r="A1024" t="s">
        <v>246</v>
      </c>
      <c r="B1024" t="s">
        <v>126</v>
      </c>
      <c r="C1024" t="s">
        <v>45</v>
      </c>
      <c r="D1024" t="s">
        <v>46</v>
      </c>
      <c r="E1024">
        <v>11532075</v>
      </c>
      <c r="F1024">
        <v>44832</v>
      </c>
      <c r="G1024" t="s">
        <v>395</v>
      </c>
      <c r="H1024" s="111">
        <v>44833</v>
      </c>
      <c r="I1024" t="s">
        <v>253</v>
      </c>
      <c r="K1024" t="s">
        <v>1418</v>
      </c>
      <c r="L1024" t="s">
        <v>1409</v>
      </c>
      <c r="N1024" t="s">
        <v>1447</v>
      </c>
      <c r="O1024" t="s">
        <v>1411</v>
      </c>
      <c r="P1024" t="s">
        <v>254</v>
      </c>
      <c r="Q1024" t="s">
        <v>1412</v>
      </c>
      <c r="R1024" t="s">
        <v>1412</v>
      </c>
      <c r="S1024" t="s">
        <v>1412</v>
      </c>
      <c r="T1024">
        <v>50000</v>
      </c>
      <c r="V1024">
        <v>322.98</v>
      </c>
      <c r="W1024">
        <v>63871.47</v>
      </c>
    </row>
    <row r="1025" spans="1:23">
      <c r="A1025" t="s">
        <v>246</v>
      </c>
      <c r="B1025" t="s">
        <v>1912</v>
      </c>
      <c r="C1025" t="s">
        <v>1792</v>
      </c>
      <c r="D1025" t="s">
        <v>1528</v>
      </c>
      <c r="E1025">
        <v>12210110</v>
      </c>
      <c r="F1025">
        <v>44993</v>
      </c>
      <c r="G1025" t="s">
        <v>3993</v>
      </c>
      <c r="H1025" s="111">
        <v>44993</v>
      </c>
      <c r="I1025" t="s">
        <v>282</v>
      </c>
      <c r="K1025" t="s">
        <v>1408</v>
      </c>
      <c r="L1025" t="s">
        <v>1409</v>
      </c>
      <c r="N1025" t="s">
        <v>1434</v>
      </c>
      <c r="O1025" t="s">
        <v>1411</v>
      </c>
      <c r="P1025" t="s">
        <v>254</v>
      </c>
      <c r="S1025" t="s">
        <v>1414</v>
      </c>
      <c r="T1025">
        <v>20000</v>
      </c>
    </row>
    <row r="1026" spans="1:23">
      <c r="A1026" t="s">
        <v>246</v>
      </c>
      <c r="B1026" t="s">
        <v>1912</v>
      </c>
      <c r="C1026" t="s">
        <v>1691</v>
      </c>
      <c r="D1026" t="s">
        <v>1528</v>
      </c>
      <c r="E1026">
        <v>7610153</v>
      </c>
      <c r="F1026">
        <v>44995</v>
      </c>
      <c r="G1026" t="s">
        <v>3996</v>
      </c>
      <c r="H1026" s="111">
        <v>44995</v>
      </c>
      <c r="I1026" t="s">
        <v>253</v>
      </c>
      <c r="K1026" t="s">
        <v>1418</v>
      </c>
      <c r="L1026" t="s">
        <v>1409</v>
      </c>
      <c r="N1026" t="s">
        <v>4745</v>
      </c>
      <c r="O1026" t="s">
        <v>1411</v>
      </c>
      <c r="P1026" t="s">
        <v>254</v>
      </c>
      <c r="Q1026" t="s">
        <v>1412</v>
      </c>
      <c r="R1026" t="s">
        <v>1412</v>
      </c>
      <c r="S1026" t="s">
        <v>1412</v>
      </c>
      <c r="T1026">
        <v>30000</v>
      </c>
      <c r="V1026">
        <v>15253.03</v>
      </c>
      <c r="W1026">
        <v>30482</v>
      </c>
    </row>
    <row r="1027" spans="1:23">
      <c r="A1027" t="s">
        <v>246</v>
      </c>
      <c r="B1027" t="s">
        <v>1912</v>
      </c>
      <c r="C1027" t="s">
        <v>1691</v>
      </c>
      <c r="D1027" t="s">
        <v>1528</v>
      </c>
      <c r="E1027">
        <v>12055525</v>
      </c>
      <c r="F1027">
        <v>44957</v>
      </c>
      <c r="G1027" t="s">
        <v>1913</v>
      </c>
      <c r="H1027" s="111">
        <v>44957</v>
      </c>
      <c r="I1027" t="s">
        <v>253</v>
      </c>
      <c r="K1027" t="s">
        <v>1418</v>
      </c>
      <c r="L1027" t="s">
        <v>1409</v>
      </c>
      <c r="N1027" t="s">
        <v>1462</v>
      </c>
      <c r="O1027" t="s">
        <v>1411</v>
      </c>
      <c r="P1027" t="s">
        <v>252</v>
      </c>
      <c r="Q1027" t="s">
        <v>1412</v>
      </c>
      <c r="R1027" t="s">
        <v>1412</v>
      </c>
      <c r="S1027" t="s">
        <v>1412</v>
      </c>
      <c r="T1027">
        <v>30000</v>
      </c>
      <c r="V1027">
        <v>23.8</v>
      </c>
      <c r="W1027">
        <v>166.25</v>
      </c>
    </row>
    <row r="1028" spans="1:23">
      <c r="A1028" t="s">
        <v>246</v>
      </c>
      <c r="B1028" t="s">
        <v>1912</v>
      </c>
      <c r="C1028" t="s">
        <v>1691</v>
      </c>
      <c r="D1028" t="s">
        <v>1528</v>
      </c>
      <c r="E1028">
        <v>12060460</v>
      </c>
      <c r="F1028">
        <v>44956</v>
      </c>
      <c r="G1028" t="s">
        <v>1914</v>
      </c>
      <c r="H1028" s="111">
        <v>44956</v>
      </c>
      <c r="I1028" t="s">
        <v>282</v>
      </c>
      <c r="K1028" t="s">
        <v>1408</v>
      </c>
      <c r="L1028" t="s">
        <v>1409</v>
      </c>
      <c r="N1028" t="s">
        <v>1410</v>
      </c>
      <c r="O1028" t="s">
        <v>1411</v>
      </c>
      <c r="P1028" t="s">
        <v>252</v>
      </c>
      <c r="S1028" t="s">
        <v>1414</v>
      </c>
      <c r="T1028">
        <v>20000</v>
      </c>
    </row>
    <row r="1029" spans="1:23">
      <c r="A1029" t="s">
        <v>246</v>
      </c>
      <c r="B1029" t="s">
        <v>1912</v>
      </c>
      <c r="C1029" t="s">
        <v>1691</v>
      </c>
      <c r="D1029" t="s">
        <v>1528</v>
      </c>
      <c r="E1029">
        <v>12061078</v>
      </c>
      <c r="F1029">
        <v>44956</v>
      </c>
      <c r="G1029" t="s">
        <v>1915</v>
      </c>
      <c r="H1029" s="111">
        <v>44956</v>
      </c>
      <c r="I1029" t="s">
        <v>282</v>
      </c>
      <c r="K1029" t="s">
        <v>1408</v>
      </c>
      <c r="L1029" t="s">
        <v>1409</v>
      </c>
      <c r="N1029" t="s">
        <v>3148</v>
      </c>
      <c r="O1029" t="s">
        <v>1411</v>
      </c>
      <c r="P1029" t="s">
        <v>254</v>
      </c>
      <c r="T1029">
        <v>30000</v>
      </c>
    </row>
    <row r="1030" spans="1:23">
      <c r="A1030" t="s">
        <v>246</v>
      </c>
      <c r="B1030" t="s">
        <v>1912</v>
      </c>
      <c r="C1030" t="s">
        <v>1691</v>
      </c>
      <c r="D1030" t="s">
        <v>1528</v>
      </c>
      <c r="E1030">
        <v>12096637</v>
      </c>
      <c r="F1030">
        <v>44963</v>
      </c>
      <c r="G1030" t="s">
        <v>3016</v>
      </c>
      <c r="H1030" s="111">
        <v>44963</v>
      </c>
      <c r="I1030" t="s">
        <v>253</v>
      </c>
      <c r="K1030" t="s">
        <v>1408</v>
      </c>
      <c r="L1030" t="s">
        <v>1409</v>
      </c>
      <c r="N1030" t="s">
        <v>1443</v>
      </c>
      <c r="O1030" t="s">
        <v>1411</v>
      </c>
      <c r="P1030" t="s">
        <v>252</v>
      </c>
      <c r="Q1030" t="s">
        <v>1412</v>
      </c>
      <c r="R1030" t="s">
        <v>1412</v>
      </c>
      <c r="S1030" t="s">
        <v>1412</v>
      </c>
      <c r="T1030">
        <v>20000</v>
      </c>
      <c r="V1030">
        <v>6054.02</v>
      </c>
      <c r="W1030">
        <v>12257.1</v>
      </c>
    </row>
    <row r="1031" spans="1:23">
      <c r="A1031" t="s">
        <v>246</v>
      </c>
      <c r="B1031" t="s">
        <v>1912</v>
      </c>
      <c r="C1031" t="s">
        <v>1691</v>
      </c>
      <c r="D1031" t="s">
        <v>1528</v>
      </c>
      <c r="E1031">
        <v>12102246</v>
      </c>
      <c r="F1031">
        <v>44964</v>
      </c>
      <c r="G1031" t="s">
        <v>3017</v>
      </c>
      <c r="H1031" s="111">
        <v>44964</v>
      </c>
      <c r="I1031" t="s">
        <v>282</v>
      </c>
      <c r="K1031" t="s">
        <v>1408</v>
      </c>
      <c r="L1031" t="s">
        <v>1438</v>
      </c>
      <c r="N1031" t="s">
        <v>1497</v>
      </c>
      <c r="O1031" t="s">
        <v>1411</v>
      </c>
      <c r="P1031" t="s">
        <v>252</v>
      </c>
      <c r="S1031" t="s">
        <v>1414</v>
      </c>
      <c r="T1031">
        <v>30000</v>
      </c>
    </row>
    <row r="1032" spans="1:23">
      <c r="A1032" t="s">
        <v>246</v>
      </c>
      <c r="B1032" t="s">
        <v>1912</v>
      </c>
      <c r="C1032" t="s">
        <v>1691</v>
      </c>
      <c r="D1032" t="s">
        <v>1528</v>
      </c>
      <c r="E1032">
        <v>12102246</v>
      </c>
      <c r="F1032">
        <v>44964</v>
      </c>
      <c r="G1032" t="s">
        <v>3017</v>
      </c>
      <c r="H1032" s="111">
        <v>44964</v>
      </c>
      <c r="I1032" t="s">
        <v>282</v>
      </c>
      <c r="K1032" t="s">
        <v>1408</v>
      </c>
      <c r="L1032" t="s">
        <v>1409</v>
      </c>
      <c r="N1032" t="s">
        <v>1497</v>
      </c>
      <c r="O1032" t="s">
        <v>1411</v>
      </c>
      <c r="P1032" t="s">
        <v>252</v>
      </c>
      <c r="S1032" t="s">
        <v>1414</v>
      </c>
      <c r="T1032">
        <v>30000</v>
      </c>
    </row>
    <row r="1033" spans="1:23">
      <c r="A1033" t="s">
        <v>246</v>
      </c>
      <c r="B1033" t="s">
        <v>1912</v>
      </c>
      <c r="C1033" t="s">
        <v>1691</v>
      </c>
      <c r="D1033" t="s">
        <v>1528</v>
      </c>
      <c r="E1033">
        <v>12110413</v>
      </c>
      <c r="F1033">
        <v>44966</v>
      </c>
      <c r="G1033" t="s">
        <v>3018</v>
      </c>
      <c r="H1033" s="111">
        <v>44966</v>
      </c>
      <c r="I1033" t="s">
        <v>282</v>
      </c>
      <c r="K1033" t="s">
        <v>1408</v>
      </c>
      <c r="L1033" t="s">
        <v>1409</v>
      </c>
      <c r="N1033" t="s">
        <v>1473</v>
      </c>
      <c r="O1033" t="s">
        <v>1411</v>
      </c>
      <c r="P1033" t="s">
        <v>252</v>
      </c>
      <c r="S1033" t="s">
        <v>1414</v>
      </c>
      <c r="T1033">
        <v>40000</v>
      </c>
    </row>
    <row r="1034" spans="1:23">
      <c r="A1034" t="s">
        <v>246</v>
      </c>
      <c r="B1034" t="s">
        <v>1912</v>
      </c>
      <c r="C1034" t="s">
        <v>1691</v>
      </c>
      <c r="D1034" t="s">
        <v>1528</v>
      </c>
      <c r="E1034">
        <v>12116140</v>
      </c>
      <c r="F1034">
        <v>44967</v>
      </c>
      <c r="G1034" t="s">
        <v>3019</v>
      </c>
      <c r="H1034" s="111">
        <v>44967</v>
      </c>
      <c r="I1034" t="s">
        <v>282</v>
      </c>
      <c r="K1034" t="s">
        <v>1408</v>
      </c>
      <c r="L1034" t="s">
        <v>1409</v>
      </c>
      <c r="N1034" t="s">
        <v>1440</v>
      </c>
      <c r="O1034" t="s">
        <v>1411</v>
      </c>
      <c r="P1034" t="s">
        <v>252</v>
      </c>
      <c r="S1034" t="s">
        <v>1414</v>
      </c>
      <c r="T1034">
        <v>40000</v>
      </c>
    </row>
    <row r="1035" spans="1:23">
      <c r="A1035" t="s">
        <v>246</v>
      </c>
      <c r="B1035" t="s">
        <v>1912</v>
      </c>
      <c r="C1035" t="s">
        <v>1691</v>
      </c>
      <c r="D1035" t="s">
        <v>1528</v>
      </c>
      <c r="E1035">
        <v>12129014</v>
      </c>
      <c r="F1035">
        <v>44972</v>
      </c>
      <c r="G1035" t="s">
        <v>3022</v>
      </c>
      <c r="H1035" s="111">
        <v>44972</v>
      </c>
      <c r="I1035" t="s">
        <v>263</v>
      </c>
      <c r="K1035" t="s">
        <v>1408</v>
      </c>
      <c r="L1035" t="s">
        <v>1409</v>
      </c>
      <c r="N1035" t="s">
        <v>1454</v>
      </c>
      <c r="O1035" t="s">
        <v>1411</v>
      </c>
      <c r="P1035" t="s">
        <v>252</v>
      </c>
      <c r="T1035">
        <v>60000</v>
      </c>
    </row>
    <row r="1036" spans="1:23">
      <c r="A1036" t="s">
        <v>246</v>
      </c>
      <c r="B1036" t="s">
        <v>1912</v>
      </c>
      <c r="C1036" t="s">
        <v>1691</v>
      </c>
      <c r="D1036" t="s">
        <v>1528</v>
      </c>
      <c r="E1036">
        <v>12163149</v>
      </c>
      <c r="F1036">
        <v>44982</v>
      </c>
      <c r="G1036" t="s">
        <v>3025</v>
      </c>
      <c r="H1036" s="111">
        <v>44982</v>
      </c>
      <c r="I1036" t="s">
        <v>263</v>
      </c>
      <c r="K1036" t="s">
        <v>1408</v>
      </c>
      <c r="L1036" t="s">
        <v>1409</v>
      </c>
      <c r="N1036" t="s">
        <v>1425</v>
      </c>
      <c r="O1036" t="s">
        <v>1411</v>
      </c>
      <c r="P1036" t="s">
        <v>254</v>
      </c>
      <c r="T1036">
        <v>40000</v>
      </c>
    </row>
    <row r="1037" spans="1:23">
      <c r="A1037" t="s">
        <v>246</v>
      </c>
      <c r="B1037" t="s">
        <v>1912</v>
      </c>
      <c r="C1037" t="s">
        <v>1691</v>
      </c>
      <c r="D1037" t="s">
        <v>1528</v>
      </c>
      <c r="E1037">
        <v>12171379</v>
      </c>
      <c r="F1037">
        <v>44985</v>
      </c>
      <c r="G1037" t="s">
        <v>3026</v>
      </c>
      <c r="H1037" s="111">
        <v>44985</v>
      </c>
      <c r="I1037" t="s">
        <v>282</v>
      </c>
      <c r="K1037" t="s">
        <v>1408</v>
      </c>
      <c r="L1037" t="s">
        <v>1409</v>
      </c>
      <c r="N1037" t="s">
        <v>1421</v>
      </c>
      <c r="O1037" t="s">
        <v>1411</v>
      </c>
      <c r="P1037" t="s">
        <v>252</v>
      </c>
      <c r="Q1037" t="s">
        <v>1414</v>
      </c>
      <c r="R1037" t="s">
        <v>1414</v>
      </c>
      <c r="S1037" t="s">
        <v>1412</v>
      </c>
      <c r="T1037">
        <v>30000</v>
      </c>
    </row>
    <row r="1038" spans="1:23">
      <c r="A1038" t="s">
        <v>246</v>
      </c>
      <c r="B1038" t="s">
        <v>1912</v>
      </c>
      <c r="C1038" t="s">
        <v>1691</v>
      </c>
      <c r="D1038" t="s">
        <v>1528</v>
      </c>
      <c r="E1038">
        <v>12183527</v>
      </c>
      <c r="F1038">
        <v>44988</v>
      </c>
      <c r="G1038" t="s">
        <v>3997</v>
      </c>
      <c r="H1038" s="111">
        <v>44991</v>
      </c>
      <c r="I1038" t="s">
        <v>253</v>
      </c>
      <c r="K1038" t="s">
        <v>1408</v>
      </c>
      <c r="L1038" t="s">
        <v>1409</v>
      </c>
      <c r="N1038" t="s">
        <v>1439</v>
      </c>
      <c r="O1038" t="s">
        <v>1411</v>
      </c>
      <c r="P1038" t="s">
        <v>254</v>
      </c>
      <c r="Q1038" t="s">
        <v>1412</v>
      </c>
      <c r="R1038" t="s">
        <v>1412</v>
      </c>
      <c r="S1038" t="s">
        <v>1412</v>
      </c>
      <c r="T1038">
        <v>15000</v>
      </c>
      <c r="V1038">
        <v>19599.46</v>
      </c>
      <c r="W1038">
        <v>24265.49</v>
      </c>
    </row>
    <row r="1039" spans="1:23">
      <c r="A1039" t="s">
        <v>246</v>
      </c>
      <c r="B1039" t="s">
        <v>1912</v>
      </c>
      <c r="C1039" t="s">
        <v>1691</v>
      </c>
      <c r="D1039" t="s">
        <v>1528</v>
      </c>
      <c r="E1039">
        <v>12202681</v>
      </c>
      <c r="F1039">
        <v>44992</v>
      </c>
      <c r="G1039" t="s">
        <v>3998</v>
      </c>
      <c r="H1039" s="111">
        <v>44992</v>
      </c>
      <c r="I1039" t="s">
        <v>282</v>
      </c>
      <c r="K1039" t="s">
        <v>1418</v>
      </c>
      <c r="L1039" t="s">
        <v>1438</v>
      </c>
      <c r="N1039" t="s">
        <v>1451</v>
      </c>
      <c r="O1039" t="s">
        <v>1411</v>
      </c>
      <c r="P1039" t="s">
        <v>254</v>
      </c>
      <c r="Q1039" t="s">
        <v>1414</v>
      </c>
      <c r="R1039" t="s">
        <v>1414</v>
      </c>
      <c r="S1039" t="s">
        <v>1412</v>
      </c>
      <c r="T1039">
        <v>30000</v>
      </c>
    </row>
    <row r="1040" spans="1:23">
      <c r="A1040" t="s">
        <v>246</v>
      </c>
      <c r="B1040" t="s">
        <v>1912</v>
      </c>
      <c r="C1040" t="s">
        <v>1691</v>
      </c>
      <c r="D1040" t="s">
        <v>1528</v>
      </c>
      <c r="E1040">
        <v>12202681</v>
      </c>
      <c r="F1040">
        <v>44992</v>
      </c>
      <c r="G1040" t="s">
        <v>3998</v>
      </c>
      <c r="H1040" s="111">
        <v>44992</v>
      </c>
      <c r="I1040" t="s">
        <v>282</v>
      </c>
      <c r="K1040" t="s">
        <v>1418</v>
      </c>
      <c r="L1040" t="s">
        <v>1409</v>
      </c>
      <c r="N1040" t="s">
        <v>1451</v>
      </c>
      <c r="O1040" t="s">
        <v>1411</v>
      </c>
      <c r="P1040" t="s">
        <v>254</v>
      </c>
      <c r="Q1040" t="s">
        <v>1414</v>
      </c>
      <c r="R1040" t="s">
        <v>1414</v>
      </c>
      <c r="S1040" t="s">
        <v>1412</v>
      </c>
      <c r="T1040">
        <v>30000</v>
      </c>
    </row>
    <row r="1041" spans="1:23">
      <c r="A1041" t="s">
        <v>246</v>
      </c>
      <c r="B1041" t="s">
        <v>272</v>
      </c>
      <c r="C1041" t="s">
        <v>3182</v>
      </c>
      <c r="D1041" t="s">
        <v>46</v>
      </c>
      <c r="E1041">
        <v>507033</v>
      </c>
      <c r="F1041">
        <v>45000</v>
      </c>
      <c r="G1041" t="s">
        <v>3183</v>
      </c>
      <c r="H1041" s="111">
        <v>45001</v>
      </c>
      <c r="I1041" t="s">
        <v>282</v>
      </c>
      <c r="K1041" t="s">
        <v>1418</v>
      </c>
      <c r="L1041" t="s">
        <v>1409</v>
      </c>
      <c r="N1041" t="s">
        <v>1453</v>
      </c>
      <c r="O1041" t="s">
        <v>1411</v>
      </c>
      <c r="P1041" t="s">
        <v>254</v>
      </c>
      <c r="S1041" t="s">
        <v>1414</v>
      </c>
      <c r="T1041">
        <v>60000</v>
      </c>
    </row>
    <row r="1042" spans="1:23">
      <c r="A1042" t="s">
        <v>246</v>
      </c>
      <c r="B1042" t="s">
        <v>272</v>
      </c>
      <c r="C1042" t="s">
        <v>741</v>
      </c>
      <c r="D1042" t="s">
        <v>46</v>
      </c>
      <c r="E1042">
        <v>11846515</v>
      </c>
      <c r="F1042">
        <v>44909</v>
      </c>
      <c r="G1042" t="s">
        <v>1313</v>
      </c>
      <c r="H1042" s="111">
        <v>44915</v>
      </c>
      <c r="I1042" t="s">
        <v>263</v>
      </c>
      <c r="K1042" t="s">
        <v>1408</v>
      </c>
      <c r="L1042" t="s">
        <v>1409</v>
      </c>
      <c r="N1042" t="s">
        <v>1481</v>
      </c>
      <c r="O1042" t="s">
        <v>1411</v>
      </c>
      <c r="P1042" t="s">
        <v>254</v>
      </c>
      <c r="T1042">
        <v>15000</v>
      </c>
    </row>
    <row r="1043" spans="1:23">
      <c r="A1043" t="s">
        <v>246</v>
      </c>
      <c r="B1043" t="s">
        <v>272</v>
      </c>
      <c r="C1043" t="s">
        <v>741</v>
      </c>
      <c r="D1043" t="s">
        <v>46</v>
      </c>
      <c r="E1043">
        <v>11847893</v>
      </c>
      <c r="F1043">
        <v>44896</v>
      </c>
      <c r="G1043" t="s">
        <v>999</v>
      </c>
      <c r="H1043" s="111">
        <v>44896</v>
      </c>
      <c r="I1043" t="s">
        <v>253</v>
      </c>
      <c r="K1043" t="s">
        <v>1408</v>
      </c>
      <c r="L1043" t="s">
        <v>1409</v>
      </c>
      <c r="N1043" t="s">
        <v>1453</v>
      </c>
      <c r="O1043" t="s">
        <v>1411</v>
      </c>
      <c r="P1043" t="s">
        <v>252</v>
      </c>
      <c r="Q1043" t="s">
        <v>1412</v>
      </c>
      <c r="R1043" t="s">
        <v>1412</v>
      </c>
      <c r="S1043" t="s">
        <v>1412</v>
      </c>
      <c r="T1043">
        <v>15000</v>
      </c>
      <c r="V1043">
        <v>1256.93</v>
      </c>
      <c r="W1043">
        <v>4597</v>
      </c>
    </row>
    <row r="1044" spans="1:23">
      <c r="A1044" t="s">
        <v>246</v>
      </c>
      <c r="B1044" t="s">
        <v>272</v>
      </c>
      <c r="C1044" t="s">
        <v>741</v>
      </c>
      <c r="D1044" t="s">
        <v>46</v>
      </c>
      <c r="E1044">
        <v>11870069</v>
      </c>
      <c r="F1044">
        <v>44903</v>
      </c>
      <c r="G1044" t="s">
        <v>1000</v>
      </c>
      <c r="H1044" s="111">
        <v>44903</v>
      </c>
      <c r="I1044" t="s">
        <v>263</v>
      </c>
      <c r="K1044" t="s">
        <v>1408</v>
      </c>
      <c r="L1044" t="s">
        <v>1409</v>
      </c>
      <c r="N1044" t="s">
        <v>1453</v>
      </c>
      <c r="O1044" t="s">
        <v>1411</v>
      </c>
      <c r="P1044" t="s">
        <v>254</v>
      </c>
      <c r="S1044" t="s">
        <v>1414</v>
      </c>
      <c r="T1044">
        <v>30000</v>
      </c>
    </row>
    <row r="1045" spans="1:23">
      <c r="A1045" t="s">
        <v>246</v>
      </c>
      <c r="B1045" t="s">
        <v>272</v>
      </c>
      <c r="C1045" t="s">
        <v>741</v>
      </c>
      <c r="D1045" t="s">
        <v>46</v>
      </c>
      <c r="E1045">
        <v>11889990</v>
      </c>
      <c r="F1045">
        <v>44909</v>
      </c>
      <c r="G1045" t="s">
        <v>1001</v>
      </c>
      <c r="H1045" s="111">
        <v>44909</v>
      </c>
      <c r="I1045" t="s">
        <v>253</v>
      </c>
      <c r="K1045" t="s">
        <v>1408</v>
      </c>
      <c r="L1045" t="s">
        <v>1409</v>
      </c>
      <c r="N1045" t="s">
        <v>1447</v>
      </c>
      <c r="O1045" t="s">
        <v>1411</v>
      </c>
      <c r="P1045" t="s">
        <v>252</v>
      </c>
      <c r="Q1045" t="s">
        <v>1412</v>
      </c>
      <c r="R1045" t="s">
        <v>1412</v>
      </c>
      <c r="S1045" t="s">
        <v>1412</v>
      </c>
      <c r="T1045">
        <v>15000</v>
      </c>
      <c r="V1045">
        <v>2556.5500000000002</v>
      </c>
      <c r="W1045">
        <v>5571.64</v>
      </c>
    </row>
    <row r="1046" spans="1:23">
      <c r="A1046" t="s">
        <v>246</v>
      </c>
      <c r="B1046" t="s">
        <v>272</v>
      </c>
      <c r="C1046" t="s">
        <v>741</v>
      </c>
      <c r="D1046" t="s">
        <v>46</v>
      </c>
      <c r="E1046">
        <v>11895368</v>
      </c>
      <c r="F1046">
        <v>44910</v>
      </c>
      <c r="G1046" t="s">
        <v>1002</v>
      </c>
      <c r="H1046" s="111">
        <v>44910</v>
      </c>
      <c r="I1046" t="s">
        <v>263</v>
      </c>
      <c r="K1046" t="s">
        <v>1408</v>
      </c>
      <c r="L1046" t="s">
        <v>1409</v>
      </c>
      <c r="N1046" t="s">
        <v>1431</v>
      </c>
      <c r="O1046" t="s">
        <v>1411</v>
      </c>
      <c r="P1046" t="s">
        <v>254</v>
      </c>
      <c r="S1046" t="s">
        <v>1414</v>
      </c>
      <c r="T1046">
        <v>15000</v>
      </c>
    </row>
    <row r="1047" spans="1:23">
      <c r="A1047" t="s">
        <v>246</v>
      </c>
      <c r="B1047" t="s">
        <v>272</v>
      </c>
      <c r="C1047" t="s">
        <v>2400</v>
      </c>
      <c r="D1047" t="s">
        <v>46</v>
      </c>
      <c r="E1047">
        <v>12136895</v>
      </c>
      <c r="F1047">
        <v>44973</v>
      </c>
      <c r="G1047" t="s">
        <v>2401</v>
      </c>
      <c r="H1047" s="111">
        <v>44973</v>
      </c>
      <c r="I1047" t="s">
        <v>282</v>
      </c>
      <c r="K1047" t="s">
        <v>1408</v>
      </c>
      <c r="L1047" t="s">
        <v>1409</v>
      </c>
      <c r="N1047" t="s">
        <v>1479</v>
      </c>
      <c r="O1047" t="s">
        <v>1411</v>
      </c>
      <c r="P1047" t="s">
        <v>252</v>
      </c>
      <c r="Q1047" t="s">
        <v>1414</v>
      </c>
      <c r="R1047" t="s">
        <v>1414</v>
      </c>
      <c r="S1047" t="s">
        <v>1412</v>
      </c>
      <c r="T1047">
        <v>10000</v>
      </c>
    </row>
    <row r="1048" spans="1:23">
      <c r="A1048" t="s">
        <v>246</v>
      </c>
      <c r="B1048" t="s">
        <v>272</v>
      </c>
      <c r="C1048" t="s">
        <v>45</v>
      </c>
      <c r="D1048" t="s">
        <v>46</v>
      </c>
      <c r="E1048">
        <v>431462</v>
      </c>
      <c r="F1048">
        <v>44868</v>
      </c>
      <c r="G1048" t="s">
        <v>641</v>
      </c>
      <c r="H1048" s="111">
        <v>44868</v>
      </c>
      <c r="I1048" t="s">
        <v>253</v>
      </c>
      <c r="K1048" t="s">
        <v>1418</v>
      </c>
      <c r="L1048" t="s">
        <v>1409</v>
      </c>
      <c r="N1048" t="s">
        <v>1410</v>
      </c>
      <c r="O1048" t="s">
        <v>1411</v>
      </c>
      <c r="P1048" t="s">
        <v>254</v>
      </c>
      <c r="Q1048" t="s">
        <v>1412</v>
      </c>
      <c r="R1048" t="s">
        <v>1412</v>
      </c>
      <c r="S1048" t="s">
        <v>1412</v>
      </c>
      <c r="T1048">
        <v>39000</v>
      </c>
      <c r="V1048">
        <v>0</v>
      </c>
      <c r="W1048">
        <v>7099.18</v>
      </c>
    </row>
    <row r="1049" spans="1:23">
      <c r="A1049" t="s">
        <v>246</v>
      </c>
      <c r="B1049" t="s">
        <v>272</v>
      </c>
      <c r="C1049" t="s">
        <v>45</v>
      </c>
      <c r="D1049" t="s">
        <v>46</v>
      </c>
      <c r="E1049">
        <v>1254326</v>
      </c>
      <c r="F1049">
        <v>44897</v>
      </c>
      <c r="G1049" t="s">
        <v>1004</v>
      </c>
      <c r="H1049" s="111">
        <v>44897</v>
      </c>
      <c r="I1049" t="s">
        <v>263</v>
      </c>
      <c r="K1049" t="s">
        <v>1418</v>
      </c>
      <c r="L1049" t="s">
        <v>1409</v>
      </c>
      <c r="N1049" t="s">
        <v>1431</v>
      </c>
      <c r="O1049" t="s">
        <v>1411</v>
      </c>
      <c r="P1049" t="s">
        <v>254</v>
      </c>
      <c r="T1049">
        <v>15000</v>
      </c>
    </row>
    <row r="1050" spans="1:23">
      <c r="A1050" t="s">
        <v>246</v>
      </c>
      <c r="B1050" t="s">
        <v>272</v>
      </c>
      <c r="C1050" t="s">
        <v>45</v>
      </c>
      <c r="D1050" t="s">
        <v>46</v>
      </c>
      <c r="E1050">
        <v>4626111</v>
      </c>
      <c r="F1050">
        <v>44887</v>
      </c>
      <c r="G1050" t="s">
        <v>642</v>
      </c>
      <c r="H1050" s="111">
        <v>44887</v>
      </c>
      <c r="I1050" t="s">
        <v>253</v>
      </c>
      <c r="K1050" t="s">
        <v>1418</v>
      </c>
      <c r="L1050" t="s">
        <v>1409</v>
      </c>
      <c r="N1050" t="s">
        <v>1428</v>
      </c>
      <c r="O1050" t="s">
        <v>1411</v>
      </c>
      <c r="P1050" t="s">
        <v>254</v>
      </c>
      <c r="Q1050" t="s">
        <v>1412</v>
      </c>
      <c r="R1050" t="s">
        <v>1412</v>
      </c>
      <c r="S1050" t="s">
        <v>1412</v>
      </c>
      <c r="T1050">
        <v>30000</v>
      </c>
      <c r="V1050">
        <v>5539.09</v>
      </c>
      <c r="W1050">
        <v>11864</v>
      </c>
    </row>
    <row r="1051" spans="1:23">
      <c r="A1051" t="s">
        <v>246</v>
      </c>
      <c r="B1051" t="s">
        <v>272</v>
      </c>
      <c r="C1051" t="s">
        <v>45</v>
      </c>
      <c r="D1051" t="s">
        <v>46</v>
      </c>
      <c r="E1051">
        <v>11647893</v>
      </c>
      <c r="F1051">
        <v>44886</v>
      </c>
      <c r="G1051" t="s">
        <v>645</v>
      </c>
      <c r="H1051" s="111">
        <v>44886</v>
      </c>
      <c r="I1051" t="s">
        <v>253</v>
      </c>
      <c r="K1051" t="s">
        <v>1418</v>
      </c>
      <c r="L1051" t="s">
        <v>1409</v>
      </c>
      <c r="N1051" t="s">
        <v>1433</v>
      </c>
      <c r="O1051" t="s">
        <v>1411</v>
      </c>
      <c r="P1051" t="s">
        <v>254</v>
      </c>
      <c r="Q1051" t="s">
        <v>1412</v>
      </c>
      <c r="R1051" t="s">
        <v>1412</v>
      </c>
      <c r="S1051" t="s">
        <v>1412</v>
      </c>
      <c r="T1051">
        <v>30000</v>
      </c>
      <c r="V1051">
        <v>6.39</v>
      </c>
      <c r="W1051">
        <v>12170.3</v>
      </c>
    </row>
    <row r="1052" spans="1:23">
      <c r="A1052" t="s">
        <v>246</v>
      </c>
      <c r="B1052" t="s">
        <v>272</v>
      </c>
      <c r="C1052" t="s">
        <v>45</v>
      </c>
      <c r="D1052" t="s">
        <v>46</v>
      </c>
      <c r="E1052">
        <v>11656092</v>
      </c>
      <c r="F1052">
        <v>44855</v>
      </c>
      <c r="G1052" t="s">
        <v>273</v>
      </c>
      <c r="H1052" s="111">
        <v>44858</v>
      </c>
      <c r="I1052" t="s">
        <v>253</v>
      </c>
      <c r="K1052" t="s">
        <v>1408</v>
      </c>
      <c r="L1052" t="s">
        <v>1409</v>
      </c>
      <c r="N1052" t="s">
        <v>1420</v>
      </c>
      <c r="O1052" t="s">
        <v>1411</v>
      </c>
      <c r="P1052" t="s">
        <v>252</v>
      </c>
      <c r="Q1052" t="s">
        <v>1412</v>
      </c>
      <c r="R1052" t="s">
        <v>1412</v>
      </c>
      <c r="S1052" t="s">
        <v>1412</v>
      </c>
      <c r="T1052">
        <v>15000</v>
      </c>
      <c r="V1052">
        <v>1155.68</v>
      </c>
      <c r="W1052">
        <v>3008.2</v>
      </c>
    </row>
    <row r="1053" spans="1:23">
      <c r="A1053" t="s">
        <v>246</v>
      </c>
      <c r="B1053" t="s">
        <v>272</v>
      </c>
      <c r="C1053" t="s">
        <v>45</v>
      </c>
      <c r="D1053" t="s">
        <v>46</v>
      </c>
      <c r="E1053">
        <v>11672183</v>
      </c>
      <c r="F1053">
        <v>44859</v>
      </c>
      <c r="G1053" t="s">
        <v>591</v>
      </c>
      <c r="H1053" s="111">
        <v>44860</v>
      </c>
      <c r="I1053" t="s">
        <v>253</v>
      </c>
      <c r="K1053" t="s">
        <v>1408</v>
      </c>
      <c r="L1053" t="s">
        <v>1409</v>
      </c>
      <c r="N1053" t="s">
        <v>1434</v>
      </c>
      <c r="O1053" t="s">
        <v>1411</v>
      </c>
      <c r="P1053" t="s">
        <v>252</v>
      </c>
      <c r="Q1053" t="s">
        <v>1412</v>
      </c>
      <c r="R1053" t="s">
        <v>1412</v>
      </c>
      <c r="S1053" t="s">
        <v>1412</v>
      </c>
      <c r="T1053">
        <v>15000</v>
      </c>
      <c r="V1053">
        <v>3187.92</v>
      </c>
      <c r="W1053">
        <v>2907.2</v>
      </c>
    </row>
    <row r="1054" spans="1:23">
      <c r="A1054" t="s">
        <v>246</v>
      </c>
      <c r="B1054" t="s">
        <v>272</v>
      </c>
      <c r="C1054" t="s">
        <v>45</v>
      </c>
      <c r="D1054" t="s">
        <v>46</v>
      </c>
      <c r="E1054">
        <v>11699827</v>
      </c>
      <c r="F1054">
        <v>44862</v>
      </c>
      <c r="G1054" t="s">
        <v>592</v>
      </c>
      <c r="H1054" s="111">
        <v>44862</v>
      </c>
      <c r="I1054" t="s">
        <v>263</v>
      </c>
      <c r="K1054" t="s">
        <v>1408</v>
      </c>
      <c r="L1054" t="s">
        <v>1409</v>
      </c>
      <c r="N1054" t="s">
        <v>1436</v>
      </c>
      <c r="O1054" t="s">
        <v>1411</v>
      </c>
      <c r="P1054" t="s">
        <v>252</v>
      </c>
      <c r="S1054" t="s">
        <v>1414</v>
      </c>
      <c r="T1054">
        <v>15000</v>
      </c>
    </row>
    <row r="1055" spans="1:23">
      <c r="A1055" t="s">
        <v>246</v>
      </c>
      <c r="B1055" t="s">
        <v>272</v>
      </c>
      <c r="C1055" t="s">
        <v>45</v>
      </c>
      <c r="D1055" t="s">
        <v>46</v>
      </c>
      <c r="E1055">
        <v>11700379</v>
      </c>
      <c r="F1055">
        <v>44862</v>
      </c>
      <c r="G1055" t="s">
        <v>618</v>
      </c>
      <c r="H1055" s="111">
        <v>44862</v>
      </c>
      <c r="I1055" t="s">
        <v>253</v>
      </c>
      <c r="K1055" t="s">
        <v>1418</v>
      </c>
      <c r="L1055" t="s">
        <v>1438</v>
      </c>
      <c r="N1055" t="s">
        <v>1420</v>
      </c>
      <c r="O1055" t="s">
        <v>1411</v>
      </c>
      <c r="P1055" t="s">
        <v>254</v>
      </c>
      <c r="Q1055" t="s">
        <v>1412</v>
      </c>
      <c r="R1055" t="s">
        <v>1412</v>
      </c>
      <c r="S1055" t="s">
        <v>1412</v>
      </c>
      <c r="T1055">
        <v>15000</v>
      </c>
    </row>
    <row r="1056" spans="1:23">
      <c r="A1056" t="s">
        <v>246</v>
      </c>
      <c r="B1056" t="s">
        <v>272</v>
      </c>
      <c r="C1056" t="s">
        <v>45</v>
      </c>
      <c r="D1056" t="s">
        <v>46</v>
      </c>
      <c r="E1056">
        <v>11700379</v>
      </c>
      <c r="F1056">
        <v>44862</v>
      </c>
      <c r="G1056" t="s">
        <v>618</v>
      </c>
      <c r="H1056" s="111">
        <v>44862</v>
      </c>
      <c r="I1056" t="s">
        <v>253</v>
      </c>
      <c r="K1056" t="s">
        <v>1418</v>
      </c>
      <c r="L1056" t="s">
        <v>1409</v>
      </c>
      <c r="N1056" t="s">
        <v>1420</v>
      </c>
      <c r="O1056" t="s">
        <v>1411</v>
      </c>
      <c r="P1056" t="s">
        <v>254</v>
      </c>
      <c r="Q1056" t="s">
        <v>1412</v>
      </c>
      <c r="R1056" t="s">
        <v>1412</v>
      </c>
      <c r="S1056" t="s">
        <v>1412</v>
      </c>
      <c r="T1056">
        <v>15000</v>
      </c>
      <c r="V1056">
        <v>2157.21</v>
      </c>
      <c r="W1056">
        <v>5629.11</v>
      </c>
    </row>
    <row r="1057" spans="1:23">
      <c r="A1057" t="s">
        <v>246</v>
      </c>
      <c r="B1057" t="s">
        <v>272</v>
      </c>
      <c r="C1057" t="s">
        <v>45</v>
      </c>
      <c r="D1057" t="s">
        <v>46</v>
      </c>
      <c r="E1057">
        <v>11708263</v>
      </c>
      <c r="F1057">
        <v>44865</v>
      </c>
      <c r="G1057" t="s">
        <v>619</v>
      </c>
      <c r="H1057" s="111">
        <v>44865</v>
      </c>
      <c r="I1057" t="s">
        <v>253</v>
      </c>
      <c r="K1057" t="s">
        <v>1408</v>
      </c>
      <c r="L1057" t="s">
        <v>1409</v>
      </c>
      <c r="N1057" t="s">
        <v>1432</v>
      </c>
      <c r="O1057" t="s">
        <v>1411</v>
      </c>
      <c r="P1057" t="s">
        <v>252</v>
      </c>
      <c r="Q1057" t="s">
        <v>1412</v>
      </c>
      <c r="R1057" t="s">
        <v>1412</v>
      </c>
      <c r="S1057" t="s">
        <v>1412</v>
      </c>
      <c r="T1057">
        <v>15000</v>
      </c>
      <c r="V1057">
        <v>394</v>
      </c>
      <c r="W1057">
        <v>2900.81</v>
      </c>
    </row>
    <row r="1058" spans="1:23">
      <c r="A1058" t="s">
        <v>246</v>
      </c>
      <c r="B1058" t="s">
        <v>272</v>
      </c>
      <c r="C1058" t="s">
        <v>45</v>
      </c>
      <c r="D1058" t="s">
        <v>46</v>
      </c>
      <c r="E1058">
        <v>11732364</v>
      </c>
      <c r="F1058">
        <v>44869</v>
      </c>
      <c r="G1058" t="s">
        <v>646</v>
      </c>
      <c r="H1058" s="111">
        <v>44869</v>
      </c>
      <c r="I1058" t="s">
        <v>253</v>
      </c>
      <c r="K1058" t="s">
        <v>1408</v>
      </c>
      <c r="L1058" t="s">
        <v>1438</v>
      </c>
      <c r="N1058" t="s">
        <v>1437</v>
      </c>
      <c r="O1058" t="s">
        <v>1411</v>
      </c>
      <c r="P1058" t="s">
        <v>252</v>
      </c>
      <c r="Q1058" t="s">
        <v>1412</v>
      </c>
      <c r="R1058" t="s">
        <v>1412</v>
      </c>
      <c r="S1058" t="s">
        <v>1412</v>
      </c>
      <c r="T1058">
        <v>15000</v>
      </c>
    </row>
    <row r="1059" spans="1:23">
      <c r="A1059" t="s">
        <v>246</v>
      </c>
      <c r="B1059" t="s">
        <v>272</v>
      </c>
      <c r="C1059" t="s">
        <v>45</v>
      </c>
      <c r="D1059" t="s">
        <v>46</v>
      </c>
      <c r="E1059">
        <v>11732364</v>
      </c>
      <c r="F1059">
        <v>44869</v>
      </c>
      <c r="G1059" t="s">
        <v>646</v>
      </c>
      <c r="H1059" s="111">
        <v>44869</v>
      </c>
      <c r="I1059" t="s">
        <v>253</v>
      </c>
      <c r="K1059" t="s">
        <v>1408</v>
      </c>
      <c r="L1059" t="s">
        <v>1409</v>
      </c>
      <c r="N1059" t="s">
        <v>1437</v>
      </c>
      <c r="O1059" t="s">
        <v>1411</v>
      </c>
      <c r="P1059" t="s">
        <v>252</v>
      </c>
      <c r="Q1059" t="s">
        <v>1412</v>
      </c>
      <c r="R1059" t="s">
        <v>1412</v>
      </c>
      <c r="S1059" t="s">
        <v>1412</v>
      </c>
      <c r="T1059">
        <v>15000</v>
      </c>
      <c r="V1059">
        <v>0</v>
      </c>
      <c r="W1059">
        <v>5772.48</v>
      </c>
    </row>
    <row r="1060" spans="1:23">
      <c r="A1060" t="s">
        <v>246</v>
      </c>
      <c r="B1060" t="s">
        <v>272</v>
      </c>
      <c r="C1060" t="s">
        <v>45</v>
      </c>
      <c r="D1060" t="s">
        <v>46</v>
      </c>
      <c r="E1060">
        <v>11742905</v>
      </c>
      <c r="F1060">
        <v>44873</v>
      </c>
      <c r="G1060" t="s">
        <v>648</v>
      </c>
      <c r="H1060" s="111">
        <v>44873</v>
      </c>
      <c r="I1060" t="s">
        <v>253</v>
      </c>
      <c r="K1060" t="s">
        <v>1408</v>
      </c>
      <c r="L1060" t="s">
        <v>5297</v>
      </c>
      <c r="N1060" t="s">
        <v>1425</v>
      </c>
      <c r="O1060" t="s">
        <v>1411</v>
      </c>
      <c r="P1060" t="s">
        <v>252</v>
      </c>
      <c r="Q1060" t="s">
        <v>1412</v>
      </c>
      <c r="R1060" t="s">
        <v>1412</v>
      </c>
      <c r="S1060" t="s">
        <v>1412</v>
      </c>
      <c r="T1060">
        <v>15000</v>
      </c>
      <c r="V1060">
        <v>681.55</v>
      </c>
      <c r="W1060">
        <v>1348.5</v>
      </c>
    </row>
    <row r="1061" spans="1:23">
      <c r="A1061" t="s">
        <v>246</v>
      </c>
      <c r="B1061" t="s">
        <v>272</v>
      </c>
      <c r="C1061" t="s">
        <v>45</v>
      </c>
      <c r="D1061" t="s">
        <v>46</v>
      </c>
      <c r="E1061">
        <v>11756525</v>
      </c>
      <c r="F1061">
        <v>44875</v>
      </c>
      <c r="G1061" t="s">
        <v>650</v>
      </c>
      <c r="H1061" s="111">
        <v>44875</v>
      </c>
      <c r="I1061" t="s">
        <v>263</v>
      </c>
      <c r="K1061" t="s">
        <v>1408</v>
      </c>
      <c r="L1061" t="s">
        <v>1438</v>
      </c>
      <c r="N1061" t="s">
        <v>1431</v>
      </c>
      <c r="O1061" t="s">
        <v>1411</v>
      </c>
      <c r="P1061" t="s">
        <v>252</v>
      </c>
      <c r="S1061" t="s">
        <v>1414</v>
      </c>
      <c r="T1061">
        <v>15000</v>
      </c>
    </row>
    <row r="1062" spans="1:23">
      <c r="A1062" t="s">
        <v>246</v>
      </c>
      <c r="B1062" t="s">
        <v>272</v>
      </c>
      <c r="C1062" t="s">
        <v>45</v>
      </c>
      <c r="D1062" t="s">
        <v>46</v>
      </c>
      <c r="E1062">
        <v>11756525</v>
      </c>
      <c r="F1062">
        <v>44875</v>
      </c>
      <c r="G1062" t="s">
        <v>650</v>
      </c>
      <c r="H1062" s="111">
        <v>44875</v>
      </c>
      <c r="I1062" t="s">
        <v>263</v>
      </c>
      <c r="K1062" t="s">
        <v>1408</v>
      </c>
      <c r="L1062" t="s">
        <v>1409</v>
      </c>
      <c r="N1062" t="s">
        <v>1431</v>
      </c>
      <c r="O1062" t="s">
        <v>1411</v>
      </c>
      <c r="P1062" t="s">
        <v>252</v>
      </c>
      <c r="S1062" t="s">
        <v>1414</v>
      </c>
      <c r="T1062">
        <v>15000</v>
      </c>
    </row>
    <row r="1063" spans="1:23">
      <c r="A1063" t="s">
        <v>246</v>
      </c>
      <c r="B1063" t="s">
        <v>272</v>
      </c>
      <c r="C1063" t="s">
        <v>45</v>
      </c>
      <c r="D1063" t="s">
        <v>46</v>
      </c>
      <c r="E1063">
        <v>11761389</v>
      </c>
      <c r="F1063">
        <v>44876</v>
      </c>
      <c r="G1063" t="s">
        <v>651</v>
      </c>
      <c r="H1063" s="111">
        <v>44886</v>
      </c>
      <c r="I1063" t="s">
        <v>282</v>
      </c>
      <c r="K1063" t="s">
        <v>1430</v>
      </c>
      <c r="L1063" t="s">
        <v>1409</v>
      </c>
      <c r="N1063" t="s">
        <v>1421</v>
      </c>
      <c r="O1063" t="s">
        <v>1411</v>
      </c>
      <c r="P1063" t="s">
        <v>252</v>
      </c>
      <c r="T1063">
        <v>15000</v>
      </c>
    </row>
    <row r="1064" spans="1:23">
      <c r="A1064" t="s">
        <v>246</v>
      </c>
      <c r="B1064" t="s">
        <v>272</v>
      </c>
      <c r="C1064" t="s">
        <v>45</v>
      </c>
      <c r="D1064" t="s">
        <v>46</v>
      </c>
      <c r="E1064">
        <v>11806078</v>
      </c>
      <c r="F1064">
        <v>44888</v>
      </c>
      <c r="G1064" t="s">
        <v>655</v>
      </c>
      <c r="H1064" s="111">
        <v>44888</v>
      </c>
      <c r="I1064" t="s">
        <v>282</v>
      </c>
      <c r="K1064" t="s">
        <v>1408</v>
      </c>
      <c r="L1064" t="s">
        <v>1409</v>
      </c>
      <c r="N1064" t="s">
        <v>1425</v>
      </c>
      <c r="O1064" t="s">
        <v>1411</v>
      </c>
      <c r="P1064" t="s">
        <v>252</v>
      </c>
      <c r="Q1064" t="s">
        <v>1414</v>
      </c>
      <c r="R1064" t="s">
        <v>1414</v>
      </c>
      <c r="S1064" t="s">
        <v>1412</v>
      </c>
      <c r="T1064">
        <v>15000</v>
      </c>
    </row>
    <row r="1065" spans="1:23">
      <c r="A1065" t="s">
        <v>246</v>
      </c>
      <c r="B1065" t="s">
        <v>272</v>
      </c>
      <c r="C1065" t="s">
        <v>45</v>
      </c>
      <c r="D1065" t="s">
        <v>46</v>
      </c>
      <c r="E1065">
        <v>11815922</v>
      </c>
      <c r="F1065">
        <v>44890</v>
      </c>
      <c r="G1065" t="s">
        <v>656</v>
      </c>
      <c r="H1065" s="111">
        <v>44890</v>
      </c>
      <c r="I1065" t="s">
        <v>282</v>
      </c>
      <c r="K1065" t="s">
        <v>1408</v>
      </c>
      <c r="L1065" t="s">
        <v>1409</v>
      </c>
      <c r="N1065" t="s">
        <v>1420</v>
      </c>
      <c r="O1065" t="s">
        <v>1411</v>
      </c>
      <c r="P1065" t="s">
        <v>252</v>
      </c>
      <c r="R1065" t="s">
        <v>1414</v>
      </c>
      <c r="S1065" t="s">
        <v>1412</v>
      </c>
      <c r="T1065">
        <v>15000</v>
      </c>
    </row>
    <row r="1066" spans="1:23">
      <c r="A1066" t="s">
        <v>246</v>
      </c>
      <c r="B1066" t="s">
        <v>272</v>
      </c>
      <c r="C1066" t="s">
        <v>45</v>
      </c>
      <c r="D1066" t="s">
        <v>46</v>
      </c>
      <c r="E1066">
        <v>11970419</v>
      </c>
      <c r="F1066">
        <v>44930</v>
      </c>
      <c r="G1066" t="s">
        <v>1540</v>
      </c>
      <c r="H1066" s="111">
        <v>44930</v>
      </c>
      <c r="I1066" t="s">
        <v>253</v>
      </c>
      <c r="K1066" t="s">
        <v>1408</v>
      </c>
      <c r="L1066" t="s">
        <v>1409</v>
      </c>
      <c r="N1066" t="s">
        <v>1422</v>
      </c>
      <c r="O1066" t="s">
        <v>1411</v>
      </c>
      <c r="P1066" t="s">
        <v>252</v>
      </c>
      <c r="Q1066" t="s">
        <v>1412</v>
      </c>
      <c r="R1066" t="s">
        <v>1412</v>
      </c>
      <c r="S1066" t="s">
        <v>1412</v>
      </c>
      <c r="T1066">
        <v>15000</v>
      </c>
      <c r="V1066">
        <v>995.33</v>
      </c>
      <c r="W1066">
        <v>1906.3</v>
      </c>
    </row>
    <row r="1067" spans="1:23">
      <c r="A1067" t="s">
        <v>246</v>
      </c>
      <c r="B1067" t="s">
        <v>272</v>
      </c>
      <c r="C1067" t="s">
        <v>45</v>
      </c>
      <c r="D1067" t="s">
        <v>46</v>
      </c>
      <c r="E1067">
        <v>11977294</v>
      </c>
      <c r="F1067">
        <v>44932</v>
      </c>
      <c r="G1067" t="s">
        <v>1541</v>
      </c>
      <c r="H1067" s="111">
        <v>44932</v>
      </c>
      <c r="I1067" t="s">
        <v>253</v>
      </c>
      <c r="K1067" t="s">
        <v>1418</v>
      </c>
      <c r="L1067" t="s">
        <v>1409</v>
      </c>
      <c r="N1067" t="s">
        <v>1488</v>
      </c>
      <c r="O1067" t="s">
        <v>1411</v>
      </c>
      <c r="P1067" t="s">
        <v>254</v>
      </c>
      <c r="Q1067" t="s">
        <v>1412</v>
      </c>
      <c r="R1067" t="s">
        <v>1412</v>
      </c>
      <c r="S1067" t="s">
        <v>1412</v>
      </c>
      <c r="T1067">
        <v>30000</v>
      </c>
      <c r="V1067">
        <v>722.56</v>
      </c>
      <c r="W1067">
        <v>1837</v>
      </c>
    </row>
    <row r="1068" spans="1:23">
      <c r="A1068" t="s">
        <v>246</v>
      </c>
      <c r="B1068" t="s">
        <v>272</v>
      </c>
      <c r="C1068" t="s">
        <v>45</v>
      </c>
      <c r="D1068" t="s">
        <v>46</v>
      </c>
      <c r="E1068">
        <v>11981969</v>
      </c>
      <c r="F1068">
        <v>44935</v>
      </c>
      <c r="G1068" t="s">
        <v>1542</v>
      </c>
      <c r="H1068" s="111">
        <v>44935</v>
      </c>
      <c r="I1068" t="s">
        <v>253</v>
      </c>
      <c r="K1068" t="s">
        <v>1408</v>
      </c>
      <c r="L1068" t="s">
        <v>1409</v>
      </c>
      <c r="N1068" t="s">
        <v>1444</v>
      </c>
      <c r="O1068" t="s">
        <v>1411</v>
      </c>
      <c r="P1068" t="s">
        <v>252</v>
      </c>
      <c r="Q1068" t="s">
        <v>1412</v>
      </c>
      <c r="R1068" t="s">
        <v>1412</v>
      </c>
      <c r="S1068" t="s">
        <v>1412</v>
      </c>
      <c r="T1068">
        <v>30000</v>
      </c>
      <c r="V1068">
        <v>2209.25</v>
      </c>
      <c r="W1068">
        <v>8285.85</v>
      </c>
    </row>
    <row r="1069" spans="1:23">
      <c r="A1069" t="s">
        <v>246</v>
      </c>
      <c r="B1069" t="s">
        <v>272</v>
      </c>
      <c r="C1069" t="s">
        <v>45</v>
      </c>
      <c r="D1069" t="s">
        <v>46</v>
      </c>
      <c r="E1069">
        <v>12010700</v>
      </c>
      <c r="F1069">
        <v>44951</v>
      </c>
      <c r="G1069" t="s">
        <v>1544</v>
      </c>
      <c r="H1069" s="111">
        <v>44951</v>
      </c>
      <c r="I1069" t="s">
        <v>253</v>
      </c>
      <c r="K1069" t="s">
        <v>1408</v>
      </c>
      <c r="L1069" t="s">
        <v>1438</v>
      </c>
      <c r="N1069" t="s">
        <v>1422</v>
      </c>
      <c r="O1069" t="s">
        <v>1411</v>
      </c>
      <c r="P1069" t="s">
        <v>254</v>
      </c>
      <c r="Q1069" t="s">
        <v>1412</v>
      </c>
      <c r="R1069" t="s">
        <v>1412</v>
      </c>
      <c r="S1069" t="s">
        <v>1412</v>
      </c>
      <c r="T1069">
        <v>30000</v>
      </c>
      <c r="V1069">
        <v>16092.71</v>
      </c>
      <c r="W1069">
        <v>1230.5999999999999</v>
      </c>
    </row>
    <row r="1070" spans="1:23">
      <c r="A1070" t="s">
        <v>246</v>
      </c>
      <c r="B1070" t="s">
        <v>272</v>
      </c>
      <c r="C1070" t="s">
        <v>45</v>
      </c>
      <c r="D1070" t="s">
        <v>46</v>
      </c>
      <c r="E1070">
        <v>12010700</v>
      </c>
      <c r="F1070">
        <v>44951</v>
      </c>
      <c r="G1070" t="s">
        <v>1544</v>
      </c>
      <c r="H1070" s="111">
        <v>44951</v>
      </c>
      <c r="I1070" t="s">
        <v>253</v>
      </c>
      <c r="K1070" t="s">
        <v>1408</v>
      </c>
      <c r="L1070" t="s">
        <v>1409</v>
      </c>
      <c r="N1070" t="s">
        <v>1422</v>
      </c>
      <c r="O1070" t="s">
        <v>1411</v>
      </c>
      <c r="P1070" t="s">
        <v>254</v>
      </c>
      <c r="Q1070" t="s">
        <v>1412</v>
      </c>
      <c r="R1070" t="s">
        <v>1412</v>
      </c>
      <c r="S1070" t="s">
        <v>1412</v>
      </c>
      <c r="T1070">
        <v>30000</v>
      </c>
      <c r="V1070">
        <v>16092.71</v>
      </c>
      <c r="W1070">
        <v>33973.800000000003</v>
      </c>
    </row>
    <row r="1071" spans="1:23">
      <c r="A1071" t="s">
        <v>246</v>
      </c>
      <c r="B1071" t="s">
        <v>272</v>
      </c>
      <c r="C1071" t="s">
        <v>45</v>
      </c>
      <c r="D1071" t="s">
        <v>46</v>
      </c>
      <c r="E1071">
        <v>12091930</v>
      </c>
      <c r="F1071">
        <v>44960</v>
      </c>
      <c r="G1071" t="s">
        <v>2402</v>
      </c>
      <c r="H1071" s="111">
        <v>44960</v>
      </c>
      <c r="I1071" t="s">
        <v>282</v>
      </c>
      <c r="K1071" t="s">
        <v>1408</v>
      </c>
      <c r="L1071" t="s">
        <v>1409</v>
      </c>
      <c r="N1071" t="s">
        <v>1473</v>
      </c>
      <c r="O1071" t="s">
        <v>1411</v>
      </c>
      <c r="P1071" t="s">
        <v>252</v>
      </c>
      <c r="S1071" t="s">
        <v>1414</v>
      </c>
      <c r="T1071">
        <v>10000</v>
      </c>
    </row>
    <row r="1072" spans="1:23">
      <c r="A1072" t="s">
        <v>246</v>
      </c>
      <c r="B1072" t="s">
        <v>272</v>
      </c>
      <c r="C1072" t="s">
        <v>45</v>
      </c>
      <c r="D1072" t="s">
        <v>46</v>
      </c>
      <c r="E1072">
        <v>12194967</v>
      </c>
      <c r="F1072">
        <v>44992</v>
      </c>
      <c r="G1072" t="s">
        <v>3184</v>
      </c>
      <c r="H1072" s="111">
        <v>44992</v>
      </c>
      <c r="I1072" t="s">
        <v>253</v>
      </c>
      <c r="K1072" t="s">
        <v>1418</v>
      </c>
      <c r="L1072" t="s">
        <v>1409</v>
      </c>
      <c r="N1072" t="s">
        <v>4746</v>
      </c>
      <c r="O1072" t="s">
        <v>1411</v>
      </c>
      <c r="P1072" t="s">
        <v>254</v>
      </c>
      <c r="Q1072" t="s">
        <v>1412</v>
      </c>
      <c r="R1072" t="s">
        <v>1412</v>
      </c>
      <c r="S1072" t="s">
        <v>1412</v>
      </c>
      <c r="T1072">
        <v>10000</v>
      </c>
      <c r="V1072">
        <v>19576.25</v>
      </c>
      <c r="W1072">
        <v>10097.06</v>
      </c>
    </row>
    <row r="1073" spans="1:23">
      <c r="A1073" t="s">
        <v>246</v>
      </c>
      <c r="B1073" t="s">
        <v>272</v>
      </c>
      <c r="C1073" t="s">
        <v>45</v>
      </c>
      <c r="D1073" t="s">
        <v>46</v>
      </c>
      <c r="E1073">
        <v>12259687</v>
      </c>
      <c r="F1073">
        <v>45006</v>
      </c>
      <c r="G1073" t="s">
        <v>3185</v>
      </c>
      <c r="H1073" s="111">
        <v>45006</v>
      </c>
      <c r="I1073" t="s">
        <v>253</v>
      </c>
      <c r="K1073" t="s">
        <v>1408</v>
      </c>
      <c r="L1073" t="s">
        <v>1409</v>
      </c>
      <c r="N1073" t="s">
        <v>1433</v>
      </c>
      <c r="O1073" t="s">
        <v>1411</v>
      </c>
      <c r="P1073" t="s">
        <v>254</v>
      </c>
      <c r="Q1073" t="s">
        <v>1412</v>
      </c>
      <c r="R1073" t="s">
        <v>1412</v>
      </c>
      <c r="S1073" t="s">
        <v>1412</v>
      </c>
      <c r="T1073">
        <v>10000</v>
      </c>
      <c r="V1073">
        <v>7291.29</v>
      </c>
      <c r="W1073">
        <v>26604.25</v>
      </c>
    </row>
    <row r="1074" spans="1:23">
      <c r="A1074" t="s">
        <v>246</v>
      </c>
      <c r="B1074" t="s">
        <v>272</v>
      </c>
      <c r="C1074" t="s">
        <v>45</v>
      </c>
      <c r="D1074" t="s">
        <v>46</v>
      </c>
      <c r="E1074">
        <v>12274323</v>
      </c>
      <c r="F1074">
        <v>45009</v>
      </c>
      <c r="G1074" t="s">
        <v>3186</v>
      </c>
      <c r="H1074" s="111">
        <v>45009</v>
      </c>
      <c r="I1074" t="s">
        <v>253</v>
      </c>
      <c r="K1074" t="s">
        <v>1408</v>
      </c>
      <c r="L1074" t="s">
        <v>1409</v>
      </c>
      <c r="N1074" t="s">
        <v>1447</v>
      </c>
      <c r="O1074" t="s">
        <v>1411</v>
      </c>
      <c r="P1074" t="s">
        <v>252</v>
      </c>
      <c r="Q1074" t="s">
        <v>1412</v>
      </c>
      <c r="R1074" t="s">
        <v>1412</v>
      </c>
      <c r="S1074" t="s">
        <v>1412</v>
      </c>
      <c r="T1074">
        <v>10000</v>
      </c>
      <c r="V1074">
        <v>926.25</v>
      </c>
      <c r="W1074">
        <v>3527.1</v>
      </c>
    </row>
    <row r="1075" spans="1:23">
      <c r="A1075" t="s">
        <v>246</v>
      </c>
      <c r="B1075" t="s">
        <v>272</v>
      </c>
      <c r="C1075" t="s">
        <v>45</v>
      </c>
      <c r="D1075" t="s">
        <v>46</v>
      </c>
      <c r="E1075">
        <v>12274573</v>
      </c>
      <c r="F1075">
        <v>45009</v>
      </c>
      <c r="G1075" t="s">
        <v>3187</v>
      </c>
      <c r="H1075" s="111">
        <v>45009</v>
      </c>
      <c r="I1075" t="s">
        <v>253</v>
      </c>
      <c r="K1075" t="s">
        <v>1418</v>
      </c>
      <c r="L1075" t="s">
        <v>1409</v>
      </c>
      <c r="N1075" t="s">
        <v>1433</v>
      </c>
      <c r="O1075" t="s">
        <v>1411</v>
      </c>
      <c r="P1075" t="s">
        <v>254</v>
      </c>
      <c r="Q1075" t="s">
        <v>1412</v>
      </c>
      <c r="R1075" t="s">
        <v>1412</v>
      </c>
      <c r="S1075" t="s">
        <v>1412</v>
      </c>
      <c r="T1075">
        <v>20000</v>
      </c>
      <c r="V1075">
        <v>7409.98</v>
      </c>
      <c r="W1075">
        <v>15805.42</v>
      </c>
    </row>
    <row r="1076" spans="1:23">
      <c r="A1076" t="s">
        <v>246</v>
      </c>
      <c r="B1076" t="s">
        <v>272</v>
      </c>
      <c r="C1076" t="s">
        <v>45</v>
      </c>
      <c r="D1076" t="s">
        <v>46</v>
      </c>
      <c r="E1076">
        <v>12280803</v>
      </c>
      <c r="F1076">
        <v>45010</v>
      </c>
      <c r="G1076" t="s">
        <v>3188</v>
      </c>
      <c r="H1076" s="111">
        <v>45012</v>
      </c>
      <c r="I1076" t="s">
        <v>253</v>
      </c>
      <c r="K1076" t="s">
        <v>1408</v>
      </c>
      <c r="L1076" t="s">
        <v>1438</v>
      </c>
      <c r="N1076" t="s">
        <v>4747</v>
      </c>
      <c r="O1076" t="s">
        <v>1411</v>
      </c>
      <c r="P1076" t="s">
        <v>254</v>
      </c>
      <c r="Q1076" t="s">
        <v>1412</v>
      </c>
      <c r="R1076" t="s">
        <v>1412</v>
      </c>
      <c r="S1076" t="s">
        <v>1412</v>
      </c>
      <c r="T1076">
        <v>10000</v>
      </c>
      <c r="V1076">
        <v>0</v>
      </c>
      <c r="W1076">
        <v>3400</v>
      </c>
    </row>
    <row r="1077" spans="1:23">
      <c r="A1077" t="s">
        <v>246</v>
      </c>
      <c r="B1077" t="s">
        <v>272</v>
      </c>
      <c r="C1077" t="s">
        <v>45</v>
      </c>
      <c r="D1077" t="s">
        <v>46</v>
      </c>
      <c r="E1077">
        <v>12280803</v>
      </c>
      <c r="F1077">
        <v>45010</v>
      </c>
      <c r="G1077" t="s">
        <v>3188</v>
      </c>
      <c r="H1077" s="111">
        <v>45012</v>
      </c>
      <c r="I1077" t="s">
        <v>253</v>
      </c>
      <c r="K1077" t="s">
        <v>1408</v>
      </c>
      <c r="L1077" t="s">
        <v>1409</v>
      </c>
      <c r="N1077" t="s">
        <v>4747</v>
      </c>
      <c r="O1077" t="s">
        <v>1411</v>
      </c>
      <c r="P1077" t="s">
        <v>254</v>
      </c>
      <c r="Q1077" t="s">
        <v>1412</v>
      </c>
      <c r="R1077" t="s">
        <v>1412</v>
      </c>
      <c r="S1077" t="s">
        <v>1412</v>
      </c>
      <c r="T1077">
        <v>10000</v>
      </c>
      <c r="V1077">
        <v>0</v>
      </c>
      <c r="W1077">
        <v>850</v>
      </c>
    </row>
    <row r="1078" spans="1:23">
      <c r="A1078" t="s">
        <v>246</v>
      </c>
      <c r="B1078" t="s">
        <v>272</v>
      </c>
      <c r="C1078" t="s">
        <v>2404</v>
      </c>
      <c r="D1078" t="s">
        <v>46</v>
      </c>
      <c r="E1078">
        <v>9842964</v>
      </c>
      <c r="F1078">
        <v>44974</v>
      </c>
      <c r="G1078" t="s">
        <v>2405</v>
      </c>
      <c r="H1078" s="111">
        <v>44974</v>
      </c>
      <c r="I1078" t="s">
        <v>253</v>
      </c>
      <c r="K1078" t="s">
        <v>1430</v>
      </c>
      <c r="L1078" t="s">
        <v>1409</v>
      </c>
      <c r="N1078" t="s">
        <v>1433</v>
      </c>
      <c r="O1078" t="s">
        <v>1411</v>
      </c>
      <c r="P1078" t="s">
        <v>254</v>
      </c>
      <c r="Q1078" t="s">
        <v>1412</v>
      </c>
      <c r="R1078" t="s">
        <v>1412</v>
      </c>
      <c r="S1078" t="s">
        <v>1412</v>
      </c>
      <c r="T1078">
        <v>30000</v>
      </c>
      <c r="V1078">
        <v>5789.63</v>
      </c>
      <c r="W1078">
        <v>7601.24</v>
      </c>
    </row>
    <row r="1079" spans="1:23">
      <c r="A1079" t="s">
        <v>246</v>
      </c>
      <c r="B1079" t="s">
        <v>272</v>
      </c>
      <c r="C1079" t="s">
        <v>2404</v>
      </c>
      <c r="D1079" t="s">
        <v>46</v>
      </c>
      <c r="E1079">
        <v>12111986</v>
      </c>
      <c r="F1079">
        <v>44966</v>
      </c>
      <c r="G1079" t="s">
        <v>2407</v>
      </c>
      <c r="H1079" s="111">
        <v>44966</v>
      </c>
      <c r="I1079" t="s">
        <v>282</v>
      </c>
      <c r="K1079" t="s">
        <v>1408</v>
      </c>
      <c r="L1079" t="s">
        <v>1409</v>
      </c>
      <c r="N1079" t="s">
        <v>1456</v>
      </c>
      <c r="O1079" t="s">
        <v>1411</v>
      </c>
      <c r="P1079" t="s">
        <v>252</v>
      </c>
      <c r="Q1079" t="s">
        <v>1414</v>
      </c>
      <c r="R1079" t="s">
        <v>1414</v>
      </c>
      <c r="S1079" t="s">
        <v>1412</v>
      </c>
      <c r="T1079">
        <v>10000</v>
      </c>
    </row>
    <row r="1080" spans="1:23">
      <c r="A1080" t="s">
        <v>246</v>
      </c>
      <c r="B1080" t="s">
        <v>272</v>
      </c>
      <c r="C1080" t="s">
        <v>1176</v>
      </c>
      <c r="D1080" t="s">
        <v>46</v>
      </c>
      <c r="E1080">
        <v>11964700</v>
      </c>
      <c r="F1080">
        <v>44929</v>
      </c>
      <c r="G1080" t="s">
        <v>1545</v>
      </c>
      <c r="H1080" s="111">
        <v>44929</v>
      </c>
      <c r="I1080" t="s">
        <v>253</v>
      </c>
      <c r="K1080" t="s">
        <v>1408</v>
      </c>
      <c r="L1080" t="s">
        <v>1409</v>
      </c>
      <c r="N1080" t="s">
        <v>1474</v>
      </c>
      <c r="O1080" t="s">
        <v>1411</v>
      </c>
      <c r="P1080" t="s">
        <v>254</v>
      </c>
      <c r="Q1080" t="s">
        <v>1412</v>
      </c>
      <c r="R1080" t="s">
        <v>1412</v>
      </c>
      <c r="S1080" t="s">
        <v>1412</v>
      </c>
      <c r="T1080">
        <v>90000</v>
      </c>
      <c r="V1080">
        <v>8195.11</v>
      </c>
      <c r="W1080">
        <v>18395.2</v>
      </c>
    </row>
    <row r="1081" spans="1:23">
      <c r="A1081" t="s">
        <v>246</v>
      </c>
      <c r="B1081" t="s">
        <v>272</v>
      </c>
      <c r="C1081" t="s">
        <v>1176</v>
      </c>
      <c r="D1081" t="s">
        <v>46</v>
      </c>
      <c r="E1081">
        <v>11964911</v>
      </c>
      <c r="F1081">
        <v>44929</v>
      </c>
      <c r="G1081" t="s">
        <v>1546</v>
      </c>
      <c r="H1081" s="111">
        <v>44929</v>
      </c>
      <c r="I1081" t="s">
        <v>282</v>
      </c>
      <c r="K1081" t="s">
        <v>1408</v>
      </c>
      <c r="L1081" t="s">
        <v>1409</v>
      </c>
      <c r="N1081" t="s">
        <v>1433</v>
      </c>
      <c r="O1081" t="s">
        <v>1411</v>
      </c>
      <c r="P1081" t="s">
        <v>252</v>
      </c>
      <c r="T1081">
        <v>50000</v>
      </c>
    </row>
    <row r="1082" spans="1:23">
      <c r="A1082" t="s">
        <v>246</v>
      </c>
      <c r="B1082" t="s">
        <v>272</v>
      </c>
      <c r="C1082" t="s">
        <v>1176</v>
      </c>
      <c r="D1082" t="s">
        <v>46</v>
      </c>
      <c r="E1082">
        <v>12159214</v>
      </c>
      <c r="F1082">
        <v>44981</v>
      </c>
      <c r="G1082" t="s">
        <v>2409</v>
      </c>
      <c r="H1082" s="111">
        <v>44981</v>
      </c>
      <c r="I1082" t="s">
        <v>253</v>
      </c>
      <c r="K1082" t="s">
        <v>1408</v>
      </c>
      <c r="L1082" t="s">
        <v>1409</v>
      </c>
      <c r="N1082" t="s">
        <v>1444</v>
      </c>
      <c r="O1082" t="s">
        <v>1411</v>
      </c>
      <c r="P1082" t="s">
        <v>252</v>
      </c>
      <c r="Q1082" t="s">
        <v>1412</v>
      </c>
      <c r="R1082" t="s">
        <v>1412</v>
      </c>
      <c r="S1082" t="s">
        <v>1412</v>
      </c>
      <c r="T1082">
        <v>10000</v>
      </c>
      <c r="V1082">
        <v>1586.91</v>
      </c>
      <c r="W1082">
        <v>4470.2</v>
      </c>
    </row>
    <row r="1083" spans="1:23">
      <c r="A1083" t="s">
        <v>246</v>
      </c>
      <c r="B1083" t="s">
        <v>272</v>
      </c>
      <c r="C1083" t="s">
        <v>1250</v>
      </c>
      <c r="D1083" t="s">
        <v>46</v>
      </c>
      <c r="E1083">
        <v>11973934</v>
      </c>
      <c r="F1083">
        <v>44931</v>
      </c>
      <c r="G1083" t="s">
        <v>1548</v>
      </c>
      <c r="H1083" s="111">
        <v>44931</v>
      </c>
      <c r="I1083" t="s">
        <v>253</v>
      </c>
      <c r="K1083" t="s">
        <v>1408</v>
      </c>
      <c r="L1083" t="s">
        <v>1409</v>
      </c>
      <c r="N1083" t="s">
        <v>1410</v>
      </c>
      <c r="O1083" t="s">
        <v>1411</v>
      </c>
      <c r="P1083" t="s">
        <v>254</v>
      </c>
      <c r="Q1083" t="s">
        <v>1412</v>
      </c>
      <c r="R1083" t="s">
        <v>1412</v>
      </c>
      <c r="S1083" t="s">
        <v>1412</v>
      </c>
      <c r="T1083">
        <v>30000</v>
      </c>
      <c r="V1083">
        <v>2034.2</v>
      </c>
      <c r="W1083">
        <v>6764.9</v>
      </c>
    </row>
    <row r="1084" spans="1:23">
      <c r="A1084" t="s">
        <v>246</v>
      </c>
      <c r="B1084" t="s">
        <v>272</v>
      </c>
      <c r="C1084" t="s">
        <v>3189</v>
      </c>
      <c r="D1084" t="s">
        <v>2794</v>
      </c>
      <c r="E1084">
        <v>12216162</v>
      </c>
      <c r="F1084">
        <v>44994</v>
      </c>
      <c r="G1084" t="s">
        <v>3190</v>
      </c>
      <c r="H1084" s="111">
        <v>44994</v>
      </c>
      <c r="I1084" t="s">
        <v>263</v>
      </c>
      <c r="K1084" t="s">
        <v>1408</v>
      </c>
      <c r="L1084" t="s">
        <v>1409</v>
      </c>
      <c r="N1084" t="s">
        <v>1431</v>
      </c>
      <c r="O1084" t="s">
        <v>1411</v>
      </c>
      <c r="P1084" t="s">
        <v>252</v>
      </c>
      <c r="S1084" t="s">
        <v>1414</v>
      </c>
      <c r="T1084">
        <v>10000</v>
      </c>
    </row>
    <row r="1085" spans="1:23">
      <c r="A1085" t="s">
        <v>246</v>
      </c>
      <c r="B1085" t="s">
        <v>272</v>
      </c>
      <c r="C1085" t="s">
        <v>3189</v>
      </c>
      <c r="D1085" t="s">
        <v>2794</v>
      </c>
      <c r="E1085">
        <v>12226100</v>
      </c>
      <c r="F1085">
        <v>44998</v>
      </c>
      <c r="G1085" t="s">
        <v>3191</v>
      </c>
      <c r="H1085" s="111">
        <v>44998</v>
      </c>
      <c r="I1085" t="s">
        <v>253</v>
      </c>
      <c r="K1085" t="s">
        <v>1408</v>
      </c>
      <c r="L1085" t="s">
        <v>1409</v>
      </c>
      <c r="N1085" t="s">
        <v>1468</v>
      </c>
      <c r="O1085" t="s">
        <v>1411</v>
      </c>
      <c r="P1085" t="s">
        <v>252</v>
      </c>
      <c r="Q1085" t="s">
        <v>1412</v>
      </c>
      <c r="R1085" t="s">
        <v>1412</v>
      </c>
      <c r="S1085" t="s">
        <v>1412</v>
      </c>
      <c r="T1085">
        <v>10000</v>
      </c>
      <c r="V1085">
        <v>0</v>
      </c>
      <c r="W1085">
        <v>24</v>
      </c>
    </row>
    <row r="1086" spans="1:23">
      <c r="A1086" t="s">
        <v>246</v>
      </c>
      <c r="B1086" t="s">
        <v>272</v>
      </c>
      <c r="C1086" t="s">
        <v>1005</v>
      </c>
      <c r="D1086" t="s">
        <v>46</v>
      </c>
      <c r="E1086">
        <v>12173580</v>
      </c>
      <c r="F1086">
        <v>44985</v>
      </c>
      <c r="G1086" t="s">
        <v>2414</v>
      </c>
      <c r="H1086" s="111">
        <v>44985</v>
      </c>
      <c r="I1086" t="s">
        <v>263</v>
      </c>
      <c r="K1086" t="s">
        <v>1408</v>
      </c>
      <c r="L1086" t="s">
        <v>1409</v>
      </c>
      <c r="N1086" t="s">
        <v>1440</v>
      </c>
      <c r="O1086" t="s">
        <v>1411</v>
      </c>
      <c r="P1086" t="s">
        <v>252</v>
      </c>
      <c r="S1086" t="s">
        <v>1414</v>
      </c>
      <c r="T1086">
        <v>10000</v>
      </c>
    </row>
    <row r="1087" spans="1:23">
      <c r="A1087" t="s">
        <v>246</v>
      </c>
      <c r="B1087" t="s">
        <v>272</v>
      </c>
      <c r="C1087" t="s">
        <v>1005</v>
      </c>
      <c r="D1087" t="s">
        <v>46</v>
      </c>
      <c r="E1087">
        <v>12190704</v>
      </c>
      <c r="F1087">
        <v>44987</v>
      </c>
      <c r="G1087" t="s">
        <v>3192</v>
      </c>
      <c r="H1087" s="111">
        <v>44987</v>
      </c>
      <c r="I1087" t="s">
        <v>253</v>
      </c>
      <c r="K1087" t="s">
        <v>1418</v>
      </c>
      <c r="L1087" t="s">
        <v>1409</v>
      </c>
      <c r="N1087" t="s">
        <v>1441</v>
      </c>
      <c r="O1087" t="s">
        <v>1411</v>
      </c>
      <c r="P1087" t="s">
        <v>254</v>
      </c>
      <c r="Q1087" t="s">
        <v>1412</v>
      </c>
      <c r="R1087" t="s">
        <v>1412</v>
      </c>
      <c r="S1087" t="s">
        <v>1412</v>
      </c>
      <c r="T1087">
        <v>10000</v>
      </c>
      <c r="V1087">
        <v>5902.38</v>
      </c>
      <c r="W1087">
        <v>8901.6200000000008</v>
      </c>
    </row>
    <row r="1088" spans="1:23">
      <c r="A1088" t="s">
        <v>246</v>
      </c>
      <c r="B1088" t="s">
        <v>1830</v>
      </c>
      <c r="C1088" t="s">
        <v>264</v>
      </c>
      <c r="D1088" t="s">
        <v>54</v>
      </c>
      <c r="E1088">
        <v>4163288</v>
      </c>
      <c r="F1088">
        <v>45045</v>
      </c>
      <c r="G1088" t="s">
        <v>4371</v>
      </c>
      <c r="H1088" s="111">
        <v>45045</v>
      </c>
      <c r="I1088" t="s">
        <v>253</v>
      </c>
      <c r="K1088" t="s">
        <v>1418</v>
      </c>
      <c r="L1088" t="s">
        <v>1409</v>
      </c>
      <c r="N1088" t="s">
        <v>1444</v>
      </c>
      <c r="O1088" t="s">
        <v>1411</v>
      </c>
      <c r="P1088" t="s">
        <v>252</v>
      </c>
      <c r="Q1088" t="s">
        <v>1412</v>
      </c>
      <c r="R1088" t="s">
        <v>1412</v>
      </c>
      <c r="S1088" t="s">
        <v>1412</v>
      </c>
      <c r="T1088">
        <v>10000</v>
      </c>
      <c r="V1088">
        <v>0</v>
      </c>
      <c r="W1088">
        <v>1</v>
      </c>
    </row>
    <row r="1089" spans="1:23">
      <c r="A1089" t="s">
        <v>246</v>
      </c>
      <c r="B1089" t="s">
        <v>1830</v>
      </c>
      <c r="C1089" t="s">
        <v>264</v>
      </c>
      <c r="D1089" t="s">
        <v>54</v>
      </c>
      <c r="E1089">
        <v>9125206</v>
      </c>
      <c r="F1089">
        <v>45051</v>
      </c>
      <c r="G1089" t="s">
        <v>4838</v>
      </c>
      <c r="H1089" s="111">
        <v>45051</v>
      </c>
      <c r="I1089" t="s">
        <v>253</v>
      </c>
      <c r="K1089" t="s">
        <v>1418</v>
      </c>
      <c r="L1089" t="s">
        <v>1438</v>
      </c>
      <c r="N1089" t="s">
        <v>1481</v>
      </c>
      <c r="O1089" t="s">
        <v>1411</v>
      </c>
      <c r="P1089" t="s">
        <v>254</v>
      </c>
      <c r="Q1089" t="s">
        <v>1412</v>
      </c>
      <c r="R1089" t="s">
        <v>1412</v>
      </c>
      <c r="S1089" t="s">
        <v>1412</v>
      </c>
      <c r="T1089">
        <v>10000</v>
      </c>
      <c r="V1089">
        <v>658.82</v>
      </c>
      <c r="W1089">
        <v>500</v>
      </c>
    </row>
    <row r="1090" spans="1:23">
      <c r="A1090" t="s">
        <v>246</v>
      </c>
      <c r="B1090" t="s">
        <v>1830</v>
      </c>
      <c r="C1090" t="s">
        <v>264</v>
      </c>
      <c r="D1090" t="s">
        <v>54</v>
      </c>
      <c r="E1090">
        <v>9125206</v>
      </c>
      <c r="F1090">
        <v>45051</v>
      </c>
      <c r="G1090" t="s">
        <v>4838</v>
      </c>
      <c r="H1090" s="111">
        <v>45051</v>
      </c>
      <c r="I1090" t="s">
        <v>253</v>
      </c>
      <c r="K1090" t="s">
        <v>1418</v>
      </c>
      <c r="L1090" t="s">
        <v>1409</v>
      </c>
      <c r="N1090" t="s">
        <v>1481</v>
      </c>
      <c r="O1090" t="s">
        <v>1411</v>
      </c>
      <c r="P1090" t="s">
        <v>254</v>
      </c>
      <c r="Q1090" t="s">
        <v>1412</v>
      </c>
      <c r="R1090" t="s">
        <v>1412</v>
      </c>
      <c r="S1090" t="s">
        <v>1412</v>
      </c>
      <c r="T1090">
        <v>10000</v>
      </c>
      <c r="V1090">
        <v>658.82</v>
      </c>
      <c r="W1090">
        <v>180</v>
      </c>
    </row>
    <row r="1091" spans="1:23">
      <c r="A1091" t="s">
        <v>246</v>
      </c>
      <c r="B1091" t="s">
        <v>1830</v>
      </c>
      <c r="C1091" t="s">
        <v>264</v>
      </c>
      <c r="D1091" t="s">
        <v>54</v>
      </c>
      <c r="E1091">
        <v>12353124</v>
      </c>
      <c r="F1091">
        <v>45041</v>
      </c>
      <c r="G1091" t="s">
        <v>4836</v>
      </c>
      <c r="H1091" s="111">
        <v>45049</v>
      </c>
      <c r="I1091" t="s">
        <v>253</v>
      </c>
      <c r="K1091" t="s">
        <v>1408</v>
      </c>
      <c r="L1091" t="s">
        <v>1409</v>
      </c>
      <c r="N1091" t="s">
        <v>1449</v>
      </c>
      <c r="O1091" t="s">
        <v>1411</v>
      </c>
      <c r="P1091" t="s">
        <v>254</v>
      </c>
      <c r="Q1091" t="s">
        <v>1412</v>
      </c>
      <c r="R1091" t="s">
        <v>1412</v>
      </c>
      <c r="S1091" t="s">
        <v>1412</v>
      </c>
      <c r="T1091">
        <v>10000</v>
      </c>
      <c r="V1091">
        <v>3287.66</v>
      </c>
      <c r="W1091">
        <v>6984.99</v>
      </c>
    </row>
    <row r="1092" spans="1:23">
      <c r="A1092" t="s">
        <v>246</v>
      </c>
      <c r="B1092" t="s">
        <v>1830</v>
      </c>
      <c r="C1092" t="s">
        <v>264</v>
      </c>
      <c r="D1092" t="s">
        <v>54</v>
      </c>
      <c r="E1092">
        <v>12353527</v>
      </c>
      <c r="F1092">
        <v>45028</v>
      </c>
      <c r="G1092" t="s">
        <v>4370</v>
      </c>
      <c r="H1092" s="111">
        <v>45029</v>
      </c>
      <c r="I1092" t="s">
        <v>253</v>
      </c>
      <c r="K1092" t="s">
        <v>1408</v>
      </c>
      <c r="L1092" t="s">
        <v>1409</v>
      </c>
      <c r="N1092" t="s">
        <v>1439</v>
      </c>
      <c r="O1092" t="s">
        <v>1411</v>
      </c>
      <c r="P1092" t="s">
        <v>254</v>
      </c>
      <c r="Q1092" t="s">
        <v>1412</v>
      </c>
      <c r="R1092" t="s">
        <v>1412</v>
      </c>
      <c r="S1092" t="s">
        <v>1412</v>
      </c>
      <c r="T1092">
        <v>10000</v>
      </c>
      <c r="V1092">
        <v>13999.67</v>
      </c>
      <c r="W1092">
        <v>16455.400000000001</v>
      </c>
    </row>
    <row r="1093" spans="1:23">
      <c r="A1093" t="s">
        <v>246</v>
      </c>
      <c r="B1093" t="s">
        <v>1830</v>
      </c>
      <c r="C1093" t="s">
        <v>264</v>
      </c>
      <c r="D1093" t="s">
        <v>54</v>
      </c>
      <c r="E1093">
        <v>12442171</v>
      </c>
      <c r="F1093">
        <v>45050</v>
      </c>
      <c r="G1093" t="s">
        <v>4837</v>
      </c>
      <c r="H1093" s="111">
        <v>45050</v>
      </c>
      <c r="I1093" t="s">
        <v>263</v>
      </c>
      <c r="K1093" t="s">
        <v>1408</v>
      </c>
      <c r="L1093" t="s">
        <v>1409</v>
      </c>
      <c r="N1093" t="s">
        <v>1431</v>
      </c>
      <c r="O1093" t="s">
        <v>1411</v>
      </c>
      <c r="P1093" t="s">
        <v>254</v>
      </c>
      <c r="S1093" t="s">
        <v>1414</v>
      </c>
      <c r="T1093">
        <v>30000</v>
      </c>
    </row>
    <row r="1094" spans="1:23">
      <c r="A1094" t="s">
        <v>246</v>
      </c>
      <c r="B1094" t="s">
        <v>1830</v>
      </c>
      <c r="C1094" t="s">
        <v>264</v>
      </c>
      <c r="D1094" t="s">
        <v>54</v>
      </c>
      <c r="E1094">
        <v>12785239</v>
      </c>
      <c r="F1094">
        <v>45134</v>
      </c>
      <c r="G1094" t="s">
        <v>5846</v>
      </c>
      <c r="H1094" s="111">
        <v>45134</v>
      </c>
      <c r="I1094" t="s">
        <v>253</v>
      </c>
      <c r="K1094" t="s">
        <v>1408</v>
      </c>
      <c r="L1094" t="s">
        <v>1409</v>
      </c>
      <c r="N1094" t="s">
        <v>1454</v>
      </c>
      <c r="O1094" t="s">
        <v>1411</v>
      </c>
      <c r="P1094" t="s">
        <v>252</v>
      </c>
      <c r="Q1094" t="s">
        <v>1412</v>
      </c>
      <c r="R1094" t="s">
        <v>1412</v>
      </c>
      <c r="S1094" t="s">
        <v>1415</v>
      </c>
      <c r="T1094">
        <v>10000</v>
      </c>
      <c r="V1094">
        <v>293.29000000000002</v>
      </c>
      <c r="W1094">
        <v>500</v>
      </c>
    </row>
    <row r="1095" spans="1:23">
      <c r="A1095" t="s">
        <v>246</v>
      </c>
      <c r="B1095" t="s">
        <v>1830</v>
      </c>
      <c r="C1095" t="s">
        <v>53</v>
      </c>
      <c r="D1095" t="s">
        <v>54</v>
      </c>
      <c r="E1095">
        <v>24185</v>
      </c>
      <c r="F1095">
        <v>45069</v>
      </c>
      <c r="G1095" t="s">
        <v>4845</v>
      </c>
      <c r="H1095" s="111">
        <v>45076</v>
      </c>
      <c r="I1095" t="s">
        <v>253</v>
      </c>
      <c r="K1095" t="s">
        <v>1408</v>
      </c>
      <c r="L1095" t="s">
        <v>1409</v>
      </c>
      <c r="N1095" t="s">
        <v>1518</v>
      </c>
      <c r="O1095" t="s">
        <v>1411</v>
      </c>
      <c r="P1095" t="s">
        <v>254</v>
      </c>
      <c r="Q1095" t="s">
        <v>1412</v>
      </c>
      <c r="R1095" t="s">
        <v>1412</v>
      </c>
      <c r="S1095" t="s">
        <v>1412</v>
      </c>
      <c r="T1095">
        <v>10000</v>
      </c>
      <c r="V1095">
        <v>3026.56</v>
      </c>
      <c r="W1095">
        <v>12175.92</v>
      </c>
    </row>
    <row r="1096" spans="1:23">
      <c r="A1096" t="s">
        <v>246</v>
      </c>
      <c r="B1096" t="s">
        <v>1830</v>
      </c>
      <c r="C1096" t="s">
        <v>53</v>
      </c>
      <c r="D1096" t="s">
        <v>54</v>
      </c>
      <c r="E1096">
        <v>4458912</v>
      </c>
      <c r="F1096">
        <v>45154</v>
      </c>
      <c r="G1096" t="s">
        <v>6262</v>
      </c>
      <c r="H1096" s="111">
        <v>45154</v>
      </c>
      <c r="I1096" t="s">
        <v>253</v>
      </c>
      <c r="K1096" t="s">
        <v>1461</v>
      </c>
      <c r="L1096" t="s">
        <v>1409</v>
      </c>
      <c r="N1096" t="s">
        <v>1423</v>
      </c>
      <c r="O1096" t="s">
        <v>1411</v>
      </c>
      <c r="P1096" t="s">
        <v>254</v>
      </c>
      <c r="Q1096" t="s">
        <v>1415</v>
      </c>
      <c r="R1096" t="s">
        <v>1415</v>
      </c>
      <c r="S1096" t="s">
        <v>1415</v>
      </c>
      <c r="T1096">
        <v>10000</v>
      </c>
      <c r="V1096">
        <v>0</v>
      </c>
      <c r="W1096">
        <v>1</v>
      </c>
    </row>
    <row r="1097" spans="1:23">
      <c r="A1097" t="s">
        <v>246</v>
      </c>
      <c r="B1097" t="s">
        <v>1830</v>
      </c>
      <c r="C1097" t="s">
        <v>53</v>
      </c>
      <c r="D1097" t="s">
        <v>54</v>
      </c>
      <c r="E1097">
        <v>4670958</v>
      </c>
      <c r="F1097">
        <v>45068</v>
      </c>
      <c r="G1097" t="s">
        <v>4844</v>
      </c>
      <c r="H1097" s="111">
        <v>45068</v>
      </c>
      <c r="I1097" t="s">
        <v>263</v>
      </c>
      <c r="K1097" t="s">
        <v>1418</v>
      </c>
      <c r="L1097" t="s">
        <v>1409</v>
      </c>
      <c r="N1097" t="s">
        <v>1425</v>
      </c>
      <c r="O1097" t="s">
        <v>1411</v>
      </c>
      <c r="P1097" t="s">
        <v>254</v>
      </c>
      <c r="R1097" t="s">
        <v>1414</v>
      </c>
      <c r="S1097" t="s">
        <v>1412</v>
      </c>
      <c r="T1097">
        <v>10000</v>
      </c>
    </row>
    <row r="1098" spans="1:23">
      <c r="A1098" t="s">
        <v>246</v>
      </c>
      <c r="B1098" t="s">
        <v>1830</v>
      </c>
      <c r="C1098" t="s">
        <v>53</v>
      </c>
      <c r="D1098" t="s">
        <v>54</v>
      </c>
      <c r="E1098">
        <v>7302675</v>
      </c>
      <c r="F1098">
        <v>44953</v>
      </c>
      <c r="G1098" t="s">
        <v>1831</v>
      </c>
      <c r="H1098" s="111">
        <v>44953</v>
      </c>
      <c r="I1098" t="s">
        <v>263</v>
      </c>
      <c r="K1098" t="s">
        <v>1430</v>
      </c>
      <c r="L1098" t="s">
        <v>1409</v>
      </c>
      <c r="N1098" t="s">
        <v>1475</v>
      </c>
      <c r="O1098" t="s">
        <v>1411</v>
      </c>
      <c r="P1098" t="s">
        <v>254</v>
      </c>
      <c r="Q1098" t="s">
        <v>1414</v>
      </c>
      <c r="R1098" t="s">
        <v>1414</v>
      </c>
      <c r="S1098" t="s">
        <v>1412</v>
      </c>
      <c r="T1098">
        <v>15000</v>
      </c>
    </row>
    <row r="1099" spans="1:23">
      <c r="A1099" t="s">
        <v>246</v>
      </c>
      <c r="B1099" t="s">
        <v>1830</v>
      </c>
      <c r="C1099" t="s">
        <v>53</v>
      </c>
      <c r="D1099" t="s">
        <v>54</v>
      </c>
      <c r="E1099">
        <v>7528120</v>
      </c>
      <c r="F1099">
        <v>45105</v>
      </c>
      <c r="G1099" t="s">
        <v>5497</v>
      </c>
      <c r="H1099" s="111">
        <v>45105</v>
      </c>
      <c r="I1099" t="s">
        <v>253</v>
      </c>
      <c r="K1099" t="s">
        <v>1418</v>
      </c>
      <c r="L1099" t="s">
        <v>1409</v>
      </c>
      <c r="N1099" t="s">
        <v>1425</v>
      </c>
      <c r="O1099" t="s">
        <v>1411</v>
      </c>
      <c r="P1099" t="s">
        <v>254</v>
      </c>
      <c r="Q1099" t="s">
        <v>1412</v>
      </c>
      <c r="R1099" t="s">
        <v>1412</v>
      </c>
      <c r="S1099" t="s">
        <v>1429</v>
      </c>
      <c r="T1099">
        <v>10000</v>
      </c>
      <c r="V1099">
        <v>44392.92</v>
      </c>
      <c r="W1099">
        <v>64180.79</v>
      </c>
    </row>
    <row r="1100" spans="1:23">
      <c r="A1100" t="s">
        <v>246</v>
      </c>
      <c r="B1100" t="s">
        <v>1830</v>
      </c>
      <c r="C1100" t="s">
        <v>53</v>
      </c>
      <c r="D1100" t="s">
        <v>54</v>
      </c>
      <c r="E1100">
        <v>9630567</v>
      </c>
      <c r="F1100">
        <v>45079</v>
      </c>
      <c r="G1100" t="s">
        <v>5503</v>
      </c>
      <c r="H1100" s="111">
        <v>45083</v>
      </c>
      <c r="I1100" t="s">
        <v>253</v>
      </c>
      <c r="K1100" t="s">
        <v>1418</v>
      </c>
      <c r="L1100" t="s">
        <v>1409</v>
      </c>
      <c r="N1100" t="s">
        <v>1437</v>
      </c>
      <c r="O1100" t="s">
        <v>1411</v>
      </c>
      <c r="P1100" t="s">
        <v>254</v>
      </c>
      <c r="Q1100" t="s">
        <v>1412</v>
      </c>
      <c r="R1100" t="s">
        <v>1412</v>
      </c>
      <c r="S1100" t="s">
        <v>1429</v>
      </c>
      <c r="T1100">
        <v>10000</v>
      </c>
      <c r="V1100">
        <v>1051.52</v>
      </c>
      <c r="W1100">
        <v>2068.5</v>
      </c>
    </row>
    <row r="1101" spans="1:23">
      <c r="A1101" t="s">
        <v>246</v>
      </c>
      <c r="B1101" t="s">
        <v>1830</v>
      </c>
      <c r="C1101" t="s">
        <v>53</v>
      </c>
      <c r="D1101" t="s">
        <v>54</v>
      </c>
      <c r="E1101">
        <v>9721721</v>
      </c>
      <c r="F1101">
        <v>45016</v>
      </c>
      <c r="G1101" t="s">
        <v>3445</v>
      </c>
      <c r="H1101" s="111">
        <v>45016</v>
      </c>
      <c r="I1101" t="s">
        <v>253</v>
      </c>
      <c r="K1101" t="s">
        <v>1418</v>
      </c>
      <c r="L1101" t="s">
        <v>1409</v>
      </c>
      <c r="N1101" t="s">
        <v>1410</v>
      </c>
      <c r="O1101" t="s">
        <v>1411</v>
      </c>
      <c r="P1101" t="s">
        <v>254</v>
      </c>
      <c r="Q1101" t="s">
        <v>1412</v>
      </c>
      <c r="R1101" t="s">
        <v>1412</v>
      </c>
      <c r="S1101" t="s">
        <v>1412</v>
      </c>
      <c r="T1101">
        <v>30000</v>
      </c>
      <c r="V1101">
        <v>3538.56</v>
      </c>
      <c r="W1101">
        <v>6785.6</v>
      </c>
    </row>
    <row r="1102" spans="1:23">
      <c r="A1102" t="s">
        <v>246</v>
      </c>
      <c r="B1102" t="s">
        <v>1830</v>
      </c>
      <c r="C1102" t="s">
        <v>53</v>
      </c>
      <c r="D1102" t="s">
        <v>54</v>
      </c>
      <c r="E1102">
        <v>10007818</v>
      </c>
      <c r="F1102">
        <v>45077</v>
      </c>
      <c r="G1102" t="s">
        <v>5515</v>
      </c>
      <c r="H1102" s="111">
        <v>45077</v>
      </c>
      <c r="I1102" t="s">
        <v>282</v>
      </c>
      <c r="K1102" t="s">
        <v>1430</v>
      </c>
      <c r="L1102" t="s">
        <v>1409</v>
      </c>
      <c r="N1102" t="s">
        <v>1431</v>
      </c>
      <c r="O1102" t="s">
        <v>1411</v>
      </c>
      <c r="P1102" t="s">
        <v>252</v>
      </c>
      <c r="R1102" t="s">
        <v>1414</v>
      </c>
      <c r="S1102" t="s">
        <v>1412</v>
      </c>
      <c r="T1102">
        <v>10000</v>
      </c>
    </row>
    <row r="1103" spans="1:23">
      <c r="A1103" t="s">
        <v>246</v>
      </c>
      <c r="B1103" t="s">
        <v>1830</v>
      </c>
      <c r="C1103" t="s">
        <v>53</v>
      </c>
      <c r="D1103" t="s">
        <v>54</v>
      </c>
      <c r="E1103">
        <v>12054082</v>
      </c>
      <c r="F1103">
        <v>44958</v>
      </c>
      <c r="G1103" t="s">
        <v>2736</v>
      </c>
      <c r="H1103" s="111">
        <v>44958</v>
      </c>
      <c r="I1103" t="s">
        <v>253</v>
      </c>
      <c r="K1103" t="s">
        <v>1408</v>
      </c>
      <c r="L1103" t="s">
        <v>1409</v>
      </c>
      <c r="N1103" t="s">
        <v>1423</v>
      </c>
      <c r="O1103" t="s">
        <v>1411</v>
      </c>
      <c r="P1103" t="s">
        <v>254</v>
      </c>
      <c r="Q1103" t="s">
        <v>1412</v>
      </c>
      <c r="R1103" t="s">
        <v>1412</v>
      </c>
      <c r="S1103" t="s">
        <v>1412</v>
      </c>
      <c r="T1103">
        <v>30000</v>
      </c>
      <c r="V1103">
        <v>2973.54</v>
      </c>
      <c r="W1103">
        <v>6801.7</v>
      </c>
    </row>
    <row r="1104" spans="1:23">
      <c r="A1104" t="s">
        <v>246</v>
      </c>
      <c r="B1104" t="s">
        <v>1830</v>
      </c>
      <c r="C1104" t="s">
        <v>53</v>
      </c>
      <c r="D1104" t="s">
        <v>54</v>
      </c>
      <c r="E1104">
        <v>12078479</v>
      </c>
      <c r="F1104">
        <v>44973</v>
      </c>
      <c r="G1104" t="s">
        <v>2737</v>
      </c>
      <c r="H1104" s="111">
        <v>44973</v>
      </c>
      <c r="I1104" t="s">
        <v>253</v>
      </c>
      <c r="K1104" t="s">
        <v>1461</v>
      </c>
      <c r="L1104" t="s">
        <v>1409</v>
      </c>
      <c r="N1104" t="s">
        <v>1431</v>
      </c>
      <c r="O1104" t="s">
        <v>1411</v>
      </c>
      <c r="P1104" t="s">
        <v>254</v>
      </c>
      <c r="Q1104" t="s">
        <v>1412</v>
      </c>
      <c r="R1104" t="s">
        <v>1412</v>
      </c>
      <c r="S1104" t="s">
        <v>1412</v>
      </c>
      <c r="T1104">
        <v>30000</v>
      </c>
      <c r="V1104">
        <v>8446.1</v>
      </c>
      <c r="W1104">
        <v>11166.72</v>
      </c>
    </row>
    <row r="1105" spans="1:23">
      <c r="A1105" t="s">
        <v>246</v>
      </c>
      <c r="B1105" t="s">
        <v>1830</v>
      </c>
      <c r="C1105" t="s">
        <v>53</v>
      </c>
      <c r="D1105" t="s">
        <v>54</v>
      </c>
      <c r="E1105">
        <v>12100988</v>
      </c>
      <c r="F1105">
        <v>44968</v>
      </c>
      <c r="G1105" t="s">
        <v>2738</v>
      </c>
      <c r="H1105" s="111">
        <v>44970</v>
      </c>
      <c r="I1105" t="s">
        <v>253</v>
      </c>
      <c r="K1105" t="s">
        <v>1408</v>
      </c>
      <c r="L1105" t="s">
        <v>1409</v>
      </c>
      <c r="N1105" t="s">
        <v>1431</v>
      </c>
      <c r="O1105" t="s">
        <v>1411</v>
      </c>
      <c r="P1105" t="s">
        <v>252</v>
      </c>
      <c r="Q1105" t="s">
        <v>1412</v>
      </c>
      <c r="R1105" t="s">
        <v>1412</v>
      </c>
      <c r="S1105" t="s">
        <v>1412</v>
      </c>
      <c r="T1105">
        <v>10000</v>
      </c>
      <c r="V1105">
        <v>142.55000000000001</v>
      </c>
      <c r="W1105">
        <v>335</v>
      </c>
    </row>
    <row r="1106" spans="1:23">
      <c r="A1106" t="s">
        <v>246</v>
      </c>
      <c r="B1106" t="s">
        <v>1830</v>
      </c>
      <c r="C1106" t="s">
        <v>53</v>
      </c>
      <c r="D1106" t="s">
        <v>54</v>
      </c>
      <c r="E1106">
        <v>12126037</v>
      </c>
      <c r="F1106">
        <v>44971</v>
      </c>
      <c r="G1106" t="s">
        <v>2739</v>
      </c>
      <c r="H1106" s="111">
        <v>44971</v>
      </c>
      <c r="I1106" t="s">
        <v>282</v>
      </c>
      <c r="K1106" t="s">
        <v>1408</v>
      </c>
      <c r="L1106" t="s">
        <v>1409</v>
      </c>
      <c r="N1106" t="s">
        <v>1437</v>
      </c>
      <c r="O1106" t="s">
        <v>1411</v>
      </c>
      <c r="P1106" t="s">
        <v>252</v>
      </c>
      <c r="S1106" t="s">
        <v>1414</v>
      </c>
      <c r="T1106">
        <v>30000</v>
      </c>
    </row>
    <row r="1107" spans="1:23">
      <c r="A1107" t="s">
        <v>246</v>
      </c>
      <c r="B1107" t="s">
        <v>1830</v>
      </c>
      <c r="C1107" t="s">
        <v>53</v>
      </c>
      <c r="D1107" t="s">
        <v>54</v>
      </c>
      <c r="E1107">
        <v>12151240</v>
      </c>
      <c r="F1107">
        <v>45043</v>
      </c>
      <c r="G1107" t="s">
        <v>4377</v>
      </c>
      <c r="H1107" s="111">
        <v>45043</v>
      </c>
      <c r="I1107" t="s">
        <v>253</v>
      </c>
      <c r="K1107" t="s">
        <v>1408</v>
      </c>
      <c r="L1107" t="s">
        <v>1409</v>
      </c>
      <c r="N1107" t="s">
        <v>1431</v>
      </c>
      <c r="O1107" t="s">
        <v>1411</v>
      </c>
      <c r="P1107" t="s">
        <v>252</v>
      </c>
      <c r="Q1107" t="s">
        <v>1412</v>
      </c>
      <c r="R1107" t="s">
        <v>1412</v>
      </c>
      <c r="S1107" t="s">
        <v>1412</v>
      </c>
      <c r="T1107">
        <v>10000</v>
      </c>
      <c r="V1107">
        <v>10392.5</v>
      </c>
      <c r="W1107">
        <v>16032.28</v>
      </c>
    </row>
    <row r="1108" spans="1:23">
      <c r="A1108" t="s">
        <v>246</v>
      </c>
      <c r="B1108" t="s">
        <v>1830</v>
      </c>
      <c r="C1108" t="s">
        <v>53</v>
      </c>
      <c r="D1108" t="s">
        <v>54</v>
      </c>
      <c r="E1108">
        <v>12164168</v>
      </c>
      <c r="F1108">
        <v>44984</v>
      </c>
      <c r="G1108" t="s">
        <v>2740</v>
      </c>
      <c r="H1108" s="111">
        <v>44984</v>
      </c>
      <c r="I1108" t="s">
        <v>282</v>
      </c>
      <c r="K1108" t="s">
        <v>1408</v>
      </c>
      <c r="L1108" t="s">
        <v>1409</v>
      </c>
      <c r="N1108" t="s">
        <v>1420</v>
      </c>
      <c r="O1108" t="s">
        <v>1411</v>
      </c>
      <c r="P1108" t="s">
        <v>252</v>
      </c>
      <c r="R1108" t="s">
        <v>1414</v>
      </c>
      <c r="S1108" t="s">
        <v>1412</v>
      </c>
      <c r="T1108">
        <v>15000</v>
      </c>
    </row>
    <row r="1109" spans="1:23">
      <c r="A1109" t="s">
        <v>246</v>
      </c>
      <c r="B1109" t="s">
        <v>1830</v>
      </c>
      <c r="C1109" t="s">
        <v>53</v>
      </c>
      <c r="D1109" t="s">
        <v>54</v>
      </c>
      <c r="E1109">
        <v>12183332</v>
      </c>
      <c r="F1109">
        <v>44986</v>
      </c>
      <c r="G1109" t="s">
        <v>3446</v>
      </c>
      <c r="H1109" s="111">
        <v>44986</v>
      </c>
      <c r="I1109" t="s">
        <v>263</v>
      </c>
      <c r="K1109" t="s">
        <v>1408</v>
      </c>
      <c r="L1109" t="s">
        <v>1409</v>
      </c>
      <c r="N1109" t="s">
        <v>1426</v>
      </c>
      <c r="O1109" t="s">
        <v>1411</v>
      </c>
      <c r="P1109" t="s">
        <v>254</v>
      </c>
      <c r="S1109" t="s">
        <v>1414</v>
      </c>
      <c r="T1109">
        <v>30000</v>
      </c>
    </row>
    <row r="1110" spans="1:23">
      <c r="A1110" t="s">
        <v>246</v>
      </c>
      <c r="B1110" t="s">
        <v>1830</v>
      </c>
      <c r="C1110" t="s">
        <v>53</v>
      </c>
      <c r="D1110" t="s">
        <v>54</v>
      </c>
      <c r="E1110">
        <v>12202663</v>
      </c>
      <c r="F1110">
        <v>45041</v>
      </c>
      <c r="G1110" t="s">
        <v>4375</v>
      </c>
      <c r="H1110" s="111">
        <v>45041</v>
      </c>
      <c r="I1110" t="s">
        <v>253</v>
      </c>
      <c r="K1110" t="s">
        <v>1418</v>
      </c>
      <c r="L1110" t="s">
        <v>1409</v>
      </c>
      <c r="N1110" t="s">
        <v>1447</v>
      </c>
      <c r="O1110" t="s">
        <v>1411</v>
      </c>
      <c r="P1110" t="s">
        <v>254</v>
      </c>
      <c r="Q1110" t="s">
        <v>1412</v>
      </c>
      <c r="R1110" t="s">
        <v>1412</v>
      </c>
      <c r="S1110" t="s">
        <v>1412</v>
      </c>
      <c r="T1110">
        <v>60000</v>
      </c>
      <c r="V1110">
        <v>35432.86</v>
      </c>
      <c r="W1110">
        <v>81917.64</v>
      </c>
    </row>
    <row r="1111" spans="1:23">
      <c r="A1111" t="s">
        <v>246</v>
      </c>
      <c r="B1111" t="s">
        <v>1830</v>
      </c>
      <c r="C1111" t="s">
        <v>53</v>
      </c>
      <c r="D1111" t="s">
        <v>54</v>
      </c>
      <c r="E1111">
        <v>12219122</v>
      </c>
      <c r="F1111">
        <v>44998</v>
      </c>
      <c r="G1111" t="s">
        <v>3447</v>
      </c>
      <c r="H1111" s="111">
        <v>44998</v>
      </c>
      <c r="I1111" t="s">
        <v>253</v>
      </c>
      <c r="K1111" t="s">
        <v>1408</v>
      </c>
      <c r="L1111" t="s">
        <v>1409</v>
      </c>
      <c r="N1111" t="s">
        <v>1495</v>
      </c>
      <c r="O1111" t="s">
        <v>1411</v>
      </c>
      <c r="P1111" t="s">
        <v>254</v>
      </c>
      <c r="Q1111" t="s">
        <v>1412</v>
      </c>
      <c r="R1111" t="s">
        <v>1412</v>
      </c>
      <c r="S1111" t="s">
        <v>1412</v>
      </c>
      <c r="T1111">
        <v>30000</v>
      </c>
      <c r="V1111">
        <v>7038.23</v>
      </c>
      <c r="W1111">
        <v>9845.5</v>
      </c>
    </row>
    <row r="1112" spans="1:23">
      <c r="A1112" t="s">
        <v>246</v>
      </c>
      <c r="B1112" t="s">
        <v>1830</v>
      </c>
      <c r="C1112" t="s">
        <v>53</v>
      </c>
      <c r="D1112" t="s">
        <v>54</v>
      </c>
      <c r="E1112">
        <v>12229497</v>
      </c>
      <c r="F1112">
        <v>44999</v>
      </c>
      <c r="G1112" t="s">
        <v>3448</v>
      </c>
      <c r="H1112" s="111">
        <v>44999</v>
      </c>
      <c r="I1112" t="s">
        <v>253</v>
      </c>
      <c r="K1112" t="s">
        <v>1408</v>
      </c>
      <c r="L1112" t="s">
        <v>1409</v>
      </c>
      <c r="N1112" t="s">
        <v>1431</v>
      </c>
      <c r="O1112" t="s">
        <v>1411</v>
      </c>
      <c r="P1112" t="s">
        <v>254</v>
      </c>
      <c r="Q1112" t="s">
        <v>1412</v>
      </c>
      <c r="R1112" t="s">
        <v>1412</v>
      </c>
      <c r="S1112" t="s">
        <v>1412</v>
      </c>
      <c r="T1112">
        <v>10000</v>
      </c>
      <c r="V1112">
        <v>11130.9</v>
      </c>
      <c r="W1112">
        <v>13741.19</v>
      </c>
    </row>
    <row r="1113" spans="1:23">
      <c r="A1113" t="s">
        <v>246</v>
      </c>
      <c r="B1113" t="s">
        <v>1830</v>
      </c>
      <c r="C1113" t="s">
        <v>53</v>
      </c>
      <c r="D1113" t="s">
        <v>54</v>
      </c>
      <c r="E1113">
        <v>12235380</v>
      </c>
      <c r="F1113">
        <v>45000</v>
      </c>
      <c r="G1113" t="s">
        <v>3449</v>
      </c>
      <c r="H1113" s="111">
        <v>45000</v>
      </c>
      <c r="I1113" t="s">
        <v>282</v>
      </c>
      <c r="K1113" t="s">
        <v>1408</v>
      </c>
      <c r="L1113" t="s">
        <v>1409</v>
      </c>
      <c r="N1113" t="s">
        <v>1473</v>
      </c>
      <c r="O1113" t="s">
        <v>1411</v>
      </c>
      <c r="P1113" t="s">
        <v>252</v>
      </c>
      <c r="S1113" t="s">
        <v>1414</v>
      </c>
      <c r="T1113">
        <v>10000</v>
      </c>
    </row>
    <row r="1114" spans="1:23">
      <c r="A1114" t="s">
        <v>246</v>
      </c>
      <c r="B1114" t="s">
        <v>1830</v>
      </c>
      <c r="C1114" t="s">
        <v>53</v>
      </c>
      <c r="D1114" t="s">
        <v>54</v>
      </c>
      <c r="E1114">
        <v>12290276</v>
      </c>
      <c r="F1114">
        <v>45013</v>
      </c>
      <c r="G1114" t="s">
        <v>3450</v>
      </c>
      <c r="H1114" s="111">
        <v>45013</v>
      </c>
      <c r="I1114" t="s">
        <v>253</v>
      </c>
      <c r="K1114" t="s">
        <v>1408</v>
      </c>
      <c r="L1114" t="s">
        <v>1409</v>
      </c>
      <c r="N1114" t="s">
        <v>1433</v>
      </c>
      <c r="O1114" t="s">
        <v>1411</v>
      </c>
      <c r="P1114" t="s">
        <v>254</v>
      </c>
      <c r="Q1114" t="s">
        <v>1412</v>
      </c>
      <c r="R1114" t="s">
        <v>1412</v>
      </c>
      <c r="S1114" t="s">
        <v>1412</v>
      </c>
      <c r="T1114">
        <v>10000</v>
      </c>
      <c r="V1114">
        <v>2846.81</v>
      </c>
      <c r="W1114">
        <v>9236.89</v>
      </c>
    </row>
    <row r="1115" spans="1:23">
      <c r="A1115" t="s">
        <v>246</v>
      </c>
      <c r="B1115" t="s">
        <v>1830</v>
      </c>
      <c r="C1115" t="s">
        <v>53</v>
      </c>
      <c r="D1115" t="s">
        <v>54</v>
      </c>
      <c r="E1115">
        <v>12295858</v>
      </c>
      <c r="F1115">
        <v>45014</v>
      </c>
      <c r="G1115" t="s">
        <v>3451</v>
      </c>
      <c r="H1115" s="111">
        <v>45014</v>
      </c>
      <c r="I1115" t="s">
        <v>263</v>
      </c>
      <c r="K1115" t="s">
        <v>1418</v>
      </c>
      <c r="L1115" t="s">
        <v>1409</v>
      </c>
      <c r="N1115" t="s">
        <v>1431</v>
      </c>
      <c r="O1115" t="s">
        <v>1411</v>
      </c>
      <c r="P1115" t="s">
        <v>252</v>
      </c>
      <c r="R1115" t="s">
        <v>1414</v>
      </c>
      <c r="S1115" t="s">
        <v>1412</v>
      </c>
      <c r="T1115">
        <v>10000</v>
      </c>
    </row>
    <row r="1116" spans="1:23">
      <c r="A1116" t="s">
        <v>246</v>
      </c>
      <c r="B1116" t="s">
        <v>1830</v>
      </c>
      <c r="C1116" t="s">
        <v>53</v>
      </c>
      <c r="D1116" t="s">
        <v>54</v>
      </c>
      <c r="E1116">
        <v>12297523</v>
      </c>
      <c r="F1116">
        <v>45014</v>
      </c>
      <c r="G1116" t="s">
        <v>3452</v>
      </c>
      <c r="H1116" s="111">
        <v>45014</v>
      </c>
      <c r="I1116" t="s">
        <v>253</v>
      </c>
      <c r="K1116" t="s">
        <v>1408</v>
      </c>
      <c r="L1116" t="s">
        <v>1409</v>
      </c>
      <c r="N1116" t="s">
        <v>1463</v>
      </c>
      <c r="O1116" t="s">
        <v>1411</v>
      </c>
      <c r="P1116" t="s">
        <v>254</v>
      </c>
      <c r="Q1116" t="s">
        <v>1412</v>
      </c>
      <c r="R1116" t="s">
        <v>1412</v>
      </c>
      <c r="S1116" t="s">
        <v>1412</v>
      </c>
      <c r="T1116">
        <v>30000</v>
      </c>
      <c r="V1116">
        <v>17920.12</v>
      </c>
      <c r="W1116">
        <v>22821.5</v>
      </c>
    </row>
    <row r="1117" spans="1:23">
      <c r="A1117" t="s">
        <v>246</v>
      </c>
      <c r="B1117" t="s">
        <v>1830</v>
      </c>
      <c r="C1117" t="s">
        <v>53</v>
      </c>
      <c r="D1117" t="s">
        <v>54</v>
      </c>
      <c r="E1117">
        <v>12332377</v>
      </c>
      <c r="F1117">
        <v>45020</v>
      </c>
      <c r="G1117" t="s">
        <v>4372</v>
      </c>
      <c r="H1117" s="111">
        <v>45020</v>
      </c>
      <c r="I1117" t="s">
        <v>263</v>
      </c>
      <c r="K1117" t="s">
        <v>1408</v>
      </c>
      <c r="L1117" t="s">
        <v>1409</v>
      </c>
      <c r="N1117" t="s">
        <v>5298</v>
      </c>
      <c r="O1117" t="s">
        <v>1411</v>
      </c>
      <c r="P1117" t="s">
        <v>252</v>
      </c>
      <c r="S1117" t="s">
        <v>1414</v>
      </c>
      <c r="T1117">
        <v>10000</v>
      </c>
    </row>
    <row r="1118" spans="1:23">
      <c r="A1118" t="s">
        <v>246</v>
      </c>
      <c r="B1118" t="s">
        <v>1830</v>
      </c>
      <c r="C1118" t="s">
        <v>53</v>
      </c>
      <c r="D1118" t="s">
        <v>54</v>
      </c>
      <c r="E1118">
        <v>12338497</v>
      </c>
      <c r="F1118">
        <v>45021</v>
      </c>
      <c r="G1118" t="s">
        <v>4373</v>
      </c>
      <c r="H1118" s="111">
        <v>45021</v>
      </c>
      <c r="I1118" t="s">
        <v>253</v>
      </c>
      <c r="K1118" t="s">
        <v>1408</v>
      </c>
      <c r="L1118" t="s">
        <v>1409</v>
      </c>
      <c r="N1118" t="s">
        <v>1493</v>
      </c>
      <c r="O1118" t="s">
        <v>1411</v>
      </c>
      <c r="P1118" t="s">
        <v>254</v>
      </c>
      <c r="Q1118" t="s">
        <v>1412</v>
      </c>
      <c r="R1118" t="s">
        <v>1412</v>
      </c>
      <c r="S1118" t="s">
        <v>1412</v>
      </c>
      <c r="T1118">
        <v>10000</v>
      </c>
    </row>
    <row r="1119" spans="1:23">
      <c r="A1119" t="s">
        <v>246</v>
      </c>
      <c r="B1119" t="s">
        <v>1830</v>
      </c>
      <c r="C1119" t="s">
        <v>53</v>
      </c>
      <c r="D1119" t="s">
        <v>54</v>
      </c>
      <c r="E1119">
        <v>12338497</v>
      </c>
      <c r="F1119">
        <v>45021</v>
      </c>
      <c r="G1119" t="s">
        <v>4373</v>
      </c>
      <c r="H1119" s="111">
        <v>45021</v>
      </c>
      <c r="I1119" t="s">
        <v>253</v>
      </c>
      <c r="K1119" t="s">
        <v>1408</v>
      </c>
      <c r="L1119" t="s">
        <v>5297</v>
      </c>
      <c r="N1119" t="s">
        <v>1493</v>
      </c>
      <c r="O1119" t="s">
        <v>1411</v>
      </c>
      <c r="P1119" t="s">
        <v>254</v>
      </c>
      <c r="Q1119" t="s">
        <v>1412</v>
      </c>
      <c r="R1119" t="s">
        <v>1412</v>
      </c>
      <c r="S1119" t="s">
        <v>1412</v>
      </c>
      <c r="T1119">
        <v>10000</v>
      </c>
      <c r="V1119">
        <v>588.4</v>
      </c>
      <c r="W1119">
        <v>2123</v>
      </c>
    </row>
    <row r="1120" spans="1:23">
      <c r="A1120" t="s">
        <v>246</v>
      </c>
      <c r="B1120" t="s">
        <v>1830</v>
      </c>
      <c r="C1120" t="s">
        <v>53</v>
      </c>
      <c r="D1120" t="s">
        <v>54</v>
      </c>
      <c r="E1120">
        <v>12351514</v>
      </c>
      <c r="F1120">
        <v>45027</v>
      </c>
      <c r="G1120" t="s">
        <v>4374</v>
      </c>
      <c r="H1120" s="111">
        <v>45027</v>
      </c>
      <c r="I1120" t="s">
        <v>282</v>
      </c>
      <c r="K1120" t="s">
        <v>1408</v>
      </c>
      <c r="L1120" t="s">
        <v>1409</v>
      </c>
      <c r="N1120" t="s">
        <v>1437</v>
      </c>
      <c r="O1120" t="s">
        <v>1411</v>
      </c>
      <c r="P1120" t="s">
        <v>254</v>
      </c>
      <c r="R1120" t="s">
        <v>1414</v>
      </c>
      <c r="S1120" t="s">
        <v>1412</v>
      </c>
      <c r="T1120">
        <v>10000</v>
      </c>
    </row>
    <row r="1121" spans="1:23">
      <c r="A1121" t="s">
        <v>246</v>
      </c>
      <c r="B1121" t="s">
        <v>1830</v>
      </c>
      <c r="C1121" t="s">
        <v>53</v>
      </c>
      <c r="D1121" t="s">
        <v>54</v>
      </c>
      <c r="E1121">
        <v>12409631</v>
      </c>
      <c r="F1121">
        <v>45042</v>
      </c>
      <c r="G1121" t="s">
        <v>4376</v>
      </c>
      <c r="H1121" s="111">
        <v>45042</v>
      </c>
      <c r="I1121" t="s">
        <v>282</v>
      </c>
      <c r="K1121" t="s">
        <v>1408</v>
      </c>
      <c r="L1121" t="s">
        <v>1409</v>
      </c>
      <c r="N1121" t="s">
        <v>1432</v>
      </c>
      <c r="O1121" t="s">
        <v>1411</v>
      </c>
      <c r="P1121" t="s">
        <v>254</v>
      </c>
      <c r="R1121" t="s">
        <v>1414</v>
      </c>
      <c r="S1121" t="s">
        <v>1412</v>
      </c>
      <c r="T1121">
        <v>50000</v>
      </c>
    </row>
    <row r="1122" spans="1:23">
      <c r="A1122" t="s">
        <v>246</v>
      </c>
      <c r="B1122" t="s">
        <v>1830</v>
      </c>
      <c r="C1122" t="s">
        <v>53</v>
      </c>
      <c r="D1122" t="s">
        <v>54</v>
      </c>
      <c r="E1122">
        <v>12485387</v>
      </c>
      <c r="F1122">
        <v>45061</v>
      </c>
      <c r="G1122" t="s">
        <v>4840</v>
      </c>
      <c r="H1122" s="111">
        <v>45061</v>
      </c>
      <c r="I1122" t="s">
        <v>282</v>
      </c>
      <c r="K1122" t="s">
        <v>1408</v>
      </c>
      <c r="L1122" t="s">
        <v>1409</v>
      </c>
      <c r="N1122" t="s">
        <v>1420</v>
      </c>
      <c r="O1122" t="s">
        <v>1411</v>
      </c>
      <c r="P1122" t="s">
        <v>254</v>
      </c>
      <c r="Q1122" t="s">
        <v>1414</v>
      </c>
      <c r="R1122" t="s">
        <v>1414</v>
      </c>
      <c r="S1122" t="s">
        <v>1412</v>
      </c>
      <c r="T1122">
        <v>10000</v>
      </c>
    </row>
    <row r="1123" spans="1:23">
      <c r="A1123" t="s">
        <v>246</v>
      </c>
      <c r="B1123" t="s">
        <v>1830</v>
      </c>
      <c r="C1123" t="s">
        <v>53</v>
      </c>
      <c r="D1123" t="s">
        <v>54</v>
      </c>
      <c r="E1123">
        <v>12495086</v>
      </c>
      <c r="F1123">
        <v>45063</v>
      </c>
      <c r="G1123" t="s">
        <v>4842</v>
      </c>
      <c r="H1123" s="111">
        <v>45063</v>
      </c>
      <c r="I1123" t="s">
        <v>253</v>
      </c>
      <c r="K1123" t="s">
        <v>1408</v>
      </c>
      <c r="L1123" t="s">
        <v>1409</v>
      </c>
      <c r="N1123" t="s">
        <v>1433</v>
      </c>
      <c r="O1123" t="s">
        <v>1411</v>
      </c>
      <c r="P1123" t="s">
        <v>252</v>
      </c>
      <c r="Q1123" t="s">
        <v>1412</v>
      </c>
      <c r="R1123" t="s">
        <v>1412</v>
      </c>
      <c r="S1123" t="s">
        <v>1412</v>
      </c>
      <c r="T1123">
        <v>10000</v>
      </c>
      <c r="V1123">
        <v>685.95</v>
      </c>
      <c r="W1123">
        <v>7219.7</v>
      </c>
    </row>
    <row r="1124" spans="1:23">
      <c r="A1124" t="s">
        <v>246</v>
      </c>
      <c r="B1124" t="s">
        <v>1830</v>
      </c>
      <c r="C1124" t="s">
        <v>53</v>
      </c>
      <c r="D1124" t="s">
        <v>54</v>
      </c>
      <c r="E1124">
        <v>12512002</v>
      </c>
      <c r="F1124">
        <v>45066</v>
      </c>
      <c r="G1124" t="s">
        <v>4843</v>
      </c>
      <c r="H1124" s="111">
        <v>45066</v>
      </c>
      <c r="I1124" t="s">
        <v>253</v>
      </c>
      <c r="K1124" t="s">
        <v>1430</v>
      </c>
      <c r="L1124" t="s">
        <v>1409</v>
      </c>
      <c r="N1124" t="s">
        <v>1444</v>
      </c>
      <c r="O1124" t="s">
        <v>1411</v>
      </c>
      <c r="P1124" t="s">
        <v>254</v>
      </c>
      <c r="Q1124" t="s">
        <v>1412</v>
      </c>
      <c r="R1124" t="s">
        <v>1412</v>
      </c>
      <c r="S1124" t="s">
        <v>1412</v>
      </c>
      <c r="T1124">
        <v>10000</v>
      </c>
      <c r="V1124">
        <v>4264.96</v>
      </c>
      <c r="W1124">
        <v>16358.73</v>
      </c>
    </row>
    <row r="1125" spans="1:23">
      <c r="A1125" t="s">
        <v>246</v>
      </c>
      <c r="B1125" t="s">
        <v>1830</v>
      </c>
      <c r="C1125" t="s">
        <v>53</v>
      </c>
      <c r="D1125" t="s">
        <v>54</v>
      </c>
      <c r="E1125">
        <v>12556966</v>
      </c>
      <c r="F1125">
        <v>45077</v>
      </c>
      <c r="G1125" t="s">
        <v>4846</v>
      </c>
      <c r="H1125" s="111">
        <v>45077</v>
      </c>
      <c r="I1125" t="s">
        <v>253</v>
      </c>
      <c r="K1125" t="s">
        <v>1408</v>
      </c>
      <c r="L1125" t="s">
        <v>1409</v>
      </c>
      <c r="N1125" t="s">
        <v>1425</v>
      </c>
      <c r="O1125" t="s">
        <v>1411</v>
      </c>
      <c r="P1125" t="s">
        <v>254</v>
      </c>
      <c r="Q1125" t="s">
        <v>1412</v>
      </c>
      <c r="R1125" t="s">
        <v>1412</v>
      </c>
      <c r="S1125" t="s">
        <v>1412</v>
      </c>
      <c r="T1125">
        <v>10000</v>
      </c>
      <c r="V1125">
        <v>11272.58</v>
      </c>
      <c r="W1125">
        <v>14396</v>
      </c>
    </row>
    <row r="1126" spans="1:23">
      <c r="A1126" t="s">
        <v>246</v>
      </c>
      <c r="B1126" t="s">
        <v>1830</v>
      </c>
      <c r="C1126" t="s">
        <v>53</v>
      </c>
      <c r="D1126" t="s">
        <v>54</v>
      </c>
      <c r="E1126">
        <v>12587541</v>
      </c>
      <c r="F1126">
        <v>45135</v>
      </c>
      <c r="G1126" t="s">
        <v>5848</v>
      </c>
      <c r="H1126" s="111">
        <v>45135</v>
      </c>
      <c r="I1126" t="s">
        <v>253</v>
      </c>
      <c r="K1126" t="s">
        <v>1408</v>
      </c>
      <c r="L1126" t="s">
        <v>1409</v>
      </c>
      <c r="N1126" t="s">
        <v>1444</v>
      </c>
      <c r="O1126" t="s">
        <v>1411</v>
      </c>
      <c r="P1126" t="s">
        <v>254</v>
      </c>
      <c r="Q1126" t="s">
        <v>1412</v>
      </c>
      <c r="R1126" t="s">
        <v>1412</v>
      </c>
      <c r="S1126" t="s">
        <v>1415</v>
      </c>
      <c r="T1126">
        <v>10000</v>
      </c>
      <c r="V1126">
        <v>2714.2</v>
      </c>
      <c r="W1126">
        <v>5021.6000000000004</v>
      </c>
    </row>
    <row r="1127" spans="1:23">
      <c r="A1127" t="s">
        <v>246</v>
      </c>
      <c r="B1127" t="s">
        <v>1830</v>
      </c>
      <c r="C1127" t="s">
        <v>53</v>
      </c>
      <c r="D1127" t="s">
        <v>54</v>
      </c>
      <c r="E1127">
        <v>12601192</v>
      </c>
      <c r="F1127">
        <v>45089</v>
      </c>
      <c r="G1127" t="s">
        <v>5516</v>
      </c>
      <c r="H1127" s="111">
        <v>45089</v>
      </c>
      <c r="I1127" t="s">
        <v>263</v>
      </c>
      <c r="K1127" t="s">
        <v>1408</v>
      </c>
      <c r="L1127" t="s">
        <v>1409</v>
      </c>
      <c r="N1127" t="s">
        <v>1447</v>
      </c>
      <c r="O1127" t="s">
        <v>1411</v>
      </c>
      <c r="P1127" t="s">
        <v>254</v>
      </c>
      <c r="R1127" t="s">
        <v>1414</v>
      </c>
      <c r="S1127" t="s">
        <v>1415</v>
      </c>
      <c r="T1127">
        <v>10000</v>
      </c>
    </row>
    <row r="1128" spans="1:23">
      <c r="A1128" t="s">
        <v>246</v>
      </c>
      <c r="B1128" t="s">
        <v>1830</v>
      </c>
      <c r="C1128" t="s">
        <v>53</v>
      </c>
      <c r="D1128" t="s">
        <v>54</v>
      </c>
      <c r="E1128">
        <v>12616700</v>
      </c>
      <c r="F1128">
        <v>45092</v>
      </c>
      <c r="G1128" t="s">
        <v>5517</v>
      </c>
      <c r="H1128" s="111">
        <v>45092</v>
      </c>
      <c r="I1128" t="s">
        <v>282</v>
      </c>
      <c r="K1128" t="s">
        <v>1408</v>
      </c>
      <c r="L1128" t="s">
        <v>1409</v>
      </c>
      <c r="N1128" t="s">
        <v>4753</v>
      </c>
      <c r="O1128" t="s">
        <v>1411</v>
      </c>
      <c r="P1128" t="s">
        <v>252</v>
      </c>
      <c r="Q1128" t="s">
        <v>1414</v>
      </c>
      <c r="R1128" t="s">
        <v>1414</v>
      </c>
      <c r="S1128" t="s">
        <v>1415</v>
      </c>
      <c r="T1128">
        <v>10000</v>
      </c>
    </row>
    <row r="1129" spans="1:23">
      <c r="A1129" t="s">
        <v>246</v>
      </c>
      <c r="B1129" t="s">
        <v>1830</v>
      </c>
      <c r="C1129" t="s">
        <v>53</v>
      </c>
      <c r="D1129" t="s">
        <v>54</v>
      </c>
      <c r="E1129">
        <v>12626425</v>
      </c>
      <c r="F1129">
        <v>45097</v>
      </c>
      <c r="G1129" t="s">
        <v>5847</v>
      </c>
      <c r="H1129" s="111">
        <v>45132</v>
      </c>
      <c r="I1129" t="s">
        <v>253</v>
      </c>
      <c r="K1129" t="s">
        <v>1408</v>
      </c>
      <c r="L1129" t="s">
        <v>1409</v>
      </c>
      <c r="N1129" t="s">
        <v>1413</v>
      </c>
      <c r="O1129" t="s">
        <v>1411</v>
      </c>
      <c r="P1129" t="s">
        <v>252</v>
      </c>
      <c r="Q1129" t="s">
        <v>1412</v>
      </c>
      <c r="R1129" t="s">
        <v>1412</v>
      </c>
      <c r="S1129" t="s">
        <v>1415</v>
      </c>
      <c r="T1129">
        <v>10000</v>
      </c>
      <c r="V1129">
        <v>1969.06</v>
      </c>
      <c r="W1129">
        <v>4080.28</v>
      </c>
    </row>
    <row r="1130" spans="1:23">
      <c r="A1130" t="s">
        <v>246</v>
      </c>
      <c r="B1130" t="s">
        <v>1830</v>
      </c>
      <c r="C1130" t="s">
        <v>53</v>
      </c>
      <c r="D1130" t="s">
        <v>54</v>
      </c>
      <c r="E1130">
        <v>12632150</v>
      </c>
      <c r="F1130">
        <v>45097</v>
      </c>
      <c r="G1130" t="s">
        <v>5518</v>
      </c>
      <c r="H1130" s="111">
        <v>45097</v>
      </c>
      <c r="I1130" t="s">
        <v>253</v>
      </c>
      <c r="K1130" t="s">
        <v>1408</v>
      </c>
      <c r="L1130" t="s">
        <v>1409</v>
      </c>
      <c r="N1130" t="s">
        <v>1465</v>
      </c>
      <c r="O1130" t="s">
        <v>1411</v>
      </c>
      <c r="P1130" t="s">
        <v>252</v>
      </c>
      <c r="Q1130" t="s">
        <v>1412</v>
      </c>
      <c r="R1130" t="s">
        <v>1412</v>
      </c>
      <c r="S1130" t="s">
        <v>1415</v>
      </c>
      <c r="T1130">
        <v>10000</v>
      </c>
      <c r="V1130">
        <v>1542.19</v>
      </c>
      <c r="W1130">
        <v>1949</v>
      </c>
    </row>
    <row r="1131" spans="1:23">
      <c r="A1131" t="s">
        <v>246</v>
      </c>
      <c r="B1131" t="s">
        <v>1830</v>
      </c>
      <c r="C1131" t="s">
        <v>53</v>
      </c>
      <c r="D1131" t="s">
        <v>54</v>
      </c>
      <c r="E1131">
        <v>12650305</v>
      </c>
      <c r="F1131">
        <v>45100</v>
      </c>
      <c r="G1131" t="s">
        <v>5496</v>
      </c>
      <c r="H1131" s="111">
        <v>45100</v>
      </c>
      <c r="I1131" t="s">
        <v>253</v>
      </c>
      <c r="K1131" t="s">
        <v>1408</v>
      </c>
      <c r="L1131" t="s">
        <v>1409</v>
      </c>
      <c r="N1131" t="s">
        <v>1413</v>
      </c>
      <c r="O1131" t="s">
        <v>1411</v>
      </c>
      <c r="P1131" t="s">
        <v>254</v>
      </c>
      <c r="Q1131" t="s">
        <v>1412</v>
      </c>
      <c r="R1131" t="s">
        <v>1412</v>
      </c>
      <c r="S1131" t="s">
        <v>1415</v>
      </c>
      <c r="T1131">
        <v>10000</v>
      </c>
      <c r="V1131">
        <v>1269.1199999999999</v>
      </c>
      <c r="W1131">
        <v>2375.1999999999998</v>
      </c>
    </row>
    <row r="1132" spans="1:23">
      <c r="A1132" t="s">
        <v>246</v>
      </c>
      <c r="B1132" t="s">
        <v>1830</v>
      </c>
      <c r="C1132" t="s">
        <v>53</v>
      </c>
      <c r="D1132" t="s">
        <v>54</v>
      </c>
      <c r="E1132">
        <v>12816480</v>
      </c>
      <c r="F1132">
        <v>45141</v>
      </c>
      <c r="G1132" t="s">
        <v>6261</v>
      </c>
      <c r="H1132" s="111">
        <v>45141</v>
      </c>
      <c r="I1132" t="s">
        <v>253</v>
      </c>
      <c r="K1132" t="s">
        <v>1408</v>
      </c>
      <c r="L1132" t="s">
        <v>1409</v>
      </c>
      <c r="N1132" t="s">
        <v>1453</v>
      </c>
      <c r="O1132" t="s">
        <v>1411</v>
      </c>
      <c r="P1132" t="s">
        <v>254</v>
      </c>
      <c r="Q1132" t="s">
        <v>1415</v>
      </c>
      <c r="R1132" t="s">
        <v>1415</v>
      </c>
      <c r="S1132" t="s">
        <v>1415</v>
      </c>
      <c r="T1132">
        <v>100</v>
      </c>
      <c r="V1132">
        <v>423.4</v>
      </c>
      <c r="W1132">
        <v>783.29</v>
      </c>
    </row>
    <row r="1133" spans="1:23">
      <c r="A1133" t="s">
        <v>246</v>
      </c>
      <c r="B1133" t="s">
        <v>1830</v>
      </c>
      <c r="C1133" t="s">
        <v>53</v>
      </c>
      <c r="D1133" t="s">
        <v>54</v>
      </c>
      <c r="E1133">
        <v>12858916</v>
      </c>
      <c r="F1133">
        <v>45155</v>
      </c>
      <c r="G1133" t="s">
        <v>6263</v>
      </c>
      <c r="H1133" s="111">
        <v>45155</v>
      </c>
      <c r="I1133" t="s">
        <v>253</v>
      </c>
      <c r="K1133" t="s">
        <v>1418</v>
      </c>
      <c r="L1133" t="s">
        <v>1409</v>
      </c>
      <c r="N1133" t="s">
        <v>1421</v>
      </c>
      <c r="O1133" t="s">
        <v>1411</v>
      </c>
      <c r="P1133" t="s">
        <v>252</v>
      </c>
      <c r="Q1133" t="s">
        <v>1415</v>
      </c>
      <c r="R1133" t="s">
        <v>1415</v>
      </c>
      <c r="S1133" t="s">
        <v>1415</v>
      </c>
      <c r="T1133">
        <v>10000</v>
      </c>
      <c r="V1133">
        <v>0</v>
      </c>
      <c r="W1133">
        <v>27</v>
      </c>
    </row>
    <row r="1134" spans="1:23">
      <c r="A1134" t="s">
        <v>246</v>
      </c>
      <c r="B1134" t="s">
        <v>1830</v>
      </c>
      <c r="C1134" t="s">
        <v>4304</v>
      </c>
      <c r="D1134" t="s">
        <v>54</v>
      </c>
      <c r="E1134">
        <v>12811829</v>
      </c>
      <c r="F1134">
        <v>45140</v>
      </c>
      <c r="G1134" t="s">
        <v>6264</v>
      </c>
      <c r="H1134" s="111">
        <v>45140</v>
      </c>
      <c r="I1134" t="s">
        <v>253</v>
      </c>
      <c r="K1134" t="s">
        <v>1408</v>
      </c>
      <c r="L1134" t="s">
        <v>1409</v>
      </c>
      <c r="N1134" t="s">
        <v>1413</v>
      </c>
      <c r="O1134" t="s">
        <v>1411</v>
      </c>
      <c r="P1134" t="s">
        <v>254</v>
      </c>
      <c r="Q1134" t="s">
        <v>1415</v>
      </c>
      <c r="R1134" t="s">
        <v>1415</v>
      </c>
      <c r="S1134" t="s">
        <v>1415</v>
      </c>
      <c r="T1134">
        <v>10000</v>
      </c>
      <c r="V1134">
        <v>1.96</v>
      </c>
      <c r="W1134">
        <v>23</v>
      </c>
    </row>
    <row r="1135" spans="1:23">
      <c r="A1135" t="s">
        <v>246</v>
      </c>
      <c r="B1135" t="s">
        <v>1830</v>
      </c>
      <c r="C1135" t="s">
        <v>4304</v>
      </c>
      <c r="D1135" t="s">
        <v>54</v>
      </c>
      <c r="E1135">
        <v>12812165</v>
      </c>
      <c r="F1135">
        <v>45140</v>
      </c>
      <c r="G1135" t="s">
        <v>6265</v>
      </c>
      <c r="H1135" s="111">
        <v>45140</v>
      </c>
      <c r="I1135" t="s">
        <v>253</v>
      </c>
      <c r="K1135" t="s">
        <v>1408</v>
      </c>
      <c r="L1135" t="s">
        <v>1409</v>
      </c>
      <c r="N1135" t="s">
        <v>1447</v>
      </c>
      <c r="O1135" t="s">
        <v>1411</v>
      </c>
      <c r="P1135" t="s">
        <v>254</v>
      </c>
      <c r="Q1135" t="s">
        <v>1415</v>
      </c>
      <c r="R1135" t="s">
        <v>1415</v>
      </c>
      <c r="S1135" t="s">
        <v>1415</v>
      </c>
      <c r="T1135">
        <v>10000</v>
      </c>
      <c r="V1135">
        <v>1183.2</v>
      </c>
      <c r="W1135">
        <v>3683.15</v>
      </c>
    </row>
    <row r="1136" spans="1:23">
      <c r="A1136" t="s">
        <v>246</v>
      </c>
      <c r="B1136" t="s">
        <v>1830</v>
      </c>
      <c r="C1136" t="s">
        <v>3453</v>
      </c>
      <c r="D1136" t="s">
        <v>2831</v>
      </c>
      <c r="E1136">
        <v>12215628</v>
      </c>
      <c r="F1136">
        <v>44994</v>
      </c>
      <c r="G1136" t="s">
        <v>3454</v>
      </c>
      <c r="H1136" s="111">
        <v>44994</v>
      </c>
      <c r="I1136" t="s">
        <v>263</v>
      </c>
      <c r="K1136" t="s">
        <v>1408</v>
      </c>
      <c r="L1136" t="s">
        <v>1409</v>
      </c>
      <c r="N1136" t="s">
        <v>1431</v>
      </c>
      <c r="O1136" t="s">
        <v>1411</v>
      </c>
      <c r="P1136" t="s">
        <v>254</v>
      </c>
      <c r="S1136" t="s">
        <v>1414</v>
      </c>
      <c r="T1136">
        <v>15000</v>
      </c>
    </row>
    <row r="1137" spans="1:23">
      <c r="A1137" t="s">
        <v>246</v>
      </c>
      <c r="B1137" t="s">
        <v>1830</v>
      </c>
      <c r="C1137" t="s">
        <v>408</v>
      </c>
      <c r="D1137" t="s">
        <v>54</v>
      </c>
      <c r="E1137">
        <v>12731614</v>
      </c>
      <c r="F1137">
        <v>45119</v>
      </c>
      <c r="G1137" t="s">
        <v>5849</v>
      </c>
      <c r="H1137" s="111">
        <v>45119</v>
      </c>
      <c r="I1137" t="s">
        <v>282</v>
      </c>
      <c r="K1137" t="s">
        <v>1408</v>
      </c>
      <c r="L1137" t="s">
        <v>1409</v>
      </c>
      <c r="N1137" t="s">
        <v>1462</v>
      </c>
      <c r="O1137" t="s">
        <v>1411</v>
      </c>
      <c r="P1137" t="s">
        <v>254</v>
      </c>
      <c r="Q1137" t="s">
        <v>1414</v>
      </c>
      <c r="R1137" t="s">
        <v>1414</v>
      </c>
      <c r="S1137" t="s">
        <v>1415</v>
      </c>
      <c r="T1137">
        <v>10000</v>
      </c>
    </row>
    <row r="1138" spans="1:23">
      <c r="A1138" t="s">
        <v>246</v>
      </c>
      <c r="B1138" t="s">
        <v>1830</v>
      </c>
      <c r="C1138" t="s">
        <v>408</v>
      </c>
      <c r="D1138" t="s">
        <v>54</v>
      </c>
      <c r="E1138">
        <v>12751307</v>
      </c>
      <c r="F1138">
        <v>45126</v>
      </c>
      <c r="G1138" t="s">
        <v>5850</v>
      </c>
      <c r="H1138" s="111">
        <v>45126</v>
      </c>
      <c r="I1138" t="s">
        <v>263</v>
      </c>
      <c r="K1138" t="s">
        <v>1408</v>
      </c>
      <c r="L1138" t="s">
        <v>1409</v>
      </c>
      <c r="N1138" t="s">
        <v>1437</v>
      </c>
      <c r="O1138" t="s">
        <v>1411</v>
      </c>
      <c r="P1138" t="s">
        <v>254</v>
      </c>
      <c r="Q1138" t="s">
        <v>1414</v>
      </c>
      <c r="R1138" t="s">
        <v>1414</v>
      </c>
      <c r="S1138" t="s">
        <v>1415</v>
      </c>
      <c r="T1138">
        <v>10000</v>
      </c>
    </row>
    <row r="1139" spans="1:23">
      <c r="A1139" t="s">
        <v>246</v>
      </c>
      <c r="B1139" t="s">
        <v>1997</v>
      </c>
      <c r="C1139" t="s">
        <v>45</v>
      </c>
      <c r="D1139" t="s">
        <v>46</v>
      </c>
      <c r="E1139">
        <v>11982536</v>
      </c>
      <c r="F1139">
        <v>44936</v>
      </c>
      <c r="G1139" t="s">
        <v>1998</v>
      </c>
      <c r="H1139" s="111">
        <v>44944</v>
      </c>
      <c r="I1139" t="s">
        <v>282</v>
      </c>
      <c r="K1139" t="s">
        <v>1408</v>
      </c>
      <c r="L1139" t="s">
        <v>1409</v>
      </c>
      <c r="N1139" t="s">
        <v>1433</v>
      </c>
      <c r="O1139" t="s">
        <v>1411</v>
      </c>
      <c r="P1139" t="s">
        <v>254</v>
      </c>
      <c r="T1139">
        <v>15000</v>
      </c>
    </row>
    <row r="1140" spans="1:23">
      <c r="A1140" t="s">
        <v>246</v>
      </c>
      <c r="B1140" t="s">
        <v>1997</v>
      </c>
      <c r="C1140" t="s">
        <v>45</v>
      </c>
      <c r="D1140" t="s">
        <v>46</v>
      </c>
      <c r="E1140">
        <v>11983387</v>
      </c>
      <c r="F1140">
        <v>44936</v>
      </c>
      <c r="G1140" t="s">
        <v>1999</v>
      </c>
      <c r="H1140" s="111">
        <v>44936</v>
      </c>
      <c r="I1140" t="s">
        <v>282</v>
      </c>
      <c r="K1140" t="s">
        <v>1408</v>
      </c>
      <c r="L1140" t="s">
        <v>1409</v>
      </c>
      <c r="N1140" t="s">
        <v>1420</v>
      </c>
      <c r="O1140" t="s">
        <v>1411</v>
      </c>
      <c r="P1140" t="s">
        <v>252</v>
      </c>
      <c r="S1140" t="s">
        <v>1414</v>
      </c>
      <c r="T1140">
        <v>15000</v>
      </c>
    </row>
    <row r="1141" spans="1:23">
      <c r="A1141" t="s">
        <v>246</v>
      </c>
      <c r="B1141" t="s">
        <v>1997</v>
      </c>
      <c r="C1141" t="s">
        <v>45</v>
      </c>
      <c r="D1141" t="s">
        <v>46</v>
      </c>
      <c r="E1141">
        <v>11990772</v>
      </c>
      <c r="F1141">
        <v>44937</v>
      </c>
      <c r="G1141" t="s">
        <v>2000</v>
      </c>
      <c r="H1141" s="111">
        <v>44937</v>
      </c>
      <c r="I1141" t="s">
        <v>263</v>
      </c>
      <c r="K1141" t="s">
        <v>1408</v>
      </c>
      <c r="L1141" t="s">
        <v>1409</v>
      </c>
      <c r="N1141" t="s">
        <v>1444</v>
      </c>
      <c r="O1141" t="s">
        <v>1411</v>
      </c>
      <c r="P1141" t="s">
        <v>254</v>
      </c>
      <c r="S1141" t="s">
        <v>1414</v>
      </c>
      <c r="T1141">
        <v>30000</v>
      </c>
    </row>
    <row r="1142" spans="1:23">
      <c r="A1142" t="s">
        <v>246</v>
      </c>
      <c r="B1142" t="s">
        <v>2123</v>
      </c>
      <c r="C1142" t="s">
        <v>1527</v>
      </c>
      <c r="D1142" t="s">
        <v>1528</v>
      </c>
      <c r="E1142">
        <v>12106744</v>
      </c>
      <c r="F1142">
        <v>44965</v>
      </c>
      <c r="G1142" t="s">
        <v>2417</v>
      </c>
      <c r="H1142" s="111">
        <v>44968</v>
      </c>
      <c r="I1142" t="s">
        <v>257</v>
      </c>
      <c r="K1142" t="s">
        <v>1408</v>
      </c>
      <c r="L1142" t="s">
        <v>1409</v>
      </c>
      <c r="N1142" t="s">
        <v>1433</v>
      </c>
      <c r="O1142" t="s">
        <v>1411</v>
      </c>
      <c r="P1142" t="s">
        <v>254</v>
      </c>
      <c r="T1142">
        <v>20000</v>
      </c>
    </row>
    <row r="1143" spans="1:23">
      <c r="A1143" t="s">
        <v>246</v>
      </c>
      <c r="B1143" t="s">
        <v>1731</v>
      </c>
      <c r="C1143" t="s">
        <v>1527</v>
      </c>
      <c r="D1143" t="s">
        <v>1528</v>
      </c>
      <c r="E1143">
        <v>12044584</v>
      </c>
      <c r="F1143">
        <v>44953</v>
      </c>
      <c r="G1143" t="s">
        <v>1732</v>
      </c>
      <c r="H1143" s="111">
        <v>44956</v>
      </c>
      <c r="I1143" t="s">
        <v>282</v>
      </c>
      <c r="K1143" t="s">
        <v>1408</v>
      </c>
      <c r="L1143" t="s">
        <v>1409</v>
      </c>
      <c r="N1143" t="s">
        <v>1466</v>
      </c>
      <c r="O1143" t="s">
        <v>1411</v>
      </c>
      <c r="P1143" t="s">
        <v>252</v>
      </c>
      <c r="T1143">
        <v>35000</v>
      </c>
    </row>
    <row r="1144" spans="1:23">
      <c r="A1144" t="s">
        <v>246</v>
      </c>
      <c r="B1144" t="s">
        <v>1731</v>
      </c>
      <c r="C1144" t="s">
        <v>1527</v>
      </c>
      <c r="D1144" t="s">
        <v>1528</v>
      </c>
      <c r="E1144">
        <v>12078436</v>
      </c>
      <c r="F1144">
        <v>44958</v>
      </c>
      <c r="G1144" t="s">
        <v>2611</v>
      </c>
      <c r="H1144" s="111">
        <v>44963</v>
      </c>
      <c r="I1144" t="s">
        <v>282</v>
      </c>
      <c r="K1144" t="s">
        <v>1408</v>
      </c>
      <c r="L1144" t="s">
        <v>1409</v>
      </c>
      <c r="N1144" t="s">
        <v>4156</v>
      </c>
      <c r="O1144" t="s">
        <v>1411</v>
      </c>
      <c r="P1144" t="s">
        <v>254</v>
      </c>
      <c r="T1144">
        <v>10000</v>
      </c>
    </row>
    <row r="1145" spans="1:23">
      <c r="A1145" t="s">
        <v>246</v>
      </c>
      <c r="B1145" t="s">
        <v>953</v>
      </c>
      <c r="C1145" t="s">
        <v>247</v>
      </c>
      <c r="D1145" t="s">
        <v>54</v>
      </c>
      <c r="E1145">
        <v>12142523</v>
      </c>
      <c r="F1145">
        <v>44974</v>
      </c>
      <c r="G1145" t="s">
        <v>2711</v>
      </c>
      <c r="H1145" s="111">
        <v>44974</v>
      </c>
      <c r="I1145" t="s">
        <v>253</v>
      </c>
      <c r="K1145" t="s">
        <v>1408</v>
      </c>
      <c r="L1145" t="s">
        <v>1409</v>
      </c>
      <c r="N1145" t="s">
        <v>1433</v>
      </c>
      <c r="O1145" t="s">
        <v>1411</v>
      </c>
      <c r="P1145" t="s">
        <v>252</v>
      </c>
      <c r="Q1145" t="s">
        <v>1412</v>
      </c>
      <c r="R1145" t="s">
        <v>1412</v>
      </c>
      <c r="S1145" t="s">
        <v>1412</v>
      </c>
      <c r="T1145">
        <v>200000</v>
      </c>
      <c r="V1145">
        <v>4707.3100000000004</v>
      </c>
      <c r="W1145">
        <v>7673.5</v>
      </c>
    </row>
    <row r="1146" spans="1:23">
      <c r="A1146" t="s">
        <v>246</v>
      </c>
      <c r="B1146" t="s">
        <v>953</v>
      </c>
      <c r="C1146" t="s">
        <v>247</v>
      </c>
      <c r="D1146" t="s">
        <v>54</v>
      </c>
      <c r="E1146">
        <v>12165326</v>
      </c>
      <c r="F1146">
        <v>44984</v>
      </c>
      <c r="G1146" t="s">
        <v>2712</v>
      </c>
      <c r="H1146" s="111">
        <v>44984</v>
      </c>
      <c r="I1146" t="s">
        <v>253</v>
      </c>
      <c r="K1146" t="s">
        <v>1408</v>
      </c>
      <c r="L1146" t="s">
        <v>1409</v>
      </c>
      <c r="N1146" t="s">
        <v>1420</v>
      </c>
      <c r="O1146" t="s">
        <v>1411</v>
      </c>
      <c r="P1146" t="s">
        <v>252</v>
      </c>
      <c r="Q1146" t="s">
        <v>1412</v>
      </c>
      <c r="R1146" t="s">
        <v>1412</v>
      </c>
      <c r="S1146" t="s">
        <v>1412</v>
      </c>
      <c r="T1146">
        <v>30000</v>
      </c>
      <c r="V1146">
        <v>362.04</v>
      </c>
      <c r="W1146">
        <v>12867.2</v>
      </c>
    </row>
    <row r="1147" spans="1:23">
      <c r="A1147" t="s">
        <v>246</v>
      </c>
      <c r="B1147" t="s">
        <v>953</v>
      </c>
      <c r="C1147" t="s">
        <v>247</v>
      </c>
      <c r="D1147" t="s">
        <v>54</v>
      </c>
      <c r="E1147">
        <v>12210152</v>
      </c>
      <c r="F1147">
        <v>44993</v>
      </c>
      <c r="G1147" t="s">
        <v>3424</v>
      </c>
      <c r="H1147" s="111">
        <v>44993</v>
      </c>
      <c r="I1147" t="s">
        <v>253</v>
      </c>
      <c r="K1147" t="s">
        <v>1408</v>
      </c>
      <c r="L1147" t="s">
        <v>1409</v>
      </c>
      <c r="N1147" t="s">
        <v>1432</v>
      </c>
      <c r="O1147" t="s">
        <v>1411</v>
      </c>
      <c r="P1147" t="s">
        <v>252</v>
      </c>
      <c r="Q1147" t="s">
        <v>1412</v>
      </c>
      <c r="R1147" t="s">
        <v>1412</v>
      </c>
      <c r="S1147" t="s">
        <v>1412</v>
      </c>
      <c r="T1147">
        <v>50000</v>
      </c>
      <c r="V1147">
        <v>2867.94</v>
      </c>
      <c r="W1147">
        <v>11377.5</v>
      </c>
    </row>
    <row r="1148" spans="1:23">
      <c r="A1148" t="s">
        <v>246</v>
      </c>
      <c r="B1148" t="s">
        <v>953</v>
      </c>
      <c r="C1148" t="s">
        <v>247</v>
      </c>
      <c r="D1148" t="s">
        <v>54</v>
      </c>
      <c r="E1148">
        <v>12214630</v>
      </c>
      <c r="F1148">
        <v>44994</v>
      </c>
      <c r="G1148" t="s">
        <v>3425</v>
      </c>
      <c r="H1148" s="111">
        <v>44994</v>
      </c>
      <c r="I1148" t="s">
        <v>253</v>
      </c>
      <c r="K1148" t="s">
        <v>1408</v>
      </c>
      <c r="L1148" t="s">
        <v>1409</v>
      </c>
      <c r="N1148" t="s">
        <v>1431</v>
      </c>
      <c r="O1148" t="s">
        <v>1411</v>
      </c>
      <c r="P1148" t="s">
        <v>252</v>
      </c>
      <c r="Q1148" t="s">
        <v>1412</v>
      </c>
      <c r="R1148" t="s">
        <v>1412</v>
      </c>
      <c r="S1148" t="s">
        <v>1412</v>
      </c>
      <c r="T1148">
        <v>25000</v>
      </c>
      <c r="V1148">
        <v>4438.2</v>
      </c>
      <c r="W1148">
        <v>6070.82</v>
      </c>
    </row>
    <row r="1149" spans="1:23">
      <c r="A1149" t="s">
        <v>246</v>
      </c>
      <c r="B1149" t="s">
        <v>953</v>
      </c>
      <c r="C1149" t="s">
        <v>247</v>
      </c>
      <c r="D1149" t="s">
        <v>54</v>
      </c>
      <c r="E1149">
        <v>12225528</v>
      </c>
      <c r="F1149">
        <v>44998</v>
      </c>
      <c r="G1149" t="s">
        <v>3426</v>
      </c>
      <c r="H1149" s="111">
        <v>44998</v>
      </c>
      <c r="I1149" t="s">
        <v>282</v>
      </c>
      <c r="K1149" t="s">
        <v>1408</v>
      </c>
      <c r="L1149" t="s">
        <v>1409</v>
      </c>
      <c r="N1149" t="s">
        <v>1421</v>
      </c>
      <c r="O1149" t="s">
        <v>1411</v>
      </c>
      <c r="P1149" t="s">
        <v>252</v>
      </c>
      <c r="S1149" t="s">
        <v>1414</v>
      </c>
      <c r="T1149">
        <v>40000</v>
      </c>
    </row>
    <row r="1150" spans="1:23">
      <c r="A1150" t="s">
        <v>246</v>
      </c>
      <c r="B1150" t="s">
        <v>953</v>
      </c>
      <c r="C1150" t="s">
        <v>57</v>
      </c>
      <c r="D1150" t="s">
        <v>58</v>
      </c>
      <c r="E1150">
        <v>8565918</v>
      </c>
      <c r="F1150">
        <v>44953</v>
      </c>
      <c r="G1150" t="s">
        <v>1810</v>
      </c>
      <c r="H1150" s="111">
        <v>44956</v>
      </c>
      <c r="I1150" t="s">
        <v>253</v>
      </c>
      <c r="K1150" t="s">
        <v>1418</v>
      </c>
      <c r="L1150" t="s">
        <v>1409</v>
      </c>
      <c r="N1150" t="s">
        <v>1420</v>
      </c>
      <c r="O1150" t="s">
        <v>1411</v>
      </c>
      <c r="P1150" t="s">
        <v>254</v>
      </c>
      <c r="Q1150" t="s">
        <v>1412</v>
      </c>
      <c r="R1150" t="s">
        <v>1412</v>
      </c>
      <c r="S1150" t="s">
        <v>1412</v>
      </c>
      <c r="T1150">
        <v>50000</v>
      </c>
      <c r="V1150">
        <v>211.23</v>
      </c>
      <c r="W1150">
        <v>24151.13</v>
      </c>
    </row>
    <row r="1151" spans="1:23">
      <c r="A1151" t="s">
        <v>246</v>
      </c>
      <c r="B1151" t="s">
        <v>953</v>
      </c>
      <c r="C1151" t="s">
        <v>57</v>
      </c>
      <c r="D1151" t="s">
        <v>58</v>
      </c>
      <c r="E1151">
        <v>9063522</v>
      </c>
      <c r="F1151">
        <v>44922</v>
      </c>
      <c r="G1151" t="s">
        <v>1179</v>
      </c>
      <c r="H1151" s="111">
        <v>44923</v>
      </c>
      <c r="I1151" t="s">
        <v>253</v>
      </c>
      <c r="K1151" t="s">
        <v>1430</v>
      </c>
      <c r="L1151" t="s">
        <v>1409</v>
      </c>
      <c r="N1151" t="s">
        <v>1441</v>
      </c>
      <c r="O1151" t="s">
        <v>1411</v>
      </c>
      <c r="P1151" t="s">
        <v>254</v>
      </c>
      <c r="Q1151" t="s">
        <v>1412</v>
      </c>
      <c r="R1151" t="s">
        <v>1412</v>
      </c>
      <c r="S1151" t="s">
        <v>1412</v>
      </c>
      <c r="T1151">
        <v>30000</v>
      </c>
      <c r="V1151">
        <v>2374.96</v>
      </c>
      <c r="W1151">
        <v>12199.3</v>
      </c>
    </row>
    <row r="1152" spans="1:23">
      <c r="A1152" t="s">
        <v>246</v>
      </c>
      <c r="B1152" t="s">
        <v>953</v>
      </c>
      <c r="C1152" t="s">
        <v>57</v>
      </c>
      <c r="D1152" t="s">
        <v>58</v>
      </c>
      <c r="E1152">
        <v>11869224</v>
      </c>
      <c r="F1152">
        <v>44970</v>
      </c>
      <c r="G1152" t="s">
        <v>2713</v>
      </c>
      <c r="H1152" s="111">
        <v>44971</v>
      </c>
      <c r="I1152" t="s">
        <v>263</v>
      </c>
      <c r="K1152" t="s">
        <v>1408</v>
      </c>
      <c r="L1152" t="s">
        <v>1409</v>
      </c>
      <c r="N1152" t="s">
        <v>1484</v>
      </c>
      <c r="O1152" t="s">
        <v>1411</v>
      </c>
      <c r="P1152" t="s">
        <v>252</v>
      </c>
      <c r="T1152">
        <v>55000</v>
      </c>
    </row>
    <row r="1153" spans="1:23">
      <c r="A1153" t="s">
        <v>246</v>
      </c>
      <c r="B1153" t="s">
        <v>953</v>
      </c>
      <c r="C1153" t="s">
        <v>57</v>
      </c>
      <c r="D1153" t="s">
        <v>58</v>
      </c>
      <c r="E1153">
        <v>11910950</v>
      </c>
      <c r="F1153">
        <v>44915</v>
      </c>
      <c r="G1153" t="s">
        <v>1181</v>
      </c>
      <c r="H1153" s="111">
        <v>44915</v>
      </c>
      <c r="I1153" t="s">
        <v>253</v>
      </c>
      <c r="K1153" t="s">
        <v>1408</v>
      </c>
      <c r="L1153" t="s">
        <v>1409</v>
      </c>
      <c r="N1153" t="s">
        <v>1420</v>
      </c>
      <c r="O1153" t="s">
        <v>1411</v>
      </c>
      <c r="P1153" t="s">
        <v>254</v>
      </c>
      <c r="Q1153" t="s">
        <v>1429</v>
      </c>
      <c r="R1153" t="s">
        <v>1429</v>
      </c>
      <c r="S1153" t="s">
        <v>1429</v>
      </c>
      <c r="T1153">
        <v>30000</v>
      </c>
      <c r="V1153">
        <v>3358.87</v>
      </c>
      <c r="W1153">
        <v>11101.54</v>
      </c>
    </row>
    <row r="1154" spans="1:23">
      <c r="A1154" t="s">
        <v>246</v>
      </c>
      <c r="B1154" t="s">
        <v>953</v>
      </c>
      <c r="C1154" t="s">
        <v>57</v>
      </c>
      <c r="D1154" t="s">
        <v>58</v>
      </c>
      <c r="E1154">
        <v>11944496</v>
      </c>
      <c r="F1154">
        <v>44923</v>
      </c>
      <c r="G1154" t="s">
        <v>1182</v>
      </c>
      <c r="H1154" s="111">
        <v>44923</v>
      </c>
      <c r="I1154" t="s">
        <v>282</v>
      </c>
      <c r="K1154" t="s">
        <v>1418</v>
      </c>
      <c r="L1154" t="s">
        <v>1409</v>
      </c>
      <c r="N1154" t="s">
        <v>1437</v>
      </c>
      <c r="O1154" t="s">
        <v>1411</v>
      </c>
      <c r="P1154" t="s">
        <v>254</v>
      </c>
      <c r="S1154" t="s">
        <v>1414</v>
      </c>
      <c r="T1154">
        <v>80000</v>
      </c>
    </row>
    <row r="1155" spans="1:23">
      <c r="A1155" t="s">
        <v>246</v>
      </c>
      <c r="B1155" t="s">
        <v>953</v>
      </c>
      <c r="C1155" t="s">
        <v>57</v>
      </c>
      <c r="D1155" t="s">
        <v>58</v>
      </c>
      <c r="E1155">
        <v>11970175</v>
      </c>
      <c r="F1155">
        <v>44930</v>
      </c>
      <c r="G1155" t="s">
        <v>1811</v>
      </c>
      <c r="H1155" s="111">
        <v>44930</v>
      </c>
      <c r="I1155" t="s">
        <v>282</v>
      </c>
      <c r="K1155" t="s">
        <v>1408</v>
      </c>
      <c r="L1155" t="s">
        <v>1409</v>
      </c>
      <c r="N1155" t="s">
        <v>1417</v>
      </c>
      <c r="O1155" t="s">
        <v>1411</v>
      </c>
      <c r="P1155" t="s">
        <v>252</v>
      </c>
      <c r="S1155" t="s">
        <v>1414</v>
      </c>
      <c r="T1155">
        <v>90000</v>
      </c>
    </row>
    <row r="1156" spans="1:23">
      <c r="A1156" t="s">
        <v>246</v>
      </c>
      <c r="B1156" t="s">
        <v>953</v>
      </c>
      <c r="C1156" t="s">
        <v>57</v>
      </c>
      <c r="D1156" t="s">
        <v>58</v>
      </c>
      <c r="E1156">
        <v>11973933</v>
      </c>
      <c r="F1156">
        <v>44931</v>
      </c>
      <c r="G1156" t="s">
        <v>1812</v>
      </c>
      <c r="H1156" s="111">
        <v>44932</v>
      </c>
      <c r="I1156" t="s">
        <v>253</v>
      </c>
      <c r="K1156" t="s">
        <v>1408</v>
      </c>
      <c r="L1156" t="s">
        <v>1409</v>
      </c>
      <c r="N1156" t="s">
        <v>1469</v>
      </c>
      <c r="O1156" t="s">
        <v>1411</v>
      </c>
      <c r="P1156" t="s">
        <v>254</v>
      </c>
      <c r="Q1156" t="s">
        <v>1412</v>
      </c>
      <c r="R1156" t="s">
        <v>1412</v>
      </c>
      <c r="S1156" t="s">
        <v>1412</v>
      </c>
      <c r="T1156">
        <v>30000</v>
      </c>
      <c r="V1156">
        <v>979.29</v>
      </c>
      <c r="W1156">
        <v>2062.5</v>
      </c>
    </row>
    <row r="1157" spans="1:23">
      <c r="A1157" t="s">
        <v>246</v>
      </c>
      <c r="B1157" t="s">
        <v>953</v>
      </c>
      <c r="C1157" t="s">
        <v>57</v>
      </c>
      <c r="D1157" t="s">
        <v>58</v>
      </c>
      <c r="E1157">
        <v>12021316</v>
      </c>
      <c r="F1157">
        <v>44949</v>
      </c>
      <c r="G1157" t="s">
        <v>1815</v>
      </c>
      <c r="H1157" s="111">
        <v>44950</v>
      </c>
      <c r="I1157" t="s">
        <v>263</v>
      </c>
      <c r="K1157" t="s">
        <v>1408</v>
      </c>
      <c r="L1157" t="s">
        <v>1409</v>
      </c>
      <c r="N1157" t="s">
        <v>1496</v>
      </c>
      <c r="O1157" t="s">
        <v>1411</v>
      </c>
      <c r="P1157" t="s">
        <v>254</v>
      </c>
      <c r="R1157" t="s">
        <v>1414</v>
      </c>
      <c r="S1157" t="s">
        <v>1412</v>
      </c>
      <c r="T1157">
        <v>50000</v>
      </c>
    </row>
    <row r="1158" spans="1:23">
      <c r="A1158" t="s">
        <v>246</v>
      </c>
      <c r="B1158" t="s">
        <v>953</v>
      </c>
      <c r="C1158" t="s">
        <v>57</v>
      </c>
      <c r="D1158" t="s">
        <v>58</v>
      </c>
      <c r="E1158">
        <v>12054156</v>
      </c>
      <c r="F1158">
        <v>44964</v>
      </c>
      <c r="G1158" t="s">
        <v>2714</v>
      </c>
      <c r="H1158" s="111">
        <v>44964</v>
      </c>
      <c r="I1158" t="s">
        <v>282</v>
      </c>
      <c r="K1158" t="s">
        <v>1408</v>
      </c>
      <c r="L1158" t="s">
        <v>1409</v>
      </c>
      <c r="N1158" t="s">
        <v>1420</v>
      </c>
      <c r="O1158" t="s">
        <v>1411</v>
      </c>
      <c r="P1158" t="s">
        <v>252</v>
      </c>
      <c r="S1158" t="s">
        <v>1414</v>
      </c>
      <c r="T1158">
        <v>80000</v>
      </c>
    </row>
    <row r="1159" spans="1:23">
      <c r="A1159" t="s">
        <v>246</v>
      </c>
      <c r="B1159" t="s">
        <v>953</v>
      </c>
      <c r="C1159" t="s">
        <v>57</v>
      </c>
      <c r="D1159" t="s">
        <v>58</v>
      </c>
      <c r="E1159">
        <v>12086814</v>
      </c>
      <c r="F1159">
        <v>44967</v>
      </c>
      <c r="G1159" t="s">
        <v>2715</v>
      </c>
      <c r="H1159" s="111">
        <v>44967</v>
      </c>
      <c r="I1159" t="s">
        <v>253</v>
      </c>
      <c r="K1159" t="s">
        <v>1408</v>
      </c>
      <c r="L1159" t="s">
        <v>1409</v>
      </c>
      <c r="N1159" t="s">
        <v>1441</v>
      </c>
      <c r="O1159" t="s">
        <v>1411</v>
      </c>
      <c r="P1159" t="s">
        <v>252</v>
      </c>
      <c r="Q1159" t="s">
        <v>1412</v>
      </c>
      <c r="R1159" t="s">
        <v>1412</v>
      </c>
      <c r="S1159" t="s">
        <v>1412</v>
      </c>
      <c r="T1159">
        <v>15000</v>
      </c>
      <c r="V1159">
        <v>2373.58</v>
      </c>
      <c r="W1159">
        <v>5008.6000000000004</v>
      </c>
    </row>
    <row r="1160" spans="1:23">
      <c r="A1160" t="s">
        <v>246</v>
      </c>
      <c r="B1160" t="s">
        <v>953</v>
      </c>
      <c r="C1160" t="s">
        <v>57</v>
      </c>
      <c r="D1160" t="s">
        <v>58</v>
      </c>
      <c r="E1160">
        <v>12190053</v>
      </c>
      <c r="F1160">
        <v>44987</v>
      </c>
      <c r="G1160" t="s">
        <v>3427</v>
      </c>
      <c r="H1160" s="111">
        <v>44987</v>
      </c>
      <c r="I1160" t="s">
        <v>253</v>
      </c>
      <c r="K1160" t="s">
        <v>1408</v>
      </c>
      <c r="L1160" t="s">
        <v>1409</v>
      </c>
      <c r="N1160" t="s">
        <v>1477</v>
      </c>
      <c r="O1160" t="s">
        <v>1411</v>
      </c>
      <c r="P1160" t="s">
        <v>252</v>
      </c>
      <c r="Q1160" t="s">
        <v>1412</v>
      </c>
      <c r="R1160" t="s">
        <v>1412</v>
      </c>
      <c r="S1160" t="s">
        <v>1412</v>
      </c>
      <c r="T1160">
        <v>50000</v>
      </c>
      <c r="V1160">
        <v>3256.94</v>
      </c>
      <c r="W1160">
        <v>840</v>
      </c>
    </row>
    <row r="1161" spans="1:23">
      <c r="A1161" t="s">
        <v>246</v>
      </c>
      <c r="B1161" t="s">
        <v>953</v>
      </c>
      <c r="C1161" t="s">
        <v>1053</v>
      </c>
      <c r="D1161" t="s">
        <v>54</v>
      </c>
      <c r="E1161">
        <v>11964883</v>
      </c>
      <c r="F1161">
        <v>44929</v>
      </c>
      <c r="G1161" t="s">
        <v>1817</v>
      </c>
      <c r="H1161" s="111">
        <v>44929</v>
      </c>
      <c r="I1161" t="s">
        <v>263</v>
      </c>
      <c r="K1161" t="s">
        <v>1408</v>
      </c>
      <c r="L1161" t="s">
        <v>1409</v>
      </c>
      <c r="N1161" t="s">
        <v>1420</v>
      </c>
      <c r="O1161" t="s">
        <v>1411</v>
      </c>
      <c r="P1161" t="s">
        <v>254</v>
      </c>
      <c r="S1161" t="s">
        <v>1414</v>
      </c>
      <c r="T1161">
        <v>30000</v>
      </c>
    </row>
    <row r="1162" spans="1:23">
      <c r="A1162" t="s">
        <v>246</v>
      </c>
      <c r="B1162" t="s">
        <v>1750</v>
      </c>
      <c r="C1162" t="s">
        <v>247</v>
      </c>
      <c r="D1162" t="s">
        <v>54</v>
      </c>
      <c r="E1162">
        <v>12085902</v>
      </c>
      <c r="F1162">
        <v>44959</v>
      </c>
      <c r="G1162" t="s">
        <v>2651</v>
      </c>
      <c r="H1162" s="111">
        <v>44959</v>
      </c>
      <c r="I1162" t="s">
        <v>253</v>
      </c>
      <c r="K1162" t="s">
        <v>1408</v>
      </c>
      <c r="L1162" t="s">
        <v>1409</v>
      </c>
      <c r="N1162" t="s">
        <v>1440</v>
      </c>
      <c r="O1162" t="s">
        <v>1411</v>
      </c>
      <c r="P1162" t="s">
        <v>252</v>
      </c>
      <c r="Q1162" t="s">
        <v>1412</v>
      </c>
      <c r="R1162" t="s">
        <v>1412</v>
      </c>
      <c r="S1162" t="s">
        <v>1412</v>
      </c>
      <c r="T1162">
        <v>10000</v>
      </c>
      <c r="V1162">
        <v>25.56</v>
      </c>
      <c r="W1162">
        <v>2555.3000000000002</v>
      </c>
    </row>
    <row r="1163" spans="1:23">
      <c r="A1163" t="s">
        <v>246</v>
      </c>
      <c r="B1163" t="s">
        <v>1750</v>
      </c>
      <c r="C1163" t="s">
        <v>57</v>
      </c>
      <c r="D1163" t="s">
        <v>58</v>
      </c>
      <c r="E1163">
        <v>11890046</v>
      </c>
      <c r="F1163">
        <v>44987</v>
      </c>
      <c r="G1163" t="s">
        <v>3370</v>
      </c>
      <c r="H1163" s="111">
        <v>44988</v>
      </c>
      <c r="I1163" t="s">
        <v>253</v>
      </c>
      <c r="K1163" t="s">
        <v>1418</v>
      </c>
      <c r="L1163" t="s">
        <v>1409</v>
      </c>
      <c r="N1163" t="s">
        <v>1444</v>
      </c>
      <c r="O1163" t="s">
        <v>1411</v>
      </c>
      <c r="P1163" t="s">
        <v>254</v>
      </c>
      <c r="Q1163" t="s">
        <v>1412</v>
      </c>
      <c r="R1163" t="s">
        <v>1412</v>
      </c>
      <c r="S1163" t="s">
        <v>1412</v>
      </c>
      <c r="T1163">
        <v>300000</v>
      </c>
      <c r="V1163">
        <v>13912.02</v>
      </c>
      <c r="W1163">
        <v>27186.3</v>
      </c>
    </row>
    <row r="1164" spans="1:23">
      <c r="A1164" t="s">
        <v>246</v>
      </c>
      <c r="B1164" t="s">
        <v>1750</v>
      </c>
      <c r="C1164" t="s">
        <v>57</v>
      </c>
      <c r="D1164" t="s">
        <v>58</v>
      </c>
      <c r="E1164">
        <v>11990789</v>
      </c>
      <c r="F1164">
        <v>44937</v>
      </c>
      <c r="G1164" t="s">
        <v>1751</v>
      </c>
      <c r="H1164" s="111">
        <v>44937</v>
      </c>
      <c r="I1164" t="s">
        <v>282</v>
      </c>
      <c r="K1164" t="s">
        <v>1408</v>
      </c>
      <c r="L1164" t="s">
        <v>1409</v>
      </c>
      <c r="N1164" t="s">
        <v>1428</v>
      </c>
      <c r="O1164" t="s">
        <v>1411</v>
      </c>
      <c r="P1164" t="s">
        <v>254</v>
      </c>
      <c r="T1164">
        <v>30000</v>
      </c>
    </row>
    <row r="1165" spans="1:23">
      <c r="A1165" t="s">
        <v>246</v>
      </c>
      <c r="B1165" t="s">
        <v>1750</v>
      </c>
      <c r="C1165" t="s">
        <v>57</v>
      </c>
      <c r="D1165" t="s">
        <v>58</v>
      </c>
      <c r="E1165">
        <v>12100812</v>
      </c>
      <c r="F1165">
        <v>44964</v>
      </c>
      <c r="G1165" t="s">
        <v>2653</v>
      </c>
      <c r="H1165" s="111">
        <v>44964</v>
      </c>
      <c r="I1165" t="s">
        <v>282</v>
      </c>
      <c r="K1165" t="s">
        <v>1408</v>
      </c>
      <c r="L1165" t="s">
        <v>1409</v>
      </c>
      <c r="N1165" t="s">
        <v>1425</v>
      </c>
      <c r="O1165" t="s">
        <v>1411</v>
      </c>
      <c r="P1165" t="s">
        <v>254</v>
      </c>
      <c r="S1165" t="s">
        <v>1414</v>
      </c>
      <c r="T1165">
        <v>10000</v>
      </c>
    </row>
    <row r="1166" spans="1:23">
      <c r="A1166" t="s">
        <v>246</v>
      </c>
      <c r="B1166" t="s">
        <v>1750</v>
      </c>
      <c r="C1166" t="s">
        <v>57</v>
      </c>
      <c r="D1166" t="s">
        <v>58</v>
      </c>
      <c r="E1166">
        <v>12110246</v>
      </c>
      <c r="F1166">
        <v>44967</v>
      </c>
      <c r="G1166" t="s">
        <v>2654</v>
      </c>
      <c r="H1166" s="111">
        <v>44967</v>
      </c>
      <c r="I1166" t="s">
        <v>253</v>
      </c>
      <c r="K1166" t="s">
        <v>1418</v>
      </c>
      <c r="L1166" t="s">
        <v>1409</v>
      </c>
      <c r="N1166" t="s">
        <v>1433</v>
      </c>
      <c r="O1166" t="s">
        <v>1411</v>
      </c>
      <c r="P1166" t="s">
        <v>252</v>
      </c>
      <c r="Q1166" t="s">
        <v>1412</v>
      </c>
      <c r="R1166" t="s">
        <v>1412</v>
      </c>
      <c r="S1166" t="s">
        <v>1412</v>
      </c>
      <c r="T1166">
        <v>10000</v>
      </c>
      <c r="V1166">
        <v>1702.54</v>
      </c>
      <c r="W1166">
        <v>4678.8500000000004</v>
      </c>
    </row>
    <row r="1167" spans="1:23">
      <c r="A1167" t="s">
        <v>246</v>
      </c>
      <c r="B1167" t="s">
        <v>1750</v>
      </c>
      <c r="C1167" t="s">
        <v>57</v>
      </c>
      <c r="D1167" t="s">
        <v>58</v>
      </c>
      <c r="E1167">
        <v>12121187</v>
      </c>
      <c r="F1167">
        <v>44970</v>
      </c>
      <c r="G1167" t="s">
        <v>2655</v>
      </c>
      <c r="H1167" s="111">
        <v>44970</v>
      </c>
      <c r="I1167" t="s">
        <v>253</v>
      </c>
      <c r="K1167" t="s">
        <v>1408</v>
      </c>
      <c r="L1167" t="s">
        <v>1409</v>
      </c>
      <c r="N1167" t="s">
        <v>1444</v>
      </c>
      <c r="O1167" t="s">
        <v>1411</v>
      </c>
      <c r="P1167" t="s">
        <v>252</v>
      </c>
      <c r="Q1167" t="s">
        <v>1412</v>
      </c>
      <c r="R1167" t="s">
        <v>1412</v>
      </c>
      <c r="S1167" t="s">
        <v>1412</v>
      </c>
      <c r="T1167">
        <v>30000</v>
      </c>
      <c r="V1167">
        <v>0</v>
      </c>
      <c r="W1167">
        <v>14285.56</v>
      </c>
    </row>
    <row r="1168" spans="1:23">
      <c r="A1168" t="s">
        <v>246</v>
      </c>
      <c r="B1168" t="s">
        <v>1750</v>
      </c>
      <c r="C1168" t="s">
        <v>57</v>
      </c>
      <c r="D1168" t="s">
        <v>58</v>
      </c>
      <c r="E1168">
        <v>12151672</v>
      </c>
      <c r="F1168">
        <v>44991</v>
      </c>
      <c r="G1168" t="s">
        <v>3371</v>
      </c>
      <c r="H1168" s="111">
        <v>44991</v>
      </c>
      <c r="I1168" t="s">
        <v>263</v>
      </c>
      <c r="K1168" t="s">
        <v>1408</v>
      </c>
      <c r="L1168" t="s">
        <v>1409</v>
      </c>
      <c r="N1168" t="s">
        <v>1447</v>
      </c>
      <c r="O1168" t="s">
        <v>1411</v>
      </c>
      <c r="P1168" t="s">
        <v>254</v>
      </c>
      <c r="S1168" t="s">
        <v>1414</v>
      </c>
      <c r="T1168">
        <v>100000</v>
      </c>
    </row>
    <row r="1169" spans="1:23">
      <c r="A1169" t="s">
        <v>246</v>
      </c>
      <c r="B1169" t="s">
        <v>1750</v>
      </c>
      <c r="C1169" t="s">
        <v>57</v>
      </c>
      <c r="D1169" t="s">
        <v>58</v>
      </c>
      <c r="E1169">
        <v>12158198</v>
      </c>
      <c r="F1169">
        <v>44981</v>
      </c>
      <c r="G1169" t="s">
        <v>2656</v>
      </c>
      <c r="H1169" s="111">
        <v>44981</v>
      </c>
      <c r="I1169" t="s">
        <v>253</v>
      </c>
      <c r="K1169" t="s">
        <v>1408</v>
      </c>
      <c r="L1169" t="s">
        <v>1409</v>
      </c>
      <c r="N1169" t="s">
        <v>1413</v>
      </c>
      <c r="O1169" t="s">
        <v>1411</v>
      </c>
      <c r="P1169" t="s">
        <v>254</v>
      </c>
      <c r="Q1169" t="s">
        <v>1412</v>
      </c>
      <c r="R1169" t="s">
        <v>1412</v>
      </c>
      <c r="S1169" t="s">
        <v>1412</v>
      </c>
      <c r="T1169">
        <v>10000</v>
      </c>
      <c r="V1169">
        <v>50.08</v>
      </c>
      <c r="W1169">
        <v>453</v>
      </c>
    </row>
    <row r="1170" spans="1:23">
      <c r="A1170" t="s">
        <v>246</v>
      </c>
      <c r="B1170" t="s">
        <v>1750</v>
      </c>
      <c r="C1170" t="s">
        <v>57</v>
      </c>
      <c r="D1170" t="s">
        <v>58</v>
      </c>
      <c r="E1170">
        <v>12159028</v>
      </c>
      <c r="F1170">
        <v>44981</v>
      </c>
      <c r="G1170" t="s">
        <v>2657</v>
      </c>
      <c r="H1170" s="111">
        <v>44981</v>
      </c>
      <c r="I1170" t="s">
        <v>263</v>
      </c>
      <c r="K1170" t="s">
        <v>1408</v>
      </c>
      <c r="L1170" t="s">
        <v>1409</v>
      </c>
      <c r="N1170" t="s">
        <v>1447</v>
      </c>
      <c r="O1170" t="s">
        <v>1411</v>
      </c>
      <c r="P1170" t="s">
        <v>254</v>
      </c>
      <c r="R1170" t="s">
        <v>1414</v>
      </c>
      <c r="S1170" t="s">
        <v>1412</v>
      </c>
      <c r="T1170">
        <v>100000</v>
      </c>
    </row>
    <row r="1171" spans="1:23">
      <c r="A1171" t="s">
        <v>246</v>
      </c>
      <c r="B1171" t="s">
        <v>1750</v>
      </c>
      <c r="C1171" t="s">
        <v>57</v>
      </c>
      <c r="D1171" t="s">
        <v>58</v>
      </c>
      <c r="E1171">
        <v>12164532</v>
      </c>
      <c r="F1171">
        <v>44984</v>
      </c>
      <c r="G1171" t="s">
        <v>2658</v>
      </c>
      <c r="H1171" s="111">
        <v>44984</v>
      </c>
      <c r="I1171" t="s">
        <v>263</v>
      </c>
      <c r="K1171" t="s">
        <v>1418</v>
      </c>
      <c r="L1171" t="s">
        <v>1409</v>
      </c>
      <c r="N1171" t="s">
        <v>1413</v>
      </c>
      <c r="O1171" t="s">
        <v>1411</v>
      </c>
      <c r="P1171" t="s">
        <v>254</v>
      </c>
      <c r="T1171">
        <v>30000</v>
      </c>
    </row>
    <row r="1172" spans="1:23">
      <c r="A1172" t="s">
        <v>246</v>
      </c>
      <c r="B1172" t="s">
        <v>1750</v>
      </c>
      <c r="C1172" t="s">
        <v>57</v>
      </c>
      <c r="D1172" t="s">
        <v>58</v>
      </c>
      <c r="E1172">
        <v>12190446</v>
      </c>
      <c r="F1172">
        <v>44988</v>
      </c>
      <c r="G1172" t="s">
        <v>3373</v>
      </c>
      <c r="H1172" s="111">
        <v>44988</v>
      </c>
      <c r="I1172" t="s">
        <v>282</v>
      </c>
      <c r="K1172" t="s">
        <v>1408</v>
      </c>
      <c r="L1172" t="s">
        <v>1409</v>
      </c>
      <c r="N1172" t="s">
        <v>1456</v>
      </c>
      <c r="O1172" t="s">
        <v>1411</v>
      </c>
      <c r="P1172" t="s">
        <v>252</v>
      </c>
      <c r="S1172" t="s">
        <v>1414</v>
      </c>
      <c r="T1172">
        <v>100000</v>
      </c>
    </row>
    <row r="1173" spans="1:23">
      <c r="A1173" t="s">
        <v>246</v>
      </c>
      <c r="B1173" t="s">
        <v>1750</v>
      </c>
      <c r="C1173" t="s">
        <v>57</v>
      </c>
      <c r="D1173" t="s">
        <v>58</v>
      </c>
      <c r="E1173">
        <v>12230265</v>
      </c>
      <c r="F1173">
        <v>44999</v>
      </c>
      <c r="G1173" t="s">
        <v>3374</v>
      </c>
      <c r="H1173" s="111">
        <v>44999</v>
      </c>
      <c r="I1173" t="s">
        <v>253</v>
      </c>
      <c r="K1173" t="s">
        <v>1418</v>
      </c>
      <c r="L1173" t="s">
        <v>1438</v>
      </c>
      <c r="N1173" t="s">
        <v>1433</v>
      </c>
      <c r="O1173" t="s">
        <v>1411</v>
      </c>
      <c r="P1173" t="s">
        <v>252</v>
      </c>
      <c r="Q1173" t="s">
        <v>1412</v>
      </c>
      <c r="R1173" t="s">
        <v>1412</v>
      </c>
      <c r="S1173" t="s">
        <v>1412</v>
      </c>
      <c r="T1173">
        <v>150000</v>
      </c>
    </row>
    <row r="1174" spans="1:23">
      <c r="A1174" t="s">
        <v>246</v>
      </c>
      <c r="B1174" t="s">
        <v>1750</v>
      </c>
      <c r="C1174" t="s">
        <v>57</v>
      </c>
      <c r="D1174" t="s">
        <v>58</v>
      </c>
      <c r="E1174">
        <v>12230265</v>
      </c>
      <c r="F1174">
        <v>44999</v>
      </c>
      <c r="G1174" t="s">
        <v>3374</v>
      </c>
      <c r="H1174" s="111">
        <v>44999</v>
      </c>
      <c r="I1174" t="s">
        <v>253</v>
      </c>
      <c r="K1174" t="s">
        <v>1418</v>
      </c>
      <c r="L1174" t="s">
        <v>1409</v>
      </c>
      <c r="N1174" t="s">
        <v>1433</v>
      </c>
      <c r="O1174" t="s">
        <v>1411</v>
      </c>
      <c r="P1174" t="s">
        <v>252</v>
      </c>
      <c r="Q1174" t="s">
        <v>1412</v>
      </c>
      <c r="R1174" t="s">
        <v>1412</v>
      </c>
      <c r="S1174" t="s">
        <v>1412</v>
      </c>
      <c r="T1174">
        <v>150000</v>
      </c>
      <c r="V1174">
        <v>1755.06</v>
      </c>
      <c r="W1174">
        <v>5026.62</v>
      </c>
    </row>
    <row r="1175" spans="1:23">
      <c r="A1175" t="s">
        <v>246</v>
      </c>
      <c r="B1175" t="s">
        <v>1750</v>
      </c>
      <c r="C1175" t="s">
        <v>57</v>
      </c>
      <c r="D1175" t="s">
        <v>58</v>
      </c>
      <c r="E1175">
        <v>12273085</v>
      </c>
      <c r="F1175">
        <v>45008</v>
      </c>
      <c r="G1175" t="s">
        <v>3375</v>
      </c>
      <c r="H1175" s="111">
        <v>45008</v>
      </c>
      <c r="I1175" t="s">
        <v>282</v>
      </c>
      <c r="K1175" t="s">
        <v>1430</v>
      </c>
      <c r="L1175" t="s">
        <v>1409</v>
      </c>
      <c r="N1175" t="s">
        <v>1433</v>
      </c>
      <c r="O1175" t="s">
        <v>1411</v>
      </c>
      <c r="P1175" t="s">
        <v>254</v>
      </c>
      <c r="Q1175" t="s">
        <v>1414</v>
      </c>
      <c r="R1175" t="s">
        <v>1414</v>
      </c>
      <c r="S1175" t="s">
        <v>1412</v>
      </c>
      <c r="T1175">
        <v>10000</v>
      </c>
    </row>
    <row r="1176" spans="1:23">
      <c r="A1176" t="s">
        <v>246</v>
      </c>
      <c r="B1176" t="s">
        <v>1750</v>
      </c>
      <c r="C1176" t="s">
        <v>57</v>
      </c>
      <c r="D1176" t="s">
        <v>58</v>
      </c>
      <c r="E1176">
        <v>12275423</v>
      </c>
      <c r="F1176">
        <v>45009</v>
      </c>
      <c r="G1176" t="s">
        <v>3376</v>
      </c>
      <c r="H1176" s="111">
        <v>45009</v>
      </c>
      <c r="I1176" t="s">
        <v>253</v>
      </c>
      <c r="K1176" t="s">
        <v>1430</v>
      </c>
      <c r="L1176" t="s">
        <v>1409</v>
      </c>
      <c r="N1176" t="s">
        <v>1444</v>
      </c>
      <c r="O1176" t="s">
        <v>1411</v>
      </c>
      <c r="P1176" t="s">
        <v>254</v>
      </c>
      <c r="Q1176" t="s">
        <v>1412</v>
      </c>
      <c r="R1176" t="s">
        <v>1412</v>
      </c>
      <c r="S1176" t="s">
        <v>1412</v>
      </c>
      <c r="T1176">
        <v>10000</v>
      </c>
      <c r="V1176">
        <v>920.68</v>
      </c>
      <c r="W1176">
        <v>3520.58</v>
      </c>
    </row>
    <row r="1177" spans="1:23">
      <c r="A1177" t="s">
        <v>246</v>
      </c>
      <c r="B1177" t="s">
        <v>1750</v>
      </c>
      <c r="C1177" t="s">
        <v>57</v>
      </c>
      <c r="D1177" t="s">
        <v>58</v>
      </c>
      <c r="E1177">
        <v>12296406</v>
      </c>
      <c r="F1177">
        <v>45014</v>
      </c>
      <c r="G1177" t="s">
        <v>3378</v>
      </c>
      <c r="H1177" s="111">
        <v>45014</v>
      </c>
      <c r="I1177" t="s">
        <v>253</v>
      </c>
      <c r="K1177" t="s">
        <v>1418</v>
      </c>
      <c r="L1177" t="s">
        <v>1409</v>
      </c>
      <c r="N1177" t="s">
        <v>1444</v>
      </c>
      <c r="O1177" t="s">
        <v>1411</v>
      </c>
      <c r="P1177" t="s">
        <v>254</v>
      </c>
      <c r="Q1177" t="s">
        <v>1412</v>
      </c>
      <c r="R1177" t="s">
        <v>1412</v>
      </c>
      <c r="S1177" t="s">
        <v>1412</v>
      </c>
      <c r="T1177">
        <v>30000</v>
      </c>
      <c r="V1177">
        <v>0</v>
      </c>
      <c r="W1177">
        <v>63</v>
      </c>
    </row>
    <row r="1178" spans="1:23">
      <c r="A1178" t="s">
        <v>246</v>
      </c>
      <c r="B1178" t="s">
        <v>1750</v>
      </c>
      <c r="C1178" t="s">
        <v>57</v>
      </c>
      <c r="D1178" t="s">
        <v>58</v>
      </c>
      <c r="E1178">
        <v>12332478</v>
      </c>
      <c r="F1178">
        <v>45027</v>
      </c>
      <c r="G1178" t="s">
        <v>4379</v>
      </c>
      <c r="H1178" s="111">
        <v>45028</v>
      </c>
      <c r="I1178" t="s">
        <v>282</v>
      </c>
      <c r="K1178" t="s">
        <v>1408</v>
      </c>
      <c r="L1178" t="s">
        <v>1409</v>
      </c>
      <c r="N1178" t="s">
        <v>1513</v>
      </c>
      <c r="O1178" t="s">
        <v>1411</v>
      </c>
      <c r="P1178" t="s">
        <v>254</v>
      </c>
      <c r="Q1178" t="s">
        <v>1414</v>
      </c>
      <c r="R1178" t="s">
        <v>1414</v>
      </c>
      <c r="S1178" t="s">
        <v>1412</v>
      </c>
      <c r="T1178">
        <v>30000</v>
      </c>
    </row>
    <row r="1179" spans="1:23">
      <c r="A1179" t="s">
        <v>246</v>
      </c>
      <c r="B1179" t="s">
        <v>1750</v>
      </c>
      <c r="C1179" t="s">
        <v>57</v>
      </c>
      <c r="D1179" t="s">
        <v>58</v>
      </c>
      <c r="E1179">
        <v>12333506</v>
      </c>
      <c r="F1179">
        <v>45021</v>
      </c>
      <c r="G1179" t="s">
        <v>4378</v>
      </c>
      <c r="H1179" s="111">
        <v>45021</v>
      </c>
      <c r="I1179" t="s">
        <v>282</v>
      </c>
      <c r="K1179" t="s">
        <v>1430</v>
      </c>
      <c r="L1179" t="s">
        <v>1409</v>
      </c>
      <c r="N1179" t="s">
        <v>1431</v>
      </c>
      <c r="O1179" t="s">
        <v>1411</v>
      </c>
      <c r="P1179" t="s">
        <v>254</v>
      </c>
      <c r="S1179" t="s">
        <v>1414</v>
      </c>
      <c r="T1179">
        <v>10000</v>
      </c>
    </row>
    <row r="1180" spans="1:23">
      <c r="A1180" t="s">
        <v>246</v>
      </c>
      <c r="B1180" t="s">
        <v>1750</v>
      </c>
      <c r="C1180" t="s">
        <v>1107</v>
      </c>
      <c r="D1180" t="s">
        <v>54</v>
      </c>
      <c r="E1180">
        <v>12028255</v>
      </c>
      <c r="F1180">
        <v>44949</v>
      </c>
      <c r="G1180" t="s">
        <v>1755</v>
      </c>
      <c r="H1180" s="111">
        <v>44949</v>
      </c>
      <c r="I1180" t="s">
        <v>253</v>
      </c>
      <c r="K1180" t="s">
        <v>1408</v>
      </c>
      <c r="L1180" t="s">
        <v>1409</v>
      </c>
      <c r="N1180" t="s">
        <v>1437</v>
      </c>
      <c r="O1180" t="s">
        <v>1411</v>
      </c>
      <c r="P1180" t="s">
        <v>254</v>
      </c>
      <c r="Q1180" t="s">
        <v>1412</v>
      </c>
      <c r="R1180" t="s">
        <v>1412</v>
      </c>
      <c r="S1180" t="s">
        <v>1412</v>
      </c>
      <c r="T1180">
        <v>50000</v>
      </c>
      <c r="V1180">
        <v>3566</v>
      </c>
      <c r="W1180">
        <v>7281.3</v>
      </c>
    </row>
    <row r="1181" spans="1:23">
      <c r="A1181" t="s">
        <v>246</v>
      </c>
      <c r="B1181" t="s">
        <v>1750</v>
      </c>
      <c r="C1181" t="s">
        <v>1107</v>
      </c>
      <c r="D1181" t="s">
        <v>54</v>
      </c>
      <c r="E1181">
        <v>12091145</v>
      </c>
      <c r="F1181">
        <v>44960</v>
      </c>
      <c r="G1181" t="s">
        <v>2659</v>
      </c>
      <c r="H1181" s="111">
        <v>44960</v>
      </c>
      <c r="I1181" t="s">
        <v>282</v>
      </c>
      <c r="K1181" t="s">
        <v>1408</v>
      </c>
      <c r="L1181" t="s">
        <v>1409</v>
      </c>
      <c r="N1181" t="s">
        <v>1420</v>
      </c>
      <c r="O1181" t="s">
        <v>1411</v>
      </c>
      <c r="P1181" t="s">
        <v>252</v>
      </c>
      <c r="S1181" t="s">
        <v>1414</v>
      </c>
      <c r="T1181">
        <v>30000</v>
      </c>
    </row>
    <row r="1182" spans="1:23">
      <c r="A1182" t="s">
        <v>246</v>
      </c>
      <c r="B1182" t="s">
        <v>1750</v>
      </c>
      <c r="C1182" t="s">
        <v>343</v>
      </c>
      <c r="D1182" t="s">
        <v>54</v>
      </c>
      <c r="E1182">
        <v>12125318</v>
      </c>
      <c r="F1182">
        <v>44971</v>
      </c>
      <c r="G1182" t="s">
        <v>2660</v>
      </c>
      <c r="H1182" s="111">
        <v>44971</v>
      </c>
      <c r="I1182" t="s">
        <v>263</v>
      </c>
      <c r="K1182" t="s">
        <v>1408</v>
      </c>
      <c r="L1182" t="s">
        <v>1409</v>
      </c>
      <c r="N1182" t="s">
        <v>1425</v>
      </c>
      <c r="O1182" t="s">
        <v>1411</v>
      </c>
      <c r="P1182" t="s">
        <v>254</v>
      </c>
      <c r="Q1182" t="s">
        <v>1414</v>
      </c>
      <c r="R1182" t="s">
        <v>1414</v>
      </c>
      <c r="S1182" t="s">
        <v>1412</v>
      </c>
      <c r="T1182">
        <v>10000</v>
      </c>
    </row>
    <row r="1183" spans="1:23">
      <c r="A1183" t="s">
        <v>246</v>
      </c>
      <c r="B1183" t="s">
        <v>1750</v>
      </c>
      <c r="C1183" t="s">
        <v>343</v>
      </c>
      <c r="D1183" t="s">
        <v>54</v>
      </c>
      <c r="E1183">
        <v>12213808</v>
      </c>
      <c r="F1183">
        <v>44994</v>
      </c>
      <c r="G1183" t="s">
        <v>3379</v>
      </c>
      <c r="H1183" s="111">
        <v>44994</v>
      </c>
      <c r="I1183" t="s">
        <v>253</v>
      </c>
      <c r="K1183" t="s">
        <v>1430</v>
      </c>
      <c r="L1183" t="s">
        <v>1409</v>
      </c>
      <c r="N1183" t="s">
        <v>1420</v>
      </c>
      <c r="O1183" t="s">
        <v>1411</v>
      </c>
      <c r="P1183" t="s">
        <v>254</v>
      </c>
      <c r="Q1183" t="s">
        <v>1412</v>
      </c>
      <c r="R1183" t="s">
        <v>1412</v>
      </c>
      <c r="S1183" t="s">
        <v>1412</v>
      </c>
      <c r="T1183">
        <v>300000</v>
      </c>
      <c r="V1183">
        <v>2840.5</v>
      </c>
      <c r="W1183">
        <v>5030.66</v>
      </c>
    </row>
    <row r="1184" spans="1:23">
      <c r="A1184" t="s">
        <v>246</v>
      </c>
      <c r="B1184" t="s">
        <v>1750</v>
      </c>
      <c r="C1184" t="s">
        <v>343</v>
      </c>
      <c r="D1184" t="s">
        <v>54</v>
      </c>
      <c r="E1184">
        <v>12236926</v>
      </c>
      <c r="F1184">
        <v>45000</v>
      </c>
      <c r="G1184" t="s">
        <v>3380</v>
      </c>
      <c r="H1184" s="111">
        <v>45000</v>
      </c>
      <c r="I1184" t="s">
        <v>282</v>
      </c>
      <c r="K1184" t="s">
        <v>1408</v>
      </c>
      <c r="L1184" t="s">
        <v>1409</v>
      </c>
      <c r="N1184" t="s">
        <v>1458</v>
      </c>
      <c r="O1184" t="s">
        <v>1411</v>
      </c>
      <c r="P1184" t="s">
        <v>254</v>
      </c>
      <c r="S1184" t="s">
        <v>1414</v>
      </c>
      <c r="T1184">
        <v>150000</v>
      </c>
    </row>
    <row r="1185" spans="1:23">
      <c r="A1185" t="s">
        <v>246</v>
      </c>
      <c r="B1185" t="s">
        <v>1750</v>
      </c>
      <c r="C1185" t="s">
        <v>343</v>
      </c>
      <c r="D1185" t="s">
        <v>54</v>
      </c>
      <c r="E1185">
        <v>12260067</v>
      </c>
      <c r="F1185">
        <v>45006</v>
      </c>
      <c r="G1185" t="s">
        <v>3381</v>
      </c>
      <c r="H1185" s="111">
        <v>45006</v>
      </c>
      <c r="I1185" t="s">
        <v>257</v>
      </c>
      <c r="K1185" t="s">
        <v>1430</v>
      </c>
      <c r="L1185" t="s">
        <v>1409</v>
      </c>
      <c r="N1185" t="s">
        <v>1435</v>
      </c>
      <c r="O1185" t="s">
        <v>1411</v>
      </c>
      <c r="P1185" t="s">
        <v>254</v>
      </c>
      <c r="T1185">
        <v>10000</v>
      </c>
    </row>
    <row r="1186" spans="1:23">
      <c r="A1186" t="s">
        <v>246</v>
      </c>
      <c r="B1186" t="s">
        <v>1750</v>
      </c>
      <c r="C1186" t="s">
        <v>344</v>
      </c>
      <c r="D1186" t="s">
        <v>54</v>
      </c>
      <c r="E1186">
        <v>11975232</v>
      </c>
      <c r="F1186">
        <v>44935</v>
      </c>
      <c r="G1186" t="s">
        <v>1756</v>
      </c>
      <c r="H1186" s="111">
        <v>44935</v>
      </c>
      <c r="I1186" t="s">
        <v>263</v>
      </c>
      <c r="K1186" t="s">
        <v>1408</v>
      </c>
      <c r="L1186" t="s">
        <v>1409</v>
      </c>
      <c r="N1186" t="s">
        <v>1453</v>
      </c>
      <c r="O1186" t="s">
        <v>1411</v>
      </c>
      <c r="P1186" t="s">
        <v>252</v>
      </c>
      <c r="Q1186" t="s">
        <v>1414</v>
      </c>
      <c r="R1186" t="s">
        <v>1414</v>
      </c>
      <c r="S1186" t="s">
        <v>1412</v>
      </c>
      <c r="T1186">
        <v>10000</v>
      </c>
    </row>
    <row r="1187" spans="1:23">
      <c r="A1187" t="s">
        <v>246</v>
      </c>
      <c r="B1187" t="s">
        <v>1750</v>
      </c>
      <c r="C1187" t="s">
        <v>344</v>
      </c>
      <c r="D1187" t="s">
        <v>54</v>
      </c>
      <c r="E1187">
        <v>12346948</v>
      </c>
      <c r="F1187">
        <v>45030</v>
      </c>
      <c r="G1187" t="s">
        <v>4380</v>
      </c>
      <c r="H1187" s="111">
        <v>45030</v>
      </c>
      <c r="I1187" t="s">
        <v>282</v>
      </c>
      <c r="K1187" t="s">
        <v>1408</v>
      </c>
      <c r="L1187" t="s">
        <v>1409</v>
      </c>
      <c r="N1187" t="s">
        <v>3141</v>
      </c>
      <c r="O1187" t="s">
        <v>1411</v>
      </c>
      <c r="P1187" t="s">
        <v>252</v>
      </c>
      <c r="Q1187" t="s">
        <v>1414</v>
      </c>
      <c r="R1187" t="s">
        <v>1414</v>
      </c>
      <c r="S1187" t="s">
        <v>1412</v>
      </c>
      <c r="T1187">
        <v>10000</v>
      </c>
    </row>
    <row r="1188" spans="1:23">
      <c r="A1188" t="s">
        <v>246</v>
      </c>
      <c r="B1188" t="s">
        <v>1750</v>
      </c>
      <c r="C1188" t="s">
        <v>1053</v>
      </c>
      <c r="D1188" t="s">
        <v>54</v>
      </c>
      <c r="E1188">
        <v>12048776</v>
      </c>
      <c r="F1188">
        <v>44953</v>
      </c>
      <c r="G1188" t="s">
        <v>1757</v>
      </c>
      <c r="H1188" s="111">
        <v>44953</v>
      </c>
      <c r="I1188" t="s">
        <v>253</v>
      </c>
      <c r="K1188" t="s">
        <v>1408</v>
      </c>
      <c r="L1188" t="s">
        <v>1409</v>
      </c>
      <c r="N1188" t="s">
        <v>1483</v>
      </c>
      <c r="O1188" t="s">
        <v>1411</v>
      </c>
      <c r="P1188" t="s">
        <v>252</v>
      </c>
      <c r="Q1188" t="s">
        <v>1412</v>
      </c>
      <c r="R1188" t="s">
        <v>1412</v>
      </c>
      <c r="S1188" t="s">
        <v>1412</v>
      </c>
      <c r="T1188">
        <v>15000</v>
      </c>
      <c r="V1188">
        <v>1761.8</v>
      </c>
      <c r="W1188">
        <v>2248</v>
      </c>
    </row>
    <row r="1189" spans="1:23">
      <c r="A1189" t="s">
        <v>246</v>
      </c>
      <c r="B1189" t="s">
        <v>1750</v>
      </c>
      <c r="C1189" t="s">
        <v>1053</v>
      </c>
      <c r="D1189" t="s">
        <v>54</v>
      </c>
      <c r="E1189">
        <v>12127086</v>
      </c>
      <c r="F1189">
        <v>44971</v>
      </c>
      <c r="G1189" t="s">
        <v>2661</v>
      </c>
      <c r="H1189" s="111">
        <v>44971</v>
      </c>
      <c r="I1189" t="s">
        <v>253</v>
      </c>
      <c r="K1189" t="s">
        <v>1418</v>
      </c>
      <c r="L1189" t="s">
        <v>1409</v>
      </c>
      <c r="N1189" t="s">
        <v>1495</v>
      </c>
      <c r="O1189" t="s">
        <v>1411</v>
      </c>
      <c r="P1189" t="s">
        <v>254</v>
      </c>
      <c r="Q1189" t="s">
        <v>1412</v>
      </c>
      <c r="R1189" t="s">
        <v>1412</v>
      </c>
      <c r="S1189" t="s">
        <v>1412</v>
      </c>
      <c r="T1189">
        <v>15000</v>
      </c>
      <c r="V1189">
        <v>3071.61</v>
      </c>
      <c r="W1189">
        <v>11025.59</v>
      </c>
    </row>
    <row r="1190" spans="1:23">
      <c r="A1190" t="s">
        <v>246</v>
      </c>
      <c r="B1190" t="s">
        <v>1750</v>
      </c>
      <c r="C1190" t="s">
        <v>1053</v>
      </c>
      <c r="D1190" t="s">
        <v>54</v>
      </c>
      <c r="E1190">
        <v>12127925</v>
      </c>
      <c r="F1190">
        <v>44972</v>
      </c>
      <c r="G1190" t="s">
        <v>2662</v>
      </c>
      <c r="H1190" s="111">
        <v>44972</v>
      </c>
      <c r="I1190" t="s">
        <v>282</v>
      </c>
      <c r="K1190" t="s">
        <v>1408</v>
      </c>
      <c r="L1190" t="s">
        <v>1409</v>
      </c>
      <c r="N1190" t="s">
        <v>1413</v>
      </c>
      <c r="O1190" t="s">
        <v>1411</v>
      </c>
      <c r="P1190" t="s">
        <v>254</v>
      </c>
      <c r="S1190" t="s">
        <v>1414</v>
      </c>
      <c r="T1190">
        <v>10000</v>
      </c>
    </row>
    <row r="1191" spans="1:23">
      <c r="A1191" t="s">
        <v>246</v>
      </c>
      <c r="B1191" t="s">
        <v>1750</v>
      </c>
      <c r="C1191" t="s">
        <v>1053</v>
      </c>
      <c r="D1191" t="s">
        <v>54</v>
      </c>
      <c r="E1191">
        <v>12136754</v>
      </c>
      <c r="F1191">
        <v>44980</v>
      </c>
      <c r="G1191" t="s">
        <v>2663</v>
      </c>
      <c r="H1191" s="111">
        <v>44980</v>
      </c>
      <c r="I1191" t="s">
        <v>253</v>
      </c>
      <c r="K1191" t="s">
        <v>1408</v>
      </c>
      <c r="L1191" t="s">
        <v>1409</v>
      </c>
      <c r="N1191" t="s">
        <v>1420</v>
      </c>
      <c r="O1191" t="s">
        <v>1411</v>
      </c>
      <c r="P1191" t="s">
        <v>254</v>
      </c>
      <c r="Q1191" t="s">
        <v>1412</v>
      </c>
      <c r="R1191" t="s">
        <v>1412</v>
      </c>
      <c r="S1191" t="s">
        <v>1412</v>
      </c>
      <c r="T1191">
        <v>10000</v>
      </c>
      <c r="V1191">
        <v>4803.58</v>
      </c>
      <c r="W1191">
        <v>16357.63</v>
      </c>
    </row>
    <row r="1192" spans="1:23">
      <c r="A1192" t="s">
        <v>246</v>
      </c>
      <c r="B1192" t="s">
        <v>1750</v>
      </c>
      <c r="C1192" t="s">
        <v>1053</v>
      </c>
      <c r="D1192" t="s">
        <v>54</v>
      </c>
      <c r="E1192">
        <v>12166827</v>
      </c>
      <c r="F1192">
        <v>44984</v>
      </c>
      <c r="G1192" t="s">
        <v>2664</v>
      </c>
      <c r="H1192" s="111">
        <v>44984</v>
      </c>
      <c r="I1192" t="s">
        <v>253</v>
      </c>
      <c r="K1192" t="s">
        <v>1408</v>
      </c>
      <c r="L1192" t="s">
        <v>1409</v>
      </c>
      <c r="N1192" t="s">
        <v>1420</v>
      </c>
      <c r="O1192" t="s">
        <v>1411</v>
      </c>
      <c r="P1192" t="s">
        <v>254</v>
      </c>
      <c r="Q1192" t="s">
        <v>1412</v>
      </c>
      <c r="R1192" t="s">
        <v>1412</v>
      </c>
      <c r="S1192" t="s">
        <v>1412</v>
      </c>
      <c r="T1192">
        <v>10000</v>
      </c>
      <c r="V1192">
        <v>535.29999999999995</v>
      </c>
      <c r="W1192">
        <v>4332.34</v>
      </c>
    </row>
    <row r="1193" spans="1:23">
      <c r="A1193" t="s">
        <v>246</v>
      </c>
      <c r="B1193" t="s">
        <v>1750</v>
      </c>
      <c r="C1193" t="s">
        <v>1053</v>
      </c>
      <c r="D1193" t="s">
        <v>54</v>
      </c>
      <c r="E1193">
        <v>12242679</v>
      </c>
      <c r="F1193">
        <v>45001</v>
      </c>
      <c r="G1193" t="s">
        <v>3382</v>
      </c>
      <c r="H1193" s="111">
        <v>45001</v>
      </c>
      <c r="I1193" t="s">
        <v>253</v>
      </c>
      <c r="K1193" t="s">
        <v>1430</v>
      </c>
      <c r="L1193" t="s">
        <v>1409</v>
      </c>
      <c r="N1193" t="s">
        <v>1420</v>
      </c>
      <c r="O1193" t="s">
        <v>1411</v>
      </c>
      <c r="P1193" t="s">
        <v>254</v>
      </c>
      <c r="Q1193" t="s">
        <v>1412</v>
      </c>
      <c r="R1193" t="s">
        <v>1412</v>
      </c>
      <c r="S1193" t="s">
        <v>1412</v>
      </c>
      <c r="T1193">
        <v>30000</v>
      </c>
      <c r="V1193">
        <v>4087.25</v>
      </c>
      <c r="W1193">
        <v>14928.25</v>
      </c>
    </row>
    <row r="1194" spans="1:23">
      <c r="A1194" t="s">
        <v>246</v>
      </c>
      <c r="B1194" t="s">
        <v>933</v>
      </c>
      <c r="C1194" t="s">
        <v>247</v>
      </c>
      <c r="D1194" t="s">
        <v>54</v>
      </c>
      <c r="E1194">
        <v>12214242</v>
      </c>
      <c r="F1194">
        <v>44994</v>
      </c>
      <c r="G1194" t="s">
        <v>3281</v>
      </c>
      <c r="H1194" s="111">
        <v>44994</v>
      </c>
      <c r="I1194" t="s">
        <v>253</v>
      </c>
      <c r="K1194" t="s">
        <v>1408</v>
      </c>
      <c r="L1194" t="s">
        <v>1409</v>
      </c>
      <c r="N1194" t="s">
        <v>1485</v>
      </c>
      <c r="O1194" t="s">
        <v>1411</v>
      </c>
      <c r="P1194" t="s">
        <v>252</v>
      </c>
      <c r="Q1194" t="s">
        <v>1412</v>
      </c>
      <c r="R1194" t="s">
        <v>1412</v>
      </c>
      <c r="S1194" t="s">
        <v>1412</v>
      </c>
      <c r="T1194">
        <v>30000</v>
      </c>
      <c r="V1194">
        <v>902.47</v>
      </c>
      <c r="W1194">
        <v>2264</v>
      </c>
    </row>
    <row r="1195" spans="1:23">
      <c r="A1195" t="s">
        <v>246</v>
      </c>
      <c r="B1195" t="s">
        <v>933</v>
      </c>
      <c r="C1195" t="s">
        <v>57</v>
      </c>
      <c r="D1195" t="s">
        <v>58</v>
      </c>
      <c r="E1195">
        <v>9316899</v>
      </c>
      <c r="F1195">
        <v>44928</v>
      </c>
      <c r="G1195" t="s">
        <v>1678</v>
      </c>
      <c r="H1195" s="111">
        <v>44928</v>
      </c>
      <c r="I1195" t="s">
        <v>253</v>
      </c>
      <c r="K1195" t="s">
        <v>1430</v>
      </c>
      <c r="L1195" t="s">
        <v>1409</v>
      </c>
      <c r="N1195" t="s">
        <v>1433</v>
      </c>
      <c r="O1195" t="s">
        <v>1411</v>
      </c>
      <c r="P1195" t="s">
        <v>254</v>
      </c>
      <c r="Q1195" t="s">
        <v>1412</v>
      </c>
      <c r="R1195" t="s">
        <v>1412</v>
      </c>
      <c r="S1195" t="s">
        <v>1412</v>
      </c>
      <c r="T1195">
        <v>60000</v>
      </c>
      <c r="V1195">
        <v>2979.22</v>
      </c>
      <c r="W1195">
        <v>13925.55</v>
      </c>
    </row>
    <row r="1196" spans="1:23">
      <c r="A1196" t="s">
        <v>246</v>
      </c>
      <c r="B1196" t="s">
        <v>933</v>
      </c>
      <c r="C1196" t="s">
        <v>57</v>
      </c>
      <c r="D1196" t="s">
        <v>58</v>
      </c>
      <c r="E1196">
        <v>11703351</v>
      </c>
      <c r="F1196">
        <v>44915</v>
      </c>
      <c r="G1196" t="s">
        <v>1090</v>
      </c>
      <c r="H1196" s="111">
        <v>44915</v>
      </c>
      <c r="I1196" t="s">
        <v>253</v>
      </c>
      <c r="K1196" t="s">
        <v>1408</v>
      </c>
      <c r="L1196" t="s">
        <v>1409</v>
      </c>
      <c r="N1196" t="s">
        <v>1444</v>
      </c>
      <c r="O1196" t="s">
        <v>1411</v>
      </c>
      <c r="P1196" t="s">
        <v>254</v>
      </c>
      <c r="Q1196" t="s">
        <v>1412</v>
      </c>
      <c r="R1196" t="s">
        <v>1412</v>
      </c>
      <c r="S1196" t="s">
        <v>1412</v>
      </c>
      <c r="T1196">
        <v>60000</v>
      </c>
      <c r="V1196">
        <v>40.36</v>
      </c>
      <c r="W1196">
        <v>26164.53</v>
      </c>
    </row>
    <row r="1197" spans="1:23">
      <c r="A1197" t="s">
        <v>246</v>
      </c>
      <c r="B1197" t="s">
        <v>933</v>
      </c>
      <c r="C1197" t="s">
        <v>57</v>
      </c>
      <c r="D1197" t="s">
        <v>58</v>
      </c>
      <c r="E1197">
        <v>11870336</v>
      </c>
      <c r="F1197">
        <v>44909</v>
      </c>
      <c r="G1197" t="s">
        <v>1679</v>
      </c>
      <c r="H1197" s="111">
        <v>44936</v>
      </c>
      <c r="I1197" t="s">
        <v>282</v>
      </c>
      <c r="K1197" t="s">
        <v>1408</v>
      </c>
      <c r="L1197" t="s">
        <v>1409</v>
      </c>
      <c r="N1197" t="s">
        <v>3141</v>
      </c>
      <c r="O1197" t="s">
        <v>1411</v>
      </c>
      <c r="P1197" t="s">
        <v>254</v>
      </c>
      <c r="R1197" t="s">
        <v>1414</v>
      </c>
      <c r="S1197" t="s">
        <v>1412</v>
      </c>
      <c r="T1197">
        <v>30000</v>
      </c>
    </row>
    <row r="1198" spans="1:23">
      <c r="A1198" t="s">
        <v>246</v>
      </c>
      <c r="B1198" t="s">
        <v>933</v>
      </c>
      <c r="C1198" t="s">
        <v>57</v>
      </c>
      <c r="D1198" t="s">
        <v>58</v>
      </c>
      <c r="E1198">
        <v>11884098</v>
      </c>
      <c r="F1198">
        <v>44908</v>
      </c>
      <c r="G1198" t="s">
        <v>1091</v>
      </c>
      <c r="H1198" s="111">
        <v>44908</v>
      </c>
      <c r="I1198" t="s">
        <v>282</v>
      </c>
      <c r="K1198" t="s">
        <v>1418</v>
      </c>
      <c r="L1198" t="s">
        <v>1438</v>
      </c>
      <c r="N1198" t="s">
        <v>1434</v>
      </c>
      <c r="O1198" t="s">
        <v>1411</v>
      </c>
      <c r="P1198" t="s">
        <v>254</v>
      </c>
      <c r="S1198" t="s">
        <v>1414</v>
      </c>
      <c r="T1198">
        <v>30000</v>
      </c>
    </row>
    <row r="1199" spans="1:23">
      <c r="A1199" t="s">
        <v>246</v>
      </c>
      <c r="B1199" t="s">
        <v>933</v>
      </c>
      <c r="C1199" t="s">
        <v>57</v>
      </c>
      <c r="D1199" t="s">
        <v>58</v>
      </c>
      <c r="E1199">
        <v>11884098</v>
      </c>
      <c r="F1199">
        <v>44908</v>
      </c>
      <c r="G1199" t="s">
        <v>1091</v>
      </c>
      <c r="H1199" s="111">
        <v>44908</v>
      </c>
      <c r="I1199" t="s">
        <v>282</v>
      </c>
      <c r="K1199" t="s">
        <v>1418</v>
      </c>
      <c r="L1199" t="s">
        <v>1409</v>
      </c>
      <c r="N1199" t="s">
        <v>1434</v>
      </c>
      <c r="O1199" t="s">
        <v>1411</v>
      </c>
      <c r="P1199" t="s">
        <v>254</v>
      </c>
      <c r="S1199" t="s">
        <v>1414</v>
      </c>
      <c r="T1199">
        <v>30000</v>
      </c>
    </row>
    <row r="1200" spans="1:23">
      <c r="A1200" t="s">
        <v>246</v>
      </c>
      <c r="B1200" t="s">
        <v>933</v>
      </c>
      <c r="C1200" t="s">
        <v>57</v>
      </c>
      <c r="D1200" t="s">
        <v>58</v>
      </c>
      <c r="E1200">
        <v>11911518</v>
      </c>
      <c r="F1200">
        <v>44926</v>
      </c>
      <c r="G1200" t="s">
        <v>1680</v>
      </c>
      <c r="H1200" s="111">
        <v>44928</v>
      </c>
      <c r="I1200" t="s">
        <v>282</v>
      </c>
      <c r="K1200" t="s">
        <v>1408</v>
      </c>
      <c r="L1200" t="s">
        <v>1409</v>
      </c>
      <c r="N1200" t="s">
        <v>1413</v>
      </c>
      <c r="O1200" t="s">
        <v>1411</v>
      </c>
      <c r="P1200" t="s">
        <v>252</v>
      </c>
      <c r="S1200" t="s">
        <v>1414</v>
      </c>
      <c r="T1200">
        <v>60000</v>
      </c>
    </row>
    <row r="1201" spans="1:23">
      <c r="A1201" t="s">
        <v>246</v>
      </c>
      <c r="B1201" t="s">
        <v>933</v>
      </c>
      <c r="C1201" t="s">
        <v>57</v>
      </c>
      <c r="D1201" t="s">
        <v>58</v>
      </c>
      <c r="E1201">
        <v>11921731</v>
      </c>
      <c r="F1201">
        <v>44917</v>
      </c>
      <c r="G1201" t="s">
        <v>1092</v>
      </c>
      <c r="H1201" s="111">
        <v>44917</v>
      </c>
      <c r="I1201" t="s">
        <v>282</v>
      </c>
      <c r="K1201" t="s">
        <v>1408</v>
      </c>
      <c r="L1201" t="s">
        <v>1409</v>
      </c>
      <c r="N1201" t="s">
        <v>1421</v>
      </c>
      <c r="O1201" t="s">
        <v>1411</v>
      </c>
      <c r="P1201" t="s">
        <v>252</v>
      </c>
      <c r="S1201" t="s">
        <v>1414</v>
      </c>
      <c r="T1201">
        <v>60000</v>
      </c>
    </row>
    <row r="1202" spans="1:23">
      <c r="A1202" t="s">
        <v>246</v>
      </c>
      <c r="B1202" t="s">
        <v>933</v>
      </c>
      <c r="C1202" t="s">
        <v>57</v>
      </c>
      <c r="D1202" t="s">
        <v>58</v>
      </c>
      <c r="E1202">
        <v>11922095</v>
      </c>
      <c r="F1202">
        <v>44918</v>
      </c>
      <c r="G1202" t="s">
        <v>1093</v>
      </c>
      <c r="H1202" s="111">
        <v>44918</v>
      </c>
      <c r="I1202" t="s">
        <v>282</v>
      </c>
      <c r="K1202" t="s">
        <v>1408</v>
      </c>
      <c r="L1202" t="s">
        <v>1409</v>
      </c>
      <c r="N1202" t="s">
        <v>1515</v>
      </c>
      <c r="O1202" t="s">
        <v>1411</v>
      </c>
      <c r="P1202" t="s">
        <v>254</v>
      </c>
      <c r="Q1202" t="s">
        <v>1414</v>
      </c>
      <c r="R1202" t="s">
        <v>1414</v>
      </c>
      <c r="S1202" t="s">
        <v>1412</v>
      </c>
      <c r="T1202">
        <v>15000</v>
      </c>
    </row>
    <row r="1203" spans="1:23">
      <c r="A1203" t="s">
        <v>246</v>
      </c>
      <c r="B1203" t="s">
        <v>933</v>
      </c>
      <c r="C1203" t="s">
        <v>57</v>
      </c>
      <c r="D1203" t="s">
        <v>58</v>
      </c>
      <c r="E1203">
        <v>11969427</v>
      </c>
      <c r="F1203">
        <v>44930</v>
      </c>
      <c r="G1203" t="s">
        <v>1681</v>
      </c>
      <c r="H1203" s="111">
        <v>44930</v>
      </c>
      <c r="I1203" t="s">
        <v>282</v>
      </c>
      <c r="K1203" t="s">
        <v>1408</v>
      </c>
      <c r="L1203" t="s">
        <v>1409</v>
      </c>
      <c r="N1203" t="s">
        <v>1444</v>
      </c>
      <c r="O1203" t="s">
        <v>1411</v>
      </c>
      <c r="P1203" t="s">
        <v>252</v>
      </c>
      <c r="S1203" t="s">
        <v>1414</v>
      </c>
      <c r="T1203">
        <v>30000</v>
      </c>
    </row>
    <row r="1204" spans="1:23">
      <c r="A1204" t="s">
        <v>246</v>
      </c>
      <c r="B1204" t="s">
        <v>933</v>
      </c>
      <c r="C1204" t="s">
        <v>57</v>
      </c>
      <c r="D1204" t="s">
        <v>58</v>
      </c>
      <c r="E1204">
        <v>11973367</v>
      </c>
      <c r="F1204">
        <v>44931</v>
      </c>
      <c r="G1204" t="s">
        <v>1682</v>
      </c>
      <c r="H1204" s="111">
        <v>44931</v>
      </c>
      <c r="I1204" t="s">
        <v>253</v>
      </c>
      <c r="K1204" t="s">
        <v>1430</v>
      </c>
      <c r="L1204" t="s">
        <v>1409</v>
      </c>
      <c r="N1204" t="s">
        <v>1453</v>
      </c>
      <c r="O1204" t="s">
        <v>1411</v>
      </c>
      <c r="P1204" t="s">
        <v>254</v>
      </c>
      <c r="Q1204" t="s">
        <v>1412</v>
      </c>
      <c r="R1204" t="s">
        <v>1412</v>
      </c>
      <c r="S1204" t="s">
        <v>1412</v>
      </c>
      <c r="T1204">
        <v>60000</v>
      </c>
      <c r="V1204">
        <v>0</v>
      </c>
      <c r="W1204">
        <v>8201.99</v>
      </c>
    </row>
    <row r="1205" spans="1:23">
      <c r="A1205" t="s">
        <v>246</v>
      </c>
      <c r="B1205" t="s">
        <v>933</v>
      </c>
      <c r="C1205" t="s">
        <v>57</v>
      </c>
      <c r="D1205" t="s">
        <v>58</v>
      </c>
      <c r="E1205">
        <v>11995667</v>
      </c>
      <c r="F1205">
        <v>44943</v>
      </c>
      <c r="G1205" t="s">
        <v>1685</v>
      </c>
      <c r="H1205" s="111">
        <v>44943</v>
      </c>
      <c r="I1205" t="s">
        <v>253</v>
      </c>
      <c r="K1205" t="s">
        <v>1408</v>
      </c>
      <c r="L1205" t="s">
        <v>1409</v>
      </c>
      <c r="N1205" t="s">
        <v>1420</v>
      </c>
      <c r="O1205" t="s">
        <v>1411</v>
      </c>
      <c r="P1205" t="s">
        <v>254</v>
      </c>
      <c r="Q1205" t="s">
        <v>1412</v>
      </c>
      <c r="R1205" t="s">
        <v>1412</v>
      </c>
      <c r="S1205" t="s">
        <v>1412</v>
      </c>
      <c r="T1205">
        <v>30000</v>
      </c>
      <c r="V1205">
        <v>7042.68</v>
      </c>
      <c r="W1205">
        <v>7449.2</v>
      </c>
    </row>
    <row r="1206" spans="1:23">
      <c r="A1206" t="s">
        <v>246</v>
      </c>
      <c r="B1206" t="s">
        <v>933</v>
      </c>
      <c r="C1206" t="s">
        <v>57</v>
      </c>
      <c r="D1206" t="s">
        <v>58</v>
      </c>
      <c r="E1206">
        <v>11995996</v>
      </c>
      <c r="F1206">
        <v>44938</v>
      </c>
      <c r="G1206" t="s">
        <v>1686</v>
      </c>
      <c r="H1206" s="111">
        <v>44938</v>
      </c>
      <c r="I1206" t="s">
        <v>282</v>
      </c>
      <c r="K1206" t="s">
        <v>1408</v>
      </c>
      <c r="L1206" t="s">
        <v>1409</v>
      </c>
      <c r="N1206" t="s">
        <v>1441</v>
      </c>
      <c r="O1206" t="s">
        <v>1411</v>
      </c>
      <c r="P1206" t="s">
        <v>254</v>
      </c>
      <c r="S1206" t="s">
        <v>1414</v>
      </c>
      <c r="T1206">
        <v>60000</v>
      </c>
    </row>
    <row r="1207" spans="1:23">
      <c r="A1207" t="s">
        <v>246</v>
      </c>
      <c r="B1207" t="s">
        <v>933</v>
      </c>
      <c r="C1207" t="s">
        <v>57</v>
      </c>
      <c r="D1207" t="s">
        <v>58</v>
      </c>
      <c r="E1207">
        <v>12077314</v>
      </c>
      <c r="F1207">
        <v>44980</v>
      </c>
      <c r="G1207" t="s">
        <v>2555</v>
      </c>
      <c r="H1207" s="111">
        <v>44980</v>
      </c>
      <c r="I1207" t="s">
        <v>263</v>
      </c>
      <c r="K1207" t="s">
        <v>1408</v>
      </c>
      <c r="L1207" t="s">
        <v>1409</v>
      </c>
      <c r="N1207" t="s">
        <v>1431</v>
      </c>
      <c r="O1207" t="s">
        <v>1411</v>
      </c>
      <c r="P1207" t="s">
        <v>252</v>
      </c>
      <c r="Q1207" t="s">
        <v>1414</v>
      </c>
      <c r="R1207" t="s">
        <v>1414</v>
      </c>
      <c r="S1207" t="s">
        <v>1412</v>
      </c>
      <c r="T1207">
        <v>50000</v>
      </c>
    </row>
    <row r="1208" spans="1:23">
      <c r="A1208" t="s">
        <v>246</v>
      </c>
      <c r="B1208" t="s">
        <v>933</v>
      </c>
      <c r="C1208" t="s">
        <v>57</v>
      </c>
      <c r="D1208" t="s">
        <v>58</v>
      </c>
      <c r="E1208">
        <v>12077797</v>
      </c>
      <c r="F1208">
        <v>44958</v>
      </c>
      <c r="G1208" t="s">
        <v>2556</v>
      </c>
      <c r="H1208" s="111">
        <v>44958</v>
      </c>
      <c r="I1208" t="s">
        <v>263</v>
      </c>
      <c r="K1208" t="s">
        <v>1418</v>
      </c>
      <c r="L1208" t="s">
        <v>1409</v>
      </c>
      <c r="N1208" t="s">
        <v>1420</v>
      </c>
      <c r="O1208" t="s">
        <v>1411</v>
      </c>
      <c r="P1208" t="s">
        <v>254</v>
      </c>
      <c r="T1208">
        <v>60000</v>
      </c>
    </row>
    <row r="1209" spans="1:23">
      <c r="A1209" t="s">
        <v>246</v>
      </c>
      <c r="B1209" t="s">
        <v>933</v>
      </c>
      <c r="C1209" t="s">
        <v>57</v>
      </c>
      <c r="D1209" t="s">
        <v>58</v>
      </c>
      <c r="E1209">
        <v>12100584</v>
      </c>
      <c r="F1209">
        <v>44964</v>
      </c>
      <c r="G1209" t="s">
        <v>2557</v>
      </c>
      <c r="H1209" s="111">
        <v>44964</v>
      </c>
      <c r="I1209" t="s">
        <v>253</v>
      </c>
      <c r="K1209" t="s">
        <v>1408</v>
      </c>
      <c r="L1209" t="s">
        <v>1409</v>
      </c>
      <c r="N1209" t="s">
        <v>1425</v>
      </c>
      <c r="O1209" t="s">
        <v>1411</v>
      </c>
      <c r="P1209" t="s">
        <v>254</v>
      </c>
      <c r="Q1209" t="s">
        <v>1412</v>
      </c>
      <c r="R1209" t="s">
        <v>1412</v>
      </c>
      <c r="S1209" t="s">
        <v>1412</v>
      </c>
      <c r="T1209">
        <v>30000</v>
      </c>
      <c r="V1209">
        <v>1584.74</v>
      </c>
      <c r="W1209">
        <v>8794</v>
      </c>
    </row>
    <row r="1210" spans="1:23">
      <c r="A1210" t="s">
        <v>246</v>
      </c>
      <c r="B1210" t="s">
        <v>933</v>
      </c>
      <c r="C1210" t="s">
        <v>57</v>
      </c>
      <c r="D1210" t="s">
        <v>58</v>
      </c>
      <c r="E1210">
        <v>12100680</v>
      </c>
      <c r="F1210">
        <v>44964</v>
      </c>
      <c r="G1210" t="s">
        <v>2558</v>
      </c>
      <c r="H1210" s="111">
        <v>44964</v>
      </c>
      <c r="I1210" t="s">
        <v>253</v>
      </c>
      <c r="K1210" t="s">
        <v>1408</v>
      </c>
      <c r="L1210" t="s">
        <v>1409</v>
      </c>
      <c r="N1210" t="s">
        <v>1425</v>
      </c>
      <c r="O1210" t="s">
        <v>1411</v>
      </c>
      <c r="P1210" t="s">
        <v>254</v>
      </c>
      <c r="Q1210" t="s">
        <v>1412</v>
      </c>
      <c r="R1210" t="s">
        <v>1412</v>
      </c>
      <c r="S1210" t="s">
        <v>1412</v>
      </c>
      <c r="T1210">
        <v>30000</v>
      </c>
      <c r="V1210">
        <v>1728.58</v>
      </c>
      <c r="W1210">
        <v>8211.5</v>
      </c>
    </row>
    <row r="1211" spans="1:23">
      <c r="A1211" t="s">
        <v>246</v>
      </c>
      <c r="B1211" t="s">
        <v>933</v>
      </c>
      <c r="C1211" t="s">
        <v>57</v>
      </c>
      <c r="D1211" t="s">
        <v>58</v>
      </c>
      <c r="E1211">
        <v>12141640</v>
      </c>
      <c r="F1211">
        <v>44974</v>
      </c>
      <c r="G1211" t="s">
        <v>2559</v>
      </c>
      <c r="H1211" s="111">
        <v>44974</v>
      </c>
      <c r="I1211" t="s">
        <v>253</v>
      </c>
      <c r="K1211" t="s">
        <v>1408</v>
      </c>
      <c r="L1211" t="s">
        <v>1409</v>
      </c>
      <c r="N1211" t="s">
        <v>1433</v>
      </c>
      <c r="O1211" t="s">
        <v>1411</v>
      </c>
      <c r="P1211" t="s">
        <v>254</v>
      </c>
      <c r="Q1211" t="s">
        <v>1412</v>
      </c>
      <c r="R1211" t="s">
        <v>1412</v>
      </c>
      <c r="S1211" t="s">
        <v>1412</v>
      </c>
      <c r="T1211">
        <v>50000</v>
      </c>
      <c r="V1211">
        <v>169.08</v>
      </c>
      <c r="W1211">
        <v>5326.95</v>
      </c>
    </row>
    <row r="1212" spans="1:23">
      <c r="A1212" t="s">
        <v>246</v>
      </c>
      <c r="B1212" t="s">
        <v>933</v>
      </c>
      <c r="C1212" t="s">
        <v>57</v>
      </c>
      <c r="D1212" t="s">
        <v>58</v>
      </c>
      <c r="E1212">
        <v>12141791</v>
      </c>
      <c r="F1212">
        <v>44974</v>
      </c>
      <c r="G1212" t="s">
        <v>2560</v>
      </c>
      <c r="H1212" s="111">
        <v>44974</v>
      </c>
      <c r="I1212" t="s">
        <v>263</v>
      </c>
      <c r="K1212" t="s">
        <v>1408</v>
      </c>
      <c r="L1212" t="s">
        <v>1409</v>
      </c>
      <c r="N1212" t="s">
        <v>1447</v>
      </c>
      <c r="O1212" t="s">
        <v>1411</v>
      </c>
      <c r="P1212" t="s">
        <v>254</v>
      </c>
      <c r="S1212" t="s">
        <v>1414</v>
      </c>
      <c r="T1212">
        <v>50000</v>
      </c>
    </row>
    <row r="1213" spans="1:23">
      <c r="A1213" t="s">
        <v>246</v>
      </c>
      <c r="B1213" t="s">
        <v>933</v>
      </c>
      <c r="C1213" t="s">
        <v>1053</v>
      </c>
      <c r="D1213" t="s">
        <v>54</v>
      </c>
      <c r="E1213">
        <v>11964073</v>
      </c>
      <c r="F1213">
        <v>44929</v>
      </c>
      <c r="G1213" t="s">
        <v>1689</v>
      </c>
      <c r="H1213" s="111">
        <v>44929</v>
      </c>
      <c r="I1213" t="s">
        <v>263</v>
      </c>
      <c r="K1213" t="s">
        <v>1408</v>
      </c>
      <c r="L1213" t="s">
        <v>1409</v>
      </c>
      <c r="N1213" t="s">
        <v>1453</v>
      </c>
      <c r="O1213" t="s">
        <v>1411</v>
      </c>
      <c r="P1213" t="s">
        <v>254</v>
      </c>
      <c r="T1213">
        <v>60000</v>
      </c>
    </row>
    <row r="1214" spans="1:23">
      <c r="A1214" t="s">
        <v>246</v>
      </c>
      <c r="B1214" t="s">
        <v>178</v>
      </c>
      <c r="C1214" t="s">
        <v>741</v>
      </c>
      <c r="D1214" t="s">
        <v>46</v>
      </c>
      <c r="E1214">
        <v>4180539</v>
      </c>
      <c r="F1214">
        <v>44901</v>
      </c>
      <c r="G1214" t="s">
        <v>1076</v>
      </c>
      <c r="H1214" s="111">
        <v>44901</v>
      </c>
      <c r="I1214" t="s">
        <v>253</v>
      </c>
      <c r="K1214" t="s">
        <v>1418</v>
      </c>
      <c r="L1214" t="s">
        <v>1409</v>
      </c>
      <c r="N1214" t="s">
        <v>1410</v>
      </c>
      <c r="O1214" t="s">
        <v>1411</v>
      </c>
      <c r="P1214" t="s">
        <v>254</v>
      </c>
      <c r="Q1214" t="s">
        <v>1412</v>
      </c>
      <c r="R1214" t="s">
        <v>1412</v>
      </c>
      <c r="S1214" t="s">
        <v>1412</v>
      </c>
      <c r="T1214">
        <v>60000</v>
      </c>
      <c r="V1214">
        <v>65.48</v>
      </c>
      <c r="W1214">
        <v>252.64</v>
      </c>
    </row>
    <row r="1215" spans="1:23">
      <c r="A1215" t="s">
        <v>246</v>
      </c>
      <c r="B1215" t="s">
        <v>178</v>
      </c>
      <c r="C1215" t="s">
        <v>741</v>
      </c>
      <c r="D1215" t="s">
        <v>46</v>
      </c>
      <c r="E1215">
        <v>11846716</v>
      </c>
      <c r="F1215">
        <v>44896</v>
      </c>
      <c r="G1215" t="s">
        <v>1077</v>
      </c>
      <c r="H1215" s="111">
        <v>44896</v>
      </c>
      <c r="I1215" t="s">
        <v>253</v>
      </c>
      <c r="K1215" t="s">
        <v>1408</v>
      </c>
      <c r="L1215" t="s">
        <v>1409</v>
      </c>
      <c r="N1215" t="s">
        <v>1485</v>
      </c>
      <c r="O1215" t="s">
        <v>1411</v>
      </c>
      <c r="P1215" t="s">
        <v>254</v>
      </c>
      <c r="Q1215" t="s">
        <v>1412</v>
      </c>
      <c r="R1215" t="s">
        <v>1412</v>
      </c>
      <c r="S1215" t="s">
        <v>1412</v>
      </c>
      <c r="T1215">
        <v>30000</v>
      </c>
      <c r="V1215">
        <v>7601.87</v>
      </c>
      <c r="W1215">
        <v>16636.96</v>
      </c>
    </row>
    <row r="1216" spans="1:23">
      <c r="A1216" t="s">
        <v>246</v>
      </c>
      <c r="B1216" t="s">
        <v>178</v>
      </c>
      <c r="C1216" t="s">
        <v>741</v>
      </c>
      <c r="D1216" t="s">
        <v>46</v>
      </c>
      <c r="E1216">
        <v>11847090</v>
      </c>
      <c r="F1216">
        <v>44896</v>
      </c>
      <c r="G1216" t="s">
        <v>1078</v>
      </c>
      <c r="H1216" s="111">
        <v>44896</v>
      </c>
      <c r="I1216" t="s">
        <v>253</v>
      </c>
      <c r="K1216" t="s">
        <v>1408</v>
      </c>
      <c r="L1216" t="s">
        <v>1409</v>
      </c>
      <c r="N1216" t="s">
        <v>1433</v>
      </c>
      <c r="O1216" t="s">
        <v>1411</v>
      </c>
      <c r="P1216" t="s">
        <v>252</v>
      </c>
      <c r="Q1216" t="s">
        <v>1412</v>
      </c>
      <c r="R1216" t="s">
        <v>1412</v>
      </c>
      <c r="S1216" t="s">
        <v>1412</v>
      </c>
      <c r="T1216">
        <v>20000</v>
      </c>
      <c r="V1216">
        <v>350.78</v>
      </c>
      <c r="W1216">
        <v>786.25</v>
      </c>
    </row>
    <row r="1217" spans="1:23">
      <c r="A1217" t="s">
        <v>246</v>
      </c>
      <c r="B1217" t="s">
        <v>178</v>
      </c>
      <c r="C1217" t="s">
        <v>741</v>
      </c>
      <c r="D1217" t="s">
        <v>46</v>
      </c>
      <c r="E1217">
        <v>11861838</v>
      </c>
      <c r="F1217">
        <v>44901</v>
      </c>
      <c r="G1217" t="s">
        <v>1079</v>
      </c>
      <c r="H1217" s="111">
        <v>44901</v>
      </c>
      <c r="I1217" t="s">
        <v>253</v>
      </c>
      <c r="K1217" t="s">
        <v>1408</v>
      </c>
      <c r="L1217" t="s">
        <v>1409</v>
      </c>
      <c r="N1217" t="s">
        <v>1437</v>
      </c>
      <c r="O1217" t="s">
        <v>1411</v>
      </c>
      <c r="P1217" t="s">
        <v>252</v>
      </c>
      <c r="Q1217" t="s">
        <v>1412</v>
      </c>
      <c r="R1217" t="s">
        <v>1412</v>
      </c>
      <c r="S1217" t="s">
        <v>1412</v>
      </c>
      <c r="T1217">
        <v>30000</v>
      </c>
      <c r="V1217">
        <v>0</v>
      </c>
      <c r="W1217">
        <v>1629.99</v>
      </c>
    </row>
    <row r="1218" spans="1:23">
      <c r="A1218" t="s">
        <v>246</v>
      </c>
      <c r="B1218" t="s">
        <v>178</v>
      </c>
      <c r="C1218" t="s">
        <v>741</v>
      </c>
      <c r="D1218" t="s">
        <v>46</v>
      </c>
      <c r="E1218">
        <v>11870212</v>
      </c>
      <c r="F1218">
        <v>44905</v>
      </c>
      <c r="G1218" t="s">
        <v>1080</v>
      </c>
      <c r="H1218" s="111">
        <v>44905</v>
      </c>
      <c r="I1218" t="s">
        <v>253</v>
      </c>
      <c r="K1218" t="s">
        <v>1408</v>
      </c>
      <c r="L1218" t="s">
        <v>1409</v>
      </c>
      <c r="N1218" t="s">
        <v>1444</v>
      </c>
      <c r="O1218" t="s">
        <v>1411</v>
      </c>
      <c r="P1218" t="s">
        <v>252</v>
      </c>
      <c r="Q1218" t="s">
        <v>1412</v>
      </c>
      <c r="R1218" t="s">
        <v>1412</v>
      </c>
      <c r="S1218" t="s">
        <v>1412</v>
      </c>
      <c r="T1218">
        <v>15000</v>
      </c>
      <c r="V1218">
        <v>2280.64</v>
      </c>
      <c r="W1218">
        <v>4022.84</v>
      </c>
    </row>
    <row r="1219" spans="1:23">
      <c r="A1219" t="s">
        <v>246</v>
      </c>
      <c r="B1219" t="s">
        <v>178</v>
      </c>
      <c r="C1219" t="s">
        <v>741</v>
      </c>
      <c r="D1219" t="s">
        <v>46</v>
      </c>
      <c r="E1219">
        <v>11890232</v>
      </c>
      <c r="F1219">
        <v>44909</v>
      </c>
      <c r="G1219" t="s">
        <v>1081</v>
      </c>
      <c r="H1219" s="111">
        <v>44909</v>
      </c>
      <c r="I1219" t="s">
        <v>282</v>
      </c>
      <c r="K1219" t="s">
        <v>1408</v>
      </c>
      <c r="L1219" t="s">
        <v>1409</v>
      </c>
      <c r="N1219" t="s">
        <v>1433</v>
      </c>
      <c r="O1219" t="s">
        <v>1411</v>
      </c>
      <c r="P1219" t="s">
        <v>252</v>
      </c>
      <c r="R1219" t="s">
        <v>1414</v>
      </c>
      <c r="S1219" t="s">
        <v>1412</v>
      </c>
      <c r="T1219">
        <v>25000</v>
      </c>
    </row>
    <row r="1220" spans="1:23">
      <c r="A1220" t="s">
        <v>246</v>
      </c>
      <c r="B1220" t="s">
        <v>178</v>
      </c>
      <c r="C1220" t="s">
        <v>741</v>
      </c>
      <c r="D1220" t="s">
        <v>46</v>
      </c>
      <c r="E1220">
        <v>11894456</v>
      </c>
      <c r="F1220">
        <v>44910</v>
      </c>
      <c r="G1220" t="s">
        <v>1082</v>
      </c>
      <c r="H1220" s="111">
        <v>44910</v>
      </c>
      <c r="I1220" t="s">
        <v>263</v>
      </c>
      <c r="K1220" t="s">
        <v>1408</v>
      </c>
      <c r="L1220" t="s">
        <v>1409</v>
      </c>
      <c r="N1220" t="s">
        <v>1413</v>
      </c>
      <c r="O1220" t="s">
        <v>1411</v>
      </c>
      <c r="P1220" t="s">
        <v>252</v>
      </c>
      <c r="T1220">
        <v>15000</v>
      </c>
    </row>
    <row r="1221" spans="1:23">
      <c r="A1221" t="s">
        <v>246</v>
      </c>
      <c r="B1221" t="s">
        <v>178</v>
      </c>
      <c r="C1221" t="s">
        <v>741</v>
      </c>
      <c r="D1221" t="s">
        <v>46</v>
      </c>
      <c r="E1221">
        <v>11895330</v>
      </c>
      <c r="F1221">
        <v>44910</v>
      </c>
      <c r="G1221" t="s">
        <v>1083</v>
      </c>
      <c r="H1221" s="111">
        <v>44915</v>
      </c>
      <c r="I1221" t="s">
        <v>253</v>
      </c>
      <c r="K1221" t="s">
        <v>1408</v>
      </c>
      <c r="L1221" t="s">
        <v>1409</v>
      </c>
      <c r="N1221" t="s">
        <v>1439</v>
      </c>
      <c r="O1221" t="s">
        <v>1411</v>
      </c>
      <c r="P1221" t="s">
        <v>252</v>
      </c>
      <c r="Q1221" t="s">
        <v>1412</v>
      </c>
      <c r="R1221" t="s">
        <v>1412</v>
      </c>
      <c r="S1221" t="s">
        <v>1412</v>
      </c>
      <c r="T1221">
        <v>15000</v>
      </c>
      <c r="V1221">
        <v>0</v>
      </c>
      <c r="W1221">
        <v>1140</v>
      </c>
    </row>
    <row r="1222" spans="1:23">
      <c r="A1222" t="s">
        <v>246</v>
      </c>
      <c r="B1222" t="s">
        <v>178</v>
      </c>
      <c r="C1222" t="s">
        <v>1003</v>
      </c>
      <c r="D1222" t="s">
        <v>46</v>
      </c>
      <c r="E1222">
        <v>11861448</v>
      </c>
      <c r="F1222">
        <v>44901</v>
      </c>
      <c r="G1222" t="s">
        <v>1085</v>
      </c>
      <c r="H1222" s="111">
        <v>44901</v>
      </c>
      <c r="I1222" t="s">
        <v>263</v>
      </c>
      <c r="K1222" t="s">
        <v>1408</v>
      </c>
      <c r="L1222" t="s">
        <v>1409</v>
      </c>
      <c r="N1222" t="s">
        <v>1421</v>
      </c>
      <c r="O1222" t="s">
        <v>1411</v>
      </c>
      <c r="P1222" t="s">
        <v>252</v>
      </c>
      <c r="S1222" t="s">
        <v>1414</v>
      </c>
      <c r="T1222">
        <v>15000</v>
      </c>
    </row>
    <row r="1223" spans="1:23">
      <c r="A1223" t="s">
        <v>246</v>
      </c>
      <c r="B1223" t="s">
        <v>178</v>
      </c>
      <c r="C1223" t="s">
        <v>45</v>
      </c>
      <c r="D1223" t="s">
        <v>46</v>
      </c>
      <c r="E1223">
        <v>518485</v>
      </c>
      <c r="F1223">
        <v>44876</v>
      </c>
      <c r="G1223" t="s">
        <v>703</v>
      </c>
      <c r="H1223" s="111">
        <v>44876</v>
      </c>
      <c r="I1223" t="s">
        <v>253</v>
      </c>
      <c r="K1223" t="s">
        <v>1418</v>
      </c>
      <c r="L1223" t="s">
        <v>1409</v>
      </c>
      <c r="N1223" t="s">
        <v>1444</v>
      </c>
      <c r="O1223" t="s">
        <v>1411</v>
      </c>
      <c r="P1223" t="s">
        <v>254</v>
      </c>
      <c r="Q1223" t="s">
        <v>1412</v>
      </c>
      <c r="R1223" t="s">
        <v>1412</v>
      </c>
      <c r="S1223" t="s">
        <v>1412</v>
      </c>
      <c r="T1223">
        <v>15000</v>
      </c>
      <c r="V1223">
        <v>194.69</v>
      </c>
      <c r="W1223">
        <v>9614.9500000000007</v>
      </c>
    </row>
    <row r="1224" spans="1:23">
      <c r="A1224" t="s">
        <v>246</v>
      </c>
      <c r="B1224" t="s">
        <v>178</v>
      </c>
      <c r="C1224" t="s">
        <v>45</v>
      </c>
      <c r="D1224" t="s">
        <v>46</v>
      </c>
      <c r="E1224">
        <v>673297</v>
      </c>
      <c r="F1224">
        <v>44874</v>
      </c>
      <c r="G1224" t="s">
        <v>704</v>
      </c>
      <c r="H1224" s="111">
        <v>44875</v>
      </c>
      <c r="I1224" t="s">
        <v>253</v>
      </c>
      <c r="K1224" t="s">
        <v>1418</v>
      </c>
      <c r="L1224" t="s">
        <v>1409</v>
      </c>
      <c r="N1224" t="s">
        <v>1439</v>
      </c>
      <c r="O1224" t="s">
        <v>1411</v>
      </c>
      <c r="P1224" t="s">
        <v>252</v>
      </c>
      <c r="Q1224" t="s">
        <v>1412</v>
      </c>
      <c r="R1224" t="s">
        <v>1412</v>
      </c>
      <c r="S1224" t="s">
        <v>1412</v>
      </c>
      <c r="T1224">
        <v>30000</v>
      </c>
      <c r="V1224">
        <v>6354.38</v>
      </c>
      <c r="W1224">
        <v>7941</v>
      </c>
    </row>
    <row r="1225" spans="1:23">
      <c r="A1225" t="s">
        <v>246</v>
      </c>
      <c r="B1225" t="s">
        <v>178</v>
      </c>
      <c r="C1225" t="s">
        <v>45</v>
      </c>
      <c r="D1225" t="s">
        <v>46</v>
      </c>
      <c r="E1225">
        <v>1162186</v>
      </c>
      <c r="F1225">
        <v>44963</v>
      </c>
      <c r="G1225" t="s">
        <v>2516</v>
      </c>
      <c r="H1225" s="111">
        <v>44963</v>
      </c>
      <c r="I1225" t="s">
        <v>253</v>
      </c>
      <c r="K1225" t="s">
        <v>1418</v>
      </c>
      <c r="L1225" t="s">
        <v>1438</v>
      </c>
      <c r="N1225" t="s">
        <v>1422</v>
      </c>
      <c r="O1225" t="s">
        <v>1411</v>
      </c>
      <c r="P1225" t="s">
        <v>254</v>
      </c>
      <c r="Q1225" t="s">
        <v>1412</v>
      </c>
      <c r="R1225" t="s">
        <v>1412</v>
      </c>
      <c r="S1225" t="s">
        <v>1412</v>
      </c>
      <c r="T1225">
        <v>200000</v>
      </c>
    </row>
    <row r="1226" spans="1:23">
      <c r="A1226" t="s">
        <v>246</v>
      </c>
      <c r="B1226" t="s">
        <v>178</v>
      </c>
      <c r="C1226" t="s">
        <v>45</v>
      </c>
      <c r="D1226" t="s">
        <v>46</v>
      </c>
      <c r="E1226">
        <v>1162186</v>
      </c>
      <c r="F1226">
        <v>44963</v>
      </c>
      <c r="G1226" t="s">
        <v>2516</v>
      </c>
      <c r="H1226" s="111">
        <v>44963</v>
      </c>
      <c r="I1226" t="s">
        <v>253</v>
      </c>
      <c r="K1226" t="s">
        <v>1418</v>
      </c>
      <c r="L1226" t="s">
        <v>1409</v>
      </c>
      <c r="N1226" t="s">
        <v>1422</v>
      </c>
      <c r="O1226" t="s">
        <v>1411</v>
      </c>
      <c r="P1226" t="s">
        <v>254</v>
      </c>
      <c r="Q1226" t="s">
        <v>1412</v>
      </c>
      <c r="R1226" t="s">
        <v>1412</v>
      </c>
      <c r="S1226" t="s">
        <v>1412</v>
      </c>
      <c r="T1226">
        <v>200000</v>
      </c>
      <c r="V1226">
        <v>6140.24</v>
      </c>
      <c r="W1226">
        <v>8876.1299999999992</v>
      </c>
    </row>
    <row r="1227" spans="1:23">
      <c r="A1227" t="s">
        <v>246</v>
      </c>
      <c r="B1227" t="s">
        <v>178</v>
      </c>
      <c r="C1227" t="s">
        <v>45</v>
      </c>
      <c r="D1227" t="s">
        <v>46</v>
      </c>
      <c r="E1227">
        <v>1229656</v>
      </c>
      <c r="F1227">
        <v>44922</v>
      </c>
      <c r="G1227" t="s">
        <v>1344</v>
      </c>
      <c r="H1227" s="111">
        <v>44922</v>
      </c>
      <c r="I1227" t="s">
        <v>253</v>
      </c>
      <c r="K1227" t="s">
        <v>1461</v>
      </c>
      <c r="L1227" t="s">
        <v>1409</v>
      </c>
      <c r="N1227" t="s">
        <v>1457</v>
      </c>
      <c r="O1227" t="s">
        <v>1411</v>
      </c>
      <c r="P1227" t="s">
        <v>254</v>
      </c>
      <c r="Q1227" t="s">
        <v>1412</v>
      </c>
      <c r="R1227" t="s">
        <v>1412</v>
      </c>
      <c r="S1227" t="s">
        <v>1412</v>
      </c>
      <c r="T1227">
        <v>350000</v>
      </c>
      <c r="V1227">
        <v>0</v>
      </c>
      <c r="W1227">
        <v>53896.25</v>
      </c>
    </row>
    <row r="1228" spans="1:23">
      <c r="A1228" t="s">
        <v>246</v>
      </c>
      <c r="B1228" t="s">
        <v>178</v>
      </c>
      <c r="C1228" t="s">
        <v>45</v>
      </c>
      <c r="D1228" t="s">
        <v>46</v>
      </c>
      <c r="E1228">
        <v>1426726</v>
      </c>
      <c r="F1228">
        <v>44968</v>
      </c>
      <c r="G1228" t="s">
        <v>2517</v>
      </c>
      <c r="H1228" s="111">
        <v>44968</v>
      </c>
      <c r="I1228" t="s">
        <v>253</v>
      </c>
      <c r="K1228" t="s">
        <v>1430</v>
      </c>
      <c r="L1228" t="s">
        <v>1409</v>
      </c>
      <c r="N1228" t="s">
        <v>1433</v>
      </c>
      <c r="O1228" t="s">
        <v>1411</v>
      </c>
      <c r="P1228" t="s">
        <v>254</v>
      </c>
      <c r="Q1228" t="s">
        <v>1412</v>
      </c>
      <c r="R1228" t="s">
        <v>1412</v>
      </c>
      <c r="S1228" t="s">
        <v>1412</v>
      </c>
      <c r="T1228">
        <v>15000</v>
      </c>
      <c r="V1228">
        <v>675.52</v>
      </c>
      <c r="W1228">
        <v>2789.84</v>
      </c>
    </row>
    <row r="1229" spans="1:23">
      <c r="A1229" t="s">
        <v>246</v>
      </c>
      <c r="B1229" t="s">
        <v>178</v>
      </c>
      <c r="C1229" t="s">
        <v>45</v>
      </c>
      <c r="D1229" t="s">
        <v>46</v>
      </c>
      <c r="E1229">
        <v>4852405</v>
      </c>
      <c r="F1229">
        <v>44922</v>
      </c>
      <c r="G1229" t="s">
        <v>1345</v>
      </c>
      <c r="H1229" s="111">
        <v>44922</v>
      </c>
      <c r="I1229" t="s">
        <v>253</v>
      </c>
      <c r="K1229" t="s">
        <v>1461</v>
      </c>
      <c r="L1229" t="s">
        <v>1409</v>
      </c>
      <c r="N1229" t="s">
        <v>1457</v>
      </c>
      <c r="O1229" t="s">
        <v>1411</v>
      </c>
      <c r="P1229" t="s">
        <v>254</v>
      </c>
      <c r="Q1229" t="s">
        <v>1412</v>
      </c>
      <c r="R1229" t="s">
        <v>1412</v>
      </c>
      <c r="S1229" t="s">
        <v>1412</v>
      </c>
      <c r="T1229">
        <v>300000</v>
      </c>
      <c r="V1229">
        <v>406.91</v>
      </c>
      <c r="W1229">
        <v>36650.97</v>
      </c>
    </row>
    <row r="1230" spans="1:23">
      <c r="A1230" t="s">
        <v>246</v>
      </c>
      <c r="B1230" t="s">
        <v>178</v>
      </c>
      <c r="C1230" t="s">
        <v>45</v>
      </c>
      <c r="D1230" t="s">
        <v>46</v>
      </c>
      <c r="E1230">
        <v>6255120</v>
      </c>
      <c r="F1230">
        <v>44929</v>
      </c>
      <c r="G1230" t="s">
        <v>1651</v>
      </c>
      <c r="H1230" s="111">
        <v>44929</v>
      </c>
      <c r="I1230" t="s">
        <v>253</v>
      </c>
      <c r="K1230" t="s">
        <v>1430</v>
      </c>
      <c r="L1230" t="s">
        <v>1409</v>
      </c>
      <c r="N1230" t="s">
        <v>1425</v>
      </c>
      <c r="O1230" t="s">
        <v>1411</v>
      </c>
      <c r="P1230" t="s">
        <v>254</v>
      </c>
      <c r="Q1230" t="s">
        <v>1412</v>
      </c>
      <c r="R1230" t="s">
        <v>1412</v>
      </c>
      <c r="S1230" t="s">
        <v>1412</v>
      </c>
      <c r="T1230">
        <v>15000</v>
      </c>
      <c r="V1230">
        <v>523.76</v>
      </c>
      <c r="W1230">
        <v>1771</v>
      </c>
    </row>
    <row r="1231" spans="1:23">
      <c r="A1231" t="s">
        <v>246</v>
      </c>
      <c r="B1231" t="s">
        <v>178</v>
      </c>
      <c r="C1231" t="s">
        <v>45</v>
      </c>
      <c r="D1231" t="s">
        <v>46</v>
      </c>
      <c r="E1231">
        <v>10797894</v>
      </c>
      <c r="F1231">
        <v>44890</v>
      </c>
      <c r="G1231" t="s">
        <v>1652</v>
      </c>
      <c r="H1231" s="111">
        <v>44890</v>
      </c>
      <c r="I1231" t="s">
        <v>282</v>
      </c>
      <c r="K1231" t="s">
        <v>1408</v>
      </c>
      <c r="L1231" t="s">
        <v>1409</v>
      </c>
      <c r="N1231" t="s">
        <v>1432</v>
      </c>
      <c r="O1231" t="s">
        <v>1411</v>
      </c>
      <c r="P1231" t="s">
        <v>252</v>
      </c>
      <c r="Q1231" t="s">
        <v>1414</v>
      </c>
      <c r="R1231" t="s">
        <v>1414</v>
      </c>
      <c r="S1231" t="s">
        <v>1412</v>
      </c>
      <c r="T1231">
        <v>15000</v>
      </c>
    </row>
    <row r="1232" spans="1:23">
      <c r="A1232" t="s">
        <v>246</v>
      </c>
      <c r="B1232" t="s">
        <v>178</v>
      </c>
      <c r="C1232" t="s">
        <v>45</v>
      </c>
      <c r="D1232" t="s">
        <v>46</v>
      </c>
      <c r="E1232">
        <v>11005013</v>
      </c>
      <c r="F1232">
        <v>44881</v>
      </c>
      <c r="G1232" t="s">
        <v>708</v>
      </c>
      <c r="H1232" s="111">
        <v>44881</v>
      </c>
      <c r="I1232" t="s">
        <v>282</v>
      </c>
      <c r="K1232" t="s">
        <v>1430</v>
      </c>
      <c r="L1232" t="s">
        <v>1409</v>
      </c>
      <c r="N1232" t="s">
        <v>1431</v>
      </c>
      <c r="O1232" t="s">
        <v>1411</v>
      </c>
      <c r="P1232" t="s">
        <v>254</v>
      </c>
      <c r="S1232" t="s">
        <v>1414</v>
      </c>
      <c r="T1232">
        <v>15000</v>
      </c>
    </row>
    <row r="1233" spans="1:23">
      <c r="A1233" t="s">
        <v>246</v>
      </c>
      <c r="B1233" t="s">
        <v>178</v>
      </c>
      <c r="C1233" t="s">
        <v>45</v>
      </c>
      <c r="D1233" t="s">
        <v>46</v>
      </c>
      <c r="E1233">
        <v>11598500</v>
      </c>
      <c r="F1233">
        <v>44845</v>
      </c>
      <c r="G1233" t="s">
        <v>315</v>
      </c>
      <c r="H1233" s="111">
        <v>44847</v>
      </c>
      <c r="I1233" t="s">
        <v>253</v>
      </c>
      <c r="K1233" t="s">
        <v>1408</v>
      </c>
      <c r="L1233" t="s">
        <v>1409</v>
      </c>
      <c r="N1233" t="s">
        <v>1468</v>
      </c>
      <c r="O1233" t="s">
        <v>1411</v>
      </c>
      <c r="P1233" t="s">
        <v>252</v>
      </c>
      <c r="Q1233" t="s">
        <v>1412</v>
      </c>
      <c r="R1233" t="s">
        <v>1412</v>
      </c>
      <c r="S1233" t="s">
        <v>1412</v>
      </c>
      <c r="T1233">
        <v>15000</v>
      </c>
      <c r="V1233">
        <v>563.11</v>
      </c>
      <c r="W1233">
        <v>1581.09</v>
      </c>
    </row>
    <row r="1234" spans="1:23">
      <c r="A1234" t="s">
        <v>246</v>
      </c>
      <c r="B1234" t="s">
        <v>178</v>
      </c>
      <c r="C1234" t="s">
        <v>45</v>
      </c>
      <c r="D1234" t="s">
        <v>46</v>
      </c>
      <c r="E1234">
        <v>11648447</v>
      </c>
      <c r="F1234">
        <v>44854</v>
      </c>
      <c r="G1234" t="s">
        <v>316</v>
      </c>
      <c r="H1234" s="111">
        <v>44855</v>
      </c>
      <c r="I1234" t="s">
        <v>282</v>
      </c>
      <c r="K1234" t="s">
        <v>1408</v>
      </c>
      <c r="L1234" t="s">
        <v>1409</v>
      </c>
      <c r="N1234" t="s">
        <v>1432</v>
      </c>
      <c r="O1234" t="s">
        <v>1411</v>
      </c>
      <c r="P1234" t="s">
        <v>254</v>
      </c>
      <c r="T1234">
        <v>30000</v>
      </c>
    </row>
    <row r="1235" spans="1:23">
      <c r="A1235" t="s">
        <v>246</v>
      </c>
      <c r="B1235" t="s">
        <v>178</v>
      </c>
      <c r="C1235" t="s">
        <v>45</v>
      </c>
      <c r="D1235" t="s">
        <v>46</v>
      </c>
      <c r="E1235">
        <v>11654874</v>
      </c>
      <c r="F1235">
        <v>44858</v>
      </c>
      <c r="G1235" t="s">
        <v>600</v>
      </c>
      <c r="H1235" s="111">
        <v>44859</v>
      </c>
      <c r="I1235" t="s">
        <v>253</v>
      </c>
      <c r="K1235" t="s">
        <v>1408</v>
      </c>
      <c r="L1235" t="s">
        <v>1409</v>
      </c>
      <c r="N1235" t="s">
        <v>1432</v>
      </c>
      <c r="O1235" t="s">
        <v>1411</v>
      </c>
      <c r="P1235" t="s">
        <v>252</v>
      </c>
      <c r="Q1235" t="s">
        <v>1412</v>
      </c>
      <c r="R1235" t="s">
        <v>1412</v>
      </c>
      <c r="S1235" t="s">
        <v>1412</v>
      </c>
      <c r="T1235">
        <v>10000</v>
      </c>
      <c r="V1235">
        <v>1443.56</v>
      </c>
      <c r="W1235">
        <v>5601.75</v>
      </c>
    </row>
    <row r="1236" spans="1:23">
      <c r="A1236" t="s">
        <v>246</v>
      </c>
      <c r="B1236" t="s">
        <v>178</v>
      </c>
      <c r="C1236" t="s">
        <v>45</v>
      </c>
      <c r="D1236" t="s">
        <v>46</v>
      </c>
      <c r="E1236">
        <v>11704500</v>
      </c>
      <c r="F1236">
        <v>44864</v>
      </c>
      <c r="G1236" t="s">
        <v>709</v>
      </c>
      <c r="H1236" s="111">
        <v>44868</v>
      </c>
      <c r="I1236" t="s">
        <v>282</v>
      </c>
      <c r="K1236" t="s">
        <v>1408</v>
      </c>
      <c r="L1236" t="s">
        <v>1409</v>
      </c>
      <c r="N1236" t="s">
        <v>1425</v>
      </c>
      <c r="O1236" t="s">
        <v>1411</v>
      </c>
      <c r="P1236" t="s">
        <v>252</v>
      </c>
      <c r="T1236">
        <v>15000</v>
      </c>
    </row>
    <row r="1237" spans="1:23">
      <c r="A1237" t="s">
        <v>246</v>
      </c>
      <c r="B1237" t="s">
        <v>178</v>
      </c>
      <c r="C1237" t="s">
        <v>45</v>
      </c>
      <c r="D1237" t="s">
        <v>46</v>
      </c>
      <c r="E1237">
        <v>11709339</v>
      </c>
      <c r="F1237">
        <v>44869</v>
      </c>
      <c r="G1237" t="s">
        <v>710</v>
      </c>
      <c r="H1237" s="111">
        <v>44869</v>
      </c>
      <c r="I1237" t="s">
        <v>263</v>
      </c>
      <c r="K1237" t="s">
        <v>1408</v>
      </c>
      <c r="L1237" t="s">
        <v>1409</v>
      </c>
      <c r="N1237" t="s">
        <v>1410</v>
      </c>
      <c r="O1237" t="s">
        <v>1411</v>
      </c>
      <c r="P1237" t="s">
        <v>252</v>
      </c>
      <c r="T1237">
        <v>15000</v>
      </c>
    </row>
    <row r="1238" spans="1:23">
      <c r="A1238" t="s">
        <v>246</v>
      </c>
      <c r="B1238" t="s">
        <v>178</v>
      </c>
      <c r="C1238" t="s">
        <v>45</v>
      </c>
      <c r="D1238" t="s">
        <v>46</v>
      </c>
      <c r="E1238">
        <v>11737881</v>
      </c>
      <c r="F1238">
        <v>44872</v>
      </c>
      <c r="G1238" t="s">
        <v>711</v>
      </c>
      <c r="H1238" s="111">
        <v>44872</v>
      </c>
      <c r="I1238" t="s">
        <v>253</v>
      </c>
      <c r="K1238" t="s">
        <v>1408</v>
      </c>
      <c r="L1238" t="s">
        <v>1409</v>
      </c>
      <c r="N1238" t="s">
        <v>1434</v>
      </c>
      <c r="O1238" t="s">
        <v>1411</v>
      </c>
      <c r="P1238" t="s">
        <v>252</v>
      </c>
      <c r="Q1238" t="s">
        <v>1412</v>
      </c>
      <c r="R1238" t="s">
        <v>1412</v>
      </c>
      <c r="S1238" t="s">
        <v>1412</v>
      </c>
      <c r="T1238">
        <v>30000</v>
      </c>
      <c r="V1238">
        <v>450.1</v>
      </c>
      <c r="W1238">
        <v>833</v>
      </c>
    </row>
    <row r="1239" spans="1:23">
      <c r="A1239" t="s">
        <v>246</v>
      </c>
      <c r="B1239" t="s">
        <v>178</v>
      </c>
      <c r="C1239" t="s">
        <v>45</v>
      </c>
      <c r="D1239" t="s">
        <v>46</v>
      </c>
      <c r="E1239">
        <v>11754967</v>
      </c>
      <c r="F1239">
        <v>44935</v>
      </c>
      <c r="G1239" t="s">
        <v>1653</v>
      </c>
      <c r="H1239" s="111">
        <v>44935</v>
      </c>
      <c r="I1239" t="s">
        <v>263</v>
      </c>
      <c r="K1239" t="s">
        <v>1408</v>
      </c>
      <c r="L1239" t="s">
        <v>1409</v>
      </c>
      <c r="N1239" t="s">
        <v>1447</v>
      </c>
      <c r="O1239" t="s">
        <v>1411</v>
      </c>
      <c r="P1239" t="s">
        <v>252</v>
      </c>
      <c r="Q1239" t="s">
        <v>1414</v>
      </c>
      <c r="R1239" t="s">
        <v>1414</v>
      </c>
      <c r="S1239" t="s">
        <v>1412</v>
      </c>
      <c r="T1239">
        <v>20000</v>
      </c>
    </row>
    <row r="1240" spans="1:23">
      <c r="A1240" t="s">
        <v>246</v>
      </c>
      <c r="B1240" t="s">
        <v>178</v>
      </c>
      <c r="C1240" t="s">
        <v>45</v>
      </c>
      <c r="D1240" t="s">
        <v>46</v>
      </c>
      <c r="E1240">
        <v>11756290</v>
      </c>
      <c r="F1240">
        <v>44875</v>
      </c>
      <c r="G1240" t="s">
        <v>1514</v>
      </c>
      <c r="H1240" s="111">
        <v>44875</v>
      </c>
      <c r="I1240" t="s">
        <v>263</v>
      </c>
      <c r="K1240" t="s">
        <v>1408</v>
      </c>
      <c r="L1240" t="s">
        <v>1409</v>
      </c>
      <c r="N1240" t="s">
        <v>1431</v>
      </c>
      <c r="O1240" t="s">
        <v>1411</v>
      </c>
      <c r="P1240" t="s">
        <v>252</v>
      </c>
      <c r="S1240" t="s">
        <v>1414</v>
      </c>
      <c r="T1240">
        <v>15000</v>
      </c>
    </row>
    <row r="1241" spans="1:23">
      <c r="A1241" t="s">
        <v>246</v>
      </c>
      <c r="B1241" t="s">
        <v>178</v>
      </c>
      <c r="C1241" t="s">
        <v>45</v>
      </c>
      <c r="D1241" t="s">
        <v>46</v>
      </c>
      <c r="E1241">
        <v>11760360</v>
      </c>
      <c r="F1241">
        <v>44876</v>
      </c>
      <c r="G1241" t="s">
        <v>713</v>
      </c>
      <c r="H1241" s="111">
        <v>44876</v>
      </c>
      <c r="I1241" t="s">
        <v>253</v>
      </c>
      <c r="K1241" t="s">
        <v>1408</v>
      </c>
      <c r="L1241" t="s">
        <v>1409</v>
      </c>
      <c r="N1241" t="s">
        <v>1469</v>
      </c>
      <c r="O1241" t="s">
        <v>1411</v>
      </c>
      <c r="P1241" t="s">
        <v>252</v>
      </c>
      <c r="Q1241" t="s">
        <v>1412</v>
      </c>
      <c r="R1241" t="s">
        <v>1412</v>
      </c>
      <c r="S1241" t="s">
        <v>1412</v>
      </c>
      <c r="T1241">
        <v>30000</v>
      </c>
      <c r="V1241">
        <v>0</v>
      </c>
      <c r="W1241">
        <v>2799</v>
      </c>
    </row>
    <row r="1242" spans="1:23">
      <c r="A1242" t="s">
        <v>246</v>
      </c>
      <c r="B1242" t="s">
        <v>178</v>
      </c>
      <c r="C1242" t="s">
        <v>45</v>
      </c>
      <c r="D1242" t="s">
        <v>46</v>
      </c>
      <c r="E1242">
        <v>11772336</v>
      </c>
      <c r="F1242">
        <v>44882</v>
      </c>
      <c r="G1242" t="s">
        <v>714</v>
      </c>
      <c r="H1242" s="111">
        <v>44883</v>
      </c>
      <c r="I1242" t="s">
        <v>263</v>
      </c>
      <c r="K1242" t="s">
        <v>1408</v>
      </c>
      <c r="L1242" t="s">
        <v>1409</v>
      </c>
      <c r="N1242" t="s">
        <v>1422</v>
      </c>
      <c r="O1242" t="s">
        <v>1411</v>
      </c>
      <c r="P1242" t="s">
        <v>252</v>
      </c>
      <c r="T1242">
        <v>15000</v>
      </c>
    </row>
    <row r="1243" spans="1:23">
      <c r="A1243" t="s">
        <v>246</v>
      </c>
      <c r="B1243" t="s">
        <v>178</v>
      </c>
      <c r="C1243" t="s">
        <v>45</v>
      </c>
      <c r="D1243" t="s">
        <v>46</v>
      </c>
      <c r="E1243">
        <v>11772558</v>
      </c>
      <c r="F1243">
        <v>44882</v>
      </c>
      <c r="G1243" t="s">
        <v>715</v>
      </c>
      <c r="H1243" s="111">
        <v>44882</v>
      </c>
      <c r="I1243" t="s">
        <v>253</v>
      </c>
      <c r="K1243" t="s">
        <v>1408</v>
      </c>
      <c r="L1243" t="s">
        <v>1409</v>
      </c>
      <c r="N1243" t="s">
        <v>1439</v>
      </c>
      <c r="O1243" t="s">
        <v>1411</v>
      </c>
      <c r="P1243" t="s">
        <v>252</v>
      </c>
      <c r="Q1243" t="s">
        <v>1412</v>
      </c>
      <c r="R1243" t="s">
        <v>1412</v>
      </c>
      <c r="S1243" t="s">
        <v>1412</v>
      </c>
      <c r="T1243">
        <v>15000</v>
      </c>
      <c r="V1243">
        <v>21.58</v>
      </c>
      <c r="W1243">
        <v>114</v>
      </c>
    </row>
    <row r="1244" spans="1:23">
      <c r="A1244" t="s">
        <v>246</v>
      </c>
      <c r="B1244" t="s">
        <v>178</v>
      </c>
      <c r="C1244" t="s">
        <v>45</v>
      </c>
      <c r="D1244" t="s">
        <v>46</v>
      </c>
      <c r="E1244">
        <v>11799615</v>
      </c>
      <c r="F1244">
        <v>44887</v>
      </c>
      <c r="G1244" t="s">
        <v>716</v>
      </c>
      <c r="H1244" s="111">
        <v>44887</v>
      </c>
      <c r="I1244" t="s">
        <v>253</v>
      </c>
      <c r="K1244" t="s">
        <v>1418</v>
      </c>
      <c r="L1244" t="s">
        <v>1438</v>
      </c>
      <c r="N1244" t="s">
        <v>1428</v>
      </c>
      <c r="O1244" t="s">
        <v>1411</v>
      </c>
      <c r="P1244" t="s">
        <v>254</v>
      </c>
      <c r="Q1244" t="s">
        <v>1412</v>
      </c>
      <c r="R1244" t="s">
        <v>1412</v>
      </c>
      <c r="S1244" t="s">
        <v>1412</v>
      </c>
      <c r="T1244">
        <v>30000</v>
      </c>
      <c r="V1244">
        <v>3831.36</v>
      </c>
      <c r="W1244">
        <v>659.98</v>
      </c>
    </row>
    <row r="1245" spans="1:23">
      <c r="A1245" t="s">
        <v>246</v>
      </c>
      <c r="B1245" t="s">
        <v>178</v>
      </c>
      <c r="C1245" t="s">
        <v>45</v>
      </c>
      <c r="D1245" t="s">
        <v>46</v>
      </c>
      <c r="E1245">
        <v>11799615</v>
      </c>
      <c r="F1245">
        <v>44887</v>
      </c>
      <c r="G1245" t="s">
        <v>716</v>
      </c>
      <c r="H1245" s="111">
        <v>44887</v>
      </c>
      <c r="I1245" t="s">
        <v>253</v>
      </c>
      <c r="K1245" t="s">
        <v>1418</v>
      </c>
      <c r="L1245" t="s">
        <v>1409</v>
      </c>
      <c r="N1245" t="s">
        <v>1428</v>
      </c>
      <c r="O1245" t="s">
        <v>1411</v>
      </c>
      <c r="P1245" t="s">
        <v>254</v>
      </c>
      <c r="Q1245" t="s">
        <v>1412</v>
      </c>
      <c r="R1245" t="s">
        <v>1412</v>
      </c>
      <c r="S1245" t="s">
        <v>1412</v>
      </c>
      <c r="T1245">
        <v>30000</v>
      </c>
      <c r="V1245">
        <v>3831.36</v>
      </c>
      <c r="W1245">
        <v>6529</v>
      </c>
    </row>
    <row r="1246" spans="1:23">
      <c r="A1246" t="s">
        <v>246</v>
      </c>
      <c r="B1246" t="s">
        <v>178</v>
      </c>
      <c r="C1246" t="s">
        <v>45</v>
      </c>
      <c r="D1246" t="s">
        <v>46</v>
      </c>
      <c r="E1246">
        <v>11938888</v>
      </c>
      <c r="F1246">
        <v>44922</v>
      </c>
      <c r="G1246" t="s">
        <v>1346</v>
      </c>
      <c r="H1246" s="111">
        <v>44922</v>
      </c>
      <c r="I1246" t="s">
        <v>253</v>
      </c>
      <c r="K1246" t="s">
        <v>1461</v>
      </c>
      <c r="L1246" t="s">
        <v>1409</v>
      </c>
      <c r="N1246" t="s">
        <v>1457</v>
      </c>
      <c r="O1246" t="s">
        <v>1411</v>
      </c>
      <c r="P1246" t="s">
        <v>254</v>
      </c>
      <c r="Q1246" t="s">
        <v>1412</v>
      </c>
      <c r="R1246" t="s">
        <v>1412</v>
      </c>
      <c r="S1246" t="s">
        <v>1412</v>
      </c>
      <c r="T1246">
        <v>300000</v>
      </c>
      <c r="V1246">
        <v>0</v>
      </c>
      <c r="W1246">
        <v>18771.830000000002</v>
      </c>
    </row>
    <row r="1247" spans="1:23">
      <c r="A1247" t="s">
        <v>246</v>
      </c>
      <c r="B1247" t="s">
        <v>178</v>
      </c>
      <c r="C1247" t="s">
        <v>45</v>
      </c>
      <c r="D1247" t="s">
        <v>46</v>
      </c>
      <c r="E1247">
        <v>12102714</v>
      </c>
      <c r="F1247">
        <v>44967</v>
      </c>
      <c r="G1247" t="s">
        <v>2519</v>
      </c>
      <c r="H1247" s="111">
        <v>44967</v>
      </c>
      <c r="I1247" t="s">
        <v>263</v>
      </c>
      <c r="K1247" t="s">
        <v>1408</v>
      </c>
      <c r="L1247" t="s">
        <v>1409</v>
      </c>
      <c r="N1247" t="s">
        <v>1431</v>
      </c>
      <c r="O1247" t="s">
        <v>1411</v>
      </c>
      <c r="P1247" t="s">
        <v>254</v>
      </c>
      <c r="T1247">
        <v>30000</v>
      </c>
    </row>
    <row r="1248" spans="1:23">
      <c r="A1248" t="s">
        <v>246</v>
      </c>
      <c r="B1248" t="s">
        <v>178</v>
      </c>
      <c r="C1248" t="s">
        <v>45</v>
      </c>
      <c r="D1248" t="s">
        <v>46</v>
      </c>
      <c r="E1248">
        <v>12129912</v>
      </c>
      <c r="F1248">
        <v>44972</v>
      </c>
      <c r="G1248" t="s">
        <v>2520</v>
      </c>
      <c r="H1248" s="111">
        <v>44972</v>
      </c>
      <c r="I1248" t="s">
        <v>253</v>
      </c>
      <c r="K1248" t="s">
        <v>1408</v>
      </c>
      <c r="L1248" t="s">
        <v>1409</v>
      </c>
      <c r="N1248" t="s">
        <v>1433</v>
      </c>
      <c r="O1248" t="s">
        <v>1411</v>
      </c>
      <c r="P1248" t="s">
        <v>254</v>
      </c>
      <c r="Q1248" t="s">
        <v>1429</v>
      </c>
      <c r="R1248" t="s">
        <v>1429</v>
      </c>
      <c r="S1248" t="s">
        <v>1412</v>
      </c>
      <c r="T1248">
        <v>30000</v>
      </c>
      <c r="V1248">
        <v>1784.81</v>
      </c>
      <c r="W1248">
        <v>4018.39</v>
      </c>
    </row>
    <row r="1249" spans="1:23">
      <c r="A1249" t="s">
        <v>246</v>
      </c>
      <c r="B1249" t="s">
        <v>178</v>
      </c>
      <c r="C1249" t="s">
        <v>2404</v>
      </c>
      <c r="D1249" t="s">
        <v>46</v>
      </c>
      <c r="E1249">
        <v>12106413</v>
      </c>
      <c r="F1249">
        <v>44965</v>
      </c>
      <c r="G1249" t="s">
        <v>2521</v>
      </c>
      <c r="H1249" s="111">
        <v>44965</v>
      </c>
      <c r="I1249" t="s">
        <v>282</v>
      </c>
      <c r="K1249" t="s">
        <v>1408</v>
      </c>
      <c r="L1249" t="s">
        <v>1409</v>
      </c>
      <c r="N1249" t="s">
        <v>1433</v>
      </c>
      <c r="O1249" t="s">
        <v>1411</v>
      </c>
      <c r="P1249" t="s">
        <v>252</v>
      </c>
      <c r="S1249" t="s">
        <v>1414</v>
      </c>
      <c r="T1249">
        <v>10000</v>
      </c>
    </row>
    <row r="1250" spans="1:23">
      <c r="A1250" t="s">
        <v>246</v>
      </c>
      <c r="B1250" t="s">
        <v>178</v>
      </c>
      <c r="C1250" t="s">
        <v>2404</v>
      </c>
      <c r="D1250" t="s">
        <v>46</v>
      </c>
      <c r="E1250">
        <v>12125383</v>
      </c>
      <c r="F1250">
        <v>44971</v>
      </c>
      <c r="G1250" t="s">
        <v>2522</v>
      </c>
      <c r="H1250" s="111">
        <v>44971</v>
      </c>
      <c r="I1250" t="s">
        <v>263</v>
      </c>
      <c r="K1250" t="s">
        <v>1408</v>
      </c>
      <c r="L1250" t="s">
        <v>1409</v>
      </c>
      <c r="N1250" t="s">
        <v>1425</v>
      </c>
      <c r="O1250" t="s">
        <v>1411</v>
      </c>
      <c r="P1250" t="s">
        <v>252</v>
      </c>
      <c r="S1250" t="s">
        <v>1414</v>
      </c>
      <c r="T1250">
        <v>30000</v>
      </c>
    </row>
    <row r="1251" spans="1:23">
      <c r="A1251" t="s">
        <v>246</v>
      </c>
      <c r="B1251" t="s">
        <v>178</v>
      </c>
      <c r="C1251" t="s">
        <v>2404</v>
      </c>
      <c r="D1251" t="s">
        <v>46</v>
      </c>
      <c r="E1251">
        <v>12125821</v>
      </c>
      <c r="F1251">
        <v>44973</v>
      </c>
      <c r="G1251" t="s">
        <v>2523</v>
      </c>
      <c r="H1251" s="111">
        <v>44973</v>
      </c>
      <c r="I1251" t="s">
        <v>253</v>
      </c>
      <c r="K1251" t="s">
        <v>1408</v>
      </c>
      <c r="L1251" t="s">
        <v>1409</v>
      </c>
      <c r="N1251" t="s">
        <v>1413</v>
      </c>
      <c r="O1251" t="s">
        <v>1411</v>
      </c>
      <c r="P1251" t="s">
        <v>252</v>
      </c>
      <c r="Q1251" t="s">
        <v>1412</v>
      </c>
      <c r="R1251" t="s">
        <v>1412</v>
      </c>
      <c r="S1251" t="s">
        <v>1412</v>
      </c>
      <c r="T1251">
        <v>15000</v>
      </c>
      <c r="V1251">
        <v>4912.29</v>
      </c>
      <c r="W1251">
        <v>5857.16</v>
      </c>
    </row>
    <row r="1252" spans="1:23">
      <c r="A1252" t="s">
        <v>246</v>
      </c>
      <c r="B1252" t="s">
        <v>178</v>
      </c>
      <c r="C1252" t="s">
        <v>2404</v>
      </c>
      <c r="D1252" t="s">
        <v>46</v>
      </c>
      <c r="E1252">
        <v>12126510</v>
      </c>
      <c r="F1252">
        <v>44971</v>
      </c>
      <c r="G1252" t="s">
        <v>2524</v>
      </c>
      <c r="H1252" s="111">
        <v>44971</v>
      </c>
      <c r="I1252" t="s">
        <v>263</v>
      </c>
      <c r="K1252" t="s">
        <v>1408</v>
      </c>
      <c r="L1252" t="s">
        <v>1409</v>
      </c>
      <c r="N1252" t="s">
        <v>1428</v>
      </c>
      <c r="O1252" t="s">
        <v>1411</v>
      </c>
      <c r="P1252" t="s">
        <v>252</v>
      </c>
      <c r="T1252">
        <v>30000</v>
      </c>
    </row>
    <row r="1253" spans="1:23">
      <c r="A1253" t="s">
        <v>246</v>
      </c>
      <c r="B1253" t="s">
        <v>178</v>
      </c>
      <c r="C1253" t="s">
        <v>2404</v>
      </c>
      <c r="D1253" t="s">
        <v>46</v>
      </c>
      <c r="E1253">
        <v>12137174</v>
      </c>
      <c r="F1253">
        <v>44973</v>
      </c>
      <c r="G1253" t="s">
        <v>2525</v>
      </c>
      <c r="H1253" s="111">
        <v>44973</v>
      </c>
      <c r="I1253" t="s">
        <v>263</v>
      </c>
      <c r="K1253" t="s">
        <v>1418</v>
      </c>
      <c r="L1253" t="s">
        <v>1409</v>
      </c>
      <c r="N1253" t="s">
        <v>1420</v>
      </c>
      <c r="O1253" t="s">
        <v>1411</v>
      </c>
      <c r="P1253" t="s">
        <v>252</v>
      </c>
      <c r="S1253" t="s">
        <v>1414</v>
      </c>
      <c r="T1253">
        <v>30000</v>
      </c>
    </row>
    <row r="1254" spans="1:23">
      <c r="A1254" t="s">
        <v>246</v>
      </c>
      <c r="B1254" t="s">
        <v>178</v>
      </c>
      <c r="C1254" t="s">
        <v>2404</v>
      </c>
      <c r="D1254" t="s">
        <v>46</v>
      </c>
      <c r="E1254">
        <v>12137319</v>
      </c>
      <c r="F1254">
        <v>44973</v>
      </c>
      <c r="G1254" t="s">
        <v>2526</v>
      </c>
      <c r="H1254" s="111">
        <v>44973</v>
      </c>
      <c r="I1254" t="s">
        <v>263</v>
      </c>
      <c r="K1254" t="s">
        <v>1408</v>
      </c>
      <c r="L1254" t="s">
        <v>1409</v>
      </c>
      <c r="N1254" t="s">
        <v>1422</v>
      </c>
      <c r="O1254" t="s">
        <v>1411</v>
      </c>
      <c r="P1254" t="s">
        <v>252</v>
      </c>
      <c r="S1254" t="s">
        <v>1414</v>
      </c>
      <c r="T1254">
        <v>30000</v>
      </c>
    </row>
    <row r="1255" spans="1:23">
      <c r="A1255" t="s">
        <v>246</v>
      </c>
      <c r="B1255" t="s">
        <v>178</v>
      </c>
      <c r="C1255" t="s">
        <v>2404</v>
      </c>
      <c r="D1255" t="s">
        <v>46</v>
      </c>
      <c r="E1255">
        <v>12141187</v>
      </c>
      <c r="F1255">
        <v>44974</v>
      </c>
      <c r="G1255" t="s">
        <v>2527</v>
      </c>
      <c r="H1255" s="111">
        <v>44974</v>
      </c>
      <c r="I1255" t="s">
        <v>253</v>
      </c>
      <c r="K1255" t="s">
        <v>1408</v>
      </c>
      <c r="L1255" t="s">
        <v>1409</v>
      </c>
      <c r="N1255" t="s">
        <v>1483</v>
      </c>
      <c r="O1255" t="s">
        <v>1411</v>
      </c>
      <c r="P1255" t="s">
        <v>254</v>
      </c>
      <c r="Q1255" t="s">
        <v>1429</v>
      </c>
      <c r="R1255" t="s">
        <v>1429</v>
      </c>
      <c r="S1255" t="s">
        <v>1412</v>
      </c>
      <c r="T1255">
        <v>50000</v>
      </c>
      <c r="V1255">
        <v>1465.53</v>
      </c>
      <c r="W1255">
        <v>1675</v>
      </c>
    </row>
    <row r="1256" spans="1:23">
      <c r="A1256" t="s">
        <v>246</v>
      </c>
      <c r="B1256" t="s">
        <v>178</v>
      </c>
      <c r="C1256" t="s">
        <v>1250</v>
      </c>
      <c r="D1256" t="s">
        <v>46</v>
      </c>
      <c r="E1256">
        <v>11973746</v>
      </c>
      <c r="F1256">
        <v>44931</v>
      </c>
      <c r="G1256" t="s">
        <v>1654</v>
      </c>
      <c r="H1256" s="111">
        <v>44931</v>
      </c>
      <c r="I1256" t="s">
        <v>253</v>
      </c>
      <c r="K1256" t="s">
        <v>1430</v>
      </c>
      <c r="L1256" t="s">
        <v>1409</v>
      </c>
      <c r="N1256" t="s">
        <v>1421</v>
      </c>
      <c r="O1256" t="s">
        <v>1411</v>
      </c>
      <c r="P1256" t="s">
        <v>254</v>
      </c>
      <c r="Q1256" t="s">
        <v>1412</v>
      </c>
      <c r="R1256" t="s">
        <v>1412</v>
      </c>
      <c r="S1256" t="s">
        <v>1412</v>
      </c>
      <c r="T1256">
        <v>30000</v>
      </c>
      <c r="V1256">
        <v>1837.77</v>
      </c>
      <c r="W1256">
        <v>4264.91</v>
      </c>
    </row>
    <row r="1257" spans="1:23">
      <c r="A1257" t="s">
        <v>246</v>
      </c>
      <c r="B1257" t="s">
        <v>178</v>
      </c>
      <c r="C1257" t="s">
        <v>1250</v>
      </c>
      <c r="D1257" t="s">
        <v>46</v>
      </c>
      <c r="E1257">
        <v>12001377</v>
      </c>
      <c r="F1257">
        <v>44939</v>
      </c>
      <c r="G1257" t="s">
        <v>1655</v>
      </c>
      <c r="H1257" s="111">
        <v>44939</v>
      </c>
      <c r="I1257" t="s">
        <v>253</v>
      </c>
      <c r="K1257" t="s">
        <v>1408</v>
      </c>
      <c r="L1257" t="s">
        <v>1409</v>
      </c>
      <c r="N1257" t="s">
        <v>1420</v>
      </c>
      <c r="O1257" t="s">
        <v>1411</v>
      </c>
      <c r="P1257" t="s">
        <v>254</v>
      </c>
      <c r="Q1257" t="s">
        <v>1412</v>
      </c>
      <c r="R1257" t="s">
        <v>1412</v>
      </c>
      <c r="S1257" t="s">
        <v>1412</v>
      </c>
      <c r="T1257">
        <v>60000</v>
      </c>
      <c r="V1257">
        <v>5828.84</v>
      </c>
      <c r="W1257">
        <v>15277.88</v>
      </c>
    </row>
    <row r="1258" spans="1:23">
      <c r="A1258" t="s">
        <v>246</v>
      </c>
      <c r="B1258" t="s">
        <v>178</v>
      </c>
      <c r="C1258" t="s">
        <v>1656</v>
      </c>
      <c r="D1258" t="s">
        <v>46</v>
      </c>
      <c r="E1258">
        <v>1150728</v>
      </c>
      <c r="F1258">
        <v>44943</v>
      </c>
      <c r="G1258" t="s">
        <v>1657</v>
      </c>
      <c r="H1258" s="111">
        <v>44943</v>
      </c>
      <c r="I1258" t="s">
        <v>263</v>
      </c>
      <c r="K1258" t="s">
        <v>1461</v>
      </c>
      <c r="L1258" t="s">
        <v>1409</v>
      </c>
      <c r="N1258" t="s">
        <v>1410</v>
      </c>
      <c r="O1258" t="s">
        <v>1411</v>
      </c>
      <c r="P1258" t="s">
        <v>254</v>
      </c>
      <c r="S1258" t="s">
        <v>1414</v>
      </c>
      <c r="T1258">
        <v>20000</v>
      </c>
    </row>
    <row r="1259" spans="1:23">
      <c r="A1259" t="s">
        <v>246</v>
      </c>
      <c r="B1259" t="s">
        <v>922</v>
      </c>
      <c r="C1259" t="s">
        <v>247</v>
      </c>
      <c r="D1259" t="s">
        <v>54</v>
      </c>
      <c r="E1259">
        <v>11922791</v>
      </c>
      <c r="F1259">
        <v>45013</v>
      </c>
      <c r="G1259" t="s">
        <v>4010</v>
      </c>
      <c r="H1259" s="111">
        <v>45013</v>
      </c>
      <c r="I1259" t="s">
        <v>253</v>
      </c>
      <c r="K1259" t="s">
        <v>1408</v>
      </c>
      <c r="L1259" t="s">
        <v>1409</v>
      </c>
      <c r="N1259" t="s">
        <v>1410</v>
      </c>
      <c r="O1259" t="s">
        <v>1411</v>
      </c>
      <c r="P1259" t="s">
        <v>254</v>
      </c>
      <c r="Q1259" t="s">
        <v>1412</v>
      </c>
      <c r="R1259" t="s">
        <v>1412</v>
      </c>
      <c r="S1259" t="s">
        <v>1412</v>
      </c>
      <c r="T1259">
        <v>60000</v>
      </c>
      <c r="V1259">
        <v>12874.64</v>
      </c>
      <c r="W1259">
        <v>63414.26</v>
      </c>
    </row>
    <row r="1260" spans="1:23">
      <c r="A1260" t="s">
        <v>246</v>
      </c>
      <c r="B1260" t="s">
        <v>922</v>
      </c>
      <c r="C1260" t="s">
        <v>247</v>
      </c>
      <c r="D1260" t="s">
        <v>54</v>
      </c>
      <c r="E1260">
        <v>12594030</v>
      </c>
      <c r="F1260">
        <v>45084</v>
      </c>
      <c r="G1260" t="s">
        <v>5519</v>
      </c>
      <c r="H1260" s="111">
        <v>45084</v>
      </c>
      <c r="I1260" t="s">
        <v>253</v>
      </c>
      <c r="K1260" t="s">
        <v>1430</v>
      </c>
      <c r="L1260" t="s">
        <v>1409</v>
      </c>
      <c r="N1260" t="s">
        <v>1421</v>
      </c>
      <c r="O1260" t="s">
        <v>1411</v>
      </c>
      <c r="P1260" t="s">
        <v>254</v>
      </c>
      <c r="Q1260" t="s">
        <v>1412</v>
      </c>
      <c r="R1260" t="s">
        <v>1412</v>
      </c>
      <c r="S1260" t="s">
        <v>1415</v>
      </c>
      <c r="T1260">
        <v>10000</v>
      </c>
      <c r="V1260">
        <v>857.14</v>
      </c>
      <c r="W1260">
        <v>1878</v>
      </c>
    </row>
    <row r="1261" spans="1:23">
      <c r="A1261" t="s">
        <v>246</v>
      </c>
      <c r="B1261" t="s">
        <v>922</v>
      </c>
      <c r="C1261" t="s">
        <v>4356</v>
      </c>
      <c r="D1261" t="s">
        <v>54</v>
      </c>
      <c r="E1261">
        <v>12385331</v>
      </c>
      <c r="F1261">
        <v>45035</v>
      </c>
      <c r="G1261" t="s">
        <v>4381</v>
      </c>
      <c r="H1261" s="111">
        <v>45035</v>
      </c>
      <c r="I1261" t="s">
        <v>263</v>
      </c>
      <c r="K1261" t="s">
        <v>1408</v>
      </c>
      <c r="L1261" t="s">
        <v>1409</v>
      </c>
      <c r="N1261" t="s">
        <v>1433</v>
      </c>
      <c r="O1261" t="s">
        <v>1411</v>
      </c>
      <c r="P1261" t="s">
        <v>254</v>
      </c>
      <c r="S1261" t="s">
        <v>1414</v>
      </c>
      <c r="T1261">
        <v>60000</v>
      </c>
    </row>
    <row r="1262" spans="1:23">
      <c r="A1262" t="s">
        <v>246</v>
      </c>
      <c r="B1262" t="s">
        <v>922</v>
      </c>
      <c r="C1262" t="s">
        <v>4356</v>
      </c>
      <c r="D1262" t="s">
        <v>54</v>
      </c>
      <c r="E1262">
        <v>12390796</v>
      </c>
      <c r="F1262">
        <v>45036</v>
      </c>
      <c r="G1262" t="s">
        <v>4382</v>
      </c>
      <c r="H1262" s="111">
        <v>45036</v>
      </c>
      <c r="I1262" t="s">
        <v>253</v>
      </c>
      <c r="K1262" t="s">
        <v>1408</v>
      </c>
      <c r="L1262" t="s">
        <v>1409</v>
      </c>
      <c r="N1262" t="s">
        <v>1425</v>
      </c>
      <c r="O1262" t="s">
        <v>1411</v>
      </c>
      <c r="P1262" t="s">
        <v>252</v>
      </c>
      <c r="Q1262" t="s">
        <v>1412</v>
      </c>
      <c r="R1262" t="s">
        <v>1412</v>
      </c>
      <c r="S1262" t="s">
        <v>1412</v>
      </c>
      <c r="T1262">
        <v>10000</v>
      </c>
      <c r="V1262">
        <v>0</v>
      </c>
      <c r="W1262">
        <v>36</v>
      </c>
    </row>
    <row r="1263" spans="1:23">
      <c r="A1263" t="s">
        <v>246</v>
      </c>
      <c r="B1263" t="s">
        <v>922</v>
      </c>
      <c r="C1263" t="s">
        <v>57</v>
      </c>
      <c r="D1263" t="s">
        <v>58</v>
      </c>
      <c r="E1263">
        <v>324323</v>
      </c>
      <c r="F1263">
        <v>45071</v>
      </c>
      <c r="G1263" t="s">
        <v>4856</v>
      </c>
      <c r="H1263" s="111">
        <v>45071</v>
      </c>
      <c r="I1263" t="s">
        <v>263</v>
      </c>
      <c r="K1263" t="s">
        <v>1408</v>
      </c>
      <c r="L1263" t="s">
        <v>1409</v>
      </c>
      <c r="N1263" t="s">
        <v>1410</v>
      </c>
      <c r="O1263" t="s">
        <v>1411</v>
      </c>
      <c r="P1263" t="s">
        <v>254</v>
      </c>
      <c r="R1263" t="s">
        <v>1414</v>
      </c>
      <c r="S1263" t="s">
        <v>1412</v>
      </c>
      <c r="T1263">
        <v>50000</v>
      </c>
    </row>
    <row r="1264" spans="1:23">
      <c r="A1264" t="s">
        <v>246</v>
      </c>
      <c r="B1264" t="s">
        <v>922</v>
      </c>
      <c r="C1264" t="s">
        <v>57</v>
      </c>
      <c r="D1264" t="s">
        <v>58</v>
      </c>
      <c r="E1264">
        <v>5487222</v>
      </c>
      <c r="F1264">
        <v>44910</v>
      </c>
      <c r="G1264" t="s">
        <v>1270</v>
      </c>
      <c r="H1264" s="111">
        <v>44910</v>
      </c>
      <c r="I1264" t="s">
        <v>282</v>
      </c>
      <c r="K1264" t="s">
        <v>1418</v>
      </c>
      <c r="L1264" t="s">
        <v>1409</v>
      </c>
      <c r="N1264" t="s">
        <v>1410</v>
      </c>
      <c r="O1264" t="s">
        <v>1411</v>
      </c>
      <c r="P1264" t="s">
        <v>254</v>
      </c>
      <c r="S1264" t="s">
        <v>1414</v>
      </c>
      <c r="T1264">
        <v>50000</v>
      </c>
    </row>
    <row r="1265" spans="1:23">
      <c r="A1265" t="s">
        <v>246</v>
      </c>
      <c r="B1265" t="s">
        <v>922</v>
      </c>
      <c r="C1265" t="s">
        <v>57</v>
      </c>
      <c r="D1265" t="s">
        <v>58</v>
      </c>
      <c r="E1265">
        <v>9040839</v>
      </c>
      <c r="F1265">
        <v>44986</v>
      </c>
      <c r="G1265" t="s">
        <v>4011</v>
      </c>
      <c r="H1265" s="111">
        <v>44986</v>
      </c>
      <c r="I1265" t="s">
        <v>263</v>
      </c>
      <c r="K1265" t="s">
        <v>1418</v>
      </c>
      <c r="L1265" t="s">
        <v>1409</v>
      </c>
      <c r="N1265" t="s">
        <v>1431</v>
      </c>
      <c r="O1265" t="s">
        <v>1411</v>
      </c>
      <c r="P1265" t="s">
        <v>254</v>
      </c>
      <c r="S1265" t="s">
        <v>1414</v>
      </c>
      <c r="T1265">
        <v>30000</v>
      </c>
    </row>
    <row r="1266" spans="1:23">
      <c r="A1266" t="s">
        <v>246</v>
      </c>
      <c r="B1266" t="s">
        <v>922</v>
      </c>
      <c r="C1266" t="s">
        <v>57</v>
      </c>
      <c r="D1266" t="s">
        <v>58</v>
      </c>
      <c r="E1266">
        <v>10984678</v>
      </c>
      <c r="F1266">
        <v>45064</v>
      </c>
      <c r="G1266" t="s">
        <v>4852</v>
      </c>
      <c r="H1266" s="111">
        <v>45064</v>
      </c>
      <c r="I1266" t="s">
        <v>263</v>
      </c>
      <c r="K1266" t="s">
        <v>6165</v>
      </c>
      <c r="L1266" t="s">
        <v>1409</v>
      </c>
      <c r="N1266" t="s">
        <v>5303</v>
      </c>
      <c r="O1266" t="s">
        <v>1411</v>
      </c>
      <c r="P1266" t="s">
        <v>254</v>
      </c>
      <c r="S1266" t="s">
        <v>1414</v>
      </c>
      <c r="T1266">
        <v>30000</v>
      </c>
    </row>
    <row r="1267" spans="1:23">
      <c r="A1267" t="s">
        <v>246</v>
      </c>
      <c r="B1267" t="s">
        <v>922</v>
      </c>
      <c r="C1267" t="s">
        <v>57</v>
      </c>
      <c r="D1267" t="s">
        <v>58</v>
      </c>
      <c r="E1267">
        <v>11884209</v>
      </c>
      <c r="F1267">
        <v>44909</v>
      </c>
      <c r="G1267" t="s">
        <v>1271</v>
      </c>
      <c r="H1267" s="111">
        <v>44909</v>
      </c>
      <c r="I1267" t="s">
        <v>253</v>
      </c>
      <c r="K1267" t="s">
        <v>1408</v>
      </c>
      <c r="L1267" t="s">
        <v>1409</v>
      </c>
      <c r="N1267" t="s">
        <v>1444</v>
      </c>
      <c r="O1267" t="s">
        <v>1411</v>
      </c>
      <c r="P1267" t="s">
        <v>254</v>
      </c>
      <c r="Q1267" t="s">
        <v>1412</v>
      </c>
      <c r="R1267" t="s">
        <v>1412</v>
      </c>
      <c r="S1267" t="s">
        <v>1412</v>
      </c>
      <c r="T1267">
        <v>70000</v>
      </c>
      <c r="V1267">
        <v>85.68</v>
      </c>
      <c r="W1267">
        <v>28900.98</v>
      </c>
    </row>
    <row r="1268" spans="1:23">
      <c r="A1268" t="s">
        <v>246</v>
      </c>
      <c r="B1268" t="s">
        <v>922</v>
      </c>
      <c r="C1268" t="s">
        <v>57</v>
      </c>
      <c r="D1268" t="s">
        <v>58</v>
      </c>
      <c r="E1268">
        <v>11888670</v>
      </c>
      <c r="F1268">
        <v>44910</v>
      </c>
      <c r="G1268" t="s">
        <v>1273</v>
      </c>
      <c r="H1268" s="111">
        <v>44910</v>
      </c>
      <c r="I1268" t="s">
        <v>282</v>
      </c>
      <c r="K1268" t="s">
        <v>1408</v>
      </c>
      <c r="L1268" t="s">
        <v>1409</v>
      </c>
      <c r="N1268" t="s">
        <v>1469</v>
      </c>
      <c r="O1268" t="s">
        <v>1411</v>
      </c>
      <c r="P1268" t="s">
        <v>254</v>
      </c>
      <c r="S1268" t="s">
        <v>1414</v>
      </c>
      <c r="T1268">
        <v>40000</v>
      </c>
    </row>
    <row r="1269" spans="1:23">
      <c r="A1269" t="s">
        <v>246</v>
      </c>
      <c r="B1269" t="s">
        <v>922</v>
      </c>
      <c r="C1269" t="s">
        <v>57</v>
      </c>
      <c r="D1269" t="s">
        <v>58</v>
      </c>
      <c r="E1269">
        <v>11921975</v>
      </c>
      <c r="F1269">
        <v>44920</v>
      </c>
      <c r="G1269" t="s">
        <v>1275</v>
      </c>
      <c r="H1269" s="111">
        <v>44921</v>
      </c>
      <c r="I1269" t="s">
        <v>253</v>
      </c>
      <c r="K1269" t="s">
        <v>1430</v>
      </c>
      <c r="L1269" t="s">
        <v>1409</v>
      </c>
      <c r="N1269" t="s">
        <v>1433</v>
      </c>
      <c r="O1269" t="s">
        <v>1411</v>
      </c>
      <c r="P1269" t="s">
        <v>254</v>
      </c>
      <c r="Q1269" t="s">
        <v>1412</v>
      </c>
      <c r="R1269" t="s">
        <v>1412</v>
      </c>
      <c r="S1269" t="s">
        <v>1412</v>
      </c>
      <c r="T1269">
        <v>15000</v>
      </c>
      <c r="V1269">
        <v>2168.04</v>
      </c>
      <c r="W1269">
        <v>11268.77</v>
      </c>
    </row>
    <row r="1270" spans="1:23">
      <c r="A1270" t="s">
        <v>246</v>
      </c>
      <c r="B1270" t="s">
        <v>922</v>
      </c>
      <c r="C1270" t="s">
        <v>57</v>
      </c>
      <c r="D1270" t="s">
        <v>58</v>
      </c>
      <c r="E1270">
        <v>11951015</v>
      </c>
      <c r="F1270">
        <v>44938</v>
      </c>
      <c r="G1270" t="s">
        <v>1927</v>
      </c>
      <c r="H1270" s="111">
        <v>44938</v>
      </c>
      <c r="I1270" t="s">
        <v>253</v>
      </c>
      <c r="K1270" t="s">
        <v>1408</v>
      </c>
      <c r="L1270" t="s">
        <v>1409</v>
      </c>
      <c r="N1270" t="s">
        <v>1420</v>
      </c>
      <c r="O1270" t="s">
        <v>1411</v>
      </c>
      <c r="P1270" t="s">
        <v>254</v>
      </c>
      <c r="Q1270" t="s">
        <v>1412</v>
      </c>
      <c r="R1270" t="s">
        <v>1412</v>
      </c>
      <c r="S1270" t="s">
        <v>1412</v>
      </c>
      <c r="T1270">
        <v>10000</v>
      </c>
      <c r="V1270">
        <v>2201.7199999999998</v>
      </c>
      <c r="W1270">
        <v>5994.92</v>
      </c>
    </row>
    <row r="1271" spans="1:23">
      <c r="A1271" t="s">
        <v>246</v>
      </c>
      <c r="B1271" t="s">
        <v>922</v>
      </c>
      <c r="C1271" t="s">
        <v>57</v>
      </c>
      <c r="D1271" t="s">
        <v>58</v>
      </c>
      <c r="E1271">
        <v>11964635</v>
      </c>
      <c r="F1271">
        <v>44931</v>
      </c>
      <c r="G1271" t="s">
        <v>1928</v>
      </c>
      <c r="H1271" s="111">
        <v>44931</v>
      </c>
      <c r="I1271" t="s">
        <v>253</v>
      </c>
      <c r="K1271" t="s">
        <v>1408</v>
      </c>
      <c r="L1271" t="s">
        <v>1409</v>
      </c>
      <c r="N1271" t="s">
        <v>1425</v>
      </c>
      <c r="O1271" t="s">
        <v>1411</v>
      </c>
      <c r="P1271" t="s">
        <v>254</v>
      </c>
      <c r="Q1271" t="s">
        <v>1412</v>
      </c>
      <c r="R1271" t="s">
        <v>1412</v>
      </c>
      <c r="S1271" t="s">
        <v>1412</v>
      </c>
      <c r="T1271">
        <v>30000</v>
      </c>
      <c r="V1271">
        <v>783.41</v>
      </c>
      <c r="W1271">
        <v>1473</v>
      </c>
    </row>
    <row r="1272" spans="1:23">
      <c r="A1272" t="s">
        <v>246</v>
      </c>
      <c r="B1272" t="s">
        <v>922</v>
      </c>
      <c r="C1272" t="s">
        <v>57</v>
      </c>
      <c r="D1272" t="s">
        <v>58</v>
      </c>
      <c r="E1272">
        <v>11974469</v>
      </c>
      <c r="F1272">
        <v>44966</v>
      </c>
      <c r="G1272" t="s">
        <v>3045</v>
      </c>
      <c r="H1272" s="111">
        <v>44966</v>
      </c>
      <c r="I1272" t="s">
        <v>253</v>
      </c>
      <c r="K1272" t="s">
        <v>1408</v>
      </c>
      <c r="L1272" t="s">
        <v>1409</v>
      </c>
      <c r="N1272" t="s">
        <v>1447</v>
      </c>
      <c r="O1272" t="s">
        <v>1411</v>
      </c>
      <c r="P1272" t="s">
        <v>254</v>
      </c>
      <c r="Q1272" t="s">
        <v>1412</v>
      </c>
      <c r="R1272" t="s">
        <v>1412</v>
      </c>
      <c r="S1272" t="s">
        <v>1412</v>
      </c>
      <c r="T1272">
        <v>10000</v>
      </c>
      <c r="V1272">
        <v>2102.04</v>
      </c>
      <c r="W1272">
        <v>6132.5</v>
      </c>
    </row>
    <row r="1273" spans="1:23">
      <c r="A1273" t="s">
        <v>246</v>
      </c>
      <c r="B1273" t="s">
        <v>922</v>
      </c>
      <c r="C1273" t="s">
        <v>57</v>
      </c>
      <c r="D1273" t="s">
        <v>58</v>
      </c>
      <c r="E1273">
        <v>11978554</v>
      </c>
      <c r="F1273">
        <v>44932</v>
      </c>
      <c r="G1273" t="s">
        <v>1929</v>
      </c>
      <c r="H1273" s="111">
        <v>44932</v>
      </c>
      <c r="I1273" t="s">
        <v>253</v>
      </c>
      <c r="K1273" t="s">
        <v>1408</v>
      </c>
      <c r="L1273" t="s">
        <v>1409</v>
      </c>
      <c r="N1273" t="s">
        <v>1420</v>
      </c>
      <c r="O1273" t="s">
        <v>1411</v>
      </c>
      <c r="P1273" t="s">
        <v>254</v>
      </c>
      <c r="Q1273" t="s">
        <v>1412</v>
      </c>
      <c r="R1273" t="s">
        <v>1412</v>
      </c>
      <c r="S1273" t="s">
        <v>1412</v>
      </c>
      <c r="T1273">
        <v>30000</v>
      </c>
      <c r="V1273">
        <v>0</v>
      </c>
      <c r="W1273">
        <v>73.599999999999994</v>
      </c>
    </row>
    <row r="1274" spans="1:23">
      <c r="A1274" t="s">
        <v>246</v>
      </c>
      <c r="B1274" t="s">
        <v>922</v>
      </c>
      <c r="C1274" t="s">
        <v>57</v>
      </c>
      <c r="D1274" t="s">
        <v>58</v>
      </c>
      <c r="E1274">
        <v>11982719</v>
      </c>
      <c r="F1274">
        <v>44935</v>
      </c>
      <c r="G1274" t="s">
        <v>1930</v>
      </c>
      <c r="H1274" s="111">
        <v>44935</v>
      </c>
      <c r="I1274" t="s">
        <v>282</v>
      </c>
      <c r="K1274" t="s">
        <v>1408</v>
      </c>
      <c r="L1274" t="s">
        <v>1409</v>
      </c>
      <c r="N1274" t="s">
        <v>1433</v>
      </c>
      <c r="O1274" t="s">
        <v>1411</v>
      </c>
      <c r="P1274" t="s">
        <v>252</v>
      </c>
      <c r="R1274" t="s">
        <v>1414</v>
      </c>
      <c r="S1274" t="s">
        <v>1414</v>
      </c>
      <c r="T1274">
        <v>15000</v>
      </c>
    </row>
    <row r="1275" spans="1:23">
      <c r="A1275" t="s">
        <v>246</v>
      </c>
      <c r="B1275" t="s">
        <v>922</v>
      </c>
      <c r="C1275" t="s">
        <v>57</v>
      </c>
      <c r="D1275" t="s">
        <v>58</v>
      </c>
      <c r="E1275">
        <v>11983026</v>
      </c>
      <c r="F1275">
        <v>44935</v>
      </c>
      <c r="G1275" t="s">
        <v>1931</v>
      </c>
      <c r="H1275" s="111">
        <v>44935</v>
      </c>
      <c r="I1275" t="s">
        <v>282</v>
      </c>
      <c r="K1275" t="s">
        <v>1408</v>
      </c>
      <c r="L1275" t="s">
        <v>1409</v>
      </c>
      <c r="N1275" t="s">
        <v>1433</v>
      </c>
      <c r="O1275" t="s">
        <v>1411</v>
      </c>
      <c r="P1275" t="s">
        <v>254</v>
      </c>
      <c r="S1275" t="s">
        <v>1414</v>
      </c>
      <c r="T1275">
        <v>20000</v>
      </c>
    </row>
    <row r="1276" spans="1:23">
      <c r="A1276" t="s">
        <v>246</v>
      </c>
      <c r="B1276" t="s">
        <v>922</v>
      </c>
      <c r="C1276" t="s">
        <v>57</v>
      </c>
      <c r="D1276" t="s">
        <v>58</v>
      </c>
      <c r="E1276">
        <v>11992648</v>
      </c>
      <c r="F1276">
        <v>44944</v>
      </c>
      <c r="G1276" t="s">
        <v>1932</v>
      </c>
      <c r="H1276" s="111">
        <v>44950</v>
      </c>
      <c r="I1276" t="s">
        <v>253</v>
      </c>
      <c r="K1276" t="s">
        <v>1408</v>
      </c>
      <c r="L1276" t="s">
        <v>1438</v>
      </c>
      <c r="N1276" t="s">
        <v>1475</v>
      </c>
      <c r="O1276" t="s">
        <v>1411</v>
      </c>
      <c r="P1276" t="s">
        <v>252</v>
      </c>
      <c r="Q1276" t="s">
        <v>1412</v>
      </c>
      <c r="R1276" t="s">
        <v>1412</v>
      </c>
      <c r="S1276" t="s">
        <v>1412</v>
      </c>
      <c r="T1276">
        <v>10000</v>
      </c>
    </row>
    <row r="1277" spans="1:23">
      <c r="A1277" t="s">
        <v>246</v>
      </c>
      <c r="B1277" t="s">
        <v>922</v>
      </c>
      <c r="C1277" t="s">
        <v>57</v>
      </c>
      <c r="D1277" t="s">
        <v>58</v>
      </c>
      <c r="E1277">
        <v>11992648</v>
      </c>
      <c r="F1277">
        <v>44944</v>
      </c>
      <c r="G1277" t="s">
        <v>1932</v>
      </c>
      <c r="H1277" s="111">
        <v>44950</v>
      </c>
      <c r="I1277" t="s">
        <v>253</v>
      </c>
      <c r="K1277" t="s">
        <v>1408</v>
      </c>
      <c r="L1277" t="s">
        <v>1409</v>
      </c>
      <c r="N1277" t="s">
        <v>1475</v>
      </c>
      <c r="O1277" t="s">
        <v>1411</v>
      </c>
      <c r="P1277" t="s">
        <v>252</v>
      </c>
      <c r="Q1277" t="s">
        <v>1412</v>
      </c>
      <c r="R1277" t="s">
        <v>1412</v>
      </c>
      <c r="S1277" t="s">
        <v>1412</v>
      </c>
      <c r="T1277">
        <v>10000</v>
      </c>
      <c r="V1277">
        <v>10173.09</v>
      </c>
      <c r="W1277">
        <v>6295</v>
      </c>
    </row>
    <row r="1278" spans="1:23">
      <c r="A1278" t="s">
        <v>246</v>
      </c>
      <c r="B1278" t="s">
        <v>922</v>
      </c>
      <c r="C1278" t="s">
        <v>57</v>
      </c>
      <c r="D1278" t="s">
        <v>58</v>
      </c>
      <c r="E1278">
        <v>11997188</v>
      </c>
      <c r="F1278">
        <v>44938</v>
      </c>
      <c r="G1278" t="s">
        <v>1933</v>
      </c>
      <c r="H1278" s="111">
        <v>44938</v>
      </c>
      <c r="I1278" t="s">
        <v>253</v>
      </c>
      <c r="K1278" t="s">
        <v>1408</v>
      </c>
      <c r="L1278" t="s">
        <v>1409</v>
      </c>
      <c r="N1278" t="s">
        <v>1453</v>
      </c>
      <c r="O1278" t="s">
        <v>1411</v>
      </c>
      <c r="P1278" t="s">
        <v>254</v>
      </c>
      <c r="Q1278" t="s">
        <v>1412</v>
      </c>
      <c r="R1278" t="s">
        <v>1412</v>
      </c>
      <c r="S1278" t="s">
        <v>1412</v>
      </c>
      <c r="T1278">
        <v>80000</v>
      </c>
      <c r="V1278">
        <v>270.8</v>
      </c>
      <c r="W1278">
        <v>17103.55</v>
      </c>
    </row>
    <row r="1279" spans="1:23">
      <c r="A1279" t="s">
        <v>246</v>
      </c>
      <c r="B1279" t="s">
        <v>922</v>
      </c>
      <c r="C1279" t="s">
        <v>57</v>
      </c>
      <c r="D1279" t="s">
        <v>58</v>
      </c>
      <c r="E1279">
        <v>12005537</v>
      </c>
      <c r="F1279">
        <v>44943</v>
      </c>
      <c r="G1279" t="s">
        <v>1934</v>
      </c>
      <c r="H1279" s="111">
        <v>44943</v>
      </c>
      <c r="I1279" t="s">
        <v>263</v>
      </c>
      <c r="K1279" t="s">
        <v>1408</v>
      </c>
      <c r="L1279" t="s">
        <v>1409</v>
      </c>
      <c r="N1279" t="s">
        <v>1413</v>
      </c>
      <c r="O1279" t="s">
        <v>1411</v>
      </c>
      <c r="P1279" t="s">
        <v>252</v>
      </c>
      <c r="R1279" t="s">
        <v>1414</v>
      </c>
      <c r="S1279" t="s">
        <v>1412</v>
      </c>
      <c r="T1279">
        <v>50000</v>
      </c>
    </row>
    <row r="1280" spans="1:23">
      <c r="A1280" t="s">
        <v>246</v>
      </c>
      <c r="B1280" t="s">
        <v>922</v>
      </c>
      <c r="C1280" t="s">
        <v>57</v>
      </c>
      <c r="D1280" t="s">
        <v>58</v>
      </c>
      <c r="E1280">
        <v>12031870</v>
      </c>
      <c r="F1280">
        <v>44971</v>
      </c>
      <c r="G1280" t="s">
        <v>3046</v>
      </c>
      <c r="H1280" s="111">
        <v>44971</v>
      </c>
      <c r="I1280" t="s">
        <v>282</v>
      </c>
      <c r="K1280" t="s">
        <v>1430</v>
      </c>
      <c r="L1280" t="s">
        <v>1438</v>
      </c>
      <c r="N1280" t="s">
        <v>1417</v>
      </c>
      <c r="O1280" t="s">
        <v>1411</v>
      </c>
      <c r="P1280" t="s">
        <v>254</v>
      </c>
      <c r="S1280" t="s">
        <v>1414</v>
      </c>
      <c r="T1280">
        <v>20000</v>
      </c>
    </row>
    <row r="1281" spans="1:23">
      <c r="A1281" t="s">
        <v>246</v>
      </c>
      <c r="B1281" t="s">
        <v>922</v>
      </c>
      <c r="C1281" t="s">
        <v>57</v>
      </c>
      <c r="D1281" t="s">
        <v>58</v>
      </c>
      <c r="E1281">
        <v>12031870</v>
      </c>
      <c r="F1281">
        <v>44971</v>
      </c>
      <c r="G1281" t="s">
        <v>3046</v>
      </c>
      <c r="H1281" s="111">
        <v>44971</v>
      </c>
      <c r="I1281" t="s">
        <v>282</v>
      </c>
      <c r="K1281" t="s">
        <v>1430</v>
      </c>
      <c r="L1281" t="s">
        <v>1409</v>
      </c>
      <c r="N1281" t="s">
        <v>1417</v>
      </c>
      <c r="O1281" t="s">
        <v>1411</v>
      </c>
      <c r="P1281" t="s">
        <v>254</v>
      </c>
      <c r="S1281" t="s">
        <v>1414</v>
      </c>
      <c r="T1281">
        <v>20000</v>
      </c>
    </row>
    <row r="1282" spans="1:23">
      <c r="A1282" t="s">
        <v>246</v>
      </c>
      <c r="B1282" t="s">
        <v>922</v>
      </c>
      <c r="C1282" t="s">
        <v>57</v>
      </c>
      <c r="D1282" t="s">
        <v>58</v>
      </c>
      <c r="E1282">
        <v>12096813</v>
      </c>
      <c r="F1282">
        <v>44963</v>
      </c>
      <c r="G1282" t="s">
        <v>3047</v>
      </c>
      <c r="H1282" s="111">
        <v>44963</v>
      </c>
      <c r="I1282" t="s">
        <v>282</v>
      </c>
      <c r="K1282" t="s">
        <v>1408</v>
      </c>
      <c r="L1282" t="s">
        <v>1409</v>
      </c>
      <c r="N1282" t="s">
        <v>1421</v>
      </c>
      <c r="O1282" t="s">
        <v>1411</v>
      </c>
      <c r="P1282" t="s">
        <v>252</v>
      </c>
      <c r="T1282">
        <v>10000</v>
      </c>
    </row>
    <row r="1283" spans="1:23">
      <c r="A1283" t="s">
        <v>246</v>
      </c>
      <c r="B1283" t="s">
        <v>922</v>
      </c>
      <c r="C1283" t="s">
        <v>57</v>
      </c>
      <c r="D1283" t="s">
        <v>58</v>
      </c>
      <c r="E1283">
        <v>12100708</v>
      </c>
      <c r="F1283">
        <v>44964</v>
      </c>
      <c r="G1283" t="s">
        <v>3048</v>
      </c>
      <c r="H1283" s="111">
        <v>44964</v>
      </c>
      <c r="I1283" t="s">
        <v>253</v>
      </c>
      <c r="K1283" t="s">
        <v>1408</v>
      </c>
      <c r="L1283" t="s">
        <v>1409</v>
      </c>
      <c r="N1283" t="s">
        <v>1421</v>
      </c>
      <c r="O1283" t="s">
        <v>1411</v>
      </c>
      <c r="P1283" t="s">
        <v>252</v>
      </c>
      <c r="Q1283" t="s">
        <v>1412</v>
      </c>
      <c r="R1283" t="s">
        <v>1412</v>
      </c>
      <c r="S1283" t="s">
        <v>1412</v>
      </c>
      <c r="T1283">
        <v>10000</v>
      </c>
      <c r="V1283">
        <v>418.37</v>
      </c>
      <c r="W1283">
        <v>3855.41</v>
      </c>
    </row>
    <row r="1284" spans="1:23">
      <c r="A1284" t="s">
        <v>246</v>
      </c>
      <c r="B1284" t="s">
        <v>922</v>
      </c>
      <c r="C1284" t="s">
        <v>57</v>
      </c>
      <c r="D1284" t="s">
        <v>58</v>
      </c>
      <c r="E1284">
        <v>12111668</v>
      </c>
      <c r="F1284">
        <v>44966</v>
      </c>
      <c r="G1284" t="s">
        <v>3049</v>
      </c>
      <c r="H1284" s="111">
        <v>44966</v>
      </c>
      <c r="I1284" t="s">
        <v>282</v>
      </c>
      <c r="K1284" t="s">
        <v>1408</v>
      </c>
      <c r="L1284" t="s">
        <v>1409</v>
      </c>
      <c r="N1284" t="s">
        <v>1421</v>
      </c>
      <c r="O1284" t="s">
        <v>1411</v>
      </c>
      <c r="P1284" t="s">
        <v>254</v>
      </c>
      <c r="T1284">
        <v>10000</v>
      </c>
    </row>
    <row r="1285" spans="1:23">
      <c r="A1285" t="s">
        <v>246</v>
      </c>
      <c r="B1285" t="s">
        <v>922</v>
      </c>
      <c r="C1285" t="s">
        <v>57</v>
      </c>
      <c r="D1285" t="s">
        <v>58</v>
      </c>
      <c r="E1285">
        <v>12129561</v>
      </c>
      <c r="F1285">
        <v>44972</v>
      </c>
      <c r="G1285" t="s">
        <v>3050</v>
      </c>
      <c r="H1285" s="111">
        <v>44972</v>
      </c>
      <c r="I1285" t="s">
        <v>253</v>
      </c>
      <c r="K1285" t="s">
        <v>1408</v>
      </c>
      <c r="L1285" t="s">
        <v>1409</v>
      </c>
      <c r="N1285" t="s">
        <v>1421</v>
      </c>
      <c r="O1285" t="s">
        <v>1411</v>
      </c>
      <c r="P1285" t="s">
        <v>252</v>
      </c>
      <c r="Q1285" t="s">
        <v>1412</v>
      </c>
      <c r="R1285" t="s">
        <v>1412</v>
      </c>
      <c r="S1285" t="s">
        <v>1412</v>
      </c>
      <c r="T1285">
        <v>30000</v>
      </c>
      <c r="V1285">
        <v>313.44</v>
      </c>
      <c r="W1285">
        <v>2177.1999999999998</v>
      </c>
    </row>
    <row r="1286" spans="1:23">
      <c r="A1286" t="s">
        <v>246</v>
      </c>
      <c r="B1286" t="s">
        <v>922</v>
      </c>
      <c r="C1286" t="s">
        <v>57</v>
      </c>
      <c r="D1286" t="s">
        <v>58</v>
      </c>
      <c r="E1286">
        <v>12151429</v>
      </c>
      <c r="F1286">
        <v>44980</v>
      </c>
      <c r="G1286" t="s">
        <v>3051</v>
      </c>
      <c r="H1286" s="111">
        <v>44980</v>
      </c>
      <c r="I1286" t="s">
        <v>263</v>
      </c>
      <c r="K1286" t="s">
        <v>1408</v>
      </c>
      <c r="L1286" t="s">
        <v>1409</v>
      </c>
      <c r="N1286" t="s">
        <v>1469</v>
      </c>
      <c r="O1286" t="s">
        <v>1411</v>
      </c>
      <c r="P1286" t="s">
        <v>252</v>
      </c>
      <c r="T1286">
        <v>30000</v>
      </c>
    </row>
    <row r="1287" spans="1:23">
      <c r="A1287" t="s">
        <v>246</v>
      </c>
      <c r="B1287" t="s">
        <v>922</v>
      </c>
      <c r="C1287" t="s">
        <v>57</v>
      </c>
      <c r="D1287" t="s">
        <v>58</v>
      </c>
      <c r="E1287">
        <v>12153494</v>
      </c>
      <c r="F1287">
        <v>44980</v>
      </c>
      <c r="G1287" t="s">
        <v>3052</v>
      </c>
      <c r="H1287" s="111">
        <v>44980</v>
      </c>
      <c r="I1287" t="s">
        <v>253</v>
      </c>
      <c r="K1287" t="s">
        <v>1408</v>
      </c>
      <c r="L1287" t="s">
        <v>1409</v>
      </c>
      <c r="N1287" t="s">
        <v>1446</v>
      </c>
      <c r="O1287" t="s">
        <v>1411</v>
      </c>
      <c r="P1287" t="s">
        <v>252</v>
      </c>
      <c r="Q1287" t="s">
        <v>1412</v>
      </c>
      <c r="R1287" t="s">
        <v>1412</v>
      </c>
      <c r="S1287" t="s">
        <v>1412</v>
      </c>
      <c r="T1287">
        <v>30000</v>
      </c>
      <c r="V1287">
        <v>9878.34</v>
      </c>
      <c r="W1287">
        <v>21990.05</v>
      </c>
    </row>
    <row r="1288" spans="1:23">
      <c r="A1288" t="s">
        <v>246</v>
      </c>
      <c r="B1288" t="s">
        <v>922</v>
      </c>
      <c r="C1288" t="s">
        <v>57</v>
      </c>
      <c r="D1288" t="s">
        <v>58</v>
      </c>
      <c r="E1288">
        <v>12165367</v>
      </c>
      <c r="F1288">
        <v>44984</v>
      </c>
      <c r="G1288" t="s">
        <v>3053</v>
      </c>
      <c r="H1288" s="111">
        <v>44984</v>
      </c>
      <c r="I1288" t="s">
        <v>282</v>
      </c>
      <c r="K1288" t="s">
        <v>1418</v>
      </c>
      <c r="L1288" t="s">
        <v>1409</v>
      </c>
      <c r="N1288" t="s">
        <v>1444</v>
      </c>
      <c r="O1288" t="s">
        <v>1411</v>
      </c>
      <c r="P1288" t="s">
        <v>254</v>
      </c>
      <c r="Q1288" t="s">
        <v>1414</v>
      </c>
      <c r="R1288" t="s">
        <v>1414</v>
      </c>
      <c r="S1288" t="s">
        <v>1412</v>
      </c>
      <c r="T1288">
        <v>100000</v>
      </c>
    </row>
    <row r="1289" spans="1:23">
      <c r="A1289" t="s">
        <v>246</v>
      </c>
      <c r="B1289" t="s">
        <v>922</v>
      </c>
      <c r="C1289" t="s">
        <v>57</v>
      </c>
      <c r="D1289" t="s">
        <v>58</v>
      </c>
      <c r="E1289">
        <v>12166126</v>
      </c>
      <c r="F1289">
        <v>44984</v>
      </c>
      <c r="G1289" t="s">
        <v>3054</v>
      </c>
      <c r="H1289" s="111">
        <v>44984</v>
      </c>
      <c r="I1289" t="s">
        <v>253</v>
      </c>
      <c r="K1289" t="s">
        <v>1408</v>
      </c>
      <c r="L1289" t="s">
        <v>1409</v>
      </c>
      <c r="N1289" t="s">
        <v>1432</v>
      </c>
      <c r="O1289" t="s">
        <v>1411</v>
      </c>
      <c r="P1289" t="s">
        <v>252</v>
      </c>
      <c r="Q1289" t="s">
        <v>1412</v>
      </c>
      <c r="R1289" t="s">
        <v>1412</v>
      </c>
      <c r="S1289" t="s">
        <v>1412</v>
      </c>
      <c r="T1289">
        <v>10000</v>
      </c>
      <c r="V1289">
        <v>80.53</v>
      </c>
      <c r="W1289">
        <v>1660.64</v>
      </c>
    </row>
    <row r="1290" spans="1:23">
      <c r="A1290" t="s">
        <v>246</v>
      </c>
      <c r="B1290" t="s">
        <v>922</v>
      </c>
      <c r="C1290" t="s">
        <v>57</v>
      </c>
      <c r="D1290" t="s">
        <v>58</v>
      </c>
      <c r="E1290">
        <v>12166286</v>
      </c>
      <c r="F1290">
        <v>44984</v>
      </c>
      <c r="G1290" t="s">
        <v>3055</v>
      </c>
      <c r="H1290" s="111">
        <v>44984</v>
      </c>
      <c r="I1290" t="s">
        <v>253</v>
      </c>
      <c r="K1290" t="s">
        <v>1408</v>
      </c>
      <c r="L1290" t="s">
        <v>1409</v>
      </c>
      <c r="N1290" t="s">
        <v>1444</v>
      </c>
      <c r="O1290" t="s">
        <v>1411</v>
      </c>
      <c r="P1290" t="s">
        <v>252</v>
      </c>
      <c r="Q1290" t="s">
        <v>1412</v>
      </c>
      <c r="R1290" t="s">
        <v>1412</v>
      </c>
      <c r="S1290" t="s">
        <v>1412</v>
      </c>
      <c r="T1290">
        <v>10000</v>
      </c>
      <c r="V1290">
        <v>1168.07</v>
      </c>
      <c r="W1290">
        <v>3374.1</v>
      </c>
    </row>
    <row r="1291" spans="1:23">
      <c r="A1291" t="s">
        <v>246</v>
      </c>
      <c r="B1291" t="s">
        <v>922</v>
      </c>
      <c r="C1291" t="s">
        <v>57</v>
      </c>
      <c r="D1291" t="s">
        <v>58</v>
      </c>
      <c r="E1291">
        <v>12182977</v>
      </c>
      <c r="F1291">
        <v>45075</v>
      </c>
      <c r="G1291" t="s">
        <v>4857</v>
      </c>
      <c r="H1291" s="111">
        <v>45075</v>
      </c>
      <c r="I1291" t="s">
        <v>253</v>
      </c>
      <c r="K1291" t="s">
        <v>1408</v>
      </c>
      <c r="L1291" t="s">
        <v>1409</v>
      </c>
      <c r="N1291" t="s">
        <v>1410</v>
      </c>
      <c r="O1291" t="s">
        <v>1411</v>
      </c>
      <c r="P1291" t="s">
        <v>254</v>
      </c>
      <c r="Q1291" t="s">
        <v>1412</v>
      </c>
      <c r="R1291" t="s">
        <v>1412</v>
      </c>
      <c r="S1291" t="s">
        <v>1415</v>
      </c>
      <c r="T1291">
        <v>10000</v>
      </c>
      <c r="V1291">
        <v>7510.23</v>
      </c>
      <c r="W1291">
        <v>27774.7</v>
      </c>
    </row>
    <row r="1292" spans="1:23">
      <c r="A1292" t="s">
        <v>246</v>
      </c>
      <c r="B1292" t="s">
        <v>922</v>
      </c>
      <c r="C1292" t="s">
        <v>57</v>
      </c>
      <c r="D1292" t="s">
        <v>58</v>
      </c>
      <c r="E1292">
        <v>12190509</v>
      </c>
      <c r="F1292">
        <v>44987</v>
      </c>
      <c r="G1292" t="s">
        <v>4013</v>
      </c>
      <c r="H1292" s="111">
        <v>44987</v>
      </c>
      <c r="I1292" t="s">
        <v>253</v>
      </c>
      <c r="K1292" t="s">
        <v>1408</v>
      </c>
      <c r="L1292" t="s">
        <v>1409</v>
      </c>
      <c r="N1292" t="s">
        <v>1470</v>
      </c>
      <c r="O1292" t="s">
        <v>1411</v>
      </c>
      <c r="P1292" t="s">
        <v>254</v>
      </c>
      <c r="Q1292" t="s">
        <v>1412</v>
      </c>
      <c r="R1292" t="s">
        <v>1412</v>
      </c>
      <c r="S1292" t="s">
        <v>1412</v>
      </c>
      <c r="T1292">
        <v>10000</v>
      </c>
      <c r="V1292">
        <v>4354.8599999999997</v>
      </c>
      <c r="W1292">
        <v>6216.75</v>
      </c>
    </row>
    <row r="1293" spans="1:23">
      <c r="A1293" t="s">
        <v>246</v>
      </c>
      <c r="B1293" t="s">
        <v>922</v>
      </c>
      <c r="C1293" t="s">
        <v>57</v>
      </c>
      <c r="D1293" t="s">
        <v>58</v>
      </c>
      <c r="E1293">
        <v>12197034</v>
      </c>
      <c r="F1293">
        <v>44988</v>
      </c>
      <c r="G1293" t="s">
        <v>4014</v>
      </c>
      <c r="H1293" s="111">
        <v>44988</v>
      </c>
      <c r="I1293" t="s">
        <v>253</v>
      </c>
      <c r="K1293" t="s">
        <v>1408</v>
      </c>
      <c r="L1293" t="s">
        <v>1409</v>
      </c>
      <c r="N1293" t="s">
        <v>1432</v>
      </c>
      <c r="O1293" t="s">
        <v>1411</v>
      </c>
      <c r="P1293" t="s">
        <v>252</v>
      </c>
      <c r="Q1293" t="s">
        <v>1412</v>
      </c>
      <c r="R1293" t="s">
        <v>1412</v>
      </c>
      <c r="S1293" t="s">
        <v>1412</v>
      </c>
      <c r="T1293">
        <v>10000</v>
      </c>
      <c r="V1293">
        <v>406.42</v>
      </c>
      <c r="W1293">
        <v>2434.19</v>
      </c>
    </row>
    <row r="1294" spans="1:23">
      <c r="A1294" t="s">
        <v>246</v>
      </c>
      <c r="B1294" t="s">
        <v>922</v>
      </c>
      <c r="C1294" t="s">
        <v>57</v>
      </c>
      <c r="D1294" t="s">
        <v>58</v>
      </c>
      <c r="E1294">
        <v>12213746</v>
      </c>
      <c r="F1294">
        <v>44994</v>
      </c>
      <c r="G1294" t="s">
        <v>4016</v>
      </c>
      <c r="H1294" s="111">
        <v>44994</v>
      </c>
      <c r="I1294" t="s">
        <v>253</v>
      </c>
      <c r="K1294" t="s">
        <v>1408</v>
      </c>
      <c r="L1294" t="s">
        <v>1409</v>
      </c>
      <c r="N1294" t="s">
        <v>1420</v>
      </c>
      <c r="O1294" t="s">
        <v>1411</v>
      </c>
      <c r="P1294" t="s">
        <v>254</v>
      </c>
      <c r="Q1294" t="s">
        <v>1412</v>
      </c>
      <c r="R1294" t="s">
        <v>1412</v>
      </c>
      <c r="S1294" t="s">
        <v>1412</v>
      </c>
      <c r="T1294">
        <v>10000</v>
      </c>
      <c r="V1294">
        <v>491.05</v>
      </c>
      <c r="W1294">
        <v>2000</v>
      </c>
    </row>
    <row r="1295" spans="1:23">
      <c r="A1295" t="s">
        <v>246</v>
      </c>
      <c r="B1295" t="s">
        <v>922</v>
      </c>
      <c r="C1295" t="s">
        <v>57</v>
      </c>
      <c r="D1295" t="s">
        <v>58</v>
      </c>
      <c r="E1295">
        <v>12223924</v>
      </c>
      <c r="F1295">
        <v>44996</v>
      </c>
      <c r="G1295" t="s">
        <v>4017</v>
      </c>
      <c r="H1295" s="111">
        <v>44996</v>
      </c>
      <c r="I1295" t="s">
        <v>253</v>
      </c>
      <c r="K1295" t="s">
        <v>1408</v>
      </c>
      <c r="L1295" t="s">
        <v>1409</v>
      </c>
      <c r="N1295" t="s">
        <v>1425</v>
      </c>
      <c r="O1295" t="s">
        <v>1411</v>
      </c>
      <c r="P1295" t="s">
        <v>254</v>
      </c>
      <c r="Q1295" t="s">
        <v>1412</v>
      </c>
      <c r="R1295" t="s">
        <v>1412</v>
      </c>
      <c r="S1295" t="s">
        <v>1412</v>
      </c>
      <c r="T1295">
        <v>10000</v>
      </c>
      <c r="V1295">
        <v>0</v>
      </c>
      <c r="W1295">
        <v>199.5</v>
      </c>
    </row>
    <row r="1296" spans="1:23">
      <c r="A1296" t="s">
        <v>246</v>
      </c>
      <c r="B1296" t="s">
        <v>922</v>
      </c>
      <c r="C1296" t="s">
        <v>57</v>
      </c>
      <c r="D1296" t="s">
        <v>58</v>
      </c>
      <c r="E1296">
        <v>12224829</v>
      </c>
      <c r="F1296">
        <v>44998</v>
      </c>
      <c r="G1296" t="s">
        <v>4018</v>
      </c>
      <c r="H1296" s="111">
        <v>44998</v>
      </c>
      <c r="I1296" t="s">
        <v>253</v>
      </c>
      <c r="K1296" t="s">
        <v>1418</v>
      </c>
      <c r="L1296" t="s">
        <v>1409</v>
      </c>
      <c r="N1296" t="s">
        <v>1482</v>
      </c>
      <c r="O1296" t="s">
        <v>1411</v>
      </c>
      <c r="P1296" t="s">
        <v>254</v>
      </c>
      <c r="Q1296" t="s">
        <v>1412</v>
      </c>
      <c r="R1296" t="s">
        <v>1412</v>
      </c>
      <c r="S1296" t="s">
        <v>1412</v>
      </c>
      <c r="T1296">
        <v>30000</v>
      </c>
      <c r="V1296">
        <v>4359.2</v>
      </c>
      <c r="W1296">
        <v>15784.95</v>
      </c>
    </row>
    <row r="1297" spans="1:23">
      <c r="A1297" t="s">
        <v>246</v>
      </c>
      <c r="B1297" t="s">
        <v>922</v>
      </c>
      <c r="C1297" t="s">
        <v>57</v>
      </c>
      <c r="D1297" t="s">
        <v>58</v>
      </c>
      <c r="E1297">
        <v>12237113</v>
      </c>
      <c r="F1297">
        <v>45000</v>
      </c>
      <c r="G1297" t="s">
        <v>4019</v>
      </c>
      <c r="H1297" s="111">
        <v>45000</v>
      </c>
      <c r="I1297" t="s">
        <v>253</v>
      </c>
      <c r="K1297" t="s">
        <v>1408</v>
      </c>
      <c r="L1297" t="s">
        <v>1409</v>
      </c>
      <c r="N1297" t="s">
        <v>1410</v>
      </c>
      <c r="O1297" t="s">
        <v>1411</v>
      </c>
      <c r="P1297" t="s">
        <v>252</v>
      </c>
      <c r="Q1297" t="s">
        <v>1412</v>
      </c>
      <c r="R1297" t="s">
        <v>1412</v>
      </c>
      <c r="S1297" t="s">
        <v>1412</v>
      </c>
      <c r="T1297">
        <v>30000</v>
      </c>
      <c r="V1297">
        <v>8700.98</v>
      </c>
      <c r="W1297">
        <v>12803.6</v>
      </c>
    </row>
    <row r="1298" spans="1:23">
      <c r="A1298" t="s">
        <v>246</v>
      </c>
      <c r="B1298" t="s">
        <v>922</v>
      </c>
      <c r="C1298" t="s">
        <v>57</v>
      </c>
      <c r="D1298" t="s">
        <v>58</v>
      </c>
      <c r="E1298">
        <v>12249389</v>
      </c>
      <c r="F1298">
        <v>45002</v>
      </c>
      <c r="G1298" t="s">
        <v>4020</v>
      </c>
      <c r="H1298" s="111">
        <v>45002</v>
      </c>
      <c r="I1298" t="s">
        <v>282</v>
      </c>
      <c r="K1298" t="s">
        <v>1408</v>
      </c>
      <c r="L1298" t="s">
        <v>1409</v>
      </c>
      <c r="N1298" t="s">
        <v>1420</v>
      </c>
      <c r="O1298" t="s">
        <v>1411</v>
      </c>
      <c r="P1298" t="s">
        <v>254</v>
      </c>
      <c r="S1298" t="s">
        <v>1414</v>
      </c>
      <c r="T1298">
        <v>40000</v>
      </c>
    </row>
    <row r="1299" spans="1:23">
      <c r="A1299" t="s">
        <v>246</v>
      </c>
      <c r="B1299" t="s">
        <v>922</v>
      </c>
      <c r="C1299" t="s">
        <v>57</v>
      </c>
      <c r="D1299" t="s">
        <v>58</v>
      </c>
      <c r="E1299">
        <v>12265817</v>
      </c>
      <c r="F1299">
        <v>45007</v>
      </c>
      <c r="G1299" t="s">
        <v>4021</v>
      </c>
      <c r="H1299" s="111">
        <v>45007</v>
      </c>
      <c r="I1299" t="s">
        <v>253</v>
      </c>
      <c r="K1299" t="s">
        <v>1408</v>
      </c>
      <c r="L1299" t="s">
        <v>1409</v>
      </c>
      <c r="N1299" t="s">
        <v>1425</v>
      </c>
      <c r="O1299" t="s">
        <v>1411</v>
      </c>
      <c r="P1299" t="s">
        <v>254</v>
      </c>
      <c r="Q1299" t="s">
        <v>1412</v>
      </c>
      <c r="R1299" t="s">
        <v>1412</v>
      </c>
      <c r="S1299" t="s">
        <v>1412</v>
      </c>
      <c r="T1299">
        <v>70000</v>
      </c>
      <c r="V1299">
        <v>0</v>
      </c>
      <c r="W1299">
        <v>4421.25</v>
      </c>
    </row>
    <row r="1300" spans="1:23">
      <c r="A1300" t="s">
        <v>246</v>
      </c>
      <c r="B1300" t="s">
        <v>922</v>
      </c>
      <c r="C1300" t="s">
        <v>57</v>
      </c>
      <c r="D1300" t="s">
        <v>58</v>
      </c>
      <c r="E1300">
        <v>12296229</v>
      </c>
      <c r="F1300">
        <v>45014</v>
      </c>
      <c r="G1300" t="s">
        <v>4022</v>
      </c>
      <c r="H1300" s="111">
        <v>45014</v>
      </c>
      <c r="I1300" t="s">
        <v>253</v>
      </c>
      <c r="K1300" t="s">
        <v>1418</v>
      </c>
      <c r="L1300" t="s">
        <v>1409</v>
      </c>
      <c r="N1300" t="s">
        <v>1457</v>
      </c>
      <c r="O1300" t="s">
        <v>1411</v>
      </c>
      <c r="P1300" t="s">
        <v>254</v>
      </c>
      <c r="Q1300" t="s">
        <v>1412</v>
      </c>
      <c r="R1300" t="s">
        <v>1412</v>
      </c>
      <c r="S1300" t="s">
        <v>1412</v>
      </c>
      <c r="T1300">
        <v>150000</v>
      </c>
      <c r="V1300">
        <v>8937.51</v>
      </c>
      <c r="W1300">
        <v>17882.849999999999</v>
      </c>
    </row>
    <row r="1301" spans="1:23">
      <c r="A1301" t="s">
        <v>246</v>
      </c>
      <c r="B1301" t="s">
        <v>922</v>
      </c>
      <c r="C1301" t="s">
        <v>57</v>
      </c>
      <c r="D1301" t="s">
        <v>58</v>
      </c>
      <c r="E1301">
        <v>12315203</v>
      </c>
      <c r="F1301">
        <v>45022</v>
      </c>
      <c r="G1301" t="s">
        <v>4383</v>
      </c>
      <c r="H1301" s="111">
        <v>45022</v>
      </c>
      <c r="I1301" t="s">
        <v>253</v>
      </c>
      <c r="K1301" t="s">
        <v>1408</v>
      </c>
      <c r="L1301" t="s">
        <v>1409</v>
      </c>
      <c r="N1301" t="s">
        <v>1426</v>
      </c>
      <c r="O1301" t="s">
        <v>1411</v>
      </c>
      <c r="P1301" t="s">
        <v>254</v>
      </c>
      <c r="Q1301" t="s">
        <v>1412</v>
      </c>
      <c r="R1301" t="s">
        <v>1412</v>
      </c>
      <c r="S1301" t="s">
        <v>1412</v>
      </c>
      <c r="T1301">
        <v>10000</v>
      </c>
      <c r="V1301">
        <v>254.31</v>
      </c>
      <c r="W1301">
        <v>260</v>
      </c>
    </row>
    <row r="1302" spans="1:23">
      <c r="A1302" t="s">
        <v>246</v>
      </c>
      <c r="B1302" t="s">
        <v>922</v>
      </c>
      <c r="C1302" t="s">
        <v>57</v>
      </c>
      <c r="D1302" t="s">
        <v>58</v>
      </c>
      <c r="E1302">
        <v>12346971</v>
      </c>
      <c r="F1302">
        <v>45026</v>
      </c>
      <c r="G1302" t="s">
        <v>4385</v>
      </c>
      <c r="H1302" s="111">
        <v>45026</v>
      </c>
      <c r="I1302" t="s">
        <v>263</v>
      </c>
      <c r="K1302" t="s">
        <v>1461</v>
      </c>
      <c r="L1302" t="s">
        <v>1409</v>
      </c>
      <c r="N1302" t="s">
        <v>1512</v>
      </c>
      <c r="O1302" t="s">
        <v>1411</v>
      </c>
      <c r="P1302" t="s">
        <v>254</v>
      </c>
      <c r="S1302" t="s">
        <v>1414</v>
      </c>
      <c r="T1302">
        <v>50000</v>
      </c>
    </row>
    <row r="1303" spans="1:23">
      <c r="A1303" t="s">
        <v>246</v>
      </c>
      <c r="B1303" t="s">
        <v>922</v>
      </c>
      <c r="C1303" t="s">
        <v>57</v>
      </c>
      <c r="D1303" t="s">
        <v>58</v>
      </c>
      <c r="E1303">
        <v>12347707</v>
      </c>
      <c r="F1303">
        <v>45026</v>
      </c>
      <c r="G1303" t="s">
        <v>4384</v>
      </c>
      <c r="H1303" s="111">
        <v>45026</v>
      </c>
      <c r="I1303" t="s">
        <v>282</v>
      </c>
      <c r="K1303" t="s">
        <v>1418</v>
      </c>
      <c r="L1303" t="s">
        <v>1409</v>
      </c>
      <c r="N1303" t="s">
        <v>1420</v>
      </c>
      <c r="O1303" t="s">
        <v>1411</v>
      </c>
      <c r="P1303" t="s">
        <v>254</v>
      </c>
      <c r="R1303" t="s">
        <v>1414</v>
      </c>
      <c r="S1303" t="s">
        <v>1412</v>
      </c>
      <c r="T1303">
        <v>10000</v>
      </c>
    </row>
    <row r="1304" spans="1:23">
      <c r="A1304" t="s">
        <v>246</v>
      </c>
      <c r="B1304" t="s">
        <v>922</v>
      </c>
      <c r="C1304" t="s">
        <v>57</v>
      </c>
      <c r="D1304" t="s">
        <v>58</v>
      </c>
      <c r="E1304">
        <v>12361954</v>
      </c>
      <c r="F1304">
        <v>45029</v>
      </c>
      <c r="G1304" t="s">
        <v>4386</v>
      </c>
      <c r="H1304" s="111">
        <v>45029</v>
      </c>
      <c r="I1304" t="s">
        <v>253</v>
      </c>
      <c r="K1304" t="s">
        <v>1408</v>
      </c>
      <c r="L1304" t="s">
        <v>1409</v>
      </c>
      <c r="N1304" t="s">
        <v>1439</v>
      </c>
      <c r="O1304" t="s">
        <v>1411</v>
      </c>
      <c r="P1304" t="s">
        <v>254</v>
      </c>
      <c r="Q1304" t="s">
        <v>1412</v>
      </c>
      <c r="R1304" t="s">
        <v>1412</v>
      </c>
      <c r="S1304" t="s">
        <v>1412</v>
      </c>
      <c r="T1304">
        <v>10000</v>
      </c>
      <c r="V1304">
        <v>394.61</v>
      </c>
      <c r="W1304">
        <v>812.36</v>
      </c>
    </row>
    <row r="1305" spans="1:23">
      <c r="A1305" t="s">
        <v>246</v>
      </c>
      <c r="B1305" t="s">
        <v>922</v>
      </c>
      <c r="C1305" t="s">
        <v>57</v>
      </c>
      <c r="D1305" t="s">
        <v>58</v>
      </c>
      <c r="E1305">
        <v>12379309</v>
      </c>
      <c r="F1305">
        <v>45034</v>
      </c>
      <c r="G1305" t="s">
        <v>4387</v>
      </c>
      <c r="H1305" s="111">
        <v>45034</v>
      </c>
      <c r="I1305" t="s">
        <v>263</v>
      </c>
      <c r="K1305" t="s">
        <v>1408</v>
      </c>
      <c r="L1305" t="s">
        <v>1409</v>
      </c>
      <c r="N1305" t="s">
        <v>1420</v>
      </c>
      <c r="O1305" t="s">
        <v>1411</v>
      </c>
      <c r="P1305" t="s">
        <v>252</v>
      </c>
      <c r="S1305" t="s">
        <v>1414</v>
      </c>
      <c r="T1305">
        <v>10000</v>
      </c>
    </row>
    <row r="1306" spans="1:23">
      <c r="A1306" t="s">
        <v>246</v>
      </c>
      <c r="B1306" t="s">
        <v>922</v>
      </c>
      <c r="C1306" t="s">
        <v>57</v>
      </c>
      <c r="D1306" t="s">
        <v>58</v>
      </c>
      <c r="E1306">
        <v>12394671</v>
      </c>
      <c r="F1306">
        <v>45040</v>
      </c>
      <c r="G1306" t="s">
        <v>4388</v>
      </c>
      <c r="H1306" s="111">
        <v>45041</v>
      </c>
      <c r="I1306" t="s">
        <v>253</v>
      </c>
      <c r="K1306" t="s">
        <v>1408</v>
      </c>
      <c r="L1306" t="s">
        <v>1409</v>
      </c>
      <c r="N1306" t="s">
        <v>1420</v>
      </c>
      <c r="O1306" t="s">
        <v>1411</v>
      </c>
      <c r="P1306" t="s">
        <v>254</v>
      </c>
      <c r="Q1306" t="s">
        <v>1412</v>
      </c>
      <c r="R1306" t="s">
        <v>1412</v>
      </c>
      <c r="S1306" t="s">
        <v>1412</v>
      </c>
      <c r="T1306">
        <v>60000</v>
      </c>
      <c r="V1306">
        <v>0</v>
      </c>
      <c r="W1306">
        <v>16140.99</v>
      </c>
    </row>
    <row r="1307" spans="1:23">
      <c r="A1307" t="s">
        <v>246</v>
      </c>
      <c r="B1307" t="s">
        <v>922</v>
      </c>
      <c r="C1307" t="s">
        <v>57</v>
      </c>
      <c r="D1307" t="s">
        <v>58</v>
      </c>
      <c r="E1307">
        <v>12396777</v>
      </c>
      <c r="F1307">
        <v>45040</v>
      </c>
      <c r="G1307" t="s">
        <v>4389</v>
      </c>
      <c r="H1307" s="111">
        <v>45041</v>
      </c>
      <c r="I1307" t="s">
        <v>253</v>
      </c>
      <c r="K1307" t="s">
        <v>1408</v>
      </c>
      <c r="L1307" t="s">
        <v>1409</v>
      </c>
      <c r="N1307" t="s">
        <v>1420</v>
      </c>
      <c r="O1307" t="s">
        <v>1411</v>
      </c>
      <c r="P1307" t="s">
        <v>254</v>
      </c>
      <c r="Q1307" t="s">
        <v>1412</v>
      </c>
      <c r="R1307" t="s">
        <v>1412</v>
      </c>
      <c r="S1307" t="s">
        <v>1412</v>
      </c>
      <c r="T1307">
        <v>10000</v>
      </c>
      <c r="V1307">
        <v>0</v>
      </c>
      <c r="W1307">
        <v>10</v>
      </c>
    </row>
    <row r="1308" spans="1:23">
      <c r="A1308" t="s">
        <v>246</v>
      </c>
      <c r="B1308" t="s">
        <v>922</v>
      </c>
      <c r="C1308" t="s">
        <v>57</v>
      </c>
      <c r="D1308" t="s">
        <v>58</v>
      </c>
      <c r="E1308">
        <v>12425123</v>
      </c>
      <c r="F1308">
        <v>45048</v>
      </c>
      <c r="G1308" t="s">
        <v>4847</v>
      </c>
      <c r="H1308" s="111">
        <v>45048</v>
      </c>
      <c r="I1308" t="s">
        <v>253</v>
      </c>
      <c r="K1308" t="s">
        <v>1408</v>
      </c>
      <c r="L1308" t="s">
        <v>1409</v>
      </c>
      <c r="N1308" t="s">
        <v>1475</v>
      </c>
      <c r="O1308" t="s">
        <v>1411</v>
      </c>
      <c r="P1308" t="s">
        <v>252</v>
      </c>
      <c r="Q1308" t="s">
        <v>1412</v>
      </c>
      <c r="R1308" t="s">
        <v>1412</v>
      </c>
      <c r="S1308" t="s">
        <v>1412</v>
      </c>
      <c r="T1308">
        <v>10000</v>
      </c>
      <c r="V1308">
        <v>2296.83</v>
      </c>
      <c r="W1308">
        <v>2415</v>
      </c>
    </row>
    <row r="1309" spans="1:23">
      <c r="A1309" t="s">
        <v>246</v>
      </c>
      <c r="B1309" t="s">
        <v>922</v>
      </c>
      <c r="C1309" t="s">
        <v>57</v>
      </c>
      <c r="D1309" t="s">
        <v>58</v>
      </c>
      <c r="E1309">
        <v>12458449</v>
      </c>
      <c r="F1309">
        <v>45054</v>
      </c>
      <c r="G1309" t="s">
        <v>4848</v>
      </c>
      <c r="H1309" s="111">
        <v>45054</v>
      </c>
      <c r="I1309" t="s">
        <v>282</v>
      </c>
      <c r="K1309" t="s">
        <v>1408</v>
      </c>
      <c r="L1309" t="s">
        <v>1409</v>
      </c>
      <c r="N1309" t="s">
        <v>1425</v>
      </c>
      <c r="O1309" t="s">
        <v>1411</v>
      </c>
      <c r="P1309" t="s">
        <v>252</v>
      </c>
      <c r="R1309" t="s">
        <v>1414</v>
      </c>
      <c r="S1309" t="s">
        <v>1412</v>
      </c>
      <c r="T1309">
        <v>10000</v>
      </c>
    </row>
    <row r="1310" spans="1:23">
      <c r="A1310" t="s">
        <v>246</v>
      </c>
      <c r="B1310" t="s">
        <v>922</v>
      </c>
      <c r="C1310" t="s">
        <v>57</v>
      </c>
      <c r="D1310" t="s">
        <v>58</v>
      </c>
      <c r="E1310">
        <v>12464828</v>
      </c>
      <c r="F1310">
        <v>45055</v>
      </c>
      <c r="G1310" t="s">
        <v>4849</v>
      </c>
      <c r="H1310" s="111">
        <v>45056</v>
      </c>
      <c r="I1310" t="s">
        <v>282</v>
      </c>
      <c r="K1310" t="s">
        <v>1408</v>
      </c>
      <c r="L1310" t="s">
        <v>1409</v>
      </c>
      <c r="N1310" t="s">
        <v>1473</v>
      </c>
      <c r="O1310" t="s">
        <v>1411</v>
      </c>
      <c r="P1310" t="s">
        <v>254</v>
      </c>
      <c r="R1310" t="s">
        <v>1414</v>
      </c>
      <c r="S1310" t="s">
        <v>1412</v>
      </c>
      <c r="T1310">
        <v>10000</v>
      </c>
    </row>
    <row r="1311" spans="1:23">
      <c r="A1311" t="s">
        <v>246</v>
      </c>
      <c r="B1311" t="s">
        <v>922</v>
      </c>
      <c r="C1311" t="s">
        <v>57</v>
      </c>
      <c r="D1311" t="s">
        <v>58</v>
      </c>
      <c r="E1311">
        <v>12474200</v>
      </c>
      <c r="F1311">
        <v>45057</v>
      </c>
      <c r="G1311" t="s">
        <v>4850</v>
      </c>
      <c r="H1311" s="111">
        <v>45057</v>
      </c>
      <c r="I1311" t="s">
        <v>253</v>
      </c>
      <c r="K1311" t="s">
        <v>1430</v>
      </c>
      <c r="L1311" t="s">
        <v>1409</v>
      </c>
      <c r="N1311" t="s">
        <v>1497</v>
      </c>
      <c r="O1311" t="s">
        <v>1411</v>
      </c>
      <c r="P1311" t="s">
        <v>254</v>
      </c>
      <c r="Q1311" t="s">
        <v>1412</v>
      </c>
      <c r="R1311" t="s">
        <v>1412</v>
      </c>
      <c r="S1311" t="s">
        <v>1412</v>
      </c>
      <c r="T1311">
        <v>10000</v>
      </c>
      <c r="V1311">
        <v>10175.200000000001</v>
      </c>
      <c r="W1311">
        <v>11510</v>
      </c>
    </row>
    <row r="1312" spans="1:23">
      <c r="A1312" t="s">
        <v>246</v>
      </c>
      <c r="B1312" t="s">
        <v>922</v>
      </c>
      <c r="C1312" t="s">
        <v>57</v>
      </c>
      <c r="D1312" t="s">
        <v>58</v>
      </c>
      <c r="E1312">
        <v>12520954</v>
      </c>
      <c r="F1312">
        <v>45069</v>
      </c>
      <c r="G1312" t="s">
        <v>4854</v>
      </c>
      <c r="H1312" s="111">
        <v>45069</v>
      </c>
      <c r="I1312" t="s">
        <v>253</v>
      </c>
      <c r="K1312" t="s">
        <v>1408</v>
      </c>
      <c r="L1312" t="s">
        <v>1409</v>
      </c>
      <c r="N1312" t="s">
        <v>1425</v>
      </c>
      <c r="O1312" t="s">
        <v>1411</v>
      </c>
      <c r="P1312" t="s">
        <v>254</v>
      </c>
      <c r="Q1312" t="s">
        <v>1412</v>
      </c>
      <c r="R1312" t="s">
        <v>1412</v>
      </c>
      <c r="S1312" t="s">
        <v>1412</v>
      </c>
      <c r="T1312">
        <v>10000</v>
      </c>
      <c r="V1312">
        <v>1941.9</v>
      </c>
      <c r="W1312">
        <v>4824.37</v>
      </c>
    </row>
    <row r="1313" spans="1:23">
      <c r="A1313" t="s">
        <v>246</v>
      </c>
      <c r="B1313" t="s">
        <v>922</v>
      </c>
      <c r="C1313" t="s">
        <v>57</v>
      </c>
      <c r="D1313" t="s">
        <v>58</v>
      </c>
      <c r="E1313">
        <v>12524989</v>
      </c>
      <c r="F1313">
        <v>45070</v>
      </c>
      <c r="G1313" t="s">
        <v>4855</v>
      </c>
      <c r="H1313" s="111">
        <v>45070</v>
      </c>
      <c r="I1313" t="s">
        <v>253</v>
      </c>
      <c r="K1313" t="s">
        <v>1408</v>
      </c>
      <c r="L1313" t="s">
        <v>1409</v>
      </c>
      <c r="N1313" t="s">
        <v>1421</v>
      </c>
      <c r="O1313" t="s">
        <v>1411</v>
      </c>
      <c r="P1313" t="s">
        <v>254</v>
      </c>
      <c r="Q1313" t="s">
        <v>1412</v>
      </c>
      <c r="R1313" t="s">
        <v>1412</v>
      </c>
      <c r="S1313" t="s">
        <v>1412</v>
      </c>
      <c r="T1313">
        <v>10000</v>
      </c>
      <c r="V1313">
        <v>2409.9</v>
      </c>
      <c r="W1313">
        <v>6672.2</v>
      </c>
    </row>
    <row r="1314" spans="1:23">
      <c r="A1314" t="s">
        <v>246</v>
      </c>
      <c r="B1314" t="s">
        <v>922</v>
      </c>
      <c r="C1314" t="s">
        <v>57</v>
      </c>
      <c r="D1314" t="s">
        <v>58</v>
      </c>
      <c r="E1314">
        <v>12568290</v>
      </c>
      <c r="F1314">
        <v>45090</v>
      </c>
      <c r="G1314" t="s">
        <v>5541</v>
      </c>
      <c r="H1314" s="111">
        <v>45090</v>
      </c>
      <c r="I1314" t="s">
        <v>253</v>
      </c>
      <c r="K1314" t="s">
        <v>1408</v>
      </c>
      <c r="L1314" t="s">
        <v>1409</v>
      </c>
      <c r="N1314" t="s">
        <v>1433</v>
      </c>
      <c r="O1314" t="s">
        <v>1411</v>
      </c>
      <c r="P1314" t="s">
        <v>252</v>
      </c>
      <c r="Q1314" t="s">
        <v>1412</v>
      </c>
      <c r="R1314" t="s">
        <v>1412</v>
      </c>
      <c r="S1314" t="s">
        <v>1415</v>
      </c>
      <c r="T1314">
        <v>10000</v>
      </c>
      <c r="V1314">
        <v>13244.15</v>
      </c>
      <c r="W1314">
        <v>34159.050000000003</v>
      </c>
    </row>
    <row r="1315" spans="1:23">
      <c r="A1315" t="s">
        <v>246</v>
      </c>
      <c r="B1315" t="s">
        <v>922</v>
      </c>
      <c r="C1315" t="s">
        <v>57</v>
      </c>
      <c r="D1315" t="s">
        <v>58</v>
      </c>
      <c r="E1315">
        <v>12582932</v>
      </c>
      <c r="F1315">
        <v>45105</v>
      </c>
      <c r="G1315" t="s">
        <v>5632</v>
      </c>
      <c r="H1315" s="111">
        <v>45105</v>
      </c>
      <c r="I1315" t="s">
        <v>253</v>
      </c>
      <c r="K1315" t="s">
        <v>1408</v>
      </c>
      <c r="L1315" t="s">
        <v>1409</v>
      </c>
      <c r="N1315" t="s">
        <v>1444</v>
      </c>
      <c r="O1315" t="s">
        <v>1411</v>
      </c>
      <c r="P1315" t="s">
        <v>254</v>
      </c>
      <c r="Q1315" t="s">
        <v>1412</v>
      </c>
      <c r="R1315" t="s">
        <v>1412</v>
      </c>
      <c r="S1315" t="s">
        <v>1415</v>
      </c>
      <c r="T1315">
        <v>60000</v>
      </c>
      <c r="V1315">
        <v>178093.13</v>
      </c>
      <c r="W1315">
        <v>191445</v>
      </c>
    </row>
    <row r="1316" spans="1:23">
      <c r="A1316" t="s">
        <v>246</v>
      </c>
      <c r="B1316" t="s">
        <v>922</v>
      </c>
      <c r="C1316" t="s">
        <v>57</v>
      </c>
      <c r="D1316" t="s">
        <v>58</v>
      </c>
      <c r="E1316">
        <v>12587227</v>
      </c>
      <c r="F1316">
        <v>45083</v>
      </c>
      <c r="G1316" t="s">
        <v>5539</v>
      </c>
      <c r="H1316" s="111">
        <v>45083</v>
      </c>
      <c r="I1316" t="s">
        <v>253</v>
      </c>
      <c r="K1316" t="s">
        <v>1408</v>
      </c>
      <c r="L1316" t="s">
        <v>1409</v>
      </c>
      <c r="N1316" t="s">
        <v>1454</v>
      </c>
      <c r="O1316" t="s">
        <v>1411</v>
      </c>
      <c r="P1316" t="s">
        <v>252</v>
      </c>
      <c r="Q1316" t="s">
        <v>1412</v>
      </c>
      <c r="R1316" t="s">
        <v>1412</v>
      </c>
      <c r="S1316" t="s">
        <v>1415</v>
      </c>
      <c r="T1316">
        <v>10000</v>
      </c>
      <c r="V1316">
        <v>238</v>
      </c>
      <c r="W1316">
        <v>1813</v>
      </c>
    </row>
    <row r="1317" spans="1:23">
      <c r="A1317" t="s">
        <v>246</v>
      </c>
      <c r="B1317" t="s">
        <v>922</v>
      </c>
      <c r="C1317" t="s">
        <v>57</v>
      </c>
      <c r="D1317" t="s">
        <v>58</v>
      </c>
      <c r="E1317">
        <v>12588158</v>
      </c>
      <c r="F1317">
        <v>45083</v>
      </c>
      <c r="G1317" t="s">
        <v>5540</v>
      </c>
      <c r="H1317" s="111">
        <v>45083</v>
      </c>
      <c r="I1317" t="s">
        <v>253</v>
      </c>
      <c r="K1317" t="s">
        <v>1408</v>
      </c>
      <c r="L1317" t="s">
        <v>1409</v>
      </c>
      <c r="N1317" t="s">
        <v>1453</v>
      </c>
      <c r="O1317" t="s">
        <v>1411</v>
      </c>
      <c r="P1317" t="s">
        <v>254</v>
      </c>
      <c r="Q1317" t="s">
        <v>1412</v>
      </c>
      <c r="R1317" t="s">
        <v>1412</v>
      </c>
      <c r="S1317" t="s">
        <v>1415</v>
      </c>
      <c r="T1317">
        <v>10000</v>
      </c>
      <c r="V1317">
        <v>46.1</v>
      </c>
      <c r="W1317">
        <v>325</v>
      </c>
    </row>
    <row r="1318" spans="1:23">
      <c r="A1318" t="s">
        <v>246</v>
      </c>
      <c r="B1318" t="s">
        <v>922</v>
      </c>
      <c r="C1318" t="s">
        <v>57</v>
      </c>
      <c r="D1318" t="s">
        <v>58</v>
      </c>
      <c r="E1318">
        <v>12605582</v>
      </c>
      <c r="F1318">
        <v>45090</v>
      </c>
      <c r="G1318" t="s">
        <v>5649</v>
      </c>
      <c r="H1318" s="111">
        <v>45090</v>
      </c>
      <c r="I1318" t="s">
        <v>263</v>
      </c>
      <c r="K1318" t="s">
        <v>1408</v>
      </c>
      <c r="L1318" t="s">
        <v>1409</v>
      </c>
      <c r="N1318" t="s">
        <v>1421</v>
      </c>
      <c r="O1318" t="s">
        <v>1411</v>
      </c>
      <c r="P1318" t="s">
        <v>252</v>
      </c>
      <c r="R1318" t="s">
        <v>1414</v>
      </c>
      <c r="S1318" t="s">
        <v>1415</v>
      </c>
      <c r="T1318">
        <v>10000</v>
      </c>
    </row>
    <row r="1319" spans="1:23">
      <c r="A1319" t="s">
        <v>246</v>
      </c>
      <c r="B1319" t="s">
        <v>922</v>
      </c>
      <c r="C1319" t="s">
        <v>57</v>
      </c>
      <c r="D1319" t="s">
        <v>58</v>
      </c>
      <c r="E1319">
        <v>12671526</v>
      </c>
      <c r="F1319">
        <v>45105</v>
      </c>
      <c r="G1319" t="s">
        <v>5562</v>
      </c>
      <c r="H1319" s="111">
        <v>45105</v>
      </c>
      <c r="I1319" t="s">
        <v>253</v>
      </c>
      <c r="K1319" t="s">
        <v>1408</v>
      </c>
      <c r="L1319" t="s">
        <v>1409</v>
      </c>
      <c r="N1319" t="s">
        <v>1432</v>
      </c>
      <c r="O1319" t="s">
        <v>1411</v>
      </c>
      <c r="P1319" t="s">
        <v>254</v>
      </c>
      <c r="Q1319" t="s">
        <v>1412</v>
      </c>
      <c r="R1319" t="s">
        <v>1412</v>
      </c>
      <c r="S1319" t="s">
        <v>1415</v>
      </c>
      <c r="T1319">
        <v>10000</v>
      </c>
      <c r="V1319">
        <v>1.96</v>
      </c>
      <c r="W1319">
        <v>221</v>
      </c>
    </row>
    <row r="1320" spans="1:23">
      <c r="A1320" t="s">
        <v>246</v>
      </c>
      <c r="B1320" t="s">
        <v>922</v>
      </c>
      <c r="C1320" t="s">
        <v>57</v>
      </c>
      <c r="D1320" t="s">
        <v>58</v>
      </c>
      <c r="E1320">
        <v>12694356</v>
      </c>
      <c r="F1320">
        <v>45112</v>
      </c>
      <c r="G1320" t="s">
        <v>5853</v>
      </c>
      <c r="H1320" s="111">
        <v>45112</v>
      </c>
      <c r="I1320" t="s">
        <v>253</v>
      </c>
      <c r="K1320" t="s">
        <v>1408</v>
      </c>
      <c r="L1320" t="s">
        <v>1409</v>
      </c>
      <c r="N1320" t="s">
        <v>6166</v>
      </c>
      <c r="O1320" t="s">
        <v>1411</v>
      </c>
      <c r="P1320" t="s">
        <v>254</v>
      </c>
      <c r="Q1320" t="s">
        <v>1412</v>
      </c>
      <c r="R1320" t="s">
        <v>1412</v>
      </c>
      <c r="S1320" t="s">
        <v>1415</v>
      </c>
      <c r="T1320">
        <v>10000</v>
      </c>
      <c r="V1320">
        <v>13952.05</v>
      </c>
      <c r="W1320">
        <v>14787.7</v>
      </c>
    </row>
    <row r="1321" spans="1:23">
      <c r="A1321" t="s">
        <v>246</v>
      </c>
      <c r="B1321" t="s">
        <v>922</v>
      </c>
      <c r="C1321" t="s">
        <v>57</v>
      </c>
      <c r="D1321" t="s">
        <v>58</v>
      </c>
      <c r="E1321">
        <v>12695069</v>
      </c>
      <c r="F1321">
        <v>45110</v>
      </c>
      <c r="G1321" t="s">
        <v>5852</v>
      </c>
      <c r="H1321" s="111">
        <v>45110</v>
      </c>
      <c r="I1321" t="s">
        <v>253</v>
      </c>
      <c r="K1321" t="s">
        <v>1408</v>
      </c>
      <c r="L1321" t="s">
        <v>1409</v>
      </c>
      <c r="N1321" t="s">
        <v>1421</v>
      </c>
      <c r="O1321" t="s">
        <v>1411</v>
      </c>
      <c r="P1321" t="s">
        <v>254</v>
      </c>
      <c r="Q1321" t="s">
        <v>1412</v>
      </c>
      <c r="R1321" t="s">
        <v>1412</v>
      </c>
      <c r="S1321" t="s">
        <v>1415</v>
      </c>
      <c r="T1321">
        <v>10000</v>
      </c>
      <c r="V1321">
        <v>2348.2399999999998</v>
      </c>
      <c r="W1321">
        <v>6731.66</v>
      </c>
    </row>
    <row r="1322" spans="1:23">
      <c r="A1322" t="s">
        <v>246</v>
      </c>
      <c r="B1322" t="s">
        <v>922</v>
      </c>
      <c r="C1322" t="s">
        <v>57</v>
      </c>
      <c r="D1322" t="s">
        <v>58</v>
      </c>
      <c r="E1322">
        <v>12712376</v>
      </c>
      <c r="F1322">
        <v>45115</v>
      </c>
      <c r="G1322" t="s">
        <v>5855</v>
      </c>
      <c r="H1322" s="111">
        <v>45115</v>
      </c>
      <c r="I1322" t="s">
        <v>263</v>
      </c>
      <c r="K1322" t="s">
        <v>1408</v>
      </c>
      <c r="L1322" t="s">
        <v>1409</v>
      </c>
      <c r="N1322" t="s">
        <v>1432</v>
      </c>
      <c r="O1322" t="s">
        <v>1411</v>
      </c>
      <c r="P1322" t="s">
        <v>254</v>
      </c>
      <c r="Q1322" t="s">
        <v>1414</v>
      </c>
      <c r="R1322" t="s">
        <v>1414</v>
      </c>
      <c r="S1322" t="s">
        <v>1415</v>
      </c>
      <c r="T1322">
        <v>10000</v>
      </c>
    </row>
    <row r="1323" spans="1:23">
      <c r="A1323" t="s">
        <v>246</v>
      </c>
      <c r="B1323" t="s">
        <v>922</v>
      </c>
      <c r="C1323" t="s">
        <v>57</v>
      </c>
      <c r="D1323" t="s">
        <v>58</v>
      </c>
      <c r="E1323">
        <v>12712868</v>
      </c>
      <c r="F1323">
        <v>45113</v>
      </c>
      <c r="G1323" t="s">
        <v>5854</v>
      </c>
      <c r="H1323" s="111">
        <v>45113</v>
      </c>
      <c r="I1323" t="s">
        <v>253</v>
      </c>
      <c r="K1323" t="s">
        <v>1408</v>
      </c>
      <c r="L1323" t="s">
        <v>1409</v>
      </c>
      <c r="N1323" t="s">
        <v>1431</v>
      </c>
      <c r="O1323" t="s">
        <v>1411</v>
      </c>
      <c r="P1323" t="s">
        <v>252</v>
      </c>
      <c r="Q1323" t="s">
        <v>1412</v>
      </c>
      <c r="R1323" t="s">
        <v>1412</v>
      </c>
      <c r="S1323" t="s">
        <v>1415</v>
      </c>
      <c r="T1323">
        <v>10000</v>
      </c>
      <c r="V1323">
        <v>9800.9599999999991</v>
      </c>
      <c r="W1323">
        <v>10503</v>
      </c>
    </row>
    <row r="1324" spans="1:23">
      <c r="A1324" t="s">
        <v>246</v>
      </c>
      <c r="B1324" t="s">
        <v>922</v>
      </c>
      <c r="C1324" t="s">
        <v>57</v>
      </c>
      <c r="D1324" t="s">
        <v>58</v>
      </c>
      <c r="E1324">
        <v>12721468</v>
      </c>
      <c r="F1324">
        <v>45140</v>
      </c>
      <c r="G1324" t="s">
        <v>6268</v>
      </c>
      <c r="H1324" s="111">
        <v>45142</v>
      </c>
      <c r="I1324" t="s">
        <v>253</v>
      </c>
      <c r="K1324" t="s">
        <v>1408</v>
      </c>
      <c r="L1324" t="s">
        <v>1409</v>
      </c>
      <c r="N1324" t="s">
        <v>1453</v>
      </c>
      <c r="O1324" t="s">
        <v>1411</v>
      </c>
      <c r="P1324" t="s">
        <v>254</v>
      </c>
      <c r="Q1324" t="s">
        <v>1415</v>
      </c>
      <c r="R1324" t="s">
        <v>1415</v>
      </c>
      <c r="S1324" t="s">
        <v>1415</v>
      </c>
      <c r="T1324">
        <v>30000</v>
      </c>
      <c r="V1324">
        <v>614.25</v>
      </c>
      <c r="W1324">
        <v>978.4</v>
      </c>
    </row>
    <row r="1325" spans="1:23">
      <c r="A1325" t="s">
        <v>246</v>
      </c>
      <c r="B1325" t="s">
        <v>922</v>
      </c>
      <c r="C1325" t="s">
        <v>4364</v>
      </c>
      <c r="D1325" t="s">
        <v>54</v>
      </c>
      <c r="E1325">
        <v>5254675</v>
      </c>
      <c r="F1325">
        <v>45035</v>
      </c>
      <c r="G1325" t="s">
        <v>4391</v>
      </c>
      <c r="H1325" s="111">
        <v>45035</v>
      </c>
      <c r="I1325" t="s">
        <v>263</v>
      </c>
      <c r="K1325" t="s">
        <v>1418</v>
      </c>
      <c r="L1325" t="s">
        <v>1409</v>
      </c>
      <c r="N1325" t="s">
        <v>1470</v>
      </c>
      <c r="O1325" t="s">
        <v>1411</v>
      </c>
      <c r="P1325" t="s">
        <v>254</v>
      </c>
      <c r="S1325" t="s">
        <v>1414</v>
      </c>
      <c r="T1325">
        <v>60000</v>
      </c>
    </row>
    <row r="1326" spans="1:23">
      <c r="A1326" t="s">
        <v>246</v>
      </c>
      <c r="B1326" t="s">
        <v>922</v>
      </c>
      <c r="C1326" t="s">
        <v>4364</v>
      </c>
      <c r="D1326" t="s">
        <v>54</v>
      </c>
      <c r="E1326">
        <v>12357719</v>
      </c>
      <c r="F1326">
        <v>45028</v>
      </c>
      <c r="G1326" t="s">
        <v>4390</v>
      </c>
      <c r="H1326" s="111">
        <v>45028</v>
      </c>
      <c r="I1326" t="s">
        <v>253</v>
      </c>
      <c r="K1326" t="s">
        <v>1408</v>
      </c>
      <c r="L1326" t="s">
        <v>1409</v>
      </c>
      <c r="N1326" t="s">
        <v>1425</v>
      </c>
      <c r="O1326" t="s">
        <v>1411</v>
      </c>
      <c r="P1326" t="s">
        <v>254</v>
      </c>
      <c r="Q1326" t="s">
        <v>1412</v>
      </c>
      <c r="R1326" t="s">
        <v>1412</v>
      </c>
      <c r="S1326" t="s">
        <v>1412</v>
      </c>
      <c r="T1326">
        <v>10000</v>
      </c>
      <c r="V1326">
        <v>1056.71</v>
      </c>
      <c r="W1326">
        <v>3253.06</v>
      </c>
    </row>
    <row r="1327" spans="1:23">
      <c r="A1327" t="s">
        <v>246</v>
      </c>
      <c r="B1327" t="s">
        <v>922</v>
      </c>
      <c r="C1327" t="s">
        <v>343</v>
      </c>
      <c r="D1327" t="s">
        <v>54</v>
      </c>
      <c r="E1327">
        <v>12060682</v>
      </c>
      <c r="F1327">
        <v>44956</v>
      </c>
      <c r="G1327" t="s">
        <v>1936</v>
      </c>
      <c r="H1327" s="111">
        <v>44956</v>
      </c>
      <c r="I1327" t="s">
        <v>282</v>
      </c>
      <c r="K1327" t="s">
        <v>1408</v>
      </c>
      <c r="L1327" t="s">
        <v>1409</v>
      </c>
      <c r="N1327" t="s">
        <v>1466</v>
      </c>
      <c r="O1327" t="s">
        <v>1411</v>
      </c>
      <c r="P1327" t="s">
        <v>254</v>
      </c>
      <c r="R1327" t="s">
        <v>1414</v>
      </c>
      <c r="S1327" t="s">
        <v>1412</v>
      </c>
      <c r="T1327">
        <v>30000</v>
      </c>
    </row>
    <row r="1328" spans="1:23">
      <c r="A1328" t="s">
        <v>246</v>
      </c>
      <c r="B1328" t="s">
        <v>922</v>
      </c>
      <c r="C1328" t="s">
        <v>343</v>
      </c>
      <c r="D1328" t="s">
        <v>54</v>
      </c>
      <c r="E1328">
        <v>12621329</v>
      </c>
      <c r="F1328">
        <v>45093</v>
      </c>
      <c r="G1328" t="s">
        <v>5520</v>
      </c>
      <c r="H1328" s="111">
        <v>45094</v>
      </c>
      <c r="I1328" t="s">
        <v>282</v>
      </c>
      <c r="K1328" t="s">
        <v>1408</v>
      </c>
      <c r="L1328" t="s">
        <v>1409</v>
      </c>
      <c r="N1328" t="s">
        <v>1410</v>
      </c>
      <c r="O1328" t="s">
        <v>1411</v>
      </c>
      <c r="P1328" t="s">
        <v>254</v>
      </c>
      <c r="R1328" t="s">
        <v>1414</v>
      </c>
      <c r="S1328" t="s">
        <v>1415</v>
      </c>
      <c r="T1328">
        <v>10000</v>
      </c>
    </row>
    <row r="1329" spans="1:23">
      <c r="A1329" t="s">
        <v>246</v>
      </c>
      <c r="B1329" t="s">
        <v>922</v>
      </c>
      <c r="C1329" t="s">
        <v>344</v>
      </c>
      <c r="D1329" t="s">
        <v>54</v>
      </c>
      <c r="E1329">
        <v>12039517</v>
      </c>
      <c r="F1329">
        <v>44950</v>
      </c>
      <c r="G1329" t="s">
        <v>1937</v>
      </c>
      <c r="H1329" s="111">
        <v>44950</v>
      </c>
      <c r="I1329" t="s">
        <v>282</v>
      </c>
      <c r="K1329" t="s">
        <v>1430</v>
      </c>
      <c r="L1329" t="s">
        <v>1409</v>
      </c>
      <c r="N1329" t="s">
        <v>1425</v>
      </c>
      <c r="O1329" t="s">
        <v>1411</v>
      </c>
      <c r="P1329" t="s">
        <v>254</v>
      </c>
      <c r="S1329" t="s">
        <v>1414</v>
      </c>
      <c r="T1329">
        <v>15000</v>
      </c>
    </row>
    <row r="1330" spans="1:23">
      <c r="A1330" t="s">
        <v>246</v>
      </c>
      <c r="B1330" t="s">
        <v>922</v>
      </c>
      <c r="C1330" t="s">
        <v>344</v>
      </c>
      <c r="D1330" t="s">
        <v>54</v>
      </c>
      <c r="E1330">
        <v>12544914</v>
      </c>
      <c r="F1330">
        <v>45075</v>
      </c>
      <c r="G1330" t="s">
        <v>4858</v>
      </c>
      <c r="H1330" s="111">
        <v>45075</v>
      </c>
      <c r="I1330" t="s">
        <v>253</v>
      </c>
      <c r="K1330" t="s">
        <v>1430</v>
      </c>
      <c r="L1330" t="s">
        <v>1409</v>
      </c>
      <c r="N1330" t="s">
        <v>1420</v>
      </c>
      <c r="O1330" t="s">
        <v>1411</v>
      </c>
      <c r="P1330" t="s">
        <v>254</v>
      </c>
      <c r="Q1330" t="s">
        <v>1412</v>
      </c>
      <c r="R1330" t="s">
        <v>1412</v>
      </c>
      <c r="S1330" t="s">
        <v>1412</v>
      </c>
      <c r="T1330">
        <v>10000</v>
      </c>
      <c r="V1330">
        <v>7790.56</v>
      </c>
      <c r="W1330">
        <v>9482.76</v>
      </c>
    </row>
    <row r="1331" spans="1:23">
      <c r="A1331" t="s">
        <v>246</v>
      </c>
      <c r="B1331" t="s">
        <v>922</v>
      </c>
      <c r="C1331" t="s">
        <v>5521</v>
      </c>
      <c r="D1331" t="s">
        <v>54</v>
      </c>
      <c r="E1331">
        <v>12592788</v>
      </c>
      <c r="F1331">
        <v>45084</v>
      </c>
      <c r="G1331" t="s">
        <v>5676</v>
      </c>
      <c r="H1331" s="111">
        <v>45084</v>
      </c>
      <c r="I1331" t="s">
        <v>253</v>
      </c>
      <c r="K1331" t="s">
        <v>1408</v>
      </c>
      <c r="L1331" t="s">
        <v>1409</v>
      </c>
      <c r="N1331" t="s">
        <v>1447</v>
      </c>
      <c r="O1331" t="s">
        <v>1411</v>
      </c>
      <c r="P1331" t="s">
        <v>254</v>
      </c>
      <c r="Q1331" t="s">
        <v>1412</v>
      </c>
      <c r="R1331" t="s">
        <v>1412</v>
      </c>
      <c r="S1331" t="s">
        <v>1415</v>
      </c>
      <c r="T1331">
        <v>40000</v>
      </c>
      <c r="V1331">
        <v>32.29</v>
      </c>
      <c r="W1331">
        <v>173.7</v>
      </c>
    </row>
    <row r="1332" spans="1:23">
      <c r="A1332" t="s">
        <v>246</v>
      </c>
      <c r="B1332" t="s">
        <v>922</v>
      </c>
      <c r="C1332" t="s">
        <v>5521</v>
      </c>
      <c r="D1332" t="s">
        <v>54</v>
      </c>
      <c r="E1332">
        <v>12593618</v>
      </c>
      <c r="F1332">
        <v>45084</v>
      </c>
      <c r="G1332" t="s">
        <v>5522</v>
      </c>
      <c r="H1332" s="111">
        <v>45084</v>
      </c>
      <c r="I1332" t="s">
        <v>253</v>
      </c>
      <c r="K1332" t="s">
        <v>1408</v>
      </c>
      <c r="L1332" t="s">
        <v>1409</v>
      </c>
      <c r="N1332" t="s">
        <v>1433</v>
      </c>
      <c r="O1332" t="s">
        <v>1411</v>
      </c>
      <c r="P1332" t="s">
        <v>254</v>
      </c>
      <c r="Q1332" t="s">
        <v>1412</v>
      </c>
      <c r="R1332" t="s">
        <v>1412</v>
      </c>
      <c r="S1332" t="s">
        <v>1415</v>
      </c>
      <c r="T1332">
        <v>10000</v>
      </c>
      <c r="V1332">
        <v>205.48</v>
      </c>
      <c r="W1332">
        <v>1076.75</v>
      </c>
    </row>
    <row r="1333" spans="1:23">
      <c r="A1333" t="s">
        <v>246</v>
      </c>
      <c r="B1333" t="s">
        <v>922</v>
      </c>
      <c r="C1333" t="s">
        <v>1748</v>
      </c>
      <c r="D1333" t="s">
        <v>54</v>
      </c>
      <c r="E1333">
        <v>12289018</v>
      </c>
      <c r="F1333">
        <v>45013</v>
      </c>
      <c r="G1333" t="s">
        <v>4023</v>
      </c>
      <c r="H1333" s="111">
        <v>45013</v>
      </c>
      <c r="I1333" t="s">
        <v>263</v>
      </c>
      <c r="K1333" t="s">
        <v>1408</v>
      </c>
      <c r="L1333" t="s">
        <v>1409</v>
      </c>
      <c r="N1333" t="s">
        <v>1444</v>
      </c>
      <c r="O1333" t="s">
        <v>1411</v>
      </c>
      <c r="P1333" t="s">
        <v>254</v>
      </c>
      <c r="R1333" t="s">
        <v>1414</v>
      </c>
      <c r="S1333" t="s">
        <v>1412</v>
      </c>
      <c r="T1333">
        <v>50000</v>
      </c>
    </row>
    <row r="1334" spans="1:23">
      <c r="A1334" t="s">
        <v>246</v>
      </c>
      <c r="B1334" t="s">
        <v>922</v>
      </c>
      <c r="C1334" t="s">
        <v>1748</v>
      </c>
      <c r="D1334" t="s">
        <v>54</v>
      </c>
      <c r="E1334">
        <v>12290138</v>
      </c>
      <c r="F1334">
        <v>45013</v>
      </c>
      <c r="G1334" t="s">
        <v>4024</v>
      </c>
      <c r="H1334" s="111">
        <v>45013</v>
      </c>
      <c r="I1334" t="s">
        <v>253</v>
      </c>
      <c r="K1334" t="s">
        <v>1408</v>
      </c>
      <c r="L1334" t="s">
        <v>1409</v>
      </c>
      <c r="N1334" t="s">
        <v>1470</v>
      </c>
      <c r="O1334" t="s">
        <v>1411</v>
      </c>
      <c r="P1334" t="s">
        <v>252</v>
      </c>
      <c r="Q1334" t="s">
        <v>1412</v>
      </c>
      <c r="R1334" t="s">
        <v>1412</v>
      </c>
      <c r="S1334" t="s">
        <v>1412</v>
      </c>
      <c r="T1334">
        <v>30000</v>
      </c>
      <c r="V1334">
        <v>4069.17</v>
      </c>
      <c r="W1334">
        <v>4731</v>
      </c>
    </row>
    <row r="1335" spans="1:23">
      <c r="A1335" t="s">
        <v>246</v>
      </c>
      <c r="B1335" t="s">
        <v>312</v>
      </c>
      <c r="C1335" t="s">
        <v>264</v>
      </c>
      <c r="D1335" t="s">
        <v>54</v>
      </c>
      <c r="E1335">
        <v>11836595</v>
      </c>
      <c r="F1335">
        <v>44897</v>
      </c>
      <c r="G1335" t="s">
        <v>1067</v>
      </c>
      <c r="H1335" s="111">
        <v>44897</v>
      </c>
      <c r="I1335" t="s">
        <v>282</v>
      </c>
      <c r="K1335" t="s">
        <v>1408</v>
      </c>
      <c r="L1335" t="s">
        <v>1409</v>
      </c>
      <c r="N1335" t="s">
        <v>1421</v>
      </c>
      <c r="O1335" t="s">
        <v>1411</v>
      </c>
      <c r="P1335" t="s">
        <v>252</v>
      </c>
      <c r="R1335" t="s">
        <v>1414</v>
      </c>
      <c r="S1335" t="s">
        <v>1412</v>
      </c>
      <c r="T1335">
        <v>15000</v>
      </c>
    </row>
    <row r="1336" spans="1:23">
      <c r="A1336" t="s">
        <v>246</v>
      </c>
      <c r="B1336" t="s">
        <v>312</v>
      </c>
      <c r="C1336" t="s">
        <v>264</v>
      </c>
      <c r="D1336" t="s">
        <v>54</v>
      </c>
      <c r="E1336">
        <v>11860664</v>
      </c>
      <c r="F1336">
        <v>44901</v>
      </c>
      <c r="G1336" t="s">
        <v>1068</v>
      </c>
      <c r="H1336" s="111">
        <v>44901</v>
      </c>
      <c r="I1336" t="s">
        <v>282</v>
      </c>
      <c r="K1336" t="s">
        <v>1430</v>
      </c>
      <c r="L1336" t="s">
        <v>1409</v>
      </c>
      <c r="N1336" t="s">
        <v>1484</v>
      </c>
      <c r="O1336" t="s">
        <v>1411</v>
      </c>
      <c r="P1336" t="s">
        <v>254</v>
      </c>
      <c r="T1336">
        <v>20000</v>
      </c>
    </row>
    <row r="1337" spans="1:23">
      <c r="A1337" t="s">
        <v>246</v>
      </c>
      <c r="B1337" t="s">
        <v>312</v>
      </c>
      <c r="C1337" t="s">
        <v>264</v>
      </c>
      <c r="D1337" t="s">
        <v>54</v>
      </c>
      <c r="E1337">
        <v>12105343</v>
      </c>
      <c r="F1337">
        <v>44965</v>
      </c>
      <c r="G1337" t="s">
        <v>2508</v>
      </c>
      <c r="H1337" s="111">
        <v>44965</v>
      </c>
      <c r="I1337" t="s">
        <v>263</v>
      </c>
      <c r="K1337" t="s">
        <v>1408</v>
      </c>
      <c r="L1337" t="s">
        <v>1409</v>
      </c>
      <c r="N1337" t="s">
        <v>1413</v>
      </c>
      <c r="O1337" t="s">
        <v>1411</v>
      </c>
      <c r="P1337" t="s">
        <v>252</v>
      </c>
      <c r="S1337" t="s">
        <v>1414</v>
      </c>
      <c r="T1337">
        <v>30000</v>
      </c>
    </row>
    <row r="1338" spans="1:23">
      <c r="A1338" t="s">
        <v>246</v>
      </c>
      <c r="B1338" t="s">
        <v>312</v>
      </c>
      <c r="C1338" t="s">
        <v>264</v>
      </c>
      <c r="D1338" t="s">
        <v>54</v>
      </c>
      <c r="E1338">
        <v>12105524</v>
      </c>
      <c r="F1338">
        <v>44994</v>
      </c>
      <c r="G1338" t="s">
        <v>3254</v>
      </c>
      <c r="H1338" s="111">
        <v>44995</v>
      </c>
      <c r="I1338" t="s">
        <v>263</v>
      </c>
      <c r="K1338" t="s">
        <v>1408</v>
      </c>
      <c r="L1338" t="s">
        <v>1409</v>
      </c>
      <c r="N1338" t="s">
        <v>1410</v>
      </c>
      <c r="O1338" t="s">
        <v>1411</v>
      </c>
      <c r="P1338" t="s">
        <v>254</v>
      </c>
      <c r="S1338" t="s">
        <v>1414</v>
      </c>
      <c r="T1338">
        <v>10000</v>
      </c>
    </row>
    <row r="1339" spans="1:23">
      <c r="A1339" t="s">
        <v>246</v>
      </c>
      <c r="B1339" t="s">
        <v>312</v>
      </c>
      <c r="C1339" t="s">
        <v>264</v>
      </c>
      <c r="D1339" t="s">
        <v>54</v>
      </c>
      <c r="E1339">
        <v>12226663</v>
      </c>
      <c r="F1339">
        <v>45000</v>
      </c>
      <c r="G1339" t="s">
        <v>3255</v>
      </c>
      <c r="H1339" s="111">
        <v>45000</v>
      </c>
      <c r="I1339" t="s">
        <v>253</v>
      </c>
      <c r="K1339" t="s">
        <v>1430</v>
      </c>
      <c r="L1339" t="s">
        <v>1409</v>
      </c>
      <c r="N1339" t="s">
        <v>1439</v>
      </c>
      <c r="O1339" t="s">
        <v>1411</v>
      </c>
      <c r="P1339" t="s">
        <v>254</v>
      </c>
      <c r="Q1339" t="s">
        <v>1412</v>
      </c>
      <c r="R1339" t="s">
        <v>1412</v>
      </c>
      <c r="S1339" t="s">
        <v>1412</v>
      </c>
      <c r="T1339">
        <v>10000</v>
      </c>
      <c r="V1339">
        <v>920.82</v>
      </c>
      <c r="W1339">
        <v>1375</v>
      </c>
    </row>
    <row r="1340" spans="1:23">
      <c r="A1340" t="s">
        <v>246</v>
      </c>
      <c r="B1340" t="s">
        <v>312</v>
      </c>
      <c r="C1340" t="s">
        <v>53</v>
      </c>
      <c r="D1340" t="s">
        <v>54</v>
      </c>
      <c r="E1340">
        <v>1664474</v>
      </c>
      <c r="F1340">
        <v>44937</v>
      </c>
      <c r="G1340" t="s">
        <v>1640</v>
      </c>
      <c r="H1340" s="111">
        <v>44937</v>
      </c>
      <c r="I1340" t="s">
        <v>253</v>
      </c>
      <c r="K1340" t="s">
        <v>1418</v>
      </c>
      <c r="L1340" t="s">
        <v>1409</v>
      </c>
      <c r="N1340" t="s">
        <v>1426</v>
      </c>
      <c r="O1340" t="s">
        <v>1411</v>
      </c>
      <c r="P1340" t="s">
        <v>254</v>
      </c>
      <c r="Q1340" t="s">
        <v>1412</v>
      </c>
      <c r="R1340" t="s">
        <v>1412</v>
      </c>
      <c r="S1340" t="s">
        <v>1412</v>
      </c>
      <c r="T1340">
        <v>30000</v>
      </c>
      <c r="V1340">
        <v>24559.63</v>
      </c>
      <c r="W1340">
        <v>24246</v>
      </c>
    </row>
    <row r="1341" spans="1:23">
      <c r="A1341" t="s">
        <v>246</v>
      </c>
      <c r="B1341" t="s">
        <v>312</v>
      </c>
      <c r="C1341" t="s">
        <v>53</v>
      </c>
      <c r="D1341" t="s">
        <v>54</v>
      </c>
      <c r="E1341">
        <v>4225995</v>
      </c>
      <c r="F1341">
        <v>44876</v>
      </c>
      <c r="G1341" t="s">
        <v>697</v>
      </c>
      <c r="H1341" s="111">
        <v>44876</v>
      </c>
      <c r="I1341" t="s">
        <v>253</v>
      </c>
      <c r="K1341" t="s">
        <v>1418</v>
      </c>
      <c r="L1341" t="s">
        <v>1409</v>
      </c>
      <c r="N1341" t="s">
        <v>1453</v>
      </c>
      <c r="O1341" t="s">
        <v>1411</v>
      </c>
      <c r="P1341" t="s">
        <v>254</v>
      </c>
      <c r="Q1341" t="s">
        <v>1412</v>
      </c>
      <c r="R1341" t="s">
        <v>1412</v>
      </c>
      <c r="S1341" t="s">
        <v>1412</v>
      </c>
      <c r="T1341">
        <v>60000</v>
      </c>
      <c r="V1341">
        <v>29522.81</v>
      </c>
      <c r="W1341">
        <v>43061.34</v>
      </c>
    </row>
    <row r="1342" spans="1:23">
      <c r="A1342" t="s">
        <v>246</v>
      </c>
      <c r="B1342" t="s">
        <v>312</v>
      </c>
      <c r="C1342" t="s">
        <v>53</v>
      </c>
      <c r="D1342" t="s">
        <v>54</v>
      </c>
      <c r="E1342">
        <v>5031151</v>
      </c>
      <c r="F1342">
        <v>44904</v>
      </c>
      <c r="G1342" t="s">
        <v>1069</v>
      </c>
      <c r="H1342" s="111">
        <v>44904</v>
      </c>
      <c r="I1342" t="s">
        <v>253</v>
      </c>
      <c r="K1342" t="s">
        <v>1418</v>
      </c>
      <c r="L1342" t="s">
        <v>1409</v>
      </c>
      <c r="N1342" t="s">
        <v>1446</v>
      </c>
      <c r="O1342" t="s">
        <v>1411</v>
      </c>
      <c r="P1342" t="s">
        <v>254</v>
      </c>
      <c r="Q1342" t="s">
        <v>1412</v>
      </c>
      <c r="R1342" t="s">
        <v>1412</v>
      </c>
      <c r="S1342" t="s">
        <v>1412</v>
      </c>
      <c r="T1342">
        <v>60000</v>
      </c>
      <c r="V1342">
        <v>8142.21</v>
      </c>
      <c r="W1342">
        <v>20161.12</v>
      </c>
    </row>
    <row r="1343" spans="1:23">
      <c r="A1343" t="s">
        <v>246</v>
      </c>
      <c r="B1343" t="s">
        <v>312</v>
      </c>
      <c r="C1343" t="s">
        <v>53</v>
      </c>
      <c r="D1343" t="s">
        <v>54</v>
      </c>
      <c r="E1343">
        <v>5830183</v>
      </c>
      <c r="F1343">
        <v>44986</v>
      </c>
      <c r="G1343" t="s">
        <v>3256</v>
      </c>
      <c r="H1343" s="111">
        <v>44986</v>
      </c>
      <c r="I1343" t="s">
        <v>282</v>
      </c>
      <c r="K1343" t="s">
        <v>1418</v>
      </c>
      <c r="L1343" t="s">
        <v>1409</v>
      </c>
      <c r="N1343" t="s">
        <v>1423</v>
      </c>
      <c r="O1343" t="s">
        <v>1411</v>
      </c>
      <c r="P1343" t="s">
        <v>254</v>
      </c>
      <c r="S1343" t="s">
        <v>1414</v>
      </c>
      <c r="T1343">
        <v>60000</v>
      </c>
    </row>
    <row r="1344" spans="1:23">
      <c r="A1344" t="s">
        <v>246</v>
      </c>
      <c r="B1344" t="s">
        <v>312</v>
      </c>
      <c r="C1344" t="s">
        <v>53</v>
      </c>
      <c r="D1344" t="s">
        <v>54</v>
      </c>
      <c r="E1344">
        <v>5853647</v>
      </c>
      <c r="F1344">
        <v>44953</v>
      </c>
      <c r="G1344" t="s">
        <v>1641</v>
      </c>
      <c r="H1344" s="111">
        <v>44953</v>
      </c>
      <c r="I1344" t="s">
        <v>263</v>
      </c>
      <c r="K1344" t="s">
        <v>1430</v>
      </c>
      <c r="L1344" t="s">
        <v>1409</v>
      </c>
      <c r="N1344" t="s">
        <v>1439</v>
      </c>
      <c r="O1344" t="s">
        <v>1411</v>
      </c>
      <c r="P1344" t="s">
        <v>254</v>
      </c>
      <c r="T1344">
        <v>15000</v>
      </c>
    </row>
    <row r="1345" spans="1:23">
      <c r="A1345" t="s">
        <v>246</v>
      </c>
      <c r="B1345" t="s">
        <v>312</v>
      </c>
      <c r="C1345" t="s">
        <v>53</v>
      </c>
      <c r="D1345" t="s">
        <v>54</v>
      </c>
      <c r="E1345">
        <v>7817853</v>
      </c>
      <c r="F1345">
        <v>44883</v>
      </c>
      <c r="G1345" t="s">
        <v>698</v>
      </c>
      <c r="H1345" s="111">
        <v>44883</v>
      </c>
      <c r="I1345" t="s">
        <v>253</v>
      </c>
      <c r="K1345" t="s">
        <v>1418</v>
      </c>
      <c r="L1345" t="s">
        <v>1409</v>
      </c>
      <c r="N1345" t="s">
        <v>1439</v>
      </c>
      <c r="O1345" t="s">
        <v>1411</v>
      </c>
      <c r="P1345" t="s">
        <v>252</v>
      </c>
      <c r="Q1345" t="s">
        <v>1412</v>
      </c>
      <c r="R1345" t="s">
        <v>1412</v>
      </c>
      <c r="S1345" t="s">
        <v>1412</v>
      </c>
      <c r="T1345">
        <v>15000</v>
      </c>
      <c r="V1345">
        <v>4835.3599999999997</v>
      </c>
      <c r="W1345">
        <v>10221</v>
      </c>
    </row>
    <row r="1346" spans="1:23">
      <c r="A1346" t="s">
        <v>246</v>
      </c>
      <c r="B1346" t="s">
        <v>312</v>
      </c>
      <c r="C1346" t="s">
        <v>53</v>
      </c>
      <c r="D1346" t="s">
        <v>54</v>
      </c>
      <c r="E1346">
        <v>8020484</v>
      </c>
      <c r="F1346">
        <v>44973</v>
      </c>
      <c r="G1346" t="s">
        <v>2509</v>
      </c>
      <c r="H1346" s="111">
        <v>44973</v>
      </c>
      <c r="I1346" t="s">
        <v>263</v>
      </c>
      <c r="K1346" t="s">
        <v>1430</v>
      </c>
      <c r="L1346" t="s">
        <v>1409</v>
      </c>
      <c r="N1346" t="s">
        <v>1431</v>
      </c>
      <c r="O1346" t="s">
        <v>1411</v>
      </c>
      <c r="P1346" t="s">
        <v>254</v>
      </c>
      <c r="T1346">
        <v>30000</v>
      </c>
    </row>
    <row r="1347" spans="1:23">
      <c r="A1347" t="s">
        <v>246</v>
      </c>
      <c r="B1347" t="s">
        <v>312</v>
      </c>
      <c r="C1347" t="s">
        <v>53</v>
      </c>
      <c r="D1347" t="s">
        <v>54</v>
      </c>
      <c r="E1347">
        <v>8644740</v>
      </c>
      <c r="F1347">
        <v>44936</v>
      </c>
      <c r="G1347" t="s">
        <v>1642</v>
      </c>
      <c r="H1347" s="111">
        <v>44936</v>
      </c>
      <c r="I1347" t="s">
        <v>253</v>
      </c>
      <c r="K1347" t="s">
        <v>1418</v>
      </c>
      <c r="L1347" t="s">
        <v>1409</v>
      </c>
      <c r="N1347" t="s">
        <v>1434</v>
      </c>
      <c r="O1347" t="s">
        <v>1411</v>
      </c>
      <c r="P1347" t="s">
        <v>254</v>
      </c>
      <c r="Q1347" t="s">
        <v>1412</v>
      </c>
      <c r="R1347" t="s">
        <v>1412</v>
      </c>
      <c r="S1347" t="s">
        <v>1412</v>
      </c>
      <c r="T1347">
        <v>30000</v>
      </c>
      <c r="V1347">
        <v>5621.11</v>
      </c>
      <c r="W1347">
        <v>7112.36</v>
      </c>
    </row>
    <row r="1348" spans="1:23">
      <c r="A1348" t="s">
        <v>246</v>
      </c>
      <c r="B1348" t="s">
        <v>312</v>
      </c>
      <c r="C1348" t="s">
        <v>53</v>
      </c>
      <c r="D1348" t="s">
        <v>54</v>
      </c>
      <c r="E1348">
        <v>9188712</v>
      </c>
      <c r="F1348">
        <v>44882</v>
      </c>
      <c r="G1348" t="s">
        <v>699</v>
      </c>
      <c r="H1348" s="111">
        <v>44883</v>
      </c>
      <c r="I1348" t="s">
        <v>253</v>
      </c>
      <c r="K1348" t="s">
        <v>1418</v>
      </c>
      <c r="L1348" t="s">
        <v>1438</v>
      </c>
      <c r="N1348" t="s">
        <v>1431</v>
      </c>
      <c r="O1348" t="s">
        <v>1411</v>
      </c>
      <c r="P1348" t="s">
        <v>254</v>
      </c>
      <c r="Q1348" t="s">
        <v>1412</v>
      </c>
      <c r="R1348" t="s">
        <v>1412</v>
      </c>
      <c r="S1348" t="s">
        <v>1412</v>
      </c>
      <c r="T1348">
        <v>30000</v>
      </c>
      <c r="V1348">
        <v>20317.560000000001</v>
      </c>
      <c r="W1348">
        <v>10703.8</v>
      </c>
    </row>
    <row r="1349" spans="1:23">
      <c r="A1349" t="s">
        <v>246</v>
      </c>
      <c r="B1349" t="s">
        <v>312</v>
      </c>
      <c r="C1349" t="s">
        <v>53</v>
      </c>
      <c r="D1349" t="s">
        <v>54</v>
      </c>
      <c r="E1349">
        <v>9188712</v>
      </c>
      <c r="F1349">
        <v>44882</v>
      </c>
      <c r="G1349" t="s">
        <v>699</v>
      </c>
      <c r="H1349" s="111">
        <v>44883</v>
      </c>
      <c r="I1349" t="s">
        <v>253</v>
      </c>
      <c r="K1349" t="s">
        <v>1418</v>
      </c>
      <c r="L1349" t="s">
        <v>1409</v>
      </c>
      <c r="N1349" t="s">
        <v>1431</v>
      </c>
      <c r="O1349" t="s">
        <v>1411</v>
      </c>
      <c r="P1349" t="s">
        <v>254</v>
      </c>
      <c r="Q1349" t="s">
        <v>1412</v>
      </c>
      <c r="R1349" t="s">
        <v>1412</v>
      </c>
      <c r="S1349" t="s">
        <v>1412</v>
      </c>
      <c r="T1349">
        <v>30000</v>
      </c>
      <c r="V1349">
        <v>20317.560000000001</v>
      </c>
      <c r="W1349">
        <v>12599.8</v>
      </c>
    </row>
    <row r="1350" spans="1:23">
      <c r="A1350" t="s">
        <v>246</v>
      </c>
      <c r="B1350" t="s">
        <v>312</v>
      </c>
      <c r="C1350" t="s">
        <v>53</v>
      </c>
      <c r="D1350" t="s">
        <v>54</v>
      </c>
      <c r="E1350">
        <v>10928108</v>
      </c>
      <c r="F1350">
        <v>44907</v>
      </c>
      <c r="G1350" t="s">
        <v>1070</v>
      </c>
      <c r="H1350" s="111">
        <v>44907</v>
      </c>
      <c r="I1350" t="s">
        <v>253</v>
      </c>
      <c r="K1350" t="s">
        <v>1418</v>
      </c>
      <c r="L1350" t="s">
        <v>1409</v>
      </c>
      <c r="N1350" t="s">
        <v>1441</v>
      </c>
      <c r="O1350" t="s">
        <v>1411</v>
      </c>
      <c r="P1350" t="s">
        <v>254</v>
      </c>
      <c r="Q1350" t="s">
        <v>1412</v>
      </c>
      <c r="R1350" t="s">
        <v>1412</v>
      </c>
      <c r="S1350" t="s">
        <v>1412</v>
      </c>
      <c r="T1350">
        <v>15000</v>
      </c>
      <c r="V1350">
        <v>2927.94</v>
      </c>
      <c r="W1350">
        <v>7999.51</v>
      </c>
    </row>
    <row r="1351" spans="1:23">
      <c r="A1351" t="s">
        <v>246</v>
      </c>
      <c r="B1351" t="s">
        <v>312</v>
      </c>
      <c r="C1351" t="s">
        <v>53</v>
      </c>
      <c r="D1351" t="s">
        <v>54</v>
      </c>
      <c r="E1351">
        <v>11313502</v>
      </c>
      <c r="F1351">
        <v>44859</v>
      </c>
      <c r="G1351" t="s">
        <v>599</v>
      </c>
      <c r="H1351" s="111">
        <v>44860</v>
      </c>
      <c r="I1351" t="s">
        <v>253</v>
      </c>
      <c r="K1351" t="s">
        <v>1408</v>
      </c>
      <c r="L1351" t="s">
        <v>1438</v>
      </c>
      <c r="N1351" t="s">
        <v>1421</v>
      </c>
      <c r="O1351" t="s">
        <v>1411</v>
      </c>
      <c r="P1351" t="s">
        <v>254</v>
      </c>
      <c r="Q1351" t="s">
        <v>1412</v>
      </c>
      <c r="R1351" t="s">
        <v>1412</v>
      </c>
      <c r="S1351" t="s">
        <v>1412</v>
      </c>
      <c r="T1351">
        <v>30000</v>
      </c>
      <c r="V1351">
        <v>7928.88</v>
      </c>
      <c r="W1351">
        <v>5</v>
      </c>
    </row>
    <row r="1352" spans="1:23">
      <c r="A1352" t="s">
        <v>246</v>
      </c>
      <c r="B1352" t="s">
        <v>312</v>
      </c>
      <c r="C1352" t="s">
        <v>53</v>
      </c>
      <c r="D1352" t="s">
        <v>54</v>
      </c>
      <c r="E1352">
        <v>11313502</v>
      </c>
      <c r="F1352">
        <v>44859</v>
      </c>
      <c r="G1352" t="s">
        <v>599</v>
      </c>
      <c r="H1352" s="111">
        <v>44860</v>
      </c>
      <c r="I1352" t="s">
        <v>253</v>
      </c>
      <c r="K1352" t="s">
        <v>1408</v>
      </c>
      <c r="L1352" t="s">
        <v>1409</v>
      </c>
      <c r="N1352" t="s">
        <v>1421</v>
      </c>
      <c r="O1352" t="s">
        <v>1411</v>
      </c>
      <c r="P1352" t="s">
        <v>254</v>
      </c>
      <c r="Q1352" t="s">
        <v>1412</v>
      </c>
      <c r="R1352" t="s">
        <v>1412</v>
      </c>
      <c r="S1352" t="s">
        <v>1412</v>
      </c>
      <c r="T1352">
        <v>30000</v>
      </c>
      <c r="V1352">
        <v>7928.88</v>
      </c>
      <c r="W1352">
        <v>15818.89</v>
      </c>
    </row>
    <row r="1353" spans="1:23">
      <c r="A1353" t="s">
        <v>246</v>
      </c>
      <c r="B1353" t="s">
        <v>312</v>
      </c>
      <c r="C1353" t="s">
        <v>53</v>
      </c>
      <c r="D1353" t="s">
        <v>54</v>
      </c>
      <c r="E1353">
        <v>11420738</v>
      </c>
      <c r="F1353">
        <v>44930</v>
      </c>
      <c r="G1353" t="s">
        <v>1643</v>
      </c>
      <c r="H1353" s="111">
        <v>44930</v>
      </c>
      <c r="I1353" t="s">
        <v>253</v>
      </c>
      <c r="K1353" t="s">
        <v>1408</v>
      </c>
      <c r="L1353" t="s">
        <v>1409</v>
      </c>
      <c r="N1353" t="s">
        <v>1423</v>
      </c>
      <c r="O1353" t="s">
        <v>1411</v>
      </c>
      <c r="P1353" t="s">
        <v>254</v>
      </c>
      <c r="Q1353" t="s">
        <v>1412</v>
      </c>
      <c r="R1353" t="s">
        <v>1412</v>
      </c>
      <c r="S1353" t="s">
        <v>1412</v>
      </c>
      <c r="T1353">
        <v>30000</v>
      </c>
      <c r="V1353">
        <v>5101.6899999999996</v>
      </c>
      <c r="W1353">
        <v>21700.400000000001</v>
      </c>
    </row>
    <row r="1354" spans="1:23">
      <c r="A1354" t="s">
        <v>246</v>
      </c>
      <c r="B1354" t="s">
        <v>312</v>
      </c>
      <c r="C1354" t="s">
        <v>53</v>
      </c>
      <c r="D1354" t="s">
        <v>54</v>
      </c>
      <c r="E1354">
        <v>11469705</v>
      </c>
      <c r="F1354">
        <v>44935</v>
      </c>
      <c r="G1354" t="s">
        <v>1644</v>
      </c>
      <c r="H1354" s="111">
        <v>44935</v>
      </c>
      <c r="I1354" t="s">
        <v>263</v>
      </c>
      <c r="K1354" t="s">
        <v>1408</v>
      </c>
      <c r="L1354" t="s">
        <v>1409</v>
      </c>
      <c r="N1354" t="s">
        <v>1441</v>
      </c>
      <c r="O1354" t="s">
        <v>1411</v>
      </c>
      <c r="P1354" t="s">
        <v>254</v>
      </c>
      <c r="S1354" t="s">
        <v>1414</v>
      </c>
      <c r="T1354">
        <v>15000</v>
      </c>
    </row>
    <row r="1355" spans="1:23">
      <c r="A1355" t="s">
        <v>246</v>
      </c>
      <c r="B1355" t="s">
        <v>312</v>
      </c>
      <c r="C1355" t="s">
        <v>53</v>
      </c>
      <c r="D1355" t="s">
        <v>54</v>
      </c>
      <c r="E1355">
        <v>11640058</v>
      </c>
      <c r="F1355">
        <v>44854</v>
      </c>
      <c r="G1355" t="s">
        <v>313</v>
      </c>
      <c r="H1355" s="111">
        <v>44855</v>
      </c>
      <c r="I1355" t="s">
        <v>253</v>
      </c>
      <c r="K1355" t="s">
        <v>1418</v>
      </c>
      <c r="L1355" t="s">
        <v>1438</v>
      </c>
      <c r="N1355" t="s">
        <v>1428</v>
      </c>
      <c r="O1355" t="s">
        <v>1411</v>
      </c>
      <c r="P1355" t="s">
        <v>252</v>
      </c>
      <c r="Q1355" t="s">
        <v>1412</v>
      </c>
      <c r="R1355" t="s">
        <v>1412</v>
      </c>
      <c r="S1355" t="s">
        <v>1412</v>
      </c>
      <c r="T1355">
        <v>15000</v>
      </c>
    </row>
    <row r="1356" spans="1:23">
      <c r="A1356" t="s">
        <v>246</v>
      </c>
      <c r="B1356" t="s">
        <v>312</v>
      </c>
      <c r="C1356" t="s">
        <v>53</v>
      </c>
      <c r="D1356" t="s">
        <v>54</v>
      </c>
      <c r="E1356">
        <v>11640058</v>
      </c>
      <c r="F1356">
        <v>44854</v>
      </c>
      <c r="G1356" t="s">
        <v>313</v>
      </c>
      <c r="H1356" s="111">
        <v>44855</v>
      </c>
      <c r="I1356" t="s">
        <v>253</v>
      </c>
      <c r="K1356" t="s">
        <v>1418</v>
      </c>
      <c r="L1356" t="s">
        <v>1409</v>
      </c>
      <c r="N1356" t="s">
        <v>1428</v>
      </c>
      <c r="O1356" t="s">
        <v>1411</v>
      </c>
      <c r="P1356" t="s">
        <v>252</v>
      </c>
      <c r="Q1356" t="s">
        <v>1412</v>
      </c>
      <c r="R1356" t="s">
        <v>1412</v>
      </c>
      <c r="S1356" t="s">
        <v>1412</v>
      </c>
      <c r="T1356">
        <v>15000</v>
      </c>
      <c r="V1356">
        <v>0</v>
      </c>
      <c r="W1356">
        <v>7600</v>
      </c>
    </row>
    <row r="1357" spans="1:23">
      <c r="A1357" t="s">
        <v>246</v>
      </c>
      <c r="B1357" t="s">
        <v>312</v>
      </c>
      <c r="C1357" t="s">
        <v>53</v>
      </c>
      <c r="D1357" t="s">
        <v>54</v>
      </c>
      <c r="E1357">
        <v>11648520</v>
      </c>
      <c r="F1357">
        <v>44854</v>
      </c>
      <c r="G1357" t="s">
        <v>314</v>
      </c>
      <c r="H1357" s="111">
        <v>44855</v>
      </c>
      <c r="I1357" t="s">
        <v>253</v>
      </c>
      <c r="K1357" t="s">
        <v>1418</v>
      </c>
      <c r="L1357" t="s">
        <v>1409</v>
      </c>
      <c r="N1357" t="s">
        <v>1449</v>
      </c>
      <c r="O1357" t="s">
        <v>1411</v>
      </c>
      <c r="P1357" t="s">
        <v>254</v>
      </c>
      <c r="Q1357" t="s">
        <v>1412</v>
      </c>
      <c r="R1357" t="s">
        <v>1412</v>
      </c>
      <c r="S1357" t="s">
        <v>1412</v>
      </c>
      <c r="T1357">
        <v>30000</v>
      </c>
      <c r="V1357">
        <v>26585.21</v>
      </c>
      <c r="W1357">
        <v>41515.519999999997</v>
      </c>
    </row>
    <row r="1358" spans="1:23">
      <c r="A1358" t="s">
        <v>246</v>
      </c>
      <c r="B1358" t="s">
        <v>312</v>
      </c>
      <c r="C1358" t="s">
        <v>53</v>
      </c>
      <c r="D1358" t="s">
        <v>54</v>
      </c>
      <c r="E1358">
        <v>11718197</v>
      </c>
      <c r="F1358">
        <v>44866</v>
      </c>
      <c r="G1358" t="s">
        <v>700</v>
      </c>
      <c r="H1358" s="111">
        <v>44871</v>
      </c>
      <c r="I1358" t="s">
        <v>253</v>
      </c>
      <c r="K1358" t="s">
        <v>1408</v>
      </c>
      <c r="L1358" t="s">
        <v>1409</v>
      </c>
      <c r="N1358" t="s">
        <v>1465</v>
      </c>
      <c r="O1358" t="s">
        <v>1411</v>
      </c>
      <c r="P1358" t="s">
        <v>254</v>
      </c>
      <c r="Q1358" t="s">
        <v>1412</v>
      </c>
      <c r="R1358" t="s">
        <v>1412</v>
      </c>
      <c r="S1358" t="s">
        <v>1412</v>
      </c>
      <c r="T1358">
        <v>50000</v>
      </c>
      <c r="V1358">
        <v>39190.07</v>
      </c>
      <c r="W1358">
        <v>54797.49</v>
      </c>
    </row>
    <row r="1359" spans="1:23">
      <c r="A1359" t="s">
        <v>246</v>
      </c>
      <c r="B1359" t="s">
        <v>312</v>
      </c>
      <c r="C1359" t="s">
        <v>53</v>
      </c>
      <c r="D1359" t="s">
        <v>54</v>
      </c>
      <c r="E1359">
        <v>11754227</v>
      </c>
      <c r="F1359">
        <v>44876</v>
      </c>
      <c r="G1359" t="s">
        <v>701</v>
      </c>
      <c r="H1359" s="111">
        <v>44876</v>
      </c>
      <c r="I1359" t="s">
        <v>253</v>
      </c>
      <c r="K1359" t="s">
        <v>1408</v>
      </c>
      <c r="L1359" t="s">
        <v>1409</v>
      </c>
      <c r="N1359" t="s">
        <v>1425</v>
      </c>
      <c r="O1359" t="s">
        <v>1411</v>
      </c>
      <c r="P1359" t="s">
        <v>254</v>
      </c>
      <c r="Q1359" t="s">
        <v>1412</v>
      </c>
      <c r="R1359" t="s">
        <v>1412</v>
      </c>
      <c r="S1359" t="s">
        <v>1412</v>
      </c>
      <c r="T1359">
        <v>30000</v>
      </c>
      <c r="V1359">
        <v>6198.59</v>
      </c>
      <c r="W1359">
        <v>14925.28</v>
      </c>
    </row>
    <row r="1360" spans="1:23">
      <c r="A1360" t="s">
        <v>246</v>
      </c>
      <c r="B1360" t="s">
        <v>312</v>
      </c>
      <c r="C1360" t="s">
        <v>53</v>
      </c>
      <c r="D1360" t="s">
        <v>54</v>
      </c>
      <c r="E1360">
        <v>11771793</v>
      </c>
      <c r="F1360">
        <v>44881</v>
      </c>
      <c r="G1360" t="s">
        <v>1071</v>
      </c>
      <c r="H1360" s="111">
        <v>44910</v>
      </c>
      <c r="I1360" t="s">
        <v>263</v>
      </c>
      <c r="K1360" t="s">
        <v>1408</v>
      </c>
      <c r="L1360" t="s">
        <v>1409</v>
      </c>
      <c r="N1360" t="s">
        <v>1495</v>
      </c>
      <c r="O1360" t="s">
        <v>1411</v>
      </c>
      <c r="P1360" t="s">
        <v>254</v>
      </c>
      <c r="Q1360" t="s">
        <v>1414</v>
      </c>
      <c r="R1360" t="s">
        <v>1414</v>
      </c>
      <c r="S1360" t="s">
        <v>1412</v>
      </c>
      <c r="T1360">
        <v>30000</v>
      </c>
    </row>
    <row r="1361" spans="1:23">
      <c r="A1361" t="s">
        <v>246</v>
      </c>
      <c r="B1361" t="s">
        <v>312</v>
      </c>
      <c r="C1361" t="s">
        <v>53</v>
      </c>
      <c r="D1361" t="s">
        <v>54</v>
      </c>
      <c r="E1361">
        <v>11784926</v>
      </c>
      <c r="F1361">
        <v>44883</v>
      </c>
      <c r="G1361" t="s">
        <v>702</v>
      </c>
      <c r="H1361" s="111">
        <v>44883</v>
      </c>
      <c r="I1361" t="s">
        <v>282</v>
      </c>
      <c r="K1361" t="s">
        <v>1408</v>
      </c>
      <c r="L1361" t="s">
        <v>1409</v>
      </c>
      <c r="N1361" t="s">
        <v>1431</v>
      </c>
      <c r="O1361" t="s">
        <v>1411</v>
      </c>
      <c r="P1361" t="s">
        <v>252</v>
      </c>
      <c r="S1361" t="s">
        <v>1414</v>
      </c>
      <c r="T1361">
        <v>15000</v>
      </c>
    </row>
    <row r="1362" spans="1:23">
      <c r="A1362" t="s">
        <v>246</v>
      </c>
      <c r="B1362" t="s">
        <v>312</v>
      </c>
      <c r="C1362" t="s">
        <v>53</v>
      </c>
      <c r="D1362" t="s">
        <v>54</v>
      </c>
      <c r="E1362">
        <v>11864274</v>
      </c>
      <c r="F1362">
        <v>44902</v>
      </c>
      <c r="G1362" t="s">
        <v>1073</v>
      </c>
      <c r="H1362" s="111">
        <v>44902</v>
      </c>
      <c r="I1362" t="s">
        <v>253</v>
      </c>
      <c r="K1362" t="s">
        <v>1408</v>
      </c>
      <c r="L1362" t="s">
        <v>1409</v>
      </c>
      <c r="N1362" t="s">
        <v>1449</v>
      </c>
      <c r="O1362" t="s">
        <v>1411</v>
      </c>
      <c r="P1362" t="s">
        <v>254</v>
      </c>
      <c r="Q1362" t="s">
        <v>1412</v>
      </c>
      <c r="R1362" t="s">
        <v>1412</v>
      </c>
      <c r="S1362" t="s">
        <v>1412</v>
      </c>
      <c r="T1362">
        <v>30000</v>
      </c>
      <c r="V1362">
        <v>19652.27</v>
      </c>
      <c r="W1362">
        <v>33722.400000000001</v>
      </c>
    </row>
    <row r="1363" spans="1:23">
      <c r="A1363" t="s">
        <v>246</v>
      </c>
      <c r="B1363" t="s">
        <v>312</v>
      </c>
      <c r="C1363" t="s">
        <v>53</v>
      </c>
      <c r="D1363" t="s">
        <v>54</v>
      </c>
      <c r="E1363">
        <v>11905409</v>
      </c>
      <c r="F1363">
        <v>44914</v>
      </c>
      <c r="G1363" t="s">
        <v>1075</v>
      </c>
      <c r="H1363" s="111">
        <v>44914</v>
      </c>
      <c r="I1363" t="s">
        <v>253</v>
      </c>
      <c r="K1363" t="s">
        <v>1408</v>
      </c>
      <c r="L1363" t="s">
        <v>1409</v>
      </c>
      <c r="N1363" t="s">
        <v>1420</v>
      </c>
      <c r="O1363" t="s">
        <v>1411</v>
      </c>
      <c r="P1363" t="s">
        <v>254</v>
      </c>
      <c r="Q1363" t="s">
        <v>1412</v>
      </c>
      <c r="R1363" t="s">
        <v>1412</v>
      </c>
      <c r="S1363" t="s">
        <v>1412</v>
      </c>
      <c r="T1363">
        <v>30000</v>
      </c>
      <c r="V1363">
        <v>514.86</v>
      </c>
      <c r="W1363">
        <v>26238.38</v>
      </c>
    </row>
    <row r="1364" spans="1:23">
      <c r="A1364" t="s">
        <v>246</v>
      </c>
      <c r="B1364" t="s">
        <v>312</v>
      </c>
      <c r="C1364" t="s">
        <v>53</v>
      </c>
      <c r="D1364" t="s">
        <v>54</v>
      </c>
      <c r="E1364">
        <v>11964243</v>
      </c>
      <c r="F1364">
        <v>44929</v>
      </c>
      <c r="G1364" t="s">
        <v>1645</v>
      </c>
      <c r="H1364" s="111">
        <v>44929</v>
      </c>
      <c r="I1364" t="s">
        <v>253</v>
      </c>
      <c r="K1364" t="s">
        <v>1408</v>
      </c>
      <c r="L1364" t="s">
        <v>1409</v>
      </c>
      <c r="N1364" t="s">
        <v>1439</v>
      </c>
      <c r="O1364" t="s">
        <v>1411</v>
      </c>
      <c r="P1364" t="s">
        <v>252</v>
      </c>
      <c r="Q1364" t="s">
        <v>1412</v>
      </c>
      <c r="R1364" t="s">
        <v>1412</v>
      </c>
      <c r="S1364" t="s">
        <v>1412</v>
      </c>
      <c r="T1364">
        <v>15000</v>
      </c>
      <c r="V1364">
        <v>0</v>
      </c>
      <c r="W1364">
        <v>5585</v>
      </c>
    </row>
    <row r="1365" spans="1:23">
      <c r="A1365" t="s">
        <v>246</v>
      </c>
      <c r="B1365" t="s">
        <v>312</v>
      </c>
      <c r="C1365" t="s">
        <v>53</v>
      </c>
      <c r="D1365" t="s">
        <v>54</v>
      </c>
      <c r="E1365">
        <v>11991543</v>
      </c>
      <c r="F1365">
        <v>44937</v>
      </c>
      <c r="G1365" t="s">
        <v>1646</v>
      </c>
      <c r="H1365" s="111">
        <v>44937</v>
      </c>
      <c r="I1365" t="s">
        <v>253</v>
      </c>
      <c r="K1365" t="s">
        <v>1408</v>
      </c>
      <c r="L1365" t="s">
        <v>1409</v>
      </c>
      <c r="N1365" t="s">
        <v>1425</v>
      </c>
      <c r="O1365" t="s">
        <v>1411</v>
      </c>
      <c r="P1365" t="s">
        <v>254</v>
      </c>
      <c r="Q1365" t="s">
        <v>1412</v>
      </c>
      <c r="R1365" t="s">
        <v>1412</v>
      </c>
      <c r="S1365" t="s">
        <v>1412</v>
      </c>
      <c r="T1365">
        <v>150000</v>
      </c>
      <c r="V1365">
        <v>296.94</v>
      </c>
      <c r="W1365">
        <v>1026.73</v>
      </c>
    </row>
    <row r="1366" spans="1:23">
      <c r="A1366" t="s">
        <v>246</v>
      </c>
      <c r="B1366" t="s">
        <v>312</v>
      </c>
      <c r="C1366" t="s">
        <v>53</v>
      </c>
      <c r="D1366" t="s">
        <v>54</v>
      </c>
      <c r="E1366">
        <v>11992166</v>
      </c>
      <c r="F1366">
        <v>44942</v>
      </c>
      <c r="G1366" t="s">
        <v>1647</v>
      </c>
      <c r="H1366" s="111">
        <v>44942</v>
      </c>
      <c r="I1366" t="s">
        <v>282</v>
      </c>
      <c r="K1366" t="s">
        <v>1408</v>
      </c>
      <c r="L1366" t="s">
        <v>1409</v>
      </c>
      <c r="N1366" t="s">
        <v>1421</v>
      </c>
      <c r="O1366" t="s">
        <v>1411</v>
      </c>
      <c r="P1366" t="s">
        <v>254</v>
      </c>
      <c r="T1366">
        <v>60000</v>
      </c>
    </row>
    <row r="1367" spans="1:23">
      <c r="A1367" t="s">
        <v>246</v>
      </c>
      <c r="B1367" t="s">
        <v>312</v>
      </c>
      <c r="C1367" t="s">
        <v>53</v>
      </c>
      <c r="D1367" t="s">
        <v>54</v>
      </c>
      <c r="E1367">
        <v>12014997</v>
      </c>
      <c r="F1367">
        <v>44944</v>
      </c>
      <c r="G1367" t="s">
        <v>1648</v>
      </c>
      <c r="H1367" s="111">
        <v>44944</v>
      </c>
      <c r="I1367" t="s">
        <v>253</v>
      </c>
      <c r="K1367" t="s">
        <v>1408</v>
      </c>
      <c r="L1367" t="s">
        <v>1409</v>
      </c>
      <c r="N1367" t="s">
        <v>1431</v>
      </c>
      <c r="O1367" t="s">
        <v>1411</v>
      </c>
      <c r="P1367" t="s">
        <v>252</v>
      </c>
      <c r="Q1367" t="s">
        <v>1412</v>
      </c>
      <c r="R1367" t="s">
        <v>1412</v>
      </c>
      <c r="S1367" t="s">
        <v>1412</v>
      </c>
      <c r="T1367">
        <v>15000</v>
      </c>
      <c r="V1367">
        <v>3734.4</v>
      </c>
      <c r="W1367">
        <v>6923</v>
      </c>
    </row>
    <row r="1368" spans="1:23">
      <c r="A1368" t="s">
        <v>246</v>
      </c>
      <c r="B1368" t="s">
        <v>312</v>
      </c>
      <c r="C1368" t="s">
        <v>53</v>
      </c>
      <c r="D1368" t="s">
        <v>54</v>
      </c>
      <c r="E1368">
        <v>12016431</v>
      </c>
      <c r="F1368">
        <v>44999</v>
      </c>
      <c r="G1368" t="s">
        <v>3257</v>
      </c>
      <c r="H1368" s="111">
        <v>45030</v>
      </c>
      <c r="I1368" t="s">
        <v>253</v>
      </c>
      <c r="K1368" t="s">
        <v>1430</v>
      </c>
      <c r="L1368" t="s">
        <v>1409</v>
      </c>
      <c r="N1368" t="s">
        <v>1420</v>
      </c>
      <c r="O1368" t="s">
        <v>1411</v>
      </c>
      <c r="P1368" t="s">
        <v>254</v>
      </c>
      <c r="Q1368" t="s">
        <v>1412</v>
      </c>
      <c r="R1368" t="s">
        <v>1412</v>
      </c>
      <c r="S1368" t="s">
        <v>1412</v>
      </c>
      <c r="T1368">
        <v>30000</v>
      </c>
      <c r="V1368">
        <v>0</v>
      </c>
      <c r="W1368">
        <v>3473.18</v>
      </c>
    </row>
    <row r="1369" spans="1:23">
      <c r="A1369" t="s">
        <v>246</v>
      </c>
      <c r="B1369" t="s">
        <v>312</v>
      </c>
      <c r="C1369" t="s">
        <v>53</v>
      </c>
      <c r="D1369" t="s">
        <v>54</v>
      </c>
      <c r="E1369">
        <v>12032411</v>
      </c>
      <c r="F1369">
        <v>44949</v>
      </c>
      <c r="G1369" t="s">
        <v>1649</v>
      </c>
      <c r="H1369" s="111">
        <v>44949</v>
      </c>
      <c r="I1369" t="s">
        <v>263</v>
      </c>
      <c r="K1369" t="s">
        <v>1418</v>
      </c>
      <c r="L1369" t="s">
        <v>1409</v>
      </c>
      <c r="N1369" t="s">
        <v>1449</v>
      </c>
      <c r="O1369" t="s">
        <v>1411</v>
      </c>
      <c r="P1369" t="s">
        <v>254</v>
      </c>
      <c r="T1369">
        <v>15000</v>
      </c>
    </row>
    <row r="1370" spans="1:23">
      <c r="A1370" t="s">
        <v>246</v>
      </c>
      <c r="B1370" t="s">
        <v>312</v>
      </c>
      <c r="C1370" t="s">
        <v>53</v>
      </c>
      <c r="D1370" t="s">
        <v>54</v>
      </c>
      <c r="E1370">
        <v>12058863</v>
      </c>
      <c r="F1370">
        <v>44954</v>
      </c>
      <c r="G1370" t="s">
        <v>1650</v>
      </c>
      <c r="H1370" s="111">
        <v>44954</v>
      </c>
      <c r="I1370" t="s">
        <v>263</v>
      </c>
      <c r="K1370" t="s">
        <v>1408</v>
      </c>
      <c r="L1370" t="s">
        <v>1438</v>
      </c>
      <c r="N1370" t="s">
        <v>1456</v>
      </c>
      <c r="O1370" t="s">
        <v>1411</v>
      </c>
      <c r="P1370" t="s">
        <v>252</v>
      </c>
      <c r="Q1370" t="s">
        <v>1414</v>
      </c>
      <c r="R1370" t="s">
        <v>1414</v>
      </c>
      <c r="S1370" t="s">
        <v>1412</v>
      </c>
      <c r="T1370">
        <v>30000</v>
      </c>
    </row>
    <row r="1371" spans="1:23">
      <c r="A1371" t="s">
        <v>246</v>
      </c>
      <c r="B1371" t="s">
        <v>312</v>
      </c>
      <c r="C1371" t="s">
        <v>53</v>
      </c>
      <c r="D1371" t="s">
        <v>54</v>
      </c>
      <c r="E1371">
        <v>12058863</v>
      </c>
      <c r="F1371">
        <v>44954</v>
      </c>
      <c r="G1371" t="s">
        <v>1650</v>
      </c>
      <c r="H1371" s="111">
        <v>44954</v>
      </c>
      <c r="I1371" t="s">
        <v>263</v>
      </c>
      <c r="K1371" t="s">
        <v>1408</v>
      </c>
      <c r="L1371" t="s">
        <v>1409</v>
      </c>
      <c r="N1371" t="s">
        <v>1456</v>
      </c>
      <c r="O1371" t="s">
        <v>1411</v>
      </c>
      <c r="P1371" t="s">
        <v>252</v>
      </c>
      <c r="Q1371" t="s">
        <v>1414</v>
      </c>
      <c r="R1371" t="s">
        <v>1414</v>
      </c>
      <c r="S1371" t="s">
        <v>1412</v>
      </c>
      <c r="T1371">
        <v>30000</v>
      </c>
    </row>
    <row r="1372" spans="1:23">
      <c r="A1372" t="s">
        <v>246</v>
      </c>
      <c r="B1372" t="s">
        <v>312</v>
      </c>
      <c r="C1372" t="s">
        <v>53</v>
      </c>
      <c r="D1372" t="s">
        <v>54</v>
      </c>
      <c r="E1372">
        <v>12078342</v>
      </c>
      <c r="F1372">
        <v>44958</v>
      </c>
      <c r="G1372" t="s">
        <v>2511</v>
      </c>
      <c r="H1372" s="111">
        <v>44958</v>
      </c>
      <c r="I1372" t="s">
        <v>282</v>
      </c>
      <c r="K1372" t="s">
        <v>1418</v>
      </c>
      <c r="L1372" t="s">
        <v>1409</v>
      </c>
      <c r="N1372" t="s">
        <v>1431</v>
      </c>
      <c r="O1372" t="s">
        <v>1411</v>
      </c>
      <c r="P1372" t="s">
        <v>252</v>
      </c>
      <c r="S1372" t="s">
        <v>1414</v>
      </c>
      <c r="T1372">
        <v>10000</v>
      </c>
    </row>
    <row r="1373" spans="1:23">
      <c r="A1373" t="s">
        <v>246</v>
      </c>
      <c r="B1373" t="s">
        <v>312</v>
      </c>
      <c r="C1373" t="s">
        <v>53</v>
      </c>
      <c r="D1373" t="s">
        <v>54</v>
      </c>
      <c r="E1373">
        <v>12090752</v>
      </c>
      <c r="F1373">
        <v>44960</v>
      </c>
      <c r="G1373" t="s">
        <v>2512</v>
      </c>
      <c r="H1373" s="111">
        <v>44960</v>
      </c>
      <c r="I1373" t="s">
        <v>263</v>
      </c>
      <c r="K1373" t="s">
        <v>1408</v>
      </c>
      <c r="L1373" t="s">
        <v>1409</v>
      </c>
      <c r="N1373" t="s">
        <v>1436</v>
      </c>
      <c r="O1373" t="s">
        <v>1411</v>
      </c>
      <c r="P1373" t="s">
        <v>252</v>
      </c>
      <c r="S1373" t="s">
        <v>1414</v>
      </c>
      <c r="T1373">
        <v>10000</v>
      </c>
    </row>
    <row r="1374" spans="1:23">
      <c r="A1374" t="s">
        <v>246</v>
      </c>
      <c r="B1374" t="s">
        <v>312</v>
      </c>
      <c r="C1374" t="s">
        <v>53</v>
      </c>
      <c r="D1374" t="s">
        <v>54</v>
      </c>
      <c r="E1374">
        <v>12125917</v>
      </c>
      <c r="F1374">
        <v>44971</v>
      </c>
      <c r="G1374" t="s">
        <v>2513</v>
      </c>
      <c r="H1374" s="111">
        <v>44971</v>
      </c>
      <c r="I1374" t="s">
        <v>263</v>
      </c>
      <c r="K1374" t="s">
        <v>1408</v>
      </c>
      <c r="L1374" t="s">
        <v>1409</v>
      </c>
      <c r="N1374" t="s">
        <v>1423</v>
      </c>
      <c r="O1374" t="s">
        <v>1411</v>
      </c>
      <c r="P1374" t="s">
        <v>254</v>
      </c>
      <c r="S1374" t="s">
        <v>1414</v>
      </c>
      <c r="T1374">
        <v>30000</v>
      </c>
    </row>
    <row r="1375" spans="1:23">
      <c r="A1375" t="s">
        <v>246</v>
      </c>
      <c r="B1375" t="s">
        <v>941</v>
      </c>
      <c r="C1375" t="s">
        <v>741</v>
      </c>
      <c r="D1375" t="s">
        <v>46</v>
      </c>
      <c r="E1375">
        <v>11861146</v>
      </c>
      <c r="F1375">
        <v>44922</v>
      </c>
      <c r="G1375" t="s">
        <v>1317</v>
      </c>
      <c r="H1375" s="111">
        <v>44922</v>
      </c>
      <c r="I1375" t="s">
        <v>263</v>
      </c>
      <c r="K1375" t="s">
        <v>1408</v>
      </c>
      <c r="L1375" t="s">
        <v>1409</v>
      </c>
      <c r="N1375" t="s">
        <v>1420</v>
      </c>
      <c r="O1375" t="s">
        <v>1411</v>
      </c>
      <c r="P1375" t="s">
        <v>254</v>
      </c>
      <c r="T1375">
        <v>15000</v>
      </c>
    </row>
    <row r="1376" spans="1:23">
      <c r="A1376" t="s">
        <v>246</v>
      </c>
      <c r="B1376" t="s">
        <v>941</v>
      </c>
      <c r="C1376" t="s">
        <v>45</v>
      </c>
      <c r="D1376" t="s">
        <v>46</v>
      </c>
      <c r="E1376">
        <v>11373604</v>
      </c>
      <c r="F1376">
        <v>44953</v>
      </c>
      <c r="G1376" t="s">
        <v>1550</v>
      </c>
      <c r="H1376" s="111">
        <v>44956</v>
      </c>
      <c r="I1376" t="s">
        <v>282</v>
      </c>
      <c r="K1376" t="s">
        <v>1408</v>
      </c>
      <c r="L1376" t="s">
        <v>1409</v>
      </c>
      <c r="N1376" t="s">
        <v>1425</v>
      </c>
      <c r="O1376" t="s">
        <v>1411</v>
      </c>
      <c r="P1376" t="s">
        <v>254</v>
      </c>
      <c r="S1376" t="s">
        <v>1414</v>
      </c>
      <c r="T1376">
        <v>50000</v>
      </c>
    </row>
    <row r="1377" spans="1:23">
      <c r="A1377" t="s">
        <v>246</v>
      </c>
      <c r="B1377" t="s">
        <v>941</v>
      </c>
      <c r="C1377" t="s">
        <v>45</v>
      </c>
      <c r="D1377" t="s">
        <v>46</v>
      </c>
      <c r="E1377">
        <v>11969101</v>
      </c>
      <c r="F1377">
        <v>44949</v>
      </c>
      <c r="G1377" t="s">
        <v>1551</v>
      </c>
      <c r="H1377" s="111">
        <v>44949</v>
      </c>
      <c r="I1377" t="s">
        <v>263</v>
      </c>
      <c r="K1377" t="s">
        <v>1408</v>
      </c>
      <c r="L1377" t="s">
        <v>1409</v>
      </c>
      <c r="N1377" t="s">
        <v>1420</v>
      </c>
      <c r="O1377" t="s">
        <v>1411</v>
      </c>
      <c r="P1377" t="s">
        <v>252</v>
      </c>
      <c r="T1377">
        <v>15000</v>
      </c>
    </row>
    <row r="1378" spans="1:23">
      <c r="A1378" t="s">
        <v>246</v>
      </c>
      <c r="B1378" t="s">
        <v>941</v>
      </c>
      <c r="C1378" t="s">
        <v>45</v>
      </c>
      <c r="D1378" t="s">
        <v>46</v>
      </c>
      <c r="E1378">
        <v>11973859</v>
      </c>
      <c r="F1378">
        <v>44931</v>
      </c>
      <c r="G1378" t="s">
        <v>1552</v>
      </c>
      <c r="H1378" s="111">
        <v>44931</v>
      </c>
      <c r="I1378" t="s">
        <v>282</v>
      </c>
      <c r="K1378" t="s">
        <v>1418</v>
      </c>
      <c r="L1378" t="s">
        <v>1409</v>
      </c>
      <c r="N1378" t="s">
        <v>1410</v>
      </c>
      <c r="O1378" t="s">
        <v>1411</v>
      </c>
      <c r="P1378" t="s">
        <v>252</v>
      </c>
      <c r="Q1378" t="s">
        <v>1414</v>
      </c>
      <c r="R1378" t="s">
        <v>1414</v>
      </c>
      <c r="S1378" t="s">
        <v>1412</v>
      </c>
      <c r="T1378">
        <v>90000</v>
      </c>
    </row>
    <row r="1379" spans="1:23">
      <c r="A1379" t="s">
        <v>246</v>
      </c>
      <c r="B1379" t="s">
        <v>941</v>
      </c>
      <c r="C1379" t="s">
        <v>45</v>
      </c>
      <c r="D1379" t="s">
        <v>46</v>
      </c>
      <c r="E1379">
        <v>11985922</v>
      </c>
      <c r="F1379">
        <v>44936</v>
      </c>
      <c r="G1379" t="s">
        <v>1553</v>
      </c>
      <c r="H1379" s="111">
        <v>44936</v>
      </c>
      <c r="I1379" t="s">
        <v>253</v>
      </c>
      <c r="K1379" t="s">
        <v>1408</v>
      </c>
      <c r="L1379" t="s">
        <v>1409</v>
      </c>
      <c r="N1379" t="s">
        <v>1421</v>
      </c>
      <c r="O1379" t="s">
        <v>1411</v>
      </c>
      <c r="P1379" t="s">
        <v>252</v>
      </c>
      <c r="Q1379" t="s">
        <v>1412</v>
      </c>
      <c r="R1379" t="s">
        <v>1412</v>
      </c>
      <c r="S1379" t="s">
        <v>1412</v>
      </c>
      <c r="T1379">
        <v>15000</v>
      </c>
      <c r="V1379">
        <v>0</v>
      </c>
      <c r="W1379">
        <v>3538.57</v>
      </c>
    </row>
    <row r="1380" spans="1:23">
      <c r="A1380" t="s">
        <v>246</v>
      </c>
      <c r="B1380" t="s">
        <v>941</v>
      </c>
      <c r="C1380" t="s">
        <v>45</v>
      </c>
      <c r="D1380" t="s">
        <v>46</v>
      </c>
      <c r="E1380">
        <v>12001235</v>
      </c>
      <c r="F1380">
        <v>44939</v>
      </c>
      <c r="G1380" t="s">
        <v>1554</v>
      </c>
      <c r="H1380" s="111">
        <v>44942</v>
      </c>
      <c r="I1380" t="s">
        <v>253</v>
      </c>
      <c r="K1380" t="s">
        <v>1430</v>
      </c>
      <c r="L1380" t="s">
        <v>1409</v>
      </c>
      <c r="N1380" t="s">
        <v>1439</v>
      </c>
      <c r="O1380" t="s">
        <v>1411</v>
      </c>
      <c r="P1380" t="s">
        <v>254</v>
      </c>
      <c r="Q1380" t="s">
        <v>1412</v>
      </c>
      <c r="R1380" t="s">
        <v>1412</v>
      </c>
      <c r="S1380" t="s">
        <v>1412</v>
      </c>
      <c r="T1380">
        <v>15000</v>
      </c>
      <c r="V1380">
        <v>0</v>
      </c>
      <c r="W1380">
        <v>1265</v>
      </c>
    </row>
    <row r="1381" spans="1:23">
      <c r="A1381" t="s">
        <v>246</v>
      </c>
      <c r="B1381" t="s">
        <v>156</v>
      </c>
      <c r="C1381" t="s">
        <v>45</v>
      </c>
      <c r="D1381" t="s">
        <v>46</v>
      </c>
      <c r="E1381">
        <v>79327</v>
      </c>
      <c r="F1381">
        <v>44876</v>
      </c>
      <c r="G1381" t="s">
        <v>803</v>
      </c>
      <c r="H1381" s="111">
        <v>44889</v>
      </c>
      <c r="I1381" t="s">
        <v>253</v>
      </c>
      <c r="K1381" t="s">
        <v>1418</v>
      </c>
      <c r="L1381" t="s">
        <v>1409</v>
      </c>
      <c r="N1381" t="s">
        <v>1444</v>
      </c>
      <c r="O1381" t="s">
        <v>1411</v>
      </c>
      <c r="P1381" t="s">
        <v>254</v>
      </c>
      <c r="Q1381" t="s">
        <v>1412</v>
      </c>
      <c r="R1381" t="s">
        <v>1412</v>
      </c>
      <c r="S1381" t="s">
        <v>1412</v>
      </c>
      <c r="T1381">
        <v>15000</v>
      </c>
      <c r="V1381">
        <v>919.94</v>
      </c>
      <c r="W1381">
        <v>3776.7</v>
      </c>
    </row>
    <row r="1382" spans="1:23">
      <c r="A1382" t="s">
        <v>246</v>
      </c>
      <c r="B1382" t="s">
        <v>156</v>
      </c>
      <c r="C1382" t="s">
        <v>45</v>
      </c>
      <c r="D1382" t="s">
        <v>46</v>
      </c>
      <c r="E1382">
        <v>1605172</v>
      </c>
      <c r="F1382">
        <v>44875</v>
      </c>
      <c r="G1382" t="s">
        <v>804</v>
      </c>
      <c r="H1382" s="111">
        <v>44881</v>
      </c>
      <c r="I1382" t="s">
        <v>253</v>
      </c>
      <c r="K1382" t="s">
        <v>1418</v>
      </c>
      <c r="L1382" t="s">
        <v>1409</v>
      </c>
      <c r="N1382" t="s">
        <v>1425</v>
      </c>
      <c r="O1382" t="s">
        <v>1411</v>
      </c>
      <c r="P1382" t="s">
        <v>254</v>
      </c>
      <c r="Q1382" t="s">
        <v>1412</v>
      </c>
      <c r="R1382" t="s">
        <v>1412</v>
      </c>
      <c r="S1382" t="s">
        <v>1412</v>
      </c>
      <c r="T1382">
        <v>15000</v>
      </c>
      <c r="V1382">
        <v>811.27</v>
      </c>
      <c r="W1382">
        <v>3624.15</v>
      </c>
    </row>
    <row r="1383" spans="1:23">
      <c r="A1383" t="s">
        <v>246</v>
      </c>
      <c r="B1383" t="s">
        <v>156</v>
      </c>
      <c r="C1383" t="s">
        <v>45</v>
      </c>
      <c r="D1383" t="s">
        <v>46</v>
      </c>
      <c r="E1383">
        <v>11325328</v>
      </c>
      <c r="F1383">
        <v>44865</v>
      </c>
      <c r="G1383" t="s">
        <v>806</v>
      </c>
      <c r="H1383" s="111">
        <v>44866</v>
      </c>
      <c r="I1383" t="s">
        <v>253</v>
      </c>
      <c r="K1383" t="s">
        <v>1408</v>
      </c>
      <c r="L1383" t="s">
        <v>1409</v>
      </c>
      <c r="N1383" t="s">
        <v>1431</v>
      </c>
      <c r="O1383" t="s">
        <v>1411</v>
      </c>
      <c r="P1383" t="s">
        <v>254</v>
      </c>
      <c r="Q1383" t="s">
        <v>1412</v>
      </c>
      <c r="R1383" t="s">
        <v>1412</v>
      </c>
      <c r="S1383" t="s">
        <v>1412</v>
      </c>
      <c r="T1383">
        <v>15000</v>
      </c>
      <c r="V1383">
        <v>4072.73</v>
      </c>
      <c r="W1383">
        <v>7453</v>
      </c>
    </row>
    <row r="1384" spans="1:23">
      <c r="A1384" t="s">
        <v>246</v>
      </c>
      <c r="B1384" t="s">
        <v>156</v>
      </c>
      <c r="C1384" t="s">
        <v>45</v>
      </c>
      <c r="D1384" t="s">
        <v>46</v>
      </c>
      <c r="E1384">
        <v>11592506</v>
      </c>
      <c r="F1384">
        <v>44854</v>
      </c>
      <c r="G1384" t="s">
        <v>352</v>
      </c>
      <c r="H1384" s="111">
        <v>44855</v>
      </c>
      <c r="I1384" t="s">
        <v>282</v>
      </c>
      <c r="K1384" t="s">
        <v>1408</v>
      </c>
      <c r="L1384" t="s">
        <v>1409</v>
      </c>
      <c r="N1384" t="s">
        <v>1440</v>
      </c>
      <c r="O1384" t="s">
        <v>1411</v>
      </c>
      <c r="P1384" t="s">
        <v>252</v>
      </c>
      <c r="S1384" t="s">
        <v>1414</v>
      </c>
      <c r="T1384">
        <v>15000</v>
      </c>
    </row>
    <row r="1385" spans="1:23">
      <c r="A1385" t="s">
        <v>246</v>
      </c>
      <c r="B1385" t="s">
        <v>156</v>
      </c>
      <c r="C1385" t="s">
        <v>45</v>
      </c>
      <c r="D1385" t="s">
        <v>46</v>
      </c>
      <c r="E1385">
        <v>11626521</v>
      </c>
      <c r="F1385">
        <v>44852</v>
      </c>
      <c r="G1385" t="s">
        <v>353</v>
      </c>
      <c r="H1385" s="111">
        <v>44854</v>
      </c>
      <c r="I1385" t="s">
        <v>253</v>
      </c>
      <c r="K1385" t="s">
        <v>1418</v>
      </c>
      <c r="L1385" t="s">
        <v>1409</v>
      </c>
      <c r="N1385" t="s">
        <v>1425</v>
      </c>
      <c r="O1385" t="s">
        <v>1411</v>
      </c>
      <c r="P1385" t="s">
        <v>252</v>
      </c>
      <c r="Q1385" t="s">
        <v>1412</v>
      </c>
      <c r="R1385" t="s">
        <v>1412</v>
      </c>
      <c r="S1385" t="s">
        <v>1412</v>
      </c>
      <c r="T1385">
        <v>15000</v>
      </c>
      <c r="V1385">
        <v>932.1</v>
      </c>
      <c r="W1385">
        <v>4188.3</v>
      </c>
    </row>
    <row r="1386" spans="1:23">
      <c r="A1386" t="s">
        <v>246</v>
      </c>
      <c r="B1386" t="s">
        <v>156</v>
      </c>
      <c r="C1386" t="s">
        <v>45</v>
      </c>
      <c r="D1386" t="s">
        <v>46</v>
      </c>
      <c r="E1386">
        <v>11683522</v>
      </c>
      <c r="F1386">
        <v>44860</v>
      </c>
      <c r="G1386" t="s">
        <v>807</v>
      </c>
      <c r="H1386" s="111">
        <v>44866</v>
      </c>
      <c r="I1386" t="s">
        <v>282</v>
      </c>
      <c r="K1386" t="s">
        <v>1408</v>
      </c>
      <c r="L1386" t="s">
        <v>1409</v>
      </c>
      <c r="N1386" t="s">
        <v>1422</v>
      </c>
      <c r="O1386" t="s">
        <v>1411</v>
      </c>
      <c r="P1386" t="s">
        <v>252</v>
      </c>
      <c r="Q1386" t="s">
        <v>1414</v>
      </c>
      <c r="R1386" t="s">
        <v>1414</v>
      </c>
      <c r="S1386" t="s">
        <v>1412</v>
      </c>
      <c r="T1386">
        <v>25000</v>
      </c>
    </row>
    <row r="1387" spans="1:23">
      <c r="A1387" t="s">
        <v>246</v>
      </c>
      <c r="B1387" t="s">
        <v>156</v>
      </c>
      <c r="C1387" t="s">
        <v>45</v>
      </c>
      <c r="D1387" t="s">
        <v>46</v>
      </c>
      <c r="E1387">
        <v>11692568</v>
      </c>
      <c r="F1387">
        <v>44861</v>
      </c>
      <c r="G1387" t="s">
        <v>604</v>
      </c>
      <c r="H1387" s="111">
        <v>44862</v>
      </c>
      <c r="I1387" t="s">
        <v>253</v>
      </c>
      <c r="K1387" t="s">
        <v>1408</v>
      </c>
      <c r="L1387" t="s">
        <v>1409</v>
      </c>
      <c r="N1387" t="s">
        <v>1444</v>
      </c>
      <c r="O1387" t="s">
        <v>1411</v>
      </c>
      <c r="P1387" t="s">
        <v>254</v>
      </c>
      <c r="Q1387" t="s">
        <v>1412</v>
      </c>
      <c r="R1387" t="s">
        <v>1412</v>
      </c>
      <c r="S1387" t="s">
        <v>1412</v>
      </c>
      <c r="T1387">
        <v>15000</v>
      </c>
      <c r="V1387">
        <v>0</v>
      </c>
      <c r="W1387">
        <v>5882.78</v>
      </c>
    </row>
    <row r="1388" spans="1:23">
      <c r="A1388" t="s">
        <v>246</v>
      </c>
      <c r="B1388" t="s">
        <v>156</v>
      </c>
      <c r="C1388" t="s">
        <v>45</v>
      </c>
      <c r="D1388" t="s">
        <v>46</v>
      </c>
      <c r="E1388">
        <v>11717419</v>
      </c>
      <c r="F1388">
        <v>44872</v>
      </c>
      <c r="G1388" t="s">
        <v>808</v>
      </c>
      <c r="H1388" s="111">
        <v>44873</v>
      </c>
      <c r="I1388" t="s">
        <v>253</v>
      </c>
      <c r="K1388" t="s">
        <v>1408</v>
      </c>
      <c r="L1388" t="s">
        <v>1409</v>
      </c>
      <c r="N1388" t="s">
        <v>1433</v>
      </c>
      <c r="O1388" t="s">
        <v>1411</v>
      </c>
      <c r="P1388" t="s">
        <v>254</v>
      </c>
      <c r="Q1388" t="s">
        <v>1412</v>
      </c>
      <c r="R1388" t="s">
        <v>1412</v>
      </c>
      <c r="S1388" t="s">
        <v>1412</v>
      </c>
      <c r="T1388">
        <v>15000</v>
      </c>
      <c r="V1388">
        <v>6884.58</v>
      </c>
      <c r="W1388">
        <v>16459.61</v>
      </c>
    </row>
    <row r="1389" spans="1:23">
      <c r="A1389" t="s">
        <v>246</v>
      </c>
      <c r="B1389" t="s">
        <v>156</v>
      </c>
      <c r="C1389" t="s">
        <v>45</v>
      </c>
      <c r="D1389" t="s">
        <v>46</v>
      </c>
      <c r="E1389">
        <v>11717957</v>
      </c>
      <c r="F1389">
        <v>44866</v>
      </c>
      <c r="G1389" t="s">
        <v>809</v>
      </c>
      <c r="H1389" s="111">
        <v>44868</v>
      </c>
      <c r="I1389" t="s">
        <v>263</v>
      </c>
      <c r="K1389" t="s">
        <v>1408</v>
      </c>
      <c r="L1389" t="s">
        <v>1409</v>
      </c>
      <c r="N1389" t="s">
        <v>1432</v>
      </c>
      <c r="O1389" t="s">
        <v>1411</v>
      </c>
      <c r="P1389" t="s">
        <v>252</v>
      </c>
      <c r="S1389" t="s">
        <v>1414</v>
      </c>
      <c r="T1389">
        <v>15000</v>
      </c>
    </row>
    <row r="1390" spans="1:23">
      <c r="A1390" t="s">
        <v>246</v>
      </c>
      <c r="B1390" t="s">
        <v>156</v>
      </c>
      <c r="C1390" t="s">
        <v>45</v>
      </c>
      <c r="D1390" t="s">
        <v>46</v>
      </c>
      <c r="E1390">
        <v>11732494</v>
      </c>
      <c r="F1390">
        <v>44869</v>
      </c>
      <c r="G1390" t="s">
        <v>810</v>
      </c>
      <c r="H1390" s="111">
        <v>44872</v>
      </c>
      <c r="I1390" t="s">
        <v>282</v>
      </c>
      <c r="K1390" t="s">
        <v>1408</v>
      </c>
      <c r="L1390" t="s">
        <v>1409</v>
      </c>
      <c r="N1390" t="s">
        <v>1473</v>
      </c>
      <c r="O1390" t="s">
        <v>1411</v>
      </c>
      <c r="P1390" t="s">
        <v>252</v>
      </c>
      <c r="Q1390" t="s">
        <v>1414</v>
      </c>
      <c r="R1390" t="s">
        <v>1414</v>
      </c>
      <c r="S1390" t="s">
        <v>1412</v>
      </c>
      <c r="T1390">
        <v>15000</v>
      </c>
    </row>
    <row r="1391" spans="1:23">
      <c r="A1391" t="s">
        <v>246</v>
      </c>
      <c r="B1391" t="s">
        <v>156</v>
      </c>
      <c r="C1391" t="s">
        <v>45</v>
      </c>
      <c r="D1391" t="s">
        <v>46</v>
      </c>
      <c r="E1391">
        <v>11732714</v>
      </c>
      <c r="F1391">
        <v>44869</v>
      </c>
      <c r="G1391" t="s">
        <v>811</v>
      </c>
      <c r="H1391" s="111">
        <v>44872</v>
      </c>
      <c r="I1391" t="s">
        <v>253</v>
      </c>
      <c r="K1391" t="s">
        <v>1418</v>
      </c>
      <c r="L1391" t="s">
        <v>1409</v>
      </c>
      <c r="N1391" t="s">
        <v>1434</v>
      </c>
      <c r="O1391" t="s">
        <v>1411</v>
      </c>
      <c r="P1391" t="s">
        <v>252</v>
      </c>
      <c r="Q1391" t="s">
        <v>1412</v>
      </c>
      <c r="R1391" t="s">
        <v>1412</v>
      </c>
      <c r="S1391" t="s">
        <v>1412</v>
      </c>
      <c r="T1391">
        <v>15000</v>
      </c>
      <c r="V1391">
        <v>1483.41</v>
      </c>
      <c r="W1391">
        <v>1660</v>
      </c>
    </row>
    <row r="1392" spans="1:23">
      <c r="A1392" t="s">
        <v>246</v>
      </c>
      <c r="B1392" t="s">
        <v>156</v>
      </c>
      <c r="C1392" t="s">
        <v>45</v>
      </c>
      <c r="D1392" t="s">
        <v>46</v>
      </c>
      <c r="E1392">
        <v>11742675</v>
      </c>
      <c r="F1392">
        <v>44883</v>
      </c>
      <c r="G1392" t="s">
        <v>812</v>
      </c>
      <c r="H1392" s="111">
        <v>44886</v>
      </c>
      <c r="I1392" t="s">
        <v>263</v>
      </c>
      <c r="K1392" t="s">
        <v>1408</v>
      </c>
      <c r="L1392" t="s">
        <v>1409</v>
      </c>
      <c r="N1392" t="s">
        <v>1444</v>
      </c>
      <c r="O1392" t="s">
        <v>1411</v>
      </c>
      <c r="P1392" t="s">
        <v>252</v>
      </c>
      <c r="S1392" t="s">
        <v>1414</v>
      </c>
      <c r="T1392">
        <v>15000</v>
      </c>
    </row>
    <row r="1393" spans="1:23">
      <c r="A1393" t="s">
        <v>246</v>
      </c>
      <c r="B1393" t="s">
        <v>156</v>
      </c>
      <c r="C1393" t="s">
        <v>45</v>
      </c>
      <c r="D1393" t="s">
        <v>46</v>
      </c>
      <c r="E1393">
        <v>11743524</v>
      </c>
      <c r="F1393">
        <v>44874</v>
      </c>
      <c r="G1393" t="s">
        <v>813</v>
      </c>
      <c r="H1393" s="111">
        <v>44875</v>
      </c>
      <c r="I1393" t="s">
        <v>282</v>
      </c>
      <c r="K1393" t="s">
        <v>1408</v>
      </c>
      <c r="L1393" t="s">
        <v>1409</v>
      </c>
      <c r="N1393" t="s">
        <v>1485</v>
      </c>
      <c r="O1393" t="s">
        <v>1411</v>
      </c>
      <c r="P1393" t="s">
        <v>252</v>
      </c>
      <c r="S1393" t="s">
        <v>1414</v>
      </c>
      <c r="T1393">
        <v>15000</v>
      </c>
    </row>
    <row r="1394" spans="1:23">
      <c r="A1394" t="s">
        <v>246</v>
      </c>
      <c r="B1394" t="s">
        <v>156</v>
      </c>
      <c r="C1394" t="s">
        <v>45</v>
      </c>
      <c r="D1394" t="s">
        <v>46</v>
      </c>
      <c r="E1394">
        <v>11749971</v>
      </c>
      <c r="F1394">
        <v>44874</v>
      </c>
      <c r="G1394" t="s">
        <v>814</v>
      </c>
      <c r="H1394" s="111">
        <v>44875</v>
      </c>
      <c r="I1394" t="s">
        <v>282</v>
      </c>
      <c r="K1394" t="s">
        <v>1408</v>
      </c>
      <c r="L1394" t="s">
        <v>1409</v>
      </c>
      <c r="N1394" t="s">
        <v>1420</v>
      </c>
      <c r="O1394" t="s">
        <v>1411</v>
      </c>
      <c r="P1394" t="s">
        <v>252</v>
      </c>
      <c r="S1394" t="s">
        <v>1414</v>
      </c>
      <c r="T1394">
        <v>15000</v>
      </c>
    </row>
    <row r="1395" spans="1:23">
      <c r="A1395" t="s">
        <v>246</v>
      </c>
      <c r="B1395" t="s">
        <v>156</v>
      </c>
      <c r="C1395" t="s">
        <v>45</v>
      </c>
      <c r="D1395" t="s">
        <v>46</v>
      </c>
      <c r="E1395">
        <v>11767277</v>
      </c>
      <c r="F1395">
        <v>44879</v>
      </c>
      <c r="G1395" t="s">
        <v>815</v>
      </c>
      <c r="H1395" s="111">
        <v>44881</v>
      </c>
      <c r="I1395" t="s">
        <v>263</v>
      </c>
      <c r="K1395" t="s">
        <v>1408</v>
      </c>
      <c r="L1395" t="s">
        <v>1409</v>
      </c>
      <c r="N1395" t="s">
        <v>1444</v>
      </c>
      <c r="O1395" t="s">
        <v>1411</v>
      </c>
      <c r="P1395" t="s">
        <v>252</v>
      </c>
      <c r="S1395" t="s">
        <v>1414</v>
      </c>
      <c r="T1395">
        <v>15000</v>
      </c>
    </row>
    <row r="1396" spans="1:23">
      <c r="A1396" t="s">
        <v>246</v>
      </c>
      <c r="B1396" t="s">
        <v>156</v>
      </c>
      <c r="C1396" t="s">
        <v>45</v>
      </c>
      <c r="D1396" t="s">
        <v>46</v>
      </c>
      <c r="E1396">
        <v>11816865</v>
      </c>
      <c r="F1396">
        <v>44890</v>
      </c>
      <c r="G1396" t="s">
        <v>817</v>
      </c>
      <c r="H1396" s="111">
        <v>44893</v>
      </c>
      <c r="I1396" t="s">
        <v>253</v>
      </c>
      <c r="K1396" t="s">
        <v>1408</v>
      </c>
      <c r="L1396" t="s">
        <v>1409</v>
      </c>
      <c r="N1396" t="s">
        <v>1444</v>
      </c>
      <c r="O1396" t="s">
        <v>1411</v>
      </c>
      <c r="P1396" t="s">
        <v>254</v>
      </c>
      <c r="Q1396" t="s">
        <v>1412</v>
      </c>
      <c r="R1396" t="s">
        <v>1412</v>
      </c>
      <c r="S1396" t="s">
        <v>1412</v>
      </c>
      <c r="T1396">
        <v>15000</v>
      </c>
      <c r="V1396">
        <v>0</v>
      </c>
      <c r="W1396">
        <v>1709.49</v>
      </c>
    </row>
    <row r="1397" spans="1:23">
      <c r="A1397" t="s">
        <v>246</v>
      </c>
      <c r="B1397" t="s">
        <v>1791</v>
      </c>
      <c r="C1397" t="s">
        <v>1792</v>
      </c>
      <c r="D1397" t="s">
        <v>1528</v>
      </c>
      <c r="E1397">
        <v>12049413</v>
      </c>
      <c r="F1397">
        <v>44952</v>
      </c>
      <c r="G1397" t="s">
        <v>1793</v>
      </c>
      <c r="H1397" s="111">
        <v>44953</v>
      </c>
      <c r="I1397" t="s">
        <v>263</v>
      </c>
      <c r="K1397" t="s">
        <v>1408</v>
      </c>
      <c r="L1397" t="s">
        <v>1409</v>
      </c>
      <c r="N1397" t="s">
        <v>1485</v>
      </c>
      <c r="O1397" t="s">
        <v>1411</v>
      </c>
      <c r="P1397" t="s">
        <v>252</v>
      </c>
      <c r="S1397" t="s">
        <v>1414</v>
      </c>
      <c r="T1397">
        <v>10000</v>
      </c>
    </row>
    <row r="1398" spans="1:23">
      <c r="A1398" t="s">
        <v>246</v>
      </c>
      <c r="B1398" t="s">
        <v>1791</v>
      </c>
      <c r="C1398" t="s">
        <v>1691</v>
      </c>
      <c r="D1398" t="s">
        <v>1528</v>
      </c>
      <c r="E1398">
        <v>1448376</v>
      </c>
      <c r="F1398">
        <v>44957</v>
      </c>
      <c r="G1398" t="s">
        <v>2688</v>
      </c>
      <c r="H1398" s="111">
        <v>44958</v>
      </c>
      <c r="I1398" t="s">
        <v>253</v>
      </c>
      <c r="K1398" t="s">
        <v>1418</v>
      </c>
      <c r="L1398" t="s">
        <v>1409</v>
      </c>
      <c r="N1398" t="s">
        <v>1447</v>
      </c>
      <c r="O1398" t="s">
        <v>1411</v>
      </c>
      <c r="P1398" t="s">
        <v>254</v>
      </c>
      <c r="Q1398" t="s">
        <v>1412</v>
      </c>
      <c r="R1398" t="s">
        <v>1412</v>
      </c>
      <c r="S1398" t="s">
        <v>1412</v>
      </c>
      <c r="T1398">
        <v>50000</v>
      </c>
      <c r="V1398">
        <v>1919.38</v>
      </c>
      <c r="W1398">
        <v>4168.6000000000004</v>
      </c>
    </row>
    <row r="1399" spans="1:23">
      <c r="A1399" t="s">
        <v>246</v>
      </c>
      <c r="B1399" t="s">
        <v>1791</v>
      </c>
      <c r="C1399" t="s">
        <v>1691</v>
      </c>
      <c r="D1399" t="s">
        <v>1528</v>
      </c>
      <c r="E1399">
        <v>12037630</v>
      </c>
      <c r="F1399">
        <v>45010</v>
      </c>
      <c r="G1399" t="s">
        <v>3397</v>
      </c>
      <c r="H1399" s="111">
        <v>45012</v>
      </c>
      <c r="I1399" t="s">
        <v>257</v>
      </c>
      <c r="K1399" t="s">
        <v>1408</v>
      </c>
      <c r="L1399" t="s">
        <v>1409</v>
      </c>
      <c r="N1399" t="s">
        <v>1520</v>
      </c>
      <c r="O1399" t="s">
        <v>1411</v>
      </c>
      <c r="P1399" t="s">
        <v>252</v>
      </c>
      <c r="T1399">
        <v>10000</v>
      </c>
    </row>
    <row r="1400" spans="1:23">
      <c r="A1400" t="s">
        <v>246</v>
      </c>
      <c r="B1400" t="s">
        <v>1791</v>
      </c>
      <c r="C1400" t="s">
        <v>1691</v>
      </c>
      <c r="D1400" t="s">
        <v>1528</v>
      </c>
      <c r="E1400">
        <v>12095380</v>
      </c>
      <c r="F1400">
        <v>44961</v>
      </c>
      <c r="G1400" t="s">
        <v>2689</v>
      </c>
      <c r="H1400" s="111">
        <v>44963</v>
      </c>
      <c r="I1400" t="s">
        <v>282</v>
      </c>
      <c r="K1400" t="s">
        <v>1408</v>
      </c>
      <c r="L1400" t="s">
        <v>1409</v>
      </c>
      <c r="N1400" t="s">
        <v>1426</v>
      </c>
      <c r="O1400" t="s">
        <v>1411</v>
      </c>
      <c r="P1400" t="s">
        <v>252</v>
      </c>
      <c r="T1400">
        <v>60000</v>
      </c>
    </row>
    <row r="1401" spans="1:23">
      <c r="A1401" t="s">
        <v>246</v>
      </c>
      <c r="B1401" t="s">
        <v>1791</v>
      </c>
      <c r="C1401" t="s">
        <v>1691</v>
      </c>
      <c r="D1401" t="s">
        <v>1528</v>
      </c>
      <c r="E1401">
        <v>12095458</v>
      </c>
      <c r="F1401">
        <v>44961</v>
      </c>
      <c r="G1401" t="s">
        <v>2690</v>
      </c>
      <c r="H1401" s="111">
        <v>44963</v>
      </c>
      <c r="I1401" t="s">
        <v>253</v>
      </c>
      <c r="K1401" t="s">
        <v>1418</v>
      </c>
      <c r="L1401" t="s">
        <v>1409</v>
      </c>
      <c r="N1401" t="s">
        <v>1419</v>
      </c>
      <c r="O1401" t="s">
        <v>1411</v>
      </c>
      <c r="P1401" t="s">
        <v>252</v>
      </c>
      <c r="Q1401" t="s">
        <v>1412</v>
      </c>
      <c r="R1401" t="s">
        <v>1412</v>
      </c>
      <c r="S1401" t="s">
        <v>1412</v>
      </c>
      <c r="T1401">
        <v>60000</v>
      </c>
      <c r="V1401">
        <v>813.97</v>
      </c>
      <c r="W1401">
        <v>1473</v>
      </c>
    </row>
    <row r="1402" spans="1:23">
      <c r="A1402" t="s">
        <v>246</v>
      </c>
      <c r="B1402" t="s">
        <v>1791</v>
      </c>
      <c r="C1402" t="s">
        <v>1691</v>
      </c>
      <c r="D1402" t="s">
        <v>1528</v>
      </c>
      <c r="E1402">
        <v>12095523</v>
      </c>
      <c r="F1402">
        <v>44961</v>
      </c>
      <c r="G1402" t="s">
        <v>2691</v>
      </c>
      <c r="H1402" s="111">
        <v>44963</v>
      </c>
      <c r="I1402" t="s">
        <v>263</v>
      </c>
      <c r="K1402" t="s">
        <v>1408</v>
      </c>
      <c r="L1402" t="s">
        <v>1409</v>
      </c>
      <c r="N1402" t="s">
        <v>1419</v>
      </c>
      <c r="O1402" t="s">
        <v>1411</v>
      </c>
      <c r="P1402" t="s">
        <v>252</v>
      </c>
      <c r="S1402" t="s">
        <v>1414</v>
      </c>
      <c r="T1402">
        <v>60000</v>
      </c>
    </row>
    <row r="1403" spans="1:23">
      <c r="A1403" t="s">
        <v>246</v>
      </c>
      <c r="B1403" t="s">
        <v>1791</v>
      </c>
      <c r="C1403" t="s">
        <v>1691</v>
      </c>
      <c r="D1403" t="s">
        <v>1528</v>
      </c>
      <c r="E1403">
        <v>12097151</v>
      </c>
      <c r="F1403">
        <v>44963</v>
      </c>
      <c r="G1403" t="s">
        <v>2692</v>
      </c>
      <c r="H1403" s="111">
        <v>44964</v>
      </c>
      <c r="I1403" t="s">
        <v>263</v>
      </c>
      <c r="K1403" t="s">
        <v>1408</v>
      </c>
      <c r="L1403" t="s">
        <v>1409</v>
      </c>
      <c r="N1403" t="s">
        <v>1426</v>
      </c>
      <c r="O1403" t="s">
        <v>1411</v>
      </c>
      <c r="P1403" t="s">
        <v>254</v>
      </c>
      <c r="S1403" t="s">
        <v>1414</v>
      </c>
      <c r="T1403">
        <v>60000</v>
      </c>
    </row>
    <row r="1404" spans="1:23">
      <c r="A1404" t="s">
        <v>246</v>
      </c>
      <c r="B1404" t="s">
        <v>1791</v>
      </c>
      <c r="C1404" t="s">
        <v>1691</v>
      </c>
      <c r="D1404" t="s">
        <v>1528</v>
      </c>
      <c r="E1404">
        <v>12110833</v>
      </c>
      <c r="F1404">
        <v>44966</v>
      </c>
      <c r="G1404" t="s">
        <v>2695</v>
      </c>
      <c r="H1404" s="111">
        <v>44966</v>
      </c>
      <c r="I1404" t="s">
        <v>253</v>
      </c>
      <c r="K1404" t="s">
        <v>1408</v>
      </c>
      <c r="L1404" t="s">
        <v>1409</v>
      </c>
      <c r="N1404" t="s">
        <v>1467</v>
      </c>
      <c r="O1404" t="s">
        <v>1411</v>
      </c>
      <c r="P1404" t="s">
        <v>252</v>
      </c>
      <c r="Q1404" t="s">
        <v>1412</v>
      </c>
      <c r="R1404" t="s">
        <v>1412</v>
      </c>
      <c r="S1404" t="s">
        <v>1412</v>
      </c>
      <c r="T1404">
        <v>100000</v>
      </c>
      <c r="V1404">
        <v>6073.13</v>
      </c>
      <c r="W1404">
        <v>6304</v>
      </c>
    </row>
    <row r="1405" spans="1:23">
      <c r="A1405" t="s">
        <v>246</v>
      </c>
      <c r="B1405" t="s">
        <v>1791</v>
      </c>
      <c r="C1405" t="s">
        <v>1691</v>
      </c>
      <c r="D1405" t="s">
        <v>1528</v>
      </c>
      <c r="E1405">
        <v>12121051</v>
      </c>
      <c r="F1405">
        <v>44972</v>
      </c>
      <c r="G1405" t="s">
        <v>2696</v>
      </c>
      <c r="H1405" s="111">
        <v>44977</v>
      </c>
      <c r="I1405" t="s">
        <v>253</v>
      </c>
      <c r="K1405" t="s">
        <v>1418</v>
      </c>
      <c r="L1405" t="s">
        <v>1409</v>
      </c>
      <c r="N1405" t="s">
        <v>1426</v>
      </c>
      <c r="O1405" t="s">
        <v>1411</v>
      </c>
      <c r="P1405" t="s">
        <v>254</v>
      </c>
      <c r="Q1405" t="s">
        <v>1412</v>
      </c>
      <c r="R1405" t="s">
        <v>1412</v>
      </c>
      <c r="S1405" t="s">
        <v>1412</v>
      </c>
      <c r="T1405">
        <v>100000</v>
      </c>
      <c r="V1405">
        <v>8308.33</v>
      </c>
      <c r="W1405">
        <v>9564</v>
      </c>
    </row>
    <row r="1406" spans="1:23">
      <c r="A1406" t="s">
        <v>246</v>
      </c>
      <c r="B1406" t="s">
        <v>1791</v>
      </c>
      <c r="C1406" t="s">
        <v>1691</v>
      </c>
      <c r="D1406" t="s">
        <v>1528</v>
      </c>
      <c r="E1406">
        <v>12151097</v>
      </c>
      <c r="F1406">
        <v>44980</v>
      </c>
      <c r="G1406" t="s">
        <v>2697</v>
      </c>
      <c r="H1406" s="111">
        <v>44981</v>
      </c>
      <c r="I1406" t="s">
        <v>253</v>
      </c>
      <c r="K1406" t="s">
        <v>1408</v>
      </c>
      <c r="L1406" t="s">
        <v>1438</v>
      </c>
      <c r="N1406" t="s">
        <v>1466</v>
      </c>
      <c r="O1406" t="s">
        <v>1411</v>
      </c>
      <c r="P1406" t="s">
        <v>252</v>
      </c>
      <c r="Q1406" t="s">
        <v>1412</v>
      </c>
      <c r="R1406" t="s">
        <v>1412</v>
      </c>
      <c r="S1406" t="s">
        <v>1412</v>
      </c>
      <c r="T1406">
        <v>70000</v>
      </c>
      <c r="V1406">
        <v>21541.83</v>
      </c>
      <c r="W1406">
        <v>5619.5</v>
      </c>
    </row>
    <row r="1407" spans="1:23">
      <c r="A1407" t="s">
        <v>246</v>
      </c>
      <c r="B1407" t="s">
        <v>1791</v>
      </c>
      <c r="C1407" t="s">
        <v>1691</v>
      </c>
      <c r="D1407" t="s">
        <v>1528</v>
      </c>
      <c r="E1407">
        <v>12151097</v>
      </c>
      <c r="F1407">
        <v>44980</v>
      </c>
      <c r="G1407" t="s">
        <v>2697</v>
      </c>
      <c r="H1407" s="111">
        <v>44981</v>
      </c>
      <c r="I1407" t="s">
        <v>253</v>
      </c>
      <c r="K1407" t="s">
        <v>1408</v>
      </c>
      <c r="L1407" t="s">
        <v>1409</v>
      </c>
      <c r="N1407" t="s">
        <v>1466</v>
      </c>
      <c r="O1407" t="s">
        <v>1411</v>
      </c>
      <c r="P1407" t="s">
        <v>252</v>
      </c>
      <c r="Q1407" t="s">
        <v>1412</v>
      </c>
      <c r="R1407" t="s">
        <v>1412</v>
      </c>
      <c r="S1407" t="s">
        <v>1412</v>
      </c>
      <c r="T1407">
        <v>70000</v>
      </c>
      <c r="V1407">
        <v>21541.83</v>
      </c>
      <c r="W1407">
        <v>16596.8</v>
      </c>
    </row>
    <row r="1408" spans="1:23">
      <c r="A1408" t="s">
        <v>246</v>
      </c>
      <c r="B1408" t="s">
        <v>1791</v>
      </c>
      <c r="C1408" t="s">
        <v>1691</v>
      </c>
      <c r="D1408" t="s">
        <v>1528</v>
      </c>
      <c r="E1408">
        <v>12166136</v>
      </c>
      <c r="F1408">
        <v>44984</v>
      </c>
      <c r="G1408" t="s">
        <v>3398</v>
      </c>
      <c r="H1408" s="111">
        <v>44991</v>
      </c>
      <c r="I1408" t="s">
        <v>253</v>
      </c>
      <c r="K1408" t="s">
        <v>1418</v>
      </c>
      <c r="L1408" t="s">
        <v>1438</v>
      </c>
      <c r="N1408" t="s">
        <v>1445</v>
      </c>
      <c r="O1408" t="s">
        <v>1411</v>
      </c>
      <c r="P1408" t="s">
        <v>254</v>
      </c>
      <c r="Q1408" t="s">
        <v>1412</v>
      </c>
      <c r="R1408" t="s">
        <v>1412</v>
      </c>
      <c r="S1408" t="s">
        <v>1412</v>
      </c>
      <c r="T1408">
        <v>140000</v>
      </c>
      <c r="V1408">
        <v>6088.85</v>
      </c>
      <c r="W1408">
        <v>5475</v>
      </c>
    </row>
    <row r="1409" spans="1:23">
      <c r="A1409" t="s">
        <v>246</v>
      </c>
      <c r="B1409" t="s">
        <v>1791</v>
      </c>
      <c r="C1409" t="s">
        <v>1691</v>
      </c>
      <c r="D1409" t="s">
        <v>1528</v>
      </c>
      <c r="E1409">
        <v>12166136</v>
      </c>
      <c r="F1409">
        <v>44984</v>
      </c>
      <c r="G1409" t="s">
        <v>3398</v>
      </c>
      <c r="H1409" s="111">
        <v>44991</v>
      </c>
      <c r="I1409" t="s">
        <v>253</v>
      </c>
      <c r="K1409" t="s">
        <v>1418</v>
      </c>
      <c r="L1409" t="s">
        <v>1409</v>
      </c>
      <c r="N1409" t="s">
        <v>1445</v>
      </c>
      <c r="O1409" t="s">
        <v>1411</v>
      </c>
      <c r="P1409" t="s">
        <v>254</v>
      </c>
      <c r="Q1409" t="s">
        <v>1412</v>
      </c>
      <c r="R1409" t="s">
        <v>1412</v>
      </c>
      <c r="S1409" t="s">
        <v>1412</v>
      </c>
      <c r="T1409">
        <v>140000</v>
      </c>
      <c r="V1409">
        <v>6088.85</v>
      </c>
      <c r="W1409">
        <v>6240</v>
      </c>
    </row>
    <row r="1410" spans="1:23">
      <c r="A1410" t="s">
        <v>246</v>
      </c>
      <c r="B1410" t="s">
        <v>1791</v>
      </c>
      <c r="C1410" t="s">
        <v>1691</v>
      </c>
      <c r="D1410" t="s">
        <v>1528</v>
      </c>
      <c r="E1410">
        <v>12184420</v>
      </c>
      <c r="F1410">
        <v>44986</v>
      </c>
      <c r="G1410" t="s">
        <v>3399</v>
      </c>
      <c r="H1410" s="111">
        <v>44991</v>
      </c>
      <c r="I1410" t="s">
        <v>263</v>
      </c>
      <c r="K1410" t="s">
        <v>1418</v>
      </c>
      <c r="L1410" t="s">
        <v>1409</v>
      </c>
      <c r="N1410" t="s">
        <v>1441</v>
      </c>
      <c r="O1410" t="s">
        <v>1411</v>
      </c>
      <c r="P1410" t="s">
        <v>254</v>
      </c>
      <c r="S1410" t="s">
        <v>1414</v>
      </c>
      <c r="T1410">
        <v>40000</v>
      </c>
    </row>
    <row r="1411" spans="1:23">
      <c r="A1411" t="s">
        <v>246</v>
      </c>
      <c r="B1411" t="s">
        <v>1791</v>
      </c>
      <c r="C1411" t="s">
        <v>1691</v>
      </c>
      <c r="D1411" t="s">
        <v>1528</v>
      </c>
      <c r="E1411">
        <v>12189305</v>
      </c>
      <c r="F1411">
        <v>44987</v>
      </c>
      <c r="G1411" t="s">
        <v>3400</v>
      </c>
      <c r="H1411" s="111">
        <v>44988</v>
      </c>
      <c r="I1411" t="s">
        <v>253</v>
      </c>
      <c r="K1411" t="s">
        <v>1408</v>
      </c>
      <c r="L1411" t="s">
        <v>1409</v>
      </c>
      <c r="N1411" t="s">
        <v>1460</v>
      </c>
      <c r="O1411" t="s">
        <v>1411</v>
      </c>
      <c r="P1411" t="s">
        <v>252</v>
      </c>
      <c r="Q1411" t="s">
        <v>1412</v>
      </c>
      <c r="R1411" t="s">
        <v>1412</v>
      </c>
      <c r="S1411" t="s">
        <v>1412</v>
      </c>
      <c r="T1411">
        <v>10000</v>
      </c>
      <c r="V1411">
        <v>7195.56</v>
      </c>
      <c r="W1411">
        <v>6780</v>
      </c>
    </row>
    <row r="1412" spans="1:23">
      <c r="A1412" t="s">
        <v>246</v>
      </c>
      <c r="B1412" t="s">
        <v>1791</v>
      </c>
      <c r="C1412" t="s">
        <v>1691</v>
      </c>
      <c r="D1412" t="s">
        <v>1528</v>
      </c>
      <c r="E1412">
        <v>12225870</v>
      </c>
      <c r="F1412">
        <v>44998</v>
      </c>
      <c r="G1412" t="s">
        <v>3401</v>
      </c>
      <c r="H1412" s="111">
        <v>45000</v>
      </c>
      <c r="I1412" t="s">
        <v>253</v>
      </c>
      <c r="K1412" t="s">
        <v>1408</v>
      </c>
      <c r="L1412" t="s">
        <v>1409</v>
      </c>
      <c r="N1412" t="s">
        <v>1431</v>
      </c>
      <c r="O1412" t="s">
        <v>1411</v>
      </c>
      <c r="P1412" t="s">
        <v>252</v>
      </c>
      <c r="Q1412" t="s">
        <v>1412</v>
      </c>
      <c r="R1412" t="s">
        <v>1412</v>
      </c>
      <c r="S1412" t="s">
        <v>1412</v>
      </c>
      <c r="T1412">
        <v>120000</v>
      </c>
      <c r="V1412">
        <v>4354.3599999999997</v>
      </c>
      <c r="W1412">
        <v>4306</v>
      </c>
    </row>
    <row r="1413" spans="1:23">
      <c r="A1413" t="s">
        <v>246</v>
      </c>
      <c r="B1413" t="s">
        <v>1791</v>
      </c>
      <c r="C1413" t="s">
        <v>1691</v>
      </c>
      <c r="D1413" t="s">
        <v>1528</v>
      </c>
      <c r="E1413">
        <v>12229789</v>
      </c>
      <c r="F1413">
        <v>44999</v>
      </c>
      <c r="G1413" t="s">
        <v>3402</v>
      </c>
      <c r="H1413" s="111">
        <v>45001</v>
      </c>
      <c r="I1413" t="s">
        <v>253</v>
      </c>
      <c r="K1413" t="s">
        <v>1408</v>
      </c>
      <c r="L1413" t="s">
        <v>1409</v>
      </c>
      <c r="N1413" t="s">
        <v>1441</v>
      </c>
      <c r="O1413" t="s">
        <v>1411</v>
      </c>
      <c r="P1413" t="s">
        <v>254</v>
      </c>
      <c r="Q1413" t="s">
        <v>1412</v>
      </c>
      <c r="R1413" t="s">
        <v>1412</v>
      </c>
      <c r="S1413" t="s">
        <v>1412</v>
      </c>
      <c r="T1413">
        <v>10000</v>
      </c>
      <c r="V1413">
        <v>5172.83</v>
      </c>
      <c r="W1413">
        <v>6422.1</v>
      </c>
    </row>
    <row r="1414" spans="1:23">
      <c r="A1414" t="s">
        <v>246</v>
      </c>
      <c r="B1414" t="s">
        <v>1791</v>
      </c>
      <c r="C1414" t="s">
        <v>1691</v>
      </c>
      <c r="D1414" t="s">
        <v>1528</v>
      </c>
      <c r="E1414">
        <v>12231913</v>
      </c>
      <c r="F1414">
        <v>44999</v>
      </c>
      <c r="G1414" t="s">
        <v>3403</v>
      </c>
      <c r="H1414" s="111">
        <v>45001</v>
      </c>
      <c r="I1414" t="s">
        <v>253</v>
      </c>
      <c r="K1414" t="s">
        <v>1408</v>
      </c>
      <c r="L1414" t="s">
        <v>1409</v>
      </c>
      <c r="N1414" t="s">
        <v>1441</v>
      </c>
      <c r="O1414" t="s">
        <v>1411</v>
      </c>
      <c r="P1414" t="s">
        <v>252</v>
      </c>
      <c r="Q1414" t="s">
        <v>1412</v>
      </c>
      <c r="R1414" t="s">
        <v>1412</v>
      </c>
      <c r="S1414" t="s">
        <v>1412</v>
      </c>
      <c r="T1414">
        <v>10000</v>
      </c>
      <c r="V1414">
        <v>3496.23</v>
      </c>
      <c r="W1414">
        <v>4838</v>
      </c>
    </row>
    <row r="1415" spans="1:23">
      <c r="A1415" t="s">
        <v>246</v>
      </c>
      <c r="B1415" t="s">
        <v>1791</v>
      </c>
      <c r="C1415" t="s">
        <v>1691</v>
      </c>
      <c r="D1415" t="s">
        <v>1528</v>
      </c>
      <c r="E1415">
        <v>12235718</v>
      </c>
      <c r="F1415">
        <v>45000</v>
      </c>
      <c r="G1415" t="s">
        <v>3404</v>
      </c>
      <c r="H1415" s="111">
        <v>45001</v>
      </c>
      <c r="I1415" t="s">
        <v>253</v>
      </c>
      <c r="K1415" t="s">
        <v>1408</v>
      </c>
      <c r="L1415" t="s">
        <v>1409</v>
      </c>
      <c r="N1415" t="s">
        <v>1492</v>
      </c>
      <c r="O1415" t="s">
        <v>1411</v>
      </c>
      <c r="P1415" t="s">
        <v>254</v>
      </c>
      <c r="Q1415" t="s">
        <v>1412</v>
      </c>
      <c r="R1415" t="s">
        <v>1412</v>
      </c>
      <c r="S1415" t="s">
        <v>1412</v>
      </c>
      <c r="T1415">
        <v>80000</v>
      </c>
      <c r="V1415">
        <v>4346.05</v>
      </c>
      <c r="W1415">
        <v>4600</v>
      </c>
    </row>
    <row r="1416" spans="1:23">
      <c r="A1416" t="s">
        <v>246</v>
      </c>
      <c r="B1416" t="s">
        <v>1791</v>
      </c>
      <c r="C1416" t="s">
        <v>1691</v>
      </c>
      <c r="D1416" t="s">
        <v>1528</v>
      </c>
      <c r="E1416">
        <v>12241498</v>
      </c>
      <c r="F1416">
        <v>45001</v>
      </c>
      <c r="G1416" t="s">
        <v>3405</v>
      </c>
      <c r="H1416" s="111">
        <v>45002</v>
      </c>
      <c r="I1416" t="s">
        <v>282</v>
      </c>
      <c r="K1416" t="s">
        <v>1408</v>
      </c>
      <c r="L1416" t="s">
        <v>1409</v>
      </c>
      <c r="N1416" t="s">
        <v>1462</v>
      </c>
      <c r="O1416" t="s">
        <v>1411</v>
      </c>
      <c r="P1416" t="s">
        <v>252</v>
      </c>
      <c r="S1416" t="s">
        <v>1414</v>
      </c>
      <c r="T1416">
        <v>10000</v>
      </c>
    </row>
    <row r="1417" spans="1:23">
      <c r="A1417" t="s">
        <v>246</v>
      </c>
      <c r="B1417" t="s">
        <v>1791</v>
      </c>
      <c r="C1417" t="s">
        <v>1691</v>
      </c>
      <c r="D1417" t="s">
        <v>1528</v>
      </c>
      <c r="E1417">
        <v>12255989</v>
      </c>
      <c r="F1417">
        <v>45009</v>
      </c>
      <c r="G1417" t="s">
        <v>3407</v>
      </c>
      <c r="H1417" s="111">
        <v>45012</v>
      </c>
      <c r="I1417" t="s">
        <v>263</v>
      </c>
      <c r="K1417" t="s">
        <v>1418</v>
      </c>
      <c r="L1417" t="s">
        <v>1409</v>
      </c>
      <c r="N1417" t="s">
        <v>1425</v>
      </c>
      <c r="O1417" t="s">
        <v>1411</v>
      </c>
      <c r="P1417" t="s">
        <v>254</v>
      </c>
      <c r="S1417" t="s">
        <v>1414</v>
      </c>
      <c r="T1417">
        <v>50000</v>
      </c>
    </row>
    <row r="1418" spans="1:23">
      <c r="A1418" t="s">
        <v>246</v>
      </c>
      <c r="B1418" t="s">
        <v>1791</v>
      </c>
      <c r="C1418" t="s">
        <v>1691</v>
      </c>
      <c r="D1418" t="s">
        <v>1528</v>
      </c>
      <c r="E1418">
        <v>12275323</v>
      </c>
      <c r="F1418">
        <v>45009</v>
      </c>
      <c r="G1418" t="s">
        <v>3408</v>
      </c>
      <c r="H1418" s="111">
        <v>45009</v>
      </c>
      <c r="I1418" t="s">
        <v>253</v>
      </c>
      <c r="K1418" t="s">
        <v>1408</v>
      </c>
      <c r="L1418" t="s">
        <v>1438</v>
      </c>
      <c r="N1418" t="s">
        <v>1485</v>
      </c>
      <c r="O1418" t="s">
        <v>1411</v>
      </c>
      <c r="P1418" t="s">
        <v>252</v>
      </c>
      <c r="Q1418" t="s">
        <v>1412</v>
      </c>
      <c r="R1418" t="s">
        <v>1412</v>
      </c>
      <c r="S1418" t="s">
        <v>1412</v>
      </c>
      <c r="T1418">
        <v>10000</v>
      </c>
      <c r="V1418">
        <v>211.84</v>
      </c>
      <c r="W1418">
        <v>220</v>
      </c>
    </row>
    <row r="1419" spans="1:23">
      <c r="A1419" t="s">
        <v>246</v>
      </c>
      <c r="B1419" t="s">
        <v>1791</v>
      </c>
      <c r="C1419" t="s">
        <v>1691</v>
      </c>
      <c r="D1419" t="s">
        <v>1528</v>
      </c>
      <c r="E1419">
        <v>12275323</v>
      </c>
      <c r="F1419">
        <v>45009</v>
      </c>
      <c r="G1419" t="s">
        <v>3408</v>
      </c>
      <c r="H1419" s="111">
        <v>45009</v>
      </c>
      <c r="I1419" t="s">
        <v>253</v>
      </c>
      <c r="K1419" t="s">
        <v>1408</v>
      </c>
      <c r="L1419" t="s">
        <v>1409</v>
      </c>
      <c r="N1419" t="s">
        <v>1485</v>
      </c>
      <c r="O1419" t="s">
        <v>1411</v>
      </c>
      <c r="P1419" t="s">
        <v>252</v>
      </c>
      <c r="Q1419" t="s">
        <v>1412</v>
      </c>
      <c r="R1419" t="s">
        <v>1412</v>
      </c>
      <c r="S1419" t="s">
        <v>1412</v>
      </c>
      <c r="T1419">
        <v>10000</v>
      </c>
    </row>
    <row r="1420" spans="1:23">
      <c r="A1420" t="s">
        <v>246</v>
      </c>
      <c r="B1420" t="s">
        <v>1791</v>
      </c>
      <c r="C1420" t="s">
        <v>1691</v>
      </c>
      <c r="D1420" t="s">
        <v>1528</v>
      </c>
      <c r="E1420">
        <v>12282887</v>
      </c>
      <c r="F1420">
        <v>45012</v>
      </c>
      <c r="G1420" t="s">
        <v>3409</v>
      </c>
      <c r="H1420" s="111">
        <v>45013</v>
      </c>
      <c r="I1420" t="s">
        <v>253</v>
      </c>
      <c r="K1420" t="s">
        <v>1408</v>
      </c>
      <c r="L1420" t="s">
        <v>1409</v>
      </c>
      <c r="N1420" t="s">
        <v>1455</v>
      </c>
      <c r="O1420" t="s">
        <v>1411</v>
      </c>
      <c r="P1420" t="s">
        <v>252</v>
      </c>
      <c r="Q1420" t="s">
        <v>1412</v>
      </c>
      <c r="R1420" t="s">
        <v>1412</v>
      </c>
      <c r="S1420" t="s">
        <v>1412</v>
      </c>
      <c r="T1420">
        <v>70000</v>
      </c>
      <c r="V1420">
        <v>6548.62</v>
      </c>
      <c r="W1420">
        <v>8275</v>
      </c>
    </row>
    <row r="1421" spans="1:23">
      <c r="A1421" t="s">
        <v>246</v>
      </c>
      <c r="B1421" t="s">
        <v>1791</v>
      </c>
      <c r="C1421" t="s">
        <v>1691</v>
      </c>
      <c r="D1421" t="s">
        <v>1528</v>
      </c>
      <c r="E1421">
        <v>12283015</v>
      </c>
      <c r="F1421">
        <v>45012</v>
      </c>
      <c r="G1421" t="s">
        <v>3410</v>
      </c>
      <c r="H1421" s="111">
        <v>45013</v>
      </c>
      <c r="I1421" t="s">
        <v>282</v>
      </c>
      <c r="K1421" t="s">
        <v>1408</v>
      </c>
      <c r="L1421" t="s">
        <v>1409</v>
      </c>
      <c r="N1421" t="s">
        <v>1433</v>
      </c>
      <c r="O1421" t="s">
        <v>1411</v>
      </c>
      <c r="P1421" t="s">
        <v>252</v>
      </c>
      <c r="Q1421" t="s">
        <v>1414</v>
      </c>
      <c r="R1421" t="s">
        <v>1414</v>
      </c>
      <c r="S1421" t="s">
        <v>1412</v>
      </c>
      <c r="T1421">
        <v>10000</v>
      </c>
    </row>
    <row r="1422" spans="1:23">
      <c r="A1422" t="s">
        <v>246</v>
      </c>
      <c r="B1422" t="s">
        <v>1791</v>
      </c>
      <c r="C1422" t="s">
        <v>1691</v>
      </c>
      <c r="D1422" t="s">
        <v>1528</v>
      </c>
      <c r="E1422">
        <v>12289950</v>
      </c>
      <c r="F1422">
        <v>45013</v>
      </c>
      <c r="G1422" t="s">
        <v>3411</v>
      </c>
      <c r="H1422" s="111">
        <v>45015</v>
      </c>
      <c r="I1422" t="s">
        <v>253</v>
      </c>
      <c r="K1422" t="s">
        <v>1408</v>
      </c>
      <c r="L1422" t="s">
        <v>1409</v>
      </c>
      <c r="N1422" t="s">
        <v>1428</v>
      </c>
      <c r="O1422" t="s">
        <v>1411</v>
      </c>
      <c r="P1422" t="s">
        <v>254</v>
      </c>
      <c r="Q1422" t="s">
        <v>1412</v>
      </c>
      <c r="R1422" t="s">
        <v>1412</v>
      </c>
      <c r="S1422" t="s">
        <v>1412</v>
      </c>
      <c r="T1422">
        <v>300000</v>
      </c>
      <c r="V1422">
        <v>6503.61</v>
      </c>
      <c r="W1422">
        <v>7520.91</v>
      </c>
    </row>
    <row r="1423" spans="1:23">
      <c r="A1423" t="s">
        <v>246</v>
      </c>
      <c r="B1423" t="s">
        <v>190</v>
      </c>
      <c r="C1423" t="s">
        <v>2699</v>
      </c>
      <c r="D1423" t="s">
        <v>46</v>
      </c>
      <c r="E1423">
        <v>12137429</v>
      </c>
      <c r="F1423">
        <v>44973</v>
      </c>
      <c r="G1423" t="s">
        <v>2700</v>
      </c>
      <c r="H1423" s="111">
        <v>44973</v>
      </c>
      <c r="I1423" t="s">
        <v>253</v>
      </c>
      <c r="K1423" t="s">
        <v>1408</v>
      </c>
      <c r="L1423" t="s">
        <v>1409</v>
      </c>
      <c r="N1423" t="s">
        <v>1425</v>
      </c>
      <c r="O1423" t="s">
        <v>1411</v>
      </c>
      <c r="P1423" t="s">
        <v>254</v>
      </c>
      <c r="Q1423" t="s">
        <v>1412</v>
      </c>
      <c r="R1423" t="s">
        <v>1412</v>
      </c>
      <c r="S1423" t="s">
        <v>1412</v>
      </c>
      <c r="T1423">
        <v>10000</v>
      </c>
    </row>
    <row r="1424" spans="1:23">
      <c r="A1424" t="s">
        <v>246</v>
      </c>
      <c r="B1424" t="s">
        <v>190</v>
      </c>
      <c r="C1424" t="s">
        <v>2699</v>
      </c>
      <c r="D1424" t="s">
        <v>46</v>
      </c>
      <c r="E1424">
        <v>12137429</v>
      </c>
      <c r="F1424">
        <v>44973</v>
      </c>
      <c r="G1424" t="s">
        <v>2700</v>
      </c>
      <c r="H1424" s="111">
        <v>44973</v>
      </c>
      <c r="I1424" t="s">
        <v>253</v>
      </c>
      <c r="K1424" t="s">
        <v>1408</v>
      </c>
      <c r="L1424" t="s">
        <v>5297</v>
      </c>
      <c r="N1424" t="s">
        <v>1425</v>
      </c>
      <c r="O1424" t="s">
        <v>1411</v>
      </c>
      <c r="P1424" t="s">
        <v>254</v>
      </c>
      <c r="Q1424" t="s">
        <v>1412</v>
      </c>
      <c r="R1424" t="s">
        <v>1412</v>
      </c>
      <c r="S1424" t="s">
        <v>1412</v>
      </c>
      <c r="T1424">
        <v>10000</v>
      </c>
      <c r="V1424">
        <v>1111.4100000000001</v>
      </c>
      <c r="W1424">
        <v>2041.41</v>
      </c>
    </row>
    <row r="1425" spans="1:23">
      <c r="A1425" t="s">
        <v>246</v>
      </c>
      <c r="B1425" t="s">
        <v>190</v>
      </c>
      <c r="C1425" t="s">
        <v>3200</v>
      </c>
      <c r="D1425" t="s">
        <v>46</v>
      </c>
      <c r="E1425">
        <v>12210140</v>
      </c>
      <c r="F1425">
        <v>44994</v>
      </c>
      <c r="G1425" t="s">
        <v>3412</v>
      </c>
      <c r="H1425" s="111">
        <v>44994</v>
      </c>
      <c r="I1425" t="s">
        <v>282</v>
      </c>
      <c r="K1425" t="s">
        <v>1408</v>
      </c>
      <c r="L1425" t="s">
        <v>1409</v>
      </c>
      <c r="N1425" t="s">
        <v>1444</v>
      </c>
      <c r="O1425" t="s">
        <v>1411</v>
      </c>
      <c r="P1425" t="s">
        <v>254</v>
      </c>
      <c r="S1425" t="s">
        <v>1414</v>
      </c>
      <c r="T1425">
        <v>50000</v>
      </c>
    </row>
    <row r="1426" spans="1:23">
      <c r="A1426" t="s">
        <v>246</v>
      </c>
      <c r="B1426" t="s">
        <v>190</v>
      </c>
      <c r="C1426" t="s">
        <v>1003</v>
      </c>
      <c r="D1426" t="s">
        <v>46</v>
      </c>
      <c r="E1426">
        <v>11978600</v>
      </c>
      <c r="F1426">
        <v>44932</v>
      </c>
      <c r="G1426" t="s">
        <v>1794</v>
      </c>
      <c r="H1426" s="111">
        <v>44932</v>
      </c>
      <c r="I1426" t="s">
        <v>253</v>
      </c>
      <c r="K1426" t="s">
        <v>1408</v>
      </c>
      <c r="L1426" t="s">
        <v>1409</v>
      </c>
      <c r="N1426" t="s">
        <v>1433</v>
      </c>
      <c r="O1426" t="s">
        <v>1411</v>
      </c>
      <c r="P1426" t="s">
        <v>252</v>
      </c>
      <c r="Q1426" t="s">
        <v>1412</v>
      </c>
      <c r="R1426" t="s">
        <v>1412</v>
      </c>
      <c r="S1426" t="s">
        <v>1412</v>
      </c>
      <c r="T1426">
        <v>50000</v>
      </c>
      <c r="V1426">
        <v>6949.57</v>
      </c>
      <c r="W1426">
        <v>13392.75</v>
      </c>
    </row>
    <row r="1427" spans="1:23">
      <c r="A1427" t="s">
        <v>246</v>
      </c>
      <c r="B1427" t="s">
        <v>190</v>
      </c>
      <c r="C1427" t="s">
        <v>45</v>
      </c>
      <c r="D1427" t="s">
        <v>46</v>
      </c>
      <c r="E1427">
        <v>184965</v>
      </c>
      <c r="F1427">
        <v>44855</v>
      </c>
      <c r="G1427" t="s">
        <v>347</v>
      </c>
      <c r="H1427" s="111">
        <v>44858</v>
      </c>
      <c r="I1427" t="s">
        <v>253</v>
      </c>
      <c r="K1427" t="s">
        <v>1418</v>
      </c>
      <c r="L1427" t="s">
        <v>1409</v>
      </c>
      <c r="N1427" t="s">
        <v>1482</v>
      </c>
      <c r="O1427" t="s">
        <v>1411</v>
      </c>
      <c r="P1427" t="s">
        <v>254</v>
      </c>
      <c r="Q1427" t="s">
        <v>1412</v>
      </c>
      <c r="R1427" t="s">
        <v>1412</v>
      </c>
      <c r="S1427" t="s">
        <v>1412</v>
      </c>
      <c r="T1427">
        <v>180000</v>
      </c>
      <c r="V1427">
        <v>141.99</v>
      </c>
      <c r="W1427">
        <v>70769.070000000007</v>
      </c>
    </row>
    <row r="1428" spans="1:23">
      <c r="A1428" t="s">
        <v>246</v>
      </c>
      <c r="B1428" t="s">
        <v>190</v>
      </c>
      <c r="C1428" t="s">
        <v>45</v>
      </c>
      <c r="D1428" t="s">
        <v>46</v>
      </c>
      <c r="E1428">
        <v>270194</v>
      </c>
      <c r="F1428">
        <v>44904</v>
      </c>
      <c r="G1428" t="s">
        <v>1167</v>
      </c>
      <c r="H1428" s="111">
        <v>44909</v>
      </c>
      <c r="I1428" t="s">
        <v>253</v>
      </c>
      <c r="K1428" t="s">
        <v>1408</v>
      </c>
      <c r="L1428" t="s">
        <v>1409</v>
      </c>
      <c r="N1428" t="s">
        <v>1425</v>
      </c>
      <c r="O1428" t="s">
        <v>1411</v>
      </c>
      <c r="P1428" t="s">
        <v>254</v>
      </c>
      <c r="Q1428" t="s">
        <v>1412</v>
      </c>
      <c r="R1428" t="s">
        <v>1412</v>
      </c>
      <c r="S1428" t="s">
        <v>1412</v>
      </c>
      <c r="T1428">
        <v>150000</v>
      </c>
      <c r="V1428">
        <v>14722.59</v>
      </c>
      <c r="W1428">
        <v>35833.230000000003</v>
      </c>
    </row>
    <row r="1429" spans="1:23">
      <c r="A1429" t="s">
        <v>246</v>
      </c>
      <c r="B1429" t="s">
        <v>190</v>
      </c>
      <c r="C1429" t="s">
        <v>45</v>
      </c>
      <c r="D1429" t="s">
        <v>46</v>
      </c>
      <c r="E1429">
        <v>799785</v>
      </c>
      <c r="F1429">
        <v>44866</v>
      </c>
      <c r="G1429" t="s">
        <v>787</v>
      </c>
      <c r="H1429" s="111">
        <v>44868</v>
      </c>
      <c r="I1429" t="s">
        <v>282</v>
      </c>
      <c r="K1429" t="s">
        <v>1418</v>
      </c>
      <c r="L1429" t="s">
        <v>1409</v>
      </c>
      <c r="N1429" t="s">
        <v>1439</v>
      </c>
      <c r="O1429" t="s">
        <v>1411</v>
      </c>
      <c r="P1429" t="s">
        <v>254</v>
      </c>
      <c r="S1429" t="s">
        <v>1414</v>
      </c>
      <c r="T1429">
        <v>25000</v>
      </c>
    </row>
    <row r="1430" spans="1:23">
      <c r="A1430" t="s">
        <v>246</v>
      </c>
      <c r="B1430" t="s">
        <v>190</v>
      </c>
      <c r="C1430" t="s">
        <v>45</v>
      </c>
      <c r="D1430" t="s">
        <v>46</v>
      </c>
      <c r="E1430">
        <v>1165178</v>
      </c>
      <c r="F1430">
        <v>45149</v>
      </c>
      <c r="G1430" t="s">
        <v>6273</v>
      </c>
      <c r="H1430" s="111">
        <v>45149</v>
      </c>
      <c r="I1430" t="s">
        <v>253</v>
      </c>
      <c r="K1430" t="s">
        <v>1418</v>
      </c>
      <c r="L1430" t="s">
        <v>1409</v>
      </c>
      <c r="N1430" t="s">
        <v>1410</v>
      </c>
      <c r="O1430" t="s">
        <v>1411</v>
      </c>
      <c r="P1430" t="s">
        <v>254</v>
      </c>
      <c r="Q1430" t="s">
        <v>1429</v>
      </c>
      <c r="R1430" t="s">
        <v>1429</v>
      </c>
      <c r="S1430" t="s">
        <v>1429</v>
      </c>
      <c r="T1430">
        <v>100</v>
      </c>
      <c r="V1430">
        <v>1015.87</v>
      </c>
      <c r="W1430">
        <v>2701.69</v>
      </c>
    </row>
    <row r="1431" spans="1:23">
      <c r="A1431" t="s">
        <v>246</v>
      </c>
      <c r="B1431" t="s">
        <v>190</v>
      </c>
      <c r="C1431" t="s">
        <v>45</v>
      </c>
      <c r="D1431" t="s">
        <v>46</v>
      </c>
      <c r="E1431">
        <v>1457942</v>
      </c>
      <c r="F1431">
        <v>45044</v>
      </c>
      <c r="G1431" t="s">
        <v>4859</v>
      </c>
      <c r="H1431" s="111">
        <v>45051</v>
      </c>
      <c r="I1431" t="s">
        <v>263</v>
      </c>
      <c r="K1431" t="s">
        <v>1461</v>
      </c>
      <c r="L1431" t="s">
        <v>1409</v>
      </c>
      <c r="N1431" t="s">
        <v>1410</v>
      </c>
      <c r="O1431" t="s">
        <v>1411</v>
      </c>
      <c r="P1431" t="s">
        <v>254</v>
      </c>
      <c r="S1431" t="s">
        <v>1414</v>
      </c>
      <c r="T1431">
        <v>30000</v>
      </c>
    </row>
    <row r="1432" spans="1:23">
      <c r="A1432" t="s">
        <v>246</v>
      </c>
      <c r="B1432" t="s">
        <v>190</v>
      </c>
      <c r="C1432" t="s">
        <v>45</v>
      </c>
      <c r="D1432" t="s">
        <v>46</v>
      </c>
      <c r="E1432">
        <v>1527356</v>
      </c>
      <c r="F1432">
        <v>45096</v>
      </c>
      <c r="G1432" t="s">
        <v>5643</v>
      </c>
      <c r="H1432" s="111">
        <v>45096</v>
      </c>
      <c r="I1432" t="s">
        <v>253</v>
      </c>
      <c r="K1432" t="s">
        <v>1418</v>
      </c>
      <c r="L1432" t="s">
        <v>1409</v>
      </c>
      <c r="N1432" t="s">
        <v>1413</v>
      </c>
      <c r="O1432" t="s">
        <v>1411</v>
      </c>
      <c r="P1432" t="s">
        <v>252</v>
      </c>
      <c r="Q1432" t="s">
        <v>1412</v>
      </c>
      <c r="R1432" t="s">
        <v>1412</v>
      </c>
      <c r="S1432" t="s">
        <v>1429</v>
      </c>
      <c r="T1432">
        <v>10000</v>
      </c>
      <c r="V1432">
        <v>0</v>
      </c>
      <c r="W1432">
        <v>16</v>
      </c>
    </row>
    <row r="1433" spans="1:23">
      <c r="A1433" t="s">
        <v>246</v>
      </c>
      <c r="B1433" t="s">
        <v>190</v>
      </c>
      <c r="C1433" t="s">
        <v>45</v>
      </c>
      <c r="D1433" t="s">
        <v>46</v>
      </c>
      <c r="E1433">
        <v>4094826</v>
      </c>
      <c r="F1433">
        <v>44996</v>
      </c>
      <c r="G1433" t="s">
        <v>3413</v>
      </c>
      <c r="H1433" s="111">
        <v>44996</v>
      </c>
      <c r="I1433" t="s">
        <v>263</v>
      </c>
      <c r="K1433" t="s">
        <v>1418</v>
      </c>
      <c r="L1433" t="s">
        <v>1409</v>
      </c>
      <c r="N1433" t="s">
        <v>1425</v>
      </c>
      <c r="O1433" t="s">
        <v>1411</v>
      </c>
      <c r="P1433" t="s">
        <v>254</v>
      </c>
      <c r="S1433" t="s">
        <v>1414</v>
      </c>
      <c r="T1433">
        <v>10000</v>
      </c>
    </row>
    <row r="1434" spans="1:23">
      <c r="A1434" t="s">
        <v>246</v>
      </c>
      <c r="B1434" t="s">
        <v>190</v>
      </c>
      <c r="C1434" t="s">
        <v>45</v>
      </c>
      <c r="D1434" t="s">
        <v>46</v>
      </c>
      <c r="E1434">
        <v>4692307</v>
      </c>
      <c r="F1434">
        <v>45070</v>
      </c>
      <c r="G1434" t="s">
        <v>4866</v>
      </c>
      <c r="H1434" s="111">
        <v>45070</v>
      </c>
      <c r="I1434" t="s">
        <v>253</v>
      </c>
      <c r="K1434" t="s">
        <v>1418</v>
      </c>
      <c r="L1434" t="s">
        <v>1409</v>
      </c>
      <c r="N1434" t="s">
        <v>1419</v>
      </c>
      <c r="O1434" t="s">
        <v>1411</v>
      </c>
      <c r="P1434" t="s">
        <v>254</v>
      </c>
      <c r="Q1434" t="s">
        <v>1412</v>
      </c>
      <c r="R1434" t="s">
        <v>1412</v>
      </c>
      <c r="S1434" t="s">
        <v>1412</v>
      </c>
      <c r="T1434">
        <v>10000</v>
      </c>
      <c r="V1434">
        <v>11975.28</v>
      </c>
      <c r="W1434">
        <v>16440.5</v>
      </c>
    </row>
    <row r="1435" spans="1:23">
      <c r="A1435" t="s">
        <v>246</v>
      </c>
      <c r="B1435" t="s">
        <v>190</v>
      </c>
      <c r="C1435" t="s">
        <v>45</v>
      </c>
      <c r="D1435" t="s">
        <v>46</v>
      </c>
      <c r="E1435">
        <v>5374061</v>
      </c>
      <c r="F1435">
        <v>45048</v>
      </c>
      <c r="G1435" t="s">
        <v>4861</v>
      </c>
      <c r="H1435" s="111">
        <v>45048</v>
      </c>
      <c r="I1435" t="s">
        <v>282</v>
      </c>
      <c r="K1435" t="s">
        <v>1418</v>
      </c>
      <c r="L1435" t="s">
        <v>1409</v>
      </c>
      <c r="N1435" t="s">
        <v>1432</v>
      </c>
      <c r="O1435" t="s">
        <v>1411</v>
      </c>
      <c r="P1435" t="s">
        <v>254</v>
      </c>
      <c r="S1435" t="s">
        <v>1414</v>
      </c>
      <c r="T1435">
        <v>10000</v>
      </c>
    </row>
    <row r="1436" spans="1:23">
      <c r="A1436" t="s">
        <v>246</v>
      </c>
      <c r="B1436" t="s">
        <v>190</v>
      </c>
      <c r="C1436" t="s">
        <v>45</v>
      </c>
      <c r="D1436" t="s">
        <v>46</v>
      </c>
      <c r="E1436">
        <v>5460104</v>
      </c>
      <c r="F1436">
        <v>44873</v>
      </c>
      <c r="G1436" t="s">
        <v>788</v>
      </c>
      <c r="H1436" s="111">
        <v>44873</v>
      </c>
      <c r="I1436" t="s">
        <v>282</v>
      </c>
      <c r="K1436" t="s">
        <v>1418</v>
      </c>
      <c r="L1436" t="s">
        <v>1409</v>
      </c>
      <c r="N1436" t="s">
        <v>1432</v>
      </c>
      <c r="O1436" t="s">
        <v>1411</v>
      </c>
      <c r="P1436" t="s">
        <v>254</v>
      </c>
      <c r="R1436" t="s">
        <v>1414</v>
      </c>
      <c r="S1436" t="s">
        <v>1412</v>
      </c>
      <c r="T1436">
        <v>30000</v>
      </c>
    </row>
    <row r="1437" spans="1:23">
      <c r="A1437" t="s">
        <v>246</v>
      </c>
      <c r="B1437" t="s">
        <v>190</v>
      </c>
      <c r="C1437" t="s">
        <v>45</v>
      </c>
      <c r="D1437" t="s">
        <v>46</v>
      </c>
      <c r="E1437">
        <v>6116876</v>
      </c>
      <c r="F1437">
        <v>44923</v>
      </c>
      <c r="G1437" t="s">
        <v>1169</v>
      </c>
      <c r="H1437" s="111">
        <v>44923</v>
      </c>
      <c r="I1437" t="s">
        <v>253</v>
      </c>
      <c r="K1437" t="s">
        <v>1418</v>
      </c>
      <c r="L1437" t="s">
        <v>1409</v>
      </c>
      <c r="N1437" t="s">
        <v>1413</v>
      </c>
      <c r="O1437" t="s">
        <v>1411</v>
      </c>
      <c r="P1437" t="s">
        <v>254</v>
      </c>
      <c r="Q1437" t="s">
        <v>1412</v>
      </c>
      <c r="R1437" t="s">
        <v>1412</v>
      </c>
      <c r="S1437" t="s">
        <v>1412</v>
      </c>
      <c r="T1437">
        <v>60000</v>
      </c>
      <c r="V1437">
        <v>2877.39</v>
      </c>
      <c r="W1437">
        <v>12052.6</v>
      </c>
    </row>
    <row r="1438" spans="1:23">
      <c r="A1438" t="s">
        <v>246</v>
      </c>
      <c r="B1438" t="s">
        <v>190</v>
      </c>
      <c r="C1438" t="s">
        <v>45</v>
      </c>
      <c r="D1438" t="s">
        <v>46</v>
      </c>
      <c r="E1438">
        <v>7411168</v>
      </c>
      <c r="F1438">
        <v>44923</v>
      </c>
      <c r="G1438" t="s">
        <v>1170</v>
      </c>
      <c r="H1438" s="111">
        <v>44923</v>
      </c>
      <c r="I1438" t="s">
        <v>253</v>
      </c>
      <c r="K1438" t="s">
        <v>1430</v>
      </c>
      <c r="L1438" t="s">
        <v>1409</v>
      </c>
      <c r="N1438" t="s">
        <v>1433</v>
      </c>
      <c r="O1438" t="s">
        <v>1411</v>
      </c>
      <c r="P1438" t="s">
        <v>254</v>
      </c>
      <c r="Q1438" t="s">
        <v>1412</v>
      </c>
      <c r="R1438" t="s">
        <v>1412</v>
      </c>
      <c r="S1438" t="s">
        <v>1412</v>
      </c>
      <c r="T1438">
        <v>15000</v>
      </c>
      <c r="V1438">
        <v>0</v>
      </c>
      <c r="W1438">
        <v>329.5</v>
      </c>
    </row>
    <row r="1439" spans="1:23">
      <c r="A1439" t="s">
        <v>246</v>
      </c>
      <c r="B1439" t="s">
        <v>190</v>
      </c>
      <c r="C1439" t="s">
        <v>45</v>
      </c>
      <c r="D1439" t="s">
        <v>46</v>
      </c>
      <c r="E1439">
        <v>8209786</v>
      </c>
      <c r="F1439">
        <v>45147</v>
      </c>
      <c r="G1439" t="s">
        <v>6272</v>
      </c>
      <c r="H1439" s="111">
        <v>45149</v>
      </c>
      <c r="I1439" t="s">
        <v>253</v>
      </c>
      <c r="K1439" t="s">
        <v>1418</v>
      </c>
      <c r="L1439" t="s">
        <v>1409</v>
      </c>
      <c r="N1439" t="s">
        <v>1434</v>
      </c>
      <c r="O1439" t="s">
        <v>1411</v>
      </c>
      <c r="P1439" t="s">
        <v>252</v>
      </c>
      <c r="Q1439" t="s">
        <v>1429</v>
      </c>
      <c r="R1439" t="s">
        <v>1429</v>
      </c>
      <c r="S1439" t="s">
        <v>1429</v>
      </c>
      <c r="T1439">
        <v>100</v>
      </c>
      <c r="V1439">
        <v>0</v>
      </c>
      <c r="W1439">
        <v>1</v>
      </c>
    </row>
    <row r="1440" spans="1:23">
      <c r="A1440" t="s">
        <v>246</v>
      </c>
      <c r="B1440" t="s">
        <v>190</v>
      </c>
      <c r="C1440" t="s">
        <v>45</v>
      </c>
      <c r="D1440" t="s">
        <v>46</v>
      </c>
      <c r="E1440">
        <v>11471259</v>
      </c>
      <c r="F1440">
        <v>44874</v>
      </c>
      <c r="G1440" t="s">
        <v>789</v>
      </c>
      <c r="H1440" s="111">
        <v>44874</v>
      </c>
      <c r="I1440" t="s">
        <v>263</v>
      </c>
      <c r="K1440" t="s">
        <v>1408</v>
      </c>
      <c r="L1440" t="s">
        <v>1409</v>
      </c>
      <c r="N1440" t="s">
        <v>1425</v>
      </c>
      <c r="O1440" t="s">
        <v>1411</v>
      </c>
      <c r="P1440" t="s">
        <v>252</v>
      </c>
      <c r="R1440" t="s">
        <v>1414</v>
      </c>
      <c r="S1440" t="s">
        <v>1412</v>
      </c>
      <c r="T1440">
        <v>40000</v>
      </c>
    </row>
    <row r="1441" spans="1:23">
      <c r="A1441" t="s">
        <v>246</v>
      </c>
      <c r="B1441" t="s">
        <v>190</v>
      </c>
      <c r="C1441" t="s">
        <v>45</v>
      </c>
      <c r="D1441" t="s">
        <v>46</v>
      </c>
      <c r="E1441">
        <v>11633115</v>
      </c>
      <c r="F1441">
        <v>44854</v>
      </c>
      <c r="G1441" t="s">
        <v>348</v>
      </c>
      <c r="H1441" s="111">
        <v>44855</v>
      </c>
      <c r="I1441" t="s">
        <v>253</v>
      </c>
      <c r="K1441" t="s">
        <v>1408</v>
      </c>
      <c r="L1441" t="s">
        <v>1409</v>
      </c>
      <c r="N1441" t="s">
        <v>1467</v>
      </c>
      <c r="O1441" t="s">
        <v>1411</v>
      </c>
      <c r="P1441" t="s">
        <v>254</v>
      </c>
      <c r="Q1441" t="s">
        <v>1412</v>
      </c>
      <c r="R1441" t="s">
        <v>1412</v>
      </c>
      <c r="S1441" t="s">
        <v>1412</v>
      </c>
      <c r="T1441">
        <v>150000</v>
      </c>
      <c r="V1441">
        <v>0</v>
      </c>
      <c r="W1441">
        <v>30613.71</v>
      </c>
    </row>
    <row r="1442" spans="1:23">
      <c r="A1442" t="s">
        <v>246</v>
      </c>
      <c r="B1442" t="s">
        <v>190</v>
      </c>
      <c r="C1442" t="s">
        <v>45</v>
      </c>
      <c r="D1442" t="s">
        <v>46</v>
      </c>
      <c r="E1442">
        <v>11654890</v>
      </c>
      <c r="F1442">
        <v>44855</v>
      </c>
      <c r="G1442" t="s">
        <v>349</v>
      </c>
      <c r="H1442" s="111">
        <v>44858</v>
      </c>
      <c r="I1442" t="s">
        <v>263</v>
      </c>
      <c r="K1442" t="s">
        <v>1408</v>
      </c>
      <c r="L1442" t="s">
        <v>1409</v>
      </c>
      <c r="N1442" t="s">
        <v>1425</v>
      </c>
      <c r="O1442" t="s">
        <v>1411</v>
      </c>
      <c r="P1442" t="s">
        <v>252</v>
      </c>
      <c r="S1442" t="s">
        <v>1414</v>
      </c>
      <c r="T1442">
        <v>15000</v>
      </c>
    </row>
    <row r="1443" spans="1:23">
      <c r="A1443" t="s">
        <v>246</v>
      </c>
      <c r="B1443" t="s">
        <v>190</v>
      </c>
      <c r="C1443" t="s">
        <v>45</v>
      </c>
      <c r="D1443" t="s">
        <v>46</v>
      </c>
      <c r="E1443">
        <v>11655450</v>
      </c>
      <c r="F1443">
        <v>45027</v>
      </c>
      <c r="G1443" t="s">
        <v>4395</v>
      </c>
      <c r="H1443" s="111">
        <v>45027</v>
      </c>
      <c r="I1443" t="s">
        <v>263</v>
      </c>
      <c r="K1443" t="s">
        <v>1418</v>
      </c>
      <c r="L1443" t="s">
        <v>1409</v>
      </c>
      <c r="N1443" t="s">
        <v>1444</v>
      </c>
      <c r="O1443" t="s">
        <v>1411</v>
      </c>
      <c r="P1443" t="s">
        <v>254</v>
      </c>
      <c r="R1443" t="s">
        <v>1414</v>
      </c>
      <c r="S1443" t="s">
        <v>1412</v>
      </c>
      <c r="T1443">
        <v>10000</v>
      </c>
    </row>
    <row r="1444" spans="1:23">
      <c r="A1444" t="s">
        <v>246</v>
      </c>
      <c r="B1444" t="s">
        <v>190</v>
      </c>
      <c r="C1444" t="s">
        <v>45</v>
      </c>
      <c r="D1444" t="s">
        <v>46</v>
      </c>
      <c r="E1444">
        <v>11663461</v>
      </c>
      <c r="F1444">
        <v>44907</v>
      </c>
      <c r="G1444" t="s">
        <v>1171</v>
      </c>
      <c r="H1444" s="111">
        <v>44907</v>
      </c>
      <c r="I1444" t="s">
        <v>282</v>
      </c>
      <c r="K1444" t="s">
        <v>1408</v>
      </c>
      <c r="L1444" t="s">
        <v>1409</v>
      </c>
      <c r="N1444" t="s">
        <v>1425</v>
      </c>
      <c r="O1444" t="s">
        <v>1411</v>
      </c>
      <c r="P1444" t="s">
        <v>254</v>
      </c>
      <c r="Q1444" t="s">
        <v>1414</v>
      </c>
      <c r="R1444" t="s">
        <v>1414</v>
      </c>
      <c r="S1444" t="s">
        <v>1412</v>
      </c>
      <c r="T1444">
        <v>30000</v>
      </c>
    </row>
    <row r="1445" spans="1:23">
      <c r="A1445" t="s">
        <v>246</v>
      </c>
      <c r="B1445" t="s">
        <v>190</v>
      </c>
      <c r="C1445" t="s">
        <v>45</v>
      </c>
      <c r="D1445" t="s">
        <v>46</v>
      </c>
      <c r="E1445">
        <v>11672557</v>
      </c>
      <c r="F1445">
        <v>44925</v>
      </c>
      <c r="G1445" t="s">
        <v>1365</v>
      </c>
      <c r="H1445" s="111">
        <v>44925</v>
      </c>
      <c r="I1445" t="s">
        <v>253</v>
      </c>
      <c r="K1445" t="s">
        <v>1430</v>
      </c>
      <c r="L1445" t="s">
        <v>1409</v>
      </c>
      <c r="N1445" t="s">
        <v>1453</v>
      </c>
      <c r="O1445" t="s">
        <v>1411</v>
      </c>
      <c r="P1445" t="s">
        <v>254</v>
      </c>
      <c r="Q1445" t="s">
        <v>1412</v>
      </c>
      <c r="R1445" t="s">
        <v>1412</v>
      </c>
      <c r="S1445" t="s">
        <v>1412</v>
      </c>
      <c r="T1445">
        <v>60000</v>
      </c>
      <c r="V1445">
        <v>0</v>
      </c>
      <c r="W1445">
        <v>41.3</v>
      </c>
    </row>
    <row r="1446" spans="1:23">
      <c r="A1446" t="s">
        <v>246</v>
      </c>
      <c r="B1446" t="s">
        <v>190</v>
      </c>
      <c r="C1446" t="s">
        <v>45</v>
      </c>
      <c r="D1446" t="s">
        <v>46</v>
      </c>
      <c r="E1446">
        <v>11718633</v>
      </c>
      <c r="F1446">
        <v>44866</v>
      </c>
      <c r="G1446" t="s">
        <v>790</v>
      </c>
      <c r="H1446" s="111">
        <v>44886</v>
      </c>
      <c r="I1446" t="s">
        <v>253</v>
      </c>
      <c r="K1446" t="s">
        <v>1408</v>
      </c>
      <c r="L1446" t="s">
        <v>1409</v>
      </c>
      <c r="N1446" t="s">
        <v>1433</v>
      </c>
      <c r="O1446" t="s">
        <v>1411</v>
      </c>
      <c r="P1446" t="s">
        <v>254</v>
      </c>
      <c r="Q1446" t="s">
        <v>1412</v>
      </c>
      <c r="R1446" t="s">
        <v>1412</v>
      </c>
      <c r="S1446" t="s">
        <v>1412</v>
      </c>
      <c r="T1446">
        <v>20000</v>
      </c>
      <c r="V1446">
        <v>2833.04</v>
      </c>
      <c r="W1446">
        <v>9286.7999999999993</v>
      </c>
    </row>
    <row r="1447" spans="1:23">
      <c r="A1447" t="s">
        <v>246</v>
      </c>
      <c r="B1447" t="s">
        <v>190</v>
      </c>
      <c r="C1447" t="s">
        <v>45</v>
      </c>
      <c r="D1447" t="s">
        <v>46</v>
      </c>
      <c r="E1447">
        <v>11739198</v>
      </c>
      <c r="F1447">
        <v>44874</v>
      </c>
      <c r="G1447" t="s">
        <v>794</v>
      </c>
      <c r="H1447" s="111">
        <v>44874</v>
      </c>
      <c r="I1447" t="s">
        <v>253</v>
      </c>
      <c r="K1447" t="s">
        <v>1430</v>
      </c>
      <c r="L1447" t="s">
        <v>1409</v>
      </c>
      <c r="N1447" t="s">
        <v>1434</v>
      </c>
      <c r="O1447" t="s">
        <v>1411</v>
      </c>
      <c r="P1447" t="s">
        <v>254</v>
      </c>
      <c r="Q1447" t="s">
        <v>1412</v>
      </c>
      <c r="R1447" t="s">
        <v>1412</v>
      </c>
      <c r="S1447" t="s">
        <v>1412</v>
      </c>
      <c r="T1447">
        <v>30000</v>
      </c>
      <c r="V1447">
        <v>4557.68</v>
      </c>
      <c r="W1447">
        <v>5535</v>
      </c>
    </row>
    <row r="1448" spans="1:23">
      <c r="A1448" t="s">
        <v>246</v>
      </c>
      <c r="B1448" t="s">
        <v>190</v>
      </c>
      <c r="C1448" t="s">
        <v>45</v>
      </c>
      <c r="D1448" t="s">
        <v>46</v>
      </c>
      <c r="E1448">
        <v>11749359</v>
      </c>
      <c r="F1448">
        <v>44901</v>
      </c>
      <c r="G1448" t="s">
        <v>1172</v>
      </c>
      <c r="H1448" s="111">
        <v>44901</v>
      </c>
      <c r="I1448" t="s">
        <v>263</v>
      </c>
      <c r="K1448" t="s">
        <v>1418</v>
      </c>
      <c r="L1448" t="s">
        <v>1409</v>
      </c>
      <c r="N1448" t="s">
        <v>1410</v>
      </c>
      <c r="O1448" t="s">
        <v>1411</v>
      </c>
      <c r="P1448" t="s">
        <v>254</v>
      </c>
      <c r="T1448">
        <v>40000</v>
      </c>
    </row>
    <row r="1449" spans="1:23">
      <c r="A1449" t="s">
        <v>246</v>
      </c>
      <c r="B1449" t="s">
        <v>190</v>
      </c>
      <c r="C1449" t="s">
        <v>45</v>
      </c>
      <c r="D1449" t="s">
        <v>46</v>
      </c>
      <c r="E1449">
        <v>11750244</v>
      </c>
      <c r="F1449">
        <v>45008</v>
      </c>
      <c r="G1449" t="s">
        <v>3414</v>
      </c>
      <c r="H1449" s="111">
        <v>45008</v>
      </c>
      <c r="I1449" t="s">
        <v>263</v>
      </c>
      <c r="K1449" t="s">
        <v>1408</v>
      </c>
      <c r="L1449" t="s">
        <v>1409</v>
      </c>
      <c r="N1449" t="s">
        <v>1426</v>
      </c>
      <c r="O1449" t="s">
        <v>1411</v>
      </c>
      <c r="P1449" t="s">
        <v>252</v>
      </c>
      <c r="S1449" t="s">
        <v>1414</v>
      </c>
      <c r="T1449">
        <v>10000</v>
      </c>
    </row>
    <row r="1450" spans="1:23">
      <c r="A1450" t="s">
        <v>246</v>
      </c>
      <c r="B1450" t="s">
        <v>190</v>
      </c>
      <c r="C1450" t="s">
        <v>45</v>
      </c>
      <c r="D1450" t="s">
        <v>46</v>
      </c>
      <c r="E1450">
        <v>11754595</v>
      </c>
      <c r="F1450">
        <v>44875</v>
      </c>
      <c r="G1450" t="s">
        <v>795</v>
      </c>
      <c r="H1450" s="111">
        <v>44875</v>
      </c>
      <c r="I1450" t="s">
        <v>253</v>
      </c>
      <c r="K1450" t="s">
        <v>1418</v>
      </c>
      <c r="L1450" t="s">
        <v>1409</v>
      </c>
      <c r="N1450" t="s">
        <v>1439</v>
      </c>
      <c r="O1450" t="s">
        <v>1411</v>
      </c>
      <c r="P1450" t="s">
        <v>254</v>
      </c>
      <c r="Q1450" t="s">
        <v>1412</v>
      </c>
      <c r="R1450" t="s">
        <v>1412</v>
      </c>
      <c r="S1450" t="s">
        <v>1412</v>
      </c>
      <c r="T1450">
        <v>15000</v>
      </c>
      <c r="V1450">
        <v>3200.03</v>
      </c>
      <c r="W1450">
        <v>6122.9</v>
      </c>
    </row>
    <row r="1451" spans="1:23">
      <c r="A1451" t="s">
        <v>246</v>
      </c>
      <c r="B1451" t="s">
        <v>190</v>
      </c>
      <c r="C1451" t="s">
        <v>45</v>
      </c>
      <c r="D1451" t="s">
        <v>46</v>
      </c>
      <c r="E1451">
        <v>11756800</v>
      </c>
      <c r="F1451">
        <v>44876</v>
      </c>
      <c r="G1451" t="s">
        <v>796</v>
      </c>
      <c r="H1451" s="111">
        <v>44876</v>
      </c>
      <c r="I1451" t="s">
        <v>263</v>
      </c>
      <c r="K1451" t="s">
        <v>1418</v>
      </c>
      <c r="L1451" t="s">
        <v>1409</v>
      </c>
      <c r="N1451" t="s">
        <v>1433</v>
      </c>
      <c r="O1451" t="s">
        <v>1411</v>
      </c>
      <c r="P1451" t="s">
        <v>254</v>
      </c>
      <c r="T1451">
        <v>60000</v>
      </c>
    </row>
    <row r="1452" spans="1:23">
      <c r="A1452" t="s">
        <v>246</v>
      </c>
      <c r="B1452" t="s">
        <v>190</v>
      </c>
      <c r="C1452" t="s">
        <v>45</v>
      </c>
      <c r="D1452" t="s">
        <v>46</v>
      </c>
      <c r="E1452">
        <v>11768211</v>
      </c>
      <c r="F1452">
        <v>44879</v>
      </c>
      <c r="G1452" t="s">
        <v>798</v>
      </c>
      <c r="H1452" s="111">
        <v>44879</v>
      </c>
      <c r="I1452" t="s">
        <v>263</v>
      </c>
      <c r="K1452" t="s">
        <v>1408</v>
      </c>
      <c r="L1452" t="s">
        <v>1409</v>
      </c>
      <c r="N1452" t="s">
        <v>1460</v>
      </c>
      <c r="O1452" t="s">
        <v>1411</v>
      </c>
      <c r="P1452" t="s">
        <v>252</v>
      </c>
      <c r="S1452" t="s">
        <v>1414</v>
      </c>
      <c r="T1452">
        <v>15000</v>
      </c>
    </row>
    <row r="1453" spans="1:23">
      <c r="A1453" t="s">
        <v>246</v>
      </c>
      <c r="B1453" t="s">
        <v>190</v>
      </c>
      <c r="C1453" t="s">
        <v>45</v>
      </c>
      <c r="D1453" t="s">
        <v>46</v>
      </c>
      <c r="E1453">
        <v>11771733</v>
      </c>
      <c r="F1453">
        <v>44881</v>
      </c>
      <c r="G1453" t="s">
        <v>799</v>
      </c>
      <c r="H1453" s="111">
        <v>44881</v>
      </c>
      <c r="I1453" t="s">
        <v>263</v>
      </c>
      <c r="K1453" t="s">
        <v>1408</v>
      </c>
      <c r="L1453" t="s">
        <v>1409</v>
      </c>
      <c r="N1453" t="s">
        <v>1425</v>
      </c>
      <c r="O1453" t="s">
        <v>1411</v>
      </c>
      <c r="P1453" t="s">
        <v>252</v>
      </c>
      <c r="S1453" t="s">
        <v>1414</v>
      </c>
      <c r="T1453">
        <v>15000</v>
      </c>
    </row>
    <row r="1454" spans="1:23">
      <c r="A1454" t="s">
        <v>246</v>
      </c>
      <c r="B1454" t="s">
        <v>190</v>
      </c>
      <c r="C1454" t="s">
        <v>45</v>
      </c>
      <c r="D1454" t="s">
        <v>46</v>
      </c>
      <c r="E1454">
        <v>11772684</v>
      </c>
      <c r="F1454">
        <v>44881</v>
      </c>
      <c r="G1454" t="s">
        <v>800</v>
      </c>
      <c r="H1454" s="111">
        <v>44881</v>
      </c>
      <c r="I1454" t="s">
        <v>253</v>
      </c>
      <c r="K1454" t="s">
        <v>1408</v>
      </c>
      <c r="L1454" t="s">
        <v>5297</v>
      </c>
      <c r="N1454" t="s">
        <v>1425</v>
      </c>
      <c r="O1454" t="s">
        <v>1411</v>
      </c>
      <c r="P1454" t="s">
        <v>252</v>
      </c>
      <c r="Q1454" t="s">
        <v>1412</v>
      </c>
      <c r="R1454" t="s">
        <v>1412</v>
      </c>
      <c r="S1454" t="s">
        <v>1412</v>
      </c>
      <c r="T1454">
        <v>15000</v>
      </c>
      <c r="V1454">
        <v>730.59</v>
      </c>
      <c r="W1454">
        <v>2594.5</v>
      </c>
    </row>
    <row r="1455" spans="1:23">
      <c r="A1455" t="s">
        <v>246</v>
      </c>
      <c r="B1455" t="s">
        <v>190</v>
      </c>
      <c r="C1455" t="s">
        <v>45</v>
      </c>
      <c r="D1455" t="s">
        <v>46</v>
      </c>
      <c r="E1455">
        <v>11777921</v>
      </c>
      <c r="F1455">
        <v>44882</v>
      </c>
      <c r="G1455" t="s">
        <v>801</v>
      </c>
      <c r="H1455" s="111">
        <v>44883</v>
      </c>
      <c r="I1455" t="s">
        <v>263</v>
      </c>
      <c r="K1455" t="s">
        <v>1408</v>
      </c>
      <c r="L1455" t="s">
        <v>1409</v>
      </c>
      <c r="N1455" t="s">
        <v>1432</v>
      </c>
      <c r="O1455" t="s">
        <v>1411</v>
      </c>
      <c r="P1455" t="s">
        <v>252</v>
      </c>
      <c r="T1455">
        <v>15000</v>
      </c>
    </row>
    <row r="1456" spans="1:23">
      <c r="A1456" t="s">
        <v>246</v>
      </c>
      <c r="B1456" t="s">
        <v>190</v>
      </c>
      <c r="C1456" t="s">
        <v>45</v>
      </c>
      <c r="D1456" t="s">
        <v>46</v>
      </c>
      <c r="E1456">
        <v>11798817</v>
      </c>
      <c r="F1456">
        <v>44887</v>
      </c>
      <c r="G1456" t="s">
        <v>802</v>
      </c>
      <c r="H1456" s="111">
        <v>44887</v>
      </c>
      <c r="I1456" t="s">
        <v>253</v>
      </c>
      <c r="K1456" t="s">
        <v>1408</v>
      </c>
      <c r="L1456" t="s">
        <v>1409</v>
      </c>
      <c r="N1456" t="s">
        <v>1433</v>
      </c>
      <c r="O1456" t="s">
        <v>1411</v>
      </c>
      <c r="P1456" t="s">
        <v>254</v>
      </c>
      <c r="Q1456" t="s">
        <v>1412</v>
      </c>
      <c r="R1456" t="s">
        <v>1412</v>
      </c>
      <c r="S1456" t="s">
        <v>1412</v>
      </c>
      <c r="T1456">
        <v>15000</v>
      </c>
      <c r="V1456">
        <v>426.9</v>
      </c>
      <c r="W1456">
        <v>1138.25</v>
      </c>
    </row>
    <row r="1457" spans="1:23">
      <c r="A1457" t="s">
        <v>246</v>
      </c>
      <c r="B1457" t="s">
        <v>190</v>
      </c>
      <c r="C1457" t="s">
        <v>45</v>
      </c>
      <c r="D1457" t="s">
        <v>46</v>
      </c>
      <c r="E1457">
        <v>11818168</v>
      </c>
      <c r="F1457">
        <v>44890</v>
      </c>
      <c r="G1457" t="s">
        <v>1796</v>
      </c>
      <c r="H1457" s="111">
        <v>44890</v>
      </c>
      <c r="I1457" t="s">
        <v>282</v>
      </c>
      <c r="K1457" t="s">
        <v>1408</v>
      </c>
      <c r="L1457" t="s">
        <v>1409</v>
      </c>
      <c r="N1457" t="s">
        <v>1433</v>
      </c>
      <c r="O1457" t="s">
        <v>1411</v>
      </c>
      <c r="P1457" t="s">
        <v>254</v>
      </c>
      <c r="S1457" t="s">
        <v>1414</v>
      </c>
      <c r="T1457">
        <v>30000</v>
      </c>
    </row>
    <row r="1458" spans="1:23">
      <c r="A1458" t="s">
        <v>246</v>
      </c>
      <c r="B1458" t="s">
        <v>190</v>
      </c>
      <c r="C1458" t="s">
        <v>45</v>
      </c>
      <c r="D1458" t="s">
        <v>46</v>
      </c>
      <c r="E1458">
        <v>11877925</v>
      </c>
      <c r="F1458">
        <v>45055</v>
      </c>
      <c r="G1458" t="s">
        <v>4863</v>
      </c>
      <c r="H1458" s="111">
        <v>45055</v>
      </c>
      <c r="I1458" t="s">
        <v>253</v>
      </c>
      <c r="K1458" t="s">
        <v>1430</v>
      </c>
      <c r="L1458" t="s">
        <v>1409</v>
      </c>
      <c r="N1458" t="s">
        <v>1420</v>
      </c>
      <c r="O1458" t="s">
        <v>1411</v>
      </c>
      <c r="P1458" t="s">
        <v>254</v>
      </c>
      <c r="Q1458" t="s">
        <v>1412</v>
      </c>
      <c r="R1458" t="s">
        <v>1412</v>
      </c>
      <c r="S1458" t="s">
        <v>1412</v>
      </c>
      <c r="T1458">
        <v>10000</v>
      </c>
      <c r="V1458">
        <v>0</v>
      </c>
      <c r="W1458">
        <v>8.5</v>
      </c>
    </row>
    <row r="1459" spans="1:23">
      <c r="A1459" t="s">
        <v>246</v>
      </c>
      <c r="B1459" t="s">
        <v>190</v>
      </c>
      <c r="C1459" t="s">
        <v>45</v>
      </c>
      <c r="D1459" t="s">
        <v>46</v>
      </c>
      <c r="E1459">
        <v>11877925</v>
      </c>
      <c r="F1459">
        <v>45055</v>
      </c>
      <c r="G1459" t="s">
        <v>4863</v>
      </c>
      <c r="H1459" s="111">
        <v>45055</v>
      </c>
      <c r="I1459" t="s">
        <v>253</v>
      </c>
      <c r="K1459" t="s">
        <v>1430</v>
      </c>
      <c r="L1459" t="s">
        <v>5297</v>
      </c>
      <c r="N1459" t="s">
        <v>1420</v>
      </c>
      <c r="O1459" t="s">
        <v>1411</v>
      </c>
      <c r="P1459" t="s">
        <v>254</v>
      </c>
      <c r="Q1459" t="s">
        <v>1412</v>
      </c>
      <c r="R1459" t="s">
        <v>1412</v>
      </c>
      <c r="S1459" t="s">
        <v>1412</v>
      </c>
      <c r="T1459">
        <v>10000</v>
      </c>
    </row>
    <row r="1460" spans="1:23">
      <c r="A1460" t="s">
        <v>246</v>
      </c>
      <c r="B1460" t="s">
        <v>190</v>
      </c>
      <c r="C1460" t="s">
        <v>45</v>
      </c>
      <c r="D1460" t="s">
        <v>46</v>
      </c>
      <c r="E1460">
        <v>11889663</v>
      </c>
      <c r="F1460">
        <v>44910</v>
      </c>
      <c r="G1460" t="s">
        <v>1174</v>
      </c>
      <c r="H1460" s="111">
        <v>44910</v>
      </c>
      <c r="I1460" t="s">
        <v>253</v>
      </c>
      <c r="K1460" t="s">
        <v>1408</v>
      </c>
      <c r="L1460" t="s">
        <v>1409</v>
      </c>
      <c r="N1460" t="s">
        <v>1467</v>
      </c>
      <c r="O1460" t="s">
        <v>1411</v>
      </c>
      <c r="P1460" t="s">
        <v>254</v>
      </c>
      <c r="Q1460" t="s">
        <v>1412</v>
      </c>
      <c r="R1460" t="s">
        <v>1412</v>
      </c>
      <c r="S1460" t="s">
        <v>1412</v>
      </c>
      <c r="T1460">
        <v>60000</v>
      </c>
      <c r="V1460">
        <v>83.73</v>
      </c>
      <c r="W1460">
        <v>265</v>
      </c>
    </row>
    <row r="1461" spans="1:23">
      <c r="A1461" t="s">
        <v>246</v>
      </c>
      <c r="B1461" t="s">
        <v>190</v>
      </c>
      <c r="C1461" t="s">
        <v>45</v>
      </c>
      <c r="D1461" t="s">
        <v>46</v>
      </c>
      <c r="E1461">
        <v>11938732</v>
      </c>
      <c r="F1461">
        <v>44922</v>
      </c>
      <c r="G1461" t="s">
        <v>1366</v>
      </c>
      <c r="H1461" s="111">
        <v>44922</v>
      </c>
      <c r="I1461" t="s">
        <v>253</v>
      </c>
      <c r="K1461" t="s">
        <v>1418</v>
      </c>
      <c r="L1461" t="s">
        <v>1409</v>
      </c>
      <c r="N1461" t="s">
        <v>1453</v>
      </c>
      <c r="O1461" t="s">
        <v>1411</v>
      </c>
      <c r="P1461" t="s">
        <v>254</v>
      </c>
      <c r="Q1461" t="s">
        <v>1412</v>
      </c>
      <c r="R1461" t="s">
        <v>1412</v>
      </c>
      <c r="S1461" t="s">
        <v>1412</v>
      </c>
      <c r="T1461">
        <v>170000</v>
      </c>
      <c r="V1461">
        <v>10697.56</v>
      </c>
      <c r="W1461">
        <v>21006.78</v>
      </c>
    </row>
    <row r="1462" spans="1:23">
      <c r="A1462" t="s">
        <v>246</v>
      </c>
      <c r="B1462" t="s">
        <v>190</v>
      </c>
      <c r="C1462" t="s">
        <v>45</v>
      </c>
      <c r="D1462" t="s">
        <v>46</v>
      </c>
      <c r="E1462">
        <v>11958374</v>
      </c>
      <c r="F1462">
        <v>44928</v>
      </c>
      <c r="G1462" t="s">
        <v>1797</v>
      </c>
      <c r="H1462" s="111">
        <v>44928</v>
      </c>
      <c r="I1462" t="s">
        <v>263</v>
      </c>
      <c r="K1462" t="s">
        <v>1408</v>
      </c>
      <c r="L1462" t="s">
        <v>1409</v>
      </c>
      <c r="N1462" t="s">
        <v>1466</v>
      </c>
      <c r="O1462" t="s">
        <v>1411</v>
      </c>
      <c r="P1462" t="s">
        <v>252</v>
      </c>
      <c r="S1462" t="s">
        <v>1414</v>
      </c>
      <c r="T1462">
        <v>30000</v>
      </c>
    </row>
    <row r="1463" spans="1:23">
      <c r="A1463" t="s">
        <v>246</v>
      </c>
      <c r="B1463" t="s">
        <v>190</v>
      </c>
      <c r="C1463" t="s">
        <v>45</v>
      </c>
      <c r="D1463" t="s">
        <v>46</v>
      </c>
      <c r="E1463">
        <v>11995564</v>
      </c>
      <c r="F1463">
        <v>44938</v>
      </c>
      <c r="G1463" t="s">
        <v>1798</v>
      </c>
      <c r="H1463" s="111">
        <v>44938</v>
      </c>
      <c r="I1463" t="s">
        <v>263</v>
      </c>
      <c r="K1463" t="s">
        <v>1408</v>
      </c>
      <c r="L1463" t="s">
        <v>1409</v>
      </c>
      <c r="N1463" t="s">
        <v>1439</v>
      </c>
      <c r="O1463" t="s">
        <v>1411</v>
      </c>
      <c r="P1463" t="s">
        <v>252</v>
      </c>
      <c r="S1463" t="s">
        <v>1414</v>
      </c>
      <c r="T1463">
        <v>15000</v>
      </c>
    </row>
    <row r="1464" spans="1:23">
      <c r="A1464" t="s">
        <v>246</v>
      </c>
      <c r="B1464" t="s">
        <v>190</v>
      </c>
      <c r="C1464" t="s">
        <v>45</v>
      </c>
      <c r="D1464" t="s">
        <v>46</v>
      </c>
      <c r="E1464">
        <v>12002020</v>
      </c>
      <c r="F1464">
        <v>45163</v>
      </c>
      <c r="G1464" t="s">
        <v>6276</v>
      </c>
      <c r="H1464" s="111">
        <v>45166</v>
      </c>
      <c r="I1464" t="s">
        <v>253</v>
      </c>
      <c r="K1464" t="s">
        <v>1408</v>
      </c>
      <c r="L1464" t="s">
        <v>1409</v>
      </c>
      <c r="N1464" t="s">
        <v>1433</v>
      </c>
      <c r="O1464" t="s">
        <v>1411</v>
      </c>
      <c r="P1464" t="s">
        <v>254</v>
      </c>
      <c r="Q1464" t="s">
        <v>1415</v>
      </c>
      <c r="R1464" t="s">
        <v>1415</v>
      </c>
      <c r="S1464" t="s">
        <v>1415</v>
      </c>
      <c r="T1464">
        <v>10000</v>
      </c>
      <c r="V1464">
        <v>0</v>
      </c>
      <c r="W1464">
        <v>227.5</v>
      </c>
    </row>
    <row r="1465" spans="1:23">
      <c r="A1465" t="s">
        <v>246</v>
      </c>
      <c r="B1465" t="s">
        <v>190</v>
      </c>
      <c r="C1465" t="s">
        <v>45</v>
      </c>
      <c r="D1465" t="s">
        <v>46</v>
      </c>
      <c r="E1465">
        <v>12043886</v>
      </c>
      <c r="F1465">
        <v>44951</v>
      </c>
      <c r="G1465" t="s">
        <v>1799</v>
      </c>
      <c r="H1465" s="111">
        <v>44951</v>
      </c>
      <c r="I1465" t="s">
        <v>263</v>
      </c>
      <c r="K1465" t="s">
        <v>1408</v>
      </c>
      <c r="L1465" t="s">
        <v>1409</v>
      </c>
      <c r="N1465" t="s">
        <v>1413</v>
      </c>
      <c r="O1465" t="s">
        <v>1411</v>
      </c>
      <c r="P1465" t="s">
        <v>252</v>
      </c>
      <c r="S1465" t="s">
        <v>1414</v>
      </c>
      <c r="T1465">
        <v>15000</v>
      </c>
    </row>
    <row r="1466" spans="1:23">
      <c r="A1466" t="s">
        <v>246</v>
      </c>
      <c r="B1466" t="s">
        <v>190</v>
      </c>
      <c r="C1466" t="s">
        <v>45</v>
      </c>
      <c r="D1466" t="s">
        <v>46</v>
      </c>
      <c r="E1466">
        <v>12044966</v>
      </c>
      <c r="F1466">
        <v>45026</v>
      </c>
      <c r="G1466" t="s">
        <v>4394</v>
      </c>
      <c r="H1466" s="111">
        <v>45026</v>
      </c>
      <c r="I1466" t="s">
        <v>253</v>
      </c>
      <c r="K1466" t="s">
        <v>1408</v>
      </c>
      <c r="L1466" t="s">
        <v>1409</v>
      </c>
      <c r="N1466" t="s">
        <v>1444</v>
      </c>
      <c r="O1466" t="s">
        <v>1411</v>
      </c>
      <c r="P1466" t="s">
        <v>254</v>
      </c>
      <c r="Q1466" t="s">
        <v>1412</v>
      </c>
      <c r="R1466" t="s">
        <v>1412</v>
      </c>
      <c r="S1466" t="s">
        <v>1412</v>
      </c>
      <c r="T1466">
        <v>30000</v>
      </c>
      <c r="V1466">
        <v>0</v>
      </c>
      <c r="W1466">
        <v>44.9</v>
      </c>
    </row>
    <row r="1467" spans="1:23">
      <c r="A1467" t="s">
        <v>246</v>
      </c>
      <c r="B1467" t="s">
        <v>190</v>
      </c>
      <c r="C1467" t="s">
        <v>45</v>
      </c>
      <c r="D1467" t="s">
        <v>46</v>
      </c>
      <c r="E1467">
        <v>12184435</v>
      </c>
      <c r="F1467">
        <v>44986</v>
      </c>
      <c r="G1467" t="s">
        <v>3415</v>
      </c>
      <c r="H1467" s="111">
        <v>44986</v>
      </c>
      <c r="I1467" t="s">
        <v>263</v>
      </c>
      <c r="K1467" t="s">
        <v>1408</v>
      </c>
      <c r="L1467" t="s">
        <v>1409</v>
      </c>
      <c r="N1467" t="s">
        <v>1425</v>
      </c>
      <c r="O1467" t="s">
        <v>1411</v>
      </c>
      <c r="P1467" t="s">
        <v>252</v>
      </c>
      <c r="S1467" t="s">
        <v>1414</v>
      </c>
      <c r="T1467">
        <v>10000</v>
      </c>
    </row>
    <row r="1468" spans="1:23">
      <c r="A1468" t="s">
        <v>246</v>
      </c>
      <c r="B1468" t="s">
        <v>190</v>
      </c>
      <c r="C1468" t="s">
        <v>45</v>
      </c>
      <c r="D1468" t="s">
        <v>46</v>
      </c>
      <c r="E1468">
        <v>12199645</v>
      </c>
      <c r="F1468">
        <v>45013</v>
      </c>
      <c r="G1468" t="s">
        <v>3416</v>
      </c>
      <c r="H1468" s="111">
        <v>45014</v>
      </c>
      <c r="I1468" t="s">
        <v>253</v>
      </c>
      <c r="K1468" t="s">
        <v>1408</v>
      </c>
      <c r="L1468" t="s">
        <v>1409</v>
      </c>
      <c r="N1468" t="s">
        <v>1444</v>
      </c>
      <c r="O1468" t="s">
        <v>1411</v>
      </c>
      <c r="P1468" t="s">
        <v>254</v>
      </c>
      <c r="Q1468" t="s">
        <v>1412</v>
      </c>
      <c r="R1468" t="s">
        <v>1412</v>
      </c>
      <c r="S1468" t="s">
        <v>1412</v>
      </c>
      <c r="T1468">
        <v>30000</v>
      </c>
      <c r="V1468">
        <v>2.56</v>
      </c>
      <c r="W1468">
        <v>168.55</v>
      </c>
    </row>
    <row r="1469" spans="1:23">
      <c r="A1469" t="s">
        <v>246</v>
      </c>
      <c r="B1469" t="s">
        <v>190</v>
      </c>
      <c r="C1469" t="s">
        <v>45</v>
      </c>
      <c r="D1469" t="s">
        <v>46</v>
      </c>
      <c r="E1469">
        <v>12200445</v>
      </c>
      <c r="F1469">
        <v>44991</v>
      </c>
      <c r="G1469" t="s">
        <v>3417</v>
      </c>
      <c r="H1469" s="111">
        <v>44991</v>
      </c>
      <c r="I1469" t="s">
        <v>263</v>
      </c>
      <c r="K1469" t="s">
        <v>1408</v>
      </c>
      <c r="L1469" t="s">
        <v>1409</v>
      </c>
      <c r="N1469" t="s">
        <v>1432</v>
      </c>
      <c r="O1469" t="s">
        <v>1411</v>
      </c>
      <c r="P1469" t="s">
        <v>254</v>
      </c>
      <c r="R1469" t="s">
        <v>1414</v>
      </c>
      <c r="S1469" t="s">
        <v>1412</v>
      </c>
      <c r="T1469">
        <v>15000</v>
      </c>
    </row>
    <row r="1470" spans="1:23">
      <c r="A1470" t="s">
        <v>246</v>
      </c>
      <c r="B1470" t="s">
        <v>190</v>
      </c>
      <c r="C1470" t="s">
        <v>45</v>
      </c>
      <c r="D1470" t="s">
        <v>46</v>
      </c>
      <c r="E1470">
        <v>12202117</v>
      </c>
      <c r="F1470">
        <v>44992</v>
      </c>
      <c r="G1470" t="s">
        <v>3418</v>
      </c>
      <c r="H1470" s="111">
        <v>44993</v>
      </c>
      <c r="I1470" t="s">
        <v>253</v>
      </c>
      <c r="K1470" t="s">
        <v>1408</v>
      </c>
      <c r="L1470" t="s">
        <v>1409</v>
      </c>
      <c r="N1470" t="s">
        <v>1444</v>
      </c>
      <c r="O1470" t="s">
        <v>1411</v>
      </c>
      <c r="P1470" t="s">
        <v>252</v>
      </c>
      <c r="Q1470" t="s">
        <v>1412</v>
      </c>
      <c r="R1470" t="s">
        <v>1412</v>
      </c>
      <c r="S1470" t="s">
        <v>1412</v>
      </c>
      <c r="T1470">
        <v>10000</v>
      </c>
      <c r="V1470">
        <v>293.57</v>
      </c>
      <c r="W1470">
        <v>1842.45</v>
      </c>
    </row>
    <row r="1471" spans="1:23">
      <c r="A1471" t="s">
        <v>246</v>
      </c>
      <c r="B1471" t="s">
        <v>190</v>
      </c>
      <c r="C1471" t="s">
        <v>45</v>
      </c>
      <c r="D1471" t="s">
        <v>46</v>
      </c>
      <c r="E1471">
        <v>12274256</v>
      </c>
      <c r="F1471">
        <v>45010</v>
      </c>
      <c r="G1471" t="s">
        <v>3419</v>
      </c>
      <c r="H1471" s="111">
        <v>45010</v>
      </c>
      <c r="I1471" t="s">
        <v>253</v>
      </c>
      <c r="K1471" t="s">
        <v>1408</v>
      </c>
      <c r="L1471" t="s">
        <v>1409</v>
      </c>
      <c r="N1471" t="s">
        <v>1420</v>
      </c>
      <c r="O1471" t="s">
        <v>1411</v>
      </c>
      <c r="P1471" t="s">
        <v>252</v>
      </c>
      <c r="Q1471" t="s">
        <v>1412</v>
      </c>
      <c r="R1471" t="s">
        <v>1412</v>
      </c>
      <c r="S1471" t="s">
        <v>1412</v>
      </c>
      <c r="T1471">
        <v>10000</v>
      </c>
      <c r="V1471">
        <v>1045.57</v>
      </c>
      <c r="W1471">
        <v>6175.77</v>
      </c>
    </row>
    <row r="1472" spans="1:23">
      <c r="A1472" t="s">
        <v>246</v>
      </c>
      <c r="B1472" t="s">
        <v>190</v>
      </c>
      <c r="C1472" t="s">
        <v>45</v>
      </c>
      <c r="D1472" t="s">
        <v>46</v>
      </c>
      <c r="E1472">
        <v>12327958</v>
      </c>
      <c r="F1472">
        <v>45020</v>
      </c>
      <c r="G1472" t="s">
        <v>4393</v>
      </c>
      <c r="H1472" s="111">
        <v>45021</v>
      </c>
      <c r="I1472" t="s">
        <v>253</v>
      </c>
      <c r="K1472" t="s">
        <v>1430</v>
      </c>
      <c r="L1472" t="s">
        <v>1409</v>
      </c>
      <c r="N1472" t="s">
        <v>1481</v>
      </c>
      <c r="O1472" t="s">
        <v>1411</v>
      </c>
      <c r="P1472" t="s">
        <v>254</v>
      </c>
      <c r="Q1472" t="s">
        <v>1412</v>
      </c>
      <c r="R1472" t="s">
        <v>1412</v>
      </c>
      <c r="S1472" t="s">
        <v>1412</v>
      </c>
      <c r="T1472">
        <v>10000</v>
      </c>
      <c r="V1472">
        <v>2053.15</v>
      </c>
      <c r="W1472">
        <v>5639.3</v>
      </c>
    </row>
    <row r="1473" spans="1:23">
      <c r="A1473" t="s">
        <v>246</v>
      </c>
      <c r="B1473" t="s">
        <v>190</v>
      </c>
      <c r="C1473" t="s">
        <v>45</v>
      </c>
      <c r="D1473" t="s">
        <v>46</v>
      </c>
      <c r="E1473">
        <v>12332169</v>
      </c>
      <c r="F1473">
        <v>45020</v>
      </c>
      <c r="G1473" t="s">
        <v>4392</v>
      </c>
      <c r="H1473" s="111">
        <v>45020</v>
      </c>
      <c r="I1473" t="s">
        <v>253</v>
      </c>
      <c r="K1473" t="s">
        <v>1408</v>
      </c>
      <c r="L1473" t="s">
        <v>1438</v>
      </c>
      <c r="N1473" t="s">
        <v>1416</v>
      </c>
      <c r="O1473" t="s">
        <v>1411</v>
      </c>
      <c r="P1473" t="s">
        <v>254</v>
      </c>
      <c r="Q1473" t="s">
        <v>1412</v>
      </c>
      <c r="R1473" t="s">
        <v>1412</v>
      </c>
      <c r="S1473" t="s">
        <v>1412</v>
      </c>
      <c r="T1473">
        <v>10000</v>
      </c>
    </row>
    <row r="1474" spans="1:23">
      <c r="A1474" t="s">
        <v>246</v>
      </c>
      <c r="B1474" t="s">
        <v>190</v>
      </c>
      <c r="C1474" t="s">
        <v>45</v>
      </c>
      <c r="D1474" t="s">
        <v>46</v>
      </c>
      <c r="E1474">
        <v>12332169</v>
      </c>
      <c r="F1474">
        <v>45020</v>
      </c>
      <c r="G1474" t="s">
        <v>4392</v>
      </c>
      <c r="H1474" s="111">
        <v>45020</v>
      </c>
      <c r="I1474" t="s">
        <v>253</v>
      </c>
      <c r="K1474" t="s">
        <v>1408</v>
      </c>
      <c r="L1474" t="s">
        <v>1409</v>
      </c>
      <c r="N1474" t="s">
        <v>1416</v>
      </c>
      <c r="O1474" t="s">
        <v>1411</v>
      </c>
      <c r="P1474" t="s">
        <v>254</v>
      </c>
      <c r="Q1474" t="s">
        <v>1412</v>
      </c>
      <c r="R1474" t="s">
        <v>1412</v>
      </c>
      <c r="S1474" t="s">
        <v>1412</v>
      </c>
      <c r="T1474">
        <v>10000</v>
      </c>
      <c r="V1474">
        <v>2869.04</v>
      </c>
      <c r="W1474">
        <v>3575</v>
      </c>
    </row>
    <row r="1475" spans="1:23">
      <c r="A1475" t="s">
        <v>246</v>
      </c>
      <c r="B1475" t="s">
        <v>190</v>
      </c>
      <c r="C1475" t="s">
        <v>45</v>
      </c>
      <c r="D1475" t="s">
        <v>46</v>
      </c>
      <c r="E1475">
        <v>12372095</v>
      </c>
      <c r="F1475">
        <v>45031</v>
      </c>
      <c r="G1475" t="s">
        <v>4396</v>
      </c>
      <c r="H1475" s="111">
        <v>45031</v>
      </c>
      <c r="I1475" t="s">
        <v>263</v>
      </c>
      <c r="K1475" t="s">
        <v>1408</v>
      </c>
      <c r="L1475" t="s">
        <v>1409</v>
      </c>
      <c r="N1475" t="s">
        <v>1469</v>
      </c>
      <c r="O1475" t="s">
        <v>1411</v>
      </c>
      <c r="P1475" t="s">
        <v>254</v>
      </c>
      <c r="S1475" t="s">
        <v>1414</v>
      </c>
      <c r="T1475">
        <v>10000</v>
      </c>
    </row>
    <row r="1476" spans="1:23">
      <c r="A1476" t="s">
        <v>246</v>
      </c>
      <c r="B1476" t="s">
        <v>190</v>
      </c>
      <c r="C1476" t="s">
        <v>45</v>
      </c>
      <c r="D1476" t="s">
        <v>46</v>
      </c>
      <c r="E1476">
        <v>12395279</v>
      </c>
      <c r="F1476">
        <v>45040</v>
      </c>
      <c r="G1476" t="s">
        <v>4397</v>
      </c>
      <c r="H1476" s="111">
        <v>45040</v>
      </c>
      <c r="I1476" t="s">
        <v>253</v>
      </c>
      <c r="K1476" t="s">
        <v>1408</v>
      </c>
      <c r="L1476" t="s">
        <v>1409</v>
      </c>
      <c r="N1476" t="s">
        <v>1431</v>
      </c>
      <c r="O1476" t="s">
        <v>1411</v>
      </c>
      <c r="P1476" t="s">
        <v>252</v>
      </c>
      <c r="Q1476" t="s">
        <v>1412</v>
      </c>
      <c r="R1476" t="s">
        <v>1412</v>
      </c>
      <c r="S1476" t="s">
        <v>1412</v>
      </c>
      <c r="T1476">
        <v>10000</v>
      </c>
      <c r="V1476">
        <v>1209.42</v>
      </c>
      <c r="W1476">
        <v>3046</v>
      </c>
    </row>
    <row r="1477" spans="1:23">
      <c r="A1477" t="s">
        <v>246</v>
      </c>
      <c r="B1477" t="s">
        <v>190</v>
      </c>
      <c r="C1477" t="s">
        <v>45</v>
      </c>
      <c r="D1477" t="s">
        <v>46</v>
      </c>
      <c r="E1477">
        <v>12416121</v>
      </c>
      <c r="F1477">
        <v>45077</v>
      </c>
      <c r="G1477" t="s">
        <v>4868</v>
      </c>
      <c r="H1477" s="111">
        <v>45077</v>
      </c>
      <c r="I1477" t="s">
        <v>263</v>
      </c>
      <c r="K1477" t="s">
        <v>1418</v>
      </c>
      <c r="L1477" t="s">
        <v>1409</v>
      </c>
      <c r="N1477" t="s">
        <v>1433</v>
      </c>
      <c r="O1477" t="s">
        <v>1411</v>
      </c>
      <c r="P1477" t="s">
        <v>254</v>
      </c>
      <c r="Q1477" t="s">
        <v>1414</v>
      </c>
      <c r="R1477" t="s">
        <v>1414</v>
      </c>
      <c r="S1477" t="s">
        <v>1412</v>
      </c>
      <c r="T1477">
        <v>60000</v>
      </c>
    </row>
    <row r="1478" spans="1:23">
      <c r="A1478" t="s">
        <v>246</v>
      </c>
      <c r="B1478" t="s">
        <v>190</v>
      </c>
      <c r="C1478" t="s">
        <v>45</v>
      </c>
      <c r="D1478" t="s">
        <v>46</v>
      </c>
      <c r="E1478">
        <v>12434327</v>
      </c>
      <c r="F1478">
        <v>45048</v>
      </c>
      <c r="G1478" t="s">
        <v>4860</v>
      </c>
      <c r="H1478" s="111">
        <v>45048</v>
      </c>
      <c r="I1478" t="s">
        <v>253</v>
      </c>
      <c r="K1478" t="s">
        <v>1408</v>
      </c>
      <c r="L1478" t="s">
        <v>1409</v>
      </c>
      <c r="N1478" t="s">
        <v>1420</v>
      </c>
      <c r="O1478" t="s">
        <v>1411</v>
      </c>
      <c r="P1478" t="s">
        <v>254</v>
      </c>
      <c r="Q1478" t="s">
        <v>1412</v>
      </c>
      <c r="R1478" t="s">
        <v>1412</v>
      </c>
      <c r="S1478" t="s">
        <v>1412</v>
      </c>
      <c r="T1478">
        <v>10000</v>
      </c>
      <c r="V1478">
        <v>0</v>
      </c>
      <c r="W1478">
        <v>1776.6</v>
      </c>
    </row>
    <row r="1479" spans="1:23">
      <c r="A1479" t="s">
        <v>246</v>
      </c>
      <c r="B1479" t="s">
        <v>190</v>
      </c>
      <c r="C1479" t="s">
        <v>45</v>
      </c>
      <c r="D1479" t="s">
        <v>46</v>
      </c>
      <c r="E1479">
        <v>12448922</v>
      </c>
      <c r="F1479">
        <v>45052</v>
      </c>
      <c r="G1479" t="s">
        <v>4862</v>
      </c>
      <c r="H1479" s="111">
        <v>45052</v>
      </c>
      <c r="I1479" t="s">
        <v>253</v>
      </c>
      <c r="K1479" t="s">
        <v>1408</v>
      </c>
      <c r="L1479" t="s">
        <v>1409</v>
      </c>
      <c r="N1479" t="s">
        <v>1410</v>
      </c>
      <c r="O1479" t="s">
        <v>1411</v>
      </c>
      <c r="P1479" t="s">
        <v>254</v>
      </c>
      <c r="Q1479" t="s">
        <v>1412</v>
      </c>
      <c r="R1479" t="s">
        <v>1412</v>
      </c>
      <c r="S1479" t="s">
        <v>1412</v>
      </c>
      <c r="T1479">
        <v>60000</v>
      </c>
      <c r="V1479">
        <v>4275.26</v>
      </c>
      <c r="W1479">
        <v>16423.09</v>
      </c>
    </row>
    <row r="1480" spans="1:23">
      <c r="A1480" t="s">
        <v>246</v>
      </c>
      <c r="B1480" t="s">
        <v>190</v>
      </c>
      <c r="C1480" t="s">
        <v>45</v>
      </c>
      <c r="D1480" t="s">
        <v>46</v>
      </c>
      <c r="E1480">
        <v>12488845</v>
      </c>
      <c r="F1480">
        <v>45062</v>
      </c>
      <c r="G1480" t="s">
        <v>4864</v>
      </c>
      <c r="H1480" s="111">
        <v>45062</v>
      </c>
      <c r="I1480" t="s">
        <v>282</v>
      </c>
      <c r="K1480" t="s">
        <v>1408</v>
      </c>
      <c r="L1480" t="s">
        <v>1409</v>
      </c>
      <c r="N1480" t="s">
        <v>1431</v>
      </c>
      <c r="O1480" t="s">
        <v>1411</v>
      </c>
      <c r="P1480" t="s">
        <v>254</v>
      </c>
      <c r="R1480" t="s">
        <v>1414</v>
      </c>
      <c r="S1480" t="s">
        <v>1414</v>
      </c>
      <c r="T1480">
        <v>10000</v>
      </c>
    </row>
    <row r="1481" spans="1:23">
      <c r="A1481" t="s">
        <v>246</v>
      </c>
      <c r="B1481" t="s">
        <v>190</v>
      </c>
      <c r="C1481" t="s">
        <v>45</v>
      </c>
      <c r="D1481" t="s">
        <v>46</v>
      </c>
      <c r="E1481">
        <v>12497094</v>
      </c>
      <c r="F1481">
        <v>45087</v>
      </c>
      <c r="G1481" t="s">
        <v>5653</v>
      </c>
      <c r="H1481" s="111">
        <v>45087</v>
      </c>
      <c r="I1481" t="s">
        <v>263</v>
      </c>
      <c r="K1481" t="s">
        <v>1408</v>
      </c>
      <c r="L1481" t="s">
        <v>1409</v>
      </c>
      <c r="N1481" t="s">
        <v>1410</v>
      </c>
      <c r="O1481" t="s">
        <v>1411</v>
      </c>
      <c r="P1481" t="s">
        <v>254</v>
      </c>
      <c r="R1481" t="s">
        <v>1414</v>
      </c>
      <c r="S1481" t="s">
        <v>1415</v>
      </c>
      <c r="T1481">
        <v>10000</v>
      </c>
    </row>
    <row r="1482" spans="1:23">
      <c r="A1482" t="s">
        <v>246</v>
      </c>
      <c r="B1482" t="s">
        <v>190</v>
      </c>
      <c r="C1482" t="s">
        <v>45</v>
      </c>
      <c r="D1482" t="s">
        <v>46</v>
      </c>
      <c r="E1482">
        <v>12549507</v>
      </c>
      <c r="F1482">
        <v>45076</v>
      </c>
      <c r="G1482" t="s">
        <v>4867</v>
      </c>
      <c r="H1482" s="111">
        <v>45076</v>
      </c>
      <c r="I1482" t="s">
        <v>282</v>
      </c>
      <c r="K1482" t="s">
        <v>1408</v>
      </c>
      <c r="L1482" t="s">
        <v>1409</v>
      </c>
      <c r="N1482" t="s">
        <v>1421</v>
      </c>
      <c r="O1482" t="s">
        <v>1411</v>
      </c>
      <c r="P1482" t="s">
        <v>254</v>
      </c>
      <c r="R1482" t="s">
        <v>1414</v>
      </c>
      <c r="S1482" t="s">
        <v>1412</v>
      </c>
      <c r="T1482">
        <v>10000</v>
      </c>
    </row>
    <row r="1483" spans="1:23">
      <c r="A1483" t="s">
        <v>246</v>
      </c>
      <c r="B1483" t="s">
        <v>190</v>
      </c>
      <c r="C1483" t="s">
        <v>45</v>
      </c>
      <c r="D1483" t="s">
        <v>46</v>
      </c>
      <c r="E1483">
        <v>12610799</v>
      </c>
      <c r="F1483">
        <v>45091</v>
      </c>
      <c r="G1483" t="s">
        <v>5528</v>
      </c>
      <c r="H1483" s="111">
        <v>45091</v>
      </c>
      <c r="I1483" t="s">
        <v>282</v>
      </c>
      <c r="K1483" t="s">
        <v>1408</v>
      </c>
      <c r="L1483" t="s">
        <v>1409</v>
      </c>
      <c r="N1483" t="s">
        <v>1497</v>
      </c>
      <c r="O1483" t="s">
        <v>1411</v>
      </c>
      <c r="P1483" t="s">
        <v>252</v>
      </c>
      <c r="R1483" t="s">
        <v>1414</v>
      </c>
      <c r="S1483" t="s">
        <v>1415</v>
      </c>
      <c r="T1483">
        <v>10000</v>
      </c>
    </row>
    <row r="1484" spans="1:23">
      <c r="A1484" t="s">
        <v>246</v>
      </c>
      <c r="B1484" t="s">
        <v>190</v>
      </c>
      <c r="C1484" t="s">
        <v>45</v>
      </c>
      <c r="D1484" t="s">
        <v>46</v>
      </c>
      <c r="E1484">
        <v>12612132</v>
      </c>
      <c r="F1484">
        <v>45091</v>
      </c>
      <c r="G1484" t="s">
        <v>5529</v>
      </c>
      <c r="H1484" s="111">
        <v>45091</v>
      </c>
      <c r="I1484" t="s">
        <v>253</v>
      </c>
      <c r="K1484" t="s">
        <v>1408</v>
      </c>
      <c r="L1484" t="s">
        <v>1409</v>
      </c>
      <c r="N1484" t="s">
        <v>1421</v>
      </c>
      <c r="O1484" t="s">
        <v>1411</v>
      </c>
      <c r="P1484" t="s">
        <v>254</v>
      </c>
      <c r="Q1484" t="s">
        <v>1412</v>
      </c>
      <c r="R1484" t="s">
        <v>1412</v>
      </c>
      <c r="S1484" t="s">
        <v>1415</v>
      </c>
      <c r="T1484">
        <v>10000</v>
      </c>
      <c r="V1484">
        <v>2890.04</v>
      </c>
      <c r="W1484">
        <v>11869.8</v>
      </c>
    </row>
    <row r="1485" spans="1:23">
      <c r="A1485" t="s">
        <v>246</v>
      </c>
      <c r="B1485" t="s">
        <v>190</v>
      </c>
      <c r="C1485" t="s">
        <v>45</v>
      </c>
      <c r="D1485" t="s">
        <v>46</v>
      </c>
      <c r="E1485">
        <v>12617463</v>
      </c>
      <c r="F1485">
        <v>45093</v>
      </c>
      <c r="G1485" t="s">
        <v>5677</v>
      </c>
      <c r="H1485" s="111">
        <v>45093</v>
      </c>
      <c r="I1485" t="s">
        <v>263</v>
      </c>
      <c r="K1485" t="s">
        <v>1418</v>
      </c>
      <c r="L1485" t="s">
        <v>1409</v>
      </c>
      <c r="N1485" t="s">
        <v>1467</v>
      </c>
      <c r="O1485" t="s">
        <v>1411</v>
      </c>
      <c r="P1485" t="s">
        <v>254</v>
      </c>
      <c r="R1485" t="s">
        <v>1414</v>
      </c>
      <c r="S1485" t="s">
        <v>1415</v>
      </c>
      <c r="T1485">
        <v>60000</v>
      </c>
    </row>
    <row r="1486" spans="1:23">
      <c r="A1486" t="s">
        <v>246</v>
      </c>
      <c r="B1486" t="s">
        <v>190</v>
      </c>
      <c r="C1486" t="s">
        <v>45</v>
      </c>
      <c r="D1486" t="s">
        <v>46</v>
      </c>
      <c r="E1486">
        <v>12643471</v>
      </c>
      <c r="F1486">
        <v>45099</v>
      </c>
      <c r="G1486" t="s">
        <v>5530</v>
      </c>
      <c r="H1486" s="111">
        <v>45099</v>
      </c>
      <c r="I1486" t="s">
        <v>253</v>
      </c>
      <c r="K1486" t="s">
        <v>1408</v>
      </c>
      <c r="L1486" t="s">
        <v>1409</v>
      </c>
      <c r="N1486" t="s">
        <v>1433</v>
      </c>
      <c r="O1486" t="s">
        <v>1411</v>
      </c>
      <c r="P1486" t="s">
        <v>254</v>
      </c>
      <c r="Q1486" t="s">
        <v>1412</v>
      </c>
      <c r="R1486" t="s">
        <v>1412</v>
      </c>
      <c r="S1486" t="s">
        <v>1415</v>
      </c>
      <c r="T1486">
        <v>10000</v>
      </c>
      <c r="V1486">
        <v>833.45</v>
      </c>
      <c r="W1486">
        <v>2646.41</v>
      </c>
    </row>
    <row r="1487" spans="1:23">
      <c r="A1487" t="s">
        <v>246</v>
      </c>
      <c r="B1487" t="s">
        <v>190</v>
      </c>
      <c r="C1487" t="s">
        <v>45</v>
      </c>
      <c r="D1487" t="s">
        <v>46</v>
      </c>
      <c r="E1487">
        <v>12685376</v>
      </c>
      <c r="F1487">
        <v>45107</v>
      </c>
      <c r="G1487" t="s">
        <v>5563</v>
      </c>
      <c r="H1487" s="111">
        <v>45107</v>
      </c>
      <c r="I1487" t="s">
        <v>263</v>
      </c>
      <c r="K1487" t="s">
        <v>1408</v>
      </c>
      <c r="L1487" t="s">
        <v>1409</v>
      </c>
      <c r="N1487" t="s">
        <v>1485</v>
      </c>
      <c r="O1487" t="s">
        <v>1411</v>
      </c>
      <c r="P1487" t="s">
        <v>254</v>
      </c>
      <c r="Q1487" t="s">
        <v>1414</v>
      </c>
      <c r="R1487" t="s">
        <v>1414</v>
      </c>
      <c r="S1487" t="s">
        <v>1415</v>
      </c>
      <c r="T1487">
        <v>10000</v>
      </c>
    </row>
    <row r="1488" spans="1:23">
      <c r="A1488" t="s">
        <v>246</v>
      </c>
      <c r="B1488" t="s">
        <v>190</v>
      </c>
      <c r="C1488" t="s">
        <v>45</v>
      </c>
      <c r="D1488" t="s">
        <v>46</v>
      </c>
      <c r="E1488">
        <v>12685560</v>
      </c>
      <c r="F1488">
        <v>45111</v>
      </c>
      <c r="G1488" t="s">
        <v>5856</v>
      </c>
      <c r="H1488" s="111">
        <v>45111</v>
      </c>
      <c r="I1488" t="s">
        <v>253</v>
      </c>
      <c r="K1488" t="s">
        <v>1408</v>
      </c>
      <c r="L1488" t="s">
        <v>1409</v>
      </c>
      <c r="N1488" t="s">
        <v>1444</v>
      </c>
      <c r="O1488" t="s">
        <v>1411</v>
      </c>
      <c r="P1488" t="s">
        <v>252</v>
      </c>
      <c r="Q1488" t="s">
        <v>1412</v>
      </c>
      <c r="R1488" t="s">
        <v>1412</v>
      </c>
      <c r="S1488" t="s">
        <v>1415</v>
      </c>
      <c r="T1488">
        <v>10000</v>
      </c>
      <c r="V1488">
        <v>3970.47</v>
      </c>
      <c r="W1488">
        <v>4593.5</v>
      </c>
    </row>
    <row r="1489" spans="1:23">
      <c r="A1489" t="s">
        <v>246</v>
      </c>
      <c r="B1489" t="s">
        <v>190</v>
      </c>
      <c r="C1489" t="s">
        <v>45</v>
      </c>
      <c r="D1489" t="s">
        <v>46</v>
      </c>
      <c r="E1489">
        <v>12686455</v>
      </c>
      <c r="F1489">
        <v>45107</v>
      </c>
      <c r="G1489" t="s">
        <v>5564</v>
      </c>
      <c r="H1489" s="111">
        <v>45107</v>
      </c>
      <c r="I1489" t="s">
        <v>263</v>
      </c>
      <c r="K1489" t="s">
        <v>1408</v>
      </c>
      <c r="L1489" t="s">
        <v>1409</v>
      </c>
      <c r="N1489" t="s">
        <v>1439</v>
      </c>
      <c r="O1489" t="s">
        <v>1411</v>
      </c>
      <c r="P1489" t="s">
        <v>252</v>
      </c>
      <c r="Q1489" t="s">
        <v>1414</v>
      </c>
      <c r="R1489" t="s">
        <v>1414</v>
      </c>
      <c r="S1489" t="s">
        <v>1415</v>
      </c>
      <c r="T1489">
        <v>10000</v>
      </c>
    </row>
    <row r="1490" spans="1:23">
      <c r="A1490" t="s">
        <v>246</v>
      </c>
      <c r="B1490" t="s">
        <v>190</v>
      </c>
      <c r="C1490" t="s">
        <v>45</v>
      </c>
      <c r="D1490" t="s">
        <v>46</v>
      </c>
      <c r="E1490">
        <v>12701744</v>
      </c>
      <c r="F1490">
        <v>45111</v>
      </c>
      <c r="G1490" t="s">
        <v>5857</v>
      </c>
      <c r="H1490" s="111">
        <v>45111</v>
      </c>
      <c r="I1490" t="s">
        <v>253</v>
      </c>
      <c r="K1490" t="s">
        <v>1418</v>
      </c>
      <c r="L1490" t="s">
        <v>1409</v>
      </c>
      <c r="N1490" t="s">
        <v>1444</v>
      </c>
      <c r="O1490" t="s">
        <v>1411</v>
      </c>
      <c r="P1490" t="s">
        <v>252</v>
      </c>
      <c r="Q1490" t="s">
        <v>1412</v>
      </c>
      <c r="R1490" t="s">
        <v>1412</v>
      </c>
      <c r="S1490" t="s">
        <v>1415</v>
      </c>
      <c r="T1490">
        <v>10000</v>
      </c>
      <c r="V1490">
        <v>3363.98</v>
      </c>
      <c r="W1490">
        <v>14799.93</v>
      </c>
    </row>
    <row r="1491" spans="1:23">
      <c r="A1491" t="s">
        <v>246</v>
      </c>
      <c r="B1491" t="s">
        <v>190</v>
      </c>
      <c r="C1491" t="s">
        <v>45</v>
      </c>
      <c r="D1491" t="s">
        <v>46</v>
      </c>
      <c r="E1491">
        <v>12701955</v>
      </c>
      <c r="F1491">
        <v>45111</v>
      </c>
      <c r="G1491" t="s">
        <v>5858</v>
      </c>
      <c r="H1491" s="111">
        <v>45111</v>
      </c>
      <c r="I1491" t="s">
        <v>253</v>
      </c>
      <c r="K1491" t="s">
        <v>1408</v>
      </c>
      <c r="L1491" t="s">
        <v>1409</v>
      </c>
      <c r="N1491" t="s">
        <v>1444</v>
      </c>
      <c r="O1491" t="s">
        <v>1411</v>
      </c>
      <c r="P1491" t="s">
        <v>254</v>
      </c>
      <c r="Q1491" t="s">
        <v>1412</v>
      </c>
      <c r="R1491" t="s">
        <v>1412</v>
      </c>
      <c r="S1491" t="s">
        <v>1415</v>
      </c>
      <c r="T1491">
        <v>30000</v>
      </c>
      <c r="V1491">
        <v>3871.82</v>
      </c>
      <c r="W1491">
        <v>4930.1899999999996</v>
      </c>
    </row>
    <row r="1492" spans="1:23">
      <c r="A1492" t="s">
        <v>246</v>
      </c>
      <c r="B1492" t="s">
        <v>190</v>
      </c>
      <c r="C1492" t="s">
        <v>45</v>
      </c>
      <c r="D1492" t="s">
        <v>46</v>
      </c>
      <c r="E1492">
        <v>12716017</v>
      </c>
      <c r="F1492">
        <v>45114</v>
      </c>
      <c r="G1492" t="s">
        <v>5859</v>
      </c>
      <c r="H1492" s="111">
        <v>45114</v>
      </c>
      <c r="I1492" t="s">
        <v>253</v>
      </c>
      <c r="K1492" t="s">
        <v>1418</v>
      </c>
      <c r="L1492" t="s">
        <v>1409</v>
      </c>
      <c r="N1492" t="s">
        <v>1444</v>
      </c>
      <c r="O1492" t="s">
        <v>1411</v>
      </c>
      <c r="P1492" t="s">
        <v>254</v>
      </c>
      <c r="Q1492" t="s">
        <v>1412</v>
      </c>
      <c r="R1492" t="s">
        <v>1412</v>
      </c>
      <c r="S1492" t="s">
        <v>1415</v>
      </c>
      <c r="T1492">
        <v>10000</v>
      </c>
      <c r="V1492">
        <v>511.91</v>
      </c>
      <c r="W1492">
        <v>4522.6000000000004</v>
      </c>
    </row>
    <row r="1493" spans="1:23">
      <c r="A1493" t="s">
        <v>246</v>
      </c>
      <c r="B1493" t="s">
        <v>190</v>
      </c>
      <c r="C1493" t="s">
        <v>45</v>
      </c>
      <c r="D1493" t="s">
        <v>46</v>
      </c>
      <c r="E1493">
        <v>12731152</v>
      </c>
      <c r="F1493">
        <v>45119</v>
      </c>
      <c r="G1493" t="s">
        <v>5860</v>
      </c>
      <c r="H1493" s="111">
        <v>45120</v>
      </c>
      <c r="I1493" t="s">
        <v>253</v>
      </c>
      <c r="K1493" t="s">
        <v>1408</v>
      </c>
      <c r="L1493" t="s">
        <v>1409</v>
      </c>
      <c r="N1493" t="s">
        <v>1467</v>
      </c>
      <c r="O1493" t="s">
        <v>1411</v>
      </c>
      <c r="P1493" t="s">
        <v>254</v>
      </c>
      <c r="Q1493" t="s">
        <v>1412</v>
      </c>
      <c r="R1493" t="s">
        <v>1412</v>
      </c>
      <c r="S1493" t="s">
        <v>1415</v>
      </c>
      <c r="T1493">
        <v>30000</v>
      </c>
      <c r="V1493">
        <v>78.52</v>
      </c>
      <c r="W1493">
        <v>570</v>
      </c>
    </row>
    <row r="1494" spans="1:23">
      <c r="A1494" t="s">
        <v>246</v>
      </c>
      <c r="B1494" t="s">
        <v>190</v>
      </c>
      <c r="C1494" t="s">
        <v>45</v>
      </c>
      <c r="D1494" t="s">
        <v>46</v>
      </c>
      <c r="E1494">
        <v>12820210</v>
      </c>
      <c r="F1494">
        <v>45142</v>
      </c>
      <c r="G1494" t="s">
        <v>6271</v>
      </c>
      <c r="H1494" s="111">
        <v>45142</v>
      </c>
      <c r="I1494" t="s">
        <v>253</v>
      </c>
      <c r="K1494" t="s">
        <v>1408</v>
      </c>
      <c r="L1494" t="s">
        <v>1409</v>
      </c>
      <c r="N1494" t="s">
        <v>1420</v>
      </c>
      <c r="O1494" t="s">
        <v>1411</v>
      </c>
      <c r="P1494" t="s">
        <v>252</v>
      </c>
      <c r="Q1494" t="s">
        <v>1415</v>
      </c>
      <c r="R1494" t="s">
        <v>1415</v>
      </c>
      <c r="S1494" t="s">
        <v>1415</v>
      </c>
      <c r="T1494">
        <v>100</v>
      </c>
      <c r="V1494">
        <v>768.36</v>
      </c>
      <c r="W1494">
        <v>3796</v>
      </c>
    </row>
    <row r="1495" spans="1:23">
      <c r="A1495" t="s">
        <v>246</v>
      </c>
      <c r="B1495" t="s">
        <v>190</v>
      </c>
      <c r="C1495" t="s">
        <v>45</v>
      </c>
      <c r="D1495" t="s">
        <v>46</v>
      </c>
      <c r="E1495">
        <v>12868040</v>
      </c>
      <c r="F1495">
        <v>45159</v>
      </c>
      <c r="G1495" t="s">
        <v>6275</v>
      </c>
      <c r="H1495" s="111">
        <v>45159</v>
      </c>
      <c r="I1495" t="s">
        <v>253</v>
      </c>
      <c r="K1495" t="s">
        <v>1408</v>
      </c>
      <c r="L1495" t="s">
        <v>1409</v>
      </c>
      <c r="N1495" t="s">
        <v>1433</v>
      </c>
      <c r="O1495" t="s">
        <v>1411</v>
      </c>
      <c r="P1495" t="s">
        <v>252</v>
      </c>
      <c r="Q1495" t="s">
        <v>1415</v>
      </c>
      <c r="R1495" t="s">
        <v>1415</v>
      </c>
      <c r="S1495" t="s">
        <v>1415</v>
      </c>
      <c r="T1495">
        <v>10000</v>
      </c>
      <c r="V1495">
        <v>25.86</v>
      </c>
      <c r="W1495">
        <v>148.5</v>
      </c>
    </row>
    <row r="1496" spans="1:23">
      <c r="A1496" t="s">
        <v>246</v>
      </c>
      <c r="B1496" t="s">
        <v>190</v>
      </c>
      <c r="C1496" t="s">
        <v>2404</v>
      </c>
      <c r="D1496" t="s">
        <v>46</v>
      </c>
      <c r="E1496">
        <v>12106214</v>
      </c>
      <c r="F1496">
        <v>44965</v>
      </c>
      <c r="G1496" t="s">
        <v>2701</v>
      </c>
      <c r="H1496" s="111">
        <v>44965</v>
      </c>
      <c r="I1496" t="s">
        <v>263</v>
      </c>
      <c r="K1496" t="s">
        <v>1408</v>
      </c>
      <c r="L1496" t="s">
        <v>1409</v>
      </c>
      <c r="N1496" t="s">
        <v>1421</v>
      </c>
      <c r="O1496" t="s">
        <v>1411</v>
      </c>
      <c r="P1496" t="s">
        <v>254</v>
      </c>
      <c r="S1496" t="s">
        <v>1414</v>
      </c>
      <c r="T1496">
        <v>10000</v>
      </c>
    </row>
    <row r="1497" spans="1:23">
      <c r="A1497" t="s">
        <v>246</v>
      </c>
      <c r="B1497" t="s">
        <v>190</v>
      </c>
      <c r="C1497" t="s">
        <v>2404</v>
      </c>
      <c r="D1497" t="s">
        <v>46</v>
      </c>
      <c r="E1497">
        <v>12126587</v>
      </c>
      <c r="F1497">
        <v>44971</v>
      </c>
      <c r="G1497" t="s">
        <v>2702</v>
      </c>
      <c r="H1497" s="111">
        <v>44971</v>
      </c>
      <c r="I1497" t="s">
        <v>253</v>
      </c>
      <c r="K1497" t="s">
        <v>1408</v>
      </c>
      <c r="L1497" t="s">
        <v>1409</v>
      </c>
      <c r="N1497" t="s">
        <v>1453</v>
      </c>
      <c r="O1497" t="s">
        <v>1411</v>
      </c>
      <c r="P1497" t="s">
        <v>254</v>
      </c>
      <c r="Q1497" t="s">
        <v>1412</v>
      </c>
      <c r="R1497" t="s">
        <v>1412</v>
      </c>
      <c r="S1497" t="s">
        <v>1412</v>
      </c>
      <c r="T1497">
        <v>10000</v>
      </c>
      <c r="V1497">
        <v>1320.41</v>
      </c>
      <c r="W1497">
        <v>1770.6</v>
      </c>
    </row>
    <row r="1498" spans="1:23">
      <c r="A1498" t="s">
        <v>246</v>
      </c>
      <c r="B1498" t="s">
        <v>190</v>
      </c>
      <c r="C1498" t="s">
        <v>2404</v>
      </c>
      <c r="D1498" t="s">
        <v>46</v>
      </c>
      <c r="E1498">
        <v>12127333</v>
      </c>
      <c r="F1498">
        <v>44971</v>
      </c>
      <c r="G1498" t="s">
        <v>2703</v>
      </c>
      <c r="H1498" s="111">
        <v>44971</v>
      </c>
      <c r="I1498" t="s">
        <v>263</v>
      </c>
      <c r="K1498" t="s">
        <v>1408</v>
      </c>
      <c r="L1498" t="s">
        <v>1409</v>
      </c>
      <c r="N1498" t="s">
        <v>1478</v>
      </c>
      <c r="O1498" t="s">
        <v>1411</v>
      </c>
      <c r="P1498" t="s">
        <v>252</v>
      </c>
      <c r="S1498" t="s">
        <v>1414</v>
      </c>
      <c r="T1498">
        <v>10000</v>
      </c>
    </row>
    <row r="1499" spans="1:23">
      <c r="A1499" t="s">
        <v>246</v>
      </c>
      <c r="B1499" t="s">
        <v>190</v>
      </c>
      <c r="C1499" t="s">
        <v>1176</v>
      </c>
      <c r="D1499" t="s">
        <v>46</v>
      </c>
      <c r="E1499">
        <v>11873178</v>
      </c>
      <c r="F1499">
        <v>44904</v>
      </c>
      <c r="G1499" t="s">
        <v>1178</v>
      </c>
      <c r="H1499" s="111">
        <v>44904</v>
      </c>
      <c r="I1499" t="s">
        <v>253</v>
      </c>
      <c r="K1499" t="s">
        <v>1418</v>
      </c>
      <c r="L1499" t="s">
        <v>1409</v>
      </c>
      <c r="N1499" t="s">
        <v>1444</v>
      </c>
      <c r="O1499" t="s">
        <v>1411</v>
      </c>
      <c r="P1499" t="s">
        <v>254</v>
      </c>
      <c r="Q1499" t="s">
        <v>1412</v>
      </c>
      <c r="R1499" t="s">
        <v>1412</v>
      </c>
      <c r="S1499" t="s">
        <v>1412</v>
      </c>
      <c r="T1499">
        <v>30000</v>
      </c>
      <c r="V1499">
        <v>4162.26</v>
      </c>
      <c r="W1499">
        <v>13660.36</v>
      </c>
    </row>
    <row r="1500" spans="1:23">
      <c r="A1500" t="s">
        <v>246</v>
      </c>
      <c r="B1500" t="s">
        <v>190</v>
      </c>
      <c r="C1500" t="s">
        <v>1176</v>
      </c>
      <c r="D1500" t="s">
        <v>46</v>
      </c>
      <c r="E1500">
        <v>11965277</v>
      </c>
      <c r="F1500">
        <v>44929</v>
      </c>
      <c r="G1500" t="s">
        <v>1800</v>
      </c>
      <c r="H1500" s="111">
        <v>44929</v>
      </c>
      <c r="I1500" t="s">
        <v>282</v>
      </c>
      <c r="K1500" t="s">
        <v>1408</v>
      </c>
      <c r="L1500" t="s">
        <v>1409</v>
      </c>
      <c r="N1500" t="s">
        <v>1421</v>
      </c>
      <c r="O1500" t="s">
        <v>1411</v>
      </c>
      <c r="P1500" t="s">
        <v>252</v>
      </c>
      <c r="T1500">
        <v>30000</v>
      </c>
    </row>
    <row r="1501" spans="1:23">
      <c r="A1501" t="s">
        <v>246</v>
      </c>
      <c r="B1501" t="s">
        <v>190</v>
      </c>
      <c r="C1501" t="s">
        <v>1802</v>
      </c>
      <c r="D1501" t="s">
        <v>46</v>
      </c>
      <c r="E1501">
        <v>11977983</v>
      </c>
      <c r="F1501">
        <v>44935</v>
      </c>
      <c r="G1501" t="s">
        <v>1803</v>
      </c>
      <c r="H1501" s="111">
        <v>44935</v>
      </c>
      <c r="I1501" t="s">
        <v>253</v>
      </c>
      <c r="K1501" t="s">
        <v>1408</v>
      </c>
      <c r="L1501" t="s">
        <v>1409</v>
      </c>
      <c r="N1501" t="s">
        <v>1453</v>
      </c>
      <c r="O1501" t="s">
        <v>1411</v>
      </c>
      <c r="P1501" t="s">
        <v>252</v>
      </c>
      <c r="Q1501" t="s">
        <v>1412</v>
      </c>
      <c r="R1501" t="s">
        <v>1412</v>
      </c>
      <c r="S1501" t="s">
        <v>1412</v>
      </c>
      <c r="T1501">
        <v>60000</v>
      </c>
      <c r="V1501">
        <v>7758.1</v>
      </c>
      <c r="W1501">
        <v>16722.439999999999</v>
      </c>
    </row>
    <row r="1502" spans="1:23">
      <c r="A1502" t="s">
        <v>246</v>
      </c>
      <c r="B1502" t="s">
        <v>190</v>
      </c>
      <c r="C1502" t="s">
        <v>1802</v>
      </c>
      <c r="D1502" t="s">
        <v>46</v>
      </c>
      <c r="E1502">
        <v>12011592</v>
      </c>
      <c r="F1502">
        <v>44985</v>
      </c>
      <c r="G1502" t="s">
        <v>2704</v>
      </c>
      <c r="H1502" s="111">
        <v>44985</v>
      </c>
      <c r="I1502" t="s">
        <v>253</v>
      </c>
      <c r="K1502" t="s">
        <v>1408</v>
      </c>
      <c r="L1502" t="s">
        <v>1409</v>
      </c>
      <c r="N1502" t="s">
        <v>1413</v>
      </c>
      <c r="O1502" t="s">
        <v>1411</v>
      </c>
      <c r="P1502" t="s">
        <v>254</v>
      </c>
      <c r="Q1502" t="s">
        <v>1412</v>
      </c>
      <c r="R1502" t="s">
        <v>1412</v>
      </c>
      <c r="S1502" t="s">
        <v>1412</v>
      </c>
      <c r="T1502">
        <v>15000</v>
      </c>
      <c r="V1502">
        <v>8248.5499999999993</v>
      </c>
      <c r="W1502">
        <v>11995.75</v>
      </c>
    </row>
    <row r="1503" spans="1:23">
      <c r="A1503" t="s">
        <v>246</v>
      </c>
      <c r="B1503" t="s">
        <v>190</v>
      </c>
      <c r="C1503" t="s">
        <v>1802</v>
      </c>
      <c r="D1503" t="s">
        <v>46</v>
      </c>
      <c r="E1503">
        <v>12164579</v>
      </c>
      <c r="F1503">
        <v>44984</v>
      </c>
      <c r="G1503" t="s">
        <v>2705</v>
      </c>
      <c r="H1503" s="111">
        <v>44984</v>
      </c>
      <c r="I1503" t="s">
        <v>253</v>
      </c>
      <c r="K1503" t="s">
        <v>1408</v>
      </c>
      <c r="L1503" t="s">
        <v>1409</v>
      </c>
      <c r="N1503" t="s">
        <v>1432</v>
      </c>
      <c r="O1503" t="s">
        <v>1411</v>
      </c>
      <c r="P1503" t="s">
        <v>254</v>
      </c>
      <c r="Q1503" t="s">
        <v>1412</v>
      </c>
      <c r="R1503" t="s">
        <v>1412</v>
      </c>
      <c r="S1503" t="s">
        <v>1412</v>
      </c>
      <c r="T1503">
        <v>20000</v>
      </c>
      <c r="V1503">
        <v>650.14</v>
      </c>
      <c r="W1503">
        <v>1412</v>
      </c>
    </row>
    <row r="1504" spans="1:23">
      <c r="A1504" t="s">
        <v>246</v>
      </c>
      <c r="B1504" t="s">
        <v>190</v>
      </c>
      <c r="C1504" t="s">
        <v>1802</v>
      </c>
      <c r="D1504" t="s">
        <v>46</v>
      </c>
      <c r="E1504">
        <v>12190652</v>
      </c>
      <c r="F1504">
        <v>44995</v>
      </c>
      <c r="G1504" t="s">
        <v>3420</v>
      </c>
      <c r="H1504" s="111">
        <v>44996</v>
      </c>
      <c r="I1504" t="s">
        <v>253</v>
      </c>
      <c r="K1504" t="s">
        <v>1408</v>
      </c>
      <c r="L1504" t="s">
        <v>1409</v>
      </c>
      <c r="N1504" t="s">
        <v>1433</v>
      </c>
      <c r="O1504" t="s">
        <v>1411</v>
      </c>
      <c r="P1504" t="s">
        <v>252</v>
      </c>
      <c r="Q1504" t="s">
        <v>1412</v>
      </c>
      <c r="R1504" t="s">
        <v>1412</v>
      </c>
      <c r="S1504" t="s">
        <v>1412</v>
      </c>
      <c r="T1504">
        <v>10000</v>
      </c>
      <c r="V1504">
        <v>2261.1799999999998</v>
      </c>
      <c r="W1504">
        <v>4034.15</v>
      </c>
    </row>
    <row r="1505" spans="1:23">
      <c r="A1505" t="s">
        <v>246</v>
      </c>
      <c r="B1505" t="s">
        <v>190</v>
      </c>
      <c r="C1505" t="s">
        <v>1005</v>
      </c>
      <c r="D1505" t="s">
        <v>46</v>
      </c>
      <c r="E1505">
        <v>12002127</v>
      </c>
      <c r="F1505">
        <v>44939</v>
      </c>
      <c r="G1505" t="s">
        <v>1804</v>
      </c>
      <c r="H1505" s="111">
        <v>44939</v>
      </c>
      <c r="I1505" t="s">
        <v>263</v>
      </c>
      <c r="K1505" t="s">
        <v>1408</v>
      </c>
      <c r="L1505" t="s">
        <v>1409</v>
      </c>
      <c r="N1505" t="s">
        <v>1433</v>
      </c>
      <c r="O1505" t="s">
        <v>1411</v>
      </c>
      <c r="P1505" t="s">
        <v>252</v>
      </c>
      <c r="T1505">
        <v>15000</v>
      </c>
    </row>
    <row r="1506" spans="1:23">
      <c r="A1506" t="s">
        <v>246</v>
      </c>
      <c r="B1506" t="s">
        <v>190</v>
      </c>
      <c r="C1506" t="s">
        <v>1005</v>
      </c>
      <c r="D1506" t="s">
        <v>46</v>
      </c>
      <c r="E1506">
        <v>12189771</v>
      </c>
      <c r="F1506">
        <v>44987</v>
      </c>
      <c r="G1506" t="s">
        <v>3421</v>
      </c>
      <c r="H1506" s="111">
        <v>44987</v>
      </c>
      <c r="I1506" t="s">
        <v>253</v>
      </c>
      <c r="K1506" t="s">
        <v>1408</v>
      </c>
      <c r="L1506" t="s">
        <v>1409</v>
      </c>
      <c r="N1506" t="s">
        <v>1421</v>
      </c>
      <c r="O1506" t="s">
        <v>1411</v>
      </c>
      <c r="P1506" t="s">
        <v>254</v>
      </c>
      <c r="Q1506" t="s">
        <v>1412</v>
      </c>
      <c r="R1506" t="s">
        <v>1412</v>
      </c>
      <c r="S1506" t="s">
        <v>1412</v>
      </c>
      <c r="T1506">
        <v>10000</v>
      </c>
      <c r="V1506">
        <v>7656.48</v>
      </c>
      <c r="W1506">
        <v>15465.24</v>
      </c>
    </row>
    <row r="1507" spans="1:23">
      <c r="A1507" t="s">
        <v>246</v>
      </c>
      <c r="B1507" t="s">
        <v>190</v>
      </c>
      <c r="C1507" t="s">
        <v>2706</v>
      </c>
      <c r="D1507" t="s">
        <v>46</v>
      </c>
      <c r="E1507">
        <v>12157378</v>
      </c>
      <c r="F1507">
        <v>44981</v>
      </c>
      <c r="G1507" t="s">
        <v>2707</v>
      </c>
      <c r="H1507" s="111">
        <v>44981</v>
      </c>
      <c r="I1507" t="s">
        <v>263</v>
      </c>
      <c r="K1507" t="s">
        <v>1408</v>
      </c>
      <c r="L1507" t="s">
        <v>1409</v>
      </c>
      <c r="N1507" t="s">
        <v>1421</v>
      </c>
      <c r="O1507" t="s">
        <v>1411</v>
      </c>
      <c r="P1507" t="s">
        <v>252</v>
      </c>
      <c r="S1507" t="s">
        <v>1414</v>
      </c>
      <c r="T1507">
        <v>10000</v>
      </c>
    </row>
    <row r="1508" spans="1:23">
      <c r="A1508" t="s">
        <v>246</v>
      </c>
      <c r="B1508" t="s">
        <v>190</v>
      </c>
      <c r="C1508" t="s">
        <v>1805</v>
      </c>
      <c r="D1508" t="s">
        <v>46</v>
      </c>
      <c r="E1508">
        <v>12049342</v>
      </c>
      <c r="F1508">
        <v>44952</v>
      </c>
      <c r="G1508" t="s">
        <v>1806</v>
      </c>
      <c r="H1508" s="111">
        <v>44952</v>
      </c>
      <c r="I1508" t="s">
        <v>253</v>
      </c>
      <c r="K1508" t="s">
        <v>1408</v>
      </c>
      <c r="L1508" t="s">
        <v>1409</v>
      </c>
      <c r="N1508" t="s">
        <v>1433</v>
      </c>
      <c r="O1508" t="s">
        <v>1411</v>
      </c>
      <c r="P1508" t="s">
        <v>254</v>
      </c>
      <c r="Q1508" t="s">
        <v>1412</v>
      </c>
      <c r="R1508" t="s">
        <v>1412</v>
      </c>
      <c r="S1508" t="s">
        <v>1412</v>
      </c>
      <c r="T1508">
        <v>30000</v>
      </c>
      <c r="V1508">
        <v>3742.91</v>
      </c>
      <c r="W1508">
        <v>9109</v>
      </c>
    </row>
    <row r="1509" spans="1:23">
      <c r="A1509" t="s">
        <v>246</v>
      </c>
      <c r="B1509" t="s">
        <v>190</v>
      </c>
      <c r="C1509" t="s">
        <v>1778</v>
      </c>
      <c r="D1509" t="s">
        <v>46</v>
      </c>
      <c r="E1509">
        <v>11969072</v>
      </c>
      <c r="F1509">
        <v>44930</v>
      </c>
      <c r="G1509" t="s">
        <v>1807</v>
      </c>
      <c r="H1509" s="111">
        <v>44930</v>
      </c>
      <c r="I1509" t="s">
        <v>253</v>
      </c>
      <c r="K1509" t="s">
        <v>1408</v>
      </c>
      <c r="L1509" t="s">
        <v>1409</v>
      </c>
      <c r="N1509" t="s">
        <v>1410</v>
      </c>
      <c r="O1509" t="s">
        <v>1411</v>
      </c>
      <c r="P1509" t="s">
        <v>254</v>
      </c>
      <c r="Q1509" t="s">
        <v>1412</v>
      </c>
      <c r="R1509" t="s">
        <v>1412</v>
      </c>
      <c r="S1509" t="s">
        <v>1412</v>
      </c>
      <c r="T1509">
        <v>40000</v>
      </c>
      <c r="V1509">
        <v>8833.7000000000007</v>
      </c>
      <c r="W1509">
        <v>13737.33</v>
      </c>
    </row>
    <row r="1510" spans="1:23">
      <c r="A1510" t="s">
        <v>246</v>
      </c>
      <c r="B1510" t="s">
        <v>190</v>
      </c>
      <c r="C1510" t="s">
        <v>1808</v>
      </c>
      <c r="D1510" t="s">
        <v>46</v>
      </c>
      <c r="E1510">
        <v>12038879</v>
      </c>
      <c r="F1510">
        <v>44954</v>
      </c>
      <c r="G1510" t="s">
        <v>1809</v>
      </c>
      <c r="H1510" s="111">
        <v>44956</v>
      </c>
      <c r="I1510" t="s">
        <v>253</v>
      </c>
      <c r="K1510" t="s">
        <v>1408</v>
      </c>
      <c r="L1510" t="s">
        <v>1409</v>
      </c>
      <c r="N1510" t="s">
        <v>1432</v>
      </c>
      <c r="O1510" t="s">
        <v>1411</v>
      </c>
      <c r="P1510" t="s">
        <v>252</v>
      </c>
      <c r="Q1510" t="s">
        <v>1412</v>
      </c>
      <c r="R1510" t="s">
        <v>1412</v>
      </c>
      <c r="S1510" t="s">
        <v>1412</v>
      </c>
      <c r="T1510">
        <v>20000</v>
      </c>
      <c r="V1510">
        <v>0</v>
      </c>
      <c r="W1510">
        <v>806.5</v>
      </c>
    </row>
    <row r="1511" spans="1:23">
      <c r="A1511" t="s">
        <v>246</v>
      </c>
      <c r="B1511" t="s">
        <v>190</v>
      </c>
      <c r="C1511" t="s">
        <v>1808</v>
      </c>
      <c r="D1511" t="s">
        <v>46</v>
      </c>
      <c r="E1511">
        <v>12102696</v>
      </c>
      <c r="F1511">
        <v>44964</v>
      </c>
      <c r="G1511" t="s">
        <v>2708</v>
      </c>
      <c r="H1511" s="111">
        <v>44964</v>
      </c>
      <c r="I1511" t="s">
        <v>282</v>
      </c>
      <c r="K1511" t="s">
        <v>1408</v>
      </c>
      <c r="L1511" t="s">
        <v>1409</v>
      </c>
      <c r="N1511" t="s">
        <v>1444</v>
      </c>
      <c r="O1511" t="s">
        <v>1411</v>
      </c>
      <c r="P1511" t="s">
        <v>252</v>
      </c>
      <c r="S1511" t="s">
        <v>1414</v>
      </c>
      <c r="T1511">
        <v>30000</v>
      </c>
    </row>
    <row r="1512" spans="1:23">
      <c r="A1512" t="s">
        <v>246</v>
      </c>
      <c r="B1512" t="s">
        <v>1690</v>
      </c>
      <c r="C1512" t="s">
        <v>4399</v>
      </c>
      <c r="D1512" t="s">
        <v>1528</v>
      </c>
      <c r="E1512">
        <v>12332925</v>
      </c>
      <c r="F1512">
        <v>45020</v>
      </c>
      <c r="G1512" t="s">
        <v>4400</v>
      </c>
      <c r="H1512" s="111">
        <v>45020</v>
      </c>
      <c r="I1512" t="s">
        <v>282</v>
      </c>
      <c r="K1512" t="s">
        <v>1408</v>
      </c>
      <c r="L1512" t="s">
        <v>1409</v>
      </c>
      <c r="N1512" t="s">
        <v>1486</v>
      </c>
      <c r="O1512" t="s">
        <v>1411</v>
      </c>
      <c r="P1512" t="s">
        <v>254</v>
      </c>
      <c r="S1512" t="s">
        <v>1414</v>
      </c>
      <c r="T1512">
        <v>10000</v>
      </c>
    </row>
    <row r="1513" spans="1:23">
      <c r="A1513" t="s">
        <v>246</v>
      </c>
      <c r="B1513" t="s">
        <v>1690</v>
      </c>
      <c r="C1513" t="s">
        <v>4399</v>
      </c>
      <c r="D1513" t="s">
        <v>1528</v>
      </c>
      <c r="E1513">
        <v>12347819</v>
      </c>
      <c r="F1513">
        <v>45026</v>
      </c>
      <c r="G1513" t="s">
        <v>4401</v>
      </c>
      <c r="H1513" s="111">
        <v>45026</v>
      </c>
      <c r="I1513" t="s">
        <v>253</v>
      </c>
      <c r="K1513" t="s">
        <v>1408</v>
      </c>
      <c r="L1513" t="s">
        <v>1409</v>
      </c>
      <c r="N1513" t="s">
        <v>1454</v>
      </c>
      <c r="O1513" t="s">
        <v>1411</v>
      </c>
      <c r="P1513" t="s">
        <v>252</v>
      </c>
      <c r="Q1513" t="s">
        <v>1412</v>
      </c>
      <c r="R1513" t="s">
        <v>1412</v>
      </c>
      <c r="S1513" t="s">
        <v>1412</v>
      </c>
      <c r="T1513">
        <v>10000</v>
      </c>
      <c r="V1513">
        <v>2719.75</v>
      </c>
      <c r="W1513">
        <v>4010</v>
      </c>
    </row>
    <row r="1514" spans="1:23">
      <c r="A1514" t="s">
        <v>246</v>
      </c>
      <c r="B1514" t="s">
        <v>1690</v>
      </c>
      <c r="C1514" t="s">
        <v>4399</v>
      </c>
      <c r="D1514" t="s">
        <v>1528</v>
      </c>
      <c r="E1514">
        <v>12356786</v>
      </c>
      <c r="F1514">
        <v>45028</v>
      </c>
      <c r="G1514" t="s">
        <v>4402</v>
      </c>
      <c r="H1514" s="111">
        <v>45028</v>
      </c>
      <c r="I1514" t="s">
        <v>253</v>
      </c>
      <c r="K1514" t="s">
        <v>1408</v>
      </c>
      <c r="L1514" t="s">
        <v>1409</v>
      </c>
      <c r="N1514" t="s">
        <v>1420</v>
      </c>
      <c r="O1514" t="s">
        <v>1411</v>
      </c>
      <c r="P1514" t="s">
        <v>252</v>
      </c>
      <c r="Q1514" t="s">
        <v>1412</v>
      </c>
      <c r="R1514" t="s">
        <v>1412</v>
      </c>
      <c r="S1514" t="s">
        <v>1412</v>
      </c>
      <c r="T1514">
        <v>10000</v>
      </c>
      <c r="V1514">
        <v>376.98</v>
      </c>
      <c r="W1514">
        <v>794.5</v>
      </c>
    </row>
    <row r="1515" spans="1:23">
      <c r="A1515" t="s">
        <v>246</v>
      </c>
      <c r="B1515" t="s">
        <v>1690</v>
      </c>
      <c r="C1515" t="s">
        <v>1691</v>
      </c>
      <c r="D1515" t="s">
        <v>1528</v>
      </c>
      <c r="E1515">
        <v>1622637</v>
      </c>
      <c r="F1515">
        <v>44998</v>
      </c>
      <c r="G1515" t="s">
        <v>3282</v>
      </c>
      <c r="H1515" s="111">
        <v>44998</v>
      </c>
      <c r="I1515" t="s">
        <v>253</v>
      </c>
      <c r="K1515" t="s">
        <v>1418</v>
      </c>
      <c r="L1515" t="s">
        <v>1409</v>
      </c>
      <c r="N1515" t="s">
        <v>1434</v>
      </c>
      <c r="O1515" t="s">
        <v>1411</v>
      </c>
      <c r="P1515" t="s">
        <v>252</v>
      </c>
      <c r="Q1515" t="s">
        <v>1412</v>
      </c>
      <c r="R1515" t="s">
        <v>1412</v>
      </c>
      <c r="S1515" t="s">
        <v>1412</v>
      </c>
      <c r="T1515">
        <v>30000</v>
      </c>
      <c r="V1515">
        <v>12464.89</v>
      </c>
      <c r="W1515">
        <v>12675</v>
      </c>
    </row>
    <row r="1516" spans="1:23">
      <c r="A1516" t="s">
        <v>246</v>
      </c>
      <c r="B1516" t="s">
        <v>1690</v>
      </c>
      <c r="C1516" t="s">
        <v>1691</v>
      </c>
      <c r="D1516" t="s">
        <v>1528</v>
      </c>
      <c r="E1516">
        <v>4357128</v>
      </c>
      <c r="F1516">
        <v>44984</v>
      </c>
      <c r="G1516" t="s">
        <v>2562</v>
      </c>
      <c r="H1516" s="111">
        <v>44984</v>
      </c>
      <c r="I1516" t="s">
        <v>282</v>
      </c>
      <c r="K1516" t="s">
        <v>1418</v>
      </c>
      <c r="L1516" t="s">
        <v>1409</v>
      </c>
      <c r="N1516" t="s">
        <v>1440</v>
      </c>
      <c r="O1516" t="s">
        <v>1411</v>
      </c>
      <c r="P1516" t="s">
        <v>254</v>
      </c>
      <c r="T1516">
        <v>30000</v>
      </c>
    </row>
    <row r="1517" spans="1:23">
      <c r="A1517" t="s">
        <v>246</v>
      </c>
      <c r="B1517" t="s">
        <v>1690</v>
      </c>
      <c r="C1517" t="s">
        <v>1691</v>
      </c>
      <c r="D1517" t="s">
        <v>1528</v>
      </c>
      <c r="E1517">
        <v>5616496</v>
      </c>
      <c r="F1517">
        <v>44999</v>
      </c>
      <c r="G1517" t="s">
        <v>3283</v>
      </c>
      <c r="H1517" s="111">
        <v>44999</v>
      </c>
      <c r="I1517" t="s">
        <v>282</v>
      </c>
      <c r="K1517" t="s">
        <v>1430</v>
      </c>
      <c r="L1517" t="s">
        <v>1409</v>
      </c>
      <c r="N1517" t="s">
        <v>1421</v>
      </c>
      <c r="O1517" t="s">
        <v>1411</v>
      </c>
      <c r="P1517" t="s">
        <v>254</v>
      </c>
      <c r="S1517" t="s">
        <v>1414</v>
      </c>
      <c r="T1517">
        <v>15000</v>
      </c>
    </row>
    <row r="1518" spans="1:23">
      <c r="A1518" t="s">
        <v>246</v>
      </c>
      <c r="B1518" t="s">
        <v>1690</v>
      </c>
      <c r="C1518" t="s">
        <v>1691</v>
      </c>
      <c r="D1518" t="s">
        <v>1528</v>
      </c>
      <c r="E1518">
        <v>9139870</v>
      </c>
      <c r="F1518">
        <v>44954</v>
      </c>
      <c r="G1518" t="s">
        <v>2564</v>
      </c>
      <c r="H1518" s="111">
        <v>44965</v>
      </c>
      <c r="I1518" t="s">
        <v>282</v>
      </c>
      <c r="K1518" t="s">
        <v>1418</v>
      </c>
      <c r="L1518" t="s">
        <v>1409</v>
      </c>
      <c r="N1518" t="s">
        <v>1413</v>
      </c>
      <c r="O1518" t="s">
        <v>1411</v>
      </c>
      <c r="P1518" t="s">
        <v>254</v>
      </c>
      <c r="T1518">
        <v>80000</v>
      </c>
    </row>
    <row r="1519" spans="1:23">
      <c r="A1519" t="s">
        <v>246</v>
      </c>
      <c r="B1519" t="s">
        <v>1690</v>
      </c>
      <c r="C1519" t="s">
        <v>1691</v>
      </c>
      <c r="D1519" t="s">
        <v>1528</v>
      </c>
      <c r="E1519">
        <v>11157191</v>
      </c>
      <c r="F1519">
        <v>44964</v>
      </c>
      <c r="G1519" t="s">
        <v>2565</v>
      </c>
      <c r="H1519" s="111">
        <v>44972</v>
      </c>
      <c r="I1519" t="s">
        <v>253</v>
      </c>
      <c r="K1519" t="s">
        <v>1408</v>
      </c>
      <c r="L1519" t="s">
        <v>1409</v>
      </c>
      <c r="N1519" t="s">
        <v>4154</v>
      </c>
      <c r="O1519" t="s">
        <v>1411</v>
      </c>
      <c r="P1519" t="s">
        <v>252</v>
      </c>
      <c r="Q1519" t="s">
        <v>1412</v>
      </c>
      <c r="R1519" t="s">
        <v>1412</v>
      </c>
      <c r="S1519" t="s">
        <v>1412</v>
      </c>
      <c r="T1519">
        <v>50000</v>
      </c>
      <c r="V1519">
        <v>2063.5100000000002</v>
      </c>
      <c r="W1519">
        <v>2455</v>
      </c>
    </row>
    <row r="1520" spans="1:23">
      <c r="A1520" t="s">
        <v>246</v>
      </c>
      <c r="B1520" t="s">
        <v>1690</v>
      </c>
      <c r="C1520" t="s">
        <v>1691</v>
      </c>
      <c r="D1520" t="s">
        <v>1528</v>
      </c>
      <c r="E1520">
        <v>11899021</v>
      </c>
      <c r="F1520">
        <v>44985</v>
      </c>
      <c r="G1520" t="s">
        <v>2566</v>
      </c>
      <c r="H1520" s="111">
        <v>44985</v>
      </c>
      <c r="I1520" t="s">
        <v>253</v>
      </c>
      <c r="K1520" t="s">
        <v>1408</v>
      </c>
      <c r="L1520" t="s">
        <v>1409</v>
      </c>
      <c r="N1520" t="s">
        <v>1425</v>
      </c>
      <c r="O1520" t="s">
        <v>1411</v>
      </c>
      <c r="P1520" t="s">
        <v>252</v>
      </c>
      <c r="Q1520" t="s">
        <v>1412</v>
      </c>
      <c r="R1520" t="s">
        <v>1412</v>
      </c>
      <c r="S1520" t="s">
        <v>1412</v>
      </c>
      <c r="T1520">
        <v>15000</v>
      </c>
      <c r="V1520">
        <v>1771.8</v>
      </c>
      <c r="W1520">
        <v>5909.04</v>
      </c>
    </row>
    <row r="1521" spans="1:23">
      <c r="A1521" t="s">
        <v>246</v>
      </c>
      <c r="B1521" t="s">
        <v>1690</v>
      </c>
      <c r="C1521" t="s">
        <v>1691</v>
      </c>
      <c r="D1521" t="s">
        <v>1528</v>
      </c>
      <c r="E1521">
        <v>12049539</v>
      </c>
      <c r="F1521">
        <v>44952</v>
      </c>
      <c r="G1521" t="s">
        <v>1692</v>
      </c>
      <c r="H1521" s="111">
        <v>44953</v>
      </c>
      <c r="I1521" t="s">
        <v>263</v>
      </c>
      <c r="K1521" t="s">
        <v>1430</v>
      </c>
      <c r="L1521" t="s">
        <v>1409</v>
      </c>
      <c r="N1521" t="s">
        <v>1410</v>
      </c>
      <c r="O1521" t="s">
        <v>1411</v>
      </c>
      <c r="P1521" t="s">
        <v>252</v>
      </c>
      <c r="R1521" t="s">
        <v>1414</v>
      </c>
      <c r="S1521" t="s">
        <v>1412</v>
      </c>
      <c r="T1521">
        <v>20000</v>
      </c>
    </row>
    <row r="1522" spans="1:23">
      <c r="A1522" t="s">
        <v>246</v>
      </c>
      <c r="B1522" t="s">
        <v>1690</v>
      </c>
      <c r="C1522" t="s">
        <v>1691</v>
      </c>
      <c r="D1522" t="s">
        <v>1528</v>
      </c>
      <c r="E1522">
        <v>12054762</v>
      </c>
      <c r="F1522">
        <v>45019</v>
      </c>
      <c r="G1522" t="s">
        <v>4403</v>
      </c>
      <c r="H1522" s="111">
        <v>45019</v>
      </c>
      <c r="I1522" t="s">
        <v>253</v>
      </c>
      <c r="K1522" t="s">
        <v>1408</v>
      </c>
      <c r="L1522" t="s">
        <v>1409</v>
      </c>
      <c r="N1522" t="s">
        <v>1435</v>
      </c>
      <c r="O1522" t="s">
        <v>1411</v>
      </c>
      <c r="P1522" t="s">
        <v>252</v>
      </c>
      <c r="Q1522" t="s">
        <v>1412</v>
      </c>
      <c r="R1522" t="s">
        <v>1412</v>
      </c>
      <c r="S1522" t="s">
        <v>1412</v>
      </c>
      <c r="T1522">
        <v>10000</v>
      </c>
      <c r="V1522">
        <v>5412.84</v>
      </c>
      <c r="W1522">
        <v>1184</v>
      </c>
    </row>
    <row r="1523" spans="1:23">
      <c r="A1523" t="s">
        <v>246</v>
      </c>
      <c r="B1523" t="s">
        <v>1690</v>
      </c>
      <c r="C1523" t="s">
        <v>1691</v>
      </c>
      <c r="D1523" t="s">
        <v>1528</v>
      </c>
      <c r="E1523">
        <v>12060895</v>
      </c>
      <c r="F1523">
        <v>44956</v>
      </c>
      <c r="G1523" t="s">
        <v>1693</v>
      </c>
      <c r="H1523" s="111">
        <v>44956</v>
      </c>
      <c r="I1523" t="s">
        <v>282</v>
      </c>
      <c r="K1523" t="s">
        <v>1408</v>
      </c>
      <c r="L1523" t="s">
        <v>1409</v>
      </c>
      <c r="N1523" t="s">
        <v>1421</v>
      </c>
      <c r="O1523" t="s">
        <v>1411</v>
      </c>
      <c r="P1523" t="s">
        <v>252</v>
      </c>
      <c r="S1523" t="s">
        <v>1414</v>
      </c>
      <c r="T1523">
        <v>20000</v>
      </c>
    </row>
    <row r="1524" spans="1:23">
      <c r="A1524" t="s">
        <v>246</v>
      </c>
      <c r="B1524" t="s">
        <v>1690</v>
      </c>
      <c r="C1524" t="s">
        <v>1691</v>
      </c>
      <c r="D1524" t="s">
        <v>1528</v>
      </c>
      <c r="E1524">
        <v>12085956</v>
      </c>
      <c r="F1524">
        <v>44961</v>
      </c>
      <c r="G1524" t="s">
        <v>2567</v>
      </c>
      <c r="H1524" s="111">
        <v>44961</v>
      </c>
      <c r="I1524" t="s">
        <v>253</v>
      </c>
      <c r="K1524" t="s">
        <v>1408</v>
      </c>
      <c r="L1524" t="s">
        <v>1409</v>
      </c>
      <c r="N1524" t="s">
        <v>1444</v>
      </c>
      <c r="O1524" t="s">
        <v>1411</v>
      </c>
      <c r="P1524" t="s">
        <v>252</v>
      </c>
      <c r="Q1524" t="s">
        <v>1412</v>
      </c>
      <c r="R1524" t="s">
        <v>1412</v>
      </c>
      <c r="S1524" t="s">
        <v>1412</v>
      </c>
      <c r="T1524">
        <v>30000</v>
      </c>
      <c r="V1524">
        <v>146.26</v>
      </c>
      <c r="W1524">
        <v>229</v>
      </c>
    </row>
    <row r="1525" spans="1:23">
      <c r="A1525" t="s">
        <v>246</v>
      </c>
      <c r="B1525" t="s">
        <v>1690</v>
      </c>
      <c r="C1525" t="s">
        <v>1691</v>
      </c>
      <c r="D1525" t="s">
        <v>1528</v>
      </c>
      <c r="E1525">
        <v>12091041</v>
      </c>
      <c r="F1525">
        <v>44960</v>
      </c>
      <c r="G1525" t="s">
        <v>2568</v>
      </c>
      <c r="H1525" s="111">
        <v>44960</v>
      </c>
      <c r="I1525" t="s">
        <v>282</v>
      </c>
      <c r="K1525" t="s">
        <v>1430</v>
      </c>
      <c r="L1525" t="s">
        <v>1409</v>
      </c>
      <c r="N1525" t="s">
        <v>1445</v>
      </c>
      <c r="O1525" t="s">
        <v>1411</v>
      </c>
      <c r="P1525" t="s">
        <v>254</v>
      </c>
      <c r="T1525">
        <v>50000</v>
      </c>
    </row>
    <row r="1526" spans="1:23">
      <c r="A1526" t="s">
        <v>246</v>
      </c>
      <c r="B1526" t="s">
        <v>1690</v>
      </c>
      <c r="C1526" t="s">
        <v>1691</v>
      </c>
      <c r="D1526" t="s">
        <v>1528</v>
      </c>
      <c r="E1526">
        <v>12095568</v>
      </c>
      <c r="F1526">
        <v>44965</v>
      </c>
      <c r="G1526" t="s">
        <v>2569</v>
      </c>
      <c r="H1526" s="111">
        <v>44965</v>
      </c>
      <c r="I1526" t="s">
        <v>263</v>
      </c>
      <c r="K1526" t="s">
        <v>1430</v>
      </c>
      <c r="L1526" t="s">
        <v>1409</v>
      </c>
      <c r="N1526" t="s">
        <v>1444</v>
      </c>
      <c r="O1526" t="s">
        <v>1411</v>
      </c>
      <c r="P1526" t="s">
        <v>254</v>
      </c>
      <c r="T1526">
        <v>20000</v>
      </c>
    </row>
    <row r="1527" spans="1:23">
      <c r="A1527" t="s">
        <v>246</v>
      </c>
      <c r="B1527" t="s">
        <v>1690</v>
      </c>
      <c r="C1527" t="s">
        <v>1691</v>
      </c>
      <c r="D1527" t="s">
        <v>1528</v>
      </c>
      <c r="E1527">
        <v>12096623</v>
      </c>
      <c r="F1527">
        <v>44963</v>
      </c>
      <c r="G1527" t="s">
        <v>2570</v>
      </c>
      <c r="H1527" s="111">
        <v>44963</v>
      </c>
      <c r="I1527" t="s">
        <v>282</v>
      </c>
      <c r="K1527" t="s">
        <v>1408</v>
      </c>
      <c r="L1527" t="s">
        <v>1409</v>
      </c>
      <c r="N1527" t="s">
        <v>1421</v>
      </c>
      <c r="O1527" t="s">
        <v>1411</v>
      </c>
      <c r="P1527" t="s">
        <v>252</v>
      </c>
      <c r="S1527" t="s">
        <v>1414</v>
      </c>
      <c r="T1527">
        <v>30000</v>
      </c>
    </row>
    <row r="1528" spans="1:23">
      <c r="A1528" t="s">
        <v>246</v>
      </c>
      <c r="B1528" t="s">
        <v>1690</v>
      </c>
      <c r="C1528" t="s">
        <v>1691</v>
      </c>
      <c r="D1528" t="s">
        <v>1528</v>
      </c>
      <c r="E1528">
        <v>12111271</v>
      </c>
      <c r="F1528">
        <v>44966</v>
      </c>
      <c r="G1528" t="s">
        <v>2571</v>
      </c>
      <c r="H1528" s="111">
        <v>44973</v>
      </c>
      <c r="I1528" t="s">
        <v>282</v>
      </c>
      <c r="K1528" t="s">
        <v>1408</v>
      </c>
      <c r="L1528" t="s">
        <v>1409</v>
      </c>
      <c r="N1528" t="s">
        <v>1421</v>
      </c>
      <c r="O1528" t="s">
        <v>1411</v>
      </c>
      <c r="P1528" t="s">
        <v>252</v>
      </c>
      <c r="T1528">
        <v>50000</v>
      </c>
    </row>
    <row r="1529" spans="1:23">
      <c r="A1529" t="s">
        <v>246</v>
      </c>
      <c r="B1529" t="s">
        <v>1690</v>
      </c>
      <c r="C1529" t="s">
        <v>1691</v>
      </c>
      <c r="D1529" t="s">
        <v>1528</v>
      </c>
      <c r="E1529">
        <v>12129820</v>
      </c>
      <c r="F1529">
        <v>44972</v>
      </c>
      <c r="G1529" t="s">
        <v>2572</v>
      </c>
      <c r="H1529" s="111">
        <v>44972</v>
      </c>
      <c r="I1529" t="s">
        <v>253</v>
      </c>
      <c r="K1529" t="s">
        <v>1408</v>
      </c>
      <c r="L1529" t="s">
        <v>1409</v>
      </c>
      <c r="N1529" t="s">
        <v>1420</v>
      </c>
      <c r="O1529" t="s">
        <v>1411</v>
      </c>
      <c r="P1529" t="s">
        <v>254</v>
      </c>
      <c r="Q1529" t="s">
        <v>1412</v>
      </c>
      <c r="R1529" t="s">
        <v>1412</v>
      </c>
      <c r="S1529" t="s">
        <v>1412</v>
      </c>
      <c r="T1529">
        <v>15000</v>
      </c>
      <c r="V1529">
        <v>1473.15</v>
      </c>
      <c r="W1529">
        <v>3233.5</v>
      </c>
    </row>
    <row r="1530" spans="1:23">
      <c r="A1530" t="s">
        <v>246</v>
      </c>
      <c r="B1530" t="s">
        <v>1690</v>
      </c>
      <c r="C1530" t="s">
        <v>1691</v>
      </c>
      <c r="D1530" t="s">
        <v>1528</v>
      </c>
      <c r="E1530">
        <v>12141594</v>
      </c>
      <c r="F1530">
        <v>44974</v>
      </c>
      <c r="G1530" t="s">
        <v>2573</v>
      </c>
      <c r="H1530" s="111">
        <v>44974</v>
      </c>
      <c r="I1530" t="s">
        <v>282</v>
      </c>
      <c r="K1530" t="s">
        <v>1408</v>
      </c>
      <c r="L1530" t="s">
        <v>1409</v>
      </c>
      <c r="N1530" t="s">
        <v>1457</v>
      </c>
      <c r="O1530" t="s">
        <v>1411</v>
      </c>
      <c r="P1530" t="s">
        <v>252</v>
      </c>
      <c r="R1530" t="s">
        <v>1414</v>
      </c>
      <c r="S1530" t="s">
        <v>1412</v>
      </c>
      <c r="T1530">
        <v>70000</v>
      </c>
    </row>
    <row r="1531" spans="1:23">
      <c r="A1531" t="s">
        <v>246</v>
      </c>
      <c r="B1531" t="s">
        <v>1690</v>
      </c>
      <c r="C1531" t="s">
        <v>1691</v>
      </c>
      <c r="D1531" t="s">
        <v>1528</v>
      </c>
      <c r="E1531">
        <v>12156587</v>
      </c>
      <c r="F1531">
        <v>44981</v>
      </c>
      <c r="G1531" t="s">
        <v>2574</v>
      </c>
      <c r="H1531" s="111">
        <v>44981</v>
      </c>
      <c r="I1531" t="s">
        <v>263</v>
      </c>
      <c r="K1531" t="s">
        <v>1408</v>
      </c>
      <c r="L1531" t="s">
        <v>1409</v>
      </c>
      <c r="N1531" t="s">
        <v>1453</v>
      </c>
      <c r="O1531" t="s">
        <v>1411</v>
      </c>
      <c r="P1531" t="s">
        <v>252</v>
      </c>
      <c r="S1531" t="s">
        <v>1414</v>
      </c>
      <c r="T1531">
        <v>15000</v>
      </c>
    </row>
    <row r="1532" spans="1:23">
      <c r="A1532" t="s">
        <v>246</v>
      </c>
      <c r="B1532" t="s">
        <v>1690</v>
      </c>
      <c r="C1532" t="s">
        <v>1691</v>
      </c>
      <c r="D1532" t="s">
        <v>1528</v>
      </c>
      <c r="E1532">
        <v>12184034</v>
      </c>
      <c r="F1532">
        <v>44986</v>
      </c>
      <c r="G1532" t="s">
        <v>3284</v>
      </c>
      <c r="H1532" s="111">
        <v>44986</v>
      </c>
      <c r="I1532" t="s">
        <v>282</v>
      </c>
      <c r="K1532" t="s">
        <v>1408</v>
      </c>
      <c r="L1532" t="s">
        <v>1409</v>
      </c>
      <c r="N1532" t="s">
        <v>1458</v>
      </c>
      <c r="O1532" t="s">
        <v>1411</v>
      </c>
      <c r="P1532" t="s">
        <v>252</v>
      </c>
      <c r="R1532" t="s">
        <v>1414</v>
      </c>
      <c r="S1532" t="s">
        <v>1412</v>
      </c>
      <c r="T1532">
        <v>50000</v>
      </c>
    </row>
    <row r="1533" spans="1:23">
      <c r="A1533" t="s">
        <v>246</v>
      </c>
      <c r="B1533" t="s">
        <v>1690</v>
      </c>
      <c r="C1533" t="s">
        <v>1691</v>
      </c>
      <c r="D1533" t="s">
        <v>1528</v>
      </c>
      <c r="E1533">
        <v>12184210</v>
      </c>
      <c r="F1533">
        <v>44986</v>
      </c>
      <c r="G1533" t="s">
        <v>3285</v>
      </c>
      <c r="H1533" s="111">
        <v>44986</v>
      </c>
      <c r="I1533" t="s">
        <v>282</v>
      </c>
      <c r="K1533" t="s">
        <v>1408</v>
      </c>
      <c r="L1533" t="s">
        <v>1409</v>
      </c>
      <c r="N1533" t="s">
        <v>1425</v>
      </c>
      <c r="O1533" t="s">
        <v>1411</v>
      </c>
      <c r="P1533" t="s">
        <v>252</v>
      </c>
      <c r="R1533" t="s">
        <v>1414</v>
      </c>
      <c r="S1533" t="s">
        <v>1414</v>
      </c>
      <c r="T1533">
        <v>20000</v>
      </c>
    </row>
    <row r="1534" spans="1:23">
      <c r="A1534" t="s">
        <v>246</v>
      </c>
      <c r="B1534" t="s">
        <v>1690</v>
      </c>
      <c r="C1534" t="s">
        <v>1691</v>
      </c>
      <c r="D1534" t="s">
        <v>1528</v>
      </c>
      <c r="E1534">
        <v>12195082</v>
      </c>
      <c r="F1534">
        <v>44988</v>
      </c>
      <c r="G1534" t="s">
        <v>3286</v>
      </c>
      <c r="H1534" s="111">
        <v>44988</v>
      </c>
      <c r="I1534" t="s">
        <v>263</v>
      </c>
      <c r="K1534" t="s">
        <v>1408</v>
      </c>
      <c r="L1534" t="s">
        <v>1409</v>
      </c>
      <c r="N1534" t="s">
        <v>1444</v>
      </c>
      <c r="O1534" t="s">
        <v>1411</v>
      </c>
      <c r="P1534" t="s">
        <v>252</v>
      </c>
      <c r="S1534" t="s">
        <v>1414</v>
      </c>
      <c r="T1534">
        <v>15000</v>
      </c>
    </row>
    <row r="1535" spans="1:23">
      <c r="A1535" t="s">
        <v>246</v>
      </c>
      <c r="B1535" t="s">
        <v>1690</v>
      </c>
      <c r="C1535" t="s">
        <v>1691</v>
      </c>
      <c r="D1535" t="s">
        <v>1528</v>
      </c>
      <c r="E1535">
        <v>12201743</v>
      </c>
      <c r="F1535">
        <v>44992</v>
      </c>
      <c r="G1535" t="s">
        <v>3287</v>
      </c>
      <c r="H1535" s="111">
        <v>44992</v>
      </c>
      <c r="I1535" t="s">
        <v>253</v>
      </c>
      <c r="K1535" t="s">
        <v>1408</v>
      </c>
      <c r="L1535" t="s">
        <v>1409</v>
      </c>
      <c r="N1535" t="s">
        <v>1431</v>
      </c>
      <c r="O1535" t="s">
        <v>1411</v>
      </c>
      <c r="P1535" t="s">
        <v>254</v>
      </c>
      <c r="Q1535" t="s">
        <v>1412</v>
      </c>
      <c r="R1535" t="s">
        <v>1412</v>
      </c>
      <c r="S1535" t="s">
        <v>1412</v>
      </c>
      <c r="T1535">
        <v>10000</v>
      </c>
      <c r="V1535">
        <v>286.08</v>
      </c>
      <c r="W1535">
        <v>952.19</v>
      </c>
    </row>
    <row r="1536" spans="1:23">
      <c r="A1536" t="s">
        <v>246</v>
      </c>
      <c r="B1536" t="s">
        <v>1690</v>
      </c>
      <c r="C1536" t="s">
        <v>1691</v>
      </c>
      <c r="D1536" t="s">
        <v>1528</v>
      </c>
      <c r="E1536">
        <v>12209526</v>
      </c>
      <c r="F1536">
        <v>44993</v>
      </c>
      <c r="G1536" t="s">
        <v>3288</v>
      </c>
      <c r="H1536" s="111">
        <v>44993</v>
      </c>
      <c r="I1536" t="s">
        <v>253</v>
      </c>
      <c r="K1536" t="s">
        <v>1408</v>
      </c>
      <c r="L1536" t="s">
        <v>1409</v>
      </c>
      <c r="N1536" t="s">
        <v>1444</v>
      </c>
      <c r="O1536" t="s">
        <v>1411</v>
      </c>
      <c r="P1536" t="s">
        <v>254</v>
      </c>
      <c r="Q1536" t="s">
        <v>1412</v>
      </c>
      <c r="R1536" t="s">
        <v>1412</v>
      </c>
      <c r="S1536" t="s">
        <v>1412</v>
      </c>
      <c r="T1536">
        <v>10000</v>
      </c>
      <c r="V1536">
        <v>609.42999999999995</v>
      </c>
      <c r="W1536">
        <v>768.2</v>
      </c>
    </row>
    <row r="1537" spans="1:23">
      <c r="A1537" t="s">
        <v>246</v>
      </c>
      <c r="B1537" t="s">
        <v>1690</v>
      </c>
      <c r="C1537" t="s">
        <v>1691</v>
      </c>
      <c r="D1537" t="s">
        <v>1528</v>
      </c>
      <c r="E1537">
        <v>12215858</v>
      </c>
      <c r="F1537">
        <v>45051</v>
      </c>
      <c r="G1537" t="s">
        <v>4870</v>
      </c>
      <c r="H1537" s="111">
        <v>45051</v>
      </c>
      <c r="I1537" t="s">
        <v>263</v>
      </c>
      <c r="K1537" t="s">
        <v>1430</v>
      </c>
      <c r="L1537" t="s">
        <v>1409</v>
      </c>
      <c r="N1537" t="s">
        <v>1410</v>
      </c>
      <c r="O1537" t="s">
        <v>1411</v>
      </c>
      <c r="P1537" t="s">
        <v>254</v>
      </c>
      <c r="R1537" t="s">
        <v>1414</v>
      </c>
      <c r="S1537" t="s">
        <v>1412</v>
      </c>
      <c r="T1537">
        <v>10000</v>
      </c>
    </row>
    <row r="1538" spans="1:23">
      <c r="A1538" t="s">
        <v>246</v>
      </c>
      <c r="B1538" t="s">
        <v>1690</v>
      </c>
      <c r="C1538" t="s">
        <v>1691</v>
      </c>
      <c r="D1538" t="s">
        <v>1528</v>
      </c>
      <c r="E1538">
        <v>12215858</v>
      </c>
      <c r="F1538">
        <v>45051</v>
      </c>
      <c r="G1538" t="s">
        <v>4870</v>
      </c>
      <c r="H1538" s="111">
        <v>45051</v>
      </c>
      <c r="I1538" t="s">
        <v>263</v>
      </c>
      <c r="K1538" t="s">
        <v>1430</v>
      </c>
      <c r="L1538" t="s">
        <v>1504</v>
      </c>
      <c r="N1538" t="s">
        <v>1410</v>
      </c>
      <c r="O1538" t="s">
        <v>1411</v>
      </c>
      <c r="P1538" t="s">
        <v>254</v>
      </c>
      <c r="R1538" t="s">
        <v>1414</v>
      </c>
      <c r="S1538" t="s">
        <v>1412</v>
      </c>
      <c r="T1538">
        <v>10000</v>
      </c>
    </row>
    <row r="1539" spans="1:23">
      <c r="A1539" t="s">
        <v>246</v>
      </c>
      <c r="B1539" t="s">
        <v>1690</v>
      </c>
      <c r="C1539" t="s">
        <v>1691</v>
      </c>
      <c r="D1539" t="s">
        <v>1528</v>
      </c>
      <c r="E1539">
        <v>12218873</v>
      </c>
      <c r="F1539">
        <v>44995</v>
      </c>
      <c r="G1539" t="s">
        <v>3289</v>
      </c>
      <c r="H1539" s="111">
        <v>44995</v>
      </c>
      <c r="I1539" t="s">
        <v>253</v>
      </c>
      <c r="K1539" t="s">
        <v>1408</v>
      </c>
      <c r="L1539" t="s">
        <v>1409</v>
      </c>
      <c r="N1539" t="s">
        <v>1425</v>
      </c>
      <c r="O1539" t="s">
        <v>1411</v>
      </c>
      <c r="P1539" t="s">
        <v>254</v>
      </c>
      <c r="Q1539" t="s">
        <v>1412</v>
      </c>
      <c r="R1539" t="s">
        <v>1412</v>
      </c>
      <c r="S1539" t="s">
        <v>1412</v>
      </c>
      <c r="T1539">
        <v>20000</v>
      </c>
      <c r="V1539">
        <v>895.12</v>
      </c>
      <c r="W1539">
        <v>2681.1</v>
      </c>
    </row>
    <row r="1540" spans="1:23">
      <c r="A1540" t="s">
        <v>246</v>
      </c>
      <c r="B1540" t="s">
        <v>1690</v>
      </c>
      <c r="C1540" t="s">
        <v>1691</v>
      </c>
      <c r="D1540" t="s">
        <v>1528</v>
      </c>
      <c r="E1540">
        <v>12235984</v>
      </c>
      <c r="F1540">
        <v>45002</v>
      </c>
      <c r="G1540" t="s">
        <v>3290</v>
      </c>
      <c r="H1540" s="111">
        <v>45002</v>
      </c>
      <c r="I1540" t="s">
        <v>282</v>
      </c>
      <c r="K1540" t="s">
        <v>1408</v>
      </c>
      <c r="L1540" t="s">
        <v>1409</v>
      </c>
      <c r="N1540" t="s">
        <v>1497</v>
      </c>
      <c r="O1540" t="s">
        <v>1411</v>
      </c>
      <c r="P1540" t="s">
        <v>252</v>
      </c>
      <c r="S1540" t="s">
        <v>1414</v>
      </c>
      <c r="T1540">
        <v>70000</v>
      </c>
    </row>
    <row r="1541" spans="1:23">
      <c r="A1541" t="s">
        <v>246</v>
      </c>
      <c r="B1541" t="s">
        <v>1690</v>
      </c>
      <c r="C1541" t="s">
        <v>1691</v>
      </c>
      <c r="D1541" t="s">
        <v>1528</v>
      </c>
      <c r="E1541">
        <v>12236746</v>
      </c>
      <c r="F1541">
        <v>45000</v>
      </c>
      <c r="G1541" t="s">
        <v>3291</v>
      </c>
      <c r="H1541" s="111">
        <v>45000</v>
      </c>
      <c r="I1541" t="s">
        <v>263</v>
      </c>
      <c r="K1541" t="s">
        <v>1418</v>
      </c>
      <c r="L1541" t="s">
        <v>1409</v>
      </c>
      <c r="N1541" t="s">
        <v>1433</v>
      </c>
      <c r="O1541" t="s">
        <v>1411</v>
      </c>
      <c r="P1541" t="s">
        <v>254</v>
      </c>
      <c r="S1541" t="s">
        <v>1414</v>
      </c>
      <c r="T1541">
        <v>30000</v>
      </c>
    </row>
    <row r="1542" spans="1:23">
      <c r="A1542" t="s">
        <v>246</v>
      </c>
      <c r="B1542" t="s">
        <v>1690</v>
      </c>
      <c r="C1542" t="s">
        <v>1691</v>
      </c>
      <c r="D1542" t="s">
        <v>1528</v>
      </c>
      <c r="E1542">
        <v>12242889</v>
      </c>
      <c r="F1542">
        <v>45001</v>
      </c>
      <c r="G1542" t="s">
        <v>3292</v>
      </c>
      <c r="H1542" s="111">
        <v>45001</v>
      </c>
      <c r="I1542" t="s">
        <v>263</v>
      </c>
      <c r="K1542" t="s">
        <v>1408</v>
      </c>
      <c r="L1542" t="s">
        <v>1409</v>
      </c>
      <c r="N1542" t="s">
        <v>1466</v>
      </c>
      <c r="O1542" t="s">
        <v>1411</v>
      </c>
      <c r="P1542" t="s">
        <v>252</v>
      </c>
      <c r="S1542" t="s">
        <v>1414</v>
      </c>
      <c r="T1542">
        <v>15000</v>
      </c>
    </row>
    <row r="1543" spans="1:23">
      <c r="A1543" t="s">
        <v>246</v>
      </c>
      <c r="B1543" t="s">
        <v>3293</v>
      </c>
      <c r="C1543" t="s">
        <v>1691</v>
      </c>
      <c r="D1543" t="s">
        <v>1528</v>
      </c>
      <c r="E1543">
        <v>12246559</v>
      </c>
      <c r="F1543">
        <v>45010</v>
      </c>
      <c r="G1543" t="s">
        <v>3294</v>
      </c>
      <c r="H1543" s="111">
        <v>45010</v>
      </c>
      <c r="I1543" t="s">
        <v>282</v>
      </c>
      <c r="K1543" t="s">
        <v>1418</v>
      </c>
      <c r="L1543" t="s">
        <v>1409</v>
      </c>
      <c r="N1543" t="s">
        <v>1431</v>
      </c>
      <c r="O1543" t="s">
        <v>1411</v>
      </c>
      <c r="P1543" t="s">
        <v>254</v>
      </c>
      <c r="S1543" t="s">
        <v>1414</v>
      </c>
      <c r="T1543">
        <v>30000</v>
      </c>
    </row>
    <row r="1544" spans="1:23">
      <c r="A1544" t="s">
        <v>246</v>
      </c>
      <c r="B1544" t="s">
        <v>1690</v>
      </c>
      <c r="C1544" t="s">
        <v>1691</v>
      </c>
      <c r="D1544" t="s">
        <v>1528</v>
      </c>
      <c r="E1544">
        <v>12253768</v>
      </c>
      <c r="F1544">
        <v>45005</v>
      </c>
      <c r="G1544" t="s">
        <v>3295</v>
      </c>
      <c r="H1544" s="111">
        <v>45005</v>
      </c>
      <c r="I1544" t="s">
        <v>282</v>
      </c>
      <c r="K1544" t="s">
        <v>1408</v>
      </c>
      <c r="L1544" t="s">
        <v>1409</v>
      </c>
      <c r="N1544" t="s">
        <v>1477</v>
      </c>
      <c r="O1544" t="s">
        <v>1411</v>
      </c>
      <c r="P1544" t="s">
        <v>252</v>
      </c>
      <c r="R1544" t="s">
        <v>1414</v>
      </c>
      <c r="S1544" t="s">
        <v>1412</v>
      </c>
      <c r="T1544">
        <v>10000</v>
      </c>
    </row>
    <row r="1545" spans="1:23">
      <c r="A1545" t="s">
        <v>246</v>
      </c>
      <c r="B1545" t="s">
        <v>1690</v>
      </c>
      <c r="C1545" t="s">
        <v>1691</v>
      </c>
      <c r="D1545" t="s">
        <v>1528</v>
      </c>
      <c r="E1545">
        <v>12267197</v>
      </c>
      <c r="F1545">
        <v>45007</v>
      </c>
      <c r="G1545" t="s">
        <v>3296</v>
      </c>
      <c r="H1545" s="111">
        <v>45007</v>
      </c>
      <c r="I1545" t="s">
        <v>282</v>
      </c>
      <c r="K1545" t="s">
        <v>1408</v>
      </c>
      <c r="L1545" t="s">
        <v>1409</v>
      </c>
      <c r="N1545" t="s">
        <v>1421</v>
      </c>
      <c r="O1545" t="s">
        <v>1411</v>
      </c>
      <c r="P1545" t="s">
        <v>254</v>
      </c>
      <c r="S1545" t="s">
        <v>1414</v>
      </c>
      <c r="T1545">
        <v>30000</v>
      </c>
    </row>
    <row r="1546" spans="1:23">
      <c r="A1546" t="s">
        <v>246</v>
      </c>
      <c r="B1546" t="s">
        <v>1690</v>
      </c>
      <c r="C1546" t="s">
        <v>1691</v>
      </c>
      <c r="D1546" t="s">
        <v>1528</v>
      </c>
      <c r="E1546">
        <v>12274098</v>
      </c>
      <c r="F1546">
        <v>45008</v>
      </c>
      <c r="G1546" t="s">
        <v>3297</v>
      </c>
      <c r="H1546" s="111">
        <v>45008</v>
      </c>
      <c r="I1546" t="s">
        <v>263</v>
      </c>
      <c r="K1546" t="s">
        <v>1408</v>
      </c>
      <c r="L1546" t="s">
        <v>1409</v>
      </c>
      <c r="N1546" t="s">
        <v>4159</v>
      </c>
      <c r="O1546" t="s">
        <v>1411</v>
      </c>
      <c r="P1546" t="s">
        <v>254</v>
      </c>
      <c r="S1546" t="s">
        <v>1414</v>
      </c>
      <c r="T1546">
        <v>10000</v>
      </c>
    </row>
    <row r="1547" spans="1:23">
      <c r="A1547" t="s">
        <v>246</v>
      </c>
      <c r="B1547" t="s">
        <v>1690</v>
      </c>
      <c r="C1547" t="s">
        <v>1691</v>
      </c>
      <c r="D1547" t="s">
        <v>1528</v>
      </c>
      <c r="E1547">
        <v>12339248</v>
      </c>
      <c r="F1547">
        <v>45021</v>
      </c>
      <c r="G1547" t="s">
        <v>4404</v>
      </c>
      <c r="H1547" s="111">
        <v>45021</v>
      </c>
      <c r="I1547" t="s">
        <v>253</v>
      </c>
      <c r="K1547" t="s">
        <v>1418</v>
      </c>
      <c r="L1547" t="s">
        <v>1409</v>
      </c>
      <c r="N1547" t="s">
        <v>1433</v>
      </c>
      <c r="O1547" t="s">
        <v>1411</v>
      </c>
      <c r="P1547" t="s">
        <v>252</v>
      </c>
      <c r="Q1547" t="s">
        <v>1412</v>
      </c>
      <c r="R1547" t="s">
        <v>1412</v>
      </c>
      <c r="S1547" t="s">
        <v>1412</v>
      </c>
      <c r="T1547">
        <v>10000</v>
      </c>
      <c r="V1547">
        <v>403.65</v>
      </c>
      <c r="W1547">
        <v>2336.5</v>
      </c>
    </row>
    <row r="1548" spans="1:23">
      <c r="A1548" t="s">
        <v>246</v>
      </c>
      <c r="B1548" t="s">
        <v>1690</v>
      </c>
      <c r="C1548" t="s">
        <v>1691</v>
      </c>
      <c r="D1548" t="s">
        <v>1528</v>
      </c>
      <c r="E1548">
        <v>12353365</v>
      </c>
      <c r="F1548">
        <v>45027</v>
      </c>
      <c r="G1548" t="s">
        <v>4405</v>
      </c>
      <c r="H1548" s="111">
        <v>45027</v>
      </c>
      <c r="I1548" t="s">
        <v>253</v>
      </c>
      <c r="K1548" t="s">
        <v>1408</v>
      </c>
      <c r="L1548" t="s">
        <v>1409</v>
      </c>
      <c r="N1548" t="s">
        <v>1425</v>
      </c>
      <c r="O1548" t="s">
        <v>1411</v>
      </c>
      <c r="P1548" t="s">
        <v>252</v>
      </c>
      <c r="Q1548" t="s">
        <v>1412</v>
      </c>
      <c r="R1548" t="s">
        <v>1412</v>
      </c>
      <c r="S1548" t="s">
        <v>1412</v>
      </c>
      <c r="T1548">
        <v>10000</v>
      </c>
      <c r="V1548">
        <v>251.28</v>
      </c>
      <c r="W1548">
        <v>886</v>
      </c>
    </row>
    <row r="1549" spans="1:23">
      <c r="A1549" t="s">
        <v>246</v>
      </c>
      <c r="B1549" t="s">
        <v>1690</v>
      </c>
      <c r="C1549" t="s">
        <v>1691</v>
      </c>
      <c r="D1549" t="s">
        <v>1528</v>
      </c>
      <c r="E1549">
        <v>12368559</v>
      </c>
      <c r="F1549">
        <v>45030</v>
      </c>
      <c r="G1549" t="s">
        <v>4406</v>
      </c>
      <c r="H1549" s="111">
        <v>45030</v>
      </c>
      <c r="I1549" t="s">
        <v>253</v>
      </c>
      <c r="K1549" t="s">
        <v>1408</v>
      </c>
      <c r="L1549" t="s">
        <v>1409</v>
      </c>
      <c r="N1549" t="s">
        <v>1444</v>
      </c>
      <c r="O1549" t="s">
        <v>1411</v>
      </c>
      <c r="P1549" t="s">
        <v>252</v>
      </c>
      <c r="Q1549" t="s">
        <v>1412</v>
      </c>
      <c r="R1549" t="s">
        <v>1412</v>
      </c>
      <c r="S1549" t="s">
        <v>1412</v>
      </c>
      <c r="T1549">
        <v>10000</v>
      </c>
      <c r="V1549">
        <v>0</v>
      </c>
      <c r="W1549">
        <v>27.95</v>
      </c>
    </row>
    <row r="1550" spans="1:23">
      <c r="A1550" t="s">
        <v>246</v>
      </c>
      <c r="B1550" t="s">
        <v>1690</v>
      </c>
      <c r="C1550" t="s">
        <v>1691</v>
      </c>
      <c r="D1550" t="s">
        <v>1528</v>
      </c>
      <c r="E1550">
        <v>12373857</v>
      </c>
      <c r="F1550">
        <v>45033</v>
      </c>
      <c r="G1550" t="s">
        <v>4407</v>
      </c>
      <c r="H1550" s="111">
        <v>45033</v>
      </c>
      <c r="I1550" t="s">
        <v>253</v>
      </c>
      <c r="K1550" t="s">
        <v>1408</v>
      </c>
      <c r="L1550" t="s">
        <v>1409</v>
      </c>
      <c r="N1550" t="s">
        <v>1425</v>
      </c>
      <c r="O1550" t="s">
        <v>1411</v>
      </c>
      <c r="P1550" t="s">
        <v>254</v>
      </c>
      <c r="Q1550" t="s">
        <v>1412</v>
      </c>
      <c r="R1550" t="s">
        <v>1412</v>
      </c>
      <c r="S1550" t="s">
        <v>1412</v>
      </c>
      <c r="T1550">
        <v>10000</v>
      </c>
      <c r="V1550">
        <v>1701.36</v>
      </c>
      <c r="W1550">
        <v>4144.51</v>
      </c>
    </row>
    <row r="1551" spans="1:23">
      <c r="A1551" t="s">
        <v>246</v>
      </c>
      <c r="B1551" t="s">
        <v>1690</v>
      </c>
      <c r="C1551" t="s">
        <v>1691</v>
      </c>
      <c r="D1551" t="s">
        <v>1528</v>
      </c>
      <c r="E1551">
        <v>12384426</v>
      </c>
      <c r="F1551">
        <v>45035</v>
      </c>
      <c r="G1551" t="s">
        <v>4408</v>
      </c>
      <c r="H1551" s="111">
        <v>45035</v>
      </c>
      <c r="I1551" t="s">
        <v>282</v>
      </c>
      <c r="K1551" t="s">
        <v>1408</v>
      </c>
      <c r="L1551" t="s">
        <v>1409</v>
      </c>
      <c r="N1551" t="s">
        <v>1420</v>
      </c>
      <c r="O1551" t="s">
        <v>1411</v>
      </c>
      <c r="P1551" t="s">
        <v>254</v>
      </c>
      <c r="Q1551" t="s">
        <v>1414</v>
      </c>
      <c r="R1551" t="s">
        <v>1414</v>
      </c>
      <c r="S1551" t="s">
        <v>1412</v>
      </c>
      <c r="T1551">
        <v>10000</v>
      </c>
    </row>
    <row r="1552" spans="1:23">
      <c r="A1552" t="s">
        <v>246</v>
      </c>
      <c r="B1552" t="s">
        <v>1690</v>
      </c>
      <c r="C1552" t="s">
        <v>1691</v>
      </c>
      <c r="D1552" t="s">
        <v>1528</v>
      </c>
      <c r="E1552">
        <v>12395301</v>
      </c>
      <c r="F1552">
        <v>45040</v>
      </c>
      <c r="G1552" t="s">
        <v>4409</v>
      </c>
      <c r="H1552" s="111">
        <v>45040</v>
      </c>
      <c r="I1552" t="s">
        <v>282</v>
      </c>
      <c r="K1552" t="s">
        <v>1408</v>
      </c>
      <c r="L1552" t="s">
        <v>1409</v>
      </c>
      <c r="N1552" t="s">
        <v>1425</v>
      </c>
      <c r="O1552" t="s">
        <v>1411</v>
      </c>
      <c r="P1552" t="s">
        <v>254</v>
      </c>
      <c r="R1552" t="s">
        <v>1414</v>
      </c>
      <c r="S1552" t="s">
        <v>1414</v>
      </c>
      <c r="T1552">
        <v>10000</v>
      </c>
    </row>
    <row r="1553" spans="1:23">
      <c r="A1553" t="s">
        <v>246</v>
      </c>
      <c r="B1553" t="s">
        <v>1690</v>
      </c>
      <c r="C1553" t="s">
        <v>1691</v>
      </c>
      <c r="D1553" t="s">
        <v>1528</v>
      </c>
      <c r="E1553">
        <v>12416771</v>
      </c>
      <c r="F1553">
        <v>45043</v>
      </c>
      <c r="G1553" t="s">
        <v>4411</v>
      </c>
      <c r="H1553" s="111">
        <v>45043</v>
      </c>
      <c r="I1553" t="s">
        <v>282</v>
      </c>
      <c r="K1553" t="s">
        <v>1408</v>
      </c>
      <c r="L1553" t="s">
        <v>1409</v>
      </c>
      <c r="N1553" t="s">
        <v>1469</v>
      </c>
      <c r="O1553" t="s">
        <v>1411</v>
      </c>
      <c r="P1553" t="s">
        <v>254</v>
      </c>
      <c r="S1553" t="s">
        <v>1414</v>
      </c>
      <c r="T1553">
        <v>10000</v>
      </c>
    </row>
    <row r="1554" spans="1:23">
      <c r="A1554" t="s">
        <v>246</v>
      </c>
      <c r="B1554" t="s">
        <v>1690</v>
      </c>
      <c r="C1554" t="s">
        <v>1691</v>
      </c>
      <c r="D1554" t="s">
        <v>1528</v>
      </c>
      <c r="E1554">
        <v>12447174</v>
      </c>
      <c r="F1554">
        <v>45050</v>
      </c>
      <c r="G1554" t="s">
        <v>4869</v>
      </c>
      <c r="H1554" s="111">
        <v>45050</v>
      </c>
      <c r="I1554" t="s">
        <v>282</v>
      </c>
      <c r="K1554" t="s">
        <v>1408</v>
      </c>
      <c r="L1554" t="s">
        <v>1409</v>
      </c>
      <c r="N1554" t="s">
        <v>1490</v>
      </c>
      <c r="O1554" t="s">
        <v>1411</v>
      </c>
      <c r="P1554" t="s">
        <v>254</v>
      </c>
      <c r="Q1554" t="s">
        <v>1414</v>
      </c>
      <c r="R1554" t="s">
        <v>1414</v>
      </c>
      <c r="S1554" t="s">
        <v>1412</v>
      </c>
      <c r="T1554">
        <v>10000</v>
      </c>
    </row>
    <row r="1555" spans="1:23">
      <c r="A1555" t="s">
        <v>246</v>
      </c>
      <c r="B1555" t="s">
        <v>1690</v>
      </c>
      <c r="C1555" t="s">
        <v>1691</v>
      </c>
      <c r="D1555" t="s">
        <v>1528</v>
      </c>
      <c r="E1555">
        <v>12458812</v>
      </c>
      <c r="F1555">
        <v>45054</v>
      </c>
      <c r="G1555" t="s">
        <v>4871</v>
      </c>
      <c r="H1555" s="111">
        <v>45054</v>
      </c>
      <c r="I1555" t="s">
        <v>263</v>
      </c>
      <c r="K1555" t="s">
        <v>1408</v>
      </c>
      <c r="L1555" t="s">
        <v>1409</v>
      </c>
      <c r="N1555" t="s">
        <v>1421</v>
      </c>
      <c r="O1555" t="s">
        <v>1411</v>
      </c>
      <c r="P1555" t="s">
        <v>252</v>
      </c>
      <c r="S1555" t="s">
        <v>1414</v>
      </c>
      <c r="T1555">
        <v>10000</v>
      </c>
    </row>
    <row r="1556" spans="1:23">
      <c r="A1556" t="s">
        <v>246</v>
      </c>
      <c r="B1556" t="s">
        <v>1690</v>
      </c>
      <c r="C1556" t="s">
        <v>1691</v>
      </c>
      <c r="D1556" t="s">
        <v>1528</v>
      </c>
      <c r="E1556">
        <v>12478617</v>
      </c>
      <c r="F1556">
        <v>45058</v>
      </c>
      <c r="G1556" t="s">
        <v>4872</v>
      </c>
      <c r="H1556" s="111">
        <v>45058</v>
      </c>
      <c r="I1556" t="s">
        <v>253</v>
      </c>
      <c r="K1556" t="s">
        <v>1408</v>
      </c>
      <c r="L1556" t="s">
        <v>1409</v>
      </c>
      <c r="N1556" t="s">
        <v>1425</v>
      </c>
      <c r="O1556" t="s">
        <v>1411</v>
      </c>
      <c r="P1556" t="s">
        <v>252</v>
      </c>
      <c r="Q1556" t="s">
        <v>1412</v>
      </c>
      <c r="R1556" t="s">
        <v>1412</v>
      </c>
      <c r="S1556" t="s">
        <v>1412</v>
      </c>
      <c r="T1556">
        <v>10000</v>
      </c>
      <c r="V1556">
        <v>1098.92</v>
      </c>
      <c r="W1556">
        <v>3508.7</v>
      </c>
    </row>
    <row r="1557" spans="1:23">
      <c r="A1557" t="s">
        <v>246</v>
      </c>
      <c r="B1557" t="s">
        <v>1690</v>
      </c>
      <c r="C1557" t="s">
        <v>1691</v>
      </c>
      <c r="D1557" t="s">
        <v>1528</v>
      </c>
      <c r="E1557">
        <v>12485146</v>
      </c>
      <c r="F1557">
        <v>45061</v>
      </c>
      <c r="G1557" t="s">
        <v>4873</v>
      </c>
      <c r="H1557" s="111">
        <v>45061</v>
      </c>
      <c r="I1557" t="s">
        <v>263</v>
      </c>
      <c r="K1557" t="s">
        <v>1408</v>
      </c>
      <c r="L1557" t="s">
        <v>1409</v>
      </c>
      <c r="N1557" t="s">
        <v>1425</v>
      </c>
      <c r="O1557" t="s">
        <v>1411</v>
      </c>
      <c r="P1557" t="s">
        <v>252</v>
      </c>
      <c r="R1557" t="s">
        <v>1414</v>
      </c>
      <c r="S1557" t="s">
        <v>1412</v>
      </c>
      <c r="T1557">
        <v>10000</v>
      </c>
    </row>
    <row r="1558" spans="1:23">
      <c r="A1558" t="s">
        <v>246</v>
      </c>
      <c r="B1558" t="s">
        <v>1690</v>
      </c>
      <c r="C1558" t="s">
        <v>1691</v>
      </c>
      <c r="D1558" t="s">
        <v>1528</v>
      </c>
      <c r="E1558">
        <v>12507241</v>
      </c>
      <c r="F1558">
        <v>45065</v>
      </c>
      <c r="G1558" t="s">
        <v>4874</v>
      </c>
      <c r="H1558" s="111">
        <v>45065</v>
      </c>
      <c r="I1558" t="s">
        <v>253</v>
      </c>
      <c r="K1558" t="s">
        <v>1408</v>
      </c>
      <c r="L1558" t="s">
        <v>1409</v>
      </c>
      <c r="N1558" t="s">
        <v>1444</v>
      </c>
      <c r="O1558" t="s">
        <v>1411</v>
      </c>
      <c r="P1558" t="s">
        <v>254</v>
      </c>
      <c r="Q1558" t="s">
        <v>1412</v>
      </c>
      <c r="R1558" t="s">
        <v>1412</v>
      </c>
      <c r="S1558" t="s">
        <v>1412</v>
      </c>
      <c r="T1558">
        <v>10000</v>
      </c>
      <c r="V1558">
        <v>1884.87</v>
      </c>
      <c r="W1558">
        <v>9642.2000000000007</v>
      </c>
    </row>
    <row r="1559" spans="1:23">
      <c r="A1559" t="s">
        <v>246</v>
      </c>
      <c r="B1559" t="s">
        <v>1690</v>
      </c>
      <c r="C1559" t="s">
        <v>1691</v>
      </c>
      <c r="D1559" t="s">
        <v>1528</v>
      </c>
      <c r="E1559">
        <v>12518621</v>
      </c>
      <c r="F1559">
        <v>45070</v>
      </c>
      <c r="G1559" t="s">
        <v>4875</v>
      </c>
      <c r="H1559" s="111">
        <v>45070</v>
      </c>
      <c r="I1559" t="s">
        <v>253</v>
      </c>
      <c r="K1559" t="s">
        <v>1408</v>
      </c>
      <c r="L1559" t="s">
        <v>1438</v>
      </c>
      <c r="N1559" t="s">
        <v>1441</v>
      </c>
      <c r="O1559" t="s">
        <v>1411</v>
      </c>
      <c r="P1559" t="s">
        <v>254</v>
      </c>
      <c r="Q1559" t="s">
        <v>1412</v>
      </c>
      <c r="R1559" t="s">
        <v>1412</v>
      </c>
      <c r="S1559" t="s">
        <v>1412</v>
      </c>
      <c r="T1559">
        <v>10000</v>
      </c>
      <c r="V1559">
        <v>4099.28</v>
      </c>
      <c r="W1559">
        <v>429.9</v>
      </c>
    </row>
    <row r="1560" spans="1:23">
      <c r="A1560" t="s">
        <v>246</v>
      </c>
      <c r="B1560" t="s">
        <v>1690</v>
      </c>
      <c r="C1560" t="s">
        <v>1691</v>
      </c>
      <c r="D1560" t="s">
        <v>1528</v>
      </c>
      <c r="E1560">
        <v>12518621</v>
      </c>
      <c r="F1560">
        <v>45070</v>
      </c>
      <c r="G1560" t="s">
        <v>4875</v>
      </c>
      <c r="H1560" s="111">
        <v>45070</v>
      </c>
      <c r="I1560" t="s">
        <v>253</v>
      </c>
      <c r="K1560" t="s">
        <v>1408</v>
      </c>
      <c r="L1560" t="s">
        <v>1409</v>
      </c>
      <c r="N1560" t="s">
        <v>1441</v>
      </c>
      <c r="O1560" t="s">
        <v>1411</v>
      </c>
      <c r="P1560" t="s">
        <v>254</v>
      </c>
      <c r="Q1560" t="s">
        <v>1412</v>
      </c>
      <c r="R1560" t="s">
        <v>1412</v>
      </c>
      <c r="S1560" t="s">
        <v>1412</v>
      </c>
      <c r="T1560">
        <v>10000</v>
      </c>
      <c r="V1560">
        <v>4099.28</v>
      </c>
      <c r="W1560">
        <v>3931.15</v>
      </c>
    </row>
    <row r="1561" spans="1:23">
      <c r="A1561" t="s">
        <v>246</v>
      </c>
      <c r="B1561" t="s">
        <v>1690</v>
      </c>
      <c r="C1561" t="s">
        <v>3914</v>
      </c>
      <c r="D1561" t="s">
        <v>1528</v>
      </c>
      <c r="E1561">
        <v>12500407</v>
      </c>
      <c r="F1561">
        <v>45064</v>
      </c>
      <c r="G1561" t="s">
        <v>4876</v>
      </c>
      <c r="H1561" s="111">
        <v>45064</v>
      </c>
      <c r="I1561" t="s">
        <v>263</v>
      </c>
      <c r="K1561" t="s">
        <v>1408</v>
      </c>
      <c r="L1561" t="s">
        <v>1409</v>
      </c>
      <c r="N1561" t="s">
        <v>1444</v>
      </c>
      <c r="O1561" t="s">
        <v>1411</v>
      </c>
      <c r="P1561" t="s">
        <v>254</v>
      </c>
      <c r="S1561" t="s">
        <v>1414</v>
      </c>
      <c r="T1561">
        <v>10000</v>
      </c>
    </row>
    <row r="1562" spans="1:23">
      <c r="A1562" t="s">
        <v>246</v>
      </c>
      <c r="B1562" t="s">
        <v>1690</v>
      </c>
      <c r="C1562" t="s">
        <v>4712</v>
      </c>
      <c r="D1562" t="s">
        <v>1528</v>
      </c>
      <c r="E1562">
        <v>12479126</v>
      </c>
      <c r="F1562">
        <v>45071</v>
      </c>
      <c r="G1562" t="s">
        <v>4877</v>
      </c>
      <c r="H1562" s="111">
        <v>45071</v>
      </c>
      <c r="I1562" t="s">
        <v>253</v>
      </c>
      <c r="K1562" t="s">
        <v>1408</v>
      </c>
      <c r="L1562" t="s">
        <v>1409</v>
      </c>
      <c r="N1562" t="s">
        <v>1444</v>
      </c>
      <c r="O1562" t="s">
        <v>1411</v>
      </c>
      <c r="P1562" t="s">
        <v>252</v>
      </c>
      <c r="Q1562" t="s">
        <v>1412</v>
      </c>
      <c r="R1562" t="s">
        <v>1412</v>
      </c>
      <c r="S1562" t="s">
        <v>1412</v>
      </c>
      <c r="T1562">
        <v>10000</v>
      </c>
      <c r="V1562">
        <v>74.930000000000007</v>
      </c>
      <c r="W1562">
        <v>263.64999999999998</v>
      </c>
    </row>
    <row r="1563" spans="1:23">
      <c r="A1563" t="s">
        <v>246</v>
      </c>
      <c r="B1563" t="s">
        <v>1690</v>
      </c>
      <c r="C1563" t="s">
        <v>4712</v>
      </c>
      <c r="D1563" t="s">
        <v>1528</v>
      </c>
      <c r="E1563">
        <v>12548913</v>
      </c>
      <c r="F1563">
        <v>45076</v>
      </c>
      <c r="G1563" t="s">
        <v>4878</v>
      </c>
      <c r="H1563" s="111">
        <v>45076</v>
      </c>
      <c r="I1563" t="s">
        <v>282</v>
      </c>
      <c r="K1563" t="s">
        <v>1408</v>
      </c>
      <c r="L1563" t="s">
        <v>1409</v>
      </c>
      <c r="N1563" t="s">
        <v>1425</v>
      </c>
      <c r="O1563" t="s">
        <v>1411</v>
      </c>
      <c r="P1563" t="s">
        <v>252</v>
      </c>
      <c r="R1563" t="s">
        <v>1414</v>
      </c>
      <c r="S1563" t="s">
        <v>1412</v>
      </c>
      <c r="T1563">
        <v>10000</v>
      </c>
    </row>
    <row r="1564" spans="1:23">
      <c r="A1564" t="s">
        <v>246</v>
      </c>
      <c r="B1564" t="s">
        <v>1526</v>
      </c>
      <c r="C1564" t="s">
        <v>1527</v>
      </c>
      <c r="D1564" t="s">
        <v>1528</v>
      </c>
      <c r="E1564">
        <v>1471331</v>
      </c>
      <c r="F1564">
        <v>45090</v>
      </c>
      <c r="G1564" t="s">
        <v>5864</v>
      </c>
      <c r="H1564" s="111">
        <v>45106</v>
      </c>
      <c r="I1564" t="s">
        <v>253</v>
      </c>
      <c r="K1564" t="s">
        <v>1418</v>
      </c>
      <c r="L1564" t="s">
        <v>1409</v>
      </c>
      <c r="N1564" t="s">
        <v>1444</v>
      </c>
      <c r="O1564" t="s">
        <v>1411</v>
      </c>
      <c r="P1564" t="s">
        <v>252</v>
      </c>
      <c r="Q1564" t="s">
        <v>1412</v>
      </c>
      <c r="R1564" t="s">
        <v>1412</v>
      </c>
      <c r="S1564" t="s">
        <v>1429</v>
      </c>
      <c r="T1564">
        <v>10000</v>
      </c>
      <c r="V1564">
        <v>4027.41</v>
      </c>
      <c r="W1564">
        <v>10380.35</v>
      </c>
    </row>
    <row r="1565" spans="1:23">
      <c r="A1565" t="s">
        <v>246</v>
      </c>
      <c r="B1565" t="s">
        <v>1526</v>
      </c>
      <c r="C1565" t="s">
        <v>1527</v>
      </c>
      <c r="D1565" t="s">
        <v>1528</v>
      </c>
      <c r="E1565">
        <v>10725602</v>
      </c>
      <c r="F1565">
        <v>44985</v>
      </c>
      <c r="G1565" t="s">
        <v>3165</v>
      </c>
      <c r="H1565" s="111">
        <v>44986</v>
      </c>
      <c r="I1565" t="s">
        <v>263</v>
      </c>
      <c r="K1565" t="s">
        <v>1418</v>
      </c>
      <c r="L1565" t="s">
        <v>1409</v>
      </c>
      <c r="N1565" t="s">
        <v>1431</v>
      </c>
      <c r="O1565" t="s">
        <v>1411</v>
      </c>
      <c r="P1565" t="s">
        <v>252</v>
      </c>
      <c r="T1565">
        <v>20000</v>
      </c>
    </row>
    <row r="1566" spans="1:23">
      <c r="A1566" t="s">
        <v>246</v>
      </c>
      <c r="B1566" t="s">
        <v>1526</v>
      </c>
      <c r="C1566" t="s">
        <v>1527</v>
      </c>
      <c r="D1566" t="s">
        <v>1528</v>
      </c>
      <c r="E1566">
        <v>12043532</v>
      </c>
      <c r="F1566">
        <v>44952</v>
      </c>
      <c r="G1566" t="s">
        <v>1529</v>
      </c>
      <c r="H1566" s="111">
        <v>44953</v>
      </c>
      <c r="I1566" t="s">
        <v>253</v>
      </c>
      <c r="K1566" t="s">
        <v>1418</v>
      </c>
      <c r="L1566" t="s">
        <v>1409</v>
      </c>
      <c r="N1566" t="s">
        <v>1410</v>
      </c>
      <c r="O1566" t="s">
        <v>1411</v>
      </c>
      <c r="P1566" t="s">
        <v>254</v>
      </c>
      <c r="Q1566" t="s">
        <v>1412</v>
      </c>
      <c r="R1566" t="s">
        <v>1412</v>
      </c>
      <c r="S1566" t="s">
        <v>1412</v>
      </c>
      <c r="T1566">
        <v>15000</v>
      </c>
    </row>
    <row r="1567" spans="1:23">
      <c r="A1567" t="s">
        <v>246</v>
      </c>
      <c r="B1567" t="s">
        <v>1526</v>
      </c>
      <c r="C1567" t="s">
        <v>1527</v>
      </c>
      <c r="D1567" t="s">
        <v>1528</v>
      </c>
      <c r="E1567">
        <v>12043532</v>
      </c>
      <c r="F1567">
        <v>44952</v>
      </c>
      <c r="G1567" t="s">
        <v>1529</v>
      </c>
      <c r="H1567" s="111">
        <v>44953</v>
      </c>
      <c r="I1567" t="s">
        <v>253</v>
      </c>
      <c r="K1567" t="s">
        <v>1418</v>
      </c>
      <c r="L1567" t="s">
        <v>1504</v>
      </c>
      <c r="N1567" t="s">
        <v>1410</v>
      </c>
      <c r="O1567" t="s">
        <v>1411</v>
      </c>
      <c r="P1567" t="s">
        <v>254</v>
      </c>
      <c r="Q1567" t="s">
        <v>1412</v>
      </c>
      <c r="R1567" t="s">
        <v>1412</v>
      </c>
      <c r="S1567" t="s">
        <v>1412</v>
      </c>
      <c r="T1567">
        <v>15000</v>
      </c>
      <c r="V1567">
        <v>2275.14</v>
      </c>
      <c r="W1567">
        <v>8538.36</v>
      </c>
    </row>
    <row r="1568" spans="1:23">
      <c r="A1568" t="s">
        <v>246</v>
      </c>
      <c r="B1568" t="s">
        <v>1526</v>
      </c>
      <c r="C1568" t="s">
        <v>1527</v>
      </c>
      <c r="D1568" t="s">
        <v>1528</v>
      </c>
      <c r="E1568">
        <v>12060551</v>
      </c>
      <c r="F1568">
        <v>44956</v>
      </c>
      <c r="G1568" t="s">
        <v>1530</v>
      </c>
      <c r="H1568" s="111">
        <v>44957</v>
      </c>
      <c r="I1568" t="s">
        <v>253</v>
      </c>
      <c r="K1568" t="s">
        <v>1408</v>
      </c>
      <c r="L1568" t="s">
        <v>1409</v>
      </c>
      <c r="N1568" t="s">
        <v>1433</v>
      </c>
      <c r="O1568" t="s">
        <v>1411</v>
      </c>
      <c r="P1568" t="s">
        <v>252</v>
      </c>
      <c r="Q1568" t="s">
        <v>1412</v>
      </c>
      <c r="R1568" t="s">
        <v>1412</v>
      </c>
      <c r="S1568" t="s">
        <v>1412</v>
      </c>
      <c r="T1568">
        <v>15000</v>
      </c>
      <c r="V1568">
        <v>169.64</v>
      </c>
      <c r="W1568">
        <v>456</v>
      </c>
    </row>
    <row r="1569" spans="1:23">
      <c r="A1569" t="s">
        <v>246</v>
      </c>
      <c r="B1569" t="s">
        <v>1526</v>
      </c>
      <c r="C1569" t="s">
        <v>1527</v>
      </c>
      <c r="D1569" t="s">
        <v>1528</v>
      </c>
      <c r="E1569">
        <v>12060764</v>
      </c>
      <c r="F1569">
        <v>44957</v>
      </c>
      <c r="G1569" t="s">
        <v>2369</v>
      </c>
      <c r="H1569" s="111">
        <v>44958</v>
      </c>
      <c r="I1569" t="s">
        <v>253</v>
      </c>
      <c r="K1569" t="s">
        <v>1430</v>
      </c>
      <c r="L1569" t="s">
        <v>1409</v>
      </c>
      <c r="N1569" t="s">
        <v>1433</v>
      </c>
      <c r="O1569" t="s">
        <v>1411</v>
      </c>
      <c r="P1569" t="s">
        <v>254</v>
      </c>
      <c r="Q1569" t="s">
        <v>1412</v>
      </c>
      <c r="R1569" t="s">
        <v>1412</v>
      </c>
      <c r="S1569" t="s">
        <v>1412</v>
      </c>
      <c r="T1569">
        <v>15000</v>
      </c>
      <c r="V1569">
        <v>1398.66</v>
      </c>
      <c r="W1569">
        <v>3707.85</v>
      </c>
    </row>
    <row r="1570" spans="1:23">
      <c r="A1570" t="s">
        <v>246</v>
      </c>
      <c r="B1570" t="s">
        <v>1526</v>
      </c>
      <c r="C1570" t="s">
        <v>1527</v>
      </c>
      <c r="D1570" t="s">
        <v>1528</v>
      </c>
      <c r="E1570">
        <v>12079461</v>
      </c>
      <c r="F1570">
        <v>44958</v>
      </c>
      <c r="G1570" t="s">
        <v>2371</v>
      </c>
      <c r="H1570" s="111">
        <v>44960</v>
      </c>
      <c r="I1570" t="s">
        <v>282</v>
      </c>
      <c r="K1570" t="s">
        <v>1408</v>
      </c>
      <c r="L1570" t="s">
        <v>1409</v>
      </c>
      <c r="N1570" t="s">
        <v>1425</v>
      </c>
      <c r="O1570" t="s">
        <v>1411</v>
      </c>
      <c r="P1570" t="s">
        <v>252</v>
      </c>
      <c r="T1570">
        <v>15000</v>
      </c>
    </row>
    <row r="1571" spans="1:23">
      <c r="A1571" t="s">
        <v>246</v>
      </c>
      <c r="B1571" t="s">
        <v>1526</v>
      </c>
      <c r="C1571" t="s">
        <v>1527</v>
      </c>
      <c r="D1571" t="s">
        <v>1528</v>
      </c>
      <c r="E1571">
        <v>12090881</v>
      </c>
      <c r="F1571">
        <v>44960</v>
      </c>
      <c r="G1571" t="s">
        <v>2372</v>
      </c>
      <c r="H1571" s="111">
        <v>44963</v>
      </c>
      <c r="I1571" t="s">
        <v>282</v>
      </c>
      <c r="K1571" t="s">
        <v>1408</v>
      </c>
      <c r="L1571" t="s">
        <v>1409</v>
      </c>
      <c r="N1571" t="s">
        <v>1444</v>
      </c>
      <c r="O1571" t="s">
        <v>1411</v>
      </c>
      <c r="P1571" t="s">
        <v>254</v>
      </c>
      <c r="Q1571" t="s">
        <v>1414</v>
      </c>
      <c r="R1571" t="s">
        <v>1414</v>
      </c>
      <c r="S1571" t="s">
        <v>1412</v>
      </c>
      <c r="T1571">
        <v>30000</v>
      </c>
    </row>
    <row r="1572" spans="1:23">
      <c r="A1572" t="s">
        <v>246</v>
      </c>
      <c r="B1572" t="s">
        <v>1526</v>
      </c>
      <c r="C1572" t="s">
        <v>1527</v>
      </c>
      <c r="D1572" t="s">
        <v>1528</v>
      </c>
      <c r="E1572">
        <v>12095513</v>
      </c>
      <c r="F1572">
        <v>44961</v>
      </c>
      <c r="G1572" t="s">
        <v>2373</v>
      </c>
      <c r="H1572" s="111">
        <v>44963</v>
      </c>
      <c r="I1572" t="s">
        <v>253</v>
      </c>
      <c r="K1572" t="s">
        <v>1408</v>
      </c>
      <c r="L1572" t="s">
        <v>1409</v>
      </c>
      <c r="N1572" t="s">
        <v>1428</v>
      </c>
      <c r="O1572" t="s">
        <v>1411</v>
      </c>
      <c r="P1572" t="s">
        <v>252</v>
      </c>
      <c r="Q1572" t="s">
        <v>1412</v>
      </c>
      <c r="R1572" t="s">
        <v>1412</v>
      </c>
      <c r="S1572" t="s">
        <v>1412</v>
      </c>
      <c r="T1572">
        <v>15000</v>
      </c>
      <c r="V1572">
        <v>0</v>
      </c>
      <c r="W1572">
        <v>2777</v>
      </c>
    </row>
    <row r="1573" spans="1:23">
      <c r="A1573" t="s">
        <v>246</v>
      </c>
      <c r="B1573" t="s">
        <v>1526</v>
      </c>
      <c r="C1573" t="s">
        <v>1527</v>
      </c>
      <c r="D1573" t="s">
        <v>1528</v>
      </c>
      <c r="E1573">
        <v>12110314</v>
      </c>
      <c r="F1573">
        <v>44966</v>
      </c>
      <c r="G1573" t="s">
        <v>2374</v>
      </c>
      <c r="H1573" s="111">
        <v>44966</v>
      </c>
      <c r="I1573" t="s">
        <v>282</v>
      </c>
      <c r="K1573" t="s">
        <v>1408</v>
      </c>
      <c r="L1573" t="s">
        <v>1409</v>
      </c>
      <c r="N1573" t="s">
        <v>1444</v>
      </c>
      <c r="O1573" t="s">
        <v>1411</v>
      </c>
      <c r="P1573" t="s">
        <v>252</v>
      </c>
      <c r="T1573">
        <v>15000</v>
      </c>
    </row>
    <row r="1574" spans="1:23">
      <c r="A1574" t="s">
        <v>246</v>
      </c>
      <c r="B1574" t="s">
        <v>1526</v>
      </c>
      <c r="C1574" t="s">
        <v>1527</v>
      </c>
      <c r="D1574" t="s">
        <v>1528</v>
      </c>
      <c r="E1574">
        <v>12120762</v>
      </c>
      <c r="F1574">
        <v>44972</v>
      </c>
      <c r="G1574" t="s">
        <v>2376</v>
      </c>
      <c r="H1574" s="111">
        <v>44973</v>
      </c>
      <c r="I1574" t="s">
        <v>263</v>
      </c>
      <c r="K1574" t="s">
        <v>1408</v>
      </c>
      <c r="L1574" t="s">
        <v>1409</v>
      </c>
      <c r="N1574" t="s">
        <v>1421</v>
      </c>
      <c r="O1574" t="s">
        <v>1411</v>
      </c>
      <c r="P1574" t="s">
        <v>254</v>
      </c>
      <c r="T1574">
        <v>20000</v>
      </c>
    </row>
    <row r="1575" spans="1:23">
      <c r="A1575" t="s">
        <v>246</v>
      </c>
      <c r="B1575" t="s">
        <v>1526</v>
      </c>
      <c r="C1575" t="s">
        <v>1527</v>
      </c>
      <c r="D1575" t="s">
        <v>1528</v>
      </c>
      <c r="E1575">
        <v>12126652</v>
      </c>
      <c r="F1575">
        <v>44971</v>
      </c>
      <c r="G1575" t="s">
        <v>2377</v>
      </c>
      <c r="H1575" s="111">
        <v>44972</v>
      </c>
      <c r="I1575" t="s">
        <v>282</v>
      </c>
      <c r="K1575" t="s">
        <v>1430</v>
      </c>
      <c r="L1575" t="s">
        <v>1409</v>
      </c>
      <c r="N1575" t="s">
        <v>1425</v>
      </c>
      <c r="O1575" t="s">
        <v>1411</v>
      </c>
      <c r="P1575" t="s">
        <v>254</v>
      </c>
      <c r="S1575" t="s">
        <v>1414</v>
      </c>
      <c r="T1575">
        <v>15000</v>
      </c>
    </row>
    <row r="1576" spans="1:23">
      <c r="A1576" t="s">
        <v>246</v>
      </c>
      <c r="B1576" t="s">
        <v>1526</v>
      </c>
      <c r="C1576" t="s">
        <v>1527</v>
      </c>
      <c r="D1576" t="s">
        <v>1528</v>
      </c>
      <c r="E1576">
        <v>12162943</v>
      </c>
      <c r="F1576">
        <v>44982</v>
      </c>
      <c r="G1576" t="s">
        <v>2379</v>
      </c>
      <c r="H1576" s="111">
        <v>44984</v>
      </c>
      <c r="I1576" t="s">
        <v>263</v>
      </c>
      <c r="K1576" t="s">
        <v>1408</v>
      </c>
      <c r="L1576" t="s">
        <v>1409</v>
      </c>
      <c r="N1576" t="s">
        <v>1485</v>
      </c>
      <c r="O1576" t="s">
        <v>1411</v>
      </c>
      <c r="P1576" t="s">
        <v>252</v>
      </c>
      <c r="S1576" t="s">
        <v>1414</v>
      </c>
      <c r="T1576">
        <v>20000</v>
      </c>
    </row>
    <row r="1577" spans="1:23">
      <c r="A1577" t="s">
        <v>246</v>
      </c>
      <c r="B1577" t="s">
        <v>1526</v>
      </c>
      <c r="C1577" t="s">
        <v>2380</v>
      </c>
      <c r="D1577" t="s">
        <v>1528</v>
      </c>
      <c r="E1577">
        <v>12100953</v>
      </c>
      <c r="F1577">
        <v>44964</v>
      </c>
      <c r="G1577" t="s">
        <v>2381</v>
      </c>
      <c r="H1577" s="111">
        <v>44964</v>
      </c>
      <c r="I1577" t="s">
        <v>263</v>
      </c>
      <c r="K1577" t="s">
        <v>1408</v>
      </c>
      <c r="L1577" t="s">
        <v>1409</v>
      </c>
      <c r="N1577" t="s">
        <v>1431</v>
      </c>
      <c r="O1577" t="s">
        <v>1411</v>
      </c>
      <c r="P1577" t="s">
        <v>252</v>
      </c>
      <c r="T1577">
        <v>15000</v>
      </c>
    </row>
    <row r="1578" spans="1:23">
      <c r="A1578" t="s">
        <v>246</v>
      </c>
      <c r="B1578" t="s">
        <v>1526</v>
      </c>
      <c r="C1578" t="s">
        <v>5611</v>
      </c>
      <c r="D1578" t="s">
        <v>1528</v>
      </c>
      <c r="E1578">
        <v>12626105</v>
      </c>
      <c r="F1578">
        <v>45096</v>
      </c>
      <c r="G1578" t="s">
        <v>5612</v>
      </c>
      <c r="H1578" s="111">
        <v>45098</v>
      </c>
      <c r="I1578" t="s">
        <v>263</v>
      </c>
      <c r="K1578" t="s">
        <v>1408</v>
      </c>
      <c r="L1578" t="s">
        <v>1409</v>
      </c>
      <c r="N1578" t="s">
        <v>1441</v>
      </c>
      <c r="O1578" t="s">
        <v>1411</v>
      </c>
      <c r="P1578" t="s">
        <v>254</v>
      </c>
      <c r="R1578" t="s">
        <v>1414</v>
      </c>
      <c r="S1578" t="s">
        <v>1415</v>
      </c>
      <c r="T1578">
        <v>30000</v>
      </c>
    </row>
    <row r="1579" spans="1:23">
      <c r="A1579" t="s">
        <v>246</v>
      </c>
      <c r="B1579" t="s">
        <v>1526</v>
      </c>
      <c r="C1579" t="s">
        <v>2382</v>
      </c>
      <c r="D1579" t="s">
        <v>1528</v>
      </c>
      <c r="E1579">
        <v>12125935</v>
      </c>
      <c r="F1579">
        <v>44971</v>
      </c>
      <c r="G1579" t="s">
        <v>2383</v>
      </c>
      <c r="H1579" s="111">
        <v>44972</v>
      </c>
      <c r="I1579" t="s">
        <v>282</v>
      </c>
      <c r="K1579" t="s">
        <v>1408</v>
      </c>
      <c r="L1579" t="s">
        <v>1409</v>
      </c>
      <c r="N1579" t="s">
        <v>3144</v>
      </c>
      <c r="O1579" t="s">
        <v>1411</v>
      </c>
      <c r="P1579" t="s">
        <v>252</v>
      </c>
      <c r="S1579" t="s">
        <v>1414</v>
      </c>
      <c r="T1579">
        <v>15000</v>
      </c>
    </row>
    <row r="1580" spans="1:23">
      <c r="A1580" t="s">
        <v>246</v>
      </c>
      <c r="B1580" t="s">
        <v>1526</v>
      </c>
      <c r="C1580" t="s">
        <v>2384</v>
      </c>
      <c r="D1580" t="s">
        <v>1528</v>
      </c>
      <c r="E1580">
        <v>10380519</v>
      </c>
      <c r="F1580">
        <v>45131</v>
      </c>
      <c r="G1580" t="s">
        <v>5866</v>
      </c>
      <c r="H1580" s="111">
        <v>45133</v>
      </c>
      <c r="I1580" t="s">
        <v>253</v>
      </c>
      <c r="K1580" t="s">
        <v>1418</v>
      </c>
      <c r="L1580" t="s">
        <v>1409</v>
      </c>
      <c r="N1580" t="s">
        <v>1444</v>
      </c>
      <c r="O1580" t="s">
        <v>1411</v>
      </c>
      <c r="P1580" t="s">
        <v>254</v>
      </c>
      <c r="Q1580" t="s">
        <v>1412</v>
      </c>
      <c r="R1580" t="s">
        <v>1412</v>
      </c>
      <c r="S1580" t="s">
        <v>1429</v>
      </c>
      <c r="T1580">
        <v>10000</v>
      </c>
      <c r="V1580">
        <v>22096.53</v>
      </c>
      <c r="W1580">
        <v>13542</v>
      </c>
    </row>
    <row r="1581" spans="1:23">
      <c r="A1581" t="s">
        <v>246</v>
      </c>
      <c r="B1581" t="s">
        <v>317</v>
      </c>
      <c r="C1581" t="s">
        <v>45</v>
      </c>
      <c r="D1581" t="s">
        <v>46</v>
      </c>
      <c r="E1581">
        <v>6917806</v>
      </c>
      <c r="F1581">
        <v>44839</v>
      </c>
      <c r="G1581" t="s">
        <v>318</v>
      </c>
      <c r="H1581" s="111">
        <v>44839</v>
      </c>
      <c r="I1581" t="s">
        <v>282</v>
      </c>
      <c r="K1581" t="s">
        <v>1418</v>
      </c>
      <c r="L1581" t="s">
        <v>1409</v>
      </c>
      <c r="N1581" t="s">
        <v>1433</v>
      </c>
      <c r="O1581" t="s">
        <v>1411</v>
      </c>
      <c r="P1581" t="s">
        <v>254</v>
      </c>
      <c r="S1581" t="s">
        <v>1414</v>
      </c>
      <c r="T1581">
        <v>15000</v>
      </c>
    </row>
    <row r="1582" spans="1:23">
      <c r="A1582" t="s">
        <v>246</v>
      </c>
      <c r="B1582" t="s">
        <v>317</v>
      </c>
      <c r="C1582" t="s">
        <v>45</v>
      </c>
      <c r="D1582" t="s">
        <v>46</v>
      </c>
      <c r="E1582">
        <v>7663625</v>
      </c>
      <c r="F1582">
        <v>44845</v>
      </c>
      <c r="G1582" t="s">
        <v>319</v>
      </c>
      <c r="H1582" s="111">
        <v>44845</v>
      </c>
      <c r="I1582" t="s">
        <v>263</v>
      </c>
      <c r="K1582" t="s">
        <v>1430</v>
      </c>
      <c r="L1582" t="s">
        <v>1409</v>
      </c>
      <c r="N1582" t="s">
        <v>1470</v>
      </c>
      <c r="O1582" t="s">
        <v>1411</v>
      </c>
      <c r="P1582" t="s">
        <v>254</v>
      </c>
      <c r="S1582" t="s">
        <v>1414</v>
      </c>
      <c r="T1582">
        <v>15000</v>
      </c>
    </row>
    <row r="1583" spans="1:23">
      <c r="A1583" t="s">
        <v>246</v>
      </c>
      <c r="B1583" t="s">
        <v>317</v>
      </c>
      <c r="C1583" t="s">
        <v>45</v>
      </c>
      <c r="D1583" t="s">
        <v>46</v>
      </c>
      <c r="E1583">
        <v>8264493</v>
      </c>
      <c r="F1583">
        <v>44874</v>
      </c>
      <c r="G1583" t="s">
        <v>718</v>
      </c>
      <c r="H1583" s="111">
        <v>44874</v>
      </c>
      <c r="I1583" t="s">
        <v>253</v>
      </c>
      <c r="K1583" t="s">
        <v>1418</v>
      </c>
      <c r="L1583" t="s">
        <v>1409</v>
      </c>
      <c r="N1583" t="s">
        <v>1468</v>
      </c>
      <c r="O1583" t="s">
        <v>1411</v>
      </c>
      <c r="P1583" t="s">
        <v>254</v>
      </c>
      <c r="Q1583" t="s">
        <v>1412</v>
      </c>
      <c r="R1583" t="s">
        <v>1412</v>
      </c>
      <c r="S1583" t="s">
        <v>1412</v>
      </c>
      <c r="T1583">
        <v>35000</v>
      </c>
      <c r="V1583">
        <v>0</v>
      </c>
      <c r="W1583">
        <v>48389.75</v>
      </c>
    </row>
    <row r="1584" spans="1:23">
      <c r="A1584" t="s">
        <v>246</v>
      </c>
      <c r="B1584" t="s">
        <v>317</v>
      </c>
      <c r="C1584" t="s">
        <v>45</v>
      </c>
      <c r="D1584" t="s">
        <v>46</v>
      </c>
      <c r="E1584">
        <v>8314934</v>
      </c>
      <c r="F1584">
        <v>44826</v>
      </c>
      <c r="G1584" t="s">
        <v>320</v>
      </c>
      <c r="H1584" s="111">
        <v>44826</v>
      </c>
      <c r="I1584" t="s">
        <v>253</v>
      </c>
      <c r="K1584" t="s">
        <v>1418</v>
      </c>
      <c r="L1584" t="s">
        <v>1409</v>
      </c>
      <c r="N1584" t="s">
        <v>1434</v>
      </c>
      <c r="O1584" t="s">
        <v>1411</v>
      </c>
      <c r="P1584" t="s">
        <v>254</v>
      </c>
      <c r="Q1584" t="s">
        <v>1412</v>
      </c>
      <c r="R1584" t="s">
        <v>1412</v>
      </c>
      <c r="S1584" t="s">
        <v>1412</v>
      </c>
      <c r="T1584">
        <v>15000</v>
      </c>
      <c r="V1584">
        <v>0</v>
      </c>
      <c r="W1584">
        <v>7338</v>
      </c>
    </row>
    <row r="1585" spans="1:23">
      <c r="A1585" t="s">
        <v>246</v>
      </c>
      <c r="B1585" t="s">
        <v>317</v>
      </c>
      <c r="C1585" t="s">
        <v>45</v>
      </c>
      <c r="D1585" t="s">
        <v>46</v>
      </c>
      <c r="E1585">
        <v>11251596</v>
      </c>
      <c r="F1585">
        <v>44796</v>
      </c>
      <c r="G1585" t="s">
        <v>321</v>
      </c>
      <c r="H1585" s="111">
        <v>44798</v>
      </c>
      <c r="I1585" t="s">
        <v>282</v>
      </c>
      <c r="K1585" t="s">
        <v>1418</v>
      </c>
      <c r="L1585" t="s">
        <v>1409</v>
      </c>
      <c r="N1585" t="s">
        <v>1471</v>
      </c>
      <c r="O1585" t="s">
        <v>1411</v>
      </c>
      <c r="P1585" t="s">
        <v>254</v>
      </c>
      <c r="S1585" t="s">
        <v>1414</v>
      </c>
      <c r="T1585">
        <v>50000</v>
      </c>
    </row>
    <row r="1586" spans="1:23">
      <c r="A1586" t="s">
        <v>246</v>
      </c>
      <c r="B1586" t="s">
        <v>317</v>
      </c>
      <c r="C1586" t="s">
        <v>45</v>
      </c>
      <c r="D1586" t="s">
        <v>46</v>
      </c>
      <c r="E1586">
        <v>11267356</v>
      </c>
      <c r="F1586">
        <v>44799</v>
      </c>
      <c r="G1586" t="s">
        <v>322</v>
      </c>
      <c r="H1586" s="111">
        <v>44799</v>
      </c>
      <c r="I1586" t="s">
        <v>253</v>
      </c>
      <c r="K1586" t="s">
        <v>1418</v>
      </c>
      <c r="L1586" t="s">
        <v>1409</v>
      </c>
      <c r="N1586" t="s">
        <v>1471</v>
      </c>
      <c r="O1586" t="s">
        <v>1411</v>
      </c>
      <c r="P1586" t="s">
        <v>254</v>
      </c>
      <c r="Q1586" t="s">
        <v>1412</v>
      </c>
      <c r="R1586" t="s">
        <v>1412</v>
      </c>
      <c r="S1586" t="s">
        <v>1412</v>
      </c>
      <c r="T1586">
        <v>30000</v>
      </c>
      <c r="V1586">
        <v>28483.99</v>
      </c>
      <c r="W1586">
        <v>51516.02</v>
      </c>
    </row>
    <row r="1587" spans="1:23">
      <c r="A1587" t="s">
        <v>246</v>
      </c>
      <c r="B1587" t="s">
        <v>317</v>
      </c>
      <c r="C1587" t="s">
        <v>45</v>
      </c>
      <c r="D1587" t="s">
        <v>46</v>
      </c>
      <c r="E1587">
        <v>11271344</v>
      </c>
      <c r="F1587">
        <v>44799</v>
      </c>
      <c r="G1587" t="s">
        <v>323</v>
      </c>
      <c r="H1587" s="111">
        <v>44799</v>
      </c>
      <c r="I1587" t="s">
        <v>253</v>
      </c>
      <c r="K1587" t="s">
        <v>1408</v>
      </c>
      <c r="L1587" t="s">
        <v>1409</v>
      </c>
      <c r="N1587" t="s">
        <v>1471</v>
      </c>
      <c r="O1587" t="s">
        <v>1411</v>
      </c>
      <c r="P1587" t="s">
        <v>254</v>
      </c>
      <c r="Q1587" t="s">
        <v>1412</v>
      </c>
      <c r="R1587" t="s">
        <v>1412</v>
      </c>
      <c r="S1587" t="s">
        <v>1412</v>
      </c>
      <c r="T1587">
        <v>15000</v>
      </c>
      <c r="V1587">
        <v>8478.7000000000007</v>
      </c>
      <c r="W1587">
        <v>16002</v>
      </c>
    </row>
    <row r="1588" spans="1:23">
      <c r="A1588" t="s">
        <v>246</v>
      </c>
      <c r="B1588" t="s">
        <v>317</v>
      </c>
      <c r="C1588" t="s">
        <v>45</v>
      </c>
      <c r="D1588" t="s">
        <v>46</v>
      </c>
      <c r="E1588">
        <v>11280205</v>
      </c>
      <c r="F1588">
        <v>44799</v>
      </c>
      <c r="G1588" t="s">
        <v>324</v>
      </c>
      <c r="H1588" s="111">
        <v>44799</v>
      </c>
      <c r="I1588" t="s">
        <v>253</v>
      </c>
      <c r="K1588" t="s">
        <v>1408</v>
      </c>
      <c r="L1588" t="s">
        <v>1409</v>
      </c>
      <c r="N1588" t="s">
        <v>1471</v>
      </c>
      <c r="O1588" t="s">
        <v>1411</v>
      </c>
      <c r="P1588" t="s">
        <v>254</v>
      </c>
      <c r="Q1588" t="s">
        <v>1412</v>
      </c>
      <c r="R1588" t="s">
        <v>1412</v>
      </c>
      <c r="S1588" t="s">
        <v>1412</v>
      </c>
      <c r="T1588">
        <v>20000</v>
      </c>
      <c r="V1588">
        <v>10573.39</v>
      </c>
      <c r="W1588">
        <v>18254</v>
      </c>
    </row>
    <row r="1589" spans="1:23">
      <c r="A1589" t="s">
        <v>246</v>
      </c>
      <c r="B1589" t="s">
        <v>317</v>
      </c>
      <c r="C1589" t="s">
        <v>45</v>
      </c>
      <c r="D1589" t="s">
        <v>46</v>
      </c>
      <c r="E1589">
        <v>11286029</v>
      </c>
      <c r="F1589">
        <v>44802</v>
      </c>
      <c r="G1589" t="s">
        <v>325</v>
      </c>
      <c r="H1589" s="111">
        <v>44802</v>
      </c>
      <c r="I1589" t="s">
        <v>282</v>
      </c>
      <c r="K1589" t="s">
        <v>1408</v>
      </c>
      <c r="L1589" t="s">
        <v>1409</v>
      </c>
      <c r="N1589" t="s">
        <v>1434</v>
      </c>
      <c r="O1589" t="s">
        <v>1411</v>
      </c>
      <c r="P1589" t="s">
        <v>252</v>
      </c>
      <c r="T1589">
        <v>15000</v>
      </c>
    </row>
    <row r="1590" spans="1:23">
      <c r="A1590" t="s">
        <v>246</v>
      </c>
      <c r="B1590" t="s">
        <v>317</v>
      </c>
      <c r="C1590" t="s">
        <v>45</v>
      </c>
      <c r="D1590" t="s">
        <v>46</v>
      </c>
      <c r="E1590">
        <v>11286899</v>
      </c>
      <c r="F1590">
        <v>44802</v>
      </c>
      <c r="G1590" t="s">
        <v>326</v>
      </c>
      <c r="H1590" s="111">
        <v>44802</v>
      </c>
      <c r="I1590" t="s">
        <v>263</v>
      </c>
      <c r="K1590" t="s">
        <v>1418</v>
      </c>
      <c r="L1590" t="s">
        <v>1409</v>
      </c>
      <c r="N1590" t="s">
        <v>1471</v>
      </c>
      <c r="O1590" t="s">
        <v>1411</v>
      </c>
      <c r="P1590" t="s">
        <v>254</v>
      </c>
      <c r="S1590" t="s">
        <v>1414</v>
      </c>
      <c r="T1590">
        <v>40000</v>
      </c>
    </row>
    <row r="1591" spans="1:23">
      <c r="A1591" t="s">
        <v>246</v>
      </c>
      <c r="B1591" t="s">
        <v>317</v>
      </c>
      <c r="C1591" t="s">
        <v>45</v>
      </c>
      <c r="D1591" t="s">
        <v>46</v>
      </c>
      <c r="E1591">
        <v>11408624</v>
      </c>
      <c r="F1591">
        <v>44827</v>
      </c>
      <c r="G1591" t="s">
        <v>327</v>
      </c>
      <c r="H1591" s="111">
        <v>44827</v>
      </c>
      <c r="I1591" t="s">
        <v>282</v>
      </c>
      <c r="K1591" t="s">
        <v>1408</v>
      </c>
      <c r="L1591" t="s">
        <v>1409</v>
      </c>
      <c r="N1591" t="s">
        <v>1421</v>
      </c>
      <c r="O1591" t="s">
        <v>1411</v>
      </c>
      <c r="P1591" t="s">
        <v>254</v>
      </c>
      <c r="Q1591" t="s">
        <v>1414</v>
      </c>
      <c r="R1591" t="s">
        <v>1414</v>
      </c>
      <c r="S1591" t="s">
        <v>1412</v>
      </c>
      <c r="T1591">
        <v>15000</v>
      </c>
    </row>
    <row r="1592" spans="1:23">
      <c r="A1592" t="s">
        <v>246</v>
      </c>
      <c r="B1592" t="s">
        <v>317</v>
      </c>
      <c r="C1592" t="s">
        <v>45</v>
      </c>
      <c r="D1592" t="s">
        <v>46</v>
      </c>
      <c r="E1592">
        <v>11410897</v>
      </c>
      <c r="F1592">
        <v>44851</v>
      </c>
      <c r="G1592" t="s">
        <v>328</v>
      </c>
      <c r="H1592" s="111">
        <v>44851</v>
      </c>
      <c r="I1592" t="s">
        <v>253</v>
      </c>
      <c r="K1592" t="s">
        <v>1408</v>
      </c>
      <c r="L1592" t="s">
        <v>1409</v>
      </c>
      <c r="N1592" t="s">
        <v>1422</v>
      </c>
      <c r="O1592" t="s">
        <v>1411</v>
      </c>
      <c r="P1592" t="s">
        <v>254</v>
      </c>
      <c r="Q1592" t="s">
        <v>1412</v>
      </c>
      <c r="R1592" t="s">
        <v>1412</v>
      </c>
      <c r="S1592" t="s">
        <v>1412</v>
      </c>
      <c r="T1592">
        <v>15000</v>
      </c>
      <c r="V1592">
        <v>0</v>
      </c>
      <c r="W1592">
        <v>3361.4</v>
      </c>
    </row>
    <row r="1593" spans="1:23">
      <c r="A1593" t="s">
        <v>246</v>
      </c>
      <c r="B1593" t="s">
        <v>317</v>
      </c>
      <c r="C1593" t="s">
        <v>45</v>
      </c>
      <c r="D1593" t="s">
        <v>46</v>
      </c>
      <c r="E1593">
        <v>11519568</v>
      </c>
      <c r="F1593">
        <v>44838</v>
      </c>
      <c r="G1593" t="s">
        <v>329</v>
      </c>
      <c r="H1593" s="111">
        <v>44838</v>
      </c>
      <c r="I1593" t="s">
        <v>253</v>
      </c>
      <c r="K1593" t="s">
        <v>1408</v>
      </c>
      <c r="L1593" t="s">
        <v>1409</v>
      </c>
      <c r="N1593" t="s">
        <v>1468</v>
      </c>
      <c r="O1593" t="s">
        <v>1411</v>
      </c>
      <c r="P1593" t="s">
        <v>254</v>
      </c>
      <c r="Q1593" t="s">
        <v>1412</v>
      </c>
      <c r="R1593" t="s">
        <v>1412</v>
      </c>
      <c r="S1593" t="s">
        <v>1412</v>
      </c>
      <c r="T1593">
        <v>30000</v>
      </c>
      <c r="V1593">
        <v>0</v>
      </c>
      <c r="W1593">
        <v>33518.949999999997</v>
      </c>
    </row>
    <row r="1594" spans="1:23">
      <c r="A1594" t="s">
        <v>246</v>
      </c>
      <c r="B1594" t="s">
        <v>317</v>
      </c>
      <c r="C1594" t="s">
        <v>45</v>
      </c>
      <c r="D1594" t="s">
        <v>46</v>
      </c>
      <c r="E1594">
        <v>11567088</v>
      </c>
      <c r="F1594">
        <v>44838</v>
      </c>
      <c r="G1594" t="s">
        <v>330</v>
      </c>
      <c r="H1594" s="111">
        <v>44838</v>
      </c>
      <c r="I1594" t="s">
        <v>282</v>
      </c>
      <c r="K1594" t="s">
        <v>1418</v>
      </c>
      <c r="L1594" t="s">
        <v>1409</v>
      </c>
      <c r="N1594" t="s">
        <v>1446</v>
      </c>
      <c r="O1594" t="s">
        <v>1411</v>
      </c>
      <c r="P1594" t="s">
        <v>252</v>
      </c>
      <c r="S1594" t="s">
        <v>1414</v>
      </c>
      <c r="T1594">
        <v>20000</v>
      </c>
    </row>
    <row r="1595" spans="1:23">
      <c r="A1595" t="s">
        <v>246</v>
      </c>
      <c r="B1595" t="s">
        <v>317</v>
      </c>
      <c r="C1595" t="s">
        <v>45</v>
      </c>
      <c r="D1595" t="s">
        <v>46</v>
      </c>
      <c r="E1595">
        <v>11766791</v>
      </c>
      <c r="F1595">
        <v>44879</v>
      </c>
      <c r="G1595" t="s">
        <v>721</v>
      </c>
      <c r="H1595" s="111">
        <v>44879</v>
      </c>
      <c r="I1595" t="s">
        <v>253</v>
      </c>
      <c r="K1595" t="s">
        <v>1408</v>
      </c>
      <c r="L1595" t="s">
        <v>1409</v>
      </c>
      <c r="N1595" t="s">
        <v>1425</v>
      </c>
      <c r="O1595" t="s">
        <v>1411</v>
      </c>
      <c r="P1595" t="s">
        <v>252</v>
      </c>
      <c r="Q1595" t="s">
        <v>1412</v>
      </c>
      <c r="R1595" t="s">
        <v>1412</v>
      </c>
      <c r="S1595" t="s">
        <v>1412</v>
      </c>
      <c r="T1595">
        <v>15000</v>
      </c>
      <c r="V1595">
        <v>0</v>
      </c>
      <c r="W1595">
        <v>272.5</v>
      </c>
    </row>
    <row r="1596" spans="1:23">
      <c r="A1596" t="s">
        <v>246</v>
      </c>
      <c r="B1596" t="s">
        <v>317</v>
      </c>
      <c r="C1596" t="s">
        <v>45</v>
      </c>
      <c r="D1596" t="s">
        <v>46</v>
      </c>
      <c r="E1596">
        <v>11778501</v>
      </c>
      <c r="F1596">
        <v>44882</v>
      </c>
      <c r="G1596" t="s">
        <v>722</v>
      </c>
      <c r="H1596" s="111">
        <v>44882</v>
      </c>
      <c r="I1596" t="s">
        <v>263</v>
      </c>
      <c r="K1596" t="s">
        <v>1408</v>
      </c>
      <c r="L1596" t="s">
        <v>1409</v>
      </c>
      <c r="N1596" t="s">
        <v>1446</v>
      </c>
      <c r="O1596" t="s">
        <v>1411</v>
      </c>
      <c r="P1596" t="s">
        <v>254</v>
      </c>
      <c r="T1596">
        <v>15000</v>
      </c>
    </row>
    <row r="1597" spans="1:23">
      <c r="A1597" t="s">
        <v>246</v>
      </c>
      <c r="B1597" t="s">
        <v>317</v>
      </c>
      <c r="C1597" t="s">
        <v>45</v>
      </c>
      <c r="D1597" t="s">
        <v>46</v>
      </c>
      <c r="E1597">
        <v>11783659</v>
      </c>
      <c r="F1597">
        <v>44883</v>
      </c>
      <c r="G1597" t="s">
        <v>723</v>
      </c>
      <c r="H1597" s="111">
        <v>44883</v>
      </c>
      <c r="I1597" t="s">
        <v>282</v>
      </c>
      <c r="K1597" t="s">
        <v>1408</v>
      </c>
      <c r="L1597" t="s">
        <v>1409</v>
      </c>
      <c r="N1597" t="s">
        <v>1410</v>
      </c>
      <c r="O1597" t="s">
        <v>1411</v>
      </c>
      <c r="P1597" t="s">
        <v>252</v>
      </c>
      <c r="R1597" t="s">
        <v>1414</v>
      </c>
      <c r="S1597" t="s">
        <v>1412</v>
      </c>
      <c r="T1597">
        <v>15000</v>
      </c>
    </row>
    <row r="1598" spans="1:23">
      <c r="A1598" t="s">
        <v>246</v>
      </c>
      <c r="B1598" t="s">
        <v>317</v>
      </c>
      <c r="C1598" t="s">
        <v>45</v>
      </c>
      <c r="D1598" t="s">
        <v>46</v>
      </c>
      <c r="E1598">
        <v>11786129</v>
      </c>
      <c r="F1598">
        <v>44883</v>
      </c>
      <c r="G1598" t="s">
        <v>724</v>
      </c>
      <c r="H1598" s="111">
        <v>44883</v>
      </c>
      <c r="I1598" t="s">
        <v>253</v>
      </c>
      <c r="K1598" t="s">
        <v>1408</v>
      </c>
      <c r="L1598" t="s">
        <v>1409</v>
      </c>
      <c r="N1598" t="s">
        <v>1472</v>
      </c>
      <c r="O1598" t="s">
        <v>1411</v>
      </c>
      <c r="P1598" t="s">
        <v>252</v>
      </c>
      <c r="Q1598" t="s">
        <v>1412</v>
      </c>
      <c r="R1598" t="s">
        <v>1412</v>
      </c>
      <c r="S1598" t="s">
        <v>1412</v>
      </c>
      <c r="T1598">
        <v>15000</v>
      </c>
      <c r="V1598">
        <v>1756.98</v>
      </c>
      <c r="W1598">
        <v>2725.54</v>
      </c>
    </row>
    <row r="1599" spans="1:23">
      <c r="A1599" t="s">
        <v>246</v>
      </c>
      <c r="B1599" t="s">
        <v>1616</v>
      </c>
      <c r="C1599" t="s">
        <v>3474</v>
      </c>
      <c r="D1599" t="s">
        <v>1528</v>
      </c>
      <c r="E1599">
        <v>12474567</v>
      </c>
      <c r="F1599">
        <v>45058</v>
      </c>
      <c r="G1599" t="s">
        <v>4879</v>
      </c>
      <c r="H1599" s="111">
        <v>45058</v>
      </c>
      <c r="I1599" t="s">
        <v>253</v>
      </c>
      <c r="K1599" t="s">
        <v>1430</v>
      </c>
      <c r="L1599" t="s">
        <v>1409</v>
      </c>
      <c r="N1599" t="s">
        <v>1444</v>
      </c>
      <c r="O1599" t="s">
        <v>1411</v>
      </c>
      <c r="P1599" t="s">
        <v>254</v>
      </c>
      <c r="Q1599" t="s">
        <v>1412</v>
      </c>
      <c r="R1599" t="s">
        <v>1412</v>
      </c>
      <c r="S1599" t="s">
        <v>1412</v>
      </c>
      <c r="T1599">
        <v>10000</v>
      </c>
      <c r="V1599">
        <v>1757.89</v>
      </c>
      <c r="W1599">
        <v>2793.5</v>
      </c>
    </row>
    <row r="1600" spans="1:23">
      <c r="A1600" t="s">
        <v>246</v>
      </c>
      <c r="B1600" t="s">
        <v>1616</v>
      </c>
      <c r="C1600" t="s">
        <v>4288</v>
      </c>
      <c r="D1600" t="s">
        <v>1528</v>
      </c>
      <c r="E1600">
        <v>12568506</v>
      </c>
      <c r="F1600">
        <v>45078</v>
      </c>
      <c r="G1600" t="s">
        <v>5588</v>
      </c>
      <c r="H1600" s="111">
        <v>45078</v>
      </c>
      <c r="I1600" t="s">
        <v>263</v>
      </c>
      <c r="K1600" t="s">
        <v>1430</v>
      </c>
      <c r="L1600" t="s">
        <v>1409</v>
      </c>
      <c r="N1600" t="s">
        <v>1444</v>
      </c>
      <c r="O1600" t="s">
        <v>1411</v>
      </c>
      <c r="P1600" t="s">
        <v>254</v>
      </c>
      <c r="Q1600" t="s">
        <v>1414</v>
      </c>
      <c r="R1600" t="s">
        <v>1414</v>
      </c>
      <c r="S1600" t="s">
        <v>1415</v>
      </c>
      <c r="T1600">
        <v>10000</v>
      </c>
    </row>
    <row r="1601" spans="1:23">
      <c r="A1601" t="s">
        <v>246</v>
      </c>
      <c r="B1601" t="s">
        <v>1616</v>
      </c>
      <c r="C1601" t="s">
        <v>1527</v>
      </c>
      <c r="D1601" t="s">
        <v>1528</v>
      </c>
      <c r="E1601">
        <v>4298177</v>
      </c>
      <c r="F1601">
        <v>44963</v>
      </c>
      <c r="G1601" t="s">
        <v>2475</v>
      </c>
      <c r="H1601" s="111">
        <v>44963</v>
      </c>
      <c r="I1601" t="s">
        <v>282</v>
      </c>
      <c r="K1601" t="s">
        <v>1430</v>
      </c>
      <c r="L1601" t="s">
        <v>1409</v>
      </c>
      <c r="N1601" t="s">
        <v>1466</v>
      </c>
      <c r="O1601" t="s">
        <v>1411</v>
      </c>
      <c r="P1601" t="s">
        <v>254</v>
      </c>
      <c r="S1601" t="s">
        <v>1414</v>
      </c>
      <c r="T1601">
        <v>15000</v>
      </c>
    </row>
    <row r="1602" spans="1:23">
      <c r="A1602" t="s">
        <v>246</v>
      </c>
      <c r="B1602" t="s">
        <v>1616</v>
      </c>
      <c r="C1602" t="s">
        <v>1527</v>
      </c>
      <c r="D1602" t="s">
        <v>1528</v>
      </c>
      <c r="E1602">
        <v>12049768</v>
      </c>
      <c r="F1602">
        <v>44956</v>
      </c>
      <c r="G1602" t="s">
        <v>1617</v>
      </c>
      <c r="H1602" s="111">
        <v>44957</v>
      </c>
      <c r="I1602" t="s">
        <v>263</v>
      </c>
      <c r="K1602" t="s">
        <v>1408</v>
      </c>
      <c r="L1602" t="s">
        <v>1409</v>
      </c>
      <c r="N1602" t="s">
        <v>1500</v>
      </c>
      <c r="O1602" t="s">
        <v>1411</v>
      </c>
      <c r="P1602" t="s">
        <v>254</v>
      </c>
      <c r="S1602" t="s">
        <v>1414</v>
      </c>
      <c r="T1602">
        <v>10000</v>
      </c>
    </row>
    <row r="1603" spans="1:23">
      <c r="A1603" t="s">
        <v>246</v>
      </c>
      <c r="B1603" t="s">
        <v>1616</v>
      </c>
      <c r="C1603" t="s">
        <v>1527</v>
      </c>
      <c r="D1603" t="s">
        <v>1528</v>
      </c>
      <c r="E1603">
        <v>12086426</v>
      </c>
      <c r="F1603">
        <v>45036</v>
      </c>
      <c r="G1603" t="s">
        <v>4418</v>
      </c>
      <c r="H1603" s="111">
        <v>45036</v>
      </c>
      <c r="I1603" t="s">
        <v>253</v>
      </c>
      <c r="K1603" t="s">
        <v>1430</v>
      </c>
      <c r="L1603" t="s">
        <v>1438</v>
      </c>
      <c r="N1603" t="s">
        <v>1431</v>
      </c>
      <c r="O1603" t="s">
        <v>1411</v>
      </c>
      <c r="P1603" t="s">
        <v>254</v>
      </c>
      <c r="Q1603" t="s">
        <v>1412</v>
      </c>
      <c r="R1603" t="s">
        <v>1412</v>
      </c>
      <c r="S1603" t="s">
        <v>1412</v>
      </c>
      <c r="T1603">
        <v>10000</v>
      </c>
      <c r="V1603">
        <v>1238.95</v>
      </c>
      <c r="W1603">
        <v>594.99</v>
      </c>
    </row>
    <row r="1604" spans="1:23">
      <c r="A1604" t="s">
        <v>246</v>
      </c>
      <c r="B1604" t="s">
        <v>1616</v>
      </c>
      <c r="C1604" t="s">
        <v>1527</v>
      </c>
      <c r="D1604" t="s">
        <v>1528</v>
      </c>
      <c r="E1604">
        <v>12086426</v>
      </c>
      <c r="F1604">
        <v>45036</v>
      </c>
      <c r="G1604" t="s">
        <v>4418</v>
      </c>
      <c r="H1604" s="111">
        <v>45036</v>
      </c>
      <c r="I1604" t="s">
        <v>253</v>
      </c>
      <c r="K1604" t="s">
        <v>1430</v>
      </c>
      <c r="L1604" t="s">
        <v>1409</v>
      </c>
      <c r="N1604" t="s">
        <v>1431</v>
      </c>
      <c r="O1604" t="s">
        <v>1411</v>
      </c>
      <c r="P1604" t="s">
        <v>254</v>
      </c>
      <c r="Q1604" t="s">
        <v>1412</v>
      </c>
      <c r="R1604" t="s">
        <v>1412</v>
      </c>
      <c r="S1604" t="s">
        <v>1412</v>
      </c>
      <c r="T1604">
        <v>10000</v>
      </c>
      <c r="V1604">
        <v>1238.95</v>
      </c>
      <c r="W1604">
        <v>760.95</v>
      </c>
    </row>
    <row r="1605" spans="1:23">
      <c r="A1605" t="s">
        <v>246</v>
      </c>
      <c r="B1605" t="s">
        <v>1616</v>
      </c>
      <c r="C1605" t="s">
        <v>1527</v>
      </c>
      <c r="D1605" t="s">
        <v>1528</v>
      </c>
      <c r="E1605">
        <v>12105563</v>
      </c>
      <c r="F1605">
        <v>44965</v>
      </c>
      <c r="G1605" t="s">
        <v>2476</v>
      </c>
      <c r="H1605" s="111">
        <v>44966</v>
      </c>
      <c r="I1605" t="s">
        <v>253</v>
      </c>
      <c r="K1605" t="s">
        <v>1408</v>
      </c>
      <c r="L1605" t="s">
        <v>1409</v>
      </c>
      <c r="N1605" t="s">
        <v>1444</v>
      </c>
      <c r="O1605" t="s">
        <v>1411</v>
      </c>
      <c r="P1605" t="s">
        <v>252</v>
      </c>
      <c r="Q1605" t="s">
        <v>1412</v>
      </c>
      <c r="R1605" t="s">
        <v>1412</v>
      </c>
      <c r="S1605" t="s">
        <v>1412</v>
      </c>
      <c r="T1605">
        <v>10000</v>
      </c>
      <c r="V1605">
        <v>2798.45</v>
      </c>
      <c r="W1605">
        <v>7653.1</v>
      </c>
    </row>
    <row r="1606" spans="1:23">
      <c r="A1606" t="s">
        <v>246</v>
      </c>
      <c r="B1606" t="s">
        <v>1616</v>
      </c>
      <c r="C1606" t="s">
        <v>1527</v>
      </c>
      <c r="D1606" t="s">
        <v>1528</v>
      </c>
      <c r="E1606">
        <v>12171946</v>
      </c>
      <c r="F1606">
        <v>44985</v>
      </c>
      <c r="G1606" t="s">
        <v>3219</v>
      </c>
      <c r="H1606" s="111">
        <v>44986</v>
      </c>
      <c r="I1606" t="s">
        <v>282</v>
      </c>
      <c r="K1606" t="s">
        <v>1430</v>
      </c>
      <c r="L1606" t="s">
        <v>1409</v>
      </c>
      <c r="N1606" t="s">
        <v>1458</v>
      </c>
      <c r="O1606" t="s">
        <v>1411</v>
      </c>
      <c r="P1606" t="s">
        <v>254</v>
      </c>
      <c r="S1606" t="s">
        <v>1414</v>
      </c>
      <c r="T1606">
        <v>10000</v>
      </c>
    </row>
    <row r="1607" spans="1:23">
      <c r="A1607" t="s">
        <v>246</v>
      </c>
      <c r="B1607" t="s">
        <v>1616</v>
      </c>
      <c r="C1607" t="s">
        <v>1527</v>
      </c>
      <c r="D1607" t="s">
        <v>1528</v>
      </c>
      <c r="E1607">
        <v>12184603</v>
      </c>
      <c r="F1607">
        <v>44986</v>
      </c>
      <c r="G1607" t="s">
        <v>3221</v>
      </c>
      <c r="H1607" s="111">
        <v>44987</v>
      </c>
      <c r="I1607" t="s">
        <v>253</v>
      </c>
      <c r="K1607" t="s">
        <v>1430</v>
      </c>
      <c r="L1607" t="s">
        <v>1409</v>
      </c>
      <c r="N1607" t="s">
        <v>1413</v>
      </c>
      <c r="O1607" t="s">
        <v>1411</v>
      </c>
      <c r="P1607" t="s">
        <v>254</v>
      </c>
      <c r="Q1607" t="s">
        <v>1412</v>
      </c>
      <c r="R1607" t="s">
        <v>1412</v>
      </c>
      <c r="S1607" t="s">
        <v>1412</v>
      </c>
      <c r="T1607">
        <v>10000</v>
      </c>
      <c r="V1607">
        <v>7795.89</v>
      </c>
      <c r="W1607">
        <v>11661.6</v>
      </c>
    </row>
    <row r="1608" spans="1:23">
      <c r="A1608" t="s">
        <v>246</v>
      </c>
      <c r="B1608" t="s">
        <v>1616</v>
      </c>
      <c r="C1608" t="s">
        <v>1527</v>
      </c>
      <c r="D1608" t="s">
        <v>1528</v>
      </c>
      <c r="E1608">
        <v>12202911</v>
      </c>
      <c r="F1608">
        <v>44992</v>
      </c>
      <c r="G1608" t="s">
        <v>3222</v>
      </c>
      <c r="H1608" s="111">
        <v>44993</v>
      </c>
      <c r="I1608" t="s">
        <v>253</v>
      </c>
      <c r="K1608" t="s">
        <v>1430</v>
      </c>
      <c r="L1608" t="s">
        <v>1409</v>
      </c>
      <c r="N1608" t="s">
        <v>1413</v>
      </c>
      <c r="O1608" t="s">
        <v>1411</v>
      </c>
      <c r="P1608" t="s">
        <v>254</v>
      </c>
      <c r="Q1608" t="s">
        <v>1412</v>
      </c>
      <c r="R1608" t="s">
        <v>1412</v>
      </c>
      <c r="S1608" t="s">
        <v>1412</v>
      </c>
      <c r="T1608">
        <v>10000</v>
      </c>
      <c r="V1608">
        <v>3003.78</v>
      </c>
      <c r="W1608">
        <v>2154.1</v>
      </c>
    </row>
    <row r="1609" spans="1:23">
      <c r="A1609" t="s">
        <v>246</v>
      </c>
      <c r="B1609" t="s">
        <v>1616</v>
      </c>
      <c r="C1609" t="s">
        <v>1527</v>
      </c>
      <c r="D1609" t="s">
        <v>1528</v>
      </c>
      <c r="E1609">
        <v>12208865</v>
      </c>
      <c r="F1609">
        <v>44993</v>
      </c>
      <c r="G1609" t="s">
        <v>3223</v>
      </c>
      <c r="H1609" s="111">
        <v>44994</v>
      </c>
      <c r="I1609" t="s">
        <v>253</v>
      </c>
      <c r="K1609" t="s">
        <v>1430</v>
      </c>
      <c r="L1609" t="s">
        <v>1409</v>
      </c>
      <c r="N1609" t="s">
        <v>1416</v>
      </c>
      <c r="O1609" t="s">
        <v>1411</v>
      </c>
      <c r="P1609" t="s">
        <v>254</v>
      </c>
      <c r="Q1609" t="s">
        <v>1412</v>
      </c>
      <c r="R1609" t="s">
        <v>1412</v>
      </c>
      <c r="S1609" t="s">
        <v>1412</v>
      </c>
      <c r="T1609">
        <v>10000</v>
      </c>
      <c r="V1609">
        <v>7633.91</v>
      </c>
      <c r="W1609">
        <v>9117</v>
      </c>
    </row>
    <row r="1610" spans="1:23">
      <c r="A1610" t="s">
        <v>246</v>
      </c>
      <c r="B1610" t="s">
        <v>1616</v>
      </c>
      <c r="C1610" t="s">
        <v>1527</v>
      </c>
      <c r="D1610" t="s">
        <v>1528</v>
      </c>
      <c r="E1610">
        <v>12230783</v>
      </c>
      <c r="F1610">
        <v>45009</v>
      </c>
      <c r="G1610" t="s">
        <v>3224</v>
      </c>
      <c r="H1610" s="111">
        <v>45009</v>
      </c>
      <c r="I1610" t="s">
        <v>253</v>
      </c>
      <c r="K1610" t="s">
        <v>1430</v>
      </c>
      <c r="L1610" t="s">
        <v>1409</v>
      </c>
      <c r="N1610" t="s">
        <v>1434</v>
      </c>
      <c r="O1610" t="s">
        <v>1411</v>
      </c>
      <c r="P1610" t="s">
        <v>254</v>
      </c>
      <c r="Q1610" t="s">
        <v>1412</v>
      </c>
      <c r="R1610" t="s">
        <v>1412</v>
      </c>
      <c r="S1610" t="s">
        <v>1412</v>
      </c>
      <c r="T1610">
        <v>10000</v>
      </c>
      <c r="V1610">
        <v>10758.29</v>
      </c>
      <c r="W1610">
        <v>10962</v>
      </c>
    </row>
    <row r="1611" spans="1:23">
      <c r="A1611" t="s">
        <v>246</v>
      </c>
      <c r="B1611" t="s">
        <v>1616</v>
      </c>
      <c r="C1611" t="s">
        <v>1527</v>
      </c>
      <c r="D1611" t="s">
        <v>1528</v>
      </c>
      <c r="E1611">
        <v>12236012</v>
      </c>
      <c r="F1611">
        <v>45000</v>
      </c>
      <c r="G1611" t="s">
        <v>3225</v>
      </c>
      <c r="H1611" s="111">
        <v>45001</v>
      </c>
      <c r="I1611" t="s">
        <v>263</v>
      </c>
      <c r="K1611" t="s">
        <v>1418</v>
      </c>
      <c r="L1611" t="s">
        <v>1409</v>
      </c>
      <c r="N1611" t="s">
        <v>1505</v>
      </c>
      <c r="O1611" t="s">
        <v>1411</v>
      </c>
      <c r="P1611" t="s">
        <v>252</v>
      </c>
      <c r="R1611" t="s">
        <v>1414</v>
      </c>
      <c r="S1611" t="s">
        <v>1412</v>
      </c>
      <c r="T1611">
        <v>10000</v>
      </c>
    </row>
    <row r="1612" spans="1:23">
      <c r="A1612" t="s">
        <v>246</v>
      </c>
      <c r="B1612" t="s">
        <v>1616</v>
      </c>
      <c r="C1612" t="s">
        <v>1527</v>
      </c>
      <c r="D1612" t="s">
        <v>1528</v>
      </c>
      <c r="E1612">
        <v>12272548</v>
      </c>
      <c r="F1612">
        <v>45020</v>
      </c>
      <c r="G1612" t="s">
        <v>4415</v>
      </c>
      <c r="H1612" s="111">
        <v>45022</v>
      </c>
      <c r="I1612" t="s">
        <v>282</v>
      </c>
      <c r="K1612" t="s">
        <v>1418</v>
      </c>
      <c r="L1612" t="s">
        <v>1409</v>
      </c>
      <c r="N1612" t="s">
        <v>1434</v>
      </c>
      <c r="O1612" t="s">
        <v>1411</v>
      </c>
      <c r="P1612" t="s">
        <v>254</v>
      </c>
      <c r="Q1612" t="s">
        <v>1414</v>
      </c>
      <c r="R1612" t="s">
        <v>1414</v>
      </c>
      <c r="S1612" t="s">
        <v>1412</v>
      </c>
      <c r="T1612">
        <v>10000</v>
      </c>
    </row>
    <row r="1613" spans="1:23">
      <c r="A1613" t="s">
        <v>246</v>
      </c>
      <c r="B1613" t="s">
        <v>1616</v>
      </c>
      <c r="C1613" t="s">
        <v>1527</v>
      </c>
      <c r="D1613" t="s">
        <v>1528</v>
      </c>
      <c r="E1613">
        <v>12304441</v>
      </c>
      <c r="F1613">
        <v>45015</v>
      </c>
      <c r="G1613" t="s">
        <v>4414</v>
      </c>
      <c r="H1613" s="111">
        <v>45019</v>
      </c>
      <c r="I1613" t="s">
        <v>253</v>
      </c>
      <c r="K1613" t="s">
        <v>1430</v>
      </c>
      <c r="L1613" t="s">
        <v>1409</v>
      </c>
      <c r="N1613" t="s">
        <v>1410</v>
      </c>
      <c r="O1613" t="s">
        <v>1411</v>
      </c>
      <c r="P1613" t="s">
        <v>254</v>
      </c>
      <c r="Q1613" t="s">
        <v>1412</v>
      </c>
      <c r="R1613" t="s">
        <v>1412</v>
      </c>
      <c r="S1613" t="s">
        <v>1412</v>
      </c>
      <c r="T1613">
        <v>10000</v>
      </c>
      <c r="V1613">
        <v>251.08</v>
      </c>
      <c r="W1613">
        <v>880.5</v>
      </c>
    </row>
    <row r="1614" spans="1:23">
      <c r="A1614" t="s">
        <v>246</v>
      </c>
      <c r="B1614" t="s">
        <v>1616</v>
      </c>
      <c r="C1614" t="s">
        <v>1527</v>
      </c>
      <c r="D1614" t="s">
        <v>1528</v>
      </c>
      <c r="E1614">
        <v>12367661</v>
      </c>
      <c r="F1614">
        <v>45030</v>
      </c>
      <c r="G1614" t="s">
        <v>4416</v>
      </c>
      <c r="H1614" s="111">
        <v>45033</v>
      </c>
      <c r="I1614" t="s">
        <v>263</v>
      </c>
      <c r="K1614" t="s">
        <v>1408</v>
      </c>
      <c r="L1614" t="s">
        <v>1409</v>
      </c>
      <c r="N1614" t="s">
        <v>1484</v>
      </c>
      <c r="O1614" t="s">
        <v>1411</v>
      </c>
      <c r="P1614" t="s">
        <v>252</v>
      </c>
      <c r="S1614" t="s">
        <v>1414</v>
      </c>
      <c r="T1614">
        <v>10000</v>
      </c>
    </row>
    <row r="1615" spans="1:23">
      <c r="A1615" t="s">
        <v>246</v>
      </c>
      <c r="B1615" t="s">
        <v>1616</v>
      </c>
      <c r="C1615" t="s">
        <v>1527</v>
      </c>
      <c r="D1615" t="s">
        <v>1528</v>
      </c>
      <c r="E1615">
        <v>12372933</v>
      </c>
      <c r="F1615">
        <v>45033</v>
      </c>
      <c r="G1615" t="s">
        <v>4417</v>
      </c>
      <c r="H1615" s="111">
        <v>45033</v>
      </c>
      <c r="I1615" t="s">
        <v>253</v>
      </c>
      <c r="K1615" t="s">
        <v>1408</v>
      </c>
      <c r="L1615" t="s">
        <v>1409</v>
      </c>
      <c r="N1615" t="s">
        <v>1413</v>
      </c>
      <c r="O1615" t="s">
        <v>1411</v>
      </c>
      <c r="P1615" t="s">
        <v>254</v>
      </c>
      <c r="Q1615" t="s">
        <v>1412</v>
      </c>
      <c r="R1615" t="s">
        <v>1412</v>
      </c>
      <c r="S1615" t="s">
        <v>1412</v>
      </c>
      <c r="T1615">
        <v>10000</v>
      </c>
      <c r="V1615">
        <v>4393.08</v>
      </c>
      <c r="W1615">
        <v>6748.65</v>
      </c>
    </row>
    <row r="1616" spans="1:23">
      <c r="A1616" t="s">
        <v>246</v>
      </c>
      <c r="B1616" t="s">
        <v>1616</v>
      </c>
      <c r="C1616" t="s">
        <v>1527</v>
      </c>
      <c r="D1616" t="s">
        <v>1528</v>
      </c>
      <c r="E1616">
        <v>12422859</v>
      </c>
      <c r="F1616">
        <v>45044</v>
      </c>
      <c r="G1616" t="s">
        <v>4420</v>
      </c>
      <c r="H1616" s="111">
        <v>45044</v>
      </c>
      <c r="I1616" t="s">
        <v>253</v>
      </c>
      <c r="K1616" t="s">
        <v>1408</v>
      </c>
      <c r="L1616" t="s">
        <v>1409</v>
      </c>
      <c r="N1616" t="s">
        <v>1441</v>
      </c>
      <c r="O1616" t="s">
        <v>1411</v>
      </c>
      <c r="P1616" t="s">
        <v>252</v>
      </c>
      <c r="Q1616" t="s">
        <v>1412</v>
      </c>
      <c r="R1616" t="s">
        <v>1412</v>
      </c>
      <c r="S1616" t="s">
        <v>1412</v>
      </c>
      <c r="T1616">
        <v>10000</v>
      </c>
    </row>
    <row r="1617" spans="1:23">
      <c r="A1617" t="s">
        <v>246</v>
      </c>
      <c r="B1617" t="s">
        <v>1616</v>
      </c>
      <c r="C1617" t="s">
        <v>1527</v>
      </c>
      <c r="D1617" t="s">
        <v>1528</v>
      </c>
      <c r="E1617">
        <v>12422859</v>
      </c>
      <c r="F1617">
        <v>45044</v>
      </c>
      <c r="G1617" t="s">
        <v>4420</v>
      </c>
      <c r="H1617" s="111">
        <v>45044</v>
      </c>
      <c r="I1617" t="s">
        <v>253</v>
      </c>
      <c r="K1617" t="s">
        <v>1408</v>
      </c>
      <c r="L1617" t="s">
        <v>5297</v>
      </c>
      <c r="N1617" t="s">
        <v>1441</v>
      </c>
      <c r="O1617" t="s">
        <v>1411</v>
      </c>
      <c r="P1617" t="s">
        <v>252</v>
      </c>
      <c r="Q1617" t="s">
        <v>1412</v>
      </c>
      <c r="R1617" t="s">
        <v>1412</v>
      </c>
      <c r="S1617" t="s">
        <v>1412</v>
      </c>
      <c r="T1617">
        <v>10000</v>
      </c>
      <c r="V1617">
        <v>1048.3</v>
      </c>
      <c r="W1617">
        <v>1365.9</v>
      </c>
    </row>
    <row r="1618" spans="1:23">
      <c r="A1618" t="s">
        <v>246</v>
      </c>
      <c r="B1618" t="s">
        <v>1616</v>
      </c>
      <c r="C1618" t="s">
        <v>1527</v>
      </c>
      <c r="D1618" t="s">
        <v>1528</v>
      </c>
      <c r="E1618">
        <v>12442370</v>
      </c>
      <c r="F1618">
        <v>45049</v>
      </c>
      <c r="G1618" t="s">
        <v>4880</v>
      </c>
      <c r="H1618" s="111">
        <v>45050</v>
      </c>
      <c r="I1618" t="s">
        <v>263</v>
      </c>
      <c r="K1618" t="s">
        <v>1430</v>
      </c>
      <c r="L1618" t="s">
        <v>1409</v>
      </c>
      <c r="N1618" t="s">
        <v>1444</v>
      </c>
      <c r="O1618" t="s">
        <v>1411</v>
      </c>
      <c r="P1618" t="s">
        <v>254</v>
      </c>
      <c r="R1618" t="s">
        <v>1414</v>
      </c>
      <c r="S1618" t="s">
        <v>1412</v>
      </c>
      <c r="T1618">
        <v>10000</v>
      </c>
    </row>
    <row r="1619" spans="1:23">
      <c r="A1619" t="s">
        <v>246</v>
      </c>
      <c r="B1619" t="s">
        <v>1616</v>
      </c>
      <c r="C1619" t="s">
        <v>1527</v>
      </c>
      <c r="D1619" t="s">
        <v>1528</v>
      </c>
      <c r="E1619">
        <v>12452097</v>
      </c>
      <c r="F1619">
        <v>45051</v>
      </c>
      <c r="G1619" t="s">
        <v>4881</v>
      </c>
      <c r="H1619" s="111">
        <v>45051</v>
      </c>
      <c r="I1619" t="s">
        <v>282</v>
      </c>
      <c r="K1619" t="s">
        <v>1408</v>
      </c>
      <c r="L1619" t="s">
        <v>1409</v>
      </c>
      <c r="N1619" t="s">
        <v>1468</v>
      </c>
      <c r="O1619" t="s">
        <v>1411</v>
      </c>
      <c r="P1619" t="s">
        <v>254</v>
      </c>
      <c r="Q1619" t="s">
        <v>1414</v>
      </c>
      <c r="R1619" t="s">
        <v>1414</v>
      </c>
      <c r="S1619" t="s">
        <v>1412</v>
      </c>
      <c r="T1619">
        <v>10000</v>
      </c>
    </row>
    <row r="1620" spans="1:23">
      <c r="A1620" t="s">
        <v>246</v>
      </c>
      <c r="B1620" t="s">
        <v>1616</v>
      </c>
      <c r="C1620" t="s">
        <v>1527</v>
      </c>
      <c r="D1620" t="s">
        <v>1528</v>
      </c>
      <c r="E1620">
        <v>12457613</v>
      </c>
      <c r="F1620">
        <v>45054</v>
      </c>
      <c r="G1620" t="s">
        <v>4882</v>
      </c>
      <c r="H1620" s="111">
        <v>45057</v>
      </c>
      <c r="I1620" t="s">
        <v>282</v>
      </c>
      <c r="K1620" t="s">
        <v>1430</v>
      </c>
      <c r="L1620" t="s">
        <v>1409</v>
      </c>
      <c r="N1620" t="s">
        <v>1440</v>
      </c>
      <c r="O1620" t="s">
        <v>1411</v>
      </c>
      <c r="P1620" t="s">
        <v>254</v>
      </c>
      <c r="S1620" t="s">
        <v>1414</v>
      </c>
      <c r="T1620">
        <v>10000</v>
      </c>
    </row>
    <row r="1621" spans="1:23">
      <c r="A1621" t="s">
        <v>246</v>
      </c>
      <c r="B1621" t="s">
        <v>1616</v>
      </c>
      <c r="C1621" t="s">
        <v>1527</v>
      </c>
      <c r="D1621" t="s">
        <v>1528</v>
      </c>
      <c r="E1621">
        <v>12489684</v>
      </c>
      <c r="F1621">
        <v>45062</v>
      </c>
      <c r="G1621" t="s">
        <v>4884</v>
      </c>
      <c r="H1621" s="111">
        <v>45062</v>
      </c>
      <c r="I1621" t="s">
        <v>282</v>
      </c>
      <c r="K1621" t="s">
        <v>1408</v>
      </c>
      <c r="L1621" t="s">
        <v>1409</v>
      </c>
      <c r="N1621" t="s">
        <v>1440</v>
      </c>
      <c r="O1621" t="s">
        <v>1411</v>
      </c>
      <c r="P1621" t="s">
        <v>254</v>
      </c>
      <c r="S1621" t="s">
        <v>1414</v>
      </c>
      <c r="T1621">
        <v>10000</v>
      </c>
    </row>
    <row r="1622" spans="1:23">
      <c r="A1622" t="s">
        <v>246</v>
      </c>
      <c r="B1622" t="s">
        <v>1616</v>
      </c>
      <c r="C1622" t="s">
        <v>1527</v>
      </c>
      <c r="D1622" t="s">
        <v>1528</v>
      </c>
      <c r="E1622">
        <v>12495366</v>
      </c>
      <c r="F1622">
        <v>45063</v>
      </c>
      <c r="G1622" t="s">
        <v>4885</v>
      </c>
      <c r="H1622" s="111">
        <v>45065</v>
      </c>
      <c r="I1622" t="s">
        <v>282</v>
      </c>
      <c r="K1622" t="s">
        <v>1430</v>
      </c>
      <c r="L1622" t="s">
        <v>1409</v>
      </c>
      <c r="N1622" t="s">
        <v>1434</v>
      </c>
      <c r="O1622" t="s">
        <v>1411</v>
      </c>
      <c r="P1622" t="s">
        <v>254</v>
      </c>
      <c r="Q1622" t="s">
        <v>1414</v>
      </c>
      <c r="R1622" t="s">
        <v>1414</v>
      </c>
      <c r="S1622" t="s">
        <v>1412</v>
      </c>
      <c r="T1622">
        <v>10000</v>
      </c>
    </row>
    <row r="1623" spans="1:23">
      <c r="A1623" t="s">
        <v>246</v>
      </c>
      <c r="B1623" t="s">
        <v>1616</v>
      </c>
      <c r="C1623" t="s">
        <v>1527</v>
      </c>
      <c r="D1623" t="s">
        <v>1528</v>
      </c>
      <c r="E1623">
        <v>12605704</v>
      </c>
      <c r="F1623">
        <v>45090</v>
      </c>
      <c r="G1623" t="s">
        <v>5531</v>
      </c>
      <c r="H1623" s="111">
        <v>45091</v>
      </c>
      <c r="I1623" t="s">
        <v>253</v>
      </c>
      <c r="K1623" t="s">
        <v>1430</v>
      </c>
      <c r="L1623" t="s">
        <v>1409</v>
      </c>
      <c r="N1623" t="s">
        <v>1421</v>
      </c>
      <c r="O1623" t="s">
        <v>1411</v>
      </c>
      <c r="P1623" t="s">
        <v>254</v>
      </c>
      <c r="Q1623" t="s">
        <v>1412</v>
      </c>
      <c r="R1623" t="s">
        <v>1412</v>
      </c>
      <c r="S1623" t="s">
        <v>1415</v>
      </c>
      <c r="T1623">
        <v>10000</v>
      </c>
      <c r="V1623">
        <v>192.41</v>
      </c>
      <c r="W1623">
        <v>2674</v>
      </c>
    </row>
    <row r="1624" spans="1:23">
      <c r="A1624" t="s">
        <v>246</v>
      </c>
      <c r="B1624" t="s">
        <v>1616</v>
      </c>
      <c r="C1624" t="s">
        <v>1527</v>
      </c>
      <c r="D1624" t="s">
        <v>1528</v>
      </c>
      <c r="E1624">
        <v>12606426</v>
      </c>
      <c r="F1624">
        <v>45090</v>
      </c>
      <c r="G1624" t="s">
        <v>5532</v>
      </c>
      <c r="H1624" s="111">
        <v>45091</v>
      </c>
      <c r="I1624" t="s">
        <v>253</v>
      </c>
      <c r="K1624" t="s">
        <v>1430</v>
      </c>
      <c r="L1624" t="s">
        <v>1409</v>
      </c>
      <c r="N1624" t="s">
        <v>1419</v>
      </c>
      <c r="O1624" t="s">
        <v>1411</v>
      </c>
      <c r="P1624" t="s">
        <v>254</v>
      </c>
      <c r="Q1624" t="s">
        <v>1412</v>
      </c>
      <c r="R1624" t="s">
        <v>1412</v>
      </c>
      <c r="S1624" t="s">
        <v>1415</v>
      </c>
      <c r="T1624">
        <v>10000</v>
      </c>
      <c r="V1624">
        <v>9568.5</v>
      </c>
      <c r="W1624">
        <v>11639.31</v>
      </c>
    </row>
    <row r="1625" spans="1:23">
      <c r="A1625" t="s">
        <v>246</v>
      </c>
      <c r="B1625" t="s">
        <v>1616</v>
      </c>
      <c r="C1625" t="s">
        <v>1527</v>
      </c>
      <c r="D1625" t="s">
        <v>1528</v>
      </c>
      <c r="E1625">
        <v>12615988</v>
      </c>
      <c r="F1625">
        <v>45092</v>
      </c>
      <c r="G1625" t="s">
        <v>5680</v>
      </c>
      <c r="H1625" s="111">
        <v>45096</v>
      </c>
      <c r="I1625" t="s">
        <v>253</v>
      </c>
      <c r="K1625" t="s">
        <v>1418</v>
      </c>
      <c r="L1625" t="s">
        <v>1409</v>
      </c>
      <c r="N1625" t="s">
        <v>1444</v>
      </c>
      <c r="O1625" t="s">
        <v>1411</v>
      </c>
      <c r="P1625" t="s">
        <v>254</v>
      </c>
      <c r="Q1625" t="s">
        <v>1412</v>
      </c>
      <c r="R1625" t="s">
        <v>1412</v>
      </c>
      <c r="S1625" t="s">
        <v>1415</v>
      </c>
      <c r="T1625">
        <v>10000</v>
      </c>
      <c r="V1625">
        <v>1928.83</v>
      </c>
      <c r="W1625">
        <v>10926.98</v>
      </c>
    </row>
    <row r="1626" spans="1:23">
      <c r="A1626" t="s">
        <v>246</v>
      </c>
      <c r="B1626" t="s">
        <v>1616</v>
      </c>
      <c r="C1626" t="s">
        <v>1527</v>
      </c>
      <c r="D1626" t="s">
        <v>1528</v>
      </c>
      <c r="E1626">
        <v>12638671</v>
      </c>
      <c r="F1626">
        <v>45098</v>
      </c>
      <c r="G1626" t="s">
        <v>5565</v>
      </c>
      <c r="H1626" s="111">
        <v>45099</v>
      </c>
      <c r="I1626" t="s">
        <v>253</v>
      </c>
      <c r="K1626" t="s">
        <v>1430</v>
      </c>
      <c r="L1626" t="s">
        <v>1409</v>
      </c>
      <c r="N1626" t="s">
        <v>1425</v>
      </c>
      <c r="O1626" t="s">
        <v>1411</v>
      </c>
      <c r="P1626" t="s">
        <v>254</v>
      </c>
      <c r="Q1626" t="s">
        <v>1412</v>
      </c>
      <c r="R1626" t="s">
        <v>1412</v>
      </c>
      <c r="S1626" t="s">
        <v>1415</v>
      </c>
      <c r="T1626">
        <v>10000</v>
      </c>
      <c r="V1626">
        <v>0</v>
      </c>
      <c r="W1626">
        <v>9140.32</v>
      </c>
    </row>
    <row r="1627" spans="1:23">
      <c r="A1627" t="s">
        <v>246</v>
      </c>
      <c r="B1627" t="s">
        <v>1616</v>
      </c>
      <c r="C1627" t="s">
        <v>1527</v>
      </c>
      <c r="D1627" t="s">
        <v>1528</v>
      </c>
      <c r="E1627">
        <v>12656126</v>
      </c>
      <c r="F1627">
        <v>45103</v>
      </c>
      <c r="G1627" t="s">
        <v>5498</v>
      </c>
      <c r="H1627" s="111">
        <v>45104</v>
      </c>
      <c r="I1627" t="s">
        <v>253</v>
      </c>
      <c r="K1627" t="s">
        <v>1430</v>
      </c>
      <c r="L1627" t="s">
        <v>1409</v>
      </c>
      <c r="N1627" t="s">
        <v>1434</v>
      </c>
      <c r="O1627" t="s">
        <v>1411</v>
      </c>
      <c r="P1627" t="s">
        <v>254</v>
      </c>
      <c r="Q1627" t="s">
        <v>1412</v>
      </c>
      <c r="R1627" t="s">
        <v>1412</v>
      </c>
      <c r="S1627" t="s">
        <v>1415</v>
      </c>
      <c r="T1627">
        <v>10000</v>
      </c>
      <c r="V1627">
        <v>11847.55</v>
      </c>
      <c r="W1627">
        <v>12009</v>
      </c>
    </row>
    <row r="1628" spans="1:23">
      <c r="A1628" t="s">
        <v>246</v>
      </c>
      <c r="B1628" t="s">
        <v>1616</v>
      </c>
      <c r="C1628" t="s">
        <v>2380</v>
      </c>
      <c r="D1628" t="s">
        <v>1528</v>
      </c>
      <c r="E1628">
        <v>12383618</v>
      </c>
      <c r="F1628">
        <v>45035</v>
      </c>
      <c r="G1628" t="s">
        <v>4421</v>
      </c>
      <c r="H1628" s="111">
        <v>45036</v>
      </c>
      <c r="I1628" t="s">
        <v>253</v>
      </c>
      <c r="K1628" t="s">
        <v>1430</v>
      </c>
      <c r="L1628" t="s">
        <v>1409</v>
      </c>
      <c r="N1628" t="s">
        <v>1449</v>
      </c>
      <c r="O1628" t="s">
        <v>1411</v>
      </c>
      <c r="P1628" t="s">
        <v>254</v>
      </c>
      <c r="Q1628" t="s">
        <v>1412</v>
      </c>
      <c r="R1628" t="s">
        <v>1412</v>
      </c>
      <c r="S1628" t="s">
        <v>1412</v>
      </c>
      <c r="T1628">
        <v>10000</v>
      </c>
      <c r="V1628">
        <v>9532.51</v>
      </c>
      <c r="W1628">
        <v>11846.25</v>
      </c>
    </row>
    <row r="1629" spans="1:23">
      <c r="A1629" t="s">
        <v>246</v>
      </c>
      <c r="B1629" t="s">
        <v>1616</v>
      </c>
      <c r="C1629" t="s">
        <v>4766</v>
      </c>
      <c r="D1629" t="s">
        <v>1528</v>
      </c>
      <c r="E1629">
        <v>12518525</v>
      </c>
      <c r="F1629">
        <v>45069</v>
      </c>
      <c r="G1629" t="s">
        <v>4887</v>
      </c>
      <c r="H1629" s="111">
        <v>45069</v>
      </c>
      <c r="I1629" t="s">
        <v>263</v>
      </c>
      <c r="K1629" t="s">
        <v>1408</v>
      </c>
      <c r="L1629" t="s">
        <v>1409</v>
      </c>
      <c r="N1629" t="s">
        <v>1431</v>
      </c>
      <c r="O1629" t="s">
        <v>1411</v>
      </c>
      <c r="P1629" t="s">
        <v>252</v>
      </c>
      <c r="Q1629" t="s">
        <v>1414</v>
      </c>
      <c r="R1629" t="s">
        <v>1414</v>
      </c>
      <c r="S1629" t="s">
        <v>1412</v>
      </c>
      <c r="T1629">
        <v>10000</v>
      </c>
    </row>
    <row r="1630" spans="1:23">
      <c r="A1630" t="s">
        <v>246</v>
      </c>
      <c r="B1630" t="s">
        <v>1616</v>
      </c>
      <c r="C1630" t="s">
        <v>4766</v>
      </c>
      <c r="D1630" t="s">
        <v>1528</v>
      </c>
      <c r="E1630">
        <v>12519696</v>
      </c>
      <c r="F1630">
        <v>45069</v>
      </c>
      <c r="G1630" t="s">
        <v>4888</v>
      </c>
      <c r="H1630" s="111">
        <v>45069</v>
      </c>
      <c r="I1630" t="s">
        <v>263</v>
      </c>
      <c r="K1630" t="s">
        <v>1408</v>
      </c>
      <c r="L1630" t="s">
        <v>1409</v>
      </c>
      <c r="N1630" t="s">
        <v>1421</v>
      </c>
      <c r="O1630" t="s">
        <v>1411</v>
      </c>
      <c r="P1630" t="s">
        <v>254</v>
      </c>
      <c r="Q1630" t="s">
        <v>1414</v>
      </c>
      <c r="R1630" t="s">
        <v>1414</v>
      </c>
      <c r="S1630" t="s">
        <v>1415</v>
      </c>
      <c r="T1630">
        <v>10000</v>
      </c>
    </row>
    <row r="1631" spans="1:23">
      <c r="A1631" t="s">
        <v>246</v>
      </c>
      <c r="B1631" t="s">
        <v>1616</v>
      </c>
      <c r="C1631" t="s">
        <v>4766</v>
      </c>
      <c r="D1631" t="s">
        <v>1528</v>
      </c>
      <c r="E1631">
        <v>12519928</v>
      </c>
      <c r="F1631">
        <v>45069</v>
      </c>
      <c r="G1631" t="s">
        <v>4889</v>
      </c>
      <c r="H1631" s="111">
        <v>45069</v>
      </c>
      <c r="I1631" t="s">
        <v>253</v>
      </c>
      <c r="K1631" t="s">
        <v>1430</v>
      </c>
      <c r="L1631" t="s">
        <v>1438</v>
      </c>
      <c r="N1631" t="s">
        <v>1422</v>
      </c>
      <c r="O1631" t="s">
        <v>1411</v>
      </c>
      <c r="P1631" t="s">
        <v>254</v>
      </c>
      <c r="Q1631" t="s">
        <v>1412</v>
      </c>
      <c r="R1631" t="s">
        <v>1412</v>
      </c>
      <c r="S1631" t="s">
        <v>1412</v>
      </c>
      <c r="T1631">
        <v>10000</v>
      </c>
    </row>
    <row r="1632" spans="1:23">
      <c r="A1632" t="s">
        <v>246</v>
      </c>
      <c r="B1632" t="s">
        <v>1616</v>
      </c>
      <c r="C1632" t="s">
        <v>4766</v>
      </c>
      <c r="D1632" t="s">
        <v>1528</v>
      </c>
      <c r="E1632">
        <v>12519928</v>
      </c>
      <c r="F1632">
        <v>45069</v>
      </c>
      <c r="G1632" t="s">
        <v>4889</v>
      </c>
      <c r="H1632" s="111">
        <v>45069</v>
      </c>
      <c r="I1632" t="s">
        <v>253</v>
      </c>
      <c r="K1632" t="s">
        <v>1430</v>
      </c>
      <c r="L1632" t="s">
        <v>1409</v>
      </c>
      <c r="N1632" t="s">
        <v>1422</v>
      </c>
      <c r="O1632" t="s">
        <v>1411</v>
      </c>
      <c r="P1632" t="s">
        <v>254</v>
      </c>
      <c r="Q1632" t="s">
        <v>1412</v>
      </c>
      <c r="R1632" t="s">
        <v>1412</v>
      </c>
      <c r="S1632" t="s">
        <v>1412</v>
      </c>
      <c r="T1632">
        <v>10000</v>
      </c>
      <c r="V1632">
        <v>3266.31</v>
      </c>
      <c r="W1632">
        <v>4083</v>
      </c>
    </row>
    <row r="1633" spans="1:23">
      <c r="A1633" t="s">
        <v>246</v>
      </c>
      <c r="B1633" t="s">
        <v>1616</v>
      </c>
      <c r="C1633" t="s">
        <v>3226</v>
      </c>
      <c r="D1633" t="s">
        <v>1528</v>
      </c>
      <c r="E1633">
        <v>12173179</v>
      </c>
      <c r="F1633">
        <v>44985</v>
      </c>
      <c r="G1633" t="s">
        <v>3227</v>
      </c>
      <c r="H1633" s="111">
        <v>44986</v>
      </c>
      <c r="I1633" t="s">
        <v>282</v>
      </c>
      <c r="K1633" t="s">
        <v>1430</v>
      </c>
      <c r="L1633" t="s">
        <v>1409</v>
      </c>
      <c r="N1633" t="s">
        <v>1454</v>
      </c>
      <c r="O1633" t="s">
        <v>1411</v>
      </c>
      <c r="P1633" t="s">
        <v>254</v>
      </c>
      <c r="S1633" t="s">
        <v>1414</v>
      </c>
      <c r="T1633">
        <v>15000</v>
      </c>
    </row>
    <row r="1634" spans="1:23">
      <c r="A1634" t="s">
        <v>246</v>
      </c>
      <c r="B1634" t="s">
        <v>1616</v>
      </c>
      <c r="C1634" t="s">
        <v>2477</v>
      </c>
      <c r="D1634" t="s">
        <v>1528</v>
      </c>
      <c r="E1634">
        <v>5869039</v>
      </c>
      <c r="F1634">
        <v>44973</v>
      </c>
      <c r="G1634" t="s">
        <v>2478</v>
      </c>
      <c r="H1634" s="111">
        <v>44977</v>
      </c>
      <c r="I1634" t="s">
        <v>253</v>
      </c>
      <c r="K1634" t="s">
        <v>1418</v>
      </c>
      <c r="L1634" t="s">
        <v>1409</v>
      </c>
      <c r="N1634" t="s">
        <v>1427</v>
      </c>
      <c r="O1634" t="s">
        <v>1411</v>
      </c>
      <c r="P1634" t="s">
        <v>254</v>
      </c>
      <c r="Q1634" t="s">
        <v>1412</v>
      </c>
      <c r="R1634" t="s">
        <v>1412</v>
      </c>
      <c r="S1634" t="s">
        <v>1412</v>
      </c>
      <c r="T1634">
        <v>10000</v>
      </c>
    </row>
    <row r="1635" spans="1:23">
      <c r="A1635" t="s">
        <v>246</v>
      </c>
      <c r="B1635" t="s">
        <v>1616</v>
      </c>
      <c r="C1635" t="s">
        <v>2477</v>
      </c>
      <c r="D1635" t="s">
        <v>1528</v>
      </c>
      <c r="E1635">
        <v>5869039</v>
      </c>
      <c r="F1635">
        <v>44973</v>
      </c>
      <c r="G1635" t="s">
        <v>2478</v>
      </c>
      <c r="H1635" s="111">
        <v>44977</v>
      </c>
      <c r="I1635" t="s">
        <v>253</v>
      </c>
      <c r="K1635" t="s">
        <v>1418</v>
      </c>
      <c r="L1635" t="s">
        <v>5297</v>
      </c>
      <c r="N1635" t="s">
        <v>1427</v>
      </c>
      <c r="O1635" t="s">
        <v>1411</v>
      </c>
      <c r="P1635" t="s">
        <v>254</v>
      </c>
      <c r="Q1635" t="s">
        <v>1412</v>
      </c>
      <c r="R1635" t="s">
        <v>1412</v>
      </c>
      <c r="S1635" t="s">
        <v>1412</v>
      </c>
      <c r="T1635">
        <v>10000</v>
      </c>
      <c r="V1635">
        <v>845.09</v>
      </c>
      <c r="W1635">
        <v>870</v>
      </c>
    </row>
    <row r="1636" spans="1:23">
      <c r="A1636" t="s">
        <v>246</v>
      </c>
      <c r="B1636" t="s">
        <v>1616</v>
      </c>
      <c r="C1636" t="s">
        <v>2477</v>
      </c>
      <c r="D1636" t="s">
        <v>1528</v>
      </c>
      <c r="E1636">
        <v>9346551</v>
      </c>
      <c r="F1636">
        <v>45072</v>
      </c>
      <c r="G1636" t="s">
        <v>4890</v>
      </c>
      <c r="H1636" s="111">
        <v>45072</v>
      </c>
      <c r="I1636" t="s">
        <v>253</v>
      </c>
      <c r="K1636" t="s">
        <v>1418</v>
      </c>
      <c r="L1636" t="s">
        <v>1409</v>
      </c>
      <c r="N1636" t="s">
        <v>1459</v>
      </c>
      <c r="O1636" t="s">
        <v>1411</v>
      </c>
      <c r="P1636" t="s">
        <v>254</v>
      </c>
      <c r="Q1636" t="s">
        <v>1412</v>
      </c>
      <c r="R1636" t="s">
        <v>1412</v>
      </c>
      <c r="S1636" t="s">
        <v>1429</v>
      </c>
      <c r="T1636">
        <v>10000</v>
      </c>
      <c r="V1636">
        <v>339.52</v>
      </c>
      <c r="W1636">
        <v>959.5</v>
      </c>
    </row>
    <row r="1637" spans="1:23">
      <c r="A1637" t="s">
        <v>246</v>
      </c>
      <c r="B1637" t="s">
        <v>1616</v>
      </c>
      <c r="C1637" t="s">
        <v>2477</v>
      </c>
      <c r="D1637" t="s">
        <v>1528</v>
      </c>
      <c r="E1637">
        <v>12225116</v>
      </c>
      <c r="F1637">
        <v>44998</v>
      </c>
      <c r="G1637" t="s">
        <v>3228</v>
      </c>
      <c r="H1637" s="111">
        <v>45000</v>
      </c>
      <c r="I1637" t="s">
        <v>253</v>
      </c>
      <c r="K1637" t="s">
        <v>1430</v>
      </c>
      <c r="L1637" t="s">
        <v>1409</v>
      </c>
      <c r="N1637" t="s">
        <v>1444</v>
      </c>
      <c r="O1637" t="s">
        <v>1411</v>
      </c>
      <c r="P1637" t="s">
        <v>254</v>
      </c>
      <c r="Q1637" t="s">
        <v>1412</v>
      </c>
      <c r="R1637" t="s">
        <v>1412</v>
      </c>
      <c r="S1637" t="s">
        <v>1412</v>
      </c>
      <c r="T1637">
        <v>40000</v>
      </c>
      <c r="V1637">
        <v>532.13</v>
      </c>
      <c r="W1637">
        <v>1696.69</v>
      </c>
    </row>
    <row r="1638" spans="1:23">
      <c r="A1638" t="s">
        <v>246</v>
      </c>
      <c r="B1638" t="s">
        <v>1616</v>
      </c>
      <c r="C1638" t="s">
        <v>2479</v>
      </c>
      <c r="D1638" t="s">
        <v>1528</v>
      </c>
      <c r="E1638">
        <v>12121306</v>
      </c>
      <c r="F1638">
        <v>44970</v>
      </c>
      <c r="G1638" t="s">
        <v>2480</v>
      </c>
      <c r="H1638" s="111">
        <v>44972</v>
      </c>
      <c r="I1638" t="s">
        <v>253</v>
      </c>
      <c r="K1638" t="s">
        <v>1430</v>
      </c>
      <c r="L1638" t="s">
        <v>1409</v>
      </c>
      <c r="N1638" t="s">
        <v>1432</v>
      </c>
      <c r="O1638" t="s">
        <v>1411</v>
      </c>
      <c r="P1638" t="s">
        <v>254</v>
      </c>
      <c r="Q1638" t="s">
        <v>1412</v>
      </c>
      <c r="R1638" t="s">
        <v>1412</v>
      </c>
      <c r="S1638" t="s">
        <v>1412</v>
      </c>
      <c r="T1638">
        <v>10000</v>
      </c>
      <c r="V1638">
        <v>2060.13</v>
      </c>
      <c r="W1638">
        <v>4495</v>
      </c>
    </row>
    <row r="1639" spans="1:23">
      <c r="A1639" t="s">
        <v>246</v>
      </c>
      <c r="B1639" t="s">
        <v>2002</v>
      </c>
      <c r="C1639" t="s">
        <v>4423</v>
      </c>
      <c r="D1639" t="s">
        <v>46</v>
      </c>
      <c r="E1639">
        <v>12383794</v>
      </c>
      <c r="F1639">
        <v>45035</v>
      </c>
      <c r="G1639" t="s">
        <v>4424</v>
      </c>
      <c r="H1639" s="111">
        <v>45035</v>
      </c>
      <c r="I1639" t="s">
        <v>253</v>
      </c>
      <c r="K1639" t="s">
        <v>1408</v>
      </c>
      <c r="L1639" t="s">
        <v>1409</v>
      </c>
      <c r="N1639" t="s">
        <v>1433</v>
      </c>
      <c r="O1639" t="s">
        <v>1411</v>
      </c>
      <c r="P1639" t="s">
        <v>252</v>
      </c>
      <c r="Q1639" t="s">
        <v>1412</v>
      </c>
      <c r="R1639" t="s">
        <v>1412</v>
      </c>
      <c r="S1639" t="s">
        <v>1412</v>
      </c>
      <c r="T1639">
        <v>10000</v>
      </c>
      <c r="V1639">
        <v>464.59</v>
      </c>
      <c r="W1639">
        <v>2107.3000000000002</v>
      </c>
    </row>
    <row r="1640" spans="1:23">
      <c r="A1640" t="s">
        <v>246</v>
      </c>
      <c r="B1640" t="s">
        <v>2002</v>
      </c>
      <c r="C1640" t="s">
        <v>4423</v>
      </c>
      <c r="D1640" t="s">
        <v>46</v>
      </c>
      <c r="E1640">
        <v>12384676</v>
      </c>
      <c r="F1640">
        <v>45035</v>
      </c>
      <c r="G1640" t="s">
        <v>4425</v>
      </c>
      <c r="H1640" s="111">
        <v>45035</v>
      </c>
      <c r="I1640" t="s">
        <v>253</v>
      </c>
      <c r="K1640" t="s">
        <v>1408</v>
      </c>
      <c r="L1640" t="s">
        <v>1409</v>
      </c>
      <c r="N1640" t="s">
        <v>1437</v>
      </c>
      <c r="O1640" t="s">
        <v>1411</v>
      </c>
      <c r="P1640" t="s">
        <v>252</v>
      </c>
      <c r="Q1640" t="s">
        <v>1412</v>
      </c>
      <c r="R1640" t="s">
        <v>1412</v>
      </c>
      <c r="S1640" t="s">
        <v>1412</v>
      </c>
      <c r="T1640">
        <v>10000</v>
      </c>
      <c r="V1640">
        <v>2435.54</v>
      </c>
      <c r="W1640">
        <v>1384</v>
      </c>
    </row>
    <row r="1641" spans="1:23">
      <c r="A1641" t="s">
        <v>246</v>
      </c>
      <c r="B1641" t="s">
        <v>2002</v>
      </c>
      <c r="C1641" t="s">
        <v>2699</v>
      </c>
      <c r="D1641" t="s">
        <v>46</v>
      </c>
      <c r="E1641">
        <v>12137972</v>
      </c>
      <c r="F1641">
        <v>44973</v>
      </c>
      <c r="G1641" t="s">
        <v>3126</v>
      </c>
      <c r="H1641" s="111">
        <v>44973</v>
      </c>
      <c r="I1641" t="s">
        <v>253</v>
      </c>
      <c r="K1641" t="s">
        <v>1408</v>
      </c>
      <c r="L1641" t="s">
        <v>1409</v>
      </c>
      <c r="N1641" t="s">
        <v>1421</v>
      </c>
      <c r="O1641" t="s">
        <v>1411</v>
      </c>
      <c r="P1641" t="s">
        <v>252</v>
      </c>
      <c r="Q1641" t="s">
        <v>1412</v>
      </c>
      <c r="R1641" t="s">
        <v>1412</v>
      </c>
      <c r="S1641" t="s">
        <v>1412</v>
      </c>
      <c r="T1641">
        <v>10000</v>
      </c>
    </row>
    <row r="1642" spans="1:23">
      <c r="A1642" t="s">
        <v>246</v>
      </c>
      <c r="B1642" t="s">
        <v>2002</v>
      </c>
      <c r="C1642" t="s">
        <v>2699</v>
      </c>
      <c r="D1642" t="s">
        <v>46</v>
      </c>
      <c r="E1642">
        <v>12137972</v>
      </c>
      <c r="F1642">
        <v>44973</v>
      </c>
      <c r="G1642" t="s">
        <v>3126</v>
      </c>
      <c r="H1642" s="111">
        <v>44973</v>
      </c>
      <c r="I1642" t="s">
        <v>253</v>
      </c>
      <c r="K1642" t="s">
        <v>1408</v>
      </c>
      <c r="L1642" t="s">
        <v>5297</v>
      </c>
      <c r="N1642" t="s">
        <v>1421</v>
      </c>
      <c r="O1642" t="s">
        <v>1411</v>
      </c>
      <c r="P1642" t="s">
        <v>252</v>
      </c>
      <c r="Q1642" t="s">
        <v>1412</v>
      </c>
      <c r="R1642" t="s">
        <v>1412</v>
      </c>
      <c r="S1642" t="s">
        <v>1412</v>
      </c>
      <c r="T1642">
        <v>10000</v>
      </c>
      <c r="V1642">
        <v>1266.3800000000001</v>
      </c>
      <c r="W1642">
        <v>4023.04</v>
      </c>
    </row>
    <row r="1643" spans="1:23">
      <c r="A1643" t="s">
        <v>246</v>
      </c>
      <c r="B1643" t="s">
        <v>2002</v>
      </c>
      <c r="C1643" t="s">
        <v>3200</v>
      </c>
      <c r="D1643" t="s">
        <v>46</v>
      </c>
      <c r="E1643">
        <v>12210988</v>
      </c>
      <c r="F1643">
        <v>44994</v>
      </c>
      <c r="G1643" t="s">
        <v>4096</v>
      </c>
      <c r="H1643" s="111">
        <v>44994</v>
      </c>
      <c r="I1643" t="s">
        <v>263</v>
      </c>
      <c r="K1643" t="s">
        <v>1408</v>
      </c>
      <c r="L1643" t="s">
        <v>1409</v>
      </c>
      <c r="N1643" t="s">
        <v>1441</v>
      </c>
      <c r="O1643" t="s">
        <v>1411</v>
      </c>
      <c r="P1643" t="s">
        <v>254</v>
      </c>
      <c r="S1643" t="s">
        <v>1414</v>
      </c>
      <c r="T1643">
        <v>10000</v>
      </c>
    </row>
    <row r="1644" spans="1:23">
      <c r="A1644" t="s">
        <v>246</v>
      </c>
      <c r="B1644" t="s">
        <v>2002</v>
      </c>
      <c r="C1644" t="s">
        <v>1003</v>
      </c>
      <c r="D1644" t="s">
        <v>46</v>
      </c>
      <c r="E1644">
        <v>11981667</v>
      </c>
      <c r="F1644">
        <v>44937</v>
      </c>
      <c r="G1644" t="s">
        <v>2003</v>
      </c>
      <c r="H1644" s="111">
        <v>44938</v>
      </c>
      <c r="I1644" t="s">
        <v>263</v>
      </c>
      <c r="K1644" t="s">
        <v>1408</v>
      </c>
      <c r="L1644" t="s">
        <v>1409</v>
      </c>
      <c r="N1644" t="s">
        <v>1465</v>
      </c>
      <c r="O1644" t="s">
        <v>1411</v>
      </c>
      <c r="P1644" t="s">
        <v>254</v>
      </c>
      <c r="S1644" t="s">
        <v>1414</v>
      </c>
      <c r="T1644">
        <v>40000</v>
      </c>
    </row>
    <row r="1645" spans="1:23">
      <c r="A1645" t="s">
        <v>246</v>
      </c>
      <c r="B1645" t="s">
        <v>2002</v>
      </c>
      <c r="C1645" t="s">
        <v>45</v>
      </c>
      <c r="D1645" t="s">
        <v>46</v>
      </c>
      <c r="E1645">
        <v>1561493</v>
      </c>
      <c r="F1645">
        <v>44956</v>
      </c>
      <c r="G1645" t="s">
        <v>2004</v>
      </c>
      <c r="H1645" s="111">
        <v>44956</v>
      </c>
      <c r="I1645" t="s">
        <v>253</v>
      </c>
      <c r="K1645" t="s">
        <v>1418</v>
      </c>
      <c r="L1645" t="s">
        <v>1409</v>
      </c>
      <c r="N1645" t="s">
        <v>1421</v>
      </c>
      <c r="O1645" t="s">
        <v>1411</v>
      </c>
      <c r="P1645" t="s">
        <v>252</v>
      </c>
      <c r="Q1645" t="s">
        <v>1412</v>
      </c>
      <c r="R1645" t="s">
        <v>1412</v>
      </c>
      <c r="S1645" t="s">
        <v>1412</v>
      </c>
      <c r="T1645">
        <v>15000</v>
      </c>
      <c r="V1645">
        <v>946.4</v>
      </c>
      <c r="W1645">
        <v>4667.18</v>
      </c>
    </row>
    <row r="1646" spans="1:23">
      <c r="A1646" t="s">
        <v>246</v>
      </c>
      <c r="B1646" t="s">
        <v>2002</v>
      </c>
      <c r="C1646" t="s">
        <v>45</v>
      </c>
      <c r="D1646" t="s">
        <v>46</v>
      </c>
      <c r="E1646">
        <v>5560785</v>
      </c>
      <c r="F1646">
        <v>44971</v>
      </c>
      <c r="G1646" t="s">
        <v>3127</v>
      </c>
      <c r="H1646" s="111">
        <v>44972</v>
      </c>
      <c r="I1646" t="s">
        <v>282</v>
      </c>
      <c r="K1646" t="s">
        <v>1418</v>
      </c>
      <c r="L1646" t="s">
        <v>1409</v>
      </c>
      <c r="N1646" t="s">
        <v>4162</v>
      </c>
      <c r="O1646" t="s">
        <v>1411</v>
      </c>
      <c r="P1646" t="s">
        <v>254</v>
      </c>
      <c r="S1646" t="s">
        <v>1414</v>
      </c>
      <c r="T1646">
        <v>15000</v>
      </c>
    </row>
    <row r="1647" spans="1:23">
      <c r="A1647" t="s">
        <v>246</v>
      </c>
      <c r="B1647" t="s">
        <v>2002</v>
      </c>
      <c r="C1647" t="s">
        <v>45</v>
      </c>
      <c r="D1647" t="s">
        <v>46</v>
      </c>
      <c r="E1647">
        <v>9077315</v>
      </c>
      <c r="F1647">
        <v>45042</v>
      </c>
      <c r="G1647" t="s">
        <v>4430</v>
      </c>
      <c r="H1647" s="111">
        <v>45042</v>
      </c>
      <c r="I1647" t="s">
        <v>253</v>
      </c>
      <c r="K1647" t="s">
        <v>1430</v>
      </c>
      <c r="L1647" t="s">
        <v>1409</v>
      </c>
      <c r="N1647" t="s">
        <v>1444</v>
      </c>
      <c r="O1647" t="s">
        <v>1411</v>
      </c>
      <c r="P1647" t="s">
        <v>252</v>
      </c>
      <c r="Q1647" t="s">
        <v>1412</v>
      </c>
      <c r="R1647" t="s">
        <v>1412</v>
      </c>
      <c r="S1647" t="s">
        <v>1412</v>
      </c>
      <c r="T1647">
        <v>10000</v>
      </c>
      <c r="V1647">
        <v>0</v>
      </c>
      <c r="W1647">
        <v>1060.9000000000001</v>
      </c>
    </row>
    <row r="1648" spans="1:23">
      <c r="A1648" t="s">
        <v>246</v>
      </c>
      <c r="B1648" t="s">
        <v>2002</v>
      </c>
      <c r="C1648" t="s">
        <v>45</v>
      </c>
      <c r="D1648" t="s">
        <v>46</v>
      </c>
      <c r="E1648">
        <v>11574628</v>
      </c>
      <c r="F1648">
        <v>44991</v>
      </c>
      <c r="G1648" t="s">
        <v>4097</v>
      </c>
      <c r="H1648" s="111">
        <v>44991</v>
      </c>
      <c r="I1648" t="s">
        <v>253</v>
      </c>
      <c r="K1648" t="s">
        <v>1408</v>
      </c>
      <c r="L1648" t="s">
        <v>1409</v>
      </c>
      <c r="N1648" t="s">
        <v>1444</v>
      </c>
      <c r="O1648" t="s">
        <v>1411</v>
      </c>
      <c r="P1648" t="s">
        <v>254</v>
      </c>
      <c r="Q1648" t="s">
        <v>1412</v>
      </c>
      <c r="R1648" t="s">
        <v>1412</v>
      </c>
      <c r="S1648" t="s">
        <v>1412</v>
      </c>
      <c r="T1648">
        <v>10000</v>
      </c>
      <c r="V1648">
        <v>437.75</v>
      </c>
      <c r="W1648">
        <v>2580.65</v>
      </c>
    </row>
    <row r="1649" spans="1:23">
      <c r="A1649" t="s">
        <v>246</v>
      </c>
      <c r="B1649" t="s">
        <v>2002</v>
      </c>
      <c r="C1649" t="s">
        <v>45</v>
      </c>
      <c r="D1649" t="s">
        <v>46</v>
      </c>
      <c r="E1649">
        <v>12183278</v>
      </c>
      <c r="F1649">
        <v>44987</v>
      </c>
      <c r="G1649" t="s">
        <v>4098</v>
      </c>
      <c r="H1649" s="111">
        <v>44987</v>
      </c>
      <c r="I1649" t="s">
        <v>253</v>
      </c>
      <c r="K1649" t="s">
        <v>1418</v>
      </c>
      <c r="L1649" t="s">
        <v>1409</v>
      </c>
      <c r="N1649" t="s">
        <v>1433</v>
      </c>
      <c r="O1649" t="s">
        <v>1411</v>
      </c>
      <c r="P1649" t="s">
        <v>254</v>
      </c>
      <c r="Q1649" t="s">
        <v>1412</v>
      </c>
      <c r="R1649" t="s">
        <v>1412</v>
      </c>
      <c r="S1649" t="s">
        <v>1412</v>
      </c>
      <c r="T1649">
        <v>20000</v>
      </c>
      <c r="V1649">
        <v>4142.3599999999997</v>
      </c>
      <c r="W1649">
        <v>12235.15</v>
      </c>
    </row>
    <row r="1650" spans="1:23">
      <c r="A1650" t="s">
        <v>246</v>
      </c>
      <c r="B1650" t="s">
        <v>2002</v>
      </c>
      <c r="C1650" t="s">
        <v>45</v>
      </c>
      <c r="D1650" t="s">
        <v>46</v>
      </c>
      <c r="E1650">
        <v>12190291</v>
      </c>
      <c r="F1650">
        <v>44991</v>
      </c>
      <c r="G1650" t="s">
        <v>4099</v>
      </c>
      <c r="H1650" s="111">
        <v>44991</v>
      </c>
      <c r="I1650" t="s">
        <v>253</v>
      </c>
      <c r="K1650" t="s">
        <v>1408</v>
      </c>
      <c r="L1650" t="s">
        <v>1409</v>
      </c>
      <c r="N1650" t="s">
        <v>1425</v>
      </c>
      <c r="O1650" t="s">
        <v>1411</v>
      </c>
      <c r="P1650" t="s">
        <v>252</v>
      </c>
      <c r="Q1650" t="s">
        <v>1412</v>
      </c>
      <c r="R1650" t="s">
        <v>1412</v>
      </c>
      <c r="S1650" t="s">
        <v>1412</v>
      </c>
      <c r="T1650">
        <v>10000</v>
      </c>
      <c r="V1650">
        <v>269.27999999999997</v>
      </c>
      <c r="W1650">
        <v>1404</v>
      </c>
    </row>
    <row r="1651" spans="1:23">
      <c r="A1651" t="s">
        <v>246</v>
      </c>
      <c r="B1651" t="s">
        <v>2002</v>
      </c>
      <c r="C1651" t="s">
        <v>45</v>
      </c>
      <c r="D1651" t="s">
        <v>46</v>
      </c>
      <c r="E1651">
        <v>12272339</v>
      </c>
      <c r="F1651">
        <v>45008</v>
      </c>
      <c r="G1651" t="s">
        <v>4100</v>
      </c>
      <c r="H1651" s="111">
        <v>45008</v>
      </c>
      <c r="I1651" t="s">
        <v>253</v>
      </c>
      <c r="K1651" t="s">
        <v>1430</v>
      </c>
      <c r="L1651" t="s">
        <v>1409</v>
      </c>
      <c r="N1651" t="s">
        <v>1420</v>
      </c>
      <c r="O1651" t="s">
        <v>1411</v>
      </c>
      <c r="P1651" t="s">
        <v>252</v>
      </c>
      <c r="Q1651" t="s">
        <v>1412</v>
      </c>
      <c r="R1651" t="s">
        <v>1412</v>
      </c>
      <c r="S1651" t="s">
        <v>1412</v>
      </c>
      <c r="T1651">
        <v>10000</v>
      </c>
      <c r="V1651">
        <v>1586.15</v>
      </c>
      <c r="W1651">
        <v>1720</v>
      </c>
    </row>
    <row r="1652" spans="1:23">
      <c r="A1652" t="s">
        <v>246</v>
      </c>
      <c r="B1652" t="s">
        <v>2002</v>
      </c>
      <c r="C1652" t="s">
        <v>45</v>
      </c>
      <c r="D1652" t="s">
        <v>46</v>
      </c>
      <c r="E1652">
        <v>12343930</v>
      </c>
      <c r="F1652">
        <v>45022</v>
      </c>
      <c r="G1652" t="s">
        <v>4428</v>
      </c>
      <c r="H1652" s="111">
        <v>45026</v>
      </c>
      <c r="I1652" t="s">
        <v>253</v>
      </c>
      <c r="K1652" t="s">
        <v>1408</v>
      </c>
      <c r="L1652" t="s">
        <v>1409</v>
      </c>
      <c r="N1652" t="s">
        <v>1421</v>
      </c>
      <c r="O1652" t="s">
        <v>1411</v>
      </c>
      <c r="P1652" t="s">
        <v>254</v>
      </c>
      <c r="Q1652" t="s">
        <v>1412</v>
      </c>
      <c r="R1652" t="s">
        <v>1412</v>
      </c>
      <c r="S1652" t="s">
        <v>1412</v>
      </c>
      <c r="T1652">
        <v>10000</v>
      </c>
      <c r="V1652">
        <v>2059.61</v>
      </c>
      <c r="W1652">
        <v>7433.8</v>
      </c>
    </row>
    <row r="1653" spans="1:23">
      <c r="A1653" t="s">
        <v>246</v>
      </c>
      <c r="B1653" t="s">
        <v>2002</v>
      </c>
      <c r="C1653" t="s">
        <v>45</v>
      </c>
      <c r="D1653" t="s">
        <v>46</v>
      </c>
      <c r="E1653">
        <v>12368627</v>
      </c>
      <c r="F1653">
        <v>45030</v>
      </c>
      <c r="G1653" t="s">
        <v>4429</v>
      </c>
      <c r="H1653" s="111">
        <v>45030</v>
      </c>
      <c r="I1653" t="s">
        <v>282</v>
      </c>
      <c r="K1653" t="s">
        <v>1408</v>
      </c>
      <c r="L1653" t="s">
        <v>1409</v>
      </c>
      <c r="N1653" t="s">
        <v>1434</v>
      </c>
      <c r="O1653" t="s">
        <v>1411</v>
      </c>
      <c r="P1653" t="s">
        <v>252</v>
      </c>
      <c r="S1653" t="s">
        <v>1414</v>
      </c>
      <c r="T1653">
        <v>10000</v>
      </c>
    </row>
    <row r="1654" spans="1:23">
      <c r="A1654" t="s">
        <v>246</v>
      </c>
      <c r="B1654" t="s">
        <v>2002</v>
      </c>
      <c r="C1654" t="s">
        <v>45</v>
      </c>
      <c r="D1654" t="s">
        <v>46</v>
      </c>
      <c r="E1654">
        <v>12414393</v>
      </c>
      <c r="F1654">
        <v>45043</v>
      </c>
      <c r="G1654" t="s">
        <v>4431</v>
      </c>
      <c r="H1654" s="111">
        <v>45043</v>
      </c>
      <c r="I1654" t="s">
        <v>282</v>
      </c>
      <c r="K1654" t="s">
        <v>1408</v>
      </c>
      <c r="L1654" t="s">
        <v>1409</v>
      </c>
      <c r="N1654" t="s">
        <v>1432</v>
      </c>
      <c r="O1654" t="s">
        <v>1411</v>
      </c>
      <c r="P1654" t="s">
        <v>252</v>
      </c>
      <c r="S1654" t="s">
        <v>1414</v>
      </c>
      <c r="T1654">
        <v>10000</v>
      </c>
    </row>
    <row r="1655" spans="1:23">
      <c r="A1655" t="s">
        <v>246</v>
      </c>
      <c r="B1655" t="s">
        <v>2002</v>
      </c>
      <c r="C1655" t="s">
        <v>45</v>
      </c>
      <c r="D1655" t="s">
        <v>46</v>
      </c>
      <c r="E1655">
        <v>12475330</v>
      </c>
      <c r="F1655">
        <v>45057</v>
      </c>
      <c r="G1655" t="s">
        <v>4891</v>
      </c>
      <c r="H1655" s="111">
        <v>45057</v>
      </c>
      <c r="I1655" t="s">
        <v>253</v>
      </c>
      <c r="K1655" t="s">
        <v>1408</v>
      </c>
      <c r="L1655" t="s">
        <v>1409</v>
      </c>
      <c r="N1655" t="s">
        <v>1520</v>
      </c>
      <c r="O1655" t="s">
        <v>1411</v>
      </c>
      <c r="P1655" t="s">
        <v>252</v>
      </c>
      <c r="Q1655" t="s">
        <v>1412</v>
      </c>
      <c r="R1655" t="s">
        <v>1412</v>
      </c>
      <c r="S1655" t="s">
        <v>1412</v>
      </c>
      <c r="T1655">
        <v>60000</v>
      </c>
      <c r="V1655">
        <v>6606.03</v>
      </c>
      <c r="W1655">
        <v>13651.89</v>
      </c>
    </row>
    <row r="1656" spans="1:23">
      <c r="A1656" t="s">
        <v>246</v>
      </c>
      <c r="B1656" t="s">
        <v>2002</v>
      </c>
      <c r="C1656" t="s">
        <v>45</v>
      </c>
      <c r="D1656" t="s">
        <v>46</v>
      </c>
      <c r="E1656">
        <v>12495804</v>
      </c>
      <c r="F1656">
        <v>45063</v>
      </c>
      <c r="G1656" t="s">
        <v>4892</v>
      </c>
      <c r="H1656" s="111">
        <v>45063</v>
      </c>
      <c r="I1656" t="s">
        <v>263</v>
      </c>
      <c r="K1656" t="s">
        <v>1408</v>
      </c>
      <c r="L1656" t="s">
        <v>1409</v>
      </c>
      <c r="N1656" t="s">
        <v>1435</v>
      </c>
      <c r="O1656" t="s">
        <v>1411</v>
      </c>
      <c r="P1656" t="s">
        <v>252</v>
      </c>
      <c r="R1656" t="s">
        <v>1414</v>
      </c>
      <c r="S1656" t="s">
        <v>1415</v>
      </c>
      <c r="T1656">
        <v>10000</v>
      </c>
    </row>
    <row r="1657" spans="1:23">
      <c r="A1657" t="s">
        <v>246</v>
      </c>
      <c r="B1657" t="s">
        <v>2002</v>
      </c>
      <c r="C1657" t="s">
        <v>45</v>
      </c>
      <c r="D1657" t="s">
        <v>46</v>
      </c>
      <c r="E1657">
        <v>12518765</v>
      </c>
      <c r="F1657">
        <v>45070</v>
      </c>
      <c r="G1657" t="s">
        <v>4893</v>
      </c>
      <c r="H1657" s="111">
        <v>45070</v>
      </c>
      <c r="I1657" t="s">
        <v>282</v>
      </c>
      <c r="K1657" t="s">
        <v>1408</v>
      </c>
      <c r="L1657" t="s">
        <v>1409</v>
      </c>
      <c r="N1657" t="s">
        <v>1488</v>
      </c>
      <c r="O1657" t="s">
        <v>1411</v>
      </c>
      <c r="P1657" t="s">
        <v>252</v>
      </c>
      <c r="Q1657" t="s">
        <v>1414</v>
      </c>
      <c r="R1657" t="s">
        <v>1414</v>
      </c>
      <c r="S1657" t="s">
        <v>1412</v>
      </c>
      <c r="T1657">
        <v>10000</v>
      </c>
    </row>
    <row r="1658" spans="1:23">
      <c r="A1658" t="s">
        <v>246</v>
      </c>
      <c r="B1658" t="s">
        <v>2002</v>
      </c>
      <c r="C1658" t="s">
        <v>2404</v>
      </c>
      <c r="D1658" t="s">
        <v>46</v>
      </c>
      <c r="E1658">
        <v>12127071</v>
      </c>
      <c r="F1658">
        <v>44971</v>
      </c>
      <c r="G1658" t="s">
        <v>3128</v>
      </c>
      <c r="H1658" s="111">
        <v>44971</v>
      </c>
      <c r="I1658" t="s">
        <v>253</v>
      </c>
      <c r="K1658" t="s">
        <v>1430</v>
      </c>
      <c r="L1658" t="s">
        <v>1409</v>
      </c>
      <c r="N1658" t="s">
        <v>1444</v>
      </c>
      <c r="O1658" t="s">
        <v>1411</v>
      </c>
      <c r="P1658" t="s">
        <v>254</v>
      </c>
      <c r="Q1658" t="s">
        <v>1412</v>
      </c>
      <c r="R1658" t="s">
        <v>1412</v>
      </c>
      <c r="S1658" t="s">
        <v>1412</v>
      </c>
      <c r="T1658">
        <v>15000</v>
      </c>
      <c r="V1658">
        <v>0</v>
      </c>
      <c r="W1658">
        <v>31.5</v>
      </c>
    </row>
    <row r="1659" spans="1:23">
      <c r="A1659" t="s">
        <v>246</v>
      </c>
      <c r="B1659" t="s">
        <v>2002</v>
      </c>
      <c r="C1659" t="s">
        <v>1802</v>
      </c>
      <c r="D1659" t="s">
        <v>46</v>
      </c>
      <c r="E1659">
        <v>11982187</v>
      </c>
      <c r="F1659">
        <v>44935</v>
      </c>
      <c r="G1659" t="s">
        <v>2005</v>
      </c>
      <c r="H1659" s="111">
        <v>44935</v>
      </c>
      <c r="I1659" t="s">
        <v>263</v>
      </c>
      <c r="K1659" t="s">
        <v>1408</v>
      </c>
      <c r="L1659" t="s">
        <v>1409</v>
      </c>
      <c r="N1659" t="s">
        <v>1425</v>
      </c>
      <c r="O1659" t="s">
        <v>1411</v>
      </c>
      <c r="P1659" t="s">
        <v>252</v>
      </c>
      <c r="S1659" t="s">
        <v>1414</v>
      </c>
      <c r="T1659">
        <v>20000</v>
      </c>
    </row>
    <row r="1660" spans="1:23">
      <c r="A1660" t="s">
        <v>246</v>
      </c>
      <c r="B1660" t="s">
        <v>2002</v>
      </c>
      <c r="C1660" t="s">
        <v>4894</v>
      </c>
      <c r="D1660" t="s">
        <v>46</v>
      </c>
      <c r="E1660">
        <v>12447595</v>
      </c>
      <c r="F1660">
        <v>45050</v>
      </c>
      <c r="G1660" t="s">
        <v>4895</v>
      </c>
      <c r="H1660" s="111">
        <v>45050</v>
      </c>
      <c r="I1660" t="s">
        <v>263</v>
      </c>
      <c r="K1660" t="s">
        <v>1408</v>
      </c>
      <c r="L1660" t="s">
        <v>1409</v>
      </c>
      <c r="N1660" t="s">
        <v>1433</v>
      </c>
      <c r="O1660" t="s">
        <v>1411</v>
      </c>
      <c r="P1660" t="s">
        <v>254</v>
      </c>
      <c r="R1660" t="s">
        <v>1414</v>
      </c>
      <c r="S1660" t="s">
        <v>1412</v>
      </c>
      <c r="T1660">
        <v>10000</v>
      </c>
    </row>
    <row r="1661" spans="1:23">
      <c r="A1661" t="s">
        <v>246</v>
      </c>
      <c r="B1661" t="s">
        <v>2002</v>
      </c>
      <c r="C1661" t="s">
        <v>4460</v>
      </c>
      <c r="D1661" t="s">
        <v>46</v>
      </c>
      <c r="E1661">
        <v>12424517</v>
      </c>
      <c r="F1661">
        <v>45044</v>
      </c>
      <c r="G1661" t="s">
        <v>4896</v>
      </c>
      <c r="H1661" s="111">
        <v>45049</v>
      </c>
      <c r="I1661" t="s">
        <v>253</v>
      </c>
      <c r="K1661" t="s">
        <v>1408</v>
      </c>
      <c r="L1661" t="s">
        <v>1409</v>
      </c>
      <c r="N1661" t="s">
        <v>1421</v>
      </c>
      <c r="O1661" t="s">
        <v>1411</v>
      </c>
      <c r="P1661" t="s">
        <v>252</v>
      </c>
      <c r="Q1661" t="s">
        <v>1412</v>
      </c>
      <c r="R1661" t="s">
        <v>1412</v>
      </c>
      <c r="S1661" t="s">
        <v>1412</v>
      </c>
      <c r="T1661">
        <v>10000</v>
      </c>
      <c r="V1661">
        <v>4907.24</v>
      </c>
      <c r="W1661">
        <v>7322.94</v>
      </c>
    </row>
    <row r="1662" spans="1:23">
      <c r="A1662" t="s">
        <v>246</v>
      </c>
      <c r="B1662" t="s">
        <v>2002</v>
      </c>
      <c r="C1662" t="s">
        <v>1005</v>
      </c>
      <c r="D1662" t="s">
        <v>46</v>
      </c>
      <c r="E1662">
        <v>12189983</v>
      </c>
      <c r="F1662">
        <v>44987</v>
      </c>
      <c r="G1662" t="s">
        <v>4101</v>
      </c>
      <c r="H1662" s="111">
        <v>44987</v>
      </c>
      <c r="I1662" t="s">
        <v>253</v>
      </c>
      <c r="K1662" t="s">
        <v>1408</v>
      </c>
      <c r="L1662" t="s">
        <v>1409</v>
      </c>
      <c r="N1662" t="s">
        <v>1474</v>
      </c>
      <c r="O1662" t="s">
        <v>1411</v>
      </c>
      <c r="P1662" t="s">
        <v>254</v>
      </c>
      <c r="Q1662" t="s">
        <v>1412</v>
      </c>
      <c r="R1662" t="s">
        <v>1412</v>
      </c>
      <c r="S1662" t="s">
        <v>1412</v>
      </c>
      <c r="T1662">
        <v>10000</v>
      </c>
      <c r="V1662">
        <v>5198.6099999999997</v>
      </c>
      <c r="W1662">
        <v>8538.69</v>
      </c>
    </row>
    <row r="1663" spans="1:23">
      <c r="A1663" t="s">
        <v>246</v>
      </c>
      <c r="B1663" t="s">
        <v>2002</v>
      </c>
      <c r="C1663" t="s">
        <v>2706</v>
      </c>
      <c r="D1663" t="s">
        <v>46</v>
      </c>
      <c r="E1663">
        <v>12157987</v>
      </c>
      <c r="F1663">
        <v>44981</v>
      </c>
      <c r="G1663" t="s">
        <v>3129</v>
      </c>
      <c r="H1663" s="111">
        <v>44981</v>
      </c>
      <c r="I1663" t="s">
        <v>253</v>
      </c>
      <c r="K1663" t="s">
        <v>1418</v>
      </c>
      <c r="L1663" t="s">
        <v>1409</v>
      </c>
      <c r="N1663" t="s">
        <v>1474</v>
      </c>
      <c r="O1663" t="s">
        <v>1411</v>
      </c>
      <c r="P1663" t="s">
        <v>254</v>
      </c>
      <c r="Q1663" t="s">
        <v>1412</v>
      </c>
      <c r="R1663" t="s">
        <v>1412</v>
      </c>
      <c r="S1663" t="s">
        <v>1412</v>
      </c>
      <c r="T1663">
        <v>10000</v>
      </c>
      <c r="V1663">
        <v>4066.36</v>
      </c>
      <c r="W1663">
        <v>9637.5499999999993</v>
      </c>
    </row>
    <row r="1664" spans="1:23">
      <c r="A1664" t="s">
        <v>246</v>
      </c>
      <c r="B1664" t="s">
        <v>2002</v>
      </c>
      <c r="C1664" t="s">
        <v>1805</v>
      </c>
      <c r="D1664" t="s">
        <v>46</v>
      </c>
      <c r="E1664">
        <v>12049176</v>
      </c>
      <c r="F1664">
        <v>44952</v>
      </c>
      <c r="G1664" t="s">
        <v>2008</v>
      </c>
      <c r="H1664" s="111">
        <v>44956</v>
      </c>
      <c r="I1664" t="s">
        <v>253</v>
      </c>
      <c r="K1664" t="s">
        <v>1418</v>
      </c>
      <c r="L1664" t="s">
        <v>1409</v>
      </c>
      <c r="N1664" t="s">
        <v>1432</v>
      </c>
      <c r="O1664" t="s">
        <v>1411</v>
      </c>
      <c r="P1664" t="s">
        <v>254</v>
      </c>
      <c r="Q1664" t="s">
        <v>1412</v>
      </c>
      <c r="R1664" t="s">
        <v>1412</v>
      </c>
      <c r="S1664" t="s">
        <v>1412</v>
      </c>
      <c r="T1664">
        <v>15000</v>
      </c>
      <c r="V1664">
        <v>350.5</v>
      </c>
      <c r="W1664">
        <v>3157</v>
      </c>
    </row>
    <row r="1665" spans="1:23">
      <c r="A1665" t="s">
        <v>246</v>
      </c>
      <c r="B1665" t="s">
        <v>1910</v>
      </c>
      <c r="C1665" t="s">
        <v>1691</v>
      </c>
      <c r="D1665" t="s">
        <v>1528</v>
      </c>
      <c r="E1665">
        <v>10765670</v>
      </c>
      <c r="F1665">
        <v>44959</v>
      </c>
      <c r="G1665" t="s">
        <v>3007</v>
      </c>
      <c r="H1665" s="111">
        <v>44959</v>
      </c>
      <c r="I1665" t="s">
        <v>263</v>
      </c>
      <c r="K1665" t="s">
        <v>1430</v>
      </c>
      <c r="L1665" t="s">
        <v>1438</v>
      </c>
      <c r="N1665" t="s">
        <v>1421</v>
      </c>
      <c r="O1665" t="s">
        <v>1411</v>
      </c>
      <c r="P1665" t="s">
        <v>252</v>
      </c>
      <c r="T1665">
        <v>15000</v>
      </c>
    </row>
    <row r="1666" spans="1:23">
      <c r="A1666" t="s">
        <v>246</v>
      </c>
      <c r="B1666" t="s">
        <v>1910</v>
      </c>
      <c r="C1666" t="s">
        <v>1691</v>
      </c>
      <c r="D1666" t="s">
        <v>1528</v>
      </c>
      <c r="E1666">
        <v>10765670</v>
      </c>
      <c r="F1666">
        <v>44959</v>
      </c>
      <c r="G1666" t="s">
        <v>3007</v>
      </c>
      <c r="H1666" s="111">
        <v>44959</v>
      </c>
      <c r="I1666" t="s">
        <v>263</v>
      </c>
      <c r="K1666" t="s">
        <v>1430</v>
      </c>
      <c r="L1666" t="s">
        <v>1409</v>
      </c>
      <c r="N1666" t="s">
        <v>1421</v>
      </c>
      <c r="O1666" t="s">
        <v>1411</v>
      </c>
      <c r="P1666" t="s">
        <v>252</v>
      </c>
      <c r="T1666">
        <v>15000</v>
      </c>
    </row>
    <row r="1667" spans="1:23">
      <c r="A1667" t="s">
        <v>246</v>
      </c>
      <c r="B1667" t="s">
        <v>1910</v>
      </c>
      <c r="C1667" t="s">
        <v>1691</v>
      </c>
      <c r="D1667" t="s">
        <v>1528</v>
      </c>
      <c r="E1667">
        <v>12053741</v>
      </c>
      <c r="F1667">
        <v>44953</v>
      </c>
      <c r="G1667" t="s">
        <v>1911</v>
      </c>
      <c r="H1667" s="111">
        <v>44953</v>
      </c>
      <c r="I1667" t="s">
        <v>253</v>
      </c>
      <c r="K1667" t="s">
        <v>1418</v>
      </c>
      <c r="L1667" t="s">
        <v>1438</v>
      </c>
      <c r="N1667" t="s">
        <v>1470</v>
      </c>
      <c r="O1667" t="s">
        <v>1411</v>
      </c>
      <c r="P1667" t="s">
        <v>254</v>
      </c>
      <c r="Q1667" t="s">
        <v>1412</v>
      </c>
      <c r="R1667" t="s">
        <v>1412</v>
      </c>
      <c r="S1667" t="s">
        <v>1412</v>
      </c>
      <c r="T1667">
        <v>10000</v>
      </c>
    </row>
    <row r="1668" spans="1:23">
      <c r="A1668" t="s">
        <v>246</v>
      </c>
      <c r="B1668" t="s">
        <v>1910</v>
      </c>
      <c r="C1668" t="s">
        <v>1691</v>
      </c>
      <c r="D1668" t="s">
        <v>1528</v>
      </c>
      <c r="E1668">
        <v>12053741</v>
      </c>
      <c r="F1668">
        <v>44953</v>
      </c>
      <c r="G1668" t="s">
        <v>1911</v>
      </c>
      <c r="H1668" s="111">
        <v>44953</v>
      </c>
      <c r="I1668" t="s">
        <v>253</v>
      </c>
      <c r="K1668" t="s">
        <v>1418</v>
      </c>
      <c r="L1668" t="s">
        <v>1409</v>
      </c>
      <c r="N1668" t="s">
        <v>1470</v>
      </c>
      <c r="O1668" t="s">
        <v>1411</v>
      </c>
      <c r="P1668" t="s">
        <v>254</v>
      </c>
      <c r="Q1668" t="s">
        <v>1412</v>
      </c>
      <c r="R1668" t="s">
        <v>1412</v>
      </c>
      <c r="S1668" t="s">
        <v>1412</v>
      </c>
      <c r="T1668">
        <v>10000</v>
      </c>
      <c r="V1668">
        <v>3354.61</v>
      </c>
      <c r="W1668">
        <v>4850</v>
      </c>
    </row>
    <row r="1669" spans="1:23">
      <c r="A1669" t="s">
        <v>246</v>
      </c>
      <c r="B1669" t="s">
        <v>1910</v>
      </c>
      <c r="C1669" t="s">
        <v>1691</v>
      </c>
      <c r="D1669" t="s">
        <v>1528</v>
      </c>
      <c r="E1669">
        <v>12068158</v>
      </c>
      <c r="F1669">
        <v>44958</v>
      </c>
      <c r="G1669" t="s">
        <v>3008</v>
      </c>
      <c r="H1669" s="111">
        <v>44958</v>
      </c>
      <c r="I1669" t="s">
        <v>263</v>
      </c>
      <c r="K1669" t="s">
        <v>1430</v>
      </c>
      <c r="L1669" t="s">
        <v>1409</v>
      </c>
      <c r="N1669" t="s">
        <v>1421</v>
      </c>
      <c r="O1669" t="s">
        <v>1411</v>
      </c>
      <c r="P1669" t="s">
        <v>254</v>
      </c>
      <c r="S1669" t="s">
        <v>1414</v>
      </c>
      <c r="T1669">
        <v>15000</v>
      </c>
    </row>
    <row r="1670" spans="1:23">
      <c r="A1670" t="s">
        <v>246</v>
      </c>
      <c r="B1670" t="s">
        <v>1910</v>
      </c>
      <c r="C1670" t="s">
        <v>1691</v>
      </c>
      <c r="D1670" t="s">
        <v>1528</v>
      </c>
      <c r="E1670">
        <v>12106983</v>
      </c>
      <c r="F1670">
        <v>44965</v>
      </c>
      <c r="G1670" t="s">
        <v>3009</v>
      </c>
      <c r="H1670" s="111">
        <v>44966</v>
      </c>
      <c r="I1670" t="s">
        <v>253</v>
      </c>
      <c r="K1670" t="s">
        <v>1408</v>
      </c>
      <c r="L1670" t="s">
        <v>1409</v>
      </c>
      <c r="N1670" t="s">
        <v>1421</v>
      </c>
      <c r="O1670" t="s">
        <v>1411</v>
      </c>
      <c r="P1670" t="s">
        <v>252</v>
      </c>
      <c r="Q1670" t="s">
        <v>1412</v>
      </c>
      <c r="R1670" t="s">
        <v>1412</v>
      </c>
      <c r="S1670" t="s">
        <v>1412</v>
      </c>
      <c r="T1670">
        <v>30000</v>
      </c>
      <c r="V1670">
        <v>2558.52</v>
      </c>
      <c r="W1670">
        <v>6351.9</v>
      </c>
    </row>
    <row r="1671" spans="1:23">
      <c r="A1671" t="s">
        <v>246</v>
      </c>
      <c r="B1671" t="s">
        <v>42</v>
      </c>
      <c r="C1671" t="s">
        <v>57</v>
      </c>
      <c r="D1671" t="s">
        <v>58</v>
      </c>
      <c r="E1671">
        <v>11800024</v>
      </c>
      <c r="F1671">
        <v>44887</v>
      </c>
      <c r="G1671" t="s">
        <v>1235</v>
      </c>
      <c r="H1671" s="111">
        <v>45138</v>
      </c>
      <c r="I1671" t="s">
        <v>253</v>
      </c>
      <c r="K1671" t="s">
        <v>1418</v>
      </c>
      <c r="L1671" t="s">
        <v>1409</v>
      </c>
      <c r="N1671" t="s">
        <v>1444</v>
      </c>
      <c r="O1671" t="s">
        <v>1411</v>
      </c>
      <c r="P1671" t="s">
        <v>254</v>
      </c>
      <c r="Q1671" t="s">
        <v>1429</v>
      </c>
      <c r="R1671" t="s">
        <v>1429</v>
      </c>
      <c r="S1671" t="s">
        <v>1429</v>
      </c>
      <c r="T1671">
        <v>15000</v>
      </c>
      <c r="V1671">
        <v>1963</v>
      </c>
      <c r="W1671">
        <v>2002.5</v>
      </c>
    </row>
    <row r="1672" spans="1:23">
      <c r="A1672" t="s">
        <v>246</v>
      </c>
      <c r="B1672" t="s">
        <v>42</v>
      </c>
      <c r="C1672" t="s">
        <v>53</v>
      </c>
      <c r="D1672" t="s">
        <v>54</v>
      </c>
      <c r="E1672">
        <v>1739208</v>
      </c>
      <c r="F1672">
        <v>44900</v>
      </c>
      <c r="G1672" t="s">
        <v>1236</v>
      </c>
      <c r="H1672" s="111">
        <v>44900</v>
      </c>
      <c r="I1672" t="s">
        <v>263</v>
      </c>
      <c r="K1672" t="s">
        <v>1418</v>
      </c>
      <c r="L1672" t="s">
        <v>1409</v>
      </c>
      <c r="N1672" t="s">
        <v>1473</v>
      </c>
      <c r="O1672" t="s">
        <v>1411</v>
      </c>
      <c r="P1672" t="s">
        <v>254</v>
      </c>
      <c r="S1672" t="s">
        <v>1414</v>
      </c>
      <c r="T1672">
        <v>15000</v>
      </c>
    </row>
    <row r="1673" spans="1:23">
      <c r="A1673" t="s">
        <v>246</v>
      </c>
      <c r="B1673" t="s">
        <v>42</v>
      </c>
      <c r="C1673" t="s">
        <v>53</v>
      </c>
      <c r="D1673" t="s">
        <v>54</v>
      </c>
      <c r="E1673">
        <v>11865066</v>
      </c>
      <c r="F1673">
        <v>44902</v>
      </c>
      <c r="G1673" t="s">
        <v>1237</v>
      </c>
      <c r="H1673" s="111">
        <v>44902</v>
      </c>
      <c r="I1673" t="s">
        <v>253</v>
      </c>
      <c r="K1673" t="s">
        <v>1408</v>
      </c>
      <c r="L1673" t="s">
        <v>1409</v>
      </c>
      <c r="N1673" t="s">
        <v>1437</v>
      </c>
      <c r="O1673" t="s">
        <v>1411</v>
      </c>
      <c r="P1673" t="s">
        <v>254</v>
      </c>
      <c r="Q1673" t="s">
        <v>1412</v>
      </c>
      <c r="R1673" t="s">
        <v>1412</v>
      </c>
      <c r="S1673" t="s">
        <v>1412</v>
      </c>
      <c r="T1673">
        <v>15000</v>
      </c>
      <c r="V1673">
        <v>323.13</v>
      </c>
      <c r="W1673">
        <v>4923.99</v>
      </c>
    </row>
    <row r="1674" spans="1:23">
      <c r="A1674" t="s">
        <v>246</v>
      </c>
      <c r="B1674" t="s">
        <v>42</v>
      </c>
      <c r="C1674" t="s">
        <v>53</v>
      </c>
      <c r="D1674" t="s">
        <v>54</v>
      </c>
      <c r="E1674">
        <v>11865492</v>
      </c>
      <c r="F1674">
        <v>44902</v>
      </c>
      <c r="G1674" t="s">
        <v>1238</v>
      </c>
      <c r="H1674" s="111">
        <v>44902</v>
      </c>
      <c r="I1674" t="s">
        <v>253</v>
      </c>
      <c r="K1674" t="s">
        <v>1408</v>
      </c>
      <c r="L1674" t="s">
        <v>1409</v>
      </c>
      <c r="N1674" t="s">
        <v>1423</v>
      </c>
      <c r="O1674" t="s">
        <v>1411</v>
      </c>
      <c r="P1674" t="s">
        <v>254</v>
      </c>
      <c r="Q1674" t="s">
        <v>1412</v>
      </c>
      <c r="R1674" t="s">
        <v>1412</v>
      </c>
      <c r="S1674" t="s">
        <v>1412</v>
      </c>
      <c r="T1674">
        <v>100000</v>
      </c>
      <c r="V1674">
        <v>58805.7</v>
      </c>
      <c r="W1674">
        <v>105893.1</v>
      </c>
    </row>
    <row r="1675" spans="1:23">
      <c r="A1675" t="s">
        <v>246</v>
      </c>
      <c r="B1675" t="s">
        <v>42</v>
      </c>
      <c r="C1675" t="s">
        <v>53</v>
      </c>
      <c r="D1675" t="s">
        <v>54</v>
      </c>
      <c r="E1675">
        <v>11869090</v>
      </c>
      <c r="F1675">
        <v>44903</v>
      </c>
      <c r="G1675" t="s">
        <v>1239</v>
      </c>
      <c r="H1675" s="111">
        <v>44903</v>
      </c>
      <c r="I1675" t="s">
        <v>253</v>
      </c>
      <c r="K1675" t="s">
        <v>1408</v>
      </c>
      <c r="L1675" t="s">
        <v>1409</v>
      </c>
      <c r="N1675" t="s">
        <v>1447</v>
      </c>
      <c r="O1675" t="s">
        <v>1411</v>
      </c>
      <c r="P1675" t="s">
        <v>254</v>
      </c>
      <c r="Q1675" t="s">
        <v>1412</v>
      </c>
      <c r="R1675" t="s">
        <v>1412</v>
      </c>
      <c r="S1675" t="s">
        <v>1412</v>
      </c>
      <c r="T1675">
        <v>20000</v>
      </c>
      <c r="V1675">
        <v>0</v>
      </c>
      <c r="W1675">
        <v>9619</v>
      </c>
    </row>
    <row r="1676" spans="1:23">
      <c r="A1676" t="s">
        <v>246</v>
      </c>
      <c r="B1676" t="s">
        <v>42</v>
      </c>
      <c r="C1676" t="s">
        <v>53</v>
      </c>
      <c r="D1676" t="s">
        <v>54</v>
      </c>
      <c r="E1676">
        <v>11869982</v>
      </c>
      <c r="F1676">
        <v>44903</v>
      </c>
      <c r="G1676" t="s">
        <v>1240</v>
      </c>
      <c r="H1676" s="111">
        <v>44903</v>
      </c>
      <c r="I1676" t="s">
        <v>253</v>
      </c>
      <c r="K1676" t="s">
        <v>1408</v>
      </c>
      <c r="L1676" t="s">
        <v>1409</v>
      </c>
      <c r="N1676" t="s">
        <v>1512</v>
      </c>
      <c r="O1676" t="s">
        <v>1411</v>
      </c>
      <c r="P1676" t="s">
        <v>254</v>
      </c>
      <c r="Q1676" t="s">
        <v>1412</v>
      </c>
      <c r="R1676" t="s">
        <v>1412</v>
      </c>
      <c r="S1676" t="s">
        <v>1412</v>
      </c>
      <c r="T1676">
        <v>35000</v>
      </c>
      <c r="V1676">
        <v>11090.89</v>
      </c>
      <c r="W1676">
        <v>25014.6</v>
      </c>
    </row>
    <row r="1677" spans="1:23">
      <c r="A1677" t="s">
        <v>246</v>
      </c>
      <c r="B1677" t="s">
        <v>42</v>
      </c>
      <c r="C1677" t="s">
        <v>53</v>
      </c>
      <c r="D1677" t="s">
        <v>54</v>
      </c>
      <c r="E1677">
        <v>11870605</v>
      </c>
      <c r="F1677">
        <v>44903</v>
      </c>
      <c r="G1677" t="s">
        <v>1241</v>
      </c>
      <c r="H1677" s="111">
        <v>44903</v>
      </c>
      <c r="I1677" t="s">
        <v>263</v>
      </c>
      <c r="K1677" t="s">
        <v>1408</v>
      </c>
      <c r="L1677" t="s">
        <v>5297</v>
      </c>
      <c r="N1677" t="s">
        <v>1420</v>
      </c>
      <c r="O1677" t="s">
        <v>1411</v>
      </c>
      <c r="P1677" t="s">
        <v>252</v>
      </c>
      <c r="T1677">
        <v>35000</v>
      </c>
    </row>
    <row r="1678" spans="1:23">
      <c r="A1678" t="s">
        <v>246</v>
      </c>
      <c r="B1678" t="s">
        <v>42</v>
      </c>
      <c r="C1678" t="s">
        <v>265</v>
      </c>
      <c r="D1678" t="s">
        <v>54</v>
      </c>
      <c r="E1678">
        <v>11861304</v>
      </c>
      <c r="F1678">
        <v>44901</v>
      </c>
      <c r="G1678" t="s">
        <v>1242</v>
      </c>
      <c r="H1678" s="111">
        <v>44901</v>
      </c>
      <c r="I1678" t="s">
        <v>253</v>
      </c>
      <c r="K1678" t="s">
        <v>1408</v>
      </c>
      <c r="L1678" t="s">
        <v>1409</v>
      </c>
      <c r="N1678" t="s">
        <v>1425</v>
      </c>
      <c r="O1678" t="s">
        <v>1411</v>
      </c>
      <c r="P1678" t="s">
        <v>254</v>
      </c>
      <c r="Q1678" t="s">
        <v>1412</v>
      </c>
      <c r="R1678" t="s">
        <v>1412</v>
      </c>
      <c r="S1678" t="s">
        <v>1412</v>
      </c>
      <c r="T1678">
        <v>60000</v>
      </c>
      <c r="V1678">
        <v>21947.200000000001</v>
      </c>
      <c r="W1678">
        <v>44437.21</v>
      </c>
    </row>
    <row r="1679" spans="1:23">
      <c r="A1679" t="s">
        <v>246</v>
      </c>
      <c r="B1679" t="s">
        <v>42</v>
      </c>
      <c r="C1679" t="s">
        <v>265</v>
      </c>
      <c r="D1679" t="s">
        <v>54</v>
      </c>
      <c r="E1679">
        <v>11865105</v>
      </c>
      <c r="F1679">
        <v>44902</v>
      </c>
      <c r="G1679" t="s">
        <v>1244</v>
      </c>
      <c r="H1679" s="111">
        <v>44902</v>
      </c>
      <c r="I1679" t="s">
        <v>282</v>
      </c>
      <c r="K1679" t="s">
        <v>1408</v>
      </c>
      <c r="L1679" t="s">
        <v>1409</v>
      </c>
      <c r="N1679" t="s">
        <v>1431</v>
      </c>
      <c r="O1679" t="s">
        <v>1411</v>
      </c>
      <c r="P1679" t="s">
        <v>252</v>
      </c>
      <c r="T1679">
        <v>15000</v>
      </c>
    </row>
    <row r="1680" spans="1:23">
      <c r="A1680" t="s">
        <v>246</v>
      </c>
      <c r="B1680" t="s">
        <v>417</v>
      </c>
      <c r="C1680" t="s">
        <v>3182</v>
      </c>
      <c r="D1680" t="s">
        <v>46</v>
      </c>
      <c r="E1680">
        <v>12237292</v>
      </c>
      <c r="F1680">
        <v>45000</v>
      </c>
      <c r="G1680" t="s">
        <v>4046</v>
      </c>
      <c r="H1680" s="111">
        <v>45000</v>
      </c>
      <c r="I1680" t="s">
        <v>253</v>
      </c>
      <c r="K1680" t="s">
        <v>1408</v>
      </c>
      <c r="L1680" t="s">
        <v>1409</v>
      </c>
      <c r="N1680" t="s">
        <v>1425</v>
      </c>
      <c r="O1680" t="s">
        <v>1411</v>
      </c>
      <c r="P1680" t="s">
        <v>252</v>
      </c>
      <c r="Q1680" t="s">
        <v>1412</v>
      </c>
      <c r="R1680" t="s">
        <v>1412</v>
      </c>
      <c r="S1680" t="s">
        <v>1412</v>
      </c>
      <c r="T1680">
        <v>10000</v>
      </c>
      <c r="V1680">
        <v>2375.77</v>
      </c>
      <c r="W1680">
        <v>5118.5</v>
      </c>
    </row>
    <row r="1681" spans="1:23">
      <c r="A1681" t="s">
        <v>246</v>
      </c>
      <c r="B1681" t="s">
        <v>417</v>
      </c>
      <c r="C1681" t="s">
        <v>611</v>
      </c>
      <c r="D1681" t="s">
        <v>46</v>
      </c>
      <c r="E1681">
        <v>11702081</v>
      </c>
      <c r="F1681">
        <v>44863</v>
      </c>
      <c r="G1681" t="s">
        <v>612</v>
      </c>
      <c r="H1681" s="111">
        <v>44863</v>
      </c>
      <c r="I1681" t="s">
        <v>263</v>
      </c>
      <c r="K1681" t="s">
        <v>1408</v>
      </c>
      <c r="L1681" t="s">
        <v>1409</v>
      </c>
      <c r="N1681" t="s">
        <v>1425</v>
      </c>
      <c r="O1681" t="s">
        <v>1411</v>
      </c>
      <c r="P1681" t="s">
        <v>252</v>
      </c>
      <c r="R1681" t="s">
        <v>1414</v>
      </c>
      <c r="S1681" t="s">
        <v>1412</v>
      </c>
      <c r="T1681">
        <v>40000</v>
      </c>
    </row>
    <row r="1682" spans="1:23">
      <c r="A1682" t="s">
        <v>246</v>
      </c>
      <c r="B1682" t="s">
        <v>417</v>
      </c>
      <c r="C1682" t="s">
        <v>611</v>
      </c>
      <c r="D1682" t="s">
        <v>46</v>
      </c>
      <c r="E1682">
        <v>11732131</v>
      </c>
      <c r="F1682">
        <v>44869</v>
      </c>
      <c r="G1682" t="s">
        <v>889</v>
      </c>
      <c r="H1682" s="111">
        <v>44869</v>
      </c>
      <c r="I1682" t="s">
        <v>253</v>
      </c>
      <c r="K1682" t="s">
        <v>1408</v>
      </c>
      <c r="L1682" t="s">
        <v>1409</v>
      </c>
      <c r="N1682" t="s">
        <v>1499</v>
      </c>
      <c r="O1682" t="s">
        <v>1411</v>
      </c>
      <c r="P1682" t="s">
        <v>254</v>
      </c>
      <c r="Q1682" t="s">
        <v>1412</v>
      </c>
      <c r="R1682" t="s">
        <v>1412</v>
      </c>
      <c r="S1682" t="s">
        <v>1412</v>
      </c>
      <c r="T1682">
        <v>30000</v>
      </c>
      <c r="V1682">
        <v>0</v>
      </c>
      <c r="W1682">
        <v>12123.78</v>
      </c>
    </row>
    <row r="1683" spans="1:23">
      <c r="A1683" t="s">
        <v>246</v>
      </c>
      <c r="B1683" t="s">
        <v>417</v>
      </c>
      <c r="C1683" t="s">
        <v>611</v>
      </c>
      <c r="D1683" t="s">
        <v>46</v>
      </c>
      <c r="E1683">
        <v>11732894</v>
      </c>
      <c r="F1683">
        <v>44869</v>
      </c>
      <c r="G1683" t="s">
        <v>1973</v>
      </c>
      <c r="H1683" s="111">
        <v>44869</v>
      </c>
      <c r="I1683" t="s">
        <v>263</v>
      </c>
      <c r="K1683" t="s">
        <v>1408</v>
      </c>
      <c r="L1683" t="s">
        <v>1409</v>
      </c>
      <c r="N1683" t="s">
        <v>1499</v>
      </c>
      <c r="O1683" t="s">
        <v>1411</v>
      </c>
      <c r="P1683" t="s">
        <v>254</v>
      </c>
      <c r="R1683" t="s">
        <v>1414</v>
      </c>
      <c r="S1683" t="s">
        <v>1412</v>
      </c>
      <c r="T1683">
        <v>30000</v>
      </c>
    </row>
    <row r="1684" spans="1:23">
      <c r="A1684" t="s">
        <v>246</v>
      </c>
      <c r="B1684" t="s">
        <v>417</v>
      </c>
      <c r="C1684" t="s">
        <v>45</v>
      </c>
      <c r="D1684" t="s">
        <v>46</v>
      </c>
      <c r="E1684">
        <v>1073692</v>
      </c>
      <c r="F1684">
        <v>44838</v>
      </c>
      <c r="G1684" t="s">
        <v>418</v>
      </c>
      <c r="H1684" s="111">
        <v>44838</v>
      </c>
      <c r="I1684" t="s">
        <v>253</v>
      </c>
      <c r="K1684" t="s">
        <v>1430</v>
      </c>
      <c r="L1684" t="s">
        <v>1438</v>
      </c>
      <c r="N1684" t="s">
        <v>1445</v>
      </c>
      <c r="O1684" t="s">
        <v>1411</v>
      </c>
      <c r="P1684" t="s">
        <v>252</v>
      </c>
      <c r="Q1684" t="s">
        <v>1412</v>
      </c>
      <c r="R1684" t="s">
        <v>1412</v>
      </c>
      <c r="S1684" t="s">
        <v>1412</v>
      </c>
      <c r="T1684">
        <v>15000</v>
      </c>
    </row>
    <row r="1685" spans="1:23">
      <c r="A1685" t="s">
        <v>246</v>
      </c>
      <c r="B1685" t="s">
        <v>417</v>
      </c>
      <c r="C1685" t="s">
        <v>45</v>
      </c>
      <c r="D1685" t="s">
        <v>46</v>
      </c>
      <c r="E1685">
        <v>1073692</v>
      </c>
      <c r="F1685">
        <v>44838</v>
      </c>
      <c r="G1685" t="s">
        <v>418</v>
      </c>
      <c r="H1685" s="111">
        <v>44838</v>
      </c>
      <c r="I1685" t="s">
        <v>253</v>
      </c>
      <c r="K1685" t="s">
        <v>1430</v>
      </c>
      <c r="L1685" t="s">
        <v>1409</v>
      </c>
      <c r="N1685" t="s">
        <v>1445</v>
      </c>
      <c r="O1685" t="s">
        <v>1411</v>
      </c>
      <c r="P1685" t="s">
        <v>252</v>
      </c>
      <c r="Q1685" t="s">
        <v>1412</v>
      </c>
      <c r="R1685" t="s">
        <v>1412</v>
      </c>
      <c r="S1685" t="s">
        <v>1412</v>
      </c>
      <c r="T1685">
        <v>15000</v>
      </c>
      <c r="V1685">
        <v>3266.31</v>
      </c>
      <c r="W1685">
        <v>5080.8999999999996</v>
      </c>
    </row>
    <row r="1686" spans="1:23">
      <c r="A1686" t="s">
        <v>246</v>
      </c>
      <c r="B1686" t="s">
        <v>417</v>
      </c>
      <c r="C1686" t="s">
        <v>45</v>
      </c>
      <c r="D1686" t="s">
        <v>46</v>
      </c>
      <c r="E1686">
        <v>1195385</v>
      </c>
      <c r="F1686">
        <v>44972</v>
      </c>
      <c r="G1686" t="s">
        <v>3083</v>
      </c>
      <c r="H1686" s="111">
        <v>44972</v>
      </c>
      <c r="I1686" t="s">
        <v>253</v>
      </c>
      <c r="K1686" t="s">
        <v>1418</v>
      </c>
      <c r="L1686" t="s">
        <v>1409</v>
      </c>
      <c r="N1686" t="s">
        <v>1431</v>
      </c>
      <c r="O1686" t="s">
        <v>1411</v>
      </c>
      <c r="P1686" t="s">
        <v>254</v>
      </c>
      <c r="Q1686" t="s">
        <v>1412</v>
      </c>
      <c r="R1686" t="s">
        <v>1412</v>
      </c>
      <c r="S1686" t="s">
        <v>1412</v>
      </c>
      <c r="T1686">
        <v>30000</v>
      </c>
      <c r="V1686">
        <v>2659.62</v>
      </c>
      <c r="W1686">
        <v>3822.14</v>
      </c>
    </row>
    <row r="1687" spans="1:23">
      <c r="A1687" t="s">
        <v>246</v>
      </c>
      <c r="B1687" t="s">
        <v>417</v>
      </c>
      <c r="C1687" t="s">
        <v>45</v>
      </c>
      <c r="D1687" t="s">
        <v>46</v>
      </c>
      <c r="E1687">
        <v>1199302</v>
      </c>
      <c r="F1687">
        <v>44882</v>
      </c>
      <c r="G1687" t="s">
        <v>890</v>
      </c>
      <c r="H1687" s="111">
        <v>44882</v>
      </c>
      <c r="I1687" t="s">
        <v>282</v>
      </c>
      <c r="K1687" t="s">
        <v>1418</v>
      </c>
      <c r="L1687" t="s">
        <v>1409</v>
      </c>
      <c r="N1687" t="s">
        <v>1453</v>
      </c>
      <c r="O1687" t="s">
        <v>1411</v>
      </c>
      <c r="P1687" t="s">
        <v>254</v>
      </c>
      <c r="S1687" t="s">
        <v>1414</v>
      </c>
      <c r="T1687">
        <v>90000</v>
      </c>
    </row>
    <row r="1688" spans="1:23">
      <c r="A1688" t="s">
        <v>246</v>
      </c>
      <c r="B1688" t="s">
        <v>417</v>
      </c>
      <c r="C1688" t="s">
        <v>45</v>
      </c>
      <c r="D1688" t="s">
        <v>46</v>
      </c>
      <c r="E1688">
        <v>1470105</v>
      </c>
      <c r="F1688">
        <v>44848</v>
      </c>
      <c r="G1688" t="s">
        <v>419</v>
      </c>
      <c r="H1688" s="111">
        <v>44862</v>
      </c>
      <c r="I1688" t="s">
        <v>253</v>
      </c>
      <c r="K1688" t="s">
        <v>1418</v>
      </c>
      <c r="L1688" t="s">
        <v>1409</v>
      </c>
      <c r="N1688" t="s">
        <v>1453</v>
      </c>
      <c r="O1688" t="s">
        <v>1411</v>
      </c>
      <c r="P1688" t="s">
        <v>254</v>
      </c>
      <c r="Q1688" t="s">
        <v>1412</v>
      </c>
      <c r="R1688" t="s">
        <v>1412</v>
      </c>
      <c r="S1688" t="s">
        <v>1412</v>
      </c>
      <c r="T1688">
        <v>50000</v>
      </c>
      <c r="V1688">
        <v>17259.189999999999</v>
      </c>
      <c r="W1688">
        <v>22651.54</v>
      </c>
    </row>
    <row r="1689" spans="1:23">
      <c r="A1689" t="s">
        <v>246</v>
      </c>
      <c r="B1689" t="s">
        <v>417</v>
      </c>
      <c r="C1689" t="s">
        <v>45</v>
      </c>
      <c r="D1689" t="s">
        <v>46</v>
      </c>
      <c r="E1689">
        <v>4431190</v>
      </c>
      <c r="F1689">
        <v>44900</v>
      </c>
      <c r="G1689" t="s">
        <v>1302</v>
      </c>
      <c r="H1689" s="111">
        <v>44900</v>
      </c>
      <c r="I1689" t="s">
        <v>253</v>
      </c>
      <c r="K1689" t="s">
        <v>1418</v>
      </c>
      <c r="L1689" t="s">
        <v>1409</v>
      </c>
      <c r="N1689" t="s">
        <v>1453</v>
      </c>
      <c r="O1689" t="s">
        <v>1411</v>
      </c>
      <c r="P1689" t="s">
        <v>254</v>
      </c>
      <c r="Q1689" t="s">
        <v>1412</v>
      </c>
      <c r="R1689" t="s">
        <v>1412</v>
      </c>
      <c r="S1689" t="s">
        <v>1412</v>
      </c>
      <c r="T1689">
        <v>150000</v>
      </c>
      <c r="V1689">
        <v>51494.41</v>
      </c>
      <c r="W1689">
        <v>114401.9</v>
      </c>
    </row>
    <row r="1690" spans="1:23">
      <c r="A1690" t="s">
        <v>246</v>
      </c>
      <c r="B1690" t="s">
        <v>417</v>
      </c>
      <c r="C1690" t="s">
        <v>45</v>
      </c>
      <c r="D1690" t="s">
        <v>46</v>
      </c>
      <c r="E1690">
        <v>4558756</v>
      </c>
      <c r="F1690">
        <v>44813</v>
      </c>
      <c r="G1690" t="s">
        <v>5304</v>
      </c>
      <c r="H1690" s="111">
        <v>45071</v>
      </c>
      <c r="I1690" t="s">
        <v>282</v>
      </c>
      <c r="K1690" t="s">
        <v>1418</v>
      </c>
      <c r="L1690" t="s">
        <v>1409</v>
      </c>
      <c r="N1690" t="s">
        <v>1431</v>
      </c>
      <c r="O1690" t="s">
        <v>1411</v>
      </c>
      <c r="P1690" t="s">
        <v>254</v>
      </c>
      <c r="Q1690" t="s">
        <v>1414</v>
      </c>
      <c r="R1690" t="s">
        <v>1414</v>
      </c>
      <c r="S1690" t="s">
        <v>1412</v>
      </c>
      <c r="T1690">
        <v>15000</v>
      </c>
    </row>
    <row r="1691" spans="1:23">
      <c r="A1691" t="s">
        <v>246</v>
      </c>
      <c r="B1691" t="s">
        <v>417</v>
      </c>
      <c r="C1691" t="s">
        <v>45</v>
      </c>
      <c r="D1691" t="s">
        <v>46</v>
      </c>
      <c r="E1691">
        <v>4707456</v>
      </c>
      <c r="F1691">
        <v>44812</v>
      </c>
      <c r="G1691" t="s">
        <v>420</v>
      </c>
      <c r="H1691" s="111">
        <v>44812</v>
      </c>
      <c r="I1691" t="s">
        <v>263</v>
      </c>
      <c r="K1691" t="s">
        <v>1418</v>
      </c>
      <c r="L1691" t="s">
        <v>1409</v>
      </c>
      <c r="N1691" t="s">
        <v>1425</v>
      </c>
      <c r="O1691" t="s">
        <v>1411</v>
      </c>
      <c r="P1691" t="s">
        <v>254</v>
      </c>
      <c r="S1691" t="s">
        <v>1414</v>
      </c>
      <c r="T1691">
        <v>15000</v>
      </c>
    </row>
    <row r="1692" spans="1:23">
      <c r="A1692" t="s">
        <v>246</v>
      </c>
      <c r="B1692" t="s">
        <v>417</v>
      </c>
      <c r="C1692" t="s">
        <v>45</v>
      </c>
      <c r="D1692" t="s">
        <v>46</v>
      </c>
      <c r="E1692">
        <v>4707456</v>
      </c>
      <c r="F1692">
        <v>44812</v>
      </c>
      <c r="G1692" t="s">
        <v>420</v>
      </c>
      <c r="H1692" s="111">
        <v>44812</v>
      </c>
      <c r="I1692" t="s">
        <v>263</v>
      </c>
      <c r="K1692" t="s">
        <v>1418</v>
      </c>
      <c r="L1692" t="s">
        <v>5297</v>
      </c>
      <c r="N1692" t="s">
        <v>1425</v>
      </c>
      <c r="O1692" t="s">
        <v>1411</v>
      </c>
      <c r="P1692" t="s">
        <v>254</v>
      </c>
      <c r="S1692" t="s">
        <v>1414</v>
      </c>
      <c r="T1692">
        <v>15000</v>
      </c>
    </row>
    <row r="1693" spans="1:23">
      <c r="A1693" t="s">
        <v>246</v>
      </c>
      <c r="B1693" t="s">
        <v>417</v>
      </c>
      <c r="C1693" t="s">
        <v>45</v>
      </c>
      <c r="D1693" t="s">
        <v>46</v>
      </c>
      <c r="E1693">
        <v>5192480</v>
      </c>
      <c r="F1693">
        <v>44986</v>
      </c>
      <c r="G1693" t="s">
        <v>4047</v>
      </c>
      <c r="H1693" s="111">
        <v>44986</v>
      </c>
      <c r="I1693" t="s">
        <v>253</v>
      </c>
      <c r="K1693" t="s">
        <v>1418</v>
      </c>
      <c r="L1693" t="s">
        <v>1409</v>
      </c>
      <c r="N1693" t="s">
        <v>1432</v>
      </c>
      <c r="O1693" t="s">
        <v>1411</v>
      </c>
      <c r="P1693" t="s">
        <v>254</v>
      </c>
      <c r="Q1693" t="s">
        <v>1412</v>
      </c>
      <c r="R1693" t="s">
        <v>1412</v>
      </c>
      <c r="S1693" t="s">
        <v>1412</v>
      </c>
      <c r="T1693">
        <v>10000</v>
      </c>
      <c r="V1693">
        <v>1361.76</v>
      </c>
      <c r="W1693">
        <v>6318.97</v>
      </c>
    </row>
    <row r="1694" spans="1:23">
      <c r="A1694" t="s">
        <v>246</v>
      </c>
      <c r="B1694" t="s">
        <v>417</v>
      </c>
      <c r="C1694" t="s">
        <v>45</v>
      </c>
      <c r="D1694" t="s">
        <v>46</v>
      </c>
      <c r="E1694">
        <v>9554671</v>
      </c>
      <c r="F1694">
        <v>44992</v>
      </c>
      <c r="G1694" t="s">
        <v>4048</v>
      </c>
      <c r="H1694" s="111">
        <v>44992</v>
      </c>
      <c r="I1694" t="s">
        <v>253</v>
      </c>
      <c r="K1694" t="s">
        <v>1430</v>
      </c>
      <c r="L1694" t="s">
        <v>1409</v>
      </c>
      <c r="N1694" t="s">
        <v>1420</v>
      </c>
      <c r="O1694" t="s">
        <v>1411</v>
      </c>
      <c r="P1694" t="s">
        <v>254</v>
      </c>
      <c r="Q1694" t="s">
        <v>1412</v>
      </c>
      <c r="R1694" t="s">
        <v>1412</v>
      </c>
      <c r="S1694" t="s">
        <v>1412</v>
      </c>
      <c r="T1694">
        <v>10000</v>
      </c>
      <c r="V1694">
        <v>9653.23</v>
      </c>
      <c r="W1694">
        <v>18210.48</v>
      </c>
    </row>
    <row r="1695" spans="1:23">
      <c r="A1695" t="s">
        <v>246</v>
      </c>
      <c r="B1695" t="s">
        <v>417</v>
      </c>
      <c r="C1695" t="s">
        <v>45</v>
      </c>
      <c r="D1695" t="s">
        <v>46</v>
      </c>
      <c r="E1695">
        <v>11003988</v>
      </c>
      <c r="F1695">
        <v>44841</v>
      </c>
      <c r="G1695" t="s">
        <v>421</v>
      </c>
      <c r="H1695" s="111">
        <v>44841</v>
      </c>
      <c r="I1695" t="s">
        <v>253</v>
      </c>
      <c r="K1695" t="s">
        <v>1418</v>
      </c>
      <c r="L1695" t="s">
        <v>1409</v>
      </c>
      <c r="N1695" t="s">
        <v>1453</v>
      </c>
      <c r="O1695" t="s">
        <v>1411</v>
      </c>
      <c r="P1695" t="s">
        <v>254</v>
      </c>
      <c r="Q1695" t="s">
        <v>1412</v>
      </c>
      <c r="R1695" t="s">
        <v>1412</v>
      </c>
      <c r="S1695" t="s">
        <v>1412</v>
      </c>
      <c r="T1695">
        <v>30000</v>
      </c>
      <c r="V1695">
        <v>1371.48</v>
      </c>
      <c r="W1695">
        <v>4567.6400000000003</v>
      </c>
    </row>
    <row r="1696" spans="1:23">
      <c r="A1696" t="s">
        <v>246</v>
      </c>
      <c r="B1696" t="s">
        <v>417</v>
      </c>
      <c r="C1696" t="s">
        <v>45</v>
      </c>
      <c r="D1696" t="s">
        <v>46</v>
      </c>
      <c r="E1696">
        <v>11088091</v>
      </c>
      <c r="F1696">
        <v>45007</v>
      </c>
      <c r="G1696" t="s">
        <v>4049</v>
      </c>
      <c r="H1696" s="111">
        <v>45007</v>
      </c>
      <c r="I1696" t="s">
        <v>263</v>
      </c>
      <c r="K1696" t="s">
        <v>1418</v>
      </c>
      <c r="L1696" t="s">
        <v>1409</v>
      </c>
      <c r="N1696" t="s">
        <v>1431</v>
      </c>
      <c r="O1696" t="s">
        <v>1411</v>
      </c>
      <c r="P1696" t="s">
        <v>252</v>
      </c>
      <c r="S1696" t="s">
        <v>1414</v>
      </c>
      <c r="T1696">
        <v>10000</v>
      </c>
    </row>
    <row r="1697" spans="1:23">
      <c r="A1697" t="s">
        <v>246</v>
      </c>
      <c r="B1697" t="s">
        <v>417</v>
      </c>
      <c r="C1697" t="s">
        <v>45</v>
      </c>
      <c r="D1697" t="s">
        <v>46</v>
      </c>
      <c r="E1697">
        <v>11266838</v>
      </c>
      <c r="F1697">
        <v>44839</v>
      </c>
      <c r="G1697" t="s">
        <v>422</v>
      </c>
      <c r="H1697" s="111">
        <v>44839</v>
      </c>
      <c r="I1697" t="s">
        <v>253</v>
      </c>
      <c r="K1697" t="s">
        <v>1418</v>
      </c>
      <c r="L1697" t="s">
        <v>1438</v>
      </c>
      <c r="N1697" t="s">
        <v>1483</v>
      </c>
      <c r="O1697" t="s">
        <v>1411</v>
      </c>
      <c r="P1697" t="s">
        <v>254</v>
      </c>
      <c r="Q1697" t="s">
        <v>1412</v>
      </c>
      <c r="R1697" t="s">
        <v>1412</v>
      </c>
      <c r="S1697" t="s">
        <v>1412</v>
      </c>
      <c r="T1697">
        <v>15000</v>
      </c>
      <c r="V1697">
        <v>1155.6099999999999</v>
      </c>
      <c r="W1697">
        <v>200</v>
      </c>
    </row>
    <row r="1698" spans="1:23">
      <c r="A1698" t="s">
        <v>246</v>
      </c>
      <c r="B1698" t="s">
        <v>417</v>
      </c>
      <c r="C1698" t="s">
        <v>45</v>
      </c>
      <c r="D1698" t="s">
        <v>46</v>
      </c>
      <c r="E1698">
        <v>11266838</v>
      </c>
      <c r="F1698">
        <v>44839</v>
      </c>
      <c r="G1698" t="s">
        <v>422</v>
      </c>
      <c r="H1698" s="111">
        <v>44839</v>
      </c>
      <c r="I1698" t="s">
        <v>253</v>
      </c>
      <c r="K1698" t="s">
        <v>1418</v>
      </c>
      <c r="L1698" t="s">
        <v>1409</v>
      </c>
      <c r="N1698" t="s">
        <v>1483</v>
      </c>
      <c r="O1698" t="s">
        <v>1411</v>
      </c>
      <c r="P1698" t="s">
        <v>254</v>
      </c>
      <c r="Q1698" t="s">
        <v>1412</v>
      </c>
      <c r="R1698" t="s">
        <v>1412</v>
      </c>
      <c r="S1698" t="s">
        <v>1412</v>
      </c>
      <c r="T1698">
        <v>15000</v>
      </c>
      <c r="V1698">
        <v>1155.6099999999999</v>
      </c>
      <c r="W1698">
        <v>2079.5</v>
      </c>
    </row>
    <row r="1699" spans="1:23">
      <c r="A1699" t="s">
        <v>246</v>
      </c>
      <c r="B1699" t="s">
        <v>417</v>
      </c>
      <c r="C1699" t="s">
        <v>45</v>
      </c>
      <c r="D1699" t="s">
        <v>46</v>
      </c>
      <c r="E1699">
        <v>11301477</v>
      </c>
      <c r="F1699">
        <v>44804</v>
      </c>
      <c r="G1699" t="s">
        <v>423</v>
      </c>
      <c r="H1699" s="111">
        <v>44804</v>
      </c>
      <c r="I1699" t="s">
        <v>253</v>
      </c>
      <c r="K1699" t="s">
        <v>1408</v>
      </c>
      <c r="L1699" t="s">
        <v>1409</v>
      </c>
      <c r="N1699" t="s">
        <v>1440</v>
      </c>
      <c r="O1699" t="s">
        <v>1411</v>
      </c>
      <c r="P1699" t="s">
        <v>252</v>
      </c>
      <c r="Q1699" t="s">
        <v>1412</v>
      </c>
      <c r="R1699" t="s">
        <v>1412</v>
      </c>
      <c r="S1699" t="s">
        <v>1412</v>
      </c>
      <c r="T1699">
        <v>15000</v>
      </c>
      <c r="V1699">
        <v>151.77000000000001</v>
      </c>
      <c r="W1699">
        <v>302.10000000000002</v>
      </c>
    </row>
    <row r="1700" spans="1:23">
      <c r="A1700" t="s">
        <v>246</v>
      </c>
      <c r="B1700" t="s">
        <v>417</v>
      </c>
      <c r="C1700" t="s">
        <v>45</v>
      </c>
      <c r="D1700" t="s">
        <v>46</v>
      </c>
      <c r="E1700">
        <v>11357267</v>
      </c>
      <c r="F1700">
        <v>44812</v>
      </c>
      <c r="G1700" t="s">
        <v>424</v>
      </c>
      <c r="H1700" s="111">
        <v>44813</v>
      </c>
      <c r="I1700" t="s">
        <v>282</v>
      </c>
      <c r="K1700" t="s">
        <v>1408</v>
      </c>
      <c r="L1700" t="s">
        <v>1409</v>
      </c>
      <c r="N1700" t="s">
        <v>1432</v>
      </c>
      <c r="O1700" t="s">
        <v>1411</v>
      </c>
      <c r="P1700" t="s">
        <v>254</v>
      </c>
      <c r="T1700">
        <v>18000</v>
      </c>
    </row>
    <row r="1701" spans="1:23">
      <c r="A1701" t="s">
        <v>246</v>
      </c>
      <c r="B1701" t="s">
        <v>417</v>
      </c>
      <c r="C1701" t="s">
        <v>45</v>
      </c>
      <c r="D1701" t="s">
        <v>46</v>
      </c>
      <c r="E1701">
        <v>11374105</v>
      </c>
      <c r="F1701">
        <v>44812</v>
      </c>
      <c r="G1701" t="s">
        <v>425</v>
      </c>
      <c r="H1701" s="111">
        <v>44812</v>
      </c>
      <c r="I1701" t="s">
        <v>263</v>
      </c>
      <c r="K1701" t="s">
        <v>1408</v>
      </c>
      <c r="L1701" t="s">
        <v>1409</v>
      </c>
      <c r="N1701" t="s">
        <v>1485</v>
      </c>
      <c r="O1701" t="s">
        <v>1411</v>
      </c>
      <c r="P1701" t="s">
        <v>254</v>
      </c>
      <c r="R1701" t="s">
        <v>1414</v>
      </c>
      <c r="S1701" t="s">
        <v>1412</v>
      </c>
      <c r="T1701">
        <v>15000</v>
      </c>
    </row>
    <row r="1702" spans="1:23">
      <c r="A1702" t="s">
        <v>246</v>
      </c>
      <c r="B1702" t="s">
        <v>417</v>
      </c>
      <c r="C1702" t="s">
        <v>45</v>
      </c>
      <c r="D1702" t="s">
        <v>46</v>
      </c>
      <c r="E1702">
        <v>11383727</v>
      </c>
      <c r="F1702">
        <v>44813</v>
      </c>
      <c r="G1702" t="s">
        <v>426</v>
      </c>
      <c r="H1702" s="111">
        <v>44813</v>
      </c>
      <c r="I1702" t="s">
        <v>282</v>
      </c>
      <c r="K1702" t="s">
        <v>1408</v>
      </c>
      <c r="L1702" t="s">
        <v>1409</v>
      </c>
      <c r="N1702" t="s">
        <v>1420</v>
      </c>
      <c r="O1702" t="s">
        <v>1411</v>
      </c>
      <c r="P1702" t="s">
        <v>252</v>
      </c>
      <c r="T1702">
        <v>15000</v>
      </c>
    </row>
    <row r="1703" spans="1:23">
      <c r="A1703" t="s">
        <v>246</v>
      </c>
      <c r="B1703" t="s">
        <v>417</v>
      </c>
      <c r="C1703" t="s">
        <v>45</v>
      </c>
      <c r="D1703" t="s">
        <v>46</v>
      </c>
      <c r="E1703">
        <v>11471494</v>
      </c>
      <c r="F1703">
        <v>44868</v>
      </c>
      <c r="G1703" t="s">
        <v>891</v>
      </c>
      <c r="H1703" s="111">
        <v>44868</v>
      </c>
      <c r="I1703" t="s">
        <v>263</v>
      </c>
      <c r="K1703" t="s">
        <v>1408</v>
      </c>
      <c r="L1703" t="s">
        <v>1409</v>
      </c>
      <c r="N1703" t="s">
        <v>1456</v>
      </c>
      <c r="O1703" t="s">
        <v>1411</v>
      </c>
      <c r="P1703" t="s">
        <v>254</v>
      </c>
      <c r="T1703">
        <v>30000</v>
      </c>
    </row>
    <row r="1704" spans="1:23">
      <c r="A1704" t="s">
        <v>246</v>
      </c>
      <c r="B1704" t="s">
        <v>417</v>
      </c>
      <c r="C1704" t="s">
        <v>45</v>
      </c>
      <c r="D1704" t="s">
        <v>46</v>
      </c>
      <c r="E1704">
        <v>11491369</v>
      </c>
      <c r="F1704">
        <v>44827</v>
      </c>
      <c r="G1704" t="s">
        <v>427</v>
      </c>
      <c r="H1704" s="111">
        <v>44827</v>
      </c>
      <c r="I1704" t="s">
        <v>253</v>
      </c>
      <c r="K1704" t="s">
        <v>1418</v>
      </c>
      <c r="L1704" t="s">
        <v>1438</v>
      </c>
      <c r="N1704" t="s">
        <v>1431</v>
      </c>
      <c r="O1704" t="s">
        <v>1411</v>
      </c>
      <c r="P1704" t="s">
        <v>254</v>
      </c>
      <c r="Q1704" t="s">
        <v>1412</v>
      </c>
      <c r="R1704" t="s">
        <v>1412</v>
      </c>
      <c r="S1704" t="s">
        <v>1412</v>
      </c>
      <c r="T1704">
        <v>15000</v>
      </c>
    </row>
    <row r="1705" spans="1:23">
      <c r="A1705" t="s">
        <v>246</v>
      </c>
      <c r="B1705" t="s">
        <v>417</v>
      </c>
      <c r="C1705" t="s">
        <v>45</v>
      </c>
      <c r="D1705" t="s">
        <v>46</v>
      </c>
      <c r="E1705">
        <v>11491369</v>
      </c>
      <c r="F1705">
        <v>44827</v>
      </c>
      <c r="G1705" t="s">
        <v>427</v>
      </c>
      <c r="H1705" s="111">
        <v>44827</v>
      </c>
      <c r="I1705" t="s">
        <v>253</v>
      </c>
      <c r="K1705" t="s">
        <v>1418</v>
      </c>
      <c r="L1705" t="s">
        <v>1409</v>
      </c>
      <c r="N1705" t="s">
        <v>1431</v>
      </c>
      <c r="O1705" t="s">
        <v>1411</v>
      </c>
      <c r="P1705" t="s">
        <v>254</v>
      </c>
      <c r="Q1705" t="s">
        <v>1412</v>
      </c>
      <c r="R1705" t="s">
        <v>1412</v>
      </c>
      <c r="S1705" t="s">
        <v>1412</v>
      </c>
      <c r="T1705">
        <v>15000</v>
      </c>
      <c r="V1705">
        <v>1951.23</v>
      </c>
      <c r="W1705">
        <v>5655.8</v>
      </c>
    </row>
    <row r="1706" spans="1:23">
      <c r="A1706" t="s">
        <v>246</v>
      </c>
      <c r="B1706" t="s">
        <v>417</v>
      </c>
      <c r="C1706" t="s">
        <v>45</v>
      </c>
      <c r="D1706" t="s">
        <v>46</v>
      </c>
      <c r="E1706">
        <v>11512648</v>
      </c>
      <c r="F1706">
        <v>44924</v>
      </c>
      <c r="G1706" t="s">
        <v>1304</v>
      </c>
      <c r="H1706" s="111">
        <v>44924</v>
      </c>
      <c r="I1706" t="s">
        <v>253</v>
      </c>
      <c r="K1706" t="s">
        <v>1418</v>
      </c>
      <c r="L1706" t="s">
        <v>1409</v>
      </c>
      <c r="N1706" t="s">
        <v>1444</v>
      </c>
      <c r="O1706" t="s">
        <v>1411</v>
      </c>
      <c r="P1706" t="s">
        <v>254</v>
      </c>
      <c r="Q1706" t="s">
        <v>1412</v>
      </c>
      <c r="R1706" t="s">
        <v>1412</v>
      </c>
      <c r="S1706" t="s">
        <v>1412</v>
      </c>
      <c r="T1706">
        <v>150000</v>
      </c>
      <c r="V1706">
        <v>9397.85</v>
      </c>
      <c r="W1706">
        <v>21002.74</v>
      </c>
    </row>
    <row r="1707" spans="1:23">
      <c r="A1707" t="s">
        <v>246</v>
      </c>
      <c r="B1707" t="s">
        <v>417</v>
      </c>
      <c r="C1707" t="s">
        <v>45</v>
      </c>
      <c r="D1707" t="s">
        <v>46</v>
      </c>
      <c r="E1707">
        <v>11513160</v>
      </c>
      <c r="F1707">
        <v>45015</v>
      </c>
      <c r="G1707" t="s">
        <v>4050</v>
      </c>
      <c r="H1707" s="111">
        <v>45015</v>
      </c>
      <c r="I1707" t="s">
        <v>253</v>
      </c>
      <c r="K1707" t="s">
        <v>1408</v>
      </c>
      <c r="L1707" t="s">
        <v>1409</v>
      </c>
      <c r="N1707" t="s">
        <v>1439</v>
      </c>
      <c r="O1707" t="s">
        <v>1411</v>
      </c>
      <c r="P1707" t="s">
        <v>252</v>
      </c>
      <c r="Q1707" t="s">
        <v>1412</v>
      </c>
      <c r="R1707" t="s">
        <v>1412</v>
      </c>
      <c r="S1707" t="s">
        <v>1412</v>
      </c>
      <c r="T1707">
        <v>10000</v>
      </c>
      <c r="V1707">
        <v>6989.45</v>
      </c>
      <c r="W1707">
        <v>12609.5</v>
      </c>
    </row>
    <row r="1708" spans="1:23">
      <c r="A1708" t="s">
        <v>246</v>
      </c>
      <c r="B1708" t="s">
        <v>417</v>
      </c>
      <c r="C1708" t="s">
        <v>45</v>
      </c>
      <c r="D1708" t="s">
        <v>46</v>
      </c>
      <c r="E1708">
        <v>11513430</v>
      </c>
      <c r="F1708">
        <v>44830</v>
      </c>
      <c r="G1708" t="s">
        <v>428</v>
      </c>
      <c r="H1708" s="111">
        <v>44830</v>
      </c>
      <c r="I1708" t="s">
        <v>253</v>
      </c>
      <c r="K1708" t="s">
        <v>1408</v>
      </c>
      <c r="L1708" t="s">
        <v>1409</v>
      </c>
      <c r="N1708" t="s">
        <v>1440</v>
      </c>
      <c r="O1708" t="s">
        <v>1411</v>
      </c>
      <c r="P1708" t="s">
        <v>252</v>
      </c>
      <c r="Q1708" t="s">
        <v>1412</v>
      </c>
      <c r="R1708" t="s">
        <v>1412</v>
      </c>
      <c r="S1708" t="s">
        <v>1412</v>
      </c>
      <c r="T1708">
        <v>15000</v>
      </c>
      <c r="V1708">
        <v>3304.86</v>
      </c>
      <c r="W1708">
        <v>5422.83</v>
      </c>
    </row>
    <row r="1709" spans="1:23">
      <c r="A1709" t="s">
        <v>246</v>
      </c>
      <c r="B1709" t="s">
        <v>417</v>
      </c>
      <c r="C1709" t="s">
        <v>45</v>
      </c>
      <c r="D1709" t="s">
        <v>46</v>
      </c>
      <c r="E1709">
        <v>11521700</v>
      </c>
      <c r="F1709">
        <v>44874</v>
      </c>
      <c r="G1709" t="s">
        <v>892</v>
      </c>
      <c r="H1709" s="111">
        <v>44874</v>
      </c>
      <c r="I1709" t="s">
        <v>253</v>
      </c>
      <c r="K1709" t="s">
        <v>1408</v>
      </c>
      <c r="L1709" t="s">
        <v>1438</v>
      </c>
      <c r="N1709" t="s">
        <v>1434</v>
      </c>
      <c r="O1709" t="s">
        <v>1411</v>
      </c>
      <c r="P1709" t="s">
        <v>252</v>
      </c>
      <c r="Q1709" t="s">
        <v>1412</v>
      </c>
      <c r="R1709" t="s">
        <v>1412</v>
      </c>
      <c r="S1709" t="s">
        <v>1412</v>
      </c>
      <c r="T1709">
        <v>15000</v>
      </c>
      <c r="V1709">
        <v>10992.42</v>
      </c>
      <c r="W1709">
        <v>1174</v>
      </c>
    </row>
    <row r="1710" spans="1:23">
      <c r="A1710" t="s">
        <v>246</v>
      </c>
      <c r="B1710" t="s">
        <v>417</v>
      </c>
      <c r="C1710" t="s">
        <v>45</v>
      </c>
      <c r="D1710" t="s">
        <v>46</v>
      </c>
      <c r="E1710">
        <v>11521700</v>
      </c>
      <c r="F1710">
        <v>44874</v>
      </c>
      <c r="G1710" t="s">
        <v>892</v>
      </c>
      <c r="H1710" s="111">
        <v>44874</v>
      </c>
      <c r="I1710" t="s">
        <v>253</v>
      </c>
      <c r="K1710" t="s">
        <v>1408</v>
      </c>
      <c r="L1710" t="s">
        <v>1409</v>
      </c>
      <c r="N1710" t="s">
        <v>1434</v>
      </c>
      <c r="O1710" t="s">
        <v>1411</v>
      </c>
      <c r="P1710" t="s">
        <v>252</v>
      </c>
      <c r="Q1710" t="s">
        <v>1412</v>
      </c>
      <c r="R1710" t="s">
        <v>1412</v>
      </c>
      <c r="S1710" t="s">
        <v>1412</v>
      </c>
      <c r="T1710">
        <v>15000</v>
      </c>
      <c r="V1710">
        <v>10992.42</v>
      </c>
      <c r="W1710">
        <v>10541</v>
      </c>
    </row>
    <row r="1711" spans="1:23">
      <c r="A1711" t="s">
        <v>246</v>
      </c>
      <c r="B1711" t="s">
        <v>417</v>
      </c>
      <c r="C1711" t="s">
        <v>45</v>
      </c>
      <c r="D1711" t="s">
        <v>46</v>
      </c>
      <c r="E1711">
        <v>11561346</v>
      </c>
      <c r="F1711">
        <v>44837</v>
      </c>
      <c r="G1711" t="s">
        <v>429</v>
      </c>
      <c r="H1711" s="111">
        <v>44837</v>
      </c>
      <c r="I1711" t="s">
        <v>253</v>
      </c>
      <c r="K1711" t="s">
        <v>1408</v>
      </c>
      <c r="L1711" t="s">
        <v>1409</v>
      </c>
      <c r="N1711" t="s">
        <v>1470</v>
      </c>
      <c r="O1711" t="s">
        <v>1411</v>
      </c>
      <c r="P1711" t="s">
        <v>252</v>
      </c>
      <c r="Q1711" t="s">
        <v>1412</v>
      </c>
      <c r="R1711" t="s">
        <v>1412</v>
      </c>
      <c r="S1711" t="s">
        <v>1412</v>
      </c>
      <c r="T1711">
        <v>15000</v>
      </c>
      <c r="V1711">
        <v>3559.44</v>
      </c>
      <c r="W1711">
        <v>4955.8999999999996</v>
      </c>
    </row>
    <row r="1712" spans="1:23">
      <c r="A1712" t="s">
        <v>246</v>
      </c>
      <c r="B1712" t="s">
        <v>417</v>
      </c>
      <c r="C1712" t="s">
        <v>45</v>
      </c>
      <c r="D1712" t="s">
        <v>46</v>
      </c>
      <c r="E1712">
        <v>11592904</v>
      </c>
      <c r="F1712">
        <v>44844</v>
      </c>
      <c r="G1712" t="s">
        <v>430</v>
      </c>
      <c r="H1712" s="111">
        <v>44844</v>
      </c>
      <c r="I1712" t="s">
        <v>282</v>
      </c>
      <c r="K1712" t="s">
        <v>1430</v>
      </c>
      <c r="L1712" t="s">
        <v>1409</v>
      </c>
      <c r="N1712" t="s">
        <v>1453</v>
      </c>
      <c r="O1712" t="s">
        <v>1411</v>
      </c>
      <c r="P1712" t="s">
        <v>254</v>
      </c>
      <c r="S1712" t="s">
        <v>1414</v>
      </c>
      <c r="T1712">
        <v>30000</v>
      </c>
    </row>
    <row r="1713" spans="1:23">
      <c r="A1713" t="s">
        <v>246</v>
      </c>
      <c r="B1713" t="s">
        <v>417</v>
      </c>
      <c r="C1713" t="s">
        <v>45</v>
      </c>
      <c r="D1713" t="s">
        <v>46</v>
      </c>
      <c r="E1713">
        <v>11598947</v>
      </c>
      <c r="F1713">
        <v>44845</v>
      </c>
      <c r="G1713" t="s">
        <v>431</v>
      </c>
      <c r="H1713" s="111">
        <v>44845</v>
      </c>
      <c r="I1713" t="s">
        <v>253</v>
      </c>
      <c r="K1713" t="s">
        <v>1408</v>
      </c>
      <c r="L1713" t="s">
        <v>1409</v>
      </c>
      <c r="N1713" t="s">
        <v>1431</v>
      </c>
      <c r="O1713" t="s">
        <v>1411</v>
      </c>
      <c r="P1713" t="s">
        <v>254</v>
      </c>
      <c r="Q1713" t="s">
        <v>1412</v>
      </c>
      <c r="R1713" t="s">
        <v>1412</v>
      </c>
      <c r="S1713" t="s">
        <v>1412</v>
      </c>
      <c r="T1713">
        <v>15000</v>
      </c>
      <c r="V1713">
        <v>1766.14</v>
      </c>
      <c r="W1713">
        <v>4887.5</v>
      </c>
    </row>
    <row r="1714" spans="1:23">
      <c r="A1714" t="s">
        <v>246</v>
      </c>
      <c r="B1714" t="s">
        <v>417</v>
      </c>
      <c r="C1714" t="s">
        <v>45</v>
      </c>
      <c r="D1714" t="s">
        <v>46</v>
      </c>
      <c r="E1714">
        <v>11717471</v>
      </c>
      <c r="F1714">
        <v>44866</v>
      </c>
      <c r="G1714" t="s">
        <v>893</v>
      </c>
      <c r="H1714" s="111">
        <v>44866</v>
      </c>
      <c r="I1714" t="s">
        <v>253</v>
      </c>
      <c r="K1714" t="s">
        <v>1430</v>
      </c>
      <c r="L1714" t="s">
        <v>1409</v>
      </c>
      <c r="N1714" t="s">
        <v>1444</v>
      </c>
      <c r="O1714" t="s">
        <v>1411</v>
      </c>
      <c r="P1714" t="s">
        <v>254</v>
      </c>
      <c r="Q1714" t="s">
        <v>1412</v>
      </c>
      <c r="R1714" t="s">
        <v>1412</v>
      </c>
      <c r="S1714" t="s">
        <v>1412</v>
      </c>
      <c r="T1714">
        <v>15000</v>
      </c>
      <c r="V1714">
        <v>0</v>
      </c>
      <c r="W1714">
        <v>75.28</v>
      </c>
    </row>
    <row r="1715" spans="1:23">
      <c r="A1715" t="s">
        <v>246</v>
      </c>
      <c r="B1715" t="s">
        <v>417</v>
      </c>
      <c r="C1715" t="s">
        <v>45</v>
      </c>
      <c r="D1715" t="s">
        <v>46</v>
      </c>
      <c r="E1715">
        <v>11727053</v>
      </c>
      <c r="F1715">
        <v>44868</v>
      </c>
      <c r="G1715" t="s">
        <v>894</v>
      </c>
      <c r="H1715" s="111">
        <v>44868</v>
      </c>
      <c r="I1715" t="s">
        <v>263</v>
      </c>
      <c r="K1715" t="s">
        <v>1408</v>
      </c>
      <c r="L1715" t="s">
        <v>1409</v>
      </c>
      <c r="N1715" t="s">
        <v>1439</v>
      </c>
      <c r="O1715" t="s">
        <v>1411</v>
      </c>
      <c r="P1715" t="s">
        <v>254</v>
      </c>
      <c r="Q1715" t="s">
        <v>1414</v>
      </c>
      <c r="R1715" t="s">
        <v>1414</v>
      </c>
      <c r="S1715" t="s">
        <v>1412</v>
      </c>
      <c r="T1715">
        <v>15000</v>
      </c>
    </row>
    <row r="1716" spans="1:23">
      <c r="A1716" t="s">
        <v>246</v>
      </c>
      <c r="B1716" t="s">
        <v>417</v>
      </c>
      <c r="C1716" t="s">
        <v>45</v>
      </c>
      <c r="D1716" t="s">
        <v>46</v>
      </c>
      <c r="E1716">
        <v>11756503</v>
      </c>
      <c r="F1716">
        <v>44875</v>
      </c>
      <c r="G1716" t="s">
        <v>896</v>
      </c>
      <c r="H1716" s="111">
        <v>44875</v>
      </c>
      <c r="I1716" t="s">
        <v>253</v>
      </c>
      <c r="K1716" t="s">
        <v>1430</v>
      </c>
      <c r="L1716" t="s">
        <v>1409</v>
      </c>
      <c r="N1716" t="s">
        <v>1421</v>
      </c>
      <c r="O1716" t="s">
        <v>1411</v>
      </c>
      <c r="P1716" t="s">
        <v>254</v>
      </c>
      <c r="Q1716" t="s">
        <v>1412</v>
      </c>
      <c r="R1716" t="s">
        <v>1412</v>
      </c>
      <c r="S1716" t="s">
        <v>1412</v>
      </c>
      <c r="T1716">
        <v>15000</v>
      </c>
      <c r="V1716">
        <v>1037.8800000000001</v>
      </c>
      <c r="W1716">
        <v>3844.8</v>
      </c>
    </row>
    <row r="1717" spans="1:23">
      <c r="A1717" t="s">
        <v>246</v>
      </c>
      <c r="B1717" t="s">
        <v>417</v>
      </c>
      <c r="C1717" t="s">
        <v>45</v>
      </c>
      <c r="D1717" t="s">
        <v>46</v>
      </c>
      <c r="E1717">
        <v>11760049</v>
      </c>
      <c r="F1717">
        <v>44879</v>
      </c>
      <c r="G1717" t="s">
        <v>897</v>
      </c>
      <c r="H1717" s="111">
        <v>44879</v>
      </c>
      <c r="I1717" t="s">
        <v>253</v>
      </c>
      <c r="K1717" t="s">
        <v>1408</v>
      </c>
      <c r="L1717" t="s">
        <v>1409</v>
      </c>
      <c r="N1717" t="s">
        <v>1410</v>
      </c>
      <c r="O1717" t="s">
        <v>1411</v>
      </c>
      <c r="P1717" t="s">
        <v>254</v>
      </c>
      <c r="Q1717" t="s">
        <v>1412</v>
      </c>
      <c r="R1717" t="s">
        <v>1412</v>
      </c>
      <c r="S1717" t="s">
        <v>1412</v>
      </c>
      <c r="T1717">
        <v>30000</v>
      </c>
      <c r="V1717">
        <v>8991.7900000000009</v>
      </c>
      <c r="W1717">
        <v>30174.29</v>
      </c>
    </row>
    <row r="1718" spans="1:23">
      <c r="A1718" t="s">
        <v>246</v>
      </c>
      <c r="B1718" t="s">
        <v>417</v>
      </c>
      <c r="C1718" t="s">
        <v>45</v>
      </c>
      <c r="D1718" t="s">
        <v>46</v>
      </c>
      <c r="E1718">
        <v>11771390</v>
      </c>
      <c r="F1718">
        <v>44881</v>
      </c>
      <c r="G1718" t="s">
        <v>898</v>
      </c>
      <c r="H1718" s="111">
        <v>44881</v>
      </c>
      <c r="I1718" t="s">
        <v>253</v>
      </c>
      <c r="K1718" t="s">
        <v>1408</v>
      </c>
      <c r="L1718" t="s">
        <v>1409</v>
      </c>
      <c r="N1718" t="s">
        <v>1421</v>
      </c>
      <c r="O1718" t="s">
        <v>1411</v>
      </c>
      <c r="P1718" t="s">
        <v>252</v>
      </c>
      <c r="Q1718" t="s">
        <v>1412</v>
      </c>
      <c r="R1718" t="s">
        <v>1412</v>
      </c>
      <c r="S1718" t="s">
        <v>1412</v>
      </c>
      <c r="T1718">
        <v>15000</v>
      </c>
      <c r="V1718">
        <v>1947.76</v>
      </c>
      <c r="W1718">
        <v>3015</v>
      </c>
    </row>
    <row r="1719" spans="1:23">
      <c r="A1719" t="s">
        <v>246</v>
      </c>
      <c r="B1719" t="s">
        <v>417</v>
      </c>
      <c r="C1719" t="s">
        <v>45</v>
      </c>
      <c r="D1719" t="s">
        <v>46</v>
      </c>
      <c r="E1719">
        <v>11785027</v>
      </c>
      <c r="F1719">
        <v>44887</v>
      </c>
      <c r="G1719" t="s">
        <v>899</v>
      </c>
      <c r="H1719" s="111">
        <v>44887</v>
      </c>
      <c r="I1719" t="s">
        <v>253</v>
      </c>
      <c r="K1719" t="s">
        <v>1408</v>
      </c>
      <c r="L1719" t="s">
        <v>1409</v>
      </c>
      <c r="N1719" t="s">
        <v>1432</v>
      </c>
      <c r="O1719" t="s">
        <v>1411</v>
      </c>
      <c r="P1719" t="s">
        <v>252</v>
      </c>
      <c r="Q1719" t="s">
        <v>1412</v>
      </c>
      <c r="R1719" t="s">
        <v>1412</v>
      </c>
      <c r="S1719" t="s">
        <v>1412</v>
      </c>
      <c r="T1719">
        <v>30000</v>
      </c>
      <c r="V1719">
        <v>499.19</v>
      </c>
      <c r="W1719">
        <v>2532.15</v>
      </c>
    </row>
    <row r="1720" spans="1:23">
      <c r="A1720" t="s">
        <v>246</v>
      </c>
      <c r="B1720" t="s">
        <v>417</v>
      </c>
      <c r="C1720" t="s">
        <v>45</v>
      </c>
      <c r="D1720" t="s">
        <v>46</v>
      </c>
      <c r="E1720">
        <v>11786248</v>
      </c>
      <c r="F1720">
        <v>44883</v>
      </c>
      <c r="G1720" t="s">
        <v>900</v>
      </c>
      <c r="H1720" s="111">
        <v>44883</v>
      </c>
      <c r="I1720" t="s">
        <v>253</v>
      </c>
      <c r="K1720" t="s">
        <v>1408</v>
      </c>
      <c r="L1720" t="s">
        <v>1409</v>
      </c>
      <c r="N1720" t="s">
        <v>1469</v>
      </c>
      <c r="O1720" t="s">
        <v>1411</v>
      </c>
      <c r="P1720" t="s">
        <v>252</v>
      </c>
      <c r="Q1720" t="s">
        <v>1412</v>
      </c>
      <c r="R1720" t="s">
        <v>1412</v>
      </c>
      <c r="S1720" t="s">
        <v>1412</v>
      </c>
      <c r="T1720">
        <v>15000</v>
      </c>
      <c r="V1720">
        <v>2712.91</v>
      </c>
      <c r="W1720">
        <v>5294</v>
      </c>
    </row>
    <row r="1721" spans="1:23">
      <c r="A1721" t="s">
        <v>246</v>
      </c>
      <c r="B1721" t="s">
        <v>417</v>
      </c>
      <c r="C1721" t="s">
        <v>45</v>
      </c>
      <c r="D1721" t="s">
        <v>46</v>
      </c>
      <c r="E1721">
        <v>11792725</v>
      </c>
      <c r="F1721">
        <v>44886</v>
      </c>
      <c r="G1721" t="s">
        <v>1523</v>
      </c>
      <c r="H1721" s="111">
        <v>44886</v>
      </c>
      <c r="I1721" t="s">
        <v>253</v>
      </c>
      <c r="K1721" t="s">
        <v>1408</v>
      </c>
      <c r="L1721" t="s">
        <v>1409</v>
      </c>
      <c r="N1721" t="s">
        <v>1473</v>
      </c>
      <c r="O1721" t="s">
        <v>1411</v>
      </c>
      <c r="P1721" t="s">
        <v>252</v>
      </c>
      <c r="Q1721" t="s">
        <v>1412</v>
      </c>
      <c r="R1721" t="s">
        <v>1412</v>
      </c>
      <c r="S1721" t="s">
        <v>1412</v>
      </c>
      <c r="T1721">
        <v>15000</v>
      </c>
      <c r="V1721">
        <v>233.79</v>
      </c>
      <c r="W1721">
        <v>450</v>
      </c>
    </row>
    <row r="1722" spans="1:23">
      <c r="A1722" t="s">
        <v>246</v>
      </c>
      <c r="B1722" t="s">
        <v>417</v>
      </c>
      <c r="C1722" t="s">
        <v>45</v>
      </c>
      <c r="D1722" t="s">
        <v>46</v>
      </c>
      <c r="E1722">
        <v>11806871</v>
      </c>
      <c r="F1722">
        <v>44890</v>
      </c>
      <c r="G1722" t="s">
        <v>901</v>
      </c>
      <c r="H1722" s="111">
        <v>44890</v>
      </c>
      <c r="I1722" t="s">
        <v>253</v>
      </c>
      <c r="K1722" t="s">
        <v>1408</v>
      </c>
      <c r="L1722" t="s">
        <v>1409</v>
      </c>
      <c r="N1722" t="s">
        <v>1486</v>
      </c>
      <c r="O1722" t="s">
        <v>1411</v>
      </c>
      <c r="P1722" t="s">
        <v>252</v>
      </c>
      <c r="Q1722" t="s">
        <v>1412</v>
      </c>
      <c r="R1722" t="s">
        <v>1412</v>
      </c>
      <c r="S1722" t="s">
        <v>1412</v>
      </c>
      <c r="T1722">
        <v>15000</v>
      </c>
      <c r="V1722">
        <v>369.92</v>
      </c>
      <c r="W1722">
        <v>765.5</v>
      </c>
    </row>
    <row r="1723" spans="1:23">
      <c r="A1723" t="s">
        <v>246</v>
      </c>
      <c r="B1723" t="s">
        <v>417</v>
      </c>
      <c r="C1723" t="s">
        <v>45</v>
      </c>
      <c r="D1723" t="s">
        <v>46</v>
      </c>
      <c r="E1723">
        <v>11818041</v>
      </c>
      <c r="F1723">
        <v>44890</v>
      </c>
      <c r="G1723" t="s">
        <v>902</v>
      </c>
      <c r="H1723" s="111">
        <v>44890</v>
      </c>
      <c r="I1723" t="s">
        <v>263</v>
      </c>
      <c r="K1723" t="s">
        <v>1408</v>
      </c>
      <c r="L1723" t="s">
        <v>1409</v>
      </c>
      <c r="N1723" t="s">
        <v>1495</v>
      </c>
      <c r="O1723" t="s">
        <v>1411</v>
      </c>
      <c r="P1723" t="s">
        <v>252</v>
      </c>
      <c r="S1723" t="s">
        <v>1414</v>
      </c>
      <c r="T1723">
        <v>15000</v>
      </c>
    </row>
    <row r="1724" spans="1:23">
      <c r="A1724" t="s">
        <v>246</v>
      </c>
      <c r="B1724" t="s">
        <v>417</v>
      </c>
      <c r="C1724" t="s">
        <v>45</v>
      </c>
      <c r="D1724" t="s">
        <v>46</v>
      </c>
      <c r="E1724">
        <v>11818215</v>
      </c>
      <c r="F1724">
        <v>44890</v>
      </c>
      <c r="G1724" t="s">
        <v>903</v>
      </c>
      <c r="H1724" s="111">
        <v>44890</v>
      </c>
      <c r="I1724" t="s">
        <v>282</v>
      </c>
      <c r="K1724" t="s">
        <v>1408</v>
      </c>
      <c r="L1724" t="s">
        <v>1409</v>
      </c>
      <c r="N1724" t="s">
        <v>1410</v>
      </c>
      <c r="O1724" t="s">
        <v>1411</v>
      </c>
      <c r="P1724" t="s">
        <v>252</v>
      </c>
      <c r="S1724" t="s">
        <v>1414</v>
      </c>
      <c r="T1724">
        <v>15000</v>
      </c>
    </row>
    <row r="1725" spans="1:23">
      <c r="A1725" t="s">
        <v>246</v>
      </c>
      <c r="B1725" t="s">
        <v>417</v>
      </c>
      <c r="C1725" t="s">
        <v>45</v>
      </c>
      <c r="D1725" t="s">
        <v>46</v>
      </c>
      <c r="E1725">
        <v>11888040</v>
      </c>
      <c r="F1725">
        <v>44909</v>
      </c>
      <c r="G1725" t="s">
        <v>1401</v>
      </c>
      <c r="H1725" s="111">
        <v>44909</v>
      </c>
      <c r="I1725" t="s">
        <v>253</v>
      </c>
      <c r="K1725" t="s">
        <v>1430</v>
      </c>
      <c r="L1725" t="s">
        <v>1438</v>
      </c>
      <c r="N1725" t="s">
        <v>1473</v>
      </c>
      <c r="O1725" t="s">
        <v>1411</v>
      </c>
      <c r="P1725" t="s">
        <v>254</v>
      </c>
      <c r="Q1725" t="s">
        <v>1412</v>
      </c>
      <c r="R1725" t="s">
        <v>1412</v>
      </c>
      <c r="S1725" t="s">
        <v>1412</v>
      </c>
      <c r="T1725">
        <v>60000</v>
      </c>
    </row>
    <row r="1726" spans="1:23">
      <c r="A1726" t="s">
        <v>246</v>
      </c>
      <c r="B1726" t="s">
        <v>417</v>
      </c>
      <c r="C1726" t="s">
        <v>45</v>
      </c>
      <c r="D1726" t="s">
        <v>46</v>
      </c>
      <c r="E1726">
        <v>11888040</v>
      </c>
      <c r="F1726">
        <v>44909</v>
      </c>
      <c r="G1726" t="s">
        <v>1401</v>
      </c>
      <c r="H1726" s="111">
        <v>44909</v>
      </c>
      <c r="I1726" t="s">
        <v>253</v>
      </c>
      <c r="K1726" t="s">
        <v>1430</v>
      </c>
      <c r="L1726" t="s">
        <v>1409</v>
      </c>
      <c r="N1726" t="s">
        <v>1473</v>
      </c>
      <c r="O1726" t="s">
        <v>1411</v>
      </c>
      <c r="P1726" t="s">
        <v>254</v>
      </c>
      <c r="Q1726" t="s">
        <v>1412</v>
      </c>
      <c r="R1726" t="s">
        <v>1412</v>
      </c>
      <c r="S1726" t="s">
        <v>1412</v>
      </c>
      <c r="T1726">
        <v>60000</v>
      </c>
      <c r="V1726">
        <v>3082.31</v>
      </c>
      <c r="W1726">
        <v>5206</v>
      </c>
    </row>
    <row r="1727" spans="1:23">
      <c r="A1727" t="s">
        <v>246</v>
      </c>
      <c r="B1727" t="s">
        <v>417</v>
      </c>
      <c r="C1727" t="s">
        <v>45</v>
      </c>
      <c r="D1727" t="s">
        <v>46</v>
      </c>
      <c r="E1727">
        <v>11932904</v>
      </c>
      <c r="F1727">
        <v>44922</v>
      </c>
      <c r="G1727" t="s">
        <v>1307</v>
      </c>
      <c r="H1727" s="111">
        <v>44922</v>
      </c>
      <c r="I1727" t="s">
        <v>263</v>
      </c>
      <c r="K1727" t="s">
        <v>1408</v>
      </c>
      <c r="L1727" t="s">
        <v>1409</v>
      </c>
      <c r="N1727" t="s">
        <v>1436</v>
      </c>
      <c r="O1727" t="s">
        <v>1411</v>
      </c>
      <c r="P1727" t="s">
        <v>252</v>
      </c>
      <c r="T1727">
        <v>15000</v>
      </c>
    </row>
    <row r="1728" spans="1:23">
      <c r="A1728" t="s">
        <v>246</v>
      </c>
      <c r="B1728" t="s">
        <v>417</v>
      </c>
      <c r="C1728" t="s">
        <v>45</v>
      </c>
      <c r="D1728" t="s">
        <v>46</v>
      </c>
      <c r="E1728">
        <v>11933086</v>
      </c>
      <c r="F1728">
        <v>44921</v>
      </c>
      <c r="G1728" t="s">
        <v>1308</v>
      </c>
      <c r="H1728" s="111">
        <v>44921</v>
      </c>
      <c r="I1728" t="s">
        <v>263</v>
      </c>
      <c r="K1728" t="s">
        <v>1408</v>
      </c>
      <c r="L1728" t="s">
        <v>1409</v>
      </c>
      <c r="N1728" t="s">
        <v>1413</v>
      </c>
      <c r="O1728" t="s">
        <v>1411</v>
      </c>
      <c r="P1728" t="s">
        <v>252</v>
      </c>
      <c r="S1728" t="s">
        <v>1414</v>
      </c>
      <c r="T1728">
        <v>15000</v>
      </c>
    </row>
    <row r="1729" spans="1:23">
      <c r="A1729" t="s">
        <v>246</v>
      </c>
      <c r="B1729" t="s">
        <v>417</v>
      </c>
      <c r="C1729" t="s">
        <v>45</v>
      </c>
      <c r="D1729" t="s">
        <v>46</v>
      </c>
      <c r="E1729">
        <v>11952250</v>
      </c>
      <c r="F1729">
        <v>44925</v>
      </c>
      <c r="G1729" t="s">
        <v>1402</v>
      </c>
      <c r="H1729" s="111">
        <v>44925</v>
      </c>
      <c r="I1729" t="s">
        <v>253</v>
      </c>
      <c r="K1729" t="s">
        <v>1408</v>
      </c>
      <c r="L1729" t="s">
        <v>1409</v>
      </c>
      <c r="N1729" t="s">
        <v>1433</v>
      </c>
      <c r="O1729" t="s">
        <v>1411</v>
      </c>
      <c r="P1729" t="s">
        <v>254</v>
      </c>
      <c r="Q1729" t="s">
        <v>1412</v>
      </c>
      <c r="R1729" t="s">
        <v>1412</v>
      </c>
      <c r="S1729" t="s">
        <v>1412</v>
      </c>
      <c r="T1729">
        <v>60000</v>
      </c>
      <c r="V1729">
        <v>3325.09</v>
      </c>
      <c r="W1729">
        <v>13453.9</v>
      </c>
    </row>
    <row r="1730" spans="1:23">
      <c r="A1730" t="s">
        <v>246</v>
      </c>
      <c r="B1730" t="s">
        <v>417</v>
      </c>
      <c r="C1730" t="s">
        <v>45</v>
      </c>
      <c r="D1730" t="s">
        <v>46</v>
      </c>
      <c r="E1730">
        <v>12044533</v>
      </c>
      <c r="F1730">
        <v>44951</v>
      </c>
      <c r="G1730" t="s">
        <v>1975</v>
      </c>
      <c r="H1730" s="111">
        <v>44951</v>
      </c>
      <c r="I1730" t="s">
        <v>253</v>
      </c>
      <c r="K1730" t="s">
        <v>1408</v>
      </c>
      <c r="L1730" t="s">
        <v>1409</v>
      </c>
      <c r="N1730" t="s">
        <v>1444</v>
      </c>
      <c r="O1730" t="s">
        <v>1411</v>
      </c>
      <c r="P1730" t="s">
        <v>254</v>
      </c>
      <c r="Q1730" t="s">
        <v>1412</v>
      </c>
      <c r="R1730" t="s">
        <v>1412</v>
      </c>
      <c r="S1730" t="s">
        <v>1412</v>
      </c>
      <c r="T1730">
        <v>60000</v>
      </c>
      <c r="V1730">
        <v>753.53</v>
      </c>
      <c r="W1730">
        <v>2442.89</v>
      </c>
    </row>
    <row r="1731" spans="1:23">
      <c r="A1731" t="s">
        <v>246</v>
      </c>
      <c r="B1731" t="s">
        <v>417</v>
      </c>
      <c r="C1731" t="s">
        <v>45</v>
      </c>
      <c r="D1731" t="s">
        <v>46</v>
      </c>
      <c r="E1731">
        <v>12079800</v>
      </c>
      <c r="F1731">
        <v>44958</v>
      </c>
      <c r="G1731" t="s">
        <v>3084</v>
      </c>
      <c r="H1731" s="111">
        <v>44958</v>
      </c>
      <c r="I1731" t="s">
        <v>282</v>
      </c>
      <c r="K1731" t="s">
        <v>1430</v>
      </c>
      <c r="L1731" t="s">
        <v>1409</v>
      </c>
      <c r="N1731" t="s">
        <v>1494</v>
      </c>
      <c r="O1731" t="s">
        <v>1411</v>
      </c>
      <c r="P1731" t="s">
        <v>254</v>
      </c>
      <c r="S1731" t="s">
        <v>1414</v>
      </c>
      <c r="T1731">
        <v>10000</v>
      </c>
    </row>
    <row r="1732" spans="1:23">
      <c r="A1732" t="s">
        <v>246</v>
      </c>
      <c r="B1732" t="s">
        <v>417</v>
      </c>
      <c r="C1732" t="s">
        <v>45</v>
      </c>
      <c r="D1732" t="s">
        <v>46</v>
      </c>
      <c r="E1732">
        <v>12148814</v>
      </c>
      <c r="F1732">
        <v>44994</v>
      </c>
      <c r="G1732" t="s">
        <v>4051</v>
      </c>
      <c r="H1732" s="111">
        <v>44994</v>
      </c>
      <c r="I1732" t="s">
        <v>253</v>
      </c>
      <c r="K1732" t="s">
        <v>1408</v>
      </c>
      <c r="L1732" t="s">
        <v>1409</v>
      </c>
      <c r="N1732" t="s">
        <v>1425</v>
      </c>
      <c r="O1732" t="s">
        <v>1411</v>
      </c>
      <c r="P1732" t="s">
        <v>252</v>
      </c>
      <c r="Q1732" t="s">
        <v>1412</v>
      </c>
      <c r="R1732" t="s">
        <v>1412</v>
      </c>
      <c r="S1732" t="s">
        <v>1412</v>
      </c>
      <c r="T1732">
        <v>300000</v>
      </c>
      <c r="V1732">
        <v>0</v>
      </c>
      <c r="W1732">
        <v>140.43</v>
      </c>
    </row>
    <row r="1733" spans="1:23">
      <c r="A1733" t="s">
        <v>246</v>
      </c>
      <c r="B1733" t="s">
        <v>417</v>
      </c>
      <c r="C1733" t="s">
        <v>45</v>
      </c>
      <c r="D1733" t="s">
        <v>46</v>
      </c>
      <c r="E1733">
        <v>12175633</v>
      </c>
      <c r="F1733">
        <v>44987</v>
      </c>
      <c r="G1733" t="s">
        <v>4052</v>
      </c>
      <c r="H1733" s="111">
        <v>44987</v>
      </c>
      <c r="I1733" t="s">
        <v>253</v>
      </c>
      <c r="K1733" t="s">
        <v>1408</v>
      </c>
      <c r="L1733" t="s">
        <v>1409</v>
      </c>
      <c r="N1733" t="s">
        <v>1410</v>
      </c>
      <c r="O1733" t="s">
        <v>1411</v>
      </c>
      <c r="P1733" t="s">
        <v>252</v>
      </c>
      <c r="Q1733" t="s">
        <v>1412</v>
      </c>
      <c r="R1733" t="s">
        <v>1412</v>
      </c>
      <c r="S1733" t="s">
        <v>1412</v>
      </c>
      <c r="T1733">
        <v>10000</v>
      </c>
      <c r="V1733">
        <v>0</v>
      </c>
      <c r="W1733">
        <v>6104.57</v>
      </c>
    </row>
    <row r="1734" spans="1:23">
      <c r="A1734" t="s">
        <v>246</v>
      </c>
      <c r="B1734" t="s">
        <v>417</v>
      </c>
      <c r="C1734" t="s">
        <v>45</v>
      </c>
      <c r="D1734" t="s">
        <v>46</v>
      </c>
      <c r="E1734">
        <v>12175667</v>
      </c>
      <c r="F1734">
        <v>44985</v>
      </c>
      <c r="G1734" t="s">
        <v>3085</v>
      </c>
      <c r="H1734" s="111">
        <v>44985</v>
      </c>
      <c r="I1734" t="s">
        <v>282</v>
      </c>
      <c r="K1734" t="s">
        <v>1408</v>
      </c>
      <c r="L1734" t="s">
        <v>1409</v>
      </c>
      <c r="N1734" t="s">
        <v>1410</v>
      </c>
      <c r="O1734" t="s">
        <v>1411</v>
      </c>
      <c r="P1734" t="s">
        <v>252</v>
      </c>
      <c r="Q1734" t="s">
        <v>1414</v>
      </c>
      <c r="R1734" t="s">
        <v>1414</v>
      </c>
      <c r="S1734" t="s">
        <v>1412</v>
      </c>
      <c r="T1734">
        <v>10000</v>
      </c>
    </row>
    <row r="1735" spans="1:23">
      <c r="A1735" t="s">
        <v>246</v>
      </c>
      <c r="B1735" t="s">
        <v>417</v>
      </c>
      <c r="C1735" t="s">
        <v>45</v>
      </c>
      <c r="D1735" t="s">
        <v>46</v>
      </c>
      <c r="E1735">
        <v>12200971</v>
      </c>
      <c r="F1735">
        <v>45016</v>
      </c>
      <c r="G1735" t="s">
        <v>4053</v>
      </c>
      <c r="H1735" s="111">
        <v>45016</v>
      </c>
      <c r="I1735" t="s">
        <v>263</v>
      </c>
      <c r="K1735" t="s">
        <v>1408</v>
      </c>
      <c r="L1735" t="s">
        <v>1409</v>
      </c>
      <c r="N1735" t="s">
        <v>1413</v>
      </c>
      <c r="O1735" t="s">
        <v>1411</v>
      </c>
      <c r="P1735" t="s">
        <v>252</v>
      </c>
      <c r="S1735" t="s">
        <v>1414</v>
      </c>
      <c r="T1735">
        <v>10000</v>
      </c>
    </row>
    <row r="1736" spans="1:23">
      <c r="A1736" t="s">
        <v>246</v>
      </c>
      <c r="B1736" t="s">
        <v>417</v>
      </c>
      <c r="C1736" t="s">
        <v>45</v>
      </c>
      <c r="D1736" t="s">
        <v>46</v>
      </c>
      <c r="E1736">
        <v>12201711</v>
      </c>
      <c r="F1736">
        <v>44992</v>
      </c>
      <c r="G1736" t="s">
        <v>4054</v>
      </c>
      <c r="H1736" s="111">
        <v>44992</v>
      </c>
      <c r="I1736" t="s">
        <v>282</v>
      </c>
      <c r="K1736" t="s">
        <v>1408</v>
      </c>
      <c r="L1736" t="s">
        <v>1409</v>
      </c>
      <c r="N1736" t="s">
        <v>1485</v>
      </c>
      <c r="O1736" t="s">
        <v>1411</v>
      </c>
      <c r="P1736" t="s">
        <v>252</v>
      </c>
      <c r="S1736" t="s">
        <v>1414</v>
      </c>
      <c r="T1736">
        <v>10000</v>
      </c>
    </row>
    <row r="1737" spans="1:23">
      <c r="A1737" t="s">
        <v>246</v>
      </c>
      <c r="B1737" t="s">
        <v>417</v>
      </c>
      <c r="C1737" t="s">
        <v>45</v>
      </c>
      <c r="D1737" t="s">
        <v>46</v>
      </c>
      <c r="E1737">
        <v>12213987</v>
      </c>
      <c r="F1737">
        <v>44994</v>
      </c>
      <c r="G1737" t="s">
        <v>4055</v>
      </c>
      <c r="H1737" s="111">
        <v>44994</v>
      </c>
      <c r="I1737" t="s">
        <v>282</v>
      </c>
      <c r="K1737" t="s">
        <v>1408</v>
      </c>
      <c r="L1737" t="s">
        <v>1409</v>
      </c>
      <c r="N1737" t="s">
        <v>1465</v>
      </c>
      <c r="O1737" t="s">
        <v>1411</v>
      </c>
      <c r="P1737" t="s">
        <v>252</v>
      </c>
      <c r="Q1737" t="s">
        <v>1414</v>
      </c>
      <c r="R1737" t="s">
        <v>1414</v>
      </c>
      <c r="S1737" t="s">
        <v>1412</v>
      </c>
      <c r="T1737">
        <v>10000</v>
      </c>
    </row>
    <row r="1738" spans="1:23">
      <c r="A1738" t="s">
        <v>246</v>
      </c>
      <c r="B1738" t="s">
        <v>417</v>
      </c>
      <c r="C1738" t="s">
        <v>45</v>
      </c>
      <c r="D1738" t="s">
        <v>46</v>
      </c>
      <c r="E1738">
        <v>12216249</v>
      </c>
      <c r="F1738">
        <v>44994</v>
      </c>
      <c r="G1738" t="s">
        <v>4056</v>
      </c>
      <c r="H1738" s="111">
        <v>44994</v>
      </c>
      <c r="I1738" t="s">
        <v>253</v>
      </c>
      <c r="K1738" t="s">
        <v>1430</v>
      </c>
      <c r="L1738" t="s">
        <v>1438</v>
      </c>
      <c r="N1738" t="s">
        <v>1425</v>
      </c>
      <c r="O1738" t="s">
        <v>1411</v>
      </c>
      <c r="P1738" t="s">
        <v>254</v>
      </c>
      <c r="Q1738" t="s">
        <v>1412</v>
      </c>
      <c r="R1738" t="s">
        <v>1412</v>
      </c>
      <c r="S1738" t="s">
        <v>1412</v>
      </c>
      <c r="T1738">
        <v>10000</v>
      </c>
    </row>
    <row r="1739" spans="1:23">
      <c r="A1739" t="s">
        <v>246</v>
      </c>
      <c r="B1739" t="s">
        <v>417</v>
      </c>
      <c r="C1739" t="s">
        <v>45</v>
      </c>
      <c r="D1739" t="s">
        <v>46</v>
      </c>
      <c r="E1739">
        <v>12216249</v>
      </c>
      <c r="F1739">
        <v>44994</v>
      </c>
      <c r="G1739" t="s">
        <v>4056</v>
      </c>
      <c r="H1739" s="111">
        <v>44994</v>
      </c>
      <c r="I1739" t="s">
        <v>253</v>
      </c>
      <c r="K1739" t="s">
        <v>1430</v>
      </c>
      <c r="L1739" t="s">
        <v>1409</v>
      </c>
      <c r="N1739" t="s">
        <v>1425</v>
      </c>
      <c r="O1739" t="s">
        <v>1411</v>
      </c>
      <c r="P1739" t="s">
        <v>254</v>
      </c>
      <c r="Q1739" t="s">
        <v>1412</v>
      </c>
      <c r="R1739" t="s">
        <v>1412</v>
      </c>
      <c r="S1739" t="s">
        <v>1412</v>
      </c>
      <c r="T1739">
        <v>10000</v>
      </c>
    </row>
    <row r="1740" spans="1:23">
      <c r="A1740" t="s">
        <v>246</v>
      </c>
      <c r="B1740" t="s">
        <v>417</v>
      </c>
      <c r="C1740" t="s">
        <v>45</v>
      </c>
      <c r="D1740" t="s">
        <v>46</v>
      </c>
      <c r="E1740">
        <v>12216249</v>
      </c>
      <c r="F1740">
        <v>44994</v>
      </c>
      <c r="G1740" t="s">
        <v>4056</v>
      </c>
      <c r="H1740" s="111">
        <v>44994</v>
      </c>
      <c r="I1740" t="s">
        <v>253</v>
      </c>
      <c r="K1740" t="s">
        <v>1430</v>
      </c>
      <c r="L1740" t="s">
        <v>5297</v>
      </c>
      <c r="N1740" t="s">
        <v>1425</v>
      </c>
      <c r="O1740" t="s">
        <v>1411</v>
      </c>
      <c r="P1740" t="s">
        <v>254</v>
      </c>
      <c r="Q1740" t="s">
        <v>1412</v>
      </c>
      <c r="R1740" t="s">
        <v>1412</v>
      </c>
      <c r="S1740" t="s">
        <v>1412</v>
      </c>
      <c r="T1740">
        <v>10000</v>
      </c>
      <c r="V1740">
        <v>13.68</v>
      </c>
      <c r="W1740">
        <v>107.99</v>
      </c>
    </row>
    <row r="1741" spans="1:23">
      <c r="A1741" t="s">
        <v>246</v>
      </c>
      <c r="B1741" t="s">
        <v>417</v>
      </c>
      <c r="C1741" t="s">
        <v>45</v>
      </c>
      <c r="D1741" t="s">
        <v>46</v>
      </c>
      <c r="E1741">
        <v>12255412</v>
      </c>
      <c r="F1741">
        <v>45005</v>
      </c>
      <c r="G1741" t="s">
        <v>4059</v>
      </c>
      <c r="H1741" s="111">
        <v>45005</v>
      </c>
      <c r="I1741" t="s">
        <v>282</v>
      </c>
      <c r="K1741" t="s">
        <v>1408</v>
      </c>
      <c r="L1741" t="s">
        <v>1409</v>
      </c>
      <c r="N1741" t="s">
        <v>1466</v>
      </c>
      <c r="O1741" t="s">
        <v>1411</v>
      </c>
      <c r="P1741" t="s">
        <v>252</v>
      </c>
      <c r="Q1741" t="s">
        <v>1414</v>
      </c>
      <c r="R1741" t="s">
        <v>1414</v>
      </c>
      <c r="S1741" t="s">
        <v>1412</v>
      </c>
      <c r="T1741">
        <v>10000</v>
      </c>
    </row>
    <row r="1742" spans="1:23">
      <c r="A1742" t="s">
        <v>246</v>
      </c>
      <c r="B1742" t="s">
        <v>417</v>
      </c>
      <c r="C1742" t="s">
        <v>45</v>
      </c>
      <c r="D1742" t="s">
        <v>46</v>
      </c>
      <c r="E1742">
        <v>12273552</v>
      </c>
      <c r="F1742">
        <v>45010</v>
      </c>
      <c r="G1742" t="s">
        <v>4060</v>
      </c>
      <c r="H1742" s="111">
        <v>45010</v>
      </c>
      <c r="I1742" t="s">
        <v>253</v>
      </c>
      <c r="K1742" t="s">
        <v>1408</v>
      </c>
      <c r="L1742" t="s">
        <v>1409</v>
      </c>
      <c r="N1742" t="s">
        <v>1413</v>
      </c>
      <c r="O1742" t="s">
        <v>1411</v>
      </c>
      <c r="P1742" t="s">
        <v>254</v>
      </c>
      <c r="Q1742" t="s">
        <v>1412</v>
      </c>
      <c r="R1742" t="s">
        <v>1412</v>
      </c>
      <c r="S1742" t="s">
        <v>1412</v>
      </c>
      <c r="T1742">
        <v>10000</v>
      </c>
      <c r="V1742">
        <v>212.24</v>
      </c>
      <c r="W1742">
        <v>581.79999999999995</v>
      </c>
    </row>
    <row r="1743" spans="1:23">
      <c r="A1743" t="s">
        <v>246</v>
      </c>
      <c r="B1743" t="s">
        <v>417</v>
      </c>
      <c r="C1743" t="s">
        <v>45</v>
      </c>
      <c r="D1743" t="s">
        <v>46</v>
      </c>
      <c r="E1743">
        <v>12276432</v>
      </c>
      <c r="F1743">
        <v>45009</v>
      </c>
      <c r="G1743" t="s">
        <v>4061</v>
      </c>
      <c r="H1743" s="111">
        <v>45009</v>
      </c>
      <c r="I1743" t="s">
        <v>253</v>
      </c>
      <c r="K1743" t="s">
        <v>1418</v>
      </c>
      <c r="L1743" t="s">
        <v>1409</v>
      </c>
      <c r="N1743" t="s">
        <v>1419</v>
      </c>
      <c r="O1743" t="s">
        <v>1411</v>
      </c>
      <c r="P1743" t="s">
        <v>254</v>
      </c>
      <c r="Q1743" t="s">
        <v>1412</v>
      </c>
      <c r="R1743" t="s">
        <v>1412</v>
      </c>
      <c r="S1743" t="s">
        <v>1412</v>
      </c>
      <c r="T1743">
        <v>30000</v>
      </c>
      <c r="V1743">
        <v>8652.52</v>
      </c>
      <c r="W1743">
        <v>13486</v>
      </c>
    </row>
    <row r="1744" spans="1:23">
      <c r="A1744" t="s">
        <v>246</v>
      </c>
      <c r="B1744" t="s">
        <v>417</v>
      </c>
      <c r="C1744" t="s">
        <v>45</v>
      </c>
      <c r="D1744" t="s">
        <v>46</v>
      </c>
      <c r="E1744">
        <v>12282733</v>
      </c>
      <c r="F1744">
        <v>45012</v>
      </c>
      <c r="G1744" t="s">
        <v>4062</v>
      </c>
      <c r="H1744" s="111">
        <v>45012</v>
      </c>
      <c r="I1744" t="s">
        <v>263</v>
      </c>
      <c r="K1744" t="s">
        <v>1408</v>
      </c>
      <c r="L1744" t="s">
        <v>1409</v>
      </c>
      <c r="N1744" t="s">
        <v>1421</v>
      </c>
      <c r="O1744" t="s">
        <v>1411</v>
      </c>
      <c r="P1744" t="s">
        <v>254</v>
      </c>
      <c r="R1744" t="s">
        <v>1414</v>
      </c>
      <c r="S1744" t="s">
        <v>1412</v>
      </c>
      <c r="T1744">
        <v>10000</v>
      </c>
    </row>
    <row r="1745" spans="1:23">
      <c r="A1745" t="s">
        <v>246</v>
      </c>
      <c r="B1745" t="s">
        <v>417</v>
      </c>
      <c r="C1745" t="s">
        <v>45</v>
      </c>
      <c r="D1745" t="s">
        <v>46</v>
      </c>
      <c r="E1745">
        <v>12298717</v>
      </c>
      <c r="F1745">
        <v>45014</v>
      </c>
      <c r="G1745" t="s">
        <v>4063</v>
      </c>
      <c r="H1745" s="111">
        <v>45014</v>
      </c>
      <c r="I1745" t="s">
        <v>253</v>
      </c>
      <c r="K1745" t="s">
        <v>1408</v>
      </c>
      <c r="L1745" t="s">
        <v>1409</v>
      </c>
      <c r="N1745" t="s">
        <v>1432</v>
      </c>
      <c r="O1745" t="s">
        <v>1411</v>
      </c>
      <c r="P1745" t="s">
        <v>254</v>
      </c>
      <c r="Q1745" t="s">
        <v>1412</v>
      </c>
      <c r="R1745" t="s">
        <v>1412</v>
      </c>
      <c r="S1745" t="s">
        <v>1412</v>
      </c>
      <c r="T1745">
        <v>40000</v>
      </c>
      <c r="V1745">
        <v>20862.96</v>
      </c>
      <c r="W1745">
        <v>52422.03</v>
      </c>
    </row>
    <row r="1746" spans="1:23">
      <c r="A1746" t="s">
        <v>246</v>
      </c>
      <c r="B1746" t="s">
        <v>417</v>
      </c>
      <c r="C1746" t="s">
        <v>45</v>
      </c>
      <c r="D1746" t="s">
        <v>46</v>
      </c>
      <c r="E1746">
        <v>12298830</v>
      </c>
      <c r="F1746">
        <v>45021</v>
      </c>
      <c r="G1746" t="s">
        <v>4433</v>
      </c>
      <c r="H1746" s="111">
        <v>45026</v>
      </c>
      <c r="I1746" t="s">
        <v>282</v>
      </c>
      <c r="K1746" t="s">
        <v>1408</v>
      </c>
      <c r="L1746" t="s">
        <v>1409</v>
      </c>
      <c r="N1746" t="s">
        <v>1425</v>
      </c>
      <c r="O1746" t="s">
        <v>1411</v>
      </c>
      <c r="P1746" t="s">
        <v>254</v>
      </c>
      <c r="S1746" t="s">
        <v>1414</v>
      </c>
      <c r="T1746">
        <v>50000</v>
      </c>
    </row>
    <row r="1747" spans="1:23">
      <c r="A1747" t="s">
        <v>246</v>
      </c>
      <c r="B1747" t="s">
        <v>417</v>
      </c>
      <c r="C1747" t="s">
        <v>45</v>
      </c>
      <c r="D1747" t="s">
        <v>46</v>
      </c>
      <c r="E1747">
        <v>12353625</v>
      </c>
      <c r="F1747">
        <v>45027</v>
      </c>
      <c r="G1747" t="s">
        <v>4434</v>
      </c>
      <c r="H1747" s="111">
        <v>45027</v>
      </c>
      <c r="I1747" t="s">
        <v>253</v>
      </c>
      <c r="K1747" t="s">
        <v>1408</v>
      </c>
      <c r="L1747" t="s">
        <v>1438</v>
      </c>
      <c r="N1747" t="s">
        <v>1451</v>
      </c>
      <c r="O1747" t="s">
        <v>1411</v>
      </c>
      <c r="P1747" t="s">
        <v>254</v>
      </c>
      <c r="Q1747" t="s">
        <v>1412</v>
      </c>
      <c r="R1747" t="s">
        <v>1412</v>
      </c>
      <c r="S1747" t="s">
        <v>1412</v>
      </c>
      <c r="T1747">
        <v>10000</v>
      </c>
      <c r="V1747">
        <v>9144.14</v>
      </c>
      <c r="W1747">
        <v>4447.8999999999996</v>
      </c>
    </row>
    <row r="1748" spans="1:23">
      <c r="A1748" t="s">
        <v>246</v>
      </c>
      <c r="B1748" t="s">
        <v>417</v>
      </c>
      <c r="C1748" t="s">
        <v>45</v>
      </c>
      <c r="D1748" t="s">
        <v>46</v>
      </c>
      <c r="E1748">
        <v>12353625</v>
      </c>
      <c r="F1748">
        <v>45027</v>
      </c>
      <c r="G1748" t="s">
        <v>4434</v>
      </c>
      <c r="H1748" s="111">
        <v>45027</v>
      </c>
      <c r="I1748" t="s">
        <v>253</v>
      </c>
      <c r="K1748" t="s">
        <v>1408</v>
      </c>
      <c r="L1748" t="s">
        <v>1409</v>
      </c>
      <c r="N1748" t="s">
        <v>1451</v>
      </c>
      <c r="O1748" t="s">
        <v>1411</v>
      </c>
      <c r="P1748" t="s">
        <v>254</v>
      </c>
      <c r="Q1748" t="s">
        <v>1412</v>
      </c>
      <c r="R1748" t="s">
        <v>1412</v>
      </c>
      <c r="S1748" t="s">
        <v>1412</v>
      </c>
      <c r="T1748">
        <v>10000</v>
      </c>
      <c r="V1748">
        <v>9144.14</v>
      </c>
      <c r="W1748">
        <v>8291.68</v>
      </c>
    </row>
    <row r="1749" spans="1:23">
      <c r="A1749" t="s">
        <v>246</v>
      </c>
      <c r="B1749" t="s">
        <v>417</v>
      </c>
      <c r="C1749" t="s">
        <v>2404</v>
      </c>
      <c r="D1749" t="s">
        <v>46</v>
      </c>
      <c r="E1749">
        <v>12106975</v>
      </c>
      <c r="F1749">
        <v>44965</v>
      </c>
      <c r="G1749" t="s">
        <v>3086</v>
      </c>
      <c r="H1749" s="111">
        <v>44965</v>
      </c>
      <c r="I1749" t="s">
        <v>263</v>
      </c>
      <c r="K1749" t="s">
        <v>1408</v>
      </c>
      <c r="L1749" t="s">
        <v>1409</v>
      </c>
      <c r="N1749" t="s">
        <v>1441</v>
      </c>
      <c r="O1749" t="s">
        <v>1411</v>
      </c>
      <c r="P1749" t="s">
        <v>254</v>
      </c>
      <c r="S1749" t="s">
        <v>1414</v>
      </c>
      <c r="T1749">
        <v>15000</v>
      </c>
    </row>
    <row r="1750" spans="1:23">
      <c r="A1750" t="s">
        <v>246</v>
      </c>
      <c r="B1750" t="s">
        <v>417</v>
      </c>
      <c r="C1750" t="s">
        <v>2404</v>
      </c>
      <c r="D1750" t="s">
        <v>46</v>
      </c>
      <c r="E1750">
        <v>12126453</v>
      </c>
      <c r="F1750">
        <v>44971</v>
      </c>
      <c r="G1750" t="s">
        <v>3087</v>
      </c>
      <c r="H1750" s="111">
        <v>44971</v>
      </c>
      <c r="I1750" t="s">
        <v>253</v>
      </c>
      <c r="K1750" t="s">
        <v>1408</v>
      </c>
      <c r="L1750" t="s">
        <v>1438</v>
      </c>
      <c r="N1750" t="s">
        <v>1454</v>
      </c>
      <c r="O1750" t="s">
        <v>1411</v>
      </c>
      <c r="P1750" t="s">
        <v>254</v>
      </c>
      <c r="Q1750" t="s">
        <v>1412</v>
      </c>
      <c r="R1750" t="s">
        <v>1412</v>
      </c>
      <c r="S1750" t="s">
        <v>1412</v>
      </c>
      <c r="T1750">
        <v>30000</v>
      </c>
      <c r="V1750">
        <v>6078.59</v>
      </c>
      <c r="W1750">
        <v>840</v>
      </c>
    </row>
    <row r="1751" spans="1:23">
      <c r="A1751" t="s">
        <v>246</v>
      </c>
      <c r="B1751" t="s">
        <v>417</v>
      </c>
      <c r="C1751" t="s">
        <v>2404</v>
      </c>
      <c r="D1751" t="s">
        <v>46</v>
      </c>
      <c r="E1751">
        <v>12126453</v>
      </c>
      <c r="F1751">
        <v>44971</v>
      </c>
      <c r="G1751" t="s">
        <v>3087</v>
      </c>
      <c r="H1751" s="111">
        <v>44971</v>
      </c>
      <c r="I1751" t="s">
        <v>253</v>
      </c>
      <c r="K1751" t="s">
        <v>1408</v>
      </c>
      <c r="L1751" t="s">
        <v>1409</v>
      </c>
      <c r="N1751" t="s">
        <v>1454</v>
      </c>
      <c r="O1751" t="s">
        <v>1411</v>
      </c>
      <c r="P1751" t="s">
        <v>254</v>
      </c>
      <c r="Q1751" t="s">
        <v>1412</v>
      </c>
      <c r="R1751" t="s">
        <v>1412</v>
      </c>
      <c r="S1751" t="s">
        <v>1412</v>
      </c>
      <c r="T1751">
        <v>30000</v>
      </c>
      <c r="V1751">
        <v>6078.59</v>
      </c>
      <c r="W1751">
        <v>5422</v>
      </c>
    </row>
    <row r="1752" spans="1:23">
      <c r="A1752" t="s">
        <v>246</v>
      </c>
      <c r="B1752" t="s">
        <v>417</v>
      </c>
      <c r="C1752" t="s">
        <v>2404</v>
      </c>
      <c r="D1752" t="s">
        <v>46</v>
      </c>
      <c r="E1752">
        <v>12126981</v>
      </c>
      <c r="F1752">
        <v>44971</v>
      </c>
      <c r="G1752" t="s">
        <v>3088</v>
      </c>
      <c r="H1752" s="111">
        <v>44971</v>
      </c>
      <c r="I1752" t="s">
        <v>253</v>
      </c>
      <c r="K1752" t="s">
        <v>1408</v>
      </c>
      <c r="L1752" t="s">
        <v>1409</v>
      </c>
      <c r="N1752" t="s">
        <v>1417</v>
      </c>
      <c r="O1752" t="s">
        <v>1411</v>
      </c>
      <c r="P1752" t="s">
        <v>252</v>
      </c>
      <c r="Q1752" t="s">
        <v>1412</v>
      </c>
      <c r="R1752" t="s">
        <v>1412</v>
      </c>
      <c r="S1752" t="s">
        <v>1412</v>
      </c>
      <c r="T1752">
        <v>60000</v>
      </c>
      <c r="V1752">
        <v>1119.1300000000001</v>
      </c>
      <c r="W1752">
        <v>3399</v>
      </c>
    </row>
    <row r="1753" spans="1:23">
      <c r="A1753" t="s">
        <v>246</v>
      </c>
      <c r="B1753" t="s">
        <v>417</v>
      </c>
      <c r="C1753" t="s">
        <v>2404</v>
      </c>
      <c r="D1753" t="s">
        <v>46</v>
      </c>
      <c r="E1753">
        <v>12224280</v>
      </c>
      <c r="F1753">
        <v>44998</v>
      </c>
      <c r="G1753" t="s">
        <v>4064</v>
      </c>
      <c r="H1753" s="111">
        <v>44998</v>
      </c>
      <c r="I1753" t="s">
        <v>253</v>
      </c>
      <c r="K1753" t="s">
        <v>1408</v>
      </c>
      <c r="L1753" t="s">
        <v>1409</v>
      </c>
      <c r="N1753" t="s">
        <v>1422</v>
      </c>
      <c r="O1753" t="s">
        <v>1411</v>
      </c>
      <c r="P1753" t="s">
        <v>252</v>
      </c>
      <c r="Q1753" t="s">
        <v>1412</v>
      </c>
      <c r="R1753" t="s">
        <v>1412</v>
      </c>
      <c r="S1753" t="s">
        <v>1412</v>
      </c>
      <c r="T1753">
        <v>10000</v>
      </c>
      <c r="V1753">
        <v>386.23</v>
      </c>
      <c r="W1753">
        <v>49.8</v>
      </c>
    </row>
    <row r="1754" spans="1:23">
      <c r="A1754" t="s">
        <v>246</v>
      </c>
      <c r="B1754" t="s">
        <v>417</v>
      </c>
      <c r="C1754" t="s">
        <v>1176</v>
      </c>
      <c r="D1754" t="s">
        <v>46</v>
      </c>
      <c r="E1754">
        <v>11870445</v>
      </c>
      <c r="F1754">
        <v>44903</v>
      </c>
      <c r="G1754" t="s">
        <v>1309</v>
      </c>
      <c r="H1754" s="111">
        <v>44903</v>
      </c>
      <c r="I1754" t="s">
        <v>253</v>
      </c>
      <c r="K1754" t="s">
        <v>1408</v>
      </c>
      <c r="L1754" t="s">
        <v>1409</v>
      </c>
      <c r="N1754" t="s">
        <v>1454</v>
      </c>
      <c r="O1754" t="s">
        <v>1411</v>
      </c>
      <c r="P1754" t="s">
        <v>252</v>
      </c>
      <c r="Q1754" t="s">
        <v>1412</v>
      </c>
      <c r="R1754" t="s">
        <v>1412</v>
      </c>
      <c r="S1754" t="s">
        <v>1412</v>
      </c>
      <c r="T1754">
        <v>30000</v>
      </c>
      <c r="V1754">
        <v>6786.36</v>
      </c>
      <c r="W1754">
        <v>8034.98</v>
      </c>
    </row>
    <row r="1755" spans="1:23">
      <c r="A1755" t="s">
        <v>246</v>
      </c>
      <c r="B1755" t="s">
        <v>417</v>
      </c>
      <c r="C1755" t="s">
        <v>1176</v>
      </c>
      <c r="D1755" t="s">
        <v>46</v>
      </c>
      <c r="E1755">
        <v>11964501</v>
      </c>
      <c r="F1755">
        <v>44929</v>
      </c>
      <c r="G1755" t="s">
        <v>1976</v>
      </c>
      <c r="H1755" s="111">
        <v>44929</v>
      </c>
      <c r="I1755" t="s">
        <v>282</v>
      </c>
      <c r="K1755" t="s">
        <v>1408</v>
      </c>
      <c r="L1755" t="s">
        <v>1409</v>
      </c>
      <c r="N1755" t="s">
        <v>1439</v>
      </c>
      <c r="O1755" t="s">
        <v>1411</v>
      </c>
      <c r="P1755" t="s">
        <v>252</v>
      </c>
      <c r="T1755">
        <v>30000</v>
      </c>
    </row>
    <row r="1756" spans="1:23">
      <c r="A1756" t="s">
        <v>246</v>
      </c>
      <c r="B1756" t="s">
        <v>417</v>
      </c>
      <c r="C1756" t="s">
        <v>1176</v>
      </c>
      <c r="D1756" t="s">
        <v>46</v>
      </c>
      <c r="E1756">
        <v>11965658</v>
      </c>
      <c r="F1756">
        <v>44929</v>
      </c>
      <c r="G1756" t="s">
        <v>1977</v>
      </c>
      <c r="H1756" s="111">
        <v>44929</v>
      </c>
      <c r="I1756" t="s">
        <v>253</v>
      </c>
      <c r="K1756" t="s">
        <v>1408</v>
      </c>
      <c r="L1756" t="s">
        <v>1409</v>
      </c>
      <c r="N1756" t="s">
        <v>1413</v>
      </c>
      <c r="O1756" t="s">
        <v>1411</v>
      </c>
      <c r="P1756" t="s">
        <v>254</v>
      </c>
      <c r="Q1756" t="s">
        <v>1412</v>
      </c>
      <c r="R1756" t="s">
        <v>1412</v>
      </c>
      <c r="S1756" t="s">
        <v>1412</v>
      </c>
      <c r="T1756">
        <v>60000</v>
      </c>
      <c r="V1756">
        <v>0</v>
      </c>
      <c r="W1756">
        <v>10</v>
      </c>
    </row>
    <row r="1757" spans="1:23">
      <c r="A1757" t="s">
        <v>246</v>
      </c>
      <c r="B1757" t="s">
        <v>417</v>
      </c>
      <c r="C1757" t="s">
        <v>360</v>
      </c>
      <c r="D1757" t="s">
        <v>46</v>
      </c>
      <c r="E1757">
        <v>11418846</v>
      </c>
      <c r="F1757">
        <v>44818</v>
      </c>
      <c r="G1757" t="s">
        <v>432</v>
      </c>
      <c r="H1757" s="111">
        <v>44819</v>
      </c>
      <c r="I1757" t="s">
        <v>282</v>
      </c>
      <c r="K1757" t="s">
        <v>1430</v>
      </c>
      <c r="L1757" t="s">
        <v>1409</v>
      </c>
      <c r="N1757" t="s">
        <v>1425</v>
      </c>
      <c r="O1757" t="s">
        <v>1411</v>
      </c>
      <c r="P1757" t="s">
        <v>254</v>
      </c>
      <c r="S1757" t="s">
        <v>1414</v>
      </c>
      <c r="T1757">
        <v>15000</v>
      </c>
    </row>
    <row r="1758" spans="1:23">
      <c r="A1758" t="s">
        <v>246</v>
      </c>
      <c r="B1758" t="s">
        <v>417</v>
      </c>
      <c r="C1758" t="s">
        <v>360</v>
      </c>
      <c r="D1758" t="s">
        <v>46</v>
      </c>
      <c r="E1758">
        <v>11457641</v>
      </c>
      <c r="F1758">
        <v>44823</v>
      </c>
      <c r="G1758" t="s">
        <v>433</v>
      </c>
      <c r="H1758" s="111">
        <v>44826</v>
      </c>
      <c r="I1758" t="s">
        <v>253</v>
      </c>
      <c r="K1758" t="s">
        <v>1408</v>
      </c>
      <c r="L1758" t="s">
        <v>1409</v>
      </c>
      <c r="N1758" t="s">
        <v>1434</v>
      </c>
      <c r="O1758" t="s">
        <v>1411</v>
      </c>
      <c r="P1758" t="s">
        <v>252</v>
      </c>
      <c r="Q1758" t="s">
        <v>1412</v>
      </c>
      <c r="R1758" t="s">
        <v>1412</v>
      </c>
      <c r="S1758" t="s">
        <v>1412</v>
      </c>
      <c r="T1758">
        <v>15000</v>
      </c>
      <c r="V1758">
        <v>1620.37</v>
      </c>
      <c r="W1758">
        <v>4263.2</v>
      </c>
    </row>
    <row r="1759" spans="1:23">
      <c r="A1759" t="s">
        <v>246</v>
      </c>
      <c r="B1759" t="s">
        <v>417</v>
      </c>
      <c r="C1759" t="s">
        <v>904</v>
      </c>
      <c r="D1759" t="s">
        <v>46</v>
      </c>
      <c r="E1759">
        <v>11639043</v>
      </c>
      <c r="F1759">
        <v>44866</v>
      </c>
      <c r="G1759" t="s">
        <v>905</v>
      </c>
      <c r="H1759" s="111">
        <v>44868</v>
      </c>
      <c r="I1759" t="s">
        <v>253</v>
      </c>
      <c r="K1759" t="s">
        <v>1408</v>
      </c>
      <c r="L1759" t="s">
        <v>1438</v>
      </c>
      <c r="N1759" t="s">
        <v>1501</v>
      </c>
      <c r="O1759" t="s">
        <v>1411</v>
      </c>
      <c r="P1759" t="s">
        <v>252</v>
      </c>
      <c r="Q1759" t="s">
        <v>1412</v>
      </c>
      <c r="R1759" t="s">
        <v>1412</v>
      </c>
      <c r="S1759" t="s">
        <v>1412</v>
      </c>
      <c r="T1759">
        <v>15000</v>
      </c>
    </row>
    <row r="1760" spans="1:23">
      <c r="A1760" t="s">
        <v>246</v>
      </c>
      <c r="B1760" t="s">
        <v>417</v>
      </c>
      <c r="C1760" t="s">
        <v>904</v>
      </c>
      <c r="D1760" t="s">
        <v>46</v>
      </c>
      <c r="E1760">
        <v>11639043</v>
      </c>
      <c r="F1760">
        <v>44866</v>
      </c>
      <c r="G1760" t="s">
        <v>905</v>
      </c>
      <c r="H1760" s="111">
        <v>44868</v>
      </c>
      <c r="I1760" t="s">
        <v>253</v>
      </c>
      <c r="K1760" t="s">
        <v>1408</v>
      </c>
      <c r="L1760" t="s">
        <v>1409</v>
      </c>
      <c r="N1760" t="s">
        <v>1501</v>
      </c>
      <c r="O1760" t="s">
        <v>1411</v>
      </c>
      <c r="P1760" t="s">
        <v>252</v>
      </c>
      <c r="Q1760" t="s">
        <v>1412</v>
      </c>
      <c r="R1760" t="s">
        <v>1412</v>
      </c>
      <c r="S1760" t="s">
        <v>1412</v>
      </c>
      <c r="T1760">
        <v>15000</v>
      </c>
      <c r="V1760">
        <v>3474.51</v>
      </c>
      <c r="W1760">
        <v>5854.08</v>
      </c>
    </row>
    <row r="1761" spans="1:23">
      <c r="A1761" t="s">
        <v>246</v>
      </c>
      <c r="B1761" t="s">
        <v>417</v>
      </c>
      <c r="C1761" t="s">
        <v>434</v>
      </c>
      <c r="D1761" t="s">
        <v>46</v>
      </c>
      <c r="E1761">
        <v>11266273</v>
      </c>
      <c r="F1761">
        <v>44798</v>
      </c>
      <c r="G1761" t="s">
        <v>435</v>
      </c>
      <c r="H1761" s="111">
        <v>44802</v>
      </c>
      <c r="I1761" t="s">
        <v>253</v>
      </c>
      <c r="K1761" t="s">
        <v>1418</v>
      </c>
      <c r="L1761" t="s">
        <v>1409</v>
      </c>
      <c r="N1761" t="s">
        <v>1485</v>
      </c>
      <c r="O1761" t="s">
        <v>1411</v>
      </c>
      <c r="P1761" t="s">
        <v>254</v>
      </c>
      <c r="Q1761" t="s">
        <v>1412</v>
      </c>
      <c r="R1761" t="s">
        <v>1412</v>
      </c>
      <c r="S1761" t="s">
        <v>1412</v>
      </c>
      <c r="T1761">
        <v>30000</v>
      </c>
      <c r="V1761">
        <v>1543.22</v>
      </c>
      <c r="W1761">
        <v>3222.28</v>
      </c>
    </row>
    <row r="1762" spans="1:23">
      <c r="A1762" t="s">
        <v>246</v>
      </c>
      <c r="B1762" t="s">
        <v>417</v>
      </c>
      <c r="C1762" t="s">
        <v>434</v>
      </c>
      <c r="D1762" t="s">
        <v>46</v>
      </c>
      <c r="E1762">
        <v>11579656</v>
      </c>
      <c r="F1762">
        <v>44840</v>
      </c>
      <c r="G1762" t="s">
        <v>436</v>
      </c>
      <c r="H1762" s="111">
        <v>44840</v>
      </c>
      <c r="I1762" t="s">
        <v>253</v>
      </c>
      <c r="K1762" t="s">
        <v>1408</v>
      </c>
      <c r="L1762" t="s">
        <v>1409</v>
      </c>
      <c r="N1762" t="s">
        <v>1433</v>
      </c>
      <c r="O1762" t="s">
        <v>1411</v>
      </c>
      <c r="P1762" t="s">
        <v>252</v>
      </c>
      <c r="Q1762" t="s">
        <v>1412</v>
      </c>
      <c r="R1762" t="s">
        <v>1412</v>
      </c>
      <c r="S1762" t="s">
        <v>1412</v>
      </c>
      <c r="T1762">
        <v>15000</v>
      </c>
      <c r="V1762">
        <v>3209.55</v>
      </c>
      <c r="W1762">
        <v>6636.13</v>
      </c>
    </row>
    <row r="1763" spans="1:23">
      <c r="A1763" t="s">
        <v>246</v>
      </c>
      <c r="B1763" t="s">
        <v>417</v>
      </c>
      <c r="C1763" t="s">
        <v>2412</v>
      </c>
      <c r="D1763" t="s">
        <v>46</v>
      </c>
      <c r="E1763">
        <v>12152125</v>
      </c>
      <c r="F1763">
        <v>44980</v>
      </c>
      <c r="G1763" t="s">
        <v>3089</v>
      </c>
      <c r="H1763" s="111">
        <v>44985</v>
      </c>
      <c r="I1763" t="s">
        <v>253</v>
      </c>
      <c r="K1763" t="s">
        <v>1408</v>
      </c>
      <c r="L1763" t="s">
        <v>1409</v>
      </c>
      <c r="N1763" t="s">
        <v>1444</v>
      </c>
      <c r="O1763" t="s">
        <v>1411</v>
      </c>
      <c r="P1763" t="s">
        <v>254</v>
      </c>
      <c r="Q1763" t="s">
        <v>1412</v>
      </c>
      <c r="R1763" t="s">
        <v>1412</v>
      </c>
      <c r="S1763" t="s">
        <v>1412</v>
      </c>
      <c r="T1763">
        <v>10000</v>
      </c>
      <c r="V1763">
        <v>3567.65</v>
      </c>
      <c r="W1763">
        <v>6869.93</v>
      </c>
    </row>
    <row r="1764" spans="1:23">
      <c r="A1764" t="s">
        <v>246</v>
      </c>
      <c r="B1764" t="s">
        <v>417</v>
      </c>
      <c r="C1764" t="s">
        <v>4065</v>
      </c>
      <c r="D1764" t="s">
        <v>46</v>
      </c>
      <c r="E1764">
        <v>12216212</v>
      </c>
      <c r="F1764">
        <v>45005</v>
      </c>
      <c r="G1764" t="s">
        <v>4066</v>
      </c>
      <c r="H1764" s="111">
        <v>45006</v>
      </c>
      <c r="I1764" t="s">
        <v>253</v>
      </c>
      <c r="K1764" t="s">
        <v>1408</v>
      </c>
      <c r="L1764" t="s">
        <v>1409</v>
      </c>
      <c r="N1764" t="s">
        <v>1432</v>
      </c>
      <c r="O1764" t="s">
        <v>1411</v>
      </c>
      <c r="P1764" t="s">
        <v>254</v>
      </c>
      <c r="Q1764" t="s">
        <v>1412</v>
      </c>
      <c r="R1764" t="s">
        <v>1412</v>
      </c>
      <c r="S1764" t="s">
        <v>1412</v>
      </c>
      <c r="T1764">
        <v>10000</v>
      </c>
      <c r="V1764">
        <v>13159.4</v>
      </c>
      <c r="W1764">
        <v>25742.12</v>
      </c>
    </row>
    <row r="1765" spans="1:23">
      <c r="A1765" t="s">
        <v>246</v>
      </c>
      <c r="B1765" t="s">
        <v>417</v>
      </c>
      <c r="C1765" t="s">
        <v>1005</v>
      </c>
      <c r="D1765" t="s">
        <v>46</v>
      </c>
      <c r="E1765">
        <v>1046007</v>
      </c>
      <c r="F1765">
        <v>44937</v>
      </c>
      <c r="G1765" t="s">
        <v>1981</v>
      </c>
      <c r="H1765" s="111">
        <v>44937</v>
      </c>
      <c r="I1765" t="s">
        <v>253</v>
      </c>
      <c r="K1765" t="s">
        <v>1418</v>
      </c>
      <c r="L1765" t="s">
        <v>1409</v>
      </c>
      <c r="N1765" t="s">
        <v>1410</v>
      </c>
      <c r="O1765" t="s">
        <v>1411</v>
      </c>
      <c r="P1765" t="s">
        <v>254</v>
      </c>
      <c r="Q1765" t="s">
        <v>1412</v>
      </c>
      <c r="R1765" t="s">
        <v>1412</v>
      </c>
      <c r="S1765" t="s">
        <v>1412</v>
      </c>
      <c r="T1765">
        <v>30000</v>
      </c>
      <c r="V1765">
        <v>4082.95</v>
      </c>
      <c r="W1765">
        <v>17023.68</v>
      </c>
    </row>
    <row r="1766" spans="1:23">
      <c r="A1766" t="s">
        <v>246</v>
      </c>
      <c r="B1766" t="s">
        <v>417</v>
      </c>
      <c r="C1766" t="s">
        <v>1005</v>
      </c>
      <c r="D1766" t="s">
        <v>46</v>
      </c>
      <c r="E1766">
        <v>12002083</v>
      </c>
      <c r="F1766">
        <v>44939</v>
      </c>
      <c r="G1766" t="s">
        <v>1982</v>
      </c>
      <c r="H1766" s="111">
        <v>44939</v>
      </c>
      <c r="I1766" t="s">
        <v>253</v>
      </c>
      <c r="K1766" t="s">
        <v>1408</v>
      </c>
      <c r="L1766" t="s">
        <v>1409</v>
      </c>
      <c r="N1766" t="s">
        <v>1420</v>
      </c>
      <c r="O1766" t="s">
        <v>1411</v>
      </c>
      <c r="P1766" t="s">
        <v>252</v>
      </c>
      <c r="Q1766" t="s">
        <v>1412</v>
      </c>
      <c r="R1766" t="s">
        <v>1412</v>
      </c>
      <c r="S1766" t="s">
        <v>1412</v>
      </c>
      <c r="T1766">
        <v>15000</v>
      </c>
      <c r="V1766">
        <v>386.94</v>
      </c>
      <c r="W1766">
        <v>514</v>
      </c>
    </row>
    <row r="1767" spans="1:23">
      <c r="A1767" t="s">
        <v>246</v>
      </c>
      <c r="B1767" t="s">
        <v>417</v>
      </c>
      <c r="C1767" t="s">
        <v>1005</v>
      </c>
      <c r="D1767" t="s">
        <v>46</v>
      </c>
      <c r="E1767">
        <v>12015836</v>
      </c>
      <c r="F1767">
        <v>44944</v>
      </c>
      <c r="G1767" t="s">
        <v>1983</v>
      </c>
      <c r="H1767" s="111">
        <v>44944</v>
      </c>
      <c r="I1767" t="s">
        <v>253</v>
      </c>
      <c r="K1767" t="s">
        <v>1418</v>
      </c>
      <c r="L1767" t="s">
        <v>1409</v>
      </c>
      <c r="N1767" t="s">
        <v>1444</v>
      </c>
      <c r="O1767" t="s">
        <v>1411</v>
      </c>
      <c r="P1767" t="s">
        <v>252</v>
      </c>
      <c r="Q1767" t="s">
        <v>1412</v>
      </c>
      <c r="R1767" t="s">
        <v>1412</v>
      </c>
      <c r="S1767" t="s">
        <v>1412</v>
      </c>
      <c r="T1767">
        <v>15000</v>
      </c>
      <c r="V1767">
        <v>127.58</v>
      </c>
      <c r="W1767">
        <v>20860.77</v>
      </c>
    </row>
    <row r="1768" spans="1:23">
      <c r="A1768" t="s">
        <v>246</v>
      </c>
      <c r="B1768" t="s">
        <v>417</v>
      </c>
      <c r="C1768" t="s">
        <v>2706</v>
      </c>
      <c r="D1768" t="s">
        <v>46</v>
      </c>
      <c r="E1768">
        <v>12157608</v>
      </c>
      <c r="F1768">
        <v>44981</v>
      </c>
      <c r="G1768" t="s">
        <v>3090</v>
      </c>
      <c r="H1768" s="111">
        <v>44981</v>
      </c>
      <c r="I1768" t="s">
        <v>282</v>
      </c>
      <c r="K1768" t="s">
        <v>1408</v>
      </c>
      <c r="L1768" t="s">
        <v>1409</v>
      </c>
      <c r="N1768" t="s">
        <v>1425</v>
      </c>
      <c r="O1768" t="s">
        <v>1411</v>
      </c>
      <c r="P1768" t="s">
        <v>254</v>
      </c>
      <c r="S1768" t="s">
        <v>1414</v>
      </c>
      <c r="T1768">
        <v>10000</v>
      </c>
    </row>
    <row r="1769" spans="1:23">
      <c r="A1769" t="s">
        <v>246</v>
      </c>
      <c r="B1769" t="s">
        <v>417</v>
      </c>
      <c r="C1769" t="s">
        <v>2706</v>
      </c>
      <c r="D1769" t="s">
        <v>46</v>
      </c>
      <c r="E1769">
        <v>12158309</v>
      </c>
      <c r="F1769">
        <v>44981</v>
      </c>
      <c r="G1769" t="s">
        <v>3091</v>
      </c>
      <c r="H1769" s="111">
        <v>44981</v>
      </c>
      <c r="I1769" t="s">
        <v>253</v>
      </c>
      <c r="K1769" t="s">
        <v>1408</v>
      </c>
      <c r="L1769" t="s">
        <v>1409</v>
      </c>
      <c r="N1769" t="s">
        <v>1432</v>
      </c>
      <c r="O1769" t="s">
        <v>1411</v>
      </c>
      <c r="P1769" t="s">
        <v>252</v>
      </c>
      <c r="Q1769" t="s">
        <v>1412</v>
      </c>
      <c r="R1769" t="s">
        <v>1412</v>
      </c>
      <c r="S1769" t="s">
        <v>1412</v>
      </c>
      <c r="T1769">
        <v>10000</v>
      </c>
      <c r="V1769">
        <v>1230.78</v>
      </c>
      <c r="W1769">
        <v>2075</v>
      </c>
    </row>
    <row r="1770" spans="1:23">
      <c r="A1770" t="s">
        <v>246</v>
      </c>
      <c r="B1770" t="s">
        <v>417</v>
      </c>
      <c r="C1770" t="s">
        <v>1778</v>
      </c>
      <c r="D1770" t="s">
        <v>46</v>
      </c>
      <c r="E1770">
        <v>11969136</v>
      </c>
      <c r="F1770">
        <v>44930</v>
      </c>
      <c r="G1770" t="s">
        <v>1984</v>
      </c>
      <c r="H1770" s="111">
        <v>44930</v>
      </c>
      <c r="I1770" t="s">
        <v>263</v>
      </c>
      <c r="K1770" t="s">
        <v>1408</v>
      </c>
      <c r="L1770" t="s">
        <v>1409</v>
      </c>
      <c r="N1770" t="s">
        <v>1433</v>
      </c>
      <c r="O1770" t="s">
        <v>1411</v>
      </c>
      <c r="P1770" t="s">
        <v>252</v>
      </c>
      <c r="T1770">
        <v>60000</v>
      </c>
    </row>
    <row r="1771" spans="1:23">
      <c r="A1771" t="s">
        <v>246</v>
      </c>
      <c r="B1771" t="s">
        <v>417</v>
      </c>
      <c r="C1771" t="s">
        <v>437</v>
      </c>
      <c r="D1771" t="s">
        <v>46</v>
      </c>
      <c r="E1771">
        <v>605714</v>
      </c>
      <c r="F1771">
        <v>44851</v>
      </c>
      <c r="G1771" t="s">
        <v>438</v>
      </c>
      <c r="H1771" s="111">
        <v>44854</v>
      </c>
      <c r="I1771" t="s">
        <v>253</v>
      </c>
      <c r="K1771" t="s">
        <v>1418</v>
      </c>
      <c r="L1771" t="s">
        <v>1409</v>
      </c>
      <c r="N1771" t="s">
        <v>1425</v>
      </c>
      <c r="O1771" t="s">
        <v>1411</v>
      </c>
      <c r="P1771" t="s">
        <v>254</v>
      </c>
      <c r="Q1771" t="s">
        <v>1412</v>
      </c>
      <c r="R1771" t="s">
        <v>1412</v>
      </c>
      <c r="S1771" t="s">
        <v>1412</v>
      </c>
      <c r="T1771">
        <v>150000</v>
      </c>
      <c r="V1771">
        <v>0</v>
      </c>
      <c r="W1771">
        <v>117697.29</v>
      </c>
    </row>
    <row r="1772" spans="1:23">
      <c r="A1772" t="s">
        <v>246</v>
      </c>
      <c r="B1772" t="s">
        <v>417</v>
      </c>
      <c r="C1772" t="s">
        <v>437</v>
      </c>
      <c r="D1772" t="s">
        <v>46</v>
      </c>
      <c r="E1772">
        <v>11626907</v>
      </c>
      <c r="F1772">
        <v>44851</v>
      </c>
      <c r="G1772" t="s">
        <v>439</v>
      </c>
      <c r="H1772" s="111">
        <v>44851</v>
      </c>
      <c r="I1772" t="s">
        <v>253</v>
      </c>
      <c r="K1772" t="s">
        <v>1418</v>
      </c>
      <c r="L1772" t="s">
        <v>1409</v>
      </c>
      <c r="N1772" t="s">
        <v>1410</v>
      </c>
      <c r="O1772" t="s">
        <v>1411</v>
      </c>
      <c r="P1772" t="s">
        <v>254</v>
      </c>
      <c r="Q1772" t="s">
        <v>1412</v>
      </c>
      <c r="R1772" t="s">
        <v>1412</v>
      </c>
      <c r="S1772" t="s">
        <v>1412</v>
      </c>
      <c r="T1772">
        <v>15000</v>
      </c>
      <c r="V1772">
        <v>53.16</v>
      </c>
      <c r="W1772">
        <v>15418.21</v>
      </c>
    </row>
    <row r="1773" spans="1:23">
      <c r="A1773" t="s">
        <v>246</v>
      </c>
      <c r="B1773" t="s">
        <v>417</v>
      </c>
      <c r="C1773" t="s">
        <v>437</v>
      </c>
      <c r="D1773" t="s">
        <v>46</v>
      </c>
      <c r="E1773">
        <v>11634062</v>
      </c>
      <c r="F1773">
        <v>44853</v>
      </c>
      <c r="G1773" t="s">
        <v>440</v>
      </c>
      <c r="H1773" s="111">
        <v>44853</v>
      </c>
      <c r="I1773" t="s">
        <v>253</v>
      </c>
      <c r="K1773" t="s">
        <v>1418</v>
      </c>
      <c r="L1773" t="s">
        <v>1409</v>
      </c>
      <c r="N1773" t="s">
        <v>1425</v>
      </c>
      <c r="O1773" t="s">
        <v>1411</v>
      </c>
      <c r="P1773" t="s">
        <v>254</v>
      </c>
      <c r="Q1773" t="s">
        <v>1412</v>
      </c>
      <c r="R1773" t="s">
        <v>1412</v>
      </c>
      <c r="S1773" t="s">
        <v>1412</v>
      </c>
      <c r="T1773">
        <v>40000</v>
      </c>
      <c r="V1773">
        <v>0</v>
      </c>
      <c r="W1773">
        <v>125221.96</v>
      </c>
    </row>
    <row r="1774" spans="1:23">
      <c r="A1774" t="s">
        <v>246</v>
      </c>
      <c r="B1774" t="s">
        <v>417</v>
      </c>
      <c r="C1774" t="s">
        <v>437</v>
      </c>
      <c r="D1774" t="s">
        <v>46</v>
      </c>
      <c r="E1774">
        <v>11639038</v>
      </c>
      <c r="F1774">
        <v>44853</v>
      </c>
      <c r="G1774" t="s">
        <v>441</v>
      </c>
      <c r="H1774" s="111">
        <v>44853</v>
      </c>
      <c r="I1774" t="s">
        <v>282</v>
      </c>
      <c r="K1774" t="s">
        <v>1418</v>
      </c>
      <c r="L1774" t="s">
        <v>1409</v>
      </c>
      <c r="N1774" t="s">
        <v>1502</v>
      </c>
      <c r="O1774" t="s">
        <v>1411</v>
      </c>
      <c r="P1774" t="s">
        <v>254</v>
      </c>
      <c r="T1774">
        <v>20000</v>
      </c>
    </row>
    <row r="1775" spans="1:23">
      <c r="A1775" t="s">
        <v>246</v>
      </c>
      <c r="B1775" t="s">
        <v>417</v>
      </c>
      <c r="C1775" t="s">
        <v>437</v>
      </c>
      <c r="D1775" t="s">
        <v>46</v>
      </c>
      <c r="E1775">
        <v>11639289</v>
      </c>
      <c r="F1775">
        <v>44853</v>
      </c>
      <c r="G1775" t="s">
        <v>442</v>
      </c>
      <c r="H1775" s="111">
        <v>44853</v>
      </c>
      <c r="I1775" t="s">
        <v>253</v>
      </c>
      <c r="K1775" t="s">
        <v>1408</v>
      </c>
      <c r="L1775" t="s">
        <v>1409</v>
      </c>
      <c r="N1775" t="s">
        <v>1502</v>
      </c>
      <c r="O1775" t="s">
        <v>1411</v>
      </c>
      <c r="P1775" t="s">
        <v>254</v>
      </c>
      <c r="Q1775" t="s">
        <v>1412</v>
      </c>
      <c r="R1775" t="s">
        <v>1412</v>
      </c>
      <c r="S1775" t="s">
        <v>1412</v>
      </c>
      <c r="T1775">
        <v>40000</v>
      </c>
      <c r="V1775">
        <v>0</v>
      </c>
      <c r="W1775">
        <v>60103.93</v>
      </c>
    </row>
    <row r="1776" spans="1:23">
      <c r="A1776" t="s">
        <v>246</v>
      </c>
      <c r="B1776" t="s">
        <v>417</v>
      </c>
      <c r="C1776" t="s">
        <v>437</v>
      </c>
      <c r="D1776" t="s">
        <v>46</v>
      </c>
      <c r="E1776">
        <v>11639722</v>
      </c>
      <c r="F1776">
        <v>44854</v>
      </c>
      <c r="G1776" t="s">
        <v>443</v>
      </c>
      <c r="H1776" s="111">
        <v>44854</v>
      </c>
      <c r="I1776" t="s">
        <v>253</v>
      </c>
      <c r="K1776" t="s">
        <v>1408</v>
      </c>
      <c r="L1776" t="s">
        <v>1409</v>
      </c>
      <c r="N1776" t="s">
        <v>1501</v>
      </c>
      <c r="O1776" t="s">
        <v>1411</v>
      </c>
      <c r="P1776" t="s">
        <v>254</v>
      </c>
      <c r="Q1776" t="s">
        <v>1412</v>
      </c>
      <c r="R1776" t="s">
        <v>1412</v>
      </c>
      <c r="S1776" t="s">
        <v>1412</v>
      </c>
      <c r="T1776">
        <v>30000</v>
      </c>
      <c r="V1776">
        <v>626.16</v>
      </c>
      <c r="W1776">
        <v>13837.05</v>
      </c>
    </row>
    <row r="1777" spans="1:23">
      <c r="A1777" t="s">
        <v>246</v>
      </c>
      <c r="B1777" t="s">
        <v>417</v>
      </c>
      <c r="C1777" t="s">
        <v>437</v>
      </c>
      <c r="D1777" t="s">
        <v>46</v>
      </c>
      <c r="E1777">
        <v>11647386</v>
      </c>
      <c r="F1777">
        <v>44854</v>
      </c>
      <c r="G1777" t="s">
        <v>444</v>
      </c>
      <c r="H1777" s="111">
        <v>44854</v>
      </c>
      <c r="I1777" t="s">
        <v>253</v>
      </c>
      <c r="K1777" t="s">
        <v>1408</v>
      </c>
      <c r="L1777" t="s">
        <v>1409</v>
      </c>
      <c r="N1777" t="s">
        <v>1433</v>
      </c>
      <c r="O1777" t="s">
        <v>1411</v>
      </c>
      <c r="P1777" t="s">
        <v>254</v>
      </c>
      <c r="Q1777" t="s">
        <v>1412</v>
      </c>
      <c r="R1777" t="s">
        <v>1412</v>
      </c>
      <c r="S1777" t="s">
        <v>1412</v>
      </c>
      <c r="T1777">
        <v>60000</v>
      </c>
      <c r="V1777">
        <v>0</v>
      </c>
      <c r="W1777">
        <v>69248.59</v>
      </c>
    </row>
    <row r="1778" spans="1:23">
      <c r="A1778" t="s">
        <v>246</v>
      </c>
      <c r="B1778" t="s">
        <v>417</v>
      </c>
      <c r="C1778" t="s">
        <v>437</v>
      </c>
      <c r="D1778" t="s">
        <v>46</v>
      </c>
      <c r="E1778">
        <v>11647679</v>
      </c>
      <c r="F1778">
        <v>44854</v>
      </c>
      <c r="G1778" t="s">
        <v>445</v>
      </c>
      <c r="H1778" s="111">
        <v>44854</v>
      </c>
      <c r="I1778" t="s">
        <v>253</v>
      </c>
      <c r="K1778" t="s">
        <v>1408</v>
      </c>
      <c r="L1778" t="s">
        <v>1438</v>
      </c>
      <c r="N1778" t="s">
        <v>1502</v>
      </c>
      <c r="O1778" t="s">
        <v>1411</v>
      </c>
      <c r="P1778" t="s">
        <v>254</v>
      </c>
      <c r="Q1778" t="s">
        <v>1412</v>
      </c>
      <c r="R1778" t="s">
        <v>1412</v>
      </c>
      <c r="S1778" t="s">
        <v>1412</v>
      </c>
      <c r="T1778">
        <v>40000</v>
      </c>
      <c r="V1778">
        <v>0</v>
      </c>
      <c r="W1778">
        <v>1170</v>
      </c>
    </row>
    <row r="1779" spans="1:23">
      <c r="A1779" t="s">
        <v>246</v>
      </c>
      <c r="B1779" t="s">
        <v>417</v>
      </c>
      <c r="C1779" t="s">
        <v>437</v>
      </c>
      <c r="D1779" t="s">
        <v>46</v>
      </c>
      <c r="E1779">
        <v>11647679</v>
      </c>
      <c r="F1779">
        <v>44854</v>
      </c>
      <c r="G1779" t="s">
        <v>445</v>
      </c>
      <c r="H1779" s="111">
        <v>44854</v>
      </c>
      <c r="I1779" t="s">
        <v>253</v>
      </c>
      <c r="K1779" t="s">
        <v>1408</v>
      </c>
      <c r="L1779" t="s">
        <v>1409</v>
      </c>
      <c r="N1779" t="s">
        <v>1502</v>
      </c>
      <c r="O1779" t="s">
        <v>1411</v>
      </c>
      <c r="P1779" t="s">
        <v>254</v>
      </c>
      <c r="Q1779" t="s">
        <v>1412</v>
      </c>
      <c r="R1779" t="s">
        <v>1412</v>
      </c>
      <c r="S1779" t="s">
        <v>1412</v>
      </c>
      <c r="T1779">
        <v>40000</v>
      </c>
      <c r="V1779">
        <v>0</v>
      </c>
      <c r="W1779">
        <v>58802.87</v>
      </c>
    </row>
    <row r="1780" spans="1:23">
      <c r="A1780" t="s">
        <v>246</v>
      </c>
      <c r="B1780" t="s">
        <v>417</v>
      </c>
      <c r="C1780" t="s">
        <v>437</v>
      </c>
      <c r="D1780" t="s">
        <v>46</v>
      </c>
      <c r="E1780">
        <v>11648453</v>
      </c>
      <c r="F1780">
        <v>44854</v>
      </c>
      <c r="G1780" t="s">
        <v>446</v>
      </c>
      <c r="H1780" s="111">
        <v>44854</v>
      </c>
      <c r="I1780" t="s">
        <v>253</v>
      </c>
      <c r="K1780" t="s">
        <v>1408</v>
      </c>
      <c r="L1780" t="s">
        <v>1409</v>
      </c>
      <c r="N1780" t="s">
        <v>1502</v>
      </c>
      <c r="O1780" t="s">
        <v>1411</v>
      </c>
      <c r="P1780" t="s">
        <v>254</v>
      </c>
      <c r="Q1780" t="s">
        <v>1412</v>
      </c>
      <c r="R1780" t="s">
        <v>1412</v>
      </c>
      <c r="S1780" t="s">
        <v>1412</v>
      </c>
      <c r="T1780">
        <v>15000</v>
      </c>
      <c r="V1780">
        <v>12426.17</v>
      </c>
      <c r="W1780">
        <v>15047.78</v>
      </c>
    </row>
    <row r="1781" spans="1:23">
      <c r="A1781" t="s">
        <v>246</v>
      </c>
      <c r="B1781" t="s">
        <v>417</v>
      </c>
      <c r="C1781" t="s">
        <v>437</v>
      </c>
      <c r="D1781" t="s">
        <v>46</v>
      </c>
      <c r="E1781">
        <v>11649429</v>
      </c>
      <c r="F1781">
        <v>44854</v>
      </c>
      <c r="G1781" t="s">
        <v>447</v>
      </c>
      <c r="H1781" s="111">
        <v>44854</v>
      </c>
      <c r="I1781" t="s">
        <v>253</v>
      </c>
      <c r="K1781" t="s">
        <v>1408</v>
      </c>
      <c r="L1781" t="s">
        <v>1409</v>
      </c>
      <c r="N1781" t="s">
        <v>1502</v>
      </c>
      <c r="O1781" t="s">
        <v>1411</v>
      </c>
      <c r="P1781" t="s">
        <v>252</v>
      </c>
      <c r="Q1781" t="s">
        <v>1412</v>
      </c>
      <c r="R1781" t="s">
        <v>1412</v>
      </c>
      <c r="S1781" t="s">
        <v>1412</v>
      </c>
      <c r="T1781">
        <v>15000</v>
      </c>
      <c r="V1781">
        <v>10682.76</v>
      </c>
      <c r="W1781">
        <v>12850</v>
      </c>
    </row>
    <row r="1782" spans="1:23">
      <c r="A1782" t="s">
        <v>246</v>
      </c>
      <c r="B1782" t="s">
        <v>417</v>
      </c>
      <c r="C1782" t="s">
        <v>437</v>
      </c>
      <c r="D1782" t="s">
        <v>46</v>
      </c>
      <c r="E1782">
        <v>11673608</v>
      </c>
      <c r="F1782">
        <v>44859</v>
      </c>
      <c r="G1782" t="s">
        <v>614</v>
      </c>
      <c r="H1782" s="111">
        <v>44859</v>
      </c>
      <c r="I1782" t="s">
        <v>253</v>
      </c>
      <c r="K1782" t="s">
        <v>1408</v>
      </c>
      <c r="L1782" t="s">
        <v>1409</v>
      </c>
      <c r="N1782" t="s">
        <v>1425</v>
      </c>
      <c r="O1782" t="s">
        <v>1411</v>
      </c>
      <c r="P1782" t="s">
        <v>252</v>
      </c>
      <c r="Q1782" t="s">
        <v>1412</v>
      </c>
      <c r="R1782" t="s">
        <v>1412</v>
      </c>
      <c r="S1782" t="s">
        <v>1412</v>
      </c>
      <c r="T1782">
        <v>30000</v>
      </c>
      <c r="V1782">
        <v>546.87</v>
      </c>
      <c r="W1782">
        <v>864.55</v>
      </c>
    </row>
    <row r="1783" spans="1:23">
      <c r="A1783" t="s">
        <v>246</v>
      </c>
      <c r="B1783" t="s">
        <v>417</v>
      </c>
      <c r="C1783" t="s">
        <v>437</v>
      </c>
      <c r="D1783" t="s">
        <v>46</v>
      </c>
      <c r="E1783">
        <v>11718789</v>
      </c>
      <c r="F1783">
        <v>44900</v>
      </c>
      <c r="G1783" t="s">
        <v>1310</v>
      </c>
      <c r="H1783" s="111">
        <v>44901</v>
      </c>
      <c r="I1783" t="s">
        <v>253</v>
      </c>
      <c r="K1783" t="s">
        <v>1408</v>
      </c>
      <c r="L1783" t="s">
        <v>1438</v>
      </c>
      <c r="N1783" t="s">
        <v>1458</v>
      </c>
      <c r="O1783" t="s">
        <v>1411</v>
      </c>
      <c r="P1783" t="s">
        <v>252</v>
      </c>
      <c r="Q1783" t="s">
        <v>1412</v>
      </c>
      <c r="R1783" t="s">
        <v>1412</v>
      </c>
      <c r="S1783" t="s">
        <v>1412</v>
      </c>
      <c r="T1783">
        <v>15000</v>
      </c>
    </row>
    <row r="1784" spans="1:23">
      <c r="A1784" t="s">
        <v>246</v>
      </c>
      <c r="B1784" t="s">
        <v>417</v>
      </c>
      <c r="C1784" t="s">
        <v>437</v>
      </c>
      <c r="D1784" t="s">
        <v>46</v>
      </c>
      <c r="E1784">
        <v>11718789</v>
      </c>
      <c r="F1784">
        <v>44900</v>
      </c>
      <c r="G1784" t="s">
        <v>1310</v>
      </c>
      <c r="H1784" s="111">
        <v>44901</v>
      </c>
      <c r="I1784" t="s">
        <v>253</v>
      </c>
      <c r="K1784" t="s">
        <v>1408</v>
      </c>
      <c r="L1784" t="s">
        <v>1409</v>
      </c>
      <c r="N1784" t="s">
        <v>1458</v>
      </c>
      <c r="O1784" t="s">
        <v>1411</v>
      </c>
      <c r="P1784" t="s">
        <v>252</v>
      </c>
      <c r="Q1784" t="s">
        <v>1412</v>
      </c>
      <c r="R1784" t="s">
        <v>1412</v>
      </c>
      <c r="S1784" t="s">
        <v>1412</v>
      </c>
      <c r="T1784">
        <v>15000</v>
      </c>
      <c r="V1784">
        <v>2944.03</v>
      </c>
      <c r="W1784">
        <v>4229</v>
      </c>
    </row>
    <row r="1785" spans="1:23">
      <c r="A1785" t="s">
        <v>246</v>
      </c>
      <c r="B1785" t="s">
        <v>417</v>
      </c>
      <c r="C1785" t="s">
        <v>437</v>
      </c>
      <c r="D1785" t="s">
        <v>46</v>
      </c>
      <c r="E1785">
        <v>11732231</v>
      </c>
      <c r="F1785">
        <v>44869</v>
      </c>
      <c r="G1785" t="s">
        <v>906</v>
      </c>
      <c r="H1785" s="111">
        <v>44869</v>
      </c>
      <c r="I1785" t="s">
        <v>253</v>
      </c>
      <c r="K1785" t="s">
        <v>1408</v>
      </c>
      <c r="L1785" t="s">
        <v>1409</v>
      </c>
      <c r="N1785" t="s">
        <v>1420</v>
      </c>
      <c r="O1785" t="s">
        <v>1411</v>
      </c>
      <c r="P1785" t="s">
        <v>254</v>
      </c>
      <c r="Q1785" t="s">
        <v>1412</v>
      </c>
      <c r="R1785" t="s">
        <v>1412</v>
      </c>
      <c r="S1785" t="s">
        <v>1412</v>
      </c>
      <c r="T1785">
        <v>30000</v>
      </c>
      <c r="V1785">
        <v>118.84</v>
      </c>
      <c r="W1785">
        <v>3370.89</v>
      </c>
    </row>
    <row r="1786" spans="1:23">
      <c r="A1786" t="s">
        <v>246</v>
      </c>
      <c r="B1786" t="s">
        <v>417</v>
      </c>
      <c r="C1786" t="s">
        <v>437</v>
      </c>
      <c r="D1786" t="s">
        <v>46</v>
      </c>
      <c r="E1786">
        <v>11738010</v>
      </c>
      <c r="F1786">
        <v>44872</v>
      </c>
      <c r="G1786" t="s">
        <v>907</v>
      </c>
      <c r="H1786" s="111">
        <v>44872</v>
      </c>
      <c r="I1786" t="s">
        <v>282</v>
      </c>
      <c r="K1786" t="s">
        <v>1408</v>
      </c>
      <c r="L1786" t="s">
        <v>1409</v>
      </c>
      <c r="N1786" t="s">
        <v>1502</v>
      </c>
      <c r="O1786" t="s">
        <v>1411</v>
      </c>
      <c r="P1786" t="s">
        <v>254</v>
      </c>
      <c r="R1786" t="s">
        <v>1414</v>
      </c>
      <c r="S1786" t="s">
        <v>1412</v>
      </c>
      <c r="T1786">
        <v>15000</v>
      </c>
    </row>
    <row r="1787" spans="1:23">
      <c r="A1787" t="s">
        <v>246</v>
      </c>
      <c r="B1787" t="s">
        <v>417</v>
      </c>
      <c r="C1787" t="s">
        <v>437</v>
      </c>
      <c r="D1787" t="s">
        <v>46</v>
      </c>
      <c r="E1787">
        <v>12121658</v>
      </c>
      <c r="F1787">
        <v>44970</v>
      </c>
      <c r="G1787" t="s">
        <v>3092</v>
      </c>
      <c r="H1787" s="111">
        <v>44970</v>
      </c>
      <c r="I1787" t="s">
        <v>282</v>
      </c>
      <c r="K1787" t="s">
        <v>1408</v>
      </c>
      <c r="L1787" t="s">
        <v>1409</v>
      </c>
      <c r="N1787" t="s">
        <v>1502</v>
      </c>
      <c r="O1787" t="s">
        <v>1411</v>
      </c>
      <c r="P1787" t="s">
        <v>252</v>
      </c>
      <c r="S1787" t="s">
        <v>1414</v>
      </c>
      <c r="T1787">
        <v>10000</v>
      </c>
    </row>
    <row r="1788" spans="1:23">
      <c r="A1788" t="s">
        <v>246</v>
      </c>
      <c r="B1788" t="s">
        <v>417</v>
      </c>
      <c r="C1788" t="s">
        <v>3193</v>
      </c>
      <c r="D1788" t="s">
        <v>2794</v>
      </c>
      <c r="E1788">
        <v>208088</v>
      </c>
      <c r="F1788">
        <v>45001</v>
      </c>
      <c r="G1788" t="s">
        <v>4067</v>
      </c>
      <c r="H1788" s="111">
        <v>45001</v>
      </c>
      <c r="I1788" t="s">
        <v>282</v>
      </c>
      <c r="K1788" t="s">
        <v>1408</v>
      </c>
      <c r="L1788" t="s">
        <v>1409</v>
      </c>
      <c r="N1788" t="s">
        <v>1474</v>
      </c>
      <c r="O1788" t="s">
        <v>1411</v>
      </c>
      <c r="P1788" t="s">
        <v>254</v>
      </c>
      <c r="S1788" t="s">
        <v>1414</v>
      </c>
      <c r="T1788">
        <v>15000</v>
      </c>
    </row>
    <row r="1789" spans="1:23">
      <c r="A1789" t="s">
        <v>246</v>
      </c>
      <c r="B1789" t="s">
        <v>417</v>
      </c>
      <c r="C1789" t="s">
        <v>3193</v>
      </c>
      <c r="D1789" t="s">
        <v>2794</v>
      </c>
      <c r="E1789">
        <v>12190632</v>
      </c>
      <c r="F1789">
        <v>44987</v>
      </c>
      <c r="G1789" t="s">
        <v>4068</v>
      </c>
      <c r="H1789" s="111">
        <v>44987</v>
      </c>
      <c r="I1789" t="s">
        <v>253</v>
      </c>
      <c r="K1789" t="s">
        <v>1408</v>
      </c>
      <c r="L1789" t="s">
        <v>1409</v>
      </c>
      <c r="N1789" t="s">
        <v>1485</v>
      </c>
      <c r="O1789" t="s">
        <v>1411</v>
      </c>
      <c r="P1789" t="s">
        <v>252</v>
      </c>
      <c r="Q1789" t="s">
        <v>1412</v>
      </c>
      <c r="R1789" t="s">
        <v>1412</v>
      </c>
      <c r="S1789" t="s">
        <v>1412</v>
      </c>
      <c r="T1789">
        <v>10000</v>
      </c>
      <c r="V1789">
        <v>3937.32</v>
      </c>
      <c r="W1789">
        <v>10266.549999999999</v>
      </c>
    </row>
    <row r="1790" spans="1:23">
      <c r="A1790" t="s">
        <v>246</v>
      </c>
      <c r="B1790" t="s">
        <v>417</v>
      </c>
      <c r="C1790" t="s">
        <v>1808</v>
      </c>
      <c r="D1790" t="s">
        <v>46</v>
      </c>
      <c r="E1790">
        <v>12101842</v>
      </c>
      <c r="F1790">
        <v>44964</v>
      </c>
      <c r="G1790" t="s">
        <v>3093</v>
      </c>
      <c r="H1790" s="111">
        <v>44964</v>
      </c>
      <c r="I1790" t="s">
        <v>253</v>
      </c>
      <c r="K1790" t="s">
        <v>1408</v>
      </c>
      <c r="L1790" t="s">
        <v>1409</v>
      </c>
      <c r="N1790" t="s">
        <v>1444</v>
      </c>
      <c r="O1790" t="s">
        <v>1411</v>
      </c>
      <c r="P1790" t="s">
        <v>254</v>
      </c>
      <c r="Q1790" t="s">
        <v>1412</v>
      </c>
      <c r="R1790" t="s">
        <v>1412</v>
      </c>
      <c r="S1790" t="s">
        <v>1412</v>
      </c>
      <c r="T1790">
        <v>10000</v>
      </c>
      <c r="V1790">
        <v>3645.22</v>
      </c>
      <c r="W1790">
        <v>6746.84</v>
      </c>
    </row>
    <row r="1791" spans="1:23">
      <c r="A1791" t="s">
        <v>246</v>
      </c>
      <c r="B1791" t="s">
        <v>303</v>
      </c>
      <c r="C1791" t="s">
        <v>45</v>
      </c>
      <c r="D1791" t="s">
        <v>46</v>
      </c>
      <c r="E1791">
        <v>11273232</v>
      </c>
      <c r="F1791">
        <v>44799</v>
      </c>
      <c r="G1791" t="s">
        <v>304</v>
      </c>
      <c r="H1791" s="111">
        <v>44802</v>
      </c>
      <c r="I1791" t="s">
        <v>253</v>
      </c>
      <c r="K1791" t="s">
        <v>1418</v>
      </c>
      <c r="L1791" t="s">
        <v>1409</v>
      </c>
      <c r="N1791" t="s">
        <v>1463</v>
      </c>
      <c r="O1791" t="s">
        <v>1411</v>
      </c>
      <c r="P1791" t="s">
        <v>254</v>
      </c>
      <c r="Q1791" t="s">
        <v>1412</v>
      </c>
      <c r="R1791" t="s">
        <v>1412</v>
      </c>
      <c r="S1791" t="s">
        <v>1412</v>
      </c>
      <c r="T1791">
        <v>15000</v>
      </c>
      <c r="V1791">
        <v>0</v>
      </c>
      <c r="W1791">
        <v>9751</v>
      </c>
    </row>
    <row r="1792" spans="1:23">
      <c r="A1792" t="s">
        <v>246</v>
      </c>
      <c r="B1792" t="s">
        <v>303</v>
      </c>
      <c r="C1792" t="s">
        <v>45</v>
      </c>
      <c r="D1792" t="s">
        <v>46</v>
      </c>
      <c r="E1792">
        <v>11312061</v>
      </c>
      <c r="F1792">
        <v>44805</v>
      </c>
      <c r="G1792" t="s">
        <v>305</v>
      </c>
      <c r="H1792" s="111">
        <v>44813</v>
      </c>
      <c r="I1792" t="s">
        <v>253</v>
      </c>
      <c r="K1792" t="s">
        <v>1418</v>
      </c>
      <c r="L1792" t="s">
        <v>1409</v>
      </c>
      <c r="N1792" t="s">
        <v>1420</v>
      </c>
      <c r="O1792" t="s">
        <v>1411</v>
      </c>
      <c r="P1792" t="s">
        <v>254</v>
      </c>
      <c r="Q1792" t="s">
        <v>1412</v>
      </c>
      <c r="R1792" t="s">
        <v>1412</v>
      </c>
      <c r="S1792" t="s">
        <v>1412</v>
      </c>
      <c r="T1792">
        <v>40000</v>
      </c>
      <c r="V1792">
        <v>9114.49</v>
      </c>
      <c r="W1792">
        <v>19172.46</v>
      </c>
    </row>
    <row r="1793" spans="1:23">
      <c r="A1793" t="s">
        <v>246</v>
      </c>
      <c r="B1793" t="s">
        <v>448</v>
      </c>
      <c r="C1793" t="s">
        <v>57</v>
      </c>
      <c r="D1793" t="s">
        <v>58</v>
      </c>
      <c r="E1793">
        <v>442313</v>
      </c>
      <c r="F1793">
        <v>44844</v>
      </c>
      <c r="G1793" t="s">
        <v>449</v>
      </c>
      <c r="H1793" s="111">
        <v>44844</v>
      </c>
      <c r="I1793" t="s">
        <v>253</v>
      </c>
      <c r="K1793" t="s">
        <v>1408</v>
      </c>
      <c r="L1793" t="s">
        <v>1409</v>
      </c>
      <c r="N1793" t="s">
        <v>1474</v>
      </c>
      <c r="O1793" t="s">
        <v>1411</v>
      </c>
      <c r="P1793" t="s">
        <v>254</v>
      </c>
      <c r="Q1793" t="s">
        <v>1412</v>
      </c>
      <c r="R1793" t="s">
        <v>1412</v>
      </c>
      <c r="S1793" t="s">
        <v>1412</v>
      </c>
      <c r="T1793">
        <v>15000</v>
      </c>
      <c r="V1793">
        <v>980.3</v>
      </c>
      <c r="W1793">
        <v>14822.93</v>
      </c>
    </row>
    <row r="1794" spans="1:23">
      <c r="A1794" t="s">
        <v>246</v>
      </c>
      <c r="B1794" t="s">
        <v>448</v>
      </c>
      <c r="C1794" t="s">
        <v>57</v>
      </c>
      <c r="D1794" t="s">
        <v>58</v>
      </c>
      <c r="E1794">
        <v>892250</v>
      </c>
      <c r="F1794">
        <v>44839</v>
      </c>
      <c r="G1794" t="s">
        <v>450</v>
      </c>
      <c r="H1794" s="111">
        <v>44839</v>
      </c>
      <c r="I1794" t="s">
        <v>263</v>
      </c>
      <c r="K1794" t="s">
        <v>1418</v>
      </c>
      <c r="L1794" t="s">
        <v>1409</v>
      </c>
      <c r="N1794" t="s">
        <v>1413</v>
      </c>
      <c r="O1794" t="s">
        <v>1411</v>
      </c>
      <c r="P1794" t="s">
        <v>254</v>
      </c>
      <c r="S1794" t="s">
        <v>1414</v>
      </c>
      <c r="T1794">
        <v>15000</v>
      </c>
    </row>
    <row r="1795" spans="1:23">
      <c r="A1795" t="s">
        <v>246</v>
      </c>
      <c r="B1795" t="s">
        <v>448</v>
      </c>
      <c r="C1795" t="s">
        <v>57</v>
      </c>
      <c r="D1795" t="s">
        <v>58</v>
      </c>
      <c r="E1795">
        <v>935066</v>
      </c>
      <c r="F1795">
        <v>44800</v>
      </c>
      <c r="G1795" t="s">
        <v>451</v>
      </c>
      <c r="H1795" s="111">
        <v>44800</v>
      </c>
      <c r="I1795" t="s">
        <v>253</v>
      </c>
      <c r="K1795" t="s">
        <v>1408</v>
      </c>
      <c r="L1795" t="s">
        <v>1409</v>
      </c>
      <c r="N1795" t="s">
        <v>1431</v>
      </c>
      <c r="O1795" t="s">
        <v>1411</v>
      </c>
      <c r="P1795" t="s">
        <v>254</v>
      </c>
      <c r="Q1795" t="s">
        <v>1412</v>
      </c>
      <c r="R1795" t="s">
        <v>1412</v>
      </c>
      <c r="S1795" t="s">
        <v>1412</v>
      </c>
      <c r="T1795">
        <v>21000</v>
      </c>
      <c r="V1795">
        <v>0</v>
      </c>
      <c r="W1795">
        <v>15295</v>
      </c>
    </row>
    <row r="1796" spans="1:23">
      <c r="A1796" t="s">
        <v>246</v>
      </c>
      <c r="B1796" t="s">
        <v>448</v>
      </c>
      <c r="C1796" t="s">
        <v>57</v>
      </c>
      <c r="D1796" t="s">
        <v>58</v>
      </c>
      <c r="E1796">
        <v>1640024</v>
      </c>
      <c r="F1796">
        <v>44833</v>
      </c>
      <c r="G1796" t="s">
        <v>1524</v>
      </c>
      <c r="H1796" s="111">
        <v>44833</v>
      </c>
      <c r="I1796" t="s">
        <v>282</v>
      </c>
      <c r="K1796" t="s">
        <v>1418</v>
      </c>
      <c r="L1796" t="s">
        <v>1409</v>
      </c>
      <c r="N1796" t="s">
        <v>1426</v>
      </c>
      <c r="O1796" t="s">
        <v>1411</v>
      </c>
      <c r="P1796" t="s">
        <v>254</v>
      </c>
      <c r="T1796">
        <v>15000</v>
      </c>
    </row>
    <row r="1797" spans="1:23">
      <c r="A1797" t="s">
        <v>246</v>
      </c>
      <c r="B1797" t="s">
        <v>448</v>
      </c>
      <c r="C1797" t="s">
        <v>57</v>
      </c>
      <c r="D1797" t="s">
        <v>58</v>
      </c>
      <c r="E1797">
        <v>9547111</v>
      </c>
      <c r="F1797">
        <v>44834</v>
      </c>
      <c r="G1797" t="s">
        <v>452</v>
      </c>
      <c r="H1797" s="111">
        <v>44834</v>
      </c>
      <c r="I1797" t="s">
        <v>253</v>
      </c>
      <c r="K1797" t="s">
        <v>1418</v>
      </c>
      <c r="L1797" t="s">
        <v>1409</v>
      </c>
      <c r="N1797" t="s">
        <v>1445</v>
      </c>
      <c r="O1797" t="s">
        <v>1411</v>
      </c>
      <c r="P1797" t="s">
        <v>254</v>
      </c>
      <c r="Q1797" t="s">
        <v>1412</v>
      </c>
      <c r="R1797" t="s">
        <v>1412</v>
      </c>
      <c r="S1797" t="s">
        <v>1412</v>
      </c>
      <c r="T1797">
        <v>17000</v>
      </c>
      <c r="V1797">
        <v>3117.64</v>
      </c>
      <c r="W1797">
        <v>4352</v>
      </c>
    </row>
    <row r="1798" spans="1:23">
      <c r="A1798" t="s">
        <v>246</v>
      </c>
      <c r="B1798" t="s">
        <v>448</v>
      </c>
      <c r="C1798" t="s">
        <v>57</v>
      </c>
      <c r="D1798" t="s">
        <v>58</v>
      </c>
      <c r="E1798">
        <v>11293493</v>
      </c>
      <c r="F1798">
        <v>44803</v>
      </c>
      <c r="G1798" t="s">
        <v>453</v>
      </c>
      <c r="H1798" s="111">
        <v>44809</v>
      </c>
      <c r="I1798" t="s">
        <v>253</v>
      </c>
      <c r="K1798" t="s">
        <v>1408</v>
      </c>
      <c r="L1798" t="s">
        <v>1409</v>
      </c>
      <c r="N1798" t="s">
        <v>1431</v>
      </c>
      <c r="O1798" t="s">
        <v>1411</v>
      </c>
      <c r="P1798" t="s">
        <v>254</v>
      </c>
      <c r="Q1798" t="s">
        <v>1412</v>
      </c>
      <c r="R1798" t="s">
        <v>1412</v>
      </c>
      <c r="S1798" t="s">
        <v>1412</v>
      </c>
      <c r="T1798">
        <v>15000</v>
      </c>
      <c r="V1798">
        <v>4909.76</v>
      </c>
      <c r="W1798">
        <v>11289</v>
      </c>
    </row>
    <row r="1799" spans="1:23">
      <c r="A1799" t="s">
        <v>246</v>
      </c>
      <c r="B1799" t="s">
        <v>448</v>
      </c>
      <c r="C1799" t="s">
        <v>57</v>
      </c>
      <c r="D1799" t="s">
        <v>58</v>
      </c>
      <c r="E1799">
        <v>11293722</v>
      </c>
      <c r="F1799">
        <v>44803</v>
      </c>
      <c r="G1799" t="s">
        <v>454</v>
      </c>
      <c r="H1799" s="111">
        <v>44809</v>
      </c>
      <c r="I1799" t="s">
        <v>253</v>
      </c>
      <c r="K1799" t="s">
        <v>1408</v>
      </c>
      <c r="L1799" t="s">
        <v>1409</v>
      </c>
      <c r="N1799" t="s">
        <v>1431</v>
      </c>
      <c r="O1799" t="s">
        <v>1411</v>
      </c>
      <c r="P1799" t="s">
        <v>254</v>
      </c>
      <c r="Q1799" t="s">
        <v>1412</v>
      </c>
      <c r="R1799" t="s">
        <v>1412</v>
      </c>
      <c r="S1799" t="s">
        <v>1412</v>
      </c>
      <c r="T1799">
        <v>15000</v>
      </c>
      <c r="V1799">
        <v>3060.67</v>
      </c>
      <c r="W1799">
        <v>5355</v>
      </c>
    </row>
    <row r="1800" spans="1:23">
      <c r="A1800" t="s">
        <v>246</v>
      </c>
      <c r="B1800" t="s">
        <v>448</v>
      </c>
      <c r="C1800" t="s">
        <v>57</v>
      </c>
      <c r="D1800" t="s">
        <v>58</v>
      </c>
      <c r="E1800">
        <v>11382738</v>
      </c>
      <c r="F1800">
        <v>44813</v>
      </c>
      <c r="G1800" t="s">
        <v>455</v>
      </c>
      <c r="H1800" s="111">
        <v>44818</v>
      </c>
      <c r="I1800" t="s">
        <v>263</v>
      </c>
      <c r="K1800" t="s">
        <v>1418</v>
      </c>
      <c r="L1800" t="s">
        <v>1409</v>
      </c>
      <c r="N1800" t="s">
        <v>1486</v>
      </c>
      <c r="O1800" t="s">
        <v>1411</v>
      </c>
      <c r="P1800" t="s">
        <v>254</v>
      </c>
      <c r="S1800" t="s">
        <v>1414</v>
      </c>
      <c r="T1800">
        <v>12000</v>
      </c>
    </row>
    <row r="1801" spans="1:23">
      <c r="A1801" t="s">
        <v>246</v>
      </c>
      <c r="B1801" t="s">
        <v>448</v>
      </c>
      <c r="C1801" t="s">
        <v>57</v>
      </c>
      <c r="D1801" t="s">
        <v>58</v>
      </c>
      <c r="E1801">
        <v>11399232</v>
      </c>
      <c r="F1801">
        <v>44816</v>
      </c>
      <c r="G1801" t="s">
        <v>456</v>
      </c>
      <c r="H1801" s="111">
        <v>44818</v>
      </c>
      <c r="I1801" t="s">
        <v>282</v>
      </c>
      <c r="K1801" t="s">
        <v>1408</v>
      </c>
      <c r="L1801" t="s">
        <v>1409</v>
      </c>
      <c r="N1801" t="s">
        <v>1451</v>
      </c>
      <c r="O1801" t="s">
        <v>1411</v>
      </c>
      <c r="P1801" t="s">
        <v>252</v>
      </c>
      <c r="S1801" t="s">
        <v>1414</v>
      </c>
      <c r="T1801">
        <v>16000</v>
      </c>
    </row>
    <row r="1802" spans="1:23">
      <c r="A1802" t="s">
        <v>246</v>
      </c>
      <c r="B1802" t="s">
        <v>448</v>
      </c>
      <c r="C1802" t="s">
        <v>57</v>
      </c>
      <c r="D1802" t="s">
        <v>58</v>
      </c>
      <c r="E1802">
        <v>11399232</v>
      </c>
      <c r="F1802">
        <v>44816</v>
      </c>
      <c r="G1802" t="s">
        <v>456</v>
      </c>
      <c r="H1802" s="111">
        <v>44818</v>
      </c>
      <c r="I1802" t="s">
        <v>282</v>
      </c>
      <c r="K1802" t="s">
        <v>1408</v>
      </c>
      <c r="L1802" t="s">
        <v>5297</v>
      </c>
      <c r="N1802" t="s">
        <v>1451</v>
      </c>
      <c r="O1802" t="s">
        <v>1411</v>
      </c>
      <c r="P1802" t="s">
        <v>252</v>
      </c>
      <c r="S1802" t="s">
        <v>1414</v>
      </c>
      <c r="T1802">
        <v>16000</v>
      </c>
    </row>
    <row r="1803" spans="1:23">
      <c r="A1803" t="s">
        <v>246</v>
      </c>
      <c r="B1803" t="s">
        <v>448</v>
      </c>
      <c r="C1803" t="s">
        <v>57</v>
      </c>
      <c r="D1803" t="s">
        <v>58</v>
      </c>
      <c r="E1803">
        <v>11410472</v>
      </c>
      <c r="F1803">
        <v>44817</v>
      </c>
      <c r="G1803" t="s">
        <v>457</v>
      </c>
      <c r="H1803" s="111">
        <v>44818</v>
      </c>
      <c r="I1803" t="s">
        <v>253</v>
      </c>
      <c r="K1803" t="s">
        <v>1408</v>
      </c>
      <c r="L1803" t="s">
        <v>1409</v>
      </c>
      <c r="N1803" t="s">
        <v>1433</v>
      </c>
      <c r="O1803" t="s">
        <v>1411</v>
      </c>
      <c r="P1803" t="s">
        <v>252</v>
      </c>
      <c r="Q1803" t="s">
        <v>1412</v>
      </c>
      <c r="R1803" t="s">
        <v>1412</v>
      </c>
      <c r="S1803" t="s">
        <v>1412</v>
      </c>
      <c r="T1803">
        <v>16000</v>
      </c>
      <c r="V1803">
        <v>2504.6999999999998</v>
      </c>
      <c r="W1803">
        <v>10567.5</v>
      </c>
    </row>
    <row r="1804" spans="1:23">
      <c r="A1804" t="s">
        <v>246</v>
      </c>
      <c r="B1804" t="s">
        <v>448</v>
      </c>
      <c r="C1804" t="s">
        <v>57</v>
      </c>
      <c r="D1804" t="s">
        <v>58</v>
      </c>
      <c r="E1804">
        <v>11422872</v>
      </c>
      <c r="F1804">
        <v>44819</v>
      </c>
      <c r="G1804" t="s">
        <v>458</v>
      </c>
      <c r="H1804" s="111">
        <v>44827</v>
      </c>
      <c r="I1804" t="s">
        <v>253</v>
      </c>
      <c r="K1804" t="s">
        <v>1408</v>
      </c>
      <c r="L1804" t="s">
        <v>1409</v>
      </c>
      <c r="N1804" t="s">
        <v>1443</v>
      </c>
      <c r="O1804" t="s">
        <v>1411</v>
      </c>
      <c r="P1804" t="s">
        <v>252</v>
      </c>
      <c r="Q1804" t="s">
        <v>1412</v>
      </c>
      <c r="R1804" t="s">
        <v>1412</v>
      </c>
      <c r="S1804" t="s">
        <v>1412</v>
      </c>
      <c r="T1804">
        <v>16000</v>
      </c>
      <c r="V1804">
        <v>95.63</v>
      </c>
      <c r="W1804">
        <v>6539.45</v>
      </c>
    </row>
    <row r="1805" spans="1:23">
      <c r="A1805" t="s">
        <v>246</v>
      </c>
      <c r="B1805" t="s">
        <v>448</v>
      </c>
      <c r="C1805" t="s">
        <v>57</v>
      </c>
      <c r="D1805" t="s">
        <v>58</v>
      </c>
      <c r="E1805">
        <v>11469855</v>
      </c>
      <c r="F1805">
        <v>44825</v>
      </c>
      <c r="G1805" t="s">
        <v>459</v>
      </c>
      <c r="H1805" s="111">
        <v>44826</v>
      </c>
      <c r="I1805" t="s">
        <v>253</v>
      </c>
      <c r="K1805" t="s">
        <v>1408</v>
      </c>
      <c r="L1805" t="s">
        <v>1409</v>
      </c>
      <c r="N1805" t="s">
        <v>1431</v>
      </c>
      <c r="O1805" t="s">
        <v>1411</v>
      </c>
      <c r="P1805" t="s">
        <v>254</v>
      </c>
      <c r="Q1805" t="s">
        <v>1412</v>
      </c>
      <c r="R1805" t="s">
        <v>1412</v>
      </c>
      <c r="S1805" t="s">
        <v>1412</v>
      </c>
      <c r="T1805">
        <v>12000</v>
      </c>
      <c r="V1805">
        <v>2747.53</v>
      </c>
      <c r="W1805">
        <v>4539.5</v>
      </c>
    </row>
    <row r="1806" spans="1:23">
      <c r="A1806" t="s">
        <v>246</v>
      </c>
      <c r="B1806" t="s">
        <v>448</v>
      </c>
      <c r="C1806" t="s">
        <v>57</v>
      </c>
      <c r="D1806" t="s">
        <v>58</v>
      </c>
      <c r="E1806">
        <v>11482458</v>
      </c>
      <c r="F1806">
        <v>44826</v>
      </c>
      <c r="G1806" t="s">
        <v>460</v>
      </c>
      <c r="H1806" s="111">
        <v>44826</v>
      </c>
      <c r="I1806" t="s">
        <v>253</v>
      </c>
      <c r="K1806" t="s">
        <v>1408</v>
      </c>
      <c r="L1806" t="s">
        <v>1409</v>
      </c>
      <c r="N1806" t="s">
        <v>1434</v>
      </c>
      <c r="O1806" t="s">
        <v>1411</v>
      </c>
      <c r="P1806" t="s">
        <v>254</v>
      </c>
      <c r="Q1806" t="s">
        <v>1412</v>
      </c>
      <c r="R1806" t="s">
        <v>1412</v>
      </c>
      <c r="S1806" t="s">
        <v>1412</v>
      </c>
      <c r="T1806">
        <v>30000</v>
      </c>
      <c r="V1806">
        <v>19189.39</v>
      </c>
      <c r="W1806">
        <v>26520</v>
      </c>
    </row>
    <row r="1807" spans="1:23">
      <c r="A1807" t="s">
        <v>246</v>
      </c>
      <c r="B1807" t="s">
        <v>448</v>
      </c>
      <c r="C1807" t="s">
        <v>57</v>
      </c>
      <c r="D1807" t="s">
        <v>58</v>
      </c>
      <c r="E1807">
        <v>11585578</v>
      </c>
      <c r="F1807">
        <v>44841</v>
      </c>
      <c r="G1807" t="s">
        <v>461</v>
      </c>
      <c r="H1807" s="111">
        <v>44841</v>
      </c>
      <c r="I1807" t="s">
        <v>253</v>
      </c>
      <c r="K1807" t="s">
        <v>1408</v>
      </c>
      <c r="L1807" t="s">
        <v>1409</v>
      </c>
      <c r="N1807" t="s">
        <v>1453</v>
      </c>
      <c r="O1807" t="s">
        <v>1411</v>
      </c>
      <c r="P1807" t="s">
        <v>254</v>
      </c>
      <c r="Q1807" t="s">
        <v>1412</v>
      </c>
      <c r="R1807" t="s">
        <v>1412</v>
      </c>
      <c r="S1807" t="s">
        <v>1412</v>
      </c>
      <c r="T1807">
        <v>15000</v>
      </c>
      <c r="V1807">
        <v>5938.12</v>
      </c>
      <c r="W1807">
        <v>10796.79</v>
      </c>
    </row>
    <row r="1808" spans="1:23">
      <c r="A1808" t="s">
        <v>246</v>
      </c>
      <c r="B1808" t="s">
        <v>448</v>
      </c>
      <c r="C1808" t="s">
        <v>57</v>
      </c>
      <c r="D1808" t="s">
        <v>58</v>
      </c>
      <c r="E1808">
        <v>11608001</v>
      </c>
      <c r="F1808">
        <v>44847</v>
      </c>
      <c r="G1808" t="s">
        <v>462</v>
      </c>
      <c r="H1808" s="111">
        <v>44848</v>
      </c>
      <c r="I1808" t="s">
        <v>282</v>
      </c>
      <c r="K1808" t="s">
        <v>1408</v>
      </c>
      <c r="L1808" t="s">
        <v>1409</v>
      </c>
      <c r="N1808" t="s">
        <v>1433</v>
      </c>
      <c r="O1808" t="s">
        <v>1411</v>
      </c>
      <c r="P1808" t="s">
        <v>252</v>
      </c>
      <c r="S1808" t="s">
        <v>1414</v>
      </c>
      <c r="T1808">
        <v>20000</v>
      </c>
    </row>
    <row r="1809" spans="1:23">
      <c r="A1809" t="s">
        <v>246</v>
      </c>
      <c r="B1809" t="s">
        <v>448</v>
      </c>
      <c r="C1809" t="s">
        <v>57</v>
      </c>
      <c r="D1809" t="s">
        <v>58</v>
      </c>
      <c r="E1809">
        <v>11627153</v>
      </c>
      <c r="F1809">
        <v>44854</v>
      </c>
      <c r="G1809" t="s">
        <v>463</v>
      </c>
      <c r="H1809" s="111">
        <v>44854</v>
      </c>
      <c r="I1809" t="s">
        <v>253</v>
      </c>
      <c r="K1809" t="s">
        <v>1418</v>
      </c>
      <c r="L1809" t="s">
        <v>1438</v>
      </c>
      <c r="N1809" t="s">
        <v>1457</v>
      </c>
      <c r="O1809" t="s">
        <v>1411</v>
      </c>
      <c r="P1809" t="s">
        <v>254</v>
      </c>
      <c r="Q1809" t="s">
        <v>1412</v>
      </c>
      <c r="R1809" t="s">
        <v>1412</v>
      </c>
      <c r="S1809" t="s">
        <v>1412</v>
      </c>
      <c r="T1809">
        <v>30000</v>
      </c>
      <c r="V1809">
        <v>6560.93</v>
      </c>
      <c r="W1809">
        <v>2175</v>
      </c>
    </row>
    <row r="1810" spans="1:23">
      <c r="A1810" t="s">
        <v>246</v>
      </c>
      <c r="B1810" t="s">
        <v>448</v>
      </c>
      <c r="C1810" t="s">
        <v>57</v>
      </c>
      <c r="D1810" t="s">
        <v>58</v>
      </c>
      <c r="E1810">
        <v>11627153</v>
      </c>
      <c r="F1810">
        <v>44854</v>
      </c>
      <c r="G1810" t="s">
        <v>463</v>
      </c>
      <c r="H1810" s="111">
        <v>44854</v>
      </c>
      <c r="I1810" t="s">
        <v>253</v>
      </c>
      <c r="K1810" t="s">
        <v>1418</v>
      </c>
      <c r="L1810" t="s">
        <v>1409</v>
      </c>
      <c r="N1810" t="s">
        <v>1457</v>
      </c>
      <c r="O1810" t="s">
        <v>1411</v>
      </c>
      <c r="P1810" t="s">
        <v>254</v>
      </c>
      <c r="Q1810" t="s">
        <v>1412</v>
      </c>
      <c r="R1810" t="s">
        <v>1412</v>
      </c>
      <c r="S1810" t="s">
        <v>1412</v>
      </c>
      <c r="T1810">
        <v>30000</v>
      </c>
      <c r="V1810">
        <v>6560.93</v>
      </c>
      <c r="W1810">
        <v>14024</v>
      </c>
    </row>
    <row r="1811" spans="1:23">
      <c r="A1811" t="s">
        <v>246</v>
      </c>
      <c r="B1811" t="s">
        <v>448</v>
      </c>
      <c r="C1811" t="s">
        <v>57</v>
      </c>
      <c r="D1811" t="s">
        <v>58</v>
      </c>
      <c r="E1811">
        <v>11634290</v>
      </c>
      <c r="F1811">
        <v>44852</v>
      </c>
      <c r="G1811" t="s">
        <v>464</v>
      </c>
      <c r="H1811" s="111">
        <v>44852</v>
      </c>
      <c r="I1811" t="s">
        <v>253</v>
      </c>
      <c r="K1811" t="s">
        <v>1408</v>
      </c>
      <c r="L1811" t="s">
        <v>1409</v>
      </c>
      <c r="N1811" t="s">
        <v>1425</v>
      </c>
      <c r="O1811" t="s">
        <v>1411</v>
      </c>
      <c r="P1811" t="s">
        <v>252</v>
      </c>
      <c r="Q1811" t="s">
        <v>1412</v>
      </c>
      <c r="R1811" t="s">
        <v>1412</v>
      </c>
      <c r="S1811" t="s">
        <v>1412</v>
      </c>
      <c r="T1811">
        <v>15000</v>
      </c>
      <c r="V1811">
        <v>1253.58</v>
      </c>
      <c r="W1811">
        <v>5672</v>
      </c>
    </row>
    <row r="1812" spans="1:23">
      <c r="A1812" t="s">
        <v>246</v>
      </c>
      <c r="B1812" t="s">
        <v>76</v>
      </c>
      <c r="C1812" t="s">
        <v>45</v>
      </c>
      <c r="D1812" t="s">
        <v>46</v>
      </c>
      <c r="E1812">
        <v>1165594</v>
      </c>
      <c r="F1812">
        <v>44820</v>
      </c>
      <c r="G1812" t="s">
        <v>354</v>
      </c>
      <c r="H1812" s="111">
        <v>44826</v>
      </c>
      <c r="I1812" t="s">
        <v>253</v>
      </c>
      <c r="K1812" t="s">
        <v>1418</v>
      </c>
      <c r="L1812" t="s">
        <v>1409</v>
      </c>
      <c r="N1812" t="s">
        <v>1474</v>
      </c>
      <c r="O1812" t="s">
        <v>1411</v>
      </c>
      <c r="P1812" t="s">
        <v>254</v>
      </c>
      <c r="Q1812" t="s">
        <v>1412</v>
      </c>
      <c r="R1812" t="s">
        <v>1412</v>
      </c>
      <c r="S1812" t="s">
        <v>1412</v>
      </c>
      <c r="T1812">
        <v>40000</v>
      </c>
      <c r="V1812">
        <v>0</v>
      </c>
      <c r="W1812">
        <v>94</v>
      </c>
    </row>
    <row r="1813" spans="1:23">
      <c r="A1813" t="s">
        <v>246</v>
      </c>
      <c r="B1813" t="s">
        <v>76</v>
      </c>
      <c r="C1813" t="s">
        <v>45</v>
      </c>
      <c r="D1813" t="s">
        <v>46</v>
      </c>
      <c r="E1813">
        <v>8811300</v>
      </c>
      <c r="F1813">
        <v>44845</v>
      </c>
      <c r="G1813" t="s">
        <v>355</v>
      </c>
      <c r="H1813" s="111">
        <v>44845</v>
      </c>
      <c r="I1813" t="s">
        <v>282</v>
      </c>
      <c r="K1813" t="s">
        <v>1418</v>
      </c>
      <c r="L1813" t="s">
        <v>1409</v>
      </c>
      <c r="N1813" t="s">
        <v>1439</v>
      </c>
      <c r="O1813" t="s">
        <v>1411</v>
      </c>
      <c r="P1813" t="s">
        <v>254</v>
      </c>
      <c r="R1813" t="s">
        <v>1414</v>
      </c>
      <c r="S1813" t="s">
        <v>1412</v>
      </c>
      <c r="T1813">
        <v>15000</v>
      </c>
    </row>
    <row r="1814" spans="1:23">
      <c r="A1814" t="s">
        <v>246</v>
      </c>
      <c r="B1814" t="s">
        <v>76</v>
      </c>
      <c r="C1814" t="s">
        <v>45</v>
      </c>
      <c r="D1814" t="s">
        <v>46</v>
      </c>
      <c r="E1814">
        <v>8875696</v>
      </c>
      <c r="F1814">
        <v>44887</v>
      </c>
      <c r="G1814" t="s">
        <v>818</v>
      </c>
      <c r="H1814" s="111">
        <v>44887</v>
      </c>
      <c r="I1814" t="s">
        <v>282</v>
      </c>
      <c r="K1814" t="s">
        <v>1430</v>
      </c>
      <c r="L1814" t="s">
        <v>1409</v>
      </c>
      <c r="N1814" t="s">
        <v>1441</v>
      </c>
      <c r="O1814" t="s">
        <v>1411</v>
      </c>
      <c r="P1814" t="s">
        <v>252</v>
      </c>
      <c r="S1814" t="s">
        <v>1414</v>
      </c>
      <c r="T1814">
        <v>25000</v>
      </c>
    </row>
    <row r="1815" spans="1:23">
      <c r="A1815" t="s">
        <v>246</v>
      </c>
      <c r="B1815" t="s">
        <v>76</v>
      </c>
      <c r="C1815" t="s">
        <v>45</v>
      </c>
      <c r="D1815" t="s">
        <v>46</v>
      </c>
      <c r="E1815">
        <v>9149106</v>
      </c>
      <c r="F1815">
        <v>44837</v>
      </c>
      <c r="G1815" t="s">
        <v>356</v>
      </c>
      <c r="H1815" s="111">
        <v>44837</v>
      </c>
      <c r="I1815" t="s">
        <v>263</v>
      </c>
      <c r="K1815" t="s">
        <v>1430</v>
      </c>
      <c r="L1815" t="s">
        <v>1409</v>
      </c>
      <c r="N1815" t="s">
        <v>1431</v>
      </c>
      <c r="O1815" t="s">
        <v>1411</v>
      </c>
      <c r="P1815" t="s">
        <v>252</v>
      </c>
      <c r="S1815" t="s">
        <v>1414</v>
      </c>
      <c r="T1815">
        <v>15000</v>
      </c>
    </row>
    <row r="1816" spans="1:23">
      <c r="A1816" t="s">
        <v>246</v>
      </c>
      <c r="B1816" t="s">
        <v>76</v>
      </c>
      <c r="C1816" t="s">
        <v>45</v>
      </c>
      <c r="D1816" t="s">
        <v>46</v>
      </c>
      <c r="E1816">
        <v>11399738</v>
      </c>
      <c r="F1816">
        <v>44817</v>
      </c>
      <c r="G1816" t="s">
        <v>357</v>
      </c>
      <c r="H1816" s="111">
        <v>44818</v>
      </c>
      <c r="I1816" t="s">
        <v>253</v>
      </c>
      <c r="K1816" t="s">
        <v>1408</v>
      </c>
      <c r="L1816" t="s">
        <v>1409</v>
      </c>
      <c r="N1816" t="s">
        <v>1420</v>
      </c>
      <c r="O1816" t="s">
        <v>1411</v>
      </c>
      <c r="P1816" t="s">
        <v>252</v>
      </c>
      <c r="Q1816" t="s">
        <v>1412</v>
      </c>
      <c r="R1816" t="s">
        <v>1412</v>
      </c>
      <c r="S1816" t="s">
        <v>1412</v>
      </c>
      <c r="T1816">
        <v>15000</v>
      </c>
      <c r="V1816">
        <v>160.91999999999999</v>
      </c>
      <c r="W1816">
        <v>1188.75</v>
      </c>
    </row>
    <row r="1817" spans="1:23">
      <c r="A1817" t="s">
        <v>246</v>
      </c>
      <c r="B1817" t="s">
        <v>76</v>
      </c>
      <c r="C1817" t="s">
        <v>45</v>
      </c>
      <c r="D1817" t="s">
        <v>46</v>
      </c>
      <c r="E1817">
        <v>11495021</v>
      </c>
      <c r="F1817">
        <v>44827</v>
      </c>
      <c r="G1817" t="s">
        <v>358</v>
      </c>
      <c r="H1817" s="111">
        <v>44827</v>
      </c>
      <c r="I1817" t="s">
        <v>282</v>
      </c>
      <c r="K1817" t="s">
        <v>1408</v>
      </c>
      <c r="L1817" t="s">
        <v>1409</v>
      </c>
      <c r="N1817" t="s">
        <v>1420</v>
      </c>
      <c r="O1817" t="s">
        <v>1411</v>
      </c>
      <c r="P1817" t="s">
        <v>254</v>
      </c>
      <c r="T1817">
        <v>60000</v>
      </c>
    </row>
    <row r="1818" spans="1:23">
      <c r="A1818" t="s">
        <v>246</v>
      </c>
      <c r="B1818" t="s">
        <v>76</v>
      </c>
      <c r="C1818" t="s">
        <v>45</v>
      </c>
      <c r="D1818" t="s">
        <v>46</v>
      </c>
      <c r="E1818">
        <v>11615982</v>
      </c>
      <c r="F1818">
        <v>44848</v>
      </c>
      <c r="G1818" t="s">
        <v>359</v>
      </c>
      <c r="H1818" s="111">
        <v>44848</v>
      </c>
      <c r="I1818" t="s">
        <v>253</v>
      </c>
      <c r="K1818" t="s">
        <v>1408</v>
      </c>
      <c r="L1818" t="s">
        <v>1409</v>
      </c>
      <c r="N1818" t="s">
        <v>1413</v>
      </c>
      <c r="O1818" t="s">
        <v>1411</v>
      </c>
      <c r="P1818" t="s">
        <v>252</v>
      </c>
      <c r="Q1818" t="s">
        <v>1412</v>
      </c>
      <c r="R1818" t="s">
        <v>1412</v>
      </c>
      <c r="S1818" t="s">
        <v>1412</v>
      </c>
      <c r="T1818">
        <v>20000</v>
      </c>
      <c r="V1818">
        <v>1258.96</v>
      </c>
      <c r="W1818">
        <v>2434.38</v>
      </c>
    </row>
    <row r="1819" spans="1:23">
      <c r="A1819" t="s">
        <v>246</v>
      </c>
      <c r="B1819" t="s">
        <v>76</v>
      </c>
      <c r="C1819" t="s">
        <v>45</v>
      </c>
      <c r="D1819" t="s">
        <v>46</v>
      </c>
      <c r="E1819">
        <v>11726112</v>
      </c>
      <c r="F1819">
        <v>44868</v>
      </c>
      <c r="G1819" t="s">
        <v>820</v>
      </c>
      <c r="H1819" s="111">
        <v>44868</v>
      </c>
      <c r="I1819" t="s">
        <v>253</v>
      </c>
      <c r="K1819" t="s">
        <v>1408</v>
      </c>
      <c r="L1819" t="s">
        <v>1409</v>
      </c>
      <c r="N1819" t="s">
        <v>1413</v>
      </c>
      <c r="O1819" t="s">
        <v>1411</v>
      </c>
      <c r="P1819" t="s">
        <v>252</v>
      </c>
      <c r="Q1819" t="s">
        <v>1412</v>
      </c>
      <c r="R1819" t="s">
        <v>1412</v>
      </c>
      <c r="S1819" t="s">
        <v>1412</v>
      </c>
      <c r="T1819">
        <v>20000</v>
      </c>
      <c r="V1819">
        <v>869.97</v>
      </c>
      <c r="W1819">
        <v>4035.94</v>
      </c>
    </row>
    <row r="1820" spans="1:23">
      <c r="A1820" t="s">
        <v>246</v>
      </c>
      <c r="B1820" t="s">
        <v>76</v>
      </c>
      <c r="C1820" t="s">
        <v>45</v>
      </c>
      <c r="D1820" t="s">
        <v>46</v>
      </c>
      <c r="E1820">
        <v>11732055</v>
      </c>
      <c r="F1820">
        <v>44879</v>
      </c>
      <c r="G1820" t="s">
        <v>821</v>
      </c>
      <c r="H1820" s="111">
        <v>44879</v>
      </c>
      <c r="I1820" t="s">
        <v>253</v>
      </c>
      <c r="K1820" t="s">
        <v>1408</v>
      </c>
      <c r="L1820" t="s">
        <v>1409</v>
      </c>
      <c r="N1820" t="s">
        <v>1439</v>
      </c>
      <c r="O1820" t="s">
        <v>1411</v>
      </c>
      <c r="P1820" t="s">
        <v>252</v>
      </c>
      <c r="Q1820" t="s">
        <v>1412</v>
      </c>
      <c r="R1820" t="s">
        <v>1412</v>
      </c>
      <c r="S1820" t="s">
        <v>1412</v>
      </c>
      <c r="T1820">
        <v>25000</v>
      </c>
      <c r="V1820">
        <v>625.57000000000005</v>
      </c>
      <c r="W1820">
        <v>761.55</v>
      </c>
    </row>
    <row r="1821" spans="1:23">
      <c r="A1821" t="s">
        <v>246</v>
      </c>
      <c r="B1821" t="s">
        <v>76</v>
      </c>
      <c r="C1821" t="s">
        <v>45</v>
      </c>
      <c r="D1821" t="s">
        <v>46</v>
      </c>
      <c r="E1821">
        <v>11732506</v>
      </c>
      <c r="F1821">
        <v>44869</v>
      </c>
      <c r="G1821" t="s">
        <v>822</v>
      </c>
      <c r="H1821" s="111">
        <v>44869</v>
      </c>
      <c r="I1821" t="s">
        <v>253</v>
      </c>
      <c r="K1821" t="s">
        <v>1408</v>
      </c>
      <c r="L1821" t="s">
        <v>1409</v>
      </c>
      <c r="N1821" t="s">
        <v>1439</v>
      </c>
      <c r="O1821" t="s">
        <v>1411</v>
      </c>
      <c r="P1821" t="s">
        <v>252</v>
      </c>
      <c r="Q1821" t="s">
        <v>1412</v>
      </c>
      <c r="R1821" t="s">
        <v>1412</v>
      </c>
      <c r="S1821" t="s">
        <v>1412</v>
      </c>
      <c r="T1821">
        <v>20000</v>
      </c>
      <c r="V1821">
        <v>103.55</v>
      </c>
      <c r="W1821">
        <v>190</v>
      </c>
    </row>
    <row r="1822" spans="1:23">
      <c r="A1822" t="s">
        <v>246</v>
      </c>
      <c r="B1822" t="s">
        <v>76</v>
      </c>
      <c r="C1822" t="s">
        <v>45</v>
      </c>
      <c r="D1822" t="s">
        <v>46</v>
      </c>
      <c r="E1822">
        <v>11743994</v>
      </c>
      <c r="F1822">
        <v>44873</v>
      </c>
      <c r="G1822" t="s">
        <v>823</v>
      </c>
      <c r="H1822" s="111">
        <v>44873</v>
      </c>
      <c r="I1822" t="s">
        <v>253</v>
      </c>
      <c r="K1822" t="s">
        <v>1408</v>
      </c>
      <c r="L1822" t="s">
        <v>1409</v>
      </c>
      <c r="N1822" t="s">
        <v>1431</v>
      </c>
      <c r="O1822" t="s">
        <v>1411</v>
      </c>
      <c r="P1822" t="s">
        <v>252</v>
      </c>
      <c r="Q1822" t="s">
        <v>1412</v>
      </c>
      <c r="R1822" t="s">
        <v>1412</v>
      </c>
      <c r="S1822" t="s">
        <v>1412</v>
      </c>
      <c r="T1822">
        <v>38000</v>
      </c>
      <c r="V1822">
        <v>0</v>
      </c>
      <c r="W1822">
        <v>3143.99</v>
      </c>
    </row>
    <row r="1823" spans="1:23">
      <c r="A1823" t="s">
        <v>246</v>
      </c>
      <c r="B1823" t="s">
        <v>76</v>
      </c>
      <c r="C1823" t="s">
        <v>45</v>
      </c>
      <c r="D1823" t="s">
        <v>46</v>
      </c>
      <c r="E1823">
        <v>11750735</v>
      </c>
      <c r="F1823">
        <v>44895</v>
      </c>
      <c r="G1823" t="s">
        <v>824</v>
      </c>
      <c r="H1823" s="111">
        <v>44895</v>
      </c>
      <c r="I1823" t="s">
        <v>253</v>
      </c>
      <c r="K1823" t="s">
        <v>1408</v>
      </c>
      <c r="L1823" t="s">
        <v>1409</v>
      </c>
      <c r="N1823" t="s">
        <v>1445</v>
      </c>
      <c r="O1823" t="s">
        <v>1411</v>
      </c>
      <c r="P1823" t="s">
        <v>254</v>
      </c>
      <c r="Q1823" t="s">
        <v>1412</v>
      </c>
      <c r="R1823" t="s">
        <v>1412</v>
      </c>
      <c r="S1823" t="s">
        <v>1412</v>
      </c>
      <c r="T1823">
        <v>200000</v>
      </c>
      <c r="V1823">
        <v>7621.73</v>
      </c>
      <c r="W1823">
        <v>11835</v>
      </c>
    </row>
    <row r="1824" spans="1:23">
      <c r="A1824" t="s">
        <v>246</v>
      </c>
      <c r="B1824" t="s">
        <v>76</v>
      </c>
      <c r="C1824" t="s">
        <v>45</v>
      </c>
      <c r="D1824" t="s">
        <v>46</v>
      </c>
      <c r="E1824">
        <v>11754018</v>
      </c>
      <c r="F1824">
        <v>44875</v>
      </c>
      <c r="G1824" t="s">
        <v>825</v>
      </c>
      <c r="H1824" s="111">
        <v>44881</v>
      </c>
      <c r="I1824" t="s">
        <v>282</v>
      </c>
      <c r="K1824" t="s">
        <v>1408</v>
      </c>
      <c r="L1824" t="s">
        <v>1409</v>
      </c>
      <c r="N1824" t="s">
        <v>1433</v>
      </c>
      <c r="O1824" t="s">
        <v>1411</v>
      </c>
      <c r="P1824" t="s">
        <v>252</v>
      </c>
      <c r="S1824" t="s">
        <v>1414</v>
      </c>
      <c r="T1824">
        <v>32000</v>
      </c>
    </row>
    <row r="1825" spans="1:23">
      <c r="A1825" t="s">
        <v>246</v>
      </c>
      <c r="B1825" t="s">
        <v>76</v>
      </c>
      <c r="C1825" t="s">
        <v>45</v>
      </c>
      <c r="D1825" t="s">
        <v>46</v>
      </c>
      <c r="E1825">
        <v>11756664</v>
      </c>
      <c r="F1825">
        <v>44875</v>
      </c>
      <c r="G1825" t="s">
        <v>826</v>
      </c>
      <c r="H1825" s="111">
        <v>44875</v>
      </c>
      <c r="I1825" t="s">
        <v>253</v>
      </c>
      <c r="K1825" t="s">
        <v>1418</v>
      </c>
      <c r="L1825" t="s">
        <v>1409</v>
      </c>
      <c r="N1825" t="s">
        <v>1431</v>
      </c>
      <c r="O1825" t="s">
        <v>1411</v>
      </c>
      <c r="P1825" t="s">
        <v>252</v>
      </c>
      <c r="Q1825" t="s">
        <v>1412</v>
      </c>
      <c r="R1825" t="s">
        <v>1412</v>
      </c>
      <c r="S1825" t="s">
        <v>1412</v>
      </c>
      <c r="T1825">
        <v>36000</v>
      </c>
      <c r="V1825">
        <v>3174.58</v>
      </c>
      <c r="W1825">
        <v>7446</v>
      </c>
    </row>
    <row r="1826" spans="1:23">
      <c r="A1826" t="s">
        <v>246</v>
      </c>
      <c r="B1826" t="s">
        <v>76</v>
      </c>
      <c r="C1826" t="s">
        <v>45</v>
      </c>
      <c r="D1826" t="s">
        <v>46</v>
      </c>
      <c r="E1826">
        <v>11798314</v>
      </c>
      <c r="F1826">
        <v>44888</v>
      </c>
      <c r="G1826" t="s">
        <v>827</v>
      </c>
      <c r="H1826" s="111">
        <v>44890</v>
      </c>
      <c r="I1826" t="s">
        <v>253</v>
      </c>
      <c r="K1826" t="s">
        <v>1408</v>
      </c>
      <c r="L1826" t="s">
        <v>1409</v>
      </c>
      <c r="N1826" t="s">
        <v>1467</v>
      </c>
      <c r="O1826" t="s">
        <v>1411</v>
      </c>
      <c r="P1826" t="s">
        <v>252</v>
      </c>
      <c r="Q1826" t="s">
        <v>1412</v>
      </c>
      <c r="R1826" t="s">
        <v>1412</v>
      </c>
      <c r="S1826" t="s">
        <v>1412</v>
      </c>
      <c r="T1826">
        <v>35000</v>
      </c>
      <c r="V1826">
        <v>5144.03</v>
      </c>
      <c r="W1826">
        <v>7820</v>
      </c>
    </row>
    <row r="1827" spans="1:23">
      <c r="A1827" t="s">
        <v>246</v>
      </c>
      <c r="B1827" t="s">
        <v>76</v>
      </c>
      <c r="C1827" t="s">
        <v>360</v>
      </c>
      <c r="D1827" t="s">
        <v>46</v>
      </c>
      <c r="E1827">
        <v>11419172</v>
      </c>
      <c r="F1827">
        <v>44818</v>
      </c>
      <c r="G1827" t="s">
        <v>361</v>
      </c>
      <c r="H1827" s="111">
        <v>44819</v>
      </c>
      <c r="I1827" t="s">
        <v>282</v>
      </c>
      <c r="K1827" t="s">
        <v>1408</v>
      </c>
      <c r="L1827" t="s">
        <v>1409</v>
      </c>
      <c r="N1827" t="s">
        <v>1433</v>
      </c>
      <c r="O1827" t="s">
        <v>1411</v>
      </c>
      <c r="P1827" t="s">
        <v>252</v>
      </c>
      <c r="T1827">
        <v>15000</v>
      </c>
    </row>
    <row r="1828" spans="1:23">
      <c r="A1828" t="s">
        <v>246</v>
      </c>
      <c r="B1828" t="s">
        <v>952</v>
      </c>
      <c r="C1828" t="s">
        <v>247</v>
      </c>
      <c r="D1828" t="s">
        <v>54</v>
      </c>
      <c r="E1828">
        <v>131493</v>
      </c>
      <c r="F1828">
        <v>44989</v>
      </c>
      <c r="G1828" t="s">
        <v>3311</v>
      </c>
      <c r="H1828" s="111">
        <v>45001</v>
      </c>
      <c r="I1828" t="s">
        <v>253</v>
      </c>
      <c r="K1828" t="s">
        <v>1418</v>
      </c>
      <c r="L1828" t="s">
        <v>1409</v>
      </c>
      <c r="N1828" t="s">
        <v>1428</v>
      </c>
      <c r="O1828" t="s">
        <v>1411</v>
      </c>
      <c r="P1828" t="s">
        <v>254</v>
      </c>
      <c r="Q1828" t="s">
        <v>1412</v>
      </c>
      <c r="R1828" t="s">
        <v>1412</v>
      </c>
      <c r="S1828" t="s">
        <v>1412</v>
      </c>
      <c r="T1828">
        <v>180000</v>
      </c>
      <c r="V1828">
        <v>3210.91</v>
      </c>
      <c r="W1828">
        <v>7572</v>
      </c>
    </row>
    <row r="1829" spans="1:23">
      <c r="A1829" t="s">
        <v>246</v>
      </c>
      <c r="B1829" t="s">
        <v>952</v>
      </c>
      <c r="C1829" t="s">
        <v>247</v>
      </c>
      <c r="D1829" t="s">
        <v>54</v>
      </c>
      <c r="E1829">
        <v>12164267</v>
      </c>
      <c r="F1829">
        <v>44984</v>
      </c>
      <c r="G1829" t="s">
        <v>2594</v>
      </c>
      <c r="H1829" s="111">
        <v>44984</v>
      </c>
      <c r="I1829" t="s">
        <v>282</v>
      </c>
      <c r="K1829" t="s">
        <v>1418</v>
      </c>
      <c r="L1829" t="s">
        <v>1409</v>
      </c>
      <c r="N1829" t="s">
        <v>1453</v>
      </c>
      <c r="O1829" t="s">
        <v>1411</v>
      </c>
      <c r="P1829" t="s">
        <v>254</v>
      </c>
      <c r="S1829" t="s">
        <v>1414</v>
      </c>
      <c r="T1829">
        <v>240000</v>
      </c>
    </row>
    <row r="1830" spans="1:23">
      <c r="A1830" t="s">
        <v>246</v>
      </c>
      <c r="B1830" t="s">
        <v>952</v>
      </c>
      <c r="C1830" t="s">
        <v>57</v>
      </c>
      <c r="D1830" t="s">
        <v>58</v>
      </c>
      <c r="E1830">
        <v>1077770</v>
      </c>
      <c r="F1830">
        <v>45006</v>
      </c>
      <c r="G1830" t="s">
        <v>3312</v>
      </c>
      <c r="H1830" s="111">
        <v>45006</v>
      </c>
      <c r="I1830" t="s">
        <v>263</v>
      </c>
      <c r="K1830" t="s">
        <v>1430</v>
      </c>
      <c r="L1830" t="s">
        <v>1409</v>
      </c>
      <c r="N1830" t="s">
        <v>1439</v>
      </c>
      <c r="O1830" t="s">
        <v>1411</v>
      </c>
      <c r="P1830" t="s">
        <v>252</v>
      </c>
      <c r="S1830" t="s">
        <v>1414</v>
      </c>
      <c r="T1830">
        <v>120000</v>
      </c>
    </row>
    <row r="1831" spans="1:23">
      <c r="A1831" t="s">
        <v>246</v>
      </c>
      <c r="B1831" t="s">
        <v>952</v>
      </c>
      <c r="C1831" t="s">
        <v>57</v>
      </c>
      <c r="D1831" t="s">
        <v>58</v>
      </c>
      <c r="E1831">
        <v>5596746</v>
      </c>
      <c r="F1831">
        <v>45002</v>
      </c>
      <c r="G1831" t="s">
        <v>3313</v>
      </c>
      <c r="H1831" s="111">
        <v>45002</v>
      </c>
      <c r="I1831" t="s">
        <v>253</v>
      </c>
      <c r="K1831" t="s">
        <v>1418</v>
      </c>
      <c r="L1831" t="s">
        <v>1409</v>
      </c>
      <c r="N1831" t="s">
        <v>1420</v>
      </c>
      <c r="O1831" t="s">
        <v>1411</v>
      </c>
      <c r="P1831" t="s">
        <v>254</v>
      </c>
      <c r="Q1831" t="s">
        <v>1412</v>
      </c>
      <c r="R1831" t="s">
        <v>1412</v>
      </c>
      <c r="S1831" t="s">
        <v>1412</v>
      </c>
      <c r="T1831">
        <v>150000</v>
      </c>
      <c r="V1831">
        <v>114.77</v>
      </c>
      <c r="W1831">
        <v>7160.65</v>
      </c>
    </row>
    <row r="1832" spans="1:23">
      <c r="A1832" t="s">
        <v>246</v>
      </c>
      <c r="B1832" t="s">
        <v>952</v>
      </c>
      <c r="C1832" t="s">
        <v>57</v>
      </c>
      <c r="D1832" t="s">
        <v>58</v>
      </c>
      <c r="E1832">
        <v>6986012</v>
      </c>
      <c r="F1832">
        <v>45062</v>
      </c>
      <c r="G1832" t="s">
        <v>4909</v>
      </c>
      <c r="H1832" s="111">
        <v>45062</v>
      </c>
      <c r="I1832" t="s">
        <v>253</v>
      </c>
      <c r="K1832" t="s">
        <v>1430</v>
      </c>
      <c r="L1832" t="s">
        <v>1409</v>
      </c>
      <c r="N1832" t="s">
        <v>1439</v>
      </c>
      <c r="O1832" t="s">
        <v>1411</v>
      </c>
      <c r="P1832" t="s">
        <v>254</v>
      </c>
      <c r="Q1832" t="s">
        <v>1412</v>
      </c>
      <c r="R1832" t="s">
        <v>1412</v>
      </c>
      <c r="S1832" t="s">
        <v>1412</v>
      </c>
      <c r="T1832">
        <v>10000</v>
      </c>
      <c r="V1832">
        <v>1492.11</v>
      </c>
      <c r="W1832">
        <v>2880</v>
      </c>
    </row>
    <row r="1833" spans="1:23">
      <c r="A1833" t="s">
        <v>246</v>
      </c>
      <c r="B1833" t="s">
        <v>952</v>
      </c>
      <c r="C1833" t="s">
        <v>57</v>
      </c>
      <c r="D1833" t="s">
        <v>58</v>
      </c>
      <c r="E1833">
        <v>11916660</v>
      </c>
      <c r="F1833">
        <v>44916</v>
      </c>
      <c r="G1833" t="s">
        <v>1106</v>
      </c>
      <c r="H1833" s="111">
        <v>44916</v>
      </c>
      <c r="I1833" t="s">
        <v>263</v>
      </c>
      <c r="K1833" t="s">
        <v>1408</v>
      </c>
      <c r="L1833" t="s">
        <v>1409</v>
      </c>
      <c r="N1833" t="s">
        <v>1466</v>
      </c>
      <c r="O1833" t="s">
        <v>1411</v>
      </c>
      <c r="P1833" t="s">
        <v>252</v>
      </c>
      <c r="S1833" t="s">
        <v>1414</v>
      </c>
      <c r="T1833">
        <v>15000</v>
      </c>
    </row>
    <row r="1834" spans="1:23">
      <c r="A1834" t="s">
        <v>246</v>
      </c>
      <c r="B1834" t="s">
        <v>952</v>
      </c>
      <c r="C1834" t="s">
        <v>57</v>
      </c>
      <c r="D1834" t="s">
        <v>58</v>
      </c>
      <c r="E1834">
        <v>11969023</v>
      </c>
      <c r="F1834">
        <v>44930</v>
      </c>
      <c r="G1834" t="s">
        <v>1718</v>
      </c>
      <c r="H1834" s="111">
        <v>44930</v>
      </c>
      <c r="I1834" t="s">
        <v>253</v>
      </c>
      <c r="K1834" t="s">
        <v>1408</v>
      </c>
      <c r="L1834" t="s">
        <v>1409</v>
      </c>
      <c r="N1834" t="s">
        <v>1439</v>
      </c>
      <c r="O1834" t="s">
        <v>1411</v>
      </c>
      <c r="P1834" t="s">
        <v>252</v>
      </c>
      <c r="Q1834" t="s">
        <v>1412</v>
      </c>
      <c r="R1834" t="s">
        <v>1412</v>
      </c>
      <c r="S1834" t="s">
        <v>1412</v>
      </c>
      <c r="T1834">
        <v>16000</v>
      </c>
      <c r="V1834">
        <v>0</v>
      </c>
      <c r="W1834">
        <v>1929</v>
      </c>
    </row>
    <row r="1835" spans="1:23">
      <c r="A1835" t="s">
        <v>246</v>
      </c>
      <c r="B1835" t="s">
        <v>952</v>
      </c>
      <c r="C1835" t="s">
        <v>57</v>
      </c>
      <c r="D1835" t="s">
        <v>58</v>
      </c>
      <c r="E1835">
        <v>11978264</v>
      </c>
      <c r="F1835">
        <v>44932</v>
      </c>
      <c r="G1835" t="s">
        <v>1720</v>
      </c>
      <c r="H1835" s="111">
        <v>44932</v>
      </c>
      <c r="I1835" t="s">
        <v>253</v>
      </c>
      <c r="K1835" t="s">
        <v>1418</v>
      </c>
      <c r="L1835" t="s">
        <v>1409</v>
      </c>
      <c r="N1835" t="s">
        <v>1444</v>
      </c>
      <c r="O1835" t="s">
        <v>1411</v>
      </c>
      <c r="P1835" t="s">
        <v>254</v>
      </c>
      <c r="Q1835" t="s">
        <v>1412</v>
      </c>
      <c r="R1835" t="s">
        <v>1412</v>
      </c>
      <c r="S1835" t="s">
        <v>1412</v>
      </c>
      <c r="T1835">
        <v>200000</v>
      </c>
      <c r="V1835">
        <v>0</v>
      </c>
      <c r="W1835">
        <v>285213.27</v>
      </c>
    </row>
    <row r="1836" spans="1:23">
      <c r="A1836" t="s">
        <v>246</v>
      </c>
      <c r="B1836" t="s">
        <v>952</v>
      </c>
      <c r="C1836" t="s">
        <v>57</v>
      </c>
      <c r="D1836" t="s">
        <v>58</v>
      </c>
      <c r="E1836">
        <v>11997360</v>
      </c>
      <c r="F1836">
        <v>45012</v>
      </c>
      <c r="G1836" t="s">
        <v>3314</v>
      </c>
      <c r="H1836" s="111">
        <v>45012</v>
      </c>
      <c r="I1836" t="s">
        <v>282</v>
      </c>
      <c r="K1836" t="s">
        <v>1408</v>
      </c>
      <c r="L1836" t="s">
        <v>1409</v>
      </c>
      <c r="N1836" t="s">
        <v>1425</v>
      </c>
      <c r="O1836" t="s">
        <v>1411</v>
      </c>
      <c r="P1836" t="s">
        <v>254</v>
      </c>
      <c r="S1836" t="s">
        <v>1414</v>
      </c>
      <c r="T1836">
        <v>150000</v>
      </c>
    </row>
    <row r="1837" spans="1:23">
      <c r="A1837" t="s">
        <v>246</v>
      </c>
      <c r="B1837" t="s">
        <v>952</v>
      </c>
      <c r="C1837" t="s">
        <v>57</v>
      </c>
      <c r="D1837" t="s">
        <v>58</v>
      </c>
      <c r="E1837">
        <v>12043198</v>
      </c>
      <c r="F1837">
        <v>44951</v>
      </c>
      <c r="G1837" t="s">
        <v>2597</v>
      </c>
      <c r="H1837" s="111">
        <v>44958</v>
      </c>
      <c r="I1837" t="s">
        <v>282</v>
      </c>
      <c r="K1837" t="s">
        <v>1408</v>
      </c>
      <c r="L1837" t="s">
        <v>1409</v>
      </c>
      <c r="N1837" t="s">
        <v>1465</v>
      </c>
      <c r="O1837" t="s">
        <v>1411</v>
      </c>
      <c r="P1837" t="s">
        <v>254</v>
      </c>
      <c r="R1837" t="s">
        <v>1414</v>
      </c>
      <c r="S1837" t="s">
        <v>1412</v>
      </c>
      <c r="T1837">
        <v>40000</v>
      </c>
    </row>
    <row r="1838" spans="1:23">
      <c r="A1838" t="s">
        <v>246</v>
      </c>
      <c r="B1838" t="s">
        <v>952</v>
      </c>
      <c r="C1838" t="s">
        <v>57</v>
      </c>
      <c r="D1838" t="s">
        <v>58</v>
      </c>
      <c r="E1838">
        <v>12110472</v>
      </c>
      <c r="F1838">
        <v>44966</v>
      </c>
      <c r="G1838" t="s">
        <v>2600</v>
      </c>
      <c r="H1838" s="111">
        <v>44966</v>
      </c>
      <c r="I1838" t="s">
        <v>282</v>
      </c>
      <c r="K1838" t="s">
        <v>1408</v>
      </c>
      <c r="L1838" t="s">
        <v>1409</v>
      </c>
      <c r="N1838" t="s">
        <v>1431</v>
      </c>
      <c r="O1838" t="s">
        <v>1411</v>
      </c>
      <c r="P1838" t="s">
        <v>252</v>
      </c>
      <c r="S1838" t="s">
        <v>1414</v>
      </c>
      <c r="T1838">
        <v>360000</v>
      </c>
    </row>
    <row r="1839" spans="1:23">
      <c r="A1839" t="s">
        <v>246</v>
      </c>
      <c r="B1839" t="s">
        <v>952</v>
      </c>
      <c r="C1839" t="s">
        <v>57</v>
      </c>
      <c r="D1839" t="s">
        <v>58</v>
      </c>
      <c r="E1839">
        <v>12110875</v>
      </c>
      <c r="F1839">
        <v>44966</v>
      </c>
      <c r="G1839" t="s">
        <v>2601</v>
      </c>
      <c r="H1839" s="111">
        <v>44966</v>
      </c>
      <c r="I1839" t="s">
        <v>282</v>
      </c>
      <c r="K1839" t="s">
        <v>1408</v>
      </c>
      <c r="L1839" t="s">
        <v>1409</v>
      </c>
      <c r="N1839" t="s">
        <v>1439</v>
      </c>
      <c r="O1839" t="s">
        <v>1411</v>
      </c>
      <c r="P1839" t="s">
        <v>252</v>
      </c>
      <c r="T1839">
        <v>360000</v>
      </c>
    </row>
    <row r="1840" spans="1:23">
      <c r="A1840" t="s">
        <v>246</v>
      </c>
      <c r="B1840" t="s">
        <v>952</v>
      </c>
      <c r="C1840" t="s">
        <v>57</v>
      </c>
      <c r="D1840" t="s">
        <v>58</v>
      </c>
      <c r="E1840">
        <v>12122105</v>
      </c>
      <c r="F1840">
        <v>45050</v>
      </c>
      <c r="G1840" t="s">
        <v>4900</v>
      </c>
      <c r="H1840" s="111">
        <v>45050</v>
      </c>
      <c r="I1840" t="s">
        <v>253</v>
      </c>
      <c r="K1840" t="s">
        <v>1408</v>
      </c>
      <c r="L1840" t="s">
        <v>1409</v>
      </c>
      <c r="N1840" t="s">
        <v>1447</v>
      </c>
      <c r="O1840" t="s">
        <v>1411</v>
      </c>
      <c r="P1840" t="s">
        <v>254</v>
      </c>
      <c r="Q1840" t="s">
        <v>1412</v>
      </c>
      <c r="R1840" t="s">
        <v>1412</v>
      </c>
      <c r="S1840" t="s">
        <v>1412</v>
      </c>
      <c r="T1840">
        <v>60000</v>
      </c>
      <c r="V1840">
        <v>14031.47</v>
      </c>
      <c r="W1840">
        <v>13699.4</v>
      </c>
    </row>
    <row r="1841" spans="1:23">
      <c r="A1841" t="s">
        <v>246</v>
      </c>
      <c r="B1841" t="s">
        <v>952</v>
      </c>
      <c r="C1841" t="s">
        <v>57</v>
      </c>
      <c r="D1841" t="s">
        <v>58</v>
      </c>
      <c r="E1841">
        <v>12126133</v>
      </c>
      <c r="F1841">
        <v>44971</v>
      </c>
      <c r="G1841" t="s">
        <v>2603</v>
      </c>
      <c r="H1841" s="111">
        <v>44971</v>
      </c>
      <c r="I1841" t="s">
        <v>263</v>
      </c>
      <c r="K1841" t="s">
        <v>1408</v>
      </c>
      <c r="L1841" t="s">
        <v>1409</v>
      </c>
      <c r="N1841" t="s">
        <v>1451</v>
      </c>
      <c r="O1841" t="s">
        <v>1411</v>
      </c>
      <c r="P1841" t="s">
        <v>252</v>
      </c>
      <c r="Q1841" t="s">
        <v>1414</v>
      </c>
      <c r="R1841" t="s">
        <v>1414</v>
      </c>
      <c r="S1841" t="s">
        <v>1412</v>
      </c>
      <c r="T1841">
        <v>130000</v>
      </c>
    </row>
    <row r="1842" spans="1:23">
      <c r="A1842" t="s">
        <v>246</v>
      </c>
      <c r="B1842" t="s">
        <v>952</v>
      </c>
      <c r="C1842" t="s">
        <v>57</v>
      </c>
      <c r="D1842" t="s">
        <v>58</v>
      </c>
      <c r="E1842">
        <v>12126551</v>
      </c>
      <c r="F1842">
        <v>44971</v>
      </c>
      <c r="G1842" t="s">
        <v>2604</v>
      </c>
      <c r="H1842" s="111">
        <v>44971</v>
      </c>
      <c r="I1842" t="s">
        <v>253</v>
      </c>
      <c r="K1842" t="s">
        <v>1408</v>
      </c>
      <c r="L1842" t="s">
        <v>1409</v>
      </c>
      <c r="N1842" t="s">
        <v>1410</v>
      </c>
      <c r="O1842" t="s">
        <v>1411</v>
      </c>
      <c r="P1842" t="s">
        <v>254</v>
      </c>
      <c r="Q1842" t="s">
        <v>1412</v>
      </c>
      <c r="R1842" t="s">
        <v>1412</v>
      </c>
      <c r="S1842" t="s">
        <v>1412</v>
      </c>
      <c r="T1842">
        <v>190000</v>
      </c>
      <c r="V1842">
        <v>653.99</v>
      </c>
      <c r="W1842">
        <v>2171</v>
      </c>
    </row>
    <row r="1843" spans="1:23">
      <c r="A1843" t="s">
        <v>246</v>
      </c>
      <c r="B1843" t="s">
        <v>952</v>
      </c>
      <c r="C1843" t="s">
        <v>57</v>
      </c>
      <c r="D1843" t="s">
        <v>58</v>
      </c>
      <c r="E1843">
        <v>12127057</v>
      </c>
      <c r="F1843">
        <v>44971</v>
      </c>
      <c r="G1843" t="s">
        <v>2605</v>
      </c>
      <c r="H1843" s="111">
        <v>44971</v>
      </c>
      <c r="I1843" t="s">
        <v>253</v>
      </c>
      <c r="K1843" t="s">
        <v>1408</v>
      </c>
      <c r="L1843" t="s">
        <v>1409</v>
      </c>
      <c r="N1843" t="s">
        <v>1422</v>
      </c>
      <c r="O1843" t="s">
        <v>1411</v>
      </c>
      <c r="P1843" t="s">
        <v>252</v>
      </c>
      <c r="Q1843" t="s">
        <v>1412</v>
      </c>
      <c r="R1843" t="s">
        <v>1412</v>
      </c>
      <c r="S1843" t="s">
        <v>1412</v>
      </c>
      <c r="T1843">
        <v>360000</v>
      </c>
      <c r="V1843">
        <v>460.8</v>
      </c>
      <c r="W1843">
        <v>900</v>
      </c>
    </row>
    <row r="1844" spans="1:23">
      <c r="A1844" t="s">
        <v>246</v>
      </c>
      <c r="B1844" t="s">
        <v>952</v>
      </c>
      <c r="C1844" t="s">
        <v>57</v>
      </c>
      <c r="D1844" t="s">
        <v>58</v>
      </c>
      <c r="E1844">
        <v>12172410</v>
      </c>
      <c r="F1844">
        <v>44987</v>
      </c>
      <c r="G1844" t="s">
        <v>3315</v>
      </c>
      <c r="H1844" s="111">
        <v>44987</v>
      </c>
      <c r="I1844" t="s">
        <v>263</v>
      </c>
      <c r="K1844" t="s">
        <v>1408</v>
      </c>
      <c r="L1844" t="s">
        <v>1409</v>
      </c>
      <c r="N1844" t="s">
        <v>1421</v>
      </c>
      <c r="O1844" t="s">
        <v>1411</v>
      </c>
      <c r="P1844" t="s">
        <v>254</v>
      </c>
      <c r="S1844" t="s">
        <v>1414</v>
      </c>
      <c r="T1844">
        <v>40000</v>
      </c>
    </row>
    <row r="1845" spans="1:23">
      <c r="A1845" t="s">
        <v>246</v>
      </c>
      <c r="B1845" t="s">
        <v>952</v>
      </c>
      <c r="C1845" t="s">
        <v>57</v>
      </c>
      <c r="D1845" t="s">
        <v>58</v>
      </c>
      <c r="E1845">
        <v>12189892</v>
      </c>
      <c r="F1845">
        <v>44987</v>
      </c>
      <c r="G1845" t="s">
        <v>3316</v>
      </c>
      <c r="H1845" s="111">
        <v>44987</v>
      </c>
      <c r="I1845" t="s">
        <v>282</v>
      </c>
      <c r="K1845" t="s">
        <v>1408</v>
      </c>
      <c r="L1845" t="s">
        <v>1409</v>
      </c>
      <c r="N1845" t="s">
        <v>1425</v>
      </c>
      <c r="O1845" t="s">
        <v>1411</v>
      </c>
      <c r="P1845" t="s">
        <v>254</v>
      </c>
      <c r="S1845" t="s">
        <v>1414</v>
      </c>
      <c r="T1845">
        <v>15000</v>
      </c>
    </row>
    <row r="1846" spans="1:23">
      <c r="A1846" t="s">
        <v>246</v>
      </c>
      <c r="B1846" t="s">
        <v>952</v>
      </c>
      <c r="C1846" t="s">
        <v>57</v>
      </c>
      <c r="D1846" t="s">
        <v>58</v>
      </c>
      <c r="E1846">
        <v>12190005</v>
      </c>
      <c r="F1846">
        <v>44987</v>
      </c>
      <c r="G1846" t="s">
        <v>3317</v>
      </c>
      <c r="H1846" s="111">
        <v>44987</v>
      </c>
      <c r="I1846" t="s">
        <v>253</v>
      </c>
      <c r="K1846" t="s">
        <v>1408</v>
      </c>
      <c r="L1846" t="s">
        <v>1438</v>
      </c>
      <c r="N1846" t="s">
        <v>1431</v>
      </c>
      <c r="O1846" t="s">
        <v>1411</v>
      </c>
      <c r="P1846" t="s">
        <v>254</v>
      </c>
      <c r="Q1846" t="s">
        <v>1412</v>
      </c>
      <c r="R1846" t="s">
        <v>1412</v>
      </c>
      <c r="S1846" t="s">
        <v>1412</v>
      </c>
      <c r="T1846">
        <v>240000</v>
      </c>
      <c r="V1846">
        <v>5713.42</v>
      </c>
      <c r="W1846">
        <v>249</v>
      </c>
    </row>
    <row r="1847" spans="1:23">
      <c r="A1847" t="s">
        <v>246</v>
      </c>
      <c r="B1847" t="s">
        <v>952</v>
      </c>
      <c r="C1847" t="s">
        <v>57</v>
      </c>
      <c r="D1847" t="s">
        <v>58</v>
      </c>
      <c r="E1847">
        <v>12190005</v>
      </c>
      <c r="F1847">
        <v>44987</v>
      </c>
      <c r="G1847" t="s">
        <v>3317</v>
      </c>
      <c r="H1847" s="111">
        <v>44987</v>
      </c>
      <c r="I1847" t="s">
        <v>253</v>
      </c>
      <c r="K1847" t="s">
        <v>1408</v>
      </c>
      <c r="L1847" t="s">
        <v>1409</v>
      </c>
      <c r="N1847" t="s">
        <v>1431</v>
      </c>
      <c r="O1847" t="s">
        <v>1411</v>
      </c>
      <c r="P1847" t="s">
        <v>254</v>
      </c>
      <c r="Q1847" t="s">
        <v>1412</v>
      </c>
      <c r="R1847" t="s">
        <v>1412</v>
      </c>
      <c r="S1847" t="s">
        <v>1412</v>
      </c>
      <c r="T1847">
        <v>240000</v>
      </c>
      <c r="V1847">
        <v>5713.42</v>
      </c>
      <c r="W1847">
        <v>9161</v>
      </c>
    </row>
    <row r="1848" spans="1:23">
      <c r="A1848" t="s">
        <v>246</v>
      </c>
      <c r="B1848" t="s">
        <v>952</v>
      </c>
      <c r="C1848" t="s">
        <v>57</v>
      </c>
      <c r="D1848" t="s">
        <v>58</v>
      </c>
      <c r="E1848">
        <v>12192010</v>
      </c>
      <c r="F1848">
        <v>45014</v>
      </c>
      <c r="G1848" t="s">
        <v>3319</v>
      </c>
      <c r="H1848" s="111">
        <v>45014</v>
      </c>
      <c r="I1848" t="s">
        <v>282</v>
      </c>
      <c r="K1848" t="s">
        <v>1408</v>
      </c>
      <c r="L1848" t="s">
        <v>1409</v>
      </c>
      <c r="N1848" t="s">
        <v>1421</v>
      </c>
      <c r="O1848" t="s">
        <v>1411</v>
      </c>
      <c r="P1848" t="s">
        <v>254</v>
      </c>
      <c r="S1848" t="s">
        <v>1414</v>
      </c>
      <c r="T1848">
        <v>150000</v>
      </c>
    </row>
    <row r="1849" spans="1:23">
      <c r="A1849" t="s">
        <v>246</v>
      </c>
      <c r="B1849" t="s">
        <v>952</v>
      </c>
      <c r="C1849" t="s">
        <v>57</v>
      </c>
      <c r="D1849" t="s">
        <v>58</v>
      </c>
      <c r="E1849">
        <v>12195121</v>
      </c>
      <c r="F1849">
        <v>44988</v>
      </c>
      <c r="G1849" t="s">
        <v>3320</v>
      </c>
      <c r="H1849" s="111">
        <v>44988</v>
      </c>
      <c r="I1849" t="s">
        <v>253</v>
      </c>
      <c r="K1849" t="s">
        <v>1408</v>
      </c>
      <c r="L1849" t="s">
        <v>1438</v>
      </c>
      <c r="N1849" t="s">
        <v>1421</v>
      </c>
      <c r="O1849" t="s">
        <v>1411</v>
      </c>
      <c r="P1849" t="s">
        <v>254</v>
      </c>
      <c r="Q1849" t="s">
        <v>1412</v>
      </c>
      <c r="R1849" t="s">
        <v>1412</v>
      </c>
      <c r="S1849" t="s">
        <v>1412</v>
      </c>
      <c r="T1849">
        <v>180000</v>
      </c>
    </row>
    <row r="1850" spans="1:23">
      <c r="A1850" t="s">
        <v>246</v>
      </c>
      <c r="B1850" t="s">
        <v>952</v>
      </c>
      <c r="C1850" t="s">
        <v>57</v>
      </c>
      <c r="D1850" t="s">
        <v>58</v>
      </c>
      <c r="E1850">
        <v>12195121</v>
      </c>
      <c r="F1850">
        <v>44988</v>
      </c>
      <c r="G1850" t="s">
        <v>3320</v>
      </c>
      <c r="H1850" s="111">
        <v>44988</v>
      </c>
      <c r="I1850" t="s">
        <v>253</v>
      </c>
      <c r="K1850" t="s">
        <v>1408</v>
      </c>
      <c r="L1850" t="s">
        <v>1409</v>
      </c>
      <c r="N1850" t="s">
        <v>1421</v>
      </c>
      <c r="O1850" t="s">
        <v>1411</v>
      </c>
      <c r="P1850" t="s">
        <v>254</v>
      </c>
      <c r="Q1850" t="s">
        <v>1412</v>
      </c>
      <c r="R1850" t="s">
        <v>1412</v>
      </c>
      <c r="S1850" t="s">
        <v>1412</v>
      </c>
      <c r="T1850">
        <v>180000</v>
      </c>
      <c r="V1850">
        <v>8435.5</v>
      </c>
      <c r="W1850">
        <v>11126.75</v>
      </c>
    </row>
    <row r="1851" spans="1:23">
      <c r="A1851" t="s">
        <v>246</v>
      </c>
      <c r="B1851" t="s">
        <v>952</v>
      </c>
      <c r="C1851" t="s">
        <v>57</v>
      </c>
      <c r="D1851" t="s">
        <v>58</v>
      </c>
      <c r="E1851">
        <v>12203022</v>
      </c>
      <c r="F1851">
        <v>44992</v>
      </c>
      <c r="G1851" t="s">
        <v>3321</v>
      </c>
      <c r="H1851" s="111">
        <v>44992</v>
      </c>
      <c r="I1851" t="s">
        <v>282</v>
      </c>
      <c r="K1851" t="s">
        <v>1408</v>
      </c>
      <c r="L1851" t="s">
        <v>1409</v>
      </c>
      <c r="N1851" t="s">
        <v>1475</v>
      </c>
      <c r="O1851" t="s">
        <v>1411</v>
      </c>
      <c r="P1851" t="s">
        <v>252</v>
      </c>
      <c r="S1851" t="s">
        <v>1414</v>
      </c>
      <c r="T1851">
        <v>20000</v>
      </c>
    </row>
    <row r="1852" spans="1:23">
      <c r="A1852" t="s">
        <v>246</v>
      </c>
      <c r="B1852" t="s">
        <v>952</v>
      </c>
      <c r="C1852" t="s">
        <v>57</v>
      </c>
      <c r="D1852" t="s">
        <v>58</v>
      </c>
      <c r="E1852">
        <v>12203537</v>
      </c>
      <c r="F1852">
        <v>44992</v>
      </c>
      <c r="G1852" t="s">
        <v>3322</v>
      </c>
      <c r="H1852" s="111">
        <v>44992</v>
      </c>
      <c r="I1852" t="s">
        <v>282</v>
      </c>
      <c r="K1852" t="s">
        <v>1408</v>
      </c>
      <c r="L1852" t="s">
        <v>1409</v>
      </c>
      <c r="N1852" t="s">
        <v>1421</v>
      </c>
      <c r="O1852" t="s">
        <v>1411</v>
      </c>
      <c r="P1852" t="s">
        <v>254</v>
      </c>
      <c r="R1852" t="s">
        <v>1414</v>
      </c>
      <c r="S1852" t="s">
        <v>1412</v>
      </c>
      <c r="T1852">
        <v>40000</v>
      </c>
    </row>
    <row r="1853" spans="1:23">
      <c r="A1853" t="s">
        <v>246</v>
      </c>
      <c r="B1853" t="s">
        <v>952</v>
      </c>
      <c r="C1853" t="s">
        <v>57</v>
      </c>
      <c r="D1853" t="s">
        <v>58</v>
      </c>
      <c r="E1853">
        <v>12203664</v>
      </c>
      <c r="F1853">
        <v>44992</v>
      </c>
      <c r="G1853" t="s">
        <v>3323</v>
      </c>
      <c r="H1853" s="111">
        <v>44995</v>
      </c>
      <c r="I1853" t="s">
        <v>253</v>
      </c>
      <c r="K1853" t="s">
        <v>1408</v>
      </c>
      <c r="L1853" t="s">
        <v>1409</v>
      </c>
      <c r="N1853" t="s">
        <v>1439</v>
      </c>
      <c r="O1853" t="s">
        <v>1411</v>
      </c>
      <c r="P1853" t="s">
        <v>252</v>
      </c>
      <c r="Q1853" t="s">
        <v>1412</v>
      </c>
      <c r="R1853" t="s">
        <v>1412</v>
      </c>
      <c r="S1853" t="s">
        <v>1412</v>
      </c>
      <c r="T1853">
        <v>20000</v>
      </c>
      <c r="V1853">
        <v>0</v>
      </c>
      <c r="W1853">
        <v>4937</v>
      </c>
    </row>
    <row r="1854" spans="1:23">
      <c r="A1854" t="s">
        <v>246</v>
      </c>
      <c r="B1854" t="s">
        <v>952</v>
      </c>
      <c r="C1854" t="s">
        <v>57</v>
      </c>
      <c r="D1854" t="s">
        <v>58</v>
      </c>
      <c r="E1854">
        <v>12204465</v>
      </c>
      <c r="F1854">
        <v>44992</v>
      </c>
      <c r="G1854" t="s">
        <v>3324</v>
      </c>
      <c r="H1854" s="111">
        <v>44992</v>
      </c>
      <c r="I1854" t="s">
        <v>263</v>
      </c>
      <c r="K1854" t="s">
        <v>1408</v>
      </c>
      <c r="L1854" t="s">
        <v>1409</v>
      </c>
      <c r="N1854" t="s">
        <v>1439</v>
      </c>
      <c r="O1854" t="s">
        <v>1411</v>
      </c>
      <c r="P1854" t="s">
        <v>254</v>
      </c>
      <c r="S1854" t="s">
        <v>1414</v>
      </c>
      <c r="T1854">
        <v>15000</v>
      </c>
    </row>
    <row r="1855" spans="1:23">
      <c r="A1855" t="s">
        <v>246</v>
      </c>
      <c r="B1855" t="s">
        <v>952</v>
      </c>
      <c r="C1855" t="s">
        <v>57</v>
      </c>
      <c r="D1855" t="s">
        <v>58</v>
      </c>
      <c r="E1855">
        <v>12215485</v>
      </c>
      <c r="F1855">
        <v>44994</v>
      </c>
      <c r="G1855" t="s">
        <v>3325</v>
      </c>
      <c r="H1855" s="111">
        <v>44994</v>
      </c>
      <c r="I1855" t="s">
        <v>263</v>
      </c>
      <c r="K1855" t="s">
        <v>1408</v>
      </c>
      <c r="L1855" t="s">
        <v>1409</v>
      </c>
      <c r="N1855" t="s">
        <v>1440</v>
      </c>
      <c r="O1855" t="s">
        <v>1411</v>
      </c>
      <c r="P1855" t="s">
        <v>254</v>
      </c>
      <c r="S1855" t="s">
        <v>1414</v>
      </c>
      <c r="T1855">
        <v>200000</v>
      </c>
    </row>
    <row r="1856" spans="1:23">
      <c r="A1856" t="s">
        <v>246</v>
      </c>
      <c r="B1856" t="s">
        <v>952</v>
      </c>
      <c r="C1856" t="s">
        <v>57</v>
      </c>
      <c r="D1856" t="s">
        <v>58</v>
      </c>
      <c r="E1856">
        <v>12236962</v>
      </c>
      <c r="F1856">
        <v>45007</v>
      </c>
      <c r="G1856" t="s">
        <v>3326</v>
      </c>
      <c r="H1856" s="111">
        <v>45007</v>
      </c>
      <c r="I1856" t="s">
        <v>282</v>
      </c>
      <c r="K1856" t="s">
        <v>1408</v>
      </c>
      <c r="L1856" t="s">
        <v>1409</v>
      </c>
      <c r="N1856" t="s">
        <v>1431</v>
      </c>
      <c r="O1856" t="s">
        <v>1411</v>
      </c>
      <c r="P1856" t="s">
        <v>252</v>
      </c>
      <c r="S1856" t="s">
        <v>1414</v>
      </c>
      <c r="T1856">
        <v>130000</v>
      </c>
    </row>
    <row r="1857" spans="1:23">
      <c r="A1857" t="s">
        <v>246</v>
      </c>
      <c r="B1857" t="s">
        <v>952</v>
      </c>
      <c r="C1857" t="s">
        <v>57</v>
      </c>
      <c r="D1857" t="s">
        <v>58</v>
      </c>
      <c r="E1857">
        <v>12241591</v>
      </c>
      <c r="F1857">
        <v>45001</v>
      </c>
      <c r="G1857" t="s">
        <v>3327</v>
      </c>
      <c r="H1857" s="111">
        <v>45001</v>
      </c>
      <c r="I1857" t="s">
        <v>263</v>
      </c>
      <c r="K1857" t="s">
        <v>1408</v>
      </c>
      <c r="L1857" t="s">
        <v>1409</v>
      </c>
      <c r="N1857" t="s">
        <v>1442</v>
      </c>
      <c r="O1857" t="s">
        <v>1411</v>
      </c>
      <c r="P1857" t="s">
        <v>254</v>
      </c>
      <c r="S1857" t="s">
        <v>1414</v>
      </c>
      <c r="T1857">
        <v>150000</v>
      </c>
    </row>
    <row r="1858" spans="1:23">
      <c r="A1858" t="s">
        <v>246</v>
      </c>
      <c r="B1858" t="s">
        <v>952</v>
      </c>
      <c r="C1858" t="s">
        <v>57</v>
      </c>
      <c r="D1858" t="s">
        <v>58</v>
      </c>
      <c r="E1858">
        <v>12242269</v>
      </c>
      <c r="F1858">
        <v>45001</v>
      </c>
      <c r="G1858" t="s">
        <v>3328</v>
      </c>
      <c r="H1858" s="111">
        <v>45001</v>
      </c>
      <c r="I1858" t="s">
        <v>253</v>
      </c>
      <c r="K1858" t="s">
        <v>1408</v>
      </c>
      <c r="L1858" t="s">
        <v>1409</v>
      </c>
      <c r="N1858" t="s">
        <v>1410</v>
      </c>
      <c r="O1858" t="s">
        <v>1411</v>
      </c>
      <c r="P1858" t="s">
        <v>254</v>
      </c>
      <c r="Q1858" t="s">
        <v>1412</v>
      </c>
      <c r="R1858" t="s">
        <v>1412</v>
      </c>
      <c r="S1858" t="s">
        <v>1412</v>
      </c>
      <c r="T1858">
        <v>180000</v>
      </c>
      <c r="V1858">
        <v>6871.34</v>
      </c>
      <c r="W1858">
        <v>22594.2</v>
      </c>
    </row>
    <row r="1859" spans="1:23">
      <c r="A1859" t="s">
        <v>246</v>
      </c>
      <c r="B1859" t="s">
        <v>952</v>
      </c>
      <c r="C1859" t="s">
        <v>57</v>
      </c>
      <c r="D1859" t="s">
        <v>58</v>
      </c>
      <c r="E1859">
        <v>12252879</v>
      </c>
      <c r="F1859">
        <v>45003</v>
      </c>
      <c r="G1859" t="s">
        <v>3331</v>
      </c>
      <c r="H1859" s="111">
        <v>45006</v>
      </c>
      <c r="I1859" t="s">
        <v>253</v>
      </c>
      <c r="K1859" t="s">
        <v>1408</v>
      </c>
      <c r="L1859" t="s">
        <v>1409</v>
      </c>
      <c r="N1859" t="s">
        <v>1420</v>
      </c>
      <c r="O1859" t="s">
        <v>1411</v>
      </c>
      <c r="P1859" t="s">
        <v>252</v>
      </c>
      <c r="Q1859" t="s">
        <v>1412</v>
      </c>
      <c r="R1859" t="s">
        <v>1412</v>
      </c>
      <c r="S1859" t="s">
        <v>1412</v>
      </c>
      <c r="T1859">
        <v>150000</v>
      </c>
      <c r="V1859">
        <v>175.23</v>
      </c>
      <c r="W1859">
        <v>4879.3</v>
      </c>
    </row>
    <row r="1860" spans="1:23">
      <c r="A1860" t="s">
        <v>246</v>
      </c>
      <c r="B1860" t="s">
        <v>952</v>
      </c>
      <c r="C1860" t="s">
        <v>57</v>
      </c>
      <c r="D1860" t="s">
        <v>58</v>
      </c>
      <c r="E1860">
        <v>12252934</v>
      </c>
      <c r="F1860">
        <v>45003</v>
      </c>
      <c r="G1860" t="s">
        <v>3332</v>
      </c>
      <c r="H1860" s="111">
        <v>45006</v>
      </c>
      <c r="I1860" t="s">
        <v>282</v>
      </c>
      <c r="K1860" t="s">
        <v>1408</v>
      </c>
      <c r="L1860" t="s">
        <v>1409</v>
      </c>
      <c r="N1860" t="s">
        <v>1476</v>
      </c>
      <c r="O1860" t="s">
        <v>1411</v>
      </c>
      <c r="P1860" t="s">
        <v>254</v>
      </c>
      <c r="S1860" t="s">
        <v>1414</v>
      </c>
      <c r="T1860">
        <v>150000</v>
      </c>
    </row>
    <row r="1861" spans="1:23">
      <c r="A1861" t="s">
        <v>246</v>
      </c>
      <c r="B1861" t="s">
        <v>952</v>
      </c>
      <c r="C1861" t="s">
        <v>57</v>
      </c>
      <c r="D1861" t="s">
        <v>58</v>
      </c>
      <c r="E1861">
        <v>12295943</v>
      </c>
      <c r="F1861">
        <v>45014</v>
      </c>
      <c r="G1861" t="s">
        <v>3333</v>
      </c>
      <c r="H1861" s="111">
        <v>45014</v>
      </c>
      <c r="I1861" t="s">
        <v>253</v>
      </c>
      <c r="K1861" t="s">
        <v>1408</v>
      </c>
      <c r="L1861" t="s">
        <v>1409</v>
      </c>
      <c r="N1861" t="s">
        <v>1433</v>
      </c>
      <c r="O1861" t="s">
        <v>1411</v>
      </c>
      <c r="P1861" t="s">
        <v>254</v>
      </c>
      <c r="Q1861" t="s">
        <v>1412</v>
      </c>
      <c r="R1861" t="s">
        <v>1412</v>
      </c>
      <c r="S1861" t="s">
        <v>1412</v>
      </c>
      <c r="T1861">
        <v>80000</v>
      </c>
      <c r="V1861">
        <v>3848.31</v>
      </c>
      <c r="W1861">
        <v>8887.5</v>
      </c>
    </row>
    <row r="1862" spans="1:23">
      <c r="A1862" t="s">
        <v>246</v>
      </c>
      <c r="B1862" t="s">
        <v>952</v>
      </c>
      <c r="C1862" t="s">
        <v>57</v>
      </c>
      <c r="D1862" t="s">
        <v>58</v>
      </c>
      <c r="E1862">
        <v>12297114</v>
      </c>
      <c r="F1862">
        <v>45014</v>
      </c>
      <c r="G1862" t="s">
        <v>3334</v>
      </c>
      <c r="H1862" s="111">
        <v>45014</v>
      </c>
      <c r="I1862" t="s">
        <v>282</v>
      </c>
      <c r="K1862" t="s">
        <v>1430</v>
      </c>
      <c r="L1862" t="s">
        <v>1409</v>
      </c>
      <c r="N1862" t="s">
        <v>1498</v>
      </c>
      <c r="O1862" t="s">
        <v>1411</v>
      </c>
      <c r="P1862" t="s">
        <v>254</v>
      </c>
      <c r="S1862" t="s">
        <v>1414</v>
      </c>
      <c r="T1862">
        <v>70000</v>
      </c>
    </row>
    <row r="1863" spans="1:23">
      <c r="A1863" t="s">
        <v>246</v>
      </c>
      <c r="B1863" t="s">
        <v>952</v>
      </c>
      <c r="C1863" t="s">
        <v>57</v>
      </c>
      <c r="D1863" t="s">
        <v>58</v>
      </c>
      <c r="E1863">
        <v>12326267</v>
      </c>
      <c r="F1863">
        <v>45021</v>
      </c>
      <c r="G1863" t="s">
        <v>4438</v>
      </c>
      <c r="H1863" s="111">
        <v>45021</v>
      </c>
      <c r="I1863" t="s">
        <v>263</v>
      </c>
      <c r="K1863" t="s">
        <v>1408</v>
      </c>
      <c r="L1863" t="s">
        <v>1409</v>
      </c>
      <c r="N1863" t="s">
        <v>1439</v>
      </c>
      <c r="O1863" t="s">
        <v>1411</v>
      </c>
      <c r="P1863" t="s">
        <v>254</v>
      </c>
      <c r="S1863" t="s">
        <v>1414</v>
      </c>
      <c r="T1863">
        <v>60000</v>
      </c>
    </row>
    <row r="1864" spans="1:23">
      <c r="A1864" t="s">
        <v>246</v>
      </c>
      <c r="B1864" t="s">
        <v>952</v>
      </c>
      <c r="C1864" t="s">
        <v>57</v>
      </c>
      <c r="D1864" t="s">
        <v>58</v>
      </c>
      <c r="E1864">
        <v>12326290</v>
      </c>
      <c r="F1864">
        <v>45019</v>
      </c>
      <c r="G1864" t="s">
        <v>4435</v>
      </c>
      <c r="H1864" s="111">
        <v>45019</v>
      </c>
      <c r="I1864" t="s">
        <v>253</v>
      </c>
      <c r="K1864" t="s">
        <v>1408</v>
      </c>
      <c r="L1864" t="s">
        <v>1409</v>
      </c>
      <c r="N1864" t="s">
        <v>1439</v>
      </c>
      <c r="O1864" t="s">
        <v>1411</v>
      </c>
      <c r="P1864" t="s">
        <v>252</v>
      </c>
      <c r="Q1864" t="s">
        <v>1412</v>
      </c>
      <c r="R1864" t="s">
        <v>1412</v>
      </c>
      <c r="S1864" t="s">
        <v>1412</v>
      </c>
      <c r="T1864">
        <v>10000</v>
      </c>
      <c r="V1864">
        <v>172.05</v>
      </c>
      <c r="W1864">
        <v>80</v>
      </c>
    </row>
    <row r="1865" spans="1:23">
      <c r="A1865" t="s">
        <v>246</v>
      </c>
      <c r="B1865" t="s">
        <v>952</v>
      </c>
      <c r="C1865" t="s">
        <v>57</v>
      </c>
      <c r="D1865" t="s">
        <v>58</v>
      </c>
      <c r="E1865">
        <v>12326442</v>
      </c>
      <c r="F1865">
        <v>45019</v>
      </c>
      <c r="G1865" t="s">
        <v>4436</v>
      </c>
      <c r="H1865" s="111">
        <v>45019</v>
      </c>
      <c r="I1865" t="s">
        <v>253</v>
      </c>
      <c r="K1865" t="s">
        <v>1408</v>
      </c>
      <c r="L1865" t="s">
        <v>1409</v>
      </c>
      <c r="N1865" t="s">
        <v>1457</v>
      </c>
      <c r="O1865" t="s">
        <v>1411</v>
      </c>
      <c r="P1865" t="s">
        <v>254</v>
      </c>
      <c r="Q1865" t="s">
        <v>1412</v>
      </c>
      <c r="R1865" t="s">
        <v>1412</v>
      </c>
      <c r="S1865" t="s">
        <v>1412</v>
      </c>
      <c r="T1865">
        <v>60000</v>
      </c>
      <c r="V1865">
        <v>15733.26</v>
      </c>
      <c r="W1865">
        <v>15730</v>
      </c>
    </row>
    <row r="1866" spans="1:23">
      <c r="A1866" t="s">
        <v>246</v>
      </c>
      <c r="B1866" t="s">
        <v>952</v>
      </c>
      <c r="C1866" t="s">
        <v>57</v>
      </c>
      <c r="D1866" t="s">
        <v>58</v>
      </c>
      <c r="E1866">
        <v>12326610</v>
      </c>
      <c r="F1866">
        <v>45019</v>
      </c>
      <c r="G1866" t="s">
        <v>4437</v>
      </c>
      <c r="H1866" s="111">
        <v>45019</v>
      </c>
      <c r="I1866" t="s">
        <v>263</v>
      </c>
      <c r="K1866" t="s">
        <v>1408</v>
      </c>
      <c r="L1866" t="s">
        <v>1409</v>
      </c>
      <c r="N1866" t="s">
        <v>1447</v>
      </c>
      <c r="O1866" t="s">
        <v>1411</v>
      </c>
      <c r="P1866" t="s">
        <v>254</v>
      </c>
      <c r="Q1866" t="s">
        <v>1414</v>
      </c>
      <c r="R1866" t="s">
        <v>1414</v>
      </c>
      <c r="S1866" t="s">
        <v>1412</v>
      </c>
      <c r="T1866">
        <v>60000</v>
      </c>
    </row>
    <row r="1867" spans="1:23">
      <c r="A1867" t="s">
        <v>246</v>
      </c>
      <c r="B1867" t="s">
        <v>952</v>
      </c>
      <c r="C1867" t="s">
        <v>57</v>
      </c>
      <c r="D1867" t="s">
        <v>58</v>
      </c>
      <c r="E1867">
        <v>12338542</v>
      </c>
      <c r="F1867">
        <v>45021</v>
      </c>
      <c r="G1867" t="s">
        <v>4439</v>
      </c>
      <c r="H1867" s="111">
        <v>45021</v>
      </c>
      <c r="I1867" t="s">
        <v>282</v>
      </c>
      <c r="K1867" t="s">
        <v>1408</v>
      </c>
      <c r="L1867" t="s">
        <v>1409</v>
      </c>
      <c r="N1867" t="s">
        <v>4162</v>
      </c>
      <c r="O1867" t="s">
        <v>1411</v>
      </c>
      <c r="P1867" t="s">
        <v>252</v>
      </c>
      <c r="R1867" t="s">
        <v>1414</v>
      </c>
      <c r="S1867" t="s">
        <v>1412</v>
      </c>
      <c r="T1867">
        <v>10000</v>
      </c>
    </row>
    <row r="1868" spans="1:23">
      <c r="A1868" t="s">
        <v>246</v>
      </c>
      <c r="B1868" t="s">
        <v>952</v>
      </c>
      <c r="C1868" t="s">
        <v>57</v>
      </c>
      <c r="D1868" t="s">
        <v>58</v>
      </c>
      <c r="E1868">
        <v>12338652</v>
      </c>
      <c r="F1868">
        <v>45021</v>
      </c>
      <c r="G1868" t="s">
        <v>4440</v>
      </c>
      <c r="H1868" s="111">
        <v>45021</v>
      </c>
      <c r="I1868" t="s">
        <v>253</v>
      </c>
      <c r="K1868" t="s">
        <v>1408</v>
      </c>
      <c r="L1868" t="s">
        <v>1409</v>
      </c>
      <c r="N1868" t="s">
        <v>1431</v>
      </c>
      <c r="O1868" t="s">
        <v>1411</v>
      </c>
      <c r="P1868" t="s">
        <v>254</v>
      </c>
      <c r="Q1868" t="s">
        <v>1412</v>
      </c>
      <c r="R1868" t="s">
        <v>1412</v>
      </c>
      <c r="S1868" t="s">
        <v>1412</v>
      </c>
      <c r="T1868">
        <v>60000</v>
      </c>
      <c r="V1868">
        <v>5353.67</v>
      </c>
      <c r="W1868">
        <v>7955.21</v>
      </c>
    </row>
    <row r="1869" spans="1:23">
      <c r="A1869" t="s">
        <v>246</v>
      </c>
      <c r="B1869" t="s">
        <v>952</v>
      </c>
      <c r="C1869" t="s">
        <v>57</v>
      </c>
      <c r="D1869" t="s">
        <v>58</v>
      </c>
      <c r="E1869">
        <v>12343070</v>
      </c>
      <c r="F1869">
        <v>45022</v>
      </c>
      <c r="G1869" t="s">
        <v>4441</v>
      </c>
      <c r="H1869" s="111">
        <v>45022</v>
      </c>
      <c r="I1869" t="s">
        <v>282</v>
      </c>
      <c r="K1869" t="s">
        <v>1408</v>
      </c>
      <c r="L1869" t="s">
        <v>1409</v>
      </c>
      <c r="N1869" t="s">
        <v>1442</v>
      </c>
      <c r="O1869" t="s">
        <v>1411</v>
      </c>
      <c r="P1869" t="s">
        <v>254</v>
      </c>
      <c r="S1869" t="s">
        <v>1414</v>
      </c>
      <c r="T1869">
        <v>10000</v>
      </c>
    </row>
    <row r="1870" spans="1:23">
      <c r="A1870" t="s">
        <v>246</v>
      </c>
      <c r="B1870" t="s">
        <v>952</v>
      </c>
      <c r="C1870" t="s">
        <v>57</v>
      </c>
      <c r="D1870" t="s">
        <v>58</v>
      </c>
      <c r="E1870">
        <v>12351625</v>
      </c>
      <c r="F1870">
        <v>45027</v>
      </c>
      <c r="G1870" t="s">
        <v>4442</v>
      </c>
      <c r="H1870" s="111">
        <v>45027</v>
      </c>
      <c r="I1870" t="s">
        <v>282</v>
      </c>
      <c r="K1870" t="s">
        <v>1408</v>
      </c>
      <c r="L1870" t="s">
        <v>1409</v>
      </c>
      <c r="N1870" t="s">
        <v>1475</v>
      </c>
      <c r="O1870" t="s">
        <v>1411</v>
      </c>
      <c r="P1870" t="s">
        <v>254</v>
      </c>
      <c r="S1870" t="s">
        <v>1414</v>
      </c>
      <c r="T1870">
        <v>10000</v>
      </c>
    </row>
    <row r="1871" spans="1:23">
      <c r="A1871" t="s">
        <v>246</v>
      </c>
      <c r="B1871" t="s">
        <v>952</v>
      </c>
      <c r="C1871" t="s">
        <v>57</v>
      </c>
      <c r="D1871" t="s">
        <v>58</v>
      </c>
      <c r="E1871">
        <v>12356972</v>
      </c>
      <c r="F1871">
        <v>45028</v>
      </c>
      <c r="G1871" t="s">
        <v>4443</v>
      </c>
      <c r="H1871" s="111">
        <v>45028</v>
      </c>
      <c r="I1871" t="s">
        <v>253</v>
      </c>
      <c r="K1871" t="s">
        <v>1408</v>
      </c>
      <c r="L1871" t="s">
        <v>1409</v>
      </c>
      <c r="N1871" t="s">
        <v>1439</v>
      </c>
      <c r="O1871" t="s">
        <v>1411</v>
      </c>
      <c r="P1871" t="s">
        <v>252</v>
      </c>
      <c r="Q1871" t="s">
        <v>1412</v>
      </c>
      <c r="R1871" t="s">
        <v>1412</v>
      </c>
      <c r="S1871" t="s">
        <v>1412</v>
      </c>
      <c r="T1871">
        <v>10000</v>
      </c>
      <c r="V1871">
        <v>2377.13</v>
      </c>
      <c r="W1871">
        <v>6660</v>
      </c>
    </row>
    <row r="1872" spans="1:23">
      <c r="A1872" t="s">
        <v>246</v>
      </c>
      <c r="B1872" t="s">
        <v>952</v>
      </c>
      <c r="C1872" t="s">
        <v>57</v>
      </c>
      <c r="D1872" t="s">
        <v>58</v>
      </c>
      <c r="E1872">
        <v>12363941</v>
      </c>
      <c r="F1872">
        <v>45029</v>
      </c>
      <c r="G1872" t="s">
        <v>4444</v>
      </c>
      <c r="H1872" s="111">
        <v>45029</v>
      </c>
      <c r="I1872" t="s">
        <v>253</v>
      </c>
      <c r="K1872" t="s">
        <v>1408</v>
      </c>
      <c r="L1872" t="s">
        <v>1438</v>
      </c>
      <c r="N1872" t="s">
        <v>1413</v>
      </c>
      <c r="O1872" t="s">
        <v>1411</v>
      </c>
      <c r="P1872" t="s">
        <v>252</v>
      </c>
      <c r="Q1872" t="s">
        <v>1412</v>
      </c>
      <c r="R1872" t="s">
        <v>1412</v>
      </c>
      <c r="S1872" t="s">
        <v>1412</v>
      </c>
      <c r="T1872">
        <v>10000</v>
      </c>
      <c r="V1872">
        <v>1952.35</v>
      </c>
      <c r="W1872">
        <v>250</v>
      </c>
    </row>
    <row r="1873" spans="1:23">
      <c r="A1873" t="s">
        <v>246</v>
      </c>
      <c r="B1873" t="s">
        <v>952</v>
      </c>
      <c r="C1873" t="s">
        <v>57</v>
      </c>
      <c r="D1873" t="s">
        <v>58</v>
      </c>
      <c r="E1873">
        <v>12363941</v>
      </c>
      <c r="F1873">
        <v>45029</v>
      </c>
      <c r="G1873" t="s">
        <v>4444</v>
      </c>
      <c r="H1873" s="111">
        <v>45029</v>
      </c>
      <c r="I1873" t="s">
        <v>253</v>
      </c>
      <c r="K1873" t="s">
        <v>1408</v>
      </c>
      <c r="L1873" t="s">
        <v>1409</v>
      </c>
      <c r="N1873" t="s">
        <v>1413</v>
      </c>
      <c r="O1873" t="s">
        <v>1411</v>
      </c>
      <c r="P1873" t="s">
        <v>252</v>
      </c>
      <c r="Q1873" t="s">
        <v>1412</v>
      </c>
      <c r="R1873" t="s">
        <v>1412</v>
      </c>
      <c r="S1873" t="s">
        <v>1412</v>
      </c>
      <c r="T1873">
        <v>10000</v>
      </c>
      <c r="V1873">
        <v>1952.35</v>
      </c>
      <c r="W1873">
        <v>3171.43</v>
      </c>
    </row>
    <row r="1874" spans="1:23">
      <c r="A1874" t="s">
        <v>246</v>
      </c>
      <c r="B1874" t="s">
        <v>952</v>
      </c>
      <c r="C1874" t="s">
        <v>57</v>
      </c>
      <c r="D1874" t="s">
        <v>58</v>
      </c>
      <c r="E1874">
        <v>12369440</v>
      </c>
      <c r="F1874">
        <v>45048</v>
      </c>
      <c r="G1874" t="s">
        <v>4898</v>
      </c>
      <c r="H1874" s="111">
        <v>45048</v>
      </c>
      <c r="I1874" t="s">
        <v>253</v>
      </c>
      <c r="K1874" t="s">
        <v>1408</v>
      </c>
      <c r="L1874" t="s">
        <v>1409</v>
      </c>
      <c r="N1874" t="s">
        <v>1431</v>
      </c>
      <c r="O1874" t="s">
        <v>1411</v>
      </c>
      <c r="P1874" t="s">
        <v>254</v>
      </c>
      <c r="Q1874" t="s">
        <v>1412</v>
      </c>
      <c r="R1874" t="s">
        <v>1412</v>
      </c>
      <c r="S1874" t="s">
        <v>1412</v>
      </c>
      <c r="T1874">
        <v>10000</v>
      </c>
      <c r="V1874">
        <v>2618.12</v>
      </c>
      <c r="W1874">
        <v>3416</v>
      </c>
    </row>
    <row r="1875" spans="1:23">
      <c r="A1875" t="s">
        <v>246</v>
      </c>
      <c r="B1875" t="s">
        <v>952</v>
      </c>
      <c r="C1875" t="s">
        <v>57</v>
      </c>
      <c r="D1875" t="s">
        <v>58</v>
      </c>
      <c r="E1875">
        <v>12369630</v>
      </c>
      <c r="F1875">
        <v>45031</v>
      </c>
      <c r="G1875" t="s">
        <v>4445</v>
      </c>
      <c r="H1875" s="111">
        <v>45031</v>
      </c>
      <c r="I1875" t="s">
        <v>253</v>
      </c>
      <c r="K1875" t="s">
        <v>1408</v>
      </c>
      <c r="L1875" t="s">
        <v>1409</v>
      </c>
      <c r="N1875" t="s">
        <v>1425</v>
      </c>
      <c r="O1875" t="s">
        <v>1411</v>
      </c>
      <c r="P1875" t="s">
        <v>254</v>
      </c>
      <c r="Q1875" t="s">
        <v>1412</v>
      </c>
      <c r="R1875" t="s">
        <v>1412</v>
      </c>
      <c r="S1875" t="s">
        <v>1412</v>
      </c>
      <c r="T1875">
        <v>10000</v>
      </c>
      <c r="V1875">
        <v>446.52</v>
      </c>
      <c r="W1875">
        <v>859.8</v>
      </c>
    </row>
    <row r="1876" spans="1:23">
      <c r="A1876" t="s">
        <v>246</v>
      </c>
      <c r="B1876" t="s">
        <v>952</v>
      </c>
      <c r="C1876" t="s">
        <v>57</v>
      </c>
      <c r="D1876" t="s">
        <v>58</v>
      </c>
      <c r="E1876">
        <v>12371985</v>
      </c>
      <c r="F1876">
        <v>45031</v>
      </c>
      <c r="G1876" t="s">
        <v>4446</v>
      </c>
      <c r="H1876" s="111">
        <v>45031</v>
      </c>
      <c r="I1876" t="s">
        <v>253</v>
      </c>
      <c r="K1876" t="s">
        <v>1430</v>
      </c>
      <c r="L1876" t="s">
        <v>1438</v>
      </c>
      <c r="N1876" t="s">
        <v>1454</v>
      </c>
      <c r="O1876" t="s">
        <v>1411</v>
      </c>
      <c r="P1876" t="s">
        <v>254</v>
      </c>
      <c r="Q1876" t="s">
        <v>1412</v>
      </c>
      <c r="R1876" t="s">
        <v>1412</v>
      </c>
      <c r="S1876" t="s">
        <v>1412</v>
      </c>
    </row>
    <row r="1877" spans="1:23">
      <c r="A1877" t="s">
        <v>246</v>
      </c>
      <c r="B1877" t="s">
        <v>952</v>
      </c>
      <c r="C1877" t="s">
        <v>57</v>
      </c>
      <c r="D1877" t="s">
        <v>58</v>
      </c>
      <c r="E1877">
        <v>12371985</v>
      </c>
      <c r="F1877">
        <v>45031</v>
      </c>
      <c r="G1877" t="s">
        <v>4446</v>
      </c>
      <c r="H1877" s="111">
        <v>45031</v>
      </c>
      <c r="I1877" t="s">
        <v>253</v>
      </c>
      <c r="K1877" t="s">
        <v>1430</v>
      </c>
      <c r="L1877" t="s">
        <v>1409</v>
      </c>
      <c r="N1877" t="s">
        <v>1454</v>
      </c>
      <c r="O1877" t="s">
        <v>1411</v>
      </c>
      <c r="P1877" t="s">
        <v>254</v>
      </c>
      <c r="Q1877" t="s">
        <v>1412</v>
      </c>
      <c r="R1877" t="s">
        <v>1412</v>
      </c>
      <c r="S1877" t="s">
        <v>1412</v>
      </c>
      <c r="V1877">
        <v>1142.42</v>
      </c>
      <c r="W1877">
        <v>4437.8999999999996</v>
      </c>
    </row>
    <row r="1878" spans="1:23">
      <c r="A1878" t="s">
        <v>246</v>
      </c>
      <c r="B1878" t="s">
        <v>952</v>
      </c>
      <c r="C1878" t="s">
        <v>57</v>
      </c>
      <c r="D1878" t="s">
        <v>58</v>
      </c>
      <c r="E1878">
        <v>12372006</v>
      </c>
      <c r="F1878">
        <v>45031</v>
      </c>
      <c r="G1878" t="s">
        <v>4447</v>
      </c>
      <c r="H1878" s="111">
        <v>45031</v>
      </c>
      <c r="I1878" t="s">
        <v>263</v>
      </c>
      <c r="K1878" t="s">
        <v>1408</v>
      </c>
      <c r="L1878" t="s">
        <v>1409</v>
      </c>
      <c r="N1878" t="s">
        <v>1439</v>
      </c>
      <c r="O1878" t="s">
        <v>1411</v>
      </c>
      <c r="P1878" t="s">
        <v>254</v>
      </c>
      <c r="S1878" t="s">
        <v>1414</v>
      </c>
      <c r="T1878">
        <v>10000</v>
      </c>
    </row>
    <row r="1879" spans="1:23">
      <c r="A1879" t="s">
        <v>246</v>
      </c>
      <c r="B1879" t="s">
        <v>952</v>
      </c>
      <c r="C1879" t="s">
        <v>57</v>
      </c>
      <c r="D1879" t="s">
        <v>58</v>
      </c>
      <c r="E1879">
        <v>12372348</v>
      </c>
      <c r="F1879">
        <v>45033</v>
      </c>
      <c r="G1879" t="s">
        <v>4450</v>
      </c>
      <c r="H1879" s="111">
        <v>45034</v>
      </c>
      <c r="I1879" t="s">
        <v>253</v>
      </c>
      <c r="K1879" t="s">
        <v>1430</v>
      </c>
      <c r="L1879" t="s">
        <v>1409</v>
      </c>
      <c r="N1879" t="s">
        <v>1433</v>
      </c>
      <c r="O1879" t="s">
        <v>1411</v>
      </c>
      <c r="P1879" t="s">
        <v>254</v>
      </c>
      <c r="Q1879" t="s">
        <v>1412</v>
      </c>
      <c r="R1879" t="s">
        <v>1412</v>
      </c>
      <c r="S1879" t="s">
        <v>1412</v>
      </c>
      <c r="T1879">
        <v>10000</v>
      </c>
      <c r="V1879">
        <v>16127.93</v>
      </c>
      <c r="W1879">
        <v>19510.93</v>
      </c>
    </row>
    <row r="1880" spans="1:23">
      <c r="A1880" t="s">
        <v>246</v>
      </c>
      <c r="B1880" t="s">
        <v>952</v>
      </c>
      <c r="C1880" t="s">
        <v>57</v>
      </c>
      <c r="D1880" t="s">
        <v>58</v>
      </c>
      <c r="E1880">
        <v>12373159</v>
      </c>
      <c r="F1880">
        <v>45033</v>
      </c>
      <c r="G1880" t="s">
        <v>4448</v>
      </c>
      <c r="H1880" s="111">
        <v>45033</v>
      </c>
      <c r="I1880" t="s">
        <v>253</v>
      </c>
      <c r="K1880" t="s">
        <v>1408</v>
      </c>
      <c r="L1880" t="s">
        <v>1409</v>
      </c>
      <c r="N1880" t="s">
        <v>1439</v>
      </c>
      <c r="O1880" t="s">
        <v>1411</v>
      </c>
      <c r="P1880" t="s">
        <v>252</v>
      </c>
      <c r="Q1880" t="s">
        <v>1412</v>
      </c>
      <c r="R1880" t="s">
        <v>1412</v>
      </c>
      <c r="S1880" t="s">
        <v>1412</v>
      </c>
      <c r="T1880">
        <v>10000</v>
      </c>
      <c r="V1880">
        <v>92.5</v>
      </c>
      <c r="W1880">
        <v>203</v>
      </c>
    </row>
    <row r="1881" spans="1:23">
      <c r="A1881" t="s">
        <v>246</v>
      </c>
      <c r="B1881" t="s">
        <v>952</v>
      </c>
      <c r="C1881" t="s">
        <v>57</v>
      </c>
      <c r="D1881" t="s">
        <v>58</v>
      </c>
      <c r="E1881">
        <v>12373339</v>
      </c>
      <c r="F1881">
        <v>45033</v>
      </c>
      <c r="G1881" t="s">
        <v>4449</v>
      </c>
      <c r="H1881" s="111">
        <v>45033</v>
      </c>
      <c r="I1881" t="s">
        <v>253</v>
      </c>
      <c r="K1881" t="s">
        <v>1418</v>
      </c>
      <c r="L1881" t="s">
        <v>1409</v>
      </c>
      <c r="N1881" t="s">
        <v>1410</v>
      </c>
      <c r="O1881" t="s">
        <v>1411</v>
      </c>
      <c r="P1881" t="s">
        <v>254</v>
      </c>
      <c r="Q1881" t="s">
        <v>1412</v>
      </c>
      <c r="R1881" t="s">
        <v>1412</v>
      </c>
      <c r="S1881" t="s">
        <v>1412</v>
      </c>
      <c r="T1881">
        <v>50000</v>
      </c>
      <c r="V1881">
        <v>3075.64</v>
      </c>
      <c r="W1881">
        <v>13475.95</v>
      </c>
    </row>
    <row r="1882" spans="1:23">
      <c r="A1882" t="s">
        <v>246</v>
      </c>
      <c r="B1882" t="s">
        <v>952</v>
      </c>
      <c r="C1882" t="s">
        <v>57</v>
      </c>
      <c r="D1882" t="s">
        <v>58</v>
      </c>
      <c r="E1882">
        <v>12384945</v>
      </c>
      <c r="F1882">
        <v>45036</v>
      </c>
      <c r="G1882" t="s">
        <v>4453</v>
      </c>
      <c r="H1882" s="111">
        <v>45036</v>
      </c>
      <c r="I1882" t="s">
        <v>253</v>
      </c>
      <c r="K1882" t="s">
        <v>1408</v>
      </c>
      <c r="L1882" t="s">
        <v>1409</v>
      </c>
      <c r="N1882" t="s">
        <v>1439</v>
      </c>
      <c r="O1882" t="s">
        <v>1411</v>
      </c>
      <c r="P1882" t="s">
        <v>254</v>
      </c>
      <c r="Q1882" t="s">
        <v>1412</v>
      </c>
      <c r="R1882" t="s">
        <v>1412</v>
      </c>
      <c r="S1882" t="s">
        <v>1412</v>
      </c>
      <c r="T1882">
        <v>30000</v>
      </c>
      <c r="V1882">
        <v>3396.05</v>
      </c>
      <c r="W1882">
        <v>5937.5</v>
      </c>
    </row>
    <row r="1883" spans="1:23">
      <c r="A1883" t="s">
        <v>246</v>
      </c>
      <c r="B1883" t="s">
        <v>952</v>
      </c>
      <c r="C1883" t="s">
        <v>57</v>
      </c>
      <c r="D1883" t="s">
        <v>58</v>
      </c>
      <c r="E1883">
        <v>12385677</v>
      </c>
      <c r="F1883">
        <v>45035</v>
      </c>
      <c r="G1883" t="s">
        <v>4451</v>
      </c>
      <c r="H1883" s="111">
        <v>45035</v>
      </c>
      <c r="I1883" t="s">
        <v>253</v>
      </c>
      <c r="K1883" t="s">
        <v>1408</v>
      </c>
      <c r="L1883" t="s">
        <v>1409</v>
      </c>
      <c r="N1883" t="s">
        <v>1439</v>
      </c>
      <c r="O1883" t="s">
        <v>1411</v>
      </c>
      <c r="P1883" t="s">
        <v>252</v>
      </c>
      <c r="Q1883" t="s">
        <v>1412</v>
      </c>
      <c r="R1883" t="s">
        <v>1412</v>
      </c>
      <c r="S1883" t="s">
        <v>1412</v>
      </c>
      <c r="T1883">
        <v>10000</v>
      </c>
      <c r="V1883">
        <v>990.19</v>
      </c>
      <c r="W1883">
        <v>1196</v>
      </c>
    </row>
    <row r="1884" spans="1:23">
      <c r="A1884" t="s">
        <v>246</v>
      </c>
      <c r="B1884" t="s">
        <v>952</v>
      </c>
      <c r="C1884" t="s">
        <v>57</v>
      </c>
      <c r="D1884" t="s">
        <v>58</v>
      </c>
      <c r="E1884">
        <v>12389373</v>
      </c>
      <c r="F1884">
        <v>45036</v>
      </c>
      <c r="G1884" t="s">
        <v>4452</v>
      </c>
      <c r="H1884" s="111">
        <v>45036</v>
      </c>
      <c r="I1884" t="s">
        <v>282</v>
      </c>
      <c r="K1884" t="s">
        <v>1408</v>
      </c>
      <c r="L1884" t="s">
        <v>1409</v>
      </c>
      <c r="N1884" t="s">
        <v>1428</v>
      </c>
      <c r="O1884" t="s">
        <v>1411</v>
      </c>
      <c r="P1884" t="s">
        <v>254</v>
      </c>
      <c r="S1884" t="s">
        <v>1414</v>
      </c>
      <c r="T1884">
        <v>30000</v>
      </c>
    </row>
    <row r="1885" spans="1:23">
      <c r="A1885" t="s">
        <v>246</v>
      </c>
      <c r="B1885" t="s">
        <v>952</v>
      </c>
      <c r="C1885" t="s">
        <v>57</v>
      </c>
      <c r="D1885" t="s">
        <v>58</v>
      </c>
      <c r="E1885">
        <v>12441381</v>
      </c>
      <c r="F1885">
        <v>45050</v>
      </c>
      <c r="G1885" t="s">
        <v>4901</v>
      </c>
      <c r="H1885" s="111">
        <v>45050</v>
      </c>
      <c r="I1885" t="s">
        <v>263</v>
      </c>
      <c r="K1885" t="s">
        <v>1408</v>
      </c>
      <c r="L1885" t="s">
        <v>1409</v>
      </c>
      <c r="N1885" t="s">
        <v>1428</v>
      </c>
      <c r="O1885" t="s">
        <v>1411</v>
      </c>
      <c r="P1885" t="s">
        <v>254</v>
      </c>
      <c r="S1885" t="s">
        <v>1414</v>
      </c>
      <c r="T1885">
        <v>60000</v>
      </c>
    </row>
    <row r="1886" spans="1:23">
      <c r="A1886" t="s">
        <v>246</v>
      </c>
      <c r="B1886" t="s">
        <v>952</v>
      </c>
      <c r="C1886" t="s">
        <v>57</v>
      </c>
      <c r="D1886" t="s">
        <v>58</v>
      </c>
      <c r="E1886">
        <v>12462732</v>
      </c>
      <c r="F1886">
        <v>45055</v>
      </c>
      <c r="G1886" t="s">
        <v>4902</v>
      </c>
      <c r="H1886" s="111">
        <v>45055</v>
      </c>
      <c r="I1886" t="s">
        <v>282</v>
      </c>
      <c r="K1886" t="s">
        <v>1408</v>
      </c>
      <c r="L1886" t="s">
        <v>1409</v>
      </c>
      <c r="N1886" t="s">
        <v>1439</v>
      </c>
      <c r="O1886" t="s">
        <v>1411</v>
      </c>
      <c r="P1886" t="s">
        <v>252</v>
      </c>
      <c r="R1886" t="s">
        <v>1414</v>
      </c>
      <c r="S1886" t="s">
        <v>1412</v>
      </c>
      <c r="T1886">
        <v>10000</v>
      </c>
    </row>
    <row r="1887" spans="1:23">
      <c r="A1887" t="s">
        <v>246</v>
      </c>
      <c r="B1887" t="s">
        <v>952</v>
      </c>
      <c r="C1887" t="s">
        <v>57</v>
      </c>
      <c r="D1887" t="s">
        <v>58</v>
      </c>
      <c r="E1887">
        <v>12463008</v>
      </c>
      <c r="F1887">
        <v>45055</v>
      </c>
      <c r="G1887" t="s">
        <v>4903</v>
      </c>
      <c r="H1887" s="111">
        <v>45055</v>
      </c>
      <c r="I1887" t="s">
        <v>253</v>
      </c>
      <c r="K1887" t="s">
        <v>1408</v>
      </c>
      <c r="L1887" t="s">
        <v>1409</v>
      </c>
      <c r="N1887" t="s">
        <v>1421</v>
      </c>
      <c r="O1887" t="s">
        <v>1411</v>
      </c>
      <c r="P1887" t="s">
        <v>252</v>
      </c>
      <c r="Q1887" t="s">
        <v>1412</v>
      </c>
      <c r="R1887" t="s">
        <v>1412</v>
      </c>
      <c r="S1887" t="s">
        <v>1412</v>
      </c>
      <c r="T1887">
        <v>10000</v>
      </c>
      <c r="V1887">
        <v>3068.4</v>
      </c>
      <c r="W1887">
        <v>11708.5</v>
      </c>
    </row>
    <row r="1888" spans="1:23">
      <c r="A1888" t="s">
        <v>246</v>
      </c>
      <c r="B1888" t="s">
        <v>952</v>
      </c>
      <c r="C1888" t="s">
        <v>57</v>
      </c>
      <c r="D1888" t="s">
        <v>58</v>
      </c>
      <c r="E1888">
        <v>12463355</v>
      </c>
      <c r="F1888">
        <v>45055</v>
      </c>
      <c r="G1888" t="s">
        <v>4904</v>
      </c>
      <c r="H1888" s="111">
        <v>45055</v>
      </c>
      <c r="I1888" t="s">
        <v>263</v>
      </c>
      <c r="K1888" t="s">
        <v>1408</v>
      </c>
      <c r="L1888" t="s">
        <v>1409</v>
      </c>
      <c r="N1888" t="s">
        <v>1425</v>
      </c>
      <c r="O1888" t="s">
        <v>1411</v>
      </c>
      <c r="P1888" t="s">
        <v>252</v>
      </c>
      <c r="Q1888" t="s">
        <v>1414</v>
      </c>
      <c r="R1888" t="s">
        <v>1414</v>
      </c>
      <c r="S1888" t="s">
        <v>1412</v>
      </c>
      <c r="T1888">
        <v>10000</v>
      </c>
    </row>
    <row r="1889" spans="1:23">
      <c r="A1889" t="s">
        <v>246</v>
      </c>
      <c r="B1889" t="s">
        <v>952</v>
      </c>
      <c r="C1889" t="s">
        <v>57</v>
      </c>
      <c r="D1889" t="s">
        <v>58</v>
      </c>
      <c r="E1889">
        <v>12467970</v>
      </c>
      <c r="F1889">
        <v>45056</v>
      </c>
      <c r="G1889" t="s">
        <v>4905</v>
      </c>
      <c r="H1889" s="111">
        <v>45056</v>
      </c>
      <c r="I1889" t="s">
        <v>253</v>
      </c>
      <c r="K1889" t="s">
        <v>1430</v>
      </c>
      <c r="L1889" t="s">
        <v>1409</v>
      </c>
      <c r="N1889" t="s">
        <v>1410</v>
      </c>
      <c r="O1889" t="s">
        <v>1411</v>
      </c>
      <c r="P1889" t="s">
        <v>252</v>
      </c>
      <c r="Q1889" t="s">
        <v>1429</v>
      </c>
      <c r="R1889" t="s">
        <v>1429</v>
      </c>
      <c r="S1889" t="s">
        <v>1412</v>
      </c>
      <c r="T1889">
        <v>10000</v>
      </c>
      <c r="V1889">
        <v>2298.87</v>
      </c>
      <c r="W1889">
        <v>4569.25</v>
      </c>
    </row>
    <row r="1890" spans="1:23">
      <c r="A1890" t="s">
        <v>246</v>
      </c>
      <c r="B1890" t="s">
        <v>952</v>
      </c>
      <c r="C1890" t="s">
        <v>57</v>
      </c>
      <c r="D1890" t="s">
        <v>58</v>
      </c>
      <c r="E1890">
        <v>12479938</v>
      </c>
      <c r="F1890">
        <v>45058</v>
      </c>
      <c r="G1890" t="s">
        <v>4906</v>
      </c>
      <c r="H1890" s="111">
        <v>45058</v>
      </c>
      <c r="I1890" t="s">
        <v>282</v>
      </c>
      <c r="K1890" t="s">
        <v>1430</v>
      </c>
      <c r="L1890" t="s">
        <v>1409</v>
      </c>
      <c r="N1890" t="s">
        <v>1443</v>
      </c>
      <c r="O1890" t="s">
        <v>1411</v>
      </c>
      <c r="P1890" t="s">
        <v>254</v>
      </c>
      <c r="Q1890" t="s">
        <v>1414</v>
      </c>
      <c r="R1890" t="s">
        <v>1414</v>
      </c>
      <c r="S1890" t="s">
        <v>1412</v>
      </c>
      <c r="T1890">
        <v>50000</v>
      </c>
    </row>
    <row r="1891" spans="1:23">
      <c r="A1891" t="s">
        <v>246</v>
      </c>
      <c r="B1891" t="s">
        <v>952</v>
      </c>
      <c r="C1891" t="s">
        <v>57</v>
      </c>
      <c r="D1891" t="s">
        <v>58</v>
      </c>
      <c r="E1891">
        <v>12485158</v>
      </c>
      <c r="F1891">
        <v>45061</v>
      </c>
      <c r="G1891" t="s">
        <v>4908</v>
      </c>
      <c r="H1891" s="111">
        <v>45061</v>
      </c>
      <c r="I1891" t="s">
        <v>253</v>
      </c>
      <c r="K1891" t="s">
        <v>1408</v>
      </c>
      <c r="L1891" t="s">
        <v>1438</v>
      </c>
      <c r="N1891" t="s">
        <v>1439</v>
      </c>
      <c r="O1891" t="s">
        <v>1411</v>
      </c>
      <c r="P1891" t="s">
        <v>252</v>
      </c>
      <c r="Q1891" t="s">
        <v>1412</v>
      </c>
      <c r="R1891" t="s">
        <v>1412</v>
      </c>
      <c r="S1891" t="s">
        <v>1412</v>
      </c>
      <c r="T1891">
        <v>10000</v>
      </c>
    </row>
    <row r="1892" spans="1:23">
      <c r="A1892" t="s">
        <v>246</v>
      </c>
      <c r="B1892" t="s">
        <v>952</v>
      </c>
      <c r="C1892" t="s">
        <v>57</v>
      </c>
      <c r="D1892" t="s">
        <v>58</v>
      </c>
      <c r="E1892">
        <v>12485158</v>
      </c>
      <c r="F1892">
        <v>45061</v>
      </c>
      <c r="G1892" t="s">
        <v>4908</v>
      </c>
      <c r="H1892" s="111">
        <v>45061</v>
      </c>
      <c r="I1892" t="s">
        <v>253</v>
      </c>
      <c r="K1892" t="s">
        <v>1408</v>
      </c>
      <c r="L1892" t="s">
        <v>1409</v>
      </c>
      <c r="N1892" t="s">
        <v>1439</v>
      </c>
      <c r="O1892" t="s">
        <v>1411</v>
      </c>
      <c r="P1892" t="s">
        <v>252</v>
      </c>
      <c r="Q1892" t="s">
        <v>1412</v>
      </c>
      <c r="R1892" t="s">
        <v>1412</v>
      </c>
      <c r="S1892" t="s">
        <v>1412</v>
      </c>
      <c r="T1892">
        <v>10000</v>
      </c>
      <c r="V1892">
        <v>1657.46</v>
      </c>
      <c r="W1892">
        <v>3032</v>
      </c>
    </row>
    <row r="1893" spans="1:23">
      <c r="A1893" t="s">
        <v>246</v>
      </c>
      <c r="B1893" t="s">
        <v>952</v>
      </c>
      <c r="C1893" t="s">
        <v>57</v>
      </c>
      <c r="D1893" t="s">
        <v>58</v>
      </c>
      <c r="E1893">
        <v>12542943</v>
      </c>
      <c r="F1893">
        <v>45082</v>
      </c>
      <c r="G1893" t="s">
        <v>5543</v>
      </c>
      <c r="H1893" s="111">
        <v>45082</v>
      </c>
      <c r="I1893" t="s">
        <v>282</v>
      </c>
      <c r="K1893" t="s">
        <v>1408</v>
      </c>
      <c r="L1893" t="s">
        <v>1409</v>
      </c>
      <c r="N1893" t="s">
        <v>1441</v>
      </c>
      <c r="O1893" t="s">
        <v>1411</v>
      </c>
      <c r="P1893" t="s">
        <v>252</v>
      </c>
      <c r="Q1893" t="s">
        <v>1414</v>
      </c>
      <c r="R1893" t="s">
        <v>1414</v>
      </c>
      <c r="S1893" t="s">
        <v>1415</v>
      </c>
      <c r="T1893">
        <v>10000</v>
      </c>
    </row>
    <row r="1894" spans="1:23">
      <c r="A1894" t="s">
        <v>246</v>
      </c>
      <c r="B1894" t="s">
        <v>952</v>
      </c>
      <c r="C1894" t="s">
        <v>57</v>
      </c>
      <c r="D1894" t="s">
        <v>58</v>
      </c>
      <c r="E1894">
        <v>12568210</v>
      </c>
      <c r="F1894">
        <v>45078</v>
      </c>
      <c r="G1894" t="s">
        <v>5542</v>
      </c>
      <c r="H1894" s="111">
        <v>45078</v>
      </c>
      <c r="I1894" t="s">
        <v>282</v>
      </c>
      <c r="K1894" t="s">
        <v>1408</v>
      </c>
      <c r="L1894" t="s">
        <v>1409</v>
      </c>
      <c r="N1894" t="s">
        <v>1428</v>
      </c>
      <c r="O1894" t="s">
        <v>1411</v>
      </c>
      <c r="P1894" t="s">
        <v>254</v>
      </c>
      <c r="Q1894" t="s">
        <v>1414</v>
      </c>
      <c r="R1894" t="s">
        <v>1414</v>
      </c>
      <c r="S1894" t="s">
        <v>1415</v>
      </c>
      <c r="T1894">
        <v>10000</v>
      </c>
    </row>
    <row r="1895" spans="1:23">
      <c r="A1895" t="s">
        <v>246</v>
      </c>
      <c r="B1895" t="s">
        <v>952</v>
      </c>
      <c r="C1895" t="s">
        <v>57</v>
      </c>
      <c r="D1895" t="s">
        <v>58</v>
      </c>
      <c r="E1895">
        <v>12569181</v>
      </c>
      <c r="F1895">
        <v>45083</v>
      </c>
      <c r="G1895" t="s">
        <v>5544</v>
      </c>
      <c r="H1895" s="111">
        <v>45083</v>
      </c>
      <c r="I1895" t="s">
        <v>253</v>
      </c>
      <c r="K1895" t="s">
        <v>1408</v>
      </c>
      <c r="L1895" t="s">
        <v>1409</v>
      </c>
      <c r="N1895" t="s">
        <v>1425</v>
      </c>
      <c r="O1895" t="s">
        <v>1411</v>
      </c>
      <c r="P1895" t="s">
        <v>252</v>
      </c>
      <c r="Q1895" t="s">
        <v>1412</v>
      </c>
      <c r="R1895" t="s">
        <v>1412</v>
      </c>
      <c r="S1895" t="s">
        <v>1415</v>
      </c>
      <c r="T1895">
        <v>10000</v>
      </c>
      <c r="V1895">
        <v>0</v>
      </c>
      <c r="W1895">
        <v>17</v>
      </c>
    </row>
    <row r="1896" spans="1:23">
      <c r="A1896" t="s">
        <v>246</v>
      </c>
      <c r="B1896" t="s">
        <v>952</v>
      </c>
      <c r="C1896" t="s">
        <v>57</v>
      </c>
      <c r="D1896" t="s">
        <v>58</v>
      </c>
      <c r="E1896">
        <v>12587377</v>
      </c>
      <c r="F1896">
        <v>45083</v>
      </c>
      <c r="G1896" t="s">
        <v>5650</v>
      </c>
      <c r="H1896" s="111">
        <v>45083</v>
      </c>
      <c r="I1896" t="s">
        <v>263</v>
      </c>
      <c r="K1896" t="s">
        <v>1430</v>
      </c>
      <c r="L1896" t="s">
        <v>1409</v>
      </c>
      <c r="N1896" t="s">
        <v>1431</v>
      </c>
      <c r="O1896" t="s">
        <v>1411</v>
      </c>
      <c r="P1896" t="s">
        <v>254</v>
      </c>
      <c r="R1896" t="s">
        <v>1414</v>
      </c>
      <c r="S1896" t="s">
        <v>1415</v>
      </c>
      <c r="T1896">
        <v>10000</v>
      </c>
    </row>
    <row r="1897" spans="1:23">
      <c r="A1897" t="s">
        <v>246</v>
      </c>
      <c r="B1897" t="s">
        <v>952</v>
      </c>
      <c r="C1897" t="s">
        <v>57</v>
      </c>
      <c r="D1897" t="s">
        <v>58</v>
      </c>
      <c r="E1897">
        <v>12587931</v>
      </c>
      <c r="F1897">
        <v>45083</v>
      </c>
      <c r="G1897" t="s">
        <v>5635</v>
      </c>
      <c r="H1897" s="111">
        <v>45083</v>
      </c>
      <c r="I1897" t="s">
        <v>263</v>
      </c>
      <c r="K1897" t="s">
        <v>1408</v>
      </c>
      <c r="L1897" t="s">
        <v>1409</v>
      </c>
      <c r="N1897" t="s">
        <v>1497</v>
      </c>
      <c r="O1897" t="s">
        <v>1411</v>
      </c>
      <c r="P1897" t="s">
        <v>254</v>
      </c>
      <c r="Q1897" t="s">
        <v>1414</v>
      </c>
      <c r="R1897" t="s">
        <v>1414</v>
      </c>
      <c r="S1897" t="s">
        <v>1415</v>
      </c>
      <c r="T1897">
        <v>50000</v>
      </c>
    </row>
    <row r="1898" spans="1:23">
      <c r="A1898" t="s">
        <v>246</v>
      </c>
      <c r="B1898" t="s">
        <v>952</v>
      </c>
      <c r="C1898" t="s">
        <v>57</v>
      </c>
      <c r="D1898" t="s">
        <v>58</v>
      </c>
      <c r="E1898">
        <v>12598457</v>
      </c>
      <c r="F1898">
        <v>45086</v>
      </c>
      <c r="G1898" t="s">
        <v>5545</v>
      </c>
      <c r="H1898" s="111">
        <v>45086</v>
      </c>
      <c r="I1898" t="s">
        <v>263</v>
      </c>
      <c r="K1898" t="s">
        <v>1408</v>
      </c>
      <c r="L1898" t="s">
        <v>1409</v>
      </c>
      <c r="N1898" t="s">
        <v>1428</v>
      </c>
      <c r="O1898" t="s">
        <v>1411</v>
      </c>
      <c r="P1898" t="s">
        <v>252</v>
      </c>
      <c r="R1898" t="s">
        <v>1414</v>
      </c>
      <c r="S1898" t="s">
        <v>1415</v>
      </c>
      <c r="T1898">
        <v>10000</v>
      </c>
    </row>
    <row r="1899" spans="1:23">
      <c r="A1899" t="s">
        <v>246</v>
      </c>
      <c r="B1899" t="s">
        <v>952</v>
      </c>
      <c r="C1899" t="s">
        <v>57</v>
      </c>
      <c r="D1899" t="s">
        <v>58</v>
      </c>
      <c r="E1899">
        <v>12617260</v>
      </c>
      <c r="F1899">
        <v>45092</v>
      </c>
      <c r="G1899" t="s">
        <v>5546</v>
      </c>
      <c r="H1899" s="111">
        <v>45092</v>
      </c>
      <c r="I1899" t="s">
        <v>282</v>
      </c>
      <c r="K1899" t="s">
        <v>1408</v>
      </c>
      <c r="L1899" t="s">
        <v>1409</v>
      </c>
      <c r="N1899" t="s">
        <v>1475</v>
      </c>
      <c r="O1899" t="s">
        <v>1411</v>
      </c>
      <c r="P1899" t="s">
        <v>252</v>
      </c>
      <c r="Q1899" t="s">
        <v>1414</v>
      </c>
      <c r="R1899" t="s">
        <v>1414</v>
      </c>
      <c r="S1899" t="s">
        <v>1415</v>
      </c>
      <c r="T1899">
        <v>10000</v>
      </c>
    </row>
    <row r="1900" spans="1:23">
      <c r="A1900" t="s">
        <v>246</v>
      </c>
      <c r="B1900" t="s">
        <v>952</v>
      </c>
      <c r="C1900" t="s">
        <v>57</v>
      </c>
      <c r="D1900" t="s">
        <v>58</v>
      </c>
      <c r="E1900">
        <v>12670952</v>
      </c>
      <c r="F1900">
        <v>45105</v>
      </c>
      <c r="G1900" t="s">
        <v>5568</v>
      </c>
      <c r="H1900" s="111">
        <v>45105</v>
      </c>
      <c r="I1900" t="s">
        <v>253</v>
      </c>
      <c r="K1900" t="s">
        <v>1408</v>
      </c>
      <c r="L1900" t="s">
        <v>1409</v>
      </c>
      <c r="N1900" t="s">
        <v>1434</v>
      </c>
      <c r="O1900" t="s">
        <v>1411</v>
      </c>
      <c r="P1900" t="s">
        <v>254</v>
      </c>
      <c r="Q1900" t="s">
        <v>1412</v>
      </c>
      <c r="R1900" t="s">
        <v>1412</v>
      </c>
      <c r="S1900" t="s">
        <v>1415</v>
      </c>
      <c r="T1900">
        <v>10000</v>
      </c>
      <c r="V1900">
        <v>25.59</v>
      </c>
      <c r="W1900">
        <v>530</v>
      </c>
    </row>
    <row r="1901" spans="1:23">
      <c r="A1901" t="s">
        <v>246</v>
      </c>
      <c r="B1901" t="s">
        <v>952</v>
      </c>
      <c r="C1901" t="s">
        <v>57</v>
      </c>
      <c r="D1901" t="s">
        <v>58</v>
      </c>
      <c r="E1901">
        <v>12732058</v>
      </c>
      <c r="F1901">
        <v>45119</v>
      </c>
      <c r="G1901" t="s">
        <v>5868</v>
      </c>
      <c r="H1901" s="111">
        <v>45119</v>
      </c>
      <c r="I1901" t="s">
        <v>253</v>
      </c>
      <c r="K1901" t="s">
        <v>1408</v>
      </c>
      <c r="L1901" t="s">
        <v>1409</v>
      </c>
      <c r="N1901" t="s">
        <v>1425</v>
      </c>
      <c r="O1901" t="s">
        <v>1411</v>
      </c>
      <c r="P1901" t="s">
        <v>252</v>
      </c>
      <c r="Q1901" t="s">
        <v>1412</v>
      </c>
      <c r="R1901" t="s">
        <v>1412</v>
      </c>
      <c r="S1901" t="s">
        <v>1415</v>
      </c>
      <c r="T1901">
        <v>30000</v>
      </c>
      <c r="V1901">
        <v>497.45</v>
      </c>
      <c r="W1901">
        <v>1088.95</v>
      </c>
    </row>
    <row r="1902" spans="1:23">
      <c r="A1902" t="s">
        <v>246</v>
      </c>
      <c r="B1902" t="s">
        <v>952</v>
      </c>
      <c r="C1902" t="s">
        <v>57</v>
      </c>
      <c r="D1902" t="s">
        <v>58</v>
      </c>
      <c r="E1902">
        <v>12751416</v>
      </c>
      <c r="F1902">
        <v>45126</v>
      </c>
      <c r="G1902" t="s">
        <v>5869</v>
      </c>
      <c r="H1902" s="111">
        <v>45126</v>
      </c>
      <c r="I1902" t="s">
        <v>253</v>
      </c>
      <c r="K1902" t="s">
        <v>1408</v>
      </c>
      <c r="L1902" t="s">
        <v>1409</v>
      </c>
      <c r="N1902" t="s">
        <v>1422</v>
      </c>
      <c r="O1902" t="s">
        <v>1411</v>
      </c>
      <c r="P1902" t="s">
        <v>252</v>
      </c>
      <c r="Q1902" t="s">
        <v>1412</v>
      </c>
      <c r="R1902" t="s">
        <v>1412</v>
      </c>
      <c r="S1902" t="s">
        <v>1415</v>
      </c>
      <c r="T1902">
        <v>10000</v>
      </c>
      <c r="V1902">
        <v>543.88</v>
      </c>
      <c r="W1902">
        <v>727.7</v>
      </c>
    </row>
    <row r="1903" spans="1:23">
      <c r="A1903" t="s">
        <v>246</v>
      </c>
      <c r="B1903" t="s">
        <v>952</v>
      </c>
      <c r="C1903" t="s">
        <v>57</v>
      </c>
      <c r="D1903" t="s">
        <v>58</v>
      </c>
      <c r="E1903">
        <v>12806260</v>
      </c>
      <c r="F1903">
        <v>45139</v>
      </c>
      <c r="G1903" t="s">
        <v>6278</v>
      </c>
      <c r="H1903" s="111">
        <v>45139</v>
      </c>
      <c r="I1903" t="s">
        <v>253</v>
      </c>
      <c r="K1903" t="s">
        <v>1408</v>
      </c>
      <c r="L1903" t="s">
        <v>1409</v>
      </c>
      <c r="N1903" t="s">
        <v>1439</v>
      </c>
      <c r="O1903" t="s">
        <v>1411</v>
      </c>
      <c r="P1903" t="s">
        <v>254</v>
      </c>
      <c r="Q1903" t="s">
        <v>1415</v>
      </c>
      <c r="R1903" t="s">
        <v>1415</v>
      </c>
      <c r="S1903" t="s">
        <v>1415</v>
      </c>
      <c r="T1903">
        <v>30000</v>
      </c>
      <c r="V1903">
        <v>5467.97</v>
      </c>
      <c r="W1903">
        <v>8685</v>
      </c>
    </row>
    <row r="1904" spans="1:23">
      <c r="A1904" t="s">
        <v>246</v>
      </c>
      <c r="B1904" t="s">
        <v>952</v>
      </c>
      <c r="C1904" t="s">
        <v>57</v>
      </c>
      <c r="D1904" t="s">
        <v>58</v>
      </c>
      <c r="E1904">
        <v>12825453</v>
      </c>
      <c r="F1904">
        <v>45147</v>
      </c>
      <c r="G1904" t="s">
        <v>6279</v>
      </c>
      <c r="H1904" s="111">
        <v>45147</v>
      </c>
      <c r="I1904" t="s">
        <v>253</v>
      </c>
      <c r="K1904" t="s">
        <v>1408</v>
      </c>
      <c r="L1904" t="s">
        <v>1409</v>
      </c>
      <c r="N1904" t="s">
        <v>1421</v>
      </c>
      <c r="O1904" t="s">
        <v>1411</v>
      </c>
      <c r="P1904" t="s">
        <v>252</v>
      </c>
      <c r="Q1904" t="s">
        <v>1415</v>
      </c>
      <c r="R1904" t="s">
        <v>1415</v>
      </c>
      <c r="S1904" t="s">
        <v>1415</v>
      </c>
      <c r="T1904">
        <v>300</v>
      </c>
      <c r="V1904">
        <v>1819.37</v>
      </c>
      <c r="W1904">
        <v>6330.7</v>
      </c>
    </row>
    <row r="1905" spans="1:23">
      <c r="A1905" t="s">
        <v>246</v>
      </c>
      <c r="B1905" t="s">
        <v>952</v>
      </c>
      <c r="C1905" t="s">
        <v>1107</v>
      </c>
      <c r="D1905" t="s">
        <v>54</v>
      </c>
      <c r="E1905">
        <v>11899684</v>
      </c>
      <c r="F1905">
        <v>44911</v>
      </c>
      <c r="G1905" t="s">
        <v>1109</v>
      </c>
      <c r="H1905" s="111">
        <v>44911</v>
      </c>
      <c r="I1905" t="s">
        <v>263</v>
      </c>
      <c r="K1905" t="s">
        <v>1408</v>
      </c>
      <c r="L1905" t="s">
        <v>1409</v>
      </c>
      <c r="N1905" t="s">
        <v>1413</v>
      </c>
      <c r="O1905" t="s">
        <v>1411</v>
      </c>
      <c r="P1905" t="s">
        <v>252</v>
      </c>
      <c r="T1905">
        <v>45000</v>
      </c>
    </row>
    <row r="1906" spans="1:23">
      <c r="A1906" t="s">
        <v>246</v>
      </c>
      <c r="B1906" t="s">
        <v>952</v>
      </c>
      <c r="C1906" t="s">
        <v>1107</v>
      </c>
      <c r="D1906" t="s">
        <v>54</v>
      </c>
      <c r="E1906">
        <v>11901005</v>
      </c>
      <c r="F1906">
        <v>44911</v>
      </c>
      <c r="G1906" t="s">
        <v>1111</v>
      </c>
      <c r="H1906" s="111">
        <v>44911</v>
      </c>
      <c r="I1906" t="s">
        <v>282</v>
      </c>
      <c r="K1906" t="s">
        <v>1408</v>
      </c>
      <c r="L1906" t="s">
        <v>1409</v>
      </c>
      <c r="N1906" t="s">
        <v>1444</v>
      </c>
      <c r="O1906" t="s">
        <v>1411</v>
      </c>
      <c r="P1906" t="s">
        <v>254</v>
      </c>
      <c r="T1906">
        <v>17000</v>
      </c>
    </row>
    <row r="1907" spans="1:23">
      <c r="A1907" t="s">
        <v>246</v>
      </c>
      <c r="B1907" t="s">
        <v>952</v>
      </c>
      <c r="C1907" t="s">
        <v>1107</v>
      </c>
      <c r="D1907" t="s">
        <v>54</v>
      </c>
      <c r="E1907">
        <v>12037582</v>
      </c>
      <c r="F1907">
        <v>44950</v>
      </c>
      <c r="G1907" t="s">
        <v>1722</v>
      </c>
      <c r="H1907" s="111">
        <v>44950</v>
      </c>
      <c r="I1907" t="s">
        <v>263</v>
      </c>
      <c r="K1907" t="s">
        <v>1408</v>
      </c>
      <c r="L1907" t="s">
        <v>1409</v>
      </c>
      <c r="N1907" t="s">
        <v>1421</v>
      </c>
      <c r="O1907" t="s">
        <v>1411</v>
      </c>
      <c r="P1907" t="s">
        <v>254</v>
      </c>
      <c r="S1907" t="s">
        <v>1414</v>
      </c>
      <c r="T1907">
        <v>16000</v>
      </c>
    </row>
    <row r="1908" spans="1:23">
      <c r="A1908" t="s">
        <v>246</v>
      </c>
      <c r="B1908" t="s">
        <v>952</v>
      </c>
      <c r="C1908" t="s">
        <v>1107</v>
      </c>
      <c r="D1908" t="s">
        <v>54</v>
      </c>
      <c r="E1908">
        <v>12091142</v>
      </c>
      <c r="F1908">
        <v>44960</v>
      </c>
      <c r="G1908" t="s">
        <v>2607</v>
      </c>
      <c r="H1908" s="111">
        <v>44960</v>
      </c>
      <c r="I1908" t="s">
        <v>263</v>
      </c>
      <c r="K1908" t="s">
        <v>1408</v>
      </c>
      <c r="L1908" t="s">
        <v>1409</v>
      </c>
      <c r="N1908" t="s">
        <v>1444</v>
      </c>
      <c r="O1908" t="s">
        <v>1411</v>
      </c>
      <c r="P1908" t="s">
        <v>252</v>
      </c>
      <c r="T1908">
        <v>160000</v>
      </c>
    </row>
    <row r="1909" spans="1:23">
      <c r="A1909" t="s">
        <v>246</v>
      </c>
      <c r="B1909" t="s">
        <v>952</v>
      </c>
      <c r="C1909" t="s">
        <v>1107</v>
      </c>
      <c r="D1909" t="s">
        <v>54</v>
      </c>
      <c r="E1909">
        <v>12423368</v>
      </c>
      <c r="F1909">
        <v>45098</v>
      </c>
      <c r="G1909" t="s">
        <v>5525</v>
      </c>
      <c r="H1909" s="111">
        <v>45098</v>
      </c>
      <c r="I1909" t="s">
        <v>253</v>
      </c>
      <c r="K1909" t="s">
        <v>1408</v>
      </c>
      <c r="L1909" t="s">
        <v>1409</v>
      </c>
      <c r="N1909" t="s">
        <v>1426</v>
      </c>
      <c r="O1909" t="s">
        <v>1411</v>
      </c>
      <c r="P1909" t="s">
        <v>254</v>
      </c>
      <c r="Q1909" t="s">
        <v>1412</v>
      </c>
      <c r="R1909" t="s">
        <v>1412</v>
      </c>
      <c r="S1909" t="s">
        <v>1415</v>
      </c>
      <c r="T1909">
        <v>10000</v>
      </c>
      <c r="V1909">
        <v>11782.17</v>
      </c>
      <c r="W1909">
        <v>12080.04</v>
      </c>
    </row>
    <row r="1910" spans="1:23">
      <c r="A1910" t="s">
        <v>246</v>
      </c>
      <c r="B1910" t="s">
        <v>952</v>
      </c>
      <c r="C1910" t="s">
        <v>1107</v>
      </c>
      <c r="D1910" t="s">
        <v>54</v>
      </c>
      <c r="E1910">
        <v>12611845</v>
      </c>
      <c r="F1910">
        <v>45091</v>
      </c>
      <c r="G1910" t="s">
        <v>5523</v>
      </c>
      <c r="H1910" s="111">
        <v>45091</v>
      </c>
      <c r="I1910" t="s">
        <v>263</v>
      </c>
      <c r="K1910" t="s">
        <v>1408</v>
      </c>
      <c r="L1910" t="s">
        <v>1409</v>
      </c>
      <c r="N1910" t="s">
        <v>1439</v>
      </c>
      <c r="O1910" t="s">
        <v>1411</v>
      </c>
      <c r="P1910" t="s">
        <v>252</v>
      </c>
      <c r="R1910" t="s">
        <v>1414</v>
      </c>
      <c r="S1910" t="s">
        <v>1415</v>
      </c>
      <c r="T1910">
        <v>10000</v>
      </c>
    </row>
    <row r="1911" spans="1:23">
      <c r="A1911" t="s">
        <v>246</v>
      </c>
      <c r="B1911" t="s">
        <v>952</v>
      </c>
      <c r="C1911" t="s">
        <v>1107</v>
      </c>
      <c r="D1911" t="s">
        <v>54</v>
      </c>
      <c r="E1911">
        <v>12612067</v>
      </c>
      <c r="F1911">
        <v>45091</v>
      </c>
      <c r="G1911" t="s">
        <v>5524</v>
      </c>
      <c r="H1911" s="111">
        <v>45091</v>
      </c>
      <c r="I1911" t="s">
        <v>282</v>
      </c>
      <c r="K1911" t="s">
        <v>1408</v>
      </c>
      <c r="L1911" t="s">
        <v>1409</v>
      </c>
      <c r="N1911" t="s">
        <v>1439</v>
      </c>
      <c r="O1911" t="s">
        <v>1411</v>
      </c>
      <c r="P1911" t="s">
        <v>252</v>
      </c>
      <c r="Q1911" t="s">
        <v>1414</v>
      </c>
      <c r="R1911" t="s">
        <v>1414</v>
      </c>
      <c r="S1911" t="s">
        <v>1415</v>
      </c>
      <c r="T1911">
        <v>10000</v>
      </c>
    </row>
    <row r="1912" spans="1:23">
      <c r="A1912" t="s">
        <v>246</v>
      </c>
      <c r="B1912" t="s">
        <v>952</v>
      </c>
      <c r="C1912" t="s">
        <v>1107</v>
      </c>
      <c r="D1912" t="s">
        <v>54</v>
      </c>
      <c r="E1912">
        <v>12767974</v>
      </c>
      <c r="F1912">
        <v>45129</v>
      </c>
      <c r="G1912" t="s">
        <v>5871</v>
      </c>
      <c r="H1912" s="111">
        <v>45129</v>
      </c>
      <c r="I1912" t="s">
        <v>253</v>
      </c>
      <c r="K1912" t="s">
        <v>1408</v>
      </c>
      <c r="L1912" t="s">
        <v>1409</v>
      </c>
      <c r="N1912" t="s">
        <v>1426</v>
      </c>
      <c r="O1912" t="s">
        <v>1411</v>
      </c>
      <c r="P1912" t="s">
        <v>254</v>
      </c>
      <c r="Q1912" t="s">
        <v>1412</v>
      </c>
      <c r="R1912" t="s">
        <v>1412</v>
      </c>
      <c r="S1912" t="s">
        <v>1415</v>
      </c>
      <c r="T1912">
        <v>10000</v>
      </c>
      <c r="V1912">
        <v>2127.9499999999998</v>
      </c>
      <c r="W1912">
        <v>4700</v>
      </c>
    </row>
    <row r="1913" spans="1:23">
      <c r="A1913" t="s">
        <v>246</v>
      </c>
      <c r="B1913" t="s">
        <v>952</v>
      </c>
      <c r="C1913" t="s">
        <v>343</v>
      </c>
      <c r="D1913" t="s">
        <v>54</v>
      </c>
      <c r="E1913">
        <v>11983301</v>
      </c>
      <c r="F1913">
        <v>44939</v>
      </c>
      <c r="G1913" t="s">
        <v>1723</v>
      </c>
      <c r="H1913" s="111">
        <v>44949</v>
      </c>
      <c r="I1913" t="s">
        <v>257</v>
      </c>
      <c r="K1913" t="s">
        <v>1408</v>
      </c>
      <c r="L1913" t="s">
        <v>1409</v>
      </c>
      <c r="N1913" t="s">
        <v>1425</v>
      </c>
      <c r="O1913" t="s">
        <v>1411</v>
      </c>
      <c r="P1913" t="s">
        <v>254</v>
      </c>
      <c r="T1913">
        <v>300000</v>
      </c>
    </row>
    <row r="1914" spans="1:23">
      <c r="A1914" t="s">
        <v>246</v>
      </c>
      <c r="B1914" t="s">
        <v>952</v>
      </c>
      <c r="C1914" t="s">
        <v>343</v>
      </c>
      <c r="D1914" t="s">
        <v>54</v>
      </c>
      <c r="E1914">
        <v>12010572</v>
      </c>
      <c r="F1914">
        <v>44943</v>
      </c>
      <c r="G1914" t="s">
        <v>1726</v>
      </c>
      <c r="H1914" s="111">
        <v>44943</v>
      </c>
      <c r="I1914" t="s">
        <v>282</v>
      </c>
      <c r="K1914" t="s">
        <v>1408</v>
      </c>
      <c r="L1914" t="s">
        <v>1409</v>
      </c>
      <c r="N1914" t="s">
        <v>1428</v>
      </c>
      <c r="O1914" t="s">
        <v>1411</v>
      </c>
      <c r="P1914" t="s">
        <v>252</v>
      </c>
      <c r="S1914" t="s">
        <v>1414</v>
      </c>
      <c r="T1914">
        <v>15000</v>
      </c>
    </row>
    <row r="1915" spans="1:23">
      <c r="A1915" t="s">
        <v>246</v>
      </c>
      <c r="B1915" t="s">
        <v>952</v>
      </c>
      <c r="C1915" t="s">
        <v>343</v>
      </c>
      <c r="D1915" t="s">
        <v>54</v>
      </c>
      <c r="E1915">
        <v>12058912</v>
      </c>
      <c r="F1915">
        <v>44954</v>
      </c>
      <c r="G1915" t="s">
        <v>1729</v>
      </c>
      <c r="H1915" s="111">
        <v>44954</v>
      </c>
      <c r="I1915" t="s">
        <v>253</v>
      </c>
      <c r="K1915" t="s">
        <v>1418</v>
      </c>
      <c r="L1915" t="s">
        <v>1409</v>
      </c>
      <c r="N1915" t="s">
        <v>3142</v>
      </c>
      <c r="O1915" t="s">
        <v>1411</v>
      </c>
      <c r="P1915" t="s">
        <v>254</v>
      </c>
      <c r="Q1915" t="s">
        <v>1412</v>
      </c>
      <c r="R1915" t="s">
        <v>1412</v>
      </c>
      <c r="S1915" t="s">
        <v>1412</v>
      </c>
      <c r="T1915">
        <v>200000</v>
      </c>
      <c r="V1915">
        <v>0</v>
      </c>
      <c r="W1915">
        <v>12580</v>
      </c>
    </row>
    <row r="1916" spans="1:23">
      <c r="A1916" t="s">
        <v>246</v>
      </c>
      <c r="B1916" t="s">
        <v>952</v>
      </c>
      <c r="C1916" t="s">
        <v>343</v>
      </c>
      <c r="D1916" t="s">
        <v>54</v>
      </c>
      <c r="E1916">
        <v>12091612</v>
      </c>
      <c r="F1916">
        <v>44960</v>
      </c>
      <c r="G1916" t="s">
        <v>2608</v>
      </c>
      <c r="H1916" s="111">
        <v>44960</v>
      </c>
      <c r="I1916" t="s">
        <v>282</v>
      </c>
      <c r="K1916" t="s">
        <v>1408</v>
      </c>
      <c r="L1916" t="s">
        <v>1409</v>
      </c>
      <c r="N1916" t="s">
        <v>4155</v>
      </c>
      <c r="O1916" t="s">
        <v>1411</v>
      </c>
      <c r="P1916" t="s">
        <v>254</v>
      </c>
      <c r="T1916">
        <v>100000</v>
      </c>
    </row>
    <row r="1917" spans="1:23">
      <c r="A1917" t="s">
        <v>246</v>
      </c>
      <c r="B1917" t="s">
        <v>952</v>
      </c>
      <c r="C1917" t="s">
        <v>1053</v>
      </c>
      <c r="D1917" t="s">
        <v>54</v>
      </c>
      <c r="E1917">
        <v>11983270</v>
      </c>
      <c r="F1917">
        <v>44951</v>
      </c>
      <c r="G1917" t="s">
        <v>1730</v>
      </c>
      <c r="H1917" s="111">
        <v>44956</v>
      </c>
      <c r="I1917" t="s">
        <v>263</v>
      </c>
      <c r="K1917" t="s">
        <v>1408</v>
      </c>
      <c r="L1917" t="s">
        <v>1409</v>
      </c>
      <c r="N1917" t="s">
        <v>1425</v>
      </c>
      <c r="O1917" t="s">
        <v>1411</v>
      </c>
      <c r="P1917" t="s">
        <v>254</v>
      </c>
      <c r="S1917" t="s">
        <v>1414</v>
      </c>
      <c r="T1917">
        <v>160000</v>
      </c>
    </row>
    <row r="1918" spans="1:23">
      <c r="A1918" t="s">
        <v>246</v>
      </c>
      <c r="B1918" t="s">
        <v>952</v>
      </c>
      <c r="C1918" t="s">
        <v>1053</v>
      </c>
      <c r="D1918" t="s">
        <v>54</v>
      </c>
      <c r="E1918">
        <v>12129581</v>
      </c>
      <c r="F1918">
        <v>44972</v>
      </c>
      <c r="G1918" t="s">
        <v>2609</v>
      </c>
      <c r="H1918" s="111">
        <v>44972</v>
      </c>
      <c r="I1918" t="s">
        <v>263</v>
      </c>
      <c r="K1918" t="s">
        <v>1408</v>
      </c>
      <c r="L1918" t="s">
        <v>1409</v>
      </c>
      <c r="N1918" t="s">
        <v>1439</v>
      </c>
      <c r="O1918" t="s">
        <v>1411</v>
      </c>
      <c r="P1918" t="s">
        <v>252</v>
      </c>
      <c r="T1918">
        <v>40000</v>
      </c>
    </row>
    <row r="1919" spans="1:23">
      <c r="A1919" t="s">
        <v>246</v>
      </c>
      <c r="B1919" t="s">
        <v>949</v>
      </c>
      <c r="C1919" t="s">
        <v>2171</v>
      </c>
      <c r="D1919" t="s">
        <v>54</v>
      </c>
      <c r="E1919">
        <v>12353148</v>
      </c>
      <c r="F1919">
        <v>45027</v>
      </c>
      <c r="G1919" t="s">
        <v>4454</v>
      </c>
      <c r="H1919" s="111">
        <v>45027</v>
      </c>
      <c r="I1919" t="s">
        <v>282</v>
      </c>
      <c r="K1919" t="s">
        <v>1418</v>
      </c>
      <c r="L1919" t="s">
        <v>1409</v>
      </c>
      <c r="N1919" t="s">
        <v>1431</v>
      </c>
      <c r="O1919" t="s">
        <v>1411</v>
      </c>
      <c r="P1919" t="s">
        <v>254</v>
      </c>
      <c r="S1919" t="s">
        <v>1414</v>
      </c>
      <c r="T1919">
        <v>10000</v>
      </c>
    </row>
    <row r="1920" spans="1:23">
      <c r="A1920" t="s">
        <v>246</v>
      </c>
      <c r="B1920" t="s">
        <v>949</v>
      </c>
      <c r="C1920" t="s">
        <v>264</v>
      </c>
      <c r="D1920" t="s">
        <v>54</v>
      </c>
      <c r="E1920">
        <v>7923136</v>
      </c>
      <c r="F1920">
        <v>44970</v>
      </c>
      <c r="G1920" t="s">
        <v>2613</v>
      </c>
      <c r="H1920" s="111">
        <v>44970</v>
      </c>
      <c r="I1920" t="s">
        <v>253</v>
      </c>
      <c r="K1920" t="s">
        <v>1430</v>
      </c>
      <c r="L1920" t="s">
        <v>1438</v>
      </c>
      <c r="N1920" t="s">
        <v>1434</v>
      </c>
      <c r="O1920" t="s">
        <v>1411</v>
      </c>
      <c r="P1920" t="s">
        <v>254</v>
      </c>
      <c r="Q1920" t="s">
        <v>1412</v>
      </c>
      <c r="R1920" t="s">
        <v>1412</v>
      </c>
      <c r="S1920" t="s">
        <v>1412</v>
      </c>
      <c r="T1920">
        <v>40000</v>
      </c>
    </row>
    <row r="1921" spans="1:23">
      <c r="A1921" t="s">
        <v>246</v>
      </c>
      <c r="B1921" t="s">
        <v>949</v>
      </c>
      <c r="C1921" t="s">
        <v>264</v>
      </c>
      <c r="D1921" t="s">
        <v>54</v>
      </c>
      <c r="E1921">
        <v>7923136</v>
      </c>
      <c r="F1921">
        <v>44970</v>
      </c>
      <c r="G1921" t="s">
        <v>2613</v>
      </c>
      <c r="H1921" s="111">
        <v>44970</v>
      </c>
      <c r="I1921" t="s">
        <v>253</v>
      </c>
      <c r="K1921" t="s">
        <v>1430</v>
      </c>
      <c r="L1921" t="s">
        <v>1409</v>
      </c>
      <c r="N1921" t="s">
        <v>1434</v>
      </c>
      <c r="O1921" t="s">
        <v>1411</v>
      </c>
      <c r="P1921" t="s">
        <v>254</v>
      </c>
      <c r="Q1921" t="s">
        <v>1412</v>
      </c>
      <c r="R1921" t="s">
        <v>1412</v>
      </c>
      <c r="S1921" t="s">
        <v>1412</v>
      </c>
      <c r="T1921">
        <v>40000</v>
      </c>
      <c r="V1921">
        <v>11733.3</v>
      </c>
      <c r="W1921">
        <v>18036.5</v>
      </c>
    </row>
    <row r="1922" spans="1:23">
      <c r="A1922" t="s">
        <v>246</v>
      </c>
      <c r="B1922" t="s">
        <v>949</v>
      </c>
      <c r="C1922" t="s">
        <v>264</v>
      </c>
      <c r="D1922" t="s">
        <v>54</v>
      </c>
      <c r="E1922">
        <v>12067562</v>
      </c>
      <c r="F1922">
        <v>44958</v>
      </c>
      <c r="G1922" t="s">
        <v>2614</v>
      </c>
      <c r="H1922" s="111">
        <v>44958</v>
      </c>
      <c r="I1922" t="s">
        <v>263</v>
      </c>
      <c r="K1922" t="s">
        <v>1418</v>
      </c>
      <c r="L1922" t="s">
        <v>1409</v>
      </c>
      <c r="N1922" t="s">
        <v>1434</v>
      </c>
      <c r="O1922" t="s">
        <v>1411</v>
      </c>
      <c r="P1922" t="s">
        <v>252</v>
      </c>
      <c r="T1922">
        <v>40000</v>
      </c>
    </row>
    <row r="1923" spans="1:23">
      <c r="A1923" t="s">
        <v>246</v>
      </c>
      <c r="B1923" t="s">
        <v>949</v>
      </c>
      <c r="C1923" t="s">
        <v>264</v>
      </c>
      <c r="D1923" t="s">
        <v>54</v>
      </c>
      <c r="E1923">
        <v>12078009</v>
      </c>
      <c r="F1923">
        <v>44958</v>
      </c>
      <c r="G1923" t="s">
        <v>2615</v>
      </c>
      <c r="H1923" s="111">
        <v>44958</v>
      </c>
      <c r="I1923" t="s">
        <v>263</v>
      </c>
      <c r="K1923" t="s">
        <v>1408</v>
      </c>
      <c r="L1923" t="s">
        <v>1409</v>
      </c>
      <c r="N1923" t="s">
        <v>1434</v>
      </c>
      <c r="O1923" t="s">
        <v>1411</v>
      </c>
      <c r="P1923" t="s">
        <v>252</v>
      </c>
      <c r="T1923">
        <v>40000</v>
      </c>
    </row>
    <row r="1924" spans="1:23">
      <c r="A1924" t="s">
        <v>246</v>
      </c>
      <c r="B1924" t="s">
        <v>949</v>
      </c>
      <c r="C1924" t="s">
        <v>264</v>
      </c>
      <c r="D1924" t="s">
        <v>54</v>
      </c>
      <c r="E1924">
        <v>12151258</v>
      </c>
      <c r="F1924">
        <v>44980</v>
      </c>
      <c r="G1924" t="s">
        <v>2616</v>
      </c>
      <c r="H1924" s="111">
        <v>44980</v>
      </c>
      <c r="I1924" t="s">
        <v>253</v>
      </c>
      <c r="K1924" t="s">
        <v>1408</v>
      </c>
      <c r="L1924" t="s">
        <v>1409</v>
      </c>
      <c r="N1924" t="s">
        <v>1433</v>
      </c>
      <c r="O1924" t="s">
        <v>1411</v>
      </c>
      <c r="P1924" t="s">
        <v>252</v>
      </c>
      <c r="Q1924" t="s">
        <v>1412</v>
      </c>
      <c r="R1924" t="s">
        <v>1412</v>
      </c>
      <c r="S1924" t="s">
        <v>1412</v>
      </c>
      <c r="T1924">
        <v>10000</v>
      </c>
      <c r="V1924">
        <v>580.57000000000005</v>
      </c>
      <c r="W1924">
        <v>3613.65</v>
      </c>
    </row>
    <row r="1925" spans="1:23">
      <c r="A1925" t="s">
        <v>246</v>
      </c>
      <c r="B1925" t="s">
        <v>949</v>
      </c>
      <c r="C1925" t="s">
        <v>264</v>
      </c>
      <c r="D1925" t="s">
        <v>54</v>
      </c>
      <c r="E1925">
        <v>12163043</v>
      </c>
      <c r="F1925">
        <v>44982</v>
      </c>
      <c r="G1925" t="s">
        <v>2617</v>
      </c>
      <c r="H1925" s="111">
        <v>44982</v>
      </c>
      <c r="I1925" t="s">
        <v>263</v>
      </c>
      <c r="K1925" t="s">
        <v>1408</v>
      </c>
      <c r="L1925" t="s">
        <v>1409</v>
      </c>
      <c r="N1925" t="s">
        <v>1437</v>
      </c>
      <c r="O1925" t="s">
        <v>1411</v>
      </c>
      <c r="P1925" t="s">
        <v>254</v>
      </c>
      <c r="S1925" t="s">
        <v>1414</v>
      </c>
      <c r="T1925">
        <v>30000</v>
      </c>
    </row>
    <row r="1926" spans="1:23">
      <c r="A1926" t="s">
        <v>246</v>
      </c>
      <c r="B1926" t="s">
        <v>949</v>
      </c>
      <c r="C1926" t="s">
        <v>264</v>
      </c>
      <c r="D1926" t="s">
        <v>54</v>
      </c>
      <c r="E1926">
        <v>12209665</v>
      </c>
      <c r="F1926">
        <v>44993</v>
      </c>
      <c r="G1926" t="s">
        <v>3338</v>
      </c>
      <c r="H1926" s="111">
        <v>44993</v>
      </c>
      <c r="I1926" t="s">
        <v>263</v>
      </c>
      <c r="K1926" t="s">
        <v>1408</v>
      </c>
      <c r="L1926" t="s">
        <v>5297</v>
      </c>
      <c r="N1926" t="s">
        <v>1486</v>
      </c>
      <c r="O1926" t="s">
        <v>1411</v>
      </c>
      <c r="P1926" t="s">
        <v>254</v>
      </c>
      <c r="S1926" t="s">
        <v>1414</v>
      </c>
      <c r="T1926">
        <v>50000</v>
      </c>
    </row>
    <row r="1927" spans="1:23">
      <c r="A1927" t="s">
        <v>246</v>
      </c>
      <c r="B1927" t="s">
        <v>949</v>
      </c>
      <c r="C1927" t="s">
        <v>53</v>
      </c>
      <c r="D1927" t="s">
        <v>54</v>
      </c>
      <c r="E1927">
        <v>600117</v>
      </c>
      <c r="F1927">
        <v>44942</v>
      </c>
      <c r="G1927" t="s">
        <v>1733</v>
      </c>
      <c r="H1927" s="111">
        <v>44942</v>
      </c>
      <c r="I1927" t="s">
        <v>253</v>
      </c>
      <c r="K1927" t="s">
        <v>1418</v>
      </c>
      <c r="L1927" t="s">
        <v>1409</v>
      </c>
      <c r="N1927" t="s">
        <v>1453</v>
      </c>
      <c r="O1927" t="s">
        <v>1411</v>
      </c>
      <c r="P1927" t="s">
        <v>254</v>
      </c>
      <c r="Q1927" t="s">
        <v>1412</v>
      </c>
      <c r="R1927" t="s">
        <v>1412</v>
      </c>
      <c r="S1927" t="s">
        <v>1412</v>
      </c>
      <c r="T1927">
        <v>150000</v>
      </c>
      <c r="V1927">
        <v>47024.15</v>
      </c>
      <c r="W1927">
        <v>100095.55</v>
      </c>
    </row>
    <row r="1928" spans="1:23">
      <c r="A1928" t="s">
        <v>246</v>
      </c>
      <c r="B1928" t="s">
        <v>949</v>
      </c>
      <c r="C1928" t="s">
        <v>53</v>
      </c>
      <c r="D1928" t="s">
        <v>54</v>
      </c>
      <c r="E1928">
        <v>752218</v>
      </c>
      <c r="F1928">
        <v>44931</v>
      </c>
      <c r="G1928" t="s">
        <v>1734</v>
      </c>
      <c r="H1928" s="111">
        <v>44931</v>
      </c>
      <c r="I1928" t="s">
        <v>263</v>
      </c>
      <c r="K1928" t="s">
        <v>1408</v>
      </c>
      <c r="L1928" t="s">
        <v>1409</v>
      </c>
      <c r="N1928" t="s">
        <v>1444</v>
      </c>
      <c r="O1928" t="s">
        <v>1411</v>
      </c>
      <c r="P1928" t="s">
        <v>254</v>
      </c>
      <c r="S1928" t="s">
        <v>1414</v>
      </c>
      <c r="T1928">
        <v>350000</v>
      </c>
    </row>
    <row r="1929" spans="1:23">
      <c r="A1929" t="s">
        <v>246</v>
      </c>
      <c r="B1929" t="s">
        <v>949</v>
      </c>
      <c r="C1929" t="s">
        <v>53</v>
      </c>
      <c r="D1929" t="s">
        <v>54</v>
      </c>
      <c r="E1929">
        <v>1245686</v>
      </c>
      <c r="F1929">
        <v>44908</v>
      </c>
      <c r="G1929" t="s">
        <v>1118</v>
      </c>
      <c r="H1929" s="111">
        <v>44908</v>
      </c>
      <c r="I1929" t="s">
        <v>253</v>
      </c>
      <c r="K1929" t="s">
        <v>1418</v>
      </c>
      <c r="L1929" t="s">
        <v>1438</v>
      </c>
      <c r="N1929" t="s">
        <v>1487</v>
      </c>
      <c r="O1929" t="s">
        <v>1411</v>
      </c>
      <c r="P1929" t="s">
        <v>254</v>
      </c>
      <c r="Q1929" t="s">
        <v>1412</v>
      </c>
      <c r="R1929" t="s">
        <v>1412</v>
      </c>
      <c r="S1929" t="s">
        <v>1412</v>
      </c>
      <c r="T1929">
        <v>40000</v>
      </c>
      <c r="V1929">
        <v>17840.82</v>
      </c>
      <c r="W1929">
        <v>443.6</v>
      </c>
    </row>
    <row r="1930" spans="1:23">
      <c r="A1930" t="s">
        <v>246</v>
      </c>
      <c r="B1930" t="s">
        <v>949</v>
      </c>
      <c r="C1930" t="s">
        <v>53</v>
      </c>
      <c r="D1930" t="s">
        <v>54</v>
      </c>
      <c r="E1930">
        <v>1245686</v>
      </c>
      <c r="F1930">
        <v>44908</v>
      </c>
      <c r="G1930" t="s">
        <v>1118</v>
      </c>
      <c r="H1930" s="111">
        <v>44908</v>
      </c>
      <c r="I1930" t="s">
        <v>253</v>
      </c>
      <c r="K1930" t="s">
        <v>1418</v>
      </c>
      <c r="L1930" t="s">
        <v>1409</v>
      </c>
      <c r="N1930" t="s">
        <v>1487</v>
      </c>
      <c r="O1930" t="s">
        <v>1411</v>
      </c>
      <c r="P1930" t="s">
        <v>254</v>
      </c>
      <c r="Q1930" t="s">
        <v>1412</v>
      </c>
      <c r="R1930" t="s">
        <v>1412</v>
      </c>
      <c r="S1930" t="s">
        <v>1412</v>
      </c>
      <c r="T1930">
        <v>40000</v>
      </c>
      <c r="V1930">
        <v>17840.82</v>
      </c>
      <c r="W1930">
        <v>22312.560000000001</v>
      </c>
    </row>
    <row r="1931" spans="1:23">
      <c r="A1931" t="s">
        <v>246</v>
      </c>
      <c r="B1931" t="s">
        <v>949</v>
      </c>
      <c r="C1931" t="s">
        <v>53</v>
      </c>
      <c r="D1931" t="s">
        <v>54</v>
      </c>
      <c r="E1931">
        <v>1420430</v>
      </c>
      <c r="F1931">
        <v>44910</v>
      </c>
      <c r="G1931" t="s">
        <v>1119</v>
      </c>
      <c r="H1931" s="111">
        <v>44910</v>
      </c>
      <c r="I1931" t="s">
        <v>263</v>
      </c>
      <c r="K1931" t="s">
        <v>1418</v>
      </c>
      <c r="L1931" t="s">
        <v>1409</v>
      </c>
      <c r="N1931" t="s">
        <v>1426</v>
      </c>
      <c r="O1931" t="s">
        <v>1411</v>
      </c>
      <c r="P1931" t="s">
        <v>254</v>
      </c>
      <c r="T1931">
        <v>150000</v>
      </c>
    </row>
    <row r="1932" spans="1:23">
      <c r="A1932" t="s">
        <v>246</v>
      </c>
      <c r="B1932" t="s">
        <v>949</v>
      </c>
      <c r="C1932" t="s">
        <v>53</v>
      </c>
      <c r="D1932" t="s">
        <v>54</v>
      </c>
      <c r="E1932">
        <v>4163861</v>
      </c>
      <c r="F1932">
        <v>44970</v>
      </c>
      <c r="G1932" t="s">
        <v>2618</v>
      </c>
      <c r="H1932" s="111">
        <v>44970</v>
      </c>
      <c r="I1932" t="s">
        <v>282</v>
      </c>
      <c r="K1932" t="s">
        <v>1418</v>
      </c>
      <c r="L1932" t="s">
        <v>1438</v>
      </c>
      <c r="N1932" t="s">
        <v>4157</v>
      </c>
      <c r="O1932" t="s">
        <v>1411</v>
      </c>
      <c r="P1932" t="s">
        <v>254</v>
      </c>
      <c r="Q1932" t="s">
        <v>1414</v>
      </c>
      <c r="R1932" t="s">
        <v>1414</v>
      </c>
      <c r="S1932" t="s">
        <v>1412</v>
      </c>
      <c r="T1932">
        <v>150000</v>
      </c>
    </row>
    <row r="1933" spans="1:23">
      <c r="A1933" t="s">
        <v>246</v>
      </c>
      <c r="B1933" t="s">
        <v>949</v>
      </c>
      <c r="C1933" t="s">
        <v>53</v>
      </c>
      <c r="D1933" t="s">
        <v>54</v>
      </c>
      <c r="E1933">
        <v>4163861</v>
      </c>
      <c r="F1933">
        <v>44970</v>
      </c>
      <c r="G1933" t="s">
        <v>2618</v>
      </c>
      <c r="H1933" s="111">
        <v>44970</v>
      </c>
      <c r="I1933" t="s">
        <v>282</v>
      </c>
      <c r="K1933" t="s">
        <v>1418</v>
      </c>
      <c r="L1933" t="s">
        <v>1409</v>
      </c>
      <c r="N1933" t="s">
        <v>4157</v>
      </c>
      <c r="O1933" t="s">
        <v>1411</v>
      </c>
      <c r="P1933" t="s">
        <v>254</v>
      </c>
      <c r="Q1933" t="s">
        <v>1414</v>
      </c>
      <c r="R1933" t="s">
        <v>1414</v>
      </c>
      <c r="S1933" t="s">
        <v>1412</v>
      </c>
      <c r="T1933">
        <v>150000</v>
      </c>
    </row>
    <row r="1934" spans="1:23">
      <c r="A1934" t="s">
        <v>246</v>
      </c>
      <c r="B1934" t="s">
        <v>949</v>
      </c>
      <c r="C1934" t="s">
        <v>53</v>
      </c>
      <c r="D1934" t="s">
        <v>54</v>
      </c>
      <c r="E1934">
        <v>4446880</v>
      </c>
      <c r="F1934">
        <v>44914</v>
      </c>
      <c r="G1934" t="s">
        <v>1120</v>
      </c>
      <c r="H1934" s="111">
        <v>44914</v>
      </c>
      <c r="I1934" t="s">
        <v>282</v>
      </c>
      <c r="K1934" t="s">
        <v>1418</v>
      </c>
      <c r="L1934" t="s">
        <v>1409</v>
      </c>
      <c r="N1934" t="s">
        <v>1425</v>
      </c>
      <c r="O1934" t="s">
        <v>1411</v>
      </c>
      <c r="P1934" t="s">
        <v>254</v>
      </c>
      <c r="Q1934" t="s">
        <v>1414</v>
      </c>
      <c r="R1934" t="s">
        <v>1414</v>
      </c>
      <c r="S1934" t="s">
        <v>1412</v>
      </c>
      <c r="T1934">
        <v>40000</v>
      </c>
    </row>
    <row r="1935" spans="1:23">
      <c r="A1935" t="s">
        <v>246</v>
      </c>
      <c r="B1935" t="s">
        <v>949</v>
      </c>
      <c r="C1935" t="s">
        <v>53</v>
      </c>
      <c r="D1935" t="s">
        <v>54</v>
      </c>
      <c r="E1935">
        <v>11877870</v>
      </c>
      <c r="F1935">
        <v>44912</v>
      </c>
      <c r="G1935" t="s">
        <v>1122</v>
      </c>
      <c r="H1935" s="111">
        <v>44912</v>
      </c>
      <c r="I1935" t="s">
        <v>253</v>
      </c>
      <c r="K1935" t="s">
        <v>1408</v>
      </c>
      <c r="L1935" t="s">
        <v>1409</v>
      </c>
      <c r="N1935" t="s">
        <v>1426</v>
      </c>
      <c r="O1935" t="s">
        <v>1411</v>
      </c>
      <c r="P1935" t="s">
        <v>254</v>
      </c>
      <c r="Q1935" t="s">
        <v>1412</v>
      </c>
      <c r="R1935" t="s">
        <v>1412</v>
      </c>
      <c r="S1935" t="s">
        <v>1412</v>
      </c>
      <c r="T1935">
        <v>100000</v>
      </c>
      <c r="V1935">
        <v>37382.839999999997</v>
      </c>
      <c r="W1935">
        <v>57184.75</v>
      </c>
    </row>
    <row r="1936" spans="1:23">
      <c r="A1936" t="s">
        <v>246</v>
      </c>
      <c r="B1936" t="s">
        <v>949</v>
      </c>
      <c r="C1936" t="s">
        <v>53</v>
      </c>
      <c r="D1936" t="s">
        <v>54</v>
      </c>
      <c r="E1936">
        <v>11878745</v>
      </c>
      <c r="F1936">
        <v>44907</v>
      </c>
      <c r="G1936" t="s">
        <v>1123</v>
      </c>
      <c r="H1936" s="111">
        <v>44907</v>
      </c>
      <c r="I1936" t="s">
        <v>263</v>
      </c>
      <c r="K1936" t="s">
        <v>1408</v>
      </c>
      <c r="L1936" t="s">
        <v>1409</v>
      </c>
      <c r="N1936" t="s">
        <v>1433</v>
      </c>
      <c r="O1936" t="s">
        <v>1411</v>
      </c>
      <c r="P1936" t="s">
        <v>254</v>
      </c>
      <c r="S1936" t="s">
        <v>1414</v>
      </c>
      <c r="T1936">
        <v>60000</v>
      </c>
    </row>
    <row r="1937" spans="1:23">
      <c r="A1937" t="s">
        <v>246</v>
      </c>
      <c r="B1937" t="s">
        <v>949</v>
      </c>
      <c r="C1937" t="s">
        <v>53</v>
      </c>
      <c r="D1937" t="s">
        <v>54</v>
      </c>
      <c r="E1937">
        <v>11888999</v>
      </c>
      <c r="F1937">
        <v>44953</v>
      </c>
      <c r="G1937" t="s">
        <v>1735</v>
      </c>
      <c r="H1937" s="111">
        <v>44953</v>
      </c>
      <c r="I1937" t="s">
        <v>253</v>
      </c>
      <c r="K1937" t="s">
        <v>1408</v>
      </c>
      <c r="L1937" t="s">
        <v>1409</v>
      </c>
      <c r="N1937" t="s">
        <v>1433</v>
      </c>
      <c r="O1937" t="s">
        <v>1411</v>
      </c>
      <c r="P1937" t="s">
        <v>252</v>
      </c>
      <c r="Q1937" t="s">
        <v>1412</v>
      </c>
      <c r="R1937" t="s">
        <v>1412</v>
      </c>
      <c r="S1937" t="s">
        <v>1412</v>
      </c>
      <c r="T1937">
        <v>25000</v>
      </c>
      <c r="V1937">
        <v>6521.9</v>
      </c>
      <c r="W1937">
        <v>12444.7</v>
      </c>
    </row>
    <row r="1938" spans="1:23">
      <c r="A1938" t="s">
        <v>246</v>
      </c>
      <c r="B1938" t="s">
        <v>949</v>
      </c>
      <c r="C1938" t="s">
        <v>53</v>
      </c>
      <c r="D1938" t="s">
        <v>54</v>
      </c>
      <c r="E1938">
        <v>11893383</v>
      </c>
      <c r="F1938">
        <v>44910</v>
      </c>
      <c r="G1938" t="s">
        <v>1124</v>
      </c>
      <c r="H1938" s="111">
        <v>44910</v>
      </c>
      <c r="I1938" t="s">
        <v>253</v>
      </c>
      <c r="K1938" t="s">
        <v>1408</v>
      </c>
      <c r="L1938" t="s">
        <v>1409</v>
      </c>
      <c r="N1938" t="s">
        <v>1425</v>
      </c>
      <c r="O1938" t="s">
        <v>1411</v>
      </c>
      <c r="P1938" t="s">
        <v>252</v>
      </c>
      <c r="Q1938" t="s">
        <v>1412</v>
      </c>
      <c r="R1938" t="s">
        <v>1412</v>
      </c>
      <c r="S1938" t="s">
        <v>1412</v>
      </c>
      <c r="T1938">
        <v>40000</v>
      </c>
      <c r="V1938">
        <v>603.29</v>
      </c>
      <c r="W1938">
        <v>19871.25</v>
      </c>
    </row>
    <row r="1939" spans="1:23">
      <c r="A1939" t="s">
        <v>246</v>
      </c>
      <c r="B1939" t="s">
        <v>949</v>
      </c>
      <c r="C1939" t="s">
        <v>53</v>
      </c>
      <c r="D1939" t="s">
        <v>54</v>
      </c>
      <c r="E1939">
        <v>11894287</v>
      </c>
      <c r="F1939">
        <v>44910</v>
      </c>
      <c r="G1939" t="s">
        <v>1125</v>
      </c>
      <c r="H1939" s="111">
        <v>44910</v>
      </c>
      <c r="I1939" t="s">
        <v>282</v>
      </c>
      <c r="K1939" t="s">
        <v>1408</v>
      </c>
      <c r="L1939" t="s">
        <v>1409</v>
      </c>
      <c r="N1939" t="s">
        <v>1496</v>
      </c>
      <c r="O1939" t="s">
        <v>1411</v>
      </c>
      <c r="P1939" t="s">
        <v>254</v>
      </c>
      <c r="Q1939" t="s">
        <v>1414</v>
      </c>
      <c r="R1939" t="s">
        <v>1414</v>
      </c>
      <c r="S1939" t="s">
        <v>1412</v>
      </c>
      <c r="T1939">
        <v>30000</v>
      </c>
    </row>
    <row r="1940" spans="1:23">
      <c r="A1940" t="s">
        <v>246</v>
      </c>
      <c r="B1940" t="s">
        <v>949</v>
      </c>
      <c r="C1940" t="s">
        <v>53</v>
      </c>
      <c r="D1940" t="s">
        <v>54</v>
      </c>
      <c r="E1940">
        <v>11916347</v>
      </c>
      <c r="F1940">
        <v>44917</v>
      </c>
      <c r="G1940" t="s">
        <v>1126</v>
      </c>
      <c r="H1940" s="111">
        <v>44917</v>
      </c>
      <c r="I1940" t="s">
        <v>263</v>
      </c>
      <c r="K1940" t="s">
        <v>1408</v>
      </c>
      <c r="L1940" t="s">
        <v>1409</v>
      </c>
      <c r="N1940" t="s">
        <v>1425</v>
      </c>
      <c r="O1940" t="s">
        <v>1411</v>
      </c>
      <c r="P1940" t="s">
        <v>254</v>
      </c>
      <c r="T1940">
        <v>120000</v>
      </c>
    </row>
    <row r="1941" spans="1:23">
      <c r="A1941" t="s">
        <v>246</v>
      </c>
      <c r="B1941" t="s">
        <v>949</v>
      </c>
      <c r="C1941" t="s">
        <v>53</v>
      </c>
      <c r="D1941" t="s">
        <v>54</v>
      </c>
      <c r="E1941">
        <v>11926929</v>
      </c>
      <c r="F1941">
        <v>44949</v>
      </c>
      <c r="G1941" t="s">
        <v>1736</v>
      </c>
      <c r="H1941" s="111">
        <v>44949</v>
      </c>
      <c r="I1941" t="s">
        <v>253</v>
      </c>
      <c r="K1941" t="s">
        <v>1408</v>
      </c>
      <c r="L1941" t="s">
        <v>1409</v>
      </c>
      <c r="N1941" t="s">
        <v>1453</v>
      </c>
      <c r="O1941" t="s">
        <v>1411</v>
      </c>
      <c r="P1941" t="s">
        <v>254</v>
      </c>
      <c r="Q1941" t="s">
        <v>1412</v>
      </c>
      <c r="R1941" t="s">
        <v>1412</v>
      </c>
      <c r="S1941" t="s">
        <v>1412</v>
      </c>
      <c r="T1941">
        <v>25000</v>
      </c>
      <c r="V1941">
        <v>878.31</v>
      </c>
      <c r="W1941">
        <v>2433.73</v>
      </c>
    </row>
    <row r="1942" spans="1:23">
      <c r="A1942" t="s">
        <v>246</v>
      </c>
      <c r="B1942" t="s">
        <v>949</v>
      </c>
      <c r="C1942" t="s">
        <v>53</v>
      </c>
      <c r="D1942" t="s">
        <v>54</v>
      </c>
      <c r="E1942">
        <v>11938428</v>
      </c>
      <c r="F1942">
        <v>44922</v>
      </c>
      <c r="G1942" t="s">
        <v>1354</v>
      </c>
      <c r="H1942" s="111">
        <v>44922</v>
      </c>
      <c r="I1942" t="s">
        <v>253</v>
      </c>
      <c r="K1942" t="s">
        <v>1418</v>
      </c>
      <c r="L1942" t="s">
        <v>1409</v>
      </c>
      <c r="N1942" t="s">
        <v>1426</v>
      </c>
      <c r="O1942" t="s">
        <v>1411</v>
      </c>
      <c r="P1942" t="s">
        <v>254</v>
      </c>
      <c r="Q1942" t="s">
        <v>1412</v>
      </c>
      <c r="R1942" t="s">
        <v>1412</v>
      </c>
      <c r="S1942" t="s">
        <v>1412</v>
      </c>
      <c r="T1942">
        <v>50000</v>
      </c>
      <c r="V1942">
        <v>1922.64</v>
      </c>
      <c r="W1942">
        <v>2930</v>
      </c>
    </row>
    <row r="1943" spans="1:23">
      <c r="A1943" t="s">
        <v>246</v>
      </c>
      <c r="B1943" t="s">
        <v>949</v>
      </c>
      <c r="C1943" t="s">
        <v>53</v>
      </c>
      <c r="D1943" t="s">
        <v>54</v>
      </c>
      <c r="E1943">
        <v>11952483</v>
      </c>
      <c r="F1943">
        <v>44924</v>
      </c>
      <c r="G1943" t="s">
        <v>1355</v>
      </c>
      <c r="H1943" s="111">
        <v>44924</v>
      </c>
      <c r="I1943" t="s">
        <v>253</v>
      </c>
      <c r="K1943" t="s">
        <v>1408</v>
      </c>
      <c r="L1943" t="s">
        <v>1409</v>
      </c>
      <c r="N1943" t="s">
        <v>1489</v>
      </c>
      <c r="O1943" t="s">
        <v>1411</v>
      </c>
      <c r="P1943" t="s">
        <v>254</v>
      </c>
      <c r="Q1943" t="s">
        <v>1412</v>
      </c>
      <c r="R1943" t="s">
        <v>1412</v>
      </c>
      <c r="S1943" t="s">
        <v>1412</v>
      </c>
      <c r="T1943">
        <v>25000</v>
      </c>
      <c r="V1943">
        <v>660.93</v>
      </c>
      <c r="W1943">
        <v>4473</v>
      </c>
    </row>
    <row r="1944" spans="1:23">
      <c r="A1944" t="s">
        <v>246</v>
      </c>
      <c r="B1944" t="s">
        <v>949</v>
      </c>
      <c r="C1944" t="s">
        <v>53</v>
      </c>
      <c r="D1944" t="s">
        <v>54</v>
      </c>
      <c r="E1944">
        <v>11964452</v>
      </c>
      <c r="F1944">
        <v>44929</v>
      </c>
      <c r="G1944" t="s">
        <v>1737</v>
      </c>
      <c r="H1944" s="111">
        <v>44929</v>
      </c>
      <c r="I1944" t="s">
        <v>253</v>
      </c>
      <c r="K1944" t="s">
        <v>1418</v>
      </c>
      <c r="L1944" t="s">
        <v>1409</v>
      </c>
      <c r="N1944" t="s">
        <v>1486</v>
      </c>
      <c r="O1944" t="s">
        <v>1411</v>
      </c>
      <c r="P1944" t="s">
        <v>254</v>
      </c>
      <c r="Q1944" t="s">
        <v>1412</v>
      </c>
      <c r="R1944" t="s">
        <v>1412</v>
      </c>
      <c r="S1944" t="s">
        <v>1412</v>
      </c>
      <c r="T1944">
        <v>30000</v>
      </c>
      <c r="V1944">
        <v>2173.9899999999998</v>
      </c>
      <c r="W1944">
        <v>8089.6</v>
      </c>
    </row>
    <row r="1945" spans="1:23">
      <c r="A1945" t="s">
        <v>246</v>
      </c>
      <c r="B1945" t="s">
        <v>949</v>
      </c>
      <c r="C1945" t="s">
        <v>53</v>
      </c>
      <c r="D1945" t="s">
        <v>54</v>
      </c>
      <c r="E1945">
        <v>11965042</v>
      </c>
      <c r="F1945">
        <v>44929</v>
      </c>
      <c r="G1945" t="s">
        <v>1738</v>
      </c>
      <c r="H1945" s="111">
        <v>44930</v>
      </c>
      <c r="I1945" t="s">
        <v>282</v>
      </c>
      <c r="K1945" t="s">
        <v>1461</v>
      </c>
      <c r="L1945" t="s">
        <v>1438</v>
      </c>
      <c r="N1945" t="s">
        <v>1426</v>
      </c>
      <c r="O1945" t="s">
        <v>1411</v>
      </c>
      <c r="P1945" t="s">
        <v>254</v>
      </c>
      <c r="S1945" t="s">
        <v>1414</v>
      </c>
      <c r="T1945">
        <v>150000</v>
      </c>
    </row>
    <row r="1946" spans="1:23">
      <c r="A1946" t="s">
        <v>246</v>
      </c>
      <c r="B1946" t="s">
        <v>949</v>
      </c>
      <c r="C1946" t="s">
        <v>53</v>
      </c>
      <c r="D1946" t="s">
        <v>54</v>
      </c>
      <c r="E1946">
        <v>11965042</v>
      </c>
      <c r="F1946">
        <v>44929</v>
      </c>
      <c r="G1946" t="s">
        <v>1738</v>
      </c>
      <c r="H1946" s="111">
        <v>44930</v>
      </c>
      <c r="I1946" t="s">
        <v>282</v>
      </c>
      <c r="K1946" t="s">
        <v>1461</v>
      </c>
      <c r="L1946" t="s">
        <v>1409</v>
      </c>
      <c r="N1946" t="s">
        <v>1426</v>
      </c>
      <c r="O1946" t="s">
        <v>1411</v>
      </c>
      <c r="P1946" t="s">
        <v>254</v>
      </c>
      <c r="S1946" t="s">
        <v>1414</v>
      </c>
      <c r="T1946">
        <v>150000</v>
      </c>
    </row>
    <row r="1947" spans="1:23">
      <c r="A1947" t="s">
        <v>246</v>
      </c>
      <c r="B1947" t="s">
        <v>949</v>
      </c>
      <c r="C1947" t="s">
        <v>53</v>
      </c>
      <c r="D1947" t="s">
        <v>54</v>
      </c>
      <c r="E1947">
        <v>11986050</v>
      </c>
      <c r="F1947">
        <v>44936</v>
      </c>
      <c r="G1947" t="s">
        <v>1740</v>
      </c>
      <c r="H1947" s="111">
        <v>44936</v>
      </c>
      <c r="I1947" t="s">
        <v>263</v>
      </c>
      <c r="K1947" t="s">
        <v>1408</v>
      </c>
      <c r="L1947" t="s">
        <v>1409</v>
      </c>
      <c r="N1947" t="s">
        <v>1466</v>
      </c>
      <c r="O1947" t="s">
        <v>1411</v>
      </c>
      <c r="P1947" t="s">
        <v>252</v>
      </c>
      <c r="S1947" t="s">
        <v>1414</v>
      </c>
      <c r="T1947">
        <v>15000</v>
      </c>
    </row>
    <row r="1948" spans="1:23">
      <c r="A1948" t="s">
        <v>246</v>
      </c>
      <c r="B1948" t="s">
        <v>949</v>
      </c>
      <c r="C1948" t="s">
        <v>53</v>
      </c>
      <c r="D1948" t="s">
        <v>54</v>
      </c>
      <c r="E1948">
        <v>12042779</v>
      </c>
      <c r="F1948">
        <v>44951</v>
      </c>
      <c r="G1948" t="s">
        <v>1741</v>
      </c>
      <c r="H1948" s="111">
        <v>44951</v>
      </c>
      <c r="I1948" t="s">
        <v>263</v>
      </c>
      <c r="K1948" t="s">
        <v>1408</v>
      </c>
      <c r="L1948" t="s">
        <v>1409</v>
      </c>
      <c r="N1948" t="s">
        <v>1433</v>
      </c>
      <c r="O1948" t="s">
        <v>1411</v>
      </c>
      <c r="P1948" t="s">
        <v>254</v>
      </c>
      <c r="S1948" t="s">
        <v>1414</v>
      </c>
      <c r="T1948">
        <v>60000</v>
      </c>
    </row>
    <row r="1949" spans="1:23">
      <c r="A1949" t="s">
        <v>246</v>
      </c>
      <c r="B1949" t="s">
        <v>949</v>
      </c>
      <c r="C1949" t="s">
        <v>53</v>
      </c>
      <c r="D1949" t="s">
        <v>54</v>
      </c>
      <c r="E1949">
        <v>12119743</v>
      </c>
      <c r="F1949">
        <v>44968</v>
      </c>
      <c r="G1949" t="s">
        <v>2623</v>
      </c>
      <c r="H1949" s="111">
        <v>44968</v>
      </c>
      <c r="I1949" t="s">
        <v>282</v>
      </c>
      <c r="K1949" t="s">
        <v>1408</v>
      </c>
      <c r="L1949" t="s">
        <v>1438</v>
      </c>
      <c r="N1949" t="s">
        <v>1459</v>
      </c>
      <c r="O1949" t="s">
        <v>1411</v>
      </c>
      <c r="P1949" t="s">
        <v>254</v>
      </c>
      <c r="S1949" t="s">
        <v>1414</v>
      </c>
      <c r="T1949">
        <v>120000</v>
      </c>
    </row>
    <row r="1950" spans="1:23">
      <c r="A1950" t="s">
        <v>246</v>
      </c>
      <c r="B1950" t="s">
        <v>949</v>
      </c>
      <c r="C1950" t="s">
        <v>53</v>
      </c>
      <c r="D1950" t="s">
        <v>54</v>
      </c>
      <c r="E1950">
        <v>12119743</v>
      </c>
      <c r="F1950">
        <v>44968</v>
      </c>
      <c r="G1950" t="s">
        <v>2623</v>
      </c>
      <c r="H1950" s="111">
        <v>44968</v>
      </c>
      <c r="I1950" t="s">
        <v>282</v>
      </c>
      <c r="K1950" t="s">
        <v>1408</v>
      </c>
      <c r="L1950" t="s">
        <v>1409</v>
      </c>
      <c r="N1950" t="s">
        <v>1459</v>
      </c>
      <c r="O1950" t="s">
        <v>1411</v>
      </c>
      <c r="P1950" t="s">
        <v>254</v>
      </c>
      <c r="S1950" t="s">
        <v>1414</v>
      </c>
      <c r="T1950">
        <v>120000</v>
      </c>
    </row>
    <row r="1951" spans="1:23">
      <c r="A1951" t="s">
        <v>246</v>
      </c>
      <c r="B1951" t="s">
        <v>949</v>
      </c>
      <c r="C1951" t="s">
        <v>53</v>
      </c>
      <c r="D1951" t="s">
        <v>54</v>
      </c>
      <c r="E1951">
        <v>12127318</v>
      </c>
      <c r="F1951">
        <v>44971</v>
      </c>
      <c r="G1951" t="s">
        <v>2624</v>
      </c>
      <c r="H1951" s="111">
        <v>44971</v>
      </c>
      <c r="I1951" t="s">
        <v>263</v>
      </c>
      <c r="K1951" t="s">
        <v>1408</v>
      </c>
      <c r="L1951" t="s">
        <v>1409</v>
      </c>
      <c r="N1951" t="s">
        <v>1453</v>
      </c>
      <c r="O1951" t="s">
        <v>1411</v>
      </c>
      <c r="P1951" t="s">
        <v>252</v>
      </c>
      <c r="S1951" t="s">
        <v>1414</v>
      </c>
      <c r="T1951">
        <v>60000</v>
      </c>
    </row>
    <row r="1952" spans="1:23">
      <c r="A1952" t="s">
        <v>246</v>
      </c>
      <c r="B1952" t="s">
        <v>949</v>
      </c>
      <c r="C1952" t="s">
        <v>53</v>
      </c>
      <c r="D1952" t="s">
        <v>54</v>
      </c>
      <c r="E1952">
        <v>12129531</v>
      </c>
      <c r="F1952">
        <v>44972</v>
      </c>
      <c r="G1952" t="s">
        <v>2625</v>
      </c>
      <c r="H1952" s="111">
        <v>44972</v>
      </c>
      <c r="I1952" t="s">
        <v>263</v>
      </c>
      <c r="K1952" t="s">
        <v>1408</v>
      </c>
      <c r="L1952" t="s">
        <v>1409</v>
      </c>
      <c r="N1952" t="s">
        <v>1457</v>
      </c>
      <c r="O1952" t="s">
        <v>1411</v>
      </c>
      <c r="P1952" t="s">
        <v>254</v>
      </c>
      <c r="S1952" t="s">
        <v>1414</v>
      </c>
      <c r="T1952">
        <v>60000</v>
      </c>
    </row>
    <row r="1953" spans="1:23">
      <c r="A1953" t="s">
        <v>246</v>
      </c>
      <c r="B1953" t="s">
        <v>949</v>
      </c>
      <c r="C1953" t="s">
        <v>53</v>
      </c>
      <c r="D1953" t="s">
        <v>54</v>
      </c>
      <c r="E1953">
        <v>12182793</v>
      </c>
      <c r="F1953">
        <v>44986</v>
      </c>
      <c r="G1953" t="s">
        <v>3339</v>
      </c>
      <c r="H1953" s="111">
        <v>44986</v>
      </c>
      <c r="I1953" t="s">
        <v>253</v>
      </c>
      <c r="K1953" t="s">
        <v>1408</v>
      </c>
      <c r="L1953" t="s">
        <v>1409</v>
      </c>
      <c r="N1953" t="s">
        <v>1421</v>
      </c>
      <c r="O1953" t="s">
        <v>1411</v>
      </c>
      <c r="P1953" t="s">
        <v>252</v>
      </c>
      <c r="Q1953" t="s">
        <v>1412</v>
      </c>
      <c r="R1953" t="s">
        <v>1412</v>
      </c>
      <c r="S1953" t="s">
        <v>1412</v>
      </c>
      <c r="T1953">
        <v>10000</v>
      </c>
      <c r="V1953">
        <v>925.68</v>
      </c>
      <c r="W1953">
        <v>2456.8000000000002</v>
      </c>
    </row>
    <row r="1954" spans="1:23">
      <c r="A1954" t="s">
        <v>246</v>
      </c>
      <c r="B1954" t="s">
        <v>949</v>
      </c>
      <c r="C1954" t="s">
        <v>53</v>
      </c>
      <c r="D1954" t="s">
        <v>54</v>
      </c>
      <c r="E1954">
        <v>12190408</v>
      </c>
      <c r="F1954">
        <v>44987</v>
      </c>
      <c r="G1954" t="s">
        <v>3340</v>
      </c>
      <c r="H1954" s="111">
        <v>44987</v>
      </c>
      <c r="I1954" t="s">
        <v>263</v>
      </c>
      <c r="K1954" t="s">
        <v>1408</v>
      </c>
      <c r="L1954" t="s">
        <v>1409</v>
      </c>
      <c r="N1954" t="s">
        <v>1442</v>
      </c>
      <c r="O1954" t="s">
        <v>1411</v>
      </c>
      <c r="P1954" t="s">
        <v>252</v>
      </c>
      <c r="S1954" t="s">
        <v>1414</v>
      </c>
      <c r="T1954">
        <v>50000</v>
      </c>
    </row>
    <row r="1955" spans="1:23">
      <c r="A1955" t="s">
        <v>246</v>
      </c>
      <c r="B1955" t="s">
        <v>949</v>
      </c>
      <c r="C1955" t="s">
        <v>53</v>
      </c>
      <c r="D1955" t="s">
        <v>54</v>
      </c>
      <c r="E1955">
        <v>12204220</v>
      </c>
      <c r="F1955">
        <v>44992</v>
      </c>
      <c r="G1955" t="s">
        <v>3341</v>
      </c>
      <c r="H1955" s="111">
        <v>44992</v>
      </c>
      <c r="I1955" t="s">
        <v>253</v>
      </c>
      <c r="K1955" t="s">
        <v>1408</v>
      </c>
      <c r="L1955" t="s">
        <v>1409</v>
      </c>
      <c r="N1955" t="s">
        <v>1425</v>
      </c>
      <c r="O1955" t="s">
        <v>1411</v>
      </c>
      <c r="P1955" t="s">
        <v>252</v>
      </c>
      <c r="Q1955" t="s">
        <v>1429</v>
      </c>
      <c r="R1955" t="s">
        <v>1429</v>
      </c>
      <c r="S1955" t="s">
        <v>1412</v>
      </c>
      <c r="T1955">
        <v>10000</v>
      </c>
      <c r="V1955">
        <v>0</v>
      </c>
      <c r="W1955">
        <v>1</v>
      </c>
    </row>
    <row r="1956" spans="1:23">
      <c r="A1956" t="s">
        <v>246</v>
      </c>
      <c r="B1956" t="s">
        <v>949</v>
      </c>
      <c r="C1956" t="s">
        <v>53</v>
      </c>
      <c r="D1956" t="s">
        <v>54</v>
      </c>
      <c r="E1956">
        <v>12223829</v>
      </c>
      <c r="F1956">
        <v>44996</v>
      </c>
      <c r="G1956" t="s">
        <v>3342</v>
      </c>
      <c r="H1956" s="111">
        <v>44996</v>
      </c>
      <c r="I1956" t="s">
        <v>253</v>
      </c>
      <c r="K1956" t="s">
        <v>1418</v>
      </c>
      <c r="L1956" t="s">
        <v>1438</v>
      </c>
      <c r="N1956" t="s">
        <v>1428</v>
      </c>
      <c r="O1956" t="s">
        <v>1411</v>
      </c>
      <c r="P1956" t="s">
        <v>254</v>
      </c>
      <c r="Q1956" t="s">
        <v>1412</v>
      </c>
      <c r="R1956" t="s">
        <v>1412</v>
      </c>
      <c r="S1956" t="s">
        <v>1412</v>
      </c>
      <c r="T1956">
        <v>30000</v>
      </c>
    </row>
    <row r="1957" spans="1:23">
      <c r="A1957" t="s">
        <v>246</v>
      </c>
      <c r="B1957" t="s">
        <v>949</v>
      </c>
      <c r="C1957" t="s">
        <v>53</v>
      </c>
      <c r="D1957" t="s">
        <v>54</v>
      </c>
      <c r="E1957">
        <v>12223829</v>
      </c>
      <c r="F1957">
        <v>44996</v>
      </c>
      <c r="G1957" t="s">
        <v>3342</v>
      </c>
      <c r="H1957" s="111">
        <v>44996</v>
      </c>
      <c r="I1957" t="s">
        <v>253</v>
      </c>
      <c r="K1957" t="s">
        <v>1418</v>
      </c>
      <c r="L1957" t="s">
        <v>1409</v>
      </c>
      <c r="N1957" t="s">
        <v>1428</v>
      </c>
      <c r="O1957" t="s">
        <v>1411</v>
      </c>
      <c r="P1957" t="s">
        <v>254</v>
      </c>
      <c r="Q1957" t="s">
        <v>1412</v>
      </c>
      <c r="R1957" t="s">
        <v>1412</v>
      </c>
      <c r="S1957" t="s">
        <v>1412</v>
      </c>
      <c r="T1957">
        <v>30000</v>
      </c>
      <c r="V1957">
        <v>0</v>
      </c>
      <c r="W1957">
        <v>52723.83</v>
      </c>
    </row>
    <row r="1958" spans="1:23">
      <c r="A1958" t="s">
        <v>246</v>
      </c>
      <c r="B1958" t="s">
        <v>949</v>
      </c>
      <c r="C1958" t="s">
        <v>53</v>
      </c>
      <c r="D1958" t="s">
        <v>54</v>
      </c>
      <c r="E1958">
        <v>12223868</v>
      </c>
      <c r="F1958">
        <v>44996</v>
      </c>
      <c r="G1958" t="s">
        <v>3343</v>
      </c>
      <c r="H1958" s="111">
        <v>44996</v>
      </c>
      <c r="I1958" t="s">
        <v>253</v>
      </c>
      <c r="K1958" t="s">
        <v>1418</v>
      </c>
      <c r="L1958" t="s">
        <v>1438</v>
      </c>
      <c r="N1958" t="s">
        <v>1428</v>
      </c>
      <c r="O1958" t="s">
        <v>1411</v>
      </c>
      <c r="P1958" t="s">
        <v>254</v>
      </c>
      <c r="Q1958" t="s">
        <v>1412</v>
      </c>
      <c r="R1958" t="s">
        <v>1412</v>
      </c>
      <c r="S1958" t="s">
        <v>1412</v>
      </c>
      <c r="T1958">
        <v>30000</v>
      </c>
      <c r="V1958">
        <v>0</v>
      </c>
      <c r="W1958">
        <v>329.7</v>
      </c>
    </row>
    <row r="1959" spans="1:23">
      <c r="A1959" t="s">
        <v>246</v>
      </c>
      <c r="B1959" t="s">
        <v>949</v>
      </c>
      <c r="C1959" t="s">
        <v>53</v>
      </c>
      <c r="D1959" t="s">
        <v>54</v>
      </c>
      <c r="E1959">
        <v>12223868</v>
      </c>
      <c r="F1959">
        <v>44996</v>
      </c>
      <c r="G1959" t="s">
        <v>3343</v>
      </c>
      <c r="H1959" s="111">
        <v>44996</v>
      </c>
      <c r="I1959" t="s">
        <v>253</v>
      </c>
      <c r="K1959" t="s">
        <v>1418</v>
      </c>
      <c r="L1959" t="s">
        <v>1409</v>
      </c>
      <c r="N1959" t="s">
        <v>1428</v>
      </c>
      <c r="O1959" t="s">
        <v>1411</v>
      </c>
      <c r="P1959" t="s">
        <v>254</v>
      </c>
      <c r="Q1959" t="s">
        <v>1412</v>
      </c>
      <c r="R1959" t="s">
        <v>1412</v>
      </c>
      <c r="S1959" t="s">
        <v>1412</v>
      </c>
      <c r="T1959">
        <v>30000</v>
      </c>
      <c r="V1959">
        <v>0</v>
      </c>
      <c r="W1959">
        <v>56210.51</v>
      </c>
    </row>
    <row r="1960" spans="1:23">
      <c r="A1960" t="s">
        <v>246</v>
      </c>
      <c r="B1960" t="s">
        <v>949</v>
      </c>
      <c r="C1960" t="s">
        <v>277</v>
      </c>
      <c r="D1960" t="s">
        <v>54</v>
      </c>
      <c r="E1960">
        <v>12084839</v>
      </c>
      <c r="F1960">
        <v>44959</v>
      </c>
      <c r="G1960" t="s">
        <v>2626</v>
      </c>
      <c r="H1960" s="111">
        <v>44959</v>
      </c>
      <c r="I1960" t="s">
        <v>253</v>
      </c>
      <c r="K1960" t="s">
        <v>1408</v>
      </c>
      <c r="L1960" t="s">
        <v>1409</v>
      </c>
      <c r="N1960" t="s">
        <v>1439</v>
      </c>
      <c r="O1960" t="s">
        <v>1411</v>
      </c>
      <c r="P1960" t="s">
        <v>252</v>
      </c>
      <c r="Q1960" t="s">
        <v>1412</v>
      </c>
      <c r="R1960" t="s">
        <v>1412</v>
      </c>
      <c r="S1960" t="s">
        <v>1412</v>
      </c>
      <c r="T1960">
        <v>10000</v>
      </c>
      <c r="V1960">
        <v>3048.86</v>
      </c>
      <c r="W1960">
        <v>9246</v>
      </c>
    </row>
    <row r="1961" spans="1:23">
      <c r="A1961" t="s">
        <v>246</v>
      </c>
      <c r="B1961" t="s">
        <v>949</v>
      </c>
      <c r="C1961" t="s">
        <v>277</v>
      </c>
      <c r="D1961" t="s">
        <v>54</v>
      </c>
      <c r="E1961">
        <v>12090991</v>
      </c>
      <c r="F1961">
        <v>44960</v>
      </c>
      <c r="G1961" t="s">
        <v>2627</v>
      </c>
      <c r="H1961" s="111">
        <v>44960</v>
      </c>
      <c r="I1961" t="s">
        <v>253</v>
      </c>
      <c r="K1961" t="s">
        <v>1408</v>
      </c>
      <c r="L1961" t="s">
        <v>1409</v>
      </c>
      <c r="N1961" t="s">
        <v>1425</v>
      </c>
      <c r="O1961" t="s">
        <v>1411</v>
      </c>
      <c r="P1961" t="s">
        <v>254</v>
      </c>
      <c r="Q1961" t="s">
        <v>1412</v>
      </c>
      <c r="R1961" t="s">
        <v>1412</v>
      </c>
      <c r="S1961" t="s">
        <v>1412</v>
      </c>
      <c r="T1961">
        <v>30000</v>
      </c>
      <c r="V1961">
        <v>1455.52</v>
      </c>
      <c r="W1961">
        <v>3439.5</v>
      </c>
    </row>
    <row r="1962" spans="1:23">
      <c r="A1962" t="s">
        <v>246</v>
      </c>
      <c r="B1962" t="s">
        <v>949</v>
      </c>
      <c r="C1962" t="s">
        <v>277</v>
      </c>
      <c r="D1962" t="s">
        <v>54</v>
      </c>
      <c r="E1962">
        <v>12146043</v>
      </c>
      <c r="F1962">
        <v>44975</v>
      </c>
      <c r="G1962" t="s">
        <v>2628</v>
      </c>
      <c r="H1962" s="111">
        <v>44975</v>
      </c>
      <c r="I1962" t="s">
        <v>263</v>
      </c>
      <c r="K1962" t="s">
        <v>1408</v>
      </c>
      <c r="L1962" t="s">
        <v>1409</v>
      </c>
      <c r="N1962" t="s">
        <v>1444</v>
      </c>
      <c r="O1962" t="s">
        <v>1411</v>
      </c>
      <c r="P1962" t="s">
        <v>254</v>
      </c>
      <c r="S1962" t="s">
        <v>1414</v>
      </c>
      <c r="T1962">
        <v>30000</v>
      </c>
    </row>
    <row r="1963" spans="1:23">
      <c r="A1963" t="s">
        <v>246</v>
      </c>
      <c r="B1963" t="s">
        <v>949</v>
      </c>
      <c r="C1963" t="s">
        <v>277</v>
      </c>
      <c r="D1963" t="s">
        <v>54</v>
      </c>
      <c r="E1963">
        <v>12174801</v>
      </c>
      <c r="F1963">
        <v>44985</v>
      </c>
      <c r="G1963" t="s">
        <v>3344</v>
      </c>
      <c r="H1963" s="111">
        <v>44992</v>
      </c>
      <c r="I1963" t="s">
        <v>253</v>
      </c>
      <c r="K1963" t="s">
        <v>1408</v>
      </c>
      <c r="L1963" t="s">
        <v>1409</v>
      </c>
      <c r="N1963" t="s">
        <v>1413</v>
      </c>
      <c r="O1963" t="s">
        <v>1411</v>
      </c>
      <c r="P1963" t="s">
        <v>254</v>
      </c>
      <c r="Q1963" t="s">
        <v>1412</v>
      </c>
      <c r="R1963" t="s">
        <v>1412</v>
      </c>
      <c r="S1963" t="s">
        <v>1412</v>
      </c>
      <c r="T1963">
        <v>60000</v>
      </c>
      <c r="V1963">
        <v>296.08999999999997</v>
      </c>
      <c r="W1963">
        <v>1148.8</v>
      </c>
    </row>
    <row r="1964" spans="1:23">
      <c r="A1964" t="s">
        <v>246</v>
      </c>
      <c r="B1964" t="s">
        <v>854</v>
      </c>
      <c r="C1964" t="s">
        <v>264</v>
      </c>
      <c r="D1964" t="s">
        <v>54</v>
      </c>
      <c r="E1964">
        <v>11932309</v>
      </c>
      <c r="F1964">
        <v>44921</v>
      </c>
      <c r="G1964" t="s">
        <v>1228</v>
      </c>
      <c r="H1964" s="111">
        <v>44921</v>
      </c>
      <c r="I1964" t="s">
        <v>253</v>
      </c>
      <c r="K1964" t="s">
        <v>1418</v>
      </c>
      <c r="L1964" t="s">
        <v>1409</v>
      </c>
      <c r="N1964" t="s">
        <v>1413</v>
      </c>
      <c r="O1964" t="s">
        <v>1411</v>
      </c>
      <c r="P1964" t="s">
        <v>254</v>
      </c>
      <c r="Q1964" t="s">
        <v>1412</v>
      </c>
      <c r="R1964" t="s">
        <v>1412</v>
      </c>
      <c r="S1964" t="s">
        <v>1412</v>
      </c>
      <c r="T1964">
        <v>30000</v>
      </c>
      <c r="V1964">
        <v>9937.0300000000007</v>
      </c>
      <c r="W1964">
        <v>23929.43</v>
      </c>
    </row>
    <row r="1965" spans="1:23">
      <c r="A1965" t="s">
        <v>246</v>
      </c>
      <c r="B1965" t="s">
        <v>854</v>
      </c>
      <c r="C1965" t="s">
        <v>264</v>
      </c>
      <c r="D1965" t="s">
        <v>54</v>
      </c>
      <c r="E1965">
        <v>12006162</v>
      </c>
      <c r="F1965">
        <v>44942</v>
      </c>
      <c r="G1965" t="s">
        <v>1885</v>
      </c>
      <c r="H1965" s="111">
        <v>44942</v>
      </c>
      <c r="I1965" t="s">
        <v>253</v>
      </c>
      <c r="K1965" t="s">
        <v>1430</v>
      </c>
      <c r="L1965" t="s">
        <v>1409</v>
      </c>
      <c r="N1965" t="s">
        <v>1433</v>
      </c>
      <c r="O1965" t="s">
        <v>1411</v>
      </c>
      <c r="P1965" t="s">
        <v>254</v>
      </c>
      <c r="Q1965" t="s">
        <v>1412</v>
      </c>
      <c r="R1965" t="s">
        <v>1412</v>
      </c>
      <c r="S1965" t="s">
        <v>1412</v>
      </c>
      <c r="T1965">
        <v>15000</v>
      </c>
    </row>
    <row r="1966" spans="1:23">
      <c r="A1966" t="s">
        <v>246</v>
      </c>
      <c r="B1966" t="s">
        <v>854</v>
      </c>
      <c r="C1966" t="s">
        <v>264</v>
      </c>
      <c r="D1966" t="s">
        <v>54</v>
      </c>
      <c r="E1966">
        <v>12006162</v>
      </c>
      <c r="F1966">
        <v>44942</v>
      </c>
      <c r="G1966" t="s">
        <v>1885</v>
      </c>
      <c r="H1966" s="111">
        <v>44942</v>
      </c>
      <c r="I1966" t="s">
        <v>253</v>
      </c>
      <c r="K1966" t="s">
        <v>1430</v>
      </c>
      <c r="L1966" t="s">
        <v>5297</v>
      </c>
      <c r="N1966" t="s">
        <v>1433</v>
      </c>
      <c r="O1966" t="s">
        <v>1411</v>
      </c>
      <c r="P1966" t="s">
        <v>254</v>
      </c>
      <c r="Q1966" t="s">
        <v>1412</v>
      </c>
      <c r="R1966" t="s">
        <v>1412</v>
      </c>
      <c r="S1966" t="s">
        <v>1412</v>
      </c>
      <c r="T1966">
        <v>15000</v>
      </c>
      <c r="V1966">
        <v>0</v>
      </c>
      <c r="W1966">
        <v>17</v>
      </c>
    </row>
    <row r="1967" spans="1:23">
      <c r="A1967" t="s">
        <v>246</v>
      </c>
      <c r="B1967" t="s">
        <v>854</v>
      </c>
      <c r="C1967" t="s">
        <v>53</v>
      </c>
      <c r="D1967" t="s">
        <v>54</v>
      </c>
      <c r="E1967">
        <v>1213566</v>
      </c>
      <c r="F1967">
        <v>44874</v>
      </c>
      <c r="G1967" t="s">
        <v>855</v>
      </c>
      <c r="H1967" s="111">
        <v>44874</v>
      </c>
      <c r="I1967" t="s">
        <v>282</v>
      </c>
      <c r="K1967" t="s">
        <v>1418</v>
      </c>
      <c r="L1967" t="s">
        <v>1409</v>
      </c>
      <c r="N1967" t="s">
        <v>1426</v>
      </c>
      <c r="O1967" t="s">
        <v>1411</v>
      </c>
      <c r="P1967" t="s">
        <v>254</v>
      </c>
      <c r="S1967" t="s">
        <v>1414</v>
      </c>
      <c r="T1967">
        <v>20000</v>
      </c>
    </row>
    <row r="1968" spans="1:23">
      <c r="A1968" t="s">
        <v>246</v>
      </c>
      <c r="B1968" t="s">
        <v>854</v>
      </c>
      <c r="C1968" t="s">
        <v>53</v>
      </c>
      <c r="D1968" t="s">
        <v>54</v>
      </c>
      <c r="E1968">
        <v>11749326</v>
      </c>
      <c r="F1968">
        <v>44903</v>
      </c>
      <c r="G1968" t="s">
        <v>1229</v>
      </c>
      <c r="H1968" s="111">
        <v>44903</v>
      </c>
      <c r="I1968" t="s">
        <v>282</v>
      </c>
      <c r="K1968" t="s">
        <v>1408</v>
      </c>
      <c r="L1968" t="s">
        <v>1409</v>
      </c>
      <c r="N1968" t="s">
        <v>1425</v>
      </c>
      <c r="O1968" t="s">
        <v>1411</v>
      </c>
      <c r="P1968" t="s">
        <v>254</v>
      </c>
      <c r="R1968" t="s">
        <v>1414</v>
      </c>
      <c r="S1968" t="s">
        <v>1412</v>
      </c>
      <c r="T1968">
        <v>30000</v>
      </c>
    </row>
    <row r="1969" spans="1:23">
      <c r="A1969" t="s">
        <v>246</v>
      </c>
      <c r="B1969" t="s">
        <v>854</v>
      </c>
      <c r="C1969" t="s">
        <v>53</v>
      </c>
      <c r="D1969" t="s">
        <v>54</v>
      </c>
      <c r="E1969">
        <v>11791498</v>
      </c>
      <c r="F1969">
        <v>44902</v>
      </c>
      <c r="G1969" t="s">
        <v>1230</v>
      </c>
      <c r="H1969" s="111">
        <v>44903</v>
      </c>
      <c r="I1969" t="s">
        <v>253</v>
      </c>
      <c r="K1969" t="s">
        <v>1408</v>
      </c>
      <c r="L1969" t="s">
        <v>1409</v>
      </c>
      <c r="N1969" t="s">
        <v>1423</v>
      </c>
      <c r="O1969" t="s">
        <v>1411</v>
      </c>
      <c r="P1969" t="s">
        <v>254</v>
      </c>
      <c r="Q1969" t="s">
        <v>1412</v>
      </c>
      <c r="R1969" t="s">
        <v>1412</v>
      </c>
      <c r="S1969" t="s">
        <v>1412</v>
      </c>
      <c r="T1969">
        <v>60000</v>
      </c>
      <c r="V1969">
        <v>651.54</v>
      </c>
      <c r="W1969">
        <v>20924.25</v>
      </c>
    </row>
    <row r="1970" spans="1:23">
      <c r="A1970" t="s">
        <v>246</v>
      </c>
      <c r="B1970" t="s">
        <v>854</v>
      </c>
      <c r="C1970" t="s">
        <v>53</v>
      </c>
      <c r="D1970" t="s">
        <v>54</v>
      </c>
      <c r="E1970">
        <v>11812722</v>
      </c>
      <c r="F1970">
        <v>44903</v>
      </c>
      <c r="G1970" t="s">
        <v>1231</v>
      </c>
      <c r="H1970" s="111">
        <v>44903</v>
      </c>
      <c r="I1970" t="s">
        <v>263</v>
      </c>
      <c r="K1970" t="s">
        <v>1408</v>
      </c>
      <c r="L1970" t="s">
        <v>1438</v>
      </c>
      <c r="N1970" t="s">
        <v>1460</v>
      </c>
      <c r="O1970" t="s">
        <v>1411</v>
      </c>
      <c r="P1970" t="s">
        <v>254</v>
      </c>
      <c r="S1970" t="s">
        <v>1414</v>
      </c>
      <c r="T1970">
        <v>15000</v>
      </c>
    </row>
    <row r="1971" spans="1:23">
      <c r="A1971" t="s">
        <v>246</v>
      </c>
      <c r="B1971" t="s">
        <v>854</v>
      </c>
      <c r="C1971" t="s">
        <v>53</v>
      </c>
      <c r="D1971" t="s">
        <v>54</v>
      </c>
      <c r="E1971">
        <v>11812722</v>
      </c>
      <c r="F1971">
        <v>44903</v>
      </c>
      <c r="G1971" t="s">
        <v>1231</v>
      </c>
      <c r="H1971" s="111">
        <v>44903</v>
      </c>
      <c r="I1971" t="s">
        <v>263</v>
      </c>
      <c r="K1971" t="s">
        <v>1408</v>
      </c>
      <c r="L1971" t="s">
        <v>1409</v>
      </c>
      <c r="N1971" t="s">
        <v>1460</v>
      </c>
      <c r="O1971" t="s">
        <v>1411</v>
      </c>
      <c r="P1971" t="s">
        <v>254</v>
      </c>
      <c r="S1971" t="s">
        <v>1414</v>
      </c>
      <c r="T1971">
        <v>15000</v>
      </c>
    </row>
    <row r="1972" spans="1:23">
      <c r="A1972" t="s">
        <v>246</v>
      </c>
      <c r="B1972" t="s">
        <v>854</v>
      </c>
      <c r="C1972" t="s">
        <v>53</v>
      </c>
      <c r="D1972" t="s">
        <v>54</v>
      </c>
      <c r="E1972">
        <v>11887579</v>
      </c>
      <c r="F1972">
        <v>44949</v>
      </c>
      <c r="G1972" t="s">
        <v>1887</v>
      </c>
      <c r="H1972" s="111">
        <v>44949</v>
      </c>
      <c r="I1972" t="s">
        <v>282</v>
      </c>
      <c r="K1972" t="s">
        <v>1418</v>
      </c>
      <c r="L1972" t="s">
        <v>1438</v>
      </c>
      <c r="N1972" t="s">
        <v>3146</v>
      </c>
      <c r="O1972" t="s">
        <v>1411</v>
      </c>
      <c r="P1972" t="s">
        <v>254</v>
      </c>
      <c r="S1972" t="s">
        <v>1414</v>
      </c>
      <c r="T1972">
        <v>30000</v>
      </c>
    </row>
    <row r="1973" spans="1:23">
      <c r="A1973" t="s">
        <v>246</v>
      </c>
      <c r="B1973" t="s">
        <v>854</v>
      </c>
      <c r="C1973" t="s">
        <v>53</v>
      </c>
      <c r="D1973" t="s">
        <v>54</v>
      </c>
      <c r="E1973">
        <v>11887579</v>
      </c>
      <c r="F1973">
        <v>44949</v>
      </c>
      <c r="G1973" t="s">
        <v>1887</v>
      </c>
      <c r="H1973" s="111">
        <v>44949</v>
      </c>
      <c r="I1973" t="s">
        <v>282</v>
      </c>
      <c r="K1973" t="s">
        <v>1418</v>
      </c>
      <c r="L1973" t="s">
        <v>1409</v>
      </c>
      <c r="N1973" t="s">
        <v>3146</v>
      </c>
      <c r="O1973" t="s">
        <v>1411</v>
      </c>
      <c r="P1973" t="s">
        <v>254</v>
      </c>
      <c r="S1973" t="s">
        <v>1414</v>
      </c>
      <c r="T1973">
        <v>30000</v>
      </c>
    </row>
    <row r="1974" spans="1:23">
      <c r="A1974" t="s">
        <v>246</v>
      </c>
      <c r="B1974" t="s">
        <v>854</v>
      </c>
      <c r="C1974" t="s">
        <v>53</v>
      </c>
      <c r="D1974" t="s">
        <v>54</v>
      </c>
      <c r="E1974">
        <v>11931757</v>
      </c>
      <c r="F1974">
        <v>44936</v>
      </c>
      <c r="G1974" t="s">
        <v>1888</v>
      </c>
      <c r="H1974" s="111">
        <v>44936</v>
      </c>
      <c r="I1974" t="s">
        <v>282</v>
      </c>
      <c r="K1974" t="s">
        <v>1408</v>
      </c>
      <c r="L1974" t="s">
        <v>1438</v>
      </c>
      <c r="N1974" t="s">
        <v>1447</v>
      </c>
      <c r="O1974" t="s">
        <v>1411</v>
      </c>
      <c r="P1974" t="s">
        <v>254</v>
      </c>
      <c r="Q1974" t="s">
        <v>1414</v>
      </c>
      <c r="R1974" t="s">
        <v>1414</v>
      </c>
      <c r="S1974" t="s">
        <v>1412</v>
      </c>
      <c r="T1974">
        <v>70000</v>
      </c>
    </row>
    <row r="1975" spans="1:23">
      <c r="A1975" t="s">
        <v>246</v>
      </c>
      <c r="B1975" t="s">
        <v>854</v>
      </c>
      <c r="C1975" t="s">
        <v>53</v>
      </c>
      <c r="D1975" t="s">
        <v>54</v>
      </c>
      <c r="E1975">
        <v>11931757</v>
      </c>
      <c r="F1975">
        <v>44936</v>
      </c>
      <c r="G1975" t="s">
        <v>1888</v>
      </c>
      <c r="H1975" s="111">
        <v>44936</v>
      </c>
      <c r="I1975" t="s">
        <v>282</v>
      </c>
      <c r="K1975" t="s">
        <v>1408</v>
      </c>
      <c r="L1975" t="s">
        <v>1409</v>
      </c>
      <c r="N1975" t="s">
        <v>1447</v>
      </c>
      <c r="O1975" t="s">
        <v>1411</v>
      </c>
      <c r="P1975" t="s">
        <v>254</v>
      </c>
      <c r="Q1975" t="s">
        <v>1414</v>
      </c>
      <c r="R1975" t="s">
        <v>1414</v>
      </c>
      <c r="S1975" t="s">
        <v>1412</v>
      </c>
      <c r="T1975">
        <v>70000</v>
      </c>
    </row>
    <row r="1976" spans="1:23">
      <c r="A1976" t="s">
        <v>246</v>
      </c>
      <c r="B1976" t="s">
        <v>854</v>
      </c>
      <c r="C1976" t="s">
        <v>53</v>
      </c>
      <c r="D1976" t="s">
        <v>54</v>
      </c>
      <c r="E1976">
        <v>11961793</v>
      </c>
      <c r="F1976">
        <v>44928</v>
      </c>
      <c r="G1976" t="s">
        <v>1889</v>
      </c>
      <c r="H1976" s="111">
        <v>44929</v>
      </c>
      <c r="I1976" t="s">
        <v>263</v>
      </c>
      <c r="K1976" t="s">
        <v>1408</v>
      </c>
      <c r="L1976" t="s">
        <v>1409</v>
      </c>
      <c r="N1976" t="s">
        <v>1437</v>
      </c>
      <c r="O1976" t="s">
        <v>1411</v>
      </c>
      <c r="P1976" t="s">
        <v>254</v>
      </c>
      <c r="T1976">
        <v>15000</v>
      </c>
    </row>
    <row r="1977" spans="1:23">
      <c r="A1977" t="s">
        <v>246</v>
      </c>
      <c r="B1977" t="s">
        <v>624</v>
      </c>
      <c r="C1977" t="s">
        <v>4423</v>
      </c>
      <c r="D1977" t="s">
        <v>46</v>
      </c>
      <c r="E1977">
        <v>12384684</v>
      </c>
      <c r="F1977">
        <v>45035</v>
      </c>
      <c r="G1977" t="s">
        <v>4456</v>
      </c>
      <c r="H1977" s="111">
        <v>45035</v>
      </c>
      <c r="I1977" t="s">
        <v>282</v>
      </c>
      <c r="K1977" t="s">
        <v>1408</v>
      </c>
      <c r="L1977" t="s">
        <v>1409</v>
      </c>
      <c r="N1977" t="s">
        <v>1434</v>
      </c>
      <c r="O1977" t="s">
        <v>1411</v>
      </c>
      <c r="P1977" t="s">
        <v>252</v>
      </c>
      <c r="S1977" t="s">
        <v>1414</v>
      </c>
      <c r="T1977">
        <v>10000</v>
      </c>
    </row>
    <row r="1978" spans="1:23">
      <c r="A1978" t="s">
        <v>246</v>
      </c>
      <c r="B1978" t="s">
        <v>624</v>
      </c>
      <c r="C1978" t="s">
        <v>611</v>
      </c>
      <c r="D1978" t="s">
        <v>46</v>
      </c>
      <c r="E1978">
        <v>12436141</v>
      </c>
      <c r="F1978">
        <v>45048</v>
      </c>
      <c r="G1978" t="s">
        <v>4910</v>
      </c>
      <c r="H1978" s="111">
        <v>45048</v>
      </c>
      <c r="I1978" t="s">
        <v>253</v>
      </c>
      <c r="K1978" t="s">
        <v>1408</v>
      </c>
      <c r="L1978" t="s">
        <v>1409</v>
      </c>
      <c r="N1978" t="s">
        <v>1425</v>
      </c>
      <c r="O1978" t="s">
        <v>1411</v>
      </c>
      <c r="P1978" t="s">
        <v>254</v>
      </c>
      <c r="Q1978" t="s">
        <v>1412</v>
      </c>
      <c r="R1978" t="s">
        <v>1412</v>
      </c>
      <c r="S1978" t="s">
        <v>1412</v>
      </c>
      <c r="T1978">
        <v>10000</v>
      </c>
      <c r="V1978">
        <v>55782.36</v>
      </c>
      <c r="W1978">
        <v>104122.58</v>
      </c>
    </row>
    <row r="1979" spans="1:23">
      <c r="A1979" t="s">
        <v>246</v>
      </c>
      <c r="B1979" t="s">
        <v>624</v>
      </c>
      <c r="C1979" t="s">
        <v>2699</v>
      </c>
      <c r="D1979" t="s">
        <v>46</v>
      </c>
      <c r="E1979">
        <v>12137392</v>
      </c>
      <c r="F1979">
        <v>44974</v>
      </c>
      <c r="G1979" t="s">
        <v>3074</v>
      </c>
      <c r="H1979" s="111">
        <v>44974</v>
      </c>
      <c r="I1979" t="s">
        <v>253</v>
      </c>
      <c r="K1979" t="s">
        <v>1408</v>
      </c>
      <c r="L1979" t="s">
        <v>1409</v>
      </c>
      <c r="N1979" t="s">
        <v>1432</v>
      </c>
      <c r="O1979" t="s">
        <v>1411</v>
      </c>
      <c r="P1979" t="s">
        <v>254</v>
      </c>
      <c r="Q1979" t="s">
        <v>1412</v>
      </c>
      <c r="R1979" t="s">
        <v>1412</v>
      </c>
      <c r="S1979" t="s">
        <v>1412</v>
      </c>
      <c r="T1979">
        <v>10000</v>
      </c>
      <c r="V1979">
        <v>609.86</v>
      </c>
      <c r="W1979">
        <v>2750.6</v>
      </c>
    </row>
    <row r="1980" spans="1:23">
      <c r="A1980" t="s">
        <v>246</v>
      </c>
      <c r="B1980" t="s">
        <v>624</v>
      </c>
      <c r="C1980" t="s">
        <v>5596</v>
      </c>
      <c r="D1980" t="s">
        <v>5597</v>
      </c>
      <c r="E1980">
        <v>12663766</v>
      </c>
      <c r="F1980">
        <v>45106</v>
      </c>
      <c r="G1980" t="s">
        <v>5598</v>
      </c>
      <c r="H1980" s="111">
        <v>45106</v>
      </c>
      <c r="I1980" t="s">
        <v>253</v>
      </c>
      <c r="K1980" t="s">
        <v>1418</v>
      </c>
      <c r="L1980" t="s">
        <v>1409</v>
      </c>
      <c r="N1980" t="s">
        <v>1450</v>
      </c>
      <c r="O1980" t="s">
        <v>1411</v>
      </c>
      <c r="P1980" t="s">
        <v>254</v>
      </c>
      <c r="Q1980" t="s">
        <v>1412</v>
      </c>
      <c r="R1980" t="s">
        <v>1412</v>
      </c>
      <c r="S1980" t="s">
        <v>1415</v>
      </c>
      <c r="T1980">
        <v>50000</v>
      </c>
      <c r="V1980">
        <v>0</v>
      </c>
      <c r="W1980">
        <v>62166</v>
      </c>
    </row>
    <row r="1981" spans="1:23">
      <c r="A1981" t="s">
        <v>246</v>
      </c>
      <c r="B1981" t="s">
        <v>624</v>
      </c>
      <c r="C1981" t="s">
        <v>6280</v>
      </c>
      <c r="D1981" t="s">
        <v>46</v>
      </c>
      <c r="E1981">
        <v>11585992</v>
      </c>
      <c r="F1981">
        <v>45153</v>
      </c>
      <c r="G1981" t="s">
        <v>6281</v>
      </c>
      <c r="H1981" s="111">
        <v>45153</v>
      </c>
      <c r="I1981" t="s">
        <v>253</v>
      </c>
      <c r="K1981" t="s">
        <v>1408</v>
      </c>
      <c r="L1981" t="s">
        <v>1409</v>
      </c>
      <c r="N1981" t="s">
        <v>1444</v>
      </c>
      <c r="O1981" t="s">
        <v>1411</v>
      </c>
      <c r="P1981" t="s">
        <v>252</v>
      </c>
      <c r="Q1981" t="s">
        <v>1429</v>
      </c>
      <c r="R1981" t="s">
        <v>1429</v>
      </c>
      <c r="S1981" t="s">
        <v>1429</v>
      </c>
      <c r="T1981">
        <v>10000</v>
      </c>
      <c r="V1981">
        <v>0</v>
      </c>
      <c r="W1981">
        <v>92</v>
      </c>
    </row>
    <row r="1982" spans="1:23">
      <c r="A1982" t="s">
        <v>246</v>
      </c>
      <c r="B1982" t="s">
        <v>624</v>
      </c>
      <c r="C1982" t="s">
        <v>45</v>
      </c>
      <c r="D1982" t="s">
        <v>46</v>
      </c>
      <c r="E1982">
        <v>4136777</v>
      </c>
      <c r="F1982">
        <v>45054</v>
      </c>
      <c r="G1982" t="s">
        <v>4911</v>
      </c>
      <c r="H1982" s="111">
        <v>45054</v>
      </c>
      <c r="I1982" t="s">
        <v>282</v>
      </c>
      <c r="K1982" t="s">
        <v>1418</v>
      </c>
      <c r="L1982" t="s">
        <v>1409</v>
      </c>
      <c r="N1982" t="s">
        <v>1433</v>
      </c>
      <c r="O1982" t="s">
        <v>1411</v>
      </c>
      <c r="P1982" t="s">
        <v>254</v>
      </c>
      <c r="R1982" t="s">
        <v>1414</v>
      </c>
      <c r="S1982" t="s">
        <v>1412</v>
      </c>
      <c r="T1982">
        <v>10000</v>
      </c>
    </row>
    <row r="1983" spans="1:23">
      <c r="A1983" t="s">
        <v>246</v>
      </c>
      <c r="B1983" t="s">
        <v>624</v>
      </c>
      <c r="C1983" t="s">
        <v>45</v>
      </c>
      <c r="D1983" t="s">
        <v>46</v>
      </c>
      <c r="E1983">
        <v>5971725</v>
      </c>
      <c r="F1983">
        <v>44936</v>
      </c>
      <c r="G1983" t="s">
        <v>1965</v>
      </c>
      <c r="H1983" s="111">
        <v>44936</v>
      </c>
      <c r="I1983" t="s">
        <v>253</v>
      </c>
      <c r="K1983" t="s">
        <v>1430</v>
      </c>
      <c r="L1983" t="s">
        <v>1409</v>
      </c>
      <c r="N1983" t="s">
        <v>1413</v>
      </c>
      <c r="O1983" t="s">
        <v>1411</v>
      </c>
      <c r="P1983" t="s">
        <v>254</v>
      </c>
      <c r="Q1983" t="s">
        <v>1429</v>
      </c>
      <c r="R1983" t="s">
        <v>1429</v>
      </c>
      <c r="S1983" t="s">
        <v>1412</v>
      </c>
      <c r="T1983">
        <v>15000</v>
      </c>
      <c r="V1983">
        <v>184.29</v>
      </c>
      <c r="W1983">
        <v>470</v>
      </c>
    </row>
    <row r="1984" spans="1:23">
      <c r="A1984" t="s">
        <v>246</v>
      </c>
      <c r="B1984" t="s">
        <v>624</v>
      </c>
      <c r="C1984" t="s">
        <v>45</v>
      </c>
      <c r="D1984" t="s">
        <v>46</v>
      </c>
      <c r="E1984">
        <v>8567424</v>
      </c>
      <c r="F1984">
        <v>45042</v>
      </c>
      <c r="G1984" t="s">
        <v>4459</v>
      </c>
      <c r="H1984" s="111">
        <v>45042</v>
      </c>
      <c r="I1984" t="s">
        <v>282</v>
      </c>
      <c r="K1984" t="s">
        <v>1418</v>
      </c>
      <c r="L1984" t="s">
        <v>1409</v>
      </c>
      <c r="N1984" t="s">
        <v>1447</v>
      </c>
      <c r="O1984" t="s">
        <v>1411</v>
      </c>
      <c r="P1984" t="s">
        <v>254</v>
      </c>
      <c r="S1984" t="s">
        <v>1414</v>
      </c>
      <c r="T1984">
        <v>15000</v>
      </c>
    </row>
    <row r="1985" spans="1:23">
      <c r="A1985" t="s">
        <v>246</v>
      </c>
      <c r="B1985" t="s">
        <v>624</v>
      </c>
      <c r="C1985" t="s">
        <v>45</v>
      </c>
      <c r="D1985" t="s">
        <v>46</v>
      </c>
      <c r="E1985">
        <v>9400825</v>
      </c>
      <c r="F1985">
        <v>45147</v>
      </c>
      <c r="G1985" t="s">
        <v>6283</v>
      </c>
      <c r="H1985" s="111">
        <v>45147</v>
      </c>
      <c r="I1985" t="s">
        <v>253</v>
      </c>
      <c r="K1985" t="s">
        <v>1430</v>
      </c>
      <c r="L1985" t="s">
        <v>1409</v>
      </c>
      <c r="N1985" t="s">
        <v>1463</v>
      </c>
      <c r="O1985" t="s">
        <v>1411</v>
      </c>
      <c r="P1985" t="s">
        <v>254</v>
      </c>
      <c r="Q1985" t="s">
        <v>1429</v>
      </c>
      <c r="R1985" t="s">
        <v>1429</v>
      </c>
      <c r="S1985" t="s">
        <v>1429</v>
      </c>
      <c r="T1985">
        <v>100</v>
      </c>
      <c r="V1985">
        <v>776.71</v>
      </c>
      <c r="W1985">
        <v>1292.9000000000001</v>
      </c>
    </row>
    <row r="1986" spans="1:23">
      <c r="A1986" t="s">
        <v>246</v>
      </c>
      <c r="B1986" t="s">
        <v>624</v>
      </c>
      <c r="C1986" t="s">
        <v>45</v>
      </c>
      <c r="D1986" t="s">
        <v>46</v>
      </c>
      <c r="E1986">
        <v>9513689</v>
      </c>
      <c r="F1986">
        <v>45120</v>
      </c>
      <c r="G1986" t="s">
        <v>5875</v>
      </c>
      <c r="H1986" s="111">
        <v>45120</v>
      </c>
      <c r="I1986" t="s">
        <v>253</v>
      </c>
      <c r="K1986" t="s">
        <v>1430</v>
      </c>
      <c r="L1986" t="s">
        <v>1409</v>
      </c>
      <c r="N1986" t="s">
        <v>1444</v>
      </c>
      <c r="O1986" t="s">
        <v>1411</v>
      </c>
      <c r="P1986" t="s">
        <v>254</v>
      </c>
      <c r="Q1986" t="s">
        <v>1412</v>
      </c>
      <c r="R1986" t="s">
        <v>1412</v>
      </c>
      <c r="S1986" t="s">
        <v>1412</v>
      </c>
      <c r="T1986">
        <v>10000</v>
      </c>
      <c r="V1986">
        <v>5.88</v>
      </c>
      <c r="W1986">
        <v>359.6</v>
      </c>
    </row>
    <row r="1987" spans="1:23">
      <c r="A1987" t="s">
        <v>246</v>
      </c>
      <c r="B1987" t="s">
        <v>624</v>
      </c>
      <c r="C1987" t="s">
        <v>45</v>
      </c>
      <c r="D1987" t="s">
        <v>46</v>
      </c>
      <c r="E1987">
        <v>11407899</v>
      </c>
      <c r="F1987">
        <v>44936</v>
      </c>
      <c r="G1987" t="s">
        <v>1967</v>
      </c>
      <c r="H1987" s="111">
        <v>44936</v>
      </c>
      <c r="I1987" t="s">
        <v>263</v>
      </c>
      <c r="K1987" t="s">
        <v>1418</v>
      </c>
      <c r="L1987" t="s">
        <v>1409</v>
      </c>
      <c r="N1987" t="s">
        <v>1433</v>
      </c>
      <c r="O1987" t="s">
        <v>1411</v>
      </c>
      <c r="P1987" t="s">
        <v>252</v>
      </c>
      <c r="T1987">
        <v>15000</v>
      </c>
    </row>
    <row r="1988" spans="1:23">
      <c r="A1988" t="s">
        <v>246</v>
      </c>
      <c r="B1988" t="s">
        <v>624</v>
      </c>
      <c r="C1988" t="s">
        <v>45</v>
      </c>
      <c r="D1988" t="s">
        <v>46</v>
      </c>
      <c r="E1988">
        <v>11731116</v>
      </c>
      <c r="F1988">
        <v>44957</v>
      </c>
      <c r="G1988" t="s">
        <v>1969</v>
      </c>
      <c r="H1988" s="111">
        <v>44957</v>
      </c>
      <c r="I1988" t="s">
        <v>263</v>
      </c>
      <c r="K1988" t="s">
        <v>1408</v>
      </c>
      <c r="L1988" t="s">
        <v>1409</v>
      </c>
      <c r="N1988" t="s">
        <v>1475</v>
      </c>
      <c r="O1988" t="s">
        <v>1411</v>
      </c>
      <c r="P1988" t="s">
        <v>254</v>
      </c>
      <c r="T1988">
        <v>15000</v>
      </c>
    </row>
    <row r="1989" spans="1:23">
      <c r="A1989" t="s">
        <v>246</v>
      </c>
      <c r="B1989" t="s">
        <v>624</v>
      </c>
      <c r="C1989" t="s">
        <v>45</v>
      </c>
      <c r="D1989" t="s">
        <v>46</v>
      </c>
      <c r="E1989">
        <v>11743297</v>
      </c>
      <c r="F1989">
        <v>44959</v>
      </c>
      <c r="G1989" t="s">
        <v>3076</v>
      </c>
      <c r="H1989" s="111">
        <v>44959</v>
      </c>
      <c r="I1989" t="s">
        <v>263</v>
      </c>
      <c r="K1989" t="s">
        <v>1408</v>
      </c>
      <c r="L1989" t="s">
        <v>1409</v>
      </c>
      <c r="N1989" t="s">
        <v>1432</v>
      </c>
      <c r="O1989" t="s">
        <v>1411</v>
      </c>
      <c r="P1989" t="s">
        <v>252</v>
      </c>
      <c r="S1989" t="s">
        <v>1414</v>
      </c>
      <c r="T1989">
        <v>10000</v>
      </c>
    </row>
    <row r="1990" spans="1:23">
      <c r="A1990" t="s">
        <v>246</v>
      </c>
      <c r="B1990" t="s">
        <v>624</v>
      </c>
      <c r="C1990" t="s">
        <v>45</v>
      </c>
      <c r="D1990" t="s">
        <v>46</v>
      </c>
      <c r="E1990">
        <v>11779326</v>
      </c>
      <c r="F1990">
        <v>45013</v>
      </c>
      <c r="G1990" t="s">
        <v>4035</v>
      </c>
      <c r="H1990" s="111">
        <v>45016</v>
      </c>
      <c r="I1990" t="s">
        <v>253</v>
      </c>
      <c r="K1990" t="s">
        <v>1408</v>
      </c>
      <c r="L1990" t="s">
        <v>1409</v>
      </c>
      <c r="N1990" t="s">
        <v>1425</v>
      </c>
      <c r="O1990" t="s">
        <v>1411</v>
      </c>
      <c r="P1990" t="s">
        <v>254</v>
      </c>
      <c r="Q1990" t="s">
        <v>1412</v>
      </c>
      <c r="R1990" t="s">
        <v>1412</v>
      </c>
      <c r="S1990" t="s">
        <v>1412</v>
      </c>
      <c r="T1990">
        <v>20000</v>
      </c>
      <c r="V1990">
        <v>7048.29</v>
      </c>
      <c r="W1990">
        <v>26370.5</v>
      </c>
    </row>
    <row r="1991" spans="1:23">
      <c r="A1991" t="s">
        <v>246</v>
      </c>
      <c r="B1991" t="s">
        <v>624</v>
      </c>
      <c r="C1991" t="s">
        <v>45</v>
      </c>
      <c r="D1991" t="s">
        <v>46</v>
      </c>
      <c r="E1991">
        <v>11934271</v>
      </c>
      <c r="F1991">
        <v>44952</v>
      </c>
      <c r="G1991" t="s">
        <v>1970</v>
      </c>
      <c r="H1991" s="111">
        <v>44952</v>
      </c>
      <c r="I1991" t="s">
        <v>282</v>
      </c>
      <c r="K1991" t="s">
        <v>1408</v>
      </c>
      <c r="L1991" t="s">
        <v>1409</v>
      </c>
      <c r="N1991" t="s">
        <v>1421</v>
      </c>
      <c r="O1991" t="s">
        <v>1411</v>
      </c>
      <c r="P1991" t="s">
        <v>252</v>
      </c>
      <c r="T1991">
        <v>15000</v>
      </c>
    </row>
    <row r="1992" spans="1:23">
      <c r="A1992" t="s">
        <v>246</v>
      </c>
      <c r="B1992" t="s">
        <v>624</v>
      </c>
      <c r="C1992" t="s">
        <v>45</v>
      </c>
      <c r="D1992" t="s">
        <v>46</v>
      </c>
      <c r="E1992">
        <v>12163224</v>
      </c>
      <c r="F1992">
        <v>44982</v>
      </c>
      <c r="G1992" t="s">
        <v>3077</v>
      </c>
      <c r="H1992" s="111">
        <v>44982</v>
      </c>
      <c r="I1992" t="s">
        <v>282</v>
      </c>
      <c r="K1992" t="s">
        <v>1408</v>
      </c>
      <c r="L1992" t="s">
        <v>1409</v>
      </c>
      <c r="N1992" t="s">
        <v>1425</v>
      </c>
      <c r="O1992" t="s">
        <v>1411</v>
      </c>
      <c r="P1992" t="s">
        <v>254</v>
      </c>
      <c r="S1992" t="s">
        <v>1414</v>
      </c>
      <c r="T1992">
        <v>10000</v>
      </c>
    </row>
    <row r="1993" spans="1:23">
      <c r="A1993" t="s">
        <v>246</v>
      </c>
      <c r="B1993" t="s">
        <v>624</v>
      </c>
      <c r="C1993" t="s">
        <v>45</v>
      </c>
      <c r="D1993" t="s">
        <v>46</v>
      </c>
      <c r="E1993">
        <v>12165690</v>
      </c>
      <c r="F1993">
        <v>44984</v>
      </c>
      <c r="G1993" t="s">
        <v>3078</v>
      </c>
      <c r="H1993" s="111">
        <v>44984</v>
      </c>
      <c r="I1993" t="s">
        <v>282</v>
      </c>
      <c r="K1993" t="s">
        <v>1430</v>
      </c>
      <c r="L1993" t="s">
        <v>1409</v>
      </c>
      <c r="N1993" t="s">
        <v>1486</v>
      </c>
      <c r="O1993" t="s">
        <v>1411</v>
      </c>
      <c r="P1993" t="s">
        <v>254</v>
      </c>
      <c r="S1993" t="s">
        <v>1414</v>
      </c>
      <c r="T1993">
        <v>10000</v>
      </c>
    </row>
    <row r="1994" spans="1:23">
      <c r="A1994" t="s">
        <v>246</v>
      </c>
      <c r="B1994" t="s">
        <v>624</v>
      </c>
      <c r="C1994" t="s">
        <v>45</v>
      </c>
      <c r="D1994" t="s">
        <v>46</v>
      </c>
      <c r="E1994">
        <v>12172936</v>
      </c>
      <c r="F1994">
        <v>44985</v>
      </c>
      <c r="G1994" t="s">
        <v>3079</v>
      </c>
      <c r="H1994" s="111">
        <v>44985</v>
      </c>
      <c r="I1994" t="s">
        <v>263</v>
      </c>
      <c r="K1994" t="s">
        <v>1408</v>
      </c>
      <c r="L1994" t="s">
        <v>1438</v>
      </c>
      <c r="N1994" t="s">
        <v>1503</v>
      </c>
      <c r="O1994" t="s">
        <v>1411</v>
      </c>
      <c r="P1994" t="s">
        <v>252</v>
      </c>
      <c r="S1994" t="s">
        <v>1414</v>
      </c>
      <c r="T1994">
        <v>10000</v>
      </c>
    </row>
    <row r="1995" spans="1:23">
      <c r="A1995" t="s">
        <v>246</v>
      </c>
      <c r="B1995" t="s">
        <v>624</v>
      </c>
      <c r="C1995" t="s">
        <v>45</v>
      </c>
      <c r="D1995" t="s">
        <v>46</v>
      </c>
      <c r="E1995">
        <v>12172936</v>
      </c>
      <c r="F1995">
        <v>44985</v>
      </c>
      <c r="G1995" t="s">
        <v>3079</v>
      </c>
      <c r="H1995" s="111">
        <v>44985</v>
      </c>
      <c r="I1995" t="s">
        <v>263</v>
      </c>
      <c r="K1995" t="s">
        <v>1408</v>
      </c>
      <c r="L1995" t="s">
        <v>1409</v>
      </c>
      <c r="N1995" t="s">
        <v>1503</v>
      </c>
      <c r="O1995" t="s">
        <v>1411</v>
      </c>
      <c r="P1995" t="s">
        <v>252</v>
      </c>
      <c r="S1995" t="s">
        <v>1414</v>
      </c>
      <c r="T1995">
        <v>10000</v>
      </c>
    </row>
    <row r="1996" spans="1:23">
      <c r="A1996" t="s">
        <v>246</v>
      </c>
      <c r="B1996" t="s">
        <v>624</v>
      </c>
      <c r="C1996" t="s">
        <v>45</v>
      </c>
      <c r="D1996" t="s">
        <v>46</v>
      </c>
      <c r="E1996">
        <v>12173115</v>
      </c>
      <c r="F1996">
        <v>44985</v>
      </c>
      <c r="G1996" t="s">
        <v>3080</v>
      </c>
      <c r="H1996" s="111">
        <v>44985</v>
      </c>
      <c r="I1996" t="s">
        <v>282</v>
      </c>
      <c r="K1996" t="s">
        <v>1430</v>
      </c>
      <c r="L1996" t="s">
        <v>1409</v>
      </c>
      <c r="N1996" t="s">
        <v>1486</v>
      </c>
      <c r="O1996" t="s">
        <v>1411</v>
      </c>
      <c r="P1996" t="s">
        <v>254</v>
      </c>
      <c r="S1996" t="s">
        <v>1414</v>
      </c>
      <c r="T1996">
        <v>10000</v>
      </c>
    </row>
    <row r="1997" spans="1:23">
      <c r="A1997" t="s">
        <v>246</v>
      </c>
      <c r="B1997" t="s">
        <v>624</v>
      </c>
      <c r="C1997" t="s">
        <v>45</v>
      </c>
      <c r="D1997" t="s">
        <v>46</v>
      </c>
      <c r="E1997">
        <v>12184458</v>
      </c>
      <c r="F1997">
        <v>44986</v>
      </c>
      <c r="G1997" t="s">
        <v>4036</v>
      </c>
      <c r="H1997" s="111">
        <v>44986</v>
      </c>
      <c r="I1997" t="s">
        <v>253</v>
      </c>
      <c r="K1997" t="s">
        <v>1408</v>
      </c>
      <c r="L1997" t="s">
        <v>1409</v>
      </c>
      <c r="N1997" t="s">
        <v>1444</v>
      </c>
      <c r="O1997" t="s">
        <v>1411</v>
      </c>
      <c r="P1997" t="s">
        <v>252</v>
      </c>
      <c r="Q1997" t="s">
        <v>1412</v>
      </c>
      <c r="R1997" t="s">
        <v>1412</v>
      </c>
      <c r="S1997" t="s">
        <v>1412</v>
      </c>
      <c r="T1997">
        <v>10000</v>
      </c>
      <c r="V1997">
        <v>2759.56</v>
      </c>
      <c r="W1997">
        <v>9809.7099999999991</v>
      </c>
    </row>
    <row r="1998" spans="1:23">
      <c r="A1998" t="s">
        <v>246</v>
      </c>
      <c r="B1998" t="s">
        <v>624</v>
      </c>
      <c r="C1998" t="s">
        <v>45</v>
      </c>
      <c r="D1998" t="s">
        <v>46</v>
      </c>
      <c r="E1998">
        <v>12216348</v>
      </c>
      <c r="F1998">
        <v>44994</v>
      </c>
      <c r="G1998" t="s">
        <v>4038</v>
      </c>
      <c r="H1998" s="111">
        <v>44994</v>
      </c>
      <c r="I1998" t="s">
        <v>257</v>
      </c>
      <c r="K1998" t="s">
        <v>1408</v>
      </c>
      <c r="L1998" t="s">
        <v>1409</v>
      </c>
      <c r="N1998" t="s">
        <v>1421</v>
      </c>
      <c r="O1998" t="s">
        <v>1411</v>
      </c>
      <c r="P1998" t="s">
        <v>252</v>
      </c>
      <c r="T1998">
        <v>10000</v>
      </c>
    </row>
    <row r="1999" spans="1:23">
      <c r="A1999" t="s">
        <v>246</v>
      </c>
      <c r="B1999" t="s">
        <v>624</v>
      </c>
      <c r="C1999" t="s">
        <v>45</v>
      </c>
      <c r="D1999" t="s">
        <v>46</v>
      </c>
      <c r="E1999">
        <v>12223720</v>
      </c>
      <c r="F1999">
        <v>44996</v>
      </c>
      <c r="G1999" t="s">
        <v>4039</v>
      </c>
      <c r="H1999" s="111">
        <v>44996</v>
      </c>
      <c r="I1999" t="s">
        <v>282</v>
      </c>
      <c r="K1999" t="s">
        <v>1408</v>
      </c>
      <c r="L1999" t="s">
        <v>1409</v>
      </c>
      <c r="N1999" t="s">
        <v>1433</v>
      </c>
      <c r="O1999" t="s">
        <v>1411</v>
      </c>
      <c r="P1999" t="s">
        <v>252</v>
      </c>
      <c r="S1999" t="s">
        <v>1414</v>
      </c>
      <c r="T1999">
        <v>10000</v>
      </c>
    </row>
    <row r="2000" spans="1:23">
      <c r="A2000" t="s">
        <v>246</v>
      </c>
      <c r="B2000" t="s">
        <v>624</v>
      </c>
      <c r="C2000" t="s">
        <v>45</v>
      </c>
      <c r="D2000" t="s">
        <v>46</v>
      </c>
      <c r="E2000">
        <v>12255123</v>
      </c>
      <c r="F2000">
        <v>45006</v>
      </c>
      <c r="G2000" t="s">
        <v>4040</v>
      </c>
      <c r="H2000" s="111">
        <v>45009</v>
      </c>
      <c r="I2000" t="s">
        <v>253</v>
      </c>
      <c r="K2000" t="s">
        <v>1461</v>
      </c>
      <c r="L2000" t="s">
        <v>1409</v>
      </c>
      <c r="N2000" t="s">
        <v>1433</v>
      </c>
      <c r="O2000" t="s">
        <v>1411</v>
      </c>
      <c r="P2000" t="s">
        <v>254</v>
      </c>
      <c r="Q2000" t="s">
        <v>1412</v>
      </c>
      <c r="R2000" t="s">
        <v>1412</v>
      </c>
      <c r="S2000" t="s">
        <v>1412</v>
      </c>
      <c r="T2000">
        <v>80000</v>
      </c>
      <c r="V2000">
        <v>0</v>
      </c>
      <c r="W2000">
        <v>51546.65</v>
      </c>
    </row>
    <row r="2001" spans="1:23">
      <c r="A2001" t="s">
        <v>246</v>
      </c>
      <c r="B2001" t="s">
        <v>624</v>
      </c>
      <c r="C2001" t="s">
        <v>45</v>
      </c>
      <c r="D2001" t="s">
        <v>46</v>
      </c>
      <c r="E2001">
        <v>12276140</v>
      </c>
      <c r="F2001">
        <v>45009</v>
      </c>
      <c r="G2001" t="s">
        <v>4041</v>
      </c>
      <c r="H2001" s="111">
        <v>45009</v>
      </c>
      <c r="I2001" t="s">
        <v>253</v>
      </c>
      <c r="K2001" t="s">
        <v>1408</v>
      </c>
      <c r="L2001" t="s">
        <v>1409</v>
      </c>
      <c r="N2001" t="s">
        <v>1433</v>
      </c>
      <c r="O2001" t="s">
        <v>1411</v>
      </c>
      <c r="P2001" t="s">
        <v>252</v>
      </c>
      <c r="Q2001" t="s">
        <v>1412</v>
      </c>
      <c r="R2001" t="s">
        <v>1412</v>
      </c>
      <c r="S2001" t="s">
        <v>1412</v>
      </c>
      <c r="T2001">
        <v>10000</v>
      </c>
      <c r="V2001">
        <v>2250.2399999999998</v>
      </c>
      <c r="W2001">
        <v>7889.15</v>
      </c>
    </row>
    <row r="2002" spans="1:23">
      <c r="A2002" t="s">
        <v>246</v>
      </c>
      <c r="B2002" t="s">
        <v>624</v>
      </c>
      <c r="C2002" t="s">
        <v>45</v>
      </c>
      <c r="D2002" t="s">
        <v>46</v>
      </c>
      <c r="E2002">
        <v>12325905</v>
      </c>
      <c r="F2002">
        <v>45075</v>
      </c>
      <c r="G2002" t="s">
        <v>4917</v>
      </c>
      <c r="H2002" s="111">
        <v>45075</v>
      </c>
      <c r="I2002" t="s">
        <v>253</v>
      </c>
      <c r="K2002" t="s">
        <v>1408</v>
      </c>
      <c r="L2002" t="s">
        <v>1409</v>
      </c>
      <c r="N2002" t="s">
        <v>1497</v>
      </c>
      <c r="O2002" t="s">
        <v>1411</v>
      </c>
      <c r="P2002" t="s">
        <v>252</v>
      </c>
      <c r="Q2002" t="s">
        <v>1412</v>
      </c>
      <c r="R2002" t="s">
        <v>1412</v>
      </c>
      <c r="S2002" t="s">
        <v>1412</v>
      </c>
      <c r="T2002">
        <v>10000</v>
      </c>
      <c r="V2002">
        <v>10217.719999999999</v>
      </c>
      <c r="W2002">
        <v>12426</v>
      </c>
    </row>
    <row r="2003" spans="1:23">
      <c r="A2003" t="s">
        <v>246</v>
      </c>
      <c r="B2003" t="s">
        <v>624</v>
      </c>
      <c r="C2003" t="s">
        <v>45</v>
      </c>
      <c r="D2003" t="s">
        <v>46</v>
      </c>
      <c r="E2003">
        <v>12337542</v>
      </c>
      <c r="F2003">
        <v>45021</v>
      </c>
      <c r="G2003" t="s">
        <v>4457</v>
      </c>
      <c r="H2003" s="111">
        <v>45021</v>
      </c>
      <c r="I2003" t="s">
        <v>282</v>
      </c>
      <c r="K2003" t="s">
        <v>1408</v>
      </c>
      <c r="L2003" t="s">
        <v>1409</v>
      </c>
      <c r="N2003" t="s">
        <v>1432</v>
      </c>
      <c r="O2003" t="s">
        <v>1411</v>
      </c>
      <c r="P2003" t="s">
        <v>254</v>
      </c>
      <c r="S2003" t="s">
        <v>1414</v>
      </c>
      <c r="T2003">
        <v>30000</v>
      </c>
    </row>
    <row r="2004" spans="1:23">
      <c r="A2004" t="s">
        <v>246</v>
      </c>
      <c r="B2004" t="s">
        <v>624</v>
      </c>
      <c r="C2004" t="s">
        <v>45</v>
      </c>
      <c r="D2004" t="s">
        <v>46</v>
      </c>
      <c r="E2004">
        <v>12475188</v>
      </c>
      <c r="F2004">
        <v>45057</v>
      </c>
      <c r="G2004" t="s">
        <v>4913</v>
      </c>
      <c r="H2004" s="111">
        <v>45057</v>
      </c>
      <c r="I2004" t="s">
        <v>282</v>
      </c>
      <c r="K2004" t="s">
        <v>1408</v>
      </c>
      <c r="L2004" t="s">
        <v>1409</v>
      </c>
      <c r="N2004" t="s">
        <v>1432</v>
      </c>
      <c r="O2004" t="s">
        <v>1411</v>
      </c>
      <c r="P2004" t="s">
        <v>252</v>
      </c>
      <c r="Q2004" t="s">
        <v>1414</v>
      </c>
      <c r="R2004" t="s">
        <v>1414</v>
      </c>
      <c r="S2004" t="s">
        <v>1412</v>
      </c>
      <c r="T2004">
        <v>10000</v>
      </c>
    </row>
    <row r="2005" spans="1:23">
      <c r="A2005" t="s">
        <v>246</v>
      </c>
      <c r="B2005" t="s">
        <v>624</v>
      </c>
      <c r="C2005" t="s">
        <v>45</v>
      </c>
      <c r="D2005" t="s">
        <v>46</v>
      </c>
      <c r="E2005">
        <v>12491217</v>
      </c>
      <c r="F2005">
        <v>45062</v>
      </c>
      <c r="G2005" t="s">
        <v>4914</v>
      </c>
      <c r="H2005" s="111">
        <v>45062</v>
      </c>
      <c r="I2005" t="s">
        <v>253</v>
      </c>
      <c r="K2005" t="s">
        <v>1408</v>
      </c>
      <c r="L2005" t="s">
        <v>1409</v>
      </c>
      <c r="N2005" t="s">
        <v>1436</v>
      </c>
      <c r="O2005" t="s">
        <v>1411</v>
      </c>
      <c r="P2005" t="s">
        <v>254</v>
      </c>
      <c r="Q2005" t="s">
        <v>1412</v>
      </c>
      <c r="R2005" t="s">
        <v>1412</v>
      </c>
      <c r="S2005" t="s">
        <v>1412</v>
      </c>
      <c r="T2005">
        <v>10000</v>
      </c>
      <c r="V2005">
        <v>6524.41</v>
      </c>
      <c r="W2005">
        <v>12285.62</v>
      </c>
    </row>
    <row r="2006" spans="1:23">
      <c r="A2006" t="s">
        <v>246</v>
      </c>
      <c r="B2006" t="s">
        <v>624</v>
      </c>
      <c r="C2006" t="s">
        <v>45</v>
      </c>
      <c r="D2006" t="s">
        <v>46</v>
      </c>
      <c r="E2006">
        <v>12501815</v>
      </c>
      <c r="F2006">
        <v>45064</v>
      </c>
      <c r="G2006" t="s">
        <v>4915</v>
      </c>
      <c r="H2006" s="111">
        <v>45064</v>
      </c>
      <c r="I2006" t="s">
        <v>253</v>
      </c>
      <c r="K2006" t="s">
        <v>1408</v>
      </c>
      <c r="L2006" t="s">
        <v>1409</v>
      </c>
      <c r="N2006" t="s">
        <v>1444</v>
      </c>
      <c r="O2006" t="s">
        <v>1411</v>
      </c>
      <c r="P2006" t="s">
        <v>254</v>
      </c>
      <c r="Q2006" t="s">
        <v>1412</v>
      </c>
      <c r="R2006" t="s">
        <v>1412</v>
      </c>
      <c r="S2006" t="s">
        <v>1412</v>
      </c>
      <c r="T2006">
        <v>10000</v>
      </c>
      <c r="V2006">
        <v>1095.32</v>
      </c>
      <c r="W2006">
        <v>3779.4</v>
      </c>
    </row>
    <row r="2007" spans="1:23">
      <c r="A2007" t="s">
        <v>246</v>
      </c>
      <c r="B2007" t="s">
        <v>624</v>
      </c>
      <c r="C2007" t="s">
        <v>45</v>
      </c>
      <c r="D2007" t="s">
        <v>46</v>
      </c>
      <c r="E2007">
        <v>12524760</v>
      </c>
      <c r="F2007">
        <v>45138</v>
      </c>
      <c r="G2007" t="s">
        <v>5877</v>
      </c>
      <c r="H2007" s="111">
        <v>45140</v>
      </c>
      <c r="I2007" t="s">
        <v>253</v>
      </c>
      <c r="K2007" t="s">
        <v>1408</v>
      </c>
      <c r="L2007" t="s">
        <v>1409</v>
      </c>
      <c r="N2007" t="s">
        <v>1489</v>
      </c>
      <c r="O2007" t="s">
        <v>1411</v>
      </c>
      <c r="P2007" t="s">
        <v>254</v>
      </c>
      <c r="Q2007" t="s">
        <v>1412</v>
      </c>
      <c r="R2007" t="s">
        <v>1412</v>
      </c>
      <c r="S2007" t="s">
        <v>1412</v>
      </c>
      <c r="T2007">
        <v>10000</v>
      </c>
      <c r="V2007">
        <v>1484.94</v>
      </c>
      <c r="W2007">
        <v>3602.2</v>
      </c>
    </row>
    <row r="2008" spans="1:23">
      <c r="A2008" t="s">
        <v>246</v>
      </c>
      <c r="B2008" t="s">
        <v>624</v>
      </c>
      <c r="C2008" t="s">
        <v>45</v>
      </c>
      <c r="D2008" t="s">
        <v>46</v>
      </c>
      <c r="E2008">
        <v>12542886</v>
      </c>
      <c r="F2008">
        <v>45079</v>
      </c>
      <c r="G2008" t="s">
        <v>5665</v>
      </c>
      <c r="H2008" s="111">
        <v>45089</v>
      </c>
      <c r="I2008" t="s">
        <v>253</v>
      </c>
      <c r="K2008" t="s">
        <v>1408</v>
      </c>
      <c r="L2008" t="s">
        <v>1409</v>
      </c>
      <c r="N2008" t="s">
        <v>1431</v>
      </c>
      <c r="O2008" t="s">
        <v>1411</v>
      </c>
      <c r="P2008" t="s">
        <v>254</v>
      </c>
      <c r="Q2008" t="s">
        <v>1412</v>
      </c>
      <c r="R2008" t="s">
        <v>1412</v>
      </c>
      <c r="S2008" t="s">
        <v>1415</v>
      </c>
      <c r="T2008">
        <v>30000</v>
      </c>
      <c r="V2008">
        <v>9492.4</v>
      </c>
      <c r="W2008">
        <v>10596.4</v>
      </c>
    </row>
    <row r="2009" spans="1:23">
      <c r="A2009" t="s">
        <v>246</v>
      </c>
      <c r="B2009" t="s">
        <v>624</v>
      </c>
      <c r="C2009" t="s">
        <v>45</v>
      </c>
      <c r="D2009" t="s">
        <v>46</v>
      </c>
      <c r="E2009">
        <v>12557807</v>
      </c>
      <c r="F2009">
        <v>45077</v>
      </c>
      <c r="G2009" t="s">
        <v>4918</v>
      </c>
      <c r="H2009" s="111">
        <v>45077</v>
      </c>
      <c r="I2009" t="s">
        <v>263</v>
      </c>
      <c r="K2009" t="s">
        <v>1408</v>
      </c>
      <c r="L2009" t="s">
        <v>1409</v>
      </c>
      <c r="N2009" t="s">
        <v>1433</v>
      </c>
      <c r="O2009" t="s">
        <v>1411</v>
      </c>
      <c r="P2009" t="s">
        <v>252</v>
      </c>
      <c r="Q2009" t="s">
        <v>1414</v>
      </c>
      <c r="R2009" t="s">
        <v>1414</v>
      </c>
      <c r="S2009" t="s">
        <v>1415</v>
      </c>
      <c r="T2009">
        <v>10000</v>
      </c>
    </row>
    <row r="2010" spans="1:23">
      <c r="A2010" t="s">
        <v>246</v>
      </c>
      <c r="B2010" t="s">
        <v>624</v>
      </c>
      <c r="C2010" t="s">
        <v>45</v>
      </c>
      <c r="D2010" t="s">
        <v>46</v>
      </c>
      <c r="E2010">
        <v>12597635</v>
      </c>
      <c r="F2010">
        <v>45091</v>
      </c>
      <c r="G2010" t="s">
        <v>5504</v>
      </c>
      <c r="H2010" s="111">
        <v>45091</v>
      </c>
      <c r="I2010" t="s">
        <v>253</v>
      </c>
      <c r="K2010" t="s">
        <v>1408</v>
      </c>
      <c r="L2010" t="s">
        <v>1409</v>
      </c>
      <c r="N2010" t="s">
        <v>1425</v>
      </c>
      <c r="O2010" t="s">
        <v>1411</v>
      </c>
      <c r="P2010" t="s">
        <v>254</v>
      </c>
      <c r="Q2010" t="s">
        <v>1412</v>
      </c>
      <c r="R2010" t="s">
        <v>1412</v>
      </c>
      <c r="S2010" t="s">
        <v>1415</v>
      </c>
      <c r="T2010">
        <v>10000</v>
      </c>
      <c r="V2010">
        <v>8439.42</v>
      </c>
      <c r="W2010">
        <v>11698.55</v>
      </c>
    </row>
    <row r="2011" spans="1:23">
      <c r="A2011" t="s">
        <v>246</v>
      </c>
      <c r="B2011" t="s">
        <v>624</v>
      </c>
      <c r="C2011" t="s">
        <v>45</v>
      </c>
      <c r="D2011" t="s">
        <v>46</v>
      </c>
      <c r="E2011">
        <v>12701579</v>
      </c>
      <c r="F2011">
        <v>45111</v>
      </c>
      <c r="G2011" t="s">
        <v>5872</v>
      </c>
      <c r="H2011" s="111">
        <v>45111</v>
      </c>
      <c r="I2011" t="s">
        <v>263</v>
      </c>
      <c r="K2011" t="s">
        <v>1408</v>
      </c>
      <c r="L2011" t="s">
        <v>1409</v>
      </c>
      <c r="N2011" t="s">
        <v>1421</v>
      </c>
      <c r="O2011" t="s">
        <v>1411</v>
      </c>
      <c r="P2011" t="s">
        <v>252</v>
      </c>
      <c r="Q2011" t="s">
        <v>1414</v>
      </c>
      <c r="R2011" t="s">
        <v>1414</v>
      </c>
      <c r="S2011" t="s">
        <v>1415</v>
      </c>
      <c r="T2011">
        <v>10000</v>
      </c>
    </row>
    <row r="2012" spans="1:23">
      <c r="A2012" t="s">
        <v>246</v>
      </c>
      <c r="B2012" t="s">
        <v>624</v>
      </c>
      <c r="C2012" t="s">
        <v>45</v>
      </c>
      <c r="D2012" t="s">
        <v>46</v>
      </c>
      <c r="E2012">
        <v>12711688</v>
      </c>
      <c r="F2012">
        <v>45113</v>
      </c>
      <c r="G2012" t="s">
        <v>5873</v>
      </c>
      <c r="H2012" s="111">
        <v>45113</v>
      </c>
      <c r="I2012" t="s">
        <v>282</v>
      </c>
      <c r="K2012" t="s">
        <v>1408</v>
      </c>
      <c r="L2012" t="s">
        <v>1409</v>
      </c>
      <c r="N2012" t="s">
        <v>1420</v>
      </c>
      <c r="O2012" t="s">
        <v>1411</v>
      </c>
      <c r="P2012" t="s">
        <v>254</v>
      </c>
      <c r="Q2012" t="s">
        <v>1414</v>
      </c>
      <c r="R2012" t="s">
        <v>1414</v>
      </c>
      <c r="S2012" t="s">
        <v>1415</v>
      </c>
      <c r="T2012">
        <v>10000</v>
      </c>
    </row>
    <row r="2013" spans="1:23">
      <c r="A2013" t="s">
        <v>246</v>
      </c>
      <c r="B2013" t="s">
        <v>624</v>
      </c>
      <c r="C2013" t="s">
        <v>45</v>
      </c>
      <c r="D2013" t="s">
        <v>46</v>
      </c>
      <c r="E2013">
        <v>12716105</v>
      </c>
      <c r="F2013">
        <v>45115</v>
      </c>
      <c r="G2013" t="s">
        <v>5874</v>
      </c>
      <c r="H2013" s="111">
        <v>45117</v>
      </c>
      <c r="I2013" t="s">
        <v>253</v>
      </c>
      <c r="K2013" t="s">
        <v>1408</v>
      </c>
      <c r="L2013" t="s">
        <v>1409</v>
      </c>
      <c r="N2013" t="s">
        <v>1433</v>
      </c>
      <c r="O2013" t="s">
        <v>1411</v>
      </c>
      <c r="P2013" t="s">
        <v>252</v>
      </c>
      <c r="Q2013" t="s">
        <v>1412</v>
      </c>
      <c r="R2013" t="s">
        <v>1412</v>
      </c>
      <c r="S2013" t="s">
        <v>1415</v>
      </c>
      <c r="T2013">
        <v>10000</v>
      </c>
      <c r="V2013">
        <v>2249.41</v>
      </c>
      <c r="W2013">
        <v>5527.44</v>
      </c>
    </row>
    <row r="2014" spans="1:23">
      <c r="A2014" t="s">
        <v>246</v>
      </c>
      <c r="B2014" t="s">
        <v>624</v>
      </c>
      <c r="C2014" t="s">
        <v>45</v>
      </c>
      <c r="D2014" t="s">
        <v>46</v>
      </c>
      <c r="E2014">
        <v>12742889</v>
      </c>
      <c r="F2014">
        <v>45127</v>
      </c>
      <c r="G2014" t="s">
        <v>5876</v>
      </c>
      <c r="H2014" s="111">
        <v>45128</v>
      </c>
      <c r="I2014" t="s">
        <v>253</v>
      </c>
      <c r="K2014" t="s">
        <v>1408</v>
      </c>
      <c r="L2014" t="s">
        <v>1409</v>
      </c>
      <c r="N2014" t="s">
        <v>1431</v>
      </c>
      <c r="O2014" t="s">
        <v>1411</v>
      </c>
      <c r="P2014" t="s">
        <v>252</v>
      </c>
      <c r="Q2014" t="s">
        <v>1412</v>
      </c>
      <c r="R2014" t="s">
        <v>1412</v>
      </c>
      <c r="S2014" t="s">
        <v>1415</v>
      </c>
      <c r="T2014">
        <v>10000</v>
      </c>
      <c r="V2014">
        <v>3213.48</v>
      </c>
      <c r="W2014">
        <v>5865</v>
      </c>
    </row>
    <row r="2015" spans="1:23">
      <c r="A2015" t="s">
        <v>246</v>
      </c>
      <c r="B2015" t="s">
        <v>624</v>
      </c>
      <c r="C2015" t="s">
        <v>45</v>
      </c>
      <c r="D2015" t="s">
        <v>46</v>
      </c>
      <c r="E2015">
        <v>12811325</v>
      </c>
      <c r="F2015">
        <v>45140</v>
      </c>
      <c r="G2015" t="s">
        <v>6282</v>
      </c>
      <c r="H2015" s="111">
        <v>45140</v>
      </c>
      <c r="I2015" t="s">
        <v>253</v>
      </c>
      <c r="K2015" t="s">
        <v>1408</v>
      </c>
      <c r="L2015" t="s">
        <v>1409</v>
      </c>
      <c r="N2015" t="s">
        <v>1473</v>
      </c>
      <c r="O2015" t="s">
        <v>1411</v>
      </c>
      <c r="P2015" t="s">
        <v>254</v>
      </c>
      <c r="Q2015" t="s">
        <v>1415</v>
      </c>
      <c r="R2015" t="s">
        <v>1415</v>
      </c>
      <c r="S2015" t="s">
        <v>1415</v>
      </c>
      <c r="T2015">
        <v>10000</v>
      </c>
      <c r="V2015">
        <v>19.309999999999999</v>
      </c>
      <c r="W2015">
        <v>70</v>
      </c>
    </row>
    <row r="2016" spans="1:23">
      <c r="A2016" t="s">
        <v>246</v>
      </c>
      <c r="B2016" t="s">
        <v>624</v>
      </c>
      <c r="C2016" t="s">
        <v>45</v>
      </c>
      <c r="D2016" t="s">
        <v>46</v>
      </c>
      <c r="E2016">
        <v>12881658</v>
      </c>
      <c r="F2016">
        <v>45166</v>
      </c>
      <c r="G2016" t="s">
        <v>6285</v>
      </c>
      <c r="H2016" s="111">
        <v>45167</v>
      </c>
      <c r="I2016" t="s">
        <v>253</v>
      </c>
      <c r="K2016" t="s">
        <v>6164</v>
      </c>
      <c r="L2016" t="s">
        <v>1409</v>
      </c>
      <c r="N2016" t="s">
        <v>1410</v>
      </c>
      <c r="O2016" t="s">
        <v>1411</v>
      </c>
      <c r="P2016" t="s">
        <v>254</v>
      </c>
      <c r="Q2016" t="s">
        <v>1415</v>
      </c>
      <c r="R2016" t="s">
        <v>1415</v>
      </c>
      <c r="S2016" t="s">
        <v>1415</v>
      </c>
      <c r="T2016">
        <v>10000</v>
      </c>
      <c r="V2016">
        <v>169.87</v>
      </c>
      <c r="W2016">
        <v>750.3</v>
      </c>
    </row>
    <row r="2017" spans="1:23">
      <c r="A2017" t="s">
        <v>246</v>
      </c>
      <c r="B2017" t="s">
        <v>624</v>
      </c>
      <c r="C2017" t="s">
        <v>2404</v>
      </c>
      <c r="D2017" t="s">
        <v>46</v>
      </c>
      <c r="E2017">
        <v>12125614</v>
      </c>
      <c r="F2017">
        <v>44971</v>
      </c>
      <c r="G2017" t="s">
        <v>3081</v>
      </c>
      <c r="H2017" s="111">
        <v>44971</v>
      </c>
      <c r="I2017" t="s">
        <v>282</v>
      </c>
      <c r="K2017" t="s">
        <v>1408</v>
      </c>
      <c r="L2017" t="s">
        <v>1409</v>
      </c>
      <c r="N2017" t="s">
        <v>1432</v>
      </c>
      <c r="O2017" t="s">
        <v>1411</v>
      </c>
      <c r="P2017" t="s">
        <v>254</v>
      </c>
      <c r="S2017" t="s">
        <v>1414</v>
      </c>
      <c r="T2017">
        <v>10000</v>
      </c>
    </row>
    <row r="2018" spans="1:23">
      <c r="A2018" t="s">
        <v>246</v>
      </c>
      <c r="B2018" t="s">
        <v>624</v>
      </c>
      <c r="C2018" t="s">
        <v>2404</v>
      </c>
      <c r="D2018" t="s">
        <v>46</v>
      </c>
      <c r="E2018">
        <v>12126477</v>
      </c>
      <c r="F2018">
        <v>44971</v>
      </c>
      <c r="G2018" t="s">
        <v>3082</v>
      </c>
      <c r="H2018" s="111">
        <v>44971</v>
      </c>
      <c r="I2018" t="s">
        <v>263</v>
      </c>
      <c r="K2018" t="s">
        <v>1408</v>
      </c>
      <c r="L2018" t="s">
        <v>1409</v>
      </c>
      <c r="N2018" t="s">
        <v>1444</v>
      </c>
      <c r="O2018" t="s">
        <v>1411</v>
      </c>
      <c r="P2018" t="s">
        <v>252</v>
      </c>
      <c r="R2018" t="s">
        <v>1414</v>
      </c>
      <c r="S2018" t="s">
        <v>1412</v>
      </c>
      <c r="T2018">
        <v>10000</v>
      </c>
    </row>
    <row r="2019" spans="1:23">
      <c r="A2019" t="s">
        <v>246</v>
      </c>
      <c r="B2019" t="s">
        <v>624</v>
      </c>
      <c r="C2019" t="s">
        <v>1802</v>
      </c>
      <c r="D2019" t="s">
        <v>46</v>
      </c>
      <c r="E2019">
        <v>11978011</v>
      </c>
      <c r="F2019">
        <v>44932</v>
      </c>
      <c r="G2019" t="s">
        <v>1971</v>
      </c>
      <c r="H2019" s="111">
        <v>44932</v>
      </c>
      <c r="I2019" t="s">
        <v>253</v>
      </c>
      <c r="K2019" t="s">
        <v>1408</v>
      </c>
      <c r="L2019" t="s">
        <v>1409</v>
      </c>
      <c r="N2019" t="s">
        <v>1421</v>
      </c>
      <c r="O2019" t="s">
        <v>1411</v>
      </c>
      <c r="P2019" t="s">
        <v>252</v>
      </c>
      <c r="Q2019" t="s">
        <v>1412</v>
      </c>
      <c r="R2019" t="s">
        <v>1412</v>
      </c>
      <c r="S2019" t="s">
        <v>1412</v>
      </c>
      <c r="T2019">
        <v>80000</v>
      </c>
      <c r="V2019">
        <v>311.10000000000002</v>
      </c>
      <c r="W2019">
        <v>571.4</v>
      </c>
    </row>
    <row r="2020" spans="1:23">
      <c r="A2020" t="s">
        <v>246</v>
      </c>
      <c r="B2020" t="s">
        <v>624</v>
      </c>
      <c r="C2020" t="s">
        <v>360</v>
      </c>
      <c r="D2020" t="s">
        <v>46</v>
      </c>
      <c r="E2020">
        <v>12078985</v>
      </c>
      <c r="F2020">
        <v>45078</v>
      </c>
      <c r="G2020" t="s">
        <v>5533</v>
      </c>
      <c r="H2020" s="111">
        <v>45078</v>
      </c>
      <c r="I2020" t="s">
        <v>263</v>
      </c>
      <c r="K2020" t="s">
        <v>1408</v>
      </c>
      <c r="L2020" t="s">
        <v>1409</v>
      </c>
      <c r="N2020" t="s">
        <v>1444</v>
      </c>
      <c r="O2020" t="s">
        <v>1411</v>
      </c>
      <c r="P2020" t="s">
        <v>252</v>
      </c>
      <c r="Q2020" t="s">
        <v>1414</v>
      </c>
      <c r="R2020" t="s">
        <v>1414</v>
      </c>
      <c r="S2020" t="s">
        <v>1415</v>
      </c>
      <c r="T2020">
        <v>10000</v>
      </c>
    </row>
    <row r="2021" spans="1:23">
      <c r="A2021" t="s">
        <v>246</v>
      </c>
      <c r="B2021" t="s">
        <v>624</v>
      </c>
      <c r="C2021" t="s">
        <v>360</v>
      </c>
      <c r="D2021" t="s">
        <v>46</v>
      </c>
      <c r="E2021">
        <v>12569613</v>
      </c>
      <c r="F2021">
        <v>45078</v>
      </c>
      <c r="G2021" t="s">
        <v>5534</v>
      </c>
      <c r="H2021" s="111">
        <v>45078</v>
      </c>
      <c r="I2021" t="s">
        <v>253</v>
      </c>
      <c r="K2021" t="s">
        <v>1408</v>
      </c>
      <c r="L2021" t="s">
        <v>1409</v>
      </c>
      <c r="N2021" t="s">
        <v>1432</v>
      </c>
      <c r="O2021" t="s">
        <v>1411</v>
      </c>
      <c r="P2021" t="s">
        <v>252</v>
      </c>
      <c r="Q2021" t="s">
        <v>1412</v>
      </c>
      <c r="R2021" t="s">
        <v>1412</v>
      </c>
      <c r="S2021" t="s">
        <v>1415</v>
      </c>
      <c r="T2021">
        <v>10000</v>
      </c>
      <c r="V2021">
        <v>433.99</v>
      </c>
      <c r="W2021">
        <v>746.5</v>
      </c>
    </row>
    <row r="2022" spans="1:23">
      <c r="A2022" t="s">
        <v>246</v>
      </c>
      <c r="B2022" t="s">
        <v>624</v>
      </c>
      <c r="C2022" t="s">
        <v>360</v>
      </c>
      <c r="D2022" t="s">
        <v>46</v>
      </c>
      <c r="E2022">
        <v>12588176</v>
      </c>
      <c r="F2022">
        <v>45083</v>
      </c>
      <c r="G2022" t="s">
        <v>5535</v>
      </c>
      <c r="H2022" s="111">
        <v>45083</v>
      </c>
      <c r="I2022" t="s">
        <v>282</v>
      </c>
      <c r="K2022" t="s">
        <v>1408</v>
      </c>
      <c r="L2022" t="s">
        <v>1409</v>
      </c>
      <c r="N2022" t="s">
        <v>1433</v>
      </c>
      <c r="O2022" t="s">
        <v>1411</v>
      </c>
      <c r="P2022" t="s">
        <v>252</v>
      </c>
      <c r="Q2022" t="s">
        <v>1414</v>
      </c>
      <c r="R2022" t="s">
        <v>1414</v>
      </c>
      <c r="S2022" t="s">
        <v>1415</v>
      </c>
      <c r="T2022">
        <v>10000</v>
      </c>
    </row>
    <row r="2023" spans="1:23">
      <c r="A2023" t="s">
        <v>246</v>
      </c>
      <c r="B2023" t="s">
        <v>624</v>
      </c>
      <c r="C2023" t="s">
        <v>360</v>
      </c>
      <c r="D2023" t="s">
        <v>46</v>
      </c>
      <c r="E2023">
        <v>12592302</v>
      </c>
      <c r="F2023">
        <v>45084</v>
      </c>
      <c r="G2023" t="s">
        <v>5666</v>
      </c>
      <c r="H2023" s="111">
        <v>45084</v>
      </c>
      <c r="I2023" t="s">
        <v>253</v>
      </c>
      <c r="K2023" t="s">
        <v>1418</v>
      </c>
      <c r="L2023" t="s">
        <v>1409</v>
      </c>
      <c r="N2023" t="s">
        <v>1421</v>
      </c>
      <c r="O2023" t="s">
        <v>1411</v>
      </c>
      <c r="P2023" t="s">
        <v>254</v>
      </c>
      <c r="Q2023" t="s">
        <v>1412</v>
      </c>
      <c r="R2023" t="s">
        <v>1412</v>
      </c>
      <c r="S2023" t="s">
        <v>1415</v>
      </c>
      <c r="T2023">
        <v>10000</v>
      </c>
      <c r="V2023">
        <v>0</v>
      </c>
      <c r="W2023">
        <v>3244.34</v>
      </c>
    </row>
    <row r="2024" spans="1:23">
      <c r="A2024" t="s">
        <v>246</v>
      </c>
      <c r="B2024" t="s">
        <v>624</v>
      </c>
      <c r="C2024" t="s">
        <v>5754</v>
      </c>
      <c r="D2024" t="s">
        <v>46</v>
      </c>
      <c r="E2024">
        <v>12717109</v>
      </c>
      <c r="F2024">
        <v>45114</v>
      </c>
      <c r="G2024" t="s">
        <v>5878</v>
      </c>
      <c r="H2024" s="111">
        <v>45114</v>
      </c>
      <c r="I2024" t="s">
        <v>253</v>
      </c>
      <c r="K2024" t="s">
        <v>1408</v>
      </c>
      <c r="L2024" t="s">
        <v>1409</v>
      </c>
      <c r="N2024" t="s">
        <v>1433</v>
      </c>
      <c r="O2024" t="s">
        <v>1411</v>
      </c>
      <c r="P2024" t="s">
        <v>254</v>
      </c>
      <c r="Q2024" t="s">
        <v>1412</v>
      </c>
      <c r="R2024" t="s">
        <v>1412</v>
      </c>
      <c r="S2024" t="s">
        <v>1415</v>
      </c>
      <c r="T2024">
        <v>40000</v>
      </c>
      <c r="V2024">
        <v>18903.689999999999</v>
      </c>
      <c r="W2024">
        <v>40852.9</v>
      </c>
    </row>
    <row r="2025" spans="1:23">
      <c r="A2025" t="s">
        <v>246</v>
      </c>
      <c r="B2025" t="s">
        <v>624</v>
      </c>
      <c r="C2025" t="s">
        <v>3189</v>
      </c>
      <c r="D2025" t="s">
        <v>2794</v>
      </c>
      <c r="E2025">
        <v>12211260</v>
      </c>
      <c r="F2025">
        <v>45001</v>
      </c>
      <c r="G2025" t="s">
        <v>4043</v>
      </c>
      <c r="H2025" s="111">
        <v>45001</v>
      </c>
      <c r="I2025" t="s">
        <v>282</v>
      </c>
      <c r="K2025" t="s">
        <v>1408</v>
      </c>
      <c r="L2025" t="s">
        <v>1409</v>
      </c>
      <c r="N2025" t="s">
        <v>1453</v>
      </c>
      <c r="O2025" t="s">
        <v>1411</v>
      </c>
      <c r="P2025" t="s">
        <v>252</v>
      </c>
      <c r="Q2025" t="s">
        <v>1414</v>
      </c>
      <c r="R2025" t="s">
        <v>1414</v>
      </c>
      <c r="S2025" t="s">
        <v>1412</v>
      </c>
      <c r="T2025">
        <v>10000</v>
      </c>
    </row>
    <row r="2026" spans="1:23">
      <c r="A2026" t="s">
        <v>246</v>
      </c>
      <c r="B2026" t="s">
        <v>624</v>
      </c>
      <c r="C2026" t="s">
        <v>4460</v>
      </c>
      <c r="D2026" t="s">
        <v>46</v>
      </c>
      <c r="E2026">
        <v>12423941</v>
      </c>
      <c r="F2026">
        <v>45044</v>
      </c>
      <c r="G2026" t="s">
        <v>4461</v>
      </c>
      <c r="H2026" s="111">
        <v>45044</v>
      </c>
      <c r="I2026" t="s">
        <v>253</v>
      </c>
      <c r="K2026" t="s">
        <v>1418</v>
      </c>
      <c r="L2026" t="s">
        <v>1409</v>
      </c>
      <c r="N2026" t="s">
        <v>1440</v>
      </c>
      <c r="O2026" t="s">
        <v>1411</v>
      </c>
      <c r="P2026" t="s">
        <v>252</v>
      </c>
      <c r="Q2026" t="s">
        <v>1412</v>
      </c>
      <c r="R2026" t="s">
        <v>1412</v>
      </c>
      <c r="S2026" t="s">
        <v>1412</v>
      </c>
      <c r="T2026">
        <v>10000</v>
      </c>
      <c r="V2026">
        <v>1430.76</v>
      </c>
      <c r="W2026">
        <v>4225.1499999999996</v>
      </c>
    </row>
    <row r="2027" spans="1:23">
      <c r="A2027" t="s">
        <v>246</v>
      </c>
      <c r="B2027" t="s">
        <v>624</v>
      </c>
      <c r="C2027" t="s">
        <v>4460</v>
      </c>
      <c r="D2027" t="s">
        <v>46</v>
      </c>
      <c r="E2027">
        <v>12424324</v>
      </c>
      <c r="F2027">
        <v>45044</v>
      </c>
      <c r="G2027" t="s">
        <v>4462</v>
      </c>
      <c r="H2027" s="111">
        <v>45044</v>
      </c>
      <c r="I2027" t="s">
        <v>253</v>
      </c>
      <c r="K2027" t="s">
        <v>1408</v>
      </c>
      <c r="L2027" t="s">
        <v>1438</v>
      </c>
      <c r="N2027" t="s">
        <v>1455</v>
      </c>
      <c r="O2027" t="s">
        <v>1411</v>
      </c>
      <c r="P2027" t="s">
        <v>252</v>
      </c>
      <c r="Q2027" t="s">
        <v>1412</v>
      </c>
      <c r="R2027" t="s">
        <v>1412</v>
      </c>
      <c r="S2027" t="s">
        <v>1412</v>
      </c>
      <c r="T2027">
        <v>10000</v>
      </c>
    </row>
    <row r="2028" spans="1:23">
      <c r="A2028" t="s">
        <v>246</v>
      </c>
      <c r="B2028" t="s">
        <v>624</v>
      </c>
      <c r="C2028" t="s">
        <v>4460</v>
      </c>
      <c r="D2028" t="s">
        <v>46</v>
      </c>
      <c r="E2028">
        <v>12424324</v>
      </c>
      <c r="F2028">
        <v>45044</v>
      </c>
      <c r="G2028" t="s">
        <v>4462</v>
      </c>
      <c r="H2028" s="111">
        <v>45044</v>
      </c>
      <c r="I2028" t="s">
        <v>253</v>
      </c>
      <c r="K2028" t="s">
        <v>1408</v>
      </c>
      <c r="L2028" t="s">
        <v>1409</v>
      </c>
      <c r="N2028" t="s">
        <v>1455</v>
      </c>
      <c r="O2028" t="s">
        <v>1411</v>
      </c>
      <c r="P2028" t="s">
        <v>252</v>
      </c>
      <c r="Q2028" t="s">
        <v>1412</v>
      </c>
      <c r="R2028" t="s">
        <v>1412</v>
      </c>
      <c r="S2028" t="s">
        <v>1412</v>
      </c>
      <c r="T2028">
        <v>10000</v>
      </c>
      <c r="V2028">
        <v>6850.76</v>
      </c>
      <c r="W2028">
        <v>7446.4</v>
      </c>
    </row>
    <row r="2029" spans="1:23">
      <c r="A2029" t="s">
        <v>246</v>
      </c>
      <c r="B2029" t="s">
        <v>624</v>
      </c>
      <c r="C2029" t="s">
        <v>4460</v>
      </c>
      <c r="D2029" t="s">
        <v>46</v>
      </c>
      <c r="E2029">
        <v>12432902</v>
      </c>
      <c r="F2029">
        <v>45045</v>
      </c>
      <c r="G2029" t="s">
        <v>4463</v>
      </c>
      <c r="H2029" s="111">
        <v>45045</v>
      </c>
      <c r="I2029" t="s">
        <v>253</v>
      </c>
      <c r="K2029" t="s">
        <v>1408</v>
      </c>
      <c r="L2029" t="s">
        <v>1409</v>
      </c>
      <c r="N2029" t="s">
        <v>1432</v>
      </c>
      <c r="O2029" t="s">
        <v>1411</v>
      </c>
      <c r="P2029" t="s">
        <v>252</v>
      </c>
      <c r="Q2029" t="s">
        <v>1412</v>
      </c>
      <c r="R2029" t="s">
        <v>1412</v>
      </c>
      <c r="S2029" t="s">
        <v>1412</v>
      </c>
      <c r="T2029">
        <v>10000</v>
      </c>
      <c r="V2029">
        <v>1680.92</v>
      </c>
      <c r="W2029">
        <v>4149.7</v>
      </c>
    </row>
    <row r="2030" spans="1:23">
      <c r="A2030" t="s">
        <v>246</v>
      </c>
      <c r="B2030" t="s">
        <v>624</v>
      </c>
      <c r="C2030" t="s">
        <v>5202</v>
      </c>
      <c r="D2030" t="s">
        <v>46</v>
      </c>
      <c r="E2030">
        <v>1585931</v>
      </c>
      <c r="F2030">
        <v>45093</v>
      </c>
      <c r="G2030" t="s">
        <v>5536</v>
      </c>
      <c r="H2030" s="111">
        <v>45093</v>
      </c>
      <c r="I2030" t="s">
        <v>253</v>
      </c>
      <c r="K2030" t="s">
        <v>1418</v>
      </c>
      <c r="L2030" t="s">
        <v>1409</v>
      </c>
      <c r="N2030" t="s">
        <v>1425</v>
      </c>
      <c r="O2030" t="s">
        <v>1411</v>
      </c>
      <c r="P2030" t="s">
        <v>252</v>
      </c>
      <c r="Q2030" t="s">
        <v>1412</v>
      </c>
      <c r="R2030" t="s">
        <v>1412</v>
      </c>
      <c r="S2030" t="s">
        <v>1429</v>
      </c>
      <c r="T2030">
        <v>10000</v>
      </c>
      <c r="V2030">
        <v>8539.77</v>
      </c>
      <c r="W2030">
        <v>31314.639999999999</v>
      </c>
    </row>
    <row r="2031" spans="1:23">
      <c r="A2031" t="s">
        <v>246</v>
      </c>
      <c r="B2031" t="s">
        <v>624</v>
      </c>
      <c r="C2031" t="s">
        <v>1005</v>
      </c>
      <c r="D2031" t="s">
        <v>46</v>
      </c>
      <c r="E2031">
        <v>12203150</v>
      </c>
      <c r="F2031">
        <v>44995</v>
      </c>
      <c r="G2031" t="s">
        <v>4044</v>
      </c>
      <c r="H2031" s="111">
        <v>44995</v>
      </c>
      <c r="I2031" t="s">
        <v>253</v>
      </c>
      <c r="K2031" t="s">
        <v>1408</v>
      </c>
      <c r="L2031" t="s">
        <v>1409</v>
      </c>
      <c r="N2031" t="s">
        <v>1421</v>
      </c>
      <c r="O2031" t="s">
        <v>1411</v>
      </c>
      <c r="P2031" t="s">
        <v>254</v>
      </c>
      <c r="Q2031" t="s">
        <v>1412</v>
      </c>
      <c r="R2031" t="s">
        <v>1412</v>
      </c>
      <c r="S2031" t="s">
        <v>1412</v>
      </c>
      <c r="T2031">
        <v>30000</v>
      </c>
      <c r="V2031">
        <v>214.86</v>
      </c>
      <c r="W2031">
        <v>1509.86</v>
      </c>
    </row>
    <row r="2032" spans="1:23">
      <c r="A2032" t="s">
        <v>246</v>
      </c>
      <c r="B2032" t="s">
        <v>624</v>
      </c>
      <c r="C2032" t="s">
        <v>437</v>
      </c>
      <c r="D2032" t="s">
        <v>46</v>
      </c>
      <c r="E2032">
        <v>12402875</v>
      </c>
      <c r="F2032">
        <v>45041</v>
      </c>
      <c r="G2032" t="s">
        <v>4464</v>
      </c>
      <c r="H2032" s="111">
        <v>45041</v>
      </c>
      <c r="I2032" t="s">
        <v>253</v>
      </c>
      <c r="K2032" t="s">
        <v>1408</v>
      </c>
      <c r="L2032" t="s">
        <v>1438</v>
      </c>
      <c r="N2032" t="s">
        <v>3141</v>
      </c>
      <c r="O2032" t="s">
        <v>1411</v>
      </c>
      <c r="P2032" t="s">
        <v>254</v>
      </c>
      <c r="Q2032" t="s">
        <v>1412</v>
      </c>
      <c r="R2032" t="s">
        <v>1412</v>
      </c>
      <c r="S2032" t="s">
        <v>1412</v>
      </c>
      <c r="T2032">
        <v>10000</v>
      </c>
      <c r="V2032">
        <v>0</v>
      </c>
      <c r="W2032">
        <v>16950</v>
      </c>
    </row>
    <row r="2033" spans="1:23">
      <c r="A2033" t="s">
        <v>246</v>
      </c>
      <c r="B2033" t="s">
        <v>624</v>
      </c>
      <c r="C2033" t="s">
        <v>437</v>
      </c>
      <c r="D2033" t="s">
        <v>46</v>
      </c>
      <c r="E2033">
        <v>12402875</v>
      </c>
      <c r="F2033">
        <v>45041</v>
      </c>
      <c r="G2033" t="s">
        <v>4464</v>
      </c>
      <c r="H2033" s="111">
        <v>45041</v>
      </c>
      <c r="I2033" t="s">
        <v>253</v>
      </c>
      <c r="K2033" t="s">
        <v>1408</v>
      </c>
      <c r="L2033" t="s">
        <v>1409</v>
      </c>
      <c r="N2033" t="s">
        <v>3141</v>
      </c>
      <c r="O2033" t="s">
        <v>1411</v>
      </c>
      <c r="P2033" t="s">
        <v>254</v>
      </c>
      <c r="Q2033" t="s">
        <v>1412</v>
      </c>
      <c r="R2033" t="s">
        <v>1412</v>
      </c>
      <c r="S2033" t="s">
        <v>1412</v>
      </c>
      <c r="T2033">
        <v>10000</v>
      </c>
      <c r="V2033">
        <v>0</v>
      </c>
      <c r="W2033">
        <v>3374</v>
      </c>
    </row>
    <row r="2034" spans="1:23">
      <c r="A2034" t="s">
        <v>246</v>
      </c>
      <c r="B2034" t="s">
        <v>624</v>
      </c>
      <c r="C2034" t="s">
        <v>437</v>
      </c>
      <c r="D2034" t="s">
        <v>46</v>
      </c>
      <c r="E2034">
        <v>12738317</v>
      </c>
      <c r="F2034">
        <v>45121</v>
      </c>
      <c r="G2034" t="s">
        <v>5879</v>
      </c>
      <c r="H2034" s="111">
        <v>45121</v>
      </c>
      <c r="I2034" t="s">
        <v>253</v>
      </c>
      <c r="K2034" t="s">
        <v>1408</v>
      </c>
      <c r="L2034" t="s">
        <v>1438</v>
      </c>
      <c r="N2034" t="s">
        <v>1502</v>
      </c>
      <c r="O2034" t="s">
        <v>1411</v>
      </c>
      <c r="P2034" t="s">
        <v>254</v>
      </c>
      <c r="Q2034" t="s">
        <v>1412</v>
      </c>
      <c r="R2034" t="s">
        <v>1412</v>
      </c>
      <c r="S2034" t="s">
        <v>1415</v>
      </c>
      <c r="T2034">
        <v>10000</v>
      </c>
      <c r="V2034">
        <v>0</v>
      </c>
      <c r="W2034">
        <v>27600</v>
      </c>
    </row>
    <row r="2035" spans="1:23">
      <c r="A2035" t="s">
        <v>246</v>
      </c>
      <c r="B2035" t="s">
        <v>624</v>
      </c>
      <c r="C2035" t="s">
        <v>3193</v>
      </c>
      <c r="D2035" t="s">
        <v>2794</v>
      </c>
      <c r="E2035">
        <v>9176022</v>
      </c>
      <c r="F2035">
        <v>45135</v>
      </c>
      <c r="G2035" t="s">
        <v>5882</v>
      </c>
      <c r="H2035" s="111">
        <v>45135</v>
      </c>
      <c r="I2035" t="s">
        <v>253</v>
      </c>
      <c r="K2035" t="s">
        <v>1430</v>
      </c>
      <c r="L2035" t="s">
        <v>1409</v>
      </c>
      <c r="N2035" t="s">
        <v>1439</v>
      </c>
      <c r="O2035" t="s">
        <v>1411</v>
      </c>
      <c r="P2035" t="s">
        <v>254</v>
      </c>
      <c r="Q2035" t="s">
        <v>1429</v>
      </c>
      <c r="R2035" t="s">
        <v>1429</v>
      </c>
      <c r="S2035" t="s">
        <v>1429</v>
      </c>
      <c r="T2035">
        <v>10000</v>
      </c>
      <c r="V2035">
        <v>2678.09</v>
      </c>
      <c r="W2035">
        <v>6096.5</v>
      </c>
    </row>
    <row r="2036" spans="1:23">
      <c r="A2036" t="s">
        <v>246</v>
      </c>
      <c r="B2036" t="s">
        <v>624</v>
      </c>
      <c r="C2036" t="s">
        <v>3193</v>
      </c>
      <c r="D2036" t="s">
        <v>2794</v>
      </c>
      <c r="E2036">
        <v>10100531</v>
      </c>
      <c r="F2036">
        <v>45152</v>
      </c>
      <c r="G2036" t="s">
        <v>6286</v>
      </c>
      <c r="H2036" s="111">
        <v>45152</v>
      </c>
      <c r="I2036" t="s">
        <v>253</v>
      </c>
      <c r="K2036" t="s">
        <v>1408</v>
      </c>
      <c r="L2036" t="s">
        <v>1409</v>
      </c>
      <c r="N2036" t="s">
        <v>1410</v>
      </c>
      <c r="O2036" t="s">
        <v>1411</v>
      </c>
      <c r="P2036" t="s">
        <v>254</v>
      </c>
      <c r="Q2036" t="s">
        <v>1415</v>
      </c>
      <c r="R2036" t="s">
        <v>1415</v>
      </c>
      <c r="S2036" t="s">
        <v>1415</v>
      </c>
      <c r="T2036">
        <v>10000</v>
      </c>
      <c r="V2036">
        <v>76.7</v>
      </c>
      <c r="W2036">
        <v>5337.57</v>
      </c>
    </row>
    <row r="2037" spans="1:23">
      <c r="A2037" t="s">
        <v>246</v>
      </c>
      <c r="B2037" t="s">
        <v>624</v>
      </c>
      <c r="C2037" t="s">
        <v>3193</v>
      </c>
      <c r="D2037" t="s">
        <v>2794</v>
      </c>
      <c r="E2037">
        <v>12215257</v>
      </c>
      <c r="F2037">
        <v>44994</v>
      </c>
      <c r="G2037" t="s">
        <v>4045</v>
      </c>
      <c r="H2037" s="111">
        <v>44994</v>
      </c>
      <c r="I2037" t="s">
        <v>282</v>
      </c>
      <c r="K2037" t="s">
        <v>1408</v>
      </c>
      <c r="L2037" t="s">
        <v>1409</v>
      </c>
      <c r="N2037" t="s">
        <v>1431</v>
      </c>
      <c r="O2037" t="s">
        <v>1411</v>
      </c>
      <c r="P2037" t="s">
        <v>254</v>
      </c>
      <c r="S2037" t="s">
        <v>1414</v>
      </c>
      <c r="T2037">
        <v>10000</v>
      </c>
    </row>
    <row r="2038" spans="1:23">
      <c r="A2038" t="s">
        <v>246</v>
      </c>
      <c r="B2038" t="s">
        <v>624</v>
      </c>
      <c r="C2038" t="s">
        <v>3193</v>
      </c>
      <c r="D2038" t="s">
        <v>2794</v>
      </c>
      <c r="E2038">
        <v>12784772</v>
      </c>
      <c r="F2038">
        <v>45134</v>
      </c>
      <c r="G2038" t="s">
        <v>5880</v>
      </c>
      <c r="H2038" s="111">
        <v>45134</v>
      </c>
      <c r="I2038" t="s">
        <v>253</v>
      </c>
      <c r="K2038" t="s">
        <v>1408</v>
      </c>
      <c r="L2038" t="s">
        <v>1409</v>
      </c>
      <c r="N2038" t="s">
        <v>1421</v>
      </c>
      <c r="O2038" t="s">
        <v>1411</v>
      </c>
      <c r="P2038" t="s">
        <v>254</v>
      </c>
      <c r="Q2038" t="s">
        <v>1412</v>
      </c>
      <c r="R2038" t="s">
        <v>1412</v>
      </c>
      <c r="S2038" t="s">
        <v>1415</v>
      </c>
      <c r="T2038">
        <v>10000</v>
      </c>
      <c r="V2038">
        <v>2936.97</v>
      </c>
      <c r="W2038">
        <v>9944.16</v>
      </c>
    </row>
    <row r="2039" spans="1:23">
      <c r="A2039" t="s">
        <v>246</v>
      </c>
      <c r="B2039" t="s">
        <v>624</v>
      </c>
      <c r="C2039" t="s">
        <v>3193</v>
      </c>
      <c r="D2039" t="s">
        <v>2794</v>
      </c>
      <c r="E2039">
        <v>12784805</v>
      </c>
      <c r="F2039">
        <v>45134</v>
      </c>
      <c r="G2039" t="s">
        <v>5881</v>
      </c>
      <c r="H2039" s="111">
        <v>45134</v>
      </c>
      <c r="I2039" t="s">
        <v>253</v>
      </c>
      <c r="K2039" t="s">
        <v>1408</v>
      </c>
      <c r="L2039" t="s">
        <v>1409</v>
      </c>
      <c r="N2039" t="s">
        <v>1425</v>
      </c>
      <c r="O2039" t="s">
        <v>1411</v>
      </c>
      <c r="P2039" t="s">
        <v>254</v>
      </c>
      <c r="Q2039" t="s">
        <v>1412</v>
      </c>
      <c r="R2039" t="s">
        <v>1412</v>
      </c>
      <c r="S2039" t="s">
        <v>1415</v>
      </c>
      <c r="T2039">
        <v>10000</v>
      </c>
      <c r="V2039">
        <v>3881.46</v>
      </c>
      <c r="W2039">
        <v>9466.8799999999992</v>
      </c>
    </row>
    <row r="2040" spans="1:23">
      <c r="A2040" t="s">
        <v>246</v>
      </c>
      <c r="B2040" t="s">
        <v>624</v>
      </c>
      <c r="C2040" t="s">
        <v>1808</v>
      </c>
      <c r="D2040" t="s">
        <v>46</v>
      </c>
      <c r="E2040">
        <v>12837817</v>
      </c>
      <c r="F2040">
        <v>45148</v>
      </c>
      <c r="G2040" t="s">
        <v>6287</v>
      </c>
      <c r="H2040" s="111">
        <v>45148</v>
      </c>
      <c r="I2040" t="s">
        <v>253</v>
      </c>
      <c r="K2040" t="s">
        <v>1408</v>
      </c>
      <c r="L2040" t="s">
        <v>1409</v>
      </c>
      <c r="N2040" t="s">
        <v>1425</v>
      </c>
      <c r="O2040" t="s">
        <v>1411</v>
      </c>
      <c r="P2040" t="s">
        <v>254</v>
      </c>
      <c r="Q2040" t="s">
        <v>1415</v>
      </c>
      <c r="R2040" t="s">
        <v>1415</v>
      </c>
      <c r="S2040" t="s">
        <v>1415</v>
      </c>
      <c r="T2040">
        <v>100</v>
      </c>
      <c r="V2040">
        <v>238.12</v>
      </c>
      <c r="W2040">
        <v>643.58000000000004</v>
      </c>
    </row>
    <row r="2041" spans="1:23">
      <c r="A2041" t="s">
        <v>246</v>
      </c>
      <c r="B2041" t="s">
        <v>624</v>
      </c>
      <c r="C2041" t="s">
        <v>4465</v>
      </c>
      <c r="D2041" t="s">
        <v>46</v>
      </c>
      <c r="E2041">
        <v>12363993</v>
      </c>
      <c r="F2041">
        <v>45029</v>
      </c>
      <c r="G2041" t="s">
        <v>4466</v>
      </c>
      <c r="H2041" s="111">
        <v>45030</v>
      </c>
      <c r="I2041" t="s">
        <v>253</v>
      </c>
      <c r="K2041" t="s">
        <v>1408</v>
      </c>
      <c r="L2041" t="s">
        <v>1409</v>
      </c>
      <c r="N2041" t="s">
        <v>1425</v>
      </c>
      <c r="O2041" t="s">
        <v>1411</v>
      </c>
      <c r="P2041" t="s">
        <v>254</v>
      </c>
      <c r="Q2041" t="s">
        <v>1412</v>
      </c>
      <c r="R2041" t="s">
        <v>1412</v>
      </c>
      <c r="S2041" t="s">
        <v>1412</v>
      </c>
      <c r="T2041">
        <v>60000</v>
      </c>
      <c r="V2041">
        <v>28196.21</v>
      </c>
      <c r="W2041">
        <v>46343.02</v>
      </c>
    </row>
    <row r="2042" spans="1:23">
      <c r="A2042" t="s">
        <v>246</v>
      </c>
      <c r="B2042" t="s">
        <v>624</v>
      </c>
      <c r="C2042" t="s">
        <v>4465</v>
      </c>
      <c r="D2042" t="s">
        <v>46</v>
      </c>
      <c r="E2042">
        <v>12549967</v>
      </c>
      <c r="F2042">
        <v>45076</v>
      </c>
      <c r="G2042" t="s">
        <v>4921</v>
      </c>
      <c r="H2042" s="111">
        <v>45076</v>
      </c>
      <c r="I2042" t="s">
        <v>257</v>
      </c>
      <c r="K2042" t="s">
        <v>1408</v>
      </c>
      <c r="L2042" t="s">
        <v>1409</v>
      </c>
      <c r="N2042" t="s">
        <v>1421</v>
      </c>
      <c r="O2042" t="s">
        <v>1411</v>
      </c>
      <c r="P2042" t="s">
        <v>254</v>
      </c>
      <c r="T2042">
        <v>10000</v>
      </c>
    </row>
    <row r="2043" spans="1:23">
      <c r="A2043" t="s">
        <v>246</v>
      </c>
      <c r="B2043" t="s">
        <v>957</v>
      </c>
      <c r="C2043" t="s">
        <v>264</v>
      </c>
      <c r="D2043" t="s">
        <v>54</v>
      </c>
      <c r="E2043">
        <v>10801283</v>
      </c>
      <c r="F2043">
        <v>44916</v>
      </c>
      <c r="G2043" t="s">
        <v>1232</v>
      </c>
      <c r="H2043" s="111">
        <v>44916</v>
      </c>
      <c r="I2043" t="s">
        <v>282</v>
      </c>
      <c r="K2043" t="s">
        <v>1418</v>
      </c>
      <c r="L2043" t="s">
        <v>1409</v>
      </c>
      <c r="N2043" t="s">
        <v>1458</v>
      </c>
      <c r="O2043" t="s">
        <v>1411</v>
      </c>
      <c r="P2043" t="s">
        <v>254</v>
      </c>
      <c r="S2043" t="s">
        <v>1414</v>
      </c>
      <c r="T2043">
        <v>20000</v>
      </c>
    </row>
    <row r="2044" spans="1:23">
      <c r="A2044" t="s">
        <v>246</v>
      </c>
      <c r="B2044" t="s">
        <v>957</v>
      </c>
      <c r="C2044" t="s">
        <v>53</v>
      </c>
      <c r="D2044" t="s">
        <v>54</v>
      </c>
      <c r="E2044">
        <v>11923731</v>
      </c>
      <c r="F2044">
        <v>44918</v>
      </c>
      <c r="G2044" t="s">
        <v>1234</v>
      </c>
      <c r="H2044" s="111">
        <v>44918</v>
      </c>
      <c r="I2044" t="s">
        <v>282</v>
      </c>
      <c r="K2044" t="s">
        <v>1408</v>
      </c>
      <c r="L2044" t="s">
        <v>1438</v>
      </c>
      <c r="N2044" t="s">
        <v>1455</v>
      </c>
      <c r="O2044" t="s">
        <v>1411</v>
      </c>
      <c r="P2044" t="s">
        <v>252</v>
      </c>
      <c r="S2044" t="s">
        <v>1414</v>
      </c>
      <c r="T2044">
        <v>15000</v>
      </c>
    </row>
    <row r="2045" spans="1:23">
      <c r="A2045" t="s">
        <v>246</v>
      </c>
      <c r="B2045" t="s">
        <v>957</v>
      </c>
      <c r="C2045" t="s">
        <v>53</v>
      </c>
      <c r="D2045" t="s">
        <v>54</v>
      </c>
      <c r="E2045">
        <v>11923731</v>
      </c>
      <c r="F2045">
        <v>44918</v>
      </c>
      <c r="G2045" t="s">
        <v>1234</v>
      </c>
      <c r="H2045" s="111">
        <v>44918</v>
      </c>
      <c r="I2045" t="s">
        <v>282</v>
      </c>
      <c r="K2045" t="s">
        <v>1408</v>
      </c>
      <c r="L2045" t="s">
        <v>1409</v>
      </c>
      <c r="N2045" t="s">
        <v>1455</v>
      </c>
      <c r="O2045" t="s">
        <v>1411</v>
      </c>
      <c r="P2045" t="s">
        <v>252</v>
      </c>
      <c r="S2045" t="s">
        <v>1414</v>
      </c>
      <c r="T2045">
        <v>15000</v>
      </c>
    </row>
    <row r="2046" spans="1:23">
      <c r="A2046" t="s">
        <v>246</v>
      </c>
      <c r="B2046" t="s">
        <v>107</v>
      </c>
      <c r="C2046" t="s">
        <v>247</v>
      </c>
      <c r="D2046" t="s">
        <v>54</v>
      </c>
      <c r="E2046">
        <v>11456324</v>
      </c>
      <c r="F2046">
        <v>44828</v>
      </c>
      <c r="G2046" t="s">
        <v>293</v>
      </c>
      <c r="H2046" s="111">
        <v>44830</v>
      </c>
      <c r="I2046" t="s">
        <v>253</v>
      </c>
      <c r="K2046" t="s">
        <v>1408</v>
      </c>
      <c r="L2046" t="s">
        <v>1409</v>
      </c>
      <c r="N2046" t="s">
        <v>1431</v>
      </c>
      <c r="O2046" t="s">
        <v>1411</v>
      </c>
      <c r="P2046" t="s">
        <v>252</v>
      </c>
      <c r="Q2046" t="s">
        <v>1412</v>
      </c>
      <c r="R2046" t="s">
        <v>1412</v>
      </c>
      <c r="S2046" t="s">
        <v>1412</v>
      </c>
      <c r="T2046">
        <v>15000</v>
      </c>
      <c r="V2046">
        <v>7000.06</v>
      </c>
      <c r="W2046">
        <v>10848.35</v>
      </c>
    </row>
    <row r="2047" spans="1:23">
      <c r="A2047" t="s">
        <v>246</v>
      </c>
      <c r="B2047" t="s">
        <v>119</v>
      </c>
      <c r="C2047" t="s">
        <v>611</v>
      </c>
      <c r="D2047" t="s">
        <v>46</v>
      </c>
      <c r="E2047">
        <v>11884152</v>
      </c>
      <c r="F2047">
        <v>44908</v>
      </c>
      <c r="G2047" t="s">
        <v>1311</v>
      </c>
      <c r="H2047" s="111">
        <v>44908</v>
      </c>
      <c r="I2047" t="s">
        <v>263</v>
      </c>
      <c r="K2047" t="s">
        <v>1418</v>
      </c>
      <c r="L2047" t="s">
        <v>1409</v>
      </c>
      <c r="N2047" t="s">
        <v>1425</v>
      </c>
      <c r="O2047" t="s">
        <v>1411</v>
      </c>
      <c r="P2047" t="s">
        <v>254</v>
      </c>
      <c r="S2047" t="s">
        <v>1414</v>
      </c>
      <c r="T2047">
        <v>15000</v>
      </c>
    </row>
    <row r="2048" spans="1:23">
      <c r="A2048" t="s">
        <v>246</v>
      </c>
      <c r="B2048" t="s">
        <v>119</v>
      </c>
      <c r="C2048" t="s">
        <v>45</v>
      </c>
      <c r="D2048" t="s">
        <v>46</v>
      </c>
      <c r="E2048">
        <v>1046450</v>
      </c>
      <c r="F2048">
        <v>44868</v>
      </c>
      <c r="G2048" t="s">
        <v>910</v>
      </c>
      <c r="H2048" s="111">
        <v>44868</v>
      </c>
      <c r="I2048" t="s">
        <v>253</v>
      </c>
      <c r="K2048" t="s">
        <v>1418</v>
      </c>
      <c r="L2048" t="s">
        <v>1409</v>
      </c>
      <c r="N2048" t="s">
        <v>1433</v>
      </c>
      <c r="O2048" t="s">
        <v>1411</v>
      </c>
      <c r="P2048" t="s">
        <v>254</v>
      </c>
      <c r="Q2048" t="s">
        <v>1412</v>
      </c>
      <c r="R2048" t="s">
        <v>1412</v>
      </c>
      <c r="S2048" t="s">
        <v>1412</v>
      </c>
      <c r="T2048">
        <v>15000</v>
      </c>
      <c r="V2048">
        <v>2092.2199999999998</v>
      </c>
      <c r="W2048">
        <v>2854.05</v>
      </c>
    </row>
    <row r="2049" spans="1:23">
      <c r="A2049" t="s">
        <v>246</v>
      </c>
      <c r="B2049" t="s">
        <v>119</v>
      </c>
      <c r="C2049" t="s">
        <v>45</v>
      </c>
      <c r="D2049" t="s">
        <v>46</v>
      </c>
      <c r="E2049">
        <v>1629485</v>
      </c>
      <c r="F2049">
        <v>44820</v>
      </c>
      <c r="G2049" t="s">
        <v>1403</v>
      </c>
      <c r="H2049" s="111">
        <v>44832</v>
      </c>
      <c r="I2049" t="s">
        <v>253</v>
      </c>
      <c r="K2049" t="s">
        <v>1418</v>
      </c>
      <c r="L2049" t="s">
        <v>1409</v>
      </c>
      <c r="N2049" t="s">
        <v>1500</v>
      </c>
      <c r="O2049" t="s">
        <v>1411</v>
      </c>
      <c r="P2049" t="s">
        <v>254</v>
      </c>
      <c r="Q2049" t="s">
        <v>1429</v>
      </c>
      <c r="R2049" t="s">
        <v>1429</v>
      </c>
      <c r="S2049" t="s">
        <v>1412</v>
      </c>
      <c r="T2049">
        <v>15000</v>
      </c>
      <c r="V2049">
        <v>0</v>
      </c>
      <c r="W2049">
        <v>9500</v>
      </c>
    </row>
    <row r="2050" spans="1:23">
      <c r="A2050" t="s">
        <v>246</v>
      </c>
      <c r="B2050" t="s">
        <v>119</v>
      </c>
      <c r="C2050" t="s">
        <v>45</v>
      </c>
      <c r="D2050" t="s">
        <v>46</v>
      </c>
      <c r="E2050">
        <v>10197178</v>
      </c>
      <c r="F2050">
        <v>44854</v>
      </c>
      <c r="G2050" t="s">
        <v>473</v>
      </c>
      <c r="H2050" s="111">
        <v>44854</v>
      </c>
      <c r="I2050" t="s">
        <v>253</v>
      </c>
      <c r="K2050" t="s">
        <v>1430</v>
      </c>
      <c r="L2050" t="s">
        <v>1409</v>
      </c>
      <c r="N2050" t="s">
        <v>1420</v>
      </c>
      <c r="O2050" t="s">
        <v>1411</v>
      </c>
      <c r="P2050" t="s">
        <v>252</v>
      </c>
      <c r="Q2050" t="s">
        <v>1412</v>
      </c>
      <c r="R2050" t="s">
        <v>1412</v>
      </c>
      <c r="S2050" t="s">
        <v>1412</v>
      </c>
      <c r="T2050">
        <v>40000</v>
      </c>
      <c r="V2050">
        <v>6312.31</v>
      </c>
      <c r="W2050">
        <v>21579.87</v>
      </c>
    </row>
    <row r="2051" spans="1:23">
      <c r="A2051" t="s">
        <v>246</v>
      </c>
      <c r="B2051" t="s">
        <v>119</v>
      </c>
      <c r="C2051" t="s">
        <v>45</v>
      </c>
      <c r="D2051" t="s">
        <v>46</v>
      </c>
      <c r="E2051">
        <v>11514103</v>
      </c>
      <c r="F2051">
        <v>44874</v>
      </c>
      <c r="G2051" t="s">
        <v>911</v>
      </c>
      <c r="H2051" s="111">
        <v>44874</v>
      </c>
      <c r="I2051" t="s">
        <v>282</v>
      </c>
      <c r="K2051" t="s">
        <v>1430</v>
      </c>
      <c r="L2051" t="s">
        <v>1409</v>
      </c>
      <c r="N2051" t="s">
        <v>1433</v>
      </c>
      <c r="O2051" t="s">
        <v>1411</v>
      </c>
      <c r="P2051" t="s">
        <v>254</v>
      </c>
      <c r="S2051" t="s">
        <v>1414</v>
      </c>
      <c r="T2051">
        <v>15000</v>
      </c>
    </row>
    <row r="2052" spans="1:23">
      <c r="A2052" t="s">
        <v>246</v>
      </c>
      <c r="B2052" t="s">
        <v>119</v>
      </c>
      <c r="C2052" t="s">
        <v>45</v>
      </c>
      <c r="D2052" t="s">
        <v>46</v>
      </c>
      <c r="E2052">
        <v>11599966</v>
      </c>
      <c r="F2052">
        <v>44848</v>
      </c>
      <c r="G2052" t="s">
        <v>474</v>
      </c>
      <c r="H2052" s="111">
        <v>44848</v>
      </c>
      <c r="I2052" t="s">
        <v>282</v>
      </c>
      <c r="K2052" t="s">
        <v>1408</v>
      </c>
      <c r="L2052" t="s">
        <v>1409</v>
      </c>
      <c r="N2052" t="s">
        <v>1432</v>
      </c>
      <c r="O2052" t="s">
        <v>1411</v>
      </c>
      <c r="P2052" t="s">
        <v>252</v>
      </c>
      <c r="T2052">
        <v>15000</v>
      </c>
    </row>
    <row r="2053" spans="1:23">
      <c r="A2053" t="s">
        <v>246</v>
      </c>
      <c r="B2053" t="s">
        <v>119</v>
      </c>
      <c r="C2053" t="s">
        <v>45</v>
      </c>
      <c r="D2053" t="s">
        <v>46</v>
      </c>
      <c r="E2053">
        <v>11671792</v>
      </c>
      <c r="F2053">
        <v>44859</v>
      </c>
      <c r="G2053" t="s">
        <v>912</v>
      </c>
      <c r="H2053" s="111">
        <v>44872</v>
      </c>
      <c r="I2053" t="s">
        <v>282</v>
      </c>
      <c r="K2053" t="s">
        <v>1408</v>
      </c>
      <c r="L2053" t="s">
        <v>1409</v>
      </c>
      <c r="N2053" t="s">
        <v>1506</v>
      </c>
      <c r="O2053" t="s">
        <v>1411</v>
      </c>
      <c r="P2053" t="s">
        <v>252</v>
      </c>
      <c r="T2053">
        <v>15000</v>
      </c>
    </row>
    <row r="2054" spans="1:23">
      <c r="A2054" t="s">
        <v>246</v>
      </c>
      <c r="B2054" t="s">
        <v>119</v>
      </c>
      <c r="C2054" t="s">
        <v>45</v>
      </c>
      <c r="D2054" t="s">
        <v>46</v>
      </c>
      <c r="E2054">
        <v>11681701</v>
      </c>
      <c r="F2054">
        <v>44860</v>
      </c>
      <c r="G2054" t="s">
        <v>625</v>
      </c>
      <c r="H2054" s="111">
        <v>44860</v>
      </c>
      <c r="I2054" t="s">
        <v>253</v>
      </c>
      <c r="K2054" t="s">
        <v>1408</v>
      </c>
      <c r="L2054" t="s">
        <v>1409</v>
      </c>
      <c r="N2054" t="s">
        <v>1433</v>
      </c>
      <c r="O2054" t="s">
        <v>1411</v>
      </c>
      <c r="P2054" t="s">
        <v>252</v>
      </c>
      <c r="Q2054" t="s">
        <v>1412</v>
      </c>
      <c r="R2054" t="s">
        <v>1412</v>
      </c>
      <c r="S2054" t="s">
        <v>1412</v>
      </c>
      <c r="T2054">
        <v>15000</v>
      </c>
      <c r="V2054">
        <v>90.22</v>
      </c>
      <c r="W2054">
        <v>456</v>
      </c>
    </row>
    <row r="2055" spans="1:23">
      <c r="A2055" t="s">
        <v>246</v>
      </c>
      <c r="B2055" t="s">
        <v>119</v>
      </c>
      <c r="C2055" t="s">
        <v>45</v>
      </c>
      <c r="D2055" t="s">
        <v>46</v>
      </c>
      <c r="E2055">
        <v>11707383</v>
      </c>
      <c r="F2055">
        <v>44865</v>
      </c>
      <c r="G2055" t="s">
        <v>615</v>
      </c>
      <c r="H2055" s="111">
        <v>44865</v>
      </c>
      <c r="I2055" t="s">
        <v>263</v>
      </c>
      <c r="K2055" t="s">
        <v>1408</v>
      </c>
      <c r="L2055" t="s">
        <v>1409</v>
      </c>
      <c r="N2055" t="s">
        <v>1444</v>
      </c>
      <c r="O2055" t="s">
        <v>1411</v>
      </c>
      <c r="P2055" t="s">
        <v>254</v>
      </c>
      <c r="Q2055" t="s">
        <v>1414</v>
      </c>
      <c r="R2055" t="s">
        <v>1414</v>
      </c>
      <c r="S2055" t="s">
        <v>1412</v>
      </c>
      <c r="T2055">
        <v>15000</v>
      </c>
    </row>
    <row r="2056" spans="1:23">
      <c r="A2056" t="s">
        <v>246</v>
      </c>
      <c r="B2056" t="s">
        <v>119</v>
      </c>
      <c r="C2056" t="s">
        <v>45</v>
      </c>
      <c r="D2056" t="s">
        <v>46</v>
      </c>
      <c r="E2056">
        <v>11717674</v>
      </c>
      <c r="F2056">
        <v>44866</v>
      </c>
      <c r="G2056" t="s">
        <v>616</v>
      </c>
      <c r="H2056" s="111">
        <v>44866</v>
      </c>
      <c r="I2056" t="s">
        <v>253</v>
      </c>
      <c r="K2056" t="s">
        <v>1408</v>
      </c>
      <c r="L2056" t="s">
        <v>1409</v>
      </c>
      <c r="N2056" t="s">
        <v>1432</v>
      </c>
      <c r="O2056" t="s">
        <v>1411</v>
      </c>
      <c r="P2056" t="s">
        <v>254</v>
      </c>
      <c r="Q2056" t="s">
        <v>1412</v>
      </c>
      <c r="R2056" t="s">
        <v>1412</v>
      </c>
      <c r="S2056" t="s">
        <v>1412</v>
      </c>
      <c r="T2056">
        <v>15000</v>
      </c>
      <c r="V2056">
        <v>3389.8</v>
      </c>
      <c r="W2056">
        <v>11641.7</v>
      </c>
    </row>
    <row r="2057" spans="1:23">
      <c r="A2057" t="s">
        <v>246</v>
      </c>
      <c r="B2057" t="s">
        <v>119</v>
      </c>
      <c r="C2057" t="s">
        <v>45</v>
      </c>
      <c r="D2057" t="s">
        <v>46</v>
      </c>
      <c r="E2057">
        <v>11749391</v>
      </c>
      <c r="F2057">
        <v>44874</v>
      </c>
      <c r="G2057" t="s">
        <v>913</v>
      </c>
      <c r="H2057" s="111">
        <v>44874</v>
      </c>
      <c r="I2057" t="s">
        <v>253</v>
      </c>
      <c r="K2057" t="s">
        <v>1408</v>
      </c>
      <c r="L2057" t="s">
        <v>1409</v>
      </c>
      <c r="N2057" t="s">
        <v>1421</v>
      </c>
      <c r="O2057" t="s">
        <v>1411</v>
      </c>
      <c r="P2057" t="s">
        <v>252</v>
      </c>
      <c r="Q2057" t="s">
        <v>1412</v>
      </c>
      <c r="R2057" t="s">
        <v>1412</v>
      </c>
      <c r="S2057" t="s">
        <v>1412</v>
      </c>
      <c r="T2057">
        <v>15000</v>
      </c>
      <c r="V2057">
        <v>849.16</v>
      </c>
      <c r="W2057">
        <v>1925.75</v>
      </c>
    </row>
    <row r="2058" spans="1:23">
      <c r="A2058" t="s">
        <v>246</v>
      </c>
      <c r="B2058" t="s">
        <v>119</v>
      </c>
      <c r="C2058" t="s">
        <v>45</v>
      </c>
      <c r="D2058" t="s">
        <v>46</v>
      </c>
      <c r="E2058">
        <v>11756266</v>
      </c>
      <c r="F2058">
        <v>44882</v>
      </c>
      <c r="G2058" t="s">
        <v>915</v>
      </c>
      <c r="H2058" s="111">
        <v>44883</v>
      </c>
      <c r="I2058" t="s">
        <v>282</v>
      </c>
      <c r="K2058" t="s">
        <v>1408</v>
      </c>
      <c r="L2058" t="s">
        <v>1409</v>
      </c>
      <c r="N2058" t="s">
        <v>1433</v>
      </c>
      <c r="O2058" t="s">
        <v>1411</v>
      </c>
      <c r="P2058" t="s">
        <v>252</v>
      </c>
      <c r="S2058" t="s">
        <v>1414</v>
      </c>
      <c r="T2058">
        <v>15000</v>
      </c>
    </row>
    <row r="2059" spans="1:23">
      <c r="A2059" t="s">
        <v>246</v>
      </c>
      <c r="B2059" t="s">
        <v>119</v>
      </c>
      <c r="C2059" t="s">
        <v>45</v>
      </c>
      <c r="D2059" t="s">
        <v>46</v>
      </c>
      <c r="E2059">
        <v>11791176</v>
      </c>
      <c r="F2059">
        <v>44888</v>
      </c>
      <c r="G2059" t="s">
        <v>917</v>
      </c>
      <c r="H2059" s="111">
        <v>44888</v>
      </c>
      <c r="I2059" t="s">
        <v>282</v>
      </c>
      <c r="K2059" t="s">
        <v>1408</v>
      </c>
      <c r="L2059" t="s">
        <v>1409</v>
      </c>
      <c r="N2059" t="s">
        <v>1431</v>
      </c>
      <c r="O2059" t="s">
        <v>1411</v>
      </c>
      <c r="P2059" t="s">
        <v>254</v>
      </c>
      <c r="S2059" t="s">
        <v>1414</v>
      </c>
      <c r="T2059">
        <v>15000</v>
      </c>
    </row>
    <row r="2060" spans="1:23">
      <c r="A2060" t="s">
        <v>246</v>
      </c>
      <c r="B2060" t="s">
        <v>82</v>
      </c>
      <c r="C2060" t="s">
        <v>264</v>
      </c>
      <c r="D2060" t="s">
        <v>54</v>
      </c>
      <c r="E2060">
        <v>11371671</v>
      </c>
      <c r="F2060">
        <v>44830</v>
      </c>
      <c r="G2060" t="s">
        <v>274</v>
      </c>
      <c r="H2060" s="111">
        <v>44830</v>
      </c>
      <c r="I2060" t="s">
        <v>282</v>
      </c>
      <c r="K2060" t="s">
        <v>1418</v>
      </c>
      <c r="L2060" t="s">
        <v>1438</v>
      </c>
      <c r="N2060" t="s">
        <v>1434</v>
      </c>
      <c r="O2060" t="s">
        <v>1411</v>
      </c>
      <c r="P2060" t="s">
        <v>254</v>
      </c>
      <c r="R2060" t="s">
        <v>1414</v>
      </c>
      <c r="S2060" t="s">
        <v>1414</v>
      </c>
      <c r="T2060">
        <v>15000</v>
      </c>
    </row>
    <row r="2061" spans="1:23">
      <c r="A2061" t="s">
        <v>246</v>
      </c>
      <c r="B2061" t="s">
        <v>82</v>
      </c>
      <c r="C2061" t="s">
        <v>264</v>
      </c>
      <c r="D2061" t="s">
        <v>54</v>
      </c>
      <c r="E2061">
        <v>11371671</v>
      </c>
      <c r="F2061">
        <v>44830</v>
      </c>
      <c r="G2061" t="s">
        <v>274</v>
      </c>
      <c r="H2061" s="111">
        <v>44830</v>
      </c>
      <c r="I2061" t="s">
        <v>282</v>
      </c>
      <c r="K2061" t="s">
        <v>1418</v>
      </c>
      <c r="L2061" t="s">
        <v>1409</v>
      </c>
      <c r="N2061" t="s">
        <v>1434</v>
      </c>
      <c r="O2061" t="s">
        <v>1411</v>
      </c>
      <c r="P2061" t="s">
        <v>254</v>
      </c>
      <c r="R2061" t="s">
        <v>1414</v>
      </c>
      <c r="S2061" t="s">
        <v>1414</v>
      </c>
      <c r="T2061">
        <v>15000</v>
      </c>
    </row>
    <row r="2062" spans="1:23">
      <c r="A2062" t="s">
        <v>246</v>
      </c>
      <c r="B2062" t="s">
        <v>82</v>
      </c>
      <c r="C2062" t="s">
        <v>264</v>
      </c>
      <c r="D2062" t="s">
        <v>54</v>
      </c>
      <c r="E2062">
        <v>11730966</v>
      </c>
      <c r="F2062">
        <v>44869</v>
      </c>
      <c r="G2062" t="s">
        <v>657</v>
      </c>
      <c r="H2062" s="111">
        <v>44872</v>
      </c>
      <c r="I2062" t="s">
        <v>282</v>
      </c>
      <c r="K2062" t="s">
        <v>1418</v>
      </c>
      <c r="L2062" t="s">
        <v>1438</v>
      </c>
      <c r="N2062" t="s">
        <v>1441</v>
      </c>
      <c r="O2062" t="s">
        <v>1411</v>
      </c>
      <c r="P2062" t="s">
        <v>254</v>
      </c>
      <c r="S2062" t="s">
        <v>1414</v>
      </c>
      <c r="T2062">
        <v>30000</v>
      </c>
    </row>
    <row r="2063" spans="1:23">
      <c r="A2063" t="s">
        <v>246</v>
      </c>
      <c r="B2063" t="s">
        <v>82</v>
      </c>
      <c r="C2063" t="s">
        <v>264</v>
      </c>
      <c r="D2063" t="s">
        <v>54</v>
      </c>
      <c r="E2063">
        <v>11730966</v>
      </c>
      <c r="F2063">
        <v>44869</v>
      </c>
      <c r="G2063" t="s">
        <v>657</v>
      </c>
      <c r="H2063" s="111">
        <v>44872</v>
      </c>
      <c r="I2063" t="s">
        <v>282</v>
      </c>
      <c r="K2063" t="s">
        <v>1418</v>
      </c>
      <c r="L2063" t="s">
        <v>1409</v>
      </c>
      <c r="N2063" t="s">
        <v>1441</v>
      </c>
      <c r="O2063" t="s">
        <v>1411</v>
      </c>
      <c r="P2063" t="s">
        <v>254</v>
      </c>
      <c r="S2063" t="s">
        <v>1414</v>
      </c>
      <c r="T2063">
        <v>30000</v>
      </c>
    </row>
    <row r="2064" spans="1:23">
      <c r="A2064" t="s">
        <v>246</v>
      </c>
      <c r="B2064" t="s">
        <v>82</v>
      </c>
      <c r="C2064" t="s">
        <v>264</v>
      </c>
      <c r="D2064" t="s">
        <v>54</v>
      </c>
      <c r="E2064">
        <v>11859898</v>
      </c>
      <c r="F2064">
        <v>44901</v>
      </c>
      <c r="G2064" t="s">
        <v>1007</v>
      </c>
      <c r="H2064" s="111">
        <v>44901</v>
      </c>
      <c r="I2064" t="s">
        <v>263</v>
      </c>
      <c r="K2064" t="s">
        <v>1408</v>
      </c>
      <c r="L2064" t="s">
        <v>1409</v>
      </c>
      <c r="N2064" t="s">
        <v>1433</v>
      </c>
      <c r="O2064" t="s">
        <v>1411</v>
      </c>
      <c r="P2064" t="s">
        <v>252</v>
      </c>
      <c r="Q2064" t="s">
        <v>1414</v>
      </c>
      <c r="R2064" t="s">
        <v>1414</v>
      </c>
      <c r="S2064" t="s">
        <v>1412</v>
      </c>
      <c r="T2064">
        <v>15000</v>
      </c>
    </row>
    <row r="2065" spans="1:23">
      <c r="A2065" t="s">
        <v>246</v>
      </c>
      <c r="B2065" t="s">
        <v>82</v>
      </c>
      <c r="C2065" t="s">
        <v>264</v>
      </c>
      <c r="D2065" t="s">
        <v>54</v>
      </c>
      <c r="E2065">
        <v>11869420</v>
      </c>
      <c r="F2065">
        <v>44903</v>
      </c>
      <c r="G2065" t="s">
        <v>1008</v>
      </c>
      <c r="H2065" s="111">
        <v>44903</v>
      </c>
      <c r="I2065" t="s">
        <v>263</v>
      </c>
      <c r="K2065" t="s">
        <v>1408</v>
      </c>
      <c r="L2065" t="s">
        <v>1409</v>
      </c>
      <c r="N2065" t="s">
        <v>1493</v>
      </c>
      <c r="O2065" t="s">
        <v>1411</v>
      </c>
      <c r="P2065" t="s">
        <v>254</v>
      </c>
      <c r="S2065" t="s">
        <v>1414</v>
      </c>
      <c r="T2065">
        <v>40000</v>
      </c>
    </row>
    <row r="2066" spans="1:23">
      <c r="A2066" t="s">
        <v>246</v>
      </c>
      <c r="B2066" t="s">
        <v>82</v>
      </c>
      <c r="C2066" t="s">
        <v>53</v>
      </c>
      <c r="D2066" t="s">
        <v>54</v>
      </c>
      <c r="E2066">
        <v>11311529</v>
      </c>
      <c r="F2066">
        <v>44845</v>
      </c>
      <c r="G2066" t="s">
        <v>275</v>
      </c>
      <c r="H2066" s="111">
        <v>44847</v>
      </c>
      <c r="I2066" t="s">
        <v>253</v>
      </c>
      <c r="K2066" t="s">
        <v>1418</v>
      </c>
      <c r="L2066" t="s">
        <v>1409</v>
      </c>
      <c r="N2066" t="s">
        <v>1443</v>
      </c>
      <c r="O2066" t="s">
        <v>1411</v>
      </c>
      <c r="P2066" t="s">
        <v>254</v>
      </c>
      <c r="Q2066" t="s">
        <v>1412</v>
      </c>
      <c r="R2066" t="s">
        <v>1412</v>
      </c>
      <c r="S2066" t="s">
        <v>1412</v>
      </c>
      <c r="T2066">
        <v>150000</v>
      </c>
      <c r="V2066">
        <v>123819.75</v>
      </c>
      <c r="W2066">
        <v>353784.68</v>
      </c>
    </row>
    <row r="2067" spans="1:23">
      <c r="A2067" t="s">
        <v>246</v>
      </c>
      <c r="B2067" t="s">
        <v>82</v>
      </c>
      <c r="C2067" t="s">
        <v>53</v>
      </c>
      <c r="D2067" t="s">
        <v>54</v>
      </c>
      <c r="E2067">
        <v>11434791</v>
      </c>
      <c r="F2067">
        <v>44820</v>
      </c>
      <c r="G2067" t="s">
        <v>276</v>
      </c>
      <c r="H2067" s="111">
        <v>44832</v>
      </c>
      <c r="I2067" t="s">
        <v>282</v>
      </c>
      <c r="K2067" t="s">
        <v>1408</v>
      </c>
      <c r="L2067" t="s">
        <v>1409</v>
      </c>
      <c r="N2067" t="s">
        <v>1423</v>
      </c>
      <c r="O2067" t="s">
        <v>1411</v>
      </c>
      <c r="P2067" t="s">
        <v>254</v>
      </c>
      <c r="Q2067" t="s">
        <v>1414</v>
      </c>
      <c r="R2067" t="s">
        <v>1414</v>
      </c>
      <c r="S2067" t="s">
        <v>1412</v>
      </c>
      <c r="T2067">
        <v>20000</v>
      </c>
    </row>
    <row r="2068" spans="1:23">
      <c r="A2068" t="s">
        <v>246</v>
      </c>
      <c r="B2068" t="s">
        <v>82</v>
      </c>
      <c r="C2068" t="s">
        <v>53</v>
      </c>
      <c r="D2068" t="s">
        <v>54</v>
      </c>
      <c r="E2068">
        <v>11870089</v>
      </c>
      <c r="F2068">
        <v>44903</v>
      </c>
      <c r="G2068" t="s">
        <v>1009</v>
      </c>
      <c r="H2068" s="111">
        <v>44903</v>
      </c>
      <c r="I2068" t="s">
        <v>253</v>
      </c>
      <c r="K2068" t="s">
        <v>1418</v>
      </c>
      <c r="L2068" t="s">
        <v>1409</v>
      </c>
      <c r="N2068" t="s">
        <v>1425</v>
      </c>
      <c r="O2068" t="s">
        <v>1411</v>
      </c>
      <c r="P2068" t="s">
        <v>254</v>
      </c>
      <c r="Q2068" t="s">
        <v>1412</v>
      </c>
      <c r="R2068" t="s">
        <v>1412</v>
      </c>
      <c r="S2068" t="s">
        <v>1412</v>
      </c>
      <c r="T2068">
        <v>30000</v>
      </c>
      <c r="V2068">
        <v>1913.47</v>
      </c>
      <c r="W2068">
        <v>6683.38</v>
      </c>
    </row>
    <row r="2069" spans="1:23">
      <c r="A2069" t="s">
        <v>246</v>
      </c>
      <c r="B2069" t="s">
        <v>82</v>
      </c>
      <c r="C2069" t="s">
        <v>277</v>
      </c>
      <c r="D2069" t="s">
        <v>54</v>
      </c>
      <c r="E2069">
        <v>11608188</v>
      </c>
      <c r="F2069">
        <v>44847</v>
      </c>
      <c r="G2069" t="s">
        <v>278</v>
      </c>
      <c r="H2069" s="111">
        <v>44847</v>
      </c>
      <c r="I2069" t="s">
        <v>282</v>
      </c>
      <c r="K2069" t="s">
        <v>1408</v>
      </c>
      <c r="L2069" t="s">
        <v>1438</v>
      </c>
      <c r="N2069" t="s">
        <v>1431</v>
      </c>
      <c r="O2069" t="s">
        <v>1411</v>
      </c>
      <c r="P2069" t="s">
        <v>252</v>
      </c>
      <c r="R2069" t="s">
        <v>1414</v>
      </c>
      <c r="S2069" t="s">
        <v>1412</v>
      </c>
      <c r="T2069">
        <v>15000</v>
      </c>
    </row>
    <row r="2070" spans="1:23">
      <c r="A2070" t="s">
        <v>246</v>
      </c>
      <c r="B2070" t="s">
        <v>82</v>
      </c>
      <c r="C2070" t="s">
        <v>277</v>
      </c>
      <c r="D2070" t="s">
        <v>54</v>
      </c>
      <c r="E2070">
        <v>11608188</v>
      </c>
      <c r="F2070">
        <v>44847</v>
      </c>
      <c r="G2070" t="s">
        <v>278</v>
      </c>
      <c r="H2070" s="111">
        <v>44847</v>
      </c>
      <c r="I2070" t="s">
        <v>282</v>
      </c>
      <c r="K2070" t="s">
        <v>1408</v>
      </c>
      <c r="L2070" t="s">
        <v>1409</v>
      </c>
      <c r="N2070" t="s">
        <v>1431</v>
      </c>
      <c r="O2070" t="s">
        <v>1411</v>
      </c>
      <c r="P2070" t="s">
        <v>252</v>
      </c>
      <c r="R2070" t="s">
        <v>1414</v>
      </c>
      <c r="S2070" t="s">
        <v>1412</v>
      </c>
      <c r="T2070">
        <v>15000</v>
      </c>
    </row>
    <row r="2071" spans="1:23">
      <c r="A2071" t="s">
        <v>246</v>
      </c>
      <c r="B2071" t="s">
        <v>110</v>
      </c>
      <c r="C2071" t="s">
        <v>57</v>
      </c>
      <c r="D2071" t="s">
        <v>58</v>
      </c>
      <c r="E2071">
        <v>11482433</v>
      </c>
      <c r="F2071">
        <v>44826</v>
      </c>
      <c r="G2071" t="s">
        <v>301</v>
      </c>
      <c r="H2071" s="111">
        <v>44826</v>
      </c>
      <c r="I2071" t="s">
        <v>253</v>
      </c>
      <c r="K2071" t="s">
        <v>1408</v>
      </c>
      <c r="L2071" t="s">
        <v>1409</v>
      </c>
      <c r="N2071" t="s">
        <v>1410</v>
      </c>
      <c r="O2071" t="s">
        <v>1411</v>
      </c>
      <c r="P2071" t="s">
        <v>252</v>
      </c>
      <c r="Q2071" t="s">
        <v>1412</v>
      </c>
      <c r="R2071" t="s">
        <v>1412</v>
      </c>
      <c r="S2071" t="s">
        <v>1412</v>
      </c>
      <c r="T2071">
        <v>10000</v>
      </c>
      <c r="V2071">
        <v>3427.88</v>
      </c>
      <c r="W2071">
        <v>9637</v>
      </c>
    </row>
    <row r="2072" spans="1:23">
      <c r="A2072" t="s">
        <v>246</v>
      </c>
      <c r="B2072" t="s">
        <v>98</v>
      </c>
      <c r="C2072" t="s">
        <v>264</v>
      </c>
      <c r="D2072" t="s">
        <v>54</v>
      </c>
      <c r="E2072">
        <v>688794</v>
      </c>
      <c r="F2072">
        <v>44818</v>
      </c>
      <c r="G2072" t="s">
        <v>266</v>
      </c>
      <c r="H2072" s="111">
        <v>44819</v>
      </c>
      <c r="I2072" t="s">
        <v>282</v>
      </c>
      <c r="K2072" t="s">
        <v>1418</v>
      </c>
      <c r="L2072" t="s">
        <v>1438</v>
      </c>
      <c r="N2072" t="s">
        <v>1419</v>
      </c>
      <c r="O2072" t="s">
        <v>1411</v>
      </c>
      <c r="P2072" t="s">
        <v>254</v>
      </c>
      <c r="S2072" t="s">
        <v>1414</v>
      </c>
      <c r="T2072">
        <v>10000</v>
      </c>
    </row>
    <row r="2073" spans="1:23">
      <c r="A2073" t="s">
        <v>246</v>
      </c>
      <c r="B2073" t="s">
        <v>98</v>
      </c>
      <c r="C2073" t="s">
        <v>264</v>
      </c>
      <c r="D2073" t="s">
        <v>54</v>
      </c>
      <c r="E2073">
        <v>688794</v>
      </c>
      <c r="F2073">
        <v>44818</v>
      </c>
      <c r="G2073" t="s">
        <v>266</v>
      </c>
      <c r="H2073" s="111">
        <v>44819</v>
      </c>
      <c r="I2073" t="s">
        <v>282</v>
      </c>
      <c r="K2073" t="s">
        <v>1418</v>
      </c>
      <c r="L2073" t="s">
        <v>1409</v>
      </c>
      <c r="N2073" t="s">
        <v>1419</v>
      </c>
      <c r="O2073" t="s">
        <v>1411</v>
      </c>
      <c r="P2073" t="s">
        <v>254</v>
      </c>
      <c r="S2073" t="s">
        <v>1414</v>
      </c>
      <c r="T2073">
        <v>10000</v>
      </c>
    </row>
    <row r="2074" spans="1:23">
      <c r="A2074" t="s">
        <v>246</v>
      </c>
      <c r="B2074" t="s">
        <v>98</v>
      </c>
      <c r="C2074" t="s">
        <v>264</v>
      </c>
      <c r="D2074" t="s">
        <v>54</v>
      </c>
      <c r="E2074">
        <v>11465024</v>
      </c>
      <c r="F2074">
        <v>44824</v>
      </c>
      <c r="G2074" t="s">
        <v>267</v>
      </c>
      <c r="H2074" s="111">
        <v>44826</v>
      </c>
      <c r="I2074" t="s">
        <v>253</v>
      </c>
      <c r="K2074" t="s">
        <v>1408</v>
      </c>
      <c r="L2074" t="s">
        <v>1409</v>
      </c>
      <c r="N2074" t="s">
        <v>1421</v>
      </c>
      <c r="O2074" t="s">
        <v>1411</v>
      </c>
      <c r="P2074" t="s">
        <v>254</v>
      </c>
      <c r="Q2074" t="s">
        <v>1412</v>
      </c>
      <c r="R2074" t="s">
        <v>1412</v>
      </c>
      <c r="S2074" t="s">
        <v>1412</v>
      </c>
      <c r="T2074">
        <v>15000</v>
      </c>
      <c r="V2074">
        <v>2201.02</v>
      </c>
      <c r="W2074">
        <v>10882.04</v>
      </c>
    </row>
    <row r="2075" spans="1:23">
      <c r="A2075" t="s">
        <v>246</v>
      </c>
      <c r="B2075" t="s">
        <v>98</v>
      </c>
      <c r="C2075" t="s">
        <v>264</v>
      </c>
      <c r="D2075" t="s">
        <v>54</v>
      </c>
      <c r="E2075">
        <v>11519763</v>
      </c>
      <c r="F2075">
        <v>44831</v>
      </c>
      <c r="G2075" t="s">
        <v>269</v>
      </c>
      <c r="H2075" s="111">
        <v>44832</v>
      </c>
      <c r="I2075" t="s">
        <v>282</v>
      </c>
      <c r="K2075" t="s">
        <v>1418</v>
      </c>
      <c r="L2075" t="s">
        <v>1409</v>
      </c>
      <c r="N2075" t="s">
        <v>1422</v>
      </c>
      <c r="O2075" t="s">
        <v>1411</v>
      </c>
      <c r="P2075" t="s">
        <v>254</v>
      </c>
      <c r="S2075" t="s">
        <v>1414</v>
      </c>
      <c r="T2075">
        <v>15000</v>
      </c>
    </row>
    <row r="2076" spans="1:23">
      <c r="A2076" t="s">
        <v>246</v>
      </c>
      <c r="B2076" t="s">
        <v>98</v>
      </c>
      <c r="C2076" t="s">
        <v>53</v>
      </c>
      <c r="D2076" t="s">
        <v>54</v>
      </c>
      <c r="E2076">
        <v>11573177</v>
      </c>
      <c r="F2076">
        <v>44839</v>
      </c>
      <c r="G2076" t="s">
        <v>270</v>
      </c>
      <c r="H2076" s="111">
        <v>44839</v>
      </c>
      <c r="I2076" t="s">
        <v>263</v>
      </c>
      <c r="K2076" t="s">
        <v>1408</v>
      </c>
      <c r="L2076" t="s">
        <v>1409</v>
      </c>
      <c r="N2076" t="s">
        <v>1426</v>
      </c>
      <c r="O2076" t="s">
        <v>1411</v>
      </c>
      <c r="P2076" t="s">
        <v>252</v>
      </c>
      <c r="T2076">
        <v>15000</v>
      </c>
    </row>
    <row r="2077" spans="1:23">
      <c r="A2077" t="s">
        <v>246</v>
      </c>
      <c r="B2077" t="s">
        <v>98</v>
      </c>
      <c r="C2077" t="s">
        <v>53</v>
      </c>
      <c r="D2077" t="s">
        <v>54</v>
      </c>
      <c r="E2077">
        <v>11673711</v>
      </c>
      <c r="F2077">
        <v>44859</v>
      </c>
      <c r="G2077" t="s">
        <v>590</v>
      </c>
      <c r="H2077" s="111">
        <v>44859</v>
      </c>
      <c r="I2077" t="s">
        <v>253</v>
      </c>
      <c r="K2077" t="s">
        <v>1418</v>
      </c>
      <c r="L2077" t="s">
        <v>1409</v>
      </c>
      <c r="N2077" t="s">
        <v>1420</v>
      </c>
      <c r="O2077" t="s">
        <v>1411</v>
      </c>
      <c r="P2077" t="s">
        <v>254</v>
      </c>
      <c r="Q2077" t="s">
        <v>1412</v>
      </c>
      <c r="R2077" t="s">
        <v>1412</v>
      </c>
      <c r="S2077" t="s">
        <v>1412</v>
      </c>
      <c r="T2077">
        <v>90000</v>
      </c>
      <c r="V2077">
        <v>15.7</v>
      </c>
      <c r="W2077">
        <v>32571.360000000001</v>
      </c>
    </row>
    <row r="2078" spans="1:23">
      <c r="A2078" t="s">
        <v>246</v>
      </c>
      <c r="B2078" t="s">
        <v>98</v>
      </c>
      <c r="C2078" t="s">
        <v>53</v>
      </c>
      <c r="D2078" t="s">
        <v>54</v>
      </c>
      <c r="E2078">
        <v>11682684</v>
      </c>
      <c r="F2078">
        <v>44860</v>
      </c>
      <c r="G2078" t="s">
        <v>617</v>
      </c>
      <c r="H2078" s="111">
        <v>44860</v>
      </c>
      <c r="I2078" t="s">
        <v>282</v>
      </c>
      <c r="K2078" t="s">
        <v>1408</v>
      </c>
      <c r="L2078" t="s">
        <v>1409</v>
      </c>
      <c r="N2078" t="s">
        <v>1425</v>
      </c>
      <c r="O2078" t="s">
        <v>1411</v>
      </c>
      <c r="P2078" t="s">
        <v>254</v>
      </c>
      <c r="S2078" t="s">
        <v>1414</v>
      </c>
      <c r="T2078">
        <v>40000</v>
      </c>
    </row>
    <row r="2079" spans="1:23">
      <c r="A2079" t="s">
        <v>246</v>
      </c>
      <c r="B2079" t="s">
        <v>1531</v>
      </c>
      <c r="C2079" t="s">
        <v>247</v>
      </c>
      <c r="D2079" t="s">
        <v>54</v>
      </c>
      <c r="E2079">
        <v>12067681</v>
      </c>
      <c r="F2079">
        <v>44957</v>
      </c>
      <c r="G2079" t="s">
        <v>1532</v>
      </c>
      <c r="H2079" s="111">
        <v>44957</v>
      </c>
      <c r="I2079" t="s">
        <v>282</v>
      </c>
      <c r="K2079" t="s">
        <v>1408</v>
      </c>
      <c r="L2079" t="s">
        <v>1409</v>
      </c>
      <c r="N2079" t="s">
        <v>1447</v>
      </c>
      <c r="O2079" t="s">
        <v>1411</v>
      </c>
      <c r="P2079" t="s">
        <v>252</v>
      </c>
      <c r="T2079">
        <v>35000</v>
      </c>
    </row>
    <row r="2080" spans="1:23">
      <c r="A2080" t="s">
        <v>246</v>
      </c>
      <c r="B2080" t="s">
        <v>1531</v>
      </c>
      <c r="C2080" t="s">
        <v>247</v>
      </c>
      <c r="D2080" t="s">
        <v>54</v>
      </c>
      <c r="E2080">
        <v>12100617</v>
      </c>
      <c r="F2080">
        <v>44964</v>
      </c>
      <c r="G2080" t="s">
        <v>2388</v>
      </c>
      <c r="H2080" s="111">
        <v>44966</v>
      </c>
      <c r="I2080" t="s">
        <v>263</v>
      </c>
      <c r="K2080" t="s">
        <v>1408</v>
      </c>
      <c r="L2080" t="s">
        <v>1409</v>
      </c>
      <c r="N2080" t="s">
        <v>1489</v>
      </c>
      <c r="O2080" t="s">
        <v>1411</v>
      </c>
      <c r="P2080" t="s">
        <v>252</v>
      </c>
      <c r="S2080" t="s">
        <v>1414</v>
      </c>
      <c r="T2080">
        <v>20000</v>
      </c>
    </row>
    <row r="2081" spans="1:23">
      <c r="A2081" t="s">
        <v>246</v>
      </c>
      <c r="B2081" t="s">
        <v>1531</v>
      </c>
      <c r="C2081" t="s">
        <v>247</v>
      </c>
      <c r="D2081" t="s">
        <v>54</v>
      </c>
      <c r="E2081">
        <v>12105159</v>
      </c>
      <c r="F2081">
        <v>44965</v>
      </c>
      <c r="G2081" t="s">
        <v>3166</v>
      </c>
      <c r="H2081" s="111">
        <v>44998</v>
      </c>
      <c r="I2081" t="s">
        <v>263</v>
      </c>
      <c r="K2081" t="s">
        <v>1408</v>
      </c>
      <c r="L2081" t="s">
        <v>1409</v>
      </c>
      <c r="N2081" t="s">
        <v>1433</v>
      </c>
      <c r="O2081" t="s">
        <v>1411</v>
      </c>
      <c r="P2081" t="s">
        <v>252</v>
      </c>
      <c r="R2081" t="s">
        <v>1414</v>
      </c>
      <c r="S2081" t="s">
        <v>1412</v>
      </c>
      <c r="T2081">
        <v>30000</v>
      </c>
    </row>
    <row r="2082" spans="1:23">
      <c r="A2082" t="s">
        <v>246</v>
      </c>
      <c r="B2082" t="s">
        <v>1531</v>
      </c>
      <c r="C2082" t="s">
        <v>247</v>
      </c>
      <c r="D2082" t="s">
        <v>54</v>
      </c>
      <c r="E2082">
        <v>12105345</v>
      </c>
      <c r="F2082">
        <v>44998</v>
      </c>
      <c r="G2082" t="s">
        <v>3167</v>
      </c>
      <c r="H2082" s="111">
        <v>44998</v>
      </c>
      <c r="I2082" t="s">
        <v>253</v>
      </c>
      <c r="K2082" t="s">
        <v>1408</v>
      </c>
      <c r="L2082" t="s">
        <v>1409</v>
      </c>
      <c r="N2082" t="s">
        <v>1485</v>
      </c>
      <c r="O2082" t="s">
        <v>1411</v>
      </c>
      <c r="P2082" t="s">
        <v>252</v>
      </c>
      <c r="Q2082" t="s">
        <v>1412</v>
      </c>
      <c r="R2082" t="s">
        <v>1412</v>
      </c>
      <c r="S2082" t="s">
        <v>1412</v>
      </c>
      <c r="T2082">
        <v>35000</v>
      </c>
      <c r="V2082">
        <v>1359.56</v>
      </c>
      <c r="W2082">
        <v>3857.65</v>
      </c>
    </row>
    <row r="2083" spans="1:23">
      <c r="A2083" t="s">
        <v>246</v>
      </c>
      <c r="B2083" t="s">
        <v>1531</v>
      </c>
      <c r="C2083" t="s">
        <v>247</v>
      </c>
      <c r="D2083" t="s">
        <v>54</v>
      </c>
      <c r="E2083">
        <v>12141863</v>
      </c>
      <c r="F2083">
        <v>44974</v>
      </c>
      <c r="G2083" t="s">
        <v>2389</v>
      </c>
      <c r="H2083" s="111">
        <v>44974</v>
      </c>
      <c r="I2083" t="s">
        <v>263</v>
      </c>
      <c r="K2083" t="s">
        <v>1408</v>
      </c>
      <c r="L2083" t="s">
        <v>1409</v>
      </c>
      <c r="N2083" t="s">
        <v>1413</v>
      </c>
      <c r="O2083" t="s">
        <v>1411</v>
      </c>
      <c r="P2083" t="s">
        <v>254</v>
      </c>
      <c r="S2083" t="s">
        <v>1414</v>
      </c>
      <c r="T2083">
        <v>30000</v>
      </c>
    </row>
    <row r="2084" spans="1:23">
      <c r="A2084" t="s">
        <v>246</v>
      </c>
      <c r="B2084" t="s">
        <v>1531</v>
      </c>
      <c r="C2084" t="s">
        <v>247</v>
      </c>
      <c r="D2084" t="s">
        <v>54</v>
      </c>
      <c r="E2084">
        <v>12248000</v>
      </c>
      <c r="F2084">
        <v>45002</v>
      </c>
      <c r="G2084" t="s">
        <v>3168</v>
      </c>
      <c r="H2084" s="111">
        <v>45002</v>
      </c>
      <c r="I2084" t="s">
        <v>263</v>
      </c>
      <c r="K2084" t="s">
        <v>1408</v>
      </c>
      <c r="L2084" t="s">
        <v>1409</v>
      </c>
      <c r="N2084" t="s">
        <v>1439</v>
      </c>
      <c r="O2084" t="s">
        <v>1411</v>
      </c>
      <c r="P2084" t="s">
        <v>252</v>
      </c>
      <c r="S2084" t="s">
        <v>1414</v>
      </c>
      <c r="T2084">
        <v>49000</v>
      </c>
    </row>
    <row r="2085" spans="1:23">
      <c r="A2085" t="s">
        <v>246</v>
      </c>
      <c r="B2085" t="s">
        <v>1531</v>
      </c>
      <c r="C2085" t="s">
        <v>247</v>
      </c>
      <c r="D2085" t="s">
        <v>54</v>
      </c>
      <c r="E2085">
        <v>12272634</v>
      </c>
      <c r="F2085">
        <v>45009</v>
      </c>
      <c r="G2085" t="s">
        <v>3169</v>
      </c>
      <c r="H2085" s="111">
        <v>45015</v>
      </c>
      <c r="I2085" t="s">
        <v>282</v>
      </c>
      <c r="K2085" t="s">
        <v>1408</v>
      </c>
      <c r="L2085" t="s">
        <v>1409</v>
      </c>
      <c r="N2085" t="s">
        <v>1431</v>
      </c>
      <c r="O2085" t="s">
        <v>1411</v>
      </c>
      <c r="P2085" t="s">
        <v>252</v>
      </c>
      <c r="S2085" t="s">
        <v>1414</v>
      </c>
      <c r="T2085">
        <v>45000</v>
      </c>
    </row>
    <row r="2086" spans="1:23">
      <c r="A2086" t="s">
        <v>246</v>
      </c>
      <c r="B2086" t="s">
        <v>1531</v>
      </c>
      <c r="C2086" t="s">
        <v>247</v>
      </c>
      <c r="D2086" t="s">
        <v>54</v>
      </c>
      <c r="E2086">
        <v>12277010</v>
      </c>
      <c r="F2086">
        <v>45010</v>
      </c>
      <c r="G2086" t="s">
        <v>3170</v>
      </c>
      <c r="H2086" s="111">
        <v>45010</v>
      </c>
      <c r="I2086" t="s">
        <v>282</v>
      </c>
      <c r="K2086" t="s">
        <v>1408</v>
      </c>
      <c r="L2086" t="s">
        <v>1409</v>
      </c>
      <c r="N2086" t="s">
        <v>1432</v>
      </c>
      <c r="O2086" t="s">
        <v>1411</v>
      </c>
      <c r="P2086" t="s">
        <v>252</v>
      </c>
      <c r="S2086" t="s">
        <v>1414</v>
      </c>
      <c r="T2086">
        <v>49000</v>
      </c>
    </row>
    <row r="2087" spans="1:23">
      <c r="A2087" t="s">
        <v>246</v>
      </c>
      <c r="B2087" t="s">
        <v>1531</v>
      </c>
      <c r="C2087" t="s">
        <v>57</v>
      </c>
      <c r="D2087" t="s">
        <v>58</v>
      </c>
      <c r="E2087">
        <v>476727</v>
      </c>
      <c r="F2087">
        <v>44985</v>
      </c>
      <c r="G2087" t="s">
        <v>2390</v>
      </c>
      <c r="H2087" s="111">
        <v>44985</v>
      </c>
      <c r="I2087" t="s">
        <v>263</v>
      </c>
      <c r="K2087" t="s">
        <v>1408</v>
      </c>
      <c r="L2087" t="s">
        <v>1409</v>
      </c>
      <c r="N2087" t="s">
        <v>1474</v>
      </c>
      <c r="O2087" t="s">
        <v>1411</v>
      </c>
      <c r="P2087" t="s">
        <v>254</v>
      </c>
      <c r="S2087" t="s">
        <v>1414</v>
      </c>
      <c r="T2087">
        <v>40000</v>
      </c>
    </row>
    <row r="2088" spans="1:23">
      <c r="A2088" t="s">
        <v>246</v>
      </c>
      <c r="B2088" t="s">
        <v>1531</v>
      </c>
      <c r="C2088" t="s">
        <v>57</v>
      </c>
      <c r="D2088" t="s">
        <v>58</v>
      </c>
      <c r="E2088">
        <v>9917634</v>
      </c>
      <c r="F2088">
        <v>44987</v>
      </c>
      <c r="G2088" t="s">
        <v>3172</v>
      </c>
      <c r="H2088" s="111">
        <v>44987</v>
      </c>
      <c r="I2088" t="s">
        <v>253</v>
      </c>
      <c r="K2088" t="s">
        <v>1418</v>
      </c>
      <c r="L2088" t="s">
        <v>1409</v>
      </c>
      <c r="N2088" t="s">
        <v>1447</v>
      </c>
      <c r="O2088" t="s">
        <v>1411</v>
      </c>
      <c r="P2088" t="s">
        <v>254</v>
      </c>
      <c r="Q2088" t="s">
        <v>1412</v>
      </c>
      <c r="R2088" t="s">
        <v>1412</v>
      </c>
      <c r="S2088" t="s">
        <v>1412</v>
      </c>
      <c r="T2088">
        <v>50000</v>
      </c>
      <c r="V2088">
        <v>1044.78</v>
      </c>
      <c r="W2088">
        <v>1741.85</v>
      </c>
    </row>
    <row r="2089" spans="1:23">
      <c r="A2089" t="s">
        <v>246</v>
      </c>
      <c r="B2089" t="s">
        <v>1531</v>
      </c>
      <c r="C2089" t="s">
        <v>57</v>
      </c>
      <c r="D2089" t="s">
        <v>58</v>
      </c>
      <c r="E2089">
        <v>12028903</v>
      </c>
      <c r="F2089">
        <v>44946</v>
      </c>
      <c r="G2089" t="s">
        <v>2391</v>
      </c>
      <c r="H2089" s="111">
        <v>44970</v>
      </c>
      <c r="I2089" t="s">
        <v>263</v>
      </c>
      <c r="K2089" t="s">
        <v>1408</v>
      </c>
      <c r="L2089" t="s">
        <v>1409</v>
      </c>
      <c r="N2089" t="s">
        <v>1433</v>
      </c>
      <c r="O2089" t="s">
        <v>1411</v>
      </c>
      <c r="P2089" t="s">
        <v>254</v>
      </c>
      <c r="S2089" t="s">
        <v>1414</v>
      </c>
      <c r="T2089">
        <v>50000</v>
      </c>
    </row>
    <row r="2090" spans="1:23">
      <c r="A2090" t="s">
        <v>246</v>
      </c>
      <c r="B2090" t="s">
        <v>1531</v>
      </c>
      <c r="C2090" t="s">
        <v>57</v>
      </c>
      <c r="D2090" t="s">
        <v>58</v>
      </c>
      <c r="E2090">
        <v>12044253</v>
      </c>
      <c r="F2090">
        <v>44970</v>
      </c>
      <c r="G2090" t="s">
        <v>3173</v>
      </c>
      <c r="H2090" s="111">
        <v>44988</v>
      </c>
      <c r="I2090" t="s">
        <v>263</v>
      </c>
      <c r="K2090" t="s">
        <v>1408</v>
      </c>
      <c r="L2090" t="s">
        <v>1409</v>
      </c>
      <c r="N2090" t="s">
        <v>1421</v>
      </c>
      <c r="O2090" t="s">
        <v>1411</v>
      </c>
      <c r="P2090" t="s">
        <v>254</v>
      </c>
      <c r="S2090" t="s">
        <v>1414</v>
      </c>
      <c r="T2090">
        <v>35000</v>
      </c>
    </row>
    <row r="2091" spans="1:23">
      <c r="A2091" t="s">
        <v>246</v>
      </c>
      <c r="B2091" t="s">
        <v>1531</v>
      </c>
      <c r="C2091" t="s">
        <v>57</v>
      </c>
      <c r="D2091" t="s">
        <v>58</v>
      </c>
      <c r="E2091">
        <v>12053687</v>
      </c>
      <c r="F2091">
        <v>44953</v>
      </c>
      <c r="G2091" t="s">
        <v>1534</v>
      </c>
      <c r="H2091" s="111">
        <v>44953</v>
      </c>
      <c r="I2091" t="s">
        <v>253</v>
      </c>
      <c r="K2091" t="s">
        <v>1408</v>
      </c>
      <c r="L2091" t="s">
        <v>1409</v>
      </c>
      <c r="N2091" t="s">
        <v>1446</v>
      </c>
      <c r="O2091" t="s">
        <v>1411</v>
      </c>
      <c r="P2091" t="s">
        <v>254</v>
      </c>
      <c r="Q2091" t="s">
        <v>1412</v>
      </c>
      <c r="R2091" t="s">
        <v>1412</v>
      </c>
      <c r="S2091" t="s">
        <v>1412</v>
      </c>
      <c r="T2091">
        <v>35000</v>
      </c>
      <c r="V2091">
        <v>10941.23</v>
      </c>
      <c r="W2091">
        <v>29642.68</v>
      </c>
    </row>
    <row r="2092" spans="1:23">
      <c r="A2092" t="s">
        <v>246</v>
      </c>
      <c r="B2092" t="s">
        <v>1531</v>
      </c>
      <c r="C2092" t="s">
        <v>57</v>
      </c>
      <c r="D2092" t="s">
        <v>58</v>
      </c>
      <c r="E2092">
        <v>12066983</v>
      </c>
      <c r="F2092">
        <v>44957</v>
      </c>
      <c r="G2092" t="s">
        <v>1536</v>
      </c>
      <c r="H2092" s="111">
        <v>44957</v>
      </c>
      <c r="I2092" t="s">
        <v>263</v>
      </c>
      <c r="K2092" t="s">
        <v>1408</v>
      </c>
      <c r="L2092" t="s">
        <v>1409</v>
      </c>
      <c r="N2092" t="s">
        <v>1421</v>
      </c>
      <c r="O2092" t="s">
        <v>1411</v>
      </c>
      <c r="P2092" t="s">
        <v>252</v>
      </c>
      <c r="Q2092" t="s">
        <v>1414</v>
      </c>
      <c r="R2092" t="s">
        <v>1414</v>
      </c>
      <c r="S2092" t="s">
        <v>1412</v>
      </c>
      <c r="T2092">
        <v>35000</v>
      </c>
    </row>
    <row r="2093" spans="1:23">
      <c r="A2093" t="s">
        <v>246</v>
      </c>
      <c r="B2093" t="s">
        <v>1531</v>
      </c>
      <c r="C2093" t="s">
        <v>57</v>
      </c>
      <c r="D2093" t="s">
        <v>58</v>
      </c>
      <c r="E2093">
        <v>12090960</v>
      </c>
      <c r="F2093">
        <v>44960</v>
      </c>
      <c r="G2093" t="s">
        <v>2392</v>
      </c>
      <c r="H2093" s="111">
        <v>44972</v>
      </c>
      <c r="I2093" t="s">
        <v>263</v>
      </c>
      <c r="K2093" t="s">
        <v>1408</v>
      </c>
      <c r="L2093" t="s">
        <v>1409</v>
      </c>
      <c r="N2093" t="s">
        <v>1444</v>
      </c>
      <c r="O2093" t="s">
        <v>1411</v>
      </c>
      <c r="P2093" t="s">
        <v>252</v>
      </c>
      <c r="Q2093" t="s">
        <v>1414</v>
      </c>
      <c r="R2093" t="s">
        <v>1414</v>
      </c>
      <c r="S2093" t="s">
        <v>1412</v>
      </c>
      <c r="T2093">
        <v>50000</v>
      </c>
    </row>
    <row r="2094" spans="1:23">
      <c r="A2094" t="s">
        <v>246</v>
      </c>
      <c r="B2094" t="s">
        <v>1531</v>
      </c>
      <c r="C2094" t="s">
        <v>57</v>
      </c>
      <c r="D2094" t="s">
        <v>58</v>
      </c>
      <c r="E2094">
        <v>12111250</v>
      </c>
      <c r="F2094">
        <v>44971</v>
      </c>
      <c r="G2094" t="s">
        <v>2393</v>
      </c>
      <c r="H2094" s="111">
        <v>44973</v>
      </c>
      <c r="I2094" t="s">
        <v>253</v>
      </c>
      <c r="K2094" t="s">
        <v>1430</v>
      </c>
      <c r="L2094" t="s">
        <v>1409</v>
      </c>
      <c r="N2094" t="s">
        <v>1485</v>
      </c>
      <c r="O2094" t="s">
        <v>1411</v>
      </c>
      <c r="P2094" t="s">
        <v>254</v>
      </c>
      <c r="Q2094" t="s">
        <v>1412</v>
      </c>
      <c r="R2094" t="s">
        <v>1412</v>
      </c>
      <c r="S2094" t="s">
        <v>1412</v>
      </c>
      <c r="T2094">
        <v>30000</v>
      </c>
      <c r="V2094">
        <v>204.72</v>
      </c>
      <c r="W2094">
        <v>277</v>
      </c>
    </row>
    <row r="2095" spans="1:23">
      <c r="A2095" t="s">
        <v>246</v>
      </c>
      <c r="B2095" t="s">
        <v>1531</v>
      </c>
      <c r="C2095" t="s">
        <v>57</v>
      </c>
      <c r="D2095" t="s">
        <v>58</v>
      </c>
      <c r="E2095">
        <v>12111728</v>
      </c>
      <c r="F2095">
        <v>44966</v>
      </c>
      <c r="G2095" t="s">
        <v>2394</v>
      </c>
      <c r="H2095" s="111">
        <v>44972</v>
      </c>
      <c r="I2095" t="s">
        <v>253</v>
      </c>
      <c r="K2095" t="s">
        <v>1408</v>
      </c>
      <c r="L2095" t="s">
        <v>1409</v>
      </c>
      <c r="N2095" t="s">
        <v>1421</v>
      </c>
      <c r="O2095" t="s">
        <v>1411</v>
      </c>
      <c r="P2095" t="s">
        <v>254</v>
      </c>
      <c r="Q2095" t="s">
        <v>1412</v>
      </c>
      <c r="R2095" t="s">
        <v>1412</v>
      </c>
      <c r="S2095" t="s">
        <v>1412</v>
      </c>
      <c r="T2095">
        <v>15000</v>
      </c>
      <c r="V2095">
        <v>2846.15</v>
      </c>
      <c r="W2095">
        <v>9393.7000000000007</v>
      </c>
    </row>
    <row r="2096" spans="1:23">
      <c r="A2096" t="s">
        <v>246</v>
      </c>
      <c r="B2096" t="s">
        <v>1531</v>
      </c>
      <c r="C2096" t="s">
        <v>57</v>
      </c>
      <c r="D2096" t="s">
        <v>58</v>
      </c>
      <c r="E2096">
        <v>12126424</v>
      </c>
      <c r="F2096">
        <v>44971</v>
      </c>
      <c r="G2096" t="s">
        <v>2396</v>
      </c>
      <c r="H2096" s="111">
        <v>44971</v>
      </c>
      <c r="I2096" t="s">
        <v>253</v>
      </c>
      <c r="K2096" t="s">
        <v>1418</v>
      </c>
      <c r="L2096" t="s">
        <v>1409</v>
      </c>
      <c r="N2096" t="s">
        <v>1431</v>
      </c>
      <c r="O2096" t="s">
        <v>1411</v>
      </c>
      <c r="P2096" t="s">
        <v>252</v>
      </c>
      <c r="Q2096" t="s">
        <v>1412</v>
      </c>
      <c r="R2096" t="s">
        <v>1412</v>
      </c>
      <c r="S2096" t="s">
        <v>1412</v>
      </c>
      <c r="T2096">
        <v>30000</v>
      </c>
      <c r="V2096">
        <v>1869.59</v>
      </c>
      <c r="W2096">
        <v>3132</v>
      </c>
    </row>
    <row r="2097" spans="1:23">
      <c r="A2097" t="s">
        <v>246</v>
      </c>
      <c r="B2097" t="s">
        <v>1531</v>
      </c>
      <c r="C2097" t="s">
        <v>57</v>
      </c>
      <c r="D2097" t="s">
        <v>58</v>
      </c>
      <c r="E2097">
        <v>12129325</v>
      </c>
      <c r="F2097">
        <v>44972</v>
      </c>
      <c r="G2097" t="s">
        <v>2397</v>
      </c>
      <c r="H2097" s="111">
        <v>44973</v>
      </c>
      <c r="I2097" t="s">
        <v>282</v>
      </c>
      <c r="K2097" t="s">
        <v>1408</v>
      </c>
      <c r="L2097" t="s">
        <v>1409</v>
      </c>
      <c r="N2097" t="s">
        <v>1420</v>
      </c>
      <c r="O2097" t="s">
        <v>1411</v>
      </c>
      <c r="P2097" t="s">
        <v>254</v>
      </c>
      <c r="Q2097" t="s">
        <v>1414</v>
      </c>
      <c r="R2097" t="s">
        <v>1414</v>
      </c>
      <c r="S2097" t="s">
        <v>1412</v>
      </c>
      <c r="T2097">
        <v>30000</v>
      </c>
    </row>
    <row r="2098" spans="1:23">
      <c r="A2098" t="s">
        <v>246</v>
      </c>
      <c r="B2098" t="s">
        <v>1531</v>
      </c>
      <c r="C2098" t="s">
        <v>57</v>
      </c>
      <c r="D2098" t="s">
        <v>58</v>
      </c>
      <c r="E2098">
        <v>12157720</v>
      </c>
      <c r="F2098">
        <v>44981</v>
      </c>
      <c r="G2098" t="s">
        <v>2398</v>
      </c>
      <c r="H2098" s="111">
        <v>44984</v>
      </c>
      <c r="I2098" t="s">
        <v>282</v>
      </c>
      <c r="K2098" t="s">
        <v>1408</v>
      </c>
      <c r="L2098" t="s">
        <v>1409</v>
      </c>
      <c r="N2098" t="s">
        <v>1478</v>
      </c>
      <c r="O2098" t="s">
        <v>1411</v>
      </c>
      <c r="P2098" t="s">
        <v>252</v>
      </c>
      <c r="T2098">
        <v>50000</v>
      </c>
    </row>
    <row r="2099" spans="1:23">
      <c r="A2099" t="s">
        <v>246</v>
      </c>
      <c r="B2099" t="s">
        <v>1531</v>
      </c>
      <c r="C2099" t="s">
        <v>57</v>
      </c>
      <c r="D2099" t="s">
        <v>58</v>
      </c>
      <c r="E2099">
        <v>12189849</v>
      </c>
      <c r="F2099">
        <v>44987</v>
      </c>
      <c r="G2099" t="s">
        <v>3175</v>
      </c>
      <c r="H2099" s="111">
        <v>44987</v>
      </c>
      <c r="I2099" t="s">
        <v>282</v>
      </c>
      <c r="K2099" t="s">
        <v>1408</v>
      </c>
      <c r="L2099" t="s">
        <v>1409</v>
      </c>
      <c r="N2099" t="s">
        <v>1439</v>
      </c>
      <c r="O2099" t="s">
        <v>1411</v>
      </c>
      <c r="P2099" t="s">
        <v>252</v>
      </c>
      <c r="S2099" t="s">
        <v>1414</v>
      </c>
      <c r="T2099">
        <v>35000</v>
      </c>
    </row>
    <row r="2100" spans="1:23">
      <c r="A2100" t="s">
        <v>246</v>
      </c>
      <c r="B2100" t="s">
        <v>1531</v>
      </c>
      <c r="C2100" t="s">
        <v>57</v>
      </c>
      <c r="D2100" t="s">
        <v>58</v>
      </c>
      <c r="E2100">
        <v>12202921</v>
      </c>
      <c r="F2100">
        <v>44992</v>
      </c>
      <c r="G2100" t="s">
        <v>3176</v>
      </c>
      <c r="H2100" s="111">
        <v>44992</v>
      </c>
      <c r="I2100" t="s">
        <v>253</v>
      </c>
      <c r="K2100" t="s">
        <v>1408</v>
      </c>
      <c r="L2100" t="s">
        <v>1409</v>
      </c>
      <c r="N2100" t="s">
        <v>1421</v>
      </c>
      <c r="O2100" t="s">
        <v>1411</v>
      </c>
      <c r="P2100" t="s">
        <v>254</v>
      </c>
      <c r="Q2100" t="s">
        <v>1412</v>
      </c>
      <c r="R2100" t="s">
        <v>1412</v>
      </c>
      <c r="S2100" t="s">
        <v>1412</v>
      </c>
      <c r="T2100">
        <v>35000</v>
      </c>
    </row>
    <row r="2101" spans="1:23">
      <c r="A2101" t="s">
        <v>246</v>
      </c>
      <c r="B2101" t="s">
        <v>1531</v>
      </c>
      <c r="C2101" t="s">
        <v>57</v>
      </c>
      <c r="D2101" t="s">
        <v>58</v>
      </c>
      <c r="E2101">
        <v>12202921</v>
      </c>
      <c r="F2101">
        <v>44992</v>
      </c>
      <c r="G2101" t="s">
        <v>3176</v>
      </c>
      <c r="H2101" s="111">
        <v>44992</v>
      </c>
      <c r="I2101" t="s">
        <v>253</v>
      </c>
      <c r="K2101" t="s">
        <v>1408</v>
      </c>
      <c r="L2101" t="s">
        <v>5297</v>
      </c>
      <c r="N2101" t="s">
        <v>1421</v>
      </c>
      <c r="O2101" t="s">
        <v>1411</v>
      </c>
      <c r="P2101" t="s">
        <v>254</v>
      </c>
      <c r="Q2101" t="s">
        <v>1412</v>
      </c>
      <c r="R2101" t="s">
        <v>1412</v>
      </c>
      <c r="S2101" t="s">
        <v>1412</v>
      </c>
      <c r="T2101">
        <v>35000</v>
      </c>
      <c r="V2101">
        <v>2283.29</v>
      </c>
      <c r="W2101">
        <v>4498.55</v>
      </c>
    </row>
    <row r="2102" spans="1:23">
      <c r="A2102" t="s">
        <v>246</v>
      </c>
      <c r="B2102" t="s">
        <v>1531</v>
      </c>
      <c r="C2102" t="s">
        <v>57</v>
      </c>
      <c r="D2102" t="s">
        <v>58</v>
      </c>
      <c r="E2102">
        <v>12203461</v>
      </c>
      <c r="F2102">
        <v>44992</v>
      </c>
      <c r="G2102" t="s">
        <v>3177</v>
      </c>
      <c r="H2102" s="111">
        <v>44992</v>
      </c>
      <c r="I2102" t="s">
        <v>282</v>
      </c>
      <c r="K2102" t="s">
        <v>1408</v>
      </c>
      <c r="L2102" t="s">
        <v>1409</v>
      </c>
      <c r="N2102" t="s">
        <v>1421</v>
      </c>
      <c r="O2102" t="s">
        <v>1411</v>
      </c>
      <c r="P2102" t="s">
        <v>252</v>
      </c>
      <c r="S2102" t="s">
        <v>1414</v>
      </c>
      <c r="T2102">
        <v>40000</v>
      </c>
    </row>
    <row r="2103" spans="1:23">
      <c r="A2103" t="s">
        <v>246</v>
      </c>
      <c r="B2103" t="s">
        <v>1531</v>
      </c>
      <c r="C2103" t="s">
        <v>57</v>
      </c>
      <c r="D2103" t="s">
        <v>58</v>
      </c>
      <c r="E2103">
        <v>12220260</v>
      </c>
      <c r="F2103">
        <v>44995</v>
      </c>
      <c r="G2103" t="s">
        <v>3178</v>
      </c>
      <c r="H2103" s="111">
        <v>44995</v>
      </c>
      <c r="I2103" t="s">
        <v>263</v>
      </c>
      <c r="K2103" t="s">
        <v>1408</v>
      </c>
      <c r="L2103" t="s">
        <v>1409</v>
      </c>
      <c r="N2103" t="s">
        <v>1431</v>
      </c>
      <c r="O2103" t="s">
        <v>1411</v>
      </c>
      <c r="P2103" t="s">
        <v>252</v>
      </c>
      <c r="S2103" t="s">
        <v>1414</v>
      </c>
      <c r="T2103">
        <v>35000</v>
      </c>
    </row>
    <row r="2104" spans="1:23">
      <c r="A2104" t="s">
        <v>246</v>
      </c>
      <c r="B2104" t="s">
        <v>1531</v>
      </c>
      <c r="C2104" t="s">
        <v>57</v>
      </c>
      <c r="D2104" t="s">
        <v>58</v>
      </c>
      <c r="E2104">
        <v>12230147</v>
      </c>
      <c r="F2104">
        <v>44999</v>
      </c>
      <c r="G2104" t="s">
        <v>3179</v>
      </c>
      <c r="H2104" s="111">
        <v>44999</v>
      </c>
      <c r="I2104" t="s">
        <v>253</v>
      </c>
      <c r="K2104" t="s">
        <v>1408</v>
      </c>
      <c r="L2104" t="s">
        <v>1409</v>
      </c>
      <c r="N2104" t="s">
        <v>1410</v>
      </c>
      <c r="O2104" t="s">
        <v>1411</v>
      </c>
      <c r="P2104" t="s">
        <v>252</v>
      </c>
      <c r="Q2104" t="s">
        <v>1412</v>
      </c>
      <c r="R2104" t="s">
        <v>1412</v>
      </c>
      <c r="S2104" t="s">
        <v>1412</v>
      </c>
      <c r="T2104">
        <v>30000</v>
      </c>
      <c r="V2104">
        <v>304.04000000000002</v>
      </c>
      <c r="W2104">
        <v>1076</v>
      </c>
    </row>
    <row r="2105" spans="1:23">
      <c r="A2105" t="s">
        <v>246</v>
      </c>
      <c r="B2105" t="s">
        <v>1531</v>
      </c>
      <c r="C2105" t="s">
        <v>57</v>
      </c>
      <c r="D2105" t="s">
        <v>58</v>
      </c>
      <c r="E2105">
        <v>12249712</v>
      </c>
      <c r="F2105">
        <v>45005</v>
      </c>
      <c r="G2105" t="s">
        <v>3180</v>
      </c>
      <c r="H2105" s="111">
        <v>45014</v>
      </c>
      <c r="I2105" t="s">
        <v>253</v>
      </c>
      <c r="K2105" t="s">
        <v>1430</v>
      </c>
      <c r="L2105" t="s">
        <v>1409</v>
      </c>
      <c r="N2105" t="s">
        <v>1425</v>
      </c>
      <c r="O2105" t="s">
        <v>1411</v>
      </c>
      <c r="P2105" t="s">
        <v>254</v>
      </c>
      <c r="Q2105" t="s">
        <v>1412</v>
      </c>
      <c r="R2105" t="s">
        <v>1412</v>
      </c>
      <c r="S2105" t="s">
        <v>1412</v>
      </c>
      <c r="T2105">
        <v>49000</v>
      </c>
      <c r="V2105">
        <v>2595.96</v>
      </c>
      <c r="W2105">
        <v>7101.66</v>
      </c>
    </row>
    <row r="2106" spans="1:23">
      <c r="A2106" t="s">
        <v>246</v>
      </c>
      <c r="B2106" t="s">
        <v>1531</v>
      </c>
      <c r="C2106" t="s">
        <v>57</v>
      </c>
      <c r="D2106" t="s">
        <v>58</v>
      </c>
      <c r="E2106">
        <v>12348154</v>
      </c>
      <c r="F2106">
        <v>45026</v>
      </c>
      <c r="G2106" t="s">
        <v>4467</v>
      </c>
      <c r="H2106" s="111">
        <v>45026</v>
      </c>
      <c r="I2106" t="s">
        <v>253</v>
      </c>
      <c r="K2106" t="s">
        <v>1418</v>
      </c>
      <c r="L2106" t="s">
        <v>1409</v>
      </c>
      <c r="N2106" t="s">
        <v>1486</v>
      </c>
      <c r="O2106" t="s">
        <v>1411</v>
      </c>
      <c r="P2106" t="s">
        <v>254</v>
      </c>
      <c r="Q2106" t="s">
        <v>1412</v>
      </c>
      <c r="R2106" t="s">
        <v>1412</v>
      </c>
      <c r="S2106" t="s">
        <v>1412</v>
      </c>
      <c r="T2106">
        <v>350000</v>
      </c>
      <c r="V2106">
        <v>12900.12</v>
      </c>
      <c r="W2106">
        <v>18426</v>
      </c>
    </row>
    <row r="2107" spans="1:23">
      <c r="A2107" t="s">
        <v>246</v>
      </c>
      <c r="B2107" t="s">
        <v>1531</v>
      </c>
      <c r="C2107" t="s">
        <v>57</v>
      </c>
      <c r="D2107" t="s">
        <v>58</v>
      </c>
      <c r="E2107">
        <v>12348495</v>
      </c>
      <c r="F2107">
        <v>45026</v>
      </c>
      <c r="G2107" t="s">
        <v>4468</v>
      </c>
      <c r="H2107" s="111">
        <v>45027</v>
      </c>
      <c r="I2107" t="s">
        <v>282</v>
      </c>
      <c r="K2107" t="s">
        <v>1430</v>
      </c>
      <c r="L2107" t="s">
        <v>1409</v>
      </c>
      <c r="N2107" t="s">
        <v>1513</v>
      </c>
      <c r="O2107" t="s">
        <v>1411</v>
      </c>
      <c r="P2107" t="s">
        <v>254</v>
      </c>
      <c r="S2107" t="s">
        <v>1414</v>
      </c>
      <c r="T2107">
        <v>10000</v>
      </c>
    </row>
    <row r="2108" spans="1:23">
      <c r="A2108" t="s">
        <v>246</v>
      </c>
      <c r="B2108" t="s">
        <v>1531</v>
      </c>
      <c r="C2108" t="s">
        <v>57</v>
      </c>
      <c r="D2108" t="s">
        <v>58</v>
      </c>
      <c r="E2108">
        <v>12351508</v>
      </c>
      <c r="F2108">
        <v>45027</v>
      </c>
      <c r="G2108" t="s">
        <v>4469</v>
      </c>
      <c r="H2108" s="111">
        <v>45027</v>
      </c>
      <c r="I2108" t="s">
        <v>253</v>
      </c>
      <c r="K2108" t="s">
        <v>1408</v>
      </c>
      <c r="L2108" t="s">
        <v>1438</v>
      </c>
      <c r="N2108" t="s">
        <v>1475</v>
      </c>
      <c r="O2108" t="s">
        <v>1411</v>
      </c>
      <c r="P2108" t="s">
        <v>254</v>
      </c>
      <c r="Q2108" t="s">
        <v>1412</v>
      </c>
      <c r="R2108" t="s">
        <v>1412</v>
      </c>
      <c r="S2108" t="s">
        <v>1412</v>
      </c>
      <c r="T2108">
        <v>40000</v>
      </c>
      <c r="V2108">
        <v>0</v>
      </c>
      <c r="W2108">
        <v>189.9</v>
      </c>
    </row>
    <row r="2109" spans="1:23">
      <c r="A2109" t="s">
        <v>246</v>
      </c>
      <c r="B2109" t="s">
        <v>1531</v>
      </c>
      <c r="C2109" t="s">
        <v>57</v>
      </c>
      <c r="D2109" t="s">
        <v>58</v>
      </c>
      <c r="E2109">
        <v>12351508</v>
      </c>
      <c r="F2109">
        <v>45027</v>
      </c>
      <c r="G2109" t="s">
        <v>4469</v>
      </c>
      <c r="H2109" s="111">
        <v>45027</v>
      </c>
      <c r="I2109" t="s">
        <v>253</v>
      </c>
      <c r="K2109" t="s">
        <v>1408</v>
      </c>
      <c r="L2109" t="s">
        <v>1409</v>
      </c>
      <c r="N2109" t="s">
        <v>1475</v>
      </c>
      <c r="O2109" t="s">
        <v>1411</v>
      </c>
      <c r="P2109" t="s">
        <v>254</v>
      </c>
      <c r="Q2109" t="s">
        <v>1412</v>
      </c>
      <c r="R2109" t="s">
        <v>1412</v>
      </c>
      <c r="S2109" t="s">
        <v>1412</v>
      </c>
      <c r="T2109">
        <v>40000</v>
      </c>
      <c r="V2109">
        <v>0</v>
      </c>
      <c r="W2109">
        <v>3177</v>
      </c>
    </row>
    <row r="2110" spans="1:23">
      <c r="A2110" t="s">
        <v>246</v>
      </c>
      <c r="B2110" t="s">
        <v>298</v>
      </c>
      <c r="C2110" t="s">
        <v>1011</v>
      </c>
      <c r="D2110" t="s">
        <v>46</v>
      </c>
      <c r="E2110">
        <v>11937619</v>
      </c>
      <c r="F2110">
        <v>44922</v>
      </c>
      <c r="G2110" t="s">
        <v>1319</v>
      </c>
      <c r="H2110" s="111">
        <v>44922</v>
      </c>
      <c r="I2110" t="s">
        <v>253</v>
      </c>
      <c r="K2110" t="s">
        <v>1408</v>
      </c>
      <c r="L2110" t="s">
        <v>1409</v>
      </c>
      <c r="N2110" t="s">
        <v>1433</v>
      </c>
      <c r="O2110" t="s">
        <v>1411</v>
      </c>
      <c r="P2110" t="s">
        <v>252</v>
      </c>
      <c r="Q2110" t="s">
        <v>1412</v>
      </c>
      <c r="R2110" t="s">
        <v>1412</v>
      </c>
      <c r="S2110" t="s">
        <v>1412</v>
      </c>
      <c r="T2110">
        <v>15000</v>
      </c>
      <c r="V2110">
        <v>949.48</v>
      </c>
      <c r="W2110">
        <v>7165.6</v>
      </c>
    </row>
    <row r="2111" spans="1:23">
      <c r="A2111" t="s">
        <v>246</v>
      </c>
      <c r="B2111" t="s">
        <v>298</v>
      </c>
      <c r="C2111" t="s">
        <v>1011</v>
      </c>
      <c r="D2111" t="s">
        <v>46</v>
      </c>
      <c r="E2111">
        <v>11937823</v>
      </c>
      <c r="F2111">
        <v>44922</v>
      </c>
      <c r="G2111" t="s">
        <v>1012</v>
      </c>
      <c r="H2111" s="111">
        <v>44922</v>
      </c>
      <c r="I2111" t="s">
        <v>253</v>
      </c>
      <c r="K2111" t="s">
        <v>1408</v>
      </c>
      <c r="L2111" t="s">
        <v>1409</v>
      </c>
      <c r="N2111" t="s">
        <v>1447</v>
      </c>
      <c r="O2111" t="s">
        <v>1411</v>
      </c>
      <c r="P2111" t="s">
        <v>254</v>
      </c>
      <c r="Q2111" t="s">
        <v>1412</v>
      </c>
      <c r="R2111" t="s">
        <v>1412</v>
      </c>
      <c r="S2111" t="s">
        <v>1412</v>
      </c>
      <c r="T2111">
        <v>15000</v>
      </c>
      <c r="V2111">
        <v>98.31</v>
      </c>
      <c r="W2111">
        <v>4905.6000000000004</v>
      </c>
    </row>
    <row r="2112" spans="1:23">
      <c r="A2112" t="s">
        <v>246</v>
      </c>
      <c r="B2112" t="s">
        <v>298</v>
      </c>
      <c r="C2112" t="s">
        <v>1011</v>
      </c>
      <c r="D2112" t="s">
        <v>46</v>
      </c>
      <c r="E2112">
        <v>11945700</v>
      </c>
      <c r="F2112">
        <v>44930</v>
      </c>
      <c r="G2112" t="s">
        <v>1555</v>
      </c>
      <c r="H2112" s="111">
        <v>44930</v>
      </c>
      <c r="I2112" t="s">
        <v>263</v>
      </c>
      <c r="K2112" t="s">
        <v>1418</v>
      </c>
      <c r="L2112" t="s">
        <v>1409</v>
      </c>
      <c r="N2112" t="s">
        <v>1431</v>
      </c>
      <c r="O2112" t="s">
        <v>1411</v>
      </c>
      <c r="P2112" t="s">
        <v>254</v>
      </c>
      <c r="Q2112" t="s">
        <v>1414</v>
      </c>
      <c r="R2112" t="s">
        <v>1414</v>
      </c>
      <c r="S2112" t="s">
        <v>1412</v>
      </c>
      <c r="T2112">
        <v>15000</v>
      </c>
    </row>
    <row r="2113" spans="1:23">
      <c r="A2113" t="s">
        <v>246</v>
      </c>
      <c r="B2113" t="s">
        <v>298</v>
      </c>
      <c r="C2113" t="s">
        <v>611</v>
      </c>
      <c r="D2113" t="s">
        <v>46</v>
      </c>
      <c r="E2113">
        <v>1462045</v>
      </c>
      <c r="F2113">
        <v>45012</v>
      </c>
      <c r="G2113" t="s">
        <v>3197</v>
      </c>
      <c r="H2113" s="111">
        <v>45013</v>
      </c>
      <c r="I2113" t="s">
        <v>253</v>
      </c>
      <c r="K2113" t="s">
        <v>1418</v>
      </c>
      <c r="L2113" t="s">
        <v>1409</v>
      </c>
      <c r="N2113" t="s">
        <v>1432</v>
      </c>
      <c r="O2113" t="s">
        <v>1411</v>
      </c>
      <c r="P2113" t="s">
        <v>254</v>
      </c>
      <c r="Q2113" t="s">
        <v>1412</v>
      </c>
      <c r="R2113" t="s">
        <v>1412</v>
      </c>
      <c r="S2113" t="s">
        <v>1412</v>
      </c>
      <c r="T2113">
        <v>40000</v>
      </c>
      <c r="V2113">
        <v>0</v>
      </c>
      <c r="W2113">
        <v>877.04</v>
      </c>
    </row>
    <row r="2114" spans="1:23">
      <c r="A2114" t="s">
        <v>246</v>
      </c>
      <c r="B2114" t="s">
        <v>298</v>
      </c>
      <c r="C2114" t="s">
        <v>611</v>
      </c>
      <c r="D2114" t="s">
        <v>46</v>
      </c>
      <c r="E2114">
        <v>1722211</v>
      </c>
      <c r="F2114">
        <v>44908</v>
      </c>
      <c r="G2114" t="s">
        <v>1013</v>
      </c>
      <c r="H2114" s="111">
        <v>44908</v>
      </c>
      <c r="I2114" t="s">
        <v>253</v>
      </c>
      <c r="K2114" t="s">
        <v>1418</v>
      </c>
      <c r="L2114" t="s">
        <v>1409</v>
      </c>
      <c r="N2114" t="s">
        <v>1433</v>
      </c>
      <c r="O2114" t="s">
        <v>1411</v>
      </c>
      <c r="P2114" t="s">
        <v>254</v>
      </c>
      <c r="Q2114" t="s">
        <v>1412</v>
      </c>
      <c r="R2114" t="s">
        <v>1412</v>
      </c>
      <c r="S2114" t="s">
        <v>1412</v>
      </c>
      <c r="T2114">
        <v>15000</v>
      </c>
      <c r="V2114">
        <v>26542.81</v>
      </c>
      <c r="W2114">
        <v>87941.49</v>
      </c>
    </row>
    <row r="2115" spans="1:23">
      <c r="A2115" t="s">
        <v>246</v>
      </c>
      <c r="B2115" t="s">
        <v>298</v>
      </c>
      <c r="C2115" t="s">
        <v>611</v>
      </c>
      <c r="D2115" t="s">
        <v>46</v>
      </c>
      <c r="E2115">
        <v>11883891</v>
      </c>
      <c r="F2115">
        <v>44908</v>
      </c>
      <c r="G2115" t="s">
        <v>1014</v>
      </c>
      <c r="H2115" s="111">
        <v>44908</v>
      </c>
      <c r="I2115" t="s">
        <v>263</v>
      </c>
      <c r="K2115" t="s">
        <v>1418</v>
      </c>
      <c r="L2115" t="s">
        <v>1409</v>
      </c>
      <c r="N2115" t="s">
        <v>1425</v>
      </c>
      <c r="O2115" t="s">
        <v>1411</v>
      </c>
      <c r="P2115" t="s">
        <v>254</v>
      </c>
      <c r="S2115" t="s">
        <v>1414</v>
      </c>
      <c r="T2115">
        <v>15000</v>
      </c>
    </row>
    <row r="2116" spans="1:23">
      <c r="A2116" t="s">
        <v>246</v>
      </c>
      <c r="B2116" t="s">
        <v>298</v>
      </c>
      <c r="C2116" t="s">
        <v>611</v>
      </c>
      <c r="D2116" t="s">
        <v>46</v>
      </c>
      <c r="E2116">
        <v>11982891</v>
      </c>
      <c r="F2116">
        <v>44935</v>
      </c>
      <c r="G2116" t="s">
        <v>1556</v>
      </c>
      <c r="H2116" s="111">
        <v>44935</v>
      </c>
      <c r="I2116" t="s">
        <v>253</v>
      </c>
      <c r="K2116" t="s">
        <v>1408</v>
      </c>
      <c r="L2116" t="s">
        <v>1409</v>
      </c>
      <c r="N2116" t="s">
        <v>1425</v>
      </c>
      <c r="O2116" t="s">
        <v>1411</v>
      </c>
      <c r="P2116" t="s">
        <v>252</v>
      </c>
      <c r="Q2116" t="s">
        <v>1412</v>
      </c>
      <c r="R2116" t="s">
        <v>1412</v>
      </c>
      <c r="S2116" t="s">
        <v>1412</v>
      </c>
      <c r="T2116">
        <v>20000</v>
      </c>
      <c r="V2116">
        <v>2136.13</v>
      </c>
      <c r="W2116">
        <v>4415.8599999999997</v>
      </c>
    </row>
    <row r="2117" spans="1:23">
      <c r="A2117" t="s">
        <v>246</v>
      </c>
      <c r="B2117" t="s">
        <v>298</v>
      </c>
      <c r="C2117" t="s">
        <v>611</v>
      </c>
      <c r="D2117" t="s">
        <v>46</v>
      </c>
      <c r="E2117">
        <v>12202449</v>
      </c>
      <c r="F2117">
        <v>45019</v>
      </c>
      <c r="G2117" t="s">
        <v>4471</v>
      </c>
      <c r="H2117" s="111">
        <v>45021</v>
      </c>
      <c r="I2117" t="s">
        <v>253</v>
      </c>
      <c r="K2117" t="s">
        <v>1418</v>
      </c>
      <c r="L2117" t="s">
        <v>1409</v>
      </c>
      <c r="N2117" t="s">
        <v>1433</v>
      </c>
      <c r="O2117" t="s">
        <v>1411</v>
      </c>
      <c r="P2117" t="s">
        <v>254</v>
      </c>
      <c r="Q2117" t="s">
        <v>1412</v>
      </c>
      <c r="R2117" t="s">
        <v>1412</v>
      </c>
      <c r="S2117" t="s">
        <v>1412</v>
      </c>
      <c r="T2117">
        <v>80000</v>
      </c>
      <c r="V2117">
        <v>0</v>
      </c>
      <c r="W2117">
        <v>145465.81</v>
      </c>
    </row>
    <row r="2118" spans="1:23">
      <c r="A2118" t="s">
        <v>246</v>
      </c>
      <c r="B2118" t="s">
        <v>298</v>
      </c>
      <c r="C2118" t="s">
        <v>611</v>
      </c>
      <c r="D2118" t="s">
        <v>46</v>
      </c>
      <c r="E2118">
        <v>12226295</v>
      </c>
      <c r="F2118">
        <v>44998</v>
      </c>
      <c r="G2118" t="s">
        <v>3198</v>
      </c>
      <c r="H2118" s="111">
        <v>44998</v>
      </c>
      <c r="I2118" t="s">
        <v>253</v>
      </c>
      <c r="K2118" t="s">
        <v>1408</v>
      </c>
      <c r="L2118" t="s">
        <v>1409</v>
      </c>
      <c r="N2118" t="s">
        <v>1421</v>
      </c>
      <c r="O2118" t="s">
        <v>1411</v>
      </c>
      <c r="P2118" t="s">
        <v>254</v>
      </c>
      <c r="Q2118" t="s">
        <v>1412</v>
      </c>
      <c r="R2118" t="s">
        <v>1412</v>
      </c>
      <c r="S2118" t="s">
        <v>1412</v>
      </c>
      <c r="T2118">
        <v>80000</v>
      </c>
      <c r="V2118">
        <v>6179.1</v>
      </c>
      <c r="W2118">
        <v>36939.85</v>
      </c>
    </row>
    <row r="2119" spans="1:23">
      <c r="A2119" t="s">
        <v>246</v>
      </c>
      <c r="B2119" t="s">
        <v>298</v>
      </c>
      <c r="C2119" t="s">
        <v>611</v>
      </c>
      <c r="D2119" t="s">
        <v>46</v>
      </c>
      <c r="E2119">
        <v>12274115</v>
      </c>
      <c r="F2119">
        <v>45016</v>
      </c>
      <c r="G2119" t="s">
        <v>4470</v>
      </c>
      <c r="H2119" s="111">
        <v>45019</v>
      </c>
      <c r="I2119" t="s">
        <v>253</v>
      </c>
      <c r="K2119" t="s">
        <v>1408</v>
      </c>
      <c r="L2119" t="s">
        <v>1409</v>
      </c>
      <c r="N2119" t="s">
        <v>4740</v>
      </c>
      <c r="O2119" t="s">
        <v>1411</v>
      </c>
      <c r="P2119" t="s">
        <v>254</v>
      </c>
      <c r="Q2119" t="s">
        <v>1412</v>
      </c>
      <c r="R2119" t="s">
        <v>1412</v>
      </c>
      <c r="S2119" t="s">
        <v>1412</v>
      </c>
      <c r="T2119">
        <v>80000</v>
      </c>
      <c r="V2119">
        <v>0</v>
      </c>
      <c r="W2119">
        <v>188481.33</v>
      </c>
    </row>
    <row r="2120" spans="1:23">
      <c r="A2120" t="s">
        <v>246</v>
      </c>
      <c r="B2120" t="s">
        <v>298</v>
      </c>
      <c r="C2120" t="s">
        <v>2422</v>
      </c>
      <c r="D2120" t="s">
        <v>46</v>
      </c>
      <c r="E2120">
        <v>12158159</v>
      </c>
      <c r="F2120">
        <v>44981</v>
      </c>
      <c r="G2120" t="s">
        <v>2423</v>
      </c>
      <c r="H2120" s="111">
        <v>44981</v>
      </c>
      <c r="I2120" t="s">
        <v>253</v>
      </c>
      <c r="K2120" t="s">
        <v>1408</v>
      </c>
      <c r="L2120" t="s">
        <v>1409</v>
      </c>
      <c r="N2120" t="s">
        <v>1443</v>
      </c>
      <c r="O2120" t="s">
        <v>1411</v>
      </c>
      <c r="P2120" t="s">
        <v>254</v>
      </c>
      <c r="Q2120" t="s">
        <v>1412</v>
      </c>
      <c r="R2120" t="s">
        <v>1412</v>
      </c>
      <c r="S2120" t="s">
        <v>1412</v>
      </c>
      <c r="T2120">
        <v>15000</v>
      </c>
      <c r="V2120">
        <v>6132.2</v>
      </c>
      <c r="W2120">
        <v>12979.92</v>
      </c>
    </row>
    <row r="2121" spans="1:23">
      <c r="A2121" t="s">
        <v>246</v>
      </c>
      <c r="B2121" t="s">
        <v>298</v>
      </c>
      <c r="C2121" t="s">
        <v>2699</v>
      </c>
      <c r="D2121" t="s">
        <v>46</v>
      </c>
      <c r="E2121">
        <v>5064886</v>
      </c>
      <c r="F2121">
        <v>45001</v>
      </c>
      <c r="G2121" t="s">
        <v>3199</v>
      </c>
      <c r="H2121" s="111">
        <v>45001</v>
      </c>
      <c r="I2121" t="s">
        <v>253</v>
      </c>
      <c r="K2121" t="s">
        <v>1418</v>
      </c>
      <c r="L2121" t="s">
        <v>1409</v>
      </c>
      <c r="N2121" t="s">
        <v>1425</v>
      </c>
      <c r="O2121" t="s">
        <v>1411</v>
      </c>
      <c r="P2121" t="s">
        <v>254</v>
      </c>
      <c r="Q2121" t="s">
        <v>1429</v>
      </c>
      <c r="R2121" t="s">
        <v>1429</v>
      </c>
      <c r="S2121" t="s">
        <v>1412</v>
      </c>
      <c r="T2121">
        <v>10000</v>
      </c>
      <c r="V2121">
        <v>14.73</v>
      </c>
      <c r="W2121">
        <v>30</v>
      </c>
    </row>
    <row r="2122" spans="1:23">
      <c r="A2122" t="s">
        <v>246</v>
      </c>
      <c r="B2122" t="s">
        <v>298</v>
      </c>
      <c r="C2122" t="s">
        <v>3200</v>
      </c>
      <c r="D2122" t="s">
        <v>46</v>
      </c>
      <c r="E2122">
        <v>12210817</v>
      </c>
      <c r="F2122">
        <v>44993</v>
      </c>
      <c r="G2122" t="s">
        <v>3201</v>
      </c>
      <c r="H2122" s="111">
        <v>44993</v>
      </c>
      <c r="I2122" t="s">
        <v>263</v>
      </c>
      <c r="K2122" t="s">
        <v>1408</v>
      </c>
      <c r="L2122" t="s">
        <v>1409</v>
      </c>
      <c r="N2122" t="s">
        <v>1421</v>
      </c>
      <c r="O2122" t="s">
        <v>1411</v>
      </c>
      <c r="P2122" t="s">
        <v>252</v>
      </c>
      <c r="S2122" t="s">
        <v>1414</v>
      </c>
      <c r="T2122">
        <v>10000</v>
      </c>
    </row>
    <row r="2123" spans="1:23">
      <c r="A2123" t="s">
        <v>246</v>
      </c>
      <c r="B2123" t="s">
        <v>298</v>
      </c>
      <c r="C2123" t="s">
        <v>3200</v>
      </c>
      <c r="D2123" t="s">
        <v>46</v>
      </c>
      <c r="E2123">
        <v>12211258</v>
      </c>
      <c r="F2123">
        <v>44994</v>
      </c>
      <c r="G2123" t="s">
        <v>3202</v>
      </c>
      <c r="H2123" s="111">
        <v>44994</v>
      </c>
      <c r="I2123" t="s">
        <v>253</v>
      </c>
      <c r="K2123" t="s">
        <v>1408</v>
      </c>
      <c r="L2123" t="s">
        <v>1438</v>
      </c>
      <c r="N2123" t="s">
        <v>1431</v>
      </c>
      <c r="O2123" t="s">
        <v>1411</v>
      </c>
      <c r="P2123" t="s">
        <v>252</v>
      </c>
      <c r="Q2123" t="s">
        <v>1412</v>
      </c>
      <c r="R2123" t="s">
        <v>1412</v>
      </c>
      <c r="S2123" t="s">
        <v>1412</v>
      </c>
      <c r="T2123">
        <v>10000</v>
      </c>
    </row>
    <row r="2124" spans="1:23">
      <c r="A2124" t="s">
        <v>246</v>
      </c>
      <c r="B2124" t="s">
        <v>298</v>
      </c>
      <c r="C2124" t="s">
        <v>3200</v>
      </c>
      <c r="D2124" t="s">
        <v>46</v>
      </c>
      <c r="E2124">
        <v>12211258</v>
      </c>
      <c r="F2124">
        <v>44994</v>
      </c>
      <c r="G2124" t="s">
        <v>3202</v>
      </c>
      <c r="H2124" s="111">
        <v>44994</v>
      </c>
      <c r="I2124" t="s">
        <v>253</v>
      </c>
      <c r="K2124" t="s">
        <v>1408</v>
      </c>
      <c r="L2124" t="s">
        <v>1409</v>
      </c>
      <c r="N2124" t="s">
        <v>1431</v>
      </c>
      <c r="O2124" t="s">
        <v>1411</v>
      </c>
      <c r="P2124" t="s">
        <v>252</v>
      </c>
      <c r="Q2124" t="s">
        <v>1412</v>
      </c>
      <c r="R2124" t="s">
        <v>1412</v>
      </c>
      <c r="S2124" t="s">
        <v>1412</v>
      </c>
      <c r="T2124">
        <v>10000</v>
      </c>
      <c r="V2124">
        <v>4128.97</v>
      </c>
      <c r="W2124">
        <v>6212.1</v>
      </c>
    </row>
    <row r="2125" spans="1:23">
      <c r="A2125" t="s">
        <v>246</v>
      </c>
      <c r="B2125" t="s">
        <v>298</v>
      </c>
      <c r="C2125" t="s">
        <v>2400</v>
      </c>
      <c r="D2125" t="s">
        <v>46</v>
      </c>
      <c r="E2125">
        <v>12137577</v>
      </c>
      <c r="F2125">
        <v>44973</v>
      </c>
      <c r="G2125" t="s">
        <v>2424</v>
      </c>
      <c r="H2125" s="111">
        <v>44973</v>
      </c>
      <c r="I2125" t="s">
        <v>282</v>
      </c>
      <c r="K2125" t="s">
        <v>1408</v>
      </c>
      <c r="L2125" t="s">
        <v>1409</v>
      </c>
      <c r="N2125" t="s">
        <v>1431</v>
      </c>
      <c r="O2125" t="s">
        <v>1411</v>
      </c>
      <c r="P2125" t="s">
        <v>252</v>
      </c>
      <c r="S2125" t="s">
        <v>1414</v>
      </c>
      <c r="T2125">
        <v>15000</v>
      </c>
    </row>
    <row r="2126" spans="1:23">
      <c r="A2126" t="s">
        <v>246</v>
      </c>
      <c r="B2126" t="s">
        <v>298</v>
      </c>
      <c r="C2126" t="s">
        <v>45</v>
      </c>
      <c r="D2126" t="s">
        <v>46</v>
      </c>
      <c r="E2126">
        <v>1112034</v>
      </c>
      <c r="F2126">
        <v>44812</v>
      </c>
      <c r="G2126" t="s">
        <v>299</v>
      </c>
      <c r="H2126" s="111">
        <v>44813</v>
      </c>
      <c r="I2126" t="s">
        <v>253</v>
      </c>
      <c r="K2126" t="s">
        <v>1418</v>
      </c>
      <c r="L2126" t="s">
        <v>1438</v>
      </c>
      <c r="N2126" t="s">
        <v>1447</v>
      </c>
      <c r="O2126" t="s">
        <v>1411</v>
      </c>
      <c r="P2126" t="s">
        <v>254</v>
      </c>
      <c r="Q2126" t="s">
        <v>1412</v>
      </c>
      <c r="R2126" t="s">
        <v>1412</v>
      </c>
      <c r="S2126" t="s">
        <v>1412</v>
      </c>
      <c r="T2126">
        <v>60000</v>
      </c>
      <c r="V2126">
        <v>0</v>
      </c>
      <c r="W2126">
        <v>2295</v>
      </c>
    </row>
    <row r="2127" spans="1:23">
      <c r="A2127" t="s">
        <v>246</v>
      </c>
      <c r="B2127" t="s">
        <v>298</v>
      </c>
      <c r="C2127" t="s">
        <v>45</v>
      </c>
      <c r="D2127" t="s">
        <v>46</v>
      </c>
      <c r="E2127">
        <v>1112034</v>
      </c>
      <c r="F2127">
        <v>44812</v>
      </c>
      <c r="G2127" t="s">
        <v>299</v>
      </c>
      <c r="H2127" s="111">
        <v>44813</v>
      </c>
      <c r="I2127" t="s">
        <v>253</v>
      </c>
      <c r="K2127" t="s">
        <v>1418</v>
      </c>
      <c r="L2127" t="s">
        <v>1409</v>
      </c>
      <c r="N2127" t="s">
        <v>1447</v>
      </c>
      <c r="O2127" t="s">
        <v>1411</v>
      </c>
      <c r="P2127" t="s">
        <v>254</v>
      </c>
      <c r="Q2127" t="s">
        <v>1412</v>
      </c>
      <c r="R2127" t="s">
        <v>1412</v>
      </c>
      <c r="S2127" t="s">
        <v>1412</v>
      </c>
      <c r="T2127">
        <v>60000</v>
      </c>
      <c r="V2127">
        <v>0</v>
      </c>
      <c r="W2127">
        <v>93892.18</v>
      </c>
    </row>
    <row r="2128" spans="1:23">
      <c r="A2128" t="s">
        <v>246</v>
      </c>
      <c r="B2128" t="s">
        <v>298</v>
      </c>
      <c r="C2128" t="s">
        <v>45</v>
      </c>
      <c r="D2128" t="s">
        <v>46</v>
      </c>
      <c r="E2128">
        <v>1244222</v>
      </c>
      <c r="F2128">
        <v>44903</v>
      </c>
      <c r="G2128" t="s">
        <v>1018</v>
      </c>
      <c r="H2128" s="111">
        <v>44903</v>
      </c>
      <c r="I2128" t="s">
        <v>253</v>
      </c>
      <c r="K2128" t="s">
        <v>1430</v>
      </c>
      <c r="L2128" t="s">
        <v>1409</v>
      </c>
      <c r="N2128" t="s">
        <v>1513</v>
      </c>
      <c r="O2128" t="s">
        <v>1411</v>
      </c>
      <c r="P2128" t="s">
        <v>254</v>
      </c>
      <c r="Q2128" t="s">
        <v>1412</v>
      </c>
      <c r="R2128" t="s">
        <v>1412</v>
      </c>
      <c r="S2128" t="s">
        <v>1412</v>
      </c>
      <c r="T2128">
        <v>15000</v>
      </c>
      <c r="V2128">
        <v>0</v>
      </c>
      <c r="W2128">
        <v>9486.75</v>
      </c>
    </row>
    <row r="2129" spans="1:23">
      <c r="A2129" t="s">
        <v>246</v>
      </c>
      <c r="B2129" t="s">
        <v>298</v>
      </c>
      <c r="C2129" t="s">
        <v>45</v>
      </c>
      <c r="D2129" t="s">
        <v>46</v>
      </c>
      <c r="E2129">
        <v>7450762</v>
      </c>
      <c r="F2129">
        <v>44882</v>
      </c>
      <c r="G2129" t="s">
        <v>659</v>
      </c>
      <c r="H2129" s="111">
        <v>44882</v>
      </c>
      <c r="I2129" t="s">
        <v>253</v>
      </c>
      <c r="K2129" t="s">
        <v>1430</v>
      </c>
      <c r="L2129" t="s">
        <v>1409</v>
      </c>
      <c r="N2129" t="s">
        <v>1413</v>
      </c>
      <c r="O2129" t="s">
        <v>1411</v>
      </c>
      <c r="P2129" t="s">
        <v>254</v>
      </c>
      <c r="Q2129" t="s">
        <v>1412</v>
      </c>
      <c r="R2129" t="s">
        <v>1412</v>
      </c>
      <c r="S2129" t="s">
        <v>1412</v>
      </c>
      <c r="T2129">
        <v>15000</v>
      </c>
      <c r="V2129">
        <v>1552.14</v>
      </c>
      <c r="W2129">
        <v>3215</v>
      </c>
    </row>
    <row r="2130" spans="1:23">
      <c r="A2130" t="s">
        <v>246</v>
      </c>
      <c r="B2130" t="s">
        <v>298</v>
      </c>
      <c r="C2130" t="s">
        <v>45</v>
      </c>
      <c r="D2130" t="s">
        <v>46</v>
      </c>
      <c r="E2130">
        <v>9452868</v>
      </c>
      <c r="F2130">
        <v>44868</v>
      </c>
      <c r="G2130" t="s">
        <v>660</v>
      </c>
      <c r="H2130" s="111">
        <v>44868</v>
      </c>
      <c r="I2130" t="s">
        <v>253</v>
      </c>
      <c r="K2130" t="s">
        <v>1430</v>
      </c>
      <c r="L2130" t="s">
        <v>1409</v>
      </c>
      <c r="N2130" t="s">
        <v>1431</v>
      </c>
      <c r="O2130" t="s">
        <v>1411</v>
      </c>
      <c r="P2130" t="s">
        <v>254</v>
      </c>
      <c r="Q2130" t="s">
        <v>1412</v>
      </c>
      <c r="R2130" t="s">
        <v>1412</v>
      </c>
      <c r="S2130" t="s">
        <v>1412</v>
      </c>
      <c r="T2130">
        <v>15000</v>
      </c>
      <c r="V2130">
        <v>0</v>
      </c>
      <c r="W2130">
        <v>1842.7</v>
      </c>
    </row>
    <row r="2131" spans="1:23">
      <c r="A2131" t="s">
        <v>246</v>
      </c>
      <c r="B2131" t="s">
        <v>298</v>
      </c>
      <c r="C2131" t="s">
        <v>45</v>
      </c>
      <c r="D2131" t="s">
        <v>46</v>
      </c>
      <c r="E2131">
        <v>11420866</v>
      </c>
      <c r="F2131">
        <v>44984</v>
      </c>
      <c r="G2131" t="s">
        <v>2425</v>
      </c>
      <c r="H2131" s="111">
        <v>44984</v>
      </c>
      <c r="I2131" t="s">
        <v>263</v>
      </c>
      <c r="K2131" t="s">
        <v>1408</v>
      </c>
      <c r="L2131" t="s">
        <v>1409</v>
      </c>
      <c r="N2131" t="s">
        <v>1413</v>
      </c>
      <c r="O2131" t="s">
        <v>1411</v>
      </c>
      <c r="P2131" t="s">
        <v>252</v>
      </c>
      <c r="S2131" t="s">
        <v>1414</v>
      </c>
      <c r="T2131">
        <v>10000</v>
      </c>
    </row>
    <row r="2132" spans="1:23">
      <c r="A2132" t="s">
        <v>246</v>
      </c>
      <c r="B2132" t="s">
        <v>298</v>
      </c>
      <c r="C2132" t="s">
        <v>45</v>
      </c>
      <c r="D2132" t="s">
        <v>46</v>
      </c>
      <c r="E2132">
        <v>11579524</v>
      </c>
      <c r="F2132">
        <v>44840</v>
      </c>
      <c r="G2132" t="s">
        <v>300</v>
      </c>
      <c r="H2132" s="111">
        <v>44840</v>
      </c>
      <c r="I2132" t="s">
        <v>253</v>
      </c>
      <c r="K2132" t="s">
        <v>1408</v>
      </c>
      <c r="L2132" t="s">
        <v>1409</v>
      </c>
      <c r="N2132" t="s">
        <v>1445</v>
      </c>
      <c r="O2132" t="s">
        <v>1411</v>
      </c>
      <c r="P2132" t="s">
        <v>254</v>
      </c>
      <c r="Q2132" t="s">
        <v>1412</v>
      </c>
      <c r="R2132" t="s">
        <v>1412</v>
      </c>
      <c r="S2132" t="s">
        <v>1412</v>
      </c>
      <c r="T2132">
        <v>15000</v>
      </c>
      <c r="V2132">
        <v>882.59</v>
      </c>
      <c r="W2132">
        <v>519.9</v>
      </c>
    </row>
    <row r="2133" spans="1:23">
      <c r="A2133" t="s">
        <v>246</v>
      </c>
      <c r="B2133" t="s">
        <v>298</v>
      </c>
      <c r="C2133" t="s">
        <v>45</v>
      </c>
      <c r="D2133" t="s">
        <v>46</v>
      </c>
      <c r="E2133">
        <v>11592482</v>
      </c>
      <c r="F2133">
        <v>44861</v>
      </c>
      <c r="G2133" t="s">
        <v>594</v>
      </c>
      <c r="H2133" s="111">
        <v>44861</v>
      </c>
      <c r="I2133" t="s">
        <v>253</v>
      </c>
      <c r="K2133" t="s">
        <v>1408</v>
      </c>
      <c r="L2133" t="s">
        <v>1409</v>
      </c>
      <c r="N2133" t="s">
        <v>1443</v>
      </c>
      <c r="O2133" t="s">
        <v>1411</v>
      </c>
      <c r="P2133" t="s">
        <v>252</v>
      </c>
      <c r="Q2133" t="s">
        <v>1412</v>
      </c>
      <c r="R2133" t="s">
        <v>1412</v>
      </c>
      <c r="S2133" t="s">
        <v>1412</v>
      </c>
      <c r="T2133">
        <v>15000</v>
      </c>
      <c r="V2133">
        <v>1095.43</v>
      </c>
      <c r="W2133">
        <v>1674</v>
      </c>
    </row>
    <row r="2134" spans="1:23">
      <c r="A2134" t="s">
        <v>246</v>
      </c>
      <c r="B2134" t="s">
        <v>298</v>
      </c>
      <c r="C2134" t="s">
        <v>45</v>
      </c>
      <c r="D2134" t="s">
        <v>46</v>
      </c>
      <c r="E2134">
        <v>11626909</v>
      </c>
      <c r="F2134">
        <v>44869</v>
      </c>
      <c r="G2134" t="s">
        <v>661</v>
      </c>
      <c r="H2134" s="111">
        <v>44869</v>
      </c>
      <c r="I2134" t="s">
        <v>263</v>
      </c>
      <c r="K2134" t="s">
        <v>1430</v>
      </c>
      <c r="L2134" t="s">
        <v>1438</v>
      </c>
      <c r="N2134" t="s">
        <v>1458</v>
      </c>
      <c r="O2134" t="s">
        <v>1411</v>
      </c>
      <c r="P2134" t="s">
        <v>252</v>
      </c>
      <c r="S2134" t="s">
        <v>1414</v>
      </c>
      <c r="T2134">
        <v>15000</v>
      </c>
    </row>
    <row r="2135" spans="1:23">
      <c r="A2135" t="s">
        <v>246</v>
      </c>
      <c r="B2135" t="s">
        <v>298</v>
      </c>
      <c r="C2135" t="s">
        <v>45</v>
      </c>
      <c r="D2135" t="s">
        <v>46</v>
      </c>
      <c r="E2135">
        <v>11663418</v>
      </c>
      <c r="F2135">
        <v>44858</v>
      </c>
      <c r="G2135" t="s">
        <v>620</v>
      </c>
      <c r="H2135" s="111">
        <v>44865</v>
      </c>
      <c r="I2135" t="s">
        <v>263</v>
      </c>
      <c r="K2135" t="s">
        <v>1418</v>
      </c>
      <c r="L2135" t="s">
        <v>1409</v>
      </c>
      <c r="N2135" t="s">
        <v>1488</v>
      </c>
      <c r="O2135" t="s">
        <v>1411</v>
      </c>
      <c r="P2135" t="s">
        <v>254</v>
      </c>
      <c r="T2135">
        <v>15000</v>
      </c>
    </row>
    <row r="2136" spans="1:23">
      <c r="A2136" t="s">
        <v>246</v>
      </c>
      <c r="B2136" t="s">
        <v>298</v>
      </c>
      <c r="C2136" t="s">
        <v>45</v>
      </c>
      <c r="D2136" t="s">
        <v>46</v>
      </c>
      <c r="E2136">
        <v>11670623</v>
      </c>
      <c r="F2136">
        <v>44859</v>
      </c>
      <c r="G2136" t="s">
        <v>595</v>
      </c>
      <c r="H2136" s="111">
        <v>44859</v>
      </c>
      <c r="I2136" t="s">
        <v>282</v>
      </c>
      <c r="K2136" t="s">
        <v>1408</v>
      </c>
      <c r="L2136" t="s">
        <v>1409</v>
      </c>
      <c r="N2136" t="s">
        <v>1443</v>
      </c>
      <c r="O2136" t="s">
        <v>1411</v>
      </c>
      <c r="P2136" t="s">
        <v>254</v>
      </c>
      <c r="S2136" t="s">
        <v>1414</v>
      </c>
      <c r="T2136">
        <v>15000</v>
      </c>
    </row>
    <row r="2137" spans="1:23">
      <c r="A2137" t="s">
        <v>246</v>
      </c>
      <c r="B2137" t="s">
        <v>298</v>
      </c>
      <c r="C2137" t="s">
        <v>45</v>
      </c>
      <c r="D2137" t="s">
        <v>46</v>
      </c>
      <c r="E2137">
        <v>11671270</v>
      </c>
      <c r="F2137">
        <v>44860</v>
      </c>
      <c r="G2137" t="s">
        <v>621</v>
      </c>
      <c r="H2137" s="111">
        <v>44860</v>
      </c>
      <c r="I2137" t="s">
        <v>282</v>
      </c>
      <c r="K2137" t="s">
        <v>1408</v>
      </c>
      <c r="L2137" t="s">
        <v>1409</v>
      </c>
      <c r="N2137" t="s">
        <v>1425</v>
      </c>
      <c r="O2137" t="s">
        <v>1411</v>
      </c>
      <c r="P2137" t="s">
        <v>254</v>
      </c>
      <c r="S2137" t="s">
        <v>1414</v>
      </c>
      <c r="T2137">
        <v>20000</v>
      </c>
    </row>
    <row r="2138" spans="1:23">
      <c r="A2138" t="s">
        <v>246</v>
      </c>
      <c r="B2138" t="s">
        <v>298</v>
      </c>
      <c r="C2138" t="s">
        <v>45</v>
      </c>
      <c r="D2138" t="s">
        <v>46</v>
      </c>
      <c r="E2138">
        <v>11671636</v>
      </c>
      <c r="F2138">
        <v>44860</v>
      </c>
      <c r="G2138" t="s">
        <v>596</v>
      </c>
      <c r="H2138" s="111">
        <v>44860</v>
      </c>
      <c r="I2138" t="s">
        <v>253</v>
      </c>
      <c r="K2138" t="s">
        <v>1408</v>
      </c>
      <c r="L2138" t="s">
        <v>1409</v>
      </c>
      <c r="N2138" t="s">
        <v>1459</v>
      </c>
      <c r="O2138" t="s">
        <v>1411</v>
      </c>
      <c r="P2138" t="s">
        <v>252</v>
      </c>
      <c r="Q2138" t="s">
        <v>1412</v>
      </c>
      <c r="R2138" t="s">
        <v>1412</v>
      </c>
      <c r="S2138" t="s">
        <v>1412</v>
      </c>
      <c r="T2138">
        <v>25000</v>
      </c>
      <c r="V2138">
        <v>966.93</v>
      </c>
      <c r="W2138">
        <v>7284.88</v>
      </c>
    </row>
    <row r="2139" spans="1:23">
      <c r="A2139" t="s">
        <v>246</v>
      </c>
      <c r="B2139" t="s">
        <v>298</v>
      </c>
      <c r="C2139" t="s">
        <v>45</v>
      </c>
      <c r="D2139" t="s">
        <v>46</v>
      </c>
      <c r="E2139">
        <v>11698782</v>
      </c>
      <c r="F2139">
        <v>45007</v>
      </c>
      <c r="G2139" t="s">
        <v>3203</v>
      </c>
      <c r="H2139" s="111">
        <v>45007</v>
      </c>
      <c r="I2139" t="s">
        <v>282</v>
      </c>
      <c r="K2139" t="s">
        <v>1408</v>
      </c>
      <c r="L2139" t="s">
        <v>1409</v>
      </c>
      <c r="N2139" t="s">
        <v>1450</v>
      </c>
      <c r="O2139" t="s">
        <v>1411</v>
      </c>
      <c r="P2139" t="s">
        <v>254</v>
      </c>
      <c r="Q2139" t="s">
        <v>1414</v>
      </c>
      <c r="R2139" t="s">
        <v>1414</v>
      </c>
      <c r="S2139" t="s">
        <v>1412</v>
      </c>
      <c r="T2139">
        <v>15000</v>
      </c>
    </row>
    <row r="2140" spans="1:23">
      <c r="A2140" t="s">
        <v>246</v>
      </c>
      <c r="B2140" t="s">
        <v>298</v>
      </c>
      <c r="C2140" t="s">
        <v>45</v>
      </c>
      <c r="D2140" t="s">
        <v>46</v>
      </c>
      <c r="E2140">
        <v>11742898</v>
      </c>
      <c r="F2140">
        <v>44957</v>
      </c>
      <c r="G2140" t="s">
        <v>1559</v>
      </c>
      <c r="H2140" s="111">
        <v>44957</v>
      </c>
      <c r="I2140" t="s">
        <v>253</v>
      </c>
      <c r="K2140" t="s">
        <v>1408</v>
      </c>
      <c r="L2140" t="s">
        <v>1409</v>
      </c>
      <c r="N2140" t="s">
        <v>1444</v>
      </c>
      <c r="O2140" t="s">
        <v>1411</v>
      </c>
      <c r="P2140" t="s">
        <v>252</v>
      </c>
      <c r="Q2140" t="s">
        <v>1412</v>
      </c>
      <c r="R2140" t="s">
        <v>1412</v>
      </c>
      <c r="S2140" t="s">
        <v>1412</v>
      </c>
      <c r="T2140">
        <v>30000</v>
      </c>
      <c r="V2140">
        <v>915.28</v>
      </c>
      <c r="W2140">
        <v>3692.63</v>
      </c>
    </row>
    <row r="2141" spans="1:23">
      <c r="A2141" t="s">
        <v>246</v>
      </c>
      <c r="B2141" t="s">
        <v>298</v>
      </c>
      <c r="C2141" t="s">
        <v>45</v>
      </c>
      <c r="D2141" t="s">
        <v>46</v>
      </c>
      <c r="E2141">
        <v>11748523</v>
      </c>
      <c r="F2141">
        <v>44874</v>
      </c>
      <c r="G2141" t="s">
        <v>662</v>
      </c>
      <c r="H2141" s="111">
        <v>44874</v>
      </c>
      <c r="I2141" t="s">
        <v>253</v>
      </c>
      <c r="K2141" t="s">
        <v>1408</v>
      </c>
      <c r="L2141" t="s">
        <v>1409</v>
      </c>
      <c r="N2141" t="s">
        <v>1460</v>
      </c>
      <c r="O2141" t="s">
        <v>1411</v>
      </c>
      <c r="P2141" t="s">
        <v>252</v>
      </c>
      <c r="Q2141" t="s">
        <v>1429</v>
      </c>
      <c r="R2141" t="s">
        <v>1429</v>
      </c>
      <c r="S2141" t="s">
        <v>1412</v>
      </c>
      <c r="T2141">
        <v>15000</v>
      </c>
      <c r="V2141">
        <v>310.41000000000003</v>
      </c>
      <c r="W2141">
        <v>400</v>
      </c>
    </row>
    <row r="2142" spans="1:23">
      <c r="A2142" t="s">
        <v>246</v>
      </c>
      <c r="B2142" t="s">
        <v>298</v>
      </c>
      <c r="C2142" t="s">
        <v>45</v>
      </c>
      <c r="D2142" t="s">
        <v>46</v>
      </c>
      <c r="E2142">
        <v>11792117</v>
      </c>
      <c r="F2142">
        <v>44886</v>
      </c>
      <c r="G2142" t="s">
        <v>664</v>
      </c>
      <c r="H2142" s="111">
        <v>44886</v>
      </c>
      <c r="I2142" t="s">
        <v>253</v>
      </c>
      <c r="K2142" t="s">
        <v>1408</v>
      </c>
      <c r="L2142" t="s">
        <v>1409</v>
      </c>
      <c r="N2142" t="s">
        <v>1413</v>
      </c>
      <c r="O2142" t="s">
        <v>1411</v>
      </c>
      <c r="P2142" t="s">
        <v>252</v>
      </c>
      <c r="Q2142" t="s">
        <v>1412</v>
      </c>
      <c r="R2142" t="s">
        <v>1412</v>
      </c>
      <c r="S2142" t="s">
        <v>1412</v>
      </c>
      <c r="T2142">
        <v>15000</v>
      </c>
      <c r="V2142">
        <v>2596.3000000000002</v>
      </c>
      <c r="W2142">
        <v>4043.79</v>
      </c>
    </row>
    <row r="2143" spans="1:23">
      <c r="A2143" t="s">
        <v>246</v>
      </c>
      <c r="B2143" t="s">
        <v>298</v>
      </c>
      <c r="C2143" t="s">
        <v>45</v>
      </c>
      <c r="D2143" t="s">
        <v>46</v>
      </c>
      <c r="E2143">
        <v>11816515</v>
      </c>
      <c r="F2143">
        <v>44890</v>
      </c>
      <c r="G2143" t="s">
        <v>665</v>
      </c>
      <c r="H2143" s="111">
        <v>44890</v>
      </c>
      <c r="I2143" t="s">
        <v>253</v>
      </c>
      <c r="K2143" t="s">
        <v>1408</v>
      </c>
      <c r="L2143" t="s">
        <v>1409</v>
      </c>
      <c r="N2143" t="s">
        <v>1454</v>
      </c>
      <c r="O2143" t="s">
        <v>1411</v>
      </c>
      <c r="P2143" t="s">
        <v>252</v>
      </c>
      <c r="Q2143" t="s">
        <v>1412</v>
      </c>
      <c r="R2143" t="s">
        <v>1412</v>
      </c>
      <c r="S2143" t="s">
        <v>1412</v>
      </c>
      <c r="T2143">
        <v>15000</v>
      </c>
      <c r="V2143">
        <v>4881.7700000000004</v>
      </c>
      <c r="W2143">
        <v>5531</v>
      </c>
    </row>
    <row r="2144" spans="1:23">
      <c r="A2144" t="s">
        <v>246</v>
      </c>
      <c r="B2144" t="s">
        <v>298</v>
      </c>
      <c r="C2144" t="s">
        <v>45</v>
      </c>
      <c r="D2144" t="s">
        <v>46</v>
      </c>
      <c r="E2144">
        <v>11987026</v>
      </c>
      <c r="F2144">
        <v>44936</v>
      </c>
      <c r="G2144" t="s">
        <v>1561</v>
      </c>
      <c r="H2144" s="111">
        <v>44936</v>
      </c>
      <c r="I2144" t="s">
        <v>253</v>
      </c>
      <c r="K2144" t="s">
        <v>1408</v>
      </c>
      <c r="L2144" t="s">
        <v>1409</v>
      </c>
      <c r="N2144" t="s">
        <v>1447</v>
      </c>
      <c r="O2144" t="s">
        <v>1411</v>
      </c>
      <c r="P2144" t="s">
        <v>252</v>
      </c>
      <c r="Q2144" t="s">
        <v>1412</v>
      </c>
      <c r="R2144" t="s">
        <v>1412</v>
      </c>
      <c r="S2144" t="s">
        <v>1412</v>
      </c>
      <c r="T2144">
        <v>60000</v>
      </c>
      <c r="V2144">
        <v>4318.18</v>
      </c>
      <c r="W2144">
        <v>10808.59</v>
      </c>
    </row>
    <row r="2145" spans="1:23">
      <c r="A2145" t="s">
        <v>246</v>
      </c>
      <c r="B2145" t="s">
        <v>298</v>
      </c>
      <c r="C2145" t="s">
        <v>45</v>
      </c>
      <c r="D2145" t="s">
        <v>46</v>
      </c>
      <c r="E2145">
        <v>12006681</v>
      </c>
      <c r="F2145">
        <v>44942</v>
      </c>
      <c r="G2145" t="s">
        <v>1562</v>
      </c>
      <c r="H2145" s="111">
        <v>44942</v>
      </c>
      <c r="I2145" t="s">
        <v>263</v>
      </c>
      <c r="K2145" t="s">
        <v>1408</v>
      </c>
      <c r="L2145" t="s">
        <v>1409</v>
      </c>
      <c r="N2145" t="s">
        <v>1410</v>
      </c>
      <c r="O2145" t="s">
        <v>1411</v>
      </c>
      <c r="P2145" t="s">
        <v>254</v>
      </c>
      <c r="S2145" t="s">
        <v>1414</v>
      </c>
      <c r="T2145">
        <v>15000</v>
      </c>
    </row>
    <row r="2146" spans="1:23">
      <c r="A2146" t="s">
        <v>246</v>
      </c>
      <c r="B2146" t="s">
        <v>298</v>
      </c>
      <c r="C2146" t="s">
        <v>45</v>
      </c>
      <c r="D2146" t="s">
        <v>46</v>
      </c>
      <c r="E2146">
        <v>12007723</v>
      </c>
      <c r="F2146">
        <v>44953</v>
      </c>
      <c r="G2146" t="s">
        <v>1563</v>
      </c>
      <c r="H2146" s="111">
        <v>44953</v>
      </c>
      <c r="I2146" t="s">
        <v>253</v>
      </c>
      <c r="K2146" t="s">
        <v>1430</v>
      </c>
      <c r="L2146" t="s">
        <v>1409</v>
      </c>
      <c r="N2146" t="s">
        <v>1422</v>
      </c>
      <c r="O2146" t="s">
        <v>1411</v>
      </c>
      <c r="P2146" t="s">
        <v>254</v>
      </c>
      <c r="Q2146" t="s">
        <v>1412</v>
      </c>
      <c r="R2146" t="s">
        <v>1412</v>
      </c>
      <c r="S2146" t="s">
        <v>1412</v>
      </c>
      <c r="T2146">
        <v>15000</v>
      </c>
    </row>
    <row r="2147" spans="1:23">
      <c r="A2147" t="s">
        <v>246</v>
      </c>
      <c r="B2147" t="s">
        <v>298</v>
      </c>
      <c r="C2147" t="s">
        <v>45</v>
      </c>
      <c r="D2147" t="s">
        <v>46</v>
      </c>
      <c r="E2147">
        <v>12007723</v>
      </c>
      <c r="F2147">
        <v>44953</v>
      </c>
      <c r="G2147" t="s">
        <v>1563</v>
      </c>
      <c r="H2147" s="111">
        <v>44953</v>
      </c>
      <c r="I2147" t="s">
        <v>253</v>
      </c>
      <c r="K2147" t="s">
        <v>1430</v>
      </c>
      <c r="L2147" t="s">
        <v>5297</v>
      </c>
      <c r="N2147" t="s">
        <v>1422</v>
      </c>
      <c r="O2147" t="s">
        <v>1411</v>
      </c>
      <c r="P2147" t="s">
        <v>254</v>
      </c>
      <c r="Q2147" t="s">
        <v>1412</v>
      </c>
      <c r="R2147" t="s">
        <v>1412</v>
      </c>
      <c r="S2147" t="s">
        <v>1412</v>
      </c>
      <c r="T2147">
        <v>15000</v>
      </c>
      <c r="V2147">
        <v>1723.27</v>
      </c>
      <c r="W2147">
        <v>3902</v>
      </c>
    </row>
    <row r="2148" spans="1:23">
      <c r="A2148" t="s">
        <v>246</v>
      </c>
      <c r="B2148" t="s">
        <v>298</v>
      </c>
      <c r="C2148" t="s">
        <v>45</v>
      </c>
      <c r="D2148" t="s">
        <v>46</v>
      </c>
      <c r="E2148">
        <v>12085993</v>
      </c>
      <c r="F2148">
        <v>44963</v>
      </c>
      <c r="G2148" t="s">
        <v>2427</v>
      </c>
      <c r="H2148" s="111">
        <v>44963</v>
      </c>
      <c r="I2148" t="s">
        <v>253</v>
      </c>
      <c r="K2148" t="s">
        <v>1418</v>
      </c>
      <c r="L2148" t="s">
        <v>1409</v>
      </c>
      <c r="N2148" t="s">
        <v>1425</v>
      </c>
      <c r="O2148" t="s">
        <v>1411</v>
      </c>
      <c r="P2148" t="s">
        <v>254</v>
      </c>
      <c r="Q2148" t="s">
        <v>1412</v>
      </c>
      <c r="R2148" t="s">
        <v>1412</v>
      </c>
      <c r="S2148" t="s">
        <v>1412</v>
      </c>
      <c r="T2148">
        <v>15000</v>
      </c>
      <c r="V2148">
        <v>2725.78</v>
      </c>
      <c r="W2148">
        <v>7220.95</v>
      </c>
    </row>
    <row r="2149" spans="1:23">
      <c r="A2149" t="s">
        <v>246</v>
      </c>
      <c r="B2149" t="s">
        <v>298</v>
      </c>
      <c r="C2149" t="s">
        <v>45</v>
      </c>
      <c r="D2149" t="s">
        <v>46</v>
      </c>
      <c r="E2149">
        <v>12173259</v>
      </c>
      <c r="F2149">
        <v>44985</v>
      </c>
      <c r="G2149" t="s">
        <v>2428</v>
      </c>
      <c r="H2149" s="111">
        <v>44985</v>
      </c>
      <c r="I2149" t="s">
        <v>263</v>
      </c>
      <c r="K2149" t="s">
        <v>1408</v>
      </c>
      <c r="L2149" t="s">
        <v>1409</v>
      </c>
      <c r="N2149" t="s">
        <v>1431</v>
      </c>
      <c r="O2149" t="s">
        <v>1411</v>
      </c>
      <c r="P2149" t="s">
        <v>254</v>
      </c>
      <c r="S2149" t="s">
        <v>1414</v>
      </c>
      <c r="T2149">
        <v>30000</v>
      </c>
    </row>
    <row r="2150" spans="1:23">
      <c r="A2150" t="s">
        <v>246</v>
      </c>
      <c r="B2150" t="s">
        <v>298</v>
      </c>
      <c r="C2150" t="s">
        <v>45</v>
      </c>
      <c r="D2150" t="s">
        <v>46</v>
      </c>
      <c r="E2150">
        <v>12175287</v>
      </c>
      <c r="F2150">
        <v>45005</v>
      </c>
      <c r="G2150" t="s">
        <v>3204</v>
      </c>
      <c r="H2150" s="111">
        <v>45005</v>
      </c>
      <c r="I2150" t="s">
        <v>253</v>
      </c>
      <c r="K2150" t="s">
        <v>1408</v>
      </c>
      <c r="L2150" t="s">
        <v>1409</v>
      </c>
      <c r="N2150" t="s">
        <v>1433</v>
      </c>
      <c r="O2150" t="s">
        <v>1411</v>
      </c>
      <c r="P2150" t="s">
        <v>254</v>
      </c>
      <c r="Q2150" t="s">
        <v>1412</v>
      </c>
      <c r="R2150" t="s">
        <v>1412</v>
      </c>
      <c r="S2150" t="s">
        <v>1412</v>
      </c>
      <c r="T2150">
        <v>15000</v>
      </c>
      <c r="V2150">
        <v>6419.47</v>
      </c>
      <c r="W2150">
        <v>6710.75</v>
      </c>
    </row>
    <row r="2151" spans="1:23">
      <c r="A2151" t="s">
        <v>246</v>
      </c>
      <c r="B2151" t="s">
        <v>298</v>
      </c>
      <c r="C2151" t="s">
        <v>45</v>
      </c>
      <c r="D2151" t="s">
        <v>46</v>
      </c>
      <c r="E2151">
        <v>12276477</v>
      </c>
      <c r="F2151">
        <v>45009</v>
      </c>
      <c r="G2151" t="s">
        <v>3205</v>
      </c>
      <c r="H2151" s="111">
        <v>45009</v>
      </c>
      <c r="I2151" t="s">
        <v>253</v>
      </c>
      <c r="K2151" t="s">
        <v>1408</v>
      </c>
      <c r="L2151" t="s">
        <v>1409</v>
      </c>
      <c r="N2151" t="s">
        <v>1477</v>
      </c>
      <c r="O2151" t="s">
        <v>1411</v>
      </c>
      <c r="P2151" t="s">
        <v>252</v>
      </c>
      <c r="Q2151" t="s">
        <v>1429</v>
      </c>
      <c r="R2151" t="s">
        <v>1429</v>
      </c>
      <c r="S2151" t="s">
        <v>1415</v>
      </c>
      <c r="T2151">
        <v>10000</v>
      </c>
      <c r="V2151">
        <v>100.17</v>
      </c>
      <c r="W2151">
        <v>271.39999999999998</v>
      </c>
    </row>
    <row r="2152" spans="1:23">
      <c r="A2152" t="s">
        <v>246</v>
      </c>
      <c r="B2152" t="s">
        <v>298</v>
      </c>
      <c r="C2152" t="s">
        <v>45</v>
      </c>
      <c r="D2152" t="s">
        <v>46</v>
      </c>
      <c r="E2152">
        <v>12306237</v>
      </c>
      <c r="F2152">
        <v>45015</v>
      </c>
      <c r="G2152" t="s">
        <v>3206</v>
      </c>
      <c r="H2152" s="111">
        <v>45015</v>
      </c>
      <c r="I2152" t="s">
        <v>263</v>
      </c>
      <c r="K2152" t="s">
        <v>1418</v>
      </c>
      <c r="L2152" t="s">
        <v>1409</v>
      </c>
      <c r="N2152" t="s">
        <v>1506</v>
      </c>
      <c r="O2152" t="s">
        <v>1411</v>
      </c>
      <c r="P2152" t="s">
        <v>254</v>
      </c>
      <c r="S2152" t="s">
        <v>1414</v>
      </c>
      <c r="T2152">
        <v>10000</v>
      </c>
    </row>
    <row r="2153" spans="1:23">
      <c r="A2153" t="s">
        <v>246</v>
      </c>
      <c r="B2153" t="s">
        <v>298</v>
      </c>
      <c r="C2153" t="s">
        <v>2404</v>
      </c>
      <c r="D2153" t="s">
        <v>46</v>
      </c>
      <c r="E2153">
        <v>12106520</v>
      </c>
      <c r="F2153">
        <v>44965</v>
      </c>
      <c r="G2153" t="s">
        <v>2429</v>
      </c>
      <c r="H2153" s="111">
        <v>44966</v>
      </c>
      <c r="I2153" t="s">
        <v>263</v>
      </c>
      <c r="K2153" t="s">
        <v>1408</v>
      </c>
      <c r="L2153" t="s">
        <v>1409</v>
      </c>
      <c r="N2153" t="s">
        <v>1431</v>
      </c>
      <c r="O2153" t="s">
        <v>1411</v>
      </c>
      <c r="P2153" t="s">
        <v>254</v>
      </c>
      <c r="S2153" t="s">
        <v>1414</v>
      </c>
      <c r="T2153">
        <v>15000</v>
      </c>
    </row>
    <row r="2154" spans="1:23">
      <c r="A2154" t="s">
        <v>246</v>
      </c>
      <c r="B2154" t="s">
        <v>298</v>
      </c>
      <c r="C2154" t="s">
        <v>2404</v>
      </c>
      <c r="D2154" t="s">
        <v>46</v>
      </c>
      <c r="E2154">
        <v>12126719</v>
      </c>
      <c r="F2154">
        <v>44971</v>
      </c>
      <c r="G2154" t="s">
        <v>2430</v>
      </c>
      <c r="H2154" s="111">
        <v>44971</v>
      </c>
      <c r="I2154" t="s">
        <v>263</v>
      </c>
      <c r="K2154" t="s">
        <v>1408</v>
      </c>
      <c r="L2154" t="s">
        <v>1409</v>
      </c>
      <c r="N2154" t="s">
        <v>1410</v>
      </c>
      <c r="O2154" t="s">
        <v>1411</v>
      </c>
      <c r="P2154" t="s">
        <v>254</v>
      </c>
      <c r="S2154" t="s">
        <v>1414</v>
      </c>
      <c r="T2154">
        <v>15000</v>
      </c>
    </row>
    <row r="2155" spans="1:23">
      <c r="A2155" t="s">
        <v>246</v>
      </c>
      <c r="B2155" t="s">
        <v>298</v>
      </c>
      <c r="C2155" t="s">
        <v>360</v>
      </c>
      <c r="D2155" t="s">
        <v>46</v>
      </c>
      <c r="E2155">
        <v>11437164</v>
      </c>
      <c r="F2155">
        <v>44897</v>
      </c>
      <c r="G2155" t="s">
        <v>1320</v>
      </c>
      <c r="H2155" s="111">
        <v>44897</v>
      </c>
      <c r="I2155" t="s">
        <v>253</v>
      </c>
      <c r="K2155" t="s">
        <v>1408</v>
      </c>
      <c r="L2155" t="s">
        <v>1409</v>
      </c>
      <c r="N2155" t="s">
        <v>1483</v>
      </c>
      <c r="O2155" t="s">
        <v>1411</v>
      </c>
      <c r="P2155" t="s">
        <v>252</v>
      </c>
      <c r="Q2155" t="s">
        <v>1412</v>
      </c>
      <c r="R2155" t="s">
        <v>1412</v>
      </c>
      <c r="S2155" t="s">
        <v>1412</v>
      </c>
      <c r="T2155">
        <v>15000</v>
      </c>
      <c r="V2155">
        <v>3820.16</v>
      </c>
      <c r="W2155">
        <v>8093.55</v>
      </c>
    </row>
    <row r="2156" spans="1:23">
      <c r="A2156" t="s">
        <v>246</v>
      </c>
      <c r="B2156" t="s">
        <v>298</v>
      </c>
      <c r="C2156" t="s">
        <v>1565</v>
      </c>
      <c r="D2156" t="s">
        <v>46</v>
      </c>
      <c r="E2156">
        <v>12058810</v>
      </c>
      <c r="F2156">
        <v>44954</v>
      </c>
      <c r="G2156" t="s">
        <v>1566</v>
      </c>
      <c r="H2156" s="111">
        <v>44954</v>
      </c>
      <c r="I2156" t="s">
        <v>253</v>
      </c>
      <c r="K2156" t="s">
        <v>1408</v>
      </c>
      <c r="L2156" t="s">
        <v>1409</v>
      </c>
      <c r="N2156" t="s">
        <v>1425</v>
      </c>
      <c r="O2156" t="s">
        <v>1411</v>
      </c>
      <c r="P2156" t="s">
        <v>252</v>
      </c>
      <c r="Q2156" t="s">
        <v>1412</v>
      </c>
      <c r="R2156" t="s">
        <v>1412</v>
      </c>
      <c r="S2156" t="s">
        <v>1412</v>
      </c>
      <c r="T2156">
        <v>15000</v>
      </c>
      <c r="V2156">
        <v>3879.66</v>
      </c>
      <c r="W2156">
        <v>8925.5</v>
      </c>
    </row>
    <row r="2157" spans="1:23">
      <c r="A2157" t="s">
        <v>246</v>
      </c>
      <c r="B2157" t="s">
        <v>298</v>
      </c>
      <c r="C2157" t="s">
        <v>1020</v>
      </c>
      <c r="D2157" t="s">
        <v>46</v>
      </c>
      <c r="E2157">
        <v>11846945</v>
      </c>
      <c r="F2157">
        <v>44896</v>
      </c>
      <c r="G2157" t="s">
        <v>1021</v>
      </c>
      <c r="H2157" s="111">
        <v>44896</v>
      </c>
      <c r="I2157" t="s">
        <v>253</v>
      </c>
      <c r="K2157" t="s">
        <v>1418</v>
      </c>
      <c r="L2157" t="s">
        <v>1438</v>
      </c>
      <c r="N2157" t="s">
        <v>1425</v>
      </c>
      <c r="O2157" t="s">
        <v>1411</v>
      </c>
      <c r="P2157" t="s">
        <v>254</v>
      </c>
      <c r="Q2157" t="s">
        <v>1412</v>
      </c>
      <c r="R2157" t="s">
        <v>1412</v>
      </c>
      <c r="S2157" t="s">
        <v>1412</v>
      </c>
      <c r="T2157">
        <v>60000</v>
      </c>
    </row>
    <row r="2158" spans="1:23">
      <c r="A2158" t="s">
        <v>246</v>
      </c>
      <c r="B2158" t="s">
        <v>298</v>
      </c>
      <c r="C2158" t="s">
        <v>1020</v>
      </c>
      <c r="D2158" t="s">
        <v>46</v>
      </c>
      <c r="E2158">
        <v>11846945</v>
      </c>
      <c r="F2158">
        <v>44896</v>
      </c>
      <c r="G2158" t="s">
        <v>1021</v>
      </c>
      <c r="H2158" s="111">
        <v>44896</v>
      </c>
      <c r="I2158" t="s">
        <v>253</v>
      </c>
      <c r="K2158" t="s">
        <v>1418</v>
      </c>
      <c r="L2158" t="s">
        <v>1409</v>
      </c>
      <c r="N2158" t="s">
        <v>1425</v>
      </c>
      <c r="O2158" t="s">
        <v>1411</v>
      </c>
      <c r="P2158" t="s">
        <v>254</v>
      </c>
      <c r="Q2158" t="s">
        <v>1412</v>
      </c>
      <c r="R2158" t="s">
        <v>1412</v>
      </c>
      <c r="S2158" t="s">
        <v>1412</v>
      </c>
      <c r="T2158">
        <v>60000</v>
      </c>
      <c r="V2158">
        <v>0</v>
      </c>
      <c r="W2158">
        <v>99926.89</v>
      </c>
    </row>
    <row r="2159" spans="1:23">
      <c r="A2159" t="s">
        <v>246</v>
      </c>
      <c r="B2159" t="s">
        <v>919</v>
      </c>
      <c r="C2159" t="s">
        <v>57</v>
      </c>
      <c r="D2159" t="s">
        <v>58</v>
      </c>
      <c r="E2159">
        <v>4930588</v>
      </c>
      <c r="F2159">
        <v>44897</v>
      </c>
      <c r="G2159" t="s">
        <v>1200</v>
      </c>
      <c r="H2159" s="111">
        <v>44897</v>
      </c>
      <c r="I2159" t="s">
        <v>263</v>
      </c>
      <c r="K2159" t="s">
        <v>1461</v>
      </c>
      <c r="L2159" t="s">
        <v>1409</v>
      </c>
      <c r="N2159" t="s">
        <v>1470</v>
      </c>
      <c r="O2159" t="s">
        <v>1411</v>
      </c>
      <c r="P2159" t="s">
        <v>254</v>
      </c>
      <c r="R2159" t="s">
        <v>1414</v>
      </c>
      <c r="S2159" t="s">
        <v>1412</v>
      </c>
      <c r="T2159">
        <v>20000</v>
      </c>
    </row>
    <row r="2160" spans="1:23">
      <c r="A2160" t="s">
        <v>246</v>
      </c>
      <c r="B2160" t="s">
        <v>919</v>
      </c>
      <c r="C2160" t="s">
        <v>57</v>
      </c>
      <c r="D2160" t="s">
        <v>58</v>
      </c>
      <c r="E2160">
        <v>11860065</v>
      </c>
      <c r="F2160">
        <v>44901</v>
      </c>
      <c r="G2160" t="s">
        <v>1203</v>
      </c>
      <c r="H2160" s="111">
        <v>45005</v>
      </c>
      <c r="I2160" t="s">
        <v>253</v>
      </c>
      <c r="K2160" t="s">
        <v>1418</v>
      </c>
      <c r="L2160" t="s">
        <v>1409</v>
      </c>
      <c r="N2160" t="s">
        <v>1470</v>
      </c>
      <c r="O2160" t="s">
        <v>1411</v>
      </c>
      <c r="P2160" t="s">
        <v>254</v>
      </c>
      <c r="Q2160" t="s">
        <v>1412</v>
      </c>
      <c r="R2160" t="s">
        <v>1412</v>
      </c>
      <c r="S2160" t="s">
        <v>1412</v>
      </c>
      <c r="T2160">
        <v>15000</v>
      </c>
      <c r="V2160">
        <v>2929.73</v>
      </c>
      <c r="W2160">
        <v>5097</v>
      </c>
    </row>
    <row r="2161" spans="1:23">
      <c r="A2161" t="s">
        <v>246</v>
      </c>
      <c r="B2161" t="s">
        <v>919</v>
      </c>
      <c r="C2161" t="s">
        <v>57</v>
      </c>
      <c r="D2161" t="s">
        <v>58</v>
      </c>
      <c r="E2161">
        <v>11860569</v>
      </c>
      <c r="F2161">
        <v>44901</v>
      </c>
      <c r="G2161" t="s">
        <v>1204</v>
      </c>
      <c r="H2161" s="111">
        <v>44901</v>
      </c>
      <c r="I2161" t="s">
        <v>253</v>
      </c>
      <c r="K2161" t="s">
        <v>1408</v>
      </c>
      <c r="L2161" t="s">
        <v>1409</v>
      </c>
      <c r="N2161" t="s">
        <v>1446</v>
      </c>
      <c r="O2161" t="s">
        <v>1411</v>
      </c>
      <c r="P2161" t="s">
        <v>252</v>
      </c>
      <c r="Q2161" t="s">
        <v>1412</v>
      </c>
      <c r="R2161" t="s">
        <v>1412</v>
      </c>
      <c r="S2161" t="s">
        <v>1412</v>
      </c>
      <c r="T2161">
        <v>15000</v>
      </c>
      <c r="V2161">
        <v>4723.08</v>
      </c>
      <c r="W2161">
        <v>12173.13</v>
      </c>
    </row>
    <row r="2162" spans="1:23">
      <c r="A2162" t="s">
        <v>246</v>
      </c>
      <c r="B2162" t="s">
        <v>919</v>
      </c>
      <c r="C2162" t="s">
        <v>57</v>
      </c>
      <c r="D2162" t="s">
        <v>58</v>
      </c>
      <c r="E2162">
        <v>11879188</v>
      </c>
      <c r="F2162">
        <v>44909</v>
      </c>
      <c r="G2162" t="s">
        <v>1205</v>
      </c>
      <c r="H2162" s="111">
        <v>44909</v>
      </c>
      <c r="I2162" t="s">
        <v>253</v>
      </c>
      <c r="K2162" t="s">
        <v>1418</v>
      </c>
      <c r="L2162" t="s">
        <v>1409</v>
      </c>
      <c r="N2162" t="s">
        <v>1421</v>
      </c>
      <c r="O2162" t="s">
        <v>1411</v>
      </c>
      <c r="P2162" t="s">
        <v>254</v>
      </c>
      <c r="Q2162" t="s">
        <v>1412</v>
      </c>
      <c r="R2162" t="s">
        <v>1412</v>
      </c>
      <c r="S2162" t="s">
        <v>1412</v>
      </c>
      <c r="T2162">
        <v>15000</v>
      </c>
      <c r="V2162">
        <v>2847.41</v>
      </c>
      <c r="W2162">
        <v>8424.19</v>
      </c>
    </row>
    <row r="2163" spans="1:23">
      <c r="A2163" t="s">
        <v>246</v>
      </c>
      <c r="B2163" t="s">
        <v>919</v>
      </c>
      <c r="C2163" t="s">
        <v>57</v>
      </c>
      <c r="D2163" t="s">
        <v>58</v>
      </c>
      <c r="E2163">
        <v>11882457</v>
      </c>
      <c r="F2163">
        <v>44915</v>
      </c>
      <c r="G2163" t="s">
        <v>1206</v>
      </c>
      <c r="H2163" s="111">
        <v>44917</v>
      </c>
      <c r="I2163" t="s">
        <v>253</v>
      </c>
      <c r="K2163" t="s">
        <v>1408</v>
      </c>
      <c r="L2163" t="s">
        <v>1409</v>
      </c>
      <c r="N2163" t="s">
        <v>1413</v>
      </c>
      <c r="O2163" t="s">
        <v>1411</v>
      </c>
      <c r="P2163" t="s">
        <v>254</v>
      </c>
      <c r="Q2163" t="s">
        <v>1412</v>
      </c>
      <c r="R2163" t="s">
        <v>1412</v>
      </c>
      <c r="S2163" t="s">
        <v>1412</v>
      </c>
      <c r="T2163">
        <v>15000</v>
      </c>
      <c r="V2163">
        <v>4265.67</v>
      </c>
      <c r="W2163">
        <v>8218.56</v>
      </c>
    </row>
    <row r="2164" spans="1:23">
      <c r="A2164" t="s">
        <v>246</v>
      </c>
      <c r="B2164" t="s">
        <v>919</v>
      </c>
      <c r="C2164" t="s">
        <v>57</v>
      </c>
      <c r="D2164" t="s">
        <v>58</v>
      </c>
      <c r="E2164">
        <v>11898844</v>
      </c>
      <c r="F2164">
        <v>44911</v>
      </c>
      <c r="G2164" t="s">
        <v>1372</v>
      </c>
      <c r="H2164" s="111">
        <v>44911</v>
      </c>
      <c r="I2164" t="s">
        <v>253</v>
      </c>
      <c r="K2164" t="s">
        <v>1408</v>
      </c>
      <c r="L2164" t="s">
        <v>1409</v>
      </c>
      <c r="N2164" t="s">
        <v>1426</v>
      </c>
      <c r="O2164" t="s">
        <v>1411</v>
      </c>
      <c r="P2164" t="s">
        <v>254</v>
      </c>
      <c r="Q2164" t="s">
        <v>1412</v>
      </c>
      <c r="R2164" t="s">
        <v>1412</v>
      </c>
      <c r="S2164" t="s">
        <v>1412</v>
      </c>
      <c r="T2164">
        <v>80000</v>
      </c>
      <c r="V2164">
        <v>0</v>
      </c>
      <c r="W2164">
        <v>47857.5</v>
      </c>
    </row>
    <row r="2165" spans="1:23">
      <c r="A2165" t="s">
        <v>246</v>
      </c>
      <c r="B2165" t="s">
        <v>919</v>
      </c>
      <c r="C2165" t="s">
        <v>57</v>
      </c>
      <c r="D2165" t="s">
        <v>58</v>
      </c>
      <c r="E2165">
        <v>11928187</v>
      </c>
      <c r="F2165">
        <v>44921</v>
      </c>
      <c r="G2165" t="s">
        <v>1208</v>
      </c>
      <c r="H2165" s="111">
        <v>44921</v>
      </c>
      <c r="I2165" t="s">
        <v>253</v>
      </c>
      <c r="K2165" t="s">
        <v>1418</v>
      </c>
      <c r="L2165" t="s">
        <v>1409</v>
      </c>
      <c r="N2165" t="s">
        <v>1468</v>
      </c>
      <c r="O2165" t="s">
        <v>1411</v>
      </c>
      <c r="P2165" t="s">
        <v>254</v>
      </c>
      <c r="Q2165" t="s">
        <v>1412</v>
      </c>
      <c r="R2165" t="s">
        <v>1412</v>
      </c>
      <c r="S2165" t="s">
        <v>1412</v>
      </c>
      <c r="T2165">
        <v>70000</v>
      </c>
      <c r="V2165">
        <v>0</v>
      </c>
      <c r="W2165">
        <v>22933.360000000001</v>
      </c>
    </row>
    <row r="2166" spans="1:23">
      <c r="A2166" t="s">
        <v>246</v>
      </c>
      <c r="B2166" t="s">
        <v>919</v>
      </c>
      <c r="C2166" t="s">
        <v>57</v>
      </c>
      <c r="D2166" t="s">
        <v>58</v>
      </c>
      <c r="E2166">
        <v>11943663</v>
      </c>
      <c r="F2166">
        <v>44923</v>
      </c>
      <c r="G2166" t="s">
        <v>1210</v>
      </c>
      <c r="H2166" s="111">
        <v>44923</v>
      </c>
      <c r="I2166" t="s">
        <v>263</v>
      </c>
      <c r="K2166" t="s">
        <v>1408</v>
      </c>
      <c r="L2166" t="s">
        <v>1409</v>
      </c>
      <c r="N2166" t="s">
        <v>1433</v>
      </c>
      <c r="O2166" t="s">
        <v>1411</v>
      </c>
      <c r="P2166" t="s">
        <v>252</v>
      </c>
      <c r="T2166">
        <v>20000</v>
      </c>
    </row>
    <row r="2167" spans="1:23">
      <c r="A2167" t="s">
        <v>246</v>
      </c>
      <c r="B2167" t="s">
        <v>919</v>
      </c>
      <c r="C2167" t="s">
        <v>57</v>
      </c>
      <c r="D2167" t="s">
        <v>58</v>
      </c>
      <c r="E2167">
        <v>11958804</v>
      </c>
      <c r="F2167">
        <v>44925</v>
      </c>
      <c r="G2167" t="s">
        <v>1373</v>
      </c>
      <c r="H2167" s="111">
        <v>44925</v>
      </c>
      <c r="I2167" t="s">
        <v>253</v>
      </c>
      <c r="K2167" t="s">
        <v>1408</v>
      </c>
      <c r="L2167" t="s">
        <v>1409</v>
      </c>
      <c r="N2167" t="s">
        <v>1439</v>
      </c>
      <c r="O2167" t="s">
        <v>1411</v>
      </c>
      <c r="P2167" t="s">
        <v>254</v>
      </c>
      <c r="Q2167" t="s">
        <v>1412</v>
      </c>
      <c r="R2167" t="s">
        <v>1412</v>
      </c>
      <c r="S2167" t="s">
        <v>1412</v>
      </c>
      <c r="T2167">
        <v>15000</v>
      </c>
      <c r="V2167">
        <v>101.62</v>
      </c>
      <c r="W2167">
        <v>441.5</v>
      </c>
    </row>
    <row r="2168" spans="1:23">
      <c r="A2168" t="s">
        <v>246</v>
      </c>
      <c r="B2168" t="s">
        <v>919</v>
      </c>
      <c r="C2168" t="s">
        <v>57</v>
      </c>
      <c r="D2168" t="s">
        <v>58</v>
      </c>
      <c r="E2168">
        <v>11968834</v>
      </c>
      <c r="F2168">
        <v>44930</v>
      </c>
      <c r="G2168" t="s">
        <v>1863</v>
      </c>
      <c r="H2168" s="111">
        <v>44930</v>
      </c>
      <c r="I2168" t="s">
        <v>253</v>
      </c>
      <c r="K2168" t="s">
        <v>1418</v>
      </c>
      <c r="L2168" t="s">
        <v>1409</v>
      </c>
      <c r="N2168" t="s">
        <v>1431</v>
      </c>
      <c r="O2168" t="s">
        <v>1411</v>
      </c>
      <c r="P2168" t="s">
        <v>254</v>
      </c>
      <c r="Q2168" t="s">
        <v>1412</v>
      </c>
      <c r="R2168" t="s">
        <v>1412</v>
      </c>
      <c r="S2168" t="s">
        <v>1429</v>
      </c>
      <c r="T2168">
        <v>80000</v>
      </c>
      <c r="V2168">
        <v>9999.9500000000007</v>
      </c>
      <c r="W2168">
        <v>18617.7</v>
      </c>
    </row>
    <row r="2169" spans="1:23">
      <c r="A2169" t="s">
        <v>246</v>
      </c>
      <c r="B2169" t="s">
        <v>113</v>
      </c>
      <c r="C2169" t="s">
        <v>57</v>
      </c>
      <c r="D2169" t="s">
        <v>58</v>
      </c>
      <c r="E2169">
        <v>11540391</v>
      </c>
      <c r="F2169">
        <v>44841</v>
      </c>
      <c r="G2169" t="s">
        <v>340</v>
      </c>
      <c r="H2169" s="111">
        <v>44841</v>
      </c>
      <c r="I2169" t="s">
        <v>263</v>
      </c>
      <c r="K2169" t="s">
        <v>1408</v>
      </c>
      <c r="L2169" t="s">
        <v>1409</v>
      </c>
      <c r="N2169" t="s">
        <v>1466</v>
      </c>
      <c r="O2169" t="s">
        <v>1411</v>
      </c>
      <c r="P2169" t="s">
        <v>252</v>
      </c>
      <c r="S2169" t="s">
        <v>1414</v>
      </c>
      <c r="T2169">
        <v>10000</v>
      </c>
    </row>
    <row r="2170" spans="1:23">
      <c r="A2170" t="s">
        <v>246</v>
      </c>
      <c r="B2170" t="s">
        <v>113</v>
      </c>
      <c r="C2170" t="s">
        <v>57</v>
      </c>
      <c r="D2170" t="s">
        <v>58</v>
      </c>
      <c r="E2170">
        <v>11540731</v>
      </c>
      <c r="F2170">
        <v>44833</v>
      </c>
      <c r="G2170" t="s">
        <v>341</v>
      </c>
      <c r="H2170" s="111">
        <v>44833</v>
      </c>
      <c r="I2170" t="s">
        <v>263</v>
      </c>
      <c r="K2170" t="s">
        <v>1408</v>
      </c>
      <c r="L2170" t="s">
        <v>1409</v>
      </c>
      <c r="N2170" t="s">
        <v>1439</v>
      </c>
      <c r="O2170" t="s">
        <v>1411</v>
      </c>
      <c r="P2170" t="s">
        <v>252</v>
      </c>
      <c r="T2170">
        <v>10000</v>
      </c>
    </row>
    <row r="2171" spans="1:23">
      <c r="A2171" t="s">
        <v>246</v>
      </c>
      <c r="B2171" t="s">
        <v>113</v>
      </c>
      <c r="C2171" t="s">
        <v>57</v>
      </c>
      <c r="D2171" t="s">
        <v>58</v>
      </c>
      <c r="E2171">
        <v>11580901</v>
      </c>
      <c r="F2171">
        <v>44860</v>
      </c>
      <c r="G2171" t="s">
        <v>602</v>
      </c>
      <c r="H2171" s="111">
        <v>44860</v>
      </c>
      <c r="I2171" t="s">
        <v>263</v>
      </c>
      <c r="K2171" t="s">
        <v>1408</v>
      </c>
      <c r="L2171" t="s">
        <v>1409</v>
      </c>
      <c r="N2171" t="s">
        <v>1470</v>
      </c>
      <c r="O2171" t="s">
        <v>1411</v>
      </c>
      <c r="P2171" t="s">
        <v>252</v>
      </c>
      <c r="R2171" t="s">
        <v>1414</v>
      </c>
      <c r="S2171" t="s">
        <v>1412</v>
      </c>
      <c r="T2171">
        <v>15000</v>
      </c>
    </row>
    <row r="2172" spans="1:23">
      <c r="A2172" t="s">
        <v>246</v>
      </c>
      <c r="B2172" t="s">
        <v>113</v>
      </c>
      <c r="C2172" t="s">
        <v>57</v>
      </c>
      <c r="D2172" t="s">
        <v>58</v>
      </c>
      <c r="E2172">
        <v>11706970</v>
      </c>
      <c r="F2172">
        <v>44865</v>
      </c>
      <c r="G2172" t="s">
        <v>623</v>
      </c>
      <c r="H2172" s="111">
        <v>44865</v>
      </c>
      <c r="I2172" t="s">
        <v>263</v>
      </c>
      <c r="K2172" t="s">
        <v>1408</v>
      </c>
      <c r="L2172" t="s">
        <v>5297</v>
      </c>
      <c r="N2172" t="s">
        <v>1431</v>
      </c>
      <c r="O2172" t="s">
        <v>1411</v>
      </c>
      <c r="P2172" t="s">
        <v>252</v>
      </c>
      <c r="S2172" t="s">
        <v>1414</v>
      </c>
      <c r="T2172">
        <v>10000</v>
      </c>
    </row>
    <row r="2173" spans="1:23">
      <c r="A2173" t="s">
        <v>246</v>
      </c>
      <c r="B2173" t="s">
        <v>674</v>
      </c>
      <c r="C2173" t="s">
        <v>264</v>
      </c>
      <c r="D2173" t="s">
        <v>54</v>
      </c>
      <c r="E2173">
        <v>11837707</v>
      </c>
      <c r="F2173">
        <v>44896</v>
      </c>
      <c r="G2173" t="s">
        <v>1035</v>
      </c>
      <c r="H2173" s="111">
        <v>44896</v>
      </c>
      <c r="I2173" t="s">
        <v>253</v>
      </c>
      <c r="K2173" t="s">
        <v>1408</v>
      </c>
      <c r="L2173" t="s">
        <v>1409</v>
      </c>
      <c r="N2173" t="s">
        <v>1420</v>
      </c>
      <c r="O2173" t="s">
        <v>1411</v>
      </c>
      <c r="P2173" t="s">
        <v>252</v>
      </c>
      <c r="Q2173" t="s">
        <v>1412</v>
      </c>
      <c r="R2173" t="s">
        <v>1412</v>
      </c>
      <c r="S2173" t="s">
        <v>1412</v>
      </c>
      <c r="T2173">
        <v>35000</v>
      </c>
      <c r="V2173">
        <v>1400.77</v>
      </c>
      <c r="W2173">
        <v>5333.47</v>
      </c>
    </row>
    <row r="2174" spans="1:23">
      <c r="A2174" t="s">
        <v>246</v>
      </c>
      <c r="B2174" t="s">
        <v>674</v>
      </c>
      <c r="C2174" t="s">
        <v>264</v>
      </c>
      <c r="D2174" t="s">
        <v>54</v>
      </c>
      <c r="E2174">
        <v>11906948</v>
      </c>
      <c r="F2174">
        <v>44957</v>
      </c>
      <c r="G2174" t="s">
        <v>2451</v>
      </c>
      <c r="H2174" s="111">
        <v>44960</v>
      </c>
      <c r="I2174" t="s">
        <v>263</v>
      </c>
      <c r="K2174" t="s">
        <v>1408</v>
      </c>
      <c r="L2174" t="s">
        <v>1409</v>
      </c>
      <c r="N2174" t="s">
        <v>1433</v>
      </c>
      <c r="O2174" t="s">
        <v>1411</v>
      </c>
      <c r="P2174" t="s">
        <v>252</v>
      </c>
      <c r="T2174">
        <v>15000</v>
      </c>
    </row>
    <row r="2175" spans="1:23">
      <c r="A2175" t="s">
        <v>246</v>
      </c>
      <c r="B2175" t="s">
        <v>674</v>
      </c>
      <c r="C2175" t="s">
        <v>264</v>
      </c>
      <c r="D2175" t="s">
        <v>54</v>
      </c>
      <c r="E2175">
        <v>12069800</v>
      </c>
      <c r="F2175">
        <v>44957</v>
      </c>
      <c r="G2175" t="s">
        <v>2452</v>
      </c>
      <c r="H2175" s="111">
        <v>44958</v>
      </c>
      <c r="I2175" t="s">
        <v>263</v>
      </c>
      <c r="K2175" t="s">
        <v>1408</v>
      </c>
      <c r="L2175" t="s">
        <v>1409</v>
      </c>
      <c r="N2175" t="s">
        <v>1468</v>
      </c>
      <c r="O2175" t="s">
        <v>1411</v>
      </c>
      <c r="P2175" t="s">
        <v>254</v>
      </c>
      <c r="T2175">
        <v>45000</v>
      </c>
    </row>
    <row r="2176" spans="1:23">
      <c r="A2176" t="s">
        <v>246</v>
      </c>
      <c r="B2176" t="s">
        <v>674</v>
      </c>
      <c r="C2176" t="s">
        <v>264</v>
      </c>
      <c r="D2176" t="s">
        <v>54</v>
      </c>
      <c r="E2176">
        <v>12095480</v>
      </c>
      <c r="F2176">
        <v>44963</v>
      </c>
      <c r="G2176" t="s">
        <v>2453</v>
      </c>
      <c r="H2176" s="111">
        <v>44963</v>
      </c>
      <c r="I2176" t="s">
        <v>253</v>
      </c>
      <c r="K2176" t="s">
        <v>1408</v>
      </c>
      <c r="L2176" t="s">
        <v>1409</v>
      </c>
      <c r="N2176" t="s">
        <v>1474</v>
      </c>
      <c r="O2176" t="s">
        <v>1411</v>
      </c>
      <c r="P2176" t="s">
        <v>254</v>
      </c>
      <c r="Q2176" t="s">
        <v>1412</v>
      </c>
      <c r="R2176" t="s">
        <v>1412</v>
      </c>
      <c r="S2176" t="s">
        <v>1412</v>
      </c>
      <c r="T2176">
        <v>18000</v>
      </c>
      <c r="V2176">
        <v>2277.52</v>
      </c>
      <c r="W2176">
        <v>6494.46</v>
      </c>
    </row>
    <row r="2177" spans="1:23">
      <c r="A2177" t="s">
        <v>246</v>
      </c>
      <c r="B2177" t="s">
        <v>674</v>
      </c>
      <c r="C2177" t="s">
        <v>264</v>
      </c>
      <c r="D2177" t="s">
        <v>54</v>
      </c>
      <c r="E2177">
        <v>12107612</v>
      </c>
      <c r="F2177">
        <v>44991</v>
      </c>
      <c r="G2177" t="s">
        <v>3214</v>
      </c>
      <c r="H2177" s="111">
        <v>44992</v>
      </c>
      <c r="I2177" t="s">
        <v>282</v>
      </c>
      <c r="K2177" t="s">
        <v>1408</v>
      </c>
      <c r="L2177" t="s">
        <v>1409</v>
      </c>
      <c r="N2177" t="s">
        <v>1420</v>
      </c>
      <c r="O2177" t="s">
        <v>1411</v>
      </c>
      <c r="P2177" t="s">
        <v>254</v>
      </c>
      <c r="Q2177" t="s">
        <v>1414</v>
      </c>
      <c r="R2177" t="s">
        <v>1414</v>
      </c>
      <c r="S2177" t="s">
        <v>1412</v>
      </c>
      <c r="T2177">
        <v>50000</v>
      </c>
    </row>
    <row r="2178" spans="1:23">
      <c r="A2178" t="s">
        <v>246</v>
      </c>
      <c r="B2178" t="s">
        <v>674</v>
      </c>
      <c r="C2178" t="s">
        <v>264</v>
      </c>
      <c r="D2178" t="s">
        <v>54</v>
      </c>
      <c r="E2178">
        <v>12151406</v>
      </c>
      <c r="F2178">
        <v>44980</v>
      </c>
      <c r="G2178" t="s">
        <v>2454</v>
      </c>
      <c r="H2178" s="111">
        <v>44980</v>
      </c>
      <c r="I2178" t="s">
        <v>253</v>
      </c>
      <c r="K2178" t="s">
        <v>1418</v>
      </c>
      <c r="L2178" t="s">
        <v>1409</v>
      </c>
      <c r="N2178" t="s">
        <v>1433</v>
      </c>
      <c r="O2178" t="s">
        <v>1411</v>
      </c>
      <c r="P2178" t="s">
        <v>254</v>
      </c>
      <c r="Q2178" t="s">
        <v>1412</v>
      </c>
      <c r="R2178" t="s">
        <v>1412</v>
      </c>
      <c r="S2178" t="s">
        <v>1412</v>
      </c>
      <c r="T2178">
        <v>40000</v>
      </c>
      <c r="V2178">
        <v>12922.28</v>
      </c>
      <c r="W2178">
        <v>40290.550000000003</v>
      </c>
    </row>
    <row r="2179" spans="1:23">
      <c r="A2179" t="s">
        <v>246</v>
      </c>
      <c r="B2179" t="s">
        <v>674</v>
      </c>
      <c r="C2179" t="s">
        <v>53</v>
      </c>
      <c r="D2179" t="s">
        <v>54</v>
      </c>
      <c r="E2179">
        <v>4041969</v>
      </c>
      <c r="F2179">
        <v>44904</v>
      </c>
      <c r="G2179" t="s">
        <v>1037</v>
      </c>
      <c r="H2179" s="111">
        <v>44904</v>
      </c>
      <c r="I2179" t="s">
        <v>253</v>
      </c>
      <c r="K2179" t="s">
        <v>1418</v>
      </c>
      <c r="L2179" t="s">
        <v>1409</v>
      </c>
      <c r="N2179" t="s">
        <v>1410</v>
      </c>
      <c r="O2179" t="s">
        <v>1411</v>
      </c>
      <c r="P2179" t="s">
        <v>254</v>
      </c>
      <c r="Q2179" t="s">
        <v>1412</v>
      </c>
      <c r="R2179" t="s">
        <v>1412</v>
      </c>
      <c r="S2179" t="s">
        <v>1412</v>
      </c>
      <c r="T2179">
        <v>60000</v>
      </c>
      <c r="V2179">
        <v>21488.23</v>
      </c>
      <c r="W2179">
        <v>75019.649999999994</v>
      </c>
    </row>
    <row r="2180" spans="1:23">
      <c r="A2180" t="s">
        <v>246</v>
      </c>
      <c r="B2180" t="s">
        <v>674</v>
      </c>
      <c r="C2180" t="s">
        <v>53</v>
      </c>
      <c r="D2180" t="s">
        <v>54</v>
      </c>
      <c r="E2180">
        <v>11835673</v>
      </c>
      <c r="F2180">
        <v>44900</v>
      </c>
      <c r="G2180" t="s">
        <v>1038</v>
      </c>
      <c r="H2180" s="111">
        <v>44901</v>
      </c>
      <c r="I2180" t="s">
        <v>263</v>
      </c>
      <c r="K2180" t="s">
        <v>1408</v>
      </c>
      <c r="L2180" t="s">
        <v>1409</v>
      </c>
      <c r="N2180" t="s">
        <v>1420</v>
      </c>
      <c r="O2180" t="s">
        <v>1411</v>
      </c>
      <c r="P2180" t="s">
        <v>252</v>
      </c>
      <c r="S2180" t="s">
        <v>1414</v>
      </c>
      <c r="T2180">
        <v>15000</v>
      </c>
    </row>
    <row r="2181" spans="1:23">
      <c r="A2181" t="s">
        <v>246</v>
      </c>
      <c r="B2181" t="s">
        <v>674</v>
      </c>
      <c r="C2181" t="s">
        <v>53</v>
      </c>
      <c r="D2181" t="s">
        <v>54</v>
      </c>
      <c r="E2181">
        <v>11845927</v>
      </c>
      <c r="F2181">
        <v>44901</v>
      </c>
      <c r="G2181" t="s">
        <v>1039</v>
      </c>
      <c r="H2181" s="111">
        <v>44901</v>
      </c>
      <c r="I2181" t="s">
        <v>253</v>
      </c>
      <c r="K2181" t="s">
        <v>1408</v>
      </c>
      <c r="L2181" t="s">
        <v>1409</v>
      </c>
      <c r="N2181" t="s">
        <v>1425</v>
      </c>
      <c r="O2181" t="s">
        <v>1411</v>
      </c>
      <c r="P2181" t="s">
        <v>254</v>
      </c>
      <c r="Q2181" t="s">
        <v>1412</v>
      </c>
      <c r="R2181" t="s">
        <v>1412</v>
      </c>
      <c r="S2181" t="s">
        <v>1412</v>
      </c>
      <c r="T2181">
        <v>20000</v>
      </c>
      <c r="V2181">
        <v>4775.72</v>
      </c>
      <c r="W2181">
        <v>16119.2</v>
      </c>
    </row>
    <row r="2182" spans="1:23">
      <c r="A2182" t="s">
        <v>246</v>
      </c>
      <c r="B2182" t="s">
        <v>674</v>
      </c>
      <c r="C2182" t="s">
        <v>53</v>
      </c>
      <c r="D2182" t="s">
        <v>54</v>
      </c>
      <c r="E2182">
        <v>11865201</v>
      </c>
      <c r="F2182">
        <v>44902</v>
      </c>
      <c r="G2182" t="s">
        <v>1040</v>
      </c>
      <c r="H2182" s="111">
        <v>44902</v>
      </c>
      <c r="I2182" t="s">
        <v>253</v>
      </c>
      <c r="K2182" t="s">
        <v>1418</v>
      </c>
      <c r="L2182" t="s">
        <v>1409</v>
      </c>
      <c r="N2182" t="s">
        <v>1477</v>
      </c>
      <c r="O2182" t="s">
        <v>1411</v>
      </c>
      <c r="P2182" t="s">
        <v>254</v>
      </c>
      <c r="Q2182" t="s">
        <v>1412</v>
      </c>
      <c r="R2182" t="s">
        <v>1412</v>
      </c>
      <c r="S2182" t="s">
        <v>1412</v>
      </c>
      <c r="T2182">
        <v>15000</v>
      </c>
      <c r="V2182">
        <v>5491.24</v>
      </c>
      <c r="W2182">
        <v>9118.7999999999993</v>
      </c>
    </row>
    <row r="2183" spans="1:23">
      <c r="A2183" t="s">
        <v>246</v>
      </c>
      <c r="B2183" t="s">
        <v>674</v>
      </c>
      <c r="C2183" t="s">
        <v>53</v>
      </c>
      <c r="D2183" t="s">
        <v>54</v>
      </c>
      <c r="E2183">
        <v>11881979</v>
      </c>
      <c r="F2183">
        <v>44908</v>
      </c>
      <c r="G2183" t="s">
        <v>1041</v>
      </c>
      <c r="H2183" s="111">
        <v>44908</v>
      </c>
      <c r="I2183" t="s">
        <v>282</v>
      </c>
      <c r="K2183" t="s">
        <v>1408</v>
      </c>
      <c r="L2183" t="s">
        <v>1409</v>
      </c>
      <c r="N2183" t="s">
        <v>1431</v>
      </c>
      <c r="O2183" t="s">
        <v>1411</v>
      </c>
      <c r="P2183" t="s">
        <v>254</v>
      </c>
      <c r="S2183" t="s">
        <v>1414</v>
      </c>
      <c r="T2183">
        <v>10000</v>
      </c>
    </row>
    <row r="2184" spans="1:23">
      <c r="A2184" t="s">
        <v>246</v>
      </c>
      <c r="B2184" t="s">
        <v>674</v>
      </c>
      <c r="C2184" t="s">
        <v>53</v>
      </c>
      <c r="D2184" t="s">
        <v>54</v>
      </c>
      <c r="E2184">
        <v>11968977</v>
      </c>
      <c r="F2184">
        <v>44930</v>
      </c>
      <c r="G2184" t="s">
        <v>1596</v>
      </c>
      <c r="H2184" s="111">
        <v>44930</v>
      </c>
      <c r="I2184" t="s">
        <v>253</v>
      </c>
      <c r="K2184" t="s">
        <v>1408</v>
      </c>
      <c r="L2184" t="s">
        <v>1409</v>
      </c>
      <c r="N2184" t="s">
        <v>1455</v>
      </c>
      <c r="O2184" t="s">
        <v>1411</v>
      </c>
      <c r="P2184" t="s">
        <v>254</v>
      </c>
      <c r="Q2184" t="s">
        <v>1412</v>
      </c>
      <c r="R2184" t="s">
        <v>1412</v>
      </c>
      <c r="S2184" t="s">
        <v>1412</v>
      </c>
      <c r="T2184">
        <v>15000</v>
      </c>
      <c r="V2184">
        <v>7046.18</v>
      </c>
      <c r="W2184">
        <v>14970</v>
      </c>
    </row>
    <row r="2185" spans="1:23">
      <c r="A2185" t="s">
        <v>246</v>
      </c>
      <c r="B2185" t="s">
        <v>674</v>
      </c>
      <c r="C2185" t="s">
        <v>53</v>
      </c>
      <c r="D2185" t="s">
        <v>54</v>
      </c>
      <c r="E2185">
        <v>12049552</v>
      </c>
      <c r="F2185">
        <v>44957</v>
      </c>
      <c r="G2185" t="s">
        <v>2455</v>
      </c>
      <c r="H2185" s="111">
        <v>44958</v>
      </c>
      <c r="I2185" t="s">
        <v>253</v>
      </c>
      <c r="K2185" t="s">
        <v>1408</v>
      </c>
      <c r="L2185" t="s">
        <v>1409</v>
      </c>
      <c r="N2185" t="s">
        <v>1423</v>
      </c>
      <c r="O2185" t="s">
        <v>1411</v>
      </c>
      <c r="P2185" t="s">
        <v>254</v>
      </c>
      <c r="Q2185" t="s">
        <v>1412</v>
      </c>
      <c r="R2185" t="s">
        <v>1412</v>
      </c>
      <c r="S2185" t="s">
        <v>1412</v>
      </c>
      <c r="T2185">
        <v>15000</v>
      </c>
      <c r="V2185">
        <v>6643.45</v>
      </c>
      <c r="W2185">
        <v>18292.5</v>
      </c>
    </row>
    <row r="2186" spans="1:23">
      <c r="A2186" t="s">
        <v>246</v>
      </c>
      <c r="B2186" t="s">
        <v>674</v>
      </c>
      <c r="C2186" t="s">
        <v>53</v>
      </c>
      <c r="D2186" t="s">
        <v>54</v>
      </c>
      <c r="E2186">
        <v>12077370</v>
      </c>
      <c r="F2186">
        <v>44958</v>
      </c>
      <c r="G2186" t="s">
        <v>2456</v>
      </c>
      <c r="H2186" s="111">
        <v>44960</v>
      </c>
      <c r="I2186" t="s">
        <v>263</v>
      </c>
      <c r="K2186" t="s">
        <v>1408</v>
      </c>
      <c r="L2186" t="s">
        <v>1409</v>
      </c>
      <c r="N2186" t="s">
        <v>1433</v>
      </c>
      <c r="O2186" t="s">
        <v>1411</v>
      </c>
      <c r="P2186" t="s">
        <v>252</v>
      </c>
      <c r="T2186">
        <v>15000</v>
      </c>
    </row>
    <row r="2187" spans="1:23">
      <c r="A2187" t="s">
        <v>246</v>
      </c>
      <c r="B2187" t="s">
        <v>674</v>
      </c>
      <c r="C2187" t="s">
        <v>53</v>
      </c>
      <c r="D2187" t="s">
        <v>54</v>
      </c>
      <c r="E2187">
        <v>12091800</v>
      </c>
      <c r="F2187">
        <v>44964</v>
      </c>
      <c r="G2187" t="s">
        <v>2457</v>
      </c>
      <c r="H2187" s="111">
        <v>44970</v>
      </c>
      <c r="I2187" t="s">
        <v>263</v>
      </c>
      <c r="K2187" t="s">
        <v>1408</v>
      </c>
      <c r="L2187" t="s">
        <v>1409</v>
      </c>
      <c r="N2187" t="s">
        <v>1474</v>
      </c>
      <c r="O2187" t="s">
        <v>1411</v>
      </c>
      <c r="P2187" t="s">
        <v>254</v>
      </c>
      <c r="R2187" t="s">
        <v>1414</v>
      </c>
      <c r="S2187" t="s">
        <v>1412</v>
      </c>
      <c r="T2187">
        <v>15000</v>
      </c>
    </row>
    <row r="2188" spans="1:23">
      <c r="A2188" t="s">
        <v>246</v>
      </c>
      <c r="B2188" t="s">
        <v>674</v>
      </c>
      <c r="C2188" t="s">
        <v>53</v>
      </c>
      <c r="D2188" t="s">
        <v>54</v>
      </c>
      <c r="E2188">
        <v>12097512</v>
      </c>
      <c r="F2188">
        <v>44963</v>
      </c>
      <c r="G2188" t="s">
        <v>2458</v>
      </c>
      <c r="H2188" s="111">
        <v>44963</v>
      </c>
      <c r="I2188" t="s">
        <v>263</v>
      </c>
      <c r="K2188" t="s">
        <v>1408</v>
      </c>
      <c r="L2188" t="s">
        <v>1409</v>
      </c>
      <c r="N2188" t="s">
        <v>1425</v>
      </c>
      <c r="O2188" t="s">
        <v>1411</v>
      </c>
      <c r="P2188" t="s">
        <v>252</v>
      </c>
      <c r="S2188" t="s">
        <v>1414</v>
      </c>
      <c r="T2188">
        <v>15000</v>
      </c>
    </row>
    <row r="2189" spans="1:23">
      <c r="A2189" t="s">
        <v>246</v>
      </c>
      <c r="B2189" t="s">
        <v>674</v>
      </c>
      <c r="C2189" t="s">
        <v>53</v>
      </c>
      <c r="D2189" t="s">
        <v>54</v>
      </c>
      <c r="E2189">
        <v>12147647</v>
      </c>
      <c r="F2189">
        <v>44984</v>
      </c>
      <c r="G2189" t="s">
        <v>2459</v>
      </c>
      <c r="H2189" s="111">
        <v>44984</v>
      </c>
      <c r="I2189" t="s">
        <v>253</v>
      </c>
      <c r="K2189" t="s">
        <v>1418</v>
      </c>
      <c r="L2189" t="s">
        <v>1409</v>
      </c>
      <c r="N2189" t="s">
        <v>1453</v>
      </c>
      <c r="O2189" t="s">
        <v>1411</v>
      </c>
      <c r="P2189" t="s">
        <v>254</v>
      </c>
      <c r="Q2189" t="s">
        <v>1412</v>
      </c>
      <c r="R2189" t="s">
        <v>1412</v>
      </c>
      <c r="S2189" t="s">
        <v>1412</v>
      </c>
      <c r="T2189">
        <v>48000</v>
      </c>
      <c r="V2189">
        <v>1433.41</v>
      </c>
      <c r="W2189">
        <v>57783.01</v>
      </c>
    </row>
    <row r="2190" spans="1:23">
      <c r="A2190" t="s">
        <v>246</v>
      </c>
      <c r="B2190" t="s">
        <v>674</v>
      </c>
      <c r="C2190" t="s">
        <v>53</v>
      </c>
      <c r="D2190" t="s">
        <v>54</v>
      </c>
      <c r="E2190">
        <v>12165499</v>
      </c>
      <c r="F2190">
        <v>44984</v>
      </c>
      <c r="G2190" t="s">
        <v>2460</v>
      </c>
      <c r="H2190" s="111">
        <v>44984</v>
      </c>
      <c r="I2190" t="s">
        <v>282</v>
      </c>
      <c r="K2190" t="s">
        <v>1408</v>
      </c>
      <c r="L2190" t="s">
        <v>1438</v>
      </c>
      <c r="N2190" t="s">
        <v>3141</v>
      </c>
      <c r="O2190" t="s">
        <v>1411</v>
      </c>
      <c r="P2190" t="s">
        <v>254</v>
      </c>
      <c r="S2190" t="s">
        <v>1414</v>
      </c>
      <c r="T2190">
        <v>16000</v>
      </c>
    </row>
    <row r="2191" spans="1:23">
      <c r="A2191" t="s">
        <v>246</v>
      </c>
      <c r="B2191" t="s">
        <v>674</v>
      </c>
      <c r="C2191" t="s">
        <v>53</v>
      </c>
      <c r="D2191" t="s">
        <v>54</v>
      </c>
      <c r="E2191">
        <v>12165499</v>
      </c>
      <c r="F2191">
        <v>44984</v>
      </c>
      <c r="G2191" t="s">
        <v>2460</v>
      </c>
      <c r="H2191" s="111">
        <v>44984</v>
      </c>
      <c r="I2191" t="s">
        <v>282</v>
      </c>
      <c r="K2191" t="s">
        <v>1408</v>
      </c>
      <c r="L2191" t="s">
        <v>1409</v>
      </c>
      <c r="N2191" t="s">
        <v>3141</v>
      </c>
      <c r="O2191" t="s">
        <v>1411</v>
      </c>
      <c r="P2191" t="s">
        <v>254</v>
      </c>
      <c r="S2191" t="s">
        <v>1414</v>
      </c>
      <c r="T2191">
        <v>16000</v>
      </c>
    </row>
    <row r="2192" spans="1:23">
      <c r="A2192" t="s">
        <v>246</v>
      </c>
      <c r="B2192" t="s">
        <v>339</v>
      </c>
      <c r="C2192" t="s">
        <v>264</v>
      </c>
      <c r="D2192" t="s">
        <v>54</v>
      </c>
      <c r="E2192">
        <v>12015650</v>
      </c>
      <c r="F2192">
        <v>44944</v>
      </c>
      <c r="G2192" t="s">
        <v>1758</v>
      </c>
      <c r="H2192" s="111">
        <v>44944</v>
      </c>
      <c r="I2192" t="s">
        <v>253</v>
      </c>
      <c r="K2192" t="s">
        <v>1408</v>
      </c>
      <c r="L2192" t="s">
        <v>1409</v>
      </c>
      <c r="N2192" t="s">
        <v>1484</v>
      </c>
      <c r="O2192" t="s">
        <v>1411</v>
      </c>
      <c r="P2192" t="s">
        <v>254</v>
      </c>
      <c r="Q2192" t="s">
        <v>1412</v>
      </c>
      <c r="R2192" t="s">
        <v>1412</v>
      </c>
      <c r="S2192" t="s">
        <v>1412</v>
      </c>
      <c r="T2192">
        <v>15000</v>
      </c>
      <c r="V2192">
        <v>24.58</v>
      </c>
      <c r="W2192">
        <v>74</v>
      </c>
    </row>
    <row r="2193" spans="1:23">
      <c r="A2193" t="s">
        <v>246</v>
      </c>
      <c r="B2193" t="s">
        <v>339</v>
      </c>
      <c r="C2193" t="s">
        <v>264</v>
      </c>
      <c r="D2193" t="s">
        <v>54</v>
      </c>
      <c r="E2193">
        <v>12175587</v>
      </c>
      <c r="F2193">
        <v>44985</v>
      </c>
      <c r="G2193" t="s">
        <v>2666</v>
      </c>
      <c r="H2193" s="111">
        <v>44985</v>
      </c>
      <c r="I2193" t="s">
        <v>282</v>
      </c>
      <c r="K2193" t="s">
        <v>1408</v>
      </c>
      <c r="L2193" t="s">
        <v>1409</v>
      </c>
      <c r="N2193" t="s">
        <v>1456</v>
      </c>
      <c r="O2193" t="s">
        <v>1411</v>
      </c>
      <c r="P2193" t="s">
        <v>252</v>
      </c>
      <c r="S2193" t="s">
        <v>1414</v>
      </c>
      <c r="T2193">
        <v>10000</v>
      </c>
    </row>
    <row r="2194" spans="1:23">
      <c r="A2194" t="s">
        <v>246</v>
      </c>
      <c r="B2194" t="s">
        <v>339</v>
      </c>
      <c r="C2194" t="s">
        <v>53</v>
      </c>
      <c r="D2194" t="s">
        <v>54</v>
      </c>
      <c r="E2194">
        <v>1120896</v>
      </c>
      <c r="F2194">
        <v>44866</v>
      </c>
      <c r="G2194" t="s">
        <v>730</v>
      </c>
      <c r="H2194" s="111">
        <v>44866</v>
      </c>
      <c r="I2194" t="s">
        <v>263</v>
      </c>
      <c r="K2194" t="s">
        <v>1418</v>
      </c>
      <c r="L2194" t="s">
        <v>1409</v>
      </c>
      <c r="N2194" t="s">
        <v>1420</v>
      </c>
      <c r="O2194" t="s">
        <v>1411</v>
      </c>
      <c r="P2194" t="s">
        <v>254</v>
      </c>
      <c r="Q2194" t="s">
        <v>1414</v>
      </c>
      <c r="R2194" t="s">
        <v>1414</v>
      </c>
      <c r="S2194" t="s">
        <v>1412</v>
      </c>
      <c r="T2194">
        <v>15000</v>
      </c>
    </row>
    <row r="2195" spans="1:23">
      <c r="A2195" t="s">
        <v>246</v>
      </c>
      <c r="B2195" t="s">
        <v>339</v>
      </c>
      <c r="C2195" t="s">
        <v>53</v>
      </c>
      <c r="D2195" t="s">
        <v>54</v>
      </c>
      <c r="E2195">
        <v>9196151</v>
      </c>
      <c r="F2195">
        <v>44985</v>
      </c>
      <c r="G2195" t="s">
        <v>3384</v>
      </c>
      <c r="H2195" s="111">
        <v>44993</v>
      </c>
      <c r="I2195" t="s">
        <v>253</v>
      </c>
      <c r="K2195" t="s">
        <v>1430</v>
      </c>
      <c r="L2195" t="s">
        <v>1409</v>
      </c>
      <c r="N2195" t="s">
        <v>1421</v>
      </c>
      <c r="O2195" t="s">
        <v>1411</v>
      </c>
      <c r="P2195" t="s">
        <v>254</v>
      </c>
      <c r="Q2195" t="s">
        <v>1412</v>
      </c>
      <c r="R2195" t="s">
        <v>1412</v>
      </c>
      <c r="S2195" t="s">
        <v>1412</v>
      </c>
      <c r="T2195">
        <v>10000</v>
      </c>
      <c r="V2195">
        <v>5563.56</v>
      </c>
      <c r="W2195">
        <v>8753.35</v>
      </c>
    </row>
    <row r="2196" spans="1:23">
      <c r="A2196" t="s">
        <v>246</v>
      </c>
      <c r="B2196" t="s">
        <v>339</v>
      </c>
      <c r="C2196" t="s">
        <v>53</v>
      </c>
      <c r="D2196" t="s">
        <v>54</v>
      </c>
      <c r="E2196">
        <v>11772940</v>
      </c>
      <c r="F2196">
        <v>44881</v>
      </c>
      <c r="G2196" t="s">
        <v>733</v>
      </c>
      <c r="H2196" s="111">
        <v>44881</v>
      </c>
      <c r="I2196" t="s">
        <v>253</v>
      </c>
      <c r="K2196" t="s">
        <v>1418</v>
      </c>
      <c r="L2196" t="s">
        <v>1409</v>
      </c>
      <c r="N2196" t="s">
        <v>1436</v>
      </c>
      <c r="O2196" t="s">
        <v>1411</v>
      </c>
      <c r="P2196" t="s">
        <v>252</v>
      </c>
      <c r="Q2196" t="s">
        <v>1412</v>
      </c>
      <c r="R2196" t="s">
        <v>1412</v>
      </c>
      <c r="S2196" t="s">
        <v>1412</v>
      </c>
      <c r="T2196">
        <v>15000</v>
      </c>
      <c r="V2196">
        <v>3466.08</v>
      </c>
      <c r="W2196">
        <v>9036.69</v>
      </c>
    </row>
    <row r="2197" spans="1:23">
      <c r="A2197" t="s">
        <v>246</v>
      </c>
      <c r="B2197" t="s">
        <v>339</v>
      </c>
      <c r="C2197" t="s">
        <v>53</v>
      </c>
      <c r="D2197" t="s">
        <v>54</v>
      </c>
      <c r="E2197">
        <v>11779613</v>
      </c>
      <c r="F2197">
        <v>44882</v>
      </c>
      <c r="G2197" t="s">
        <v>734</v>
      </c>
      <c r="H2197" s="111">
        <v>44887</v>
      </c>
      <c r="I2197" t="s">
        <v>263</v>
      </c>
      <c r="K2197" t="s">
        <v>1408</v>
      </c>
      <c r="L2197" t="s">
        <v>1409</v>
      </c>
      <c r="N2197" t="s">
        <v>1413</v>
      </c>
      <c r="O2197" t="s">
        <v>1411</v>
      </c>
      <c r="P2197" t="s">
        <v>254</v>
      </c>
      <c r="T2197">
        <v>20000</v>
      </c>
    </row>
    <row r="2198" spans="1:23">
      <c r="A2198" t="s">
        <v>246</v>
      </c>
      <c r="B2198" t="s">
        <v>339</v>
      </c>
      <c r="C2198" t="s">
        <v>53</v>
      </c>
      <c r="D2198" t="s">
        <v>54</v>
      </c>
      <c r="E2198">
        <v>11811344</v>
      </c>
      <c r="F2198">
        <v>44890</v>
      </c>
      <c r="G2198" t="s">
        <v>735</v>
      </c>
      <c r="H2198" s="111">
        <v>44890</v>
      </c>
      <c r="I2198" t="s">
        <v>282</v>
      </c>
      <c r="K2198" t="s">
        <v>1408</v>
      </c>
      <c r="L2198" t="s">
        <v>1409</v>
      </c>
      <c r="N2198" t="s">
        <v>1421</v>
      </c>
      <c r="O2198" t="s">
        <v>1411</v>
      </c>
      <c r="P2198" t="s">
        <v>252</v>
      </c>
      <c r="S2198" t="s">
        <v>1414</v>
      </c>
      <c r="T2198">
        <v>15000</v>
      </c>
    </row>
    <row r="2199" spans="1:23">
      <c r="A2199" t="s">
        <v>246</v>
      </c>
      <c r="B2199" t="s">
        <v>339</v>
      </c>
      <c r="C2199" t="s">
        <v>53</v>
      </c>
      <c r="D2199" t="s">
        <v>54</v>
      </c>
      <c r="E2199">
        <v>11818155</v>
      </c>
      <c r="F2199">
        <v>44915</v>
      </c>
      <c r="G2199" t="s">
        <v>1128</v>
      </c>
      <c r="H2199" s="111">
        <v>44924</v>
      </c>
      <c r="I2199" t="s">
        <v>253</v>
      </c>
      <c r="K2199" t="s">
        <v>1408</v>
      </c>
      <c r="L2199" t="s">
        <v>1409</v>
      </c>
      <c r="N2199" t="s">
        <v>1518</v>
      </c>
      <c r="O2199" t="s">
        <v>1411</v>
      </c>
      <c r="P2199" t="s">
        <v>252</v>
      </c>
      <c r="Q2199" t="s">
        <v>1412</v>
      </c>
      <c r="R2199" t="s">
        <v>1412</v>
      </c>
      <c r="S2199" t="s">
        <v>1412</v>
      </c>
      <c r="T2199">
        <v>30000</v>
      </c>
      <c r="V2199">
        <v>78.33</v>
      </c>
      <c r="W2199">
        <v>12003</v>
      </c>
    </row>
    <row r="2200" spans="1:23">
      <c r="A2200" t="s">
        <v>246</v>
      </c>
      <c r="B2200" t="s">
        <v>339</v>
      </c>
      <c r="C2200" t="s">
        <v>53</v>
      </c>
      <c r="D2200" t="s">
        <v>54</v>
      </c>
      <c r="E2200">
        <v>11818255</v>
      </c>
      <c r="F2200">
        <v>44893</v>
      </c>
      <c r="G2200" t="s">
        <v>736</v>
      </c>
      <c r="H2200" s="111">
        <v>44894</v>
      </c>
      <c r="I2200" t="s">
        <v>263</v>
      </c>
      <c r="K2200" t="s">
        <v>1408</v>
      </c>
      <c r="L2200" t="s">
        <v>1438</v>
      </c>
      <c r="N2200" t="s">
        <v>1431</v>
      </c>
      <c r="O2200" t="s">
        <v>1411</v>
      </c>
      <c r="P2200" t="s">
        <v>252</v>
      </c>
      <c r="S2200" t="s">
        <v>1414</v>
      </c>
      <c r="T2200">
        <v>15000</v>
      </c>
    </row>
    <row r="2201" spans="1:23">
      <c r="A2201" t="s">
        <v>246</v>
      </c>
      <c r="B2201" t="s">
        <v>339</v>
      </c>
      <c r="C2201" t="s">
        <v>53</v>
      </c>
      <c r="D2201" t="s">
        <v>54</v>
      </c>
      <c r="E2201">
        <v>11818255</v>
      </c>
      <c r="F2201">
        <v>44893</v>
      </c>
      <c r="G2201" t="s">
        <v>736</v>
      </c>
      <c r="H2201" s="111">
        <v>44894</v>
      </c>
      <c r="I2201" t="s">
        <v>263</v>
      </c>
      <c r="K2201" t="s">
        <v>1408</v>
      </c>
      <c r="L2201" t="s">
        <v>1409</v>
      </c>
      <c r="N2201" t="s">
        <v>1431</v>
      </c>
      <c r="O2201" t="s">
        <v>1411</v>
      </c>
      <c r="P2201" t="s">
        <v>252</v>
      </c>
      <c r="S2201" t="s">
        <v>1414</v>
      </c>
      <c r="T2201">
        <v>15000</v>
      </c>
    </row>
    <row r="2202" spans="1:23">
      <c r="A2202" t="s">
        <v>246</v>
      </c>
      <c r="B2202" t="s">
        <v>339</v>
      </c>
      <c r="C2202" t="s">
        <v>53</v>
      </c>
      <c r="D2202" t="s">
        <v>54</v>
      </c>
      <c r="E2202">
        <v>11835820</v>
      </c>
      <c r="F2202">
        <v>44895</v>
      </c>
      <c r="G2202" t="s">
        <v>737</v>
      </c>
      <c r="H2202" s="111">
        <v>44895</v>
      </c>
      <c r="I2202" t="s">
        <v>282</v>
      </c>
      <c r="K2202" t="s">
        <v>1408</v>
      </c>
      <c r="L2202" t="s">
        <v>1409</v>
      </c>
      <c r="N2202" t="s">
        <v>1425</v>
      </c>
      <c r="O2202" t="s">
        <v>1411</v>
      </c>
      <c r="P2202" t="s">
        <v>254</v>
      </c>
      <c r="S2202" t="s">
        <v>1414</v>
      </c>
      <c r="T2202">
        <v>15000</v>
      </c>
    </row>
    <row r="2203" spans="1:23">
      <c r="A2203" t="s">
        <v>246</v>
      </c>
      <c r="B2203" t="s">
        <v>339</v>
      </c>
      <c r="C2203" t="s">
        <v>53</v>
      </c>
      <c r="D2203" t="s">
        <v>54</v>
      </c>
      <c r="E2203">
        <v>11905711</v>
      </c>
      <c r="F2203">
        <v>44914</v>
      </c>
      <c r="G2203" t="s">
        <v>1357</v>
      </c>
      <c r="H2203" s="111">
        <v>44914</v>
      </c>
      <c r="I2203" t="s">
        <v>282</v>
      </c>
      <c r="K2203" t="s">
        <v>1408</v>
      </c>
      <c r="L2203" t="s">
        <v>1409</v>
      </c>
      <c r="N2203" t="s">
        <v>1460</v>
      </c>
      <c r="O2203" t="s">
        <v>1411</v>
      </c>
      <c r="P2203" t="s">
        <v>252</v>
      </c>
      <c r="R2203" t="s">
        <v>1414</v>
      </c>
      <c r="S2203" t="s">
        <v>1412</v>
      </c>
      <c r="T2203">
        <v>15000</v>
      </c>
    </row>
    <row r="2204" spans="1:23">
      <c r="A2204" t="s">
        <v>246</v>
      </c>
      <c r="B2204" t="s">
        <v>339</v>
      </c>
      <c r="C2204" t="s">
        <v>53</v>
      </c>
      <c r="D2204" t="s">
        <v>54</v>
      </c>
      <c r="E2204">
        <v>11969512</v>
      </c>
      <c r="F2204">
        <v>44930</v>
      </c>
      <c r="G2204" t="s">
        <v>1760</v>
      </c>
      <c r="H2204" s="111">
        <v>44930</v>
      </c>
      <c r="I2204" t="s">
        <v>253</v>
      </c>
      <c r="K2204" t="s">
        <v>1408</v>
      </c>
      <c r="L2204" t="s">
        <v>1409</v>
      </c>
      <c r="N2204" t="s">
        <v>1420</v>
      </c>
      <c r="O2204" t="s">
        <v>1411</v>
      </c>
      <c r="P2204" t="s">
        <v>252</v>
      </c>
      <c r="Q2204" t="s">
        <v>1412</v>
      </c>
      <c r="R2204" t="s">
        <v>1412</v>
      </c>
      <c r="S2204" t="s">
        <v>1412</v>
      </c>
      <c r="T2204">
        <v>15000</v>
      </c>
      <c r="V2204">
        <v>16181.97</v>
      </c>
      <c r="W2204">
        <v>50051.13</v>
      </c>
    </row>
    <row r="2205" spans="1:23">
      <c r="A2205" t="s">
        <v>246</v>
      </c>
      <c r="B2205" t="s">
        <v>339</v>
      </c>
      <c r="C2205" t="s">
        <v>53</v>
      </c>
      <c r="D2205" t="s">
        <v>54</v>
      </c>
      <c r="E2205">
        <v>11987616</v>
      </c>
      <c r="F2205">
        <v>44936</v>
      </c>
      <c r="G2205" t="s">
        <v>1761</v>
      </c>
      <c r="H2205" s="111">
        <v>44936</v>
      </c>
      <c r="I2205" t="s">
        <v>282</v>
      </c>
      <c r="K2205" t="s">
        <v>1408</v>
      </c>
      <c r="L2205" t="s">
        <v>1409</v>
      </c>
      <c r="N2205" t="s">
        <v>1437</v>
      </c>
      <c r="O2205" t="s">
        <v>1411</v>
      </c>
      <c r="P2205" t="s">
        <v>252</v>
      </c>
      <c r="T2205">
        <v>15000</v>
      </c>
    </row>
    <row r="2206" spans="1:23">
      <c r="A2206" t="s">
        <v>246</v>
      </c>
      <c r="B2206" t="s">
        <v>339</v>
      </c>
      <c r="C2206" t="s">
        <v>53</v>
      </c>
      <c r="D2206" t="s">
        <v>54</v>
      </c>
      <c r="E2206">
        <v>11991860</v>
      </c>
      <c r="F2206">
        <v>44938</v>
      </c>
      <c r="G2206" t="s">
        <v>1762</v>
      </c>
      <c r="H2206" s="111">
        <v>44938</v>
      </c>
      <c r="I2206" t="s">
        <v>282</v>
      </c>
      <c r="K2206" t="s">
        <v>1408</v>
      </c>
      <c r="L2206" t="s">
        <v>1409</v>
      </c>
      <c r="N2206" t="s">
        <v>1477</v>
      </c>
      <c r="O2206" t="s">
        <v>1411</v>
      </c>
      <c r="P2206" t="s">
        <v>252</v>
      </c>
      <c r="T2206">
        <v>15000</v>
      </c>
    </row>
    <row r="2207" spans="1:23">
      <c r="A2207" t="s">
        <v>246</v>
      </c>
      <c r="B2207" t="s">
        <v>339</v>
      </c>
      <c r="C2207" t="s">
        <v>53</v>
      </c>
      <c r="D2207" t="s">
        <v>54</v>
      </c>
      <c r="E2207">
        <v>12032549</v>
      </c>
      <c r="F2207">
        <v>44949</v>
      </c>
      <c r="G2207" t="s">
        <v>1764</v>
      </c>
      <c r="H2207" s="111">
        <v>44949</v>
      </c>
      <c r="I2207" t="s">
        <v>253</v>
      </c>
      <c r="K2207" t="s">
        <v>1430</v>
      </c>
      <c r="L2207" t="s">
        <v>1409</v>
      </c>
      <c r="N2207" t="s">
        <v>1423</v>
      </c>
      <c r="O2207" t="s">
        <v>1411</v>
      </c>
      <c r="P2207" t="s">
        <v>254</v>
      </c>
      <c r="Q2207" t="s">
        <v>1412</v>
      </c>
      <c r="R2207" t="s">
        <v>1412</v>
      </c>
      <c r="S2207" t="s">
        <v>1412</v>
      </c>
      <c r="T2207">
        <v>15000</v>
      </c>
      <c r="V2207">
        <v>2925.32</v>
      </c>
      <c r="W2207">
        <v>10984.2</v>
      </c>
    </row>
    <row r="2208" spans="1:23">
      <c r="A2208" t="s">
        <v>246</v>
      </c>
      <c r="B2208" t="s">
        <v>339</v>
      </c>
      <c r="C2208" t="s">
        <v>53</v>
      </c>
      <c r="D2208" t="s">
        <v>54</v>
      </c>
      <c r="E2208">
        <v>12121587</v>
      </c>
      <c r="F2208">
        <v>44970</v>
      </c>
      <c r="G2208" t="s">
        <v>2668</v>
      </c>
      <c r="H2208" s="111">
        <v>44970</v>
      </c>
      <c r="I2208" t="s">
        <v>263</v>
      </c>
      <c r="K2208" t="s">
        <v>1408</v>
      </c>
      <c r="L2208" t="s">
        <v>1409</v>
      </c>
      <c r="N2208" t="s">
        <v>1485</v>
      </c>
      <c r="O2208" t="s">
        <v>1411</v>
      </c>
      <c r="P2208" t="s">
        <v>254</v>
      </c>
      <c r="S2208" t="s">
        <v>1414</v>
      </c>
      <c r="T2208">
        <v>30000</v>
      </c>
    </row>
    <row r="2209" spans="1:23">
      <c r="A2209" t="s">
        <v>246</v>
      </c>
      <c r="B2209" t="s">
        <v>339</v>
      </c>
      <c r="C2209" t="s">
        <v>53</v>
      </c>
      <c r="D2209" t="s">
        <v>54</v>
      </c>
      <c r="E2209">
        <v>12143237</v>
      </c>
      <c r="F2209">
        <v>44974</v>
      </c>
      <c r="G2209" t="s">
        <v>2669</v>
      </c>
      <c r="H2209" s="111">
        <v>44974</v>
      </c>
      <c r="I2209" t="s">
        <v>282</v>
      </c>
      <c r="K2209" t="s">
        <v>1408</v>
      </c>
      <c r="L2209" t="s">
        <v>1409</v>
      </c>
      <c r="N2209" t="s">
        <v>1440</v>
      </c>
      <c r="O2209" t="s">
        <v>1411</v>
      </c>
      <c r="P2209" t="s">
        <v>254</v>
      </c>
      <c r="S2209" t="s">
        <v>1414</v>
      </c>
      <c r="T2209">
        <v>10000</v>
      </c>
    </row>
    <row r="2210" spans="1:23">
      <c r="A2210" t="s">
        <v>246</v>
      </c>
      <c r="B2210" t="s">
        <v>339</v>
      </c>
      <c r="C2210" t="s">
        <v>53</v>
      </c>
      <c r="D2210" t="s">
        <v>54</v>
      </c>
      <c r="E2210">
        <v>12326454</v>
      </c>
      <c r="F2210">
        <v>45019</v>
      </c>
      <c r="G2210" t="s">
        <v>4472</v>
      </c>
      <c r="H2210" s="111">
        <v>45019</v>
      </c>
      <c r="I2210" t="s">
        <v>253</v>
      </c>
      <c r="K2210" t="s">
        <v>1408</v>
      </c>
      <c r="L2210" t="s">
        <v>1409</v>
      </c>
      <c r="N2210" t="s">
        <v>1433</v>
      </c>
      <c r="O2210" t="s">
        <v>1411</v>
      </c>
      <c r="P2210" t="s">
        <v>252</v>
      </c>
      <c r="Q2210" t="s">
        <v>1412</v>
      </c>
      <c r="R2210" t="s">
        <v>1412</v>
      </c>
      <c r="S2210" t="s">
        <v>1412</v>
      </c>
      <c r="T2210">
        <v>10000</v>
      </c>
      <c r="V2210">
        <v>1224.6600000000001</v>
      </c>
      <c r="W2210">
        <v>2779.5</v>
      </c>
    </row>
    <row r="2211" spans="1:23">
      <c r="A2211" t="s">
        <v>246</v>
      </c>
      <c r="B2211" t="s">
        <v>339</v>
      </c>
      <c r="C2211" t="s">
        <v>53</v>
      </c>
      <c r="D2211" t="s">
        <v>54</v>
      </c>
      <c r="E2211">
        <v>12332185</v>
      </c>
      <c r="F2211">
        <v>45020</v>
      </c>
      <c r="G2211" t="s">
        <v>4473</v>
      </c>
      <c r="H2211" s="111">
        <v>45020</v>
      </c>
      <c r="I2211" t="s">
        <v>282</v>
      </c>
      <c r="K2211" t="s">
        <v>1418</v>
      </c>
      <c r="L2211" t="s">
        <v>1409</v>
      </c>
      <c r="N2211" t="s">
        <v>1426</v>
      </c>
      <c r="O2211" t="s">
        <v>1411</v>
      </c>
      <c r="P2211" t="s">
        <v>252</v>
      </c>
      <c r="R2211" t="s">
        <v>1414</v>
      </c>
      <c r="S2211" t="s">
        <v>1412</v>
      </c>
      <c r="T2211">
        <v>10000</v>
      </c>
    </row>
    <row r="2212" spans="1:23">
      <c r="A2212" t="s">
        <v>246</v>
      </c>
      <c r="B2212" t="s">
        <v>339</v>
      </c>
      <c r="C2212" t="s">
        <v>1622</v>
      </c>
      <c r="D2212" t="s">
        <v>54</v>
      </c>
      <c r="E2212">
        <v>12084389</v>
      </c>
      <c r="F2212">
        <v>44959</v>
      </c>
      <c r="G2212" t="s">
        <v>2670</v>
      </c>
      <c r="H2212" s="111">
        <v>44959</v>
      </c>
      <c r="I2212" t="s">
        <v>282</v>
      </c>
      <c r="K2212" t="s">
        <v>1408</v>
      </c>
      <c r="L2212" t="s">
        <v>1409</v>
      </c>
      <c r="N2212" t="s">
        <v>1494</v>
      </c>
      <c r="O2212" t="s">
        <v>1411</v>
      </c>
      <c r="P2212" t="s">
        <v>252</v>
      </c>
      <c r="T2212">
        <v>10000</v>
      </c>
    </row>
    <row r="2213" spans="1:23">
      <c r="A2213" t="s">
        <v>246</v>
      </c>
      <c r="B2213" t="s">
        <v>339</v>
      </c>
      <c r="C2213" t="s">
        <v>265</v>
      </c>
      <c r="D2213" t="s">
        <v>54</v>
      </c>
      <c r="E2213">
        <v>11727640</v>
      </c>
      <c r="F2213">
        <v>44869</v>
      </c>
      <c r="G2213" t="s">
        <v>738</v>
      </c>
      <c r="H2213" s="111">
        <v>44874</v>
      </c>
      <c r="I2213" t="s">
        <v>263</v>
      </c>
      <c r="K2213" t="s">
        <v>1408</v>
      </c>
      <c r="L2213" t="s">
        <v>1409</v>
      </c>
      <c r="N2213" t="s">
        <v>1423</v>
      </c>
      <c r="O2213" t="s">
        <v>1411</v>
      </c>
      <c r="P2213" t="s">
        <v>254</v>
      </c>
      <c r="Q2213" t="s">
        <v>1414</v>
      </c>
      <c r="R2213" t="s">
        <v>1414</v>
      </c>
      <c r="S2213" t="s">
        <v>1412</v>
      </c>
      <c r="T2213">
        <v>15000</v>
      </c>
    </row>
    <row r="2214" spans="1:23">
      <c r="A2214" t="s">
        <v>246</v>
      </c>
      <c r="B2214" t="s">
        <v>339</v>
      </c>
      <c r="C2214" t="s">
        <v>265</v>
      </c>
      <c r="D2214" t="s">
        <v>54</v>
      </c>
      <c r="E2214">
        <v>11852000</v>
      </c>
      <c r="F2214">
        <v>44897</v>
      </c>
      <c r="G2214" t="s">
        <v>1130</v>
      </c>
      <c r="H2214" s="111">
        <v>44897</v>
      </c>
      <c r="I2214" t="s">
        <v>282</v>
      </c>
      <c r="K2214" t="s">
        <v>1430</v>
      </c>
      <c r="L2214" t="s">
        <v>1409</v>
      </c>
      <c r="N2214" t="s">
        <v>1420</v>
      </c>
      <c r="O2214" t="s">
        <v>1411</v>
      </c>
      <c r="P2214" t="s">
        <v>254</v>
      </c>
      <c r="Q2214" t="s">
        <v>1414</v>
      </c>
      <c r="R2214" t="s">
        <v>1414</v>
      </c>
      <c r="S2214" t="s">
        <v>1412</v>
      </c>
      <c r="T2214">
        <v>15000</v>
      </c>
    </row>
    <row r="2215" spans="1:23">
      <c r="A2215" t="s">
        <v>246</v>
      </c>
      <c r="B2215" t="s">
        <v>339</v>
      </c>
      <c r="C2215" t="s">
        <v>265</v>
      </c>
      <c r="D2215" t="s">
        <v>54</v>
      </c>
      <c r="E2215">
        <v>11864489</v>
      </c>
      <c r="F2215">
        <v>44904</v>
      </c>
      <c r="G2215" t="s">
        <v>1132</v>
      </c>
      <c r="H2215" s="111">
        <v>44904</v>
      </c>
      <c r="I2215" t="s">
        <v>282</v>
      </c>
      <c r="K2215" t="s">
        <v>1408</v>
      </c>
      <c r="L2215" t="s">
        <v>1409</v>
      </c>
      <c r="N2215" t="s">
        <v>1520</v>
      </c>
      <c r="O2215" t="s">
        <v>1411</v>
      </c>
      <c r="P2215" t="s">
        <v>254</v>
      </c>
      <c r="S2215" t="s">
        <v>1414</v>
      </c>
      <c r="T2215">
        <v>30000</v>
      </c>
    </row>
    <row r="2216" spans="1:23">
      <c r="A2216" t="s">
        <v>246</v>
      </c>
      <c r="B2216" t="s">
        <v>339</v>
      </c>
      <c r="C2216" t="s">
        <v>265</v>
      </c>
      <c r="D2216" t="s">
        <v>54</v>
      </c>
      <c r="E2216">
        <v>11876726</v>
      </c>
      <c r="F2216">
        <v>44907</v>
      </c>
      <c r="G2216" t="s">
        <v>1133</v>
      </c>
      <c r="H2216" s="111">
        <v>44907</v>
      </c>
      <c r="I2216" t="s">
        <v>253</v>
      </c>
      <c r="K2216" t="s">
        <v>1408</v>
      </c>
      <c r="L2216" t="s">
        <v>1409</v>
      </c>
      <c r="N2216" t="s">
        <v>1434</v>
      </c>
      <c r="O2216" t="s">
        <v>1411</v>
      </c>
      <c r="P2216" t="s">
        <v>252</v>
      </c>
      <c r="Q2216" t="s">
        <v>1412</v>
      </c>
      <c r="R2216" t="s">
        <v>1412</v>
      </c>
      <c r="S2216" t="s">
        <v>1412</v>
      </c>
      <c r="T2216">
        <v>15000</v>
      </c>
      <c r="V2216">
        <v>4549.5</v>
      </c>
      <c r="W2216">
        <v>4240</v>
      </c>
    </row>
    <row r="2217" spans="1:23">
      <c r="A2217" t="s">
        <v>246</v>
      </c>
      <c r="B2217" t="s">
        <v>339</v>
      </c>
      <c r="C2217" t="s">
        <v>265</v>
      </c>
      <c r="D2217" t="s">
        <v>54</v>
      </c>
      <c r="E2217">
        <v>11928845</v>
      </c>
      <c r="F2217">
        <v>44921</v>
      </c>
      <c r="G2217" t="s">
        <v>1134</v>
      </c>
      <c r="H2217" s="111">
        <v>44921</v>
      </c>
      <c r="I2217" t="s">
        <v>253</v>
      </c>
      <c r="K2217" t="s">
        <v>1408</v>
      </c>
      <c r="L2217" t="s">
        <v>1409</v>
      </c>
      <c r="N2217" t="s">
        <v>1431</v>
      </c>
      <c r="O2217" t="s">
        <v>1411</v>
      </c>
      <c r="P2217" t="s">
        <v>252</v>
      </c>
      <c r="Q2217" t="s">
        <v>1412</v>
      </c>
      <c r="R2217" t="s">
        <v>1412</v>
      </c>
      <c r="S2217" t="s">
        <v>1412</v>
      </c>
      <c r="T2217">
        <v>15000</v>
      </c>
      <c r="V2217">
        <v>946.3</v>
      </c>
      <c r="W2217">
        <v>4355</v>
      </c>
    </row>
    <row r="2218" spans="1:23">
      <c r="A2218" t="s">
        <v>246</v>
      </c>
      <c r="B2218" t="s">
        <v>339</v>
      </c>
      <c r="C2218" t="s">
        <v>265</v>
      </c>
      <c r="D2218" t="s">
        <v>54</v>
      </c>
      <c r="E2218">
        <v>11961484</v>
      </c>
      <c r="F2218">
        <v>44928</v>
      </c>
      <c r="G2218" t="s">
        <v>1765</v>
      </c>
      <c r="H2218" s="111">
        <v>44929</v>
      </c>
      <c r="I2218" t="s">
        <v>282</v>
      </c>
      <c r="K2218" t="s">
        <v>1408</v>
      </c>
      <c r="L2218" t="s">
        <v>1409</v>
      </c>
      <c r="N2218" t="s">
        <v>1420</v>
      </c>
      <c r="O2218" t="s">
        <v>1411</v>
      </c>
      <c r="P2218" t="s">
        <v>254</v>
      </c>
      <c r="S2218" t="s">
        <v>1414</v>
      </c>
      <c r="T2218">
        <v>15000</v>
      </c>
    </row>
    <row r="2219" spans="1:23">
      <c r="A2219" t="s">
        <v>246</v>
      </c>
      <c r="B2219" t="s">
        <v>339</v>
      </c>
      <c r="C2219" t="s">
        <v>265</v>
      </c>
      <c r="D2219" t="s">
        <v>54</v>
      </c>
      <c r="E2219">
        <v>12039273</v>
      </c>
      <c r="F2219">
        <v>44950</v>
      </c>
      <c r="G2219" t="s">
        <v>1766</v>
      </c>
      <c r="H2219" s="111">
        <v>44950</v>
      </c>
      <c r="I2219" t="s">
        <v>253</v>
      </c>
      <c r="K2219" t="s">
        <v>1408</v>
      </c>
      <c r="L2219" t="s">
        <v>1409</v>
      </c>
      <c r="N2219" t="s">
        <v>1432</v>
      </c>
      <c r="O2219" t="s">
        <v>1411</v>
      </c>
      <c r="P2219" t="s">
        <v>252</v>
      </c>
      <c r="Q2219" t="s">
        <v>1412</v>
      </c>
      <c r="R2219" t="s">
        <v>1412</v>
      </c>
      <c r="S2219" t="s">
        <v>1412</v>
      </c>
      <c r="T2219">
        <v>15000</v>
      </c>
      <c r="V2219">
        <v>1444.17</v>
      </c>
      <c r="W2219">
        <v>7677.25</v>
      </c>
    </row>
    <row r="2220" spans="1:23">
      <c r="A2220" t="s">
        <v>246</v>
      </c>
      <c r="B2220" t="s">
        <v>339</v>
      </c>
      <c r="C2220" t="s">
        <v>265</v>
      </c>
      <c r="D2220" t="s">
        <v>54</v>
      </c>
      <c r="E2220">
        <v>12100444</v>
      </c>
      <c r="F2220">
        <v>44964</v>
      </c>
      <c r="G2220" t="s">
        <v>2671</v>
      </c>
      <c r="H2220" s="111">
        <v>44964</v>
      </c>
      <c r="I2220" t="s">
        <v>253</v>
      </c>
      <c r="K2220" t="s">
        <v>1430</v>
      </c>
      <c r="L2220" t="s">
        <v>1409</v>
      </c>
      <c r="N2220" t="s">
        <v>1432</v>
      </c>
      <c r="O2220" t="s">
        <v>1411</v>
      </c>
      <c r="P2220" t="s">
        <v>254</v>
      </c>
      <c r="Q2220" t="s">
        <v>1412</v>
      </c>
      <c r="R2220" t="s">
        <v>1412</v>
      </c>
      <c r="S2220" t="s">
        <v>1412</v>
      </c>
      <c r="T2220">
        <v>15000</v>
      </c>
      <c r="V2220">
        <v>16871.7</v>
      </c>
      <c r="W2220">
        <v>47830.95</v>
      </c>
    </row>
    <row r="2221" spans="1:23">
      <c r="A2221" t="s">
        <v>246</v>
      </c>
      <c r="B2221" t="s">
        <v>339</v>
      </c>
      <c r="C2221" t="s">
        <v>265</v>
      </c>
      <c r="D2221" t="s">
        <v>54</v>
      </c>
      <c r="E2221">
        <v>12105360</v>
      </c>
      <c r="F2221">
        <v>44965</v>
      </c>
      <c r="G2221" t="s">
        <v>2672</v>
      </c>
      <c r="H2221" s="111">
        <v>44965</v>
      </c>
      <c r="I2221" t="s">
        <v>282</v>
      </c>
      <c r="K2221" t="s">
        <v>1430</v>
      </c>
      <c r="L2221" t="s">
        <v>1409</v>
      </c>
      <c r="N2221" t="s">
        <v>1444</v>
      </c>
      <c r="O2221" t="s">
        <v>1411</v>
      </c>
      <c r="P2221" t="s">
        <v>254</v>
      </c>
      <c r="S2221" t="s">
        <v>1414</v>
      </c>
      <c r="T2221">
        <v>10000</v>
      </c>
    </row>
    <row r="2222" spans="1:23">
      <c r="A2222" t="s">
        <v>246</v>
      </c>
      <c r="B2222" t="s">
        <v>339</v>
      </c>
      <c r="C2222" t="s">
        <v>265</v>
      </c>
      <c r="D2222" t="s">
        <v>54</v>
      </c>
      <c r="E2222">
        <v>12151797</v>
      </c>
      <c r="F2222">
        <v>44980</v>
      </c>
      <c r="G2222" t="s">
        <v>2673</v>
      </c>
      <c r="H2222" s="111">
        <v>44980</v>
      </c>
      <c r="I2222" t="s">
        <v>253</v>
      </c>
      <c r="K2222" t="s">
        <v>1408</v>
      </c>
      <c r="L2222" t="s">
        <v>1409</v>
      </c>
      <c r="N2222" t="s">
        <v>1423</v>
      </c>
      <c r="O2222" t="s">
        <v>1411</v>
      </c>
      <c r="P2222" t="s">
        <v>254</v>
      </c>
      <c r="Q2222" t="s">
        <v>1412</v>
      </c>
      <c r="R2222" t="s">
        <v>1412</v>
      </c>
      <c r="S2222" t="s">
        <v>1412</v>
      </c>
      <c r="T2222">
        <v>30000</v>
      </c>
      <c r="V2222">
        <v>258.73</v>
      </c>
      <c r="W2222">
        <v>18488</v>
      </c>
    </row>
    <row r="2223" spans="1:23">
      <c r="A2223" t="s">
        <v>246</v>
      </c>
      <c r="B2223" t="s">
        <v>339</v>
      </c>
      <c r="C2223" t="s">
        <v>265</v>
      </c>
      <c r="D2223" t="s">
        <v>54</v>
      </c>
      <c r="E2223">
        <v>12274231</v>
      </c>
      <c r="F2223">
        <v>45009</v>
      </c>
      <c r="G2223" t="s">
        <v>3386</v>
      </c>
      <c r="H2223" s="111">
        <v>45009</v>
      </c>
      <c r="I2223" t="s">
        <v>253</v>
      </c>
      <c r="K2223" t="s">
        <v>1430</v>
      </c>
      <c r="L2223" t="s">
        <v>1409</v>
      </c>
      <c r="N2223" t="s">
        <v>1413</v>
      </c>
      <c r="O2223" t="s">
        <v>1411</v>
      </c>
      <c r="P2223" t="s">
        <v>254</v>
      </c>
      <c r="Q2223" t="s">
        <v>1412</v>
      </c>
      <c r="R2223" t="s">
        <v>1412</v>
      </c>
      <c r="S2223" t="s">
        <v>1412</v>
      </c>
      <c r="T2223">
        <v>10000</v>
      </c>
      <c r="V2223">
        <v>6040.41</v>
      </c>
      <c r="W2223">
        <v>13812.48</v>
      </c>
    </row>
    <row r="2224" spans="1:23">
      <c r="A2224" t="s">
        <v>246</v>
      </c>
      <c r="B2224" t="s">
        <v>339</v>
      </c>
      <c r="C2224" t="s">
        <v>408</v>
      </c>
      <c r="D2224" t="s">
        <v>54</v>
      </c>
      <c r="E2224">
        <v>12185468</v>
      </c>
      <c r="F2224">
        <v>44987</v>
      </c>
      <c r="G2224" t="s">
        <v>3387</v>
      </c>
      <c r="H2224" s="111">
        <v>44988</v>
      </c>
      <c r="I2224" t="s">
        <v>253</v>
      </c>
      <c r="K2224" t="s">
        <v>1430</v>
      </c>
      <c r="L2224" t="s">
        <v>1409</v>
      </c>
      <c r="N2224" t="s">
        <v>1433</v>
      </c>
      <c r="O2224" t="s">
        <v>1411</v>
      </c>
      <c r="P2224" t="s">
        <v>254</v>
      </c>
      <c r="Q2224" t="s">
        <v>1412</v>
      </c>
      <c r="R2224" t="s">
        <v>1412</v>
      </c>
      <c r="S2224" t="s">
        <v>1412</v>
      </c>
      <c r="T2224">
        <v>10000</v>
      </c>
      <c r="V2224">
        <v>0</v>
      </c>
      <c r="W2224">
        <v>8216.4500000000007</v>
      </c>
    </row>
    <row r="2225" spans="1:23">
      <c r="A2225" t="s">
        <v>246</v>
      </c>
      <c r="B2225" t="s">
        <v>339</v>
      </c>
      <c r="C2225" t="s">
        <v>408</v>
      </c>
      <c r="D2225" t="s">
        <v>54</v>
      </c>
      <c r="E2225">
        <v>12197029</v>
      </c>
      <c r="F2225">
        <v>44988</v>
      </c>
      <c r="G2225" t="s">
        <v>3388</v>
      </c>
      <c r="H2225" s="111">
        <v>44988</v>
      </c>
      <c r="I2225" t="s">
        <v>282</v>
      </c>
      <c r="K2225" t="s">
        <v>1408</v>
      </c>
      <c r="L2225" t="s">
        <v>1409</v>
      </c>
      <c r="N2225" t="s">
        <v>1433</v>
      </c>
      <c r="O2225" t="s">
        <v>1411</v>
      </c>
      <c r="P2225" t="s">
        <v>252</v>
      </c>
      <c r="S2225" t="s">
        <v>1414</v>
      </c>
      <c r="T2225">
        <v>10000</v>
      </c>
    </row>
    <row r="2226" spans="1:23">
      <c r="A2226" t="s">
        <v>246</v>
      </c>
      <c r="B2226" t="s">
        <v>339</v>
      </c>
      <c r="C2226" t="s">
        <v>408</v>
      </c>
      <c r="D2226" t="s">
        <v>54</v>
      </c>
      <c r="E2226">
        <v>12223614</v>
      </c>
      <c r="F2226">
        <v>44996</v>
      </c>
      <c r="G2226" t="s">
        <v>3389</v>
      </c>
      <c r="H2226" s="111">
        <v>44996</v>
      </c>
      <c r="I2226" t="s">
        <v>263</v>
      </c>
      <c r="K2226" t="s">
        <v>1408</v>
      </c>
      <c r="L2226" t="s">
        <v>1409</v>
      </c>
      <c r="N2226" t="s">
        <v>1420</v>
      </c>
      <c r="O2226" t="s">
        <v>1411</v>
      </c>
      <c r="P2226" t="s">
        <v>254</v>
      </c>
      <c r="S2226" t="s">
        <v>1414</v>
      </c>
      <c r="T2226">
        <v>10000</v>
      </c>
    </row>
    <row r="2227" spans="1:23">
      <c r="A2227" t="s">
        <v>246</v>
      </c>
      <c r="B2227" t="s">
        <v>59</v>
      </c>
      <c r="C2227" t="s">
        <v>264</v>
      </c>
      <c r="D2227" t="s">
        <v>54</v>
      </c>
      <c r="E2227">
        <v>4815076</v>
      </c>
      <c r="F2227">
        <v>44922</v>
      </c>
      <c r="G2227" t="s">
        <v>1112</v>
      </c>
      <c r="H2227" s="111">
        <v>44922</v>
      </c>
      <c r="I2227" t="s">
        <v>253</v>
      </c>
      <c r="K2227" t="s">
        <v>1418</v>
      </c>
      <c r="L2227" t="s">
        <v>1409</v>
      </c>
      <c r="N2227" t="s">
        <v>1423</v>
      </c>
      <c r="O2227" t="s">
        <v>1411</v>
      </c>
      <c r="P2227" t="s">
        <v>254</v>
      </c>
      <c r="Q2227" t="s">
        <v>1412</v>
      </c>
      <c r="R2227" t="s">
        <v>1412</v>
      </c>
      <c r="S2227" t="s">
        <v>1412</v>
      </c>
      <c r="T2227">
        <v>15000</v>
      </c>
      <c r="V2227">
        <v>4592.58</v>
      </c>
      <c r="W2227">
        <v>14193.6</v>
      </c>
    </row>
    <row r="2228" spans="1:23">
      <c r="A2228" t="s">
        <v>246</v>
      </c>
      <c r="B2228" t="s">
        <v>59</v>
      </c>
      <c r="C2228" t="s">
        <v>264</v>
      </c>
      <c r="D2228" t="s">
        <v>54</v>
      </c>
      <c r="E2228">
        <v>11791372</v>
      </c>
      <c r="F2228">
        <v>44886</v>
      </c>
      <c r="G2228" t="s">
        <v>1516</v>
      </c>
      <c r="H2228" s="111">
        <v>44887</v>
      </c>
      <c r="I2228" t="s">
        <v>282</v>
      </c>
      <c r="K2228" t="s">
        <v>1408</v>
      </c>
      <c r="L2228" t="s">
        <v>1409</v>
      </c>
      <c r="N2228" t="s">
        <v>1439</v>
      </c>
      <c r="O2228" t="s">
        <v>1411</v>
      </c>
      <c r="P2228" t="s">
        <v>252</v>
      </c>
      <c r="T2228">
        <v>15000</v>
      </c>
    </row>
    <row r="2229" spans="1:23">
      <c r="A2229" t="s">
        <v>246</v>
      </c>
      <c r="B2229" t="s">
        <v>59</v>
      </c>
      <c r="C2229" t="s">
        <v>53</v>
      </c>
      <c r="D2229" t="s">
        <v>54</v>
      </c>
      <c r="E2229">
        <v>1600878</v>
      </c>
      <c r="F2229">
        <v>44887</v>
      </c>
      <c r="G2229" t="s">
        <v>726</v>
      </c>
      <c r="H2229" s="111">
        <v>44887</v>
      </c>
      <c r="I2229" t="s">
        <v>263</v>
      </c>
      <c r="K2229" t="s">
        <v>1418</v>
      </c>
      <c r="L2229" t="s">
        <v>1409</v>
      </c>
      <c r="N2229" t="s">
        <v>1431</v>
      </c>
      <c r="O2229" t="s">
        <v>1411</v>
      </c>
      <c r="P2229" t="s">
        <v>252</v>
      </c>
      <c r="S2229" t="s">
        <v>1414</v>
      </c>
      <c r="T2229">
        <v>15000</v>
      </c>
    </row>
    <row r="2230" spans="1:23">
      <c r="A2230" t="s">
        <v>246</v>
      </c>
      <c r="B2230" t="s">
        <v>59</v>
      </c>
      <c r="C2230" t="s">
        <v>53</v>
      </c>
      <c r="D2230" t="s">
        <v>54</v>
      </c>
      <c r="E2230">
        <v>11590530</v>
      </c>
      <c r="F2230">
        <v>44861</v>
      </c>
      <c r="G2230" t="s">
        <v>622</v>
      </c>
      <c r="H2230" s="111">
        <v>44861</v>
      </c>
      <c r="I2230" t="s">
        <v>282</v>
      </c>
      <c r="K2230" t="s">
        <v>1408</v>
      </c>
      <c r="L2230" t="s">
        <v>1409</v>
      </c>
      <c r="N2230" t="s">
        <v>1455</v>
      </c>
      <c r="O2230" t="s">
        <v>1411</v>
      </c>
      <c r="P2230" t="s">
        <v>252</v>
      </c>
      <c r="R2230" t="s">
        <v>1414</v>
      </c>
      <c r="S2230" t="s">
        <v>1412</v>
      </c>
      <c r="T2230">
        <v>15000</v>
      </c>
    </row>
    <row r="2231" spans="1:23">
      <c r="A2231" t="s">
        <v>246</v>
      </c>
      <c r="B2231" t="s">
        <v>59</v>
      </c>
      <c r="C2231" t="s">
        <v>53</v>
      </c>
      <c r="D2231" t="s">
        <v>54</v>
      </c>
      <c r="E2231">
        <v>11773243</v>
      </c>
      <c r="F2231">
        <v>44881</v>
      </c>
      <c r="G2231" t="s">
        <v>727</v>
      </c>
      <c r="H2231" s="111">
        <v>44882</v>
      </c>
      <c r="I2231" t="s">
        <v>263</v>
      </c>
      <c r="K2231" t="s">
        <v>1408</v>
      </c>
      <c r="L2231" t="s">
        <v>1409</v>
      </c>
      <c r="N2231" t="s">
        <v>1410</v>
      </c>
      <c r="O2231" t="s">
        <v>1411</v>
      </c>
      <c r="P2231" t="s">
        <v>254</v>
      </c>
      <c r="T2231">
        <v>15000</v>
      </c>
    </row>
    <row r="2232" spans="1:23">
      <c r="A2232" t="s">
        <v>246</v>
      </c>
      <c r="B2232" t="s">
        <v>59</v>
      </c>
      <c r="C2232" t="s">
        <v>53</v>
      </c>
      <c r="D2232" t="s">
        <v>54</v>
      </c>
      <c r="E2232">
        <v>11811518</v>
      </c>
      <c r="F2232">
        <v>44894</v>
      </c>
      <c r="G2232" t="s">
        <v>729</v>
      </c>
      <c r="H2232" s="111">
        <v>44894</v>
      </c>
      <c r="I2232" t="s">
        <v>253</v>
      </c>
      <c r="K2232" t="s">
        <v>1408</v>
      </c>
      <c r="L2232" t="s">
        <v>1409</v>
      </c>
      <c r="N2232" t="s">
        <v>1426</v>
      </c>
      <c r="O2232" t="s">
        <v>1411</v>
      </c>
      <c r="P2232" t="s">
        <v>254</v>
      </c>
      <c r="Q2232" t="s">
        <v>1412</v>
      </c>
      <c r="R2232" t="s">
        <v>1412</v>
      </c>
      <c r="S2232" t="s">
        <v>1412</v>
      </c>
      <c r="T2232">
        <v>15000</v>
      </c>
      <c r="V2232">
        <v>15383.74</v>
      </c>
      <c r="W2232">
        <v>17975</v>
      </c>
    </row>
    <row r="2233" spans="1:23">
      <c r="A2233" t="s">
        <v>246</v>
      </c>
      <c r="B2233" t="s">
        <v>59</v>
      </c>
      <c r="C2233" t="s">
        <v>53</v>
      </c>
      <c r="D2233" t="s">
        <v>54</v>
      </c>
      <c r="E2233">
        <v>11856408</v>
      </c>
      <c r="F2233">
        <v>44900</v>
      </c>
      <c r="G2233" t="s">
        <v>1115</v>
      </c>
      <c r="H2233" s="111">
        <v>44900</v>
      </c>
      <c r="I2233" t="s">
        <v>253</v>
      </c>
      <c r="K2233" t="s">
        <v>1408</v>
      </c>
      <c r="L2233" t="s">
        <v>1438</v>
      </c>
      <c r="N2233" t="s">
        <v>1434</v>
      </c>
      <c r="O2233" t="s">
        <v>1411</v>
      </c>
      <c r="P2233" t="s">
        <v>254</v>
      </c>
      <c r="Q2233" t="s">
        <v>1412</v>
      </c>
      <c r="R2233" t="s">
        <v>1412</v>
      </c>
      <c r="S2233" t="s">
        <v>1412</v>
      </c>
      <c r="T2233">
        <v>40000</v>
      </c>
    </row>
    <row r="2234" spans="1:23">
      <c r="A2234" t="s">
        <v>246</v>
      </c>
      <c r="B2234" t="s">
        <v>59</v>
      </c>
      <c r="C2234" t="s">
        <v>53</v>
      </c>
      <c r="D2234" t="s">
        <v>54</v>
      </c>
      <c r="E2234">
        <v>11856408</v>
      </c>
      <c r="F2234">
        <v>44900</v>
      </c>
      <c r="G2234" t="s">
        <v>1115</v>
      </c>
      <c r="H2234" s="111">
        <v>44900</v>
      </c>
      <c r="I2234" t="s">
        <v>253</v>
      </c>
      <c r="K2234" t="s">
        <v>1408</v>
      </c>
      <c r="L2234" t="s">
        <v>1409</v>
      </c>
      <c r="N2234" t="s">
        <v>1434</v>
      </c>
      <c r="O2234" t="s">
        <v>1411</v>
      </c>
      <c r="P2234" t="s">
        <v>254</v>
      </c>
      <c r="Q2234" t="s">
        <v>1412</v>
      </c>
      <c r="R2234" t="s">
        <v>1412</v>
      </c>
      <c r="S2234" t="s">
        <v>1412</v>
      </c>
      <c r="T2234">
        <v>40000</v>
      </c>
      <c r="V2234">
        <v>871.98</v>
      </c>
      <c r="W2234">
        <v>4692.5</v>
      </c>
    </row>
    <row r="2235" spans="1:23">
      <c r="A2235" t="s">
        <v>246</v>
      </c>
      <c r="B2235" t="s">
        <v>59</v>
      </c>
      <c r="C2235" t="s">
        <v>53</v>
      </c>
      <c r="D2235" t="s">
        <v>54</v>
      </c>
      <c r="E2235">
        <v>11861060</v>
      </c>
      <c r="F2235">
        <v>44901</v>
      </c>
      <c r="G2235" t="s">
        <v>1116</v>
      </c>
      <c r="H2235" s="111">
        <v>44901</v>
      </c>
      <c r="I2235" t="s">
        <v>282</v>
      </c>
      <c r="K2235" t="s">
        <v>1408</v>
      </c>
      <c r="L2235" t="s">
        <v>1409</v>
      </c>
      <c r="N2235" t="s">
        <v>1421</v>
      </c>
      <c r="O2235" t="s">
        <v>1411</v>
      </c>
      <c r="P2235" t="s">
        <v>254</v>
      </c>
      <c r="Q2235" t="s">
        <v>1414</v>
      </c>
      <c r="R2235" t="s">
        <v>1414</v>
      </c>
      <c r="S2235" t="s">
        <v>1412</v>
      </c>
      <c r="T2235">
        <v>30000</v>
      </c>
    </row>
    <row r="2236" spans="1:23">
      <c r="A2236" t="s">
        <v>246</v>
      </c>
      <c r="B2236" t="s">
        <v>59</v>
      </c>
      <c r="C2236" t="s">
        <v>53</v>
      </c>
      <c r="D2236" t="s">
        <v>54</v>
      </c>
      <c r="E2236">
        <v>11922236</v>
      </c>
      <c r="F2236">
        <v>44923</v>
      </c>
      <c r="G2236" t="s">
        <v>1352</v>
      </c>
      <c r="H2236" s="111">
        <v>44923</v>
      </c>
      <c r="I2236" t="s">
        <v>253</v>
      </c>
      <c r="K2236" t="s">
        <v>1408</v>
      </c>
      <c r="L2236" t="s">
        <v>1409</v>
      </c>
      <c r="N2236" t="s">
        <v>1475</v>
      </c>
      <c r="O2236" t="s">
        <v>1411</v>
      </c>
      <c r="P2236" t="s">
        <v>252</v>
      </c>
      <c r="Q2236" t="s">
        <v>1412</v>
      </c>
      <c r="R2236" t="s">
        <v>1412</v>
      </c>
      <c r="S2236" t="s">
        <v>1412</v>
      </c>
      <c r="T2236">
        <v>15000</v>
      </c>
      <c r="V2236">
        <v>0</v>
      </c>
      <c r="W2236">
        <v>2884</v>
      </c>
    </row>
    <row r="2237" spans="1:23">
      <c r="A2237" t="s">
        <v>246</v>
      </c>
      <c r="B2237" t="s">
        <v>59</v>
      </c>
      <c r="C2237" t="s">
        <v>265</v>
      </c>
      <c r="D2237" t="s">
        <v>54</v>
      </c>
      <c r="E2237">
        <v>11614402</v>
      </c>
      <c r="F2237">
        <v>44854</v>
      </c>
      <c r="G2237" t="s">
        <v>334</v>
      </c>
      <c r="H2237" s="111">
        <v>44854</v>
      </c>
      <c r="I2237" t="s">
        <v>282</v>
      </c>
      <c r="K2237" t="s">
        <v>1408</v>
      </c>
      <c r="L2237" t="s">
        <v>1409</v>
      </c>
      <c r="N2237" t="s">
        <v>1474</v>
      </c>
      <c r="O2237" t="s">
        <v>1411</v>
      </c>
      <c r="P2237" t="s">
        <v>254</v>
      </c>
      <c r="S2237" t="s">
        <v>1414</v>
      </c>
      <c r="T2237">
        <v>15000</v>
      </c>
    </row>
    <row r="2238" spans="1:23">
      <c r="A2238" t="s">
        <v>246</v>
      </c>
      <c r="B2238" t="s">
        <v>104</v>
      </c>
      <c r="C2238" t="s">
        <v>247</v>
      </c>
      <c r="D2238" t="s">
        <v>54</v>
      </c>
      <c r="E2238">
        <v>11456412</v>
      </c>
      <c r="F2238">
        <v>44837</v>
      </c>
      <c r="G2238" t="s">
        <v>258</v>
      </c>
      <c r="H2238" s="111">
        <v>44837</v>
      </c>
      <c r="I2238" t="s">
        <v>253</v>
      </c>
      <c r="K2238" t="s">
        <v>1408</v>
      </c>
      <c r="L2238" t="s">
        <v>1438</v>
      </c>
      <c r="N2238" t="s">
        <v>1413</v>
      </c>
      <c r="O2238" t="s">
        <v>1411</v>
      </c>
      <c r="P2238" t="s">
        <v>254</v>
      </c>
      <c r="Q2238" t="s">
        <v>1412</v>
      </c>
      <c r="R2238" t="s">
        <v>1412</v>
      </c>
      <c r="S2238" t="s">
        <v>1412</v>
      </c>
      <c r="T2238">
        <v>15000</v>
      </c>
    </row>
    <row r="2239" spans="1:23">
      <c r="A2239" t="s">
        <v>246</v>
      </c>
      <c r="B2239" t="s">
        <v>104</v>
      </c>
      <c r="C2239" t="s">
        <v>247</v>
      </c>
      <c r="D2239" t="s">
        <v>54</v>
      </c>
      <c r="E2239">
        <v>11456412</v>
      </c>
      <c r="F2239">
        <v>44837</v>
      </c>
      <c r="G2239" t="s">
        <v>258</v>
      </c>
      <c r="H2239" s="111">
        <v>44837</v>
      </c>
      <c r="I2239" t="s">
        <v>253</v>
      </c>
      <c r="K2239" t="s">
        <v>1408</v>
      </c>
      <c r="L2239" t="s">
        <v>1409</v>
      </c>
      <c r="N2239" t="s">
        <v>1413</v>
      </c>
      <c r="O2239" t="s">
        <v>1411</v>
      </c>
      <c r="P2239" t="s">
        <v>254</v>
      </c>
      <c r="Q2239" t="s">
        <v>1412</v>
      </c>
      <c r="R2239" t="s">
        <v>1412</v>
      </c>
      <c r="S2239" t="s">
        <v>1412</v>
      </c>
      <c r="T2239">
        <v>15000</v>
      </c>
      <c r="V2239">
        <v>34159.800000000003</v>
      </c>
      <c r="W2239">
        <v>76753.350000000006</v>
      </c>
    </row>
    <row r="2240" spans="1:23">
      <c r="A2240" t="s">
        <v>246</v>
      </c>
      <c r="B2240" t="s">
        <v>195</v>
      </c>
      <c r="C2240" t="s">
        <v>247</v>
      </c>
      <c r="D2240" t="s">
        <v>54</v>
      </c>
      <c r="E2240">
        <v>7211690</v>
      </c>
      <c r="F2240">
        <v>44967</v>
      </c>
      <c r="G2240" t="s">
        <v>2684</v>
      </c>
      <c r="H2240" s="111">
        <v>44970</v>
      </c>
      <c r="I2240" t="s">
        <v>263</v>
      </c>
      <c r="K2240" t="s">
        <v>1418</v>
      </c>
      <c r="L2240" t="s">
        <v>1409</v>
      </c>
      <c r="N2240" t="s">
        <v>1447</v>
      </c>
      <c r="O2240" t="s">
        <v>1411</v>
      </c>
      <c r="P2240" t="s">
        <v>254</v>
      </c>
      <c r="T2240">
        <v>35000</v>
      </c>
    </row>
    <row r="2241" spans="1:23">
      <c r="A2241" t="s">
        <v>246</v>
      </c>
      <c r="B2241" t="s">
        <v>195</v>
      </c>
      <c r="C2241" t="s">
        <v>57</v>
      </c>
      <c r="D2241" t="s">
        <v>58</v>
      </c>
      <c r="E2241">
        <v>1135325</v>
      </c>
      <c r="F2241">
        <v>44901</v>
      </c>
      <c r="G2241" t="s">
        <v>1153</v>
      </c>
      <c r="H2241" s="111">
        <v>44901</v>
      </c>
      <c r="I2241" t="s">
        <v>253</v>
      </c>
      <c r="K2241" t="s">
        <v>1408</v>
      </c>
      <c r="L2241" t="s">
        <v>1409</v>
      </c>
      <c r="N2241" t="s">
        <v>1420</v>
      </c>
      <c r="O2241" t="s">
        <v>1411</v>
      </c>
      <c r="P2241" t="s">
        <v>254</v>
      </c>
      <c r="Q2241" t="s">
        <v>1412</v>
      </c>
      <c r="R2241" t="s">
        <v>1412</v>
      </c>
      <c r="S2241" t="s">
        <v>1412</v>
      </c>
      <c r="T2241">
        <v>30000</v>
      </c>
      <c r="V2241">
        <v>1667.52</v>
      </c>
      <c r="W2241">
        <v>8977.49</v>
      </c>
    </row>
    <row r="2242" spans="1:23">
      <c r="A2242" t="s">
        <v>246</v>
      </c>
      <c r="B2242" t="s">
        <v>195</v>
      </c>
      <c r="C2242" t="s">
        <v>57</v>
      </c>
      <c r="D2242" t="s">
        <v>58</v>
      </c>
      <c r="E2242">
        <v>11717388</v>
      </c>
      <c r="F2242">
        <v>44866</v>
      </c>
      <c r="G2242" t="s">
        <v>760</v>
      </c>
      <c r="H2242" s="111">
        <v>44866</v>
      </c>
      <c r="I2242" t="s">
        <v>282</v>
      </c>
      <c r="K2242" t="s">
        <v>1408</v>
      </c>
      <c r="L2242" t="s">
        <v>1409</v>
      </c>
      <c r="N2242" t="s">
        <v>1425</v>
      </c>
      <c r="O2242" t="s">
        <v>1411</v>
      </c>
      <c r="P2242" t="s">
        <v>252</v>
      </c>
      <c r="T2242">
        <v>15000</v>
      </c>
    </row>
    <row r="2243" spans="1:23">
      <c r="A2243" t="s">
        <v>246</v>
      </c>
      <c r="B2243" t="s">
        <v>195</v>
      </c>
      <c r="C2243" t="s">
        <v>57</v>
      </c>
      <c r="D2243" t="s">
        <v>58</v>
      </c>
      <c r="E2243">
        <v>11725654</v>
      </c>
      <c r="F2243">
        <v>44876</v>
      </c>
      <c r="G2243" t="s">
        <v>761</v>
      </c>
      <c r="H2243" s="111">
        <v>44876</v>
      </c>
      <c r="I2243" t="s">
        <v>253</v>
      </c>
      <c r="K2243" t="s">
        <v>1408</v>
      </c>
      <c r="L2243" t="s">
        <v>1409</v>
      </c>
      <c r="N2243" t="s">
        <v>1431</v>
      </c>
      <c r="O2243" t="s">
        <v>1411</v>
      </c>
      <c r="P2243" t="s">
        <v>252</v>
      </c>
      <c r="Q2243" t="s">
        <v>1412</v>
      </c>
      <c r="R2243" t="s">
        <v>1412</v>
      </c>
      <c r="S2243" t="s">
        <v>1412</v>
      </c>
      <c r="T2243">
        <v>45000</v>
      </c>
      <c r="V2243">
        <v>5586.58</v>
      </c>
      <c r="W2243">
        <v>8701.01</v>
      </c>
    </row>
    <row r="2244" spans="1:23">
      <c r="A2244" t="s">
        <v>246</v>
      </c>
      <c r="B2244" t="s">
        <v>195</v>
      </c>
      <c r="C2244" t="s">
        <v>57</v>
      </c>
      <c r="D2244" t="s">
        <v>58</v>
      </c>
      <c r="E2244">
        <v>11726904</v>
      </c>
      <c r="F2244">
        <v>44869</v>
      </c>
      <c r="G2244" t="s">
        <v>762</v>
      </c>
      <c r="H2244" s="111">
        <v>44869</v>
      </c>
      <c r="I2244" t="s">
        <v>253</v>
      </c>
      <c r="K2244" t="s">
        <v>1408</v>
      </c>
      <c r="L2244" t="s">
        <v>1409</v>
      </c>
      <c r="N2244" t="s">
        <v>1422</v>
      </c>
      <c r="O2244" t="s">
        <v>1411</v>
      </c>
      <c r="P2244" t="s">
        <v>252</v>
      </c>
      <c r="Q2244" t="s">
        <v>1412</v>
      </c>
      <c r="R2244" t="s">
        <v>1412</v>
      </c>
      <c r="S2244" t="s">
        <v>1412</v>
      </c>
      <c r="T2244">
        <v>70000</v>
      </c>
      <c r="V2244">
        <v>1306.77</v>
      </c>
      <c r="W2244">
        <v>4887.5</v>
      </c>
    </row>
    <row r="2245" spans="1:23">
      <c r="A2245" t="s">
        <v>246</v>
      </c>
      <c r="B2245" t="s">
        <v>195</v>
      </c>
      <c r="C2245" t="s">
        <v>57</v>
      </c>
      <c r="D2245" t="s">
        <v>58</v>
      </c>
      <c r="E2245">
        <v>11739168</v>
      </c>
      <c r="F2245">
        <v>44881</v>
      </c>
      <c r="G2245" t="s">
        <v>765</v>
      </c>
      <c r="H2245" s="111">
        <v>44881</v>
      </c>
      <c r="I2245" t="s">
        <v>282</v>
      </c>
      <c r="K2245" t="s">
        <v>1408</v>
      </c>
      <c r="L2245" t="s">
        <v>1409</v>
      </c>
      <c r="N2245" t="s">
        <v>1421</v>
      </c>
      <c r="O2245" t="s">
        <v>1411</v>
      </c>
      <c r="P2245" t="s">
        <v>252</v>
      </c>
      <c r="R2245" t="s">
        <v>1414</v>
      </c>
      <c r="S2245" t="s">
        <v>1412</v>
      </c>
      <c r="T2245">
        <v>70000</v>
      </c>
    </row>
    <row r="2246" spans="1:23">
      <c r="A2246" t="s">
        <v>246</v>
      </c>
      <c r="B2246" t="s">
        <v>195</v>
      </c>
      <c r="C2246" t="s">
        <v>57</v>
      </c>
      <c r="D2246" t="s">
        <v>58</v>
      </c>
      <c r="E2246">
        <v>11755561</v>
      </c>
      <c r="F2246">
        <v>44890</v>
      </c>
      <c r="G2246" t="s">
        <v>766</v>
      </c>
      <c r="H2246" s="111">
        <v>44890</v>
      </c>
      <c r="I2246" t="s">
        <v>282</v>
      </c>
      <c r="K2246" t="s">
        <v>1408</v>
      </c>
      <c r="L2246" t="s">
        <v>1409</v>
      </c>
      <c r="N2246" t="s">
        <v>1433</v>
      </c>
      <c r="O2246" t="s">
        <v>1411</v>
      </c>
      <c r="P2246" t="s">
        <v>252</v>
      </c>
      <c r="S2246" t="s">
        <v>1414</v>
      </c>
      <c r="T2246">
        <v>10000</v>
      </c>
    </row>
    <row r="2247" spans="1:23">
      <c r="A2247" t="s">
        <v>246</v>
      </c>
      <c r="B2247" t="s">
        <v>195</v>
      </c>
      <c r="C2247" t="s">
        <v>57</v>
      </c>
      <c r="D2247" t="s">
        <v>58</v>
      </c>
      <c r="E2247">
        <v>11792294</v>
      </c>
      <c r="F2247">
        <v>44886</v>
      </c>
      <c r="G2247" t="s">
        <v>768</v>
      </c>
      <c r="H2247" s="111">
        <v>44886</v>
      </c>
      <c r="I2247" t="s">
        <v>263</v>
      </c>
      <c r="K2247" t="s">
        <v>1408</v>
      </c>
      <c r="L2247" t="s">
        <v>1438</v>
      </c>
      <c r="N2247" t="s">
        <v>1420</v>
      </c>
      <c r="O2247" t="s">
        <v>1411</v>
      </c>
      <c r="P2247" t="s">
        <v>254</v>
      </c>
      <c r="S2247" t="s">
        <v>1414</v>
      </c>
      <c r="T2247">
        <v>10000</v>
      </c>
    </row>
    <row r="2248" spans="1:23">
      <c r="A2248" t="s">
        <v>246</v>
      </c>
      <c r="B2248" t="s">
        <v>195</v>
      </c>
      <c r="C2248" t="s">
        <v>57</v>
      </c>
      <c r="D2248" t="s">
        <v>58</v>
      </c>
      <c r="E2248">
        <v>11792294</v>
      </c>
      <c r="F2248">
        <v>44886</v>
      </c>
      <c r="G2248" t="s">
        <v>768</v>
      </c>
      <c r="H2248" s="111">
        <v>44886</v>
      </c>
      <c r="I2248" t="s">
        <v>263</v>
      </c>
      <c r="K2248" t="s">
        <v>1408</v>
      </c>
      <c r="L2248" t="s">
        <v>1409</v>
      </c>
      <c r="N2248" t="s">
        <v>1420</v>
      </c>
      <c r="O2248" t="s">
        <v>1411</v>
      </c>
      <c r="P2248" t="s">
        <v>254</v>
      </c>
      <c r="S2248" t="s">
        <v>1414</v>
      </c>
      <c r="T2248">
        <v>10000</v>
      </c>
    </row>
    <row r="2249" spans="1:23">
      <c r="A2249" t="s">
        <v>246</v>
      </c>
      <c r="B2249" t="s">
        <v>195</v>
      </c>
      <c r="C2249" t="s">
        <v>57</v>
      </c>
      <c r="D2249" t="s">
        <v>58</v>
      </c>
      <c r="E2249">
        <v>11805406</v>
      </c>
      <c r="F2249">
        <v>44894</v>
      </c>
      <c r="G2249" t="s">
        <v>771</v>
      </c>
      <c r="H2249" s="111">
        <v>44894</v>
      </c>
      <c r="I2249" t="s">
        <v>253</v>
      </c>
      <c r="K2249" t="s">
        <v>1408</v>
      </c>
      <c r="L2249" t="s">
        <v>1409</v>
      </c>
      <c r="N2249" t="s">
        <v>1480</v>
      </c>
      <c r="O2249" t="s">
        <v>1411</v>
      </c>
      <c r="P2249" t="s">
        <v>254</v>
      </c>
      <c r="Q2249" t="s">
        <v>1412</v>
      </c>
      <c r="R2249" t="s">
        <v>1412</v>
      </c>
      <c r="S2249" t="s">
        <v>1412</v>
      </c>
      <c r="T2249">
        <v>15000</v>
      </c>
      <c r="V2249">
        <v>4384.72</v>
      </c>
      <c r="W2249">
        <v>6655.53</v>
      </c>
    </row>
    <row r="2250" spans="1:23">
      <c r="A2250" t="s">
        <v>246</v>
      </c>
      <c r="B2250" t="s">
        <v>195</v>
      </c>
      <c r="C2250" t="s">
        <v>57</v>
      </c>
      <c r="D2250" t="s">
        <v>58</v>
      </c>
      <c r="E2250">
        <v>11806353</v>
      </c>
      <c r="F2250">
        <v>44888</v>
      </c>
      <c r="G2250" t="s">
        <v>772</v>
      </c>
      <c r="H2250" s="111">
        <v>44888</v>
      </c>
      <c r="I2250" t="s">
        <v>253</v>
      </c>
      <c r="K2250" t="s">
        <v>1408</v>
      </c>
      <c r="L2250" t="s">
        <v>1409</v>
      </c>
      <c r="N2250" t="s">
        <v>1427</v>
      </c>
      <c r="O2250" t="s">
        <v>1411</v>
      </c>
      <c r="P2250" t="s">
        <v>254</v>
      </c>
      <c r="Q2250" t="s">
        <v>1412</v>
      </c>
      <c r="R2250" t="s">
        <v>1412</v>
      </c>
      <c r="S2250" t="s">
        <v>1412</v>
      </c>
      <c r="T2250">
        <v>25000</v>
      </c>
      <c r="V2250">
        <v>7327.16</v>
      </c>
      <c r="W2250">
        <v>17691</v>
      </c>
    </row>
    <row r="2251" spans="1:23">
      <c r="A2251" t="s">
        <v>246</v>
      </c>
      <c r="B2251" t="s">
        <v>195</v>
      </c>
      <c r="C2251" t="s">
        <v>57</v>
      </c>
      <c r="D2251" t="s">
        <v>58</v>
      </c>
      <c r="E2251">
        <v>11807128</v>
      </c>
      <c r="F2251">
        <v>44888</v>
      </c>
      <c r="G2251" t="s">
        <v>773</v>
      </c>
      <c r="H2251" s="111">
        <v>44888</v>
      </c>
      <c r="I2251" t="s">
        <v>253</v>
      </c>
      <c r="K2251" t="s">
        <v>1408</v>
      </c>
      <c r="L2251" t="s">
        <v>1409</v>
      </c>
      <c r="N2251" t="s">
        <v>1447</v>
      </c>
      <c r="O2251" t="s">
        <v>1411</v>
      </c>
      <c r="P2251" t="s">
        <v>252</v>
      </c>
      <c r="Q2251" t="s">
        <v>1412</v>
      </c>
      <c r="R2251" t="s">
        <v>1412</v>
      </c>
      <c r="S2251" t="s">
        <v>1412</v>
      </c>
      <c r="T2251">
        <v>15000</v>
      </c>
      <c r="V2251">
        <v>4479.8900000000003</v>
      </c>
      <c r="W2251">
        <v>9875.99</v>
      </c>
    </row>
    <row r="2252" spans="1:23">
      <c r="A2252" t="s">
        <v>246</v>
      </c>
      <c r="B2252" t="s">
        <v>195</v>
      </c>
      <c r="C2252" t="s">
        <v>57</v>
      </c>
      <c r="D2252" t="s">
        <v>58</v>
      </c>
      <c r="E2252">
        <v>11807251</v>
      </c>
      <c r="F2252">
        <v>44889</v>
      </c>
      <c r="G2252" t="s">
        <v>774</v>
      </c>
      <c r="H2252" s="111">
        <v>44890</v>
      </c>
      <c r="I2252" t="s">
        <v>282</v>
      </c>
      <c r="K2252" t="s">
        <v>1418</v>
      </c>
      <c r="L2252" t="s">
        <v>1409</v>
      </c>
      <c r="N2252" t="s">
        <v>1444</v>
      </c>
      <c r="O2252" t="s">
        <v>1411</v>
      </c>
      <c r="P2252" t="s">
        <v>254</v>
      </c>
      <c r="R2252" t="s">
        <v>1414</v>
      </c>
      <c r="S2252" t="s">
        <v>1412</v>
      </c>
      <c r="T2252">
        <v>220000</v>
      </c>
    </row>
    <row r="2253" spans="1:23">
      <c r="A2253" t="s">
        <v>246</v>
      </c>
      <c r="B2253" t="s">
        <v>195</v>
      </c>
      <c r="C2253" t="s">
        <v>57</v>
      </c>
      <c r="D2253" t="s">
        <v>58</v>
      </c>
      <c r="E2253">
        <v>11812682</v>
      </c>
      <c r="F2253">
        <v>44889</v>
      </c>
      <c r="G2253" t="s">
        <v>775</v>
      </c>
      <c r="H2253" s="111">
        <v>44890</v>
      </c>
      <c r="I2253" t="s">
        <v>253</v>
      </c>
      <c r="K2253" t="s">
        <v>1418</v>
      </c>
      <c r="L2253" t="s">
        <v>1409</v>
      </c>
      <c r="N2253" t="s">
        <v>1425</v>
      </c>
      <c r="O2253" t="s">
        <v>1411</v>
      </c>
      <c r="P2253" t="s">
        <v>254</v>
      </c>
      <c r="Q2253" t="s">
        <v>1412</v>
      </c>
      <c r="R2253" t="s">
        <v>1412</v>
      </c>
      <c r="S2253" t="s">
        <v>1412</v>
      </c>
      <c r="T2253">
        <v>40000</v>
      </c>
      <c r="V2253">
        <v>10476.799999999999</v>
      </c>
      <c r="W2253">
        <v>43095.85</v>
      </c>
    </row>
    <row r="2254" spans="1:23">
      <c r="A2254" t="s">
        <v>246</v>
      </c>
      <c r="B2254" t="s">
        <v>195</v>
      </c>
      <c r="C2254" t="s">
        <v>57</v>
      </c>
      <c r="D2254" t="s">
        <v>58</v>
      </c>
      <c r="E2254">
        <v>11821973</v>
      </c>
      <c r="F2254">
        <v>44893</v>
      </c>
      <c r="G2254" t="s">
        <v>776</v>
      </c>
      <c r="H2254" s="111">
        <v>44893</v>
      </c>
      <c r="I2254" t="s">
        <v>253</v>
      </c>
      <c r="K2254" t="s">
        <v>1408</v>
      </c>
      <c r="L2254" t="s">
        <v>1409</v>
      </c>
      <c r="N2254" t="s">
        <v>1433</v>
      </c>
      <c r="O2254" t="s">
        <v>1411</v>
      </c>
      <c r="P2254" t="s">
        <v>254</v>
      </c>
      <c r="Q2254" t="s">
        <v>1412</v>
      </c>
      <c r="R2254" t="s">
        <v>1412</v>
      </c>
      <c r="S2254" t="s">
        <v>1412</v>
      </c>
      <c r="T2254">
        <v>30000</v>
      </c>
      <c r="V2254">
        <v>3996.15</v>
      </c>
      <c r="W2254">
        <v>7074.6</v>
      </c>
    </row>
    <row r="2255" spans="1:23">
      <c r="A2255" t="s">
        <v>246</v>
      </c>
      <c r="B2255" t="s">
        <v>195</v>
      </c>
      <c r="C2255" t="s">
        <v>57</v>
      </c>
      <c r="D2255" t="s">
        <v>58</v>
      </c>
      <c r="E2255">
        <v>11828521</v>
      </c>
      <c r="F2255">
        <v>44894</v>
      </c>
      <c r="G2255" t="s">
        <v>778</v>
      </c>
      <c r="H2255" s="111">
        <v>44894</v>
      </c>
      <c r="I2255" t="s">
        <v>263</v>
      </c>
      <c r="K2255" t="s">
        <v>1418</v>
      </c>
      <c r="L2255" t="s">
        <v>1409</v>
      </c>
      <c r="N2255" t="s">
        <v>1453</v>
      </c>
      <c r="O2255" t="s">
        <v>1411</v>
      </c>
      <c r="P2255" t="s">
        <v>254</v>
      </c>
      <c r="R2255" t="s">
        <v>1414</v>
      </c>
      <c r="S2255" t="s">
        <v>1412</v>
      </c>
      <c r="T2255">
        <v>60000</v>
      </c>
    </row>
    <row r="2256" spans="1:23">
      <c r="A2256" t="s">
        <v>246</v>
      </c>
      <c r="B2256" t="s">
        <v>195</v>
      </c>
      <c r="C2256" t="s">
        <v>57</v>
      </c>
      <c r="D2256" t="s">
        <v>58</v>
      </c>
      <c r="E2256">
        <v>11855563</v>
      </c>
      <c r="F2256">
        <v>44900</v>
      </c>
      <c r="G2256" t="s">
        <v>1154</v>
      </c>
      <c r="H2256" s="111">
        <v>44900</v>
      </c>
      <c r="I2256" t="s">
        <v>253</v>
      </c>
      <c r="K2256" t="s">
        <v>1408</v>
      </c>
      <c r="L2256" t="s">
        <v>1409</v>
      </c>
      <c r="N2256" t="s">
        <v>1466</v>
      </c>
      <c r="O2256" t="s">
        <v>1411</v>
      </c>
      <c r="P2256" t="s">
        <v>252</v>
      </c>
      <c r="Q2256" t="s">
        <v>1412</v>
      </c>
      <c r="R2256" t="s">
        <v>1412</v>
      </c>
      <c r="S2256" t="s">
        <v>1412</v>
      </c>
      <c r="T2256">
        <v>16000</v>
      </c>
      <c r="V2256">
        <v>3020.26</v>
      </c>
      <c r="W2256">
        <v>11503</v>
      </c>
    </row>
    <row r="2257" spans="1:23">
      <c r="A2257" t="s">
        <v>246</v>
      </c>
      <c r="B2257" t="s">
        <v>195</v>
      </c>
      <c r="C2257" t="s">
        <v>57</v>
      </c>
      <c r="D2257" t="s">
        <v>58</v>
      </c>
      <c r="E2257">
        <v>11860864</v>
      </c>
      <c r="F2257">
        <v>44903</v>
      </c>
      <c r="G2257" t="s">
        <v>1155</v>
      </c>
      <c r="H2257" s="111">
        <v>44903</v>
      </c>
      <c r="I2257" t="s">
        <v>253</v>
      </c>
      <c r="K2257" t="s">
        <v>1418</v>
      </c>
      <c r="L2257" t="s">
        <v>1409</v>
      </c>
      <c r="N2257" t="s">
        <v>1420</v>
      </c>
      <c r="O2257" t="s">
        <v>1411</v>
      </c>
      <c r="P2257" t="s">
        <v>254</v>
      </c>
      <c r="Q2257" t="s">
        <v>1412</v>
      </c>
      <c r="R2257" t="s">
        <v>1412</v>
      </c>
      <c r="S2257" t="s">
        <v>1412</v>
      </c>
      <c r="T2257">
        <v>15000</v>
      </c>
      <c r="V2257">
        <v>5168.09</v>
      </c>
      <c r="W2257">
        <v>16118.75</v>
      </c>
    </row>
    <row r="2258" spans="1:23">
      <c r="A2258" t="s">
        <v>246</v>
      </c>
      <c r="B2258" t="s">
        <v>195</v>
      </c>
      <c r="C2258" t="s">
        <v>57</v>
      </c>
      <c r="D2258" t="s">
        <v>58</v>
      </c>
      <c r="E2258">
        <v>11861310</v>
      </c>
      <c r="F2258">
        <v>44901</v>
      </c>
      <c r="G2258" t="s">
        <v>1156</v>
      </c>
      <c r="H2258" s="111">
        <v>44903</v>
      </c>
      <c r="I2258" t="s">
        <v>253</v>
      </c>
      <c r="K2258" t="s">
        <v>1408</v>
      </c>
      <c r="L2258" t="s">
        <v>1409</v>
      </c>
      <c r="N2258" t="s">
        <v>1410</v>
      </c>
      <c r="O2258" t="s">
        <v>1411</v>
      </c>
      <c r="P2258" t="s">
        <v>254</v>
      </c>
      <c r="Q2258" t="s">
        <v>1412</v>
      </c>
      <c r="R2258" t="s">
        <v>1412</v>
      </c>
      <c r="S2258" t="s">
        <v>1412</v>
      </c>
      <c r="T2258">
        <v>25000</v>
      </c>
      <c r="V2258">
        <v>6287.21</v>
      </c>
      <c r="W2258">
        <v>14078</v>
      </c>
    </row>
    <row r="2259" spans="1:23">
      <c r="A2259" t="s">
        <v>246</v>
      </c>
      <c r="B2259" t="s">
        <v>195</v>
      </c>
      <c r="C2259" t="s">
        <v>57</v>
      </c>
      <c r="D2259" t="s">
        <v>58</v>
      </c>
      <c r="E2259">
        <v>11869902</v>
      </c>
      <c r="F2259">
        <v>44904</v>
      </c>
      <c r="G2259" t="s">
        <v>1157</v>
      </c>
      <c r="H2259" s="111">
        <v>44904</v>
      </c>
      <c r="I2259" t="s">
        <v>263</v>
      </c>
      <c r="K2259" t="s">
        <v>1408</v>
      </c>
      <c r="L2259" t="s">
        <v>1409</v>
      </c>
      <c r="N2259" t="s">
        <v>1421</v>
      </c>
      <c r="O2259" t="s">
        <v>1411</v>
      </c>
      <c r="P2259" t="s">
        <v>252</v>
      </c>
      <c r="S2259" t="s">
        <v>1414</v>
      </c>
      <c r="T2259">
        <v>15000</v>
      </c>
    </row>
    <row r="2260" spans="1:23">
      <c r="A2260" t="s">
        <v>246</v>
      </c>
      <c r="B2260" t="s">
        <v>195</v>
      </c>
      <c r="C2260" t="s">
        <v>57</v>
      </c>
      <c r="D2260" t="s">
        <v>58</v>
      </c>
      <c r="E2260">
        <v>11969981</v>
      </c>
      <c r="F2260">
        <v>44930</v>
      </c>
      <c r="G2260" t="s">
        <v>1786</v>
      </c>
      <c r="H2260" s="111">
        <v>44930</v>
      </c>
      <c r="I2260" t="s">
        <v>253</v>
      </c>
      <c r="K2260" t="s">
        <v>1408</v>
      </c>
      <c r="L2260" t="s">
        <v>1409</v>
      </c>
      <c r="N2260" t="s">
        <v>1433</v>
      </c>
      <c r="O2260" t="s">
        <v>1411</v>
      </c>
      <c r="P2260" t="s">
        <v>252</v>
      </c>
      <c r="Q2260" t="s">
        <v>1412</v>
      </c>
      <c r="R2260" t="s">
        <v>1412</v>
      </c>
      <c r="S2260" t="s">
        <v>1412</v>
      </c>
      <c r="T2260">
        <v>60000</v>
      </c>
      <c r="V2260">
        <v>3711.08</v>
      </c>
      <c r="W2260">
        <v>16086.87</v>
      </c>
    </row>
    <row r="2261" spans="1:23">
      <c r="A2261" t="s">
        <v>246</v>
      </c>
      <c r="B2261" t="s">
        <v>195</v>
      </c>
      <c r="C2261" t="s">
        <v>57</v>
      </c>
      <c r="D2261" t="s">
        <v>58</v>
      </c>
      <c r="E2261">
        <v>11978405</v>
      </c>
      <c r="F2261">
        <v>44932</v>
      </c>
      <c r="G2261" t="s">
        <v>1782</v>
      </c>
      <c r="H2261" s="111">
        <v>44932</v>
      </c>
      <c r="I2261" t="s">
        <v>263</v>
      </c>
      <c r="K2261" t="s">
        <v>1408</v>
      </c>
      <c r="L2261" t="s">
        <v>1409</v>
      </c>
      <c r="N2261" t="s">
        <v>1437</v>
      </c>
      <c r="O2261" t="s">
        <v>1411</v>
      </c>
      <c r="P2261" t="s">
        <v>252</v>
      </c>
      <c r="S2261" t="s">
        <v>1414</v>
      </c>
      <c r="T2261">
        <v>10000</v>
      </c>
    </row>
    <row r="2262" spans="1:23">
      <c r="A2262" t="s">
        <v>246</v>
      </c>
      <c r="B2262" t="s">
        <v>195</v>
      </c>
      <c r="C2262" t="s">
        <v>343</v>
      </c>
      <c r="D2262" t="s">
        <v>54</v>
      </c>
      <c r="E2262">
        <v>11767048</v>
      </c>
      <c r="F2262">
        <v>44879</v>
      </c>
      <c r="G2262" t="s">
        <v>780</v>
      </c>
      <c r="H2262" s="111">
        <v>44879</v>
      </c>
      <c r="I2262" t="s">
        <v>253</v>
      </c>
      <c r="K2262" t="s">
        <v>1408</v>
      </c>
      <c r="L2262" t="s">
        <v>1409</v>
      </c>
      <c r="N2262" t="s">
        <v>1432</v>
      </c>
      <c r="O2262" t="s">
        <v>1411</v>
      </c>
      <c r="P2262" t="s">
        <v>252</v>
      </c>
      <c r="Q2262" t="s">
        <v>1429</v>
      </c>
      <c r="R2262" t="s">
        <v>1429</v>
      </c>
      <c r="S2262" t="s">
        <v>1412</v>
      </c>
      <c r="T2262">
        <v>20000</v>
      </c>
      <c r="V2262">
        <v>0</v>
      </c>
      <c r="W2262">
        <v>107</v>
      </c>
    </row>
    <row r="2263" spans="1:23">
      <c r="A2263" t="s">
        <v>246</v>
      </c>
      <c r="B2263" t="s">
        <v>195</v>
      </c>
      <c r="C2263" t="s">
        <v>343</v>
      </c>
      <c r="D2263" t="s">
        <v>54</v>
      </c>
      <c r="E2263">
        <v>11777932</v>
      </c>
      <c r="F2263">
        <v>44887</v>
      </c>
      <c r="G2263" t="s">
        <v>782</v>
      </c>
      <c r="H2263" s="111">
        <v>44887</v>
      </c>
      <c r="I2263" t="s">
        <v>282</v>
      </c>
      <c r="K2263" t="s">
        <v>1408</v>
      </c>
      <c r="L2263" t="s">
        <v>1409</v>
      </c>
      <c r="N2263" t="s">
        <v>1447</v>
      </c>
      <c r="O2263" t="s">
        <v>1411</v>
      </c>
      <c r="P2263" t="s">
        <v>252</v>
      </c>
      <c r="R2263" t="s">
        <v>1414</v>
      </c>
      <c r="S2263" t="s">
        <v>1412</v>
      </c>
      <c r="T2263">
        <v>10000</v>
      </c>
    </row>
    <row r="2264" spans="1:23">
      <c r="A2264" t="s">
        <v>246</v>
      </c>
      <c r="B2264" t="s">
        <v>195</v>
      </c>
      <c r="C2264" t="s">
        <v>343</v>
      </c>
      <c r="D2264" t="s">
        <v>54</v>
      </c>
      <c r="E2264">
        <v>11779514</v>
      </c>
      <c r="F2264">
        <v>44882</v>
      </c>
      <c r="G2264" t="s">
        <v>783</v>
      </c>
      <c r="H2264" s="111">
        <v>44883</v>
      </c>
      <c r="I2264" t="s">
        <v>253</v>
      </c>
      <c r="K2264" t="s">
        <v>1408</v>
      </c>
      <c r="L2264" t="s">
        <v>1409</v>
      </c>
      <c r="N2264" t="s">
        <v>1467</v>
      </c>
      <c r="O2264" t="s">
        <v>1411</v>
      </c>
      <c r="P2264" t="s">
        <v>254</v>
      </c>
      <c r="Q2264" t="s">
        <v>1412</v>
      </c>
      <c r="R2264" t="s">
        <v>1412</v>
      </c>
      <c r="S2264" t="s">
        <v>1412</v>
      </c>
      <c r="T2264">
        <v>20000</v>
      </c>
      <c r="V2264">
        <v>1297.42</v>
      </c>
      <c r="W2264">
        <v>5503.76</v>
      </c>
    </row>
    <row r="2265" spans="1:23">
      <c r="A2265" t="s">
        <v>246</v>
      </c>
      <c r="B2265" t="s">
        <v>195</v>
      </c>
      <c r="C2265" t="s">
        <v>343</v>
      </c>
      <c r="D2265" t="s">
        <v>54</v>
      </c>
      <c r="E2265">
        <v>11786049</v>
      </c>
      <c r="F2265">
        <v>44887</v>
      </c>
      <c r="G2265" t="s">
        <v>784</v>
      </c>
      <c r="H2265" s="111">
        <v>44887</v>
      </c>
      <c r="I2265" t="s">
        <v>253</v>
      </c>
      <c r="K2265" t="s">
        <v>1408</v>
      </c>
      <c r="L2265" t="s">
        <v>1409</v>
      </c>
      <c r="N2265" t="s">
        <v>1420</v>
      </c>
      <c r="O2265" t="s">
        <v>1411</v>
      </c>
      <c r="P2265" t="s">
        <v>252</v>
      </c>
      <c r="Q2265" t="s">
        <v>1412</v>
      </c>
      <c r="R2265" t="s">
        <v>1412</v>
      </c>
      <c r="S2265" t="s">
        <v>1412</v>
      </c>
      <c r="T2265">
        <v>10000</v>
      </c>
      <c r="V2265">
        <v>1903.29</v>
      </c>
      <c r="W2265">
        <v>7815.7</v>
      </c>
    </row>
    <row r="2266" spans="1:23">
      <c r="A2266" t="s">
        <v>246</v>
      </c>
      <c r="B2266" t="s">
        <v>195</v>
      </c>
      <c r="C2266" t="s">
        <v>343</v>
      </c>
      <c r="D2266" t="s">
        <v>54</v>
      </c>
      <c r="E2266">
        <v>11965347</v>
      </c>
      <c r="F2266">
        <v>44930</v>
      </c>
      <c r="G2266" t="s">
        <v>1783</v>
      </c>
      <c r="H2266" s="111">
        <v>44930</v>
      </c>
      <c r="I2266" t="s">
        <v>282</v>
      </c>
      <c r="K2266" t="s">
        <v>1408</v>
      </c>
      <c r="L2266" t="s">
        <v>1409</v>
      </c>
      <c r="N2266" t="s">
        <v>1413</v>
      </c>
      <c r="O2266" t="s">
        <v>1411</v>
      </c>
      <c r="P2266" t="s">
        <v>254</v>
      </c>
      <c r="R2266" t="s">
        <v>1414</v>
      </c>
      <c r="S2266" t="s">
        <v>1412</v>
      </c>
      <c r="T2266">
        <v>80000</v>
      </c>
    </row>
    <row r="2267" spans="1:23">
      <c r="A2267" t="s">
        <v>246</v>
      </c>
      <c r="B2267" t="s">
        <v>195</v>
      </c>
      <c r="C2267" t="s">
        <v>344</v>
      </c>
      <c r="D2267" t="s">
        <v>54</v>
      </c>
      <c r="E2267">
        <v>11996843</v>
      </c>
      <c r="F2267">
        <v>44938</v>
      </c>
      <c r="G2267" t="s">
        <v>1784</v>
      </c>
      <c r="H2267" s="111">
        <v>44938</v>
      </c>
      <c r="I2267" t="s">
        <v>253</v>
      </c>
      <c r="K2267" t="s">
        <v>1408</v>
      </c>
      <c r="L2267" t="s">
        <v>1409</v>
      </c>
      <c r="N2267" t="s">
        <v>1456</v>
      </c>
      <c r="O2267" t="s">
        <v>1411</v>
      </c>
      <c r="P2267" t="s">
        <v>252</v>
      </c>
      <c r="Q2267" t="s">
        <v>1412</v>
      </c>
      <c r="R2267" t="s">
        <v>1412</v>
      </c>
      <c r="S2267" t="s">
        <v>1412</v>
      </c>
      <c r="T2267">
        <v>150000</v>
      </c>
      <c r="V2267">
        <v>6689.98</v>
      </c>
      <c r="W2267">
        <v>7080</v>
      </c>
    </row>
    <row r="2268" spans="1:23">
      <c r="A2268" t="s">
        <v>246</v>
      </c>
      <c r="B2268" t="s">
        <v>195</v>
      </c>
      <c r="C2268" t="s">
        <v>1053</v>
      </c>
      <c r="D2268" t="s">
        <v>54</v>
      </c>
      <c r="E2268">
        <v>7947928</v>
      </c>
      <c r="F2268">
        <v>44918</v>
      </c>
      <c r="G2268" t="s">
        <v>1160</v>
      </c>
      <c r="H2268" s="111">
        <v>44922</v>
      </c>
      <c r="I2268" t="s">
        <v>253</v>
      </c>
      <c r="K2268" t="s">
        <v>1430</v>
      </c>
      <c r="L2268" t="s">
        <v>1409</v>
      </c>
      <c r="N2268" t="s">
        <v>1422</v>
      </c>
      <c r="O2268" t="s">
        <v>1411</v>
      </c>
      <c r="P2268" t="s">
        <v>254</v>
      </c>
      <c r="Q2268" t="s">
        <v>1412</v>
      </c>
      <c r="R2268" t="s">
        <v>1412</v>
      </c>
      <c r="S2268" t="s">
        <v>1412</v>
      </c>
      <c r="T2268">
        <v>50000</v>
      </c>
      <c r="V2268">
        <v>6683.02</v>
      </c>
      <c r="W2268">
        <v>22368.59</v>
      </c>
    </row>
    <row r="2269" spans="1:23">
      <c r="A2269" t="s">
        <v>246</v>
      </c>
      <c r="B2269" t="s">
        <v>195</v>
      </c>
      <c r="C2269" t="s">
        <v>1053</v>
      </c>
      <c r="D2269" t="s">
        <v>54</v>
      </c>
      <c r="E2269">
        <v>11899905</v>
      </c>
      <c r="F2269">
        <v>44923</v>
      </c>
      <c r="G2269" t="s">
        <v>1161</v>
      </c>
      <c r="H2269" s="111">
        <v>44923</v>
      </c>
      <c r="I2269" t="s">
        <v>253</v>
      </c>
      <c r="K2269" t="s">
        <v>1408</v>
      </c>
      <c r="L2269" t="s">
        <v>1438</v>
      </c>
      <c r="N2269" t="s">
        <v>1427</v>
      </c>
      <c r="O2269" t="s">
        <v>1411</v>
      </c>
      <c r="P2269" t="s">
        <v>254</v>
      </c>
      <c r="Q2269" t="s">
        <v>1412</v>
      </c>
      <c r="R2269" t="s">
        <v>1412</v>
      </c>
      <c r="S2269" t="s">
        <v>1412</v>
      </c>
      <c r="T2269">
        <v>120000</v>
      </c>
    </row>
    <row r="2270" spans="1:23">
      <c r="A2270" t="s">
        <v>246</v>
      </c>
      <c r="B2270" t="s">
        <v>195</v>
      </c>
      <c r="C2270" t="s">
        <v>1053</v>
      </c>
      <c r="D2270" t="s">
        <v>54</v>
      </c>
      <c r="E2270">
        <v>11899905</v>
      </c>
      <c r="F2270">
        <v>44923</v>
      </c>
      <c r="G2270" t="s">
        <v>1161</v>
      </c>
      <c r="H2270" s="111">
        <v>44923</v>
      </c>
      <c r="I2270" t="s">
        <v>253</v>
      </c>
      <c r="K2270" t="s">
        <v>1408</v>
      </c>
      <c r="L2270" t="s">
        <v>1409</v>
      </c>
      <c r="N2270" t="s">
        <v>1427</v>
      </c>
      <c r="O2270" t="s">
        <v>1411</v>
      </c>
      <c r="P2270" t="s">
        <v>254</v>
      </c>
      <c r="Q2270" t="s">
        <v>1412</v>
      </c>
      <c r="R2270" t="s">
        <v>1412</v>
      </c>
      <c r="S2270" t="s">
        <v>1412</v>
      </c>
      <c r="T2270">
        <v>120000</v>
      </c>
      <c r="V2270">
        <v>5566.2</v>
      </c>
      <c r="W2270">
        <v>7232.6</v>
      </c>
    </row>
    <row r="2271" spans="1:23">
      <c r="A2271" t="s">
        <v>246</v>
      </c>
      <c r="B2271" t="s">
        <v>195</v>
      </c>
      <c r="C2271" t="s">
        <v>1053</v>
      </c>
      <c r="D2271" t="s">
        <v>54</v>
      </c>
      <c r="E2271">
        <v>11905021</v>
      </c>
      <c r="F2271">
        <v>44923</v>
      </c>
      <c r="G2271" t="s">
        <v>1162</v>
      </c>
      <c r="H2271" s="111">
        <v>44923</v>
      </c>
      <c r="I2271" t="s">
        <v>282</v>
      </c>
      <c r="K2271" t="s">
        <v>1418</v>
      </c>
      <c r="L2271" t="s">
        <v>1409</v>
      </c>
      <c r="N2271" t="s">
        <v>1474</v>
      </c>
      <c r="O2271" t="s">
        <v>1411</v>
      </c>
      <c r="P2271" t="s">
        <v>254</v>
      </c>
      <c r="T2271">
        <v>120000</v>
      </c>
    </row>
    <row r="2272" spans="1:23">
      <c r="A2272" t="s">
        <v>246</v>
      </c>
      <c r="B2272" t="s">
        <v>195</v>
      </c>
      <c r="C2272" t="s">
        <v>1053</v>
      </c>
      <c r="D2272" t="s">
        <v>54</v>
      </c>
      <c r="E2272">
        <v>11906549</v>
      </c>
      <c r="F2272">
        <v>44914</v>
      </c>
      <c r="G2272" t="s">
        <v>1163</v>
      </c>
      <c r="H2272" s="111">
        <v>44914</v>
      </c>
      <c r="I2272" t="s">
        <v>253</v>
      </c>
      <c r="K2272" t="s">
        <v>1418</v>
      </c>
      <c r="L2272" t="s">
        <v>1438</v>
      </c>
      <c r="N2272" t="s">
        <v>1413</v>
      </c>
      <c r="O2272" t="s">
        <v>1411</v>
      </c>
      <c r="P2272" t="s">
        <v>254</v>
      </c>
      <c r="Q2272" t="s">
        <v>1412</v>
      </c>
      <c r="R2272" t="s">
        <v>1412</v>
      </c>
      <c r="S2272" t="s">
        <v>1412</v>
      </c>
      <c r="T2272">
        <v>70000</v>
      </c>
      <c r="V2272">
        <v>19072.900000000001</v>
      </c>
      <c r="W2272">
        <v>136</v>
      </c>
    </row>
    <row r="2273" spans="1:23">
      <c r="A2273" t="s">
        <v>246</v>
      </c>
      <c r="B2273" t="s">
        <v>195</v>
      </c>
      <c r="C2273" t="s">
        <v>1053</v>
      </c>
      <c r="D2273" t="s">
        <v>54</v>
      </c>
      <c r="E2273">
        <v>11906549</v>
      </c>
      <c r="F2273">
        <v>44914</v>
      </c>
      <c r="G2273" t="s">
        <v>1163</v>
      </c>
      <c r="H2273" s="111">
        <v>44914</v>
      </c>
      <c r="I2273" t="s">
        <v>253</v>
      </c>
      <c r="K2273" t="s">
        <v>1418</v>
      </c>
      <c r="L2273" t="s">
        <v>1409</v>
      </c>
      <c r="N2273" t="s">
        <v>1413</v>
      </c>
      <c r="O2273" t="s">
        <v>1411</v>
      </c>
      <c r="P2273" t="s">
        <v>254</v>
      </c>
      <c r="Q2273" t="s">
        <v>1412</v>
      </c>
      <c r="R2273" t="s">
        <v>1412</v>
      </c>
      <c r="S2273" t="s">
        <v>1412</v>
      </c>
      <c r="T2273">
        <v>70000</v>
      </c>
      <c r="V2273">
        <v>19072.900000000001</v>
      </c>
      <c r="W2273">
        <v>39070.239999999998</v>
      </c>
    </row>
    <row r="2274" spans="1:23">
      <c r="A2274" t="s">
        <v>246</v>
      </c>
      <c r="B2274" t="s">
        <v>195</v>
      </c>
      <c r="C2274" t="s">
        <v>1053</v>
      </c>
      <c r="D2274" t="s">
        <v>54</v>
      </c>
      <c r="E2274">
        <v>11928637</v>
      </c>
      <c r="F2274">
        <v>44918</v>
      </c>
      <c r="G2274" t="s">
        <v>1165</v>
      </c>
      <c r="H2274" s="111">
        <v>44918</v>
      </c>
      <c r="I2274" t="s">
        <v>253</v>
      </c>
      <c r="K2274" t="s">
        <v>1408</v>
      </c>
      <c r="L2274" t="s">
        <v>1409</v>
      </c>
      <c r="N2274" t="s">
        <v>1444</v>
      </c>
      <c r="O2274" t="s">
        <v>1411</v>
      </c>
      <c r="P2274" t="s">
        <v>254</v>
      </c>
      <c r="Q2274" t="s">
        <v>1412</v>
      </c>
      <c r="R2274" t="s">
        <v>1412</v>
      </c>
      <c r="S2274" t="s">
        <v>1412</v>
      </c>
      <c r="T2274">
        <v>60000</v>
      </c>
      <c r="V2274">
        <v>3467.37</v>
      </c>
      <c r="W2274">
        <v>15091.64</v>
      </c>
    </row>
    <row r="2275" spans="1:23">
      <c r="A2275" t="s">
        <v>246</v>
      </c>
      <c r="B2275" t="s">
        <v>195</v>
      </c>
      <c r="C2275" t="s">
        <v>1053</v>
      </c>
      <c r="D2275" t="s">
        <v>54</v>
      </c>
      <c r="E2275">
        <v>11943672</v>
      </c>
      <c r="F2275">
        <v>44923</v>
      </c>
      <c r="G2275" t="s">
        <v>1166</v>
      </c>
      <c r="H2275" s="111">
        <v>44923</v>
      </c>
      <c r="I2275" t="s">
        <v>253</v>
      </c>
      <c r="K2275" t="s">
        <v>1408</v>
      </c>
      <c r="L2275" t="s">
        <v>1409</v>
      </c>
      <c r="N2275" t="s">
        <v>1421</v>
      </c>
      <c r="O2275" t="s">
        <v>1411</v>
      </c>
      <c r="P2275" t="s">
        <v>252</v>
      </c>
      <c r="Q2275" t="s">
        <v>1412</v>
      </c>
      <c r="R2275" t="s">
        <v>1412</v>
      </c>
      <c r="S2275" t="s">
        <v>1412</v>
      </c>
      <c r="T2275">
        <v>60000</v>
      </c>
      <c r="V2275">
        <v>12856.44</v>
      </c>
      <c r="W2275">
        <v>40837.22</v>
      </c>
    </row>
    <row r="2276" spans="1:23">
      <c r="A2276" t="s">
        <v>246</v>
      </c>
      <c r="B2276" t="s">
        <v>195</v>
      </c>
      <c r="C2276" t="s">
        <v>1053</v>
      </c>
      <c r="D2276" t="s">
        <v>54</v>
      </c>
      <c r="E2276">
        <v>11958879</v>
      </c>
      <c r="F2276">
        <v>44925</v>
      </c>
      <c r="G2276" t="s">
        <v>1364</v>
      </c>
      <c r="H2276" s="111">
        <v>44925</v>
      </c>
      <c r="I2276" t="s">
        <v>282</v>
      </c>
      <c r="K2276" t="s">
        <v>1408</v>
      </c>
      <c r="L2276" t="s">
        <v>1409</v>
      </c>
      <c r="N2276" t="s">
        <v>1521</v>
      </c>
      <c r="O2276" t="s">
        <v>1411</v>
      </c>
      <c r="P2276" t="s">
        <v>252</v>
      </c>
      <c r="Q2276" t="s">
        <v>1414</v>
      </c>
      <c r="R2276" t="s">
        <v>1414</v>
      </c>
      <c r="S2276" t="s">
        <v>1412</v>
      </c>
      <c r="T2276">
        <v>40000</v>
      </c>
    </row>
    <row r="2277" spans="1:23">
      <c r="A2277" t="s">
        <v>246</v>
      </c>
      <c r="B2277" t="s">
        <v>195</v>
      </c>
      <c r="C2277" t="s">
        <v>1053</v>
      </c>
      <c r="D2277" t="s">
        <v>54</v>
      </c>
      <c r="E2277">
        <v>11972996</v>
      </c>
      <c r="F2277">
        <v>44932</v>
      </c>
      <c r="G2277" t="s">
        <v>1787</v>
      </c>
      <c r="H2277" s="111">
        <v>44932</v>
      </c>
      <c r="I2277" t="s">
        <v>253</v>
      </c>
      <c r="K2277" t="s">
        <v>1408</v>
      </c>
      <c r="L2277" t="s">
        <v>1409</v>
      </c>
      <c r="N2277" t="s">
        <v>1421</v>
      </c>
      <c r="O2277" t="s">
        <v>1411</v>
      </c>
      <c r="P2277" t="s">
        <v>252</v>
      </c>
      <c r="Q2277" t="s">
        <v>1412</v>
      </c>
      <c r="R2277" t="s">
        <v>1412</v>
      </c>
      <c r="S2277" t="s">
        <v>1412</v>
      </c>
      <c r="T2277">
        <v>60000</v>
      </c>
      <c r="V2277">
        <v>118.93</v>
      </c>
      <c r="W2277">
        <v>7570.8</v>
      </c>
    </row>
    <row r="2278" spans="1:23">
      <c r="A2278" t="s">
        <v>246</v>
      </c>
      <c r="B2278" t="s">
        <v>195</v>
      </c>
      <c r="C2278" t="s">
        <v>1053</v>
      </c>
      <c r="D2278" t="s">
        <v>54</v>
      </c>
      <c r="E2278">
        <v>11978066</v>
      </c>
      <c r="F2278">
        <v>44932</v>
      </c>
      <c r="G2278" t="s">
        <v>1788</v>
      </c>
      <c r="H2278" s="111">
        <v>44932</v>
      </c>
      <c r="I2278" t="s">
        <v>282</v>
      </c>
      <c r="K2278" t="s">
        <v>1408</v>
      </c>
      <c r="L2278" t="s">
        <v>1409</v>
      </c>
      <c r="N2278" t="s">
        <v>1420</v>
      </c>
      <c r="O2278" t="s">
        <v>1411</v>
      </c>
      <c r="P2278" t="s">
        <v>252</v>
      </c>
      <c r="R2278" t="s">
        <v>1414</v>
      </c>
      <c r="S2278" t="s">
        <v>1414</v>
      </c>
      <c r="T2278">
        <v>30000</v>
      </c>
    </row>
    <row r="2279" spans="1:23">
      <c r="A2279" t="s">
        <v>246</v>
      </c>
      <c r="B2279" t="s">
        <v>195</v>
      </c>
      <c r="C2279" t="s">
        <v>1053</v>
      </c>
      <c r="D2279" t="s">
        <v>54</v>
      </c>
      <c r="E2279">
        <v>11978550</v>
      </c>
      <c r="F2279">
        <v>44932</v>
      </c>
      <c r="G2279" t="s">
        <v>1789</v>
      </c>
      <c r="H2279" s="111">
        <v>44932</v>
      </c>
      <c r="I2279" t="s">
        <v>253</v>
      </c>
      <c r="K2279" t="s">
        <v>1408</v>
      </c>
      <c r="L2279" t="s">
        <v>1409</v>
      </c>
      <c r="N2279" t="s">
        <v>1439</v>
      </c>
      <c r="O2279" t="s">
        <v>1411</v>
      </c>
      <c r="P2279" t="s">
        <v>252</v>
      </c>
      <c r="Q2279" t="s">
        <v>1412</v>
      </c>
      <c r="R2279" t="s">
        <v>1412</v>
      </c>
      <c r="S2279" t="s">
        <v>1412</v>
      </c>
      <c r="T2279">
        <v>50000</v>
      </c>
      <c r="V2279">
        <v>2538.4499999999998</v>
      </c>
      <c r="W2279">
        <v>5739</v>
      </c>
    </row>
    <row r="2280" spans="1:23">
      <c r="A2280" t="s">
        <v>246</v>
      </c>
      <c r="B2280" t="s">
        <v>195</v>
      </c>
      <c r="C2280" t="s">
        <v>1053</v>
      </c>
      <c r="D2280" t="s">
        <v>54</v>
      </c>
      <c r="E2280">
        <v>11980951</v>
      </c>
      <c r="F2280">
        <v>44937</v>
      </c>
      <c r="G2280" t="s">
        <v>1790</v>
      </c>
      <c r="H2280" s="111">
        <v>44950</v>
      </c>
      <c r="I2280" t="s">
        <v>253</v>
      </c>
      <c r="K2280" t="s">
        <v>1408</v>
      </c>
      <c r="L2280" t="s">
        <v>1409</v>
      </c>
      <c r="N2280" t="s">
        <v>1518</v>
      </c>
      <c r="O2280" t="s">
        <v>1411</v>
      </c>
      <c r="P2280" t="s">
        <v>252</v>
      </c>
      <c r="Q2280" t="s">
        <v>1412</v>
      </c>
      <c r="R2280" t="s">
        <v>1412</v>
      </c>
      <c r="S2280" t="s">
        <v>1412</v>
      </c>
      <c r="T2280">
        <v>50000</v>
      </c>
      <c r="V2280">
        <v>1655.16</v>
      </c>
      <c r="W2280">
        <v>6542.79</v>
      </c>
    </row>
    <row r="2281" spans="1:23">
      <c r="A2281" t="s">
        <v>246</v>
      </c>
      <c r="B2281" t="s">
        <v>1818</v>
      </c>
      <c r="C2281" t="s">
        <v>247</v>
      </c>
      <c r="D2281" t="s">
        <v>54</v>
      </c>
      <c r="E2281">
        <v>11514060</v>
      </c>
      <c r="F2281">
        <v>45007</v>
      </c>
      <c r="G2281" t="s">
        <v>3428</v>
      </c>
      <c r="H2281" s="111">
        <v>45007</v>
      </c>
      <c r="I2281" t="s">
        <v>253</v>
      </c>
      <c r="K2281" t="s">
        <v>1408</v>
      </c>
      <c r="L2281" t="s">
        <v>1409</v>
      </c>
      <c r="N2281" t="s">
        <v>1444</v>
      </c>
      <c r="O2281" t="s">
        <v>1411</v>
      </c>
      <c r="P2281" t="s">
        <v>254</v>
      </c>
      <c r="Q2281" t="s">
        <v>1412</v>
      </c>
      <c r="R2281" t="s">
        <v>1412</v>
      </c>
      <c r="S2281" t="s">
        <v>1412</v>
      </c>
      <c r="T2281">
        <v>150000</v>
      </c>
      <c r="V2281">
        <v>1177</v>
      </c>
      <c r="W2281">
        <v>7954.4</v>
      </c>
    </row>
    <row r="2282" spans="1:23">
      <c r="A2282" t="s">
        <v>246</v>
      </c>
      <c r="B2282" t="s">
        <v>1818</v>
      </c>
      <c r="C2282" t="s">
        <v>247</v>
      </c>
      <c r="D2282" t="s">
        <v>54</v>
      </c>
      <c r="E2282">
        <v>12086083</v>
      </c>
      <c r="F2282">
        <v>44959</v>
      </c>
      <c r="G2282" t="s">
        <v>2717</v>
      </c>
      <c r="H2282" s="111">
        <v>44960</v>
      </c>
      <c r="I2282" t="s">
        <v>282</v>
      </c>
      <c r="K2282" t="s">
        <v>1408</v>
      </c>
      <c r="L2282" t="s">
        <v>1409</v>
      </c>
      <c r="N2282" t="s">
        <v>1428</v>
      </c>
      <c r="O2282" t="s">
        <v>1411</v>
      </c>
      <c r="P2282" t="s">
        <v>252</v>
      </c>
      <c r="Q2282" t="s">
        <v>1414</v>
      </c>
      <c r="R2282" t="s">
        <v>1414</v>
      </c>
      <c r="S2282" t="s">
        <v>1412</v>
      </c>
      <c r="T2282">
        <v>10000</v>
      </c>
    </row>
    <row r="2283" spans="1:23">
      <c r="A2283" t="s">
        <v>246</v>
      </c>
      <c r="B2283" t="s">
        <v>1818</v>
      </c>
      <c r="C2283" t="s">
        <v>4356</v>
      </c>
      <c r="D2283" t="s">
        <v>54</v>
      </c>
      <c r="E2283">
        <v>12385357</v>
      </c>
      <c r="F2283">
        <v>45036</v>
      </c>
      <c r="G2283" t="s">
        <v>4474</v>
      </c>
      <c r="H2283" s="111">
        <v>45036</v>
      </c>
      <c r="I2283" t="s">
        <v>253</v>
      </c>
      <c r="K2283" t="s">
        <v>1418</v>
      </c>
      <c r="L2283" t="s">
        <v>1409</v>
      </c>
      <c r="N2283" t="s">
        <v>1433</v>
      </c>
      <c r="O2283" t="s">
        <v>1411</v>
      </c>
      <c r="P2283" t="s">
        <v>254</v>
      </c>
      <c r="Q2283" t="s">
        <v>1412</v>
      </c>
      <c r="R2283" t="s">
        <v>1412</v>
      </c>
      <c r="S2283" t="s">
        <v>1412</v>
      </c>
      <c r="T2283">
        <v>10000</v>
      </c>
      <c r="V2283">
        <v>2858.05</v>
      </c>
      <c r="W2283">
        <v>7748.55</v>
      </c>
    </row>
    <row r="2284" spans="1:23">
      <c r="A2284" t="s">
        <v>246</v>
      </c>
      <c r="B2284" t="s">
        <v>1818</v>
      </c>
      <c r="C2284" t="s">
        <v>57</v>
      </c>
      <c r="D2284" t="s">
        <v>58</v>
      </c>
      <c r="E2284">
        <v>781381</v>
      </c>
      <c r="F2284">
        <v>45078</v>
      </c>
      <c r="G2284" t="s">
        <v>5651</v>
      </c>
      <c r="H2284" s="111">
        <v>45078</v>
      </c>
      <c r="I2284" t="s">
        <v>263</v>
      </c>
      <c r="K2284" t="s">
        <v>1418</v>
      </c>
      <c r="L2284" t="s">
        <v>1409</v>
      </c>
      <c r="N2284" t="s">
        <v>1444</v>
      </c>
      <c r="O2284" t="s">
        <v>1411</v>
      </c>
      <c r="P2284" t="s">
        <v>254</v>
      </c>
      <c r="R2284" t="s">
        <v>1414</v>
      </c>
      <c r="S2284" t="s">
        <v>1415</v>
      </c>
      <c r="T2284">
        <v>10000</v>
      </c>
    </row>
    <row r="2285" spans="1:23">
      <c r="A2285" t="s">
        <v>246</v>
      </c>
      <c r="B2285" t="s">
        <v>1818</v>
      </c>
      <c r="C2285" t="s">
        <v>57</v>
      </c>
      <c r="D2285" t="s">
        <v>58</v>
      </c>
      <c r="E2285">
        <v>1010440</v>
      </c>
      <c r="F2285">
        <v>45103</v>
      </c>
      <c r="G2285" t="s">
        <v>5667</v>
      </c>
      <c r="H2285" s="111">
        <v>45103</v>
      </c>
      <c r="I2285" t="s">
        <v>282</v>
      </c>
      <c r="K2285" t="s">
        <v>1418</v>
      </c>
      <c r="L2285" t="s">
        <v>1409</v>
      </c>
      <c r="N2285" t="s">
        <v>1496</v>
      </c>
      <c r="O2285" t="s">
        <v>1411</v>
      </c>
      <c r="P2285" t="s">
        <v>254</v>
      </c>
      <c r="Q2285" t="s">
        <v>1414</v>
      </c>
      <c r="R2285" t="s">
        <v>1414</v>
      </c>
      <c r="S2285" t="s">
        <v>1429</v>
      </c>
      <c r="T2285">
        <v>10000</v>
      </c>
    </row>
    <row r="2286" spans="1:23">
      <c r="A2286" t="s">
        <v>246</v>
      </c>
      <c r="B2286" t="s">
        <v>1818</v>
      </c>
      <c r="C2286" t="s">
        <v>57</v>
      </c>
      <c r="D2286" t="s">
        <v>58</v>
      </c>
      <c r="E2286">
        <v>8032656</v>
      </c>
      <c r="F2286">
        <v>45110</v>
      </c>
      <c r="G2286" t="s">
        <v>5885</v>
      </c>
      <c r="H2286" s="111">
        <v>45110</v>
      </c>
      <c r="I2286" t="s">
        <v>253</v>
      </c>
      <c r="K2286" t="s">
        <v>1430</v>
      </c>
      <c r="L2286" t="s">
        <v>1409</v>
      </c>
      <c r="N2286" t="s">
        <v>1447</v>
      </c>
      <c r="O2286" t="s">
        <v>1411</v>
      </c>
      <c r="P2286" t="s">
        <v>254</v>
      </c>
      <c r="Q2286" t="s">
        <v>1412</v>
      </c>
      <c r="R2286" t="s">
        <v>1412</v>
      </c>
      <c r="S2286" t="s">
        <v>1429</v>
      </c>
      <c r="T2286">
        <v>10000</v>
      </c>
      <c r="V2286">
        <v>1141.93</v>
      </c>
      <c r="W2286">
        <v>3258.5</v>
      </c>
    </row>
    <row r="2287" spans="1:23">
      <c r="A2287" t="s">
        <v>246</v>
      </c>
      <c r="B2287" t="s">
        <v>1818</v>
      </c>
      <c r="C2287" t="s">
        <v>57</v>
      </c>
      <c r="D2287" t="s">
        <v>58</v>
      </c>
      <c r="E2287">
        <v>9529764</v>
      </c>
      <c r="F2287">
        <v>45098</v>
      </c>
      <c r="G2287" t="s">
        <v>5499</v>
      </c>
      <c r="H2287" s="111">
        <v>45099</v>
      </c>
      <c r="I2287" t="s">
        <v>253</v>
      </c>
      <c r="K2287" t="s">
        <v>1418</v>
      </c>
      <c r="L2287" t="s">
        <v>1409</v>
      </c>
      <c r="N2287" t="s">
        <v>1441</v>
      </c>
      <c r="O2287" t="s">
        <v>1411</v>
      </c>
      <c r="P2287" t="s">
        <v>254</v>
      </c>
      <c r="Q2287" t="s">
        <v>1412</v>
      </c>
      <c r="R2287" t="s">
        <v>1412</v>
      </c>
      <c r="S2287" t="s">
        <v>1429</v>
      </c>
      <c r="T2287">
        <v>10000</v>
      </c>
      <c r="V2287">
        <v>0</v>
      </c>
      <c r="W2287">
        <v>70</v>
      </c>
    </row>
    <row r="2288" spans="1:23">
      <c r="A2288" t="s">
        <v>246</v>
      </c>
      <c r="B2288" t="s">
        <v>1818</v>
      </c>
      <c r="C2288" t="s">
        <v>57</v>
      </c>
      <c r="D2288" t="s">
        <v>58</v>
      </c>
      <c r="E2288">
        <v>11294573</v>
      </c>
      <c r="F2288">
        <v>45043</v>
      </c>
      <c r="G2288" t="s">
        <v>4487</v>
      </c>
      <c r="H2288" s="111">
        <v>45044</v>
      </c>
      <c r="I2288" t="s">
        <v>253</v>
      </c>
      <c r="K2288" t="s">
        <v>1408</v>
      </c>
      <c r="L2288" t="s">
        <v>1409</v>
      </c>
      <c r="N2288" t="s">
        <v>1431</v>
      </c>
      <c r="O2288" t="s">
        <v>1411</v>
      </c>
      <c r="P2288" t="s">
        <v>254</v>
      </c>
      <c r="Q2288" t="s">
        <v>1412</v>
      </c>
      <c r="R2288" t="s">
        <v>1412</v>
      </c>
      <c r="S2288" t="s">
        <v>1412</v>
      </c>
      <c r="T2288">
        <v>60000</v>
      </c>
      <c r="V2288">
        <v>1675.03</v>
      </c>
      <c r="W2288">
        <v>3652.5</v>
      </c>
    </row>
    <row r="2289" spans="1:23">
      <c r="A2289" t="s">
        <v>246</v>
      </c>
      <c r="B2289" t="s">
        <v>1818</v>
      </c>
      <c r="C2289" t="s">
        <v>57</v>
      </c>
      <c r="D2289" t="s">
        <v>58</v>
      </c>
      <c r="E2289">
        <v>11977957</v>
      </c>
      <c r="F2289">
        <v>45001</v>
      </c>
      <c r="G2289" t="s">
        <v>3429</v>
      </c>
      <c r="H2289" s="111">
        <v>45001</v>
      </c>
      <c r="I2289" t="s">
        <v>253</v>
      </c>
      <c r="K2289" t="s">
        <v>1408</v>
      </c>
      <c r="L2289" t="s">
        <v>1409</v>
      </c>
      <c r="N2289" t="s">
        <v>1413</v>
      </c>
      <c r="O2289" t="s">
        <v>1411</v>
      </c>
      <c r="P2289" t="s">
        <v>254</v>
      </c>
      <c r="Q2289" t="s">
        <v>1412</v>
      </c>
      <c r="R2289" t="s">
        <v>1412</v>
      </c>
      <c r="S2289" t="s">
        <v>1412</v>
      </c>
      <c r="T2289">
        <v>150000</v>
      </c>
      <c r="V2289">
        <v>0</v>
      </c>
      <c r="W2289">
        <v>820.5</v>
      </c>
    </row>
    <row r="2290" spans="1:23">
      <c r="A2290" t="s">
        <v>246</v>
      </c>
      <c r="B2290" t="s">
        <v>1818</v>
      </c>
      <c r="C2290" t="s">
        <v>57</v>
      </c>
      <c r="D2290" t="s">
        <v>58</v>
      </c>
      <c r="E2290">
        <v>12016108</v>
      </c>
      <c r="F2290">
        <v>45034</v>
      </c>
      <c r="G2290" t="s">
        <v>4481</v>
      </c>
      <c r="H2290" s="111">
        <v>45034</v>
      </c>
      <c r="I2290" t="s">
        <v>263</v>
      </c>
      <c r="K2290" t="s">
        <v>1408</v>
      </c>
      <c r="L2290" t="s">
        <v>1409</v>
      </c>
      <c r="N2290" t="s">
        <v>1467</v>
      </c>
      <c r="O2290" t="s">
        <v>1411</v>
      </c>
      <c r="P2290" t="s">
        <v>254</v>
      </c>
      <c r="S2290" t="s">
        <v>1414</v>
      </c>
      <c r="T2290">
        <v>10000</v>
      </c>
    </row>
    <row r="2291" spans="1:23">
      <c r="A2291" t="s">
        <v>246</v>
      </c>
      <c r="B2291" t="s">
        <v>1818</v>
      </c>
      <c r="C2291" t="s">
        <v>57</v>
      </c>
      <c r="D2291" t="s">
        <v>58</v>
      </c>
      <c r="E2291">
        <v>12026997</v>
      </c>
      <c r="F2291">
        <v>44973</v>
      </c>
      <c r="G2291" t="s">
        <v>2719</v>
      </c>
      <c r="H2291" s="111">
        <v>44973</v>
      </c>
      <c r="I2291" t="s">
        <v>282</v>
      </c>
      <c r="K2291" t="s">
        <v>1408</v>
      </c>
      <c r="L2291" t="s">
        <v>1409</v>
      </c>
      <c r="N2291" t="s">
        <v>1421</v>
      </c>
      <c r="O2291" t="s">
        <v>1411</v>
      </c>
      <c r="P2291" t="s">
        <v>254</v>
      </c>
      <c r="S2291" t="s">
        <v>1414</v>
      </c>
      <c r="T2291">
        <v>350000</v>
      </c>
    </row>
    <row r="2292" spans="1:23">
      <c r="A2292" t="s">
        <v>246</v>
      </c>
      <c r="B2292" t="s">
        <v>1818</v>
      </c>
      <c r="C2292" t="s">
        <v>57</v>
      </c>
      <c r="D2292" t="s">
        <v>58</v>
      </c>
      <c r="E2292">
        <v>12105702</v>
      </c>
      <c r="F2292">
        <v>44965</v>
      </c>
      <c r="G2292" t="s">
        <v>2720</v>
      </c>
      <c r="H2292" s="111">
        <v>44965</v>
      </c>
      <c r="I2292" t="s">
        <v>282</v>
      </c>
      <c r="K2292" t="s">
        <v>1408</v>
      </c>
      <c r="L2292" t="s">
        <v>1409</v>
      </c>
      <c r="N2292" t="s">
        <v>1420</v>
      </c>
      <c r="O2292" t="s">
        <v>1411</v>
      </c>
      <c r="P2292" t="s">
        <v>254</v>
      </c>
      <c r="S2292" t="s">
        <v>1414</v>
      </c>
      <c r="T2292">
        <v>15000</v>
      </c>
    </row>
    <row r="2293" spans="1:23">
      <c r="A2293" t="s">
        <v>246</v>
      </c>
      <c r="B2293" t="s">
        <v>1818</v>
      </c>
      <c r="C2293" t="s">
        <v>57</v>
      </c>
      <c r="D2293" t="s">
        <v>58</v>
      </c>
      <c r="E2293">
        <v>12107115</v>
      </c>
      <c r="F2293">
        <v>44965</v>
      </c>
      <c r="G2293" t="s">
        <v>2721</v>
      </c>
      <c r="H2293" s="111">
        <v>44965</v>
      </c>
      <c r="I2293" t="s">
        <v>253</v>
      </c>
      <c r="K2293" t="s">
        <v>1408</v>
      </c>
      <c r="L2293" t="s">
        <v>1409</v>
      </c>
      <c r="N2293" t="s">
        <v>4159</v>
      </c>
      <c r="O2293" t="s">
        <v>1411</v>
      </c>
      <c r="P2293" t="s">
        <v>254</v>
      </c>
      <c r="Q2293" t="s">
        <v>1412</v>
      </c>
      <c r="R2293" t="s">
        <v>1412</v>
      </c>
      <c r="S2293" t="s">
        <v>1412</v>
      </c>
      <c r="T2293">
        <v>10000</v>
      </c>
      <c r="V2293">
        <v>802.04</v>
      </c>
      <c r="W2293">
        <v>965</v>
      </c>
    </row>
    <row r="2294" spans="1:23">
      <c r="A2294" t="s">
        <v>246</v>
      </c>
      <c r="B2294" t="s">
        <v>1818</v>
      </c>
      <c r="C2294" t="s">
        <v>57</v>
      </c>
      <c r="D2294" t="s">
        <v>58</v>
      </c>
      <c r="E2294">
        <v>12110920</v>
      </c>
      <c r="F2294">
        <v>44966</v>
      </c>
      <c r="G2294" t="s">
        <v>2722</v>
      </c>
      <c r="H2294" s="111">
        <v>44966</v>
      </c>
      <c r="I2294" t="s">
        <v>253</v>
      </c>
      <c r="K2294" t="s">
        <v>1408</v>
      </c>
      <c r="L2294" t="s">
        <v>1409</v>
      </c>
      <c r="N2294" t="s">
        <v>1419</v>
      </c>
      <c r="O2294" t="s">
        <v>1411</v>
      </c>
      <c r="P2294" t="s">
        <v>254</v>
      </c>
      <c r="Q2294" t="s">
        <v>1412</v>
      </c>
      <c r="R2294" t="s">
        <v>1412</v>
      </c>
      <c r="S2294" t="s">
        <v>1412</v>
      </c>
      <c r="T2294">
        <v>20000</v>
      </c>
      <c r="V2294">
        <v>0</v>
      </c>
      <c r="W2294">
        <v>28937</v>
      </c>
    </row>
    <row r="2295" spans="1:23">
      <c r="A2295" t="s">
        <v>246</v>
      </c>
      <c r="B2295" t="s">
        <v>1818</v>
      </c>
      <c r="C2295" t="s">
        <v>57</v>
      </c>
      <c r="D2295" t="s">
        <v>58</v>
      </c>
      <c r="E2295">
        <v>12119673</v>
      </c>
      <c r="F2295">
        <v>44968</v>
      </c>
      <c r="G2295" t="s">
        <v>2723</v>
      </c>
      <c r="H2295" s="111">
        <v>44970</v>
      </c>
      <c r="I2295" t="s">
        <v>263</v>
      </c>
      <c r="K2295" t="s">
        <v>1408</v>
      </c>
      <c r="L2295" t="s">
        <v>1409</v>
      </c>
      <c r="N2295" t="s">
        <v>1420</v>
      </c>
      <c r="O2295" t="s">
        <v>1411</v>
      </c>
      <c r="P2295" t="s">
        <v>252</v>
      </c>
      <c r="S2295" t="s">
        <v>1414</v>
      </c>
      <c r="T2295">
        <v>40000</v>
      </c>
    </row>
    <row r="2296" spans="1:23">
      <c r="A2296" t="s">
        <v>246</v>
      </c>
      <c r="B2296" t="s">
        <v>1818</v>
      </c>
      <c r="C2296" t="s">
        <v>57</v>
      </c>
      <c r="D2296" t="s">
        <v>58</v>
      </c>
      <c r="E2296">
        <v>12142038</v>
      </c>
      <c r="F2296">
        <v>44974</v>
      </c>
      <c r="G2296" t="s">
        <v>2725</v>
      </c>
      <c r="H2296" s="111">
        <v>44974</v>
      </c>
      <c r="I2296" t="s">
        <v>253</v>
      </c>
      <c r="K2296" t="s">
        <v>1430</v>
      </c>
      <c r="L2296" t="s">
        <v>1409</v>
      </c>
      <c r="N2296" t="s">
        <v>1477</v>
      </c>
      <c r="O2296" t="s">
        <v>1411</v>
      </c>
      <c r="P2296" t="s">
        <v>254</v>
      </c>
      <c r="Q2296" t="s">
        <v>1412</v>
      </c>
      <c r="R2296" t="s">
        <v>1412</v>
      </c>
      <c r="S2296" t="s">
        <v>1412</v>
      </c>
      <c r="T2296">
        <v>15000</v>
      </c>
      <c r="V2296">
        <v>98.2</v>
      </c>
      <c r="W2296">
        <v>510</v>
      </c>
    </row>
    <row r="2297" spans="1:23">
      <c r="A2297" t="s">
        <v>246</v>
      </c>
      <c r="B2297" t="s">
        <v>1818</v>
      </c>
      <c r="C2297" t="s">
        <v>57</v>
      </c>
      <c r="D2297" t="s">
        <v>58</v>
      </c>
      <c r="E2297">
        <v>12151399</v>
      </c>
      <c r="F2297">
        <v>44980</v>
      </c>
      <c r="G2297" t="s">
        <v>2726</v>
      </c>
      <c r="H2297" s="111">
        <v>44980</v>
      </c>
      <c r="I2297" t="s">
        <v>253</v>
      </c>
      <c r="K2297" t="s">
        <v>1430</v>
      </c>
      <c r="L2297" t="s">
        <v>1409</v>
      </c>
      <c r="N2297" t="s">
        <v>1432</v>
      </c>
      <c r="O2297" t="s">
        <v>1411</v>
      </c>
      <c r="P2297" t="s">
        <v>254</v>
      </c>
      <c r="Q2297" t="s">
        <v>1412</v>
      </c>
      <c r="R2297" t="s">
        <v>1412</v>
      </c>
      <c r="S2297" t="s">
        <v>1412</v>
      </c>
      <c r="T2297">
        <v>10000</v>
      </c>
      <c r="V2297">
        <v>171.85</v>
      </c>
      <c r="W2297">
        <v>665</v>
      </c>
    </row>
    <row r="2298" spans="1:23">
      <c r="A2298" t="s">
        <v>246</v>
      </c>
      <c r="B2298" t="s">
        <v>1818</v>
      </c>
      <c r="C2298" t="s">
        <v>57</v>
      </c>
      <c r="D2298" t="s">
        <v>58</v>
      </c>
      <c r="E2298">
        <v>12151860</v>
      </c>
      <c r="F2298">
        <v>44980</v>
      </c>
      <c r="G2298" t="s">
        <v>2727</v>
      </c>
      <c r="H2298" s="111">
        <v>44980</v>
      </c>
      <c r="I2298" t="s">
        <v>263</v>
      </c>
      <c r="K2298" t="s">
        <v>1408</v>
      </c>
      <c r="L2298" t="s">
        <v>1409</v>
      </c>
      <c r="N2298" t="s">
        <v>1420</v>
      </c>
      <c r="O2298" t="s">
        <v>1411</v>
      </c>
      <c r="P2298" t="s">
        <v>254</v>
      </c>
      <c r="S2298" t="s">
        <v>1414</v>
      </c>
      <c r="T2298">
        <v>10000</v>
      </c>
    </row>
    <row r="2299" spans="1:23">
      <c r="A2299" t="s">
        <v>246</v>
      </c>
      <c r="B2299" t="s">
        <v>1818</v>
      </c>
      <c r="C2299" t="s">
        <v>57</v>
      </c>
      <c r="D2299" t="s">
        <v>58</v>
      </c>
      <c r="E2299">
        <v>12157174</v>
      </c>
      <c r="F2299">
        <v>44981</v>
      </c>
      <c r="G2299" t="s">
        <v>2728</v>
      </c>
      <c r="H2299" s="111">
        <v>44981</v>
      </c>
      <c r="I2299" t="s">
        <v>263</v>
      </c>
      <c r="K2299" t="s">
        <v>1408</v>
      </c>
      <c r="L2299" t="s">
        <v>1409</v>
      </c>
      <c r="N2299" t="s">
        <v>1416</v>
      </c>
      <c r="O2299" t="s">
        <v>1411</v>
      </c>
      <c r="P2299" t="s">
        <v>254</v>
      </c>
      <c r="T2299">
        <v>10000</v>
      </c>
    </row>
    <row r="2300" spans="1:23">
      <c r="A2300" t="s">
        <v>246</v>
      </c>
      <c r="B2300" t="s">
        <v>1818</v>
      </c>
      <c r="C2300" t="s">
        <v>57</v>
      </c>
      <c r="D2300" t="s">
        <v>58</v>
      </c>
      <c r="E2300">
        <v>12158646</v>
      </c>
      <c r="F2300">
        <v>44981</v>
      </c>
      <c r="G2300" t="s">
        <v>2729</v>
      </c>
      <c r="H2300" s="111">
        <v>44981</v>
      </c>
      <c r="I2300" t="s">
        <v>253</v>
      </c>
      <c r="K2300" t="s">
        <v>1408</v>
      </c>
      <c r="L2300" t="s">
        <v>1409</v>
      </c>
      <c r="N2300" t="s">
        <v>1420</v>
      </c>
      <c r="O2300" t="s">
        <v>1411</v>
      </c>
      <c r="P2300" t="s">
        <v>254</v>
      </c>
      <c r="Q2300" t="s">
        <v>1412</v>
      </c>
      <c r="R2300" t="s">
        <v>1412</v>
      </c>
      <c r="S2300" t="s">
        <v>1412</v>
      </c>
      <c r="T2300">
        <v>15000</v>
      </c>
      <c r="V2300">
        <v>0</v>
      </c>
      <c r="W2300">
        <v>2.5</v>
      </c>
    </row>
    <row r="2301" spans="1:23">
      <c r="A2301" t="s">
        <v>246</v>
      </c>
      <c r="B2301" t="s">
        <v>1818</v>
      </c>
      <c r="C2301" t="s">
        <v>57</v>
      </c>
      <c r="D2301" t="s">
        <v>58</v>
      </c>
      <c r="E2301">
        <v>12173797</v>
      </c>
      <c r="F2301">
        <v>44986</v>
      </c>
      <c r="G2301" t="s">
        <v>3430</v>
      </c>
      <c r="H2301" s="111">
        <v>44986</v>
      </c>
      <c r="I2301" t="s">
        <v>263</v>
      </c>
      <c r="K2301" t="s">
        <v>1418</v>
      </c>
      <c r="L2301" t="s">
        <v>1409</v>
      </c>
      <c r="N2301" t="s">
        <v>4748</v>
      </c>
      <c r="O2301" t="s">
        <v>1411</v>
      </c>
      <c r="P2301" t="s">
        <v>252</v>
      </c>
      <c r="S2301" t="s">
        <v>1414</v>
      </c>
      <c r="T2301">
        <v>20000</v>
      </c>
    </row>
    <row r="2302" spans="1:23">
      <c r="A2302" t="s">
        <v>246</v>
      </c>
      <c r="B2302" t="s">
        <v>1818</v>
      </c>
      <c r="C2302" t="s">
        <v>57</v>
      </c>
      <c r="D2302" t="s">
        <v>58</v>
      </c>
      <c r="E2302">
        <v>12185557</v>
      </c>
      <c r="F2302">
        <v>44991</v>
      </c>
      <c r="G2302" t="s">
        <v>3156</v>
      </c>
      <c r="H2302" s="111">
        <v>44998</v>
      </c>
      <c r="I2302" t="s">
        <v>253</v>
      </c>
      <c r="K2302" t="s">
        <v>1408</v>
      </c>
      <c r="L2302" t="s">
        <v>1409</v>
      </c>
      <c r="N2302" t="s">
        <v>1441</v>
      </c>
      <c r="O2302" t="s">
        <v>1411</v>
      </c>
      <c r="P2302" t="s">
        <v>254</v>
      </c>
      <c r="Q2302" t="s">
        <v>1412</v>
      </c>
      <c r="R2302" t="s">
        <v>1412</v>
      </c>
      <c r="S2302" t="s">
        <v>1412</v>
      </c>
      <c r="T2302">
        <v>10000</v>
      </c>
      <c r="V2302">
        <v>11253.28</v>
      </c>
      <c r="W2302">
        <v>11156.73</v>
      </c>
    </row>
    <row r="2303" spans="1:23">
      <c r="A2303" t="s">
        <v>246</v>
      </c>
      <c r="B2303" t="s">
        <v>1818</v>
      </c>
      <c r="C2303" t="s">
        <v>57</v>
      </c>
      <c r="D2303" t="s">
        <v>58</v>
      </c>
      <c r="E2303">
        <v>12189821</v>
      </c>
      <c r="F2303">
        <v>44992</v>
      </c>
      <c r="G2303" t="s">
        <v>3431</v>
      </c>
      <c r="H2303" s="111">
        <v>44992</v>
      </c>
      <c r="I2303" t="s">
        <v>253</v>
      </c>
      <c r="K2303" t="s">
        <v>1408</v>
      </c>
      <c r="L2303" t="s">
        <v>1409</v>
      </c>
      <c r="N2303" t="s">
        <v>1410</v>
      </c>
      <c r="O2303" t="s">
        <v>1411</v>
      </c>
      <c r="P2303" t="s">
        <v>254</v>
      </c>
      <c r="Q2303" t="s">
        <v>1412</v>
      </c>
      <c r="R2303" t="s">
        <v>1412</v>
      </c>
      <c r="S2303" t="s">
        <v>1412</v>
      </c>
      <c r="T2303">
        <v>80000</v>
      </c>
      <c r="V2303">
        <v>330.58</v>
      </c>
      <c r="W2303">
        <v>2431</v>
      </c>
    </row>
    <row r="2304" spans="1:23">
      <c r="A2304" t="s">
        <v>246</v>
      </c>
      <c r="B2304" t="s">
        <v>1818</v>
      </c>
      <c r="C2304" t="s">
        <v>57</v>
      </c>
      <c r="D2304" t="s">
        <v>58</v>
      </c>
      <c r="E2304">
        <v>12195968</v>
      </c>
      <c r="F2304">
        <v>44988</v>
      </c>
      <c r="G2304" t="s">
        <v>3432</v>
      </c>
      <c r="H2304" s="111">
        <v>44988</v>
      </c>
      <c r="I2304" t="s">
        <v>253</v>
      </c>
      <c r="K2304" t="s">
        <v>1408</v>
      </c>
      <c r="L2304" t="s">
        <v>1409</v>
      </c>
      <c r="N2304" t="s">
        <v>1466</v>
      </c>
      <c r="O2304" t="s">
        <v>1411</v>
      </c>
      <c r="P2304" t="s">
        <v>252</v>
      </c>
      <c r="Q2304" t="s">
        <v>1412</v>
      </c>
      <c r="R2304" t="s">
        <v>1412</v>
      </c>
      <c r="S2304" t="s">
        <v>1412</v>
      </c>
      <c r="T2304">
        <v>20000</v>
      </c>
      <c r="V2304">
        <v>0</v>
      </c>
      <c r="W2304">
        <v>259</v>
      </c>
    </row>
    <row r="2305" spans="1:23">
      <c r="A2305" t="s">
        <v>246</v>
      </c>
      <c r="B2305" t="s">
        <v>1818</v>
      </c>
      <c r="C2305" t="s">
        <v>57</v>
      </c>
      <c r="D2305" t="s">
        <v>58</v>
      </c>
      <c r="E2305">
        <v>12213750</v>
      </c>
      <c r="F2305">
        <v>44994</v>
      </c>
      <c r="G2305" t="s">
        <v>3433</v>
      </c>
      <c r="H2305" s="111">
        <v>44994</v>
      </c>
      <c r="I2305" t="s">
        <v>282</v>
      </c>
      <c r="K2305" t="s">
        <v>1408</v>
      </c>
      <c r="L2305" t="s">
        <v>1409</v>
      </c>
      <c r="N2305" t="s">
        <v>1444</v>
      </c>
      <c r="O2305" t="s">
        <v>1411</v>
      </c>
      <c r="P2305" t="s">
        <v>254</v>
      </c>
      <c r="R2305" t="s">
        <v>1414</v>
      </c>
      <c r="S2305" t="s">
        <v>1412</v>
      </c>
      <c r="T2305">
        <v>15000</v>
      </c>
    </row>
    <row r="2306" spans="1:23">
      <c r="A2306" t="s">
        <v>246</v>
      </c>
      <c r="B2306" t="s">
        <v>1818</v>
      </c>
      <c r="C2306" t="s">
        <v>57</v>
      </c>
      <c r="D2306" t="s">
        <v>58</v>
      </c>
      <c r="E2306">
        <v>12214962</v>
      </c>
      <c r="F2306">
        <v>44996</v>
      </c>
      <c r="G2306" t="s">
        <v>3434</v>
      </c>
      <c r="H2306" s="111">
        <v>44996</v>
      </c>
      <c r="I2306" t="s">
        <v>282</v>
      </c>
      <c r="K2306" t="s">
        <v>1408</v>
      </c>
      <c r="L2306" t="s">
        <v>1409</v>
      </c>
      <c r="N2306" t="s">
        <v>1435</v>
      </c>
      <c r="O2306" t="s">
        <v>1411</v>
      </c>
      <c r="P2306" t="s">
        <v>254</v>
      </c>
      <c r="Q2306" t="s">
        <v>1414</v>
      </c>
      <c r="R2306" t="s">
        <v>1414</v>
      </c>
      <c r="S2306" t="s">
        <v>1412</v>
      </c>
      <c r="T2306">
        <v>30000</v>
      </c>
    </row>
    <row r="2307" spans="1:23">
      <c r="A2307" t="s">
        <v>246</v>
      </c>
      <c r="B2307" t="s">
        <v>1818</v>
      </c>
      <c r="C2307" t="s">
        <v>57</v>
      </c>
      <c r="D2307" t="s">
        <v>58</v>
      </c>
      <c r="E2307">
        <v>12216151</v>
      </c>
      <c r="F2307">
        <v>45120</v>
      </c>
      <c r="G2307" t="s">
        <v>5889</v>
      </c>
      <c r="H2307" s="111">
        <v>45120</v>
      </c>
      <c r="I2307" t="s">
        <v>253</v>
      </c>
      <c r="K2307" t="s">
        <v>1418</v>
      </c>
      <c r="L2307" t="s">
        <v>1409</v>
      </c>
      <c r="N2307" t="s">
        <v>1453</v>
      </c>
      <c r="O2307" t="s">
        <v>1411</v>
      </c>
      <c r="P2307" t="s">
        <v>254</v>
      </c>
      <c r="Q2307" t="s">
        <v>1412</v>
      </c>
      <c r="R2307" t="s">
        <v>1412</v>
      </c>
      <c r="S2307" t="s">
        <v>1415</v>
      </c>
      <c r="T2307">
        <v>10000</v>
      </c>
      <c r="V2307">
        <v>12156.53</v>
      </c>
      <c r="W2307">
        <v>26147.09</v>
      </c>
    </row>
    <row r="2308" spans="1:23">
      <c r="A2308" t="s">
        <v>246</v>
      </c>
      <c r="B2308" t="s">
        <v>1818</v>
      </c>
      <c r="C2308" t="s">
        <v>57</v>
      </c>
      <c r="D2308" t="s">
        <v>58</v>
      </c>
      <c r="E2308">
        <v>12224876</v>
      </c>
      <c r="F2308">
        <v>44998</v>
      </c>
      <c r="G2308" t="s">
        <v>3435</v>
      </c>
      <c r="H2308" s="111">
        <v>44998</v>
      </c>
      <c r="I2308" t="s">
        <v>282</v>
      </c>
      <c r="K2308" t="s">
        <v>1408</v>
      </c>
      <c r="L2308" t="s">
        <v>1409</v>
      </c>
      <c r="N2308" t="s">
        <v>1444</v>
      </c>
      <c r="O2308" t="s">
        <v>1411</v>
      </c>
      <c r="P2308" t="s">
        <v>254</v>
      </c>
      <c r="S2308" t="s">
        <v>1414</v>
      </c>
      <c r="T2308">
        <v>50000</v>
      </c>
    </row>
    <row r="2309" spans="1:23">
      <c r="A2309" t="s">
        <v>246</v>
      </c>
      <c r="B2309" t="s">
        <v>1818</v>
      </c>
      <c r="C2309" t="s">
        <v>57</v>
      </c>
      <c r="D2309" t="s">
        <v>58</v>
      </c>
      <c r="E2309">
        <v>12242866</v>
      </c>
      <c r="F2309">
        <v>45001</v>
      </c>
      <c r="G2309" t="s">
        <v>3436</v>
      </c>
      <c r="H2309" s="111">
        <v>45001</v>
      </c>
      <c r="I2309" t="s">
        <v>282</v>
      </c>
      <c r="K2309" t="s">
        <v>1430</v>
      </c>
      <c r="L2309" t="s">
        <v>1409</v>
      </c>
      <c r="N2309" t="s">
        <v>1425</v>
      </c>
      <c r="O2309" t="s">
        <v>1411</v>
      </c>
      <c r="P2309" t="s">
        <v>254</v>
      </c>
      <c r="S2309" t="s">
        <v>1414</v>
      </c>
      <c r="T2309">
        <v>10000</v>
      </c>
    </row>
    <row r="2310" spans="1:23">
      <c r="A2310" t="s">
        <v>246</v>
      </c>
      <c r="B2310" t="s">
        <v>1818</v>
      </c>
      <c r="C2310" t="s">
        <v>57</v>
      </c>
      <c r="D2310" t="s">
        <v>58</v>
      </c>
      <c r="E2310">
        <v>12247513</v>
      </c>
      <c r="F2310">
        <v>45002</v>
      </c>
      <c r="G2310" t="s">
        <v>3437</v>
      </c>
      <c r="H2310" s="111">
        <v>45002</v>
      </c>
      <c r="I2310" t="s">
        <v>253</v>
      </c>
      <c r="K2310" t="s">
        <v>1408</v>
      </c>
      <c r="L2310" t="s">
        <v>1438</v>
      </c>
      <c r="N2310" t="s">
        <v>1427</v>
      </c>
      <c r="O2310" t="s">
        <v>1411</v>
      </c>
      <c r="P2310" t="s">
        <v>254</v>
      </c>
      <c r="Q2310" t="s">
        <v>1412</v>
      </c>
      <c r="R2310" t="s">
        <v>1412</v>
      </c>
      <c r="S2310" t="s">
        <v>1412</v>
      </c>
      <c r="T2310">
        <v>10000</v>
      </c>
    </row>
    <row r="2311" spans="1:23">
      <c r="A2311" t="s">
        <v>246</v>
      </c>
      <c r="B2311" t="s">
        <v>1818</v>
      </c>
      <c r="C2311" t="s">
        <v>57</v>
      </c>
      <c r="D2311" t="s">
        <v>58</v>
      </c>
      <c r="E2311">
        <v>12247513</v>
      </c>
      <c r="F2311">
        <v>45002</v>
      </c>
      <c r="G2311" t="s">
        <v>3437</v>
      </c>
      <c r="H2311" s="111">
        <v>45002</v>
      </c>
      <c r="I2311" t="s">
        <v>253</v>
      </c>
      <c r="K2311" t="s">
        <v>1408</v>
      </c>
      <c r="L2311" t="s">
        <v>1409</v>
      </c>
      <c r="N2311" t="s">
        <v>1427</v>
      </c>
      <c r="O2311" t="s">
        <v>1411</v>
      </c>
      <c r="P2311" t="s">
        <v>254</v>
      </c>
      <c r="Q2311" t="s">
        <v>1412</v>
      </c>
      <c r="R2311" t="s">
        <v>1412</v>
      </c>
      <c r="S2311" t="s">
        <v>1412</v>
      </c>
      <c r="T2311">
        <v>10000</v>
      </c>
      <c r="V2311">
        <v>2531.63</v>
      </c>
      <c r="W2311">
        <v>2670</v>
      </c>
    </row>
    <row r="2312" spans="1:23">
      <c r="A2312" t="s">
        <v>246</v>
      </c>
      <c r="B2312" t="s">
        <v>1818</v>
      </c>
      <c r="C2312" t="s">
        <v>57</v>
      </c>
      <c r="D2312" t="s">
        <v>58</v>
      </c>
      <c r="E2312">
        <v>12275222</v>
      </c>
      <c r="F2312">
        <v>45041</v>
      </c>
      <c r="G2312" t="s">
        <v>4486</v>
      </c>
      <c r="H2312" s="111">
        <v>45041</v>
      </c>
      <c r="I2312" t="s">
        <v>253</v>
      </c>
      <c r="K2312" t="s">
        <v>1408</v>
      </c>
      <c r="L2312" t="s">
        <v>1409</v>
      </c>
      <c r="N2312" t="s">
        <v>1433</v>
      </c>
      <c r="O2312" t="s">
        <v>1411</v>
      </c>
      <c r="P2312" t="s">
        <v>254</v>
      </c>
      <c r="Q2312" t="s">
        <v>1412</v>
      </c>
      <c r="R2312" t="s">
        <v>1412</v>
      </c>
      <c r="S2312" t="s">
        <v>1412</v>
      </c>
      <c r="T2312">
        <v>10000</v>
      </c>
      <c r="V2312">
        <v>0</v>
      </c>
      <c r="W2312">
        <v>77729.710000000006</v>
      </c>
    </row>
    <row r="2313" spans="1:23">
      <c r="A2313" t="s">
        <v>246</v>
      </c>
      <c r="B2313" t="s">
        <v>1818</v>
      </c>
      <c r="C2313" t="s">
        <v>57</v>
      </c>
      <c r="D2313" t="s">
        <v>58</v>
      </c>
      <c r="E2313">
        <v>12304575</v>
      </c>
      <c r="F2313">
        <v>45019</v>
      </c>
      <c r="G2313" t="s">
        <v>4475</v>
      </c>
      <c r="H2313" s="111">
        <v>45019</v>
      </c>
      <c r="I2313" t="s">
        <v>282</v>
      </c>
      <c r="K2313" t="s">
        <v>1408</v>
      </c>
      <c r="L2313" t="s">
        <v>1409</v>
      </c>
      <c r="N2313" t="s">
        <v>1426</v>
      </c>
      <c r="O2313" t="s">
        <v>1411</v>
      </c>
      <c r="P2313" t="s">
        <v>254</v>
      </c>
      <c r="S2313" t="s">
        <v>1414</v>
      </c>
      <c r="T2313">
        <v>80000</v>
      </c>
    </row>
    <row r="2314" spans="1:23">
      <c r="A2314" t="s">
        <v>246</v>
      </c>
      <c r="B2314" t="s">
        <v>1818</v>
      </c>
      <c r="C2314" t="s">
        <v>57</v>
      </c>
      <c r="D2314" t="s">
        <v>58</v>
      </c>
      <c r="E2314">
        <v>12325811</v>
      </c>
      <c r="F2314">
        <v>45021</v>
      </c>
      <c r="G2314" t="s">
        <v>4477</v>
      </c>
      <c r="H2314" s="111">
        <v>45021</v>
      </c>
      <c r="I2314" t="s">
        <v>253</v>
      </c>
      <c r="K2314" t="s">
        <v>1408</v>
      </c>
      <c r="L2314" t="s">
        <v>1409</v>
      </c>
      <c r="N2314" t="s">
        <v>1425</v>
      </c>
      <c r="O2314" t="s">
        <v>1411</v>
      </c>
      <c r="P2314" t="s">
        <v>252</v>
      </c>
      <c r="Q2314" t="s">
        <v>1412</v>
      </c>
      <c r="R2314" t="s">
        <v>1412</v>
      </c>
      <c r="S2314" t="s">
        <v>1412</v>
      </c>
      <c r="T2314">
        <v>10000</v>
      </c>
      <c r="V2314">
        <v>1659.92</v>
      </c>
      <c r="W2314">
        <v>6312.48</v>
      </c>
    </row>
    <row r="2315" spans="1:23">
      <c r="A2315" t="s">
        <v>246</v>
      </c>
      <c r="B2315" t="s">
        <v>1818</v>
      </c>
      <c r="C2315" t="s">
        <v>57</v>
      </c>
      <c r="D2315" t="s">
        <v>58</v>
      </c>
      <c r="E2315">
        <v>12326009</v>
      </c>
      <c r="F2315">
        <v>45020</v>
      </c>
      <c r="G2315" t="s">
        <v>4476</v>
      </c>
      <c r="H2315" s="111">
        <v>45020</v>
      </c>
      <c r="I2315" t="s">
        <v>282</v>
      </c>
      <c r="K2315" t="s">
        <v>1430</v>
      </c>
      <c r="L2315" t="s">
        <v>1409</v>
      </c>
      <c r="N2315" t="s">
        <v>1426</v>
      </c>
      <c r="O2315" t="s">
        <v>1411</v>
      </c>
      <c r="P2315" t="s">
        <v>254</v>
      </c>
      <c r="S2315" t="s">
        <v>1414</v>
      </c>
      <c r="T2315">
        <v>10000</v>
      </c>
    </row>
    <row r="2316" spans="1:23">
      <c r="A2316" t="s">
        <v>246</v>
      </c>
      <c r="B2316" t="s">
        <v>1818</v>
      </c>
      <c r="C2316" t="s">
        <v>57</v>
      </c>
      <c r="D2316" t="s">
        <v>58</v>
      </c>
      <c r="E2316">
        <v>12332267</v>
      </c>
      <c r="F2316">
        <v>45021</v>
      </c>
      <c r="G2316" t="s">
        <v>4478</v>
      </c>
      <c r="H2316" s="111">
        <v>45021</v>
      </c>
      <c r="I2316" t="s">
        <v>253</v>
      </c>
      <c r="K2316" t="s">
        <v>1408</v>
      </c>
      <c r="L2316" t="s">
        <v>1438</v>
      </c>
      <c r="N2316" t="s">
        <v>1433</v>
      </c>
      <c r="O2316" t="s">
        <v>1411</v>
      </c>
      <c r="P2316" t="s">
        <v>254</v>
      </c>
      <c r="Q2316" t="s">
        <v>1412</v>
      </c>
      <c r="R2316" t="s">
        <v>1412</v>
      </c>
      <c r="S2316" t="s">
        <v>1412</v>
      </c>
      <c r="T2316">
        <v>10000</v>
      </c>
    </row>
    <row r="2317" spans="1:23">
      <c r="A2317" t="s">
        <v>246</v>
      </c>
      <c r="B2317" t="s">
        <v>1818</v>
      </c>
      <c r="C2317" t="s">
        <v>57</v>
      </c>
      <c r="D2317" t="s">
        <v>58</v>
      </c>
      <c r="E2317">
        <v>12332267</v>
      </c>
      <c r="F2317">
        <v>45021</v>
      </c>
      <c r="G2317" t="s">
        <v>4478</v>
      </c>
      <c r="H2317" s="111">
        <v>45021</v>
      </c>
      <c r="I2317" t="s">
        <v>253</v>
      </c>
      <c r="K2317" t="s">
        <v>1408</v>
      </c>
      <c r="L2317" t="s">
        <v>1409</v>
      </c>
      <c r="N2317" t="s">
        <v>1433</v>
      </c>
      <c r="O2317" t="s">
        <v>1411</v>
      </c>
      <c r="P2317" t="s">
        <v>254</v>
      </c>
      <c r="Q2317" t="s">
        <v>1412</v>
      </c>
      <c r="R2317" t="s">
        <v>1412</v>
      </c>
      <c r="S2317" t="s">
        <v>1412</v>
      </c>
      <c r="T2317">
        <v>10000</v>
      </c>
      <c r="V2317">
        <v>3589.82</v>
      </c>
      <c r="W2317">
        <v>9371.4500000000007</v>
      </c>
    </row>
    <row r="2318" spans="1:23">
      <c r="A2318" t="s">
        <v>246</v>
      </c>
      <c r="B2318" t="s">
        <v>1818</v>
      </c>
      <c r="C2318" t="s">
        <v>57</v>
      </c>
      <c r="D2318" t="s">
        <v>58</v>
      </c>
      <c r="E2318">
        <v>12347800</v>
      </c>
      <c r="F2318">
        <v>45026</v>
      </c>
      <c r="G2318" t="s">
        <v>4479</v>
      </c>
      <c r="H2318" s="111">
        <v>45026</v>
      </c>
      <c r="I2318" t="s">
        <v>253</v>
      </c>
      <c r="K2318" t="s">
        <v>1408</v>
      </c>
      <c r="L2318" t="s">
        <v>1438</v>
      </c>
      <c r="N2318" t="s">
        <v>1428</v>
      </c>
      <c r="O2318" t="s">
        <v>1411</v>
      </c>
      <c r="P2318" t="s">
        <v>252</v>
      </c>
      <c r="Q2318" t="s">
        <v>1412</v>
      </c>
      <c r="R2318" t="s">
        <v>1412</v>
      </c>
      <c r="S2318" t="s">
        <v>1412</v>
      </c>
      <c r="T2318">
        <v>30000</v>
      </c>
      <c r="V2318">
        <v>11763.82</v>
      </c>
      <c r="W2318">
        <v>49.9</v>
      </c>
    </row>
    <row r="2319" spans="1:23">
      <c r="A2319" t="s">
        <v>246</v>
      </c>
      <c r="B2319" t="s">
        <v>1818</v>
      </c>
      <c r="C2319" t="s">
        <v>57</v>
      </c>
      <c r="D2319" t="s">
        <v>58</v>
      </c>
      <c r="E2319">
        <v>12347800</v>
      </c>
      <c r="F2319">
        <v>45026</v>
      </c>
      <c r="G2319" t="s">
        <v>4479</v>
      </c>
      <c r="H2319" s="111">
        <v>45026</v>
      </c>
      <c r="I2319" t="s">
        <v>253</v>
      </c>
      <c r="K2319" t="s">
        <v>1408</v>
      </c>
      <c r="L2319" t="s">
        <v>1409</v>
      </c>
      <c r="N2319" t="s">
        <v>1428</v>
      </c>
      <c r="O2319" t="s">
        <v>1411</v>
      </c>
      <c r="P2319" t="s">
        <v>252</v>
      </c>
      <c r="Q2319" t="s">
        <v>1412</v>
      </c>
      <c r="R2319" t="s">
        <v>1412</v>
      </c>
      <c r="S2319" t="s">
        <v>1412</v>
      </c>
      <c r="T2319">
        <v>30000</v>
      </c>
      <c r="V2319">
        <v>11763.82</v>
      </c>
      <c r="W2319">
        <v>27576.17</v>
      </c>
    </row>
    <row r="2320" spans="1:23">
      <c r="A2320" t="s">
        <v>246</v>
      </c>
      <c r="B2320" t="s">
        <v>1818</v>
      </c>
      <c r="C2320" t="s">
        <v>57</v>
      </c>
      <c r="D2320" t="s">
        <v>58</v>
      </c>
      <c r="E2320">
        <v>12378511</v>
      </c>
      <c r="F2320">
        <v>45034</v>
      </c>
      <c r="G2320" t="s">
        <v>4480</v>
      </c>
      <c r="H2320" s="111">
        <v>45034</v>
      </c>
      <c r="I2320" t="s">
        <v>282</v>
      </c>
      <c r="K2320" t="s">
        <v>1408</v>
      </c>
      <c r="L2320" t="s">
        <v>1409</v>
      </c>
      <c r="N2320" t="s">
        <v>1453</v>
      </c>
      <c r="O2320" t="s">
        <v>1411</v>
      </c>
      <c r="P2320" t="s">
        <v>254</v>
      </c>
      <c r="R2320" t="s">
        <v>1414</v>
      </c>
      <c r="S2320" t="s">
        <v>1414</v>
      </c>
      <c r="T2320">
        <v>50000</v>
      </c>
    </row>
    <row r="2321" spans="1:23">
      <c r="A2321" t="s">
        <v>246</v>
      </c>
      <c r="B2321" t="s">
        <v>1818</v>
      </c>
      <c r="C2321" t="s">
        <v>57</v>
      </c>
      <c r="D2321" t="s">
        <v>58</v>
      </c>
      <c r="E2321">
        <v>12383861</v>
      </c>
      <c r="F2321">
        <v>45035</v>
      </c>
      <c r="G2321" t="s">
        <v>4482</v>
      </c>
      <c r="H2321" s="111">
        <v>45035</v>
      </c>
      <c r="I2321" t="s">
        <v>253</v>
      </c>
      <c r="K2321" t="s">
        <v>1408</v>
      </c>
      <c r="L2321" t="s">
        <v>1409</v>
      </c>
      <c r="N2321" t="s">
        <v>1410</v>
      </c>
      <c r="O2321" t="s">
        <v>1411</v>
      </c>
      <c r="P2321" t="s">
        <v>254</v>
      </c>
      <c r="Q2321" t="s">
        <v>1412</v>
      </c>
      <c r="R2321" t="s">
        <v>1412</v>
      </c>
      <c r="S2321" t="s">
        <v>1412</v>
      </c>
      <c r="T2321">
        <v>10000</v>
      </c>
      <c r="V2321">
        <v>2457.58</v>
      </c>
      <c r="W2321">
        <v>12605.59</v>
      </c>
    </row>
    <row r="2322" spans="1:23">
      <c r="A2322" t="s">
        <v>246</v>
      </c>
      <c r="B2322" t="s">
        <v>1818</v>
      </c>
      <c r="C2322" t="s">
        <v>57</v>
      </c>
      <c r="D2322" t="s">
        <v>58</v>
      </c>
      <c r="E2322">
        <v>12384261</v>
      </c>
      <c r="F2322">
        <v>45035</v>
      </c>
      <c r="G2322" t="s">
        <v>4483</v>
      </c>
      <c r="H2322" s="111">
        <v>45035</v>
      </c>
      <c r="I2322" t="s">
        <v>263</v>
      </c>
      <c r="K2322" t="s">
        <v>1408</v>
      </c>
      <c r="L2322" t="s">
        <v>1409</v>
      </c>
      <c r="N2322" t="s">
        <v>1513</v>
      </c>
      <c r="O2322" t="s">
        <v>1411</v>
      </c>
      <c r="P2322" t="s">
        <v>252</v>
      </c>
      <c r="Q2322" t="s">
        <v>1414</v>
      </c>
      <c r="R2322" t="s">
        <v>1414</v>
      </c>
      <c r="S2322" t="s">
        <v>1412</v>
      </c>
      <c r="T2322">
        <v>10000</v>
      </c>
    </row>
    <row r="2323" spans="1:23">
      <c r="A2323" t="s">
        <v>246</v>
      </c>
      <c r="B2323" t="s">
        <v>1818</v>
      </c>
      <c r="C2323" t="s">
        <v>57</v>
      </c>
      <c r="D2323" t="s">
        <v>58</v>
      </c>
      <c r="E2323">
        <v>12400905</v>
      </c>
      <c r="F2323">
        <v>45041</v>
      </c>
      <c r="G2323" t="s">
        <v>4484</v>
      </c>
      <c r="H2323" s="111">
        <v>45041</v>
      </c>
      <c r="I2323" t="s">
        <v>253</v>
      </c>
      <c r="K2323" t="s">
        <v>1408</v>
      </c>
      <c r="L2323" t="s">
        <v>1409</v>
      </c>
      <c r="N2323" t="s">
        <v>1420</v>
      </c>
      <c r="O2323" t="s">
        <v>1411</v>
      </c>
      <c r="P2323" t="s">
        <v>254</v>
      </c>
      <c r="Q2323" t="s">
        <v>1412</v>
      </c>
      <c r="R2323" t="s">
        <v>1412</v>
      </c>
      <c r="S2323" t="s">
        <v>1412</v>
      </c>
      <c r="T2323">
        <v>10000</v>
      </c>
      <c r="V2323">
        <v>2304.94</v>
      </c>
      <c r="W2323">
        <v>5465.5</v>
      </c>
    </row>
    <row r="2324" spans="1:23">
      <c r="A2324" t="s">
        <v>246</v>
      </c>
      <c r="B2324" t="s">
        <v>1818</v>
      </c>
      <c r="C2324" t="s">
        <v>57</v>
      </c>
      <c r="D2324" t="s">
        <v>58</v>
      </c>
      <c r="E2324">
        <v>12401649</v>
      </c>
      <c r="F2324">
        <v>45041</v>
      </c>
      <c r="G2324" t="s">
        <v>4485</v>
      </c>
      <c r="H2324" s="111">
        <v>45041</v>
      </c>
      <c r="I2324" t="s">
        <v>253</v>
      </c>
      <c r="K2324" t="s">
        <v>1408</v>
      </c>
      <c r="L2324" t="s">
        <v>1409</v>
      </c>
      <c r="N2324" t="s">
        <v>5299</v>
      </c>
      <c r="O2324" t="s">
        <v>1411</v>
      </c>
      <c r="P2324" t="s">
        <v>254</v>
      </c>
      <c r="Q2324" t="s">
        <v>1412</v>
      </c>
      <c r="R2324" t="s">
        <v>1412</v>
      </c>
      <c r="S2324" t="s">
        <v>1412</v>
      </c>
      <c r="T2324">
        <v>60000</v>
      </c>
      <c r="V2324">
        <v>22.61</v>
      </c>
      <c r="W2324">
        <v>1216</v>
      </c>
    </row>
    <row r="2325" spans="1:23">
      <c r="A2325" t="s">
        <v>246</v>
      </c>
      <c r="B2325" t="s">
        <v>1818</v>
      </c>
      <c r="C2325" t="s">
        <v>57</v>
      </c>
      <c r="D2325" t="s">
        <v>58</v>
      </c>
      <c r="E2325">
        <v>12468779</v>
      </c>
      <c r="F2325">
        <v>45056</v>
      </c>
      <c r="G2325" t="s">
        <v>4923</v>
      </c>
      <c r="H2325" s="111">
        <v>45056</v>
      </c>
      <c r="I2325" t="s">
        <v>253</v>
      </c>
      <c r="K2325" t="s">
        <v>1408</v>
      </c>
      <c r="L2325" t="s">
        <v>1409</v>
      </c>
      <c r="N2325" t="s">
        <v>1421</v>
      </c>
      <c r="O2325" t="s">
        <v>1411</v>
      </c>
      <c r="P2325" t="s">
        <v>252</v>
      </c>
      <c r="Q2325" t="s">
        <v>1412</v>
      </c>
      <c r="R2325" t="s">
        <v>1412</v>
      </c>
      <c r="S2325" t="s">
        <v>1412</v>
      </c>
      <c r="T2325">
        <v>10000</v>
      </c>
      <c r="V2325">
        <v>3570.11</v>
      </c>
      <c r="W2325">
        <v>11972.4</v>
      </c>
    </row>
    <row r="2326" spans="1:23">
      <c r="A2326" t="s">
        <v>246</v>
      </c>
      <c r="B2326" t="s">
        <v>1818</v>
      </c>
      <c r="C2326" t="s">
        <v>57</v>
      </c>
      <c r="D2326" t="s">
        <v>58</v>
      </c>
      <c r="E2326">
        <v>12484397</v>
      </c>
      <c r="F2326">
        <v>45061</v>
      </c>
      <c r="G2326" t="s">
        <v>4924</v>
      </c>
      <c r="H2326" s="111">
        <v>45061</v>
      </c>
      <c r="I2326" t="s">
        <v>253</v>
      </c>
      <c r="K2326" t="s">
        <v>1408</v>
      </c>
      <c r="L2326" t="s">
        <v>1409</v>
      </c>
      <c r="N2326" t="s">
        <v>1420</v>
      </c>
      <c r="O2326" t="s">
        <v>1411</v>
      </c>
      <c r="P2326" t="s">
        <v>254</v>
      </c>
      <c r="Q2326" t="s">
        <v>1412</v>
      </c>
      <c r="R2326" t="s">
        <v>1412</v>
      </c>
      <c r="S2326" t="s">
        <v>1412</v>
      </c>
      <c r="T2326">
        <v>10000</v>
      </c>
      <c r="V2326">
        <v>474.66</v>
      </c>
      <c r="W2326">
        <v>1171.5</v>
      </c>
    </row>
    <row r="2327" spans="1:23">
      <c r="A2327" t="s">
        <v>246</v>
      </c>
      <c r="B2327" t="s">
        <v>1818</v>
      </c>
      <c r="C2327" t="s">
        <v>57</v>
      </c>
      <c r="D2327" t="s">
        <v>58</v>
      </c>
      <c r="E2327">
        <v>12536619</v>
      </c>
      <c r="F2327">
        <v>45075</v>
      </c>
      <c r="G2327" t="s">
        <v>5547</v>
      </c>
      <c r="H2327" s="111">
        <v>45091</v>
      </c>
      <c r="I2327" t="s">
        <v>253</v>
      </c>
      <c r="K2327" t="s">
        <v>1408</v>
      </c>
      <c r="L2327" t="s">
        <v>1409</v>
      </c>
      <c r="N2327" t="s">
        <v>1421</v>
      </c>
      <c r="O2327" t="s">
        <v>1411</v>
      </c>
      <c r="P2327" t="s">
        <v>254</v>
      </c>
      <c r="Q2327" t="s">
        <v>1412</v>
      </c>
      <c r="R2327" t="s">
        <v>1412</v>
      </c>
      <c r="S2327" t="s">
        <v>1415</v>
      </c>
      <c r="T2327">
        <v>10000</v>
      </c>
      <c r="V2327">
        <v>3480.96</v>
      </c>
      <c r="W2327">
        <v>12924.16</v>
      </c>
    </row>
    <row r="2328" spans="1:23">
      <c r="A2328" t="s">
        <v>246</v>
      </c>
      <c r="B2328" t="s">
        <v>1818</v>
      </c>
      <c r="C2328" t="s">
        <v>57</v>
      </c>
      <c r="D2328" t="s">
        <v>58</v>
      </c>
      <c r="E2328">
        <v>12543060</v>
      </c>
      <c r="F2328">
        <v>45075</v>
      </c>
      <c r="G2328" t="s">
        <v>4926</v>
      </c>
      <c r="H2328" s="111">
        <v>45075</v>
      </c>
      <c r="I2328" t="s">
        <v>253</v>
      </c>
      <c r="K2328" t="s">
        <v>1408</v>
      </c>
      <c r="L2328" t="s">
        <v>1409</v>
      </c>
      <c r="N2328" t="s">
        <v>1433</v>
      </c>
      <c r="O2328" t="s">
        <v>1411</v>
      </c>
      <c r="P2328" t="s">
        <v>254</v>
      </c>
      <c r="Q2328" t="s">
        <v>1412</v>
      </c>
      <c r="R2328" t="s">
        <v>1412</v>
      </c>
      <c r="S2328" t="s">
        <v>1412</v>
      </c>
      <c r="T2328">
        <v>10000</v>
      </c>
      <c r="V2328">
        <v>2216.02</v>
      </c>
      <c r="W2328">
        <v>8748.7800000000007</v>
      </c>
    </row>
    <row r="2329" spans="1:23">
      <c r="A2329" t="s">
        <v>246</v>
      </c>
      <c r="B2329" t="s">
        <v>1818</v>
      </c>
      <c r="C2329" t="s">
        <v>57</v>
      </c>
      <c r="D2329" t="s">
        <v>58</v>
      </c>
      <c r="E2329">
        <v>12568739</v>
      </c>
      <c r="F2329">
        <v>45078</v>
      </c>
      <c r="G2329" t="s">
        <v>5548</v>
      </c>
      <c r="H2329" s="111">
        <v>45078</v>
      </c>
      <c r="I2329" t="s">
        <v>253</v>
      </c>
      <c r="K2329" t="s">
        <v>1408</v>
      </c>
      <c r="L2329" t="s">
        <v>1409</v>
      </c>
      <c r="N2329" t="s">
        <v>1420</v>
      </c>
      <c r="O2329" t="s">
        <v>1411</v>
      </c>
      <c r="P2329" t="s">
        <v>254</v>
      </c>
      <c r="Q2329" t="s">
        <v>1412</v>
      </c>
      <c r="R2329" t="s">
        <v>1412</v>
      </c>
      <c r="S2329" t="s">
        <v>1415</v>
      </c>
      <c r="T2329">
        <v>10000</v>
      </c>
      <c r="V2329">
        <v>140.74</v>
      </c>
      <c r="W2329">
        <v>422</v>
      </c>
    </row>
    <row r="2330" spans="1:23">
      <c r="A2330" t="s">
        <v>246</v>
      </c>
      <c r="B2330" t="s">
        <v>1818</v>
      </c>
      <c r="C2330" t="s">
        <v>57</v>
      </c>
      <c r="D2330" t="s">
        <v>58</v>
      </c>
      <c r="E2330">
        <v>12582472</v>
      </c>
      <c r="F2330">
        <v>45082</v>
      </c>
      <c r="G2330" t="s">
        <v>5549</v>
      </c>
      <c r="H2330" s="111">
        <v>45082</v>
      </c>
      <c r="I2330" t="s">
        <v>282</v>
      </c>
      <c r="K2330" t="s">
        <v>1408</v>
      </c>
      <c r="L2330" t="s">
        <v>1409</v>
      </c>
      <c r="N2330" t="s">
        <v>1439</v>
      </c>
      <c r="O2330" t="s">
        <v>1411</v>
      </c>
      <c r="P2330" t="s">
        <v>252</v>
      </c>
      <c r="Q2330" t="s">
        <v>1414</v>
      </c>
      <c r="R2330" t="s">
        <v>1414</v>
      </c>
      <c r="S2330" t="s">
        <v>1415</v>
      </c>
      <c r="T2330">
        <v>10000</v>
      </c>
    </row>
    <row r="2331" spans="1:23">
      <c r="A2331" t="s">
        <v>246</v>
      </c>
      <c r="B2331" t="s">
        <v>1818</v>
      </c>
      <c r="C2331" t="s">
        <v>57</v>
      </c>
      <c r="D2331" t="s">
        <v>58</v>
      </c>
      <c r="E2331">
        <v>12587155</v>
      </c>
      <c r="F2331">
        <v>45083</v>
      </c>
      <c r="G2331" t="s">
        <v>5681</v>
      </c>
      <c r="H2331" s="111">
        <v>45083</v>
      </c>
      <c r="I2331" t="s">
        <v>253</v>
      </c>
      <c r="K2331" t="s">
        <v>1408</v>
      </c>
      <c r="L2331" t="s">
        <v>1409</v>
      </c>
      <c r="N2331" t="s">
        <v>1474</v>
      </c>
      <c r="O2331" t="s">
        <v>1411</v>
      </c>
      <c r="P2331" t="s">
        <v>254</v>
      </c>
      <c r="Q2331" t="s">
        <v>1412</v>
      </c>
      <c r="R2331" t="s">
        <v>1412</v>
      </c>
      <c r="S2331" t="s">
        <v>1415</v>
      </c>
      <c r="T2331">
        <v>10000</v>
      </c>
      <c r="V2331">
        <v>64.650000000000006</v>
      </c>
      <c r="W2331">
        <v>161.5</v>
      </c>
    </row>
    <row r="2332" spans="1:23">
      <c r="A2332" t="s">
        <v>246</v>
      </c>
      <c r="B2332" t="s">
        <v>1818</v>
      </c>
      <c r="C2332" t="s">
        <v>57</v>
      </c>
      <c r="D2332" t="s">
        <v>58</v>
      </c>
      <c r="E2332">
        <v>12610527</v>
      </c>
      <c r="F2332">
        <v>45091</v>
      </c>
      <c r="G2332" t="s">
        <v>5607</v>
      </c>
      <c r="H2332" s="111">
        <v>45091</v>
      </c>
      <c r="I2332" t="s">
        <v>282</v>
      </c>
      <c r="K2332" t="s">
        <v>1408</v>
      </c>
      <c r="L2332" t="s">
        <v>1409</v>
      </c>
      <c r="N2332" t="s">
        <v>1444</v>
      </c>
      <c r="O2332" t="s">
        <v>1411</v>
      </c>
      <c r="P2332" t="s">
        <v>254</v>
      </c>
      <c r="Q2332" t="s">
        <v>1414</v>
      </c>
      <c r="R2332" t="s">
        <v>1414</v>
      </c>
      <c r="S2332" t="s">
        <v>1415</v>
      </c>
      <c r="T2332">
        <v>50000</v>
      </c>
    </row>
    <row r="2333" spans="1:23">
      <c r="A2333" t="s">
        <v>246</v>
      </c>
      <c r="B2333" t="s">
        <v>1818</v>
      </c>
      <c r="C2333" t="s">
        <v>57</v>
      </c>
      <c r="D2333" t="s">
        <v>58</v>
      </c>
      <c r="E2333">
        <v>12621750</v>
      </c>
      <c r="F2333">
        <v>45093</v>
      </c>
      <c r="G2333" t="s">
        <v>5550</v>
      </c>
      <c r="H2333" s="111">
        <v>45093</v>
      </c>
      <c r="I2333" t="s">
        <v>282</v>
      </c>
      <c r="K2333" t="s">
        <v>1408</v>
      </c>
      <c r="L2333" t="s">
        <v>1409</v>
      </c>
      <c r="N2333" t="s">
        <v>1433</v>
      </c>
      <c r="O2333" t="s">
        <v>1411</v>
      </c>
      <c r="P2333" t="s">
        <v>254</v>
      </c>
      <c r="R2333" t="s">
        <v>1414</v>
      </c>
      <c r="S2333" t="s">
        <v>1415</v>
      </c>
      <c r="T2333">
        <v>10000</v>
      </c>
    </row>
    <row r="2334" spans="1:23">
      <c r="A2334" t="s">
        <v>246</v>
      </c>
      <c r="B2334" t="s">
        <v>1818</v>
      </c>
      <c r="C2334" t="s">
        <v>57</v>
      </c>
      <c r="D2334" t="s">
        <v>58</v>
      </c>
      <c r="E2334">
        <v>12624977</v>
      </c>
      <c r="F2334">
        <v>45094</v>
      </c>
      <c r="G2334" t="s">
        <v>5551</v>
      </c>
      <c r="H2334" s="111">
        <v>45094</v>
      </c>
      <c r="I2334" t="s">
        <v>282</v>
      </c>
      <c r="K2334" t="s">
        <v>1408</v>
      </c>
      <c r="L2334" t="s">
        <v>1409</v>
      </c>
      <c r="N2334" t="s">
        <v>1421</v>
      </c>
      <c r="O2334" t="s">
        <v>1411</v>
      </c>
      <c r="P2334" t="s">
        <v>252</v>
      </c>
      <c r="R2334" t="s">
        <v>1414</v>
      </c>
      <c r="S2334" t="s">
        <v>1415</v>
      </c>
      <c r="T2334">
        <v>10000</v>
      </c>
    </row>
    <row r="2335" spans="1:23">
      <c r="A2335" t="s">
        <v>246</v>
      </c>
      <c r="B2335" t="s">
        <v>1818</v>
      </c>
      <c r="C2335" t="s">
        <v>57</v>
      </c>
      <c r="D2335" t="s">
        <v>58</v>
      </c>
      <c r="E2335">
        <v>12625036</v>
      </c>
      <c r="F2335">
        <v>45100</v>
      </c>
      <c r="G2335" t="s">
        <v>5633</v>
      </c>
      <c r="H2335" s="111">
        <v>45100</v>
      </c>
      <c r="I2335" t="s">
        <v>253</v>
      </c>
      <c r="K2335" t="s">
        <v>1408</v>
      </c>
      <c r="L2335" t="s">
        <v>1409</v>
      </c>
      <c r="N2335" t="s">
        <v>1413</v>
      </c>
      <c r="O2335" t="s">
        <v>1411</v>
      </c>
      <c r="P2335" t="s">
        <v>254</v>
      </c>
      <c r="Q2335" t="s">
        <v>1412</v>
      </c>
      <c r="R2335" t="s">
        <v>1412</v>
      </c>
      <c r="S2335" t="s">
        <v>1415</v>
      </c>
      <c r="T2335">
        <v>10000</v>
      </c>
      <c r="V2335">
        <v>65.22</v>
      </c>
      <c r="W2335">
        <v>66.5</v>
      </c>
    </row>
    <row r="2336" spans="1:23">
      <c r="A2336" t="s">
        <v>246</v>
      </c>
      <c r="B2336" t="s">
        <v>1818</v>
      </c>
      <c r="C2336" t="s">
        <v>57</v>
      </c>
      <c r="D2336" t="s">
        <v>58</v>
      </c>
      <c r="E2336">
        <v>12626382</v>
      </c>
      <c r="F2336">
        <v>45146</v>
      </c>
      <c r="G2336" t="s">
        <v>6292</v>
      </c>
      <c r="H2336" s="111">
        <v>45146</v>
      </c>
      <c r="I2336" t="s">
        <v>253</v>
      </c>
      <c r="K2336" t="s">
        <v>1408</v>
      </c>
      <c r="L2336" t="s">
        <v>1438</v>
      </c>
      <c r="N2336" t="s">
        <v>1413</v>
      </c>
      <c r="O2336" t="s">
        <v>1411</v>
      </c>
      <c r="P2336" t="s">
        <v>254</v>
      </c>
      <c r="Q2336" t="s">
        <v>1415</v>
      </c>
      <c r="R2336" t="s">
        <v>1415</v>
      </c>
      <c r="S2336" t="s">
        <v>1415</v>
      </c>
      <c r="T2336">
        <v>600</v>
      </c>
      <c r="V2336">
        <v>1.96</v>
      </c>
      <c r="W2336">
        <v>235</v>
      </c>
    </row>
    <row r="2337" spans="1:23">
      <c r="A2337" t="s">
        <v>246</v>
      </c>
      <c r="B2337" t="s">
        <v>1818</v>
      </c>
      <c r="C2337" t="s">
        <v>57</v>
      </c>
      <c r="D2337" t="s">
        <v>58</v>
      </c>
      <c r="E2337">
        <v>12626382</v>
      </c>
      <c r="F2337">
        <v>45146</v>
      </c>
      <c r="G2337" t="s">
        <v>6292</v>
      </c>
      <c r="H2337" s="111">
        <v>45146</v>
      </c>
      <c r="I2337" t="s">
        <v>253</v>
      </c>
      <c r="K2337" t="s">
        <v>1408</v>
      </c>
      <c r="L2337" t="s">
        <v>1409</v>
      </c>
      <c r="N2337" t="s">
        <v>1413</v>
      </c>
      <c r="O2337" t="s">
        <v>1411</v>
      </c>
      <c r="P2337" t="s">
        <v>254</v>
      </c>
      <c r="Q2337" t="s">
        <v>1415</v>
      </c>
      <c r="R2337" t="s">
        <v>1415</v>
      </c>
      <c r="S2337" t="s">
        <v>1415</v>
      </c>
      <c r="T2337">
        <v>600</v>
      </c>
      <c r="V2337">
        <v>1.96</v>
      </c>
      <c r="W2337">
        <v>37779.21</v>
      </c>
    </row>
    <row r="2338" spans="1:23">
      <c r="A2338" t="s">
        <v>246</v>
      </c>
      <c r="B2338" t="s">
        <v>1818</v>
      </c>
      <c r="C2338" t="s">
        <v>57</v>
      </c>
      <c r="D2338" t="s">
        <v>58</v>
      </c>
      <c r="E2338">
        <v>12694397</v>
      </c>
      <c r="F2338">
        <v>45134</v>
      </c>
      <c r="G2338" t="s">
        <v>5891</v>
      </c>
      <c r="H2338" s="111">
        <v>45134</v>
      </c>
      <c r="I2338" t="s">
        <v>253</v>
      </c>
      <c r="K2338" t="s">
        <v>1408</v>
      </c>
      <c r="L2338" t="s">
        <v>1409</v>
      </c>
      <c r="N2338" t="s">
        <v>1447</v>
      </c>
      <c r="O2338" t="s">
        <v>1411</v>
      </c>
      <c r="P2338" t="s">
        <v>254</v>
      </c>
      <c r="Q2338" t="s">
        <v>1412</v>
      </c>
      <c r="R2338" t="s">
        <v>1412</v>
      </c>
      <c r="S2338" t="s">
        <v>1415</v>
      </c>
      <c r="T2338">
        <v>10000</v>
      </c>
      <c r="V2338">
        <v>2660.39</v>
      </c>
      <c r="W2338">
        <v>10682.53</v>
      </c>
    </row>
    <row r="2339" spans="1:23">
      <c r="A2339" t="s">
        <v>246</v>
      </c>
      <c r="B2339" t="s">
        <v>1818</v>
      </c>
      <c r="C2339" t="s">
        <v>57</v>
      </c>
      <c r="D2339" t="s">
        <v>58</v>
      </c>
      <c r="E2339">
        <v>12716569</v>
      </c>
      <c r="F2339">
        <v>45114</v>
      </c>
      <c r="G2339" t="s">
        <v>5886</v>
      </c>
      <c r="H2339" s="111">
        <v>45114</v>
      </c>
      <c r="I2339" t="s">
        <v>253</v>
      </c>
      <c r="K2339" t="s">
        <v>1408</v>
      </c>
      <c r="L2339" t="s">
        <v>1409</v>
      </c>
      <c r="N2339" t="s">
        <v>1495</v>
      </c>
      <c r="O2339" t="s">
        <v>1411</v>
      </c>
      <c r="P2339" t="s">
        <v>254</v>
      </c>
      <c r="Q2339" t="s">
        <v>1412</v>
      </c>
      <c r="R2339" t="s">
        <v>1412</v>
      </c>
      <c r="S2339" t="s">
        <v>1415</v>
      </c>
      <c r="T2339">
        <v>10000</v>
      </c>
      <c r="V2339">
        <v>7959.58</v>
      </c>
      <c r="W2339">
        <v>13223.32</v>
      </c>
    </row>
    <row r="2340" spans="1:23">
      <c r="A2340" t="s">
        <v>246</v>
      </c>
      <c r="B2340" t="s">
        <v>1818</v>
      </c>
      <c r="C2340" t="s">
        <v>57</v>
      </c>
      <c r="D2340" t="s">
        <v>58</v>
      </c>
      <c r="E2340">
        <v>12721929</v>
      </c>
      <c r="F2340">
        <v>45117</v>
      </c>
      <c r="G2340" t="s">
        <v>5887</v>
      </c>
      <c r="H2340" s="111">
        <v>45117</v>
      </c>
      <c r="I2340" t="s">
        <v>253</v>
      </c>
      <c r="K2340" t="s">
        <v>1408</v>
      </c>
      <c r="L2340" t="s">
        <v>1409</v>
      </c>
      <c r="N2340" t="s">
        <v>1493</v>
      </c>
      <c r="O2340" t="s">
        <v>1411</v>
      </c>
      <c r="P2340" t="s">
        <v>254</v>
      </c>
      <c r="Q2340" t="s">
        <v>1412</v>
      </c>
      <c r="R2340" t="s">
        <v>1412</v>
      </c>
      <c r="S2340" t="s">
        <v>1415</v>
      </c>
      <c r="T2340">
        <v>10000</v>
      </c>
      <c r="V2340">
        <v>6101.7</v>
      </c>
      <c r="W2340">
        <v>10366</v>
      </c>
    </row>
    <row r="2341" spans="1:23">
      <c r="A2341" t="s">
        <v>246</v>
      </c>
      <c r="B2341" t="s">
        <v>1818</v>
      </c>
      <c r="C2341" t="s">
        <v>57</v>
      </c>
      <c r="D2341" t="s">
        <v>58</v>
      </c>
      <c r="E2341">
        <v>12725726</v>
      </c>
      <c r="F2341">
        <v>45147</v>
      </c>
      <c r="G2341" t="s">
        <v>6293</v>
      </c>
      <c r="H2341" s="111">
        <v>45163</v>
      </c>
      <c r="I2341" t="s">
        <v>253</v>
      </c>
      <c r="K2341" t="s">
        <v>1418</v>
      </c>
      <c r="L2341" t="s">
        <v>1409</v>
      </c>
      <c r="N2341" t="s">
        <v>1427</v>
      </c>
      <c r="O2341" t="s">
        <v>1411</v>
      </c>
      <c r="P2341" t="s">
        <v>254</v>
      </c>
      <c r="Q2341" t="s">
        <v>1415</v>
      </c>
      <c r="R2341" t="s">
        <v>1415</v>
      </c>
      <c r="S2341" t="s">
        <v>1415</v>
      </c>
      <c r="T2341">
        <v>1000</v>
      </c>
      <c r="V2341">
        <v>0</v>
      </c>
      <c r="W2341">
        <v>12371.95</v>
      </c>
    </row>
    <row r="2342" spans="1:23">
      <c r="A2342" t="s">
        <v>246</v>
      </c>
      <c r="B2342" t="s">
        <v>1818</v>
      </c>
      <c r="C2342" t="s">
        <v>57</v>
      </c>
      <c r="D2342" t="s">
        <v>58</v>
      </c>
      <c r="E2342">
        <v>12726109</v>
      </c>
      <c r="F2342">
        <v>45139</v>
      </c>
      <c r="G2342" t="s">
        <v>6288</v>
      </c>
      <c r="H2342" s="111">
        <v>45139</v>
      </c>
      <c r="I2342" t="s">
        <v>253</v>
      </c>
      <c r="K2342" t="s">
        <v>1461</v>
      </c>
      <c r="L2342" t="s">
        <v>1438</v>
      </c>
      <c r="N2342" t="s">
        <v>1427</v>
      </c>
      <c r="O2342" t="s">
        <v>1411</v>
      </c>
      <c r="P2342" t="s">
        <v>254</v>
      </c>
      <c r="Q2342" t="s">
        <v>1415</v>
      </c>
      <c r="R2342" t="s">
        <v>1415</v>
      </c>
      <c r="S2342" t="s">
        <v>1415</v>
      </c>
      <c r="T2342">
        <v>600000</v>
      </c>
      <c r="V2342">
        <v>0</v>
      </c>
      <c r="W2342">
        <v>12836.26</v>
      </c>
    </row>
    <row r="2343" spans="1:23">
      <c r="A2343" t="s">
        <v>246</v>
      </c>
      <c r="B2343" t="s">
        <v>1818</v>
      </c>
      <c r="C2343" t="s">
        <v>57</v>
      </c>
      <c r="D2343" t="s">
        <v>58</v>
      </c>
      <c r="E2343">
        <v>12726109</v>
      </c>
      <c r="F2343">
        <v>45139</v>
      </c>
      <c r="G2343" t="s">
        <v>6288</v>
      </c>
      <c r="H2343" s="111">
        <v>45139</v>
      </c>
      <c r="I2343" t="s">
        <v>253</v>
      </c>
      <c r="K2343" t="s">
        <v>1461</v>
      </c>
      <c r="L2343" t="s">
        <v>1409</v>
      </c>
      <c r="N2343" t="s">
        <v>1427</v>
      </c>
      <c r="O2343" t="s">
        <v>1411</v>
      </c>
      <c r="P2343" t="s">
        <v>254</v>
      </c>
      <c r="Q2343" t="s">
        <v>1415</v>
      </c>
      <c r="R2343" t="s">
        <v>1415</v>
      </c>
      <c r="S2343" t="s">
        <v>1415</v>
      </c>
      <c r="T2343">
        <v>600000</v>
      </c>
      <c r="V2343">
        <v>0</v>
      </c>
      <c r="W2343">
        <v>89814.67</v>
      </c>
    </row>
    <row r="2344" spans="1:23">
      <c r="A2344" t="s">
        <v>246</v>
      </c>
      <c r="B2344" t="s">
        <v>1818</v>
      </c>
      <c r="C2344" t="s">
        <v>57</v>
      </c>
      <c r="D2344" t="s">
        <v>58</v>
      </c>
      <c r="E2344">
        <v>12726134</v>
      </c>
      <c r="F2344">
        <v>45140</v>
      </c>
      <c r="G2344" t="s">
        <v>6289</v>
      </c>
      <c r="H2344" s="111">
        <v>45140</v>
      </c>
      <c r="I2344" t="s">
        <v>253</v>
      </c>
      <c r="K2344" t="s">
        <v>1408</v>
      </c>
      <c r="L2344" t="s">
        <v>1409</v>
      </c>
      <c r="N2344" t="s">
        <v>1427</v>
      </c>
      <c r="O2344" t="s">
        <v>1411</v>
      </c>
      <c r="P2344" t="s">
        <v>254</v>
      </c>
      <c r="Q2344" t="s">
        <v>1415</v>
      </c>
      <c r="R2344" t="s">
        <v>1415</v>
      </c>
      <c r="S2344" t="s">
        <v>1415</v>
      </c>
      <c r="T2344">
        <v>100000</v>
      </c>
      <c r="V2344">
        <v>0</v>
      </c>
      <c r="W2344">
        <v>17198.060000000001</v>
      </c>
    </row>
    <row r="2345" spans="1:23">
      <c r="A2345" t="s">
        <v>246</v>
      </c>
      <c r="B2345" t="s">
        <v>1818</v>
      </c>
      <c r="C2345" t="s">
        <v>57</v>
      </c>
      <c r="D2345" t="s">
        <v>58</v>
      </c>
      <c r="E2345">
        <v>12731645</v>
      </c>
      <c r="F2345">
        <v>45119</v>
      </c>
      <c r="G2345" t="s">
        <v>5888</v>
      </c>
      <c r="H2345" s="111">
        <v>45120</v>
      </c>
      <c r="I2345" t="s">
        <v>253</v>
      </c>
      <c r="K2345" t="s">
        <v>1408</v>
      </c>
      <c r="L2345" t="s">
        <v>1409</v>
      </c>
      <c r="N2345" t="s">
        <v>5733</v>
      </c>
      <c r="O2345" t="s">
        <v>1411</v>
      </c>
      <c r="P2345" t="s">
        <v>254</v>
      </c>
      <c r="Q2345" t="s">
        <v>1412</v>
      </c>
      <c r="R2345" t="s">
        <v>1412</v>
      </c>
      <c r="S2345" t="s">
        <v>1415</v>
      </c>
      <c r="T2345">
        <v>10000</v>
      </c>
      <c r="V2345">
        <v>1026.71</v>
      </c>
      <c r="W2345">
        <v>1261</v>
      </c>
    </row>
    <row r="2346" spans="1:23">
      <c r="A2346" t="s">
        <v>246</v>
      </c>
      <c r="B2346" t="s">
        <v>1818</v>
      </c>
      <c r="C2346" t="s">
        <v>57</v>
      </c>
      <c r="D2346" t="s">
        <v>58</v>
      </c>
      <c r="E2346">
        <v>12747570</v>
      </c>
      <c r="F2346">
        <v>45125</v>
      </c>
      <c r="G2346" t="s">
        <v>5890</v>
      </c>
      <c r="H2346" s="111">
        <v>45125</v>
      </c>
      <c r="I2346" t="s">
        <v>253</v>
      </c>
      <c r="K2346" t="s">
        <v>1408</v>
      </c>
      <c r="L2346" t="s">
        <v>1409</v>
      </c>
      <c r="N2346" t="s">
        <v>1439</v>
      </c>
      <c r="O2346" t="s">
        <v>1411</v>
      </c>
      <c r="P2346" t="s">
        <v>252</v>
      </c>
      <c r="Q2346" t="s">
        <v>1412</v>
      </c>
      <c r="R2346" t="s">
        <v>1412</v>
      </c>
      <c r="S2346" t="s">
        <v>1415</v>
      </c>
      <c r="T2346">
        <v>10000</v>
      </c>
      <c r="V2346">
        <v>0</v>
      </c>
      <c r="W2346">
        <v>120</v>
      </c>
    </row>
    <row r="2347" spans="1:23">
      <c r="A2347" t="s">
        <v>246</v>
      </c>
      <c r="B2347" t="s">
        <v>1818</v>
      </c>
      <c r="C2347" t="s">
        <v>57</v>
      </c>
      <c r="D2347" t="s">
        <v>58</v>
      </c>
      <c r="E2347">
        <v>12816675</v>
      </c>
      <c r="F2347">
        <v>45142</v>
      </c>
      <c r="G2347" t="s">
        <v>6290</v>
      </c>
      <c r="H2347" s="111">
        <v>45142</v>
      </c>
      <c r="I2347" t="s">
        <v>253</v>
      </c>
      <c r="K2347" t="s">
        <v>1408</v>
      </c>
      <c r="L2347" t="s">
        <v>1409</v>
      </c>
      <c r="N2347" t="s">
        <v>1428</v>
      </c>
      <c r="O2347" t="s">
        <v>1411</v>
      </c>
      <c r="P2347" t="s">
        <v>252</v>
      </c>
      <c r="Q2347" t="s">
        <v>1415</v>
      </c>
      <c r="R2347" t="s">
        <v>1415</v>
      </c>
      <c r="S2347" t="s">
        <v>1415</v>
      </c>
      <c r="T2347">
        <v>100</v>
      </c>
      <c r="V2347">
        <v>2753.85</v>
      </c>
      <c r="W2347">
        <v>3587.83</v>
      </c>
    </row>
    <row r="2348" spans="1:23">
      <c r="A2348" t="s">
        <v>246</v>
      </c>
      <c r="B2348" t="s">
        <v>1818</v>
      </c>
      <c r="C2348" t="s">
        <v>57</v>
      </c>
      <c r="D2348" t="s">
        <v>58</v>
      </c>
      <c r="E2348">
        <v>12820293</v>
      </c>
      <c r="F2348">
        <v>45146</v>
      </c>
      <c r="G2348" t="s">
        <v>6291</v>
      </c>
      <c r="H2348" s="111">
        <v>45146</v>
      </c>
      <c r="I2348" t="s">
        <v>253</v>
      </c>
      <c r="K2348" t="s">
        <v>1408</v>
      </c>
      <c r="L2348" t="s">
        <v>1409</v>
      </c>
      <c r="N2348" t="s">
        <v>1419</v>
      </c>
      <c r="O2348" t="s">
        <v>1411</v>
      </c>
      <c r="P2348" t="s">
        <v>254</v>
      </c>
      <c r="Q2348" t="s">
        <v>1415</v>
      </c>
      <c r="R2348" t="s">
        <v>1415</v>
      </c>
      <c r="S2348" t="s">
        <v>1415</v>
      </c>
      <c r="T2348">
        <v>500</v>
      </c>
      <c r="V2348">
        <v>3888.88</v>
      </c>
      <c r="W2348">
        <v>4568</v>
      </c>
    </row>
    <row r="2349" spans="1:23">
      <c r="A2349" t="s">
        <v>246</v>
      </c>
      <c r="B2349" t="s">
        <v>1818</v>
      </c>
      <c r="C2349" t="s">
        <v>57</v>
      </c>
      <c r="D2349" t="s">
        <v>58</v>
      </c>
      <c r="E2349">
        <v>12854656</v>
      </c>
      <c r="F2349">
        <v>45154</v>
      </c>
      <c r="G2349" t="s">
        <v>6294</v>
      </c>
      <c r="H2349" s="111">
        <v>45154</v>
      </c>
      <c r="I2349" t="s">
        <v>253</v>
      </c>
      <c r="K2349" t="s">
        <v>1408</v>
      </c>
      <c r="L2349" t="s">
        <v>1409</v>
      </c>
      <c r="N2349" t="s">
        <v>1446</v>
      </c>
      <c r="O2349" t="s">
        <v>1411</v>
      </c>
      <c r="P2349" t="s">
        <v>254</v>
      </c>
      <c r="Q2349" t="s">
        <v>1415</v>
      </c>
      <c r="R2349" t="s">
        <v>1415</v>
      </c>
      <c r="S2349" t="s">
        <v>1415</v>
      </c>
      <c r="T2349">
        <v>30000</v>
      </c>
      <c r="V2349">
        <v>0</v>
      </c>
      <c r="W2349">
        <v>2100.9</v>
      </c>
    </row>
    <row r="2350" spans="1:23">
      <c r="A2350" t="s">
        <v>246</v>
      </c>
      <c r="B2350" t="s">
        <v>1818</v>
      </c>
      <c r="C2350" t="s">
        <v>57</v>
      </c>
      <c r="D2350" t="s">
        <v>58</v>
      </c>
      <c r="E2350">
        <v>12880311</v>
      </c>
      <c r="F2350">
        <v>45162</v>
      </c>
      <c r="G2350" t="s">
        <v>6296</v>
      </c>
      <c r="H2350" s="111">
        <v>45162</v>
      </c>
      <c r="I2350" t="s">
        <v>253</v>
      </c>
      <c r="K2350" t="s">
        <v>1408</v>
      </c>
      <c r="L2350" t="s">
        <v>1409</v>
      </c>
      <c r="N2350" t="s">
        <v>1433</v>
      </c>
      <c r="O2350" t="s">
        <v>1411</v>
      </c>
      <c r="P2350" t="s">
        <v>254</v>
      </c>
      <c r="Q2350" t="s">
        <v>1415</v>
      </c>
      <c r="R2350" t="s">
        <v>1415</v>
      </c>
      <c r="S2350" t="s">
        <v>1415</v>
      </c>
      <c r="T2350">
        <v>10000</v>
      </c>
      <c r="V2350">
        <v>0</v>
      </c>
      <c r="W2350">
        <v>2603.9</v>
      </c>
    </row>
    <row r="2351" spans="1:23">
      <c r="A2351" t="s">
        <v>246</v>
      </c>
      <c r="B2351" t="s">
        <v>1818</v>
      </c>
      <c r="C2351" t="s">
        <v>343</v>
      </c>
      <c r="D2351" t="s">
        <v>54</v>
      </c>
      <c r="E2351">
        <v>12060878</v>
      </c>
      <c r="F2351">
        <v>44956</v>
      </c>
      <c r="G2351" t="s">
        <v>1823</v>
      </c>
      <c r="H2351" s="111">
        <v>44956</v>
      </c>
      <c r="I2351" t="s">
        <v>253</v>
      </c>
      <c r="K2351" t="s">
        <v>1408</v>
      </c>
      <c r="L2351" t="s">
        <v>1409</v>
      </c>
      <c r="N2351" t="s">
        <v>1420</v>
      </c>
      <c r="O2351" t="s">
        <v>1411</v>
      </c>
      <c r="P2351" t="s">
        <v>252</v>
      </c>
      <c r="Q2351" t="s">
        <v>1412</v>
      </c>
      <c r="R2351" t="s">
        <v>1412</v>
      </c>
      <c r="S2351" t="s">
        <v>1412</v>
      </c>
      <c r="T2351">
        <v>40000</v>
      </c>
      <c r="V2351">
        <v>786.48</v>
      </c>
      <c r="W2351">
        <v>188</v>
      </c>
    </row>
    <row r="2352" spans="1:23">
      <c r="A2352" t="s">
        <v>246</v>
      </c>
      <c r="B2352" t="s">
        <v>1818</v>
      </c>
      <c r="C2352" t="s">
        <v>343</v>
      </c>
      <c r="D2352" t="s">
        <v>54</v>
      </c>
      <c r="E2352">
        <v>12219477</v>
      </c>
      <c r="F2352">
        <v>45027</v>
      </c>
      <c r="G2352" t="s">
        <v>4488</v>
      </c>
      <c r="H2352" s="111">
        <v>45027</v>
      </c>
      <c r="I2352" t="s">
        <v>282</v>
      </c>
      <c r="K2352" t="s">
        <v>1408</v>
      </c>
      <c r="L2352" t="s">
        <v>1409</v>
      </c>
      <c r="N2352" t="s">
        <v>1433</v>
      </c>
      <c r="O2352" t="s">
        <v>1411</v>
      </c>
      <c r="P2352" t="s">
        <v>252</v>
      </c>
      <c r="S2352" t="s">
        <v>1414</v>
      </c>
      <c r="T2352">
        <v>10000</v>
      </c>
    </row>
    <row r="2353" spans="1:23">
      <c r="A2353" t="s">
        <v>246</v>
      </c>
      <c r="B2353" t="s">
        <v>1818</v>
      </c>
      <c r="C2353" t="s">
        <v>344</v>
      </c>
      <c r="D2353" t="s">
        <v>54</v>
      </c>
      <c r="E2353">
        <v>12006955</v>
      </c>
      <c r="F2353">
        <v>44943</v>
      </c>
      <c r="G2353" t="s">
        <v>1824</v>
      </c>
      <c r="H2353" s="111">
        <v>44943</v>
      </c>
      <c r="I2353" t="s">
        <v>253</v>
      </c>
      <c r="K2353" t="s">
        <v>1418</v>
      </c>
      <c r="L2353" t="s">
        <v>1409</v>
      </c>
      <c r="N2353" t="s">
        <v>1423</v>
      </c>
      <c r="O2353" t="s">
        <v>1411</v>
      </c>
      <c r="P2353" t="s">
        <v>254</v>
      </c>
      <c r="Q2353" t="s">
        <v>1412</v>
      </c>
      <c r="R2353" t="s">
        <v>1412</v>
      </c>
      <c r="S2353" t="s">
        <v>1412</v>
      </c>
      <c r="T2353">
        <v>10000</v>
      </c>
      <c r="V2353">
        <v>2290.1</v>
      </c>
      <c r="W2353">
        <v>6570</v>
      </c>
    </row>
    <row r="2354" spans="1:23">
      <c r="A2354" t="s">
        <v>246</v>
      </c>
      <c r="B2354" t="s">
        <v>1818</v>
      </c>
      <c r="C2354" t="s">
        <v>344</v>
      </c>
      <c r="D2354" t="s">
        <v>54</v>
      </c>
      <c r="E2354">
        <v>12447832</v>
      </c>
      <c r="F2354">
        <v>45050</v>
      </c>
      <c r="G2354" t="s">
        <v>4929</v>
      </c>
      <c r="H2354" s="111">
        <v>45050</v>
      </c>
      <c r="I2354" t="s">
        <v>263</v>
      </c>
      <c r="K2354" t="s">
        <v>1408</v>
      </c>
      <c r="L2354" t="s">
        <v>1409</v>
      </c>
      <c r="N2354" t="s">
        <v>1444</v>
      </c>
      <c r="O2354" t="s">
        <v>1411</v>
      </c>
      <c r="P2354" t="s">
        <v>252</v>
      </c>
      <c r="S2354" t="s">
        <v>1414</v>
      </c>
      <c r="T2354">
        <v>10000</v>
      </c>
    </row>
    <row r="2355" spans="1:23">
      <c r="A2355" t="s">
        <v>246</v>
      </c>
      <c r="B2355" t="s">
        <v>1818</v>
      </c>
      <c r="C2355" t="s">
        <v>344</v>
      </c>
      <c r="D2355" t="s">
        <v>54</v>
      </c>
      <c r="E2355">
        <v>12478905</v>
      </c>
      <c r="F2355">
        <v>45058</v>
      </c>
      <c r="G2355" t="s">
        <v>4930</v>
      </c>
      <c r="H2355" s="111">
        <v>45058</v>
      </c>
      <c r="I2355" t="s">
        <v>263</v>
      </c>
      <c r="K2355" t="s">
        <v>1418</v>
      </c>
      <c r="L2355" t="s">
        <v>1409</v>
      </c>
      <c r="N2355" t="s">
        <v>1447</v>
      </c>
      <c r="O2355" t="s">
        <v>1411</v>
      </c>
      <c r="P2355" t="s">
        <v>254</v>
      </c>
      <c r="R2355" t="s">
        <v>1414</v>
      </c>
      <c r="S2355" t="s">
        <v>1412</v>
      </c>
      <c r="T2355">
        <v>10000</v>
      </c>
    </row>
    <row r="2356" spans="1:23">
      <c r="A2356" t="s">
        <v>246</v>
      </c>
      <c r="B2356" t="s">
        <v>1818</v>
      </c>
      <c r="C2356" t="s">
        <v>1748</v>
      </c>
      <c r="D2356" t="s">
        <v>54</v>
      </c>
      <c r="E2356">
        <v>12288976</v>
      </c>
      <c r="F2356">
        <v>45013</v>
      </c>
      <c r="G2356" t="s">
        <v>3439</v>
      </c>
      <c r="H2356" s="111">
        <v>45013</v>
      </c>
      <c r="I2356" t="s">
        <v>253</v>
      </c>
      <c r="K2356" t="s">
        <v>1408</v>
      </c>
      <c r="L2356" t="s">
        <v>1409</v>
      </c>
      <c r="N2356" t="s">
        <v>1426</v>
      </c>
      <c r="O2356" t="s">
        <v>1411</v>
      </c>
      <c r="P2356" t="s">
        <v>254</v>
      </c>
      <c r="Q2356" t="s">
        <v>1412</v>
      </c>
      <c r="R2356" t="s">
        <v>1412</v>
      </c>
      <c r="S2356" t="s">
        <v>1412</v>
      </c>
      <c r="T2356">
        <v>80000</v>
      </c>
      <c r="V2356">
        <v>5752.63</v>
      </c>
      <c r="W2356">
        <v>9590.85</v>
      </c>
    </row>
    <row r="2357" spans="1:23">
      <c r="A2357" t="s">
        <v>246</v>
      </c>
      <c r="B2357" t="s">
        <v>1818</v>
      </c>
      <c r="C2357" t="s">
        <v>1748</v>
      </c>
      <c r="D2357" t="s">
        <v>54</v>
      </c>
      <c r="E2357">
        <v>12290054</v>
      </c>
      <c r="F2357">
        <v>45013</v>
      </c>
      <c r="G2357" t="s">
        <v>3440</v>
      </c>
      <c r="H2357" s="111">
        <v>45013</v>
      </c>
      <c r="I2357" t="s">
        <v>263</v>
      </c>
      <c r="K2357" t="s">
        <v>1408</v>
      </c>
      <c r="L2357" t="s">
        <v>1409</v>
      </c>
      <c r="N2357" t="s">
        <v>1486</v>
      </c>
      <c r="O2357" t="s">
        <v>1411</v>
      </c>
      <c r="P2357" t="s">
        <v>254</v>
      </c>
      <c r="S2357" t="s">
        <v>1414</v>
      </c>
      <c r="T2357">
        <v>15000</v>
      </c>
    </row>
    <row r="2358" spans="1:23">
      <c r="A2358" t="s">
        <v>246</v>
      </c>
      <c r="B2358" t="s">
        <v>1818</v>
      </c>
      <c r="C2358" t="s">
        <v>1748</v>
      </c>
      <c r="D2358" t="s">
        <v>54</v>
      </c>
      <c r="E2358">
        <v>12290396</v>
      </c>
      <c r="F2358">
        <v>45013</v>
      </c>
      <c r="G2358" t="s">
        <v>3441</v>
      </c>
      <c r="H2358" s="111">
        <v>45013</v>
      </c>
      <c r="I2358" t="s">
        <v>253</v>
      </c>
      <c r="K2358" t="s">
        <v>1430</v>
      </c>
      <c r="L2358" t="s">
        <v>1409</v>
      </c>
      <c r="N2358" t="s">
        <v>3144</v>
      </c>
      <c r="O2358" t="s">
        <v>1411</v>
      </c>
      <c r="P2358" t="s">
        <v>254</v>
      </c>
      <c r="Q2358" t="s">
        <v>1412</v>
      </c>
      <c r="R2358" t="s">
        <v>1412</v>
      </c>
      <c r="S2358" t="s">
        <v>1412</v>
      </c>
      <c r="T2358">
        <v>15000</v>
      </c>
      <c r="V2358">
        <v>934.21</v>
      </c>
      <c r="W2358">
        <v>1582.98</v>
      </c>
    </row>
    <row r="2359" spans="1:23">
      <c r="A2359" t="s">
        <v>246</v>
      </c>
      <c r="B2359" t="s">
        <v>1818</v>
      </c>
      <c r="C2359" t="s">
        <v>1748</v>
      </c>
      <c r="D2359" t="s">
        <v>54</v>
      </c>
      <c r="E2359">
        <v>12296371</v>
      </c>
      <c r="F2359">
        <v>45014</v>
      </c>
      <c r="G2359" t="s">
        <v>3442</v>
      </c>
      <c r="H2359" s="111">
        <v>45014</v>
      </c>
      <c r="I2359" t="s">
        <v>263</v>
      </c>
      <c r="K2359" t="s">
        <v>1408</v>
      </c>
      <c r="L2359" t="s">
        <v>1409</v>
      </c>
      <c r="N2359" t="s">
        <v>1460</v>
      </c>
      <c r="O2359" t="s">
        <v>1411</v>
      </c>
      <c r="P2359" t="s">
        <v>252</v>
      </c>
      <c r="S2359" t="s">
        <v>1414</v>
      </c>
      <c r="T2359">
        <v>25000</v>
      </c>
    </row>
    <row r="2360" spans="1:23">
      <c r="A2360" t="s">
        <v>246</v>
      </c>
      <c r="B2360" t="s">
        <v>101</v>
      </c>
      <c r="C2360" t="s">
        <v>53</v>
      </c>
      <c r="D2360" t="s">
        <v>54</v>
      </c>
      <c r="E2360">
        <v>11529732</v>
      </c>
      <c r="F2360">
        <v>44832</v>
      </c>
      <c r="G2360" t="s">
        <v>297</v>
      </c>
      <c r="H2360" s="111">
        <v>44908</v>
      </c>
      <c r="I2360" t="s">
        <v>253</v>
      </c>
      <c r="K2360" t="s">
        <v>1418</v>
      </c>
      <c r="L2360" t="s">
        <v>1409</v>
      </c>
      <c r="N2360" t="s">
        <v>1489</v>
      </c>
      <c r="O2360" t="s">
        <v>1411</v>
      </c>
      <c r="P2360" t="s">
        <v>254</v>
      </c>
      <c r="Q2360" t="s">
        <v>1429</v>
      </c>
      <c r="R2360" t="s">
        <v>1429</v>
      </c>
      <c r="S2360" t="s">
        <v>1429</v>
      </c>
      <c r="T2360">
        <v>35000</v>
      </c>
      <c r="V2360">
        <v>0</v>
      </c>
      <c r="W2360">
        <v>20</v>
      </c>
    </row>
    <row r="2361" spans="1:23">
      <c r="A2361" t="s">
        <v>246</v>
      </c>
      <c r="B2361" t="s">
        <v>936</v>
      </c>
      <c r="C2361" t="s">
        <v>264</v>
      </c>
      <c r="D2361" t="s">
        <v>54</v>
      </c>
      <c r="E2361">
        <v>12058825</v>
      </c>
      <c r="F2361">
        <v>44954</v>
      </c>
      <c r="G2361" t="s">
        <v>2576</v>
      </c>
      <c r="H2361" s="111">
        <v>44959</v>
      </c>
      <c r="I2361" t="s">
        <v>263</v>
      </c>
      <c r="K2361" t="s">
        <v>1408</v>
      </c>
      <c r="L2361" t="s">
        <v>1409</v>
      </c>
      <c r="N2361" t="s">
        <v>1426</v>
      </c>
      <c r="O2361" t="s">
        <v>1411</v>
      </c>
      <c r="P2361" t="s">
        <v>254</v>
      </c>
      <c r="T2361">
        <v>10000</v>
      </c>
    </row>
    <row r="2362" spans="1:23">
      <c r="A2362" t="s">
        <v>246</v>
      </c>
      <c r="B2362" t="s">
        <v>936</v>
      </c>
      <c r="C2362" t="s">
        <v>264</v>
      </c>
      <c r="D2362" t="s">
        <v>54</v>
      </c>
      <c r="E2362">
        <v>12085359</v>
      </c>
      <c r="F2362">
        <v>44959</v>
      </c>
      <c r="G2362" t="s">
        <v>2577</v>
      </c>
      <c r="H2362" s="111">
        <v>44959</v>
      </c>
      <c r="I2362" t="s">
        <v>253</v>
      </c>
      <c r="K2362" t="s">
        <v>1408</v>
      </c>
      <c r="L2362" t="s">
        <v>1409</v>
      </c>
      <c r="N2362" t="s">
        <v>1431</v>
      </c>
      <c r="O2362" t="s">
        <v>1411</v>
      </c>
      <c r="P2362" t="s">
        <v>252</v>
      </c>
      <c r="Q2362" t="s">
        <v>1412</v>
      </c>
      <c r="R2362" t="s">
        <v>1412</v>
      </c>
      <c r="S2362" t="s">
        <v>1412</v>
      </c>
      <c r="T2362">
        <v>10000</v>
      </c>
      <c r="V2362">
        <v>877.32</v>
      </c>
      <c r="W2362">
        <v>2609</v>
      </c>
    </row>
    <row r="2363" spans="1:23">
      <c r="A2363" t="s">
        <v>246</v>
      </c>
      <c r="B2363" t="s">
        <v>936</v>
      </c>
      <c r="C2363" t="s">
        <v>264</v>
      </c>
      <c r="D2363" t="s">
        <v>54</v>
      </c>
      <c r="E2363">
        <v>12086309</v>
      </c>
      <c r="F2363">
        <v>44961</v>
      </c>
      <c r="G2363" t="s">
        <v>2578</v>
      </c>
      <c r="H2363" s="111">
        <v>44961</v>
      </c>
      <c r="I2363" t="s">
        <v>263</v>
      </c>
      <c r="K2363" t="s">
        <v>1408</v>
      </c>
      <c r="L2363" t="s">
        <v>1409</v>
      </c>
      <c r="N2363" t="s">
        <v>1431</v>
      </c>
      <c r="O2363" t="s">
        <v>1411</v>
      </c>
      <c r="P2363" t="s">
        <v>252</v>
      </c>
      <c r="T2363">
        <v>10000</v>
      </c>
    </row>
    <row r="2364" spans="1:23">
      <c r="A2364" t="s">
        <v>246</v>
      </c>
      <c r="B2364" t="s">
        <v>936</v>
      </c>
      <c r="C2364" t="s">
        <v>264</v>
      </c>
      <c r="D2364" t="s">
        <v>54</v>
      </c>
      <c r="E2364">
        <v>12095512</v>
      </c>
      <c r="F2364">
        <v>44961</v>
      </c>
      <c r="G2364" t="s">
        <v>2579</v>
      </c>
      <c r="H2364" s="111">
        <v>44961</v>
      </c>
      <c r="I2364" t="s">
        <v>253</v>
      </c>
      <c r="K2364" t="s">
        <v>1408</v>
      </c>
      <c r="L2364" t="s">
        <v>1409</v>
      </c>
      <c r="N2364" t="s">
        <v>1421</v>
      </c>
      <c r="O2364" t="s">
        <v>1411</v>
      </c>
      <c r="P2364" t="s">
        <v>252</v>
      </c>
      <c r="Q2364" t="s">
        <v>1412</v>
      </c>
      <c r="R2364" t="s">
        <v>1412</v>
      </c>
      <c r="S2364" t="s">
        <v>1412</v>
      </c>
      <c r="T2364">
        <v>10000</v>
      </c>
      <c r="V2364">
        <v>17.100000000000001</v>
      </c>
      <c r="W2364">
        <v>120.25</v>
      </c>
    </row>
    <row r="2365" spans="1:23">
      <c r="A2365" t="s">
        <v>246</v>
      </c>
      <c r="B2365" t="s">
        <v>936</v>
      </c>
      <c r="C2365" t="s">
        <v>264</v>
      </c>
      <c r="D2365" t="s">
        <v>54</v>
      </c>
      <c r="E2365">
        <v>12095774</v>
      </c>
      <c r="F2365">
        <v>44961</v>
      </c>
      <c r="G2365" t="s">
        <v>2580</v>
      </c>
      <c r="H2365" s="111">
        <v>44961</v>
      </c>
      <c r="I2365" t="s">
        <v>282</v>
      </c>
      <c r="K2365" t="s">
        <v>1408</v>
      </c>
      <c r="L2365" t="s">
        <v>1409</v>
      </c>
      <c r="N2365" t="s">
        <v>1421</v>
      </c>
      <c r="O2365" t="s">
        <v>1411</v>
      </c>
      <c r="P2365" t="s">
        <v>252</v>
      </c>
      <c r="R2365" t="s">
        <v>1414</v>
      </c>
      <c r="S2365" t="s">
        <v>1412</v>
      </c>
      <c r="T2365">
        <v>10000</v>
      </c>
    </row>
    <row r="2366" spans="1:23">
      <c r="A2366" t="s">
        <v>246</v>
      </c>
      <c r="B2366" t="s">
        <v>936</v>
      </c>
      <c r="C2366" t="s">
        <v>53</v>
      </c>
      <c r="D2366" t="s">
        <v>54</v>
      </c>
      <c r="E2366">
        <v>8088105</v>
      </c>
      <c r="F2366">
        <v>44974</v>
      </c>
      <c r="G2366" t="s">
        <v>2581</v>
      </c>
      <c r="H2366" s="111">
        <v>44974</v>
      </c>
      <c r="I2366" t="s">
        <v>282</v>
      </c>
      <c r="K2366" t="s">
        <v>1430</v>
      </c>
      <c r="L2366" t="s">
        <v>1409</v>
      </c>
      <c r="N2366" t="s">
        <v>1463</v>
      </c>
      <c r="O2366" t="s">
        <v>1411</v>
      </c>
      <c r="P2366" t="s">
        <v>254</v>
      </c>
      <c r="S2366" t="s">
        <v>1414</v>
      </c>
      <c r="T2366">
        <v>10000</v>
      </c>
    </row>
    <row r="2367" spans="1:23">
      <c r="A2367" t="s">
        <v>246</v>
      </c>
      <c r="B2367" t="s">
        <v>936</v>
      </c>
      <c r="C2367" t="s">
        <v>53</v>
      </c>
      <c r="D2367" t="s">
        <v>54</v>
      </c>
      <c r="E2367">
        <v>10022459</v>
      </c>
      <c r="F2367">
        <v>44917</v>
      </c>
      <c r="G2367" t="s">
        <v>1094</v>
      </c>
      <c r="H2367" s="111">
        <v>44917</v>
      </c>
      <c r="I2367" t="s">
        <v>282</v>
      </c>
      <c r="K2367" t="s">
        <v>1430</v>
      </c>
      <c r="L2367" t="s">
        <v>1409</v>
      </c>
      <c r="N2367" t="s">
        <v>1420</v>
      </c>
      <c r="O2367" t="s">
        <v>1411</v>
      </c>
      <c r="P2367" t="s">
        <v>254</v>
      </c>
      <c r="S2367" t="s">
        <v>1414</v>
      </c>
      <c r="T2367">
        <v>15000</v>
      </c>
    </row>
    <row r="2368" spans="1:23">
      <c r="A2368" t="s">
        <v>246</v>
      </c>
      <c r="B2368" t="s">
        <v>936</v>
      </c>
      <c r="C2368" t="s">
        <v>53</v>
      </c>
      <c r="D2368" t="s">
        <v>54</v>
      </c>
      <c r="E2368">
        <v>11829315</v>
      </c>
      <c r="F2368">
        <v>44938</v>
      </c>
      <c r="G2368" t="s">
        <v>1694</v>
      </c>
      <c r="H2368" s="111">
        <v>44938</v>
      </c>
      <c r="I2368" t="s">
        <v>253</v>
      </c>
      <c r="K2368" t="s">
        <v>1408</v>
      </c>
      <c r="L2368" t="s">
        <v>1409</v>
      </c>
      <c r="N2368" t="s">
        <v>1447</v>
      </c>
      <c r="O2368" t="s">
        <v>1411</v>
      </c>
      <c r="P2368" t="s">
        <v>254</v>
      </c>
      <c r="Q2368" t="s">
        <v>1412</v>
      </c>
      <c r="R2368" t="s">
        <v>1412</v>
      </c>
      <c r="S2368" t="s">
        <v>1412</v>
      </c>
      <c r="T2368">
        <v>15000</v>
      </c>
      <c r="V2368">
        <v>19447.27</v>
      </c>
      <c r="W2368">
        <v>27670.48</v>
      </c>
    </row>
    <row r="2369" spans="1:23">
      <c r="A2369" t="s">
        <v>246</v>
      </c>
      <c r="B2369" t="s">
        <v>936</v>
      </c>
      <c r="C2369" t="s">
        <v>53</v>
      </c>
      <c r="D2369" t="s">
        <v>54</v>
      </c>
      <c r="E2369">
        <v>11876999</v>
      </c>
      <c r="F2369">
        <v>44908</v>
      </c>
      <c r="G2369" t="s">
        <v>1098</v>
      </c>
      <c r="H2369" s="111">
        <v>44909</v>
      </c>
      <c r="I2369" t="s">
        <v>253</v>
      </c>
      <c r="K2369" t="s">
        <v>1408</v>
      </c>
      <c r="L2369" t="s">
        <v>1409</v>
      </c>
      <c r="N2369" t="s">
        <v>1423</v>
      </c>
      <c r="O2369" t="s">
        <v>1411</v>
      </c>
      <c r="P2369" t="s">
        <v>254</v>
      </c>
      <c r="Q2369" t="s">
        <v>1412</v>
      </c>
      <c r="R2369" t="s">
        <v>1412</v>
      </c>
      <c r="S2369" t="s">
        <v>1412</v>
      </c>
      <c r="T2369">
        <v>15000</v>
      </c>
      <c r="V2369">
        <v>0</v>
      </c>
      <c r="W2369">
        <v>34028.85</v>
      </c>
    </row>
    <row r="2370" spans="1:23">
      <c r="A2370" t="s">
        <v>246</v>
      </c>
      <c r="B2370" t="s">
        <v>936</v>
      </c>
      <c r="C2370" t="s">
        <v>53</v>
      </c>
      <c r="D2370" t="s">
        <v>54</v>
      </c>
      <c r="E2370">
        <v>11893865</v>
      </c>
      <c r="F2370">
        <v>44910</v>
      </c>
      <c r="G2370" t="s">
        <v>1100</v>
      </c>
      <c r="H2370" s="111">
        <v>44910</v>
      </c>
      <c r="I2370" t="s">
        <v>253</v>
      </c>
      <c r="K2370" t="s">
        <v>1408</v>
      </c>
      <c r="L2370" t="s">
        <v>1409</v>
      </c>
      <c r="N2370" t="s">
        <v>1423</v>
      </c>
      <c r="O2370" t="s">
        <v>1411</v>
      </c>
      <c r="P2370" t="s">
        <v>254</v>
      </c>
      <c r="Q2370" t="s">
        <v>1412</v>
      </c>
      <c r="R2370" t="s">
        <v>1412</v>
      </c>
      <c r="S2370" t="s">
        <v>1412</v>
      </c>
      <c r="T2370">
        <v>20000</v>
      </c>
      <c r="V2370">
        <v>9604.2000000000007</v>
      </c>
      <c r="W2370">
        <v>22771.89</v>
      </c>
    </row>
    <row r="2371" spans="1:23">
      <c r="A2371" t="s">
        <v>246</v>
      </c>
      <c r="B2371" t="s">
        <v>936</v>
      </c>
      <c r="C2371" t="s">
        <v>53</v>
      </c>
      <c r="D2371" t="s">
        <v>54</v>
      </c>
      <c r="E2371">
        <v>11944979</v>
      </c>
      <c r="F2371">
        <v>44923</v>
      </c>
      <c r="G2371" t="s">
        <v>1101</v>
      </c>
      <c r="H2371" s="111">
        <v>44923</v>
      </c>
      <c r="I2371" t="s">
        <v>253</v>
      </c>
      <c r="K2371" t="s">
        <v>1408</v>
      </c>
      <c r="L2371" t="s">
        <v>1409</v>
      </c>
      <c r="N2371" t="s">
        <v>1477</v>
      </c>
      <c r="O2371" t="s">
        <v>1411</v>
      </c>
      <c r="P2371" t="s">
        <v>252</v>
      </c>
      <c r="Q2371" t="s">
        <v>1412</v>
      </c>
      <c r="R2371" t="s">
        <v>1412</v>
      </c>
      <c r="S2371" t="s">
        <v>1412</v>
      </c>
      <c r="T2371">
        <v>15000</v>
      </c>
      <c r="V2371">
        <v>2300.42</v>
      </c>
      <c r="W2371">
        <v>6104</v>
      </c>
    </row>
    <row r="2372" spans="1:23">
      <c r="A2372" t="s">
        <v>246</v>
      </c>
      <c r="B2372" t="s">
        <v>936</v>
      </c>
      <c r="C2372" t="s">
        <v>53</v>
      </c>
      <c r="D2372" t="s">
        <v>54</v>
      </c>
      <c r="E2372">
        <v>11969587</v>
      </c>
      <c r="F2372">
        <v>44931</v>
      </c>
      <c r="G2372" t="s">
        <v>1695</v>
      </c>
      <c r="H2372" s="111">
        <v>44931</v>
      </c>
      <c r="I2372" t="s">
        <v>263</v>
      </c>
      <c r="K2372" t="s">
        <v>1408</v>
      </c>
      <c r="L2372" t="s">
        <v>1409</v>
      </c>
      <c r="N2372" t="s">
        <v>1422</v>
      </c>
      <c r="O2372" t="s">
        <v>1411</v>
      </c>
      <c r="P2372" t="s">
        <v>252</v>
      </c>
      <c r="R2372" t="s">
        <v>1414</v>
      </c>
      <c r="S2372" t="s">
        <v>1412</v>
      </c>
      <c r="T2372">
        <v>10000</v>
      </c>
    </row>
    <row r="2373" spans="1:23">
      <c r="A2373" t="s">
        <v>246</v>
      </c>
      <c r="B2373" t="s">
        <v>936</v>
      </c>
      <c r="C2373" t="s">
        <v>53</v>
      </c>
      <c r="D2373" t="s">
        <v>54</v>
      </c>
      <c r="E2373">
        <v>11969893</v>
      </c>
      <c r="F2373">
        <v>44930</v>
      </c>
      <c r="G2373" t="s">
        <v>1696</v>
      </c>
      <c r="H2373" s="111">
        <v>44999</v>
      </c>
      <c r="I2373" t="s">
        <v>263</v>
      </c>
      <c r="K2373" t="s">
        <v>1418</v>
      </c>
      <c r="L2373" t="s">
        <v>1409</v>
      </c>
      <c r="N2373" t="s">
        <v>1489</v>
      </c>
      <c r="O2373" t="s">
        <v>1411</v>
      </c>
      <c r="P2373" t="s">
        <v>254</v>
      </c>
      <c r="S2373" t="s">
        <v>1414</v>
      </c>
      <c r="T2373">
        <v>15000</v>
      </c>
    </row>
    <row r="2374" spans="1:23">
      <c r="A2374" t="s">
        <v>246</v>
      </c>
      <c r="B2374" t="s">
        <v>936</v>
      </c>
      <c r="C2374" t="s">
        <v>53</v>
      </c>
      <c r="D2374" t="s">
        <v>54</v>
      </c>
      <c r="E2374">
        <v>11977962</v>
      </c>
      <c r="F2374">
        <v>44932</v>
      </c>
      <c r="G2374" t="s">
        <v>1697</v>
      </c>
      <c r="H2374" s="111">
        <v>44932</v>
      </c>
      <c r="I2374" t="s">
        <v>263</v>
      </c>
      <c r="K2374" t="s">
        <v>1408</v>
      </c>
      <c r="L2374" t="s">
        <v>1409</v>
      </c>
      <c r="N2374" t="s">
        <v>1422</v>
      </c>
      <c r="O2374" t="s">
        <v>1411</v>
      </c>
      <c r="P2374" t="s">
        <v>252</v>
      </c>
      <c r="T2374">
        <v>10000</v>
      </c>
    </row>
    <row r="2375" spans="1:23">
      <c r="A2375" t="s">
        <v>246</v>
      </c>
      <c r="B2375" t="s">
        <v>936</v>
      </c>
      <c r="C2375" t="s">
        <v>53</v>
      </c>
      <c r="D2375" t="s">
        <v>54</v>
      </c>
      <c r="E2375">
        <v>11987086</v>
      </c>
      <c r="F2375">
        <v>44936</v>
      </c>
      <c r="G2375" t="s">
        <v>1699</v>
      </c>
      <c r="H2375" s="111">
        <v>44936</v>
      </c>
      <c r="I2375" t="s">
        <v>253</v>
      </c>
      <c r="K2375" t="s">
        <v>1408</v>
      </c>
      <c r="L2375" t="s">
        <v>1409</v>
      </c>
      <c r="N2375" t="s">
        <v>1433</v>
      </c>
      <c r="O2375" t="s">
        <v>1411</v>
      </c>
      <c r="P2375" t="s">
        <v>254</v>
      </c>
      <c r="Q2375" t="s">
        <v>1412</v>
      </c>
      <c r="R2375" t="s">
        <v>1412</v>
      </c>
      <c r="S2375" t="s">
        <v>1412</v>
      </c>
      <c r="T2375">
        <v>10000</v>
      </c>
      <c r="V2375">
        <v>794.9</v>
      </c>
      <c r="W2375">
        <v>20888.490000000002</v>
      </c>
    </row>
    <row r="2376" spans="1:23">
      <c r="A2376" t="s">
        <v>246</v>
      </c>
      <c r="B2376" t="s">
        <v>936</v>
      </c>
      <c r="C2376" t="s">
        <v>53</v>
      </c>
      <c r="D2376" t="s">
        <v>54</v>
      </c>
      <c r="E2376">
        <v>11991078</v>
      </c>
      <c r="F2376">
        <v>44953</v>
      </c>
      <c r="G2376" t="s">
        <v>1700</v>
      </c>
      <c r="H2376" s="111">
        <v>44953</v>
      </c>
      <c r="I2376" t="s">
        <v>253</v>
      </c>
      <c r="K2376" t="s">
        <v>1408</v>
      </c>
      <c r="L2376" t="s">
        <v>1409</v>
      </c>
      <c r="N2376" t="s">
        <v>1432</v>
      </c>
      <c r="O2376" t="s">
        <v>1411</v>
      </c>
      <c r="P2376" t="s">
        <v>252</v>
      </c>
      <c r="Q2376" t="s">
        <v>1412</v>
      </c>
      <c r="R2376" t="s">
        <v>1412</v>
      </c>
      <c r="S2376" t="s">
        <v>1412</v>
      </c>
      <c r="T2376">
        <v>10000</v>
      </c>
      <c r="V2376">
        <v>719.03</v>
      </c>
      <c r="W2376">
        <v>4680.1099999999997</v>
      </c>
    </row>
    <row r="2377" spans="1:23">
      <c r="A2377" t="s">
        <v>246</v>
      </c>
      <c r="B2377" t="s">
        <v>936</v>
      </c>
      <c r="C2377" t="s">
        <v>53</v>
      </c>
      <c r="D2377" t="s">
        <v>54</v>
      </c>
      <c r="E2377">
        <v>12000481</v>
      </c>
      <c r="F2377">
        <v>44939</v>
      </c>
      <c r="G2377" t="s">
        <v>1701</v>
      </c>
      <c r="H2377" s="111">
        <v>44939</v>
      </c>
      <c r="I2377" t="s">
        <v>263</v>
      </c>
      <c r="K2377" t="s">
        <v>1408</v>
      </c>
      <c r="L2377" t="s">
        <v>1409</v>
      </c>
      <c r="N2377" t="s">
        <v>1437</v>
      </c>
      <c r="O2377" t="s">
        <v>1411</v>
      </c>
      <c r="P2377" t="s">
        <v>252</v>
      </c>
      <c r="R2377" t="s">
        <v>1414</v>
      </c>
      <c r="S2377" t="s">
        <v>1412</v>
      </c>
      <c r="T2377">
        <v>10000</v>
      </c>
    </row>
    <row r="2378" spans="1:23">
      <c r="A2378" t="s">
        <v>246</v>
      </c>
      <c r="B2378" t="s">
        <v>936</v>
      </c>
      <c r="C2378" t="s">
        <v>53</v>
      </c>
      <c r="D2378" t="s">
        <v>54</v>
      </c>
      <c r="E2378">
        <v>12012232</v>
      </c>
      <c r="F2378">
        <v>44944</v>
      </c>
      <c r="G2378" t="s">
        <v>1702</v>
      </c>
      <c r="H2378" s="111">
        <v>44944</v>
      </c>
      <c r="I2378" t="s">
        <v>263</v>
      </c>
      <c r="K2378" t="s">
        <v>1408</v>
      </c>
      <c r="L2378" t="s">
        <v>1409</v>
      </c>
      <c r="N2378" t="s">
        <v>1433</v>
      </c>
      <c r="O2378" t="s">
        <v>1411</v>
      </c>
      <c r="P2378" t="s">
        <v>254</v>
      </c>
      <c r="T2378">
        <v>50000</v>
      </c>
    </row>
    <row r="2379" spans="1:23">
      <c r="A2379" t="s">
        <v>246</v>
      </c>
      <c r="B2379" t="s">
        <v>936</v>
      </c>
      <c r="C2379" t="s">
        <v>53</v>
      </c>
      <c r="D2379" t="s">
        <v>54</v>
      </c>
      <c r="E2379">
        <v>12096902</v>
      </c>
      <c r="F2379">
        <v>44964</v>
      </c>
      <c r="G2379" t="s">
        <v>2582</v>
      </c>
      <c r="H2379" s="111">
        <v>44964</v>
      </c>
      <c r="I2379" t="s">
        <v>253</v>
      </c>
      <c r="K2379" t="s">
        <v>1408</v>
      </c>
      <c r="L2379" t="s">
        <v>1409</v>
      </c>
      <c r="N2379" t="s">
        <v>1433</v>
      </c>
      <c r="O2379" t="s">
        <v>1411</v>
      </c>
      <c r="P2379" t="s">
        <v>254</v>
      </c>
      <c r="Q2379" t="s">
        <v>1412</v>
      </c>
      <c r="R2379" t="s">
        <v>1412</v>
      </c>
      <c r="S2379" t="s">
        <v>1412</v>
      </c>
      <c r="T2379">
        <v>10000</v>
      </c>
      <c r="V2379">
        <v>86.92</v>
      </c>
      <c r="W2379">
        <v>414</v>
      </c>
    </row>
    <row r="2380" spans="1:23">
      <c r="A2380" t="s">
        <v>246</v>
      </c>
      <c r="B2380" t="s">
        <v>936</v>
      </c>
      <c r="C2380" t="s">
        <v>53</v>
      </c>
      <c r="D2380" t="s">
        <v>54</v>
      </c>
      <c r="E2380">
        <v>12121188</v>
      </c>
      <c r="F2380">
        <v>44970</v>
      </c>
      <c r="G2380" t="s">
        <v>2584</v>
      </c>
      <c r="H2380" s="111">
        <v>44970</v>
      </c>
      <c r="I2380" t="s">
        <v>253</v>
      </c>
      <c r="K2380" t="s">
        <v>1408</v>
      </c>
      <c r="L2380" t="s">
        <v>1409</v>
      </c>
      <c r="N2380" t="s">
        <v>1423</v>
      </c>
      <c r="O2380" t="s">
        <v>1411</v>
      </c>
      <c r="P2380" t="s">
        <v>252</v>
      </c>
      <c r="Q2380" t="s">
        <v>1412</v>
      </c>
      <c r="R2380" t="s">
        <v>1412</v>
      </c>
      <c r="S2380" t="s">
        <v>1412</v>
      </c>
      <c r="T2380">
        <v>10000</v>
      </c>
      <c r="V2380">
        <v>1538.26</v>
      </c>
      <c r="W2380">
        <v>5151.97</v>
      </c>
    </row>
    <row r="2381" spans="1:23">
      <c r="A2381" t="s">
        <v>246</v>
      </c>
      <c r="B2381" t="s">
        <v>936</v>
      </c>
      <c r="C2381" t="s">
        <v>53</v>
      </c>
      <c r="D2381" t="s">
        <v>54</v>
      </c>
      <c r="E2381">
        <v>12121807</v>
      </c>
      <c r="F2381">
        <v>44972</v>
      </c>
      <c r="G2381" t="s">
        <v>2585</v>
      </c>
      <c r="H2381" s="111">
        <v>44972</v>
      </c>
      <c r="I2381" t="s">
        <v>253</v>
      </c>
      <c r="K2381" t="s">
        <v>1408</v>
      </c>
      <c r="L2381" t="s">
        <v>1438</v>
      </c>
      <c r="N2381" t="s">
        <v>1436</v>
      </c>
      <c r="O2381" t="s">
        <v>1411</v>
      </c>
      <c r="P2381" t="s">
        <v>252</v>
      </c>
      <c r="Q2381" t="s">
        <v>1412</v>
      </c>
      <c r="R2381" t="s">
        <v>1412</v>
      </c>
      <c r="S2381" t="s">
        <v>1412</v>
      </c>
      <c r="T2381">
        <v>10000</v>
      </c>
    </row>
    <row r="2382" spans="1:23">
      <c r="A2382" t="s">
        <v>246</v>
      </c>
      <c r="B2382" t="s">
        <v>936</v>
      </c>
      <c r="C2382" t="s">
        <v>53</v>
      </c>
      <c r="D2382" t="s">
        <v>54</v>
      </c>
      <c r="E2382">
        <v>12121807</v>
      </c>
      <c r="F2382">
        <v>44972</v>
      </c>
      <c r="G2382" t="s">
        <v>2585</v>
      </c>
      <c r="H2382" s="111">
        <v>44972</v>
      </c>
      <c r="I2382" t="s">
        <v>253</v>
      </c>
      <c r="K2382" t="s">
        <v>1408</v>
      </c>
      <c r="L2382" t="s">
        <v>1409</v>
      </c>
      <c r="N2382" t="s">
        <v>1436</v>
      </c>
      <c r="O2382" t="s">
        <v>1411</v>
      </c>
      <c r="P2382" t="s">
        <v>252</v>
      </c>
      <c r="Q2382" t="s">
        <v>1412</v>
      </c>
      <c r="R2382" t="s">
        <v>1412</v>
      </c>
      <c r="S2382" t="s">
        <v>1412</v>
      </c>
      <c r="T2382">
        <v>10000</v>
      </c>
      <c r="V2382">
        <v>2983.14</v>
      </c>
      <c r="W2382">
        <v>8480.25</v>
      </c>
    </row>
    <row r="2383" spans="1:23">
      <c r="A2383" t="s">
        <v>246</v>
      </c>
      <c r="B2383" t="s">
        <v>936</v>
      </c>
      <c r="C2383" t="s">
        <v>53</v>
      </c>
      <c r="D2383" t="s">
        <v>54</v>
      </c>
      <c r="E2383">
        <v>12122570</v>
      </c>
      <c r="F2383">
        <v>44970</v>
      </c>
      <c r="G2383" t="s">
        <v>2586</v>
      </c>
      <c r="H2383" s="111">
        <v>44970</v>
      </c>
      <c r="I2383" t="s">
        <v>253</v>
      </c>
      <c r="K2383" t="s">
        <v>1408</v>
      </c>
      <c r="L2383" t="s">
        <v>1409</v>
      </c>
      <c r="N2383" t="s">
        <v>1444</v>
      </c>
      <c r="O2383" t="s">
        <v>1411</v>
      </c>
      <c r="P2383" t="s">
        <v>254</v>
      </c>
      <c r="Q2383" t="s">
        <v>1412</v>
      </c>
      <c r="R2383" t="s">
        <v>1412</v>
      </c>
      <c r="S2383" t="s">
        <v>1412</v>
      </c>
      <c r="T2383">
        <v>10000</v>
      </c>
      <c r="V2383">
        <v>3468.92</v>
      </c>
      <c r="W2383">
        <v>15988.86</v>
      </c>
    </row>
    <row r="2384" spans="1:23">
      <c r="A2384" t="s">
        <v>246</v>
      </c>
      <c r="B2384" t="s">
        <v>936</v>
      </c>
      <c r="C2384" t="s">
        <v>53</v>
      </c>
      <c r="D2384" t="s">
        <v>54</v>
      </c>
      <c r="E2384">
        <v>12248780</v>
      </c>
      <c r="F2384">
        <v>45002</v>
      </c>
      <c r="G2384" t="s">
        <v>3299</v>
      </c>
      <c r="H2384" s="111">
        <v>45002</v>
      </c>
      <c r="I2384" t="s">
        <v>282</v>
      </c>
      <c r="K2384" t="s">
        <v>1408</v>
      </c>
      <c r="L2384" t="s">
        <v>1409</v>
      </c>
      <c r="N2384" t="s">
        <v>1431</v>
      </c>
      <c r="O2384" t="s">
        <v>1411</v>
      </c>
      <c r="P2384" t="s">
        <v>254</v>
      </c>
      <c r="R2384" t="s">
        <v>1414</v>
      </c>
      <c r="S2384" t="s">
        <v>1412</v>
      </c>
      <c r="T2384">
        <v>10000</v>
      </c>
    </row>
    <row r="2385" spans="1:23">
      <c r="A2385" t="s">
        <v>246</v>
      </c>
      <c r="B2385" t="s">
        <v>936</v>
      </c>
      <c r="C2385" t="s">
        <v>53</v>
      </c>
      <c r="D2385" t="s">
        <v>54</v>
      </c>
      <c r="E2385">
        <v>12249048</v>
      </c>
      <c r="F2385">
        <v>45002</v>
      </c>
      <c r="G2385" t="s">
        <v>3300</v>
      </c>
      <c r="H2385" s="111">
        <v>45002</v>
      </c>
      <c r="I2385" t="s">
        <v>282</v>
      </c>
      <c r="K2385" t="s">
        <v>1408</v>
      </c>
      <c r="L2385" t="s">
        <v>1409</v>
      </c>
      <c r="N2385" t="s">
        <v>1475</v>
      </c>
      <c r="O2385" t="s">
        <v>1411</v>
      </c>
      <c r="P2385" t="s">
        <v>254</v>
      </c>
      <c r="R2385" t="s">
        <v>1414</v>
      </c>
      <c r="S2385" t="s">
        <v>1412</v>
      </c>
      <c r="T2385">
        <v>10000</v>
      </c>
    </row>
    <row r="2386" spans="1:23">
      <c r="A2386" t="s">
        <v>246</v>
      </c>
      <c r="B2386" t="s">
        <v>936</v>
      </c>
      <c r="C2386" t="s">
        <v>408</v>
      </c>
      <c r="D2386" t="s">
        <v>54</v>
      </c>
      <c r="E2386">
        <v>4255453</v>
      </c>
      <c r="F2386">
        <v>44988</v>
      </c>
      <c r="G2386" t="s">
        <v>3301</v>
      </c>
      <c r="H2386" s="111">
        <v>44988</v>
      </c>
      <c r="I2386" t="s">
        <v>282</v>
      </c>
      <c r="K2386" t="s">
        <v>1418</v>
      </c>
      <c r="L2386" t="s">
        <v>1409</v>
      </c>
      <c r="N2386" t="s">
        <v>1427</v>
      </c>
      <c r="O2386" t="s">
        <v>1411</v>
      </c>
      <c r="P2386" t="s">
        <v>254</v>
      </c>
      <c r="S2386" t="s">
        <v>1414</v>
      </c>
      <c r="T2386">
        <v>10000</v>
      </c>
    </row>
    <row r="2387" spans="1:23">
      <c r="A2387" t="s">
        <v>246</v>
      </c>
      <c r="B2387" t="s">
        <v>936</v>
      </c>
      <c r="C2387" t="s">
        <v>408</v>
      </c>
      <c r="D2387" t="s">
        <v>54</v>
      </c>
      <c r="E2387">
        <v>9325228</v>
      </c>
      <c r="F2387">
        <v>44986</v>
      </c>
      <c r="G2387" t="s">
        <v>3303</v>
      </c>
      <c r="H2387" s="111">
        <v>44986</v>
      </c>
      <c r="I2387" t="s">
        <v>263</v>
      </c>
      <c r="K2387" t="s">
        <v>1418</v>
      </c>
      <c r="L2387" t="s">
        <v>1409</v>
      </c>
      <c r="N2387" t="s">
        <v>1413</v>
      </c>
      <c r="O2387" t="s">
        <v>1411</v>
      </c>
      <c r="P2387" t="s">
        <v>252</v>
      </c>
      <c r="S2387" t="s">
        <v>1414</v>
      </c>
      <c r="T2387">
        <v>10000</v>
      </c>
    </row>
    <row r="2388" spans="1:23">
      <c r="A2388" t="s">
        <v>246</v>
      </c>
      <c r="B2388" t="s">
        <v>936</v>
      </c>
      <c r="C2388" t="s">
        <v>408</v>
      </c>
      <c r="D2388" t="s">
        <v>54</v>
      </c>
      <c r="E2388">
        <v>11895306</v>
      </c>
      <c r="F2388">
        <v>44911</v>
      </c>
      <c r="G2388" t="s">
        <v>1102</v>
      </c>
      <c r="H2388" s="111">
        <v>44911</v>
      </c>
      <c r="I2388" t="s">
        <v>282</v>
      </c>
      <c r="K2388" t="s">
        <v>1408</v>
      </c>
      <c r="L2388" t="s">
        <v>1409</v>
      </c>
      <c r="N2388" t="s">
        <v>1420</v>
      </c>
      <c r="O2388" t="s">
        <v>1411</v>
      </c>
      <c r="P2388" t="s">
        <v>252</v>
      </c>
      <c r="S2388" t="s">
        <v>1414</v>
      </c>
      <c r="T2388">
        <v>15000</v>
      </c>
    </row>
    <row r="2389" spans="1:23">
      <c r="A2389" t="s">
        <v>246</v>
      </c>
      <c r="B2389" t="s">
        <v>936</v>
      </c>
      <c r="C2389" t="s">
        <v>408</v>
      </c>
      <c r="D2389" t="s">
        <v>54</v>
      </c>
      <c r="E2389">
        <v>11987487</v>
      </c>
      <c r="F2389">
        <v>44952</v>
      </c>
      <c r="G2389" t="s">
        <v>1703</v>
      </c>
      <c r="H2389" s="111">
        <v>44952</v>
      </c>
      <c r="I2389" t="s">
        <v>253</v>
      </c>
      <c r="K2389" t="s">
        <v>1408</v>
      </c>
      <c r="L2389" t="s">
        <v>1409</v>
      </c>
      <c r="N2389" t="s">
        <v>1433</v>
      </c>
      <c r="O2389" t="s">
        <v>1411</v>
      </c>
      <c r="P2389" t="s">
        <v>254</v>
      </c>
      <c r="Q2389" t="s">
        <v>1412</v>
      </c>
      <c r="R2389" t="s">
        <v>1412</v>
      </c>
      <c r="S2389" t="s">
        <v>1412</v>
      </c>
      <c r="T2389">
        <v>10000</v>
      </c>
      <c r="V2389">
        <v>28.73</v>
      </c>
      <c r="W2389">
        <v>247.85</v>
      </c>
    </row>
    <row r="2390" spans="1:23">
      <c r="A2390" t="s">
        <v>246</v>
      </c>
      <c r="B2390" t="s">
        <v>936</v>
      </c>
      <c r="C2390" t="s">
        <v>408</v>
      </c>
      <c r="D2390" t="s">
        <v>54</v>
      </c>
      <c r="E2390">
        <v>12033148</v>
      </c>
      <c r="F2390">
        <v>44949</v>
      </c>
      <c r="G2390" t="s">
        <v>1704</v>
      </c>
      <c r="H2390" s="111">
        <v>44949</v>
      </c>
      <c r="I2390" t="s">
        <v>282</v>
      </c>
      <c r="K2390" t="s">
        <v>1408</v>
      </c>
      <c r="L2390" t="s">
        <v>1409</v>
      </c>
      <c r="N2390" t="s">
        <v>1423</v>
      </c>
      <c r="O2390" t="s">
        <v>1411</v>
      </c>
      <c r="P2390" t="s">
        <v>252</v>
      </c>
      <c r="S2390" t="s">
        <v>1414</v>
      </c>
      <c r="T2390">
        <v>20000</v>
      </c>
    </row>
    <row r="2391" spans="1:23">
      <c r="A2391" t="s">
        <v>246</v>
      </c>
      <c r="B2391" t="s">
        <v>936</v>
      </c>
      <c r="C2391" t="s">
        <v>408</v>
      </c>
      <c r="D2391" t="s">
        <v>54</v>
      </c>
      <c r="E2391">
        <v>12105309</v>
      </c>
      <c r="F2391">
        <v>44965</v>
      </c>
      <c r="G2391" t="s">
        <v>2587</v>
      </c>
      <c r="H2391" s="111">
        <v>44965</v>
      </c>
      <c r="I2391" t="s">
        <v>263</v>
      </c>
      <c r="K2391" t="s">
        <v>1408</v>
      </c>
      <c r="L2391" t="s">
        <v>1409</v>
      </c>
      <c r="N2391" t="s">
        <v>1467</v>
      </c>
      <c r="O2391" t="s">
        <v>1411</v>
      </c>
      <c r="P2391" t="s">
        <v>254</v>
      </c>
      <c r="S2391" t="s">
        <v>1414</v>
      </c>
      <c r="T2391">
        <v>25000</v>
      </c>
    </row>
    <row r="2392" spans="1:23">
      <c r="A2392" t="s">
        <v>246</v>
      </c>
      <c r="B2392" t="s">
        <v>936</v>
      </c>
      <c r="C2392" t="s">
        <v>408</v>
      </c>
      <c r="D2392" t="s">
        <v>54</v>
      </c>
      <c r="E2392">
        <v>12190841</v>
      </c>
      <c r="F2392">
        <v>44987</v>
      </c>
      <c r="G2392" t="s">
        <v>3304</v>
      </c>
      <c r="H2392" s="111">
        <v>44987</v>
      </c>
      <c r="I2392" t="s">
        <v>282</v>
      </c>
      <c r="K2392" t="s">
        <v>1408</v>
      </c>
      <c r="L2392" t="s">
        <v>1409</v>
      </c>
      <c r="N2392" t="s">
        <v>1420</v>
      </c>
      <c r="O2392" t="s">
        <v>1411</v>
      </c>
      <c r="P2392" t="s">
        <v>254</v>
      </c>
      <c r="S2392" t="s">
        <v>1414</v>
      </c>
      <c r="T2392">
        <v>10000</v>
      </c>
    </row>
    <row r="2393" spans="1:23">
      <c r="A2393" t="s">
        <v>246</v>
      </c>
      <c r="B2393" t="s">
        <v>1989</v>
      </c>
      <c r="C2393" t="s">
        <v>57</v>
      </c>
      <c r="D2393" t="s">
        <v>58</v>
      </c>
      <c r="E2393">
        <v>125321</v>
      </c>
      <c r="F2393">
        <v>45034</v>
      </c>
      <c r="G2393" t="s">
        <v>4489</v>
      </c>
      <c r="H2393" s="111">
        <v>45034</v>
      </c>
      <c r="I2393" t="s">
        <v>253</v>
      </c>
      <c r="K2393" t="s">
        <v>1461</v>
      </c>
      <c r="L2393" t="s">
        <v>1409</v>
      </c>
      <c r="N2393" t="s">
        <v>1410</v>
      </c>
      <c r="O2393" t="s">
        <v>1411</v>
      </c>
      <c r="P2393" t="s">
        <v>254</v>
      </c>
      <c r="Q2393" t="s">
        <v>1412</v>
      </c>
      <c r="R2393" t="s">
        <v>1412</v>
      </c>
      <c r="S2393" t="s">
        <v>1412</v>
      </c>
      <c r="T2393">
        <v>30000</v>
      </c>
      <c r="V2393">
        <v>16.66</v>
      </c>
      <c r="W2393">
        <v>115.45</v>
      </c>
    </row>
    <row r="2394" spans="1:23">
      <c r="A2394" t="s">
        <v>246</v>
      </c>
      <c r="B2394" t="s">
        <v>1989</v>
      </c>
      <c r="C2394" t="s">
        <v>57</v>
      </c>
      <c r="D2394" t="s">
        <v>58</v>
      </c>
      <c r="E2394">
        <v>544929</v>
      </c>
      <c r="F2394">
        <v>45104</v>
      </c>
      <c r="G2394" t="s">
        <v>5668</v>
      </c>
      <c r="H2394" s="111">
        <v>45104</v>
      </c>
      <c r="I2394" t="s">
        <v>253</v>
      </c>
      <c r="K2394" t="s">
        <v>1418</v>
      </c>
      <c r="L2394" t="s">
        <v>1409</v>
      </c>
      <c r="N2394" t="s">
        <v>1425</v>
      </c>
      <c r="O2394" t="s">
        <v>1411</v>
      </c>
      <c r="P2394" t="s">
        <v>254</v>
      </c>
      <c r="Q2394" t="s">
        <v>1412</v>
      </c>
      <c r="R2394" t="s">
        <v>1412</v>
      </c>
      <c r="S2394" t="s">
        <v>1429</v>
      </c>
      <c r="T2394">
        <v>30000</v>
      </c>
      <c r="V2394">
        <v>29052.37</v>
      </c>
      <c r="W2394">
        <v>65343.22</v>
      </c>
    </row>
    <row r="2395" spans="1:23">
      <c r="A2395" t="s">
        <v>246</v>
      </c>
      <c r="B2395" t="s">
        <v>1989</v>
      </c>
      <c r="C2395" t="s">
        <v>57</v>
      </c>
      <c r="D2395" t="s">
        <v>58</v>
      </c>
      <c r="E2395">
        <v>12095607</v>
      </c>
      <c r="F2395">
        <v>44961</v>
      </c>
      <c r="G2395" t="s">
        <v>3096</v>
      </c>
      <c r="H2395" s="111">
        <v>44966</v>
      </c>
      <c r="I2395" t="s">
        <v>263</v>
      </c>
      <c r="K2395" t="s">
        <v>1408</v>
      </c>
      <c r="L2395" t="s">
        <v>1409</v>
      </c>
      <c r="N2395" t="s">
        <v>1421</v>
      </c>
      <c r="O2395" t="s">
        <v>1411</v>
      </c>
      <c r="P2395" t="s">
        <v>254</v>
      </c>
      <c r="Q2395" t="s">
        <v>1414</v>
      </c>
      <c r="R2395" t="s">
        <v>1414</v>
      </c>
      <c r="S2395" t="s">
        <v>1412</v>
      </c>
      <c r="T2395">
        <v>10000</v>
      </c>
    </row>
    <row r="2396" spans="1:23">
      <c r="A2396" t="s">
        <v>246</v>
      </c>
      <c r="B2396" t="s">
        <v>1989</v>
      </c>
      <c r="C2396" t="s">
        <v>57</v>
      </c>
      <c r="D2396" t="s">
        <v>58</v>
      </c>
      <c r="E2396">
        <v>12095820</v>
      </c>
      <c r="F2396">
        <v>44994</v>
      </c>
      <c r="G2396" t="s">
        <v>4071</v>
      </c>
      <c r="H2396" s="111">
        <v>44994</v>
      </c>
      <c r="I2396" t="s">
        <v>253</v>
      </c>
      <c r="K2396" t="s">
        <v>1408</v>
      </c>
      <c r="L2396" t="s">
        <v>1438</v>
      </c>
      <c r="N2396" t="s">
        <v>1432</v>
      </c>
      <c r="O2396" t="s">
        <v>1411</v>
      </c>
      <c r="P2396" t="s">
        <v>254</v>
      </c>
      <c r="Q2396" t="s">
        <v>1412</v>
      </c>
      <c r="R2396" t="s">
        <v>1412</v>
      </c>
      <c r="S2396" t="s">
        <v>1412</v>
      </c>
      <c r="T2396">
        <v>150000</v>
      </c>
    </row>
    <row r="2397" spans="1:23">
      <c r="A2397" t="s">
        <v>246</v>
      </c>
      <c r="B2397" t="s">
        <v>1989</v>
      </c>
      <c r="C2397" t="s">
        <v>57</v>
      </c>
      <c r="D2397" t="s">
        <v>58</v>
      </c>
      <c r="E2397">
        <v>12095820</v>
      </c>
      <c r="F2397">
        <v>44994</v>
      </c>
      <c r="G2397" t="s">
        <v>4071</v>
      </c>
      <c r="H2397" s="111">
        <v>44994</v>
      </c>
      <c r="I2397" t="s">
        <v>253</v>
      </c>
      <c r="K2397" t="s">
        <v>1408</v>
      </c>
      <c r="L2397" t="s">
        <v>1409</v>
      </c>
      <c r="N2397" t="s">
        <v>1432</v>
      </c>
      <c r="O2397" t="s">
        <v>1411</v>
      </c>
      <c r="P2397" t="s">
        <v>254</v>
      </c>
      <c r="Q2397" t="s">
        <v>1412</v>
      </c>
      <c r="R2397" t="s">
        <v>1412</v>
      </c>
      <c r="S2397" t="s">
        <v>1412</v>
      </c>
      <c r="T2397">
        <v>150000</v>
      </c>
      <c r="V2397">
        <v>11712.66</v>
      </c>
      <c r="W2397">
        <v>22513.84</v>
      </c>
    </row>
    <row r="2398" spans="1:23">
      <c r="A2398" t="s">
        <v>246</v>
      </c>
      <c r="B2398" t="s">
        <v>1989</v>
      </c>
      <c r="C2398" t="s">
        <v>57</v>
      </c>
      <c r="D2398" t="s">
        <v>58</v>
      </c>
      <c r="E2398">
        <v>12100788</v>
      </c>
      <c r="F2398">
        <v>44964</v>
      </c>
      <c r="G2398" t="s">
        <v>3097</v>
      </c>
      <c r="H2398" s="111">
        <v>44964</v>
      </c>
      <c r="I2398" t="s">
        <v>253</v>
      </c>
      <c r="K2398" t="s">
        <v>1408</v>
      </c>
      <c r="L2398" t="s">
        <v>1409</v>
      </c>
      <c r="N2398" t="s">
        <v>1433</v>
      </c>
      <c r="O2398" t="s">
        <v>1411</v>
      </c>
      <c r="P2398" t="s">
        <v>254</v>
      </c>
      <c r="Q2398" t="s">
        <v>1412</v>
      </c>
      <c r="R2398" t="s">
        <v>1412</v>
      </c>
      <c r="S2398" t="s">
        <v>1412</v>
      </c>
      <c r="T2398">
        <v>50000</v>
      </c>
      <c r="V2398">
        <v>2387.5300000000002</v>
      </c>
      <c r="W2398">
        <v>5730.6</v>
      </c>
    </row>
    <row r="2399" spans="1:23">
      <c r="A2399" t="s">
        <v>246</v>
      </c>
      <c r="B2399" t="s">
        <v>1989</v>
      </c>
      <c r="C2399" t="s">
        <v>57</v>
      </c>
      <c r="D2399" t="s">
        <v>58</v>
      </c>
      <c r="E2399">
        <v>12102675</v>
      </c>
      <c r="F2399">
        <v>45051</v>
      </c>
      <c r="G2399" t="s">
        <v>4931</v>
      </c>
      <c r="H2399" s="111">
        <v>45051</v>
      </c>
      <c r="I2399" t="s">
        <v>282</v>
      </c>
      <c r="K2399" t="s">
        <v>1408</v>
      </c>
      <c r="L2399" t="s">
        <v>1409</v>
      </c>
      <c r="N2399" t="s">
        <v>1442</v>
      </c>
      <c r="O2399" t="s">
        <v>1411</v>
      </c>
      <c r="P2399" t="s">
        <v>252</v>
      </c>
      <c r="R2399" t="s">
        <v>1414</v>
      </c>
      <c r="S2399" t="s">
        <v>1412</v>
      </c>
      <c r="T2399">
        <v>10000</v>
      </c>
    </row>
    <row r="2400" spans="1:23">
      <c r="A2400" t="s">
        <v>246</v>
      </c>
      <c r="B2400" t="s">
        <v>1989</v>
      </c>
      <c r="C2400" t="s">
        <v>57</v>
      </c>
      <c r="D2400" t="s">
        <v>58</v>
      </c>
      <c r="E2400">
        <v>12119717</v>
      </c>
      <c r="F2400">
        <v>44968</v>
      </c>
      <c r="G2400" t="s">
        <v>3099</v>
      </c>
      <c r="H2400" s="111">
        <v>44968</v>
      </c>
      <c r="I2400" t="s">
        <v>263</v>
      </c>
      <c r="K2400" t="s">
        <v>1430</v>
      </c>
      <c r="L2400" t="s">
        <v>1409</v>
      </c>
      <c r="N2400" t="s">
        <v>1421</v>
      </c>
      <c r="O2400" t="s">
        <v>1411</v>
      </c>
      <c r="P2400" t="s">
        <v>254</v>
      </c>
      <c r="S2400" t="s">
        <v>1414</v>
      </c>
      <c r="T2400">
        <v>15000</v>
      </c>
    </row>
    <row r="2401" spans="1:23">
      <c r="A2401" t="s">
        <v>246</v>
      </c>
      <c r="B2401" t="s">
        <v>1989</v>
      </c>
      <c r="C2401" t="s">
        <v>57</v>
      </c>
      <c r="D2401" t="s">
        <v>58</v>
      </c>
      <c r="E2401">
        <v>12122733</v>
      </c>
      <c r="F2401">
        <v>44970</v>
      </c>
      <c r="G2401" t="s">
        <v>3101</v>
      </c>
      <c r="H2401" s="111">
        <v>44971</v>
      </c>
      <c r="I2401" t="s">
        <v>282</v>
      </c>
      <c r="K2401" t="s">
        <v>1408</v>
      </c>
      <c r="L2401" t="s">
        <v>1409</v>
      </c>
      <c r="N2401" t="s">
        <v>1431</v>
      </c>
      <c r="O2401" t="s">
        <v>1411</v>
      </c>
      <c r="P2401" t="s">
        <v>254</v>
      </c>
      <c r="S2401" t="s">
        <v>1414</v>
      </c>
      <c r="T2401">
        <v>15000</v>
      </c>
    </row>
    <row r="2402" spans="1:23">
      <c r="A2402" t="s">
        <v>246</v>
      </c>
      <c r="B2402" t="s">
        <v>1989</v>
      </c>
      <c r="C2402" t="s">
        <v>57</v>
      </c>
      <c r="D2402" t="s">
        <v>58</v>
      </c>
      <c r="E2402">
        <v>12138382</v>
      </c>
      <c r="F2402">
        <v>44973</v>
      </c>
      <c r="G2402" t="s">
        <v>3102</v>
      </c>
      <c r="H2402" s="111">
        <v>44973</v>
      </c>
      <c r="I2402" t="s">
        <v>282</v>
      </c>
      <c r="K2402" t="s">
        <v>1430</v>
      </c>
      <c r="L2402" t="s">
        <v>1409</v>
      </c>
      <c r="N2402" t="s">
        <v>1439</v>
      </c>
      <c r="O2402" t="s">
        <v>1411</v>
      </c>
      <c r="P2402" t="s">
        <v>254</v>
      </c>
      <c r="T2402">
        <v>15000</v>
      </c>
    </row>
    <row r="2403" spans="1:23">
      <c r="A2403" t="s">
        <v>246</v>
      </c>
      <c r="B2403" t="s">
        <v>1989</v>
      </c>
      <c r="C2403" t="s">
        <v>57</v>
      </c>
      <c r="D2403" t="s">
        <v>58</v>
      </c>
      <c r="E2403">
        <v>12171795</v>
      </c>
      <c r="F2403">
        <v>44985</v>
      </c>
      <c r="G2403" t="s">
        <v>3104</v>
      </c>
      <c r="H2403" s="111">
        <v>44985</v>
      </c>
      <c r="I2403" t="s">
        <v>282</v>
      </c>
      <c r="K2403" t="s">
        <v>1408</v>
      </c>
      <c r="L2403" t="s">
        <v>1409</v>
      </c>
      <c r="N2403" t="s">
        <v>1452</v>
      </c>
      <c r="O2403" t="s">
        <v>1411</v>
      </c>
      <c r="P2403" t="s">
        <v>252</v>
      </c>
      <c r="S2403" t="s">
        <v>1414</v>
      </c>
      <c r="T2403">
        <v>15000</v>
      </c>
      <c r="V2403">
        <v>0</v>
      </c>
      <c r="W2403">
        <v>0.5</v>
      </c>
    </row>
    <row r="2404" spans="1:23">
      <c r="A2404" t="s">
        <v>246</v>
      </c>
      <c r="B2404" t="s">
        <v>1989</v>
      </c>
      <c r="C2404" t="s">
        <v>57</v>
      </c>
      <c r="D2404" t="s">
        <v>58</v>
      </c>
      <c r="E2404">
        <v>12172804</v>
      </c>
      <c r="F2404">
        <v>44985</v>
      </c>
      <c r="G2404" t="s">
        <v>3105</v>
      </c>
      <c r="H2404" s="111">
        <v>44985</v>
      </c>
      <c r="I2404" t="s">
        <v>253</v>
      </c>
      <c r="K2404" t="s">
        <v>1408</v>
      </c>
      <c r="L2404" t="s">
        <v>1409</v>
      </c>
      <c r="N2404" t="s">
        <v>1475</v>
      </c>
      <c r="O2404" t="s">
        <v>1411</v>
      </c>
      <c r="P2404" t="s">
        <v>252</v>
      </c>
      <c r="Q2404" t="s">
        <v>1412</v>
      </c>
      <c r="R2404" t="s">
        <v>1412</v>
      </c>
      <c r="S2404" t="s">
        <v>1412</v>
      </c>
      <c r="T2404">
        <v>150000</v>
      </c>
      <c r="V2404">
        <v>0</v>
      </c>
      <c r="W2404">
        <v>80</v>
      </c>
    </row>
    <row r="2405" spans="1:23">
      <c r="A2405" t="s">
        <v>246</v>
      </c>
      <c r="B2405" t="s">
        <v>1989</v>
      </c>
      <c r="C2405" t="s">
        <v>57</v>
      </c>
      <c r="D2405" t="s">
        <v>58</v>
      </c>
      <c r="E2405">
        <v>12183320</v>
      </c>
      <c r="F2405">
        <v>45036</v>
      </c>
      <c r="G2405" t="s">
        <v>4491</v>
      </c>
      <c r="H2405" s="111">
        <v>45036</v>
      </c>
      <c r="I2405" t="s">
        <v>282</v>
      </c>
      <c r="K2405" t="s">
        <v>1430</v>
      </c>
      <c r="L2405" t="s">
        <v>1409</v>
      </c>
      <c r="N2405" t="s">
        <v>1426</v>
      </c>
      <c r="O2405" t="s">
        <v>1411</v>
      </c>
      <c r="P2405" t="s">
        <v>254</v>
      </c>
      <c r="S2405" t="s">
        <v>1414</v>
      </c>
      <c r="T2405">
        <v>10000</v>
      </c>
    </row>
    <row r="2406" spans="1:23">
      <c r="A2406" t="s">
        <v>246</v>
      </c>
      <c r="B2406" t="s">
        <v>1989</v>
      </c>
      <c r="C2406" t="s">
        <v>57</v>
      </c>
      <c r="D2406" t="s">
        <v>58</v>
      </c>
      <c r="E2406">
        <v>12190679</v>
      </c>
      <c r="F2406">
        <v>44987</v>
      </c>
      <c r="G2406" t="s">
        <v>4072</v>
      </c>
      <c r="H2406" s="111">
        <v>44987</v>
      </c>
      <c r="I2406" t="s">
        <v>253</v>
      </c>
      <c r="K2406" t="s">
        <v>1408</v>
      </c>
      <c r="L2406" t="s">
        <v>1409</v>
      </c>
      <c r="N2406" t="s">
        <v>1431</v>
      </c>
      <c r="O2406" t="s">
        <v>1411</v>
      </c>
      <c r="P2406" t="s">
        <v>254</v>
      </c>
      <c r="Q2406" t="s">
        <v>1412</v>
      </c>
      <c r="R2406" t="s">
        <v>1412</v>
      </c>
      <c r="S2406" t="s">
        <v>1412</v>
      </c>
      <c r="T2406">
        <v>70000</v>
      </c>
      <c r="V2406">
        <v>5354.12</v>
      </c>
      <c r="W2406">
        <v>5854.96</v>
      </c>
    </row>
    <row r="2407" spans="1:23">
      <c r="A2407" t="s">
        <v>246</v>
      </c>
      <c r="B2407" t="s">
        <v>1989</v>
      </c>
      <c r="C2407" t="s">
        <v>57</v>
      </c>
      <c r="D2407" t="s">
        <v>58</v>
      </c>
      <c r="E2407">
        <v>12213786</v>
      </c>
      <c r="F2407">
        <v>44995</v>
      </c>
      <c r="G2407" t="s">
        <v>4073</v>
      </c>
      <c r="H2407" s="111">
        <v>44995</v>
      </c>
      <c r="I2407" t="s">
        <v>253</v>
      </c>
      <c r="K2407" t="s">
        <v>1430</v>
      </c>
      <c r="L2407" t="s">
        <v>1409</v>
      </c>
      <c r="N2407" t="s">
        <v>1500</v>
      </c>
      <c r="O2407" t="s">
        <v>1411</v>
      </c>
      <c r="P2407" t="s">
        <v>254</v>
      </c>
      <c r="Q2407" t="s">
        <v>1412</v>
      </c>
      <c r="R2407" t="s">
        <v>1412</v>
      </c>
      <c r="S2407" t="s">
        <v>1412</v>
      </c>
      <c r="T2407">
        <v>300000</v>
      </c>
      <c r="V2407">
        <v>7260.53</v>
      </c>
      <c r="W2407">
        <v>5780</v>
      </c>
    </row>
    <row r="2408" spans="1:23">
      <c r="A2408" t="s">
        <v>246</v>
      </c>
      <c r="B2408" t="s">
        <v>1989</v>
      </c>
      <c r="C2408" t="s">
        <v>57</v>
      </c>
      <c r="D2408" t="s">
        <v>58</v>
      </c>
      <c r="E2408">
        <v>12216192</v>
      </c>
      <c r="F2408">
        <v>44996</v>
      </c>
      <c r="G2408" t="s">
        <v>4074</v>
      </c>
      <c r="H2408" s="111">
        <v>44996</v>
      </c>
      <c r="I2408" t="s">
        <v>282</v>
      </c>
      <c r="K2408" t="s">
        <v>1408</v>
      </c>
      <c r="L2408" t="s">
        <v>1409</v>
      </c>
      <c r="N2408" t="s">
        <v>1434</v>
      </c>
      <c r="O2408" t="s">
        <v>1411</v>
      </c>
      <c r="P2408" t="s">
        <v>254</v>
      </c>
      <c r="S2408" t="s">
        <v>1414</v>
      </c>
      <c r="T2408">
        <v>10000</v>
      </c>
    </row>
    <row r="2409" spans="1:23">
      <c r="A2409" t="s">
        <v>246</v>
      </c>
      <c r="B2409" t="s">
        <v>1989</v>
      </c>
      <c r="C2409" t="s">
        <v>57</v>
      </c>
      <c r="D2409" t="s">
        <v>58</v>
      </c>
      <c r="E2409">
        <v>12249091</v>
      </c>
      <c r="F2409">
        <v>45002</v>
      </c>
      <c r="G2409" t="s">
        <v>4075</v>
      </c>
      <c r="H2409" s="111">
        <v>45002</v>
      </c>
      <c r="I2409" t="s">
        <v>282</v>
      </c>
      <c r="K2409" t="s">
        <v>1408</v>
      </c>
      <c r="L2409" t="s">
        <v>1409</v>
      </c>
      <c r="N2409" t="s">
        <v>1410</v>
      </c>
      <c r="O2409" t="s">
        <v>1411</v>
      </c>
      <c r="P2409" t="s">
        <v>254</v>
      </c>
      <c r="S2409" t="s">
        <v>1414</v>
      </c>
      <c r="T2409">
        <v>300000</v>
      </c>
    </row>
    <row r="2410" spans="1:23">
      <c r="A2410" t="s">
        <v>246</v>
      </c>
      <c r="B2410" t="s">
        <v>1989</v>
      </c>
      <c r="C2410" t="s">
        <v>57</v>
      </c>
      <c r="D2410" t="s">
        <v>58</v>
      </c>
      <c r="E2410">
        <v>12378251</v>
      </c>
      <c r="F2410">
        <v>45082</v>
      </c>
      <c r="G2410" t="s">
        <v>5654</v>
      </c>
      <c r="H2410" s="111">
        <v>45082</v>
      </c>
      <c r="I2410" t="s">
        <v>263</v>
      </c>
      <c r="K2410" t="s">
        <v>1430</v>
      </c>
      <c r="L2410" t="s">
        <v>1409</v>
      </c>
      <c r="N2410" t="s">
        <v>1452</v>
      </c>
      <c r="O2410" t="s">
        <v>1411</v>
      </c>
      <c r="P2410" t="s">
        <v>254</v>
      </c>
      <c r="R2410" t="s">
        <v>1414</v>
      </c>
      <c r="S2410" t="s">
        <v>1415</v>
      </c>
      <c r="T2410">
        <v>10000</v>
      </c>
    </row>
    <row r="2411" spans="1:23">
      <c r="A2411" t="s">
        <v>246</v>
      </c>
      <c r="B2411" t="s">
        <v>1989</v>
      </c>
      <c r="C2411" t="s">
        <v>57</v>
      </c>
      <c r="D2411" t="s">
        <v>58</v>
      </c>
      <c r="E2411">
        <v>12379562</v>
      </c>
      <c r="F2411">
        <v>45034</v>
      </c>
      <c r="G2411" t="s">
        <v>4490</v>
      </c>
      <c r="H2411" s="111">
        <v>45034</v>
      </c>
      <c r="I2411" t="s">
        <v>253</v>
      </c>
      <c r="K2411" t="s">
        <v>1408</v>
      </c>
      <c r="L2411" t="s">
        <v>1409</v>
      </c>
      <c r="N2411" t="s">
        <v>1410</v>
      </c>
      <c r="O2411" t="s">
        <v>1411</v>
      </c>
      <c r="P2411" t="s">
        <v>254</v>
      </c>
      <c r="Q2411" t="s">
        <v>1412</v>
      </c>
      <c r="R2411" t="s">
        <v>1412</v>
      </c>
      <c r="S2411" t="s">
        <v>1412</v>
      </c>
      <c r="T2411">
        <v>30000</v>
      </c>
      <c r="V2411">
        <v>1579.23</v>
      </c>
      <c r="W2411">
        <v>9291.2900000000009</v>
      </c>
    </row>
    <row r="2412" spans="1:23">
      <c r="A2412" t="s">
        <v>246</v>
      </c>
      <c r="B2412" t="s">
        <v>1989</v>
      </c>
      <c r="C2412" t="s">
        <v>57</v>
      </c>
      <c r="D2412" t="s">
        <v>58</v>
      </c>
      <c r="E2412">
        <v>12463876</v>
      </c>
      <c r="F2412">
        <v>45055</v>
      </c>
      <c r="G2412" t="s">
        <v>4932</v>
      </c>
      <c r="H2412" s="111">
        <v>45055</v>
      </c>
      <c r="I2412" t="s">
        <v>253</v>
      </c>
      <c r="K2412" t="s">
        <v>1408</v>
      </c>
      <c r="L2412" t="s">
        <v>1409</v>
      </c>
      <c r="N2412" t="s">
        <v>1426</v>
      </c>
      <c r="O2412" t="s">
        <v>1411</v>
      </c>
      <c r="P2412" t="s">
        <v>254</v>
      </c>
      <c r="Q2412" t="s">
        <v>1412</v>
      </c>
      <c r="R2412" t="s">
        <v>1412</v>
      </c>
      <c r="S2412" t="s">
        <v>1412</v>
      </c>
      <c r="T2412">
        <v>10000</v>
      </c>
      <c r="V2412">
        <v>1839.44</v>
      </c>
      <c r="W2412">
        <v>2628</v>
      </c>
    </row>
    <row r="2413" spans="1:23">
      <c r="A2413" t="s">
        <v>246</v>
      </c>
      <c r="B2413" t="s">
        <v>1989</v>
      </c>
      <c r="C2413" t="s">
        <v>57</v>
      </c>
      <c r="D2413" t="s">
        <v>58</v>
      </c>
      <c r="E2413">
        <v>12474435</v>
      </c>
      <c r="F2413">
        <v>45057</v>
      </c>
      <c r="G2413" t="s">
        <v>4934</v>
      </c>
      <c r="H2413" s="111">
        <v>45057</v>
      </c>
      <c r="I2413" t="s">
        <v>253</v>
      </c>
      <c r="K2413" t="s">
        <v>1408</v>
      </c>
      <c r="L2413" t="s">
        <v>1409</v>
      </c>
      <c r="N2413" t="s">
        <v>1420</v>
      </c>
      <c r="O2413" t="s">
        <v>1411</v>
      </c>
      <c r="P2413" t="s">
        <v>254</v>
      </c>
      <c r="Q2413" t="s">
        <v>1412</v>
      </c>
      <c r="R2413" t="s">
        <v>1412</v>
      </c>
      <c r="S2413" t="s">
        <v>1412</v>
      </c>
      <c r="T2413">
        <v>10000</v>
      </c>
      <c r="V2413">
        <v>706.84</v>
      </c>
      <c r="W2413">
        <v>1465.99</v>
      </c>
    </row>
    <row r="2414" spans="1:23">
      <c r="A2414" t="s">
        <v>246</v>
      </c>
      <c r="B2414" t="s">
        <v>1989</v>
      </c>
      <c r="C2414" t="s">
        <v>57</v>
      </c>
      <c r="D2414" t="s">
        <v>58</v>
      </c>
      <c r="E2414">
        <v>12494685</v>
      </c>
      <c r="F2414">
        <v>45065</v>
      </c>
      <c r="G2414" t="s">
        <v>4935</v>
      </c>
      <c r="H2414" s="111">
        <v>45065</v>
      </c>
      <c r="I2414" t="s">
        <v>253</v>
      </c>
      <c r="K2414" t="s">
        <v>1418</v>
      </c>
      <c r="L2414" t="s">
        <v>1409</v>
      </c>
      <c r="N2414" t="s">
        <v>1486</v>
      </c>
      <c r="O2414" t="s">
        <v>1411</v>
      </c>
      <c r="P2414" t="s">
        <v>254</v>
      </c>
      <c r="Q2414" t="s">
        <v>1412</v>
      </c>
      <c r="R2414" t="s">
        <v>1412</v>
      </c>
      <c r="S2414" t="s">
        <v>1412</v>
      </c>
      <c r="T2414">
        <v>60000</v>
      </c>
      <c r="V2414">
        <v>2118.87</v>
      </c>
      <c r="W2414">
        <v>17765.86</v>
      </c>
    </row>
    <row r="2415" spans="1:23">
      <c r="A2415" t="s">
        <v>246</v>
      </c>
      <c r="B2415" t="s">
        <v>1989</v>
      </c>
      <c r="C2415" t="s">
        <v>57</v>
      </c>
      <c r="D2415" t="s">
        <v>58</v>
      </c>
      <c r="E2415">
        <v>12506873</v>
      </c>
      <c r="F2415">
        <v>45065</v>
      </c>
      <c r="G2415" t="s">
        <v>4936</v>
      </c>
      <c r="H2415" s="111">
        <v>45065</v>
      </c>
      <c r="I2415" t="s">
        <v>263</v>
      </c>
      <c r="K2415" t="s">
        <v>1408</v>
      </c>
      <c r="L2415" t="s">
        <v>1409</v>
      </c>
      <c r="N2415" t="s">
        <v>1420</v>
      </c>
      <c r="O2415" t="s">
        <v>1411</v>
      </c>
      <c r="P2415" t="s">
        <v>252</v>
      </c>
      <c r="S2415" t="s">
        <v>1414</v>
      </c>
      <c r="T2415">
        <v>10000</v>
      </c>
    </row>
    <row r="2416" spans="1:23">
      <c r="A2416" t="s">
        <v>246</v>
      </c>
      <c r="B2416" t="s">
        <v>1989</v>
      </c>
      <c r="C2416" t="s">
        <v>57</v>
      </c>
      <c r="D2416" t="s">
        <v>58</v>
      </c>
      <c r="E2416">
        <v>12524249</v>
      </c>
      <c r="F2416">
        <v>45077</v>
      </c>
      <c r="G2416" t="s">
        <v>4937</v>
      </c>
      <c r="H2416" s="111">
        <v>45077</v>
      </c>
      <c r="I2416" t="s">
        <v>253</v>
      </c>
      <c r="K2416" t="s">
        <v>1418</v>
      </c>
      <c r="L2416" t="s">
        <v>1438</v>
      </c>
      <c r="N2416" t="s">
        <v>1495</v>
      </c>
      <c r="O2416" t="s">
        <v>1411</v>
      </c>
      <c r="P2416" t="s">
        <v>254</v>
      </c>
      <c r="Q2416" t="s">
        <v>1412</v>
      </c>
      <c r="R2416" t="s">
        <v>1412</v>
      </c>
      <c r="S2416" t="s">
        <v>1412</v>
      </c>
      <c r="T2416">
        <v>40000</v>
      </c>
    </row>
    <row r="2417" spans="1:23">
      <c r="A2417" t="s">
        <v>246</v>
      </c>
      <c r="B2417" t="s">
        <v>1989</v>
      </c>
      <c r="C2417" t="s">
        <v>57</v>
      </c>
      <c r="D2417" t="s">
        <v>58</v>
      </c>
      <c r="E2417">
        <v>12524249</v>
      </c>
      <c r="F2417">
        <v>45077</v>
      </c>
      <c r="G2417" t="s">
        <v>4937</v>
      </c>
      <c r="H2417" s="111">
        <v>45077</v>
      </c>
      <c r="I2417" t="s">
        <v>253</v>
      </c>
      <c r="K2417" t="s">
        <v>1418</v>
      </c>
      <c r="L2417" t="s">
        <v>1409</v>
      </c>
      <c r="N2417" t="s">
        <v>1495</v>
      </c>
      <c r="O2417" t="s">
        <v>1411</v>
      </c>
      <c r="P2417" t="s">
        <v>254</v>
      </c>
      <c r="Q2417" t="s">
        <v>1412</v>
      </c>
      <c r="R2417" t="s">
        <v>1412</v>
      </c>
      <c r="S2417" t="s">
        <v>1412</v>
      </c>
      <c r="T2417">
        <v>40000</v>
      </c>
      <c r="V2417">
        <v>3852.78</v>
      </c>
      <c r="W2417">
        <v>3940</v>
      </c>
    </row>
    <row r="2418" spans="1:23">
      <c r="A2418" t="s">
        <v>246</v>
      </c>
      <c r="B2418" t="s">
        <v>1989</v>
      </c>
      <c r="C2418" t="s">
        <v>57</v>
      </c>
      <c r="D2418" t="s">
        <v>58</v>
      </c>
      <c r="E2418">
        <v>12575977</v>
      </c>
      <c r="F2418">
        <v>45079</v>
      </c>
      <c r="G2418" t="s">
        <v>5552</v>
      </c>
      <c r="H2418" s="111">
        <v>45083</v>
      </c>
      <c r="I2418" t="s">
        <v>253</v>
      </c>
      <c r="K2418" t="s">
        <v>1408</v>
      </c>
      <c r="L2418" t="s">
        <v>1438</v>
      </c>
      <c r="N2418" t="s">
        <v>1425</v>
      </c>
      <c r="O2418" t="s">
        <v>1411</v>
      </c>
      <c r="P2418" t="s">
        <v>254</v>
      </c>
      <c r="Q2418" t="s">
        <v>1412</v>
      </c>
      <c r="R2418" t="s">
        <v>1412</v>
      </c>
      <c r="S2418" t="s">
        <v>1415</v>
      </c>
      <c r="T2418">
        <v>10000</v>
      </c>
    </row>
    <row r="2419" spans="1:23">
      <c r="A2419" t="s">
        <v>246</v>
      </c>
      <c r="B2419" t="s">
        <v>1989</v>
      </c>
      <c r="C2419" t="s">
        <v>57</v>
      </c>
      <c r="D2419" t="s">
        <v>58</v>
      </c>
      <c r="E2419">
        <v>12575977</v>
      </c>
      <c r="F2419">
        <v>45079</v>
      </c>
      <c r="G2419" t="s">
        <v>5552</v>
      </c>
      <c r="H2419" s="111">
        <v>45083</v>
      </c>
      <c r="I2419" t="s">
        <v>253</v>
      </c>
      <c r="K2419" t="s">
        <v>1408</v>
      </c>
      <c r="L2419" t="s">
        <v>1409</v>
      </c>
      <c r="N2419" t="s">
        <v>1425</v>
      </c>
      <c r="O2419" t="s">
        <v>1411</v>
      </c>
      <c r="P2419" t="s">
        <v>254</v>
      </c>
      <c r="Q2419" t="s">
        <v>1412</v>
      </c>
      <c r="R2419" t="s">
        <v>1412</v>
      </c>
      <c r="S2419" t="s">
        <v>1415</v>
      </c>
      <c r="T2419">
        <v>10000</v>
      </c>
      <c r="V2419">
        <v>10541.28</v>
      </c>
      <c r="W2419">
        <v>34370.79</v>
      </c>
    </row>
    <row r="2420" spans="1:23">
      <c r="A2420" t="s">
        <v>246</v>
      </c>
      <c r="B2420" t="s">
        <v>1989</v>
      </c>
      <c r="C2420" t="s">
        <v>57</v>
      </c>
      <c r="D2420" t="s">
        <v>58</v>
      </c>
      <c r="E2420">
        <v>12587907</v>
      </c>
      <c r="F2420">
        <v>45083</v>
      </c>
      <c r="G2420" t="s">
        <v>5652</v>
      </c>
      <c r="H2420" s="111">
        <v>45083</v>
      </c>
      <c r="I2420" t="s">
        <v>263</v>
      </c>
      <c r="K2420" t="s">
        <v>1408</v>
      </c>
      <c r="L2420" t="s">
        <v>1409</v>
      </c>
      <c r="N2420" t="s">
        <v>1420</v>
      </c>
      <c r="O2420" t="s">
        <v>1411</v>
      </c>
      <c r="P2420" t="s">
        <v>254</v>
      </c>
      <c r="R2420" t="s">
        <v>1414</v>
      </c>
      <c r="S2420" t="s">
        <v>1415</v>
      </c>
      <c r="T2420">
        <v>10000</v>
      </c>
    </row>
    <row r="2421" spans="1:23">
      <c r="A2421" t="s">
        <v>246</v>
      </c>
      <c r="B2421" t="s">
        <v>1989</v>
      </c>
      <c r="C2421" t="s">
        <v>57</v>
      </c>
      <c r="D2421" t="s">
        <v>58</v>
      </c>
      <c r="E2421">
        <v>12592777</v>
      </c>
      <c r="F2421">
        <v>45107</v>
      </c>
      <c r="G2421" t="s">
        <v>5602</v>
      </c>
      <c r="H2421" s="111">
        <v>45107</v>
      </c>
      <c r="I2421" t="s">
        <v>253</v>
      </c>
      <c r="K2421" t="s">
        <v>1418</v>
      </c>
      <c r="L2421" t="s">
        <v>1409</v>
      </c>
      <c r="N2421" t="s">
        <v>1432</v>
      </c>
      <c r="O2421" t="s">
        <v>1411</v>
      </c>
      <c r="P2421" t="s">
        <v>254</v>
      </c>
      <c r="Q2421" t="s">
        <v>1412</v>
      </c>
      <c r="R2421" t="s">
        <v>1412</v>
      </c>
      <c r="S2421" t="s">
        <v>1415</v>
      </c>
      <c r="T2421">
        <v>300000</v>
      </c>
      <c r="V2421">
        <v>94364.68</v>
      </c>
      <c r="W2421">
        <v>288668.87</v>
      </c>
    </row>
    <row r="2422" spans="1:23">
      <c r="A2422" t="s">
        <v>246</v>
      </c>
      <c r="B2422" t="s">
        <v>1989</v>
      </c>
      <c r="C2422" t="s">
        <v>57</v>
      </c>
      <c r="D2422" t="s">
        <v>58</v>
      </c>
      <c r="E2422">
        <v>12662462</v>
      </c>
      <c r="F2422">
        <v>45104</v>
      </c>
      <c r="G2422" t="s">
        <v>5556</v>
      </c>
      <c r="H2422" s="111">
        <v>45104</v>
      </c>
      <c r="I2422" t="s">
        <v>282</v>
      </c>
      <c r="K2422" t="s">
        <v>1418</v>
      </c>
      <c r="L2422" t="s">
        <v>1409</v>
      </c>
      <c r="N2422" t="s">
        <v>1432</v>
      </c>
      <c r="O2422" t="s">
        <v>1411</v>
      </c>
      <c r="P2422" t="s">
        <v>254</v>
      </c>
      <c r="Q2422" t="s">
        <v>1414</v>
      </c>
      <c r="R2422" t="s">
        <v>1414</v>
      </c>
      <c r="S2422" t="s">
        <v>1415</v>
      </c>
      <c r="T2422">
        <v>10000</v>
      </c>
    </row>
    <row r="2423" spans="1:23">
      <c r="A2423" t="s">
        <v>246</v>
      </c>
      <c r="B2423" t="s">
        <v>1989</v>
      </c>
      <c r="C2423" t="s">
        <v>1107</v>
      </c>
      <c r="D2423" t="s">
        <v>54</v>
      </c>
      <c r="E2423">
        <v>12276521</v>
      </c>
      <c r="F2423">
        <v>45009</v>
      </c>
      <c r="G2423" t="s">
        <v>4078</v>
      </c>
      <c r="H2423" s="111">
        <v>45009</v>
      </c>
      <c r="I2423" t="s">
        <v>282</v>
      </c>
      <c r="K2423" t="s">
        <v>1408</v>
      </c>
      <c r="L2423" t="s">
        <v>1438</v>
      </c>
      <c r="N2423" t="s">
        <v>1454</v>
      </c>
      <c r="O2423" t="s">
        <v>1411</v>
      </c>
      <c r="P2423" t="s">
        <v>252</v>
      </c>
      <c r="R2423" t="s">
        <v>1414</v>
      </c>
      <c r="S2423" t="s">
        <v>1412</v>
      </c>
      <c r="T2423">
        <v>80000</v>
      </c>
    </row>
    <row r="2424" spans="1:23">
      <c r="A2424" t="s">
        <v>246</v>
      </c>
      <c r="B2424" t="s">
        <v>1989</v>
      </c>
      <c r="C2424" t="s">
        <v>1107</v>
      </c>
      <c r="D2424" t="s">
        <v>54</v>
      </c>
      <c r="E2424">
        <v>12276521</v>
      </c>
      <c r="F2424">
        <v>45009</v>
      </c>
      <c r="G2424" t="s">
        <v>4078</v>
      </c>
      <c r="H2424" s="111">
        <v>45009</v>
      </c>
      <c r="I2424" t="s">
        <v>282</v>
      </c>
      <c r="K2424" t="s">
        <v>1408</v>
      </c>
      <c r="L2424" t="s">
        <v>1409</v>
      </c>
      <c r="N2424" t="s">
        <v>1454</v>
      </c>
      <c r="O2424" t="s">
        <v>1411</v>
      </c>
      <c r="P2424" t="s">
        <v>252</v>
      </c>
      <c r="R2424" t="s">
        <v>1414</v>
      </c>
      <c r="S2424" t="s">
        <v>1412</v>
      </c>
      <c r="T2424">
        <v>80000</v>
      </c>
    </row>
    <row r="2425" spans="1:23">
      <c r="A2425" t="s">
        <v>246</v>
      </c>
      <c r="B2425" t="s">
        <v>1989</v>
      </c>
      <c r="C2425" t="s">
        <v>343</v>
      </c>
      <c r="D2425" t="s">
        <v>54</v>
      </c>
      <c r="E2425">
        <v>12500558</v>
      </c>
      <c r="F2425">
        <v>45064</v>
      </c>
      <c r="G2425" t="s">
        <v>4938</v>
      </c>
      <c r="H2425" s="111">
        <v>45064</v>
      </c>
      <c r="I2425" t="s">
        <v>263</v>
      </c>
      <c r="K2425" t="s">
        <v>1408</v>
      </c>
      <c r="L2425" t="s">
        <v>1409</v>
      </c>
      <c r="N2425" t="s">
        <v>1473</v>
      </c>
      <c r="O2425" t="s">
        <v>1411</v>
      </c>
      <c r="P2425" t="s">
        <v>254</v>
      </c>
      <c r="S2425" t="s">
        <v>1414</v>
      </c>
      <c r="T2425">
        <v>10000</v>
      </c>
    </row>
    <row r="2426" spans="1:23">
      <c r="A2426" t="s">
        <v>246</v>
      </c>
      <c r="B2426" t="s">
        <v>1989</v>
      </c>
      <c r="C2426" t="s">
        <v>343</v>
      </c>
      <c r="D2426" t="s">
        <v>54</v>
      </c>
      <c r="E2426">
        <v>12601407</v>
      </c>
      <c r="F2426">
        <v>45089</v>
      </c>
      <c r="G2426" t="s">
        <v>5669</v>
      </c>
      <c r="H2426" s="111">
        <v>45089</v>
      </c>
      <c r="I2426" t="s">
        <v>253</v>
      </c>
      <c r="K2426" t="s">
        <v>1408</v>
      </c>
      <c r="L2426" t="s">
        <v>1409</v>
      </c>
      <c r="N2426" t="s">
        <v>4153</v>
      </c>
      <c r="O2426" t="s">
        <v>1411</v>
      </c>
      <c r="P2426" t="s">
        <v>254</v>
      </c>
      <c r="Q2426" t="s">
        <v>1412</v>
      </c>
      <c r="R2426" t="s">
        <v>1412</v>
      </c>
      <c r="S2426" t="s">
        <v>1415</v>
      </c>
      <c r="T2426">
        <v>10000</v>
      </c>
      <c r="V2426">
        <v>1162.3</v>
      </c>
      <c r="W2426">
        <v>1275</v>
      </c>
    </row>
    <row r="2427" spans="1:23">
      <c r="A2427" t="s">
        <v>246</v>
      </c>
      <c r="B2427" t="s">
        <v>1989</v>
      </c>
      <c r="C2427" t="s">
        <v>343</v>
      </c>
      <c r="D2427" t="s">
        <v>54</v>
      </c>
      <c r="E2427">
        <v>12669736</v>
      </c>
      <c r="F2427">
        <v>45105</v>
      </c>
      <c r="G2427" t="s">
        <v>5500</v>
      </c>
      <c r="H2427" s="111">
        <v>45105</v>
      </c>
      <c r="I2427" t="s">
        <v>282</v>
      </c>
      <c r="K2427" t="s">
        <v>1430</v>
      </c>
      <c r="L2427" t="s">
        <v>1409</v>
      </c>
      <c r="N2427" t="s">
        <v>1473</v>
      </c>
      <c r="O2427" t="s">
        <v>1411</v>
      </c>
      <c r="P2427" t="s">
        <v>254</v>
      </c>
      <c r="Q2427" t="s">
        <v>1414</v>
      </c>
      <c r="R2427" t="s">
        <v>1414</v>
      </c>
      <c r="S2427" t="s">
        <v>1415</v>
      </c>
      <c r="T2427">
        <v>10000</v>
      </c>
    </row>
    <row r="2428" spans="1:23">
      <c r="A2428" t="s">
        <v>246</v>
      </c>
      <c r="B2428" t="s">
        <v>1989</v>
      </c>
      <c r="C2428" t="s">
        <v>344</v>
      </c>
      <c r="D2428" t="s">
        <v>54</v>
      </c>
      <c r="E2428">
        <v>12353204</v>
      </c>
      <c r="F2428">
        <v>45027</v>
      </c>
      <c r="G2428" t="s">
        <v>4493</v>
      </c>
      <c r="H2428" s="111">
        <v>45027</v>
      </c>
      <c r="I2428" t="s">
        <v>282</v>
      </c>
      <c r="K2428" t="s">
        <v>1408</v>
      </c>
      <c r="L2428" t="s">
        <v>1409</v>
      </c>
      <c r="N2428" t="s">
        <v>1486</v>
      </c>
      <c r="O2428" t="s">
        <v>1411</v>
      </c>
      <c r="P2428" t="s">
        <v>254</v>
      </c>
      <c r="S2428" t="s">
        <v>1414</v>
      </c>
      <c r="T2428">
        <v>10000</v>
      </c>
    </row>
    <row r="2429" spans="1:23">
      <c r="A2429" t="s">
        <v>246</v>
      </c>
      <c r="B2429" t="s">
        <v>1989</v>
      </c>
      <c r="C2429" t="s">
        <v>1748</v>
      </c>
      <c r="D2429" t="s">
        <v>54</v>
      </c>
      <c r="E2429">
        <v>12296721</v>
      </c>
      <c r="F2429">
        <v>45014</v>
      </c>
      <c r="G2429" t="s">
        <v>4079</v>
      </c>
      <c r="H2429" s="111">
        <v>45014</v>
      </c>
      <c r="I2429" t="s">
        <v>253</v>
      </c>
      <c r="K2429" t="s">
        <v>1408</v>
      </c>
      <c r="L2429" t="s">
        <v>1409</v>
      </c>
      <c r="N2429" t="s">
        <v>1491</v>
      </c>
      <c r="O2429" t="s">
        <v>1411</v>
      </c>
      <c r="P2429" t="s">
        <v>254</v>
      </c>
      <c r="Q2429" t="s">
        <v>1412</v>
      </c>
      <c r="R2429" t="s">
        <v>1412</v>
      </c>
      <c r="S2429" t="s">
        <v>1412</v>
      </c>
      <c r="T2429">
        <v>100000</v>
      </c>
      <c r="V2429">
        <v>18205.11</v>
      </c>
      <c r="W2429">
        <v>28903</v>
      </c>
    </row>
    <row r="2430" spans="1:23">
      <c r="A2430" t="s">
        <v>246</v>
      </c>
      <c r="B2430" t="s">
        <v>1989</v>
      </c>
      <c r="C2430" t="s">
        <v>1053</v>
      </c>
      <c r="D2430" t="s">
        <v>54</v>
      </c>
      <c r="E2430">
        <v>6973871</v>
      </c>
      <c r="F2430">
        <v>44991</v>
      </c>
      <c r="G2430" t="s">
        <v>4080</v>
      </c>
      <c r="H2430" s="111">
        <v>44993</v>
      </c>
      <c r="I2430" t="s">
        <v>263</v>
      </c>
      <c r="K2430" t="s">
        <v>1418</v>
      </c>
      <c r="L2430" t="s">
        <v>1409</v>
      </c>
      <c r="N2430" t="s">
        <v>1444</v>
      </c>
      <c r="O2430" t="s">
        <v>1411</v>
      </c>
      <c r="P2430" t="s">
        <v>254</v>
      </c>
      <c r="R2430" t="s">
        <v>1414</v>
      </c>
      <c r="S2430" t="s">
        <v>1412</v>
      </c>
      <c r="T2430">
        <v>250000</v>
      </c>
    </row>
    <row r="2431" spans="1:23">
      <c r="A2431" t="s">
        <v>246</v>
      </c>
      <c r="B2431" t="s">
        <v>1989</v>
      </c>
      <c r="C2431" t="s">
        <v>1053</v>
      </c>
      <c r="D2431" t="s">
        <v>54</v>
      </c>
      <c r="E2431">
        <v>11974296</v>
      </c>
      <c r="F2431">
        <v>45005</v>
      </c>
      <c r="G2431" t="s">
        <v>4081</v>
      </c>
      <c r="H2431" s="111">
        <v>45005</v>
      </c>
      <c r="I2431" t="s">
        <v>253</v>
      </c>
      <c r="K2431" t="s">
        <v>1408</v>
      </c>
      <c r="L2431" t="s">
        <v>1409</v>
      </c>
      <c r="N2431" t="s">
        <v>1420</v>
      </c>
      <c r="O2431" t="s">
        <v>1411</v>
      </c>
      <c r="P2431" t="s">
        <v>254</v>
      </c>
      <c r="Q2431" t="s">
        <v>1412</v>
      </c>
      <c r="R2431" t="s">
        <v>1412</v>
      </c>
      <c r="S2431" t="s">
        <v>1412</v>
      </c>
      <c r="T2431">
        <v>300000</v>
      </c>
      <c r="V2431">
        <v>11652.09</v>
      </c>
      <c r="W2431">
        <v>14092</v>
      </c>
    </row>
    <row r="2432" spans="1:23">
      <c r="A2432" t="s">
        <v>246</v>
      </c>
      <c r="B2432" t="s">
        <v>1989</v>
      </c>
      <c r="C2432" t="s">
        <v>1053</v>
      </c>
      <c r="D2432" t="s">
        <v>54</v>
      </c>
      <c r="E2432">
        <v>11991989</v>
      </c>
      <c r="F2432">
        <v>44937</v>
      </c>
      <c r="G2432" t="s">
        <v>1994</v>
      </c>
      <c r="H2432" s="111">
        <v>44937</v>
      </c>
      <c r="I2432" t="s">
        <v>282</v>
      </c>
      <c r="K2432" t="s">
        <v>1408</v>
      </c>
      <c r="L2432" t="s">
        <v>1409</v>
      </c>
      <c r="N2432" t="s">
        <v>1420</v>
      </c>
      <c r="O2432" t="s">
        <v>1411</v>
      </c>
      <c r="P2432" t="s">
        <v>254</v>
      </c>
      <c r="Q2432" t="s">
        <v>1414</v>
      </c>
      <c r="R2432" t="s">
        <v>1414</v>
      </c>
      <c r="S2432" t="s">
        <v>1412</v>
      </c>
      <c r="T2432">
        <v>10000</v>
      </c>
    </row>
    <row r="2433" spans="1:23">
      <c r="A2433" t="s">
        <v>246</v>
      </c>
      <c r="B2433" t="s">
        <v>1989</v>
      </c>
      <c r="C2433" t="s">
        <v>1053</v>
      </c>
      <c r="D2433" t="s">
        <v>54</v>
      </c>
      <c r="E2433">
        <v>11995314</v>
      </c>
      <c r="F2433">
        <v>44938</v>
      </c>
      <c r="G2433" t="s">
        <v>1995</v>
      </c>
      <c r="H2433" s="111">
        <v>44938</v>
      </c>
      <c r="I2433" t="s">
        <v>282</v>
      </c>
      <c r="K2433" t="s">
        <v>1430</v>
      </c>
      <c r="L2433" t="s">
        <v>1409</v>
      </c>
      <c r="N2433" t="s">
        <v>1444</v>
      </c>
      <c r="O2433" t="s">
        <v>1411</v>
      </c>
      <c r="P2433" t="s">
        <v>254</v>
      </c>
      <c r="T2433">
        <v>10000</v>
      </c>
    </row>
    <row r="2434" spans="1:23">
      <c r="A2434" t="s">
        <v>246</v>
      </c>
      <c r="B2434" t="s">
        <v>1989</v>
      </c>
      <c r="C2434" t="s">
        <v>1053</v>
      </c>
      <c r="D2434" t="s">
        <v>54</v>
      </c>
      <c r="E2434">
        <v>12092221</v>
      </c>
      <c r="F2434">
        <v>44963</v>
      </c>
      <c r="G2434" t="s">
        <v>3108</v>
      </c>
      <c r="H2434" s="111">
        <v>44963</v>
      </c>
      <c r="I2434" t="s">
        <v>282</v>
      </c>
      <c r="K2434" t="s">
        <v>1408</v>
      </c>
      <c r="L2434" t="s">
        <v>1409</v>
      </c>
      <c r="N2434" t="s">
        <v>1420</v>
      </c>
      <c r="O2434" t="s">
        <v>1411</v>
      </c>
      <c r="P2434" t="s">
        <v>252</v>
      </c>
      <c r="R2434" t="s">
        <v>1414</v>
      </c>
      <c r="S2434" t="s">
        <v>1429</v>
      </c>
      <c r="T2434">
        <v>10000</v>
      </c>
    </row>
    <row r="2435" spans="1:23">
      <c r="A2435" t="s">
        <v>246</v>
      </c>
      <c r="B2435" t="s">
        <v>1989</v>
      </c>
      <c r="C2435" t="s">
        <v>1053</v>
      </c>
      <c r="D2435" t="s">
        <v>54</v>
      </c>
      <c r="E2435">
        <v>12106542</v>
      </c>
      <c r="F2435">
        <v>44965</v>
      </c>
      <c r="G2435" t="s">
        <v>3109</v>
      </c>
      <c r="H2435" s="111">
        <v>44965</v>
      </c>
      <c r="I2435" t="s">
        <v>253</v>
      </c>
      <c r="K2435" t="s">
        <v>1408</v>
      </c>
      <c r="L2435" t="s">
        <v>1409</v>
      </c>
      <c r="N2435" t="s">
        <v>1425</v>
      </c>
      <c r="O2435" t="s">
        <v>1411</v>
      </c>
      <c r="P2435" t="s">
        <v>254</v>
      </c>
      <c r="Q2435" t="s">
        <v>1412</v>
      </c>
      <c r="R2435" t="s">
        <v>1412</v>
      </c>
      <c r="S2435" t="s">
        <v>1412</v>
      </c>
      <c r="T2435">
        <v>10000</v>
      </c>
      <c r="V2435">
        <v>1114.18</v>
      </c>
      <c r="W2435">
        <v>4365.55</v>
      </c>
    </row>
    <row r="2436" spans="1:23">
      <c r="A2436" t="s">
        <v>246</v>
      </c>
      <c r="B2436" t="s">
        <v>1989</v>
      </c>
      <c r="C2436" t="s">
        <v>1053</v>
      </c>
      <c r="D2436" t="s">
        <v>54</v>
      </c>
      <c r="E2436">
        <v>12111872</v>
      </c>
      <c r="F2436">
        <v>45091</v>
      </c>
      <c r="G2436" t="s">
        <v>5634</v>
      </c>
      <c r="H2436" s="111">
        <v>45091</v>
      </c>
      <c r="I2436" t="s">
        <v>253</v>
      </c>
      <c r="K2436" t="s">
        <v>1418</v>
      </c>
      <c r="L2436" t="s">
        <v>1409</v>
      </c>
      <c r="N2436" t="s">
        <v>1420</v>
      </c>
      <c r="O2436" t="s">
        <v>1411</v>
      </c>
      <c r="P2436" t="s">
        <v>254</v>
      </c>
      <c r="Q2436" t="s">
        <v>1412</v>
      </c>
      <c r="R2436" t="s">
        <v>1412</v>
      </c>
      <c r="S2436" t="s">
        <v>1415</v>
      </c>
      <c r="T2436">
        <v>30000</v>
      </c>
      <c r="V2436">
        <v>3450.22</v>
      </c>
      <c r="W2436">
        <v>13987.18</v>
      </c>
    </row>
    <row r="2437" spans="1:23">
      <c r="A2437" t="s">
        <v>246</v>
      </c>
      <c r="B2437" t="s">
        <v>1989</v>
      </c>
      <c r="C2437" t="s">
        <v>1053</v>
      </c>
      <c r="D2437" t="s">
        <v>54</v>
      </c>
      <c r="E2437">
        <v>12119507</v>
      </c>
      <c r="F2437">
        <v>44974</v>
      </c>
      <c r="G2437" t="s">
        <v>3110</v>
      </c>
      <c r="H2437" s="111">
        <v>44974</v>
      </c>
      <c r="I2437" t="s">
        <v>253</v>
      </c>
      <c r="K2437" t="s">
        <v>1418</v>
      </c>
      <c r="L2437" t="s">
        <v>1409</v>
      </c>
      <c r="N2437" t="s">
        <v>1474</v>
      </c>
      <c r="O2437" t="s">
        <v>1411</v>
      </c>
      <c r="P2437" t="s">
        <v>254</v>
      </c>
      <c r="Q2437" t="s">
        <v>1412</v>
      </c>
      <c r="R2437" t="s">
        <v>1412</v>
      </c>
      <c r="S2437" t="s">
        <v>1412</v>
      </c>
      <c r="T2437">
        <v>30000</v>
      </c>
      <c r="V2437">
        <v>5102.9799999999996</v>
      </c>
      <c r="W2437">
        <v>10777.74</v>
      </c>
    </row>
    <row r="2438" spans="1:23">
      <c r="A2438" t="s">
        <v>246</v>
      </c>
      <c r="B2438" t="s">
        <v>1989</v>
      </c>
      <c r="C2438" t="s">
        <v>1053</v>
      </c>
      <c r="D2438" t="s">
        <v>54</v>
      </c>
      <c r="E2438">
        <v>12190395</v>
      </c>
      <c r="F2438">
        <v>44987</v>
      </c>
      <c r="G2438" t="s">
        <v>4082</v>
      </c>
      <c r="H2438" s="111">
        <v>44987</v>
      </c>
      <c r="I2438" t="s">
        <v>263</v>
      </c>
      <c r="K2438" t="s">
        <v>1430</v>
      </c>
      <c r="L2438" t="s">
        <v>1409</v>
      </c>
      <c r="N2438" t="s">
        <v>1410</v>
      </c>
      <c r="O2438" t="s">
        <v>1411</v>
      </c>
      <c r="P2438" t="s">
        <v>254</v>
      </c>
      <c r="S2438" t="s">
        <v>1414</v>
      </c>
      <c r="T2438">
        <v>80000</v>
      </c>
    </row>
    <row r="2439" spans="1:23">
      <c r="A2439" t="s">
        <v>246</v>
      </c>
      <c r="B2439" t="s">
        <v>1989</v>
      </c>
      <c r="C2439" t="s">
        <v>1053</v>
      </c>
      <c r="D2439" t="s">
        <v>54</v>
      </c>
      <c r="E2439">
        <v>12196864</v>
      </c>
      <c r="F2439">
        <v>44991</v>
      </c>
      <c r="G2439" t="s">
        <v>4083</v>
      </c>
      <c r="H2439" s="111">
        <v>44993</v>
      </c>
      <c r="I2439" t="s">
        <v>282</v>
      </c>
      <c r="K2439" t="s">
        <v>1408</v>
      </c>
      <c r="L2439" t="s">
        <v>1409</v>
      </c>
      <c r="N2439" t="s">
        <v>1420</v>
      </c>
      <c r="O2439" t="s">
        <v>1411</v>
      </c>
      <c r="P2439" t="s">
        <v>254</v>
      </c>
      <c r="Q2439" t="s">
        <v>1414</v>
      </c>
      <c r="R2439" t="s">
        <v>1414</v>
      </c>
      <c r="S2439" t="s">
        <v>1412</v>
      </c>
      <c r="T2439">
        <v>200000</v>
      </c>
    </row>
    <row r="2440" spans="1:23">
      <c r="A2440" t="s">
        <v>246</v>
      </c>
      <c r="B2440" t="s">
        <v>1989</v>
      </c>
      <c r="C2440" t="s">
        <v>1053</v>
      </c>
      <c r="D2440" t="s">
        <v>54</v>
      </c>
      <c r="E2440">
        <v>12223663</v>
      </c>
      <c r="F2440">
        <v>45001</v>
      </c>
      <c r="G2440" t="s">
        <v>4084</v>
      </c>
      <c r="H2440" s="111">
        <v>45001</v>
      </c>
      <c r="I2440" t="s">
        <v>282</v>
      </c>
      <c r="K2440" t="s">
        <v>1418</v>
      </c>
      <c r="L2440" t="s">
        <v>1409</v>
      </c>
      <c r="N2440" t="s">
        <v>1425</v>
      </c>
      <c r="O2440" t="s">
        <v>1411</v>
      </c>
      <c r="P2440" t="s">
        <v>254</v>
      </c>
      <c r="R2440" t="s">
        <v>1414</v>
      </c>
      <c r="S2440" t="s">
        <v>1412</v>
      </c>
      <c r="T2440">
        <v>300000</v>
      </c>
    </row>
    <row r="2441" spans="1:23">
      <c r="A2441" t="s">
        <v>246</v>
      </c>
      <c r="B2441" t="s">
        <v>1989</v>
      </c>
      <c r="C2441" t="s">
        <v>1053</v>
      </c>
      <c r="D2441" t="s">
        <v>54</v>
      </c>
      <c r="E2441">
        <v>12281012</v>
      </c>
      <c r="F2441">
        <v>45010</v>
      </c>
      <c r="G2441" t="s">
        <v>4086</v>
      </c>
      <c r="H2441" s="111">
        <v>45010</v>
      </c>
      <c r="I2441" t="s">
        <v>263</v>
      </c>
      <c r="K2441" t="s">
        <v>1408</v>
      </c>
      <c r="L2441" t="s">
        <v>1409</v>
      </c>
      <c r="N2441" t="s">
        <v>1420</v>
      </c>
      <c r="O2441" t="s">
        <v>1411</v>
      </c>
      <c r="P2441" t="s">
        <v>254</v>
      </c>
      <c r="Q2441" t="s">
        <v>1414</v>
      </c>
      <c r="R2441" t="s">
        <v>1414</v>
      </c>
      <c r="S2441" t="s">
        <v>1412</v>
      </c>
      <c r="T2441">
        <v>10000</v>
      </c>
    </row>
    <row r="2442" spans="1:23">
      <c r="A2442" t="s">
        <v>246</v>
      </c>
      <c r="B2442" t="s">
        <v>1989</v>
      </c>
      <c r="C2442" t="s">
        <v>1053</v>
      </c>
      <c r="D2442" t="s">
        <v>54</v>
      </c>
      <c r="E2442">
        <v>12379405</v>
      </c>
      <c r="F2442">
        <v>45035</v>
      </c>
      <c r="G2442" t="s">
        <v>4494</v>
      </c>
      <c r="H2442" s="111">
        <v>45035</v>
      </c>
      <c r="I2442" t="s">
        <v>253</v>
      </c>
      <c r="K2442" t="s">
        <v>1408</v>
      </c>
      <c r="L2442" t="s">
        <v>1409</v>
      </c>
      <c r="N2442" t="s">
        <v>1420</v>
      </c>
      <c r="O2442" t="s">
        <v>1411</v>
      </c>
      <c r="P2442" t="s">
        <v>254</v>
      </c>
      <c r="Q2442" t="s">
        <v>1412</v>
      </c>
      <c r="R2442" t="s">
        <v>1412</v>
      </c>
      <c r="S2442" t="s">
        <v>1412</v>
      </c>
      <c r="T2442">
        <v>60000</v>
      </c>
      <c r="V2442">
        <v>4283.74</v>
      </c>
      <c r="W2442">
        <v>11068.35</v>
      </c>
    </row>
    <row r="2443" spans="1:23">
      <c r="A2443" t="s">
        <v>246</v>
      </c>
      <c r="B2443" t="s">
        <v>1989</v>
      </c>
      <c r="C2443" t="s">
        <v>1053</v>
      </c>
      <c r="D2443" t="s">
        <v>54</v>
      </c>
      <c r="E2443">
        <v>12409729</v>
      </c>
      <c r="F2443">
        <v>45044</v>
      </c>
      <c r="G2443" t="s">
        <v>4495</v>
      </c>
      <c r="H2443" s="111">
        <v>45044</v>
      </c>
      <c r="I2443" t="s">
        <v>253</v>
      </c>
      <c r="K2443" t="s">
        <v>1408</v>
      </c>
      <c r="L2443" t="s">
        <v>1409</v>
      </c>
      <c r="N2443" t="s">
        <v>1444</v>
      </c>
      <c r="O2443" t="s">
        <v>1411</v>
      </c>
      <c r="P2443" t="s">
        <v>252</v>
      </c>
      <c r="Q2443" t="s">
        <v>1412</v>
      </c>
      <c r="R2443" t="s">
        <v>1412</v>
      </c>
      <c r="S2443" t="s">
        <v>1412</v>
      </c>
      <c r="T2443">
        <v>10000</v>
      </c>
      <c r="V2443">
        <v>4282.6099999999997</v>
      </c>
      <c r="W2443">
        <v>15784.95</v>
      </c>
    </row>
    <row r="2444" spans="1:23">
      <c r="A2444" t="s">
        <v>246</v>
      </c>
      <c r="B2444" t="s">
        <v>1989</v>
      </c>
      <c r="C2444" t="s">
        <v>1053</v>
      </c>
      <c r="D2444" t="s">
        <v>54</v>
      </c>
      <c r="E2444">
        <v>12549633</v>
      </c>
      <c r="F2444">
        <v>45083</v>
      </c>
      <c r="G2444" t="s">
        <v>5591</v>
      </c>
      <c r="H2444" s="111">
        <v>45083</v>
      </c>
      <c r="I2444" t="s">
        <v>253</v>
      </c>
      <c r="K2444" t="s">
        <v>1430</v>
      </c>
      <c r="L2444" t="s">
        <v>1409</v>
      </c>
      <c r="N2444" t="s">
        <v>1420</v>
      </c>
      <c r="O2444" t="s">
        <v>1411</v>
      </c>
      <c r="P2444" t="s">
        <v>254</v>
      </c>
      <c r="Q2444" t="s">
        <v>1412</v>
      </c>
      <c r="R2444" t="s">
        <v>1412</v>
      </c>
      <c r="S2444" t="s">
        <v>1415</v>
      </c>
      <c r="T2444">
        <v>10000</v>
      </c>
      <c r="V2444">
        <v>1561.63</v>
      </c>
      <c r="W2444">
        <v>9143.35</v>
      </c>
    </row>
    <row r="2445" spans="1:23">
      <c r="A2445" t="s">
        <v>246</v>
      </c>
      <c r="B2445" t="s">
        <v>666</v>
      </c>
      <c r="C2445" t="s">
        <v>57</v>
      </c>
      <c r="D2445" t="s">
        <v>58</v>
      </c>
      <c r="E2445">
        <v>157680</v>
      </c>
      <c r="F2445">
        <v>44907</v>
      </c>
      <c r="G2445" t="s">
        <v>1022</v>
      </c>
      <c r="H2445" s="111">
        <v>44915</v>
      </c>
      <c r="I2445" t="s">
        <v>253</v>
      </c>
      <c r="K2445" t="s">
        <v>1408</v>
      </c>
      <c r="L2445" t="s">
        <v>1409</v>
      </c>
      <c r="N2445" t="s">
        <v>1444</v>
      </c>
      <c r="O2445" t="s">
        <v>1411</v>
      </c>
      <c r="P2445" t="s">
        <v>254</v>
      </c>
      <c r="Q2445" t="s">
        <v>1412</v>
      </c>
      <c r="R2445" t="s">
        <v>1412</v>
      </c>
      <c r="S2445" t="s">
        <v>1412</v>
      </c>
      <c r="T2445">
        <v>15000</v>
      </c>
      <c r="V2445">
        <v>0</v>
      </c>
      <c r="W2445">
        <v>1838.97</v>
      </c>
    </row>
    <row r="2446" spans="1:23">
      <c r="A2446" t="s">
        <v>246</v>
      </c>
      <c r="B2446" t="s">
        <v>666</v>
      </c>
      <c r="C2446" t="s">
        <v>57</v>
      </c>
      <c r="D2446" t="s">
        <v>58</v>
      </c>
      <c r="E2446">
        <v>5465991</v>
      </c>
      <c r="F2446">
        <v>44904</v>
      </c>
      <c r="G2446" t="s">
        <v>1321</v>
      </c>
      <c r="H2446" s="111">
        <v>44915</v>
      </c>
      <c r="I2446" t="s">
        <v>253</v>
      </c>
      <c r="K2446" t="s">
        <v>1418</v>
      </c>
      <c r="L2446" t="s">
        <v>1409</v>
      </c>
      <c r="N2446" t="s">
        <v>1425</v>
      </c>
      <c r="O2446" t="s">
        <v>1411</v>
      </c>
      <c r="P2446" t="s">
        <v>254</v>
      </c>
      <c r="Q2446" t="s">
        <v>1412</v>
      </c>
      <c r="R2446" t="s">
        <v>1412</v>
      </c>
      <c r="S2446" t="s">
        <v>1412</v>
      </c>
      <c r="T2446">
        <v>25000</v>
      </c>
      <c r="V2446">
        <v>0</v>
      </c>
      <c r="W2446">
        <v>31582.92</v>
      </c>
    </row>
    <row r="2447" spans="1:23">
      <c r="A2447" t="s">
        <v>246</v>
      </c>
      <c r="B2447" t="s">
        <v>666</v>
      </c>
      <c r="C2447" t="s">
        <v>57</v>
      </c>
      <c r="D2447" t="s">
        <v>58</v>
      </c>
      <c r="E2447">
        <v>11754250</v>
      </c>
      <c r="F2447">
        <v>44875</v>
      </c>
      <c r="G2447" t="s">
        <v>667</v>
      </c>
      <c r="H2447" s="111">
        <v>44889</v>
      </c>
      <c r="I2447" t="s">
        <v>253</v>
      </c>
      <c r="K2447" t="s">
        <v>1408</v>
      </c>
      <c r="L2447" t="s">
        <v>1409</v>
      </c>
      <c r="N2447" t="s">
        <v>1413</v>
      </c>
      <c r="O2447" t="s">
        <v>1411</v>
      </c>
      <c r="P2447" t="s">
        <v>254</v>
      </c>
      <c r="Q2447" t="s">
        <v>1412</v>
      </c>
      <c r="R2447" t="s">
        <v>1412</v>
      </c>
      <c r="S2447" t="s">
        <v>1412</v>
      </c>
      <c r="T2447">
        <v>15000</v>
      </c>
      <c r="V2447">
        <v>14254.45</v>
      </c>
      <c r="W2447">
        <v>18318.5</v>
      </c>
    </row>
    <row r="2448" spans="1:23">
      <c r="A2448" t="s">
        <v>246</v>
      </c>
      <c r="B2448" t="s">
        <v>666</v>
      </c>
      <c r="C2448" t="s">
        <v>57</v>
      </c>
      <c r="D2448" t="s">
        <v>58</v>
      </c>
      <c r="E2448">
        <v>11771593</v>
      </c>
      <c r="F2448">
        <v>44887</v>
      </c>
      <c r="G2448" t="s">
        <v>669</v>
      </c>
      <c r="H2448" s="111">
        <v>44893</v>
      </c>
      <c r="I2448" t="s">
        <v>253</v>
      </c>
      <c r="K2448" t="s">
        <v>1408</v>
      </c>
      <c r="L2448" t="s">
        <v>1409</v>
      </c>
      <c r="N2448" t="s">
        <v>1447</v>
      </c>
      <c r="O2448" t="s">
        <v>1411</v>
      </c>
      <c r="P2448" t="s">
        <v>254</v>
      </c>
      <c r="Q2448" t="s">
        <v>1412</v>
      </c>
      <c r="R2448" t="s">
        <v>1412</v>
      </c>
      <c r="S2448" t="s">
        <v>1412</v>
      </c>
      <c r="T2448">
        <v>15000</v>
      </c>
      <c r="V2448">
        <v>11714.39</v>
      </c>
      <c r="W2448">
        <v>24918.400000000001</v>
      </c>
    </row>
    <row r="2449" spans="1:23">
      <c r="A2449" t="s">
        <v>246</v>
      </c>
      <c r="B2449" t="s">
        <v>666</v>
      </c>
      <c r="C2449" t="s">
        <v>57</v>
      </c>
      <c r="D2449" t="s">
        <v>58</v>
      </c>
      <c r="E2449">
        <v>11772130</v>
      </c>
      <c r="F2449">
        <v>44881</v>
      </c>
      <c r="G2449" t="s">
        <v>670</v>
      </c>
      <c r="H2449" s="111">
        <v>44882</v>
      </c>
      <c r="I2449" t="s">
        <v>282</v>
      </c>
      <c r="K2449" t="s">
        <v>1418</v>
      </c>
      <c r="L2449" t="s">
        <v>1409</v>
      </c>
      <c r="N2449" t="s">
        <v>1447</v>
      </c>
      <c r="O2449" t="s">
        <v>1411</v>
      </c>
      <c r="P2449" t="s">
        <v>254</v>
      </c>
      <c r="S2449" t="s">
        <v>1414</v>
      </c>
      <c r="T2449">
        <v>15000</v>
      </c>
    </row>
    <row r="2450" spans="1:23">
      <c r="A2450" t="s">
        <v>246</v>
      </c>
      <c r="B2450" t="s">
        <v>666</v>
      </c>
      <c r="C2450" t="s">
        <v>57</v>
      </c>
      <c r="D2450" t="s">
        <v>58</v>
      </c>
      <c r="E2450">
        <v>11822999</v>
      </c>
      <c r="F2450">
        <v>44893</v>
      </c>
      <c r="G2450" t="s">
        <v>673</v>
      </c>
      <c r="H2450" s="111">
        <v>44894</v>
      </c>
      <c r="I2450" t="s">
        <v>263</v>
      </c>
      <c r="K2450" t="s">
        <v>1408</v>
      </c>
      <c r="L2450" t="s">
        <v>1409</v>
      </c>
      <c r="N2450" t="s">
        <v>1458</v>
      </c>
      <c r="O2450" t="s">
        <v>1411</v>
      </c>
      <c r="P2450" t="s">
        <v>254</v>
      </c>
      <c r="S2450" t="s">
        <v>1414</v>
      </c>
      <c r="T2450">
        <v>30000</v>
      </c>
    </row>
    <row r="2451" spans="1:23">
      <c r="A2451" t="s">
        <v>246</v>
      </c>
      <c r="B2451" t="s">
        <v>666</v>
      </c>
      <c r="C2451" t="s">
        <v>57</v>
      </c>
      <c r="D2451" t="s">
        <v>58</v>
      </c>
      <c r="E2451">
        <v>11860968</v>
      </c>
      <c r="F2451">
        <v>44901</v>
      </c>
      <c r="G2451" t="s">
        <v>1024</v>
      </c>
      <c r="H2451" s="111">
        <v>44903</v>
      </c>
      <c r="I2451" t="s">
        <v>253</v>
      </c>
      <c r="K2451" t="s">
        <v>1408</v>
      </c>
      <c r="L2451" t="s">
        <v>1409</v>
      </c>
      <c r="N2451" t="s">
        <v>1437</v>
      </c>
      <c r="O2451" t="s">
        <v>1411</v>
      </c>
      <c r="P2451" t="s">
        <v>252</v>
      </c>
      <c r="Q2451" t="s">
        <v>1412</v>
      </c>
      <c r="R2451" t="s">
        <v>1412</v>
      </c>
      <c r="S2451" t="s">
        <v>1412</v>
      </c>
      <c r="T2451">
        <v>20000</v>
      </c>
      <c r="V2451">
        <v>1852.75</v>
      </c>
      <c r="W2451">
        <v>2685</v>
      </c>
    </row>
    <row r="2452" spans="1:23">
      <c r="A2452" t="s">
        <v>246</v>
      </c>
      <c r="B2452" t="s">
        <v>666</v>
      </c>
      <c r="C2452" t="s">
        <v>57</v>
      </c>
      <c r="D2452" t="s">
        <v>58</v>
      </c>
      <c r="E2452">
        <v>11882068</v>
      </c>
      <c r="F2452">
        <v>44908</v>
      </c>
      <c r="G2452" t="s">
        <v>1025</v>
      </c>
      <c r="H2452" s="111">
        <v>44915</v>
      </c>
      <c r="I2452" t="s">
        <v>253</v>
      </c>
      <c r="K2452" t="s">
        <v>1408</v>
      </c>
      <c r="L2452" t="s">
        <v>1409</v>
      </c>
      <c r="N2452" t="s">
        <v>1433</v>
      </c>
      <c r="O2452" t="s">
        <v>1411</v>
      </c>
      <c r="P2452" t="s">
        <v>252</v>
      </c>
      <c r="Q2452" t="s">
        <v>1412</v>
      </c>
      <c r="R2452" t="s">
        <v>1412</v>
      </c>
      <c r="S2452" t="s">
        <v>1412</v>
      </c>
      <c r="T2452">
        <v>15000</v>
      </c>
      <c r="V2452">
        <v>856.28</v>
      </c>
      <c r="W2452">
        <v>1398.56</v>
      </c>
    </row>
    <row r="2453" spans="1:23">
      <c r="A2453" t="s">
        <v>246</v>
      </c>
      <c r="B2453" t="s">
        <v>666</v>
      </c>
      <c r="C2453" t="s">
        <v>57</v>
      </c>
      <c r="D2453" t="s">
        <v>58</v>
      </c>
      <c r="E2453">
        <v>11889241</v>
      </c>
      <c r="F2453">
        <v>44909</v>
      </c>
      <c r="G2453" t="s">
        <v>1026</v>
      </c>
      <c r="H2453" s="111">
        <v>44915</v>
      </c>
      <c r="I2453" t="s">
        <v>253</v>
      </c>
      <c r="K2453" t="s">
        <v>1408</v>
      </c>
      <c r="L2453" t="s">
        <v>1409</v>
      </c>
      <c r="N2453" t="s">
        <v>1425</v>
      </c>
      <c r="O2453" t="s">
        <v>1411</v>
      </c>
      <c r="P2453" t="s">
        <v>252</v>
      </c>
      <c r="Q2453" t="s">
        <v>1429</v>
      </c>
      <c r="R2453" t="s">
        <v>1429</v>
      </c>
      <c r="S2453" t="s">
        <v>1412</v>
      </c>
      <c r="T2453">
        <v>25000</v>
      </c>
      <c r="V2453">
        <v>0</v>
      </c>
      <c r="W2453">
        <v>128.01</v>
      </c>
    </row>
    <row r="2454" spans="1:23">
      <c r="A2454" t="s">
        <v>246</v>
      </c>
      <c r="B2454" t="s">
        <v>666</v>
      </c>
      <c r="C2454" t="s">
        <v>57</v>
      </c>
      <c r="D2454" t="s">
        <v>58</v>
      </c>
      <c r="E2454">
        <v>11918031</v>
      </c>
      <c r="F2454">
        <v>44916</v>
      </c>
      <c r="G2454" t="s">
        <v>1328</v>
      </c>
      <c r="H2454" s="111">
        <v>44917</v>
      </c>
      <c r="I2454" t="s">
        <v>253</v>
      </c>
      <c r="K2454" t="s">
        <v>1418</v>
      </c>
      <c r="L2454" t="s">
        <v>1409</v>
      </c>
      <c r="N2454" t="s">
        <v>1455</v>
      </c>
      <c r="O2454" t="s">
        <v>1411</v>
      </c>
      <c r="P2454" t="s">
        <v>254</v>
      </c>
      <c r="Q2454" t="s">
        <v>1412</v>
      </c>
      <c r="R2454" t="s">
        <v>1412</v>
      </c>
      <c r="S2454" t="s">
        <v>1415</v>
      </c>
      <c r="T2454">
        <v>50000</v>
      </c>
      <c r="V2454">
        <v>39239.85</v>
      </c>
      <c r="W2454">
        <v>57575</v>
      </c>
    </row>
    <row r="2455" spans="1:23">
      <c r="A2455" t="s">
        <v>246</v>
      </c>
      <c r="B2455" t="s">
        <v>666</v>
      </c>
      <c r="C2455" t="s">
        <v>57</v>
      </c>
      <c r="D2455" t="s">
        <v>58</v>
      </c>
      <c r="E2455">
        <v>11937356</v>
      </c>
      <c r="F2455">
        <v>44922</v>
      </c>
      <c r="G2455" t="s">
        <v>1329</v>
      </c>
      <c r="H2455" s="111">
        <v>44922</v>
      </c>
      <c r="I2455" t="s">
        <v>263</v>
      </c>
      <c r="K2455" t="s">
        <v>1408</v>
      </c>
      <c r="L2455" t="s">
        <v>1409</v>
      </c>
      <c r="N2455" t="s">
        <v>1420</v>
      </c>
      <c r="O2455" t="s">
        <v>1411</v>
      </c>
      <c r="P2455" t="s">
        <v>254</v>
      </c>
      <c r="S2455" t="s">
        <v>1414</v>
      </c>
      <c r="T2455">
        <v>30000</v>
      </c>
    </row>
    <row r="2456" spans="1:23">
      <c r="A2456" t="s">
        <v>246</v>
      </c>
      <c r="B2456" t="s">
        <v>666</v>
      </c>
      <c r="C2456" t="s">
        <v>57</v>
      </c>
      <c r="D2456" t="s">
        <v>58</v>
      </c>
      <c r="E2456">
        <v>11944087</v>
      </c>
      <c r="F2456">
        <v>44923</v>
      </c>
      <c r="G2456" t="s">
        <v>1331</v>
      </c>
      <c r="H2456" s="111">
        <v>44924</v>
      </c>
      <c r="I2456" t="s">
        <v>253</v>
      </c>
      <c r="K2456" t="s">
        <v>1408</v>
      </c>
      <c r="L2456" t="s">
        <v>1409</v>
      </c>
      <c r="N2456" t="s">
        <v>1425</v>
      </c>
      <c r="O2456" t="s">
        <v>1411</v>
      </c>
      <c r="P2456" t="s">
        <v>252</v>
      </c>
      <c r="Q2456" t="s">
        <v>1412</v>
      </c>
      <c r="R2456" t="s">
        <v>1412</v>
      </c>
      <c r="S2456" t="s">
        <v>1412</v>
      </c>
      <c r="T2456">
        <v>10000</v>
      </c>
      <c r="V2456">
        <v>62.98</v>
      </c>
      <c r="W2456">
        <v>198</v>
      </c>
    </row>
    <row r="2457" spans="1:23">
      <c r="A2457" t="s">
        <v>246</v>
      </c>
      <c r="B2457" t="s">
        <v>666</v>
      </c>
      <c r="C2457" t="s">
        <v>57</v>
      </c>
      <c r="D2457" t="s">
        <v>58</v>
      </c>
      <c r="E2457">
        <v>11960827</v>
      </c>
      <c r="F2457">
        <v>44936</v>
      </c>
      <c r="G2457" t="s">
        <v>1568</v>
      </c>
      <c r="H2457" s="111">
        <v>44939</v>
      </c>
      <c r="I2457" t="s">
        <v>263</v>
      </c>
      <c r="K2457" t="s">
        <v>1408</v>
      </c>
      <c r="L2457" t="s">
        <v>1409</v>
      </c>
      <c r="N2457" t="s">
        <v>1425</v>
      </c>
      <c r="O2457" t="s">
        <v>1411</v>
      </c>
      <c r="P2457" t="s">
        <v>254</v>
      </c>
      <c r="T2457">
        <v>30000</v>
      </c>
    </row>
    <row r="2458" spans="1:23">
      <c r="A2458" t="s">
        <v>246</v>
      </c>
      <c r="B2458" t="s">
        <v>666</v>
      </c>
      <c r="C2458" t="s">
        <v>57</v>
      </c>
      <c r="D2458" t="s">
        <v>58</v>
      </c>
      <c r="E2458">
        <v>11969077</v>
      </c>
      <c r="F2458">
        <v>44930</v>
      </c>
      <c r="G2458" t="s">
        <v>1571</v>
      </c>
      <c r="H2458" s="111">
        <v>44930</v>
      </c>
      <c r="I2458" t="s">
        <v>282</v>
      </c>
      <c r="K2458" t="s">
        <v>1408</v>
      </c>
      <c r="L2458" t="s">
        <v>1409</v>
      </c>
      <c r="N2458" t="s">
        <v>1437</v>
      </c>
      <c r="O2458" t="s">
        <v>1411</v>
      </c>
      <c r="P2458" t="s">
        <v>252</v>
      </c>
      <c r="R2458" t="s">
        <v>1414</v>
      </c>
      <c r="S2458" t="s">
        <v>1414</v>
      </c>
      <c r="T2458">
        <v>10000</v>
      </c>
    </row>
    <row r="2459" spans="1:23">
      <c r="A2459" t="s">
        <v>246</v>
      </c>
      <c r="B2459" t="s">
        <v>666</v>
      </c>
      <c r="C2459" t="s">
        <v>57</v>
      </c>
      <c r="D2459" t="s">
        <v>58</v>
      </c>
      <c r="E2459">
        <v>11973861</v>
      </c>
      <c r="F2459">
        <v>44931</v>
      </c>
      <c r="G2459" t="s">
        <v>1572</v>
      </c>
      <c r="H2459" s="111">
        <v>44931</v>
      </c>
      <c r="I2459" t="s">
        <v>253</v>
      </c>
      <c r="K2459" t="s">
        <v>1408</v>
      </c>
      <c r="L2459" t="s">
        <v>1409</v>
      </c>
      <c r="N2459" t="s">
        <v>1431</v>
      </c>
      <c r="O2459" t="s">
        <v>1411</v>
      </c>
      <c r="P2459" t="s">
        <v>252</v>
      </c>
      <c r="Q2459" t="s">
        <v>1412</v>
      </c>
      <c r="R2459" t="s">
        <v>1412</v>
      </c>
      <c r="S2459" t="s">
        <v>1412</v>
      </c>
      <c r="T2459">
        <v>10000</v>
      </c>
      <c r="V2459">
        <v>2207.8000000000002</v>
      </c>
      <c r="W2459">
        <v>7446.89</v>
      </c>
    </row>
    <row r="2460" spans="1:23">
      <c r="A2460" t="s">
        <v>246</v>
      </c>
      <c r="B2460" t="s">
        <v>666</v>
      </c>
      <c r="C2460" t="s">
        <v>57</v>
      </c>
      <c r="D2460" t="s">
        <v>58</v>
      </c>
      <c r="E2460">
        <v>11996472</v>
      </c>
      <c r="F2460">
        <v>44938</v>
      </c>
      <c r="G2460" t="s">
        <v>1575</v>
      </c>
      <c r="H2460" s="111">
        <v>44942</v>
      </c>
      <c r="I2460" t="s">
        <v>253</v>
      </c>
      <c r="K2460" t="s">
        <v>1430</v>
      </c>
      <c r="L2460" t="s">
        <v>1409</v>
      </c>
      <c r="N2460" t="s">
        <v>1431</v>
      </c>
      <c r="O2460" t="s">
        <v>1411</v>
      </c>
      <c r="P2460" t="s">
        <v>254</v>
      </c>
      <c r="Q2460" t="s">
        <v>1412</v>
      </c>
      <c r="R2460" t="s">
        <v>1412</v>
      </c>
      <c r="S2460" t="s">
        <v>1412</v>
      </c>
      <c r="T2460">
        <v>10000</v>
      </c>
      <c r="V2460">
        <v>3498.42</v>
      </c>
      <c r="W2460">
        <v>5342.66</v>
      </c>
    </row>
    <row r="2461" spans="1:23">
      <c r="A2461" t="s">
        <v>246</v>
      </c>
      <c r="B2461" t="s">
        <v>666</v>
      </c>
      <c r="C2461" t="s">
        <v>57</v>
      </c>
      <c r="D2461" t="s">
        <v>58</v>
      </c>
      <c r="E2461">
        <v>12001398</v>
      </c>
      <c r="F2461">
        <v>44939</v>
      </c>
      <c r="G2461" t="s">
        <v>1576</v>
      </c>
      <c r="H2461" s="111">
        <v>44942</v>
      </c>
      <c r="I2461" t="s">
        <v>253</v>
      </c>
      <c r="K2461" t="s">
        <v>1430</v>
      </c>
      <c r="L2461" t="s">
        <v>1409</v>
      </c>
      <c r="N2461" t="s">
        <v>1433</v>
      </c>
      <c r="O2461" t="s">
        <v>1411</v>
      </c>
      <c r="P2461" t="s">
        <v>254</v>
      </c>
      <c r="Q2461" t="s">
        <v>1412</v>
      </c>
      <c r="R2461" t="s">
        <v>1412</v>
      </c>
      <c r="S2461" t="s">
        <v>1412</v>
      </c>
      <c r="T2461">
        <v>10000</v>
      </c>
      <c r="V2461">
        <v>19108</v>
      </c>
      <c r="W2461">
        <v>38379.31</v>
      </c>
    </row>
    <row r="2462" spans="1:23">
      <c r="A2462" t="s">
        <v>246</v>
      </c>
      <c r="B2462" t="s">
        <v>666</v>
      </c>
      <c r="C2462" t="s">
        <v>57</v>
      </c>
      <c r="D2462" t="s">
        <v>58</v>
      </c>
      <c r="E2462">
        <v>12021973</v>
      </c>
      <c r="F2462">
        <v>44949</v>
      </c>
      <c r="G2462" t="s">
        <v>1577</v>
      </c>
      <c r="H2462" s="111">
        <v>44950</v>
      </c>
      <c r="I2462" t="s">
        <v>282</v>
      </c>
      <c r="K2462" t="s">
        <v>1408</v>
      </c>
      <c r="L2462" t="s">
        <v>1409</v>
      </c>
      <c r="N2462" t="s">
        <v>1506</v>
      </c>
      <c r="O2462" t="s">
        <v>1411</v>
      </c>
      <c r="P2462" t="s">
        <v>252</v>
      </c>
      <c r="Q2462" t="s">
        <v>1414</v>
      </c>
      <c r="R2462" t="s">
        <v>1414</v>
      </c>
      <c r="S2462" t="s">
        <v>1429</v>
      </c>
      <c r="T2462">
        <v>30000</v>
      </c>
    </row>
    <row r="2463" spans="1:23">
      <c r="A2463" t="s">
        <v>246</v>
      </c>
      <c r="B2463" t="s">
        <v>666</v>
      </c>
      <c r="C2463" t="s">
        <v>57</v>
      </c>
      <c r="D2463" t="s">
        <v>58</v>
      </c>
      <c r="E2463">
        <v>12034361</v>
      </c>
      <c r="F2463">
        <v>44949</v>
      </c>
      <c r="G2463" t="s">
        <v>1578</v>
      </c>
      <c r="H2463" s="111">
        <v>44950</v>
      </c>
      <c r="I2463" t="s">
        <v>253</v>
      </c>
      <c r="K2463" t="s">
        <v>1408</v>
      </c>
      <c r="L2463" t="s">
        <v>1409</v>
      </c>
      <c r="N2463" t="s">
        <v>1439</v>
      </c>
      <c r="O2463" t="s">
        <v>1411</v>
      </c>
      <c r="P2463" t="s">
        <v>254</v>
      </c>
      <c r="Q2463" t="s">
        <v>1412</v>
      </c>
      <c r="R2463" t="s">
        <v>1412</v>
      </c>
      <c r="S2463" t="s">
        <v>1412</v>
      </c>
      <c r="T2463">
        <v>10000</v>
      </c>
      <c r="V2463">
        <v>4713.87</v>
      </c>
      <c r="W2463">
        <v>6924</v>
      </c>
    </row>
    <row r="2464" spans="1:23">
      <c r="A2464" t="s">
        <v>246</v>
      </c>
      <c r="B2464" t="s">
        <v>666</v>
      </c>
      <c r="C2464" t="s">
        <v>343</v>
      </c>
      <c r="D2464" t="s">
        <v>54</v>
      </c>
      <c r="E2464">
        <v>11887813</v>
      </c>
      <c r="F2464">
        <v>44909</v>
      </c>
      <c r="G2464" t="s">
        <v>1332</v>
      </c>
      <c r="H2464" s="111">
        <v>44915</v>
      </c>
      <c r="I2464" t="s">
        <v>282</v>
      </c>
      <c r="K2464" t="s">
        <v>1430</v>
      </c>
      <c r="L2464" t="s">
        <v>1409</v>
      </c>
      <c r="N2464" t="s">
        <v>1421</v>
      </c>
      <c r="O2464" t="s">
        <v>1411</v>
      </c>
      <c r="P2464" t="s">
        <v>254</v>
      </c>
      <c r="S2464" t="s">
        <v>1414</v>
      </c>
      <c r="T2464">
        <v>15000</v>
      </c>
    </row>
    <row r="2465" spans="1:23">
      <c r="A2465" t="s">
        <v>246</v>
      </c>
      <c r="B2465" t="s">
        <v>666</v>
      </c>
      <c r="C2465" t="s">
        <v>344</v>
      </c>
      <c r="D2465" t="s">
        <v>54</v>
      </c>
      <c r="E2465">
        <v>11877254</v>
      </c>
      <c r="F2465">
        <v>44907</v>
      </c>
      <c r="G2465" t="s">
        <v>1027</v>
      </c>
      <c r="H2465" s="111">
        <v>44915</v>
      </c>
      <c r="I2465" t="s">
        <v>282</v>
      </c>
      <c r="K2465" t="s">
        <v>1418</v>
      </c>
      <c r="L2465" t="s">
        <v>1409</v>
      </c>
      <c r="N2465" t="s">
        <v>1433</v>
      </c>
      <c r="O2465" t="s">
        <v>1411</v>
      </c>
      <c r="P2465" t="s">
        <v>254</v>
      </c>
      <c r="S2465" t="s">
        <v>1414</v>
      </c>
      <c r="T2465">
        <v>30000</v>
      </c>
    </row>
    <row r="2466" spans="1:23">
      <c r="A2466" t="s">
        <v>246</v>
      </c>
      <c r="B2466" t="s">
        <v>666</v>
      </c>
      <c r="C2466" t="s">
        <v>344</v>
      </c>
      <c r="D2466" t="s">
        <v>54</v>
      </c>
      <c r="E2466">
        <v>11951158</v>
      </c>
      <c r="F2466">
        <v>44924</v>
      </c>
      <c r="G2466" t="s">
        <v>1334</v>
      </c>
      <c r="H2466" s="111">
        <v>44924</v>
      </c>
      <c r="I2466" t="s">
        <v>282</v>
      </c>
      <c r="K2466" t="s">
        <v>1418</v>
      </c>
      <c r="L2466" t="s">
        <v>1409</v>
      </c>
      <c r="N2466" t="s">
        <v>1445</v>
      </c>
      <c r="O2466" t="s">
        <v>1411</v>
      </c>
      <c r="P2466" t="s">
        <v>254</v>
      </c>
      <c r="S2466" t="s">
        <v>1414</v>
      </c>
      <c r="T2466">
        <v>30000</v>
      </c>
    </row>
    <row r="2467" spans="1:23">
      <c r="A2467" t="s">
        <v>246</v>
      </c>
      <c r="B2467" t="s">
        <v>666</v>
      </c>
      <c r="C2467" t="s">
        <v>344</v>
      </c>
      <c r="D2467" t="s">
        <v>54</v>
      </c>
      <c r="E2467">
        <v>12002022</v>
      </c>
      <c r="F2467">
        <v>44939</v>
      </c>
      <c r="G2467" t="s">
        <v>1581</v>
      </c>
      <c r="H2467" s="111">
        <v>44942</v>
      </c>
      <c r="I2467" t="s">
        <v>282</v>
      </c>
      <c r="K2467" t="s">
        <v>1408</v>
      </c>
      <c r="L2467" t="s">
        <v>1409</v>
      </c>
      <c r="N2467" t="s">
        <v>1420</v>
      </c>
      <c r="O2467" t="s">
        <v>1411</v>
      </c>
      <c r="P2467" t="s">
        <v>254</v>
      </c>
      <c r="T2467">
        <v>20000</v>
      </c>
    </row>
    <row r="2468" spans="1:23">
      <c r="A2468" t="s">
        <v>246</v>
      </c>
      <c r="B2468" t="s">
        <v>666</v>
      </c>
      <c r="C2468" t="s">
        <v>344</v>
      </c>
      <c r="D2468" t="s">
        <v>54</v>
      </c>
      <c r="E2468">
        <v>12006001</v>
      </c>
      <c r="F2468">
        <v>44942</v>
      </c>
      <c r="G2468" t="s">
        <v>1582</v>
      </c>
      <c r="H2468" s="111">
        <v>44943</v>
      </c>
      <c r="I2468" t="s">
        <v>253</v>
      </c>
      <c r="K2468" t="s">
        <v>1408</v>
      </c>
      <c r="L2468" t="s">
        <v>1409</v>
      </c>
      <c r="N2468" t="s">
        <v>1454</v>
      </c>
      <c r="O2468" t="s">
        <v>1411</v>
      </c>
      <c r="P2468" t="s">
        <v>252</v>
      </c>
      <c r="Q2468" t="s">
        <v>1412</v>
      </c>
      <c r="R2468" t="s">
        <v>1412</v>
      </c>
      <c r="S2468" t="s">
        <v>1412</v>
      </c>
      <c r="T2468">
        <v>10000</v>
      </c>
      <c r="V2468">
        <v>0</v>
      </c>
      <c r="W2468">
        <v>35</v>
      </c>
    </row>
    <row r="2469" spans="1:23">
      <c r="A2469" t="s">
        <v>246</v>
      </c>
      <c r="B2469" t="s">
        <v>666</v>
      </c>
      <c r="C2469" t="s">
        <v>1028</v>
      </c>
      <c r="D2469" t="s">
        <v>54</v>
      </c>
      <c r="E2469">
        <v>11861918</v>
      </c>
      <c r="F2469">
        <v>44902</v>
      </c>
      <c r="G2469" t="s">
        <v>1029</v>
      </c>
      <c r="H2469" s="111">
        <v>44904</v>
      </c>
      <c r="I2469" t="s">
        <v>253</v>
      </c>
      <c r="K2469" t="s">
        <v>1408</v>
      </c>
      <c r="L2469" t="s">
        <v>1409</v>
      </c>
      <c r="N2469" t="s">
        <v>1421</v>
      </c>
      <c r="O2469" t="s">
        <v>1411</v>
      </c>
      <c r="P2469" t="s">
        <v>252</v>
      </c>
      <c r="Q2469" t="s">
        <v>1412</v>
      </c>
      <c r="R2469" t="s">
        <v>1412</v>
      </c>
      <c r="S2469" t="s">
        <v>1412</v>
      </c>
      <c r="T2469">
        <v>20000</v>
      </c>
      <c r="V2469">
        <v>368.06</v>
      </c>
      <c r="W2469">
        <v>1239.3</v>
      </c>
    </row>
    <row r="2470" spans="1:23">
      <c r="A2470" t="s">
        <v>246</v>
      </c>
      <c r="B2470" t="s">
        <v>666</v>
      </c>
      <c r="C2470" t="s">
        <v>1053</v>
      </c>
      <c r="D2470" t="s">
        <v>54</v>
      </c>
      <c r="E2470">
        <v>12011764</v>
      </c>
      <c r="F2470">
        <v>44943</v>
      </c>
      <c r="G2470" t="s">
        <v>1583</v>
      </c>
      <c r="H2470" s="111">
        <v>44946</v>
      </c>
      <c r="I2470" t="s">
        <v>253</v>
      </c>
      <c r="K2470" t="s">
        <v>1408</v>
      </c>
      <c r="L2470" t="s">
        <v>1409</v>
      </c>
      <c r="N2470" t="s">
        <v>1439</v>
      </c>
      <c r="O2470" t="s">
        <v>1411</v>
      </c>
      <c r="P2470" t="s">
        <v>252</v>
      </c>
      <c r="Q2470" t="s">
        <v>1412</v>
      </c>
      <c r="R2470" t="s">
        <v>1412</v>
      </c>
      <c r="S2470" t="s">
        <v>1412</v>
      </c>
      <c r="T2470">
        <v>10000</v>
      </c>
      <c r="V2470">
        <v>597.94000000000005</v>
      </c>
      <c r="W2470">
        <v>768.63</v>
      </c>
    </row>
    <row r="2471" spans="1:23">
      <c r="A2471" t="s">
        <v>246</v>
      </c>
      <c r="B2471" t="s">
        <v>2221</v>
      </c>
      <c r="C2471" t="s">
        <v>2741</v>
      </c>
      <c r="D2471" t="s">
        <v>54</v>
      </c>
      <c r="E2471">
        <v>12107802</v>
      </c>
      <c r="F2471">
        <v>44980</v>
      </c>
      <c r="G2471" t="s">
        <v>2742</v>
      </c>
      <c r="H2471" s="111">
        <v>44982</v>
      </c>
      <c r="I2471" t="s">
        <v>253</v>
      </c>
      <c r="K2471" t="s">
        <v>1408</v>
      </c>
      <c r="L2471" t="s">
        <v>1409</v>
      </c>
      <c r="N2471" t="s">
        <v>3142</v>
      </c>
      <c r="O2471" t="s">
        <v>1411</v>
      </c>
      <c r="P2471" t="s">
        <v>254</v>
      </c>
      <c r="Q2471" t="s">
        <v>1412</v>
      </c>
      <c r="R2471" t="s">
        <v>1412</v>
      </c>
      <c r="S2471" t="s">
        <v>1412</v>
      </c>
      <c r="T2471">
        <v>30000</v>
      </c>
      <c r="V2471">
        <v>881.48</v>
      </c>
      <c r="W2471">
        <v>980</v>
      </c>
    </row>
    <row r="2472" spans="1:23">
      <c r="A2472" t="s">
        <v>246</v>
      </c>
      <c r="B2472" t="s">
        <v>3455</v>
      </c>
      <c r="C2472" t="s">
        <v>247</v>
      </c>
      <c r="D2472" t="s">
        <v>54</v>
      </c>
      <c r="E2472">
        <v>7558814</v>
      </c>
      <c r="F2472">
        <v>44966</v>
      </c>
      <c r="G2472" t="s">
        <v>2743</v>
      </c>
      <c r="H2472" s="111">
        <v>44968</v>
      </c>
      <c r="I2472" t="s">
        <v>282</v>
      </c>
      <c r="K2472" t="s">
        <v>1418</v>
      </c>
      <c r="L2472" t="s">
        <v>1409</v>
      </c>
      <c r="N2472" t="s">
        <v>1444</v>
      </c>
      <c r="O2472" t="s">
        <v>1411</v>
      </c>
      <c r="P2472" t="s">
        <v>254</v>
      </c>
      <c r="T2472">
        <v>20000</v>
      </c>
    </row>
    <row r="2473" spans="1:23">
      <c r="A2473" t="s">
        <v>246</v>
      </c>
      <c r="B2473" t="s">
        <v>3455</v>
      </c>
      <c r="C2473" t="s">
        <v>247</v>
      </c>
      <c r="D2473" t="s">
        <v>54</v>
      </c>
      <c r="E2473">
        <v>10705434</v>
      </c>
      <c r="F2473">
        <v>44970</v>
      </c>
      <c r="G2473" t="s">
        <v>2744</v>
      </c>
      <c r="H2473" s="111">
        <v>44970</v>
      </c>
      <c r="I2473" t="s">
        <v>253</v>
      </c>
      <c r="K2473" t="s">
        <v>1418</v>
      </c>
      <c r="L2473" t="s">
        <v>1409</v>
      </c>
      <c r="N2473" t="s">
        <v>1413</v>
      </c>
      <c r="O2473" t="s">
        <v>1411</v>
      </c>
      <c r="P2473" t="s">
        <v>254</v>
      </c>
      <c r="Q2473" t="s">
        <v>1412</v>
      </c>
      <c r="R2473" t="s">
        <v>1412</v>
      </c>
      <c r="S2473" t="s">
        <v>1412</v>
      </c>
      <c r="T2473">
        <v>10000</v>
      </c>
      <c r="V2473">
        <v>2294.9499999999998</v>
      </c>
      <c r="W2473">
        <v>3958.1</v>
      </c>
    </row>
    <row r="2474" spans="1:23">
      <c r="A2474" t="s">
        <v>246</v>
      </c>
      <c r="B2474" t="s">
        <v>2353</v>
      </c>
      <c r="C2474" t="s">
        <v>247</v>
      </c>
      <c r="D2474" t="s">
        <v>54</v>
      </c>
      <c r="E2474">
        <v>11350549</v>
      </c>
      <c r="F2474">
        <v>44984</v>
      </c>
      <c r="G2474" t="s">
        <v>2745</v>
      </c>
      <c r="H2474" s="111">
        <v>44984</v>
      </c>
      <c r="I2474" t="s">
        <v>253</v>
      </c>
      <c r="K2474" t="s">
        <v>1408</v>
      </c>
      <c r="L2474" t="s">
        <v>1409</v>
      </c>
      <c r="N2474" t="s">
        <v>1417</v>
      </c>
      <c r="O2474" t="s">
        <v>1411</v>
      </c>
      <c r="P2474" t="s">
        <v>254</v>
      </c>
      <c r="Q2474" t="s">
        <v>1412</v>
      </c>
      <c r="R2474" t="s">
        <v>1412</v>
      </c>
      <c r="S2474" t="s">
        <v>1412</v>
      </c>
      <c r="T2474">
        <v>30000</v>
      </c>
      <c r="V2474">
        <v>3442.91</v>
      </c>
      <c r="W2474">
        <v>9595.48</v>
      </c>
    </row>
    <row r="2475" spans="1:23">
      <c r="A2475" t="s">
        <v>246</v>
      </c>
      <c r="B2475" t="s">
        <v>3455</v>
      </c>
      <c r="C2475" t="s">
        <v>247</v>
      </c>
      <c r="D2475" t="s">
        <v>54</v>
      </c>
      <c r="E2475">
        <v>11888276</v>
      </c>
      <c r="F2475">
        <v>45014</v>
      </c>
      <c r="G2475" t="s">
        <v>3457</v>
      </c>
      <c r="H2475" s="111">
        <v>45016</v>
      </c>
      <c r="I2475" t="s">
        <v>282</v>
      </c>
      <c r="K2475" t="s">
        <v>1408</v>
      </c>
      <c r="L2475" t="s">
        <v>1409</v>
      </c>
      <c r="N2475" t="s">
        <v>1488</v>
      </c>
      <c r="O2475" t="s">
        <v>1411</v>
      </c>
      <c r="P2475" t="s">
        <v>252</v>
      </c>
      <c r="S2475" t="s">
        <v>1414</v>
      </c>
      <c r="T2475">
        <v>10000</v>
      </c>
    </row>
    <row r="2476" spans="1:23">
      <c r="A2476" t="s">
        <v>246</v>
      </c>
      <c r="B2476" t="s">
        <v>3455</v>
      </c>
      <c r="C2476" t="s">
        <v>247</v>
      </c>
      <c r="D2476" t="s">
        <v>54</v>
      </c>
      <c r="E2476">
        <v>12101662</v>
      </c>
      <c r="F2476">
        <v>44979</v>
      </c>
      <c r="G2476" t="s">
        <v>2747</v>
      </c>
      <c r="H2476" s="111">
        <v>44979</v>
      </c>
      <c r="I2476" t="s">
        <v>263</v>
      </c>
      <c r="K2476" t="s">
        <v>1418</v>
      </c>
      <c r="L2476" t="s">
        <v>1409</v>
      </c>
      <c r="N2476" t="s">
        <v>1447</v>
      </c>
      <c r="O2476" t="s">
        <v>1411</v>
      </c>
      <c r="P2476" t="s">
        <v>254</v>
      </c>
      <c r="T2476">
        <v>30000</v>
      </c>
    </row>
    <row r="2477" spans="1:23">
      <c r="A2477" t="s">
        <v>246</v>
      </c>
      <c r="B2477" t="s">
        <v>3455</v>
      </c>
      <c r="C2477" t="s">
        <v>247</v>
      </c>
      <c r="D2477" t="s">
        <v>54</v>
      </c>
      <c r="E2477">
        <v>12102374</v>
      </c>
      <c r="F2477">
        <v>44998</v>
      </c>
      <c r="G2477" t="s">
        <v>3458</v>
      </c>
      <c r="H2477" s="111">
        <v>44999</v>
      </c>
      <c r="I2477" t="s">
        <v>253</v>
      </c>
      <c r="K2477" t="s">
        <v>1418</v>
      </c>
      <c r="L2477" t="s">
        <v>1409</v>
      </c>
      <c r="N2477" t="s">
        <v>1444</v>
      </c>
      <c r="O2477" t="s">
        <v>1411</v>
      </c>
      <c r="P2477" t="s">
        <v>254</v>
      </c>
      <c r="Q2477" t="s">
        <v>1412</v>
      </c>
      <c r="R2477" t="s">
        <v>1412</v>
      </c>
      <c r="S2477" t="s">
        <v>1412</v>
      </c>
      <c r="T2477">
        <v>60000</v>
      </c>
      <c r="V2477">
        <v>7343.39</v>
      </c>
      <c r="W2477">
        <v>40913.57</v>
      </c>
    </row>
    <row r="2478" spans="1:23">
      <c r="A2478" t="s">
        <v>246</v>
      </c>
      <c r="B2478" t="s">
        <v>3455</v>
      </c>
      <c r="C2478" t="s">
        <v>247</v>
      </c>
      <c r="D2478" t="s">
        <v>54</v>
      </c>
      <c r="E2478">
        <v>12107669</v>
      </c>
      <c r="F2478">
        <v>44965</v>
      </c>
      <c r="G2478" t="s">
        <v>2748</v>
      </c>
      <c r="H2478" s="111">
        <v>44966</v>
      </c>
      <c r="I2478" t="s">
        <v>253</v>
      </c>
      <c r="K2478" t="s">
        <v>1408</v>
      </c>
      <c r="L2478" t="s">
        <v>1409</v>
      </c>
      <c r="N2478" t="s">
        <v>1413</v>
      </c>
      <c r="O2478" t="s">
        <v>1411</v>
      </c>
      <c r="P2478" t="s">
        <v>254</v>
      </c>
      <c r="Q2478" t="s">
        <v>1412</v>
      </c>
      <c r="R2478" t="s">
        <v>1412</v>
      </c>
      <c r="S2478" t="s">
        <v>1412</v>
      </c>
      <c r="T2478">
        <v>20000</v>
      </c>
      <c r="V2478">
        <v>18833.16</v>
      </c>
      <c r="W2478">
        <v>45355.32</v>
      </c>
    </row>
    <row r="2479" spans="1:23">
      <c r="A2479" t="s">
        <v>246</v>
      </c>
      <c r="B2479" t="s">
        <v>2275</v>
      </c>
      <c r="C2479" t="s">
        <v>247</v>
      </c>
      <c r="D2479" t="s">
        <v>54</v>
      </c>
      <c r="E2479">
        <v>12126449</v>
      </c>
      <c r="F2479">
        <v>44971</v>
      </c>
      <c r="G2479" t="s">
        <v>2749</v>
      </c>
      <c r="H2479" s="111">
        <v>44971</v>
      </c>
      <c r="I2479" t="s">
        <v>282</v>
      </c>
      <c r="K2479" t="s">
        <v>1408</v>
      </c>
      <c r="L2479" t="s">
        <v>1409</v>
      </c>
      <c r="N2479" t="s">
        <v>1453</v>
      </c>
      <c r="O2479" t="s">
        <v>1411</v>
      </c>
      <c r="P2479" t="s">
        <v>252</v>
      </c>
      <c r="T2479">
        <v>15000</v>
      </c>
    </row>
    <row r="2480" spans="1:23">
      <c r="A2480" t="s">
        <v>246</v>
      </c>
      <c r="B2480" t="s">
        <v>2275</v>
      </c>
      <c r="C2480" t="s">
        <v>247</v>
      </c>
      <c r="D2480" t="s">
        <v>54</v>
      </c>
      <c r="E2480">
        <v>12128867</v>
      </c>
      <c r="F2480">
        <v>44972</v>
      </c>
      <c r="G2480" t="s">
        <v>2750</v>
      </c>
      <c r="H2480" s="111">
        <v>44972</v>
      </c>
      <c r="I2480" t="s">
        <v>253</v>
      </c>
      <c r="K2480" t="s">
        <v>1430</v>
      </c>
      <c r="L2480" t="s">
        <v>1409</v>
      </c>
      <c r="N2480" t="s">
        <v>1413</v>
      </c>
      <c r="O2480" t="s">
        <v>1411</v>
      </c>
      <c r="P2480" t="s">
        <v>254</v>
      </c>
      <c r="Q2480" t="s">
        <v>1412</v>
      </c>
      <c r="R2480" t="s">
        <v>1412</v>
      </c>
      <c r="S2480" t="s">
        <v>1412</v>
      </c>
      <c r="T2480">
        <v>20000</v>
      </c>
      <c r="V2480">
        <v>6810.68</v>
      </c>
      <c r="W2480">
        <v>15300.85</v>
      </c>
    </row>
    <row r="2481" spans="1:23">
      <c r="A2481" t="s">
        <v>246</v>
      </c>
      <c r="B2481" t="s">
        <v>2275</v>
      </c>
      <c r="C2481" t="s">
        <v>247</v>
      </c>
      <c r="D2481" t="s">
        <v>54</v>
      </c>
      <c r="E2481">
        <v>12136362</v>
      </c>
      <c r="F2481">
        <v>44973</v>
      </c>
      <c r="G2481" t="s">
        <v>2751</v>
      </c>
      <c r="H2481" s="111">
        <v>44973</v>
      </c>
      <c r="I2481" t="s">
        <v>253</v>
      </c>
      <c r="K2481" t="s">
        <v>1430</v>
      </c>
      <c r="L2481" t="s">
        <v>1409</v>
      </c>
      <c r="N2481" t="s">
        <v>1421</v>
      </c>
      <c r="O2481" t="s">
        <v>1411</v>
      </c>
      <c r="P2481" t="s">
        <v>254</v>
      </c>
      <c r="Q2481" t="s">
        <v>1412</v>
      </c>
      <c r="R2481" t="s">
        <v>1412</v>
      </c>
      <c r="S2481" t="s">
        <v>1412</v>
      </c>
      <c r="T2481">
        <v>15000</v>
      </c>
      <c r="V2481">
        <v>550.46</v>
      </c>
      <c r="W2481">
        <v>3803.09</v>
      </c>
    </row>
    <row r="2482" spans="1:23">
      <c r="A2482" t="s">
        <v>246</v>
      </c>
      <c r="B2482" t="s">
        <v>3455</v>
      </c>
      <c r="C2482" t="s">
        <v>247</v>
      </c>
      <c r="D2482" t="s">
        <v>54</v>
      </c>
      <c r="E2482">
        <v>12166497</v>
      </c>
      <c r="F2482">
        <v>44986</v>
      </c>
      <c r="G2482" t="s">
        <v>3459</v>
      </c>
      <c r="H2482" s="111">
        <v>44986</v>
      </c>
      <c r="I2482" t="s">
        <v>253</v>
      </c>
      <c r="K2482" t="s">
        <v>1418</v>
      </c>
      <c r="L2482" t="s">
        <v>1409</v>
      </c>
      <c r="N2482" t="s">
        <v>1488</v>
      </c>
      <c r="O2482" t="s">
        <v>1411</v>
      </c>
      <c r="P2482" t="s">
        <v>254</v>
      </c>
      <c r="Q2482" t="s">
        <v>1412</v>
      </c>
      <c r="R2482" t="s">
        <v>1412</v>
      </c>
      <c r="S2482" t="s">
        <v>1412</v>
      </c>
      <c r="T2482">
        <v>10000</v>
      </c>
      <c r="V2482">
        <v>0</v>
      </c>
      <c r="W2482">
        <v>4677.5</v>
      </c>
    </row>
    <row r="2483" spans="1:23">
      <c r="A2483" t="s">
        <v>246</v>
      </c>
      <c r="B2483" t="s">
        <v>2275</v>
      </c>
      <c r="C2483" t="s">
        <v>247</v>
      </c>
      <c r="D2483" t="s">
        <v>54</v>
      </c>
      <c r="E2483">
        <v>12172088</v>
      </c>
      <c r="F2483">
        <v>44985</v>
      </c>
      <c r="G2483" t="s">
        <v>2752</v>
      </c>
      <c r="H2483" s="111">
        <v>44985</v>
      </c>
      <c r="I2483" t="s">
        <v>253</v>
      </c>
      <c r="K2483" t="s">
        <v>1430</v>
      </c>
      <c r="L2483" t="s">
        <v>1438</v>
      </c>
      <c r="N2483" t="s">
        <v>1435</v>
      </c>
      <c r="O2483" t="s">
        <v>1411</v>
      </c>
      <c r="P2483" t="s">
        <v>254</v>
      </c>
      <c r="Q2483" t="s">
        <v>1412</v>
      </c>
      <c r="R2483" t="s">
        <v>1412</v>
      </c>
      <c r="S2483" t="s">
        <v>1412</v>
      </c>
      <c r="T2483">
        <v>10000</v>
      </c>
    </row>
    <row r="2484" spans="1:23">
      <c r="A2484" t="s">
        <v>246</v>
      </c>
      <c r="B2484" t="s">
        <v>2275</v>
      </c>
      <c r="C2484" t="s">
        <v>247</v>
      </c>
      <c r="D2484" t="s">
        <v>54</v>
      </c>
      <c r="E2484">
        <v>12172088</v>
      </c>
      <c r="F2484">
        <v>44985</v>
      </c>
      <c r="G2484" t="s">
        <v>2752</v>
      </c>
      <c r="H2484" s="111">
        <v>44985</v>
      </c>
      <c r="I2484" t="s">
        <v>253</v>
      </c>
      <c r="K2484" t="s">
        <v>1430</v>
      </c>
      <c r="L2484" t="s">
        <v>1409</v>
      </c>
      <c r="N2484" t="s">
        <v>1435</v>
      </c>
      <c r="O2484" t="s">
        <v>1411</v>
      </c>
      <c r="P2484" t="s">
        <v>254</v>
      </c>
      <c r="Q2484" t="s">
        <v>1412</v>
      </c>
      <c r="R2484" t="s">
        <v>1412</v>
      </c>
      <c r="S2484" t="s">
        <v>1412</v>
      </c>
      <c r="T2484">
        <v>10000</v>
      </c>
      <c r="V2484">
        <v>1016.1</v>
      </c>
      <c r="W2484">
        <v>1350</v>
      </c>
    </row>
    <row r="2485" spans="1:23">
      <c r="A2485" t="s">
        <v>246</v>
      </c>
      <c r="B2485" t="s">
        <v>3455</v>
      </c>
      <c r="C2485" t="s">
        <v>247</v>
      </c>
      <c r="D2485" t="s">
        <v>54</v>
      </c>
      <c r="E2485">
        <v>12190033</v>
      </c>
      <c r="F2485">
        <v>44987</v>
      </c>
      <c r="G2485" t="s">
        <v>3461</v>
      </c>
      <c r="H2485" s="111">
        <v>44987</v>
      </c>
      <c r="I2485" t="s">
        <v>253</v>
      </c>
      <c r="K2485" t="s">
        <v>1408</v>
      </c>
      <c r="L2485" t="s">
        <v>1409</v>
      </c>
      <c r="N2485" t="s">
        <v>1421</v>
      </c>
      <c r="O2485" t="s">
        <v>1411</v>
      </c>
      <c r="P2485" t="s">
        <v>254</v>
      </c>
      <c r="Q2485" t="s">
        <v>1412</v>
      </c>
      <c r="R2485" t="s">
        <v>1412</v>
      </c>
      <c r="S2485" t="s">
        <v>1412</v>
      </c>
      <c r="T2485">
        <v>10000</v>
      </c>
      <c r="V2485">
        <v>2019.45</v>
      </c>
      <c r="W2485">
        <v>2735.06</v>
      </c>
    </row>
    <row r="2486" spans="1:23">
      <c r="A2486" t="s">
        <v>246</v>
      </c>
      <c r="B2486" t="s">
        <v>3455</v>
      </c>
      <c r="C2486" t="s">
        <v>247</v>
      </c>
      <c r="D2486" t="s">
        <v>54</v>
      </c>
      <c r="E2486">
        <v>12190493</v>
      </c>
      <c r="F2486">
        <v>44994</v>
      </c>
      <c r="G2486" t="s">
        <v>3462</v>
      </c>
      <c r="H2486" s="111">
        <v>44994</v>
      </c>
      <c r="I2486" t="s">
        <v>253</v>
      </c>
      <c r="K2486" t="s">
        <v>1408</v>
      </c>
      <c r="L2486" t="s">
        <v>1409</v>
      </c>
      <c r="N2486" t="s">
        <v>1413</v>
      </c>
      <c r="O2486" t="s">
        <v>1411</v>
      </c>
      <c r="P2486" t="s">
        <v>252</v>
      </c>
      <c r="Q2486" t="s">
        <v>1412</v>
      </c>
      <c r="R2486" t="s">
        <v>1412</v>
      </c>
      <c r="S2486" t="s">
        <v>1412</v>
      </c>
      <c r="T2486">
        <v>10000</v>
      </c>
      <c r="V2486">
        <v>89.46</v>
      </c>
      <c r="W2486">
        <v>13965.16</v>
      </c>
    </row>
    <row r="2487" spans="1:23">
      <c r="A2487" t="s">
        <v>246</v>
      </c>
      <c r="B2487" t="s">
        <v>2353</v>
      </c>
      <c r="C2487" t="s">
        <v>247</v>
      </c>
      <c r="D2487" t="s">
        <v>54</v>
      </c>
      <c r="E2487">
        <v>12214464</v>
      </c>
      <c r="F2487">
        <v>44994</v>
      </c>
      <c r="G2487" t="s">
        <v>3465</v>
      </c>
      <c r="H2487" s="111">
        <v>44994</v>
      </c>
      <c r="I2487" t="s">
        <v>282</v>
      </c>
      <c r="K2487" t="s">
        <v>1408</v>
      </c>
      <c r="L2487" t="s">
        <v>1409</v>
      </c>
      <c r="N2487" t="s">
        <v>1420</v>
      </c>
      <c r="O2487" t="s">
        <v>1411</v>
      </c>
      <c r="P2487" t="s">
        <v>252</v>
      </c>
      <c r="S2487" t="s">
        <v>1414</v>
      </c>
      <c r="T2487">
        <v>200000</v>
      </c>
    </row>
    <row r="2488" spans="1:23">
      <c r="A2488" t="s">
        <v>246</v>
      </c>
      <c r="B2488" t="s">
        <v>2331</v>
      </c>
      <c r="C2488" t="s">
        <v>247</v>
      </c>
      <c r="D2488" t="s">
        <v>54</v>
      </c>
      <c r="E2488">
        <v>12214725</v>
      </c>
      <c r="F2488">
        <v>44994</v>
      </c>
      <c r="G2488" t="s">
        <v>3466</v>
      </c>
      <c r="H2488" s="111">
        <v>44994</v>
      </c>
      <c r="I2488" t="s">
        <v>253</v>
      </c>
      <c r="K2488" t="s">
        <v>1408</v>
      </c>
      <c r="L2488" t="s">
        <v>1409</v>
      </c>
      <c r="N2488" t="s">
        <v>1432</v>
      </c>
      <c r="O2488" t="s">
        <v>1411</v>
      </c>
      <c r="P2488" t="s">
        <v>254</v>
      </c>
      <c r="Q2488" t="s">
        <v>1412</v>
      </c>
      <c r="R2488" t="s">
        <v>1412</v>
      </c>
      <c r="S2488" t="s">
        <v>1412</v>
      </c>
      <c r="T2488">
        <v>15000</v>
      </c>
      <c r="V2488">
        <v>8211.18</v>
      </c>
      <c r="W2488">
        <v>16998.04</v>
      </c>
    </row>
    <row r="2489" spans="1:23">
      <c r="A2489" t="s">
        <v>246</v>
      </c>
      <c r="B2489" t="s">
        <v>3455</v>
      </c>
      <c r="C2489" t="s">
        <v>247</v>
      </c>
      <c r="D2489" t="s">
        <v>54</v>
      </c>
      <c r="E2489">
        <v>12216098</v>
      </c>
      <c r="F2489">
        <v>44994</v>
      </c>
      <c r="G2489" t="s">
        <v>3467</v>
      </c>
      <c r="H2489" s="111">
        <v>44995</v>
      </c>
      <c r="I2489" t="s">
        <v>253</v>
      </c>
      <c r="K2489" t="s">
        <v>1408</v>
      </c>
      <c r="L2489" t="s">
        <v>1409</v>
      </c>
      <c r="N2489" t="s">
        <v>1422</v>
      </c>
      <c r="O2489" t="s">
        <v>1411</v>
      </c>
      <c r="P2489" t="s">
        <v>252</v>
      </c>
      <c r="Q2489" t="s">
        <v>1412</v>
      </c>
      <c r="R2489" t="s">
        <v>1412</v>
      </c>
      <c r="S2489" t="s">
        <v>1412</v>
      </c>
      <c r="T2489">
        <v>10000</v>
      </c>
      <c r="V2489">
        <v>273.02</v>
      </c>
      <c r="W2489">
        <v>1149.72</v>
      </c>
    </row>
    <row r="2490" spans="1:23">
      <c r="A2490" t="s">
        <v>246</v>
      </c>
      <c r="B2490" t="s">
        <v>3455</v>
      </c>
      <c r="C2490" t="s">
        <v>247</v>
      </c>
      <c r="D2490" t="s">
        <v>54</v>
      </c>
      <c r="E2490">
        <v>12219950</v>
      </c>
      <c r="F2490">
        <v>44995</v>
      </c>
      <c r="G2490" t="s">
        <v>3468</v>
      </c>
      <c r="H2490" s="111">
        <v>44995</v>
      </c>
      <c r="I2490" t="s">
        <v>282</v>
      </c>
      <c r="K2490" t="s">
        <v>1408</v>
      </c>
      <c r="L2490" t="s">
        <v>1409</v>
      </c>
      <c r="N2490" t="s">
        <v>1475</v>
      </c>
      <c r="O2490" t="s">
        <v>1411</v>
      </c>
      <c r="P2490" t="s">
        <v>252</v>
      </c>
      <c r="S2490" t="s">
        <v>1414</v>
      </c>
      <c r="T2490">
        <v>10000</v>
      </c>
    </row>
    <row r="2491" spans="1:23">
      <c r="A2491" t="s">
        <v>246</v>
      </c>
      <c r="B2491" t="s">
        <v>2314</v>
      </c>
      <c r="C2491" t="s">
        <v>247</v>
      </c>
      <c r="D2491" t="s">
        <v>54</v>
      </c>
      <c r="E2491">
        <v>12225072</v>
      </c>
      <c r="F2491">
        <v>45002</v>
      </c>
      <c r="G2491" t="s">
        <v>3469</v>
      </c>
      <c r="H2491" s="111">
        <v>45002</v>
      </c>
      <c r="I2491" t="s">
        <v>253</v>
      </c>
      <c r="K2491" t="s">
        <v>1430</v>
      </c>
      <c r="L2491" t="s">
        <v>1409</v>
      </c>
      <c r="N2491" t="s">
        <v>1417</v>
      </c>
      <c r="O2491" t="s">
        <v>1411</v>
      </c>
      <c r="P2491" t="s">
        <v>254</v>
      </c>
      <c r="Q2491" t="s">
        <v>1412</v>
      </c>
      <c r="R2491" t="s">
        <v>1412</v>
      </c>
      <c r="S2491" t="s">
        <v>1412</v>
      </c>
      <c r="T2491">
        <v>30000</v>
      </c>
      <c r="V2491">
        <v>14019.84</v>
      </c>
      <c r="W2491">
        <v>9933.94</v>
      </c>
    </row>
    <row r="2492" spans="1:23">
      <c r="A2492" t="s">
        <v>246</v>
      </c>
      <c r="B2492" t="s">
        <v>2314</v>
      </c>
      <c r="C2492" t="s">
        <v>247</v>
      </c>
      <c r="D2492" t="s">
        <v>54</v>
      </c>
      <c r="E2492">
        <v>12225515</v>
      </c>
      <c r="F2492">
        <v>44998</v>
      </c>
      <c r="G2492" t="s">
        <v>3470</v>
      </c>
      <c r="H2492" s="111">
        <v>44998</v>
      </c>
      <c r="I2492" t="s">
        <v>282</v>
      </c>
      <c r="K2492" t="s">
        <v>1430</v>
      </c>
      <c r="L2492" t="s">
        <v>1409</v>
      </c>
      <c r="N2492" t="s">
        <v>1441</v>
      </c>
      <c r="O2492" t="s">
        <v>1411</v>
      </c>
      <c r="P2492" t="s">
        <v>254</v>
      </c>
      <c r="S2492" t="s">
        <v>1414</v>
      </c>
      <c r="T2492">
        <v>30000</v>
      </c>
    </row>
    <row r="2493" spans="1:23">
      <c r="A2493" t="s">
        <v>246</v>
      </c>
      <c r="B2493" t="s">
        <v>2288</v>
      </c>
      <c r="C2493" t="s">
        <v>247</v>
      </c>
      <c r="D2493" t="s">
        <v>54</v>
      </c>
      <c r="E2493">
        <v>12230232</v>
      </c>
      <c r="F2493">
        <v>44999</v>
      </c>
      <c r="G2493" t="s">
        <v>3471</v>
      </c>
      <c r="H2493" s="111">
        <v>44999</v>
      </c>
      <c r="I2493" t="s">
        <v>253</v>
      </c>
      <c r="K2493" t="s">
        <v>1418</v>
      </c>
      <c r="L2493" t="s">
        <v>1409</v>
      </c>
      <c r="N2493" t="s">
        <v>1410</v>
      </c>
      <c r="O2493" t="s">
        <v>1411</v>
      </c>
      <c r="P2493" t="s">
        <v>254</v>
      </c>
      <c r="Q2493" t="s">
        <v>1412</v>
      </c>
      <c r="R2493" t="s">
        <v>1412</v>
      </c>
      <c r="S2493" t="s">
        <v>1412</v>
      </c>
      <c r="T2493">
        <v>30000</v>
      </c>
      <c r="V2493">
        <v>7068.37</v>
      </c>
      <c r="W2493">
        <v>32305.08</v>
      </c>
    </row>
    <row r="2494" spans="1:23">
      <c r="A2494" t="s">
        <v>246</v>
      </c>
      <c r="B2494" t="s">
        <v>3455</v>
      </c>
      <c r="C2494" t="s">
        <v>247</v>
      </c>
      <c r="D2494" t="s">
        <v>54</v>
      </c>
      <c r="E2494">
        <v>12274619</v>
      </c>
      <c r="F2494">
        <v>45008</v>
      </c>
      <c r="G2494" t="s">
        <v>3472</v>
      </c>
      <c r="H2494" s="111">
        <v>45008</v>
      </c>
      <c r="I2494" t="s">
        <v>282</v>
      </c>
      <c r="K2494" t="s">
        <v>1408</v>
      </c>
      <c r="L2494" t="s">
        <v>1409</v>
      </c>
      <c r="N2494" t="s">
        <v>1434</v>
      </c>
      <c r="O2494" t="s">
        <v>1411</v>
      </c>
      <c r="P2494" t="s">
        <v>254</v>
      </c>
      <c r="S2494" t="s">
        <v>1414</v>
      </c>
      <c r="T2494">
        <v>10000</v>
      </c>
    </row>
    <row r="2495" spans="1:23">
      <c r="A2495" t="s">
        <v>246</v>
      </c>
      <c r="B2495" t="s">
        <v>2275</v>
      </c>
      <c r="C2495" t="s">
        <v>247</v>
      </c>
      <c r="D2495" t="s">
        <v>54</v>
      </c>
      <c r="E2495">
        <v>12339037</v>
      </c>
      <c r="F2495">
        <v>45021</v>
      </c>
      <c r="G2495" t="s">
        <v>4496</v>
      </c>
      <c r="H2495" s="111">
        <v>45021</v>
      </c>
      <c r="I2495" t="s">
        <v>282</v>
      </c>
      <c r="K2495" t="s">
        <v>1408</v>
      </c>
      <c r="L2495" t="s">
        <v>1409</v>
      </c>
      <c r="N2495" t="s">
        <v>1443</v>
      </c>
      <c r="O2495" t="s">
        <v>1411</v>
      </c>
      <c r="P2495" t="s">
        <v>254</v>
      </c>
      <c r="S2495" t="s">
        <v>1414</v>
      </c>
      <c r="T2495">
        <v>10000</v>
      </c>
    </row>
    <row r="2496" spans="1:23">
      <c r="A2496" t="s">
        <v>246</v>
      </c>
      <c r="B2496" t="s">
        <v>2337</v>
      </c>
      <c r="C2496" t="s">
        <v>247</v>
      </c>
      <c r="D2496" t="s">
        <v>54</v>
      </c>
      <c r="E2496">
        <v>12348123</v>
      </c>
      <c r="F2496">
        <v>45114</v>
      </c>
      <c r="G2496" t="s">
        <v>5894</v>
      </c>
      <c r="H2496" s="111">
        <v>45114</v>
      </c>
      <c r="I2496" t="s">
        <v>282</v>
      </c>
      <c r="K2496" t="s">
        <v>1408</v>
      </c>
      <c r="L2496" t="s">
        <v>1409</v>
      </c>
      <c r="N2496" t="s">
        <v>1413</v>
      </c>
      <c r="O2496" t="s">
        <v>1411</v>
      </c>
      <c r="P2496" t="s">
        <v>254</v>
      </c>
      <c r="Q2496" t="s">
        <v>1414</v>
      </c>
      <c r="R2496" t="s">
        <v>1414</v>
      </c>
      <c r="S2496" t="s">
        <v>1415</v>
      </c>
      <c r="T2496">
        <v>10000</v>
      </c>
    </row>
    <row r="2497" spans="1:23">
      <c r="A2497" t="s">
        <v>246</v>
      </c>
      <c r="B2497" t="s">
        <v>2337</v>
      </c>
      <c r="C2497" t="s">
        <v>247</v>
      </c>
      <c r="D2497" t="s">
        <v>54</v>
      </c>
      <c r="E2497">
        <v>12348791</v>
      </c>
      <c r="F2497">
        <v>45026</v>
      </c>
      <c r="G2497" t="s">
        <v>4497</v>
      </c>
      <c r="H2497" s="111">
        <v>45028</v>
      </c>
      <c r="I2497" t="s">
        <v>253</v>
      </c>
      <c r="K2497" t="s">
        <v>1418</v>
      </c>
      <c r="L2497" t="s">
        <v>1409</v>
      </c>
      <c r="N2497" t="s">
        <v>1420</v>
      </c>
      <c r="O2497" t="s">
        <v>1411</v>
      </c>
      <c r="P2497" t="s">
        <v>254</v>
      </c>
      <c r="Q2497" t="s">
        <v>1412</v>
      </c>
      <c r="R2497" t="s">
        <v>1412</v>
      </c>
      <c r="S2497" t="s">
        <v>1412</v>
      </c>
      <c r="T2497">
        <v>10000</v>
      </c>
      <c r="V2497">
        <v>2121.6</v>
      </c>
      <c r="W2497">
        <v>7399.51</v>
      </c>
    </row>
    <row r="2498" spans="1:23">
      <c r="A2498" t="s">
        <v>246</v>
      </c>
      <c r="B2498" t="s">
        <v>3455</v>
      </c>
      <c r="C2498" t="s">
        <v>247</v>
      </c>
      <c r="D2498" t="s">
        <v>54</v>
      </c>
      <c r="E2498">
        <v>12393637</v>
      </c>
      <c r="F2498">
        <v>45037</v>
      </c>
      <c r="G2498" t="s">
        <v>4498</v>
      </c>
      <c r="H2498" s="111">
        <v>45037</v>
      </c>
      <c r="I2498" t="s">
        <v>263</v>
      </c>
      <c r="K2498" t="s">
        <v>1408</v>
      </c>
      <c r="L2498" t="s">
        <v>1409</v>
      </c>
      <c r="N2498" t="s">
        <v>1432</v>
      </c>
      <c r="O2498" t="s">
        <v>1411</v>
      </c>
      <c r="P2498" t="s">
        <v>254</v>
      </c>
      <c r="S2498" t="s">
        <v>1414</v>
      </c>
      <c r="T2498">
        <v>30000</v>
      </c>
    </row>
    <row r="2499" spans="1:23">
      <c r="A2499" t="s">
        <v>246</v>
      </c>
      <c r="B2499" t="s">
        <v>2275</v>
      </c>
      <c r="C2499" t="s">
        <v>247</v>
      </c>
      <c r="D2499" t="s">
        <v>54</v>
      </c>
      <c r="E2499">
        <v>12495919</v>
      </c>
      <c r="F2499">
        <v>45063</v>
      </c>
      <c r="G2499" t="s">
        <v>4940</v>
      </c>
      <c r="H2499" s="111">
        <v>45063</v>
      </c>
      <c r="I2499" t="s">
        <v>253</v>
      </c>
      <c r="K2499" t="s">
        <v>1430</v>
      </c>
      <c r="L2499" t="s">
        <v>1409</v>
      </c>
      <c r="N2499" t="s">
        <v>1486</v>
      </c>
      <c r="O2499" t="s">
        <v>1411</v>
      </c>
      <c r="P2499" t="s">
        <v>254</v>
      </c>
      <c r="Q2499" t="s">
        <v>1412</v>
      </c>
      <c r="R2499" t="s">
        <v>1412</v>
      </c>
      <c r="S2499" t="s">
        <v>1412</v>
      </c>
      <c r="T2499">
        <v>10000</v>
      </c>
      <c r="V2499">
        <v>57.65</v>
      </c>
      <c r="W2499">
        <v>262.5</v>
      </c>
    </row>
    <row r="2500" spans="1:23">
      <c r="A2500" t="s">
        <v>246</v>
      </c>
      <c r="B2500" t="s">
        <v>5008</v>
      </c>
      <c r="C2500" t="s">
        <v>247</v>
      </c>
      <c r="D2500" t="s">
        <v>54</v>
      </c>
      <c r="E2500">
        <v>12817372</v>
      </c>
      <c r="F2500">
        <v>45141</v>
      </c>
      <c r="G2500" t="s">
        <v>6298</v>
      </c>
      <c r="H2500" s="111">
        <v>45141</v>
      </c>
      <c r="I2500" t="s">
        <v>253</v>
      </c>
      <c r="K2500" t="s">
        <v>1408</v>
      </c>
      <c r="L2500" t="s">
        <v>1409</v>
      </c>
      <c r="N2500" t="s">
        <v>1444</v>
      </c>
      <c r="O2500" t="s">
        <v>1411</v>
      </c>
      <c r="P2500" t="s">
        <v>254</v>
      </c>
      <c r="Q2500" t="s">
        <v>1415</v>
      </c>
      <c r="R2500" t="s">
        <v>1415</v>
      </c>
      <c r="S2500" t="s">
        <v>1415</v>
      </c>
      <c r="T2500">
        <v>100</v>
      </c>
      <c r="V2500">
        <v>0</v>
      </c>
      <c r="W2500">
        <v>112.32</v>
      </c>
    </row>
    <row r="2501" spans="1:23">
      <c r="A2501" t="s">
        <v>246</v>
      </c>
      <c r="B2501" t="s">
        <v>2340</v>
      </c>
      <c r="C2501" t="s">
        <v>3474</v>
      </c>
      <c r="D2501" t="s">
        <v>1528</v>
      </c>
      <c r="E2501">
        <v>12229043</v>
      </c>
      <c r="F2501">
        <v>44999</v>
      </c>
      <c r="G2501" t="s">
        <v>3475</v>
      </c>
      <c r="H2501" s="111">
        <v>44999</v>
      </c>
      <c r="I2501" t="s">
        <v>263</v>
      </c>
      <c r="K2501" t="s">
        <v>1408</v>
      </c>
      <c r="L2501" t="s">
        <v>1409</v>
      </c>
      <c r="N2501" t="s">
        <v>1444</v>
      </c>
      <c r="O2501" t="s">
        <v>1411</v>
      </c>
      <c r="P2501" t="s">
        <v>254</v>
      </c>
      <c r="S2501" t="s">
        <v>1414</v>
      </c>
      <c r="T2501">
        <v>10000</v>
      </c>
    </row>
    <row r="2502" spans="1:23">
      <c r="A2502" t="s">
        <v>246</v>
      </c>
      <c r="B2502" t="s">
        <v>2356</v>
      </c>
      <c r="C2502" t="s">
        <v>3474</v>
      </c>
      <c r="D2502" t="s">
        <v>1528</v>
      </c>
      <c r="E2502">
        <v>12235686</v>
      </c>
      <c r="F2502">
        <v>45000</v>
      </c>
      <c r="G2502" t="s">
        <v>3476</v>
      </c>
      <c r="H2502" s="111">
        <v>45002</v>
      </c>
      <c r="I2502" t="s">
        <v>282</v>
      </c>
      <c r="K2502" t="s">
        <v>1408</v>
      </c>
      <c r="L2502" t="s">
        <v>1409</v>
      </c>
      <c r="N2502" t="s">
        <v>1410</v>
      </c>
      <c r="O2502" t="s">
        <v>1411</v>
      </c>
      <c r="P2502" t="s">
        <v>254</v>
      </c>
      <c r="S2502" t="s">
        <v>1414</v>
      </c>
      <c r="T2502">
        <v>15000</v>
      </c>
    </row>
    <row r="2503" spans="1:23">
      <c r="A2503" t="s">
        <v>246</v>
      </c>
      <c r="B2503" t="s">
        <v>2212</v>
      </c>
      <c r="C2503" t="s">
        <v>3474</v>
      </c>
      <c r="D2503" t="s">
        <v>1528</v>
      </c>
      <c r="E2503">
        <v>12235810</v>
      </c>
      <c r="F2503">
        <v>45008</v>
      </c>
      <c r="G2503" t="s">
        <v>3478</v>
      </c>
      <c r="H2503" s="111">
        <v>45008</v>
      </c>
      <c r="I2503" t="s">
        <v>253</v>
      </c>
      <c r="K2503" t="s">
        <v>1418</v>
      </c>
      <c r="L2503" t="s">
        <v>1409</v>
      </c>
      <c r="N2503" t="s">
        <v>1443</v>
      </c>
      <c r="O2503" t="s">
        <v>1411</v>
      </c>
      <c r="P2503" t="s">
        <v>254</v>
      </c>
      <c r="Q2503" t="s">
        <v>1412</v>
      </c>
      <c r="R2503" t="s">
        <v>1412</v>
      </c>
      <c r="S2503" t="s">
        <v>1412</v>
      </c>
      <c r="T2503">
        <v>10000</v>
      </c>
      <c r="V2503">
        <v>9090.74</v>
      </c>
      <c r="W2503">
        <v>12690.35</v>
      </c>
    </row>
    <row r="2504" spans="1:23">
      <c r="A2504" t="s">
        <v>246</v>
      </c>
      <c r="B2504" t="s">
        <v>2212</v>
      </c>
      <c r="C2504" t="s">
        <v>3474</v>
      </c>
      <c r="D2504" t="s">
        <v>1528</v>
      </c>
      <c r="E2504">
        <v>12236067</v>
      </c>
      <c r="F2504">
        <v>45000</v>
      </c>
      <c r="G2504" t="s">
        <v>3479</v>
      </c>
      <c r="H2504" s="111">
        <v>45000</v>
      </c>
      <c r="I2504" t="s">
        <v>263</v>
      </c>
      <c r="K2504" t="s">
        <v>1408</v>
      </c>
      <c r="L2504" t="s">
        <v>1409</v>
      </c>
      <c r="N2504" t="s">
        <v>1410</v>
      </c>
      <c r="O2504" t="s">
        <v>1411</v>
      </c>
      <c r="P2504" t="s">
        <v>252</v>
      </c>
      <c r="R2504" t="s">
        <v>1414</v>
      </c>
      <c r="S2504" t="s">
        <v>1412</v>
      </c>
      <c r="T2504">
        <v>10000</v>
      </c>
    </row>
    <row r="2505" spans="1:23">
      <c r="A2505" t="s">
        <v>246</v>
      </c>
      <c r="B2505" t="s">
        <v>2356</v>
      </c>
      <c r="C2505" t="s">
        <v>3474</v>
      </c>
      <c r="D2505" t="s">
        <v>1528</v>
      </c>
      <c r="E2505">
        <v>12236549</v>
      </c>
      <c r="F2505">
        <v>45000</v>
      </c>
      <c r="G2505" t="s">
        <v>3481</v>
      </c>
      <c r="H2505" s="111">
        <v>45000</v>
      </c>
      <c r="I2505" t="s">
        <v>282</v>
      </c>
      <c r="K2505" t="s">
        <v>1408</v>
      </c>
      <c r="L2505" t="s">
        <v>1409</v>
      </c>
      <c r="N2505" t="s">
        <v>1436</v>
      </c>
      <c r="O2505" t="s">
        <v>1411</v>
      </c>
      <c r="P2505" t="s">
        <v>252</v>
      </c>
      <c r="S2505" t="s">
        <v>1414</v>
      </c>
      <c r="T2505">
        <v>15000</v>
      </c>
    </row>
    <row r="2506" spans="1:23">
      <c r="A2506" t="s">
        <v>246</v>
      </c>
      <c r="B2506" t="s">
        <v>2322</v>
      </c>
      <c r="C2506" t="s">
        <v>3474</v>
      </c>
      <c r="D2506" t="s">
        <v>1528</v>
      </c>
      <c r="E2506">
        <v>12246769</v>
      </c>
      <c r="F2506">
        <v>45002</v>
      </c>
      <c r="G2506" t="s">
        <v>3482</v>
      </c>
      <c r="H2506" s="111">
        <v>45002</v>
      </c>
      <c r="I2506" t="s">
        <v>263</v>
      </c>
      <c r="K2506" t="s">
        <v>1430</v>
      </c>
      <c r="L2506" t="s">
        <v>1409</v>
      </c>
      <c r="N2506" t="s">
        <v>1420</v>
      </c>
      <c r="O2506" t="s">
        <v>1411</v>
      </c>
      <c r="P2506" t="s">
        <v>254</v>
      </c>
      <c r="S2506" t="s">
        <v>1414</v>
      </c>
      <c r="T2506">
        <v>20000</v>
      </c>
    </row>
    <row r="2507" spans="1:23">
      <c r="A2507" t="s">
        <v>246</v>
      </c>
      <c r="B2507" t="s">
        <v>2322</v>
      </c>
      <c r="C2507" t="s">
        <v>3474</v>
      </c>
      <c r="D2507" t="s">
        <v>1528</v>
      </c>
      <c r="E2507">
        <v>12246985</v>
      </c>
      <c r="F2507">
        <v>45002</v>
      </c>
      <c r="G2507" t="s">
        <v>3483</v>
      </c>
      <c r="H2507" s="111">
        <v>45002</v>
      </c>
      <c r="I2507" t="s">
        <v>253</v>
      </c>
      <c r="K2507" t="s">
        <v>1430</v>
      </c>
      <c r="L2507" t="s">
        <v>1409</v>
      </c>
      <c r="N2507" t="s">
        <v>1426</v>
      </c>
      <c r="O2507" t="s">
        <v>1411</v>
      </c>
      <c r="P2507" t="s">
        <v>254</v>
      </c>
      <c r="Q2507" t="s">
        <v>1412</v>
      </c>
      <c r="R2507" t="s">
        <v>1412</v>
      </c>
      <c r="S2507" t="s">
        <v>1412</v>
      </c>
      <c r="T2507">
        <v>10000</v>
      </c>
      <c r="V2507">
        <v>1273.54</v>
      </c>
      <c r="W2507">
        <v>1659.22</v>
      </c>
    </row>
    <row r="2508" spans="1:23">
      <c r="A2508" t="s">
        <v>246</v>
      </c>
      <c r="B2508" t="s">
        <v>2356</v>
      </c>
      <c r="C2508" t="s">
        <v>3474</v>
      </c>
      <c r="D2508" t="s">
        <v>1528</v>
      </c>
      <c r="E2508">
        <v>12272522</v>
      </c>
      <c r="F2508">
        <v>45008</v>
      </c>
      <c r="G2508" t="s">
        <v>3484</v>
      </c>
      <c r="H2508" s="111">
        <v>45008</v>
      </c>
      <c r="I2508" t="s">
        <v>263</v>
      </c>
      <c r="K2508" t="s">
        <v>1408</v>
      </c>
      <c r="L2508" t="s">
        <v>1409</v>
      </c>
      <c r="N2508" t="s">
        <v>1413</v>
      </c>
      <c r="O2508" t="s">
        <v>1411</v>
      </c>
      <c r="P2508" t="s">
        <v>252</v>
      </c>
      <c r="S2508" t="s">
        <v>1414</v>
      </c>
      <c r="T2508">
        <v>15000</v>
      </c>
    </row>
    <row r="2509" spans="1:23">
      <c r="A2509" t="s">
        <v>246</v>
      </c>
      <c r="B2509" t="s">
        <v>2325</v>
      </c>
      <c r="C2509" t="s">
        <v>3474</v>
      </c>
      <c r="D2509" t="s">
        <v>1528</v>
      </c>
      <c r="E2509">
        <v>12280702</v>
      </c>
      <c r="F2509">
        <v>45010</v>
      </c>
      <c r="G2509" t="s">
        <v>3485</v>
      </c>
      <c r="H2509" s="111">
        <v>45010</v>
      </c>
      <c r="I2509" t="s">
        <v>263</v>
      </c>
      <c r="K2509" t="s">
        <v>1430</v>
      </c>
      <c r="L2509" t="s">
        <v>1409</v>
      </c>
      <c r="N2509" t="s">
        <v>1457</v>
      </c>
      <c r="O2509" t="s">
        <v>1411</v>
      </c>
      <c r="P2509" t="s">
        <v>254</v>
      </c>
      <c r="S2509" t="s">
        <v>1414</v>
      </c>
      <c r="T2509">
        <v>10000</v>
      </c>
    </row>
    <row r="2510" spans="1:23">
      <c r="A2510" t="s">
        <v>246</v>
      </c>
      <c r="B2510" t="s">
        <v>2325</v>
      </c>
      <c r="C2510" t="s">
        <v>3474</v>
      </c>
      <c r="D2510" t="s">
        <v>1528</v>
      </c>
      <c r="E2510">
        <v>12280768</v>
      </c>
      <c r="F2510">
        <v>45010</v>
      </c>
      <c r="G2510" t="s">
        <v>3486</v>
      </c>
      <c r="H2510" s="111">
        <v>45010</v>
      </c>
      <c r="I2510" t="s">
        <v>263</v>
      </c>
      <c r="K2510" t="s">
        <v>1430</v>
      </c>
      <c r="L2510" t="s">
        <v>1409</v>
      </c>
      <c r="N2510" t="s">
        <v>1500</v>
      </c>
      <c r="O2510" t="s">
        <v>1411</v>
      </c>
      <c r="P2510" t="s">
        <v>254</v>
      </c>
      <c r="S2510" t="s">
        <v>1414</v>
      </c>
      <c r="T2510">
        <v>70000</v>
      </c>
    </row>
    <row r="2511" spans="1:23">
      <c r="A2511" t="s">
        <v>246</v>
      </c>
      <c r="B2511" t="s">
        <v>2322</v>
      </c>
      <c r="C2511" t="s">
        <v>3474</v>
      </c>
      <c r="D2511" t="s">
        <v>1528</v>
      </c>
      <c r="E2511">
        <v>12288620</v>
      </c>
      <c r="F2511">
        <v>45013</v>
      </c>
      <c r="G2511" t="s">
        <v>3489</v>
      </c>
      <c r="H2511" s="111">
        <v>45013</v>
      </c>
      <c r="I2511" t="s">
        <v>253</v>
      </c>
      <c r="K2511" t="s">
        <v>1408</v>
      </c>
      <c r="L2511" t="s">
        <v>1409</v>
      </c>
      <c r="N2511" t="s">
        <v>1443</v>
      </c>
      <c r="O2511" t="s">
        <v>1411</v>
      </c>
      <c r="P2511" t="s">
        <v>252</v>
      </c>
      <c r="Q2511" t="s">
        <v>1412</v>
      </c>
      <c r="R2511" t="s">
        <v>1412</v>
      </c>
      <c r="S2511" t="s">
        <v>1412</v>
      </c>
      <c r="T2511">
        <v>10000</v>
      </c>
      <c r="V2511">
        <v>3631.25</v>
      </c>
      <c r="W2511">
        <v>5184.3999999999996</v>
      </c>
    </row>
    <row r="2512" spans="1:23">
      <c r="A2512" t="s">
        <v>246</v>
      </c>
      <c r="B2512" t="s">
        <v>3863</v>
      </c>
      <c r="C2512" t="s">
        <v>4423</v>
      </c>
      <c r="D2512" t="s">
        <v>46</v>
      </c>
      <c r="E2512">
        <v>12389951</v>
      </c>
      <c r="F2512">
        <v>45036</v>
      </c>
      <c r="G2512" t="s">
        <v>4499</v>
      </c>
      <c r="H2512" s="111">
        <v>45036</v>
      </c>
      <c r="I2512" t="s">
        <v>282</v>
      </c>
      <c r="K2512" t="s">
        <v>1408</v>
      </c>
      <c r="L2512" t="s">
        <v>1409</v>
      </c>
      <c r="N2512" t="s">
        <v>1439</v>
      </c>
      <c r="O2512" t="s">
        <v>1411</v>
      </c>
      <c r="P2512" t="s">
        <v>252</v>
      </c>
      <c r="R2512" t="s">
        <v>1414</v>
      </c>
      <c r="S2512" t="s">
        <v>1412</v>
      </c>
      <c r="T2512">
        <v>10000</v>
      </c>
    </row>
    <row r="2513" spans="1:23">
      <c r="A2513" t="s">
        <v>246</v>
      </c>
      <c r="B2513" t="s">
        <v>2362</v>
      </c>
      <c r="C2513" t="s">
        <v>2171</v>
      </c>
      <c r="D2513" t="s">
        <v>54</v>
      </c>
      <c r="E2513">
        <v>66170</v>
      </c>
      <c r="F2513">
        <v>45076</v>
      </c>
      <c r="G2513" t="s">
        <v>4959</v>
      </c>
      <c r="H2513" s="111">
        <v>45076</v>
      </c>
      <c r="I2513" t="s">
        <v>253</v>
      </c>
      <c r="K2513" t="s">
        <v>1430</v>
      </c>
      <c r="L2513" t="s">
        <v>1409</v>
      </c>
      <c r="N2513" t="s">
        <v>1463</v>
      </c>
      <c r="O2513" t="s">
        <v>1411</v>
      </c>
      <c r="P2513" t="s">
        <v>252</v>
      </c>
      <c r="Q2513" t="s">
        <v>1412</v>
      </c>
      <c r="R2513" t="s">
        <v>1412</v>
      </c>
      <c r="S2513" t="s">
        <v>1412</v>
      </c>
      <c r="T2513">
        <v>10000</v>
      </c>
      <c r="V2513">
        <v>29.42</v>
      </c>
      <c r="W2513">
        <v>30</v>
      </c>
    </row>
    <row r="2514" spans="1:23">
      <c r="A2514" t="s">
        <v>246</v>
      </c>
      <c r="B2514" t="s">
        <v>2199</v>
      </c>
      <c r="C2514" t="s">
        <v>2171</v>
      </c>
      <c r="D2514" t="s">
        <v>54</v>
      </c>
      <c r="E2514">
        <v>516214</v>
      </c>
      <c r="F2514">
        <v>44994</v>
      </c>
      <c r="G2514" t="s">
        <v>3492</v>
      </c>
      <c r="H2514" s="111">
        <v>44995</v>
      </c>
      <c r="I2514" t="s">
        <v>263</v>
      </c>
      <c r="K2514" t="s">
        <v>1408</v>
      </c>
      <c r="L2514" t="s">
        <v>1409</v>
      </c>
      <c r="N2514" t="s">
        <v>1474</v>
      </c>
      <c r="O2514" t="s">
        <v>1411</v>
      </c>
      <c r="P2514" t="s">
        <v>254</v>
      </c>
      <c r="Q2514" t="s">
        <v>1414</v>
      </c>
      <c r="R2514" t="s">
        <v>1414</v>
      </c>
      <c r="S2514" t="s">
        <v>1412</v>
      </c>
      <c r="T2514">
        <v>50000</v>
      </c>
    </row>
    <row r="2515" spans="1:23">
      <c r="A2515" t="s">
        <v>246</v>
      </c>
      <c r="B2515" t="s">
        <v>3529</v>
      </c>
      <c r="C2515" t="s">
        <v>2171</v>
      </c>
      <c r="D2515" t="s">
        <v>54</v>
      </c>
      <c r="E2515">
        <v>580319</v>
      </c>
      <c r="F2515">
        <v>45031</v>
      </c>
      <c r="G2515" t="s">
        <v>4521</v>
      </c>
      <c r="H2515" s="111">
        <v>45031</v>
      </c>
      <c r="I2515" t="s">
        <v>282</v>
      </c>
      <c r="K2515" t="s">
        <v>1418</v>
      </c>
      <c r="L2515" t="s">
        <v>1409</v>
      </c>
      <c r="N2515" t="s">
        <v>1425</v>
      </c>
      <c r="O2515" t="s">
        <v>1411</v>
      </c>
      <c r="P2515" t="s">
        <v>254</v>
      </c>
      <c r="Q2515" t="s">
        <v>1414</v>
      </c>
      <c r="R2515" t="s">
        <v>1414</v>
      </c>
      <c r="S2515" t="s">
        <v>1412</v>
      </c>
      <c r="T2515">
        <v>10000</v>
      </c>
    </row>
    <row r="2516" spans="1:23">
      <c r="A2516" t="s">
        <v>246</v>
      </c>
      <c r="B2516" t="s">
        <v>3493</v>
      </c>
      <c r="C2516" t="s">
        <v>2171</v>
      </c>
      <c r="D2516" t="s">
        <v>54</v>
      </c>
      <c r="E2516">
        <v>788188</v>
      </c>
      <c r="F2516">
        <v>45010</v>
      </c>
      <c r="G2516" t="s">
        <v>3494</v>
      </c>
      <c r="H2516" s="111">
        <v>45010</v>
      </c>
      <c r="I2516" t="s">
        <v>253</v>
      </c>
      <c r="K2516" t="s">
        <v>1408</v>
      </c>
      <c r="L2516" t="s">
        <v>1409</v>
      </c>
      <c r="N2516" t="s">
        <v>1447</v>
      </c>
      <c r="O2516" t="s">
        <v>1411</v>
      </c>
      <c r="P2516" t="s">
        <v>254</v>
      </c>
      <c r="Q2516" t="s">
        <v>1412</v>
      </c>
      <c r="R2516" t="s">
        <v>1412</v>
      </c>
      <c r="S2516" t="s">
        <v>1412</v>
      </c>
      <c r="T2516">
        <v>10000</v>
      </c>
      <c r="V2516">
        <v>2293.96</v>
      </c>
      <c r="W2516">
        <v>9635.42</v>
      </c>
    </row>
    <row r="2517" spans="1:23">
      <c r="A2517" t="s">
        <v>246</v>
      </c>
      <c r="B2517" t="s">
        <v>5385</v>
      </c>
      <c r="C2517" t="s">
        <v>2171</v>
      </c>
      <c r="D2517" t="s">
        <v>54</v>
      </c>
      <c r="E2517">
        <v>852317</v>
      </c>
      <c r="F2517">
        <v>45117</v>
      </c>
      <c r="G2517" t="s">
        <v>5904</v>
      </c>
      <c r="H2517" s="111">
        <v>45117</v>
      </c>
      <c r="I2517" t="s">
        <v>253</v>
      </c>
      <c r="K2517" t="s">
        <v>1461</v>
      </c>
      <c r="L2517" t="s">
        <v>1409</v>
      </c>
      <c r="N2517" t="s">
        <v>1470</v>
      </c>
      <c r="O2517" t="s">
        <v>1411</v>
      </c>
      <c r="P2517" t="s">
        <v>254</v>
      </c>
      <c r="Q2517" t="s">
        <v>1412</v>
      </c>
      <c r="R2517" t="s">
        <v>1412</v>
      </c>
      <c r="S2517" t="s">
        <v>1429</v>
      </c>
      <c r="T2517">
        <v>10000</v>
      </c>
      <c r="V2517">
        <v>0</v>
      </c>
      <c r="W2517">
        <v>7807.51</v>
      </c>
    </row>
    <row r="2518" spans="1:23">
      <c r="A2518" t="s">
        <v>246</v>
      </c>
      <c r="B2518" t="s">
        <v>4951</v>
      </c>
      <c r="C2518" t="s">
        <v>2171</v>
      </c>
      <c r="D2518" t="s">
        <v>54</v>
      </c>
      <c r="E2518">
        <v>1185261</v>
      </c>
      <c r="F2518">
        <v>45064</v>
      </c>
      <c r="G2518" t="s">
        <v>4952</v>
      </c>
      <c r="H2518" s="111">
        <v>45064</v>
      </c>
      <c r="I2518" t="s">
        <v>282</v>
      </c>
      <c r="K2518" t="s">
        <v>1418</v>
      </c>
      <c r="L2518" t="s">
        <v>1409</v>
      </c>
      <c r="N2518" t="s">
        <v>1462</v>
      </c>
      <c r="O2518" t="s">
        <v>1411</v>
      </c>
      <c r="P2518" t="s">
        <v>254</v>
      </c>
      <c r="Q2518" t="s">
        <v>1414</v>
      </c>
      <c r="R2518" t="s">
        <v>1414</v>
      </c>
      <c r="S2518" t="s">
        <v>1412</v>
      </c>
      <c r="T2518">
        <v>20000</v>
      </c>
    </row>
    <row r="2519" spans="1:23">
      <c r="A2519" t="s">
        <v>246</v>
      </c>
      <c r="B2519" t="s">
        <v>2362</v>
      </c>
      <c r="C2519" t="s">
        <v>2171</v>
      </c>
      <c r="D2519" t="s">
        <v>54</v>
      </c>
      <c r="E2519">
        <v>1357808</v>
      </c>
      <c r="F2519">
        <v>45050</v>
      </c>
      <c r="G2519" t="s">
        <v>4942</v>
      </c>
      <c r="H2519" s="111">
        <v>45050</v>
      </c>
      <c r="I2519" t="s">
        <v>263</v>
      </c>
      <c r="K2519" t="s">
        <v>1418</v>
      </c>
      <c r="L2519" t="s">
        <v>1409</v>
      </c>
      <c r="N2519" t="s">
        <v>1421</v>
      </c>
      <c r="O2519" t="s">
        <v>1411</v>
      </c>
      <c r="P2519" t="s">
        <v>252</v>
      </c>
      <c r="S2519" t="s">
        <v>1414</v>
      </c>
      <c r="T2519">
        <v>10000</v>
      </c>
    </row>
    <row r="2520" spans="1:23">
      <c r="A2520" t="s">
        <v>246</v>
      </c>
      <c r="B2520" t="s">
        <v>3493</v>
      </c>
      <c r="C2520" t="s">
        <v>2171</v>
      </c>
      <c r="D2520" t="s">
        <v>54</v>
      </c>
      <c r="E2520">
        <v>4968548</v>
      </c>
      <c r="F2520">
        <v>45035</v>
      </c>
      <c r="G2520" t="s">
        <v>4526</v>
      </c>
      <c r="H2520" s="111">
        <v>45035</v>
      </c>
      <c r="I2520" t="s">
        <v>282</v>
      </c>
      <c r="K2520" t="s">
        <v>1418</v>
      </c>
      <c r="L2520" t="s">
        <v>1409</v>
      </c>
      <c r="N2520" t="s">
        <v>1431</v>
      </c>
      <c r="O2520" t="s">
        <v>1411</v>
      </c>
      <c r="P2520" t="s">
        <v>254</v>
      </c>
      <c r="S2520" t="s">
        <v>1414</v>
      </c>
      <c r="T2520">
        <v>30000</v>
      </c>
    </row>
    <row r="2521" spans="1:23">
      <c r="A2521" t="s">
        <v>246</v>
      </c>
      <c r="B2521" t="s">
        <v>2362</v>
      </c>
      <c r="C2521" t="s">
        <v>2171</v>
      </c>
      <c r="D2521" t="s">
        <v>54</v>
      </c>
      <c r="E2521">
        <v>5643799</v>
      </c>
      <c r="F2521">
        <v>45033</v>
      </c>
      <c r="G2521" t="s">
        <v>4523</v>
      </c>
      <c r="H2521" s="111">
        <v>45033</v>
      </c>
      <c r="I2521" t="s">
        <v>253</v>
      </c>
      <c r="K2521" t="s">
        <v>1430</v>
      </c>
      <c r="L2521" t="s">
        <v>1409</v>
      </c>
      <c r="N2521" t="s">
        <v>1420</v>
      </c>
      <c r="O2521" t="s">
        <v>1411</v>
      </c>
      <c r="P2521" t="s">
        <v>254</v>
      </c>
      <c r="Q2521" t="s">
        <v>1412</v>
      </c>
      <c r="R2521" t="s">
        <v>1412</v>
      </c>
      <c r="S2521" t="s">
        <v>1412</v>
      </c>
      <c r="T2521">
        <v>30000</v>
      </c>
      <c r="V2521">
        <v>4155.59</v>
      </c>
      <c r="W2521">
        <v>17376.88</v>
      </c>
    </row>
    <row r="2522" spans="1:23">
      <c r="A2522" t="s">
        <v>246</v>
      </c>
      <c r="B2522" t="s">
        <v>2199</v>
      </c>
      <c r="C2522" t="s">
        <v>2171</v>
      </c>
      <c r="D2522" t="s">
        <v>54</v>
      </c>
      <c r="E2522">
        <v>6665086</v>
      </c>
      <c r="F2522">
        <v>45019</v>
      </c>
      <c r="G2522" t="s">
        <v>4500</v>
      </c>
      <c r="H2522" s="111">
        <v>45019</v>
      </c>
      <c r="I2522" t="s">
        <v>253</v>
      </c>
      <c r="K2522" t="s">
        <v>1418</v>
      </c>
      <c r="L2522" t="s">
        <v>1438</v>
      </c>
      <c r="N2522" t="s">
        <v>1485</v>
      </c>
      <c r="O2522" t="s">
        <v>1411</v>
      </c>
      <c r="P2522" t="s">
        <v>254</v>
      </c>
      <c r="Q2522" t="s">
        <v>1412</v>
      </c>
      <c r="R2522" t="s">
        <v>1412</v>
      </c>
      <c r="S2522" t="s">
        <v>1412</v>
      </c>
      <c r="T2522">
        <v>10000</v>
      </c>
    </row>
    <row r="2523" spans="1:23">
      <c r="A2523" t="s">
        <v>246</v>
      </c>
      <c r="B2523" t="s">
        <v>2199</v>
      </c>
      <c r="C2523" t="s">
        <v>2171</v>
      </c>
      <c r="D2523" t="s">
        <v>54</v>
      </c>
      <c r="E2523">
        <v>6665086</v>
      </c>
      <c r="F2523">
        <v>45019</v>
      </c>
      <c r="G2523" t="s">
        <v>4500</v>
      </c>
      <c r="H2523" s="111">
        <v>45019</v>
      </c>
      <c r="I2523" t="s">
        <v>253</v>
      </c>
      <c r="K2523" t="s">
        <v>1418</v>
      </c>
      <c r="L2523" t="s">
        <v>1409</v>
      </c>
      <c r="N2523" t="s">
        <v>1485</v>
      </c>
      <c r="O2523" t="s">
        <v>1411</v>
      </c>
      <c r="P2523" t="s">
        <v>254</v>
      </c>
      <c r="Q2523" t="s">
        <v>1412</v>
      </c>
      <c r="R2523" t="s">
        <v>1412</v>
      </c>
      <c r="S2523" t="s">
        <v>1412</v>
      </c>
      <c r="T2523">
        <v>10000</v>
      </c>
      <c r="V2523">
        <v>11793.4</v>
      </c>
      <c r="W2523">
        <v>17782.400000000001</v>
      </c>
    </row>
    <row r="2524" spans="1:23">
      <c r="A2524" t="s">
        <v>246</v>
      </c>
      <c r="B2524" t="s">
        <v>3529</v>
      </c>
      <c r="C2524" t="s">
        <v>2171</v>
      </c>
      <c r="D2524" t="s">
        <v>54</v>
      </c>
      <c r="E2524">
        <v>7809256</v>
      </c>
      <c r="F2524">
        <v>45066</v>
      </c>
      <c r="G2524" t="s">
        <v>4953</v>
      </c>
      <c r="H2524" s="111">
        <v>45066</v>
      </c>
      <c r="I2524" t="s">
        <v>253</v>
      </c>
      <c r="K2524" t="s">
        <v>1430</v>
      </c>
      <c r="L2524" t="s">
        <v>1409</v>
      </c>
      <c r="N2524" t="s">
        <v>1421</v>
      </c>
      <c r="O2524" t="s">
        <v>1411</v>
      </c>
      <c r="P2524" t="s">
        <v>254</v>
      </c>
      <c r="Q2524" t="s">
        <v>1412</v>
      </c>
      <c r="R2524" t="s">
        <v>1412</v>
      </c>
      <c r="S2524" t="s">
        <v>1412</v>
      </c>
      <c r="T2524">
        <v>10000</v>
      </c>
      <c r="V2524">
        <v>2273.91</v>
      </c>
      <c r="W2524">
        <v>6315.5</v>
      </c>
    </row>
    <row r="2525" spans="1:23">
      <c r="A2525" t="s">
        <v>246</v>
      </c>
      <c r="B2525" t="s">
        <v>2174</v>
      </c>
      <c r="C2525" t="s">
        <v>2171</v>
      </c>
      <c r="D2525" t="s">
        <v>54</v>
      </c>
      <c r="E2525">
        <v>7967661</v>
      </c>
      <c r="F2525">
        <v>44958</v>
      </c>
      <c r="G2525" t="s">
        <v>2754</v>
      </c>
      <c r="H2525" s="111">
        <v>44958</v>
      </c>
      <c r="I2525" t="s">
        <v>253</v>
      </c>
      <c r="K2525" t="s">
        <v>1430</v>
      </c>
      <c r="L2525" t="s">
        <v>1409</v>
      </c>
      <c r="N2525" t="s">
        <v>1447</v>
      </c>
      <c r="O2525" t="s">
        <v>1411</v>
      </c>
      <c r="P2525" t="s">
        <v>254</v>
      </c>
      <c r="Q2525" t="s">
        <v>1412</v>
      </c>
      <c r="R2525" t="s">
        <v>1412</v>
      </c>
      <c r="S2525" t="s">
        <v>1412</v>
      </c>
      <c r="T2525">
        <v>20000</v>
      </c>
      <c r="V2525">
        <v>1165.67</v>
      </c>
      <c r="W2525">
        <v>4181.3500000000004</v>
      </c>
    </row>
    <row r="2526" spans="1:23">
      <c r="A2526" t="s">
        <v>246</v>
      </c>
      <c r="B2526" t="s">
        <v>2199</v>
      </c>
      <c r="C2526" t="s">
        <v>2171</v>
      </c>
      <c r="D2526" t="s">
        <v>54</v>
      </c>
      <c r="E2526">
        <v>8979746</v>
      </c>
      <c r="F2526">
        <v>45044</v>
      </c>
      <c r="G2526" t="s">
        <v>4535</v>
      </c>
      <c r="H2526" s="111">
        <v>45044</v>
      </c>
      <c r="I2526" t="s">
        <v>253</v>
      </c>
      <c r="K2526" t="s">
        <v>1408</v>
      </c>
      <c r="L2526" t="s">
        <v>1409</v>
      </c>
      <c r="N2526" t="s">
        <v>1434</v>
      </c>
      <c r="O2526" t="s">
        <v>1411</v>
      </c>
      <c r="P2526" t="s">
        <v>254</v>
      </c>
      <c r="Q2526" t="s">
        <v>1412</v>
      </c>
      <c r="R2526" t="s">
        <v>1412</v>
      </c>
      <c r="S2526" t="s">
        <v>1412</v>
      </c>
      <c r="T2526">
        <v>30000</v>
      </c>
      <c r="V2526">
        <v>12779.38</v>
      </c>
      <c r="W2526">
        <v>12430</v>
      </c>
    </row>
    <row r="2527" spans="1:23">
      <c r="A2527" t="s">
        <v>246</v>
      </c>
      <c r="B2527" t="s">
        <v>2174</v>
      </c>
      <c r="C2527" t="s">
        <v>2171</v>
      </c>
      <c r="D2527" t="s">
        <v>54</v>
      </c>
      <c r="E2527">
        <v>10041102</v>
      </c>
      <c r="F2527">
        <v>45030</v>
      </c>
      <c r="G2527" t="s">
        <v>4519</v>
      </c>
      <c r="H2527" s="111">
        <v>45030</v>
      </c>
      <c r="I2527" t="s">
        <v>253</v>
      </c>
      <c r="K2527" t="s">
        <v>1418</v>
      </c>
      <c r="L2527" t="s">
        <v>1409</v>
      </c>
      <c r="N2527" t="s">
        <v>1426</v>
      </c>
      <c r="O2527" t="s">
        <v>1411</v>
      </c>
      <c r="P2527" t="s">
        <v>252</v>
      </c>
      <c r="Q2527" t="s">
        <v>1412</v>
      </c>
      <c r="R2527" t="s">
        <v>1412</v>
      </c>
      <c r="S2527" t="s">
        <v>1412</v>
      </c>
      <c r="T2527">
        <v>10000</v>
      </c>
      <c r="V2527">
        <v>1747.42</v>
      </c>
      <c r="W2527">
        <v>1780</v>
      </c>
    </row>
    <row r="2528" spans="1:23">
      <c r="A2528" t="s">
        <v>246</v>
      </c>
      <c r="B2528" t="s">
        <v>2237</v>
      </c>
      <c r="C2528" t="s">
        <v>2171</v>
      </c>
      <c r="D2528" t="s">
        <v>54</v>
      </c>
      <c r="E2528">
        <v>10067635</v>
      </c>
      <c r="F2528">
        <v>44963</v>
      </c>
      <c r="G2528" t="s">
        <v>2755</v>
      </c>
      <c r="H2528" s="111">
        <v>44963</v>
      </c>
      <c r="I2528" t="s">
        <v>282</v>
      </c>
      <c r="K2528" t="s">
        <v>1430</v>
      </c>
      <c r="L2528" t="s">
        <v>1409</v>
      </c>
      <c r="N2528" t="s">
        <v>1439</v>
      </c>
      <c r="O2528" t="s">
        <v>1411</v>
      </c>
      <c r="P2528" t="s">
        <v>254</v>
      </c>
      <c r="R2528" t="s">
        <v>1414</v>
      </c>
      <c r="S2528" t="s">
        <v>1414</v>
      </c>
      <c r="T2528">
        <v>20000</v>
      </c>
    </row>
    <row r="2529" spans="1:23">
      <c r="A2529" t="s">
        <v>246</v>
      </c>
      <c r="B2529" t="s">
        <v>5765</v>
      </c>
      <c r="C2529" t="s">
        <v>2171</v>
      </c>
      <c r="D2529" t="s">
        <v>54</v>
      </c>
      <c r="E2529">
        <v>10976499</v>
      </c>
      <c r="F2529">
        <v>45121</v>
      </c>
      <c r="G2529" t="s">
        <v>5913</v>
      </c>
      <c r="H2529" s="111">
        <v>45121</v>
      </c>
      <c r="I2529" t="s">
        <v>253</v>
      </c>
      <c r="K2529" t="s">
        <v>1418</v>
      </c>
      <c r="L2529" t="s">
        <v>1409</v>
      </c>
      <c r="N2529" t="s">
        <v>1470</v>
      </c>
      <c r="O2529" t="s">
        <v>1411</v>
      </c>
      <c r="P2529" t="s">
        <v>254</v>
      </c>
      <c r="Q2529" t="s">
        <v>1412</v>
      </c>
      <c r="R2529" t="s">
        <v>1412</v>
      </c>
      <c r="S2529" t="s">
        <v>1412</v>
      </c>
      <c r="T2529">
        <v>100000</v>
      </c>
      <c r="V2529">
        <v>21932.18</v>
      </c>
      <c r="W2529">
        <v>164315.5</v>
      </c>
    </row>
    <row r="2530" spans="1:23">
      <c r="A2530" t="s">
        <v>246</v>
      </c>
      <c r="B2530" t="s">
        <v>2174</v>
      </c>
      <c r="C2530" t="s">
        <v>2171</v>
      </c>
      <c r="D2530" t="s">
        <v>54</v>
      </c>
      <c r="E2530">
        <v>12084778</v>
      </c>
      <c r="F2530">
        <v>44959</v>
      </c>
      <c r="G2530" t="s">
        <v>2756</v>
      </c>
      <c r="H2530" s="111">
        <v>44959</v>
      </c>
      <c r="I2530" t="s">
        <v>282</v>
      </c>
      <c r="K2530" t="s">
        <v>1408</v>
      </c>
      <c r="L2530" t="s">
        <v>1409</v>
      </c>
      <c r="N2530" t="s">
        <v>1420</v>
      </c>
      <c r="O2530" t="s">
        <v>1411</v>
      </c>
      <c r="P2530" t="s">
        <v>252</v>
      </c>
      <c r="R2530" t="s">
        <v>1414</v>
      </c>
      <c r="S2530" t="s">
        <v>1412</v>
      </c>
      <c r="T2530">
        <v>30000</v>
      </c>
    </row>
    <row r="2531" spans="1:23">
      <c r="A2531" t="s">
        <v>246</v>
      </c>
      <c r="B2531" t="s">
        <v>2174</v>
      </c>
      <c r="C2531" t="s">
        <v>2171</v>
      </c>
      <c r="D2531" t="s">
        <v>54</v>
      </c>
      <c r="E2531">
        <v>12086527</v>
      </c>
      <c r="F2531">
        <v>44972</v>
      </c>
      <c r="G2531" t="s">
        <v>2757</v>
      </c>
      <c r="H2531" s="111">
        <v>44972</v>
      </c>
      <c r="I2531" t="s">
        <v>282</v>
      </c>
      <c r="K2531" t="s">
        <v>1408</v>
      </c>
      <c r="L2531" t="s">
        <v>1409</v>
      </c>
      <c r="N2531" t="s">
        <v>1425</v>
      </c>
      <c r="O2531" t="s">
        <v>1411</v>
      </c>
      <c r="P2531" t="s">
        <v>252</v>
      </c>
      <c r="S2531" t="s">
        <v>1414</v>
      </c>
      <c r="T2531">
        <v>30000</v>
      </c>
    </row>
    <row r="2532" spans="1:23">
      <c r="A2532" t="s">
        <v>246</v>
      </c>
      <c r="B2532" t="s">
        <v>2174</v>
      </c>
      <c r="C2532" t="s">
        <v>2171</v>
      </c>
      <c r="D2532" t="s">
        <v>54</v>
      </c>
      <c r="E2532">
        <v>12095451</v>
      </c>
      <c r="F2532">
        <v>44980</v>
      </c>
      <c r="G2532" t="s">
        <v>2758</v>
      </c>
      <c r="H2532" s="111">
        <v>44980</v>
      </c>
      <c r="I2532" t="s">
        <v>282</v>
      </c>
      <c r="K2532" t="s">
        <v>1408</v>
      </c>
      <c r="L2532" t="s">
        <v>1409</v>
      </c>
      <c r="N2532" t="s">
        <v>1420</v>
      </c>
      <c r="O2532" t="s">
        <v>1411</v>
      </c>
      <c r="P2532" t="s">
        <v>252</v>
      </c>
      <c r="S2532" t="s">
        <v>1414</v>
      </c>
      <c r="T2532">
        <v>30000</v>
      </c>
    </row>
    <row r="2533" spans="1:23">
      <c r="A2533" t="s">
        <v>246</v>
      </c>
      <c r="B2533" t="s">
        <v>5385</v>
      </c>
      <c r="C2533" t="s">
        <v>2171</v>
      </c>
      <c r="D2533" t="s">
        <v>54</v>
      </c>
      <c r="E2533">
        <v>12095462</v>
      </c>
      <c r="F2533">
        <v>45107</v>
      </c>
      <c r="G2533" t="s">
        <v>5630</v>
      </c>
      <c r="H2533" s="111">
        <v>45107</v>
      </c>
      <c r="I2533" t="s">
        <v>253</v>
      </c>
      <c r="K2533" t="s">
        <v>1461</v>
      </c>
      <c r="L2533" t="s">
        <v>1409</v>
      </c>
      <c r="N2533" t="s">
        <v>1447</v>
      </c>
      <c r="O2533" t="s">
        <v>1411</v>
      </c>
      <c r="P2533" t="s">
        <v>254</v>
      </c>
      <c r="Q2533" t="s">
        <v>1412</v>
      </c>
      <c r="R2533" t="s">
        <v>1412</v>
      </c>
      <c r="S2533" t="s">
        <v>1415</v>
      </c>
      <c r="T2533">
        <v>15000</v>
      </c>
      <c r="V2533">
        <v>2640.97</v>
      </c>
      <c r="W2533">
        <v>13862</v>
      </c>
    </row>
    <row r="2534" spans="1:23">
      <c r="A2534" t="s">
        <v>246</v>
      </c>
      <c r="B2534" t="s">
        <v>2237</v>
      </c>
      <c r="C2534" t="s">
        <v>2171</v>
      </c>
      <c r="D2534" t="s">
        <v>54</v>
      </c>
      <c r="E2534">
        <v>12095496</v>
      </c>
      <c r="F2534">
        <v>44961</v>
      </c>
      <c r="G2534" t="s">
        <v>2759</v>
      </c>
      <c r="H2534" s="111">
        <v>44963</v>
      </c>
      <c r="I2534" t="s">
        <v>263</v>
      </c>
      <c r="K2534" t="s">
        <v>1408</v>
      </c>
      <c r="L2534" t="s">
        <v>1409</v>
      </c>
      <c r="N2534" t="s">
        <v>1433</v>
      </c>
      <c r="O2534" t="s">
        <v>1411</v>
      </c>
      <c r="P2534" t="s">
        <v>252</v>
      </c>
      <c r="S2534" t="s">
        <v>1414</v>
      </c>
      <c r="T2534">
        <v>60000</v>
      </c>
    </row>
    <row r="2535" spans="1:23">
      <c r="A2535" t="s">
        <v>246</v>
      </c>
      <c r="B2535" t="s">
        <v>2178</v>
      </c>
      <c r="C2535" t="s">
        <v>2171</v>
      </c>
      <c r="D2535" t="s">
        <v>54</v>
      </c>
      <c r="E2535">
        <v>12095497</v>
      </c>
      <c r="F2535">
        <v>44961</v>
      </c>
      <c r="G2535" t="s">
        <v>2760</v>
      </c>
      <c r="H2535" s="111">
        <v>44961</v>
      </c>
      <c r="I2535" t="s">
        <v>263</v>
      </c>
      <c r="K2535" t="s">
        <v>1408</v>
      </c>
      <c r="L2535" t="s">
        <v>1409</v>
      </c>
      <c r="N2535" t="s">
        <v>1444</v>
      </c>
      <c r="O2535" t="s">
        <v>1411</v>
      </c>
      <c r="P2535" t="s">
        <v>252</v>
      </c>
      <c r="T2535">
        <v>20000</v>
      </c>
    </row>
    <row r="2536" spans="1:23">
      <c r="A2536" t="s">
        <v>246</v>
      </c>
      <c r="B2536" t="s">
        <v>2199</v>
      </c>
      <c r="C2536" t="s">
        <v>2171</v>
      </c>
      <c r="D2536" t="s">
        <v>54</v>
      </c>
      <c r="E2536">
        <v>12095558</v>
      </c>
      <c r="F2536">
        <v>45013</v>
      </c>
      <c r="G2536" t="s">
        <v>3496</v>
      </c>
      <c r="H2536" s="111">
        <v>45013</v>
      </c>
      <c r="I2536" t="s">
        <v>263</v>
      </c>
      <c r="K2536" t="s">
        <v>1408</v>
      </c>
      <c r="L2536" t="s">
        <v>1409</v>
      </c>
      <c r="N2536" t="s">
        <v>1423</v>
      </c>
      <c r="O2536" t="s">
        <v>1411</v>
      </c>
      <c r="P2536" t="s">
        <v>254</v>
      </c>
      <c r="S2536" t="s">
        <v>1414</v>
      </c>
      <c r="T2536">
        <v>150000</v>
      </c>
    </row>
    <row r="2537" spans="1:23">
      <c r="A2537" t="s">
        <v>246</v>
      </c>
      <c r="B2537" t="s">
        <v>2174</v>
      </c>
      <c r="C2537" t="s">
        <v>2171</v>
      </c>
      <c r="D2537" t="s">
        <v>54</v>
      </c>
      <c r="E2537">
        <v>12095579</v>
      </c>
      <c r="F2537">
        <v>44991</v>
      </c>
      <c r="G2537" t="s">
        <v>3497</v>
      </c>
      <c r="H2537" s="111">
        <v>44991</v>
      </c>
      <c r="I2537" t="s">
        <v>282</v>
      </c>
      <c r="K2537" t="s">
        <v>1408</v>
      </c>
      <c r="L2537" t="s">
        <v>1409</v>
      </c>
      <c r="N2537" t="s">
        <v>1485</v>
      </c>
      <c r="O2537" t="s">
        <v>1411</v>
      </c>
      <c r="P2537" t="s">
        <v>254</v>
      </c>
      <c r="S2537" t="s">
        <v>1414</v>
      </c>
      <c r="T2537">
        <v>20000</v>
      </c>
    </row>
    <row r="2538" spans="1:23">
      <c r="A2538" t="s">
        <v>246</v>
      </c>
      <c r="B2538" t="s">
        <v>2174</v>
      </c>
      <c r="C2538" t="s">
        <v>2171</v>
      </c>
      <c r="D2538" t="s">
        <v>54</v>
      </c>
      <c r="E2538">
        <v>12096323</v>
      </c>
      <c r="F2538">
        <v>44963</v>
      </c>
      <c r="G2538" t="s">
        <v>2761</v>
      </c>
      <c r="H2538" s="111">
        <v>44963</v>
      </c>
      <c r="I2538" t="s">
        <v>282</v>
      </c>
      <c r="K2538" t="s">
        <v>1408</v>
      </c>
      <c r="L2538" t="s">
        <v>1409</v>
      </c>
      <c r="N2538" t="s">
        <v>1444</v>
      </c>
      <c r="O2538" t="s">
        <v>1411</v>
      </c>
      <c r="P2538" t="s">
        <v>252</v>
      </c>
      <c r="R2538" t="s">
        <v>1414</v>
      </c>
      <c r="S2538" t="s">
        <v>1412</v>
      </c>
      <c r="T2538">
        <v>30000</v>
      </c>
    </row>
    <row r="2539" spans="1:23">
      <c r="A2539" t="s">
        <v>246</v>
      </c>
      <c r="B2539" t="s">
        <v>2174</v>
      </c>
      <c r="C2539" t="s">
        <v>2171</v>
      </c>
      <c r="D2539" t="s">
        <v>54</v>
      </c>
      <c r="E2539">
        <v>12096559</v>
      </c>
      <c r="F2539">
        <v>44963</v>
      </c>
      <c r="G2539" t="s">
        <v>2762</v>
      </c>
      <c r="H2539" s="111">
        <v>44963</v>
      </c>
      <c r="I2539" t="s">
        <v>253</v>
      </c>
      <c r="K2539" t="s">
        <v>1408</v>
      </c>
      <c r="L2539" t="s">
        <v>1409</v>
      </c>
      <c r="N2539" t="s">
        <v>1444</v>
      </c>
      <c r="O2539" t="s">
        <v>1411</v>
      </c>
      <c r="P2539" t="s">
        <v>252</v>
      </c>
      <c r="Q2539" t="s">
        <v>1412</v>
      </c>
      <c r="R2539" t="s">
        <v>1412</v>
      </c>
      <c r="S2539" t="s">
        <v>1412</v>
      </c>
      <c r="T2539">
        <v>30000</v>
      </c>
      <c r="V2539">
        <v>2020.08</v>
      </c>
      <c r="W2539">
        <v>3511.75</v>
      </c>
    </row>
    <row r="2540" spans="1:23">
      <c r="A2540" t="s">
        <v>246</v>
      </c>
      <c r="B2540" t="s">
        <v>2347</v>
      </c>
      <c r="C2540" t="s">
        <v>2171</v>
      </c>
      <c r="D2540" t="s">
        <v>54</v>
      </c>
      <c r="E2540">
        <v>12097350</v>
      </c>
      <c r="F2540">
        <v>45006</v>
      </c>
      <c r="G2540" t="s">
        <v>3498</v>
      </c>
      <c r="H2540" s="111">
        <v>45008</v>
      </c>
      <c r="I2540" t="s">
        <v>253</v>
      </c>
      <c r="K2540" t="s">
        <v>1408</v>
      </c>
      <c r="L2540" t="s">
        <v>1409</v>
      </c>
      <c r="N2540" t="s">
        <v>1420</v>
      </c>
      <c r="O2540" t="s">
        <v>1411</v>
      </c>
      <c r="P2540" t="s">
        <v>252</v>
      </c>
      <c r="Q2540" t="s">
        <v>1412</v>
      </c>
      <c r="R2540" t="s">
        <v>1412</v>
      </c>
      <c r="S2540" t="s">
        <v>1412</v>
      </c>
      <c r="T2540">
        <v>10000</v>
      </c>
      <c r="V2540">
        <v>147.21</v>
      </c>
      <c r="W2540">
        <v>15105</v>
      </c>
    </row>
    <row r="2541" spans="1:23">
      <c r="A2541" t="s">
        <v>246</v>
      </c>
      <c r="B2541" t="s">
        <v>2199</v>
      </c>
      <c r="C2541" t="s">
        <v>2171</v>
      </c>
      <c r="D2541" t="s">
        <v>54</v>
      </c>
      <c r="E2541">
        <v>12097482</v>
      </c>
      <c r="F2541">
        <v>45022</v>
      </c>
      <c r="G2541" t="s">
        <v>4503</v>
      </c>
      <c r="H2541" s="111">
        <v>45022</v>
      </c>
      <c r="I2541" t="s">
        <v>253</v>
      </c>
      <c r="K2541" t="s">
        <v>1408</v>
      </c>
      <c r="L2541" t="s">
        <v>1409</v>
      </c>
      <c r="N2541" t="s">
        <v>1473</v>
      </c>
      <c r="O2541" t="s">
        <v>1411</v>
      </c>
      <c r="P2541" t="s">
        <v>252</v>
      </c>
      <c r="Q2541" t="s">
        <v>1412</v>
      </c>
      <c r="R2541" t="s">
        <v>1412</v>
      </c>
      <c r="S2541" t="s">
        <v>1412</v>
      </c>
      <c r="T2541">
        <v>30000</v>
      </c>
      <c r="V2541">
        <v>4452.66</v>
      </c>
      <c r="W2541">
        <v>7600</v>
      </c>
    </row>
    <row r="2542" spans="1:23">
      <c r="A2542" t="s">
        <v>246</v>
      </c>
      <c r="B2542" t="s">
        <v>2174</v>
      </c>
      <c r="C2542" t="s">
        <v>2171</v>
      </c>
      <c r="D2542" t="s">
        <v>54</v>
      </c>
      <c r="E2542">
        <v>12105290</v>
      </c>
      <c r="F2542">
        <v>44965</v>
      </c>
      <c r="G2542" t="s">
        <v>2763</v>
      </c>
      <c r="H2542" s="111">
        <v>44965</v>
      </c>
      <c r="I2542" t="s">
        <v>263</v>
      </c>
      <c r="K2542" t="s">
        <v>1408</v>
      </c>
      <c r="L2542" t="s">
        <v>1409</v>
      </c>
      <c r="N2542" t="s">
        <v>1437</v>
      </c>
      <c r="O2542" t="s">
        <v>1411</v>
      </c>
      <c r="P2542" t="s">
        <v>252</v>
      </c>
      <c r="S2542" t="s">
        <v>1414</v>
      </c>
      <c r="T2542">
        <v>30000</v>
      </c>
    </row>
    <row r="2543" spans="1:23">
      <c r="A2543" t="s">
        <v>246</v>
      </c>
      <c r="B2543" t="s">
        <v>2178</v>
      </c>
      <c r="C2543" t="s">
        <v>2171</v>
      </c>
      <c r="D2543" t="s">
        <v>54</v>
      </c>
      <c r="E2543">
        <v>12105414</v>
      </c>
      <c r="F2543">
        <v>44965</v>
      </c>
      <c r="G2543" t="s">
        <v>2764</v>
      </c>
      <c r="H2543" s="111">
        <v>44965</v>
      </c>
      <c r="I2543" t="s">
        <v>282</v>
      </c>
      <c r="K2543" t="s">
        <v>1408</v>
      </c>
      <c r="L2543" t="s">
        <v>1409</v>
      </c>
      <c r="N2543" t="s">
        <v>4160</v>
      </c>
      <c r="O2543" t="s">
        <v>1411</v>
      </c>
      <c r="P2543" t="s">
        <v>254</v>
      </c>
      <c r="S2543" t="s">
        <v>1414</v>
      </c>
      <c r="T2543">
        <v>30000</v>
      </c>
    </row>
    <row r="2544" spans="1:23">
      <c r="A2544" t="s">
        <v>246</v>
      </c>
      <c r="B2544" t="s">
        <v>2237</v>
      </c>
      <c r="C2544" t="s">
        <v>2171</v>
      </c>
      <c r="D2544" t="s">
        <v>54</v>
      </c>
      <c r="E2544">
        <v>12107172</v>
      </c>
      <c r="F2544">
        <v>44965</v>
      </c>
      <c r="G2544" t="s">
        <v>2765</v>
      </c>
      <c r="H2544" s="111">
        <v>44965</v>
      </c>
      <c r="I2544" t="s">
        <v>253</v>
      </c>
      <c r="K2544" t="s">
        <v>1408</v>
      </c>
      <c r="L2544" t="s">
        <v>1409</v>
      </c>
      <c r="N2544" t="s">
        <v>1453</v>
      </c>
      <c r="O2544" t="s">
        <v>1411</v>
      </c>
      <c r="P2544" t="s">
        <v>252</v>
      </c>
      <c r="Q2544" t="s">
        <v>1412</v>
      </c>
      <c r="R2544" t="s">
        <v>1412</v>
      </c>
      <c r="S2544" t="s">
        <v>1412</v>
      </c>
      <c r="T2544">
        <v>30000</v>
      </c>
      <c r="V2544">
        <v>3333.01</v>
      </c>
      <c r="W2544">
        <v>5452.75</v>
      </c>
    </row>
    <row r="2545" spans="1:23">
      <c r="A2545" t="s">
        <v>246</v>
      </c>
      <c r="B2545" t="s">
        <v>2174</v>
      </c>
      <c r="C2545" t="s">
        <v>2171</v>
      </c>
      <c r="D2545" t="s">
        <v>54</v>
      </c>
      <c r="E2545">
        <v>12110431</v>
      </c>
      <c r="F2545">
        <v>44966</v>
      </c>
      <c r="G2545" t="s">
        <v>2766</v>
      </c>
      <c r="H2545" s="111">
        <v>44966</v>
      </c>
      <c r="I2545" t="s">
        <v>282</v>
      </c>
      <c r="K2545" t="s">
        <v>1408</v>
      </c>
      <c r="L2545" t="s">
        <v>1409</v>
      </c>
      <c r="N2545" t="s">
        <v>1420</v>
      </c>
      <c r="O2545" t="s">
        <v>1411</v>
      </c>
      <c r="P2545" t="s">
        <v>252</v>
      </c>
      <c r="S2545" t="s">
        <v>1414</v>
      </c>
      <c r="T2545">
        <v>15000</v>
      </c>
    </row>
    <row r="2546" spans="1:23">
      <c r="A2546" t="s">
        <v>246</v>
      </c>
      <c r="B2546" t="s">
        <v>2191</v>
      </c>
      <c r="C2546" t="s">
        <v>2171</v>
      </c>
      <c r="D2546" t="s">
        <v>54</v>
      </c>
      <c r="E2546">
        <v>12111927</v>
      </c>
      <c r="F2546">
        <v>44966</v>
      </c>
      <c r="G2546" t="s">
        <v>2767</v>
      </c>
      <c r="H2546" s="111">
        <v>44966</v>
      </c>
      <c r="I2546" t="s">
        <v>263</v>
      </c>
      <c r="K2546" t="s">
        <v>1408</v>
      </c>
      <c r="L2546" t="s">
        <v>1409</v>
      </c>
      <c r="N2546" t="s">
        <v>1444</v>
      </c>
      <c r="O2546" t="s">
        <v>1411</v>
      </c>
      <c r="P2546" t="s">
        <v>252</v>
      </c>
      <c r="T2546">
        <v>15000</v>
      </c>
    </row>
    <row r="2547" spans="1:23">
      <c r="A2547" t="s">
        <v>246</v>
      </c>
      <c r="B2547" t="s">
        <v>2237</v>
      </c>
      <c r="C2547" t="s">
        <v>2171</v>
      </c>
      <c r="D2547" t="s">
        <v>54</v>
      </c>
      <c r="E2547">
        <v>12114988</v>
      </c>
      <c r="F2547">
        <v>44967</v>
      </c>
      <c r="G2547" t="s">
        <v>2768</v>
      </c>
      <c r="H2547" s="111">
        <v>44967</v>
      </c>
      <c r="I2547" t="s">
        <v>282</v>
      </c>
      <c r="K2547" t="s">
        <v>1408</v>
      </c>
      <c r="L2547" t="s">
        <v>1409</v>
      </c>
      <c r="N2547" t="s">
        <v>1442</v>
      </c>
      <c r="O2547" t="s">
        <v>1411</v>
      </c>
      <c r="P2547" t="s">
        <v>252</v>
      </c>
      <c r="S2547" t="s">
        <v>1414</v>
      </c>
      <c r="T2547">
        <v>50000</v>
      </c>
    </row>
    <row r="2548" spans="1:23">
      <c r="A2548" t="s">
        <v>246</v>
      </c>
      <c r="B2548" t="s">
        <v>2174</v>
      </c>
      <c r="C2548" t="s">
        <v>2171</v>
      </c>
      <c r="D2548" t="s">
        <v>54</v>
      </c>
      <c r="E2548">
        <v>12115583</v>
      </c>
      <c r="F2548">
        <v>44967</v>
      </c>
      <c r="G2548" t="s">
        <v>2769</v>
      </c>
      <c r="H2548" s="111">
        <v>44967</v>
      </c>
      <c r="I2548" t="s">
        <v>282</v>
      </c>
      <c r="K2548" t="s">
        <v>1408</v>
      </c>
      <c r="L2548" t="s">
        <v>1409</v>
      </c>
      <c r="N2548" t="s">
        <v>1444</v>
      </c>
      <c r="O2548" t="s">
        <v>1411</v>
      </c>
      <c r="P2548" t="s">
        <v>252</v>
      </c>
      <c r="T2548">
        <v>30000</v>
      </c>
    </row>
    <row r="2549" spans="1:23">
      <c r="A2549" t="s">
        <v>246</v>
      </c>
      <c r="B2549" t="s">
        <v>2174</v>
      </c>
      <c r="C2549" t="s">
        <v>2171</v>
      </c>
      <c r="D2549" t="s">
        <v>54</v>
      </c>
      <c r="E2549">
        <v>12119572</v>
      </c>
      <c r="F2549">
        <v>44968</v>
      </c>
      <c r="G2549" t="s">
        <v>2770</v>
      </c>
      <c r="H2549" s="111">
        <v>44968</v>
      </c>
      <c r="I2549" t="s">
        <v>263</v>
      </c>
      <c r="K2549" t="s">
        <v>1408</v>
      </c>
      <c r="L2549" t="s">
        <v>1409</v>
      </c>
      <c r="N2549" t="s">
        <v>1421</v>
      </c>
      <c r="O2549" t="s">
        <v>1411</v>
      </c>
      <c r="P2549" t="s">
        <v>252</v>
      </c>
      <c r="T2549">
        <v>30000</v>
      </c>
    </row>
    <row r="2550" spans="1:23">
      <c r="A2550" t="s">
        <v>246</v>
      </c>
      <c r="B2550" t="s">
        <v>2199</v>
      </c>
      <c r="C2550" t="s">
        <v>2171</v>
      </c>
      <c r="D2550" t="s">
        <v>54</v>
      </c>
      <c r="E2550">
        <v>12119593</v>
      </c>
      <c r="F2550">
        <v>45042</v>
      </c>
      <c r="G2550" t="s">
        <v>4532</v>
      </c>
      <c r="H2550" s="111">
        <v>45042</v>
      </c>
      <c r="I2550" t="s">
        <v>263</v>
      </c>
      <c r="K2550" t="s">
        <v>1408</v>
      </c>
      <c r="L2550" t="s">
        <v>1409</v>
      </c>
      <c r="N2550" t="s">
        <v>1444</v>
      </c>
      <c r="O2550" t="s">
        <v>1411</v>
      </c>
      <c r="P2550" t="s">
        <v>252</v>
      </c>
      <c r="S2550" t="s">
        <v>1414</v>
      </c>
      <c r="T2550">
        <v>60000</v>
      </c>
    </row>
    <row r="2551" spans="1:23">
      <c r="A2551" t="s">
        <v>246</v>
      </c>
      <c r="B2551" t="s">
        <v>2237</v>
      </c>
      <c r="C2551" t="s">
        <v>2171</v>
      </c>
      <c r="D2551" t="s">
        <v>54</v>
      </c>
      <c r="E2551">
        <v>12119872</v>
      </c>
      <c r="F2551">
        <v>44971</v>
      </c>
      <c r="G2551" t="s">
        <v>2771</v>
      </c>
      <c r="H2551" s="111">
        <v>44971</v>
      </c>
      <c r="I2551" t="s">
        <v>282</v>
      </c>
      <c r="K2551" t="s">
        <v>1408</v>
      </c>
      <c r="L2551" t="s">
        <v>1409</v>
      </c>
      <c r="N2551" t="s">
        <v>1466</v>
      </c>
      <c r="O2551" t="s">
        <v>1411</v>
      </c>
      <c r="P2551" t="s">
        <v>254</v>
      </c>
      <c r="S2551" t="s">
        <v>1414</v>
      </c>
      <c r="T2551">
        <v>30000</v>
      </c>
    </row>
    <row r="2552" spans="1:23">
      <c r="A2552" t="s">
        <v>246</v>
      </c>
      <c r="B2552" t="s">
        <v>2199</v>
      </c>
      <c r="C2552" t="s">
        <v>2171</v>
      </c>
      <c r="D2552" t="s">
        <v>54</v>
      </c>
      <c r="E2552">
        <v>12119967</v>
      </c>
      <c r="F2552">
        <v>44968</v>
      </c>
      <c r="G2552" t="s">
        <v>2772</v>
      </c>
      <c r="H2552" s="111">
        <v>44973</v>
      </c>
      <c r="I2552" t="s">
        <v>253</v>
      </c>
      <c r="K2552" t="s">
        <v>1408</v>
      </c>
      <c r="L2552" t="s">
        <v>1409</v>
      </c>
      <c r="N2552" t="s">
        <v>1453</v>
      </c>
      <c r="O2552" t="s">
        <v>1411</v>
      </c>
      <c r="P2552" t="s">
        <v>254</v>
      </c>
      <c r="Q2552" t="s">
        <v>1412</v>
      </c>
      <c r="R2552" t="s">
        <v>1412</v>
      </c>
      <c r="S2552" t="s">
        <v>1412</v>
      </c>
      <c r="T2552">
        <v>80000</v>
      </c>
      <c r="V2552">
        <v>19110.96</v>
      </c>
      <c r="W2552">
        <v>77468.490000000005</v>
      </c>
    </row>
    <row r="2553" spans="1:23">
      <c r="A2553" t="s">
        <v>246</v>
      </c>
      <c r="B2553" t="s">
        <v>2347</v>
      </c>
      <c r="C2553" t="s">
        <v>2171</v>
      </c>
      <c r="D2553" t="s">
        <v>54</v>
      </c>
      <c r="E2553">
        <v>12120447</v>
      </c>
      <c r="F2553">
        <v>44985</v>
      </c>
      <c r="G2553" t="s">
        <v>2774</v>
      </c>
      <c r="H2553" s="111">
        <v>44985</v>
      </c>
      <c r="I2553" t="s">
        <v>253</v>
      </c>
      <c r="K2553" t="s">
        <v>1418</v>
      </c>
      <c r="L2553" t="s">
        <v>1409</v>
      </c>
      <c r="N2553" t="s">
        <v>1413</v>
      </c>
      <c r="O2553" t="s">
        <v>1411</v>
      </c>
      <c r="P2553" t="s">
        <v>254</v>
      </c>
      <c r="Q2553" t="s">
        <v>1412</v>
      </c>
      <c r="R2553" t="s">
        <v>1412</v>
      </c>
      <c r="S2553" t="s">
        <v>1412</v>
      </c>
      <c r="T2553">
        <v>10000</v>
      </c>
      <c r="V2553">
        <v>4027.36</v>
      </c>
      <c r="W2553">
        <v>8236.07</v>
      </c>
    </row>
    <row r="2554" spans="1:23">
      <c r="A2554" t="s">
        <v>246</v>
      </c>
      <c r="B2554" t="s">
        <v>2174</v>
      </c>
      <c r="C2554" t="s">
        <v>2171</v>
      </c>
      <c r="D2554" t="s">
        <v>54</v>
      </c>
      <c r="E2554">
        <v>12120981</v>
      </c>
      <c r="F2554">
        <v>44970</v>
      </c>
      <c r="G2554" t="s">
        <v>2776</v>
      </c>
      <c r="H2554" s="111">
        <v>44970</v>
      </c>
      <c r="I2554" t="s">
        <v>282</v>
      </c>
      <c r="K2554" t="s">
        <v>1408</v>
      </c>
      <c r="L2554" t="s">
        <v>1409</v>
      </c>
      <c r="N2554" t="s">
        <v>1439</v>
      </c>
      <c r="O2554" t="s">
        <v>1411</v>
      </c>
      <c r="P2554" t="s">
        <v>252</v>
      </c>
      <c r="Q2554" t="s">
        <v>1414</v>
      </c>
      <c r="R2554" t="s">
        <v>1414</v>
      </c>
      <c r="S2554" t="s">
        <v>1412</v>
      </c>
      <c r="T2554">
        <v>30000</v>
      </c>
    </row>
    <row r="2555" spans="1:23">
      <c r="A2555" t="s">
        <v>246</v>
      </c>
      <c r="B2555" t="s">
        <v>2191</v>
      </c>
      <c r="C2555" t="s">
        <v>2171</v>
      </c>
      <c r="D2555" t="s">
        <v>54</v>
      </c>
      <c r="E2555">
        <v>12121665</v>
      </c>
      <c r="F2555">
        <v>44970</v>
      </c>
      <c r="G2555" t="s">
        <v>2777</v>
      </c>
      <c r="H2555" s="111">
        <v>44970</v>
      </c>
      <c r="I2555" t="s">
        <v>263</v>
      </c>
      <c r="K2555" t="s">
        <v>1408</v>
      </c>
      <c r="L2555" t="s">
        <v>1409</v>
      </c>
      <c r="N2555" t="s">
        <v>1413</v>
      </c>
      <c r="O2555" t="s">
        <v>1411</v>
      </c>
      <c r="P2555" t="s">
        <v>252</v>
      </c>
      <c r="S2555" t="s">
        <v>1414</v>
      </c>
      <c r="T2555">
        <v>15000</v>
      </c>
    </row>
    <row r="2556" spans="1:23">
      <c r="A2556" t="s">
        <v>246</v>
      </c>
      <c r="B2556" t="s">
        <v>2199</v>
      </c>
      <c r="C2556" t="s">
        <v>2171</v>
      </c>
      <c r="D2556" t="s">
        <v>54</v>
      </c>
      <c r="E2556">
        <v>12122645</v>
      </c>
      <c r="F2556">
        <v>44992</v>
      </c>
      <c r="G2556" t="s">
        <v>3499</v>
      </c>
      <c r="H2556" s="111">
        <v>44993</v>
      </c>
      <c r="I2556" t="s">
        <v>253</v>
      </c>
      <c r="K2556" t="s">
        <v>1408</v>
      </c>
      <c r="L2556" t="s">
        <v>1409</v>
      </c>
      <c r="N2556" t="s">
        <v>1433</v>
      </c>
      <c r="O2556" t="s">
        <v>1411</v>
      </c>
      <c r="P2556" t="s">
        <v>254</v>
      </c>
      <c r="Q2556" t="s">
        <v>1412</v>
      </c>
      <c r="R2556" t="s">
        <v>1412</v>
      </c>
      <c r="S2556" t="s">
        <v>1412</v>
      </c>
      <c r="T2556">
        <v>60000</v>
      </c>
      <c r="V2556">
        <v>0</v>
      </c>
      <c r="W2556">
        <v>11951</v>
      </c>
    </row>
    <row r="2557" spans="1:23">
      <c r="A2557" t="s">
        <v>246</v>
      </c>
      <c r="B2557" t="s">
        <v>2199</v>
      </c>
      <c r="C2557" t="s">
        <v>2171</v>
      </c>
      <c r="D2557" t="s">
        <v>54</v>
      </c>
      <c r="E2557">
        <v>12125862</v>
      </c>
      <c r="F2557">
        <v>44971</v>
      </c>
      <c r="G2557" t="s">
        <v>2779</v>
      </c>
      <c r="H2557" s="111">
        <v>44971</v>
      </c>
      <c r="I2557" t="s">
        <v>282</v>
      </c>
      <c r="K2557" t="s">
        <v>1408</v>
      </c>
      <c r="L2557" t="s">
        <v>1409</v>
      </c>
      <c r="N2557" t="s">
        <v>1410</v>
      </c>
      <c r="O2557" t="s">
        <v>1411</v>
      </c>
      <c r="P2557" t="s">
        <v>254</v>
      </c>
      <c r="R2557" t="s">
        <v>1414</v>
      </c>
      <c r="S2557" t="s">
        <v>1412</v>
      </c>
      <c r="T2557">
        <v>60000</v>
      </c>
    </row>
    <row r="2558" spans="1:23">
      <c r="A2558" t="s">
        <v>246</v>
      </c>
      <c r="B2558" t="s">
        <v>2178</v>
      </c>
      <c r="C2558" t="s">
        <v>2171</v>
      </c>
      <c r="D2558" t="s">
        <v>54</v>
      </c>
      <c r="E2558">
        <v>12127503</v>
      </c>
      <c r="F2558">
        <v>44971</v>
      </c>
      <c r="G2558" t="s">
        <v>3500</v>
      </c>
      <c r="H2558" s="111">
        <v>44988</v>
      </c>
      <c r="I2558" t="s">
        <v>263</v>
      </c>
      <c r="K2558" t="s">
        <v>1408</v>
      </c>
      <c r="L2558" t="s">
        <v>1409</v>
      </c>
      <c r="N2558" t="s">
        <v>3141</v>
      </c>
      <c r="O2558" t="s">
        <v>1411</v>
      </c>
      <c r="P2558" t="s">
        <v>254</v>
      </c>
      <c r="S2558" t="s">
        <v>1414</v>
      </c>
      <c r="T2558">
        <v>50000</v>
      </c>
    </row>
    <row r="2559" spans="1:23">
      <c r="A2559" t="s">
        <v>246</v>
      </c>
      <c r="B2559" t="s">
        <v>2199</v>
      </c>
      <c r="C2559" t="s">
        <v>2171</v>
      </c>
      <c r="D2559" t="s">
        <v>54</v>
      </c>
      <c r="E2559">
        <v>12127586</v>
      </c>
      <c r="F2559">
        <v>44971</v>
      </c>
      <c r="G2559" t="s">
        <v>2780</v>
      </c>
      <c r="H2559" s="111">
        <v>44973</v>
      </c>
      <c r="I2559" t="s">
        <v>282</v>
      </c>
      <c r="K2559" t="s">
        <v>1408</v>
      </c>
      <c r="L2559" t="s">
        <v>1409</v>
      </c>
      <c r="N2559" t="s">
        <v>1443</v>
      </c>
      <c r="O2559" t="s">
        <v>1411</v>
      </c>
      <c r="P2559" t="s">
        <v>252</v>
      </c>
      <c r="S2559" t="s">
        <v>1414</v>
      </c>
      <c r="T2559">
        <v>40000</v>
      </c>
    </row>
    <row r="2560" spans="1:23">
      <c r="A2560" t="s">
        <v>246</v>
      </c>
      <c r="B2560" t="s">
        <v>2191</v>
      </c>
      <c r="C2560" t="s">
        <v>2171</v>
      </c>
      <c r="D2560" t="s">
        <v>54</v>
      </c>
      <c r="E2560">
        <v>12129412</v>
      </c>
      <c r="F2560">
        <v>44972</v>
      </c>
      <c r="G2560" t="s">
        <v>2781</v>
      </c>
      <c r="H2560" s="111">
        <v>44972</v>
      </c>
      <c r="I2560" t="s">
        <v>253</v>
      </c>
      <c r="K2560" t="s">
        <v>1408</v>
      </c>
      <c r="L2560" t="s">
        <v>1409</v>
      </c>
      <c r="N2560" t="s">
        <v>1474</v>
      </c>
      <c r="O2560" t="s">
        <v>1411</v>
      </c>
      <c r="P2560" t="s">
        <v>254</v>
      </c>
      <c r="Q2560" t="s">
        <v>1412</v>
      </c>
      <c r="R2560" t="s">
        <v>1412</v>
      </c>
      <c r="S2560" t="s">
        <v>1412</v>
      </c>
      <c r="T2560">
        <v>15000</v>
      </c>
      <c r="V2560">
        <v>6336.54</v>
      </c>
      <c r="W2560">
        <v>15740.31</v>
      </c>
    </row>
    <row r="2561" spans="1:23">
      <c r="A2561" t="s">
        <v>246</v>
      </c>
      <c r="B2561" t="s">
        <v>2199</v>
      </c>
      <c r="C2561" t="s">
        <v>2171</v>
      </c>
      <c r="D2561" t="s">
        <v>54</v>
      </c>
      <c r="E2561">
        <v>12135989</v>
      </c>
      <c r="F2561">
        <v>44973</v>
      </c>
      <c r="G2561" t="s">
        <v>2782</v>
      </c>
      <c r="H2561" s="111">
        <v>44980</v>
      </c>
      <c r="I2561" t="s">
        <v>253</v>
      </c>
      <c r="K2561" t="s">
        <v>1408</v>
      </c>
      <c r="L2561" t="s">
        <v>1409</v>
      </c>
      <c r="N2561" t="s">
        <v>1472</v>
      </c>
      <c r="O2561" t="s">
        <v>1411</v>
      </c>
      <c r="P2561" t="s">
        <v>252</v>
      </c>
      <c r="Q2561" t="s">
        <v>1412</v>
      </c>
      <c r="R2561" t="s">
        <v>1412</v>
      </c>
      <c r="S2561" t="s">
        <v>1412</v>
      </c>
      <c r="T2561">
        <v>20000</v>
      </c>
      <c r="V2561">
        <v>14617.95</v>
      </c>
      <c r="W2561">
        <v>19218</v>
      </c>
    </row>
    <row r="2562" spans="1:23">
      <c r="A2562" t="s">
        <v>246</v>
      </c>
      <c r="B2562" t="s">
        <v>2241</v>
      </c>
      <c r="C2562" t="s">
        <v>2171</v>
      </c>
      <c r="D2562" t="s">
        <v>54</v>
      </c>
      <c r="E2562">
        <v>12138096</v>
      </c>
      <c r="F2562">
        <v>44973</v>
      </c>
      <c r="G2562" t="s">
        <v>2783</v>
      </c>
      <c r="H2562" s="111">
        <v>44978</v>
      </c>
      <c r="I2562" t="s">
        <v>253</v>
      </c>
      <c r="K2562" t="s">
        <v>1408</v>
      </c>
      <c r="L2562" t="s">
        <v>1409</v>
      </c>
      <c r="N2562" t="s">
        <v>1451</v>
      </c>
      <c r="O2562" t="s">
        <v>1411</v>
      </c>
      <c r="P2562" t="s">
        <v>252</v>
      </c>
      <c r="Q2562" t="s">
        <v>1412</v>
      </c>
      <c r="R2562" t="s">
        <v>1412</v>
      </c>
      <c r="S2562" t="s">
        <v>1412</v>
      </c>
      <c r="T2562">
        <v>20000</v>
      </c>
      <c r="V2562">
        <v>7530.94</v>
      </c>
      <c r="W2562">
        <v>11062.49</v>
      </c>
    </row>
    <row r="2563" spans="1:23">
      <c r="A2563" t="s">
        <v>246</v>
      </c>
      <c r="B2563" t="s">
        <v>2347</v>
      </c>
      <c r="C2563" t="s">
        <v>2171</v>
      </c>
      <c r="D2563" t="s">
        <v>54</v>
      </c>
      <c r="E2563">
        <v>12143451</v>
      </c>
      <c r="F2563">
        <v>44999</v>
      </c>
      <c r="G2563" t="s">
        <v>3502</v>
      </c>
      <c r="H2563" s="111">
        <v>44999</v>
      </c>
      <c r="I2563" t="s">
        <v>253</v>
      </c>
      <c r="K2563" t="s">
        <v>1418</v>
      </c>
      <c r="L2563" t="s">
        <v>1409</v>
      </c>
      <c r="N2563" t="s">
        <v>1444</v>
      </c>
      <c r="O2563" t="s">
        <v>1411</v>
      </c>
      <c r="P2563" t="s">
        <v>254</v>
      </c>
      <c r="Q2563" t="s">
        <v>1412</v>
      </c>
      <c r="R2563" t="s">
        <v>1412</v>
      </c>
      <c r="S2563" t="s">
        <v>1412</v>
      </c>
      <c r="T2563">
        <v>100000</v>
      </c>
      <c r="V2563">
        <v>31908.41</v>
      </c>
      <c r="W2563">
        <v>112616.12</v>
      </c>
    </row>
    <row r="2564" spans="1:23">
      <c r="A2564" t="s">
        <v>246</v>
      </c>
      <c r="B2564" t="s">
        <v>2199</v>
      </c>
      <c r="C2564" t="s">
        <v>2171</v>
      </c>
      <c r="D2564" t="s">
        <v>54</v>
      </c>
      <c r="E2564">
        <v>12148066</v>
      </c>
      <c r="F2564">
        <v>44987</v>
      </c>
      <c r="G2564" t="s">
        <v>3503</v>
      </c>
      <c r="H2564" s="111">
        <v>44987</v>
      </c>
      <c r="I2564" t="s">
        <v>253</v>
      </c>
      <c r="K2564" t="s">
        <v>1408</v>
      </c>
      <c r="L2564" t="s">
        <v>1409</v>
      </c>
      <c r="N2564" t="s">
        <v>1432</v>
      </c>
      <c r="O2564" t="s">
        <v>1411</v>
      </c>
      <c r="P2564" t="s">
        <v>254</v>
      </c>
      <c r="Q2564" t="s">
        <v>1412</v>
      </c>
      <c r="R2564" t="s">
        <v>1412</v>
      </c>
      <c r="S2564" t="s">
        <v>1412</v>
      </c>
      <c r="T2564">
        <v>60000</v>
      </c>
      <c r="V2564">
        <v>140.71</v>
      </c>
      <c r="W2564">
        <v>11749.48</v>
      </c>
    </row>
    <row r="2565" spans="1:23">
      <c r="A2565" t="s">
        <v>246</v>
      </c>
      <c r="B2565" t="s">
        <v>2199</v>
      </c>
      <c r="C2565" t="s">
        <v>2171</v>
      </c>
      <c r="D2565" t="s">
        <v>54</v>
      </c>
      <c r="E2565">
        <v>12151086</v>
      </c>
      <c r="F2565">
        <v>44980</v>
      </c>
      <c r="G2565" t="s">
        <v>2784</v>
      </c>
      <c r="H2565" s="111">
        <v>44981</v>
      </c>
      <c r="I2565" t="s">
        <v>253</v>
      </c>
      <c r="K2565" t="s">
        <v>1408</v>
      </c>
      <c r="L2565" t="s">
        <v>1409</v>
      </c>
      <c r="N2565" t="s">
        <v>1420</v>
      </c>
      <c r="O2565" t="s">
        <v>1411</v>
      </c>
      <c r="P2565" t="s">
        <v>252</v>
      </c>
      <c r="Q2565" t="s">
        <v>1412</v>
      </c>
      <c r="R2565" t="s">
        <v>1412</v>
      </c>
      <c r="S2565" t="s">
        <v>1412</v>
      </c>
      <c r="T2565">
        <v>10000</v>
      </c>
      <c r="V2565">
        <v>3109.37</v>
      </c>
      <c r="W2565">
        <v>10217.370000000001</v>
      </c>
    </row>
    <row r="2566" spans="1:23">
      <c r="A2566" t="s">
        <v>246</v>
      </c>
      <c r="B2566" t="s">
        <v>2362</v>
      </c>
      <c r="C2566" t="s">
        <v>2171</v>
      </c>
      <c r="D2566" t="s">
        <v>54</v>
      </c>
      <c r="E2566">
        <v>12152298</v>
      </c>
      <c r="F2566">
        <v>44982</v>
      </c>
      <c r="G2566" t="s">
        <v>2785</v>
      </c>
      <c r="H2566" s="111">
        <v>44985</v>
      </c>
      <c r="I2566" t="s">
        <v>253</v>
      </c>
      <c r="K2566" t="s">
        <v>1408</v>
      </c>
      <c r="L2566" t="s">
        <v>1409</v>
      </c>
      <c r="N2566" t="s">
        <v>1453</v>
      </c>
      <c r="O2566" t="s">
        <v>1411</v>
      </c>
      <c r="P2566" t="s">
        <v>254</v>
      </c>
      <c r="Q2566" t="s">
        <v>1412</v>
      </c>
      <c r="R2566" t="s">
        <v>1412</v>
      </c>
      <c r="S2566" t="s">
        <v>1412</v>
      </c>
      <c r="T2566">
        <v>60000</v>
      </c>
      <c r="V2566">
        <v>16523.400000000001</v>
      </c>
      <c r="W2566">
        <v>54522.33</v>
      </c>
    </row>
    <row r="2567" spans="1:23">
      <c r="A2567" t="s">
        <v>246</v>
      </c>
      <c r="B2567" t="s">
        <v>2362</v>
      </c>
      <c r="C2567" t="s">
        <v>2171</v>
      </c>
      <c r="D2567" t="s">
        <v>54</v>
      </c>
      <c r="E2567">
        <v>12156990</v>
      </c>
      <c r="F2567">
        <v>44981</v>
      </c>
      <c r="G2567" t="s">
        <v>2786</v>
      </c>
      <c r="H2567" s="111">
        <v>44982</v>
      </c>
      <c r="I2567" t="s">
        <v>282</v>
      </c>
      <c r="K2567" t="s">
        <v>1418</v>
      </c>
      <c r="L2567" t="s">
        <v>1409</v>
      </c>
      <c r="N2567" t="s">
        <v>3146</v>
      </c>
      <c r="O2567" t="s">
        <v>1411</v>
      </c>
      <c r="P2567" t="s">
        <v>254</v>
      </c>
      <c r="S2567" t="s">
        <v>1414</v>
      </c>
      <c r="T2567">
        <v>30000</v>
      </c>
    </row>
    <row r="2568" spans="1:23">
      <c r="A2568" t="s">
        <v>246</v>
      </c>
      <c r="B2568" t="s">
        <v>2362</v>
      </c>
      <c r="C2568" t="s">
        <v>2171</v>
      </c>
      <c r="D2568" t="s">
        <v>54</v>
      </c>
      <c r="E2568">
        <v>12165797</v>
      </c>
      <c r="F2568">
        <v>44999</v>
      </c>
      <c r="G2568" t="s">
        <v>3504</v>
      </c>
      <c r="H2568" s="111">
        <v>44999</v>
      </c>
      <c r="I2568" t="s">
        <v>263</v>
      </c>
      <c r="K2568" t="s">
        <v>1408</v>
      </c>
      <c r="L2568" t="s">
        <v>1409</v>
      </c>
      <c r="N2568" t="s">
        <v>1444</v>
      </c>
      <c r="O2568" t="s">
        <v>1411</v>
      </c>
      <c r="P2568" t="s">
        <v>254</v>
      </c>
      <c r="S2568" t="s">
        <v>1414</v>
      </c>
      <c r="T2568">
        <v>25000</v>
      </c>
    </row>
    <row r="2569" spans="1:23">
      <c r="A2569" t="s">
        <v>246</v>
      </c>
      <c r="B2569" t="s">
        <v>5767</v>
      </c>
      <c r="C2569" t="s">
        <v>2171</v>
      </c>
      <c r="D2569" t="s">
        <v>54</v>
      </c>
      <c r="E2569">
        <v>12173038</v>
      </c>
      <c r="F2569">
        <v>45146</v>
      </c>
      <c r="G2569" t="s">
        <v>6307</v>
      </c>
      <c r="H2569" s="111">
        <v>45147</v>
      </c>
      <c r="I2569" t="s">
        <v>253</v>
      </c>
      <c r="K2569" t="s">
        <v>1408</v>
      </c>
      <c r="L2569" t="s">
        <v>1409</v>
      </c>
      <c r="N2569" t="s">
        <v>1488</v>
      </c>
      <c r="O2569" t="s">
        <v>1411</v>
      </c>
      <c r="P2569" t="s">
        <v>252</v>
      </c>
      <c r="Q2569" t="s">
        <v>1415</v>
      </c>
      <c r="R2569" t="s">
        <v>1415</v>
      </c>
      <c r="S2569" t="s">
        <v>1415</v>
      </c>
      <c r="T2569">
        <v>100</v>
      </c>
      <c r="V2569">
        <v>2559.8000000000002</v>
      </c>
      <c r="W2569">
        <v>2744.82</v>
      </c>
    </row>
    <row r="2570" spans="1:23">
      <c r="A2570" t="s">
        <v>246</v>
      </c>
      <c r="B2570" t="s">
        <v>2174</v>
      </c>
      <c r="C2570" t="s">
        <v>2171</v>
      </c>
      <c r="D2570" t="s">
        <v>54</v>
      </c>
      <c r="E2570">
        <v>12182899</v>
      </c>
      <c r="F2570">
        <v>44986</v>
      </c>
      <c r="G2570" t="s">
        <v>3505</v>
      </c>
      <c r="H2570" s="111">
        <v>44986</v>
      </c>
      <c r="I2570" t="s">
        <v>253</v>
      </c>
      <c r="K2570" t="s">
        <v>1408</v>
      </c>
      <c r="L2570" t="s">
        <v>1409</v>
      </c>
      <c r="N2570" t="s">
        <v>1474</v>
      </c>
      <c r="O2570" t="s">
        <v>1411</v>
      </c>
      <c r="P2570" t="s">
        <v>254</v>
      </c>
      <c r="Q2570" t="s">
        <v>1412</v>
      </c>
      <c r="R2570" t="s">
        <v>1412</v>
      </c>
      <c r="S2570" t="s">
        <v>1412</v>
      </c>
      <c r="T2570">
        <v>30000</v>
      </c>
      <c r="V2570">
        <v>1915.03</v>
      </c>
      <c r="W2570">
        <v>2741.65</v>
      </c>
    </row>
    <row r="2571" spans="1:23">
      <c r="A2571" t="s">
        <v>246</v>
      </c>
      <c r="B2571" t="s">
        <v>2362</v>
      </c>
      <c r="C2571" t="s">
        <v>2171</v>
      </c>
      <c r="D2571" t="s">
        <v>54</v>
      </c>
      <c r="E2571">
        <v>12196117</v>
      </c>
      <c r="F2571">
        <v>44988</v>
      </c>
      <c r="G2571" t="s">
        <v>3506</v>
      </c>
      <c r="H2571" s="111">
        <v>44988</v>
      </c>
      <c r="I2571" t="s">
        <v>253</v>
      </c>
      <c r="K2571" t="s">
        <v>1418</v>
      </c>
      <c r="L2571" t="s">
        <v>1409</v>
      </c>
      <c r="N2571" t="s">
        <v>1444</v>
      </c>
      <c r="O2571" t="s">
        <v>1411</v>
      </c>
      <c r="P2571" t="s">
        <v>254</v>
      </c>
      <c r="Q2571" t="s">
        <v>1412</v>
      </c>
      <c r="R2571" t="s">
        <v>1412</v>
      </c>
      <c r="S2571" t="s">
        <v>1412</v>
      </c>
      <c r="T2571">
        <v>20000</v>
      </c>
      <c r="V2571">
        <v>839.5</v>
      </c>
      <c r="W2571">
        <v>3696.79</v>
      </c>
    </row>
    <row r="2572" spans="1:23">
      <c r="A2572" t="s">
        <v>246</v>
      </c>
      <c r="B2572" t="s">
        <v>2174</v>
      </c>
      <c r="C2572" t="s">
        <v>2171</v>
      </c>
      <c r="D2572" t="s">
        <v>54</v>
      </c>
      <c r="E2572">
        <v>12202208</v>
      </c>
      <c r="F2572">
        <v>44991</v>
      </c>
      <c r="G2572" t="s">
        <v>3507</v>
      </c>
      <c r="H2572" s="111">
        <v>44991</v>
      </c>
      <c r="I2572" t="s">
        <v>282</v>
      </c>
      <c r="K2572" t="s">
        <v>1408</v>
      </c>
      <c r="L2572" t="s">
        <v>1409</v>
      </c>
      <c r="N2572" t="s">
        <v>1496</v>
      </c>
      <c r="O2572" t="s">
        <v>1411</v>
      </c>
      <c r="P2572" t="s">
        <v>254</v>
      </c>
      <c r="S2572" t="s">
        <v>1414</v>
      </c>
      <c r="T2572">
        <v>15000</v>
      </c>
    </row>
    <row r="2573" spans="1:23">
      <c r="A2573" t="s">
        <v>246</v>
      </c>
      <c r="B2573" t="s">
        <v>2362</v>
      </c>
      <c r="C2573" t="s">
        <v>2171</v>
      </c>
      <c r="D2573" t="s">
        <v>54</v>
      </c>
      <c r="E2573">
        <v>12202812</v>
      </c>
      <c r="F2573">
        <v>45098</v>
      </c>
      <c r="G2573" t="s">
        <v>5594</v>
      </c>
      <c r="H2573" s="111">
        <v>45098</v>
      </c>
      <c r="I2573" t="s">
        <v>253</v>
      </c>
      <c r="K2573" t="s">
        <v>1418</v>
      </c>
      <c r="L2573" t="s">
        <v>1409</v>
      </c>
      <c r="N2573" t="s">
        <v>1485</v>
      </c>
      <c r="O2573" t="s">
        <v>1411</v>
      </c>
      <c r="P2573" t="s">
        <v>254</v>
      </c>
      <c r="Q2573" t="s">
        <v>1412</v>
      </c>
      <c r="R2573" t="s">
        <v>1412</v>
      </c>
      <c r="S2573" t="s">
        <v>1415</v>
      </c>
      <c r="T2573">
        <v>30000</v>
      </c>
      <c r="V2573">
        <v>6751.91</v>
      </c>
      <c r="W2573">
        <v>14279.35</v>
      </c>
    </row>
    <row r="2574" spans="1:23">
      <c r="A2574" t="s">
        <v>246</v>
      </c>
      <c r="B2574" t="s">
        <v>2362</v>
      </c>
      <c r="C2574" t="s">
        <v>2171</v>
      </c>
      <c r="D2574" t="s">
        <v>54</v>
      </c>
      <c r="E2574">
        <v>12203428</v>
      </c>
      <c r="F2574">
        <v>44992</v>
      </c>
      <c r="G2574" t="s">
        <v>3508</v>
      </c>
      <c r="H2574" s="111">
        <v>44993</v>
      </c>
      <c r="I2574" t="s">
        <v>263</v>
      </c>
      <c r="K2574" t="s">
        <v>1408</v>
      </c>
      <c r="L2574" t="s">
        <v>1409</v>
      </c>
      <c r="N2574" t="s">
        <v>1441</v>
      </c>
      <c r="O2574" t="s">
        <v>1411</v>
      </c>
      <c r="P2574" t="s">
        <v>252</v>
      </c>
      <c r="R2574" t="s">
        <v>1414</v>
      </c>
      <c r="S2574" t="s">
        <v>1412</v>
      </c>
      <c r="T2574">
        <v>10000</v>
      </c>
    </row>
    <row r="2575" spans="1:23">
      <c r="A2575" t="s">
        <v>246</v>
      </c>
      <c r="B2575" t="s">
        <v>2178</v>
      </c>
      <c r="C2575" t="s">
        <v>2171</v>
      </c>
      <c r="D2575" t="s">
        <v>54</v>
      </c>
      <c r="E2575">
        <v>12203481</v>
      </c>
      <c r="F2575">
        <v>44995</v>
      </c>
      <c r="G2575" t="s">
        <v>3509</v>
      </c>
      <c r="H2575" s="111">
        <v>44995</v>
      </c>
      <c r="I2575" t="s">
        <v>253</v>
      </c>
      <c r="K2575" t="s">
        <v>1461</v>
      </c>
      <c r="L2575" t="s">
        <v>1409</v>
      </c>
      <c r="N2575" t="s">
        <v>4749</v>
      </c>
      <c r="O2575" t="s">
        <v>1411</v>
      </c>
      <c r="P2575" t="s">
        <v>254</v>
      </c>
      <c r="Q2575" t="s">
        <v>1429</v>
      </c>
      <c r="R2575" t="s">
        <v>1429</v>
      </c>
      <c r="S2575" t="s">
        <v>1412</v>
      </c>
      <c r="T2575">
        <v>60000</v>
      </c>
      <c r="V2575">
        <v>6246.58</v>
      </c>
      <c r="W2575">
        <v>8656.7999999999993</v>
      </c>
    </row>
    <row r="2576" spans="1:23">
      <c r="A2576" t="s">
        <v>246</v>
      </c>
      <c r="B2576" t="s">
        <v>2362</v>
      </c>
      <c r="C2576" t="s">
        <v>2171</v>
      </c>
      <c r="D2576" t="s">
        <v>54</v>
      </c>
      <c r="E2576">
        <v>12208910</v>
      </c>
      <c r="F2576">
        <v>44993</v>
      </c>
      <c r="G2576" t="s">
        <v>3510</v>
      </c>
      <c r="H2576" s="111">
        <v>44993</v>
      </c>
      <c r="I2576" t="s">
        <v>282</v>
      </c>
      <c r="K2576" t="s">
        <v>1408</v>
      </c>
      <c r="L2576" t="s">
        <v>1409</v>
      </c>
      <c r="N2576" t="s">
        <v>1422</v>
      </c>
      <c r="O2576" t="s">
        <v>1411</v>
      </c>
      <c r="P2576" t="s">
        <v>252</v>
      </c>
      <c r="Q2576" t="s">
        <v>1414</v>
      </c>
      <c r="R2576" t="s">
        <v>1414</v>
      </c>
      <c r="S2576" t="s">
        <v>1412</v>
      </c>
      <c r="T2576">
        <v>10000</v>
      </c>
    </row>
    <row r="2577" spans="1:23">
      <c r="A2577" t="s">
        <v>246</v>
      </c>
      <c r="B2577" t="s">
        <v>2191</v>
      </c>
      <c r="C2577" t="s">
        <v>2171</v>
      </c>
      <c r="D2577" t="s">
        <v>54</v>
      </c>
      <c r="E2577">
        <v>12208913</v>
      </c>
      <c r="F2577">
        <v>44993</v>
      </c>
      <c r="G2577" t="s">
        <v>3511</v>
      </c>
      <c r="H2577" s="111">
        <v>44993</v>
      </c>
      <c r="I2577" t="s">
        <v>282</v>
      </c>
      <c r="K2577" t="s">
        <v>1408</v>
      </c>
      <c r="L2577" t="s">
        <v>1409</v>
      </c>
      <c r="N2577" t="s">
        <v>1431</v>
      </c>
      <c r="O2577" t="s">
        <v>1411</v>
      </c>
      <c r="P2577" t="s">
        <v>254</v>
      </c>
      <c r="S2577" t="s">
        <v>1414</v>
      </c>
      <c r="T2577">
        <v>15000</v>
      </c>
    </row>
    <row r="2578" spans="1:23">
      <c r="A2578" t="s">
        <v>246</v>
      </c>
      <c r="B2578" t="s">
        <v>2347</v>
      </c>
      <c r="C2578" t="s">
        <v>2171</v>
      </c>
      <c r="D2578" t="s">
        <v>54</v>
      </c>
      <c r="E2578">
        <v>12210036</v>
      </c>
      <c r="F2578">
        <v>45035</v>
      </c>
      <c r="G2578" t="s">
        <v>4528</v>
      </c>
      <c r="H2578" s="111">
        <v>45036</v>
      </c>
      <c r="I2578" t="s">
        <v>253</v>
      </c>
      <c r="K2578" t="s">
        <v>1408</v>
      </c>
      <c r="L2578" t="s">
        <v>1409</v>
      </c>
      <c r="N2578" t="s">
        <v>1423</v>
      </c>
      <c r="O2578" t="s">
        <v>1411</v>
      </c>
      <c r="P2578" t="s">
        <v>252</v>
      </c>
      <c r="Q2578" t="s">
        <v>1412</v>
      </c>
      <c r="R2578" t="s">
        <v>1412</v>
      </c>
      <c r="S2578" t="s">
        <v>1412</v>
      </c>
      <c r="T2578">
        <v>10000</v>
      </c>
      <c r="V2578">
        <v>0</v>
      </c>
      <c r="W2578">
        <v>6962.35</v>
      </c>
    </row>
    <row r="2579" spans="1:23">
      <c r="A2579" t="s">
        <v>246</v>
      </c>
      <c r="B2579" t="s">
        <v>2362</v>
      </c>
      <c r="C2579" t="s">
        <v>2171</v>
      </c>
      <c r="D2579" t="s">
        <v>54</v>
      </c>
      <c r="E2579">
        <v>12211026</v>
      </c>
      <c r="F2579">
        <v>44993</v>
      </c>
      <c r="G2579" t="s">
        <v>3512</v>
      </c>
      <c r="H2579" s="111">
        <v>44993</v>
      </c>
      <c r="I2579" t="s">
        <v>282</v>
      </c>
      <c r="K2579" t="s">
        <v>1408</v>
      </c>
      <c r="L2579" t="s">
        <v>1409</v>
      </c>
      <c r="N2579" t="s">
        <v>1413</v>
      </c>
      <c r="O2579" t="s">
        <v>1411</v>
      </c>
      <c r="P2579" t="s">
        <v>252</v>
      </c>
      <c r="S2579" t="s">
        <v>1414</v>
      </c>
      <c r="T2579">
        <v>10000</v>
      </c>
    </row>
    <row r="2580" spans="1:23">
      <c r="A2580" t="s">
        <v>246</v>
      </c>
      <c r="B2580" t="s">
        <v>2199</v>
      </c>
      <c r="C2580" t="s">
        <v>2171</v>
      </c>
      <c r="D2580" t="s">
        <v>54</v>
      </c>
      <c r="E2580">
        <v>12214379</v>
      </c>
      <c r="F2580">
        <v>44994</v>
      </c>
      <c r="G2580" t="s">
        <v>3513</v>
      </c>
      <c r="H2580" s="111">
        <v>44994</v>
      </c>
      <c r="I2580" t="s">
        <v>253</v>
      </c>
      <c r="K2580" t="s">
        <v>1408</v>
      </c>
      <c r="L2580" t="s">
        <v>1409</v>
      </c>
      <c r="N2580" t="s">
        <v>1421</v>
      </c>
      <c r="O2580" t="s">
        <v>1411</v>
      </c>
      <c r="P2580" t="s">
        <v>252</v>
      </c>
      <c r="Q2580" t="s">
        <v>1412</v>
      </c>
      <c r="R2580" t="s">
        <v>1412</v>
      </c>
      <c r="S2580" t="s">
        <v>1412</v>
      </c>
      <c r="T2580">
        <v>10000</v>
      </c>
      <c r="V2580">
        <v>1138.6199999999999</v>
      </c>
      <c r="W2580">
        <v>1910.7</v>
      </c>
    </row>
    <row r="2581" spans="1:23">
      <c r="A2581" t="s">
        <v>246</v>
      </c>
      <c r="B2581" t="s">
        <v>2362</v>
      </c>
      <c r="C2581" t="s">
        <v>2171</v>
      </c>
      <c r="D2581" t="s">
        <v>54</v>
      </c>
      <c r="E2581">
        <v>12215170</v>
      </c>
      <c r="F2581">
        <v>44994</v>
      </c>
      <c r="G2581" t="s">
        <v>3514</v>
      </c>
      <c r="H2581" s="111">
        <v>44994</v>
      </c>
      <c r="I2581" t="s">
        <v>282</v>
      </c>
      <c r="K2581" t="s">
        <v>1408</v>
      </c>
      <c r="L2581" t="s">
        <v>1409</v>
      </c>
      <c r="N2581" t="s">
        <v>1426</v>
      </c>
      <c r="O2581" t="s">
        <v>1411</v>
      </c>
      <c r="P2581" t="s">
        <v>252</v>
      </c>
      <c r="S2581" t="s">
        <v>1414</v>
      </c>
      <c r="T2581">
        <v>15000</v>
      </c>
    </row>
    <row r="2582" spans="1:23">
      <c r="A2582" t="s">
        <v>246</v>
      </c>
      <c r="B2582" t="s">
        <v>2347</v>
      </c>
      <c r="C2582" t="s">
        <v>2171</v>
      </c>
      <c r="D2582" t="s">
        <v>54</v>
      </c>
      <c r="E2582">
        <v>12219733</v>
      </c>
      <c r="F2582">
        <v>44995</v>
      </c>
      <c r="G2582" t="s">
        <v>3515</v>
      </c>
      <c r="H2582" s="111">
        <v>44995</v>
      </c>
      <c r="I2582" t="s">
        <v>282</v>
      </c>
      <c r="K2582" t="s">
        <v>1408</v>
      </c>
      <c r="L2582" t="s">
        <v>1409</v>
      </c>
      <c r="N2582" t="s">
        <v>1433</v>
      </c>
      <c r="O2582" t="s">
        <v>1411</v>
      </c>
      <c r="P2582" t="s">
        <v>254</v>
      </c>
      <c r="S2582" t="s">
        <v>1414</v>
      </c>
      <c r="T2582">
        <v>50000</v>
      </c>
    </row>
    <row r="2583" spans="1:23">
      <c r="A2583" t="s">
        <v>246</v>
      </c>
      <c r="B2583" t="s">
        <v>2347</v>
      </c>
      <c r="C2583" t="s">
        <v>2171</v>
      </c>
      <c r="D2583" t="s">
        <v>54</v>
      </c>
      <c r="E2583">
        <v>12224006</v>
      </c>
      <c r="F2583">
        <v>44996</v>
      </c>
      <c r="G2583" t="s">
        <v>3516</v>
      </c>
      <c r="H2583" s="111">
        <v>44996</v>
      </c>
      <c r="I2583" t="s">
        <v>282</v>
      </c>
      <c r="K2583" t="s">
        <v>1408</v>
      </c>
      <c r="L2583" t="s">
        <v>1409</v>
      </c>
      <c r="N2583" t="s">
        <v>1431</v>
      </c>
      <c r="O2583" t="s">
        <v>1411</v>
      </c>
      <c r="P2583" t="s">
        <v>252</v>
      </c>
      <c r="S2583" t="s">
        <v>1414</v>
      </c>
      <c r="T2583">
        <v>10000</v>
      </c>
    </row>
    <row r="2584" spans="1:23">
      <c r="A2584" t="s">
        <v>246</v>
      </c>
      <c r="B2584" t="s">
        <v>2174</v>
      </c>
      <c r="C2584" t="s">
        <v>2171</v>
      </c>
      <c r="D2584" t="s">
        <v>54</v>
      </c>
      <c r="E2584">
        <v>12226737</v>
      </c>
      <c r="F2584">
        <v>44998</v>
      </c>
      <c r="G2584" t="s">
        <v>3517</v>
      </c>
      <c r="H2584" s="111">
        <v>44998</v>
      </c>
      <c r="I2584" t="s">
        <v>263</v>
      </c>
      <c r="K2584" t="s">
        <v>1408</v>
      </c>
      <c r="L2584" t="s">
        <v>1409</v>
      </c>
      <c r="N2584" t="s">
        <v>1420</v>
      </c>
      <c r="O2584" t="s">
        <v>1411</v>
      </c>
      <c r="P2584" t="s">
        <v>252</v>
      </c>
      <c r="S2584" t="s">
        <v>1414</v>
      </c>
      <c r="T2584">
        <v>15000</v>
      </c>
    </row>
    <row r="2585" spans="1:23">
      <c r="A2585" t="s">
        <v>246</v>
      </c>
      <c r="B2585" t="s">
        <v>2362</v>
      </c>
      <c r="C2585" t="s">
        <v>2171</v>
      </c>
      <c r="D2585" t="s">
        <v>54</v>
      </c>
      <c r="E2585">
        <v>12231203</v>
      </c>
      <c r="F2585">
        <v>44999</v>
      </c>
      <c r="G2585" t="s">
        <v>3518</v>
      </c>
      <c r="H2585" s="111">
        <v>44999</v>
      </c>
      <c r="I2585" t="s">
        <v>253</v>
      </c>
      <c r="K2585" t="s">
        <v>1408</v>
      </c>
      <c r="L2585" t="s">
        <v>1409</v>
      </c>
      <c r="N2585" t="s">
        <v>1444</v>
      </c>
      <c r="O2585" t="s">
        <v>1411</v>
      </c>
      <c r="P2585" t="s">
        <v>254</v>
      </c>
      <c r="Q2585" t="s">
        <v>1412</v>
      </c>
      <c r="R2585" t="s">
        <v>1412</v>
      </c>
      <c r="S2585" t="s">
        <v>1412</v>
      </c>
      <c r="T2585">
        <v>60000</v>
      </c>
      <c r="V2585">
        <v>6616.58</v>
      </c>
      <c r="W2585">
        <v>34773.599999999999</v>
      </c>
    </row>
    <row r="2586" spans="1:23">
      <c r="A2586" t="s">
        <v>246</v>
      </c>
      <c r="B2586" t="s">
        <v>2174</v>
      </c>
      <c r="C2586" t="s">
        <v>2171</v>
      </c>
      <c r="D2586" t="s">
        <v>54</v>
      </c>
      <c r="E2586">
        <v>12248839</v>
      </c>
      <c r="F2586">
        <v>45002</v>
      </c>
      <c r="G2586" t="s">
        <v>3519</v>
      </c>
      <c r="H2586" s="111">
        <v>45002</v>
      </c>
      <c r="I2586" t="s">
        <v>282</v>
      </c>
      <c r="K2586" t="s">
        <v>1408</v>
      </c>
      <c r="L2586" t="s">
        <v>1409</v>
      </c>
      <c r="N2586" t="s">
        <v>1479</v>
      </c>
      <c r="O2586" t="s">
        <v>1411</v>
      </c>
      <c r="P2586" t="s">
        <v>252</v>
      </c>
      <c r="R2586" t="s">
        <v>1414</v>
      </c>
      <c r="S2586" t="s">
        <v>1412</v>
      </c>
      <c r="T2586">
        <v>10000</v>
      </c>
    </row>
    <row r="2587" spans="1:23">
      <c r="A2587" t="s">
        <v>246</v>
      </c>
      <c r="B2587" t="s">
        <v>3493</v>
      </c>
      <c r="C2587" t="s">
        <v>2171</v>
      </c>
      <c r="D2587" t="s">
        <v>54</v>
      </c>
      <c r="E2587">
        <v>12255742</v>
      </c>
      <c r="F2587">
        <v>45006</v>
      </c>
      <c r="G2587" t="s">
        <v>3520</v>
      </c>
      <c r="H2587" s="111">
        <v>45007</v>
      </c>
      <c r="I2587" t="s">
        <v>282</v>
      </c>
      <c r="K2587" t="s">
        <v>1408</v>
      </c>
      <c r="L2587" t="s">
        <v>1409</v>
      </c>
      <c r="N2587" t="s">
        <v>1431</v>
      </c>
      <c r="O2587" t="s">
        <v>1411</v>
      </c>
      <c r="P2587" t="s">
        <v>254</v>
      </c>
      <c r="R2587" t="s">
        <v>1414</v>
      </c>
      <c r="S2587" t="s">
        <v>1412</v>
      </c>
      <c r="T2587">
        <v>10000</v>
      </c>
    </row>
    <row r="2588" spans="1:23">
      <c r="A2588" t="s">
        <v>246</v>
      </c>
      <c r="B2588" t="s">
        <v>2199</v>
      </c>
      <c r="C2588" t="s">
        <v>2171</v>
      </c>
      <c r="D2588" t="s">
        <v>54</v>
      </c>
      <c r="E2588">
        <v>12266900</v>
      </c>
      <c r="F2588">
        <v>45008</v>
      </c>
      <c r="G2588" t="s">
        <v>3521</v>
      </c>
      <c r="H2588" s="111">
        <v>45008</v>
      </c>
      <c r="I2588" t="s">
        <v>253</v>
      </c>
      <c r="K2588" t="s">
        <v>1418</v>
      </c>
      <c r="L2588" t="s">
        <v>1409</v>
      </c>
      <c r="N2588" t="s">
        <v>1496</v>
      </c>
      <c r="O2588" t="s">
        <v>1411</v>
      </c>
      <c r="P2588" t="s">
        <v>254</v>
      </c>
      <c r="Q2588" t="s">
        <v>1429</v>
      </c>
      <c r="R2588" t="s">
        <v>1429</v>
      </c>
      <c r="S2588" t="s">
        <v>1412</v>
      </c>
      <c r="T2588">
        <v>300000</v>
      </c>
      <c r="V2588">
        <v>0</v>
      </c>
      <c r="W2588">
        <v>1</v>
      </c>
    </row>
    <row r="2589" spans="1:23">
      <c r="A2589" t="s">
        <v>246</v>
      </c>
      <c r="B2589" t="s">
        <v>2362</v>
      </c>
      <c r="C2589" t="s">
        <v>2171</v>
      </c>
      <c r="D2589" t="s">
        <v>54</v>
      </c>
      <c r="E2589">
        <v>12267248</v>
      </c>
      <c r="F2589">
        <v>45007</v>
      </c>
      <c r="G2589" t="s">
        <v>3522</v>
      </c>
      <c r="H2589" s="111">
        <v>45007</v>
      </c>
      <c r="I2589" t="s">
        <v>282</v>
      </c>
      <c r="K2589" t="s">
        <v>1430</v>
      </c>
      <c r="L2589" t="s">
        <v>1409</v>
      </c>
      <c r="N2589" t="s">
        <v>1434</v>
      </c>
      <c r="O2589" t="s">
        <v>1411</v>
      </c>
      <c r="P2589" t="s">
        <v>254</v>
      </c>
      <c r="Q2589" t="s">
        <v>1414</v>
      </c>
      <c r="R2589" t="s">
        <v>1414</v>
      </c>
      <c r="S2589" t="s">
        <v>1412</v>
      </c>
      <c r="T2589">
        <v>16000</v>
      </c>
    </row>
    <row r="2590" spans="1:23">
      <c r="A2590" t="s">
        <v>246</v>
      </c>
      <c r="B2590" t="s">
        <v>2362</v>
      </c>
      <c r="C2590" t="s">
        <v>2171</v>
      </c>
      <c r="D2590" t="s">
        <v>54</v>
      </c>
      <c r="E2590">
        <v>12273811</v>
      </c>
      <c r="F2590">
        <v>45009</v>
      </c>
      <c r="G2590" t="s">
        <v>3523</v>
      </c>
      <c r="H2590" s="111">
        <v>45154</v>
      </c>
      <c r="I2590" t="s">
        <v>282</v>
      </c>
      <c r="K2590" t="s">
        <v>1430</v>
      </c>
      <c r="L2590" t="s">
        <v>1409</v>
      </c>
      <c r="N2590" t="s">
        <v>1426</v>
      </c>
      <c r="O2590" t="s">
        <v>1411</v>
      </c>
      <c r="P2590" t="s">
        <v>254</v>
      </c>
      <c r="S2590" t="s">
        <v>1414</v>
      </c>
      <c r="T2590">
        <v>12000</v>
      </c>
    </row>
    <row r="2591" spans="1:23">
      <c r="A2591" t="s">
        <v>246</v>
      </c>
      <c r="B2591" t="s">
        <v>3493</v>
      </c>
      <c r="C2591" t="s">
        <v>2171</v>
      </c>
      <c r="D2591" t="s">
        <v>54</v>
      </c>
      <c r="E2591">
        <v>12274400</v>
      </c>
      <c r="F2591">
        <v>45008</v>
      </c>
      <c r="G2591" t="s">
        <v>3524</v>
      </c>
      <c r="H2591" s="111">
        <v>45008</v>
      </c>
      <c r="I2591" t="s">
        <v>253</v>
      </c>
      <c r="K2591" t="s">
        <v>1408</v>
      </c>
      <c r="L2591" t="s">
        <v>1409</v>
      </c>
      <c r="N2591" t="s">
        <v>1475</v>
      </c>
      <c r="O2591" t="s">
        <v>1411</v>
      </c>
      <c r="P2591" t="s">
        <v>252</v>
      </c>
      <c r="Q2591" t="s">
        <v>1412</v>
      </c>
      <c r="R2591" t="s">
        <v>1412</v>
      </c>
      <c r="S2591" t="s">
        <v>1412</v>
      </c>
      <c r="T2591">
        <v>10000</v>
      </c>
      <c r="V2591">
        <v>0</v>
      </c>
      <c r="W2591">
        <v>4090</v>
      </c>
    </row>
    <row r="2592" spans="1:23">
      <c r="A2592" t="s">
        <v>246</v>
      </c>
      <c r="B2592" t="s">
        <v>2362</v>
      </c>
      <c r="C2592" t="s">
        <v>2171</v>
      </c>
      <c r="D2592" t="s">
        <v>54</v>
      </c>
      <c r="E2592">
        <v>12280809</v>
      </c>
      <c r="F2592">
        <v>45010</v>
      </c>
      <c r="G2592" t="s">
        <v>3525</v>
      </c>
      <c r="H2592" s="111">
        <v>45010</v>
      </c>
      <c r="I2592" t="s">
        <v>253</v>
      </c>
      <c r="K2592" t="s">
        <v>1430</v>
      </c>
      <c r="L2592" t="s">
        <v>1409</v>
      </c>
      <c r="N2592" t="s">
        <v>1433</v>
      </c>
      <c r="O2592" t="s">
        <v>1411</v>
      </c>
      <c r="P2592" t="s">
        <v>254</v>
      </c>
      <c r="Q2592" t="s">
        <v>1412</v>
      </c>
      <c r="R2592" t="s">
        <v>1412</v>
      </c>
      <c r="S2592" t="s">
        <v>1412</v>
      </c>
      <c r="T2592">
        <v>10000</v>
      </c>
      <c r="V2592">
        <v>0</v>
      </c>
      <c r="W2592">
        <v>30</v>
      </c>
    </row>
    <row r="2593" spans="1:23">
      <c r="A2593" t="s">
        <v>246</v>
      </c>
      <c r="B2593" t="s">
        <v>3493</v>
      </c>
      <c r="C2593" t="s">
        <v>2171</v>
      </c>
      <c r="D2593" t="s">
        <v>54</v>
      </c>
      <c r="E2593">
        <v>12281134</v>
      </c>
      <c r="F2593">
        <v>45010</v>
      </c>
      <c r="G2593" t="s">
        <v>3526</v>
      </c>
      <c r="H2593" s="111">
        <v>45010</v>
      </c>
      <c r="I2593" t="s">
        <v>253</v>
      </c>
      <c r="K2593" t="s">
        <v>1408</v>
      </c>
      <c r="L2593" t="s">
        <v>1409</v>
      </c>
      <c r="N2593" t="s">
        <v>1420</v>
      </c>
      <c r="O2593" t="s">
        <v>1411</v>
      </c>
      <c r="P2593" t="s">
        <v>252</v>
      </c>
      <c r="Q2593" t="s">
        <v>1429</v>
      </c>
      <c r="R2593" t="s">
        <v>1429</v>
      </c>
      <c r="S2593" t="s">
        <v>1412</v>
      </c>
      <c r="T2593">
        <v>10000</v>
      </c>
      <c r="V2593">
        <v>299.23</v>
      </c>
      <c r="W2593">
        <v>390</v>
      </c>
    </row>
    <row r="2594" spans="1:23">
      <c r="A2594" t="s">
        <v>246</v>
      </c>
      <c r="B2594" t="s">
        <v>2174</v>
      </c>
      <c r="C2594" t="s">
        <v>2171</v>
      </c>
      <c r="D2594" t="s">
        <v>54</v>
      </c>
      <c r="E2594">
        <v>12281872</v>
      </c>
      <c r="F2594">
        <v>45012</v>
      </c>
      <c r="G2594" t="s">
        <v>3527</v>
      </c>
      <c r="H2594" s="111">
        <v>45012</v>
      </c>
      <c r="I2594" t="s">
        <v>253</v>
      </c>
      <c r="K2594" t="s">
        <v>1408</v>
      </c>
      <c r="L2594" t="s">
        <v>1409</v>
      </c>
      <c r="N2594" t="s">
        <v>1485</v>
      </c>
      <c r="O2594" t="s">
        <v>1411</v>
      </c>
      <c r="P2594" t="s">
        <v>254</v>
      </c>
      <c r="Q2594" t="s">
        <v>1412</v>
      </c>
      <c r="R2594" t="s">
        <v>1412</v>
      </c>
      <c r="S2594" t="s">
        <v>1412</v>
      </c>
      <c r="T2594">
        <v>60000</v>
      </c>
      <c r="V2594">
        <v>3274.23</v>
      </c>
      <c r="W2594">
        <v>4518.3900000000003</v>
      </c>
    </row>
    <row r="2595" spans="1:23">
      <c r="A2595" t="s">
        <v>246</v>
      </c>
      <c r="B2595" t="s">
        <v>2362</v>
      </c>
      <c r="C2595" t="s">
        <v>2171</v>
      </c>
      <c r="D2595" t="s">
        <v>54</v>
      </c>
      <c r="E2595">
        <v>12283502</v>
      </c>
      <c r="F2595">
        <v>45012</v>
      </c>
      <c r="G2595" t="s">
        <v>3528</v>
      </c>
      <c r="H2595" s="111">
        <v>45012</v>
      </c>
      <c r="I2595" t="s">
        <v>282</v>
      </c>
      <c r="K2595" t="s">
        <v>1408</v>
      </c>
      <c r="L2595" t="s">
        <v>1409</v>
      </c>
      <c r="N2595" t="s">
        <v>1421</v>
      </c>
      <c r="O2595" t="s">
        <v>1411</v>
      </c>
      <c r="P2595" t="s">
        <v>252</v>
      </c>
      <c r="S2595" t="s">
        <v>1414</v>
      </c>
      <c r="T2595">
        <v>10000</v>
      </c>
    </row>
    <row r="2596" spans="1:23">
      <c r="A2596" t="s">
        <v>246</v>
      </c>
      <c r="B2596" t="s">
        <v>3529</v>
      </c>
      <c r="C2596" t="s">
        <v>2171</v>
      </c>
      <c r="D2596" t="s">
        <v>54</v>
      </c>
      <c r="E2596">
        <v>12288096</v>
      </c>
      <c r="F2596">
        <v>45014</v>
      </c>
      <c r="G2596" t="s">
        <v>3530</v>
      </c>
      <c r="H2596" s="111">
        <v>45014</v>
      </c>
      <c r="I2596" t="s">
        <v>282</v>
      </c>
      <c r="K2596" t="s">
        <v>1408</v>
      </c>
      <c r="L2596" t="s">
        <v>1409</v>
      </c>
      <c r="N2596" t="s">
        <v>1423</v>
      </c>
      <c r="O2596" t="s">
        <v>1411</v>
      </c>
      <c r="P2596" t="s">
        <v>252</v>
      </c>
      <c r="Q2596" t="s">
        <v>1414</v>
      </c>
      <c r="R2596" t="s">
        <v>1414</v>
      </c>
      <c r="S2596" t="s">
        <v>1412</v>
      </c>
      <c r="T2596">
        <v>30000</v>
      </c>
    </row>
    <row r="2597" spans="1:23">
      <c r="A2597" t="s">
        <v>246</v>
      </c>
      <c r="B2597" t="s">
        <v>3529</v>
      </c>
      <c r="C2597" t="s">
        <v>2171</v>
      </c>
      <c r="D2597" t="s">
        <v>54</v>
      </c>
      <c r="E2597">
        <v>12291191</v>
      </c>
      <c r="F2597">
        <v>45013</v>
      </c>
      <c r="G2597" t="s">
        <v>3531</v>
      </c>
      <c r="H2597" s="111">
        <v>45013</v>
      </c>
      <c r="I2597" t="s">
        <v>253</v>
      </c>
      <c r="K2597" t="s">
        <v>1408</v>
      </c>
      <c r="L2597" t="s">
        <v>1409</v>
      </c>
      <c r="N2597" t="s">
        <v>1420</v>
      </c>
      <c r="O2597" t="s">
        <v>1411</v>
      </c>
      <c r="P2597" t="s">
        <v>252</v>
      </c>
      <c r="Q2597" t="s">
        <v>1412</v>
      </c>
      <c r="R2597" t="s">
        <v>1412</v>
      </c>
      <c r="S2597" t="s">
        <v>1412</v>
      </c>
      <c r="T2597">
        <v>10000</v>
      </c>
      <c r="V2597">
        <v>11876.49</v>
      </c>
      <c r="W2597">
        <v>32003.22</v>
      </c>
    </row>
    <row r="2598" spans="1:23">
      <c r="A2598" t="s">
        <v>246</v>
      </c>
      <c r="B2598" t="s">
        <v>2362</v>
      </c>
      <c r="C2598" t="s">
        <v>2171</v>
      </c>
      <c r="D2598" t="s">
        <v>54</v>
      </c>
      <c r="E2598">
        <v>12296089</v>
      </c>
      <c r="F2598">
        <v>45014</v>
      </c>
      <c r="G2598" t="s">
        <v>3532</v>
      </c>
      <c r="H2598" s="111">
        <v>45014</v>
      </c>
      <c r="I2598" t="s">
        <v>282</v>
      </c>
      <c r="K2598" t="s">
        <v>1408</v>
      </c>
      <c r="L2598" t="s">
        <v>1409</v>
      </c>
      <c r="N2598" t="s">
        <v>1444</v>
      </c>
      <c r="O2598" t="s">
        <v>1411</v>
      </c>
      <c r="P2598" t="s">
        <v>252</v>
      </c>
      <c r="Q2598" t="s">
        <v>1414</v>
      </c>
      <c r="R2598" t="s">
        <v>1414</v>
      </c>
      <c r="S2598" t="s">
        <v>1412</v>
      </c>
      <c r="T2598">
        <v>11000</v>
      </c>
    </row>
    <row r="2599" spans="1:23">
      <c r="A2599" t="s">
        <v>246</v>
      </c>
      <c r="B2599" t="s">
        <v>2362</v>
      </c>
      <c r="C2599" t="s">
        <v>2171</v>
      </c>
      <c r="D2599" t="s">
        <v>54</v>
      </c>
      <c r="E2599">
        <v>12297559</v>
      </c>
      <c r="F2599">
        <v>45061</v>
      </c>
      <c r="G2599" t="s">
        <v>4949</v>
      </c>
      <c r="H2599" s="111">
        <v>45061</v>
      </c>
      <c r="I2599" t="s">
        <v>253</v>
      </c>
      <c r="K2599" t="s">
        <v>1408</v>
      </c>
      <c r="L2599" t="s">
        <v>1409</v>
      </c>
      <c r="N2599" t="s">
        <v>1413</v>
      </c>
      <c r="O2599" t="s">
        <v>1411</v>
      </c>
      <c r="P2599" t="s">
        <v>254</v>
      </c>
      <c r="Q2599" t="s">
        <v>1412</v>
      </c>
      <c r="R2599" t="s">
        <v>1412</v>
      </c>
      <c r="S2599" t="s">
        <v>1412</v>
      </c>
      <c r="T2599">
        <v>10000</v>
      </c>
      <c r="V2599">
        <v>8028.95</v>
      </c>
      <c r="W2599">
        <v>9089.7999999999993</v>
      </c>
    </row>
    <row r="2600" spans="1:23">
      <c r="A2600" t="s">
        <v>246</v>
      </c>
      <c r="B2600" t="s">
        <v>2191</v>
      </c>
      <c r="C2600" t="s">
        <v>2171</v>
      </c>
      <c r="D2600" t="s">
        <v>54</v>
      </c>
      <c r="E2600">
        <v>12305343</v>
      </c>
      <c r="F2600">
        <v>45015</v>
      </c>
      <c r="G2600" t="s">
        <v>3533</v>
      </c>
      <c r="H2600" s="111">
        <v>45015</v>
      </c>
      <c r="I2600" t="s">
        <v>253</v>
      </c>
      <c r="K2600" t="s">
        <v>1408</v>
      </c>
      <c r="L2600" t="s">
        <v>1409</v>
      </c>
      <c r="N2600" t="s">
        <v>1474</v>
      </c>
      <c r="O2600" t="s">
        <v>1411</v>
      </c>
      <c r="P2600" t="s">
        <v>254</v>
      </c>
      <c r="Q2600" t="s">
        <v>1412</v>
      </c>
      <c r="R2600" t="s">
        <v>1412</v>
      </c>
      <c r="S2600" t="s">
        <v>1412</v>
      </c>
      <c r="T2600">
        <v>30000</v>
      </c>
      <c r="V2600">
        <v>11243.31</v>
      </c>
      <c r="W2600">
        <v>23068.25</v>
      </c>
    </row>
    <row r="2601" spans="1:23">
      <c r="A2601" t="s">
        <v>246</v>
      </c>
      <c r="B2601" t="s">
        <v>2174</v>
      </c>
      <c r="C2601" t="s">
        <v>2171</v>
      </c>
      <c r="D2601" t="s">
        <v>54</v>
      </c>
      <c r="E2601">
        <v>12306093</v>
      </c>
      <c r="F2601">
        <v>45015</v>
      </c>
      <c r="G2601" t="s">
        <v>3534</v>
      </c>
      <c r="H2601" s="111">
        <v>45015</v>
      </c>
      <c r="I2601" t="s">
        <v>253</v>
      </c>
      <c r="K2601" t="s">
        <v>1408</v>
      </c>
      <c r="L2601" t="s">
        <v>1409</v>
      </c>
      <c r="N2601" t="s">
        <v>1433</v>
      </c>
      <c r="O2601" t="s">
        <v>1411</v>
      </c>
      <c r="P2601" t="s">
        <v>254</v>
      </c>
      <c r="Q2601" t="s">
        <v>1412</v>
      </c>
      <c r="R2601" t="s">
        <v>1412</v>
      </c>
      <c r="S2601" t="s">
        <v>1412</v>
      </c>
      <c r="T2601">
        <v>15000</v>
      </c>
      <c r="V2601">
        <v>9811.7999999999993</v>
      </c>
      <c r="W2601">
        <v>27238.09</v>
      </c>
    </row>
    <row r="2602" spans="1:23">
      <c r="A2602" t="s">
        <v>246</v>
      </c>
      <c r="B2602" t="s">
        <v>2362</v>
      </c>
      <c r="C2602" t="s">
        <v>2171</v>
      </c>
      <c r="D2602" t="s">
        <v>54</v>
      </c>
      <c r="E2602">
        <v>12313367</v>
      </c>
      <c r="F2602">
        <v>45016</v>
      </c>
      <c r="G2602" t="s">
        <v>3535</v>
      </c>
      <c r="H2602" s="111">
        <v>45016</v>
      </c>
      <c r="I2602" t="s">
        <v>253</v>
      </c>
      <c r="K2602" t="s">
        <v>1430</v>
      </c>
      <c r="L2602" t="s">
        <v>1409</v>
      </c>
      <c r="N2602" t="s">
        <v>1420</v>
      </c>
      <c r="O2602" t="s">
        <v>1411</v>
      </c>
      <c r="P2602" t="s">
        <v>254</v>
      </c>
      <c r="Q2602" t="s">
        <v>1412</v>
      </c>
      <c r="R2602" t="s">
        <v>1412</v>
      </c>
      <c r="S2602" t="s">
        <v>1412</v>
      </c>
      <c r="T2602">
        <v>20000</v>
      </c>
      <c r="V2602">
        <v>295.75</v>
      </c>
      <c r="W2602">
        <v>13111.64</v>
      </c>
    </row>
    <row r="2603" spans="1:23">
      <c r="A2603" t="s">
        <v>246</v>
      </c>
      <c r="B2603" t="s">
        <v>3529</v>
      </c>
      <c r="C2603" t="s">
        <v>2171</v>
      </c>
      <c r="D2603" t="s">
        <v>54</v>
      </c>
      <c r="E2603">
        <v>12314560</v>
      </c>
      <c r="F2603">
        <v>45016</v>
      </c>
      <c r="G2603" t="s">
        <v>3536</v>
      </c>
      <c r="H2603" s="111">
        <v>45016</v>
      </c>
      <c r="I2603" t="s">
        <v>282</v>
      </c>
      <c r="K2603" t="s">
        <v>1408</v>
      </c>
      <c r="L2603" t="s">
        <v>1409</v>
      </c>
      <c r="N2603" t="s">
        <v>1420</v>
      </c>
      <c r="O2603" t="s">
        <v>1411</v>
      </c>
      <c r="P2603" t="s">
        <v>252</v>
      </c>
      <c r="S2603" t="s">
        <v>1414</v>
      </c>
      <c r="T2603">
        <v>10000</v>
      </c>
    </row>
    <row r="2604" spans="1:23">
      <c r="A2604" t="s">
        <v>246</v>
      </c>
      <c r="B2604" t="s">
        <v>2199</v>
      </c>
      <c r="C2604" t="s">
        <v>2171</v>
      </c>
      <c r="D2604" t="s">
        <v>54</v>
      </c>
      <c r="E2604">
        <v>12325838</v>
      </c>
      <c r="F2604">
        <v>45028</v>
      </c>
      <c r="G2604" t="s">
        <v>4514</v>
      </c>
      <c r="H2604" s="111">
        <v>45028</v>
      </c>
      <c r="I2604" t="s">
        <v>253</v>
      </c>
      <c r="K2604" t="s">
        <v>1408</v>
      </c>
      <c r="L2604" t="s">
        <v>1438</v>
      </c>
      <c r="N2604" t="s">
        <v>3142</v>
      </c>
      <c r="O2604" t="s">
        <v>1411</v>
      </c>
      <c r="P2604" t="s">
        <v>254</v>
      </c>
      <c r="Q2604" t="s">
        <v>1412</v>
      </c>
      <c r="R2604" t="s">
        <v>1412</v>
      </c>
      <c r="S2604" t="s">
        <v>1412</v>
      </c>
      <c r="T2604">
        <v>10000</v>
      </c>
      <c r="V2604">
        <v>34759.14</v>
      </c>
      <c r="W2604">
        <v>592</v>
      </c>
    </row>
    <row r="2605" spans="1:23">
      <c r="A2605" t="s">
        <v>246</v>
      </c>
      <c r="B2605" t="s">
        <v>2199</v>
      </c>
      <c r="C2605" t="s">
        <v>2171</v>
      </c>
      <c r="D2605" t="s">
        <v>54</v>
      </c>
      <c r="E2605">
        <v>12325838</v>
      </c>
      <c r="F2605">
        <v>45028</v>
      </c>
      <c r="G2605" t="s">
        <v>4514</v>
      </c>
      <c r="H2605" s="111">
        <v>45028</v>
      </c>
      <c r="I2605" t="s">
        <v>253</v>
      </c>
      <c r="K2605" t="s">
        <v>1408</v>
      </c>
      <c r="L2605" t="s">
        <v>1409</v>
      </c>
      <c r="N2605" t="s">
        <v>3142</v>
      </c>
      <c r="O2605" t="s">
        <v>1411</v>
      </c>
      <c r="P2605" t="s">
        <v>254</v>
      </c>
      <c r="Q2605" t="s">
        <v>1412</v>
      </c>
      <c r="R2605" t="s">
        <v>1412</v>
      </c>
      <c r="S2605" t="s">
        <v>1412</v>
      </c>
      <c r="T2605">
        <v>10000</v>
      </c>
      <c r="V2605">
        <v>34759.14</v>
      </c>
      <c r="W2605">
        <v>35923.199999999997</v>
      </c>
    </row>
    <row r="2606" spans="1:23">
      <c r="A2606" t="s">
        <v>246</v>
      </c>
      <c r="B2606" t="s">
        <v>2199</v>
      </c>
      <c r="C2606" t="s">
        <v>2171</v>
      </c>
      <c r="D2606" t="s">
        <v>54</v>
      </c>
      <c r="E2606">
        <v>12325906</v>
      </c>
      <c r="F2606">
        <v>45021</v>
      </c>
      <c r="G2606" t="s">
        <v>4502</v>
      </c>
      <c r="H2606" s="111">
        <v>45021</v>
      </c>
      <c r="I2606" t="s">
        <v>263</v>
      </c>
      <c r="K2606" t="s">
        <v>1408</v>
      </c>
      <c r="L2606" t="s">
        <v>1409</v>
      </c>
      <c r="N2606" t="s">
        <v>1460</v>
      </c>
      <c r="O2606" t="s">
        <v>1411</v>
      </c>
      <c r="P2606" t="s">
        <v>254</v>
      </c>
      <c r="S2606" t="s">
        <v>1414</v>
      </c>
      <c r="T2606">
        <v>10000</v>
      </c>
    </row>
    <row r="2607" spans="1:23">
      <c r="A2607" t="s">
        <v>246</v>
      </c>
      <c r="B2607" t="s">
        <v>3493</v>
      </c>
      <c r="C2607" t="s">
        <v>2171</v>
      </c>
      <c r="D2607" t="s">
        <v>54</v>
      </c>
      <c r="E2607">
        <v>12326635</v>
      </c>
      <c r="F2607">
        <v>45019</v>
      </c>
      <c r="G2607" t="s">
        <v>4501</v>
      </c>
      <c r="H2607" s="111">
        <v>45019</v>
      </c>
      <c r="I2607" t="s">
        <v>253</v>
      </c>
      <c r="K2607" t="s">
        <v>1408</v>
      </c>
      <c r="L2607" t="s">
        <v>1409</v>
      </c>
      <c r="N2607" t="s">
        <v>1425</v>
      </c>
      <c r="O2607" t="s">
        <v>1411</v>
      </c>
      <c r="P2607" t="s">
        <v>252</v>
      </c>
      <c r="Q2607" t="s">
        <v>1412</v>
      </c>
      <c r="R2607" t="s">
        <v>1412</v>
      </c>
      <c r="S2607" t="s">
        <v>1412</v>
      </c>
      <c r="T2607">
        <v>10000</v>
      </c>
      <c r="V2607">
        <v>708.11</v>
      </c>
      <c r="W2607">
        <v>2063</v>
      </c>
    </row>
    <row r="2608" spans="1:23">
      <c r="A2608" t="s">
        <v>246</v>
      </c>
      <c r="B2608" t="s">
        <v>2199</v>
      </c>
      <c r="C2608" t="s">
        <v>2171</v>
      </c>
      <c r="D2608" t="s">
        <v>54</v>
      </c>
      <c r="E2608">
        <v>12332061</v>
      </c>
      <c r="F2608">
        <v>45027</v>
      </c>
      <c r="G2608" t="s">
        <v>4506</v>
      </c>
      <c r="H2608" s="111">
        <v>45027</v>
      </c>
      <c r="I2608" t="s">
        <v>263</v>
      </c>
      <c r="K2608" t="s">
        <v>1408</v>
      </c>
      <c r="L2608" t="s">
        <v>1409</v>
      </c>
      <c r="N2608" t="s">
        <v>1431</v>
      </c>
      <c r="O2608" t="s">
        <v>1411</v>
      </c>
      <c r="P2608" t="s">
        <v>252</v>
      </c>
      <c r="Q2608" t="s">
        <v>1414</v>
      </c>
      <c r="R2608" t="s">
        <v>1414</v>
      </c>
      <c r="S2608" t="s">
        <v>1412</v>
      </c>
      <c r="T2608">
        <v>30000</v>
      </c>
    </row>
    <row r="2609" spans="1:23">
      <c r="A2609" t="s">
        <v>246</v>
      </c>
      <c r="B2609" t="s">
        <v>2199</v>
      </c>
      <c r="C2609" t="s">
        <v>2171</v>
      </c>
      <c r="D2609" t="s">
        <v>54</v>
      </c>
      <c r="E2609">
        <v>12342722</v>
      </c>
      <c r="F2609">
        <v>45028</v>
      </c>
      <c r="G2609" t="s">
        <v>4511</v>
      </c>
      <c r="H2609" s="111">
        <v>45028</v>
      </c>
      <c r="I2609" t="s">
        <v>282</v>
      </c>
      <c r="K2609" t="s">
        <v>1408</v>
      </c>
      <c r="L2609" t="s">
        <v>1409</v>
      </c>
      <c r="N2609" t="s">
        <v>1431</v>
      </c>
      <c r="O2609" t="s">
        <v>1411</v>
      </c>
      <c r="P2609" t="s">
        <v>254</v>
      </c>
      <c r="S2609" t="s">
        <v>1414</v>
      </c>
      <c r="T2609">
        <v>30000</v>
      </c>
    </row>
    <row r="2610" spans="1:23">
      <c r="A2610" t="s">
        <v>246</v>
      </c>
      <c r="B2610" t="s">
        <v>2362</v>
      </c>
      <c r="C2610" t="s">
        <v>2171</v>
      </c>
      <c r="D2610" t="s">
        <v>54</v>
      </c>
      <c r="E2610">
        <v>12342840</v>
      </c>
      <c r="F2610">
        <v>45022</v>
      </c>
      <c r="G2610" t="s">
        <v>4504</v>
      </c>
      <c r="H2610" s="111">
        <v>45022</v>
      </c>
      <c r="I2610" t="s">
        <v>253</v>
      </c>
      <c r="K2610" t="s">
        <v>1408</v>
      </c>
      <c r="L2610" t="s">
        <v>1409</v>
      </c>
      <c r="N2610" t="s">
        <v>1444</v>
      </c>
      <c r="O2610" t="s">
        <v>1411</v>
      </c>
      <c r="P2610" t="s">
        <v>254</v>
      </c>
      <c r="Q2610" t="s">
        <v>1412</v>
      </c>
      <c r="R2610" t="s">
        <v>1412</v>
      </c>
      <c r="S2610" t="s">
        <v>1412</v>
      </c>
      <c r="T2610">
        <v>60000</v>
      </c>
      <c r="V2610">
        <v>17433.240000000002</v>
      </c>
      <c r="W2610">
        <v>21881.09</v>
      </c>
    </row>
    <row r="2611" spans="1:23">
      <c r="A2611" t="s">
        <v>246</v>
      </c>
      <c r="B2611" t="s">
        <v>3493</v>
      </c>
      <c r="C2611" t="s">
        <v>2171</v>
      </c>
      <c r="D2611" t="s">
        <v>54</v>
      </c>
      <c r="E2611">
        <v>12347627</v>
      </c>
      <c r="F2611">
        <v>45026</v>
      </c>
      <c r="G2611" t="s">
        <v>4505</v>
      </c>
      <c r="H2611" s="111">
        <v>45026</v>
      </c>
      <c r="I2611" t="s">
        <v>253</v>
      </c>
      <c r="K2611" t="s">
        <v>1408</v>
      </c>
      <c r="L2611" t="s">
        <v>1409</v>
      </c>
      <c r="N2611" t="s">
        <v>3144</v>
      </c>
      <c r="O2611" t="s">
        <v>1411</v>
      </c>
      <c r="P2611" t="s">
        <v>254</v>
      </c>
      <c r="Q2611" t="s">
        <v>1412</v>
      </c>
      <c r="R2611" t="s">
        <v>1412</v>
      </c>
      <c r="S2611" t="s">
        <v>1412</v>
      </c>
      <c r="T2611">
        <v>25000</v>
      </c>
      <c r="V2611">
        <v>1478.26</v>
      </c>
      <c r="W2611">
        <v>2185</v>
      </c>
    </row>
    <row r="2612" spans="1:23">
      <c r="A2612" t="s">
        <v>246</v>
      </c>
      <c r="B2612" t="s">
        <v>2362</v>
      </c>
      <c r="C2612" t="s">
        <v>2171</v>
      </c>
      <c r="D2612" t="s">
        <v>54</v>
      </c>
      <c r="E2612">
        <v>12351716</v>
      </c>
      <c r="F2612">
        <v>45027</v>
      </c>
      <c r="G2612" t="s">
        <v>4507</v>
      </c>
      <c r="H2612" s="111">
        <v>45027</v>
      </c>
      <c r="I2612" t="s">
        <v>282</v>
      </c>
      <c r="K2612" t="s">
        <v>1408</v>
      </c>
      <c r="L2612" t="s">
        <v>1438</v>
      </c>
      <c r="N2612" t="s">
        <v>1441</v>
      </c>
      <c r="O2612" t="s">
        <v>1411</v>
      </c>
      <c r="P2612" t="s">
        <v>252</v>
      </c>
      <c r="S2612" t="s">
        <v>1414</v>
      </c>
      <c r="T2612">
        <v>10000</v>
      </c>
    </row>
    <row r="2613" spans="1:23">
      <c r="A2613" t="s">
        <v>246</v>
      </c>
      <c r="B2613" t="s">
        <v>2362</v>
      </c>
      <c r="C2613" t="s">
        <v>2171</v>
      </c>
      <c r="D2613" t="s">
        <v>54</v>
      </c>
      <c r="E2613">
        <v>12351716</v>
      </c>
      <c r="F2613">
        <v>45027</v>
      </c>
      <c r="G2613" t="s">
        <v>4507</v>
      </c>
      <c r="H2613" s="111">
        <v>45027</v>
      </c>
      <c r="I2613" t="s">
        <v>282</v>
      </c>
      <c r="K2613" t="s">
        <v>1408</v>
      </c>
      <c r="L2613" t="s">
        <v>1409</v>
      </c>
      <c r="N2613" t="s">
        <v>1441</v>
      </c>
      <c r="O2613" t="s">
        <v>1411</v>
      </c>
      <c r="P2613" t="s">
        <v>252</v>
      </c>
      <c r="S2613" t="s">
        <v>1414</v>
      </c>
      <c r="T2613">
        <v>10000</v>
      </c>
    </row>
    <row r="2614" spans="1:23">
      <c r="A2614" t="s">
        <v>246</v>
      </c>
      <c r="B2614" t="s">
        <v>2362</v>
      </c>
      <c r="C2614" t="s">
        <v>2171</v>
      </c>
      <c r="D2614" t="s">
        <v>54</v>
      </c>
      <c r="E2614">
        <v>12352783</v>
      </c>
      <c r="F2614">
        <v>45027</v>
      </c>
      <c r="G2614" t="s">
        <v>4508</v>
      </c>
      <c r="H2614" s="111">
        <v>45027</v>
      </c>
      <c r="I2614" t="s">
        <v>253</v>
      </c>
      <c r="K2614" t="s">
        <v>1408</v>
      </c>
      <c r="L2614" t="s">
        <v>1409</v>
      </c>
      <c r="N2614" t="s">
        <v>1425</v>
      </c>
      <c r="O2614" t="s">
        <v>1411</v>
      </c>
      <c r="P2614" t="s">
        <v>252</v>
      </c>
      <c r="Q2614" t="s">
        <v>1412</v>
      </c>
      <c r="R2614" t="s">
        <v>1412</v>
      </c>
      <c r="S2614" t="s">
        <v>1412</v>
      </c>
      <c r="T2614">
        <v>10000</v>
      </c>
      <c r="V2614">
        <v>4805.7700000000004</v>
      </c>
      <c r="W2614">
        <v>17196.349999999999</v>
      </c>
    </row>
    <row r="2615" spans="1:23">
      <c r="A2615" t="s">
        <v>246</v>
      </c>
      <c r="B2615" t="s">
        <v>2174</v>
      </c>
      <c r="C2615" t="s">
        <v>2171</v>
      </c>
      <c r="D2615" t="s">
        <v>54</v>
      </c>
      <c r="E2615">
        <v>12356709</v>
      </c>
      <c r="F2615">
        <v>45028</v>
      </c>
      <c r="G2615" t="s">
        <v>4509</v>
      </c>
      <c r="H2615" s="111">
        <v>45028</v>
      </c>
      <c r="I2615" t="s">
        <v>282</v>
      </c>
      <c r="K2615" t="s">
        <v>1408</v>
      </c>
      <c r="L2615" t="s">
        <v>1409</v>
      </c>
      <c r="N2615" t="s">
        <v>1432</v>
      </c>
      <c r="O2615" t="s">
        <v>1411</v>
      </c>
      <c r="P2615" t="s">
        <v>252</v>
      </c>
      <c r="Q2615" t="s">
        <v>1414</v>
      </c>
      <c r="R2615" t="s">
        <v>1414</v>
      </c>
      <c r="S2615" t="s">
        <v>1412</v>
      </c>
      <c r="T2615">
        <v>10000</v>
      </c>
    </row>
    <row r="2616" spans="1:23">
      <c r="A2616" t="s">
        <v>246</v>
      </c>
      <c r="B2616" t="s">
        <v>2199</v>
      </c>
      <c r="C2616" t="s">
        <v>2171</v>
      </c>
      <c r="D2616" t="s">
        <v>54</v>
      </c>
      <c r="E2616">
        <v>12356737</v>
      </c>
      <c r="F2616">
        <v>45028</v>
      </c>
      <c r="G2616" t="s">
        <v>4510</v>
      </c>
      <c r="H2616" s="111">
        <v>45028</v>
      </c>
      <c r="I2616" t="s">
        <v>253</v>
      </c>
      <c r="K2616" t="s">
        <v>1418</v>
      </c>
      <c r="L2616" t="s">
        <v>1409</v>
      </c>
      <c r="N2616" t="s">
        <v>1446</v>
      </c>
      <c r="O2616" t="s">
        <v>1411</v>
      </c>
      <c r="P2616" t="s">
        <v>254</v>
      </c>
      <c r="Q2616" t="s">
        <v>1412</v>
      </c>
      <c r="R2616" t="s">
        <v>1412</v>
      </c>
      <c r="S2616" t="s">
        <v>1412</v>
      </c>
      <c r="T2616">
        <v>60000</v>
      </c>
      <c r="V2616">
        <v>0</v>
      </c>
      <c r="W2616">
        <v>41690</v>
      </c>
    </row>
    <row r="2617" spans="1:23">
      <c r="A2617" t="s">
        <v>246</v>
      </c>
      <c r="B2617" t="s">
        <v>2174</v>
      </c>
      <c r="C2617" t="s">
        <v>2171</v>
      </c>
      <c r="D2617" t="s">
        <v>54</v>
      </c>
      <c r="E2617">
        <v>12357215</v>
      </c>
      <c r="F2617">
        <v>45028</v>
      </c>
      <c r="G2617" t="s">
        <v>4512</v>
      </c>
      <c r="H2617" s="111">
        <v>45028</v>
      </c>
      <c r="I2617" t="s">
        <v>282</v>
      </c>
      <c r="K2617" t="s">
        <v>1408</v>
      </c>
      <c r="L2617" t="s">
        <v>1409</v>
      </c>
      <c r="N2617" t="s">
        <v>1463</v>
      </c>
      <c r="O2617" t="s">
        <v>1411</v>
      </c>
      <c r="P2617" t="s">
        <v>252</v>
      </c>
      <c r="R2617" t="s">
        <v>1414</v>
      </c>
      <c r="S2617" t="s">
        <v>1412</v>
      </c>
      <c r="T2617">
        <v>10000</v>
      </c>
    </row>
    <row r="2618" spans="1:23">
      <c r="A2618" t="s">
        <v>246</v>
      </c>
      <c r="B2618" t="s">
        <v>2362</v>
      </c>
      <c r="C2618" t="s">
        <v>2171</v>
      </c>
      <c r="D2618" t="s">
        <v>54</v>
      </c>
      <c r="E2618">
        <v>12357798</v>
      </c>
      <c r="F2618">
        <v>45028</v>
      </c>
      <c r="G2618" t="s">
        <v>4513</v>
      </c>
      <c r="H2618" s="111">
        <v>45028</v>
      </c>
      <c r="I2618" t="s">
        <v>263</v>
      </c>
      <c r="K2618" t="s">
        <v>1408</v>
      </c>
      <c r="L2618" t="s">
        <v>1409</v>
      </c>
      <c r="N2618" t="s">
        <v>1421</v>
      </c>
      <c r="O2618" t="s">
        <v>1411</v>
      </c>
      <c r="P2618" t="s">
        <v>254</v>
      </c>
      <c r="Q2618" t="s">
        <v>1414</v>
      </c>
      <c r="R2618" t="s">
        <v>1414</v>
      </c>
      <c r="S2618" t="s">
        <v>1412</v>
      </c>
      <c r="T2618">
        <v>10000</v>
      </c>
    </row>
    <row r="2619" spans="1:23">
      <c r="A2619" t="s">
        <v>246</v>
      </c>
      <c r="B2619" t="s">
        <v>3529</v>
      </c>
      <c r="C2619" t="s">
        <v>2171</v>
      </c>
      <c r="D2619" t="s">
        <v>54</v>
      </c>
      <c r="E2619">
        <v>12358511</v>
      </c>
      <c r="F2619">
        <v>45029</v>
      </c>
      <c r="G2619" t="s">
        <v>4516</v>
      </c>
      <c r="H2619" s="111">
        <v>45029</v>
      </c>
      <c r="I2619" t="s">
        <v>253</v>
      </c>
      <c r="K2619" t="s">
        <v>1418</v>
      </c>
      <c r="L2619" t="s">
        <v>1409</v>
      </c>
      <c r="N2619" t="s">
        <v>1431</v>
      </c>
      <c r="O2619" t="s">
        <v>1411</v>
      </c>
      <c r="P2619" t="s">
        <v>254</v>
      </c>
      <c r="Q2619" t="s">
        <v>1412</v>
      </c>
      <c r="R2619" t="s">
        <v>1412</v>
      </c>
      <c r="S2619" t="s">
        <v>1412</v>
      </c>
      <c r="T2619">
        <v>10000</v>
      </c>
      <c r="V2619">
        <v>10349.48</v>
      </c>
      <c r="W2619">
        <v>16751.22</v>
      </c>
    </row>
    <row r="2620" spans="1:23">
      <c r="A2620" t="s">
        <v>246</v>
      </c>
      <c r="B2620" t="s">
        <v>3529</v>
      </c>
      <c r="C2620" t="s">
        <v>2171</v>
      </c>
      <c r="D2620" t="s">
        <v>54</v>
      </c>
      <c r="E2620">
        <v>12358575</v>
      </c>
      <c r="F2620">
        <v>45028</v>
      </c>
      <c r="G2620" t="s">
        <v>4515</v>
      </c>
      <c r="H2620" s="111">
        <v>45028</v>
      </c>
      <c r="I2620" t="s">
        <v>253</v>
      </c>
      <c r="K2620" t="s">
        <v>1408</v>
      </c>
      <c r="L2620" t="s">
        <v>1409</v>
      </c>
      <c r="N2620" t="s">
        <v>1420</v>
      </c>
      <c r="O2620" t="s">
        <v>1411</v>
      </c>
      <c r="P2620" t="s">
        <v>252</v>
      </c>
      <c r="Q2620" t="s">
        <v>1412</v>
      </c>
      <c r="R2620" t="s">
        <v>1412</v>
      </c>
      <c r="S2620" t="s">
        <v>1412</v>
      </c>
      <c r="T2620">
        <v>10000</v>
      </c>
      <c r="V2620">
        <v>873.44</v>
      </c>
      <c r="W2620">
        <v>9640.01</v>
      </c>
    </row>
    <row r="2621" spans="1:23">
      <c r="A2621" t="s">
        <v>246</v>
      </c>
      <c r="B2621" t="s">
        <v>3529</v>
      </c>
      <c r="C2621" t="s">
        <v>2171</v>
      </c>
      <c r="D2621" t="s">
        <v>54</v>
      </c>
      <c r="E2621">
        <v>12363115</v>
      </c>
      <c r="F2621">
        <v>45029</v>
      </c>
      <c r="G2621" t="s">
        <v>4517</v>
      </c>
      <c r="H2621" s="111">
        <v>45029</v>
      </c>
      <c r="I2621" t="s">
        <v>253</v>
      </c>
      <c r="K2621" t="s">
        <v>1430</v>
      </c>
      <c r="L2621" t="s">
        <v>1409</v>
      </c>
      <c r="N2621" t="s">
        <v>1433</v>
      </c>
      <c r="O2621" t="s">
        <v>1411</v>
      </c>
      <c r="P2621" t="s">
        <v>254</v>
      </c>
      <c r="Q2621" t="s">
        <v>1412</v>
      </c>
      <c r="R2621" t="s">
        <v>1412</v>
      </c>
      <c r="S2621" t="s">
        <v>1412</v>
      </c>
      <c r="T2621">
        <v>10000</v>
      </c>
      <c r="V2621">
        <v>729.6</v>
      </c>
      <c r="W2621">
        <v>4874.66</v>
      </c>
    </row>
    <row r="2622" spans="1:23">
      <c r="A2622" t="s">
        <v>246</v>
      </c>
      <c r="B2622" t="s">
        <v>3529</v>
      </c>
      <c r="C2622" t="s">
        <v>2171</v>
      </c>
      <c r="D2622" t="s">
        <v>54</v>
      </c>
      <c r="E2622">
        <v>12363909</v>
      </c>
      <c r="F2622">
        <v>45030</v>
      </c>
      <c r="G2622" t="s">
        <v>4520</v>
      </c>
      <c r="H2622" s="111">
        <v>45030</v>
      </c>
      <c r="I2622" t="s">
        <v>253</v>
      </c>
      <c r="K2622" t="s">
        <v>1408</v>
      </c>
      <c r="L2622" t="s">
        <v>1409</v>
      </c>
      <c r="N2622" t="s">
        <v>1475</v>
      </c>
      <c r="O2622" t="s">
        <v>1411</v>
      </c>
      <c r="P2622" t="s">
        <v>252</v>
      </c>
      <c r="Q2622" t="s">
        <v>1412</v>
      </c>
      <c r="R2622" t="s">
        <v>1412</v>
      </c>
      <c r="S2622" t="s">
        <v>1412</v>
      </c>
      <c r="T2622">
        <v>10000</v>
      </c>
      <c r="V2622">
        <v>3904.04</v>
      </c>
      <c r="W2622">
        <v>7505</v>
      </c>
    </row>
    <row r="2623" spans="1:23">
      <c r="A2623" t="s">
        <v>246</v>
      </c>
      <c r="B2623" t="s">
        <v>3493</v>
      </c>
      <c r="C2623" t="s">
        <v>2171</v>
      </c>
      <c r="D2623" t="s">
        <v>54</v>
      </c>
      <c r="E2623">
        <v>12363949</v>
      </c>
      <c r="F2623">
        <v>45029</v>
      </c>
      <c r="G2623" t="s">
        <v>4518</v>
      </c>
      <c r="H2623" s="111">
        <v>45029</v>
      </c>
      <c r="I2623" t="s">
        <v>263</v>
      </c>
      <c r="K2623" t="s">
        <v>1408</v>
      </c>
      <c r="L2623" t="s">
        <v>1409</v>
      </c>
      <c r="N2623" t="s">
        <v>1417</v>
      </c>
      <c r="O2623" t="s">
        <v>1411</v>
      </c>
      <c r="P2623" t="s">
        <v>254</v>
      </c>
      <c r="S2623" t="s">
        <v>1414</v>
      </c>
      <c r="T2623">
        <v>10000</v>
      </c>
    </row>
    <row r="2624" spans="1:23">
      <c r="A2624" t="s">
        <v>246</v>
      </c>
      <c r="B2624" t="s">
        <v>2362</v>
      </c>
      <c r="C2624" t="s">
        <v>2171</v>
      </c>
      <c r="D2624" t="s">
        <v>54</v>
      </c>
      <c r="E2624">
        <v>12374039</v>
      </c>
      <c r="F2624">
        <v>45033</v>
      </c>
      <c r="G2624" t="s">
        <v>4522</v>
      </c>
      <c r="H2624" s="111">
        <v>45033</v>
      </c>
      <c r="I2624" t="s">
        <v>253</v>
      </c>
      <c r="K2624" t="s">
        <v>1408</v>
      </c>
      <c r="L2624" t="s">
        <v>1409</v>
      </c>
      <c r="N2624" t="s">
        <v>1434</v>
      </c>
      <c r="O2624" t="s">
        <v>1411</v>
      </c>
      <c r="P2624" t="s">
        <v>252</v>
      </c>
      <c r="Q2624" t="s">
        <v>1412</v>
      </c>
      <c r="R2624" t="s">
        <v>1412</v>
      </c>
      <c r="S2624" t="s">
        <v>1412</v>
      </c>
      <c r="T2624">
        <v>10000</v>
      </c>
      <c r="V2624">
        <v>1177.04</v>
      </c>
      <c r="W2624">
        <v>1330</v>
      </c>
    </row>
    <row r="2625" spans="1:23">
      <c r="A2625" t="s">
        <v>246</v>
      </c>
      <c r="B2625" t="s">
        <v>2362</v>
      </c>
      <c r="C2625" t="s">
        <v>2171</v>
      </c>
      <c r="D2625" t="s">
        <v>54</v>
      </c>
      <c r="E2625">
        <v>12374637</v>
      </c>
      <c r="F2625">
        <v>45033</v>
      </c>
      <c r="G2625" t="s">
        <v>4524</v>
      </c>
      <c r="H2625" s="111">
        <v>45033</v>
      </c>
      <c r="I2625" t="s">
        <v>253</v>
      </c>
      <c r="K2625" t="s">
        <v>1418</v>
      </c>
      <c r="L2625" t="s">
        <v>1409</v>
      </c>
      <c r="N2625" t="s">
        <v>1444</v>
      </c>
      <c r="O2625" t="s">
        <v>1411</v>
      </c>
      <c r="P2625" t="s">
        <v>254</v>
      </c>
      <c r="Q2625" t="s">
        <v>1412</v>
      </c>
      <c r="R2625" t="s">
        <v>1412</v>
      </c>
      <c r="S2625" t="s">
        <v>1412</v>
      </c>
      <c r="T2625">
        <v>20000</v>
      </c>
      <c r="V2625">
        <v>4447.45</v>
      </c>
      <c r="W2625">
        <v>18308.39</v>
      </c>
    </row>
    <row r="2626" spans="1:23">
      <c r="A2626" t="s">
        <v>246</v>
      </c>
      <c r="B2626" t="s">
        <v>6331</v>
      </c>
      <c r="C2626" t="s">
        <v>2171</v>
      </c>
      <c r="D2626" t="s">
        <v>54</v>
      </c>
      <c r="E2626">
        <v>12379218</v>
      </c>
      <c r="F2626">
        <v>45166</v>
      </c>
      <c r="G2626" t="s">
        <v>6340</v>
      </c>
      <c r="H2626" s="111">
        <v>45166</v>
      </c>
      <c r="I2626" t="s">
        <v>253</v>
      </c>
      <c r="K2626" t="s">
        <v>1408</v>
      </c>
      <c r="L2626" t="s">
        <v>1409</v>
      </c>
      <c r="N2626" t="s">
        <v>1410</v>
      </c>
      <c r="O2626" t="s">
        <v>1411</v>
      </c>
      <c r="P2626" t="s">
        <v>254</v>
      </c>
      <c r="Q2626" t="s">
        <v>1415</v>
      </c>
      <c r="R2626" t="s">
        <v>1415</v>
      </c>
      <c r="S2626" t="s">
        <v>1415</v>
      </c>
      <c r="T2626">
        <v>10000</v>
      </c>
      <c r="V2626">
        <v>5.3</v>
      </c>
      <c r="W2626">
        <v>455.3</v>
      </c>
    </row>
    <row r="2627" spans="1:23">
      <c r="A2627" t="s">
        <v>246</v>
      </c>
      <c r="B2627" t="s">
        <v>2199</v>
      </c>
      <c r="C2627" t="s">
        <v>2171</v>
      </c>
      <c r="D2627" t="s">
        <v>54</v>
      </c>
      <c r="E2627">
        <v>12380378</v>
      </c>
      <c r="F2627">
        <v>45054</v>
      </c>
      <c r="G2627" t="s">
        <v>4944</v>
      </c>
      <c r="H2627" s="111">
        <v>45056</v>
      </c>
      <c r="I2627" t="s">
        <v>263</v>
      </c>
      <c r="K2627" t="s">
        <v>1418</v>
      </c>
      <c r="L2627" t="s">
        <v>1409</v>
      </c>
      <c r="N2627" t="s">
        <v>1433</v>
      </c>
      <c r="O2627" t="s">
        <v>1411</v>
      </c>
      <c r="P2627" t="s">
        <v>254</v>
      </c>
      <c r="Q2627" t="s">
        <v>1414</v>
      </c>
      <c r="R2627" t="s">
        <v>1414</v>
      </c>
      <c r="S2627" t="s">
        <v>1412</v>
      </c>
      <c r="T2627">
        <v>30000</v>
      </c>
    </row>
    <row r="2628" spans="1:23">
      <c r="A2628" t="s">
        <v>246</v>
      </c>
      <c r="B2628" t="s">
        <v>2362</v>
      </c>
      <c r="C2628" t="s">
        <v>2171</v>
      </c>
      <c r="D2628" t="s">
        <v>54</v>
      </c>
      <c r="E2628">
        <v>12383636</v>
      </c>
      <c r="F2628">
        <v>45035</v>
      </c>
      <c r="G2628" t="s">
        <v>4525</v>
      </c>
      <c r="H2628" s="111">
        <v>45035</v>
      </c>
      <c r="I2628" t="s">
        <v>253</v>
      </c>
      <c r="K2628" t="s">
        <v>1408</v>
      </c>
      <c r="L2628" t="s">
        <v>1409</v>
      </c>
      <c r="N2628" t="s">
        <v>1423</v>
      </c>
      <c r="O2628" t="s">
        <v>1411</v>
      </c>
      <c r="P2628" t="s">
        <v>252</v>
      </c>
      <c r="Q2628" t="s">
        <v>1429</v>
      </c>
      <c r="R2628" t="s">
        <v>1429</v>
      </c>
      <c r="S2628" t="s">
        <v>1412</v>
      </c>
      <c r="T2628">
        <v>10000</v>
      </c>
      <c r="V2628">
        <v>0</v>
      </c>
      <c r="W2628">
        <v>36.9</v>
      </c>
    </row>
    <row r="2629" spans="1:23">
      <c r="A2629" t="s">
        <v>246</v>
      </c>
      <c r="B2629" t="s">
        <v>2362</v>
      </c>
      <c r="C2629" t="s">
        <v>2171</v>
      </c>
      <c r="D2629" t="s">
        <v>54</v>
      </c>
      <c r="E2629">
        <v>12384895</v>
      </c>
      <c r="F2629">
        <v>45036</v>
      </c>
      <c r="G2629" t="s">
        <v>4530</v>
      </c>
      <c r="H2629" s="111">
        <v>45036</v>
      </c>
      <c r="I2629" t="s">
        <v>253</v>
      </c>
      <c r="K2629" t="s">
        <v>1408</v>
      </c>
      <c r="L2629" t="s">
        <v>1409</v>
      </c>
      <c r="N2629" t="s">
        <v>1432</v>
      </c>
      <c r="O2629" t="s">
        <v>1411</v>
      </c>
      <c r="P2629" t="s">
        <v>254</v>
      </c>
      <c r="Q2629" t="s">
        <v>1412</v>
      </c>
      <c r="R2629" t="s">
        <v>1412</v>
      </c>
      <c r="S2629" t="s">
        <v>1412</v>
      </c>
      <c r="T2629">
        <v>10000</v>
      </c>
      <c r="V2629">
        <v>5499.17</v>
      </c>
      <c r="W2629">
        <v>15822.27</v>
      </c>
    </row>
    <row r="2630" spans="1:23">
      <c r="A2630" t="s">
        <v>246</v>
      </c>
      <c r="B2630" t="s">
        <v>3493</v>
      </c>
      <c r="C2630" t="s">
        <v>2171</v>
      </c>
      <c r="D2630" t="s">
        <v>54</v>
      </c>
      <c r="E2630">
        <v>12384975</v>
      </c>
      <c r="F2630">
        <v>45035</v>
      </c>
      <c r="G2630" t="s">
        <v>4527</v>
      </c>
      <c r="H2630" s="111">
        <v>45035</v>
      </c>
      <c r="I2630" t="s">
        <v>263</v>
      </c>
      <c r="K2630" t="s">
        <v>1408</v>
      </c>
      <c r="L2630" t="s">
        <v>1409</v>
      </c>
      <c r="N2630" t="s">
        <v>1434</v>
      </c>
      <c r="O2630" t="s">
        <v>1411</v>
      </c>
      <c r="P2630" t="s">
        <v>252</v>
      </c>
      <c r="S2630" t="s">
        <v>1414</v>
      </c>
      <c r="T2630">
        <v>10000</v>
      </c>
    </row>
    <row r="2631" spans="1:23">
      <c r="A2631" t="s">
        <v>246</v>
      </c>
      <c r="B2631" t="s">
        <v>2199</v>
      </c>
      <c r="C2631" t="s">
        <v>2171</v>
      </c>
      <c r="D2631" t="s">
        <v>54</v>
      </c>
      <c r="E2631">
        <v>12385131</v>
      </c>
      <c r="F2631">
        <v>45035</v>
      </c>
      <c r="G2631" t="s">
        <v>4529</v>
      </c>
      <c r="H2631" s="111">
        <v>45035</v>
      </c>
      <c r="I2631" t="s">
        <v>282</v>
      </c>
      <c r="K2631" t="s">
        <v>1408</v>
      </c>
      <c r="L2631" t="s">
        <v>1409</v>
      </c>
      <c r="N2631" t="s">
        <v>1425</v>
      </c>
      <c r="O2631" t="s">
        <v>1411</v>
      </c>
      <c r="P2631" t="s">
        <v>252</v>
      </c>
      <c r="S2631" t="s">
        <v>1414</v>
      </c>
      <c r="T2631">
        <v>10000</v>
      </c>
    </row>
    <row r="2632" spans="1:23">
      <c r="A2632" t="s">
        <v>246</v>
      </c>
      <c r="B2632" t="s">
        <v>2199</v>
      </c>
      <c r="C2632" t="s">
        <v>2171</v>
      </c>
      <c r="D2632" t="s">
        <v>54</v>
      </c>
      <c r="E2632">
        <v>12396790</v>
      </c>
      <c r="F2632">
        <v>45048</v>
      </c>
      <c r="G2632" t="s">
        <v>4941</v>
      </c>
      <c r="H2632" s="111">
        <v>45048</v>
      </c>
      <c r="I2632" t="s">
        <v>263</v>
      </c>
      <c r="K2632" t="s">
        <v>1408</v>
      </c>
      <c r="L2632" t="s">
        <v>1409</v>
      </c>
      <c r="N2632" t="s">
        <v>1410</v>
      </c>
      <c r="O2632" t="s">
        <v>1411</v>
      </c>
      <c r="P2632" t="s">
        <v>254</v>
      </c>
      <c r="S2632" t="s">
        <v>1414</v>
      </c>
      <c r="T2632">
        <v>10000</v>
      </c>
    </row>
    <row r="2633" spans="1:23">
      <c r="A2633" t="s">
        <v>246</v>
      </c>
      <c r="B2633" t="s">
        <v>2362</v>
      </c>
      <c r="C2633" t="s">
        <v>2171</v>
      </c>
      <c r="D2633" t="s">
        <v>54</v>
      </c>
      <c r="E2633">
        <v>12401185</v>
      </c>
      <c r="F2633">
        <v>45041</v>
      </c>
      <c r="G2633" t="s">
        <v>4531</v>
      </c>
      <c r="H2633" s="111">
        <v>45041</v>
      </c>
      <c r="I2633" t="s">
        <v>282</v>
      </c>
      <c r="K2633" t="s">
        <v>1430</v>
      </c>
      <c r="L2633" t="s">
        <v>1409</v>
      </c>
      <c r="N2633" t="s">
        <v>4153</v>
      </c>
      <c r="O2633" t="s">
        <v>1411</v>
      </c>
      <c r="P2633" t="s">
        <v>254</v>
      </c>
      <c r="Q2633" t="s">
        <v>1414</v>
      </c>
      <c r="R2633" t="s">
        <v>1414</v>
      </c>
      <c r="S2633" t="s">
        <v>1412</v>
      </c>
      <c r="T2633">
        <v>10000</v>
      </c>
    </row>
    <row r="2634" spans="1:23">
      <c r="A2634" t="s">
        <v>246</v>
      </c>
      <c r="B2634" t="s">
        <v>5385</v>
      </c>
      <c r="C2634" t="s">
        <v>2171</v>
      </c>
      <c r="D2634" t="s">
        <v>54</v>
      </c>
      <c r="E2634">
        <v>12402361</v>
      </c>
      <c r="F2634">
        <v>45090</v>
      </c>
      <c r="G2634" t="s">
        <v>5694</v>
      </c>
      <c r="H2634" s="111">
        <v>45090</v>
      </c>
      <c r="I2634" t="s">
        <v>263</v>
      </c>
      <c r="K2634" t="s">
        <v>1408</v>
      </c>
      <c r="L2634" t="s">
        <v>1409</v>
      </c>
      <c r="N2634" t="s">
        <v>1457</v>
      </c>
      <c r="O2634" t="s">
        <v>1411</v>
      </c>
      <c r="P2634" t="s">
        <v>254</v>
      </c>
      <c r="Q2634" t="s">
        <v>1414</v>
      </c>
      <c r="R2634" t="s">
        <v>1414</v>
      </c>
      <c r="S2634" t="s">
        <v>1415</v>
      </c>
      <c r="T2634">
        <v>10000</v>
      </c>
    </row>
    <row r="2635" spans="1:23">
      <c r="A2635" t="s">
        <v>246</v>
      </c>
      <c r="B2635" t="s">
        <v>3493</v>
      </c>
      <c r="C2635" t="s">
        <v>2171</v>
      </c>
      <c r="D2635" t="s">
        <v>54</v>
      </c>
      <c r="E2635">
        <v>12416021</v>
      </c>
      <c r="F2635">
        <v>45043</v>
      </c>
      <c r="G2635" t="s">
        <v>4534</v>
      </c>
      <c r="H2635" s="111">
        <v>45043</v>
      </c>
      <c r="I2635" t="s">
        <v>263</v>
      </c>
      <c r="K2635" t="s">
        <v>1408</v>
      </c>
      <c r="L2635" t="s">
        <v>1409</v>
      </c>
      <c r="N2635" t="s">
        <v>1410</v>
      </c>
      <c r="O2635" t="s">
        <v>1411</v>
      </c>
      <c r="P2635" t="s">
        <v>254</v>
      </c>
      <c r="S2635" t="s">
        <v>1414</v>
      </c>
      <c r="T2635">
        <v>10000</v>
      </c>
    </row>
    <row r="2636" spans="1:23">
      <c r="A2636" t="s">
        <v>246</v>
      </c>
      <c r="B2636" t="s">
        <v>3493</v>
      </c>
      <c r="C2636" t="s">
        <v>2171</v>
      </c>
      <c r="D2636" t="s">
        <v>54</v>
      </c>
      <c r="E2636">
        <v>12424187</v>
      </c>
      <c r="F2636">
        <v>45044</v>
      </c>
      <c r="G2636" t="s">
        <v>4536</v>
      </c>
      <c r="H2636" s="111">
        <v>45044</v>
      </c>
      <c r="I2636" t="s">
        <v>282</v>
      </c>
      <c r="K2636" t="s">
        <v>1408</v>
      </c>
      <c r="L2636" t="s">
        <v>1409</v>
      </c>
      <c r="N2636" t="s">
        <v>1410</v>
      </c>
      <c r="O2636" t="s">
        <v>1411</v>
      </c>
      <c r="P2636" t="s">
        <v>254</v>
      </c>
      <c r="Q2636" t="s">
        <v>1414</v>
      </c>
      <c r="R2636" t="s">
        <v>1414</v>
      </c>
      <c r="S2636" t="s">
        <v>1412</v>
      </c>
      <c r="T2636">
        <v>10000</v>
      </c>
    </row>
    <row r="2637" spans="1:23">
      <c r="A2637" t="s">
        <v>246</v>
      </c>
      <c r="B2637" t="s">
        <v>2362</v>
      </c>
      <c r="C2637" t="s">
        <v>2171</v>
      </c>
      <c r="D2637" t="s">
        <v>54</v>
      </c>
      <c r="E2637">
        <v>12458382</v>
      </c>
      <c r="F2637">
        <v>45054</v>
      </c>
      <c r="G2637" t="s">
        <v>4943</v>
      </c>
      <c r="H2637" s="111">
        <v>45054</v>
      </c>
      <c r="I2637" t="s">
        <v>263</v>
      </c>
      <c r="K2637" t="s">
        <v>1408</v>
      </c>
      <c r="L2637" t="s">
        <v>1409</v>
      </c>
      <c r="N2637" t="s">
        <v>1433</v>
      </c>
      <c r="O2637" t="s">
        <v>1411</v>
      </c>
      <c r="P2637" t="s">
        <v>254</v>
      </c>
      <c r="S2637" t="s">
        <v>1414</v>
      </c>
      <c r="T2637">
        <v>10000</v>
      </c>
    </row>
    <row r="2638" spans="1:23">
      <c r="A2638" t="s">
        <v>246</v>
      </c>
      <c r="B2638" t="s">
        <v>2362</v>
      </c>
      <c r="C2638" t="s">
        <v>2171</v>
      </c>
      <c r="D2638" t="s">
        <v>54</v>
      </c>
      <c r="E2638">
        <v>12468679</v>
      </c>
      <c r="F2638">
        <v>45056</v>
      </c>
      <c r="G2638" t="s">
        <v>4946</v>
      </c>
      <c r="H2638" s="111">
        <v>45056</v>
      </c>
      <c r="I2638" t="s">
        <v>282</v>
      </c>
      <c r="K2638" t="s">
        <v>1408</v>
      </c>
      <c r="L2638" t="s">
        <v>1409</v>
      </c>
      <c r="N2638" t="s">
        <v>1444</v>
      </c>
      <c r="O2638" t="s">
        <v>1411</v>
      </c>
      <c r="P2638" t="s">
        <v>254</v>
      </c>
      <c r="Q2638" t="s">
        <v>1414</v>
      </c>
      <c r="R2638" t="s">
        <v>1414</v>
      </c>
      <c r="S2638" t="s">
        <v>1412</v>
      </c>
      <c r="T2638">
        <v>10000</v>
      </c>
    </row>
    <row r="2639" spans="1:23">
      <c r="A2639" t="s">
        <v>246</v>
      </c>
      <c r="B2639" t="s">
        <v>2199</v>
      </c>
      <c r="C2639" t="s">
        <v>2171</v>
      </c>
      <c r="D2639" t="s">
        <v>54</v>
      </c>
      <c r="E2639">
        <v>12472901</v>
      </c>
      <c r="F2639">
        <v>45057</v>
      </c>
      <c r="G2639" t="s">
        <v>4948</v>
      </c>
      <c r="H2639" s="111">
        <v>45057</v>
      </c>
      <c r="I2639" t="s">
        <v>253</v>
      </c>
      <c r="K2639" t="s">
        <v>1408</v>
      </c>
      <c r="L2639" t="s">
        <v>1409</v>
      </c>
      <c r="N2639" t="s">
        <v>1425</v>
      </c>
      <c r="O2639" t="s">
        <v>1411</v>
      </c>
      <c r="P2639" t="s">
        <v>252</v>
      </c>
      <c r="Q2639" t="s">
        <v>1412</v>
      </c>
      <c r="R2639" t="s">
        <v>1412</v>
      </c>
      <c r="S2639" t="s">
        <v>1412</v>
      </c>
      <c r="T2639">
        <v>30000</v>
      </c>
      <c r="V2639">
        <v>5846.57</v>
      </c>
      <c r="W2639">
        <v>12130.06</v>
      </c>
    </row>
    <row r="2640" spans="1:23">
      <c r="A2640" t="s">
        <v>246</v>
      </c>
      <c r="B2640" t="s">
        <v>2362</v>
      </c>
      <c r="C2640" t="s">
        <v>2171</v>
      </c>
      <c r="D2640" t="s">
        <v>54</v>
      </c>
      <c r="E2640">
        <v>12472944</v>
      </c>
      <c r="F2640">
        <v>45057</v>
      </c>
      <c r="G2640" t="s">
        <v>4947</v>
      </c>
      <c r="H2640" s="111">
        <v>45057</v>
      </c>
      <c r="I2640" t="s">
        <v>282</v>
      </c>
      <c r="K2640" t="s">
        <v>1408</v>
      </c>
      <c r="L2640" t="s">
        <v>1409</v>
      </c>
      <c r="N2640" t="s">
        <v>1473</v>
      </c>
      <c r="O2640" t="s">
        <v>1411</v>
      </c>
      <c r="P2640" t="s">
        <v>254</v>
      </c>
      <c r="S2640" t="s">
        <v>1414</v>
      </c>
      <c r="T2640">
        <v>10000</v>
      </c>
    </row>
    <row r="2641" spans="1:23">
      <c r="A2641" t="s">
        <v>246</v>
      </c>
      <c r="B2641" t="s">
        <v>2362</v>
      </c>
      <c r="C2641" t="s">
        <v>2171</v>
      </c>
      <c r="D2641" t="s">
        <v>54</v>
      </c>
      <c r="E2641">
        <v>12485255</v>
      </c>
      <c r="F2641">
        <v>45061</v>
      </c>
      <c r="G2641" t="s">
        <v>4950</v>
      </c>
      <c r="H2641" s="111">
        <v>45062</v>
      </c>
      <c r="I2641" t="s">
        <v>253</v>
      </c>
      <c r="K2641" t="s">
        <v>1408</v>
      </c>
      <c r="L2641" t="s">
        <v>1409</v>
      </c>
      <c r="N2641" t="s">
        <v>1420</v>
      </c>
      <c r="O2641" t="s">
        <v>1411</v>
      </c>
      <c r="P2641" t="s">
        <v>254</v>
      </c>
      <c r="Q2641" t="s">
        <v>1412</v>
      </c>
      <c r="R2641" t="s">
        <v>1412</v>
      </c>
      <c r="S2641" t="s">
        <v>1412</v>
      </c>
      <c r="T2641">
        <v>10000</v>
      </c>
      <c r="V2641">
        <v>3909.5</v>
      </c>
      <c r="W2641">
        <v>16177.83</v>
      </c>
    </row>
    <row r="2642" spans="1:23">
      <c r="A2642" t="s">
        <v>246</v>
      </c>
      <c r="B2642" t="s">
        <v>2199</v>
      </c>
      <c r="C2642" t="s">
        <v>2171</v>
      </c>
      <c r="D2642" t="s">
        <v>54</v>
      </c>
      <c r="E2642">
        <v>12518624</v>
      </c>
      <c r="F2642">
        <v>45070</v>
      </c>
      <c r="G2642" t="s">
        <v>4956</v>
      </c>
      <c r="H2642" s="111">
        <v>45070</v>
      </c>
      <c r="I2642" t="s">
        <v>263</v>
      </c>
      <c r="K2642" t="s">
        <v>1408</v>
      </c>
      <c r="L2642" t="s">
        <v>1409</v>
      </c>
      <c r="N2642" t="s">
        <v>1472</v>
      </c>
      <c r="O2642" t="s">
        <v>1411</v>
      </c>
      <c r="P2642" t="s">
        <v>254</v>
      </c>
      <c r="S2642" t="s">
        <v>1414</v>
      </c>
      <c r="T2642">
        <v>30000</v>
      </c>
    </row>
    <row r="2643" spans="1:23">
      <c r="A2643" t="s">
        <v>246</v>
      </c>
      <c r="B2643" t="s">
        <v>2362</v>
      </c>
      <c r="C2643" t="s">
        <v>2171</v>
      </c>
      <c r="D2643" t="s">
        <v>54</v>
      </c>
      <c r="E2643">
        <v>12518784</v>
      </c>
      <c r="F2643">
        <v>45069</v>
      </c>
      <c r="G2643" t="s">
        <v>4954</v>
      </c>
      <c r="H2643" s="111">
        <v>45069</v>
      </c>
      <c r="I2643" t="s">
        <v>253</v>
      </c>
      <c r="K2643" t="s">
        <v>1408</v>
      </c>
      <c r="L2643" t="s">
        <v>1409</v>
      </c>
      <c r="N2643" t="s">
        <v>1419</v>
      </c>
      <c r="O2643" t="s">
        <v>1411</v>
      </c>
      <c r="P2643" t="s">
        <v>252</v>
      </c>
      <c r="Q2643" t="s">
        <v>1412</v>
      </c>
      <c r="R2643" t="s">
        <v>1412</v>
      </c>
      <c r="S2643" t="s">
        <v>1412</v>
      </c>
      <c r="T2643">
        <v>10000</v>
      </c>
      <c r="V2643">
        <v>1396.5</v>
      </c>
      <c r="W2643">
        <v>1590</v>
      </c>
    </row>
    <row r="2644" spans="1:23">
      <c r="A2644" t="s">
        <v>246</v>
      </c>
      <c r="B2644" t="s">
        <v>3493</v>
      </c>
      <c r="C2644" t="s">
        <v>2171</v>
      </c>
      <c r="D2644" t="s">
        <v>54</v>
      </c>
      <c r="E2644">
        <v>12525397</v>
      </c>
      <c r="F2644">
        <v>45070</v>
      </c>
      <c r="G2644" t="s">
        <v>4955</v>
      </c>
      <c r="H2644" s="111">
        <v>45070</v>
      </c>
      <c r="I2644" t="s">
        <v>253</v>
      </c>
      <c r="K2644" t="s">
        <v>1430</v>
      </c>
      <c r="L2644" t="s">
        <v>1409</v>
      </c>
      <c r="N2644" t="s">
        <v>1485</v>
      </c>
      <c r="O2644" t="s">
        <v>1411</v>
      </c>
      <c r="P2644" t="s">
        <v>252</v>
      </c>
      <c r="Q2644" t="s">
        <v>1412</v>
      </c>
      <c r="R2644" t="s">
        <v>1412</v>
      </c>
      <c r="S2644" t="s">
        <v>1412</v>
      </c>
      <c r="T2644">
        <v>10000</v>
      </c>
      <c r="V2644">
        <v>3813.27</v>
      </c>
      <c r="W2644">
        <v>12172.75</v>
      </c>
    </row>
    <row r="2645" spans="1:23">
      <c r="A2645" t="s">
        <v>246</v>
      </c>
      <c r="B2645" t="s">
        <v>2362</v>
      </c>
      <c r="C2645" t="s">
        <v>2171</v>
      </c>
      <c r="D2645" t="s">
        <v>54</v>
      </c>
      <c r="E2645">
        <v>12531230</v>
      </c>
      <c r="F2645">
        <v>45071</v>
      </c>
      <c r="G2645" t="s">
        <v>4957</v>
      </c>
      <c r="H2645" s="111">
        <v>45071</v>
      </c>
      <c r="I2645" t="s">
        <v>253</v>
      </c>
      <c r="K2645" t="s">
        <v>1408</v>
      </c>
      <c r="L2645" t="s">
        <v>1409</v>
      </c>
      <c r="N2645" t="s">
        <v>1433</v>
      </c>
      <c r="O2645" t="s">
        <v>1411</v>
      </c>
      <c r="P2645" t="s">
        <v>254</v>
      </c>
      <c r="Q2645" t="s">
        <v>1412</v>
      </c>
      <c r="R2645" t="s">
        <v>1412</v>
      </c>
      <c r="S2645" t="s">
        <v>1412</v>
      </c>
      <c r="T2645">
        <v>10000</v>
      </c>
      <c r="V2645">
        <v>189.35</v>
      </c>
      <c r="W2645">
        <v>1468.01</v>
      </c>
    </row>
    <row r="2646" spans="1:23">
      <c r="A2646" t="s">
        <v>246</v>
      </c>
      <c r="B2646" t="s">
        <v>3493</v>
      </c>
      <c r="C2646" t="s">
        <v>2171</v>
      </c>
      <c r="D2646" t="s">
        <v>54</v>
      </c>
      <c r="E2646">
        <v>12536150</v>
      </c>
      <c r="F2646">
        <v>45072</v>
      </c>
      <c r="G2646" t="s">
        <v>4958</v>
      </c>
      <c r="H2646" s="111">
        <v>45072</v>
      </c>
      <c r="I2646" t="s">
        <v>263</v>
      </c>
      <c r="K2646" t="s">
        <v>1408</v>
      </c>
      <c r="L2646" t="s">
        <v>1409</v>
      </c>
      <c r="N2646" t="s">
        <v>1421</v>
      </c>
      <c r="O2646" t="s">
        <v>1411</v>
      </c>
      <c r="P2646" t="s">
        <v>252</v>
      </c>
      <c r="S2646" t="s">
        <v>1414</v>
      </c>
      <c r="T2646">
        <v>10000</v>
      </c>
    </row>
    <row r="2647" spans="1:23">
      <c r="A2647" t="s">
        <v>246</v>
      </c>
      <c r="B2647" t="s">
        <v>3493</v>
      </c>
      <c r="C2647" t="s">
        <v>2171</v>
      </c>
      <c r="D2647" t="s">
        <v>54</v>
      </c>
      <c r="E2647">
        <v>12560469</v>
      </c>
      <c r="F2647">
        <v>45082</v>
      </c>
      <c r="G2647" t="s">
        <v>5354</v>
      </c>
      <c r="H2647" s="111">
        <v>45083</v>
      </c>
      <c r="I2647" t="s">
        <v>253</v>
      </c>
      <c r="K2647" t="s">
        <v>1408</v>
      </c>
      <c r="L2647" t="s">
        <v>1409</v>
      </c>
      <c r="N2647" t="s">
        <v>1431</v>
      </c>
      <c r="O2647" t="s">
        <v>1411</v>
      </c>
      <c r="P2647" t="s">
        <v>252</v>
      </c>
      <c r="Q2647" t="s">
        <v>1412</v>
      </c>
      <c r="R2647" t="s">
        <v>1412</v>
      </c>
      <c r="S2647" t="s">
        <v>1415</v>
      </c>
      <c r="T2647">
        <v>10000</v>
      </c>
      <c r="V2647">
        <v>3564.24</v>
      </c>
      <c r="W2647">
        <v>7875</v>
      </c>
    </row>
    <row r="2648" spans="1:23">
      <c r="A2648" t="s">
        <v>246</v>
      </c>
      <c r="B2648" t="s">
        <v>3493</v>
      </c>
      <c r="C2648" t="s">
        <v>2171</v>
      </c>
      <c r="D2648" t="s">
        <v>54</v>
      </c>
      <c r="E2648">
        <v>12568842</v>
      </c>
      <c r="F2648">
        <v>45078</v>
      </c>
      <c r="G2648" t="s">
        <v>5593</v>
      </c>
      <c r="H2648" s="111">
        <v>45078</v>
      </c>
      <c r="I2648" t="s">
        <v>253</v>
      </c>
      <c r="K2648" t="s">
        <v>1408</v>
      </c>
      <c r="L2648" t="s">
        <v>1409</v>
      </c>
      <c r="N2648" t="s">
        <v>1447</v>
      </c>
      <c r="O2648" t="s">
        <v>1411</v>
      </c>
      <c r="P2648" t="s">
        <v>254</v>
      </c>
      <c r="Q2648" t="s">
        <v>1412</v>
      </c>
      <c r="R2648" t="s">
        <v>1412</v>
      </c>
      <c r="S2648" t="s">
        <v>1415</v>
      </c>
      <c r="T2648">
        <v>50000</v>
      </c>
      <c r="V2648">
        <v>0</v>
      </c>
      <c r="W2648">
        <v>4757.3100000000004</v>
      </c>
    </row>
    <row r="2649" spans="1:23">
      <c r="A2649" t="s">
        <v>246</v>
      </c>
      <c r="B2649" t="s">
        <v>2362</v>
      </c>
      <c r="C2649" t="s">
        <v>2171</v>
      </c>
      <c r="D2649" t="s">
        <v>54</v>
      </c>
      <c r="E2649">
        <v>12570469</v>
      </c>
      <c r="F2649">
        <v>45078</v>
      </c>
      <c r="G2649" t="s">
        <v>5352</v>
      </c>
      <c r="H2649" s="111">
        <v>45083</v>
      </c>
      <c r="I2649" t="s">
        <v>253</v>
      </c>
      <c r="K2649" t="s">
        <v>1408</v>
      </c>
      <c r="L2649" t="s">
        <v>1409</v>
      </c>
      <c r="N2649" t="s">
        <v>1433</v>
      </c>
      <c r="O2649" t="s">
        <v>1411</v>
      </c>
      <c r="P2649" t="s">
        <v>254</v>
      </c>
      <c r="Q2649" t="s">
        <v>1412</v>
      </c>
      <c r="R2649" t="s">
        <v>1412</v>
      </c>
      <c r="S2649" t="s">
        <v>1415</v>
      </c>
      <c r="T2649">
        <v>10000</v>
      </c>
      <c r="V2649">
        <v>816.39</v>
      </c>
      <c r="W2649">
        <v>2064.7800000000002</v>
      </c>
    </row>
    <row r="2650" spans="1:23">
      <c r="A2650" t="s">
        <v>246</v>
      </c>
      <c r="B2650" t="s">
        <v>2362</v>
      </c>
      <c r="C2650" t="s">
        <v>2171</v>
      </c>
      <c r="D2650" t="s">
        <v>54</v>
      </c>
      <c r="E2650">
        <v>12577309</v>
      </c>
      <c r="F2650">
        <v>45079</v>
      </c>
      <c r="G2650" t="s">
        <v>5353</v>
      </c>
      <c r="H2650" s="111">
        <v>45083</v>
      </c>
      <c r="I2650" t="s">
        <v>253</v>
      </c>
      <c r="K2650" t="s">
        <v>1430</v>
      </c>
      <c r="L2650" t="s">
        <v>1409</v>
      </c>
      <c r="N2650" t="s">
        <v>1425</v>
      </c>
      <c r="O2650" t="s">
        <v>1411</v>
      </c>
      <c r="P2650" t="s">
        <v>254</v>
      </c>
      <c r="Q2650" t="s">
        <v>1412</v>
      </c>
      <c r="R2650" t="s">
        <v>1412</v>
      </c>
      <c r="S2650" t="s">
        <v>1415</v>
      </c>
      <c r="T2650">
        <v>10000</v>
      </c>
      <c r="V2650">
        <v>3436.54</v>
      </c>
      <c r="W2650">
        <v>11956.86</v>
      </c>
    </row>
    <row r="2651" spans="1:23">
      <c r="A2651" t="s">
        <v>246</v>
      </c>
      <c r="B2651" t="s">
        <v>2362</v>
      </c>
      <c r="C2651" t="s">
        <v>2171</v>
      </c>
      <c r="D2651" t="s">
        <v>54</v>
      </c>
      <c r="E2651">
        <v>12593053</v>
      </c>
      <c r="F2651">
        <v>45084</v>
      </c>
      <c r="G2651" t="s">
        <v>5363</v>
      </c>
      <c r="H2651" s="111">
        <v>45084</v>
      </c>
      <c r="I2651" t="s">
        <v>253</v>
      </c>
      <c r="K2651" t="s">
        <v>1408</v>
      </c>
      <c r="L2651" t="s">
        <v>1409</v>
      </c>
      <c r="N2651" t="s">
        <v>1453</v>
      </c>
      <c r="O2651" t="s">
        <v>1411</v>
      </c>
      <c r="P2651" t="s">
        <v>254</v>
      </c>
      <c r="Q2651" t="s">
        <v>1412</v>
      </c>
      <c r="R2651" t="s">
        <v>1412</v>
      </c>
      <c r="S2651" t="s">
        <v>1415</v>
      </c>
      <c r="T2651">
        <v>10000</v>
      </c>
      <c r="V2651">
        <v>1312.29</v>
      </c>
      <c r="W2651">
        <v>5015.62</v>
      </c>
    </row>
    <row r="2652" spans="1:23">
      <c r="A2652" t="s">
        <v>246</v>
      </c>
      <c r="B2652" t="s">
        <v>2362</v>
      </c>
      <c r="C2652" t="s">
        <v>2171</v>
      </c>
      <c r="D2652" t="s">
        <v>54</v>
      </c>
      <c r="E2652">
        <v>12610452</v>
      </c>
      <c r="F2652">
        <v>45091</v>
      </c>
      <c r="G2652" t="s">
        <v>5367</v>
      </c>
      <c r="H2652" s="111">
        <v>45091</v>
      </c>
      <c r="I2652" t="s">
        <v>282</v>
      </c>
      <c r="K2652" t="s">
        <v>1408</v>
      </c>
      <c r="L2652" t="s">
        <v>1409</v>
      </c>
      <c r="N2652" t="s">
        <v>4744</v>
      </c>
      <c r="O2652" t="s">
        <v>1411</v>
      </c>
      <c r="P2652" t="s">
        <v>252</v>
      </c>
      <c r="Q2652" t="s">
        <v>1414</v>
      </c>
      <c r="R2652" t="s">
        <v>1414</v>
      </c>
      <c r="S2652" t="s">
        <v>1415</v>
      </c>
      <c r="T2652">
        <v>10000</v>
      </c>
    </row>
    <row r="2653" spans="1:23">
      <c r="A2653" t="s">
        <v>246</v>
      </c>
      <c r="B2653" t="s">
        <v>2362</v>
      </c>
      <c r="C2653" t="s">
        <v>2171</v>
      </c>
      <c r="D2653" t="s">
        <v>54</v>
      </c>
      <c r="E2653">
        <v>12621547</v>
      </c>
      <c r="F2653">
        <v>45093</v>
      </c>
      <c r="G2653" t="s">
        <v>5375</v>
      </c>
      <c r="H2653">
        <v>45093</v>
      </c>
      <c r="I2653" t="s">
        <v>282</v>
      </c>
      <c r="K2653" t="s">
        <v>1408</v>
      </c>
      <c r="L2653" t="s">
        <v>1409</v>
      </c>
      <c r="N2653" t="s">
        <v>1434</v>
      </c>
      <c r="O2653" t="s">
        <v>1411</v>
      </c>
      <c r="P2653" t="s">
        <v>254</v>
      </c>
      <c r="Q2653" t="s">
        <v>1414</v>
      </c>
      <c r="R2653" t="s">
        <v>1414</v>
      </c>
      <c r="S2653" t="s">
        <v>1415</v>
      </c>
      <c r="T2653">
        <v>10000</v>
      </c>
    </row>
    <row r="2654" spans="1:23">
      <c r="A2654" t="s">
        <v>246</v>
      </c>
      <c r="B2654" t="s">
        <v>5385</v>
      </c>
      <c r="C2654" t="s">
        <v>2171</v>
      </c>
      <c r="D2654" t="s">
        <v>54</v>
      </c>
      <c r="E2654">
        <v>12638543</v>
      </c>
      <c r="F2654">
        <v>45098</v>
      </c>
      <c r="G2654" t="s">
        <v>5386</v>
      </c>
      <c r="H2654">
        <v>45098</v>
      </c>
      <c r="I2654" t="s">
        <v>253</v>
      </c>
      <c r="K2654" t="s">
        <v>1408</v>
      </c>
      <c r="L2654" t="s">
        <v>1409</v>
      </c>
      <c r="N2654" t="s">
        <v>1484</v>
      </c>
      <c r="O2654" t="s">
        <v>1411</v>
      </c>
      <c r="P2654" t="s">
        <v>252</v>
      </c>
      <c r="Q2654" t="s">
        <v>1412</v>
      </c>
      <c r="R2654" t="s">
        <v>1412</v>
      </c>
      <c r="S2654" t="s">
        <v>1415</v>
      </c>
      <c r="T2654">
        <v>10000</v>
      </c>
      <c r="V2654">
        <v>6659.14</v>
      </c>
      <c r="W2654">
        <v>14544.5</v>
      </c>
    </row>
    <row r="2655" spans="1:23">
      <c r="A2655" t="s">
        <v>246</v>
      </c>
      <c r="B2655" t="s">
        <v>2362</v>
      </c>
      <c r="C2655" t="s">
        <v>2171</v>
      </c>
      <c r="D2655" t="s">
        <v>54</v>
      </c>
      <c r="E2655">
        <v>12651108</v>
      </c>
      <c r="F2655">
        <v>45100</v>
      </c>
      <c r="G2655" t="s">
        <v>5467</v>
      </c>
      <c r="H2655">
        <v>45100</v>
      </c>
      <c r="I2655" t="s">
        <v>263</v>
      </c>
      <c r="K2655" t="s">
        <v>1408</v>
      </c>
      <c r="L2655" t="s">
        <v>1409</v>
      </c>
      <c r="N2655" t="s">
        <v>1475</v>
      </c>
      <c r="O2655" t="s">
        <v>1411</v>
      </c>
      <c r="P2655" t="s">
        <v>252</v>
      </c>
      <c r="R2655" t="s">
        <v>1414</v>
      </c>
      <c r="S2655" t="s">
        <v>1415</v>
      </c>
      <c r="T2655">
        <v>10000</v>
      </c>
    </row>
    <row r="2656" spans="1:23">
      <c r="A2656" t="s">
        <v>246</v>
      </c>
      <c r="B2656" t="s">
        <v>2362</v>
      </c>
      <c r="C2656" t="s">
        <v>2171</v>
      </c>
      <c r="D2656" t="s">
        <v>54</v>
      </c>
      <c r="E2656">
        <v>12657670</v>
      </c>
      <c r="F2656">
        <v>45104</v>
      </c>
      <c r="G2656" t="s">
        <v>5482</v>
      </c>
      <c r="H2656">
        <v>45105</v>
      </c>
      <c r="I2656" t="s">
        <v>253</v>
      </c>
      <c r="K2656" t="s">
        <v>1408</v>
      </c>
      <c r="L2656" t="s">
        <v>1409</v>
      </c>
      <c r="N2656" t="s">
        <v>1426</v>
      </c>
      <c r="O2656" t="s">
        <v>1411</v>
      </c>
      <c r="P2656" t="s">
        <v>252</v>
      </c>
      <c r="Q2656" t="s">
        <v>1412</v>
      </c>
      <c r="R2656" t="s">
        <v>1412</v>
      </c>
      <c r="S2656" t="s">
        <v>1415</v>
      </c>
      <c r="T2656">
        <v>10000</v>
      </c>
      <c r="V2656">
        <v>8368.1200000000008</v>
      </c>
      <c r="W2656">
        <v>8844.42</v>
      </c>
    </row>
    <row r="2657" spans="1:23">
      <c r="A2657" t="s">
        <v>246</v>
      </c>
      <c r="B2657" t="s">
        <v>5385</v>
      </c>
      <c r="C2657" t="s">
        <v>2171</v>
      </c>
      <c r="D2657" t="s">
        <v>54</v>
      </c>
      <c r="E2657">
        <v>12669617</v>
      </c>
      <c r="F2657">
        <v>45105</v>
      </c>
      <c r="G2657" t="s">
        <v>5483</v>
      </c>
      <c r="H2657">
        <v>45105</v>
      </c>
      <c r="I2657" t="s">
        <v>253</v>
      </c>
      <c r="K2657" t="s">
        <v>1408</v>
      </c>
      <c r="L2657" t="s">
        <v>1409</v>
      </c>
      <c r="N2657" t="s">
        <v>1434</v>
      </c>
      <c r="O2657" t="s">
        <v>1411</v>
      </c>
      <c r="P2657" t="s">
        <v>252</v>
      </c>
      <c r="Q2657" t="s">
        <v>1412</v>
      </c>
      <c r="R2657" t="s">
        <v>1412</v>
      </c>
      <c r="S2657" t="s">
        <v>1415</v>
      </c>
      <c r="T2657">
        <v>10000</v>
      </c>
      <c r="V2657">
        <v>2647.25</v>
      </c>
      <c r="W2657">
        <v>3916</v>
      </c>
    </row>
    <row r="2658" spans="1:23">
      <c r="A2658" t="s">
        <v>246</v>
      </c>
      <c r="B2658" t="s">
        <v>2362</v>
      </c>
      <c r="C2658" t="s">
        <v>2171</v>
      </c>
      <c r="D2658" t="s">
        <v>54</v>
      </c>
      <c r="E2658">
        <v>12676398</v>
      </c>
      <c r="F2658">
        <v>45106</v>
      </c>
      <c r="G2658" t="s">
        <v>5489</v>
      </c>
      <c r="H2658">
        <v>45106</v>
      </c>
      <c r="I2658" t="s">
        <v>253</v>
      </c>
      <c r="K2658" t="s">
        <v>1408</v>
      </c>
      <c r="L2658" t="s">
        <v>1409</v>
      </c>
      <c r="N2658" t="s">
        <v>1434</v>
      </c>
      <c r="O2658" t="s">
        <v>1411</v>
      </c>
      <c r="P2658" t="s">
        <v>252</v>
      </c>
      <c r="Q2658" t="s">
        <v>1412</v>
      </c>
      <c r="R2658" t="s">
        <v>1412</v>
      </c>
      <c r="S2658" t="s">
        <v>1415</v>
      </c>
      <c r="T2658">
        <v>10000</v>
      </c>
      <c r="V2658">
        <v>0</v>
      </c>
      <c r="W2658">
        <v>870</v>
      </c>
    </row>
    <row r="2659" spans="1:23">
      <c r="A2659" t="s">
        <v>246</v>
      </c>
      <c r="B2659" t="s">
        <v>5712</v>
      </c>
      <c r="C2659" t="s">
        <v>2171</v>
      </c>
      <c r="D2659" t="s">
        <v>54</v>
      </c>
      <c r="E2659">
        <v>12701183</v>
      </c>
      <c r="F2659">
        <v>45113</v>
      </c>
      <c r="G2659" t="s">
        <v>5901</v>
      </c>
      <c r="H2659">
        <v>45113</v>
      </c>
      <c r="I2659" t="s">
        <v>263</v>
      </c>
      <c r="K2659" t="s">
        <v>1418</v>
      </c>
      <c r="L2659" t="s">
        <v>1409</v>
      </c>
      <c r="N2659" t="s">
        <v>1475</v>
      </c>
      <c r="O2659" t="s">
        <v>1411</v>
      </c>
      <c r="P2659" t="s">
        <v>254</v>
      </c>
      <c r="T2659">
        <v>60000</v>
      </c>
    </row>
    <row r="2660" spans="1:23">
      <c r="A2660" t="s">
        <v>246</v>
      </c>
      <c r="B2660" t="s">
        <v>2362</v>
      </c>
      <c r="C2660" t="s">
        <v>2171</v>
      </c>
      <c r="D2660" t="s">
        <v>54</v>
      </c>
      <c r="E2660">
        <v>12702327</v>
      </c>
      <c r="F2660">
        <v>45111</v>
      </c>
      <c r="G2660" t="s">
        <v>5896</v>
      </c>
      <c r="H2660">
        <v>45111</v>
      </c>
      <c r="I2660" t="s">
        <v>263</v>
      </c>
      <c r="K2660" t="s">
        <v>1408</v>
      </c>
      <c r="L2660" t="s">
        <v>1409</v>
      </c>
      <c r="N2660" t="s">
        <v>1439</v>
      </c>
      <c r="O2660" t="s">
        <v>1411</v>
      </c>
      <c r="P2660" t="s">
        <v>254</v>
      </c>
      <c r="Q2660" t="s">
        <v>1414</v>
      </c>
      <c r="R2660" t="s">
        <v>1414</v>
      </c>
      <c r="S2660" t="s">
        <v>1415</v>
      </c>
      <c r="T2660">
        <v>10000</v>
      </c>
    </row>
    <row r="2661" spans="1:23">
      <c r="A2661" t="s">
        <v>246</v>
      </c>
      <c r="B2661" t="s">
        <v>5762</v>
      </c>
      <c r="C2661" t="s">
        <v>2171</v>
      </c>
      <c r="D2661" t="s">
        <v>54</v>
      </c>
      <c r="E2661">
        <v>12711190</v>
      </c>
      <c r="F2661">
        <v>45113</v>
      </c>
      <c r="G2661" t="s">
        <v>5900</v>
      </c>
      <c r="H2661">
        <v>45113</v>
      </c>
      <c r="I2661" t="s">
        <v>253</v>
      </c>
      <c r="K2661" t="s">
        <v>1408</v>
      </c>
      <c r="L2661" t="s">
        <v>1409</v>
      </c>
      <c r="N2661" t="s">
        <v>1421</v>
      </c>
      <c r="O2661" t="s">
        <v>1411</v>
      </c>
      <c r="P2661" t="s">
        <v>252</v>
      </c>
      <c r="Q2661" t="s">
        <v>1412</v>
      </c>
      <c r="R2661" t="s">
        <v>1412</v>
      </c>
      <c r="S2661" t="s">
        <v>1415</v>
      </c>
      <c r="T2661">
        <v>10000</v>
      </c>
      <c r="V2661">
        <v>36.28</v>
      </c>
      <c r="W2661">
        <v>9986.2999999999993</v>
      </c>
    </row>
    <row r="2662" spans="1:23">
      <c r="A2662" t="s">
        <v>246</v>
      </c>
      <c r="B2662" t="s">
        <v>2362</v>
      </c>
      <c r="C2662" t="s">
        <v>2171</v>
      </c>
      <c r="D2662" t="s">
        <v>54</v>
      </c>
      <c r="E2662">
        <v>12711308</v>
      </c>
      <c r="F2662">
        <v>45113</v>
      </c>
      <c r="G2662" t="s">
        <v>5897</v>
      </c>
      <c r="H2662">
        <v>45113</v>
      </c>
      <c r="I2662" t="s">
        <v>263</v>
      </c>
      <c r="K2662" t="s">
        <v>1408</v>
      </c>
      <c r="L2662" t="s">
        <v>1409</v>
      </c>
      <c r="N2662" t="s">
        <v>1425</v>
      </c>
      <c r="O2662" t="s">
        <v>1411</v>
      </c>
      <c r="P2662" t="s">
        <v>252</v>
      </c>
      <c r="Q2662" t="s">
        <v>1414</v>
      </c>
      <c r="R2662" t="s">
        <v>1414</v>
      </c>
      <c r="S2662" t="s">
        <v>1415</v>
      </c>
      <c r="T2662">
        <v>10000</v>
      </c>
    </row>
    <row r="2663" spans="1:23">
      <c r="A2663" t="s">
        <v>246</v>
      </c>
      <c r="B2663" t="s">
        <v>2362</v>
      </c>
      <c r="C2663" t="s">
        <v>2171</v>
      </c>
      <c r="D2663" t="s">
        <v>54</v>
      </c>
      <c r="E2663">
        <v>12711676</v>
      </c>
      <c r="F2663">
        <v>45113</v>
      </c>
      <c r="G2663" t="s">
        <v>5898</v>
      </c>
      <c r="H2663">
        <v>45113</v>
      </c>
      <c r="I2663" t="s">
        <v>263</v>
      </c>
      <c r="K2663" t="s">
        <v>1408</v>
      </c>
      <c r="L2663" t="s">
        <v>1409</v>
      </c>
      <c r="N2663" t="s">
        <v>1449</v>
      </c>
      <c r="O2663" t="s">
        <v>1411</v>
      </c>
      <c r="P2663" t="s">
        <v>252</v>
      </c>
      <c r="Q2663" t="s">
        <v>1414</v>
      </c>
      <c r="R2663" t="s">
        <v>1414</v>
      </c>
      <c r="S2663" t="s">
        <v>1415</v>
      </c>
      <c r="T2663">
        <v>10000</v>
      </c>
    </row>
    <row r="2664" spans="1:23">
      <c r="A2664" t="s">
        <v>246</v>
      </c>
      <c r="B2664" t="s">
        <v>2362</v>
      </c>
      <c r="C2664" t="s">
        <v>2171</v>
      </c>
      <c r="D2664" t="s">
        <v>54</v>
      </c>
      <c r="E2664">
        <v>12711968</v>
      </c>
      <c r="F2664">
        <v>45113</v>
      </c>
      <c r="G2664" t="s">
        <v>5899</v>
      </c>
      <c r="H2664">
        <v>45113</v>
      </c>
      <c r="I2664" t="s">
        <v>253</v>
      </c>
      <c r="K2664" t="s">
        <v>1408</v>
      </c>
      <c r="L2664" t="s">
        <v>1409</v>
      </c>
      <c r="N2664" t="s">
        <v>1439</v>
      </c>
      <c r="O2664" t="s">
        <v>1411</v>
      </c>
      <c r="P2664" t="s">
        <v>254</v>
      </c>
      <c r="Q2664" t="s">
        <v>1412</v>
      </c>
      <c r="R2664" t="s">
        <v>1412</v>
      </c>
      <c r="S2664" t="s">
        <v>1415</v>
      </c>
      <c r="T2664">
        <v>10000</v>
      </c>
      <c r="V2664">
        <v>0</v>
      </c>
      <c r="W2664">
        <v>70</v>
      </c>
    </row>
    <row r="2665" spans="1:23">
      <c r="A2665" t="s">
        <v>246</v>
      </c>
      <c r="B2665" t="s">
        <v>5767</v>
      </c>
      <c r="C2665" t="s">
        <v>2171</v>
      </c>
      <c r="D2665" t="s">
        <v>54</v>
      </c>
      <c r="E2665">
        <v>12715754</v>
      </c>
      <c r="F2665">
        <v>45118</v>
      </c>
      <c r="G2665" t="s">
        <v>5907</v>
      </c>
      <c r="H2665">
        <v>45118</v>
      </c>
      <c r="I2665" t="s">
        <v>282</v>
      </c>
      <c r="K2665" t="s">
        <v>1408</v>
      </c>
      <c r="L2665" t="s">
        <v>1409</v>
      </c>
      <c r="N2665" t="s">
        <v>1444</v>
      </c>
      <c r="O2665" t="s">
        <v>1411</v>
      </c>
      <c r="P2665" t="s">
        <v>254</v>
      </c>
      <c r="Q2665" t="s">
        <v>1414</v>
      </c>
      <c r="R2665" t="s">
        <v>1414</v>
      </c>
      <c r="S2665" t="s">
        <v>1415</v>
      </c>
      <c r="T2665">
        <v>10000</v>
      </c>
    </row>
    <row r="2666" spans="1:23">
      <c r="A2666" t="s">
        <v>246</v>
      </c>
      <c r="B2666" t="s">
        <v>5712</v>
      </c>
      <c r="C2666" t="s">
        <v>2171</v>
      </c>
      <c r="D2666" t="s">
        <v>54</v>
      </c>
      <c r="E2666">
        <v>12715807</v>
      </c>
      <c r="F2666">
        <v>45114</v>
      </c>
      <c r="G2666" t="s">
        <v>5902</v>
      </c>
      <c r="H2666">
        <v>45114</v>
      </c>
      <c r="I2666" t="s">
        <v>253</v>
      </c>
      <c r="K2666" t="s">
        <v>1408</v>
      </c>
      <c r="L2666" t="s">
        <v>1409</v>
      </c>
      <c r="N2666" t="s">
        <v>1458</v>
      </c>
      <c r="O2666" t="s">
        <v>1411</v>
      </c>
      <c r="P2666" t="s">
        <v>252</v>
      </c>
      <c r="Q2666" t="s">
        <v>1415</v>
      </c>
      <c r="R2666" t="s">
        <v>1415</v>
      </c>
      <c r="S2666" t="s">
        <v>1415</v>
      </c>
      <c r="T2666">
        <v>30000</v>
      </c>
      <c r="V2666">
        <v>28885.53</v>
      </c>
      <c r="W2666">
        <v>33180</v>
      </c>
    </row>
    <row r="2667" spans="1:23">
      <c r="A2667" t="s">
        <v>246</v>
      </c>
      <c r="B2667" t="s">
        <v>5712</v>
      </c>
      <c r="C2667" t="s">
        <v>2171</v>
      </c>
      <c r="D2667" t="s">
        <v>54</v>
      </c>
      <c r="E2667">
        <v>12719281</v>
      </c>
      <c r="F2667">
        <v>45117</v>
      </c>
      <c r="G2667" t="s">
        <v>5906</v>
      </c>
      <c r="H2667">
        <v>45117</v>
      </c>
      <c r="I2667" t="s">
        <v>253</v>
      </c>
      <c r="K2667" t="s">
        <v>1408</v>
      </c>
      <c r="L2667" t="s">
        <v>1409</v>
      </c>
      <c r="N2667" t="s">
        <v>1439</v>
      </c>
      <c r="O2667" t="s">
        <v>1411</v>
      </c>
      <c r="P2667" t="s">
        <v>252</v>
      </c>
      <c r="Q2667" t="s">
        <v>1412</v>
      </c>
      <c r="R2667" t="s">
        <v>1412</v>
      </c>
      <c r="S2667" t="s">
        <v>1415</v>
      </c>
      <c r="T2667">
        <v>10000</v>
      </c>
      <c r="V2667">
        <v>1599.78</v>
      </c>
      <c r="W2667">
        <v>2137</v>
      </c>
    </row>
    <row r="2668" spans="1:23">
      <c r="A2668" t="s">
        <v>246</v>
      </c>
      <c r="B2668" t="s">
        <v>5765</v>
      </c>
      <c r="C2668" t="s">
        <v>2171</v>
      </c>
      <c r="D2668" t="s">
        <v>54</v>
      </c>
      <c r="E2668">
        <v>12721489</v>
      </c>
      <c r="F2668">
        <v>45117</v>
      </c>
      <c r="G2668" t="s">
        <v>5905</v>
      </c>
      <c r="H2668">
        <v>45117</v>
      </c>
      <c r="I2668" t="s">
        <v>253</v>
      </c>
      <c r="K2668" t="s">
        <v>1408</v>
      </c>
      <c r="L2668" t="s">
        <v>1409</v>
      </c>
      <c r="N2668" t="s">
        <v>1444</v>
      </c>
      <c r="O2668" t="s">
        <v>1411</v>
      </c>
      <c r="P2668" t="s">
        <v>254</v>
      </c>
      <c r="Q2668" t="s">
        <v>1412</v>
      </c>
      <c r="R2668" t="s">
        <v>1412</v>
      </c>
      <c r="S2668" t="s">
        <v>1415</v>
      </c>
      <c r="T2668">
        <v>100000</v>
      </c>
      <c r="V2668">
        <v>21755.84</v>
      </c>
      <c r="W2668">
        <v>74966.39</v>
      </c>
    </row>
    <row r="2669" spans="1:23">
      <c r="A2669" t="s">
        <v>246</v>
      </c>
      <c r="B2669" t="s">
        <v>5767</v>
      </c>
      <c r="C2669" t="s">
        <v>2171</v>
      </c>
      <c r="D2669" t="s">
        <v>54</v>
      </c>
      <c r="E2669">
        <v>12723194</v>
      </c>
      <c r="F2669">
        <v>45139</v>
      </c>
      <c r="G2669" t="s">
        <v>6299</v>
      </c>
      <c r="H2669">
        <v>45140</v>
      </c>
      <c r="I2669" t="s">
        <v>253</v>
      </c>
      <c r="K2669" t="s">
        <v>1408</v>
      </c>
      <c r="L2669" t="s">
        <v>1409</v>
      </c>
      <c r="N2669" t="s">
        <v>1420</v>
      </c>
      <c r="O2669" t="s">
        <v>1411</v>
      </c>
      <c r="P2669" t="s">
        <v>254</v>
      </c>
      <c r="Q2669" t="s">
        <v>1415</v>
      </c>
      <c r="R2669" t="s">
        <v>1415</v>
      </c>
      <c r="S2669" t="s">
        <v>1415</v>
      </c>
      <c r="T2669">
        <v>10000</v>
      </c>
      <c r="V2669">
        <v>9.76</v>
      </c>
      <c r="W2669">
        <v>147</v>
      </c>
    </row>
    <row r="2670" spans="1:23">
      <c r="A2670" t="s">
        <v>246</v>
      </c>
      <c r="B2670" t="s">
        <v>2362</v>
      </c>
      <c r="C2670" t="s">
        <v>2171</v>
      </c>
      <c r="D2670" t="s">
        <v>54</v>
      </c>
      <c r="E2670">
        <v>12725282</v>
      </c>
      <c r="F2670">
        <v>45118</v>
      </c>
      <c r="G2670" t="s">
        <v>5908</v>
      </c>
      <c r="H2670">
        <v>45118</v>
      </c>
      <c r="I2670" t="s">
        <v>253</v>
      </c>
      <c r="K2670" t="s">
        <v>1418</v>
      </c>
      <c r="L2670" t="s">
        <v>1409</v>
      </c>
      <c r="N2670" t="s">
        <v>1483</v>
      </c>
      <c r="O2670" t="s">
        <v>1411</v>
      </c>
      <c r="P2670" t="s">
        <v>254</v>
      </c>
      <c r="Q2670" t="s">
        <v>1412</v>
      </c>
      <c r="R2670" t="s">
        <v>1412</v>
      </c>
      <c r="S2670" t="s">
        <v>1415</v>
      </c>
      <c r="T2670">
        <v>10000</v>
      </c>
      <c r="V2670">
        <v>3417.24</v>
      </c>
      <c r="W2670">
        <v>6175.9</v>
      </c>
    </row>
    <row r="2671" spans="1:23">
      <c r="A2671" t="s">
        <v>246</v>
      </c>
      <c r="B2671" t="s">
        <v>2362</v>
      </c>
      <c r="C2671" t="s">
        <v>2171</v>
      </c>
      <c r="D2671" t="s">
        <v>54</v>
      </c>
      <c r="E2671">
        <v>12727105</v>
      </c>
      <c r="F2671">
        <v>45118</v>
      </c>
      <c r="G2671" t="s">
        <v>5911</v>
      </c>
      <c r="H2671">
        <v>45118</v>
      </c>
      <c r="I2671" t="s">
        <v>253</v>
      </c>
      <c r="K2671" t="s">
        <v>1408</v>
      </c>
      <c r="L2671" t="s">
        <v>1409</v>
      </c>
      <c r="N2671" t="s">
        <v>1425</v>
      </c>
      <c r="O2671" t="s">
        <v>1411</v>
      </c>
      <c r="P2671" t="s">
        <v>254</v>
      </c>
      <c r="Q2671" t="s">
        <v>1412</v>
      </c>
      <c r="R2671" t="s">
        <v>1412</v>
      </c>
      <c r="S2671" t="s">
        <v>1415</v>
      </c>
      <c r="T2671">
        <v>10000</v>
      </c>
      <c r="V2671">
        <v>4910.74</v>
      </c>
      <c r="W2671">
        <v>16351.75</v>
      </c>
    </row>
    <row r="2672" spans="1:23">
      <c r="A2672" t="s">
        <v>246</v>
      </c>
      <c r="B2672" t="s">
        <v>6120</v>
      </c>
      <c r="C2672" t="s">
        <v>2171</v>
      </c>
      <c r="D2672" t="s">
        <v>54</v>
      </c>
      <c r="E2672">
        <v>12731045</v>
      </c>
      <c r="F2672">
        <v>45153</v>
      </c>
      <c r="G2672" t="s">
        <v>6315</v>
      </c>
      <c r="H2672">
        <v>45153</v>
      </c>
      <c r="I2672" t="s">
        <v>253</v>
      </c>
      <c r="K2672" t="s">
        <v>1408</v>
      </c>
      <c r="L2672" t="s">
        <v>1409</v>
      </c>
      <c r="N2672" t="s">
        <v>1444</v>
      </c>
      <c r="O2672" t="s">
        <v>1411</v>
      </c>
      <c r="P2672" t="s">
        <v>254</v>
      </c>
      <c r="Q2672" t="s">
        <v>1415</v>
      </c>
      <c r="R2672" t="s">
        <v>1415</v>
      </c>
      <c r="S2672" t="s">
        <v>1415</v>
      </c>
      <c r="T2672">
        <v>10000</v>
      </c>
      <c r="V2672">
        <v>564.48</v>
      </c>
      <c r="W2672">
        <v>2594.44</v>
      </c>
    </row>
    <row r="2673" spans="1:23">
      <c r="A2673" t="s">
        <v>246</v>
      </c>
      <c r="B2673" t="s">
        <v>2362</v>
      </c>
      <c r="C2673" t="s">
        <v>2171</v>
      </c>
      <c r="D2673" t="s">
        <v>54</v>
      </c>
      <c r="E2673">
        <v>12738160</v>
      </c>
      <c r="F2673">
        <v>45121</v>
      </c>
      <c r="G2673" t="s">
        <v>5914</v>
      </c>
      <c r="H2673">
        <v>45121</v>
      </c>
      <c r="I2673" t="s">
        <v>253</v>
      </c>
      <c r="K2673" t="s">
        <v>1408</v>
      </c>
      <c r="L2673" t="s">
        <v>1409</v>
      </c>
      <c r="N2673" t="s">
        <v>1425</v>
      </c>
      <c r="O2673" t="s">
        <v>1411</v>
      </c>
      <c r="P2673" t="s">
        <v>252</v>
      </c>
      <c r="Q2673" t="s">
        <v>1412</v>
      </c>
      <c r="R2673" t="s">
        <v>1412</v>
      </c>
      <c r="S2673" t="s">
        <v>1415</v>
      </c>
      <c r="T2673">
        <v>30000</v>
      </c>
      <c r="V2673">
        <v>982.22</v>
      </c>
      <c r="W2673">
        <v>3405.25</v>
      </c>
    </row>
    <row r="2674" spans="1:23">
      <c r="A2674" t="s">
        <v>246</v>
      </c>
      <c r="B2674" t="s">
        <v>5765</v>
      </c>
      <c r="C2674" t="s">
        <v>2171</v>
      </c>
      <c r="D2674" t="s">
        <v>54</v>
      </c>
      <c r="E2674">
        <v>12743109</v>
      </c>
      <c r="F2674">
        <v>45125</v>
      </c>
      <c r="G2674" t="s">
        <v>5917</v>
      </c>
      <c r="H2674">
        <v>45126</v>
      </c>
      <c r="I2674" t="s">
        <v>253</v>
      </c>
      <c r="K2674" t="s">
        <v>1408</v>
      </c>
      <c r="L2674" t="s">
        <v>1409</v>
      </c>
      <c r="N2674" t="s">
        <v>1434</v>
      </c>
      <c r="O2674" t="s">
        <v>1411</v>
      </c>
      <c r="P2674" t="s">
        <v>252</v>
      </c>
      <c r="Q2674" t="s">
        <v>1412</v>
      </c>
      <c r="R2674" t="s">
        <v>1412</v>
      </c>
      <c r="S2674" t="s">
        <v>1415</v>
      </c>
      <c r="T2674">
        <v>10000</v>
      </c>
      <c r="V2674">
        <v>4254.47</v>
      </c>
      <c r="W2674">
        <v>5048.33</v>
      </c>
    </row>
    <row r="2675" spans="1:23">
      <c r="A2675" t="s">
        <v>246</v>
      </c>
      <c r="B2675" t="s">
        <v>5765</v>
      </c>
      <c r="C2675" t="s">
        <v>2171</v>
      </c>
      <c r="D2675" t="s">
        <v>54</v>
      </c>
      <c r="E2675">
        <v>12743147</v>
      </c>
      <c r="F2675">
        <v>45124</v>
      </c>
      <c r="G2675" t="s">
        <v>5915</v>
      </c>
      <c r="H2675">
        <v>45125</v>
      </c>
      <c r="I2675" t="s">
        <v>253</v>
      </c>
      <c r="K2675" t="s">
        <v>1408</v>
      </c>
      <c r="L2675" t="s">
        <v>1409</v>
      </c>
      <c r="N2675" t="s">
        <v>1434</v>
      </c>
      <c r="O2675" t="s">
        <v>1411</v>
      </c>
      <c r="P2675" t="s">
        <v>252</v>
      </c>
      <c r="Q2675" t="s">
        <v>1412</v>
      </c>
      <c r="R2675" t="s">
        <v>1412</v>
      </c>
      <c r="S2675" t="s">
        <v>1415</v>
      </c>
      <c r="T2675">
        <v>10000</v>
      </c>
      <c r="V2675">
        <v>6392.53</v>
      </c>
      <c r="W2675">
        <v>7126.4</v>
      </c>
    </row>
    <row r="2676" spans="1:23">
      <c r="A2676" t="s">
        <v>246</v>
      </c>
      <c r="B2676" t="s">
        <v>5765</v>
      </c>
      <c r="C2676" t="s">
        <v>2171</v>
      </c>
      <c r="D2676" t="s">
        <v>54</v>
      </c>
      <c r="E2676">
        <v>12743514</v>
      </c>
      <c r="F2676">
        <v>45124</v>
      </c>
      <c r="G2676" t="s">
        <v>5916</v>
      </c>
      <c r="H2676">
        <v>45125</v>
      </c>
      <c r="I2676" t="s">
        <v>253</v>
      </c>
      <c r="K2676" t="s">
        <v>1430</v>
      </c>
      <c r="L2676" t="s">
        <v>1409</v>
      </c>
      <c r="N2676" t="s">
        <v>1484</v>
      </c>
      <c r="O2676" t="s">
        <v>1411</v>
      </c>
      <c r="P2676" t="s">
        <v>254</v>
      </c>
      <c r="Q2676" t="s">
        <v>1412</v>
      </c>
      <c r="R2676" t="s">
        <v>1412</v>
      </c>
      <c r="S2676" t="s">
        <v>1415</v>
      </c>
      <c r="T2676">
        <v>10000</v>
      </c>
      <c r="V2676">
        <v>803.67</v>
      </c>
      <c r="W2676">
        <v>1796.51</v>
      </c>
    </row>
    <row r="2677" spans="1:23">
      <c r="A2677" t="s">
        <v>246</v>
      </c>
      <c r="B2677" t="s">
        <v>2362</v>
      </c>
      <c r="C2677" t="s">
        <v>2171</v>
      </c>
      <c r="D2677" t="s">
        <v>54</v>
      </c>
      <c r="E2677">
        <v>12759579</v>
      </c>
      <c r="F2677">
        <v>45128</v>
      </c>
      <c r="G2677" t="s">
        <v>5919</v>
      </c>
      <c r="H2677">
        <v>45128</v>
      </c>
      <c r="I2677" t="s">
        <v>253</v>
      </c>
      <c r="K2677" t="s">
        <v>1408</v>
      </c>
      <c r="L2677" t="s">
        <v>1409</v>
      </c>
      <c r="N2677" t="s">
        <v>1420</v>
      </c>
      <c r="O2677" t="s">
        <v>1411</v>
      </c>
      <c r="P2677" t="s">
        <v>254</v>
      </c>
      <c r="Q2677" t="s">
        <v>1412</v>
      </c>
      <c r="R2677" t="s">
        <v>1412</v>
      </c>
      <c r="S2677" t="s">
        <v>1415</v>
      </c>
      <c r="T2677">
        <v>10000</v>
      </c>
      <c r="V2677">
        <v>3468.56</v>
      </c>
      <c r="W2677">
        <v>5237.5</v>
      </c>
    </row>
    <row r="2678" spans="1:23">
      <c r="A2678" t="s">
        <v>246</v>
      </c>
      <c r="B2678" t="s">
        <v>5765</v>
      </c>
      <c r="C2678" t="s">
        <v>2171</v>
      </c>
      <c r="D2678" t="s">
        <v>54</v>
      </c>
      <c r="E2678">
        <v>12767805</v>
      </c>
      <c r="F2678">
        <v>45129</v>
      </c>
      <c r="G2678" t="s">
        <v>5920</v>
      </c>
      <c r="H2678">
        <v>45129</v>
      </c>
      <c r="I2678" t="s">
        <v>253</v>
      </c>
      <c r="K2678" t="s">
        <v>1408</v>
      </c>
      <c r="L2678" t="s">
        <v>1409</v>
      </c>
      <c r="N2678" t="s">
        <v>1466</v>
      </c>
      <c r="O2678" t="s">
        <v>1411</v>
      </c>
      <c r="P2678" t="s">
        <v>252</v>
      </c>
      <c r="Q2678" t="s">
        <v>1415</v>
      </c>
      <c r="R2678" t="s">
        <v>1415</v>
      </c>
      <c r="S2678" t="s">
        <v>1415</v>
      </c>
      <c r="T2678">
        <v>10000</v>
      </c>
      <c r="V2678">
        <v>448.31</v>
      </c>
      <c r="W2678">
        <v>511</v>
      </c>
    </row>
    <row r="2679" spans="1:23">
      <c r="A2679" t="s">
        <v>246</v>
      </c>
      <c r="B2679" t="s">
        <v>5765</v>
      </c>
      <c r="C2679" t="s">
        <v>2171</v>
      </c>
      <c r="D2679" t="s">
        <v>54</v>
      </c>
      <c r="E2679">
        <v>12784685</v>
      </c>
      <c r="F2679">
        <v>45134</v>
      </c>
      <c r="G2679" t="s">
        <v>5921</v>
      </c>
      <c r="H2679">
        <v>45134</v>
      </c>
      <c r="I2679" t="s">
        <v>253</v>
      </c>
      <c r="K2679" t="s">
        <v>1408</v>
      </c>
      <c r="L2679" t="s">
        <v>1409</v>
      </c>
      <c r="N2679" t="s">
        <v>1466</v>
      </c>
      <c r="O2679" t="s">
        <v>1411</v>
      </c>
      <c r="P2679" t="s">
        <v>252</v>
      </c>
      <c r="Q2679" t="s">
        <v>1415</v>
      </c>
      <c r="R2679" t="s">
        <v>1415</v>
      </c>
      <c r="S2679" t="s">
        <v>1415</v>
      </c>
      <c r="T2679">
        <v>50000</v>
      </c>
      <c r="V2679">
        <v>2591.5300000000002</v>
      </c>
      <c r="W2679">
        <v>2658</v>
      </c>
    </row>
    <row r="2680" spans="1:23">
      <c r="A2680" t="s">
        <v>246</v>
      </c>
      <c r="B2680" t="s">
        <v>5765</v>
      </c>
      <c r="C2680" t="s">
        <v>2171</v>
      </c>
      <c r="D2680" t="s">
        <v>54</v>
      </c>
      <c r="E2680">
        <v>12791716</v>
      </c>
      <c r="F2680">
        <v>45135</v>
      </c>
      <c r="G2680" t="s">
        <v>5923</v>
      </c>
      <c r="H2680">
        <v>45135</v>
      </c>
      <c r="I2680" t="s">
        <v>253</v>
      </c>
      <c r="K2680" t="s">
        <v>1408</v>
      </c>
      <c r="L2680" t="s">
        <v>1409</v>
      </c>
      <c r="N2680" t="s">
        <v>1433</v>
      </c>
      <c r="O2680" t="s">
        <v>1411</v>
      </c>
      <c r="P2680" t="s">
        <v>254</v>
      </c>
      <c r="Q2680" t="s">
        <v>1415</v>
      </c>
      <c r="R2680" t="s">
        <v>1415</v>
      </c>
      <c r="S2680" t="s">
        <v>1415</v>
      </c>
      <c r="T2680">
        <v>10000</v>
      </c>
      <c r="V2680">
        <v>87.28</v>
      </c>
      <c r="W2680">
        <v>322</v>
      </c>
    </row>
    <row r="2681" spans="1:23">
      <c r="A2681" t="s">
        <v>246</v>
      </c>
      <c r="B2681" t="s">
        <v>5765</v>
      </c>
      <c r="C2681" t="s">
        <v>2171</v>
      </c>
      <c r="D2681" t="s">
        <v>54</v>
      </c>
      <c r="E2681">
        <v>12795977</v>
      </c>
      <c r="F2681">
        <v>45136</v>
      </c>
      <c r="G2681" t="s">
        <v>5924</v>
      </c>
      <c r="H2681">
        <v>45136</v>
      </c>
      <c r="I2681" t="s">
        <v>253</v>
      </c>
      <c r="K2681" t="s">
        <v>1408</v>
      </c>
      <c r="L2681" t="s">
        <v>1409</v>
      </c>
      <c r="N2681" t="s">
        <v>1466</v>
      </c>
      <c r="O2681" t="s">
        <v>1411</v>
      </c>
      <c r="P2681" t="s">
        <v>254</v>
      </c>
      <c r="Q2681" t="s">
        <v>1415</v>
      </c>
      <c r="R2681" t="s">
        <v>1415</v>
      </c>
      <c r="S2681" t="s">
        <v>1415</v>
      </c>
      <c r="T2681">
        <v>10000</v>
      </c>
      <c r="V2681">
        <v>0</v>
      </c>
      <c r="W2681">
        <v>1</v>
      </c>
    </row>
    <row r="2682" spans="1:23">
      <c r="A2682" t="s">
        <v>246</v>
      </c>
      <c r="B2682" t="s">
        <v>5765</v>
      </c>
      <c r="C2682" t="s">
        <v>2171</v>
      </c>
      <c r="D2682" t="s">
        <v>54</v>
      </c>
      <c r="E2682">
        <v>12817283</v>
      </c>
      <c r="F2682">
        <v>45142</v>
      </c>
      <c r="G2682" t="s">
        <v>6302</v>
      </c>
      <c r="H2682">
        <v>45146</v>
      </c>
      <c r="I2682" t="s">
        <v>253</v>
      </c>
      <c r="K2682" t="s">
        <v>1408</v>
      </c>
      <c r="L2682" t="s">
        <v>1409</v>
      </c>
      <c r="N2682" t="s">
        <v>1444</v>
      </c>
      <c r="O2682" t="s">
        <v>1411</v>
      </c>
      <c r="P2682" t="s">
        <v>254</v>
      </c>
      <c r="Q2682" t="s">
        <v>1415</v>
      </c>
      <c r="R2682" t="s">
        <v>1415</v>
      </c>
      <c r="S2682" t="s">
        <v>1415</v>
      </c>
      <c r="T2682">
        <v>300</v>
      </c>
      <c r="V2682">
        <v>0</v>
      </c>
      <c r="W2682">
        <v>2033.68</v>
      </c>
    </row>
    <row r="2683" spans="1:23">
      <c r="A2683" t="s">
        <v>246</v>
      </c>
      <c r="B2683" t="s">
        <v>5765</v>
      </c>
      <c r="C2683" t="s">
        <v>2171</v>
      </c>
      <c r="D2683" t="s">
        <v>54</v>
      </c>
      <c r="E2683">
        <v>12817693</v>
      </c>
      <c r="F2683">
        <v>45154</v>
      </c>
      <c r="G2683" t="s">
        <v>6318</v>
      </c>
      <c r="H2683">
        <v>45154</v>
      </c>
      <c r="I2683" t="s">
        <v>253</v>
      </c>
      <c r="K2683" t="s">
        <v>1408</v>
      </c>
      <c r="L2683" t="s">
        <v>1409</v>
      </c>
      <c r="N2683" t="s">
        <v>1444</v>
      </c>
      <c r="O2683" t="s">
        <v>1411</v>
      </c>
      <c r="P2683" t="s">
        <v>254</v>
      </c>
      <c r="Q2683" t="s">
        <v>1415</v>
      </c>
      <c r="R2683" t="s">
        <v>1415</v>
      </c>
      <c r="S2683" t="s">
        <v>1415</v>
      </c>
      <c r="T2683">
        <v>10000</v>
      </c>
      <c r="V2683">
        <v>1310.6199999999999</v>
      </c>
      <c r="W2683">
        <v>7469.77</v>
      </c>
    </row>
    <row r="2684" spans="1:23">
      <c r="A2684" t="s">
        <v>246</v>
      </c>
      <c r="B2684" t="s">
        <v>6123</v>
      </c>
      <c r="C2684" t="s">
        <v>2171</v>
      </c>
      <c r="D2684" t="s">
        <v>54</v>
      </c>
      <c r="E2684">
        <v>12820191</v>
      </c>
      <c r="F2684">
        <v>45142</v>
      </c>
      <c r="G2684" t="s">
        <v>6300</v>
      </c>
      <c r="H2684">
        <v>45142</v>
      </c>
      <c r="I2684" t="s">
        <v>253</v>
      </c>
      <c r="K2684" t="s">
        <v>1408</v>
      </c>
      <c r="L2684" t="s">
        <v>1409</v>
      </c>
      <c r="N2684" t="s">
        <v>1434</v>
      </c>
      <c r="O2684" t="s">
        <v>1411</v>
      </c>
      <c r="P2684" t="s">
        <v>252</v>
      </c>
      <c r="Q2684" t="s">
        <v>1415</v>
      </c>
      <c r="R2684" t="s">
        <v>1415</v>
      </c>
      <c r="S2684" t="s">
        <v>1415</v>
      </c>
      <c r="T2684">
        <v>100</v>
      </c>
      <c r="V2684">
        <v>2574.71</v>
      </c>
      <c r="W2684">
        <v>2487</v>
      </c>
    </row>
    <row r="2685" spans="1:23">
      <c r="A2685" t="s">
        <v>246</v>
      </c>
      <c r="B2685" t="s">
        <v>5765</v>
      </c>
      <c r="C2685" t="s">
        <v>2171</v>
      </c>
      <c r="D2685" t="s">
        <v>54</v>
      </c>
      <c r="E2685">
        <v>12820408</v>
      </c>
      <c r="F2685">
        <v>45142</v>
      </c>
      <c r="G2685" t="s">
        <v>6301</v>
      </c>
      <c r="H2685">
        <v>45142</v>
      </c>
      <c r="I2685" t="s">
        <v>253</v>
      </c>
      <c r="K2685" t="s">
        <v>1408</v>
      </c>
      <c r="L2685" t="s">
        <v>1438</v>
      </c>
      <c r="N2685" t="s">
        <v>1439</v>
      </c>
      <c r="O2685" t="s">
        <v>1411</v>
      </c>
      <c r="P2685" t="s">
        <v>254</v>
      </c>
      <c r="Q2685" t="s">
        <v>1415</v>
      </c>
      <c r="R2685" t="s">
        <v>1415</v>
      </c>
      <c r="S2685" t="s">
        <v>1415</v>
      </c>
      <c r="T2685">
        <v>100</v>
      </c>
      <c r="V2685">
        <v>3942.45</v>
      </c>
      <c r="W2685">
        <v>400</v>
      </c>
    </row>
    <row r="2686" spans="1:23">
      <c r="A2686" t="s">
        <v>246</v>
      </c>
      <c r="B2686" t="s">
        <v>5765</v>
      </c>
      <c r="C2686" t="s">
        <v>2171</v>
      </c>
      <c r="D2686" t="s">
        <v>54</v>
      </c>
      <c r="E2686">
        <v>12820408</v>
      </c>
      <c r="F2686">
        <v>45142</v>
      </c>
      <c r="G2686" t="s">
        <v>6301</v>
      </c>
      <c r="H2686">
        <v>45142</v>
      </c>
      <c r="I2686" t="s">
        <v>253</v>
      </c>
      <c r="K2686" t="s">
        <v>1408</v>
      </c>
      <c r="L2686" t="s">
        <v>1409</v>
      </c>
      <c r="N2686" t="s">
        <v>1439</v>
      </c>
      <c r="O2686" t="s">
        <v>1411</v>
      </c>
      <c r="P2686" t="s">
        <v>254</v>
      </c>
      <c r="Q2686" t="s">
        <v>1415</v>
      </c>
      <c r="R2686" t="s">
        <v>1415</v>
      </c>
      <c r="S2686" t="s">
        <v>1415</v>
      </c>
      <c r="T2686">
        <v>100</v>
      </c>
      <c r="V2686">
        <v>3942.45</v>
      </c>
      <c r="W2686">
        <v>3655</v>
      </c>
    </row>
    <row r="2687" spans="1:23">
      <c r="A2687" t="s">
        <v>246</v>
      </c>
      <c r="B2687" t="s">
        <v>5765</v>
      </c>
      <c r="C2687" t="s">
        <v>2171</v>
      </c>
      <c r="D2687" t="s">
        <v>54</v>
      </c>
      <c r="E2687">
        <v>12824520</v>
      </c>
      <c r="F2687">
        <v>45145</v>
      </c>
      <c r="G2687" t="s">
        <v>6304</v>
      </c>
      <c r="H2687">
        <v>45145</v>
      </c>
      <c r="I2687" t="s">
        <v>253</v>
      </c>
      <c r="K2687" t="s">
        <v>1408</v>
      </c>
      <c r="L2687" t="s">
        <v>1409</v>
      </c>
      <c r="N2687" t="s">
        <v>1424</v>
      </c>
      <c r="O2687" t="s">
        <v>1411</v>
      </c>
      <c r="P2687" t="s">
        <v>252</v>
      </c>
      <c r="Q2687" t="s">
        <v>1415</v>
      </c>
      <c r="R2687" t="s">
        <v>1415</v>
      </c>
      <c r="S2687" t="s">
        <v>1415</v>
      </c>
      <c r="T2687">
        <v>300</v>
      </c>
      <c r="V2687">
        <v>532.9</v>
      </c>
      <c r="W2687">
        <v>549</v>
      </c>
    </row>
    <row r="2688" spans="1:23">
      <c r="A2688" t="s">
        <v>246</v>
      </c>
      <c r="B2688" t="s">
        <v>5765</v>
      </c>
      <c r="C2688" t="s">
        <v>2171</v>
      </c>
      <c r="D2688" t="s">
        <v>54</v>
      </c>
      <c r="E2688">
        <v>12825298</v>
      </c>
      <c r="F2688">
        <v>45145</v>
      </c>
      <c r="G2688" t="s">
        <v>6305</v>
      </c>
      <c r="H2688">
        <v>45145</v>
      </c>
      <c r="I2688" t="s">
        <v>253</v>
      </c>
      <c r="K2688" t="s">
        <v>1408</v>
      </c>
      <c r="L2688" t="s">
        <v>1409</v>
      </c>
      <c r="N2688" t="s">
        <v>1425</v>
      </c>
      <c r="O2688" t="s">
        <v>1411</v>
      </c>
      <c r="P2688" t="s">
        <v>254</v>
      </c>
      <c r="Q2688" t="s">
        <v>1415</v>
      </c>
      <c r="R2688" t="s">
        <v>1415</v>
      </c>
      <c r="S2688" t="s">
        <v>1415</v>
      </c>
      <c r="T2688">
        <v>100</v>
      </c>
      <c r="V2688">
        <v>628.11</v>
      </c>
      <c r="W2688">
        <v>2935.63</v>
      </c>
    </row>
    <row r="2689" spans="1:23">
      <c r="A2689" t="s">
        <v>246</v>
      </c>
      <c r="B2689" t="s">
        <v>5765</v>
      </c>
      <c r="C2689" t="s">
        <v>2171</v>
      </c>
      <c r="D2689" t="s">
        <v>54</v>
      </c>
      <c r="E2689">
        <v>12828625</v>
      </c>
      <c r="F2689">
        <v>45146</v>
      </c>
      <c r="G2689" t="s">
        <v>6306</v>
      </c>
      <c r="H2689">
        <v>45146</v>
      </c>
      <c r="I2689" t="s">
        <v>253</v>
      </c>
      <c r="K2689" t="s">
        <v>1408</v>
      </c>
      <c r="L2689" t="s">
        <v>1409</v>
      </c>
      <c r="N2689" t="s">
        <v>1434</v>
      </c>
      <c r="O2689" t="s">
        <v>1411</v>
      </c>
      <c r="P2689" t="s">
        <v>252</v>
      </c>
      <c r="Q2689" t="s">
        <v>1415</v>
      </c>
      <c r="R2689" t="s">
        <v>1415</v>
      </c>
      <c r="S2689" t="s">
        <v>1415</v>
      </c>
      <c r="T2689">
        <v>100</v>
      </c>
      <c r="V2689">
        <v>5450.09</v>
      </c>
      <c r="W2689">
        <v>8383</v>
      </c>
    </row>
    <row r="2690" spans="1:23">
      <c r="A2690" t="s">
        <v>246</v>
      </c>
      <c r="B2690" t="s">
        <v>6120</v>
      </c>
      <c r="C2690" t="s">
        <v>2171</v>
      </c>
      <c r="D2690" t="s">
        <v>54</v>
      </c>
      <c r="E2690">
        <v>12833797</v>
      </c>
      <c r="F2690">
        <v>45147</v>
      </c>
      <c r="G2690" t="s">
        <v>6308</v>
      </c>
      <c r="H2690">
        <v>45147</v>
      </c>
      <c r="I2690" t="s">
        <v>253</v>
      </c>
      <c r="K2690" t="s">
        <v>1408</v>
      </c>
      <c r="L2690" t="s">
        <v>1409</v>
      </c>
      <c r="N2690" t="s">
        <v>1433</v>
      </c>
      <c r="O2690" t="s">
        <v>1411</v>
      </c>
      <c r="P2690" t="s">
        <v>254</v>
      </c>
      <c r="Q2690" t="s">
        <v>1415</v>
      </c>
      <c r="R2690" t="s">
        <v>1415</v>
      </c>
      <c r="S2690" t="s">
        <v>1415</v>
      </c>
      <c r="T2690">
        <v>100</v>
      </c>
      <c r="V2690">
        <v>841.16</v>
      </c>
      <c r="W2690">
        <v>3309.65</v>
      </c>
    </row>
    <row r="2691" spans="1:23">
      <c r="A2691" t="s">
        <v>246</v>
      </c>
      <c r="B2691" t="s">
        <v>6123</v>
      </c>
      <c r="C2691" t="s">
        <v>2171</v>
      </c>
      <c r="D2691" t="s">
        <v>54</v>
      </c>
      <c r="E2691">
        <v>12833960</v>
      </c>
      <c r="F2691">
        <v>45147</v>
      </c>
      <c r="G2691" t="s">
        <v>6309</v>
      </c>
      <c r="H2691">
        <v>45147</v>
      </c>
      <c r="I2691" t="s">
        <v>253</v>
      </c>
      <c r="K2691" t="s">
        <v>1408</v>
      </c>
      <c r="L2691" t="s">
        <v>1409</v>
      </c>
      <c r="N2691" t="s">
        <v>3141</v>
      </c>
      <c r="O2691" t="s">
        <v>1411</v>
      </c>
      <c r="P2691" t="s">
        <v>252</v>
      </c>
      <c r="Q2691" t="s">
        <v>1415</v>
      </c>
      <c r="R2691" t="s">
        <v>1415</v>
      </c>
      <c r="S2691" t="s">
        <v>1415</v>
      </c>
      <c r="T2691">
        <v>100</v>
      </c>
      <c r="V2691">
        <v>0</v>
      </c>
      <c r="W2691">
        <v>26</v>
      </c>
    </row>
    <row r="2692" spans="1:23">
      <c r="A2692" t="s">
        <v>246</v>
      </c>
      <c r="B2692" t="s">
        <v>2362</v>
      </c>
      <c r="C2692" t="s">
        <v>2171</v>
      </c>
      <c r="D2692" t="s">
        <v>54</v>
      </c>
      <c r="E2692">
        <v>12837010</v>
      </c>
      <c r="F2692">
        <v>45148</v>
      </c>
      <c r="G2692" t="s">
        <v>6311</v>
      </c>
      <c r="H2692">
        <v>45153</v>
      </c>
      <c r="I2692" t="s">
        <v>253</v>
      </c>
      <c r="K2692" t="s">
        <v>1408</v>
      </c>
      <c r="L2692" t="s">
        <v>1409</v>
      </c>
      <c r="N2692" t="s">
        <v>1439</v>
      </c>
      <c r="O2692" t="s">
        <v>1411</v>
      </c>
      <c r="P2692" t="s">
        <v>252</v>
      </c>
      <c r="Q2692" t="s">
        <v>1415</v>
      </c>
      <c r="R2692" t="s">
        <v>1415</v>
      </c>
      <c r="S2692" t="s">
        <v>1415</v>
      </c>
      <c r="T2692">
        <v>100</v>
      </c>
      <c r="V2692">
        <v>1536.52</v>
      </c>
      <c r="W2692">
        <v>2685.7</v>
      </c>
    </row>
    <row r="2693" spans="1:23">
      <c r="A2693" t="s">
        <v>246</v>
      </c>
      <c r="B2693" t="s">
        <v>6120</v>
      </c>
      <c r="C2693" t="s">
        <v>2171</v>
      </c>
      <c r="D2693" t="s">
        <v>54</v>
      </c>
      <c r="E2693">
        <v>12841792</v>
      </c>
      <c r="F2693">
        <v>45153</v>
      </c>
      <c r="G2693" t="s">
        <v>6316</v>
      </c>
      <c r="H2693">
        <v>45153</v>
      </c>
      <c r="I2693" t="s">
        <v>253</v>
      </c>
      <c r="K2693" t="s">
        <v>1408</v>
      </c>
      <c r="L2693" t="s">
        <v>1409</v>
      </c>
      <c r="N2693" t="s">
        <v>1432</v>
      </c>
      <c r="O2693" t="s">
        <v>1411</v>
      </c>
      <c r="P2693" t="s">
        <v>252</v>
      </c>
      <c r="Q2693" t="s">
        <v>1415</v>
      </c>
      <c r="R2693" t="s">
        <v>1415</v>
      </c>
      <c r="S2693" t="s">
        <v>1415</v>
      </c>
      <c r="T2693">
        <v>10000</v>
      </c>
      <c r="V2693">
        <v>1548.25</v>
      </c>
      <c r="W2693">
        <v>1586.78</v>
      </c>
    </row>
    <row r="2694" spans="1:23">
      <c r="A2694" t="s">
        <v>246</v>
      </c>
      <c r="B2694" t="s">
        <v>2362</v>
      </c>
      <c r="C2694" t="s">
        <v>2171</v>
      </c>
      <c r="D2694" t="s">
        <v>54</v>
      </c>
      <c r="E2694">
        <v>12842514</v>
      </c>
      <c r="F2694">
        <v>45149</v>
      </c>
      <c r="G2694" t="s">
        <v>6313</v>
      </c>
      <c r="H2694">
        <v>45149</v>
      </c>
      <c r="I2694" t="s">
        <v>253</v>
      </c>
      <c r="K2694" t="s">
        <v>1408</v>
      </c>
      <c r="L2694" t="s">
        <v>1409</v>
      </c>
      <c r="N2694" t="s">
        <v>1433</v>
      </c>
      <c r="O2694" t="s">
        <v>1411</v>
      </c>
      <c r="P2694" t="s">
        <v>254</v>
      </c>
      <c r="Q2694" t="s">
        <v>1415</v>
      </c>
      <c r="R2694" t="s">
        <v>1415</v>
      </c>
      <c r="S2694" t="s">
        <v>1415</v>
      </c>
      <c r="T2694">
        <v>100</v>
      </c>
      <c r="V2694">
        <v>16.670000000000002</v>
      </c>
      <c r="W2694">
        <v>285.77</v>
      </c>
    </row>
    <row r="2695" spans="1:23">
      <c r="A2695" t="s">
        <v>246</v>
      </c>
      <c r="B2695" t="s">
        <v>5765</v>
      </c>
      <c r="C2695" t="s">
        <v>2171</v>
      </c>
      <c r="D2695" t="s">
        <v>54</v>
      </c>
      <c r="E2695">
        <v>12845984</v>
      </c>
      <c r="F2695">
        <v>45152</v>
      </c>
      <c r="G2695" t="s">
        <v>6314</v>
      </c>
      <c r="H2695">
        <v>45153</v>
      </c>
      <c r="I2695" t="s">
        <v>253</v>
      </c>
      <c r="K2695" t="s">
        <v>1408</v>
      </c>
      <c r="L2695" t="s">
        <v>1409</v>
      </c>
      <c r="N2695" t="s">
        <v>1444</v>
      </c>
      <c r="O2695" t="s">
        <v>1411</v>
      </c>
      <c r="P2695" t="s">
        <v>254</v>
      </c>
      <c r="Q2695" t="s">
        <v>1415</v>
      </c>
      <c r="R2695" t="s">
        <v>1415</v>
      </c>
      <c r="S2695" t="s">
        <v>1415</v>
      </c>
      <c r="T2695">
        <v>10000</v>
      </c>
      <c r="V2695">
        <v>179.27</v>
      </c>
      <c r="W2695">
        <v>612.30999999999995</v>
      </c>
    </row>
    <row r="2696" spans="1:23">
      <c r="A2696" t="s">
        <v>246</v>
      </c>
      <c r="B2696" t="s">
        <v>6120</v>
      </c>
      <c r="C2696" t="s">
        <v>2171</v>
      </c>
      <c r="D2696" t="s">
        <v>54</v>
      </c>
      <c r="E2696">
        <v>12850938</v>
      </c>
      <c r="F2696">
        <v>45153</v>
      </c>
      <c r="G2696" t="s">
        <v>6317</v>
      </c>
      <c r="H2696">
        <v>45153</v>
      </c>
      <c r="I2696" t="s">
        <v>253</v>
      </c>
      <c r="K2696" t="s">
        <v>1408</v>
      </c>
      <c r="L2696" t="s">
        <v>1409</v>
      </c>
      <c r="N2696" t="s">
        <v>1425</v>
      </c>
      <c r="O2696" t="s">
        <v>1411</v>
      </c>
      <c r="P2696" t="s">
        <v>254</v>
      </c>
      <c r="Q2696" t="s">
        <v>1415</v>
      </c>
      <c r="R2696" t="s">
        <v>1415</v>
      </c>
      <c r="S2696" t="s">
        <v>1415</v>
      </c>
      <c r="T2696">
        <v>10000</v>
      </c>
      <c r="V2696">
        <v>0</v>
      </c>
      <c r="W2696">
        <v>3010.45</v>
      </c>
    </row>
    <row r="2697" spans="1:23">
      <c r="A2697" t="s">
        <v>246</v>
      </c>
      <c r="B2697" t="s">
        <v>5765</v>
      </c>
      <c r="C2697" t="s">
        <v>2171</v>
      </c>
      <c r="D2697" t="s">
        <v>54</v>
      </c>
      <c r="E2697">
        <v>12855329</v>
      </c>
      <c r="F2697">
        <v>45154</v>
      </c>
      <c r="G2697" t="s">
        <v>6319</v>
      </c>
      <c r="H2697">
        <v>45154</v>
      </c>
      <c r="I2697" t="s">
        <v>253</v>
      </c>
      <c r="K2697" t="s">
        <v>1408</v>
      </c>
      <c r="L2697" t="s">
        <v>1409</v>
      </c>
      <c r="N2697" t="s">
        <v>1425</v>
      </c>
      <c r="O2697" t="s">
        <v>1411</v>
      </c>
      <c r="P2697" t="s">
        <v>252</v>
      </c>
      <c r="Q2697" t="s">
        <v>1415</v>
      </c>
      <c r="R2697" t="s">
        <v>1415</v>
      </c>
      <c r="S2697" t="s">
        <v>1415</v>
      </c>
      <c r="T2697">
        <v>10000</v>
      </c>
      <c r="V2697">
        <v>621.57000000000005</v>
      </c>
      <c r="W2697">
        <v>5164.3900000000003</v>
      </c>
    </row>
    <row r="2698" spans="1:23">
      <c r="A2698" t="s">
        <v>246</v>
      </c>
      <c r="B2698" t="s">
        <v>6321</v>
      </c>
      <c r="C2698" t="s">
        <v>2171</v>
      </c>
      <c r="D2698" t="s">
        <v>54</v>
      </c>
      <c r="E2698">
        <v>12867991</v>
      </c>
      <c r="F2698">
        <v>45159</v>
      </c>
      <c r="G2698" t="s">
        <v>6322</v>
      </c>
      <c r="H2698">
        <v>45159</v>
      </c>
      <c r="I2698" t="s">
        <v>253</v>
      </c>
      <c r="K2698" t="s">
        <v>1408</v>
      </c>
      <c r="L2698" t="s">
        <v>1409</v>
      </c>
      <c r="N2698" t="s">
        <v>1444</v>
      </c>
      <c r="O2698" t="s">
        <v>1411</v>
      </c>
      <c r="P2698" t="s">
        <v>254</v>
      </c>
      <c r="Q2698" t="s">
        <v>1415</v>
      </c>
      <c r="R2698" t="s">
        <v>1415</v>
      </c>
      <c r="S2698" t="s">
        <v>1415</v>
      </c>
      <c r="T2698">
        <v>10000</v>
      </c>
      <c r="V2698">
        <v>16.82</v>
      </c>
      <c r="W2698">
        <v>326.95</v>
      </c>
    </row>
    <row r="2699" spans="1:23">
      <c r="A2699" t="s">
        <v>246</v>
      </c>
      <c r="B2699" t="s">
        <v>5765</v>
      </c>
      <c r="C2699" t="s">
        <v>2171</v>
      </c>
      <c r="D2699" t="s">
        <v>54</v>
      </c>
      <c r="E2699">
        <v>12868547</v>
      </c>
      <c r="F2699">
        <v>45160</v>
      </c>
      <c r="G2699" t="s">
        <v>6324</v>
      </c>
      <c r="H2699">
        <v>45160</v>
      </c>
      <c r="I2699" t="s">
        <v>253</v>
      </c>
      <c r="K2699" t="s">
        <v>1408</v>
      </c>
      <c r="L2699" t="s">
        <v>1409</v>
      </c>
      <c r="N2699" t="s">
        <v>1425</v>
      </c>
      <c r="O2699" t="s">
        <v>1411</v>
      </c>
      <c r="P2699" t="s">
        <v>252</v>
      </c>
      <c r="Q2699" t="s">
        <v>1415</v>
      </c>
      <c r="R2699" t="s">
        <v>1415</v>
      </c>
      <c r="S2699" t="s">
        <v>1415</v>
      </c>
      <c r="T2699">
        <v>10000</v>
      </c>
      <c r="V2699">
        <v>712.92</v>
      </c>
      <c r="W2699">
        <v>3391.25</v>
      </c>
    </row>
    <row r="2700" spans="1:23">
      <c r="A2700" t="s">
        <v>246</v>
      </c>
      <c r="B2700" t="s">
        <v>6321</v>
      </c>
      <c r="C2700" t="s">
        <v>2171</v>
      </c>
      <c r="D2700" t="s">
        <v>54</v>
      </c>
      <c r="E2700">
        <v>12868709</v>
      </c>
      <c r="F2700">
        <v>45159</v>
      </c>
      <c r="G2700" t="s">
        <v>6323</v>
      </c>
      <c r="H2700">
        <v>45159</v>
      </c>
      <c r="I2700" t="s">
        <v>253</v>
      </c>
      <c r="K2700" t="s">
        <v>1408</v>
      </c>
      <c r="L2700" t="s">
        <v>1409</v>
      </c>
      <c r="N2700" t="s">
        <v>1458</v>
      </c>
      <c r="O2700" t="s">
        <v>1411</v>
      </c>
      <c r="P2700" t="s">
        <v>254</v>
      </c>
      <c r="Q2700" t="s">
        <v>1415</v>
      </c>
      <c r="R2700" t="s">
        <v>1415</v>
      </c>
      <c r="S2700" t="s">
        <v>1415</v>
      </c>
      <c r="T2700">
        <v>10000</v>
      </c>
      <c r="V2700">
        <v>18438.400000000001</v>
      </c>
      <c r="W2700">
        <v>18918</v>
      </c>
    </row>
    <row r="2701" spans="1:23">
      <c r="A2701" t="s">
        <v>246</v>
      </c>
      <c r="B2701" t="s">
        <v>6120</v>
      </c>
      <c r="C2701" t="s">
        <v>2171</v>
      </c>
      <c r="D2701" t="s">
        <v>54</v>
      </c>
      <c r="E2701">
        <v>12873594</v>
      </c>
      <c r="F2701">
        <v>45160</v>
      </c>
      <c r="G2701" t="s">
        <v>6325</v>
      </c>
      <c r="H2701">
        <v>45160</v>
      </c>
      <c r="I2701" t="s">
        <v>253</v>
      </c>
      <c r="K2701" t="s">
        <v>1408</v>
      </c>
      <c r="L2701" t="s">
        <v>1409</v>
      </c>
      <c r="N2701" t="s">
        <v>1425</v>
      </c>
      <c r="O2701" t="s">
        <v>1411</v>
      </c>
      <c r="P2701" t="s">
        <v>254</v>
      </c>
      <c r="Q2701" t="s">
        <v>1415</v>
      </c>
      <c r="R2701" t="s">
        <v>1415</v>
      </c>
      <c r="S2701" t="s">
        <v>1415</v>
      </c>
      <c r="T2701">
        <v>10000</v>
      </c>
      <c r="V2701">
        <v>132.26</v>
      </c>
      <c r="W2701">
        <v>1196</v>
      </c>
    </row>
    <row r="2702" spans="1:23">
      <c r="A2702" t="s">
        <v>246</v>
      </c>
      <c r="B2702" t="s">
        <v>6123</v>
      </c>
      <c r="C2702" t="s">
        <v>2171</v>
      </c>
      <c r="D2702" t="s">
        <v>54</v>
      </c>
      <c r="E2702">
        <v>12873976</v>
      </c>
      <c r="F2702">
        <v>45160</v>
      </c>
      <c r="G2702" t="s">
        <v>6326</v>
      </c>
      <c r="H2702">
        <v>45161</v>
      </c>
      <c r="I2702" t="s">
        <v>253</v>
      </c>
      <c r="K2702" t="s">
        <v>1408</v>
      </c>
      <c r="L2702" t="s">
        <v>1409</v>
      </c>
      <c r="N2702" t="s">
        <v>1444</v>
      </c>
      <c r="O2702" t="s">
        <v>1411</v>
      </c>
      <c r="P2702" t="s">
        <v>252</v>
      </c>
      <c r="Q2702" t="s">
        <v>1415</v>
      </c>
      <c r="R2702" t="s">
        <v>1415</v>
      </c>
      <c r="S2702" t="s">
        <v>1415</v>
      </c>
      <c r="T2702">
        <v>10000</v>
      </c>
      <c r="V2702">
        <v>204.62</v>
      </c>
      <c r="W2702">
        <v>1375.57</v>
      </c>
    </row>
    <row r="2703" spans="1:23">
      <c r="A2703" t="s">
        <v>246</v>
      </c>
      <c r="B2703" t="s">
        <v>6120</v>
      </c>
      <c r="C2703" t="s">
        <v>2171</v>
      </c>
      <c r="D2703" t="s">
        <v>54</v>
      </c>
      <c r="E2703">
        <v>12880993</v>
      </c>
      <c r="F2703">
        <v>45166</v>
      </c>
      <c r="G2703" t="s">
        <v>6338</v>
      </c>
      <c r="H2703">
        <v>45166</v>
      </c>
      <c r="I2703" t="s">
        <v>253</v>
      </c>
      <c r="K2703" t="s">
        <v>1408</v>
      </c>
      <c r="L2703" t="s">
        <v>1409</v>
      </c>
      <c r="N2703" t="s">
        <v>1425</v>
      </c>
      <c r="O2703" t="s">
        <v>1411</v>
      </c>
      <c r="P2703" t="s">
        <v>252</v>
      </c>
      <c r="Q2703" t="s">
        <v>1415</v>
      </c>
      <c r="R2703" t="s">
        <v>1415</v>
      </c>
      <c r="S2703" t="s">
        <v>1415</v>
      </c>
      <c r="T2703">
        <v>10000</v>
      </c>
      <c r="V2703">
        <v>0</v>
      </c>
      <c r="W2703">
        <v>156</v>
      </c>
    </row>
    <row r="2704" spans="1:23">
      <c r="A2704" t="s">
        <v>246</v>
      </c>
      <c r="B2704" t="s">
        <v>6120</v>
      </c>
      <c r="C2704" t="s">
        <v>2171</v>
      </c>
      <c r="D2704" t="s">
        <v>54</v>
      </c>
      <c r="E2704">
        <v>12885685</v>
      </c>
      <c r="F2704">
        <v>45163</v>
      </c>
      <c r="G2704" t="s">
        <v>6334</v>
      </c>
      <c r="H2704">
        <v>45163</v>
      </c>
      <c r="I2704" t="s">
        <v>253</v>
      </c>
      <c r="K2704" t="s">
        <v>1408</v>
      </c>
      <c r="L2704" t="s">
        <v>1409</v>
      </c>
      <c r="N2704" t="s">
        <v>1433</v>
      </c>
      <c r="O2704" t="s">
        <v>1411</v>
      </c>
      <c r="P2704" t="s">
        <v>254</v>
      </c>
      <c r="Q2704" t="s">
        <v>1415</v>
      </c>
      <c r="R2704" t="s">
        <v>1415</v>
      </c>
      <c r="S2704" t="s">
        <v>1415</v>
      </c>
      <c r="T2704">
        <v>10000</v>
      </c>
      <c r="V2704">
        <v>25.36</v>
      </c>
      <c r="W2704">
        <v>171.5</v>
      </c>
    </row>
    <row r="2705" spans="1:23">
      <c r="A2705" t="s">
        <v>246</v>
      </c>
      <c r="B2705" t="s">
        <v>6321</v>
      </c>
      <c r="C2705" t="s">
        <v>2171</v>
      </c>
      <c r="D2705" t="s">
        <v>54</v>
      </c>
      <c r="E2705">
        <v>12885991</v>
      </c>
      <c r="F2705">
        <v>45166</v>
      </c>
      <c r="G2705" t="s">
        <v>6339</v>
      </c>
      <c r="H2705">
        <v>45166</v>
      </c>
      <c r="I2705" t="s">
        <v>253</v>
      </c>
      <c r="K2705" t="s">
        <v>1408</v>
      </c>
      <c r="L2705" t="s">
        <v>1409</v>
      </c>
      <c r="N2705" t="s">
        <v>1434</v>
      </c>
      <c r="O2705" t="s">
        <v>1411</v>
      </c>
      <c r="P2705" t="s">
        <v>252</v>
      </c>
      <c r="Q2705" t="s">
        <v>1415</v>
      </c>
      <c r="R2705" t="s">
        <v>1415</v>
      </c>
      <c r="S2705" t="s">
        <v>1415</v>
      </c>
      <c r="T2705">
        <v>10000</v>
      </c>
      <c r="V2705">
        <v>0</v>
      </c>
      <c r="W2705">
        <v>3</v>
      </c>
    </row>
    <row r="2706" spans="1:23">
      <c r="A2706" t="s">
        <v>246</v>
      </c>
      <c r="B2706" t="s">
        <v>6321</v>
      </c>
      <c r="C2706" t="s">
        <v>2171</v>
      </c>
      <c r="D2706" t="s">
        <v>54</v>
      </c>
      <c r="E2706">
        <v>12886331</v>
      </c>
      <c r="F2706">
        <v>45166</v>
      </c>
      <c r="G2706" t="s">
        <v>6337</v>
      </c>
      <c r="H2706">
        <v>45166</v>
      </c>
      <c r="I2706" t="s">
        <v>253</v>
      </c>
      <c r="K2706" t="s">
        <v>1408</v>
      </c>
      <c r="L2706" t="s">
        <v>1409</v>
      </c>
      <c r="N2706" t="s">
        <v>1443</v>
      </c>
      <c r="O2706" t="s">
        <v>1411</v>
      </c>
      <c r="P2706" t="s">
        <v>252</v>
      </c>
      <c r="Q2706" t="s">
        <v>1415</v>
      </c>
      <c r="R2706" t="s">
        <v>1415</v>
      </c>
      <c r="S2706" t="s">
        <v>1415</v>
      </c>
      <c r="T2706">
        <v>10000</v>
      </c>
      <c r="V2706">
        <v>0</v>
      </c>
      <c r="W2706">
        <v>1</v>
      </c>
    </row>
    <row r="2707" spans="1:23">
      <c r="A2707" t="s">
        <v>246</v>
      </c>
      <c r="B2707" t="s">
        <v>6147</v>
      </c>
      <c r="C2707" t="s">
        <v>264</v>
      </c>
      <c r="D2707" t="s">
        <v>54</v>
      </c>
      <c r="E2707">
        <v>4578882</v>
      </c>
      <c r="F2707">
        <v>45159</v>
      </c>
      <c r="G2707" t="s">
        <v>6361</v>
      </c>
      <c r="H2707">
        <v>45161</v>
      </c>
      <c r="I2707" t="s">
        <v>253</v>
      </c>
      <c r="K2707" t="s">
        <v>1418</v>
      </c>
      <c r="L2707" t="s">
        <v>1409</v>
      </c>
      <c r="N2707" t="s">
        <v>1454</v>
      </c>
      <c r="O2707" t="s">
        <v>1411</v>
      </c>
      <c r="P2707" t="s">
        <v>252</v>
      </c>
      <c r="Q2707" t="s">
        <v>1429</v>
      </c>
      <c r="R2707" t="s">
        <v>1429</v>
      </c>
      <c r="S2707" t="s">
        <v>1429</v>
      </c>
      <c r="T2707">
        <v>10000</v>
      </c>
      <c r="V2707">
        <v>625.53</v>
      </c>
      <c r="W2707">
        <v>1742</v>
      </c>
    </row>
    <row r="2708" spans="1:23">
      <c r="A2708" t="s">
        <v>246</v>
      </c>
      <c r="B2708" t="s">
        <v>5115</v>
      </c>
      <c r="C2708" t="s">
        <v>264</v>
      </c>
      <c r="D2708" t="s">
        <v>54</v>
      </c>
      <c r="E2708">
        <v>8372575</v>
      </c>
      <c r="F2708">
        <v>45097</v>
      </c>
      <c r="G2708" t="s">
        <v>5462</v>
      </c>
      <c r="H2708">
        <v>45097</v>
      </c>
      <c r="I2708" t="s">
        <v>263</v>
      </c>
      <c r="K2708" t="s">
        <v>1430</v>
      </c>
      <c r="L2708" t="s">
        <v>1409</v>
      </c>
      <c r="N2708" t="s">
        <v>1422</v>
      </c>
      <c r="O2708" t="s">
        <v>1411</v>
      </c>
      <c r="P2708" t="s">
        <v>254</v>
      </c>
      <c r="R2708" t="s">
        <v>1414</v>
      </c>
      <c r="S2708" t="s">
        <v>1429</v>
      </c>
      <c r="T2708">
        <v>10000</v>
      </c>
    </row>
    <row r="2709" spans="1:23">
      <c r="A2709" t="s">
        <v>246</v>
      </c>
      <c r="B2709" t="s">
        <v>3775</v>
      </c>
      <c r="C2709" t="s">
        <v>264</v>
      </c>
      <c r="D2709" t="s">
        <v>54</v>
      </c>
      <c r="E2709">
        <v>8674320</v>
      </c>
      <c r="F2709">
        <v>45125</v>
      </c>
      <c r="G2709" t="s">
        <v>5930</v>
      </c>
      <c r="H2709">
        <v>45125</v>
      </c>
      <c r="I2709" t="s">
        <v>253</v>
      </c>
      <c r="K2709" t="s">
        <v>1430</v>
      </c>
      <c r="L2709" t="s">
        <v>1409</v>
      </c>
      <c r="N2709" t="s">
        <v>1437</v>
      </c>
      <c r="O2709" t="s">
        <v>1411</v>
      </c>
      <c r="P2709" t="s">
        <v>254</v>
      </c>
      <c r="Q2709" t="s">
        <v>1412</v>
      </c>
      <c r="R2709" t="s">
        <v>1412</v>
      </c>
      <c r="S2709" t="s">
        <v>1429</v>
      </c>
      <c r="T2709">
        <v>10000</v>
      </c>
      <c r="V2709">
        <v>3848.71</v>
      </c>
      <c r="W2709">
        <v>8941.6</v>
      </c>
    </row>
    <row r="2710" spans="1:23">
      <c r="A2710" t="s">
        <v>246</v>
      </c>
      <c r="B2710" t="s">
        <v>5770</v>
      </c>
      <c r="C2710" t="s">
        <v>264</v>
      </c>
      <c r="D2710" t="s">
        <v>54</v>
      </c>
      <c r="E2710">
        <v>9553764</v>
      </c>
      <c r="F2710">
        <v>45132</v>
      </c>
      <c r="G2710" t="s">
        <v>5932</v>
      </c>
      <c r="H2710">
        <v>45132</v>
      </c>
      <c r="I2710" t="s">
        <v>253</v>
      </c>
      <c r="K2710" t="s">
        <v>1430</v>
      </c>
      <c r="L2710" t="s">
        <v>1409</v>
      </c>
      <c r="N2710" t="s">
        <v>1497</v>
      </c>
      <c r="O2710" t="s">
        <v>1411</v>
      </c>
      <c r="P2710" t="s">
        <v>254</v>
      </c>
      <c r="Q2710" t="s">
        <v>1412</v>
      </c>
      <c r="R2710" t="s">
        <v>1412</v>
      </c>
      <c r="S2710" t="s">
        <v>1412</v>
      </c>
      <c r="T2710">
        <v>10000</v>
      </c>
      <c r="V2710">
        <v>4459.03</v>
      </c>
      <c r="W2710">
        <v>4894</v>
      </c>
    </row>
    <row r="2711" spans="1:23">
      <c r="A2711" t="s">
        <v>246</v>
      </c>
      <c r="B2711" t="s">
        <v>2110</v>
      </c>
      <c r="C2711" t="s">
        <v>264</v>
      </c>
      <c r="D2711" t="s">
        <v>54</v>
      </c>
      <c r="E2711">
        <v>10225851</v>
      </c>
      <c r="F2711">
        <v>44995</v>
      </c>
      <c r="G2711" t="s">
        <v>3538</v>
      </c>
      <c r="H2711">
        <v>44999</v>
      </c>
      <c r="I2711" t="s">
        <v>253</v>
      </c>
      <c r="K2711" t="s">
        <v>1418</v>
      </c>
      <c r="L2711" t="s">
        <v>1409</v>
      </c>
      <c r="N2711" t="s">
        <v>1453</v>
      </c>
      <c r="O2711" t="s">
        <v>1411</v>
      </c>
      <c r="P2711" t="s">
        <v>254</v>
      </c>
      <c r="Q2711" t="s">
        <v>1412</v>
      </c>
      <c r="R2711" t="s">
        <v>1412</v>
      </c>
      <c r="S2711" t="s">
        <v>1412</v>
      </c>
      <c r="T2711">
        <v>25000</v>
      </c>
      <c r="V2711">
        <v>11703.04</v>
      </c>
      <c r="W2711">
        <v>37294.519999999997</v>
      </c>
    </row>
    <row r="2712" spans="1:23">
      <c r="A2712" t="s">
        <v>246</v>
      </c>
      <c r="B2712" t="s">
        <v>5770</v>
      </c>
      <c r="C2712" t="s">
        <v>264</v>
      </c>
      <c r="D2712" t="s">
        <v>54</v>
      </c>
      <c r="E2712">
        <v>10921532</v>
      </c>
      <c r="F2712">
        <v>45155</v>
      </c>
      <c r="G2712" t="s">
        <v>6354</v>
      </c>
      <c r="H2712">
        <v>45156</v>
      </c>
      <c r="I2712" t="s">
        <v>282</v>
      </c>
      <c r="K2712" t="s">
        <v>1418</v>
      </c>
      <c r="L2712" t="s">
        <v>1409</v>
      </c>
      <c r="N2712" t="s">
        <v>1473</v>
      </c>
      <c r="O2712" t="s">
        <v>1411</v>
      </c>
      <c r="P2712" t="s">
        <v>254</v>
      </c>
      <c r="S2712" t="s">
        <v>1414</v>
      </c>
      <c r="T2712">
        <v>10000</v>
      </c>
    </row>
    <row r="2713" spans="1:23">
      <c r="A2713" t="s">
        <v>246</v>
      </c>
      <c r="B2713" t="s">
        <v>4963</v>
      </c>
      <c r="C2713" t="s">
        <v>264</v>
      </c>
      <c r="D2713" t="s">
        <v>54</v>
      </c>
      <c r="E2713">
        <v>11470788</v>
      </c>
      <c r="F2713">
        <v>45071</v>
      </c>
      <c r="G2713" t="s">
        <v>4968</v>
      </c>
      <c r="H2713">
        <v>45072</v>
      </c>
      <c r="I2713" t="s">
        <v>253</v>
      </c>
      <c r="K2713" t="s">
        <v>1408</v>
      </c>
      <c r="L2713" t="s">
        <v>1409</v>
      </c>
      <c r="N2713" t="s">
        <v>1423</v>
      </c>
      <c r="O2713" t="s">
        <v>1411</v>
      </c>
      <c r="P2713" t="s">
        <v>254</v>
      </c>
      <c r="Q2713" t="s">
        <v>1412</v>
      </c>
      <c r="R2713" t="s">
        <v>1412</v>
      </c>
      <c r="S2713" t="s">
        <v>1412</v>
      </c>
      <c r="T2713">
        <v>30000</v>
      </c>
      <c r="V2713">
        <v>2175.5</v>
      </c>
      <c r="W2713">
        <v>9617.15</v>
      </c>
    </row>
    <row r="2714" spans="1:23">
      <c r="A2714" t="s">
        <v>246</v>
      </c>
      <c r="B2714" t="s">
        <v>2233</v>
      </c>
      <c r="C2714" t="s">
        <v>264</v>
      </c>
      <c r="D2714" t="s">
        <v>54</v>
      </c>
      <c r="E2714">
        <v>12087079</v>
      </c>
      <c r="F2714">
        <v>44959</v>
      </c>
      <c r="G2714" t="s">
        <v>2788</v>
      </c>
      <c r="H2714">
        <v>44959</v>
      </c>
      <c r="I2714" t="s">
        <v>253</v>
      </c>
      <c r="K2714" t="s">
        <v>1408</v>
      </c>
      <c r="L2714" t="s">
        <v>1409</v>
      </c>
      <c r="N2714" t="s">
        <v>1410</v>
      </c>
      <c r="O2714" t="s">
        <v>1411</v>
      </c>
      <c r="P2714" t="s">
        <v>254</v>
      </c>
      <c r="Q2714" t="s">
        <v>1412</v>
      </c>
      <c r="R2714" t="s">
        <v>1412</v>
      </c>
      <c r="S2714" t="s">
        <v>1412</v>
      </c>
      <c r="T2714">
        <v>30000</v>
      </c>
      <c r="V2714">
        <v>10222.219999999999</v>
      </c>
      <c r="W2714">
        <v>31254.67</v>
      </c>
    </row>
    <row r="2715" spans="1:23">
      <c r="A2715" t="s">
        <v>246</v>
      </c>
      <c r="B2715" t="s">
        <v>3539</v>
      </c>
      <c r="C2715" t="s">
        <v>264</v>
      </c>
      <c r="D2715" t="s">
        <v>54</v>
      </c>
      <c r="E2715">
        <v>12105413</v>
      </c>
      <c r="F2715">
        <v>44998</v>
      </c>
      <c r="G2715" t="s">
        <v>3540</v>
      </c>
      <c r="H2715">
        <v>44998</v>
      </c>
      <c r="I2715" t="s">
        <v>253</v>
      </c>
      <c r="K2715" t="s">
        <v>1408</v>
      </c>
      <c r="L2715" t="s">
        <v>1409</v>
      </c>
      <c r="N2715" t="s">
        <v>1485</v>
      </c>
      <c r="O2715" t="s">
        <v>1411</v>
      </c>
      <c r="P2715" t="s">
        <v>252</v>
      </c>
      <c r="Q2715" t="s">
        <v>1412</v>
      </c>
      <c r="R2715" t="s">
        <v>1412</v>
      </c>
      <c r="S2715" t="s">
        <v>1412</v>
      </c>
      <c r="T2715">
        <v>10000</v>
      </c>
      <c r="V2715">
        <v>1617.94</v>
      </c>
      <c r="W2715">
        <v>5360</v>
      </c>
    </row>
    <row r="2716" spans="1:23">
      <c r="A2716" t="s">
        <v>246</v>
      </c>
      <c r="B2716" t="s">
        <v>955</v>
      </c>
      <c r="C2716" t="s">
        <v>264</v>
      </c>
      <c r="D2716" t="s">
        <v>54</v>
      </c>
      <c r="E2716">
        <v>12107703</v>
      </c>
      <c r="F2716">
        <v>44985</v>
      </c>
      <c r="G2716" t="s">
        <v>2789</v>
      </c>
      <c r="H2716">
        <v>44985</v>
      </c>
      <c r="I2716" t="s">
        <v>253</v>
      </c>
      <c r="K2716" t="s">
        <v>1418</v>
      </c>
      <c r="L2716" t="s">
        <v>1409</v>
      </c>
      <c r="N2716" t="s">
        <v>1420</v>
      </c>
      <c r="O2716" t="s">
        <v>1411</v>
      </c>
      <c r="P2716" t="s">
        <v>254</v>
      </c>
      <c r="Q2716" t="s">
        <v>1412</v>
      </c>
      <c r="R2716" t="s">
        <v>1412</v>
      </c>
      <c r="S2716" t="s">
        <v>1412</v>
      </c>
      <c r="T2716">
        <v>10000</v>
      </c>
      <c r="V2716">
        <v>3115.32</v>
      </c>
      <c r="W2716">
        <v>11792.95</v>
      </c>
    </row>
    <row r="2717" spans="1:23">
      <c r="A2717" t="s">
        <v>246</v>
      </c>
      <c r="B2717" t="s">
        <v>2104</v>
      </c>
      <c r="C2717" t="s">
        <v>264</v>
      </c>
      <c r="D2717" t="s">
        <v>54</v>
      </c>
      <c r="E2717">
        <v>12163346</v>
      </c>
      <c r="F2717">
        <v>44991</v>
      </c>
      <c r="G2717" t="s">
        <v>3541</v>
      </c>
      <c r="H2717">
        <v>44992</v>
      </c>
      <c r="I2717" t="s">
        <v>253</v>
      </c>
      <c r="K2717" t="s">
        <v>1408</v>
      </c>
      <c r="L2717" t="s">
        <v>1409</v>
      </c>
      <c r="N2717" t="s">
        <v>1469</v>
      </c>
      <c r="O2717" t="s">
        <v>1411</v>
      </c>
      <c r="P2717" t="s">
        <v>254</v>
      </c>
      <c r="Q2717" t="s">
        <v>1412</v>
      </c>
      <c r="R2717" t="s">
        <v>1412</v>
      </c>
      <c r="S2717" t="s">
        <v>1412</v>
      </c>
      <c r="T2717">
        <v>15000</v>
      </c>
      <c r="V2717">
        <v>6029</v>
      </c>
      <c r="W2717">
        <v>33943.339999999997</v>
      </c>
    </row>
    <row r="2718" spans="1:23">
      <c r="A2718" t="s">
        <v>246</v>
      </c>
      <c r="B2718" t="s">
        <v>2245</v>
      </c>
      <c r="C2718" t="s">
        <v>264</v>
      </c>
      <c r="D2718" t="s">
        <v>54</v>
      </c>
      <c r="E2718">
        <v>12209208</v>
      </c>
      <c r="F2718">
        <v>44993</v>
      </c>
      <c r="G2718" t="s">
        <v>3542</v>
      </c>
      <c r="H2718">
        <v>44993</v>
      </c>
      <c r="I2718" t="s">
        <v>253</v>
      </c>
      <c r="K2718" t="s">
        <v>1430</v>
      </c>
      <c r="L2718" t="s">
        <v>1438</v>
      </c>
      <c r="N2718" t="s">
        <v>1445</v>
      </c>
      <c r="O2718" t="s">
        <v>1411</v>
      </c>
      <c r="P2718" t="s">
        <v>254</v>
      </c>
      <c r="Q2718" t="s">
        <v>1412</v>
      </c>
      <c r="R2718" t="s">
        <v>1412</v>
      </c>
      <c r="S2718" t="s">
        <v>1412</v>
      </c>
      <c r="T2718">
        <v>10000</v>
      </c>
    </row>
    <row r="2719" spans="1:23">
      <c r="A2719" t="s">
        <v>246</v>
      </c>
      <c r="B2719" t="s">
        <v>2245</v>
      </c>
      <c r="C2719" t="s">
        <v>264</v>
      </c>
      <c r="D2719" t="s">
        <v>54</v>
      </c>
      <c r="E2719">
        <v>12209208</v>
      </c>
      <c r="F2719">
        <v>44993</v>
      </c>
      <c r="G2719" t="s">
        <v>3542</v>
      </c>
      <c r="H2719">
        <v>44993</v>
      </c>
      <c r="I2719" t="s">
        <v>253</v>
      </c>
      <c r="K2719" t="s">
        <v>1430</v>
      </c>
      <c r="L2719" t="s">
        <v>1409</v>
      </c>
      <c r="N2719" t="s">
        <v>1445</v>
      </c>
      <c r="O2719" t="s">
        <v>1411</v>
      </c>
      <c r="P2719" t="s">
        <v>254</v>
      </c>
      <c r="Q2719" t="s">
        <v>1412</v>
      </c>
      <c r="R2719" t="s">
        <v>1412</v>
      </c>
      <c r="S2719" t="s">
        <v>1412</v>
      </c>
      <c r="T2719">
        <v>10000</v>
      </c>
      <c r="V2719">
        <v>7800.84</v>
      </c>
      <c r="W2719">
        <v>11990</v>
      </c>
    </row>
    <row r="2720" spans="1:23">
      <c r="A2720" t="s">
        <v>246</v>
      </c>
      <c r="B2720" t="s">
        <v>3543</v>
      </c>
      <c r="C2720" t="s">
        <v>264</v>
      </c>
      <c r="D2720" t="s">
        <v>54</v>
      </c>
      <c r="E2720">
        <v>12209226</v>
      </c>
      <c r="F2720">
        <v>44995</v>
      </c>
      <c r="G2720" t="s">
        <v>3544</v>
      </c>
      <c r="H2720">
        <v>44995</v>
      </c>
      <c r="I2720" t="s">
        <v>282</v>
      </c>
      <c r="K2720" t="s">
        <v>1408</v>
      </c>
      <c r="L2720" t="s">
        <v>1409</v>
      </c>
      <c r="N2720" t="s">
        <v>1445</v>
      </c>
      <c r="O2720" t="s">
        <v>1411</v>
      </c>
      <c r="P2720" t="s">
        <v>252</v>
      </c>
      <c r="S2720" t="s">
        <v>1414</v>
      </c>
      <c r="T2720">
        <v>10000</v>
      </c>
    </row>
    <row r="2721" spans="1:23">
      <c r="A2721" t="s">
        <v>246</v>
      </c>
      <c r="B2721" t="s">
        <v>3545</v>
      </c>
      <c r="C2721" t="s">
        <v>264</v>
      </c>
      <c r="D2721" t="s">
        <v>54</v>
      </c>
      <c r="E2721">
        <v>12225947</v>
      </c>
      <c r="F2721">
        <v>44999</v>
      </c>
      <c r="G2721" t="s">
        <v>3546</v>
      </c>
      <c r="H2721">
        <v>44999</v>
      </c>
      <c r="I2721" t="s">
        <v>263</v>
      </c>
      <c r="K2721" t="s">
        <v>1408</v>
      </c>
      <c r="L2721" t="s">
        <v>1409</v>
      </c>
      <c r="N2721" t="s">
        <v>1422</v>
      </c>
      <c r="O2721" t="s">
        <v>1411</v>
      </c>
      <c r="P2721" t="s">
        <v>254</v>
      </c>
      <c r="S2721" t="s">
        <v>1414</v>
      </c>
      <c r="T2721">
        <v>30000</v>
      </c>
    </row>
    <row r="2722" spans="1:23">
      <c r="A2722" t="s">
        <v>246</v>
      </c>
      <c r="B2722" t="s">
        <v>3547</v>
      </c>
      <c r="C2722" t="s">
        <v>264</v>
      </c>
      <c r="D2722" t="s">
        <v>54</v>
      </c>
      <c r="E2722">
        <v>12265692</v>
      </c>
      <c r="F2722">
        <v>45008</v>
      </c>
      <c r="G2722" t="s">
        <v>3550</v>
      </c>
      <c r="H2722">
        <v>45008</v>
      </c>
      <c r="I2722" t="s">
        <v>282</v>
      </c>
      <c r="K2722" t="s">
        <v>1408</v>
      </c>
      <c r="L2722" t="s">
        <v>1409</v>
      </c>
      <c r="N2722" t="s">
        <v>1425</v>
      </c>
      <c r="O2722" t="s">
        <v>1411</v>
      </c>
      <c r="P2722" t="s">
        <v>252</v>
      </c>
      <c r="S2722" t="s">
        <v>1414</v>
      </c>
      <c r="T2722">
        <v>15000</v>
      </c>
    </row>
    <row r="2723" spans="1:23">
      <c r="A2723" t="s">
        <v>246</v>
      </c>
      <c r="B2723" t="s">
        <v>3547</v>
      </c>
      <c r="C2723" t="s">
        <v>264</v>
      </c>
      <c r="D2723" t="s">
        <v>54</v>
      </c>
      <c r="E2723">
        <v>12288868</v>
      </c>
      <c r="F2723">
        <v>45013</v>
      </c>
      <c r="G2723" t="s">
        <v>3551</v>
      </c>
      <c r="H2723">
        <v>45013</v>
      </c>
      <c r="I2723" t="s">
        <v>253</v>
      </c>
      <c r="K2723" t="s">
        <v>1408</v>
      </c>
      <c r="L2723" t="s">
        <v>1409</v>
      </c>
      <c r="N2723" t="s">
        <v>1463</v>
      </c>
      <c r="O2723" t="s">
        <v>1411</v>
      </c>
      <c r="P2723" t="s">
        <v>252</v>
      </c>
      <c r="Q2723" t="s">
        <v>1412</v>
      </c>
      <c r="R2723" t="s">
        <v>1412</v>
      </c>
      <c r="S2723" t="s">
        <v>1412</v>
      </c>
      <c r="T2723">
        <v>60000</v>
      </c>
      <c r="V2723">
        <v>8348.7199999999993</v>
      </c>
      <c r="W2723">
        <v>8535</v>
      </c>
    </row>
    <row r="2724" spans="1:23">
      <c r="A2724" t="s">
        <v>246</v>
      </c>
      <c r="B2724" t="s">
        <v>3547</v>
      </c>
      <c r="C2724" t="s">
        <v>264</v>
      </c>
      <c r="D2724" t="s">
        <v>54</v>
      </c>
      <c r="E2724">
        <v>12297113</v>
      </c>
      <c r="F2724">
        <v>45014</v>
      </c>
      <c r="G2724" t="s">
        <v>3552</v>
      </c>
      <c r="H2724">
        <v>45014</v>
      </c>
      <c r="I2724" t="s">
        <v>253</v>
      </c>
      <c r="K2724" t="s">
        <v>1418</v>
      </c>
      <c r="L2724" t="s">
        <v>1438</v>
      </c>
      <c r="N2724" t="s">
        <v>1445</v>
      </c>
      <c r="O2724" t="s">
        <v>1411</v>
      </c>
      <c r="P2724" t="s">
        <v>254</v>
      </c>
      <c r="Q2724" t="s">
        <v>1412</v>
      </c>
      <c r="R2724" t="s">
        <v>1412</v>
      </c>
      <c r="S2724" t="s">
        <v>1412</v>
      </c>
      <c r="T2724">
        <v>30000</v>
      </c>
    </row>
    <row r="2725" spans="1:23">
      <c r="A2725" t="s">
        <v>246</v>
      </c>
      <c r="B2725" t="s">
        <v>3547</v>
      </c>
      <c r="C2725" t="s">
        <v>264</v>
      </c>
      <c r="D2725" t="s">
        <v>54</v>
      </c>
      <c r="E2725">
        <v>12297113</v>
      </c>
      <c r="F2725">
        <v>45014</v>
      </c>
      <c r="G2725" t="s">
        <v>3552</v>
      </c>
      <c r="H2725">
        <v>45014</v>
      </c>
      <c r="I2725" t="s">
        <v>253</v>
      </c>
      <c r="K2725" t="s">
        <v>1418</v>
      </c>
      <c r="L2725" t="s">
        <v>1409</v>
      </c>
      <c r="N2725" t="s">
        <v>1445</v>
      </c>
      <c r="O2725" t="s">
        <v>1411</v>
      </c>
      <c r="P2725" t="s">
        <v>254</v>
      </c>
      <c r="Q2725" t="s">
        <v>1412</v>
      </c>
      <c r="R2725" t="s">
        <v>1412</v>
      </c>
      <c r="S2725" t="s">
        <v>1412</v>
      </c>
      <c r="T2725">
        <v>30000</v>
      </c>
      <c r="V2725">
        <v>5600.56</v>
      </c>
      <c r="W2725">
        <v>10758</v>
      </c>
    </row>
    <row r="2726" spans="1:23">
      <c r="A2726" t="s">
        <v>246</v>
      </c>
      <c r="B2726" t="s">
        <v>3553</v>
      </c>
      <c r="C2726" t="s">
        <v>264</v>
      </c>
      <c r="D2726" t="s">
        <v>54</v>
      </c>
      <c r="E2726">
        <v>12304391</v>
      </c>
      <c r="F2726">
        <v>45015</v>
      </c>
      <c r="G2726" t="s">
        <v>3554</v>
      </c>
      <c r="H2726">
        <v>45015</v>
      </c>
      <c r="I2726" t="s">
        <v>263</v>
      </c>
      <c r="K2726" t="s">
        <v>1408</v>
      </c>
      <c r="L2726" t="s">
        <v>1409</v>
      </c>
      <c r="N2726" t="s">
        <v>1413</v>
      </c>
      <c r="O2726" t="s">
        <v>1411</v>
      </c>
      <c r="P2726" t="s">
        <v>252</v>
      </c>
      <c r="R2726" t="s">
        <v>1414</v>
      </c>
      <c r="S2726" t="s">
        <v>1412</v>
      </c>
      <c r="T2726">
        <v>10000</v>
      </c>
    </row>
    <row r="2727" spans="1:23">
      <c r="A2727" t="s">
        <v>246</v>
      </c>
      <c r="B2727" t="s">
        <v>3553</v>
      </c>
      <c r="C2727" t="s">
        <v>264</v>
      </c>
      <c r="D2727" t="s">
        <v>54</v>
      </c>
      <c r="E2727">
        <v>12314060</v>
      </c>
      <c r="F2727">
        <v>45016</v>
      </c>
      <c r="G2727" t="s">
        <v>3555</v>
      </c>
      <c r="H2727">
        <v>45016</v>
      </c>
      <c r="I2727" t="s">
        <v>282</v>
      </c>
      <c r="K2727" t="s">
        <v>1408</v>
      </c>
      <c r="L2727" t="s">
        <v>1409</v>
      </c>
      <c r="N2727" t="s">
        <v>1485</v>
      </c>
      <c r="O2727" t="s">
        <v>1411</v>
      </c>
      <c r="P2727" t="s">
        <v>254</v>
      </c>
      <c r="R2727" t="s">
        <v>1414</v>
      </c>
      <c r="S2727" t="s">
        <v>1412</v>
      </c>
      <c r="T2727">
        <v>10000</v>
      </c>
    </row>
    <row r="2728" spans="1:23">
      <c r="A2728" t="s">
        <v>246</v>
      </c>
      <c r="B2728" t="s">
        <v>3553</v>
      </c>
      <c r="C2728" t="s">
        <v>264</v>
      </c>
      <c r="D2728" t="s">
        <v>54</v>
      </c>
      <c r="E2728">
        <v>12315526</v>
      </c>
      <c r="F2728">
        <v>45016</v>
      </c>
      <c r="G2728" t="s">
        <v>3556</v>
      </c>
      <c r="H2728">
        <v>45016</v>
      </c>
      <c r="I2728" t="s">
        <v>253</v>
      </c>
      <c r="K2728" t="s">
        <v>1408</v>
      </c>
      <c r="L2728" t="s">
        <v>1409</v>
      </c>
      <c r="N2728" t="s">
        <v>1410</v>
      </c>
      <c r="O2728" t="s">
        <v>1411</v>
      </c>
      <c r="P2728" t="s">
        <v>252</v>
      </c>
      <c r="Q2728" t="s">
        <v>1412</v>
      </c>
      <c r="R2728" t="s">
        <v>1412</v>
      </c>
      <c r="S2728" t="s">
        <v>1412</v>
      </c>
      <c r="T2728">
        <v>10000</v>
      </c>
      <c r="V2728">
        <v>691.53</v>
      </c>
      <c r="W2728">
        <v>798.5</v>
      </c>
    </row>
    <row r="2729" spans="1:23">
      <c r="A2729" t="s">
        <v>246</v>
      </c>
      <c r="B2729" t="s">
        <v>3553</v>
      </c>
      <c r="C2729" t="s">
        <v>264</v>
      </c>
      <c r="D2729" t="s">
        <v>54</v>
      </c>
      <c r="E2729">
        <v>12316130</v>
      </c>
      <c r="F2729">
        <v>45021</v>
      </c>
      <c r="G2729" t="s">
        <v>4537</v>
      </c>
      <c r="H2729">
        <v>45021</v>
      </c>
      <c r="I2729" t="s">
        <v>282</v>
      </c>
      <c r="K2729" t="s">
        <v>1408</v>
      </c>
      <c r="L2729" t="s">
        <v>1409</v>
      </c>
      <c r="N2729" t="s">
        <v>1475</v>
      </c>
      <c r="O2729" t="s">
        <v>1411</v>
      </c>
      <c r="P2729" t="s">
        <v>252</v>
      </c>
      <c r="S2729" t="s">
        <v>1414</v>
      </c>
      <c r="T2729">
        <v>10000</v>
      </c>
    </row>
    <row r="2730" spans="1:23">
      <c r="A2730" t="s">
        <v>246</v>
      </c>
      <c r="B2730" t="s">
        <v>2110</v>
      </c>
      <c r="C2730" t="s">
        <v>264</v>
      </c>
      <c r="D2730" t="s">
        <v>54</v>
      </c>
      <c r="E2730">
        <v>12495395</v>
      </c>
      <c r="F2730">
        <v>45063</v>
      </c>
      <c r="G2730" t="s">
        <v>4961</v>
      </c>
      <c r="H2730">
        <v>45063</v>
      </c>
      <c r="I2730" t="s">
        <v>253</v>
      </c>
      <c r="K2730" t="s">
        <v>1418</v>
      </c>
      <c r="L2730" t="s">
        <v>1409</v>
      </c>
      <c r="N2730" t="s">
        <v>1433</v>
      </c>
      <c r="O2730" t="s">
        <v>1411</v>
      </c>
      <c r="P2730" t="s">
        <v>252</v>
      </c>
      <c r="Q2730" t="s">
        <v>1412</v>
      </c>
      <c r="R2730" t="s">
        <v>1412</v>
      </c>
      <c r="S2730" t="s">
        <v>1412</v>
      </c>
      <c r="T2730">
        <v>10000</v>
      </c>
      <c r="V2730">
        <v>127.98</v>
      </c>
      <c r="W2730">
        <v>515</v>
      </c>
    </row>
    <row r="2731" spans="1:23">
      <c r="A2731" t="s">
        <v>246</v>
      </c>
      <c r="B2731" t="s">
        <v>4963</v>
      </c>
      <c r="C2731" t="s">
        <v>264</v>
      </c>
      <c r="D2731" t="s">
        <v>54</v>
      </c>
      <c r="E2731">
        <v>12511952</v>
      </c>
      <c r="F2731">
        <v>45066</v>
      </c>
      <c r="G2731" t="s">
        <v>4964</v>
      </c>
      <c r="H2731">
        <v>45066</v>
      </c>
      <c r="I2731" t="s">
        <v>253</v>
      </c>
      <c r="K2731" t="s">
        <v>1418</v>
      </c>
      <c r="L2731" t="s">
        <v>1409</v>
      </c>
      <c r="N2731" t="s">
        <v>1425</v>
      </c>
      <c r="O2731" t="s">
        <v>1411</v>
      </c>
      <c r="P2731" t="s">
        <v>254</v>
      </c>
      <c r="Q2731" t="s">
        <v>1412</v>
      </c>
      <c r="R2731" t="s">
        <v>1412</v>
      </c>
      <c r="S2731" t="s">
        <v>1412</v>
      </c>
      <c r="T2731">
        <v>30000</v>
      </c>
      <c r="V2731">
        <v>7806.07</v>
      </c>
      <c r="W2731">
        <v>23080.03</v>
      </c>
    </row>
    <row r="2732" spans="1:23">
      <c r="A2732" t="s">
        <v>246</v>
      </c>
      <c r="B2732" t="s">
        <v>4963</v>
      </c>
      <c r="C2732" t="s">
        <v>264</v>
      </c>
      <c r="D2732" t="s">
        <v>54</v>
      </c>
      <c r="E2732">
        <v>12513827</v>
      </c>
      <c r="F2732">
        <v>45071</v>
      </c>
      <c r="G2732" t="s">
        <v>4966</v>
      </c>
      <c r="H2732">
        <v>45071</v>
      </c>
      <c r="I2732" t="s">
        <v>282</v>
      </c>
      <c r="K2732" t="s">
        <v>1408</v>
      </c>
      <c r="L2732" t="s">
        <v>1409</v>
      </c>
      <c r="N2732" t="s">
        <v>1437</v>
      </c>
      <c r="O2732" t="s">
        <v>1411</v>
      </c>
      <c r="P2732" t="s">
        <v>252</v>
      </c>
      <c r="R2732" t="s">
        <v>1414</v>
      </c>
      <c r="S2732" t="s">
        <v>1412</v>
      </c>
      <c r="T2732">
        <v>10000</v>
      </c>
    </row>
    <row r="2733" spans="1:23">
      <c r="A2733" t="s">
        <v>246</v>
      </c>
      <c r="B2733" t="s">
        <v>2221</v>
      </c>
      <c r="C2733" t="s">
        <v>264</v>
      </c>
      <c r="D2733" t="s">
        <v>54</v>
      </c>
      <c r="E2733">
        <v>12518805</v>
      </c>
      <c r="F2733">
        <v>45069</v>
      </c>
      <c r="G2733" t="s">
        <v>4965</v>
      </c>
      <c r="H2733">
        <v>45069</v>
      </c>
      <c r="I2733" t="s">
        <v>253</v>
      </c>
      <c r="K2733" t="s">
        <v>1430</v>
      </c>
      <c r="L2733" t="s">
        <v>1438</v>
      </c>
      <c r="N2733" t="s">
        <v>1437</v>
      </c>
      <c r="O2733" t="s">
        <v>1411</v>
      </c>
      <c r="P2733" t="s">
        <v>254</v>
      </c>
      <c r="Q2733" t="s">
        <v>1412</v>
      </c>
      <c r="R2733" t="s">
        <v>1412</v>
      </c>
      <c r="S2733" t="s">
        <v>1412</v>
      </c>
      <c r="T2733">
        <v>10000</v>
      </c>
    </row>
    <row r="2734" spans="1:23">
      <c r="A2734" t="s">
        <v>246</v>
      </c>
      <c r="B2734" t="s">
        <v>2221</v>
      </c>
      <c r="C2734" t="s">
        <v>264</v>
      </c>
      <c r="D2734" t="s">
        <v>54</v>
      </c>
      <c r="E2734">
        <v>12518805</v>
      </c>
      <c r="F2734">
        <v>45069</v>
      </c>
      <c r="G2734" t="s">
        <v>4965</v>
      </c>
      <c r="H2734">
        <v>45069</v>
      </c>
      <c r="I2734" t="s">
        <v>253</v>
      </c>
      <c r="K2734" t="s">
        <v>1430</v>
      </c>
      <c r="L2734" t="s">
        <v>1409</v>
      </c>
      <c r="N2734" t="s">
        <v>1437</v>
      </c>
      <c r="O2734" t="s">
        <v>1411</v>
      </c>
      <c r="P2734" t="s">
        <v>254</v>
      </c>
      <c r="Q2734" t="s">
        <v>1412</v>
      </c>
      <c r="R2734" t="s">
        <v>1412</v>
      </c>
      <c r="S2734" t="s">
        <v>1412</v>
      </c>
      <c r="T2734">
        <v>10000</v>
      </c>
      <c r="V2734">
        <v>0</v>
      </c>
      <c r="W2734">
        <v>4323</v>
      </c>
    </row>
    <row r="2735" spans="1:23">
      <c r="A2735" t="s">
        <v>246</v>
      </c>
      <c r="B2735" t="s">
        <v>2221</v>
      </c>
      <c r="C2735" t="s">
        <v>264</v>
      </c>
      <c r="D2735" t="s">
        <v>54</v>
      </c>
      <c r="E2735">
        <v>12519176</v>
      </c>
      <c r="F2735">
        <v>45075</v>
      </c>
      <c r="G2735" t="s">
        <v>4969</v>
      </c>
      <c r="H2735">
        <v>45075</v>
      </c>
      <c r="I2735" t="s">
        <v>282</v>
      </c>
      <c r="K2735" t="s">
        <v>1408</v>
      </c>
      <c r="L2735" t="s">
        <v>1409</v>
      </c>
      <c r="N2735" t="s">
        <v>1421</v>
      </c>
      <c r="O2735" t="s">
        <v>1411</v>
      </c>
      <c r="P2735" t="s">
        <v>252</v>
      </c>
      <c r="S2735" t="s">
        <v>1414</v>
      </c>
      <c r="T2735">
        <v>10000</v>
      </c>
    </row>
    <row r="2736" spans="1:23">
      <c r="A2736" t="s">
        <v>246</v>
      </c>
      <c r="B2736" t="s">
        <v>2187</v>
      </c>
      <c r="C2736" t="s">
        <v>264</v>
      </c>
      <c r="D2736" t="s">
        <v>54</v>
      </c>
      <c r="E2736">
        <v>12531192</v>
      </c>
      <c r="F2736">
        <v>45075</v>
      </c>
      <c r="G2736" t="s">
        <v>4970</v>
      </c>
      <c r="H2736">
        <v>45075</v>
      </c>
      <c r="I2736" t="s">
        <v>263</v>
      </c>
      <c r="K2736" t="s">
        <v>1408</v>
      </c>
      <c r="L2736" t="s">
        <v>1409</v>
      </c>
      <c r="N2736" t="s">
        <v>1420</v>
      </c>
      <c r="O2736" t="s">
        <v>1411</v>
      </c>
      <c r="P2736" t="s">
        <v>252</v>
      </c>
      <c r="S2736" t="s">
        <v>1414</v>
      </c>
      <c r="T2736">
        <v>10000</v>
      </c>
    </row>
    <row r="2737" spans="1:23">
      <c r="A2737" t="s">
        <v>246</v>
      </c>
      <c r="B2737" t="s">
        <v>4963</v>
      </c>
      <c r="C2737" t="s">
        <v>264</v>
      </c>
      <c r="D2737" t="s">
        <v>54</v>
      </c>
      <c r="E2737">
        <v>12531254</v>
      </c>
      <c r="F2737">
        <v>45071</v>
      </c>
      <c r="G2737" t="s">
        <v>4967</v>
      </c>
      <c r="H2737">
        <v>45071</v>
      </c>
      <c r="I2737" t="s">
        <v>253</v>
      </c>
      <c r="K2737" t="s">
        <v>1408</v>
      </c>
      <c r="L2737" t="s">
        <v>1438</v>
      </c>
      <c r="N2737" t="s">
        <v>1431</v>
      </c>
      <c r="O2737" t="s">
        <v>1411</v>
      </c>
      <c r="P2737" t="s">
        <v>252</v>
      </c>
      <c r="Q2737" t="s">
        <v>1412</v>
      </c>
      <c r="R2737" t="s">
        <v>1412</v>
      </c>
      <c r="S2737" t="s">
        <v>1415</v>
      </c>
      <c r="T2737">
        <v>10000</v>
      </c>
      <c r="V2737">
        <v>2169.67</v>
      </c>
      <c r="W2737">
        <v>48</v>
      </c>
    </row>
    <row r="2738" spans="1:23">
      <c r="A2738" t="s">
        <v>246</v>
      </c>
      <c r="B2738" t="s">
        <v>4963</v>
      </c>
      <c r="C2738" t="s">
        <v>264</v>
      </c>
      <c r="D2738" t="s">
        <v>54</v>
      </c>
      <c r="E2738">
        <v>12531254</v>
      </c>
      <c r="F2738">
        <v>45071</v>
      </c>
      <c r="G2738" t="s">
        <v>4967</v>
      </c>
      <c r="H2738">
        <v>45071</v>
      </c>
      <c r="I2738" t="s">
        <v>253</v>
      </c>
      <c r="K2738" t="s">
        <v>1408</v>
      </c>
      <c r="L2738" t="s">
        <v>1409</v>
      </c>
      <c r="N2738" t="s">
        <v>1431</v>
      </c>
      <c r="O2738" t="s">
        <v>1411</v>
      </c>
      <c r="P2738" t="s">
        <v>252</v>
      </c>
      <c r="Q2738" t="s">
        <v>1412</v>
      </c>
      <c r="R2738" t="s">
        <v>1412</v>
      </c>
      <c r="S2738" t="s">
        <v>1415</v>
      </c>
      <c r="T2738">
        <v>10000</v>
      </c>
      <c r="V2738">
        <v>2169.67</v>
      </c>
      <c r="W2738">
        <v>2257</v>
      </c>
    </row>
    <row r="2739" spans="1:23">
      <c r="A2739" t="s">
        <v>246</v>
      </c>
      <c r="B2739" t="s">
        <v>4963</v>
      </c>
      <c r="C2739" t="s">
        <v>264</v>
      </c>
      <c r="D2739" t="s">
        <v>54</v>
      </c>
      <c r="E2739">
        <v>12536189</v>
      </c>
      <c r="F2739">
        <v>45083</v>
      </c>
      <c r="G2739" t="s">
        <v>5355</v>
      </c>
      <c r="H2739">
        <v>45083</v>
      </c>
      <c r="I2739" t="s">
        <v>253</v>
      </c>
      <c r="K2739" t="s">
        <v>1408</v>
      </c>
      <c r="L2739" t="s">
        <v>1409</v>
      </c>
      <c r="N2739" t="s">
        <v>1439</v>
      </c>
      <c r="O2739" t="s">
        <v>1411</v>
      </c>
      <c r="P2739" t="s">
        <v>252</v>
      </c>
      <c r="Q2739" t="s">
        <v>1412</v>
      </c>
      <c r="R2739" t="s">
        <v>1412</v>
      </c>
      <c r="S2739" t="s">
        <v>1415</v>
      </c>
      <c r="T2739">
        <v>10000</v>
      </c>
      <c r="V2739">
        <v>1951.16</v>
      </c>
      <c r="W2739">
        <v>6167</v>
      </c>
    </row>
    <row r="2740" spans="1:23">
      <c r="A2740" t="s">
        <v>246</v>
      </c>
      <c r="B2740" t="s">
        <v>2221</v>
      </c>
      <c r="C2740" t="s">
        <v>264</v>
      </c>
      <c r="D2740" t="s">
        <v>54</v>
      </c>
      <c r="E2740">
        <v>12583852</v>
      </c>
      <c r="F2740">
        <v>45089</v>
      </c>
      <c r="G2740" t="s">
        <v>5383</v>
      </c>
      <c r="H2740">
        <v>45098</v>
      </c>
      <c r="I2740" t="s">
        <v>282</v>
      </c>
      <c r="K2740" t="s">
        <v>1408</v>
      </c>
      <c r="L2740" t="s">
        <v>1409</v>
      </c>
      <c r="N2740" t="s">
        <v>1420</v>
      </c>
      <c r="O2740" t="s">
        <v>1411</v>
      </c>
      <c r="P2740" t="s">
        <v>252</v>
      </c>
      <c r="Q2740" t="s">
        <v>1414</v>
      </c>
      <c r="R2740" t="s">
        <v>1414</v>
      </c>
      <c r="S2740" t="s">
        <v>1415</v>
      </c>
      <c r="T2740">
        <v>10000</v>
      </c>
    </row>
    <row r="2741" spans="1:23">
      <c r="A2741" t="s">
        <v>246</v>
      </c>
      <c r="B2741" t="s">
        <v>2110</v>
      </c>
      <c r="C2741" t="s">
        <v>264</v>
      </c>
      <c r="D2741" t="s">
        <v>54</v>
      </c>
      <c r="E2741">
        <v>12610579</v>
      </c>
      <c r="F2741">
        <v>45091</v>
      </c>
      <c r="G2741" t="s">
        <v>5368</v>
      </c>
      <c r="H2741">
        <v>45091</v>
      </c>
      <c r="I2741" t="s">
        <v>253</v>
      </c>
      <c r="K2741" t="s">
        <v>1408</v>
      </c>
      <c r="L2741" t="s">
        <v>1409</v>
      </c>
      <c r="N2741" t="s">
        <v>1488</v>
      </c>
      <c r="O2741" t="s">
        <v>1411</v>
      </c>
      <c r="P2741" t="s">
        <v>254</v>
      </c>
      <c r="Q2741" t="s">
        <v>1412</v>
      </c>
      <c r="R2741" t="s">
        <v>1412</v>
      </c>
      <c r="S2741" t="s">
        <v>1415</v>
      </c>
      <c r="T2741">
        <v>10000</v>
      </c>
      <c r="V2741">
        <v>5693.16</v>
      </c>
      <c r="W2741">
        <v>5978.03</v>
      </c>
    </row>
    <row r="2742" spans="1:23">
      <c r="A2742" t="s">
        <v>246</v>
      </c>
      <c r="B2742" t="s">
        <v>2110</v>
      </c>
      <c r="C2742" t="s">
        <v>264</v>
      </c>
      <c r="D2742" t="s">
        <v>54</v>
      </c>
      <c r="E2742">
        <v>12611444</v>
      </c>
      <c r="F2742">
        <v>45091</v>
      </c>
      <c r="G2742" t="s">
        <v>5377</v>
      </c>
      <c r="H2742">
        <v>45097</v>
      </c>
      <c r="I2742" t="s">
        <v>253</v>
      </c>
      <c r="K2742" t="s">
        <v>1408</v>
      </c>
      <c r="L2742" t="s">
        <v>1409</v>
      </c>
      <c r="N2742" t="s">
        <v>1439</v>
      </c>
      <c r="O2742" t="s">
        <v>1411</v>
      </c>
      <c r="P2742" t="s">
        <v>254</v>
      </c>
      <c r="Q2742" t="s">
        <v>1412</v>
      </c>
      <c r="R2742" t="s">
        <v>1412</v>
      </c>
      <c r="S2742" t="s">
        <v>1415</v>
      </c>
      <c r="T2742">
        <v>10000</v>
      </c>
      <c r="V2742">
        <v>2368.79</v>
      </c>
      <c r="W2742">
        <v>3854</v>
      </c>
    </row>
    <row r="2743" spans="1:23">
      <c r="A2743" t="s">
        <v>246</v>
      </c>
      <c r="B2743" t="s">
        <v>5115</v>
      </c>
      <c r="C2743" t="s">
        <v>264</v>
      </c>
      <c r="D2743" t="s">
        <v>54</v>
      </c>
      <c r="E2743">
        <v>12616915</v>
      </c>
      <c r="F2743">
        <v>45092</v>
      </c>
      <c r="G2743" t="s">
        <v>5369</v>
      </c>
      <c r="H2743">
        <v>45092</v>
      </c>
      <c r="I2743" t="s">
        <v>263</v>
      </c>
      <c r="K2743" t="s">
        <v>1408</v>
      </c>
      <c r="L2743" t="s">
        <v>1409</v>
      </c>
      <c r="N2743" t="s">
        <v>1486</v>
      </c>
      <c r="O2743" t="s">
        <v>1411</v>
      </c>
      <c r="P2743" t="s">
        <v>254</v>
      </c>
      <c r="R2743" t="s">
        <v>1414</v>
      </c>
      <c r="S2743" t="s">
        <v>1415</v>
      </c>
      <c r="T2743">
        <v>10000</v>
      </c>
    </row>
    <row r="2744" spans="1:23">
      <c r="A2744" t="s">
        <v>246</v>
      </c>
      <c r="B2744" t="s">
        <v>2110</v>
      </c>
      <c r="C2744" t="s">
        <v>264</v>
      </c>
      <c r="D2744" t="s">
        <v>54</v>
      </c>
      <c r="E2744">
        <v>12626118</v>
      </c>
      <c r="F2744">
        <v>45096</v>
      </c>
      <c r="G2744" t="s">
        <v>5689</v>
      </c>
      <c r="H2744">
        <v>45099</v>
      </c>
      <c r="I2744" t="s">
        <v>253</v>
      </c>
      <c r="K2744" t="s">
        <v>1408</v>
      </c>
      <c r="L2744" t="s">
        <v>1409</v>
      </c>
      <c r="N2744" t="s">
        <v>4158</v>
      </c>
      <c r="O2744" t="s">
        <v>1411</v>
      </c>
      <c r="P2744" t="s">
        <v>254</v>
      </c>
      <c r="Q2744" t="s">
        <v>1412</v>
      </c>
      <c r="R2744" t="s">
        <v>1412</v>
      </c>
      <c r="S2744" t="s">
        <v>1415</v>
      </c>
      <c r="T2744">
        <v>30000</v>
      </c>
      <c r="V2744">
        <v>20268.419999999998</v>
      </c>
      <c r="W2744">
        <v>27095.3</v>
      </c>
    </row>
    <row r="2745" spans="1:23">
      <c r="A2745" t="s">
        <v>246</v>
      </c>
      <c r="B2745" t="s">
        <v>5115</v>
      </c>
      <c r="C2745" t="s">
        <v>264</v>
      </c>
      <c r="D2745" t="s">
        <v>54</v>
      </c>
      <c r="E2745">
        <v>12643542</v>
      </c>
      <c r="F2745">
        <v>45099</v>
      </c>
      <c r="G2745" t="s">
        <v>5392</v>
      </c>
      <c r="H2745">
        <v>45099</v>
      </c>
      <c r="I2745" t="s">
        <v>282</v>
      </c>
      <c r="K2745" t="s">
        <v>1408</v>
      </c>
      <c r="L2745" t="s">
        <v>1409</v>
      </c>
      <c r="N2745" t="s">
        <v>1437</v>
      </c>
      <c r="O2745" t="s">
        <v>1411</v>
      </c>
      <c r="P2745" t="s">
        <v>252</v>
      </c>
      <c r="Q2745" t="s">
        <v>1414</v>
      </c>
      <c r="R2745" t="s">
        <v>1414</v>
      </c>
      <c r="S2745" t="s">
        <v>1415</v>
      </c>
      <c r="T2745">
        <v>10000</v>
      </c>
    </row>
    <row r="2746" spans="1:23">
      <c r="A2746" t="s">
        <v>246</v>
      </c>
      <c r="B2746" t="s">
        <v>5394</v>
      </c>
      <c r="C2746" t="s">
        <v>264</v>
      </c>
      <c r="D2746" t="s">
        <v>54</v>
      </c>
      <c r="E2746">
        <v>12643990</v>
      </c>
      <c r="F2746">
        <v>45099</v>
      </c>
      <c r="G2746" t="s">
        <v>5395</v>
      </c>
      <c r="H2746">
        <v>45099</v>
      </c>
      <c r="I2746" t="s">
        <v>282</v>
      </c>
      <c r="K2746" t="s">
        <v>1408</v>
      </c>
      <c r="L2746" t="s">
        <v>1409</v>
      </c>
      <c r="N2746" t="s">
        <v>1434</v>
      </c>
      <c r="O2746" t="s">
        <v>1411</v>
      </c>
      <c r="P2746" t="s">
        <v>252</v>
      </c>
      <c r="Q2746" t="s">
        <v>1414</v>
      </c>
      <c r="R2746" t="s">
        <v>1414</v>
      </c>
      <c r="S2746" t="s">
        <v>1415</v>
      </c>
      <c r="T2746">
        <v>10000</v>
      </c>
      <c r="V2746">
        <v>0</v>
      </c>
      <c r="W2746">
        <v>0.77</v>
      </c>
    </row>
    <row r="2747" spans="1:23">
      <c r="A2747" t="s">
        <v>246</v>
      </c>
      <c r="B2747" t="s">
        <v>2110</v>
      </c>
      <c r="C2747" t="s">
        <v>264</v>
      </c>
      <c r="D2747" t="s">
        <v>54</v>
      </c>
      <c r="E2747">
        <v>12662287</v>
      </c>
      <c r="F2747">
        <v>45104</v>
      </c>
      <c r="G2747" t="s">
        <v>5474</v>
      </c>
      <c r="H2747">
        <v>45104</v>
      </c>
      <c r="I2747" t="s">
        <v>282</v>
      </c>
      <c r="K2747" t="s">
        <v>1408</v>
      </c>
      <c r="L2747" t="s">
        <v>1409</v>
      </c>
      <c r="N2747" t="s">
        <v>5734</v>
      </c>
      <c r="O2747" t="s">
        <v>1411</v>
      </c>
      <c r="P2747" t="s">
        <v>252</v>
      </c>
      <c r="R2747" t="s">
        <v>1414</v>
      </c>
      <c r="S2747" t="s">
        <v>1415</v>
      </c>
      <c r="T2747">
        <v>10000</v>
      </c>
    </row>
    <row r="2748" spans="1:23">
      <c r="A2748" t="s">
        <v>246</v>
      </c>
      <c r="B2748" t="s">
        <v>4963</v>
      </c>
      <c r="C2748" t="s">
        <v>264</v>
      </c>
      <c r="D2748" t="s">
        <v>54</v>
      </c>
      <c r="E2748">
        <v>12686854</v>
      </c>
      <c r="F2748">
        <v>45107</v>
      </c>
      <c r="G2748" t="s">
        <v>5583</v>
      </c>
      <c r="H2748">
        <v>45107</v>
      </c>
      <c r="I2748" t="s">
        <v>282</v>
      </c>
      <c r="K2748" t="s">
        <v>1408</v>
      </c>
      <c r="L2748" t="s">
        <v>1409</v>
      </c>
      <c r="N2748" t="s">
        <v>1425</v>
      </c>
      <c r="O2748" t="s">
        <v>1411</v>
      </c>
      <c r="P2748" t="s">
        <v>254</v>
      </c>
      <c r="Q2748" t="s">
        <v>1414</v>
      </c>
      <c r="R2748" t="s">
        <v>1414</v>
      </c>
      <c r="S2748" t="s">
        <v>1415</v>
      </c>
      <c r="T2748">
        <v>10000</v>
      </c>
    </row>
    <row r="2749" spans="1:23">
      <c r="A2749" t="s">
        <v>246</v>
      </c>
      <c r="B2749" t="s">
        <v>5770</v>
      </c>
      <c r="C2749" t="s">
        <v>264</v>
      </c>
      <c r="D2749" t="s">
        <v>54</v>
      </c>
      <c r="E2749">
        <v>12716218</v>
      </c>
      <c r="F2749">
        <v>45114</v>
      </c>
      <c r="G2749" t="s">
        <v>5925</v>
      </c>
      <c r="H2749">
        <v>45114</v>
      </c>
      <c r="I2749" t="s">
        <v>282</v>
      </c>
      <c r="K2749" t="s">
        <v>1408</v>
      </c>
      <c r="L2749" t="s">
        <v>1409</v>
      </c>
      <c r="N2749" t="s">
        <v>1462</v>
      </c>
      <c r="O2749" t="s">
        <v>1411</v>
      </c>
      <c r="P2749" t="s">
        <v>252</v>
      </c>
      <c r="Q2749" t="s">
        <v>1414</v>
      </c>
      <c r="R2749" t="s">
        <v>1414</v>
      </c>
      <c r="S2749" t="s">
        <v>1415</v>
      </c>
      <c r="T2749">
        <v>10000</v>
      </c>
    </row>
    <row r="2750" spans="1:23">
      <c r="A2750" t="s">
        <v>246</v>
      </c>
      <c r="B2750" t="s">
        <v>5770</v>
      </c>
      <c r="C2750" t="s">
        <v>264</v>
      </c>
      <c r="D2750" t="s">
        <v>54</v>
      </c>
      <c r="E2750">
        <v>12723111</v>
      </c>
      <c r="F2750">
        <v>45125</v>
      </c>
      <c r="G2750" t="s">
        <v>5929</v>
      </c>
      <c r="H2750">
        <v>45125</v>
      </c>
      <c r="I2750" t="s">
        <v>253</v>
      </c>
      <c r="K2750" t="s">
        <v>1418</v>
      </c>
      <c r="L2750" t="s">
        <v>1409</v>
      </c>
      <c r="N2750" t="s">
        <v>1443</v>
      </c>
      <c r="O2750" t="s">
        <v>1411</v>
      </c>
      <c r="P2750" t="s">
        <v>254</v>
      </c>
      <c r="Q2750" t="s">
        <v>1412</v>
      </c>
      <c r="R2750" t="s">
        <v>1412</v>
      </c>
      <c r="S2750" t="s">
        <v>1415</v>
      </c>
      <c r="T2750">
        <v>10000</v>
      </c>
      <c r="V2750">
        <v>2556.15</v>
      </c>
      <c r="W2750">
        <v>5010.3900000000003</v>
      </c>
    </row>
    <row r="2751" spans="1:23">
      <c r="A2751" t="s">
        <v>246</v>
      </c>
      <c r="B2751" t="s">
        <v>4963</v>
      </c>
      <c r="C2751" t="s">
        <v>264</v>
      </c>
      <c r="D2751" t="s">
        <v>54</v>
      </c>
      <c r="E2751">
        <v>12725797</v>
      </c>
      <c r="F2751">
        <v>45118</v>
      </c>
      <c r="G2751" t="s">
        <v>5926</v>
      </c>
      <c r="H2751">
        <v>45118</v>
      </c>
      <c r="I2751" t="s">
        <v>253</v>
      </c>
      <c r="K2751" t="s">
        <v>1408</v>
      </c>
      <c r="L2751" t="s">
        <v>1409</v>
      </c>
      <c r="N2751" t="s">
        <v>1475</v>
      </c>
      <c r="O2751" t="s">
        <v>1411</v>
      </c>
      <c r="P2751" t="s">
        <v>252</v>
      </c>
      <c r="Q2751" t="s">
        <v>1412</v>
      </c>
      <c r="R2751" t="s">
        <v>1412</v>
      </c>
      <c r="S2751" t="s">
        <v>1415</v>
      </c>
      <c r="T2751">
        <v>20000</v>
      </c>
      <c r="V2751">
        <v>3523.46</v>
      </c>
      <c r="W2751">
        <v>4587</v>
      </c>
    </row>
    <row r="2752" spans="1:23">
      <c r="A2752" t="s">
        <v>246</v>
      </c>
      <c r="B2752" t="s">
        <v>5772</v>
      </c>
      <c r="C2752" t="s">
        <v>264</v>
      </c>
      <c r="D2752" t="s">
        <v>54</v>
      </c>
      <c r="E2752">
        <v>12737863</v>
      </c>
      <c r="F2752">
        <v>45121</v>
      </c>
      <c r="G2752" t="s">
        <v>5927</v>
      </c>
      <c r="H2752">
        <v>45121</v>
      </c>
      <c r="I2752" t="s">
        <v>253</v>
      </c>
      <c r="K2752" t="s">
        <v>1408</v>
      </c>
      <c r="L2752" t="s">
        <v>1409</v>
      </c>
      <c r="N2752" t="s">
        <v>1475</v>
      </c>
      <c r="O2752" t="s">
        <v>1411</v>
      </c>
      <c r="P2752" t="s">
        <v>252</v>
      </c>
      <c r="Q2752" t="s">
        <v>1412</v>
      </c>
      <c r="R2752" t="s">
        <v>1412</v>
      </c>
      <c r="S2752" t="s">
        <v>1415</v>
      </c>
      <c r="T2752">
        <v>10000</v>
      </c>
      <c r="V2752">
        <v>426.6</v>
      </c>
      <c r="W2752">
        <v>859</v>
      </c>
    </row>
    <row r="2753" spans="1:23">
      <c r="A2753" t="s">
        <v>246</v>
      </c>
      <c r="B2753" t="s">
        <v>4963</v>
      </c>
      <c r="C2753" t="s">
        <v>264</v>
      </c>
      <c r="D2753" t="s">
        <v>54</v>
      </c>
      <c r="E2753">
        <v>12751405</v>
      </c>
      <c r="F2753">
        <v>45126</v>
      </c>
      <c r="G2753" t="s">
        <v>5931</v>
      </c>
      <c r="H2753">
        <v>45128</v>
      </c>
      <c r="I2753" t="s">
        <v>253</v>
      </c>
      <c r="K2753" t="s">
        <v>1408</v>
      </c>
      <c r="L2753" t="s">
        <v>1409</v>
      </c>
      <c r="N2753" t="s">
        <v>1421</v>
      </c>
      <c r="O2753" t="s">
        <v>1411</v>
      </c>
      <c r="P2753" t="s">
        <v>254</v>
      </c>
      <c r="Q2753" t="s">
        <v>1412</v>
      </c>
      <c r="R2753" t="s">
        <v>1412</v>
      </c>
      <c r="S2753" t="s">
        <v>1415</v>
      </c>
      <c r="T2753">
        <v>10000</v>
      </c>
      <c r="V2753">
        <v>1182.7</v>
      </c>
      <c r="W2753">
        <v>2909.41</v>
      </c>
    </row>
    <row r="2754" spans="1:23">
      <c r="A2754" t="s">
        <v>246</v>
      </c>
      <c r="B2754" t="s">
        <v>5775</v>
      </c>
      <c r="C2754" t="s">
        <v>264</v>
      </c>
      <c r="D2754" t="s">
        <v>54</v>
      </c>
      <c r="E2754">
        <v>12780176</v>
      </c>
      <c r="F2754">
        <v>45135</v>
      </c>
      <c r="G2754" t="s">
        <v>5934</v>
      </c>
      <c r="H2754">
        <v>45135</v>
      </c>
      <c r="I2754" t="s">
        <v>253</v>
      </c>
      <c r="K2754" t="s">
        <v>1408</v>
      </c>
      <c r="L2754" t="s">
        <v>1409</v>
      </c>
      <c r="N2754" t="s">
        <v>1410</v>
      </c>
      <c r="O2754" t="s">
        <v>1411</v>
      </c>
      <c r="P2754" t="s">
        <v>254</v>
      </c>
      <c r="Q2754" t="s">
        <v>1415</v>
      </c>
      <c r="R2754" t="s">
        <v>1415</v>
      </c>
      <c r="S2754" t="s">
        <v>1415</v>
      </c>
      <c r="T2754">
        <v>10000</v>
      </c>
      <c r="V2754">
        <v>0</v>
      </c>
      <c r="W2754">
        <v>139</v>
      </c>
    </row>
    <row r="2755" spans="1:23">
      <c r="A2755" t="s">
        <v>246</v>
      </c>
      <c r="B2755" t="s">
        <v>3553</v>
      </c>
      <c r="C2755" t="s">
        <v>264</v>
      </c>
      <c r="D2755" t="s">
        <v>54</v>
      </c>
      <c r="E2755">
        <v>12785427</v>
      </c>
      <c r="F2755">
        <v>45134</v>
      </c>
      <c r="G2755" t="s">
        <v>5933</v>
      </c>
      <c r="H2755">
        <v>45134</v>
      </c>
      <c r="I2755" t="s">
        <v>253</v>
      </c>
      <c r="K2755" t="s">
        <v>1418</v>
      </c>
      <c r="L2755" t="s">
        <v>1409</v>
      </c>
      <c r="N2755" t="s">
        <v>1433</v>
      </c>
      <c r="O2755" t="s">
        <v>1411</v>
      </c>
      <c r="P2755" t="s">
        <v>254</v>
      </c>
      <c r="Q2755" t="s">
        <v>1415</v>
      </c>
      <c r="R2755" t="s">
        <v>1415</v>
      </c>
      <c r="S2755" t="s">
        <v>1415</v>
      </c>
      <c r="T2755">
        <v>10000</v>
      </c>
      <c r="V2755">
        <v>29.42</v>
      </c>
      <c r="W2755">
        <v>155</v>
      </c>
    </row>
    <row r="2756" spans="1:23">
      <c r="A2756" t="s">
        <v>246</v>
      </c>
      <c r="B2756" t="s">
        <v>2110</v>
      </c>
      <c r="C2756" t="s">
        <v>264</v>
      </c>
      <c r="D2756" t="s">
        <v>54</v>
      </c>
      <c r="E2756">
        <v>12796786</v>
      </c>
      <c r="F2756">
        <v>45138</v>
      </c>
      <c r="G2756" t="s">
        <v>5935</v>
      </c>
      <c r="H2756">
        <v>45138</v>
      </c>
      <c r="I2756" t="s">
        <v>253</v>
      </c>
      <c r="K2756" t="s">
        <v>1408</v>
      </c>
      <c r="L2756" t="s">
        <v>1409</v>
      </c>
      <c r="N2756" t="s">
        <v>1444</v>
      </c>
      <c r="O2756" t="s">
        <v>1411</v>
      </c>
      <c r="P2756" t="s">
        <v>252</v>
      </c>
      <c r="Q2756" t="s">
        <v>1415</v>
      </c>
      <c r="R2756" t="s">
        <v>1415</v>
      </c>
      <c r="S2756" t="s">
        <v>1415</v>
      </c>
      <c r="T2756">
        <v>10000</v>
      </c>
      <c r="V2756">
        <v>197.9</v>
      </c>
      <c r="W2756">
        <v>1145.4000000000001</v>
      </c>
    </row>
    <row r="2757" spans="1:23">
      <c r="A2757" t="s">
        <v>246</v>
      </c>
      <c r="B2757" t="s">
        <v>2110</v>
      </c>
      <c r="C2757" t="s">
        <v>264</v>
      </c>
      <c r="D2757" t="s">
        <v>54</v>
      </c>
      <c r="E2757">
        <v>12820173</v>
      </c>
      <c r="F2757">
        <v>45145</v>
      </c>
      <c r="G2757" t="s">
        <v>6347</v>
      </c>
      <c r="H2757">
        <v>45145</v>
      </c>
      <c r="I2757" t="s">
        <v>253</v>
      </c>
      <c r="K2757" t="s">
        <v>1408</v>
      </c>
      <c r="L2757" t="s">
        <v>1409</v>
      </c>
      <c r="N2757" t="s">
        <v>1439</v>
      </c>
      <c r="O2757" t="s">
        <v>1411</v>
      </c>
      <c r="P2757" t="s">
        <v>252</v>
      </c>
      <c r="Q2757" t="s">
        <v>1415</v>
      </c>
      <c r="R2757" t="s">
        <v>1415</v>
      </c>
      <c r="S2757" t="s">
        <v>1415</v>
      </c>
      <c r="T2757">
        <v>100</v>
      </c>
      <c r="V2757">
        <v>225.55</v>
      </c>
      <c r="W2757">
        <v>310.10000000000002</v>
      </c>
    </row>
    <row r="2758" spans="1:23">
      <c r="A2758" t="s">
        <v>246</v>
      </c>
      <c r="B2758" t="s">
        <v>4963</v>
      </c>
      <c r="C2758" t="s">
        <v>264</v>
      </c>
      <c r="D2758" t="s">
        <v>54</v>
      </c>
      <c r="E2758">
        <v>12837676</v>
      </c>
      <c r="F2758">
        <v>45154</v>
      </c>
      <c r="G2758" t="s">
        <v>6350</v>
      </c>
      <c r="H2758">
        <v>45154</v>
      </c>
      <c r="I2758" t="s">
        <v>253</v>
      </c>
      <c r="K2758" t="s">
        <v>1408</v>
      </c>
      <c r="L2758" t="s">
        <v>1409</v>
      </c>
      <c r="N2758" t="s">
        <v>1477</v>
      </c>
      <c r="O2758" t="s">
        <v>1411</v>
      </c>
      <c r="P2758" t="s">
        <v>252</v>
      </c>
      <c r="Q2758" t="s">
        <v>1415</v>
      </c>
      <c r="R2758" t="s">
        <v>1415</v>
      </c>
      <c r="S2758" t="s">
        <v>1415</v>
      </c>
      <c r="T2758">
        <v>10000</v>
      </c>
      <c r="V2758">
        <v>1030.68</v>
      </c>
      <c r="W2758">
        <v>2144.91</v>
      </c>
    </row>
    <row r="2759" spans="1:23">
      <c r="A2759" t="s">
        <v>246</v>
      </c>
      <c r="B2759" t="s">
        <v>4963</v>
      </c>
      <c r="C2759" t="s">
        <v>264</v>
      </c>
      <c r="D2759" t="s">
        <v>54</v>
      </c>
      <c r="E2759">
        <v>12841211</v>
      </c>
      <c r="F2759">
        <v>45149</v>
      </c>
      <c r="G2759" t="s">
        <v>6348</v>
      </c>
      <c r="H2759">
        <v>45149</v>
      </c>
      <c r="I2759" t="s">
        <v>253</v>
      </c>
      <c r="K2759" t="s">
        <v>1408</v>
      </c>
      <c r="L2759" t="s">
        <v>1409</v>
      </c>
      <c r="N2759" t="s">
        <v>1423</v>
      </c>
      <c r="O2759" t="s">
        <v>1411</v>
      </c>
      <c r="P2759" t="s">
        <v>254</v>
      </c>
      <c r="Q2759" t="s">
        <v>1415</v>
      </c>
      <c r="R2759" t="s">
        <v>1415</v>
      </c>
      <c r="S2759" t="s">
        <v>1415</v>
      </c>
      <c r="T2759">
        <v>100</v>
      </c>
      <c r="V2759">
        <v>88.27</v>
      </c>
      <c r="W2759">
        <v>412.89</v>
      </c>
    </row>
    <row r="2760" spans="1:23">
      <c r="A2760" t="s">
        <v>246</v>
      </c>
      <c r="B2760" t="s">
        <v>2110</v>
      </c>
      <c r="C2760" t="s">
        <v>264</v>
      </c>
      <c r="D2760" t="s">
        <v>54</v>
      </c>
      <c r="E2760">
        <v>12845915</v>
      </c>
      <c r="F2760">
        <v>45155</v>
      </c>
      <c r="G2760" t="s">
        <v>6352</v>
      </c>
      <c r="H2760">
        <v>45155</v>
      </c>
      <c r="I2760" t="s">
        <v>257</v>
      </c>
      <c r="K2760" t="s">
        <v>1430</v>
      </c>
      <c r="L2760" t="s">
        <v>1409</v>
      </c>
      <c r="N2760" t="s">
        <v>1434</v>
      </c>
      <c r="O2760" t="s">
        <v>1411</v>
      </c>
      <c r="P2760" t="s">
        <v>252</v>
      </c>
      <c r="T2760">
        <v>10000</v>
      </c>
      <c r="V2760">
        <v>0</v>
      </c>
      <c r="W2760">
        <v>0.5</v>
      </c>
    </row>
    <row r="2761" spans="1:23">
      <c r="A2761" t="s">
        <v>246</v>
      </c>
      <c r="B2761" t="s">
        <v>6147</v>
      </c>
      <c r="C2761" t="s">
        <v>264</v>
      </c>
      <c r="D2761" t="s">
        <v>54</v>
      </c>
      <c r="E2761">
        <v>12867146</v>
      </c>
      <c r="F2761">
        <v>45157</v>
      </c>
      <c r="G2761" t="s">
        <v>6356</v>
      </c>
      <c r="H2761">
        <v>45157</v>
      </c>
      <c r="I2761" t="s">
        <v>253</v>
      </c>
      <c r="K2761" t="s">
        <v>1408</v>
      </c>
      <c r="L2761" t="s">
        <v>1409</v>
      </c>
      <c r="N2761" t="s">
        <v>1439</v>
      </c>
      <c r="O2761" t="s">
        <v>1411</v>
      </c>
      <c r="P2761" t="s">
        <v>254</v>
      </c>
      <c r="Q2761" t="s">
        <v>1415</v>
      </c>
      <c r="R2761" t="s">
        <v>1415</v>
      </c>
      <c r="S2761" t="s">
        <v>1415</v>
      </c>
      <c r="T2761">
        <v>10000</v>
      </c>
      <c r="V2761">
        <v>112.78</v>
      </c>
      <c r="W2761">
        <v>550</v>
      </c>
    </row>
    <row r="2762" spans="1:23">
      <c r="A2762" t="s">
        <v>246</v>
      </c>
      <c r="B2762" t="s">
        <v>4963</v>
      </c>
      <c r="C2762" t="s">
        <v>264</v>
      </c>
      <c r="D2762" t="s">
        <v>54</v>
      </c>
      <c r="E2762">
        <v>12867154</v>
      </c>
      <c r="F2762">
        <v>45157</v>
      </c>
      <c r="G2762" t="s">
        <v>6357</v>
      </c>
      <c r="H2762">
        <v>45159</v>
      </c>
      <c r="I2762" t="s">
        <v>253</v>
      </c>
      <c r="K2762" t="s">
        <v>1408</v>
      </c>
      <c r="L2762" t="s">
        <v>1409</v>
      </c>
      <c r="N2762" t="s">
        <v>1454</v>
      </c>
      <c r="O2762" t="s">
        <v>1411</v>
      </c>
      <c r="P2762" t="s">
        <v>254</v>
      </c>
      <c r="Q2762" t="s">
        <v>1415</v>
      </c>
      <c r="R2762" t="s">
        <v>1415</v>
      </c>
      <c r="S2762" t="s">
        <v>1415</v>
      </c>
      <c r="T2762">
        <v>10000</v>
      </c>
      <c r="V2762">
        <v>11.77</v>
      </c>
      <c r="W2762">
        <v>76</v>
      </c>
    </row>
    <row r="2763" spans="1:23">
      <c r="A2763" t="s">
        <v>246</v>
      </c>
      <c r="B2763" t="s">
        <v>2221</v>
      </c>
      <c r="C2763" t="s">
        <v>264</v>
      </c>
      <c r="D2763" t="s">
        <v>54</v>
      </c>
      <c r="E2763">
        <v>12867188</v>
      </c>
      <c r="F2763">
        <v>45157</v>
      </c>
      <c r="G2763" t="s">
        <v>6358</v>
      </c>
      <c r="H2763">
        <v>45157</v>
      </c>
      <c r="I2763" t="s">
        <v>253</v>
      </c>
      <c r="K2763" t="s">
        <v>1408</v>
      </c>
      <c r="L2763" t="s">
        <v>1409</v>
      </c>
      <c r="N2763" t="s">
        <v>1439</v>
      </c>
      <c r="O2763" t="s">
        <v>1411</v>
      </c>
      <c r="P2763" t="s">
        <v>252</v>
      </c>
      <c r="Q2763" t="s">
        <v>1415</v>
      </c>
      <c r="R2763" t="s">
        <v>1415</v>
      </c>
      <c r="S2763" t="s">
        <v>1415</v>
      </c>
      <c r="T2763">
        <v>10000</v>
      </c>
      <c r="V2763">
        <v>228.5</v>
      </c>
      <c r="W2763">
        <v>856.01</v>
      </c>
    </row>
    <row r="2764" spans="1:23">
      <c r="A2764" t="s">
        <v>246</v>
      </c>
      <c r="B2764" t="s">
        <v>6147</v>
      </c>
      <c r="C2764" t="s">
        <v>264</v>
      </c>
      <c r="D2764" t="s">
        <v>54</v>
      </c>
      <c r="E2764">
        <v>12869116</v>
      </c>
      <c r="F2764">
        <v>45159</v>
      </c>
      <c r="G2764" t="s">
        <v>6360</v>
      </c>
      <c r="H2764">
        <v>45159</v>
      </c>
      <c r="I2764" t="s">
        <v>253</v>
      </c>
      <c r="K2764" t="s">
        <v>1408</v>
      </c>
      <c r="L2764" t="s">
        <v>1409</v>
      </c>
      <c r="N2764" t="s">
        <v>1440</v>
      </c>
      <c r="O2764" t="s">
        <v>1411</v>
      </c>
      <c r="P2764" t="s">
        <v>254</v>
      </c>
      <c r="Q2764" t="s">
        <v>1415</v>
      </c>
      <c r="R2764" t="s">
        <v>1415</v>
      </c>
      <c r="S2764" t="s">
        <v>1415</v>
      </c>
      <c r="T2764">
        <v>10000</v>
      </c>
      <c r="V2764">
        <v>188.98</v>
      </c>
      <c r="W2764">
        <v>502.49</v>
      </c>
    </row>
    <row r="2765" spans="1:23">
      <c r="A2765" t="s">
        <v>246</v>
      </c>
      <c r="B2765" t="s">
        <v>6147</v>
      </c>
      <c r="C2765" t="s">
        <v>264</v>
      </c>
      <c r="D2765" t="s">
        <v>54</v>
      </c>
      <c r="E2765">
        <v>12873467</v>
      </c>
      <c r="F2765">
        <v>45160</v>
      </c>
      <c r="G2765" t="s">
        <v>6362</v>
      </c>
      <c r="H2765">
        <v>45160</v>
      </c>
      <c r="I2765" t="s">
        <v>253</v>
      </c>
      <c r="K2765" t="s">
        <v>1408</v>
      </c>
      <c r="L2765" t="s">
        <v>1409</v>
      </c>
      <c r="N2765" t="s">
        <v>1486</v>
      </c>
      <c r="O2765" t="s">
        <v>1411</v>
      </c>
      <c r="P2765" t="s">
        <v>252</v>
      </c>
      <c r="Q2765" t="s">
        <v>1415</v>
      </c>
      <c r="R2765" t="s">
        <v>1415</v>
      </c>
      <c r="S2765" t="s">
        <v>1415</v>
      </c>
      <c r="T2765">
        <v>10000</v>
      </c>
      <c r="V2765">
        <v>0</v>
      </c>
      <c r="W2765">
        <v>701</v>
      </c>
    </row>
    <row r="2766" spans="1:23">
      <c r="A2766" t="s">
        <v>246</v>
      </c>
      <c r="B2766" t="s">
        <v>2110</v>
      </c>
      <c r="C2766" t="s">
        <v>264</v>
      </c>
      <c r="D2766" t="s">
        <v>54</v>
      </c>
      <c r="E2766">
        <v>12874291</v>
      </c>
      <c r="F2766">
        <v>45160</v>
      </c>
      <c r="G2766" t="s">
        <v>6363</v>
      </c>
      <c r="H2766">
        <v>45160</v>
      </c>
      <c r="I2766" t="s">
        <v>253</v>
      </c>
      <c r="K2766" t="s">
        <v>1408</v>
      </c>
      <c r="L2766" t="s">
        <v>1409</v>
      </c>
      <c r="N2766" t="s">
        <v>1439</v>
      </c>
      <c r="O2766" t="s">
        <v>1411</v>
      </c>
      <c r="P2766" t="s">
        <v>252</v>
      </c>
      <c r="Q2766" t="s">
        <v>1415</v>
      </c>
      <c r="R2766" t="s">
        <v>1415</v>
      </c>
      <c r="S2766" t="s">
        <v>1415</v>
      </c>
      <c r="T2766">
        <v>10000</v>
      </c>
      <c r="V2766">
        <v>0</v>
      </c>
      <c r="W2766">
        <v>25</v>
      </c>
    </row>
    <row r="2767" spans="1:23">
      <c r="A2767" t="s">
        <v>246</v>
      </c>
      <c r="B2767" t="s">
        <v>2221</v>
      </c>
      <c r="C2767" t="s">
        <v>264</v>
      </c>
      <c r="D2767" t="s">
        <v>54</v>
      </c>
      <c r="E2767">
        <v>12877801</v>
      </c>
      <c r="F2767">
        <v>45161</v>
      </c>
      <c r="G2767" t="s">
        <v>6364</v>
      </c>
      <c r="H2767">
        <v>45161</v>
      </c>
      <c r="I2767" t="s">
        <v>253</v>
      </c>
      <c r="K2767" t="s">
        <v>1430</v>
      </c>
      <c r="L2767" t="s">
        <v>1409</v>
      </c>
      <c r="N2767" t="s">
        <v>1425</v>
      </c>
      <c r="O2767" t="s">
        <v>1411</v>
      </c>
      <c r="P2767" t="s">
        <v>252</v>
      </c>
      <c r="Q2767" t="s">
        <v>1415</v>
      </c>
      <c r="R2767" t="s">
        <v>1415</v>
      </c>
      <c r="S2767" t="s">
        <v>1415</v>
      </c>
      <c r="T2767">
        <v>10000</v>
      </c>
      <c r="V2767">
        <v>0</v>
      </c>
      <c r="W2767">
        <v>2</v>
      </c>
    </row>
    <row r="2768" spans="1:23">
      <c r="A2768" t="s">
        <v>246</v>
      </c>
      <c r="B2768" t="s">
        <v>6150</v>
      </c>
      <c r="C2768" t="s">
        <v>264</v>
      </c>
      <c r="D2768" t="s">
        <v>54</v>
      </c>
      <c r="E2768">
        <v>12877847</v>
      </c>
      <c r="F2768">
        <v>45161</v>
      </c>
      <c r="G2768" t="s">
        <v>6365</v>
      </c>
      <c r="H2768">
        <v>45161</v>
      </c>
      <c r="I2768" t="s">
        <v>253</v>
      </c>
      <c r="K2768" t="s">
        <v>1408</v>
      </c>
      <c r="L2768" t="s">
        <v>1409</v>
      </c>
      <c r="N2768" t="s">
        <v>1421</v>
      </c>
      <c r="O2768" t="s">
        <v>1411</v>
      </c>
      <c r="P2768" t="s">
        <v>252</v>
      </c>
      <c r="Q2768" t="s">
        <v>1415</v>
      </c>
      <c r="R2768" t="s">
        <v>1415</v>
      </c>
      <c r="S2768" t="s">
        <v>1415</v>
      </c>
      <c r="T2768">
        <v>10000</v>
      </c>
      <c r="V2768">
        <v>193.19</v>
      </c>
      <c r="W2768">
        <v>456.8</v>
      </c>
    </row>
    <row r="2769" spans="1:23">
      <c r="A2769" t="s">
        <v>246</v>
      </c>
      <c r="B2769" t="s">
        <v>3553</v>
      </c>
      <c r="C2769" t="s">
        <v>264</v>
      </c>
      <c r="D2769" t="s">
        <v>54</v>
      </c>
      <c r="E2769">
        <v>12878380</v>
      </c>
      <c r="F2769">
        <v>45161</v>
      </c>
      <c r="G2769" t="s">
        <v>6367</v>
      </c>
      <c r="H2769">
        <v>45161</v>
      </c>
      <c r="I2769" t="s">
        <v>253</v>
      </c>
      <c r="K2769" t="s">
        <v>1408</v>
      </c>
      <c r="L2769" t="s">
        <v>1409</v>
      </c>
      <c r="N2769" t="s">
        <v>1465</v>
      </c>
      <c r="O2769" t="s">
        <v>1411</v>
      </c>
      <c r="P2769" t="s">
        <v>252</v>
      </c>
      <c r="Q2769" t="s">
        <v>1415</v>
      </c>
      <c r="R2769" t="s">
        <v>1415</v>
      </c>
      <c r="S2769" t="s">
        <v>1415</v>
      </c>
      <c r="T2769">
        <v>10000</v>
      </c>
      <c r="V2769">
        <v>0</v>
      </c>
      <c r="W2769">
        <v>253.1</v>
      </c>
    </row>
    <row r="2770" spans="1:23">
      <c r="A2770" t="s">
        <v>246</v>
      </c>
      <c r="B2770" t="s">
        <v>6150</v>
      </c>
      <c r="C2770" t="s">
        <v>264</v>
      </c>
      <c r="D2770" t="s">
        <v>54</v>
      </c>
      <c r="E2770">
        <v>12878443</v>
      </c>
      <c r="F2770">
        <v>45161</v>
      </c>
      <c r="G2770" t="s">
        <v>6368</v>
      </c>
      <c r="H2770">
        <v>45161</v>
      </c>
      <c r="I2770" t="s">
        <v>253</v>
      </c>
      <c r="K2770" t="s">
        <v>1408</v>
      </c>
      <c r="L2770" t="s">
        <v>1409</v>
      </c>
      <c r="N2770" t="s">
        <v>1431</v>
      </c>
      <c r="O2770" t="s">
        <v>1411</v>
      </c>
      <c r="P2770" t="s">
        <v>254</v>
      </c>
      <c r="Q2770" t="s">
        <v>1415</v>
      </c>
      <c r="R2770" t="s">
        <v>1415</v>
      </c>
      <c r="S2770" t="s">
        <v>1415</v>
      </c>
      <c r="T2770">
        <v>10000</v>
      </c>
      <c r="V2770">
        <v>4842.01</v>
      </c>
      <c r="W2770">
        <v>5079</v>
      </c>
    </row>
    <row r="2771" spans="1:23">
      <c r="A2771" t="s">
        <v>246</v>
      </c>
      <c r="B2771" t="s">
        <v>6147</v>
      </c>
      <c r="C2771" t="s">
        <v>264</v>
      </c>
      <c r="D2771" t="s">
        <v>54</v>
      </c>
      <c r="E2771">
        <v>12884912</v>
      </c>
      <c r="F2771">
        <v>45163</v>
      </c>
      <c r="G2771" t="s">
        <v>6377</v>
      </c>
      <c r="H2771">
        <v>45163</v>
      </c>
      <c r="I2771" t="s">
        <v>253</v>
      </c>
      <c r="K2771" t="s">
        <v>1408</v>
      </c>
      <c r="L2771" t="s">
        <v>1438</v>
      </c>
      <c r="N2771" t="s">
        <v>1427</v>
      </c>
      <c r="O2771" t="s">
        <v>1411</v>
      </c>
      <c r="P2771" t="s">
        <v>254</v>
      </c>
      <c r="Q2771" t="s">
        <v>1415</v>
      </c>
      <c r="R2771" t="s">
        <v>1415</v>
      </c>
      <c r="S2771" t="s">
        <v>1415</v>
      </c>
      <c r="T2771">
        <v>10000</v>
      </c>
      <c r="V2771">
        <v>0</v>
      </c>
      <c r="W2771">
        <v>500</v>
      </c>
    </row>
    <row r="2772" spans="1:23">
      <c r="A2772" t="s">
        <v>246</v>
      </c>
      <c r="B2772" t="s">
        <v>5772</v>
      </c>
      <c r="C2772" t="s">
        <v>264</v>
      </c>
      <c r="D2772" t="s">
        <v>54</v>
      </c>
      <c r="E2772">
        <v>12885159</v>
      </c>
      <c r="F2772">
        <v>45163</v>
      </c>
      <c r="G2772" t="s">
        <v>6380</v>
      </c>
      <c r="H2772">
        <v>45163</v>
      </c>
      <c r="I2772" t="s">
        <v>253</v>
      </c>
      <c r="K2772" t="s">
        <v>1408</v>
      </c>
      <c r="L2772" t="s">
        <v>1409</v>
      </c>
      <c r="N2772" t="s">
        <v>1420</v>
      </c>
      <c r="O2772" t="s">
        <v>1411</v>
      </c>
      <c r="P2772" t="s">
        <v>254</v>
      </c>
      <c r="Q2772" t="s">
        <v>1415</v>
      </c>
      <c r="R2772" t="s">
        <v>1415</v>
      </c>
      <c r="S2772" t="s">
        <v>1415</v>
      </c>
      <c r="T2772">
        <v>10000</v>
      </c>
      <c r="V2772">
        <v>0.98</v>
      </c>
      <c r="W2772">
        <v>1</v>
      </c>
    </row>
    <row r="2773" spans="1:23">
      <c r="A2773" t="s">
        <v>246</v>
      </c>
      <c r="B2773" t="s">
        <v>2187</v>
      </c>
      <c r="C2773" t="s">
        <v>2790</v>
      </c>
      <c r="D2773" t="s">
        <v>2791</v>
      </c>
      <c r="E2773">
        <v>12142598</v>
      </c>
      <c r="F2773">
        <v>44980</v>
      </c>
      <c r="G2773" t="s">
        <v>2792</v>
      </c>
      <c r="H2773">
        <v>44982</v>
      </c>
      <c r="I2773" t="s">
        <v>282</v>
      </c>
      <c r="K2773" t="s">
        <v>1408</v>
      </c>
      <c r="L2773" t="s">
        <v>1409</v>
      </c>
      <c r="N2773" t="s">
        <v>1434</v>
      </c>
      <c r="O2773" t="s">
        <v>1411</v>
      </c>
      <c r="P2773" t="s">
        <v>252</v>
      </c>
      <c r="S2773" t="s">
        <v>1414</v>
      </c>
      <c r="T2773">
        <v>30000</v>
      </c>
    </row>
    <row r="2774" spans="1:23">
      <c r="A2774" t="s">
        <v>246</v>
      </c>
      <c r="B2774" t="s">
        <v>2203</v>
      </c>
      <c r="C2774" t="s">
        <v>4399</v>
      </c>
      <c r="D2774" t="s">
        <v>1528</v>
      </c>
      <c r="E2774">
        <v>11779654</v>
      </c>
      <c r="F2774">
        <v>45026</v>
      </c>
      <c r="G2774" t="s">
        <v>4540</v>
      </c>
      <c r="H2774">
        <v>45026</v>
      </c>
      <c r="I2774" t="s">
        <v>253</v>
      </c>
      <c r="K2774" t="s">
        <v>1418</v>
      </c>
      <c r="L2774" t="s">
        <v>1409</v>
      </c>
      <c r="N2774" t="s">
        <v>1421</v>
      </c>
      <c r="O2774" t="s">
        <v>1411</v>
      </c>
      <c r="P2774" t="s">
        <v>254</v>
      </c>
      <c r="Q2774" t="s">
        <v>1412</v>
      </c>
      <c r="R2774" t="s">
        <v>1412</v>
      </c>
      <c r="S2774" t="s">
        <v>1412</v>
      </c>
      <c r="T2774">
        <v>10000</v>
      </c>
      <c r="V2774">
        <v>129.61000000000001</v>
      </c>
      <c r="W2774">
        <v>5968.5</v>
      </c>
    </row>
    <row r="2775" spans="1:23">
      <c r="A2775" t="s">
        <v>246</v>
      </c>
      <c r="B2775" t="s">
        <v>2203</v>
      </c>
      <c r="C2775" t="s">
        <v>4399</v>
      </c>
      <c r="D2775" t="s">
        <v>1528</v>
      </c>
      <c r="E2775">
        <v>12348251</v>
      </c>
      <c r="F2775">
        <v>45026</v>
      </c>
      <c r="G2775" t="s">
        <v>4541</v>
      </c>
      <c r="H2775">
        <v>45026</v>
      </c>
      <c r="I2775" t="s">
        <v>253</v>
      </c>
      <c r="K2775" t="s">
        <v>1408</v>
      </c>
      <c r="L2775" t="s">
        <v>1409</v>
      </c>
      <c r="N2775" t="s">
        <v>1434</v>
      </c>
      <c r="O2775" t="s">
        <v>1411</v>
      </c>
      <c r="P2775" t="s">
        <v>254</v>
      </c>
      <c r="Q2775" t="s">
        <v>1429</v>
      </c>
      <c r="R2775" t="s">
        <v>1429</v>
      </c>
      <c r="S2775" t="s">
        <v>1412</v>
      </c>
      <c r="T2775">
        <v>10000</v>
      </c>
      <c r="V2775">
        <v>0.98</v>
      </c>
      <c r="W2775">
        <v>1</v>
      </c>
    </row>
    <row r="2776" spans="1:23">
      <c r="A2776" t="s">
        <v>246</v>
      </c>
      <c r="B2776" t="s">
        <v>2203</v>
      </c>
      <c r="C2776" t="s">
        <v>4399</v>
      </c>
      <c r="D2776" t="s">
        <v>1528</v>
      </c>
      <c r="E2776">
        <v>12357018</v>
      </c>
      <c r="F2776">
        <v>45028</v>
      </c>
      <c r="G2776" t="s">
        <v>4542</v>
      </c>
      <c r="H2776">
        <v>45029</v>
      </c>
      <c r="I2776" t="s">
        <v>282</v>
      </c>
      <c r="K2776" t="s">
        <v>1408</v>
      </c>
      <c r="L2776" t="s">
        <v>1409</v>
      </c>
      <c r="N2776" t="s">
        <v>1417</v>
      </c>
      <c r="O2776" t="s">
        <v>1411</v>
      </c>
      <c r="P2776" t="s">
        <v>252</v>
      </c>
      <c r="S2776" t="s">
        <v>1414</v>
      </c>
      <c r="T2776">
        <v>10000</v>
      </c>
    </row>
    <row r="2777" spans="1:23">
      <c r="A2777" t="s">
        <v>246</v>
      </c>
      <c r="B2777" t="s">
        <v>4972</v>
      </c>
      <c r="C2777" t="s">
        <v>4399</v>
      </c>
      <c r="D2777" t="s">
        <v>1528</v>
      </c>
      <c r="E2777">
        <v>12549097</v>
      </c>
      <c r="F2777">
        <v>45076</v>
      </c>
      <c r="G2777" t="s">
        <v>4973</v>
      </c>
      <c r="H2777">
        <v>45076</v>
      </c>
      <c r="I2777" t="s">
        <v>263</v>
      </c>
      <c r="K2777" t="s">
        <v>1408</v>
      </c>
      <c r="L2777" t="s">
        <v>1409</v>
      </c>
      <c r="N2777" t="s">
        <v>1447</v>
      </c>
      <c r="O2777" t="s">
        <v>1411</v>
      </c>
      <c r="P2777" t="s">
        <v>252</v>
      </c>
      <c r="R2777" t="s">
        <v>1414</v>
      </c>
      <c r="S2777" t="s">
        <v>1412</v>
      </c>
      <c r="T2777">
        <v>10000</v>
      </c>
    </row>
    <row r="2778" spans="1:23">
      <c r="A2778" t="s">
        <v>246</v>
      </c>
      <c r="B2778" t="s">
        <v>5143</v>
      </c>
      <c r="C2778" t="s">
        <v>4399</v>
      </c>
      <c r="D2778" t="s">
        <v>1528</v>
      </c>
      <c r="E2778">
        <v>12611599</v>
      </c>
      <c r="F2778">
        <v>45100</v>
      </c>
      <c r="G2778" t="s">
        <v>5672</v>
      </c>
      <c r="H2778">
        <v>45100</v>
      </c>
      <c r="I2778" t="s">
        <v>253</v>
      </c>
      <c r="K2778" t="s">
        <v>1418</v>
      </c>
      <c r="L2778" t="s">
        <v>1409</v>
      </c>
      <c r="N2778" t="s">
        <v>1491</v>
      </c>
      <c r="O2778" t="s">
        <v>1411</v>
      </c>
      <c r="P2778" t="s">
        <v>254</v>
      </c>
      <c r="Q2778" t="s">
        <v>1412</v>
      </c>
      <c r="R2778" t="s">
        <v>1412</v>
      </c>
      <c r="S2778" t="s">
        <v>1415</v>
      </c>
      <c r="T2778">
        <v>10000</v>
      </c>
      <c r="V2778">
        <v>2324.67</v>
      </c>
      <c r="W2778">
        <v>2382</v>
      </c>
    </row>
    <row r="2779" spans="1:23">
      <c r="A2779" t="s">
        <v>246</v>
      </c>
      <c r="B2779" t="s">
        <v>4972</v>
      </c>
      <c r="C2779" t="s">
        <v>4399</v>
      </c>
      <c r="D2779" t="s">
        <v>1528</v>
      </c>
      <c r="E2779">
        <v>12620565</v>
      </c>
      <c r="F2779">
        <v>45093</v>
      </c>
      <c r="G2779" t="s">
        <v>5335</v>
      </c>
      <c r="H2779">
        <v>45093</v>
      </c>
      <c r="I2779" t="s">
        <v>253</v>
      </c>
      <c r="K2779" t="s">
        <v>1408</v>
      </c>
      <c r="L2779" t="s">
        <v>1409</v>
      </c>
      <c r="N2779" t="s">
        <v>1500</v>
      </c>
      <c r="O2779" t="s">
        <v>1411</v>
      </c>
      <c r="P2779" t="s">
        <v>254</v>
      </c>
      <c r="Q2779" t="s">
        <v>1412</v>
      </c>
      <c r="R2779" t="s">
        <v>1412</v>
      </c>
      <c r="S2779" t="s">
        <v>1415</v>
      </c>
      <c r="T2779">
        <v>10000</v>
      </c>
      <c r="V2779">
        <v>425.64</v>
      </c>
      <c r="W2779">
        <v>520</v>
      </c>
    </row>
    <row r="2780" spans="1:23">
      <c r="A2780" t="s">
        <v>246</v>
      </c>
      <c r="B2780" t="s">
        <v>5143</v>
      </c>
      <c r="C2780" t="s">
        <v>4399</v>
      </c>
      <c r="D2780" t="s">
        <v>1528</v>
      </c>
      <c r="E2780">
        <v>12774166</v>
      </c>
      <c r="F2780">
        <v>45134</v>
      </c>
      <c r="G2780" t="s">
        <v>5937</v>
      </c>
      <c r="H2780">
        <v>45134</v>
      </c>
      <c r="I2780" t="s">
        <v>253</v>
      </c>
      <c r="K2780" t="s">
        <v>1408</v>
      </c>
      <c r="L2780" t="s">
        <v>1409</v>
      </c>
      <c r="N2780" t="s">
        <v>1459</v>
      </c>
      <c r="O2780" t="s">
        <v>1411</v>
      </c>
      <c r="P2780" t="s">
        <v>252</v>
      </c>
      <c r="Q2780" t="s">
        <v>1412</v>
      </c>
      <c r="R2780" t="s">
        <v>1412</v>
      </c>
      <c r="S2780" t="s">
        <v>1415</v>
      </c>
      <c r="T2780">
        <v>10000</v>
      </c>
      <c r="V2780">
        <v>2830.89</v>
      </c>
      <c r="W2780">
        <v>2917.58</v>
      </c>
    </row>
    <row r="2781" spans="1:23">
      <c r="A2781" t="s">
        <v>246</v>
      </c>
      <c r="B2781" t="s">
        <v>3151</v>
      </c>
      <c r="C2781" t="s">
        <v>2793</v>
      </c>
      <c r="D2781" t="s">
        <v>2794</v>
      </c>
      <c r="E2781">
        <v>12125770</v>
      </c>
      <c r="F2781">
        <v>44971</v>
      </c>
      <c r="G2781" t="s">
        <v>2795</v>
      </c>
      <c r="H2781">
        <v>44971</v>
      </c>
      <c r="I2781" t="s">
        <v>282</v>
      </c>
      <c r="K2781" t="s">
        <v>1430</v>
      </c>
      <c r="L2781" t="s">
        <v>1409</v>
      </c>
      <c r="N2781" t="s">
        <v>1421</v>
      </c>
      <c r="O2781" t="s">
        <v>1411</v>
      </c>
      <c r="P2781" t="s">
        <v>254</v>
      </c>
      <c r="S2781" t="s">
        <v>1414</v>
      </c>
      <c r="T2781">
        <v>70000</v>
      </c>
    </row>
    <row r="2782" spans="1:23">
      <c r="A2782" t="s">
        <v>246</v>
      </c>
      <c r="B2782" t="s">
        <v>5803</v>
      </c>
      <c r="C2782" t="s">
        <v>1011</v>
      </c>
      <c r="D2782" t="s">
        <v>46</v>
      </c>
      <c r="E2782">
        <v>11950756</v>
      </c>
      <c r="F2782">
        <v>45153</v>
      </c>
      <c r="G2782" t="s">
        <v>6393</v>
      </c>
      <c r="H2782">
        <v>45153</v>
      </c>
      <c r="I2782" t="s">
        <v>253</v>
      </c>
      <c r="K2782" t="s">
        <v>1408</v>
      </c>
      <c r="L2782" t="s">
        <v>1409</v>
      </c>
      <c r="N2782" t="s">
        <v>1410</v>
      </c>
      <c r="O2782" t="s">
        <v>1411</v>
      </c>
      <c r="P2782" t="s">
        <v>252</v>
      </c>
      <c r="Q2782" t="s">
        <v>1429</v>
      </c>
      <c r="R2782" t="s">
        <v>1429</v>
      </c>
      <c r="S2782" t="s">
        <v>1429</v>
      </c>
      <c r="T2782">
        <v>10000</v>
      </c>
      <c r="V2782">
        <v>0</v>
      </c>
      <c r="W2782">
        <v>987.95</v>
      </c>
    </row>
    <row r="2783" spans="1:23">
      <c r="A2783" t="s">
        <v>246</v>
      </c>
      <c r="B2783" t="s">
        <v>4975</v>
      </c>
      <c r="C2783" t="s">
        <v>741</v>
      </c>
      <c r="D2783" t="s">
        <v>46</v>
      </c>
      <c r="E2783">
        <v>12531031</v>
      </c>
      <c r="F2783">
        <v>45071</v>
      </c>
      <c r="G2783" t="s">
        <v>4976</v>
      </c>
      <c r="H2783">
        <v>45071</v>
      </c>
      <c r="I2783" t="s">
        <v>282</v>
      </c>
      <c r="K2783" t="s">
        <v>1408</v>
      </c>
      <c r="L2783" t="s">
        <v>1409</v>
      </c>
      <c r="N2783" t="s">
        <v>1432</v>
      </c>
      <c r="O2783" t="s">
        <v>1411</v>
      </c>
      <c r="P2783" t="s">
        <v>254</v>
      </c>
      <c r="R2783" t="s">
        <v>1414</v>
      </c>
      <c r="S2783" t="s">
        <v>1412</v>
      </c>
      <c r="T2783">
        <v>10000</v>
      </c>
    </row>
    <row r="2784" spans="1:23">
      <c r="A2784" t="s">
        <v>246</v>
      </c>
      <c r="B2784" t="s">
        <v>2325</v>
      </c>
      <c r="C2784" t="s">
        <v>4288</v>
      </c>
      <c r="D2784" t="s">
        <v>1528</v>
      </c>
      <c r="E2784">
        <v>12356940</v>
      </c>
      <c r="F2784">
        <v>45028</v>
      </c>
      <c r="G2784" t="s">
        <v>4543</v>
      </c>
      <c r="H2784">
        <v>45028</v>
      </c>
      <c r="I2784" t="s">
        <v>282</v>
      </c>
      <c r="K2784" t="s">
        <v>1408</v>
      </c>
      <c r="L2784" t="s">
        <v>1409</v>
      </c>
      <c r="N2784" t="s">
        <v>1422</v>
      </c>
      <c r="O2784" t="s">
        <v>1411</v>
      </c>
      <c r="P2784" t="s">
        <v>254</v>
      </c>
      <c r="S2784" t="s">
        <v>1414</v>
      </c>
      <c r="T2784">
        <v>10000</v>
      </c>
    </row>
    <row r="2785" spans="1:23">
      <c r="A2785" t="s">
        <v>246</v>
      </c>
      <c r="B2785" t="s">
        <v>4134</v>
      </c>
      <c r="C2785" t="s">
        <v>4288</v>
      </c>
      <c r="D2785" t="s">
        <v>1528</v>
      </c>
      <c r="E2785">
        <v>12357289</v>
      </c>
      <c r="F2785">
        <v>45028</v>
      </c>
      <c r="G2785" t="s">
        <v>4544</v>
      </c>
      <c r="H2785">
        <v>45029</v>
      </c>
      <c r="I2785" t="s">
        <v>282</v>
      </c>
      <c r="K2785" t="s">
        <v>1408</v>
      </c>
      <c r="L2785" t="s">
        <v>1409</v>
      </c>
      <c r="N2785" t="s">
        <v>1445</v>
      </c>
      <c r="O2785" t="s">
        <v>1411</v>
      </c>
      <c r="P2785" t="s">
        <v>252</v>
      </c>
      <c r="Q2785" t="s">
        <v>1414</v>
      </c>
      <c r="R2785" t="s">
        <v>1414</v>
      </c>
      <c r="S2785" t="s">
        <v>1412</v>
      </c>
      <c r="T2785">
        <v>10000</v>
      </c>
    </row>
    <row r="2786" spans="1:23">
      <c r="A2786" t="s">
        <v>246</v>
      </c>
      <c r="B2786" t="s">
        <v>2152</v>
      </c>
      <c r="C2786" t="s">
        <v>4288</v>
      </c>
      <c r="D2786" t="s">
        <v>1528</v>
      </c>
      <c r="E2786">
        <v>12378793</v>
      </c>
      <c r="F2786">
        <v>45034</v>
      </c>
      <c r="G2786" t="s">
        <v>4545</v>
      </c>
      <c r="H2786">
        <v>45035</v>
      </c>
      <c r="I2786" t="s">
        <v>253</v>
      </c>
      <c r="K2786" t="s">
        <v>1408</v>
      </c>
      <c r="L2786" t="s">
        <v>1409</v>
      </c>
      <c r="N2786" t="s">
        <v>1426</v>
      </c>
      <c r="O2786" t="s">
        <v>1411</v>
      </c>
      <c r="P2786" t="s">
        <v>254</v>
      </c>
      <c r="Q2786" t="s">
        <v>1412</v>
      </c>
      <c r="R2786" t="s">
        <v>1412</v>
      </c>
      <c r="S2786" t="s">
        <v>1412</v>
      </c>
      <c r="T2786">
        <v>20000</v>
      </c>
      <c r="V2786">
        <v>0</v>
      </c>
      <c r="W2786">
        <v>34692</v>
      </c>
    </row>
    <row r="2787" spans="1:23">
      <c r="A2787" t="s">
        <v>246</v>
      </c>
      <c r="B2787" t="s">
        <v>2212</v>
      </c>
      <c r="C2787" t="s">
        <v>4288</v>
      </c>
      <c r="D2787" t="s">
        <v>1528</v>
      </c>
      <c r="E2787">
        <v>12378927</v>
      </c>
      <c r="F2787">
        <v>45034</v>
      </c>
      <c r="G2787" t="s">
        <v>4546</v>
      </c>
      <c r="H2787">
        <v>45034</v>
      </c>
      <c r="I2787" t="s">
        <v>263</v>
      </c>
      <c r="K2787" t="s">
        <v>1408</v>
      </c>
      <c r="L2787" t="s">
        <v>1409</v>
      </c>
      <c r="N2787" t="s">
        <v>1458</v>
      </c>
      <c r="O2787" t="s">
        <v>1411</v>
      </c>
      <c r="P2787" t="s">
        <v>252</v>
      </c>
      <c r="S2787" t="s">
        <v>1414</v>
      </c>
      <c r="T2787">
        <v>10000</v>
      </c>
    </row>
    <row r="2788" spans="1:23">
      <c r="A2788" t="s">
        <v>246</v>
      </c>
      <c r="B2788" t="s">
        <v>2325</v>
      </c>
      <c r="C2788" t="s">
        <v>4288</v>
      </c>
      <c r="D2788" t="s">
        <v>1528</v>
      </c>
      <c r="E2788">
        <v>12379263</v>
      </c>
      <c r="F2788">
        <v>45034</v>
      </c>
      <c r="G2788" t="s">
        <v>4547</v>
      </c>
      <c r="H2788">
        <v>45034</v>
      </c>
      <c r="I2788" t="s">
        <v>263</v>
      </c>
      <c r="K2788" t="s">
        <v>1408</v>
      </c>
      <c r="L2788" t="s">
        <v>1409</v>
      </c>
      <c r="N2788" t="s">
        <v>1447</v>
      </c>
      <c r="O2788" t="s">
        <v>1411</v>
      </c>
      <c r="P2788" t="s">
        <v>254</v>
      </c>
      <c r="S2788" t="s">
        <v>1414</v>
      </c>
      <c r="T2788">
        <v>10000</v>
      </c>
    </row>
    <row r="2789" spans="1:23">
      <c r="A2789" t="s">
        <v>246</v>
      </c>
      <c r="B2789" t="s">
        <v>2212</v>
      </c>
      <c r="C2789" t="s">
        <v>4288</v>
      </c>
      <c r="D2789" t="s">
        <v>1528</v>
      </c>
      <c r="E2789">
        <v>12414478</v>
      </c>
      <c r="F2789">
        <v>45043</v>
      </c>
      <c r="G2789" t="s">
        <v>4548</v>
      </c>
      <c r="H2789">
        <v>45043</v>
      </c>
      <c r="I2789" t="s">
        <v>282</v>
      </c>
      <c r="K2789" t="s">
        <v>1408</v>
      </c>
      <c r="L2789" t="s">
        <v>1409</v>
      </c>
      <c r="N2789" t="s">
        <v>1497</v>
      </c>
      <c r="O2789" t="s">
        <v>1411</v>
      </c>
      <c r="P2789" t="s">
        <v>254</v>
      </c>
      <c r="S2789" t="s">
        <v>1414</v>
      </c>
      <c r="T2789">
        <v>10000</v>
      </c>
    </row>
    <row r="2790" spans="1:23">
      <c r="A2790" t="s">
        <v>246</v>
      </c>
      <c r="B2790" t="s">
        <v>3643</v>
      </c>
      <c r="C2790" t="s">
        <v>57</v>
      </c>
      <c r="D2790" t="s">
        <v>58</v>
      </c>
      <c r="E2790">
        <v>599025</v>
      </c>
      <c r="F2790">
        <v>45040</v>
      </c>
      <c r="G2790" t="s">
        <v>5644</v>
      </c>
      <c r="H2790">
        <v>45078</v>
      </c>
      <c r="I2790" t="s">
        <v>253</v>
      </c>
      <c r="K2790" t="s">
        <v>1408</v>
      </c>
      <c r="L2790" t="s">
        <v>1409</v>
      </c>
      <c r="N2790" t="s">
        <v>1474</v>
      </c>
      <c r="O2790" t="s">
        <v>1411</v>
      </c>
      <c r="P2790" t="s">
        <v>254</v>
      </c>
      <c r="Q2790" t="s">
        <v>1412</v>
      </c>
      <c r="R2790" t="s">
        <v>1412</v>
      </c>
      <c r="S2790" t="s">
        <v>1415</v>
      </c>
      <c r="T2790">
        <v>10000</v>
      </c>
      <c r="V2790">
        <v>1455.48</v>
      </c>
      <c r="W2790">
        <v>6785.91</v>
      </c>
    </row>
    <row r="2791" spans="1:23">
      <c r="A2791" t="s">
        <v>246</v>
      </c>
      <c r="B2791" t="s">
        <v>2359</v>
      </c>
      <c r="C2791" t="s">
        <v>57</v>
      </c>
      <c r="D2791" t="s">
        <v>58</v>
      </c>
      <c r="E2791">
        <v>643631</v>
      </c>
      <c r="F2791">
        <v>44994</v>
      </c>
      <c r="G2791" t="s">
        <v>3557</v>
      </c>
      <c r="H2791">
        <v>44994</v>
      </c>
      <c r="I2791" t="s">
        <v>253</v>
      </c>
      <c r="K2791" t="s">
        <v>1418</v>
      </c>
      <c r="L2791" t="s">
        <v>1409</v>
      </c>
      <c r="N2791" t="s">
        <v>1457</v>
      </c>
      <c r="O2791" t="s">
        <v>1411</v>
      </c>
      <c r="P2791" t="s">
        <v>254</v>
      </c>
      <c r="Q2791" t="s">
        <v>1412</v>
      </c>
      <c r="R2791" t="s">
        <v>1412</v>
      </c>
      <c r="S2791" t="s">
        <v>1412</v>
      </c>
      <c r="T2791">
        <v>30000</v>
      </c>
      <c r="V2791">
        <v>5328.22</v>
      </c>
      <c r="W2791">
        <v>6967</v>
      </c>
    </row>
    <row r="2792" spans="1:23">
      <c r="A2792" t="s">
        <v>246</v>
      </c>
      <c r="B2792" t="s">
        <v>2288</v>
      </c>
      <c r="C2792" t="s">
        <v>57</v>
      </c>
      <c r="D2792" t="s">
        <v>58</v>
      </c>
      <c r="E2792">
        <v>695122</v>
      </c>
      <c r="F2792">
        <v>44977</v>
      </c>
      <c r="G2792" t="s">
        <v>2796</v>
      </c>
      <c r="H2792">
        <v>44981</v>
      </c>
      <c r="I2792" t="s">
        <v>253</v>
      </c>
      <c r="K2792" t="s">
        <v>1408</v>
      </c>
      <c r="L2792" t="s">
        <v>1409</v>
      </c>
      <c r="N2792" t="s">
        <v>1433</v>
      </c>
      <c r="O2792" t="s">
        <v>1411</v>
      </c>
      <c r="P2792" t="s">
        <v>254</v>
      </c>
      <c r="Q2792" t="s">
        <v>1412</v>
      </c>
      <c r="R2792" t="s">
        <v>1412</v>
      </c>
      <c r="S2792" t="s">
        <v>1412</v>
      </c>
      <c r="T2792">
        <v>60000</v>
      </c>
      <c r="V2792">
        <v>3204.77</v>
      </c>
      <c r="W2792">
        <v>14934.29</v>
      </c>
    </row>
    <row r="2793" spans="1:23">
      <c r="A2793" t="s">
        <v>246</v>
      </c>
      <c r="B2793" t="s">
        <v>2359</v>
      </c>
      <c r="C2793" t="s">
        <v>57</v>
      </c>
      <c r="D2793" t="s">
        <v>58</v>
      </c>
      <c r="E2793">
        <v>783361</v>
      </c>
      <c r="F2793">
        <v>45006</v>
      </c>
      <c r="G2793" t="s">
        <v>3157</v>
      </c>
      <c r="H2793">
        <v>45014</v>
      </c>
      <c r="I2793" t="s">
        <v>263</v>
      </c>
      <c r="K2793" t="s">
        <v>1408</v>
      </c>
      <c r="L2793" t="s">
        <v>1409</v>
      </c>
      <c r="N2793" t="s">
        <v>1447</v>
      </c>
      <c r="O2793" t="s">
        <v>1411</v>
      </c>
      <c r="P2793" t="s">
        <v>254</v>
      </c>
      <c r="Q2793" t="s">
        <v>1414</v>
      </c>
      <c r="R2793" t="s">
        <v>1414</v>
      </c>
      <c r="S2793" t="s">
        <v>1412</v>
      </c>
      <c r="T2793">
        <v>10000</v>
      </c>
    </row>
    <row r="2794" spans="1:23">
      <c r="A2794" t="s">
        <v>246</v>
      </c>
      <c r="B2794" t="s">
        <v>2337</v>
      </c>
      <c r="C2794" t="s">
        <v>57</v>
      </c>
      <c r="D2794" t="s">
        <v>58</v>
      </c>
      <c r="E2794">
        <v>832815</v>
      </c>
      <c r="F2794">
        <v>45042</v>
      </c>
      <c r="G2794" t="s">
        <v>4610</v>
      </c>
      <c r="H2794">
        <v>45043</v>
      </c>
      <c r="I2794" t="s">
        <v>263</v>
      </c>
      <c r="K2794" t="s">
        <v>1408</v>
      </c>
      <c r="L2794" t="s">
        <v>1409</v>
      </c>
      <c r="N2794" t="s">
        <v>1421</v>
      </c>
      <c r="O2794" t="s">
        <v>1411</v>
      </c>
      <c r="P2794" t="s">
        <v>254</v>
      </c>
      <c r="Q2794" t="s">
        <v>1414</v>
      </c>
      <c r="R2794" t="s">
        <v>1414</v>
      </c>
      <c r="S2794" t="s">
        <v>1412</v>
      </c>
      <c r="T2794">
        <v>10000</v>
      </c>
    </row>
    <row r="2795" spans="1:23">
      <c r="A2795" t="s">
        <v>246</v>
      </c>
      <c r="B2795" t="s">
        <v>2359</v>
      </c>
      <c r="C2795" t="s">
        <v>57</v>
      </c>
      <c r="D2795" t="s">
        <v>58</v>
      </c>
      <c r="E2795">
        <v>832837</v>
      </c>
      <c r="F2795">
        <v>45050</v>
      </c>
      <c r="G2795" t="s">
        <v>4985</v>
      </c>
      <c r="H2795">
        <v>45050</v>
      </c>
      <c r="I2795" t="s">
        <v>253</v>
      </c>
      <c r="K2795" t="s">
        <v>1418</v>
      </c>
      <c r="L2795" t="s">
        <v>1409</v>
      </c>
      <c r="N2795" t="s">
        <v>1447</v>
      </c>
      <c r="O2795" t="s">
        <v>1411</v>
      </c>
      <c r="P2795" t="s">
        <v>254</v>
      </c>
      <c r="Q2795" t="s">
        <v>1412</v>
      </c>
      <c r="R2795" t="s">
        <v>1412</v>
      </c>
      <c r="S2795" t="s">
        <v>1412</v>
      </c>
      <c r="T2795">
        <v>10000</v>
      </c>
      <c r="V2795">
        <v>3775.15</v>
      </c>
      <c r="W2795">
        <v>8556.9500000000007</v>
      </c>
    </row>
    <row r="2796" spans="1:23">
      <c r="A2796" t="s">
        <v>246</v>
      </c>
      <c r="B2796" t="s">
        <v>2308</v>
      </c>
      <c r="C2796" t="s">
        <v>57</v>
      </c>
      <c r="D2796" t="s">
        <v>58</v>
      </c>
      <c r="E2796">
        <v>893982</v>
      </c>
      <c r="F2796">
        <v>44970</v>
      </c>
      <c r="G2796" t="s">
        <v>2797</v>
      </c>
      <c r="H2796">
        <v>44970</v>
      </c>
      <c r="I2796" t="s">
        <v>263</v>
      </c>
      <c r="K2796" t="s">
        <v>1408</v>
      </c>
      <c r="L2796" t="s">
        <v>1409</v>
      </c>
      <c r="N2796" t="s">
        <v>1446</v>
      </c>
      <c r="O2796" t="s">
        <v>1411</v>
      </c>
      <c r="P2796" t="s">
        <v>254</v>
      </c>
      <c r="T2796">
        <v>20000</v>
      </c>
    </row>
    <row r="2797" spans="1:23">
      <c r="A2797" t="s">
        <v>246</v>
      </c>
      <c r="B2797" t="s">
        <v>5790</v>
      </c>
      <c r="C2797" t="s">
        <v>57</v>
      </c>
      <c r="D2797" t="s">
        <v>58</v>
      </c>
      <c r="E2797">
        <v>1144204</v>
      </c>
      <c r="F2797">
        <v>45159</v>
      </c>
      <c r="G2797" t="s">
        <v>6420</v>
      </c>
      <c r="H2797">
        <v>45163</v>
      </c>
      <c r="I2797" t="s">
        <v>253</v>
      </c>
      <c r="K2797" t="s">
        <v>1418</v>
      </c>
      <c r="L2797" t="s">
        <v>1409</v>
      </c>
      <c r="N2797" t="s">
        <v>1431</v>
      </c>
      <c r="O2797" t="s">
        <v>1411</v>
      </c>
      <c r="P2797" t="s">
        <v>252</v>
      </c>
      <c r="Q2797" t="s">
        <v>1429</v>
      </c>
      <c r="R2797" t="s">
        <v>1429</v>
      </c>
      <c r="S2797" t="s">
        <v>1429</v>
      </c>
      <c r="T2797">
        <v>10000</v>
      </c>
      <c r="V2797">
        <v>0</v>
      </c>
      <c r="W2797">
        <v>278.60000000000002</v>
      </c>
    </row>
    <row r="2798" spans="1:23">
      <c r="A2798" t="s">
        <v>246</v>
      </c>
      <c r="B2798" t="s">
        <v>2359</v>
      </c>
      <c r="C2798" t="s">
        <v>57</v>
      </c>
      <c r="D2798" t="s">
        <v>58</v>
      </c>
      <c r="E2798">
        <v>1341419</v>
      </c>
      <c r="F2798">
        <v>45111</v>
      </c>
      <c r="G2798" t="s">
        <v>5947</v>
      </c>
      <c r="H2798">
        <v>45111</v>
      </c>
      <c r="I2798" t="s">
        <v>282</v>
      </c>
      <c r="K2798" t="s">
        <v>1430</v>
      </c>
      <c r="L2798" t="s">
        <v>1409</v>
      </c>
      <c r="N2798" t="s">
        <v>1425</v>
      </c>
      <c r="O2798" t="s">
        <v>1411</v>
      </c>
      <c r="P2798" t="s">
        <v>254</v>
      </c>
      <c r="Q2798" t="s">
        <v>1414</v>
      </c>
      <c r="R2798" t="s">
        <v>1414</v>
      </c>
      <c r="S2798" t="s">
        <v>1429</v>
      </c>
      <c r="T2798">
        <v>10000</v>
      </c>
    </row>
    <row r="2799" spans="1:23">
      <c r="A2799" t="s">
        <v>246</v>
      </c>
      <c r="B2799" t="s">
        <v>2353</v>
      </c>
      <c r="C2799" t="s">
        <v>57</v>
      </c>
      <c r="D2799" t="s">
        <v>58</v>
      </c>
      <c r="E2799">
        <v>1429039</v>
      </c>
      <c r="F2799">
        <v>45008</v>
      </c>
      <c r="G2799" t="s">
        <v>3558</v>
      </c>
      <c r="H2799">
        <v>45008</v>
      </c>
      <c r="I2799" t="s">
        <v>253</v>
      </c>
      <c r="K2799" t="s">
        <v>1418</v>
      </c>
      <c r="L2799" t="s">
        <v>1438</v>
      </c>
      <c r="N2799" t="s">
        <v>1431</v>
      </c>
      <c r="O2799" t="s">
        <v>1411</v>
      </c>
      <c r="P2799" t="s">
        <v>254</v>
      </c>
      <c r="Q2799" t="s">
        <v>1412</v>
      </c>
      <c r="R2799" t="s">
        <v>1412</v>
      </c>
      <c r="S2799" t="s">
        <v>1412</v>
      </c>
      <c r="T2799">
        <v>30000</v>
      </c>
    </row>
    <row r="2800" spans="1:23">
      <c r="A2800" t="s">
        <v>246</v>
      </c>
      <c r="B2800" t="s">
        <v>2353</v>
      </c>
      <c r="C2800" t="s">
        <v>57</v>
      </c>
      <c r="D2800" t="s">
        <v>58</v>
      </c>
      <c r="E2800">
        <v>1429039</v>
      </c>
      <c r="F2800">
        <v>45008</v>
      </c>
      <c r="G2800" t="s">
        <v>3558</v>
      </c>
      <c r="H2800">
        <v>45008</v>
      </c>
      <c r="I2800" t="s">
        <v>253</v>
      </c>
      <c r="K2800" t="s">
        <v>1418</v>
      </c>
      <c r="L2800" t="s">
        <v>1409</v>
      </c>
      <c r="N2800" t="s">
        <v>1431</v>
      </c>
      <c r="O2800" t="s">
        <v>1411</v>
      </c>
      <c r="P2800" t="s">
        <v>254</v>
      </c>
      <c r="Q2800" t="s">
        <v>1412</v>
      </c>
      <c r="R2800" t="s">
        <v>1412</v>
      </c>
      <c r="S2800" t="s">
        <v>1412</v>
      </c>
      <c r="T2800">
        <v>30000</v>
      </c>
      <c r="V2800">
        <v>22977.37</v>
      </c>
      <c r="W2800">
        <v>30162</v>
      </c>
    </row>
    <row r="2801" spans="1:23">
      <c r="A2801" t="s">
        <v>246</v>
      </c>
      <c r="B2801" t="s">
        <v>2275</v>
      </c>
      <c r="C2801" t="s">
        <v>57</v>
      </c>
      <c r="D2801" t="s">
        <v>58</v>
      </c>
      <c r="E2801">
        <v>1621110</v>
      </c>
      <c r="F2801">
        <v>45006</v>
      </c>
      <c r="G2801" t="s">
        <v>3559</v>
      </c>
      <c r="H2801">
        <v>45006</v>
      </c>
      <c r="I2801" t="s">
        <v>253</v>
      </c>
      <c r="K2801" t="s">
        <v>1418</v>
      </c>
      <c r="L2801" t="s">
        <v>1409</v>
      </c>
      <c r="N2801" t="s">
        <v>1433</v>
      </c>
      <c r="O2801" t="s">
        <v>1411</v>
      </c>
      <c r="P2801" t="s">
        <v>254</v>
      </c>
      <c r="Q2801" t="s">
        <v>1412</v>
      </c>
      <c r="R2801" t="s">
        <v>1412</v>
      </c>
      <c r="S2801" t="s">
        <v>1412</v>
      </c>
      <c r="T2801">
        <v>80000</v>
      </c>
      <c r="V2801">
        <v>39464.33</v>
      </c>
      <c r="W2801">
        <v>125746.29</v>
      </c>
    </row>
    <row r="2802" spans="1:23">
      <c r="A2802" t="s">
        <v>246</v>
      </c>
      <c r="B2802" t="s">
        <v>3617</v>
      </c>
      <c r="C2802" t="s">
        <v>57</v>
      </c>
      <c r="D2802" t="s">
        <v>58</v>
      </c>
      <c r="E2802">
        <v>4087001</v>
      </c>
      <c r="F2802">
        <v>45026</v>
      </c>
      <c r="G2802" t="s">
        <v>4562</v>
      </c>
      <c r="H2802">
        <v>45026</v>
      </c>
      <c r="I2802" t="s">
        <v>253</v>
      </c>
      <c r="K2802" t="s">
        <v>1418</v>
      </c>
      <c r="L2802" t="s">
        <v>1409</v>
      </c>
      <c r="N2802" t="s">
        <v>1421</v>
      </c>
      <c r="O2802" t="s">
        <v>1411</v>
      </c>
      <c r="P2802" t="s">
        <v>254</v>
      </c>
      <c r="Q2802" t="s">
        <v>1412</v>
      </c>
      <c r="R2802" t="s">
        <v>1412</v>
      </c>
      <c r="S2802" t="s">
        <v>1412</v>
      </c>
      <c r="T2802">
        <v>10000</v>
      </c>
      <c r="V2802">
        <v>3403.94</v>
      </c>
      <c r="W2802">
        <v>10167.34</v>
      </c>
    </row>
    <row r="2803" spans="1:23">
      <c r="A2803" t="s">
        <v>246</v>
      </c>
      <c r="B2803" t="s">
        <v>2305</v>
      </c>
      <c r="C2803" t="s">
        <v>57</v>
      </c>
      <c r="D2803" t="s">
        <v>58</v>
      </c>
      <c r="E2803">
        <v>4140704</v>
      </c>
      <c r="F2803">
        <v>45026</v>
      </c>
      <c r="G2803" t="s">
        <v>4563</v>
      </c>
      <c r="H2803">
        <v>45026</v>
      </c>
      <c r="I2803" t="s">
        <v>253</v>
      </c>
      <c r="K2803" t="s">
        <v>1418</v>
      </c>
      <c r="L2803" t="s">
        <v>1409</v>
      </c>
      <c r="N2803" t="s">
        <v>1444</v>
      </c>
      <c r="O2803" t="s">
        <v>1411</v>
      </c>
      <c r="P2803" t="s">
        <v>254</v>
      </c>
      <c r="Q2803" t="s">
        <v>1412</v>
      </c>
      <c r="R2803" t="s">
        <v>1412</v>
      </c>
      <c r="S2803" t="s">
        <v>1412</v>
      </c>
      <c r="T2803">
        <v>35000</v>
      </c>
      <c r="V2803">
        <v>249.33</v>
      </c>
      <c r="W2803">
        <v>748.95</v>
      </c>
    </row>
    <row r="2804" spans="1:23">
      <c r="A2804" t="s">
        <v>246</v>
      </c>
      <c r="B2804" t="s">
        <v>2359</v>
      </c>
      <c r="C2804" t="s">
        <v>57</v>
      </c>
      <c r="D2804" t="s">
        <v>58</v>
      </c>
      <c r="E2804">
        <v>4578893</v>
      </c>
      <c r="F2804">
        <v>45076</v>
      </c>
      <c r="G2804" t="s">
        <v>5051</v>
      </c>
      <c r="H2804">
        <v>45076</v>
      </c>
      <c r="I2804" t="s">
        <v>253</v>
      </c>
      <c r="K2804" t="s">
        <v>1418</v>
      </c>
      <c r="L2804" t="s">
        <v>1409</v>
      </c>
      <c r="N2804" t="s">
        <v>1421</v>
      </c>
      <c r="O2804" t="s">
        <v>1411</v>
      </c>
      <c r="P2804" t="s">
        <v>254</v>
      </c>
      <c r="Q2804" t="s">
        <v>1412</v>
      </c>
      <c r="R2804" t="s">
        <v>1412</v>
      </c>
      <c r="S2804" t="s">
        <v>1429</v>
      </c>
      <c r="T2804">
        <v>10000</v>
      </c>
      <c r="V2804">
        <v>134.69999999999999</v>
      </c>
      <c r="W2804">
        <v>1547</v>
      </c>
    </row>
    <row r="2805" spans="1:23">
      <c r="A2805" t="s">
        <v>246</v>
      </c>
      <c r="B2805" t="s">
        <v>2331</v>
      </c>
      <c r="C2805" t="s">
        <v>57</v>
      </c>
      <c r="D2805" t="s">
        <v>58</v>
      </c>
      <c r="E2805">
        <v>4786441</v>
      </c>
      <c r="F2805">
        <v>44988</v>
      </c>
      <c r="G2805" t="s">
        <v>3560</v>
      </c>
      <c r="H2805">
        <v>44988</v>
      </c>
      <c r="I2805" t="s">
        <v>263</v>
      </c>
      <c r="K2805" t="s">
        <v>1418</v>
      </c>
      <c r="L2805" t="s">
        <v>1409</v>
      </c>
      <c r="N2805" t="s">
        <v>1423</v>
      </c>
      <c r="O2805" t="s">
        <v>1411</v>
      </c>
      <c r="P2805" t="s">
        <v>254</v>
      </c>
      <c r="R2805" t="s">
        <v>1414</v>
      </c>
      <c r="S2805" t="s">
        <v>1412</v>
      </c>
      <c r="T2805">
        <v>80000</v>
      </c>
    </row>
    <row r="2806" spans="1:23">
      <c r="A2806" t="s">
        <v>246</v>
      </c>
      <c r="B2806" t="s">
        <v>2299</v>
      </c>
      <c r="C2806" t="s">
        <v>57</v>
      </c>
      <c r="D2806" t="s">
        <v>58</v>
      </c>
      <c r="E2806">
        <v>5450572</v>
      </c>
      <c r="F2806">
        <v>45012</v>
      </c>
      <c r="G2806" t="s">
        <v>3561</v>
      </c>
      <c r="H2806">
        <v>45014</v>
      </c>
      <c r="I2806" t="s">
        <v>253</v>
      </c>
      <c r="K2806" t="s">
        <v>1418</v>
      </c>
      <c r="L2806" t="s">
        <v>1409</v>
      </c>
      <c r="N2806" t="s">
        <v>1420</v>
      </c>
      <c r="O2806" t="s">
        <v>1411</v>
      </c>
      <c r="P2806" t="s">
        <v>254</v>
      </c>
      <c r="Q2806" t="s">
        <v>1412</v>
      </c>
      <c r="R2806" t="s">
        <v>1412</v>
      </c>
      <c r="S2806" t="s">
        <v>1412</v>
      </c>
      <c r="T2806">
        <v>60000</v>
      </c>
      <c r="V2806">
        <v>1760.39</v>
      </c>
      <c r="W2806">
        <v>7279.45</v>
      </c>
    </row>
    <row r="2807" spans="1:23">
      <c r="A2807" t="s">
        <v>246</v>
      </c>
      <c r="B2807" t="s">
        <v>2353</v>
      </c>
      <c r="C2807" t="s">
        <v>57</v>
      </c>
      <c r="D2807" t="s">
        <v>58</v>
      </c>
      <c r="E2807">
        <v>6978067</v>
      </c>
      <c r="F2807">
        <v>44998</v>
      </c>
      <c r="G2807" t="s">
        <v>3562</v>
      </c>
      <c r="H2807">
        <v>44998</v>
      </c>
      <c r="I2807" t="s">
        <v>282</v>
      </c>
      <c r="K2807" t="s">
        <v>1418</v>
      </c>
      <c r="L2807" t="s">
        <v>1409</v>
      </c>
      <c r="N2807" t="s">
        <v>1467</v>
      </c>
      <c r="O2807" t="s">
        <v>1411</v>
      </c>
      <c r="P2807" t="s">
        <v>254</v>
      </c>
      <c r="R2807" t="s">
        <v>1414</v>
      </c>
      <c r="S2807" t="s">
        <v>1412</v>
      </c>
      <c r="T2807">
        <v>250000</v>
      </c>
    </row>
    <row r="2808" spans="1:23">
      <c r="A2808" t="s">
        <v>246</v>
      </c>
      <c r="B2808" t="s">
        <v>2314</v>
      </c>
      <c r="C2808" t="s">
        <v>57</v>
      </c>
      <c r="D2808" t="s">
        <v>58</v>
      </c>
      <c r="E2808">
        <v>7074104</v>
      </c>
      <c r="F2808">
        <v>45006</v>
      </c>
      <c r="G2808" t="s">
        <v>3563</v>
      </c>
      <c r="H2808">
        <v>45006</v>
      </c>
      <c r="I2808" t="s">
        <v>263</v>
      </c>
      <c r="K2808" t="s">
        <v>1430</v>
      </c>
      <c r="L2808" t="s">
        <v>1409</v>
      </c>
      <c r="N2808" t="s">
        <v>1439</v>
      </c>
      <c r="O2808" t="s">
        <v>1411</v>
      </c>
      <c r="P2808" t="s">
        <v>252</v>
      </c>
      <c r="S2808" t="s">
        <v>1414</v>
      </c>
      <c r="T2808">
        <v>30000</v>
      </c>
    </row>
    <row r="2809" spans="1:23">
      <c r="A2809" t="s">
        <v>246</v>
      </c>
      <c r="B2809" t="s">
        <v>2314</v>
      </c>
      <c r="C2809" t="s">
        <v>57</v>
      </c>
      <c r="D2809" t="s">
        <v>58</v>
      </c>
      <c r="E2809">
        <v>7074104</v>
      </c>
      <c r="F2809">
        <v>45006</v>
      </c>
      <c r="G2809" t="s">
        <v>3563</v>
      </c>
      <c r="H2809">
        <v>45006</v>
      </c>
      <c r="I2809" t="s">
        <v>263</v>
      </c>
      <c r="K2809" t="s">
        <v>1430</v>
      </c>
      <c r="L2809" t="s">
        <v>5297</v>
      </c>
      <c r="N2809" t="s">
        <v>1439</v>
      </c>
      <c r="O2809" t="s">
        <v>1411</v>
      </c>
      <c r="P2809" t="s">
        <v>252</v>
      </c>
      <c r="S2809" t="s">
        <v>1414</v>
      </c>
      <c r="T2809">
        <v>30000</v>
      </c>
    </row>
    <row r="2810" spans="1:23">
      <c r="A2810" t="s">
        <v>246</v>
      </c>
      <c r="B2810" t="s">
        <v>2331</v>
      </c>
      <c r="C2810" t="s">
        <v>57</v>
      </c>
      <c r="D2810" t="s">
        <v>58</v>
      </c>
      <c r="E2810">
        <v>7994542</v>
      </c>
      <c r="F2810">
        <v>45013</v>
      </c>
      <c r="G2810" t="s">
        <v>3565</v>
      </c>
      <c r="H2810">
        <v>45013</v>
      </c>
      <c r="I2810" t="s">
        <v>263</v>
      </c>
      <c r="K2810" t="s">
        <v>1430</v>
      </c>
      <c r="L2810" t="s">
        <v>1409</v>
      </c>
      <c r="N2810" t="s">
        <v>1439</v>
      </c>
      <c r="O2810" t="s">
        <v>1411</v>
      </c>
      <c r="P2810" t="s">
        <v>254</v>
      </c>
      <c r="S2810" t="s">
        <v>1414</v>
      </c>
      <c r="T2810">
        <v>80000</v>
      </c>
    </row>
    <row r="2811" spans="1:23">
      <c r="A2811" t="s">
        <v>246</v>
      </c>
      <c r="B2811" t="s">
        <v>5005</v>
      </c>
      <c r="C2811" t="s">
        <v>57</v>
      </c>
      <c r="D2811" t="s">
        <v>58</v>
      </c>
      <c r="E2811">
        <v>8284416</v>
      </c>
      <c r="F2811">
        <v>45076</v>
      </c>
      <c r="G2811" t="s">
        <v>5049</v>
      </c>
      <c r="H2811">
        <v>45076</v>
      </c>
      <c r="I2811" t="s">
        <v>263</v>
      </c>
      <c r="K2811" t="s">
        <v>1430</v>
      </c>
      <c r="L2811" t="s">
        <v>1409</v>
      </c>
      <c r="N2811" t="s">
        <v>1439</v>
      </c>
      <c r="O2811" t="s">
        <v>1411</v>
      </c>
      <c r="P2811" t="s">
        <v>252</v>
      </c>
      <c r="R2811" t="s">
        <v>1414</v>
      </c>
      <c r="S2811" t="s">
        <v>1412</v>
      </c>
      <c r="T2811">
        <v>10000</v>
      </c>
    </row>
    <row r="2812" spans="1:23">
      <c r="A2812" t="s">
        <v>246</v>
      </c>
      <c r="B2812" t="s">
        <v>3151</v>
      </c>
      <c r="C2812" t="s">
        <v>57</v>
      </c>
      <c r="D2812" t="s">
        <v>58</v>
      </c>
      <c r="E2812">
        <v>8412680</v>
      </c>
      <c r="F2812">
        <v>44968</v>
      </c>
      <c r="G2812" t="s">
        <v>2798</v>
      </c>
      <c r="H2812">
        <v>44970</v>
      </c>
      <c r="I2812" t="s">
        <v>253</v>
      </c>
      <c r="K2812" t="s">
        <v>1418</v>
      </c>
      <c r="L2812" t="s">
        <v>1409</v>
      </c>
      <c r="N2812" t="s">
        <v>1421</v>
      </c>
      <c r="O2812" t="s">
        <v>1411</v>
      </c>
      <c r="P2812" t="s">
        <v>252</v>
      </c>
      <c r="Q2812" t="s">
        <v>1412</v>
      </c>
      <c r="R2812" t="s">
        <v>1412</v>
      </c>
      <c r="S2812" t="s">
        <v>1412</v>
      </c>
      <c r="T2812">
        <v>50000</v>
      </c>
      <c r="V2812">
        <v>1390.98</v>
      </c>
      <c r="W2812">
        <v>5584.69</v>
      </c>
    </row>
    <row r="2813" spans="1:23">
      <c r="A2813" t="s">
        <v>246</v>
      </c>
      <c r="B2813" t="s">
        <v>2337</v>
      </c>
      <c r="C2813" t="s">
        <v>57</v>
      </c>
      <c r="D2813" t="s">
        <v>58</v>
      </c>
      <c r="E2813">
        <v>8854465</v>
      </c>
      <c r="F2813">
        <v>45034</v>
      </c>
      <c r="G2813" t="s">
        <v>4595</v>
      </c>
      <c r="H2813">
        <v>45034</v>
      </c>
      <c r="I2813" t="s">
        <v>282</v>
      </c>
      <c r="K2813" t="s">
        <v>1418</v>
      </c>
      <c r="L2813" t="s">
        <v>1409</v>
      </c>
      <c r="N2813" t="s">
        <v>1431</v>
      </c>
      <c r="O2813" t="s">
        <v>1411</v>
      </c>
      <c r="P2813" t="s">
        <v>254</v>
      </c>
      <c r="R2813" t="s">
        <v>1414</v>
      </c>
      <c r="S2813" t="s">
        <v>1412</v>
      </c>
      <c r="T2813">
        <v>10000</v>
      </c>
    </row>
    <row r="2814" spans="1:23">
      <c r="A2814" t="s">
        <v>246</v>
      </c>
      <c r="B2814" t="s">
        <v>5011</v>
      </c>
      <c r="C2814" t="s">
        <v>57</v>
      </c>
      <c r="D2814" t="s">
        <v>58</v>
      </c>
      <c r="E2814">
        <v>8858992</v>
      </c>
      <c r="F2814">
        <v>45159</v>
      </c>
      <c r="G2814" t="s">
        <v>6422</v>
      </c>
      <c r="H2814">
        <v>45159</v>
      </c>
      <c r="I2814" t="s">
        <v>253</v>
      </c>
      <c r="K2814" t="s">
        <v>1418</v>
      </c>
      <c r="L2814" t="s">
        <v>1409</v>
      </c>
      <c r="N2814" t="s">
        <v>1468</v>
      </c>
      <c r="O2814" t="s">
        <v>1411</v>
      </c>
      <c r="P2814" t="s">
        <v>254</v>
      </c>
      <c r="Q2814" t="s">
        <v>1429</v>
      </c>
      <c r="R2814" t="s">
        <v>1429</v>
      </c>
      <c r="S2814" t="s">
        <v>1429</v>
      </c>
      <c r="T2814">
        <v>20000</v>
      </c>
      <c r="V2814">
        <v>0</v>
      </c>
      <c r="W2814">
        <v>317.64999999999998</v>
      </c>
    </row>
    <row r="2815" spans="1:23">
      <c r="A2815" t="s">
        <v>246</v>
      </c>
      <c r="B2815" t="s">
        <v>6132</v>
      </c>
      <c r="C2815" t="s">
        <v>57</v>
      </c>
      <c r="D2815" t="s">
        <v>58</v>
      </c>
      <c r="E2815">
        <v>9312597</v>
      </c>
      <c r="F2815">
        <v>45154</v>
      </c>
      <c r="G2815" t="s">
        <v>6415</v>
      </c>
      <c r="H2815">
        <v>45155</v>
      </c>
      <c r="I2815" t="s">
        <v>253</v>
      </c>
      <c r="K2815" t="s">
        <v>1430</v>
      </c>
      <c r="L2815" t="s">
        <v>1409</v>
      </c>
      <c r="N2815" t="s">
        <v>1500</v>
      </c>
      <c r="O2815" t="s">
        <v>1411</v>
      </c>
      <c r="P2815" t="s">
        <v>254</v>
      </c>
      <c r="Q2815" t="s">
        <v>1429</v>
      </c>
      <c r="R2815" t="s">
        <v>1429</v>
      </c>
      <c r="S2815" t="s">
        <v>1429</v>
      </c>
      <c r="T2815">
        <v>10000</v>
      </c>
      <c r="V2815">
        <v>0</v>
      </c>
      <c r="W2815">
        <v>1</v>
      </c>
    </row>
    <row r="2816" spans="1:23">
      <c r="A2816" t="s">
        <v>246</v>
      </c>
      <c r="B2816" t="s">
        <v>5380</v>
      </c>
      <c r="C2816" t="s">
        <v>57</v>
      </c>
      <c r="D2816" t="s">
        <v>58</v>
      </c>
      <c r="E2816">
        <v>9819708</v>
      </c>
      <c r="F2816">
        <v>45132</v>
      </c>
      <c r="G2816" t="s">
        <v>5992</v>
      </c>
      <c r="H2816">
        <v>45132</v>
      </c>
      <c r="I2816" t="s">
        <v>253</v>
      </c>
      <c r="K2816" t="s">
        <v>1430</v>
      </c>
      <c r="L2816" t="s">
        <v>1409</v>
      </c>
      <c r="N2816" t="s">
        <v>1422</v>
      </c>
      <c r="O2816" t="s">
        <v>1411</v>
      </c>
      <c r="P2816" t="s">
        <v>254</v>
      </c>
      <c r="Q2816" t="s">
        <v>1412</v>
      </c>
      <c r="R2816" t="s">
        <v>1412</v>
      </c>
      <c r="S2816" t="s">
        <v>1429</v>
      </c>
      <c r="T2816">
        <v>30000</v>
      </c>
      <c r="V2816">
        <v>297.11</v>
      </c>
      <c r="W2816">
        <v>13295.05</v>
      </c>
    </row>
    <row r="2817" spans="1:23">
      <c r="A2817" t="s">
        <v>246</v>
      </c>
      <c r="B2817" t="s">
        <v>5380</v>
      </c>
      <c r="C2817" t="s">
        <v>57</v>
      </c>
      <c r="D2817" t="s">
        <v>58</v>
      </c>
      <c r="E2817">
        <v>9819708</v>
      </c>
      <c r="F2817">
        <v>45132</v>
      </c>
      <c r="G2817" t="s">
        <v>5992</v>
      </c>
      <c r="H2817">
        <v>45132</v>
      </c>
      <c r="I2817" t="s">
        <v>253</v>
      </c>
      <c r="K2817" t="s">
        <v>1430</v>
      </c>
      <c r="L2817" t="s">
        <v>5297</v>
      </c>
      <c r="N2817" t="s">
        <v>1422</v>
      </c>
      <c r="O2817" t="s">
        <v>1411</v>
      </c>
      <c r="P2817" t="s">
        <v>254</v>
      </c>
      <c r="Q2817" t="s">
        <v>1412</v>
      </c>
      <c r="R2817" t="s">
        <v>1412</v>
      </c>
      <c r="S2817" t="s">
        <v>1429</v>
      </c>
      <c r="T2817">
        <v>30000</v>
      </c>
    </row>
    <row r="2818" spans="1:23">
      <c r="A2818" t="s">
        <v>246</v>
      </c>
      <c r="B2818" t="s">
        <v>2337</v>
      </c>
      <c r="C2818" t="s">
        <v>57</v>
      </c>
      <c r="D2818" t="s">
        <v>58</v>
      </c>
      <c r="E2818">
        <v>9863358</v>
      </c>
      <c r="F2818">
        <v>45105</v>
      </c>
      <c r="G2818" t="s">
        <v>5940</v>
      </c>
      <c r="H2818">
        <v>45105</v>
      </c>
      <c r="I2818" t="s">
        <v>263</v>
      </c>
      <c r="K2818" t="s">
        <v>1430</v>
      </c>
      <c r="L2818" t="s">
        <v>1409</v>
      </c>
      <c r="N2818" t="s">
        <v>1431</v>
      </c>
      <c r="O2818" t="s">
        <v>1411</v>
      </c>
      <c r="P2818" t="s">
        <v>254</v>
      </c>
      <c r="Q2818" t="s">
        <v>1414</v>
      </c>
      <c r="R2818" t="s">
        <v>1414</v>
      </c>
      <c r="S2818" t="s">
        <v>1429</v>
      </c>
      <c r="T2818">
        <v>10000</v>
      </c>
    </row>
    <row r="2819" spans="1:23">
      <c r="A2819" t="s">
        <v>246</v>
      </c>
      <c r="B2819" t="s">
        <v>2337</v>
      </c>
      <c r="C2819" t="s">
        <v>57</v>
      </c>
      <c r="D2819" t="s">
        <v>58</v>
      </c>
      <c r="E2819">
        <v>9869725</v>
      </c>
      <c r="F2819">
        <v>45101</v>
      </c>
      <c r="G2819" t="s">
        <v>5487</v>
      </c>
      <c r="H2819">
        <v>45102</v>
      </c>
      <c r="I2819" t="s">
        <v>253</v>
      </c>
      <c r="K2819" t="s">
        <v>1430</v>
      </c>
      <c r="L2819" t="s">
        <v>1409</v>
      </c>
      <c r="N2819" t="s">
        <v>1431</v>
      </c>
      <c r="O2819" t="s">
        <v>1411</v>
      </c>
      <c r="P2819" t="s">
        <v>254</v>
      </c>
      <c r="Q2819" t="s">
        <v>1412</v>
      </c>
      <c r="R2819" t="s">
        <v>1412</v>
      </c>
      <c r="S2819" t="s">
        <v>1429</v>
      </c>
      <c r="T2819">
        <v>10000</v>
      </c>
      <c r="V2819">
        <v>14379.81</v>
      </c>
      <c r="W2819">
        <v>14928.84</v>
      </c>
    </row>
    <row r="2820" spans="1:23">
      <c r="A2820" t="s">
        <v>246</v>
      </c>
      <c r="B2820" t="s">
        <v>2288</v>
      </c>
      <c r="C2820" t="s">
        <v>57</v>
      </c>
      <c r="D2820" t="s">
        <v>58</v>
      </c>
      <c r="E2820">
        <v>10117564</v>
      </c>
      <c r="F2820">
        <v>45062</v>
      </c>
      <c r="G2820" t="s">
        <v>5015</v>
      </c>
      <c r="H2820">
        <v>45062</v>
      </c>
      <c r="I2820" t="s">
        <v>253</v>
      </c>
      <c r="K2820" t="s">
        <v>1418</v>
      </c>
      <c r="L2820" t="s">
        <v>1409</v>
      </c>
      <c r="N2820" t="s">
        <v>1446</v>
      </c>
      <c r="O2820" t="s">
        <v>1411</v>
      </c>
      <c r="P2820" t="s">
        <v>254</v>
      </c>
      <c r="Q2820" t="s">
        <v>1412</v>
      </c>
      <c r="R2820" t="s">
        <v>1412</v>
      </c>
      <c r="S2820" t="s">
        <v>1412</v>
      </c>
      <c r="T2820">
        <v>30000</v>
      </c>
      <c r="V2820">
        <v>9411.7199999999993</v>
      </c>
      <c r="W2820">
        <v>22684.19</v>
      </c>
    </row>
    <row r="2821" spans="1:23">
      <c r="A2821" t="s">
        <v>246</v>
      </c>
      <c r="B2821" t="s">
        <v>2294</v>
      </c>
      <c r="C2821" t="s">
        <v>57</v>
      </c>
      <c r="D2821" t="s">
        <v>58</v>
      </c>
      <c r="E2821">
        <v>10270896</v>
      </c>
      <c r="F2821">
        <v>44986</v>
      </c>
      <c r="G2821" t="s">
        <v>3567</v>
      </c>
      <c r="H2821">
        <v>44986</v>
      </c>
      <c r="I2821" t="s">
        <v>253</v>
      </c>
      <c r="K2821" t="s">
        <v>1430</v>
      </c>
      <c r="L2821" t="s">
        <v>1409</v>
      </c>
      <c r="N2821" t="s">
        <v>1439</v>
      </c>
      <c r="O2821" t="s">
        <v>1411</v>
      </c>
      <c r="P2821" t="s">
        <v>254</v>
      </c>
      <c r="Q2821" t="s">
        <v>1412</v>
      </c>
      <c r="R2821" t="s">
        <v>1412</v>
      </c>
      <c r="S2821" t="s">
        <v>1412</v>
      </c>
      <c r="T2821">
        <v>30000</v>
      </c>
      <c r="V2821">
        <v>2311.8000000000002</v>
      </c>
      <c r="W2821">
        <v>7655.5</v>
      </c>
    </row>
    <row r="2822" spans="1:23">
      <c r="A2822" t="s">
        <v>246</v>
      </c>
      <c r="B2822" t="s">
        <v>2337</v>
      </c>
      <c r="C2822" t="s">
        <v>57</v>
      </c>
      <c r="D2822" t="s">
        <v>58</v>
      </c>
      <c r="E2822">
        <v>10468830</v>
      </c>
      <c r="F2822">
        <v>44987</v>
      </c>
      <c r="G2822" t="s">
        <v>3568</v>
      </c>
      <c r="H2822">
        <v>44987</v>
      </c>
      <c r="I2822" t="s">
        <v>253</v>
      </c>
      <c r="K2822" t="s">
        <v>1418</v>
      </c>
      <c r="L2822" t="s">
        <v>1409</v>
      </c>
      <c r="N2822" t="s">
        <v>1455</v>
      </c>
      <c r="O2822" t="s">
        <v>1411</v>
      </c>
      <c r="P2822" t="s">
        <v>254</v>
      </c>
      <c r="Q2822" t="s">
        <v>1412</v>
      </c>
      <c r="R2822" t="s">
        <v>1412</v>
      </c>
      <c r="S2822" t="s">
        <v>1412</v>
      </c>
      <c r="T2822">
        <v>20000</v>
      </c>
      <c r="V2822">
        <v>2509.61</v>
      </c>
      <c r="W2822">
        <v>5345</v>
      </c>
    </row>
    <row r="2823" spans="1:23">
      <c r="A2823" t="s">
        <v>246</v>
      </c>
      <c r="B2823" t="s">
        <v>2308</v>
      </c>
      <c r="C2823" t="s">
        <v>57</v>
      </c>
      <c r="D2823" t="s">
        <v>58</v>
      </c>
      <c r="E2823">
        <v>10799448</v>
      </c>
      <c r="F2823">
        <v>45021</v>
      </c>
      <c r="G2823" t="s">
        <v>4557</v>
      </c>
      <c r="H2823">
        <v>45021</v>
      </c>
      <c r="I2823" t="s">
        <v>253</v>
      </c>
      <c r="K2823" t="s">
        <v>1430</v>
      </c>
      <c r="L2823" t="s">
        <v>1409</v>
      </c>
      <c r="N2823" t="s">
        <v>1420</v>
      </c>
      <c r="O2823" t="s">
        <v>1411</v>
      </c>
      <c r="P2823" t="s">
        <v>254</v>
      </c>
      <c r="Q2823" t="s">
        <v>1412</v>
      </c>
      <c r="R2823" t="s">
        <v>1412</v>
      </c>
      <c r="S2823" t="s">
        <v>1412</v>
      </c>
      <c r="T2823">
        <v>10000</v>
      </c>
      <c r="V2823">
        <v>3015.56</v>
      </c>
      <c r="W2823">
        <v>12388.8</v>
      </c>
    </row>
    <row r="2824" spans="1:23">
      <c r="A2824" t="s">
        <v>246</v>
      </c>
      <c r="B2824" t="s">
        <v>2343</v>
      </c>
      <c r="C2824" t="s">
        <v>57</v>
      </c>
      <c r="D2824" t="s">
        <v>58</v>
      </c>
      <c r="E2824">
        <v>11286376</v>
      </c>
      <c r="F2824">
        <v>44994</v>
      </c>
      <c r="G2824" t="s">
        <v>3158</v>
      </c>
      <c r="H2824">
        <v>45002</v>
      </c>
      <c r="I2824" t="s">
        <v>263</v>
      </c>
      <c r="K2824" t="s">
        <v>1408</v>
      </c>
      <c r="L2824" t="s">
        <v>1409</v>
      </c>
      <c r="N2824" t="s">
        <v>1426</v>
      </c>
      <c r="O2824" t="s">
        <v>1411</v>
      </c>
      <c r="P2824" t="s">
        <v>254</v>
      </c>
      <c r="Q2824" t="s">
        <v>1414</v>
      </c>
      <c r="R2824" t="s">
        <v>1414</v>
      </c>
      <c r="S2824" t="s">
        <v>1412</v>
      </c>
      <c r="T2824">
        <v>40000</v>
      </c>
    </row>
    <row r="2825" spans="1:23">
      <c r="A2825" t="s">
        <v>246</v>
      </c>
      <c r="B2825" t="s">
        <v>2337</v>
      </c>
      <c r="C2825" t="s">
        <v>57</v>
      </c>
      <c r="D2825" t="s">
        <v>58</v>
      </c>
      <c r="E2825">
        <v>11311907</v>
      </c>
      <c r="F2825">
        <v>44986</v>
      </c>
      <c r="G2825" t="s">
        <v>3569</v>
      </c>
      <c r="H2825">
        <v>44986</v>
      </c>
      <c r="I2825" t="s">
        <v>282</v>
      </c>
      <c r="K2825" t="s">
        <v>1408</v>
      </c>
      <c r="L2825" t="s">
        <v>1409</v>
      </c>
      <c r="N2825" t="s">
        <v>1428</v>
      </c>
      <c r="O2825" t="s">
        <v>1411</v>
      </c>
      <c r="P2825" t="s">
        <v>254</v>
      </c>
      <c r="R2825" t="s">
        <v>1414</v>
      </c>
      <c r="S2825" t="s">
        <v>1412</v>
      </c>
      <c r="T2825">
        <v>20000</v>
      </c>
    </row>
    <row r="2826" spans="1:23">
      <c r="A2826" t="s">
        <v>246</v>
      </c>
      <c r="B2826" t="s">
        <v>5790</v>
      </c>
      <c r="C2826" t="s">
        <v>57</v>
      </c>
      <c r="D2826" t="s">
        <v>58</v>
      </c>
      <c r="E2826">
        <v>11435632</v>
      </c>
      <c r="F2826">
        <v>45120</v>
      </c>
      <c r="G2826" t="s">
        <v>5970</v>
      </c>
      <c r="H2826">
        <v>45120</v>
      </c>
      <c r="I2826" t="s">
        <v>253</v>
      </c>
      <c r="K2826" t="s">
        <v>1430</v>
      </c>
      <c r="L2826" t="s">
        <v>1409</v>
      </c>
      <c r="N2826" t="s">
        <v>1425</v>
      </c>
      <c r="O2826" t="s">
        <v>1411</v>
      </c>
      <c r="P2826" t="s">
        <v>254</v>
      </c>
      <c r="Q2826" t="s">
        <v>1415</v>
      </c>
      <c r="R2826" t="s">
        <v>1415</v>
      </c>
      <c r="S2826" t="s">
        <v>1415</v>
      </c>
      <c r="T2826">
        <v>40000</v>
      </c>
      <c r="V2826">
        <v>5913</v>
      </c>
      <c r="W2826">
        <v>20394.95</v>
      </c>
    </row>
    <row r="2827" spans="1:23">
      <c r="A2827" t="s">
        <v>246</v>
      </c>
      <c r="B2827" t="s">
        <v>5005</v>
      </c>
      <c r="C2827" t="s">
        <v>57</v>
      </c>
      <c r="D2827" t="s">
        <v>58</v>
      </c>
      <c r="E2827">
        <v>11761289</v>
      </c>
      <c r="F2827">
        <v>45112</v>
      </c>
      <c r="G2827" t="s">
        <v>5949</v>
      </c>
      <c r="H2827">
        <v>45112</v>
      </c>
      <c r="I2827" t="s">
        <v>282</v>
      </c>
      <c r="K2827" t="s">
        <v>1408</v>
      </c>
      <c r="L2827" t="s">
        <v>1409</v>
      </c>
      <c r="N2827" t="s">
        <v>1431</v>
      </c>
      <c r="O2827" t="s">
        <v>1411</v>
      </c>
      <c r="P2827" t="s">
        <v>252</v>
      </c>
      <c r="Q2827" t="s">
        <v>1414</v>
      </c>
      <c r="R2827" t="s">
        <v>1414</v>
      </c>
      <c r="S2827" t="s">
        <v>1429</v>
      </c>
      <c r="T2827">
        <v>10000</v>
      </c>
    </row>
    <row r="2828" spans="1:23">
      <c r="A2828" t="s">
        <v>246</v>
      </c>
      <c r="B2828" t="s">
        <v>2337</v>
      </c>
      <c r="C2828" t="s">
        <v>57</v>
      </c>
      <c r="D2828" t="s">
        <v>58</v>
      </c>
      <c r="E2828">
        <v>11798198</v>
      </c>
      <c r="F2828">
        <v>44982</v>
      </c>
      <c r="G2828" t="s">
        <v>2799</v>
      </c>
      <c r="H2828">
        <v>44982</v>
      </c>
      <c r="I2828" t="s">
        <v>253</v>
      </c>
      <c r="K2828" t="s">
        <v>1408</v>
      </c>
      <c r="L2828" t="s">
        <v>1409</v>
      </c>
      <c r="N2828" t="s">
        <v>1431</v>
      </c>
      <c r="O2828" t="s">
        <v>1411</v>
      </c>
      <c r="P2828" t="s">
        <v>252</v>
      </c>
      <c r="Q2828" t="s">
        <v>1412</v>
      </c>
      <c r="R2828" t="s">
        <v>1412</v>
      </c>
      <c r="S2828" t="s">
        <v>1412</v>
      </c>
      <c r="T2828">
        <v>10000</v>
      </c>
      <c r="V2828">
        <v>1335.7</v>
      </c>
      <c r="W2828">
        <v>1881.99</v>
      </c>
    </row>
    <row r="2829" spans="1:23">
      <c r="A2829" t="s">
        <v>246</v>
      </c>
      <c r="B2829" t="s">
        <v>3617</v>
      </c>
      <c r="C2829" t="s">
        <v>57</v>
      </c>
      <c r="D2829" t="s">
        <v>58</v>
      </c>
      <c r="E2829">
        <v>11904473</v>
      </c>
      <c r="F2829">
        <v>45049</v>
      </c>
      <c r="G2829" t="s">
        <v>4981</v>
      </c>
      <c r="H2829">
        <v>45049</v>
      </c>
      <c r="I2829" t="s">
        <v>282</v>
      </c>
      <c r="K2829" t="s">
        <v>1408</v>
      </c>
      <c r="L2829" t="s">
        <v>1409</v>
      </c>
      <c r="N2829" t="s">
        <v>1421</v>
      </c>
      <c r="O2829" t="s">
        <v>1411</v>
      </c>
      <c r="P2829" t="s">
        <v>254</v>
      </c>
      <c r="R2829" t="s">
        <v>1414</v>
      </c>
      <c r="S2829" t="s">
        <v>1412</v>
      </c>
      <c r="T2829">
        <v>35000</v>
      </c>
    </row>
    <row r="2830" spans="1:23">
      <c r="A2830" t="s">
        <v>246</v>
      </c>
      <c r="B2830" t="s">
        <v>2343</v>
      </c>
      <c r="C2830" t="s">
        <v>57</v>
      </c>
      <c r="D2830" t="s">
        <v>58</v>
      </c>
      <c r="E2830">
        <v>11945104</v>
      </c>
      <c r="F2830">
        <v>45105</v>
      </c>
      <c r="G2830" t="s">
        <v>5941</v>
      </c>
      <c r="H2830">
        <v>45105</v>
      </c>
      <c r="I2830" t="s">
        <v>253</v>
      </c>
      <c r="K2830" t="s">
        <v>1408</v>
      </c>
      <c r="L2830" t="s">
        <v>1409</v>
      </c>
      <c r="N2830" t="s">
        <v>1441</v>
      </c>
      <c r="O2830" t="s">
        <v>1411</v>
      </c>
      <c r="P2830" t="s">
        <v>252</v>
      </c>
      <c r="Q2830" t="s">
        <v>1412</v>
      </c>
      <c r="R2830" t="s">
        <v>1412</v>
      </c>
      <c r="S2830" t="s">
        <v>1415</v>
      </c>
      <c r="T2830">
        <v>10000</v>
      </c>
      <c r="V2830">
        <v>2471.69</v>
      </c>
      <c r="W2830">
        <v>4856.46</v>
      </c>
    </row>
    <row r="2831" spans="1:23">
      <c r="A2831" t="s">
        <v>246</v>
      </c>
      <c r="B2831" t="s">
        <v>2305</v>
      </c>
      <c r="C2831" t="s">
        <v>57</v>
      </c>
      <c r="D2831" t="s">
        <v>58</v>
      </c>
      <c r="E2831">
        <v>12015126</v>
      </c>
      <c r="F2831">
        <v>44999</v>
      </c>
      <c r="G2831" t="s">
        <v>3570</v>
      </c>
      <c r="H2831">
        <v>44999</v>
      </c>
      <c r="I2831" t="s">
        <v>263</v>
      </c>
      <c r="K2831" t="s">
        <v>1408</v>
      </c>
      <c r="L2831" t="s">
        <v>1409</v>
      </c>
      <c r="N2831" t="s">
        <v>1425</v>
      </c>
      <c r="O2831" t="s">
        <v>1411</v>
      </c>
      <c r="P2831" t="s">
        <v>254</v>
      </c>
      <c r="R2831" t="s">
        <v>1414</v>
      </c>
      <c r="S2831" t="s">
        <v>1412</v>
      </c>
      <c r="T2831">
        <v>180000</v>
      </c>
    </row>
    <row r="2832" spans="1:23">
      <c r="A2832" t="s">
        <v>246</v>
      </c>
      <c r="B2832" t="s">
        <v>2288</v>
      </c>
      <c r="C2832" t="s">
        <v>57</v>
      </c>
      <c r="D2832" t="s">
        <v>58</v>
      </c>
      <c r="E2832">
        <v>12100934</v>
      </c>
      <c r="F2832">
        <v>44974</v>
      </c>
      <c r="G2832" t="s">
        <v>2800</v>
      </c>
      <c r="H2832">
        <v>44979</v>
      </c>
      <c r="I2832" t="s">
        <v>253</v>
      </c>
      <c r="K2832" t="s">
        <v>1408</v>
      </c>
      <c r="L2832" t="s">
        <v>1409</v>
      </c>
      <c r="N2832" t="s">
        <v>1433</v>
      </c>
      <c r="O2832" t="s">
        <v>1411</v>
      </c>
      <c r="P2832" t="s">
        <v>254</v>
      </c>
      <c r="Q2832" t="s">
        <v>1412</v>
      </c>
      <c r="R2832" t="s">
        <v>1412</v>
      </c>
      <c r="S2832" t="s">
        <v>1412</v>
      </c>
      <c r="T2832">
        <v>30000</v>
      </c>
      <c r="V2832">
        <v>0</v>
      </c>
      <c r="W2832">
        <v>19470.86</v>
      </c>
    </row>
    <row r="2833" spans="1:23">
      <c r="A2833" t="s">
        <v>246</v>
      </c>
      <c r="B2833" t="s">
        <v>2299</v>
      </c>
      <c r="C2833" t="s">
        <v>57</v>
      </c>
      <c r="D2833" t="s">
        <v>58</v>
      </c>
      <c r="E2833">
        <v>12101169</v>
      </c>
      <c r="F2833">
        <v>44972</v>
      </c>
      <c r="G2833" t="s">
        <v>2801</v>
      </c>
      <c r="H2833">
        <v>44974</v>
      </c>
      <c r="I2833" t="s">
        <v>282</v>
      </c>
      <c r="K2833" t="s">
        <v>1408</v>
      </c>
      <c r="L2833" t="s">
        <v>1409</v>
      </c>
      <c r="N2833" t="s">
        <v>1518</v>
      </c>
      <c r="O2833" t="s">
        <v>1411</v>
      </c>
      <c r="P2833" t="s">
        <v>254</v>
      </c>
      <c r="S2833" t="s">
        <v>1414</v>
      </c>
      <c r="T2833">
        <v>10000</v>
      </c>
    </row>
    <row r="2834" spans="1:23">
      <c r="A2834" t="s">
        <v>246</v>
      </c>
      <c r="B2834" t="s">
        <v>2337</v>
      </c>
      <c r="C2834" t="s">
        <v>57</v>
      </c>
      <c r="D2834" t="s">
        <v>58</v>
      </c>
      <c r="E2834">
        <v>12102298</v>
      </c>
      <c r="F2834">
        <v>45001</v>
      </c>
      <c r="G2834" t="s">
        <v>3571</v>
      </c>
      <c r="H2834">
        <v>45005</v>
      </c>
      <c r="I2834" t="s">
        <v>253</v>
      </c>
      <c r="K2834" t="s">
        <v>1408</v>
      </c>
      <c r="L2834" t="s">
        <v>1409</v>
      </c>
      <c r="N2834" t="s">
        <v>1494</v>
      </c>
      <c r="O2834" t="s">
        <v>1411</v>
      </c>
      <c r="P2834" t="s">
        <v>252</v>
      </c>
      <c r="Q2834" t="s">
        <v>1412</v>
      </c>
      <c r="R2834" t="s">
        <v>1412</v>
      </c>
      <c r="S2834" t="s">
        <v>1412</v>
      </c>
      <c r="T2834">
        <v>10000</v>
      </c>
      <c r="V2834">
        <v>2580.39</v>
      </c>
      <c r="W2834">
        <v>8091</v>
      </c>
    </row>
    <row r="2835" spans="1:23">
      <c r="A2835" t="s">
        <v>246</v>
      </c>
      <c r="B2835" t="s">
        <v>2291</v>
      </c>
      <c r="C2835" t="s">
        <v>57</v>
      </c>
      <c r="D2835" t="s">
        <v>58</v>
      </c>
      <c r="E2835">
        <v>12107025</v>
      </c>
      <c r="F2835">
        <v>44970</v>
      </c>
      <c r="G2835" t="s">
        <v>2802</v>
      </c>
      <c r="H2835">
        <v>44972</v>
      </c>
      <c r="I2835" t="s">
        <v>253</v>
      </c>
      <c r="K2835" t="s">
        <v>1408</v>
      </c>
      <c r="L2835" t="s">
        <v>1409</v>
      </c>
      <c r="N2835" t="s">
        <v>1454</v>
      </c>
      <c r="O2835" t="s">
        <v>1411</v>
      </c>
      <c r="P2835" t="s">
        <v>254</v>
      </c>
      <c r="Q2835" t="s">
        <v>1412</v>
      </c>
      <c r="R2835" t="s">
        <v>1412</v>
      </c>
      <c r="S2835" t="s">
        <v>1412</v>
      </c>
      <c r="T2835">
        <v>10000</v>
      </c>
      <c r="V2835">
        <v>2606</v>
      </c>
      <c r="W2835">
        <v>6501.98</v>
      </c>
    </row>
    <row r="2836" spans="1:23">
      <c r="A2836" t="s">
        <v>246</v>
      </c>
      <c r="B2836" t="s">
        <v>2294</v>
      </c>
      <c r="C2836" t="s">
        <v>57</v>
      </c>
      <c r="D2836" t="s">
        <v>58</v>
      </c>
      <c r="E2836">
        <v>12110358</v>
      </c>
      <c r="F2836">
        <v>44966</v>
      </c>
      <c r="G2836" t="s">
        <v>2803</v>
      </c>
      <c r="H2836">
        <v>44966</v>
      </c>
      <c r="I2836" t="s">
        <v>253</v>
      </c>
      <c r="K2836" t="s">
        <v>1408</v>
      </c>
      <c r="L2836" t="s">
        <v>1438</v>
      </c>
      <c r="N2836" t="s">
        <v>1410</v>
      </c>
      <c r="O2836" t="s">
        <v>1411</v>
      </c>
      <c r="P2836" t="s">
        <v>252</v>
      </c>
      <c r="Q2836" t="s">
        <v>1412</v>
      </c>
      <c r="R2836" t="s">
        <v>1412</v>
      </c>
      <c r="S2836" t="s">
        <v>1412</v>
      </c>
      <c r="T2836">
        <v>10000</v>
      </c>
    </row>
    <row r="2837" spans="1:23">
      <c r="A2837" t="s">
        <v>246</v>
      </c>
      <c r="B2837" t="s">
        <v>2294</v>
      </c>
      <c r="C2837" t="s">
        <v>57</v>
      </c>
      <c r="D2837" t="s">
        <v>58</v>
      </c>
      <c r="E2837">
        <v>12110358</v>
      </c>
      <c r="F2837">
        <v>44966</v>
      </c>
      <c r="G2837" t="s">
        <v>2803</v>
      </c>
      <c r="H2837">
        <v>44966</v>
      </c>
      <c r="I2837" t="s">
        <v>253</v>
      </c>
      <c r="K2837" t="s">
        <v>1408</v>
      </c>
      <c r="L2837" t="s">
        <v>1409</v>
      </c>
      <c r="N2837" t="s">
        <v>1410</v>
      </c>
      <c r="O2837" t="s">
        <v>1411</v>
      </c>
      <c r="P2837" t="s">
        <v>252</v>
      </c>
      <c r="Q2837" t="s">
        <v>1412</v>
      </c>
      <c r="R2837" t="s">
        <v>1412</v>
      </c>
      <c r="S2837" t="s">
        <v>1412</v>
      </c>
      <c r="T2837">
        <v>10000</v>
      </c>
      <c r="V2837">
        <v>4029.15</v>
      </c>
      <c r="W2837">
        <v>4181.55</v>
      </c>
    </row>
    <row r="2838" spans="1:23">
      <c r="A2838" t="s">
        <v>246</v>
      </c>
      <c r="B2838" t="s">
        <v>2308</v>
      </c>
      <c r="C2838" t="s">
        <v>57</v>
      </c>
      <c r="D2838" t="s">
        <v>58</v>
      </c>
      <c r="E2838">
        <v>12110581</v>
      </c>
      <c r="F2838">
        <v>44987</v>
      </c>
      <c r="G2838" t="s">
        <v>3572</v>
      </c>
      <c r="H2838">
        <v>44987</v>
      </c>
      <c r="I2838" t="s">
        <v>263</v>
      </c>
      <c r="K2838" t="s">
        <v>1408</v>
      </c>
      <c r="L2838" t="s">
        <v>1409</v>
      </c>
      <c r="N2838" t="s">
        <v>1426</v>
      </c>
      <c r="O2838" t="s">
        <v>1411</v>
      </c>
      <c r="P2838" t="s">
        <v>254</v>
      </c>
      <c r="S2838" t="s">
        <v>1414</v>
      </c>
      <c r="T2838">
        <v>30000</v>
      </c>
    </row>
    <row r="2839" spans="1:23">
      <c r="A2839" t="s">
        <v>246</v>
      </c>
      <c r="B2839" t="s">
        <v>5011</v>
      </c>
      <c r="C2839" t="s">
        <v>57</v>
      </c>
      <c r="D2839" t="s">
        <v>58</v>
      </c>
      <c r="E2839">
        <v>12111447</v>
      </c>
      <c r="F2839">
        <v>45083</v>
      </c>
      <c r="G2839" t="s">
        <v>5423</v>
      </c>
      <c r="H2839">
        <v>45092</v>
      </c>
      <c r="I2839" t="s">
        <v>263</v>
      </c>
      <c r="K2839" t="s">
        <v>1408</v>
      </c>
      <c r="L2839" t="s">
        <v>1409</v>
      </c>
      <c r="N2839" t="s">
        <v>1463</v>
      </c>
      <c r="O2839" t="s">
        <v>1411</v>
      </c>
      <c r="P2839" t="s">
        <v>252</v>
      </c>
      <c r="Q2839" t="s">
        <v>1414</v>
      </c>
      <c r="R2839" t="s">
        <v>1414</v>
      </c>
      <c r="S2839" t="s">
        <v>1415</v>
      </c>
      <c r="T2839">
        <v>10000</v>
      </c>
    </row>
    <row r="2840" spans="1:23">
      <c r="A2840" t="s">
        <v>246</v>
      </c>
      <c r="B2840" t="s">
        <v>2288</v>
      </c>
      <c r="C2840" t="s">
        <v>57</v>
      </c>
      <c r="D2840" t="s">
        <v>58</v>
      </c>
      <c r="E2840">
        <v>12119582</v>
      </c>
      <c r="F2840">
        <v>44970</v>
      </c>
      <c r="G2840" t="s">
        <v>2804</v>
      </c>
      <c r="H2840">
        <v>44970</v>
      </c>
      <c r="I2840" t="s">
        <v>253</v>
      </c>
      <c r="K2840" t="s">
        <v>1418</v>
      </c>
      <c r="L2840" t="s">
        <v>1409</v>
      </c>
      <c r="N2840" t="s">
        <v>1428</v>
      </c>
      <c r="O2840" t="s">
        <v>1411</v>
      </c>
      <c r="P2840" t="s">
        <v>254</v>
      </c>
      <c r="Q2840" t="s">
        <v>1412</v>
      </c>
      <c r="R2840" t="s">
        <v>1412</v>
      </c>
      <c r="S2840" t="s">
        <v>1412</v>
      </c>
      <c r="T2840">
        <v>60000</v>
      </c>
      <c r="V2840">
        <v>16437.11</v>
      </c>
      <c r="W2840">
        <v>36889.199999999997</v>
      </c>
    </row>
    <row r="2841" spans="1:23">
      <c r="A2841" t="s">
        <v>246</v>
      </c>
      <c r="B2841" t="s">
        <v>3573</v>
      </c>
      <c r="C2841" t="s">
        <v>57</v>
      </c>
      <c r="D2841" t="s">
        <v>58</v>
      </c>
      <c r="E2841">
        <v>12120594</v>
      </c>
      <c r="F2841">
        <v>44970</v>
      </c>
      <c r="G2841" t="s">
        <v>2805</v>
      </c>
      <c r="H2841">
        <v>44971</v>
      </c>
      <c r="I2841" t="s">
        <v>253</v>
      </c>
      <c r="K2841" t="s">
        <v>1408</v>
      </c>
      <c r="L2841" t="s">
        <v>1438</v>
      </c>
      <c r="N2841" t="s">
        <v>1421</v>
      </c>
      <c r="O2841" t="s">
        <v>1411</v>
      </c>
      <c r="P2841" t="s">
        <v>252</v>
      </c>
      <c r="Q2841" t="s">
        <v>1412</v>
      </c>
      <c r="R2841" t="s">
        <v>1412</v>
      </c>
      <c r="S2841" t="s">
        <v>1412</v>
      </c>
      <c r="T2841">
        <v>10000</v>
      </c>
    </row>
    <row r="2842" spans="1:23">
      <c r="A2842" t="s">
        <v>246</v>
      </c>
      <c r="B2842" t="s">
        <v>3573</v>
      </c>
      <c r="C2842" t="s">
        <v>57</v>
      </c>
      <c r="D2842" t="s">
        <v>58</v>
      </c>
      <c r="E2842">
        <v>12120594</v>
      </c>
      <c r="F2842">
        <v>44970</v>
      </c>
      <c r="G2842" t="s">
        <v>2805</v>
      </c>
      <c r="H2842">
        <v>44971</v>
      </c>
      <c r="I2842" t="s">
        <v>253</v>
      </c>
      <c r="K2842" t="s">
        <v>1408</v>
      </c>
      <c r="L2842" t="s">
        <v>1409</v>
      </c>
      <c r="N2842" t="s">
        <v>1421</v>
      </c>
      <c r="O2842" t="s">
        <v>1411</v>
      </c>
      <c r="P2842" t="s">
        <v>252</v>
      </c>
      <c r="Q2842" t="s">
        <v>1412</v>
      </c>
      <c r="R2842" t="s">
        <v>1412</v>
      </c>
      <c r="S2842" t="s">
        <v>1412</v>
      </c>
      <c r="T2842">
        <v>10000</v>
      </c>
      <c r="V2842">
        <v>934.32</v>
      </c>
      <c r="W2842">
        <v>1050</v>
      </c>
    </row>
    <row r="2843" spans="1:23">
      <c r="A2843" t="s">
        <v>246</v>
      </c>
      <c r="B2843" t="s">
        <v>2305</v>
      </c>
      <c r="C2843" t="s">
        <v>57</v>
      </c>
      <c r="D2843" t="s">
        <v>58</v>
      </c>
      <c r="E2843">
        <v>12121538</v>
      </c>
      <c r="F2843">
        <v>44972</v>
      </c>
      <c r="G2843" t="s">
        <v>2806</v>
      </c>
      <c r="H2843">
        <v>44972</v>
      </c>
      <c r="I2843" t="s">
        <v>253</v>
      </c>
      <c r="K2843" t="s">
        <v>1418</v>
      </c>
      <c r="L2843" t="s">
        <v>1409</v>
      </c>
      <c r="N2843" t="s">
        <v>1420</v>
      </c>
      <c r="O2843" t="s">
        <v>1411</v>
      </c>
      <c r="P2843" t="s">
        <v>254</v>
      </c>
      <c r="Q2843" t="s">
        <v>1412</v>
      </c>
      <c r="R2843" t="s">
        <v>1412</v>
      </c>
      <c r="S2843" t="s">
        <v>1412</v>
      </c>
      <c r="T2843">
        <v>60000</v>
      </c>
      <c r="V2843">
        <v>15898.22</v>
      </c>
      <c r="W2843">
        <v>57066.63</v>
      </c>
    </row>
    <row r="2844" spans="1:23">
      <c r="A2844" t="s">
        <v>246</v>
      </c>
      <c r="B2844" t="s">
        <v>2305</v>
      </c>
      <c r="C2844" t="s">
        <v>57</v>
      </c>
      <c r="D2844" t="s">
        <v>58</v>
      </c>
      <c r="E2844">
        <v>12122275</v>
      </c>
      <c r="F2844">
        <v>44992</v>
      </c>
      <c r="G2844" t="s">
        <v>3574</v>
      </c>
      <c r="H2844">
        <v>44992</v>
      </c>
      <c r="I2844" t="s">
        <v>253</v>
      </c>
      <c r="K2844" t="s">
        <v>1408</v>
      </c>
      <c r="L2844" t="s">
        <v>1409</v>
      </c>
      <c r="N2844" t="s">
        <v>1433</v>
      </c>
      <c r="O2844" t="s">
        <v>1411</v>
      </c>
      <c r="P2844" t="s">
        <v>254</v>
      </c>
      <c r="Q2844" t="s">
        <v>1412</v>
      </c>
      <c r="R2844" t="s">
        <v>1412</v>
      </c>
      <c r="S2844" t="s">
        <v>1412</v>
      </c>
      <c r="T2844">
        <v>50000</v>
      </c>
      <c r="V2844">
        <v>25642.59</v>
      </c>
      <c r="W2844">
        <v>53271.47</v>
      </c>
    </row>
    <row r="2845" spans="1:23">
      <c r="A2845" t="s">
        <v>246</v>
      </c>
      <c r="B2845" t="s">
        <v>2299</v>
      </c>
      <c r="C2845" t="s">
        <v>57</v>
      </c>
      <c r="D2845" t="s">
        <v>58</v>
      </c>
      <c r="E2845">
        <v>12122431</v>
      </c>
      <c r="F2845">
        <v>44979</v>
      </c>
      <c r="G2845" t="s">
        <v>3575</v>
      </c>
      <c r="H2845">
        <v>44986</v>
      </c>
      <c r="I2845" t="s">
        <v>282</v>
      </c>
      <c r="K2845" t="s">
        <v>1430</v>
      </c>
      <c r="L2845" t="s">
        <v>1409</v>
      </c>
      <c r="N2845" t="s">
        <v>1420</v>
      </c>
      <c r="O2845" t="s">
        <v>1411</v>
      </c>
      <c r="P2845" t="s">
        <v>254</v>
      </c>
      <c r="R2845" t="s">
        <v>1414</v>
      </c>
      <c r="S2845" t="s">
        <v>1412</v>
      </c>
      <c r="T2845">
        <v>15000</v>
      </c>
    </row>
    <row r="2846" spans="1:23">
      <c r="A2846" t="s">
        <v>246</v>
      </c>
      <c r="B2846" t="s">
        <v>3455</v>
      </c>
      <c r="C2846" t="s">
        <v>57</v>
      </c>
      <c r="D2846" t="s">
        <v>58</v>
      </c>
      <c r="E2846">
        <v>12128301</v>
      </c>
      <c r="F2846">
        <v>44972</v>
      </c>
      <c r="G2846" t="s">
        <v>2807</v>
      </c>
      <c r="H2846">
        <v>44972</v>
      </c>
      <c r="I2846" t="s">
        <v>253</v>
      </c>
      <c r="K2846" t="s">
        <v>1430</v>
      </c>
      <c r="L2846" t="s">
        <v>1438</v>
      </c>
      <c r="N2846" t="s">
        <v>1431</v>
      </c>
      <c r="O2846" t="s">
        <v>1411</v>
      </c>
      <c r="P2846" t="s">
        <v>254</v>
      </c>
      <c r="Q2846" t="s">
        <v>1412</v>
      </c>
      <c r="R2846" t="s">
        <v>1412</v>
      </c>
      <c r="S2846" t="s">
        <v>1412</v>
      </c>
      <c r="T2846">
        <v>10000</v>
      </c>
      <c r="V2846">
        <v>7671.04</v>
      </c>
      <c r="W2846">
        <v>1400</v>
      </c>
    </row>
    <row r="2847" spans="1:23">
      <c r="A2847" t="s">
        <v>246</v>
      </c>
      <c r="B2847" t="s">
        <v>3455</v>
      </c>
      <c r="C2847" t="s">
        <v>57</v>
      </c>
      <c r="D2847" t="s">
        <v>58</v>
      </c>
      <c r="E2847">
        <v>12128301</v>
      </c>
      <c r="F2847">
        <v>44972</v>
      </c>
      <c r="G2847" t="s">
        <v>2807</v>
      </c>
      <c r="H2847">
        <v>44972</v>
      </c>
      <c r="I2847" t="s">
        <v>253</v>
      </c>
      <c r="K2847" t="s">
        <v>1430</v>
      </c>
      <c r="L2847" t="s">
        <v>1409</v>
      </c>
      <c r="N2847" t="s">
        <v>1431</v>
      </c>
      <c r="O2847" t="s">
        <v>1411</v>
      </c>
      <c r="P2847" t="s">
        <v>254</v>
      </c>
      <c r="Q2847" t="s">
        <v>1412</v>
      </c>
      <c r="R2847" t="s">
        <v>1412</v>
      </c>
      <c r="S2847" t="s">
        <v>1412</v>
      </c>
      <c r="T2847">
        <v>10000</v>
      </c>
      <c r="V2847">
        <v>7671.04</v>
      </c>
      <c r="W2847">
        <v>9477.9</v>
      </c>
    </row>
    <row r="2848" spans="1:23">
      <c r="A2848" t="s">
        <v>246</v>
      </c>
      <c r="B2848" t="s">
        <v>2294</v>
      </c>
      <c r="C2848" t="s">
        <v>57</v>
      </c>
      <c r="D2848" t="s">
        <v>58</v>
      </c>
      <c r="E2848">
        <v>12128647</v>
      </c>
      <c r="F2848">
        <v>44972</v>
      </c>
      <c r="G2848" t="s">
        <v>2808</v>
      </c>
      <c r="H2848">
        <v>44972</v>
      </c>
      <c r="I2848" t="s">
        <v>282</v>
      </c>
      <c r="K2848" t="s">
        <v>1408</v>
      </c>
      <c r="L2848" t="s">
        <v>1409</v>
      </c>
      <c r="N2848" t="s">
        <v>1439</v>
      </c>
      <c r="O2848" t="s">
        <v>1411</v>
      </c>
      <c r="P2848" t="s">
        <v>254</v>
      </c>
      <c r="S2848" t="s">
        <v>1414</v>
      </c>
      <c r="T2848">
        <v>20000</v>
      </c>
    </row>
    <row r="2849" spans="1:23">
      <c r="A2849" t="s">
        <v>246</v>
      </c>
      <c r="B2849" t="s">
        <v>2299</v>
      </c>
      <c r="C2849" t="s">
        <v>57</v>
      </c>
      <c r="D2849" t="s">
        <v>58</v>
      </c>
      <c r="E2849">
        <v>12129313</v>
      </c>
      <c r="F2849">
        <v>44997</v>
      </c>
      <c r="G2849" t="s">
        <v>3576</v>
      </c>
      <c r="H2849">
        <v>44997</v>
      </c>
      <c r="I2849" t="s">
        <v>253</v>
      </c>
      <c r="K2849" t="s">
        <v>1408</v>
      </c>
      <c r="L2849" t="s">
        <v>1409</v>
      </c>
      <c r="N2849" t="s">
        <v>1420</v>
      </c>
      <c r="O2849" t="s">
        <v>1411</v>
      </c>
      <c r="P2849" t="s">
        <v>252</v>
      </c>
      <c r="Q2849" t="s">
        <v>1412</v>
      </c>
      <c r="R2849" t="s">
        <v>1412</v>
      </c>
      <c r="S2849" t="s">
        <v>1412</v>
      </c>
      <c r="T2849">
        <v>60000</v>
      </c>
      <c r="V2849">
        <v>6802.24</v>
      </c>
      <c r="W2849">
        <v>25196.62</v>
      </c>
    </row>
    <row r="2850" spans="1:23">
      <c r="A2850" t="s">
        <v>246</v>
      </c>
      <c r="B2850" t="s">
        <v>2275</v>
      </c>
      <c r="C2850" t="s">
        <v>57</v>
      </c>
      <c r="D2850" t="s">
        <v>58</v>
      </c>
      <c r="E2850">
        <v>12129462</v>
      </c>
      <c r="F2850">
        <v>44972</v>
      </c>
      <c r="G2850" t="s">
        <v>2809</v>
      </c>
      <c r="H2850">
        <v>44972</v>
      </c>
      <c r="I2850" t="s">
        <v>253</v>
      </c>
      <c r="K2850" t="s">
        <v>1418</v>
      </c>
      <c r="L2850" t="s">
        <v>1409</v>
      </c>
      <c r="N2850" t="s">
        <v>1421</v>
      </c>
      <c r="O2850" t="s">
        <v>1411</v>
      </c>
      <c r="P2850" t="s">
        <v>254</v>
      </c>
      <c r="Q2850" t="s">
        <v>1412</v>
      </c>
      <c r="R2850" t="s">
        <v>1412</v>
      </c>
      <c r="S2850" t="s">
        <v>1412</v>
      </c>
      <c r="T2850">
        <v>60000</v>
      </c>
      <c r="V2850">
        <v>1922.44</v>
      </c>
      <c r="W2850">
        <v>3462</v>
      </c>
    </row>
    <row r="2851" spans="1:23">
      <c r="A2851" t="s">
        <v>246</v>
      </c>
      <c r="B2851" t="s">
        <v>2288</v>
      </c>
      <c r="C2851" t="s">
        <v>57</v>
      </c>
      <c r="D2851" t="s">
        <v>58</v>
      </c>
      <c r="E2851">
        <v>12136870</v>
      </c>
      <c r="F2851">
        <v>44973</v>
      </c>
      <c r="G2851" t="s">
        <v>2811</v>
      </c>
      <c r="H2851">
        <v>44973</v>
      </c>
      <c r="I2851" t="s">
        <v>263</v>
      </c>
      <c r="K2851" t="s">
        <v>1408</v>
      </c>
      <c r="L2851" t="s">
        <v>1409</v>
      </c>
      <c r="N2851" t="s">
        <v>3144</v>
      </c>
      <c r="O2851" t="s">
        <v>1411</v>
      </c>
      <c r="P2851" t="s">
        <v>252</v>
      </c>
      <c r="S2851" t="s">
        <v>1414</v>
      </c>
      <c r="T2851">
        <v>10000</v>
      </c>
    </row>
    <row r="2852" spans="1:23">
      <c r="A2852" t="s">
        <v>246</v>
      </c>
      <c r="B2852" t="s">
        <v>2299</v>
      </c>
      <c r="C2852" t="s">
        <v>57</v>
      </c>
      <c r="D2852" t="s">
        <v>58</v>
      </c>
      <c r="E2852">
        <v>12145975</v>
      </c>
      <c r="F2852">
        <v>44975</v>
      </c>
      <c r="G2852" t="s">
        <v>2812</v>
      </c>
      <c r="H2852">
        <v>44975</v>
      </c>
      <c r="I2852" t="s">
        <v>282</v>
      </c>
      <c r="K2852" t="s">
        <v>1408</v>
      </c>
      <c r="L2852" t="s">
        <v>1409</v>
      </c>
      <c r="N2852" t="s">
        <v>1437</v>
      </c>
      <c r="O2852" t="s">
        <v>1411</v>
      </c>
      <c r="P2852" t="s">
        <v>254</v>
      </c>
      <c r="T2852">
        <v>60000</v>
      </c>
    </row>
    <row r="2853" spans="1:23">
      <c r="A2853" t="s">
        <v>246</v>
      </c>
      <c r="B2853" t="s">
        <v>3455</v>
      </c>
      <c r="C2853" t="s">
        <v>57</v>
      </c>
      <c r="D2853" t="s">
        <v>58</v>
      </c>
      <c r="E2853">
        <v>12146132</v>
      </c>
      <c r="F2853">
        <v>44975</v>
      </c>
      <c r="G2853" t="s">
        <v>2813</v>
      </c>
      <c r="H2853">
        <v>44975</v>
      </c>
      <c r="I2853" t="s">
        <v>253</v>
      </c>
      <c r="K2853" t="s">
        <v>1408</v>
      </c>
      <c r="L2853" t="s">
        <v>1409</v>
      </c>
      <c r="N2853" t="s">
        <v>1410</v>
      </c>
      <c r="O2853" t="s">
        <v>1411</v>
      </c>
      <c r="P2853" t="s">
        <v>254</v>
      </c>
      <c r="Q2853" t="s">
        <v>1412</v>
      </c>
      <c r="R2853" t="s">
        <v>1412</v>
      </c>
      <c r="S2853" t="s">
        <v>1412</v>
      </c>
      <c r="T2853">
        <v>15000</v>
      </c>
      <c r="V2853">
        <v>14282.65</v>
      </c>
      <c r="W2853">
        <v>22689.59</v>
      </c>
    </row>
    <row r="2854" spans="1:23">
      <c r="A2854" t="s">
        <v>246</v>
      </c>
      <c r="B2854" t="s">
        <v>2299</v>
      </c>
      <c r="C2854" t="s">
        <v>57</v>
      </c>
      <c r="D2854" t="s">
        <v>58</v>
      </c>
      <c r="E2854">
        <v>12147677</v>
      </c>
      <c r="F2854">
        <v>45030</v>
      </c>
      <c r="G2854" t="s">
        <v>4582</v>
      </c>
      <c r="H2854">
        <v>45030</v>
      </c>
      <c r="I2854" t="s">
        <v>253</v>
      </c>
      <c r="K2854" t="s">
        <v>1418</v>
      </c>
      <c r="L2854" t="s">
        <v>1409</v>
      </c>
      <c r="N2854" t="s">
        <v>1444</v>
      </c>
      <c r="O2854" t="s">
        <v>1411</v>
      </c>
      <c r="P2854" t="s">
        <v>254</v>
      </c>
      <c r="Q2854" t="s">
        <v>1412</v>
      </c>
      <c r="R2854" t="s">
        <v>1412</v>
      </c>
      <c r="S2854" t="s">
        <v>1412</v>
      </c>
      <c r="T2854">
        <v>30000</v>
      </c>
      <c r="V2854">
        <v>3641.94</v>
      </c>
      <c r="W2854">
        <v>10196.43</v>
      </c>
    </row>
    <row r="2855" spans="1:23">
      <c r="A2855" t="s">
        <v>246</v>
      </c>
      <c r="B2855" t="s">
        <v>2288</v>
      </c>
      <c r="C2855" t="s">
        <v>57</v>
      </c>
      <c r="D2855" t="s">
        <v>58</v>
      </c>
      <c r="E2855">
        <v>12148100</v>
      </c>
      <c r="F2855">
        <v>44988</v>
      </c>
      <c r="G2855" t="s">
        <v>3578</v>
      </c>
      <c r="H2855">
        <v>44988</v>
      </c>
      <c r="I2855" t="s">
        <v>263</v>
      </c>
      <c r="K2855" t="s">
        <v>1408</v>
      </c>
      <c r="L2855" t="s">
        <v>1409</v>
      </c>
      <c r="N2855" t="s">
        <v>1466</v>
      </c>
      <c r="O2855" t="s">
        <v>1411</v>
      </c>
      <c r="P2855" t="s">
        <v>252</v>
      </c>
      <c r="S2855" t="s">
        <v>1414</v>
      </c>
      <c r="T2855">
        <v>10000</v>
      </c>
    </row>
    <row r="2856" spans="1:23">
      <c r="A2856" t="s">
        <v>246</v>
      </c>
      <c r="B2856" t="s">
        <v>2288</v>
      </c>
      <c r="C2856" t="s">
        <v>57</v>
      </c>
      <c r="D2856" t="s">
        <v>58</v>
      </c>
      <c r="E2856">
        <v>12152194</v>
      </c>
      <c r="F2856">
        <v>44981</v>
      </c>
      <c r="G2856" t="s">
        <v>2815</v>
      </c>
      <c r="H2856">
        <v>44984</v>
      </c>
      <c r="I2856" t="s">
        <v>253</v>
      </c>
      <c r="K2856" t="s">
        <v>1408</v>
      </c>
      <c r="L2856" t="s">
        <v>1409</v>
      </c>
      <c r="N2856" t="s">
        <v>1431</v>
      </c>
      <c r="O2856" t="s">
        <v>1411</v>
      </c>
      <c r="P2856" t="s">
        <v>252</v>
      </c>
      <c r="Q2856" t="s">
        <v>1412</v>
      </c>
      <c r="R2856" t="s">
        <v>1412</v>
      </c>
      <c r="S2856" t="s">
        <v>1412</v>
      </c>
      <c r="T2856">
        <v>10000</v>
      </c>
      <c r="V2856">
        <v>0</v>
      </c>
      <c r="W2856">
        <v>2626</v>
      </c>
    </row>
    <row r="2857" spans="1:23">
      <c r="A2857" t="s">
        <v>246</v>
      </c>
      <c r="B2857" t="s">
        <v>2275</v>
      </c>
      <c r="C2857" t="s">
        <v>57</v>
      </c>
      <c r="D2857" t="s">
        <v>58</v>
      </c>
      <c r="E2857">
        <v>12152364</v>
      </c>
      <c r="F2857">
        <v>44981</v>
      </c>
      <c r="G2857" t="s">
        <v>2816</v>
      </c>
      <c r="H2857">
        <v>44981</v>
      </c>
      <c r="I2857" t="s">
        <v>282</v>
      </c>
      <c r="K2857" t="s">
        <v>1408</v>
      </c>
      <c r="L2857" t="s">
        <v>1409</v>
      </c>
      <c r="N2857" t="s">
        <v>1432</v>
      </c>
      <c r="O2857" t="s">
        <v>1411</v>
      </c>
      <c r="P2857" t="s">
        <v>252</v>
      </c>
      <c r="S2857" t="s">
        <v>1414</v>
      </c>
      <c r="T2857">
        <v>80000</v>
      </c>
    </row>
    <row r="2858" spans="1:23">
      <c r="A2858" t="s">
        <v>246</v>
      </c>
      <c r="B2858" t="s">
        <v>2308</v>
      </c>
      <c r="C2858" t="s">
        <v>57</v>
      </c>
      <c r="D2858" t="s">
        <v>58</v>
      </c>
      <c r="E2858">
        <v>12153101</v>
      </c>
      <c r="F2858">
        <v>44992</v>
      </c>
      <c r="G2858" t="s">
        <v>3579</v>
      </c>
      <c r="H2858">
        <v>44992</v>
      </c>
      <c r="I2858" t="s">
        <v>253</v>
      </c>
      <c r="K2858" t="s">
        <v>1430</v>
      </c>
      <c r="L2858" t="s">
        <v>1409</v>
      </c>
      <c r="N2858" t="s">
        <v>1433</v>
      </c>
      <c r="O2858" t="s">
        <v>1411</v>
      </c>
      <c r="P2858" t="s">
        <v>254</v>
      </c>
      <c r="Q2858" t="s">
        <v>1412</v>
      </c>
      <c r="R2858" t="s">
        <v>1412</v>
      </c>
      <c r="S2858" t="s">
        <v>1412</v>
      </c>
      <c r="T2858">
        <v>20000</v>
      </c>
      <c r="V2858">
        <v>999.05</v>
      </c>
      <c r="W2858">
        <v>2379</v>
      </c>
    </row>
    <row r="2859" spans="1:23">
      <c r="A2859" t="s">
        <v>246</v>
      </c>
      <c r="B2859" t="s">
        <v>2288</v>
      </c>
      <c r="C2859" t="s">
        <v>57</v>
      </c>
      <c r="D2859" t="s">
        <v>58</v>
      </c>
      <c r="E2859">
        <v>12156999</v>
      </c>
      <c r="F2859">
        <v>44981</v>
      </c>
      <c r="G2859" t="s">
        <v>2817</v>
      </c>
      <c r="H2859">
        <v>44981</v>
      </c>
      <c r="I2859" t="s">
        <v>282</v>
      </c>
      <c r="K2859" t="s">
        <v>1408</v>
      </c>
      <c r="L2859" t="s">
        <v>1409</v>
      </c>
      <c r="N2859" t="s">
        <v>1425</v>
      </c>
      <c r="O2859" t="s">
        <v>1411</v>
      </c>
      <c r="P2859" t="s">
        <v>254</v>
      </c>
      <c r="S2859" t="s">
        <v>1414</v>
      </c>
      <c r="T2859">
        <v>100000</v>
      </c>
    </row>
    <row r="2860" spans="1:23">
      <c r="A2860" t="s">
        <v>246</v>
      </c>
      <c r="B2860" t="s">
        <v>2331</v>
      </c>
      <c r="C2860" t="s">
        <v>57</v>
      </c>
      <c r="D2860" t="s">
        <v>58</v>
      </c>
      <c r="E2860">
        <v>12157087</v>
      </c>
      <c r="F2860">
        <v>44981</v>
      </c>
      <c r="G2860" t="s">
        <v>2818</v>
      </c>
      <c r="H2860">
        <v>44981</v>
      </c>
      <c r="I2860" t="s">
        <v>263</v>
      </c>
      <c r="K2860" t="s">
        <v>1408</v>
      </c>
      <c r="L2860" t="s">
        <v>1409</v>
      </c>
      <c r="N2860" t="s">
        <v>1459</v>
      </c>
      <c r="O2860" t="s">
        <v>1411</v>
      </c>
      <c r="P2860" t="s">
        <v>252</v>
      </c>
      <c r="S2860" t="s">
        <v>1414</v>
      </c>
      <c r="T2860">
        <v>120000</v>
      </c>
    </row>
    <row r="2861" spans="1:23">
      <c r="A2861" t="s">
        <v>246</v>
      </c>
      <c r="B2861" t="s">
        <v>2343</v>
      </c>
      <c r="C2861" t="s">
        <v>57</v>
      </c>
      <c r="D2861" t="s">
        <v>58</v>
      </c>
      <c r="E2861">
        <v>12157440</v>
      </c>
      <c r="F2861">
        <v>44981</v>
      </c>
      <c r="G2861" t="s">
        <v>2820</v>
      </c>
      <c r="H2861">
        <v>44981</v>
      </c>
      <c r="I2861" t="s">
        <v>263</v>
      </c>
      <c r="K2861" t="s">
        <v>1408</v>
      </c>
      <c r="L2861" t="s">
        <v>1409</v>
      </c>
      <c r="N2861" t="s">
        <v>1447</v>
      </c>
      <c r="O2861" t="s">
        <v>1411</v>
      </c>
      <c r="P2861" t="s">
        <v>254</v>
      </c>
      <c r="T2861">
        <v>30000</v>
      </c>
    </row>
    <row r="2862" spans="1:23">
      <c r="A2862" t="s">
        <v>246</v>
      </c>
      <c r="B2862" t="s">
        <v>2288</v>
      </c>
      <c r="C2862" t="s">
        <v>57</v>
      </c>
      <c r="D2862" t="s">
        <v>58</v>
      </c>
      <c r="E2862">
        <v>12162974</v>
      </c>
      <c r="F2862">
        <v>44982</v>
      </c>
      <c r="G2862" t="s">
        <v>2821</v>
      </c>
      <c r="H2862">
        <v>44982</v>
      </c>
      <c r="I2862" t="s">
        <v>282</v>
      </c>
      <c r="K2862" t="s">
        <v>1408</v>
      </c>
      <c r="L2862" t="s">
        <v>1409</v>
      </c>
      <c r="N2862" t="s">
        <v>1425</v>
      </c>
      <c r="O2862" t="s">
        <v>1411</v>
      </c>
      <c r="P2862" t="s">
        <v>254</v>
      </c>
      <c r="S2862" t="s">
        <v>1414</v>
      </c>
      <c r="T2862">
        <v>70000</v>
      </c>
    </row>
    <row r="2863" spans="1:23">
      <c r="A2863" t="s">
        <v>246</v>
      </c>
      <c r="B2863" t="s">
        <v>2343</v>
      </c>
      <c r="C2863" t="s">
        <v>57</v>
      </c>
      <c r="D2863" t="s">
        <v>58</v>
      </c>
      <c r="E2863">
        <v>12163041</v>
      </c>
      <c r="F2863">
        <v>44982</v>
      </c>
      <c r="G2863" t="s">
        <v>2822</v>
      </c>
      <c r="H2863">
        <v>44982</v>
      </c>
      <c r="I2863" t="s">
        <v>253</v>
      </c>
      <c r="K2863" t="s">
        <v>1430</v>
      </c>
      <c r="L2863" t="s">
        <v>1409</v>
      </c>
      <c r="N2863" t="s">
        <v>1421</v>
      </c>
      <c r="O2863" t="s">
        <v>1411</v>
      </c>
      <c r="P2863" t="s">
        <v>254</v>
      </c>
      <c r="Q2863" t="s">
        <v>1412</v>
      </c>
      <c r="R2863" t="s">
        <v>1412</v>
      </c>
      <c r="S2863" t="s">
        <v>1412</v>
      </c>
      <c r="T2863">
        <v>10000</v>
      </c>
      <c r="V2863">
        <v>273.12</v>
      </c>
      <c r="W2863">
        <v>1495.8</v>
      </c>
    </row>
    <row r="2864" spans="1:23">
      <c r="A2864" t="s">
        <v>246</v>
      </c>
      <c r="B2864" t="s">
        <v>2359</v>
      </c>
      <c r="C2864" t="s">
        <v>57</v>
      </c>
      <c r="D2864" t="s">
        <v>58</v>
      </c>
      <c r="E2864">
        <v>12164296</v>
      </c>
      <c r="F2864">
        <v>44986</v>
      </c>
      <c r="G2864" t="s">
        <v>3580</v>
      </c>
      <c r="H2864">
        <v>44986</v>
      </c>
      <c r="I2864" t="s">
        <v>253</v>
      </c>
      <c r="K2864" t="s">
        <v>1408</v>
      </c>
      <c r="L2864" t="s">
        <v>1409</v>
      </c>
      <c r="N2864" t="s">
        <v>1479</v>
      </c>
      <c r="O2864" t="s">
        <v>1411</v>
      </c>
      <c r="P2864" t="s">
        <v>254</v>
      </c>
      <c r="Q2864" t="s">
        <v>1412</v>
      </c>
      <c r="R2864" t="s">
        <v>1412</v>
      </c>
      <c r="S2864" t="s">
        <v>1412</v>
      </c>
      <c r="T2864">
        <v>10000</v>
      </c>
      <c r="V2864">
        <v>3698.58</v>
      </c>
      <c r="W2864">
        <v>5755</v>
      </c>
    </row>
    <row r="2865" spans="1:23">
      <c r="A2865" t="s">
        <v>246</v>
      </c>
      <c r="B2865" t="s">
        <v>2343</v>
      </c>
      <c r="C2865" t="s">
        <v>57</v>
      </c>
      <c r="D2865" t="s">
        <v>58</v>
      </c>
      <c r="E2865">
        <v>12166452</v>
      </c>
      <c r="F2865">
        <v>44987</v>
      </c>
      <c r="G2865" t="s">
        <v>3581</v>
      </c>
      <c r="H2865">
        <v>44991</v>
      </c>
      <c r="I2865" t="s">
        <v>253</v>
      </c>
      <c r="K2865" t="s">
        <v>1418</v>
      </c>
      <c r="L2865" t="s">
        <v>1409</v>
      </c>
      <c r="N2865" t="s">
        <v>1426</v>
      </c>
      <c r="O2865" t="s">
        <v>1411</v>
      </c>
      <c r="P2865" t="s">
        <v>254</v>
      </c>
      <c r="Q2865" t="s">
        <v>1412</v>
      </c>
      <c r="R2865" t="s">
        <v>1412</v>
      </c>
      <c r="S2865" t="s">
        <v>1412</v>
      </c>
      <c r="T2865">
        <v>70000</v>
      </c>
      <c r="V2865">
        <v>1903.16</v>
      </c>
      <c r="W2865">
        <v>20872</v>
      </c>
    </row>
    <row r="2866" spans="1:23">
      <c r="A2866" t="s">
        <v>246</v>
      </c>
      <c r="B2866" t="s">
        <v>2299</v>
      </c>
      <c r="C2866" t="s">
        <v>57</v>
      </c>
      <c r="D2866" t="s">
        <v>58</v>
      </c>
      <c r="E2866">
        <v>12171949</v>
      </c>
      <c r="F2866">
        <v>45012</v>
      </c>
      <c r="G2866" t="s">
        <v>3582</v>
      </c>
      <c r="H2866">
        <v>45012</v>
      </c>
      <c r="I2866" t="s">
        <v>253</v>
      </c>
      <c r="K2866" t="s">
        <v>1418</v>
      </c>
      <c r="L2866" t="s">
        <v>1409</v>
      </c>
      <c r="N2866" t="s">
        <v>1423</v>
      </c>
      <c r="O2866" t="s">
        <v>1411</v>
      </c>
      <c r="P2866" t="s">
        <v>254</v>
      </c>
      <c r="Q2866" t="s">
        <v>1412</v>
      </c>
      <c r="R2866" t="s">
        <v>1412</v>
      </c>
      <c r="S2866" t="s">
        <v>1412</v>
      </c>
      <c r="T2866">
        <v>60000</v>
      </c>
      <c r="V2866">
        <v>4064.22</v>
      </c>
      <c r="W2866">
        <v>12678.65</v>
      </c>
    </row>
    <row r="2867" spans="1:23">
      <c r="A2867" t="s">
        <v>246</v>
      </c>
      <c r="B2867" t="s">
        <v>2308</v>
      </c>
      <c r="C2867" t="s">
        <v>57</v>
      </c>
      <c r="D2867" t="s">
        <v>58</v>
      </c>
      <c r="E2867">
        <v>12172878</v>
      </c>
      <c r="F2867">
        <v>44992</v>
      </c>
      <c r="G2867" t="s">
        <v>3583</v>
      </c>
      <c r="H2867">
        <v>44992</v>
      </c>
      <c r="I2867" t="s">
        <v>253</v>
      </c>
      <c r="K2867" t="s">
        <v>1408</v>
      </c>
      <c r="L2867" t="s">
        <v>1409</v>
      </c>
      <c r="N2867" t="s">
        <v>1420</v>
      </c>
      <c r="O2867" t="s">
        <v>1411</v>
      </c>
      <c r="P2867" t="s">
        <v>252</v>
      </c>
      <c r="Q2867" t="s">
        <v>1412</v>
      </c>
      <c r="R2867" t="s">
        <v>1412</v>
      </c>
      <c r="S2867" t="s">
        <v>1412</v>
      </c>
      <c r="T2867">
        <v>10000</v>
      </c>
      <c r="V2867">
        <v>277.92</v>
      </c>
      <c r="W2867">
        <v>1736</v>
      </c>
    </row>
    <row r="2868" spans="1:23">
      <c r="A2868" t="s">
        <v>246</v>
      </c>
      <c r="B2868" t="s">
        <v>2353</v>
      </c>
      <c r="C2868" t="s">
        <v>57</v>
      </c>
      <c r="D2868" t="s">
        <v>58</v>
      </c>
      <c r="E2868">
        <v>12173034</v>
      </c>
      <c r="F2868">
        <v>44985</v>
      </c>
      <c r="G2868" t="s">
        <v>2824</v>
      </c>
      <c r="H2868">
        <v>44985</v>
      </c>
      <c r="I2868" t="s">
        <v>263</v>
      </c>
      <c r="K2868" t="s">
        <v>1408</v>
      </c>
      <c r="L2868" t="s">
        <v>1409</v>
      </c>
      <c r="N2868" t="s">
        <v>1449</v>
      </c>
      <c r="O2868" t="s">
        <v>1411</v>
      </c>
      <c r="P2868" t="s">
        <v>252</v>
      </c>
      <c r="S2868" t="s">
        <v>1414</v>
      </c>
      <c r="T2868">
        <v>20000</v>
      </c>
    </row>
    <row r="2869" spans="1:23">
      <c r="A2869" t="s">
        <v>246</v>
      </c>
      <c r="B2869" t="s">
        <v>2314</v>
      </c>
      <c r="C2869" t="s">
        <v>57</v>
      </c>
      <c r="D2869" t="s">
        <v>58</v>
      </c>
      <c r="E2869">
        <v>12173381</v>
      </c>
      <c r="F2869">
        <v>44985</v>
      </c>
      <c r="G2869" t="s">
        <v>2825</v>
      </c>
      <c r="H2869">
        <v>44985</v>
      </c>
      <c r="I2869" t="s">
        <v>253</v>
      </c>
      <c r="K2869" t="s">
        <v>1408</v>
      </c>
      <c r="L2869" t="s">
        <v>1409</v>
      </c>
      <c r="N2869" t="s">
        <v>1421</v>
      </c>
      <c r="O2869" t="s">
        <v>1411</v>
      </c>
      <c r="P2869" t="s">
        <v>254</v>
      </c>
      <c r="Q2869" t="s">
        <v>1429</v>
      </c>
      <c r="R2869" t="s">
        <v>1429</v>
      </c>
      <c r="S2869" t="s">
        <v>1412</v>
      </c>
      <c r="T2869">
        <v>40000</v>
      </c>
      <c r="V2869">
        <v>0</v>
      </c>
      <c r="W2869">
        <v>1</v>
      </c>
    </row>
    <row r="2870" spans="1:23">
      <c r="A2870" t="s">
        <v>246</v>
      </c>
      <c r="B2870" t="s">
        <v>2337</v>
      </c>
      <c r="C2870" t="s">
        <v>57</v>
      </c>
      <c r="D2870" t="s">
        <v>58</v>
      </c>
      <c r="E2870">
        <v>12173606</v>
      </c>
      <c r="F2870">
        <v>44985</v>
      </c>
      <c r="G2870" t="s">
        <v>2826</v>
      </c>
      <c r="H2870">
        <v>44985</v>
      </c>
      <c r="I2870" t="s">
        <v>253</v>
      </c>
      <c r="K2870" t="s">
        <v>1408</v>
      </c>
      <c r="L2870" t="s">
        <v>1409</v>
      </c>
      <c r="N2870" t="s">
        <v>1420</v>
      </c>
      <c r="O2870" t="s">
        <v>1411</v>
      </c>
      <c r="P2870" t="s">
        <v>254</v>
      </c>
      <c r="Q2870" t="s">
        <v>1412</v>
      </c>
      <c r="R2870" t="s">
        <v>1412</v>
      </c>
      <c r="S2870" t="s">
        <v>1412</v>
      </c>
      <c r="T2870">
        <v>10000</v>
      </c>
      <c r="V2870">
        <v>4133.26</v>
      </c>
      <c r="W2870">
        <v>18210.8</v>
      </c>
    </row>
    <row r="2871" spans="1:23">
      <c r="A2871" t="s">
        <v>246</v>
      </c>
      <c r="B2871" t="s">
        <v>2343</v>
      </c>
      <c r="C2871" t="s">
        <v>57</v>
      </c>
      <c r="D2871" t="s">
        <v>58</v>
      </c>
      <c r="E2871">
        <v>12173643</v>
      </c>
      <c r="F2871">
        <v>44986</v>
      </c>
      <c r="G2871" t="s">
        <v>3584</v>
      </c>
      <c r="H2871">
        <v>44986</v>
      </c>
      <c r="I2871" t="s">
        <v>263</v>
      </c>
      <c r="K2871" t="s">
        <v>1418</v>
      </c>
      <c r="L2871" t="s">
        <v>1409</v>
      </c>
      <c r="N2871" t="s">
        <v>1426</v>
      </c>
      <c r="O2871" t="s">
        <v>1411</v>
      </c>
      <c r="P2871" t="s">
        <v>254</v>
      </c>
      <c r="T2871">
        <v>20000</v>
      </c>
    </row>
    <row r="2872" spans="1:23">
      <c r="A2872" t="s">
        <v>246</v>
      </c>
      <c r="B2872" t="s">
        <v>2331</v>
      </c>
      <c r="C2872" t="s">
        <v>57</v>
      </c>
      <c r="D2872" t="s">
        <v>58</v>
      </c>
      <c r="E2872">
        <v>12173940</v>
      </c>
      <c r="F2872">
        <v>44985</v>
      </c>
      <c r="G2872" t="s">
        <v>2827</v>
      </c>
      <c r="H2872">
        <v>44985</v>
      </c>
      <c r="I2872" t="s">
        <v>253</v>
      </c>
      <c r="K2872" t="s">
        <v>1408</v>
      </c>
      <c r="L2872" t="s">
        <v>1409</v>
      </c>
      <c r="N2872" t="s">
        <v>1439</v>
      </c>
      <c r="O2872" t="s">
        <v>1411</v>
      </c>
      <c r="P2872" t="s">
        <v>252</v>
      </c>
      <c r="Q2872" t="s">
        <v>1412</v>
      </c>
      <c r="R2872" t="s">
        <v>1412</v>
      </c>
      <c r="S2872" t="s">
        <v>1412</v>
      </c>
      <c r="T2872">
        <v>12000</v>
      </c>
      <c r="V2872">
        <v>9715.2199999999993</v>
      </c>
      <c r="W2872">
        <v>11887</v>
      </c>
    </row>
    <row r="2873" spans="1:23">
      <c r="A2873" t="s">
        <v>246</v>
      </c>
      <c r="B2873" t="s">
        <v>2288</v>
      </c>
      <c r="C2873" t="s">
        <v>57</v>
      </c>
      <c r="D2873" t="s">
        <v>58</v>
      </c>
      <c r="E2873">
        <v>12173942</v>
      </c>
      <c r="F2873">
        <v>44991</v>
      </c>
      <c r="G2873" t="s">
        <v>3585</v>
      </c>
      <c r="H2873">
        <v>44992</v>
      </c>
      <c r="I2873" t="s">
        <v>282</v>
      </c>
      <c r="K2873" t="s">
        <v>1408</v>
      </c>
      <c r="L2873" t="s">
        <v>1409</v>
      </c>
      <c r="N2873" t="s">
        <v>1492</v>
      </c>
      <c r="O2873" t="s">
        <v>1411</v>
      </c>
      <c r="P2873" t="s">
        <v>254</v>
      </c>
      <c r="R2873" t="s">
        <v>1414</v>
      </c>
      <c r="S2873" t="s">
        <v>1414</v>
      </c>
      <c r="T2873">
        <v>20000</v>
      </c>
    </row>
    <row r="2874" spans="1:23">
      <c r="A2874" t="s">
        <v>246</v>
      </c>
      <c r="B2874" t="s">
        <v>2275</v>
      </c>
      <c r="C2874" t="s">
        <v>57</v>
      </c>
      <c r="D2874" t="s">
        <v>58</v>
      </c>
      <c r="E2874">
        <v>12175431</v>
      </c>
      <c r="F2874">
        <v>44985</v>
      </c>
      <c r="G2874" t="s">
        <v>2828</v>
      </c>
      <c r="H2874">
        <v>44985</v>
      </c>
      <c r="I2874" t="s">
        <v>263</v>
      </c>
      <c r="K2874" t="s">
        <v>1430</v>
      </c>
      <c r="L2874" t="s">
        <v>1409</v>
      </c>
      <c r="N2874" t="s">
        <v>1420</v>
      </c>
      <c r="O2874" t="s">
        <v>1411</v>
      </c>
      <c r="P2874" t="s">
        <v>254</v>
      </c>
      <c r="T2874">
        <v>35000</v>
      </c>
    </row>
    <row r="2875" spans="1:23">
      <c r="A2875" t="s">
        <v>246</v>
      </c>
      <c r="B2875" t="s">
        <v>2288</v>
      </c>
      <c r="C2875" t="s">
        <v>57</v>
      </c>
      <c r="D2875" t="s">
        <v>58</v>
      </c>
      <c r="E2875">
        <v>12183100</v>
      </c>
      <c r="F2875">
        <v>45009</v>
      </c>
      <c r="G2875" t="s">
        <v>3586</v>
      </c>
      <c r="H2875">
        <v>45009</v>
      </c>
      <c r="I2875" t="s">
        <v>253</v>
      </c>
      <c r="K2875" t="s">
        <v>1408</v>
      </c>
      <c r="L2875" t="s">
        <v>1409</v>
      </c>
      <c r="N2875" t="s">
        <v>1520</v>
      </c>
      <c r="O2875" t="s">
        <v>1411</v>
      </c>
      <c r="P2875" t="s">
        <v>252</v>
      </c>
      <c r="Q2875" t="s">
        <v>1412</v>
      </c>
      <c r="R2875" t="s">
        <v>1412</v>
      </c>
      <c r="S2875" t="s">
        <v>1412</v>
      </c>
      <c r="T2875">
        <v>10000</v>
      </c>
      <c r="V2875">
        <v>0</v>
      </c>
      <c r="W2875">
        <v>2053.85</v>
      </c>
    </row>
    <row r="2876" spans="1:23">
      <c r="A2876" t="s">
        <v>246</v>
      </c>
      <c r="B2876" t="s">
        <v>2359</v>
      </c>
      <c r="C2876" t="s">
        <v>57</v>
      </c>
      <c r="D2876" t="s">
        <v>58</v>
      </c>
      <c r="E2876">
        <v>12183352</v>
      </c>
      <c r="F2876">
        <v>44986</v>
      </c>
      <c r="G2876" t="s">
        <v>3587</v>
      </c>
      <c r="H2876">
        <v>44986</v>
      </c>
      <c r="I2876" t="s">
        <v>253</v>
      </c>
      <c r="K2876" t="s">
        <v>1408</v>
      </c>
      <c r="L2876" t="s">
        <v>1409</v>
      </c>
      <c r="N2876" t="s">
        <v>1413</v>
      </c>
      <c r="O2876" t="s">
        <v>1411</v>
      </c>
      <c r="P2876" t="s">
        <v>254</v>
      </c>
      <c r="Q2876" t="s">
        <v>1412</v>
      </c>
      <c r="R2876" t="s">
        <v>1412</v>
      </c>
      <c r="S2876" t="s">
        <v>1412</v>
      </c>
      <c r="T2876">
        <v>10000</v>
      </c>
      <c r="V2876">
        <v>5688.29</v>
      </c>
      <c r="W2876">
        <v>7398</v>
      </c>
    </row>
    <row r="2877" spans="1:23">
      <c r="A2877" t="s">
        <v>246</v>
      </c>
      <c r="B2877" t="s">
        <v>2275</v>
      </c>
      <c r="C2877" t="s">
        <v>57</v>
      </c>
      <c r="D2877" t="s">
        <v>58</v>
      </c>
      <c r="E2877">
        <v>12183533</v>
      </c>
      <c r="F2877">
        <v>44986</v>
      </c>
      <c r="G2877" t="s">
        <v>3588</v>
      </c>
      <c r="H2877">
        <v>44986</v>
      </c>
      <c r="I2877" t="s">
        <v>263</v>
      </c>
      <c r="K2877" t="s">
        <v>1430</v>
      </c>
      <c r="L2877" t="s">
        <v>1409</v>
      </c>
      <c r="N2877" t="s">
        <v>1437</v>
      </c>
      <c r="O2877" t="s">
        <v>1411</v>
      </c>
      <c r="P2877" t="s">
        <v>254</v>
      </c>
      <c r="S2877" t="s">
        <v>1414</v>
      </c>
      <c r="T2877">
        <v>15000</v>
      </c>
    </row>
    <row r="2878" spans="1:23">
      <c r="A2878" t="s">
        <v>246</v>
      </c>
      <c r="B2878" t="s">
        <v>2299</v>
      </c>
      <c r="C2878" t="s">
        <v>57</v>
      </c>
      <c r="D2878" t="s">
        <v>58</v>
      </c>
      <c r="E2878">
        <v>12184039</v>
      </c>
      <c r="F2878">
        <v>44986</v>
      </c>
      <c r="G2878" t="s">
        <v>3589</v>
      </c>
      <c r="H2878">
        <v>44992</v>
      </c>
      <c r="I2878" t="s">
        <v>253</v>
      </c>
      <c r="K2878" t="s">
        <v>1430</v>
      </c>
      <c r="L2878" t="s">
        <v>1409</v>
      </c>
      <c r="N2878" t="s">
        <v>1420</v>
      </c>
      <c r="O2878" t="s">
        <v>1411</v>
      </c>
      <c r="P2878" t="s">
        <v>254</v>
      </c>
      <c r="Q2878" t="s">
        <v>1412</v>
      </c>
      <c r="R2878" t="s">
        <v>1412</v>
      </c>
      <c r="S2878" t="s">
        <v>1412</v>
      </c>
      <c r="T2878">
        <v>100000</v>
      </c>
      <c r="V2878">
        <v>11694.47</v>
      </c>
      <c r="W2878">
        <v>37742.54</v>
      </c>
    </row>
    <row r="2879" spans="1:23">
      <c r="A2879" t="s">
        <v>246</v>
      </c>
      <c r="B2879" t="s">
        <v>2275</v>
      </c>
      <c r="C2879" t="s">
        <v>57</v>
      </c>
      <c r="D2879" t="s">
        <v>58</v>
      </c>
      <c r="E2879">
        <v>12184040</v>
      </c>
      <c r="F2879">
        <v>44991</v>
      </c>
      <c r="G2879" t="s">
        <v>3590</v>
      </c>
      <c r="H2879">
        <v>44991</v>
      </c>
      <c r="I2879" t="s">
        <v>253</v>
      </c>
      <c r="K2879" t="s">
        <v>1408</v>
      </c>
      <c r="L2879" t="s">
        <v>1438</v>
      </c>
      <c r="N2879" t="s">
        <v>1421</v>
      </c>
      <c r="O2879" t="s">
        <v>1411</v>
      </c>
      <c r="P2879" t="s">
        <v>254</v>
      </c>
      <c r="Q2879" t="s">
        <v>1412</v>
      </c>
      <c r="R2879" t="s">
        <v>1412</v>
      </c>
      <c r="S2879" t="s">
        <v>1412</v>
      </c>
      <c r="T2879">
        <v>35000</v>
      </c>
    </row>
    <row r="2880" spans="1:23">
      <c r="A2880" t="s">
        <v>246</v>
      </c>
      <c r="B2880" t="s">
        <v>2275</v>
      </c>
      <c r="C2880" t="s">
        <v>57</v>
      </c>
      <c r="D2880" t="s">
        <v>58</v>
      </c>
      <c r="E2880">
        <v>12184040</v>
      </c>
      <c r="F2880">
        <v>44991</v>
      </c>
      <c r="G2880" t="s">
        <v>3590</v>
      </c>
      <c r="H2880">
        <v>44991</v>
      </c>
      <c r="I2880" t="s">
        <v>253</v>
      </c>
      <c r="K2880" t="s">
        <v>1408</v>
      </c>
      <c r="L2880" t="s">
        <v>1409</v>
      </c>
      <c r="N2880" t="s">
        <v>1421</v>
      </c>
      <c r="O2880" t="s">
        <v>1411</v>
      </c>
      <c r="P2880" t="s">
        <v>254</v>
      </c>
      <c r="Q2880" t="s">
        <v>1412</v>
      </c>
      <c r="R2880" t="s">
        <v>1412</v>
      </c>
      <c r="S2880" t="s">
        <v>1412</v>
      </c>
      <c r="T2880">
        <v>35000</v>
      </c>
      <c r="V2880">
        <v>1764.31</v>
      </c>
      <c r="W2880">
        <v>7645.76</v>
      </c>
    </row>
    <row r="2881" spans="1:23">
      <c r="A2881" t="s">
        <v>246</v>
      </c>
      <c r="B2881" t="s">
        <v>2314</v>
      </c>
      <c r="C2881" t="s">
        <v>57</v>
      </c>
      <c r="D2881" t="s">
        <v>58</v>
      </c>
      <c r="E2881">
        <v>12189309</v>
      </c>
      <c r="F2881">
        <v>44987</v>
      </c>
      <c r="G2881" t="s">
        <v>3591</v>
      </c>
      <c r="H2881">
        <v>44987</v>
      </c>
      <c r="I2881" t="s">
        <v>253</v>
      </c>
      <c r="K2881" t="s">
        <v>1430</v>
      </c>
      <c r="L2881" t="s">
        <v>1409</v>
      </c>
      <c r="N2881" t="s">
        <v>1439</v>
      </c>
      <c r="O2881" t="s">
        <v>1411</v>
      </c>
      <c r="P2881" t="s">
        <v>254</v>
      </c>
      <c r="Q2881" t="s">
        <v>1412</v>
      </c>
      <c r="R2881" t="s">
        <v>1412</v>
      </c>
      <c r="S2881" t="s">
        <v>1412</v>
      </c>
      <c r="T2881">
        <v>40000</v>
      </c>
      <c r="V2881">
        <v>1503.84</v>
      </c>
      <c r="W2881">
        <v>1953.7</v>
      </c>
    </row>
    <row r="2882" spans="1:23">
      <c r="A2882" t="s">
        <v>246</v>
      </c>
      <c r="B2882" t="s">
        <v>2308</v>
      </c>
      <c r="C2882" t="s">
        <v>57</v>
      </c>
      <c r="D2882" t="s">
        <v>58</v>
      </c>
      <c r="E2882">
        <v>12189612</v>
      </c>
      <c r="F2882">
        <v>44988</v>
      </c>
      <c r="G2882" t="s">
        <v>3592</v>
      </c>
      <c r="H2882">
        <v>44988</v>
      </c>
      <c r="I2882" t="s">
        <v>263</v>
      </c>
      <c r="K2882" t="s">
        <v>1430</v>
      </c>
      <c r="L2882" t="s">
        <v>1409</v>
      </c>
      <c r="N2882" t="s">
        <v>1433</v>
      </c>
      <c r="O2882" t="s">
        <v>1411</v>
      </c>
      <c r="P2882" t="s">
        <v>252</v>
      </c>
      <c r="S2882" t="s">
        <v>1414</v>
      </c>
      <c r="T2882">
        <v>10000</v>
      </c>
    </row>
    <row r="2883" spans="1:23">
      <c r="A2883" t="s">
        <v>246</v>
      </c>
      <c r="B2883" t="s">
        <v>2294</v>
      </c>
      <c r="C2883" t="s">
        <v>57</v>
      </c>
      <c r="D2883" t="s">
        <v>58</v>
      </c>
      <c r="E2883">
        <v>12189687</v>
      </c>
      <c r="F2883">
        <v>44987</v>
      </c>
      <c r="G2883" t="s">
        <v>3593</v>
      </c>
      <c r="H2883">
        <v>44987</v>
      </c>
      <c r="I2883" t="s">
        <v>282</v>
      </c>
      <c r="K2883" t="s">
        <v>1408</v>
      </c>
      <c r="L2883" t="s">
        <v>1409</v>
      </c>
      <c r="N2883" t="s">
        <v>1413</v>
      </c>
      <c r="O2883" t="s">
        <v>1411</v>
      </c>
      <c r="P2883" t="s">
        <v>254</v>
      </c>
      <c r="S2883" t="s">
        <v>1414</v>
      </c>
      <c r="T2883">
        <v>15000</v>
      </c>
    </row>
    <row r="2884" spans="1:23">
      <c r="A2884" t="s">
        <v>246</v>
      </c>
      <c r="B2884" t="s">
        <v>2359</v>
      </c>
      <c r="C2884" t="s">
        <v>57</v>
      </c>
      <c r="D2884" t="s">
        <v>58</v>
      </c>
      <c r="E2884">
        <v>12189924</v>
      </c>
      <c r="F2884">
        <v>44988</v>
      </c>
      <c r="G2884" t="s">
        <v>3594</v>
      </c>
      <c r="H2884">
        <v>44995</v>
      </c>
      <c r="I2884" t="s">
        <v>253</v>
      </c>
      <c r="K2884" t="s">
        <v>1408</v>
      </c>
      <c r="L2884" t="s">
        <v>1409</v>
      </c>
      <c r="N2884" t="s">
        <v>1431</v>
      </c>
      <c r="O2884" t="s">
        <v>1411</v>
      </c>
      <c r="P2884" t="s">
        <v>254</v>
      </c>
      <c r="Q2884" t="s">
        <v>1412</v>
      </c>
      <c r="R2884" t="s">
        <v>1412</v>
      </c>
      <c r="S2884" t="s">
        <v>1412</v>
      </c>
      <c r="T2884">
        <v>20000</v>
      </c>
      <c r="V2884">
        <v>12952.73</v>
      </c>
      <c r="W2884">
        <v>17459.990000000002</v>
      </c>
    </row>
    <row r="2885" spans="1:23">
      <c r="A2885" t="s">
        <v>246</v>
      </c>
      <c r="B2885" t="s">
        <v>2294</v>
      </c>
      <c r="C2885" t="s">
        <v>57</v>
      </c>
      <c r="D2885" t="s">
        <v>58</v>
      </c>
      <c r="E2885">
        <v>12190045</v>
      </c>
      <c r="F2885">
        <v>44987</v>
      </c>
      <c r="G2885" t="s">
        <v>3595</v>
      </c>
      <c r="H2885">
        <v>44987</v>
      </c>
      <c r="I2885" t="s">
        <v>253</v>
      </c>
      <c r="K2885" t="s">
        <v>1430</v>
      </c>
      <c r="L2885" t="s">
        <v>1438</v>
      </c>
      <c r="N2885" t="s">
        <v>1485</v>
      </c>
      <c r="O2885" t="s">
        <v>1411</v>
      </c>
      <c r="P2885" t="s">
        <v>254</v>
      </c>
      <c r="Q2885" t="s">
        <v>1412</v>
      </c>
      <c r="R2885" t="s">
        <v>1412</v>
      </c>
      <c r="S2885" t="s">
        <v>1412</v>
      </c>
      <c r="T2885">
        <v>15000</v>
      </c>
      <c r="V2885">
        <v>1115.1500000000001</v>
      </c>
      <c r="W2885">
        <v>187</v>
      </c>
    </row>
    <row r="2886" spans="1:23">
      <c r="A2886" t="s">
        <v>246</v>
      </c>
      <c r="B2886" t="s">
        <v>2294</v>
      </c>
      <c r="C2886" t="s">
        <v>57</v>
      </c>
      <c r="D2886" t="s">
        <v>58</v>
      </c>
      <c r="E2886">
        <v>12190045</v>
      </c>
      <c r="F2886">
        <v>44987</v>
      </c>
      <c r="G2886" t="s">
        <v>3595</v>
      </c>
      <c r="H2886">
        <v>44987</v>
      </c>
      <c r="I2886" t="s">
        <v>253</v>
      </c>
      <c r="K2886" t="s">
        <v>1430</v>
      </c>
      <c r="L2886" t="s">
        <v>1409</v>
      </c>
      <c r="N2886" t="s">
        <v>1485</v>
      </c>
      <c r="O2886" t="s">
        <v>1411</v>
      </c>
      <c r="P2886" t="s">
        <v>254</v>
      </c>
      <c r="Q2886" t="s">
        <v>1412</v>
      </c>
      <c r="R2886" t="s">
        <v>1412</v>
      </c>
      <c r="S2886" t="s">
        <v>1412</v>
      </c>
      <c r="T2886">
        <v>15000</v>
      </c>
      <c r="V2886">
        <v>1115.1500000000001</v>
      </c>
      <c r="W2886">
        <v>1142.79</v>
      </c>
    </row>
    <row r="2887" spans="1:23">
      <c r="A2887" t="s">
        <v>246</v>
      </c>
      <c r="B2887" t="s">
        <v>2299</v>
      </c>
      <c r="C2887" t="s">
        <v>57</v>
      </c>
      <c r="D2887" t="s">
        <v>58</v>
      </c>
      <c r="E2887">
        <v>12190543</v>
      </c>
      <c r="F2887">
        <v>44987</v>
      </c>
      <c r="G2887" t="s">
        <v>3597</v>
      </c>
      <c r="H2887">
        <v>44987</v>
      </c>
      <c r="I2887" t="s">
        <v>282</v>
      </c>
      <c r="K2887" t="s">
        <v>1408</v>
      </c>
      <c r="L2887" t="s">
        <v>1409</v>
      </c>
      <c r="N2887" t="s">
        <v>1475</v>
      </c>
      <c r="O2887" t="s">
        <v>1411</v>
      </c>
      <c r="P2887" t="s">
        <v>252</v>
      </c>
      <c r="R2887" t="s">
        <v>1414</v>
      </c>
      <c r="S2887" t="s">
        <v>1412</v>
      </c>
      <c r="T2887">
        <v>30000</v>
      </c>
    </row>
    <row r="2888" spans="1:23">
      <c r="A2888" t="s">
        <v>246</v>
      </c>
      <c r="B2888" t="s">
        <v>2353</v>
      </c>
      <c r="C2888" t="s">
        <v>57</v>
      </c>
      <c r="D2888" t="s">
        <v>58</v>
      </c>
      <c r="E2888">
        <v>12190688</v>
      </c>
      <c r="F2888">
        <v>44987</v>
      </c>
      <c r="G2888" t="s">
        <v>3598</v>
      </c>
      <c r="H2888">
        <v>44987</v>
      </c>
      <c r="I2888" t="s">
        <v>253</v>
      </c>
      <c r="K2888" t="s">
        <v>1408</v>
      </c>
      <c r="L2888" t="s">
        <v>1409</v>
      </c>
      <c r="N2888" t="s">
        <v>1420</v>
      </c>
      <c r="O2888" t="s">
        <v>1411</v>
      </c>
      <c r="P2888" t="s">
        <v>252</v>
      </c>
      <c r="Q2888" t="s">
        <v>1412</v>
      </c>
      <c r="R2888" t="s">
        <v>1412</v>
      </c>
      <c r="S2888" t="s">
        <v>1412</v>
      </c>
      <c r="T2888">
        <v>40000</v>
      </c>
      <c r="V2888">
        <v>1522.44</v>
      </c>
      <c r="W2888">
        <v>6685.96</v>
      </c>
    </row>
    <row r="2889" spans="1:23">
      <c r="A2889" t="s">
        <v>246</v>
      </c>
      <c r="B2889" t="s">
        <v>2314</v>
      </c>
      <c r="C2889" t="s">
        <v>57</v>
      </c>
      <c r="D2889" t="s">
        <v>58</v>
      </c>
      <c r="E2889">
        <v>12190718</v>
      </c>
      <c r="F2889">
        <v>44987</v>
      </c>
      <c r="G2889" t="s">
        <v>3599</v>
      </c>
      <c r="H2889">
        <v>44987</v>
      </c>
      <c r="I2889" t="s">
        <v>263</v>
      </c>
      <c r="K2889" t="s">
        <v>1418</v>
      </c>
      <c r="L2889" t="s">
        <v>1409</v>
      </c>
      <c r="N2889" t="s">
        <v>1417</v>
      </c>
      <c r="O2889" t="s">
        <v>1411</v>
      </c>
      <c r="P2889" t="s">
        <v>252</v>
      </c>
      <c r="T2889">
        <v>40000</v>
      </c>
    </row>
    <row r="2890" spans="1:23">
      <c r="A2890" t="s">
        <v>246</v>
      </c>
      <c r="B2890" t="s">
        <v>2331</v>
      </c>
      <c r="C2890" t="s">
        <v>57</v>
      </c>
      <c r="D2890" t="s">
        <v>58</v>
      </c>
      <c r="E2890">
        <v>12190894</v>
      </c>
      <c r="F2890">
        <v>44987</v>
      </c>
      <c r="G2890" t="s">
        <v>3600</v>
      </c>
      <c r="H2890">
        <v>44987</v>
      </c>
      <c r="I2890" t="s">
        <v>263</v>
      </c>
      <c r="K2890" t="s">
        <v>1408</v>
      </c>
      <c r="L2890" t="s">
        <v>1409</v>
      </c>
      <c r="N2890" t="s">
        <v>1447</v>
      </c>
      <c r="O2890" t="s">
        <v>1411</v>
      </c>
      <c r="P2890" t="s">
        <v>254</v>
      </c>
      <c r="S2890" t="s">
        <v>1414</v>
      </c>
      <c r="T2890">
        <v>150000</v>
      </c>
    </row>
    <row r="2891" spans="1:23">
      <c r="A2891" t="s">
        <v>246</v>
      </c>
      <c r="B2891" t="s">
        <v>2299</v>
      </c>
      <c r="C2891" t="s">
        <v>57</v>
      </c>
      <c r="D2891" t="s">
        <v>58</v>
      </c>
      <c r="E2891">
        <v>12191079</v>
      </c>
      <c r="F2891">
        <v>44988</v>
      </c>
      <c r="G2891" t="s">
        <v>3601</v>
      </c>
      <c r="H2891">
        <v>44988</v>
      </c>
      <c r="I2891" t="s">
        <v>253</v>
      </c>
      <c r="K2891" t="s">
        <v>1408</v>
      </c>
      <c r="L2891" t="s">
        <v>1409</v>
      </c>
      <c r="N2891" t="s">
        <v>1427</v>
      </c>
      <c r="O2891" t="s">
        <v>1411</v>
      </c>
      <c r="P2891" t="s">
        <v>252</v>
      </c>
      <c r="Q2891" t="s">
        <v>1412</v>
      </c>
      <c r="R2891" t="s">
        <v>1412</v>
      </c>
      <c r="S2891" t="s">
        <v>1412</v>
      </c>
      <c r="T2891">
        <v>60000</v>
      </c>
      <c r="V2891">
        <v>518.87</v>
      </c>
      <c r="W2891">
        <v>730</v>
      </c>
    </row>
    <row r="2892" spans="1:23">
      <c r="A2892" t="s">
        <v>246</v>
      </c>
      <c r="B2892" t="s">
        <v>2314</v>
      </c>
      <c r="C2892" t="s">
        <v>57</v>
      </c>
      <c r="D2892" t="s">
        <v>58</v>
      </c>
      <c r="E2892">
        <v>12195172</v>
      </c>
      <c r="F2892">
        <v>44988</v>
      </c>
      <c r="G2892" t="s">
        <v>3602</v>
      </c>
      <c r="H2892">
        <v>44988</v>
      </c>
      <c r="I2892" t="s">
        <v>253</v>
      </c>
      <c r="K2892" t="s">
        <v>1408</v>
      </c>
      <c r="L2892" t="s">
        <v>1409</v>
      </c>
      <c r="N2892" t="s">
        <v>1421</v>
      </c>
      <c r="O2892" t="s">
        <v>1411</v>
      </c>
      <c r="P2892" t="s">
        <v>252</v>
      </c>
      <c r="Q2892" t="s">
        <v>1412</v>
      </c>
      <c r="R2892" t="s">
        <v>1412</v>
      </c>
      <c r="S2892" t="s">
        <v>1412</v>
      </c>
      <c r="T2892">
        <v>40000</v>
      </c>
      <c r="V2892">
        <v>4819.9799999999996</v>
      </c>
      <c r="W2892">
        <v>7877.35</v>
      </c>
    </row>
    <row r="2893" spans="1:23">
      <c r="A2893" t="s">
        <v>246</v>
      </c>
      <c r="B2893" t="s">
        <v>2343</v>
      </c>
      <c r="C2893" t="s">
        <v>57</v>
      </c>
      <c r="D2893" t="s">
        <v>58</v>
      </c>
      <c r="E2893">
        <v>12195403</v>
      </c>
      <c r="F2893">
        <v>44992</v>
      </c>
      <c r="G2893" t="s">
        <v>3603</v>
      </c>
      <c r="H2893">
        <v>44994</v>
      </c>
      <c r="I2893" t="s">
        <v>282</v>
      </c>
      <c r="K2893" t="s">
        <v>1408</v>
      </c>
      <c r="L2893" t="s">
        <v>1409</v>
      </c>
      <c r="N2893" t="s">
        <v>1421</v>
      </c>
      <c r="O2893" t="s">
        <v>1411</v>
      </c>
      <c r="P2893" t="s">
        <v>252</v>
      </c>
      <c r="S2893" t="s">
        <v>1414</v>
      </c>
      <c r="T2893">
        <v>10000</v>
      </c>
    </row>
    <row r="2894" spans="1:23">
      <c r="A2894" t="s">
        <v>246</v>
      </c>
      <c r="B2894" t="s">
        <v>2353</v>
      </c>
      <c r="C2894" t="s">
        <v>57</v>
      </c>
      <c r="D2894" t="s">
        <v>58</v>
      </c>
      <c r="E2894">
        <v>12195960</v>
      </c>
      <c r="F2894">
        <v>44988</v>
      </c>
      <c r="G2894" t="s">
        <v>3604</v>
      </c>
      <c r="H2894">
        <v>44988</v>
      </c>
      <c r="I2894" t="s">
        <v>253</v>
      </c>
      <c r="K2894" t="s">
        <v>1408</v>
      </c>
      <c r="L2894" t="s">
        <v>1409</v>
      </c>
      <c r="N2894" t="s">
        <v>1437</v>
      </c>
      <c r="O2894" t="s">
        <v>1411</v>
      </c>
      <c r="P2894" t="s">
        <v>252</v>
      </c>
      <c r="Q2894" t="s">
        <v>1412</v>
      </c>
      <c r="R2894" t="s">
        <v>1412</v>
      </c>
      <c r="S2894" t="s">
        <v>1412</v>
      </c>
      <c r="T2894">
        <v>40000</v>
      </c>
      <c r="V2894">
        <v>0</v>
      </c>
      <c r="W2894">
        <v>3177.01</v>
      </c>
    </row>
    <row r="2895" spans="1:23">
      <c r="A2895" t="s">
        <v>246</v>
      </c>
      <c r="B2895" t="s">
        <v>2337</v>
      </c>
      <c r="C2895" t="s">
        <v>57</v>
      </c>
      <c r="D2895" t="s">
        <v>58</v>
      </c>
      <c r="E2895">
        <v>12196941</v>
      </c>
      <c r="F2895">
        <v>44995</v>
      </c>
      <c r="G2895" t="s">
        <v>3605</v>
      </c>
      <c r="H2895">
        <v>44999</v>
      </c>
      <c r="I2895" t="s">
        <v>263</v>
      </c>
      <c r="K2895" t="s">
        <v>1408</v>
      </c>
      <c r="L2895" t="s">
        <v>1409</v>
      </c>
      <c r="N2895" t="s">
        <v>1431</v>
      </c>
      <c r="O2895" t="s">
        <v>1411</v>
      </c>
      <c r="P2895" t="s">
        <v>254</v>
      </c>
      <c r="S2895" t="s">
        <v>1414</v>
      </c>
      <c r="T2895">
        <v>20000</v>
      </c>
    </row>
    <row r="2896" spans="1:23">
      <c r="A2896" t="s">
        <v>246</v>
      </c>
      <c r="B2896" t="s">
        <v>2343</v>
      </c>
      <c r="C2896" t="s">
        <v>57</v>
      </c>
      <c r="D2896" t="s">
        <v>58</v>
      </c>
      <c r="E2896">
        <v>12200123</v>
      </c>
      <c r="F2896">
        <v>44991</v>
      </c>
      <c r="G2896" t="s">
        <v>3606</v>
      </c>
      <c r="H2896">
        <v>44991</v>
      </c>
      <c r="I2896" t="s">
        <v>253</v>
      </c>
      <c r="K2896" t="s">
        <v>1408</v>
      </c>
      <c r="L2896" t="s">
        <v>1409</v>
      </c>
      <c r="N2896" t="s">
        <v>1420</v>
      </c>
      <c r="O2896" t="s">
        <v>1411</v>
      </c>
      <c r="P2896" t="s">
        <v>254</v>
      </c>
      <c r="Q2896" t="s">
        <v>1412</v>
      </c>
      <c r="R2896" t="s">
        <v>1412</v>
      </c>
      <c r="S2896" t="s">
        <v>1412</v>
      </c>
      <c r="T2896">
        <v>70000</v>
      </c>
      <c r="V2896">
        <v>36665.96</v>
      </c>
      <c r="W2896">
        <v>92338.91</v>
      </c>
    </row>
    <row r="2897" spans="1:23">
      <c r="A2897" t="s">
        <v>246</v>
      </c>
      <c r="B2897" t="s">
        <v>2337</v>
      </c>
      <c r="C2897" t="s">
        <v>57</v>
      </c>
      <c r="D2897" t="s">
        <v>58</v>
      </c>
      <c r="E2897">
        <v>12201220</v>
      </c>
      <c r="F2897">
        <v>45003</v>
      </c>
      <c r="G2897" t="s">
        <v>3608</v>
      </c>
      <c r="H2897">
        <v>45003</v>
      </c>
      <c r="I2897" t="s">
        <v>253</v>
      </c>
      <c r="K2897" t="s">
        <v>1408</v>
      </c>
      <c r="L2897" t="s">
        <v>1409</v>
      </c>
      <c r="N2897" t="s">
        <v>1433</v>
      </c>
      <c r="O2897" t="s">
        <v>1411</v>
      </c>
      <c r="P2897" t="s">
        <v>252</v>
      </c>
      <c r="Q2897" t="s">
        <v>1412</v>
      </c>
      <c r="R2897" t="s">
        <v>1412</v>
      </c>
      <c r="S2897" t="s">
        <v>1412</v>
      </c>
      <c r="T2897">
        <v>10000</v>
      </c>
      <c r="V2897">
        <v>2479.48</v>
      </c>
      <c r="W2897">
        <v>6842.05</v>
      </c>
    </row>
    <row r="2898" spans="1:23">
      <c r="A2898" t="s">
        <v>246</v>
      </c>
      <c r="B2898" t="s">
        <v>2275</v>
      </c>
      <c r="C2898" t="s">
        <v>57</v>
      </c>
      <c r="D2898" t="s">
        <v>58</v>
      </c>
      <c r="E2898">
        <v>12201272</v>
      </c>
      <c r="F2898">
        <v>44991</v>
      </c>
      <c r="G2898" t="s">
        <v>3609</v>
      </c>
      <c r="H2898">
        <v>44997</v>
      </c>
      <c r="I2898" t="s">
        <v>282</v>
      </c>
      <c r="K2898" t="s">
        <v>1408</v>
      </c>
      <c r="L2898" t="s">
        <v>1409</v>
      </c>
      <c r="N2898" t="s">
        <v>1446</v>
      </c>
      <c r="O2898" t="s">
        <v>1411</v>
      </c>
      <c r="P2898" t="s">
        <v>254</v>
      </c>
      <c r="Q2898" t="s">
        <v>1414</v>
      </c>
      <c r="R2898" t="s">
        <v>1414</v>
      </c>
      <c r="S2898" t="s">
        <v>1412</v>
      </c>
      <c r="T2898">
        <v>35000</v>
      </c>
    </row>
    <row r="2899" spans="1:23">
      <c r="A2899" t="s">
        <v>246</v>
      </c>
      <c r="B2899" t="s">
        <v>2331</v>
      </c>
      <c r="C2899" t="s">
        <v>57</v>
      </c>
      <c r="D2899" t="s">
        <v>58</v>
      </c>
      <c r="E2899">
        <v>12202789</v>
      </c>
      <c r="F2899">
        <v>44992</v>
      </c>
      <c r="G2899" t="s">
        <v>3610</v>
      </c>
      <c r="H2899">
        <v>44992</v>
      </c>
      <c r="I2899" t="s">
        <v>253</v>
      </c>
      <c r="K2899" t="s">
        <v>1408</v>
      </c>
      <c r="L2899" t="s">
        <v>1409</v>
      </c>
      <c r="N2899" t="s">
        <v>1431</v>
      </c>
      <c r="O2899" t="s">
        <v>1411</v>
      </c>
      <c r="P2899" t="s">
        <v>252</v>
      </c>
      <c r="Q2899" t="s">
        <v>1412</v>
      </c>
      <c r="R2899" t="s">
        <v>1412</v>
      </c>
      <c r="S2899" t="s">
        <v>1412</v>
      </c>
      <c r="T2899">
        <v>10000</v>
      </c>
      <c r="V2899">
        <v>12893.95</v>
      </c>
      <c r="W2899">
        <v>14180.74</v>
      </c>
    </row>
    <row r="2900" spans="1:23">
      <c r="A2900" t="s">
        <v>246</v>
      </c>
      <c r="B2900" t="s">
        <v>2299</v>
      </c>
      <c r="C2900" t="s">
        <v>57</v>
      </c>
      <c r="D2900" t="s">
        <v>58</v>
      </c>
      <c r="E2900">
        <v>12202865</v>
      </c>
      <c r="F2900">
        <v>45009</v>
      </c>
      <c r="G2900" t="s">
        <v>3611</v>
      </c>
      <c r="H2900">
        <v>45009</v>
      </c>
      <c r="I2900" t="s">
        <v>253</v>
      </c>
      <c r="K2900" t="s">
        <v>1408</v>
      </c>
      <c r="L2900" t="s">
        <v>1409</v>
      </c>
      <c r="N2900" t="s">
        <v>1451</v>
      </c>
      <c r="O2900" t="s">
        <v>1411</v>
      </c>
      <c r="P2900" t="s">
        <v>252</v>
      </c>
      <c r="Q2900" t="s">
        <v>1412</v>
      </c>
      <c r="R2900" t="s">
        <v>1412</v>
      </c>
      <c r="S2900" t="s">
        <v>1412</v>
      </c>
      <c r="T2900">
        <v>30000</v>
      </c>
      <c r="V2900">
        <v>678.39</v>
      </c>
      <c r="W2900">
        <v>2779.62</v>
      </c>
    </row>
    <row r="2901" spans="1:23">
      <c r="A2901" t="s">
        <v>246</v>
      </c>
      <c r="B2901" t="s">
        <v>2337</v>
      </c>
      <c r="C2901" t="s">
        <v>57</v>
      </c>
      <c r="D2901" t="s">
        <v>58</v>
      </c>
      <c r="E2901">
        <v>12202866</v>
      </c>
      <c r="F2901">
        <v>44994</v>
      </c>
      <c r="G2901" t="s">
        <v>3612</v>
      </c>
      <c r="H2901">
        <v>44994</v>
      </c>
      <c r="I2901" t="s">
        <v>282</v>
      </c>
      <c r="K2901" t="s">
        <v>1408</v>
      </c>
      <c r="L2901" t="s">
        <v>1409</v>
      </c>
      <c r="N2901" t="s">
        <v>1491</v>
      </c>
      <c r="O2901" t="s">
        <v>1411</v>
      </c>
      <c r="P2901" t="s">
        <v>254</v>
      </c>
      <c r="S2901" t="s">
        <v>1414</v>
      </c>
      <c r="T2901">
        <v>15000</v>
      </c>
    </row>
    <row r="2902" spans="1:23">
      <c r="A2902" t="s">
        <v>246</v>
      </c>
      <c r="B2902" t="s">
        <v>2331</v>
      </c>
      <c r="C2902" t="s">
        <v>57</v>
      </c>
      <c r="D2902" t="s">
        <v>58</v>
      </c>
      <c r="E2902">
        <v>12203469</v>
      </c>
      <c r="F2902">
        <v>44992</v>
      </c>
      <c r="G2902" t="s">
        <v>3613</v>
      </c>
      <c r="H2902">
        <v>44992</v>
      </c>
      <c r="I2902" t="s">
        <v>263</v>
      </c>
      <c r="K2902" t="s">
        <v>1408</v>
      </c>
      <c r="L2902" t="s">
        <v>1409</v>
      </c>
      <c r="N2902" t="s">
        <v>1421</v>
      </c>
      <c r="O2902" t="s">
        <v>1411</v>
      </c>
      <c r="P2902" t="s">
        <v>254</v>
      </c>
      <c r="S2902" t="s">
        <v>1414</v>
      </c>
      <c r="T2902">
        <v>10000</v>
      </c>
    </row>
    <row r="2903" spans="1:23">
      <c r="A2903" t="s">
        <v>246</v>
      </c>
      <c r="B2903" t="s">
        <v>2343</v>
      </c>
      <c r="C2903" t="s">
        <v>57</v>
      </c>
      <c r="D2903" t="s">
        <v>58</v>
      </c>
      <c r="E2903">
        <v>12203485</v>
      </c>
      <c r="F2903">
        <v>44992</v>
      </c>
      <c r="G2903" t="s">
        <v>3614</v>
      </c>
      <c r="H2903">
        <v>44992</v>
      </c>
      <c r="I2903" t="s">
        <v>263</v>
      </c>
      <c r="K2903" t="s">
        <v>1408</v>
      </c>
      <c r="L2903" t="s">
        <v>1409</v>
      </c>
      <c r="N2903" t="s">
        <v>1420</v>
      </c>
      <c r="O2903" t="s">
        <v>1411</v>
      </c>
      <c r="P2903" t="s">
        <v>252</v>
      </c>
      <c r="S2903" t="s">
        <v>1414</v>
      </c>
      <c r="T2903">
        <v>20000</v>
      </c>
    </row>
    <row r="2904" spans="1:23">
      <c r="A2904" t="s">
        <v>246</v>
      </c>
      <c r="B2904" t="s">
        <v>2288</v>
      </c>
      <c r="C2904" t="s">
        <v>57</v>
      </c>
      <c r="D2904" t="s">
        <v>58</v>
      </c>
      <c r="E2904">
        <v>12203550</v>
      </c>
      <c r="F2904">
        <v>44999</v>
      </c>
      <c r="G2904" t="s">
        <v>3615</v>
      </c>
      <c r="H2904">
        <v>44999</v>
      </c>
      <c r="I2904" t="s">
        <v>282</v>
      </c>
      <c r="K2904" t="s">
        <v>1408</v>
      </c>
      <c r="L2904" t="s">
        <v>1409</v>
      </c>
      <c r="N2904" t="s">
        <v>1421</v>
      </c>
      <c r="O2904" t="s">
        <v>1411</v>
      </c>
      <c r="P2904" t="s">
        <v>254</v>
      </c>
      <c r="S2904" t="s">
        <v>1414</v>
      </c>
      <c r="T2904">
        <v>60000</v>
      </c>
    </row>
    <row r="2905" spans="1:23">
      <c r="A2905" t="s">
        <v>246</v>
      </c>
      <c r="B2905" t="s">
        <v>2337</v>
      </c>
      <c r="C2905" t="s">
        <v>57</v>
      </c>
      <c r="D2905" t="s">
        <v>58</v>
      </c>
      <c r="E2905">
        <v>12203662</v>
      </c>
      <c r="F2905">
        <v>44992</v>
      </c>
      <c r="G2905" t="s">
        <v>3616</v>
      </c>
      <c r="H2905">
        <v>44992</v>
      </c>
      <c r="I2905" t="s">
        <v>282</v>
      </c>
      <c r="K2905" t="s">
        <v>1408</v>
      </c>
      <c r="L2905" t="s">
        <v>1409</v>
      </c>
      <c r="N2905" t="s">
        <v>1420</v>
      </c>
      <c r="O2905" t="s">
        <v>1411</v>
      </c>
      <c r="P2905" t="s">
        <v>254</v>
      </c>
      <c r="S2905" t="s">
        <v>1414</v>
      </c>
      <c r="T2905">
        <v>20000</v>
      </c>
    </row>
    <row r="2906" spans="1:23">
      <c r="A2906" t="s">
        <v>246</v>
      </c>
      <c r="B2906" t="s">
        <v>2305</v>
      </c>
      <c r="C2906" t="s">
        <v>57</v>
      </c>
      <c r="D2906" t="s">
        <v>58</v>
      </c>
      <c r="E2906">
        <v>12204490</v>
      </c>
      <c r="F2906">
        <v>45034</v>
      </c>
      <c r="G2906" t="s">
        <v>4594</v>
      </c>
      <c r="H2906">
        <v>45034</v>
      </c>
      <c r="I2906" t="s">
        <v>253</v>
      </c>
      <c r="K2906" t="s">
        <v>1408</v>
      </c>
      <c r="L2906" t="s">
        <v>1409</v>
      </c>
      <c r="N2906" t="s">
        <v>1425</v>
      </c>
      <c r="O2906" t="s">
        <v>1411</v>
      </c>
      <c r="P2906" t="s">
        <v>254</v>
      </c>
      <c r="Q2906" t="s">
        <v>1412</v>
      </c>
      <c r="R2906" t="s">
        <v>1412</v>
      </c>
      <c r="S2906" t="s">
        <v>1412</v>
      </c>
      <c r="T2906">
        <v>15000</v>
      </c>
      <c r="V2906">
        <v>3738.84</v>
      </c>
      <c r="W2906">
        <v>9530.74</v>
      </c>
    </row>
    <row r="2907" spans="1:23">
      <c r="A2907" t="s">
        <v>246</v>
      </c>
      <c r="B2907" t="s">
        <v>2275</v>
      </c>
      <c r="C2907" t="s">
        <v>57</v>
      </c>
      <c r="D2907" t="s">
        <v>58</v>
      </c>
      <c r="E2907">
        <v>12209061</v>
      </c>
      <c r="F2907">
        <v>44993</v>
      </c>
      <c r="G2907" t="s">
        <v>3619</v>
      </c>
      <c r="H2907">
        <v>44993</v>
      </c>
      <c r="I2907" t="s">
        <v>282</v>
      </c>
      <c r="K2907" t="s">
        <v>1418</v>
      </c>
      <c r="L2907" t="s">
        <v>1409</v>
      </c>
      <c r="N2907" t="s">
        <v>1433</v>
      </c>
      <c r="O2907" t="s">
        <v>1411</v>
      </c>
      <c r="P2907" t="s">
        <v>254</v>
      </c>
      <c r="S2907" t="s">
        <v>1414</v>
      </c>
      <c r="T2907">
        <v>30000</v>
      </c>
    </row>
    <row r="2908" spans="1:23">
      <c r="A2908" t="s">
        <v>246</v>
      </c>
      <c r="B2908" t="s">
        <v>2308</v>
      </c>
      <c r="C2908" t="s">
        <v>57</v>
      </c>
      <c r="D2908" t="s">
        <v>58</v>
      </c>
      <c r="E2908">
        <v>12209131</v>
      </c>
      <c r="F2908">
        <v>44998</v>
      </c>
      <c r="G2908" t="s">
        <v>3620</v>
      </c>
      <c r="H2908">
        <v>44998</v>
      </c>
      <c r="I2908" t="s">
        <v>253</v>
      </c>
      <c r="K2908" t="s">
        <v>1408</v>
      </c>
      <c r="L2908" t="s">
        <v>1409</v>
      </c>
      <c r="N2908" t="s">
        <v>1425</v>
      </c>
      <c r="O2908" t="s">
        <v>1411</v>
      </c>
      <c r="P2908" t="s">
        <v>252</v>
      </c>
      <c r="Q2908" t="s">
        <v>1412</v>
      </c>
      <c r="R2908" t="s">
        <v>1412</v>
      </c>
      <c r="S2908" t="s">
        <v>1412</v>
      </c>
      <c r="T2908">
        <v>10000</v>
      </c>
      <c r="V2908">
        <v>3965.75</v>
      </c>
      <c r="W2908">
        <v>8707.8700000000008</v>
      </c>
    </row>
    <row r="2909" spans="1:23">
      <c r="A2909" t="s">
        <v>246</v>
      </c>
      <c r="B2909" t="s">
        <v>2343</v>
      </c>
      <c r="C2909" t="s">
        <v>57</v>
      </c>
      <c r="D2909" t="s">
        <v>58</v>
      </c>
      <c r="E2909">
        <v>12209169</v>
      </c>
      <c r="F2909">
        <v>44993</v>
      </c>
      <c r="G2909" t="s">
        <v>3621</v>
      </c>
      <c r="H2909">
        <v>44993</v>
      </c>
      <c r="I2909" t="s">
        <v>282</v>
      </c>
      <c r="K2909" t="s">
        <v>1408</v>
      </c>
      <c r="L2909" t="s">
        <v>1409</v>
      </c>
      <c r="N2909" t="s">
        <v>1500</v>
      </c>
      <c r="O2909" t="s">
        <v>1411</v>
      </c>
      <c r="P2909" t="s">
        <v>252</v>
      </c>
      <c r="Q2909" t="s">
        <v>1414</v>
      </c>
      <c r="R2909" t="s">
        <v>1414</v>
      </c>
      <c r="S2909" t="s">
        <v>1415</v>
      </c>
      <c r="T2909">
        <v>60000</v>
      </c>
    </row>
    <row r="2910" spans="1:23">
      <c r="A2910" t="s">
        <v>246</v>
      </c>
      <c r="B2910" t="s">
        <v>2353</v>
      </c>
      <c r="C2910" t="s">
        <v>57</v>
      </c>
      <c r="D2910" t="s">
        <v>58</v>
      </c>
      <c r="E2910">
        <v>12209895</v>
      </c>
      <c r="F2910">
        <v>44993</v>
      </c>
      <c r="G2910" t="s">
        <v>3622</v>
      </c>
      <c r="H2910">
        <v>44994</v>
      </c>
      <c r="I2910" t="s">
        <v>253</v>
      </c>
      <c r="K2910" t="s">
        <v>1430</v>
      </c>
      <c r="L2910" t="s">
        <v>1409</v>
      </c>
      <c r="N2910" t="s">
        <v>1439</v>
      </c>
      <c r="O2910" t="s">
        <v>1411</v>
      </c>
      <c r="P2910" t="s">
        <v>254</v>
      </c>
      <c r="Q2910" t="s">
        <v>1412</v>
      </c>
      <c r="R2910" t="s">
        <v>1412</v>
      </c>
      <c r="S2910" t="s">
        <v>1412</v>
      </c>
      <c r="T2910">
        <v>60000</v>
      </c>
      <c r="V2910">
        <v>1692.81</v>
      </c>
      <c r="W2910">
        <v>3582</v>
      </c>
    </row>
    <row r="2911" spans="1:23">
      <c r="A2911" t="s">
        <v>246</v>
      </c>
      <c r="B2911" t="s">
        <v>2305</v>
      </c>
      <c r="C2911" t="s">
        <v>57</v>
      </c>
      <c r="D2911" t="s">
        <v>58</v>
      </c>
      <c r="E2911">
        <v>12210477</v>
      </c>
      <c r="F2911">
        <v>44993</v>
      </c>
      <c r="G2911" t="s">
        <v>3623</v>
      </c>
      <c r="H2911">
        <v>44993</v>
      </c>
      <c r="I2911" t="s">
        <v>253</v>
      </c>
      <c r="K2911" t="s">
        <v>1408</v>
      </c>
      <c r="L2911" t="s">
        <v>1409</v>
      </c>
      <c r="N2911" t="s">
        <v>1432</v>
      </c>
      <c r="O2911" t="s">
        <v>1411</v>
      </c>
      <c r="P2911" t="s">
        <v>254</v>
      </c>
      <c r="Q2911" t="s">
        <v>1412</v>
      </c>
      <c r="R2911" t="s">
        <v>1412</v>
      </c>
      <c r="S2911" t="s">
        <v>1412</v>
      </c>
      <c r="T2911">
        <v>35000</v>
      </c>
      <c r="V2911">
        <v>2191.61</v>
      </c>
      <c r="W2911">
        <v>4182.8</v>
      </c>
    </row>
    <row r="2912" spans="1:23">
      <c r="A2912" t="s">
        <v>246</v>
      </c>
      <c r="B2912" t="s">
        <v>3617</v>
      </c>
      <c r="C2912" t="s">
        <v>57</v>
      </c>
      <c r="D2912" t="s">
        <v>58</v>
      </c>
      <c r="E2912">
        <v>12214104</v>
      </c>
      <c r="F2912">
        <v>44994</v>
      </c>
      <c r="G2912" t="s">
        <v>3624</v>
      </c>
      <c r="H2912">
        <v>44994</v>
      </c>
      <c r="I2912" t="s">
        <v>253</v>
      </c>
      <c r="K2912" t="s">
        <v>1418</v>
      </c>
      <c r="L2912" t="s">
        <v>1409</v>
      </c>
      <c r="N2912" t="s">
        <v>1433</v>
      </c>
      <c r="O2912" t="s">
        <v>1411</v>
      </c>
      <c r="P2912" t="s">
        <v>252</v>
      </c>
      <c r="Q2912" t="s">
        <v>1412</v>
      </c>
      <c r="R2912" t="s">
        <v>1412</v>
      </c>
      <c r="S2912" t="s">
        <v>1412</v>
      </c>
      <c r="T2912">
        <v>35000</v>
      </c>
      <c r="V2912">
        <v>743.26</v>
      </c>
      <c r="W2912">
        <v>1913</v>
      </c>
    </row>
    <row r="2913" spans="1:23">
      <c r="A2913" t="s">
        <v>246</v>
      </c>
      <c r="B2913" t="s">
        <v>2288</v>
      </c>
      <c r="C2913" t="s">
        <v>57</v>
      </c>
      <c r="D2913" t="s">
        <v>58</v>
      </c>
      <c r="E2913">
        <v>12214656</v>
      </c>
      <c r="F2913">
        <v>44999</v>
      </c>
      <c r="G2913" t="s">
        <v>3625</v>
      </c>
      <c r="H2913">
        <v>45000</v>
      </c>
      <c r="I2913" t="s">
        <v>253</v>
      </c>
      <c r="K2913" t="s">
        <v>1408</v>
      </c>
      <c r="L2913" t="s">
        <v>1409</v>
      </c>
      <c r="N2913" t="s">
        <v>1470</v>
      </c>
      <c r="O2913" t="s">
        <v>1411</v>
      </c>
      <c r="P2913" t="s">
        <v>252</v>
      </c>
      <c r="Q2913" t="s">
        <v>1412</v>
      </c>
      <c r="R2913" t="s">
        <v>1412</v>
      </c>
      <c r="S2913" t="s">
        <v>1412</v>
      </c>
      <c r="T2913">
        <v>15000</v>
      </c>
      <c r="V2913">
        <v>4004.35</v>
      </c>
      <c r="W2913">
        <v>6898</v>
      </c>
    </row>
    <row r="2914" spans="1:23">
      <c r="A2914" t="s">
        <v>246</v>
      </c>
      <c r="B2914" t="s">
        <v>2288</v>
      </c>
      <c r="C2914" t="s">
        <v>57</v>
      </c>
      <c r="D2914" t="s">
        <v>58</v>
      </c>
      <c r="E2914">
        <v>12219039</v>
      </c>
      <c r="F2914">
        <v>45001</v>
      </c>
      <c r="G2914" t="s">
        <v>3627</v>
      </c>
      <c r="H2914">
        <v>45001</v>
      </c>
      <c r="I2914" t="s">
        <v>253</v>
      </c>
      <c r="K2914" t="s">
        <v>1408</v>
      </c>
      <c r="L2914" t="s">
        <v>1409</v>
      </c>
      <c r="N2914" t="s">
        <v>1445</v>
      </c>
      <c r="O2914" t="s">
        <v>1411</v>
      </c>
      <c r="P2914" t="s">
        <v>252</v>
      </c>
      <c r="Q2914" t="s">
        <v>1412</v>
      </c>
      <c r="R2914" t="s">
        <v>1412</v>
      </c>
      <c r="S2914" t="s">
        <v>1412</v>
      </c>
      <c r="T2914">
        <v>10000</v>
      </c>
      <c r="V2914">
        <v>3428.3</v>
      </c>
      <c r="W2914">
        <v>7179</v>
      </c>
    </row>
    <row r="2915" spans="1:23">
      <c r="A2915" t="s">
        <v>246</v>
      </c>
      <c r="B2915" t="s">
        <v>2337</v>
      </c>
      <c r="C2915" t="s">
        <v>57</v>
      </c>
      <c r="D2915" t="s">
        <v>58</v>
      </c>
      <c r="E2915">
        <v>12220011</v>
      </c>
      <c r="F2915">
        <v>44995</v>
      </c>
      <c r="G2915" t="s">
        <v>3628</v>
      </c>
      <c r="H2915">
        <v>44995</v>
      </c>
      <c r="I2915" t="s">
        <v>253</v>
      </c>
      <c r="K2915" t="s">
        <v>1408</v>
      </c>
      <c r="L2915" t="s">
        <v>1409</v>
      </c>
      <c r="N2915" t="s">
        <v>3144</v>
      </c>
      <c r="O2915" t="s">
        <v>1411</v>
      </c>
      <c r="P2915" t="s">
        <v>254</v>
      </c>
      <c r="Q2915" t="s">
        <v>1412</v>
      </c>
      <c r="R2915" t="s">
        <v>1412</v>
      </c>
      <c r="S2915" t="s">
        <v>1412</v>
      </c>
      <c r="T2915">
        <v>10000</v>
      </c>
      <c r="V2915">
        <v>8309.15</v>
      </c>
      <c r="W2915">
        <v>12519</v>
      </c>
    </row>
    <row r="2916" spans="1:23">
      <c r="A2916" t="s">
        <v>246</v>
      </c>
      <c r="B2916" t="s">
        <v>2343</v>
      </c>
      <c r="C2916" t="s">
        <v>57</v>
      </c>
      <c r="D2916" t="s">
        <v>58</v>
      </c>
      <c r="E2916">
        <v>12223629</v>
      </c>
      <c r="F2916">
        <v>44996</v>
      </c>
      <c r="G2916" t="s">
        <v>3630</v>
      </c>
      <c r="H2916">
        <v>44996</v>
      </c>
      <c r="I2916" t="s">
        <v>282</v>
      </c>
      <c r="K2916" t="s">
        <v>1408</v>
      </c>
      <c r="L2916" t="s">
        <v>1409</v>
      </c>
      <c r="N2916" t="s">
        <v>1421</v>
      </c>
      <c r="O2916" t="s">
        <v>1411</v>
      </c>
      <c r="P2916" t="s">
        <v>254</v>
      </c>
      <c r="R2916" t="s">
        <v>1414</v>
      </c>
      <c r="S2916" t="s">
        <v>1412</v>
      </c>
      <c r="T2916">
        <v>40000</v>
      </c>
    </row>
    <row r="2917" spans="1:23">
      <c r="A2917" t="s">
        <v>246</v>
      </c>
      <c r="B2917" t="s">
        <v>2343</v>
      </c>
      <c r="C2917" t="s">
        <v>57</v>
      </c>
      <c r="D2917" t="s">
        <v>58</v>
      </c>
      <c r="E2917">
        <v>12223751</v>
      </c>
      <c r="F2917">
        <v>44998</v>
      </c>
      <c r="G2917" t="s">
        <v>3631</v>
      </c>
      <c r="H2917">
        <v>44998</v>
      </c>
      <c r="I2917" t="s">
        <v>282</v>
      </c>
      <c r="K2917" t="s">
        <v>1408</v>
      </c>
      <c r="L2917" t="s">
        <v>1409</v>
      </c>
      <c r="N2917" t="s">
        <v>1484</v>
      </c>
      <c r="O2917" t="s">
        <v>1411</v>
      </c>
      <c r="P2917" t="s">
        <v>254</v>
      </c>
      <c r="S2917" t="s">
        <v>1414</v>
      </c>
      <c r="T2917">
        <v>40000</v>
      </c>
    </row>
    <row r="2918" spans="1:23">
      <c r="A2918" t="s">
        <v>246</v>
      </c>
      <c r="B2918" t="s">
        <v>2343</v>
      </c>
      <c r="C2918" t="s">
        <v>57</v>
      </c>
      <c r="D2918" t="s">
        <v>58</v>
      </c>
      <c r="E2918">
        <v>12223833</v>
      </c>
      <c r="F2918">
        <v>44996</v>
      </c>
      <c r="G2918" t="s">
        <v>3632</v>
      </c>
      <c r="H2918">
        <v>44996</v>
      </c>
      <c r="I2918" t="s">
        <v>282</v>
      </c>
      <c r="K2918" t="s">
        <v>1408</v>
      </c>
      <c r="L2918" t="s">
        <v>1409</v>
      </c>
      <c r="N2918" t="s">
        <v>1434</v>
      </c>
      <c r="O2918" t="s">
        <v>1411</v>
      </c>
      <c r="P2918" t="s">
        <v>252</v>
      </c>
      <c r="S2918" t="s">
        <v>1414</v>
      </c>
      <c r="T2918">
        <v>20000</v>
      </c>
    </row>
    <row r="2919" spans="1:23">
      <c r="A2919" t="s">
        <v>246</v>
      </c>
      <c r="B2919" t="s">
        <v>2311</v>
      </c>
      <c r="C2919" t="s">
        <v>57</v>
      </c>
      <c r="D2919" t="s">
        <v>58</v>
      </c>
      <c r="E2919">
        <v>12223841</v>
      </c>
      <c r="F2919">
        <v>44996</v>
      </c>
      <c r="G2919" t="s">
        <v>3633</v>
      </c>
      <c r="H2919">
        <v>44996</v>
      </c>
      <c r="I2919" t="s">
        <v>263</v>
      </c>
      <c r="K2919" t="s">
        <v>1408</v>
      </c>
      <c r="L2919" t="s">
        <v>1409</v>
      </c>
      <c r="N2919" t="s">
        <v>3144</v>
      </c>
      <c r="O2919" t="s">
        <v>1411</v>
      </c>
      <c r="P2919" t="s">
        <v>252</v>
      </c>
      <c r="S2919" t="s">
        <v>1414</v>
      </c>
      <c r="T2919">
        <v>20000</v>
      </c>
    </row>
    <row r="2920" spans="1:23">
      <c r="A2920" t="s">
        <v>246</v>
      </c>
      <c r="B2920" t="s">
        <v>2288</v>
      </c>
      <c r="C2920" t="s">
        <v>57</v>
      </c>
      <c r="D2920" t="s">
        <v>58</v>
      </c>
      <c r="E2920">
        <v>12224577</v>
      </c>
      <c r="F2920">
        <v>44998</v>
      </c>
      <c r="G2920" t="s">
        <v>3634</v>
      </c>
      <c r="H2920">
        <v>44998</v>
      </c>
      <c r="I2920" t="s">
        <v>253</v>
      </c>
      <c r="K2920" t="s">
        <v>1430</v>
      </c>
      <c r="L2920" t="s">
        <v>1409</v>
      </c>
      <c r="N2920" t="s">
        <v>1421</v>
      </c>
      <c r="O2920" t="s">
        <v>1411</v>
      </c>
      <c r="P2920" t="s">
        <v>254</v>
      </c>
      <c r="Q2920" t="s">
        <v>1412</v>
      </c>
      <c r="R2920" t="s">
        <v>1412</v>
      </c>
      <c r="S2920" t="s">
        <v>1412</v>
      </c>
      <c r="T2920">
        <v>30000</v>
      </c>
      <c r="V2920">
        <v>5025.2299999999996</v>
      </c>
      <c r="W2920">
        <v>10745</v>
      </c>
    </row>
    <row r="2921" spans="1:23">
      <c r="A2921" t="s">
        <v>246</v>
      </c>
      <c r="B2921" t="s">
        <v>3617</v>
      </c>
      <c r="C2921" t="s">
        <v>57</v>
      </c>
      <c r="D2921" t="s">
        <v>58</v>
      </c>
      <c r="E2921">
        <v>12225289</v>
      </c>
      <c r="F2921">
        <v>44999</v>
      </c>
      <c r="G2921" t="s">
        <v>3635</v>
      </c>
      <c r="H2921">
        <v>44999</v>
      </c>
      <c r="I2921" t="s">
        <v>253</v>
      </c>
      <c r="K2921" t="s">
        <v>1408</v>
      </c>
      <c r="L2921" t="s">
        <v>1409</v>
      </c>
      <c r="N2921" t="s">
        <v>1447</v>
      </c>
      <c r="O2921" t="s">
        <v>1411</v>
      </c>
      <c r="P2921" t="s">
        <v>254</v>
      </c>
      <c r="Q2921" t="s">
        <v>1412</v>
      </c>
      <c r="R2921" t="s">
        <v>1412</v>
      </c>
      <c r="S2921" t="s">
        <v>1412</v>
      </c>
      <c r="T2921">
        <v>25000</v>
      </c>
      <c r="V2921">
        <v>12216.07</v>
      </c>
      <c r="W2921">
        <v>30156.89</v>
      </c>
    </row>
    <row r="2922" spans="1:23">
      <c r="A2922" t="s">
        <v>246</v>
      </c>
      <c r="B2922" t="s">
        <v>2353</v>
      </c>
      <c r="C2922" t="s">
        <v>57</v>
      </c>
      <c r="D2922" t="s">
        <v>58</v>
      </c>
      <c r="E2922">
        <v>12225579</v>
      </c>
      <c r="F2922">
        <v>45000</v>
      </c>
      <c r="G2922" t="s">
        <v>3636</v>
      </c>
      <c r="H2922">
        <v>45000</v>
      </c>
      <c r="I2922" t="s">
        <v>282</v>
      </c>
      <c r="K2922" t="s">
        <v>1430</v>
      </c>
      <c r="L2922" t="s">
        <v>1438</v>
      </c>
      <c r="N2922" t="s">
        <v>1513</v>
      </c>
      <c r="O2922" t="s">
        <v>1411</v>
      </c>
      <c r="P2922" t="s">
        <v>254</v>
      </c>
      <c r="Q2922" t="s">
        <v>1414</v>
      </c>
      <c r="R2922" t="s">
        <v>1414</v>
      </c>
      <c r="S2922" t="s">
        <v>1412</v>
      </c>
      <c r="T2922">
        <v>40000</v>
      </c>
    </row>
    <row r="2923" spans="1:23">
      <c r="A2923" t="s">
        <v>246</v>
      </c>
      <c r="B2923" t="s">
        <v>2353</v>
      </c>
      <c r="C2923" t="s">
        <v>57</v>
      </c>
      <c r="D2923" t="s">
        <v>58</v>
      </c>
      <c r="E2923">
        <v>12225579</v>
      </c>
      <c r="F2923">
        <v>45000</v>
      </c>
      <c r="G2923" t="s">
        <v>3636</v>
      </c>
      <c r="H2923">
        <v>45000</v>
      </c>
      <c r="I2923" t="s">
        <v>282</v>
      </c>
      <c r="K2923" t="s">
        <v>1430</v>
      </c>
      <c r="L2923" t="s">
        <v>1409</v>
      </c>
      <c r="N2923" t="s">
        <v>1513</v>
      </c>
      <c r="O2923" t="s">
        <v>1411</v>
      </c>
      <c r="P2923" t="s">
        <v>254</v>
      </c>
      <c r="Q2923" t="s">
        <v>1414</v>
      </c>
      <c r="R2923" t="s">
        <v>1414</v>
      </c>
      <c r="S2923" t="s">
        <v>1412</v>
      </c>
      <c r="T2923">
        <v>40000</v>
      </c>
    </row>
    <row r="2924" spans="1:23">
      <c r="A2924" t="s">
        <v>246</v>
      </c>
      <c r="B2924" t="s">
        <v>2299</v>
      </c>
      <c r="C2924" t="s">
        <v>57</v>
      </c>
      <c r="D2924" t="s">
        <v>58</v>
      </c>
      <c r="E2924">
        <v>12229667</v>
      </c>
      <c r="F2924">
        <v>44999</v>
      </c>
      <c r="G2924" t="s">
        <v>3637</v>
      </c>
      <c r="H2924">
        <v>44999</v>
      </c>
      <c r="I2924" t="s">
        <v>253</v>
      </c>
      <c r="K2924" t="s">
        <v>1408</v>
      </c>
      <c r="L2924" t="s">
        <v>1409</v>
      </c>
      <c r="N2924" t="s">
        <v>1468</v>
      </c>
      <c r="O2924" t="s">
        <v>1411</v>
      </c>
      <c r="P2924" t="s">
        <v>254</v>
      </c>
      <c r="Q2924" t="s">
        <v>1412</v>
      </c>
      <c r="R2924" t="s">
        <v>1412</v>
      </c>
      <c r="S2924" t="s">
        <v>1412</v>
      </c>
      <c r="T2924">
        <v>50000</v>
      </c>
      <c r="V2924">
        <v>4846.28</v>
      </c>
      <c r="W2924">
        <v>7689.31</v>
      </c>
    </row>
    <row r="2925" spans="1:23">
      <c r="A2925" t="s">
        <v>246</v>
      </c>
      <c r="B2925" t="s">
        <v>2331</v>
      </c>
      <c r="C2925" t="s">
        <v>57</v>
      </c>
      <c r="D2925" t="s">
        <v>58</v>
      </c>
      <c r="E2925">
        <v>12229861</v>
      </c>
      <c r="F2925">
        <v>44999</v>
      </c>
      <c r="G2925" t="s">
        <v>3638</v>
      </c>
      <c r="H2925">
        <v>44999</v>
      </c>
      <c r="I2925" t="s">
        <v>263</v>
      </c>
      <c r="K2925" t="s">
        <v>1408</v>
      </c>
      <c r="L2925" t="s">
        <v>1409</v>
      </c>
      <c r="N2925" t="s">
        <v>1431</v>
      </c>
      <c r="O2925" t="s">
        <v>1411</v>
      </c>
      <c r="P2925" t="s">
        <v>254</v>
      </c>
      <c r="S2925" t="s">
        <v>1414</v>
      </c>
      <c r="T2925">
        <v>15000</v>
      </c>
    </row>
    <row r="2926" spans="1:23">
      <c r="A2926" t="s">
        <v>246</v>
      </c>
      <c r="B2926" t="s">
        <v>2314</v>
      </c>
      <c r="C2926" t="s">
        <v>57</v>
      </c>
      <c r="D2926" t="s">
        <v>58</v>
      </c>
      <c r="E2926">
        <v>12229974</v>
      </c>
      <c r="F2926">
        <v>44999</v>
      </c>
      <c r="G2926" t="s">
        <v>3639</v>
      </c>
      <c r="H2926">
        <v>44999</v>
      </c>
      <c r="I2926" t="s">
        <v>282</v>
      </c>
      <c r="K2926" t="s">
        <v>1430</v>
      </c>
      <c r="L2926" t="s">
        <v>1409</v>
      </c>
      <c r="N2926" t="s">
        <v>1449</v>
      </c>
      <c r="O2926" t="s">
        <v>1411</v>
      </c>
      <c r="P2926" t="s">
        <v>254</v>
      </c>
      <c r="S2926" t="s">
        <v>1414</v>
      </c>
      <c r="T2926">
        <v>40000</v>
      </c>
    </row>
    <row r="2927" spans="1:23">
      <c r="A2927" t="s">
        <v>246</v>
      </c>
      <c r="B2927" t="s">
        <v>2299</v>
      </c>
      <c r="C2927" t="s">
        <v>57</v>
      </c>
      <c r="D2927" t="s">
        <v>58</v>
      </c>
      <c r="E2927">
        <v>12229995</v>
      </c>
      <c r="F2927">
        <v>45001</v>
      </c>
      <c r="G2927" t="s">
        <v>3641</v>
      </c>
      <c r="H2927">
        <v>45001</v>
      </c>
      <c r="I2927" t="s">
        <v>253</v>
      </c>
      <c r="K2927" t="s">
        <v>1408</v>
      </c>
      <c r="L2927" t="s">
        <v>1409</v>
      </c>
      <c r="N2927" t="s">
        <v>1432</v>
      </c>
      <c r="O2927" t="s">
        <v>1411</v>
      </c>
      <c r="P2927" t="s">
        <v>254</v>
      </c>
      <c r="Q2927" t="s">
        <v>1412</v>
      </c>
      <c r="R2927" t="s">
        <v>1412</v>
      </c>
      <c r="S2927" t="s">
        <v>1412</v>
      </c>
      <c r="T2927">
        <v>30000</v>
      </c>
      <c r="V2927">
        <v>18033.169999999998</v>
      </c>
      <c r="W2927">
        <v>41011.96</v>
      </c>
    </row>
    <row r="2928" spans="1:23">
      <c r="A2928" t="s">
        <v>246</v>
      </c>
      <c r="B2928" t="s">
        <v>2343</v>
      </c>
      <c r="C2928" t="s">
        <v>57</v>
      </c>
      <c r="D2928" t="s">
        <v>58</v>
      </c>
      <c r="E2928">
        <v>12230171</v>
      </c>
      <c r="F2928">
        <v>44999</v>
      </c>
      <c r="G2928" t="s">
        <v>3642</v>
      </c>
      <c r="H2928">
        <v>44999</v>
      </c>
      <c r="I2928" t="s">
        <v>282</v>
      </c>
      <c r="K2928" t="s">
        <v>1418</v>
      </c>
      <c r="L2928" t="s">
        <v>1409</v>
      </c>
      <c r="N2928" t="s">
        <v>1427</v>
      </c>
      <c r="O2928" t="s">
        <v>1411</v>
      </c>
      <c r="P2928" t="s">
        <v>254</v>
      </c>
      <c r="S2928" t="s">
        <v>1414</v>
      </c>
      <c r="T2928">
        <v>50000</v>
      </c>
    </row>
    <row r="2929" spans="1:23">
      <c r="A2929" t="s">
        <v>246</v>
      </c>
      <c r="B2929" t="s">
        <v>3643</v>
      </c>
      <c r="C2929" t="s">
        <v>57</v>
      </c>
      <c r="D2929" t="s">
        <v>58</v>
      </c>
      <c r="E2929">
        <v>12230504</v>
      </c>
      <c r="F2929">
        <v>44999</v>
      </c>
      <c r="G2929" t="s">
        <v>3644</v>
      </c>
      <c r="H2929">
        <v>44999</v>
      </c>
      <c r="I2929" t="s">
        <v>263</v>
      </c>
      <c r="K2929" t="s">
        <v>1408</v>
      </c>
      <c r="L2929" t="s">
        <v>1409</v>
      </c>
      <c r="N2929" t="s">
        <v>1521</v>
      </c>
      <c r="O2929" t="s">
        <v>1411</v>
      </c>
      <c r="P2929" t="s">
        <v>252</v>
      </c>
      <c r="S2929" t="s">
        <v>1414</v>
      </c>
      <c r="T2929">
        <v>10000</v>
      </c>
    </row>
    <row r="2930" spans="1:23">
      <c r="A2930" t="s">
        <v>246</v>
      </c>
      <c r="B2930" t="s">
        <v>2308</v>
      </c>
      <c r="C2930" t="s">
        <v>57</v>
      </c>
      <c r="D2930" t="s">
        <v>58</v>
      </c>
      <c r="E2930">
        <v>12231966</v>
      </c>
      <c r="F2930">
        <v>44999</v>
      </c>
      <c r="G2930" t="s">
        <v>3645</v>
      </c>
      <c r="H2930">
        <v>44999</v>
      </c>
      <c r="I2930" t="s">
        <v>253</v>
      </c>
      <c r="K2930" t="s">
        <v>1408</v>
      </c>
      <c r="L2930" t="s">
        <v>1409</v>
      </c>
      <c r="N2930" t="s">
        <v>1432</v>
      </c>
      <c r="O2930" t="s">
        <v>1411</v>
      </c>
      <c r="P2930" t="s">
        <v>254</v>
      </c>
      <c r="Q2930" t="s">
        <v>1412</v>
      </c>
      <c r="R2930" t="s">
        <v>1412</v>
      </c>
      <c r="S2930" t="s">
        <v>1412</v>
      </c>
      <c r="T2930">
        <v>10000</v>
      </c>
      <c r="V2930">
        <v>4538.18</v>
      </c>
      <c r="W2930">
        <v>13527.66</v>
      </c>
    </row>
    <row r="2931" spans="1:23">
      <c r="A2931" t="s">
        <v>246</v>
      </c>
      <c r="B2931" t="s">
        <v>2275</v>
      </c>
      <c r="C2931" t="s">
        <v>57</v>
      </c>
      <c r="D2931" t="s">
        <v>58</v>
      </c>
      <c r="E2931">
        <v>12232087</v>
      </c>
      <c r="F2931">
        <v>44999</v>
      </c>
      <c r="G2931" t="s">
        <v>3646</v>
      </c>
      <c r="H2931">
        <v>44999</v>
      </c>
      <c r="I2931" t="s">
        <v>253</v>
      </c>
      <c r="K2931" t="s">
        <v>1430</v>
      </c>
      <c r="L2931" t="s">
        <v>1409</v>
      </c>
      <c r="N2931" t="s">
        <v>1433</v>
      </c>
      <c r="O2931" t="s">
        <v>1411</v>
      </c>
      <c r="P2931" t="s">
        <v>254</v>
      </c>
      <c r="Q2931" t="s">
        <v>1412</v>
      </c>
      <c r="R2931" t="s">
        <v>1412</v>
      </c>
      <c r="S2931" t="s">
        <v>1412</v>
      </c>
      <c r="T2931">
        <v>15000</v>
      </c>
      <c r="V2931">
        <v>4071.71</v>
      </c>
      <c r="W2931">
        <v>12272.65</v>
      </c>
    </row>
    <row r="2932" spans="1:23">
      <c r="A2932" t="s">
        <v>246</v>
      </c>
      <c r="B2932" t="s">
        <v>2343</v>
      </c>
      <c r="C2932" t="s">
        <v>57</v>
      </c>
      <c r="D2932" t="s">
        <v>58</v>
      </c>
      <c r="E2932">
        <v>12232252</v>
      </c>
      <c r="F2932">
        <v>45012</v>
      </c>
      <c r="G2932" t="s">
        <v>3648</v>
      </c>
      <c r="H2932">
        <v>45014</v>
      </c>
      <c r="I2932" t="s">
        <v>253</v>
      </c>
      <c r="K2932" t="s">
        <v>1408</v>
      </c>
      <c r="L2932" t="s">
        <v>1409</v>
      </c>
      <c r="N2932" t="s">
        <v>1420</v>
      </c>
      <c r="O2932" t="s">
        <v>1411</v>
      </c>
      <c r="P2932" t="s">
        <v>254</v>
      </c>
      <c r="Q2932" t="s">
        <v>1412</v>
      </c>
      <c r="R2932" t="s">
        <v>1412</v>
      </c>
      <c r="S2932" t="s">
        <v>1412</v>
      </c>
      <c r="T2932">
        <v>30000</v>
      </c>
      <c r="V2932">
        <v>8244.43</v>
      </c>
      <c r="W2932">
        <v>28202.79</v>
      </c>
    </row>
    <row r="2933" spans="1:23">
      <c r="A2933" t="s">
        <v>246</v>
      </c>
      <c r="B2933" t="s">
        <v>2343</v>
      </c>
      <c r="C2933" t="s">
        <v>57</v>
      </c>
      <c r="D2933" t="s">
        <v>58</v>
      </c>
      <c r="E2933">
        <v>12236806</v>
      </c>
      <c r="F2933">
        <v>45000</v>
      </c>
      <c r="G2933" t="s">
        <v>3649</v>
      </c>
      <c r="H2933">
        <v>45000</v>
      </c>
      <c r="I2933" t="s">
        <v>253</v>
      </c>
      <c r="K2933" t="s">
        <v>1408</v>
      </c>
      <c r="L2933" t="s">
        <v>1409</v>
      </c>
      <c r="N2933" t="s">
        <v>1473</v>
      </c>
      <c r="O2933" t="s">
        <v>1411</v>
      </c>
      <c r="P2933" t="s">
        <v>252</v>
      </c>
      <c r="Q2933" t="s">
        <v>1412</v>
      </c>
      <c r="R2933" t="s">
        <v>1412</v>
      </c>
      <c r="S2933" t="s">
        <v>1412</v>
      </c>
      <c r="T2933">
        <v>15000</v>
      </c>
      <c r="V2933">
        <v>4651.67</v>
      </c>
      <c r="W2933">
        <v>6435</v>
      </c>
    </row>
    <row r="2934" spans="1:23">
      <c r="A2934" t="s">
        <v>246</v>
      </c>
      <c r="B2934" t="s">
        <v>2343</v>
      </c>
      <c r="C2934" t="s">
        <v>57</v>
      </c>
      <c r="D2934" t="s">
        <v>58</v>
      </c>
      <c r="E2934">
        <v>12241722</v>
      </c>
      <c r="F2934">
        <v>45002</v>
      </c>
      <c r="G2934" t="s">
        <v>3650</v>
      </c>
      <c r="H2934">
        <v>45005</v>
      </c>
      <c r="I2934" t="s">
        <v>253</v>
      </c>
      <c r="K2934" t="s">
        <v>1408</v>
      </c>
      <c r="L2934" t="s">
        <v>1409</v>
      </c>
      <c r="N2934" t="s">
        <v>1447</v>
      </c>
      <c r="O2934" t="s">
        <v>1411</v>
      </c>
      <c r="P2934" t="s">
        <v>254</v>
      </c>
      <c r="Q2934" t="s">
        <v>1412</v>
      </c>
      <c r="R2934" t="s">
        <v>1412</v>
      </c>
      <c r="S2934" t="s">
        <v>1412</v>
      </c>
      <c r="T2934">
        <v>15000</v>
      </c>
      <c r="V2934">
        <v>2638.96</v>
      </c>
      <c r="W2934">
        <v>7368.45</v>
      </c>
    </row>
    <row r="2935" spans="1:23">
      <c r="A2935" t="s">
        <v>246</v>
      </c>
      <c r="B2935" t="s">
        <v>2311</v>
      </c>
      <c r="C2935" t="s">
        <v>57</v>
      </c>
      <c r="D2935" t="s">
        <v>58</v>
      </c>
      <c r="E2935">
        <v>12248345</v>
      </c>
      <c r="F2935">
        <v>45006</v>
      </c>
      <c r="G2935" t="s">
        <v>3652</v>
      </c>
      <c r="H2935">
        <v>45007</v>
      </c>
      <c r="I2935" t="s">
        <v>253</v>
      </c>
      <c r="K2935" t="s">
        <v>1408</v>
      </c>
      <c r="L2935" t="s">
        <v>1409</v>
      </c>
      <c r="N2935" t="s">
        <v>1434</v>
      </c>
      <c r="O2935" t="s">
        <v>1411</v>
      </c>
      <c r="P2935" t="s">
        <v>252</v>
      </c>
      <c r="Q2935" t="s">
        <v>1412</v>
      </c>
      <c r="R2935" t="s">
        <v>1412</v>
      </c>
      <c r="S2935" t="s">
        <v>1412</v>
      </c>
      <c r="T2935">
        <v>20000</v>
      </c>
      <c r="V2935">
        <v>5706.91</v>
      </c>
      <c r="W2935">
        <v>6544</v>
      </c>
    </row>
    <row r="2936" spans="1:23">
      <c r="A2936" t="s">
        <v>246</v>
      </c>
      <c r="B2936" t="s">
        <v>2275</v>
      </c>
      <c r="C2936" t="s">
        <v>57</v>
      </c>
      <c r="D2936" t="s">
        <v>58</v>
      </c>
      <c r="E2936">
        <v>12249115</v>
      </c>
      <c r="F2936">
        <v>45002</v>
      </c>
      <c r="G2936" t="s">
        <v>3653</v>
      </c>
      <c r="H2936">
        <v>45002</v>
      </c>
      <c r="I2936" t="s">
        <v>282</v>
      </c>
      <c r="K2936" t="s">
        <v>1408</v>
      </c>
      <c r="L2936" t="s">
        <v>1409</v>
      </c>
      <c r="N2936" t="s">
        <v>1425</v>
      </c>
      <c r="O2936" t="s">
        <v>1411</v>
      </c>
      <c r="P2936" t="s">
        <v>252</v>
      </c>
      <c r="S2936" t="s">
        <v>1414</v>
      </c>
      <c r="T2936">
        <v>10000</v>
      </c>
    </row>
    <row r="2937" spans="1:23">
      <c r="A2937" t="s">
        <v>246</v>
      </c>
      <c r="B2937" t="s">
        <v>2359</v>
      </c>
      <c r="C2937" t="s">
        <v>57</v>
      </c>
      <c r="D2937" t="s">
        <v>58</v>
      </c>
      <c r="E2937">
        <v>12255413</v>
      </c>
      <c r="F2937">
        <v>45005</v>
      </c>
      <c r="G2937" t="s">
        <v>3654</v>
      </c>
      <c r="H2937">
        <v>45005</v>
      </c>
      <c r="I2937" t="s">
        <v>282</v>
      </c>
      <c r="K2937" t="s">
        <v>1408</v>
      </c>
      <c r="L2937" t="s">
        <v>1409</v>
      </c>
      <c r="N2937" t="s">
        <v>1421</v>
      </c>
      <c r="O2937" t="s">
        <v>1411</v>
      </c>
      <c r="P2937" t="s">
        <v>254</v>
      </c>
      <c r="S2937" t="s">
        <v>1414</v>
      </c>
      <c r="T2937">
        <v>20000</v>
      </c>
    </row>
    <row r="2938" spans="1:23">
      <c r="A2938" t="s">
        <v>246</v>
      </c>
      <c r="B2938" t="s">
        <v>2275</v>
      </c>
      <c r="C2938" t="s">
        <v>57</v>
      </c>
      <c r="D2938" t="s">
        <v>58</v>
      </c>
      <c r="E2938">
        <v>12259598</v>
      </c>
      <c r="F2938">
        <v>45008</v>
      </c>
      <c r="G2938" t="s">
        <v>3655</v>
      </c>
      <c r="H2938">
        <v>45008</v>
      </c>
      <c r="I2938" t="s">
        <v>263</v>
      </c>
      <c r="K2938" t="s">
        <v>1418</v>
      </c>
      <c r="L2938" t="s">
        <v>1409</v>
      </c>
      <c r="N2938" t="s">
        <v>1431</v>
      </c>
      <c r="O2938" t="s">
        <v>1411</v>
      </c>
      <c r="P2938" t="s">
        <v>254</v>
      </c>
      <c r="Q2938" t="s">
        <v>1414</v>
      </c>
      <c r="R2938" t="s">
        <v>1414</v>
      </c>
      <c r="S2938" t="s">
        <v>1412</v>
      </c>
      <c r="T2938">
        <v>10000</v>
      </c>
    </row>
    <row r="2939" spans="1:23">
      <c r="A2939" t="s">
        <v>246</v>
      </c>
      <c r="B2939" t="s">
        <v>2353</v>
      </c>
      <c r="C2939" t="s">
        <v>57</v>
      </c>
      <c r="D2939" t="s">
        <v>58</v>
      </c>
      <c r="E2939">
        <v>12260584</v>
      </c>
      <c r="F2939">
        <v>45006</v>
      </c>
      <c r="G2939" t="s">
        <v>3656</v>
      </c>
      <c r="H2939">
        <v>45006</v>
      </c>
      <c r="I2939" t="s">
        <v>253</v>
      </c>
      <c r="K2939" t="s">
        <v>1408</v>
      </c>
      <c r="L2939" t="s">
        <v>1409</v>
      </c>
      <c r="N2939" t="s">
        <v>1437</v>
      </c>
      <c r="O2939" t="s">
        <v>1411</v>
      </c>
      <c r="P2939" t="s">
        <v>254</v>
      </c>
      <c r="Q2939" t="s">
        <v>1412</v>
      </c>
      <c r="R2939" t="s">
        <v>1412</v>
      </c>
      <c r="S2939" t="s">
        <v>1412</v>
      </c>
      <c r="T2939">
        <v>40000</v>
      </c>
      <c r="V2939">
        <v>4932.82</v>
      </c>
      <c r="W2939">
        <v>10303.6</v>
      </c>
    </row>
    <row r="2940" spans="1:23">
      <c r="A2940" t="s">
        <v>246</v>
      </c>
      <c r="B2940" t="s">
        <v>2337</v>
      </c>
      <c r="C2940" t="s">
        <v>57</v>
      </c>
      <c r="D2940" t="s">
        <v>58</v>
      </c>
      <c r="E2940">
        <v>12261396</v>
      </c>
      <c r="F2940">
        <v>45006</v>
      </c>
      <c r="G2940" t="s">
        <v>3657</v>
      </c>
      <c r="H2940">
        <v>45006</v>
      </c>
      <c r="I2940" t="s">
        <v>253</v>
      </c>
      <c r="K2940" t="s">
        <v>1408</v>
      </c>
      <c r="L2940" t="s">
        <v>1409</v>
      </c>
      <c r="N2940" t="s">
        <v>1431</v>
      </c>
      <c r="O2940" t="s">
        <v>1411</v>
      </c>
      <c r="P2940" t="s">
        <v>254</v>
      </c>
      <c r="Q2940" t="s">
        <v>1412</v>
      </c>
      <c r="R2940" t="s">
        <v>1412</v>
      </c>
      <c r="S2940" t="s">
        <v>1412</v>
      </c>
      <c r="T2940">
        <v>15000</v>
      </c>
      <c r="V2940">
        <v>16226.11</v>
      </c>
      <c r="W2940">
        <v>17137</v>
      </c>
    </row>
    <row r="2941" spans="1:23">
      <c r="A2941" t="s">
        <v>246</v>
      </c>
      <c r="B2941" t="s">
        <v>2337</v>
      </c>
      <c r="C2941" t="s">
        <v>57</v>
      </c>
      <c r="D2941" t="s">
        <v>58</v>
      </c>
      <c r="E2941">
        <v>12262029</v>
      </c>
      <c r="F2941">
        <v>45007</v>
      </c>
      <c r="G2941" t="s">
        <v>3658</v>
      </c>
      <c r="H2941">
        <v>45007</v>
      </c>
      <c r="I2941" t="s">
        <v>263</v>
      </c>
      <c r="K2941" t="s">
        <v>1408</v>
      </c>
      <c r="L2941" t="s">
        <v>1409</v>
      </c>
      <c r="N2941" t="s">
        <v>1436</v>
      </c>
      <c r="O2941" t="s">
        <v>1411</v>
      </c>
      <c r="P2941" t="s">
        <v>252</v>
      </c>
      <c r="Q2941" t="s">
        <v>1414</v>
      </c>
      <c r="R2941" t="s">
        <v>1414</v>
      </c>
      <c r="S2941" t="s">
        <v>1412</v>
      </c>
      <c r="T2941">
        <v>10000</v>
      </c>
    </row>
    <row r="2942" spans="1:23">
      <c r="A2942" t="s">
        <v>246</v>
      </c>
      <c r="B2942" t="s">
        <v>2275</v>
      </c>
      <c r="C2942" t="s">
        <v>57</v>
      </c>
      <c r="D2942" t="s">
        <v>58</v>
      </c>
      <c r="E2942">
        <v>12266619</v>
      </c>
      <c r="F2942">
        <v>45007</v>
      </c>
      <c r="G2942" t="s">
        <v>3659</v>
      </c>
      <c r="H2942">
        <v>45007</v>
      </c>
      <c r="I2942" t="s">
        <v>253</v>
      </c>
      <c r="K2942" t="s">
        <v>1408</v>
      </c>
      <c r="L2942" t="s">
        <v>1409</v>
      </c>
      <c r="N2942" t="s">
        <v>1425</v>
      </c>
      <c r="O2942" t="s">
        <v>1411</v>
      </c>
      <c r="P2942" t="s">
        <v>254</v>
      </c>
      <c r="Q2942" t="s">
        <v>1412</v>
      </c>
      <c r="R2942" t="s">
        <v>1412</v>
      </c>
      <c r="S2942" t="s">
        <v>1412</v>
      </c>
      <c r="T2942">
        <v>30000</v>
      </c>
      <c r="V2942">
        <v>7865.07</v>
      </c>
      <c r="W2942">
        <v>27851.46</v>
      </c>
    </row>
    <row r="2943" spans="1:23">
      <c r="A2943" t="s">
        <v>246</v>
      </c>
      <c r="B2943" t="s">
        <v>2343</v>
      </c>
      <c r="C2943" t="s">
        <v>57</v>
      </c>
      <c r="D2943" t="s">
        <v>58</v>
      </c>
      <c r="E2943">
        <v>12267614</v>
      </c>
      <c r="F2943">
        <v>45007</v>
      </c>
      <c r="G2943" t="s">
        <v>3660</v>
      </c>
      <c r="H2943">
        <v>45008</v>
      </c>
      <c r="I2943" t="s">
        <v>253</v>
      </c>
      <c r="K2943" t="s">
        <v>1408</v>
      </c>
      <c r="L2943" t="s">
        <v>1409</v>
      </c>
      <c r="N2943" t="s">
        <v>1421</v>
      </c>
      <c r="O2943" t="s">
        <v>1411</v>
      </c>
      <c r="P2943" t="s">
        <v>252</v>
      </c>
      <c r="Q2943" t="s">
        <v>1429</v>
      </c>
      <c r="R2943" t="s">
        <v>1429</v>
      </c>
      <c r="S2943" t="s">
        <v>1412</v>
      </c>
      <c r="T2943">
        <v>15000</v>
      </c>
      <c r="V2943">
        <v>0</v>
      </c>
      <c r="W2943">
        <v>6</v>
      </c>
    </row>
    <row r="2944" spans="1:23">
      <c r="A2944" t="s">
        <v>246</v>
      </c>
      <c r="B2944" t="s">
        <v>2288</v>
      </c>
      <c r="C2944" t="s">
        <v>57</v>
      </c>
      <c r="D2944" t="s">
        <v>58</v>
      </c>
      <c r="E2944">
        <v>12267636</v>
      </c>
      <c r="F2944">
        <v>45008</v>
      </c>
      <c r="G2944" t="s">
        <v>3661</v>
      </c>
      <c r="H2944">
        <v>45008</v>
      </c>
      <c r="I2944" t="s">
        <v>253</v>
      </c>
      <c r="K2944" t="s">
        <v>1430</v>
      </c>
      <c r="L2944" t="s">
        <v>1409</v>
      </c>
      <c r="N2944" t="s">
        <v>1425</v>
      </c>
      <c r="O2944" t="s">
        <v>1411</v>
      </c>
      <c r="P2944" t="s">
        <v>254</v>
      </c>
      <c r="Q2944" t="s">
        <v>1429</v>
      </c>
      <c r="R2944" t="s">
        <v>1429</v>
      </c>
      <c r="S2944" t="s">
        <v>1412</v>
      </c>
      <c r="T2944">
        <v>30000</v>
      </c>
      <c r="V2944">
        <v>0</v>
      </c>
      <c r="W2944">
        <v>160</v>
      </c>
    </row>
    <row r="2945" spans="1:23">
      <c r="A2945" t="s">
        <v>246</v>
      </c>
      <c r="B2945" t="s">
        <v>3617</v>
      </c>
      <c r="C2945" t="s">
        <v>57</v>
      </c>
      <c r="D2945" t="s">
        <v>58</v>
      </c>
      <c r="E2945">
        <v>12272326</v>
      </c>
      <c r="F2945">
        <v>45008</v>
      </c>
      <c r="G2945" t="s">
        <v>3662</v>
      </c>
      <c r="H2945">
        <v>45008</v>
      </c>
      <c r="I2945" t="s">
        <v>263</v>
      </c>
      <c r="K2945" t="s">
        <v>1408</v>
      </c>
      <c r="L2945" t="s">
        <v>1409</v>
      </c>
      <c r="N2945" t="s">
        <v>1445</v>
      </c>
      <c r="O2945" t="s">
        <v>1411</v>
      </c>
      <c r="P2945" t="s">
        <v>254</v>
      </c>
      <c r="S2945" t="s">
        <v>1414</v>
      </c>
      <c r="T2945">
        <v>30000</v>
      </c>
    </row>
    <row r="2946" spans="1:23">
      <c r="A2946" t="s">
        <v>246</v>
      </c>
      <c r="B2946" t="s">
        <v>2343</v>
      </c>
      <c r="C2946" t="s">
        <v>57</v>
      </c>
      <c r="D2946" t="s">
        <v>58</v>
      </c>
      <c r="E2946">
        <v>12272344</v>
      </c>
      <c r="F2946">
        <v>45008</v>
      </c>
      <c r="G2946" t="s">
        <v>3663</v>
      </c>
      <c r="H2946">
        <v>45008</v>
      </c>
      <c r="I2946" t="s">
        <v>253</v>
      </c>
      <c r="K2946" t="s">
        <v>1408</v>
      </c>
      <c r="L2946" t="s">
        <v>1409</v>
      </c>
      <c r="N2946" t="s">
        <v>1434</v>
      </c>
      <c r="O2946" t="s">
        <v>1411</v>
      </c>
      <c r="P2946" t="s">
        <v>254</v>
      </c>
      <c r="Q2946" t="s">
        <v>1412</v>
      </c>
      <c r="R2946" t="s">
        <v>1412</v>
      </c>
      <c r="S2946" t="s">
        <v>1412</v>
      </c>
      <c r="T2946">
        <v>40000</v>
      </c>
      <c r="V2946">
        <v>0</v>
      </c>
      <c r="W2946">
        <v>230</v>
      </c>
    </row>
    <row r="2947" spans="1:23">
      <c r="A2947" t="s">
        <v>246</v>
      </c>
      <c r="B2947" t="s">
        <v>3643</v>
      </c>
      <c r="C2947" t="s">
        <v>57</v>
      </c>
      <c r="D2947" t="s">
        <v>58</v>
      </c>
      <c r="E2947">
        <v>12272728</v>
      </c>
      <c r="F2947">
        <v>45012</v>
      </c>
      <c r="G2947" t="s">
        <v>3664</v>
      </c>
      <c r="H2947">
        <v>45012</v>
      </c>
      <c r="I2947" t="s">
        <v>282</v>
      </c>
      <c r="K2947" t="s">
        <v>1408</v>
      </c>
      <c r="L2947" t="s">
        <v>1409</v>
      </c>
      <c r="N2947" t="s">
        <v>1445</v>
      </c>
      <c r="O2947" t="s">
        <v>1411</v>
      </c>
      <c r="P2947" t="s">
        <v>254</v>
      </c>
      <c r="S2947" t="s">
        <v>1414</v>
      </c>
      <c r="T2947">
        <v>30000</v>
      </c>
    </row>
    <row r="2948" spans="1:23">
      <c r="A2948" t="s">
        <v>246</v>
      </c>
      <c r="B2948" t="s">
        <v>2275</v>
      </c>
      <c r="C2948" t="s">
        <v>57</v>
      </c>
      <c r="D2948" t="s">
        <v>58</v>
      </c>
      <c r="E2948">
        <v>12273087</v>
      </c>
      <c r="F2948">
        <v>45008</v>
      </c>
      <c r="G2948" t="s">
        <v>3665</v>
      </c>
      <c r="H2948">
        <v>45008</v>
      </c>
      <c r="I2948" t="s">
        <v>263</v>
      </c>
      <c r="K2948" t="s">
        <v>1408</v>
      </c>
      <c r="L2948" t="s">
        <v>1409</v>
      </c>
      <c r="N2948" t="s">
        <v>4159</v>
      </c>
      <c r="O2948" t="s">
        <v>1411</v>
      </c>
      <c r="P2948" t="s">
        <v>252</v>
      </c>
      <c r="S2948" t="s">
        <v>1414</v>
      </c>
      <c r="T2948">
        <v>15000</v>
      </c>
    </row>
    <row r="2949" spans="1:23">
      <c r="A2949" t="s">
        <v>246</v>
      </c>
      <c r="B2949" t="s">
        <v>2343</v>
      </c>
      <c r="C2949" t="s">
        <v>57</v>
      </c>
      <c r="D2949" t="s">
        <v>58</v>
      </c>
      <c r="E2949">
        <v>12273831</v>
      </c>
      <c r="F2949">
        <v>45008</v>
      </c>
      <c r="G2949" t="s">
        <v>3666</v>
      </c>
      <c r="H2949">
        <v>45009</v>
      </c>
      <c r="I2949" t="s">
        <v>253</v>
      </c>
      <c r="K2949" t="s">
        <v>1408</v>
      </c>
      <c r="L2949" t="s">
        <v>1409</v>
      </c>
      <c r="N2949" t="s">
        <v>1423</v>
      </c>
      <c r="O2949" t="s">
        <v>1411</v>
      </c>
      <c r="P2949" t="s">
        <v>252</v>
      </c>
      <c r="Q2949" t="s">
        <v>1412</v>
      </c>
      <c r="R2949" t="s">
        <v>1412</v>
      </c>
      <c r="S2949" t="s">
        <v>1412</v>
      </c>
      <c r="T2949">
        <v>20000</v>
      </c>
      <c r="V2949">
        <v>1125.6500000000001</v>
      </c>
      <c r="W2949">
        <v>4900</v>
      </c>
    </row>
    <row r="2950" spans="1:23">
      <c r="A2950" t="s">
        <v>246</v>
      </c>
      <c r="B2950" t="s">
        <v>3643</v>
      </c>
      <c r="C2950" t="s">
        <v>57</v>
      </c>
      <c r="D2950" t="s">
        <v>58</v>
      </c>
      <c r="E2950">
        <v>12273864</v>
      </c>
      <c r="F2950">
        <v>45008</v>
      </c>
      <c r="G2950" t="s">
        <v>3667</v>
      </c>
      <c r="H2950">
        <v>45008</v>
      </c>
      <c r="I2950" t="s">
        <v>253</v>
      </c>
      <c r="K2950" t="s">
        <v>1430</v>
      </c>
      <c r="L2950" t="s">
        <v>1409</v>
      </c>
      <c r="N2950" t="s">
        <v>1433</v>
      </c>
      <c r="O2950" t="s">
        <v>1411</v>
      </c>
      <c r="P2950" t="s">
        <v>254</v>
      </c>
      <c r="Q2950" t="s">
        <v>1412</v>
      </c>
      <c r="R2950" t="s">
        <v>1412</v>
      </c>
      <c r="S2950" t="s">
        <v>1412</v>
      </c>
      <c r="T2950">
        <v>15000</v>
      </c>
      <c r="V2950">
        <v>0</v>
      </c>
      <c r="W2950">
        <v>20.99</v>
      </c>
    </row>
    <row r="2951" spans="1:23">
      <c r="A2951" t="s">
        <v>246</v>
      </c>
      <c r="B2951" t="s">
        <v>2275</v>
      </c>
      <c r="C2951" t="s">
        <v>57</v>
      </c>
      <c r="D2951" t="s">
        <v>58</v>
      </c>
      <c r="E2951">
        <v>12274137</v>
      </c>
      <c r="F2951">
        <v>45071</v>
      </c>
      <c r="G2951" t="s">
        <v>5045</v>
      </c>
      <c r="H2951">
        <v>45071</v>
      </c>
      <c r="I2951" t="s">
        <v>253</v>
      </c>
      <c r="K2951" t="s">
        <v>1408</v>
      </c>
      <c r="L2951" t="s">
        <v>1409</v>
      </c>
      <c r="N2951" t="s">
        <v>1420</v>
      </c>
      <c r="O2951" t="s">
        <v>1411</v>
      </c>
      <c r="P2951" t="s">
        <v>254</v>
      </c>
      <c r="Q2951" t="s">
        <v>1412</v>
      </c>
      <c r="R2951" t="s">
        <v>1412</v>
      </c>
      <c r="S2951" t="s">
        <v>1412</v>
      </c>
      <c r="T2951">
        <v>150000</v>
      </c>
      <c r="V2951">
        <v>5542.15</v>
      </c>
      <c r="W2951">
        <v>13175.65</v>
      </c>
    </row>
    <row r="2952" spans="1:23">
      <c r="A2952" t="s">
        <v>246</v>
      </c>
      <c r="B2952" t="s">
        <v>2337</v>
      </c>
      <c r="C2952" t="s">
        <v>57</v>
      </c>
      <c r="D2952" t="s">
        <v>58</v>
      </c>
      <c r="E2952">
        <v>12274219</v>
      </c>
      <c r="F2952">
        <v>45014</v>
      </c>
      <c r="G2952" t="s">
        <v>3668</v>
      </c>
      <c r="H2952">
        <v>45015</v>
      </c>
      <c r="I2952" t="s">
        <v>253</v>
      </c>
      <c r="K2952" t="s">
        <v>1408</v>
      </c>
      <c r="L2952" t="s">
        <v>1409</v>
      </c>
      <c r="N2952" t="s">
        <v>1422</v>
      </c>
      <c r="O2952" t="s">
        <v>1411</v>
      </c>
      <c r="P2952" t="s">
        <v>254</v>
      </c>
      <c r="Q2952" t="s">
        <v>1412</v>
      </c>
      <c r="R2952" t="s">
        <v>1412</v>
      </c>
      <c r="S2952" t="s">
        <v>1412</v>
      </c>
      <c r="T2952">
        <v>10000</v>
      </c>
      <c r="V2952">
        <v>0</v>
      </c>
      <c r="W2952">
        <v>65</v>
      </c>
    </row>
    <row r="2953" spans="1:23">
      <c r="A2953" t="s">
        <v>246</v>
      </c>
      <c r="B2953" t="s">
        <v>2359</v>
      </c>
      <c r="C2953" t="s">
        <v>57</v>
      </c>
      <c r="D2953" t="s">
        <v>58</v>
      </c>
      <c r="E2953">
        <v>12274520</v>
      </c>
      <c r="F2953">
        <v>45008</v>
      </c>
      <c r="G2953" t="s">
        <v>3669</v>
      </c>
      <c r="H2953">
        <v>45008</v>
      </c>
      <c r="I2953" t="s">
        <v>253</v>
      </c>
      <c r="K2953" t="s">
        <v>1408</v>
      </c>
      <c r="L2953" t="s">
        <v>1409</v>
      </c>
      <c r="N2953" t="s">
        <v>1421</v>
      </c>
      <c r="O2953" t="s">
        <v>1411</v>
      </c>
      <c r="P2953" t="s">
        <v>252</v>
      </c>
      <c r="Q2953" t="s">
        <v>1412</v>
      </c>
      <c r="R2953" t="s">
        <v>1412</v>
      </c>
      <c r="S2953" t="s">
        <v>1412</v>
      </c>
      <c r="T2953">
        <v>15000</v>
      </c>
      <c r="V2953">
        <v>4307.5</v>
      </c>
      <c r="W2953">
        <v>11102.4</v>
      </c>
    </row>
    <row r="2954" spans="1:23">
      <c r="A2954" t="s">
        <v>246</v>
      </c>
      <c r="B2954" t="s">
        <v>2308</v>
      </c>
      <c r="C2954" t="s">
        <v>57</v>
      </c>
      <c r="D2954" t="s">
        <v>58</v>
      </c>
      <c r="E2954">
        <v>12275201</v>
      </c>
      <c r="F2954">
        <v>45040</v>
      </c>
      <c r="G2954" t="s">
        <v>4602</v>
      </c>
      <c r="H2954">
        <v>45040</v>
      </c>
      <c r="I2954" t="s">
        <v>263</v>
      </c>
      <c r="K2954" t="s">
        <v>1408</v>
      </c>
      <c r="L2954" t="s">
        <v>1409</v>
      </c>
      <c r="N2954" t="s">
        <v>1445</v>
      </c>
      <c r="O2954" t="s">
        <v>1411</v>
      </c>
      <c r="P2954" t="s">
        <v>252</v>
      </c>
      <c r="S2954" t="s">
        <v>1414</v>
      </c>
      <c r="T2954">
        <v>10000</v>
      </c>
    </row>
    <row r="2955" spans="1:23">
      <c r="A2955" t="s">
        <v>246</v>
      </c>
      <c r="B2955" t="s">
        <v>2343</v>
      </c>
      <c r="C2955" t="s">
        <v>57</v>
      </c>
      <c r="D2955" t="s">
        <v>58</v>
      </c>
      <c r="E2955">
        <v>12275486</v>
      </c>
      <c r="F2955">
        <v>45009</v>
      </c>
      <c r="G2955" t="s">
        <v>3670</v>
      </c>
      <c r="H2955">
        <v>45009</v>
      </c>
      <c r="I2955" t="s">
        <v>253</v>
      </c>
      <c r="K2955" t="s">
        <v>1408</v>
      </c>
      <c r="L2955" t="s">
        <v>1409</v>
      </c>
      <c r="N2955" t="s">
        <v>1427</v>
      </c>
      <c r="O2955" t="s">
        <v>1411</v>
      </c>
      <c r="P2955" t="s">
        <v>252</v>
      </c>
      <c r="Q2955" t="s">
        <v>1429</v>
      </c>
      <c r="R2955" t="s">
        <v>1429</v>
      </c>
      <c r="S2955" t="s">
        <v>1412</v>
      </c>
      <c r="T2955">
        <v>10000</v>
      </c>
      <c r="V2955">
        <v>29.49</v>
      </c>
      <c r="W2955">
        <v>42</v>
      </c>
    </row>
    <row r="2956" spans="1:23">
      <c r="A2956" t="s">
        <v>246</v>
      </c>
      <c r="B2956" t="s">
        <v>2288</v>
      </c>
      <c r="C2956" t="s">
        <v>57</v>
      </c>
      <c r="D2956" t="s">
        <v>58</v>
      </c>
      <c r="E2956">
        <v>12275682</v>
      </c>
      <c r="F2956">
        <v>45009</v>
      </c>
      <c r="G2956" t="s">
        <v>3671</v>
      </c>
      <c r="H2956">
        <v>45009</v>
      </c>
      <c r="I2956" t="s">
        <v>253</v>
      </c>
      <c r="K2956" t="s">
        <v>1430</v>
      </c>
      <c r="L2956" t="s">
        <v>1409</v>
      </c>
      <c r="N2956" t="s">
        <v>1420</v>
      </c>
      <c r="O2956" t="s">
        <v>1411</v>
      </c>
      <c r="P2956" t="s">
        <v>254</v>
      </c>
      <c r="Q2956" t="s">
        <v>1412</v>
      </c>
      <c r="R2956" t="s">
        <v>1412</v>
      </c>
      <c r="S2956" t="s">
        <v>1412</v>
      </c>
      <c r="T2956">
        <v>15000</v>
      </c>
      <c r="V2956">
        <v>7582.9</v>
      </c>
      <c r="W2956">
        <v>18889.7</v>
      </c>
    </row>
    <row r="2957" spans="1:23">
      <c r="A2957" t="s">
        <v>246</v>
      </c>
      <c r="B2957" t="s">
        <v>2343</v>
      </c>
      <c r="C2957" t="s">
        <v>57</v>
      </c>
      <c r="D2957" t="s">
        <v>58</v>
      </c>
      <c r="E2957">
        <v>12280697</v>
      </c>
      <c r="F2957">
        <v>45010</v>
      </c>
      <c r="G2957" t="s">
        <v>3672</v>
      </c>
      <c r="H2957">
        <v>45010</v>
      </c>
      <c r="I2957" t="s">
        <v>253</v>
      </c>
      <c r="K2957" t="s">
        <v>1430</v>
      </c>
      <c r="L2957" t="s">
        <v>1409</v>
      </c>
      <c r="N2957" t="s">
        <v>1444</v>
      </c>
      <c r="O2957" t="s">
        <v>1411</v>
      </c>
      <c r="P2957" t="s">
        <v>254</v>
      </c>
      <c r="Q2957" t="s">
        <v>1412</v>
      </c>
      <c r="R2957" t="s">
        <v>1412</v>
      </c>
      <c r="S2957" t="s">
        <v>1412</v>
      </c>
      <c r="T2957">
        <v>30000</v>
      </c>
      <c r="V2957">
        <v>15500.89</v>
      </c>
      <c r="W2957">
        <v>45341.88</v>
      </c>
    </row>
    <row r="2958" spans="1:23">
      <c r="A2958" t="s">
        <v>246</v>
      </c>
      <c r="B2958" t="s">
        <v>2299</v>
      </c>
      <c r="C2958" t="s">
        <v>57</v>
      </c>
      <c r="D2958" t="s">
        <v>58</v>
      </c>
      <c r="E2958">
        <v>12280732</v>
      </c>
      <c r="F2958">
        <v>45012</v>
      </c>
      <c r="G2958" t="s">
        <v>3673</v>
      </c>
      <c r="H2958">
        <v>45012</v>
      </c>
      <c r="I2958" t="s">
        <v>253</v>
      </c>
      <c r="K2958" t="s">
        <v>1408</v>
      </c>
      <c r="L2958" t="s">
        <v>1409</v>
      </c>
      <c r="N2958" t="s">
        <v>1464</v>
      </c>
      <c r="O2958" t="s">
        <v>1411</v>
      </c>
      <c r="P2958" t="s">
        <v>254</v>
      </c>
      <c r="Q2958" t="s">
        <v>1412</v>
      </c>
      <c r="R2958" t="s">
        <v>1412</v>
      </c>
      <c r="S2958" t="s">
        <v>1412</v>
      </c>
      <c r="T2958">
        <v>150000</v>
      </c>
      <c r="V2958">
        <v>1695.93</v>
      </c>
      <c r="W2958">
        <v>22326</v>
      </c>
    </row>
    <row r="2959" spans="1:23">
      <c r="A2959" t="s">
        <v>246</v>
      </c>
      <c r="B2959" t="s">
        <v>2343</v>
      </c>
      <c r="C2959" t="s">
        <v>57</v>
      </c>
      <c r="D2959" t="s">
        <v>58</v>
      </c>
      <c r="E2959">
        <v>12280839</v>
      </c>
      <c r="F2959">
        <v>45010</v>
      </c>
      <c r="G2959" t="s">
        <v>3674</v>
      </c>
      <c r="H2959">
        <v>45010</v>
      </c>
      <c r="I2959" t="s">
        <v>282</v>
      </c>
      <c r="K2959" t="s">
        <v>1408</v>
      </c>
      <c r="L2959" t="s">
        <v>1409</v>
      </c>
      <c r="N2959" t="s">
        <v>1434</v>
      </c>
      <c r="O2959" t="s">
        <v>1411</v>
      </c>
      <c r="P2959" t="s">
        <v>252</v>
      </c>
      <c r="S2959" t="s">
        <v>1414</v>
      </c>
      <c r="T2959">
        <v>10000</v>
      </c>
    </row>
    <row r="2960" spans="1:23">
      <c r="A2960" t="s">
        <v>246</v>
      </c>
      <c r="B2960" t="s">
        <v>2337</v>
      </c>
      <c r="C2960" t="s">
        <v>57</v>
      </c>
      <c r="D2960" t="s">
        <v>58</v>
      </c>
      <c r="E2960">
        <v>12281032</v>
      </c>
      <c r="F2960">
        <v>45010</v>
      </c>
      <c r="G2960" t="s">
        <v>3675</v>
      </c>
      <c r="H2960">
        <v>45010</v>
      </c>
      <c r="I2960" t="s">
        <v>263</v>
      </c>
      <c r="K2960" t="s">
        <v>1408</v>
      </c>
      <c r="L2960" t="s">
        <v>1409</v>
      </c>
      <c r="N2960" t="s">
        <v>1425</v>
      </c>
      <c r="O2960" t="s">
        <v>1411</v>
      </c>
      <c r="P2960" t="s">
        <v>254</v>
      </c>
      <c r="S2960" t="s">
        <v>1414</v>
      </c>
      <c r="T2960">
        <v>10000</v>
      </c>
    </row>
    <row r="2961" spans="1:23">
      <c r="A2961" t="s">
        <v>246</v>
      </c>
      <c r="B2961" t="s">
        <v>3861</v>
      </c>
      <c r="C2961" t="s">
        <v>57</v>
      </c>
      <c r="D2961" t="s">
        <v>58</v>
      </c>
      <c r="E2961">
        <v>12281057</v>
      </c>
      <c r="F2961">
        <v>45016</v>
      </c>
      <c r="G2961" t="s">
        <v>3867</v>
      </c>
      <c r="H2961">
        <v>45016</v>
      </c>
      <c r="I2961" t="s">
        <v>263</v>
      </c>
      <c r="K2961" t="s">
        <v>1408</v>
      </c>
      <c r="L2961" t="s">
        <v>1438</v>
      </c>
      <c r="N2961" t="s">
        <v>1432</v>
      </c>
      <c r="O2961" t="s">
        <v>1411</v>
      </c>
      <c r="P2961" t="s">
        <v>254</v>
      </c>
      <c r="S2961" t="s">
        <v>1414</v>
      </c>
      <c r="T2961">
        <v>10000</v>
      </c>
    </row>
    <row r="2962" spans="1:23">
      <c r="A2962" t="s">
        <v>246</v>
      </c>
      <c r="B2962" t="s">
        <v>3861</v>
      </c>
      <c r="C2962" t="s">
        <v>57</v>
      </c>
      <c r="D2962" t="s">
        <v>58</v>
      </c>
      <c r="E2962">
        <v>12281057</v>
      </c>
      <c r="F2962">
        <v>45016</v>
      </c>
      <c r="G2962" t="s">
        <v>3867</v>
      </c>
      <c r="H2962">
        <v>45016</v>
      </c>
      <c r="I2962" t="s">
        <v>263</v>
      </c>
      <c r="K2962" t="s">
        <v>1408</v>
      </c>
      <c r="L2962" t="s">
        <v>1409</v>
      </c>
      <c r="N2962" t="s">
        <v>1432</v>
      </c>
      <c r="O2962" t="s">
        <v>1411</v>
      </c>
      <c r="P2962" t="s">
        <v>254</v>
      </c>
      <c r="S2962" t="s">
        <v>1414</v>
      </c>
      <c r="T2962">
        <v>10000</v>
      </c>
    </row>
    <row r="2963" spans="1:23">
      <c r="A2963" t="s">
        <v>246</v>
      </c>
      <c r="B2963" t="s">
        <v>2305</v>
      </c>
      <c r="C2963" t="s">
        <v>57</v>
      </c>
      <c r="D2963" t="s">
        <v>58</v>
      </c>
      <c r="E2963">
        <v>12283462</v>
      </c>
      <c r="F2963">
        <v>45012</v>
      </c>
      <c r="G2963" t="s">
        <v>3676</v>
      </c>
      <c r="H2963">
        <v>45012</v>
      </c>
      <c r="I2963" t="s">
        <v>282</v>
      </c>
      <c r="K2963" t="s">
        <v>1408</v>
      </c>
      <c r="L2963" t="s">
        <v>1409</v>
      </c>
      <c r="N2963" t="s">
        <v>1433</v>
      </c>
      <c r="O2963" t="s">
        <v>1411</v>
      </c>
      <c r="P2963" t="s">
        <v>252</v>
      </c>
      <c r="S2963" t="s">
        <v>1414</v>
      </c>
      <c r="T2963">
        <v>10000</v>
      </c>
    </row>
    <row r="2964" spans="1:23">
      <c r="A2964" t="s">
        <v>246</v>
      </c>
      <c r="B2964" t="s">
        <v>2275</v>
      </c>
      <c r="C2964" t="s">
        <v>57</v>
      </c>
      <c r="D2964" t="s">
        <v>58</v>
      </c>
      <c r="E2964">
        <v>12288070</v>
      </c>
      <c r="F2964">
        <v>45013</v>
      </c>
      <c r="G2964" t="s">
        <v>3677</v>
      </c>
      <c r="H2964">
        <v>45013</v>
      </c>
      <c r="I2964" t="s">
        <v>253</v>
      </c>
      <c r="K2964" t="s">
        <v>1418</v>
      </c>
      <c r="L2964" t="s">
        <v>1409</v>
      </c>
      <c r="N2964" t="s">
        <v>1485</v>
      </c>
      <c r="O2964" t="s">
        <v>1411</v>
      </c>
      <c r="P2964" t="s">
        <v>254</v>
      </c>
      <c r="Q2964" t="s">
        <v>1412</v>
      </c>
      <c r="R2964" t="s">
        <v>1412</v>
      </c>
      <c r="S2964" t="s">
        <v>1412</v>
      </c>
      <c r="T2964">
        <v>10000</v>
      </c>
      <c r="V2964">
        <v>0</v>
      </c>
      <c r="W2964">
        <v>2978</v>
      </c>
    </row>
    <row r="2965" spans="1:23">
      <c r="A2965" t="s">
        <v>246</v>
      </c>
      <c r="B2965" t="s">
        <v>2308</v>
      </c>
      <c r="C2965" t="s">
        <v>57</v>
      </c>
      <c r="D2965" t="s">
        <v>58</v>
      </c>
      <c r="E2965">
        <v>12288295</v>
      </c>
      <c r="F2965">
        <v>45014</v>
      </c>
      <c r="G2965" t="s">
        <v>3678</v>
      </c>
      <c r="H2965">
        <v>45014</v>
      </c>
      <c r="I2965" t="s">
        <v>253</v>
      </c>
      <c r="K2965" t="s">
        <v>1408</v>
      </c>
      <c r="L2965" t="s">
        <v>1409</v>
      </c>
      <c r="N2965" t="s">
        <v>1447</v>
      </c>
      <c r="O2965" t="s">
        <v>1411</v>
      </c>
      <c r="P2965" t="s">
        <v>254</v>
      </c>
      <c r="Q2965" t="s">
        <v>1412</v>
      </c>
      <c r="R2965" t="s">
        <v>1412</v>
      </c>
      <c r="S2965" t="s">
        <v>1412</v>
      </c>
      <c r="T2965">
        <v>50000</v>
      </c>
      <c r="V2965">
        <v>0</v>
      </c>
      <c r="W2965">
        <v>10827.57</v>
      </c>
    </row>
    <row r="2966" spans="1:23">
      <c r="A2966" t="s">
        <v>246</v>
      </c>
      <c r="B2966" t="s">
        <v>2275</v>
      </c>
      <c r="C2966" t="s">
        <v>57</v>
      </c>
      <c r="D2966" t="s">
        <v>58</v>
      </c>
      <c r="E2966">
        <v>12288375</v>
      </c>
      <c r="F2966">
        <v>45013</v>
      </c>
      <c r="G2966" t="s">
        <v>3679</v>
      </c>
      <c r="H2966">
        <v>45013</v>
      </c>
      <c r="I2966" t="s">
        <v>282</v>
      </c>
      <c r="K2966" t="s">
        <v>1418</v>
      </c>
      <c r="L2966" t="s">
        <v>1409</v>
      </c>
      <c r="N2966" t="s">
        <v>1410</v>
      </c>
      <c r="O2966" t="s">
        <v>1411</v>
      </c>
      <c r="P2966" t="s">
        <v>254</v>
      </c>
      <c r="S2966" t="s">
        <v>1414</v>
      </c>
      <c r="T2966">
        <v>30000</v>
      </c>
    </row>
    <row r="2967" spans="1:23">
      <c r="A2967" t="s">
        <v>246</v>
      </c>
      <c r="B2967" t="s">
        <v>2343</v>
      </c>
      <c r="C2967" t="s">
        <v>57</v>
      </c>
      <c r="D2967" t="s">
        <v>58</v>
      </c>
      <c r="E2967">
        <v>12288504</v>
      </c>
      <c r="F2967">
        <v>45021</v>
      </c>
      <c r="G2967" t="s">
        <v>4559</v>
      </c>
      <c r="H2967">
        <v>45040</v>
      </c>
      <c r="I2967" t="s">
        <v>253</v>
      </c>
      <c r="K2967" t="s">
        <v>1408</v>
      </c>
      <c r="L2967" t="s">
        <v>1409</v>
      </c>
      <c r="N2967" t="s">
        <v>1433</v>
      </c>
      <c r="O2967" t="s">
        <v>1411</v>
      </c>
      <c r="P2967" t="s">
        <v>254</v>
      </c>
      <c r="Q2967" t="s">
        <v>1412</v>
      </c>
      <c r="R2967" t="s">
        <v>1412</v>
      </c>
      <c r="S2967" t="s">
        <v>1412</v>
      </c>
      <c r="T2967">
        <v>40000</v>
      </c>
      <c r="V2967">
        <v>1897.12</v>
      </c>
      <c r="W2967">
        <v>6698</v>
      </c>
    </row>
    <row r="2968" spans="1:23">
      <c r="A2968" t="s">
        <v>246</v>
      </c>
      <c r="B2968" t="s">
        <v>2308</v>
      </c>
      <c r="C2968" t="s">
        <v>57</v>
      </c>
      <c r="D2968" t="s">
        <v>58</v>
      </c>
      <c r="E2968">
        <v>12288571</v>
      </c>
      <c r="F2968">
        <v>45013</v>
      </c>
      <c r="G2968" t="s">
        <v>3680</v>
      </c>
      <c r="H2968">
        <v>45013</v>
      </c>
      <c r="I2968" t="s">
        <v>253</v>
      </c>
      <c r="K2968" t="s">
        <v>1408</v>
      </c>
      <c r="L2968" t="s">
        <v>1409</v>
      </c>
      <c r="N2968" t="s">
        <v>1439</v>
      </c>
      <c r="O2968" t="s">
        <v>1411</v>
      </c>
      <c r="P2968" t="s">
        <v>254</v>
      </c>
      <c r="Q2968" t="s">
        <v>1412</v>
      </c>
      <c r="R2968" t="s">
        <v>1412</v>
      </c>
      <c r="S2968" t="s">
        <v>1412</v>
      </c>
      <c r="T2968">
        <v>40000</v>
      </c>
      <c r="V2968">
        <v>2822.07</v>
      </c>
      <c r="W2968">
        <v>3213</v>
      </c>
    </row>
    <row r="2969" spans="1:23">
      <c r="A2969" t="s">
        <v>246</v>
      </c>
      <c r="B2969" t="s">
        <v>3617</v>
      </c>
      <c r="C2969" t="s">
        <v>57</v>
      </c>
      <c r="D2969" t="s">
        <v>58</v>
      </c>
      <c r="E2969">
        <v>12288727</v>
      </c>
      <c r="F2969">
        <v>45014</v>
      </c>
      <c r="G2969" t="s">
        <v>3681</v>
      </c>
      <c r="H2969">
        <v>45014</v>
      </c>
      <c r="I2969" t="s">
        <v>282</v>
      </c>
      <c r="K2969" t="s">
        <v>1408</v>
      </c>
      <c r="L2969" t="s">
        <v>1409</v>
      </c>
      <c r="N2969" t="s">
        <v>1421</v>
      </c>
      <c r="O2969" t="s">
        <v>1411</v>
      </c>
      <c r="P2969" t="s">
        <v>254</v>
      </c>
      <c r="S2969" t="s">
        <v>1414</v>
      </c>
      <c r="T2969">
        <v>15000</v>
      </c>
    </row>
    <row r="2970" spans="1:23">
      <c r="A2970" t="s">
        <v>246</v>
      </c>
      <c r="B2970" t="s">
        <v>2331</v>
      </c>
      <c r="C2970" t="s">
        <v>57</v>
      </c>
      <c r="D2970" t="s">
        <v>58</v>
      </c>
      <c r="E2970">
        <v>12289324</v>
      </c>
      <c r="F2970">
        <v>45013</v>
      </c>
      <c r="G2970" t="s">
        <v>3682</v>
      </c>
      <c r="H2970">
        <v>45013</v>
      </c>
      <c r="I2970" t="s">
        <v>263</v>
      </c>
      <c r="K2970" t="s">
        <v>1408</v>
      </c>
      <c r="L2970" t="s">
        <v>1409</v>
      </c>
      <c r="N2970" t="s">
        <v>1421</v>
      </c>
      <c r="O2970" t="s">
        <v>1411</v>
      </c>
      <c r="P2970" t="s">
        <v>252</v>
      </c>
      <c r="S2970" t="s">
        <v>1414</v>
      </c>
      <c r="T2970">
        <v>80000</v>
      </c>
    </row>
    <row r="2971" spans="1:23">
      <c r="A2971" t="s">
        <v>246</v>
      </c>
      <c r="B2971" t="s">
        <v>2314</v>
      </c>
      <c r="C2971" t="s">
        <v>57</v>
      </c>
      <c r="D2971" t="s">
        <v>58</v>
      </c>
      <c r="E2971">
        <v>12289874</v>
      </c>
      <c r="F2971">
        <v>45013</v>
      </c>
      <c r="G2971" t="s">
        <v>3683</v>
      </c>
      <c r="H2971">
        <v>45013</v>
      </c>
      <c r="I2971" t="s">
        <v>253</v>
      </c>
      <c r="K2971" t="s">
        <v>1408</v>
      </c>
      <c r="L2971" t="s">
        <v>1409</v>
      </c>
      <c r="N2971" t="s">
        <v>1421</v>
      </c>
      <c r="O2971" t="s">
        <v>1411</v>
      </c>
      <c r="P2971" t="s">
        <v>252</v>
      </c>
      <c r="Q2971" t="s">
        <v>1412</v>
      </c>
      <c r="R2971" t="s">
        <v>1412</v>
      </c>
      <c r="S2971" t="s">
        <v>1412</v>
      </c>
      <c r="T2971">
        <v>30000</v>
      </c>
      <c r="V2971">
        <v>5103.91</v>
      </c>
      <c r="W2971">
        <v>6661.1</v>
      </c>
    </row>
    <row r="2972" spans="1:23">
      <c r="A2972" t="s">
        <v>246</v>
      </c>
      <c r="B2972" t="s">
        <v>2275</v>
      </c>
      <c r="C2972" t="s">
        <v>57</v>
      </c>
      <c r="D2972" t="s">
        <v>58</v>
      </c>
      <c r="E2972">
        <v>12290948</v>
      </c>
      <c r="F2972">
        <v>45013</v>
      </c>
      <c r="G2972" t="s">
        <v>3685</v>
      </c>
      <c r="H2972">
        <v>45013</v>
      </c>
      <c r="I2972" t="s">
        <v>282</v>
      </c>
      <c r="K2972" t="s">
        <v>1408</v>
      </c>
      <c r="L2972" t="s">
        <v>1409</v>
      </c>
      <c r="N2972" t="s">
        <v>1439</v>
      </c>
      <c r="O2972" t="s">
        <v>1411</v>
      </c>
      <c r="P2972" t="s">
        <v>252</v>
      </c>
      <c r="S2972" t="s">
        <v>1414</v>
      </c>
      <c r="T2972">
        <v>10000</v>
      </c>
    </row>
    <row r="2973" spans="1:23">
      <c r="A2973" t="s">
        <v>246</v>
      </c>
      <c r="B2973" t="s">
        <v>2305</v>
      </c>
      <c r="C2973" t="s">
        <v>57</v>
      </c>
      <c r="D2973" t="s">
        <v>58</v>
      </c>
      <c r="E2973">
        <v>12296988</v>
      </c>
      <c r="F2973">
        <v>45015</v>
      </c>
      <c r="G2973" t="s">
        <v>3686</v>
      </c>
      <c r="H2973">
        <v>45015</v>
      </c>
      <c r="I2973" t="s">
        <v>253</v>
      </c>
      <c r="K2973" t="s">
        <v>1408</v>
      </c>
      <c r="L2973" t="s">
        <v>1409</v>
      </c>
      <c r="N2973" t="s">
        <v>1421</v>
      </c>
      <c r="O2973" t="s">
        <v>1411</v>
      </c>
      <c r="P2973" t="s">
        <v>252</v>
      </c>
      <c r="Q2973" t="s">
        <v>1412</v>
      </c>
      <c r="R2973" t="s">
        <v>1412</v>
      </c>
      <c r="S2973" t="s">
        <v>1412</v>
      </c>
      <c r="T2973">
        <v>10000</v>
      </c>
      <c r="V2973">
        <v>239.23</v>
      </c>
      <c r="W2973">
        <v>516.77</v>
      </c>
    </row>
    <row r="2974" spans="1:23">
      <c r="A2974" t="s">
        <v>246</v>
      </c>
      <c r="B2974" t="s">
        <v>2337</v>
      </c>
      <c r="C2974" t="s">
        <v>57</v>
      </c>
      <c r="D2974" t="s">
        <v>58</v>
      </c>
      <c r="E2974">
        <v>12297854</v>
      </c>
      <c r="F2974">
        <v>45020</v>
      </c>
      <c r="G2974" t="s">
        <v>4553</v>
      </c>
      <c r="H2974">
        <v>45020</v>
      </c>
      <c r="I2974" t="s">
        <v>253</v>
      </c>
      <c r="K2974" t="s">
        <v>1418</v>
      </c>
      <c r="L2974" t="s">
        <v>1409</v>
      </c>
      <c r="N2974" t="s">
        <v>1431</v>
      </c>
      <c r="O2974" t="s">
        <v>1411</v>
      </c>
      <c r="P2974" t="s">
        <v>254</v>
      </c>
      <c r="Q2974" t="s">
        <v>1412</v>
      </c>
      <c r="R2974" t="s">
        <v>1412</v>
      </c>
      <c r="S2974" t="s">
        <v>1412</v>
      </c>
      <c r="T2974">
        <v>10000</v>
      </c>
      <c r="V2974">
        <v>5513.84</v>
      </c>
      <c r="W2974">
        <v>6593.71</v>
      </c>
    </row>
    <row r="2975" spans="1:23">
      <c r="A2975" t="s">
        <v>246</v>
      </c>
      <c r="B2975" t="s">
        <v>2337</v>
      </c>
      <c r="C2975" t="s">
        <v>57</v>
      </c>
      <c r="D2975" t="s">
        <v>58</v>
      </c>
      <c r="E2975">
        <v>12298461</v>
      </c>
      <c r="F2975">
        <v>45014</v>
      </c>
      <c r="G2975" t="s">
        <v>3687</v>
      </c>
      <c r="H2975">
        <v>45014</v>
      </c>
      <c r="I2975" t="s">
        <v>282</v>
      </c>
      <c r="K2975" t="s">
        <v>1408</v>
      </c>
      <c r="L2975" t="s">
        <v>1409</v>
      </c>
      <c r="N2975" t="s">
        <v>1431</v>
      </c>
      <c r="O2975" t="s">
        <v>1411</v>
      </c>
      <c r="P2975" t="s">
        <v>254</v>
      </c>
      <c r="Q2975" t="s">
        <v>1414</v>
      </c>
      <c r="R2975" t="s">
        <v>1414</v>
      </c>
      <c r="S2975" t="s">
        <v>1412</v>
      </c>
      <c r="T2975">
        <v>20000</v>
      </c>
    </row>
    <row r="2976" spans="1:23">
      <c r="A2976" t="s">
        <v>246</v>
      </c>
      <c r="B2976" t="s">
        <v>2331</v>
      </c>
      <c r="C2976" t="s">
        <v>57</v>
      </c>
      <c r="D2976" t="s">
        <v>58</v>
      </c>
      <c r="E2976">
        <v>12306691</v>
      </c>
      <c r="F2976">
        <v>45015</v>
      </c>
      <c r="G2976" t="s">
        <v>3688</v>
      </c>
      <c r="H2976">
        <v>45015</v>
      </c>
      <c r="I2976" t="s">
        <v>253</v>
      </c>
      <c r="K2976" t="s">
        <v>1408</v>
      </c>
      <c r="L2976" t="s">
        <v>1409</v>
      </c>
      <c r="N2976" t="s">
        <v>1433</v>
      </c>
      <c r="O2976" t="s">
        <v>1411</v>
      </c>
      <c r="P2976" t="s">
        <v>254</v>
      </c>
      <c r="Q2976" t="s">
        <v>1412</v>
      </c>
      <c r="R2976" t="s">
        <v>1412</v>
      </c>
      <c r="S2976" t="s">
        <v>1412</v>
      </c>
      <c r="T2976">
        <v>70000</v>
      </c>
      <c r="V2976">
        <v>28013.78</v>
      </c>
      <c r="W2976">
        <v>54534.400000000001</v>
      </c>
    </row>
    <row r="2977" spans="1:23">
      <c r="A2977" t="s">
        <v>246</v>
      </c>
      <c r="B2977" t="s">
        <v>2311</v>
      </c>
      <c r="C2977" t="s">
        <v>57</v>
      </c>
      <c r="D2977" t="s">
        <v>58</v>
      </c>
      <c r="E2977">
        <v>12312829</v>
      </c>
      <c r="F2977">
        <v>45016</v>
      </c>
      <c r="G2977" t="s">
        <v>3689</v>
      </c>
      <c r="H2977">
        <v>45016</v>
      </c>
      <c r="I2977" t="s">
        <v>263</v>
      </c>
      <c r="K2977" t="s">
        <v>1408</v>
      </c>
      <c r="L2977" t="s">
        <v>1409</v>
      </c>
      <c r="N2977" t="s">
        <v>1454</v>
      </c>
      <c r="O2977" t="s">
        <v>1411</v>
      </c>
      <c r="P2977" t="s">
        <v>254</v>
      </c>
      <c r="S2977" t="s">
        <v>1414</v>
      </c>
      <c r="T2977">
        <v>10000</v>
      </c>
    </row>
    <row r="2978" spans="1:23">
      <c r="A2978" t="s">
        <v>246</v>
      </c>
      <c r="B2978" t="s">
        <v>3643</v>
      </c>
      <c r="C2978" t="s">
        <v>57</v>
      </c>
      <c r="D2978" t="s">
        <v>58</v>
      </c>
      <c r="E2978">
        <v>12314567</v>
      </c>
      <c r="F2978">
        <v>45042</v>
      </c>
      <c r="G2978" t="s">
        <v>4608</v>
      </c>
      <c r="H2978">
        <v>45042</v>
      </c>
      <c r="I2978" t="s">
        <v>282</v>
      </c>
      <c r="K2978" t="s">
        <v>1408</v>
      </c>
      <c r="L2978" t="s">
        <v>1409</v>
      </c>
      <c r="N2978" t="s">
        <v>1425</v>
      </c>
      <c r="O2978" t="s">
        <v>1411</v>
      </c>
      <c r="P2978" t="s">
        <v>252</v>
      </c>
      <c r="S2978" t="s">
        <v>1414</v>
      </c>
      <c r="T2978">
        <v>10000</v>
      </c>
    </row>
    <row r="2979" spans="1:23">
      <c r="A2979" t="s">
        <v>246</v>
      </c>
      <c r="B2979" t="s">
        <v>2343</v>
      </c>
      <c r="C2979" t="s">
        <v>57</v>
      </c>
      <c r="D2979" t="s">
        <v>58</v>
      </c>
      <c r="E2979">
        <v>12325852</v>
      </c>
      <c r="F2979">
        <v>45019</v>
      </c>
      <c r="G2979" t="s">
        <v>4549</v>
      </c>
      <c r="H2979">
        <v>45019</v>
      </c>
      <c r="I2979" t="s">
        <v>253</v>
      </c>
      <c r="K2979" t="s">
        <v>1408</v>
      </c>
      <c r="L2979" t="s">
        <v>1409</v>
      </c>
      <c r="N2979" t="s">
        <v>1434</v>
      </c>
      <c r="O2979" t="s">
        <v>1411</v>
      </c>
      <c r="P2979" t="s">
        <v>254</v>
      </c>
      <c r="Q2979" t="s">
        <v>1412</v>
      </c>
      <c r="R2979" t="s">
        <v>1412</v>
      </c>
      <c r="S2979" t="s">
        <v>1412</v>
      </c>
      <c r="T2979">
        <v>15000</v>
      </c>
      <c r="V2979">
        <v>7263.79</v>
      </c>
      <c r="W2979">
        <v>10217</v>
      </c>
    </row>
    <row r="2980" spans="1:23">
      <c r="A2980" t="s">
        <v>246</v>
      </c>
      <c r="B2980" t="s">
        <v>2299</v>
      </c>
      <c r="C2980" t="s">
        <v>57</v>
      </c>
      <c r="D2980" t="s">
        <v>58</v>
      </c>
      <c r="E2980">
        <v>12327633</v>
      </c>
      <c r="F2980">
        <v>45019</v>
      </c>
      <c r="G2980" t="s">
        <v>4550</v>
      </c>
      <c r="H2980">
        <v>45019</v>
      </c>
      <c r="I2980" t="s">
        <v>253</v>
      </c>
      <c r="K2980" t="s">
        <v>1408</v>
      </c>
      <c r="L2980" t="s">
        <v>1409</v>
      </c>
      <c r="N2980" t="s">
        <v>1420</v>
      </c>
      <c r="O2980" t="s">
        <v>1411</v>
      </c>
      <c r="P2980" t="s">
        <v>252</v>
      </c>
      <c r="Q2980" t="s">
        <v>1412</v>
      </c>
      <c r="R2980" t="s">
        <v>1412</v>
      </c>
      <c r="S2980" t="s">
        <v>1412</v>
      </c>
      <c r="T2980">
        <v>10000</v>
      </c>
      <c r="V2980">
        <v>595.65</v>
      </c>
      <c r="W2980">
        <v>3025.5</v>
      </c>
    </row>
    <row r="2981" spans="1:23">
      <c r="A2981" t="s">
        <v>246</v>
      </c>
      <c r="B2981" t="s">
        <v>2331</v>
      </c>
      <c r="C2981" t="s">
        <v>57</v>
      </c>
      <c r="D2981" t="s">
        <v>58</v>
      </c>
      <c r="E2981">
        <v>12332178</v>
      </c>
      <c r="F2981">
        <v>45020</v>
      </c>
      <c r="G2981" t="s">
        <v>4551</v>
      </c>
      <c r="H2981">
        <v>45020</v>
      </c>
      <c r="I2981" t="s">
        <v>263</v>
      </c>
      <c r="K2981" t="s">
        <v>1408</v>
      </c>
      <c r="L2981" t="s">
        <v>1409</v>
      </c>
      <c r="N2981" t="s">
        <v>1457</v>
      </c>
      <c r="O2981" t="s">
        <v>1411</v>
      </c>
      <c r="P2981" t="s">
        <v>254</v>
      </c>
      <c r="S2981" t="s">
        <v>1414</v>
      </c>
      <c r="T2981">
        <v>60000</v>
      </c>
    </row>
    <row r="2982" spans="1:23">
      <c r="A2982" t="s">
        <v>246</v>
      </c>
      <c r="B2982" t="s">
        <v>2299</v>
      </c>
      <c r="C2982" t="s">
        <v>57</v>
      </c>
      <c r="D2982" t="s">
        <v>58</v>
      </c>
      <c r="E2982">
        <v>12333034</v>
      </c>
      <c r="F2982">
        <v>45020</v>
      </c>
      <c r="G2982" t="s">
        <v>4554</v>
      </c>
      <c r="H2982">
        <v>45020</v>
      </c>
      <c r="I2982" t="s">
        <v>253</v>
      </c>
      <c r="K2982" t="s">
        <v>1408</v>
      </c>
      <c r="L2982" t="s">
        <v>1409</v>
      </c>
      <c r="N2982" t="s">
        <v>1484</v>
      </c>
      <c r="O2982" t="s">
        <v>1411</v>
      </c>
      <c r="P2982" t="s">
        <v>252</v>
      </c>
      <c r="Q2982" t="s">
        <v>1412</v>
      </c>
      <c r="R2982" t="s">
        <v>1412</v>
      </c>
      <c r="S2982" t="s">
        <v>1412</v>
      </c>
      <c r="T2982">
        <v>10000</v>
      </c>
      <c r="V2982">
        <v>499.71</v>
      </c>
      <c r="W2982">
        <v>2402.11</v>
      </c>
    </row>
    <row r="2983" spans="1:23">
      <c r="A2983" t="s">
        <v>246</v>
      </c>
      <c r="B2983" t="s">
        <v>2343</v>
      </c>
      <c r="C2983" t="s">
        <v>57</v>
      </c>
      <c r="D2983" t="s">
        <v>58</v>
      </c>
      <c r="E2983">
        <v>12333387</v>
      </c>
      <c r="F2983">
        <v>45020</v>
      </c>
      <c r="G2983" t="s">
        <v>4555</v>
      </c>
      <c r="H2983">
        <v>45020</v>
      </c>
      <c r="I2983" t="s">
        <v>253</v>
      </c>
      <c r="K2983" t="s">
        <v>1408</v>
      </c>
      <c r="L2983" t="s">
        <v>1409</v>
      </c>
      <c r="N2983" t="s">
        <v>1426</v>
      </c>
      <c r="O2983" t="s">
        <v>1411</v>
      </c>
      <c r="P2983" t="s">
        <v>252</v>
      </c>
      <c r="Q2983" t="s">
        <v>1412</v>
      </c>
      <c r="R2983" t="s">
        <v>1412</v>
      </c>
      <c r="S2983" t="s">
        <v>1412</v>
      </c>
      <c r="T2983">
        <v>10000</v>
      </c>
      <c r="V2983">
        <v>560.36</v>
      </c>
      <c r="W2983">
        <v>1450</v>
      </c>
    </row>
    <row r="2984" spans="1:23">
      <c r="A2984" t="s">
        <v>246</v>
      </c>
      <c r="B2984" t="s">
        <v>2275</v>
      </c>
      <c r="C2984" t="s">
        <v>57</v>
      </c>
      <c r="D2984" t="s">
        <v>58</v>
      </c>
      <c r="E2984">
        <v>12337971</v>
      </c>
      <c r="F2984">
        <v>45021</v>
      </c>
      <c r="G2984" t="s">
        <v>4556</v>
      </c>
      <c r="H2984">
        <v>45021</v>
      </c>
      <c r="I2984" t="s">
        <v>253</v>
      </c>
      <c r="K2984" t="s">
        <v>1408</v>
      </c>
      <c r="L2984" t="s">
        <v>1409</v>
      </c>
      <c r="N2984" t="s">
        <v>5300</v>
      </c>
      <c r="O2984" t="s">
        <v>1411</v>
      </c>
      <c r="P2984" t="s">
        <v>254</v>
      </c>
      <c r="Q2984" t="s">
        <v>1412</v>
      </c>
      <c r="R2984" t="s">
        <v>1412</v>
      </c>
      <c r="S2984" t="s">
        <v>1412</v>
      </c>
      <c r="T2984">
        <v>30000</v>
      </c>
      <c r="V2984">
        <v>11458.52</v>
      </c>
      <c r="W2984">
        <v>30858.1</v>
      </c>
    </row>
    <row r="2985" spans="1:23">
      <c r="A2985" t="s">
        <v>246</v>
      </c>
      <c r="B2985" t="s">
        <v>3455</v>
      </c>
      <c r="C2985" t="s">
        <v>57</v>
      </c>
      <c r="D2985" t="s">
        <v>58</v>
      </c>
      <c r="E2985">
        <v>12338353</v>
      </c>
      <c r="F2985">
        <v>45021</v>
      </c>
      <c r="G2985" t="s">
        <v>4558</v>
      </c>
      <c r="H2985">
        <v>45021</v>
      </c>
      <c r="I2985" t="s">
        <v>253</v>
      </c>
      <c r="K2985" t="s">
        <v>1408</v>
      </c>
      <c r="L2985" t="s">
        <v>1438</v>
      </c>
      <c r="N2985" t="s">
        <v>1483</v>
      </c>
      <c r="O2985" t="s">
        <v>1411</v>
      </c>
      <c r="P2985" t="s">
        <v>254</v>
      </c>
      <c r="Q2985" t="s">
        <v>1412</v>
      </c>
      <c r="R2985" t="s">
        <v>1412</v>
      </c>
      <c r="S2985" t="s">
        <v>1412</v>
      </c>
      <c r="T2985">
        <v>35000</v>
      </c>
    </row>
    <row r="2986" spans="1:23">
      <c r="A2986" t="s">
        <v>246</v>
      </c>
      <c r="B2986" t="s">
        <v>3455</v>
      </c>
      <c r="C2986" t="s">
        <v>57</v>
      </c>
      <c r="D2986" t="s">
        <v>58</v>
      </c>
      <c r="E2986">
        <v>12338353</v>
      </c>
      <c r="F2986">
        <v>45021</v>
      </c>
      <c r="G2986" t="s">
        <v>4558</v>
      </c>
      <c r="H2986">
        <v>45021</v>
      </c>
      <c r="I2986" t="s">
        <v>253</v>
      </c>
      <c r="K2986" t="s">
        <v>1408</v>
      </c>
      <c r="L2986" t="s">
        <v>1409</v>
      </c>
      <c r="N2986" t="s">
        <v>1483</v>
      </c>
      <c r="O2986" t="s">
        <v>1411</v>
      </c>
      <c r="P2986" t="s">
        <v>254</v>
      </c>
      <c r="Q2986" t="s">
        <v>1412</v>
      </c>
      <c r="R2986" t="s">
        <v>1412</v>
      </c>
      <c r="S2986" t="s">
        <v>1412</v>
      </c>
      <c r="T2986">
        <v>35000</v>
      </c>
      <c r="V2986">
        <v>4123.1499999999996</v>
      </c>
      <c r="W2986">
        <v>6725.09</v>
      </c>
    </row>
    <row r="2987" spans="1:23">
      <c r="A2987" t="s">
        <v>246</v>
      </c>
      <c r="B2987" t="s">
        <v>3617</v>
      </c>
      <c r="C2987" t="s">
        <v>57</v>
      </c>
      <c r="D2987" t="s">
        <v>58</v>
      </c>
      <c r="E2987">
        <v>12338605</v>
      </c>
      <c r="F2987">
        <v>45028</v>
      </c>
      <c r="G2987" t="s">
        <v>4573</v>
      </c>
      <c r="H2987">
        <v>45028</v>
      </c>
      <c r="I2987" t="s">
        <v>253</v>
      </c>
      <c r="K2987" t="s">
        <v>1408</v>
      </c>
      <c r="L2987" t="s">
        <v>1409</v>
      </c>
      <c r="N2987" t="s">
        <v>1431</v>
      </c>
      <c r="O2987" t="s">
        <v>1411</v>
      </c>
      <c r="P2987" t="s">
        <v>252</v>
      </c>
      <c r="Q2987" t="s">
        <v>1412</v>
      </c>
      <c r="R2987" t="s">
        <v>1412</v>
      </c>
      <c r="S2987" t="s">
        <v>1412</v>
      </c>
      <c r="T2987">
        <v>10000</v>
      </c>
      <c r="V2987">
        <v>2583.17</v>
      </c>
      <c r="W2987">
        <v>5361</v>
      </c>
    </row>
    <row r="2988" spans="1:23">
      <c r="A2988" t="s">
        <v>246</v>
      </c>
      <c r="B2988" t="s">
        <v>2343</v>
      </c>
      <c r="C2988" t="s">
        <v>57</v>
      </c>
      <c r="D2988" t="s">
        <v>58</v>
      </c>
      <c r="E2988">
        <v>12339253</v>
      </c>
      <c r="F2988">
        <v>45041</v>
      </c>
      <c r="G2988" t="s">
        <v>4606</v>
      </c>
      <c r="H2988">
        <v>45041</v>
      </c>
      <c r="I2988" t="s">
        <v>253</v>
      </c>
      <c r="K2988" t="s">
        <v>1408</v>
      </c>
      <c r="L2988" t="s">
        <v>1409</v>
      </c>
      <c r="N2988" t="s">
        <v>1433</v>
      </c>
      <c r="O2988" t="s">
        <v>1411</v>
      </c>
      <c r="P2988" t="s">
        <v>254</v>
      </c>
      <c r="Q2988" t="s">
        <v>1412</v>
      </c>
      <c r="R2988" t="s">
        <v>1412</v>
      </c>
      <c r="S2988" t="s">
        <v>1412</v>
      </c>
      <c r="T2988">
        <v>30000</v>
      </c>
      <c r="V2988">
        <v>17275.41</v>
      </c>
      <c r="W2988">
        <v>50605.51</v>
      </c>
    </row>
    <row r="2989" spans="1:23">
      <c r="A2989" t="s">
        <v>246</v>
      </c>
      <c r="B2989" t="s">
        <v>2343</v>
      </c>
      <c r="C2989" t="s">
        <v>57</v>
      </c>
      <c r="D2989" t="s">
        <v>58</v>
      </c>
      <c r="E2989">
        <v>12342656</v>
      </c>
      <c r="F2989">
        <v>45118</v>
      </c>
      <c r="G2989" t="s">
        <v>5959</v>
      </c>
      <c r="H2989">
        <v>45118</v>
      </c>
      <c r="I2989" t="s">
        <v>282</v>
      </c>
      <c r="K2989" t="s">
        <v>1408</v>
      </c>
      <c r="L2989" t="s">
        <v>1409</v>
      </c>
      <c r="N2989" t="s">
        <v>1431</v>
      </c>
      <c r="O2989" t="s">
        <v>1411</v>
      </c>
      <c r="P2989" t="s">
        <v>252</v>
      </c>
      <c r="Q2989" t="s">
        <v>1414</v>
      </c>
      <c r="R2989" t="s">
        <v>1414</v>
      </c>
      <c r="S2989" t="s">
        <v>1415</v>
      </c>
      <c r="T2989">
        <v>10000</v>
      </c>
    </row>
    <row r="2990" spans="1:23">
      <c r="A2990" t="s">
        <v>246</v>
      </c>
      <c r="B2990" t="s">
        <v>3643</v>
      </c>
      <c r="C2990" t="s">
        <v>57</v>
      </c>
      <c r="D2990" t="s">
        <v>58</v>
      </c>
      <c r="E2990">
        <v>12343132</v>
      </c>
      <c r="F2990">
        <v>45022</v>
      </c>
      <c r="G2990" t="s">
        <v>4560</v>
      </c>
      <c r="H2990">
        <v>45022</v>
      </c>
      <c r="I2990" t="s">
        <v>282</v>
      </c>
      <c r="K2990" t="s">
        <v>1430</v>
      </c>
      <c r="L2990" t="s">
        <v>1409</v>
      </c>
      <c r="N2990" t="s">
        <v>1439</v>
      </c>
      <c r="O2990" t="s">
        <v>1411</v>
      </c>
      <c r="P2990" t="s">
        <v>254</v>
      </c>
      <c r="S2990" t="s">
        <v>1414</v>
      </c>
      <c r="T2990">
        <v>10000</v>
      </c>
    </row>
    <row r="2991" spans="1:23">
      <c r="A2991" t="s">
        <v>246</v>
      </c>
      <c r="B2991" t="s">
        <v>2337</v>
      </c>
      <c r="C2991" t="s">
        <v>57</v>
      </c>
      <c r="D2991" t="s">
        <v>58</v>
      </c>
      <c r="E2991">
        <v>12343869</v>
      </c>
      <c r="F2991">
        <v>45025</v>
      </c>
      <c r="G2991" t="s">
        <v>4561</v>
      </c>
      <c r="H2991">
        <v>45028</v>
      </c>
      <c r="I2991" t="s">
        <v>282</v>
      </c>
      <c r="K2991" t="s">
        <v>1430</v>
      </c>
      <c r="L2991" t="s">
        <v>1409</v>
      </c>
      <c r="N2991" t="s">
        <v>1431</v>
      </c>
      <c r="O2991" t="s">
        <v>1411</v>
      </c>
      <c r="P2991" t="s">
        <v>254</v>
      </c>
      <c r="S2991" t="s">
        <v>1414</v>
      </c>
      <c r="T2991">
        <v>10000</v>
      </c>
    </row>
    <row r="2992" spans="1:23">
      <c r="A2992" t="s">
        <v>246</v>
      </c>
      <c r="B2992" t="s">
        <v>2288</v>
      </c>
      <c r="C2992" t="s">
        <v>57</v>
      </c>
      <c r="D2992" t="s">
        <v>58</v>
      </c>
      <c r="E2992">
        <v>12347793</v>
      </c>
      <c r="F2992">
        <v>45026</v>
      </c>
      <c r="G2992" t="s">
        <v>4564</v>
      </c>
      <c r="H2992">
        <v>45026</v>
      </c>
      <c r="I2992" t="s">
        <v>253</v>
      </c>
      <c r="K2992" t="s">
        <v>1408</v>
      </c>
      <c r="L2992" t="s">
        <v>1409</v>
      </c>
      <c r="N2992" t="s">
        <v>1413</v>
      </c>
      <c r="O2992" t="s">
        <v>1411</v>
      </c>
      <c r="P2992" t="s">
        <v>254</v>
      </c>
      <c r="Q2992" t="s">
        <v>1412</v>
      </c>
      <c r="R2992" t="s">
        <v>1412</v>
      </c>
      <c r="S2992" t="s">
        <v>1412</v>
      </c>
      <c r="T2992">
        <v>70000</v>
      </c>
      <c r="V2992">
        <v>53970.83</v>
      </c>
      <c r="W2992">
        <v>89922.69</v>
      </c>
    </row>
    <row r="2993" spans="1:23">
      <c r="A2993" t="s">
        <v>246</v>
      </c>
      <c r="B2993" t="s">
        <v>3617</v>
      </c>
      <c r="C2993" t="s">
        <v>57</v>
      </c>
      <c r="D2993" t="s">
        <v>58</v>
      </c>
      <c r="E2993">
        <v>12348092</v>
      </c>
      <c r="F2993">
        <v>45026</v>
      </c>
      <c r="G2993" t="s">
        <v>4566</v>
      </c>
      <c r="H2993">
        <v>45026</v>
      </c>
      <c r="I2993" t="s">
        <v>263</v>
      </c>
      <c r="K2993" t="s">
        <v>1408</v>
      </c>
      <c r="L2993" t="s">
        <v>1409</v>
      </c>
      <c r="N2993" t="s">
        <v>1470</v>
      </c>
      <c r="O2993" t="s">
        <v>1411</v>
      </c>
      <c r="P2993" t="s">
        <v>252</v>
      </c>
      <c r="S2993" t="s">
        <v>1414</v>
      </c>
      <c r="T2993">
        <v>10000</v>
      </c>
    </row>
    <row r="2994" spans="1:23">
      <c r="A2994" t="s">
        <v>246</v>
      </c>
      <c r="B2994" t="s">
        <v>3775</v>
      </c>
      <c r="C2994" t="s">
        <v>57</v>
      </c>
      <c r="D2994" t="s">
        <v>58</v>
      </c>
      <c r="E2994">
        <v>12348479</v>
      </c>
      <c r="F2994">
        <v>45028</v>
      </c>
      <c r="G2994" t="s">
        <v>4575</v>
      </c>
      <c r="H2994">
        <v>45028</v>
      </c>
      <c r="I2994" t="s">
        <v>263</v>
      </c>
      <c r="K2994" t="s">
        <v>1408</v>
      </c>
      <c r="L2994" t="s">
        <v>1409</v>
      </c>
      <c r="N2994" t="s">
        <v>1420</v>
      </c>
      <c r="O2994" t="s">
        <v>1411</v>
      </c>
      <c r="P2994" t="s">
        <v>254</v>
      </c>
      <c r="R2994" t="s">
        <v>1414</v>
      </c>
      <c r="S2994" t="s">
        <v>1412</v>
      </c>
      <c r="T2994">
        <v>30000</v>
      </c>
    </row>
    <row r="2995" spans="1:23">
      <c r="A2995" t="s">
        <v>246</v>
      </c>
      <c r="B2995" t="s">
        <v>2308</v>
      </c>
      <c r="C2995" t="s">
        <v>57</v>
      </c>
      <c r="D2995" t="s">
        <v>58</v>
      </c>
      <c r="E2995">
        <v>12348741</v>
      </c>
      <c r="F2995">
        <v>45026</v>
      </c>
      <c r="G2995" t="s">
        <v>4568</v>
      </c>
      <c r="H2995">
        <v>45028</v>
      </c>
      <c r="I2995" t="s">
        <v>253</v>
      </c>
      <c r="K2995" t="s">
        <v>1408</v>
      </c>
      <c r="L2995" t="s">
        <v>1409</v>
      </c>
      <c r="N2995" t="s">
        <v>1518</v>
      </c>
      <c r="O2995" t="s">
        <v>1411</v>
      </c>
      <c r="P2995" t="s">
        <v>254</v>
      </c>
      <c r="Q2995" t="s">
        <v>1412</v>
      </c>
      <c r="R2995" t="s">
        <v>1412</v>
      </c>
      <c r="S2995" t="s">
        <v>1412</v>
      </c>
      <c r="T2995">
        <v>20000</v>
      </c>
      <c r="V2995">
        <v>11332.13</v>
      </c>
      <c r="W2995">
        <v>21596.79</v>
      </c>
    </row>
    <row r="2996" spans="1:23">
      <c r="A2996" t="s">
        <v>246</v>
      </c>
      <c r="B2996" t="s">
        <v>2343</v>
      </c>
      <c r="C2996" t="s">
        <v>57</v>
      </c>
      <c r="D2996" t="s">
        <v>58</v>
      </c>
      <c r="E2996">
        <v>12351767</v>
      </c>
      <c r="F2996">
        <v>45045</v>
      </c>
      <c r="G2996" t="s">
        <v>4620</v>
      </c>
      <c r="H2996">
        <v>45045</v>
      </c>
      <c r="I2996" t="s">
        <v>253</v>
      </c>
      <c r="K2996" t="s">
        <v>1418</v>
      </c>
      <c r="L2996" t="s">
        <v>1409</v>
      </c>
      <c r="N2996" t="s">
        <v>1432</v>
      </c>
      <c r="O2996" t="s">
        <v>1411</v>
      </c>
      <c r="P2996" t="s">
        <v>252</v>
      </c>
      <c r="Q2996" t="s">
        <v>1412</v>
      </c>
      <c r="R2996" t="s">
        <v>1412</v>
      </c>
      <c r="S2996" t="s">
        <v>1412</v>
      </c>
      <c r="T2996">
        <v>10000</v>
      </c>
      <c r="V2996">
        <v>1680.41</v>
      </c>
      <c r="W2996">
        <v>5759.8</v>
      </c>
    </row>
    <row r="2997" spans="1:23">
      <c r="A2997" t="s">
        <v>246</v>
      </c>
      <c r="B2997" t="s">
        <v>2288</v>
      </c>
      <c r="C2997" t="s">
        <v>57</v>
      </c>
      <c r="D2997" t="s">
        <v>58</v>
      </c>
      <c r="E2997">
        <v>12352576</v>
      </c>
      <c r="F2997">
        <v>45027</v>
      </c>
      <c r="G2997" t="s">
        <v>4570</v>
      </c>
      <c r="H2997">
        <v>45027</v>
      </c>
      <c r="I2997" t="s">
        <v>253</v>
      </c>
      <c r="K2997" t="s">
        <v>1418</v>
      </c>
      <c r="L2997" t="s">
        <v>1409</v>
      </c>
      <c r="N2997" t="s">
        <v>1432</v>
      </c>
      <c r="O2997" t="s">
        <v>1411</v>
      </c>
      <c r="P2997" t="s">
        <v>254</v>
      </c>
      <c r="Q2997" t="s">
        <v>1412</v>
      </c>
      <c r="R2997" t="s">
        <v>1412</v>
      </c>
      <c r="S2997" t="s">
        <v>1412</v>
      </c>
      <c r="T2997">
        <v>30000</v>
      </c>
      <c r="V2997">
        <v>1883.77</v>
      </c>
      <c r="W2997">
        <v>4361.92</v>
      </c>
    </row>
    <row r="2998" spans="1:23">
      <c r="A2998" t="s">
        <v>246</v>
      </c>
      <c r="B2998" t="s">
        <v>2275</v>
      </c>
      <c r="C2998" t="s">
        <v>57</v>
      </c>
      <c r="D2998" t="s">
        <v>58</v>
      </c>
      <c r="E2998">
        <v>12352820</v>
      </c>
      <c r="F2998">
        <v>45027</v>
      </c>
      <c r="G2998" t="s">
        <v>4571</v>
      </c>
      <c r="H2998">
        <v>45027</v>
      </c>
      <c r="I2998" t="s">
        <v>282</v>
      </c>
      <c r="K2998" t="s">
        <v>1408</v>
      </c>
      <c r="L2998" t="s">
        <v>1409</v>
      </c>
      <c r="N2998" t="s">
        <v>1425</v>
      </c>
      <c r="O2998" t="s">
        <v>1411</v>
      </c>
      <c r="P2998" t="s">
        <v>252</v>
      </c>
      <c r="S2998" t="s">
        <v>1414</v>
      </c>
      <c r="T2998">
        <v>10000</v>
      </c>
    </row>
    <row r="2999" spans="1:23">
      <c r="A2999" t="s">
        <v>246</v>
      </c>
      <c r="B2999" t="s">
        <v>2288</v>
      </c>
      <c r="C2999" t="s">
        <v>57</v>
      </c>
      <c r="D2999" t="s">
        <v>58</v>
      </c>
      <c r="E2999">
        <v>12357513</v>
      </c>
      <c r="F2999">
        <v>45028</v>
      </c>
      <c r="G2999" t="s">
        <v>4574</v>
      </c>
      <c r="H2999">
        <v>45029</v>
      </c>
      <c r="I2999" t="s">
        <v>282</v>
      </c>
      <c r="K2999" t="s">
        <v>1408</v>
      </c>
      <c r="L2999" t="s">
        <v>1409</v>
      </c>
      <c r="N2999" t="s">
        <v>1420</v>
      </c>
      <c r="O2999" t="s">
        <v>1411</v>
      </c>
      <c r="P2999" t="s">
        <v>254</v>
      </c>
      <c r="Q2999" t="s">
        <v>1414</v>
      </c>
      <c r="R2999" t="s">
        <v>1414</v>
      </c>
      <c r="S2999" t="s">
        <v>1412</v>
      </c>
      <c r="T2999">
        <v>30000</v>
      </c>
    </row>
    <row r="3000" spans="1:23">
      <c r="A3000" t="s">
        <v>246</v>
      </c>
      <c r="B3000" t="s">
        <v>2275</v>
      </c>
      <c r="C3000" t="s">
        <v>57</v>
      </c>
      <c r="D3000" t="s">
        <v>58</v>
      </c>
      <c r="E3000">
        <v>12357756</v>
      </c>
      <c r="F3000">
        <v>45028</v>
      </c>
      <c r="G3000" t="s">
        <v>4572</v>
      </c>
      <c r="H3000">
        <v>45028</v>
      </c>
      <c r="I3000" t="s">
        <v>282</v>
      </c>
      <c r="K3000" t="s">
        <v>1408</v>
      </c>
      <c r="L3000" t="s">
        <v>1409</v>
      </c>
      <c r="N3000" t="s">
        <v>1433</v>
      </c>
      <c r="O3000" t="s">
        <v>1411</v>
      </c>
      <c r="P3000" t="s">
        <v>252</v>
      </c>
      <c r="Q3000" t="s">
        <v>1414</v>
      </c>
      <c r="R3000" t="s">
        <v>1414</v>
      </c>
      <c r="S3000" t="s">
        <v>1412</v>
      </c>
      <c r="T3000">
        <v>10000</v>
      </c>
    </row>
    <row r="3001" spans="1:23">
      <c r="A3001" t="s">
        <v>246</v>
      </c>
      <c r="B3001" t="s">
        <v>3617</v>
      </c>
      <c r="C3001" t="s">
        <v>57</v>
      </c>
      <c r="D3001" t="s">
        <v>58</v>
      </c>
      <c r="E3001">
        <v>12362337</v>
      </c>
      <c r="F3001">
        <v>45029</v>
      </c>
      <c r="G3001" t="s">
        <v>4578</v>
      </c>
      <c r="H3001">
        <v>45029</v>
      </c>
      <c r="I3001" t="s">
        <v>253</v>
      </c>
      <c r="K3001" t="s">
        <v>1418</v>
      </c>
      <c r="L3001" t="s">
        <v>1409</v>
      </c>
      <c r="N3001" t="s">
        <v>1421</v>
      </c>
      <c r="O3001" t="s">
        <v>1411</v>
      </c>
      <c r="P3001" t="s">
        <v>252</v>
      </c>
      <c r="Q3001" t="s">
        <v>1412</v>
      </c>
      <c r="R3001" t="s">
        <v>1412</v>
      </c>
      <c r="S3001" t="s">
        <v>1412</v>
      </c>
      <c r="T3001">
        <v>10000</v>
      </c>
      <c r="V3001">
        <v>3655.99</v>
      </c>
      <c r="W3001">
        <v>8685.0300000000007</v>
      </c>
    </row>
    <row r="3002" spans="1:23">
      <c r="A3002" t="s">
        <v>246</v>
      </c>
      <c r="B3002" t="s">
        <v>2359</v>
      </c>
      <c r="C3002" t="s">
        <v>57</v>
      </c>
      <c r="D3002" t="s">
        <v>58</v>
      </c>
      <c r="E3002">
        <v>12362416</v>
      </c>
      <c r="F3002">
        <v>45029</v>
      </c>
      <c r="G3002" t="s">
        <v>4577</v>
      </c>
      <c r="H3002">
        <v>45029</v>
      </c>
      <c r="I3002" t="s">
        <v>282</v>
      </c>
      <c r="K3002" t="s">
        <v>1408</v>
      </c>
      <c r="L3002" t="s">
        <v>1409</v>
      </c>
      <c r="N3002" t="s">
        <v>1431</v>
      </c>
      <c r="O3002" t="s">
        <v>1411</v>
      </c>
      <c r="P3002" t="s">
        <v>254</v>
      </c>
      <c r="Q3002" t="s">
        <v>1414</v>
      </c>
      <c r="R3002" t="s">
        <v>1414</v>
      </c>
      <c r="S3002" t="s">
        <v>1412</v>
      </c>
      <c r="T3002">
        <v>10000</v>
      </c>
    </row>
    <row r="3003" spans="1:23">
      <c r="A3003" t="s">
        <v>246</v>
      </c>
      <c r="B3003" t="s">
        <v>2288</v>
      </c>
      <c r="C3003" t="s">
        <v>57</v>
      </c>
      <c r="D3003" t="s">
        <v>58</v>
      </c>
      <c r="E3003">
        <v>12363231</v>
      </c>
      <c r="F3003">
        <v>45029</v>
      </c>
      <c r="G3003" t="s">
        <v>4579</v>
      </c>
      <c r="H3003">
        <v>45029</v>
      </c>
      <c r="I3003" t="s">
        <v>253</v>
      </c>
      <c r="K3003" t="s">
        <v>1408</v>
      </c>
      <c r="L3003" t="s">
        <v>1409</v>
      </c>
      <c r="N3003" t="s">
        <v>1433</v>
      </c>
      <c r="O3003" t="s">
        <v>1411</v>
      </c>
      <c r="P3003" t="s">
        <v>254</v>
      </c>
      <c r="Q3003" t="s">
        <v>1412</v>
      </c>
      <c r="R3003" t="s">
        <v>1412</v>
      </c>
      <c r="S3003" t="s">
        <v>1412</v>
      </c>
      <c r="T3003">
        <v>30000</v>
      </c>
      <c r="V3003">
        <v>30.2</v>
      </c>
      <c r="W3003">
        <v>17980.37</v>
      </c>
    </row>
    <row r="3004" spans="1:23">
      <c r="A3004" t="s">
        <v>246</v>
      </c>
      <c r="B3004" t="s">
        <v>3617</v>
      </c>
      <c r="C3004" t="s">
        <v>57</v>
      </c>
      <c r="D3004" t="s">
        <v>58</v>
      </c>
      <c r="E3004">
        <v>12363496</v>
      </c>
      <c r="F3004">
        <v>45029</v>
      </c>
      <c r="G3004" t="s">
        <v>4580</v>
      </c>
      <c r="H3004">
        <v>45029</v>
      </c>
      <c r="I3004" t="s">
        <v>253</v>
      </c>
      <c r="K3004" t="s">
        <v>1408</v>
      </c>
      <c r="L3004" t="s">
        <v>1409</v>
      </c>
      <c r="N3004" t="s">
        <v>1420</v>
      </c>
      <c r="O3004" t="s">
        <v>1411</v>
      </c>
      <c r="P3004" t="s">
        <v>252</v>
      </c>
      <c r="Q3004" t="s">
        <v>1412</v>
      </c>
      <c r="R3004" t="s">
        <v>1412</v>
      </c>
      <c r="S3004" t="s">
        <v>1412</v>
      </c>
      <c r="T3004">
        <v>10000</v>
      </c>
      <c r="V3004">
        <v>1886.41</v>
      </c>
      <c r="W3004">
        <v>4963.21</v>
      </c>
    </row>
    <row r="3005" spans="1:23">
      <c r="A3005" t="s">
        <v>246</v>
      </c>
      <c r="B3005" t="s">
        <v>2305</v>
      </c>
      <c r="C3005" t="s">
        <v>57</v>
      </c>
      <c r="D3005" t="s">
        <v>58</v>
      </c>
      <c r="E3005">
        <v>12363655</v>
      </c>
      <c r="F3005">
        <v>45066</v>
      </c>
      <c r="G3005" t="s">
        <v>5032</v>
      </c>
      <c r="H3005">
        <v>45066</v>
      </c>
      <c r="I3005" t="s">
        <v>253</v>
      </c>
      <c r="K3005" t="s">
        <v>1408</v>
      </c>
      <c r="L3005" t="s">
        <v>1409</v>
      </c>
      <c r="N3005" t="s">
        <v>1433</v>
      </c>
      <c r="O3005" t="s">
        <v>1411</v>
      </c>
      <c r="P3005" t="s">
        <v>254</v>
      </c>
      <c r="Q3005" t="s">
        <v>1412</v>
      </c>
      <c r="R3005" t="s">
        <v>1412</v>
      </c>
      <c r="S3005" t="s">
        <v>1412</v>
      </c>
      <c r="T3005">
        <v>45000</v>
      </c>
      <c r="V3005">
        <v>12529.79</v>
      </c>
      <c r="W3005">
        <v>40964.51</v>
      </c>
    </row>
    <row r="3006" spans="1:23">
      <c r="A3006" t="s">
        <v>246</v>
      </c>
      <c r="B3006" t="s">
        <v>3455</v>
      </c>
      <c r="C3006" t="s">
        <v>57</v>
      </c>
      <c r="D3006" t="s">
        <v>58</v>
      </c>
      <c r="E3006">
        <v>12363675</v>
      </c>
      <c r="F3006">
        <v>45029</v>
      </c>
      <c r="G3006" t="s">
        <v>4581</v>
      </c>
      <c r="H3006">
        <v>45029</v>
      </c>
      <c r="I3006" t="s">
        <v>253</v>
      </c>
      <c r="K3006" t="s">
        <v>1408</v>
      </c>
      <c r="L3006" t="s">
        <v>1409</v>
      </c>
      <c r="N3006" t="s">
        <v>1413</v>
      </c>
      <c r="O3006" t="s">
        <v>1411</v>
      </c>
      <c r="P3006" t="s">
        <v>254</v>
      </c>
      <c r="Q3006" t="s">
        <v>1412</v>
      </c>
      <c r="R3006" t="s">
        <v>1412</v>
      </c>
      <c r="S3006" t="s">
        <v>1412</v>
      </c>
      <c r="T3006">
        <v>10000</v>
      </c>
      <c r="V3006">
        <v>8750.0499999999993</v>
      </c>
      <c r="W3006">
        <v>14509.35</v>
      </c>
    </row>
    <row r="3007" spans="1:23">
      <c r="A3007" t="s">
        <v>246</v>
      </c>
      <c r="B3007" t="s">
        <v>2343</v>
      </c>
      <c r="C3007" t="s">
        <v>57</v>
      </c>
      <c r="D3007" t="s">
        <v>58</v>
      </c>
      <c r="E3007">
        <v>12367877</v>
      </c>
      <c r="F3007">
        <v>45030</v>
      </c>
      <c r="G3007" t="s">
        <v>4583</v>
      </c>
      <c r="H3007">
        <v>45030</v>
      </c>
      <c r="I3007" t="s">
        <v>282</v>
      </c>
      <c r="K3007" t="s">
        <v>1408</v>
      </c>
      <c r="L3007" t="s">
        <v>1438</v>
      </c>
      <c r="N3007" t="s">
        <v>1484</v>
      </c>
      <c r="O3007" t="s">
        <v>1411</v>
      </c>
      <c r="P3007" t="s">
        <v>252</v>
      </c>
      <c r="R3007" t="s">
        <v>1414</v>
      </c>
      <c r="S3007" t="s">
        <v>1412</v>
      </c>
      <c r="T3007">
        <v>10000</v>
      </c>
    </row>
    <row r="3008" spans="1:23">
      <c r="A3008" t="s">
        <v>246</v>
      </c>
      <c r="B3008" t="s">
        <v>2343</v>
      </c>
      <c r="C3008" t="s">
        <v>57</v>
      </c>
      <c r="D3008" t="s">
        <v>58</v>
      </c>
      <c r="E3008">
        <v>12367877</v>
      </c>
      <c r="F3008">
        <v>45030</v>
      </c>
      <c r="G3008" t="s">
        <v>4583</v>
      </c>
      <c r="H3008">
        <v>45030</v>
      </c>
      <c r="I3008" t="s">
        <v>282</v>
      </c>
      <c r="K3008" t="s">
        <v>1408</v>
      </c>
      <c r="L3008" t="s">
        <v>1409</v>
      </c>
      <c r="N3008" t="s">
        <v>1484</v>
      </c>
      <c r="O3008" t="s">
        <v>1411</v>
      </c>
      <c r="P3008" t="s">
        <v>252</v>
      </c>
      <c r="R3008" t="s">
        <v>1414</v>
      </c>
      <c r="S3008" t="s">
        <v>1412</v>
      </c>
      <c r="T3008">
        <v>10000</v>
      </c>
    </row>
    <row r="3009" spans="1:23">
      <c r="A3009" t="s">
        <v>246</v>
      </c>
      <c r="B3009" t="s">
        <v>3455</v>
      </c>
      <c r="C3009" t="s">
        <v>57</v>
      </c>
      <c r="D3009" t="s">
        <v>58</v>
      </c>
      <c r="E3009">
        <v>12368069</v>
      </c>
      <c r="F3009">
        <v>45030</v>
      </c>
      <c r="G3009" t="s">
        <v>4584</v>
      </c>
      <c r="H3009">
        <v>45072</v>
      </c>
      <c r="I3009" t="s">
        <v>263</v>
      </c>
      <c r="K3009" t="s">
        <v>1430</v>
      </c>
      <c r="L3009" t="s">
        <v>1409</v>
      </c>
      <c r="N3009" t="s">
        <v>1440</v>
      </c>
      <c r="O3009" t="s">
        <v>1411</v>
      </c>
      <c r="P3009" t="s">
        <v>254</v>
      </c>
      <c r="R3009" t="s">
        <v>1414</v>
      </c>
      <c r="S3009" t="s">
        <v>1412</v>
      </c>
      <c r="T3009">
        <v>10000</v>
      </c>
    </row>
    <row r="3010" spans="1:23">
      <c r="A3010" t="s">
        <v>246</v>
      </c>
      <c r="B3010" t="s">
        <v>2343</v>
      </c>
      <c r="C3010" t="s">
        <v>57</v>
      </c>
      <c r="D3010" t="s">
        <v>58</v>
      </c>
      <c r="E3010">
        <v>12368406</v>
      </c>
      <c r="F3010">
        <v>45030</v>
      </c>
      <c r="G3010" t="s">
        <v>4585</v>
      </c>
      <c r="H3010">
        <v>45030</v>
      </c>
      <c r="I3010" t="s">
        <v>282</v>
      </c>
      <c r="K3010" t="s">
        <v>1418</v>
      </c>
      <c r="L3010" t="s">
        <v>1409</v>
      </c>
      <c r="N3010" t="s">
        <v>1426</v>
      </c>
      <c r="O3010" t="s">
        <v>1411</v>
      </c>
      <c r="P3010" t="s">
        <v>254</v>
      </c>
      <c r="Q3010" t="s">
        <v>1414</v>
      </c>
      <c r="R3010" t="s">
        <v>1414</v>
      </c>
      <c r="S3010" t="s">
        <v>1412</v>
      </c>
      <c r="T3010">
        <v>40000</v>
      </c>
    </row>
    <row r="3011" spans="1:23">
      <c r="A3011" t="s">
        <v>246</v>
      </c>
      <c r="B3011" t="s">
        <v>2359</v>
      </c>
      <c r="C3011" t="s">
        <v>57</v>
      </c>
      <c r="D3011" t="s">
        <v>58</v>
      </c>
      <c r="E3011">
        <v>12368646</v>
      </c>
      <c r="F3011">
        <v>45030</v>
      </c>
      <c r="G3011" t="s">
        <v>4587</v>
      </c>
      <c r="H3011">
        <v>45030</v>
      </c>
      <c r="I3011" t="s">
        <v>253</v>
      </c>
      <c r="K3011" t="s">
        <v>1408</v>
      </c>
      <c r="L3011" t="s">
        <v>1409</v>
      </c>
      <c r="N3011" t="s">
        <v>1421</v>
      </c>
      <c r="O3011" t="s">
        <v>1411</v>
      </c>
      <c r="P3011" t="s">
        <v>254</v>
      </c>
      <c r="Q3011" t="s">
        <v>1412</v>
      </c>
      <c r="R3011" t="s">
        <v>1412</v>
      </c>
      <c r="S3011" t="s">
        <v>1412</v>
      </c>
      <c r="T3011">
        <v>10000</v>
      </c>
      <c r="V3011">
        <v>1260.04</v>
      </c>
      <c r="W3011">
        <v>5360.2</v>
      </c>
    </row>
    <row r="3012" spans="1:23">
      <c r="A3012" t="s">
        <v>246</v>
      </c>
      <c r="B3012" t="s">
        <v>2343</v>
      </c>
      <c r="C3012" t="s">
        <v>57</v>
      </c>
      <c r="D3012" t="s">
        <v>58</v>
      </c>
      <c r="E3012">
        <v>12368687</v>
      </c>
      <c r="F3012">
        <v>45030</v>
      </c>
      <c r="G3012" t="s">
        <v>4586</v>
      </c>
      <c r="H3012">
        <v>45035</v>
      </c>
      <c r="I3012" t="s">
        <v>253</v>
      </c>
      <c r="K3012" t="s">
        <v>1408</v>
      </c>
      <c r="L3012" t="s">
        <v>1409</v>
      </c>
      <c r="N3012" t="s">
        <v>1460</v>
      </c>
      <c r="O3012" t="s">
        <v>1411</v>
      </c>
      <c r="P3012" t="s">
        <v>254</v>
      </c>
      <c r="Q3012" t="s">
        <v>1412</v>
      </c>
      <c r="R3012" t="s">
        <v>1412</v>
      </c>
      <c r="S3012" t="s">
        <v>1412</v>
      </c>
      <c r="T3012">
        <v>10000</v>
      </c>
      <c r="V3012">
        <v>586.86</v>
      </c>
      <c r="W3012">
        <v>600</v>
      </c>
    </row>
    <row r="3013" spans="1:23">
      <c r="A3013" t="s">
        <v>246</v>
      </c>
      <c r="B3013" t="s">
        <v>2337</v>
      </c>
      <c r="C3013" t="s">
        <v>57</v>
      </c>
      <c r="D3013" t="s">
        <v>58</v>
      </c>
      <c r="E3013">
        <v>12372201</v>
      </c>
      <c r="F3013">
        <v>45031</v>
      </c>
      <c r="G3013" t="s">
        <v>4588</v>
      </c>
      <c r="H3013">
        <v>45031</v>
      </c>
      <c r="I3013" t="s">
        <v>282</v>
      </c>
      <c r="K3013" t="s">
        <v>1408</v>
      </c>
      <c r="L3013" t="s">
        <v>1409</v>
      </c>
      <c r="N3013" t="s">
        <v>1431</v>
      </c>
      <c r="O3013" t="s">
        <v>1411</v>
      </c>
      <c r="P3013" t="s">
        <v>254</v>
      </c>
      <c r="S3013" t="s">
        <v>1414</v>
      </c>
      <c r="T3013">
        <v>10000</v>
      </c>
    </row>
    <row r="3014" spans="1:23">
      <c r="A3014" t="s">
        <v>246</v>
      </c>
      <c r="B3014" t="s">
        <v>3455</v>
      </c>
      <c r="C3014" t="s">
        <v>57</v>
      </c>
      <c r="D3014" t="s">
        <v>58</v>
      </c>
      <c r="E3014">
        <v>12373045</v>
      </c>
      <c r="F3014">
        <v>45033</v>
      </c>
      <c r="G3014" t="s">
        <v>4589</v>
      </c>
      <c r="H3014">
        <v>45033</v>
      </c>
      <c r="I3014" t="s">
        <v>253</v>
      </c>
      <c r="K3014" t="s">
        <v>1418</v>
      </c>
      <c r="L3014" t="s">
        <v>1409</v>
      </c>
      <c r="N3014" t="s">
        <v>1433</v>
      </c>
      <c r="O3014" t="s">
        <v>1411</v>
      </c>
      <c r="P3014" t="s">
        <v>254</v>
      </c>
      <c r="Q3014" t="s">
        <v>1412</v>
      </c>
      <c r="R3014" t="s">
        <v>1412</v>
      </c>
      <c r="S3014" t="s">
        <v>1412</v>
      </c>
      <c r="T3014">
        <v>30000</v>
      </c>
      <c r="V3014">
        <v>9984.7999999999993</v>
      </c>
      <c r="W3014">
        <v>25922.400000000001</v>
      </c>
    </row>
    <row r="3015" spans="1:23">
      <c r="A3015" t="s">
        <v>246</v>
      </c>
      <c r="B3015" t="s">
        <v>2359</v>
      </c>
      <c r="C3015" t="s">
        <v>57</v>
      </c>
      <c r="D3015" t="s">
        <v>58</v>
      </c>
      <c r="E3015">
        <v>12373188</v>
      </c>
      <c r="F3015">
        <v>45033</v>
      </c>
      <c r="G3015" t="s">
        <v>4590</v>
      </c>
      <c r="H3015">
        <v>45033</v>
      </c>
      <c r="I3015" t="s">
        <v>253</v>
      </c>
      <c r="K3015" t="s">
        <v>1408</v>
      </c>
      <c r="L3015" t="s">
        <v>1409</v>
      </c>
      <c r="N3015" t="s">
        <v>1425</v>
      </c>
      <c r="O3015" t="s">
        <v>1411</v>
      </c>
      <c r="P3015" t="s">
        <v>254</v>
      </c>
      <c r="Q3015" t="s">
        <v>1412</v>
      </c>
      <c r="R3015" t="s">
        <v>1412</v>
      </c>
      <c r="S3015" t="s">
        <v>1412</v>
      </c>
      <c r="T3015">
        <v>10000</v>
      </c>
      <c r="V3015">
        <v>2278.9299999999998</v>
      </c>
      <c r="W3015">
        <v>4355</v>
      </c>
    </row>
    <row r="3016" spans="1:23">
      <c r="A3016" t="s">
        <v>246</v>
      </c>
      <c r="B3016" t="s">
        <v>2343</v>
      </c>
      <c r="C3016" t="s">
        <v>57</v>
      </c>
      <c r="D3016" t="s">
        <v>58</v>
      </c>
      <c r="E3016">
        <v>12374524</v>
      </c>
      <c r="F3016">
        <v>45033</v>
      </c>
      <c r="G3016" t="s">
        <v>4591</v>
      </c>
      <c r="H3016">
        <v>45033</v>
      </c>
      <c r="I3016" t="s">
        <v>253</v>
      </c>
      <c r="K3016" t="s">
        <v>1418</v>
      </c>
      <c r="L3016" t="s">
        <v>1409</v>
      </c>
      <c r="N3016" t="s">
        <v>1457</v>
      </c>
      <c r="O3016" t="s">
        <v>1411</v>
      </c>
      <c r="P3016" t="s">
        <v>254</v>
      </c>
      <c r="Q3016" t="s">
        <v>1412</v>
      </c>
      <c r="R3016" t="s">
        <v>1412</v>
      </c>
      <c r="S3016" t="s">
        <v>1412</v>
      </c>
      <c r="T3016">
        <v>10000</v>
      </c>
      <c r="V3016">
        <v>1140.97</v>
      </c>
      <c r="W3016">
        <v>3150</v>
      </c>
    </row>
    <row r="3017" spans="1:23">
      <c r="A3017" t="s">
        <v>246</v>
      </c>
      <c r="B3017" t="s">
        <v>2275</v>
      </c>
      <c r="C3017" t="s">
        <v>57</v>
      </c>
      <c r="D3017" t="s">
        <v>58</v>
      </c>
      <c r="E3017">
        <v>12377664</v>
      </c>
      <c r="F3017">
        <v>45034</v>
      </c>
      <c r="G3017" t="s">
        <v>4593</v>
      </c>
      <c r="H3017">
        <v>45035</v>
      </c>
      <c r="I3017" t="s">
        <v>263</v>
      </c>
      <c r="K3017" t="s">
        <v>1430</v>
      </c>
      <c r="L3017" t="s">
        <v>1409</v>
      </c>
      <c r="N3017" t="s">
        <v>1431</v>
      </c>
      <c r="O3017" t="s">
        <v>1411</v>
      </c>
      <c r="P3017" t="s">
        <v>254</v>
      </c>
      <c r="S3017" t="s">
        <v>1414</v>
      </c>
      <c r="T3017">
        <v>10000</v>
      </c>
    </row>
    <row r="3018" spans="1:23">
      <c r="A3018" t="s">
        <v>246</v>
      </c>
      <c r="B3018" t="s">
        <v>2308</v>
      </c>
      <c r="C3018" t="s">
        <v>57</v>
      </c>
      <c r="D3018" t="s">
        <v>58</v>
      </c>
      <c r="E3018">
        <v>12377771</v>
      </c>
      <c r="F3018">
        <v>45034</v>
      </c>
      <c r="G3018" t="s">
        <v>4592</v>
      </c>
      <c r="H3018">
        <v>45034</v>
      </c>
      <c r="I3018" t="s">
        <v>253</v>
      </c>
      <c r="K3018" t="s">
        <v>1408</v>
      </c>
      <c r="L3018" t="s">
        <v>1409</v>
      </c>
      <c r="N3018" t="s">
        <v>1426</v>
      </c>
      <c r="O3018" t="s">
        <v>1411</v>
      </c>
      <c r="P3018" t="s">
        <v>254</v>
      </c>
      <c r="Q3018" t="s">
        <v>1412</v>
      </c>
      <c r="R3018" t="s">
        <v>1412</v>
      </c>
      <c r="S3018" t="s">
        <v>1412</v>
      </c>
      <c r="T3018">
        <v>20000</v>
      </c>
      <c r="V3018">
        <v>10107.4</v>
      </c>
      <c r="W3018">
        <v>7699</v>
      </c>
    </row>
    <row r="3019" spans="1:23">
      <c r="A3019" t="s">
        <v>246</v>
      </c>
      <c r="B3019" t="s">
        <v>2288</v>
      </c>
      <c r="C3019" t="s">
        <v>57</v>
      </c>
      <c r="D3019" t="s">
        <v>58</v>
      </c>
      <c r="E3019">
        <v>12379426</v>
      </c>
      <c r="F3019">
        <v>45035</v>
      </c>
      <c r="G3019" t="s">
        <v>4597</v>
      </c>
      <c r="H3019">
        <v>45035</v>
      </c>
      <c r="I3019" t="s">
        <v>253</v>
      </c>
      <c r="K3019" t="s">
        <v>1430</v>
      </c>
      <c r="L3019" t="s">
        <v>1409</v>
      </c>
      <c r="N3019" t="s">
        <v>1436</v>
      </c>
      <c r="O3019" t="s">
        <v>1411</v>
      </c>
      <c r="P3019" t="s">
        <v>254</v>
      </c>
      <c r="Q3019" t="s">
        <v>1412</v>
      </c>
      <c r="R3019" t="s">
        <v>1412</v>
      </c>
      <c r="S3019" t="s">
        <v>1412</v>
      </c>
      <c r="T3019">
        <v>10000</v>
      </c>
      <c r="V3019">
        <v>4033.48</v>
      </c>
      <c r="W3019">
        <v>14001.7</v>
      </c>
    </row>
    <row r="3020" spans="1:23">
      <c r="A3020" t="s">
        <v>246</v>
      </c>
      <c r="B3020" t="s">
        <v>2343</v>
      </c>
      <c r="C3020" t="s">
        <v>57</v>
      </c>
      <c r="D3020" t="s">
        <v>58</v>
      </c>
      <c r="E3020">
        <v>12380154</v>
      </c>
      <c r="F3020">
        <v>45034</v>
      </c>
      <c r="G3020" t="s">
        <v>4596</v>
      </c>
      <c r="H3020">
        <v>45034</v>
      </c>
      <c r="I3020" t="s">
        <v>253</v>
      </c>
      <c r="K3020" t="s">
        <v>1408</v>
      </c>
      <c r="L3020" t="s">
        <v>1409</v>
      </c>
      <c r="N3020" t="s">
        <v>1420</v>
      </c>
      <c r="O3020" t="s">
        <v>1411</v>
      </c>
      <c r="P3020" t="s">
        <v>254</v>
      </c>
      <c r="Q3020" t="s">
        <v>1412</v>
      </c>
      <c r="R3020" t="s">
        <v>1412</v>
      </c>
      <c r="S3020" t="s">
        <v>1412</v>
      </c>
      <c r="T3020">
        <v>10000</v>
      </c>
      <c r="V3020">
        <v>436.91</v>
      </c>
      <c r="W3020">
        <v>2632</v>
      </c>
    </row>
    <row r="3021" spans="1:23">
      <c r="A3021" t="s">
        <v>246</v>
      </c>
      <c r="B3021" t="s">
        <v>2359</v>
      </c>
      <c r="C3021" t="s">
        <v>57</v>
      </c>
      <c r="D3021" t="s">
        <v>58</v>
      </c>
      <c r="E3021">
        <v>12390536</v>
      </c>
      <c r="F3021">
        <v>45036</v>
      </c>
      <c r="G3021" t="s">
        <v>4600</v>
      </c>
      <c r="H3021">
        <v>45036</v>
      </c>
      <c r="I3021" t="s">
        <v>253</v>
      </c>
      <c r="K3021" t="s">
        <v>1408</v>
      </c>
      <c r="L3021" t="s">
        <v>1409</v>
      </c>
      <c r="N3021" t="s">
        <v>1421</v>
      </c>
      <c r="O3021" t="s">
        <v>1411</v>
      </c>
      <c r="P3021" t="s">
        <v>252</v>
      </c>
      <c r="Q3021" t="s">
        <v>1412</v>
      </c>
      <c r="R3021" t="s">
        <v>1412</v>
      </c>
      <c r="S3021" t="s">
        <v>1412</v>
      </c>
      <c r="T3021">
        <v>10000</v>
      </c>
      <c r="V3021">
        <v>545.79999999999995</v>
      </c>
      <c r="W3021">
        <v>1094.1600000000001</v>
      </c>
    </row>
    <row r="3022" spans="1:23">
      <c r="A3022" t="s">
        <v>246</v>
      </c>
      <c r="B3022" t="s">
        <v>5792</v>
      </c>
      <c r="C3022" t="s">
        <v>57</v>
      </c>
      <c r="D3022" t="s">
        <v>58</v>
      </c>
      <c r="E3022">
        <v>12391123</v>
      </c>
      <c r="F3022">
        <v>45156</v>
      </c>
      <c r="G3022" t="s">
        <v>6417</v>
      </c>
      <c r="H3022">
        <v>45156</v>
      </c>
      <c r="I3022" t="s">
        <v>253</v>
      </c>
      <c r="K3022" t="s">
        <v>1408</v>
      </c>
      <c r="L3022" t="s">
        <v>1409</v>
      </c>
      <c r="N3022" t="s">
        <v>1495</v>
      </c>
      <c r="O3022" t="s">
        <v>1411</v>
      </c>
      <c r="P3022" t="s">
        <v>254</v>
      </c>
      <c r="Q3022" t="s">
        <v>1415</v>
      </c>
      <c r="R3022" t="s">
        <v>1415</v>
      </c>
      <c r="S3022" t="s">
        <v>1415</v>
      </c>
      <c r="T3022">
        <v>10000</v>
      </c>
      <c r="V3022">
        <v>69.53</v>
      </c>
      <c r="W3022">
        <v>279</v>
      </c>
    </row>
    <row r="3023" spans="1:23">
      <c r="A3023" t="s">
        <v>246</v>
      </c>
      <c r="B3023" t="s">
        <v>2288</v>
      </c>
      <c r="C3023" t="s">
        <v>57</v>
      </c>
      <c r="D3023" t="s">
        <v>58</v>
      </c>
      <c r="E3023">
        <v>12393752</v>
      </c>
      <c r="F3023">
        <v>45052</v>
      </c>
      <c r="G3023" t="s">
        <v>4990</v>
      </c>
      <c r="H3023">
        <v>45054</v>
      </c>
      <c r="I3023" t="s">
        <v>282</v>
      </c>
      <c r="K3023" t="s">
        <v>1408</v>
      </c>
      <c r="L3023" t="s">
        <v>1409</v>
      </c>
      <c r="N3023" t="s">
        <v>1496</v>
      </c>
      <c r="O3023" t="s">
        <v>1411</v>
      </c>
      <c r="P3023" t="s">
        <v>252</v>
      </c>
      <c r="S3023" t="s">
        <v>1414</v>
      </c>
      <c r="T3023">
        <v>10000</v>
      </c>
    </row>
    <row r="3024" spans="1:23">
      <c r="A3024" t="s">
        <v>246</v>
      </c>
      <c r="B3024" t="s">
        <v>2288</v>
      </c>
      <c r="C3024" t="s">
        <v>57</v>
      </c>
      <c r="D3024" t="s">
        <v>58</v>
      </c>
      <c r="E3024">
        <v>12393889</v>
      </c>
      <c r="F3024">
        <v>45038</v>
      </c>
      <c r="G3024" t="s">
        <v>4601</v>
      </c>
      <c r="H3024">
        <v>45093</v>
      </c>
      <c r="I3024" t="s">
        <v>263</v>
      </c>
      <c r="K3024" t="s">
        <v>1430</v>
      </c>
      <c r="L3024" t="s">
        <v>1409</v>
      </c>
      <c r="N3024" t="s">
        <v>1433</v>
      </c>
      <c r="O3024" t="s">
        <v>1411</v>
      </c>
      <c r="P3024" t="s">
        <v>254</v>
      </c>
      <c r="R3024" t="s">
        <v>1414</v>
      </c>
      <c r="S3024" t="s">
        <v>1412</v>
      </c>
      <c r="T3024">
        <v>10000</v>
      </c>
    </row>
    <row r="3025" spans="1:23">
      <c r="A3025" t="s">
        <v>246</v>
      </c>
      <c r="B3025" t="s">
        <v>2288</v>
      </c>
      <c r="C3025" t="s">
        <v>57</v>
      </c>
      <c r="D3025" t="s">
        <v>58</v>
      </c>
      <c r="E3025">
        <v>12393889</v>
      </c>
      <c r="F3025">
        <v>45038</v>
      </c>
      <c r="G3025" t="s">
        <v>4601</v>
      </c>
      <c r="H3025">
        <v>45093</v>
      </c>
      <c r="I3025" t="s">
        <v>263</v>
      </c>
      <c r="K3025" t="s">
        <v>1430</v>
      </c>
      <c r="L3025" t="s">
        <v>5297</v>
      </c>
      <c r="N3025" t="s">
        <v>1433</v>
      </c>
      <c r="O3025" t="s">
        <v>1411</v>
      </c>
      <c r="P3025" t="s">
        <v>254</v>
      </c>
      <c r="R3025" t="s">
        <v>1414</v>
      </c>
      <c r="S3025" t="s">
        <v>1412</v>
      </c>
      <c r="T3025">
        <v>10000</v>
      </c>
    </row>
    <row r="3026" spans="1:23">
      <c r="A3026" t="s">
        <v>246</v>
      </c>
      <c r="B3026" t="s">
        <v>3455</v>
      </c>
      <c r="C3026" t="s">
        <v>57</v>
      </c>
      <c r="D3026" t="s">
        <v>58</v>
      </c>
      <c r="E3026">
        <v>12400815</v>
      </c>
      <c r="F3026">
        <v>45041</v>
      </c>
      <c r="G3026" t="s">
        <v>4603</v>
      </c>
      <c r="H3026">
        <v>45041</v>
      </c>
      <c r="I3026" t="s">
        <v>263</v>
      </c>
      <c r="K3026" t="s">
        <v>1408</v>
      </c>
      <c r="L3026" t="s">
        <v>1409</v>
      </c>
      <c r="N3026" t="s">
        <v>4753</v>
      </c>
      <c r="O3026" t="s">
        <v>1411</v>
      </c>
      <c r="P3026" t="s">
        <v>252</v>
      </c>
      <c r="S3026" t="s">
        <v>1414</v>
      </c>
      <c r="T3026">
        <v>10000</v>
      </c>
    </row>
    <row r="3027" spans="1:23">
      <c r="A3027" t="s">
        <v>246</v>
      </c>
      <c r="B3027" t="s">
        <v>3617</v>
      </c>
      <c r="C3027" t="s">
        <v>57</v>
      </c>
      <c r="D3027" t="s">
        <v>58</v>
      </c>
      <c r="E3027">
        <v>12401072</v>
      </c>
      <c r="F3027">
        <v>45041</v>
      </c>
      <c r="G3027" t="s">
        <v>4604</v>
      </c>
      <c r="H3027">
        <v>45041</v>
      </c>
      <c r="I3027" t="s">
        <v>253</v>
      </c>
      <c r="K3027" t="s">
        <v>1430</v>
      </c>
      <c r="L3027" t="s">
        <v>1409</v>
      </c>
      <c r="N3027" t="s">
        <v>1433</v>
      </c>
      <c r="O3027" t="s">
        <v>1411</v>
      </c>
      <c r="P3027" t="s">
        <v>254</v>
      </c>
      <c r="Q3027" t="s">
        <v>1412</v>
      </c>
      <c r="R3027" t="s">
        <v>1412</v>
      </c>
      <c r="S3027" t="s">
        <v>1412</v>
      </c>
      <c r="T3027">
        <v>10000</v>
      </c>
      <c r="V3027">
        <v>2292.5100000000002</v>
      </c>
      <c r="W3027">
        <v>7914.38</v>
      </c>
    </row>
    <row r="3028" spans="1:23">
      <c r="A3028" t="s">
        <v>246</v>
      </c>
      <c r="B3028" t="s">
        <v>2359</v>
      </c>
      <c r="C3028" t="s">
        <v>57</v>
      </c>
      <c r="D3028" t="s">
        <v>58</v>
      </c>
      <c r="E3028">
        <v>12401835</v>
      </c>
      <c r="F3028">
        <v>45041</v>
      </c>
      <c r="G3028" t="s">
        <v>4605</v>
      </c>
      <c r="H3028">
        <v>45041</v>
      </c>
      <c r="I3028" t="s">
        <v>253</v>
      </c>
      <c r="K3028" t="s">
        <v>1408</v>
      </c>
      <c r="L3028" t="s">
        <v>1438</v>
      </c>
      <c r="N3028" t="s">
        <v>1421</v>
      </c>
      <c r="O3028" t="s">
        <v>1411</v>
      </c>
      <c r="P3028" t="s">
        <v>252</v>
      </c>
      <c r="Q3028" t="s">
        <v>1412</v>
      </c>
      <c r="R3028" t="s">
        <v>1412</v>
      </c>
      <c r="S3028" t="s">
        <v>1412</v>
      </c>
      <c r="T3028">
        <v>10000</v>
      </c>
      <c r="V3028">
        <v>6409.6</v>
      </c>
      <c r="W3028">
        <v>550</v>
      </c>
    </row>
    <row r="3029" spans="1:23">
      <c r="A3029" t="s">
        <v>246</v>
      </c>
      <c r="B3029" t="s">
        <v>2359</v>
      </c>
      <c r="C3029" t="s">
        <v>57</v>
      </c>
      <c r="D3029" t="s">
        <v>58</v>
      </c>
      <c r="E3029">
        <v>12401835</v>
      </c>
      <c r="F3029">
        <v>45041</v>
      </c>
      <c r="G3029" t="s">
        <v>4605</v>
      </c>
      <c r="H3029">
        <v>45041</v>
      </c>
      <c r="I3029" t="s">
        <v>253</v>
      </c>
      <c r="K3029" t="s">
        <v>1408</v>
      </c>
      <c r="L3029" t="s">
        <v>1409</v>
      </c>
      <c r="N3029" t="s">
        <v>1421</v>
      </c>
      <c r="O3029" t="s">
        <v>1411</v>
      </c>
      <c r="P3029" t="s">
        <v>252</v>
      </c>
      <c r="Q3029" t="s">
        <v>1412</v>
      </c>
      <c r="R3029" t="s">
        <v>1412</v>
      </c>
      <c r="S3029" t="s">
        <v>1412</v>
      </c>
      <c r="T3029">
        <v>10000</v>
      </c>
      <c r="V3029">
        <v>6409.6</v>
      </c>
      <c r="W3029">
        <v>9429.2000000000007</v>
      </c>
    </row>
    <row r="3030" spans="1:23">
      <c r="A3030" t="s">
        <v>246</v>
      </c>
      <c r="B3030" t="s">
        <v>2337</v>
      </c>
      <c r="C3030" t="s">
        <v>57</v>
      </c>
      <c r="D3030" t="s">
        <v>58</v>
      </c>
      <c r="E3030">
        <v>12402167</v>
      </c>
      <c r="F3030">
        <v>45048</v>
      </c>
      <c r="G3030" t="s">
        <v>4979</v>
      </c>
      <c r="H3030">
        <v>45048</v>
      </c>
      <c r="I3030" t="s">
        <v>253</v>
      </c>
      <c r="K3030" t="s">
        <v>1408</v>
      </c>
      <c r="L3030" t="s">
        <v>1409</v>
      </c>
      <c r="N3030" t="s">
        <v>1431</v>
      </c>
      <c r="O3030" t="s">
        <v>1411</v>
      </c>
      <c r="P3030" t="s">
        <v>254</v>
      </c>
      <c r="Q3030" t="s">
        <v>1412</v>
      </c>
      <c r="R3030" t="s">
        <v>1412</v>
      </c>
      <c r="S3030" t="s">
        <v>1412</v>
      </c>
      <c r="T3030">
        <v>10000</v>
      </c>
      <c r="V3030">
        <v>165.49</v>
      </c>
      <c r="W3030">
        <v>1750</v>
      </c>
    </row>
    <row r="3031" spans="1:23">
      <c r="A3031" t="s">
        <v>246</v>
      </c>
      <c r="B3031" t="s">
        <v>2359</v>
      </c>
      <c r="C3031" t="s">
        <v>57</v>
      </c>
      <c r="D3031" t="s">
        <v>58</v>
      </c>
      <c r="E3031">
        <v>12408459</v>
      </c>
      <c r="F3031">
        <v>45043</v>
      </c>
      <c r="G3031" t="s">
        <v>4612</v>
      </c>
      <c r="H3031">
        <v>45043</v>
      </c>
      <c r="I3031" t="s">
        <v>253</v>
      </c>
      <c r="K3031" t="s">
        <v>1408</v>
      </c>
      <c r="L3031" t="s">
        <v>1409</v>
      </c>
      <c r="N3031" t="s">
        <v>1431</v>
      </c>
      <c r="O3031" t="s">
        <v>1411</v>
      </c>
      <c r="P3031" t="s">
        <v>252</v>
      </c>
      <c r="Q3031" t="s">
        <v>1412</v>
      </c>
      <c r="R3031" t="s">
        <v>1412</v>
      </c>
      <c r="S3031" t="s">
        <v>1412</v>
      </c>
      <c r="T3031">
        <v>10000</v>
      </c>
      <c r="V3031">
        <v>2930.9</v>
      </c>
      <c r="W3031">
        <v>3700</v>
      </c>
    </row>
    <row r="3032" spans="1:23">
      <c r="A3032" t="s">
        <v>246</v>
      </c>
      <c r="B3032" t="s">
        <v>2343</v>
      </c>
      <c r="C3032" t="s">
        <v>57</v>
      </c>
      <c r="D3032" t="s">
        <v>58</v>
      </c>
      <c r="E3032">
        <v>12408938</v>
      </c>
      <c r="F3032">
        <v>45042</v>
      </c>
      <c r="G3032" t="s">
        <v>4609</v>
      </c>
      <c r="H3032">
        <v>45042</v>
      </c>
      <c r="I3032" t="s">
        <v>253</v>
      </c>
      <c r="K3032" t="s">
        <v>1418</v>
      </c>
      <c r="L3032" t="s">
        <v>1409</v>
      </c>
      <c r="N3032" t="s">
        <v>1434</v>
      </c>
      <c r="O3032" t="s">
        <v>1411</v>
      </c>
      <c r="P3032" t="s">
        <v>254</v>
      </c>
      <c r="Q3032" t="s">
        <v>1412</v>
      </c>
      <c r="R3032" t="s">
        <v>1412</v>
      </c>
      <c r="S3032" t="s">
        <v>1415</v>
      </c>
      <c r="T3032">
        <v>40000</v>
      </c>
      <c r="V3032">
        <v>20341.650000000001</v>
      </c>
      <c r="W3032">
        <v>20116</v>
      </c>
    </row>
    <row r="3033" spans="1:23">
      <c r="A3033" t="s">
        <v>246</v>
      </c>
      <c r="B3033" t="s">
        <v>2288</v>
      </c>
      <c r="C3033" t="s">
        <v>57</v>
      </c>
      <c r="D3033" t="s">
        <v>58</v>
      </c>
      <c r="E3033">
        <v>12409360</v>
      </c>
      <c r="F3033">
        <v>45042</v>
      </c>
      <c r="G3033" t="s">
        <v>4611</v>
      </c>
      <c r="H3033">
        <v>45043</v>
      </c>
      <c r="I3033" t="s">
        <v>253</v>
      </c>
      <c r="K3033" t="s">
        <v>1408</v>
      </c>
      <c r="L3033" t="s">
        <v>1409</v>
      </c>
      <c r="N3033" t="s">
        <v>1437</v>
      </c>
      <c r="O3033" t="s">
        <v>1411</v>
      </c>
      <c r="P3033" t="s">
        <v>252</v>
      </c>
      <c r="Q3033" t="s">
        <v>1412</v>
      </c>
      <c r="R3033" t="s">
        <v>1412</v>
      </c>
      <c r="S3033" t="s">
        <v>1412</v>
      </c>
      <c r="T3033">
        <v>10000</v>
      </c>
      <c r="V3033">
        <v>1621.94</v>
      </c>
      <c r="W3033">
        <v>2075</v>
      </c>
    </row>
    <row r="3034" spans="1:23">
      <c r="A3034" t="s">
        <v>246</v>
      </c>
      <c r="B3034" t="s">
        <v>2275</v>
      </c>
      <c r="C3034" t="s">
        <v>57</v>
      </c>
      <c r="D3034" t="s">
        <v>58</v>
      </c>
      <c r="E3034">
        <v>12415029</v>
      </c>
      <c r="F3034">
        <v>45043</v>
      </c>
      <c r="G3034" t="s">
        <v>4613</v>
      </c>
      <c r="H3034">
        <v>45043</v>
      </c>
      <c r="I3034" t="s">
        <v>282</v>
      </c>
      <c r="K3034" t="s">
        <v>1408</v>
      </c>
      <c r="L3034" t="s">
        <v>1409</v>
      </c>
      <c r="N3034" t="s">
        <v>1421</v>
      </c>
      <c r="O3034" t="s">
        <v>1411</v>
      </c>
      <c r="P3034" t="s">
        <v>254</v>
      </c>
      <c r="R3034" t="s">
        <v>1414</v>
      </c>
      <c r="S3034" t="s">
        <v>1412</v>
      </c>
      <c r="T3034">
        <v>10000</v>
      </c>
    </row>
    <row r="3035" spans="1:23">
      <c r="A3035" t="s">
        <v>246</v>
      </c>
      <c r="B3035" t="s">
        <v>2359</v>
      </c>
      <c r="C3035" t="s">
        <v>57</v>
      </c>
      <c r="D3035" t="s">
        <v>58</v>
      </c>
      <c r="E3035">
        <v>12416334</v>
      </c>
      <c r="F3035">
        <v>45043</v>
      </c>
      <c r="G3035" t="s">
        <v>4616</v>
      </c>
      <c r="H3035">
        <v>45043</v>
      </c>
      <c r="I3035" t="s">
        <v>253</v>
      </c>
      <c r="K3035" t="s">
        <v>1408</v>
      </c>
      <c r="L3035" t="s">
        <v>1409</v>
      </c>
      <c r="N3035" t="s">
        <v>1420</v>
      </c>
      <c r="O3035" t="s">
        <v>1411</v>
      </c>
      <c r="P3035" t="s">
        <v>252</v>
      </c>
      <c r="Q3035" t="s">
        <v>1412</v>
      </c>
      <c r="R3035" t="s">
        <v>1412</v>
      </c>
      <c r="S3035" t="s">
        <v>1412</v>
      </c>
      <c r="T3035">
        <v>10000</v>
      </c>
      <c r="V3035">
        <v>93.17</v>
      </c>
      <c r="W3035">
        <v>484</v>
      </c>
    </row>
    <row r="3036" spans="1:23">
      <c r="A3036" t="s">
        <v>246</v>
      </c>
      <c r="B3036" t="s">
        <v>2337</v>
      </c>
      <c r="C3036" t="s">
        <v>57</v>
      </c>
      <c r="D3036" t="s">
        <v>58</v>
      </c>
      <c r="E3036">
        <v>12416616</v>
      </c>
      <c r="F3036">
        <v>45043</v>
      </c>
      <c r="G3036" t="s">
        <v>4615</v>
      </c>
      <c r="H3036">
        <v>45043</v>
      </c>
      <c r="I3036" t="s">
        <v>253</v>
      </c>
      <c r="K3036" t="s">
        <v>1408</v>
      </c>
      <c r="L3036" t="s">
        <v>1409</v>
      </c>
      <c r="N3036" t="s">
        <v>1439</v>
      </c>
      <c r="O3036" t="s">
        <v>1411</v>
      </c>
      <c r="P3036" t="s">
        <v>252</v>
      </c>
      <c r="Q3036" t="s">
        <v>1412</v>
      </c>
      <c r="R3036" t="s">
        <v>1412</v>
      </c>
      <c r="S3036" t="s">
        <v>1412</v>
      </c>
      <c r="T3036">
        <v>10000</v>
      </c>
      <c r="V3036">
        <v>0</v>
      </c>
      <c r="W3036">
        <v>80</v>
      </c>
    </row>
    <row r="3037" spans="1:23">
      <c r="A3037" t="s">
        <v>246</v>
      </c>
      <c r="B3037" t="s">
        <v>2299</v>
      </c>
      <c r="C3037" t="s">
        <v>57</v>
      </c>
      <c r="D3037" t="s">
        <v>58</v>
      </c>
      <c r="E3037">
        <v>12423074</v>
      </c>
      <c r="F3037">
        <v>45045</v>
      </c>
      <c r="G3037" t="s">
        <v>4619</v>
      </c>
      <c r="H3037">
        <v>45045</v>
      </c>
      <c r="I3037" t="s">
        <v>253</v>
      </c>
      <c r="K3037" t="s">
        <v>1408</v>
      </c>
      <c r="L3037" t="s">
        <v>1409</v>
      </c>
      <c r="N3037" t="s">
        <v>1420</v>
      </c>
      <c r="O3037" t="s">
        <v>1411</v>
      </c>
      <c r="P3037" t="s">
        <v>252</v>
      </c>
      <c r="Q3037" t="s">
        <v>1412</v>
      </c>
      <c r="R3037" t="s">
        <v>1412</v>
      </c>
      <c r="S3037" t="s">
        <v>1412</v>
      </c>
      <c r="T3037">
        <v>20000</v>
      </c>
      <c r="V3037">
        <v>856.51</v>
      </c>
      <c r="W3037">
        <v>4847.84</v>
      </c>
    </row>
    <row r="3038" spans="1:23">
      <c r="A3038" t="s">
        <v>246</v>
      </c>
      <c r="B3038" t="s">
        <v>2337</v>
      </c>
      <c r="C3038" t="s">
        <v>57</v>
      </c>
      <c r="D3038" t="s">
        <v>58</v>
      </c>
      <c r="E3038">
        <v>12423195</v>
      </c>
      <c r="F3038">
        <v>45051</v>
      </c>
      <c r="G3038" t="s">
        <v>4989</v>
      </c>
      <c r="H3038">
        <v>45051</v>
      </c>
      <c r="I3038" t="s">
        <v>253</v>
      </c>
      <c r="K3038" t="s">
        <v>1408</v>
      </c>
      <c r="L3038" t="s">
        <v>1438</v>
      </c>
      <c r="N3038" t="s">
        <v>1413</v>
      </c>
      <c r="O3038" t="s">
        <v>1411</v>
      </c>
      <c r="P3038" t="s">
        <v>252</v>
      </c>
      <c r="Q3038" t="s">
        <v>1412</v>
      </c>
      <c r="R3038" t="s">
        <v>1412</v>
      </c>
      <c r="S3038" t="s">
        <v>1412</v>
      </c>
      <c r="T3038">
        <v>10000</v>
      </c>
      <c r="V3038">
        <v>5493.74</v>
      </c>
      <c r="W3038">
        <v>450</v>
      </c>
    </row>
    <row r="3039" spans="1:23">
      <c r="A3039" t="s">
        <v>246</v>
      </c>
      <c r="B3039" t="s">
        <v>2337</v>
      </c>
      <c r="C3039" t="s">
        <v>57</v>
      </c>
      <c r="D3039" t="s">
        <v>58</v>
      </c>
      <c r="E3039">
        <v>12423195</v>
      </c>
      <c r="F3039">
        <v>45051</v>
      </c>
      <c r="G3039" t="s">
        <v>4989</v>
      </c>
      <c r="H3039">
        <v>45051</v>
      </c>
      <c r="I3039" t="s">
        <v>253</v>
      </c>
      <c r="K3039" t="s">
        <v>1408</v>
      </c>
      <c r="L3039" t="s">
        <v>1409</v>
      </c>
      <c r="N3039" t="s">
        <v>1413</v>
      </c>
      <c r="O3039" t="s">
        <v>1411</v>
      </c>
      <c r="P3039" t="s">
        <v>252</v>
      </c>
      <c r="Q3039" t="s">
        <v>1412</v>
      </c>
      <c r="R3039" t="s">
        <v>1412</v>
      </c>
      <c r="S3039" t="s">
        <v>1412</v>
      </c>
      <c r="T3039">
        <v>10000</v>
      </c>
      <c r="V3039">
        <v>5493.74</v>
      </c>
      <c r="W3039">
        <v>6516</v>
      </c>
    </row>
    <row r="3040" spans="1:23">
      <c r="A3040" t="s">
        <v>246</v>
      </c>
      <c r="B3040" t="s">
        <v>2337</v>
      </c>
      <c r="C3040" t="s">
        <v>57</v>
      </c>
      <c r="D3040" t="s">
        <v>58</v>
      </c>
      <c r="E3040">
        <v>12423218</v>
      </c>
      <c r="F3040">
        <v>45052</v>
      </c>
      <c r="G3040" t="s">
        <v>4992</v>
      </c>
      <c r="H3040">
        <v>45052</v>
      </c>
      <c r="I3040" t="s">
        <v>253</v>
      </c>
      <c r="K3040" t="s">
        <v>1408</v>
      </c>
      <c r="L3040" t="s">
        <v>1409</v>
      </c>
      <c r="N3040" t="s">
        <v>1433</v>
      </c>
      <c r="O3040" t="s">
        <v>1411</v>
      </c>
      <c r="P3040" t="s">
        <v>254</v>
      </c>
      <c r="Q3040" t="s">
        <v>1412</v>
      </c>
      <c r="R3040" t="s">
        <v>1412</v>
      </c>
      <c r="S3040" t="s">
        <v>1412</v>
      </c>
      <c r="T3040">
        <v>60000</v>
      </c>
      <c r="V3040">
        <v>17891.5</v>
      </c>
      <c r="W3040">
        <v>35017.57</v>
      </c>
    </row>
    <row r="3041" spans="1:23">
      <c r="A3041" t="s">
        <v>246</v>
      </c>
      <c r="B3041" t="s">
        <v>2343</v>
      </c>
      <c r="C3041" t="s">
        <v>57</v>
      </c>
      <c r="D3041" t="s">
        <v>58</v>
      </c>
      <c r="E3041">
        <v>12424181</v>
      </c>
      <c r="F3041">
        <v>45044</v>
      </c>
      <c r="G3041" t="s">
        <v>4618</v>
      </c>
      <c r="H3041">
        <v>45044</v>
      </c>
      <c r="I3041" t="s">
        <v>253</v>
      </c>
      <c r="K3041" t="s">
        <v>1408</v>
      </c>
      <c r="L3041" t="s">
        <v>1409</v>
      </c>
      <c r="N3041" t="s">
        <v>1460</v>
      </c>
      <c r="O3041" t="s">
        <v>1411</v>
      </c>
      <c r="P3041" t="s">
        <v>252</v>
      </c>
      <c r="Q3041" t="s">
        <v>1412</v>
      </c>
      <c r="R3041" t="s">
        <v>1412</v>
      </c>
      <c r="S3041" t="s">
        <v>1412</v>
      </c>
      <c r="T3041">
        <v>10000</v>
      </c>
      <c r="V3041">
        <v>1221.8699999999999</v>
      </c>
      <c r="W3041">
        <v>1250</v>
      </c>
    </row>
    <row r="3042" spans="1:23">
      <c r="A3042" t="s">
        <v>246</v>
      </c>
      <c r="B3042" t="s">
        <v>2337</v>
      </c>
      <c r="C3042" t="s">
        <v>57</v>
      </c>
      <c r="D3042" t="s">
        <v>58</v>
      </c>
      <c r="E3042">
        <v>12434857</v>
      </c>
      <c r="F3042">
        <v>45050</v>
      </c>
      <c r="G3042" t="s">
        <v>4984</v>
      </c>
      <c r="H3042">
        <v>45050</v>
      </c>
      <c r="I3042" t="s">
        <v>282</v>
      </c>
      <c r="K3042" t="s">
        <v>1408</v>
      </c>
      <c r="L3042" t="s">
        <v>1409</v>
      </c>
      <c r="N3042" t="s">
        <v>1426</v>
      </c>
      <c r="O3042" t="s">
        <v>1411</v>
      </c>
      <c r="P3042" t="s">
        <v>254</v>
      </c>
      <c r="Q3042" t="s">
        <v>1414</v>
      </c>
      <c r="R3042" t="s">
        <v>1414</v>
      </c>
      <c r="S3042" t="s">
        <v>1412</v>
      </c>
      <c r="T3042">
        <v>30000</v>
      </c>
    </row>
    <row r="3043" spans="1:23">
      <c r="A3043" t="s">
        <v>246</v>
      </c>
      <c r="B3043" t="s">
        <v>2343</v>
      </c>
      <c r="C3043" t="s">
        <v>57</v>
      </c>
      <c r="D3043" t="s">
        <v>58</v>
      </c>
      <c r="E3043">
        <v>12435026</v>
      </c>
      <c r="F3043">
        <v>45048</v>
      </c>
      <c r="G3043" t="s">
        <v>4978</v>
      </c>
      <c r="H3043">
        <v>45048</v>
      </c>
      <c r="I3043" t="s">
        <v>263</v>
      </c>
      <c r="K3043" t="s">
        <v>1408</v>
      </c>
      <c r="L3043" t="s">
        <v>1409</v>
      </c>
      <c r="N3043" t="s">
        <v>1421</v>
      </c>
      <c r="O3043" t="s">
        <v>1411</v>
      </c>
      <c r="P3043" t="s">
        <v>252</v>
      </c>
      <c r="R3043" t="s">
        <v>1414</v>
      </c>
      <c r="S3043" t="s">
        <v>1412</v>
      </c>
      <c r="T3043">
        <v>120000</v>
      </c>
    </row>
    <row r="3044" spans="1:23">
      <c r="A3044" t="s">
        <v>246</v>
      </c>
      <c r="B3044" t="s">
        <v>2337</v>
      </c>
      <c r="C3044" t="s">
        <v>57</v>
      </c>
      <c r="D3044" t="s">
        <v>58</v>
      </c>
      <c r="E3044">
        <v>12441352</v>
      </c>
      <c r="F3044">
        <v>45049</v>
      </c>
      <c r="G3044" t="s">
        <v>4982</v>
      </c>
      <c r="H3044">
        <v>45049</v>
      </c>
      <c r="I3044" t="s">
        <v>253</v>
      </c>
      <c r="K3044" t="s">
        <v>1418</v>
      </c>
      <c r="L3044" t="s">
        <v>1409</v>
      </c>
      <c r="N3044" t="s">
        <v>1474</v>
      </c>
      <c r="O3044" t="s">
        <v>1411</v>
      </c>
      <c r="P3044" t="s">
        <v>254</v>
      </c>
      <c r="Q3044" t="s">
        <v>1412</v>
      </c>
      <c r="R3044" t="s">
        <v>1412</v>
      </c>
      <c r="S3044" t="s">
        <v>1412</v>
      </c>
      <c r="T3044">
        <v>30000</v>
      </c>
      <c r="V3044">
        <v>532.29999999999995</v>
      </c>
      <c r="W3044">
        <v>1832.8</v>
      </c>
    </row>
    <row r="3045" spans="1:23">
      <c r="A3045" t="s">
        <v>246</v>
      </c>
      <c r="B3045" t="s">
        <v>2343</v>
      </c>
      <c r="C3045" t="s">
        <v>57</v>
      </c>
      <c r="D3045" t="s">
        <v>58</v>
      </c>
      <c r="E3045">
        <v>12447902</v>
      </c>
      <c r="F3045">
        <v>45051</v>
      </c>
      <c r="G3045" t="s">
        <v>4988</v>
      </c>
      <c r="H3045">
        <v>45056</v>
      </c>
      <c r="I3045" t="s">
        <v>263</v>
      </c>
      <c r="K3045" t="s">
        <v>1408</v>
      </c>
      <c r="L3045" t="s">
        <v>1409</v>
      </c>
      <c r="N3045" t="s">
        <v>1496</v>
      </c>
      <c r="O3045" t="s">
        <v>1411</v>
      </c>
      <c r="P3045" t="s">
        <v>254</v>
      </c>
      <c r="R3045" t="s">
        <v>1414</v>
      </c>
      <c r="S3045" t="s">
        <v>1412</v>
      </c>
      <c r="T3045">
        <v>10000</v>
      </c>
    </row>
    <row r="3046" spans="1:23">
      <c r="A3046" t="s">
        <v>246</v>
      </c>
      <c r="B3046" t="s">
        <v>2343</v>
      </c>
      <c r="C3046" t="s">
        <v>57</v>
      </c>
      <c r="D3046" t="s">
        <v>58</v>
      </c>
      <c r="E3046">
        <v>12448018</v>
      </c>
      <c r="F3046">
        <v>45050</v>
      </c>
      <c r="G3046" t="s">
        <v>4986</v>
      </c>
      <c r="H3046">
        <v>45050</v>
      </c>
      <c r="I3046" t="s">
        <v>282</v>
      </c>
      <c r="K3046" t="s">
        <v>1408</v>
      </c>
      <c r="L3046" t="s">
        <v>1438</v>
      </c>
      <c r="N3046" t="s">
        <v>1456</v>
      </c>
      <c r="O3046" t="s">
        <v>1411</v>
      </c>
      <c r="P3046" t="s">
        <v>254</v>
      </c>
      <c r="S3046" t="s">
        <v>1414</v>
      </c>
      <c r="T3046">
        <v>10000</v>
      </c>
    </row>
    <row r="3047" spans="1:23">
      <c r="A3047" t="s">
        <v>246</v>
      </c>
      <c r="B3047" t="s">
        <v>2343</v>
      </c>
      <c r="C3047" t="s">
        <v>57</v>
      </c>
      <c r="D3047" t="s">
        <v>58</v>
      </c>
      <c r="E3047">
        <v>12449020</v>
      </c>
      <c r="F3047">
        <v>45051</v>
      </c>
      <c r="G3047" t="s">
        <v>4987</v>
      </c>
      <c r="H3047">
        <v>45051</v>
      </c>
      <c r="I3047" t="s">
        <v>253</v>
      </c>
      <c r="K3047" t="s">
        <v>1408</v>
      </c>
      <c r="L3047" t="s">
        <v>1409</v>
      </c>
      <c r="N3047" t="s">
        <v>1475</v>
      </c>
      <c r="O3047" t="s">
        <v>1411</v>
      </c>
      <c r="P3047" t="s">
        <v>254</v>
      </c>
      <c r="Q3047" t="s">
        <v>1412</v>
      </c>
      <c r="R3047" t="s">
        <v>1412</v>
      </c>
      <c r="S3047" t="s">
        <v>1412</v>
      </c>
      <c r="T3047">
        <v>10000</v>
      </c>
      <c r="V3047">
        <v>4064.27</v>
      </c>
      <c r="W3047">
        <v>6800</v>
      </c>
    </row>
    <row r="3048" spans="1:23">
      <c r="A3048" t="s">
        <v>246</v>
      </c>
      <c r="B3048" t="s">
        <v>2359</v>
      </c>
      <c r="C3048" t="s">
        <v>57</v>
      </c>
      <c r="D3048" t="s">
        <v>58</v>
      </c>
      <c r="E3048">
        <v>12456730</v>
      </c>
      <c r="F3048">
        <v>45052</v>
      </c>
      <c r="G3048" t="s">
        <v>4991</v>
      </c>
      <c r="H3048">
        <v>45052</v>
      </c>
      <c r="I3048" t="s">
        <v>253</v>
      </c>
      <c r="K3048" t="s">
        <v>1408</v>
      </c>
      <c r="L3048" t="s">
        <v>1409</v>
      </c>
      <c r="N3048" t="s">
        <v>1420</v>
      </c>
      <c r="O3048" t="s">
        <v>1411</v>
      </c>
      <c r="P3048" t="s">
        <v>254</v>
      </c>
      <c r="Q3048" t="s">
        <v>1412</v>
      </c>
      <c r="R3048" t="s">
        <v>1412</v>
      </c>
      <c r="S3048" t="s">
        <v>1412</v>
      </c>
      <c r="T3048">
        <v>10000</v>
      </c>
      <c r="V3048">
        <v>2976.31</v>
      </c>
      <c r="W3048">
        <v>13524</v>
      </c>
    </row>
    <row r="3049" spans="1:23">
      <c r="A3049" t="s">
        <v>246</v>
      </c>
      <c r="B3049" t="s">
        <v>2299</v>
      </c>
      <c r="C3049" t="s">
        <v>57</v>
      </c>
      <c r="D3049" t="s">
        <v>58</v>
      </c>
      <c r="E3049">
        <v>12457443</v>
      </c>
      <c r="F3049">
        <v>45054</v>
      </c>
      <c r="G3049" t="s">
        <v>4993</v>
      </c>
      <c r="H3049">
        <v>45054</v>
      </c>
      <c r="I3049" t="s">
        <v>263</v>
      </c>
      <c r="K3049" t="s">
        <v>1408</v>
      </c>
      <c r="L3049" t="s">
        <v>1409</v>
      </c>
      <c r="N3049" t="s">
        <v>1420</v>
      </c>
      <c r="O3049" t="s">
        <v>1411</v>
      </c>
      <c r="P3049" t="s">
        <v>254</v>
      </c>
      <c r="Q3049" t="s">
        <v>1414</v>
      </c>
      <c r="R3049" t="s">
        <v>1414</v>
      </c>
      <c r="S3049" t="s">
        <v>1412</v>
      </c>
      <c r="T3049">
        <v>50000</v>
      </c>
    </row>
    <row r="3050" spans="1:23">
      <c r="A3050" t="s">
        <v>246</v>
      </c>
      <c r="B3050" t="s">
        <v>2299</v>
      </c>
      <c r="C3050" t="s">
        <v>57</v>
      </c>
      <c r="D3050" t="s">
        <v>58</v>
      </c>
      <c r="E3050">
        <v>12458637</v>
      </c>
      <c r="F3050">
        <v>45054</v>
      </c>
      <c r="G3050" t="s">
        <v>4994</v>
      </c>
      <c r="H3050">
        <v>45054</v>
      </c>
      <c r="I3050" t="s">
        <v>263</v>
      </c>
      <c r="K3050" t="s">
        <v>1408</v>
      </c>
      <c r="L3050" t="s">
        <v>1409</v>
      </c>
      <c r="N3050" t="s">
        <v>1420</v>
      </c>
      <c r="O3050" t="s">
        <v>1411</v>
      </c>
      <c r="P3050" t="s">
        <v>254</v>
      </c>
      <c r="Q3050" t="s">
        <v>1414</v>
      </c>
      <c r="R3050" t="s">
        <v>1414</v>
      </c>
      <c r="S3050" t="s">
        <v>1412</v>
      </c>
      <c r="T3050">
        <v>30000</v>
      </c>
    </row>
    <row r="3051" spans="1:23">
      <c r="A3051" t="s">
        <v>246</v>
      </c>
      <c r="B3051" t="s">
        <v>2343</v>
      </c>
      <c r="C3051" t="s">
        <v>57</v>
      </c>
      <c r="D3051" t="s">
        <v>58</v>
      </c>
      <c r="E3051">
        <v>12459436</v>
      </c>
      <c r="F3051">
        <v>45054</v>
      </c>
      <c r="G3051" t="s">
        <v>4996</v>
      </c>
      <c r="H3051">
        <v>45054</v>
      </c>
      <c r="I3051" t="s">
        <v>253</v>
      </c>
      <c r="K3051" t="s">
        <v>1408</v>
      </c>
      <c r="L3051" t="s">
        <v>1409</v>
      </c>
      <c r="N3051" t="s">
        <v>1423</v>
      </c>
      <c r="O3051" t="s">
        <v>1411</v>
      </c>
      <c r="P3051" t="s">
        <v>254</v>
      </c>
      <c r="Q3051" t="s">
        <v>1412</v>
      </c>
      <c r="R3051" t="s">
        <v>1412</v>
      </c>
      <c r="S3051" t="s">
        <v>1412</v>
      </c>
      <c r="T3051">
        <v>10000</v>
      </c>
      <c r="V3051">
        <v>3153.99</v>
      </c>
      <c r="W3051">
        <v>4066.26</v>
      </c>
    </row>
    <row r="3052" spans="1:23">
      <c r="A3052" t="s">
        <v>246</v>
      </c>
      <c r="B3052" t="s">
        <v>3643</v>
      </c>
      <c r="C3052" t="s">
        <v>57</v>
      </c>
      <c r="D3052" t="s">
        <v>58</v>
      </c>
      <c r="E3052">
        <v>12462154</v>
      </c>
      <c r="F3052">
        <v>45055</v>
      </c>
      <c r="G3052" t="s">
        <v>4997</v>
      </c>
      <c r="H3052">
        <v>45055</v>
      </c>
      <c r="I3052" t="s">
        <v>253</v>
      </c>
      <c r="K3052" t="s">
        <v>1408</v>
      </c>
      <c r="L3052" t="s">
        <v>1409</v>
      </c>
      <c r="N3052" t="s">
        <v>1448</v>
      </c>
      <c r="O3052" t="s">
        <v>1411</v>
      </c>
      <c r="P3052" t="s">
        <v>252</v>
      </c>
      <c r="Q3052" t="s">
        <v>1412</v>
      </c>
      <c r="R3052" t="s">
        <v>1412</v>
      </c>
      <c r="S3052" t="s">
        <v>1412</v>
      </c>
      <c r="T3052">
        <v>10000</v>
      </c>
      <c r="V3052">
        <v>1948.48</v>
      </c>
      <c r="W3052">
        <v>2694</v>
      </c>
    </row>
    <row r="3053" spans="1:23">
      <c r="A3053" t="s">
        <v>246</v>
      </c>
      <c r="B3053" t="s">
        <v>2343</v>
      </c>
      <c r="C3053" t="s">
        <v>57</v>
      </c>
      <c r="D3053" t="s">
        <v>58</v>
      </c>
      <c r="E3053">
        <v>12463402</v>
      </c>
      <c r="F3053">
        <v>45055</v>
      </c>
      <c r="G3053" t="s">
        <v>4998</v>
      </c>
      <c r="H3053">
        <v>45055</v>
      </c>
      <c r="I3053" t="s">
        <v>282</v>
      </c>
      <c r="K3053" t="s">
        <v>1408</v>
      </c>
      <c r="L3053" t="s">
        <v>1409</v>
      </c>
      <c r="N3053" t="s">
        <v>1489</v>
      </c>
      <c r="O3053" t="s">
        <v>1411</v>
      </c>
      <c r="P3053" t="s">
        <v>254</v>
      </c>
      <c r="S3053" t="s">
        <v>1414</v>
      </c>
      <c r="T3053">
        <v>10000</v>
      </c>
    </row>
    <row r="3054" spans="1:23">
      <c r="A3054" t="s">
        <v>246</v>
      </c>
      <c r="B3054" t="s">
        <v>2337</v>
      </c>
      <c r="C3054" t="s">
        <v>57</v>
      </c>
      <c r="D3054" t="s">
        <v>58</v>
      </c>
      <c r="E3054">
        <v>12463682</v>
      </c>
      <c r="F3054">
        <v>45055</v>
      </c>
      <c r="G3054" t="s">
        <v>4999</v>
      </c>
      <c r="H3054">
        <v>45055</v>
      </c>
      <c r="I3054" t="s">
        <v>282</v>
      </c>
      <c r="K3054" t="s">
        <v>1408</v>
      </c>
      <c r="L3054" t="s">
        <v>1409</v>
      </c>
      <c r="N3054" t="s">
        <v>1425</v>
      </c>
      <c r="O3054" t="s">
        <v>1411</v>
      </c>
      <c r="P3054" t="s">
        <v>254</v>
      </c>
      <c r="S3054" t="s">
        <v>1414</v>
      </c>
      <c r="T3054">
        <v>10000</v>
      </c>
    </row>
    <row r="3055" spans="1:23">
      <c r="A3055" t="s">
        <v>246</v>
      </c>
      <c r="B3055" t="s">
        <v>2359</v>
      </c>
      <c r="C3055" t="s">
        <v>57</v>
      </c>
      <c r="D3055" t="s">
        <v>58</v>
      </c>
      <c r="E3055">
        <v>12463926</v>
      </c>
      <c r="F3055">
        <v>45055</v>
      </c>
      <c r="G3055" t="s">
        <v>5000</v>
      </c>
      <c r="H3055">
        <v>45055</v>
      </c>
      <c r="I3055" t="s">
        <v>263</v>
      </c>
      <c r="K3055" t="s">
        <v>1408</v>
      </c>
      <c r="L3055" t="s">
        <v>1409</v>
      </c>
      <c r="N3055" t="s">
        <v>1425</v>
      </c>
      <c r="O3055" t="s">
        <v>1411</v>
      </c>
      <c r="P3055" t="s">
        <v>254</v>
      </c>
      <c r="S3055" t="s">
        <v>1414</v>
      </c>
      <c r="T3055">
        <v>10000</v>
      </c>
    </row>
    <row r="3056" spans="1:23">
      <c r="A3056" t="s">
        <v>246</v>
      </c>
      <c r="B3056" t="s">
        <v>2275</v>
      </c>
      <c r="C3056" t="s">
        <v>57</v>
      </c>
      <c r="D3056" t="s">
        <v>58</v>
      </c>
      <c r="E3056">
        <v>12463974</v>
      </c>
      <c r="F3056">
        <v>45055</v>
      </c>
      <c r="G3056" t="s">
        <v>5001</v>
      </c>
      <c r="H3056">
        <v>45055</v>
      </c>
      <c r="I3056" t="s">
        <v>282</v>
      </c>
      <c r="K3056" t="s">
        <v>1408</v>
      </c>
      <c r="L3056" t="s">
        <v>1409</v>
      </c>
      <c r="N3056" t="s">
        <v>1444</v>
      </c>
      <c r="O3056" t="s">
        <v>1411</v>
      </c>
      <c r="P3056" t="s">
        <v>252</v>
      </c>
      <c r="R3056" t="s">
        <v>1414</v>
      </c>
      <c r="S3056" t="s">
        <v>1412</v>
      </c>
      <c r="T3056">
        <v>10000</v>
      </c>
    </row>
    <row r="3057" spans="1:23">
      <c r="A3057" t="s">
        <v>246</v>
      </c>
      <c r="B3057" t="s">
        <v>2275</v>
      </c>
      <c r="C3057" t="s">
        <v>57</v>
      </c>
      <c r="D3057" t="s">
        <v>58</v>
      </c>
      <c r="E3057">
        <v>12464344</v>
      </c>
      <c r="F3057">
        <v>45055</v>
      </c>
      <c r="G3057" t="s">
        <v>5002</v>
      </c>
      <c r="H3057">
        <v>45055</v>
      </c>
      <c r="I3057" t="s">
        <v>263</v>
      </c>
      <c r="K3057" t="s">
        <v>1418</v>
      </c>
      <c r="L3057" t="s">
        <v>1409</v>
      </c>
      <c r="N3057" t="s">
        <v>1432</v>
      </c>
      <c r="O3057" t="s">
        <v>1411</v>
      </c>
      <c r="P3057" t="s">
        <v>254</v>
      </c>
      <c r="Q3057" t="s">
        <v>1414</v>
      </c>
      <c r="R3057" t="s">
        <v>1414</v>
      </c>
      <c r="S3057" t="s">
        <v>1412</v>
      </c>
      <c r="T3057">
        <v>10000</v>
      </c>
    </row>
    <row r="3058" spans="1:23">
      <c r="A3058" t="s">
        <v>246</v>
      </c>
      <c r="B3058" t="s">
        <v>5011</v>
      </c>
      <c r="C3058" t="s">
        <v>57</v>
      </c>
      <c r="D3058" t="s">
        <v>58</v>
      </c>
      <c r="E3058">
        <v>12468982</v>
      </c>
      <c r="F3058">
        <v>45058</v>
      </c>
      <c r="G3058" t="s">
        <v>5012</v>
      </c>
      <c r="H3058">
        <v>45058</v>
      </c>
      <c r="I3058" t="s">
        <v>253</v>
      </c>
      <c r="K3058" t="s">
        <v>1408</v>
      </c>
      <c r="L3058" t="s">
        <v>1409</v>
      </c>
      <c r="N3058" t="s">
        <v>1425</v>
      </c>
      <c r="O3058" t="s">
        <v>1411</v>
      </c>
      <c r="P3058" t="s">
        <v>254</v>
      </c>
      <c r="Q3058" t="s">
        <v>1412</v>
      </c>
      <c r="R3058" t="s">
        <v>1412</v>
      </c>
      <c r="S3058" t="s">
        <v>1412</v>
      </c>
      <c r="T3058">
        <v>10000</v>
      </c>
      <c r="V3058">
        <v>294.22000000000003</v>
      </c>
      <c r="W3058">
        <v>2943.7</v>
      </c>
    </row>
    <row r="3059" spans="1:23">
      <c r="A3059" t="s">
        <v>246</v>
      </c>
      <c r="B3059" t="s">
        <v>5008</v>
      </c>
      <c r="C3059" t="s">
        <v>57</v>
      </c>
      <c r="D3059" t="s">
        <v>58</v>
      </c>
      <c r="E3059">
        <v>12473594</v>
      </c>
      <c r="F3059">
        <v>45061</v>
      </c>
      <c r="G3059" t="s">
        <v>5014</v>
      </c>
      <c r="H3059">
        <v>45061</v>
      </c>
      <c r="I3059" t="s">
        <v>282</v>
      </c>
      <c r="K3059" t="s">
        <v>1408</v>
      </c>
      <c r="L3059" t="s">
        <v>1409</v>
      </c>
      <c r="N3059" t="s">
        <v>1442</v>
      </c>
      <c r="O3059" t="s">
        <v>1411</v>
      </c>
      <c r="P3059" t="s">
        <v>252</v>
      </c>
      <c r="Q3059" t="s">
        <v>1414</v>
      </c>
      <c r="R3059" t="s">
        <v>1414</v>
      </c>
      <c r="S3059" t="s">
        <v>1412</v>
      </c>
      <c r="T3059">
        <v>20000</v>
      </c>
    </row>
    <row r="3060" spans="1:23">
      <c r="A3060" t="s">
        <v>246</v>
      </c>
      <c r="B3060" t="s">
        <v>5005</v>
      </c>
      <c r="C3060" t="s">
        <v>57</v>
      </c>
      <c r="D3060" t="s">
        <v>58</v>
      </c>
      <c r="E3060">
        <v>12473618</v>
      </c>
      <c r="F3060">
        <v>45057</v>
      </c>
      <c r="G3060" t="s">
        <v>5006</v>
      </c>
      <c r="H3060">
        <v>45062</v>
      </c>
      <c r="I3060" t="s">
        <v>253</v>
      </c>
      <c r="K3060" t="s">
        <v>1408</v>
      </c>
      <c r="L3060" t="s">
        <v>1409</v>
      </c>
      <c r="N3060" t="s">
        <v>1413</v>
      </c>
      <c r="O3060" t="s">
        <v>1411</v>
      </c>
      <c r="P3060" t="s">
        <v>254</v>
      </c>
      <c r="Q3060" t="s">
        <v>1412</v>
      </c>
      <c r="R3060" t="s">
        <v>1412</v>
      </c>
      <c r="S3060" t="s">
        <v>1412</v>
      </c>
      <c r="T3060">
        <v>30000</v>
      </c>
      <c r="V3060">
        <v>17424.810000000001</v>
      </c>
      <c r="W3060">
        <v>24901.37</v>
      </c>
    </row>
    <row r="3061" spans="1:23">
      <c r="A3061" t="s">
        <v>246</v>
      </c>
      <c r="B3061" t="s">
        <v>2275</v>
      </c>
      <c r="C3061" t="s">
        <v>57</v>
      </c>
      <c r="D3061" t="s">
        <v>58</v>
      </c>
      <c r="E3061">
        <v>12478563</v>
      </c>
      <c r="F3061">
        <v>45058</v>
      </c>
      <c r="G3061" t="s">
        <v>5007</v>
      </c>
      <c r="H3061">
        <v>45058</v>
      </c>
      <c r="I3061" t="s">
        <v>263</v>
      </c>
      <c r="K3061" t="s">
        <v>1430</v>
      </c>
      <c r="L3061" t="s">
        <v>1409</v>
      </c>
      <c r="N3061" t="s">
        <v>1484</v>
      </c>
      <c r="O3061" t="s">
        <v>1411</v>
      </c>
      <c r="P3061" t="s">
        <v>254</v>
      </c>
      <c r="S3061" t="s">
        <v>1414</v>
      </c>
      <c r="T3061">
        <v>10000</v>
      </c>
    </row>
    <row r="3062" spans="1:23">
      <c r="A3062" t="s">
        <v>246</v>
      </c>
      <c r="B3062" t="s">
        <v>5008</v>
      </c>
      <c r="C3062" t="s">
        <v>57</v>
      </c>
      <c r="D3062" t="s">
        <v>58</v>
      </c>
      <c r="E3062">
        <v>12478785</v>
      </c>
      <c r="F3062">
        <v>45058</v>
      </c>
      <c r="G3062" t="s">
        <v>5009</v>
      </c>
      <c r="H3062">
        <v>45058</v>
      </c>
      <c r="I3062" t="s">
        <v>263</v>
      </c>
      <c r="K3062" t="s">
        <v>1461</v>
      </c>
      <c r="L3062" t="s">
        <v>1409</v>
      </c>
      <c r="N3062" t="s">
        <v>5302</v>
      </c>
      <c r="O3062" t="s">
        <v>1411</v>
      </c>
      <c r="P3062" t="s">
        <v>254</v>
      </c>
      <c r="T3062">
        <v>80000</v>
      </c>
    </row>
    <row r="3063" spans="1:23">
      <c r="A3063" t="s">
        <v>246</v>
      </c>
      <c r="B3063" t="s">
        <v>2275</v>
      </c>
      <c r="C3063" t="s">
        <v>57</v>
      </c>
      <c r="D3063" t="s">
        <v>58</v>
      </c>
      <c r="E3063">
        <v>12478915</v>
      </c>
      <c r="F3063">
        <v>45058</v>
      </c>
      <c r="G3063" t="s">
        <v>5010</v>
      </c>
      <c r="H3063">
        <v>45058</v>
      </c>
      <c r="I3063" t="s">
        <v>253</v>
      </c>
      <c r="K3063" t="s">
        <v>1430</v>
      </c>
      <c r="L3063" t="s">
        <v>1409</v>
      </c>
      <c r="N3063" t="s">
        <v>1433</v>
      </c>
      <c r="O3063" t="s">
        <v>1411</v>
      </c>
      <c r="P3063" t="s">
        <v>254</v>
      </c>
      <c r="Q3063" t="s">
        <v>1412</v>
      </c>
      <c r="R3063" t="s">
        <v>1412</v>
      </c>
      <c r="S3063" t="s">
        <v>1412</v>
      </c>
      <c r="T3063">
        <v>10000</v>
      </c>
      <c r="V3063">
        <v>750.4</v>
      </c>
      <c r="W3063">
        <v>2383.0100000000002</v>
      </c>
    </row>
    <row r="3064" spans="1:23">
      <c r="A3064" t="s">
        <v>246</v>
      </c>
      <c r="B3064" t="s">
        <v>2299</v>
      </c>
      <c r="C3064" t="s">
        <v>57</v>
      </c>
      <c r="D3064" t="s">
        <v>58</v>
      </c>
      <c r="E3064">
        <v>12489261</v>
      </c>
      <c r="F3064">
        <v>45065</v>
      </c>
      <c r="G3064" t="s">
        <v>5031</v>
      </c>
      <c r="H3064">
        <v>45065</v>
      </c>
      <c r="I3064" t="s">
        <v>263</v>
      </c>
      <c r="K3064" t="s">
        <v>1408</v>
      </c>
      <c r="L3064" t="s">
        <v>1409</v>
      </c>
      <c r="N3064" t="s">
        <v>1466</v>
      </c>
      <c r="O3064" t="s">
        <v>1411</v>
      </c>
      <c r="P3064" t="s">
        <v>254</v>
      </c>
      <c r="Q3064" t="s">
        <v>1414</v>
      </c>
      <c r="R3064" t="s">
        <v>1414</v>
      </c>
      <c r="S3064" t="s">
        <v>1412</v>
      </c>
      <c r="T3064">
        <v>30000</v>
      </c>
    </row>
    <row r="3065" spans="1:23">
      <c r="A3065" t="s">
        <v>246</v>
      </c>
      <c r="B3065" t="s">
        <v>3617</v>
      </c>
      <c r="C3065" t="s">
        <v>57</v>
      </c>
      <c r="D3065" t="s">
        <v>58</v>
      </c>
      <c r="E3065">
        <v>12489655</v>
      </c>
      <c r="F3065">
        <v>45062</v>
      </c>
      <c r="G3065" t="s">
        <v>5016</v>
      </c>
      <c r="H3065">
        <v>45062</v>
      </c>
      <c r="I3065" t="s">
        <v>253</v>
      </c>
      <c r="K3065" t="s">
        <v>1430</v>
      </c>
      <c r="L3065" t="s">
        <v>1409</v>
      </c>
      <c r="N3065" t="s">
        <v>1477</v>
      </c>
      <c r="O3065" t="s">
        <v>1411</v>
      </c>
      <c r="P3065" t="s">
        <v>254</v>
      </c>
      <c r="Q3065" t="s">
        <v>1412</v>
      </c>
      <c r="R3065" t="s">
        <v>1412</v>
      </c>
      <c r="S3065" t="s">
        <v>1412</v>
      </c>
      <c r="T3065">
        <v>10000</v>
      </c>
      <c r="V3065">
        <v>467.96</v>
      </c>
      <c r="W3065">
        <v>1653.28</v>
      </c>
    </row>
    <row r="3066" spans="1:23">
      <c r="A3066" t="s">
        <v>246</v>
      </c>
      <c r="B3066" t="s">
        <v>2288</v>
      </c>
      <c r="C3066" t="s">
        <v>57</v>
      </c>
      <c r="D3066" t="s">
        <v>58</v>
      </c>
      <c r="E3066">
        <v>12489964</v>
      </c>
      <c r="F3066">
        <v>45062</v>
      </c>
      <c r="G3066" t="s">
        <v>5017</v>
      </c>
      <c r="H3066">
        <v>45062</v>
      </c>
      <c r="I3066" t="s">
        <v>253</v>
      </c>
      <c r="K3066" t="s">
        <v>1430</v>
      </c>
      <c r="L3066" t="s">
        <v>1409</v>
      </c>
      <c r="N3066" t="s">
        <v>1420</v>
      </c>
      <c r="O3066" t="s">
        <v>1411</v>
      </c>
      <c r="P3066" t="s">
        <v>254</v>
      </c>
      <c r="Q3066" t="s">
        <v>1412</v>
      </c>
      <c r="R3066" t="s">
        <v>1412</v>
      </c>
      <c r="S3066" t="s">
        <v>1412</v>
      </c>
      <c r="T3066">
        <v>10000</v>
      </c>
      <c r="V3066">
        <v>11086.34</v>
      </c>
      <c r="W3066">
        <v>8787</v>
      </c>
    </row>
    <row r="3067" spans="1:23">
      <c r="A3067" t="s">
        <v>246</v>
      </c>
      <c r="B3067" t="s">
        <v>3643</v>
      </c>
      <c r="C3067" t="s">
        <v>57</v>
      </c>
      <c r="D3067" t="s">
        <v>58</v>
      </c>
      <c r="E3067">
        <v>12490024</v>
      </c>
      <c r="F3067">
        <v>45065</v>
      </c>
      <c r="G3067" t="s">
        <v>5028</v>
      </c>
      <c r="H3067">
        <v>45065</v>
      </c>
      <c r="I3067" t="s">
        <v>253</v>
      </c>
      <c r="K3067" t="s">
        <v>1408</v>
      </c>
      <c r="L3067" t="s">
        <v>1409</v>
      </c>
      <c r="N3067" t="s">
        <v>1420</v>
      </c>
      <c r="O3067" t="s">
        <v>1411</v>
      </c>
      <c r="P3067" t="s">
        <v>252</v>
      </c>
      <c r="Q3067" t="s">
        <v>1412</v>
      </c>
      <c r="R3067" t="s">
        <v>1412</v>
      </c>
      <c r="S3067" t="s">
        <v>1412</v>
      </c>
      <c r="T3067">
        <v>10000</v>
      </c>
      <c r="V3067">
        <v>0</v>
      </c>
      <c r="W3067">
        <v>49</v>
      </c>
    </row>
    <row r="3068" spans="1:23">
      <c r="A3068" t="s">
        <v>246</v>
      </c>
      <c r="B3068" t="s">
        <v>5011</v>
      </c>
      <c r="C3068" t="s">
        <v>57</v>
      </c>
      <c r="D3068" t="s">
        <v>58</v>
      </c>
      <c r="E3068">
        <v>12490295</v>
      </c>
      <c r="F3068">
        <v>45063</v>
      </c>
      <c r="G3068" t="s">
        <v>5023</v>
      </c>
      <c r="H3068">
        <v>45063</v>
      </c>
      <c r="I3068" t="s">
        <v>253</v>
      </c>
      <c r="K3068" t="s">
        <v>1408</v>
      </c>
      <c r="L3068" t="s">
        <v>1409</v>
      </c>
      <c r="N3068" t="s">
        <v>1433</v>
      </c>
      <c r="O3068" t="s">
        <v>1411</v>
      </c>
      <c r="P3068" t="s">
        <v>254</v>
      </c>
      <c r="Q3068" t="s">
        <v>1412</v>
      </c>
      <c r="R3068" t="s">
        <v>1412</v>
      </c>
      <c r="S3068" t="s">
        <v>1412</v>
      </c>
      <c r="T3068">
        <v>10000</v>
      </c>
      <c r="V3068">
        <v>5544.24</v>
      </c>
      <c r="W3068">
        <v>12005.91</v>
      </c>
    </row>
    <row r="3069" spans="1:23">
      <c r="A3069" t="s">
        <v>246</v>
      </c>
      <c r="B3069" t="s">
        <v>2337</v>
      </c>
      <c r="C3069" t="s">
        <v>57</v>
      </c>
      <c r="D3069" t="s">
        <v>58</v>
      </c>
      <c r="E3069">
        <v>12490550</v>
      </c>
      <c r="F3069">
        <v>45062</v>
      </c>
      <c r="G3069" t="s">
        <v>5018</v>
      </c>
      <c r="H3069">
        <v>45062</v>
      </c>
      <c r="I3069" t="s">
        <v>253</v>
      </c>
      <c r="K3069" t="s">
        <v>1408</v>
      </c>
      <c r="L3069" t="s">
        <v>1409</v>
      </c>
      <c r="N3069" t="s">
        <v>1446</v>
      </c>
      <c r="O3069" t="s">
        <v>1411</v>
      </c>
      <c r="P3069" t="s">
        <v>254</v>
      </c>
      <c r="Q3069" t="s">
        <v>1412</v>
      </c>
      <c r="R3069" t="s">
        <v>1412</v>
      </c>
      <c r="S3069" t="s">
        <v>1412</v>
      </c>
      <c r="T3069">
        <v>30000</v>
      </c>
      <c r="V3069">
        <v>3349.02</v>
      </c>
      <c r="W3069">
        <v>10772.15</v>
      </c>
    </row>
    <row r="3070" spans="1:23">
      <c r="A3070" t="s">
        <v>246</v>
      </c>
      <c r="B3070" t="s">
        <v>2359</v>
      </c>
      <c r="C3070" t="s">
        <v>57</v>
      </c>
      <c r="D3070" t="s">
        <v>58</v>
      </c>
      <c r="E3070">
        <v>12494562</v>
      </c>
      <c r="F3070">
        <v>45063</v>
      </c>
      <c r="G3070" t="s">
        <v>5020</v>
      </c>
      <c r="H3070">
        <v>45063</v>
      </c>
      <c r="I3070" t="s">
        <v>253</v>
      </c>
      <c r="K3070" t="s">
        <v>1408</v>
      </c>
      <c r="L3070" t="s">
        <v>1409</v>
      </c>
      <c r="N3070" t="s">
        <v>1444</v>
      </c>
      <c r="O3070" t="s">
        <v>1411</v>
      </c>
      <c r="P3070" t="s">
        <v>254</v>
      </c>
      <c r="Q3070" t="s">
        <v>1412</v>
      </c>
      <c r="R3070" t="s">
        <v>1412</v>
      </c>
      <c r="S3070" t="s">
        <v>1412</v>
      </c>
      <c r="T3070">
        <v>30000</v>
      </c>
      <c r="V3070">
        <v>6926.16</v>
      </c>
      <c r="W3070">
        <v>25433.86</v>
      </c>
    </row>
    <row r="3071" spans="1:23">
      <c r="A3071" t="s">
        <v>246</v>
      </c>
      <c r="B3071" t="s">
        <v>2275</v>
      </c>
      <c r="C3071" t="s">
        <v>57</v>
      </c>
      <c r="D3071" t="s">
        <v>58</v>
      </c>
      <c r="E3071">
        <v>12494570</v>
      </c>
      <c r="F3071">
        <v>45063</v>
      </c>
      <c r="G3071" t="s">
        <v>5019</v>
      </c>
      <c r="H3071">
        <v>45063</v>
      </c>
      <c r="I3071" t="s">
        <v>253</v>
      </c>
      <c r="K3071" t="s">
        <v>1408</v>
      </c>
      <c r="L3071" t="s">
        <v>1409</v>
      </c>
      <c r="N3071" t="s">
        <v>1433</v>
      </c>
      <c r="O3071" t="s">
        <v>1411</v>
      </c>
      <c r="P3071" t="s">
        <v>254</v>
      </c>
      <c r="Q3071" t="s">
        <v>1412</v>
      </c>
      <c r="R3071" t="s">
        <v>1412</v>
      </c>
      <c r="S3071" t="s">
        <v>1412</v>
      </c>
      <c r="T3071">
        <v>10000</v>
      </c>
      <c r="V3071">
        <v>4262.75</v>
      </c>
      <c r="W3071">
        <v>13288.34</v>
      </c>
    </row>
    <row r="3072" spans="1:23">
      <c r="A3072" t="s">
        <v>246</v>
      </c>
      <c r="B3072" t="s">
        <v>2343</v>
      </c>
      <c r="C3072" t="s">
        <v>57</v>
      </c>
      <c r="D3072" t="s">
        <v>58</v>
      </c>
      <c r="E3072">
        <v>12494831</v>
      </c>
      <c r="F3072">
        <v>45063</v>
      </c>
      <c r="G3072" t="s">
        <v>5021</v>
      </c>
      <c r="H3072">
        <v>45063</v>
      </c>
      <c r="I3072" t="s">
        <v>253</v>
      </c>
      <c r="K3072" t="s">
        <v>1408</v>
      </c>
      <c r="L3072" t="s">
        <v>1409</v>
      </c>
      <c r="N3072" t="s">
        <v>1433</v>
      </c>
      <c r="O3072" t="s">
        <v>1411</v>
      </c>
      <c r="P3072" t="s">
        <v>252</v>
      </c>
      <c r="Q3072" t="s">
        <v>1412</v>
      </c>
      <c r="R3072" t="s">
        <v>1412</v>
      </c>
      <c r="S3072" t="s">
        <v>1412</v>
      </c>
      <c r="T3072">
        <v>10000</v>
      </c>
      <c r="V3072">
        <v>1418.53</v>
      </c>
      <c r="W3072">
        <v>8446.25</v>
      </c>
    </row>
    <row r="3073" spans="1:23">
      <c r="A3073" t="s">
        <v>246</v>
      </c>
      <c r="B3073" t="s">
        <v>2337</v>
      </c>
      <c r="C3073" t="s">
        <v>57</v>
      </c>
      <c r="D3073" t="s">
        <v>58</v>
      </c>
      <c r="E3073">
        <v>12495019</v>
      </c>
      <c r="F3073">
        <v>45063</v>
      </c>
      <c r="G3073" t="s">
        <v>5022</v>
      </c>
      <c r="H3073">
        <v>45063</v>
      </c>
      <c r="I3073" t="s">
        <v>263</v>
      </c>
      <c r="K3073" t="s">
        <v>1418</v>
      </c>
      <c r="L3073" t="s">
        <v>1409</v>
      </c>
      <c r="N3073" t="s">
        <v>1434</v>
      </c>
      <c r="O3073" t="s">
        <v>1411</v>
      </c>
      <c r="P3073" t="s">
        <v>252</v>
      </c>
      <c r="S3073" t="s">
        <v>1414</v>
      </c>
      <c r="T3073">
        <v>10000</v>
      </c>
    </row>
    <row r="3074" spans="1:23">
      <c r="A3074" t="s">
        <v>246</v>
      </c>
      <c r="B3074" t="s">
        <v>5008</v>
      </c>
      <c r="C3074" t="s">
        <v>57</v>
      </c>
      <c r="D3074" t="s">
        <v>58</v>
      </c>
      <c r="E3074">
        <v>12495457</v>
      </c>
      <c r="F3074">
        <v>45069</v>
      </c>
      <c r="G3074" t="s">
        <v>5037</v>
      </c>
      <c r="H3074">
        <v>45075</v>
      </c>
      <c r="I3074" t="s">
        <v>253</v>
      </c>
      <c r="K3074" t="s">
        <v>1408</v>
      </c>
      <c r="L3074" t="s">
        <v>1409</v>
      </c>
      <c r="N3074" t="s">
        <v>1425</v>
      </c>
      <c r="O3074" t="s">
        <v>1411</v>
      </c>
      <c r="P3074" t="s">
        <v>254</v>
      </c>
      <c r="Q3074" t="s">
        <v>1412</v>
      </c>
      <c r="R3074" t="s">
        <v>1412</v>
      </c>
      <c r="S3074" t="s">
        <v>1412</v>
      </c>
      <c r="T3074">
        <v>45000</v>
      </c>
      <c r="V3074">
        <v>83197.8</v>
      </c>
      <c r="W3074">
        <v>181574.32</v>
      </c>
    </row>
    <row r="3075" spans="1:23">
      <c r="A3075" t="s">
        <v>246</v>
      </c>
      <c r="B3075" t="s">
        <v>5008</v>
      </c>
      <c r="C3075" t="s">
        <v>57</v>
      </c>
      <c r="D3075" t="s">
        <v>58</v>
      </c>
      <c r="E3075">
        <v>12495835</v>
      </c>
      <c r="F3075">
        <v>45063</v>
      </c>
      <c r="G3075" t="s">
        <v>5024</v>
      </c>
      <c r="H3075">
        <v>45063</v>
      </c>
      <c r="I3075" t="s">
        <v>253</v>
      </c>
      <c r="K3075" t="s">
        <v>1430</v>
      </c>
      <c r="L3075" t="s">
        <v>1409</v>
      </c>
      <c r="N3075" t="s">
        <v>1439</v>
      </c>
      <c r="O3075" t="s">
        <v>1411</v>
      </c>
      <c r="P3075" t="s">
        <v>254</v>
      </c>
      <c r="Q3075" t="s">
        <v>1412</v>
      </c>
      <c r="R3075" t="s">
        <v>1412</v>
      </c>
      <c r="S3075" t="s">
        <v>1412</v>
      </c>
      <c r="T3075">
        <v>10000</v>
      </c>
      <c r="V3075">
        <v>1843.36</v>
      </c>
      <c r="W3075">
        <v>4505</v>
      </c>
    </row>
    <row r="3076" spans="1:23">
      <c r="A3076" t="s">
        <v>246</v>
      </c>
      <c r="B3076" t="s">
        <v>2337</v>
      </c>
      <c r="C3076" t="s">
        <v>57</v>
      </c>
      <c r="D3076" t="s">
        <v>58</v>
      </c>
      <c r="E3076">
        <v>12501649</v>
      </c>
      <c r="F3076">
        <v>45064</v>
      </c>
      <c r="G3076" t="s">
        <v>5025</v>
      </c>
      <c r="H3076">
        <v>45064</v>
      </c>
      <c r="I3076" t="s">
        <v>253</v>
      </c>
      <c r="K3076" t="s">
        <v>1408</v>
      </c>
      <c r="L3076" t="s">
        <v>1409</v>
      </c>
      <c r="N3076" t="s">
        <v>1433</v>
      </c>
      <c r="O3076" t="s">
        <v>1411</v>
      </c>
      <c r="P3076" t="s">
        <v>252</v>
      </c>
      <c r="Q3076" t="s">
        <v>1412</v>
      </c>
      <c r="R3076" t="s">
        <v>1412</v>
      </c>
      <c r="S3076" t="s">
        <v>1412</v>
      </c>
      <c r="T3076">
        <v>10000</v>
      </c>
      <c r="V3076">
        <v>1304.0899999999999</v>
      </c>
      <c r="W3076">
        <v>3487</v>
      </c>
    </row>
    <row r="3077" spans="1:23">
      <c r="A3077" t="s">
        <v>246</v>
      </c>
      <c r="B3077" t="s">
        <v>2343</v>
      </c>
      <c r="C3077" t="s">
        <v>57</v>
      </c>
      <c r="D3077" t="s">
        <v>58</v>
      </c>
      <c r="E3077">
        <v>12501864</v>
      </c>
      <c r="F3077">
        <v>45064</v>
      </c>
      <c r="G3077" t="s">
        <v>5026</v>
      </c>
      <c r="H3077">
        <v>45064</v>
      </c>
      <c r="I3077" t="s">
        <v>253</v>
      </c>
      <c r="K3077" t="s">
        <v>1408</v>
      </c>
      <c r="L3077" t="s">
        <v>1409</v>
      </c>
      <c r="N3077" t="s">
        <v>1500</v>
      </c>
      <c r="O3077" t="s">
        <v>1411</v>
      </c>
      <c r="P3077" t="s">
        <v>252</v>
      </c>
      <c r="Q3077" t="s">
        <v>1412</v>
      </c>
      <c r="R3077" t="s">
        <v>1412</v>
      </c>
      <c r="S3077" t="s">
        <v>1415</v>
      </c>
      <c r="T3077">
        <v>10000</v>
      </c>
      <c r="V3077">
        <v>1023.92</v>
      </c>
      <c r="W3077">
        <v>1335</v>
      </c>
    </row>
    <row r="3078" spans="1:23">
      <c r="A3078" t="s">
        <v>246</v>
      </c>
      <c r="B3078" t="s">
        <v>2337</v>
      </c>
      <c r="C3078" t="s">
        <v>57</v>
      </c>
      <c r="D3078" t="s">
        <v>58</v>
      </c>
      <c r="E3078">
        <v>12506970</v>
      </c>
      <c r="F3078">
        <v>45065</v>
      </c>
      <c r="G3078" t="s">
        <v>5029</v>
      </c>
      <c r="H3078">
        <v>45065</v>
      </c>
      <c r="I3078" t="s">
        <v>253</v>
      </c>
      <c r="K3078" t="s">
        <v>1408</v>
      </c>
      <c r="L3078" t="s">
        <v>1409</v>
      </c>
      <c r="N3078" t="s">
        <v>1425</v>
      </c>
      <c r="O3078" t="s">
        <v>1411</v>
      </c>
      <c r="P3078" t="s">
        <v>254</v>
      </c>
      <c r="Q3078" t="s">
        <v>1429</v>
      </c>
      <c r="R3078" t="s">
        <v>1429</v>
      </c>
      <c r="S3078" t="s">
        <v>1412</v>
      </c>
      <c r="T3078">
        <v>10000</v>
      </c>
      <c r="V3078">
        <v>0</v>
      </c>
      <c r="W3078">
        <v>102</v>
      </c>
    </row>
    <row r="3079" spans="1:23">
      <c r="A3079" t="s">
        <v>246</v>
      </c>
      <c r="B3079" t="s">
        <v>2359</v>
      </c>
      <c r="C3079" t="s">
        <v>57</v>
      </c>
      <c r="D3079" t="s">
        <v>58</v>
      </c>
      <c r="E3079">
        <v>12507389</v>
      </c>
      <c r="F3079">
        <v>45065</v>
      </c>
      <c r="G3079" t="s">
        <v>5030</v>
      </c>
      <c r="H3079">
        <v>45065</v>
      </c>
      <c r="I3079" t="s">
        <v>263</v>
      </c>
      <c r="K3079" t="s">
        <v>1408</v>
      </c>
      <c r="L3079" t="s">
        <v>1409</v>
      </c>
      <c r="N3079" t="s">
        <v>1421</v>
      </c>
      <c r="O3079" t="s">
        <v>1411</v>
      </c>
      <c r="P3079" t="s">
        <v>254</v>
      </c>
      <c r="S3079" t="s">
        <v>1414</v>
      </c>
      <c r="T3079">
        <v>10000</v>
      </c>
    </row>
    <row r="3080" spans="1:23">
      <c r="A3080" t="s">
        <v>246</v>
      </c>
      <c r="B3080" t="s">
        <v>2288</v>
      </c>
      <c r="C3080" t="s">
        <v>57</v>
      </c>
      <c r="D3080" t="s">
        <v>58</v>
      </c>
      <c r="E3080">
        <v>12507728</v>
      </c>
      <c r="F3080">
        <v>45068</v>
      </c>
      <c r="G3080" t="s">
        <v>5035</v>
      </c>
      <c r="H3080">
        <v>45068</v>
      </c>
      <c r="I3080" t="s">
        <v>282</v>
      </c>
      <c r="K3080" t="s">
        <v>1408</v>
      </c>
      <c r="L3080" t="s">
        <v>1409</v>
      </c>
      <c r="N3080" t="s">
        <v>1433</v>
      </c>
      <c r="O3080" t="s">
        <v>1411</v>
      </c>
      <c r="P3080" t="s">
        <v>252</v>
      </c>
      <c r="R3080" t="s">
        <v>1414</v>
      </c>
      <c r="S3080" t="s">
        <v>1415</v>
      </c>
      <c r="T3080">
        <v>10000</v>
      </c>
    </row>
    <row r="3081" spans="1:23">
      <c r="A3081" t="s">
        <v>246</v>
      </c>
      <c r="B3081" t="s">
        <v>2288</v>
      </c>
      <c r="C3081" t="s">
        <v>57</v>
      </c>
      <c r="D3081" t="s">
        <v>58</v>
      </c>
      <c r="E3081">
        <v>12511905</v>
      </c>
      <c r="F3081">
        <v>45066</v>
      </c>
      <c r="G3081" t="s">
        <v>5033</v>
      </c>
      <c r="H3081">
        <v>45066</v>
      </c>
      <c r="I3081" t="s">
        <v>282</v>
      </c>
      <c r="K3081" t="s">
        <v>1408</v>
      </c>
      <c r="L3081" t="s">
        <v>1409</v>
      </c>
      <c r="N3081" t="s">
        <v>1421</v>
      </c>
      <c r="O3081" t="s">
        <v>1411</v>
      </c>
      <c r="P3081" t="s">
        <v>252</v>
      </c>
      <c r="Q3081" t="s">
        <v>1414</v>
      </c>
      <c r="R3081" t="s">
        <v>1414</v>
      </c>
      <c r="S3081" t="s">
        <v>1412</v>
      </c>
      <c r="T3081">
        <v>10000</v>
      </c>
    </row>
    <row r="3082" spans="1:23">
      <c r="A3082" t="s">
        <v>246</v>
      </c>
      <c r="B3082" t="s">
        <v>2299</v>
      </c>
      <c r="C3082" t="s">
        <v>57</v>
      </c>
      <c r="D3082" t="s">
        <v>58</v>
      </c>
      <c r="E3082">
        <v>12512925</v>
      </c>
      <c r="F3082">
        <v>45068</v>
      </c>
      <c r="G3082" t="s">
        <v>5034</v>
      </c>
      <c r="H3082">
        <v>45068</v>
      </c>
      <c r="I3082" t="s">
        <v>263</v>
      </c>
      <c r="K3082" t="s">
        <v>1461</v>
      </c>
      <c r="L3082" t="s">
        <v>1409</v>
      </c>
      <c r="N3082" t="s">
        <v>1496</v>
      </c>
      <c r="O3082" t="s">
        <v>1411</v>
      </c>
      <c r="P3082" t="s">
        <v>254</v>
      </c>
      <c r="R3082" t="s">
        <v>1414</v>
      </c>
      <c r="S3082" t="s">
        <v>1412</v>
      </c>
      <c r="T3082">
        <v>100000</v>
      </c>
    </row>
    <row r="3083" spans="1:23">
      <c r="A3083" t="s">
        <v>246</v>
      </c>
      <c r="B3083" t="s">
        <v>2299</v>
      </c>
      <c r="C3083" t="s">
        <v>57</v>
      </c>
      <c r="D3083" t="s">
        <v>58</v>
      </c>
      <c r="E3083">
        <v>12515105</v>
      </c>
      <c r="F3083">
        <v>45068</v>
      </c>
      <c r="G3083" t="s">
        <v>5036</v>
      </c>
      <c r="H3083">
        <v>45068</v>
      </c>
      <c r="I3083" t="s">
        <v>253</v>
      </c>
      <c r="K3083" t="s">
        <v>1418</v>
      </c>
      <c r="L3083" t="s">
        <v>1409</v>
      </c>
      <c r="N3083" t="s">
        <v>1432</v>
      </c>
      <c r="O3083" t="s">
        <v>1411</v>
      </c>
      <c r="P3083" t="s">
        <v>254</v>
      </c>
      <c r="Q3083" t="s">
        <v>1412</v>
      </c>
      <c r="R3083" t="s">
        <v>1412</v>
      </c>
      <c r="S3083" t="s">
        <v>1412</v>
      </c>
      <c r="T3083">
        <v>30000</v>
      </c>
      <c r="V3083">
        <v>19993.060000000001</v>
      </c>
      <c r="W3083">
        <v>49907.61</v>
      </c>
    </row>
    <row r="3084" spans="1:23">
      <c r="A3084" t="s">
        <v>246</v>
      </c>
      <c r="B3084" t="s">
        <v>2337</v>
      </c>
      <c r="C3084" t="s">
        <v>57</v>
      </c>
      <c r="D3084" t="s">
        <v>58</v>
      </c>
      <c r="E3084">
        <v>12524795</v>
      </c>
      <c r="F3084">
        <v>45070</v>
      </c>
      <c r="G3084" t="s">
        <v>5039</v>
      </c>
      <c r="H3084">
        <v>45070</v>
      </c>
      <c r="I3084" t="s">
        <v>282</v>
      </c>
      <c r="K3084" t="s">
        <v>1408</v>
      </c>
      <c r="L3084" t="s">
        <v>1409</v>
      </c>
      <c r="N3084" t="s">
        <v>1410</v>
      </c>
      <c r="O3084" t="s">
        <v>1411</v>
      </c>
      <c r="P3084" t="s">
        <v>254</v>
      </c>
      <c r="R3084" t="s">
        <v>1414</v>
      </c>
      <c r="S3084" t="s">
        <v>1412</v>
      </c>
      <c r="T3084">
        <v>10000</v>
      </c>
    </row>
    <row r="3085" spans="1:23">
      <c r="A3085" t="s">
        <v>246</v>
      </c>
      <c r="B3085" t="s">
        <v>2359</v>
      </c>
      <c r="C3085" t="s">
        <v>57</v>
      </c>
      <c r="D3085" t="s">
        <v>58</v>
      </c>
      <c r="E3085">
        <v>12530199</v>
      </c>
      <c r="F3085">
        <v>45071</v>
      </c>
      <c r="G3085" t="s">
        <v>5040</v>
      </c>
      <c r="H3085">
        <v>45071</v>
      </c>
      <c r="I3085" t="s">
        <v>263</v>
      </c>
      <c r="K3085" t="s">
        <v>1408</v>
      </c>
      <c r="L3085" t="s">
        <v>1409</v>
      </c>
      <c r="N3085" t="s">
        <v>1425</v>
      </c>
      <c r="O3085" t="s">
        <v>1411</v>
      </c>
      <c r="P3085" t="s">
        <v>254</v>
      </c>
      <c r="Q3085" t="s">
        <v>1414</v>
      </c>
      <c r="R3085" t="s">
        <v>1414</v>
      </c>
      <c r="S3085" t="s">
        <v>1412</v>
      </c>
      <c r="T3085">
        <v>60000</v>
      </c>
    </row>
    <row r="3086" spans="1:23">
      <c r="A3086" t="s">
        <v>246</v>
      </c>
      <c r="B3086" t="s">
        <v>2337</v>
      </c>
      <c r="C3086" t="s">
        <v>57</v>
      </c>
      <c r="D3086" t="s">
        <v>58</v>
      </c>
      <c r="E3086">
        <v>12530493</v>
      </c>
      <c r="F3086">
        <v>45071</v>
      </c>
      <c r="G3086" t="s">
        <v>5041</v>
      </c>
      <c r="H3086">
        <v>45071</v>
      </c>
      <c r="I3086" t="s">
        <v>253</v>
      </c>
      <c r="K3086" t="s">
        <v>1408</v>
      </c>
      <c r="L3086" t="s">
        <v>1409</v>
      </c>
      <c r="N3086" t="s">
        <v>1425</v>
      </c>
      <c r="O3086" t="s">
        <v>1411</v>
      </c>
      <c r="P3086" t="s">
        <v>252</v>
      </c>
      <c r="Q3086" t="s">
        <v>1412</v>
      </c>
      <c r="R3086" t="s">
        <v>1412</v>
      </c>
      <c r="S3086" t="s">
        <v>1412</v>
      </c>
      <c r="T3086">
        <v>10000</v>
      </c>
      <c r="V3086">
        <v>30.4</v>
      </c>
      <c r="W3086">
        <v>425.61</v>
      </c>
    </row>
    <row r="3087" spans="1:23">
      <c r="A3087" t="s">
        <v>246</v>
      </c>
      <c r="B3087" t="s">
        <v>2275</v>
      </c>
      <c r="C3087" t="s">
        <v>57</v>
      </c>
      <c r="D3087" t="s">
        <v>58</v>
      </c>
      <c r="E3087">
        <v>12531264</v>
      </c>
      <c r="F3087">
        <v>45071</v>
      </c>
      <c r="G3087" t="s">
        <v>5042</v>
      </c>
      <c r="H3087">
        <v>45071</v>
      </c>
      <c r="I3087" t="s">
        <v>253</v>
      </c>
      <c r="K3087" t="s">
        <v>1408</v>
      </c>
      <c r="L3087" t="s">
        <v>1409</v>
      </c>
      <c r="N3087" t="s">
        <v>1480</v>
      </c>
      <c r="O3087" t="s">
        <v>1411</v>
      </c>
      <c r="P3087" t="s">
        <v>252</v>
      </c>
      <c r="Q3087" t="s">
        <v>1412</v>
      </c>
      <c r="R3087" t="s">
        <v>1412</v>
      </c>
      <c r="S3087" t="s">
        <v>1415</v>
      </c>
      <c r="T3087">
        <v>10000</v>
      </c>
      <c r="V3087">
        <v>654.03</v>
      </c>
      <c r="W3087">
        <v>6051</v>
      </c>
    </row>
    <row r="3088" spans="1:23">
      <c r="A3088" t="s">
        <v>246</v>
      </c>
      <c r="B3088" t="s">
        <v>5005</v>
      </c>
      <c r="C3088" t="s">
        <v>57</v>
      </c>
      <c r="D3088" t="s">
        <v>58</v>
      </c>
      <c r="E3088">
        <v>12531519</v>
      </c>
      <c r="F3088">
        <v>45071</v>
      </c>
      <c r="G3088" t="s">
        <v>5044</v>
      </c>
      <c r="H3088">
        <v>45071</v>
      </c>
      <c r="I3088" t="s">
        <v>253</v>
      </c>
      <c r="K3088" t="s">
        <v>1408</v>
      </c>
      <c r="L3088" t="s">
        <v>1409</v>
      </c>
      <c r="N3088" t="s">
        <v>1425</v>
      </c>
      <c r="O3088" t="s">
        <v>1411</v>
      </c>
      <c r="P3088" t="s">
        <v>252</v>
      </c>
      <c r="Q3088" t="s">
        <v>1412</v>
      </c>
      <c r="R3088" t="s">
        <v>1412</v>
      </c>
      <c r="S3088" t="s">
        <v>1412</v>
      </c>
      <c r="T3088">
        <v>10000</v>
      </c>
      <c r="V3088">
        <v>713.01</v>
      </c>
      <c r="W3088">
        <v>1695.44</v>
      </c>
    </row>
    <row r="3089" spans="1:23">
      <c r="A3089" t="s">
        <v>246</v>
      </c>
      <c r="B3089" t="s">
        <v>2288</v>
      </c>
      <c r="C3089" t="s">
        <v>57</v>
      </c>
      <c r="D3089" t="s">
        <v>58</v>
      </c>
      <c r="E3089">
        <v>12531537</v>
      </c>
      <c r="F3089">
        <v>45071</v>
      </c>
      <c r="G3089" t="s">
        <v>5043</v>
      </c>
      <c r="H3089">
        <v>45071</v>
      </c>
      <c r="I3089" t="s">
        <v>253</v>
      </c>
      <c r="K3089" t="s">
        <v>1418</v>
      </c>
      <c r="L3089" t="s">
        <v>1409</v>
      </c>
      <c r="N3089" t="s">
        <v>1475</v>
      </c>
      <c r="O3089" t="s">
        <v>1411</v>
      </c>
      <c r="P3089" t="s">
        <v>254</v>
      </c>
      <c r="Q3089" t="s">
        <v>1412</v>
      </c>
      <c r="R3089" t="s">
        <v>1412</v>
      </c>
      <c r="S3089" t="s">
        <v>1412</v>
      </c>
      <c r="T3089">
        <v>30000</v>
      </c>
      <c r="V3089">
        <v>2715.99</v>
      </c>
      <c r="W3089">
        <v>3405</v>
      </c>
    </row>
    <row r="3090" spans="1:23">
      <c r="A3090" t="s">
        <v>246</v>
      </c>
      <c r="B3090" t="s">
        <v>2275</v>
      </c>
      <c r="C3090" t="s">
        <v>57</v>
      </c>
      <c r="D3090" t="s">
        <v>58</v>
      </c>
      <c r="E3090">
        <v>12537255</v>
      </c>
      <c r="F3090">
        <v>45072</v>
      </c>
      <c r="G3090" t="s">
        <v>5046</v>
      </c>
      <c r="H3090">
        <v>45072</v>
      </c>
      <c r="I3090" t="s">
        <v>253</v>
      </c>
      <c r="K3090" t="s">
        <v>1430</v>
      </c>
      <c r="L3090" t="s">
        <v>1409</v>
      </c>
      <c r="N3090" t="s">
        <v>4753</v>
      </c>
      <c r="O3090" t="s">
        <v>1411</v>
      </c>
      <c r="P3090" t="s">
        <v>254</v>
      </c>
      <c r="Q3090" t="s">
        <v>1412</v>
      </c>
      <c r="R3090" t="s">
        <v>1412</v>
      </c>
      <c r="S3090" t="s">
        <v>1412</v>
      </c>
      <c r="T3090">
        <v>10000</v>
      </c>
      <c r="V3090">
        <v>0</v>
      </c>
      <c r="W3090">
        <v>2181.4</v>
      </c>
    </row>
    <row r="3091" spans="1:23">
      <c r="A3091" t="s">
        <v>246</v>
      </c>
      <c r="B3091" t="s">
        <v>5011</v>
      </c>
      <c r="C3091" t="s">
        <v>57</v>
      </c>
      <c r="D3091" t="s">
        <v>58</v>
      </c>
      <c r="E3091">
        <v>12537875</v>
      </c>
      <c r="F3091">
        <v>45083</v>
      </c>
      <c r="G3091" t="s">
        <v>5404</v>
      </c>
      <c r="H3091">
        <v>45083</v>
      </c>
      <c r="I3091" t="s">
        <v>282</v>
      </c>
      <c r="K3091" t="s">
        <v>1408</v>
      </c>
      <c r="L3091" t="s">
        <v>1409</v>
      </c>
      <c r="N3091" t="s">
        <v>1426</v>
      </c>
      <c r="O3091" t="s">
        <v>1411</v>
      </c>
      <c r="P3091" t="s">
        <v>254</v>
      </c>
      <c r="R3091" t="s">
        <v>1414</v>
      </c>
      <c r="S3091" t="s">
        <v>1415</v>
      </c>
      <c r="T3091">
        <v>10000</v>
      </c>
    </row>
    <row r="3092" spans="1:23">
      <c r="A3092" t="s">
        <v>246</v>
      </c>
      <c r="B3092" t="s">
        <v>2343</v>
      </c>
      <c r="C3092" t="s">
        <v>57</v>
      </c>
      <c r="D3092" t="s">
        <v>58</v>
      </c>
      <c r="E3092">
        <v>12543184</v>
      </c>
      <c r="F3092">
        <v>45075</v>
      </c>
      <c r="G3092" t="s">
        <v>5047</v>
      </c>
      <c r="H3092">
        <v>45075</v>
      </c>
      <c r="I3092" t="s">
        <v>253</v>
      </c>
      <c r="K3092" t="s">
        <v>1408</v>
      </c>
      <c r="L3092" t="s">
        <v>1409</v>
      </c>
      <c r="N3092" t="s">
        <v>1432</v>
      </c>
      <c r="O3092" t="s">
        <v>1411</v>
      </c>
      <c r="P3092" t="s">
        <v>254</v>
      </c>
      <c r="Q3092" t="s">
        <v>1412</v>
      </c>
      <c r="R3092" t="s">
        <v>1412</v>
      </c>
      <c r="S3092" t="s">
        <v>1412</v>
      </c>
      <c r="T3092">
        <v>10000</v>
      </c>
      <c r="V3092">
        <v>672.74</v>
      </c>
      <c r="W3092">
        <v>4639.3</v>
      </c>
    </row>
    <row r="3093" spans="1:23">
      <c r="A3093" t="s">
        <v>246</v>
      </c>
      <c r="B3093" t="s">
        <v>5011</v>
      </c>
      <c r="C3093" t="s">
        <v>57</v>
      </c>
      <c r="D3093" t="s">
        <v>58</v>
      </c>
      <c r="E3093">
        <v>12549506</v>
      </c>
      <c r="F3093">
        <v>45076</v>
      </c>
      <c r="G3093" t="s">
        <v>5048</v>
      </c>
      <c r="H3093">
        <v>45076</v>
      </c>
      <c r="I3093" t="s">
        <v>263</v>
      </c>
      <c r="K3093" t="s">
        <v>1408</v>
      </c>
      <c r="L3093" t="s">
        <v>1409</v>
      </c>
      <c r="N3093" t="s">
        <v>1446</v>
      </c>
      <c r="O3093" t="s">
        <v>1411</v>
      </c>
      <c r="P3093" t="s">
        <v>252</v>
      </c>
      <c r="Q3093" t="s">
        <v>1414</v>
      </c>
      <c r="R3093" t="s">
        <v>1414</v>
      </c>
      <c r="S3093" t="s">
        <v>1412</v>
      </c>
      <c r="T3093">
        <v>10000</v>
      </c>
    </row>
    <row r="3094" spans="1:23">
      <c r="A3094" t="s">
        <v>246</v>
      </c>
      <c r="B3094" t="s">
        <v>5005</v>
      </c>
      <c r="C3094" t="s">
        <v>57</v>
      </c>
      <c r="D3094" t="s">
        <v>58</v>
      </c>
      <c r="E3094">
        <v>12549899</v>
      </c>
      <c r="F3094">
        <v>45076</v>
      </c>
      <c r="G3094" t="s">
        <v>5050</v>
      </c>
      <c r="H3094">
        <v>45076</v>
      </c>
      <c r="I3094" t="s">
        <v>263</v>
      </c>
      <c r="K3094" t="s">
        <v>1408</v>
      </c>
      <c r="L3094" t="s">
        <v>1409</v>
      </c>
      <c r="N3094" t="s">
        <v>1442</v>
      </c>
      <c r="O3094" t="s">
        <v>1411</v>
      </c>
      <c r="P3094" t="s">
        <v>252</v>
      </c>
      <c r="R3094" t="s">
        <v>1414</v>
      </c>
      <c r="S3094" t="s">
        <v>1412</v>
      </c>
      <c r="T3094">
        <v>10000</v>
      </c>
    </row>
    <row r="3095" spans="1:23">
      <c r="A3095" t="s">
        <v>246</v>
      </c>
      <c r="B3095" t="s">
        <v>2359</v>
      </c>
      <c r="C3095" t="s">
        <v>57</v>
      </c>
      <c r="D3095" t="s">
        <v>58</v>
      </c>
      <c r="E3095">
        <v>12550610</v>
      </c>
      <c r="F3095">
        <v>45076</v>
      </c>
      <c r="G3095" t="s">
        <v>5052</v>
      </c>
      <c r="H3095">
        <v>45076</v>
      </c>
      <c r="I3095" t="s">
        <v>263</v>
      </c>
      <c r="K3095" t="s">
        <v>1408</v>
      </c>
      <c r="L3095" t="s">
        <v>1409</v>
      </c>
      <c r="N3095" t="s">
        <v>1436</v>
      </c>
      <c r="O3095" t="s">
        <v>1411</v>
      </c>
      <c r="P3095" t="s">
        <v>254</v>
      </c>
      <c r="Q3095" t="s">
        <v>1414</v>
      </c>
      <c r="R3095" t="s">
        <v>1414</v>
      </c>
      <c r="S3095" t="s">
        <v>1415</v>
      </c>
      <c r="T3095">
        <v>10000</v>
      </c>
    </row>
    <row r="3096" spans="1:23">
      <c r="A3096" t="s">
        <v>246</v>
      </c>
      <c r="B3096" t="s">
        <v>5008</v>
      </c>
      <c r="C3096" t="s">
        <v>57</v>
      </c>
      <c r="D3096" t="s">
        <v>58</v>
      </c>
      <c r="E3096">
        <v>12551129</v>
      </c>
      <c r="F3096">
        <v>45076</v>
      </c>
      <c r="G3096" t="s">
        <v>5054</v>
      </c>
      <c r="H3096">
        <v>45076</v>
      </c>
      <c r="I3096" t="s">
        <v>282</v>
      </c>
      <c r="K3096" t="s">
        <v>1408</v>
      </c>
      <c r="L3096" t="s">
        <v>1409</v>
      </c>
      <c r="N3096" t="s">
        <v>1439</v>
      </c>
      <c r="O3096" t="s">
        <v>1411</v>
      </c>
      <c r="P3096" t="s">
        <v>254</v>
      </c>
      <c r="R3096" t="s">
        <v>1414</v>
      </c>
      <c r="S3096" t="s">
        <v>1412</v>
      </c>
      <c r="T3096">
        <v>10000</v>
      </c>
    </row>
    <row r="3097" spans="1:23">
      <c r="A3097" t="s">
        <v>246</v>
      </c>
      <c r="B3097" t="s">
        <v>5008</v>
      </c>
      <c r="C3097" t="s">
        <v>57</v>
      </c>
      <c r="D3097" t="s">
        <v>58</v>
      </c>
      <c r="E3097">
        <v>12557533</v>
      </c>
      <c r="F3097">
        <v>45077</v>
      </c>
      <c r="G3097" t="s">
        <v>5056</v>
      </c>
      <c r="H3097">
        <v>45077</v>
      </c>
      <c r="I3097" t="s">
        <v>263</v>
      </c>
      <c r="K3097" t="s">
        <v>1408</v>
      </c>
      <c r="L3097" t="s">
        <v>1409</v>
      </c>
      <c r="N3097" t="s">
        <v>1439</v>
      </c>
      <c r="O3097" t="s">
        <v>1411</v>
      </c>
      <c r="P3097" t="s">
        <v>254</v>
      </c>
      <c r="T3097">
        <v>10000</v>
      </c>
    </row>
    <row r="3098" spans="1:23">
      <c r="A3098" t="s">
        <v>246</v>
      </c>
      <c r="B3098" t="s">
        <v>5005</v>
      </c>
      <c r="C3098" t="s">
        <v>57</v>
      </c>
      <c r="D3098" t="s">
        <v>58</v>
      </c>
      <c r="E3098">
        <v>12557759</v>
      </c>
      <c r="F3098">
        <v>45077</v>
      </c>
      <c r="G3098" t="s">
        <v>5055</v>
      </c>
      <c r="H3098">
        <v>45077</v>
      </c>
      <c r="I3098" t="s">
        <v>253</v>
      </c>
      <c r="K3098" t="s">
        <v>1408</v>
      </c>
      <c r="L3098" t="s">
        <v>1409</v>
      </c>
      <c r="N3098" t="s">
        <v>1439</v>
      </c>
      <c r="O3098" t="s">
        <v>1411</v>
      </c>
      <c r="P3098" t="s">
        <v>252</v>
      </c>
      <c r="Q3098" t="s">
        <v>1412</v>
      </c>
      <c r="R3098" t="s">
        <v>1412</v>
      </c>
      <c r="S3098" t="s">
        <v>1412</v>
      </c>
      <c r="T3098">
        <v>10000</v>
      </c>
      <c r="V3098">
        <v>1638.59</v>
      </c>
      <c r="W3098">
        <v>2200</v>
      </c>
    </row>
    <row r="3099" spans="1:23">
      <c r="A3099" t="s">
        <v>246</v>
      </c>
      <c r="B3099" t="s">
        <v>2299</v>
      </c>
      <c r="C3099" t="s">
        <v>57</v>
      </c>
      <c r="D3099" t="s">
        <v>58</v>
      </c>
      <c r="E3099">
        <v>12558382</v>
      </c>
      <c r="F3099">
        <v>45078</v>
      </c>
      <c r="G3099" t="s">
        <v>5613</v>
      </c>
      <c r="H3099">
        <v>45078</v>
      </c>
      <c r="I3099" t="s">
        <v>253</v>
      </c>
      <c r="K3099" t="s">
        <v>1430</v>
      </c>
      <c r="L3099" t="s">
        <v>1409</v>
      </c>
      <c r="N3099" t="s">
        <v>1433</v>
      </c>
      <c r="O3099" t="s">
        <v>1411</v>
      </c>
      <c r="P3099" t="s">
        <v>254</v>
      </c>
      <c r="Q3099" t="s">
        <v>1412</v>
      </c>
      <c r="R3099" t="s">
        <v>1412</v>
      </c>
      <c r="S3099" t="s">
        <v>1415</v>
      </c>
      <c r="T3099">
        <v>30000</v>
      </c>
      <c r="V3099">
        <v>7850.98</v>
      </c>
      <c r="W3099">
        <v>12261.29</v>
      </c>
    </row>
    <row r="3100" spans="1:23">
      <c r="A3100" t="s">
        <v>246</v>
      </c>
      <c r="B3100" t="s">
        <v>2343</v>
      </c>
      <c r="C3100" t="s">
        <v>57</v>
      </c>
      <c r="D3100" t="s">
        <v>58</v>
      </c>
      <c r="E3100">
        <v>12568917</v>
      </c>
      <c r="F3100">
        <v>45078</v>
      </c>
      <c r="G3100" t="s">
        <v>5397</v>
      </c>
      <c r="H3100">
        <v>45078</v>
      </c>
      <c r="I3100" t="s">
        <v>253</v>
      </c>
      <c r="K3100" t="s">
        <v>1408</v>
      </c>
      <c r="L3100" t="s">
        <v>1409</v>
      </c>
      <c r="N3100" t="s">
        <v>1488</v>
      </c>
      <c r="O3100" t="s">
        <v>1411</v>
      </c>
      <c r="P3100" t="s">
        <v>252</v>
      </c>
      <c r="Q3100" t="s">
        <v>1412</v>
      </c>
      <c r="R3100" t="s">
        <v>1412</v>
      </c>
      <c r="S3100" t="s">
        <v>1415</v>
      </c>
      <c r="T3100">
        <v>10000</v>
      </c>
      <c r="V3100">
        <v>15657.16</v>
      </c>
      <c r="W3100">
        <v>16057</v>
      </c>
    </row>
    <row r="3101" spans="1:23">
      <c r="A3101" t="s">
        <v>246</v>
      </c>
      <c r="B3101" t="s">
        <v>2343</v>
      </c>
      <c r="C3101" t="s">
        <v>57</v>
      </c>
      <c r="D3101" t="s">
        <v>58</v>
      </c>
      <c r="E3101">
        <v>12569211</v>
      </c>
      <c r="F3101">
        <v>45078</v>
      </c>
      <c r="G3101" t="s">
        <v>5398</v>
      </c>
      <c r="H3101">
        <v>45078</v>
      </c>
      <c r="I3101" t="s">
        <v>253</v>
      </c>
      <c r="K3101" t="s">
        <v>1408</v>
      </c>
      <c r="L3101" t="s">
        <v>1409</v>
      </c>
      <c r="N3101" t="s">
        <v>1413</v>
      </c>
      <c r="O3101" t="s">
        <v>1411</v>
      </c>
      <c r="P3101" t="s">
        <v>252</v>
      </c>
      <c r="Q3101" t="s">
        <v>1412</v>
      </c>
      <c r="R3101" t="s">
        <v>1412</v>
      </c>
      <c r="S3101" t="s">
        <v>1415</v>
      </c>
      <c r="T3101">
        <v>10000</v>
      </c>
      <c r="V3101">
        <v>2437.02</v>
      </c>
      <c r="W3101">
        <v>5360</v>
      </c>
    </row>
    <row r="3102" spans="1:23">
      <c r="A3102" t="s">
        <v>246</v>
      </c>
      <c r="B3102" t="s">
        <v>3617</v>
      </c>
      <c r="C3102" t="s">
        <v>57</v>
      </c>
      <c r="D3102" t="s">
        <v>58</v>
      </c>
      <c r="E3102">
        <v>12570253</v>
      </c>
      <c r="F3102">
        <v>45079</v>
      </c>
      <c r="G3102" t="s">
        <v>5685</v>
      </c>
      <c r="H3102">
        <v>45083</v>
      </c>
      <c r="I3102" t="s">
        <v>282</v>
      </c>
      <c r="K3102" t="s">
        <v>1408</v>
      </c>
      <c r="L3102" t="s">
        <v>1409</v>
      </c>
      <c r="N3102" t="s">
        <v>1489</v>
      </c>
      <c r="O3102" t="s">
        <v>1411</v>
      </c>
      <c r="P3102" t="s">
        <v>254</v>
      </c>
      <c r="Q3102" t="s">
        <v>1414</v>
      </c>
      <c r="R3102" t="s">
        <v>1414</v>
      </c>
      <c r="S3102" t="s">
        <v>1415</v>
      </c>
      <c r="T3102">
        <v>30000</v>
      </c>
    </row>
    <row r="3103" spans="1:23">
      <c r="A3103" t="s">
        <v>246</v>
      </c>
      <c r="B3103" t="s">
        <v>2299</v>
      </c>
      <c r="C3103" t="s">
        <v>57</v>
      </c>
      <c r="D3103" t="s">
        <v>58</v>
      </c>
      <c r="E3103">
        <v>12570718</v>
      </c>
      <c r="F3103">
        <v>45082</v>
      </c>
      <c r="G3103" t="s">
        <v>5589</v>
      </c>
      <c r="H3103">
        <v>45082</v>
      </c>
      <c r="I3103" t="s">
        <v>253</v>
      </c>
      <c r="K3103" t="s">
        <v>1430</v>
      </c>
      <c r="L3103" t="s">
        <v>1409</v>
      </c>
      <c r="N3103" t="s">
        <v>1494</v>
      </c>
      <c r="O3103" t="s">
        <v>1411</v>
      </c>
      <c r="P3103" t="s">
        <v>254</v>
      </c>
      <c r="Q3103" t="s">
        <v>1412</v>
      </c>
      <c r="R3103" t="s">
        <v>1412</v>
      </c>
      <c r="S3103" t="s">
        <v>1415</v>
      </c>
      <c r="T3103">
        <v>10000</v>
      </c>
      <c r="V3103">
        <v>0</v>
      </c>
      <c r="W3103">
        <v>33210</v>
      </c>
    </row>
    <row r="3104" spans="1:23">
      <c r="A3104" t="s">
        <v>246</v>
      </c>
      <c r="B3104" t="s">
        <v>5087</v>
      </c>
      <c r="C3104" t="s">
        <v>57</v>
      </c>
      <c r="D3104" t="s">
        <v>58</v>
      </c>
      <c r="E3104">
        <v>12575827</v>
      </c>
      <c r="F3104">
        <v>45079</v>
      </c>
      <c r="G3104" t="s">
        <v>5399</v>
      </c>
      <c r="H3104">
        <v>45083</v>
      </c>
      <c r="I3104" t="s">
        <v>253</v>
      </c>
      <c r="K3104" t="s">
        <v>1408</v>
      </c>
      <c r="L3104" t="s">
        <v>1409</v>
      </c>
      <c r="N3104" t="s">
        <v>1421</v>
      </c>
      <c r="O3104" t="s">
        <v>1411</v>
      </c>
      <c r="P3104" t="s">
        <v>254</v>
      </c>
      <c r="Q3104" t="s">
        <v>1429</v>
      </c>
      <c r="R3104" t="s">
        <v>1429</v>
      </c>
      <c r="S3104" t="s">
        <v>1415</v>
      </c>
      <c r="T3104">
        <v>10000</v>
      </c>
      <c r="V3104">
        <v>287.14999999999998</v>
      </c>
      <c r="W3104">
        <v>495</v>
      </c>
    </row>
    <row r="3105" spans="1:23">
      <c r="A3105" t="s">
        <v>246</v>
      </c>
      <c r="B3105" t="s">
        <v>2359</v>
      </c>
      <c r="C3105" t="s">
        <v>57</v>
      </c>
      <c r="D3105" t="s">
        <v>58</v>
      </c>
      <c r="E3105">
        <v>12575917</v>
      </c>
      <c r="F3105">
        <v>45079</v>
      </c>
      <c r="G3105" t="s">
        <v>5400</v>
      </c>
      <c r="H3105">
        <v>45083</v>
      </c>
      <c r="I3105" t="s">
        <v>282</v>
      </c>
      <c r="K3105" t="s">
        <v>1408</v>
      </c>
      <c r="L3105" t="s">
        <v>1409</v>
      </c>
      <c r="N3105" t="s">
        <v>1420</v>
      </c>
      <c r="O3105" t="s">
        <v>1411</v>
      </c>
      <c r="P3105" t="s">
        <v>254</v>
      </c>
      <c r="Q3105" t="s">
        <v>1414</v>
      </c>
      <c r="R3105" t="s">
        <v>1414</v>
      </c>
      <c r="S3105" t="s">
        <v>1415</v>
      </c>
      <c r="T3105">
        <v>10000</v>
      </c>
    </row>
    <row r="3106" spans="1:23">
      <c r="A3106" t="s">
        <v>246</v>
      </c>
      <c r="B3106" t="s">
        <v>2359</v>
      </c>
      <c r="C3106" t="s">
        <v>57</v>
      </c>
      <c r="D3106" t="s">
        <v>58</v>
      </c>
      <c r="E3106">
        <v>12576334</v>
      </c>
      <c r="F3106">
        <v>45079</v>
      </c>
      <c r="G3106" t="s">
        <v>5401</v>
      </c>
      <c r="H3106">
        <v>45083</v>
      </c>
      <c r="I3106" t="s">
        <v>253</v>
      </c>
      <c r="K3106" t="s">
        <v>1408</v>
      </c>
      <c r="L3106" t="s">
        <v>1409</v>
      </c>
      <c r="N3106" t="s">
        <v>1439</v>
      </c>
      <c r="O3106" t="s">
        <v>1411</v>
      </c>
      <c r="P3106" t="s">
        <v>252</v>
      </c>
      <c r="Q3106" t="s">
        <v>1412</v>
      </c>
      <c r="R3106" t="s">
        <v>1412</v>
      </c>
      <c r="S3106" t="s">
        <v>1415</v>
      </c>
      <c r="T3106">
        <v>10000</v>
      </c>
      <c r="V3106">
        <v>14171.13</v>
      </c>
      <c r="W3106">
        <v>18347.27</v>
      </c>
    </row>
    <row r="3107" spans="1:23">
      <c r="A3107" t="s">
        <v>246</v>
      </c>
      <c r="B3107" t="s">
        <v>2275</v>
      </c>
      <c r="C3107" t="s">
        <v>57</v>
      </c>
      <c r="D3107" t="s">
        <v>58</v>
      </c>
      <c r="E3107">
        <v>12576767</v>
      </c>
      <c r="F3107">
        <v>45082</v>
      </c>
      <c r="G3107" t="s">
        <v>5402</v>
      </c>
      <c r="H3107">
        <v>45082</v>
      </c>
      <c r="I3107" t="s">
        <v>253</v>
      </c>
      <c r="K3107" t="s">
        <v>1430</v>
      </c>
      <c r="L3107" t="s">
        <v>1409</v>
      </c>
      <c r="N3107" t="s">
        <v>1447</v>
      </c>
      <c r="O3107" t="s">
        <v>1411</v>
      </c>
      <c r="P3107" t="s">
        <v>254</v>
      </c>
      <c r="Q3107" t="s">
        <v>1412</v>
      </c>
      <c r="R3107" t="s">
        <v>1412</v>
      </c>
      <c r="S3107" t="s">
        <v>1415</v>
      </c>
      <c r="T3107">
        <v>10000</v>
      </c>
      <c r="V3107">
        <v>12724.62</v>
      </c>
      <c r="W3107">
        <v>19128.16</v>
      </c>
    </row>
    <row r="3108" spans="1:23">
      <c r="A3108" t="s">
        <v>246</v>
      </c>
      <c r="B3108" t="s">
        <v>2337</v>
      </c>
      <c r="C3108" t="s">
        <v>57</v>
      </c>
      <c r="D3108" t="s">
        <v>58</v>
      </c>
      <c r="E3108">
        <v>12576987</v>
      </c>
      <c r="F3108">
        <v>45079</v>
      </c>
      <c r="G3108" t="s">
        <v>5439</v>
      </c>
      <c r="H3108">
        <v>45083</v>
      </c>
      <c r="I3108" t="s">
        <v>282</v>
      </c>
      <c r="K3108" t="s">
        <v>1408</v>
      </c>
      <c r="L3108" t="s">
        <v>1409</v>
      </c>
      <c r="N3108" t="s">
        <v>1473</v>
      </c>
      <c r="O3108" t="s">
        <v>1411</v>
      </c>
      <c r="P3108" t="s">
        <v>254</v>
      </c>
      <c r="Q3108" t="s">
        <v>1414</v>
      </c>
      <c r="R3108" t="s">
        <v>1414</v>
      </c>
      <c r="S3108" t="s">
        <v>1415</v>
      </c>
      <c r="T3108">
        <v>10000</v>
      </c>
    </row>
    <row r="3109" spans="1:23">
      <c r="A3109" t="s">
        <v>246</v>
      </c>
      <c r="B3109" t="s">
        <v>2343</v>
      </c>
      <c r="C3109" t="s">
        <v>57</v>
      </c>
      <c r="D3109" t="s">
        <v>58</v>
      </c>
      <c r="E3109">
        <v>12583922</v>
      </c>
      <c r="F3109">
        <v>45082</v>
      </c>
      <c r="G3109" t="s">
        <v>5403</v>
      </c>
      <c r="H3109">
        <v>45082</v>
      </c>
      <c r="I3109" t="s">
        <v>253</v>
      </c>
      <c r="K3109" t="s">
        <v>1408</v>
      </c>
      <c r="L3109" t="s">
        <v>1409</v>
      </c>
      <c r="N3109" t="s">
        <v>1432</v>
      </c>
      <c r="O3109" t="s">
        <v>1411</v>
      </c>
      <c r="P3109" t="s">
        <v>254</v>
      </c>
      <c r="Q3109" t="s">
        <v>1412</v>
      </c>
      <c r="R3109" t="s">
        <v>1412</v>
      </c>
      <c r="S3109" t="s">
        <v>1415</v>
      </c>
      <c r="T3109">
        <v>10000</v>
      </c>
      <c r="V3109">
        <v>1095.44</v>
      </c>
      <c r="W3109">
        <v>3096</v>
      </c>
    </row>
    <row r="3110" spans="1:23">
      <c r="A3110" t="s">
        <v>246</v>
      </c>
      <c r="B3110" t="s">
        <v>5005</v>
      </c>
      <c r="C3110" t="s">
        <v>57</v>
      </c>
      <c r="D3110" t="s">
        <v>58</v>
      </c>
      <c r="E3110">
        <v>12587423</v>
      </c>
      <c r="F3110">
        <v>45083</v>
      </c>
      <c r="G3110" t="s">
        <v>5405</v>
      </c>
      <c r="H3110">
        <v>45083</v>
      </c>
      <c r="I3110" t="s">
        <v>253</v>
      </c>
      <c r="K3110" t="s">
        <v>1408</v>
      </c>
      <c r="L3110" t="s">
        <v>1409</v>
      </c>
      <c r="N3110" t="s">
        <v>1439</v>
      </c>
      <c r="O3110" t="s">
        <v>1411</v>
      </c>
      <c r="P3110" t="s">
        <v>252</v>
      </c>
      <c r="Q3110" t="s">
        <v>1412</v>
      </c>
      <c r="R3110" t="s">
        <v>1412</v>
      </c>
      <c r="S3110" t="s">
        <v>1415</v>
      </c>
      <c r="T3110">
        <v>10000</v>
      </c>
      <c r="V3110">
        <v>39.229999999999997</v>
      </c>
      <c r="W3110">
        <v>40</v>
      </c>
    </row>
    <row r="3111" spans="1:23">
      <c r="A3111" t="s">
        <v>246</v>
      </c>
      <c r="B3111" t="s">
        <v>2343</v>
      </c>
      <c r="C3111" t="s">
        <v>57</v>
      </c>
      <c r="D3111" t="s">
        <v>58</v>
      </c>
      <c r="E3111">
        <v>12587449</v>
      </c>
      <c r="F3111">
        <v>45083</v>
      </c>
      <c r="G3111" t="s">
        <v>5691</v>
      </c>
      <c r="H3111">
        <v>45083</v>
      </c>
      <c r="I3111" t="s">
        <v>263</v>
      </c>
      <c r="K3111" t="s">
        <v>1408</v>
      </c>
      <c r="L3111" t="s">
        <v>1409</v>
      </c>
      <c r="N3111" t="s">
        <v>1434</v>
      </c>
      <c r="O3111" t="s">
        <v>1411</v>
      </c>
      <c r="P3111" t="s">
        <v>254</v>
      </c>
      <c r="Q3111" t="s">
        <v>1414</v>
      </c>
      <c r="R3111" t="s">
        <v>1414</v>
      </c>
      <c r="S3111" t="s">
        <v>1415</v>
      </c>
      <c r="T3111">
        <v>10000</v>
      </c>
    </row>
    <row r="3112" spans="1:23">
      <c r="A3112" t="s">
        <v>246</v>
      </c>
      <c r="B3112" t="s">
        <v>5008</v>
      </c>
      <c r="C3112" t="s">
        <v>57</v>
      </c>
      <c r="D3112" t="s">
        <v>58</v>
      </c>
      <c r="E3112">
        <v>12587593</v>
      </c>
      <c r="F3112">
        <v>45083</v>
      </c>
      <c r="G3112" t="s">
        <v>5406</v>
      </c>
      <c r="H3112">
        <v>45083</v>
      </c>
      <c r="I3112" t="s">
        <v>253</v>
      </c>
      <c r="K3112" t="s">
        <v>1408</v>
      </c>
      <c r="L3112" t="s">
        <v>1409</v>
      </c>
      <c r="N3112" t="s">
        <v>1435</v>
      </c>
      <c r="O3112" t="s">
        <v>1411</v>
      </c>
      <c r="P3112" t="s">
        <v>252</v>
      </c>
      <c r="Q3112" t="s">
        <v>1412</v>
      </c>
      <c r="R3112" t="s">
        <v>1412</v>
      </c>
      <c r="S3112" t="s">
        <v>1415</v>
      </c>
      <c r="T3112">
        <v>10000</v>
      </c>
      <c r="V3112">
        <v>211.5</v>
      </c>
      <c r="W3112">
        <v>1016</v>
      </c>
    </row>
    <row r="3113" spans="1:23">
      <c r="A3113" t="s">
        <v>246</v>
      </c>
      <c r="B3113" t="s">
        <v>5005</v>
      </c>
      <c r="C3113" t="s">
        <v>57</v>
      </c>
      <c r="D3113" t="s">
        <v>58</v>
      </c>
      <c r="E3113">
        <v>12592228</v>
      </c>
      <c r="F3113">
        <v>45084</v>
      </c>
      <c r="G3113" t="s">
        <v>5407</v>
      </c>
      <c r="H3113">
        <v>45084</v>
      </c>
      <c r="I3113" t="s">
        <v>263</v>
      </c>
      <c r="K3113" t="s">
        <v>1418</v>
      </c>
      <c r="L3113" t="s">
        <v>1409</v>
      </c>
      <c r="N3113" t="s">
        <v>1413</v>
      </c>
      <c r="O3113" t="s">
        <v>1411</v>
      </c>
      <c r="P3113" t="s">
        <v>254</v>
      </c>
      <c r="R3113" t="s">
        <v>1414</v>
      </c>
      <c r="S3113" t="s">
        <v>1415</v>
      </c>
      <c r="T3113">
        <v>10000</v>
      </c>
    </row>
    <row r="3114" spans="1:23">
      <c r="A3114" t="s">
        <v>246</v>
      </c>
      <c r="B3114" t="s">
        <v>5011</v>
      </c>
      <c r="C3114" t="s">
        <v>57</v>
      </c>
      <c r="D3114" t="s">
        <v>58</v>
      </c>
      <c r="E3114">
        <v>12592357</v>
      </c>
      <c r="F3114">
        <v>45084</v>
      </c>
      <c r="G3114" t="s">
        <v>5434</v>
      </c>
      <c r="H3114">
        <v>45084</v>
      </c>
      <c r="I3114" t="s">
        <v>263</v>
      </c>
      <c r="K3114" t="s">
        <v>1408</v>
      </c>
      <c r="L3114" t="s">
        <v>1409</v>
      </c>
      <c r="N3114" t="s">
        <v>1439</v>
      </c>
      <c r="O3114" t="s">
        <v>1411</v>
      </c>
      <c r="P3114" t="s">
        <v>252</v>
      </c>
      <c r="Q3114" t="s">
        <v>1414</v>
      </c>
      <c r="R3114" t="s">
        <v>1414</v>
      </c>
      <c r="S3114" t="s">
        <v>1415</v>
      </c>
      <c r="T3114">
        <v>10000</v>
      </c>
    </row>
    <row r="3115" spans="1:23">
      <c r="A3115" t="s">
        <v>246</v>
      </c>
      <c r="B3115" t="s">
        <v>2337</v>
      </c>
      <c r="C3115" t="s">
        <v>57</v>
      </c>
      <c r="D3115" t="s">
        <v>58</v>
      </c>
      <c r="E3115">
        <v>12592783</v>
      </c>
      <c r="F3115">
        <v>45084</v>
      </c>
      <c r="G3115" t="s">
        <v>5408</v>
      </c>
      <c r="H3115">
        <v>45084</v>
      </c>
      <c r="I3115" t="s">
        <v>282</v>
      </c>
      <c r="K3115" t="s">
        <v>1408</v>
      </c>
      <c r="L3115" t="s">
        <v>1409</v>
      </c>
      <c r="N3115" t="s">
        <v>1425</v>
      </c>
      <c r="O3115" t="s">
        <v>1411</v>
      </c>
      <c r="P3115" t="s">
        <v>254</v>
      </c>
      <c r="Q3115" t="s">
        <v>1414</v>
      </c>
      <c r="R3115" t="s">
        <v>1414</v>
      </c>
      <c r="S3115" t="s">
        <v>1415</v>
      </c>
      <c r="T3115">
        <v>10000</v>
      </c>
    </row>
    <row r="3116" spans="1:23">
      <c r="A3116" t="s">
        <v>246</v>
      </c>
      <c r="B3116" t="s">
        <v>2275</v>
      </c>
      <c r="C3116" t="s">
        <v>57</v>
      </c>
      <c r="D3116" t="s">
        <v>58</v>
      </c>
      <c r="E3116">
        <v>12592976</v>
      </c>
      <c r="F3116">
        <v>45084</v>
      </c>
      <c r="G3116" t="s">
        <v>5409</v>
      </c>
      <c r="H3116">
        <v>45084</v>
      </c>
      <c r="I3116" t="s">
        <v>253</v>
      </c>
      <c r="K3116" t="s">
        <v>1408</v>
      </c>
      <c r="L3116" t="s">
        <v>1409</v>
      </c>
      <c r="N3116" t="s">
        <v>1425</v>
      </c>
      <c r="O3116" t="s">
        <v>1411</v>
      </c>
      <c r="P3116" t="s">
        <v>252</v>
      </c>
      <c r="Q3116" t="s">
        <v>1412</v>
      </c>
      <c r="R3116" t="s">
        <v>1412</v>
      </c>
      <c r="S3116" t="s">
        <v>1415</v>
      </c>
      <c r="T3116">
        <v>10000</v>
      </c>
      <c r="V3116">
        <v>419.56</v>
      </c>
      <c r="W3116">
        <v>1923.68</v>
      </c>
    </row>
    <row r="3117" spans="1:23">
      <c r="A3117" t="s">
        <v>246</v>
      </c>
      <c r="B3117" t="s">
        <v>5005</v>
      </c>
      <c r="C3117" t="s">
        <v>57</v>
      </c>
      <c r="D3117" t="s">
        <v>58</v>
      </c>
      <c r="E3117">
        <v>12596971</v>
      </c>
      <c r="F3117">
        <v>45135</v>
      </c>
      <c r="G3117" t="s">
        <v>6000</v>
      </c>
      <c r="H3117">
        <v>45135</v>
      </c>
      <c r="I3117" t="s">
        <v>253</v>
      </c>
      <c r="K3117" t="s">
        <v>1418</v>
      </c>
      <c r="L3117" t="s">
        <v>1409</v>
      </c>
      <c r="N3117" t="s">
        <v>1432</v>
      </c>
      <c r="O3117" t="s">
        <v>1411</v>
      </c>
      <c r="P3117" t="s">
        <v>252</v>
      </c>
      <c r="Q3117" t="s">
        <v>1412</v>
      </c>
      <c r="R3117" t="s">
        <v>1412</v>
      </c>
      <c r="S3117" t="s">
        <v>1415</v>
      </c>
      <c r="T3117">
        <v>10000</v>
      </c>
      <c r="V3117">
        <v>3774.88</v>
      </c>
      <c r="W3117">
        <v>7319</v>
      </c>
    </row>
    <row r="3118" spans="1:23">
      <c r="A3118" t="s">
        <v>246</v>
      </c>
      <c r="B3118" t="s">
        <v>2359</v>
      </c>
      <c r="C3118" t="s">
        <v>57</v>
      </c>
      <c r="D3118" t="s">
        <v>58</v>
      </c>
      <c r="E3118">
        <v>12597136</v>
      </c>
      <c r="F3118">
        <v>45100</v>
      </c>
      <c r="G3118" t="s">
        <v>5628</v>
      </c>
      <c r="H3118">
        <v>45100</v>
      </c>
      <c r="I3118" t="s">
        <v>253</v>
      </c>
      <c r="K3118" t="s">
        <v>1408</v>
      </c>
      <c r="L3118" t="s">
        <v>1409</v>
      </c>
      <c r="N3118" t="s">
        <v>1447</v>
      </c>
      <c r="O3118" t="s">
        <v>1411</v>
      </c>
      <c r="P3118" t="s">
        <v>254</v>
      </c>
      <c r="Q3118" t="s">
        <v>1412</v>
      </c>
      <c r="R3118" t="s">
        <v>1412</v>
      </c>
      <c r="S3118" t="s">
        <v>1415</v>
      </c>
      <c r="T3118">
        <v>10000</v>
      </c>
      <c r="V3118">
        <v>4026.32</v>
      </c>
      <c r="W3118">
        <v>7843.8</v>
      </c>
    </row>
    <row r="3119" spans="1:23">
      <c r="A3119" t="s">
        <v>246</v>
      </c>
      <c r="B3119" t="s">
        <v>2359</v>
      </c>
      <c r="C3119" t="s">
        <v>57</v>
      </c>
      <c r="D3119" t="s">
        <v>58</v>
      </c>
      <c r="E3119">
        <v>12597304</v>
      </c>
      <c r="F3119">
        <v>45089</v>
      </c>
      <c r="G3119" t="s">
        <v>5415</v>
      </c>
      <c r="H3119">
        <v>45089</v>
      </c>
      <c r="I3119" t="s">
        <v>253</v>
      </c>
      <c r="K3119" t="s">
        <v>1408</v>
      </c>
      <c r="L3119" t="s">
        <v>1409</v>
      </c>
      <c r="N3119" t="s">
        <v>1420</v>
      </c>
      <c r="O3119" t="s">
        <v>1411</v>
      </c>
      <c r="P3119" t="s">
        <v>254</v>
      </c>
      <c r="Q3119" t="s">
        <v>1412</v>
      </c>
      <c r="R3119" t="s">
        <v>1412</v>
      </c>
      <c r="S3119" t="s">
        <v>1415</v>
      </c>
      <c r="T3119">
        <v>10000</v>
      </c>
      <c r="V3119">
        <v>811.86</v>
      </c>
      <c r="W3119">
        <v>3003.7</v>
      </c>
    </row>
    <row r="3120" spans="1:23">
      <c r="A3120" t="s">
        <v>246</v>
      </c>
      <c r="B3120" t="s">
        <v>5008</v>
      </c>
      <c r="C3120" t="s">
        <v>57</v>
      </c>
      <c r="D3120" t="s">
        <v>58</v>
      </c>
      <c r="E3120">
        <v>12597407</v>
      </c>
      <c r="F3120">
        <v>45090</v>
      </c>
      <c r="G3120" t="s">
        <v>5420</v>
      </c>
      <c r="H3120">
        <v>45091</v>
      </c>
      <c r="I3120" t="s">
        <v>282</v>
      </c>
      <c r="K3120" t="s">
        <v>1430</v>
      </c>
      <c r="L3120" t="s">
        <v>1409</v>
      </c>
      <c r="N3120" t="s">
        <v>1465</v>
      </c>
      <c r="O3120" t="s">
        <v>1411</v>
      </c>
      <c r="P3120" t="s">
        <v>254</v>
      </c>
      <c r="R3120" t="s">
        <v>1414</v>
      </c>
      <c r="S3120" t="s">
        <v>1415</v>
      </c>
      <c r="T3120">
        <v>10000</v>
      </c>
    </row>
    <row r="3121" spans="1:23">
      <c r="A3121" t="s">
        <v>246</v>
      </c>
      <c r="B3121" t="s">
        <v>2275</v>
      </c>
      <c r="C3121" t="s">
        <v>57</v>
      </c>
      <c r="D3121" t="s">
        <v>58</v>
      </c>
      <c r="E3121">
        <v>12597702</v>
      </c>
      <c r="F3121">
        <v>45086</v>
      </c>
      <c r="G3121" t="s">
        <v>5410</v>
      </c>
      <c r="H3121">
        <v>45089</v>
      </c>
      <c r="I3121" t="s">
        <v>253</v>
      </c>
      <c r="K3121" t="s">
        <v>1430</v>
      </c>
      <c r="L3121" t="s">
        <v>1409</v>
      </c>
      <c r="N3121" t="s">
        <v>1421</v>
      </c>
      <c r="O3121" t="s">
        <v>1411</v>
      </c>
      <c r="P3121" t="s">
        <v>252</v>
      </c>
      <c r="Q3121" t="s">
        <v>1412</v>
      </c>
      <c r="R3121" t="s">
        <v>1412</v>
      </c>
      <c r="S3121" t="s">
        <v>1415</v>
      </c>
      <c r="T3121">
        <v>10000</v>
      </c>
      <c r="V3121">
        <v>1538.89</v>
      </c>
      <c r="W3121">
        <v>3841.11</v>
      </c>
    </row>
    <row r="3122" spans="1:23">
      <c r="A3122" t="s">
        <v>246</v>
      </c>
      <c r="B3122" t="s">
        <v>5687</v>
      </c>
      <c r="C3122" t="s">
        <v>57</v>
      </c>
      <c r="D3122" t="s">
        <v>58</v>
      </c>
      <c r="E3122">
        <v>12597728</v>
      </c>
      <c r="F3122">
        <v>45096</v>
      </c>
      <c r="G3122" t="s">
        <v>5688</v>
      </c>
      <c r="H3122">
        <v>45097</v>
      </c>
      <c r="I3122" t="s">
        <v>253</v>
      </c>
      <c r="K3122" t="s">
        <v>1408</v>
      </c>
      <c r="L3122" t="s">
        <v>1409</v>
      </c>
      <c r="N3122" t="s">
        <v>1425</v>
      </c>
      <c r="O3122" t="s">
        <v>1411</v>
      </c>
      <c r="P3122" t="s">
        <v>254</v>
      </c>
      <c r="Q3122" t="s">
        <v>1412</v>
      </c>
      <c r="R3122" t="s">
        <v>1412</v>
      </c>
      <c r="S3122" t="s">
        <v>1415</v>
      </c>
      <c r="T3122">
        <v>30000</v>
      </c>
      <c r="V3122">
        <v>5834.59</v>
      </c>
      <c r="W3122">
        <v>20594.68</v>
      </c>
    </row>
    <row r="3123" spans="1:23">
      <c r="A3123" t="s">
        <v>246</v>
      </c>
      <c r="B3123" t="s">
        <v>3617</v>
      </c>
      <c r="C3123" t="s">
        <v>57</v>
      </c>
      <c r="D3123" t="s">
        <v>58</v>
      </c>
      <c r="E3123">
        <v>12598005</v>
      </c>
      <c r="F3123">
        <v>45089</v>
      </c>
      <c r="G3123" t="s">
        <v>5411</v>
      </c>
      <c r="H3123">
        <v>45089</v>
      </c>
      <c r="I3123" t="s">
        <v>253</v>
      </c>
      <c r="K3123" t="s">
        <v>1430</v>
      </c>
      <c r="L3123" t="s">
        <v>1409</v>
      </c>
      <c r="N3123" t="s">
        <v>1466</v>
      </c>
      <c r="O3123" t="s">
        <v>1411</v>
      </c>
      <c r="P3123" t="s">
        <v>254</v>
      </c>
      <c r="Q3123" t="s">
        <v>1412</v>
      </c>
      <c r="R3123" t="s">
        <v>1412</v>
      </c>
      <c r="S3123" t="s">
        <v>1415</v>
      </c>
      <c r="T3123">
        <v>10000</v>
      </c>
      <c r="V3123">
        <v>6907.17</v>
      </c>
      <c r="W3123">
        <v>7348.55</v>
      </c>
    </row>
    <row r="3124" spans="1:23">
      <c r="A3124" t="s">
        <v>246</v>
      </c>
      <c r="B3124" t="s">
        <v>2359</v>
      </c>
      <c r="C3124" t="s">
        <v>57</v>
      </c>
      <c r="D3124" t="s">
        <v>58</v>
      </c>
      <c r="E3124">
        <v>12601953</v>
      </c>
      <c r="F3124">
        <v>45089</v>
      </c>
      <c r="G3124" t="s">
        <v>5412</v>
      </c>
      <c r="H3124">
        <v>45089</v>
      </c>
      <c r="I3124" t="s">
        <v>253</v>
      </c>
      <c r="K3124" t="s">
        <v>1408</v>
      </c>
      <c r="L3124" t="s">
        <v>1409</v>
      </c>
      <c r="N3124" t="s">
        <v>1467</v>
      </c>
      <c r="O3124" t="s">
        <v>1411</v>
      </c>
      <c r="P3124" t="s">
        <v>254</v>
      </c>
      <c r="Q3124" t="s">
        <v>1429</v>
      </c>
      <c r="R3124" t="s">
        <v>1429</v>
      </c>
      <c r="S3124" t="s">
        <v>1415</v>
      </c>
      <c r="T3124">
        <v>10000</v>
      </c>
      <c r="V3124">
        <v>0</v>
      </c>
      <c r="W3124">
        <v>75</v>
      </c>
    </row>
    <row r="3125" spans="1:23">
      <c r="A3125" t="s">
        <v>246</v>
      </c>
      <c r="B3125" t="s">
        <v>2343</v>
      </c>
      <c r="C3125" t="s">
        <v>57</v>
      </c>
      <c r="D3125" t="s">
        <v>58</v>
      </c>
      <c r="E3125">
        <v>12602020</v>
      </c>
      <c r="F3125">
        <v>45089</v>
      </c>
      <c r="G3125" t="s">
        <v>5413</v>
      </c>
      <c r="H3125">
        <v>45089</v>
      </c>
      <c r="I3125" t="s">
        <v>282</v>
      </c>
      <c r="K3125" t="s">
        <v>1408</v>
      </c>
      <c r="L3125" t="s">
        <v>1409</v>
      </c>
      <c r="N3125" t="s">
        <v>1420</v>
      </c>
      <c r="O3125" t="s">
        <v>1411</v>
      </c>
      <c r="P3125" t="s">
        <v>254</v>
      </c>
      <c r="Q3125" t="s">
        <v>1414</v>
      </c>
      <c r="R3125" t="s">
        <v>1414</v>
      </c>
      <c r="S3125" t="s">
        <v>1415</v>
      </c>
      <c r="T3125">
        <v>10000</v>
      </c>
    </row>
    <row r="3126" spans="1:23">
      <c r="A3126" t="s">
        <v>246</v>
      </c>
      <c r="B3126" t="s">
        <v>5380</v>
      </c>
      <c r="C3126" t="s">
        <v>57</v>
      </c>
      <c r="D3126" t="s">
        <v>58</v>
      </c>
      <c r="E3126">
        <v>12602057</v>
      </c>
      <c r="F3126">
        <v>45089</v>
      </c>
      <c r="G3126" t="s">
        <v>5414</v>
      </c>
      <c r="H3126">
        <v>45089</v>
      </c>
      <c r="I3126" t="s">
        <v>253</v>
      </c>
      <c r="K3126" t="s">
        <v>1418</v>
      </c>
      <c r="L3126" t="s">
        <v>1409</v>
      </c>
      <c r="N3126" t="s">
        <v>1433</v>
      </c>
      <c r="O3126" t="s">
        <v>1411</v>
      </c>
      <c r="P3126" t="s">
        <v>252</v>
      </c>
      <c r="Q3126" t="s">
        <v>1412</v>
      </c>
      <c r="R3126" t="s">
        <v>1412</v>
      </c>
      <c r="S3126" t="s">
        <v>1415</v>
      </c>
      <c r="T3126">
        <v>10000</v>
      </c>
      <c r="V3126">
        <v>167.72</v>
      </c>
      <c r="W3126">
        <v>855.05</v>
      </c>
    </row>
    <row r="3127" spans="1:23">
      <c r="A3127" t="s">
        <v>246</v>
      </c>
      <c r="B3127" t="s">
        <v>5087</v>
      </c>
      <c r="C3127" t="s">
        <v>57</v>
      </c>
      <c r="D3127" t="s">
        <v>58</v>
      </c>
      <c r="E3127">
        <v>12605349</v>
      </c>
      <c r="F3127">
        <v>45090</v>
      </c>
      <c r="G3127" t="s">
        <v>5659</v>
      </c>
      <c r="H3127">
        <v>45090</v>
      </c>
      <c r="I3127" t="s">
        <v>263</v>
      </c>
      <c r="K3127" t="s">
        <v>1408</v>
      </c>
      <c r="L3127" t="s">
        <v>1409</v>
      </c>
      <c r="N3127" t="s">
        <v>1425</v>
      </c>
      <c r="O3127" t="s">
        <v>1411</v>
      </c>
      <c r="P3127" t="s">
        <v>252</v>
      </c>
      <c r="R3127" t="s">
        <v>1414</v>
      </c>
      <c r="S3127" t="s">
        <v>1415</v>
      </c>
      <c r="T3127">
        <v>10000</v>
      </c>
    </row>
    <row r="3128" spans="1:23">
      <c r="A3128" t="s">
        <v>246</v>
      </c>
      <c r="B3128" t="s">
        <v>2337</v>
      </c>
      <c r="C3128" t="s">
        <v>57</v>
      </c>
      <c r="D3128" t="s">
        <v>58</v>
      </c>
      <c r="E3128">
        <v>12605688</v>
      </c>
      <c r="F3128">
        <v>45090</v>
      </c>
      <c r="G3128" t="s">
        <v>5416</v>
      </c>
      <c r="H3128">
        <v>45090</v>
      </c>
      <c r="I3128" t="s">
        <v>253</v>
      </c>
      <c r="K3128" t="s">
        <v>1408</v>
      </c>
      <c r="L3128" t="s">
        <v>1409</v>
      </c>
      <c r="N3128" t="s">
        <v>1473</v>
      </c>
      <c r="O3128" t="s">
        <v>1411</v>
      </c>
      <c r="P3128" t="s">
        <v>252</v>
      </c>
      <c r="Q3128" t="s">
        <v>1412</v>
      </c>
      <c r="R3128" t="s">
        <v>1412</v>
      </c>
      <c r="S3128" t="s">
        <v>1415</v>
      </c>
      <c r="T3128">
        <v>10000</v>
      </c>
      <c r="V3128">
        <v>72.400000000000006</v>
      </c>
      <c r="W3128">
        <v>140</v>
      </c>
    </row>
    <row r="3129" spans="1:23">
      <c r="A3129" t="s">
        <v>246</v>
      </c>
      <c r="B3129" t="s">
        <v>5005</v>
      </c>
      <c r="C3129" t="s">
        <v>57</v>
      </c>
      <c r="D3129" t="s">
        <v>58</v>
      </c>
      <c r="E3129">
        <v>12605831</v>
      </c>
      <c r="F3129">
        <v>45090</v>
      </c>
      <c r="G3129" t="s">
        <v>5461</v>
      </c>
      <c r="H3129">
        <v>45090</v>
      </c>
      <c r="I3129" t="s">
        <v>253</v>
      </c>
      <c r="K3129" t="s">
        <v>1408</v>
      </c>
      <c r="L3129" t="s">
        <v>1409</v>
      </c>
      <c r="N3129" t="s">
        <v>1473</v>
      </c>
      <c r="O3129" t="s">
        <v>1411</v>
      </c>
      <c r="P3129" t="s">
        <v>252</v>
      </c>
      <c r="Q3129" t="s">
        <v>1412</v>
      </c>
      <c r="R3129" t="s">
        <v>1412</v>
      </c>
      <c r="S3129" t="s">
        <v>1415</v>
      </c>
      <c r="T3129">
        <v>10000</v>
      </c>
      <c r="V3129">
        <v>1567.67</v>
      </c>
      <c r="W3129">
        <v>1740</v>
      </c>
    </row>
    <row r="3130" spans="1:23">
      <c r="A3130" t="s">
        <v>246</v>
      </c>
      <c r="B3130" t="s">
        <v>2343</v>
      </c>
      <c r="C3130" t="s">
        <v>57</v>
      </c>
      <c r="D3130" t="s">
        <v>58</v>
      </c>
      <c r="E3130">
        <v>12605938</v>
      </c>
      <c r="F3130">
        <v>45090</v>
      </c>
      <c r="G3130" t="s">
        <v>5417</v>
      </c>
      <c r="H3130">
        <v>45090</v>
      </c>
      <c r="I3130" t="s">
        <v>253</v>
      </c>
      <c r="K3130" t="s">
        <v>1430</v>
      </c>
      <c r="L3130" t="s">
        <v>1409</v>
      </c>
      <c r="N3130" t="s">
        <v>1434</v>
      </c>
      <c r="O3130" t="s">
        <v>1411</v>
      </c>
      <c r="P3130" t="s">
        <v>254</v>
      </c>
      <c r="Q3130" t="s">
        <v>1412</v>
      </c>
      <c r="R3130" t="s">
        <v>1412</v>
      </c>
      <c r="S3130" t="s">
        <v>1415</v>
      </c>
      <c r="T3130">
        <v>10000</v>
      </c>
      <c r="V3130">
        <v>8470.27</v>
      </c>
      <c r="W3130">
        <v>9991</v>
      </c>
    </row>
    <row r="3131" spans="1:23">
      <c r="A3131" t="s">
        <v>246</v>
      </c>
      <c r="B3131" t="s">
        <v>5380</v>
      </c>
      <c r="C3131" t="s">
        <v>57</v>
      </c>
      <c r="D3131" t="s">
        <v>58</v>
      </c>
      <c r="E3131">
        <v>12606099</v>
      </c>
      <c r="F3131">
        <v>45090</v>
      </c>
      <c r="G3131" t="s">
        <v>5418</v>
      </c>
      <c r="H3131">
        <v>45090</v>
      </c>
      <c r="I3131" t="s">
        <v>253</v>
      </c>
      <c r="K3131" t="s">
        <v>1408</v>
      </c>
      <c r="L3131" t="s">
        <v>1409</v>
      </c>
      <c r="N3131" t="s">
        <v>1413</v>
      </c>
      <c r="O3131" t="s">
        <v>1411</v>
      </c>
      <c r="P3131" t="s">
        <v>252</v>
      </c>
      <c r="Q3131" t="s">
        <v>1412</v>
      </c>
      <c r="R3131" t="s">
        <v>1412</v>
      </c>
      <c r="S3131" t="s">
        <v>1415</v>
      </c>
      <c r="T3131">
        <v>10000</v>
      </c>
      <c r="V3131">
        <v>2178.29</v>
      </c>
      <c r="W3131">
        <v>3794.83</v>
      </c>
    </row>
    <row r="3132" spans="1:23">
      <c r="A3132" t="s">
        <v>246</v>
      </c>
      <c r="B3132" t="s">
        <v>2299</v>
      </c>
      <c r="C3132" t="s">
        <v>57</v>
      </c>
      <c r="D3132" t="s">
        <v>58</v>
      </c>
      <c r="E3132">
        <v>12606531</v>
      </c>
      <c r="F3132">
        <v>45090</v>
      </c>
      <c r="G3132" t="s">
        <v>5619</v>
      </c>
      <c r="H3132">
        <v>45090</v>
      </c>
      <c r="I3132" t="s">
        <v>253</v>
      </c>
      <c r="K3132" t="s">
        <v>1418</v>
      </c>
      <c r="L3132" t="s">
        <v>1409</v>
      </c>
      <c r="N3132" t="s">
        <v>1444</v>
      </c>
      <c r="O3132" t="s">
        <v>1411</v>
      </c>
      <c r="P3132" t="s">
        <v>254</v>
      </c>
      <c r="Q3132" t="s">
        <v>1412</v>
      </c>
      <c r="R3132" t="s">
        <v>1412</v>
      </c>
      <c r="S3132" t="s">
        <v>1415</v>
      </c>
      <c r="T3132">
        <v>100000</v>
      </c>
      <c r="V3132">
        <v>12359.68</v>
      </c>
      <c r="W3132">
        <v>11400</v>
      </c>
    </row>
    <row r="3133" spans="1:23">
      <c r="A3133" t="s">
        <v>246</v>
      </c>
      <c r="B3133" t="s">
        <v>5005</v>
      </c>
      <c r="C3133" t="s">
        <v>57</v>
      </c>
      <c r="D3133" t="s">
        <v>58</v>
      </c>
      <c r="E3133">
        <v>12606929</v>
      </c>
      <c r="F3133">
        <v>45090</v>
      </c>
      <c r="G3133" t="s">
        <v>5419</v>
      </c>
      <c r="H3133">
        <v>45090</v>
      </c>
      <c r="I3133" t="s">
        <v>253</v>
      </c>
      <c r="K3133" t="s">
        <v>1408</v>
      </c>
      <c r="L3133" t="s">
        <v>1409</v>
      </c>
      <c r="N3133" t="s">
        <v>1495</v>
      </c>
      <c r="O3133" t="s">
        <v>1411</v>
      </c>
      <c r="P3133" t="s">
        <v>254</v>
      </c>
      <c r="Q3133" t="s">
        <v>1412</v>
      </c>
      <c r="R3133" t="s">
        <v>1412</v>
      </c>
      <c r="S3133" t="s">
        <v>1415</v>
      </c>
      <c r="T3133">
        <v>10000</v>
      </c>
      <c r="V3133">
        <v>811.58</v>
      </c>
      <c r="W3133">
        <v>1414.1</v>
      </c>
    </row>
    <row r="3134" spans="1:23">
      <c r="A3134" t="s">
        <v>246</v>
      </c>
      <c r="B3134" t="s">
        <v>5008</v>
      </c>
      <c r="C3134" t="s">
        <v>57</v>
      </c>
      <c r="D3134" t="s">
        <v>58</v>
      </c>
      <c r="E3134">
        <v>12607107</v>
      </c>
      <c r="F3134">
        <v>45090</v>
      </c>
      <c r="G3134" t="s">
        <v>5684</v>
      </c>
      <c r="H3134">
        <v>45091</v>
      </c>
      <c r="I3134" t="s">
        <v>263</v>
      </c>
      <c r="K3134" t="s">
        <v>1408</v>
      </c>
      <c r="L3134" t="s">
        <v>1409</v>
      </c>
      <c r="N3134" t="s">
        <v>1496</v>
      </c>
      <c r="O3134" t="s">
        <v>1411</v>
      </c>
      <c r="P3134" t="s">
        <v>254</v>
      </c>
      <c r="Q3134" t="s">
        <v>1414</v>
      </c>
      <c r="R3134" t="s">
        <v>1414</v>
      </c>
      <c r="S3134" t="s">
        <v>1415</v>
      </c>
      <c r="T3134">
        <v>40000</v>
      </c>
    </row>
    <row r="3135" spans="1:23">
      <c r="A3135" t="s">
        <v>246</v>
      </c>
      <c r="B3135" t="s">
        <v>2275</v>
      </c>
      <c r="C3135" t="s">
        <v>57</v>
      </c>
      <c r="D3135" t="s">
        <v>58</v>
      </c>
      <c r="E3135">
        <v>12610683</v>
      </c>
      <c r="F3135">
        <v>45098</v>
      </c>
      <c r="G3135" t="s">
        <v>5438</v>
      </c>
      <c r="H3135">
        <v>45098</v>
      </c>
      <c r="I3135" t="s">
        <v>253</v>
      </c>
      <c r="K3135" t="s">
        <v>1430</v>
      </c>
      <c r="L3135" t="s">
        <v>1409</v>
      </c>
      <c r="N3135" t="s">
        <v>1441</v>
      </c>
      <c r="O3135" t="s">
        <v>1411</v>
      </c>
      <c r="P3135" t="s">
        <v>254</v>
      </c>
      <c r="Q3135" t="s">
        <v>1412</v>
      </c>
      <c r="R3135" t="s">
        <v>1412</v>
      </c>
      <c r="S3135" t="s">
        <v>1415</v>
      </c>
      <c r="T3135">
        <v>10000</v>
      </c>
      <c r="V3135">
        <v>2450.2800000000002</v>
      </c>
      <c r="W3135">
        <v>6050.35</v>
      </c>
    </row>
    <row r="3136" spans="1:23">
      <c r="A3136" t="s">
        <v>246</v>
      </c>
      <c r="B3136" t="s">
        <v>2275</v>
      </c>
      <c r="C3136" t="s">
        <v>57</v>
      </c>
      <c r="D3136" t="s">
        <v>58</v>
      </c>
      <c r="E3136">
        <v>12611065</v>
      </c>
      <c r="F3136">
        <v>45091</v>
      </c>
      <c r="G3136" t="s">
        <v>5615</v>
      </c>
      <c r="H3136">
        <v>45100</v>
      </c>
      <c r="I3136" t="s">
        <v>253</v>
      </c>
      <c r="K3136" t="s">
        <v>1430</v>
      </c>
      <c r="L3136" t="s">
        <v>1409</v>
      </c>
      <c r="N3136" t="s">
        <v>1420</v>
      </c>
      <c r="O3136" t="s">
        <v>1411</v>
      </c>
      <c r="P3136" t="s">
        <v>254</v>
      </c>
      <c r="Q3136" t="s">
        <v>1412</v>
      </c>
      <c r="R3136" t="s">
        <v>1412</v>
      </c>
      <c r="S3136" t="s">
        <v>1415</v>
      </c>
      <c r="T3136">
        <v>10000</v>
      </c>
      <c r="V3136">
        <v>0</v>
      </c>
      <c r="W3136">
        <v>88</v>
      </c>
    </row>
    <row r="3137" spans="1:23">
      <c r="A3137" t="s">
        <v>246</v>
      </c>
      <c r="B3137" t="s">
        <v>2343</v>
      </c>
      <c r="C3137" t="s">
        <v>57</v>
      </c>
      <c r="D3137" t="s">
        <v>58</v>
      </c>
      <c r="E3137">
        <v>12611643</v>
      </c>
      <c r="F3137">
        <v>45091</v>
      </c>
      <c r="G3137" t="s">
        <v>5421</v>
      </c>
      <c r="H3137">
        <v>45091</v>
      </c>
      <c r="I3137" t="s">
        <v>282</v>
      </c>
      <c r="K3137" t="s">
        <v>1408</v>
      </c>
      <c r="L3137" t="s">
        <v>1409</v>
      </c>
      <c r="N3137" t="s">
        <v>1431</v>
      </c>
      <c r="O3137" t="s">
        <v>1411</v>
      </c>
      <c r="P3137" t="s">
        <v>254</v>
      </c>
      <c r="R3137" t="s">
        <v>1414</v>
      </c>
      <c r="S3137" t="s">
        <v>1415</v>
      </c>
      <c r="T3137">
        <v>10000</v>
      </c>
    </row>
    <row r="3138" spans="1:23">
      <c r="A3138" t="s">
        <v>246</v>
      </c>
      <c r="B3138" t="s">
        <v>2337</v>
      </c>
      <c r="C3138" t="s">
        <v>57</v>
      </c>
      <c r="D3138" t="s">
        <v>58</v>
      </c>
      <c r="E3138">
        <v>12612170</v>
      </c>
      <c r="F3138">
        <v>45091</v>
      </c>
      <c r="G3138" t="s">
        <v>5422</v>
      </c>
      <c r="H3138">
        <v>45091</v>
      </c>
      <c r="I3138" t="s">
        <v>253</v>
      </c>
      <c r="K3138" t="s">
        <v>1408</v>
      </c>
      <c r="L3138" t="s">
        <v>1409</v>
      </c>
      <c r="N3138" t="s">
        <v>1494</v>
      </c>
      <c r="O3138" t="s">
        <v>1411</v>
      </c>
      <c r="P3138" t="s">
        <v>254</v>
      </c>
      <c r="Q3138" t="s">
        <v>1412</v>
      </c>
      <c r="R3138" t="s">
        <v>1412</v>
      </c>
      <c r="S3138" t="s">
        <v>1415</v>
      </c>
      <c r="T3138">
        <v>10000</v>
      </c>
      <c r="V3138">
        <v>244.06</v>
      </c>
      <c r="W3138">
        <v>582.89</v>
      </c>
    </row>
    <row r="3139" spans="1:23">
      <c r="A3139" t="s">
        <v>246</v>
      </c>
      <c r="B3139" t="s">
        <v>5011</v>
      </c>
      <c r="C3139" t="s">
        <v>57</v>
      </c>
      <c r="D3139" t="s">
        <v>58</v>
      </c>
      <c r="E3139">
        <v>12615464</v>
      </c>
      <c r="F3139">
        <v>45097</v>
      </c>
      <c r="G3139" t="s">
        <v>5430</v>
      </c>
      <c r="H3139">
        <v>45097</v>
      </c>
      <c r="I3139" t="s">
        <v>263</v>
      </c>
      <c r="K3139" t="s">
        <v>1408</v>
      </c>
      <c r="L3139" t="s">
        <v>1409</v>
      </c>
      <c r="N3139" t="s">
        <v>1485</v>
      </c>
      <c r="O3139" t="s">
        <v>1411</v>
      </c>
      <c r="P3139" t="s">
        <v>252</v>
      </c>
      <c r="R3139" t="s">
        <v>1414</v>
      </c>
      <c r="S3139" t="s">
        <v>1415</v>
      </c>
      <c r="T3139">
        <v>10000</v>
      </c>
    </row>
    <row r="3140" spans="1:23">
      <c r="A3140" t="s">
        <v>246</v>
      </c>
      <c r="B3140" t="s">
        <v>5005</v>
      </c>
      <c r="C3140" t="s">
        <v>57</v>
      </c>
      <c r="D3140" t="s">
        <v>58</v>
      </c>
      <c r="E3140">
        <v>12615758</v>
      </c>
      <c r="F3140">
        <v>45092</v>
      </c>
      <c r="G3140" t="s">
        <v>5424</v>
      </c>
      <c r="H3140">
        <v>45092</v>
      </c>
      <c r="I3140" t="s">
        <v>282</v>
      </c>
      <c r="K3140" t="s">
        <v>1408</v>
      </c>
      <c r="L3140" t="s">
        <v>1409</v>
      </c>
      <c r="N3140" t="s">
        <v>1431</v>
      </c>
      <c r="O3140" t="s">
        <v>1411</v>
      </c>
      <c r="P3140" t="s">
        <v>252</v>
      </c>
      <c r="R3140" t="s">
        <v>1414</v>
      </c>
      <c r="S3140" t="s">
        <v>1415</v>
      </c>
      <c r="T3140">
        <v>10000</v>
      </c>
    </row>
    <row r="3141" spans="1:23">
      <c r="A3141" t="s">
        <v>246</v>
      </c>
      <c r="B3141" t="s">
        <v>2343</v>
      </c>
      <c r="C3141" t="s">
        <v>57</v>
      </c>
      <c r="D3141" t="s">
        <v>58</v>
      </c>
      <c r="E3141">
        <v>12616319</v>
      </c>
      <c r="F3141">
        <v>45092</v>
      </c>
      <c r="G3141" t="s">
        <v>5425</v>
      </c>
      <c r="H3141">
        <v>45092</v>
      </c>
      <c r="I3141" t="s">
        <v>282</v>
      </c>
      <c r="K3141" t="s">
        <v>1408</v>
      </c>
      <c r="L3141" t="s">
        <v>1409</v>
      </c>
      <c r="N3141" t="s">
        <v>1432</v>
      </c>
      <c r="O3141" t="s">
        <v>1411</v>
      </c>
      <c r="P3141" t="s">
        <v>252</v>
      </c>
      <c r="R3141" t="s">
        <v>1414</v>
      </c>
      <c r="S3141" t="s">
        <v>1415</v>
      </c>
      <c r="T3141">
        <v>10000</v>
      </c>
    </row>
    <row r="3142" spans="1:23">
      <c r="A3142" t="s">
        <v>246</v>
      </c>
      <c r="B3142" t="s">
        <v>5011</v>
      </c>
      <c r="C3142" t="s">
        <v>57</v>
      </c>
      <c r="D3142" t="s">
        <v>58</v>
      </c>
      <c r="E3142">
        <v>12616645</v>
      </c>
      <c r="F3142">
        <v>45092</v>
      </c>
      <c r="G3142" t="s">
        <v>5426</v>
      </c>
      <c r="H3142">
        <v>45092</v>
      </c>
      <c r="I3142" t="s">
        <v>282</v>
      </c>
      <c r="K3142" t="s">
        <v>1408</v>
      </c>
      <c r="L3142" t="s">
        <v>1409</v>
      </c>
      <c r="N3142" t="s">
        <v>1439</v>
      </c>
      <c r="O3142" t="s">
        <v>1411</v>
      </c>
      <c r="P3142" t="s">
        <v>252</v>
      </c>
      <c r="Q3142" t="s">
        <v>1414</v>
      </c>
      <c r="R3142" t="s">
        <v>1414</v>
      </c>
      <c r="S3142" t="s">
        <v>1415</v>
      </c>
      <c r="T3142">
        <v>10000</v>
      </c>
    </row>
    <row r="3143" spans="1:23">
      <c r="A3143" t="s">
        <v>246</v>
      </c>
      <c r="B3143" t="s">
        <v>2343</v>
      </c>
      <c r="C3143" t="s">
        <v>57</v>
      </c>
      <c r="D3143" t="s">
        <v>58</v>
      </c>
      <c r="E3143">
        <v>12617470</v>
      </c>
      <c r="F3143">
        <v>45092</v>
      </c>
      <c r="G3143" t="s">
        <v>5427</v>
      </c>
      <c r="H3143">
        <v>45092</v>
      </c>
      <c r="I3143" t="s">
        <v>253</v>
      </c>
      <c r="K3143" t="s">
        <v>1408</v>
      </c>
      <c r="L3143" t="s">
        <v>1409</v>
      </c>
      <c r="N3143" t="s">
        <v>1431</v>
      </c>
      <c r="O3143" t="s">
        <v>1411</v>
      </c>
      <c r="P3143" t="s">
        <v>252</v>
      </c>
      <c r="Q3143" t="s">
        <v>1412</v>
      </c>
      <c r="R3143" t="s">
        <v>1412</v>
      </c>
      <c r="S3143" t="s">
        <v>1415</v>
      </c>
      <c r="T3143">
        <v>10000</v>
      </c>
      <c r="V3143">
        <v>169.34</v>
      </c>
      <c r="W3143">
        <v>345</v>
      </c>
    </row>
    <row r="3144" spans="1:23">
      <c r="A3144" t="s">
        <v>246</v>
      </c>
      <c r="B3144" t="s">
        <v>2299</v>
      </c>
      <c r="C3144" t="s">
        <v>57</v>
      </c>
      <c r="D3144" t="s">
        <v>58</v>
      </c>
      <c r="E3144">
        <v>12620792</v>
      </c>
      <c r="F3144">
        <v>45093</v>
      </c>
      <c r="G3144" t="s">
        <v>5636</v>
      </c>
      <c r="H3144">
        <v>45093</v>
      </c>
      <c r="I3144" t="s">
        <v>263</v>
      </c>
      <c r="K3144" t="s">
        <v>1408</v>
      </c>
      <c r="L3144" t="s">
        <v>1409</v>
      </c>
      <c r="N3144" t="s">
        <v>1454</v>
      </c>
      <c r="O3144" t="s">
        <v>1411</v>
      </c>
      <c r="P3144" t="s">
        <v>254</v>
      </c>
      <c r="Q3144" t="s">
        <v>1414</v>
      </c>
      <c r="R3144" t="s">
        <v>1414</v>
      </c>
      <c r="S3144" t="s">
        <v>1415</v>
      </c>
      <c r="T3144">
        <v>10000</v>
      </c>
    </row>
    <row r="3145" spans="1:23">
      <c r="A3145" t="s">
        <v>246</v>
      </c>
      <c r="B3145" t="s">
        <v>5011</v>
      </c>
      <c r="C3145" t="s">
        <v>57</v>
      </c>
      <c r="D3145" t="s">
        <v>58</v>
      </c>
      <c r="E3145">
        <v>12626002</v>
      </c>
      <c r="F3145">
        <v>45096</v>
      </c>
      <c r="G3145" t="s">
        <v>5428</v>
      </c>
      <c r="H3145">
        <v>45096</v>
      </c>
      <c r="I3145" t="s">
        <v>263</v>
      </c>
      <c r="K3145" t="s">
        <v>1408</v>
      </c>
      <c r="L3145" t="s">
        <v>1409</v>
      </c>
      <c r="N3145" t="s">
        <v>1432</v>
      </c>
      <c r="O3145" t="s">
        <v>1411</v>
      </c>
      <c r="P3145" t="s">
        <v>252</v>
      </c>
      <c r="Q3145" t="s">
        <v>1414</v>
      </c>
      <c r="R3145" t="s">
        <v>1414</v>
      </c>
      <c r="S3145" t="s">
        <v>1415</v>
      </c>
      <c r="T3145">
        <v>10000</v>
      </c>
    </row>
    <row r="3146" spans="1:23">
      <c r="A3146" t="s">
        <v>246</v>
      </c>
      <c r="B3146" t="s">
        <v>2337</v>
      </c>
      <c r="C3146" t="s">
        <v>57</v>
      </c>
      <c r="D3146" t="s">
        <v>58</v>
      </c>
      <c r="E3146">
        <v>12626495</v>
      </c>
      <c r="F3146">
        <v>45097</v>
      </c>
      <c r="G3146" t="s">
        <v>5431</v>
      </c>
      <c r="H3146">
        <v>45097</v>
      </c>
      <c r="I3146" t="s">
        <v>253</v>
      </c>
      <c r="K3146" t="s">
        <v>1408</v>
      </c>
      <c r="L3146" t="s">
        <v>1409</v>
      </c>
      <c r="N3146" t="s">
        <v>1413</v>
      </c>
      <c r="O3146" t="s">
        <v>1411</v>
      </c>
      <c r="P3146" t="s">
        <v>254</v>
      </c>
      <c r="Q3146" t="s">
        <v>1412</v>
      </c>
      <c r="R3146" t="s">
        <v>1412</v>
      </c>
      <c r="S3146" t="s">
        <v>1415</v>
      </c>
      <c r="T3146">
        <v>10000</v>
      </c>
      <c r="V3146">
        <v>3903.3</v>
      </c>
      <c r="W3146">
        <v>6176.35</v>
      </c>
    </row>
    <row r="3147" spans="1:23">
      <c r="A3147" t="s">
        <v>246</v>
      </c>
      <c r="B3147" t="s">
        <v>2343</v>
      </c>
      <c r="C3147" t="s">
        <v>57</v>
      </c>
      <c r="D3147" t="s">
        <v>58</v>
      </c>
      <c r="E3147">
        <v>12626735</v>
      </c>
      <c r="F3147">
        <v>45096</v>
      </c>
      <c r="G3147" t="s">
        <v>5429</v>
      </c>
      <c r="H3147">
        <v>45096</v>
      </c>
      <c r="I3147" t="s">
        <v>253</v>
      </c>
      <c r="K3147" t="s">
        <v>1408</v>
      </c>
      <c r="L3147" t="s">
        <v>1409</v>
      </c>
      <c r="N3147" t="s">
        <v>1483</v>
      </c>
      <c r="O3147" t="s">
        <v>1411</v>
      </c>
      <c r="P3147" t="s">
        <v>252</v>
      </c>
      <c r="Q3147" t="s">
        <v>1412</v>
      </c>
      <c r="R3147" t="s">
        <v>1412</v>
      </c>
      <c r="S3147" t="s">
        <v>1415</v>
      </c>
      <c r="T3147">
        <v>10000</v>
      </c>
      <c r="V3147">
        <v>43.15</v>
      </c>
      <c r="W3147">
        <v>496</v>
      </c>
    </row>
    <row r="3148" spans="1:23">
      <c r="A3148" t="s">
        <v>246</v>
      </c>
      <c r="B3148" t="s">
        <v>2275</v>
      </c>
      <c r="C3148" t="s">
        <v>57</v>
      </c>
      <c r="D3148" t="s">
        <v>58</v>
      </c>
      <c r="E3148">
        <v>12631905</v>
      </c>
      <c r="F3148">
        <v>45097</v>
      </c>
      <c r="G3148" t="s">
        <v>5437</v>
      </c>
      <c r="H3148">
        <v>45097</v>
      </c>
      <c r="I3148" t="s">
        <v>253</v>
      </c>
      <c r="K3148" t="s">
        <v>1430</v>
      </c>
      <c r="L3148" t="s">
        <v>1409</v>
      </c>
      <c r="N3148" t="s">
        <v>1421</v>
      </c>
      <c r="O3148" t="s">
        <v>1411</v>
      </c>
      <c r="P3148" t="s">
        <v>254</v>
      </c>
      <c r="Q3148" t="s">
        <v>1415</v>
      </c>
      <c r="R3148" t="s">
        <v>1415</v>
      </c>
      <c r="S3148" t="s">
        <v>1415</v>
      </c>
      <c r="T3148">
        <v>10000</v>
      </c>
      <c r="V3148">
        <v>0</v>
      </c>
      <c r="W3148">
        <v>1</v>
      </c>
    </row>
    <row r="3149" spans="1:23">
      <c r="A3149" t="s">
        <v>246</v>
      </c>
      <c r="B3149" t="s">
        <v>2343</v>
      </c>
      <c r="C3149" t="s">
        <v>57</v>
      </c>
      <c r="D3149" t="s">
        <v>58</v>
      </c>
      <c r="E3149">
        <v>12632988</v>
      </c>
      <c r="F3149">
        <v>45097</v>
      </c>
      <c r="G3149" t="s">
        <v>5627</v>
      </c>
      <c r="H3149">
        <v>45099</v>
      </c>
      <c r="I3149" t="s">
        <v>263</v>
      </c>
      <c r="K3149" t="s">
        <v>1408</v>
      </c>
      <c r="L3149" t="s">
        <v>1409</v>
      </c>
      <c r="N3149" t="s">
        <v>1431</v>
      </c>
      <c r="O3149" t="s">
        <v>1411</v>
      </c>
      <c r="P3149" t="s">
        <v>254</v>
      </c>
      <c r="Q3149" t="s">
        <v>1414</v>
      </c>
      <c r="R3149" t="s">
        <v>1414</v>
      </c>
      <c r="S3149" t="s">
        <v>1415</v>
      </c>
      <c r="T3149">
        <v>10000</v>
      </c>
    </row>
    <row r="3150" spans="1:23">
      <c r="A3150" t="s">
        <v>246</v>
      </c>
      <c r="B3150" t="s">
        <v>2299</v>
      </c>
      <c r="C3150" t="s">
        <v>57</v>
      </c>
      <c r="D3150" t="s">
        <v>58</v>
      </c>
      <c r="E3150">
        <v>12637908</v>
      </c>
      <c r="F3150">
        <v>45098</v>
      </c>
      <c r="G3150" t="s">
        <v>5575</v>
      </c>
      <c r="H3150">
        <v>45098</v>
      </c>
      <c r="I3150" t="s">
        <v>253</v>
      </c>
      <c r="K3150" t="s">
        <v>1430</v>
      </c>
      <c r="L3150" t="s">
        <v>1409</v>
      </c>
      <c r="N3150" t="s">
        <v>1484</v>
      </c>
      <c r="O3150" t="s">
        <v>1411</v>
      </c>
      <c r="P3150" t="s">
        <v>254</v>
      </c>
      <c r="Q3150" t="s">
        <v>1412</v>
      </c>
      <c r="R3150" t="s">
        <v>1412</v>
      </c>
      <c r="S3150" t="s">
        <v>1415</v>
      </c>
      <c r="T3150">
        <v>10000</v>
      </c>
      <c r="V3150">
        <v>4620.17</v>
      </c>
      <c r="W3150">
        <v>4276</v>
      </c>
    </row>
    <row r="3151" spans="1:23">
      <c r="A3151" t="s">
        <v>246</v>
      </c>
      <c r="B3151" t="s">
        <v>2359</v>
      </c>
      <c r="C3151" t="s">
        <v>57</v>
      </c>
      <c r="D3151" t="s">
        <v>58</v>
      </c>
      <c r="E3151">
        <v>12638650</v>
      </c>
      <c r="F3151">
        <v>45098</v>
      </c>
      <c r="G3151" t="s">
        <v>5432</v>
      </c>
      <c r="H3151">
        <v>45098</v>
      </c>
      <c r="I3151" t="s">
        <v>253</v>
      </c>
      <c r="K3151" t="s">
        <v>1408</v>
      </c>
      <c r="L3151" t="s">
        <v>1409</v>
      </c>
      <c r="N3151" t="s">
        <v>1420</v>
      </c>
      <c r="O3151" t="s">
        <v>1411</v>
      </c>
      <c r="P3151" t="s">
        <v>254</v>
      </c>
      <c r="Q3151" t="s">
        <v>1412</v>
      </c>
      <c r="R3151" t="s">
        <v>1412</v>
      </c>
      <c r="S3151" t="s">
        <v>1415</v>
      </c>
      <c r="T3151">
        <v>10000</v>
      </c>
      <c r="V3151">
        <v>2207.21</v>
      </c>
      <c r="W3151">
        <v>6972.94</v>
      </c>
    </row>
    <row r="3152" spans="1:23">
      <c r="A3152" t="s">
        <v>246</v>
      </c>
      <c r="B3152" t="s">
        <v>3617</v>
      </c>
      <c r="C3152" t="s">
        <v>57</v>
      </c>
      <c r="D3152" t="s">
        <v>58</v>
      </c>
      <c r="E3152">
        <v>12638750</v>
      </c>
      <c r="F3152">
        <v>45098</v>
      </c>
      <c r="G3152" t="s">
        <v>5433</v>
      </c>
      <c r="H3152">
        <v>45098</v>
      </c>
      <c r="I3152" t="s">
        <v>253</v>
      </c>
      <c r="K3152" t="s">
        <v>1430</v>
      </c>
      <c r="L3152" t="s">
        <v>1409</v>
      </c>
      <c r="N3152" t="s">
        <v>1425</v>
      </c>
      <c r="O3152" t="s">
        <v>1411</v>
      </c>
      <c r="P3152" t="s">
        <v>254</v>
      </c>
      <c r="Q3152" t="s">
        <v>1412</v>
      </c>
      <c r="R3152" t="s">
        <v>1412</v>
      </c>
      <c r="S3152" t="s">
        <v>1415</v>
      </c>
      <c r="T3152">
        <v>10000</v>
      </c>
      <c r="V3152">
        <v>2070.62</v>
      </c>
      <c r="W3152">
        <v>4486.8</v>
      </c>
    </row>
    <row r="3153" spans="1:23">
      <c r="A3153" t="s">
        <v>246</v>
      </c>
      <c r="B3153" t="s">
        <v>5008</v>
      </c>
      <c r="C3153" t="s">
        <v>57</v>
      </c>
      <c r="D3153" t="s">
        <v>58</v>
      </c>
      <c r="E3153">
        <v>12638850</v>
      </c>
      <c r="F3153">
        <v>45098</v>
      </c>
      <c r="G3153" t="s">
        <v>5463</v>
      </c>
      <c r="H3153">
        <v>45098</v>
      </c>
      <c r="I3153" t="s">
        <v>253</v>
      </c>
      <c r="K3153" t="s">
        <v>1408</v>
      </c>
      <c r="L3153" t="s">
        <v>1409</v>
      </c>
      <c r="N3153" t="s">
        <v>1446</v>
      </c>
      <c r="O3153" t="s">
        <v>1411</v>
      </c>
      <c r="P3153" t="s">
        <v>252</v>
      </c>
      <c r="Q3153" t="s">
        <v>1412</v>
      </c>
      <c r="R3153" t="s">
        <v>1412</v>
      </c>
      <c r="S3153" t="s">
        <v>1415</v>
      </c>
      <c r="T3153">
        <v>10000</v>
      </c>
      <c r="V3153">
        <v>3.43</v>
      </c>
      <c r="W3153">
        <v>7170.67</v>
      </c>
    </row>
    <row r="3154" spans="1:23">
      <c r="A3154" t="s">
        <v>246</v>
      </c>
      <c r="B3154" t="s">
        <v>3617</v>
      </c>
      <c r="C3154" t="s">
        <v>57</v>
      </c>
      <c r="D3154" t="s">
        <v>58</v>
      </c>
      <c r="E3154">
        <v>12639045</v>
      </c>
      <c r="F3154">
        <v>45099</v>
      </c>
      <c r="G3154" t="s">
        <v>5449</v>
      </c>
      <c r="H3154">
        <v>45099</v>
      </c>
      <c r="I3154" t="s">
        <v>282</v>
      </c>
      <c r="K3154" t="s">
        <v>1408</v>
      </c>
      <c r="L3154" t="s">
        <v>1409</v>
      </c>
      <c r="N3154" t="s">
        <v>1425</v>
      </c>
      <c r="O3154" t="s">
        <v>1411</v>
      </c>
      <c r="P3154" t="s">
        <v>252</v>
      </c>
      <c r="Q3154" t="s">
        <v>1414</v>
      </c>
      <c r="R3154" t="s">
        <v>1414</v>
      </c>
      <c r="S3154" t="s">
        <v>1415</v>
      </c>
      <c r="T3154">
        <v>10000</v>
      </c>
    </row>
    <row r="3155" spans="1:23">
      <c r="A3155" t="s">
        <v>246</v>
      </c>
      <c r="B3155" t="s">
        <v>5380</v>
      </c>
      <c r="C3155" t="s">
        <v>57</v>
      </c>
      <c r="D3155" t="s">
        <v>58</v>
      </c>
      <c r="E3155">
        <v>12643913</v>
      </c>
      <c r="F3155">
        <v>45099</v>
      </c>
      <c r="G3155" t="s">
        <v>5465</v>
      </c>
      <c r="H3155">
        <v>45099</v>
      </c>
      <c r="I3155" t="s">
        <v>263</v>
      </c>
      <c r="K3155" t="s">
        <v>1408</v>
      </c>
      <c r="L3155" t="s">
        <v>1409</v>
      </c>
      <c r="N3155" t="s">
        <v>1428</v>
      </c>
      <c r="O3155" t="s">
        <v>1411</v>
      </c>
      <c r="P3155" t="s">
        <v>254</v>
      </c>
      <c r="Q3155" t="s">
        <v>1414</v>
      </c>
      <c r="R3155" t="s">
        <v>1414</v>
      </c>
      <c r="S3155" t="s">
        <v>1415</v>
      </c>
      <c r="T3155">
        <v>10000</v>
      </c>
    </row>
    <row r="3156" spans="1:23">
      <c r="A3156" t="s">
        <v>246</v>
      </c>
      <c r="B3156" t="s">
        <v>2343</v>
      </c>
      <c r="C3156" t="s">
        <v>57</v>
      </c>
      <c r="D3156" t="s">
        <v>58</v>
      </c>
      <c r="E3156">
        <v>12644349</v>
      </c>
      <c r="F3156">
        <v>45099</v>
      </c>
      <c r="G3156" t="s">
        <v>5466</v>
      </c>
      <c r="H3156">
        <v>45099</v>
      </c>
      <c r="I3156" t="s">
        <v>282</v>
      </c>
      <c r="K3156" t="s">
        <v>1408</v>
      </c>
      <c r="L3156" t="s">
        <v>1409</v>
      </c>
      <c r="N3156" t="s">
        <v>1434</v>
      </c>
      <c r="O3156" t="s">
        <v>1411</v>
      </c>
      <c r="P3156" t="s">
        <v>254</v>
      </c>
      <c r="Q3156" t="s">
        <v>1414</v>
      </c>
      <c r="R3156" t="s">
        <v>1414</v>
      </c>
      <c r="S3156" t="s">
        <v>1415</v>
      </c>
      <c r="T3156">
        <v>10000</v>
      </c>
    </row>
    <row r="3157" spans="1:23">
      <c r="A3157" t="s">
        <v>246</v>
      </c>
      <c r="B3157" t="s">
        <v>2275</v>
      </c>
      <c r="C3157" t="s">
        <v>57</v>
      </c>
      <c r="D3157" t="s">
        <v>58</v>
      </c>
      <c r="E3157">
        <v>12644695</v>
      </c>
      <c r="F3157">
        <v>45099</v>
      </c>
      <c r="G3157" t="s">
        <v>5450</v>
      </c>
      <c r="H3157">
        <v>45099</v>
      </c>
      <c r="I3157" t="s">
        <v>253</v>
      </c>
      <c r="K3157" t="s">
        <v>1430</v>
      </c>
      <c r="L3157" t="s">
        <v>1409</v>
      </c>
      <c r="N3157" t="s">
        <v>1420</v>
      </c>
      <c r="O3157" t="s">
        <v>1411</v>
      </c>
      <c r="P3157" t="s">
        <v>254</v>
      </c>
      <c r="Q3157" t="s">
        <v>1412</v>
      </c>
      <c r="R3157" t="s">
        <v>1412</v>
      </c>
      <c r="S3157" t="s">
        <v>1415</v>
      </c>
      <c r="T3157">
        <v>10000</v>
      </c>
      <c r="V3157">
        <v>0</v>
      </c>
      <c r="W3157">
        <v>2</v>
      </c>
    </row>
    <row r="3158" spans="1:23">
      <c r="A3158" t="s">
        <v>246</v>
      </c>
      <c r="B3158" t="s">
        <v>5005</v>
      </c>
      <c r="C3158" t="s">
        <v>57</v>
      </c>
      <c r="D3158" t="s">
        <v>58</v>
      </c>
      <c r="E3158">
        <v>12650251</v>
      </c>
      <c r="F3158">
        <v>45100</v>
      </c>
      <c r="G3158" t="s">
        <v>5468</v>
      </c>
      <c r="H3158">
        <v>45100</v>
      </c>
      <c r="I3158" t="s">
        <v>282</v>
      </c>
      <c r="K3158" t="s">
        <v>1408</v>
      </c>
      <c r="L3158" t="s">
        <v>1409</v>
      </c>
      <c r="N3158" t="s">
        <v>1431</v>
      </c>
      <c r="O3158" t="s">
        <v>1411</v>
      </c>
      <c r="P3158" t="s">
        <v>252</v>
      </c>
      <c r="Q3158" t="s">
        <v>1414</v>
      </c>
      <c r="R3158" t="s">
        <v>1414</v>
      </c>
      <c r="S3158" t="s">
        <v>1415</v>
      </c>
      <c r="T3158">
        <v>10000</v>
      </c>
    </row>
    <row r="3159" spans="1:23">
      <c r="A3159" t="s">
        <v>246</v>
      </c>
      <c r="B3159" t="s">
        <v>5008</v>
      </c>
      <c r="C3159" t="s">
        <v>57</v>
      </c>
      <c r="D3159" t="s">
        <v>58</v>
      </c>
      <c r="E3159">
        <v>12650325</v>
      </c>
      <c r="F3159">
        <v>45100</v>
      </c>
      <c r="G3159" t="s">
        <v>5455</v>
      </c>
      <c r="H3159">
        <v>45104</v>
      </c>
      <c r="I3159" t="s">
        <v>282</v>
      </c>
      <c r="K3159" t="s">
        <v>1408</v>
      </c>
      <c r="L3159" t="s">
        <v>1409</v>
      </c>
      <c r="N3159" t="s">
        <v>1431</v>
      </c>
      <c r="O3159" t="s">
        <v>1411</v>
      </c>
      <c r="P3159" t="s">
        <v>252</v>
      </c>
      <c r="Q3159" t="s">
        <v>1414</v>
      </c>
      <c r="R3159" t="s">
        <v>1414</v>
      </c>
      <c r="S3159" t="s">
        <v>1415</v>
      </c>
      <c r="T3159">
        <v>10000</v>
      </c>
    </row>
    <row r="3160" spans="1:23">
      <c r="A3160" t="s">
        <v>246</v>
      </c>
      <c r="B3160" t="s">
        <v>5008</v>
      </c>
      <c r="C3160" t="s">
        <v>57</v>
      </c>
      <c r="D3160" t="s">
        <v>58</v>
      </c>
      <c r="E3160">
        <v>12656031</v>
      </c>
      <c r="F3160">
        <v>45103</v>
      </c>
      <c r="G3160" t="s">
        <v>5471</v>
      </c>
      <c r="H3160">
        <v>45103</v>
      </c>
      <c r="I3160" t="s">
        <v>253</v>
      </c>
      <c r="K3160" t="s">
        <v>1408</v>
      </c>
      <c r="L3160" t="s">
        <v>1409</v>
      </c>
      <c r="N3160" t="s">
        <v>1431</v>
      </c>
      <c r="O3160" t="s">
        <v>1411</v>
      </c>
      <c r="P3160" t="s">
        <v>252</v>
      </c>
      <c r="Q3160" t="s">
        <v>1412</v>
      </c>
      <c r="R3160" t="s">
        <v>1412</v>
      </c>
      <c r="S3160" t="s">
        <v>1415</v>
      </c>
      <c r="T3160">
        <v>10000</v>
      </c>
      <c r="V3160">
        <v>1172.04</v>
      </c>
      <c r="W3160">
        <v>1</v>
      </c>
    </row>
    <row r="3161" spans="1:23">
      <c r="A3161" t="s">
        <v>246</v>
      </c>
      <c r="B3161" t="s">
        <v>5380</v>
      </c>
      <c r="C3161" t="s">
        <v>57</v>
      </c>
      <c r="D3161" t="s">
        <v>58</v>
      </c>
      <c r="E3161">
        <v>12656433</v>
      </c>
      <c r="F3161">
        <v>45103</v>
      </c>
      <c r="G3161" t="s">
        <v>5453</v>
      </c>
      <c r="H3161">
        <v>45103</v>
      </c>
      <c r="I3161" t="s">
        <v>282</v>
      </c>
      <c r="K3161" t="s">
        <v>1408</v>
      </c>
      <c r="L3161" t="s">
        <v>1409</v>
      </c>
      <c r="N3161" t="s">
        <v>1433</v>
      </c>
      <c r="O3161" t="s">
        <v>1411</v>
      </c>
      <c r="P3161" t="s">
        <v>254</v>
      </c>
      <c r="Q3161" t="s">
        <v>1414</v>
      </c>
      <c r="R3161" t="s">
        <v>1414</v>
      </c>
      <c r="S3161" t="s">
        <v>1415</v>
      </c>
      <c r="T3161">
        <v>10000</v>
      </c>
    </row>
    <row r="3162" spans="1:23">
      <c r="A3162" t="s">
        <v>246</v>
      </c>
      <c r="B3162" t="s">
        <v>5005</v>
      </c>
      <c r="C3162" t="s">
        <v>57</v>
      </c>
      <c r="D3162" t="s">
        <v>58</v>
      </c>
      <c r="E3162">
        <v>12656904</v>
      </c>
      <c r="F3162">
        <v>45103</v>
      </c>
      <c r="G3162" t="s">
        <v>5472</v>
      </c>
      <c r="H3162">
        <v>45103</v>
      </c>
      <c r="I3162" t="s">
        <v>253</v>
      </c>
      <c r="K3162" t="s">
        <v>1408</v>
      </c>
      <c r="L3162" t="s">
        <v>1409</v>
      </c>
      <c r="N3162" t="s">
        <v>1420</v>
      </c>
      <c r="O3162" t="s">
        <v>1411</v>
      </c>
      <c r="P3162" t="s">
        <v>254</v>
      </c>
      <c r="Q3162" t="s">
        <v>1412</v>
      </c>
      <c r="R3162" t="s">
        <v>1412</v>
      </c>
      <c r="S3162" t="s">
        <v>1415</v>
      </c>
      <c r="T3162">
        <v>10000</v>
      </c>
      <c r="V3162">
        <v>0</v>
      </c>
      <c r="W3162">
        <v>10</v>
      </c>
    </row>
    <row r="3163" spans="1:23">
      <c r="A3163" t="s">
        <v>246</v>
      </c>
      <c r="B3163" t="s">
        <v>2343</v>
      </c>
      <c r="C3163" t="s">
        <v>57</v>
      </c>
      <c r="D3163" t="s">
        <v>58</v>
      </c>
      <c r="E3163">
        <v>12662397</v>
      </c>
      <c r="F3163">
        <v>45104</v>
      </c>
      <c r="G3163" t="s">
        <v>5475</v>
      </c>
      <c r="H3163">
        <v>45104</v>
      </c>
      <c r="I3163" t="s">
        <v>253</v>
      </c>
      <c r="K3163" t="s">
        <v>1408</v>
      </c>
      <c r="L3163" t="s">
        <v>1409</v>
      </c>
      <c r="N3163" t="s">
        <v>1420</v>
      </c>
      <c r="O3163" t="s">
        <v>1411</v>
      </c>
      <c r="P3163" t="s">
        <v>252</v>
      </c>
      <c r="Q3163" t="s">
        <v>1412</v>
      </c>
      <c r="R3163" t="s">
        <v>1412</v>
      </c>
      <c r="S3163" t="s">
        <v>1415</v>
      </c>
      <c r="T3163">
        <v>10000</v>
      </c>
      <c r="V3163">
        <v>2283.3000000000002</v>
      </c>
      <c r="W3163">
        <v>5761</v>
      </c>
    </row>
    <row r="3164" spans="1:23">
      <c r="A3164" t="s">
        <v>246</v>
      </c>
      <c r="B3164" t="s">
        <v>2299</v>
      </c>
      <c r="C3164" t="s">
        <v>57</v>
      </c>
      <c r="D3164" t="s">
        <v>58</v>
      </c>
      <c r="E3164">
        <v>12668897</v>
      </c>
      <c r="F3164">
        <v>45106</v>
      </c>
      <c r="G3164" t="s">
        <v>5624</v>
      </c>
      <c r="H3164">
        <v>45106</v>
      </c>
      <c r="I3164" t="s">
        <v>263</v>
      </c>
      <c r="K3164" t="s">
        <v>1408</v>
      </c>
      <c r="L3164" t="s">
        <v>1409</v>
      </c>
      <c r="N3164" t="s">
        <v>1437</v>
      </c>
      <c r="O3164" t="s">
        <v>1411</v>
      </c>
      <c r="P3164" t="s">
        <v>254</v>
      </c>
      <c r="Q3164" t="s">
        <v>1414</v>
      </c>
      <c r="R3164" t="s">
        <v>1414</v>
      </c>
      <c r="S3164" t="s">
        <v>1415</v>
      </c>
      <c r="T3164">
        <v>10000</v>
      </c>
    </row>
    <row r="3165" spans="1:23">
      <c r="A3165" t="s">
        <v>246</v>
      </c>
      <c r="B3165" t="s">
        <v>2275</v>
      </c>
      <c r="C3165" t="s">
        <v>57</v>
      </c>
      <c r="D3165" t="s">
        <v>58</v>
      </c>
      <c r="E3165">
        <v>12676393</v>
      </c>
      <c r="F3165">
        <v>45106</v>
      </c>
      <c r="G3165" t="s">
        <v>5584</v>
      </c>
      <c r="H3165">
        <v>45107</v>
      </c>
      <c r="I3165" t="s">
        <v>253</v>
      </c>
      <c r="K3165" t="s">
        <v>1430</v>
      </c>
      <c r="L3165" t="s">
        <v>1409</v>
      </c>
      <c r="N3165" t="s">
        <v>1477</v>
      </c>
      <c r="O3165" t="s">
        <v>1411</v>
      </c>
      <c r="P3165" t="s">
        <v>254</v>
      </c>
      <c r="Q3165" t="s">
        <v>1412</v>
      </c>
      <c r="R3165" t="s">
        <v>1412</v>
      </c>
      <c r="S3165" t="s">
        <v>1415</v>
      </c>
      <c r="T3165">
        <v>10000</v>
      </c>
      <c r="V3165">
        <v>0</v>
      </c>
      <c r="W3165">
        <v>20</v>
      </c>
    </row>
    <row r="3166" spans="1:23">
      <c r="A3166" t="s">
        <v>246</v>
      </c>
      <c r="B3166" t="s">
        <v>5380</v>
      </c>
      <c r="C3166" t="s">
        <v>57</v>
      </c>
      <c r="D3166" t="s">
        <v>58</v>
      </c>
      <c r="E3166">
        <v>12677149</v>
      </c>
      <c r="F3166">
        <v>45106</v>
      </c>
      <c r="G3166" t="s">
        <v>5578</v>
      </c>
      <c r="H3166">
        <v>45106</v>
      </c>
      <c r="I3166" t="s">
        <v>253</v>
      </c>
      <c r="K3166" t="s">
        <v>1408</v>
      </c>
      <c r="L3166" t="s">
        <v>1409</v>
      </c>
      <c r="N3166" t="s">
        <v>1420</v>
      </c>
      <c r="O3166" t="s">
        <v>1411</v>
      </c>
      <c r="P3166" t="s">
        <v>252</v>
      </c>
      <c r="Q3166" t="s">
        <v>1412</v>
      </c>
      <c r="R3166" t="s">
        <v>1412</v>
      </c>
      <c r="S3166" t="s">
        <v>1415</v>
      </c>
      <c r="T3166">
        <v>10000</v>
      </c>
      <c r="V3166">
        <v>100.03</v>
      </c>
      <c r="W3166">
        <v>525</v>
      </c>
    </row>
    <row r="3167" spans="1:23">
      <c r="A3167" t="s">
        <v>246</v>
      </c>
      <c r="B3167" t="s">
        <v>2299</v>
      </c>
      <c r="C3167" t="s">
        <v>57</v>
      </c>
      <c r="D3167" t="s">
        <v>58</v>
      </c>
      <c r="E3167">
        <v>12678979</v>
      </c>
      <c r="F3167">
        <v>45106</v>
      </c>
      <c r="G3167" t="s">
        <v>5579</v>
      </c>
      <c r="H3167">
        <v>45106</v>
      </c>
      <c r="I3167" t="s">
        <v>282</v>
      </c>
      <c r="K3167" t="s">
        <v>1408</v>
      </c>
      <c r="L3167" t="s">
        <v>1409</v>
      </c>
      <c r="N3167" t="s">
        <v>1416</v>
      </c>
      <c r="O3167" t="s">
        <v>1411</v>
      </c>
      <c r="P3167" t="s">
        <v>252</v>
      </c>
      <c r="Q3167" t="s">
        <v>1414</v>
      </c>
      <c r="R3167" t="s">
        <v>1414</v>
      </c>
      <c r="S3167" t="s">
        <v>1415</v>
      </c>
      <c r="T3167">
        <v>10000</v>
      </c>
    </row>
    <row r="3168" spans="1:23">
      <c r="A3168" t="s">
        <v>246</v>
      </c>
      <c r="B3168" t="s">
        <v>2359</v>
      </c>
      <c r="C3168" t="s">
        <v>57</v>
      </c>
      <c r="D3168" t="s">
        <v>58</v>
      </c>
      <c r="E3168">
        <v>12684972</v>
      </c>
      <c r="F3168">
        <v>45107</v>
      </c>
      <c r="G3168" t="s">
        <v>5585</v>
      </c>
      <c r="H3168">
        <v>45107</v>
      </c>
      <c r="I3168" t="s">
        <v>253</v>
      </c>
      <c r="K3168" t="s">
        <v>1408</v>
      </c>
      <c r="L3168" t="s">
        <v>1409</v>
      </c>
      <c r="N3168" t="s">
        <v>1463</v>
      </c>
      <c r="O3168" t="s">
        <v>1411</v>
      </c>
      <c r="P3168" t="s">
        <v>254</v>
      </c>
      <c r="Q3168" t="s">
        <v>1412</v>
      </c>
      <c r="R3168" t="s">
        <v>1412</v>
      </c>
      <c r="S3168" t="s">
        <v>1415</v>
      </c>
      <c r="T3168">
        <v>10000</v>
      </c>
      <c r="V3168">
        <v>0</v>
      </c>
      <c r="W3168">
        <v>56</v>
      </c>
    </row>
    <row r="3169" spans="1:23">
      <c r="A3169" t="s">
        <v>246</v>
      </c>
      <c r="B3169" t="s">
        <v>2337</v>
      </c>
      <c r="C3169" t="s">
        <v>57</v>
      </c>
      <c r="D3169" t="s">
        <v>58</v>
      </c>
      <c r="E3169">
        <v>12686141</v>
      </c>
      <c r="F3169">
        <v>45107</v>
      </c>
      <c r="G3169" t="s">
        <v>5942</v>
      </c>
      <c r="H3169">
        <v>45111</v>
      </c>
      <c r="I3169" t="s">
        <v>282</v>
      </c>
      <c r="K3169" t="s">
        <v>1408</v>
      </c>
      <c r="L3169" t="s">
        <v>1409</v>
      </c>
      <c r="N3169" t="s">
        <v>1485</v>
      </c>
      <c r="O3169" t="s">
        <v>1411</v>
      </c>
      <c r="P3169" t="s">
        <v>252</v>
      </c>
      <c r="Q3169" t="s">
        <v>1414</v>
      </c>
      <c r="R3169" t="s">
        <v>1414</v>
      </c>
      <c r="S3169" t="s">
        <v>1415</v>
      </c>
      <c r="T3169">
        <v>30000</v>
      </c>
    </row>
    <row r="3170" spans="1:23">
      <c r="A3170" t="s">
        <v>246</v>
      </c>
      <c r="B3170" t="s">
        <v>2275</v>
      </c>
      <c r="C3170" t="s">
        <v>57</v>
      </c>
      <c r="D3170" t="s">
        <v>58</v>
      </c>
      <c r="E3170">
        <v>12694701</v>
      </c>
      <c r="F3170">
        <v>45110</v>
      </c>
      <c r="G3170" t="s">
        <v>5943</v>
      </c>
      <c r="H3170">
        <v>45110</v>
      </c>
      <c r="I3170" t="s">
        <v>253</v>
      </c>
      <c r="K3170" t="s">
        <v>1418</v>
      </c>
      <c r="L3170" t="s">
        <v>1409</v>
      </c>
      <c r="N3170" t="s">
        <v>1431</v>
      </c>
      <c r="O3170" t="s">
        <v>1411</v>
      </c>
      <c r="P3170" t="s">
        <v>254</v>
      </c>
      <c r="Q3170" t="s">
        <v>1412</v>
      </c>
      <c r="R3170" t="s">
        <v>1412</v>
      </c>
      <c r="S3170" t="s">
        <v>1415</v>
      </c>
      <c r="T3170">
        <v>30000</v>
      </c>
      <c r="V3170">
        <v>867.72</v>
      </c>
      <c r="W3170">
        <v>2947.21</v>
      </c>
    </row>
    <row r="3171" spans="1:23">
      <c r="A3171" t="s">
        <v>246</v>
      </c>
      <c r="B3171" t="s">
        <v>2343</v>
      </c>
      <c r="C3171" t="s">
        <v>57</v>
      </c>
      <c r="D3171" t="s">
        <v>58</v>
      </c>
      <c r="E3171">
        <v>12695362</v>
      </c>
      <c r="F3171">
        <v>45110</v>
      </c>
      <c r="G3171" t="s">
        <v>5944</v>
      </c>
      <c r="H3171">
        <v>45110</v>
      </c>
      <c r="I3171" t="s">
        <v>253</v>
      </c>
      <c r="K3171" t="s">
        <v>1408</v>
      </c>
      <c r="L3171" t="s">
        <v>1409</v>
      </c>
      <c r="N3171" t="s">
        <v>1465</v>
      </c>
      <c r="O3171" t="s">
        <v>1411</v>
      </c>
      <c r="P3171" t="s">
        <v>254</v>
      </c>
      <c r="Q3171" t="s">
        <v>1412</v>
      </c>
      <c r="R3171" t="s">
        <v>1412</v>
      </c>
      <c r="S3171" t="s">
        <v>1415</v>
      </c>
      <c r="T3171">
        <v>10000</v>
      </c>
      <c r="V3171">
        <v>0</v>
      </c>
      <c r="W3171">
        <v>42</v>
      </c>
    </row>
    <row r="3172" spans="1:23">
      <c r="A3172" t="s">
        <v>246</v>
      </c>
      <c r="B3172" t="s">
        <v>5005</v>
      </c>
      <c r="C3172" t="s">
        <v>57</v>
      </c>
      <c r="D3172" t="s">
        <v>58</v>
      </c>
      <c r="E3172">
        <v>12701247</v>
      </c>
      <c r="F3172">
        <v>45111</v>
      </c>
      <c r="G3172" t="s">
        <v>5945</v>
      </c>
      <c r="H3172">
        <v>45111</v>
      </c>
      <c r="I3172" t="s">
        <v>282</v>
      </c>
      <c r="K3172" t="s">
        <v>1408</v>
      </c>
      <c r="L3172" t="s">
        <v>1409</v>
      </c>
      <c r="N3172" t="s">
        <v>1410</v>
      </c>
      <c r="O3172" t="s">
        <v>1411</v>
      </c>
      <c r="P3172" t="s">
        <v>254</v>
      </c>
      <c r="Q3172" t="s">
        <v>1414</v>
      </c>
      <c r="R3172" t="s">
        <v>1414</v>
      </c>
      <c r="S3172" t="s">
        <v>1415</v>
      </c>
      <c r="T3172">
        <v>40000</v>
      </c>
    </row>
    <row r="3173" spans="1:23">
      <c r="A3173" t="s">
        <v>246</v>
      </c>
      <c r="B3173" t="s">
        <v>5380</v>
      </c>
      <c r="C3173" t="s">
        <v>57</v>
      </c>
      <c r="D3173" t="s">
        <v>58</v>
      </c>
      <c r="E3173">
        <v>12701924</v>
      </c>
      <c r="F3173">
        <v>45112</v>
      </c>
      <c r="G3173" t="s">
        <v>5951</v>
      </c>
      <c r="H3173">
        <v>45112</v>
      </c>
      <c r="I3173" t="s">
        <v>253</v>
      </c>
      <c r="K3173" t="s">
        <v>1408</v>
      </c>
      <c r="L3173" t="s">
        <v>1409</v>
      </c>
      <c r="N3173" t="s">
        <v>1420</v>
      </c>
      <c r="O3173" t="s">
        <v>1411</v>
      </c>
      <c r="P3173" t="s">
        <v>252</v>
      </c>
      <c r="Q3173" t="s">
        <v>1412</v>
      </c>
      <c r="R3173" t="s">
        <v>1412</v>
      </c>
      <c r="S3173" t="s">
        <v>1415</v>
      </c>
      <c r="T3173">
        <v>10000</v>
      </c>
      <c r="V3173">
        <v>3171.17</v>
      </c>
      <c r="W3173">
        <v>16154.3</v>
      </c>
    </row>
    <row r="3174" spans="1:23">
      <c r="A3174" t="s">
        <v>246</v>
      </c>
      <c r="B3174" t="s">
        <v>5380</v>
      </c>
      <c r="C3174" t="s">
        <v>57</v>
      </c>
      <c r="D3174" t="s">
        <v>58</v>
      </c>
      <c r="E3174">
        <v>12702070</v>
      </c>
      <c r="F3174">
        <v>45111</v>
      </c>
      <c r="G3174" t="s">
        <v>5946</v>
      </c>
      <c r="H3174">
        <v>45111</v>
      </c>
      <c r="I3174" t="s">
        <v>263</v>
      </c>
      <c r="K3174" t="s">
        <v>1408</v>
      </c>
      <c r="L3174" t="s">
        <v>1409</v>
      </c>
      <c r="N3174" t="s">
        <v>1431</v>
      </c>
      <c r="O3174" t="s">
        <v>1411</v>
      </c>
      <c r="P3174" t="s">
        <v>254</v>
      </c>
      <c r="Q3174" t="s">
        <v>1414</v>
      </c>
      <c r="R3174" t="s">
        <v>1414</v>
      </c>
      <c r="S3174" t="s">
        <v>1415</v>
      </c>
      <c r="T3174">
        <v>10000</v>
      </c>
    </row>
    <row r="3175" spans="1:23">
      <c r="A3175" t="s">
        <v>246</v>
      </c>
      <c r="B3175" t="s">
        <v>2299</v>
      </c>
      <c r="C3175" t="s">
        <v>57</v>
      </c>
      <c r="D3175" t="s">
        <v>58</v>
      </c>
      <c r="E3175">
        <v>12707002</v>
      </c>
      <c r="F3175">
        <v>45112</v>
      </c>
      <c r="G3175" t="s">
        <v>5950</v>
      </c>
      <c r="H3175">
        <v>45112</v>
      </c>
      <c r="I3175" t="s">
        <v>282</v>
      </c>
      <c r="K3175" t="s">
        <v>1430</v>
      </c>
      <c r="L3175" t="s">
        <v>1409</v>
      </c>
      <c r="N3175" t="s">
        <v>1432</v>
      </c>
      <c r="O3175" t="s">
        <v>1411</v>
      </c>
      <c r="P3175" t="s">
        <v>254</v>
      </c>
      <c r="Q3175" t="s">
        <v>1414</v>
      </c>
      <c r="R3175" t="s">
        <v>1414</v>
      </c>
      <c r="S3175" t="s">
        <v>1415</v>
      </c>
      <c r="T3175">
        <v>10000</v>
      </c>
    </row>
    <row r="3176" spans="1:23">
      <c r="A3176" t="s">
        <v>246</v>
      </c>
      <c r="B3176" t="s">
        <v>5011</v>
      </c>
      <c r="C3176" t="s">
        <v>57</v>
      </c>
      <c r="D3176" t="s">
        <v>58</v>
      </c>
      <c r="E3176">
        <v>12707448</v>
      </c>
      <c r="F3176">
        <v>45112</v>
      </c>
      <c r="G3176" t="s">
        <v>5952</v>
      </c>
      <c r="H3176">
        <v>45112</v>
      </c>
      <c r="I3176" t="s">
        <v>282</v>
      </c>
      <c r="K3176" t="s">
        <v>1408</v>
      </c>
      <c r="L3176" t="s">
        <v>1409</v>
      </c>
      <c r="N3176" t="s">
        <v>1439</v>
      </c>
      <c r="O3176" t="s">
        <v>1411</v>
      </c>
      <c r="P3176" t="s">
        <v>252</v>
      </c>
      <c r="Q3176" t="s">
        <v>1414</v>
      </c>
      <c r="R3176" t="s">
        <v>1414</v>
      </c>
      <c r="S3176" t="s">
        <v>1415</v>
      </c>
      <c r="T3176">
        <v>10000</v>
      </c>
    </row>
    <row r="3177" spans="1:23">
      <c r="A3177" t="s">
        <v>246</v>
      </c>
      <c r="B3177" t="s">
        <v>5011</v>
      </c>
      <c r="C3177" t="s">
        <v>57</v>
      </c>
      <c r="D3177" t="s">
        <v>58</v>
      </c>
      <c r="E3177">
        <v>12712148</v>
      </c>
      <c r="F3177">
        <v>45113</v>
      </c>
      <c r="G3177" t="s">
        <v>5953</v>
      </c>
      <c r="H3177">
        <v>45113</v>
      </c>
      <c r="I3177" t="s">
        <v>263</v>
      </c>
      <c r="K3177" t="s">
        <v>1408</v>
      </c>
      <c r="L3177" t="s">
        <v>1409</v>
      </c>
      <c r="N3177" t="s">
        <v>1439</v>
      </c>
      <c r="O3177" t="s">
        <v>1411</v>
      </c>
      <c r="P3177" t="s">
        <v>254</v>
      </c>
      <c r="Q3177" t="s">
        <v>1414</v>
      </c>
      <c r="R3177" t="s">
        <v>1414</v>
      </c>
      <c r="S3177" t="s">
        <v>1415</v>
      </c>
      <c r="T3177">
        <v>10000</v>
      </c>
    </row>
    <row r="3178" spans="1:23">
      <c r="A3178" t="s">
        <v>246</v>
      </c>
      <c r="B3178" t="s">
        <v>5005</v>
      </c>
      <c r="C3178" t="s">
        <v>57</v>
      </c>
      <c r="D3178" t="s">
        <v>58</v>
      </c>
      <c r="E3178">
        <v>12712802</v>
      </c>
      <c r="F3178">
        <v>45113</v>
      </c>
      <c r="G3178" t="s">
        <v>5954</v>
      </c>
      <c r="H3178">
        <v>45113</v>
      </c>
      <c r="I3178" t="s">
        <v>282</v>
      </c>
      <c r="K3178" t="s">
        <v>1408</v>
      </c>
      <c r="L3178" t="s">
        <v>1409</v>
      </c>
      <c r="N3178" t="s">
        <v>1458</v>
      </c>
      <c r="O3178" t="s">
        <v>1411</v>
      </c>
      <c r="P3178" t="s">
        <v>252</v>
      </c>
      <c r="Q3178" t="s">
        <v>1414</v>
      </c>
      <c r="R3178" t="s">
        <v>1414</v>
      </c>
      <c r="S3178" t="s">
        <v>1415</v>
      </c>
      <c r="T3178">
        <v>10000</v>
      </c>
    </row>
    <row r="3179" spans="1:23">
      <c r="A3179" t="s">
        <v>246</v>
      </c>
      <c r="B3179" t="s">
        <v>5380</v>
      </c>
      <c r="C3179" t="s">
        <v>57</v>
      </c>
      <c r="D3179" t="s">
        <v>58</v>
      </c>
      <c r="E3179">
        <v>12713047</v>
      </c>
      <c r="F3179">
        <v>45113</v>
      </c>
      <c r="G3179" t="s">
        <v>5955</v>
      </c>
      <c r="H3179">
        <v>45113</v>
      </c>
      <c r="I3179" t="s">
        <v>253</v>
      </c>
      <c r="K3179" t="s">
        <v>1408</v>
      </c>
      <c r="L3179" t="s">
        <v>1409</v>
      </c>
      <c r="N3179" t="s">
        <v>1425</v>
      </c>
      <c r="O3179" t="s">
        <v>1411</v>
      </c>
      <c r="P3179" t="s">
        <v>254</v>
      </c>
      <c r="Q3179" t="s">
        <v>1412</v>
      </c>
      <c r="R3179" t="s">
        <v>1412</v>
      </c>
      <c r="S3179" t="s">
        <v>1415</v>
      </c>
      <c r="T3179">
        <v>10000</v>
      </c>
      <c r="V3179">
        <v>0</v>
      </c>
      <c r="W3179">
        <v>110</v>
      </c>
    </row>
    <row r="3180" spans="1:23">
      <c r="A3180" t="s">
        <v>246</v>
      </c>
      <c r="B3180" t="s">
        <v>5790</v>
      </c>
      <c r="C3180" t="s">
        <v>57</v>
      </c>
      <c r="D3180" t="s">
        <v>58</v>
      </c>
      <c r="E3180">
        <v>12720024</v>
      </c>
      <c r="F3180">
        <v>45117</v>
      </c>
      <c r="G3180" t="s">
        <v>5956</v>
      </c>
      <c r="H3180">
        <v>45117</v>
      </c>
      <c r="I3180" t="s">
        <v>253</v>
      </c>
      <c r="K3180" t="s">
        <v>1408</v>
      </c>
      <c r="L3180" t="s">
        <v>1409</v>
      </c>
      <c r="N3180" t="s">
        <v>1444</v>
      </c>
      <c r="O3180" t="s">
        <v>1411</v>
      </c>
      <c r="P3180" t="s">
        <v>254</v>
      </c>
      <c r="Q3180" t="s">
        <v>1412</v>
      </c>
      <c r="R3180" t="s">
        <v>1412</v>
      </c>
      <c r="S3180" t="s">
        <v>1415</v>
      </c>
      <c r="T3180">
        <v>10000</v>
      </c>
      <c r="V3180">
        <v>218.81</v>
      </c>
      <c r="W3180">
        <v>5061.8</v>
      </c>
    </row>
    <row r="3181" spans="1:23">
      <c r="A3181" t="s">
        <v>246</v>
      </c>
      <c r="B3181" t="s">
        <v>2343</v>
      </c>
      <c r="C3181" t="s">
        <v>57</v>
      </c>
      <c r="D3181" t="s">
        <v>58</v>
      </c>
      <c r="E3181">
        <v>12720083</v>
      </c>
      <c r="F3181">
        <v>45117</v>
      </c>
      <c r="G3181" t="s">
        <v>5957</v>
      </c>
      <c r="H3181">
        <v>45117</v>
      </c>
      <c r="I3181" t="s">
        <v>253</v>
      </c>
      <c r="K3181" t="s">
        <v>1408</v>
      </c>
      <c r="L3181" t="s">
        <v>1409</v>
      </c>
      <c r="N3181" t="s">
        <v>1468</v>
      </c>
      <c r="O3181" t="s">
        <v>1411</v>
      </c>
      <c r="P3181" t="s">
        <v>254</v>
      </c>
      <c r="Q3181" t="s">
        <v>1412</v>
      </c>
      <c r="R3181" t="s">
        <v>1412</v>
      </c>
      <c r="S3181" t="s">
        <v>1415</v>
      </c>
      <c r="T3181">
        <v>10000</v>
      </c>
      <c r="V3181">
        <v>299.12</v>
      </c>
      <c r="W3181">
        <v>887</v>
      </c>
    </row>
    <row r="3182" spans="1:23">
      <c r="A3182" t="s">
        <v>246</v>
      </c>
      <c r="B3182" t="s">
        <v>5792</v>
      </c>
      <c r="C3182" t="s">
        <v>57</v>
      </c>
      <c r="D3182" t="s">
        <v>58</v>
      </c>
      <c r="E3182">
        <v>12720469</v>
      </c>
      <c r="F3182">
        <v>45117</v>
      </c>
      <c r="G3182" t="s">
        <v>5958</v>
      </c>
      <c r="H3182">
        <v>45117</v>
      </c>
      <c r="I3182" t="s">
        <v>253</v>
      </c>
      <c r="K3182" t="s">
        <v>1408</v>
      </c>
      <c r="L3182" t="s">
        <v>1409</v>
      </c>
      <c r="N3182" t="s">
        <v>1426</v>
      </c>
      <c r="O3182" t="s">
        <v>1411</v>
      </c>
      <c r="P3182" t="s">
        <v>254</v>
      </c>
      <c r="Q3182" t="s">
        <v>1412</v>
      </c>
      <c r="R3182" t="s">
        <v>1412</v>
      </c>
      <c r="S3182" t="s">
        <v>1415</v>
      </c>
      <c r="T3182">
        <v>10000</v>
      </c>
      <c r="V3182">
        <v>494.55</v>
      </c>
      <c r="W3182">
        <v>510</v>
      </c>
    </row>
    <row r="3183" spans="1:23">
      <c r="A3183" t="s">
        <v>246</v>
      </c>
      <c r="B3183" t="s">
        <v>5008</v>
      </c>
      <c r="C3183" t="s">
        <v>57</v>
      </c>
      <c r="D3183" t="s">
        <v>58</v>
      </c>
      <c r="E3183">
        <v>12720487</v>
      </c>
      <c r="F3183">
        <v>45139</v>
      </c>
      <c r="G3183" t="s">
        <v>6396</v>
      </c>
      <c r="H3183">
        <v>45139</v>
      </c>
      <c r="I3183" t="s">
        <v>253</v>
      </c>
      <c r="K3183" t="s">
        <v>1408</v>
      </c>
      <c r="L3183" t="s">
        <v>1409</v>
      </c>
      <c r="N3183" t="s">
        <v>1431</v>
      </c>
      <c r="O3183" t="s">
        <v>1411</v>
      </c>
      <c r="P3183" t="s">
        <v>254</v>
      </c>
      <c r="Q3183" t="s">
        <v>1415</v>
      </c>
      <c r="R3183" t="s">
        <v>1415</v>
      </c>
      <c r="S3183" t="s">
        <v>1415</v>
      </c>
      <c r="T3183">
        <v>10000</v>
      </c>
      <c r="V3183">
        <v>406</v>
      </c>
      <c r="W3183">
        <v>2186</v>
      </c>
    </row>
    <row r="3184" spans="1:23">
      <c r="A3184" t="s">
        <v>246</v>
      </c>
      <c r="B3184" t="s">
        <v>5008</v>
      </c>
      <c r="C3184" t="s">
        <v>57</v>
      </c>
      <c r="D3184" t="s">
        <v>58</v>
      </c>
      <c r="E3184">
        <v>12725063</v>
      </c>
      <c r="F3184">
        <v>45118</v>
      </c>
      <c r="G3184" t="s">
        <v>5960</v>
      </c>
      <c r="H3184">
        <v>45119</v>
      </c>
      <c r="I3184" t="s">
        <v>253</v>
      </c>
      <c r="K3184" t="s">
        <v>1408</v>
      </c>
      <c r="L3184" t="s">
        <v>1409</v>
      </c>
      <c r="N3184" t="s">
        <v>1434</v>
      </c>
      <c r="O3184" t="s">
        <v>1411</v>
      </c>
      <c r="P3184" t="s">
        <v>254</v>
      </c>
      <c r="Q3184" t="s">
        <v>1412</v>
      </c>
      <c r="R3184" t="s">
        <v>1412</v>
      </c>
      <c r="S3184" t="s">
        <v>1415</v>
      </c>
      <c r="T3184">
        <v>10000</v>
      </c>
      <c r="V3184">
        <v>1835.77</v>
      </c>
      <c r="W3184">
        <v>4697</v>
      </c>
    </row>
    <row r="3185" spans="1:23">
      <c r="A3185" t="s">
        <v>246</v>
      </c>
      <c r="B3185" t="s">
        <v>2299</v>
      </c>
      <c r="C3185" t="s">
        <v>57</v>
      </c>
      <c r="D3185" t="s">
        <v>58</v>
      </c>
      <c r="E3185">
        <v>12725705</v>
      </c>
      <c r="F3185">
        <v>45118</v>
      </c>
      <c r="G3185" t="s">
        <v>5961</v>
      </c>
      <c r="H3185">
        <v>45118</v>
      </c>
      <c r="I3185" t="s">
        <v>253</v>
      </c>
      <c r="K3185" t="s">
        <v>1430</v>
      </c>
      <c r="L3185" t="s">
        <v>1409</v>
      </c>
      <c r="N3185" t="s">
        <v>1413</v>
      </c>
      <c r="O3185" t="s">
        <v>1411</v>
      </c>
      <c r="P3185" t="s">
        <v>254</v>
      </c>
      <c r="Q3185" t="s">
        <v>1412</v>
      </c>
      <c r="R3185" t="s">
        <v>1412</v>
      </c>
      <c r="S3185" t="s">
        <v>1415</v>
      </c>
      <c r="T3185">
        <v>10000</v>
      </c>
      <c r="V3185">
        <v>3199.08</v>
      </c>
      <c r="W3185">
        <v>5549.2</v>
      </c>
    </row>
    <row r="3186" spans="1:23">
      <c r="A3186" t="s">
        <v>246</v>
      </c>
      <c r="B3186" t="s">
        <v>5792</v>
      </c>
      <c r="C3186" t="s">
        <v>57</v>
      </c>
      <c r="D3186" t="s">
        <v>58</v>
      </c>
      <c r="E3186">
        <v>12726136</v>
      </c>
      <c r="F3186">
        <v>45118</v>
      </c>
      <c r="G3186" t="s">
        <v>5962</v>
      </c>
      <c r="H3186">
        <v>45125</v>
      </c>
      <c r="I3186" t="s">
        <v>282</v>
      </c>
      <c r="K3186" t="s">
        <v>1408</v>
      </c>
      <c r="L3186" t="s">
        <v>1409</v>
      </c>
      <c r="N3186" t="s">
        <v>1447</v>
      </c>
      <c r="O3186" t="s">
        <v>1411</v>
      </c>
      <c r="P3186" t="s">
        <v>254</v>
      </c>
      <c r="Q3186" t="s">
        <v>1414</v>
      </c>
      <c r="R3186" t="s">
        <v>1414</v>
      </c>
      <c r="S3186" t="s">
        <v>1415</v>
      </c>
      <c r="T3186">
        <v>10000</v>
      </c>
    </row>
    <row r="3187" spans="1:23">
      <c r="A3187" t="s">
        <v>246</v>
      </c>
      <c r="B3187" t="s">
        <v>5005</v>
      </c>
      <c r="C3187" t="s">
        <v>57</v>
      </c>
      <c r="D3187" t="s">
        <v>58</v>
      </c>
      <c r="E3187">
        <v>12730853</v>
      </c>
      <c r="F3187">
        <v>45119</v>
      </c>
      <c r="G3187" t="s">
        <v>5963</v>
      </c>
      <c r="H3187">
        <v>45119</v>
      </c>
      <c r="I3187" t="s">
        <v>282</v>
      </c>
      <c r="K3187" t="s">
        <v>1408</v>
      </c>
      <c r="L3187" t="s">
        <v>1409</v>
      </c>
      <c r="N3187" t="s">
        <v>1439</v>
      </c>
      <c r="O3187" t="s">
        <v>1411</v>
      </c>
      <c r="P3187" t="s">
        <v>254</v>
      </c>
      <c r="Q3187" t="s">
        <v>1414</v>
      </c>
      <c r="R3187" t="s">
        <v>1414</v>
      </c>
      <c r="S3187" t="s">
        <v>1415</v>
      </c>
      <c r="T3187">
        <v>10000</v>
      </c>
    </row>
    <row r="3188" spans="1:23">
      <c r="A3188" t="s">
        <v>246</v>
      </c>
      <c r="B3188" t="s">
        <v>2299</v>
      </c>
      <c r="C3188" t="s">
        <v>57</v>
      </c>
      <c r="D3188" t="s">
        <v>58</v>
      </c>
      <c r="E3188">
        <v>12731327</v>
      </c>
      <c r="F3188">
        <v>45119</v>
      </c>
      <c r="G3188" t="s">
        <v>5964</v>
      </c>
      <c r="H3188">
        <v>45119</v>
      </c>
      <c r="I3188" t="s">
        <v>282</v>
      </c>
      <c r="K3188" t="s">
        <v>1430</v>
      </c>
      <c r="L3188" t="s">
        <v>1409</v>
      </c>
      <c r="N3188" t="s">
        <v>1420</v>
      </c>
      <c r="O3188" t="s">
        <v>1411</v>
      </c>
      <c r="P3188" t="s">
        <v>254</v>
      </c>
      <c r="Q3188" t="s">
        <v>1414</v>
      </c>
      <c r="R3188" t="s">
        <v>1414</v>
      </c>
      <c r="S3188" t="s">
        <v>1415</v>
      </c>
      <c r="T3188">
        <v>10000</v>
      </c>
    </row>
    <row r="3189" spans="1:23">
      <c r="A3189" t="s">
        <v>246</v>
      </c>
      <c r="B3189" t="s">
        <v>2343</v>
      </c>
      <c r="C3189" t="s">
        <v>57</v>
      </c>
      <c r="D3189" t="s">
        <v>58</v>
      </c>
      <c r="E3189">
        <v>12731410</v>
      </c>
      <c r="F3189">
        <v>45120</v>
      </c>
      <c r="G3189" t="s">
        <v>5966</v>
      </c>
      <c r="H3189">
        <v>45120</v>
      </c>
      <c r="I3189" t="s">
        <v>282</v>
      </c>
      <c r="K3189" t="s">
        <v>1408</v>
      </c>
      <c r="L3189" t="s">
        <v>1409</v>
      </c>
      <c r="N3189" t="s">
        <v>1425</v>
      </c>
      <c r="O3189" t="s">
        <v>1411</v>
      </c>
      <c r="P3189" t="s">
        <v>254</v>
      </c>
      <c r="Q3189" t="s">
        <v>1414</v>
      </c>
      <c r="R3189" t="s">
        <v>1414</v>
      </c>
      <c r="S3189" t="s">
        <v>1415</v>
      </c>
      <c r="T3189">
        <v>10000</v>
      </c>
    </row>
    <row r="3190" spans="1:23">
      <c r="A3190" t="s">
        <v>246</v>
      </c>
      <c r="B3190" t="s">
        <v>2359</v>
      </c>
      <c r="C3190" t="s">
        <v>57</v>
      </c>
      <c r="D3190" t="s">
        <v>58</v>
      </c>
      <c r="E3190">
        <v>12731589</v>
      </c>
      <c r="F3190">
        <v>45119</v>
      </c>
      <c r="G3190" t="s">
        <v>5965</v>
      </c>
      <c r="H3190">
        <v>45119</v>
      </c>
      <c r="I3190" t="s">
        <v>253</v>
      </c>
      <c r="K3190" t="s">
        <v>1408</v>
      </c>
      <c r="L3190" t="s">
        <v>1409</v>
      </c>
      <c r="N3190" t="s">
        <v>1431</v>
      </c>
      <c r="O3190" t="s">
        <v>1411</v>
      </c>
      <c r="P3190" t="s">
        <v>252</v>
      </c>
      <c r="Q3190" t="s">
        <v>1412</v>
      </c>
      <c r="R3190" t="s">
        <v>1412</v>
      </c>
      <c r="S3190" t="s">
        <v>1415</v>
      </c>
      <c r="T3190">
        <v>10000</v>
      </c>
      <c r="V3190">
        <v>4306.33</v>
      </c>
      <c r="W3190">
        <v>5905.75</v>
      </c>
    </row>
    <row r="3191" spans="1:23">
      <c r="A3191" t="s">
        <v>246</v>
      </c>
      <c r="B3191" t="s">
        <v>5792</v>
      </c>
      <c r="C3191" t="s">
        <v>57</v>
      </c>
      <c r="D3191" t="s">
        <v>58</v>
      </c>
      <c r="E3191">
        <v>12735863</v>
      </c>
      <c r="F3191">
        <v>45120</v>
      </c>
      <c r="G3191" t="s">
        <v>5967</v>
      </c>
      <c r="H3191">
        <v>45120</v>
      </c>
      <c r="I3191" t="s">
        <v>282</v>
      </c>
      <c r="K3191" t="s">
        <v>1418</v>
      </c>
      <c r="L3191" t="s">
        <v>1409</v>
      </c>
      <c r="N3191" t="s">
        <v>1445</v>
      </c>
      <c r="O3191" t="s">
        <v>1411</v>
      </c>
      <c r="P3191" t="s">
        <v>254</v>
      </c>
      <c r="Q3191" t="s">
        <v>1414</v>
      </c>
      <c r="R3191" t="s">
        <v>1414</v>
      </c>
      <c r="S3191" t="s">
        <v>1415</v>
      </c>
      <c r="T3191">
        <v>20000</v>
      </c>
    </row>
    <row r="3192" spans="1:23">
      <c r="A3192" t="s">
        <v>246</v>
      </c>
      <c r="B3192" t="s">
        <v>5380</v>
      </c>
      <c r="C3192" t="s">
        <v>57</v>
      </c>
      <c r="D3192" t="s">
        <v>58</v>
      </c>
      <c r="E3192">
        <v>12736195</v>
      </c>
      <c r="F3192">
        <v>45120</v>
      </c>
      <c r="G3192" t="s">
        <v>5969</v>
      </c>
      <c r="H3192">
        <v>45120</v>
      </c>
      <c r="I3192" t="s">
        <v>253</v>
      </c>
      <c r="K3192" t="s">
        <v>1408</v>
      </c>
      <c r="L3192" t="s">
        <v>1409</v>
      </c>
      <c r="N3192" t="s">
        <v>1420</v>
      </c>
      <c r="O3192" t="s">
        <v>1411</v>
      </c>
      <c r="P3192" t="s">
        <v>254</v>
      </c>
      <c r="Q3192" t="s">
        <v>1412</v>
      </c>
      <c r="R3192" t="s">
        <v>1412</v>
      </c>
      <c r="S3192" t="s">
        <v>1415</v>
      </c>
      <c r="T3192">
        <v>10000</v>
      </c>
      <c r="V3192">
        <v>2423.33</v>
      </c>
      <c r="W3192">
        <v>9139.2999999999993</v>
      </c>
    </row>
    <row r="3193" spans="1:23">
      <c r="A3193" t="s">
        <v>246</v>
      </c>
      <c r="B3193" t="s">
        <v>5005</v>
      </c>
      <c r="C3193" t="s">
        <v>57</v>
      </c>
      <c r="D3193" t="s">
        <v>58</v>
      </c>
      <c r="E3193">
        <v>12736276</v>
      </c>
      <c r="F3193">
        <v>45120</v>
      </c>
      <c r="G3193" t="s">
        <v>5971</v>
      </c>
      <c r="H3193">
        <v>45120</v>
      </c>
      <c r="I3193" t="s">
        <v>263</v>
      </c>
      <c r="K3193" t="s">
        <v>1408</v>
      </c>
      <c r="L3193" t="s">
        <v>1409</v>
      </c>
      <c r="N3193" t="s">
        <v>1434</v>
      </c>
      <c r="O3193" t="s">
        <v>1411</v>
      </c>
      <c r="P3193" t="s">
        <v>254</v>
      </c>
      <c r="Q3193" t="s">
        <v>1414</v>
      </c>
      <c r="R3193" t="s">
        <v>1414</v>
      </c>
      <c r="S3193" t="s">
        <v>1415</v>
      </c>
      <c r="T3193">
        <v>30000</v>
      </c>
    </row>
    <row r="3194" spans="1:23">
      <c r="A3194" t="s">
        <v>246</v>
      </c>
      <c r="B3194" t="s">
        <v>5790</v>
      </c>
      <c r="C3194" t="s">
        <v>57</v>
      </c>
      <c r="D3194" t="s">
        <v>58</v>
      </c>
      <c r="E3194">
        <v>12736438</v>
      </c>
      <c r="F3194">
        <v>45120</v>
      </c>
      <c r="G3194" t="s">
        <v>5972</v>
      </c>
      <c r="H3194">
        <v>45120</v>
      </c>
      <c r="I3194" t="s">
        <v>253</v>
      </c>
      <c r="K3194" t="s">
        <v>1408</v>
      </c>
      <c r="L3194" t="s">
        <v>1409</v>
      </c>
      <c r="N3194" t="s">
        <v>1432</v>
      </c>
      <c r="O3194" t="s">
        <v>1411</v>
      </c>
      <c r="P3194" t="s">
        <v>254</v>
      </c>
      <c r="Q3194" t="s">
        <v>1412</v>
      </c>
      <c r="R3194" t="s">
        <v>1412</v>
      </c>
      <c r="S3194" t="s">
        <v>1415</v>
      </c>
      <c r="T3194">
        <v>10000</v>
      </c>
      <c r="V3194">
        <v>1089.31</v>
      </c>
      <c r="W3194">
        <v>4678.1000000000004</v>
      </c>
    </row>
    <row r="3195" spans="1:23">
      <c r="A3195" t="s">
        <v>246</v>
      </c>
      <c r="B3195" t="s">
        <v>2299</v>
      </c>
      <c r="C3195" t="s">
        <v>57</v>
      </c>
      <c r="D3195" t="s">
        <v>58</v>
      </c>
      <c r="E3195">
        <v>12737508</v>
      </c>
      <c r="F3195">
        <v>45121</v>
      </c>
      <c r="G3195" t="s">
        <v>5974</v>
      </c>
      <c r="H3195">
        <v>45121</v>
      </c>
      <c r="I3195" t="s">
        <v>253</v>
      </c>
      <c r="K3195" t="s">
        <v>1430</v>
      </c>
      <c r="L3195" t="s">
        <v>1409</v>
      </c>
      <c r="N3195" t="s">
        <v>1440</v>
      </c>
      <c r="O3195" t="s">
        <v>1411</v>
      </c>
      <c r="P3195" t="s">
        <v>254</v>
      </c>
      <c r="Q3195" t="s">
        <v>1412</v>
      </c>
      <c r="R3195" t="s">
        <v>1412</v>
      </c>
      <c r="S3195" t="s">
        <v>1415</v>
      </c>
      <c r="T3195">
        <v>10000</v>
      </c>
      <c r="V3195">
        <v>2918.79</v>
      </c>
      <c r="W3195">
        <v>4579.49</v>
      </c>
    </row>
    <row r="3196" spans="1:23">
      <c r="A3196" t="s">
        <v>246</v>
      </c>
      <c r="B3196" t="s">
        <v>2299</v>
      </c>
      <c r="C3196" t="s">
        <v>57</v>
      </c>
      <c r="D3196" t="s">
        <v>58</v>
      </c>
      <c r="E3196">
        <v>12738204</v>
      </c>
      <c r="F3196">
        <v>45121</v>
      </c>
      <c r="G3196" t="s">
        <v>5973</v>
      </c>
      <c r="H3196">
        <v>45121</v>
      </c>
      <c r="I3196" t="s">
        <v>253</v>
      </c>
      <c r="K3196" t="s">
        <v>1408</v>
      </c>
      <c r="L3196" t="s">
        <v>1409</v>
      </c>
      <c r="N3196" t="s">
        <v>1421</v>
      </c>
      <c r="O3196" t="s">
        <v>1411</v>
      </c>
      <c r="P3196" t="s">
        <v>254</v>
      </c>
      <c r="Q3196" t="s">
        <v>1412</v>
      </c>
      <c r="R3196" t="s">
        <v>1412</v>
      </c>
      <c r="S3196" t="s">
        <v>1415</v>
      </c>
      <c r="T3196">
        <v>10000</v>
      </c>
      <c r="V3196">
        <v>0</v>
      </c>
      <c r="W3196">
        <v>106</v>
      </c>
    </row>
    <row r="3197" spans="1:23">
      <c r="A3197" t="s">
        <v>246</v>
      </c>
      <c r="B3197" t="s">
        <v>2343</v>
      </c>
      <c r="C3197" t="s">
        <v>57</v>
      </c>
      <c r="D3197" t="s">
        <v>58</v>
      </c>
      <c r="E3197">
        <v>12743254</v>
      </c>
      <c r="F3197">
        <v>45124</v>
      </c>
      <c r="G3197" t="s">
        <v>5975</v>
      </c>
      <c r="H3197">
        <v>45125</v>
      </c>
      <c r="I3197" t="s">
        <v>253</v>
      </c>
      <c r="K3197" t="s">
        <v>1408</v>
      </c>
      <c r="L3197" t="s">
        <v>1409</v>
      </c>
      <c r="N3197" t="s">
        <v>4743</v>
      </c>
      <c r="O3197" t="s">
        <v>1411</v>
      </c>
      <c r="P3197" t="s">
        <v>252</v>
      </c>
      <c r="Q3197" t="s">
        <v>1412</v>
      </c>
      <c r="R3197" t="s">
        <v>1412</v>
      </c>
      <c r="S3197" t="s">
        <v>1415</v>
      </c>
      <c r="T3197">
        <v>10000</v>
      </c>
      <c r="V3197">
        <v>1984.51</v>
      </c>
      <c r="W3197">
        <v>1664.5</v>
      </c>
    </row>
    <row r="3198" spans="1:23">
      <c r="A3198" t="s">
        <v>246</v>
      </c>
      <c r="B3198" t="s">
        <v>5380</v>
      </c>
      <c r="C3198" t="s">
        <v>57</v>
      </c>
      <c r="D3198" t="s">
        <v>58</v>
      </c>
      <c r="E3198">
        <v>12746505</v>
      </c>
      <c r="F3198">
        <v>45125</v>
      </c>
      <c r="G3198" t="s">
        <v>5978</v>
      </c>
      <c r="H3198">
        <v>45125</v>
      </c>
      <c r="I3198" t="s">
        <v>282</v>
      </c>
      <c r="K3198" t="s">
        <v>1408</v>
      </c>
      <c r="L3198" t="s">
        <v>1409</v>
      </c>
      <c r="N3198" t="s">
        <v>1439</v>
      </c>
      <c r="O3198" t="s">
        <v>1411</v>
      </c>
      <c r="P3198" t="s">
        <v>252</v>
      </c>
      <c r="Q3198" t="s">
        <v>1414</v>
      </c>
      <c r="R3198" t="s">
        <v>1414</v>
      </c>
      <c r="S3198" t="s">
        <v>1415</v>
      </c>
      <c r="T3198">
        <v>10000</v>
      </c>
    </row>
    <row r="3199" spans="1:23">
      <c r="A3199" t="s">
        <v>246</v>
      </c>
      <c r="B3199" t="s">
        <v>2343</v>
      </c>
      <c r="C3199" t="s">
        <v>57</v>
      </c>
      <c r="D3199" t="s">
        <v>58</v>
      </c>
      <c r="E3199">
        <v>12747234</v>
      </c>
      <c r="F3199">
        <v>45125</v>
      </c>
      <c r="G3199" t="s">
        <v>5976</v>
      </c>
      <c r="H3199">
        <v>45125</v>
      </c>
      <c r="I3199" t="s">
        <v>282</v>
      </c>
      <c r="K3199" t="s">
        <v>1408</v>
      </c>
      <c r="L3199" t="s">
        <v>1409</v>
      </c>
      <c r="N3199" t="s">
        <v>1435</v>
      </c>
      <c r="O3199" t="s">
        <v>1411</v>
      </c>
      <c r="P3199" t="s">
        <v>254</v>
      </c>
      <c r="Q3199" t="s">
        <v>1414</v>
      </c>
      <c r="R3199" t="s">
        <v>1414</v>
      </c>
      <c r="S3199" t="s">
        <v>1415</v>
      </c>
      <c r="T3199">
        <v>10000</v>
      </c>
    </row>
    <row r="3200" spans="1:23">
      <c r="A3200" t="s">
        <v>246</v>
      </c>
      <c r="B3200" t="s">
        <v>2343</v>
      </c>
      <c r="C3200" t="s">
        <v>57</v>
      </c>
      <c r="D3200" t="s">
        <v>58</v>
      </c>
      <c r="E3200">
        <v>12747536</v>
      </c>
      <c r="F3200">
        <v>45125</v>
      </c>
      <c r="G3200" t="s">
        <v>5977</v>
      </c>
      <c r="H3200">
        <v>45125</v>
      </c>
      <c r="I3200" t="s">
        <v>253</v>
      </c>
      <c r="K3200" t="s">
        <v>1408</v>
      </c>
      <c r="L3200" t="s">
        <v>1409</v>
      </c>
      <c r="N3200" t="s">
        <v>1421</v>
      </c>
      <c r="O3200" t="s">
        <v>1411</v>
      </c>
      <c r="P3200" t="s">
        <v>254</v>
      </c>
      <c r="Q3200" t="s">
        <v>1412</v>
      </c>
      <c r="R3200" t="s">
        <v>1412</v>
      </c>
      <c r="S3200" t="s">
        <v>1415</v>
      </c>
      <c r="T3200">
        <v>120000</v>
      </c>
      <c r="V3200">
        <v>73.73</v>
      </c>
      <c r="W3200">
        <v>222</v>
      </c>
    </row>
    <row r="3201" spans="1:23">
      <c r="A3201" t="s">
        <v>246</v>
      </c>
      <c r="B3201" t="s">
        <v>5790</v>
      </c>
      <c r="C3201" t="s">
        <v>57</v>
      </c>
      <c r="D3201" t="s">
        <v>58</v>
      </c>
      <c r="E3201">
        <v>12748196</v>
      </c>
      <c r="F3201">
        <v>45125</v>
      </c>
      <c r="G3201" t="s">
        <v>5979</v>
      </c>
      <c r="H3201">
        <v>45125</v>
      </c>
      <c r="I3201" t="s">
        <v>253</v>
      </c>
      <c r="K3201" t="s">
        <v>1408</v>
      </c>
      <c r="L3201" t="s">
        <v>1409</v>
      </c>
      <c r="N3201" t="s">
        <v>1466</v>
      </c>
      <c r="O3201" t="s">
        <v>1411</v>
      </c>
      <c r="P3201" t="s">
        <v>254</v>
      </c>
      <c r="Q3201" t="s">
        <v>1412</v>
      </c>
      <c r="R3201" t="s">
        <v>1412</v>
      </c>
      <c r="S3201" t="s">
        <v>1415</v>
      </c>
      <c r="T3201">
        <v>10000</v>
      </c>
      <c r="V3201">
        <v>890.58</v>
      </c>
      <c r="W3201">
        <v>1051.46</v>
      </c>
    </row>
    <row r="3202" spans="1:23">
      <c r="A3202" t="s">
        <v>246</v>
      </c>
      <c r="B3202" t="s">
        <v>5790</v>
      </c>
      <c r="C3202" t="s">
        <v>57</v>
      </c>
      <c r="D3202" t="s">
        <v>58</v>
      </c>
      <c r="E3202">
        <v>12752058</v>
      </c>
      <c r="F3202">
        <v>45126</v>
      </c>
      <c r="G3202" t="s">
        <v>5980</v>
      </c>
      <c r="H3202">
        <v>45126</v>
      </c>
      <c r="I3202" t="s">
        <v>253</v>
      </c>
      <c r="K3202" t="s">
        <v>1408</v>
      </c>
      <c r="L3202" t="s">
        <v>1409</v>
      </c>
      <c r="N3202" t="s">
        <v>1470</v>
      </c>
      <c r="O3202" t="s">
        <v>1411</v>
      </c>
      <c r="P3202" t="s">
        <v>252</v>
      </c>
      <c r="Q3202" t="s">
        <v>1412</v>
      </c>
      <c r="R3202" t="s">
        <v>1412</v>
      </c>
      <c r="S3202" t="s">
        <v>1415</v>
      </c>
      <c r="T3202">
        <v>10000</v>
      </c>
      <c r="V3202">
        <v>0</v>
      </c>
      <c r="W3202">
        <v>35</v>
      </c>
    </row>
    <row r="3203" spans="1:23">
      <c r="A3203" t="s">
        <v>246</v>
      </c>
      <c r="B3203" t="s">
        <v>2359</v>
      </c>
      <c r="C3203" t="s">
        <v>57</v>
      </c>
      <c r="D3203" t="s">
        <v>58</v>
      </c>
      <c r="E3203">
        <v>12755987</v>
      </c>
      <c r="F3203">
        <v>45127</v>
      </c>
      <c r="G3203" t="s">
        <v>5981</v>
      </c>
      <c r="H3203">
        <v>45128</v>
      </c>
      <c r="I3203" t="s">
        <v>253</v>
      </c>
      <c r="K3203" t="s">
        <v>1408</v>
      </c>
      <c r="L3203" t="s">
        <v>1438</v>
      </c>
      <c r="N3203" t="s">
        <v>1421</v>
      </c>
      <c r="O3203" t="s">
        <v>1411</v>
      </c>
      <c r="P3203" t="s">
        <v>254</v>
      </c>
      <c r="Q3203" t="s">
        <v>1412</v>
      </c>
      <c r="R3203" t="s">
        <v>1412</v>
      </c>
      <c r="S3203" t="s">
        <v>1415</v>
      </c>
      <c r="T3203">
        <v>10000</v>
      </c>
    </row>
    <row r="3204" spans="1:23">
      <c r="A3204" t="s">
        <v>246</v>
      </c>
      <c r="B3204" t="s">
        <v>2359</v>
      </c>
      <c r="C3204" t="s">
        <v>57</v>
      </c>
      <c r="D3204" t="s">
        <v>58</v>
      </c>
      <c r="E3204">
        <v>12755987</v>
      </c>
      <c r="F3204">
        <v>45127</v>
      </c>
      <c r="G3204" t="s">
        <v>5981</v>
      </c>
      <c r="H3204">
        <v>45128</v>
      </c>
      <c r="I3204" t="s">
        <v>253</v>
      </c>
      <c r="K3204" t="s">
        <v>1408</v>
      </c>
      <c r="L3204" t="s">
        <v>1409</v>
      </c>
      <c r="N3204" t="s">
        <v>1421</v>
      </c>
      <c r="O3204" t="s">
        <v>1411</v>
      </c>
      <c r="P3204" t="s">
        <v>254</v>
      </c>
      <c r="Q3204" t="s">
        <v>1412</v>
      </c>
      <c r="R3204" t="s">
        <v>1412</v>
      </c>
      <c r="S3204" t="s">
        <v>1415</v>
      </c>
      <c r="T3204">
        <v>10000</v>
      </c>
      <c r="V3204">
        <v>170.88</v>
      </c>
      <c r="W3204">
        <v>7045.61</v>
      </c>
    </row>
    <row r="3205" spans="1:23">
      <c r="A3205" t="s">
        <v>246</v>
      </c>
      <c r="B3205" t="s">
        <v>5792</v>
      </c>
      <c r="C3205" t="s">
        <v>57</v>
      </c>
      <c r="D3205" t="s">
        <v>58</v>
      </c>
      <c r="E3205">
        <v>12756247</v>
      </c>
      <c r="F3205">
        <v>45127</v>
      </c>
      <c r="G3205" t="s">
        <v>5982</v>
      </c>
      <c r="H3205">
        <v>45128</v>
      </c>
      <c r="I3205" t="s">
        <v>282</v>
      </c>
      <c r="K3205" t="s">
        <v>1430</v>
      </c>
      <c r="L3205" t="s">
        <v>1409</v>
      </c>
      <c r="N3205" t="s">
        <v>1434</v>
      </c>
      <c r="O3205" t="s">
        <v>1411</v>
      </c>
      <c r="P3205" t="s">
        <v>254</v>
      </c>
      <c r="Q3205" t="s">
        <v>1414</v>
      </c>
      <c r="R3205" t="s">
        <v>1414</v>
      </c>
      <c r="S3205" t="s">
        <v>1415</v>
      </c>
      <c r="T3205">
        <v>10000</v>
      </c>
    </row>
    <row r="3206" spans="1:23">
      <c r="A3206" t="s">
        <v>246</v>
      </c>
      <c r="B3206" t="s">
        <v>2337</v>
      </c>
      <c r="C3206" t="s">
        <v>57</v>
      </c>
      <c r="D3206" t="s">
        <v>58</v>
      </c>
      <c r="E3206">
        <v>12756350</v>
      </c>
      <c r="F3206">
        <v>45129</v>
      </c>
      <c r="G3206" t="s">
        <v>5990</v>
      </c>
      <c r="H3206">
        <v>45129</v>
      </c>
      <c r="I3206" t="s">
        <v>253</v>
      </c>
      <c r="K3206" t="s">
        <v>1408</v>
      </c>
      <c r="L3206" t="s">
        <v>1409</v>
      </c>
      <c r="N3206" t="s">
        <v>6581</v>
      </c>
      <c r="O3206" t="s">
        <v>1411</v>
      </c>
      <c r="P3206" t="s">
        <v>254</v>
      </c>
      <c r="Q3206" t="s">
        <v>1415</v>
      </c>
      <c r="R3206" t="s">
        <v>1415</v>
      </c>
      <c r="S3206" t="s">
        <v>1415</v>
      </c>
      <c r="T3206">
        <v>10000</v>
      </c>
      <c r="V3206">
        <v>66.3</v>
      </c>
      <c r="W3206">
        <v>102.6</v>
      </c>
    </row>
    <row r="3207" spans="1:23">
      <c r="A3207" t="s">
        <v>246</v>
      </c>
      <c r="B3207" t="s">
        <v>5011</v>
      </c>
      <c r="C3207" t="s">
        <v>57</v>
      </c>
      <c r="D3207" t="s">
        <v>58</v>
      </c>
      <c r="E3207">
        <v>12756588</v>
      </c>
      <c r="F3207">
        <v>45127</v>
      </c>
      <c r="G3207" t="s">
        <v>5983</v>
      </c>
      <c r="H3207">
        <v>45128</v>
      </c>
      <c r="I3207" t="s">
        <v>253</v>
      </c>
      <c r="K3207" t="s">
        <v>1408</v>
      </c>
      <c r="L3207" t="s">
        <v>1409</v>
      </c>
      <c r="N3207" t="s">
        <v>1410</v>
      </c>
      <c r="O3207" t="s">
        <v>1411</v>
      </c>
      <c r="P3207" t="s">
        <v>254</v>
      </c>
      <c r="Q3207" t="s">
        <v>1412</v>
      </c>
      <c r="R3207" t="s">
        <v>1412</v>
      </c>
      <c r="S3207" t="s">
        <v>1415</v>
      </c>
      <c r="T3207">
        <v>10000</v>
      </c>
      <c r="V3207">
        <v>31.99</v>
      </c>
      <c r="W3207">
        <v>173</v>
      </c>
    </row>
    <row r="3208" spans="1:23">
      <c r="A3208" t="s">
        <v>246</v>
      </c>
      <c r="B3208" t="s">
        <v>5790</v>
      </c>
      <c r="C3208" t="s">
        <v>57</v>
      </c>
      <c r="D3208" t="s">
        <v>58</v>
      </c>
      <c r="E3208">
        <v>12757335</v>
      </c>
      <c r="F3208">
        <v>45127</v>
      </c>
      <c r="G3208" t="s">
        <v>5984</v>
      </c>
      <c r="H3208">
        <v>45128</v>
      </c>
      <c r="I3208" t="s">
        <v>253</v>
      </c>
      <c r="K3208" t="s">
        <v>1408</v>
      </c>
      <c r="L3208" t="s">
        <v>1409</v>
      </c>
      <c r="N3208" t="s">
        <v>1425</v>
      </c>
      <c r="O3208" t="s">
        <v>1411</v>
      </c>
      <c r="P3208" t="s">
        <v>252</v>
      </c>
      <c r="Q3208" t="s">
        <v>1412</v>
      </c>
      <c r="R3208" t="s">
        <v>1412</v>
      </c>
      <c r="S3208" t="s">
        <v>1415</v>
      </c>
      <c r="T3208">
        <v>10000</v>
      </c>
      <c r="V3208">
        <v>3662.16</v>
      </c>
      <c r="W3208">
        <v>6481.1</v>
      </c>
    </row>
    <row r="3209" spans="1:23">
      <c r="A3209" t="s">
        <v>246</v>
      </c>
      <c r="B3209" t="s">
        <v>5790</v>
      </c>
      <c r="C3209" t="s">
        <v>57</v>
      </c>
      <c r="D3209" t="s">
        <v>58</v>
      </c>
      <c r="E3209">
        <v>12757472</v>
      </c>
      <c r="F3209">
        <v>45127</v>
      </c>
      <c r="G3209" t="s">
        <v>5985</v>
      </c>
      <c r="H3209">
        <v>45128</v>
      </c>
      <c r="I3209" t="s">
        <v>253</v>
      </c>
      <c r="K3209" t="s">
        <v>1408</v>
      </c>
      <c r="L3209" t="s">
        <v>1409</v>
      </c>
      <c r="N3209" t="s">
        <v>1439</v>
      </c>
      <c r="O3209" t="s">
        <v>1411</v>
      </c>
      <c r="P3209" t="s">
        <v>252</v>
      </c>
      <c r="Q3209" t="s">
        <v>1415</v>
      </c>
      <c r="R3209" t="s">
        <v>1415</v>
      </c>
      <c r="S3209" t="s">
        <v>1415</v>
      </c>
      <c r="T3209">
        <v>10000</v>
      </c>
      <c r="V3209">
        <v>0</v>
      </c>
      <c r="W3209">
        <v>32</v>
      </c>
    </row>
    <row r="3210" spans="1:23">
      <c r="A3210" t="s">
        <v>246</v>
      </c>
      <c r="B3210" t="s">
        <v>2299</v>
      </c>
      <c r="C3210" t="s">
        <v>57</v>
      </c>
      <c r="D3210" t="s">
        <v>58</v>
      </c>
      <c r="E3210">
        <v>12757600</v>
      </c>
      <c r="F3210">
        <v>45127</v>
      </c>
      <c r="G3210" t="s">
        <v>5986</v>
      </c>
      <c r="H3210">
        <v>45128</v>
      </c>
      <c r="I3210" t="s">
        <v>253</v>
      </c>
      <c r="K3210" t="s">
        <v>1418</v>
      </c>
      <c r="L3210" t="s">
        <v>1409</v>
      </c>
      <c r="N3210" t="s">
        <v>1432</v>
      </c>
      <c r="O3210" t="s">
        <v>1411</v>
      </c>
      <c r="P3210" t="s">
        <v>254</v>
      </c>
      <c r="Q3210" t="s">
        <v>1412</v>
      </c>
      <c r="R3210" t="s">
        <v>1412</v>
      </c>
      <c r="S3210" t="s">
        <v>1415</v>
      </c>
      <c r="T3210">
        <v>10000</v>
      </c>
      <c r="V3210">
        <v>3268.83</v>
      </c>
      <c r="W3210">
        <v>7368</v>
      </c>
    </row>
    <row r="3211" spans="1:23">
      <c r="A3211" t="s">
        <v>246</v>
      </c>
      <c r="B3211" t="s">
        <v>5008</v>
      </c>
      <c r="C3211" t="s">
        <v>57</v>
      </c>
      <c r="D3211" t="s">
        <v>58</v>
      </c>
      <c r="E3211">
        <v>12758481</v>
      </c>
      <c r="F3211">
        <v>45128</v>
      </c>
      <c r="G3211" t="s">
        <v>5987</v>
      </c>
      <c r="H3211">
        <v>45128</v>
      </c>
      <c r="I3211" t="s">
        <v>253</v>
      </c>
      <c r="K3211" t="s">
        <v>1418</v>
      </c>
      <c r="L3211" t="s">
        <v>1409</v>
      </c>
      <c r="N3211" t="s">
        <v>1434</v>
      </c>
      <c r="O3211" t="s">
        <v>1411</v>
      </c>
      <c r="P3211" t="s">
        <v>252</v>
      </c>
      <c r="Q3211" t="s">
        <v>1412</v>
      </c>
      <c r="R3211" t="s">
        <v>1412</v>
      </c>
      <c r="S3211" t="s">
        <v>1415</v>
      </c>
      <c r="T3211">
        <v>10000</v>
      </c>
      <c r="V3211">
        <v>5795.54</v>
      </c>
      <c r="W3211">
        <v>12860</v>
      </c>
    </row>
    <row r="3212" spans="1:23">
      <c r="A3212" t="s">
        <v>246</v>
      </c>
      <c r="B3212" t="s">
        <v>2343</v>
      </c>
      <c r="C3212" t="s">
        <v>57</v>
      </c>
      <c r="D3212" t="s">
        <v>58</v>
      </c>
      <c r="E3212">
        <v>12759042</v>
      </c>
      <c r="F3212">
        <v>45128</v>
      </c>
      <c r="G3212" t="s">
        <v>5989</v>
      </c>
      <c r="H3212">
        <v>45128</v>
      </c>
      <c r="I3212" t="s">
        <v>253</v>
      </c>
      <c r="K3212" t="s">
        <v>1408</v>
      </c>
      <c r="L3212" t="s">
        <v>1409</v>
      </c>
      <c r="N3212" t="s">
        <v>1437</v>
      </c>
      <c r="O3212" t="s">
        <v>1411</v>
      </c>
      <c r="P3212" t="s">
        <v>252</v>
      </c>
      <c r="Q3212" t="s">
        <v>1415</v>
      </c>
      <c r="R3212" t="s">
        <v>1415</v>
      </c>
      <c r="S3212" t="s">
        <v>1415</v>
      </c>
      <c r="T3212">
        <v>10000</v>
      </c>
      <c r="V3212">
        <v>0</v>
      </c>
      <c r="W3212">
        <v>1</v>
      </c>
    </row>
    <row r="3213" spans="1:23">
      <c r="A3213" t="s">
        <v>246</v>
      </c>
      <c r="B3213" t="s">
        <v>2299</v>
      </c>
      <c r="C3213" t="s">
        <v>57</v>
      </c>
      <c r="D3213" t="s">
        <v>58</v>
      </c>
      <c r="E3213">
        <v>12768345</v>
      </c>
      <c r="F3213">
        <v>45132</v>
      </c>
      <c r="G3213" t="s">
        <v>5996</v>
      </c>
      <c r="H3213">
        <v>45132</v>
      </c>
      <c r="I3213" t="s">
        <v>253</v>
      </c>
      <c r="K3213" t="s">
        <v>1430</v>
      </c>
      <c r="L3213" t="s">
        <v>1409</v>
      </c>
      <c r="N3213" t="s">
        <v>1421</v>
      </c>
      <c r="O3213" t="s">
        <v>1411</v>
      </c>
      <c r="P3213" t="s">
        <v>254</v>
      </c>
      <c r="Q3213" t="s">
        <v>1412</v>
      </c>
      <c r="R3213" t="s">
        <v>1412</v>
      </c>
      <c r="S3213" t="s">
        <v>1415</v>
      </c>
      <c r="T3213">
        <v>10000</v>
      </c>
      <c r="V3213">
        <v>75.010000000000005</v>
      </c>
      <c r="W3213">
        <v>284.5</v>
      </c>
    </row>
    <row r="3214" spans="1:23">
      <c r="A3214" t="s">
        <v>246</v>
      </c>
      <c r="B3214" t="s">
        <v>2343</v>
      </c>
      <c r="C3214" t="s">
        <v>57</v>
      </c>
      <c r="D3214" t="s">
        <v>58</v>
      </c>
      <c r="E3214">
        <v>12768561</v>
      </c>
      <c r="F3214">
        <v>45131</v>
      </c>
      <c r="G3214" t="s">
        <v>5991</v>
      </c>
      <c r="H3214">
        <v>45131</v>
      </c>
      <c r="I3214" t="s">
        <v>253</v>
      </c>
      <c r="K3214" t="s">
        <v>1408</v>
      </c>
      <c r="L3214" t="s">
        <v>1409</v>
      </c>
      <c r="N3214" t="s">
        <v>1458</v>
      </c>
      <c r="O3214" t="s">
        <v>1411</v>
      </c>
      <c r="P3214" t="s">
        <v>254</v>
      </c>
      <c r="Q3214" t="s">
        <v>1415</v>
      </c>
      <c r="R3214" t="s">
        <v>1415</v>
      </c>
      <c r="S3214" t="s">
        <v>1415</v>
      </c>
      <c r="T3214">
        <v>10000</v>
      </c>
      <c r="V3214">
        <v>3414.41</v>
      </c>
      <c r="W3214">
        <v>3500</v>
      </c>
    </row>
    <row r="3215" spans="1:23">
      <c r="A3215" t="s">
        <v>246</v>
      </c>
      <c r="B3215" t="s">
        <v>5008</v>
      </c>
      <c r="C3215" t="s">
        <v>57</v>
      </c>
      <c r="D3215" t="s">
        <v>58</v>
      </c>
      <c r="E3215">
        <v>12770254</v>
      </c>
      <c r="F3215">
        <v>45132</v>
      </c>
      <c r="G3215" t="s">
        <v>5994</v>
      </c>
      <c r="H3215">
        <v>45134</v>
      </c>
      <c r="I3215" t="s">
        <v>253</v>
      </c>
      <c r="K3215" t="s">
        <v>1408</v>
      </c>
      <c r="L3215" t="s">
        <v>1409</v>
      </c>
      <c r="N3215" t="s">
        <v>1421</v>
      </c>
      <c r="O3215" t="s">
        <v>1411</v>
      </c>
      <c r="P3215" t="s">
        <v>252</v>
      </c>
      <c r="Q3215" t="s">
        <v>1415</v>
      </c>
      <c r="R3215" t="s">
        <v>1415</v>
      </c>
      <c r="S3215" t="s">
        <v>1415</v>
      </c>
      <c r="T3215">
        <v>10000</v>
      </c>
      <c r="V3215">
        <v>591.87</v>
      </c>
      <c r="W3215">
        <v>1004.5</v>
      </c>
    </row>
    <row r="3216" spans="1:23">
      <c r="A3216" t="s">
        <v>246</v>
      </c>
      <c r="B3216" t="s">
        <v>5005</v>
      </c>
      <c r="C3216" t="s">
        <v>57</v>
      </c>
      <c r="D3216" t="s">
        <v>58</v>
      </c>
      <c r="E3216">
        <v>12774216</v>
      </c>
      <c r="F3216">
        <v>45132</v>
      </c>
      <c r="G3216" t="s">
        <v>5993</v>
      </c>
      <c r="H3216">
        <v>45132</v>
      </c>
      <c r="I3216" t="s">
        <v>282</v>
      </c>
      <c r="K3216" t="s">
        <v>1408</v>
      </c>
      <c r="L3216" t="s">
        <v>1409</v>
      </c>
      <c r="N3216" t="s">
        <v>1420</v>
      </c>
      <c r="O3216" t="s">
        <v>1411</v>
      </c>
      <c r="P3216" t="s">
        <v>252</v>
      </c>
      <c r="Q3216" t="s">
        <v>1414</v>
      </c>
      <c r="R3216" t="s">
        <v>1414</v>
      </c>
      <c r="S3216" t="s">
        <v>1415</v>
      </c>
      <c r="T3216">
        <v>10000</v>
      </c>
    </row>
    <row r="3217" spans="1:23">
      <c r="A3217" t="s">
        <v>246</v>
      </c>
      <c r="B3217" t="s">
        <v>2359</v>
      </c>
      <c r="C3217" t="s">
        <v>57</v>
      </c>
      <c r="D3217" t="s">
        <v>58</v>
      </c>
      <c r="E3217">
        <v>12774537</v>
      </c>
      <c r="F3217">
        <v>45132</v>
      </c>
      <c r="G3217" t="s">
        <v>5995</v>
      </c>
      <c r="H3217">
        <v>45132</v>
      </c>
      <c r="I3217" t="s">
        <v>253</v>
      </c>
      <c r="K3217" t="s">
        <v>1408</v>
      </c>
      <c r="L3217" t="s">
        <v>1409</v>
      </c>
      <c r="N3217" t="s">
        <v>1420</v>
      </c>
      <c r="O3217" t="s">
        <v>1411</v>
      </c>
      <c r="P3217" t="s">
        <v>254</v>
      </c>
      <c r="Q3217" t="s">
        <v>1412</v>
      </c>
      <c r="R3217" t="s">
        <v>1412</v>
      </c>
      <c r="S3217" t="s">
        <v>1415</v>
      </c>
      <c r="T3217">
        <v>30000</v>
      </c>
      <c r="V3217">
        <v>1352.34</v>
      </c>
      <c r="W3217">
        <v>6070.6</v>
      </c>
    </row>
    <row r="3218" spans="1:23">
      <c r="A3218" t="s">
        <v>246</v>
      </c>
      <c r="B3218" t="s">
        <v>5792</v>
      </c>
      <c r="C3218" t="s">
        <v>57</v>
      </c>
      <c r="D3218" t="s">
        <v>58</v>
      </c>
      <c r="E3218">
        <v>12791543</v>
      </c>
      <c r="F3218">
        <v>45135</v>
      </c>
      <c r="G3218" t="s">
        <v>5998</v>
      </c>
      <c r="H3218">
        <v>45135</v>
      </c>
      <c r="I3218" t="s">
        <v>253</v>
      </c>
      <c r="K3218" t="s">
        <v>1408</v>
      </c>
      <c r="L3218" t="s">
        <v>1409</v>
      </c>
      <c r="N3218" t="s">
        <v>1444</v>
      </c>
      <c r="O3218" t="s">
        <v>1411</v>
      </c>
      <c r="P3218" t="s">
        <v>252</v>
      </c>
      <c r="Q3218" t="s">
        <v>1412</v>
      </c>
      <c r="R3218" t="s">
        <v>1412</v>
      </c>
      <c r="S3218" t="s">
        <v>1415</v>
      </c>
      <c r="T3218">
        <v>10000</v>
      </c>
      <c r="V3218">
        <v>2222.85</v>
      </c>
      <c r="W3218">
        <v>11031.66</v>
      </c>
    </row>
    <row r="3219" spans="1:23">
      <c r="A3219" t="s">
        <v>246</v>
      </c>
      <c r="B3219" t="s">
        <v>2299</v>
      </c>
      <c r="C3219" t="s">
        <v>57</v>
      </c>
      <c r="D3219" t="s">
        <v>58</v>
      </c>
      <c r="E3219">
        <v>12811266</v>
      </c>
      <c r="F3219">
        <v>45140</v>
      </c>
      <c r="G3219" t="s">
        <v>6397</v>
      </c>
      <c r="H3219">
        <v>45140</v>
      </c>
      <c r="I3219" t="s">
        <v>253</v>
      </c>
      <c r="K3219" t="s">
        <v>1430</v>
      </c>
      <c r="L3219" t="s">
        <v>1409</v>
      </c>
      <c r="N3219" t="s">
        <v>1439</v>
      </c>
      <c r="O3219" t="s">
        <v>1411</v>
      </c>
      <c r="P3219" t="s">
        <v>254</v>
      </c>
      <c r="Q3219" t="s">
        <v>1415</v>
      </c>
      <c r="R3219" t="s">
        <v>1415</v>
      </c>
      <c r="S3219" t="s">
        <v>1415</v>
      </c>
      <c r="T3219">
        <v>10000</v>
      </c>
      <c r="V3219">
        <v>0</v>
      </c>
      <c r="W3219">
        <v>106</v>
      </c>
    </row>
    <row r="3220" spans="1:23">
      <c r="A3220" t="s">
        <v>246</v>
      </c>
      <c r="B3220" t="s">
        <v>5008</v>
      </c>
      <c r="C3220" t="s">
        <v>57</v>
      </c>
      <c r="D3220" t="s">
        <v>58</v>
      </c>
      <c r="E3220">
        <v>12811473</v>
      </c>
      <c r="F3220">
        <v>45140</v>
      </c>
      <c r="G3220" t="s">
        <v>6398</v>
      </c>
      <c r="H3220">
        <v>45140</v>
      </c>
      <c r="I3220" t="s">
        <v>253</v>
      </c>
      <c r="K3220" t="s">
        <v>1408</v>
      </c>
      <c r="L3220" t="s">
        <v>1409</v>
      </c>
      <c r="N3220" t="s">
        <v>1437</v>
      </c>
      <c r="O3220" t="s">
        <v>1411</v>
      </c>
      <c r="P3220" t="s">
        <v>254</v>
      </c>
      <c r="Q3220" t="s">
        <v>1415</v>
      </c>
      <c r="R3220" t="s">
        <v>1415</v>
      </c>
      <c r="S3220" t="s">
        <v>1415</v>
      </c>
      <c r="T3220">
        <v>10000</v>
      </c>
      <c r="V3220">
        <v>470.72</v>
      </c>
      <c r="W3220">
        <v>1125</v>
      </c>
    </row>
    <row r="3221" spans="1:23">
      <c r="A3221" t="s">
        <v>246</v>
      </c>
      <c r="B3221" t="s">
        <v>5380</v>
      </c>
      <c r="C3221" t="s">
        <v>57</v>
      </c>
      <c r="D3221" t="s">
        <v>58</v>
      </c>
      <c r="E3221">
        <v>12811619</v>
      </c>
      <c r="F3221">
        <v>45140</v>
      </c>
      <c r="G3221" t="s">
        <v>6399</v>
      </c>
      <c r="H3221">
        <v>45140</v>
      </c>
      <c r="I3221" t="s">
        <v>253</v>
      </c>
      <c r="K3221" t="s">
        <v>1408</v>
      </c>
      <c r="L3221" t="s">
        <v>1409</v>
      </c>
      <c r="N3221" t="s">
        <v>1410</v>
      </c>
      <c r="O3221" t="s">
        <v>1411</v>
      </c>
      <c r="P3221" t="s">
        <v>252</v>
      </c>
      <c r="Q3221" t="s">
        <v>1415</v>
      </c>
      <c r="R3221" t="s">
        <v>1415</v>
      </c>
      <c r="S3221" t="s">
        <v>1415</v>
      </c>
      <c r="T3221">
        <v>10000</v>
      </c>
      <c r="V3221">
        <v>742.22</v>
      </c>
      <c r="W3221">
        <v>3351.3</v>
      </c>
    </row>
    <row r="3222" spans="1:23">
      <c r="A3222" t="s">
        <v>246</v>
      </c>
      <c r="B3222" t="s">
        <v>2299</v>
      </c>
      <c r="C3222" t="s">
        <v>57</v>
      </c>
      <c r="D3222" t="s">
        <v>58</v>
      </c>
      <c r="E3222">
        <v>12811957</v>
      </c>
      <c r="F3222">
        <v>45140</v>
      </c>
      <c r="G3222" t="s">
        <v>6400</v>
      </c>
      <c r="H3222">
        <v>45140</v>
      </c>
      <c r="I3222" t="s">
        <v>253</v>
      </c>
      <c r="K3222" t="s">
        <v>1408</v>
      </c>
      <c r="L3222" t="s">
        <v>1409</v>
      </c>
      <c r="N3222" t="s">
        <v>1439</v>
      </c>
      <c r="O3222" t="s">
        <v>1411</v>
      </c>
      <c r="P3222" t="s">
        <v>254</v>
      </c>
      <c r="Q3222" t="s">
        <v>1415</v>
      </c>
      <c r="R3222" t="s">
        <v>1415</v>
      </c>
      <c r="S3222" t="s">
        <v>1415</v>
      </c>
      <c r="T3222">
        <v>10000</v>
      </c>
      <c r="V3222">
        <v>0</v>
      </c>
      <c r="W3222">
        <v>995</v>
      </c>
    </row>
    <row r="3223" spans="1:23">
      <c r="A3223" t="s">
        <v>246</v>
      </c>
      <c r="B3223" t="s">
        <v>5790</v>
      </c>
      <c r="C3223" t="s">
        <v>57</v>
      </c>
      <c r="D3223" t="s">
        <v>58</v>
      </c>
      <c r="E3223">
        <v>12812232</v>
      </c>
      <c r="F3223">
        <v>45140</v>
      </c>
      <c r="G3223" t="s">
        <v>6401</v>
      </c>
      <c r="H3223">
        <v>45140</v>
      </c>
      <c r="I3223" t="s">
        <v>253</v>
      </c>
      <c r="K3223" t="s">
        <v>1418</v>
      </c>
      <c r="L3223" t="s">
        <v>1409</v>
      </c>
      <c r="N3223" t="s">
        <v>1447</v>
      </c>
      <c r="O3223" t="s">
        <v>1411</v>
      </c>
      <c r="P3223" t="s">
        <v>254</v>
      </c>
      <c r="Q3223" t="s">
        <v>1415</v>
      </c>
      <c r="R3223" t="s">
        <v>1415</v>
      </c>
      <c r="S3223" t="s">
        <v>1415</v>
      </c>
      <c r="T3223">
        <v>20000</v>
      </c>
      <c r="V3223">
        <v>1.96</v>
      </c>
      <c r="W3223">
        <v>2</v>
      </c>
    </row>
    <row r="3224" spans="1:23">
      <c r="A3224" t="s">
        <v>246</v>
      </c>
      <c r="B3224" t="s">
        <v>5011</v>
      </c>
      <c r="C3224" t="s">
        <v>57</v>
      </c>
      <c r="D3224" t="s">
        <v>58</v>
      </c>
      <c r="E3224">
        <v>12812446</v>
      </c>
      <c r="F3224">
        <v>45140</v>
      </c>
      <c r="G3224" t="s">
        <v>6402</v>
      </c>
      <c r="H3224">
        <v>45140</v>
      </c>
      <c r="I3224" t="s">
        <v>253</v>
      </c>
      <c r="K3224" t="s">
        <v>1408</v>
      </c>
      <c r="L3224" t="s">
        <v>1409</v>
      </c>
      <c r="N3224" t="s">
        <v>1483</v>
      </c>
      <c r="O3224" t="s">
        <v>1411</v>
      </c>
      <c r="P3224" t="s">
        <v>252</v>
      </c>
      <c r="Q3224" t="s">
        <v>1415</v>
      </c>
      <c r="R3224" t="s">
        <v>1415</v>
      </c>
      <c r="S3224" t="s">
        <v>1415</v>
      </c>
      <c r="T3224">
        <v>10000</v>
      </c>
      <c r="V3224">
        <v>9141.9</v>
      </c>
      <c r="W3224">
        <v>9508.56</v>
      </c>
    </row>
    <row r="3225" spans="1:23">
      <c r="A3225" t="s">
        <v>246</v>
      </c>
      <c r="B3225" t="s">
        <v>2299</v>
      </c>
      <c r="C3225" t="s">
        <v>57</v>
      </c>
      <c r="D3225" t="s">
        <v>58</v>
      </c>
      <c r="E3225">
        <v>12820778</v>
      </c>
      <c r="F3225">
        <v>45142</v>
      </c>
      <c r="G3225" t="s">
        <v>6403</v>
      </c>
      <c r="H3225">
        <v>45142</v>
      </c>
      <c r="I3225" t="s">
        <v>253</v>
      </c>
      <c r="K3225" t="s">
        <v>1430</v>
      </c>
      <c r="L3225" t="s">
        <v>1409</v>
      </c>
      <c r="N3225" t="s">
        <v>1488</v>
      </c>
      <c r="O3225" t="s">
        <v>1411</v>
      </c>
      <c r="P3225" t="s">
        <v>254</v>
      </c>
      <c r="Q3225" t="s">
        <v>1415</v>
      </c>
      <c r="R3225" t="s">
        <v>1415</v>
      </c>
      <c r="S3225" t="s">
        <v>1415</v>
      </c>
      <c r="T3225">
        <v>100</v>
      </c>
      <c r="V3225">
        <v>0</v>
      </c>
      <c r="W3225">
        <v>1</v>
      </c>
    </row>
    <row r="3226" spans="1:23">
      <c r="A3226" t="s">
        <v>246</v>
      </c>
      <c r="B3226" t="s">
        <v>5008</v>
      </c>
      <c r="C3226" t="s">
        <v>57</v>
      </c>
      <c r="D3226" t="s">
        <v>58</v>
      </c>
      <c r="E3226">
        <v>12828634</v>
      </c>
      <c r="F3226">
        <v>45146</v>
      </c>
      <c r="G3226" t="s">
        <v>6404</v>
      </c>
      <c r="H3226">
        <v>45146</v>
      </c>
      <c r="I3226" t="s">
        <v>253</v>
      </c>
      <c r="K3226" t="s">
        <v>1408</v>
      </c>
      <c r="L3226" t="s">
        <v>1409</v>
      </c>
      <c r="N3226" t="s">
        <v>1451</v>
      </c>
      <c r="O3226" t="s">
        <v>1411</v>
      </c>
      <c r="P3226" t="s">
        <v>254</v>
      </c>
      <c r="Q3226" t="s">
        <v>1415</v>
      </c>
      <c r="R3226" t="s">
        <v>1415</v>
      </c>
      <c r="S3226" t="s">
        <v>1415</v>
      </c>
      <c r="T3226">
        <v>100</v>
      </c>
      <c r="V3226">
        <v>0</v>
      </c>
      <c r="W3226">
        <v>1</v>
      </c>
    </row>
    <row r="3227" spans="1:23">
      <c r="A3227" t="s">
        <v>246</v>
      </c>
      <c r="B3227" t="s">
        <v>6135</v>
      </c>
      <c r="C3227" t="s">
        <v>57</v>
      </c>
      <c r="D3227" t="s">
        <v>58</v>
      </c>
      <c r="E3227">
        <v>12829300</v>
      </c>
      <c r="F3227">
        <v>45146</v>
      </c>
      <c r="G3227" t="s">
        <v>6405</v>
      </c>
      <c r="H3227">
        <v>45146</v>
      </c>
      <c r="I3227" t="s">
        <v>253</v>
      </c>
      <c r="K3227" t="s">
        <v>1408</v>
      </c>
      <c r="L3227" t="s">
        <v>1409</v>
      </c>
      <c r="N3227" t="s">
        <v>1425</v>
      </c>
      <c r="O3227" t="s">
        <v>1411</v>
      </c>
      <c r="P3227" t="s">
        <v>254</v>
      </c>
      <c r="Q3227" t="s">
        <v>1415</v>
      </c>
      <c r="R3227" t="s">
        <v>1415</v>
      </c>
      <c r="S3227" t="s">
        <v>1415</v>
      </c>
      <c r="T3227">
        <v>300</v>
      </c>
      <c r="V3227">
        <v>55.26</v>
      </c>
      <c r="W3227">
        <v>196.39</v>
      </c>
    </row>
    <row r="3228" spans="1:23">
      <c r="A3228" t="s">
        <v>246</v>
      </c>
      <c r="B3228" t="s">
        <v>6135</v>
      </c>
      <c r="C3228" t="s">
        <v>57</v>
      </c>
      <c r="D3228" t="s">
        <v>58</v>
      </c>
      <c r="E3228">
        <v>12834252</v>
      </c>
      <c r="F3228">
        <v>45148</v>
      </c>
      <c r="G3228" t="s">
        <v>6409</v>
      </c>
      <c r="H3228">
        <v>45153</v>
      </c>
      <c r="I3228" t="s">
        <v>253</v>
      </c>
      <c r="K3228" t="s">
        <v>1418</v>
      </c>
      <c r="L3228" t="s">
        <v>1409</v>
      </c>
      <c r="N3228" t="s">
        <v>1444</v>
      </c>
      <c r="O3228" t="s">
        <v>1411</v>
      </c>
      <c r="P3228" t="s">
        <v>254</v>
      </c>
      <c r="Q3228" t="s">
        <v>1415</v>
      </c>
      <c r="R3228" t="s">
        <v>1415</v>
      </c>
      <c r="S3228" t="s">
        <v>1415</v>
      </c>
      <c r="T3228">
        <v>300</v>
      </c>
      <c r="V3228">
        <v>6.87</v>
      </c>
      <c r="W3228">
        <v>184.69</v>
      </c>
    </row>
    <row r="3229" spans="1:23">
      <c r="A3229" t="s">
        <v>246</v>
      </c>
      <c r="B3229" t="s">
        <v>2299</v>
      </c>
      <c r="C3229" t="s">
        <v>57</v>
      </c>
      <c r="D3229" t="s">
        <v>58</v>
      </c>
      <c r="E3229">
        <v>12837262</v>
      </c>
      <c r="F3229">
        <v>45148</v>
      </c>
      <c r="G3229" t="s">
        <v>6406</v>
      </c>
      <c r="H3229">
        <v>45149</v>
      </c>
      <c r="I3229" t="s">
        <v>253</v>
      </c>
      <c r="K3229" t="s">
        <v>1418</v>
      </c>
      <c r="L3229" t="s">
        <v>1409</v>
      </c>
      <c r="N3229" t="s">
        <v>1420</v>
      </c>
      <c r="O3229" t="s">
        <v>1411</v>
      </c>
      <c r="P3229" t="s">
        <v>254</v>
      </c>
      <c r="Q3229" t="s">
        <v>1415</v>
      </c>
      <c r="R3229" t="s">
        <v>1415</v>
      </c>
      <c r="S3229" t="s">
        <v>1415</v>
      </c>
      <c r="T3229">
        <v>600</v>
      </c>
      <c r="V3229">
        <v>0</v>
      </c>
      <c r="W3229">
        <v>4.5</v>
      </c>
    </row>
    <row r="3230" spans="1:23">
      <c r="A3230" t="s">
        <v>246</v>
      </c>
      <c r="B3230" t="s">
        <v>2343</v>
      </c>
      <c r="C3230" t="s">
        <v>57</v>
      </c>
      <c r="D3230" t="s">
        <v>58</v>
      </c>
      <c r="E3230">
        <v>12837628</v>
      </c>
      <c r="F3230">
        <v>45148</v>
      </c>
      <c r="G3230" t="s">
        <v>6408</v>
      </c>
      <c r="H3230">
        <v>45149</v>
      </c>
      <c r="I3230" t="s">
        <v>253</v>
      </c>
      <c r="K3230" t="s">
        <v>1408</v>
      </c>
      <c r="L3230" t="s">
        <v>1409</v>
      </c>
      <c r="N3230" t="s">
        <v>1469</v>
      </c>
      <c r="O3230" t="s">
        <v>1411</v>
      </c>
      <c r="P3230" t="s">
        <v>252</v>
      </c>
      <c r="Q3230" t="s">
        <v>1415</v>
      </c>
      <c r="R3230" t="s">
        <v>1415</v>
      </c>
      <c r="S3230" t="s">
        <v>1415</v>
      </c>
      <c r="T3230">
        <v>100</v>
      </c>
      <c r="V3230">
        <v>1.96</v>
      </c>
      <c r="W3230">
        <v>1.95</v>
      </c>
    </row>
    <row r="3231" spans="1:23">
      <c r="A3231" t="s">
        <v>246</v>
      </c>
      <c r="B3231" t="s">
        <v>2343</v>
      </c>
      <c r="C3231" t="s">
        <v>57</v>
      </c>
      <c r="D3231" t="s">
        <v>58</v>
      </c>
      <c r="E3231">
        <v>12846242</v>
      </c>
      <c r="F3231">
        <v>45152</v>
      </c>
      <c r="G3231" t="s">
        <v>6411</v>
      </c>
      <c r="H3231">
        <v>45154</v>
      </c>
      <c r="I3231" t="s">
        <v>253</v>
      </c>
      <c r="K3231" t="s">
        <v>1408</v>
      </c>
      <c r="L3231" t="s">
        <v>1409</v>
      </c>
      <c r="N3231" t="s">
        <v>4743</v>
      </c>
      <c r="O3231" t="s">
        <v>1411</v>
      </c>
      <c r="P3231" t="s">
        <v>254</v>
      </c>
      <c r="Q3231" t="s">
        <v>1415</v>
      </c>
      <c r="R3231" t="s">
        <v>1415</v>
      </c>
      <c r="S3231" t="s">
        <v>1415</v>
      </c>
      <c r="T3231">
        <v>10000</v>
      </c>
      <c r="V3231">
        <v>218.69</v>
      </c>
      <c r="W3231">
        <v>449</v>
      </c>
    </row>
    <row r="3232" spans="1:23">
      <c r="A3232" t="s">
        <v>246</v>
      </c>
      <c r="B3232" t="s">
        <v>2343</v>
      </c>
      <c r="C3232" t="s">
        <v>57</v>
      </c>
      <c r="D3232" t="s">
        <v>58</v>
      </c>
      <c r="E3232">
        <v>12853849</v>
      </c>
      <c r="F3232">
        <v>45154</v>
      </c>
      <c r="G3232" t="s">
        <v>6413</v>
      </c>
      <c r="H3232">
        <v>45154</v>
      </c>
      <c r="I3232" t="s">
        <v>253</v>
      </c>
      <c r="K3232" t="s">
        <v>1430</v>
      </c>
      <c r="L3232" t="s">
        <v>1409</v>
      </c>
      <c r="N3232" t="s">
        <v>1425</v>
      </c>
      <c r="O3232" t="s">
        <v>1411</v>
      </c>
      <c r="P3232" t="s">
        <v>254</v>
      </c>
      <c r="Q3232" t="s">
        <v>1415</v>
      </c>
      <c r="R3232" t="s">
        <v>1415</v>
      </c>
      <c r="S3232" t="s">
        <v>1415</v>
      </c>
      <c r="T3232">
        <v>30000</v>
      </c>
      <c r="V3232">
        <v>1189.27</v>
      </c>
      <c r="W3232">
        <v>3811.99</v>
      </c>
    </row>
    <row r="3233" spans="1:23">
      <c r="A3233" t="s">
        <v>246</v>
      </c>
      <c r="B3233" t="s">
        <v>6135</v>
      </c>
      <c r="C3233" t="s">
        <v>57</v>
      </c>
      <c r="D3233" t="s">
        <v>58</v>
      </c>
      <c r="E3233">
        <v>12854041</v>
      </c>
      <c r="F3233">
        <v>45154</v>
      </c>
      <c r="G3233" t="s">
        <v>6414</v>
      </c>
      <c r="H3233">
        <v>45154</v>
      </c>
      <c r="I3233" t="s">
        <v>253</v>
      </c>
      <c r="K3233" t="s">
        <v>1408</v>
      </c>
      <c r="L3233" t="s">
        <v>1409</v>
      </c>
      <c r="N3233" t="s">
        <v>1460</v>
      </c>
      <c r="O3233" t="s">
        <v>1411</v>
      </c>
      <c r="P3233" t="s">
        <v>254</v>
      </c>
      <c r="Q3233" t="s">
        <v>1415</v>
      </c>
      <c r="R3233" t="s">
        <v>1415</v>
      </c>
      <c r="S3233" t="s">
        <v>1415</v>
      </c>
      <c r="T3233">
        <v>10000</v>
      </c>
      <c r="V3233">
        <v>0</v>
      </c>
      <c r="W3233">
        <v>1</v>
      </c>
    </row>
    <row r="3234" spans="1:23">
      <c r="A3234" t="s">
        <v>246</v>
      </c>
      <c r="B3234" t="s">
        <v>5790</v>
      </c>
      <c r="C3234" t="s">
        <v>57</v>
      </c>
      <c r="D3234" t="s">
        <v>58</v>
      </c>
      <c r="E3234">
        <v>12858289</v>
      </c>
      <c r="F3234">
        <v>45155</v>
      </c>
      <c r="G3234" t="s">
        <v>6416</v>
      </c>
      <c r="H3234">
        <v>45155</v>
      </c>
      <c r="I3234" t="s">
        <v>253</v>
      </c>
      <c r="K3234" t="s">
        <v>1408</v>
      </c>
      <c r="L3234" t="s">
        <v>1409</v>
      </c>
      <c r="N3234" t="s">
        <v>1458</v>
      </c>
      <c r="O3234" t="s">
        <v>1411</v>
      </c>
      <c r="P3234" t="s">
        <v>252</v>
      </c>
      <c r="Q3234" t="s">
        <v>1415</v>
      </c>
      <c r="R3234" t="s">
        <v>1415</v>
      </c>
      <c r="S3234" t="s">
        <v>1415</v>
      </c>
      <c r="T3234">
        <v>20000</v>
      </c>
      <c r="V3234">
        <v>410.41</v>
      </c>
      <c r="W3234">
        <v>635</v>
      </c>
    </row>
    <row r="3235" spans="1:23">
      <c r="A3235" t="s">
        <v>246</v>
      </c>
      <c r="B3235" t="s">
        <v>5790</v>
      </c>
      <c r="C3235" t="s">
        <v>57</v>
      </c>
      <c r="D3235" t="s">
        <v>58</v>
      </c>
      <c r="E3235">
        <v>12863870</v>
      </c>
      <c r="F3235">
        <v>45156</v>
      </c>
      <c r="G3235" t="s">
        <v>6418</v>
      </c>
      <c r="H3235">
        <v>45156</v>
      </c>
      <c r="I3235" t="s">
        <v>253</v>
      </c>
      <c r="K3235" t="s">
        <v>1408</v>
      </c>
      <c r="L3235" t="s">
        <v>1409</v>
      </c>
      <c r="N3235" t="s">
        <v>1466</v>
      </c>
      <c r="O3235" t="s">
        <v>1411</v>
      </c>
      <c r="P3235" t="s">
        <v>252</v>
      </c>
      <c r="Q3235" t="s">
        <v>1415</v>
      </c>
      <c r="R3235" t="s">
        <v>1415</v>
      </c>
      <c r="S3235" t="s">
        <v>1415</v>
      </c>
      <c r="T3235">
        <v>10000</v>
      </c>
      <c r="V3235">
        <v>0</v>
      </c>
      <c r="W3235">
        <v>127</v>
      </c>
    </row>
    <row r="3236" spans="1:23">
      <c r="A3236" t="s">
        <v>246</v>
      </c>
      <c r="B3236" t="s">
        <v>2299</v>
      </c>
      <c r="C3236" t="s">
        <v>57</v>
      </c>
      <c r="D3236" t="s">
        <v>58</v>
      </c>
      <c r="E3236">
        <v>12867262</v>
      </c>
      <c r="F3236">
        <v>45157</v>
      </c>
      <c r="G3236" t="s">
        <v>6419</v>
      </c>
      <c r="H3236">
        <v>45157</v>
      </c>
      <c r="I3236" t="s">
        <v>253</v>
      </c>
      <c r="K3236" t="s">
        <v>1430</v>
      </c>
      <c r="L3236" t="s">
        <v>1409</v>
      </c>
      <c r="N3236" t="s">
        <v>1451</v>
      </c>
      <c r="O3236" t="s">
        <v>1411</v>
      </c>
      <c r="P3236" t="s">
        <v>252</v>
      </c>
      <c r="Q3236" t="s">
        <v>1415</v>
      </c>
      <c r="R3236" t="s">
        <v>1415</v>
      </c>
      <c r="S3236" t="s">
        <v>1415</v>
      </c>
      <c r="T3236">
        <v>10000</v>
      </c>
      <c r="V3236">
        <v>6313.27</v>
      </c>
      <c r="W3236">
        <v>7554.49</v>
      </c>
    </row>
    <row r="3237" spans="1:23">
      <c r="A3237" t="s">
        <v>246</v>
      </c>
      <c r="B3237" t="s">
        <v>5792</v>
      </c>
      <c r="C3237" t="s">
        <v>57</v>
      </c>
      <c r="D3237" t="s">
        <v>58</v>
      </c>
      <c r="E3237">
        <v>12868924</v>
      </c>
      <c r="F3237">
        <v>45159</v>
      </c>
      <c r="G3237" t="s">
        <v>6423</v>
      </c>
      <c r="H3237">
        <v>45159</v>
      </c>
      <c r="I3237" t="s">
        <v>253</v>
      </c>
      <c r="K3237" t="s">
        <v>1430</v>
      </c>
      <c r="L3237" t="s">
        <v>1409</v>
      </c>
      <c r="N3237" t="s">
        <v>1413</v>
      </c>
      <c r="O3237" t="s">
        <v>1411</v>
      </c>
      <c r="P3237" t="s">
        <v>254</v>
      </c>
      <c r="Q3237" t="s">
        <v>1415</v>
      </c>
      <c r="R3237" t="s">
        <v>1415</v>
      </c>
      <c r="S3237" t="s">
        <v>1415</v>
      </c>
      <c r="T3237">
        <v>10000</v>
      </c>
      <c r="V3237">
        <v>0</v>
      </c>
      <c r="W3237">
        <v>110.46</v>
      </c>
    </row>
    <row r="3238" spans="1:23">
      <c r="A3238" t="s">
        <v>246</v>
      </c>
      <c r="B3238" t="s">
        <v>5008</v>
      </c>
      <c r="C3238" t="s">
        <v>57</v>
      </c>
      <c r="D3238" t="s">
        <v>58</v>
      </c>
      <c r="E3238">
        <v>12872345</v>
      </c>
      <c r="F3238">
        <v>45160</v>
      </c>
      <c r="G3238" t="s">
        <v>6424</v>
      </c>
      <c r="H3238">
        <v>45160</v>
      </c>
      <c r="I3238" t="s">
        <v>253</v>
      </c>
      <c r="K3238" t="s">
        <v>1408</v>
      </c>
      <c r="L3238" t="s">
        <v>1409</v>
      </c>
      <c r="N3238" t="s">
        <v>1431</v>
      </c>
      <c r="O3238" t="s">
        <v>1411</v>
      </c>
      <c r="P3238" t="s">
        <v>254</v>
      </c>
      <c r="Q3238" t="s">
        <v>1415</v>
      </c>
      <c r="R3238" t="s">
        <v>1415</v>
      </c>
      <c r="S3238" t="s">
        <v>1415</v>
      </c>
      <c r="T3238">
        <v>10000</v>
      </c>
      <c r="V3238">
        <v>57.86</v>
      </c>
      <c r="W3238">
        <v>649.9</v>
      </c>
    </row>
    <row r="3239" spans="1:23">
      <c r="A3239" t="s">
        <v>246</v>
      </c>
      <c r="B3239" t="s">
        <v>2343</v>
      </c>
      <c r="C3239" t="s">
        <v>57</v>
      </c>
      <c r="D3239" t="s">
        <v>58</v>
      </c>
      <c r="E3239">
        <v>12873088</v>
      </c>
      <c r="F3239">
        <v>45160</v>
      </c>
      <c r="G3239" t="s">
        <v>6425</v>
      </c>
      <c r="H3239">
        <v>45160</v>
      </c>
      <c r="I3239" t="s">
        <v>253</v>
      </c>
      <c r="K3239" t="s">
        <v>1408</v>
      </c>
      <c r="L3239" t="s">
        <v>1409</v>
      </c>
      <c r="N3239" t="s">
        <v>1413</v>
      </c>
      <c r="O3239" t="s">
        <v>1411</v>
      </c>
      <c r="P3239" t="s">
        <v>254</v>
      </c>
      <c r="Q3239" t="s">
        <v>1415</v>
      </c>
      <c r="R3239" t="s">
        <v>1415</v>
      </c>
      <c r="S3239" t="s">
        <v>1415</v>
      </c>
      <c r="T3239">
        <v>10000</v>
      </c>
      <c r="V3239">
        <v>565.29999999999995</v>
      </c>
      <c r="W3239">
        <v>612.29999999999995</v>
      </c>
    </row>
    <row r="3240" spans="1:23">
      <c r="A3240" t="s">
        <v>246</v>
      </c>
      <c r="B3240" t="s">
        <v>6132</v>
      </c>
      <c r="C3240" t="s">
        <v>57</v>
      </c>
      <c r="D3240" t="s">
        <v>58</v>
      </c>
      <c r="E3240">
        <v>12884851</v>
      </c>
      <c r="F3240">
        <v>45163</v>
      </c>
      <c r="G3240" t="s">
        <v>6430</v>
      </c>
      <c r="H3240">
        <v>45163</v>
      </c>
      <c r="I3240" t="s">
        <v>253</v>
      </c>
      <c r="K3240" t="s">
        <v>1408</v>
      </c>
      <c r="L3240" t="s">
        <v>1409</v>
      </c>
      <c r="N3240" t="s">
        <v>1413</v>
      </c>
      <c r="O3240" t="s">
        <v>1411</v>
      </c>
      <c r="P3240" t="s">
        <v>252</v>
      </c>
      <c r="Q3240" t="s">
        <v>1415</v>
      </c>
      <c r="R3240" t="s">
        <v>1415</v>
      </c>
      <c r="S3240" t="s">
        <v>1415</v>
      </c>
      <c r="T3240">
        <v>10000</v>
      </c>
      <c r="V3240">
        <v>23.42</v>
      </c>
      <c r="W3240">
        <v>263.23</v>
      </c>
    </row>
    <row r="3241" spans="1:23">
      <c r="A3241" t="s">
        <v>246</v>
      </c>
      <c r="B3241" t="s">
        <v>6132</v>
      </c>
      <c r="C3241" t="s">
        <v>57</v>
      </c>
      <c r="D3241" t="s">
        <v>58</v>
      </c>
      <c r="E3241">
        <v>12890954</v>
      </c>
      <c r="F3241">
        <v>45166</v>
      </c>
      <c r="G3241" t="s">
        <v>6433</v>
      </c>
      <c r="H3241">
        <v>45166</v>
      </c>
      <c r="I3241" t="s">
        <v>253</v>
      </c>
      <c r="K3241" t="s">
        <v>1408</v>
      </c>
      <c r="L3241" t="s">
        <v>1409</v>
      </c>
      <c r="N3241" t="s">
        <v>1413</v>
      </c>
      <c r="O3241" t="s">
        <v>1411</v>
      </c>
      <c r="P3241" t="s">
        <v>254</v>
      </c>
      <c r="Q3241" t="s">
        <v>1415</v>
      </c>
      <c r="R3241" t="s">
        <v>1415</v>
      </c>
      <c r="S3241" t="s">
        <v>1415</v>
      </c>
      <c r="T3241">
        <v>30000</v>
      </c>
      <c r="V3241">
        <v>29.44</v>
      </c>
      <c r="W3241">
        <v>300.01</v>
      </c>
    </row>
    <row r="3242" spans="1:23">
      <c r="A3242" t="s">
        <v>246</v>
      </c>
      <c r="B3242" t="s">
        <v>2325</v>
      </c>
      <c r="C3242" t="s">
        <v>4621</v>
      </c>
      <c r="D3242" t="s">
        <v>1528</v>
      </c>
      <c r="E3242">
        <v>12377833</v>
      </c>
      <c r="F3242">
        <v>45034</v>
      </c>
      <c r="G3242" t="s">
        <v>4622</v>
      </c>
      <c r="H3242">
        <v>45034</v>
      </c>
      <c r="I3242" t="s">
        <v>263</v>
      </c>
      <c r="K3242" t="s">
        <v>1408</v>
      </c>
      <c r="L3242" t="s">
        <v>1409</v>
      </c>
      <c r="N3242" t="s">
        <v>1423</v>
      </c>
      <c r="O3242" t="s">
        <v>1411</v>
      </c>
      <c r="P3242" t="s">
        <v>254</v>
      </c>
      <c r="Q3242" t="s">
        <v>1414</v>
      </c>
      <c r="R3242" t="s">
        <v>1414</v>
      </c>
      <c r="S3242" t="s">
        <v>1412</v>
      </c>
      <c r="T3242">
        <v>10000</v>
      </c>
    </row>
    <row r="3243" spans="1:23">
      <c r="A3243" t="s">
        <v>246</v>
      </c>
      <c r="B3243" t="s">
        <v>2203</v>
      </c>
      <c r="C3243" t="s">
        <v>1792</v>
      </c>
      <c r="D3243" t="s">
        <v>1528</v>
      </c>
      <c r="E3243">
        <v>8024612</v>
      </c>
      <c r="F3243">
        <v>44963</v>
      </c>
      <c r="G3243" t="s">
        <v>2829</v>
      </c>
      <c r="H3243">
        <v>44963</v>
      </c>
      <c r="I3243" t="s">
        <v>263</v>
      </c>
      <c r="K3243" t="s">
        <v>1418</v>
      </c>
      <c r="L3243" t="s">
        <v>1409</v>
      </c>
      <c r="N3243" t="s">
        <v>1460</v>
      </c>
      <c r="O3243" t="s">
        <v>1411</v>
      </c>
      <c r="P3243" t="s">
        <v>254</v>
      </c>
      <c r="T3243">
        <v>40000</v>
      </c>
    </row>
    <row r="3244" spans="1:23">
      <c r="A3244" t="s">
        <v>246</v>
      </c>
      <c r="B3244" t="s">
        <v>2203</v>
      </c>
      <c r="C3244" t="s">
        <v>1792</v>
      </c>
      <c r="D3244" t="s">
        <v>1528</v>
      </c>
      <c r="E3244">
        <v>11262486</v>
      </c>
      <c r="F3244">
        <v>45040</v>
      </c>
      <c r="G3244" t="s">
        <v>4623</v>
      </c>
      <c r="H3244">
        <v>45040</v>
      </c>
      <c r="I3244" t="s">
        <v>282</v>
      </c>
      <c r="K3244" t="s">
        <v>1430</v>
      </c>
      <c r="L3244" t="s">
        <v>1409</v>
      </c>
      <c r="N3244" t="s">
        <v>1454</v>
      </c>
      <c r="O3244" t="s">
        <v>1411</v>
      </c>
      <c r="P3244" t="s">
        <v>254</v>
      </c>
      <c r="Q3244" t="s">
        <v>1414</v>
      </c>
      <c r="R3244" t="s">
        <v>1414</v>
      </c>
      <c r="S3244" t="s">
        <v>1412</v>
      </c>
      <c r="T3244">
        <v>10000</v>
      </c>
    </row>
    <row r="3245" spans="1:23">
      <c r="A3245" t="s">
        <v>246</v>
      </c>
      <c r="B3245" t="s">
        <v>2203</v>
      </c>
      <c r="C3245" t="s">
        <v>1792</v>
      </c>
      <c r="D3245" t="s">
        <v>1528</v>
      </c>
      <c r="E3245">
        <v>11799687</v>
      </c>
      <c r="F3245">
        <v>45000</v>
      </c>
      <c r="G3245" t="s">
        <v>3690</v>
      </c>
      <c r="H3245">
        <v>45000</v>
      </c>
      <c r="I3245" t="s">
        <v>263</v>
      </c>
      <c r="K3245" t="s">
        <v>1408</v>
      </c>
      <c r="L3245" t="s">
        <v>1409</v>
      </c>
      <c r="N3245" t="s">
        <v>1457</v>
      </c>
      <c r="O3245" t="s">
        <v>1411</v>
      </c>
      <c r="P3245" t="s">
        <v>254</v>
      </c>
      <c r="S3245" t="s">
        <v>1414</v>
      </c>
      <c r="T3245">
        <v>150000</v>
      </c>
    </row>
    <row r="3246" spans="1:23">
      <c r="A3246" t="s">
        <v>246</v>
      </c>
      <c r="B3246" t="s">
        <v>2203</v>
      </c>
      <c r="C3246" t="s">
        <v>1792</v>
      </c>
      <c r="D3246" t="s">
        <v>1528</v>
      </c>
      <c r="E3246">
        <v>12164878</v>
      </c>
      <c r="F3246">
        <v>45014</v>
      </c>
      <c r="G3246" t="s">
        <v>3691</v>
      </c>
      <c r="H3246">
        <v>45014</v>
      </c>
      <c r="I3246" t="s">
        <v>263</v>
      </c>
      <c r="K3246" t="s">
        <v>1418</v>
      </c>
      <c r="L3246" t="s">
        <v>1409</v>
      </c>
      <c r="N3246" t="s">
        <v>1495</v>
      </c>
      <c r="O3246" t="s">
        <v>1411</v>
      </c>
      <c r="P3246" t="s">
        <v>254</v>
      </c>
      <c r="S3246" t="s">
        <v>1414</v>
      </c>
      <c r="T3246">
        <v>50000</v>
      </c>
    </row>
    <row r="3247" spans="1:23">
      <c r="A3247" t="s">
        <v>246</v>
      </c>
      <c r="B3247" t="s">
        <v>3293</v>
      </c>
      <c r="C3247" t="s">
        <v>1792</v>
      </c>
      <c r="D3247" t="s">
        <v>1528</v>
      </c>
      <c r="E3247">
        <v>12276273</v>
      </c>
      <c r="F3247">
        <v>45009</v>
      </c>
      <c r="G3247" t="s">
        <v>3693</v>
      </c>
      <c r="H3247">
        <v>45009</v>
      </c>
      <c r="I3247" t="s">
        <v>282</v>
      </c>
      <c r="K3247" t="s">
        <v>1408</v>
      </c>
      <c r="L3247" t="s">
        <v>1409</v>
      </c>
      <c r="N3247" t="s">
        <v>1489</v>
      </c>
      <c r="O3247" t="s">
        <v>1411</v>
      </c>
      <c r="P3247" t="s">
        <v>254</v>
      </c>
      <c r="Q3247" t="s">
        <v>1414</v>
      </c>
      <c r="R3247" t="s">
        <v>1414</v>
      </c>
      <c r="S3247" t="s">
        <v>1412</v>
      </c>
      <c r="T3247">
        <v>15000</v>
      </c>
    </row>
    <row r="3248" spans="1:23">
      <c r="A3248" t="s">
        <v>246</v>
      </c>
      <c r="B3248" t="s">
        <v>3293</v>
      </c>
      <c r="C3248" t="s">
        <v>1792</v>
      </c>
      <c r="D3248" t="s">
        <v>1528</v>
      </c>
      <c r="E3248">
        <v>12283699</v>
      </c>
      <c r="F3248">
        <v>45012</v>
      </c>
      <c r="G3248" t="s">
        <v>3694</v>
      </c>
      <c r="H3248">
        <v>45012</v>
      </c>
      <c r="I3248" t="s">
        <v>253</v>
      </c>
      <c r="K3248" t="s">
        <v>1408</v>
      </c>
      <c r="L3248" t="s">
        <v>1409</v>
      </c>
      <c r="N3248" t="s">
        <v>1420</v>
      </c>
      <c r="O3248" t="s">
        <v>1411</v>
      </c>
      <c r="P3248" t="s">
        <v>252</v>
      </c>
      <c r="Q3248" t="s">
        <v>1412</v>
      </c>
      <c r="R3248" t="s">
        <v>1412</v>
      </c>
      <c r="S3248" t="s">
        <v>1412</v>
      </c>
      <c r="T3248">
        <v>15000</v>
      </c>
      <c r="V3248">
        <v>6013.73</v>
      </c>
      <c r="W3248">
        <v>8594</v>
      </c>
    </row>
    <row r="3249" spans="1:23">
      <c r="A3249" t="s">
        <v>246</v>
      </c>
      <c r="B3249" t="s">
        <v>2187</v>
      </c>
      <c r="C3249" t="s">
        <v>2830</v>
      </c>
      <c r="D3249" t="s">
        <v>2831</v>
      </c>
      <c r="E3249">
        <v>12084841</v>
      </c>
      <c r="F3249">
        <v>44959</v>
      </c>
      <c r="G3249" t="s">
        <v>2832</v>
      </c>
      <c r="H3249">
        <v>44959</v>
      </c>
      <c r="I3249" t="s">
        <v>282</v>
      </c>
      <c r="K3249" t="s">
        <v>1408</v>
      </c>
      <c r="L3249" t="s">
        <v>1409</v>
      </c>
      <c r="N3249" t="s">
        <v>1444</v>
      </c>
      <c r="O3249" t="s">
        <v>1411</v>
      </c>
      <c r="P3249" t="s">
        <v>254</v>
      </c>
      <c r="S3249" t="s">
        <v>1414</v>
      </c>
      <c r="T3249">
        <v>15000</v>
      </c>
    </row>
    <row r="3250" spans="1:23">
      <c r="A3250" t="s">
        <v>246</v>
      </c>
      <c r="B3250" t="s">
        <v>2249</v>
      </c>
      <c r="C3250" t="s">
        <v>2833</v>
      </c>
      <c r="D3250" t="s">
        <v>54</v>
      </c>
      <c r="E3250">
        <v>12110744</v>
      </c>
      <c r="F3250">
        <v>44966</v>
      </c>
      <c r="G3250" t="s">
        <v>2834</v>
      </c>
      <c r="H3250">
        <v>44966</v>
      </c>
      <c r="I3250" t="s">
        <v>282</v>
      </c>
      <c r="K3250" t="s">
        <v>1408</v>
      </c>
      <c r="L3250" t="s">
        <v>1409</v>
      </c>
      <c r="N3250" t="s">
        <v>1431</v>
      </c>
      <c r="O3250" t="s">
        <v>1411</v>
      </c>
      <c r="P3250" t="s">
        <v>254</v>
      </c>
      <c r="R3250" t="s">
        <v>1414</v>
      </c>
      <c r="S3250" t="s">
        <v>1412</v>
      </c>
      <c r="T3250">
        <v>30000</v>
      </c>
    </row>
    <row r="3251" spans="1:23">
      <c r="A3251" t="s">
        <v>246</v>
      </c>
      <c r="B3251" t="s">
        <v>2187</v>
      </c>
      <c r="C3251" t="s">
        <v>2833</v>
      </c>
      <c r="D3251" t="s">
        <v>54</v>
      </c>
      <c r="E3251">
        <v>12111269</v>
      </c>
      <c r="F3251">
        <v>44966</v>
      </c>
      <c r="G3251" t="s">
        <v>2835</v>
      </c>
      <c r="H3251">
        <v>44966</v>
      </c>
      <c r="I3251" t="s">
        <v>253</v>
      </c>
      <c r="K3251" t="s">
        <v>1418</v>
      </c>
      <c r="L3251" t="s">
        <v>1409</v>
      </c>
      <c r="N3251" t="s">
        <v>1413</v>
      </c>
      <c r="O3251" t="s">
        <v>1411</v>
      </c>
      <c r="P3251" t="s">
        <v>254</v>
      </c>
      <c r="Q3251" t="s">
        <v>1412</v>
      </c>
      <c r="R3251" t="s">
        <v>1412</v>
      </c>
      <c r="S3251" t="s">
        <v>1412</v>
      </c>
      <c r="T3251">
        <v>40000</v>
      </c>
      <c r="V3251">
        <v>1395.5</v>
      </c>
      <c r="W3251">
        <v>3249.9</v>
      </c>
    </row>
    <row r="3252" spans="1:23">
      <c r="A3252" t="s">
        <v>246</v>
      </c>
      <c r="B3252" t="s">
        <v>2356</v>
      </c>
      <c r="C3252" t="s">
        <v>1527</v>
      </c>
      <c r="D3252" t="s">
        <v>1528</v>
      </c>
      <c r="E3252">
        <v>181014</v>
      </c>
      <c r="F3252">
        <v>44980</v>
      </c>
      <c r="G3252" t="s">
        <v>2836</v>
      </c>
      <c r="H3252">
        <v>44980</v>
      </c>
      <c r="I3252" t="s">
        <v>253</v>
      </c>
      <c r="K3252" t="s">
        <v>1408</v>
      </c>
      <c r="L3252" t="s">
        <v>1409</v>
      </c>
      <c r="N3252" t="s">
        <v>1444</v>
      </c>
      <c r="O3252" t="s">
        <v>1411</v>
      </c>
      <c r="P3252" t="s">
        <v>254</v>
      </c>
      <c r="Q3252" t="s">
        <v>1412</v>
      </c>
      <c r="R3252" t="s">
        <v>1412</v>
      </c>
      <c r="S3252" t="s">
        <v>1412</v>
      </c>
      <c r="T3252">
        <v>17000</v>
      </c>
      <c r="V3252">
        <v>3040.54</v>
      </c>
      <c r="W3252">
        <v>5944.74</v>
      </c>
    </row>
    <row r="3253" spans="1:23">
      <c r="A3253" t="s">
        <v>246</v>
      </c>
      <c r="B3253" t="s">
        <v>2152</v>
      </c>
      <c r="C3253" t="s">
        <v>1527</v>
      </c>
      <c r="D3253" t="s">
        <v>1528</v>
      </c>
      <c r="E3253">
        <v>628376</v>
      </c>
      <c r="F3253">
        <v>45035</v>
      </c>
      <c r="G3253" t="s">
        <v>5057</v>
      </c>
      <c r="H3253">
        <v>45049</v>
      </c>
      <c r="I3253" t="s">
        <v>282</v>
      </c>
      <c r="K3253" t="s">
        <v>1418</v>
      </c>
      <c r="L3253" t="s">
        <v>1409</v>
      </c>
      <c r="N3253" t="s">
        <v>1426</v>
      </c>
      <c r="O3253" t="s">
        <v>1411</v>
      </c>
      <c r="P3253" t="s">
        <v>254</v>
      </c>
      <c r="S3253" t="s">
        <v>1414</v>
      </c>
      <c r="T3253">
        <v>30000</v>
      </c>
    </row>
    <row r="3254" spans="1:23">
      <c r="A3254" t="s">
        <v>246</v>
      </c>
      <c r="B3254" t="s">
        <v>2325</v>
      </c>
      <c r="C3254" t="s">
        <v>1527</v>
      </c>
      <c r="D3254" t="s">
        <v>1528</v>
      </c>
      <c r="E3254">
        <v>792194</v>
      </c>
      <c r="F3254">
        <v>45104</v>
      </c>
      <c r="G3254" t="s">
        <v>5637</v>
      </c>
      <c r="H3254">
        <v>45104</v>
      </c>
      <c r="I3254" t="s">
        <v>253</v>
      </c>
      <c r="K3254" t="s">
        <v>1418</v>
      </c>
      <c r="L3254" t="s">
        <v>1409</v>
      </c>
      <c r="N3254" t="s">
        <v>1444</v>
      </c>
      <c r="O3254" t="s">
        <v>1411</v>
      </c>
      <c r="P3254" t="s">
        <v>254</v>
      </c>
      <c r="Q3254" t="s">
        <v>1412</v>
      </c>
      <c r="R3254" t="s">
        <v>1412</v>
      </c>
      <c r="S3254" t="s">
        <v>1415</v>
      </c>
      <c r="T3254">
        <v>10000</v>
      </c>
      <c r="V3254">
        <v>862.5</v>
      </c>
      <c r="W3254">
        <v>4629.18</v>
      </c>
    </row>
    <row r="3255" spans="1:23">
      <c r="A3255" t="s">
        <v>246</v>
      </c>
      <c r="B3255" t="s">
        <v>2126</v>
      </c>
      <c r="C3255" t="s">
        <v>1527</v>
      </c>
      <c r="D3255" t="s">
        <v>1528</v>
      </c>
      <c r="E3255">
        <v>1292057</v>
      </c>
      <c r="F3255">
        <v>45036</v>
      </c>
      <c r="G3255" t="s">
        <v>4632</v>
      </c>
      <c r="H3255">
        <v>45105</v>
      </c>
      <c r="I3255" t="s">
        <v>253</v>
      </c>
      <c r="K3255" t="s">
        <v>1418</v>
      </c>
      <c r="L3255" t="s">
        <v>1409</v>
      </c>
      <c r="N3255" t="s">
        <v>1444</v>
      </c>
      <c r="O3255" t="s">
        <v>1411</v>
      </c>
      <c r="P3255" t="s">
        <v>254</v>
      </c>
      <c r="Q3255" t="s">
        <v>1412</v>
      </c>
      <c r="R3255" t="s">
        <v>1412</v>
      </c>
      <c r="S3255" t="s">
        <v>1412</v>
      </c>
      <c r="T3255">
        <v>35000</v>
      </c>
      <c r="V3255">
        <v>11537.14</v>
      </c>
      <c r="W3255">
        <v>29580.97</v>
      </c>
    </row>
    <row r="3256" spans="1:23">
      <c r="A3256" t="s">
        <v>246</v>
      </c>
      <c r="B3256" t="s">
        <v>2126</v>
      </c>
      <c r="C3256" t="s">
        <v>1527</v>
      </c>
      <c r="D3256" t="s">
        <v>1528</v>
      </c>
      <c r="E3256">
        <v>4156982</v>
      </c>
      <c r="F3256">
        <v>44971</v>
      </c>
      <c r="G3256" t="s">
        <v>2838</v>
      </c>
      <c r="H3256">
        <v>44971</v>
      </c>
      <c r="I3256" t="s">
        <v>282</v>
      </c>
      <c r="K3256" t="s">
        <v>1418</v>
      </c>
      <c r="L3256" t="s">
        <v>1409</v>
      </c>
      <c r="N3256" t="s">
        <v>1434</v>
      </c>
      <c r="O3256" t="s">
        <v>1411</v>
      </c>
      <c r="P3256" t="s">
        <v>254</v>
      </c>
      <c r="T3256">
        <v>25000</v>
      </c>
    </row>
    <row r="3257" spans="1:23">
      <c r="A3257" t="s">
        <v>246</v>
      </c>
      <c r="B3257" t="s">
        <v>2212</v>
      </c>
      <c r="C3257" t="s">
        <v>1527</v>
      </c>
      <c r="D3257" t="s">
        <v>1528</v>
      </c>
      <c r="E3257">
        <v>4427654</v>
      </c>
      <c r="F3257">
        <v>45050</v>
      </c>
      <c r="G3257" t="s">
        <v>5060</v>
      </c>
      <c r="H3257">
        <v>45050</v>
      </c>
      <c r="I3257" t="s">
        <v>282</v>
      </c>
      <c r="K3257" t="s">
        <v>1430</v>
      </c>
      <c r="L3257" t="s">
        <v>1409</v>
      </c>
      <c r="N3257" t="s">
        <v>1445</v>
      </c>
      <c r="O3257" t="s">
        <v>1411</v>
      </c>
      <c r="P3257" t="s">
        <v>254</v>
      </c>
      <c r="S3257" t="s">
        <v>1414</v>
      </c>
      <c r="T3257">
        <v>10000</v>
      </c>
    </row>
    <row r="3258" spans="1:23">
      <c r="A3258" t="s">
        <v>246</v>
      </c>
      <c r="B3258" t="s">
        <v>2356</v>
      </c>
      <c r="C3258" t="s">
        <v>1527</v>
      </c>
      <c r="D3258" t="s">
        <v>1528</v>
      </c>
      <c r="E3258">
        <v>4478218</v>
      </c>
      <c r="F3258">
        <v>44987</v>
      </c>
      <c r="G3258" t="s">
        <v>3695</v>
      </c>
      <c r="H3258">
        <v>44987</v>
      </c>
      <c r="I3258" t="s">
        <v>253</v>
      </c>
      <c r="K3258" t="s">
        <v>1418</v>
      </c>
      <c r="L3258" t="s">
        <v>1409</v>
      </c>
      <c r="N3258" t="s">
        <v>1421</v>
      </c>
      <c r="O3258" t="s">
        <v>1411</v>
      </c>
      <c r="P3258" t="s">
        <v>254</v>
      </c>
      <c r="Q3258" t="s">
        <v>1412</v>
      </c>
      <c r="R3258" t="s">
        <v>1412</v>
      </c>
      <c r="S3258" t="s">
        <v>1412</v>
      </c>
      <c r="T3258">
        <v>35000</v>
      </c>
      <c r="V3258">
        <v>8000.84</v>
      </c>
      <c r="W3258">
        <v>22587.59</v>
      </c>
    </row>
    <row r="3259" spans="1:23">
      <c r="A3259" t="s">
        <v>246</v>
      </c>
      <c r="B3259" t="s">
        <v>2325</v>
      </c>
      <c r="C3259" t="s">
        <v>1527</v>
      </c>
      <c r="D3259" t="s">
        <v>1528</v>
      </c>
      <c r="E3259">
        <v>4790001</v>
      </c>
      <c r="F3259">
        <v>45106</v>
      </c>
      <c r="G3259" t="s">
        <v>5586</v>
      </c>
      <c r="H3259">
        <v>45106</v>
      </c>
      <c r="I3259" t="s">
        <v>253</v>
      </c>
      <c r="K3259" t="s">
        <v>1418</v>
      </c>
      <c r="L3259" t="s">
        <v>1409</v>
      </c>
      <c r="N3259" t="s">
        <v>1457</v>
      </c>
      <c r="O3259" t="s">
        <v>1411</v>
      </c>
      <c r="P3259" t="s">
        <v>254</v>
      </c>
      <c r="Q3259" t="s">
        <v>1429</v>
      </c>
      <c r="R3259" t="s">
        <v>1429</v>
      </c>
      <c r="S3259" t="s">
        <v>1429</v>
      </c>
      <c r="T3259">
        <v>10000</v>
      </c>
      <c r="V3259">
        <v>900.54</v>
      </c>
      <c r="W3259">
        <v>1000</v>
      </c>
    </row>
    <row r="3260" spans="1:23">
      <c r="A3260" t="s">
        <v>246</v>
      </c>
      <c r="B3260" t="s">
        <v>4134</v>
      </c>
      <c r="C3260" t="s">
        <v>1527</v>
      </c>
      <c r="D3260" t="s">
        <v>1528</v>
      </c>
      <c r="E3260">
        <v>8081455</v>
      </c>
      <c r="F3260">
        <v>45040</v>
      </c>
      <c r="G3260" t="s">
        <v>4635</v>
      </c>
      <c r="H3260">
        <v>45040</v>
      </c>
      <c r="I3260" t="s">
        <v>253</v>
      </c>
      <c r="K3260" t="s">
        <v>1430</v>
      </c>
      <c r="L3260" t="s">
        <v>1409</v>
      </c>
      <c r="N3260" t="s">
        <v>1447</v>
      </c>
      <c r="O3260" t="s">
        <v>1411</v>
      </c>
      <c r="P3260" t="s">
        <v>254</v>
      </c>
      <c r="Q3260" t="s">
        <v>1412</v>
      </c>
      <c r="R3260" t="s">
        <v>1412</v>
      </c>
      <c r="S3260" t="s">
        <v>1412</v>
      </c>
      <c r="T3260">
        <v>10000</v>
      </c>
      <c r="V3260">
        <v>3573.63</v>
      </c>
      <c r="W3260">
        <v>4755.99</v>
      </c>
    </row>
    <row r="3261" spans="1:23">
      <c r="A3261" t="s">
        <v>246</v>
      </c>
      <c r="B3261" t="s">
        <v>2212</v>
      </c>
      <c r="C3261" t="s">
        <v>1527</v>
      </c>
      <c r="D3261" t="s">
        <v>1528</v>
      </c>
      <c r="E3261">
        <v>8168890</v>
      </c>
      <c r="F3261">
        <v>45090</v>
      </c>
      <c r="G3261" t="s">
        <v>5327</v>
      </c>
      <c r="H3261">
        <v>45090</v>
      </c>
      <c r="I3261" t="s">
        <v>282</v>
      </c>
      <c r="K3261" t="s">
        <v>1430</v>
      </c>
      <c r="L3261" t="s">
        <v>1409</v>
      </c>
      <c r="N3261" t="s">
        <v>1466</v>
      </c>
      <c r="O3261" t="s">
        <v>1411</v>
      </c>
      <c r="P3261" t="s">
        <v>254</v>
      </c>
      <c r="R3261" t="s">
        <v>1414</v>
      </c>
      <c r="S3261" t="s">
        <v>1415</v>
      </c>
      <c r="T3261">
        <v>10000</v>
      </c>
    </row>
    <row r="3262" spans="1:23">
      <c r="A3262" t="s">
        <v>246</v>
      </c>
      <c r="B3262" t="s">
        <v>2325</v>
      </c>
      <c r="C3262" t="s">
        <v>1527</v>
      </c>
      <c r="D3262" t="s">
        <v>1528</v>
      </c>
      <c r="E3262">
        <v>10934941</v>
      </c>
      <c r="F3262">
        <v>45096</v>
      </c>
      <c r="G3262" t="s">
        <v>5338</v>
      </c>
      <c r="H3262">
        <v>45133</v>
      </c>
      <c r="I3262" t="s">
        <v>253</v>
      </c>
      <c r="K3262" t="s">
        <v>1430</v>
      </c>
      <c r="L3262" t="s">
        <v>1409</v>
      </c>
      <c r="N3262" t="s">
        <v>4159</v>
      </c>
      <c r="O3262" t="s">
        <v>1411</v>
      </c>
      <c r="P3262" t="s">
        <v>254</v>
      </c>
      <c r="Q3262" t="s">
        <v>1412</v>
      </c>
      <c r="R3262" t="s">
        <v>1412</v>
      </c>
      <c r="S3262" t="s">
        <v>1415</v>
      </c>
      <c r="T3262">
        <v>10000</v>
      </c>
    </row>
    <row r="3263" spans="1:23">
      <c r="A3263" t="s">
        <v>246</v>
      </c>
      <c r="B3263" t="s">
        <v>2325</v>
      </c>
      <c r="C3263" t="s">
        <v>1527</v>
      </c>
      <c r="D3263" t="s">
        <v>1528</v>
      </c>
      <c r="E3263">
        <v>10934941</v>
      </c>
      <c r="F3263">
        <v>45096</v>
      </c>
      <c r="G3263" t="s">
        <v>5338</v>
      </c>
      <c r="H3263">
        <v>45133</v>
      </c>
      <c r="I3263" t="s">
        <v>253</v>
      </c>
      <c r="K3263" t="s">
        <v>1430</v>
      </c>
      <c r="L3263" t="s">
        <v>5297</v>
      </c>
      <c r="N3263" t="s">
        <v>4159</v>
      </c>
      <c r="O3263" t="s">
        <v>1411</v>
      </c>
      <c r="P3263" t="s">
        <v>254</v>
      </c>
      <c r="Q3263" t="s">
        <v>1412</v>
      </c>
      <c r="R3263" t="s">
        <v>1412</v>
      </c>
      <c r="S3263" t="s">
        <v>1415</v>
      </c>
      <c r="T3263">
        <v>10000</v>
      </c>
      <c r="V3263">
        <v>288.89</v>
      </c>
      <c r="W3263">
        <v>350</v>
      </c>
    </row>
    <row r="3264" spans="1:23">
      <c r="A3264" t="s">
        <v>246</v>
      </c>
      <c r="B3264" t="s">
        <v>2212</v>
      </c>
      <c r="C3264" t="s">
        <v>1527</v>
      </c>
      <c r="D3264" t="s">
        <v>1528</v>
      </c>
      <c r="E3264">
        <v>11158760</v>
      </c>
      <c r="F3264">
        <v>44987</v>
      </c>
      <c r="G3264" t="s">
        <v>3697</v>
      </c>
      <c r="H3264">
        <v>44987</v>
      </c>
      <c r="I3264" t="s">
        <v>253</v>
      </c>
      <c r="K3264" t="s">
        <v>1408</v>
      </c>
      <c r="L3264" t="s">
        <v>1409</v>
      </c>
      <c r="N3264" t="s">
        <v>1495</v>
      </c>
      <c r="O3264" t="s">
        <v>1411</v>
      </c>
      <c r="P3264" t="s">
        <v>252</v>
      </c>
      <c r="Q3264" t="s">
        <v>1412</v>
      </c>
      <c r="R3264" t="s">
        <v>1412</v>
      </c>
      <c r="S3264" t="s">
        <v>1412</v>
      </c>
      <c r="T3264">
        <v>15000</v>
      </c>
      <c r="V3264">
        <v>7532.54</v>
      </c>
      <c r="W3264">
        <v>9703.9500000000007</v>
      </c>
    </row>
    <row r="3265" spans="1:23">
      <c r="A3265" t="s">
        <v>246</v>
      </c>
      <c r="B3265" t="s">
        <v>2212</v>
      </c>
      <c r="C3265" t="s">
        <v>1527</v>
      </c>
      <c r="D3265" t="s">
        <v>1528</v>
      </c>
      <c r="E3265">
        <v>11240503</v>
      </c>
      <c r="F3265">
        <v>45091</v>
      </c>
      <c r="G3265" t="s">
        <v>5662</v>
      </c>
      <c r="H3265">
        <v>45091</v>
      </c>
      <c r="I3265" t="s">
        <v>263</v>
      </c>
      <c r="K3265" t="s">
        <v>1430</v>
      </c>
      <c r="L3265" t="s">
        <v>1409</v>
      </c>
      <c r="N3265" t="s">
        <v>1421</v>
      </c>
      <c r="O3265" t="s">
        <v>1411</v>
      </c>
      <c r="P3265" t="s">
        <v>252</v>
      </c>
      <c r="R3265" t="s">
        <v>1414</v>
      </c>
      <c r="S3265" t="s">
        <v>1415</v>
      </c>
      <c r="T3265">
        <v>10000</v>
      </c>
    </row>
    <row r="3266" spans="1:23">
      <c r="A3266" t="s">
        <v>246</v>
      </c>
      <c r="B3266" t="s">
        <v>2322</v>
      </c>
      <c r="C3266" t="s">
        <v>1527</v>
      </c>
      <c r="D3266" t="s">
        <v>1528</v>
      </c>
      <c r="E3266">
        <v>11250747</v>
      </c>
      <c r="F3266">
        <v>44980</v>
      </c>
      <c r="G3266" t="s">
        <v>2840</v>
      </c>
      <c r="H3266">
        <v>44980</v>
      </c>
      <c r="I3266" t="s">
        <v>263</v>
      </c>
      <c r="K3266" t="s">
        <v>1408</v>
      </c>
      <c r="L3266" t="s">
        <v>1409</v>
      </c>
      <c r="N3266" t="s">
        <v>1422</v>
      </c>
      <c r="O3266" t="s">
        <v>1411</v>
      </c>
      <c r="P3266" t="s">
        <v>252</v>
      </c>
      <c r="T3266">
        <v>10000</v>
      </c>
    </row>
    <row r="3267" spans="1:23">
      <c r="A3267" t="s">
        <v>246</v>
      </c>
      <c r="B3267" t="s">
        <v>5064</v>
      </c>
      <c r="C3267" t="s">
        <v>1527</v>
      </c>
      <c r="D3267" t="s">
        <v>1528</v>
      </c>
      <c r="E3267">
        <v>11284627</v>
      </c>
      <c r="F3267">
        <v>45133</v>
      </c>
      <c r="G3267" t="s">
        <v>6012</v>
      </c>
      <c r="H3267">
        <v>45133</v>
      </c>
      <c r="I3267" t="s">
        <v>253</v>
      </c>
      <c r="K3267" t="s">
        <v>1430</v>
      </c>
      <c r="L3267" t="s">
        <v>1438</v>
      </c>
      <c r="N3267" t="s">
        <v>1428</v>
      </c>
      <c r="O3267" t="s">
        <v>1411</v>
      </c>
      <c r="P3267" t="s">
        <v>254</v>
      </c>
      <c r="Q3267" t="s">
        <v>1412</v>
      </c>
      <c r="R3267" t="s">
        <v>1412</v>
      </c>
      <c r="S3267" t="s">
        <v>1415</v>
      </c>
      <c r="T3267">
        <v>10000</v>
      </c>
      <c r="V3267">
        <v>0</v>
      </c>
      <c r="W3267">
        <v>400</v>
      </c>
    </row>
    <row r="3268" spans="1:23">
      <c r="A3268" t="s">
        <v>246</v>
      </c>
      <c r="B3268" t="s">
        <v>5064</v>
      </c>
      <c r="C3268" t="s">
        <v>1527</v>
      </c>
      <c r="D3268" t="s">
        <v>1528</v>
      </c>
      <c r="E3268">
        <v>11284627</v>
      </c>
      <c r="F3268">
        <v>45133</v>
      </c>
      <c r="G3268" t="s">
        <v>6012</v>
      </c>
      <c r="H3268">
        <v>45133</v>
      </c>
      <c r="I3268" t="s">
        <v>253</v>
      </c>
      <c r="K3268" t="s">
        <v>1430</v>
      </c>
      <c r="L3268" t="s">
        <v>1409</v>
      </c>
      <c r="N3268" t="s">
        <v>1428</v>
      </c>
      <c r="O3268" t="s">
        <v>1411</v>
      </c>
      <c r="P3268" t="s">
        <v>254</v>
      </c>
      <c r="Q3268" t="s">
        <v>1412</v>
      </c>
      <c r="R3268" t="s">
        <v>1412</v>
      </c>
      <c r="S3268" t="s">
        <v>1415</v>
      </c>
      <c r="T3268">
        <v>10000</v>
      </c>
      <c r="V3268">
        <v>0</v>
      </c>
      <c r="W3268">
        <v>532</v>
      </c>
    </row>
    <row r="3269" spans="1:23">
      <c r="A3269" t="s">
        <v>246</v>
      </c>
      <c r="B3269" t="s">
        <v>4134</v>
      </c>
      <c r="C3269" t="s">
        <v>1527</v>
      </c>
      <c r="D3269" t="s">
        <v>1528</v>
      </c>
      <c r="E3269">
        <v>11292186</v>
      </c>
      <c r="F3269">
        <v>45029</v>
      </c>
      <c r="G3269" t="s">
        <v>4627</v>
      </c>
      <c r="H3269">
        <v>45029</v>
      </c>
      <c r="I3269" t="s">
        <v>282</v>
      </c>
      <c r="K3269" t="s">
        <v>1408</v>
      </c>
      <c r="L3269" t="s">
        <v>1409</v>
      </c>
      <c r="N3269" t="s">
        <v>1413</v>
      </c>
      <c r="O3269" t="s">
        <v>1411</v>
      </c>
      <c r="P3269" t="s">
        <v>254</v>
      </c>
      <c r="Q3269" t="s">
        <v>1414</v>
      </c>
      <c r="R3269" t="s">
        <v>1414</v>
      </c>
      <c r="S3269" t="s">
        <v>1412</v>
      </c>
      <c r="T3269">
        <v>15000</v>
      </c>
    </row>
    <row r="3270" spans="1:23">
      <c r="A3270" t="s">
        <v>246</v>
      </c>
      <c r="B3270" t="s">
        <v>2152</v>
      </c>
      <c r="C3270" t="s">
        <v>1527</v>
      </c>
      <c r="D3270" t="s">
        <v>1528</v>
      </c>
      <c r="E3270">
        <v>11334074</v>
      </c>
      <c r="F3270">
        <v>45055</v>
      </c>
      <c r="G3270" t="s">
        <v>5069</v>
      </c>
      <c r="H3270">
        <v>45056</v>
      </c>
      <c r="I3270" t="s">
        <v>253</v>
      </c>
      <c r="K3270" t="s">
        <v>1408</v>
      </c>
      <c r="L3270" t="s">
        <v>1438</v>
      </c>
      <c r="N3270" t="s">
        <v>1475</v>
      </c>
      <c r="O3270" t="s">
        <v>1411</v>
      </c>
      <c r="P3270" t="s">
        <v>252</v>
      </c>
      <c r="Q3270" t="s">
        <v>1412</v>
      </c>
      <c r="R3270" t="s">
        <v>1412</v>
      </c>
      <c r="S3270" t="s">
        <v>1415</v>
      </c>
      <c r="T3270">
        <v>10000</v>
      </c>
    </row>
    <row r="3271" spans="1:23">
      <c r="A3271" t="s">
        <v>246</v>
      </c>
      <c r="B3271" t="s">
        <v>2152</v>
      </c>
      <c r="C3271" t="s">
        <v>1527</v>
      </c>
      <c r="D3271" t="s">
        <v>1528</v>
      </c>
      <c r="E3271">
        <v>11334074</v>
      </c>
      <c r="F3271">
        <v>45055</v>
      </c>
      <c r="G3271" t="s">
        <v>5069</v>
      </c>
      <c r="H3271">
        <v>45056</v>
      </c>
      <c r="I3271" t="s">
        <v>253</v>
      </c>
      <c r="K3271" t="s">
        <v>1408</v>
      </c>
      <c r="L3271" t="s">
        <v>1409</v>
      </c>
      <c r="N3271" t="s">
        <v>1475</v>
      </c>
      <c r="O3271" t="s">
        <v>1411</v>
      </c>
      <c r="P3271" t="s">
        <v>252</v>
      </c>
      <c r="Q3271" t="s">
        <v>1412</v>
      </c>
      <c r="R3271" t="s">
        <v>1412</v>
      </c>
      <c r="S3271" t="s">
        <v>1415</v>
      </c>
      <c r="T3271">
        <v>10000</v>
      </c>
      <c r="V3271">
        <v>3945.94</v>
      </c>
      <c r="W3271">
        <v>4832</v>
      </c>
    </row>
    <row r="3272" spans="1:23">
      <c r="A3272" t="s">
        <v>246</v>
      </c>
      <c r="B3272" t="s">
        <v>2212</v>
      </c>
      <c r="C3272" t="s">
        <v>1527</v>
      </c>
      <c r="D3272" t="s">
        <v>1528</v>
      </c>
      <c r="E3272">
        <v>11609115</v>
      </c>
      <c r="F3272">
        <v>45033</v>
      </c>
      <c r="G3272" t="s">
        <v>4631</v>
      </c>
      <c r="H3272">
        <v>45033</v>
      </c>
      <c r="I3272" t="s">
        <v>282</v>
      </c>
      <c r="K3272" t="s">
        <v>1430</v>
      </c>
      <c r="L3272" t="s">
        <v>1409</v>
      </c>
      <c r="N3272" t="s">
        <v>3144</v>
      </c>
      <c r="O3272" t="s">
        <v>1411</v>
      </c>
      <c r="P3272" t="s">
        <v>254</v>
      </c>
      <c r="R3272" t="s">
        <v>1414</v>
      </c>
      <c r="S3272" t="s">
        <v>1412</v>
      </c>
      <c r="T3272">
        <v>10000</v>
      </c>
    </row>
    <row r="3273" spans="1:23">
      <c r="A3273" t="s">
        <v>246</v>
      </c>
      <c r="B3273" t="s">
        <v>2212</v>
      </c>
      <c r="C3273" t="s">
        <v>1527</v>
      </c>
      <c r="D3273" t="s">
        <v>1528</v>
      </c>
      <c r="E3273">
        <v>11755411</v>
      </c>
      <c r="F3273">
        <v>45049</v>
      </c>
      <c r="G3273" t="s">
        <v>5058</v>
      </c>
      <c r="H3273">
        <v>45049</v>
      </c>
      <c r="I3273" t="s">
        <v>263</v>
      </c>
      <c r="K3273" t="s">
        <v>1408</v>
      </c>
      <c r="L3273" t="s">
        <v>1409</v>
      </c>
      <c r="N3273" t="s">
        <v>1449</v>
      </c>
      <c r="O3273" t="s">
        <v>1411</v>
      </c>
      <c r="P3273" t="s">
        <v>252</v>
      </c>
      <c r="R3273" t="s">
        <v>1414</v>
      </c>
      <c r="S3273" t="s">
        <v>1412</v>
      </c>
      <c r="T3273">
        <v>10000</v>
      </c>
    </row>
    <row r="3274" spans="1:23">
      <c r="A3274" t="s">
        <v>246</v>
      </c>
      <c r="B3274" t="s">
        <v>2322</v>
      </c>
      <c r="C3274" t="s">
        <v>1527</v>
      </c>
      <c r="D3274" t="s">
        <v>1528</v>
      </c>
      <c r="E3274">
        <v>11864317</v>
      </c>
      <c r="F3274">
        <v>44985</v>
      </c>
      <c r="G3274" t="s">
        <v>2841</v>
      </c>
      <c r="H3274">
        <v>44985</v>
      </c>
      <c r="I3274" t="s">
        <v>263</v>
      </c>
      <c r="K3274" t="s">
        <v>1408</v>
      </c>
      <c r="L3274" t="s">
        <v>1409</v>
      </c>
      <c r="N3274" t="s">
        <v>1441</v>
      </c>
      <c r="O3274" t="s">
        <v>1411</v>
      </c>
      <c r="P3274" t="s">
        <v>252</v>
      </c>
      <c r="S3274" t="s">
        <v>1414</v>
      </c>
      <c r="T3274">
        <v>10000</v>
      </c>
    </row>
    <row r="3275" spans="1:23">
      <c r="A3275" t="s">
        <v>246</v>
      </c>
      <c r="B3275" t="s">
        <v>2212</v>
      </c>
      <c r="C3275" t="s">
        <v>1527</v>
      </c>
      <c r="D3275" t="s">
        <v>1528</v>
      </c>
      <c r="E3275">
        <v>11905155</v>
      </c>
      <c r="F3275">
        <v>45075</v>
      </c>
      <c r="G3275" t="s">
        <v>5085</v>
      </c>
      <c r="H3275">
        <v>45075</v>
      </c>
      <c r="I3275" t="s">
        <v>253</v>
      </c>
      <c r="K3275" t="s">
        <v>1430</v>
      </c>
      <c r="L3275" t="s">
        <v>1438</v>
      </c>
      <c r="N3275" t="s">
        <v>1440</v>
      </c>
      <c r="O3275" t="s">
        <v>1411</v>
      </c>
      <c r="P3275" t="s">
        <v>254</v>
      </c>
      <c r="Q3275" t="s">
        <v>1412</v>
      </c>
      <c r="R3275" t="s">
        <v>1412</v>
      </c>
      <c r="S3275" t="s">
        <v>1412</v>
      </c>
      <c r="T3275">
        <v>10000</v>
      </c>
      <c r="V3275">
        <v>1655.81</v>
      </c>
      <c r="W3275">
        <v>60</v>
      </c>
    </row>
    <row r="3276" spans="1:23">
      <c r="A3276" t="s">
        <v>246</v>
      </c>
      <c r="B3276" t="s">
        <v>2212</v>
      </c>
      <c r="C3276" t="s">
        <v>1527</v>
      </c>
      <c r="D3276" t="s">
        <v>1528</v>
      </c>
      <c r="E3276">
        <v>11905155</v>
      </c>
      <c r="F3276">
        <v>45075</v>
      </c>
      <c r="G3276" t="s">
        <v>5085</v>
      </c>
      <c r="H3276">
        <v>45075</v>
      </c>
      <c r="I3276" t="s">
        <v>253</v>
      </c>
      <c r="K3276" t="s">
        <v>1430</v>
      </c>
      <c r="L3276" t="s">
        <v>1409</v>
      </c>
      <c r="N3276" t="s">
        <v>1440</v>
      </c>
      <c r="O3276" t="s">
        <v>1411</v>
      </c>
      <c r="P3276" t="s">
        <v>254</v>
      </c>
      <c r="Q3276" t="s">
        <v>1412</v>
      </c>
      <c r="R3276" t="s">
        <v>1412</v>
      </c>
      <c r="S3276" t="s">
        <v>1412</v>
      </c>
      <c r="T3276">
        <v>10000</v>
      </c>
    </row>
    <row r="3277" spans="1:23">
      <c r="A3277" t="s">
        <v>246</v>
      </c>
      <c r="B3277" t="s">
        <v>2212</v>
      </c>
      <c r="C3277" t="s">
        <v>1527</v>
      </c>
      <c r="D3277" t="s">
        <v>1528</v>
      </c>
      <c r="E3277">
        <v>11905155</v>
      </c>
      <c r="F3277">
        <v>45075</v>
      </c>
      <c r="G3277" t="s">
        <v>5085</v>
      </c>
      <c r="H3277">
        <v>45075</v>
      </c>
      <c r="I3277" t="s">
        <v>253</v>
      </c>
      <c r="K3277" t="s">
        <v>1430</v>
      </c>
      <c r="L3277" t="s">
        <v>5297</v>
      </c>
      <c r="N3277" t="s">
        <v>1440</v>
      </c>
      <c r="O3277" t="s">
        <v>1411</v>
      </c>
      <c r="P3277" t="s">
        <v>254</v>
      </c>
      <c r="Q3277" t="s">
        <v>1412</v>
      </c>
      <c r="R3277" t="s">
        <v>1412</v>
      </c>
      <c r="S3277" t="s">
        <v>1412</v>
      </c>
      <c r="T3277">
        <v>10000</v>
      </c>
      <c r="V3277">
        <v>1655.81</v>
      </c>
      <c r="W3277">
        <v>2086.5100000000002</v>
      </c>
    </row>
    <row r="3278" spans="1:23">
      <c r="A3278" t="s">
        <v>246</v>
      </c>
      <c r="B3278" t="s">
        <v>2126</v>
      </c>
      <c r="C3278" t="s">
        <v>1527</v>
      </c>
      <c r="D3278" t="s">
        <v>1528</v>
      </c>
      <c r="E3278">
        <v>12054055</v>
      </c>
      <c r="F3278">
        <v>44953</v>
      </c>
      <c r="G3278" t="s">
        <v>1845</v>
      </c>
      <c r="H3278">
        <v>44953</v>
      </c>
      <c r="I3278" t="s">
        <v>282</v>
      </c>
      <c r="K3278" t="s">
        <v>1430</v>
      </c>
      <c r="L3278" t="s">
        <v>1409</v>
      </c>
      <c r="N3278" t="s">
        <v>1453</v>
      </c>
      <c r="O3278" t="s">
        <v>1411</v>
      </c>
      <c r="P3278" t="s">
        <v>254</v>
      </c>
      <c r="S3278" t="s">
        <v>1414</v>
      </c>
      <c r="T3278">
        <v>15000</v>
      </c>
    </row>
    <row r="3279" spans="1:23">
      <c r="A3279" t="s">
        <v>246</v>
      </c>
      <c r="B3279" t="s">
        <v>2152</v>
      </c>
      <c r="C3279" t="s">
        <v>1527</v>
      </c>
      <c r="D3279" t="s">
        <v>1528</v>
      </c>
      <c r="E3279">
        <v>12061110</v>
      </c>
      <c r="F3279">
        <v>44998</v>
      </c>
      <c r="G3279" t="s">
        <v>3700</v>
      </c>
      <c r="H3279">
        <v>44998</v>
      </c>
      <c r="I3279" t="s">
        <v>253</v>
      </c>
      <c r="K3279" t="s">
        <v>1408</v>
      </c>
      <c r="L3279" t="s">
        <v>1409</v>
      </c>
      <c r="N3279" t="s">
        <v>1421</v>
      </c>
      <c r="O3279" t="s">
        <v>1411</v>
      </c>
      <c r="P3279" t="s">
        <v>252</v>
      </c>
      <c r="Q3279" t="s">
        <v>1412</v>
      </c>
      <c r="R3279" t="s">
        <v>1412</v>
      </c>
      <c r="S3279" t="s">
        <v>1412</v>
      </c>
      <c r="T3279">
        <v>10000</v>
      </c>
      <c r="V3279">
        <v>12499.06</v>
      </c>
      <c r="W3279">
        <v>25022.15</v>
      </c>
    </row>
    <row r="3280" spans="1:23">
      <c r="A3280" t="s">
        <v>246</v>
      </c>
      <c r="B3280" t="s">
        <v>2126</v>
      </c>
      <c r="C3280" t="s">
        <v>1527</v>
      </c>
      <c r="D3280" t="s">
        <v>1528</v>
      </c>
      <c r="E3280">
        <v>12068113</v>
      </c>
      <c r="F3280">
        <v>44957</v>
      </c>
      <c r="G3280" t="s">
        <v>1846</v>
      </c>
      <c r="H3280">
        <v>44957</v>
      </c>
      <c r="I3280" t="s">
        <v>263</v>
      </c>
      <c r="K3280" t="s">
        <v>1408</v>
      </c>
      <c r="L3280" t="s">
        <v>1409</v>
      </c>
      <c r="N3280" t="s">
        <v>1440</v>
      </c>
      <c r="O3280" t="s">
        <v>1411</v>
      </c>
      <c r="P3280" t="s">
        <v>252</v>
      </c>
      <c r="S3280" t="s">
        <v>1414</v>
      </c>
      <c r="T3280">
        <v>15000</v>
      </c>
    </row>
    <row r="3281" spans="1:23">
      <c r="A3281" t="s">
        <v>246</v>
      </c>
      <c r="B3281" t="s">
        <v>2126</v>
      </c>
      <c r="C3281" t="s">
        <v>1527</v>
      </c>
      <c r="D3281" t="s">
        <v>1528</v>
      </c>
      <c r="E3281">
        <v>12069900</v>
      </c>
      <c r="F3281">
        <v>44964</v>
      </c>
      <c r="G3281" t="s">
        <v>2843</v>
      </c>
      <c r="H3281">
        <v>44967</v>
      </c>
      <c r="I3281" t="s">
        <v>263</v>
      </c>
      <c r="K3281" t="s">
        <v>1408</v>
      </c>
      <c r="L3281" t="s">
        <v>1409</v>
      </c>
      <c r="N3281" t="s">
        <v>1453</v>
      </c>
      <c r="O3281" t="s">
        <v>1411</v>
      </c>
      <c r="P3281" t="s">
        <v>252</v>
      </c>
      <c r="S3281" t="s">
        <v>1414</v>
      </c>
      <c r="T3281">
        <v>15000</v>
      </c>
    </row>
    <row r="3282" spans="1:23">
      <c r="A3282" t="s">
        <v>246</v>
      </c>
      <c r="B3282" t="s">
        <v>2126</v>
      </c>
      <c r="C3282" t="s">
        <v>1527</v>
      </c>
      <c r="D3282" t="s">
        <v>1528</v>
      </c>
      <c r="E3282">
        <v>12095378</v>
      </c>
      <c r="F3282">
        <v>44963</v>
      </c>
      <c r="G3282" t="s">
        <v>2845</v>
      </c>
      <c r="H3282">
        <v>44963</v>
      </c>
      <c r="I3282" t="s">
        <v>253</v>
      </c>
      <c r="K3282" t="s">
        <v>1408</v>
      </c>
      <c r="L3282" t="s">
        <v>1409</v>
      </c>
      <c r="N3282" t="s">
        <v>4750</v>
      </c>
      <c r="O3282" t="s">
        <v>1411</v>
      </c>
      <c r="P3282" t="s">
        <v>254</v>
      </c>
      <c r="Q3282" t="s">
        <v>1412</v>
      </c>
      <c r="R3282" t="s">
        <v>1412</v>
      </c>
      <c r="S3282" t="s">
        <v>1412</v>
      </c>
      <c r="T3282">
        <v>10000</v>
      </c>
      <c r="V3282">
        <v>1807.02</v>
      </c>
      <c r="W3282">
        <v>1921</v>
      </c>
    </row>
    <row r="3283" spans="1:23">
      <c r="A3283" t="s">
        <v>246</v>
      </c>
      <c r="B3283" t="s">
        <v>2212</v>
      </c>
      <c r="C3283" t="s">
        <v>1527</v>
      </c>
      <c r="D3283" t="s">
        <v>1528</v>
      </c>
      <c r="E3283">
        <v>12095461</v>
      </c>
      <c r="F3283">
        <v>44961</v>
      </c>
      <c r="G3283" t="s">
        <v>2846</v>
      </c>
      <c r="H3283">
        <v>44961</v>
      </c>
      <c r="I3283" t="s">
        <v>253</v>
      </c>
      <c r="K3283" t="s">
        <v>1408</v>
      </c>
      <c r="L3283" t="s">
        <v>1409</v>
      </c>
      <c r="N3283" t="s">
        <v>1428</v>
      </c>
      <c r="O3283" t="s">
        <v>1411</v>
      </c>
      <c r="P3283" t="s">
        <v>252</v>
      </c>
      <c r="Q3283" t="s">
        <v>1412</v>
      </c>
      <c r="R3283" t="s">
        <v>1412</v>
      </c>
      <c r="S3283" t="s">
        <v>1412</v>
      </c>
      <c r="T3283">
        <v>10000</v>
      </c>
      <c r="V3283">
        <v>3436.76</v>
      </c>
      <c r="W3283">
        <v>3920</v>
      </c>
    </row>
    <row r="3284" spans="1:23">
      <c r="A3284" t="s">
        <v>246</v>
      </c>
      <c r="B3284" t="s">
        <v>2126</v>
      </c>
      <c r="C3284" t="s">
        <v>1527</v>
      </c>
      <c r="D3284" t="s">
        <v>1528</v>
      </c>
      <c r="E3284">
        <v>12102239</v>
      </c>
      <c r="F3284">
        <v>44965</v>
      </c>
      <c r="G3284" t="s">
        <v>2847</v>
      </c>
      <c r="H3284">
        <v>44965</v>
      </c>
      <c r="I3284" t="s">
        <v>253</v>
      </c>
      <c r="K3284" t="s">
        <v>1408</v>
      </c>
      <c r="L3284" t="s">
        <v>1409</v>
      </c>
      <c r="N3284" t="s">
        <v>1449</v>
      </c>
      <c r="O3284" t="s">
        <v>1411</v>
      </c>
      <c r="P3284" t="s">
        <v>252</v>
      </c>
      <c r="Q3284" t="s">
        <v>1412</v>
      </c>
      <c r="R3284" t="s">
        <v>1412</v>
      </c>
      <c r="S3284" t="s">
        <v>1412</v>
      </c>
      <c r="T3284">
        <v>10000</v>
      </c>
      <c r="V3284">
        <v>385.54</v>
      </c>
      <c r="W3284">
        <v>1293</v>
      </c>
    </row>
    <row r="3285" spans="1:23">
      <c r="A3285" t="s">
        <v>246</v>
      </c>
      <c r="B3285" t="s">
        <v>2126</v>
      </c>
      <c r="C3285" t="s">
        <v>1527</v>
      </c>
      <c r="D3285" t="s">
        <v>1528</v>
      </c>
      <c r="E3285">
        <v>12106547</v>
      </c>
      <c r="F3285">
        <v>44965</v>
      </c>
      <c r="G3285" t="s">
        <v>2848</v>
      </c>
      <c r="H3285">
        <v>44965</v>
      </c>
      <c r="I3285" t="s">
        <v>253</v>
      </c>
      <c r="K3285" t="s">
        <v>1430</v>
      </c>
      <c r="L3285" t="s">
        <v>1409</v>
      </c>
      <c r="N3285" t="s">
        <v>1444</v>
      </c>
      <c r="O3285" t="s">
        <v>1411</v>
      </c>
      <c r="P3285" t="s">
        <v>254</v>
      </c>
      <c r="Q3285" t="s">
        <v>1412</v>
      </c>
      <c r="R3285" t="s">
        <v>1412</v>
      </c>
      <c r="S3285" t="s">
        <v>1412</v>
      </c>
      <c r="T3285">
        <v>15000</v>
      </c>
      <c r="V3285">
        <v>2292.3000000000002</v>
      </c>
      <c r="W3285">
        <v>2923.8</v>
      </c>
    </row>
    <row r="3286" spans="1:23">
      <c r="A3286" t="s">
        <v>246</v>
      </c>
      <c r="B3286" t="s">
        <v>2212</v>
      </c>
      <c r="C3286" t="s">
        <v>1527</v>
      </c>
      <c r="D3286" t="s">
        <v>1528</v>
      </c>
      <c r="E3286">
        <v>12110701</v>
      </c>
      <c r="F3286">
        <v>44966</v>
      </c>
      <c r="G3286" t="s">
        <v>2849</v>
      </c>
      <c r="H3286">
        <v>44966</v>
      </c>
      <c r="I3286" t="s">
        <v>263</v>
      </c>
      <c r="K3286" t="s">
        <v>1408</v>
      </c>
      <c r="L3286" t="s">
        <v>1409</v>
      </c>
      <c r="N3286" t="s">
        <v>1421</v>
      </c>
      <c r="O3286" t="s">
        <v>1411</v>
      </c>
      <c r="P3286" t="s">
        <v>252</v>
      </c>
      <c r="S3286" t="s">
        <v>1414</v>
      </c>
      <c r="T3286">
        <v>10000</v>
      </c>
    </row>
    <row r="3287" spans="1:23">
      <c r="A3287" t="s">
        <v>246</v>
      </c>
      <c r="B3287" t="s">
        <v>2126</v>
      </c>
      <c r="C3287" t="s">
        <v>1527</v>
      </c>
      <c r="D3287" t="s">
        <v>1528</v>
      </c>
      <c r="E3287">
        <v>12110977</v>
      </c>
      <c r="F3287">
        <v>44966</v>
      </c>
      <c r="G3287" t="s">
        <v>2850</v>
      </c>
      <c r="H3287">
        <v>44966</v>
      </c>
      <c r="I3287" t="s">
        <v>282</v>
      </c>
      <c r="K3287" t="s">
        <v>1408</v>
      </c>
      <c r="L3287" t="s">
        <v>1409</v>
      </c>
      <c r="N3287" t="s">
        <v>1420</v>
      </c>
      <c r="O3287" t="s">
        <v>1411</v>
      </c>
      <c r="P3287" t="s">
        <v>254</v>
      </c>
      <c r="Q3287" t="s">
        <v>1414</v>
      </c>
      <c r="R3287" t="s">
        <v>1414</v>
      </c>
      <c r="S3287" t="s">
        <v>1412</v>
      </c>
      <c r="T3287">
        <v>10000</v>
      </c>
    </row>
    <row r="3288" spans="1:23">
      <c r="A3288" t="s">
        <v>246</v>
      </c>
      <c r="B3288" t="s">
        <v>2126</v>
      </c>
      <c r="C3288" t="s">
        <v>1527</v>
      </c>
      <c r="D3288" t="s">
        <v>1528</v>
      </c>
      <c r="E3288">
        <v>12112030</v>
      </c>
      <c r="F3288">
        <v>44966</v>
      </c>
      <c r="G3288" t="s">
        <v>2851</v>
      </c>
      <c r="H3288">
        <v>44966</v>
      </c>
      <c r="I3288" t="s">
        <v>263</v>
      </c>
      <c r="K3288" t="s">
        <v>1408</v>
      </c>
      <c r="L3288" t="s">
        <v>1409</v>
      </c>
      <c r="N3288" t="s">
        <v>1458</v>
      </c>
      <c r="O3288" t="s">
        <v>1411</v>
      </c>
      <c r="P3288" t="s">
        <v>254</v>
      </c>
      <c r="Q3288" t="s">
        <v>1414</v>
      </c>
      <c r="R3288" t="s">
        <v>1414</v>
      </c>
      <c r="S3288" t="s">
        <v>1412</v>
      </c>
      <c r="T3288">
        <v>10000</v>
      </c>
    </row>
    <row r="3289" spans="1:23">
      <c r="A3289" t="s">
        <v>246</v>
      </c>
      <c r="B3289" t="s">
        <v>2212</v>
      </c>
      <c r="C3289" t="s">
        <v>1527</v>
      </c>
      <c r="D3289" t="s">
        <v>1528</v>
      </c>
      <c r="E3289">
        <v>12116412</v>
      </c>
      <c r="F3289">
        <v>44967</v>
      </c>
      <c r="G3289" t="s">
        <v>2852</v>
      </c>
      <c r="H3289">
        <v>44967</v>
      </c>
      <c r="I3289" t="s">
        <v>263</v>
      </c>
      <c r="K3289" t="s">
        <v>1408</v>
      </c>
      <c r="L3289" t="s">
        <v>1409</v>
      </c>
      <c r="N3289" t="s">
        <v>1421</v>
      </c>
      <c r="O3289" t="s">
        <v>1411</v>
      </c>
      <c r="P3289" t="s">
        <v>254</v>
      </c>
      <c r="S3289" t="s">
        <v>1414</v>
      </c>
      <c r="T3289">
        <v>15000</v>
      </c>
    </row>
    <row r="3290" spans="1:23">
      <c r="A3290" t="s">
        <v>246</v>
      </c>
      <c r="B3290" t="s">
        <v>2126</v>
      </c>
      <c r="C3290" t="s">
        <v>1527</v>
      </c>
      <c r="D3290" t="s">
        <v>1528</v>
      </c>
      <c r="E3290">
        <v>12120759</v>
      </c>
      <c r="F3290">
        <v>44970</v>
      </c>
      <c r="G3290" t="s">
        <v>2853</v>
      </c>
      <c r="H3290">
        <v>44970</v>
      </c>
      <c r="I3290" t="s">
        <v>253</v>
      </c>
      <c r="K3290" t="s">
        <v>1408</v>
      </c>
      <c r="L3290" t="s">
        <v>1409</v>
      </c>
      <c r="N3290" t="s">
        <v>1444</v>
      </c>
      <c r="O3290" t="s">
        <v>1411</v>
      </c>
      <c r="P3290" t="s">
        <v>254</v>
      </c>
      <c r="Q3290" t="s">
        <v>1412</v>
      </c>
      <c r="R3290" t="s">
        <v>1412</v>
      </c>
      <c r="S3290" t="s">
        <v>1412</v>
      </c>
      <c r="T3290">
        <v>60000</v>
      </c>
      <c r="V3290">
        <v>8917.4599999999991</v>
      </c>
      <c r="W3290">
        <v>12078.11</v>
      </c>
    </row>
    <row r="3291" spans="1:23">
      <c r="A3291" t="s">
        <v>246</v>
      </c>
      <c r="B3291" t="s">
        <v>2212</v>
      </c>
      <c r="C3291" t="s">
        <v>1527</v>
      </c>
      <c r="D3291" t="s">
        <v>1528</v>
      </c>
      <c r="E3291">
        <v>12120896</v>
      </c>
      <c r="F3291">
        <v>44970</v>
      </c>
      <c r="G3291" t="s">
        <v>2854</v>
      </c>
      <c r="H3291">
        <v>44970</v>
      </c>
      <c r="I3291" t="s">
        <v>263</v>
      </c>
      <c r="K3291" t="s">
        <v>1408</v>
      </c>
      <c r="L3291" t="s">
        <v>1409</v>
      </c>
      <c r="N3291" t="s">
        <v>1434</v>
      </c>
      <c r="O3291" t="s">
        <v>1411</v>
      </c>
      <c r="P3291" t="s">
        <v>252</v>
      </c>
      <c r="T3291">
        <v>15000</v>
      </c>
    </row>
    <row r="3292" spans="1:23">
      <c r="A3292" t="s">
        <v>246</v>
      </c>
      <c r="B3292" t="s">
        <v>2126</v>
      </c>
      <c r="C3292" t="s">
        <v>1527</v>
      </c>
      <c r="D3292" t="s">
        <v>1528</v>
      </c>
      <c r="E3292">
        <v>12129131</v>
      </c>
      <c r="F3292">
        <v>44972</v>
      </c>
      <c r="G3292" t="s">
        <v>2855</v>
      </c>
      <c r="H3292">
        <v>44973</v>
      </c>
      <c r="I3292" t="s">
        <v>263</v>
      </c>
      <c r="K3292" t="s">
        <v>1408</v>
      </c>
      <c r="L3292" t="s">
        <v>1409</v>
      </c>
      <c r="N3292" t="s">
        <v>1439</v>
      </c>
      <c r="O3292" t="s">
        <v>1411</v>
      </c>
      <c r="P3292" t="s">
        <v>252</v>
      </c>
      <c r="T3292">
        <v>10000</v>
      </c>
    </row>
    <row r="3293" spans="1:23">
      <c r="A3293" t="s">
        <v>246</v>
      </c>
      <c r="B3293" t="s">
        <v>2212</v>
      </c>
      <c r="C3293" t="s">
        <v>1527</v>
      </c>
      <c r="D3293" t="s">
        <v>1528</v>
      </c>
      <c r="E3293">
        <v>12136498</v>
      </c>
      <c r="F3293">
        <v>44973</v>
      </c>
      <c r="G3293" t="s">
        <v>2856</v>
      </c>
      <c r="H3293">
        <v>44973</v>
      </c>
      <c r="I3293" t="s">
        <v>282</v>
      </c>
      <c r="K3293" t="s">
        <v>1408</v>
      </c>
      <c r="L3293" t="s">
        <v>1409</v>
      </c>
      <c r="N3293" t="s">
        <v>1439</v>
      </c>
      <c r="O3293" t="s">
        <v>1411</v>
      </c>
      <c r="P3293" t="s">
        <v>252</v>
      </c>
      <c r="S3293" t="s">
        <v>1414</v>
      </c>
      <c r="T3293">
        <v>15000</v>
      </c>
    </row>
    <row r="3294" spans="1:23">
      <c r="A3294" t="s">
        <v>246</v>
      </c>
      <c r="B3294" t="s">
        <v>2325</v>
      </c>
      <c r="C3294" t="s">
        <v>1527</v>
      </c>
      <c r="D3294" t="s">
        <v>1528</v>
      </c>
      <c r="E3294">
        <v>12147779</v>
      </c>
      <c r="F3294">
        <v>44986</v>
      </c>
      <c r="G3294" t="s">
        <v>3701</v>
      </c>
      <c r="H3294">
        <v>44986</v>
      </c>
      <c r="I3294" t="s">
        <v>282</v>
      </c>
      <c r="K3294" t="s">
        <v>1430</v>
      </c>
      <c r="L3294" t="s">
        <v>1409</v>
      </c>
      <c r="N3294" t="s">
        <v>1421</v>
      </c>
      <c r="O3294" t="s">
        <v>1411</v>
      </c>
      <c r="P3294" t="s">
        <v>254</v>
      </c>
      <c r="S3294" t="s">
        <v>1414</v>
      </c>
      <c r="T3294">
        <v>10000</v>
      </c>
    </row>
    <row r="3295" spans="1:23">
      <c r="A3295" t="s">
        <v>246</v>
      </c>
      <c r="B3295" t="s">
        <v>2212</v>
      </c>
      <c r="C3295" t="s">
        <v>1527</v>
      </c>
      <c r="D3295" t="s">
        <v>1528</v>
      </c>
      <c r="E3295">
        <v>12151051</v>
      </c>
      <c r="F3295">
        <v>44980</v>
      </c>
      <c r="G3295" t="s">
        <v>2857</v>
      </c>
      <c r="H3295">
        <v>44980</v>
      </c>
      <c r="I3295" t="s">
        <v>282</v>
      </c>
      <c r="K3295" t="s">
        <v>1408</v>
      </c>
      <c r="L3295" t="s">
        <v>1409</v>
      </c>
      <c r="N3295" t="s">
        <v>1421</v>
      </c>
      <c r="O3295" t="s">
        <v>1411</v>
      </c>
      <c r="P3295" t="s">
        <v>252</v>
      </c>
      <c r="R3295" t="s">
        <v>1414</v>
      </c>
      <c r="S3295" t="s">
        <v>1412</v>
      </c>
      <c r="T3295">
        <v>10000</v>
      </c>
    </row>
    <row r="3296" spans="1:23">
      <c r="A3296" t="s">
        <v>246</v>
      </c>
      <c r="B3296" t="s">
        <v>2322</v>
      </c>
      <c r="C3296" t="s">
        <v>1527</v>
      </c>
      <c r="D3296" t="s">
        <v>1528</v>
      </c>
      <c r="E3296">
        <v>12152398</v>
      </c>
      <c r="F3296">
        <v>44980</v>
      </c>
      <c r="G3296" t="s">
        <v>2858</v>
      </c>
      <c r="H3296">
        <v>44980</v>
      </c>
      <c r="I3296" t="s">
        <v>263</v>
      </c>
      <c r="K3296" t="s">
        <v>1408</v>
      </c>
      <c r="L3296" t="s">
        <v>1409</v>
      </c>
      <c r="N3296" t="s">
        <v>1431</v>
      </c>
      <c r="O3296" t="s">
        <v>1411</v>
      </c>
      <c r="P3296" t="s">
        <v>252</v>
      </c>
      <c r="T3296">
        <v>10000</v>
      </c>
    </row>
    <row r="3297" spans="1:23">
      <c r="A3297" t="s">
        <v>246</v>
      </c>
      <c r="B3297" t="s">
        <v>2212</v>
      </c>
      <c r="C3297" t="s">
        <v>1527</v>
      </c>
      <c r="D3297" t="s">
        <v>1528</v>
      </c>
      <c r="E3297">
        <v>12156714</v>
      </c>
      <c r="F3297">
        <v>44981</v>
      </c>
      <c r="G3297" t="s">
        <v>2859</v>
      </c>
      <c r="H3297">
        <v>44981</v>
      </c>
      <c r="I3297" t="s">
        <v>263</v>
      </c>
      <c r="K3297" t="s">
        <v>1408</v>
      </c>
      <c r="L3297" t="s">
        <v>1409</v>
      </c>
      <c r="N3297" t="s">
        <v>1462</v>
      </c>
      <c r="O3297" t="s">
        <v>1411</v>
      </c>
      <c r="P3297" t="s">
        <v>252</v>
      </c>
      <c r="T3297">
        <v>15000</v>
      </c>
    </row>
    <row r="3298" spans="1:23">
      <c r="A3298" t="s">
        <v>246</v>
      </c>
      <c r="B3298" t="s">
        <v>2356</v>
      </c>
      <c r="C3298" t="s">
        <v>1527</v>
      </c>
      <c r="D3298" t="s">
        <v>1528</v>
      </c>
      <c r="E3298">
        <v>12165307</v>
      </c>
      <c r="F3298">
        <v>44985</v>
      </c>
      <c r="G3298" t="s">
        <v>3703</v>
      </c>
      <c r="H3298">
        <v>44986</v>
      </c>
      <c r="I3298" t="s">
        <v>263</v>
      </c>
      <c r="K3298" t="s">
        <v>1408</v>
      </c>
      <c r="L3298" t="s">
        <v>1438</v>
      </c>
      <c r="N3298" t="s">
        <v>1494</v>
      </c>
      <c r="O3298" t="s">
        <v>1411</v>
      </c>
      <c r="P3298" t="s">
        <v>254</v>
      </c>
      <c r="S3298" t="s">
        <v>1414</v>
      </c>
      <c r="T3298">
        <v>12000</v>
      </c>
    </row>
    <row r="3299" spans="1:23">
      <c r="A3299" t="s">
        <v>246</v>
      </c>
      <c r="B3299" t="s">
        <v>2356</v>
      </c>
      <c r="C3299" t="s">
        <v>1527</v>
      </c>
      <c r="D3299" t="s">
        <v>1528</v>
      </c>
      <c r="E3299">
        <v>12165307</v>
      </c>
      <c r="F3299">
        <v>44985</v>
      </c>
      <c r="G3299" t="s">
        <v>3703</v>
      </c>
      <c r="H3299">
        <v>44986</v>
      </c>
      <c r="I3299" t="s">
        <v>263</v>
      </c>
      <c r="K3299" t="s">
        <v>1408</v>
      </c>
      <c r="L3299" t="s">
        <v>1409</v>
      </c>
      <c r="N3299" t="s">
        <v>1494</v>
      </c>
      <c r="O3299" t="s">
        <v>1411</v>
      </c>
      <c r="P3299" t="s">
        <v>254</v>
      </c>
      <c r="S3299" t="s">
        <v>1414</v>
      </c>
      <c r="T3299">
        <v>12000</v>
      </c>
    </row>
    <row r="3300" spans="1:23">
      <c r="A3300" t="s">
        <v>246</v>
      </c>
      <c r="B3300" t="s">
        <v>2325</v>
      </c>
      <c r="C3300" t="s">
        <v>1527</v>
      </c>
      <c r="D3300" t="s">
        <v>1528</v>
      </c>
      <c r="E3300">
        <v>12171604</v>
      </c>
      <c r="F3300">
        <v>44985</v>
      </c>
      <c r="G3300" t="s">
        <v>2863</v>
      </c>
      <c r="H3300">
        <v>44985</v>
      </c>
      <c r="I3300" t="s">
        <v>253</v>
      </c>
      <c r="K3300" t="s">
        <v>1408</v>
      </c>
      <c r="L3300" t="s">
        <v>1409</v>
      </c>
      <c r="N3300" t="s">
        <v>1425</v>
      </c>
      <c r="O3300" t="s">
        <v>1411</v>
      </c>
      <c r="P3300" t="s">
        <v>252</v>
      </c>
      <c r="Q3300" t="s">
        <v>1412</v>
      </c>
      <c r="R3300" t="s">
        <v>1412</v>
      </c>
      <c r="S3300" t="s">
        <v>1412</v>
      </c>
      <c r="T3300">
        <v>10000</v>
      </c>
      <c r="V3300">
        <v>2475.4699999999998</v>
      </c>
      <c r="W3300">
        <v>5852.12</v>
      </c>
    </row>
    <row r="3301" spans="1:23">
      <c r="A3301" t="s">
        <v>246</v>
      </c>
      <c r="B3301" t="s">
        <v>2356</v>
      </c>
      <c r="C3301" t="s">
        <v>1527</v>
      </c>
      <c r="D3301" t="s">
        <v>1528</v>
      </c>
      <c r="E3301">
        <v>12172998</v>
      </c>
      <c r="F3301">
        <v>44985</v>
      </c>
      <c r="G3301" t="s">
        <v>2864</v>
      </c>
      <c r="H3301">
        <v>44985</v>
      </c>
      <c r="I3301" t="s">
        <v>282</v>
      </c>
      <c r="K3301" t="s">
        <v>1408</v>
      </c>
      <c r="L3301" t="s">
        <v>1409</v>
      </c>
      <c r="N3301" t="s">
        <v>1456</v>
      </c>
      <c r="O3301" t="s">
        <v>1411</v>
      </c>
      <c r="P3301" t="s">
        <v>254</v>
      </c>
      <c r="R3301" t="s">
        <v>1414</v>
      </c>
      <c r="S3301" t="s">
        <v>1412</v>
      </c>
      <c r="T3301">
        <v>25000</v>
      </c>
    </row>
    <row r="3302" spans="1:23">
      <c r="A3302" t="s">
        <v>246</v>
      </c>
      <c r="B3302" t="s">
        <v>2126</v>
      </c>
      <c r="C3302" t="s">
        <v>1527</v>
      </c>
      <c r="D3302" t="s">
        <v>1528</v>
      </c>
      <c r="E3302">
        <v>12173319</v>
      </c>
      <c r="F3302">
        <v>44985</v>
      </c>
      <c r="G3302" t="s">
        <v>2865</v>
      </c>
      <c r="H3302">
        <v>44985</v>
      </c>
      <c r="I3302" t="s">
        <v>263</v>
      </c>
      <c r="K3302" t="s">
        <v>1430</v>
      </c>
      <c r="L3302" t="s">
        <v>1438</v>
      </c>
      <c r="N3302" t="s">
        <v>1460</v>
      </c>
      <c r="O3302" t="s">
        <v>1411</v>
      </c>
      <c r="P3302" t="s">
        <v>254</v>
      </c>
      <c r="S3302" t="s">
        <v>1414</v>
      </c>
      <c r="T3302">
        <v>10000</v>
      </c>
    </row>
    <row r="3303" spans="1:23">
      <c r="A3303" t="s">
        <v>246</v>
      </c>
      <c r="B3303" t="s">
        <v>2126</v>
      </c>
      <c r="C3303" t="s">
        <v>1527</v>
      </c>
      <c r="D3303" t="s">
        <v>1528</v>
      </c>
      <c r="E3303">
        <v>12173319</v>
      </c>
      <c r="F3303">
        <v>44985</v>
      </c>
      <c r="G3303" t="s">
        <v>2865</v>
      </c>
      <c r="H3303">
        <v>44985</v>
      </c>
      <c r="I3303" t="s">
        <v>263</v>
      </c>
      <c r="K3303" t="s">
        <v>1430</v>
      </c>
      <c r="L3303" t="s">
        <v>1409</v>
      </c>
      <c r="N3303" t="s">
        <v>1460</v>
      </c>
      <c r="O3303" t="s">
        <v>1411</v>
      </c>
      <c r="P3303" t="s">
        <v>254</v>
      </c>
      <c r="S3303" t="s">
        <v>1414</v>
      </c>
      <c r="T3303">
        <v>10000</v>
      </c>
    </row>
    <row r="3304" spans="1:23">
      <c r="A3304" t="s">
        <v>246</v>
      </c>
      <c r="B3304" t="s">
        <v>2152</v>
      </c>
      <c r="C3304" t="s">
        <v>1527</v>
      </c>
      <c r="D3304" t="s">
        <v>1528</v>
      </c>
      <c r="E3304">
        <v>12183057</v>
      </c>
      <c r="F3304">
        <v>44986</v>
      </c>
      <c r="G3304" t="s">
        <v>3705</v>
      </c>
      <c r="H3304">
        <v>44986</v>
      </c>
      <c r="I3304" t="s">
        <v>263</v>
      </c>
      <c r="K3304" t="s">
        <v>1408</v>
      </c>
      <c r="L3304" t="s">
        <v>1409</v>
      </c>
      <c r="N3304" t="s">
        <v>1440</v>
      </c>
      <c r="O3304" t="s">
        <v>1411</v>
      </c>
      <c r="P3304" t="s">
        <v>252</v>
      </c>
      <c r="S3304" t="s">
        <v>1414</v>
      </c>
      <c r="T3304">
        <v>10000</v>
      </c>
    </row>
    <row r="3305" spans="1:23">
      <c r="A3305" t="s">
        <v>246</v>
      </c>
      <c r="B3305" t="s">
        <v>2322</v>
      </c>
      <c r="C3305" t="s">
        <v>1527</v>
      </c>
      <c r="D3305" t="s">
        <v>1528</v>
      </c>
      <c r="E3305">
        <v>12183368</v>
      </c>
      <c r="F3305">
        <v>44986</v>
      </c>
      <c r="G3305" t="s">
        <v>3706</v>
      </c>
      <c r="H3305">
        <v>44986</v>
      </c>
      <c r="I3305" t="s">
        <v>253</v>
      </c>
      <c r="K3305" t="s">
        <v>1430</v>
      </c>
      <c r="L3305" t="s">
        <v>1409</v>
      </c>
      <c r="N3305" t="s">
        <v>1444</v>
      </c>
      <c r="O3305" t="s">
        <v>1411</v>
      </c>
      <c r="P3305" t="s">
        <v>254</v>
      </c>
      <c r="Q3305" t="s">
        <v>1412</v>
      </c>
      <c r="R3305" t="s">
        <v>1412</v>
      </c>
      <c r="S3305" t="s">
        <v>1412</v>
      </c>
      <c r="T3305">
        <v>10000</v>
      </c>
      <c r="V3305">
        <v>0</v>
      </c>
      <c r="W3305">
        <v>1725.3</v>
      </c>
    </row>
    <row r="3306" spans="1:23">
      <c r="A3306" t="s">
        <v>246</v>
      </c>
      <c r="B3306" t="s">
        <v>2322</v>
      </c>
      <c r="C3306" t="s">
        <v>1527</v>
      </c>
      <c r="D3306" t="s">
        <v>1528</v>
      </c>
      <c r="E3306">
        <v>12189882</v>
      </c>
      <c r="F3306">
        <v>44987</v>
      </c>
      <c r="G3306" t="s">
        <v>3707</v>
      </c>
      <c r="H3306">
        <v>44987</v>
      </c>
      <c r="I3306" t="s">
        <v>253</v>
      </c>
      <c r="K3306" t="s">
        <v>1418</v>
      </c>
      <c r="L3306" t="s">
        <v>1409</v>
      </c>
      <c r="N3306" t="s">
        <v>1433</v>
      </c>
      <c r="O3306" t="s">
        <v>1411</v>
      </c>
      <c r="P3306" t="s">
        <v>254</v>
      </c>
      <c r="Q3306" t="s">
        <v>1412</v>
      </c>
      <c r="R3306" t="s">
        <v>1412</v>
      </c>
      <c r="S3306" t="s">
        <v>1412</v>
      </c>
      <c r="T3306">
        <v>10000</v>
      </c>
      <c r="V3306">
        <v>9543.02</v>
      </c>
      <c r="W3306">
        <v>18555.89</v>
      </c>
    </row>
    <row r="3307" spans="1:23">
      <c r="A3307" t="s">
        <v>246</v>
      </c>
      <c r="B3307" t="s">
        <v>2356</v>
      </c>
      <c r="C3307" t="s">
        <v>1527</v>
      </c>
      <c r="D3307" t="s">
        <v>1528</v>
      </c>
      <c r="E3307">
        <v>12195389</v>
      </c>
      <c r="F3307">
        <v>44988</v>
      </c>
      <c r="G3307" t="s">
        <v>3708</v>
      </c>
      <c r="H3307">
        <v>44988</v>
      </c>
      <c r="I3307" t="s">
        <v>253</v>
      </c>
      <c r="K3307" t="s">
        <v>1408</v>
      </c>
      <c r="L3307" t="s">
        <v>1409</v>
      </c>
      <c r="N3307" t="s">
        <v>1425</v>
      </c>
      <c r="O3307" t="s">
        <v>1411</v>
      </c>
      <c r="P3307" t="s">
        <v>252</v>
      </c>
      <c r="Q3307" t="s">
        <v>1412</v>
      </c>
      <c r="R3307" t="s">
        <v>1412</v>
      </c>
      <c r="S3307" t="s">
        <v>1412</v>
      </c>
      <c r="T3307">
        <v>30000</v>
      </c>
      <c r="V3307">
        <v>14271.19</v>
      </c>
      <c r="W3307">
        <v>19894.45</v>
      </c>
    </row>
    <row r="3308" spans="1:23">
      <c r="A3308" t="s">
        <v>246</v>
      </c>
      <c r="B3308" t="s">
        <v>2212</v>
      </c>
      <c r="C3308" t="s">
        <v>1527</v>
      </c>
      <c r="D3308" t="s">
        <v>1528</v>
      </c>
      <c r="E3308">
        <v>12195426</v>
      </c>
      <c r="F3308">
        <v>44988</v>
      </c>
      <c r="G3308" t="s">
        <v>3709</v>
      </c>
      <c r="H3308">
        <v>44988</v>
      </c>
      <c r="I3308" t="s">
        <v>253</v>
      </c>
      <c r="K3308" t="s">
        <v>1430</v>
      </c>
      <c r="L3308" t="s">
        <v>1409</v>
      </c>
      <c r="N3308" t="s">
        <v>1433</v>
      </c>
      <c r="O3308" t="s">
        <v>1411</v>
      </c>
      <c r="P3308" t="s">
        <v>254</v>
      </c>
      <c r="Q3308" t="s">
        <v>1412</v>
      </c>
      <c r="R3308" t="s">
        <v>1412</v>
      </c>
      <c r="S3308" t="s">
        <v>1412</v>
      </c>
      <c r="T3308">
        <v>15000</v>
      </c>
      <c r="V3308">
        <v>1778.9</v>
      </c>
      <c r="W3308">
        <v>3387.96</v>
      </c>
    </row>
    <row r="3309" spans="1:23">
      <c r="A3309" t="s">
        <v>246</v>
      </c>
      <c r="B3309" t="s">
        <v>2356</v>
      </c>
      <c r="C3309" t="s">
        <v>1527</v>
      </c>
      <c r="D3309" t="s">
        <v>1528</v>
      </c>
      <c r="E3309">
        <v>12195820</v>
      </c>
      <c r="F3309">
        <v>44991</v>
      </c>
      <c r="G3309" t="s">
        <v>3710</v>
      </c>
      <c r="H3309">
        <v>44991</v>
      </c>
      <c r="I3309" t="s">
        <v>282</v>
      </c>
      <c r="K3309" t="s">
        <v>1408</v>
      </c>
      <c r="L3309" t="s">
        <v>1409</v>
      </c>
      <c r="N3309" t="s">
        <v>1439</v>
      </c>
      <c r="O3309" t="s">
        <v>1411</v>
      </c>
      <c r="P3309" t="s">
        <v>252</v>
      </c>
      <c r="R3309" t="s">
        <v>1414</v>
      </c>
      <c r="S3309" t="s">
        <v>1412</v>
      </c>
      <c r="T3309">
        <v>17000</v>
      </c>
    </row>
    <row r="3310" spans="1:23">
      <c r="A3310" t="s">
        <v>246</v>
      </c>
      <c r="B3310" t="s">
        <v>2212</v>
      </c>
      <c r="C3310" t="s">
        <v>1527</v>
      </c>
      <c r="D3310" t="s">
        <v>1528</v>
      </c>
      <c r="E3310">
        <v>12196101</v>
      </c>
      <c r="F3310">
        <v>44991</v>
      </c>
      <c r="G3310" t="s">
        <v>3711</v>
      </c>
      <c r="H3310">
        <v>44991</v>
      </c>
      <c r="I3310" t="s">
        <v>253</v>
      </c>
      <c r="K3310" t="s">
        <v>1408</v>
      </c>
      <c r="L3310" t="s">
        <v>1409</v>
      </c>
      <c r="N3310" t="s">
        <v>1421</v>
      </c>
      <c r="O3310" t="s">
        <v>1411</v>
      </c>
      <c r="P3310" t="s">
        <v>252</v>
      </c>
      <c r="Q3310" t="s">
        <v>1412</v>
      </c>
      <c r="R3310" t="s">
        <v>1412</v>
      </c>
      <c r="S3310" t="s">
        <v>1412</v>
      </c>
      <c r="T3310">
        <v>15000</v>
      </c>
      <c r="V3310">
        <v>21085.99</v>
      </c>
      <c r="W3310">
        <v>27554</v>
      </c>
    </row>
    <row r="3311" spans="1:23">
      <c r="A3311" t="s">
        <v>246</v>
      </c>
      <c r="B3311" t="s">
        <v>2322</v>
      </c>
      <c r="C3311" t="s">
        <v>1527</v>
      </c>
      <c r="D3311" t="s">
        <v>1528</v>
      </c>
      <c r="E3311">
        <v>12201593</v>
      </c>
      <c r="F3311">
        <v>44991</v>
      </c>
      <c r="G3311" t="s">
        <v>3712</v>
      </c>
      <c r="H3311">
        <v>44991</v>
      </c>
      <c r="I3311" t="s">
        <v>263</v>
      </c>
      <c r="K3311" t="s">
        <v>1408</v>
      </c>
      <c r="L3311" t="s">
        <v>1409</v>
      </c>
      <c r="N3311" t="s">
        <v>1419</v>
      </c>
      <c r="O3311" t="s">
        <v>1411</v>
      </c>
      <c r="P3311" t="s">
        <v>252</v>
      </c>
      <c r="S3311" t="s">
        <v>1414</v>
      </c>
      <c r="T3311">
        <v>10000</v>
      </c>
    </row>
    <row r="3312" spans="1:23">
      <c r="A3312" t="s">
        <v>246</v>
      </c>
      <c r="B3312" t="s">
        <v>2325</v>
      </c>
      <c r="C3312" t="s">
        <v>1527</v>
      </c>
      <c r="D3312" t="s">
        <v>1528</v>
      </c>
      <c r="E3312">
        <v>12202337</v>
      </c>
      <c r="F3312">
        <v>44992</v>
      </c>
      <c r="G3312" t="s">
        <v>3713</v>
      </c>
      <c r="H3312">
        <v>44992</v>
      </c>
      <c r="I3312" t="s">
        <v>253</v>
      </c>
      <c r="K3312" t="s">
        <v>1408</v>
      </c>
      <c r="L3312" t="s">
        <v>1409</v>
      </c>
      <c r="N3312" t="s">
        <v>1425</v>
      </c>
      <c r="O3312" t="s">
        <v>1411</v>
      </c>
      <c r="P3312" t="s">
        <v>254</v>
      </c>
      <c r="Q3312" t="s">
        <v>1412</v>
      </c>
      <c r="R3312" t="s">
        <v>1412</v>
      </c>
      <c r="S3312" t="s">
        <v>1412</v>
      </c>
      <c r="T3312">
        <v>10000</v>
      </c>
      <c r="V3312">
        <v>1985.36</v>
      </c>
      <c r="W3312">
        <v>2898</v>
      </c>
    </row>
    <row r="3313" spans="1:23">
      <c r="A3313" t="s">
        <v>246</v>
      </c>
      <c r="B3313" t="s">
        <v>2325</v>
      </c>
      <c r="C3313" t="s">
        <v>1527</v>
      </c>
      <c r="D3313" t="s">
        <v>1528</v>
      </c>
      <c r="E3313">
        <v>12203631</v>
      </c>
      <c r="F3313">
        <v>44992</v>
      </c>
      <c r="G3313" t="s">
        <v>3714</v>
      </c>
      <c r="H3313">
        <v>44992</v>
      </c>
      <c r="I3313" t="s">
        <v>282</v>
      </c>
      <c r="K3313" t="s">
        <v>1430</v>
      </c>
      <c r="L3313" t="s">
        <v>1409</v>
      </c>
      <c r="N3313" t="s">
        <v>1473</v>
      </c>
      <c r="O3313" t="s">
        <v>1411</v>
      </c>
      <c r="P3313" t="s">
        <v>254</v>
      </c>
      <c r="S3313" t="s">
        <v>1414</v>
      </c>
      <c r="T3313">
        <v>10000</v>
      </c>
    </row>
    <row r="3314" spans="1:23">
      <c r="A3314" t="s">
        <v>246</v>
      </c>
      <c r="B3314" t="s">
        <v>2152</v>
      </c>
      <c r="C3314" t="s">
        <v>1527</v>
      </c>
      <c r="D3314" t="s">
        <v>1528</v>
      </c>
      <c r="E3314">
        <v>12208854</v>
      </c>
      <c r="F3314">
        <v>45001</v>
      </c>
      <c r="G3314" t="s">
        <v>3715</v>
      </c>
      <c r="H3314">
        <v>45001</v>
      </c>
      <c r="I3314" t="s">
        <v>263</v>
      </c>
      <c r="K3314" t="s">
        <v>1408</v>
      </c>
      <c r="L3314" t="s">
        <v>1409</v>
      </c>
      <c r="N3314" t="s">
        <v>1492</v>
      </c>
      <c r="O3314" t="s">
        <v>1411</v>
      </c>
      <c r="P3314" t="s">
        <v>254</v>
      </c>
      <c r="S3314" t="s">
        <v>1414</v>
      </c>
      <c r="T3314">
        <v>15000</v>
      </c>
    </row>
    <row r="3315" spans="1:23">
      <c r="A3315" t="s">
        <v>246</v>
      </c>
      <c r="B3315" t="s">
        <v>2152</v>
      </c>
      <c r="C3315" t="s">
        <v>1527</v>
      </c>
      <c r="D3315" t="s">
        <v>1528</v>
      </c>
      <c r="E3315">
        <v>12209110</v>
      </c>
      <c r="F3315">
        <v>45000</v>
      </c>
      <c r="G3315" t="s">
        <v>3716</v>
      </c>
      <c r="H3315">
        <v>45000</v>
      </c>
      <c r="I3315" t="s">
        <v>253</v>
      </c>
      <c r="K3315" t="s">
        <v>1418</v>
      </c>
      <c r="L3315" t="s">
        <v>1409</v>
      </c>
      <c r="N3315" t="s">
        <v>1439</v>
      </c>
      <c r="O3315" t="s">
        <v>1411</v>
      </c>
      <c r="P3315" t="s">
        <v>254</v>
      </c>
      <c r="Q3315" t="s">
        <v>1412</v>
      </c>
      <c r="R3315" t="s">
        <v>1412</v>
      </c>
      <c r="S3315" t="s">
        <v>1412</v>
      </c>
      <c r="T3315">
        <v>15000</v>
      </c>
      <c r="V3315">
        <v>9626.5</v>
      </c>
      <c r="W3315">
        <v>11474</v>
      </c>
    </row>
    <row r="3316" spans="1:23">
      <c r="A3316" t="s">
        <v>246</v>
      </c>
      <c r="B3316" t="s">
        <v>2212</v>
      </c>
      <c r="C3316" t="s">
        <v>1527</v>
      </c>
      <c r="D3316" t="s">
        <v>1528</v>
      </c>
      <c r="E3316">
        <v>12219351</v>
      </c>
      <c r="F3316">
        <v>44995</v>
      </c>
      <c r="G3316" t="s">
        <v>3717</v>
      </c>
      <c r="H3316">
        <v>44995</v>
      </c>
      <c r="I3316" t="s">
        <v>253</v>
      </c>
      <c r="K3316" t="s">
        <v>1430</v>
      </c>
      <c r="L3316" t="s">
        <v>1409</v>
      </c>
      <c r="N3316" t="s">
        <v>1453</v>
      </c>
      <c r="O3316" t="s">
        <v>1411</v>
      </c>
      <c r="P3316" t="s">
        <v>254</v>
      </c>
      <c r="Q3316" t="s">
        <v>1412</v>
      </c>
      <c r="R3316" t="s">
        <v>1412</v>
      </c>
      <c r="S3316" t="s">
        <v>1412</v>
      </c>
      <c r="T3316">
        <v>15000</v>
      </c>
      <c r="V3316">
        <v>1402.89</v>
      </c>
      <c r="W3316">
        <v>3762.02</v>
      </c>
    </row>
    <row r="3317" spans="1:23">
      <c r="A3317" t="s">
        <v>246</v>
      </c>
      <c r="B3317" t="s">
        <v>2340</v>
      </c>
      <c r="C3317" t="s">
        <v>1527</v>
      </c>
      <c r="D3317" t="s">
        <v>1528</v>
      </c>
      <c r="E3317">
        <v>12223742</v>
      </c>
      <c r="F3317">
        <v>44996</v>
      </c>
      <c r="G3317" t="s">
        <v>3718</v>
      </c>
      <c r="H3317">
        <v>44998</v>
      </c>
      <c r="I3317" t="s">
        <v>282</v>
      </c>
      <c r="K3317" t="s">
        <v>1408</v>
      </c>
      <c r="L3317" t="s">
        <v>1409</v>
      </c>
      <c r="N3317" t="s">
        <v>1431</v>
      </c>
      <c r="O3317" t="s">
        <v>1411</v>
      </c>
      <c r="P3317" t="s">
        <v>252</v>
      </c>
      <c r="S3317" t="s">
        <v>1414</v>
      </c>
      <c r="T3317">
        <v>10000</v>
      </c>
    </row>
    <row r="3318" spans="1:23">
      <c r="A3318" t="s">
        <v>246</v>
      </c>
      <c r="B3318" t="s">
        <v>2356</v>
      </c>
      <c r="C3318" t="s">
        <v>1527</v>
      </c>
      <c r="D3318" t="s">
        <v>1528</v>
      </c>
      <c r="E3318">
        <v>12224597</v>
      </c>
      <c r="F3318">
        <v>44998</v>
      </c>
      <c r="G3318" t="s">
        <v>3719</v>
      </c>
      <c r="H3318">
        <v>44998</v>
      </c>
      <c r="I3318" t="s">
        <v>263</v>
      </c>
      <c r="K3318" t="s">
        <v>1408</v>
      </c>
      <c r="L3318" t="s">
        <v>1409</v>
      </c>
      <c r="N3318" t="s">
        <v>4740</v>
      </c>
      <c r="O3318" t="s">
        <v>1411</v>
      </c>
      <c r="P3318" t="s">
        <v>254</v>
      </c>
      <c r="S3318" t="s">
        <v>1414</v>
      </c>
      <c r="T3318">
        <v>15000</v>
      </c>
    </row>
    <row r="3319" spans="1:23">
      <c r="A3319" t="s">
        <v>246</v>
      </c>
      <c r="B3319" t="s">
        <v>2212</v>
      </c>
      <c r="C3319" t="s">
        <v>1527</v>
      </c>
      <c r="D3319" t="s">
        <v>1528</v>
      </c>
      <c r="E3319">
        <v>12224666</v>
      </c>
      <c r="F3319">
        <v>44999</v>
      </c>
      <c r="G3319" t="s">
        <v>3159</v>
      </c>
      <c r="H3319">
        <v>45000</v>
      </c>
      <c r="I3319" t="s">
        <v>257</v>
      </c>
      <c r="K3319" t="s">
        <v>1408</v>
      </c>
      <c r="L3319" t="s">
        <v>1409</v>
      </c>
      <c r="N3319" t="s">
        <v>1440</v>
      </c>
      <c r="O3319" t="s">
        <v>1411</v>
      </c>
      <c r="P3319" t="s">
        <v>254</v>
      </c>
      <c r="T3319">
        <v>10000</v>
      </c>
    </row>
    <row r="3320" spans="1:23">
      <c r="A3320" t="s">
        <v>246</v>
      </c>
      <c r="B3320" t="s">
        <v>2212</v>
      </c>
      <c r="C3320" t="s">
        <v>1527</v>
      </c>
      <c r="D3320" t="s">
        <v>1528</v>
      </c>
      <c r="E3320">
        <v>12231847</v>
      </c>
      <c r="F3320">
        <v>45001</v>
      </c>
      <c r="G3320" t="s">
        <v>3721</v>
      </c>
      <c r="H3320">
        <v>45001</v>
      </c>
      <c r="I3320" t="s">
        <v>253</v>
      </c>
      <c r="K3320" t="s">
        <v>1418</v>
      </c>
      <c r="L3320" t="s">
        <v>1409</v>
      </c>
      <c r="N3320" t="s">
        <v>1453</v>
      </c>
      <c r="O3320" t="s">
        <v>1411</v>
      </c>
      <c r="P3320" t="s">
        <v>252</v>
      </c>
      <c r="Q3320" t="s">
        <v>1412</v>
      </c>
      <c r="R3320" t="s">
        <v>1412</v>
      </c>
      <c r="S3320" t="s">
        <v>1412</v>
      </c>
      <c r="T3320">
        <v>15000</v>
      </c>
      <c r="V3320">
        <v>916.4</v>
      </c>
      <c r="W3320">
        <v>1661.66</v>
      </c>
    </row>
    <row r="3321" spans="1:23">
      <c r="A3321" t="s">
        <v>246</v>
      </c>
      <c r="B3321" t="s">
        <v>2328</v>
      </c>
      <c r="C3321" t="s">
        <v>1527</v>
      </c>
      <c r="D3321" t="s">
        <v>1528</v>
      </c>
      <c r="E3321">
        <v>12237039</v>
      </c>
      <c r="F3321">
        <v>45000</v>
      </c>
      <c r="G3321" t="s">
        <v>3722</v>
      </c>
      <c r="H3321">
        <v>45000</v>
      </c>
      <c r="I3321" t="s">
        <v>282</v>
      </c>
      <c r="K3321" t="s">
        <v>1408</v>
      </c>
      <c r="L3321" t="s">
        <v>1409</v>
      </c>
      <c r="N3321" t="s">
        <v>1444</v>
      </c>
      <c r="O3321" t="s">
        <v>1411</v>
      </c>
      <c r="P3321" t="s">
        <v>252</v>
      </c>
      <c r="S3321" t="s">
        <v>1414</v>
      </c>
      <c r="T3321">
        <v>10000</v>
      </c>
    </row>
    <row r="3322" spans="1:23">
      <c r="A3322" t="s">
        <v>246</v>
      </c>
      <c r="B3322" t="s">
        <v>2325</v>
      </c>
      <c r="C3322" t="s">
        <v>1527</v>
      </c>
      <c r="D3322" t="s">
        <v>1528</v>
      </c>
      <c r="E3322">
        <v>12246984</v>
      </c>
      <c r="F3322">
        <v>45002</v>
      </c>
      <c r="G3322" t="s">
        <v>3724</v>
      </c>
      <c r="H3322">
        <v>45002</v>
      </c>
      <c r="I3322" t="s">
        <v>282</v>
      </c>
      <c r="K3322" t="s">
        <v>1408</v>
      </c>
      <c r="L3322" t="s">
        <v>1409</v>
      </c>
      <c r="N3322" t="s">
        <v>1444</v>
      </c>
      <c r="O3322" t="s">
        <v>1411</v>
      </c>
      <c r="P3322" t="s">
        <v>252</v>
      </c>
      <c r="S3322" t="s">
        <v>1414</v>
      </c>
      <c r="T3322">
        <v>10000</v>
      </c>
    </row>
    <row r="3323" spans="1:23">
      <c r="A3323" t="s">
        <v>246</v>
      </c>
      <c r="B3323" t="s">
        <v>2322</v>
      </c>
      <c r="C3323" t="s">
        <v>1527</v>
      </c>
      <c r="D3323" t="s">
        <v>1528</v>
      </c>
      <c r="E3323">
        <v>12248632</v>
      </c>
      <c r="F3323">
        <v>45015</v>
      </c>
      <c r="G3323" t="s">
        <v>3725</v>
      </c>
      <c r="H3323">
        <v>45015</v>
      </c>
      <c r="I3323" t="s">
        <v>282</v>
      </c>
      <c r="K3323" t="s">
        <v>1408</v>
      </c>
      <c r="L3323" t="s">
        <v>1409</v>
      </c>
      <c r="N3323" t="s">
        <v>3142</v>
      </c>
      <c r="O3323" t="s">
        <v>1411</v>
      </c>
      <c r="P3323" t="s">
        <v>254</v>
      </c>
      <c r="S3323" t="s">
        <v>1414</v>
      </c>
      <c r="T3323">
        <v>10000</v>
      </c>
    </row>
    <row r="3324" spans="1:23">
      <c r="A3324" t="s">
        <v>246</v>
      </c>
      <c r="B3324" t="s">
        <v>2212</v>
      </c>
      <c r="C3324" t="s">
        <v>1527</v>
      </c>
      <c r="D3324" t="s">
        <v>1528</v>
      </c>
      <c r="E3324">
        <v>12261018</v>
      </c>
      <c r="F3324">
        <v>45007</v>
      </c>
      <c r="G3324" t="s">
        <v>3726</v>
      </c>
      <c r="H3324">
        <v>45009</v>
      </c>
      <c r="I3324" t="s">
        <v>282</v>
      </c>
      <c r="K3324" t="s">
        <v>1408</v>
      </c>
      <c r="L3324" t="s">
        <v>1409</v>
      </c>
      <c r="N3324" t="s">
        <v>1447</v>
      </c>
      <c r="O3324" t="s">
        <v>1411</v>
      </c>
      <c r="P3324" t="s">
        <v>252</v>
      </c>
      <c r="R3324" t="s">
        <v>1414</v>
      </c>
      <c r="S3324" t="s">
        <v>1412</v>
      </c>
      <c r="T3324">
        <v>10000</v>
      </c>
    </row>
    <row r="3325" spans="1:23">
      <c r="A3325" t="s">
        <v>246</v>
      </c>
      <c r="B3325" t="s">
        <v>2340</v>
      </c>
      <c r="C3325" t="s">
        <v>1527</v>
      </c>
      <c r="D3325" t="s">
        <v>1528</v>
      </c>
      <c r="E3325">
        <v>12261385</v>
      </c>
      <c r="F3325">
        <v>45006</v>
      </c>
      <c r="G3325" t="s">
        <v>3727</v>
      </c>
      <c r="H3325">
        <v>45006</v>
      </c>
      <c r="I3325" t="s">
        <v>263</v>
      </c>
      <c r="K3325" t="s">
        <v>1408</v>
      </c>
      <c r="L3325" t="s">
        <v>1409</v>
      </c>
      <c r="N3325" t="s">
        <v>1421</v>
      </c>
      <c r="O3325" t="s">
        <v>1411</v>
      </c>
      <c r="P3325" t="s">
        <v>252</v>
      </c>
      <c r="S3325" t="s">
        <v>1414</v>
      </c>
      <c r="T3325">
        <v>15000</v>
      </c>
    </row>
    <row r="3326" spans="1:23">
      <c r="A3326" t="s">
        <v>246</v>
      </c>
      <c r="B3326" t="s">
        <v>2322</v>
      </c>
      <c r="C3326" t="s">
        <v>1527</v>
      </c>
      <c r="D3326" t="s">
        <v>1528</v>
      </c>
      <c r="E3326">
        <v>12261673</v>
      </c>
      <c r="F3326">
        <v>45006</v>
      </c>
      <c r="G3326" t="s">
        <v>3728</v>
      </c>
      <c r="H3326">
        <v>45006</v>
      </c>
      <c r="I3326" t="s">
        <v>253</v>
      </c>
      <c r="K3326" t="s">
        <v>1430</v>
      </c>
      <c r="L3326" t="s">
        <v>1438</v>
      </c>
      <c r="N3326" t="s">
        <v>1489</v>
      </c>
      <c r="O3326" t="s">
        <v>1411</v>
      </c>
      <c r="P3326" t="s">
        <v>254</v>
      </c>
      <c r="Q3326" t="s">
        <v>1429</v>
      </c>
      <c r="R3326" t="s">
        <v>1429</v>
      </c>
      <c r="S3326" t="s">
        <v>1412</v>
      </c>
      <c r="T3326">
        <v>15000</v>
      </c>
    </row>
    <row r="3327" spans="1:23">
      <c r="A3327" t="s">
        <v>246</v>
      </c>
      <c r="B3327" t="s">
        <v>2322</v>
      </c>
      <c r="C3327" t="s">
        <v>1527</v>
      </c>
      <c r="D3327" t="s">
        <v>1528</v>
      </c>
      <c r="E3327">
        <v>12261673</v>
      </c>
      <c r="F3327">
        <v>45006</v>
      </c>
      <c r="G3327" t="s">
        <v>3728</v>
      </c>
      <c r="H3327">
        <v>45006</v>
      </c>
      <c r="I3327" t="s">
        <v>253</v>
      </c>
      <c r="K3327" t="s">
        <v>1430</v>
      </c>
      <c r="L3327" t="s">
        <v>1409</v>
      </c>
      <c r="N3327" t="s">
        <v>1489</v>
      </c>
      <c r="O3327" t="s">
        <v>1411</v>
      </c>
      <c r="P3327" t="s">
        <v>254</v>
      </c>
      <c r="Q3327" t="s">
        <v>1429</v>
      </c>
      <c r="R3327" t="s">
        <v>1429</v>
      </c>
      <c r="S3327" t="s">
        <v>1412</v>
      </c>
      <c r="T3327">
        <v>15000</v>
      </c>
      <c r="V3327">
        <v>3780.8</v>
      </c>
      <c r="W3327">
        <v>4000</v>
      </c>
    </row>
    <row r="3328" spans="1:23">
      <c r="A3328" t="s">
        <v>246</v>
      </c>
      <c r="B3328" t="s">
        <v>2328</v>
      </c>
      <c r="C3328" t="s">
        <v>1527</v>
      </c>
      <c r="D3328" t="s">
        <v>1528</v>
      </c>
      <c r="E3328">
        <v>12265342</v>
      </c>
      <c r="F3328">
        <v>45007</v>
      </c>
      <c r="G3328" t="s">
        <v>3729</v>
      </c>
      <c r="H3328">
        <v>45007</v>
      </c>
      <c r="I3328" t="s">
        <v>263</v>
      </c>
      <c r="K3328" t="s">
        <v>1408</v>
      </c>
      <c r="L3328" t="s">
        <v>1409</v>
      </c>
      <c r="N3328" t="s">
        <v>1410</v>
      </c>
      <c r="O3328" t="s">
        <v>1411</v>
      </c>
      <c r="P3328" t="s">
        <v>252</v>
      </c>
      <c r="S3328" t="s">
        <v>1414</v>
      </c>
      <c r="T3328">
        <v>15000</v>
      </c>
    </row>
    <row r="3329" spans="1:23">
      <c r="A3329" t="s">
        <v>246</v>
      </c>
      <c r="B3329" t="s">
        <v>2325</v>
      </c>
      <c r="C3329" t="s">
        <v>1527</v>
      </c>
      <c r="D3329" t="s">
        <v>1528</v>
      </c>
      <c r="E3329">
        <v>12276511</v>
      </c>
      <c r="F3329">
        <v>45009</v>
      </c>
      <c r="G3329" t="s">
        <v>3731</v>
      </c>
      <c r="H3329">
        <v>45009</v>
      </c>
      <c r="I3329" t="s">
        <v>253</v>
      </c>
      <c r="K3329" t="s">
        <v>1430</v>
      </c>
      <c r="L3329" t="s">
        <v>1409</v>
      </c>
      <c r="N3329" t="s">
        <v>1421</v>
      </c>
      <c r="O3329" t="s">
        <v>1411</v>
      </c>
      <c r="P3329" t="s">
        <v>254</v>
      </c>
      <c r="Q3329" t="s">
        <v>1412</v>
      </c>
      <c r="R3329" t="s">
        <v>1412</v>
      </c>
      <c r="S3329" t="s">
        <v>1412</v>
      </c>
      <c r="T3329">
        <v>10000</v>
      </c>
      <c r="V3329">
        <v>0</v>
      </c>
      <c r="W3329">
        <v>129.9</v>
      </c>
    </row>
    <row r="3330" spans="1:23">
      <c r="A3330" t="s">
        <v>246</v>
      </c>
      <c r="B3330" t="s">
        <v>2325</v>
      </c>
      <c r="C3330" t="s">
        <v>1527</v>
      </c>
      <c r="D3330" t="s">
        <v>1528</v>
      </c>
      <c r="E3330">
        <v>12276769</v>
      </c>
      <c r="F3330">
        <v>45009</v>
      </c>
      <c r="G3330" t="s">
        <v>3732</v>
      </c>
      <c r="H3330">
        <v>45009</v>
      </c>
      <c r="I3330" t="s">
        <v>253</v>
      </c>
      <c r="K3330" t="s">
        <v>1408</v>
      </c>
      <c r="L3330" t="s">
        <v>1409</v>
      </c>
      <c r="N3330" t="s">
        <v>1439</v>
      </c>
      <c r="O3330" t="s">
        <v>1411</v>
      </c>
      <c r="P3330" t="s">
        <v>254</v>
      </c>
      <c r="Q3330" t="s">
        <v>1412</v>
      </c>
      <c r="R3330" t="s">
        <v>1412</v>
      </c>
      <c r="S3330" t="s">
        <v>1412</v>
      </c>
      <c r="T3330">
        <v>10000</v>
      </c>
      <c r="V3330">
        <v>0</v>
      </c>
      <c r="W3330">
        <v>40</v>
      </c>
    </row>
    <row r="3331" spans="1:23">
      <c r="A3331" t="s">
        <v>246</v>
      </c>
      <c r="B3331" t="s">
        <v>2152</v>
      </c>
      <c r="C3331" t="s">
        <v>1527</v>
      </c>
      <c r="D3331" t="s">
        <v>1528</v>
      </c>
      <c r="E3331">
        <v>12288326</v>
      </c>
      <c r="F3331">
        <v>45015</v>
      </c>
      <c r="G3331" t="s">
        <v>3734</v>
      </c>
      <c r="H3331">
        <v>45015</v>
      </c>
      <c r="I3331" t="s">
        <v>253</v>
      </c>
      <c r="K3331" t="s">
        <v>1430</v>
      </c>
      <c r="L3331" t="s">
        <v>1409</v>
      </c>
      <c r="N3331" t="s">
        <v>1424</v>
      </c>
      <c r="O3331" t="s">
        <v>1411</v>
      </c>
      <c r="P3331" t="s">
        <v>254</v>
      </c>
      <c r="Q3331" t="s">
        <v>1412</v>
      </c>
      <c r="R3331" t="s">
        <v>1412</v>
      </c>
      <c r="S3331" t="s">
        <v>1412</v>
      </c>
      <c r="T3331">
        <v>12000</v>
      </c>
      <c r="V3331">
        <v>0</v>
      </c>
      <c r="W3331">
        <v>130</v>
      </c>
    </row>
    <row r="3332" spans="1:23">
      <c r="A3332" t="s">
        <v>246</v>
      </c>
      <c r="B3332" t="s">
        <v>2212</v>
      </c>
      <c r="C3332" t="s">
        <v>1527</v>
      </c>
      <c r="D3332" t="s">
        <v>1528</v>
      </c>
      <c r="E3332">
        <v>12288611</v>
      </c>
      <c r="F3332">
        <v>45013</v>
      </c>
      <c r="G3332" t="s">
        <v>3735</v>
      </c>
      <c r="H3332">
        <v>45013</v>
      </c>
      <c r="I3332" t="s">
        <v>282</v>
      </c>
      <c r="K3332" t="s">
        <v>1408</v>
      </c>
      <c r="L3332" t="s">
        <v>1409</v>
      </c>
      <c r="N3332" t="s">
        <v>1447</v>
      </c>
      <c r="O3332" t="s">
        <v>1411</v>
      </c>
      <c r="P3332" t="s">
        <v>252</v>
      </c>
      <c r="S3332" t="s">
        <v>1414</v>
      </c>
      <c r="T3332">
        <v>10000</v>
      </c>
    </row>
    <row r="3333" spans="1:23">
      <c r="A3333" t="s">
        <v>246</v>
      </c>
      <c r="B3333" t="s">
        <v>2325</v>
      </c>
      <c r="C3333" t="s">
        <v>1527</v>
      </c>
      <c r="D3333" t="s">
        <v>1528</v>
      </c>
      <c r="E3333">
        <v>12325817</v>
      </c>
      <c r="F3333">
        <v>45019</v>
      </c>
      <c r="G3333" t="s">
        <v>4624</v>
      </c>
      <c r="H3333">
        <v>45020</v>
      </c>
      <c r="I3333" t="s">
        <v>263</v>
      </c>
      <c r="K3333" t="s">
        <v>1408</v>
      </c>
      <c r="L3333" t="s">
        <v>1409</v>
      </c>
      <c r="N3333" t="s">
        <v>1439</v>
      </c>
      <c r="O3333" t="s">
        <v>1411</v>
      </c>
      <c r="P3333" t="s">
        <v>252</v>
      </c>
      <c r="Q3333" t="s">
        <v>1414</v>
      </c>
      <c r="R3333" t="s">
        <v>1414</v>
      </c>
      <c r="S3333" t="s">
        <v>1412</v>
      </c>
      <c r="T3333">
        <v>10000</v>
      </c>
    </row>
    <row r="3334" spans="1:23">
      <c r="A3334" t="s">
        <v>246</v>
      </c>
      <c r="B3334" t="s">
        <v>4134</v>
      </c>
      <c r="C3334" t="s">
        <v>1527</v>
      </c>
      <c r="D3334" t="s">
        <v>1528</v>
      </c>
      <c r="E3334">
        <v>12326892</v>
      </c>
      <c r="F3334">
        <v>45020</v>
      </c>
      <c r="G3334" t="s">
        <v>4625</v>
      </c>
      <c r="H3334">
        <v>45020</v>
      </c>
      <c r="I3334" t="s">
        <v>263</v>
      </c>
      <c r="K3334" t="s">
        <v>1408</v>
      </c>
      <c r="L3334" t="s">
        <v>1409</v>
      </c>
      <c r="N3334" t="s">
        <v>1498</v>
      </c>
      <c r="O3334" t="s">
        <v>1411</v>
      </c>
      <c r="P3334" t="s">
        <v>254</v>
      </c>
      <c r="S3334" t="s">
        <v>1414</v>
      </c>
      <c r="T3334">
        <v>15000</v>
      </c>
    </row>
    <row r="3335" spans="1:23">
      <c r="A3335" t="s">
        <v>246</v>
      </c>
      <c r="B3335" t="s">
        <v>2212</v>
      </c>
      <c r="C3335" t="s">
        <v>1527</v>
      </c>
      <c r="D3335" t="s">
        <v>1528</v>
      </c>
      <c r="E3335">
        <v>12362586</v>
      </c>
      <c r="F3335">
        <v>45029</v>
      </c>
      <c r="G3335" t="s">
        <v>4628</v>
      </c>
      <c r="H3335">
        <v>45029</v>
      </c>
      <c r="I3335" t="s">
        <v>263</v>
      </c>
      <c r="K3335" t="s">
        <v>1430</v>
      </c>
      <c r="L3335" t="s">
        <v>1409</v>
      </c>
      <c r="N3335" t="s">
        <v>1427</v>
      </c>
      <c r="O3335" t="s">
        <v>1411</v>
      </c>
      <c r="P3335" t="s">
        <v>254</v>
      </c>
      <c r="S3335" t="s">
        <v>1414</v>
      </c>
      <c r="T3335">
        <v>10000</v>
      </c>
    </row>
    <row r="3336" spans="1:23">
      <c r="A3336" t="s">
        <v>246</v>
      </c>
      <c r="B3336" t="s">
        <v>2212</v>
      </c>
      <c r="C3336" t="s">
        <v>1527</v>
      </c>
      <c r="D3336" t="s">
        <v>1528</v>
      </c>
      <c r="E3336">
        <v>12363550</v>
      </c>
      <c r="F3336">
        <v>45050</v>
      </c>
      <c r="G3336" t="s">
        <v>5061</v>
      </c>
      <c r="H3336">
        <v>45050</v>
      </c>
      <c r="I3336" t="s">
        <v>253</v>
      </c>
      <c r="K3336" t="s">
        <v>1408</v>
      </c>
      <c r="L3336" t="s">
        <v>1438</v>
      </c>
      <c r="N3336" t="s">
        <v>1431</v>
      </c>
      <c r="O3336" t="s">
        <v>1411</v>
      </c>
      <c r="P3336" t="s">
        <v>252</v>
      </c>
      <c r="Q3336" t="s">
        <v>1412</v>
      </c>
      <c r="R3336" t="s">
        <v>1412</v>
      </c>
      <c r="S3336" t="s">
        <v>1412</v>
      </c>
      <c r="T3336">
        <v>10000</v>
      </c>
      <c r="V3336">
        <v>4235.29</v>
      </c>
      <c r="W3336">
        <v>75</v>
      </c>
    </row>
    <row r="3337" spans="1:23">
      <c r="A3337" t="s">
        <v>246</v>
      </c>
      <c r="B3337" t="s">
        <v>2212</v>
      </c>
      <c r="C3337" t="s">
        <v>1527</v>
      </c>
      <c r="D3337" t="s">
        <v>1528</v>
      </c>
      <c r="E3337">
        <v>12363550</v>
      </c>
      <c r="F3337">
        <v>45050</v>
      </c>
      <c r="G3337" t="s">
        <v>5061</v>
      </c>
      <c r="H3337">
        <v>45050</v>
      </c>
      <c r="I3337" t="s">
        <v>253</v>
      </c>
      <c r="K3337" t="s">
        <v>1408</v>
      </c>
      <c r="L3337" t="s">
        <v>1409</v>
      </c>
      <c r="N3337" t="s">
        <v>1431</v>
      </c>
      <c r="O3337" t="s">
        <v>1411</v>
      </c>
      <c r="P3337" t="s">
        <v>252</v>
      </c>
      <c r="Q3337" t="s">
        <v>1412</v>
      </c>
      <c r="R3337" t="s">
        <v>1412</v>
      </c>
      <c r="S3337" t="s">
        <v>1412</v>
      </c>
      <c r="T3337">
        <v>10000</v>
      </c>
      <c r="V3337">
        <v>4235.29</v>
      </c>
      <c r="W3337">
        <v>4343</v>
      </c>
    </row>
    <row r="3338" spans="1:23">
      <c r="A3338" t="s">
        <v>246</v>
      </c>
      <c r="B3338" t="s">
        <v>2212</v>
      </c>
      <c r="C3338" t="s">
        <v>1527</v>
      </c>
      <c r="D3338" t="s">
        <v>1528</v>
      </c>
      <c r="E3338">
        <v>12363696</v>
      </c>
      <c r="F3338">
        <v>45030</v>
      </c>
      <c r="G3338" t="s">
        <v>4699</v>
      </c>
      <c r="H3338">
        <v>45030</v>
      </c>
      <c r="I3338" t="s">
        <v>253</v>
      </c>
      <c r="K3338" t="s">
        <v>1408</v>
      </c>
      <c r="L3338" t="s">
        <v>1409</v>
      </c>
      <c r="N3338" t="s">
        <v>1444</v>
      </c>
      <c r="O3338" t="s">
        <v>1411</v>
      </c>
      <c r="P3338" t="s">
        <v>252</v>
      </c>
      <c r="Q3338" t="s">
        <v>1412</v>
      </c>
      <c r="R3338" t="s">
        <v>1412</v>
      </c>
      <c r="S3338" t="s">
        <v>1412</v>
      </c>
      <c r="T3338">
        <v>10000</v>
      </c>
      <c r="V3338">
        <v>4054.23</v>
      </c>
      <c r="W3338">
        <v>17178.78</v>
      </c>
    </row>
    <row r="3339" spans="1:23">
      <c r="A3339" t="s">
        <v>246</v>
      </c>
      <c r="B3339" t="s">
        <v>2325</v>
      </c>
      <c r="C3339" t="s">
        <v>1527</v>
      </c>
      <c r="D3339" t="s">
        <v>1528</v>
      </c>
      <c r="E3339">
        <v>12364533</v>
      </c>
      <c r="F3339">
        <v>45030</v>
      </c>
      <c r="G3339" t="s">
        <v>4629</v>
      </c>
      <c r="H3339">
        <v>45030</v>
      </c>
      <c r="I3339" t="s">
        <v>282</v>
      </c>
      <c r="K3339" t="s">
        <v>1408</v>
      </c>
      <c r="L3339" t="s">
        <v>1409</v>
      </c>
      <c r="N3339" t="s">
        <v>1456</v>
      </c>
      <c r="O3339" t="s">
        <v>1411</v>
      </c>
      <c r="P3339" t="s">
        <v>252</v>
      </c>
      <c r="S3339" t="s">
        <v>1414</v>
      </c>
      <c r="T3339">
        <v>10000</v>
      </c>
    </row>
    <row r="3340" spans="1:23">
      <c r="A3340" t="s">
        <v>246</v>
      </c>
      <c r="B3340" t="s">
        <v>2212</v>
      </c>
      <c r="C3340" t="s">
        <v>1527</v>
      </c>
      <c r="D3340" t="s">
        <v>1528</v>
      </c>
      <c r="E3340">
        <v>12372948</v>
      </c>
      <c r="F3340">
        <v>45033</v>
      </c>
      <c r="G3340" t="s">
        <v>4630</v>
      </c>
      <c r="H3340">
        <v>45033</v>
      </c>
      <c r="I3340" t="s">
        <v>282</v>
      </c>
      <c r="K3340" t="s">
        <v>1430</v>
      </c>
      <c r="L3340" t="s">
        <v>1409</v>
      </c>
      <c r="N3340" t="s">
        <v>1434</v>
      </c>
      <c r="O3340" t="s">
        <v>1411</v>
      </c>
      <c r="P3340" t="s">
        <v>254</v>
      </c>
      <c r="Q3340" t="s">
        <v>1414</v>
      </c>
      <c r="R3340" t="s">
        <v>1414</v>
      </c>
      <c r="S3340" t="s">
        <v>1412</v>
      </c>
      <c r="T3340">
        <v>10000</v>
      </c>
    </row>
    <row r="3341" spans="1:23">
      <c r="A3341" t="s">
        <v>246</v>
      </c>
      <c r="B3341" t="s">
        <v>4134</v>
      </c>
      <c r="C3341" t="s">
        <v>1527</v>
      </c>
      <c r="D3341" t="s">
        <v>1528</v>
      </c>
      <c r="E3341">
        <v>12394649</v>
      </c>
      <c r="F3341">
        <v>45040</v>
      </c>
      <c r="G3341" t="s">
        <v>4634</v>
      </c>
      <c r="H3341">
        <v>45040</v>
      </c>
      <c r="I3341" t="s">
        <v>282</v>
      </c>
      <c r="K3341" t="s">
        <v>1430</v>
      </c>
      <c r="L3341" t="s">
        <v>1409</v>
      </c>
      <c r="N3341" t="s">
        <v>1440</v>
      </c>
      <c r="O3341" t="s">
        <v>1411</v>
      </c>
      <c r="P3341" t="s">
        <v>254</v>
      </c>
      <c r="S3341" t="s">
        <v>1414</v>
      </c>
      <c r="T3341">
        <v>10000</v>
      </c>
    </row>
    <row r="3342" spans="1:23">
      <c r="A3342" t="s">
        <v>246</v>
      </c>
      <c r="B3342" t="s">
        <v>2325</v>
      </c>
      <c r="C3342" t="s">
        <v>1527</v>
      </c>
      <c r="D3342" t="s">
        <v>1528</v>
      </c>
      <c r="E3342">
        <v>12400536</v>
      </c>
      <c r="F3342">
        <v>45043</v>
      </c>
      <c r="G3342" t="s">
        <v>4638</v>
      </c>
      <c r="H3342">
        <v>45043</v>
      </c>
      <c r="I3342" t="s">
        <v>282</v>
      </c>
      <c r="K3342" t="s">
        <v>1430</v>
      </c>
      <c r="L3342" t="s">
        <v>1409</v>
      </c>
      <c r="N3342" t="s">
        <v>1431</v>
      </c>
      <c r="O3342" t="s">
        <v>1411</v>
      </c>
      <c r="P3342" t="s">
        <v>254</v>
      </c>
      <c r="Q3342" t="s">
        <v>1414</v>
      </c>
      <c r="R3342" t="s">
        <v>1414</v>
      </c>
      <c r="S3342" t="s">
        <v>1412</v>
      </c>
      <c r="T3342">
        <v>10000</v>
      </c>
    </row>
    <row r="3343" spans="1:23">
      <c r="A3343" t="s">
        <v>246</v>
      </c>
      <c r="B3343" t="s">
        <v>2325</v>
      </c>
      <c r="C3343" t="s">
        <v>1527</v>
      </c>
      <c r="D3343" t="s">
        <v>1528</v>
      </c>
      <c r="E3343">
        <v>12407676</v>
      </c>
      <c r="F3343">
        <v>45042</v>
      </c>
      <c r="G3343" t="s">
        <v>4637</v>
      </c>
      <c r="H3343">
        <v>45042</v>
      </c>
      <c r="I3343" t="s">
        <v>263</v>
      </c>
      <c r="K3343" t="s">
        <v>1430</v>
      </c>
      <c r="L3343" t="s">
        <v>1409</v>
      </c>
      <c r="N3343" t="s">
        <v>1421</v>
      </c>
      <c r="O3343" t="s">
        <v>1411</v>
      </c>
      <c r="P3343" t="s">
        <v>254</v>
      </c>
      <c r="Q3343" t="s">
        <v>1414</v>
      </c>
      <c r="R3343" t="s">
        <v>1414</v>
      </c>
      <c r="S3343" t="s">
        <v>1412</v>
      </c>
      <c r="T3343">
        <v>10000</v>
      </c>
    </row>
    <row r="3344" spans="1:23">
      <c r="A3344" t="s">
        <v>246</v>
      </c>
      <c r="B3344" t="s">
        <v>2325</v>
      </c>
      <c r="C3344" t="s">
        <v>1527</v>
      </c>
      <c r="D3344" t="s">
        <v>1528</v>
      </c>
      <c r="E3344">
        <v>12416894</v>
      </c>
      <c r="F3344">
        <v>45043</v>
      </c>
      <c r="G3344" t="s">
        <v>4639</v>
      </c>
      <c r="H3344">
        <v>45043</v>
      </c>
      <c r="I3344" t="s">
        <v>253</v>
      </c>
      <c r="K3344" t="s">
        <v>1408</v>
      </c>
      <c r="L3344" t="s">
        <v>1438</v>
      </c>
      <c r="N3344" t="s">
        <v>1485</v>
      </c>
      <c r="O3344" t="s">
        <v>1411</v>
      </c>
      <c r="P3344" t="s">
        <v>254</v>
      </c>
      <c r="Q3344" t="s">
        <v>1412</v>
      </c>
      <c r="R3344" t="s">
        <v>1412</v>
      </c>
      <c r="S3344" t="s">
        <v>1412</v>
      </c>
      <c r="T3344">
        <v>10000</v>
      </c>
    </row>
    <row r="3345" spans="1:23">
      <c r="A3345" t="s">
        <v>246</v>
      </c>
      <c r="B3345" t="s">
        <v>2325</v>
      </c>
      <c r="C3345" t="s">
        <v>1527</v>
      </c>
      <c r="D3345" t="s">
        <v>1528</v>
      </c>
      <c r="E3345">
        <v>12416894</v>
      </c>
      <c r="F3345">
        <v>45043</v>
      </c>
      <c r="G3345" t="s">
        <v>4639</v>
      </c>
      <c r="H3345">
        <v>45043</v>
      </c>
      <c r="I3345" t="s">
        <v>253</v>
      </c>
      <c r="K3345" t="s">
        <v>1408</v>
      </c>
      <c r="L3345" t="s">
        <v>1409</v>
      </c>
      <c r="N3345" t="s">
        <v>1485</v>
      </c>
      <c r="O3345" t="s">
        <v>1411</v>
      </c>
      <c r="P3345" t="s">
        <v>254</v>
      </c>
      <c r="Q3345" t="s">
        <v>1412</v>
      </c>
      <c r="R3345" t="s">
        <v>1412</v>
      </c>
      <c r="S3345" t="s">
        <v>1412</v>
      </c>
      <c r="T3345">
        <v>10000</v>
      </c>
      <c r="V3345">
        <v>5228.93</v>
      </c>
      <c r="W3345">
        <v>5435.46</v>
      </c>
    </row>
    <row r="3346" spans="1:23">
      <c r="A3346" t="s">
        <v>246</v>
      </c>
      <c r="B3346" t="s">
        <v>2325</v>
      </c>
      <c r="C3346" t="s">
        <v>1527</v>
      </c>
      <c r="D3346" t="s">
        <v>1528</v>
      </c>
      <c r="E3346">
        <v>12422803</v>
      </c>
      <c r="F3346">
        <v>45044</v>
      </c>
      <c r="G3346" t="s">
        <v>4640</v>
      </c>
      <c r="H3346">
        <v>45044</v>
      </c>
      <c r="I3346" t="s">
        <v>253</v>
      </c>
      <c r="K3346" t="s">
        <v>1430</v>
      </c>
      <c r="L3346" t="s">
        <v>1409</v>
      </c>
      <c r="N3346" t="s">
        <v>1413</v>
      </c>
      <c r="O3346" t="s">
        <v>1411</v>
      </c>
      <c r="P3346" t="s">
        <v>254</v>
      </c>
      <c r="Q3346" t="s">
        <v>1412</v>
      </c>
      <c r="R3346" t="s">
        <v>1412</v>
      </c>
      <c r="S3346" t="s">
        <v>1412</v>
      </c>
      <c r="T3346">
        <v>10000</v>
      </c>
      <c r="V3346">
        <v>260.88</v>
      </c>
      <c r="W3346">
        <v>599.04999999999995</v>
      </c>
    </row>
    <row r="3347" spans="1:23">
      <c r="A3347" t="s">
        <v>246</v>
      </c>
      <c r="B3347" t="s">
        <v>2212</v>
      </c>
      <c r="C3347" t="s">
        <v>1527</v>
      </c>
      <c r="D3347" t="s">
        <v>1528</v>
      </c>
      <c r="E3347">
        <v>12423687</v>
      </c>
      <c r="F3347">
        <v>45044</v>
      </c>
      <c r="G3347" t="s">
        <v>4642</v>
      </c>
      <c r="H3347">
        <v>45044</v>
      </c>
      <c r="I3347" t="s">
        <v>253</v>
      </c>
      <c r="K3347" t="s">
        <v>1430</v>
      </c>
      <c r="L3347" t="s">
        <v>1409</v>
      </c>
      <c r="N3347" t="s">
        <v>1425</v>
      </c>
      <c r="O3347" t="s">
        <v>1411</v>
      </c>
      <c r="P3347" t="s">
        <v>254</v>
      </c>
      <c r="Q3347" t="s">
        <v>1412</v>
      </c>
      <c r="R3347" t="s">
        <v>1412</v>
      </c>
      <c r="S3347" t="s">
        <v>1412</v>
      </c>
      <c r="T3347">
        <v>10000</v>
      </c>
      <c r="V3347">
        <v>2413.73</v>
      </c>
      <c r="W3347">
        <v>3859.88</v>
      </c>
    </row>
    <row r="3348" spans="1:23">
      <c r="A3348" t="s">
        <v>246</v>
      </c>
      <c r="B3348" t="s">
        <v>4134</v>
      </c>
      <c r="C3348" t="s">
        <v>1527</v>
      </c>
      <c r="D3348" t="s">
        <v>1528</v>
      </c>
      <c r="E3348">
        <v>12424276</v>
      </c>
      <c r="F3348">
        <v>45044</v>
      </c>
      <c r="G3348" t="s">
        <v>4641</v>
      </c>
      <c r="H3348">
        <v>45044</v>
      </c>
      <c r="I3348" t="s">
        <v>253</v>
      </c>
      <c r="K3348" t="s">
        <v>1418</v>
      </c>
      <c r="L3348" t="s">
        <v>1409</v>
      </c>
      <c r="N3348" t="s">
        <v>1445</v>
      </c>
      <c r="O3348" t="s">
        <v>1411</v>
      </c>
      <c r="P3348" t="s">
        <v>254</v>
      </c>
      <c r="Q3348" t="s">
        <v>1412</v>
      </c>
      <c r="R3348" t="s">
        <v>1412</v>
      </c>
      <c r="S3348" t="s">
        <v>1412</v>
      </c>
      <c r="T3348">
        <v>10000</v>
      </c>
      <c r="V3348">
        <v>0</v>
      </c>
      <c r="W3348">
        <v>1100</v>
      </c>
    </row>
    <row r="3349" spans="1:23">
      <c r="A3349" t="s">
        <v>246</v>
      </c>
      <c r="B3349" t="s">
        <v>4134</v>
      </c>
      <c r="C3349" t="s">
        <v>1527</v>
      </c>
      <c r="D3349" t="s">
        <v>1528</v>
      </c>
      <c r="E3349">
        <v>12432721</v>
      </c>
      <c r="F3349">
        <v>45045</v>
      </c>
      <c r="G3349" t="s">
        <v>4643</v>
      </c>
      <c r="H3349">
        <v>45045</v>
      </c>
      <c r="I3349" t="s">
        <v>253</v>
      </c>
      <c r="K3349" t="s">
        <v>1408</v>
      </c>
      <c r="L3349" t="s">
        <v>1409</v>
      </c>
      <c r="N3349" t="s">
        <v>1420</v>
      </c>
      <c r="O3349" t="s">
        <v>1411</v>
      </c>
      <c r="P3349" t="s">
        <v>252</v>
      </c>
      <c r="Q3349" t="s">
        <v>1412</v>
      </c>
      <c r="R3349" t="s">
        <v>1412</v>
      </c>
      <c r="S3349" t="s">
        <v>1412</v>
      </c>
      <c r="T3349">
        <v>10000</v>
      </c>
      <c r="V3349">
        <v>2250.4899999999998</v>
      </c>
      <c r="W3349">
        <v>3306.2</v>
      </c>
    </row>
    <row r="3350" spans="1:23">
      <c r="A3350" t="s">
        <v>246</v>
      </c>
      <c r="B3350" t="s">
        <v>4134</v>
      </c>
      <c r="C3350" t="s">
        <v>1527</v>
      </c>
      <c r="D3350" t="s">
        <v>1528</v>
      </c>
      <c r="E3350">
        <v>12446798</v>
      </c>
      <c r="F3350">
        <v>45050</v>
      </c>
      <c r="G3350" t="s">
        <v>5059</v>
      </c>
      <c r="H3350">
        <v>45050</v>
      </c>
      <c r="I3350" t="s">
        <v>263</v>
      </c>
      <c r="K3350" t="s">
        <v>1408</v>
      </c>
      <c r="L3350" t="s">
        <v>1409</v>
      </c>
      <c r="N3350" t="s">
        <v>1500</v>
      </c>
      <c r="O3350" t="s">
        <v>1411</v>
      </c>
      <c r="P3350" t="s">
        <v>252</v>
      </c>
      <c r="S3350" t="s">
        <v>1414</v>
      </c>
      <c r="T3350">
        <v>10000</v>
      </c>
    </row>
    <row r="3351" spans="1:23">
      <c r="A3351" t="s">
        <v>246</v>
      </c>
      <c r="B3351" t="s">
        <v>4134</v>
      </c>
      <c r="C3351" t="s">
        <v>1527</v>
      </c>
      <c r="D3351" t="s">
        <v>1528</v>
      </c>
      <c r="E3351">
        <v>12451836</v>
      </c>
      <c r="F3351">
        <v>45051</v>
      </c>
      <c r="G3351" t="s">
        <v>5063</v>
      </c>
      <c r="H3351">
        <v>45051</v>
      </c>
      <c r="I3351" t="s">
        <v>282</v>
      </c>
      <c r="K3351" t="s">
        <v>1418</v>
      </c>
      <c r="L3351" t="s">
        <v>1409</v>
      </c>
      <c r="N3351" t="s">
        <v>1444</v>
      </c>
      <c r="O3351" t="s">
        <v>1411</v>
      </c>
      <c r="P3351" t="s">
        <v>254</v>
      </c>
      <c r="Q3351" t="s">
        <v>1414</v>
      </c>
      <c r="R3351" t="s">
        <v>1414</v>
      </c>
      <c r="S3351" t="s">
        <v>1412</v>
      </c>
      <c r="T3351">
        <v>10000</v>
      </c>
    </row>
    <row r="3352" spans="1:23">
      <c r="A3352" t="s">
        <v>246</v>
      </c>
      <c r="B3352" t="s">
        <v>2325</v>
      </c>
      <c r="C3352" t="s">
        <v>1527</v>
      </c>
      <c r="D3352" t="s">
        <v>1528</v>
      </c>
      <c r="E3352">
        <v>12451842</v>
      </c>
      <c r="F3352">
        <v>45051</v>
      </c>
      <c r="G3352" t="s">
        <v>5062</v>
      </c>
      <c r="H3352">
        <v>45051</v>
      </c>
      <c r="I3352" t="s">
        <v>253</v>
      </c>
      <c r="K3352" t="s">
        <v>1430</v>
      </c>
      <c r="L3352" t="s">
        <v>1409</v>
      </c>
      <c r="N3352" t="s">
        <v>1434</v>
      </c>
      <c r="O3352" t="s">
        <v>1411</v>
      </c>
      <c r="P3352" t="s">
        <v>254</v>
      </c>
      <c r="Q3352" t="s">
        <v>1412</v>
      </c>
      <c r="R3352" t="s">
        <v>1412</v>
      </c>
      <c r="S3352" t="s">
        <v>1412</v>
      </c>
      <c r="T3352">
        <v>10000</v>
      </c>
      <c r="V3352">
        <v>2751.59</v>
      </c>
      <c r="W3352">
        <v>3153.5</v>
      </c>
    </row>
    <row r="3353" spans="1:23">
      <c r="A3353" t="s">
        <v>246</v>
      </c>
      <c r="B3353" t="s">
        <v>5064</v>
      </c>
      <c r="C3353" t="s">
        <v>1527</v>
      </c>
      <c r="D3353" t="s">
        <v>1528</v>
      </c>
      <c r="E3353">
        <v>12456486</v>
      </c>
      <c r="F3353">
        <v>45052</v>
      </c>
      <c r="G3353" t="s">
        <v>5065</v>
      </c>
      <c r="H3353">
        <v>45052</v>
      </c>
      <c r="I3353" t="s">
        <v>282</v>
      </c>
      <c r="K3353" t="s">
        <v>1408</v>
      </c>
      <c r="L3353" t="s">
        <v>1409</v>
      </c>
      <c r="N3353" t="s">
        <v>1433</v>
      </c>
      <c r="O3353" t="s">
        <v>1411</v>
      </c>
      <c r="P3353" t="s">
        <v>252</v>
      </c>
      <c r="R3353" t="s">
        <v>1414</v>
      </c>
      <c r="S3353" t="s">
        <v>1414</v>
      </c>
      <c r="T3353">
        <v>10000</v>
      </c>
    </row>
    <row r="3354" spans="1:23">
      <c r="A3354" t="s">
        <v>246</v>
      </c>
      <c r="B3354" t="s">
        <v>4134</v>
      </c>
      <c r="C3354" t="s">
        <v>1527</v>
      </c>
      <c r="D3354" t="s">
        <v>1528</v>
      </c>
      <c r="E3354">
        <v>12457724</v>
      </c>
      <c r="F3354">
        <v>45054</v>
      </c>
      <c r="G3354" t="s">
        <v>5067</v>
      </c>
      <c r="H3354">
        <v>45054</v>
      </c>
      <c r="I3354" t="s">
        <v>263</v>
      </c>
      <c r="K3354" t="s">
        <v>1430</v>
      </c>
      <c r="L3354" t="s">
        <v>1409</v>
      </c>
      <c r="N3354" t="s">
        <v>1441</v>
      </c>
      <c r="O3354" t="s">
        <v>1411</v>
      </c>
      <c r="P3354" t="s">
        <v>254</v>
      </c>
      <c r="R3354" t="s">
        <v>1414</v>
      </c>
      <c r="S3354" t="s">
        <v>1412</v>
      </c>
      <c r="T3354">
        <v>10000</v>
      </c>
    </row>
    <row r="3355" spans="1:23">
      <c r="A3355" t="s">
        <v>246</v>
      </c>
      <c r="B3355" t="s">
        <v>5064</v>
      </c>
      <c r="C3355" t="s">
        <v>1527</v>
      </c>
      <c r="D3355" t="s">
        <v>1528</v>
      </c>
      <c r="E3355">
        <v>12473720</v>
      </c>
      <c r="F3355">
        <v>45057</v>
      </c>
      <c r="G3355" t="s">
        <v>5070</v>
      </c>
      <c r="H3355">
        <v>45057</v>
      </c>
      <c r="I3355" t="s">
        <v>253</v>
      </c>
      <c r="K3355" t="s">
        <v>1430</v>
      </c>
      <c r="L3355" t="s">
        <v>1409</v>
      </c>
      <c r="N3355" t="s">
        <v>1422</v>
      </c>
      <c r="O3355" t="s">
        <v>1411</v>
      </c>
      <c r="P3355" t="s">
        <v>254</v>
      </c>
      <c r="Q3355" t="s">
        <v>1412</v>
      </c>
      <c r="R3355" t="s">
        <v>1412</v>
      </c>
      <c r="S3355" t="s">
        <v>1412</v>
      </c>
      <c r="T3355">
        <v>10000</v>
      </c>
      <c r="V3355">
        <v>346.09</v>
      </c>
      <c r="W3355">
        <v>857.6</v>
      </c>
    </row>
    <row r="3356" spans="1:23">
      <c r="A3356" t="s">
        <v>246</v>
      </c>
      <c r="B3356" t="s">
        <v>2212</v>
      </c>
      <c r="C3356" t="s">
        <v>1527</v>
      </c>
      <c r="D3356" t="s">
        <v>1528</v>
      </c>
      <c r="E3356">
        <v>12478067</v>
      </c>
      <c r="F3356">
        <v>45061</v>
      </c>
      <c r="G3356" t="s">
        <v>5072</v>
      </c>
      <c r="H3356">
        <v>45061</v>
      </c>
      <c r="I3356" t="s">
        <v>263</v>
      </c>
      <c r="K3356" t="s">
        <v>1408</v>
      </c>
      <c r="L3356" t="s">
        <v>1409</v>
      </c>
      <c r="N3356" t="s">
        <v>1439</v>
      </c>
      <c r="O3356" t="s">
        <v>1411</v>
      </c>
      <c r="P3356" t="s">
        <v>252</v>
      </c>
      <c r="R3356" t="s">
        <v>1414</v>
      </c>
      <c r="S3356" t="s">
        <v>1412</v>
      </c>
      <c r="T3356">
        <v>10000</v>
      </c>
    </row>
    <row r="3357" spans="1:23">
      <c r="A3357" t="s">
        <v>246</v>
      </c>
      <c r="B3357" t="s">
        <v>5064</v>
      </c>
      <c r="C3357" t="s">
        <v>1527</v>
      </c>
      <c r="D3357" t="s">
        <v>1528</v>
      </c>
      <c r="E3357">
        <v>12485542</v>
      </c>
      <c r="F3357">
        <v>45062</v>
      </c>
      <c r="G3357" t="s">
        <v>5074</v>
      </c>
      <c r="H3357">
        <v>45062</v>
      </c>
      <c r="I3357" t="s">
        <v>263</v>
      </c>
      <c r="K3357" t="s">
        <v>1408</v>
      </c>
      <c r="L3357" t="s">
        <v>1409</v>
      </c>
      <c r="N3357" t="s">
        <v>1432</v>
      </c>
      <c r="O3357" t="s">
        <v>1411</v>
      </c>
      <c r="P3357" t="s">
        <v>254</v>
      </c>
      <c r="S3357" t="s">
        <v>1414</v>
      </c>
      <c r="T3357">
        <v>10000</v>
      </c>
    </row>
    <row r="3358" spans="1:23">
      <c r="A3358" t="s">
        <v>246</v>
      </c>
      <c r="B3358" t="s">
        <v>2212</v>
      </c>
      <c r="C3358" t="s">
        <v>1527</v>
      </c>
      <c r="D3358" t="s">
        <v>1528</v>
      </c>
      <c r="E3358">
        <v>12488996</v>
      </c>
      <c r="F3358">
        <v>45062</v>
      </c>
      <c r="G3358" t="s">
        <v>5073</v>
      </c>
      <c r="H3358">
        <v>45062</v>
      </c>
      <c r="I3358" t="s">
        <v>253</v>
      </c>
      <c r="K3358" t="s">
        <v>1408</v>
      </c>
      <c r="L3358" t="s">
        <v>1409</v>
      </c>
      <c r="N3358" t="s">
        <v>1453</v>
      </c>
      <c r="O3358" t="s">
        <v>1411</v>
      </c>
      <c r="P3358" t="s">
        <v>254</v>
      </c>
      <c r="Q3358" t="s">
        <v>1412</v>
      </c>
      <c r="R3358" t="s">
        <v>1412</v>
      </c>
      <c r="S3358" t="s">
        <v>1412</v>
      </c>
      <c r="T3358">
        <v>10000</v>
      </c>
      <c r="V3358">
        <v>6577.56</v>
      </c>
      <c r="W3358">
        <v>13484.76</v>
      </c>
    </row>
    <row r="3359" spans="1:23">
      <c r="A3359" t="s">
        <v>246</v>
      </c>
      <c r="B3359" t="s">
        <v>4134</v>
      </c>
      <c r="C3359" t="s">
        <v>1527</v>
      </c>
      <c r="D3359" t="s">
        <v>1528</v>
      </c>
      <c r="E3359">
        <v>12494847</v>
      </c>
      <c r="F3359">
        <v>45063</v>
      </c>
      <c r="G3359" t="s">
        <v>5075</v>
      </c>
      <c r="H3359">
        <v>45063</v>
      </c>
      <c r="I3359" t="s">
        <v>282</v>
      </c>
      <c r="K3359" t="s">
        <v>1408</v>
      </c>
      <c r="L3359" t="s">
        <v>1409</v>
      </c>
      <c r="N3359" t="s">
        <v>1410</v>
      </c>
      <c r="O3359" t="s">
        <v>1411</v>
      </c>
      <c r="P3359" t="s">
        <v>252</v>
      </c>
      <c r="S3359" t="s">
        <v>1414</v>
      </c>
      <c r="T3359">
        <v>10000</v>
      </c>
    </row>
    <row r="3360" spans="1:23">
      <c r="A3360" t="s">
        <v>246</v>
      </c>
      <c r="B3360" t="s">
        <v>2325</v>
      </c>
      <c r="C3360" t="s">
        <v>1527</v>
      </c>
      <c r="D3360" t="s">
        <v>1528</v>
      </c>
      <c r="E3360">
        <v>12500446</v>
      </c>
      <c r="F3360">
        <v>45064</v>
      </c>
      <c r="G3360" t="s">
        <v>5076</v>
      </c>
      <c r="H3360">
        <v>45064</v>
      </c>
      <c r="I3360" t="s">
        <v>253</v>
      </c>
      <c r="K3360" t="s">
        <v>1430</v>
      </c>
      <c r="L3360" t="s">
        <v>1409</v>
      </c>
      <c r="N3360" t="s">
        <v>1439</v>
      </c>
      <c r="O3360" t="s">
        <v>1411</v>
      </c>
      <c r="P3360" t="s">
        <v>254</v>
      </c>
      <c r="Q3360" t="s">
        <v>1412</v>
      </c>
      <c r="R3360" t="s">
        <v>1412</v>
      </c>
      <c r="S3360" t="s">
        <v>1412</v>
      </c>
      <c r="T3360">
        <v>10000</v>
      </c>
      <c r="V3360">
        <v>735.24</v>
      </c>
      <c r="W3360">
        <v>836</v>
      </c>
    </row>
    <row r="3361" spans="1:23">
      <c r="A3361" t="s">
        <v>246</v>
      </c>
      <c r="B3361" t="s">
        <v>4134</v>
      </c>
      <c r="C3361" t="s">
        <v>1527</v>
      </c>
      <c r="D3361" t="s">
        <v>1528</v>
      </c>
      <c r="E3361">
        <v>12501894</v>
      </c>
      <c r="F3361">
        <v>45064</v>
      </c>
      <c r="G3361" t="s">
        <v>5078</v>
      </c>
      <c r="H3361">
        <v>45064</v>
      </c>
      <c r="I3361" t="s">
        <v>282</v>
      </c>
      <c r="K3361" t="s">
        <v>1408</v>
      </c>
      <c r="L3361" t="s">
        <v>1409</v>
      </c>
      <c r="N3361" t="s">
        <v>1444</v>
      </c>
      <c r="O3361" t="s">
        <v>1411</v>
      </c>
      <c r="P3361" t="s">
        <v>252</v>
      </c>
      <c r="R3361" t="s">
        <v>1414</v>
      </c>
      <c r="S3361" t="s">
        <v>1412</v>
      </c>
      <c r="T3361">
        <v>10000</v>
      </c>
    </row>
    <row r="3362" spans="1:23">
      <c r="A3362" t="s">
        <v>246</v>
      </c>
      <c r="B3362" t="s">
        <v>2212</v>
      </c>
      <c r="C3362" t="s">
        <v>1527</v>
      </c>
      <c r="D3362" t="s">
        <v>1528</v>
      </c>
      <c r="E3362">
        <v>12506503</v>
      </c>
      <c r="F3362">
        <v>45065</v>
      </c>
      <c r="G3362" t="s">
        <v>5079</v>
      </c>
      <c r="H3362">
        <v>45065</v>
      </c>
      <c r="I3362" t="s">
        <v>282</v>
      </c>
      <c r="K3362" t="s">
        <v>1430</v>
      </c>
      <c r="L3362" t="s">
        <v>1409</v>
      </c>
      <c r="N3362" t="s">
        <v>5733</v>
      </c>
      <c r="O3362" t="s">
        <v>1411</v>
      </c>
      <c r="P3362" t="s">
        <v>254</v>
      </c>
      <c r="R3362" t="s">
        <v>1414</v>
      </c>
      <c r="S3362" t="s">
        <v>1412</v>
      </c>
      <c r="T3362">
        <v>10000</v>
      </c>
    </row>
    <row r="3363" spans="1:23">
      <c r="A3363" t="s">
        <v>246</v>
      </c>
      <c r="B3363" t="s">
        <v>5064</v>
      </c>
      <c r="C3363" t="s">
        <v>1527</v>
      </c>
      <c r="D3363" t="s">
        <v>1528</v>
      </c>
      <c r="E3363">
        <v>12506902</v>
      </c>
      <c r="F3363">
        <v>45065</v>
      </c>
      <c r="G3363" t="s">
        <v>5080</v>
      </c>
      <c r="H3363">
        <v>45065</v>
      </c>
      <c r="I3363" t="s">
        <v>282</v>
      </c>
      <c r="K3363" t="s">
        <v>1430</v>
      </c>
      <c r="L3363" t="s">
        <v>1409</v>
      </c>
      <c r="N3363" t="s">
        <v>1425</v>
      </c>
      <c r="O3363" t="s">
        <v>1411</v>
      </c>
      <c r="P3363" t="s">
        <v>254</v>
      </c>
      <c r="S3363" t="s">
        <v>1414</v>
      </c>
      <c r="T3363">
        <v>10000</v>
      </c>
    </row>
    <row r="3364" spans="1:23">
      <c r="A3364" t="s">
        <v>246</v>
      </c>
      <c r="B3364" t="s">
        <v>5064</v>
      </c>
      <c r="C3364" t="s">
        <v>1527</v>
      </c>
      <c r="D3364" t="s">
        <v>1528</v>
      </c>
      <c r="E3364">
        <v>12514038</v>
      </c>
      <c r="F3364">
        <v>45068</v>
      </c>
      <c r="G3364" t="s">
        <v>5082</v>
      </c>
      <c r="H3364">
        <v>45068</v>
      </c>
      <c r="I3364" t="s">
        <v>253</v>
      </c>
      <c r="K3364" t="s">
        <v>1430</v>
      </c>
      <c r="L3364" t="s">
        <v>1409</v>
      </c>
      <c r="N3364" t="s">
        <v>1420</v>
      </c>
      <c r="O3364" t="s">
        <v>1411</v>
      </c>
      <c r="P3364" t="s">
        <v>254</v>
      </c>
      <c r="Q3364" t="s">
        <v>1412</v>
      </c>
      <c r="R3364" t="s">
        <v>1412</v>
      </c>
      <c r="S3364" t="s">
        <v>1412</v>
      </c>
      <c r="T3364">
        <v>10000</v>
      </c>
      <c r="V3364">
        <v>2471.35</v>
      </c>
      <c r="W3364">
        <v>6601.19</v>
      </c>
    </row>
    <row r="3365" spans="1:23">
      <c r="A3365" t="s">
        <v>246</v>
      </c>
      <c r="B3365" t="s">
        <v>2325</v>
      </c>
      <c r="C3365" t="s">
        <v>1527</v>
      </c>
      <c r="D3365" t="s">
        <v>1528</v>
      </c>
      <c r="E3365">
        <v>12514239</v>
      </c>
      <c r="F3365">
        <v>45068</v>
      </c>
      <c r="G3365" t="s">
        <v>5083</v>
      </c>
      <c r="H3365">
        <v>45068</v>
      </c>
      <c r="I3365" t="s">
        <v>282</v>
      </c>
      <c r="K3365" t="s">
        <v>1408</v>
      </c>
      <c r="L3365" t="s">
        <v>1409</v>
      </c>
      <c r="N3365" t="s">
        <v>1420</v>
      </c>
      <c r="O3365" t="s">
        <v>1411</v>
      </c>
      <c r="P3365" t="s">
        <v>254</v>
      </c>
      <c r="R3365" t="s">
        <v>1414</v>
      </c>
      <c r="S3365" t="s">
        <v>1415</v>
      </c>
      <c r="T3365">
        <v>10000</v>
      </c>
    </row>
    <row r="3366" spans="1:23">
      <c r="A3366" t="s">
        <v>246</v>
      </c>
      <c r="B3366" t="s">
        <v>2325</v>
      </c>
      <c r="C3366" t="s">
        <v>1527</v>
      </c>
      <c r="D3366" t="s">
        <v>1528</v>
      </c>
      <c r="E3366">
        <v>12524332</v>
      </c>
      <c r="F3366">
        <v>45075</v>
      </c>
      <c r="G3366" t="s">
        <v>5086</v>
      </c>
      <c r="H3366">
        <v>45075</v>
      </c>
      <c r="I3366" t="s">
        <v>253</v>
      </c>
      <c r="K3366" t="s">
        <v>1430</v>
      </c>
      <c r="L3366" t="s">
        <v>1438</v>
      </c>
      <c r="N3366" t="s">
        <v>1431</v>
      </c>
      <c r="O3366" t="s">
        <v>1411</v>
      </c>
      <c r="P3366" t="s">
        <v>254</v>
      </c>
      <c r="Q3366" t="s">
        <v>1412</v>
      </c>
      <c r="R3366" t="s">
        <v>1412</v>
      </c>
      <c r="S3366" t="s">
        <v>1412</v>
      </c>
      <c r="T3366">
        <v>10000</v>
      </c>
    </row>
    <row r="3367" spans="1:23">
      <c r="A3367" t="s">
        <v>246</v>
      </c>
      <c r="B3367" t="s">
        <v>2325</v>
      </c>
      <c r="C3367" t="s">
        <v>1527</v>
      </c>
      <c r="D3367" t="s">
        <v>1528</v>
      </c>
      <c r="E3367">
        <v>12524332</v>
      </c>
      <c r="F3367">
        <v>45075</v>
      </c>
      <c r="G3367" t="s">
        <v>5086</v>
      </c>
      <c r="H3367">
        <v>45075</v>
      </c>
      <c r="I3367" t="s">
        <v>253</v>
      </c>
      <c r="K3367" t="s">
        <v>1430</v>
      </c>
      <c r="L3367" t="s">
        <v>1409</v>
      </c>
      <c r="N3367" t="s">
        <v>1431</v>
      </c>
      <c r="O3367" t="s">
        <v>1411</v>
      </c>
      <c r="P3367" t="s">
        <v>254</v>
      </c>
      <c r="Q3367" t="s">
        <v>1412</v>
      </c>
      <c r="R3367" t="s">
        <v>1412</v>
      </c>
      <c r="S3367" t="s">
        <v>1412</v>
      </c>
      <c r="T3367">
        <v>10000</v>
      </c>
      <c r="V3367">
        <v>4726.34</v>
      </c>
      <c r="W3367">
        <v>5591.3</v>
      </c>
    </row>
    <row r="3368" spans="1:23">
      <c r="A3368" t="s">
        <v>246</v>
      </c>
      <c r="B3368" t="s">
        <v>2212</v>
      </c>
      <c r="C3368" t="s">
        <v>1527</v>
      </c>
      <c r="D3368" t="s">
        <v>1528</v>
      </c>
      <c r="E3368">
        <v>12524693</v>
      </c>
      <c r="F3368">
        <v>45070</v>
      </c>
      <c r="G3368" t="s">
        <v>5084</v>
      </c>
      <c r="H3368">
        <v>45070</v>
      </c>
      <c r="I3368" t="s">
        <v>263</v>
      </c>
      <c r="K3368" t="s">
        <v>1418</v>
      </c>
      <c r="L3368" t="s">
        <v>1409</v>
      </c>
      <c r="N3368" t="s">
        <v>1489</v>
      </c>
      <c r="O3368" t="s">
        <v>1411</v>
      </c>
      <c r="P3368" t="s">
        <v>254</v>
      </c>
      <c r="S3368" t="s">
        <v>1414</v>
      </c>
      <c r="T3368">
        <v>10000</v>
      </c>
    </row>
    <row r="3369" spans="1:23">
      <c r="A3369" t="s">
        <v>246</v>
      </c>
      <c r="B3369" t="s">
        <v>4134</v>
      </c>
      <c r="C3369" t="s">
        <v>1527</v>
      </c>
      <c r="D3369" t="s">
        <v>1528</v>
      </c>
      <c r="E3369">
        <v>12568348</v>
      </c>
      <c r="F3369">
        <v>45078</v>
      </c>
      <c r="G3369" t="s">
        <v>5658</v>
      </c>
      <c r="H3369">
        <v>45078</v>
      </c>
      <c r="I3369" t="s">
        <v>263</v>
      </c>
      <c r="K3369" t="s">
        <v>1408</v>
      </c>
      <c r="L3369" t="s">
        <v>1409</v>
      </c>
      <c r="N3369" t="s">
        <v>1447</v>
      </c>
      <c r="O3369" t="s">
        <v>1411</v>
      </c>
      <c r="P3369" t="s">
        <v>252</v>
      </c>
      <c r="R3369" t="s">
        <v>1414</v>
      </c>
      <c r="S3369" t="s">
        <v>1414</v>
      </c>
      <c r="T3369">
        <v>10000</v>
      </c>
    </row>
    <row r="3370" spans="1:23">
      <c r="A3370" t="s">
        <v>246</v>
      </c>
      <c r="B3370" t="s">
        <v>2325</v>
      </c>
      <c r="C3370" t="s">
        <v>1527</v>
      </c>
      <c r="D3370" t="s">
        <v>1528</v>
      </c>
      <c r="E3370">
        <v>12570296</v>
      </c>
      <c r="F3370">
        <v>45078</v>
      </c>
      <c r="G3370" t="s">
        <v>5459</v>
      </c>
      <c r="H3370">
        <v>45083</v>
      </c>
      <c r="I3370" t="s">
        <v>253</v>
      </c>
      <c r="K3370" t="s">
        <v>1430</v>
      </c>
      <c r="L3370" t="s">
        <v>1409</v>
      </c>
      <c r="N3370" t="s">
        <v>1431</v>
      </c>
      <c r="O3370" t="s">
        <v>1411</v>
      </c>
      <c r="P3370" t="s">
        <v>254</v>
      </c>
      <c r="Q3370" t="s">
        <v>1412</v>
      </c>
      <c r="R3370" t="s">
        <v>1412</v>
      </c>
      <c r="S3370" t="s">
        <v>1415</v>
      </c>
      <c r="T3370">
        <v>10000</v>
      </c>
      <c r="V3370">
        <v>17111.72</v>
      </c>
      <c r="W3370">
        <v>17532.2</v>
      </c>
    </row>
    <row r="3371" spans="1:23">
      <c r="A3371" t="s">
        <v>246</v>
      </c>
      <c r="B3371" t="s">
        <v>2325</v>
      </c>
      <c r="C3371" t="s">
        <v>1527</v>
      </c>
      <c r="D3371" t="s">
        <v>1528</v>
      </c>
      <c r="E3371">
        <v>12570404</v>
      </c>
      <c r="F3371">
        <v>45078</v>
      </c>
      <c r="G3371" t="s">
        <v>5317</v>
      </c>
      <c r="H3371">
        <v>45083</v>
      </c>
      <c r="I3371" t="s">
        <v>253</v>
      </c>
      <c r="K3371" t="s">
        <v>1430</v>
      </c>
      <c r="L3371" t="s">
        <v>1409</v>
      </c>
      <c r="N3371" t="s">
        <v>1434</v>
      </c>
      <c r="O3371" t="s">
        <v>1411</v>
      </c>
      <c r="P3371" t="s">
        <v>254</v>
      </c>
      <c r="Q3371" t="s">
        <v>1412</v>
      </c>
      <c r="R3371" t="s">
        <v>1412</v>
      </c>
      <c r="S3371" t="s">
        <v>1415</v>
      </c>
      <c r="T3371">
        <v>10000</v>
      </c>
      <c r="V3371">
        <v>7876.31</v>
      </c>
      <c r="W3371">
        <v>6653.18</v>
      </c>
    </row>
    <row r="3372" spans="1:23">
      <c r="A3372" t="s">
        <v>246</v>
      </c>
      <c r="B3372" t="s">
        <v>5064</v>
      </c>
      <c r="C3372" t="s">
        <v>1527</v>
      </c>
      <c r="D3372" t="s">
        <v>1528</v>
      </c>
      <c r="E3372">
        <v>12593318</v>
      </c>
      <c r="F3372">
        <v>45084</v>
      </c>
      <c r="G3372" t="s">
        <v>5321</v>
      </c>
      <c r="H3372">
        <v>45086</v>
      </c>
      <c r="I3372" t="s">
        <v>253</v>
      </c>
      <c r="K3372" t="s">
        <v>1408</v>
      </c>
      <c r="L3372" t="s">
        <v>1409</v>
      </c>
      <c r="N3372" t="s">
        <v>1421</v>
      </c>
      <c r="O3372" t="s">
        <v>1411</v>
      </c>
      <c r="P3372" t="s">
        <v>254</v>
      </c>
      <c r="Q3372" t="s">
        <v>1412</v>
      </c>
      <c r="R3372" t="s">
        <v>1412</v>
      </c>
      <c r="S3372" t="s">
        <v>1415</v>
      </c>
      <c r="T3372">
        <v>10000</v>
      </c>
      <c r="V3372">
        <v>1024.07</v>
      </c>
      <c r="W3372">
        <v>2419.75</v>
      </c>
    </row>
    <row r="3373" spans="1:23">
      <c r="A3373" t="s">
        <v>246</v>
      </c>
      <c r="B3373" t="s">
        <v>2325</v>
      </c>
      <c r="C3373" t="s">
        <v>1527</v>
      </c>
      <c r="D3373" t="s">
        <v>1528</v>
      </c>
      <c r="E3373">
        <v>12606663</v>
      </c>
      <c r="F3373">
        <v>45090</v>
      </c>
      <c r="G3373" t="s">
        <v>5324</v>
      </c>
      <c r="H3373">
        <v>45090</v>
      </c>
      <c r="I3373" t="s">
        <v>282</v>
      </c>
      <c r="K3373" t="s">
        <v>1430</v>
      </c>
      <c r="L3373" t="s">
        <v>1409</v>
      </c>
      <c r="N3373" t="s">
        <v>1421</v>
      </c>
      <c r="O3373" t="s">
        <v>1411</v>
      </c>
      <c r="P3373" t="s">
        <v>254</v>
      </c>
      <c r="R3373" t="s">
        <v>1414</v>
      </c>
      <c r="S3373" t="s">
        <v>1415</v>
      </c>
      <c r="T3373">
        <v>10000</v>
      </c>
    </row>
    <row r="3374" spans="1:23">
      <c r="A3374" t="s">
        <v>246</v>
      </c>
      <c r="B3374" t="s">
        <v>5064</v>
      </c>
      <c r="C3374" t="s">
        <v>1527</v>
      </c>
      <c r="D3374" t="s">
        <v>1528</v>
      </c>
      <c r="E3374">
        <v>12610276</v>
      </c>
      <c r="F3374">
        <v>45091</v>
      </c>
      <c r="G3374" t="s">
        <v>5328</v>
      </c>
      <c r="H3374">
        <v>45091</v>
      </c>
      <c r="I3374" t="s">
        <v>253</v>
      </c>
      <c r="K3374" t="s">
        <v>1430</v>
      </c>
      <c r="L3374" t="s">
        <v>1409</v>
      </c>
      <c r="N3374" t="s">
        <v>1425</v>
      </c>
      <c r="O3374" t="s">
        <v>1411</v>
      </c>
      <c r="P3374" t="s">
        <v>252</v>
      </c>
      <c r="Q3374" t="s">
        <v>1412</v>
      </c>
      <c r="R3374" t="s">
        <v>1412</v>
      </c>
      <c r="S3374" t="s">
        <v>1415</v>
      </c>
      <c r="T3374">
        <v>10000</v>
      </c>
      <c r="V3374">
        <v>6800.57</v>
      </c>
      <c r="W3374">
        <v>8467</v>
      </c>
    </row>
    <row r="3375" spans="1:23">
      <c r="A3375" t="s">
        <v>246</v>
      </c>
      <c r="B3375" t="s">
        <v>5064</v>
      </c>
      <c r="C3375" t="s">
        <v>1527</v>
      </c>
      <c r="D3375" t="s">
        <v>1528</v>
      </c>
      <c r="E3375">
        <v>12620947</v>
      </c>
      <c r="F3375">
        <v>45093</v>
      </c>
      <c r="G3375" t="s">
        <v>5336</v>
      </c>
      <c r="H3375">
        <v>45093</v>
      </c>
      <c r="I3375" t="s">
        <v>253</v>
      </c>
      <c r="K3375" t="s">
        <v>1430</v>
      </c>
      <c r="L3375" t="s">
        <v>1409</v>
      </c>
      <c r="N3375" t="s">
        <v>1421</v>
      </c>
      <c r="O3375" t="s">
        <v>1411</v>
      </c>
      <c r="P3375" t="s">
        <v>254</v>
      </c>
      <c r="Q3375" t="s">
        <v>1412</v>
      </c>
      <c r="R3375" t="s">
        <v>1412</v>
      </c>
      <c r="S3375" t="s">
        <v>1415</v>
      </c>
      <c r="T3375">
        <v>10000</v>
      </c>
      <c r="V3375">
        <v>4312.5600000000004</v>
      </c>
      <c r="W3375">
        <v>7556</v>
      </c>
    </row>
    <row r="3376" spans="1:23">
      <c r="A3376" t="s">
        <v>246</v>
      </c>
      <c r="B3376" t="s">
        <v>2212</v>
      </c>
      <c r="C3376" t="s">
        <v>1527</v>
      </c>
      <c r="D3376" t="s">
        <v>1528</v>
      </c>
      <c r="E3376">
        <v>12625590</v>
      </c>
      <c r="F3376">
        <v>45096</v>
      </c>
      <c r="G3376" t="s">
        <v>5337</v>
      </c>
      <c r="H3376">
        <v>45096</v>
      </c>
      <c r="I3376" t="s">
        <v>253</v>
      </c>
      <c r="K3376" t="s">
        <v>1408</v>
      </c>
      <c r="L3376" t="s">
        <v>1409</v>
      </c>
      <c r="N3376" t="s">
        <v>1433</v>
      </c>
      <c r="O3376" t="s">
        <v>1411</v>
      </c>
      <c r="P3376" t="s">
        <v>252</v>
      </c>
      <c r="Q3376" t="s">
        <v>1412</v>
      </c>
      <c r="R3376" t="s">
        <v>1412</v>
      </c>
      <c r="S3376" t="s">
        <v>1415</v>
      </c>
      <c r="T3376">
        <v>10000</v>
      </c>
      <c r="V3376">
        <v>9131.7199999999993</v>
      </c>
      <c r="W3376">
        <v>11189.75</v>
      </c>
    </row>
    <row r="3377" spans="1:23">
      <c r="A3377" t="s">
        <v>246</v>
      </c>
      <c r="B3377" t="s">
        <v>2325</v>
      </c>
      <c r="C3377" t="s">
        <v>1527</v>
      </c>
      <c r="D3377" t="s">
        <v>1528</v>
      </c>
      <c r="E3377">
        <v>12637476</v>
      </c>
      <c r="F3377">
        <v>45098</v>
      </c>
      <c r="G3377" t="s">
        <v>5464</v>
      </c>
      <c r="H3377">
        <v>45098</v>
      </c>
      <c r="I3377" t="s">
        <v>253</v>
      </c>
      <c r="K3377" t="s">
        <v>1430</v>
      </c>
      <c r="L3377" t="s">
        <v>1409</v>
      </c>
      <c r="N3377" t="s">
        <v>1421</v>
      </c>
      <c r="O3377" t="s">
        <v>1411</v>
      </c>
      <c r="P3377" t="s">
        <v>254</v>
      </c>
      <c r="Q3377" t="s">
        <v>1412</v>
      </c>
      <c r="R3377" t="s">
        <v>1412</v>
      </c>
      <c r="S3377" t="s">
        <v>1415</v>
      </c>
      <c r="T3377">
        <v>10000</v>
      </c>
      <c r="V3377">
        <v>425.37</v>
      </c>
      <c r="W3377">
        <v>583</v>
      </c>
    </row>
    <row r="3378" spans="1:23">
      <c r="A3378" t="s">
        <v>246</v>
      </c>
      <c r="B3378" t="s">
        <v>5064</v>
      </c>
      <c r="C3378" t="s">
        <v>1527</v>
      </c>
      <c r="D3378" t="s">
        <v>1528</v>
      </c>
      <c r="E3378">
        <v>12645677</v>
      </c>
      <c r="F3378">
        <v>45104</v>
      </c>
      <c r="G3378" t="s">
        <v>5629</v>
      </c>
      <c r="H3378">
        <v>45104</v>
      </c>
      <c r="I3378" t="s">
        <v>282</v>
      </c>
      <c r="K3378" t="s">
        <v>1408</v>
      </c>
      <c r="L3378" t="s">
        <v>1409</v>
      </c>
      <c r="N3378" t="s">
        <v>1433</v>
      </c>
      <c r="O3378" t="s">
        <v>1411</v>
      </c>
      <c r="P3378" t="s">
        <v>254</v>
      </c>
      <c r="Q3378" t="s">
        <v>1414</v>
      </c>
      <c r="R3378" t="s">
        <v>1414</v>
      </c>
      <c r="S3378" t="s">
        <v>1415</v>
      </c>
      <c r="T3378">
        <v>10000</v>
      </c>
    </row>
    <row r="3379" spans="1:23">
      <c r="A3379" t="s">
        <v>246</v>
      </c>
      <c r="B3379" t="s">
        <v>2212</v>
      </c>
      <c r="C3379" t="s">
        <v>1527</v>
      </c>
      <c r="D3379" t="s">
        <v>1528</v>
      </c>
      <c r="E3379">
        <v>12662036</v>
      </c>
      <c r="F3379">
        <v>45104</v>
      </c>
      <c r="G3379" t="s">
        <v>5476</v>
      </c>
      <c r="H3379">
        <v>45104</v>
      </c>
      <c r="I3379" t="s">
        <v>253</v>
      </c>
      <c r="K3379" t="s">
        <v>1430</v>
      </c>
      <c r="L3379" t="s">
        <v>1409</v>
      </c>
      <c r="N3379" t="s">
        <v>1444</v>
      </c>
      <c r="O3379" t="s">
        <v>1411</v>
      </c>
      <c r="P3379" t="s">
        <v>254</v>
      </c>
      <c r="Q3379" t="s">
        <v>1412</v>
      </c>
      <c r="R3379" t="s">
        <v>1412</v>
      </c>
      <c r="S3379" t="s">
        <v>1415</v>
      </c>
      <c r="T3379">
        <v>10000</v>
      </c>
      <c r="V3379">
        <v>3649.04</v>
      </c>
      <c r="W3379">
        <v>7393.65</v>
      </c>
    </row>
    <row r="3380" spans="1:23">
      <c r="A3380" t="s">
        <v>246</v>
      </c>
      <c r="B3380" t="s">
        <v>2325</v>
      </c>
      <c r="C3380" t="s">
        <v>1527</v>
      </c>
      <c r="D3380" t="s">
        <v>1528</v>
      </c>
      <c r="E3380">
        <v>12678456</v>
      </c>
      <c r="F3380">
        <v>45106</v>
      </c>
      <c r="G3380" t="s">
        <v>5580</v>
      </c>
      <c r="H3380">
        <v>45106</v>
      </c>
      <c r="I3380" t="s">
        <v>263</v>
      </c>
      <c r="K3380" t="s">
        <v>1430</v>
      </c>
      <c r="L3380" t="s">
        <v>1409</v>
      </c>
      <c r="N3380" t="s">
        <v>1444</v>
      </c>
      <c r="O3380" t="s">
        <v>1411</v>
      </c>
      <c r="P3380" t="s">
        <v>254</v>
      </c>
      <c r="Q3380" t="s">
        <v>1414</v>
      </c>
      <c r="R3380" t="s">
        <v>1414</v>
      </c>
      <c r="S3380" t="s">
        <v>1415</v>
      </c>
      <c r="T3380">
        <v>10000</v>
      </c>
    </row>
    <row r="3381" spans="1:23">
      <c r="A3381" t="s">
        <v>246</v>
      </c>
      <c r="B3381" t="s">
        <v>5064</v>
      </c>
      <c r="C3381" t="s">
        <v>1527</v>
      </c>
      <c r="D3381" t="s">
        <v>1528</v>
      </c>
      <c r="E3381">
        <v>12707188</v>
      </c>
      <c r="F3381">
        <v>45112</v>
      </c>
      <c r="G3381" t="s">
        <v>6002</v>
      </c>
      <c r="H3381">
        <v>45112</v>
      </c>
      <c r="I3381" t="s">
        <v>253</v>
      </c>
      <c r="K3381" t="s">
        <v>1430</v>
      </c>
      <c r="L3381" t="s">
        <v>1409</v>
      </c>
      <c r="N3381" t="s">
        <v>1425</v>
      </c>
      <c r="O3381" t="s">
        <v>1411</v>
      </c>
      <c r="P3381" t="s">
        <v>254</v>
      </c>
      <c r="Q3381" t="s">
        <v>1412</v>
      </c>
      <c r="R3381" t="s">
        <v>1412</v>
      </c>
      <c r="S3381" t="s">
        <v>1415</v>
      </c>
      <c r="T3381">
        <v>10000</v>
      </c>
      <c r="V3381">
        <v>0</v>
      </c>
      <c r="W3381">
        <v>64</v>
      </c>
    </row>
    <row r="3382" spans="1:23">
      <c r="A3382" t="s">
        <v>246</v>
      </c>
      <c r="B3382" t="s">
        <v>5064</v>
      </c>
      <c r="C3382" t="s">
        <v>1527</v>
      </c>
      <c r="D3382" t="s">
        <v>1528</v>
      </c>
      <c r="E3382">
        <v>12707455</v>
      </c>
      <c r="F3382">
        <v>45113</v>
      </c>
      <c r="G3382" t="s">
        <v>6003</v>
      </c>
      <c r="H3382">
        <v>45113</v>
      </c>
      <c r="I3382" t="s">
        <v>263</v>
      </c>
      <c r="K3382" t="s">
        <v>1430</v>
      </c>
      <c r="L3382" t="s">
        <v>1409</v>
      </c>
      <c r="N3382" t="s">
        <v>1425</v>
      </c>
      <c r="O3382" t="s">
        <v>1411</v>
      </c>
      <c r="P3382" t="s">
        <v>254</v>
      </c>
      <c r="Q3382" t="s">
        <v>1414</v>
      </c>
      <c r="R3382" t="s">
        <v>1414</v>
      </c>
      <c r="S3382" t="s">
        <v>1415</v>
      </c>
      <c r="T3382">
        <v>10000</v>
      </c>
    </row>
    <row r="3383" spans="1:23">
      <c r="A3383" t="s">
        <v>246</v>
      </c>
      <c r="B3383" t="s">
        <v>5064</v>
      </c>
      <c r="C3383" t="s">
        <v>1527</v>
      </c>
      <c r="D3383" t="s">
        <v>1528</v>
      </c>
      <c r="E3383">
        <v>12720240</v>
      </c>
      <c r="F3383">
        <v>45117</v>
      </c>
      <c r="G3383" t="s">
        <v>6004</v>
      </c>
      <c r="H3383">
        <v>45117</v>
      </c>
      <c r="I3383" t="s">
        <v>253</v>
      </c>
      <c r="K3383" t="s">
        <v>1408</v>
      </c>
      <c r="L3383" t="s">
        <v>1409</v>
      </c>
      <c r="N3383" t="s">
        <v>1425</v>
      </c>
      <c r="O3383" t="s">
        <v>1411</v>
      </c>
      <c r="P3383" t="s">
        <v>252</v>
      </c>
      <c r="Q3383" t="s">
        <v>1412</v>
      </c>
      <c r="R3383" t="s">
        <v>1412</v>
      </c>
      <c r="S3383" t="s">
        <v>1415</v>
      </c>
      <c r="T3383">
        <v>10000</v>
      </c>
      <c r="V3383">
        <v>2747.13</v>
      </c>
      <c r="W3383">
        <v>5847.5</v>
      </c>
    </row>
    <row r="3384" spans="1:23">
      <c r="A3384" t="s">
        <v>246</v>
      </c>
      <c r="B3384" t="s">
        <v>2325</v>
      </c>
      <c r="C3384" t="s">
        <v>1527</v>
      </c>
      <c r="D3384" t="s">
        <v>1528</v>
      </c>
      <c r="E3384">
        <v>12731401</v>
      </c>
      <c r="F3384">
        <v>45119</v>
      </c>
      <c r="G3384" t="s">
        <v>6007</v>
      </c>
      <c r="H3384">
        <v>45119</v>
      </c>
      <c r="I3384" t="s">
        <v>253</v>
      </c>
      <c r="K3384" t="s">
        <v>1418</v>
      </c>
      <c r="L3384" t="s">
        <v>1409</v>
      </c>
      <c r="N3384" t="s">
        <v>1444</v>
      </c>
      <c r="O3384" t="s">
        <v>1411</v>
      </c>
      <c r="P3384" t="s">
        <v>254</v>
      </c>
      <c r="Q3384" t="s">
        <v>1415</v>
      </c>
      <c r="R3384" t="s">
        <v>1415</v>
      </c>
      <c r="S3384" t="s">
        <v>1415</v>
      </c>
      <c r="T3384">
        <v>10000</v>
      </c>
      <c r="V3384">
        <v>257.43</v>
      </c>
      <c r="W3384">
        <v>523.02</v>
      </c>
    </row>
    <row r="3385" spans="1:23">
      <c r="A3385" t="s">
        <v>246</v>
      </c>
      <c r="B3385" t="s">
        <v>5064</v>
      </c>
      <c r="C3385" t="s">
        <v>1527</v>
      </c>
      <c r="D3385" t="s">
        <v>1528</v>
      </c>
      <c r="E3385">
        <v>12742071</v>
      </c>
      <c r="F3385">
        <v>45124</v>
      </c>
      <c r="G3385" t="s">
        <v>6008</v>
      </c>
      <c r="H3385">
        <v>45125</v>
      </c>
      <c r="I3385" t="s">
        <v>253</v>
      </c>
      <c r="K3385" t="s">
        <v>1430</v>
      </c>
      <c r="L3385" t="s">
        <v>1409</v>
      </c>
      <c r="N3385" t="s">
        <v>1473</v>
      </c>
      <c r="O3385" t="s">
        <v>1411</v>
      </c>
      <c r="P3385" t="s">
        <v>254</v>
      </c>
      <c r="Q3385" t="s">
        <v>1412</v>
      </c>
      <c r="R3385" t="s">
        <v>1412</v>
      </c>
      <c r="S3385" t="s">
        <v>1415</v>
      </c>
      <c r="T3385">
        <v>10000</v>
      </c>
      <c r="V3385">
        <v>260.08999999999997</v>
      </c>
      <c r="W3385">
        <v>488.85</v>
      </c>
    </row>
    <row r="3386" spans="1:23">
      <c r="A3386" t="s">
        <v>246</v>
      </c>
      <c r="B3386" t="s">
        <v>5064</v>
      </c>
      <c r="C3386" t="s">
        <v>1527</v>
      </c>
      <c r="D3386" t="s">
        <v>1528</v>
      </c>
      <c r="E3386">
        <v>12742820</v>
      </c>
      <c r="F3386">
        <v>45124</v>
      </c>
      <c r="G3386" t="s">
        <v>6009</v>
      </c>
      <c r="H3386">
        <v>45126</v>
      </c>
      <c r="I3386" t="s">
        <v>253</v>
      </c>
      <c r="K3386" t="s">
        <v>1430</v>
      </c>
      <c r="L3386" t="s">
        <v>1409</v>
      </c>
      <c r="N3386" t="s">
        <v>1433</v>
      </c>
      <c r="O3386" t="s">
        <v>1411</v>
      </c>
      <c r="P3386" t="s">
        <v>254</v>
      </c>
      <c r="Q3386" t="s">
        <v>1412</v>
      </c>
      <c r="R3386" t="s">
        <v>1412</v>
      </c>
      <c r="S3386" t="s">
        <v>1415</v>
      </c>
      <c r="T3386">
        <v>10000</v>
      </c>
      <c r="V3386">
        <v>0</v>
      </c>
      <c r="W3386">
        <v>228</v>
      </c>
    </row>
    <row r="3387" spans="1:23">
      <c r="A3387" t="s">
        <v>246</v>
      </c>
      <c r="B3387" t="s">
        <v>5064</v>
      </c>
      <c r="C3387" t="s">
        <v>1527</v>
      </c>
      <c r="D3387" t="s">
        <v>1528</v>
      </c>
      <c r="E3387">
        <v>12773208</v>
      </c>
      <c r="F3387">
        <v>45133</v>
      </c>
      <c r="G3387" t="s">
        <v>6013</v>
      </c>
      <c r="H3387">
        <v>45133</v>
      </c>
      <c r="I3387" t="s">
        <v>253</v>
      </c>
      <c r="K3387" t="s">
        <v>1408</v>
      </c>
      <c r="L3387" t="s">
        <v>1409</v>
      </c>
      <c r="N3387" t="s">
        <v>1421</v>
      </c>
      <c r="O3387" t="s">
        <v>1411</v>
      </c>
      <c r="P3387" t="s">
        <v>252</v>
      </c>
      <c r="Q3387" t="s">
        <v>1412</v>
      </c>
      <c r="R3387" t="s">
        <v>1412</v>
      </c>
      <c r="S3387" t="s">
        <v>1415</v>
      </c>
      <c r="T3387">
        <v>10000</v>
      </c>
      <c r="V3387">
        <v>848.72</v>
      </c>
      <c r="W3387">
        <v>840.43</v>
      </c>
    </row>
    <row r="3388" spans="1:23">
      <c r="A3388" t="s">
        <v>246</v>
      </c>
      <c r="B3388" t="s">
        <v>5064</v>
      </c>
      <c r="C3388" t="s">
        <v>1527</v>
      </c>
      <c r="D3388" t="s">
        <v>1528</v>
      </c>
      <c r="E3388">
        <v>12785737</v>
      </c>
      <c r="F3388">
        <v>45135</v>
      </c>
      <c r="G3388" t="s">
        <v>6014</v>
      </c>
      <c r="H3388">
        <v>45138</v>
      </c>
      <c r="I3388" t="s">
        <v>253</v>
      </c>
      <c r="K3388" t="s">
        <v>1408</v>
      </c>
      <c r="L3388" t="s">
        <v>1409</v>
      </c>
      <c r="N3388" t="s">
        <v>1462</v>
      </c>
      <c r="O3388" t="s">
        <v>1411</v>
      </c>
      <c r="P3388" t="s">
        <v>254</v>
      </c>
      <c r="Q3388" t="s">
        <v>1415</v>
      </c>
      <c r="R3388" t="s">
        <v>1415</v>
      </c>
      <c r="S3388" t="s">
        <v>1415</v>
      </c>
      <c r="T3388">
        <v>10000</v>
      </c>
      <c r="V3388">
        <v>4441.8500000000004</v>
      </c>
      <c r="W3388">
        <v>5556</v>
      </c>
    </row>
    <row r="3389" spans="1:23">
      <c r="A3389" t="s">
        <v>246</v>
      </c>
      <c r="B3389" t="s">
        <v>2174</v>
      </c>
      <c r="C3389" t="s">
        <v>3737</v>
      </c>
      <c r="D3389" t="s">
        <v>54</v>
      </c>
      <c r="E3389">
        <v>12189695</v>
      </c>
      <c r="F3389">
        <v>44987</v>
      </c>
      <c r="G3389" t="s">
        <v>3738</v>
      </c>
      <c r="H3389">
        <v>44987</v>
      </c>
      <c r="I3389" t="s">
        <v>263</v>
      </c>
      <c r="K3389" t="s">
        <v>1408</v>
      </c>
      <c r="L3389" t="s">
        <v>1409</v>
      </c>
      <c r="N3389" t="s">
        <v>1444</v>
      </c>
      <c r="O3389" t="s">
        <v>1411</v>
      </c>
      <c r="P3389" t="s">
        <v>254</v>
      </c>
      <c r="S3389" t="s">
        <v>1414</v>
      </c>
      <c r="T3389">
        <v>10000</v>
      </c>
    </row>
    <row r="3390" spans="1:23">
      <c r="A3390" t="s">
        <v>246</v>
      </c>
      <c r="B3390" t="s">
        <v>2221</v>
      </c>
      <c r="C3390" t="s">
        <v>3739</v>
      </c>
      <c r="D3390" t="s">
        <v>54</v>
      </c>
      <c r="E3390">
        <v>12255004</v>
      </c>
      <c r="F3390">
        <v>45005</v>
      </c>
      <c r="G3390" t="s">
        <v>3740</v>
      </c>
      <c r="H3390">
        <v>45005</v>
      </c>
      <c r="I3390" t="s">
        <v>253</v>
      </c>
      <c r="K3390" t="s">
        <v>1408</v>
      </c>
      <c r="L3390" t="s">
        <v>1409</v>
      </c>
      <c r="N3390" t="s">
        <v>3142</v>
      </c>
      <c r="O3390" t="s">
        <v>1411</v>
      </c>
      <c r="P3390" t="s">
        <v>254</v>
      </c>
      <c r="Q3390" t="s">
        <v>1412</v>
      </c>
      <c r="R3390" t="s">
        <v>1412</v>
      </c>
      <c r="S3390" t="s">
        <v>1412</v>
      </c>
      <c r="T3390">
        <v>31000</v>
      </c>
      <c r="V3390">
        <v>0</v>
      </c>
      <c r="W3390">
        <v>21</v>
      </c>
    </row>
    <row r="3391" spans="1:23">
      <c r="A3391" t="s">
        <v>246</v>
      </c>
      <c r="B3391" t="s">
        <v>5803</v>
      </c>
      <c r="C3391" t="s">
        <v>908</v>
      </c>
      <c r="D3391" t="s">
        <v>46</v>
      </c>
      <c r="E3391">
        <v>12879454</v>
      </c>
      <c r="F3391">
        <v>45161</v>
      </c>
      <c r="G3391" t="s">
        <v>6437</v>
      </c>
      <c r="H3391">
        <v>45161</v>
      </c>
      <c r="I3391" t="s">
        <v>253</v>
      </c>
      <c r="K3391" t="s">
        <v>1408</v>
      </c>
      <c r="L3391" t="s">
        <v>1409</v>
      </c>
      <c r="N3391" t="s">
        <v>1421</v>
      </c>
      <c r="O3391" t="s">
        <v>1411</v>
      </c>
      <c r="P3391" t="s">
        <v>254</v>
      </c>
      <c r="Q3391" t="s">
        <v>1415</v>
      </c>
      <c r="R3391" t="s">
        <v>1415</v>
      </c>
      <c r="S3391" t="s">
        <v>1415</v>
      </c>
      <c r="T3391">
        <v>10000</v>
      </c>
      <c r="V3391">
        <v>13.32</v>
      </c>
      <c r="W3391">
        <v>103.2</v>
      </c>
    </row>
    <row r="3392" spans="1:23">
      <c r="A3392" t="s">
        <v>246</v>
      </c>
      <c r="B3392" t="s">
        <v>5803</v>
      </c>
      <c r="C3392" t="s">
        <v>908</v>
      </c>
      <c r="D3392" t="s">
        <v>46</v>
      </c>
      <c r="E3392">
        <v>12881409</v>
      </c>
      <c r="F3392">
        <v>45162</v>
      </c>
      <c r="G3392" t="s">
        <v>6438</v>
      </c>
      <c r="H3392">
        <v>45162</v>
      </c>
      <c r="I3392" t="s">
        <v>253</v>
      </c>
      <c r="K3392" t="s">
        <v>1408</v>
      </c>
      <c r="L3392" t="s">
        <v>1409</v>
      </c>
      <c r="N3392" t="s">
        <v>1410</v>
      </c>
      <c r="O3392" t="s">
        <v>1411</v>
      </c>
      <c r="P3392" t="s">
        <v>254</v>
      </c>
      <c r="Q3392" t="s">
        <v>1415</v>
      </c>
      <c r="R3392" t="s">
        <v>1415</v>
      </c>
      <c r="S3392" t="s">
        <v>1415</v>
      </c>
      <c r="T3392">
        <v>10000</v>
      </c>
      <c r="V3392">
        <v>0</v>
      </c>
      <c r="W3392">
        <v>51</v>
      </c>
    </row>
    <row r="3393" spans="1:23">
      <c r="A3393" t="s">
        <v>246</v>
      </c>
      <c r="B3393" t="s">
        <v>2311</v>
      </c>
      <c r="C3393" t="s">
        <v>1107</v>
      </c>
      <c r="D3393" t="s">
        <v>54</v>
      </c>
      <c r="E3393">
        <v>4902021</v>
      </c>
      <c r="F3393">
        <v>44984</v>
      </c>
      <c r="G3393" t="s">
        <v>2870</v>
      </c>
      <c r="H3393">
        <v>44984</v>
      </c>
      <c r="I3393" t="s">
        <v>282</v>
      </c>
      <c r="K3393" t="s">
        <v>1418</v>
      </c>
      <c r="L3393" t="s">
        <v>1409</v>
      </c>
      <c r="N3393" t="s">
        <v>1500</v>
      </c>
      <c r="O3393" t="s">
        <v>1411</v>
      </c>
      <c r="P3393" t="s">
        <v>254</v>
      </c>
      <c r="S3393" t="s">
        <v>1414</v>
      </c>
      <c r="T3393">
        <v>20000</v>
      </c>
    </row>
    <row r="3394" spans="1:23">
      <c r="A3394" t="s">
        <v>246</v>
      </c>
      <c r="B3394" t="s">
        <v>3573</v>
      </c>
      <c r="C3394" t="s">
        <v>1107</v>
      </c>
      <c r="D3394" t="s">
        <v>54</v>
      </c>
      <c r="E3394">
        <v>5364818</v>
      </c>
      <c r="F3394">
        <v>44968</v>
      </c>
      <c r="G3394" t="s">
        <v>2871</v>
      </c>
      <c r="H3394">
        <v>44970</v>
      </c>
      <c r="I3394" t="s">
        <v>282</v>
      </c>
      <c r="K3394" t="s">
        <v>1418</v>
      </c>
      <c r="L3394" t="s">
        <v>1409</v>
      </c>
      <c r="N3394" t="s">
        <v>1420</v>
      </c>
      <c r="O3394" t="s">
        <v>1411</v>
      </c>
      <c r="P3394" t="s">
        <v>254</v>
      </c>
      <c r="S3394" t="s">
        <v>1414</v>
      </c>
      <c r="T3394">
        <v>12000</v>
      </c>
    </row>
    <row r="3395" spans="1:23">
      <c r="A3395" t="s">
        <v>246</v>
      </c>
      <c r="B3395" t="s">
        <v>3151</v>
      </c>
      <c r="C3395" t="s">
        <v>1107</v>
      </c>
      <c r="D3395" t="s">
        <v>54</v>
      </c>
      <c r="E3395">
        <v>12119831</v>
      </c>
      <c r="F3395">
        <v>44971</v>
      </c>
      <c r="G3395" t="s">
        <v>2872</v>
      </c>
      <c r="H3395">
        <v>44971</v>
      </c>
      <c r="I3395" t="s">
        <v>253</v>
      </c>
      <c r="K3395" t="s">
        <v>1418</v>
      </c>
      <c r="L3395" t="s">
        <v>1409</v>
      </c>
      <c r="N3395" t="s">
        <v>1445</v>
      </c>
      <c r="O3395" t="s">
        <v>1411</v>
      </c>
      <c r="P3395" t="s">
        <v>254</v>
      </c>
      <c r="Q3395" t="s">
        <v>1412</v>
      </c>
      <c r="R3395" t="s">
        <v>1412</v>
      </c>
      <c r="S3395" t="s">
        <v>1412</v>
      </c>
      <c r="T3395">
        <v>90000</v>
      </c>
      <c r="V3395">
        <v>8238.4</v>
      </c>
      <c r="W3395">
        <v>9205</v>
      </c>
    </row>
    <row r="3396" spans="1:23">
      <c r="A3396" t="s">
        <v>246</v>
      </c>
      <c r="B3396" t="s">
        <v>3573</v>
      </c>
      <c r="C3396" t="s">
        <v>1107</v>
      </c>
      <c r="D3396" t="s">
        <v>54</v>
      </c>
      <c r="E3396">
        <v>12125356</v>
      </c>
      <c r="F3396">
        <v>44971</v>
      </c>
      <c r="G3396" t="s">
        <v>2873</v>
      </c>
      <c r="H3396">
        <v>44971</v>
      </c>
      <c r="I3396" t="s">
        <v>282</v>
      </c>
      <c r="K3396" t="s">
        <v>1408</v>
      </c>
      <c r="L3396" t="s">
        <v>1409</v>
      </c>
      <c r="N3396" t="s">
        <v>1410</v>
      </c>
      <c r="O3396" t="s">
        <v>1411</v>
      </c>
      <c r="P3396" t="s">
        <v>254</v>
      </c>
      <c r="S3396" t="s">
        <v>1414</v>
      </c>
      <c r="T3396">
        <v>40000</v>
      </c>
    </row>
    <row r="3397" spans="1:23">
      <c r="A3397" t="s">
        <v>246</v>
      </c>
      <c r="B3397" t="s">
        <v>3573</v>
      </c>
      <c r="C3397" t="s">
        <v>1107</v>
      </c>
      <c r="D3397" t="s">
        <v>54</v>
      </c>
      <c r="E3397">
        <v>12129377</v>
      </c>
      <c r="F3397">
        <v>44972</v>
      </c>
      <c r="G3397" t="s">
        <v>2875</v>
      </c>
      <c r="H3397">
        <v>44972</v>
      </c>
      <c r="I3397" t="s">
        <v>253</v>
      </c>
      <c r="K3397" t="s">
        <v>1408</v>
      </c>
      <c r="L3397" t="s">
        <v>1409</v>
      </c>
      <c r="N3397" t="s">
        <v>1422</v>
      </c>
      <c r="O3397" t="s">
        <v>1411</v>
      </c>
      <c r="P3397" t="s">
        <v>252</v>
      </c>
      <c r="Q3397" t="s">
        <v>1412</v>
      </c>
      <c r="R3397" t="s">
        <v>1412</v>
      </c>
      <c r="S3397" t="s">
        <v>1415</v>
      </c>
      <c r="T3397">
        <v>30000</v>
      </c>
      <c r="V3397">
        <v>3121.95</v>
      </c>
      <c r="W3397">
        <v>7152.2</v>
      </c>
    </row>
    <row r="3398" spans="1:23">
      <c r="A3398" t="s">
        <v>246</v>
      </c>
      <c r="B3398" t="s">
        <v>3151</v>
      </c>
      <c r="C3398" t="s">
        <v>1107</v>
      </c>
      <c r="D3398" t="s">
        <v>54</v>
      </c>
      <c r="E3398">
        <v>12130296</v>
      </c>
      <c r="F3398">
        <v>44972</v>
      </c>
      <c r="G3398" t="s">
        <v>2876</v>
      </c>
      <c r="H3398">
        <v>44972</v>
      </c>
      <c r="I3398" t="s">
        <v>263</v>
      </c>
      <c r="K3398" t="s">
        <v>1408</v>
      </c>
      <c r="L3398" t="s">
        <v>1409</v>
      </c>
      <c r="N3398" t="s">
        <v>1426</v>
      </c>
      <c r="O3398" t="s">
        <v>1411</v>
      </c>
      <c r="P3398" t="s">
        <v>254</v>
      </c>
      <c r="T3398">
        <v>70000</v>
      </c>
    </row>
    <row r="3399" spans="1:23">
      <c r="A3399" t="s">
        <v>246</v>
      </c>
      <c r="B3399" t="s">
        <v>3573</v>
      </c>
      <c r="C3399" t="s">
        <v>1107</v>
      </c>
      <c r="D3399" t="s">
        <v>54</v>
      </c>
      <c r="E3399">
        <v>12137311</v>
      </c>
      <c r="F3399">
        <v>44973</v>
      </c>
      <c r="G3399" t="s">
        <v>2878</v>
      </c>
      <c r="H3399">
        <v>44973</v>
      </c>
      <c r="I3399" t="s">
        <v>253</v>
      </c>
      <c r="K3399" t="s">
        <v>1408</v>
      </c>
      <c r="L3399" t="s">
        <v>1409</v>
      </c>
      <c r="N3399" t="s">
        <v>1420</v>
      </c>
      <c r="O3399" t="s">
        <v>1411</v>
      </c>
      <c r="P3399" t="s">
        <v>252</v>
      </c>
      <c r="Q3399" t="s">
        <v>1412</v>
      </c>
      <c r="R3399" t="s">
        <v>1412</v>
      </c>
      <c r="S3399" t="s">
        <v>1412</v>
      </c>
      <c r="T3399">
        <v>10000</v>
      </c>
      <c r="V3399">
        <v>1866.18</v>
      </c>
      <c r="W3399">
        <v>7912.86</v>
      </c>
    </row>
    <row r="3400" spans="1:23">
      <c r="A3400" t="s">
        <v>246</v>
      </c>
      <c r="B3400" t="s">
        <v>3151</v>
      </c>
      <c r="C3400" t="s">
        <v>1107</v>
      </c>
      <c r="D3400" t="s">
        <v>54</v>
      </c>
      <c r="E3400">
        <v>12147287</v>
      </c>
      <c r="F3400">
        <v>44979</v>
      </c>
      <c r="G3400" t="s">
        <v>2879</v>
      </c>
      <c r="H3400">
        <v>44979</v>
      </c>
      <c r="I3400" t="s">
        <v>263</v>
      </c>
      <c r="K3400" t="s">
        <v>1408</v>
      </c>
      <c r="L3400" t="s">
        <v>1409</v>
      </c>
      <c r="N3400" t="s">
        <v>1496</v>
      </c>
      <c r="O3400" t="s">
        <v>1411</v>
      </c>
      <c r="P3400" t="s">
        <v>254</v>
      </c>
      <c r="T3400">
        <v>80000</v>
      </c>
    </row>
    <row r="3401" spans="1:23">
      <c r="A3401" t="s">
        <v>246</v>
      </c>
      <c r="B3401" t="s">
        <v>2314</v>
      </c>
      <c r="C3401" t="s">
        <v>1107</v>
      </c>
      <c r="D3401" t="s">
        <v>54</v>
      </c>
      <c r="E3401">
        <v>12148815</v>
      </c>
      <c r="F3401">
        <v>44980</v>
      </c>
      <c r="G3401" t="s">
        <v>2880</v>
      </c>
      <c r="H3401">
        <v>44980</v>
      </c>
      <c r="I3401" t="s">
        <v>253</v>
      </c>
      <c r="K3401" t="s">
        <v>1408</v>
      </c>
      <c r="L3401" t="s">
        <v>1409</v>
      </c>
      <c r="N3401" t="s">
        <v>1432</v>
      </c>
      <c r="O3401" t="s">
        <v>1411</v>
      </c>
      <c r="P3401" t="s">
        <v>254</v>
      </c>
      <c r="Q3401" t="s">
        <v>1412</v>
      </c>
      <c r="R3401" t="s">
        <v>1412</v>
      </c>
      <c r="S3401" t="s">
        <v>1412</v>
      </c>
      <c r="T3401">
        <v>30000</v>
      </c>
      <c r="V3401">
        <v>3418.73</v>
      </c>
      <c r="W3401">
        <v>11913.13</v>
      </c>
    </row>
    <row r="3402" spans="1:23">
      <c r="A3402" t="s">
        <v>246</v>
      </c>
      <c r="B3402" t="s">
        <v>3151</v>
      </c>
      <c r="C3402" t="s">
        <v>1107</v>
      </c>
      <c r="D3402" t="s">
        <v>54</v>
      </c>
      <c r="E3402">
        <v>12157583</v>
      </c>
      <c r="F3402">
        <v>44981</v>
      </c>
      <c r="G3402" t="s">
        <v>2882</v>
      </c>
      <c r="H3402">
        <v>44981</v>
      </c>
      <c r="I3402" t="s">
        <v>263</v>
      </c>
      <c r="K3402" t="s">
        <v>1408</v>
      </c>
      <c r="L3402" t="s">
        <v>1409</v>
      </c>
      <c r="N3402" t="s">
        <v>1433</v>
      </c>
      <c r="O3402" t="s">
        <v>1411</v>
      </c>
      <c r="P3402" t="s">
        <v>252</v>
      </c>
      <c r="S3402" t="s">
        <v>1414</v>
      </c>
      <c r="T3402">
        <v>30000</v>
      </c>
    </row>
    <row r="3403" spans="1:23">
      <c r="A3403" t="s">
        <v>246</v>
      </c>
      <c r="B3403" t="s">
        <v>3151</v>
      </c>
      <c r="C3403" t="s">
        <v>1107</v>
      </c>
      <c r="D3403" t="s">
        <v>54</v>
      </c>
      <c r="E3403">
        <v>12200822</v>
      </c>
      <c r="F3403">
        <v>44991</v>
      </c>
      <c r="G3403" t="s">
        <v>3746</v>
      </c>
      <c r="H3403">
        <v>44991</v>
      </c>
      <c r="I3403" t="s">
        <v>263</v>
      </c>
      <c r="K3403" t="s">
        <v>1408</v>
      </c>
      <c r="L3403" t="s">
        <v>1409</v>
      </c>
      <c r="N3403" t="s">
        <v>1426</v>
      </c>
      <c r="O3403" t="s">
        <v>1411</v>
      </c>
      <c r="P3403" t="s">
        <v>254</v>
      </c>
      <c r="S3403" t="s">
        <v>1414</v>
      </c>
      <c r="T3403">
        <v>25000</v>
      </c>
    </row>
    <row r="3404" spans="1:23">
      <c r="A3404" t="s">
        <v>246</v>
      </c>
      <c r="B3404" t="s">
        <v>3573</v>
      </c>
      <c r="C3404" t="s">
        <v>1107</v>
      </c>
      <c r="D3404" t="s">
        <v>54</v>
      </c>
      <c r="E3404">
        <v>12201790</v>
      </c>
      <c r="F3404">
        <v>44991</v>
      </c>
      <c r="G3404" t="s">
        <v>3747</v>
      </c>
      <c r="H3404">
        <v>44991</v>
      </c>
      <c r="I3404" t="s">
        <v>253</v>
      </c>
      <c r="K3404" t="s">
        <v>1408</v>
      </c>
      <c r="L3404" t="s">
        <v>1409</v>
      </c>
      <c r="N3404" t="s">
        <v>1447</v>
      </c>
      <c r="O3404" t="s">
        <v>1411</v>
      </c>
      <c r="P3404" t="s">
        <v>254</v>
      </c>
      <c r="Q3404" t="s">
        <v>1412</v>
      </c>
      <c r="R3404" t="s">
        <v>1412</v>
      </c>
      <c r="S3404" t="s">
        <v>1412</v>
      </c>
      <c r="T3404">
        <v>10000</v>
      </c>
      <c r="V3404">
        <v>0</v>
      </c>
      <c r="W3404">
        <v>2</v>
      </c>
    </row>
    <row r="3405" spans="1:23">
      <c r="A3405" t="s">
        <v>246</v>
      </c>
      <c r="B3405" t="s">
        <v>3643</v>
      </c>
      <c r="C3405" t="s">
        <v>1107</v>
      </c>
      <c r="D3405" t="s">
        <v>54</v>
      </c>
      <c r="E3405">
        <v>12203716</v>
      </c>
      <c r="F3405">
        <v>44992</v>
      </c>
      <c r="G3405" t="s">
        <v>3748</v>
      </c>
      <c r="H3405">
        <v>44992</v>
      </c>
      <c r="I3405" t="s">
        <v>282</v>
      </c>
      <c r="K3405" t="s">
        <v>1418</v>
      </c>
      <c r="L3405" t="s">
        <v>1409</v>
      </c>
      <c r="N3405" t="s">
        <v>1521</v>
      </c>
      <c r="O3405" t="s">
        <v>1411</v>
      </c>
      <c r="P3405" t="s">
        <v>252</v>
      </c>
      <c r="S3405" t="s">
        <v>1414</v>
      </c>
      <c r="T3405">
        <v>30000</v>
      </c>
    </row>
    <row r="3406" spans="1:23">
      <c r="A3406" t="s">
        <v>246</v>
      </c>
      <c r="B3406" t="s">
        <v>3573</v>
      </c>
      <c r="C3406" t="s">
        <v>1107</v>
      </c>
      <c r="D3406" t="s">
        <v>54</v>
      </c>
      <c r="E3406">
        <v>12208859</v>
      </c>
      <c r="F3406">
        <v>44993</v>
      </c>
      <c r="G3406" t="s">
        <v>3749</v>
      </c>
      <c r="H3406">
        <v>44993</v>
      </c>
      <c r="I3406" t="s">
        <v>263</v>
      </c>
      <c r="K3406" t="s">
        <v>1408</v>
      </c>
      <c r="L3406" t="s">
        <v>1409</v>
      </c>
      <c r="N3406" t="s">
        <v>1440</v>
      </c>
      <c r="O3406" t="s">
        <v>1411</v>
      </c>
      <c r="P3406" t="s">
        <v>252</v>
      </c>
      <c r="S3406" t="s">
        <v>1414</v>
      </c>
      <c r="T3406">
        <v>10000</v>
      </c>
    </row>
    <row r="3407" spans="1:23">
      <c r="A3407" t="s">
        <v>246</v>
      </c>
      <c r="B3407" t="s">
        <v>3151</v>
      </c>
      <c r="C3407" t="s">
        <v>1107</v>
      </c>
      <c r="D3407" t="s">
        <v>54</v>
      </c>
      <c r="E3407">
        <v>12209160</v>
      </c>
      <c r="F3407">
        <v>44993</v>
      </c>
      <c r="G3407" t="s">
        <v>3750</v>
      </c>
      <c r="H3407">
        <v>44993</v>
      </c>
      <c r="I3407" t="s">
        <v>282</v>
      </c>
      <c r="K3407" t="s">
        <v>1408</v>
      </c>
      <c r="L3407" t="s">
        <v>1409</v>
      </c>
      <c r="N3407" t="s">
        <v>1441</v>
      </c>
      <c r="O3407" t="s">
        <v>1411</v>
      </c>
      <c r="P3407" t="s">
        <v>254</v>
      </c>
      <c r="S3407" t="s">
        <v>1414</v>
      </c>
      <c r="T3407">
        <v>50000</v>
      </c>
    </row>
    <row r="3408" spans="1:23">
      <c r="A3408" t="s">
        <v>246</v>
      </c>
      <c r="B3408" t="s">
        <v>3151</v>
      </c>
      <c r="C3408" t="s">
        <v>1107</v>
      </c>
      <c r="D3408" t="s">
        <v>54</v>
      </c>
      <c r="E3408">
        <v>12219354</v>
      </c>
      <c r="F3408">
        <v>44995</v>
      </c>
      <c r="G3408" t="s">
        <v>3753</v>
      </c>
      <c r="H3408">
        <v>44995</v>
      </c>
      <c r="I3408" t="s">
        <v>263</v>
      </c>
      <c r="K3408" t="s">
        <v>1430</v>
      </c>
      <c r="L3408" t="s">
        <v>1409</v>
      </c>
      <c r="N3408" t="s">
        <v>1451</v>
      </c>
      <c r="O3408" t="s">
        <v>1411</v>
      </c>
      <c r="P3408" t="s">
        <v>254</v>
      </c>
      <c r="S3408" t="s">
        <v>1414</v>
      </c>
      <c r="T3408">
        <v>100000</v>
      </c>
    </row>
    <row r="3409" spans="1:23">
      <c r="A3409" t="s">
        <v>246</v>
      </c>
      <c r="B3409" t="s">
        <v>3573</v>
      </c>
      <c r="C3409" t="s">
        <v>1107</v>
      </c>
      <c r="D3409" t="s">
        <v>54</v>
      </c>
      <c r="E3409">
        <v>12220095</v>
      </c>
      <c r="F3409">
        <v>44995</v>
      </c>
      <c r="G3409" t="s">
        <v>3754</v>
      </c>
      <c r="H3409">
        <v>44995</v>
      </c>
      <c r="I3409" t="s">
        <v>253</v>
      </c>
      <c r="K3409" t="s">
        <v>1408</v>
      </c>
      <c r="L3409" t="s">
        <v>1409</v>
      </c>
      <c r="N3409" t="s">
        <v>4740</v>
      </c>
      <c r="O3409" t="s">
        <v>1411</v>
      </c>
      <c r="P3409" t="s">
        <v>254</v>
      </c>
      <c r="Q3409" t="s">
        <v>1412</v>
      </c>
      <c r="R3409" t="s">
        <v>1412</v>
      </c>
      <c r="S3409" t="s">
        <v>1412</v>
      </c>
      <c r="T3409">
        <v>30000</v>
      </c>
      <c r="V3409">
        <v>0</v>
      </c>
      <c r="W3409">
        <v>397.45</v>
      </c>
    </row>
    <row r="3410" spans="1:23">
      <c r="A3410" t="s">
        <v>246</v>
      </c>
      <c r="B3410" t="s">
        <v>2311</v>
      </c>
      <c r="C3410" t="s">
        <v>1107</v>
      </c>
      <c r="D3410" t="s">
        <v>54</v>
      </c>
      <c r="E3410">
        <v>12229989</v>
      </c>
      <c r="F3410">
        <v>44999</v>
      </c>
      <c r="G3410" t="s">
        <v>3755</v>
      </c>
      <c r="H3410">
        <v>44999</v>
      </c>
      <c r="I3410" t="s">
        <v>282</v>
      </c>
      <c r="K3410" t="s">
        <v>1408</v>
      </c>
      <c r="L3410" t="s">
        <v>1409</v>
      </c>
      <c r="N3410" t="s">
        <v>1439</v>
      </c>
      <c r="O3410" t="s">
        <v>1411</v>
      </c>
      <c r="P3410" t="s">
        <v>254</v>
      </c>
      <c r="S3410" t="s">
        <v>1414</v>
      </c>
      <c r="T3410">
        <v>15000</v>
      </c>
    </row>
    <row r="3411" spans="1:23">
      <c r="A3411" t="s">
        <v>246</v>
      </c>
      <c r="B3411" t="s">
        <v>3643</v>
      </c>
      <c r="C3411" t="s">
        <v>1107</v>
      </c>
      <c r="D3411" t="s">
        <v>54</v>
      </c>
      <c r="E3411">
        <v>12238182</v>
      </c>
      <c r="F3411">
        <v>45000</v>
      </c>
      <c r="G3411" t="s">
        <v>3756</v>
      </c>
      <c r="H3411">
        <v>45000</v>
      </c>
      <c r="I3411" t="s">
        <v>263</v>
      </c>
      <c r="K3411" t="s">
        <v>1408</v>
      </c>
      <c r="L3411" t="s">
        <v>1409</v>
      </c>
      <c r="N3411" t="s">
        <v>1425</v>
      </c>
      <c r="O3411" t="s">
        <v>1411</v>
      </c>
      <c r="P3411" t="s">
        <v>254</v>
      </c>
      <c r="S3411" t="s">
        <v>1414</v>
      </c>
      <c r="T3411">
        <v>10000</v>
      </c>
    </row>
    <row r="3412" spans="1:23">
      <c r="A3412" t="s">
        <v>246</v>
      </c>
      <c r="B3412" t="s">
        <v>3151</v>
      </c>
      <c r="C3412" t="s">
        <v>1107</v>
      </c>
      <c r="D3412" t="s">
        <v>54</v>
      </c>
      <c r="E3412">
        <v>12249271</v>
      </c>
      <c r="F3412">
        <v>45002</v>
      </c>
      <c r="G3412" t="s">
        <v>3757</v>
      </c>
      <c r="H3412">
        <v>45002</v>
      </c>
      <c r="I3412" t="s">
        <v>253</v>
      </c>
      <c r="K3412" t="s">
        <v>1408</v>
      </c>
      <c r="L3412" t="s">
        <v>1409</v>
      </c>
      <c r="N3412" t="s">
        <v>1485</v>
      </c>
      <c r="O3412" t="s">
        <v>1411</v>
      </c>
      <c r="P3412" t="s">
        <v>254</v>
      </c>
      <c r="Q3412" t="s">
        <v>1412</v>
      </c>
      <c r="R3412" t="s">
        <v>1412</v>
      </c>
      <c r="S3412" t="s">
        <v>1412</v>
      </c>
      <c r="T3412">
        <v>10000</v>
      </c>
      <c r="V3412">
        <v>471.41</v>
      </c>
      <c r="W3412">
        <v>1761</v>
      </c>
    </row>
    <row r="3413" spans="1:23">
      <c r="A3413" t="s">
        <v>246</v>
      </c>
      <c r="B3413" t="s">
        <v>3573</v>
      </c>
      <c r="C3413" t="s">
        <v>1107</v>
      </c>
      <c r="D3413" t="s">
        <v>54</v>
      </c>
      <c r="E3413">
        <v>12274014</v>
      </c>
      <c r="F3413">
        <v>45008</v>
      </c>
      <c r="G3413" t="s">
        <v>3759</v>
      </c>
      <c r="H3413">
        <v>45008</v>
      </c>
      <c r="I3413" t="s">
        <v>263</v>
      </c>
      <c r="K3413" t="s">
        <v>1408</v>
      </c>
      <c r="L3413" t="s">
        <v>1409</v>
      </c>
      <c r="N3413" t="s">
        <v>1439</v>
      </c>
      <c r="O3413" t="s">
        <v>1411</v>
      </c>
      <c r="P3413" t="s">
        <v>252</v>
      </c>
      <c r="S3413" t="s">
        <v>1414</v>
      </c>
      <c r="T3413">
        <v>10000</v>
      </c>
    </row>
    <row r="3414" spans="1:23">
      <c r="A3414" t="s">
        <v>246</v>
      </c>
      <c r="B3414" t="s">
        <v>3151</v>
      </c>
      <c r="C3414" t="s">
        <v>1107</v>
      </c>
      <c r="D3414" t="s">
        <v>54</v>
      </c>
      <c r="E3414">
        <v>12274254</v>
      </c>
      <c r="F3414">
        <v>45008</v>
      </c>
      <c r="G3414" t="s">
        <v>3760</v>
      </c>
      <c r="H3414">
        <v>45008</v>
      </c>
      <c r="I3414" t="s">
        <v>263</v>
      </c>
      <c r="K3414" t="s">
        <v>1408</v>
      </c>
      <c r="L3414" t="s">
        <v>1409</v>
      </c>
      <c r="N3414" t="s">
        <v>1501</v>
      </c>
      <c r="O3414" t="s">
        <v>1411</v>
      </c>
      <c r="P3414" t="s">
        <v>254</v>
      </c>
      <c r="S3414" t="s">
        <v>1414</v>
      </c>
      <c r="T3414">
        <v>10000</v>
      </c>
    </row>
    <row r="3415" spans="1:23">
      <c r="A3415" t="s">
        <v>246</v>
      </c>
      <c r="B3415" t="s">
        <v>3573</v>
      </c>
      <c r="C3415" t="s">
        <v>1107</v>
      </c>
      <c r="D3415" t="s">
        <v>54</v>
      </c>
      <c r="E3415">
        <v>12274467</v>
      </c>
      <c r="F3415">
        <v>45008</v>
      </c>
      <c r="G3415" t="s">
        <v>3761</v>
      </c>
      <c r="H3415">
        <v>45008</v>
      </c>
      <c r="I3415" t="s">
        <v>253</v>
      </c>
      <c r="K3415" t="s">
        <v>1408</v>
      </c>
      <c r="L3415" t="s">
        <v>1409</v>
      </c>
      <c r="N3415" t="s">
        <v>1446</v>
      </c>
      <c r="O3415" t="s">
        <v>1411</v>
      </c>
      <c r="P3415" t="s">
        <v>252</v>
      </c>
      <c r="Q3415" t="s">
        <v>1412</v>
      </c>
      <c r="R3415" t="s">
        <v>1412</v>
      </c>
      <c r="S3415" t="s">
        <v>1412</v>
      </c>
      <c r="T3415">
        <v>10000</v>
      </c>
      <c r="V3415">
        <v>4277.82</v>
      </c>
      <c r="W3415">
        <v>6928.49</v>
      </c>
    </row>
    <row r="3416" spans="1:23">
      <c r="A3416" t="s">
        <v>246</v>
      </c>
      <c r="B3416" t="s">
        <v>3643</v>
      </c>
      <c r="C3416" t="s">
        <v>1107</v>
      </c>
      <c r="D3416" t="s">
        <v>54</v>
      </c>
      <c r="E3416">
        <v>12298495</v>
      </c>
      <c r="F3416">
        <v>45027</v>
      </c>
      <c r="G3416" t="s">
        <v>4645</v>
      </c>
      <c r="H3416">
        <v>45027</v>
      </c>
      <c r="I3416" t="s">
        <v>253</v>
      </c>
      <c r="K3416" t="s">
        <v>1408</v>
      </c>
      <c r="L3416" t="s">
        <v>1409</v>
      </c>
      <c r="N3416" t="s">
        <v>1433</v>
      </c>
      <c r="O3416" t="s">
        <v>1411</v>
      </c>
      <c r="P3416" t="s">
        <v>254</v>
      </c>
      <c r="Q3416" t="s">
        <v>1412</v>
      </c>
      <c r="R3416" t="s">
        <v>1412</v>
      </c>
      <c r="S3416" t="s">
        <v>1412</v>
      </c>
      <c r="T3416">
        <v>50000</v>
      </c>
      <c r="V3416">
        <v>1509.75</v>
      </c>
      <c r="W3416">
        <v>4086.85</v>
      </c>
    </row>
    <row r="3417" spans="1:23">
      <c r="A3417" t="s">
        <v>246</v>
      </c>
      <c r="B3417" t="s">
        <v>5087</v>
      </c>
      <c r="C3417" t="s">
        <v>1107</v>
      </c>
      <c r="D3417" t="s">
        <v>54</v>
      </c>
      <c r="E3417">
        <v>12502242</v>
      </c>
      <c r="F3417">
        <v>45064</v>
      </c>
      <c r="G3417" t="s">
        <v>5088</v>
      </c>
      <c r="H3417">
        <v>45066</v>
      </c>
      <c r="I3417" t="s">
        <v>263</v>
      </c>
      <c r="K3417" t="s">
        <v>1408</v>
      </c>
      <c r="L3417" t="s">
        <v>1409</v>
      </c>
      <c r="N3417" t="s">
        <v>1444</v>
      </c>
      <c r="O3417" t="s">
        <v>1411</v>
      </c>
      <c r="P3417" t="s">
        <v>252</v>
      </c>
      <c r="R3417" t="s">
        <v>1414</v>
      </c>
      <c r="S3417" t="s">
        <v>1412</v>
      </c>
      <c r="T3417">
        <v>10000</v>
      </c>
    </row>
    <row r="3418" spans="1:23">
      <c r="A3418" t="s">
        <v>246</v>
      </c>
      <c r="B3418" t="s">
        <v>5087</v>
      </c>
      <c r="C3418" t="s">
        <v>1107</v>
      </c>
      <c r="D3418" t="s">
        <v>54</v>
      </c>
      <c r="E3418">
        <v>12511926</v>
      </c>
      <c r="F3418">
        <v>45067</v>
      </c>
      <c r="G3418" t="s">
        <v>5089</v>
      </c>
      <c r="H3418">
        <v>45068</v>
      </c>
      <c r="I3418" t="s">
        <v>253</v>
      </c>
      <c r="K3418" t="s">
        <v>1408</v>
      </c>
      <c r="L3418" t="s">
        <v>1409</v>
      </c>
      <c r="N3418" t="s">
        <v>1441</v>
      </c>
      <c r="O3418" t="s">
        <v>1411</v>
      </c>
      <c r="P3418" t="s">
        <v>254</v>
      </c>
      <c r="Q3418" t="s">
        <v>1412</v>
      </c>
      <c r="R3418" t="s">
        <v>1412</v>
      </c>
      <c r="S3418" t="s">
        <v>1412</v>
      </c>
      <c r="T3418">
        <v>10000</v>
      </c>
      <c r="V3418">
        <v>56.69</v>
      </c>
      <c r="W3418">
        <v>433.4</v>
      </c>
    </row>
    <row r="3419" spans="1:23">
      <c r="A3419" t="s">
        <v>246</v>
      </c>
      <c r="B3419" t="s">
        <v>5087</v>
      </c>
      <c r="C3419" t="s">
        <v>1107</v>
      </c>
      <c r="D3419" t="s">
        <v>54</v>
      </c>
      <c r="E3419">
        <v>12525958</v>
      </c>
      <c r="F3419">
        <v>45070</v>
      </c>
      <c r="G3419" t="s">
        <v>5090</v>
      </c>
      <c r="H3419">
        <v>45070</v>
      </c>
      <c r="I3419" t="s">
        <v>253</v>
      </c>
      <c r="K3419" t="s">
        <v>1408</v>
      </c>
      <c r="L3419" t="s">
        <v>1409</v>
      </c>
      <c r="N3419" t="s">
        <v>1497</v>
      </c>
      <c r="O3419" t="s">
        <v>1411</v>
      </c>
      <c r="P3419" t="s">
        <v>254</v>
      </c>
      <c r="Q3419" t="s">
        <v>1412</v>
      </c>
      <c r="R3419" t="s">
        <v>1412</v>
      </c>
      <c r="S3419" t="s">
        <v>1412</v>
      </c>
      <c r="T3419">
        <v>10000</v>
      </c>
      <c r="V3419">
        <v>2163.7399999999998</v>
      </c>
      <c r="W3419">
        <v>5377.25</v>
      </c>
    </row>
    <row r="3420" spans="1:23">
      <c r="A3420" t="s">
        <v>246</v>
      </c>
      <c r="B3420" t="s">
        <v>5087</v>
      </c>
      <c r="C3420" t="s">
        <v>1107</v>
      </c>
      <c r="D3420" t="s">
        <v>54</v>
      </c>
      <c r="E3420">
        <v>12531881</v>
      </c>
      <c r="F3420">
        <v>45071</v>
      </c>
      <c r="G3420" t="s">
        <v>5091</v>
      </c>
      <c r="H3420">
        <v>45071</v>
      </c>
      <c r="I3420" t="s">
        <v>253</v>
      </c>
      <c r="K3420" t="s">
        <v>1408</v>
      </c>
      <c r="L3420" t="s">
        <v>1409</v>
      </c>
      <c r="N3420" t="s">
        <v>1456</v>
      </c>
      <c r="O3420" t="s">
        <v>1411</v>
      </c>
      <c r="P3420" t="s">
        <v>254</v>
      </c>
      <c r="Q3420" t="s">
        <v>1429</v>
      </c>
      <c r="R3420" t="s">
        <v>1429</v>
      </c>
      <c r="S3420" t="s">
        <v>1412</v>
      </c>
      <c r="T3420">
        <v>10000</v>
      </c>
      <c r="V3420">
        <v>0</v>
      </c>
      <c r="W3420">
        <v>1</v>
      </c>
    </row>
    <row r="3421" spans="1:23">
      <c r="A3421" t="s">
        <v>246</v>
      </c>
      <c r="B3421" t="s">
        <v>5087</v>
      </c>
      <c r="C3421" t="s">
        <v>1107</v>
      </c>
      <c r="D3421" t="s">
        <v>54</v>
      </c>
      <c r="E3421">
        <v>12715879</v>
      </c>
      <c r="F3421">
        <v>45114</v>
      </c>
      <c r="G3421" t="s">
        <v>6015</v>
      </c>
      <c r="H3421">
        <v>45114</v>
      </c>
      <c r="I3421" t="s">
        <v>253</v>
      </c>
      <c r="K3421" t="s">
        <v>1408</v>
      </c>
      <c r="L3421" t="s">
        <v>1409</v>
      </c>
      <c r="N3421" t="s">
        <v>1421</v>
      </c>
      <c r="O3421" t="s">
        <v>1411</v>
      </c>
      <c r="P3421" t="s">
        <v>254</v>
      </c>
      <c r="Q3421" t="s">
        <v>1412</v>
      </c>
      <c r="R3421" t="s">
        <v>1412</v>
      </c>
      <c r="S3421" t="s">
        <v>1415</v>
      </c>
      <c r="T3421">
        <v>10000</v>
      </c>
      <c r="V3421">
        <v>157.1</v>
      </c>
      <c r="W3421">
        <v>456.88</v>
      </c>
    </row>
    <row r="3422" spans="1:23">
      <c r="A3422" t="s">
        <v>246</v>
      </c>
      <c r="B3422" t="s">
        <v>5087</v>
      </c>
      <c r="C3422" t="s">
        <v>1107</v>
      </c>
      <c r="D3422" t="s">
        <v>54</v>
      </c>
      <c r="E3422">
        <v>12748121</v>
      </c>
      <c r="F3422">
        <v>45125</v>
      </c>
      <c r="G3422" t="s">
        <v>6016</v>
      </c>
      <c r="H3422">
        <v>45125</v>
      </c>
      <c r="I3422" t="s">
        <v>253</v>
      </c>
      <c r="K3422" t="s">
        <v>1408</v>
      </c>
      <c r="L3422" t="s">
        <v>1409</v>
      </c>
      <c r="N3422" t="s">
        <v>1416</v>
      </c>
      <c r="O3422" t="s">
        <v>1411</v>
      </c>
      <c r="P3422" t="s">
        <v>254</v>
      </c>
      <c r="Q3422" t="s">
        <v>1412</v>
      </c>
      <c r="R3422" t="s">
        <v>1412</v>
      </c>
      <c r="S3422" t="s">
        <v>1415</v>
      </c>
      <c r="T3422">
        <v>10000</v>
      </c>
      <c r="V3422">
        <v>13.82</v>
      </c>
      <c r="W3422">
        <v>55</v>
      </c>
    </row>
    <row r="3423" spans="1:23">
      <c r="A3423" t="s">
        <v>246</v>
      </c>
      <c r="B3423" t="s">
        <v>3547</v>
      </c>
      <c r="C3423" t="s">
        <v>3762</v>
      </c>
      <c r="D3423" t="s">
        <v>3763</v>
      </c>
      <c r="E3423">
        <v>12201579</v>
      </c>
      <c r="F3423">
        <v>44991</v>
      </c>
      <c r="G3423" t="s">
        <v>3764</v>
      </c>
      <c r="H3423">
        <v>44991</v>
      </c>
      <c r="I3423" t="s">
        <v>282</v>
      </c>
      <c r="K3423" t="s">
        <v>1408</v>
      </c>
      <c r="L3423" t="s">
        <v>1409</v>
      </c>
      <c r="N3423" t="s">
        <v>4751</v>
      </c>
      <c r="O3423" t="s">
        <v>1411</v>
      </c>
      <c r="P3423" t="s">
        <v>252</v>
      </c>
      <c r="S3423" t="s">
        <v>1414</v>
      </c>
      <c r="T3423">
        <v>20000</v>
      </c>
    </row>
    <row r="3424" spans="1:23">
      <c r="A3424" t="s">
        <v>246</v>
      </c>
      <c r="B3424" t="s">
        <v>2249</v>
      </c>
      <c r="C3424" t="s">
        <v>2888</v>
      </c>
      <c r="D3424" t="s">
        <v>54</v>
      </c>
      <c r="E3424">
        <v>12137530</v>
      </c>
      <c r="F3424">
        <v>44973</v>
      </c>
      <c r="G3424" t="s">
        <v>2889</v>
      </c>
      <c r="H3424">
        <v>44973</v>
      </c>
      <c r="I3424" t="s">
        <v>253</v>
      </c>
      <c r="K3424" t="s">
        <v>1408</v>
      </c>
      <c r="L3424" t="s">
        <v>1409</v>
      </c>
      <c r="N3424" t="s">
        <v>1410</v>
      </c>
      <c r="O3424" t="s">
        <v>1411</v>
      </c>
      <c r="P3424" t="s">
        <v>254</v>
      </c>
      <c r="Q3424" t="s">
        <v>1412</v>
      </c>
      <c r="R3424" t="s">
        <v>1412</v>
      </c>
      <c r="S3424" t="s">
        <v>1412</v>
      </c>
      <c r="T3424">
        <v>45000</v>
      </c>
      <c r="V3424">
        <v>4265.16</v>
      </c>
      <c r="W3424">
        <v>14615.7</v>
      </c>
    </row>
    <row r="3425" spans="1:23">
      <c r="A3425" t="s">
        <v>246</v>
      </c>
      <c r="B3425" t="s">
        <v>2221</v>
      </c>
      <c r="C3425" t="s">
        <v>2888</v>
      </c>
      <c r="D3425" t="s">
        <v>54</v>
      </c>
      <c r="E3425">
        <v>12138265</v>
      </c>
      <c r="F3425">
        <v>44985</v>
      </c>
      <c r="G3425" t="s">
        <v>3765</v>
      </c>
      <c r="H3425">
        <v>44999</v>
      </c>
      <c r="I3425" t="s">
        <v>253</v>
      </c>
      <c r="K3425" t="s">
        <v>1418</v>
      </c>
      <c r="L3425" t="s">
        <v>1409</v>
      </c>
      <c r="N3425" t="s">
        <v>1420</v>
      </c>
      <c r="O3425" t="s">
        <v>1411</v>
      </c>
      <c r="P3425" t="s">
        <v>254</v>
      </c>
      <c r="Q3425" t="s">
        <v>1412</v>
      </c>
      <c r="R3425" t="s">
        <v>1412</v>
      </c>
      <c r="S3425" t="s">
        <v>1412</v>
      </c>
      <c r="T3425">
        <v>30000</v>
      </c>
      <c r="V3425">
        <v>4444.18</v>
      </c>
      <c r="W3425">
        <v>17937.12</v>
      </c>
    </row>
    <row r="3426" spans="1:23">
      <c r="A3426" t="s">
        <v>246</v>
      </c>
      <c r="B3426" t="s">
        <v>2212</v>
      </c>
      <c r="C3426" t="s">
        <v>2380</v>
      </c>
      <c r="D3426" t="s">
        <v>1528</v>
      </c>
      <c r="E3426">
        <v>12100935</v>
      </c>
      <c r="F3426">
        <v>44964</v>
      </c>
      <c r="G3426" t="s">
        <v>2890</v>
      </c>
      <c r="H3426">
        <v>44964</v>
      </c>
      <c r="I3426" t="s">
        <v>263</v>
      </c>
      <c r="K3426" t="s">
        <v>1408</v>
      </c>
      <c r="L3426" t="s">
        <v>1409</v>
      </c>
      <c r="N3426" t="s">
        <v>1440</v>
      </c>
      <c r="O3426" t="s">
        <v>1411</v>
      </c>
      <c r="P3426" t="s">
        <v>252</v>
      </c>
      <c r="T3426">
        <v>30000</v>
      </c>
    </row>
    <row r="3427" spans="1:23">
      <c r="A3427" t="s">
        <v>246</v>
      </c>
      <c r="B3427" t="s">
        <v>2325</v>
      </c>
      <c r="C3427" t="s">
        <v>3767</v>
      </c>
      <c r="D3427" t="s">
        <v>1528</v>
      </c>
      <c r="E3427">
        <v>12313670</v>
      </c>
      <c r="F3427">
        <v>45016</v>
      </c>
      <c r="G3427" t="s">
        <v>3768</v>
      </c>
      <c r="H3427">
        <v>45016</v>
      </c>
      <c r="I3427" t="s">
        <v>253</v>
      </c>
      <c r="K3427" t="s">
        <v>1408</v>
      </c>
      <c r="L3427" t="s">
        <v>1409</v>
      </c>
      <c r="N3427" t="s">
        <v>1432</v>
      </c>
      <c r="O3427" t="s">
        <v>1411</v>
      </c>
      <c r="P3427" t="s">
        <v>252</v>
      </c>
      <c r="Q3427" t="s">
        <v>1412</v>
      </c>
      <c r="R3427" t="s">
        <v>1412</v>
      </c>
      <c r="S3427" t="s">
        <v>1412</v>
      </c>
      <c r="T3427">
        <v>10000</v>
      </c>
      <c r="V3427">
        <v>551.54999999999995</v>
      </c>
      <c r="W3427">
        <v>1281.5</v>
      </c>
    </row>
    <row r="3428" spans="1:23">
      <c r="A3428" t="s">
        <v>246</v>
      </c>
      <c r="B3428" t="s">
        <v>2325</v>
      </c>
      <c r="C3428" t="s">
        <v>3769</v>
      </c>
      <c r="D3428" t="s">
        <v>1528</v>
      </c>
      <c r="E3428">
        <v>12295767</v>
      </c>
      <c r="F3428">
        <v>45014</v>
      </c>
      <c r="G3428" t="s">
        <v>3770</v>
      </c>
      <c r="H3428">
        <v>45014</v>
      </c>
      <c r="I3428" t="s">
        <v>253</v>
      </c>
      <c r="K3428" t="s">
        <v>1408</v>
      </c>
      <c r="L3428" t="s">
        <v>1409</v>
      </c>
      <c r="N3428" t="s">
        <v>1447</v>
      </c>
      <c r="O3428" t="s">
        <v>1411</v>
      </c>
      <c r="P3428" t="s">
        <v>254</v>
      </c>
      <c r="Q3428" t="s">
        <v>1412</v>
      </c>
      <c r="R3428" t="s">
        <v>1412</v>
      </c>
      <c r="S3428" t="s">
        <v>1412</v>
      </c>
      <c r="T3428">
        <v>10000</v>
      </c>
      <c r="V3428">
        <v>2261.5500000000002</v>
      </c>
      <c r="W3428">
        <v>9917</v>
      </c>
    </row>
    <row r="3429" spans="1:23">
      <c r="A3429" t="s">
        <v>246</v>
      </c>
      <c r="B3429" t="s">
        <v>2212</v>
      </c>
      <c r="C3429" t="s">
        <v>3769</v>
      </c>
      <c r="D3429" t="s">
        <v>1528</v>
      </c>
      <c r="E3429">
        <v>12296104</v>
      </c>
      <c r="F3429">
        <v>45014</v>
      </c>
      <c r="G3429" t="s">
        <v>3771</v>
      </c>
      <c r="H3429">
        <v>45014</v>
      </c>
      <c r="I3429" t="s">
        <v>253</v>
      </c>
      <c r="K3429" t="s">
        <v>1408</v>
      </c>
      <c r="L3429" t="s">
        <v>1409</v>
      </c>
      <c r="N3429" t="s">
        <v>1494</v>
      </c>
      <c r="O3429" t="s">
        <v>1411</v>
      </c>
      <c r="P3429" t="s">
        <v>254</v>
      </c>
      <c r="Q3429" t="s">
        <v>1412</v>
      </c>
      <c r="R3429" t="s">
        <v>1412</v>
      </c>
      <c r="S3429" t="s">
        <v>1412</v>
      </c>
      <c r="T3429">
        <v>10000</v>
      </c>
      <c r="V3429">
        <v>3959.95</v>
      </c>
      <c r="W3429">
        <v>4463.6000000000004</v>
      </c>
    </row>
    <row r="3430" spans="1:23">
      <c r="A3430" t="s">
        <v>246</v>
      </c>
      <c r="B3430" t="s">
        <v>2110</v>
      </c>
      <c r="C3430" t="s">
        <v>5447</v>
      </c>
      <c r="D3430" t="s">
        <v>54</v>
      </c>
      <c r="E3430">
        <v>12620716</v>
      </c>
      <c r="F3430">
        <v>45093</v>
      </c>
      <c r="G3430" t="s">
        <v>5448</v>
      </c>
      <c r="H3430">
        <v>45093</v>
      </c>
      <c r="I3430" t="s">
        <v>257</v>
      </c>
      <c r="K3430" t="s">
        <v>1408</v>
      </c>
      <c r="L3430" t="s">
        <v>1409</v>
      </c>
      <c r="N3430" t="s">
        <v>1433</v>
      </c>
      <c r="O3430" t="s">
        <v>1411</v>
      </c>
      <c r="P3430" t="s">
        <v>254</v>
      </c>
      <c r="T3430">
        <v>10000</v>
      </c>
      <c r="V3430">
        <v>0</v>
      </c>
      <c r="W3430">
        <v>0.5</v>
      </c>
    </row>
    <row r="3431" spans="1:23">
      <c r="A3431" t="s">
        <v>246</v>
      </c>
      <c r="B3431" t="s">
        <v>5772</v>
      </c>
      <c r="C3431" t="s">
        <v>53</v>
      </c>
      <c r="D3431" t="s">
        <v>54</v>
      </c>
      <c r="E3431">
        <v>432048</v>
      </c>
      <c r="F3431">
        <v>45133</v>
      </c>
      <c r="G3431" t="s">
        <v>6032</v>
      </c>
      <c r="H3431">
        <v>45133</v>
      </c>
      <c r="I3431" t="s">
        <v>253</v>
      </c>
      <c r="K3431" t="s">
        <v>1418</v>
      </c>
      <c r="L3431" t="s">
        <v>1409</v>
      </c>
      <c r="N3431" t="s">
        <v>1439</v>
      </c>
      <c r="O3431" t="s">
        <v>1411</v>
      </c>
      <c r="P3431" t="s">
        <v>254</v>
      </c>
      <c r="Q3431" t="s">
        <v>1412</v>
      </c>
      <c r="R3431" t="s">
        <v>1412</v>
      </c>
      <c r="S3431" t="s">
        <v>1429</v>
      </c>
      <c r="T3431">
        <v>10000</v>
      </c>
      <c r="V3431">
        <v>0</v>
      </c>
      <c r="W3431">
        <v>58.5</v>
      </c>
    </row>
    <row r="3432" spans="1:23">
      <c r="A3432" t="s">
        <v>246</v>
      </c>
      <c r="B3432" t="s">
        <v>3775</v>
      </c>
      <c r="C3432" t="s">
        <v>53</v>
      </c>
      <c r="D3432" t="s">
        <v>54</v>
      </c>
      <c r="E3432">
        <v>548182</v>
      </c>
      <c r="F3432">
        <v>45044</v>
      </c>
      <c r="G3432" t="s">
        <v>5092</v>
      </c>
      <c r="H3432">
        <v>45048</v>
      </c>
      <c r="I3432" t="s">
        <v>282</v>
      </c>
      <c r="K3432" t="s">
        <v>1418</v>
      </c>
      <c r="L3432" t="s">
        <v>1409</v>
      </c>
      <c r="N3432" t="s">
        <v>1486</v>
      </c>
      <c r="O3432" t="s">
        <v>1411</v>
      </c>
      <c r="P3432" t="s">
        <v>254</v>
      </c>
      <c r="S3432" t="s">
        <v>1414</v>
      </c>
      <c r="T3432">
        <v>30000</v>
      </c>
    </row>
    <row r="3433" spans="1:23">
      <c r="A3433" t="s">
        <v>246</v>
      </c>
      <c r="B3433" t="s">
        <v>2221</v>
      </c>
      <c r="C3433" t="s">
        <v>53</v>
      </c>
      <c r="D3433" t="s">
        <v>54</v>
      </c>
      <c r="E3433">
        <v>799209</v>
      </c>
      <c r="F3433">
        <v>45012</v>
      </c>
      <c r="G3433" t="s">
        <v>3772</v>
      </c>
      <c r="H3433">
        <v>45014</v>
      </c>
      <c r="I3433" t="s">
        <v>253</v>
      </c>
      <c r="K3433" t="s">
        <v>1461</v>
      </c>
      <c r="L3433" t="s">
        <v>1409</v>
      </c>
      <c r="N3433" t="s">
        <v>4754</v>
      </c>
      <c r="O3433" t="s">
        <v>1411</v>
      </c>
      <c r="P3433" t="s">
        <v>254</v>
      </c>
      <c r="Q3433" t="s">
        <v>1412</v>
      </c>
      <c r="R3433" t="s">
        <v>1412</v>
      </c>
      <c r="S3433" t="s">
        <v>1429</v>
      </c>
      <c r="T3433">
        <v>60000</v>
      </c>
      <c r="V3433">
        <v>0</v>
      </c>
      <c r="W3433">
        <v>43170</v>
      </c>
    </row>
    <row r="3434" spans="1:23">
      <c r="A3434" t="s">
        <v>246</v>
      </c>
      <c r="B3434" t="s">
        <v>2221</v>
      </c>
      <c r="C3434" t="s">
        <v>53</v>
      </c>
      <c r="D3434" t="s">
        <v>54</v>
      </c>
      <c r="E3434">
        <v>989897</v>
      </c>
      <c r="F3434">
        <v>45048</v>
      </c>
      <c r="G3434" t="s">
        <v>5093</v>
      </c>
      <c r="H3434">
        <v>45048</v>
      </c>
      <c r="I3434" t="s">
        <v>263</v>
      </c>
      <c r="K3434" t="s">
        <v>1408</v>
      </c>
      <c r="L3434" t="s">
        <v>1409</v>
      </c>
      <c r="N3434" t="s">
        <v>1425</v>
      </c>
      <c r="O3434" t="s">
        <v>1411</v>
      </c>
      <c r="P3434" t="s">
        <v>254</v>
      </c>
      <c r="S3434" t="s">
        <v>1414</v>
      </c>
      <c r="T3434">
        <v>30000</v>
      </c>
    </row>
    <row r="3435" spans="1:23">
      <c r="A3435" t="s">
        <v>246</v>
      </c>
      <c r="B3435" t="s">
        <v>3553</v>
      </c>
      <c r="C3435" t="s">
        <v>53</v>
      </c>
      <c r="D3435" t="s">
        <v>54</v>
      </c>
      <c r="E3435">
        <v>1035061</v>
      </c>
      <c r="F3435">
        <v>45054</v>
      </c>
      <c r="G3435" t="s">
        <v>5104</v>
      </c>
      <c r="H3435">
        <v>45054</v>
      </c>
      <c r="I3435" t="s">
        <v>263</v>
      </c>
      <c r="K3435" t="s">
        <v>1418</v>
      </c>
      <c r="L3435" t="s">
        <v>1409</v>
      </c>
      <c r="N3435" t="s">
        <v>1419</v>
      </c>
      <c r="O3435" t="s">
        <v>1411</v>
      </c>
      <c r="P3435" t="s">
        <v>254</v>
      </c>
      <c r="S3435" t="s">
        <v>1414</v>
      </c>
      <c r="T3435">
        <v>30000</v>
      </c>
    </row>
    <row r="3436" spans="1:23">
      <c r="A3436" t="s">
        <v>246</v>
      </c>
      <c r="B3436" t="s">
        <v>2221</v>
      </c>
      <c r="C3436" t="s">
        <v>53</v>
      </c>
      <c r="D3436" t="s">
        <v>54</v>
      </c>
      <c r="E3436">
        <v>1441345</v>
      </c>
      <c r="F3436">
        <v>45145</v>
      </c>
      <c r="G3436" t="s">
        <v>6443</v>
      </c>
      <c r="H3436">
        <v>45145</v>
      </c>
      <c r="I3436" t="s">
        <v>253</v>
      </c>
      <c r="K3436" t="s">
        <v>1418</v>
      </c>
      <c r="L3436" t="s">
        <v>1438</v>
      </c>
      <c r="N3436" t="s">
        <v>1434</v>
      </c>
      <c r="O3436" t="s">
        <v>1411</v>
      </c>
      <c r="P3436" t="s">
        <v>254</v>
      </c>
      <c r="Q3436" t="s">
        <v>1429</v>
      </c>
      <c r="R3436" t="s">
        <v>1429</v>
      </c>
      <c r="S3436" t="s">
        <v>1429</v>
      </c>
      <c r="T3436">
        <v>300</v>
      </c>
      <c r="V3436">
        <v>0</v>
      </c>
      <c r="W3436">
        <v>600</v>
      </c>
    </row>
    <row r="3437" spans="1:23">
      <c r="A3437" t="s">
        <v>246</v>
      </c>
      <c r="B3437" t="s">
        <v>2221</v>
      </c>
      <c r="C3437" t="s">
        <v>53</v>
      </c>
      <c r="D3437" t="s">
        <v>54</v>
      </c>
      <c r="E3437">
        <v>1441345</v>
      </c>
      <c r="F3437">
        <v>45145</v>
      </c>
      <c r="G3437" t="s">
        <v>6443</v>
      </c>
      <c r="H3437">
        <v>45145</v>
      </c>
      <c r="I3437" t="s">
        <v>253</v>
      </c>
      <c r="K3437" t="s">
        <v>1418</v>
      </c>
      <c r="L3437" t="s">
        <v>1409</v>
      </c>
      <c r="N3437" t="s">
        <v>1434</v>
      </c>
      <c r="O3437" t="s">
        <v>1411</v>
      </c>
      <c r="P3437" t="s">
        <v>254</v>
      </c>
      <c r="Q3437" t="s">
        <v>1429</v>
      </c>
      <c r="R3437" t="s">
        <v>1429</v>
      </c>
      <c r="S3437" t="s">
        <v>1429</v>
      </c>
      <c r="T3437">
        <v>300</v>
      </c>
      <c r="V3437">
        <v>0</v>
      </c>
      <c r="W3437">
        <v>5709</v>
      </c>
    </row>
    <row r="3438" spans="1:23">
      <c r="A3438" t="s">
        <v>246</v>
      </c>
      <c r="B3438" t="s">
        <v>5394</v>
      </c>
      <c r="C3438" t="s">
        <v>53</v>
      </c>
      <c r="D3438" t="s">
        <v>54</v>
      </c>
      <c r="E3438">
        <v>1594628</v>
      </c>
      <c r="F3438">
        <v>45118</v>
      </c>
      <c r="G3438" t="s">
        <v>6022</v>
      </c>
      <c r="H3438">
        <v>45118</v>
      </c>
      <c r="I3438" t="s">
        <v>253</v>
      </c>
      <c r="K3438" t="s">
        <v>1418</v>
      </c>
      <c r="L3438" t="s">
        <v>1409</v>
      </c>
      <c r="N3438" t="s">
        <v>1433</v>
      </c>
      <c r="O3438" t="s">
        <v>1411</v>
      </c>
      <c r="P3438" t="s">
        <v>254</v>
      </c>
      <c r="Q3438" t="s">
        <v>1412</v>
      </c>
      <c r="R3438" t="s">
        <v>1412</v>
      </c>
      <c r="S3438" t="s">
        <v>1429</v>
      </c>
      <c r="T3438">
        <v>30000</v>
      </c>
      <c r="V3438">
        <v>0</v>
      </c>
      <c r="W3438">
        <v>19399.41</v>
      </c>
    </row>
    <row r="3439" spans="1:23">
      <c r="A3439" t="s">
        <v>246</v>
      </c>
      <c r="B3439" t="s">
        <v>2221</v>
      </c>
      <c r="C3439" t="s">
        <v>53</v>
      </c>
      <c r="D3439" t="s">
        <v>54</v>
      </c>
      <c r="E3439">
        <v>4484335</v>
      </c>
      <c r="F3439">
        <v>44994</v>
      </c>
      <c r="G3439" t="s">
        <v>3773</v>
      </c>
      <c r="H3439">
        <v>44994</v>
      </c>
      <c r="I3439" t="s">
        <v>282</v>
      </c>
      <c r="K3439" t="s">
        <v>1418</v>
      </c>
      <c r="L3439" t="s">
        <v>1409</v>
      </c>
      <c r="N3439" t="s">
        <v>1467</v>
      </c>
      <c r="O3439" t="s">
        <v>1411</v>
      </c>
      <c r="P3439" t="s">
        <v>254</v>
      </c>
      <c r="S3439" t="s">
        <v>1414</v>
      </c>
      <c r="T3439">
        <v>35000</v>
      </c>
    </row>
    <row r="3440" spans="1:23">
      <c r="A3440" t="s">
        <v>246</v>
      </c>
      <c r="B3440" t="s">
        <v>2187</v>
      </c>
      <c r="C3440" t="s">
        <v>53</v>
      </c>
      <c r="D3440" t="s">
        <v>54</v>
      </c>
      <c r="E3440">
        <v>4543863</v>
      </c>
      <c r="F3440">
        <v>45071</v>
      </c>
      <c r="G3440" t="s">
        <v>5129</v>
      </c>
      <c r="H3440">
        <v>45071</v>
      </c>
      <c r="I3440" t="s">
        <v>282</v>
      </c>
      <c r="K3440" t="s">
        <v>1418</v>
      </c>
      <c r="L3440" t="s">
        <v>1409</v>
      </c>
      <c r="N3440" t="s">
        <v>1425</v>
      </c>
      <c r="O3440" t="s">
        <v>1411</v>
      </c>
      <c r="P3440" t="s">
        <v>254</v>
      </c>
      <c r="R3440" t="s">
        <v>1414</v>
      </c>
      <c r="S3440" t="s">
        <v>1414</v>
      </c>
      <c r="T3440">
        <v>50000</v>
      </c>
    </row>
    <row r="3441" spans="1:23">
      <c r="A3441" t="s">
        <v>246</v>
      </c>
      <c r="B3441" t="s">
        <v>2110</v>
      </c>
      <c r="C3441" t="s">
        <v>53</v>
      </c>
      <c r="D3441" t="s">
        <v>54</v>
      </c>
      <c r="E3441">
        <v>4756532</v>
      </c>
      <c r="F3441">
        <v>45167</v>
      </c>
      <c r="G3441" t="s">
        <v>6488</v>
      </c>
      <c r="H3441">
        <v>45167</v>
      </c>
      <c r="I3441" t="s">
        <v>282</v>
      </c>
      <c r="K3441" t="s">
        <v>1430</v>
      </c>
      <c r="L3441" t="s">
        <v>5297</v>
      </c>
      <c r="N3441" t="s">
        <v>1460</v>
      </c>
      <c r="O3441" t="s">
        <v>1411</v>
      </c>
      <c r="P3441" t="s">
        <v>254</v>
      </c>
      <c r="T3441">
        <v>10000</v>
      </c>
    </row>
    <row r="3442" spans="1:23">
      <c r="A3442" t="s">
        <v>246</v>
      </c>
      <c r="B3442" t="s">
        <v>2110</v>
      </c>
      <c r="C3442" t="s">
        <v>53</v>
      </c>
      <c r="D3442" t="s">
        <v>54</v>
      </c>
      <c r="E3442">
        <v>5459994</v>
      </c>
      <c r="F3442">
        <v>45075</v>
      </c>
      <c r="G3442" t="s">
        <v>5132</v>
      </c>
      <c r="H3442">
        <v>45075</v>
      </c>
      <c r="I3442" t="s">
        <v>253</v>
      </c>
      <c r="K3442" t="s">
        <v>1418</v>
      </c>
      <c r="L3442" t="s">
        <v>1409</v>
      </c>
      <c r="N3442" t="s">
        <v>1434</v>
      </c>
      <c r="O3442" t="s">
        <v>1411</v>
      </c>
      <c r="P3442" t="s">
        <v>254</v>
      </c>
      <c r="Q3442" t="s">
        <v>1412</v>
      </c>
      <c r="R3442" t="s">
        <v>1412</v>
      </c>
      <c r="S3442" t="s">
        <v>1412</v>
      </c>
      <c r="T3442">
        <v>10000</v>
      </c>
      <c r="V3442">
        <v>15632.68</v>
      </c>
      <c r="W3442">
        <v>17972.95</v>
      </c>
    </row>
    <row r="3443" spans="1:23">
      <c r="A3443" t="s">
        <v>246</v>
      </c>
      <c r="B3443" t="s">
        <v>6150</v>
      </c>
      <c r="C3443" t="s">
        <v>53</v>
      </c>
      <c r="D3443" t="s">
        <v>54</v>
      </c>
      <c r="E3443">
        <v>5561732</v>
      </c>
      <c r="F3443">
        <v>45168</v>
      </c>
      <c r="G3443" t="s">
        <v>6490</v>
      </c>
      <c r="H3443">
        <v>45168</v>
      </c>
      <c r="I3443" t="s">
        <v>253</v>
      </c>
      <c r="K3443" t="s">
        <v>1418</v>
      </c>
      <c r="L3443" t="s">
        <v>1409</v>
      </c>
      <c r="N3443" t="s">
        <v>1433</v>
      </c>
      <c r="O3443" t="s">
        <v>1411</v>
      </c>
      <c r="P3443" t="s">
        <v>254</v>
      </c>
      <c r="Q3443" t="s">
        <v>1429</v>
      </c>
      <c r="R3443" t="s">
        <v>1429</v>
      </c>
      <c r="S3443" t="s">
        <v>1429</v>
      </c>
      <c r="T3443">
        <v>10000</v>
      </c>
      <c r="V3443">
        <v>0</v>
      </c>
      <c r="W3443">
        <v>1</v>
      </c>
    </row>
    <row r="3444" spans="1:23">
      <c r="A3444" t="s">
        <v>246</v>
      </c>
      <c r="B3444" t="s">
        <v>2217</v>
      </c>
      <c r="C3444" t="s">
        <v>53</v>
      </c>
      <c r="D3444" t="s">
        <v>54</v>
      </c>
      <c r="E3444">
        <v>5612507</v>
      </c>
      <c r="F3444">
        <v>44980</v>
      </c>
      <c r="G3444" t="s">
        <v>2891</v>
      </c>
      <c r="H3444">
        <v>44980</v>
      </c>
      <c r="I3444" t="s">
        <v>282</v>
      </c>
      <c r="K3444" t="s">
        <v>1418</v>
      </c>
      <c r="L3444" t="s">
        <v>1438</v>
      </c>
      <c r="N3444" t="s">
        <v>3142</v>
      </c>
      <c r="O3444" t="s">
        <v>1411</v>
      </c>
      <c r="P3444" t="s">
        <v>254</v>
      </c>
      <c r="Q3444" t="s">
        <v>1414</v>
      </c>
      <c r="R3444" t="s">
        <v>1414</v>
      </c>
      <c r="S3444" t="s">
        <v>1412</v>
      </c>
      <c r="T3444">
        <v>60000</v>
      </c>
    </row>
    <row r="3445" spans="1:23">
      <c r="A3445" t="s">
        <v>246</v>
      </c>
      <c r="B3445" t="s">
        <v>2217</v>
      </c>
      <c r="C3445" t="s">
        <v>53</v>
      </c>
      <c r="D3445" t="s">
        <v>54</v>
      </c>
      <c r="E3445">
        <v>5612507</v>
      </c>
      <c r="F3445">
        <v>44980</v>
      </c>
      <c r="G3445" t="s">
        <v>2891</v>
      </c>
      <c r="H3445">
        <v>44980</v>
      </c>
      <c r="I3445" t="s">
        <v>282</v>
      </c>
      <c r="K3445" t="s">
        <v>1418</v>
      </c>
      <c r="L3445" t="s">
        <v>1409</v>
      </c>
      <c r="N3445" t="s">
        <v>3142</v>
      </c>
      <c r="O3445" t="s">
        <v>1411</v>
      </c>
      <c r="P3445" t="s">
        <v>254</v>
      </c>
      <c r="Q3445" t="s">
        <v>1414</v>
      </c>
      <c r="R3445" t="s">
        <v>1414</v>
      </c>
      <c r="S3445" t="s">
        <v>1412</v>
      </c>
      <c r="T3445">
        <v>60000</v>
      </c>
    </row>
    <row r="3446" spans="1:23">
      <c r="A3446" t="s">
        <v>246</v>
      </c>
      <c r="B3446" t="s">
        <v>3547</v>
      </c>
      <c r="C3446" t="s">
        <v>53</v>
      </c>
      <c r="D3446" t="s">
        <v>54</v>
      </c>
      <c r="E3446">
        <v>6416415</v>
      </c>
      <c r="F3446">
        <v>44994</v>
      </c>
      <c r="G3446" t="s">
        <v>3774</v>
      </c>
      <c r="H3446">
        <v>44994</v>
      </c>
      <c r="I3446" t="s">
        <v>253</v>
      </c>
      <c r="K3446" t="s">
        <v>1418</v>
      </c>
      <c r="L3446" t="s">
        <v>1409</v>
      </c>
      <c r="N3446" t="s">
        <v>1433</v>
      </c>
      <c r="O3446" t="s">
        <v>1411</v>
      </c>
      <c r="P3446" t="s">
        <v>254</v>
      </c>
      <c r="Q3446" t="s">
        <v>1412</v>
      </c>
      <c r="R3446" t="s">
        <v>1412</v>
      </c>
      <c r="S3446" t="s">
        <v>1412</v>
      </c>
      <c r="T3446">
        <v>60000</v>
      </c>
      <c r="V3446">
        <v>938.53</v>
      </c>
      <c r="W3446">
        <v>1988.52</v>
      </c>
    </row>
    <row r="3447" spans="1:23">
      <c r="A3447" t="s">
        <v>246</v>
      </c>
      <c r="B3447" t="s">
        <v>3775</v>
      </c>
      <c r="C3447" t="s">
        <v>53</v>
      </c>
      <c r="D3447" t="s">
        <v>54</v>
      </c>
      <c r="E3447">
        <v>7074590</v>
      </c>
      <c r="F3447">
        <v>45014</v>
      </c>
      <c r="G3447" t="s">
        <v>3776</v>
      </c>
      <c r="H3447">
        <v>45014</v>
      </c>
      <c r="I3447" t="s">
        <v>263</v>
      </c>
      <c r="K3447" t="s">
        <v>1418</v>
      </c>
      <c r="L3447" t="s">
        <v>1409</v>
      </c>
      <c r="N3447" t="s">
        <v>1444</v>
      </c>
      <c r="O3447" t="s">
        <v>1411</v>
      </c>
      <c r="P3447" t="s">
        <v>254</v>
      </c>
      <c r="S3447" t="s">
        <v>1414</v>
      </c>
      <c r="T3447">
        <v>30000</v>
      </c>
    </row>
    <row r="3448" spans="1:23">
      <c r="A3448" t="s">
        <v>246</v>
      </c>
      <c r="B3448" t="s">
        <v>2110</v>
      </c>
      <c r="C3448" t="s">
        <v>53</v>
      </c>
      <c r="D3448" t="s">
        <v>54</v>
      </c>
      <c r="E3448">
        <v>7786983</v>
      </c>
      <c r="F3448">
        <v>45104</v>
      </c>
      <c r="G3448" t="s">
        <v>5481</v>
      </c>
      <c r="H3448">
        <v>45104</v>
      </c>
      <c r="I3448" t="s">
        <v>253</v>
      </c>
      <c r="K3448" t="s">
        <v>1430</v>
      </c>
      <c r="L3448" t="s">
        <v>1409</v>
      </c>
      <c r="N3448" t="s">
        <v>1432</v>
      </c>
      <c r="O3448" t="s">
        <v>1411</v>
      </c>
      <c r="P3448" t="s">
        <v>254</v>
      </c>
      <c r="Q3448" t="s">
        <v>1412</v>
      </c>
      <c r="R3448" t="s">
        <v>1412</v>
      </c>
      <c r="S3448" t="s">
        <v>1429</v>
      </c>
      <c r="T3448">
        <v>10000</v>
      </c>
      <c r="V3448">
        <v>1693.59</v>
      </c>
      <c r="W3448">
        <v>6788.25</v>
      </c>
    </row>
    <row r="3449" spans="1:23">
      <c r="A3449" t="s">
        <v>246</v>
      </c>
      <c r="B3449" t="s">
        <v>5775</v>
      </c>
      <c r="C3449" t="s">
        <v>53</v>
      </c>
      <c r="D3449" t="s">
        <v>54</v>
      </c>
      <c r="E3449">
        <v>7881971</v>
      </c>
      <c r="F3449">
        <v>45149</v>
      </c>
      <c r="G3449" t="s">
        <v>6454</v>
      </c>
      <c r="H3449">
        <v>45149</v>
      </c>
      <c r="I3449" t="s">
        <v>253</v>
      </c>
      <c r="K3449" t="s">
        <v>1430</v>
      </c>
      <c r="L3449" t="s">
        <v>1409</v>
      </c>
      <c r="N3449" t="s">
        <v>1451</v>
      </c>
      <c r="O3449" t="s">
        <v>1411</v>
      </c>
      <c r="P3449" t="s">
        <v>252</v>
      </c>
      <c r="Q3449" t="s">
        <v>1412</v>
      </c>
      <c r="R3449" t="s">
        <v>1412</v>
      </c>
      <c r="S3449" t="s">
        <v>1412</v>
      </c>
      <c r="T3449">
        <v>100</v>
      </c>
      <c r="V3449">
        <v>392.28</v>
      </c>
      <c r="W3449">
        <v>200</v>
      </c>
    </row>
    <row r="3450" spans="1:23">
      <c r="A3450" t="s">
        <v>246</v>
      </c>
      <c r="B3450" t="s">
        <v>2249</v>
      </c>
      <c r="C3450" t="s">
        <v>53</v>
      </c>
      <c r="D3450" t="s">
        <v>54</v>
      </c>
      <c r="E3450">
        <v>8420356</v>
      </c>
      <c r="F3450">
        <v>44988</v>
      </c>
      <c r="G3450" t="s">
        <v>3777</v>
      </c>
      <c r="H3450">
        <v>44988</v>
      </c>
      <c r="I3450" t="s">
        <v>253</v>
      </c>
      <c r="K3450" t="s">
        <v>1418</v>
      </c>
      <c r="L3450" t="s">
        <v>1409</v>
      </c>
      <c r="N3450" t="s">
        <v>1447</v>
      </c>
      <c r="O3450" t="s">
        <v>1411</v>
      </c>
      <c r="P3450" t="s">
        <v>254</v>
      </c>
      <c r="Q3450" t="s">
        <v>1412</v>
      </c>
      <c r="R3450" t="s">
        <v>1412</v>
      </c>
      <c r="S3450" t="s">
        <v>1412</v>
      </c>
      <c r="T3450">
        <v>10000</v>
      </c>
      <c r="V3450">
        <v>7020.4</v>
      </c>
      <c r="W3450">
        <v>57992.6</v>
      </c>
    </row>
    <row r="3451" spans="1:23">
      <c r="A3451" t="s">
        <v>246</v>
      </c>
      <c r="B3451" t="s">
        <v>2110</v>
      </c>
      <c r="C3451" t="s">
        <v>53</v>
      </c>
      <c r="D3451" t="s">
        <v>54</v>
      </c>
      <c r="E3451">
        <v>8517077</v>
      </c>
      <c r="F3451">
        <v>45051</v>
      </c>
      <c r="G3451" t="s">
        <v>5099</v>
      </c>
      <c r="H3451">
        <v>45055</v>
      </c>
      <c r="I3451" t="s">
        <v>253</v>
      </c>
      <c r="K3451" t="s">
        <v>1430</v>
      </c>
      <c r="L3451" t="s">
        <v>1409</v>
      </c>
      <c r="N3451" t="s">
        <v>1454</v>
      </c>
      <c r="O3451" t="s">
        <v>1411</v>
      </c>
      <c r="P3451" t="s">
        <v>254</v>
      </c>
      <c r="Q3451" t="s">
        <v>1412</v>
      </c>
      <c r="R3451" t="s">
        <v>1412</v>
      </c>
      <c r="S3451" t="s">
        <v>1412</v>
      </c>
      <c r="T3451">
        <v>10000</v>
      </c>
      <c r="V3451">
        <v>1983.77</v>
      </c>
      <c r="W3451">
        <v>6497</v>
      </c>
    </row>
    <row r="3452" spans="1:23">
      <c r="A3452" t="s">
        <v>246</v>
      </c>
      <c r="B3452" t="s">
        <v>2110</v>
      </c>
      <c r="C3452" t="s">
        <v>53</v>
      </c>
      <c r="D3452" t="s">
        <v>54</v>
      </c>
      <c r="E3452">
        <v>8517077</v>
      </c>
      <c r="F3452">
        <v>45051</v>
      </c>
      <c r="G3452" t="s">
        <v>5099</v>
      </c>
      <c r="H3452">
        <v>45055</v>
      </c>
      <c r="I3452" t="s">
        <v>253</v>
      </c>
      <c r="K3452" t="s">
        <v>1430</v>
      </c>
      <c r="L3452" t="s">
        <v>5297</v>
      </c>
      <c r="N3452" t="s">
        <v>1454</v>
      </c>
      <c r="O3452" t="s">
        <v>1411</v>
      </c>
      <c r="P3452" t="s">
        <v>254</v>
      </c>
      <c r="Q3452" t="s">
        <v>1412</v>
      </c>
      <c r="R3452" t="s">
        <v>1412</v>
      </c>
      <c r="S3452" t="s">
        <v>1412</v>
      </c>
      <c r="T3452">
        <v>10000</v>
      </c>
    </row>
    <row r="3453" spans="1:23">
      <c r="A3453" t="s">
        <v>246</v>
      </c>
      <c r="B3453" t="s">
        <v>2104</v>
      </c>
      <c r="C3453" t="s">
        <v>53</v>
      </c>
      <c r="D3453" t="s">
        <v>54</v>
      </c>
      <c r="E3453">
        <v>9561526</v>
      </c>
      <c r="F3453">
        <v>45001</v>
      </c>
      <c r="G3453" t="s">
        <v>3778</v>
      </c>
      <c r="H3453">
        <v>45002</v>
      </c>
      <c r="I3453" t="s">
        <v>253</v>
      </c>
      <c r="K3453" t="s">
        <v>1418</v>
      </c>
      <c r="L3453" t="s">
        <v>1438</v>
      </c>
      <c r="N3453" t="s">
        <v>1431</v>
      </c>
      <c r="O3453" t="s">
        <v>1411</v>
      </c>
      <c r="P3453" t="s">
        <v>254</v>
      </c>
      <c r="Q3453" t="s">
        <v>1412</v>
      </c>
      <c r="R3453" t="s">
        <v>1412</v>
      </c>
      <c r="S3453" t="s">
        <v>1412</v>
      </c>
      <c r="T3453">
        <v>15000</v>
      </c>
      <c r="V3453">
        <v>3569.11</v>
      </c>
      <c r="W3453">
        <v>2082.9</v>
      </c>
    </row>
    <row r="3454" spans="1:23">
      <c r="A3454" t="s">
        <v>246</v>
      </c>
      <c r="B3454" t="s">
        <v>2104</v>
      </c>
      <c r="C3454" t="s">
        <v>53</v>
      </c>
      <c r="D3454" t="s">
        <v>54</v>
      </c>
      <c r="E3454">
        <v>9561526</v>
      </c>
      <c r="F3454">
        <v>45001</v>
      </c>
      <c r="G3454" t="s">
        <v>3778</v>
      </c>
      <c r="H3454">
        <v>45002</v>
      </c>
      <c r="I3454" t="s">
        <v>253</v>
      </c>
      <c r="K3454" t="s">
        <v>1418</v>
      </c>
      <c r="L3454" t="s">
        <v>1409</v>
      </c>
      <c r="N3454" t="s">
        <v>1431</v>
      </c>
      <c r="O3454" t="s">
        <v>1411</v>
      </c>
      <c r="P3454" t="s">
        <v>254</v>
      </c>
      <c r="Q3454" t="s">
        <v>1412</v>
      </c>
      <c r="R3454" t="s">
        <v>1412</v>
      </c>
      <c r="S3454" t="s">
        <v>1412</v>
      </c>
      <c r="T3454">
        <v>15000</v>
      </c>
      <c r="V3454">
        <v>3569.11</v>
      </c>
      <c r="W3454">
        <v>6000.1</v>
      </c>
    </row>
    <row r="3455" spans="1:23">
      <c r="A3455" t="s">
        <v>246</v>
      </c>
      <c r="B3455" t="s">
        <v>2187</v>
      </c>
      <c r="C3455" t="s">
        <v>53</v>
      </c>
      <c r="D3455" t="s">
        <v>54</v>
      </c>
      <c r="E3455">
        <v>9629604</v>
      </c>
      <c r="F3455">
        <v>45054</v>
      </c>
      <c r="G3455" t="s">
        <v>5103</v>
      </c>
      <c r="H3455">
        <v>45054</v>
      </c>
      <c r="I3455" t="s">
        <v>282</v>
      </c>
      <c r="K3455" t="s">
        <v>1418</v>
      </c>
      <c r="L3455" t="s">
        <v>1409</v>
      </c>
      <c r="N3455" t="s">
        <v>1437</v>
      </c>
      <c r="O3455" t="s">
        <v>1411</v>
      </c>
      <c r="P3455" t="s">
        <v>254</v>
      </c>
      <c r="S3455" t="s">
        <v>1414</v>
      </c>
      <c r="T3455">
        <v>30000</v>
      </c>
    </row>
    <row r="3456" spans="1:23">
      <c r="A3456" t="s">
        <v>246</v>
      </c>
      <c r="B3456" t="s">
        <v>2110</v>
      </c>
      <c r="C3456" t="s">
        <v>53</v>
      </c>
      <c r="D3456" t="s">
        <v>54</v>
      </c>
      <c r="E3456">
        <v>9652167</v>
      </c>
      <c r="F3456">
        <v>45167</v>
      </c>
      <c r="G3456" t="s">
        <v>6489</v>
      </c>
      <c r="H3456">
        <v>45167</v>
      </c>
      <c r="I3456" t="s">
        <v>253</v>
      </c>
      <c r="K3456" t="s">
        <v>1418</v>
      </c>
      <c r="L3456" t="s">
        <v>1409</v>
      </c>
      <c r="N3456" t="s">
        <v>1434</v>
      </c>
      <c r="O3456" t="s">
        <v>1411</v>
      </c>
      <c r="P3456" t="s">
        <v>254</v>
      </c>
      <c r="Q3456" t="s">
        <v>1415</v>
      </c>
      <c r="R3456" t="s">
        <v>1415</v>
      </c>
      <c r="S3456" t="s">
        <v>1415</v>
      </c>
      <c r="T3456">
        <v>30000</v>
      </c>
      <c r="V3456">
        <v>0</v>
      </c>
      <c r="W3456">
        <v>80</v>
      </c>
    </row>
    <row r="3457" spans="1:23">
      <c r="A3457" t="s">
        <v>246</v>
      </c>
      <c r="B3457" t="s">
        <v>2110</v>
      </c>
      <c r="C3457" t="s">
        <v>53</v>
      </c>
      <c r="D3457" t="s">
        <v>54</v>
      </c>
      <c r="E3457">
        <v>10034540</v>
      </c>
      <c r="F3457">
        <v>45127</v>
      </c>
      <c r="G3457" t="s">
        <v>6025</v>
      </c>
      <c r="H3457">
        <v>45133</v>
      </c>
      <c r="I3457" t="s">
        <v>253</v>
      </c>
      <c r="K3457" t="s">
        <v>1430</v>
      </c>
      <c r="L3457" t="s">
        <v>1409</v>
      </c>
      <c r="N3457" t="s">
        <v>1419</v>
      </c>
      <c r="O3457" t="s">
        <v>1411</v>
      </c>
      <c r="P3457" t="s">
        <v>254</v>
      </c>
      <c r="Q3457" t="s">
        <v>1429</v>
      </c>
      <c r="R3457" t="s">
        <v>1429</v>
      </c>
      <c r="S3457" t="s">
        <v>1429</v>
      </c>
      <c r="T3457">
        <v>10000</v>
      </c>
      <c r="V3457">
        <v>0</v>
      </c>
      <c r="W3457">
        <v>483</v>
      </c>
    </row>
    <row r="3458" spans="1:23">
      <c r="A3458" t="s">
        <v>246</v>
      </c>
      <c r="B3458" t="s">
        <v>3553</v>
      </c>
      <c r="C3458" t="s">
        <v>53</v>
      </c>
      <c r="D3458" t="s">
        <v>54</v>
      </c>
      <c r="E3458">
        <v>10046443</v>
      </c>
      <c r="F3458">
        <v>45083</v>
      </c>
      <c r="G3458" t="s">
        <v>5641</v>
      </c>
      <c r="H3458">
        <v>45083</v>
      </c>
      <c r="I3458" t="s">
        <v>282</v>
      </c>
      <c r="K3458" t="s">
        <v>1418</v>
      </c>
      <c r="L3458" t="s">
        <v>1409</v>
      </c>
      <c r="N3458" t="s">
        <v>5300</v>
      </c>
      <c r="O3458" t="s">
        <v>1411</v>
      </c>
      <c r="P3458" t="s">
        <v>254</v>
      </c>
      <c r="R3458" t="s">
        <v>1414</v>
      </c>
      <c r="S3458" t="s">
        <v>1429</v>
      </c>
      <c r="T3458">
        <v>60000</v>
      </c>
    </row>
    <row r="3459" spans="1:23">
      <c r="A3459" t="s">
        <v>246</v>
      </c>
      <c r="B3459" t="s">
        <v>955</v>
      </c>
      <c r="C3459" t="s">
        <v>53</v>
      </c>
      <c r="D3459" t="s">
        <v>54</v>
      </c>
      <c r="E3459">
        <v>10793039</v>
      </c>
      <c r="F3459">
        <v>44998</v>
      </c>
      <c r="G3459" t="s">
        <v>3779</v>
      </c>
      <c r="H3459">
        <v>44999</v>
      </c>
      <c r="I3459" t="s">
        <v>263</v>
      </c>
      <c r="K3459" t="s">
        <v>1418</v>
      </c>
      <c r="L3459" t="s">
        <v>1438</v>
      </c>
      <c r="N3459" t="s">
        <v>1431</v>
      </c>
      <c r="O3459" t="s">
        <v>1411</v>
      </c>
      <c r="P3459" t="s">
        <v>254</v>
      </c>
      <c r="Q3459" t="s">
        <v>1414</v>
      </c>
      <c r="R3459" t="s">
        <v>1414</v>
      </c>
      <c r="S3459" t="s">
        <v>1412</v>
      </c>
      <c r="T3459">
        <v>50000</v>
      </c>
    </row>
    <row r="3460" spans="1:23">
      <c r="A3460" t="s">
        <v>246</v>
      </c>
      <c r="B3460" t="s">
        <v>955</v>
      </c>
      <c r="C3460" t="s">
        <v>53</v>
      </c>
      <c r="D3460" t="s">
        <v>54</v>
      </c>
      <c r="E3460">
        <v>10793039</v>
      </c>
      <c r="F3460">
        <v>44998</v>
      </c>
      <c r="G3460" t="s">
        <v>3779</v>
      </c>
      <c r="H3460">
        <v>44999</v>
      </c>
      <c r="I3460" t="s">
        <v>263</v>
      </c>
      <c r="K3460" t="s">
        <v>1418</v>
      </c>
      <c r="L3460" t="s">
        <v>1409</v>
      </c>
      <c r="N3460" t="s">
        <v>1431</v>
      </c>
      <c r="O3460" t="s">
        <v>1411</v>
      </c>
      <c r="P3460" t="s">
        <v>254</v>
      </c>
      <c r="Q3460" t="s">
        <v>1414</v>
      </c>
      <c r="R3460" t="s">
        <v>1414</v>
      </c>
      <c r="S3460" t="s">
        <v>1412</v>
      </c>
      <c r="T3460">
        <v>50000</v>
      </c>
    </row>
    <row r="3461" spans="1:23">
      <c r="A3461" t="s">
        <v>246</v>
      </c>
      <c r="B3461" t="s">
        <v>5775</v>
      </c>
      <c r="C3461" t="s">
        <v>53</v>
      </c>
      <c r="D3461" t="s">
        <v>54</v>
      </c>
      <c r="E3461">
        <v>10874782</v>
      </c>
      <c r="F3461">
        <v>45153</v>
      </c>
      <c r="G3461" t="s">
        <v>6459</v>
      </c>
      <c r="H3461">
        <v>45153</v>
      </c>
      <c r="I3461" t="s">
        <v>253</v>
      </c>
      <c r="K3461" t="s">
        <v>1418</v>
      </c>
      <c r="L3461" t="s">
        <v>1409</v>
      </c>
      <c r="N3461" t="s">
        <v>1442</v>
      </c>
      <c r="O3461" t="s">
        <v>1411</v>
      </c>
      <c r="P3461" t="s">
        <v>254</v>
      </c>
      <c r="Q3461" t="s">
        <v>1429</v>
      </c>
      <c r="R3461" t="s">
        <v>1429</v>
      </c>
      <c r="S3461" t="s">
        <v>1429</v>
      </c>
      <c r="T3461">
        <v>61000</v>
      </c>
      <c r="V3461">
        <v>0</v>
      </c>
      <c r="W3461">
        <v>318</v>
      </c>
    </row>
    <row r="3462" spans="1:23">
      <c r="A3462" t="s">
        <v>246</v>
      </c>
      <c r="B3462" t="s">
        <v>3553</v>
      </c>
      <c r="C3462" t="s">
        <v>53</v>
      </c>
      <c r="D3462" t="s">
        <v>54</v>
      </c>
      <c r="E3462">
        <v>11144431</v>
      </c>
      <c r="F3462">
        <v>45050</v>
      </c>
      <c r="G3462" t="s">
        <v>5097</v>
      </c>
      <c r="H3462">
        <v>45051</v>
      </c>
      <c r="I3462" t="s">
        <v>282</v>
      </c>
      <c r="K3462" t="s">
        <v>1418</v>
      </c>
      <c r="L3462" t="s">
        <v>1409</v>
      </c>
      <c r="N3462" t="s">
        <v>1420</v>
      </c>
      <c r="O3462" t="s">
        <v>1411</v>
      </c>
      <c r="P3462" t="s">
        <v>254</v>
      </c>
      <c r="R3462" t="s">
        <v>1414</v>
      </c>
      <c r="S3462" t="s">
        <v>1429</v>
      </c>
      <c r="T3462">
        <v>10000</v>
      </c>
    </row>
    <row r="3463" spans="1:23">
      <c r="A3463" t="s">
        <v>246</v>
      </c>
      <c r="B3463" t="s">
        <v>3775</v>
      </c>
      <c r="C3463" t="s">
        <v>53</v>
      </c>
      <c r="D3463" t="s">
        <v>54</v>
      </c>
      <c r="E3463">
        <v>11484108</v>
      </c>
      <c r="F3463">
        <v>45016</v>
      </c>
      <c r="G3463" t="s">
        <v>3780</v>
      </c>
      <c r="H3463">
        <v>45016</v>
      </c>
      <c r="I3463" t="s">
        <v>253</v>
      </c>
      <c r="K3463" t="s">
        <v>1430</v>
      </c>
      <c r="L3463" t="s">
        <v>1409</v>
      </c>
      <c r="N3463" t="s">
        <v>1425</v>
      </c>
      <c r="O3463" t="s">
        <v>1411</v>
      </c>
      <c r="P3463" t="s">
        <v>252</v>
      </c>
      <c r="Q3463" t="s">
        <v>1412</v>
      </c>
      <c r="R3463" t="s">
        <v>1412</v>
      </c>
      <c r="S3463" t="s">
        <v>1412</v>
      </c>
      <c r="T3463">
        <v>10000</v>
      </c>
      <c r="V3463">
        <v>0</v>
      </c>
      <c r="W3463">
        <v>1.5</v>
      </c>
    </row>
    <row r="3464" spans="1:23">
      <c r="A3464" t="s">
        <v>246</v>
      </c>
      <c r="B3464" t="s">
        <v>59</v>
      </c>
      <c r="C3464" t="s">
        <v>53</v>
      </c>
      <c r="D3464" t="s">
        <v>54</v>
      </c>
      <c r="E3464">
        <v>11562723</v>
      </c>
      <c r="F3464">
        <v>45161</v>
      </c>
      <c r="G3464" t="s">
        <v>6479</v>
      </c>
      <c r="H3464">
        <v>45161</v>
      </c>
      <c r="I3464" t="s">
        <v>253</v>
      </c>
      <c r="K3464" t="s">
        <v>1408</v>
      </c>
      <c r="L3464" t="s">
        <v>1409</v>
      </c>
      <c r="N3464" t="s">
        <v>1421</v>
      </c>
      <c r="O3464" t="s">
        <v>1411</v>
      </c>
      <c r="P3464" t="s">
        <v>252</v>
      </c>
      <c r="Q3464" t="s">
        <v>1415</v>
      </c>
      <c r="R3464" t="s">
        <v>1415</v>
      </c>
      <c r="S3464" t="s">
        <v>1415</v>
      </c>
      <c r="T3464">
        <v>10000</v>
      </c>
      <c r="V3464">
        <v>17.64</v>
      </c>
      <c r="W3464">
        <v>503.55</v>
      </c>
    </row>
    <row r="3465" spans="1:23">
      <c r="A3465" t="s">
        <v>246</v>
      </c>
      <c r="B3465" t="s">
        <v>3553</v>
      </c>
      <c r="C3465" t="s">
        <v>53</v>
      </c>
      <c r="D3465" t="s">
        <v>54</v>
      </c>
      <c r="E3465">
        <v>11754081</v>
      </c>
      <c r="F3465">
        <v>45092</v>
      </c>
      <c r="G3465" t="s">
        <v>5370</v>
      </c>
      <c r="H3465">
        <v>45092</v>
      </c>
      <c r="I3465" t="s">
        <v>253</v>
      </c>
      <c r="K3465" t="s">
        <v>1408</v>
      </c>
      <c r="L3465" t="s">
        <v>1409</v>
      </c>
      <c r="N3465" t="s">
        <v>1425</v>
      </c>
      <c r="O3465" t="s">
        <v>1411</v>
      </c>
      <c r="P3465" t="s">
        <v>252</v>
      </c>
      <c r="Q3465" t="s">
        <v>1412</v>
      </c>
      <c r="R3465" t="s">
        <v>1412</v>
      </c>
      <c r="S3465" t="s">
        <v>1415</v>
      </c>
      <c r="T3465">
        <v>10000</v>
      </c>
      <c r="V3465">
        <v>833.57</v>
      </c>
      <c r="W3465">
        <v>3164.5</v>
      </c>
    </row>
    <row r="3466" spans="1:23">
      <c r="A3466" t="s">
        <v>246</v>
      </c>
      <c r="B3466" t="s">
        <v>5770</v>
      </c>
      <c r="C3466" t="s">
        <v>53</v>
      </c>
      <c r="D3466" t="s">
        <v>54</v>
      </c>
      <c r="E3466">
        <v>11761204</v>
      </c>
      <c r="F3466">
        <v>45147</v>
      </c>
      <c r="G3466" t="s">
        <v>6448</v>
      </c>
      <c r="H3466">
        <v>45147</v>
      </c>
      <c r="I3466" t="s">
        <v>253</v>
      </c>
      <c r="K3466" t="s">
        <v>1408</v>
      </c>
      <c r="L3466" t="s">
        <v>1409</v>
      </c>
      <c r="N3466" t="s">
        <v>1421</v>
      </c>
      <c r="O3466" t="s">
        <v>1411</v>
      </c>
      <c r="P3466" t="s">
        <v>252</v>
      </c>
      <c r="Q3466" t="s">
        <v>1415</v>
      </c>
      <c r="R3466" t="s">
        <v>1415</v>
      </c>
      <c r="S3466" t="s">
        <v>1415</v>
      </c>
      <c r="T3466">
        <v>100</v>
      </c>
      <c r="V3466">
        <v>15.2</v>
      </c>
      <c r="W3466">
        <v>17.5</v>
      </c>
    </row>
    <row r="3467" spans="1:23">
      <c r="A3467" t="s">
        <v>246</v>
      </c>
      <c r="B3467" t="s">
        <v>3553</v>
      </c>
      <c r="C3467" t="s">
        <v>53</v>
      </c>
      <c r="D3467" t="s">
        <v>54</v>
      </c>
      <c r="E3467">
        <v>11766489</v>
      </c>
      <c r="F3467">
        <v>45160</v>
      </c>
      <c r="G3467" t="s">
        <v>6475</v>
      </c>
      <c r="H3467">
        <v>45160</v>
      </c>
      <c r="I3467" t="s">
        <v>253</v>
      </c>
      <c r="K3467" t="s">
        <v>1408</v>
      </c>
      <c r="L3467" t="s">
        <v>1409</v>
      </c>
      <c r="N3467" t="s">
        <v>1410</v>
      </c>
      <c r="O3467" t="s">
        <v>1411</v>
      </c>
      <c r="P3467" t="s">
        <v>252</v>
      </c>
      <c r="Q3467" t="s">
        <v>1415</v>
      </c>
      <c r="R3467" t="s">
        <v>1415</v>
      </c>
      <c r="S3467" t="s">
        <v>1415</v>
      </c>
      <c r="T3467">
        <v>10000</v>
      </c>
      <c r="V3467">
        <v>145.25</v>
      </c>
      <c r="W3467">
        <v>419.28</v>
      </c>
    </row>
    <row r="3468" spans="1:23">
      <c r="A3468" t="s">
        <v>246</v>
      </c>
      <c r="B3468" t="s">
        <v>3553</v>
      </c>
      <c r="C3468" t="s">
        <v>53</v>
      </c>
      <c r="D3468" t="s">
        <v>54</v>
      </c>
      <c r="E3468">
        <v>11790060</v>
      </c>
      <c r="F3468">
        <v>45066</v>
      </c>
      <c r="G3468" t="s">
        <v>5120</v>
      </c>
      <c r="H3468">
        <v>45066</v>
      </c>
      <c r="I3468" t="s">
        <v>253</v>
      </c>
      <c r="K3468" t="s">
        <v>1418</v>
      </c>
      <c r="L3468" t="s">
        <v>1409</v>
      </c>
      <c r="N3468" t="s">
        <v>1420</v>
      </c>
      <c r="O3468" t="s">
        <v>1411</v>
      </c>
      <c r="P3468" t="s">
        <v>252</v>
      </c>
      <c r="Q3468" t="s">
        <v>1412</v>
      </c>
      <c r="R3468" t="s">
        <v>1412</v>
      </c>
      <c r="S3468" t="s">
        <v>1412</v>
      </c>
      <c r="T3468">
        <v>30000</v>
      </c>
      <c r="V3468">
        <v>17728.330000000002</v>
      </c>
      <c r="W3468">
        <v>34634.400000000001</v>
      </c>
    </row>
    <row r="3469" spans="1:23">
      <c r="A3469" t="s">
        <v>246</v>
      </c>
      <c r="B3469" t="s">
        <v>2221</v>
      </c>
      <c r="C3469" t="s">
        <v>53</v>
      </c>
      <c r="D3469" t="s">
        <v>54</v>
      </c>
      <c r="E3469">
        <v>11933058</v>
      </c>
      <c r="F3469">
        <v>45127</v>
      </c>
      <c r="G3469" t="s">
        <v>6026</v>
      </c>
      <c r="H3469">
        <v>45128</v>
      </c>
      <c r="I3469" t="s">
        <v>253</v>
      </c>
      <c r="K3469" t="s">
        <v>1430</v>
      </c>
      <c r="L3469" t="s">
        <v>1409</v>
      </c>
      <c r="N3469" t="s">
        <v>1425</v>
      </c>
      <c r="O3469" t="s">
        <v>1411</v>
      </c>
      <c r="P3469" t="s">
        <v>254</v>
      </c>
      <c r="Q3469" t="s">
        <v>1415</v>
      </c>
      <c r="R3469" t="s">
        <v>1415</v>
      </c>
      <c r="S3469" t="s">
        <v>1415</v>
      </c>
      <c r="T3469">
        <v>10000</v>
      </c>
      <c r="V3469">
        <v>26.85</v>
      </c>
      <c r="W3469">
        <v>50.12</v>
      </c>
    </row>
    <row r="3470" spans="1:23">
      <c r="A3470" t="s">
        <v>246</v>
      </c>
      <c r="B3470" t="s">
        <v>2187</v>
      </c>
      <c r="C3470" t="s">
        <v>53</v>
      </c>
      <c r="D3470" t="s">
        <v>54</v>
      </c>
      <c r="E3470">
        <v>12077602</v>
      </c>
      <c r="F3470">
        <v>45072</v>
      </c>
      <c r="G3470" t="s">
        <v>5131</v>
      </c>
      <c r="H3470">
        <v>45072</v>
      </c>
      <c r="I3470" t="s">
        <v>282</v>
      </c>
      <c r="K3470" t="s">
        <v>1408</v>
      </c>
      <c r="L3470" t="s">
        <v>1409</v>
      </c>
      <c r="N3470" t="s">
        <v>1432</v>
      </c>
      <c r="O3470" t="s">
        <v>1411</v>
      </c>
      <c r="P3470" t="s">
        <v>254</v>
      </c>
      <c r="R3470" t="s">
        <v>1414</v>
      </c>
      <c r="S3470" t="s">
        <v>1415</v>
      </c>
      <c r="T3470">
        <v>30000</v>
      </c>
    </row>
    <row r="3471" spans="1:23">
      <c r="A3471" t="s">
        <v>246</v>
      </c>
      <c r="B3471" t="s">
        <v>2249</v>
      </c>
      <c r="C3471" t="s">
        <v>53</v>
      </c>
      <c r="D3471" t="s">
        <v>54</v>
      </c>
      <c r="E3471">
        <v>12077995</v>
      </c>
      <c r="F3471">
        <v>44958</v>
      </c>
      <c r="G3471" t="s">
        <v>2893</v>
      </c>
      <c r="H3471">
        <v>44958</v>
      </c>
      <c r="I3471" t="s">
        <v>263</v>
      </c>
      <c r="K3471" t="s">
        <v>1408</v>
      </c>
      <c r="L3471" t="s">
        <v>1438</v>
      </c>
      <c r="N3471" t="s">
        <v>1442</v>
      </c>
      <c r="O3471" t="s">
        <v>1411</v>
      </c>
      <c r="P3471" t="s">
        <v>252</v>
      </c>
      <c r="S3471" t="s">
        <v>1414</v>
      </c>
      <c r="T3471">
        <v>30000</v>
      </c>
    </row>
    <row r="3472" spans="1:23">
      <c r="A3472" t="s">
        <v>246</v>
      </c>
      <c r="B3472" t="s">
        <v>2249</v>
      </c>
      <c r="C3472" t="s">
        <v>53</v>
      </c>
      <c r="D3472" t="s">
        <v>54</v>
      </c>
      <c r="E3472">
        <v>12077995</v>
      </c>
      <c r="F3472">
        <v>44958</v>
      </c>
      <c r="G3472" t="s">
        <v>2893</v>
      </c>
      <c r="H3472">
        <v>44958</v>
      </c>
      <c r="I3472" t="s">
        <v>263</v>
      </c>
      <c r="K3472" t="s">
        <v>1408</v>
      </c>
      <c r="L3472" t="s">
        <v>1409</v>
      </c>
      <c r="N3472" t="s">
        <v>1442</v>
      </c>
      <c r="O3472" t="s">
        <v>1411</v>
      </c>
      <c r="P3472" t="s">
        <v>252</v>
      </c>
      <c r="S3472" t="s">
        <v>1414</v>
      </c>
      <c r="T3472">
        <v>30000</v>
      </c>
    </row>
    <row r="3473" spans="1:23">
      <c r="A3473" t="s">
        <v>246</v>
      </c>
      <c r="B3473" t="s">
        <v>2221</v>
      </c>
      <c r="C3473" t="s">
        <v>53</v>
      </c>
      <c r="D3473" t="s">
        <v>54</v>
      </c>
      <c r="E3473">
        <v>12078349</v>
      </c>
      <c r="F3473">
        <v>44958</v>
      </c>
      <c r="G3473" t="s">
        <v>2894</v>
      </c>
      <c r="H3473">
        <v>44958</v>
      </c>
      <c r="I3473" t="s">
        <v>253</v>
      </c>
      <c r="K3473" t="s">
        <v>1408</v>
      </c>
      <c r="L3473" t="s">
        <v>1409</v>
      </c>
      <c r="N3473" t="s">
        <v>1431</v>
      </c>
      <c r="O3473" t="s">
        <v>1411</v>
      </c>
      <c r="P3473" t="s">
        <v>254</v>
      </c>
      <c r="Q3473" t="s">
        <v>1412</v>
      </c>
      <c r="R3473" t="s">
        <v>1412</v>
      </c>
      <c r="S3473" t="s">
        <v>1412</v>
      </c>
      <c r="T3473">
        <v>30000</v>
      </c>
      <c r="V3473">
        <v>4534.8100000000004</v>
      </c>
      <c r="W3473">
        <v>11384</v>
      </c>
    </row>
    <row r="3474" spans="1:23">
      <c r="A3474" t="s">
        <v>246</v>
      </c>
      <c r="B3474" t="s">
        <v>2221</v>
      </c>
      <c r="C3474" t="s">
        <v>53</v>
      </c>
      <c r="D3474" t="s">
        <v>54</v>
      </c>
      <c r="E3474">
        <v>12086230</v>
      </c>
      <c r="F3474">
        <v>44971</v>
      </c>
      <c r="G3474" t="s">
        <v>2895</v>
      </c>
      <c r="H3474">
        <v>44982</v>
      </c>
      <c r="I3474" t="s">
        <v>282</v>
      </c>
      <c r="K3474" t="s">
        <v>1408</v>
      </c>
      <c r="L3474" t="s">
        <v>1409</v>
      </c>
      <c r="N3474" t="s">
        <v>1426</v>
      </c>
      <c r="O3474" t="s">
        <v>1411</v>
      </c>
      <c r="P3474" t="s">
        <v>254</v>
      </c>
      <c r="Q3474" t="s">
        <v>1414</v>
      </c>
      <c r="R3474" t="s">
        <v>1414</v>
      </c>
      <c r="S3474" t="s">
        <v>1412</v>
      </c>
      <c r="T3474">
        <v>15000</v>
      </c>
    </row>
    <row r="3475" spans="1:23">
      <c r="A3475" t="s">
        <v>246</v>
      </c>
      <c r="B3475" t="s">
        <v>2249</v>
      </c>
      <c r="C3475" t="s">
        <v>53</v>
      </c>
      <c r="D3475" t="s">
        <v>54</v>
      </c>
      <c r="E3475">
        <v>12087184</v>
      </c>
      <c r="F3475">
        <v>44964</v>
      </c>
      <c r="G3475" t="s">
        <v>2896</v>
      </c>
      <c r="H3475">
        <v>44965</v>
      </c>
      <c r="I3475" t="s">
        <v>263</v>
      </c>
      <c r="K3475" t="s">
        <v>1408</v>
      </c>
      <c r="L3475" t="s">
        <v>1409</v>
      </c>
      <c r="N3475" t="s">
        <v>1433</v>
      </c>
      <c r="O3475" t="s">
        <v>1411</v>
      </c>
      <c r="P3475" t="s">
        <v>254</v>
      </c>
      <c r="S3475" t="s">
        <v>1414</v>
      </c>
      <c r="T3475">
        <v>60000</v>
      </c>
    </row>
    <row r="3476" spans="1:23">
      <c r="A3476" t="s">
        <v>246</v>
      </c>
      <c r="B3476" t="s">
        <v>2217</v>
      </c>
      <c r="C3476" t="s">
        <v>53</v>
      </c>
      <c r="D3476" t="s">
        <v>54</v>
      </c>
      <c r="E3476">
        <v>12091034</v>
      </c>
      <c r="F3476">
        <v>44972</v>
      </c>
      <c r="G3476" t="s">
        <v>2897</v>
      </c>
      <c r="H3476">
        <v>44972</v>
      </c>
      <c r="I3476" t="s">
        <v>253</v>
      </c>
      <c r="K3476" t="s">
        <v>1418</v>
      </c>
      <c r="L3476" t="s">
        <v>1438</v>
      </c>
      <c r="N3476" t="s">
        <v>1427</v>
      </c>
      <c r="O3476" t="s">
        <v>1411</v>
      </c>
      <c r="P3476" t="s">
        <v>254</v>
      </c>
      <c r="Q3476" t="s">
        <v>1412</v>
      </c>
      <c r="R3476" t="s">
        <v>1412</v>
      </c>
      <c r="S3476" t="s">
        <v>1412</v>
      </c>
      <c r="T3476">
        <v>15000</v>
      </c>
    </row>
    <row r="3477" spans="1:23">
      <c r="A3477" t="s">
        <v>246</v>
      </c>
      <c r="B3477" t="s">
        <v>2217</v>
      </c>
      <c r="C3477" t="s">
        <v>53</v>
      </c>
      <c r="D3477" t="s">
        <v>54</v>
      </c>
      <c r="E3477">
        <v>12091034</v>
      </c>
      <c r="F3477">
        <v>44972</v>
      </c>
      <c r="G3477" t="s">
        <v>2897</v>
      </c>
      <c r="H3477">
        <v>44972</v>
      </c>
      <c r="I3477" t="s">
        <v>253</v>
      </c>
      <c r="K3477" t="s">
        <v>1418</v>
      </c>
      <c r="L3477" t="s">
        <v>1409</v>
      </c>
      <c r="N3477" t="s">
        <v>1427</v>
      </c>
      <c r="O3477" t="s">
        <v>1411</v>
      </c>
      <c r="P3477" t="s">
        <v>254</v>
      </c>
      <c r="Q3477" t="s">
        <v>1412</v>
      </c>
      <c r="R3477" t="s">
        <v>1412</v>
      </c>
      <c r="S3477" t="s">
        <v>1412</v>
      </c>
      <c r="T3477">
        <v>15000</v>
      </c>
      <c r="V3477">
        <v>1446.2</v>
      </c>
      <c r="W3477">
        <v>2890.9</v>
      </c>
    </row>
    <row r="3478" spans="1:23">
      <c r="A3478" t="s">
        <v>246</v>
      </c>
      <c r="B3478" t="s">
        <v>2233</v>
      </c>
      <c r="C3478" t="s">
        <v>53</v>
      </c>
      <c r="D3478" t="s">
        <v>54</v>
      </c>
      <c r="E3478">
        <v>12091607</v>
      </c>
      <c r="F3478">
        <v>44960</v>
      </c>
      <c r="G3478" t="s">
        <v>2898</v>
      </c>
      <c r="H3478">
        <v>44960</v>
      </c>
      <c r="I3478" t="s">
        <v>282</v>
      </c>
      <c r="K3478" t="s">
        <v>1408</v>
      </c>
      <c r="L3478" t="s">
        <v>1409</v>
      </c>
      <c r="N3478" t="s">
        <v>1439</v>
      </c>
      <c r="O3478" t="s">
        <v>1411</v>
      </c>
      <c r="P3478" t="s">
        <v>252</v>
      </c>
      <c r="S3478" t="s">
        <v>1414</v>
      </c>
      <c r="T3478">
        <v>15000</v>
      </c>
    </row>
    <row r="3479" spans="1:23">
      <c r="A3479" t="s">
        <v>246</v>
      </c>
      <c r="B3479" t="s">
        <v>2221</v>
      </c>
      <c r="C3479" t="s">
        <v>53</v>
      </c>
      <c r="D3479" t="s">
        <v>54</v>
      </c>
      <c r="E3479">
        <v>12092172</v>
      </c>
      <c r="F3479">
        <v>44960</v>
      </c>
      <c r="G3479" t="s">
        <v>2899</v>
      </c>
      <c r="H3479">
        <v>44964</v>
      </c>
      <c r="I3479" t="s">
        <v>263</v>
      </c>
      <c r="K3479" t="s">
        <v>1408</v>
      </c>
      <c r="L3479" t="s">
        <v>1409</v>
      </c>
      <c r="N3479" t="s">
        <v>1454</v>
      </c>
      <c r="O3479" t="s">
        <v>1411</v>
      </c>
      <c r="P3479" t="s">
        <v>252</v>
      </c>
      <c r="S3479" t="s">
        <v>1414</v>
      </c>
      <c r="T3479">
        <v>12000</v>
      </c>
    </row>
    <row r="3480" spans="1:23">
      <c r="A3480" t="s">
        <v>246</v>
      </c>
      <c r="B3480" t="s">
        <v>2249</v>
      </c>
      <c r="C3480" t="s">
        <v>53</v>
      </c>
      <c r="D3480" t="s">
        <v>54</v>
      </c>
      <c r="E3480">
        <v>12092596</v>
      </c>
      <c r="F3480">
        <v>44960</v>
      </c>
      <c r="G3480" t="s">
        <v>2900</v>
      </c>
      <c r="H3480">
        <v>44960</v>
      </c>
      <c r="I3480" t="s">
        <v>253</v>
      </c>
      <c r="K3480" t="s">
        <v>1430</v>
      </c>
      <c r="L3480" t="s">
        <v>1409</v>
      </c>
      <c r="N3480" t="s">
        <v>1444</v>
      </c>
      <c r="O3480" t="s">
        <v>1411</v>
      </c>
      <c r="P3480" t="s">
        <v>254</v>
      </c>
      <c r="Q3480" t="s">
        <v>1412</v>
      </c>
      <c r="R3480" t="s">
        <v>1412</v>
      </c>
      <c r="S3480" t="s">
        <v>1412</v>
      </c>
      <c r="T3480">
        <v>30000</v>
      </c>
      <c r="V3480">
        <v>4885.8100000000004</v>
      </c>
      <c r="W3480">
        <v>13984.76</v>
      </c>
    </row>
    <row r="3481" spans="1:23">
      <c r="A3481" t="s">
        <v>246</v>
      </c>
      <c r="B3481" t="s">
        <v>2217</v>
      </c>
      <c r="C3481" t="s">
        <v>53</v>
      </c>
      <c r="D3481" t="s">
        <v>54</v>
      </c>
      <c r="E3481">
        <v>12096190</v>
      </c>
      <c r="F3481">
        <v>44965</v>
      </c>
      <c r="G3481" t="s">
        <v>2901</v>
      </c>
      <c r="H3481">
        <v>44965</v>
      </c>
      <c r="I3481" t="s">
        <v>263</v>
      </c>
      <c r="K3481" t="s">
        <v>1408</v>
      </c>
      <c r="L3481" t="s">
        <v>1409</v>
      </c>
      <c r="N3481" t="s">
        <v>1470</v>
      </c>
      <c r="O3481" t="s">
        <v>1411</v>
      </c>
      <c r="P3481" t="s">
        <v>254</v>
      </c>
      <c r="Q3481" t="s">
        <v>1414</v>
      </c>
      <c r="R3481" t="s">
        <v>1414</v>
      </c>
      <c r="S3481" t="s">
        <v>1412</v>
      </c>
      <c r="T3481">
        <v>30000</v>
      </c>
    </row>
    <row r="3482" spans="1:23">
      <c r="A3482" t="s">
        <v>246</v>
      </c>
      <c r="B3482" t="s">
        <v>2225</v>
      </c>
      <c r="C3482" t="s">
        <v>53</v>
      </c>
      <c r="D3482" t="s">
        <v>54</v>
      </c>
      <c r="E3482">
        <v>12097519</v>
      </c>
      <c r="F3482">
        <v>44964</v>
      </c>
      <c r="G3482" t="s">
        <v>2902</v>
      </c>
      <c r="H3482">
        <v>44964</v>
      </c>
      <c r="I3482" t="s">
        <v>253</v>
      </c>
      <c r="K3482" t="s">
        <v>1408</v>
      </c>
      <c r="L3482" t="s">
        <v>1409</v>
      </c>
      <c r="N3482" t="s">
        <v>1426</v>
      </c>
      <c r="O3482" t="s">
        <v>1411</v>
      </c>
      <c r="P3482" t="s">
        <v>254</v>
      </c>
      <c r="Q3482" t="s">
        <v>1412</v>
      </c>
      <c r="R3482" t="s">
        <v>1412</v>
      </c>
      <c r="S3482" t="s">
        <v>1412</v>
      </c>
      <c r="T3482">
        <v>10000</v>
      </c>
      <c r="V3482">
        <v>835.63</v>
      </c>
      <c r="W3482">
        <v>350</v>
      </c>
    </row>
    <row r="3483" spans="1:23">
      <c r="A3483" t="s">
        <v>246</v>
      </c>
      <c r="B3483" t="s">
        <v>2249</v>
      </c>
      <c r="C3483" t="s">
        <v>53</v>
      </c>
      <c r="D3483" t="s">
        <v>54</v>
      </c>
      <c r="E3483">
        <v>12105402</v>
      </c>
      <c r="F3483">
        <v>44965</v>
      </c>
      <c r="G3483" t="s">
        <v>2903</v>
      </c>
      <c r="H3483">
        <v>44965</v>
      </c>
      <c r="I3483" t="s">
        <v>282</v>
      </c>
      <c r="K3483" t="s">
        <v>1408</v>
      </c>
      <c r="L3483" t="s">
        <v>1409</v>
      </c>
      <c r="N3483" t="s">
        <v>1434</v>
      </c>
      <c r="O3483" t="s">
        <v>1411</v>
      </c>
      <c r="P3483" t="s">
        <v>252</v>
      </c>
      <c r="S3483" t="s">
        <v>1414</v>
      </c>
      <c r="T3483">
        <v>30000</v>
      </c>
    </row>
    <row r="3484" spans="1:23">
      <c r="A3484" t="s">
        <v>246</v>
      </c>
      <c r="B3484" t="s">
        <v>2221</v>
      </c>
      <c r="C3484" t="s">
        <v>53</v>
      </c>
      <c r="D3484" t="s">
        <v>54</v>
      </c>
      <c r="E3484">
        <v>12106545</v>
      </c>
      <c r="F3484">
        <v>44980</v>
      </c>
      <c r="G3484" t="s">
        <v>2904</v>
      </c>
      <c r="H3484">
        <v>44982</v>
      </c>
      <c r="I3484" t="s">
        <v>282</v>
      </c>
      <c r="K3484" t="s">
        <v>1408</v>
      </c>
      <c r="L3484" t="s">
        <v>1409</v>
      </c>
      <c r="N3484" t="s">
        <v>1477</v>
      </c>
      <c r="O3484" t="s">
        <v>1411</v>
      </c>
      <c r="P3484" t="s">
        <v>254</v>
      </c>
      <c r="S3484" t="s">
        <v>1414</v>
      </c>
      <c r="T3484">
        <v>35000</v>
      </c>
    </row>
    <row r="3485" spans="1:23">
      <c r="A3485" t="s">
        <v>246</v>
      </c>
      <c r="B3485" t="s">
        <v>3543</v>
      </c>
      <c r="C3485" t="s">
        <v>53</v>
      </c>
      <c r="D3485" t="s">
        <v>54</v>
      </c>
      <c r="E3485">
        <v>12130021</v>
      </c>
      <c r="F3485">
        <v>44972</v>
      </c>
      <c r="G3485" t="s">
        <v>2906</v>
      </c>
      <c r="H3485">
        <v>44972</v>
      </c>
      <c r="I3485" t="s">
        <v>253</v>
      </c>
      <c r="K3485" t="s">
        <v>1408</v>
      </c>
      <c r="L3485" t="s">
        <v>1409</v>
      </c>
      <c r="N3485" t="s">
        <v>1434</v>
      </c>
      <c r="O3485" t="s">
        <v>1411</v>
      </c>
      <c r="P3485" t="s">
        <v>254</v>
      </c>
      <c r="Q3485" t="s">
        <v>1412</v>
      </c>
      <c r="R3485" t="s">
        <v>1412</v>
      </c>
      <c r="S3485" t="s">
        <v>1412</v>
      </c>
      <c r="T3485">
        <v>30000</v>
      </c>
      <c r="V3485">
        <v>5500.28</v>
      </c>
      <c r="W3485">
        <v>5831.46</v>
      </c>
    </row>
    <row r="3486" spans="1:23">
      <c r="A3486" t="s">
        <v>246</v>
      </c>
      <c r="B3486" t="s">
        <v>2217</v>
      </c>
      <c r="C3486" t="s">
        <v>53</v>
      </c>
      <c r="D3486" t="s">
        <v>54</v>
      </c>
      <c r="E3486">
        <v>12130402</v>
      </c>
      <c r="F3486">
        <v>44992</v>
      </c>
      <c r="G3486" t="s">
        <v>3781</v>
      </c>
      <c r="H3486">
        <v>44992</v>
      </c>
      <c r="I3486" t="s">
        <v>253</v>
      </c>
      <c r="K3486" t="s">
        <v>1418</v>
      </c>
      <c r="L3486" t="s">
        <v>1409</v>
      </c>
      <c r="N3486" t="s">
        <v>1433</v>
      </c>
      <c r="O3486" t="s">
        <v>1411</v>
      </c>
      <c r="P3486" t="s">
        <v>254</v>
      </c>
      <c r="Q3486" t="s">
        <v>1412</v>
      </c>
      <c r="R3486" t="s">
        <v>1412</v>
      </c>
      <c r="S3486" t="s">
        <v>1412</v>
      </c>
      <c r="T3486">
        <v>15000</v>
      </c>
      <c r="V3486">
        <v>6278.46</v>
      </c>
      <c r="W3486">
        <v>17398.96</v>
      </c>
    </row>
    <row r="3487" spans="1:23">
      <c r="A3487" t="s">
        <v>246</v>
      </c>
      <c r="B3487" t="s">
        <v>2279</v>
      </c>
      <c r="C3487" t="s">
        <v>53</v>
      </c>
      <c r="D3487" t="s">
        <v>54</v>
      </c>
      <c r="E3487">
        <v>12137576</v>
      </c>
      <c r="F3487">
        <v>44973</v>
      </c>
      <c r="G3487" t="s">
        <v>2907</v>
      </c>
      <c r="H3487">
        <v>44973</v>
      </c>
      <c r="I3487" t="s">
        <v>253</v>
      </c>
      <c r="K3487" t="s">
        <v>1408</v>
      </c>
      <c r="L3487" t="s">
        <v>1409</v>
      </c>
      <c r="N3487" t="s">
        <v>1475</v>
      </c>
      <c r="O3487" t="s">
        <v>1411</v>
      </c>
      <c r="P3487" t="s">
        <v>252</v>
      </c>
      <c r="Q3487" t="s">
        <v>1412</v>
      </c>
      <c r="R3487" t="s">
        <v>1412</v>
      </c>
      <c r="S3487" t="s">
        <v>1412</v>
      </c>
      <c r="T3487">
        <v>10000</v>
      </c>
    </row>
    <row r="3488" spans="1:23">
      <c r="A3488" t="s">
        <v>246</v>
      </c>
      <c r="B3488" t="s">
        <v>2279</v>
      </c>
      <c r="C3488" t="s">
        <v>53</v>
      </c>
      <c r="D3488" t="s">
        <v>54</v>
      </c>
      <c r="E3488">
        <v>12137576</v>
      </c>
      <c r="F3488">
        <v>44973</v>
      </c>
      <c r="G3488" t="s">
        <v>2907</v>
      </c>
      <c r="H3488">
        <v>44973</v>
      </c>
      <c r="I3488" t="s">
        <v>253</v>
      </c>
      <c r="K3488" t="s">
        <v>1408</v>
      </c>
      <c r="L3488" t="s">
        <v>5297</v>
      </c>
      <c r="N3488" t="s">
        <v>1475</v>
      </c>
      <c r="O3488" t="s">
        <v>1411</v>
      </c>
      <c r="P3488" t="s">
        <v>252</v>
      </c>
      <c r="Q3488" t="s">
        <v>1412</v>
      </c>
      <c r="R3488" t="s">
        <v>1412</v>
      </c>
      <c r="S3488" t="s">
        <v>1412</v>
      </c>
      <c r="T3488">
        <v>10000</v>
      </c>
      <c r="V3488">
        <v>2848.09</v>
      </c>
      <c r="W3488">
        <v>3704.9</v>
      </c>
    </row>
    <row r="3489" spans="1:23">
      <c r="A3489" t="s">
        <v>246</v>
      </c>
      <c r="B3489" t="s">
        <v>2104</v>
      </c>
      <c r="C3489" t="s">
        <v>53</v>
      </c>
      <c r="D3489" t="s">
        <v>54</v>
      </c>
      <c r="E3489">
        <v>12138231</v>
      </c>
      <c r="F3489">
        <v>44974</v>
      </c>
      <c r="G3489" t="s">
        <v>2908</v>
      </c>
      <c r="H3489">
        <v>44974</v>
      </c>
      <c r="I3489" t="s">
        <v>282</v>
      </c>
      <c r="K3489" t="s">
        <v>1408</v>
      </c>
      <c r="L3489" t="s">
        <v>1438</v>
      </c>
      <c r="N3489" t="s">
        <v>1422</v>
      </c>
      <c r="O3489" t="s">
        <v>1411</v>
      </c>
      <c r="P3489" t="s">
        <v>254</v>
      </c>
      <c r="S3489" t="s">
        <v>1414</v>
      </c>
      <c r="T3489">
        <v>60000</v>
      </c>
    </row>
    <row r="3490" spans="1:23">
      <c r="A3490" t="s">
        <v>246</v>
      </c>
      <c r="B3490" t="s">
        <v>2104</v>
      </c>
      <c r="C3490" t="s">
        <v>53</v>
      </c>
      <c r="D3490" t="s">
        <v>54</v>
      </c>
      <c r="E3490">
        <v>12138231</v>
      </c>
      <c r="F3490">
        <v>44974</v>
      </c>
      <c r="G3490" t="s">
        <v>2908</v>
      </c>
      <c r="H3490">
        <v>44974</v>
      </c>
      <c r="I3490" t="s">
        <v>282</v>
      </c>
      <c r="K3490" t="s">
        <v>1408</v>
      </c>
      <c r="L3490" t="s">
        <v>1409</v>
      </c>
      <c r="N3490" t="s">
        <v>1422</v>
      </c>
      <c r="O3490" t="s">
        <v>1411</v>
      </c>
      <c r="P3490" t="s">
        <v>254</v>
      </c>
      <c r="S3490" t="s">
        <v>1414</v>
      </c>
      <c r="T3490">
        <v>60000</v>
      </c>
    </row>
    <row r="3491" spans="1:23">
      <c r="A3491" t="s">
        <v>246</v>
      </c>
      <c r="B3491" t="s">
        <v>2221</v>
      </c>
      <c r="C3491" t="s">
        <v>53</v>
      </c>
      <c r="D3491" t="s">
        <v>54</v>
      </c>
      <c r="E3491">
        <v>12143285</v>
      </c>
      <c r="F3491">
        <v>44979</v>
      </c>
      <c r="G3491" t="s">
        <v>2909</v>
      </c>
      <c r="H3491">
        <v>44979</v>
      </c>
      <c r="I3491" t="s">
        <v>253</v>
      </c>
      <c r="K3491" t="s">
        <v>1408</v>
      </c>
      <c r="L3491" t="s">
        <v>1438</v>
      </c>
      <c r="N3491" t="s">
        <v>1486</v>
      </c>
      <c r="O3491" t="s">
        <v>1411</v>
      </c>
      <c r="P3491" t="s">
        <v>252</v>
      </c>
      <c r="Q3491" t="s">
        <v>1412</v>
      </c>
      <c r="R3491" t="s">
        <v>1412</v>
      </c>
      <c r="S3491" t="s">
        <v>1412</v>
      </c>
      <c r="T3491">
        <v>15000</v>
      </c>
      <c r="V3491">
        <v>0</v>
      </c>
      <c r="W3491">
        <v>1350</v>
      </c>
    </row>
    <row r="3492" spans="1:23">
      <c r="A3492" t="s">
        <v>246</v>
      </c>
      <c r="B3492" t="s">
        <v>2221</v>
      </c>
      <c r="C3492" t="s">
        <v>53</v>
      </c>
      <c r="D3492" t="s">
        <v>54</v>
      </c>
      <c r="E3492">
        <v>12143285</v>
      </c>
      <c r="F3492">
        <v>44979</v>
      </c>
      <c r="G3492" t="s">
        <v>2909</v>
      </c>
      <c r="H3492">
        <v>44979</v>
      </c>
      <c r="I3492" t="s">
        <v>253</v>
      </c>
      <c r="K3492" t="s">
        <v>1408</v>
      </c>
      <c r="L3492" t="s">
        <v>1409</v>
      </c>
      <c r="N3492" t="s">
        <v>1486</v>
      </c>
      <c r="O3492" t="s">
        <v>1411</v>
      </c>
      <c r="P3492" t="s">
        <v>252</v>
      </c>
      <c r="Q3492" t="s">
        <v>1412</v>
      </c>
      <c r="R3492" t="s">
        <v>1412</v>
      </c>
      <c r="S3492" t="s">
        <v>1412</v>
      </c>
      <c r="T3492">
        <v>15000</v>
      </c>
      <c r="V3492">
        <v>0</v>
      </c>
      <c r="W3492">
        <v>53360.74</v>
      </c>
    </row>
    <row r="3493" spans="1:23">
      <c r="A3493" t="s">
        <v>246</v>
      </c>
      <c r="B3493" t="s">
        <v>2221</v>
      </c>
      <c r="C3493" t="s">
        <v>53</v>
      </c>
      <c r="D3493" t="s">
        <v>54</v>
      </c>
      <c r="E3493">
        <v>12151782</v>
      </c>
      <c r="F3493">
        <v>44980</v>
      </c>
      <c r="G3493" t="s">
        <v>2910</v>
      </c>
      <c r="H3493">
        <v>44982</v>
      </c>
      <c r="I3493" t="s">
        <v>282</v>
      </c>
      <c r="K3493" t="s">
        <v>1408</v>
      </c>
      <c r="L3493" t="s">
        <v>1409</v>
      </c>
      <c r="N3493" t="s">
        <v>4157</v>
      </c>
      <c r="O3493" t="s">
        <v>1411</v>
      </c>
      <c r="P3493" t="s">
        <v>254</v>
      </c>
      <c r="S3493" t="s">
        <v>1414</v>
      </c>
      <c r="T3493">
        <v>30000</v>
      </c>
    </row>
    <row r="3494" spans="1:23">
      <c r="A3494" t="s">
        <v>246</v>
      </c>
      <c r="B3494" t="s">
        <v>2249</v>
      </c>
      <c r="C3494" t="s">
        <v>53</v>
      </c>
      <c r="D3494" t="s">
        <v>54</v>
      </c>
      <c r="E3494">
        <v>12152185</v>
      </c>
      <c r="F3494">
        <v>44986</v>
      </c>
      <c r="G3494" t="s">
        <v>3783</v>
      </c>
      <c r="H3494">
        <v>44986</v>
      </c>
      <c r="I3494" t="s">
        <v>282</v>
      </c>
      <c r="K3494" t="s">
        <v>1408</v>
      </c>
      <c r="L3494" t="s">
        <v>1409</v>
      </c>
      <c r="N3494" t="s">
        <v>3145</v>
      </c>
      <c r="O3494" t="s">
        <v>1411</v>
      </c>
      <c r="P3494" t="s">
        <v>254</v>
      </c>
      <c r="S3494" t="s">
        <v>1414</v>
      </c>
      <c r="T3494">
        <v>30000</v>
      </c>
    </row>
    <row r="3495" spans="1:23">
      <c r="A3495" t="s">
        <v>246</v>
      </c>
      <c r="B3495" t="s">
        <v>2221</v>
      </c>
      <c r="C3495" t="s">
        <v>53</v>
      </c>
      <c r="D3495" t="s">
        <v>54</v>
      </c>
      <c r="E3495">
        <v>12183741</v>
      </c>
      <c r="F3495">
        <v>44986</v>
      </c>
      <c r="G3495" t="s">
        <v>3784</v>
      </c>
      <c r="H3495">
        <v>44991</v>
      </c>
      <c r="I3495" t="s">
        <v>253</v>
      </c>
      <c r="K3495" t="s">
        <v>1408</v>
      </c>
      <c r="L3495" t="s">
        <v>1409</v>
      </c>
      <c r="N3495" t="s">
        <v>1420</v>
      </c>
      <c r="O3495" t="s">
        <v>1411</v>
      </c>
      <c r="P3495" t="s">
        <v>254</v>
      </c>
      <c r="Q3495" t="s">
        <v>1412</v>
      </c>
      <c r="R3495" t="s">
        <v>1412</v>
      </c>
      <c r="S3495" t="s">
        <v>1412</v>
      </c>
      <c r="T3495">
        <v>30000</v>
      </c>
      <c r="V3495">
        <v>0</v>
      </c>
      <c r="W3495">
        <v>11008.27</v>
      </c>
    </row>
    <row r="3496" spans="1:23">
      <c r="A3496" t="s">
        <v>246</v>
      </c>
      <c r="B3496" t="s">
        <v>3547</v>
      </c>
      <c r="C3496" t="s">
        <v>53</v>
      </c>
      <c r="D3496" t="s">
        <v>54</v>
      </c>
      <c r="E3496">
        <v>12185143</v>
      </c>
      <c r="F3496">
        <v>44992</v>
      </c>
      <c r="G3496" t="s">
        <v>3785</v>
      </c>
      <c r="H3496">
        <v>44992</v>
      </c>
      <c r="I3496" t="s">
        <v>282</v>
      </c>
      <c r="K3496" t="s">
        <v>1408</v>
      </c>
      <c r="L3496" t="s">
        <v>1409</v>
      </c>
      <c r="N3496" t="s">
        <v>1473</v>
      </c>
      <c r="O3496" t="s">
        <v>1411</v>
      </c>
      <c r="P3496" t="s">
        <v>252</v>
      </c>
      <c r="R3496" t="s">
        <v>1414</v>
      </c>
      <c r="S3496" t="s">
        <v>1412</v>
      </c>
      <c r="T3496">
        <v>15000</v>
      </c>
    </row>
    <row r="3497" spans="1:23">
      <c r="A3497" t="s">
        <v>246</v>
      </c>
      <c r="B3497" t="s">
        <v>3547</v>
      </c>
      <c r="C3497" t="s">
        <v>53</v>
      </c>
      <c r="D3497" t="s">
        <v>54</v>
      </c>
      <c r="E3497">
        <v>12185389</v>
      </c>
      <c r="F3497">
        <v>44988</v>
      </c>
      <c r="G3497" t="s">
        <v>3786</v>
      </c>
      <c r="H3497">
        <v>44988</v>
      </c>
      <c r="I3497" t="s">
        <v>253</v>
      </c>
      <c r="K3497" t="s">
        <v>1408</v>
      </c>
      <c r="L3497" t="s">
        <v>1409</v>
      </c>
      <c r="N3497" t="s">
        <v>1439</v>
      </c>
      <c r="O3497" t="s">
        <v>1411</v>
      </c>
      <c r="P3497" t="s">
        <v>254</v>
      </c>
      <c r="Q3497" t="s">
        <v>1412</v>
      </c>
      <c r="R3497" t="s">
        <v>1412</v>
      </c>
      <c r="S3497" t="s">
        <v>1412</v>
      </c>
      <c r="T3497">
        <v>15000</v>
      </c>
      <c r="V3497">
        <v>1203.79</v>
      </c>
      <c r="W3497">
        <v>2509.9</v>
      </c>
    </row>
    <row r="3498" spans="1:23">
      <c r="A3498" t="s">
        <v>246</v>
      </c>
      <c r="B3498" t="s">
        <v>3545</v>
      </c>
      <c r="C3498" t="s">
        <v>53</v>
      </c>
      <c r="D3498" t="s">
        <v>54</v>
      </c>
      <c r="E3498">
        <v>12202916</v>
      </c>
      <c r="F3498">
        <v>44992</v>
      </c>
      <c r="G3498" t="s">
        <v>3787</v>
      </c>
      <c r="H3498">
        <v>44992</v>
      </c>
      <c r="I3498" t="s">
        <v>253</v>
      </c>
      <c r="K3498" t="s">
        <v>1418</v>
      </c>
      <c r="L3498" t="s">
        <v>1409</v>
      </c>
      <c r="N3498" t="s">
        <v>1443</v>
      </c>
      <c r="O3498" t="s">
        <v>1411</v>
      </c>
      <c r="P3498" t="s">
        <v>254</v>
      </c>
      <c r="Q3498" t="s">
        <v>1412</v>
      </c>
      <c r="R3498" t="s">
        <v>1412</v>
      </c>
      <c r="S3498" t="s">
        <v>1412</v>
      </c>
      <c r="T3498">
        <v>150000</v>
      </c>
      <c r="V3498">
        <v>50016.78</v>
      </c>
      <c r="W3498">
        <v>123573.94</v>
      </c>
    </row>
    <row r="3499" spans="1:23">
      <c r="A3499" t="s">
        <v>246</v>
      </c>
      <c r="B3499" t="s">
        <v>5122</v>
      </c>
      <c r="C3499" t="s">
        <v>53</v>
      </c>
      <c r="D3499" t="s">
        <v>54</v>
      </c>
      <c r="E3499">
        <v>12203786</v>
      </c>
      <c r="F3499">
        <v>45090</v>
      </c>
      <c r="G3499" t="s">
        <v>5660</v>
      </c>
      <c r="H3499">
        <v>45090</v>
      </c>
      <c r="I3499" t="s">
        <v>263</v>
      </c>
      <c r="K3499" t="s">
        <v>1408</v>
      </c>
      <c r="L3499" t="s">
        <v>1409</v>
      </c>
      <c r="N3499" t="s">
        <v>1427</v>
      </c>
      <c r="O3499" t="s">
        <v>1411</v>
      </c>
      <c r="P3499" t="s">
        <v>254</v>
      </c>
      <c r="R3499" t="s">
        <v>1414</v>
      </c>
      <c r="S3499" t="s">
        <v>1415</v>
      </c>
      <c r="T3499">
        <v>10000</v>
      </c>
    </row>
    <row r="3500" spans="1:23">
      <c r="A3500" t="s">
        <v>246</v>
      </c>
      <c r="B3500" t="s">
        <v>2249</v>
      </c>
      <c r="C3500" t="s">
        <v>53</v>
      </c>
      <c r="D3500" t="s">
        <v>54</v>
      </c>
      <c r="E3500">
        <v>12215878</v>
      </c>
      <c r="F3500">
        <v>44994</v>
      </c>
      <c r="G3500" t="s">
        <v>3789</v>
      </c>
      <c r="H3500">
        <v>44994</v>
      </c>
      <c r="I3500" t="s">
        <v>282</v>
      </c>
      <c r="K3500" t="s">
        <v>1408</v>
      </c>
      <c r="L3500" t="s">
        <v>1409</v>
      </c>
      <c r="N3500" t="s">
        <v>1484</v>
      </c>
      <c r="O3500" t="s">
        <v>1411</v>
      </c>
      <c r="P3500" t="s">
        <v>252</v>
      </c>
      <c r="Q3500" t="s">
        <v>1414</v>
      </c>
      <c r="R3500" t="s">
        <v>1414</v>
      </c>
      <c r="S3500" t="s">
        <v>1412</v>
      </c>
      <c r="T3500">
        <v>35000</v>
      </c>
    </row>
    <row r="3501" spans="1:23">
      <c r="A3501" t="s">
        <v>246</v>
      </c>
      <c r="B3501" t="s">
        <v>3545</v>
      </c>
      <c r="C3501" t="s">
        <v>53</v>
      </c>
      <c r="D3501" t="s">
        <v>54</v>
      </c>
      <c r="E3501">
        <v>12218872</v>
      </c>
      <c r="F3501">
        <v>44995</v>
      </c>
      <c r="G3501" t="s">
        <v>3790</v>
      </c>
      <c r="H3501">
        <v>44995</v>
      </c>
      <c r="I3501" t="s">
        <v>282</v>
      </c>
      <c r="K3501" t="s">
        <v>1408</v>
      </c>
      <c r="L3501" t="s">
        <v>1409</v>
      </c>
      <c r="N3501" t="s">
        <v>1421</v>
      </c>
      <c r="O3501" t="s">
        <v>1411</v>
      </c>
      <c r="P3501" t="s">
        <v>254</v>
      </c>
      <c r="Q3501" t="s">
        <v>1414</v>
      </c>
      <c r="R3501" t="s">
        <v>1414</v>
      </c>
      <c r="S3501" t="s">
        <v>1415</v>
      </c>
      <c r="T3501">
        <v>10000</v>
      </c>
    </row>
    <row r="3502" spans="1:23">
      <c r="A3502" t="s">
        <v>246</v>
      </c>
      <c r="B3502" t="s">
        <v>2279</v>
      </c>
      <c r="C3502" t="s">
        <v>53</v>
      </c>
      <c r="D3502" t="s">
        <v>54</v>
      </c>
      <c r="E3502">
        <v>12220358</v>
      </c>
      <c r="F3502">
        <v>45005</v>
      </c>
      <c r="G3502" t="s">
        <v>3791</v>
      </c>
      <c r="H3502">
        <v>45005</v>
      </c>
      <c r="I3502" t="s">
        <v>282</v>
      </c>
      <c r="K3502" t="s">
        <v>1408</v>
      </c>
      <c r="L3502" t="s">
        <v>1438</v>
      </c>
      <c r="N3502" t="s">
        <v>1466</v>
      </c>
      <c r="O3502" t="s">
        <v>1411</v>
      </c>
      <c r="P3502" t="s">
        <v>252</v>
      </c>
      <c r="R3502" t="s">
        <v>1414</v>
      </c>
      <c r="S3502" t="s">
        <v>1412</v>
      </c>
      <c r="T3502">
        <v>15000</v>
      </c>
    </row>
    <row r="3503" spans="1:23">
      <c r="A3503" t="s">
        <v>246</v>
      </c>
      <c r="B3503" t="s">
        <v>2279</v>
      </c>
      <c r="C3503" t="s">
        <v>53</v>
      </c>
      <c r="D3503" t="s">
        <v>54</v>
      </c>
      <c r="E3503">
        <v>12220358</v>
      </c>
      <c r="F3503">
        <v>45005</v>
      </c>
      <c r="G3503" t="s">
        <v>3791</v>
      </c>
      <c r="H3503">
        <v>45005</v>
      </c>
      <c r="I3503" t="s">
        <v>282</v>
      </c>
      <c r="K3503" t="s">
        <v>1408</v>
      </c>
      <c r="L3503" t="s">
        <v>1409</v>
      </c>
      <c r="N3503" t="s">
        <v>1466</v>
      </c>
      <c r="O3503" t="s">
        <v>1411</v>
      </c>
      <c r="P3503" t="s">
        <v>252</v>
      </c>
      <c r="R3503" t="s">
        <v>1414</v>
      </c>
      <c r="S3503" t="s">
        <v>1412</v>
      </c>
      <c r="T3503">
        <v>15000</v>
      </c>
    </row>
    <row r="3504" spans="1:23">
      <c r="A3504" t="s">
        <v>246</v>
      </c>
      <c r="B3504" t="s">
        <v>2221</v>
      </c>
      <c r="C3504" t="s">
        <v>53</v>
      </c>
      <c r="D3504" t="s">
        <v>54</v>
      </c>
      <c r="E3504">
        <v>12220382</v>
      </c>
      <c r="F3504">
        <v>45006</v>
      </c>
      <c r="G3504" t="s">
        <v>3792</v>
      </c>
      <c r="H3504">
        <v>45006</v>
      </c>
      <c r="I3504" t="s">
        <v>253</v>
      </c>
      <c r="K3504" t="s">
        <v>1408</v>
      </c>
      <c r="L3504" t="s">
        <v>1409</v>
      </c>
      <c r="N3504" t="s">
        <v>1420</v>
      </c>
      <c r="O3504" t="s">
        <v>1411</v>
      </c>
      <c r="P3504" t="s">
        <v>254</v>
      </c>
      <c r="Q3504" t="s">
        <v>1412</v>
      </c>
      <c r="R3504" t="s">
        <v>1412</v>
      </c>
      <c r="S3504" t="s">
        <v>1412</v>
      </c>
      <c r="T3504">
        <v>32000</v>
      </c>
      <c r="V3504">
        <v>30087.61</v>
      </c>
      <c r="W3504">
        <v>37644.300000000003</v>
      </c>
    </row>
    <row r="3505" spans="1:23">
      <c r="A3505" t="s">
        <v>246</v>
      </c>
      <c r="B3505" t="s">
        <v>2110</v>
      </c>
      <c r="C3505" t="s">
        <v>53</v>
      </c>
      <c r="D3505" t="s">
        <v>54</v>
      </c>
      <c r="E3505">
        <v>12235640</v>
      </c>
      <c r="F3505">
        <v>45000</v>
      </c>
      <c r="G3505" t="s">
        <v>3794</v>
      </c>
      <c r="H3505">
        <v>45000</v>
      </c>
      <c r="I3505" t="s">
        <v>263</v>
      </c>
      <c r="K3505" t="s">
        <v>1430</v>
      </c>
      <c r="L3505" t="s">
        <v>1409</v>
      </c>
      <c r="N3505" t="s">
        <v>1419</v>
      </c>
      <c r="O3505" t="s">
        <v>1411</v>
      </c>
      <c r="P3505" t="s">
        <v>254</v>
      </c>
      <c r="R3505" t="s">
        <v>1414</v>
      </c>
      <c r="S3505" t="s">
        <v>1414</v>
      </c>
      <c r="T3505">
        <v>10000</v>
      </c>
    </row>
    <row r="3506" spans="1:23">
      <c r="A3506" t="s">
        <v>246</v>
      </c>
      <c r="B3506" t="s">
        <v>2110</v>
      </c>
      <c r="C3506" t="s">
        <v>53</v>
      </c>
      <c r="D3506" t="s">
        <v>54</v>
      </c>
      <c r="E3506">
        <v>12241235</v>
      </c>
      <c r="F3506">
        <v>45001</v>
      </c>
      <c r="G3506" t="s">
        <v>3795</v>
      </c>
      <c r="H3506">
        <v>45001</v>
      </c>
      <c r="I3506" t="s">
        <v>282</v>
      </c>
      <c r="K3506" t="s">
        <v>1408</v>
      </c>
      <c r="L3506" t="s">
        <v>1409</v>
      </c>
      <c r="N3506" t="s">
        <v>1496</v>
      </c>
      <c r="O3506" t="s">
        <v>1411</v>
      </c>
      <c r="P3506" t="s">
        <v>252</v>
      </c>
      <c r="S3506" t="s">
        <v>1414</v>
      </c>
      <c r="T3506">
        <v>10000</v>
      </c>
    </row>
    <row r="3507" spans="1:23">
      <c r="A3507" t="s">
        <v>246</v>
      </c>
      <c r="B3507" t="s">
        <v>2110</v>
      </c>
      <c r="C3507" t="s">
        <v>53</v>
      </c>
      <c r="D3507" t="s">
        <v>54</v>
      </c>
      <c r="E3507">
        <v>12243772</v>
      </c>
      <c r="F3507">
        <v>45001</v>
      </c>
      <c r="G3507" t="s">
        <v>3796</v>
      </c>
      <c r="H3507">
        <v>45001</v>
      </c>
      <c r="I3507" t="s">
        <v>282</v>
      </c>
      <c r="K3507" t="s">
        <v>1408</v>
      </c>
      <c r="L3507" t="s">
        <v>1409</v>
      </c>
      <c r="N3507" t="s">
        <v>1421</v>
      </c>
      <c r="O3507" t="s">
        <v>1411</v>
      </c>
      <c r="P3507" t="s">
        <v>254</v>
      </c>
      <c r="S3507" t="s">
        <v>1414</v>
      </c>
      <c r="T3507">
        <v>10000</v>
      </c>
    </row>
    <row r="3508" spans="1:23">
      <c r="A3508" t="s">
        <v>246</v>
      </c>
      <c r="B3508" t="s">
        <v>2249</v>
      </c>
      <c r="C3508" t="s">
        <v>53</v>
      </c>
      <c r="D3508" t="s">
        <v>54</v>
      </c>
      <c r="E3508">
        <v>12253344</v>
      </c>
      <c r="F3508">
        <v>45013</v>
      </c>
      <c r="G3508" t="s">
        <v>3797</v>
      </c>
      <c r="H3508">
        <v>45013</v>
      </c>
      <c r="I3508" t="s">
        <v>253</v>
      </c>
      <c r="K3508" t="s">
        <v>1418</v>
      </c>
      <c r="L3508" t="s">
        <v>1409</v>
      </c>
      <c r="N3508" t="s">
        <v>1421</v>
      </c>
      <c r="O3508" t="s">
        <v>1411</v>
      </c>
      <c r="P3508" t="s">
        <v>254</v>
      </c>
      <c r="Q3508" t="s">
        <v>1412</v>
      </c>
      <c r="R3508" t="s">
        <v>1412</v>
      </c>
      <c r="S3508" t="s">
        <v>1415</v>
      </c>
      <c r="T3508">
        <v>60000</v>
      </c>
      <c r="V3508">
        <v>12429.57</v>
      </c>
      <c r="W3508">
        <v>35936.5</v>
      </c>
    </row>
    <row r="3509" spans="1:23">
      <c r="A3509" t="s">
        <v>246</v>
      </c>
      <c r="B3509" t="s">
        <v>3547</v>
      </c>
      <c r="C3509" t="s">
        <v>53</v>
      </c>
      <c r="D3509" t="s">
        <v>54</v>
      </c>
      <c r="E3509">
        <v>12253653</v>
      </c>
      <c r="F3509">
        <v>45005</v>
      </c>
      <c r="G3509" t="s">
        <v>3798</v>
      </c>
      <c r="H3509">
        <v>45005</v>
      </c>
      <c r="I3509" t="s">
        <v>282</v>
      </c>
      <c r="K3509" t="s">
        <v>1408</v>
      </c>
      <c r="L3509" t="s">
        <v>1409</v>
      </c>
      <c r="N3509" t="s">
        <v>1439</v>
      </c>
      <c r="O3509" t="s">
        <v>1411</v>
      </c>
      <c r="P3509" t="s">
        <v>252</v>
      </c>
      <c r="R3509" t="s">
        <v>1414</v>
      </c>
      <c r="S3509" t="s">
        <v>1414</v>
      </c>
      <c r="T3509">
        <v>15000</v>
      </c>
    </row>
    <row r="3510" spans="1:23">
      <c r="A3510" t="s">
        <v>246</v>
      </c>
      <c r="B3510" t="s">
        <v>3799</v>
      </c>
      <c r="C3510" t="s">
        <v>53</v>
      </c>
      <c r="D3510" t="s">
        <v>54</v>
      </c>
      <c r="E3510">
        <v>12255217</v>
      </c>
      <c r="F3510">
        <v>45005</v>
      </c>
      <c r="G3510" t="s">
        <v>3800</v>
      </c>
      <c r="H3510">
        <v>45005</v>
      </c>
      <c r="I3510" t="s">
        <v>253</v>
      </c>
      <c r="K3510" t="s">
        <v>1408</v>
      </c>
      <c r="L3510" t="s">
        <v>1409</v>
      </c>
      <c r="N3510" t="s">
        <v>1473</v>
      </c>
      <c r="O3510" t="s">
        <v>1411</v>
      </c>
      <c r="P3510" t="s">
        <v>254</v>
      </c>
      <c r="Q3510" t="s">
        <v>1412</v>
      </c>
      <c r="R3510" t="s">
        <v>1412</v>
      </c>
      <c r="S3510" t="s">
        <v>1412</v>
      </c>
      <c r="T3510">
        <v>15000</v>
      </c>
      <c r="V3510">
        <v>0</v>
      </c>
      <c r="W3510">
        <v>140</v>
      </c>
    </row>
    <row r="3511" spans="1:23">
      <c r="A3511" t="s">
        <v>246</v>
      </c>
      <c r="B3511" t="s">
        <v>2249</v>
      </c>
      <c r="C3511" t="s">
        <v>53</v>
      </c>
      <c r="D3511" t="s">
        <v>54</v>
      </c>
      <c r="E3511">
        <v>12265886</v>
      </c>
      <c r="F3511">
        <v>45015</v>
      </c>
      <c r="G3511" t="s">
        <v>3801</v>
      </c>
      <c r="H3511">
        <v>45015</v>
      </c>
      <c r="I3511" t="s">
        <v>282</v>
      </c>
      <c r="K3511" t="s">
        <v>1418</v>
      </c>
      <c r="L3511" t="s">
        <v>1438</v>
      </c>
      <c r="N3511" t="s">
        <v>1453</v>
      </c>
      <c r="O3511" t="s">
        <v>1411</v>
      </c>
      <c r="P3511" t="s">
        <v>254</v>
      </c>
      <c r="Q3511" t="s">
        <v>1414</v>
      </c>
      <c r="R3511" t="s">
        <v>1414</v>
      </c>
      <c r="S3511" t="s">
        <v>1412</v>
      </c>
      <c r="T3511">
        <v>30000</v>
      </c>
    </row>
    <row r="3512" spans="1:23">
      <c r="A3512" t="s">
        <v>246</v>
      </c>
      <c r="B3512" t="s">
        <v>2249</v>
      </c>
      <c r="C3512" t="s">
        <v>53</v>
      </c>
      <c r="D3512" t="s">
        <v>54</v>
      </c>
      <c r="E3512">
        <v>12265886</v>
      </c>
      <c r="F3512">
        <v>45015</v>
      </c>
      <c r="G3512" t="s">
        <v>3801</v>
      </c>
      <c r="H3512">
        <v>45015</v>
      </c>
      <c r="I3512" t="s">
        <v>282</v>
      </c>
      <c r="K3512" t="s">
        <v>1418</v>
      </c>
      <c r="L3512" t="s">
        <v>1409</v>
      </c>
      <c r="N3512" t="s">
        <v>1453</v>
      </c>
      <c r="O3512" t="s">
        <v>1411</v>
      </c>
      <c r="P3512" t="s">
        <v>254</v>
      </c>
      <c r="Q3512" t="s">
        <v>1414</v>
      </c>
      <c r="R3512" t="s">
        <v>1414</v>
      </c>
      <c r="S3512" t="s">
        <v>1412</v>
      </c>
      <c r="T3512">
        <v>30000</v>
      </c>
    </row>
    <row r="3513" spans="1:23">
      <c r="A3513" t="s">
        <v>246</v>
      </c>
      <c r="B3513" t="s">
        <v>2221</v>
      </c>
      <c r="C3513" t="s">
        <v>53</v>
      </c>
      <c r="D3513" t="s">
        <v>54</v>
      </c>
      <c r="E3513">
        <v>12266572</v>
      </c>
      <c r="F3513">
        <v>45007</v>
      </c>
      <c r="G3513" t="s">
        <v>3802</v>
      </c>
      <c r="H3513">
        <v>45007</v>
      </c>
      <c r="I3513" t="s">
        <v>253</v>
      </c>
      <c r="K3513" t="s">
        <v>1418</v>
      </c>
      <c r="L3513" t="s">
        <v>1409</v>
      </c>
      <c r="N3513" t="s">
        <v>1410</v>
      </c>
      <c r="O3513" t="s">
        <v>1411</v>
      </c>
      <c r="P3513" t="s">
        <v>254</v>
      </c>
      <c r="Q3513" t="s">
        <v>1412</v>
      </c>
      <c r="R3513" t="s">
        <v>1412</v>
      </c>
      <c r="S3513" t="s">
        <v>1412</v>
      </c>
      <c r="T3513">
        <v>40000</v>
      </c>
      <c r="V3513">
        <v>0</v>
      </c>
      <c r="W3513">
        <v>721.03</v>
      </c>
    </row>
    <row r="3514" spans="1:23">
      <c r="A3514" t="s">
        <v>246</v>
      </c>
      <c r="B3514" t="s">
        <v>3553</v>
      </c>
      <c r="C3514" t="s">
        <v>53</v>
      </c>
      <c r="D3514" t="s">
        <v>54</v>
      </c>
      <c r="E3514">
        <v>12267650</v>
      </c>
      <c r="F3514">
        <v>45054</v>
      </c>
      <c r="G3514" t="s">
        <v>5100</v>
      </c>
      <c r="H3514">
        <v>45054</v>
      </c>
      <c r="I3514" t="s">
        <v>253</v>
      </c>
      <c r="K3514" t="s">
        <v>1408</v>
      </c>
      <c r="L3514" t="s">
        <v>1409</v>
      </c>
      <c r="N3514" t="s">
        <v>1486</v>
      </c>
      <c r="O3514" t="s">
        <v>1411</v>
      </c>
      <c r="P3514" t="s">
        <v>252</v>
      </c>
      <c r="Q3514" t="s">
        <v>1412</v>
      </c>
      <c r="R3514" t="s">
        <v>1412</v>
      </c>
      <c r="S3514" t="s">
        <v>1412</v>
      </c>
      <c r="T3514">
        <v>10000</v>
      </c>
      <c r="V3514">
        <v>2516.9899999999998</v>
      </c>
      <c r="W3514">
        <v>5659.5</v>
      </c>
    </row>
    <row r="3515" spans="1:23">
      <c r="A3515" t="s">
        <v>246</v>
      </c>
      <c r="B3515" t="s">
        <v>2221</v>
      </c>
      <c r="C3515" t="s">
        <v>53</v>
      </c>
      <c r="D3515" t="s">
        <v>54</v>
      </c>
      <c r="E3515">
        <v>12273167</v>
      </c>
      <c r="F3515">
        <v>45014</v>
      </c>
      <c r="G3515" t="s">
        <v>3803</v>
      </c>
      <c r="H3515">
        <v>45014</v>
      </c>
      <c r="I3515" t="s">
        <v>282</v>
      </c>
      <c r="K3515" t="s">
        <v>1418</v>
      </c>
      <c r="L3515" t="s">
        <v>1409</v>
      </c>
      <c r="N3515" t="s">
        <v>1420</v>
      </c>
      <c r="O3515" t="s">
        <v>1411</v>
      </c>
      <c r="P3515" t="s">
        <v>254</v>
      </c>
      <c r="S3515" t="s">
        <v>1414</v>
      </c>
      <c r="T3515">
        <v>30000</v>
      </c>
    </row>
    <row r="3516" spans="1:23">
      <c r="A3516" t="s">
        <v>246</v>
      </c>
      <c r="B3516" t="s">
        <v>2221</v>
      </c>
      <c r="C3516" t="s">
        <v>53</v>
      </c>
      <c r="D3516" t="s">
        <v>54</v>
      </c>
      <c r="E3516">
        <v>12277029</v>
      </c>
      <c r="F3516">
        <v>45009</v>
      </c>
      <c r="G3516" t="s">
        <v>3804</v>
      </c>
      <c r="H3516">
        <v>45010</v>
      </c>
      <c r="I3516" t="s">
        <v>253</v>
      </c>
      <c r="K3516" t="s">
        <v>1430</v>
      </c>
      <c r="L3516" t="s">
        <v>1438</v>
      </c>
      <c r="N3516" t="s">
        <v>4752</v>
      </c>
      <c r="O3516" t="s">
        <v>1411</v>
      </c>
      <c r="P3516" t="s">
        <v>254</v>
      </c>
      <c r="Q3516" t="s">
        <v>1412</v>
      </c>
      <c r="R3516" t="s">
        <v>1412</v>
      </c>
      <c r="S3516" t="s">
        <v>1412</v>
      </c>
      <c r="T3516">
        <v>10000</v>
      </c>
    </row>
    <row r="3517" spans="1:23">
      <c r="A3517" t="s">
        <v>246</v>
      </c>
      <c r="B3517" t="s">
        <v>2221</v>
      </c>
      <c r="C3517" t="s">
        <v>53</v>
      </c>
      <c r="D3517" t="s">
        <v>54</v>
      </c>
      <c r="E3517">
        <v>12277029</v>
      </c>
      <c r="F3517">
        <v>45009</v>
      </c>
      <c r="G3517" t="s">
        <v>3804</v>
      </c>
      <c r="H3517">
        <v>45010</v>
      </c>
      <c r="I3517" t="s">
        <v>253</v>
      </c>
      <c r="K3517" t="s">
        <v>1430</v>
      </c>
      <c r="L3517" t="s">
        <v>1409</v>
      </c>
      <c r="N3517" t="s">
        <v>4752</v>
      </c>
      <c r="O3517" t="s">
        <v>1411</v>
      </c>
      <c r="P3517" t="s">
        <v>254</v>
      </c>
      <c r="Q3517" t="s">
        <v>1412</v>
      </c>
      <c r="R3517" t="s">
        <v>1412</v>
      </c>
      <c r="S3517" t="s">
        <v>1412</v>
      </c>
      <c r="T3517">
        <v>10000</v>
      </c>
      <c r="V3517">
        <v>0</v>
      </c>
      <c r="W3517">
        <v>50</v>
      </c>
    </row>
    <row r="3518" spans="1:23">
      <c r="A3518" t="s">
        <v>246</v>
      </c>
      <c r="B3518" t="s">
        <v>3775</v>
      </c>
      <c r="C3518" t="s">
        <v>53</v>
      </c>
      <c r="D3518" t="s">
        <v>54</v>
      </c>
      <c r="E3518">
        <v>12280980</v>
      </c>
      <c r="F3518">
        <v>45010</v>
      </c>
      <c r="G3518" t="s">
        <v>3805</v>
      </c>
      <c r="H3518">
        <v>45010</v>
      </c>
      <c r="I3518" t="s">
        <v>253</v>
      </c>
      <c r="K3518" t="s">
        <v>1408</v>
      </c>
      <c r="L3518" t="s">
        <v>1409</v>
      </c>
      <c r="N3518" t="s">
        <v>1421</v>
      </c>
      <c r="O3518" t="s">
        <v>1411</v>
      </c>
      <c r="P3518" t="s">
        <v>252</v>
      </c>
      <c r="Q3518" t="s">
        <v>1412</v>
      </c>
      <c r="R3518" t="s">
        <v>1412</v>
      </c>
      <c r="S3518" t="s">
        <v>1412</v>
      </c>
      <c r="T3518">
        <v>10000</v>
      </c>
      <c r="V3518">
        <v>823.16</v>
      </c>
      <c r="W3518">
        <v>3035.5</v>
      </c>
    </row>
    <row r="3519" spans="1:23">
      <c r="A3519" t="s">
        <v>246</v>
      </c>
      <c r="B3519" t="s">
        <v>3775</v>
      </c>
      <c r="C3519" t="s">
        <v>53</v>
      </c>
      <c r="D3519" t="s">
        <v>54</v>
      </c>
      <c r="E3519">
        <v>12283076</v>
      </c>
      <c r="F3519">
        <v>45012</v>
      </c>
      <c r="G3519" t="s">
        <v>3806</v>
      </c>
      <c r="H3519">
        <v>45012</v>
      </c>
      <c r="I3519" t="s">
        <v>253</v>
      </c>
      <c r="K3519" t="s">
        <v>1430</v>
      </c>
      <c r="L3519" t="s">
        <v>1409</v>
      </c>
      <c r="N3519" t="s">
        <v>1431</v>
      </c>
      <c r="O3519" t="s">
        <v>1411</v>
      </c>
      <c r="P3519" t="s">
        <v>254</v>
      </c>
      <c r="Q3519" t="s">
        <v>1412</v>
      </c>
      <c r="R3519" t="s">
        <v>1412</v>
      </c>
      <c r="S3519" t="s">
        <v>1412</v>
      </c>
      <c r="T3519">
        <v>10000</v>
      </c>
      <c r="V3519">
        <v>298.58</v>
      </c>
      <c r="W3519">
        <v>380.5</v>
      </c>
    </row>
    <row r="3520" spans="1:23">
      <c r="A3520" t="s">
        <v>246</v>
      </c>
      <c r="B3520" t="s">
        <v>2110</v>
      </c>
      <c r="C3520" t="s">
        <v>53</v>
      </c>
      <c r="D3520" t="s">
        <v>54</v>
      </c>
      <c r="E3520">
        <v>12288029</v>
      </c>
      <c r="F3520">
        <v>45013</v>
      </c>
      <c r="G3520" t="s">
        <v>3807</v>
      </c>
      <c r="H3520">
        <v>45013</v>
      </c>
      <c r="I3520" t="s">
        <v>263</v>
      </c>
      <c r="K3520" t="s">
        <v>1408</v>
      </c>
      <c r="L3520" t="s">
        <v>1409</v>
      </c>
      <c r="N3520" t="s">
        <v>1420</v>
      </c>
      <c r="O3520" t="s">
        <v>1411</v>
      </c>
      <c r="P3520" t="s">
        <v>254</v>
      </c>
      <c r="S3520" t="s">
        <v>1414</v>
      </c>
      <c r="T3520">
        <v>10000</v>
      </c>
    </row>
    <row r="3521" spans="1:23">
      <c r="A3521" t="s">
        <v>246</v>
      </c>
      <c r="B3521" t="s">
        <v>3553</v>
      </c>
      <c r="C3521" t="s">
        <v>53</v>
      </c>
      <c r="D3521" t="s">
        <v>54</v>
      </c>
      <c r="E3521">
        <v>12288965</v>
      </c>
      <c r="F3521">
        <v>45013</v>
      </c>
      <c r="G3521" t="s">
        <v>3808</v>
      </c>
      <c r="H3521">
        <v>45013</v>
      </c>
      <c r="I3521" t="s">
        <v>253</v>
      </c>
      <c r="K3521" t="s">
        <v>1408</v>
      </c>
      <c r="L3521" t="s">
        <v>1438</v>
      </c>
      <c r="N3521" t="s">
        <v>1431</v>
      </c>
      <c r="O3521" t="s">
        <v>1411</v>
      </c>
      <c r="P3521" t="s">
        <v>254</v>
      </c>
      <c r="Q3521" t="s">
        <v>1412</v>
      </c>
      <c r="R3521" t="s">
        <v>1412</v>
      </c>
      <c r="S3521" t="s">
        <v>1412</v>
      </c>
      <c r="T3521">
        <v>10000</v>
      </c>
      <c r="V3521">
        <v>543.14</v>
      </c>
      <c r="W3521">
        <v>562</v>
      </c>
    </row>
    <row r="3522" spans="1:23">
      <c r="A3522" t="s">
        <v>246</v>
      </c>
      <c r="B3522" t="s">
        <v>3553</v>
      </c>
      <c r="C3522" t="s">
        <v>53</v>
      </c>
      <c r="D3522" t="s">
        <v>54</v>
      </c>
      <c r="E3522">
        <v>12288965</v>
      </c>
      <c r="F3522">
        <v>45013</v>
      </c>
      <c r="G3522" t="s">
        <v>3808</v>
      </c>
      <c r="H3522">
        <v>45013</v>
      </c>
      <c r="I3522" t="s">
        <v>253</v>
      </c>
      <c r="K3522" t="s">
        <v>1408</v>
      </c>
      <c r="L3522" t="s">
        <v>1409</v>
      </c>
      <c r="N3522" t="s">
        <v>1431</v>
      </c>
      <c r="O3522" t="s">
        <v>1411</v>
      </c>
      <c r="P3522" t="s">
        <v>254</v>
      </c>
      <c r="Q3522" t="s">
        <v>1412</v>
      </c>
      <c r="R3522" t="s">
        <v>1412</v>
      </c>
      <c r="S3522" t="s">
        <v>1412</v>
      </c>
      <c r="T3522">
        <v>10000</v>
      </c>
    </row>
    <row r="3523" spans="1:23">
      <c r="A3523" t="s">
        <v>246</v>
      </c>
      <c r="B3523" t="s">
        <v>2104</v>
      </c>
      <c r="C3523" t="s">
        <v>53</v>
      </c>
      <c r="D3523" t="s">
        <v>54</v>
      </c>
      <c r="E3523">
        <v>12289694</v>
      </c>
      <c r="F3523">
        <v>45013</v>
      </c>
      <c r="G3523" t="s">
        <v>3810</v>
      </c>
      <c r="H3523">
        <v>45013</v>
      </c>
      <c r="I3523" t="s">
        <v>253</v>
      </c>
      <c r="K3523" t="s">
        <v>1408</v>
      </c>
      <c r="L3523" t="s">
        <v>1409</v>
      </c>
      <c r="N3523" t="s">
        <v>1432</v>
      </c>
      <c r="O3523" t="s">
        <v>1411</v>
      </c>
      <c r="P3523" t="s">
        <v>252</v>
      </c>
      <c r="Q3523" t="s">
        <v>1412</v>
      </c>
      <c r="R3523" t="s">
        <v>1412</v>
      </c>
      <c r="S3523" t="s">
        <v>1412</v>
      </c>
      <c r="T3523">
        <v>60000</v>
      </c>
      <c r="V3523">
        <v>5084.9399999999996</v>
      </c>
      <c r="W3523">
        <v>12676.96</v>
      </c>
    </row>
    <row r="3524" spans="1:23">
      <c r="A3524" t="s">
        <v>246</v>
      </c>
      <c r="B3524" t="s">
        <v>2104</v>
      </c>
      <c r="C3524" t="s">
        <v>53</v>
      </c>
      <c r="D3524" t="s">
        <v>54</v>
      </c>
      <c r="E3524">
        <v>12296293</v>
      </c>
      <c r="F3524">
        <v>45015</v>
      </c>
      <c r="G3524" t="s">
        <v>3811</v>
      </c>
      <c r="H3524">
        <v>45015</v>
      </c>
      <c r="I3524" t="s">
        <v>253</v>
      </c>
      <c r="K3524" t="s">
        <v>1408</v>
      </c>
      <c r="L3524" t="s">
        <v>1438</v>
      </c>
      <c r="N3524" t="s">
        <v>1465</v>
      </c>
      <c r="O3524" t="s">
        <v>1411</v>
      </c>
      <c r="P3524" t="s">
        <v>252</v>
      </c>
      <c r="Q3524" t="s">
        <v>1412</v>
      </c>
      <c r="R3524" t="s">
        <v>1412</v>
      </c>
      <c r="S3524" t="s">
        <v>1412</v>
      </c>
      <c r="T3524">
        <v>30000</v>
      </c>
      <c r="V3524">
        <v>21221.759999999998</v>
      </c>
      <c r="W3524">
        <v>1420</v>
      </c>
    </row>
    <row r="3525" spans="1:23">
      <c r="A3525" t="s">
        <v>246</v>
      </c>
      <c r="B3525" t="s">
        <v>2104</v>
      </c>
      <c r="C3525" t="s">
        <v>53</v>
      </c>
      <c r="D3525" t="s">
        <v>54</v>
      </c>
      <c r="E3525">
        <v>12296293</v>
      </c>
      <c r="F3525">
        <v>45015</v>
      </c>
      <c r="G3525" t="s">
        <v>3811</v>
      </c>
      <c r="H3525">
        <v>45015</v>
      </c>
      <c r="I3525" t="s">
        <v>253</v>
      </c>
      <c r="K3525" t="s">
        <v>1408</v>
      </c>
      <c r="L3525" t="s">
        <v>1409</v>
      </c>
      <c r="N3525" t="s">
        <v>1465</v>
      </c>
      <c r="O3525" t="s">
        <v>1411</v>
      </c>
      <c r="P3525" t="s">
        <v>252</v>
      </c>
      <c r="Q3525" t="s">
        <v>1412</v>
      </c>
      <c r="R3525" t="s">
        <v>1412</v>
      </c>
      <c r="S3525" t="s">
        <v>1412</v>
      </c>
      <c r="T3525">
        <v>30000</v>
      </c>
      <c r="V3525">
        <v>21221.759999999998</v>
      </c>
      <c r="W3525">
        <v>21757.38</v>
      </c>
    </row>
    <row r="3526" spans="1:23">
      <c r="A3526" t="s">
        <v>246</v>
      </c>
      <c r="B3526" t="s">
        <v>2221</v>
      </c>
      <c r="C3526" t="s">
        <v>53</v>
      </c>
      <c r="D3526" t="s">
        <v>54</v>
      </c>
      <c r="E3526">
        <v>12297231</v>
      </c>
      <c r="F3526">
        <v>45014</v>
      </c>
      <c r="G3526" t="s">
        <v>3812</v>
      </c>
      <c r="H3526">
        <v>45014</v>
      </c>
      <c r="I3526" t="s">
        <v>282</v>
      </c>
      <c r="K3526" t="s">
        <v>1418</v>
      </c>
      <c r="L3526" t="s">
        <v>1409</v>
      </c>
      <c r="N3526" t="s">
        <v>1465</v>
      </c>
      <c r="O3526" t="s">
        <v>1411</v>
      </c>
      <c r="P3526" t="s">
        <v>254</v>
      </c>
      <c r="S3526" t="s">
        <v>1414</v>
      </c>
      <c r="T3526">
        <v>10000</v>
      </c>
    </row>
    <row r="3527" spans="1:23">
      <c r="A3527" t="s">
        <v>246</v>
      </c>
      <c r="B3527" t="s">
        <v>3547</v>
      </c>
      <c r="C3527" t="s">
        <v>53</v>
      </c>
      <c r="D3527" t="s">
        <v>54</v>
      </c>
      <c r="E3527">
        <v>12297659</v>
      </c>
      <c r="F3527">
        <v>45014</v>
      </c>
      <c r="G3527" t="s">
        <v>3813</v>
      </c>
      <c r="H3527">
        <v>45014</v>
      </c>
      <c r="I3527" t="s">
        <v>253</v>
      </c>
      <c r="K3527" t="s">
        <v>1418</v>
      </c>
      <c r="L3527" t="s">
        <v>1409</v>
      </c>
      <c r="N3527" t="s">
        <v>1443</v>
      </c>
      <c r="O3527" t="s">
        <v>1411</v>
      </c>
      <c r="P3527" t="s">
        <v>254</v>
      </c>
      <c r="Q3527" t="s">
        <v>1412</v>
      </c>
      <c r="R3527" t="s">
        <v>1412</v>
      </c>
      <c r="S3527" t="s">
        <v>1412</v>
      </c>
      <c r="T3527">
        <v>30000</v>
      </c>
      <c r="V3527">
        <v>764.24</v>
      </c>
      <c r="W3527">
        <v>7837.62</v>
      </c>
    </row>
    <row r="3528" spans="1:23">
      <c r="A3528" t="s">
        <v>246</v>
      </c>
      <c r="B3528" t="s">
        <v>2249</v>
      </c>
      <c r="C3528" t="s">
        <v>53</v>
      </c>
      <c r="D3528" t="s">
        <v>54</v>
      </c>
      <c r="E3528">
        <v>12298010</v>
      </c>
      <c r="F3528">
        <v>45014</v>
      </c>
      <c r="G3528" t="s">
        <v>3814</v>
      </c>
      <c r="H3528">
        <v>45014</v>
      </c>
      <c r="I3528" t="s">
        <v>253</v>
      </c>
      <c r="K3528" t="s">
        <v>1418</v>
      </c>
      <c r="L3528" t="s">
        <v>1409</v>
      </c>
      <c r="N3528" t="s">
        <v>1453</v>
      </c>
      <c r="O3528" t="s">
        <v>1411</v>
      </c>
      <c r="P3528" t="s">
        <v>254</v>
      </c>
      <c r="Q3528" t="s">
        <v>1412</v>
      </c>
      <c r="R3528" t="s">
        <v>1412</v>
      </c>
      <c r="S3528" t="s">
        <v>1412</v>
      </c>
      <c r="T3528">
        <v>35000</v>
      </c>
      <c r="V3528">
        <v>301.60000000000002</v>
      </c>
      <c r="W3528">
        <v>362.15</v>
      </c>
    </row>
    <row r="3529" spans="1:23">
      <c r="A3529" t="s">
        <v>246</v>
      </c>
      <c r="B3529" t="s">
        <v>2249</v>
      </c>
      <c r="C3529" t="s">
        <v>53</v>
      </c>
      <c r="D3529" t="s">
        <v>54</v>
      </c>
      <c r="E3529">
        <v>12298421</v>
      </c>
      <c r="F3529">
        <v>45014</v>
      </c>
      <c r="G3529" t="s">
        <v>3815</v>
      </c>
      <c r="H3529">
        <v>45014</v>
      </c>
      <c r="I3529" t="s">
        <v>253</v>
      </c>
      <c r="K3529" t="s">
        <v>1430</v>
      </c>
      <c r="L3529" t="s">
        <v>1409</v>
      </c>
      <c r="N3529" t="s">
        <v>1434</v>
      </c>
      <c r="O3529" t="s">
        <v>1411</v>
      </c>
      <c r="P3529" t="s">
        <v>254</v>
      </c>
      <c r="Q3529" t="s">
        <v>1412</v>
      </c>
      <c r="R3529" t="s">
        <v>1412</v>
      </c>
      <c r="S3529" t="s">
        <v>1412</v>
      </c>
      <c r="T3529">
        <v>45000</v>
      </c>
      <c r="V3529">
        <v>9054.69</v>
      </c>
      <c r="W3529">
        <v>10465</v>
      </c>
    </row>
    <row r="3530" spans="1:23">
      <c r="A3530" t="s">
        <v>246</v>
      </c>
      <c r="B3530" t="s">
        <v>2249</v>
      </c>
      <c r="C3530" t="s">
        <v>53</v>
      </c>
      <c r="D3530" t="s">
        <v>54</v>
      </c>
      <c r="E3530">
        <v>12303938</v>
      </c>
      <c r="F3530">
        <v>45015</v>
      </c>
      <c r="G3530" t="s">
        <v>3816</v>
      </c>
      <c r="H3530">
        <v>45015</v>
      </c>
      <c r="I3530" t="s">
        <v>282</v>
      </c>
      <c r="K3530" t="s">
        <v>1408</v>
      </c>
      <c r="L3530" t="s">
        <v>1409</v>
      </c>
      <c r="N3530" t="s">
        <v>1485</v>
      </c>
      <c r="O3530" t="s">
        <v>1411</v>
      </c>
      <c r="P3530" t="s">
        <v>252</v>
      </c>
      <c r="S3530" t="s">
        <v>1414</v>
      </c>
      <c r="T3530">
        <v>35000</v>
      </c>
    </row>
    <row r="3531" spans="1:23">
      <c r="A3531" t="s">
        <v>246</v>
      </c>
      <c r="B3531" t="s">
        <v>2221</v>
      </c>
      <c r="C3531" t="s">
        <v>53</v>
      </c>
      <c r="D3531" t="s">
        <v>54</v>
      </c>
      <c r="E3531">
        <v>12304864</v>
      </c>
      <c r="F3531">
        <v>45015</v>
      </c>
      <c r="G3531" t="s">
        <v>3817</v>
      </c>
      <c r="H3531">
        <v>45015</v>
      </c>
      <c r="I3531" t="s">
        <v>282</v>
      </c>
      <c r="K3531" t="s">
        <v>1430</v>
      </c>
      <c r="L3531" t="s">
        <v>1409</v>
      </c>
      <c r="N3531" t="s">
        <v>1425</v>
      </c>
      <c r="O3531" t="s">
        <v>1411</v>
      </c>
      <c r="P3531" t="s">
        <v>254</v>
      </c>
      <c r="S3531" t="s">
        <v>1414</v>
      </c>
      <c r="T3531">
        <v>15000</v>
      </c>
      <c r="V3531">
        <v>0</v>
      </c>
      <c r="W3531">
        <v>0.01</v>
      </c>
    </row>
    <row r="3532" spans="1:23">
      <c r="A3532" t="s">
        <v>246</v>
      </c>
      <c r="B3532" t="s">
        <v>2104</v>
      </c>
      <c r="C3532" t="s">
        <v>53</v>
      </c>
      <c r="D3532" t="s">
        <v>54</v>
      </c>
      <c r="E3532">
        <v>12325959</v>
      </c>
      <c r="F3532">
        <v>45020</v>
      </c>
      <c r="G3532" t="s">
        <v>4652</v>
      </c>
      <c r="H3532">
        <v>45020</v>
      </c>
      <c r="I3532" t="s">
        <v>253</v>
      </c>
      <c r="K3532" t="s">
        <v>1418</v>
      </c>
      <c r="L3532" t="s">
        <v>1409</v>
      </c>
      <c r="N3532" t="s">
        <v>1465</v>
      </c>
      <c r="O3532" t="s">
        <v>1411</v>
      </c>
      <c r="P3532" t="s">
        <v>254</v>
      </c>
      <c r="Q3532" t="s">
        <v>1412</v>
      </c>
      <c r="R3532" t="s">
        <v>1412</v>
      </c>
      <c r="S3532" t="s">
        <v>1412</v>
      </c>
      <c r="T3532">
        <v>30000</v>
      </c>
      <c r="V3532">
        <v>9954.5400000000009</v>
      </c>
      <c r="W3532">
        <v>21410</v>
      </c>
    </row>
    <row r="3533" spans="1:23">
      <c r="A3533" t="s">
        <v>246</v>
      </c>
      <c r="B3533" t="s">
        <v>3553</v>
      </c>
      <c r="C3533" t="s">
        <v>53</v>
      </c>
      <c r="D3533" t="s">
        <v>54</v>
      </c>
      <c r="E3533">
        <v>12326005</v>
      </c>
      <c r="F3533">
        <v>45019</v>
      </c>
      <c r="G3533" t="s">
        <v>4648</v>
      </c>
      <c r="H3533">
        <v>45035</v>
      </c>
      <c r="I3533" t="s">
        <v>282</v>
      </c>
      <c r="K3533" t="s">
        <v>1418</v>
      </c>
      <c r="L3533" t="s">
        <v>1409</v>
      </c>
      <c r="N3533" t="s">
        <v>1433</v>
      </c>
      <c r="O3533" t="s">
        <v>1411</v>
      </c>
      <c r="P3533" t="s">
        <v>254</v>
      </c>
      <c r="Q3533" t="s">
        <v>1414</v>
      </c>
      <c r="R3533" t="s">
        <v>1414</v>
      </c>
      <c r="S3533" t="s">
        <v>1412</v>
      </c>
      <c r="T3533">
        <v>10000</v>
      </c>
    </row>
    <row r="3534" spans="1:23">
      <c r="A3534" t="s">
        <v>246</v>
      </c>
      <c r="B3534" t="s">
        <v>3775</v>
      </c>
      <c r="C3534" t="s">
        <v>53</v>
      </c>
      <c r="D3534" t="s">
        <v>54</v>
      </c>
      <c r="E3534">
        <v>12326759</v>
      </c>
      <c r="F3534">
        <v>45019</v>
      </c>
      <c r="G3534" t="s">
        <v>4649</v>
      </c>
      <c r="H3534">
        <v>45019</v>
      </c>
      <c r="I3534" t="s">
        <v>282</v>
      </c>
      <c r="K3534" t="s">
        <v>1430</v>
      </c>
      <c r="L3534" t="s">
        <v>1409</v>
      </c>
      <c r="N3534" t="s">
        <v>1446</v>
      </c>
      <c r="O3534" t="s">
        <v>1411</v>
      </c>
      <c r="P3534" t="s">
        <v>252</v>
      </c>
      <c r="Q3534" t="s">
        <v>1414</v>
      </c>
      <c r="R3534" t="s">
        <v>1414</v>
      </c>
      <c r="S3534" t="s">
        <v>1412</v>
      </c>
      <c r="T3534">
        <v>10000</v>
      </c>
    </row>
    <row r="3535" spans="1:23">
      <c r="A3535" t="s">
        <v>246</v>
      </c>
      <c r="B3535" t="s">
        <v>3553</v>
      </c>
      <c r="C3535" t="s">
        <v>53</v>
      </c>
      <c r="D3535" t="s">
        <v>54</v>
      </c>
      <c r="E3535">
        <v>12333112</v>
      </c>
      <c r="F3535">
        <v>45020</v>
      </c>
      <c r="G3535" t="s">
        <v>4651</v>
      </c>
      <c r="H3535">
        <v>45020</v>
      </c>
      <c r="I3535" t="s">
        <v>282</v>
      </c>
      <c r="K3535" t="s">
        <v>1430</v>
      </c>
      <c r="L3535" t="s">
        <v>1409</v>
      </c>
      <c r="N3535" t="s">
        <v>1460</v>
      </c>
      <c r="O3535" t="s">
        <v>1411</v>
      </c>
      <c r="P3535" t="s">
        <v>254</v>
      </c>
      <c r="S3535" t="s">
        <v>1414</v>
      </c>
      <c r="T3535">
        <v>10000</v>
      </c>
    </row>
    <row r="3536" spans="1:23">
      <c r="A3536" t="s">
        <v>246</v>
      </c>
      <c r="B3536" t="s">
        <v>3775</v>
      </c>
      <c r="C3536" t="s">
        <v>53</v>
      </c>
      <c r="D3536" t="s">
        <v>54</v>
      </c>
      <c r="E3536">
        <v>12343958</v>
      </c>
      <c r="F3536">
        <v>45022</v>
      </c>
      <c r="G3536" t="s">
        <v>4653</v>
      </c>
      <c r="H3536">
        <v>45022</v>
      </c>
      <c r="I3536" t="s">
        <v>253</v>
      </c>
      <c r="K3536" t="s">
        <v>1408</v>
      </c>
      <c r="L3536" t="s">
        <v>1409</v>
      </c>
      <c r="N3536" t="s">
        <v>1483</v>
      </c>
      <c r="O3536" t="s">
        <v>1411</v>
      </c>
      <c r="P3536" t="s">
        <v>254</v>
      </c>
      <c r="Q3536" t="s">
        <v>1412</v>
      </c>
      <c r="R3536" t="s">
        <v>1412</v>
      </c>
      <c r="S3536" t="s">
        <v>1412</v>
      </c>
      <c r="T3536">
        <v>10000</v>
      </c>
      <c r="V3536">
        <v>5172.8</v>
      </c>
      <c r="W3536">
        <v>10684.88</v>
      </c>
    </row>
    <row r="3537" spans="1:23">
      <c r="A3537" t="s">
        <v>246</v>
      </c>
      <c r="B3537" t="s">
        <v>3553</v>
      </c>
      <c r="C3537" t="s">
        <v>53</v>
      </c>
      <c r="D3537" t="s">
        <v>54</v>
      </c>
      <c r="E3537">
        <v>12347786</v>
      </c>
      <c r="F3537">
        <v>45026</v>
      </c>
      <c r="G3537" t="s">
        <v>4654</v>
      </c>
      <c r="H3537">
        <v>45026</v>
      </c>
      <c r="I3537" t="s">
        <v>253</v>
      </c>
      <c r="K3537" t="s">
        <v>1408</v>
      </c>
      <c r="L3537" t="s">
        <v>1409</v>
      </c>
      <c r="N3537" t="s">
        <v>1433</v>
      </c>
      <c r="O3537" t="s">
        <v>1411</v>
      </c>
      <c r="P3537" t="s">
        <v>252</v>
      </c>
      <c r="Q3537" t="s">
        <v>1412</v>
      </c>
      <c r="R3537" t="s">
        <v>1412</v>
      </c>
      <c r="S3537" t="s">
        <v>1412</v>
      </c>
      <c r="T3537">
        <v>10000</v>
      </c>
      <c r="V3537">
        <v>129.94999999999999</v>
      </c>
      <c r="W3537">
        <v>644.25</v>
      </c>
    </row>
    <row r="3538" spans="1:23">
      <c r="A3538" t="s">
        <v>246</v>
      </c>
      <c r="B3538" t="s">
        <v>2110</v>
      </c>
      <c r="C3538" t="s">
        <v>53</v>
      </c>
      <c r="D3538" t="s">
        <v>54</v>
      </c>
      <c r="E3538">
        <v>12348319</v>
      </c>
      <c r="F3538">
        <v>45026</v>
      </c>
      <c r="G3538" t="s">
        <v>4655</v>
      </c>
      <c r="H3538">
        <v>45026</v>
      </c>
      <c r="I3538" t="s">
        <v>282</v>
      </c>
      <c r="K3538" t="s">
        <v>1408</v>
      </c>
      <c r="L3538" t="s">
        <v>1409</v>
      </c>
      <c r="N3538" t="s">
        <v>1444</v>
      </c>
      <c r="O3538" t="s">
        <v>1411</v>
      </c>
      <c r="P3538" t="s">
        <v>254</v>
      </c>
      <c r="S3538" t="s">
        <v>1414</v>
      </c>
      <c r="T3538">
        <v>25000</v>
      </c>
    </row>
    <row r="3539" spans="1:23">
      <c r="A3539" t="s">
        <v>246</v>
      </c>
      <c r="B3539" t="s">
        <v>3553</v>
      </c>
      <c r="C3539" t="s">
        <v>53</v>
      </c>
      <c r="D3539" t="s">
        <v>54</v>
      </c>
      <c r="E3539">
        <v>12348683</v>
      </c>
      <c r="F3539">
        <v>45027</v>
      </c>
      <c r="G3539" t="s">
        <v>4656</v>
      </c>
      <c r="H3539">
        <v>45027</v>
      </c>
      <c r="I3539" t="s">
        <v>263</v>
      </c>
      <c r="K3539" t="s">
        <v>1408</v>
      </c>
      <c r="L3539" t="s">
        <v>1409</v>
      </c>
      <c r="N3539" t="s">
        <v>1482</v>
      </c>
      <c r="O3539" t="s">
        <v>1411</v>
      </c>
      <c r="P3539" t="s">
        <v>254</v>
      </c>
      <c r="S3539" t="s">
        <v>1414</v>
      </c>
      <c r="T3539">
        <v>10000</v>
      </c>
    </row>
    <row r="3540" spans="1:23">
      <c r="A3540" t="s">
        <v>246</v>
      </c>
      <c r="B3540" t="s">
        <v>2110</v>
      </c>
      <c r="C3540" t="s">
        <v>53</v>
      </c>
      <c r="D3540" t="s">
        <v>54</v>
      </c>
      <c r="E3540">
        <v>12352209</v>
      </c>
      <c r="F3540">
        <v>45027</v>
      </c>
      <c r="G3540" t="s">
        <v>4657</v>
      </c>
      <c r="H3540">
        <v>45028</v>
      </c>
      <c r="I3540" t="s">
        <v>253</v>
      </c>
      <c r="K3540" t="s">
        <v>1408</v>
      </c>
      <c r="L3540" t="s">
        <v>1409</v>
      </c>
      <c r="N3540" t="s">
        <v>1444</v>
      </c>
      <c r="O3540" t="s">
        <v>1411</v>
      </c>
      <c r="P3540" t="s">
        <v>252</v>
      </c>
      <c r="Q3540" t="s">
        <v>1412</v>
      </c>
      <c r="R3540" t="s">
        <v>1412</v>
      </c>
      <c r="S3540" t="s">
        <v>1412</v>
      </c>
      <c r="T3540">
        <v>10000</v>
      </c>
      <c r="V3540">
        <v>1918.89</v>
      </c>
      <c r="W3540">
        <v>7708.23</v>
      </c>
    </row>
    <row r="3541" spans="1:23">
      <c r="A3541" t="s">
        <v>246</v>
      </c>
      <c r="B3541" t="s">
        <v>3553</v>
      </c>
      <c r="C3541" t="s">
        <v>53</v>
      </c>
      <c r="D3541" t="s">
        <v>54</v>
      </c>
      <c r="E3541">
        <v>12352404</v>
      </c>
      <c r="F3541">
        <v>45086</v>
      </c>
      <c r="G3541" t="s">
        <v>5693</v>
      </c>
      <c r="H3541">
        <v>45086</v>
      </c>
      <c r="I3541" t="s">
        <v>253</v>
      </c>
      <c r="K3541" t="s">
        <v>1408</v>
      </c>
      <c r="L3541" t="s">
        <v>1409</v>
      </c>
      <c r="N3541" t="s">
        <v>1474</v>
      </c>
      <c r="O3541" t="s">
        <v>1411</v>
      </c>
      <c r="P3541" t="s">
        <v>254</v>
      </c>
      <c r="Q3541" t="s">
        <v>1412</v>
      </c>
      <c r="R3541" t="s">
        <v>1412</v>
      </c>
      <c r="S3541" t="s">
        <v>1415</v>
      </c>
      <c r="T3541">
        <v>10000</v>
      </c>
      <c r="V3541">
        <v>2169.7600000000002</v>
      </c>
      <c r="W3541">
        <v>4517.32</v>
      </c>
    </row>
    <row r="3542" spans="1:23">
      <c r="A3542" t="s">
        <v>246</v>
      </c>
      <c r="B3542" t="s">
        <v>3775</v>
      </c>
      <c r="C3542" t="s">
        <v>53</v>
      </c>
      <c r="D3542" t="s">
        <v>54</v>
      </c>
      <c r="E3542">
        <v>12352583</v>
      </c>
      <c r="F3542">
        <v>45027</v>
      </c>
      <c r="G3542" t="s">
        <v>4658</v>
      </c>
      <c r="H3542">
        <v>45027</v>
      </c>
      <c r="I3542" t="s">
        <v>253</v>
      </c>
      <c r="K3542" t="s">
        <v>1408</v>
      </c>
      <c r="L3542" t="s">
        <v>1409</v>
      </c>
      <c r="N3542" t="s">
        <v>1453</v>
      </c>
      <c r="O3542" t="s">
        <v>1411</v>
      </c>
      <c r="P3542" t="s">
        <v>252</v>
      </c>
      <c r="Q3542" t="s">
        <v>1412</v>
      </c>
      <c r="R3542" t="s">
        <v>1412</v>
      </c>
      <c r="S3542" t="s">
        <v>1412</v>
      </c>
      <c r="T3542">
        <v>30000</v>
      </c>
      <c r="V3542">
        <v>7659.74</v>
      </c>
      <c r="W3542">
        <v>63593.64</v>
      </c>
    </row>
    <row r="3543" spans="1:23">
      <c r="A3543" t="s">
        <v>246</v>
      </c>
      <c r="B3543" t="s">
        <v>3553</v>
      </c>
      <c r="C3543" t="s">
        <v>53</v>
      </c>
      <c r="D3543" t="s">
        <v>54</v>
      </c>
      <c r="E3543">
        <v>12372001</v>
      </c>
      <c r="F3543">
        <v>45033</v>
      </c>
      <c r="G3543" t="s">
        <v>4660</v>
      </c>
      <c r="H3543">
        <v>45033</v>
      </c>
      <c r="I3543" t="s">
        <v>253</v>
      </c>
      <c r="K3543" t="s">
        <v>1408</v>
      </c>
      <c r="L3543" t="s">
        <v>1409</v>
      </c>
      <c r="N3543" t="s">
        <v>1419</v>
      </c>
      <c r="O3543" t="s">
        <v>1411</v>
      </c>
      <c r="P3543" t="s">
        <v>252</v>
      </c>
      <c r="Q3543" t="s">
        <v>1412</v>
      </c>
      <c r="R3543" t="s">
        <v>1412</v>
      </c>
      <c r="S3543" t="s">
        <v>1412</v>
      </c>
      <c r="T3543">
        <v>10000</v>
      </c>
      <c r="V3543">
        <v>5732.24</v>
      </c>
      <c r="W3543">
        <v>9260</v>
      </c>
    </row>
    <row r="3544" spans="1:23">
      <c r="A3544" t="s">
        <v>246</v>
      </c>
      <c r="B3544" t="s">
        <v>3775</v>
      </c>
      <c r="C3544" t="s">
        <v>53</v>
      </c>
      <c r="D3544" t="s">
        <v>54</v>
      </c>
      <c r="E3544">
        <v>12372088</v>
      </c>
      <c r="F3544">
        <v>45031</v>
      </c>
      <c r="G3544" t="s">
        <v>4659</v>
      </c>
      <c r="H3544">
        <v>45031</v>
      </c>
      <c r="I3544" t="s">
        <v>263</v>
      </c>
      <c r="K3544" t="s">
        <v>1408</v>
      </c>
      <c r="L3544" t="s">
        <v>1409</v>
      </c>
      <c r="N3544" t="s">
        <v>1431</v>
      </c>
      <c r="O3544" t="s">
        <v>1411</v>
      </c>
      <c r="P3544" t="s">
        <v>254</v>
      </c>
      <c r="S3544" t="s">
        <v>1414</v>
      </c>
      <c r="T3544">
        <v>10000</v>
      </c>
    </row>
    <row r="3545" spans="1:23">
      <c r="A3545" t="s">
        <v>246</v>
      </c>
      <c r="B3545" t="s">
        <v>3553</v>
      </c>
      <c r="C3545" t="s">
        <v>53</v>
      </c>
      <c r="D3545" t="s">
        <v>54</v>
      </c>
      <c r="E3545">
        <v>12389169</v>
      </c>
      <c r="F3545">
        <v>45036</v>
      </c>
      <c r="G3545" t="s">
        <v>4661</v>
      </c>
      <c r="H3545">
        <v>45036</v>
      </c>
      <c r="I3545" t="s">
        <v>263</v>
      </c>
      <c r="K3545" t="s">
        <v>1408</v>
      </c>
      <c r="L3545" t="s">
        <v>1409</v>
      </c>
      <c r="N3545" t="s">
        <v>1481</v>
      </c>
      <c r="O3545" t="s">
        <v>1411</v>
      </c>
      <c r="P3545" t="s">
        <v>254</v>
      </c>
      <c r="S3545" t="s">
        <v>1414</v>
      </c>
      <c r="T3545">
        <v>10000</v>
      </c>
    </row>
    <row r="3546" spans="1:23">
      <c r="A3546" t="s">
        <v>246</v>
      </c>
      <c r="B3546" t="s">
        <v>3775</v>
      </c>
      <c r="C3546" t="s">
        <v>53</v>
      </c>
      <c r="D3546" t="s">
        <v>54</v>
      </c>
      <c r="E3546">
        <v>12401117</v>
      </c>
      <c r="F3546">
        <v>45041</v>
      </c>
      <c r="G3546" t="s">
        <v>4662</v>
      </c>
      <c r="H3546">
        <v>45041</v>
      </c>
      <c r="I3546" t="s">
        <v>282</v>
      </c>
      <c r="K3546" t="s">
        <v>1408</v>
      </c>
      <c r="L3546" t="s">
        <v>1409</v>
      </c>
      <c r="N3546" t="s">
        <v>1434</v>
      </c>
      <c r="O3546" t="s">
        <v>1411</v>
      </c>
      <c r="P3546" t="s">
        <v>252</v>
      </c>
      <c r="S3546" t="s">
        <v>1414</v>
      </c>
      <c r="T3546">
        <v>10000</v>
      </c>
    </row>
    <row r="3547" spans="1:23">
      <c r="A3547" t="s">
        <v>246</v>
      </c>
      <c r="B3547" t="s">
        <v>3553</v>
      </c>
      <c r="C3547" t="s">
        <v>53</v>
      </c>
      <c r="D3547" t="s">
        <v>54</v>
      </c>
      <c r="E3547">
        <v>12409819</v>
      </c>
      <c r="F3547">
        <v>45042</v>
      </c>
      <c r="G3547" t="s">
        <v>4663</v>
      </c>
      <c r="H3547">
        <v>45042</v>
      </c>
      <c r="I3547" t="s">
        <v>253</v>
      </c>
      <c r="K3547" t="s">
        <v>1430</v>
      </c>
      <c r="L3547" t="s">
        <v>1409</v>
      </c>
      <c r="N3547" t="s">
        <v>1494</v>
      </c>
      <c r="O3547" t="s">
        <v>1411</v>
      </c>
      <c r="P3547" t="s">
        <v>254</v>
      </c>
      <c r="Q3547" t="s">
        <v>1412</v>
      </c>
      <c r="R3547" t="s">
        <v>1412</v>
      </c>
      <c r="S3547" t="s">
        <v>1412</v>
      </c>
      <c r="T3547">
        <v>10000</v>
      </c>
      <c r="V3547">
        <v>9.26</v>
      </c>
      <c r="W3547">
        <v>2182.69</v>
      </c>
    </row>
    <row r="3548" spans="1:23">
      <c r="A3548" t="s">
        <v>246</v>
      </c>
      <c r="B3548" t="s">
        <v>3553</v>
      </c>
      <c r="C3548" t="s">
        <v>53</v>
      </c>
      <c r="D3548" t="s">
        <v>54</v>
      </c>
      <c r="E3548">
        <v>12432752</v>
      </c>
      <c r="F3548">
        <v>45045</v>
      </c>
      <c r="G3548" t="s">
        <v>4665</v>
      </c>
      <c r="H3548">
        <v>45045</v>
      </c>
      <c r="I3548" t="s">
        <v>282</v>
      </c>
      <c r="K3548" t="s">
        <v>1408</v>
      </c>
      <c r="L3548" t="s">
        <v>1409</v>
      </c>
      <c r="N3548" t="s">
        <v>1433</v>
      </c>
      <c r="O3548" t="s">
        <v>1411</v>
      </c>
      <c r="P3548" t="s">
        <v>254</v>
      </c>
      <c r="S3548" t="s">
        <v>1414</v>
      </c>
      <c r="T3548">
        <v>10000</v>
      </c>
    </row>
    <row r="3549" spans="1:23">
      <c r="A3549" t="s">
        <v>246</v>
      </c>
      <c r="B3549" t="s">
        <v>3553</v>
      </c>
      <c r="C3549" t="s">
        <v>53</v>
      </c>
      <c r="D3549" t="s">
        <v>54</v>
      </c>
      <c r="E3549">
        <v>12435245</v>
      </c>
      <c r="F3549">
        <v>45049</v>
      </c>
      <c r="G3549" t="s">
        <v>5095</v>
      </c>
      <c r="H3549">
        <v>45049</v>
      </c>
      <c r="I3549" t="s">
        <v>253</v>
      </c>
      <c r="K3549" t="s">
        <v>1408</v>
      </c>
      <c r="L3549" t="s">
        <v>1409</v>
      </c>
      <c r="N3549" t="s">
        <v>1431</v>
      </c>
      <c r="O3549" t="s">
        <v>1411</v>
      </c>
      <c r="P3549" t="s">
        <v>254</v>
      </c>
      <c r="Q3549" t="s">
        <v>1412</v>
      </c>
      <c r="R3549" t="s">
        <v>1412</v>
      </c>
      <c r="S3549" t="s">
        <v>1412</v>
      </c>
      <c r="T3549">
        <v>30000</v>
      </c>
      <c r="V3549">
        <v>3403.27</v>
      </c>
      <c r="W3549">
        <v>4157.3</v>
      </c>
    </row>
    <row r="3550" spans="1:23">
      <c r="A3550" t="s">
        <v>246</v>
      </c>
      <c r="B3550" t="s">
        <v>2187</v>
      </c>
      <c r="C3550" t="s">
        <v>53</v>
      </c>
      <c r="D3550" t="s">
        <v>54</v>
      </c>
      <c r="E3550">
        <v>12441093</v>
      </c>
      <c r="F3550">
        <v>45049</v>
      </c>
      <c r="G3550" t="s">
        <v>5094</v>
      </c>
      <c r="H3550">
        <v>45049</v>
      </c>
      <c r="I3550" t="s">
        <v>253</v>
      </c>
      <c r="K3550" t="s">
        <v>1408</v>
      </c>
      <c r="L3550" t="s">
        <v>1438</v>
      </c>
      <c r="N3550" t="s">
        <v>1475</v>
      </c>
      <c r="O3550" t="s">
        <v>1411</v>
      </c>
      <c r="P3550" t="s">
        <v>254</v>
      </c>
      <c r="Q3550" t="s">
        <v>1412</v>
      </c>
      <c r="R3550" t="s">
        <v>1412</v>
      </c>
      <c r="S3550" t="s">
        <v>1412</v>
      </c>
      <c r="T3550">
        <v>30000</v>
      </c>
    </row>
    <row r="3551" spans="1:23">
      <c r="A3551" t="s">
        <v>246</v>
      </c>
      <c r="B3551" t="s">
        <v>2187</v>
      </c>
      <c r="C3551" t="s">
        <v>53</v>
      </c>
      <c r="D3551" t="s">
        <v>54</v>
      </c>
      <c r="E3551">
        <v>12441093</v>
      </c>
      <c r="F3551">
        <v>45049</v>
      </c>
      <c r="G3551" t="s">
        <v>5094</v>
      </c>
      <c r="H3551">
        <v>45049</v>
      </c>
      <c r="I3551" t="s">
        <v>253</v>
      </c>
      <c r="K3551" t="s">
        <v>1408</v>
      </c>
      <c r="L3551" t="s">
        <v>1409</v>
      </c>
      <c r="N3551" t="s">
        <v>1475</v>
      </c>
      <c r="O3551" t="s">
        <v>1411</v>
      </c>
      <c r="P3551" t="s">
        <v>254</v>
      </c>
      <c r="Q3551" t="s">
        <v>1412</v>
      </c>
      <c r="R3551" t="s">
        <v>1412</v>
      </c>
      <c r="S3551" t="s">
        <v>1412</v>
      </c>
      <c r="T3551">
        <v>30000</v>
      </c>
      <c r="V3551">
        <v>5515.62</v>
      </c>
      <c r="W3551">
        <v>6526</v>
      </c>
    </row>
    <row r="3552" spans="1:23">
      <c r="A3552" t="s">
        <v>246</v>
      </c>
      <c r="B3552" t="s">
        <v>2221</v>
      </c>
      <c r="C3552" t="s">
        <v>53</v>
      </c>
      <c r="D3552" t="s">
        <v>54</v>
      </c>
      <c r="E3552">
        <v>12447022</v>
      </c>
      <c r="F3552">
        <v>45050</v>
      </c>
      <c r="G3552" t="s">
        <v>5096</v>
      </c>
      <c r="H3552">
        <v>45050</v>
      </c>
      <c r="I3552" t="s">
        <v>282</v>
      </c>
      <c r="K3552" t="s">
        <v>1408</v>
      </c>
      <c r="L3552" t="s">
        <v>1409</v>
      </c>
      <c r="N3552" t="s">
        <v>1426</v>
      </c>
      <c r="O3552" t="s">
        <v>1411</v>
      </c>
      <c r="P3552" t="s">
        <v>252</v>
      </c>
      <c r="Q3552" t="s">
        <v>1414</v>
      </c>
      <c r="R3552" t="s">
        <v>1414</v>
      </c>
      <c r="S3552" t="s">
        <v>1412</v>
      </c>
      <c r="T3552">
        <v>10000</v>
      </c>
    </row>
    <row r="3553" spans="1:23">
      <c r="A3553" t="s">
        <v>246</v>
      </c>
      <c r="B3553" t="s">
        <v>2110</v>
      </c>
      <c r="C3553" t="s">
        <v>53</v>
      </c>
      <c r="D3553" t="s">
        <v>54</v>
      </c>
      <c r="E3553">
        <v>12448440</v>
      </c>
      <c r="F3553">
        <v>45050</v>
      </c>
      <c r="G3553" t="s">
        <v>5098</v>
      </c>
      <c r="H3553">
        <v>45050</v>
      </c>
      <c r="I3553" t="s">
        <v>253</v>
      </c>
      <c r="K3553" t="s">
        <v>1408</v>
      </c>
      <c r="L3553" t="s">
        <v>1409</v>
      </c>
      <c r="N3553" t="s">
        <v>1426</v>
      </c>
      <c r="O3553" t="s">
        <v>1411</v>
      </c>
      <c r="P3553" t="s">
        <v>252</v>
      </c>
      <c r="Q3553" t="s">
        <v>1412</v>
      </c>
      <c r="R3553" t="s">
        <v>1412</v>
      </c>
      <c r="S3553" t="s">
        <v>1412</v>
      </c>
      <c r="T3553">
        <v>10000</v>
      </c>
      <c r="V3553">
        <v>607.08000000000004</v>
      </c>
      <c r="W3553">
        <v>987</v>
      </c>
    </row>
    <row r="3554" spans="1:23">
      <c r="A3554" t="s">
        <v>246</v>
      </c>
      <c r="B3554" t="s">
        <v>2221</v>
      </c>
      <c r="C3554" t="s">
        <v>53</v>
      </c>
      <c r="D3554" t="s">
        <v>54</v>
      </c>
      <c r="E3554">
        <v>12457740</v>
      </c>
      <c r="F3554">
        <v>45054</v>
      </c>
      <c r="G3554" t="s">
        <v>5101</v>
      </c>
      <c r="H3554">
        <v>45054</v>
      </c>
      <c r="I3554" t="s">
        <v>253</v>
      </c>
      <c r="K3554" t="s">
        <v>1408</v>
      </c>
      <c r="L3554" t="s">
        <v>1409</v>
      </c>
      <c r="N3554" t="s">
        <v>1433</v>
      </c>
      <c r="O3554" t="s">
        <v>1411</v>
      </c>
      <c r="P3554" t="s">
        <v>254</v>
      </c>
      <c r="Q3554" t="s">
        <v>1412</v>
      </c>
      <c r="R3554" t="s">
        <v>1412</v>
      </c>
      <c r="S3554" t="s">
        <v>1412</v>
      </c>
      <c r="T3554">
        <v>10000</v>
      </c>
      <c r="V3554">
        <v>1912.01</v>
      </c>
      <c r="W3554">
        <v>6778.72</v>
      </c>
    </row>
    <row r="3555" spans="1:23">
      <c r="A3555" t="s">
        <v>246</v>
      </c>
      <c r="B3555" t="s">
        <v>2221</v>
      </c>
      <c r="C3555" t="s">
        <v>53</v>
      </c>
      <c r="D3555" t="s">
        <v>54</v>
      </c>
      <c r="E3555">
        <v>12458272</v>
      </c>
      <c r="F3555">
        <v>45054</v>
      </c>
      <c r="G3555" t="s">
        <v>5102</v>
      </c>
      <c r="H3555">
        <v>45054</v>
      </c>
      <c r="I3555" t="s">
        <v>282</v>
      </c>
      <c r="K3555" t="s">
        <v>1408</v>
      </c>
      <c r="L3555" t="s">
        <v>1409</v>
      </c>
      <c r="N3555" t="s">
        <v>1420</v>
      </c>
      <c r="O3555" t="s">
        <v>1411</v>
      </c>
      <c r="P3555" t="s">
        <v>254</v>
      </c>
      <c r="Q3555" t="s">
        <v>1414</v>
      </c>
      <c r="R3555" t="s">
        <v>1414</v>
      </c>
      <c r="S3555" t="s">
        <v>1412</v>
      </c>
      <c r="T3555">
        <v>10000</v>
      </c>
    </row>
    <row r="3556" spans="1:23">
      <c r="A3556" t="s">
        <v>246</v>
      </c>
      <c r="B3556" t="s">
        <v>2221</v>
      </c>
      <c r="C3556" t="s">
        <v>53</v>
      </c>
      <c r="D3556" t="s">
        <v>54</v>
      </c>
      <c r="E3556">
        <v>12474735</v>
      </c>
      <c r="F3556">
        <v>45057</v>
      </c>
      <c r="G3556" t="s">
        <v>5106</v>
      </c>
      <c r="H3556">
        <v>45057</v>
      </c>
      <c r="I3556" t="s">
        <v>263</v>
      </c>
      <c r="K3556" t="s">
        <v>1408</v>
      </c>
      <c r="L3556" t="s">
        <v>1409</v>
      </c>
      <c r="N3556" t="s">
        <v>1431</v>
      </c>
      <c r="O3556" t="s">
        <v>1411</v>
      </c>
      <c r="P3556" t="s">
        <v>254</v>
      </c>
      <c r="Q3556" t="s">
        <v>1414</v>
      </c>
      <c r="R3556" t="s">
        <v>1414</v>
      </c>
      <c r="S3556" t="s">
        <v>1412</v>
      </c>
      <c r="T3556">
        <v>10000</v>
      </c>
    </row>
    <row r="3557" spans="1:23">
      <c r="A3557" t="s">
        <v>246</v>
      </c>
      <c r="B3557" t="s">
        <v>2110</v>
      </c>
      <c r="C3557" t="s">
        <v>53</v>
      </c>
      <c r="D3557" t="s">
        <v>54</v>
      </c>
      <c r="E3557">
        <v>12484249</v>
      </c>
      <c r="F3557">
        <v>45061</v>
      </c>
      <c r="G3557" t="s">
        <v>5107</v>
      </c>
      <c r="H3557">
        <v>45061</v>
      </c>
      <c r="I3557" t="s">
        <v>263</v>
      </c>
      <c r="K3557" t="s">
        <v>1418</v>
      </c>
      <c r="L3557" t="s">
        <v>1409</v>
      </c>
      <c r="N3557" t="s">
        <v>1421</v>
      </c>
      <c r="O3557" t="s">
        <v>1411</v>
      </c>
      <c r="P3557" t="s">
        <v>254</v>
      </c>
      <c r="S3557" t="s">
        <v>1414</v>
      </c>
      <c r="T3557">
        <v>10000</v>
      </c>
    </row>
    <row r="3558" spans="1:23">
      <c r="A3558" t="s">
        <v>246</v>
      </c>
      <c r="B3558" t="s">
        <v>3553</v>
      </c>
      <c r="C3558" t="s">
        <v>53</v>
      </c>
      <c r="D3558" t="s">
        <v>54</v>
      </c>
      <c r="E3558">
        <v>12485058</v>
      </c>
      <c r="F3558">
        <v>45061</v>
      </c>
      <c r="G3558" t="s">
        <v>5108</v>
      </c>
      <c r="H3558">
        <v>45061</v>
      </c>
      <c r="I3558" t="s">
        <v>263</v>
      </c>
      <c r="K3558" t="s">
        <v>1408</v>
      </c>
      <c r="L3558" t="s">
        <v>1409</v>
      </c>
      <c r="N3558" t="s">
        <v>1413</v>
      </c>
      <c r="O3558" t="s">
        <v>1411</v>
      </c>
      <c r="P3558" t="s">
        <v>252</v>
      </c>
      <c r="Q3558" t="s">
        <v>1414</v>
      </c>
      <c r="R3558" t="s">
        <v>1414</v>
      </c>
      <c r="S3558" t="s">
        <v>1412</v>
      </c>
      <c r="T3558">
        <v>10000</v>
      </c>
    </row>
    <row r="3559" spans="1:23">
      <c r="A3559" t="s">
        <v>246</v>
      </c>
      <c r="B3559" t="s">
        <v>3553</v>
      </c>
      <c r="C3559" t="s">
        <v>53</v>
      </c>
      <c r="D3559" t="s">
        <v>54</v>
      </c>
      <c r="E3559">
        <v>12489402</v>
      </c>
      <c r="F3559">
        <v>45062</v>
      </c>
      <c r="G3559" t="s">
        <v>5109</v>
      </c>
      <c r="H3559">
        <v>45062</v>
      </c>
      <c r="I3559" t="s">
        <v>253</v>
      </c>
      <c r="K3559" t="s">
        <v>1408</v>
      </c>
      <c r="L3559" t="s">
        <v>1409</v>
      </c>
      <c r="N3559" t="s">
        <v>1474</v>
      </c>
      <c r="O3559" t="s">
        <v>1411</v>
      </c>
      <c r="P3559" t="s">
        <v>254</v>
      </c>
      <c r="Q3559" t="s">
        <v>1412</v>
      </c>
      <c r="R3559" t="s">
        <v>1412</v>
      </c>
      <c r="S3559" t="s">
        <v>1412</v>
      </c>
      <c r="T3559">
        <v>10000</v>
      </c>
      <c r="V3559">
        <v>0</v>
      </c>
      <c r="W3559">
        <v>7623.41</v>
      </c>
    </row>
    <row r="3560" spans="1:23">
      <c r="A3560" t="s">
        <v>246</v>
      </c>
      <c r="B3560" t="s">
        <v>2187</v>
      </c>
      <c r="C3560" t="s">
        <v>53</v>
      </c>
      <c r="D3560" t="s">
        <v>54</v>
      </c>
      <c r="E3560">
        <v>12489461</v>
      </c>
      <c r="F3560">
        <v>45062</v>
      </c>
      <c r="G3560" t="s">
        <v>5110</v>
      </c>
      <c r="H3560">
        <v>45062</v>
      </c>
      <c r="I3560" t="s">
        <v>282</v>
      </c>
      <c r="K3560" t="s">
        <v>1408</v>
      </c>
      <c r="L3560" t="s">
        <v>1409</v>
      </c>
      <c r="N3560" t="s">
        <v>1494</v>
      </c>
      <c r="O3560" t="s">
        <v>1411</v>
      </c>
      <c r="P3560" t="s">
        <v>254</v>
      </c>
      <c r="R3560" t="s">
        <v>1414</v>
      </c>
      <c r="S3560" t="s">
        <v>1412</v>
      </c>
      <c r="T3560">
        <v>60000</v>
      </c>
    </row>
    <row r="3561" spans="1:23">
      <c r="A3561" t="s">
        <v>246</v>
      </c>
      <c r="B3561" t="s">
        <v>4963</v>
      </c>
      <c r="C3561" t="s">
        <v>53</v>
      </c>
      <c r="D3561" t="s">
        <v>54</v>
      </c>
      <c r="E3561">
        <v>12500358</v>
      </c>
      <c r="F3561">
        <v>45064</v>
      </c>
      <c r="G3561" t="s">
        <v>5113</v>
      </c>
      <c r="H3561">
        <v>45064</v>
      </c>
      <c r="I3561" t="s">
        <v>253</v>
      </c>
      <c r="K3561" t="s">
        <v>1408</v>
      </c>
      <c r="L3561" t="s">
        <v>1409</v>
      </c>
      <c r="N3561" t="s">
        <v>1426</v>
      </c>
      <c r="O3561" t="s">
        <v>1411</v>
      </c>
      <c r="P3561" t="s">
        <v>252</v>
      </c>
      <c r="Q3561" t="s">
        <v>1412</v>
      </c>
      <c r="R3561" t="s">
        <v>1412</v>
      </c>
      <c r="S3561" t="s">
        <v>1412</v>
      </c>
      <c r="T3561">
        <v>10000</v>
      </c>
      <c r="V3561">
        <v>2166.92</v>
      </c>
      <c r="W3561">
        <v>3610</v>
      </c>
    </row>
    <row r="3562" spans="1:23">
      <c r="A3562" t="s">
        <v>246</v>
      </c>
      <c r="B3562" t="s">
        <v>5115</v>
      </c>
      <c r="C3562" t="s">
        <v>53</v>
      </c>
      <c r="D3562" t="s">
        <v>54</v>
      </c>
      <c r="E3562">
        <v>12500987</v>
      </c>
      <c r="F3562">
        <v>45064</v>
      </c>
      <c r="G3562" t="s">
        <v>5116</v>
      </c>
      <c r="H3562">
        <v>45064</v>
      </c>
      <c r="I3562" t="s">
        <v>282</v>
      </c>
      <c r="K3562" t="s">
        <v>1408</v>
      </c>
      <c r="L3562" t="s">
        <v>1409</v>
      </c>
      <c r="N3562" t="s">
        <v>1445</v>
      </c>
      <c r="O3562" t="s">
        <v>1411</v>
      </c>
      <c r="P3562" t="s">
        <v>254</v>
      </c>
      <c r="S3562" t="s">
        <v>1414</v>
      </c>
      <c r="T3562">
        <v>10000</v>
      </c>
    </row>
    <row r="3563" spans="1:23">
      <c r="A3563" t="s">
        <v>246</v>
      </c>
      <c r="B3563" t="s">
        <v>3553</v>
      </c>
      <c r="C3563" t="s">
        <v>53</v>
      </c>
      <c r="D3563" t="s">
        <v>54</v>
      </c>
      <c r="E3563">
        <v>12502004</v>
      </c>
      <c r="F3563">
        <v>45064</v>
      </c>
      <c r="G3563" t="s">
        <v>5118</v>
      </c>
      <c r="H3563">
        <v>45064</v>
      </c>
      <c r="I3563" t="s">
        <v>253</v>
      </c>
      <c r="K3563" t="s">
        <v>1408</v>
      </c>
      <c r="L3563" t="s">
        <v>1409</v>
      </c>
      <c r="N3563" t="s">
        <v>1439</v>
      </c>
      <c r="O3563" t="s">
        <v>1411</v>
      </c>
      <c r="P3563" t="s">
        <v>254</v>
      </c>
      <c r="Q3563" t="s">
        <v>1412</v>
      </c>
      <c r="R3563" t="s">
        <v>1412</v>
      </c>
      <c r="S3563" t="s">
        <v>1412</v>
      </c>
      <c r="T3563">
        <v>60000</v>
      </c>
      <c r="V3563">
        <v>63513.2</v>
      </c>
      <c r="W3563">
        <v>84339.42</v>
      </c>
    </row>
    <row r="3564" spans="1:23">
      <c r="A3564" t="s">
        <v>246</v>
      </c>
      <c r="B3564" t="s">
        <v>3775</v>
      </c>
      <c r="C3564" t="s">
        <v>53</v>
      </c>
      <c r="D3564" t="s">
        <v>54</v>
      </c>
      <c r="E3564">
        <v>12502077</v>
      </c>
      <c r="F3564">
        <v>45064</v>
      </c>
      <c r="G3564" t="s">
        <v>5117</v>
      </c>
      <c r="H3564">
        <v>45064</v>
      </c>
      <c r="I3564" t="s">
        <v>253</v>
      </c>
      <c r="K3564" t="s">
        <v>1408</v>
      </c>
      <c r="L3564" t="s">
        <v>1409</v>
      </c>
      <c r="N3564" t="s">
        <v>1433</v>
      </c>
      <c r="O3564" t="s">
        <v>1411</v>
      </c>
      <c r="P3564" t="s">
        <v>254</v>
      </c>
      <c r="Q3564" t="s">
        <v>1412</v>
      </c>
      <c r="R3564" t="s">
        <v>1412</v>
      </c>
      <c r="S3564" t="s">
        <v>1412</v>
      </c>
      <c r="T3564">
        <v>10000</v>
      </c>
      <c r="V3564">
        <v>293.22000000000003</v>
      </c>
      <c r="W3564">
        <v>2463.1999999999998</v>
      </c>
    </row>
    <row r="3565" spans="1:23">
      <c r="A3565" t="s">
        <v>246</v>
      </c>
      <c r="B3565" t="s">
        <v>2221</v>
      </c>
      <c r="C3565" t="s">
        <v>53</v>
      </c>
      <c r="D3565" t="s">
        <v>54</v>
      </c>
      <c r="E3565">
        <v>12507563</v>
      </c>
      <c r="F3565">
        <v>45065</v>
      </c>
      <c r="G3565" t="s">
        <v>5119</v>
      </c>
      <c r="H3565">
        <v>45065</v>
      </c>
      <c r="I3565" t="s">
        <v>253</v>
      </c>
      <c r="K3565" t="s">
        <v>1408</v>
      </c>
      <c r="L3565" t="s">
        <v>1409</v>
      </c>
      <c r="N3565" t="s">
        <v>1420</v>
      </c>
      <c r="O3565" t="s">
        <v>1411</v>
      </c>
      <c r="P3565" t="s">
        <v>254</v>
      </c>
      <c r="Q3565" t="s">
        <v>1429</v>
      </c>
      <c r="R3565" t="s">
        <v>1429</v>
      </c>
      <c r="S3565" t="s">
        <v>1412</v>
      </c>
      <c r="T3565">
        <v>10000</v>
      </c>
      <c r="V3565">
        <v>0</v>
      </c>
      <c r="W3565">
        <v>138</v>
      </c>
    </row>
    <row r="3566" spans="1:23">
      <c r="A3566" t="s">
        <v>246</v>
      </c>
      <c r="B3566" t="s">
        <v>2110</v>
      </c>
      <c r="C3566" t="s">
        <v>53</v>
      </c>
      <c r="D3566" t="s">
        <v>54</v>
      </c>
      <c r="E3566">
        <v>12512952</v>
      </c>
      <c r="F3566">
        <v>45072</v>
      </c>
      <c r="G3566" t="s">
        <v>5130</v>
      </c>
      <c r="H3566">
        <v>45072</v>
      </c>
      <c r="I3566" t="s">
        <v>253</v>
      </c>
      <c r="K3566" t="s">
        <v>1418</v>
      </c>
      <c r="L3566" t="s">
        <v>1409</v>
      </c>
      <c r="N3566" t="s">
        <v>1444</v>
      </c>
      <c r="O3566" t="s">
        <v>1411</v>
      </c>
      <c r="P3566" t="s">
        <v>254</v>
      </c>
      <c r="Q3566" t="s">
        <v>1412</v>
      </c>
      <c r="R3566" t="s">
        <v>1412</v>
      </c>
      <c r="S3566" t="s">
        <v>1412</v>
      </c>
      <c r="T3566">
        <v>30000</v>
      </c>
      <c r="V3566">
        <v>13826.61</v>
      </c>
      <c r="W3566">
        <v>34754.620000000003</v>
      </c>
    </row>
    <row r="3567" spans="1:23">
      <c r="A3567" t="s">
        <v>246</v>
      </c>
      <c r="B3567" t="s">
        <v>5394</v>
      </c>
      <c r="C3567" t="s">
        <v>53</v>
      </c>
      <c r="D3567" t="s">
        <v>54</v>
      </c>
      <c r="E3567">
        <v>12514230</v>
      </c>
      <c r="F3567">
        <v>45141</v>
      </c>
      <c r="G3567" t="s">
        <v>6441</v>
      </c>
      <c r="H3567">
        <v>45141</v>
      </c>
      <c r="I3567" t="s">
        <v>253</v>
      </c>
      <c r="K3567" t="s">
        <v>1408</v>
      </c>
      <c r="L3567" t="s">
        <v>1409</v>
      </c>
      <c r="N3567" t="s">
        <v>1454</v>
      </c>
      <c r="O3567" t="s">
        <v>1411</v>
      </c>
      <c r="P3567" t="s">
        <v>254</v>
      </c>
      <c r="Q3567" t="s">
        <v>1415</v>
      </c>
      <c r="R3567" t="s">
        <v>1415</v>
      </c>
      <c r="S3567" t="s">
        <v>1415</v>
      </c>
      <c r="T3567">
        <v>100</v>
      </c>
      <c r="V3567">
        <v>1.48</v>
      </c>
      <c r="W3567">
        <v>146.52000000000001</v>
      </c>
    </row>
    <row r="3568" spans="1:23">
      <c r="A3568" t="s">
        <v>246</v>
      </c>
      <c r="B3568" t="s">
        <v>5122</v>
      </c>
      <c r="C3568" t="s">
        <v>53</v>
      </c>
      <c r="D3568" t="s">
        <v>54</v>
      </c>
      <c r="E3568">
        <v>12514679</v>
      </c>
      <c r="F3568">
        <v>45068</v>
      </c>
      <c r="G3568" t="s">
        <v>5123</v>
      </c>
      <c r="H3568">
        <v>45068</v>
      </c>
      <c r="I3568" t="s">
        <v>282</v>
      </c>
      <c r="K3568" t="s">
        <v>1408</v>
      </c>
      <c r="L3568" t="s">
        <v>1409</v>
      </c>
      <c r="N3568" t="s">
        <v>1483</v>
      </c>
      <c r="O3568" t="s">
        <v>1411</v>
      </c>
      <c r="P3568" t="s">
        <v>254</v>
      </c>
      <c r="S3568" t="s">
        <v>1414</v>
      </c>
      <c r="T3568">
        <v>10000</v>
      </c>
    </row>
    <row r="3569" spans="1:23">
      <c r="A3569" t="s">
        <v>246</v>
      </c>
      <c r="B3569" t="s">
        <v>3553</v>
      </c>
      <c r="C3569" t="s">
        <v>53</v>
      </c>
      <c r="D3569" t="s">
        <v>54</v>
      </c>
      <c r="E3569">
        <v>12514957</v>
      </c>
      <c r="F3569">
        <v>45068</v>
      </c>
      <c r="G3569" t="s">
        <v>5124</v>
      </c>
      <c r="H3569">
        <v>45075</v>
      </c>
      <c r="I3569" t="s">
        <v>282</v>
      </c>
      <c r="K3569" t="s">
        <v>1408</v>
      </c>
      <c r="L3569" t="s">
        <v>1409</v>
      </c>
      <c r="N3569" t="s">
        <v>1425</v>
      </c>
      <c r="O3569" t="s">
        <v>1411</v>
      </c>
      <c r="P3569" t="s">
        <v>254</v>
      </c>
      <c r="R3569" t="s">
        <v>1414</v>
      </c>
      <c r="S3569" t="s">
        <v>1412</v>
      </c>
      <c r="T3569">
        <v>10000</v>
      </c>
    </row>
    <row r="3570" spans="1:23">
      <c r="A3570" t="s">
        <v>246</v>
      </c>
      <c r="B3570" t="s">
        <v>3553</v>
      </c>
      <c r="C3570" t="s">
        <v>53</v>
      </c>
      <c r="D3570" t="s">
        <v>54</v>
      </c>
      <c r="E3570">
        <v>12515212</v>
      </c>
      <c r="F3570">
        <v>45068</v>
      </c>
      <c r="G3570" t="s">
        <v>5125</v>
      </c>
      <c r="H3570">
        <v>45069</v>
      </c>
      <c r="I3570" t="s">
        <v>253</v>
      </c>
      <c r="K3570" t="s">
        <v>1408</v>
      </c>
      <c r="L3570" t="s">
        <v>1409</v>
      </c>
      <c r="N3570" t="s">
        <v>1458</v>
      </c>
      <c r="O3570" t="s">
        <v>1411</v>
      </c>
      <c r="P3570" t="s">
        <v>254</v>
      </c>
      <c r="Q3570" t="s">
        <v>1412</v>
      </c>
      <c r="R3570" t="s">
        <v>1412</v>
      </c>
      <c r="S3570" t="s">
        <v>1412</v>
      </c>
      <c r="T3570">
        <v>10000</v>
      </c>
      <c r="V3570">
        <v>10526.76</v>
      </c>
      <c r="W3570">
        <v>10800</v>
      </c>
    </row>
    <row r="3571" spans="1:23">
      <c r="A3571" t="s">
        <v>246</v>
      </c>
      <c r="B3571" t="s">
        <v>5122</v>
      </c>
      <c r="C3571" t="s">
        <v>53</v>
      </c>
      <c r="D3571" t="s">
        <v>54</v>
      </c>
      <c r="E3571">
        <v>12518263</v>
      </c>
      <c r="F3571">
        <v>45069</v>
      </c>
      <c r="G3571" t="s">
        <v>5126</v>
      </c>
      <c r="H3571">
        <v>45069</v>
      </c>
      <c r="I3571" t="s">
        <v>263</v>
      </c>
      <c r="K3571" t="s">
        <v>1408</v>
      </c>
      <c r="L3571" t="s">
        <v>1409</v>
      </c>
      <c r="N3571" t="s">
        <v>1486</v>
      </c>
      <c r="O3571" t="s">
        <v>1411</v>
      </c>
      <c r="P3571" t="s">
        <v>254</v>
      </c>
      <c r="Q3571" t="s">
        <v>1414</v>
      </c>
      <c r="R3571" t="s">
        <v>1414</v>
      </c>
      <c r="S3571" t="s">
        <v>1412</v>
      </c>
      <c r="T3571">
        <v>10000</v>
      </c>
    </row>
    <row r="3572" spans="1:23">
      <c r="A3572" t="s">
        <v>246</v>
      </c>
      <c r="B3572" t="s">
        <v>5122</v>
      </c>
      <c r="C3572" t="s">
        <v>53</v>
      </c>
      <c r="D3572" t="s">
        <v>54</v>
      </c>
      <c r="E3572">
        <v>12519095</v>
      </c>
      <c r="F3572">
        <v>45069</v>
      </c>
      <c r="G3572" t="s">
        <v>5127</v>
      </c>
      <c r="H3572">
        <v>45069</v>
      </c>
      <c r="I3572" t="s">
        <v>253</v>
      </c>
      <c r="K3572" t="s">
        <v>1408</v>
      </c>
      <c r="L3572" t="s">
        <v>1409</v>
      </c>
      <c r="N3572" t="s">
        <v>1462</v>
      </c>
      <c r="O3572" t="s">
        <v>1411</v>
      </c>
      <c r="P3572" t="s">
        <v>254</v>
      </c>
      <c r="Q3572" t="s">
        <v>1412</v>
      </c>
      <c r="R3572" t="s">
        <v>1412</v>
      </c>
      <c r="S3572" t="s">
        <v>1412</v>
      </c>
      <c r="T3572">
        <v>10000</v>
      </c>
      <c r="V3572">
        <v>1223.48</v>
      </c>
      <c r="W3572">
        <v>1645</v>
      </c>
    </row>
    <row r="3573" spans="1:23">
      <c r="A3573" t="s">
        <v>246</v>
      </c>
      <c r="B3573" t="s">
        <v>5115</v>
      </c>
      <c r="C3573" t="s">
        <v>53</v>
      </c>
      <c r="D3573" t="s">
        <v>54</v>
      </c>
      <c r="E3573">
        <v>12520334</v>
      </c>
      <c r="F3573">
        <v>45075</v>
      </c>
      <c r="G3573" t="s">
        <v>5356</v>
      </c>
      <c r="H3573">
        <v>45083</v>
      </c>
      <c r="I3573" t="s">
        <v>253</v>
      </c>
      <c r="K3573" t="s">
        <v>1408</v>
      </c>
      <c r="L3573" t="s">
        <v>1409</v>
      </c>
      <c r="N3573" t="s">
        <v>1497</v>
      </c>
      <c r="O3573" t="s">
        <v>1411</v>
      </c>
      <c r="P3573" t="s">
        <v>254</v>
      </c>
      <c r="Q3573" t="s">
        <v>1412</v>
      </c>
      <c r="R3573" t="s">
        <v>1412</v>
      </c>
      <c r="S3573" t="s">
        <v>1415</v>
      </c>
      <c r="T3573">
        <v>10000</v>
      </c>
      <c r="V3573">
        <v>185.97</v>
      </c>
      <c r="W3573">
        <v>575</v>
      </c>
    </row>
    <row r="3574" spans="1:23">
      <c r="A3574" t="s">
        <v>246</v>
      </c>
      <c r="B3574" t="s">
        <v>2110</v>
      </c>
      <c r="C3574" t="s">
        <v>53</v>
      </c>
      <c r="D3574" t="s">
        <v>54</v>
      </c>
      <c r="E3574">
        <v>12530081</v>
      </c>
      <c r="F3574">
        <v>45071</v>
      </c>
      <c r="G3574" t="s">
        <v>5128</v>
      </c>
      <c r="H3574">
        <v>45071</v>
      </c>
      <c r="I3574" t="s">
        <v>253</v>
      </c>
      <c r="K3574" t="s">
        <v>1408</v>
      </c>
      <c r="L3574" t="s">
        <v>1409</v>
      </c>
      <c r="N3574" t="s">
        <v>1421</v>
      </c>
      <c r="O3574" t="s">
        <v>1411</v>
      </c>
      <c r="P3574" t="s">
        <v>254</v>
      </c>
      <c r="Q3574" t="s">
        <v>1412</v>
      </c>
      <c r="R3574" t="s">
        <v>1412</v>
      </c>
      <c r="S3574" t="s">
        <v>1412</v>
      </c>
      <c r="T3574">
        <v>10000</v>
      </c>
      <c r="V3574">
        <v>3616.64</v>
      </c>
      <c r="W3574">
        <v>9330</v>
      </c>
    </row>
    <row r="3575" spans="1:23">
      <c r="A3575" t="s">
        <v>246</v>
      </c>
      <c r="B3575" t="s">
        <v>2110</v>
      </c>
      <c r="C3575" t="s">
        <v>53</v>
      </c>
      <c r="D3575" t="s">
        <v>54</v>
      </c>
      <c r="E3575">
        <v>12549331</v>
      </c>
      <c r="F3575">
        <v>45076</v>
      </c>
      <c r="G3575" t="s">
        <v>5133</v>
      </c>
      <c r="H3575">
        <v>45076</v>
      </c>
      <c r="I3575" t="s">
        <v>253</v>
      </c>
      <c r="K3575" t="s">
        <v>1408</v>
      </c>
      <c r="L3575" t="s">
        <v>1409</v>
      </c>
      <c r="N3575" t="s">
        <v>4752</v>
      </c>
      <c r="O3575" t="s">
        <v>1411</v>
      </c>
      <c r="P3575" t="s">
        <v>254</v>
      </c>
      <c r="Q3575" t="s">
        <v>1415</v>
      </c>
      <c r="R3575" t="s">
        <v>1415</v>
      </c>
      <c r="S3575" t="s">
        <v>1415</v>
      </c>
      <c r="T3575">
        <v>10000</v>
      </c>
      <c r="V3575">
        <v>0</v>
      </c>
      <c r="W3575">
        <v>65</v>
      </c>
    </row>
    <row r="3576" spans="1:23">
      <c r="A3576" t="s">
        <v>246</v>
      </c>
      <c r="B3576" t="s">
        <v>2187</v>
      </c>
      <c r="C3576" t="s">
        <v>53</v>
      </c>
      <c r="D3576" t="s">
        <v>54</v>
      </c>
      <c r="E3576">
        <v>12560032</v>
      </c>
      <c r="F3576">
        <v>45092</v>
      </c>
      <c r="G3576" t="s">
        <v>5647</v>
      </c>
      <c r="H3576">
        <v>45098</v>
      </c>
      <c r="I3576" t="s">
        <v>263</v>
      </c>
      <c r="K3576" t="s">
        <v>1408</v>
      </c>
      <c r="L3576" t="s">
        <v>1409</v>
      </c>
      <c r="N3576" t="s">
        <v>1440</v>
      </c>
      <c r="O3576" t="s">
        <v>1411</v>
      </c>
      <c r="P3576" t="s">
        <v>254</v>
      </c>
      <c r="R3576" t="s">
        <v>1414</v>
      </c>
      <c r="S3576" t="s">
        <v>1415</v>
      </c>
      <c r="T3576">
        <v>30000</v>
      </c>
    </row>
    <row r="3577" spans="1:23">
      <c r="A3577" t="s">
        <v>246</v>
      </c>
      <c r="B3577" t="s">
        <v>2187</v>
      </c>
      <c r="C3577" t="s">
        <v>53</v>
      </c>
      <c r="D3577" t="s">
        <v>54</v>
      </c>
      <c r="E3577">
        <v>12568607</v>
      </c>
      <c r="F3577">
        <v>45078</v>
      </c>
      <c r="G3577" t="s">
        <v>5348</v>
      </c>
      <c r="H3577">
        <v>45078</v>
      </c>
      <c r="I3577" t="s">
        <v>253</v>
      </c>
      <c r="K3577" t="s">
        <v>1408</v>
      </c>
      <c r="L3577" t="s">
        <v>1409</v>
      </c>
      <c r="N3577" t="s">
        <v>1453</v>
      </c>
      <c r="O3577" t="s">
        <v>1411</v>
      </c>
      <c r="P3577" t="s">
        <v>254</v>
      </c>
      <c r="Q3577" t="s">
        <v>1412</v>
      </c>
      <c r="R3577" t="s">
        <v>1412</v>
      </c>
      <c r="S3577" t="s">
        <v>1415</v>
      </c>
      <c r="T3577">
        <v>10000</v>
      </c>
      <c r="V3577">
        <v>5077.58</v>
      </c>
      <c r="W3577">
        <v>8473.5300000000007</v>
      </c>
    </row>
    <row r="3578" spans="1:23">
      <c r="A3578" t="s">
        <v>246</v>
      </c>
      <c r="B3578" t="s">
        <v>3553</v>
      </c>
      <c r="C3578" t="s">
        <v>53</v>
      </c>
      <c r="D3578" t="s">
        <v>54</v>
      </c>
      <c r="E3578">
        <v>12569529</v>
      </c>
      <c r="F3578">
        <v>45078</v>
      </c>
      <c r="G3578" t="s">
        <v>5349</v>
      </c>
      <c r="H3578">
        <v>45078</v>
      </c>
      <c r="I3578" t="s">
        <v>282</v>
      </c>
      <c r="K3578" t="s">
        <v>1408</v>
      </c>
      <c r="L3578" t="s">
        <v>1409</v>
      </c>
      <c r="N3578" t="s">
        <v>1432</v>
      </c>
      <c r="O3578" t="s">
        <v>1411</v>
      </c>
      <c r="P3578" t="s">
        <v>252</v>
      </c>
      <c r="R3578" t="s">
        <v>1414</v>
      </c>
      <c r="S3578" t="s">
        <v>1412</v>
      </c>
      <c r="T3578">
        <v>10000</v>
      </c>
    </row>
    <row r="3579" spans="1:23">
      <c r="A3579" t="s">
        <v>246</v>
      </c>
      <c r="B3579" t="s">
        <v>3553</v>
      </c>
      <c r="C3579" t="s">
        <v>53</v>
      </c>
      <c r="D3579" t="s">
        <v>54</v>
      </c>
      <c r="E3579">
        <v>12569831</v>
      </c>
      <c r="F3579">
        <v>45078</v>
      </c>
      <c r="G3579" t="s">
        <v>5350</v>
      </c>
      <c r="H3579">
        <v>45078</v>
      </c>
      <c r="I3579" t="s">
        <v>253</v>
      </c>
      <c r="K3579" t="s">
        <v>1430</v>
      </c>
      <c r="L3579" t="s">
        <v>1409</v>
      </c>
      <c r="N3579" t="s">
        <v>1460</v>
      </c>
      <c r="O3579" t="s">
        <v>1411</v>
      </c>
      <c r="P3579" t="s">
        <v>254</v>
      </c>
      <c r="Q3579" t="s">
        <v>1412</v>
      </c>
      <c r="R3579" t="s">
        <v>1412</v>
      </c>
      <c r="S3579" t="s">
        <v>1415</v>
      </c>
      <c r="T3579">
        <v>10000</v>
      </c>
      <c r="V3579">
        <v>10432.49</v>
      </c>
      <c r="W3579">
        <v>12318</v>
      </c>
    </row>
    <row r="3580" spans="1:23">
      <c r="A3580" t="s">
        <v>246</v>
      </c>
      <c r="B3580" t="s">
        <v>3553</v>
      </c>
      <c r="C3580" t="s">
        <v>53</v>
      </c>
      <c r="D3580" t="s">
        <v>54</v>
      </c>
      <c r="E3580">
        <v>12576780</v>
      </c>
      <c r="F3580">
        <v>45079</v>
      </c>
      <c r="G3580" t="s">
        <v>5357</v>
      </c>
      <c r="H3580">
        <v>45083</v>
      </c>
      <c r="I3580" t="s">
        <v>282</v>
      </c>
      <c r="K3580" t="s">
        <v>1408</v>
      </c>
      <c r="L3580" t="s">
        <v>1409</v>
      </c>
      <c r="N3580" t="s">
        <v>1454</v>
      </c>
      <c r="O3580" t="s">
        <v>1411</v>
      </c>
      <c r="P3580" t="s">
        <v>252</v>
      </c>
      <c r="R3580" t="s">
        <v>1414</v>
      </c>
      <c r="S3580" t="s">
        <v>1415</v>
      </c>
      <c r="T3580">
        <v>10000</v>
      </c>
    </row>
    <row r="3581" spans="1:23">
      <c r="A3581" t="s">
        <v>246</v>
      </c>
      <c r="B3581" t="s">
        <v>5394</v>
      </c>
      <c r="C3581" t="s">
        <v>53</v>
      </c>
      <c r="D3581" t="s">
        <v>54</v>
      </c>
      <c r="E3581">
        <v>12577831</v>
      </c>
      <c r="F3581">
        <v>45159</v>
      </c>
      <c r="G3581" t="s">
        <v>6471</v>
      </c>
      <c r="H3581">
        <v>45159</v>
      </c>
      <c r="I3581" t="s">
        <v>253</v>
      </c>
      <c r="K3581" t="s">
        <v>1430</v>
      </c>
      <c r="L3581" t="s">
        <v>1409</v>
      </c>
      <c r="N3581" t="s">
        <v>1410</v>
      </c>
      <c r="O3581" t="s">
        <v>1411</v>
      </c>
      <c r="P3581" t="s">
        <v>254</v>
      </c>
      <c r="Q3581" t="s">
        <v>1415</v>
      </c>
      <c r="R3581" t="s">
        <v>1415</v>
      </c>
      <c r="S3581" t="s">
        <v>1415</v>
      </c>
      <c r="T3581">
        <v>10000</v>
      </c>
      <c r="V3581">
        <v>427.75</v>
      </c>
      <c r="W3581">
        <v>1601.55</v>
      </c>
    </row>
    <row r="3582" spans="1:23">
      <c r="A3582" t="s">
        <v>246</v>
      </c>
      <c r="B3582" t="s">
        <v>2221</v>
      </c>
      <c r="C3582" t="s">
        <v>53</v>
      </c>
      <c r="D3582" t="s">
        <v>54</v>
      </c>
      <c r="E3582">
        <v>12582204</v>
      </c>
      <c r="F3582">
        <v>45091</v>
      </c>
      <c r="G3582" t="s">
        <v>5686</v>
      </c>
      <c r="H3582">
        <v>45091</v>
      </c>
      <c r="I3582" t="s">
        <v>253</v>
      </c>
      <c r="K3582" t="s">
        <v>1418</v>
      </c>
      <c r="L3582" t="s">
        <v>1409</v>
      </c>
      <c r="N3582" t="s">
        <v>1425</v>
      </c>
      <c r="O3582" t="s">
        <v>1411</v>
      </c>
      <c r="P3582" t="s">
        <v>254</v>
      </c>
      <c r="Q3582" t="s">
        <v>1412</v>
      </c>
      <c r="R3582" t="s">
        <v>1412</v>
      </c>
      <c r="S3582" t="s">
        <v>1415</v>
      </c>
      <c r="T3582">
        <v>30000</v>
      </c>
      <c r="V3582">
        <v>10511.84</v>
      </c>
      <c r="W3582">
        <v>29129.599999999999</v>
      </c>
    </row>
    <row r="3583" spans="1:23">
      <c r="A3583" t="s">
        <v>246</v>
      </c>
      <c r="B3583" t="s">
        <v>2110</v>
      </c>
      <c r="C3583" t="s">
        <v>53</v>
      </c>
      <c r="D3583" t="s">
        <v>54</v>
      </c>
      <c r="E3583">
        <v>12587230</v>
      </c>
      <c r="F3583">
        <v>45083</v>
      </c>
      <c r="G3583" t="s">
        <v>5692</v>
      </c>
      <c r="H3583">
        <v>45083</v>
      </c>
      <c r="I3583" t="s">
        <v>282</v>
      </c>
      <c r="K3583" t="s">
        <v>1408</v>
      </c>
      <c r="L3583" t="s">
        <v>1438</v>
      </c>
      <c r="N3583" t="s">
        <v>1495</v>
      </c>
      <c r="O3583" t="s">
        <v>1411</v>
      </c>
      <c r="P3583" t="s">
        <v>254</v>
      </c>
      <c r="Q3583" t="s">
        <v>1414</v>
      </c>
      <c r="R3583" t="s">
        <v>1414</v>
      </c>
      <c r="S3583" t="s">
        <v>1415</v>
      </c>
      <c r="T3583">
        <v>10000</v>
      </c>
    </row>
    <row r="3584" spans="1:23">
      <c r="A3584" t="s">
        <v>246</v>
      </c>
      <c r="B3584" t="s">
        <v>2110</v>
      </c>
      <c r="C3584" t="s">
        <v>53</v>
      </c>
      <c r="D3584" t="s">
        <v>54</v>
      </c>
      <c r="E3584">
        <v>12587230</v>
      </c>
      <c r="F3584">
        <v>45083</v>
      </c>
      <c r="G3584" t="s">
        <v>5692</v>
      </c>
      <c r="H3584">
        <v>45083</v>
      </c>
      <c r="I3584" t="s">
        <v>282</v>
      </c>
      <c r="K3584" t="s">
        <v>1408</v>
      </c>
      <c r="L3584" t="s">
        <v>1409</v>
      </c>
      <c r="N3584" t="s">
        <v>1495</v>
      </c>
      <c r="O3584" t="s">
        <v>1411</v>
      </c>
      <c r="P3584" t="s">
        <v>254</v>
      </c>
      <c r="Q3584" t="s">
        <v>1414</v>
      </c>
      <c r="R3584" t="s">
        <v>1414</v>
      </c>
      <c r="S3584" t="s">
        <v>1415</v>
      </c>
      <c r="T3584">
        <v>10000</v>
      </c>
    </row>
    <row r="3585" spans="1:23">
      <c r="A3585" t="s">
        <v>246</v>
      </c>
      <c r="B3585" t="s">
        <v>2221</v>
      </c>
      <c r="C3585" t="s">
        <v>53</v>
      </c>
      <c r="D3585" t="s">
        <v>54</v>
      </c>
      <c r="E3585">
        <v>12588209</v>
      </c>
      <c r="F3585">
        <v>45083</v>
      </c>
      <c r="G3585" t="s">
        <v>5358</v>
      </c>
      <c r="H3585">
        <v>45083</v>
      </c>
      <c r="I3585" t="s">
        <v>253</v>
      </c>
      <c r="K3585" t="s">
        <v>1408</v>
      </c>
      <c r="L3585" t="s">
        <v>1409</v>
      </c>
      <c r="N3585" t="s">
        <v>1477</v>
      </c>
      <c r="O3585" t="s">
        <v>1411</v>
      </c>
      <c r="P3585" t="s">
        <v>254</v>
      </c>
      <c r="Q3585" t="s">
        <v>1412</v>
      </c>
      <c r="R3585" t="s">
        <v>1412</v>
      </c>
      <c r="S3585" t="s">
        <v>1415</v>
      </c>
      <c r="T3585">
        <v>10000</v>
      </c>
      <c r="V3585">
        <v>757.6</v>
      </c>
      <c r="W3585">
        <v>3403.08</v>
      </c>
    </row>
    <row r="3586" spans="1:23">
      <c r="A3586" t="s">
        <v>246</v>
      </c>
      <c r="B3586" t="s">
        <v>4963</v>
      </c>
      <c r="C3586" t="s">
        <v>53</v>
      </c>
      <c r="D3586" t="s">
        <v>54</v>
      </c>
      <c r="E3586">
        <v>12597887</v>
      </c>
      <c r="F3586">
        <v>45089</v>
      </c>
      <c r="G3586" t="s">
        <v>5440</v>
      </c>
      <c r="H3586">
        <v>45090</v>
      </c>
      <c r="I3586" t="s">
        <v>253</v>
      </c>
      <c r="K3586" t="s">
        <v>1408</v>
      </c>
      <c r="L3586" t="s">
        <v>1409</v>
      </c>
      <c r="N3586" t="s">
        <v>1483</v>
      </c>
      <c r="O3586" t="s">
        <v>1411</v>
      </c>
      <c r="P3586" t="s">
        <v>254</v>
      </c>
      <c r="Q3586" t="s">
        <v>1412</v>
      </c>
      <c r="R3586" t="s">
        <v>1412</v>
      </c>
      <c r="S3586" t="s">
        <v>1415</v>
      </c>
      <c r="T3586">
        <v>10000</v>
      </c>
      <c r="V3586">
        <v>1264.52</v>
      </c>
      <c r="W3586">
        <v>3023</v>
      </c>
    </row>
    <row r="3587" spans="1:23">
      <c r="A3587" t="s">
        <v>246</v>
      </c>
      <c r="B3587" t="s">
        <v>4963</v>
      </c>
      <c r="C3587" t="s">
        <v>53</v>
      </c>
      <c r="D3587" t="s">
        <v>54</v>
      </c>
      <c r="E3587">
        <v>12602699</v>
      </c>
      <c r="F3587">
        <v>45090</v>
      </c>
      <c r="G3587" t="s">
        <v>5365</v>
      </c>
      <c r="H3587">
        <v>45090</v>
      </c>
      <c r="I3587" t="s">
        <v>253</v>
      </c>
      <c r="K3587" t="s">
        <v>1408</v>
      </c>
      <c r="L3587" t="s">
        <v>1409</v>
      </c>
      <c r="N3587" t="s">
        <v>1463</v>
      </c>
      <c r="O3587" t="s">
        <v>1411</v>
      </c>
      <c r="P3587" t="s">
        <v>254</v>
      </c>
      <c r="Q3587" t="s">
        <v>1412</v>
      </c>
      <c r="R3587" t="s">
        <v>1412</v>
      </c>
      <c r="S3587" t="s">
        <v>1415</v>
      </c>
      <c r="T3587">
        <v>10000</v>
      </c>
      <c r="V3587">
        <v>0</v>
      </c>
      <c r="W3587">
        <v>7291.93</v>
      </c>
    </row>
    <row r="3588" spans="1:23">
      <c r="A3588" t="s">
        <v>246</v>
      </c>
      <c r="B3588" t="s">
        <v>4963</v>
      </c>
      <c r="C3588" t="s">
        <v>53</v>
      </c>
      <c r="D3588" t="s">
        <v>54</v>
      </c>
      <c r="E3588">
        <v>12602784</v>
      </c>
      <c r="F3588">
        <v>45107</v>
      </c>
      <c r="G3588" t="s">
        <v>5631</v>
      </c>
      <c r="H3588">
        <v>45107</v>
      </c>
      <c r="I3588" t="s">
        <v>253</v>
      </c>
      <c r="K3588" t="s">
        <v>1408</v>
      </c>
      <c r="L3588" t="s">
        <v>1409</v>
      </c>
      <c r="N3588" t="s">
        <v>1431</v>
      </c>
      <c r="O3588" t="s">
        <v>1411</v>
      </c>
      <c r="P3588" t="s">
        <v>254</v>
      </c>
      <c r="Q3588" t="s">
        <v>1412</v>
      </c>
      <c r="R3588" t="s">
        <v>1412</v>
      </c>
      <c r="S3588" t="s">
        <v>1415</v>
      </c>
      <c r="T3588">
        <v>30000</v>
      </c>
      <c r="V3588">
        <v>18855.66</v>
      </c>
      <c r="W3588">
        <v>24450.6</v>
      </c>
    </row>
    <row r="3589" spans="1:23">
      <c r="A3589" t="s">
        <v>246</v>
      </c>
      <c r="B3589" t="s">
        <v>4963</v>
      </c>
      <c r="C3589" t="s">
        <v>53</v>
      </c>
      <c r="D3589" t="s">
        <v>54</v>
      </c>
      <c r="E3589">
        <v>12612191</v>
      </c>
      <c r="F3589">
        <v>45092</v>
      </c>
      <c r="G3589" t="s">
        <v>5372</v>
      </c>
      <c r="H3589">
        <v>45092</v>
      </c>
      <c r="I3589" t="s">
        <v>253</v>
      </c>
      <c r="K3589" t="s">
        <v>1408</v>
      </c>
      <c r="L3589" t="s">
        <v>1438</v>
      </c>
      <c r="N3589" t="s">
        <v>1431</v>
      </c>
      <c r="O3589" t="s">
        <v>1411</v>
      </c>
      <c r="P3589" t="s">
        <v>254</v>
      </c>
      <c r="Q3589" t="s">
        <v>1412</v>
      </c>
      <c r="R3589" t="s">
        <v>1412</v>
      </c>
      <c r="S3589" t="s">
        <v>1415</v>
      </c>
      <c r="T3589">
        <v>10000</v>
      </c>
      <c r="V3589">
        <v>5766.51</v>
      </c>
      <c r="W3589">
        <v>854</v>
      </c>
    </row>
    <row r="3590" spans="1:23">
      <c r="A3590" t="s">
        <v>246</v>
      </c>
      <c r="B3590" t="s">
        <v>4963</v>
      </c>
      <c r="C3590" t="s">
        <v>53</v>
      </c>
      <c r="D3590" t="s">
        <v>54</v>
      </c>
      <c r="E3590">
        <v>12612191</v>
      </c>
      <c r="F3590">
        <v>45092</v>
      </c>
      <c r="G3590" t="s">
        <v>5372</v>
      </c>
      <c r="H3590">
        <v>45092</v>
      </c>
      <c r="I3590" t="s">
        <v>253</v>
      </c>
      <c r="K3590" t="s">
        <v>1408</v>
      </c>
      <c r="L3590" t="s">
        <v>1409</v>
      </c>
      <c r="N3590" t="s">
        <v>1431</v>
      </c>
      <c r="O3590" t="s">
        <v>1411</v>
      </c>
      <c r="P3590" t="s">
        <v>254</v>
      </c>
      <c r="Q3590" t="s">
        <v>1412</v>
      </c>
      <c r="R3590" t="s">
        <v>1412</v>
      </c>
      <c r="S3590" t="s">
        <v>1415</v>
      </c>
      <c r="T3590">
        <v>10000</v>
      </c>
      <c r="V3590">
        <v>5766.51</v>
      </c>
      <c r="W3590">
        <v>5388</v>
      </c>
    </row>
    <row r="3591" spans="1:23">
      <c r="A3591" t="s">
        <v>246</v>
      </c>
      <c r="B3591" t="s">
        <v>2110</v>
      </c>
      <c r="C3591" t="s">
        <v>53</v>
      </c>
      <c r="D3591" t="s">
        <v>54</v>
      </c>
      <c r="E3591">
        <v>12616893</v>
      </c>
      <c r="F3591">
        <v>45092</v>
      </c>
      <c r="G3591" t="s">
        <v>5371</v>
      </c>
      <c r="H3591">
        <v>45092</v>
      </c>
      <c r="I3591" t="s">
        <v>253</v>
      </c>
      <c r="K3591" t="s">
        <v>1418</v>
      </c>
      <c r="L3591" t="s">
        <v>1409</v>
      </c>
      <c r="N3591" t="s">
        <v>1417</v>
      </c>
      <c r="O3591" t="s">
        <v>1411</v>
      </c>
      <c r="P3591" t="s">
        <v>254</v>
      </c>
      <c r="Q3591" t="s">
        <v>1412</v>
      </c>
      <c r="R3591" t="s">
        <v>1412</v>
      </c>
      <c r="S3591" t="s">
        <v>1415</v>
      </c>
      <c r="T3591">
        <v>10000</v>
      </c>
      <c r="V3591">
        <v>3740.38</v>
      </c>
      <c r="W3591">
        <v>6960.1</v>
      </c>
    </row>
    <row r="3592" spans="1:23">
      <c r="A3592" t="s">
        <v>246</v>
      </c>
      <c r="B3592" t="s">
        <v>2110</v>
      </c>
      <c r="C3592" t="s">
        <v>53</v>
      </c>
      <c r="D3592" t="s">
        <v>54</v>
      </c>
      <c r="E3592">
        <v>12631161</v>
      </c>
      <c r="F3592">
        <v>45097</v>
      </c>
      <c r="G3592" t="s">
        <v>5616</v>
      </c>
      <c r="H3592">
        <v>45098</v>
      </c>
      <c r="I3592" t="s">
        <v>263</v>
      </c>
      <c r="K3592" t="s">
        <v>1408</v>
      </c>
      <c r="L3592" t="s">
        <v>1409</v>
      </c>
      <c r="N3592" t="s">
        <v>5299</v>
      </c>
      <c r="O3592" t="s">
        <v>1411</v>
      </c>
      <c r="P3592" t="s">
        <v>254</v>
      </c>
      <c r="T3592">
        <v>10000</v>
      </c>
    </row>
    <row r="3593" spans="1:23">
      <c r="A3593" t="s">
        <v>246</v>
      </c>
      <c r="B3593" t="s">
        <v>3553</v>
      </c>
      <c r="C3593" t="s">
        <v>53</v>
      </c>
      <c r="D3593" t="s">
        <v>54</v>
      </c>
      <c r="E3593">
        <v>12632663</v>
      </c>
      <c r="F3593">
        <v>45097</v>
      </c>
      <c r="G3593" t="s">
        <v>5697</v>
      </c>
      <c r="H3593">
        <v>45097</v>
      </c>
      <c r="I3593" t="s">
        <v>253</v>
      </c>
      <c r="K3593" t="s">
        <v>1408</v>
      </c>
      <c r="L3593" t="s">
        <v>1409</v>
      </c>
      <c r="N3593" t="s">
        <v>1431</v>
      </c>
      <c r="O3593" t="s">
        <v>1411</v>
      </c>
      <c r="P3593" t="s">
        <v>254</v>
      </c>
      <c r="Q3593" t="s">
        <v>1412</v>
      </c>
      <c r="R3593" t="s">
        <v>1412</v>
      </c>
      <c r="S3593" t="s">
        <v>1415</v>
      </c>
      <c r="T3593">
        <v>10000</v>
      </c>
      <c r="V3593">
        <v>0</v>
      </c>
      <c r="W3593">
        <v>828.9</v>
      </c>
    </row>
    <row r="3594" spans="1:23">
      <c r="A3594" t="s">
        <v>246</v>
      </c>
      <c r="B3594" t="s">
        <v>5122</v>
      </c>
      <c r="C3594" t="s">
        <v>53</v>
      </c>
      <c r="D3594" t="s">
        <v>54</v>
      </c>
      <c r="E3594">
        <v>12637701</v>
      </c>
      <c r="F3594">
        <v>45099</v>
      </c>
      <c r="G3594" t="s">
        <v>5603</v>
      </c>
      <c r="H3594">
        <v>45125</v>
      </c>
      <c r="I3594" t="s">
        <v>253</v>
      </c>
      <c r="K3594" t="s">
        <v>1430</v>
      </c>
      <c r="L3594" t="s">
        <v>1409</v>
      </c>
      <c r="N3594" t="s">
        <v>3144</v>
      </c>
      <c r="O3594" t="s">
        <v>1411</v>
      </c>
      <c r="P3594" t="s">
        <v>254</v>
      </c>
      <c r="Q3594" t="s">
        <v>1412</v>
      </c>
      <c r="R3594" t="s">
        <v>1412</v>
      </c>
      <c r="S3594" t="s">
        <v>1415</v>
      </c>
      <c r="T3594">
        <v>40000</v>
      </c>
      <c r="V3594">
        <v>6167.93</v>
      </c>
      <c r="W3594">
        <v>6454</v>
      </c>
    </row>
    <row r="3595" spans="1:23">
      <c r="A3595" t="s">
        <v>246</v>
      </c>
      <c r="B3595" t="s">
        <v>5394</v>
      </c>
      <c r="C3595" t="s">
        <v>53</v>
      </c>
      <c r="D3595" t="s">
        <v>54</v>
      </c>
      <c r="E3595">
        <v>12638770</v>
      </c>
      <c r="F3595">
        <v>45098</v>
      </c>
      <c r="G3595" t="s">
        <v>5595</v>
      </c>
      <c r="H3595">
        <v>45098</v>
      </c>
      <c r="I3595" t="s">
        <v>263</v>
      </c>
      <c r="K3595" t="s">
        <v>1408</v>
      </c>
      <c r="L3595" t="s">
        <v>1409</v>
      </c>
      <c r="N3595" t="s">
        <v>5300</v>
      </c>
      <c r="O3595" t="s">
        <v>1411</v>
      </c>
      <c r="P3595" t="s">
        <v>254</v>
      </c>
      <c r="Q3595" t="s">
        <v>1414</v>
      </c>
      <c r="R3595" t="s">
        <v>1414</v>
      </c>
      <c r="S3595" t="s">
        <v>1415</v>
      </c>
      <c r="T3595">
        <v>60000</v>
      </c>
    </row>
    <row r="3596" spans="1:23">
      <c r="A3596" t="s">
        <v>246</v>
      </c>
      <c r="B3596" t="s">
        <v>2110</v>
      </c>
      <c r="C3596" t="s">
        <v>53</v>
      </c>
      <c r="D3596" t="s">
        <v>54</v>
      </c>
      <c r="E3596">
        <v>12644092</v>
      </c>
      <c r="F3596">
        <v>45099</v>
      </c>
      <c r="G3596" t="s">
        <v>5620</v>
      </c>
      <c r="H3596">
        <v>45099</v>
      </c>
      <c r="I3596" t="s">
        <v>282</v>
      </c>
      <c r="K3596" t="s">
        <v>1408</v>
      </c>
      <c r="L3596" t="s">
        <v>1409</v>
      </c>
      <c r="N3596" t="s">
        <v>1428</v>
      </c>
      <c r="O3596" t="s">
        <v>1411</v>
      </c>
      <c r="P3596" t="s">
        <v>254</v>
      </c>
      <c r="Q3596" t="s">
        <v>1414</v>
      </c>
      <c r="R3596" t="s">
        <v>1414</v>
      </c>
      <c r="S3596" t="s">
        <v>1415</v>
      </c>
      <c r="T3596">
        <v>30000</v>
      </c>
    </row>
    <row r="3597" spans="1:23">
      <c r="A3597" t="s">
        <v>246</v>
      </c>
      <c r="B3597" t="s">
        <v>5394</v>
      </c>
      <c r="C3597" t="s">
        <v>53</v>
      </c>
      <c r="D3597" t="s">
        <v>54</v>
      </c>
      <c r="E3597">
        <v>12651175</v>
      </c>
      <c r="F3597">
        <v>45100</v>
      </c>
      <c r="G3597" t="s">
        <v>5469</v>
      </c>
      <c r="H3597">
        <v>45100</v>
      </c>
      <c r="I3597" t="s">
        <v>253</v>
      </c>
      <c r="K3597" t="s">
        <v>1408</v>
      </c>
      <c r="L3597" t="s">
        <v>1438</v>
      </c>
      <c r="N3597" t="s">
        <v>1431</v>
      </c>
      <c r="O3597" t="s">
        <v>1411</v>
      </c>
      <c r="P3597" t="s">
        <v>254</v>
      </c>
      <c r="Q3597" t="s">
        <v>1412</v>
      </c>
      <c r="R3597" t="s">
        <v>1412</v>
      </c>
      <c r="S3597" t="s">
        <v>1415</v>
      </c>
      <c r="T3597">
        <v>10000</v>
      </c>
      <c r="V3597">
        <v>4471.8900000000003</v>
      </c>
      <c r="W3597">
        <v>51.9</v>
      </c>
    </row>
    <row r="3598" spans="1:23">
      <c r="A3598" t="s">
        <v>246</v>
      </c>
      <c r="B3598" t="s">
        <v>5394</v>
      </c>
      <c r="C3598" t="s">
        <v>53</v>
      </c>
      <c r="D3598" t="s">
        <v>54</v>
      </c>
      <c r="E3598">
        <v>12651175</v>
      </c>
      <c r="F3598">
        <v>45100</v>
      </c>
      <c r="G3598" t="s">
        <v>5469</v>
      </c>
      <c r="H3598">
        <v>45100</v>
      </c>
      <c r="I3598" t="s">
        <v>253</v>
      </c>
      <c r="K3598" t="s">
        <v>1408</v>
      </c>
      <c r="L3598" t="s">
        <v>1409</v>
      </c>
      <c r="N3598" t="s">
        <v>1431</v>
      </c>
      <c r="O3598" t="s">
        <v>1411</v>
      </c>
      <c r="P3598" t="s">
        <v>254</v>
      </c>
      <c r="Q3598" t="s">
        <v>1412</v>
      </c>
      <c r="R3598" t="s">
        <v>1412</v>
      </c>
      <c r="S3598" t="s">
        <v>1415</v>
      </c>
      <c r="T3598">
        <v>10000</v>
      </c>
      <c r="V3598">
        <v>4471.8900000000003</v>
      </c>
      <c r="W3598">
        <v>5285.39</v>
      </c>
    </row>
    <row r="3599" spans="1:23">
      <c r="A3599" t="s">
        <v>246</v>
      </c>
      <c r="B3599" t="s">
        <v>2221</v>
      </c>
      <c r="C3599" t="s">
        <v>53</v>
      </c>
      <c r="D3599" t="s">
        <v>54</v>
      </c>
      <c r="E3599">
        <v>12662814</v>
      </c>
      <c r="F3599">
        <v>45105</v>
      </c>
      <c r="G3599" t="s">
        <v>5485</v>
      </c>
      <c r="H3599">
        <v>45105</v>
      </c>
      <c r="I3599" t="s">
        <v>263</v>
      </c>
      <c r="K3599" t="s">
        <v>1408</v>
      </c>
      <c r="L3599" t="s">
        <v>1409</v>
      </c>
      <c r="N3599" t="s">
        <v>4153</v>
      </c>
      <c r="O3599" t="s">
        <v>1411</v>
      </c>
      <c r="P3599" t="s">
        <v>252</v>
      </c>
      <c r="Q3599" t="s">
        <v>1414</v>
      </c>
      <c r="R3599" t="s">
        <v>1414</v>
      </c>
      <c r="S3599" t="s">
        <v>1415</v>
      </c>
      <c r="T3599">
        <v>10000</v>
      </c>
    </row>
    <row r="3600" spans="1:23">
      <c r="A3600" t="s">
        <v>246</v>
      </c>
      <c r="B3600" t="s">
        <v>2221</v>
      </c>
      <c r="C3600" t="s">
        <v>53</v>
      </c>
      <c r="D3600" t="s">
        <v>54</v>
      </c>
      <c r="E3600">
        <v>12663509</v>
      </c>
      <c r="F3600">
        <v>45104</v>
      </c>
      <c r="G3600" t="s">
        <v>5477</v>
      </c>
      <c r="H3600">
        <v>45104</v>
      </c>
      <c r="I3600" t="s">
        <v>282</v>
      </c>
      <c r="K3600" t="s">
        <v>1408</v>
      </c>
      <c r="L3600" t="s">
        <v>1409</v>
      </c>
      <c r="N3600" t="s">
        <v>1439</v>
      </c>
      <c r="O3600" t="s">
        <v>1411</v>
      </c>
      <c r="P3600" t="s">
        <v>252</v>
      </c>
      <c r="R3600" t="s">
        <v>1414</v>
      </c>
      <c r="S3600" t="s">
        <v>1415</v>
      </c>
      <c r="T3600">
        <v>10000</v>
      </c>
    </row>
    <row r="3601" spans="1:23">
      <c r="A3601" t="s">
        <v>246</v>
      </c>
      <c r="B3601" t="s">
        <v>2187</v>
      </c>
      <c r="C3601" t="s">
        <v>53</v>
      </c>
      <c r="D3601" t="s">
        <v>54</v>
      </c>
      <c r="E3601">
        <v>12669021</v>
      </c>
      <c r="F3601">
        <v>45105</v>
      </c>
      <c r="G3601" t="s">
        <v>5484</v>
      </c>
      <c r="H3601">
        <v>45105</v>
      </c>
      <c r="I3601" t="s">
        <v>263</v>
      </c>
      <c r="K3601" t="s">
        <v>1408</v>
      </c>
      <c r="L3601" t="s">
        <v>1409</v>
      </c>
      <c r="N3601" t="s">
        <v>1417</v>
      </c>
      <c r="O3601" t="s">
        <v>1411</v>
      </c>
      <c r="P3601" t="s">
        <v>254</v>
      </c>
      <c r="Q3601" t="s">
        <v>1414</v>
      </c>
      <c r="R3601" t="s">
        <v>1414</v>
      </c>
      <c r="S3601" t="s">
        <v>1415</v>
      </c>
      <c r="T3601">
        <v>10000</v>
      </c>
    </row>
    <row r="3602" spans="1:23">
      <c r="A3602" t="s">
        <v>246</v>
      </c>
      <c r="B3602" t="s">
        <v>2221</v>
      </c>
      <c r="C3602" t="s">
        <v>53</v>
      </c>
      <c r="D3602" t="s">
        <v>54</v>
      </c>
      <c r="E3602">
        <v>12685579</v>
      </c>
      <c r="F3602">
        <v>45107</v>
      </c>
      <c r="G3602" t="s">
        <v>5587</v>
      </c>
      <c r="H3602">
        <v>45107</v>
      </c>
      <c r="I3602" t="s">
        <v>282</v>
      </c>
      <c r="K3602" t="s">
        <v>1408</v>
      </c>
      <c r="L3602" t="s">
        <v>1409</v>
      </c>
      <c r="N3602" t="s">
        <v>1420</v>
      </c>
      <c r="O3602" t="s">
        <v>1411</v>
      </c>
      <c r="P3602" t="s">
        <v>254</v>
      </c>
      <c r="Q3602" t="s">
        <v>1414</v>
      </c>
      <c r="R3602" t="s">
        <v>1414</v>
      </c>
      <c r="S3602" t="s">
        <v>1415</v>
      </c>
      <c r="T3602">
        <v>10000</v>
      </c>
    </row>
    <row r="3603" spans="1:23">
      <c r="A3603" t="s">
        <v>246</v>
      </c>
      <c r="B3603" t="s">
        <v>5394</v>
      </c>
      <c r="C3603" t="s">
        <v>53</v>
      </c>
      <c r="D3603" t="s">
        <v>54</v>
      </c>
      <c r="E3603">
        <v>12694553</v>
      </c>
      <c r="F3603">
        <v>45110</v>
      </c>
      <c r="G3603" t="s">
        <v>6017</v>
      </c>
      <c r="H3603">
        <v>45110</v>
      </c>
      <c r="I3603" t="s">
        <v>253</v>
      </c>
      <c r="K3603" t="s">
        <v>1408</v>
      </c>
      <c r="L3603" t="s">
        <v>1409</v>
      </c>
      <c r="N3603" t="s">
        <v>1421</v>
      </c>
      <c r="O3603" t="s">
        <v>1411</v>
      </c>
      <c r="P3603" t="s">
        <v>254</v>
      </c>
      <c r="Q3603" t="s">
        <v>1412</v>
      </c>
      <c r="R3603" t="s">
        <v>1412</v>
      </c>
      <c r="S3603" t="s">
        <v>1415</v>
      </c>
      <c r="T3603">
        <v>30000</v>
      </c>
      <c r="V3603">
        <v>1688.68</v>
      </c>
      <c r="W3603">
        <v>2460.35</v>
      </c>
    </row>
    <row r="3604" spans="1:23">
      <c r="A3604" t="s">
        <v>246</v>
      </c>
      <c r="B3604" t="s">
        <v>5394</v>
      </c>
      <c r="C3604" t="s">
        <v>53</v>
      </c>
      <c r="D3604" t="s">
        <v>54</v>
      </c>
      <c r="E3604">
        <v>12707620</v>
      </c>
      <c r="F3604">
        <v>45112</v>
      </c>
      <c r="G3604" t="s">
        <v>6018</v>
      </c>
      <c r="H3604">
        <v>45112</v>
      </c>
      <c r="I3604" t="s">
        <v>253</v>
      </c>
      <c r="K3604" t="s">
        <v>1408</v>
      </c>
      <c r="L3604" t="s">
        <v>1409</v>
      </c>
      <c r="N3604" t="s">
        <v>1431</v>
      </c>
      <c r="O3604" t="s">
        <v>1411</v>
      </c>
      <c r="P3604" t="s">
        <v>252</v>
      </c>
      <c r="Q3604" t="s">
        <v>1412</v>
      </c>
      <c r="R3604" t="s">
        <v>1412</v>
      </c>
      <c r="S3604" t="s">
        <v>1415</v>
      </c>
      <c r="T3604">
        <v>10000</v>
      </c>
      <c r="V3604">
        <v>0</v>
      </c>
      <c r="W3604">
        <v>300</v>
      </c>
    </row>
    <row r="3605" spans="1:23">
      <c r="A3605" t="s">
        <v>246</v>
      </c>
      <c r="B3605" t="s">
        <v>2221</v>
      </c>
      <c r="C3605" t="s">
        <v>53</v>
      </c>
      <c r="D3605" t="s">
        <v>54</v>
      </c>
      <c r="E3605">
        <v>12708299</v>
      </c>
      <c r="F3605">
        <v>45112</v>
      </c>
      <c r="G3605" t="s">
        <v>6019</v>
      </c>
      <c r="H3605">
        <v>45112</v>
      </c>
      <c r="I3605" t="s">
        <v>253</v>
      </c>
      <c r="K3605" t="s">
        <v>1408</v>
      </c>
      <c r="L3605" t="s">
        <v>1409</v>
      </c>
      <c r="N3605" t="s">
        <v>1432</v>
      </c>
      <c r="O3605" t="s">
        <v>1411</v>
      </c>
      <c r="P3605" t="s">
        <v>254</v>
      </c>
      <c r="Q3605" t="s">
        <v>1412</v>
      </c>
      <c r="R3605" t="s">
        <v>1412</v>
      </c>
      <c r="S3605" t="s">
        <v>1415</v>
      </c>
      <c r="T3605">
        <v>10000</v>
      </c>
      <c r="V3605">
        <v>408.14</v>
      </c>
      <c r="W3605">
        <v>1635</v>
      </c>
    </row>
    <row r="3606" spans="1:23">
      <c r="A3606" t="s">
        <v>246</v>
      </c>
      <c r="B3606" t="s">
        <v>2110</v>
      </c>
      <c r="C3606" t="s">
        <v>53</v>
      </c>
      <c r="D3606" t="s">
        <v>54</v>
      </c>
      <c r="E3606">
        <v>12710913</v>
      </c>
      <c r="F3606">
        <v>45113</v>
      </c>
      <c r="G3606" t="s">
        <v>6020</v>
      </c>
      <c r="H3606">
        <v>45113</v>
      </c>
      <c r="I3606" t="s">
        <v>282</v>
      </c>
      <c r="K3606" t="s">
        <v>1430</v>
      </c>
      <c r="L3606" t="s">
        <v>1409</v>
      </c>
      <c r="N3606" t="s">
        <v>1439</v>
      </c>
      <c r="O3606" t="s">
        <v>1411</v>
      </c>
      <c r="P3606" t="s">
        <v>252</v>
      </c>
      <c r="Q3606" t="s">
        <v>1414</v>
      </c>
      <c r="R3606" t="s">
        <v>1414</v>
      </c>
      <c r="S3606" t="s">
        <v>1415</v>
      </c>
      <c r="T3606">
        <v>10000</v>
      </c>
    </row>
    <row r="3607" spans="1:23">
      <c r="A3607" t="s">
        <v>246</v>
      </c>
      <c r="B3607" t="s">
        <v>4963</v>
      </c>
      <c r="C3607" t="s">
        <v>53</v>
      </c>
      <c r="D3607" t="s">
        <v>54</v>
      </c>
      <c r="E3607">
        <v>12713279</v>
      </c>
      <c r="F3607">
        <v>45120</v>
      </c>
      <c r="G3607" t="s">
        <v>6023</v>
      </c>
      <c r="H3607">
        <v>45120</v>
      </c>
      <c r="I3607" t="s">
        <v>253</v>
      </c>
      <c r="K3607" t="s">
        <v>1430</v>
      </c>
      <c r="L3607" t="s">
        <v>1438</v>
      </c>
      <c r="N3607" t="s">
        <v>1489</v>
      </c>
      <c r="O3607" t="s">
        <v>1411</v>
      </c>
      <c r="P3607" t="s">
        <v>254</v>
      </c>
      <c r="Q3607" t="s">
        <v>1415</v>
      </c>
      <c r="R3607" t="s">
        <v>1415</v>
      </c>
      <c r="S3607" t="s">
        <v>1415</v>
      </c>
      <c r="T3607">
        <v>10000</v>
      </c>
      <c r="V3607">
        <v>4645.08</v>
      </c>
      <c r="W3607">
        <v>193.7</v>
      </c>
    </row>
    <row r="3608" spans="1:23">
      <c r="A3608" t="s">
        <v>246</v>
      </c>
      <c r="B3608" t="s">
        <v>4963</v>
      </c>
      <c r="C3608" t="s">
        <v>53</v>
      </c>
      <c r="D3608" t="s">
        <v>54</v>
      </c>
      <c r="E3608">
        <v>12713279</v>
      </c>
      <c r="F3608">
        <v>45120</v>
      </c>
      <c r="G3608" t="s">
        <v>6023</v>
      </c>
      <c r="H3608">
        <v>45120</v>
      </c>
      <c r="I3608" t="s">
        <v>253</v>
      </c>
      <c r="K3608" t="s">
        <v>1430</v>
      </c>
      <c r="L3608" t="s">
        <v>1409</v>
      </c>
      <c r="N3608" t="s">
        <v>1489</v>
      </c>
      <c r="O3608" t="s">
        <v>1411</v>
      </c>
      <c r="P3608" t="s">
        <v>254</v>
      </c>
      <c r="Q3608" t="s">
        <v>1415</v>
      </c>
      <c r="R3608" t="s">
        <v>1415</v>
      </c>
      <c r="S3608" t="s">
        <v>1415</v>
      </c>
      <c r="T3608">
        <v>10000</v>
      </c>
      <c r="V3608">
        <v>4645.08</v>
      </c>
      <c r="W3608">
        <v>6329</v>
      </c>
    </row>
    <row r="3609" spans="1:23">
      <c r="A3609" t="s">
        <v>246</v>
      </c>
      <c r="B3609" t="s">
        <v>5772</v>
      </c>
      <c r="C3609" t="s">
        <v>53</v>
      </c>
      <c r="D3609" t="s">
        <v>54</v>
      </c>
      <c r="E3609">
        <v>12720770</v>
      </c>
      <c r="F3609">
        <v>45117</v>
      </c>
      <c r="G3609" t="s">
        <v>6021</v>
      </c>
      <c r="H3609">
        <v>45117</v>
      </c>
      <c r="I3609" t="s">
        <v>253</v>
      </c>
      <c r="K3609" t="s">
        <v>1408</v>
      </c>
      <c r="L3609" t="s">
        <v>1409</v>
      </c>
      <c r="N3609" t="s">
        <v>1431</v>
      </c>
      <c r="O3609" t="s">
        <v>1411</v>
      </c>
      <c r="P3609" t="s">
        <v>252</v>
      </c>
      <c r="Q3609" t="s">
        <v>1412</v>
      </c>
      <c r="R3609" t="s">
        <v>1412</v>
      </c>
      <c r="S3609" t="s">
        <v>1415</v>
      </c>
      <c r="T3609">
        <v>10000</v>
      </c>
      <c r="V3609">
        <v>5247.56</v>
      </c>
      <c r="W3609">
        <v>9946</v>
      </c>
    </row>
    <row r="3610" spans="1:23">
      <c r="A3610" t="s">
        <v>246</v>
      </c>
      <c r="B3610" t="s">
        <v>5394</v>
      </c>
      <c r="C3610" t="s">
        <v>53</v>
      </c>
      <c r="D3610" t="s">
        <v>54</v>
      </c>
      <c r="E3610">
        <v>12756966</v>
      </c>
      <c r="F3610">
        <v>45127</v>
      </c>
      <c r="G3610" t="s">
        <v>6027</v>
      </c>
      <c r="H3610">
        <v>45128</v>
      </c>
      <c r="I3610" t="s">
        <v>253</v>
      </c>
      <c r="K3610" t="s">
        <v>1418</v>
      </c>
      <c r="L3610" t="s">
        <v>1409</v>
      </c>
      <c r="N3610" t="s">
        <v>1434</v>
      </c>
      <c r="O3610" t="s">
        <v>1411</v>
      </c>
      <c r="P3610" t="s">
        <v>254</v>
      </c>
      <c r="Q3610" t="s">
        <v>1415</v>
      </c>
      <c r="R3610" t="s">
        <v>1415</v>
      </c>
      <c r="S3610" t="s">
        <v>1415</v>
      </c>
      <c r="T3610">
        <v>30000</v>
      </c>
      <c r="V3610">
        <v>12.63</v>
      </c>
      <c r="W3610">
        <v>42</v>
      </c>
    </row>
    <row r="3611" spans="1:23">
      <c r="A3611" t="s">
        <v>246</v>
      </c>
      <c r="B3611" t="s">
        <v>5394</v>
      </c>
      <c r="C3611" t="s">
        <v>53</v>
      </c>
      <c r="D3611" t="s">
        <v>54</v>
      </c>
      <c r="E3611">
        <v>12758234</v>
      </c>
      <c r="F3611">
        <v>45128</v>
      </c>
      <c r="G3611" t="s">
        <v>6028</v>
      </c>
      <c r="H3611">
        <v>45128</v>
      </c>
      <c r="I3611" t="s">
        <v>253</v>
      </c>
      <c r="K3611" t="s">
        <v>1408</v>
      </c>
      <c r="L3611" t="s">
        <v>1409</v>
      </c>
      <c r="N3611" t="s">
        <v>1413</v>
      </c>
      <c r="O3611" t="s">
        <v>1411</v>
      </c>
      <c r="P3611" t="s">
        <v>254</v>
      </c>
      <c r="Q3611" t="s">
        <v>1412</v>
      </c>
      <c r="R3611" t="s">
        <v>1412</v>
      </c>
      <c r="S3611" t="s">
        <v>1415</v>
      </c>
      <c r="T3611">
        <v>10000</v>
      </c>
      <c r="V3611">
        <v>78.459999999999994</v>
      </c>
      <c r="W3611">
        <v>531.37</v>
      </c>
    </row>
    <row r="3612" spans="1:23">
      <c r="A3612" t="s">
        <v>246</v>
      </c>
      <c r="B3612" t="s">
        <v>5775</v>
      </c>
      <c r="C3612" t="s">
        <v>53</v>
      </c>
      <c r="D3612" t="s">
        <v>54</v>
      </c>
      <c r="E3612">
        <v>12769567</v>
      </c>
      <c r="F3612">
        <v>45131</v>
      </c>
      <c r="G3612" t="s">
        <v>6029</v>
      </c>
      <c r="H3612">
        <v>45132</v>
      </c>
      <c r="I3612" t="s">
        <v>253</v>
      </c>
      <c r="K3612" t="s">
        <v>1408</v>
      </c>
      <c r="L3612" t="s">
        <v>1409</v>
      </c>
      <c r="N3612" t="s">
        <v>1475</v>
      </c>
      <c r="O3612" t="s">
        <v>1411</v>
      </c>
      <c r="P3612" t="s">
        <v>252</v>
      </c>
      <c r="Q3612" t="s">
        <v>1412</v>
      </c>
      <c r="R3612" t="s">
        <v>1412</v>
      </c>
      <c r="S3612" t="s">
        <v>1415</v>
      </c>
      <c r="T3612">
        <v>10000</v>
      </c>
      <c r="V3612">
        <v>2090.2399999999998</v>
      </c>
      <c r="W3612">
        <v>5932.62</v>
      </c>
    </row>
    <row r="3613" spans="1:23">
      <c r="A3613" t="s">
        <v>246</v>
      </c>
      <c r="B3613" t="s">
        <v>5394</v>
      </c>
      <c r="C3613" t="s">
        <v>53</v>
      </c>
      <c r="D3613" t="s">
        <v>54</v>
      </c>
      <c r="E3613">
        <v>12774866</v>
      </c>
      <c r="F3613">
        <v>45132</v>
      </c>
      <c r="G3613" t="s">
        <v>6030</v>
      </c>
      <c r="H3613">
        <v>45132</v>
      </c>
      <c r="I3613" t="s">
        <v>253</v>
      </c>
      <c r="K3613" t="s">
        <v>1408</v>
      </c>
      <c r="L3613" t="s">
        <v>1409</v>
      </c>
      <c r="N3613" t="s">
        <v>1433</v>
      </c>
      <c r="O3613" t="s">
        <v>1411</v>
      </c>
      <c r="P3613" t="s">
        <v>254</v>
      </c>
      <c r="Q3613" t="s">
        <v>1412</v>
      </c>
      <c r="R3613" t="s">
        <v>1412</v>
      </c>
      <c r="S3613" t="s">
        <v>1415</v>
      </c>
      <c r="T3613">
        <v>60000</v>
      </c>
      <c r="V3613">
        <v>14097.52</v>
      </c>
      <c r="W3613">
        <v>29581.52</v>
      </c>
    </row>
    <row r="3614" spans="1:23">
      <c r="A3614" t="s">
        <v>246</v>
      </c>
      <c r="B3614" t="s">
        <v>5775</v>
      </c>
      <c r="C3614" t="s">
        <v>53</v>
      </c>
      <c r="D3614" t="s">
        <v>54</v>
      </c>
      <c r="E3614">
        <v>12779166</v>
      </c>
      <c r="F3614">
        <v>45133</v>
      </c>
      <c r="G3614" t="s">
        <v>6031</v>
      </c>
      <c r="H3614">
        <v>45133</v>
      </c>
      <c r="I3614" t="s">
        <v>253</v>
      </c>
      <c r="K3614" t="s">
        <v>1408</v>
      </c>
      <c r="L3614" t="s">
        <v>1409</v>
      </c>
      <c r="N3614" t="s">
        <v>1425</v>
      </c>
      <c r="O3614" t="s">
        <v>1411</v>
      </c>
      <c r="P3614" t="s">
        <v>254</v>
      </c>
      <c r="Q3614" t="s">
        <v>1415</v>
      </c>
      <c r="R3614" t="s">
        <v>1415</v>
      </c>
      <c r="S3614" t="s">
        <v>1415</v>
      </c>
      <c r="T3614">
        <v>20000</v>
      </c>
      <c r="V3614">
        <v>53.8</v>
      </c>
      <c r="W3614">
        <v>87</v>
      </c>
    </row>
    <row r="3615" spans="1:23">
      <c r="A3615" t="s">
        <v>246</v>
      </c>
      <c r="B3615" t="s">
        <v>5775</v>
      </c>
      <c r="C3615" t="s">
        <v>53</v>
      </c>
      <c r="D3615" t="s">
        <v>54</v>
      </c>
      <c r="E3615">
        <v>12779425</v>
      </c>
      <c r="F3615">
        <v>45133</v>
      </c>
      <c r="G3615" t="s">
        <v>6033</v>
      </c>
      <c r="H3615">
        <v>45133</v>
      </c>
      <c r="I3615" t="s">
        <v>253</v>
      </c>
      <c r="K3615" t="s">
        <v>1408</v>
      </c>
      <c r="L3615" t="s">
        <v>1409</v>
      </c>
      <c r="N3615" t="s">
        <v>1420</v>
      </c>
      <c r="O3615" t="s">
        <v>1411</v>
      </c>
      <c r="P3615" t="s">
        <v>254</v>
      </c>
      <c r="Q3615" t="s">
        <v>1412</v>
      </c>
      <c r="R3615" t="s">
        <v>1412</v>
      </c>
      <c r="S3615" t="s">
        <v>1415</v>
      </c>
      <c r="T3615">
        <v>60000</v>
      </c>
      <c r="V3615">
        <v>0</v>
      </c>
      <c r="W3615">
        <v>15</v>
      </c>
    </row>
    <row r="3616" spans="1:23">
      <c r="A3616" t="s">
        <v>246</v>
      </c>
      <c r="B3616" t="s">
        <v>5394</v>
      </c>
      <c r="C3616" t="s">
        <v>53</v>
      </c>
      <c r="D3616" t="s">
        <v>54</v>
      </c>
      <c r="E3616">
        <v>12797427</v>
      </c>
      <c r="F3616">
        <v>45138</v>
      </c>
      <c r="G3616" t="s">
        <v>6035</v>
      </c>
      <c r="H3616">
        <v>45138</v>
      </c>
      <c r="I3616" t="s">
        <v>253</v>
      </c>
      <c r="K3616" t="s">
        <v>1408</v>
      </c>
      <c r="L3616" t="s">
        <v>1409</v>
      </c>
      <c r="N3616" t="s">
        <v>1477</v>
      </c>
      <c r="O3616" t="s">
        <v>1411</v>
      </c>
      <c r="P3616" t="s">
        <v>254</v>
      </c>
      <c r="Q3616" t="s">
        <v>1415</v>
      </c>
      <c r="R3616" t="s">
        <v>1415</v>
      </c>
      <c r="S3616" t="s">
        <v>1415</v>
      </c>
      <c r="T3616">
        <v>10000</v>
      </c>
      <c r="V3616">
        <v>0</v>
      </c>
      <c r="W3616">
        <v>95</v>
      </c>
    </row>
    <row r="3617" spans="1:23">
      <c r="A3617" t="s">
        <v>246</v>
      </c>
      <c r="B3617" t="s">
        <v>5772</v>
      </c>
      <c r="C3617" t="s">
        <v>53</v>
      </c>
      <c r="D3617" t="s">
        <v>54</v>
      </c>
      <c r="E3617">
        <v>12805040</v>
      </c>
      <c r="F3617">
        <v>45139</v>
      </c>
      <c r="G3617" t="s">
        <v>6439</v>
      </c>
      <c r="H3617">
        <v>45139</v>
      </c>
      <c r="I3617" t="s">
        <v>253</v>
      </c>
      <c r="K3617" t="s">
        <v>1408</v>
      </c>
      <c r="L3617" t="s">
        <v>1409</v>
      </c>
      <c r="N3617" t="s">
        <v>1432</v>
      </c>
      <c r="O3617" t="s">
        <v>1411</v>
      </c>
      <c r="P3617" t="s">
        <v>254</v>
      </c>
      <c r="Q3617" t="s">
        <v>1415</v>
      </c>
      <c r="R3617" t="s">
        <v>1415</v>
      </c>
      <c r="S3617" t="s">
        <v>1415</v>
      </c>
      <c r="T3617">
        <v>10000</v>
      </c>
      <c r="V3617">
        <v>0</v>
      </c>
      <c r="W3617">
        <v>1.01</v>
      </c>
    </row>
    <row r="3618" spans="1:23">
      <c r="A3618" t="s">
        <v>246</v>
      </c>
      <c r="B3618" t="s">
        <v>5775</v>
      </c>
      <c r="C3618" t="s">
        <v>53</v>
      </c>
      <c r="D3618" t="s">
        <v>54</v>
      </c>
      <c r="E3618">
        <v>12811741</v>
      </c>
      <c r="F3618">
        <v>45140</v>
      </c>
      <c r="G3618" t="s">
        <v>6440</v>
      </c>
      <c r="H3618">
        <v>45140</v>
      </c>
      <c r="I3618" t="s">
        <v>263</v>
      </c>
      <c r="K3618" t="s">
        <v>1408</v>
      </c>
      <c r="L3618" t="s">
        <v>1409</v>
      </c>
      <c r="N3618" t="s">
        <v>1410</v>
      </c>
      <c r="O3618" t="s">
        <v>1411</v>
      </c>
      <c r="P3618" t="s">
        <v>254</v>
      </c>
      <c r="T3618">
        <v>60000</v>
      </c>
      <c r="V3618">
        <v>0</v>
      </c>
      <c r="W3618">
        <v>0.02</v>
      </c>
    </row>
    <row r="3619" spans="1:23">
      <c r="A3619" t="s">
        <v>246</v>
      </c>
      <c r="B3619" t="s">
        <v>5394</v>
      </c>
      <c r="C3619" t="s">
        <v>53</v>
      </c>
      <c r="D3619" t="s">
        <v>54</v>
      </c>
      <c r="E3619">
        <v>12824550</v>
      </c>
      <c r="F3619">
        <v>45145</v>
      </c>
      <c r="G3619" t="s">
        <v>6442</v>
      </c>
      <c r="H3619">
        <v>45145</v>
      </c>
      <c r="I3619" t="s">
        <v>253</v>
      </c>
      <c r="K3619" t="s">
        <v>1408</v>
      </c>
      <c r="L3619" t="s">
        <v>1409</v>
      </c>
      <c r="N3619" t="s">
        <v>1436</v>
      </c>
      <c r="O3619" t="s">
        <v>1411</v>
      </c>
      <c r="P3619" t="s">
        <v>252</v>
      </c>
      <c r="Q3619" t="s">
        <v>1415</v>
      </c>
      <c r="R3619" t="s">
        <v>1415</v>
      </c>
      <c r="S3619" t="s">
        <v>1415</v>
      </c>
      <c r="T3619">
        <v>100</v>
      </c>
      <c r="V3619">
        <v>29.75</v>
      </c>
      <c r="W3619">
        <v>129.75</v>
      </c>
    </row>
    <row r="3620" spans="1:23">
      <c r="A3620" t="s">
        <v>246</v>
      </c>
      <c r="B3620" t="s">
        <v>5772</v>
      </c>
      <c r="C3620" t="s">
        <v>53</v>
      </c>
      <c r="D3620" t="s">
        <v>54</v>
      </c>
      <c r="E3620">
        <v>12825357</v>
      </c>
      <c r="F3620">
        <v>45145</v>
      </c>
      <c r="G3620" t="s">
        <v>6444</v>
      </c>
      <c r="H3620">
        <v>45145</v>
      </c>
      <c r="I3620" t="s">
        <v>253</v>
      </c>
      <c r="K3620" t="s">
        <v>1408</v>
      </c>
      <c r="L3620" t="s">
        <v>1409</v>
      </c>
      <c r="N3620" t="s">
        <v>1433</v>
      </c>
      <c r="O3620" t="s">
        <v>1411</v>
      </c>
      <c r="P3620" t="s">
        <v>252</v>
      </c>
      <c r="Q3620" t="s">
        <v>1415</v>
      </c>
      <c r="R3620" t="s">
        <v>1415</v>
      </c>
      <c r="S3620" t="s">
        <v>1415</v>
      </c>
      <c r="T3620">
        <v>100</v>
      </c>
      <c r="V3620">
        <v>0</v>
      </c>
      <c r="W3620">
        <v>9</v>
      </c>
    </row>
    <row r="3621" spans="1:23">
      <c r="A3621" t="s">
        <v>246</v>
      </c>
      <c r="B3621" t="s">
        <v>5775</v>
      </c>
      <c r="C3621" t="s">
        <v>53</v>
      </c>
      <c r="D3621" t="s">
        <v>54</v>
      </c>
      <c r="E3621">
        <v>12832788</v>
      </c>
      <c r="F3621">
        <v>45147</v>
      </c>
      <c r="G3621" t="s">
        <v>6445</v>
      </c>
      <c r="H3621">
        <v>45147</v>
      </c>
      <c r="I3621" t="s">
        <v>253</v>
      </c>
      <c r="K3621" t="s">
        <v>1408</v>
      </c>
      <c r="L3621" t="s">
        <v>1409</v>
      </c>
      <c r="N3621" t="s">
        <v>1425</v>
      </c>
      <c r="O3621" t="s">
        <v>1411</v>
      </c>
      <c r="P3621" t="s">
        <v>252</v>
      </c>
      <c r="Q3621" t="s">
        <v>1415</v>
      </c>
      <c r="R3621" t="s">
        <v>1415</v>
      </c>
      <c r="S3621" t="s">
        <v>1415</v>
      </c>
      <c r="T3621">
        <v>120</v>
      </c>
      <c r="V3621">
        <v>2311.6799999999998</v>
      </c>
      <c r="W3621">
        <v>4365</v>
      </c>
    </row>
    <row r="3622" spans="1:23">
      <c r="A3622" t="s">
        <v>246</v>
      </c>
      <c r="B3622" t="s">
        <v>6147</v>
      </c>
      <c r="C3622" t="s">
        <v>53</v>
      </c>
      <c r="D3622" t="s">
        <v>54</v>
      </c>
      <c r="E3622">
        <v>12832805</v>
      </c>
      <c r="F3622">
        <v>45147</v>
      </c>
      <c r="G3622" t="s">
        <v>6446</v>
      </c>
      <c r="H3622">
        <v>45147</v>
      </c>
      <c r="I3622" t="s">
        <v>253</v>
      </c>
      <c r="K3622" t="s">
        <v>1408</v>
      </c>
      <c r="L3622" t="s">
        <v>1409</v>
      </c>
      <c r="N3622" t="s">
        <v>1444</v>
      </c>
      <c r="O3622" t="s">
        <v>1411</v>
      </c>
      <c r="P3622" t="s">
        <v>254</v>
      </c>
      <c r="Q3622" t="s">
        <v>1415</v>
      </c>
      <c r="R3622" t="s">
        <v>1415</v>
      </c>
      <c r="S3622" t="s">
        <v>1415</v>
      </c>
      <c r="T3622">
        <v>100</v>
      </c>
      <c r="V3622">
        <v>298.92</v>
      </c>
      <c r="W3622">
        <v>1142</v>
      </c>
    </row>
    <row r="3623" spans="1:23">
      <c r="A3623" t="s">
        <v>246</v>
      </c>
      <c r="B3623" t="s">
        <v>6150</v>
      </c>
      <c r="C3623" t="s">
        <v>53</v>
      </c>
      <c r="D3623" t="s">
        <v>54</v>
      </c>
      <c r="E3623">
        <v>12833280</v>
      </c>
      <c r="F3623">
        <v>45147</v>
      </c>
      <c r="G3623" t="s">
        <v>6449</v>
      </c>
      <c r="H3623">
        <v>45147</v>
      </c>
      <c r="I3623" t="s">
        <v>253</v>
      </c>
      <c r="K3623" t="s">
        <v>1408</v>
      </c>
      <c r="L3623" t="s">
        <v>1409</v>
      </c>
      <c r="N3623" t="s">
        <v>1425</v>
      </c>
      <c r="O3623" t="s">
        <v>1411</v>
      </c>
      <c r="P3623" t="s">
        <v>254</v>
      </c>
      <c r="Q3623" t="s">
        <v>1415</v>
      </c>
      <c r="R3623" t="s">
        <v>1415</v>
      </c>
      <c r="S3623" t="s">
        <v>1415</v>
      </c>
      <c r="T3623">
        <v>100</v>
      </c>
      <c r="V3623">
        <v>91.65</v>
      </c>
      <c r="W3623">
        <v>246.95</v>
      </c>
    </row>
    <row r="3624" spans="1:23">
      <c r="A3624" t="s">
        <v>246</v>
      </c>
      <c r="B3624" t="s">
        <v>6150</v>
      </c>
      <c r="C3624" t="s">
        <v>53</v>
      </c>
      <c r="D3624" t="s">
        <v>54</v>
      </c>
      <c r="E3624">
        <v>12836984</v>
      </c>
      <c r="F3624">
        <v>45148</v>
      </c>
      <c r="G3624" t="s">
        <v>6450</v>
      </c>
      <c r="H3624">
        <v>45152</v>
      </c>
      <c r="I3624" t="s">
        <v>253</v>
      </c>
      <c r="K3624" t="s">
        <v>1408</v>
      </c>
      <c r="L3624" t="s">
        <v>1409</v>
      </c>
      <c r="N3624" t="s">
        <v>1421</v>
      </c>
      <c r="O3624" t="s">
        <v>1411</v>
      </c>
      <c r="P3624" t="s">
        <v>252</v>
      </c>
      <c r="Q3624" t="s">
        <v>1415</v>
      </c>
      <c r="R3624" t="s">
        <v>1415</v>
      </c>
      <c r="S3624" t="s">
        <v>1415</v>
      </c>
      <c r="T3624">
        <v>100</v>
      </c>
      <c r="V3624">
        <v>105.92</v>
      </c>
      <c r="W3624">
        <v>1282.9000000000001</v>
      </c>
    </row>
    <row r="3625" spans="1:23">
      <c r="A3625" t="s">
        <v>246</v>
      </c>
      <c r="B3625" t="s">
        <v>5772</v>
      </c>
      <c r="C3625" t="s">
        <v>53</v>
      </c>
      <c r="D3625" t="s">
        <v>54</v>
      </c>
      <c r="E3625">
        <v>12837317</v>
      </c>
      <c r="F3625">
        <v>45148</v>
      </c>
      <c r="G3625" t="s">
        <v>6451</v>
      </c>
      <c r="H3625">
        <v>45149</v>
      </c>
      <c r="I3625" t="s">
        <v>253</v>
      </c>
      <c r="K3625" t="s">
        <v>1430</v>
      </c>
      <c r="L3625" t="s">
        <v>1409</v>
      </c>
      <c r="N3625" t="s">
        <v>1428</v>
      </c>
      <c r="O3625" t="s">
        <v>1411</v>
      </c>
      <c r="P3625" t="s">
        <v>254</v>
      </c>
      <c r="Q3625" t="s">
        <v>1415</v>
      </c>
      <c r="R3625" t="s">
        <v>1415</v>
      </c>
      <c r="S3625" t="s">
        <v>1415</v>
      </c>
      <c r="T3625">
        <v>100</v>
      </c>
      <c r="V3625">
        <v>0</v>
      </c>
      <c r="W3625">
        <v>372.94</v>
      </c>
    </row>
    <row r="3626" spans="1:23">
      <c r="A3626" t="s">
        <v>246</v>
      </c>
      <c r="B3626" t="s">
        <v>6150</v>
      </c>
      <c r="C3626" t="s">
        <v>53</v>
      </c>
      <c r="D3626" t="s">
        <v>54</v>
      </c>
      <c r="E3626">
        <v>12837985</v>
      </c>
      <c r="F3626">
        <v>45154</v>
      </c>
      <c r="G3626" t="s">
        <v>6460</v>
      </c>
      <c r="H3626">
        <v>45154</v>
      </c>
      <c r="I3626" t="s">
        <v>253</v>
      </c>
      <c r="K3626" t="s">
        <v>1408</v>
      </c>
      <c r="L3626" t="s">
        <v>1409</v>
      </c>
      <c r="N3626" t="s">
        <v>1410</v>
      </c>
      <c r="O3626" t="s">
        <v>1411</v>
      </c>
      <c r="P3626" t="s">
        <v>254</v>
      </c>
      <c r="Q3626" t="s">
        <v>1415</v>
      </c>
      <c r="R3626" t="s">
        <v>1415</v>
      </c>
      <c r="S3626" t="s">
        <v>1415</v>
      </c>
      <c r="T3626">
        <v>30000</v>
      </c>
      <c r="V3626">
        <v>3968.07</v>
      </c>
      <c r="W3626">
        <v>17796.599999999999</v>
      </c>
    </row>
    <row r="3627" spans="1:23">
      <c r="A3627" t="s">
        <v>246</v>
      </c>
      <c r="B3627" t="s">
        <v>6150</v>
      </c>
      <c r="C3627" t="s">
        <v>53</v>
      </c>
      <c r="D3627" t="s">
        <v>54</v>
      </c>
      <c r="E3627">
        <v>12840990</v>
      </c>
      <c r="F3627">
        <v>45149</v>
      </c>
      <c r="G3627" t="s">
        <v>6453</v>
      </c>
      <c r="H3627">
        <v>45153</v>
      </c>
      <c r="I3627" t="s">
        <v>253</v>
      </c>
      <c r="K3627" t="s">
        <v>1408</v>
      </c>
      <c r="L3627" t="s">
        <v>1409</v>
      </c>
      <c r="N3627" t="s">
        <v>1434</v>
      </c>
      <c r="O3627" t="s">
        <v>1411</v>
      </c>
      <c r="P3627" t="s">
        <v>254</v>
      </c>
      <c r="Q3627" t="s">
        <v>1415</v>
      </c>
      <c r="R3627" t="s">
        <v>1415</v>
      </c>
      <c r="S3627" t="s">
        <v>1415</v>
      </c>
      <c r="T3627">
        <v>300</v>
      </c>
      <c r="V3627">
        <v>196.3</v>
      </c>
      <c r="W3627">
        <v>796</v>
      </c>
    </row>
    <row r="3628" spans="1:23">
      <c r="A3628" t="s">
        <v>246</v>
      </c>
      <c r="B3628" t="s">
        <v>6147</v>
      </c>
      <c r="C3628" t="s">
        <v>53</v>
      </c>
      <c r="D3628" t="s">
        <v>54</v>
      </c>
      <c r="E3628">
        <v>12841971</v>
      </c>
      <c r="F3628">
        <v>45149</v>
      </c>
      <c r="G3628" t="s">
        <v>6457</v>
      </c>
      <c r="H3628">
        <v>45149</v>
      </c>
      <c r="I3628" t="s">
        <v>253</v>
      </c>
      <c r="K3628" t="s">
        <v>1408</v>
      </c>
      <c r="L3628" t="s">
        <v>1409</v>
      </c>
      <c r="N3628" t="s">
        <v>1444</v>
      </c>
      <c r="O3628" t="s">
        <v>1411</v>
      </c>
      <c r="P3628" t="s">
        <v>254</v>
      </c>
      <c r="Q3628" t="s">
        <v>1415</v>
      </c>
      <c r="R3628" t="s">
        <v>1415</v>
      </c>
      <c r="S3628" t="s">
        <v>1415</v>
      </c>
      <c r="T3628">
        <v>100</v>
      </c>
      <c r="V3628">
        <v>0</v>
      </c>
      <c r="W3628">
        <v>125.39</v>
      </c>
    </row>
    <row r="3629" spans="1:23">
      <c r="A3629" t="s">
        <v>246</v>
      </c>
      <c r="B3629" t="s">
        <v>6150</v>
      </c>
      <c r="C3629" t="s">
        <v>53</v>
      </c>
      <c r="D3629" t="s">
        <v>54</v>
      </c>
      <c r="E3629">
        <v>12846667</v>
      </c>
      <c r="F3629">
        <v>45152</v>
      </c>
      <c r="G3629" t="s">
        <v>6458</v>
      </c>
      <c r="H3629">
        <v>45152</v>
      </c>
      <c r="I3629" t="s">
        <v>253</v>
      </c>
      <c r="K3629" t="s">
        <v>1408</v>
      </c>
      <c r="L3629" t="s">
        <v>1409</v>
      </c>
      <c r="N3629" t="s">
        <v>1449</v>
      </c>
      <c r="O3629" t="s">
        <v>1411</v>
      </c>
      <c r="P3629" t="s">
        <v>254</v>
      </c>
      <c r="Q3629" t="s">
        <v>1415</v>
      </c>
      <c r="R3629" t="s">
        <v>1415</v>
      </c>
      <c r="S3629" t="s">
        <v>1415</v>
      </c>
      <c r="T3629">
        <v>10000</v>
      </c>
      <c r="V3629">
        <v>1363.38</v>
      </c>
      <c r="W3629">
        <v>3583.5</v>
      </c>
    </row>
    <row r="3630" spans="1:23">
      <c r="A3630" t="s">
        <v>246</v>
      </c>
      <c r="B3630" t="s">
        <v>6150</v>
      </c>
      <c r="C3630" t="s">
        <v>53</v>
      </c>
      <c r="D3630" t="s">
        <v>54</v>
      </c>
      <c r="E3630">
        <v>12854684</v>
      </c>
      <c r="F3630">
        <v>45166</v>
      </c>
      <c r="G3630" t="s">
        <v>6485</v>
      </c>
      <c r="H3630">
        <v>45166</v>
      </c>
      <c r="I3630" t="s">
        <v>253</v>
      </c>
      <c r="K3630" t="s">
        <v>1408</v>
      </c>
      <c r="L3630" t="s">
        <v>1409</v>
      </c>
      <c r="N3630" t="s">
        <v>1440</v>
      </c>
      <c r="O3630" t="s">
        <v>1411</v>
      </c>
      <c r="P3630" t="s">
        <v>252</v>
      </c>
      <c r="Q3630" t="s">
        <v>1415</v>
      </c>
      <c r="R3630" t="s">
        <v>1415</v>
      </c>
      <c r="S3630" t="s">
        <v>1415</v>
      </c>
      <c r="T3630">
        <v>10000</v>
      </c>
      <c r="V3630">
        <v>0</v>
      </c>
      <c r="W3630">
        <v>826</v>
      </c>
    </row>
    <row r="3631" spans="1:23">
      <c r="A3631" t="s">
        <v>246</v>
      </c>
      <c r="B3631" t="s">
        <v>5394</v>
      </c>
      <c r="C3631" t="s">
        <v>53</v>
      </c>
      <c r="D3631" t="s">
        <v>54</v>
      </c>
      <c r="E3631">
        <v>12858367</v>
      </c>
      <c r="F3631">
        <v>45155</v>
      </c>
      <c r="G3631" t="s">
        <v>6461</v>
      </c>
      <c r="H3631">
        <v>45155</v>
      </c>
      <c r="I3631" t="s">
        <v>253</v>
      </c>
      <c r="K3631" t="s">
        <v>1430</v>
      </c>
      <c r="L3631" t="s">
        <v>1409</v>
      </c>
      <c r="N3631" t="s">
        <v>1421</v>
      </c>
      <c r="O3631" t="s">
        <v>1411</v>
      </c>
      <c r="P3631" t="s">
        <v>254</v>
      </c>
      <c r="Q3631" t="s">
        <v>1415</v>
      </c>
      <c r="R3631" t="s">
        <v>1415</v>
      </c>
      <c r="S3631" t="s">
        <v>1415</v>
      </c>
      <c r="T3631">
        <v>10000</v>
      </c>
      <c r="V3631">
        <v>0</v>
      </c>
      <c r="W3631">
        <v>101.5</v>
      </c>
    </row>
    <row r="3632" spans="1:23">
      <c r="A3632" t="s">
        <v>246</v>
      </c>
      <c r="B3632" t="s">
        <v>3553</v>
      </c>
      <c r="C3632" t="s">
        <v>53</v>
      </c>
      <c r="D3632" t="s">
        <v>54</v>
      </c>
      <c r="E3632">
        <v>12858485</v>
      </c>
      <c r="F3632">
        <v>45155</v>
      </c>
      <c r="G3632" t="s">
        <v>6462</v>
      </c>
      <c r="H3632">
        <v>45155</v>
      </c>
      <c r="I3632" t="s">
        <v>253</v>
      </c>
      <c r="K3632" t="s">
        <v>1408</v>
      </c>
      <c r="L3632" t="s">
        <v>1409</v>
      </c>
      <c r="N3632" t="s">
        <v>1421</v>
      </c>
      <c r="O3632" t="s">
        <v>1411</v>
      </c>
      <c r="P3632" t="s">
        <v>254</v>
      </c>
      <c r="Q3632" t="s">
        <v>1415</v>
      </c>
      <c r="R3632" t="s">
        <v>1415</v>
      </c>
      <c r="S3632" t="s">
        <v>1415</v>
      </c>
      <c r="T3632">
        <v>10000</v>
      </c>
      <c r="V3632">
        <v>102.97</v>
      </c>
      <c r="W3632">
        <v>570.76</v>
      </c>
    </row>
    <row r="3633" spans="1:23">
      <c r="A3633" t="s">
        <v>246</v>
      </c>
      <c r="B3633" t="s">
        <v>6150</v>
      </c>
      <c r="C3633" t="s">
        <v>53</v>
      </c>
      <c r="D3633" t="s">
        <v>54</v>
      </c>
      <c r="E3633">
        <v>12858693</v>
      </c>
      <c r="F3633">
        <v>45155</v>
      </c>
      <c r="G3633" t="s">
        <v>6463</v>
      </c>
      <c r="H3633">
        <v>45155</v>
      </c>
      <c r="I3633" t="s">
        <v>253</v>
      </c>
      <c r="K3633" t="s">
        <v>1408</v>
      </c>
      <c r="L3633" t="s">
        <v>1409</v>
      </c>
      <c r="N3633" t="s">
        <v>1421</v>
      </c>
      <c r="O3633" t="s">
        <v>1411</v>
      </c>
      <c r="P3633" t="s">
        <v>252</v>
      </c>
      <c r="Q3633" t="s">
        <v>1415</v>
      </c>
      <c r="R3633" t="s">
        <v>1415</v>
      </c>
      <c r="S3633" t="s">
        <v>1415</v>
      </c>
      <c r="T3633">
        <v>10000</v>
      </c>
      <c r="V3633">
        <v>0</v>
      </c>
      <c r="W3633">
        <v>1</v>
      </c>
    </row>
    <row r="3634" spans="1:23">
      <c r="A3634" t="s">
        <v>246</v>
      </c>
      <c r="B3634" t="s">
        <v>6150</v>
      </c>
      <c r="C3634" t="s">
        <v>53</v>
      </c>
      <c r="D3634" t="s">
        <v>54</v>
      </c>
      <c r="E3634">
        <v>12862850</v>
      </c>
      <c r="F3634">
        <v>45156</v>
      </c>
      <c r="G3634" t="s">
        <v>6466</v>
      </c>
      <c r="H3634">
        <v>45156</v>
      </c>
      <c r="I3634" t="s">
        <v>253</v>
      </c>
      <c r="K3634" t="s">
        <v>1430</v>
      </c>
      <c r="L3634" t="s">
        <v>1409</v>
      </c>
      <c r="N3634" t="s">
        <v>1444</v>
      </c>
      <c r="O3634" t="s">
        <v>1411</v>
      </c>
      <c r="P3634" t="s">
        <v>254</v>
      </c>
      <c r="Q3634" t="s">
        <v>1415</v>
      </c>
      <c r="R3634" t="s">
        <v>1415</v>
      </c>
      <c r="S3634" t="s">
        <v>1415</v>
      </c>
      <c r="T3634">
        <v>10000</v>
      </c>
      <c r="V3634">
        <v>1096.6500000000001</v>
      </c>
      <c r="W3634">
        <v>3593.04</v>
      </c>
    </row>
    <row r="3635" spans="1:23">
      <c r="A3635" t="s">
        <v>246</v>
      </c>
      <c r="B3635" t="s">
        <v>5394</v>
      </c>
      <c r="C3635" t="s">
        <v>53</v>
      </c>
      <c r="D3635" t="s">
        <v>54</v>
      </c>
      <c r="E3635">
        <v>12862884</v>
      </c>
      <c r="F3635">
        <v>45156</v>
      </c>
      <c r="G3635" t="s">
        <v>6468</v>
      </c>
      <c r="H3635">
        <v>45156</v>
      </c>
      <c r="I3635" t="s">
        <v>253</v>
      </c>
      <c r="K3635" t="s">
        <v>1408</v>
      </c>
      <c r="L3635" t="s">
        <v>1409</v>
      </c>
      <c r="N3635" t="s">
        <v>1466</v>
      </c>
      <c r="O3635" t="s">
        <v>1411</v>
      </c>
      <c r="P3635" t="s">
        <v>252</v>
      </c>
      <c r="Q3635" t="s">
        <v>1415</v>
      </c>
      <c r="R3635" t="s">
        <v>1415</v>
      </c>
      <c r="S3635" t="s">
        <v>1415</v>
      </c>
      <c r="T3635">
        <v>10000</v>
      </c>
      <c r="V3635">
        <v>1815.38</v>
      </c>
      <c r="W3635">
        <v>2006.53</v>
      </c>
    </row>
    <row r="3636" spans="1:23">
      <c r="A3636" t="s">
        <v>246</v>
      </c>
      <c r="B3636" t="s">
        <v>6150</v>
      </c>
      <c r="C3636" t="s">
        <v>53</v>
      </c>
      <c r="D3636" t="s">
        <v>54</v>
      </c>
      <c r="E3636">
        <v>12863562</v>
      </c>
      <c r="F3636">
        <v>45156</v>
      </c>
      <c r="G3636" t="s">
        <v>6469</v>
      </c>
      <c r="H3636">
        <v>45156</v>
      </c>
      <c r="I3636" t="s">
        <v>253</v>
      </c>
      <c r="K3636" t="s">
        <v>1408</v>
      </c>
      <c r="L3636" t="s">
        <v>1409</v>
      </c>
      <c r="N3636" t="s">
        <v>1425</v>
      </c>
      <c r="O3636" t="s">
        <v>1411</v>
      </c>
      <c r="P3636" t="s">
        <v>252</v>
      </c>
      <c r="Q3636" t="s">
        <v>1415</v>
      </c>
      <c r="R3636" t="s">
        <v>1415</v>
      </c>
      <c r="S3636" t="s">
        <v>1415</v>
      </c>
      <c r="V3636">
        <v>0</v>
      </c>
      <c r="W3636">
        <v>469</v>
      </c>
    </row>
    <row r="3637" spans="1:23">
      <c r="A3637" t="s">
        <v>246</v>
      </c>
      <c r="B3637" t="s">
        <v>6150</v>
      </c>
      <c r="C3637" t="s">
        <v>53</v>
      </c>
      <c r="D3637" t="s">
        <v>54</v>
      </c>
      <c r="E3637">
        <v>12863664</v>
      </c>
      <c r="F3637">
        <v>45156</v>
      </c>
      <c r="G3637" t="s">
        <v>6467</v>
      </c>
      <c r="H3637">
        <v>45156</v>
      </c>
      <c r="I3637" t="s">
        <v>253</v>
      </c>
      <c r="K3637" t="s">
        <v>1408</v>
      </c>
      <c r="L3637" t="s">
        <v>1409</v>
      </c>
      <c r="N3637" t="s">
        <v>1425</v>
      </c>
      <c r="O3637" t="s">
        <v>1411</v>
      </c>
      <c r="P3637" t="s">
        <v>252</v>
      </c>
      <c r="Q3637" t="s">
        <v>1415</v>
      </c>
      <c r="R3637" t="s">
        <v>1415</v>
      </c>
      <c r="S3637" t="s">
        <v>1415</v>
      </c>
      <c r="T3637">
        <v>10000</v>
      </c>
      <c r="V3637">
        <v>0</v>
      </c>
      <c r="W3637">
        <v>529</v>
      </c>
    </row>
    <row r="3638" spans="1:23">
      <c r="A3638" t="s">
        <v>246</v>
      </c>
      <c r="B3638" t="s">
        <v>6373</v>
      </c>
      <c r="C3638" t="s">
        <v>53</v>
      </c>
      <c r="D3638" t="s">
        <v>54</v>
      </c>
      <c r="E3638">
        <v>12867198</v>
      </c>
      <c r="F3638">
        <v>45157</v>
      </c>
      <c r="G3638" t="s">
        <v>6470</v>
      </c>
      <c r="H3638">
        <v>45157</v>
      </c>
      <c r="I3638" t="s">
        <v>253</v>
      </c>
      <c r="K3638" t="s">
        <v>1408</v>
      </c>
      <c r="L3638" t="s">
        <v>1409</v>
      </c>
      <c r="N3638" t="s">
        <v>1420</v>
      </c>
      <c r="O3638" t="s">
        <v>1411</v>
      </c>
      <c r="P3638" t="s">
        <v>252</v>
      </c>
      <c r="Q3638" t="s">
        <v>1415</v>
      </c>
      <c r="R3638" t="s">
        <v>1415</v>
      </c>
      <c r="S3638" t="s">
        <v>1415</v>
      </c>
      <c r="T3638">
        <v>10000</v>
      </c>
      <c r="V3638">
        <v>1662.33</v>
      </c>
      <c r="W3638">
        <v>8262.51</v>
      </c>
    </row>
    <row r="3639" spans="1:23">
      <c r="A3639" t="s">
        <v>246</v>
      </c>
      <c r="B3639" t="s">
        <v>5770</v>
      </c>
      <c r="C3639" t="s">
        <v>53</v>
      </c>
      <c r="D3639" t="s">
        <v>54</v>
      </c>
      <c r="E3639">
        <v>12872473</v>
      </c>
      <c r="F3639">
        <v>45160</v>
      </c>
      <c r="G3639" t="s">
        <v>6476</v>
      </c>
      <c r="H3639">
        <v>45160</v>
      </c>
      <c r="I3639" t="s">
        <v>253</v>
      </c>
      <c r="K3639" t="s">
        <v>1408</v>
      </c>
      <c r="L3639" t="s">
        <v>1409</v>
      </c>
      <c r="N3639" t="s">
        <v>1420</v>
      </c>
      <c r="O3639" t="s">
        <v>1411</v>
      </c>
      <c r="P3639" t="s">
        <v>252</v>
      </c>
      <c r="Q3639" t="s">
        <v>1415</v>
      </c>
      <c r="R3639" t="s">
        <v>1415</v>
      </c>
      <c r="S3639" t="s">
        <v>1415</v>
      </c>
      <c r="T3639">
        <v>10000</v>
      </c>
      <c r="V3639">
        <v>0</v>
      </c>
      <c r="W3639">
        <v>11</v>
      </c>
    </row>
    <row r="3640" spans="1:23">
      <c r="A3640" t="s">
        <v>246</v>
      </c>
      <c r="B3640" t="s">
        <v>5772</v>
      </c>
      <c r="C3640" t="s">
        <v>53</v>
      </c>
      <c r="D3640" t="s">
        <v>54</v>
      </c>
      <c r="E3640">
        <v>12872494</v>
      </c>
      <c r="F3640">
        <v>45160</v>
      </c>
      <c r="G3640" t="s">
        <v>6478</v>
      </c>
      <c r="H3640">
        <v>45160</v>
      </c>
      <c r="I3640" t="s">
        <v>253</v>
      </c>
      <c r="K3640" t="s">
        <v>1408</v>
      </c>
      <c r="L3640" t="s">
        <v>1409</v>
      </c>
      <c r="N3640" t="s">
        <v>1432</v>
      </c>
      <c r="O3640" t="s">
        <v>1411</v>
      </c>
      <c r="P3640" t="s">
        <v>252</v>
      </c>
      <c r="Q3640" t="s">
        <v>1415</v>
      </c>
      <c r="R3640" t="s">
        <v>1415</v>
      </c>
      <c r="S3640" t="s">
        <v>1415</v>
      </c>
      <c r="T3640">
        <v>10000</v>
      </c>
      <c r="V3640">
        <v>271.26</v>
      </c>
      <c r="W3640">
        <v>653</v>
      </c>
    </row>
    <row r="3641" spans="1:23">
      <c r="A3641" t="s">
        <v>246</v>
      </c>
      <c r="B3641" t="s">
        <v>6150</v>
      </c>
      <c r="C3641" t="s">
        <v>53</v>
      </c>
      <c r="D3641" t="s">
        <v>54</v>
      </c>
      <c r="E3641">
        <v>12880769</v>
      </c>
      <c r="F3641">
        <v>45162</v>
      </c>
      <c r="G3641" t="s">
        <v>6482</v>
      </c>
      <c r="H3641">
        <v>45162</v>
      </c>
      <c r="I3641" t="s">
        <v>253</v>
      </c>
      <c r="K3641" t="s">
        <v>1408</v>
      </c>
      <c r="L3641" t="s">
        <v>1409</v>
      </c>
      <c r="N3641" t="s">
        <v>1466</v>
      </c>
      <c r="O3641" t="s">
        <v>1411</v>
      </c>
      <c r="P3641" t="s">
        <v>254</v>
      </c>
      <c r="Q3641" t="s">
        <v>1415</v>
      </c>
      <c r="R3641" t="s">
        <v>1415</v>
      </c>
      <c r="S3641" t="s">
        <v>1415</v>
      </c>
      <c r="T3641">
        <v>10000</v>
      </c>
      <c r="V3641">
        <v>0</v>
      </c>
      <c r="W3641">
        <v>1</v>
      </c>
    </row>
    <row r="3642" spans="1:23">
      <c r="A3642" t="s">
        <v>246</v>
      </c>
      <c r="B3642" t="s">
        <v>3547</v>
      </c>
      <c r="C3642" t="s">
        <v>277</v>
      </c>
      <c r="D3642" t="s">
        <v>54</v>
      </c>
      <c r="E3642">
        <v>12185553</v>
      </c>
      <c r="F3642">
        <v>44996</v>
      </c>
      <c r="G3642" t="s">
        <v>3819</v>
      </c>
      <c r="H3642">
        <v>44996</v>
      </c>
      <c r="I3642" t="s">
        <v>257</v>
      </c>
      <c r="K3642" t="s">
        <v>1408</v>
      </c>
      <c r="L3642" t="s">
        <v>1409</v>
      </c>
      <c r="N3642" t="s">
        <v>1458</v>
      </c>
      <c r="O3642" t="s">
        <v>1411</v>
      </c>
      <c r="P3642" t="s">
        <v>254</v>
      </c>
      <c r="T3642">
        <v>40000</v>
      </c>
    </row>
    <row r="3643" spans="1:23">
      <c r="A3643" t="s">
        <v>246</v>
      </c>
      <c r="B3643" t="s">
        <v>2187</v>
      </c>
      <c r="C3643" t="s">
        <v>277</v>
      </c>
      <c r="D3643" t="s">
        <v>54</v>
      </c>
      <c r="E3643">
        <v>12224229</v>
      </c>
      <c r="F3643">
        <v>44997</v>
      </c>
      <c r="G3643" t="s">
        <v>3820</v>
      </c>
      <c r="H3643">
        <v>44997</v>
      </c>
      <c r="I3643" t="s">
        <v>282</v>
      </c>
      <c r="K3643" t="s">
        <v>1408</v>
      </c>
      <c r="L3643" t="s">
        <v>1409</v>
      </c>
      <c r="N3643" t="s">
        <v>1433</v>
      </c>
      <c r="O3643" t="s">
        <v>1411</v>
      </c>
      <c r="P3643" t="s">
        <v>252</v>
      </c>
      <c r="S3643" t="s">
        <v>1414</v>
      </c>
      <c r="T3643">
        <v>30000</v>
      </c>
    </row>
    <row r="3644" spans="1:23">
      <c r="A3644" t="s">
        <v>246</v>
      </c>
      <c r="B3644" t="s">
        <v>3547</v>
      </c>
      <c r="C3644" t="s">
        <v>277</v>
      </c>
      <c r="D3644" t="s">
        <v>54</v>
      </c>
      <c r="E3644">
        <v>12236517</v>
      </c>
      <c r="F3644">
        <v>45000</v>
      </c>
      <c r="G3644" t="s">
        <v>3821</v>
      </c>
      <c r="H3644">
        <v>45000</v>
      </c>
      <c r="I3644" t="s">
        <v>263</v>
      </c>
      <c r="K3644" t="s">
        <v>1408</v>
      </c>
      <c r="L3644" t="s">
        <v>1409</v>
      </c>
      <c r="N3644" t="s">
        <v>1466</v>
      </c>
      <c r="O3644" t="s">
        <v>1411</v>
      </c>
      <c r="P3644" t="s">
        <v>252</v>
      </c>
      <c r="S3644" t="s">
        <v>1414</v>
      </c>
      <c r="T3644">
        <v>15000</v>
      </c>
    </row>
    <row r="3645" spans="1:23">
      <c r="A3645" t="s">
        <v>246</v>
      </c>
      <c r="B3645" t="s">
        <v>5772</v>
      </c>
      <c r="C3645" t="s">
        <v>4304</v>
      </c>
      <c r="D3645" t="s">
        <v>54</v>
      </c>
      <c r="E3645">
        <v>12811878</v>
      </c>
      <c r="F3645">
        <v>45140</v>
      </c>
      <c r="G3645" t="s">
        <v>6493</v>
      </c>
      <c r="H3645">
        <v>45140</v>
      </c>
      <c r="I3645" t="s">
        <v>253</v>
      </c>
      <c r="K3645" t="s">
        <v>1408</v>
      </c>
      <c r="L3645" t="s">
        <v>1409</v>
      </c>
      <c r="N3645" t="s">
        <v>1439</v>
      </c>
      <c r="O3645" t="s">
        <v>1411</v>
      </c>
      <c r="P3645" t="s">
        <v>254</v>
      </c>
      <c r="Q3645" t="s">
        <v>1415</v>
      </c>
      <c r="R3645" t="s">
        <v>1415</v>
      </c>
      <c r="S3645" t="s">
        <v>1415</v>
      </c>
      <c r="T3645">
        <v>10000</v>
      </c>
      <c r="V3645">
        <v>1878.16</v>
      </c>
      <c r="W3645">
        <v>2144.56</v>
      </c>
    </row>
    <row r="3646" spans="1:23">
      <c r="A3646" t="s">
        <v>246</v>
      </c>
      <c r="B3646" t="s">
        <v>5394</v>
      </c>
      <c r="C3646" t="s">
        <v>4304</v>
      </c>
      <c r="D3646" t="s">
        <v>54</v>
      </c>
      <c r="E3646">
        <v>12812016</v>
      </c>
      <c r="F3646">
        <v>45140</v>
      </c>
      <c r="G3646" t="s">
        <v>6494</v>
      </c>
      <c r="H3646">
        <v>45140</v>
      </c>
      <c r="I3646" t="s">
        <v>253</v>
      </c>
      <c r="K3646" t="s">
        <v>1408</v>
      </c>
      <c r="L3646" t="s">
        <v>1409</v>
      </c>
      <c r="N3646" t="s">
        <v>1420</v>
      </c>
      <c r="O3646" t="s">
        <v>1411</v>
      </c>
      <c r="P3646" t="s">
        <v>254</v>
      </c>
      <c r="Q3646" t="s">
        <v>1415</v>
      </c>
      <c r="R3646" t="s">
        <v>1415</v>
      </c>
      <c r="S3646" t="s">
        <v>1415</v>
      </c>
      <c r="T3646">
        <v>30000</v>
      </c>
      <c r="V3646">
        <v>2687.79</v>
      </c>
      <c r="W3646">
        <v>11234.95</v>
      </c>
    </row>
    <row r="3647" spans="1:23">
      <c r="A3647" t="s">
        <v>246</v>
      </c>
      <c r="B3647" t="s">
        <v>2221</v>
      </c>
      <c r="C3647" t="s">
        <v>4304</v>
      </c>
      <c r="D3647" t="s">
        <v>54</v>
      </c>
      <c r="E3647">
        <v>12812152</v>
      </c>
      <c r="F3647">
        <v>45140</v>
      </c>
      <c r="G3647" t="s">
        <v>6495</v>
      </c>
      <c r="H3647">
        <v>45140</v>
      </c>
      <c r="I3647" t="s">
        <v>253</v>
      </c>
      <c r="K3647" t="s">
        <v>1408</v>
      </c>
      <c r="L3647" t="s">
        <v>1409</v>
      </c>
      <c r="N3647" t="s">
        <v>1441</v>
      </c>
      <c r="O3647" t="s">
        <v>1411</v>
      </c>
      <c r="P3647" t="s">
        <v>254</v>
      </c>
      <c r="Q3647" t="s">
        <v>1415</v>
      </c>
      <c r="R3647" t="s">
        <v>1415</v>
      </c>
      <c r="S3647" t="s">
        <v>1415</v>
      </c>
      <c r="T3647">
        <v>10000</v>
      </c>
      <c r="V3647">
        <v>2083.86</v>
      </c>
      <c r="W3647">
        <v>4157.3999999999996</v>
      </c>
    </row>
    <row r="3648" spans="1:23">
      <c r="A3648" t="s">
        <v>246</v>
      </c>
      <c r="B3648" t="s">
        <v>5770</v>
      </c>
      <c r="C3648" t="s">
        <v>4304</v>
      </c>
      <c r="D3648" t="s">
        <v>54</v>
      </c>
      <c r="E3648">
        <v>12812214</v>
      </c>
      <c r="F3648">
        <v>45140</v>
      </c>
      <c r="G3648" t="s">
        <v>6496</v>
      </c>
      <c r="H3648">
        <v>45140</v>
      </c>
      <c r="I3648" t="s">
        <v>253</v>
      </c>
      <c r="K3648" t="s">
        <v>1408</v>
      </c>
      <c r="L3648" t="s">
        <v>1409</v>
      </c>
      <c r="N3648" t="s">
        <v>1421</v>
      </c>
      <c r="O3648" t="s">
        <v>1411</v>
      </c>
      <c r="P3648" t="s">
        <v>254</v>
      </c>
      <c r="Q3648" t="s">
        <v>1415</v>
      </c>
      <c r="R3648" t="s">
        <v>1415</v>
      </c>
      <c r="S3648" t="s">
        <v>1415</v>
      </c>
      <c r="T3648">
        <v>10000</v>
      </c>
      <c r="V3648">
        <v>3417.69</v>
      </c>
      <c r="W3648">
        <v>9549</v>
      </c>
    </row>
    <row r="3649" spans="1:23">
      <c r="A3649" t="s">
        <v>246</v>
      </c>
      <c r="B3649" t="s">
        <v>5772</v>
      </c>
      <c r="C3649" t="s">
        <v>4304</v>
      </c>
      <c r="D3649" t="s">
        <v>54</v>
      </c>
      <c r="E3649">
        <v>12816518</v>
      </c>
      <c r="F3649">
        <v>45163</v>
      </c>
      <c r="G3649" t="s">
        <v>6498</v>
      </c>
      <c r="H3649">
        <v>45163</v>
      </c>
      <c r="I3649" t="s">
        <v>253</v>
      </c>
      <c r="K3649" t="s">
        <v>1408</v>
      </c>
      <c r="L3649" t="s">
        <v>1409</v>
      </c>
      <c r="N3649" t="s">
        <v>1474</v>
      </c>
      <c r="O3649" t="s">
        <v>1411</v>
      </c>
      <c r="P3649" t="s">
        <v>254</v>
      </c>
      <c r="Q3649" t="s">
        <v>1415</v>
      </c>
      <c r="R3649" t="s">
        <v>1415</v>
      </c>
      <c r="S3649" t="s">
        <v>1415</v>
      </c>
      <c r="T3649">
        <v>10000</v>
      </c>
      <c r="V3649">
        <v>0</v>
      </c>
      <c r="W3649">
        <v>1</v>
      </c>
    </row>
    <row r="3650" spans="1:23">
      <c r="A3650" t="s">
        <v>246</v>
      </c>
      <c r="B3650" t="s">
        <v>3553</v>
      </c>
      <c r="C3650" t="s">
        <v>4304</v>
      </c>
      <c r="D3650" t="s">
        <v>54</v>
      </c>
      <c r="E3650">
        <v>12816992</v>
      </c>
      <c r="F3650">
        <v>45141</v>
      </c>
      <c r="G3650" t="s">
        <v>6497</v>
      </c>
      <c r="H3650">
        <v>45141</v>
      </c>
      <c r="I3650" t="s">
        <v>253</v>
      </c>
      <c r="K3650" t="s">
        <v>1408</v>
      </c>
      <c r="L3650" t="s">
        <v>1409</v>
      </c>
      <c r="N3650" t="s">
        <v>1444</v>
      </c>
      <c r="O3650" t="s">
        <v>1411</v>
      </c>
      <c r="P3650" t="s">
        <v>252</v>
      </c>
      <c r="Q3650" t="s">
        <v>1415</v>
      </c>
      <c r="R3650" t="s">
        <v>1415</v>
      </c>
      <c r="S3650" t="s">
        <v>1415</v>
      </c>
      <c r="T3650">
        <v>300</v>
      </c>
      <c r="V3650">
        <v>6822.14</v>
      </c>
      <c r="W3650">
        <v>25069.7</v>
      </c>
    </row>
    <row r="3651" spans="1:23">
      <c r="A3651" t="s">
        <v>246</v>
      </c>
      <c r="B3651" t="s">
        <v>2325</v>
      </c>
      <c r="C3651" t="s">
        <v>4766</v>
      </c>
      <c r="D3651" t="s">
        <v>1528</v>
      </c>
      <c r="E3651">
        <v>12518548</v>
      </c>
      <c r="F3651">
        <v>45069</v>
      </c>
      <c r="G3651" t="s">
        <v>5135</v>
      </c>
      <c r="H3651">
        <v>45069</v>
      </c>
      <c r="I3651" t="s">
        <v>282</v>
      </c>
      <c r="K3651" t="s">
        <v>1408</v>
      </c>
      <c r="L3651" t="s">
        <v>1409</v>
      </c>
      <c r="N3651" t="s">
        <v>1447</v>
      </c>
      <c r="O3651" t="s">
        <v>1411</v>
      </c>
      <c r="P3651" t="s">
        <v>254</v>
      </c>
      <c r="S3651" t="s">
        <v>1414</v>
      </c>
      <c r="T3651">
        <v>40000</v>
      </c>
    </row>
    <row r="3652" spans="1:23">
      <c r="A3652" t="s">
        <v>246</v>
      </c>
      <c r="B3652" t="s">
        <v>4134</v>
      </c>
      <c r="C3652" t="s">
        <v>4766</v>
      </c>
      <c r="D3652" t="s">
        <v>1528</v>
      </c>
      <c r="E3652">
        <v>12518707</v>
      </c>
      <c r="F3652">
        <v>45069</v>
      </c>
      <c r="G3652" t="s">
        <v>5134</v>
      </c>
      <c r="H3652">
        <v>45071</v>
      </c>
      <c r="I3652" t="s">
        <v>282</v>
      </c>
      <c r="K3652" t="s">
        <v>1408</v>
      </c>
      <c r="L3652" t="s">
        <v>1409</v>
      </c>
      <c r="N3652" t="s">
        <v>1431</v>
      </c>
      <c r="O3652" t="s">
        <v>1411</v>
      </c>
      <c r="P3652" t="s">
        <v>254</v>
      </c>
      <c r="S3652" t="s">
        <v>1414</v>
      </c>
      <c r="T3652">
        <v>10000</v>
      </c>
    </row>
    <row r="3653" spans="1:23">
      <c r="A3653" t="s">
        <v>246</v>
      </c>
      <c r="B3653" t="s">
        <v>4134</v>
      </c>
      <c r="C3653" t="s">
        <v>4766</v>
      </c>
      <c r="D3653" t="s">
        <v>1528</v>
      </c>
      <c r="E3653">
        <v>12519030</v>
      </c>
      <c r="F3653">
        <v>45069</v>
      </c>
      <c r="G3653" t="s">
        <v>5136</v>
      </c>
      <c r="H3653">
        <v>45069</v>
      </c>
      <c r="I3653" t="s">
        <v>263</v>
      </c>
      <c r="K3653" t="s">
        <v>1408</v>
      </c>
      <c r="L3653" t="s">
        <v>1409</v>
      </c>
      <c r="N3653" t="s">
        <v>4159</v>
      </c>
      <c r="O3653" t="s">
        <v>1411</v>
      </c>
      <c r="P3653" t="s">
        <v>254</v>
      </c>
      <c r="S3653" t="s">
        <v>1414</v>
      </c>
      <c r="T3653">
        <v>10000</v>
      </c>
    </row>
    <row r="3654" spans="1:23">
      <c r="A3654" t="s">
        <v>246</v>
      </c>
      <c r="B3654" t="s">
        <v>5064</v>
      </c>
      <c r="C3654" t="s">
        <v>4766</v>
      </c>
      <c r="D3654" t="s">
        <v>1528</v>
      </c>
      <c r="E3654">
        <v>12519693</v>
      </c>
      <c r="F3654">
        <v>45069</v>
      </c>
      <c r="G3654" t="s">
        <v>5137</v>
      </c>
      <c r="H3654">
        <v>45069</v>
      </c>
      <c r="I3654" t="s">
        <v>253</v>
      </c>
      <c r="K3654" t="s">
        <v>1430</v>
      </c>
      <c r="L3654" t="s">
        <v>1409</v>
      </c>
      <c r="N3654" t="s">
        <v>1457</v>
      </c>
      <c r="O3654" t="s">
        <v>1411</v>
      </c>
      <c r="P3654" t="s">
        <v>254</v>
      </c>
      <c r="Q3654" t="s">
        <v>1412</v>
      </c>
      <c r="R3654" t="s">
        <v>1412</v>
      </c>
      <c r="S3654" t="s">
        <v>1412</v>
      </c>
      <c r="T3654">
        <v>10000</v>
      </c>
      <c r="V3654">
        <v>689.56</v>
      </c>
      <c r="W3654">
        <v>1077</v>
      </c>
    </row>
    <row r="3655" spans="1:23">
      <c r="A3655" t="s">
        <v>246</v>
      </c>
      <c r="B3655" t="s">
        <v>4134</v>
      </c>
      <c r="C3655" t="s">
        <v>4766</v>
      </c>
      <c r="D3655" t="s">
        <v>1528</v>
      </c>
      <c r="E3655">
        <v>12519955</v>
      </c>
      <c r="F3655">
        <v>45069</v>
      </c>
      <c r="G3655" t="s">
        <v>5138</v>
      </c>
      <c r="H3655">
        <v>45069</v>
      </c>
      <c r="I3655" t="s">
        <v>282</v>
      </c>
      <c r="K3655" t="s">
        <v>1408</v>
      </c>
      <c r="L3655" t="s">
        <v>1409</v>
      </c>
      <c r="N3655" t="s">
        <v>1440</v>
      </c>
      <c r="O3655" t="s">
        <v>1411</v>
      </c>
      <c r="P3655" t="s">
        <v>252</v>
      </c>
      <c r="Q3655" t="s">
        <v>1414</v>
      </c>
      <c r="R3655" t="s">
        <v>1414</v>
      </c>
      <c r="S3655" t="s">
        <v>1412</v>
      </c>
      <c r="T3655">
        <v>10000</v>
      </c>
    </row>
    <row r="3656" spans="1:23">
      <c r="A3656" t="s">
        <v>246</v>
      </c>
      <c r="B3656" t="s">
        <v>2212</v>
      </c>
      <c r="C3656" t="s">
        <v>4766</v>
      </c>
      <c r="D3656" t="s">
        <v>1528</v>
      </c>
      <c r="E3656">
        <v>12520304</v>
      </c>
      <c r="F3656">
        <v>45069</v>
      </c>
      <c r="G3656" t="s">
        <v>5139</v>
      </c>
      <c r="H3656">
        <v>45069</v>
      </c>
      <c r="I3656" t="s">
        <v>253</v>
      </c>
      <c r="K3656" t="s">
        <v>1408</v>
      </c>
      <c r="L3656" t="s">
        <v>1409</v>
      </c>
      <c r="N3656" t="s">
        <v>1444</v>
      </c>
      <c r="O3656" t="s">
        <v>1411</v>
      </c>
      <c r="P3656" t="s">
        <v>252</v>
      </c>
      <c r="Q3656" t="s">
        <v>1412</v>
      </c>
      <c r="R3656" t="s">
        <v>1412</v>
      </c>
      <c r="S3656" t="s">
        <v>1412</v>
      </c>
      <c r="T3656">
        <v>10000</v>
      </c>
      <c r="V3656">
        <v>0</v>
      </c>
      <c r="W3656">
        <v>8</v>
      </c>
    </row>
    <row r="3657" spans="1:23">
      <c r="A3657" t="s">
        <v>246</v>
      </c>
      <c r="B3657" t="s">
        <v>2187</v>
      </c>
      <c r="C3657" t="s">
        <v>3822</v>
      </c>
      <c r="D3657" t="s">
        <v>54</v>
      </c>
      <c r="E3657">
        <v>12259884</v>
      </c>
      <c r="F3657">
        <v>45006</v>
      </c>
      <c r="G3657" t="s">
        <v>3823</v>
      </c>
      <c r="H3657">
        <v>45006</v>
      </c>
      <c r="I3657" t="s">
        <v>282</v>
      </c>
      <c r="K3657" t="s">
        <v>1408</v>
      </c>
      <c r="L3657" t="s">
        <v>1409</v>
      </c>
      <c r="N3657" t="s">
        <v>1426</v>
      </c>
      <c r="O3657" t="s">
        <v>1411</v>
      </c>
      <c r="P3657" t="s">
        <v>254</v>
      </c>
      <c r="S3657" t="s">
        <v>1414</v>
      </c>
      <c r="T3657">
        <v>20000</v>
      </c>
    </row>
    <row r="3658" spans="1:23">
      <c r="A3658" t="s">
        <v>246</v>
      </c>
      <c r="B3658" t="s">
        <v>2187</v>
      </c>
      <c r="C3658" t="s">
        <v>3822</v>
      </c>
      <c r="D3658" t="s">
        <v>54</v>
      </c>
      <c r="E3658">
        <v>12266889</v>
      </c>
      <c r="F3658">
        <v>45014</v>
      </c>
      <c r="G3658" t="s">
        <v>3824</v>
      </c>
      <c r="H3658">
        <v>45014</v>
      </c>
      <c r="I3658" t="s">
        <v>253</v>
      </c>
      <c r="K3658" t="s">
        <v>1408</v>
      </c>
      <c r="L3658" t="s">
        <v>1409</v>
      </c>
      <c r="N3658" t="s">
        <v>1473</v>
      </c>
      <c r="O3658" t="s">
        <v>1411</v>
      </c>
      <c r="P3658" t="s">
        <v>254</v>
      </c>
      <c r="Q3658" t="s">
        <v>1412</v>
      </c>
      <c r="R3658" t="s">
        <v>1412</v>
      </c>
      <c r="S3658" t="s">
        <v>1412</v>
      </c>
      <c r="T3658">
        <v>20000</v>
      </c>
      <c r="V3658">
        <v>2647.5</v>
      </c>
      <c r="W3658">
        <v>2820</v>
      </c>
    </row>
    <row r="3659" spans="1:23">
      <c r="A3659" t="s">
        <v>246</v>
      </c>
      <c r="B3659" t="s">
        <v>4972</v>
      </c>
      <c r="C3659" t="s">
        <v>1691</v>
      </c>
      <c r="D3659" t="s">
        <v>1528</v>
      </c>
      <c r="E3659">
        <v>1373188</v>
      </c>
      <c r="F3659">
        <v>45089</v>
      </c>
      <c r="G3659" t="s">
        <v>5646</v>
      </c>
      <c r="H3659">
        <v>45089</v>
      </c>
      <c r="I3659" t="s">
        <v>253</v>
      </c>
      <c r="K3659" t="s">
        <v>1418</v>
      </c>
      <c r="L3659" t="s">
        <v>1409</v>
      </c>
      <c r="N3659" t="s">
        <v>1442</v>
      </c>
      <c r="O3659" t="s">
        <v>1411</v>
      </c>
      <c r="P3659" t="s">
        <v>254</v>
      </c>
      <c r="Q3659" t="s">
        <v>1412</v>
      </c>
      <c r="R3659" t="s">
        <v>1412</v>
      </c>
      <c r="S3659" t="s">
        <v>1429</v>
      </c>
      <c r="T3659">
        <v>10000</v>
      </c>
      <c r="V3659">
        <v>1367.37</v>
      </c>
      <c r="W3659">
        <v>1401</v>
      </c>
    </row>
    <row r="3660" spans="1:23">
      <c r="A3660" t="s">
        <v>246</v>
      </c>
      <c r="B3660" t="s">
        <v>3844</v>
      </c>
      <c r="C3660" t="s">
        <v>1691</v>
      </c>
      <c r="D3660" t="s">
        <v>1528</v>
      </c>
      <c r="E3660">
        <v>1569695</v>
      </c>
      <c r="F3660">
        <v>45035</v>
      </c>
      <c r="G3660" t="s">
        <v>4678</v>
      </c>
      <c r="H3660">
        <v>45035</v>
      </c>
      <c r="I3660" t="s">
        <v>282</v>
      </c>
      <c r="K3660" t="s">
        <v>1418</v>
      </c>
      <c r="L3660" t="s">
        <v>1409</v>
      </c>
      <c r="N3660" t="s">
        <v>1426</v>
      </c>
      <c r="O3660" t="s">
        <v>1411</v>
      </c>
      <c r="P3660" t="s">
        <v>254</v>
      </c>
      <c r="S3660" t="s">
        <v>1414</v>
      </c>
      <c r="T3660">
        <v>15000</v>
      </c>
    </row>
    <row r="3661" spans="1:23">
      <c r="A3661" t="s">
        <v>246</v>
      </c>
      <c r="B3661" t="s">
        <v>3293</v>
      </c>
      <c r="C3661" t="s">
        <v>1691</v>
      </c>
      <c r="D3661" t="s">
        <v>1528</v>
      </c>
      <c r="E3661">
        <v>8418947</v>
      </c>
      <c r="F3661">
        <v>45058</v>
      </c>
      <c r="G3661" t="s">
        <v>5149</v>
      </c>
      <c r="H3661">
        <v>45058</v>
      </c>
      <c r="I3661" t="s">
        <v>263</v>
      </c>
      <c r="K3661" t="s">
        <v>1430</v>
      </c>
      <c r="L3661" t="s">
        <v>1409</v>
      </c>
      <c r="N3661" t="s">
        <v>1433</v>
      </c>
      <c r="O3661" t="s">
        <v>1411</v>
      </c>
      <c r="P3661" t="s">
        <v>254</v>
      </c>
      <c r="Q3661" t="s">
        <v>1414</v>
      </c>
      <c r="R3661" t="s">
        <v>1414</v>
      </c>
      <c r="S3661" t="s">
        <v>1412</v>
      </c>
      <c r="T3661">
        <v>10000</v>
      </c>
    </row>
    <row r="3662" spans="1:23">
      <c r="A3662" t="s">
        <v>246</v>
      </c>
      <c r="B3662" t="s">
        <v>5339</v>
      </c>
      <c r="C3662" t="s">
        <v>1691</v>
      </c>
      <c r="D3662" t="s">
        <v>1528</v>
      </c>
      <c r="E3662">
        <v>8925416</v>
      </c>
      <c r="F3662">
        <v>45126</v>
      </c>
      <c r="G3662" t="s">
        <v>6054</v>
      </c>
      <c r="H3662">
        <v>45126</v>
      </c>
      <c r="I3662" t="s">
        <v>253</v>
      </c>
      <c r="K3662" t="s">
        <v>1418</v>
      </c>
      <c r="L3662" t="s">
        <v>1409</v>
      </c>
      <c r="N3662" t="s">
        <v>1410</v>
      </c>
      <c r="O3662" t="s">
        <v>1411</v>
      </c>
      <c r="P3662" t="s">
        <v>254</v>
      </c>
      <c r="Q3662" t="s">
        <v>1412</v>
      </c>
      <c r="R3662" t="s">
        <v>1412</v>
      </c>
      <c r="S3662" t="s">
        <v>1412</v>
      </c>
      <c r="T3662">
        <v>20000</v>
      </c>
      <c r="V3662">
        <v>24006.95</v>
      </c>
      <c r="W3662">
        <v>19755.72</v>
      </c>
    </row>
    <row r="3663" spans="1:23">
      <c r="A3663" t="s">
        <v>246</v>
      </c>
      <c r="B3663" t="s">
        <v>4972</v>
      </c>
      <c r="C3663" t="s">
        <v>1691</v>
      </c>
      <c r="D3663" t="s">
        <v>1528</v>
      </c>
      <c r="E3663">
        <v>10221090</v>
      </c>
      <c r="F3663">
        <v>45077</v>
      </c>
      <c r="G3663" t="s">
        <v>5174</v>
      </c>
      <c r="H3663">
        <v>45077</v>
      </c>
      <c r="I3663" t="s">
        <v>253</v>
      </c>
      <c r="K3663" t="s">
        <v>1430</v>
      </c>
      <c r="L3663" t="s">
        <v>1409</v>
      </c>
      <c r="N3663" t="s">
        <v>1434</v>
      </c>
      <c r="O3663" t="s">
        <v>1411</v>
      </c>
      <c r="P3663" t="s">
        <v>252</v>
      </c>
      <c r="Q3663" t="s">
        <v>1412</v>
      </c>
      <c r="R3663" t="s">
        <v>1412</v>
      </c>
      <c r="S3663" t="s">
        <v>1412</v>
      </c>
      <c r="T3663">
        <v>10000</v>
      </c>
      <c r="V3663">
        <v>349.84</v>
      </c>
      <c r="W3663">
        <v>5221.5</v>
      </c>
    </row>
    <row r="3664" spans="1:23">
      <c r="A3664" t="s">
        <v>246</v>
      </c>
      <c r="B3664" t="s">
        <v>3293</v>
      </c>
      <c r="C3664" t="s">
        <v>1691</v>
      </c>
      <c r="D3664" t="s">
        <v>1528</v>
      </c>
      <c r="E3664">
        <v>10351971</v>
      </c>
      <c r="F3664">
        <v>45019</v>
      </c>
      <c r="G3664" t="s">
        <v>4667</v>
      </c>
      <c r="H3664">
        <v>45020</v>
      </c>
      <c r="I3664" t="s">
        <v>253</v>
      </c>
      <c r="K3664" t="s">
        <v>1430</v>
      </c>
      <c r="L3664" t="s">
        <v>1409</v>
      </c>
      <c r="N3664" t="s">
        <v>1422</v>
      </c>
      <c r="O3664" t="s">
        <v>1411</v>
      </c>
      <c r="P3664" t="s">
        <v>252</v>
      </c>
      <c r="Q3664" t="s">
        <v>1412</v>
      </c>
      <c r="R3664" t="s">
        <v>1412</v>
      </c>
      <c r="S3664" t="s">
        <v>1412</v>
      </c>
      <c r="T3664">
        <v>15000</v>
      </c>
      <c r="V3664">
        <v>3147.91</v>
      </c>
      <c r="W3664">
        <v>4051</v>
      </c>
    </row>
    <row r="3665" spans="1:23">
      <c r="A3665" t="s">
        <v>246</v>
      </c>
      <c r="B3665" t="s">
        <v>3827</v>
      </c>
      <c r="C3665" t="s">
        <v>1691</v>
      </c>
      <c r="D3665" t="s">
        <v>1528</v>
      </c>
      <c r="E3665">
        <v>10823018</v>
      </c>
      <c r="F3665">
        <v>44965</v>
      </c>
      <c r="G3665" t="s">
        <v>3828</v>
      </c>
      <c r="H3665">
        <v>44965</v>
      </c>
      <c r="I3665" t="s">
        <v>282</v>
      </c>
      <c r="K3665" t="s">
        <v>1408</v>
      </c>
      <c r="L3665" t="s">
        <v>1409</v>
      </c>
      <c r="N3665" t="s">
        <v>1431</v>
      </c>
      <c r="O3665" t="s">
        <v>1411</v>
      </c>
      <c r="P3665" t="s">
        <v>252</v>
      </c>
      <c r="S3665" t="s">
        <v>1414</v>
      </c>
      <c r="T3665">
        <v>10000</v>
      </c>
    </row>
    <row r="3666" spans="1:23">
      <c r="A3666" t="s">
        <v>246</v>
      </c>
      <c r="B3666" t="s">
        <v>5339</v>
      </c>
      <c r="C3666" t="s">
        <v>1691</v>
      </c>
      <c r="D3666" t="s">
        <v>1528</v>
      </c>
      <c r="E3666">
        <v>10903151</v>
      </c>
      <c r="F3666">
        <v>45133</v>
      </c>
      <c r="G3666" t="s">
        <v>6062</v>
      </c>
      <c r="H3666">
        <v>45138</v>
      </c>
      <c r="I3666" t="s">
        <v>253</v>
      </c>
      <c r="K3666" t="s">
        <v>1418</v>
      </c>
      <c r="L3666" t="s">
        <v>1409</v>
      </c>
      <c r="N3666" t="s">
        <v>1447</v>
      </c>
      <c r="O3666" t="s">
        <v>1411</v>
      </c>
      <c r="P3666" t="s">
        <v>254</v>
      </c>
      <c r="Q3666" t="s">
        <v>1412</v>
      </c>
      <c r="R3666" t="s">
        <v>1412</v>
      </c>
      <c r="S3666" t="s">
        <v>1429</v>
      </c>
      <c r="T3666">
        <v>30000</v>
      </c>
      <c r="V3666">
        <v>7358.5</v>
      </c>
      <c r="W3666">
        <v>9224.2099999999991</v>
      </c>
    </row>
    <row r="3667" spans="1:23">
      <c r="A3667" t="s">
        <v>246</v>
      </c>
      <c r="B3667" t="s">
        <v>5143</v>
      </c>
      <c r="C3667" t="s">
        <v>1691</v>
      </c>
      <c r="D3667" t="s">
        <v>1528</v>
      </c>
      <c r="E3667">
        <v>11169099</v>
      </c>
      <c r="F3667">
        <v>45126</v>
      </c>
      <c r="G3667" t="s">
        <v>6056</v>
      </c>
      <c r="H3667">
        <v>45126</v>
      </c>
      <c r="I3667" t="s">
        <v>282</v>
      </c>
      <c r="K3667" t="s">
        <v>1430</v>
      </c>
      <c r="L3667" t="s">
        <v>1409</v>
      </c>
      <c r="N3667" t="s">
        <v>1425</v>
      </c>
      <c r="O3667" t="s">
        <v>1411</v>
      </c>
      <c r="P3667" t="s">
        <v>254</v>
      </c>
      <c r="Q3667" t="s">
        <v>1414</v>
      </c>
      <c r="R3667" t="s">
        <v>1414</v>
      </c>
      <c r="S3667" t="s">
        <v>1415</v>
      </c>
      <c r="T3667">
        <v>10000</v>
      </c>
    </row>
    <row r="3668" spans="1:23">
      <c r="A3668" t="s">
        <v>246</v>
      </c>
      <c r="B3668" t="s">
        <v>5159</v>
      </c>
      <c r="C3668" t="s">
        <v>1691</v>
      </c>
      <c r="D3668" t="s">
        <v>1528</v>
      </c>
      <c r="E3668">
        <v>11181691</v>
      </c>
      <c r="F3668">
        <v>45077</v>
      </c>
      <c r="G3668" t="s">
        <v>5173</v>
      </c>
      <c r="H3668">
        <v>45077</v>
      </c>
      <c r="I3668" t="s">
        <v>253</v>
      </c>
      <c r="K3668" t="s">
        <v>1408</v>
      </c>
      <c r="L3668" t="s">
        <v>1409</v>
      </c>
      <c r="N3668" t="s">
        <v>1432</v>
      </c>
      <c r="O3668" t="s">
        <v>1411</v>
      </c>
      <c r="P3668" t="s">
        <v>252</v>
      </c>
      <c r="Q3668" t="s">
        <v>1412</v>
      </c>
      <c r="R3668" t="s">
        <v>1412</v>
      </c>
      <c r="S3668" t="s">
        <v>1412</v>
      </c>
      <c r="T3668">
        <v>15000</v>
      </c>
      <c r="V3668">
        <v>8734.43</v>
      </c>
      <c r="W3668">
        <v>12701.38</v>
      </c>
    </row>
    <row r="3669" spans="1:23">
      <c r="A3669" t="s">
        <v>246</v>
      </c>
      <c r="B3669" t="s">
        <v>3293</v>
      </c>
      <c r="C3669" t="s">
        <v>1691</v>
      </c>
      <c r="D3669" t="s">
        <v>1528</v>
      </c>
      <c r="E3669">
        <v>11286938</v>
      </c>
      <c r="F3669">
        <v>45029</v>
      </c>
      <c r="G3669" t="s">
        <v>4676</v>
      </c>
      <c r="H3669">
        <v>45029</v>
      </c>
      <c r="I3669" t="s">
        <v>263</v>
      </c>
      <c r="K3669" t="s">
        <v>1430</v>
      </c>
      <c r="L3669" t="s">
        <v>1409</v>
      </c>
      <c r="N3669" t="s">
        <v>4162</v>
      </c>
      <c r="O3669" t="s">
        <v>1411</v>
      </c>
      <c r="P3669" t="s">
        <v>254</v>
      </c>
      <c r="S3669" t="s">
        <v>1414</v>
      </c>
      <c r="T3669">
        <v>10000</v>
      </c>
    </row>
    <row r="3670" spans="1:23">
      <c r="A3670" t="s">
        <v>246</v>
      </c>
      <c r="B3670" t="s">
        <v>3152</v>
      </c>
      <c r="C3670" t="s">
        <v>1691</v>
      </c>
      <c r="D3670" t="s">
        <v>1528</v>
      </c>
      <c r="E3670">
        <v>11512238</v>
      </c>
      <c r="F3670">
        <v>44953</v>
      </c>
      <c r="G3670" t="s">
        <v>3829</v>
      </c>
      <c r="H3670">
        <v>44958</v>
      </c>
      <c r="I3670" t="s">
        <v>282</v>
      </c>
      <c r="K3670" t="s">
        <v>1418</v>
      </c>
      <c r="L3670" t="s">
        <v>1409</v>
      </c>
      <c r="N3670" t="s">
        <v>1470</v>
      </c>
      <c r="O3670" t="s">
        <v>1411</v>
      </c>
      <c r="P3670" t="s">
        <v>254</v>
      </c>
      <c r="T3670">
        <v>15000</v>
      </c>
    </row>
    <row r="3671" spans="1:23">
      <c r="A3671" t="s">
        <v>246</v>
      </c>
      <c r="B3671" t="s">
        <v>3844</v>
      </c>
      <c r="C3671" t="s">
        <v>1691</v>
      </c>
      <c r="D3671" t="s">
        <v>1528</v>
      </c>
      <c r="E3671">
        <v>11663306</v>
      </c>
      <c r="F3671">
        <v>45035</v>
      </c>
      <c r="G3671" t="s">
        <v>4681</v>
      </c>
      <c r="H3671">
        <v>45035</v>
      </c>
      <c r="I3671" t="s">
        <v>253</v>
      </c>
      <c r="K3671" t="s">
        <v>1418</v>
      </c>
      <c r="L3671" t="s">
        <v>1409</v>
      </c>
      <c r="N3671" t="s">
        <v>1426</v>
      </c>
      <c r="O3671" t="s">
        <v>1411</v>
      </c>
      <c r="P3671" t="s">
        <v>254</v>
      </c>
      <c r="Q3671" t="s">
        <v>1412</v>
      </c>
      <c r="R3671" t="s">
        <v>1412</v>
      </c>
      <c r="S3671" t="s">
        <v>1412</v>
      </c>
      <c r="T3671">
        <v>10000</v>
      </c>
      <c r="V3671">
        <v>5021.1400000000003</v>
      </c>
      <c r="W3671">
        <v>4799.57</v>
      </c>
    </row>
    <row r="3672" spans="1:23">
      <c r="A3672" t="s">
        <v>246</v>
      </c>
      <c r="B3672" t="s">
        <v>3293</v>
      </c>
      <c r="C3672" t="s">
        <v>1691</v>
      </c>
      <c r="D3672" t="s">
        <v>1528</v>
      </c>
      <c r="E3672">
        <v>11762081</v>
      </c>
      <c r="F3672">
        <v>45076</v>
      </c>
      <c r="G3672" t="s">
        <v>5172</v>
      </c>
      <c r="H3672">
        <v>45076</v>
      </c>
      <c r="I3672" t="s">
        <v>253</v>
      </c>
      <c r="K3672" t="s">
        <v>1430</v>
      </c>
      <c r="L3672" t="s">
        <v>1409</v>
      </c>
      <c r="N3672" t="s">
        <v>1425</v>
      </c>
      <c r="O3672" t="s">
        <v>1411</v>
      </c>
      <c r="P3672" t="s">
        <v>254</v>
      </c>
      <c r="Q3672" t="s">
        <v>1412</v>
      </c>
      <c r="R3672" t="s">
        <v>1412</v>
      </c>
      <c r="S3672" t="s">
        <v>1412</v>
      </c>
      <c r="T3672">
        <v>10000</v>
      </c>
      <c r="V3672">
        <v>221.05</v>
      </c>
      <c r="W3672">
        <v>766.08</v>
      </c>
    </row>
    <row r="3673" spans="1:23">
      <c r="A3673" t="s">
        <v>246</v>
      </c>
      <c r="B3673" t="s">
        <v>5339</v>
      </c>
      <c r="C3673" t="s">
        <v>1691</v>
      </c>
      <c r="D3673" t="s">
        <v>1528</v>
      </c>
      <c r="E3673">
        <v>11829634</v>
      </c>
      <c r="F3673">
        <v>45119</v>
      </c>
      <c r="G3673" t="s">
        <v>6052</v>
      </c>
      <c r="H3673">
        <v>45119</v>
      </c>
      <c r="I3673" t="s">
        <v>253</v>
      </c>
      <c r="K3673" t="s">
        <v>1418</v>
      </c>
      <c r="L3673" t="s">
        <v>1438</v>
      </c>
      <c r="N3673" t="s">
        <v>1426</v>
      </c>
      <c r="O3673" t="s">
        <v>1411</v>
      </c>
      <c r="P3673" t="s">
        <v>254</v>
      </c>
      <c r="Q3673" t="s">
        <v>1412</v>
      </c>
      <c r="R3673" t="s">
        <v>1412</v>
      </c>
      <c r="S3673" t="s">
        <v>1429</v>
      </c>
      <c r="T3673">
        <v>20000</v>
      </c>
    </row>
    <row r="3674" spans="1:23">
      <c r="A3674" t="s">
        <v>246</v>
      </c>
      <c r="B3674" t="s">
        <v>5339</v>
      </c>
      <c r="C3674" t="s">
        <v>1691</v>
      </c>
      <c r="D3674" t="s">
        <v>1528</v>
      </c>
      <c r="E3674">
        <v>11829634</v>
      </c>
      <c r="F3674">
        <v>45119</v>
      </c>
      <c r="G3674" t="s">
        <v>6052</v>
      </c>
      <c r="H3674">
        <v>45119</v>
      </c>
      <c r="I3674" t="s">
        <v>253</v>
      </c>
      <c r="K3674" t="s">
        <v>1418</v>
      </c>
      <c r="L3674" t="s">
        <v>1409</v>
      </c>
      <c r="N3674" t="s">
        <v>1426</v>
      </c>
      <c r="O3674" t="s">
        <v>1411</v>
      </c>
      <c r="P3674" t="s">
        <v>254</v>
      </c>
      <c r="Q3674" t="s">
        <v>1412</v>
      </c>
      <c r="R3674" t="s">
        <v>1412</v>
      </c>
      <c r="S3674" t="s">
        <v>1429</v>
      </c>
      <c r="T3674">
        <v>20000</v>
      </c>
      <c r="V3674">
        <v>10498.84</v>
      </c>
      <c r="W3674">
        <v>12672.5</v>
      </c>
    </row>
    <row r="3675" spans="1:23">
      <c r="A3675" t="s">
        <v>246</v>
      </c>
      <c r="B3675" t="s">
        <v>6162</v>
      </c>
      <c r="C3675" t="s">
        <v>1691</v>
      </c>
      <c r="D3675" t="s">
        <v>1528</v>
      </c>
      <c r="E3675">
        <v>11864576</v>
      </c>
      <c r="F3675">
        <v>45152</v>
      </c>
      <c r="G3675" t="s">
        <v>6506</v>
      </c>
      <c r="H3675">
        <v>45155</v>
      </c>
      <c r="I3675" t="s">
        <v>253</v>
      </c>
      <c r="K3675" t="s">
        <v>1418</v>
      </c>
      <c r="L3675" t="s">
        <v>1409</v>
      </c>
      <c r="N3675" t="s">
        <v>1416</v>
      </c>
      <c r="O3675" t="s">
        <v>1411</v>
      </c>
      <c r="P3675" t="s">
        <v>254</v>
      </c>
      <c r="Q3675" t="s">
        <v>1429</v>
      </c>
      <c r="R3675" t="s">
        <v>1429</v>
      </c>
      <c r="S3675" t="s">
        <v>1429</v>
      </c>
      <c r="T3675">
        <v>10000</v>
      </c>
      <c r="V3675">
        <v>137.30000000000001</v>
      </c>
      <c r="W3675">
        <v>180</v>
      </c>
    </row>
    <row r="3676" spans="1:23">
      <c r="A3676" t="s">
        <v>246</v>
      </c>
      <c r="B3676" t="s">
        <v>2203</v>
      </c>
      <c r="C3676" t="s">
        <v>1691</v>
      </c>
      <c r="D3676" t="s">
        <v>1528</v>
      </c>
      <c r="E3676">
        <v>12059764</v>
      </c>
      <c r="F3676">
        <v>45027</v>
      </c>
      <c r="G3676" t="s">
        <v>4674</v>
      </c>
      <c r="H3676">
        <v>45027</v>
      </c>
      <c r="I3676" t="s">
        <v>282</v>
      </c>
      <c r="K3676" t="s">
        <v>1418</v>
      </c>
      <c r="L3676" t="s">
        <v>1409</v>
      </c>
      <c r="N3676" t="s">
        <v>1439</v>
      </c>
      <c r="O3676" t="s">
        <v>1411</v>
      </c>
      <c r="P3676" t="s">
        <v>254</v>
      </c>
      <c r="S3676" t="s">
        <v>1414</v>
      </c>
      <c r="T3676">
        <v>60000</v>
      </c>
    </row>
    <row r="3677" spans="1:23">
      <c r="A3677" t="s">
        <v>246</v>
      </c>
      <c r="B3677" t="s">
        <v>3152</v>
      </c>
      <c r="C3677" t="s">
        <v>1691</v>
      </c>
      <c r="D3677" t="s">
        <v>1528</v>
      </c>
      <c r="E3677">
        <v>12069190</v>
      </c>
      <c r="F3677">
        <v>44957</v>
      </c>
      <c r="G3677" t="s">
        <v>1847</v>
      </c>
      <c r="H3677">
        <v>44957</v>
      </c>
      <c r="I3677" t="s">
        <v>263</v>
      </c>
      <c r="K3677" t="s">
        <v>1408</v>
      </c>
      <c r="L3677" t="s">
        <v>1409</v>
      </c>
      <c r="N3677" t="s">
        <v>1486</v>
      </c>
      <c r="O3677" t="s">
        <v>1411</v>
      </c>
      <c r="P3677" t="s">
        <v>252</v>
      </c>
      <c r="T3677">
        <v>10000</v>
      </c>
    </row>
    <row r="3678" spans="1:23">
      <c r="A3678" t="s">
        <v>246</v>
      </c>
      <c r="B3678" t="s">
        <v>2203</v>
      </c>
      <c r="C3678" t="s">
        <v>1691</v>
      </c>
      <c r="D3678" t="s">
        <v>1528</v>
      </c>
      <c r="E3678">
        <v>12084504</v>
      </c>
      <c r="F3678">
        <v>44961</v>
      </c>
      <c r="G3678" t="s">
        <v>2911</v>
      </c>
      <c r="H3678">
        <v>44970</v>
      </c>
      <c r="I3678" t="s">
        <v>253</v>
      </c>
      <c r="K3678" t="s">
        <v>1408</v>
      </c>
      <c r="L3678" t="s">
        <v>1409</v>
      </c>
      <c r="N3678" t="s">
        <v>1413</v>
      </c>
      <c r="O3678" t="s">
        <v>1411</v>
      </c>
      <c r="P3678" t="s">
        <v>254</v>
      </c>
      <c r="Q3678" t="s">
        <v>1412</v>
      </c>
      <c r="R3678" t="s">
        <v>1412</v>
      </c>
      <c r="S3678" t="s">
        <v>1412</v>
      </c>
      <c r="T3678">
        <v>13000</v>
      </c>
      <c r="V3678">
        <v>10595.96</v>
      </c>
      <c r="W3678">
        <v>12174.29</v>
      </c>
    </row>
    <row r="3679" spans="1:23">
      <c r="A3679" t="s">
        <v>246</v>
      </c>
      <c r="B3679" t="s">
        <v>2203</v>
      </c>
      <c r="C3679" t="s">
        <v>1691</v>
      </c>
      <c r="D3679" t="s">
        <v>1528</v>
      </c>
      <c r="E3679">
        <v>12090934</v>
      </c>
      <c r="F3679">
        <v>44970</v>
      </c>
      <c r="G3679" t="s">
        <v>2912</v>
      </c>
      <c r="H3679">
        <v>44972</v>
      </c>
      <c r="I3679" t="s">
        <v>253</v>
      </c>
      <c r="K3679" t="s">
        <v>1408</v>
      </c>
      <c r="L3679" t="s">
        <v>1409</v>
      </c>
      <c r="N3679" t="s">
        <v>1439</v>
      </c>
      <c r="O3679" t="s">
        <v>1411</v>
      </c>
      <c r="P3679" t="s">
        <v>252</v>
      </c>
      <c r="Q3679" t="s">
        <v>1412</v>
      </c>
      <c r="R3679" t="s">
        <v>1412</v>
      </c>
      <c r="S3679" t="s">
        <v>1412</v>
      </c>
      <c r="T3679">
        <v>10000</v>
      </c>
      <c r="V3679">
        <v>6749.51</v>
      </c>
      <c r="W3679">
        <v>8325.5</v>
      </c>
    </row>
    <row r="3680" spans="1:23">
      <c r="A3680" t="s">
        <v>246</v>
      </c>
      <c r="B3680" t="s">
        <v>3293</v>
      </c>
      <c r="C3680" t="s">
        <v>1691</v>
      </c>
      <c r="D3680" t="s">
        <v>1528</v>
      </c>
      <c r="E3680">
        <v>12092372</v>
      </c>
      <c r="F3680">
        <v>45013</v>
      </c>
      <c r="G3680" t="s">
        <v>3830</v>
      </c>
      <c r="H3680">
        <v>45013</v>
      </c>
      <c r="I3680" t="s">
        <v>253</v>
      </c>
      <c r="K3680" t="s">
        <v>1418</v>
      </c>
      <c r="L3680" t="s">
        <v>1438</v>
      </c>
      <c r="N3680" t="s">
        <v>1426</v>
      </c>
      <c r="O3680" t="s">
        <v>1411</v>
      </c>
      <c r="P3680" t="s">
        <v>254</v>
      </c>
      <c r="Q3680" t="s">
        <v>1412</v>
      </c>
      <c r="R3680" t="s">
        <v>1412</v>
      </c>
      <c r="S3680" t="s">
        <v>1412</v>
      </c>
      <c r="T3680">
        <v>45000</v>
      </c>
    </row>
    <row r="3681" spans="1:23">
      <c r="A3681" t="s">
        <v>246</v>
      </c>
      <c r="B3681" t="s">
        <v>3293</v>
      </c>
      <c r="C3681" t="s">
        <v>1691</v>
      </c>
      <c r="D3681" t="s">
        <v>1528</v>
      </c>
      <c r="E3681">
        <v>12092372</v>
      </c>
      <c r="F3681">
        <v>45013</v>
      </c>
      <c r="G3681" t="s">
        <v>3830</v>
      </c>
      <c r="H3681">
        <v>45013</v>
      </c>
      <c r="I3681" t="s">
        <v>253</v>
      </c>
      <c r="K3681" t="s">
        <v>1418</v>
      </c>
      <c r="L3681" t="s">
        <v>1409</v>
      </c>
      <c r="N3681" t="s">
        <v>1426</v>
      </c>
      <c r="O3681" t="s">
        <v>1411</v>
      </c>
      <c r="P3681" t="s">
        <v>254</v>
      </c>
      <c r="Q3681" t="s">
        <v>1412</v>
      </c>
      <c r="R3681" t="s">
        <v>1412</v>
      </c>
      <c r="S3681" t="s">
        <v>1412</v>
      </c>
      <c r="T3681">
        <v>45000</v>
      </c>
      <c r="V3681">
        <v>164.72</v>
      </c>
      <c r="W3681">
        <v>250</v>
      </c>
    </row>
    <row r="3682" spans="1:23">
      <c r="A3682" t="s">
        <v>246</v>
      </c>
      <c r="B3682" t="s">
        <v>3152</v>
      </c>
      <c r="C3682" t="s">
        <v>1691</v>
      </c>
      <c r="D3682" t="s">
        <v>1528</v>
      </c>
      <c r="E3682">
        <v>12105973</v>
      </c>
      <c r="F3682">
        <v>44966</v>
      </c>
      <c r="G3682" t="s">
        <v>2915</v>
      </c>
      <c r="H3682">
        <v>44966</v>
      </c>
      <c r="I3682" t="s">
        <v>263</v>
      </c>
      <c r="K3682" t="s">
        <v>1408</v>
      </c>
      <c r="L3682" t="s">
        <v>1409</v>
      </c>
      <c r="N3682" t="s">
        <v>1474</v>
      </c>
      <c r="O3682" t="s">
        <v>1411</v>
      </c>
      <c r="P3682" t="s">
        <v>254</v>
      </c>
      <c r="T3682">
        <v>60000</v>
      </c>
    </row>
    <row r="3683" spans="1:23">
      <c r="A3683" t="s">
        <v>246</v>
      </c>
      <c r="B3683" t="s">
        <v>2203</v>
      </c>
      <c r="C3683" t="s">
        <v>1691</v>
      </c>
      <c r="D3683" t="s">
        <v>1528</v>
      </c>
      <c r="E3683">
        <v>12106698</v>
      </c>
      <c r="F3683">
        <v>44965</v>
      </c>
      <c r="G3683" t="s">
        <v>2916</v>
      </c>
      <c r="H3683">
        <v>44966</v>
      </c>
      <c r="I3683" t="s">
        <v>263</v>
      </c>
      <c r="K3683" t="s">
        <v>1408</v>
      </c>
      <c r="L3683" t="s">
        <v>1409</v>
      </c>
      <c r="N3683" t="s">
        <v>1439</v>
      </c>
      <c r="O3683" t="s">
        <v>1411</v>
      </c>
      <c r="P3683" t="s">
        <v>254</v>
      </c>
      <c r="T3683">
        <v>10000</v>
      </c>
    </row>
    <row r="3684" spans="1:23">
      <c r="A3684" t="s">
        <v>246</v>
      </c>
      <c r="B3684" t="s">
        <v>2203</v>
      </c>
      <c r="C3684" t="s">
        <v>1691</v>
      </c>
      <c r="D3684" t="s">
        <v>1528</v>
      </c>
      <c r="E3684">
        <v>12107160</v>
      </c>
      <c r="F3684">
        <v>44985</v>
      </c>
      <c r="G3684" t="s">
        <v>2917</v>
      </c>
      <c r="H3684">
        <v>44985</v>
      </c>
      <c r="I3684" t="s">
        <v>263</v>
      </c>
      <c r="K3684" t="s">
        <v>1408</v>
      </c>
      <c r="L3684" t="s">
        <v>1409</v>
      </c>
      <c r="N3684" t="s">
        <v>1475</v>
      </c>
      <c r="O3684" t="s">
        <v>1411</v>
      </c>
      <c r="P3684" t="s">
        <v>252</v>
      </c>
      <c r="S3684" t="s">
        <v>1414</v>
      </c>
      <c r="T3684">
        <v>10000</v>
      </c>
    </row>
    <row r="3685" spans="1:23">
      <c r="A3685" t="s">
        <v>246</v>
      </c>
      <c r="B3685" t="s">
        <v>2203</v>
      </c>
      <c r="C3685" t="s">
        <v>1691</v>
      </c>
      <c r="D3685" t="s">
        <v>1528</v>
      </c>
      <c r="E3685">
        <v>12110423</v>
      </c>
      <c r="F3685">
        <v>44967</v>
      </c>
      <c r="G3685" t="s">
        <v>2918</v>
      </c>
      <c r="H3685">
        <v>44967</v>
      </c>
      <c r="I3685" t="s">
        <v>253</v>
      </c>
      <c r="K3685" t="s">
        <v>1408</v>
      </c>
      <c r="L3685" t="s">
        <v>1409</v>
      </c>
      <c r="N3685" t="s">
        <v>1433</v>
      </c>
      <c r="O3685" t="s">
        <v>1411</v>
      </c>
      <c r="P3685" t="s">
        <v>254</v>
      </c>
      <c r="Q3685" t="s">
        <v>1412</v>
      </c>
      <c r="R3685" t="s">
        <v>1412</v>
      </c>
      <c r="S3685" t="s">
        <v>1412</v>
      </c>
      <c r="T3685">
        <v>10000</v>
      </c>
      <c r="V3685">
        <v>3330.56</v>
      </c>
      <c r="W3685">
        <v>7819.95</v>
      </c>
    </row>
    <row r="3686" spans="1:23">
      <c r="A3686" t="s">
        <v>246</v>
      </c>
      <c r="B3686" t="s">
        <v>2278</v>
      </c>
      <c r="C3686" t="s">
        <v>1691</v>
      </c>
      <c r="D3686" t="s">
        <v>1528</v>
      </c>
      <c r="E3686">
        <v>12115311</v>
      </c>
      <c r="F3686">
        <v>44971</v>
      </c>
      <c r="G3686" t="s">
        <v>2919</v>
      </c>
      <c r="H3686">
        <v>44971</v>
      </c>
      <c r="I3686" t="s">
        <v>253</v>
      </c>
      <c r="K3686" t="s">
        <v>1408</v>
      </c>
      <c r="L3686" t="s">
        <v>1409</v>
      </c>
      <c r="N3686" t="s">
        <v>1513</v>
      </c>
      <c r="O3686" t="s">
        <v>1411</v>
      </c>
      <c r="P3686" t="s">
        <v>252</v>
      </c>
      <c r="Q3686" t="s">
        <v>1412</v>
      </c>
      <c r="R3686" t="s">
        <v>1412</v>
      </c>
      <c r="S3686" t="s">
        <v>1412</v>
      </c>
      <c r="T3686">
        <v>10000</v>
      </c>
      <c r="V3686">
        <v>716.71</v>
      </c>
      <c r="W3686">
        <v>491.8</v>
      </c>
    </row>
    <row r="3687" spans="1:23">
      <c r="A3687" t="s">
        <v>246</v>
      </c>
      <c r="B3687" t="s">
        <v>3152</v>
      </c>
      <c r="C3687" t="s">
        <v>1691</v>
      </c>
      <c r="D3687" t="s">
        <v>1528</v>
      </c>
      <c r="E3687">
        <v>12115537</v>
      </c>
      <c r="F3687">
        <v>44973</v>
      </c>
      <c r="G3687" t="s">
        <v>2920</v>
      </c>
      <c r="H3687">
        <v>44973</v>
      </c>
      <c r="I3687" t="s">
        <v>282</v>
      </c>
      <c r="K3687" t="s">
        <v>1418</v>
      </c>
      <c r="L3687" t="s">
        <v>1409</v>
      </c>
      <c r="N3687" t="s">
        <v>1447</v>
      </c>
      <c r="O3687" t="s">
        <v>1411</v>
      </c>
      <c r="P3687" t="s">
        <v>254</v>
      </c>
      <c r="S3687" t="s">
        <v>1414</v>
      </c>
      <c r="T3687">
        <v>10000</v>
      </c>
    </row>
    <row r="3688" spans="1:23">
      <c r="A3688" t="s">
        <v>246</v>
      </c>
      <c r="B3688" t="s">
        <v>3152</v>
      </c>
      <c r="C3688" t="s">
        <v>1691</v>
      </c>
      <c r="D3688" t="s">
        <v>1528</v>
      </c>
      <c r="E3688">
        <v>12119827</v>
      </c>
      <c r="F3688">
        <v>44968</v>
      </c>
      <c r="G3688" t="s">
        <v>2921</v>
      </c>
      <c r="H3688">
        <v>44968</v>
      </c>
      <c r="I3688" t="s">
        <v>282</v>
      </c>
      <c r="K3688" t="s">
        <v>1408</v>
      </c>
      <c r="L3688" t="s">
        <v>1409</v>
      </c>
      <c r="N3688" t="s">
        <v>1417</v>
      </c>
      <c r="O3688" t="s">
        <v>1411</v>
      </c>
      <c r="P3688" t="s">
        <v>252</v>
      </c>
      <c r="S3688" t="s">
        <v>1414</v>
      </c>
      <c r="T3688">
        <v>30000</v>
      </c>
    </row>
    <row r="3689" spans="1:23">
      <c r="A3689" t="s">
        <v>246</v>
      </c>
      <c r="B3689" t="s">
        <v>3152</v>
      </c>
      <c r="C3689" t="s">
        <v>1691</v>
      </c>
      <c r="D3689" t="s">
        <v>1528</v>
      </c>
      <c r="E3689">
        <v>12125612</v>
      </c>
      <c r="F3689">
        <v>44971</v>
      </c>
      <c r="G3689" t="s">
        <v>2922</v>
      </c>
      <c r="H3689">
        <v>44971</v>
      </c>
      <c r="I3689" t="s">
        <v>253</v>
      </c>
      <c r="K3689" t="s">
        <v>1408</v>
      </c>
      <c r="L3689" t="s">
        <v>1409</v>
      </c>
      <c r="N3689" t="s">
        <v>1425</v>
      </c>
      <c r="O3689" t="s">
        <v>1411</v>
      </c>
      <c r="P3689" t="s">
        <v>252</v>
      </c>
      <c r="Q3689" t="s">
        <v>1412</v>
      </c>
      <c r="R3689" t="s">
        <v>1412</v>
      </c>
      <c r="S3689" t="s">
        <v>1412</v>
      </c>
      <c r="T3689">
        <v>30000</v>
      </c>
      <c r="V3689">
        <v>2633.87</v>
      </c>
      <c r="W3689">
        <v>6477.5</v>
      </c>
    </row>
    <row r="3690" spans="1:23">
      <c r="A3690" t="s">
        <v>246</v>
      </c>
      <c r="B3690" t="s">
        <v>2203</v>
      </c>
      <c r="C3690" t="s">
        <v>1691</v>
      </c>
      <c r="D3690" t="s">
        <v>1528</v>
      </c>
      <c r="E3690">
        <v>12130528</v>
      </c>
      <c r="F3690">
        <v>44973</v>
      </c>
      <c r="G3690" t="s">
        <v>2923</v>
      </c>
      <c r="H3690">
        <v>44973</v>
      </c>
      <c r="I3690" t="s">
        <v>282</v>
      </c>
      <c r="K3690" t="s">
        <v>1408</v>
      </c>
      <c r="L3690" t="s">
        <v>1409</v>
      </c>
      <c r="N3690" t="s">
        <v>1492</v>
      </c>
      <c r="O3690" t="s">
        <v>1411</v>
      </c>
      <c r="P3690" t="s">
        <v>254</v>
      </c>
      <c r="T3690">
        <v>20000</v>
      </c>
    </row>
    <row r="3691" spans="1:23">
      <c r="A3691" t="s">
        <v>246</v>
      </c>
      <c r="B3691" t="s">
        <v>2203</v>
      </c>
      <c r="C3691" t="s">
        <v>1691</v>
      </c>
      <c r="D3691" t="s">
        <v>1528</v>
      </c>
      <c r="E3691">
        <v>12148732</v>
      </c>
      <c r="F3691">
        <v>44981</v>
      </c>
      <c r="G3691" t="s">
        <v>2924</v>
      </c>
      <c r="H3691">
        <v>44981</v>
      </c>
      <c r="I3691" t="s">
        <v>282</v>
      </c>
      <c r="K3691" t="s">
        <v>1408</v>
      </c>
      <c r="L3691" t="s">
        <v>1438</v>
      </c>
      <c r="N3691" t="s">
        <v>1431</v>
      </c>
      <c r="O3691" t="s">
        <v>1411</v>
      </c>
      <c r="P3691" t="s">
        <v>254</v>
      </c>
      <c r="S3691" t="s">
        <v>1414</v>
      </c>
      <c r="T3691">
        <v>35000</v>
      </c>
    </row>
    <row r="3692" spans="1:23">
      <c r="A3692" t="s">
        <v>246</v>
      </c>
      <c r="B3692" t="s">
        <v>2203</v>
      </c>
      <c r="C3692" t="s">
        <v>1691</v>
      </c>
      <c r="D3692" t="s">
        <v>1528</v>
      </c>
      <c r="E3692">
        <v>12148732</v>
      </c>
      <c r="F3692">
        <v>44981</v>
      </c>
      <c r="G3692" t="s">
        <v>2924</v>
      </c>
      <c r="H3692">
        <v>44981</v>
      </c>
      <c r="I3692" t="s">
        <v>282</v>
      </c>
      <c r="K3692" t="s">
        <v>1408</v>
      </c>
      <c r="L3692" t="s">
        <v>1409</v>
      </c>
      <c r="N3692" t="s">
        <v>1431</v>
      </c>
      <c r="O3692" t="s">
        <v>1411</v>
      </c>
      <c r="P3692" t="s">
        <v>254</v>
      </c>
      <c r="S3692" t="s">
        <v>1414</v>
      </c>
      <c r="T3692">
        <v>35000</v>
      </c>
    </row>
    <row r="3693" spans="1:23">
      <c r="A3693" t="s">
        <v>246</v>
      </c>
      <c r="B3693" t="s">
        <v>3152</v>
      </c>
      <c r="C3693" t="s">
        <v>1691</v>
      </c>
      <c r="D3693" t="s">
        <v>1528</v>
      </c>
      <c r="E3693">
        <v>12190784</v>
      </c>
      <c r="F3693">
        <v>44987</v>
      </c>
      <c r="G3693" t="s">
        <v>3832</v>
      </c>
      <c r="H3693">
        <v>44987</v>
      </c>
      <c r="I3693" t="s">
        <v>263</v>
      </c>
      <c r="K3693" t="s">
        <v>1408</v>
      </c>
      <c r="L3693" t="s">
        <v>1409</v>
      </c>
      <c r="N3693" t="s">
        <v>1437</v>
      </c>
      <c r="O3693" t="s">
        <v>1411</v>
      </c>
      <c r="P3693" t="s">
        <v>252</v>
      </c>
      <c r="S3693" t="s">
        <v>1414</v>
      </c>
      <c r="T3693">
        <v>15000</v>
      </c>
    </row>
    <row r="3694" spans="1:23">
      <c r="A3694" t="s">
        <v>246</v>
      </c>
      <c r="B3694" t="s">
        <v>3152</v>
      </c>
      <c r="C3694" t="s">
        <v>1691</v>
      </c>
      <c r="D3694" t="s">
        <v>1528</v>
      </c>
      <c r="E3694">
        <v>12196052</v>
      </c>
      <c r="F3694">
        <v>44988</v>
      </c>
      <c r="G3694" t="s">
        <v>3833</v>
      </c>
      <c r="H3694">
        <v>44988</v>
      </c>
      <c r="I3694" t="s">
        <v>253</v>
      </c>
      <c r="K3694" t="s">
        <v>1418</v>
      </c>
      <c r="L3694" t="s">
        <v>1409</v>
      </c>
      <c r="N3694" t="s">
        <v>1474</v>
      </c>
      <c r="O3694" t="s">
        <v>1411</v>
      </c>
      <c r="P3694" t="s">
        <v>254</v>
      </c>
      <c r="Q3694" t="s">
        <v>1412</v>
      </c>
      <c r="R3694" t="s">
        <v>1412</v>
      </c>
      <c r="S3694" t="s">
        <v>1412</v>
      </c>
      <c r="T3694">
        <v>20000</v>
      </c>
      <c r="V3694">
        <v>1891.23</v>
      </c>
      <c r="W3694">
        <v>1106.07</v>
      </c>
    </row>
    <row r="3695" spans="1:23">
      <c r="A3695" t="s">
        <v>246</v>
      </c>
      <c r="B3695" t="s">
        <v>3152</v>
      </c>
      <c r="C3695" t="s">
        <v>1691</v>
      </c>
      <c r="D3695" t="s">
        <v>1528</v>
      </c>
      <c r="E3695">
        <v>12196052</v>
      </c>
      <c r="F3695">
        <v>44988</v>
      </c>
      <c r="G3695" t="s">
        <v>3833</v>
      </c>
      <c r="H3695">
        <v>44988</v>
      </c>
      <c r="I3695" t="s">
        <v>253</v>
      </c>
      <c r="K3695" t="s">
        <v>1418</v>
      </c>
      <c r="L3695" t="s">
        <v>1504</v>
      </c>
      <c r="N3695" t="s">
        <v>1474</v>
      </c>
      <c r="O3695" t="s">
        <v>1411</v>
      </c>
      <c r="P3695" t="s">
        <v>254</v>
      </c>
      <c r="Q3695" t="s">
        <v>1412</v>
      </c>
      <c r="R3695" t="s">
        <v>1412</v>
      </c>
      <c r="S3695" t="s">
        <v>1412</v>
      </c>
      <c r="T3695">
        <v>20000</v>
      </c>
      <c r="V3695">
        <v>1891.23</v>
      </c>
      <c r="W3695">
        <v>4259.68</v>
      </c>
    </row>
    <row r="3696" spans="1:23">
      <c r="A3696" t="s">
        <v>246</v>
      </c>
      <c r="B3696" t="s">
        <v>2203</v>
      </c>
      <c r="C3696" t="s">
        <v>1691</v>
      </c>
      <c r="D3696" t="s">
        <v>1528</v>
      </c>
      <c r="E3696">
        <v>12203757</v>
      </c>
      <c r="F3696">
        <v>44994</v>
      </c>
      <c r="G3696" t="s">
        <v>3835</v>
      </c>
      <c r="H3696">
        <v>44994</v>
      </c>
      <c r="I3696" t="s">
        <v>253</v>
      </c>
      <c r="K3696" t="s">
        <v>1408</v>
      </c>
      <c r="L3696" t="s">
        <v>1409</v>
      </c>
      <c r="N3696" t="s">
        <v>1425</v>
      </c>
      <c r="O3696" t="s">
        <v>1411</v>
      </c>
      <c r="P3696" t="s">
        <v>252</v>
      </c>
      <c r="Q3696" t="s">
        <v>1412</v>
      </c>
      <c r="R3696" t="s">
        <v>1412</v>
      </c>
      <c r="S3696" t="s">
        <v>1412</v>
      </c>
      <c r="T3696">
        <v>10000</v>
      </c>
      <c r="V3696">
        <v>1826.86</v>
      </c>
      <c r="W3696">
        <v>5586.16</v>
      </c>
    </row>
    <row r="3697" spans="1:23">
      <c r="A3697" t="s">
        <v>246</v>
      </c>
      <c r="B3697" t="s">
        <v>3293</v>
      </c>
      <c r="C3697" t="s">
        <v>1691</v>
      </c>
      <c r="D3697" t="s">
        <v>1528</v>
      </c>
      <c r="E3697">
        <v>12216144</v>
      </c>
      <c r="F3697">
        <v>44995</v>
      </c>
      <c r="G3697" t="s">
        <v>3836</v>
      </c>
      <c r="H3697">
        <v>44998</v>
      </c>
      <c r="I3697" t="s">
        <v>263</v>
      </c>
      <c r="K3697" t="s">
        <v>1408</v>
      </c>
      <c r="L3697" t="s">
        <v>1409</v>
      </c>
      <c r="N3697" t="s">
        <v>1427</v>
      </c>
      <c r="O3697" t="s">
        <v>1411</v>
      </c>
      <c r="P3697" t="s">
        <v>252</v>
      </c>
      <c r="S3697" t="s">
        <v>1414</v>
      </c>
      <c r="T3697">
        <v>15000</v>
      </c>
    </row>
    <row r="3698" spans="1:23">
      <c r="A3698" t="s">
        <v>246</v>
      </c>
      <c r="B3698" t="s">
        <v>2203</v>
      </c>
      <c r="C3698" t="s">
        <v>1691</v>
      </c>
      <c r="D3698" t="s">
        <v>1528</v>
      </c>
      <c r="E3698">
        <v>12216193</v>
      </c>
      <c r="F3698">
        <v>45000</v>
      </c>
      <c r="G3698" t="s">
        <v>3837</v>
      </c>
      <c r="H3698">
        <v>45000</v>
      </c>
      <c r="I3698" t="s">
        <v>282</v>
      </c>
      <c r="K3698" t="s">
        <v>1418</v>
      </c>
      <c r="L3698" t="s">
        <v>1409</v>
      </c>
      <c r="N3698" t="s">
        <v>1432</v>
      </c>
      <c r="O3698" t="s">
        <v>1411</v>
      </c>
      <c r="P3698" t="s">
        <v>254</v>
      </c>
      <c r="S3698" t="s">
        <v>1414</v>
      </c>
      <c r="T3698">
        <v>50000</v>
      </c>
    </row>
    <row r="3699" spans="1:23">
      <c r="A3699" t="s">
        <v>246</v>
      </c>
      <c r="B3699" t="s">
        <v>3838</v>
      </c>
      <c r="C3699" t="s">
        <v>1691</v>
      </c>
      <c r="D3699" t="s">
        <v>1528</v>
      </c>
      <c r="E3699">
        <v>12220401</v>
      </c>
      <c r="F3699">
        <v>44995</v>
      </c>
      <c r="G3699" t="s">
        <v>3839</v>
      </c>
      <c r="H3699">
        <v>44995</v>
      </c>
      <c r="I3699" t="s">
        <v>253</v>
      </c>
      <c r="K3699" t="s">
        <v>1408</v>
      </c>
      <c r="L3699" t="s">
        <v>1438</v>
      </c>
      <c r="N3699" t="s">
        <v>1413</v>
      </c>
      <c r="O3699" t="s">
        <v>1411</v>
      </c>
      <c r="P3699" t="s">
        <v>252</v>
      </c>
      <c r="Q3699" t="s">
        <v>1412</v>
      </c>
      <c r="R3699" t="s">
        <v>1412</v>
      </c>
      <c r="S3699" t="s">
        <v>1412</v>
      </c>
      <c r="T3699">
        <v>25000</v>
      </c>
    </row>
    <row r="3700" spans="1:23">
      <c r="A3700" t="s">
        <v>246</v>
      </c>
      <c r="B3700" t="s">
        <v>3838</v>
      </c>
      <c r="C3700" t="s">
        <v>1691</v>
      </c>
      <c r="D3700" t="s">
        <v>1528</v>
      </c>
      <c r="E3700">
        <v>12220401</v>
      </c>
      <c r="F3700">
        <v>44995</v>
      </c>
      <c r="G3700" t="s">
        <v>3839</v>
      </c>
      <c r="H3700">
        <v>44995</v>
      </c>
      <c r="I3700" t="s">
        <v>253</v>
      </c>
      <c r="K3700" t="s">
        <v>1408</v>
      </c>
      <c r="L3700" t="s">
        <v>1409</v>
      </c>
      <c r="N3700" t="s">
        <v>1413</v>
      </c>
      <c r="O3700" t="s">
        <v>1411</v>
      </c>
      <c r="P3700" t="s">
        <v>252</v>
      </c>
      <c r="Q3700" t="s">
        <v>1412</v>
      </c>
      <c r="R3700" t="s">
        <v>1412</v>
      </c>
      <c r="S3700" t="s">
        <v>1412</v>
      </c>
      <c r="T3700">
        <v>25000</v>
      </c>
      <c r="V3700">
        <v>2576.17</v>
      </c>
      <c r="W3700">
        <v>5885.1</v>
      </c>
    </row>
    <row r="3701" spans="1:23">
      <c r="A3701" t="s">
        <v>246</v>
      </c>
      <c r="B3701" t="s">
        <v>3293</v>
      </c>
      <c r="C3701" t="s">
        <v>1691</v>
      </c>
      <c r="D3701" t="s">
        <v>1528</v>
      </c>
      <c r="E3701">
        <v>12221189</v>
      </c>
      <c r="F3701">
        <v>45022</v>
      </c>
      <c r="G3701" t="s">
        <v>4669</v>
      </c>
      <c r="H3701">
        <v>45032</v>
      </c>
      <c r="I3701" t="s">
        <v>282</v>
      </c>
      <c r="K3701" t="s">
        <v>1430</v>
      </c>
      <c r="L3701" t="s">
        <v>1409</v>
      </c>
      <c r="N3701" t="s">
        <v>1419</v>
      </c>
      <c r="O3701" t="s">
        <v>1411</v>
      </c>
      <c r="P3701" t="s">
        <v>254</v>
      </c>
      <c r="R3701" t="s">
        <v>1414</v>
      </c>
      <c r="S3701" t="s">
        <v>1412</v>
      </c>
      <c r="T3701">
        <v>10000</v>
      </c>
    </row>
    <row r="3702" spans="1:23">
      <c r="A3702" t="s">
        <v>246</v>
      </c>
      <c r="B3702" t="s">
        <v>2203</v>
      </c>
      <c r="C3702" t="s">
        <v>1691</v>
      </c>
      <c r="D3702" t="s">
        <v>1528</v>
      </c>
      <c r="E3702">
        <v>12223681</v>
      </c>
      <c r="F3702">
        <v>44999</v>
      </c>
      <c r="G3702" t="s">
        <v>3840</v>
      </c>
      <c r="H3702">
        <v>44999</v>
      </c>
      <c r="I3702" t="s">
        <v>253</v>
      </c>
      <c r="K3702" t="s">
        <v>1430</v>
      </c>
      <c r="L3702" t="s">
        <v>1409</v>
      </c>
      <c r="N3702" t="s">
        <v>1420</v>
      </c>
      <c r="O3702" t="s">
        <v>1411</v>
      </c>
      <c r="P3702" t="s">
        <v>254</v>
      </c>
      <c r="Q3702" t="s">
        <v>1412</v>
      </c>
      <c r="R3702" t="s">
        <v>1412</v>
      </c>
      <c r="S3702" t="s">
        <v>1412</v>
      </c>
      <c r="T3702">
        <v>10000</v>
      </c>
      <c r="V3702">
        <v>201.23</v>
      </c>
      <c r="W3702">
        <v>412.7</v>
      </c>
    </row>
    <row r="3703" spans="1:23">
      <c r="A3703" t="s">
        <v>246</v>
      </c>
      <c r="B3703" t="s">
        <v>3838</v>
      </c>
      <c r="C3703" t="s">
        <v>1691</v>
      </c>
      <c r="D3703" t="s">
        <v>1528</v>
      </c>
      <c r="E3703">
        <v>12224845</v>
      </c>
      <c r="F3703">
        <v>44998</v>
      </c>
      <c r="G3703" t="s">
        <v>3841</v>
      </c>
      <c r="H3703">
        <v>44998</v>
      </c>
      <c r="I3703" t="s">
        <v>253</v>
      </c>
      <c r="K3703" t="s">
        <v>1408</v>
      </c>
      <c r="L3703" t="s">
        <v>1409</v>
      </c>
      <c r="N3703" t="s">
        <v>1410</v>
      </c>
      <c r="O3703" t="s">
        <v>1411</v>
      </c>
      <c r="P3703" t="s">
        <v>254</v>
      </c>
      <c r="Q3703" t="s">
        <v>1429</v>
      </c>
      <c r="R3703" t="s">
        <v>1429</v>
      </c>
      <c r="S3703" t="s">
        <v>1412</v>
      </c>
      <c r="T3703">
        <v>15000</v>
      </c>
      <c r="V3703">
        <v>407.69</v>
      </c>
      <c r="W3703">
        <v>1455.8</v>
      </c>
    </row>
    <row r="3704" spans="1:23">
      <c r="A3704" t="s">
        <v>246</v>
      </c>
      <c r="B3704" t="s">
        <v>3293</v>
      </c>
      <c r="C3704" t="s">
        <v>1691</v>
      </c>
      <c r="D3704" t="s">
        <v>1528</v>
      </c>
      <c r="E3704">
        <v>12224950</v>
      </c>
      <c r="F3704">
        <v>45049</v>
      </c>
      <c r="G3704" t="s">
        <v>5140</v>
      </c>
      <c r="H3704">
        <v>45054</v>
      </c>
      <c r="I3704" t="s">
        <v>282</v>
      </c>
      <c r="K3704" t="s">
        <v>1408</v>
      </c>
      <c r="L3704" t="s">
        <v>1409</v>
      </c>
      <c r="N3704" t="s">
        <v>3144</v>
      </c>
      <c r="O3704" t="s">
        <v>1411</v>
      </c>
      <c r="P3704" t="s">
        <v>252</v>
      </c>
      <c r="S3704" t="s">
        <v>1414</v>
      </c>
      <c r="T3704">
        <v>10000</v>
      </c>
    </row>
    <row r="3705" spans="1:23">
      <c r="A3705" t="s">
        <v>246</v>
      </c>
      <c r="B3705" t="s">
        <v>3838</v>
      </c>
      <c r="C3705" t="s">
        <v>1691</v>
      </c>
      <c r="D3705" t="s">
        <v>1528</v>
      </c>
      <c r="E3705">
        <v>12230238</v>
      </c>
      <c r="F3705">
        <v>44999</v>
      </c>
      <c r="G3705" t="s">
        <v>3842</v>
      </c>
      <c r="H3705">
        <v>44999</v>
      </c>
      <c r="I3705" t="s">
        <v>263</v>
      </c>
      <c r="K3705" t="s">
        <v>1408</v>
      </c>
      <c r="L3705" t="s">
        <v>1409</v>
      </c>
      <c r="N3705" t="s">
        <v>1420</v>
      </c>
      <c r="O3705" t="s">
        <v>1411</v>
      </c>
      <c r="P3705" t="s">
        <v>252</v>
      </c>
      <c r="S3705" t="s">
        <v>1414</v>
      </c>
      <c r="T3705">
        <v>15000</v>
      </c>
    </row>
    <row r="3706" spans="1:23">
      <c r="A3706" t="s">
        <v>246</v>
      </c>
      <c r="B3706" t="s">
        <v>3293</v>
      </c>
      <c r="C3706" t="s">
        <v>1691</v>
      </c>
      <c r="D3706" t="s">
        <v>1528</v>
      </c>
      <c r="E3706">
        <v>12231173</v>
      </c>
      <c r="F3706">
        <v>44999</v>
      </c>
      <c r="G3706" t="s">
        <v>3843</v>
      </c>
      <c r="H3706">
        <v>44999</v>
      </c>
      <c r="I3706" t="s">
        <v>263</v>
      </c>
      <c r="K3706" t="s">
        <v>1408</v>
      </c>
      <c r="L3706" t="s">
        <v>1409</v>
      </c>
      <c r="N3706" t="s">
        <v>1476</v>
      </c>
      <c r="O3706" t="s">
        <v>1411</v>
      </c>
      <c r="P3706" t="s">
        <v>252</v>
      </c>
      <c r="S3706" t="s">
        <v>1414</v>
      </c>
      <c r="T3706">
        <v>20000</v>
      </c>
    </row>
    <row r="3707" spans="1:23">
      <c r="A3707" t="s">
        <v>246</v>
      </c>
      <c r="B3707" t="s">
        <v>3844</v>
      </c>
      <c r="C3707" t="s">
        <v>1691</v>
      </c>
      <c r="D3707" t="s">
        <v>1528</v>
      </c>
      <c r="E3707">
        <v>12255178</v>
      </c>
      <c r="F3707">
        <v>45014</v>
      </c>
      <c r="G3707" t="s">
        <v>3845</v>
      </c>
      <c r="H3707">
        <v>45014</v>
      </c>
      <c r="I3707" t="s">
        <v>282</v>
      </c>
      <c r="K3707" t="s">
        <v>1408</v>
      </c>
      <c r="L3707" t="s">
        <v>1409</v>
      </c>
      <c r="N3707" t="s">
        <v>1419</v>
      </c>
      <c r="O3707" t="s">
        <v>1411</v>
      </c>
      <c r="P3707" t="s">
        <v>254</v>
      </c>
      <c r="S3707" t="s">
        <v>1414</v>
      </c>
      <c r="T3707">
        <v>60000</v>
      </c>
    </row>
    <row r="3708" spans="1:23">
      <c r="A3708" t="s">
        <v>246</v>
      </c>
      <c r="B3708" t="s">
        <v>3846</v>
      </c>
      <c r="C3708" t="s">
        <v>1691</v>
      </c>
      <c r="D3708" t="s">
        <v>1528</v>
      </c>
      <c r="E3708">
        <v>12255300</v>
      </c>
      <c r="F3708">
        <v>45005</v>
      </c>
      <c r="G3708" t="s">
        <v>3847</v>
      </c>
      <c r="H3708">
        <v>45005</v>
      </c>
      <c r="I3708" t="s">
        <v>253</v>
      </c>
      <c r="K3708" t="s">
        <v>1408</v>
      </c>
      <c r="L3708" t="s">
        <v>1409</v>
      </c>
      <c r="N3708" t="s">
        <v>4161</v>
      </c>
      <c r="O3708" t="s">
        <v>1411</v>
      </c>
      <c r="P3708" t="s">
        <v>254</v>
      </c>
      <c r="Q3708" t="s">
        <v>1412</v>
      </c>
      <c r="R3708" t="s">
        <v>1412</v>
      </c>
      <c r="S3708" t="s">
        <v>1412</v>
      </c>
      <c r="T3708">
        <v>15000</v>
      </c>
      <c r="V3708">
        <v>4698.3599999999997</v>
      </c>
      <c r="W3708">
        <v>5378</v>
      </c>
    </row>
    <row r="3709" spans="1:23">
      <c r="A3709" t="s">
        <v>246</v>
      </c>
      <c r="B3709" t="s">
        <v>3293</v>
      </c>
      <c r="C3709" t="s">
        <v>1691</v>
      </c>
      <c r="D3709" t="s">
        <v>1528</v>
      </c>
      <c r="E3709">
        <v>12256158</v>
      </c>
      <c r="F3709">
        <v>45006</v>
      </c>
      <c r="G3709" t="s">
        <v>3848</v>
      </c>
      <c r="H3709">
        <v>45006</v>
      </c>
      <c r="I3709" t="s">
        <v>253</v>
      </c>
      <c r="K3709" t="s">
        <v>1430</v>
      </c>
      <c r="L3709" t="s">
        <v>1409</v>
      </c>
      <c r="N3709" t="s">
        <v>1433</v>
      </c>
      <c r="O3709" t="s">
        <v>1411</v>
      </c>
      <c r="P3709" t="s">
        <v>254</v>
      </c>
      <c r="Q3709" t="s">
        <v>1412</v>
      </c>
      <c r="R3709" t="s">
        <v>1412</v>
      </c>
      <c r="S3709" t="s">
        <v>1412</v>
      </c>
      <c r="T3709">
        <v>15000</v>
      </c>
      <c r="V3709">
        <v>5009.45</v>
      </c>
      <c r="W3709">
        <v>9409.4</v>
      </c>
    </row>
    <row r="3710" spans="1:23">
      <c r="A3710" t="s">
        <v>246</v>
      </c>
      <c r="B3710" t="s">
        <v>2203</v>
      </c>
      <c r="C3710" t="s">
        <v>1691</v>
      </c>
      <c r="D3710" t="s">
        <v>1528</v>
      </c>
      <c r="E3710">
        <v>12256346</v>
      </c>
      <c r="F3710">
        <v>45006</v>
      </c>
      <c r="G3710" t="s">
        <v>3849</v>
      </c>
      <c r="H3710">
        <v>45006</v>
      </c>
      <c r="I3710" t="s">
        <v>253</v>
      </c>
      <c r="K3710" t="s">
        <v>1408</v>
      </c>
      <c r="L3710" t="s">
        <v>1409</v>
      </c>
      <c r="N3710" t="s">
        <v>4753</v>
      </c>
      <c r="O3710" t="s">
        <v>1411</v>
      </c>
      <c r="P3710" t="s">
        <v>252</v>
      </c>
      <c r="Q3710" t="s">
        <v>1412</v>
      </c>
      <c r="R3710" t="s">
        <v>1412</v>
      </c>
      <c r="S3710" t="s">
        <v>1412</v>
      </c>
      <c r="T3710">
        <v>10000</v>
      </c>
      <c r="V3710">
        <v>293.19</v>
      </c>
      <c r="W3710">
        <v>628.1</v>
      </c>
    </row>
    <row r="3711" spans="1:23">
      <c r="A3711" t="s">
        <v>246</v>
      </c>
      <c r="B3711" t="s">
        <v>2203</v>
      </c>
      <c r="C3711" t="s">
        <v>1691</v>
      </c>
      <c r="D3711" t="s">
        <v>1528</v>
      </c>
      <c r="E3711">
        <v>12260958</v>
      </c>
      <c r="F3711">
        <v>45006</v>
      </c>
      <c r="G3711" t="s">
        <v>3850</v>
      </c>
      <c r="H3711">
        <v>45006</v>
      </c>
      <c r="I3711" t="s">
        <v>253</v>
      </c>
      <c r="K3711" t="s">
        <v>1408</v>
      </c>
      <c r="L3711" t="s">
        <v>1409</v>
      </c>
      <c r="N3711" t="s">
        <v>1421</v>
      </c>
      <c r="O3711" t="s">
        <v>1411</v>
      </c>
      <c r="P3711" t="s">
        <v>254</v>
      </c>
      <c r="Q3711" t="s">
        <v>1412</v>
      </c>
      <c r="R3711" t="s">
        <v>1412</v>
      </c>
      <c r="S3711" t="s">
        <v>1412</v>
      </c>
      <c r="T3711">
        <v>10000</v>
      </c>
      <c r="V3711">
        <v>3791.4</v>
      </c>
      <c r="W3711">
        <v>9445.73</v>
      </c>
    </row>
    <row r="3712" spans="1:23">
      <c r="A3712" t="s">
        <v>246</v>
      </c>
      <c r="B3712" t="s">
        <v>2203</v>
      </c>
      <c r="C3712" t="s">
        <v>1691</v>
      </c>
      <c r="D3712" t="s">
        <v>1528</v>
      </c>
      <c r="E3712">
        <v>12273822</v>
      </c>
      <c r="F3712">
        <v>45008</v>
      </c>
      <c r="G3712" t="s">
        <v>3851</v>
      </c>
      <c r="H3712">
        <v>45008</v>
      </c>
      <c r="I3712" t="s">
        <v>253</v>
      </c>
      <c r="K3712" t="s">
        <v>1408</v>
      </c>
      <c r="L3712" t="s">
        <v>1409</v>
      </c>
      <c r="N3712" t="s">
        <v>1410</v>
      </c>
      <c r="O3712" t="s">
        <v>1411</v>
      </c>
      <c r="P3712" t="s">
        <v>254</v>
      </c>
      <c r="Q3712" t="s">
        <v>1412</v>
      </c>
      <c r="R3712" t="s">
        <v>1412</v>
      </c>
      <c r="S3712" t="s">
        <v>1412</v>
      </c>
      <c r="T3712">
        <v>10000</v>
      </c>
      <c r="V3712">
        <v>1397.86</v>
      </c>
      <c r="W3712">
        <v>4398</v>
      </c>
    </row>
    <row r="3713" spans="1:23">
      <c r="A3713" t="s">
        <v>246</v>
      </c>
      <c r="B3713" t="s">
        <v>3293</v>
      </c>
      <c r="C3713" t="s">
        <v>1691</v>
      </c>
      <c r="D3713" t="s">
        <v>1528</v>
      </c>
      <c r="E3713">
        <v>12296642</v>
      </c>
      <c r="F3713">
        <v>45014</v>
      </c>
      <c r="G3713" t="s">
        <v>3852</v>
      </c>
      <c r="H3713">
        <v>45014</v>
      </c>
      <c r="I3713" t="s">
        <v>253</v>
      </c>
      <c r="K3713" t="s">
        <v>1430</v>
      </c>
      <c r="L3713" t="s">
        <v>1409</v>
      </c>
      <c r="N3713" t="s">
        <v>1413</v>
      </c>
      <c r="O3713" t="s">
        <v>1411</v>
      </c>
      <c r="P3713" t="s">
        <v>254</v>
      </c>
      <c r="Q3713" t="s">
        <v>1412</v>
      </c>
      <c r="R3713" t="s">
        <v>1412</v>
      </c>
      <c r="S3713" t="s">
        <v>1412</v>
      </c>
      <c r="T3713">
        <v>15000</v>
      </c>
      <c r="V3713">
        <v>310.04000000000002</v>
      </c>
      <c r="W3713">
        <v>6330.43</v>
      </c>
    </row>
    <row r="3714" spans="1:23">
      <c r="A3714" t="s">
        <v>246</v>
      </c>
      <c r="B3714" t="s">
        <v>3846</v>
      </c>
      <c r="C3714" t="s">
        <v>1691</v>
      </c>
      <c r="D3714" t="s">
        <v>1528</v>
      </c>
      <c r="E3714">
        <v>12297046</v>
      </c>
      <c r="F3714">
        <v>45014</v>
      </c>
      <c r="G3714" t="s">
        <v>3853</v>
      </c>
      <c r="H3714">
        <v>45014</v>
      </c>
      <c r="I3714" t="s">
        <v>263</v>
      </c>
      <c r="K3714" t="s">
        <v>1408</v>
      </c>
      <c r="L3714" t="s">
        <v>1409</v>
      </c>
      <c r="N3714" t="s">
        <v>1425</v>
      </c>
      <c r="O3714" t="s">
        <v>1411</v>
      </c>
      <c r="P3714" t="s">
        <v>254</v>
      </c>
      <c r="R3714" t="s">
        <v>1414</v>
      </c>
      <c r="S3714" t="s">
        <v>1412</v>
      </c>
      <c r="T3714">
        <v>20000</v>
      </c>
    </row>
    <row r="3715" spans="1:23">
      <c r="A3715" t="s">
        <v>246</v>
      </c>
      <c r="B3715" t="s">
        <v>2203</v>
      </c>
      <c r="C3715" t="s">
        <v>1691</v>
      </c>
      <c r="D3715" t="s">
        <v>1528</v>
      </c>
      <c r="E3715">
        <v>12297086</v>
      </c>
      <c r="F3715">
        <v>45014</v>
      </c>
      <c r="G3715" t="s">
        <v>3854</v>
      </c>
      <c r="H3715">
        <v>45014</v>
      </c>
      <c r="I3715" t="s">
        <v>253</v>
      </c>
      <c r="K3715" t="s">
        <v>1418</v>
      </c>
      <c r="L3715" t="s">
        <v>1409</v>
      </c>
      <c r="N3715" t="s">
        <v>1439</v>
      </c>
      <c r="O3715" t="s">
        <v>1411</v>
      </c>
      <c r="P3715" t="s">
        <v>254</v>
      </c>
      <c r="Q3715" t="s">
        <v>1412</v>
      </c>
      <c r="R3715" t="s">
        <v>1412</v>
      </c>
      <c r="S3715" t="s">
        <v>1412</v>
      </c>
      <c r="T3715">
        <v>10000</v>
      </c>
      <c r="V3715">
        <v>2756.54</v>
      </c>
      <c r="W3715">
        <v>4987</v>
      </c>
    </row>
    <row r="3716" spans="1:23">
      <c r="A3716" t="s">
        <v>246</v>
      </c>
      <c r="B3716" t="s">
        <v>3846</v>
      </c>
      <c r="C3716" t="s">
        <v>1691</v>
      </c>
      <c r="D3716" t="s">
        <v>1528</v>
      </c>
      <c r="E3716">
        <v>12305338</v>
      </c>
      <c r="F3716">
        <v>45015</v>
      </c>
      <c r="G3716" t="s">
        <v>3857</v>
      </c>
      <c r="H3716">
        <v>45015</v>
      </c>
      <c r="I3716" t="s">
        <v>263</v>
      </c>
      <c r="K3716" t="s">
        <v>1408</v>
      </c>
      <c r="L3716" t="s">
        <v>1409</v>
      </c>
      <c r="N3716" t="s">
        <v>1434</v>
      </c>
      <c r="O3716" t="s">
        <v>1411</v>
      </c>
      <c r="P3716" t="s">
        <v>252</v>
      </c>
      <c r="S3716" t="s">
        <v>1414</v>
      </c>
      <c r="T3716">
        <v>10000</v>
      </c>
    </row>
    <row r="3717" spans="1:23">
      <c r="A3717" t="s">
        <v>246</v>
      </c>
      <c r="B3717" t="s">
        <v>3293</v>
      </c>
      <c r="C3717" t="s">
        <v>1691</v>
      </c>
      <c r="D3717" t="s">
        <v>1528</v>
      </c>
      <c r="E3717">
        <v>12305445</v>
      </c>
      <c r="F3717">
        <v>45015</v>
      </c>
      <c r="G3717" t="s">
        <v>3858</v>
      </c>
      <c r="H3717">
        <v>45015</v>
      </c>
      <c r="I3717" t="s">
        <v>253</v>
      </c>
      <c r="K3717" t="s">
        <v>1430</v>
      </c>
      <c r="L3717" t="s">
        <v>1409</v>
      </c>
      <c r="N3717" t="s">
        <v>1444</v>
      </c>
      <c r="O3717" t="s">
        <v>1411</v>
      </c>
      <c r="P3717" t="s">
        <v>254</v>
      </c>
      <c r="Q3717" t="s">
        <v>1412</v>
      </c>
      <c r="R3717" t="s">
        <v>1412</v>
      </c>
      <c r="S3717" t="s">
        <v>1412</v>
      </c>
      <c r="T3717">
        <v>15000</v>
      </c>
      <c r="V3717">
        <v>559.53</v>
      </c>
      <c r="W3717">
        <v>1530.97</v>
      </c>
    </row>
    <row r="3718" spans="1:23">
      <c r="A3718" t="s">
        <v>246</v>
      </c>
      <c r="B3718" t="s">
        <v>3293</v>
      </c>
      <c r="C3718" t="s">
        <v>1691</v>
      </c>
      <c r="D3718" t="s">
        <v>1528</v>
      </c>
      <c r="E3718">
        <v>12305983</v>
      </c>
      <c r="F3718">
        <v>45015</v>
      </c>
      <c r="G3718" t="s">
        <v>3859</v>
      </c>
      <c r="H3718">
        <v>45015</v>
      </c>
      <c r="I3718" t="s">
        <v>253</v>
      </c>
      <c r="K3718" t="s">
        <v>1430</v>
      </c>
      <c r="L3718" t="s">
        <v>1409</v>
      </c>
      <c r="N3718" t="s">
        <v>1426</v>
      </c>
      <c r="O3718" t="s">
        <v>1411</v>
      </c>
      <c r="P3718" t="s">
        <v>254</v>
      </c>
      <c r="Q3718" t="s">
        <v>1412</v>
      </c>
      <c r="R3718" t="s">
        <v>1412</v>
      </c>
      <c r="S3718" t="s">
        <v>1412</v>
      </c>
      <c r="T3718">
        <v>15000</v>
      </c>
      <c r="V3718">
        <v>14372.55</v>
      </c>
      <c r="W3718">
        <v>14070</v>
      </c>
    </row>
    <row r="3719" spans="1:23">
      <c r="A3719" t="s">
        <v>246</v>
      </c>
      <c r="B3719" t="s">
        <v>2203</v>
      </c>
      <c r="C3719" t="s">
        <v>1691</v>
      </c>
      <c r="D3719" t="s">
        <v>1528</v>
      </c>
      <c r="E3719">
        <v>12312708</v>
      </c>
      <c r="F3719">
        <v>45019</v>
      </c>
      <c r="G3719" t="s">
        <v>4666</v>
      </c>
      <c r="H3719">
        <v>45019</v>
      </c>
      <c r="I3719" t="s">
        <v>253</v>
      </c>
      <c r="K3719" t="s">
        <v>1408</v>
      </c>
      <c r="L3719" t="s">
        <v>1409</v>
      </c>
      <c r="N3719" t="s">
        <v>1421</v>
      </c>
      <c r="O3719" t="s">
        <v>1411</v>
      </c>
      <c r="P3719" t="s">
        <v>252</v>
      </c>
      <c r="Q3719" t="s">
        <v>1412</v>
      </c>
      <c r="R3719" t="s">
        <v>1412</v>
      </c>
      <c r="S3719" t="s">
        <v>1412</v>
      </c>
      <c r="T3719">
        <v>30000</v>
      </c>
      <c r="V3719">
        <v>4503.7</v>
      </c>
      <c r="W3719">
        <v>7976.16</v>
      </c>
    </row>
    <row r="3720" spans="1:23">
      <c r="A3720" t="s">
        <v>246</v>
      </c>
      <c r="B3720" t="s">
        <v>3846</v>
      </c>
      <c r="C3720" t="s">
        <v>1691</v>
      </c>
      <c r="D3720" t="s">
        <v>1528</v>
      </c>
      <c r="E3720">
        <v>12313018</v>
      </c>
      <c r="F3720">
        <v>45016</v>
      </c>
      <c r="G3720" t="s">
        <v>3860</v>
      </c>
      <c r="H3720">
        <v>45016</v>
      </c>
      <c r="I3720" t="s">
        <v>282</v>
      </c>
      <c r="K3720" t="s">
        <v>1418</v>
      </c>
      <c r="L3720" t="s">
        <v>1409</v>
      </c>
      <c r="N3720" t="s">
        <v>4743</v>
      </c>
      <c r="O3720" t="s">
        <v>1411</v>
      </c>
      <c r="P3720" t="s">
        <v>254</v>
      </c>
      <c r="S3720" t="s">
        <v>1414</v>
      </c>
      <c r="T3720">
        <v>10000</v>
      </c>
    </row>
    <row r="3721" spans="1:23">
      <c r="A3721" t="s">
        <v>246</v>
      </c>
      <c r="B3721" t="s">
        <v>3844</v>
      </c>
      <c r="C3721" t="s">
        <v>1691</v>
      </c>
      <c r="D3721" t="s">
        <v>1528</v>
      </c>
      <c r="E3721">
        <v>12326397</v>
      </c>
      <c r="F3721">
        <v>45042</v>
      </c>
      <c r="G3721" t="s">
        <v>4683</v>
      </c>
      <c r="H3721">
        <v>45043</v>
      </c>
      <c r="I3721" t="s">
        <v>282</v>
      </c>
      <c r="K3721" t="s">
        <v>1408</v>
      </c>
      <c r="L3721" t="s">
        <v>1409</v>
      </c>
      <c r="N3721" t="s">
        <v>1449</v>
      </c>
      <c r="O3721" t="s">
        <v>1411</v>
      </c>
      <c r="P3721" t="s">
        <v>252</v>
      </c>
      <c r="R3721" t="s">
        <v>1414</v>
      </c>
      <c r="S3721" t="s">
        <v>1412</v>
      </c>
      <c r="T3721">
        <v>10000</v>
      </c>
    </row>
    <row r="3722" spans="1:23">
      <c r="A3722" t="s">
        <v>246</v>
      </c>
      <c r="B3722" t="s">
        <v>3844</v>
      </c>
      <c r="C3722" t="s">
        <v>1691</v>
      </c>
      <c r="D3722" t="s">
        <v>1528</v>
      </c>
      <c r="E3722">
        <v>12327064</v>
      </c>
      <c r="F3722">
        <v>45020</v>
      </c>
      <c r="G3722" t="s">
        <v>4668</v>
      </c>
      <c r="H3722">
        <v>45021</v>
      </c>
      <c r="I3722" t="s">
        <v>253</v>
      </c>
      <c r="K3722" t="s">
        <v>1408</v>
      </c>
      <c r="L3722" t="s">
        <v>1409</v>
      </c>
      <c r="N3722" t="s">
        <v>1421</v>
      </c>
      <c r="O3722" t="s">
        <v>1411</v>
      </c>
      <c r="P3722" t="s">
        <v>252</v>
      </c>
      <c r="Q3722" t="s">
        <v>1429</v>
      </c>
      <c r="R3722" t="s">
        <v>1429</v>
      </c>
      <c r="S3722" t="s">
        <v>1412</v>
      </c>
      <c r="T3722">
        <v>15000</v>
      </c>
      <c r="V3722">
        <v>996.87</v>
      </c>
      <c r="W3722">
        <v>1800</v>
      </c>
    </row>
    <row r="3723" spans="1:23">
      <c r="A3723" t="s">
        <v>246</v>
      </c>
      <c r="B3723" t="s">
        <v>4972</v>
      </c>
      <c r="C3723" t="s">
        <v>1691</v>
      </c>
      <c r="D3723" t="s">
        <v>1528</v>
      </c>
      <c r="E3723">
        <v>12333255</v>
      </c>
      <c r="F3723">
        <v>45089</v>
      </c>
      <c r="G3723" t="s">
        <v>5460</v>
      </c>
      <c r="H3723">
        <v>45089</v>
      </c>
      <c r="I3723" t="s">
        <v>282</v>
      </c>
      <c r="K3723" t="s">
        <v>1408</v>
      </c>
      <c r="L3723" t="s">
        <v>1409</v>
      </c>
      <c r="N3723" t="s">
        <v>1454</v>
      </c>
      <c r="O3723" t="s">
        <v>1411</v>
      </c>
      <c r="P3723" t="s">
        <v>252</v>
      </c>
      <c r="Q3723" t="s">
        <v>1414</v>
      </c>
      <c r="R3723" t="s">
        <v>1414</v>
      </c>
      <c r="S3723" t="s">
        <v>1415</v>
      </c>
      <c r="T3723">
        <v>10000</v>
      </c>
    </row>
    <row r="3724" spans="1:23">
      <c r="A3724" t="s">
        <v>246</v>
      </c>
      <c r="B3724" t="s">
        <v>2203</v>
      </c>
      <c r="C3724" t="s">
        <v>1691</v>
      </c>
      <c r="D3724" t="s">
        <v>1528</v>
      </c>
      <c r="E3724">
        <v>12339350</v>
      </c>
      <c r="F3724">
        <v>45034</v>
      </c>
      <c r="G3724" t="s">
        <v>4677</v>
      </c>
      <c r="H3724">
        <v>45034</v>
      </c>
      <c r="I3724" t="s">
        <v>253</v>
      </c>
      <c r="K3724" t="s">
        <v>1408</v>
      </c>
      <c r="L3724" t="s">
        <v>1409</v>
      </c>
      <c r="N3724" t="s">
        <v>1444</v>
      </c>
      <c r="O3724" t="s">
        <v>1411</v>
      </c>
      <c r="P3724" t="s">
        <v>252</v>
      </c>
      <c r="Q3724" t="s">
        <v>1412</v>
      </c>
      <c r="R3724" t="s">
        <v>1412</v>
      </c>
      <c r="S3724" t="s">
        <v>1412</v>
      </c>
      <c r="T3724">
        <v>10000</v>
      </c>
      <c r="V3724">
        <v>0</v>
      </c>
      <c r="W3724">
        <v>6</v>
      </c>
    </row>
    <row r="3725" spans="1:23">
      <c r="A3725" t="s">
        <v>246</v>
      </c>
      <c r="B3725" t="s">
        <v>3293</v>
      </c>
      <c r="C3725" t="s">
        <v>1691</v>
      </c>
      <c r="D3725" t="s">
        <v>1528</v>
      </c>
      <c r="E3725">
        <v>12347610</v>
      </c>
      <c r="F3725">
        <v>45026</v>
      </c>
      <c r="G3725" t="s">
        <v>4670</v>
      </c>
      <c r="H3725">
        <v>45026</v>
      </c>
      <c r="I3725" t="s">
        <v>253</v>
      </c>
      <c r="K3725" t="s">
        <v>1408</v>
      </c>
      <c r="L3725" t="s">
        <v>1409</v>
      </c>
      <c r="N3725" t="s">
        <v>1444</v>
      </c>
      <c r="O3725" t="s">
        <v>1411</v>
      </c>
      <c r="P3725" t="s">
        <v>252</v>
      </c>
      <c r="Q3725" t="s">
        <v>1412</v>
      </c>
      <c r="R3725" t="s">
        <v>1412</v>
      </c>
      <c r="S3725" t="s">
        <v>1412</v>
      </c>
      <c r="T3725">
        <v>10000</v>
      </c>
      <c r="V3725">
        <v>7152.19</v>
      </c>
      <c r="W3725">
        <v>21496.44</v>
      </c>
    </row>
    <row r="3726" spans="1:23">
      <c r="A3726" t="s">
        <v>246</v>
      </c>
      <c r="B3726" t="s">
        <v>3846</v>
      </c>
      <c r="C3726" t="s">
        <v>1691</v>
      </c>
      <c r="D3726" t="s">
        <v>1528</v>
      </c>
      <c r="E3726">
        <v>12348321</v>
      </c>
      <c r="F3726">
        <v>45026</v>
      </c>
      <c r="G3726" t="s">
        <v>4671</v>
      </c>
      <c r="H3726">
        <v>45026</v>
      </c>
      <c r="I3726" t="s">
        <v>282</v>
      </c>
      <c r="K3726" t="s">
        <v>1408</v>
      </c>
      <c r="L3726" t="s">
        <v>1409</v>
      </c>
      <c r="N3726" t="s">
        <v>1486</v>
      </c>
      <c r="O3726" t="s">
        <v>1411</v>
      </c>
      <c r="P3726" t="s">
        <v>254</v>
      </c>
      <c r="S3726" t="s">
        <v>1414</v>
      </c>
      <c r="T3726">
        <v>10000</v>
      </c>
    </row>
    <row r="3727" spans="1:23">
      <c r="A3727" t="s">
        <v>246</v>
      </c>
      <c r="B3727" t="s">
        <v>3844</v>
      </c>
      <c r="C3727" t="s">
        <v>1691</v>
      </c>
      <c r="D3727" t="s">
        <v>1528</v>
      </c>
      <c r="E3727">
        <v>12351521</v>
      </c>
      <c r="F3727">
        <v>45028</v>
      </c>
      <c r="G3727" t="s">
        <v>4675</v>
      </c>
      <c r="H3727">
        <v>45028</v>
      </c>
      <c r="I3727" t="s">
        <v>263</v>
      </c>
      <c r="K3727" t="s">
        <v>1408</v>
      </c>
      <c r="L3727" t="s">
        <v>1409</v>
      </c>
      <c r="N3727" t="s">
        <v>1444</v>
      </c>
      <c r="O3727" t="s">
        <v>1411</v>
      </c>
      <c r="P3727" t="s">
        <v>254</v>
      </c>
      <c r="S3727" t="s">
        <v>1414</v>
      </c>
      <c r="T3727">
        <v>15000</v>
      </c>
    </row>
    <row r="3728" spans="1:23">
      <c r="A3728" t="s">
        <v>246</v>
      </c>
      <c r="B3728" t="s">
        <v>2203</v>
      </c>
      <c r="C3728" t="s">
        <v>1691</v>
      </c>
      <c r="D3728" t="s">
        <v>1528</v>
      </c>
      <c r="E3728">
        <v>12383476</v>
      </c>
      <c r="F3728">
        <v>45035</v>
      </c>
      <c r="G3728" t="s">
        <v>4679</v>
      </c>
      <c r="H3728">
        <v>45035</v>
      </c>
      <c r="I3728" t="s">
        <v>253</v>
      </c>
      <c r="K3728" t="s">
        <v>1408</v>
      </c>
      <c r="L3728" t="s">
        <v>1409</v>
      </c>
      <c r="N3728" t="s">
        <v>1443</v>
      </c>
      <c r="O3728" t="s">
        <v>1411</v>
      </c>
      <c r="P3728" t="s">
        <v>252</v>
      </c>
      <c r="Q3728" t="s">
        <v>1412</v>
      </c>
      <c r="R3728" t="s">
        <v>1412</v>
      </c>
      <c r="S3728" t="s">
        <v>1412</v>
      </c>
      <c r="T3728">
        <v>10000</v>
      </c>
      <c r="V3728">
        <v>409.06</v>
      </c>
      <c r="W3728">
        <v>1501.8</v>
      </c>
    </row>
    <row r="3729" spans="1:23">
      <c r="A3729" t="s">
        <v>246</v>
      </c>
      <c r="B3729" t="s">
        <v>3844</v>
      </c>
      <c r="C3729" t="s">
        <v>1691</v>
      </c>
      <c r="D3729" t="s">
        <v>1528</v>
      </c>
      <c r="E3729">
        <v>12384858</v>
      </c>
      <c r="F3729">
        <v>45035</v>
      </c>
      <c r="G3729" t="s">
        <v>4680</v>
      </c>
      <c r="H3729">
        <v>45035</v>
      </c>
      <c r="I3729" t="s">
        <v>253</v>
      </c>
      <c r="K3729" t="s">
        <v>1408</v>
      </c>
      <c r="L3729" t="s">
        <v>1409</v>
      </c>
      <c r="N3729" t="s">
        <v>1426</v>
      </c>
      <c r="O3729" t="s">
        <v>1411</v>
      </c>
      <c r="P3729" t="s">
        <v>252</v>
      </c>
      <c r="Q3729" t="s">
        <v>1412</v>
      </c>
      <c r="R3729" t="s">
        <v>1412</v>
      </c>
      <c r="S3729" t="s">
        <v>1412</v>
      </c>
      <c r="T3729">
        <v>10000</v>
      </c>
      <c r="V3729">
        <v>764.44</v>
      </c>
      <c r="W3729">
        <v>1185</v>
      </c>
    </row>
    <row r="3730" spans="1:23">
      <c r="A3730" t="s">
        <v>246</v>
      </c>
      <c r="B3730" t="s">
        <v>3844</v>
      </c>
      <c r="C3730" t="s">
        <v>1691</v>
      </c>
      <c r="D3730" t="s">
        <v>1528</v>
      </c>
      <c r="E3730">
        <v>12457695</v>
      </c>
      <c r="F3730">
        <v>45054</v>
      </c>
      <c r="G3730" t="s">
        <v>5141</v>
      </c>
      <c r="H3730">
        <v>45054</v>
      </c>
      <c r="I3730" t="s">
        <v>253</v>
      </c>
      <c r="K3730" t="s">
        <v>1408</v>
      </c>
      <c r="L3730" t="s">
        <v>1409</v>
      </c>
      <c r="N3730" t="s">
        <v>1431</v>
      </c>
      <c r="O3730" t="s">
        <v>1411</v>
      </c>
      <c r="P3730" t="s">
        <v>252</v>
      </c>
      <c r="Q3730" t="s">
        <v>1412</v>
      </c>
      <c r="R3730" t="s">
        <v>1412</v>
      </c>
      <c r="S3730" t="s">
        <v>1412</v>
      </c>
      <c r="T3730">
        <v>10000</v>
      </c>
      <c r="V3730">
        <v>2577.1999999999998</v>
      </c>
      <c r="W3730">
        <v>3700.9</v>
      </c>
    </row>
    <row r="3731" spans="1:23">
      <c r="A3731" t="s">
        <v>246</v>
      </c>
      <c r="B3731" t="s">
        <v>5143</v>
      </c>
      <c r="C3731" t="s">
        <v>1691</v>
      </c>
      <c r="D3731" t="s">
        <v>1528</v>
      </c>
      <c r="E3731">
        <v>12458070</v>
      </c>
      <c r="F3731">
        <v>45057</v>
      </c>
      <c r="G3731" t="s">
        <v>5148</v>
      </c>
      <c r="H3731">
        <v>45057</v>
      </c>
      <c r="I3731" t="s">
        <v>253</v>
      </c>
      <c r="K3731" t="s">
        <v>1430</v>
      </c>
      <c r="L3731" t="s">
        <v>1409</v>
      </c>
      <c r="N3731" t="s">
        <v>1431</v>
      </c>
      <c r="O3731" t="s">
        <v>1411</v>
      </c>
      <c r="P3731" t="s">
        <v>254</v>
      </c>
      <c r="Q3731" t="s">
        <v>1429</v>
      </c>
      <c r="R3731" t="s">
        <v>1429</v>
      </c>
      <c r="S3731" t="s">
        <v>1412</v>
      </c>
      <c r="T3731">
        <v>10000</v>
      </c>
      <c r="V3731">
        <v>115.39</v>
      </c>
      <c r="W3731">
        <v>754.97</v>
      </c>
    </row>
    <row r="3732" spans="1:23">
      <c r="A3732" t="s">
        <v>246</v>
      </c>
      <c r="B3732" t="s">
        <v>5143</v>
      </c>
      <c r="C3732" t="s">
        <v>1691</v>
      </c>
      <c r="D3732" t="s">
        <v>1528</v>
      </c>
      <c r="E3732">
        <v>12458622</v>
      </c>
      <c r="F3732">
        <v>45054</v>
      </c>
      <c r="G3732" t="s">
        <v>5144</v>
      </c>
      <c r="H3732">
        <v>45054</v>
      </c>
      <c r="I3732" t="s">
        <v>263</v>
      </c>
      <c r="K3732" t="s">
        <v>1408</v>
      </c>
      <c r="L3732" t="s">
        <v>1409</v>
      </c>
      <c r="N3732" t="s">
        <v>1433</v>
      </c>
      <c r="O3732" t="s">
        <v>1411</v>
      </c>
      <c r="P3732" t="s">
        <v>254</v>
      </c>
      <c r="S3732" t="s">
        <v>1414</v>
      </c>
      <c r="T3732">
        <v>10000</v>
      </c>
    </row>
    <row r="3733" spans="1:23">
      <c r="A3733" t="s">
        <v>246</v>
      </c>
      <c r="B3733" t="s">
        <v>5143</v>
      </c>
      <c r="C3733" t="s">
        <v>1691</v>
      </c>
      <c r="D3733" t="s">
        <v>1528</v>
      </c>
      <c r="E3733">
        <v>12464063</v>
      </c>
      <c r="F3733">
        <v>45055</v>
      </c>
      <c r="G3733" t="s">
        <v>5145</v>
      </c>
      <c r="H3733">
        <v>45061</v>
      </c>
      <c r="I3733" t="s">
        <v>263</v>
      </c>
      <c r="K3733" t="s">
        <v>1430</v>
      </c>
      <c r="L3733" t="s">
        <v>1409</v>
      </c>
      <c r="N3733" t="s">
        <v>1463</v>
      </c>
      <c r="O3733" t="s">
        <v>1411</v>
      </c>
      <c r="P3733" t="s">
        <v>254</v>
      </c>
      <c r="S3733" t="s">
        <v>1414</v>
      </c>
    </row>
    <row r="3734" spans="1:23">
      <c r="A3734" t="s">
        <v>246</v>
      </c>
      <c r="B3734" t="s">
        <v>3293</v>
      </c>
      <c r="C3734" t="s">
        <v>1691</v>
      </c>
      <c r="D3734" t="s">
        <v>1528</v>
      </c>
      <c r="E3734">
        <v>12468712</v>
      </c>
      <c r="F3734">
        <v>45063</v>
      </c>
      <c r="G3734" t="s">
        <v>5155</v>
      </c>
      <c r="H3734">
        <v>45065</v>
      </c>
      <c r="I3734" t="s">
        <v>263</v>
      </c>
      <c r="K3734" t="s">
        <v>1408</v>
      </c>
      <c r="L3734" t="s">
        <v>1409</v>
      </c>
      <c r="N3734" t="s">
        <v>1431</v>
      </c>
      <c r="O3734" t="s">
        <v>1411</v>
      </c>
      <c r="P3734" t="s">
        <v>252</v>
      </c>
      <c r="Q3734" t="s">
        <v>1414</v>
      </c>
      <c r="R3734" t="s">
        <v>1414</v>
      </c>
      <c r="S3734" t="s">
        <v>1412</v>
      </c>
      <c r="T3734">
        <v>10000</v>
      </c>
    </row>
    <row r="3735" spans="1:23">
      <c r="A3735" t="s">
        <v>246</v>
      </c>
      <c r="B3735" t="s">
        <v>3293</v>
      </c>
      <c r="C3735" t="s">
        <v>1691</v>
      </c>
      <c r="D3735" t="s">
        <v>1528</v>
      </c>
      <c r="E3735">
        <v>12473290</v>
      </c>
      <c r="F3735">
        <v>45057</v>
      </c>
      <c r="G3735" t="s">
        <v>5147</v>
      </c>
      <c r="H3735">
        <v>45057</v>
      </c>
      <c r="I3735" t="s">
        <v>253</v>
      </c>
      <c r="K3735" t="s">
        <v>1408</v>
      </c>
      <c r="L3735" t="s">
        <v>1409</v>
      </c>
      <c r="N3735" t="s">
        <v>4158</v>
      </c>
      <c r="O3735" t="s">
        <v>1411</v>
      </c>
      <c r="P3735" t="s">
        <v>254</v>
      </c>
      <c r="Q3735" t="s">
        <v>1412</v>
      </c>
      <c r="R3735" t="s">
        <v>1412</v>
      </c>
      <c r="S3735" t="s">
        <v>1412</v>
      </c>
      <c r="T3735">
        <v>10000</v>
      </c>
      <c r="V3735">
        <v>848.65</v>
      </c>
      <c r="W3735">
        <v>1265</v>
      </c>
    </row>
    <row r="3736" spans="1:23">
      <c r="A3736" t="s">
        <v>246</v>
      </c>
      <c r="B3736" t="s">
        <v>3844</v>
      </c>
      <c r="C3736" t="s">
        <v>1691</v>
      </c>
      <c r="D3736" t="s">
        <v>1528</v>
      </c>
      <c r="E3736">
        <v>12478590</v>
      </c>
      <c r="F3736">
        <v>45058</v>
      </c>
      <c r="G3736" t="s">
        <v>5152</v>
      </c>
      <c r="H3736">
        <v>45058</v>
      </c>
      <c r="I3736" t="s">
        <v>282</v>
      </c>
      <c r="K3736" t="s">
        <v>1408</v>
      </c>
      <c r="L3736" t="s">
        <v>1409</v>
      </c>
      <c r="N3736" t="s">
        <v>4159</v>
      </c>
      <c r="O3736" t="s">
        <v>1411</v>
      </c>
      <c r="P3736" t="s">
        <v>252</v>
      </c>
      <c r="S3736" t="s">
        <v>1414</v>
      </c>
      <c r="T3736">
        <v>10000</v>
      </c>
    </row>
    <row r="3737" spans="1:23">
      <c r="A3737" t="s">
        <v>246</v>
      </c>
      <c r="B3737" t="s">
        <v>3293</v>
      </c>
      <c r="C3737" t="s">
        <v>1691</v>
      </c>
      <c r="D3737" t="s">
        <v>1528</v>
      </c>
      <c r="E3737">
        <v>12479091</v>
      </c>
      <c r="F3737">
        <v>45061</v>
      </c>
      <c r="G3737" t="s">
        <v>5153</v>
      </c>
      <c r="H3737">
        <v>45061</v>
      </c>
      <c r="I3737" t="s">
        <v>282</v>
      </c>
      <c r="K3737" t="s">
        <v>1408</v>
      </c>
      <c r="L3737" t="s">
        <v>1409</v>
      </c>
      <c r="N3737" t="s">
        <v>1481</v>
      </c>
      <c r="O3737" t="s">
        <v>1411</v>
      </c>
      <c r="P3737" t="s">
        <v>254</v>
      </c>
      <c r="S3737" t="s">
        <v>1414</v>
      </c>
      <c r="T3737">
        <v>10000</v>
      </c>
    </row>
    <row r="3738" spans="1:23">
      <c r="A3738" t="s">
        <v>246</v>
      </c>
      <c r="B3738" t="s">
        <v>5143</v>
      </c>
      <c r="C3738" t="s">
        <v>1691</v>
      </c>
      <c r="D3738" t="s">
        <v>1528</v>
      </c>
      <c r="E3738">
        <v>12490869</v>
      </c>
      <c r="F3738">
        <v>45062</v>
      </c>
      <c r="G3738" t="s">
        <v>5154</v>
      </c>
      <c r="H3738">
        <v>45062</v>
      </c>
      <c r="I3738" t="s">
        <v>253</v>
      </c>
      <c r="K3738" t="s">
        <v>1430</v>
      </c>
      <c r="L3738" t="s">
        <v>1409</v>
      </c>
      <c r="N3738" t="s">
        <v>1489</v>
      </c>
      <c r="O3738" t="s">
        <v>1411</v>
      </c>
      <c r="P3738" t="s">
        <v>254</v>
      </c>
      <c r="Q3738" t="s">
        <v>1412</v>
      </c>
      <c r="R3738" t="s">
        <v>1412</v>
      </c>
      <c r="S3738" t="s">
        <v>1412</v>
      </c>
      <c r="T3738">
        <v>10000</v>
      </c>
      <c r="V3738">
        <v>4670.42</v>
      </c>
      <c r="W3738">
        <v>8894</v>
      </c>
    </row>
    <row r="3739" spans="1:23">
      <c r="A3739" t="s">
        <v>246</v>
      </c>
      <c r="B3739" t="s">
        <v>3844</v>
      </c>
      <c r="C3739" t="s">
        <v>1691</v>
      </c>
      <c r="D3739" t="s">
        <v>1528</v>
      </c>
      <c r="E3739">
        <v>12495743</v>
      </c>
      <c r="F3739">
        <v>45065</v>
      </c>
      <c r="G3739" t="s">
        <v>5161</v>
      </c>
      <c r="H3739">
        <v>45148</v>
      </c>
      <c r="I3739" t="s">
        <v>253</v>
      </c>
      <c r="K3739" t="s">
        <v>1418</v>
      </c>
      <c r="L3739" t="s">
        <v>1409</v>
      </c>
      <c r="N3739" t="s">
        <v>1425</v>
      </c>
      <c r="O3739" t="s">
        <v>1411</v>
      </c>
      <c r="P3739" t="s">
        <v>254</v>
      </c>
      <c r="Q3739" t="s">
        <v>1429</v>
      </c>
      <c r="R3739" t="s">
        <v>1429</v>
      </c>
      <c r="S3739" t="s">
        <v>1412</v>
      </c>
      <c r="T3739">
        <v>30000</v>
      </c>
      <c r="V3739">
        <v>2975.84</v>
      </c>
      <c r="W3739">
        <v>32.9</v>
      </c>
    </row>
    <row r="3740" spans="1:23">
      <c r="A3740" t="s">
        <v>246</v>
      </c>
      <c r="B3740" t="s">
        <v>3844</v>
      </c>
      <c r="C3740" t="s">
        <v>1691</v>
      </c>
      <c r="D3740" t="s">
        <v>1528</v>
      </c>
      <c r="E3740">
        <v>12495743</v>
      </c>
      <c r="F3740">
        <v>45065</v>
      </c>
      <c r="G3740" t="s">
        <v>5161</v>
      </c>
      <c r="H3740">
        <v>45148</v>
      </c>
      <c r="I3740" t="s">
        <v>253</v>
      </c>
      <c r="K3740" t="s">
        <v>1418</v>
      </c>
      <c r="L3740" t="s">
        <v>1504</v>
      </c>
      <c r="N3740" t="s">
        <v>1425</v>
      </c>
      <c r="O3740" t="s">
        <v>1411</v>
      </c>
      <c r="P3740" t="s">
        <v>254</v>
      </c>
      <c r="Q3740" t="s">
        <v>1429</v>
      </c>
      <c r="R3740" t="s">
        <v>1429</v>
      </c>
      <c r="S3740" t="s">
        <v>1412</v>
      </c>
      <c r="T3740">
        <v>30000</v>
      </c>
      <c r="V3740">
        <v>2975.84</v>
      </c>
      <c r="W3740">
        <v>5478.92</v>
      </c>
    </row>
    <row r="3741" spans="1:23">
      <c r="A3741" t="s">
        <v>246</v>
      </c>
      <c r="B3741" t="s">
        <v>4972</v>
      </c>
      <c r="C3741" t="s">
        <v>1691</v>
      </c>
      <c r="D3741" t="s">
        <v>1528</v>
      </c>
      <c r="E3741">
        <v>12500610</v>
      </c>
      <c r="F3741">
        <v>45064</v>
      </c>
      <c r="G3741" t="s">
        <v>5156</v>
      </c>
      <c r="H3741">
        <v>45066</v>
      </c>
      <c r="I3741" t="s">
        <v>253</v>
      </c>
      <c r="K3741" t="s">
        <v>1408</v>
      </c>
      <c r="L3741" t="s">
        <v>1409</v>
      </c>
      <c r="N3741" t="s">
        <v>1413</v>
      </c>
      <c r="O3741" t="s">
        <v>1411</v>
      </c>
      <c r="P3741" t="s">
        <v>254</v>
      </c>
      <c r="Q3741" t="s">
        <v>1412</v>
      </c>
      <c r="R3741" t="s">
        <v>1412</v>
      </c>
      <c r="S3741" t="s">
        <v>1412</v>
      </c>
      <c r="T3741">
        <v>10000</v>
      </c>
      <c r="V3741">
        <v>19.61</v>
      </c>
      <c r="W3741">
        <v>206</v>
      </c>
    </row>
    <row r="3742" spans="1:23">
      <c r="A3742" t="s">
        <v>246</v>
      </c>
      <c r="B3742" t="s">
        <v>4972</v>
      </c>
      <c r="C3742" t="s">
        <v>1691</v>
      </c>
      <c r="D3742" t="s">
        <v>1528</v>
      </c>
      <c r="E3742">
        <v>12501538</v>
      </c>
      <c r="F3742">
        <v>45065</v>
      </c>
      <c r="G3742" t="s">
        <v>5157</v>
      </c>
      <c r="H3742">
        <v>45069</v>
      </c>
      <c r="I3742" t="s">
        <v>253</v>
      </c>
      <c r="K3742" t="s">
        <v>1408</v>
      </c>
      <c r="L3742" t="s">
        <v>1438</v>
      </c>
      <c r="N3742" t="s">
        <v>1460</v>
      </c>
      <c r="O3742" t="s">
        <v>1411</v>
      </c>
      <c r="P3742" t="s">
        <v>252</v>
      </c>
      <c r="Q3742" t="s">
        <v>1412</v>
      </c>
      <c r="R3742" t="s">
        <v>1412</v>
      </c>
      <c r="S3742" t="s">
        <v>1412</v>
      </c>
      <c r="T3742">
        <v>10000</v>
      </c>
      <c r="V3742">
        <v>6132.37</v>
      </c>
      <c r="W3742">
        <v>80</v>
      </c>
    </row>
    <row r="3743" spans="1:23">
      <c r="A3743" t="s">
        <v>246</v>
      </c>
      <c r="B3743" t="s">
        <v>4972</v>
      </c>
      <c r="C3743" t="s">
        <v>1691</v>
      </c>
      <c r="D3743" t="s">
        <v>1528</v>
      </c>
      <c r="E3743">
        <v>12501538</v>
      </c>
      <c r="F3743">
        <v>45065</v>
      </c>
      <c r="G3743" t="s">
        <v>5157</v>
      </c>
      <c r="H3743">
        <v>45069</v>
      </c>
      <c r="I3743" t="s">
        <v>253</v>
      </c>
      <c r="K3743" t="s">
        <v>1408</v>
      </c>
      <c r="L3743" t="s">
        <v>1409</v>
      </c>
      <c r="N3743" t="s">
        <v>1460</v>
      </c>
      <c r="O3743" t="s">
        <v>1411</v>
      </c>
      <c r="P3743" t="s">
        <v>252</v>
      </c>
      <c r="Q3743" t="s">
        <v>1412</v>
      </c>
      <c r="R3743" t="s">
        <v>1412</v>
      </c>
      <c r="S3743" t="s">
        <v>1412</v>
      </c>
      <c r="T3743">
        <v>10000</v>
      </c>
      <c r="V3743">
        <v>6132.37</v>
      </c>
      <c r="W3743">
        <v>5745</v>
      </c>
    </row>
    <row r="3744" spans="1:23">
      <c r="A3744" t="s">
        <v>246</v>
      </c>
      <c r="B3744" t="s">
        <v>5159</v>
      </c>
      <c r="C3744" t="s">
        <v>1691</v>
      </c>
      <c r="D3744" t="s">
        <v>1528</v>
      </c>
      <c r="E3744">
        <v>12507180</v>
      </c>
      <c r="F3744">
        <v>45065</v>
      </c>
      <c r="G3744" t="s">
        <v>5160</v>
      </c>
      <c r="H3744">
        <v>45065</v>
      </c>
      <c r="I3744" t="s">
        <v>282</v>
      </c>
      <c r="K3744" t="s">
        <v>1408</v>
      </c>
      <c r="L3744" t="s">
        <v>1409</v>
      </c>
      <c r="N3744" t="s">
        <v>1434</v>
      </c>
      <c r="O3744" t="s">
        <v>1411</v>
      </c>
      <c r="P3744" t="s">
        <v>252</v>
      </c>
      <c r="S3744" t="s">
        <v>1414</v>
      </c>
      <c r="T3744">
        <v>20000</v>
      </c>
    </row>
    <row r="3745" spans="1:23">
      <c r="A3745" t="s">
        <v>246</v>
      </c>
      <c r="B3745" t="s">
        <v>5143</v>
      </c>
      <c r="C3745" t="s">
        <v>1691</v>
      </c>
      <c r="D3745" t="s">
        <v>1528</v>
      </c>
      <c r="E3745">
        <v>12507243</v>
      </c>
      <c r="F3745">
        <v>45065</v>
      </c>
      <c r="G3745" t="s">
        <v>5162</v>
      </c>
      <c r="H3745">
        <v>45065</v>
      </c>
      <c r="I3745" t="s">
        <v>253</v>
      </c>
      <c r="K3745" t="s">
        <v>1408</v>
      </c>
      <c r="L3745" t="s">
        <v>1409</v>
      </c>
      <c r="N3745" t="s">
        <v>1500</v>
      </c>
      <c r="O3745" t="s">
        <v>1411</v>
      </c>
      <c r="P3745" t="s">
        <v>254</v>
      </c>
      <c r="Q3745" t="s">
        <v>1412</v>
      </c>
      <c r="R3745" t="s">
        <v>1412</v>
      </c>
      <c r="S3745" t="s">
        <v>1412</v>
      </c>
      <c r="T3745">
        <v>10000</v>
      </c>
      <c r="V3745">
        <v>4270.13</v>
      </c>
      <c r="W3745">
        <v>4400</v>
      </c>
    </row>
    <row r="3746" spans="1:23">
      <c r="A3746" t="s">
        <v>246</v>
      </c>
      <c r="B3746" t="s">
        <v>4972</v>
      </c>
      <c r="C3746" t="s">
        <v>1691</v>
      </c>
      <c r="D3746" t="s">
        <v>1528</v>
      </c>
      <c r="E3746">
        <v>12511812</v>
      </c>
      <c r="F3746">
        <v>45066</v>
      </c>
      <c r="G3746" t="s">
        <v>5163</v>
      </c>
      <c r="H3746">
        <v>45066</v>
      </c>
      <c r="I3746" t="s">
        <v>253</v>
      </c>
      <c r="K3746" t="s">
        <v>1408</v>
      </c>
      <c r="L3746" t="s">
        <v>1409</v>
      </c>
      <c r="N3746" t="s">
        <v>1434</v>
      </c>
      <c r="O3746" t="s">
        <v>1411</v>
      </c>
      <c r="P3746" t="s">
        <v>254</v>
      </c>
      <c r="Q3746" t="s">
        <v>1412</v>
      </c>
      <c r="R3746" t="s">
        <v>1412</v>
      </c>
      <c r="S3746" t="s">
        <v>1412</v>
      </c>
      <c r="T3746">
        <v>10000</v>
      </c>
      <c r="V3746">
        <v>311.26</v>
      </c>
      <c r="W3746">
        <v>520</v>
      </c>
    </row>
    <row r="3747" spans="1:23">
      <c r="A3747" t="s">
        <v>246</v>
      </c>
      <c r="B3747" t="s">
        <v>5159</v>
      </c>
      <c r="C3747" t="s">
        <v>1691</v>
      </c>
      <c r="D3747" t="s">
        <v>1528</v>
      </c>
      <c r="E3747">
        <v>12511834</v>
      </c>
      <c r="F3747">
        <v>45066</v>
      </c>
      <c r="G3747" t="s">
        <v>5165</v>
      </c>
      <c r="H3747">
        <v>45066</v>
      </c>
      <c r="I3747" t="s">
        <v>282</v>
      </c>
      <c r="K3747" t="s">
        <v>1408</v>
      </c>
      <c r="L3747" t="s">
        <v>1409</v>
      </c>
      <c r="N3747" t="s">
        <v>1431</v>
      </c>
      <c r="O3747" t="s">
        <v>1411</v>
      </c>
      <c r="P3747" t="s">
        <v>254</v>
      </c>
      <c r="R3747" t="s">
        <v>1414</v>
      </c>
      <c r="S3747" t="s">
        <v>1412</v>
      </c>
      <c r="T3747">
        <v>10000</v>
      </c>
    </row>
    <row r="3748" spans="1:23">
      <c r="A3748" t="s">
        <v>246</v>
      </c>
      <c r="B3748" t="s">
        <v>5159</v>
      </c>
      <c r="C3748" t="s">
        <v>1691</v>
      </c>
      <c r="D3748" t="s">
        <v>1528</v>
      </c>
      <c r="E3748">
        <v>12513871</v>
      </c>
      <c r="F3748">
        <v>45068</v>
      </c>
      <c r="G3748" t="s">
        <v>5166</v>
      </c>
      <c r="H3748">
        <v>45068</v>
      </c>
      <c r="I3748" t="s">
        <v>282</v>
      </c>
      <c r="K3748" t="s">
        <v>1430</v>
      </c>
      <c r="L3748" t="s">
        <v>1438</v>
      </c>
      <c r="N3748" t="s">
        <v>1466</v>
      </c>
      <c r="O3748" t="s">
        <v>1411</v>
      </c>
      <c r="P3748" t="s">
        <v>254</v>
      </c>
      <c r="R3748" t="s">
        <v>1414</v>
      </c>
      <c r="S3748" t="s">
        <v>1412</v>
      </c>
      <c r="T3748">
        <v>25000</v>
      </c>
    </row>
    <row r="3749" spans="1:23">
      <c r="A3749" t="s">
        <v>246</v>
      </c>
      <c r="B3749" t="s">
        <v>5159</v>
      </c>
      <c r="C3749" t="s">
        <v>1691</v>
      </c>
      <c r="D3749" t="s">
        <v>1528</v>
      </c>
      <c r="E3749">
        <v>12513871</v>
      </c>
      <c r="F3749">
        <v>45068</v>
      </c>
      <c r="G3749" t="s">
        <v>5166</v>
      </c>
      <c r="H3749">
        <v>45068</v>
      </c>
      <c r="I3749" t="s">
        <v>282</v>
      </c>
      <c r="K3749" t="s">
        <v>1430</v>
      </c>
      <c r="L3749" t="s">
        <v>1409</v>
      </c>
      <c r="N3749" t="s">
        <v>1466</v>
      </c>
      <c r="O3749" t="s">
        <v>1411</v>
      </c>
      <c r="P3749" t="s">
        <v>254</v>
      </c>
      <c r="R3749" t="s">
        <v>1414</v>
      </c>
      <c r="S3749" t="s">
        <v>1412</v>
      </c>
      <c r="T3749">
        <v>25000</v>
      </c>
    </row>
    <row r="3750" spans="1:23">
      <c r="A3750" t="s">
        <v>246</v>
      </c>
      <c r="B3750" t="s">
        <v>4972</v>
      </c>
      <c r="C3750" t="s">
        <v>1691</v>
      </c>
      <c r="D3750" t="s">
        <v>1528</v>
      </c>
      <c r="E3750">
        <v>12514809</v>
      </c>
      <c r="F3750">
        <v>45068</v>
      </c>
      <c r="G3750" t="s">
        <v>5167</v>
      </c>
      <c r="H3750">
        <v>45068</v>
      </c>
      <c r="I3750" t="s">
        <v>263</v>
      </c>
      <c r="K3750" t="s">
        <v>1408</v>
      </c>
      <c r="L3750" t="s">
        <v>1409</v>
      </c>
      <c r="N3750" t="s">
        <v>1434</v>
      </c>
      <c r="O3750" t="s">
        <v>1411</v>
      </c>
      <c r="P3750" t="s">
        <v>254</v>
      </c>
      <c r="Q3750" t="s">
        <v>1414</v>
      </c>
      <c r="R3750" t="s">
        <v>1414</v>
      </c>
      <c r="S3750" t="s">
        <v>1412</v>
      </c>
      <c r="T3750">
        <v>10000</v>
      </c>
    </row>
    <row r="3751" spans="1:23">
      <c r="A3751" t="s">
        <v>246</v>
      </c>
      <c r="B3751" t="s">
        <v>5143</v>
      </c>
      <c r="C3751" t="s">
        <v>1691</v>
      </c>
      <c r="D3751" t="s">
        <v>1528</v>
      </c>
      <c r="E3751">
        <v>12526361</v>
      </c>
      <c r="F3751">
        <v>45070</v>
      </c>
      <c r="G3751" t="s">
        <v>5168</v>
      </c>
      <c r="H3751">
        <v>45070</v>
      </c>
      <c r="I3751" t="s">
        <v>253</v>
      </c>
      <c r="K3751" t="s">
        <v>1408</v>
      </c>
      <c r="L3751" t="s">
        <v>1438</v>
      </c>
      <c r="N3751" t="s">
        <v>1434</v>
      </c>
      <c r="O3751" t="s">
        <v>1411</v>
      </c>
      <c r="P3751" t="s">
        <v>254</v>
      </c>
      <c r="Q3751" t="s">
        <v>1412</v>
      </c>
      <c r="R3751" t="s">
        <v>1412</v>
      </c>
      <c r="S3751" t="s">
        <v>1412</v>
      </c>
      <c r="T3751">
        <v>10000</v>
      </c>
    </row>
    <row r="3752" spans="1:23">
      <c r="A3752" t="s">
        <v>246</v>
      </c>
      <c r="B3752" t="s">
        <v>5143</v>
      </c>
      <c r="C3752" t="s">
        <v>1691</v>
      </c>
      <c r="D3752" t="s">
        <v>1528</v>
      </c>
      <c r="E3752">
        <v>12526361</v>
      </c>
      <c r="F3752">
        <v>45070</v>
      </c>
      <c r="G3752" t="s">
        <v>5168</v>
      </c>
      <c r="H3752">
        <v>45070</v>
      </c>
      <c r="I3752" t="s">
        <v>253</v>
      </c>
      <c r="K3752" t="s">
        <v>1408</v>
      </c>
      <c r="L3752" t="s">
        <v>1409</v>
      </c>
      <c r="N3752" t="s">
        <v>1434</v>
      </c>
      <c r="O3752" t="s">
        <v>1411</v>
      </c>
      <c r="P3752" t="s">
        <v>254</v>
      </c>
      <c r="Q3752" t="s">
        <v>1412</v>
      </c>
      <c r="R3752" t="s">
        <v>1412</v>
      </c>
      <c r="S3752" t="s">
        <v>1412</v>
      </c>
      <c r="T3752">
        <v>10000</v>
      </c>
      <c r="V3752">
        <v>5205.66</v>
      </c>
      <c r="W3752">
        <v>5427</v>
      </c>
    </row>
    <row r="3753" spans="1:23">
      <c r="A3753" t="s">
        <v>246</v>
      </c>
      <c r="B3753" t="s">
        <v>5143</v>
      </c>
      <c r="C3753" t="s">
        <v>1691</v>
      </c>
      <c r="D3753" t="s">
        <v>1528</v>
      </c>
      <c r="E3753">
        <v>12529870</v>
      </c>
      <c r="F3753">
        <v>45071</v>
      </c>
      <c r="G3753" t="s">
        <v>5169</v>
      </c>
      <c r="H3753">
        <v>45071</v>
      </c>
      <c r="I3753" t="s">
        <v>253</v>
      </c>
      <c r="K3753" t="s">
        <v>1408</v>
      </c>
      <c r="L3753" t="s">
        <v>1409</v>
      </c>
      <c r="N3753" t="s">
        <v>1421</v>
      </c>
      <c r="O3753" t="s">
        <v>1411</v>
      </c>
      <c r="P3753" t="s">
        <v>254</v>
      </c>
      <c r="Q3753" t="s">
        <v>1412</v>
      </c>
      <c r="R3753" t="s">
        <v>1412</v>
      </c>
      <c r="S3753" t="s">
        <v>1412</v>
      </c>
      <c r="T3753">
        <v>10000</v>
      </c>
      <c r="V3753">
        <v>890.87</v>
      </c>
      <c r="W3753">
        <v>1396</v>
      </c>
    </row>
    <row r="3754" spans="1:23">
      <c r="A3754" t="s">
        <v>246</v>
      </c>
      <c r="B3754" t="s">
        <v>4972</v>
      </c>
      <c r="C3754" t="s">
        <v>1691</v>
      </c>
      <c r="D3754" t="s">
        <v>1528</v>
      </c>
      <c r="E3754">
        <v>12530862</v>
      </c>
      <c r="F3754">
        <v>45071</v>
      </c>
      <c r="G3754" t="s">
        <v>5170</v>
      </c>
      <c r="H3754">
        <v>45071</v>
      </c>
      <c r="I3754" t="s">
        <v>282</v>
      </c>
      <c r="K3754" t="s">
        <v>1408</v>
      </c>
      <c r="L3754" t="s">
        <v>1409</v>
      </c>
      <c r="N3754" t="s">
        <v>1421</v>
      </c>
      <c r="O3754" t="s">
        <v>1411</v>
      </c>
      <c r="P3754" t="s">
        <v>252</v>
      </c>
      <c r="Q3754" t="s">
        <v>1414</v>
      </c>
      <c r="R3754" t="s">
        <v>1414</v>
      </c>
      <c r="S3754" t="s">
        <v>1412</v>
      </c>
      <c r="T3754">
        <v>10000</v>
      </c>
    </row>
    <row r="3755" spans="1:23">
      <c r="A3755" t="s">
        <v>246</v>
      </c>
      <c r="B3755" t="s">
        <v>3293</v>
      </c>
      <c r="C3755" t="s">
        <v>1691</v>
      </c>
      <c r="D3755" t="s">
        <v>1528</v>
      </c>
      <c r="E3755">
        <v>12542970</v>
      </c>
      <c r="F3755">
        <v>45075</v>
      </c>
      <c r="G3755" t="s">
        <v>5171</v>
      </c>
      <c r="H3755">
        <v>45075</v>
      </c>
      <c r="I3755" t="s">
        <v>282</v>
      </c>
      <c r="K3755" t="s">
        <v>1408</v>
      </c>
      <c r="L3755" t="s">
        <v>1409</v>
      </c>
      <c r="N3755" t="s">
        <v>1433</v>
      </c>
      <c r="O3755" t="s">
        <v>1411</v>
      </c>
      <c r="P3755" t="s">
        <v>254</v>
      </c>
      <c r="Q3755" t="s">
        <v>1414</v>
      </c>
      <c r="R3755" t="s">
        <v>1414</v>
      </c>
      <c r="S3755" t="s">
        <v>1415</v>
      </c>
      <c r="T3755">
        <v>10000</v>
      </c>
    </row>
    <row r="3756" spans="1:23">
      <c r="A3756" t="s">
        <v>246</v>
      </c>
      <c r="B3756" t="s">
        <v>5143</v>
      </c>
      <c r="C3756" t="s">
        <v>1691</v>
      </c>
      <c r="D3756" t="s">
        <v>1528</v>
      </c>
      <c r="E3756">
        <v>12559012</v>
      </c>
      <c r="F3756">
        <v>45077</v>
      </c>
      <c r="G3756" t="s">
        <v>5175</v>
      </c>
      <c r="H3756">
        <v>45077</v>
      </c>
      <c r="I3756" t="s">
        <v>253</v>
      </c>
      <c r="K3756" t="s">
        <v>1408</v>
      </c>
      <c r="L3756" t="s">
        <v>1409</v>
      </c>
      <c r="N3756" t="s">
        <v>1441</v>
      </c>
      <c r="O3756" t="s">
        <v>1411</v>
      </c>
      <c r="P3756" t="s">
        <v>254</v>
      </c>
      <c r="Q3756" t="s">
        <v>1412</v>
      </c>
      <c r="R3756" t="s">
        <v>1412</v>
      </c>
      <c r="S3756" t="s">
        <v>1412</v>
      </c>
      <c r="T3756">
        <v>10000</v>
      </c>
      <c r="V3756">
        <v>1193.74</v>
      </c>
      <c r="W3756">
        <v>2198</v>
      </c>
    </row>
    <row r="3757" spans="1:23">
      <c r="A3757" t="s">
        <v>246</v>
      </c>
      <c r="B3757" t="s">
        <v>4972</v>
      </c>
      <c r="C3757" t="s">
        <v>1691</v>
      </c>
      <c r="D3757" t="s">
        <v>1528</v>
      </c>
      <c r="E3757">
        <v>12582989</v>
      </c>
      <c r="F3757">
        <v>45082</v>
      </c>
      <c r="G3757" t="s">
        <v>5318</v>
      </c>
      <c r="H3757">
        <v>45083</v>
      </c>
      <c r="I3757" t="s">
        <v>282</v>
      </c>
      <c r="K3757" t="s">
        <v>1408</v>
      </c>
      <c r="L3757" t="s">
        <v>1409</v>
      </c>
      <c r="N3757" t="s">
        <v>6167</v>
      </c>
      <c r="O3757" t="s">
        <v>1411</v>
      </c>
      <c r="P3757" t="s">
        <v>252</v>
      </c>
      <c r="Q3757" t="s">
        <v>1414</v>
      </c>
      <c r="R3757" t="s">
        <v>1414</v>
      </c>
      <c r="S3757" t="s">
        <v>1415</v>
      </c>
      <c r="T3757">
        <v>10000</v>
      </c>
    </row>
    <row r="3758" spans="1:23">
      <c r="A3758" t="s">
        <v>246</v>
      </c>
      <c r="B3758" t="s">
        <v>5143</v>
      </c>
      <c r="C3758" t="s">
        <v>1691</v>
      </c>
      <c r="D3758" t="s">
        <v>1528</v>
      </c>
      <c r="E3758">
        <v>12592316</v>
      </c>
      <c r="F3758">
        <v>45084</v>
      </c>
      <c r="G3758" t="s">
        <v>5319</v>
      </c>
      <c r="H3758">
        <v>45084</v>
      </c>
      <c r="I3758" t="s">
        <v>253</v>
      </c>
      <c r="K3758" t="s">
        <v>1408</v>
      </c>
      <c r="L3758" t="s">
        <v>1409</v>
      </c>
      <c r="N3758" t="s">
        <v>1426</v>
      </c>
      <c r="O3758" t="s">
        <v>1411</v>
      </c>
      <c r="P3758" t="s">
        <v>254</v>
      </c>
      <c r="Q3758" t="s">
        <v>1412</v>
      </c>
      <c r="R3758" t="s">
        <v>1412</v>
      </c>
      <c r="S3758" t="s">
        <v>1415</v>
      </c>
      <c r="T3758">
        <v>10000</v>
      </c>
      <c r="V3758">
        <v>2865.66</v>
      </c>
      <c r="W3758">
        <v>3937.5</v>
      </c>
    </row>
    <row r="3759" spans="1:23">
      <c r="A3759" t="s">
        <v>246</v>
      </c>
      <c r="B3759" t="s">
        <v>3293</v>
      </c>
      <c r="C3759" t="s">
        <v>1691</v>
      </c>
      <c r="D3759" t="s">
        <v>1528</v>
      </c>
      <c r="E3759">
        <v>12592469</v>
      </c>
      <c r="F3759">
        <v>45084</v>
      </c>
      <c r="G3759" t="s">
        <v>5320</v>
      </c>
      <c r="H3759">
        <v>45084</v>
      </c>
      <c r="I3759" t="s">
        <v>253</v>
      </c>
      <c r="K3759" t="s">
        <v>1408</v>
      </c>
      <c r="L3759" t="s">
        <v>1409</v>
      </c>
      <c r="N3759" t="s">
        <v>1444</v>
      </c>
      <c r="O3759" t="s">
        <v>1411</v>
      </c>
      <c r="P3759" t="s">
        <v>252</v>
      </c>
      <c r="Q3759" t="s">
        <v>1412</v>
      </c>
      <c r="R3759" t="s">
        <v>1412</v>
      </c>
      <c r="S3759" t="s">
        <v>1415</v>
      </c>
      <c r="T3759">
        <v>10000</v>
      </c>
      <c r="V3759">
        <v>1907.2</v>
      </c>
      <c r="W3759">
        <v>3094.5</v>
      </c>
    </row>
    <row r="3760" spans="1:23">
      <c r="A3760" t="s">
        <v>246</v>
      </c>
      <c r="B3760" t="s">
        <v>5143</v>
      </c>
      <c r="C3760" t="s">
        <v>1691</v>
      </c>
      <c r="D3760" t="s">
        <v>1528</v>
      </c>
      <c r="E3760">
        <v>12596544</v>
      </c>
      <c r="F3760">
        <v>45086</v>
      </c>
      <c r="G3760" t="s">
        <v>5322</v>
      </c>
      <c r="H3760">
        <v>45086</v>
      </c>
      <c r="I3760" t="s">
        <v>282</v>
      </c>
      <c r="K3760" t="s">
        <v>1408</v>
      </c>
      <c r="L3760" t="s">
        <v>1409</v>
      </c>
      <c r="N3760" t="s">
        <v>1435</v>
      </c>
      <c r="O3760" t="s">
        <v>1411</v>
      </c>
      <c r="P3760" t="s">
        <v>252</v>
      </c>
      <c r="R3760" t="s">
        <v>1414</v>
      </c>
      <c r="S3760" t="s">
        <v>1415</v>
      </c>
      <c r="T3760">
        <v>10000</v>
      </c>
    </row>
    <row r="3761" spans="1:23">
      <c r="A3761" t="s">
        <v>246</v>
      </c>
      <c r="B3761" t="s">
        <v>3293</v>
      </c>
      <c r="C3761" t="s">
        <v>1691</v>
      </c>
      <c r="D3761" t="s">
        <v>1528</v>
      </c>
      <c r="E3761">
        <v>12598394</v>
      </c>
      <c r="F3761">
        <v>45086</v>
      </c>
      <c r="G3761" t="s">
        <v>5323</v>
      </c>
      <c r="H3761">
        <v>45086</v>
      </c>
      <c r="I3761" t="s">
        <v>263</v>
      </c>
      <c r="K3761" t="s">
        <v>1408</v>
      </c>
      <c r="L3761" t="s">
        <v>1409</v>
      </c>
      <c r="N3761" t="s">
        <v>1485</v>
      </c>
      <c r="O3761" t="s">
        <v>1411</v>
      </c>
      <c r="P3761" t="s">
        <v>252</v>
      </c>
      <c r="Q3761" t="s">
        <v>1414</v>
      </c>
      <c r="R3761" t="s">
        <v>1414</v>
      </c>
      <c r="S3761" t="s">
        <v>1415</v>
      </c>
      <c r="T3761">
        <v>10000</v>
      </c>
    </row>
    <row r="3762" spans="1:23">
      <c r="A3762" t="s">
        <v>246</v>
      </c>
      <c r="B3762" t="s">
        <v>5143</v>
      </c>
      <c r="C3762" t="s">
        <v>1691</v>
      </c>
      <c r="D3762" t="s">
        <v>1528</v>
      </c>
      <c r="E3762">
        <v>12602287</v>
      </c>
      <c r="F3762">
        <v>45089</v>
      </c>
      <c r="G3762" t="s">
        <v>5695</v>
      </c>
      <c r="H3762">
        <v>45090</v>
      </c>
      <c r="I3762" t="s">
        <v>282</v>
      </c>
      <c r="K3762" t="s">
        <v>1418</v>
      </c>
      <c r="L3762" t="s">
        <v>1409</v>
      </c>
      <c r="N3762" t="s">
        <v>3141</v>
      </c>
      <c r="O3762" t="s">
        <v>1411</v>
      </c>
      <c r="P3762" t="s">
        <v>254</v>
      </c>
      <c r="Q3762" t="s">
        <v>1414</v>
      </c>
      <c r="R3762" t="s">
        <v>1414</v>
      </c>
      <c r="S3762" t="s">
        <v>1415</v>
      </c>
      <c r="T3762">
        <v>10000</v>
      </c>
    </row>
    <row r="3763" spans="1:23">
      <c r="A3763" t="s">
        <v>246</v>
      </c>
      <c r="B3763" t="s">
        <v>5159</v>
      </c>
      <c r="C3763" t="s">
        <v>1691</v>
      </c>
      <c r="D3763" t="s">
        <v>1528</v>
      </c>
      <c r="E3763">
        <v>12602486</v>
      </c>
      <c r="F3763">
        <v>45090</v>
      </c>
      <c r="G3763" t="s">
        <v>5661</v>
      </c>
      <c r="H3763">
        <v>45090</v>
      </c>
      <c r="I3763" t="s">
        <v>263</v>
      </c>
      <c r="K3763" t="s">
        <v>1430</v>
      </c>
      <c r="L3763" t="s">
        <v>1409</v>
      </c>
      <c r="N3763" t="s">
        <v>1431</v>
      </c>
      <c r="O3763" t="s">
        <v>1411</v>
      </c>
      <c r="P3763" t="s">
        <v>254</v>
      </c>
      <c r="R3763" t="s">
        <v>1414</v>
      </c>
      <c r="S3763" t="s">
        <v>1415</v>
      </c>
      <c r="T3763">
        <v>10000</v>
      </c>
    </row>
    <row r="3764" spans="1:23">
      <c r="A3764" t="s">
        <v>246</v>
      </c>
      <c r="B3764" t="s">
        <v>5333</v>
      </c>
      <c r="C3764" t="s">
        <v>1691</v>
      </c>
      <c r="D3764" t="s">
        <v>1528</v>
      </c>
      <c r="E3764">
        <v>12605493</v>
      </c>
      <c r="F3764">
        <v>45092</v>
      </c>
      <c r="G3764" t="s">
        <v>5334</v>
      </c>
      <c r="H3764">
        <v>45092</v>
      </c>
      <c r="I3764" t="s">
        <v>253</v>
      </c>
      <c r="K3764" t="s">
        <v>1408</v>
      </c>
      <c r="L3764" t="s">
        <v>1409</v>
      </c>
      <c r="N3764" t="s">
        <v>1444</v>
      </c>
      <c r="O3764" t="s">
        <v>1411</v>
      </c>
      <c r="P3764" t="s">
        <v>254</v>
      </c>
      <c r="Q3764" t="s">
        <v>1412</v>
      </c>
      <c r="R3764" t="s">
        <v>1412</v>
      </c>
      <c r="S3764" t="s">
        <v>1415</v>
      </c>
      <c r="T3764">
        <v>10000</v>
      </c>
      <c r="V3764">
        <v>3646.4</v>
      </c>
      <c r="W3764">
        <v>8190</v>
      </c>
    </row>
    <row r="3765" spans="1:23">
      <c r="A3765" t="s">
        <v>246</v>
      </c>
      <c r="B3765" t="s">
        <v>4972</v>
      </c>
      <c r="C3765" t="s">
        <v>1691</v>
      </c>
      <c r="D3765" t="s">
        <v>1528</v>
      </c>
      <c r="E3765">
        <v>12605654</v>
      </c>
      <c r="F3765">
        <v>45090</v>
      </c>
      <c r="G3765" t="s">
        <v>5325</v>
      </c>
      <c r="H3765">
        <v>45090</v>
      </c>
      <c r="I3765" t="s">
        <v>253</v>
      </c>
      <c r="K3765" t="s">
        <v>1408</v>
      </c>
      <c r="L3765" t="s">
        <v>1409</v>
      </c>
      <c r="N3765" t="s">
        <v>1485</v>
      </c>
      <c r="O3765" t="s">
        <v>1411</v>
      </c>
      <c r="P3765" t="s">
        <v>252</v>
      </c>
      <c r="Q3765" t="s">
        <v>1412</v>
      </c>
      <c r="R3765" t="s">
        <v>1412</v>
      </c>
      <c r="S3765" t="s">
        <v>1415</v>
      </c>
      <c r="T3765">
        <v>10000</v>
      </c>
      <c r="V3765">
        <v>1142.17</v>
      </c>
      <c r="W3765">
        <v>1250</v>
      </c>
    </row>
    <row r="3766" spans="1:23">
      <c r="A3766" t="s">
        <v>246</v>
      </c>
      <c r="B3766" t="s">
        <v>5339</v>
      </c>
      <c r="C3766" t="s">
        <v>1691</v>
      </c>
      <c r="D3766" t="s">
        <v>1528</v>
      </c>
      <c r="E3766">
        <v>12606664</v>
      </c>
      <c r="F3766">
        <v>45092</v>
      </c>
      <c r="G3766" t="s">
        <v>5340</v>
      </c>
      <c r="H3766">
        <v>45096</v>
      </c>
      <c r="I3766" t="s">
        <v>253</v>
      </c>
      <c r="K3766" t="s">
        <v>1408</v>
      </c>
      <c r="L3766" t="s">
        <v>1409</v>
      </c>
      <c r="N3766" t="s">
        <v>1466</v>
      </c>
      <c r="O3766" t="s">
        <v>1411</v>
      </c>
      <c r="P3766" t="s">
        <v>252</v>
      </c>
      <c r="Q3766" t="s">
        <v>1412</v>
      </c>
      <c r="R3766" t="s">
        <v>1412</v>
      </c>
      <c r="S3766" t="s">
        <v>1415</v>
      </c>
      <c r="T3766">
        <v>10000</v>
      </c>
      <c r="V3766">
        <v>1586.65</v>
      </c>
      <c r="W3766">
        <v>7936.07</v>
      </c>
    </row>
    <row r="3767" spans="1:23">
      <c r="A3767" t="s">
        <v>246</v>
      </c>
      <c r="B3767" t="s">
        <v>5143</v>
      </c>
      <c r="C3767" t="s">
        <v>1691</v>
      </c>
      <c r="D3767" t="s">
        <v>1528</v>
      </c>
      <c r="E3767">
        <v>12606713</v>
      </c>
      <c r="F3767">
        <v>45090</v>
      </c>
      <c r="G3767" t="s">
        <v>5326</v>
      </c>
      <c r="H3767">
        <v>45090</v>
      </c>
      <c r="I3767" t="s">
        <v>282</v>
      </c>
      <c r="K3767" t="s">
        <v>1430</v>
      </c>
      <c r="L3767" t="s">
        <v>1409</v>
      </c>
      <c r="N3767" t="s">
        <v>1434</v>
      </c>
      <c r="O3767" t="s">
        <v>1411</v>
      </c>
      <c r="P3767" t="s">
        <v>254</v>
      </c>
      <c r="Q3767" t="s">
        <v>1414</v>
      </c>
      <c r="R3767" t="s">
        <v>1414</v>
      </c>
      <c r="S3767" t="s">
        <v>1415</v>
      </c>
      <c r="T3767">
        <v>10000</v>
      </c>
    </row>
    <row r="3768" spans="1:23">
      <c r="A3768" t="s">
        <v>246</v>
      </c>
      <c r="B3768" t="s">
        <v>3293</v>
      </c>
      <c r="C3768" t="s">
        <v>1691</v>
      </c>
      <c r="D3768" t="s">
        <v>1528</v>
      </c>
      <c r="E3768">
        <v>12611358</v>
      </c>
      <c r="F3768">
        <v>45091</v>
      </c>
      <c r="G3768" t="s">
        <v>5329</v>
      </c>
      <c r="H3768">
        <v>45091</v>
      </c>
      <c r="I3768" t="s">
        <v>282</v>
      </c>
      <c r="K3768" t="s">
        <v>1408</v>
      </c>
      <c r="L3768" t="s">
        <v>1409</v>
      </c>
      <c r="N3768" t="s">
        <v>1425</v>
      </c>
      <c r="O3768" t="s">
        <v>1411</v>
      </c>
      <c r="P3768" t="s">
        <v>254</v>
      </c>
      <c r="Q3768" t="s">
        <v>1414</v>
      </c>
      <c r="R3768" t="s">
        <v>1414</v>
      </c>
      <c r="S3768" t="s">
        <v>1415</v>
      </c>
      <c r="T3768">
        <v>10000</v>
      </c>
    </row>
    <row r="3769" spans="1:23">
      <c r="A3769" t="s">
        <v>246</v>
      </c>
      <c r="B3769" t="s">
        <v>4972</v>
      </c>
      <c r="C3769" t="s">
        <v>1691</v>
      </c>
      <c r="D3769" t="s">
        <v>1528</v>
      </c>
      <c r="E3769">
        <v>12615412</v>
      </c>
      <c r="F3769">
        <v>45092</v>
      </c>
      <c r="G3769" t="s">
        <v>5330</v>
      </c>
      <c r="H3769">
        <v>45092</v>
      </c>
      <c r="I3769" t="s">
        <v>263</v>
      </c>
      <c r="K3769" t="s">
        <v>1408</v>
      </c>
      <c r="L3769" t="s">
        <v>1409</v>
      </c>
      <c r="N3769" t="s">
        <v>1426</v>
      </c>
      <c r="O3769" t="s">
        <v>1411</v>
      </c>
      <c r="P3769" t="s">
        <v>252</v>
      </c>
      <c r="Q3769" t="s">
        <v>1414</v>
      </c>
      <c r="R3769" t="s">
        <v>1414</v>
      </c>
      <c r="S3769" t="s">
        <v>1415</v>
      </c>
      <c r="T3769">
        <v>10000</v>
      </c>
    </row>
    <row r="3770" spans="1:23">
      <c r="A3770" t="s">
        <v>246</v>
      </c>
      <c r="B3770" t="s">
        <v>3293</v>
      </c>
      <c r="C3770" t="s">
        <v>1691</v>
      </c>
      <c r="D3770" t="s">
        <v>1528</v>
      </c>
      <c r="E3770">
        <v>12615983</v>
      </c>
      <c r="F3770">
        <v>45092</v>
      </c>
      <c r="G3770" t="s">
        <v>5331</v>
      </c>
      <c r="H3770">
        <v>45092</v>
      </c>
      <c r="I3770" t="s">
        <v>263</v>
      </c>
      <c r="K3770" t="s">
        <v>1408</v>
      </c>
      <c r="L3770" t="s">
        <v>1409</v>
      </c>
      <c r="N3770" t="s">
        <v>1413</v>
      </c>
      <c r="O3770" t="s">
        <v>1411</v>
      </c>
      <c r="P3770" t="s">
        <v>254</v>
      </c>
      <c r="R3770" t="s">
        <v>1414</v>
      </c>
      <c r="S3770" t="s">
        <v>1415</v>
      </c>
      <c r="T3770">
        <v>10000</v>
      </c>
    </row>
    <row r="3771" spans="1:23">
      <c r="A3771" t="s">
        <v>246</v>
      </c>
      <c r="B3771" t="s">
        <v>5143</v>
      </c>
      <c r="C3771" t="s">
        <v>1691</v>
      </c>
      <c r="D3771" t="s">
        <v>1528</v>
      </c>
      <c r="E3771">
        <v>12628132</v>
      </c>
      <c r="F3771">
        <v>45096</v>
      </c>
      <c r="G3771" t="s">
        <v>5341</v>
      </c>
      <c r="H3771">
        <v>45096</v>
      </c>
      <c r="I3771" t="s">
        <v>282</v>
      </c>
      <c r="K3771" t="s">
        <v>1408</v>
      </c>
      <c r="L3771" t="s">
        <v>1409</v>
      </c>
      <c r="N3771" t="s">
        <v>1426</v>
      </c>
      <c r="O3771" t="s">
        <v>1411</v>
      </c>
      <c r="P3771" t="s">
        <v>252</v>
      </c>
      <c r="Q3771" t="s">
        <v>1414</v>
      </c>
      <c r="R3771" t="s">
        <v>1414</v>
      </c>
      <c r="S3771" t="s">
        <v>1415</v>
      </c>
      <c r="T3771">
        <v>10000</v>
      </c>
    </row>
    <row r="3772" spans="1:23">
      <c r="A3772" t="s">
        <v>246</v>
      </c>
      <c r="B3772" t="s">
        <v>5143</v>
      </c>
      <c r="C3772" t="s">
        <v>1691</v>
      </c>
      <c r="D3772" t="s">
        <v>1528</v>
      </c>
      <c r="E3772">
        <v>12632063</v>
      </c>
      <c r="F3772">
        <v>45097</v>
      </c>
      <c r="G3772" t="s">
        <v>5342</v>
      </c>
      <c r="H3772">
        <v>45097</v>
      </c>
      <c r="I3772" t="s">
        <v>253</v>
      </c>
      <c r="K3772" t="s">
        <v>1408</v>
      </c>
      <c r="L3772" t="s">
        <v>1409</v>
      </c>
      <c r="N3772" t="s">
        <v>1434</v>
      </c>
      <c r="O3772" t="s">
        <v>1411</v>
      </c>
      <c r="P3772" t="s">
        <v>252</v>
      </c>
      <c r="Q3772" t="s">
        <v>1412</v>
      </c>
      <c r="R3772" t="s">
        <v>1412</v>
      </c>
      <c r="S3772" t="s">
        <v>1415</v>
      </c>
      <c r="T3772">
        <v>10000</v>
      </c>
      <c r="V3772">
        <v>3830.9</v>
      </c>
      <c r="W3772">
        <v>6650</v>
      </c>
    </row>
    <row r="3773" spans="1:23">
      <c r="A3773" t="s">
        <v>246</v>
      </c>
      <c r="B3773" t="s">
        <v>4972</v>
      </c>
      <c r="C3773" t="s">
        <v>1691</v>
      </c>
      <c r="D3773" t="s">
        <v>1528</v>
      </c>
      <c r="E3773">
        <v>12637498</v>
      </c>
      <c r="F3773">
        <v>45098</v>
      </c>
      <c r="G3773" t="s">
        <v>5343</v>
      </c>
      <c r="H3773">
        <v>45098</v>
      </c>
      <c r="I3773" t="s">
        <v>253</v>
      </c>
      <c r="K3773" t="s">
        <v>1408</v>
      </c>
      <c r="L3773" t="s">
        <v>1409</v>
      </c>
      <c r="N3773" t="s">
        <v>1434</v>
      </c>
      <c r="O3773" t="s">
        <v>1411</v>
      </c>
      <c r="P3773" t="s">
        <v>254</v>
      </c>
      <c r="Q3773" t="s">
        <v>1412</v>
      </c>
      <c r="R3773" t="s">
        <v>1412</v>
      </c>
      <c r="S3773" t="s">
        <v>1415</v>
      </c>
      <c r="T3773">
        <v>10000</v>
      </c>
      <c r="V3773">
        <v>17628.830000000002</v>
      </c>
      <c r="W3773">
        <v>23785</v>
      </c>
    </row>
    <row r="3774" spans="1:23">
      <c r="A3774" t="s">
        <v>246</v>
      </c>
      <c r="B3774" t="s">
        <v>5143</v>
      </c>
      <c r="C3774" t="s">
        <v>1691</v>
      </c>
      <c r="D3774" t="s">
        <v>1528</v>
      </c>
      <c r="E3774">
        <v>12638084</v>
      </c>
      <c r="F3774">
        <v>45098</v>
      </c>
      <c r="G3774" t="s">
        <v>5344</v>
      </c>
      <c r="H3774">
        <v>45098</v>
      </c>
      <c r="I3774" t="s">
        <v>282</v>
      </c>
      <c r="K3774" t="s">
        <v>1408</v>
      </c>
      <c r="L3774" t="s">
        <v>1409</v>
      </c>
      <c r="N3774" t="s">
        <v>1434</v>
      </c>
      <c r="O3774" t="s">
        <v>1411</v>
      </c>
      <c r="P3774" t="s">
        <v>252</v>
      </c>
      <c r="R3774" t="s">
        <v>1414</v>
      </c>
      <c r="S3774" t="s">
        <v>1415</v>
      </c>
      <c r="T3774">
        <v>10000</v>
      </c>
    </row>
    <row r="3775" spans="1:23">
      <c r="A3775" t="s">
        <v>246</v>
      </c>
      <c r="B3775" t="s">
        <v>3293</v>
      </c>
      <c r="C3775" t="s">
        <v>1691</v>
      </c>
      <c r="D3775" t="s">
        <v>1528</v>
      </c>
      <c r="E3775">
        <v>12644893</v>
      </c>
      <c r="F3775">
        <v>45099</v>
      </c>
      <c r="G3775" t="s">
        <v>5445</v>
      </c>
      <c r="H3775">
        <v>45099</v>
      </c>
      <c r="I3775" t="s">
        <v>253</v>
      </c>
      <c r="K3775" t="s">
        <v>1418</v>
      </c>
      <c r="L3775" t="s">
        <v>1409</v>
      </c>
      <c r="N3775" t="s">
        <v>1447</v>
      </c>
      <c r="O3775" t="s">
        <v>1411</v>
      </c>
      <c r="P3775" t="s">
        <v>254</v>
      </c>
      <c r="Q3775" t="s">
        <v>1412</v>
      </c>
      <c r="R3775" t="s">
        <v>1412</v>
      </c>
      <c r="S3775" t="s">
        <v>1415</v>
      </c>
      <c r="T3775">
        <v>10000</v>
      </c>
      <c r="V3775">
        <v>793.95</v>
      </c>
      <c r="W3775">
        <v>901</v>
      </c>
    </row>
    <row r="3776" spans="1:23">
      <c r="A3776" t="s">
        <v>246</v>
      </c>
      <c r="B3776" t="s">
        <v>4972</v>
      </c>
      <c r="C3776" t="s">
        <v>1691</v>
      </c>
      <c r="D3776" t="s">
        <v>1528</v>
      </c>
      <c r="E3776">
        <v>12650912</v>
      </c>
      <c r="F3776">
        <v>45100</v>
      </c>
      <c r="G3776" t="s">
        <v>5470</v>
      </c>
      <c r="H3776">
        <v>45100</v>
      </c>
      <c r="I3776" t="s">
        <v>253</v>
      </c>
      <c r="K3776" t="s">
        <v>1408</v>
      </c>
      <c r="L3776" t="s">
        <v>1409</v>
      </c>
      <c r="N3776" t="s">
        <v>1425</v>
      </c>
      <c r="O3776" t="s">
        <v>1411</v>
      </c>
      <c r="P3776" t="s">
        <v>252</v>
      </c>
      <c r="Q3776" t="s">
        <v>1412</v>
      </c>
      <c r="R3776" t="s">
        <v>1412</v>
      </c>
      <c r="S3776" t="s">
        <v>1415</v>
      </c>
      <c r="T3776">
        <v>10000</v>
      </c>
      <c r="V3776">
        <v>635.47</v>
      </c>
      <c r="W3776">
        <v>1719.5</v>
      </c>
    </row>
    <row r="3777" spans="1:23">
      <c r="A3777" t="s">
        <v>246</v>
      </c>
      <c r="B3777" t="s">
        <v>4972</v>
      </c>
      <c r="C3777" t="s">
        <v>1691</v>
      </c>
      <c r="D3777" t="s">
        <v>1528</v>
      </c>
      <c r="E3777">
        <v>12662105</v>
      </c>
      <c r="F3777">
        <v>45104</v>
      </c>
      <c r="G3777" t="s">
        <v>5473</v>
      </c>
      <c r="H3777">
        <v>45104</v>
      </c>
      <c r="I3777" t="s">
        <v>253</v>
      </c>
      <c r="K3777" t="s">
        <v>1408</v>
      </c>
      <c r="L3777" t="s">
        <v>1409</v>
      </c>
      <c r="N3777" t="s">
        <v>1454</v>
      </c>
      <c r="O3777" t="s">
        <v>1411</v>
      </c>
      <c r="P3777" t="s">
        <v>252</v>
      </c>
      <c r="Q3777" t="s">
        <v>1412</v>
      </c>
      <c r="R3777" t="s">
        <v>1412</v>
      </c>
      <c r="S3777" t="s">
        <v>1415</v>
      </c>
      <c r="T3777">
        <v>10000</v>
      </c>
      <c r="V3777">
        <v>0</v>
      </c>
      <c r="W3777">
        <v>15</v>
      </c>
    </row>
    <row r="3778" spans="1:23">
      <c r="A3778" t="s">
        <v>246</v>
      </c>
      <c r="B3778" t="s">
        <v>5339</v>
      </c>
      <c r="C3778" t="s">
        <v>1691</v>
      </c>
      <c r="D3778" t="s">
        <v>1528</v>
      </c>
      <c r="E3778">
        <v>12664229</v>
      </c>
      <c r="F3778">
        <v>45104</v>
      </c>
      <c r="G3778" t="s">
        <v>5577</v>
      </c>
      <c r="H3778">
        <v>45105</v>
      </c>
      <c r="I3778" t="s">
        <v>253</v>
      </c>
      <c r="K3778" t="s">
        <v>1408</v>
      </c>
      <c r="L3778" t="s">
        <v>1409</v>
      </c>
      <c r="N3778" t="s">
        <v>1484</v>
      </c>
      <c r="O3778" t="s">
        <v>1411</v>
      </c>
      <c r="P3778" t="s">
        <v>252</v>
      </c>
      <c r="Q3778" t="s">
        <v>1412</v>
      </c>
      <c r="R3778" t="s">
        <v>1412</v>
      </c>
      <c r="S3778" t="s">
        <v>1415</v>
      </c>
      <c r="T3778">
        <v>10000</v>
      </c>
      <c r="V3778">
        <v>535.78</v>
      </c>
      <c r="W3778">
        <v>2623</v>
      </c>
    </row>
    <row r="3779" spans="1:23">
      <c r="A3779" t="s">
        <v>246</v>
      </c>
      <c r="B3779" t="s">
        <v>5339</v>
      </c>
      <c r="C3779" t="s">
        <v>1691</v>
      </c>
      <c r="D3779" t="s">
        <v>1528</v>
      </c>
      <c r="E3779">
        <v>12669031</v>
      </c>
      <c r="F3779">
        <v>45105</v>
      </c>
      <c r="G3779" t="s">
        <v>5592</v>
      </c>
      <c r="H3779">
        <v>45106</v>
      </c>
      <c r="I3779" t="s">
        <v>253</v>
      </c>
      <c r="K3779" t="s">
        <v>1408</v>
      </c>
      <c r="L3779" t="s">
        <v>1409</v>
      </c>
      <c r="N3779" t="s">
        <v>1468</v>
      </c>
      <c r="O3779" t="s">
        <v>1411</v>
      </c>
      <c r="P3779" t="s">
        <v>252</v>
      </c>
      <c r="Q3779" t="s">
        <v>1412</v>
      </c>
      <c r="R3779" t="s">
        <v>1412</v>
      </c>
      <c r="S3779" t="s">
        <v>1415</v>
      </c>
      <c r="T3779">
        <v>10000</v>
      </c>
      <c r="V3779">
        <v>0</v>
      </c>
      <c r="W3779">
        <v>93.12</v>
      </c>
    </row>
    <row r="3780" spans="1:23">
      <c r="A3780" t="s">
        <v>246</v>
      </c>
      <c r="B3780" t="s">
        <v>5333</v>
      </c>
      <c r="C3780" t="s">
        <v>1691</v>
      </c>
      <c r="D3780" t="s">
        <v>1528</v>
      </c>
      <c r="E3780">
        <v>12670018</v>
      </c>
      <c r="F3780">
        <v>45105</v>
      </c>
      <c r="G3780" t="s">
        <v>5458</v>
      </c>
      <c r="H3780">
        <v>45105</v>
      </c>
      <c r="I3780" t="s">
        <v>253</v>
      </c>
      <c r="K3780" t="s">
        <v>1408</v>
      </c>
      <c r="L3780" t="s">
        <v>1409</v>
      </c>
      <c r="N3780" t="s">
        <v>1422</v>
      </c>
      <c r="O3780" t="s">
        <v>1411</v>
      </c>
      <c r="P3780" t="s">
        <v>252</v>
      </c>
      <c r="Q3780" t="s">
        <v>1412</v>
      </c>
      <c r="R3780" t="s">
        <v>1412</v>
      </c>
      <c r="S3780" t="s">
        <v>1415</v>
      </c>
      <c r="T3780">
        <v>10000</v>
      </c>
      <c r="V3780">
        <v>5217.6400000000003</v>
      </c>
      <c r="W3780">
        <v>10170.24</v>
      </c>
    </row>
    <row r="3781" spans="1:23">
      <c r="A3781" t="s">
        <v>246</v>
      </c>
      <c r="B3781" t="s">
        <v>5143</v>
      </c>
      <c r="C3781" t="s">
        <v>1691</v>
      </c>
      <c r="D3781" t="s">
        <v>1528</v>
      </c>
      <c r="E3781">
        <v>12670852</v>
      </c>
      <c r="F3781">
        <v>45105</v>
      </c>
      <c r="G3781" t="s">
        <v>5486</v>
      </c>
      <c r="H3781">
        <v>45105</v>
      </c>
      <c r="I3781" t="s">
        <v>253</v>
      </c>
      <c r="K3781" t="s">
        <v>1408</v>
      </c>
      <c r="L3781" t="s">
        <v>1409</v>
      </c>
      <c r="N3781" t="s">
        <v>1433</v>
      </c>
      <c r="O3781" t="s">
        <v>1411</v>
      </c>
      <c r="P3781" t="s">
        <v>254</v>
      </c>
      <c r="Q3781" t="s">
        <v>1412</v>
      </c>
      <c r="R3781" t="s">
        <v>1412</v>
      </c>
      <c r="S3781" t="s">
        <v>1415</v>
      </c>
      <c r="T3781">
        <v>10000</v>
      </c>
      <c r="V3781">
        <v>1629.62</v>
      </c>
      <c r="W3781">
        <v>5801.8</v>
      </c>
    </row>
    <row r="3782" spans="1:23">
      <c r="A3782" t="s">
        <v>246</v>
      </c>
      <c r="B3782" t="s">
        <v>5333</v>
      </c>
      <c r="C3782" t="s">
        <v>1691</v>
      </c>
      <c r="D3782" t="s">
        <v>1528</v>
      </c>
      <c r="E3782">
        <v>12678443</v>
      </c>
      <c r="F3782">
        <v>45106</v>
      </c>
      <c r="G3782" t="s">
        <v>5490</v>
      </c>
      <c r="H3782">
        <v>45106</v>
      </c>
      <c r="I3782" t="s">
        <v>253</v>
      </c>
      <c r="K3782" t="s">
        <v>1408</v>
      </c>
      <c r="L3782" t="s">
        <v>1409</v>
      </c>
      <c r="N3782" t="s">
        <v>1432</v>
      </c>
      <c r="O3782" t="s">
        <v>1411</v>
      </c>
      <c r="P3782" t="s">
        <v>252</v>
      </c>
      <c r="Q3782" t="s">
        <v>1412</v>
      </c>
      <c r="R3782" t="s">
        <v>1412</v>
      </c>
      <c r="S3782" t="s">
        <v>1415</v>
      </c>
      <c r="T3782">
        <v>10000</v>
      </c>
      <c r="V3782">
        <v>2696.45</v>
      </c>
      <c r="W3782">
        <v>7893.7</v>
      </c>
    </row>
    <row r="3783" spans="1:23">
      <c r="A3783" t="s">
        <v>246</v>
      </c>
      <c r="B3783" t="s">
        <v>4972</v>
      </c>
      <c r="C3783" t="s">
        <v>1691</v>
      </c>
      <c r="D3783" t="s">
        <v>1528</v>
      </c>
      <c r="E3783">
        <v>12695536</v>
      </c>
      <c r="F3783">
        <v>45110</v>
      </c>
      <c r="G3783" t="s">
        <v>6038</v>
      </c>
      <c r="H3783">
        <v>45110</v>
      </c>
      <c r="I3783" t="s">
        <v>253</v>
      </c>
      <c r="K3783" t="s">
        <v>1430</v>
      </c>
      <c r="L3783" t="s">
        <v>1438</v>
      </c>
      <c r="N3783" t="s">
        <v>1433</v>
      </c>
      <c r="O3783" t="s">
        <v>1411</v>
      </c>
      <c r="P3783" t="s">
        <v>252</v>
      </c>
      <c r="Q3783" t="s">
        <v>1412</v>
      </c>
      <c r="R3783" t="s">
        <v>1412</v>
      </c>
      <c r="S3783" t="s">
        <v>1415</v>
      </c>
      <c r="T3783">
        <v>10000</v>
      </c>
    </row>
    <row r="3784" spans="1:23">
      <c r="A3784" t="s">
        <v>246</v>
      </c>
      <c r="B3784" t="s">
        <v>4972</v>
      </c>
      <c r="C3784" t="s">
        <v>1691</v>
      </c>
      <c r="D3784" t="s">
        <v>1528</v>
      </c>
      <c r="E3784">
        <v>12695536</v>
      </c>
      <c r="F3784">
        <v>45110</v>
      </c>
      <c r="G3784" t="s">
        <v>6038</v>
      </c>
      <c r="H3784">
        <v>45110</v>
      </c>
      <c r="I3784" t="s">
        <v>253</v>
      </c>
      <c r="K3784" t="s">
        <v>1430</v>
      </c>
      <c r="L3784" t="s">
        <v>1409</v>
      </c>
      <c r="N3784" t="s">
        <v>1433</v>
      </c>
      <c r="O3784" t="s">
        <v>1411</v>
      </c>
      <c r="P3784" t="s">
        <v>252</v>
      </c>
      <c r="Q3784" t="s">
        <v>1412</v>
      </c>
      <c r="R3784" t="s">
        <v>1412</v>
      </c>
      <c r="S3784" t="s">
        <v>1415</v>
      </c>
      <c r="T3784">
        <v>10000</v>
      </c>
      <c r="V3784">
        <v>4272.58</v>
      </c>
      <c r="W3784">
        <v>9806.2199999999993</v>
      </c>
    </row>
    <row r="3785" spans="1:23">
      <c r="A3785" t="s">
        <v>246</v>
      </c>
      <c r="B3785" t="s">
        <v>4972</v>
      </c>
      <c r="C3785" t="s">
        <v>1691</v>
      </c>
      <c r="D3785" t="s">
        <v>1528</v>
      </c>
      <c r="E3785">
        <v>12701094</v>
      </c>
      <c r="F3785">
        <v>45111</v>
      </c>
      <c r="G3785" t="s">
        <v>6039</v>
      </c>
      <c r="H3785">
        <v>45111</v>
      </c>
      <c r="I3785" t="s">
        <v>253</v>
      </c>
      <c r="K3785" t="s">
        <v>1408</v>
      </c>
      <c r="L3785" t="s">
        <v>1409</v>
      </c>
      <c r="N3785" t="s">
        <v>1426</v>
      </c>
      <c r="O3785" t="s">
        <v>1411</v>
      </c>
      <c r="P3785" t="s">
        <v>252</v>
      </c>
      <c r="Q3785" t="s">
        <v>1412</v>
      </c>
      <c r="R3785" t="s">
        <v>1412</v>
      </c>
      <c r="S3785" t="s">
        <v>1415</v>
      </c>
      <c r="T3785">
        <v>10000</v>
      </c>
      <c r="V3785">
        <v>387.2</v>
      </c>
      <c r="W3785">
        <v>350</v>
      </c>
    </row>
    <row r="3786" spans="1:23">
      <c r="A3786" t="s">
        <v>246</v>
      </c>
      <c r="B3786" t="s">
        <v>4972</v>
      </c>
      <c r="C3786" t="s">
        <v>1691</v>
      </c>
      <c r="D3786" t="s">
        <v>1528</v>
      </c>
      <c r="E3786">
        <v>12706634</v>
      </c>
      <c r="F3786">
        <v>45112</v>
      </c>
      <c r="G3786" t="s">
        <v>6040</v>
      </c>
      <c r="H3786">
        <v>45112</v>
      </c>
      <c r="I3786" t="s">
        <v>253</v>
      </c>
      <c r="K3786" t="s">
        <v>1408</v>
      </c>
      <c r="L3786" t="s">
        <v>1409</v>
      </c>
      <c r="N3786" t="s">
        <v>1447</v>
      </c>
      <c r="O3786" t="s">
        <v>1411</v>
      </c>
      <c r="P3786" t="s">
        <v>252</v>
      </c>
      <c r="Q3786" t="s">
        <v>1412</v>
      </c>
      <c r="R3786" t="s">
        <v>1412</v>
      </c>
      <c r="S3786" t="s">
        <v>1415</v>
      </c>
      <c r="T3786">
        <v>10000</v>
      </c>
      <c r="V3786">
        <v>6392.75</v>
      </c>
      <c r="W3786">
        <v>2769</v>
      </c>
    </row>
    <row r="3787" spans="1:23">
      <c r="A3787" t="s">
        <v>246</v>
      </c>
      <c r="B3787" t="s">
        <v>4972</v>
      </c>
      <c r="C3787" t="s">
        <v>1691</v>
      </c>
      <c r="D3787" t="s">
        <v>1528</v>
      </c>
      <c r="E3787">
        <v>12711906</v>
      </c>
      <c r="F3787">
        <v>45113</v>
      </c>
      <c r="G3787" t="s">
        <v>6041</v>
      </c>
      <c r="H3787">
        <v>45113</v>
      </c>
      <c r="I3787" t="s">
        <v>263</v>
      </c>
      <c r="K3787" t="s">
        <v>1408</v>
      </c>
      <c r="L3787" t="s">
        <v>1409</v>
      </c>
      <c r="N3787" t="s">
        <v>1421</v>
      </c>
      <c r="O3787" t="s">
        <v>1411</v>
      </c>
      <c r="P3787" t="s">
        <v>254</v>
      </c>
      <c r="Q3787" t="s">
        <v>1414</v>
      </c>
      <c r="R3787" t="s">
        <v>1414</v>
      </c>
      <c r="S3787" t="s">
        <v>1415</v>
      </c>
      <c r="T3787">
        <v>10000</v>
      </c>
    </row>
    <row r="3788" spans="1:23">
      <c r="A3788" t="s">
        <v>246</v>
      </c>
      <c r="B3788" t="s">
        <v>5143</v>
      </c>
      <c r="C3788" t="s">
        <v>1691</v>
      </c>
      <c r="D3788" t="s">
        <v>1528</v>
      </c>
      <c r="E3788">
        <v>12712096</v>
      </c>
      <c r="F3788">
        <v>45113</v>
      </c>
      <c r="G3788" t="s">
        <v>6042</v>
      </c>
      <c r="H3788">
        <v>45113</v>
      </c>
      <c r="I3788" t="s">
        <v>253</v>
      </c>
      <c r="K3788" t="s">
        <v>1408</v>
      </c>
      <c r="L3788" t="s">
        <v>1409</v>
      </c>
      <c r="N3788" t="s">
        <v>1435</v>
      </c>
      <c r="O3788" t="s">
        <v>1411</v>
      </c>
      <c r="P3788" t="s">
        <v>252</v>
      </c>
      <c r="Q3788" t="s">
        <v>1412</v>
      </c>
      <c r="R3788" t="s">
        <v>1412</v>
      </c>
      <c r="S3788" t="s">
        <v>1415</v>
      </c>
      <c r="T3788">
        <v>10000</v>
      </c>
      <c r="V3788">
        <v>2177.38</v>
      </c>
      <c r="W3788">
        <v>2300</v>
      </c>
    </row>
    <row r="3789" spans="1:23">
      <c r="A3789" t="s">
        <v>246</v>
      </c>
      <c r="B3789" t="s">
        <v>5143</v>
      </c>
      <c r="C3789" t="s">
        <v>1691</v>
      </c>
      <c r="D3789" t="s">
        <v>1528</v>
      </c>
      <c r="E3789">
        <v>12715609</v>
      </c>
      <c r="F3789">
        <v>45114</v>
      </c>
      <c r="G3789" t="s">
        <v>6043</v>
      </c>
      <c r="H3789">
        <v>45114</v>
      </c>
      <c r="I3789" t="s">
        <v>253</v>
      </c>
      <c r="K3789" t="s">
        <v>1408</v>
      </c>
      <c r="L3789" t="s">
        <v>1409</v>
      </c>
      <c r="N3789" t="s">
        <v>1420</v>
      </c>
      <c r="O3789" t="s">
        <v>1411</v>
      </c>
      <c r="P3789" t="s">
        <v>252</v>
      </c>
      <c r="Q3789" t="s">
        <v>1412</v>
      </c>
      <c r="R3789" t="s">
        <v>1412</v>
      </c>
      <c r="S3789" t="s">
        <v>1415</v>
      </c>
      <c r="T3789">
        <v>10000</v>
      </c>
      <c r="V3789">
        <v>3056.13</v>
      </c>
      <c r="W3789">
        <v>6039.1</v>
      </c>
    </row>
    <row r="3790" spans="1:23">
      <c r="A3790" t="s">
        <v>246</v>
      </c>
      <c r="B3790" t="s">
        <v>5339</v>
      </c>
      <c r="C3790" t="s">
        <v>1691</v>
      </c>
      <c r="D3790" t="s">
        <v>1528</v>
      </c>
      <c r="E3790">
        <v>12715828</v>
      </c>
      <c r="F3790">
        <v>45114</v>
      </c>
      <c r="G3790" t="s">
        <v>6044</v>
      </c>
      <c r="H3790">
        <v>45114</v>
      </c>
      <c r="I3790" t="s">
        <v>253</v>
      </c>
      <c r="K3790" t="s">
        <v>1408</v>
      </c>
      <c r="L3790" t="s">
        <v>1409</v>
      </c>
      <c r="N3790" t="s">
        <v>1425</v>
      </c>
      <c r="O3790" t="s">
        <v>1411</v>
      </c>
      <c r="P3790" t="s">
        <v>254</v>
      </c>
      <c r="Q3790" t="s">
        <v>1412</v>
      </c>
      <c r="R3790" t="s">
        <v>1412</v>
      </c>
      <c r="S3790" t="s">
        <v>1415</v>
      </c>
      <c r="T3790">
        <v>10000</v>
      </c>
      <c r="V3790">
        <v>0</v>
      </c>
      <c r="W3790">
        <v>125</v>
      </c>
    </row>
    <row r="3791" spans="1:23">
      <c r="A3791" t="s">
        <v>246</v>
      </c>
      <c r="B3791" t="s">
        <v>5143</v>
      </c>
      <c r="C3791" t="s">
        <v>1691</v>
      </c>
      <c r="D3791" t="s">
        <v>1528</v>
      </c>
      <c r="E3791">
        <v>12719449</v>
      </c>
      <c r="F3791">
        <v>45141</v>
      </c>
      <c r="G3791" t="s">
        <v>6501</v>
      </c>
      <c r="H3791">
        <v>45141</v>
      </c>
      <c r="I3791" t="s">
        <v>253</v>
      </c>
      <c r="K3791" t="s">
        <v>1408</v>
      </c>
      <c r="L3791" t="s">
        <v>1409</v>
      </c>
      <c r="N3791" t="s">
        <v>1431</v>
      </c>
      <c r="O3791" t="s">
        <v>1411</v>
      </c>
      <c r="P3791" t="s">
        <v>252</v>
      </c>
      <c r="Q3791" t="s">
        <v>1415</v>
      </c>
      <c r="R3791" t="s">
        <v>1415</v>
      </c>
      <c r="S3791" t="s">
        <v>1415</v>
      </c>
      <c r="T3791">
        <v>100</v>
      </c>
      <c r="V3791">
        <v>3330.31</v>
      </c>
      <c r="W3791">
        <v>5135</v>
      </c>
    </row>
    <row r="3792" spans="1:23">
      <c r="A3792" t="s">
        <v>246</v>
      </c>
      <c r="B3792" t="s">
        <v>4972</v>
      </c>
      <c r="C3792" t="s">
        <v>1691</v>
      </c>
      <c r="D3792" t="s">
        <v>1528</v>
      </c>
      <c r="E3792">
        <v>12720123</v>
      </c>
      <c r="F3792">
        <v>45117</v>
      </c>
      <c r="G3792" t="s">
        <v>6045</v>
      </c>
      <c r="H3792">
        <v>45117</v>
      </c>
      <c r="I3792" t="s">
        <v>253</v>
      </c>
      <c r="K3792" t="s">
        <v>1408</v>
      </c>
      <c r="L3792" t="s">
        <v>1409</v>
      </c>
      <c r="N3792" t="s">
        <v>1434</v>
      </c>
      <c r="O3792" t="s">
        <v>1411</v>
      </c>
      <c r="P3792" t="s">
        <v>254</v>
      </c>
      <c r="Q3792" t="s">
        <v>1412</v>
      </c>
      <c r="R3792" t="s">
        <v>1412</v>
      </c>
      <c r="S3792" t="s">
        <v>1415</v>
      </c>
      <c r="T3792">
        <v>10000</v>
      </c>
      <c r="V3792">
        <v>3110.39</v>
      </c>
      <c r="W3792">
        <v>3240</v>
      </c>
    </row>
    <row r="3793" spans="1:23">
      <c r="A3793" t="s">
        <v>246</v>
      </c>
      <c r="B3793" t="s">
        <v>5143</v>
      </c>
      <c r="C3793" t="s">
        <v>1691</v>
      </c>
      <c r="D3793" t="s">
        <v>1528</v>
      </c>
      <c r="E3793">
        <v>12720140</v>
      </c>
      <c r="F3793">
        <v>45117</v>
      </c>
      <c r="G3793" t="s">
        <v>6046</v>
      </c>
      <c r="H3793">
        <v>45117</v>
      </c>
      <c r="I3793" t="s">
        <v>253</v>
      </c>
      <c r="K3793" t="s">
        <v>1408</v>
      </c>
      <c r="L3793" t="s">
        <v>1409</v>
      </c>
      <c r="N3793" t="s">
        <v>1458</v>
      </c>
      <c r="O3793" t="s">
        <v>1411</v>
      </c>
      <c r="P3793" t="s">
        <v>252</v>
      </c>
      <c r="Q3793" t="s">
        <v>1412</v>
      </c>
      <c r="R3793" t="s">
        <v>1412</v>
      </c>
      <c r="S3793" t="s">
        <v>1415</v>
      </c>
      <c r="T3793">
        <v>10000</v>
      </c>
      <c r="V3793">
        <v>1897.25</v>
      </c>
      <c r="W3793">
        <v>2449</v>
      </c>
    </row>
    <row r="3794" spans="1:23">
      <c r="A3794" t="s">
        <v>246</v>
      </c>
      <c r="B3794" t="s">
        <v>5333</v>
      </c>
      <c r="C3794" t="s">
        <v>1691</v>
      </c>
      <c r="D3794" t="s">
        <v>1528</v>
      </c>
      <c r="E3794">
        <v>12721794</v>
      </c>
      <c r="F3794">
        <v>45117</v>
      </c>
      <c r="G3794" t="s">
        <v>6047</v>
      </c>
      <c r="H3794">
        <v>45117</v>
      </c>
      <c r="I3794" t="s">
        <v>263</v>
      </c>
      <c r="K3794" t="s">
        <v>1408</v>
      </c>
      <c r="L3794" t="s">
        <v>1409</v>
      </c>
      <c r="N3794" t="s">
        <v>1466</v>
      </c>
      <c r="O3794" t="s">
        <v>1411</v>
      </c>
      <c r="P3794" t="s">
        <v>252</v>
      </c>
      <c r="Q3794" t="s">
        <v>1414</v>
      </c>
      <c r="R3794" t="s">
        <v>1414</v>
      </c>
      <c r="S3794" t="s">
        <v>1415</v>
      </c>
      <c r="T3794">
        <v>10000</v>
      </c>
    </row>
    <row r="3795" spans="1:23">
      <c r="A3795" t="s">
        <v>246</v>
      </c>
      <c r="B3795" t="s">
        <v>3293</v>
      </c>
      <c r="C3795" t="s">
        <v>1691</v>
      </c>
      <c r="D3795" t="s">
        <v>1528</v>
      </c>
      <c r="E3795">
        <v>12724596</v>
      </c>
      <c r="F3795">
        <v>45118</v>
      </c>
      <c r="G3795" t="s">
        <v>6048</v>
      </c>
      <c r="H3795">
        <v>45118</v>
      </c>
      <c r="I3795" t="s">
        <v>282</v>
      </c>
      <c r="K3795" t="s">
        <v>1408</v>
      </c>
      <c r="L3795" t="s">
        <v>1409</v>
      </c>
      <c r="N3795" t="s">
        <v>1421</v>
      </c>
      <c r="O3795" t="s">
        <v>1411</v>
      </c>
      <c r="P3795" t="s">
        <v>252</v>
      </c>
      <c r="Q3795" t="s">
        <v>1414</v>
      </c>
      <c r="R3795" t="s">
        <v>1414</v>
      </c>
      <c r="S3795" t="s">
        <v>1415</v>
      </c>
      <c r="T3795">
        <v>10000</v>
      </c>
    </row>
    <row r="3796" spans="1:23">
      <c r="A3796" t="s">
        <v>246</v>
      </c>
      <c r="B3796" t="s">
        <v>5333</v>
      </c>
      <c r="C3796" t="s">
        <v>1691</v>
      </c>
      <c r="D3796" t="s">
        <v>1528</v>
      </c>
      <c r="E3796">
        <v>12724949</v>
      </c>
      <c r="F3796">
        <v>45118</v>
      </c>
      <c r="G3796" t="s">
        <v>6049</v>
      </c>
      <c r="H3796">
        <v>45118</v>
      </c>
      <c r="I3796" t="s">
        <v>253</v>
      </c>
      <c r="K3796" t="s">
        <v>1408</v>
      </c>
      <c r="L3796" t="s">
        <v>1409</v>
      </c>
      <c r="N3796" t="s">
        <v>1505</v>
      </c>
      <c r="O3796" t="s">
        <v>1411</v>
      </c>
      <c r="P3796" t="s">
        <v>252</v>
      </c>
      <c r="Q3796" t="s">
        <v>1412</v>
      </c>
      <c r="R3796" t="s">
        <v>1412</v>
      </c>
      <c r="S3796" t="s">
        <v>1415</v>
      </c>
      <c r="T3796">
        <v>10000</v>
      </c>
      <c r="V3796">
        <v>151.13999999999999</v>
      </c>
      <c r="W3796">
        <v>799.5</v>
      </c>
    </row>
    <row r="3797" spans="1:23">
      <c r="A3797" t="s">
        <v>246</v>
      </c>
      <c r="B3797" t="s">
        <v>5333</v>
      </c>
      <c r="C3797" t="s">
        <v>1691</v>
      </c>
      <c r="D3797" t="s">
        <v>1528</v>
      </c>
      <c r="E3797">
        <v>12726812</v>
      </c>
      <c r="F3797">
        <v>45119</v>
      </c>
      <c r="G3797" t="s">
        <v>6051</v>
      </c>
      <c r="H3797">
        <v>45121</v>
      </c>
      <c r="I3797" t="s">
        <v>253</v>
      </c>
      <c r="K3797" t="s">
        <v>1408</v>
      </c>
      <c r="L3797" t="s">
        <v>1409</v>
      </c>
      <c r="N3797" t="s">
        <v>1488</v>
      </c>
      <c r="O3797" t="s">
        <v>1411</v>
      </c>
      <c r="P3797" t="s">
        <v>254</v>
      </c>
      <c r="Q3797" t="s">
        <v>1412</v>
      </c>
      <c r="R3797" t="s">
        <v>1412</v>
      </c>
      <c r="S3797" t="s">
        <v>1415</v>
      </c>
      <c r="T3797">
        <v>10000</v>
      </c>
      <c r="V3797">
        <v>7685.57</v>
      </c>
      <c r="W3797">
        <v>4870</v>
      </c>
    </row>
    <row r="3798" spans="1:23">
      <c r="A3798" t="s">
        <v>246</v>
      </c>
      <c r="B3798" t="s">
        <v>5333</v>
      </c>
      <c r="C3798" t="s">
        <v>1691</v>
      </c>
      <c r="D3798" t="s">
        <v>1528</v>
      </c>
      <c r="E3798">
        <v>12727096</v>
      </c>
      <c r="F3798">
        <v>45147</v>
      </c>
      <c r="G3798" t="s">
        <v>6504</v>
      </c>
      <c r="H3798">
        <v>45147</v>
      </c>
      <c r="I3798" t="s">
        <v>253</v>
      </c>
      <c r="K3798" t="s">
        <v>1408</v>
      </c>
      <c r="L3798" t="s">
        <v>1409</v>
      </c>
      <c r="N3798" t="s">
        <v>1421</v>
      </c>
      <c r="O3798" t="s">
        <v>1411</v>
      </c>
      <c r="P3798" t="s">
        <v>252</v>
      </c>
      <c r="Q3798" t="s">
        <v>1415</v>
      </c>
      <c r="R3798" t="s">
        <v>1415</v>
      </c>
      <c r="S3798" t="s">
        <v>1415</v>
      </c>
      <c r="T3798">
        <v>100</v>
      </c>
      <c r="V3798">
        <v>45.11</v>
      </c>
      <c r="W3798">
        <v>76</v>
      </c>
    </row>
    <row r="3799" spans="1:23">
      <c r="A3799" t="s">
        <v>246</v>
      </c>
      <c r="B3799" t="s">
        <v>5333</v>
      </c>
      <c r="C3799" t="s">
        <v>1691</v>
      </c>
      <c r="D3799" t="s">
        <v>1528</v>
      </c>
      <c r="E3799">
        <v>12738516</v>
      </c>
      <c r="F3799">
        <v>45126</v>
      </c>
      <c r="G3799" t="s">
        <v>6055</v>
      </c>
      <c r="H3799">
        <v>45128</v>
      </c>
      <c r="I3799" t="s">
        <v>253</v>
      </c>
      <c r="K3799" t="s">
        <v>1408</v>
      </c>
      <c r="L3799" t="s">
        <v>1409</v>
      </c>
      <c r="N3799" t="s">
        <v>1479</v>
      </c>
      <c r="O3799" t="s">
        <v>1411</v>
      </c>
      <c r="P3799" t="s">
        <v>254</v>
      </c>
      <c r="Q3799" t="s">
        <v>1412</v>
      </c>
      <c r="R3799" t="s">
        <v>1412</v>
      </c>
      <c r="S3799" t="s">
        <v>1415</v>
      </c>
      <c r="T3799">
        <v>10000</v>
      </c>
      <c r="V3799">
        <v>136.24</v>
      </c>
      <c r="W3799">
        <v>705</v>
      </c>
    </row>
    <row r="3800" spans="1:23">
      <c r="A3800" t="s">
        <v>246</v>
      </c>
      <c r="B3800" t="s">
        <v>5143</v>
      </c>
      <c r="C3800" t="s">
        <v>1691</v>
      </c>
      <c r="D3800" t="s">
        <v>1528</v>
      </c>
      <c r="E3800">
        <v>12746481</v>
      </c>
      <c r="F3800">
        <v>45125</v>
      </c>
      <c r="G3800" t="s">
        <v>6053</v>
      </c>
      <c r="H3800">
        <v>45125</v>
      </c>
      <c r="I3800" t="s">
        <v>253</v>
      </c>
      <c r="K3800" t="s">
        <v>1408</v>
      </c>
      <c r="L3800" t="s">
        <v>1409</v>
      </c>
      <c r="N3800" t="s">
        <v>1433</v>
      </c>
      <c r="O3800" t="s">
        <v>1411</v>
      </c>
      <c r="P3800" t="s">
        <v>252</v>
      </c>
      <c r="Q3800" t="s">
        <v>1412</v>
      </c>
      <c r="R3800" t="s">
        <v>1412</v>
      </c>
      <c r="S3800" t="s">
        <v>1415</v>
      </c>
      <c r="T3800">
        <v>10000</v>
      </c>
      <c r="V3800">
        <v>417.78</v>
      </c>
      <c r="W3800">
        <v>960.5</v>
      </c>
    </row>
    <row r="3801" spans="1:23">
      <c r="A3801" t="s">
        <v>246</v>
      </c>
      <c r="B3801" t="s">
        <v>5143</v>
      </c>
      <c r="C3801" t="s">
        <v>1691</v>
      </c>
      <c r="D3801" t="s">
        <v>1528</v>
      </c>
      <c r="E3801">
        <v>12756129</v>
      </c>
      <c r="F3801">
        <v>45131</v>
      </c>
      <c r="G3801" t="s">
        <v>6059</v>
      </c>
      <c r="H3801">
        <v>45135</v>
      </c>
      <c r="I3801" t="s">
        <v>253</v>
      </c>
      <c r="K3801" t="s">
        <v>1408</v>
      </c>
      <c r="L3801" t="s">
        <v>1409</v>
      </c>
      <c r="N3801" t="s">
        <v>1500</v>
      </c>
      <c r="O3801" t="s">
        <v>1411</v>
      </c>
      <c r="P3801" t="s">
        <v>252</v>
      </c>
      <c r="Q3801" t="s">
        <v>1412</v>
      </c>
      <c r="R3801" t="s">
        <v>1412</v>
      </c>
      <c r="S3801" t="s">
        <v>1415</v>
      </c>
      <c r="T3801">
        <v>10000</v>
      </c>
      <c r="V3801">
        <v>309.64999999999998</v>
      </c>
      <c r="W3801">
        <v>319.05</v>
      </c>
    </row>
    <row r="3802" spans="1:23">
      <c r="A3802" t="s">
        <v>246</v>
      </c>
      <c r="B3802" t="s">
        <v>5333</v>
      </c>
      <c r="C3802" t="s">
        <v>1691</v>
      </c>
      <c r="D3802" t="s">
        <v>1528</v>
      </c>
      <c r="E3802">
        <v>12756742</v>
      </c>
      <c r="F3802">
        <v>45128</v>
      </c>
      <c r="G3802" t="s">
        <v>6057</v>
      </c>
      <c r="H3802">
        <v>45128</v>
      </c>
      <c r="I3802" t="s">
        <v>263</v>
      </c>
      <c r="K3802" t="s">
        <v>1408</v>
      </c>
      <c r="L3802" t="s">
        <v>1409</v>
      </c>
      <c r="N3802" t="s">
        <v>5300</v>
      </c>
      <c r="O3802" t="s">
        <v>1411</v>
      </c>
      <c r="P3802" t="s">
        <v>254</v>
      </c>
      <c r="Q3802" t="s">
        <v>1414</v>
      </c>
      <c r="R3802" t="s">
        <v>1414</v>
      </c>
      <c r="S3802" t="s">
        <v>1415</v>
      </c>
      <c r="T3802">
        <v>10000</v>
      </c>
    </row>
    <row r="3803" spans="1:23">
      <c r="A3803" t="s">
        <v>246</v>
      </c>
      <c r="B3803" t="s">
        <v>5333</v>
      </c>
      <c r="C3803" t="s">
        <v>1691</v>
      </c>
      <c r="D3803" t="s">
        <v>1528</v>
      </c>
      <c r="E3803">
        <v>12767849</v>
      </c>
      <c r="F3803">
        <v>45129</v>
      </c>
      <c r="G3803" t="s">
        <v>6058</v>
      </c>
      <c r="H3803">
        <v>45131</v>
      </c>
      <c r="I3803" t="s">
        <v>282</v>
      </c>
      <c r="K3803" t="s">
        <v>1408</v>
      </c>
      <c r="L3803" t="s">
        <v>1409</v>
      </c>
      <c r="N3803" t="s">
        <v>1410</v>
      </c>
      <c r="O3803" t="s">
        <v>1411</v>
      </c>
      <c r="P3803" t="s">
        <v>254</v>
      </c>
      <c r="Q3803" t="s">
        <v>1414</v>
      </c>
      <c r="R3803" t="s">
        <v>1414</v>
      </c>
      <c r="S3803" t="s">
        <v>1415</v>
      </c>
      <c r="T3803">
        <v>10000</v>
      </c>
    </row>
    <row r="3804" spans="1:23">
      <c r="A3804" t="s">
        <v>246</v>
      </c>
      <c r="B3804" t="s">
        <v>5143</v>
      </c>
      <c r="C3804" t="s">
        <v>1691</v>
      </c>
      <c r="D3804" t="s">
        <v>1528</v>
      </c>
      <c r="E3804">
        <v>12779267</v>
      </c>
      <c r="F3804">
        <v>45133</v>
      </c>
      <c r="G3804" t="s">
        <v>6060</v>
      </c>
      <c r="H3804">
        <v>45138</v>
      </c>
      <c r="I3804" t="s">
        <v>253</v>
      </c>
      <c r="K3804" t="s">
        <v>1408</v>
      </c>
      <c r="L3804" t="s">
        <v>1409</v>
      </c>
      <c r="N3804" t="s">
        <v>1421</v>
      </c>
      <c r="O3804" t="s">
        <v>1411</v>
      </c>
      <c r="P3804" t="s">
        <v>252</v>
      </c>
      <c r="Q3804" t="s">
        <v>1412</v>
      </c>
      <c r="R3804" t="s">
        <v>1412</v>
      </c>
      <c r="S3804" t="s">
        <v>1415</v>
      </c>
      <c r="T3804">
        <v>10000</v>
      </c>
      <c r="V3804">
        <v>380.49</v>
      </c>
      <c r="W3804">
        <v>473.51</v>
      </c>
    </row>
    <row r="3805" spans="1:23">
      <c r="A3805" t="s">
        <v>246</v>
      </c>
      <c r="B3805" t="s">
        <v>5143</v>
      </c>
      <c r="C3805" t="s">
        <v>1691</v>
      </c>
      <c r="D3805" t="s">
        <v>1528</v>
      </c>
      <c r="E3805">
        <v>12779474</v>
      </c>
      <c r="F3805">
        <v>45133</v>
      </c>
      <c r="G3805" t="s">
        <v>6061</v>
      </c>
      <c r="H3805">
        <v>45133</v>
      </c>
      <c r="I3805" t="s">
        <v>253</v>
      </c>
      <c r="K3805" t="s">
        <v>1408</v>
      </c>
      <c r="L3805" t="s">
        <v>1409</v>
      </c>
      <c r="N3805" t="s">
        <v>1447</v>
      </c>
      <c r="O3805" t="s">
        <v>1411</v>
      </c>
      <c r="P3805" t="s">
        <v>254</v>
      </c>
      <c r="Q3805" t="s">
        <v>1412</v>
      </c>
      <c r="R3805" t="s">
        <v>1412</v>
      </c>
      <c r="S3805" t="s">
        <v>1415</v>
      </c>
      <c r="T3805">
        <v>10000</v>
      </c>
      <c r="V3805">
        <v>4165.4799999999996</v>
      </c>
      <c r="W3805">
        <v>4917</v>
      </c>
    </row>
    <row r="3806" spans="1:23">
      <c r="A3806" t="s">
        <v>246</v>
      </c>
      <c r="B3806" t="s">
        <v>5333</v>
      </c>
      <c r="C3806" t="s">
        <v>1691</v>
      </c>
      <c r="D3806" t="s">
        <v>1528</v>
      </c>
      <c r="E3806">
        <v>12791921</v>
      </c>
      <c r="F3806">
        <v>45138</v>
      </c>
      <c r="G3806" t="s">
        <v>6064</v>
      </c>
      <c r="H3806">
        <v>45138</v>
      </c>
      <c r="I3806" t="s">
        <v>253</v>
      </c>
      <c r="K3806" t="s">
        <v>1408</v>
      </c>
      <c r="L3806" t="s">
        <v>1409</v>
      </c>
      <c r="N3806" t="s">
        <v>1426</v>
      </c>
      <c r="O3806" t="s">
        <v>1411</v>
      </c>
      <c r="P3806" t="s">
        <v>254</v>
      </c>
      <c r="Q3806" t="s">
        <v>1415</v>
      </c>
      <c r="R3806" t="s">
        <v>1415</v>
      </c>
      <c r="S3806" t="s">
        <v>1415</v>
      </c>
      <c r="T3806">
        <v>10000</v>
      </c>
      <c r="V3806">
        <v>581.91999999999996</v>
      </c>
      <c r="W3806">
        <v>600</v>
      </c>
    </row>
    <row r="3807" spans="1:23">
      <c r="A3807" t="s">
        <v>246</v>
      </c>
      <c r="B3807" t="s">
        <v>5143</v>
      </c>
      <c r="C3807" t="s">
        <v>1691</v>
      </c>
      <c r="D3807" t="s">
        <v>1528</v>
      </c>
      <c r="E3807">
        <v>12804810</v>
      </c>
      <c r="F3807">
        <v>45139</v>
      </c>
      <c r="G3807" t="s">
        <v>6499</v>
      </c>
      <c r="H3807">
        <v>45139</v>
      </c>
      <c r="I3807" t="s">
        <v>253</v>
      </c>
      <c r="K3807" t="s">
        <v>1408</v>
      </c>
      <c r="L3807" t="s">
        <v>1409</v>
      </c>
      <c r="N3807" t="s">
        <v>1453</v>
      </c>
      <c r="O3807" t="s">
        <v>1411</v>
      </c>
      <c r="P3807" t="s">
        <v>252</v>
      </c>
      <c r="Q3807" t="s">
        <v>1415</v>
      </c>
      <c r="R3807" t="s">
        <v>1415</v>
      </c>
      <c r="S3807" t="s">
        <v>1415</v>
      </c>
      <c r="T3807">
        <v>10000</v>
      </c>
      <c r="V3807">
        <v>2234.67</v>
      </c>
      <c r="W3807">
        <v>5522.85</v>
      </c>
    </row>
    <row r="3808" spans="1:23">
      <c r="A3808" t="s">
        <v>246</v>
      </c>
      <c r="B3808" t="s">
        <v>5333</v>
      </c>
      <c r="C3808" t="s">
        <v>1691</v>
      </c>
      <c r="D3808" t="s">
        <v>1528</v>
      </c>
      <c r="E3808">
        <v>12811014</v>
      </c>
      <c r="F3808">
        <v>45140</v>
      </c>
      <c r="G3808" t="s">
        <v>6500</v>
      </c>
      <c r="H3808">
        <v>45140</v>
      </c>
      <c r="I3808" t="s">
        <v>253</v>
      </c>
      <c r="K3808" t="s">
        <v>1408</v>
      </c>
      <c r="L3808" t="s">
        <v>1409</v>
      </c>
      <c r="N3808" t="s">
        <v>1425</v>
      </c>
      <c r="O3808" t="s">
        <v>1411</v>
      </c>
      <c r="P3808" t="s">
        <v>252</v>
      </c>
      <c r="Q3808" t="s">
        <v>1415</v>
      </c>
      <c r="R3808" t="s">
        <v>1415</v>
      </c>
      <c r="S3808" t="s">
        <v>1415</v>
      </c>
      <c r="T3808">
        <v>10000</v>
      </c>
      <c r="V3808">
        <v>2948.53</v>
      </c>
      <c r="W3808">
        <v>8650</v>
      </c>
    </row>
    <row r="3809" spans="1:23">
      <c r="A3809" t="s">
        <v>246</v>
      </c>
      <c r="B3809" t="s">
        <v>5143</v>
      </c>
      <c r="C3809" t="s">
        <v>1691</v>
      </c>
      <c r="D3809" t="s">
        <v>1528</v>
      </c>
      <c r="E3809">
        <v>12820242</v>
      </c>
      <c r="F3809">
        <v>45142</v>
      </c>
      <c r="G3809" t="s">
        <v>6502</v>
      </c>
      <c r="H3809">
        <v>45142</v>
      </c>
      <c r="I3809" t="s">
        <v>253</v>
      </c>
      <c r="K3809" t="s">
        <v>1408</v>
      </c>
      <c r="L3809" t="s">
        <v>1409</v>
      </c>
      <c r="N3809" t="s">
        <v>1434</v>
      </c>
      <c r="O3809" t="s">
        <v>1411</v>
      </c>
      <c r="P3809" t="s">
        <v>254</v>
      </c>
      <c r="Q3809" t="s">
        <v>1415</v>
      </c>
      <c r="R3809" t="s">
        <v>1415</v>
      </c>
      <c r="S3809" t="s">
        <v>1415</v>
      </c>
      <c r="T3809">
        <v>100</v>
      </c>
      <c r="V3809">
        <v>3320.09</v>
      </c>
      <c r="W3809">
        <v>3402.1</v>
      </c>
    </row>
    <row r="3810" spans="1:23">
      <c r="A3810" t="s">
        <v>246</v>
      </c>
      <c r="B3810" t="s">
        <v>5333</v>
      </c>
      <c r="C3810" t="s">
        <v>1691</v>
      </c>
      <c r="D3810" t="s">
        <v>1528</v>
      </c>
      <c r="E3810">
        <v>12825544</v>
      </c>
      <c r="F3810">
        <v>45145</v>
      </c>
      <c r="G3810" t="s">
        <v>6503</v>
      </c>
      <c r="H3810">
        <v>45145</v>
      </c>
      <c r="I3810" t="s">
        <v>253</v>
      </c>
      <c r="K3810" t="s">
        <v>1408</v>
      </c>
      <c r="L3810" t="s">
        <v>1409</v>
      </c>
      <c r="N3810" t="s">
        <v>1434</v>
      </c>
      <c r="O3810" t="s">
        <v>1411</v>
      </c>
      <c r="P3810" t="s">
        <v>252</v>
      </c>
      <c r="Q3810" t="s">
        <v>1415</v>
      </c>
      <c r="R3810" t="s">
        <v>1415</v>
      </c>
      <c r="S3810" t="s">
        <v>1415</v>
      </c>
      <c r="T3810">
        <v>100</v>
      </c>
      <c r="V3810">
        <v>294.20999999999998</v>
      </c>
      <c r="W3810">
        <v>320</v>
      </c>
    </row>
    <row r="3811" spans="1:23">
      <c r="A3811" t="s">
        <v>246</v>
      </c>
      <c r="B3811" t="s">
        <v>6156</v>
      </c>
      <c r="C3811" t="s">
        <v>1691</v>
      </c>
      <c r="D3811" t="s">
        <v>1528</v>
      </c>
      <c r="E3811">
        <v>12841519</v>
      </c>
      <c r="F3811">
        <v>45149</v>
      </c>
      <c r="G3811" t="s">
        <v>6505</v>
      </c>
      <c r="H3811">
        <v>45149</v>
      </c>
      <c r="I3811" t="s">
        <v>253</v>
      </c>
      <c r="K3811" t="s">
        <v>1408</v>
      </c>
      <c r="L3811" t="s">
        <v>1409</v>
      </c>
      <c r="N3811" t="s">
        <v>4162</v>
      </c>
      <c r="O3811" t="s">
        <v>1411</v>
      </c>
      <c r="P3811" t="s">
        <v>252</v>
      </c>
      <c r="Q3811" t="s">
        <v>1415</v>
      </c>
      <c r="R3811" t="s">
        <v>1415</v>
      </c>
      <c r="S3811" t="s">
        <v>1415</v>
      </c>
      <c r="T3811">
        <v>100</v>
      </c>
      <c r="V3811">
        <v>0</v>
      </c>
      <c r="W3811">
        <v>2</v>
      </c>
    </row>
    <row r="3812" spans="1:23">
      <c r="A3812" t="s">
        <v>246</v>
      </c>
      <c r="B3812" t="s">
        <v>5143</v>
      </c>
      <c r="C3812" t="s">
        <v>1691</v>
      </c>
      <c r="D3812" t="s">
        <v>1528</v>
      </c>
      <c r="E3812">
        <v>12863165</v>
      </c>
      <c r="F3812">
        <v>45156</v>
      </c>
      <c r="G3812" t="s">
        <v>6507</v>
      </c>
      <c r="H3812">
        <v>45156</v>
      </c>
      <c r="I3812" t="s">
        <v>253</v>
      </c>
      <c r="K3812" t="s">
        <v>1408</v>
      </c>
      <c r="L3812" t="s">
        <v>1409</v>
      </c>
      <c r="N3812" t="s">
        <v>1444</v>
      </c>
      <c r="O3812" t="s">
        <v>1411</v>
      </c>
      <c r="P3812" t="s">
        <v>254</v>
      </c>
      <c r="Q3812" t="s">
        <v>1415</v>
      </c>
      <c r="R3812" t="s">
        <v>1415</v>
      </c>
      <c r="S3812" t="s">
        <v>1415</v>
      </c>
      <c r="T3812">
        <v>10000</v>
      </c>
      <c r="V3812">
        <v>14.71</v>
      </c>
      <c r="W3812">
        <v>51.88</v>
      </c>
    </row>
    <row r="3813" spans="1:23">
      <c r="A3813" t="s">
        <v>246</v>
      </c>
      <c r="B3813" t="s">
        <v>3861</v>
      </c>
      <c r="C3813" t="s">
        <v>45</v>
      </c>
      <c r="D3813" t="s">
        <v>46</v>
      </c>
      <c r="E3813">
        <v>5360398</v>
      </c>
      <c r="F3813">
        <v>45012</v>
      </c>
      <c r="G3813" t="s">
        <v>3862</v>
      </c>
      <c r="H3813">
        <v>45012</v>
      </c>
      <c r="I3813" t="s">
        <v>253</v>
      </c>
      <c r="K3813" t="s">
        <v>1430</v>
      </c>
      <c r="L3813" t="s">
        <v>1409</v>
      </c>
      <c r="N3813" t="s">
        <v>1425</v>
      </c>
      <c r="O3813" t="s">
        <v>1411</v>
      </c>
      <c r="P3813" t="s">
        <v>254</v>
      </c>
      <c r="Q3813" t="s">
        <v>1412</v>
      </c>
      <c r="R3813" t="s">
        <v>1412</v>
      </c>
      <c r="S3813" t="s">
        <v>1412</v>
      </c>
      <c r="T3813">
        <v>10000</v>
      </c>
      <c r="V3813">
        <v>4600.59</v>
      </c>
      <c r="W3813">
        <v>10422.01</v>
      </c>
    </row>
    <row r="3814" spans="1:23">
      <c r="A3814" t="s">
        <v>246</v>
      </c>
      <c r="B3814" t="s">
        <v>5803</v>
      </c>
      <c r="C3814" t="s">
        <v>45</v>
      </c>
      <c r="D3814" t="s">
        <v>46</v>
      </c>
      <c r="E3814">
        <v>5373516</v>
      </c>
      <c r="F3814">
        <v>45142</v>
      </c>
      <c r="G3814" t="s">
        <v>6508</v>
      </c>
      <c r="H3814">
        <v>45142</v>
      </c>
      <c r="I3814" t="s">
        <v>253</v>
      </c>
      <c r="K3814" t="s">
        <v>1418</v>
      </c>
      <c r="L3814" t="s">
        <v>1409</v>
      </c>
      <c r="N3814" t="s">
        <v>1425</v>
      </c>
      <c r="O3814" t="s">
        <v>1411</v>
      </c>
      <c r="P3814" t="s">
        <v>254</v>
      </c>
      <c r="Q3814" t="s">
        <v>1429</v>
      </c>
      <c r="R3814" t="s">
        <v>1429</v>
      </c>
      <c r="S3814" t="s">
        <v>1429</v>
      </c>
      <c r="T3814">
        <v>100</v>
      </c>
      <c r="V3814">
        <v>0</v>
      </c>
      <c r="W3814">
        <v>17</v>
      </c>
    </row>
    <row r="3815" spans="1:23">
      <c r="A3815" t="s">
        <v>246</v>
      </c>
      <c r="B3815" t="s">
        <v>3863</v>
      </c>
      <c r="C3815" t="s">
        <v>45</v>
      </c>
      <c r="D3815" t="s">
        <v>46</v>
      </c>
      <c r="E3815">
        <v>7877863</v>
      </c>
      <c r="F3815">
        <v>45065</v>
      </c>
      <c r="G3815" t="s">
        <v>5186</v>
      </c>
      <c r="H3815">
        <v>45065</v>
      </c>
      <c r="I3815" t="s">
        <v>253</v>
      </c>
      <c r="K3815" t="s">
        <v>1418</v>
      </c>
      <c r="L3815" t="s">
        <v>1409</v>
      </c>
      <c r="N3815" t="s">
        <v>1432</v>
      </c>
      <c r="O3815" t="s">
        <v>1411</v>
      </c>
      <c r="P3815" t="s">
        <v>252</v>
      </c>
      <c r="Q3815" t="s">
        <v>1412</v>
      </c>
      <c r="R3815" t="s">
        <v>1412</v>
      </c>
      <c r="S3815" t="s">
        <v>1412</v>
      </c>
      <c r="T3815">
        <v>10000</v>
      </c>
      <c r="V3815">
        <v>4093.07</v>
      </c>
      <c r="W3815">
        <v>7496</v>
      </c>
    </row>
    <row r="3816" spans="1:23">
      <c r="A3816" t="s">
        <v>246</v>
      </c>
      <c r="B3816" t="s">
        <v>5803</v>
      </c>
      <c r="C3816" t="s">
        <v>45</v>
      </c>
      <c r="D3816" t="s">
        <v>46</v>
      </c>
      <c r="E3816">
        <v>8069831</v>
      </c>
      <c r="F3816">
        <v>45159</v>
      </c>
      <c r="G3816" t="s">
        <v>6519</v>
      </c>
      <c r="H3816">
        <v>45159</v>
      </c>
      <c r="I3816" t="s">
        <v>253</v>
      </c>
      <c r="K3816" t="s">
        <v>1430</v>
      </c>
      <c r="L3816" t="s">
        <v>1409</v>
      </c>
      <c r="N3816" t="s">
        <v>1493</v>
      </c>
      <c r="O3816" t="s">
        <v>1411</v>
      </c>
      <c r="P3816" t="s">
        <v>254</v>
      </c>
      <c r="Q3816" t="s">
        <v>1429</v>
      </c>
      <c r="R3816" t="s">
        <v>1429</v>
      </c>
      <c r="S3816" t="s">
        <v>1429</v>
      </c>
      <c r="T3816">
        <v>10000</v>
      </c>
      <c r="V3816">
        <v>0.98</v>
      </c>
      <c r="W3816">
        <v>435</v>
      </c>
    </row>
    <row r="3817" spans="1:23">
      <c r="A3817" t="s">
        <v>246</v>
      </c>
      <c r="B3817" t="s">
        <v>3863</v>
      </c>
      <c r="C3817" t="s">
        <v>45</v>
      </c>
      <c r="D3817" t="s">
        <v>46</v>
      </c>
      <c r="E3817">
        <v>9204951</v>
      </c>
      <c r="F3817">
        <v>45066</v>
      </c>
      <c r="G3817" t="s">
        <v>5187</v>
      </c>
      <c r="H3817">
        <v>45066</v>
      </c>
      <c r="I3817" t="s">
        <v>282</v>
      </c>
      <c r="K3817" t="s">
        <v>1418</v>
      </c>
      <c r="L3817" t="s">
        <v>1409</v>
      </c>
      <c r="N3817" t="s">
        <v>1460</v>
      </c>
      <c r="O3817" t="s">
        <v>1411</v>
      </c>
      <c r="P3817" t="s">
        <v>254</v>
      </c>
      <c r="T3817">
        <v>10000</v>
      </c>
    </row>
    <row r="3818" spans="1:23">
      <c r="A3818" t="s">
        <v>246</v>
      </c>
      <c r="B3818" t="s">
        <v>3863</v>
      </c>
      <c r="C3818" t="s">
        <v>45</v>
      </c>
      <c r="D3818" t="s">
        <v>46</v>
      </c>
      <c r="E3818">
        <v>11671042</v>
      </c>
      <c r="F3818">
        <v>45009</v>
      </c>
      <c r="G3818" t="s">
        <v>3864</v>
      </c>
      <c r="H3818">
        <v>45009</v>
      </c>
      <c r="I3818" t="s">
        <v>253</v>
      </c>
      <c r="K3818" t="s">
        <v>1418</v>
      </c>
      <c r="L3818" t="s">
        <v>1409</v>
      </c>
      <c r="N3818" t="s">
        <v>1413</v>
      </c>
      <c r="O3818" t="s">
        <v>1411</v>
      </c>
      <c r="P3818" t="s">
        <v>254</v>
      </c>
      <c r="Q3818" t="s">
        <v>1412</v>
      </c>
      <c r="R3818" t="s">
        <v>1412</v>
      </c>
      <c r="S3818" t="s">
        <v>1412</v>
      </c>
      <c r="T3818">
        <v>10000</v>
      </c>
      <c r="V3818">
        <v>8606.11</v>
      </c>
      <c r="W3818">
        <v>10718.93</v>
      </c>
    </row>
    <row r="3819" spans="1:23">
      <c r="A3819" t="s">
        <v>246</v>
      </c>
      <c r="B3819" t="s">
        <v>3861</v>
      </c>
      <c r="C3819" t="s">
        <v>45</v>
      </c>
      <c r="D3819" t="s">
        <v>46</v>
      </c>
      <c r="E3819">
        <v>11717956</v>
      </c>
      <c r="F3819">
        <v>45049</v>
      </c>
      <c r="G3819" t="s">
        <v>5177</v>
      </c>
      <c r="H3819">
        <v>45050</v>
      </c>
      <c r="I3819" t="s">
        <v>253</v>
      </c>
      <c r="K3819" t="s">
        <v>1408</v>
      </c>
      <c r="L3819" t="s">
        <v>1409</v>
      </c>
      <c r="N3819" t="s">
        <v>1444</v>
      </c>
      <c r="O3819" t="s">
        <v>1411</v>
      </c>
      <c r="P3819" t="s">
        <v>252</v>
      </c>
      <c r="Q3819" t="s">
        <v>1412</v>
      </c>
      <c r="R3819" t="s">
        <v>1412</v>
      </c>
      <c r="S3819" t="s">
        <v>1412</v>
      </c>
      <c r="T3819">
        <v>10000</v>
      </c>
      <c r="V3819">
        <v>6896.15</v>
      </c>
      <c r="W3819">
        <v>9617.64</v>
      </c>
    </row>
    <row r="3820" spans="1:23">
      <c r="A3820" t="s">
        <v>246</v>
      </c>
      <c r="B3820" t="s">
        <v>3861</v>
      </c>
      <c r="C3820" t="s">
        <v>45</v>
      </c>
      <c r="D3820" t="s">
        <v>46</v>
      </c>
      <c r="E3820">
        <v>11804567</v>
      </c>
      <c r="F3820">
        <v>45052</v>
      </c>
      <c r="G3820" t="s">
        <v>5180</v>
      </c>
      <c r="H3820">
        <v>45052</v>
      </c>
      <c r="I3820" t="s">
        <v>253</v>
      </c>
      <c r="K3820" t="s">
        <v>1408</v>
      </c>
      <c r="L3820" t="s">
        <v>1409</v>
      </c>
      <c r="N3820" t="s">
        <v>1432</v>
      </c>
      <c r="O3820" t="s">
        <v>1411</v>
      </c>
      <c r="P3820" t="s">
        <v>252</v>
      </c>
      <c r="Q3820" t="s">
        <v>1412</v>
      </c>
      <c r="R3820" t="s">
        <v>1412</v>
      </c>
      <c r="S3820" t="s">
        <v>1412</v>
      </c>
      <c r="T3820">
        <v>10000</v>
      </c>
      <c r="V3820">
        <v>1806.79</v>
      </c>
      <c r="W3820">
        <v>7836.7</v>
      </c>
    </row>
    <row r="3821" spans="1:23">
      <c r="A3821" t="s">
        <v>246</v>
      </c>
      <c r="B3821" t="s">
        <v>6522</v>
      </c>
      <c r="C3821" t="s">
        <v>45</v>
      </c>
      <c r="D3821" t="s">
        <v>46</v>
      </c>
      <c r="E3821">
        <v>11951637</v>
      </c>
      <c r="F3821">
        <v>45160</v>
      </c>
      <c r="G3821" t="s">
        <v>6524</v>
      </c>
      <c r="H3821">
        <v>45160</v>
      </c>
      <c r="I3821" t="s">
        <v>253</v>
      </c>
      <c r="K3821" t="s">
        <v>1408</v>
      </c>
      <c r="L3821" t="s">
        <v>1409</v>
      </c>
      <c r="N3821" t="s">
        <v>1440</v>
      </c>
      <c r="O3821" t="s">
        <v>1411</v>
      </c>
      <c r="P3821" t="s">
        <v>254</v>
      </c>
      <c r="Q3821" t="s">
        <v>1415</v>
      </c>
      <c r="R3821" t="s">
        <v>1415</v>
      </c>
      <c r="S3821" t="s">
        <v>1415</v>
      </c>
      <c r="T3821">
        <v>10000</v>
      </c>
      <c r="V3821">
        <v>0</v>
      </c>
      <c r="W3821">
        <v>54.8</v>
      </c>
    </row>
    <row r="3822" spans="1:23">
      <c r="A3822" t="s">
        <v>246</v>
      </c>
      <c r="B3822" t="s">
        <v>3861</v>
      </c>
      <c r="C3822" t="s">
        <v>45</v>
      </c>
      <c r="D3822" t="s">
        <v>46</v>
      </c>
      <c r="E3822">
        <v>12141895</v>
      </c>
      <c r="F3822">
        <v>45009</v>
      </c>
      <c r="G3822" t="s">
        <v>3865</v>
      </c>
      <c r="H3822">
        <v>45009</v>
      </c>
      <c r="I3822" t="s">
        <v>253</v>
      </c>
      <c r="K3822" t="s">
        <v>1408</v>
      </c>
      <c r="L3822" t="s">
        <v>1409</v>
      </c>
      <c r="N3822" t="s">
        <v>1439</v>
      </c>
      <c r="O3822" t="s">
        <v>1411</v>
      </c>
      <c r="P3822" t="s">
        <v>252</v>
      </c>
      <c r="Q3822" t="s">
        <v>1412</v>
      </c>
      <c r="R3822" t="s">
        <v>1412</v>
      </c>
      <c r="S3822" t="s">
        <v>1412</v>
      </c>
      <c r="T3822">
        <v>10000</v>
      </c>
      <c r="V3822">
        <v>1342.55</v>
      </c>
      <c r="W3822">
        <v>4983.5</v>
      </c>
    </row>
    <row r="3823" spans="1:23">
      <c r="A3823" t="s">
        <v>246</v>
      </c>
      <c r="B3823" t="s">
        <v>3863</v>
      </c>
      <c r="C3823" t="s">
        <v>45</v>
      </c>
      <c r="D3823" t="s">
        <v>46</v>
      </c>
      <c r="E3823">
        <v>12275505</v>
      </c>
      <c r="F3823">
        <v>45009</v>
      </c>
      <c r="G3823" t="s">
        <v>3866</v>
      </c>
      <c r="H3823">
        <v>45009</v>
      </c>
      <c r="I3823" t="s">
        <v>253</v>
      </c>
      <c r="K3823" t="s">
        <v>1408</v>
      </c>
      <c r="L3823" t="s">
        <v>1409</v>
      </c>
      <c r="N3823" t="s">
        <v>1453</v>
      </c>
      <c r="O3823" t="s">
        <v>1411</v>
      </c>
      <c r="P3823" t="s">
        <v>254</v>
      </c>
      <c r="Q3823" t="s">
        <v>1412</v>
      </c>
      <c r="R3823" t="s">
        <v>1412</v>
      </c>
      <c r="S3823" t="s">
        <v>1412</v>
      </c>
      <c r="T3823">
        <v>15000</v>
      </c>
      <c r="V3823">
        <v>3098.81</v>
      </c>
      <c r="W3823">
        <v>8486.9</v>
      </c>
    </row>
    <row r="3824" spans="1:23">
      <c r="A3824" t="s">
        <v>246</v>
      </c>
      <c r="B3824" t="s">
        <v>3863</v>
      </c>
      <c r="C3824" t="s">
        <v>45</v>
      </c>
      <c r="D3824" t="s">
        <v>46</v>
      </c>
      <c r="E3824">
        <v>12296751</v>
      </c>
      <c r="F3824">
        <v>45014</v>
      </c>
      <c r="G3824" t="s">
        <v>3868</v>
      </c>
      <c r="H3824">
        <v>45014</v>
      </c>
      <c r="I3824" t="s">
        <v>282</v>
      </c>
      <c r="K3824" t="s">
        <v>1408</v>
      </c>
      <c r="L3824" t="s">
        <v>1409</v>
      </c>
      <c r="N3824" t="s">
        <v>1483</v>
      </c>
      <c r="O3824" t="s">
        <v>1411</v>
      </c>
      <c r="P3824" t="s">
        <v>252</v>
      </c>
      <c r="S3824" t="s">
        <v>1414</v>
      </c>
      <c r="T3824">
        <v>10000</v>
      </c>
    </row>
    <row r="3825" spans="1:23">
      <c r="A3825" t="s">
        <v>246</v>
      </c>
      <c r="B3825" t="s">
        <v>3863</v>
      </c>
      <c r="C3825" t="s">
        <v>45</v>
      </c>
      <c r="D3825" t="s">
        <v>46</v>
      </c>
      <c r="E3825">
        <v>12333900</v>
      </c>
      <c r="F3825">
        <v>45021</v>
      </c>
      <c r="G3825" t="s">
        <v>4685</v>
      </c>
      <c r="H3825">
        <v>45021</v>
      </c>
      <c r="I3825" t="s">
        <v>263</v>
      </c>
      <c r="K3825" t="s">
        <v>1408</v>
      </c>
      <c r="L3825" t="s">
        <v>1409</v>
      </c>
      <c r="N3825" t="s">
        <v>1434</v>
      </c>
      <c r="O3825" t="s">
        <v>1411</v>
      </c>
      <c r="P3825" t="s">
        <v>254</v>
      </c>
      <c r="S3825" t="s">
        <v>1414</v>
      </c>
      <c r="T3825">
        <v>15000</v>
      </c>
    </row>
    <row r="3826" spans="1:23">
      <c r="A3826" t="s">
        <v>246</v>
      </c>
      <c r="B3826" t="s">
        <v>3863</v>
      </c>
      <c r="C3826" t="s">
        <v>45</v>
      </c>
      <c r="D3826" t="s">
        <v>46</v>
      </c>
      <c r="E3826">
        <v>12347451</v>
      </c>
      <c r="F3826">
        <v>45027</v>
      </c>
      <c r="G3826" t="s">
        <v>4686</v>
      </c>
      <c r="H3826">
        <v>45027</v>
      </c>
      <c r="I3826" t="s">
        <v>253</v>
      </c>
      <c r="K3826" t="s">
        <v>1408</v>
      </c>
      <c r="L3826" t="s">
        <v>1409</v>
      </c>
      <c r="N3826" t="s">
        <v>1444</v>
      </c>
      <c r="O3826" t="s">
        <v>1411</v>
      </c>
      <c r="P3826" t="s">
        <v>254</v>
      </c>
      <c r="Q3826" t="s">
        <v>1412</v>
      </c>
      <c r="R3826" t="s">
        <v>1412</v>
      </c>
      <c r="S3826" t="s">
        <v>1412</v>
      </c>
      <c r="T3826">
        <v>10000</v>
      </c>
      <c r="V3826">
        <v>4862.04</v>
      </c>
      <c r="W3826">
        <v>7940.01</v>
      </c>
    </row>
    <row r="3827" spans="1:23">
      <c r="A3827" t="s">
        <v>246</v>
      </c>
      <c r="B3827" t="s">
        <v>3861</v>
      </c>
      <c r="C3827" t="s">
        <v>45</v>
      </c>
      <c r="D3827" t="s">
        <v>46</v>
      </c>
      <c r="E3827">
        <v>12352985</v>
      </c>
      <c r="F3827">
        <v>45027</v>
      </c>
      <c r="G3827" t="s">
        <v>4687</v>
      </c>
      <c r="H3827">
        <v>45027</v>
      </c>
      <c r="I3827" t="s">
        <v>282</v>
      </c>
      <c r="K3827" t="s">
        <v>1408</v>
      </c>
      <c r="L3827" t="s">
        <v>1409</v>
      </c>
      <c r="N3827" t="s">
        <v>1410</v>
      </c>
      <c r="O3827" t="s">
        <v>1411</v>
      </c>
      <c r="P3827" t="s">
        <v>252</v>
      </c>
      <c r="R3827" t="s">
        <v>1414</v>
      </c>
      <c r="S3827" t="s">
        <v>1412</v>
      </c>
      <c r="T3827">
        <v>10000</v>
      </c>
    </row>
    <row r="3828" spans="1:23">
      <c r="A3828" t="s">
        <v>246</v>
      </c>
      <c r="B3828" t="s">
        <v>3863</v>
      </c>
      <c r="C3828" t="s">
        <v>45</v>
      </c>
      <c r="D3828" t="s">
        <v>46</v>
      </c>
      <c r="E3828">
        <v>12362517</v>
      </c>
      <c r="F3828">
        <v>45029</v>
      </c>
      <c r="G3828" t="s">
        <v>4688</v>
      </c>
      <c r="H3828">
        <v>45029</v>
      </c>
      <c r="I3828" t="s">
        <v>263</v>
      </c>
      <c r="K3828" t="s">
        <v>1408</v>
      </c>
      <c r="L3828" t="s">
        <v>1409</v>
      </c>
      <c r="N3828" t="s">
        <v>1434</v>
      </c>
      <c r="O3828" t="s">
        <v>1411</v>
      </c>
      <c r="P3828" t="s">
        <v>252</v>
      </c>
      <c r="S3828" t="s">
        <v>1414</v>
      </c>
      <c r="T3828">
        <v>10000</v>
      </c>
    </row>
    <row r="3829" spans="1:23">
      <c r="A3829" t="s">
        <v>246</v>
      </c>
      <c r="B3829" t="s">
        <v>3861</v>
      </c>
      <c r="C3829" t="s">
        <v>45</v>
      </c>
      <c r="D3829" t="s">
        <v>46</v>
      </c>
      <c r="E3829">
        <v>12378893</v>
      </c>
      <c r="F3829">
        <v>45034</v>
      </c>
      <c r="G3829" t="s">
        <v>4690</v>
      </c>
      <c r="H3829">
        <v>45034</v>
      </c>
      <c r="I3829" t="s">
        <v>253</v>
      </c>
      <c r="K3829" t="s">
        <v>1408</v>
      </c>
      <c r="L3829" t="s">
        <v>1409</v>
      </c>
      <c r="N3829" t="s">
        <v>1439</v>
      </c>
      <c r="O3829" t="s">
        <v>1411</v>
      </c>
      <c r="P3829" t="s">
        <v>252</v>
      </c>
      <c r="Q3829" t="s">
        <v>1412</v>
      </c>
      <c r="R3829" t="s">
        <v>1412</v>
      </c>
      <c r="S3829" t="s">
        <v>1412</v>
      </c>
      <c r="T3829">
        <v>10000</v>
      </c>
      <c r="V3829">
        <v>1735.23</v>
      </c>
      <c r="W3829">
        <v>2831.9</v>
      </c>
    </row>
    <row r="3830" spans="1:23">
      <c r="A3830" t="s">
        <v>246</v>
      </c>
      <c r="B3830" t="s">
        <v>3861</v>
      </c>
      <c r="C3830" t="s">
        <v>45</v>
      </c>
      <c r="D3830" t="s">
        <v>46</v>
      </c>
      <c r="E3830">
        <v>12395324</v>
      </c>
      <c r="F3830">
        <v>45052</v>
      </c>
      <c r="G3830" t="s">
        <v>5178</v>
      </c>
      <c r="H3830">
        <v>45054</v>
      </c>
      <c r="I3830" t="s">
        <v>282</v>
      </c>
      <c r="K3830" t="s">
        <v>1408</v>
      </c>
      <c r="L3830" t="s">
        <v>1409</v>
      </c>
      <c r="N3830" t="s">
        <v>1431</v>
      </c>
      <c r="O3830" t="s">
        <v>1411</v>
      </c>
      <c r="P3830" t="s">
        <v>252</v>
      </c>
      <c r="S3830" t="s">
        <v>1414</v>
      </c>
      <c r="T3830">
        <v>10000</v>
      </c>
    </row>
    <row r="3831" spans="1:23">
      <c r="A3831" t="s">
        <v>246</v>
      </c>
      <c r="B3831" t="s">
        <v>3863</v>
      </c>
      <c r="C3831" t="s">
        <v>45</v>
      </c>
      <c r="D3831" t="s">
        <v>46</v>
      </c>
      <c r="E3831">
        <v>12435079</v>
      </c>
      <c r="F3831">
        <v>45048</v>
      </c>
      <c r="G3831" t="s">
        <v>5176</v>
      </c>
      <c r="H3831">
        <v>45048</v>
      </c>
      <c r="I3831" t="s">
        <v>263</v>
      </c>
      <c r="K3831" t="s">
        <v>1408</v>
      </c>
      <c r="L3831" t="s">
        <v>1409</v>
      </c>
      <c r="N3831" t="s">
        <v>1433</v>
      </c>
      <c r="O3831" t="s">
        <v>1411</v>
      </c>
      <c r="P3831" t="s">
        <v>254</v>
      </c>
      <c r="S3831" t="s">
        <v>1414</v>
      </c>
      <c r="T3831">
        <v>10000</v>
      </c>
    </row>
    <row r="3832" spans="1:23">
      <c r="A3832" t="s">
        <v>246</v>
      </c>
      <c r="B3832" t="s">
        <v>3861</v>
      </c>
      <c r="C3832" t="s">
        <v>45</v>
      </c>
      <c r="D3832" t="s">
        <v>46</v>
      </c>
      <c r="E3832">
        <v>12462617</v>
      </c>
      <c r="F3832">
        <v>45056</v>
      </c>
      <c r="G3832" t="s">
        <v>5182</v>
      </c>
      <c r="H3832">
        <v>45056</v>
      </c>
      <c r="I3832" t="s">
        <v>282</v>
      </c>
      <c r="K3832" t="s">
        <v>1408</v>
      </c>
      <c r="L3832" t="s">
        <v>1409</v>
      </c>
      <c r="N3832" t="s">
        <v>1433</v>
      </c>
      <c r="O3832" t="s">
        <v>1411</v>
      </c>
      <c r="P3832" t="s">
        <v>252</v>
      </c>
      <c r="Q3832" t="s">
        <v>1414</v>
      </c>
      <c r="R3832" t="s">
        <v>1414</v>
      </c>
      <c r="S3832" t="s">
        <v>1412</v>
      </c>
      <c r="T3832">
        <v>10000</v>
      </c>
    </row>
    <row r="3833" spans="1:23">
      <c r="A3833" t="s">
        <v>246</v>
      </c>
      <c r="B3833" t="s">
        <v>3863</v>
      </c>
      <c r="C3833" t="s">
        <v>45</v>
      </c>
      <c r="D3833" t="s">
        <v>46</v>
      </c>
      <c r="E3833">
        <v>12463570</v>
      </c>
      <c r="F3833">
        <v>45083</v>
      </c>
      <c r="G3833" t="s">
        <v>5311</v>
      </c>
      <c r="H3833">
        <v>45083</v>
      </c>
      <c r="I3833" t="s">
        <v>253</v>
      </c>
      <c r="K3833" t="s">
        <v>1418</v>
      </c>
      <c r="L3833" t="s">
        <v>1409</v>
      </c>
      <c r="N3833" t="s">
        <v>3148</v>
      </c>
      <c r="O3833" t="s">
        <v>1411</v>
      </c>
      <c r="P3833" t="s">
        <v>254</v>
      </c>
      <c r="Q3833" t="s">
        <v>1412</v>
      </c>
      <c r="R3833" t="s">
        <v>1412</v>
      </c>
      <c r="S3833" t="s">
        <v>1415</v>
      </c>
      <c r="T3833">
        <v>10000</v>
      </c>
      <c r="V3833">
        <v>373.78</v>
      </c>
      <c r="W3833">
        <v>464</v>
      </c>
    </row>
    <row r="3834" spans="1:23">
      <c r="A3834" t="s">
        <v>246</v>
      </c>
      <c r="B3834" t="s">
        <v>3863</v>
      </c>
      <c r="C3834" t="s">
        <v>45</v>
      </c>
      <c r="D3834" t="s">
        <v>46</v>
      </c>
      <c r="E3834">
        <v>12491237</v>
      </c>
      <c r="F3834">
        <v>45062</v>
      </c>
      <c r="G3834" t="s">
        <v>5183</v>
      </c>
      <c r="H3834">
        <v>45062</v>
      </c>
      <c r="I3834" t="s">
        <v>263</v>
      </c>
      <c r="K3834" t="s">
        <v>1408</v>
      </c>
      <c r="L3834" t="s">
        <v>1409</v>
      </c>
      <c r="N3834" t="s">
        <v>1433</v>
      </c>
      <c r="O3834" t="s">
        <v>1411</v>
      </c>
      <c r="P3834" t="s">
        <v>252</v>
      </c>
      <c r="S3834" t="s">
        <v>1414</v>
      </c>
      <c r="T3834">
        <v>10000</v>
      </c>
    </row>
    <row r="3835" spans="1:23">
      <c r="A3835" t="s">
        <v>246</v>
      </c>
      <c r="B3835" t="s">
        <v>3861</v>
      </c>
      <c r="C3835" t="s">
        <v>45</v>
      </c>
      <c r="D3835" t="s">
        <v>46</v>
      </c>
      <c r="E3835">
        <v>12491324</v>
      </c>
      <c r="F3835">
        <v>45062</v>
      </c>
      <c r="G3835" t="s">
        <v>5184</v>
      </c>
      <c r="H3835">
        <v>45062</v>
      </c>
      <c r="I3835" t="s">
        <v>253</v>
      </c>
      <c r="K3835" t="s">
        <v>1408</v>
      </c>
      <c r="L3835" t="s">
        <v>1409</v>
      </c>
      <c r="N3835" t="s">
        <v>3147</v>
      </c>
      <c r="O3835" t="s">
        <v>1411</v>
      </c>
      <c r="P3835" t="s">
        <v>252</v>
      </c>
      <c r="Q3835" t="s">
        <v>1412</v>
      </c>
      <c r="R3835" t="s">
        <v>1412</v>
      </c>
      <c r="S3835" t="s">
        <v>1412</v>
      </c>
      <c r="T3835">
        <v>10000</v>
      </c>
      <c r="V3835">
        <v>1688.54</v>
      </c>
      <c r="W3835">
        <v>4002.44</v>
      </c>
    </row>
    <row r="3836" spans="1:23">
      <c r="A3836" t="s">
        <v>246</v>
      </c>
      <c r="B3836" t="s">
        <v>3861</v>
      </c>
      <c r="C3836" t="s">
        <v>45</v>
      </c>
      <c r="D3836" t="s">
        <v>46</v>
      </c>
      <c r="E3836">
        <v>12502504</v>
      </c>
      <c r="F3836">
        <v>45064</v>
      </c>
      <c r="G3836" t="s">
        <v>5185</v>
      </c>
      <c r="H3836">
        <v>45064</v>
      </c>
      <c r="I3836" t="s">
        <v>253</v>
      </c>
      <c r="K3836" t="s">
        <v>1408</v>
      </c>
      <c r="L3836" t="s">
        <v>1409</v>
      </c>
      <c r="N3836" t="s">
        <v>1441</v>
      </c>
      <c r="O3836" t="s">
        <v>1411</v>
      </c>
      <c r="P3836" t="s">
        <v>254</v>
      </c>
      <c r="Q3836" t="s">
        <v>1412</v>
      </c>
      <c r="R3836" t="s">
        <v>1412</v>
      </c>
      <c r="S3836" t="s">
        <v>1412</v>
      </c>
      <c r="T3836">
        <v>10000</v>
      </c>
      <c r="V3836">
        <v>4119.3599999999997</v>
      </c>
      <c r="W3836">
        <v>11112.91</v>
      </c>
    </row>
    <row r="3837" spans="1:23">
      <c r="A3837" t="s">
        <v>246</v>
      </c>
      <c r="B3837" t="s">
        <v>3861</v>
      </c>
      <c r="C3837" t="s">
        <v>45</v>
      </c>
      <c r="D3837" t="s">
        <v>46</v>
      </c>
      <c r="E3837">
        <v>12520093</v>
      </c>
      <c r="F3837">
        <v>45071</v>
      </c>
      <c r="G3837" t="s">
        <v>5189</v>
      </c>
      <c r="H3837">
        <v>45071</v>
      </c>
      <c r="I3837" t="s">
        <v>253</v>
      </c>
      <c r="K3837" t="s">
        <v>1408</v>
      </c>
      <c r="L3837" t="s">
        <v>1409</v>
      </c>
      <c r="N3837" t="s">
        <v>1436</v>
      </c>
      <c r="O3837" t="s">
        <v>1411</v>
      </c>
      <c r="P3837" t="s">
        <v>254</v>
      </c>
      <c r="Q3837" t="s">
        <v>1412</v>
      </c>
      <c r="R3837" t="s">
        <v>1412</v>
      </c>
      <c r="S3837" t="s">
        <v>1412</v>
      </c>
      <c r="T3837">
        <v>10000</v>
      </c>
      <c r="V3837">
        <v>756.49</v>
      </c>
      <c r="W3837">
        <v>3090.27</v>
      </c>
    </row>
    <row r="3838" spans="1:23">
      <c r="A3838" t="s">
        <v>246</v>
      </c>
      <c r="B3838" t="s">
        <v>3863</v>
      </c>
      <c r="C3838" t="s">
        <v>45</v>
      </c>
      <c r="D3838" t="s">
        <v>46</v>
      </c>
      <c r="E3838">
        <v>12520933</v>
      </c>
      <c r="F3838">
        <v>45070</v>
      </c>
      <c r="G3838" t="s">
        <v>5188</v>
      </c>
      <c r="H3838">
        <v>45070</v>
      </c>
      <c r="I3838" t="s">
        <v>253</v>
      </c>
      <c r="K3838" t="s">
        <v>1408</v>
      </c>
      <c r="L3838" t="s">
        <v>1409</v>
      </c>
      <c r="N3838" t="s">
        <v>1421</v>
      </c>
      <c r="O3838" t="s">
        <v>1411</v>
      </c>
      <c r="P3838" t="s">
        <v>254</v>
      </c>
      <c r="Q3838" t="s">
        <v>1412</v>
      </c>
      <c r="R3838" t="s">
        <v>1412</v>
      </c>
      <c r="S3838" t="s">
        <v>1412</v>
      </c>
      <c r="T3838">
        <v>10000</v>
      </c>
      <c r="V3838">
        <v>543.37</v>
      </c>
      <c r="W3838">
        <v>1575.5</v>
      </c>
    </row>
    <row r="3839" spans="1:23">
      <c r="A3839" t="s">
        <v>246</v>
      </c>
      <c r="B3839" t="s">
        <v>3863</v>
      </c>
      <c r="C3839" t="s">
        <v>45</v>
      </c>
      <c r="D3839" t="s">
        <v>46</v>
      </c>
      <c r="E3839">
        <v>12560786</v>
      </c>
      <c r="F3839">
        <v>45077</v>
      </c>
      <c r="G3839" t="s">
        <v>5191</v>
      </c>
      <c r="H3839">
        <v>45077</v>
      </c>
      <c r="I3839" t="s">
        <v>253</v>
      </c>
      <c r="K3839" t="s">
        <v>1408</v>
      </c>
      <c r="L3839" t="s">
        <v>1409</v>
      </c>
      <c r="N3839" t="s">
        <v>1420</v>
      </c>
      <c r="O3839" t="s">
        <v>1411</v>
      </c>
      <c r="P3839" t="s">
        <v>254</v>
      </c>
      <c r="Q3839" t="s">
        <v>1412</v>
      </c>
      <c r="R3839" t="s">
        <v>1412</v>
      </c>
      <c r="S3839" t="s">
        <v>1412</v>
      </c>
      <c r="T3839">
        <v>10000</v>
      </c>
      <c r="V3839">
        <v>0</v>
      </c>
      <c r="W3839">
        <v>272.5</v>
      </c>
    </row>
    <row r="3840" spans="1:23">
      <c r="A3840" t="s">
        <v>246</v>
      </c>
      <c r="B3840" t="s">
        <v>3861</v>
      </c>
      <c r="C3840" t="s">
        <v>45</v>
      </c>
      <c r="D3840" t="s">
        <v>46</v>
      </c>
      <c r="E3840">
        <v>12582462</v>
      </c>
      <c r="F3840">
        <v>45083</v>
      </c>
      <c r="G3840" t="s">
        <v>5312</v>
      </c>
      <c r="H3840">
        <v>45083</v>
      </c>
      <c r="I3840" t="s">
        <v>282</v>
      </c>
      <c r="K3840" t="s">
        <v>1408</v>
      </c>
      <c r="L3840" t="s">
        <v>1409</v>
      </c>
      <c r="N3840" t="s">
        <v>1469</v>
      </c>
      <c r="O3840" t="s">
        <v>1411</v>
      </c>
      <c r="P3840" t="s">
        <v>252</v>
      </c>
      <c r="R3840" t="s">
        <v>1414</v>
      </c>
      <c r="S3840" t="s">
        <v>1415</v>
      </c>
      <c r="T3840">
        <v>10000</v>
      </c>
    </row>
    <row r="3841" spans="1:23">
      <c r="A3841" t="s">
        <v>246</v>
      </c>
      <c r="B3841" t="s">
        <v>3863</v>
      </c>
      <c r="C3841" t="s">
        <v>45</v>
      </c>
      <c r="D3841" t="s">
        <v>46</v>
      </c>
      <c r="E3841">
        <v>12582504</v>
      </c>
      <c r="F3841">
        <v>45082</v>
      </c>
      <c r="G3841" t="s">
        <v>5310</v>
      </c>
      <c r="H3841">
        <v>45082</v>
      </c>
      <c r="I3841" t="s">
        <v>253</v>
      </c>
      <c r="K3841" t="s">
        <v>1430</v>
      </c>
      <c r="L3841" t="s">
        <v>1409</v>
      </c>
      <c r="N3841" t="s">
        <v>1432</v>
      </c>
      <c r="O3841" t="s">
        <v>1411</v>
      </c>
      <c r="P3841" t="s">
        <v>254</v>
      </c>
      <c r="Q3841" t="s">
        <v>1412</v>
      </c>
      <c r="R3841" t="s">
        <v>1412</v>
      </c>
      <c r="S3841" t="s">
        <v>1415</v>
      </c>
      <c r="T3841">
        <v>10000</v>
      </c>
      <c r="V3841">
        <v>1268.3399999999999</v>
      </c>
      <c r="W3841">
        <v>2969.15</v>
      </c>
    </row>
    <row r="3842" spans="1:23">
      <c r="A3842" t="s">
        <v>246</v>
      </c>
      <c r="B3842" t="s">
        <v>5581</v>
      </c>
      <c r="C3842" t="s">
        <v>45</v>
      </c>
      <c r="D3842" t="s">
        <v>46</v>
      </c>
      <c r="E3842">
        <v>12677626</v>
      </c>
      <c r="F3842">
        <v>45106</v>
      </c>
      <c r="G3842" t="s">
        <v>5582</v>
      </c>
      <c r="H3842">
        <v>45106</v>
      </c>
      <c r="I3842" t="s">
        <v>263</v>
      </c>
      <c r="K3842" t="s">
        <v>1408</v>
      </c>
      <c r="L3842" t="s">
        <v>1409</v>
      </c>
      <c r="N3842" t="s">
        <v>1444</v>
      </c>
      <c r="O3842" t="s">
        <v>1411</v>
      </c>
      <c r="P3842" t="s">
        <v>254</v>
      </c>
      <c r="Q3842" t="s">
        <v>1414</v>
      </c>
      <c r="R3842" t="s">
        <v>1414</v>
      </c>
      <c r="S3842" t="s">
        <v>1415</v>
      </c>
      <c r="T3842">
        <v>10000</v>
      </c>
    </row>
    <row r="3843" spans="1:23">
      <c r="A3843" t="s">
        <v>246</v>
      </c>
      <c r="B3843" t="s">
        <v>5803</v>
      </c>
      <c r="C3843" t="s">
        <v>45</v>
      </c>
      <c r="D3843" t="s">
        <v>46</v>
      </c>
      <c r="E3843">
        <v>12759152</v>
      </c>
      <c r="F3843">
        <v>45128</v>
      </c>
      <c r="G3843" t="s">
        <v>6065</v>
      </c>
      <c r="H3843">
        <v>45128</v>
      </c>
      <c r="I3843" t="s">
        <v>253</v>
      </c>
      <c r="K3843" t="s">
        <v>1408</v>
      </c>
      <c r="L3843" t="s">
        <v>1409</v>
      </c>
      <c r="N3843" t="s">
        <v>1432</v>
      </c>
      <c r="O3843" t="s">
        <v>1411</v>
      </c>
      <c r="P3843" t="s">
        <v>252</v>
      </c>
      <c r="Q3843" t="s">
        <v>1412</v>
      </c>
      <c r="R3843" t="s">
        <v>1412</v>
      </c>
      <c r="S3843" t="s">
        <v>1415</v>
      </c>
      <c r="T3843">
        <v>10000</v>
      </c>
      <c r="V3843">
        <v>362.84</v>
      </c>
      <c r="W3843">
        <v>1202.5</v>
      </c>
    </row>
    <row r="3844" spans="1:23">
      <c r="A3844" t="s">
        <v>246</v>
      </c>
      <c r="B3844" t="s">
        <v>5805</v>
      </c>
      <c r="C3844" t="s">
        <v>45</v>
      </c>
      <c r="D3844" t="s">
        <v>46</v>
      </c>
      <c r="E3844">
        <v>12774613</v>
      </c>
      <c r="F3844">
        <v>45132</v>
      </c>
      <c r="G3844" t="s">
        <v>6066</v>
      </c>
      <c r="H3844">
        <v>45134</v>
      </c>
      <c r="I3844" t="s">
        <v>253</v>
      </c>
      <c r="K3844" t="s">
        <v>1418</v>
      </c>
      <c r="L3844" t="s">
        <v>1409</v>
      </c>
      <c r="N3844" t="s">
        <v>1433</v>
      </c>
      <c r="O3844" t="s">
        <v>1411</v>
      </c>
      <c r="P3844" t="s">
        <v>254</v>
      </c>
      <c r="Q3844" t="s">
        <v>1415</v>
      </c>
      <c r="R3844" t="s">
        <v>1415</v>
      </c>
      <c r="S3844" t="s">
        <v>1415</v>
      </c>
      <c r="T3844">
        <v>15000</v>
      </c>
      <c r="V3844">
        <v>2112.0100000000002</v>
      </c>
      <c r="W3844">
        <v>7996</v>
      </c>
    </row>
    <row r="3845" spans="1:23">
      <c r="A3845" t="s">
        <v>246</v>
      </c>
      <c r="B3845" t="s">
        <v>5805</v>
      </c>
      <c r="C3845" t="s">
        <v>45</v>
      </c>
      <c r="D3845" t="s">
        <v>46</v>
      </c>
      <c r="E3845">
        <v>12796425</v>
      </c>
      <c r="F3845">
        <v>45138</v>
      </c>
      <c r="G3845" t="s">
        <v>6067</v>
      </c>
      <c r="H3845">
        <v>45138</v>
      </c>
      <c r="I3845" t="s">
        <v>253</v>
      </c>
      <c r="K3845" t="s">
        <v>1408</v>
      </c>
      <c r="L3845" t="s">
        <v>1409</v>
      </c>
      <c r="N3845" t="s">
        <v>1421</v>
      </c>
      <c r="O3845" t="s">
        <v>1411</v>
      </c>
      <c r="P3845" t="s">
        <v>252</v>
      </c>
      <c r="Q3845" t="s">
        <v>1415</v>
      </c>
      <c r="R3845" t="s">
        <v>1415</v>
      </c>
      <c r="S3845" t="s">
        <v>1415</v>
      </c>
      <c r="T3845">
        <v>10000</v>
      </c>
      <c r="V3845">
        <v>2627.66</v>
      </c>
      <c r="W3845">
        <v>7698.99</v>
      </c>
    </row>
    <row r="3846" spans="1:23">
      <c r="A3846" t="s">
        <v>246</v>
      </c>
      <c r="B3846" t="s">
        <v>5805</v>
      </c>
      <c r="C3846" t="s">
        <v>45</v>
      </c>
      <c r="D3846" t="s">
        <v>46</v>
      </c>
      <c r="E3846">
        <v>12821260</v>
      </c>
      <c r="F3846">
        <v>45155</v>
      </c>
      <c r="G3846" t="s">
        <v>6513</v>
      </c>
      <c r="H3846">
        <v>45159</v>
      </c>
      <c r="I3846" t="s">
        <v>253</v>
      </c>
      <c r="K3846" t="s">
        <v>1408</v>
      </c>
      <c r="L3846" t="s">
        <v>1409</v>
      </c>
      <c r="N3846" t="s">
        <v>1433</v>
      </c>
      <c r="O3846" t="s">
        <v>1411</v>
      </c>
      <c r="P3846" t="s">
        <v>254</v>
      </c>
      <c r="Q3846" t="s">
        <v>1415</v>
      </c>
      <c r="R3846" t="s">
        <v>1415</v>
      </c>
      <c r="S3846" t="s">
        <v>1415</v>
      </c>
      <c r="T3846">
        <v>10000</v>
      </c>
      <c r="V3846">
        <v>210.31</v>
      </c>
      <c r="W3846">
        <v>638</v>
      </c>
    </row>
    <row r="3847" spans="1:23">
      <c r="A3847" t="s">
        <v>246</v>
      </c>
      <c r="B3847" t="s">
        <v>5805</v>
      </c>
      <c r="C3847" t="s">
        <v>45</v>
      </c>
      <c r="D3847" t="s">
        <v>46</v>
      </c>
      <c r="E3847">
        <v>12824007</v>
      </c>
      <c r="F3847">
        <v>45143</v>
      </c>
      <c r="G3847" t="s">
        <v>6509</v>
      </c>
      <c r="H3847">
        <v>45143</v>
      </c>
      <c r="I3847" t="s">
        <v>253</v>
      </c>
      <c r="K3847" t="s">
        <v>1418</v>
      </c>
      <c r="L3847" t="s">
        <v>1409</v>
      </c>
      <c r="N3847" t="s">
        <v>1444</v>
      </c>
      <c r="O3847" t="s">
        <v>1411</v>
      </c>
      <c r="P3847" t="s">
        <v>252</v>
      </c>
      <c r="Q3847" t="s">
        <v>1415</v>
      </c>
      <c r="R3847" t="s">
        <v>1415</v>
      </c>
      <c r="S3847" t="s">
        <v>1415</v>
      </c>
      <c r="T3847">
        <v>120</v>
      </c>
      <c r="V3847">
        <v>48.75</v>
      </c>
      <c r="W3847">
        <v>334.87</v>
      </c>
    </row>
    <row r="3848" spans="1:23">
      <c r="A3848" t="s">
        <v>246</v>
      </c>
      <c r="B3848" t="s">
        <v>6138</v>
      </c>
      <c r="C3848" t="s">
        <v>45</v>
      </c>
      <c r="D3848" t="s">
        <v>46</v>
      </c>
      <c r="E3848">
        <v>12833347</v>
      </c>
      <c r="F3848">
        <v>45147</v>
      </c>
      <c r="G3848" t="s">
        <v>6510</v>
      </c>
      <c r="H3848">
        <v>45147</v>
      </c>
      <c r="I3848" t="s">
        <v>253</v>
      </c>
      <c r="K3848" t="s">
        <v>1408</v>
      </c>
      <c r="L3848" t="s">
        <v>1409</v>
      </c>
      <c r="N3848" t="s">
        <v>1444</v>
      </c>
      <c r="O3848" t="s">
        <v>1411</v>
      </c>
      <c r="P3848" t="s">
        <v>252</v>
      </c>
      <c r="Q3848" t="s">
        <v>1415</v>
      </c>
      <c r="R3848" t="s">
        <v>1415</v>
      </c>
      <c r="S3848" t="s">
        <v>1415</v>
      </c>
      <c r="T3848">
        <v>100</v>
      </c>
      <c r="V3848">
        <v>102.48</v>
      </c>
      <c r="W3848">
        <v>861.6</v>
      </c>
    </row>
    <row r="3849" spans="1:23">
      <c r="A3849" t="s">
        <v>246</v>
      </c>
      <c r="B3849" t="s">
        <v>6141</v>
      </c>
      <c r="C3849" t="s">
        <v>45</v>
      </c>
      <c r="D3849" t="s">
        <v>46</v>
      </c>
      <c r="E3849">
        <v>12833789</v>
      </c>
      <c r="F3849">
        <v>45156</v>
      </c>
      <c r="G3849" t="s">
        <v>6514</v>
      </c>
      <c r="H3849">
        <v>45156</v>
      </c>
      <c r="I3849" t="s">
        <v>253</v>
      </c>
      <c r="K3849" t="s">
        <v>1408</v>
      </c>
      <c r="L3849" t="s">
        <v>1409</v>
      </c>
      <c r="N3849" t="s">
        <v>1492</v>
      </c>
      <c r="O3849" t="s">
        <v>1411</v>
      </c>
      <c r="P3849" t="s">
        <v>254</v>
      </c>
      <c r="Q3849" t="s">
        <v>1415</v>
      </c>
      <c r="R3849" t="s">
        <v>1415</v>
      </c>
      <c r="S3849" t="s">
        <v>1415</v>
      </c>
      <c r="T3849">
        <v>10000</v>
      </c>
      <c r="V3849">
        <v>4.9000000000000004</v>
      </c>
      <c r="W3849">
        <v>2658</v>
      </c>
    </row>
    <row r="3850" spans="1:23">
      <c r="A3850" t="s">
        <v>246</v>
      </c>
      <c r="B3850" t="s">
        <v>5805</v>
      </c>
      <c r="C3850" t="s">
        <v>45</v>
      </c>
      <c r="D3850" t="s">
        <v>46</v>
      </c>
      <c r="E3850">
        <v>12837074</v>
      </c>
      <c r="F3850">
        <v>45148</v>
      </c>
      <c r="G3850" t="s">
        <v>6511</v>
      </c>
      <c r="H3850">
        <v>45149</v>
      </c>
      <c r="I3850" t="s">
        <v>253</v>
      </c>
      <c r="K3850" t="s">
        <v>1418</v>
      </c>
      <c r="L3850" t="s">
        <v>1409</v>
      </c>
      <c r="N3850" t="s">
        <v>1485</v>
      </c>
      <c r="O3850" t="s">
        <v>1411</v>
      </c>
      <c r="P3850" t="s">
        <v>254</v>
      </c>
      <c r="Q3850" t="s">
        <v>1415</v>
      </c>
      <c r="R3850" t="s">
        <v>1415</v>
      </c>
      <c r="S3850" t="s">
        <v>1415</v>
      </c>
      <c r="T3850">
        <v>100</v>
      </c>
      <c r="V3850">
        <v>3464.9</v>
      </c>
      <c r="W3850">
        <v>4596.04</v>
      </c>
    </row>
    <row r="3851" spans="1:23">
      <c r="A3851" t="s">
        <v>246</v>
      </c>
      <c r="B3851" t="s">
        <v>6141</v>
      </c>
      <c r="C3851" t="s">
        <v>45</v>
      </c>
      <c r="D3851" t="s">
        <v>46</v>
      </c>
      <c r="E3851">
        <v>12846225</v>
      </c>
      <c r="F3851">
        <v>45156</v>
      </c>
      <c r="G3851" t="s">
        <v>6515</v>
      </c>
      <c r="H3851">
        <v>45159</v>
      </c>
      <c r="I3851" t="s">
        <v>253</v>
      </c>
      <c r="K3851" t="s">
        <v>1408</v>
      </c>
      <c r="L3851" t="s">
        <v>1409</v>
      </c>
      <c r="N3851" t="s">
        <v>1453</v>
      </c>
      <c r="O3851" t="s">
        <v>1411</v>
      </c>
      <c r="P3851" t="s">
        <v>254</v>
      </c>
      <c r="Q3851" t="s">
        <v>1415</v>
      </c>
      <c r="R3851" t="s">
        <v>1415</v>
      </c>
      <c r="S3851" t="s">
        <v>1415</v>
      </c>
      <c r="T3851">
        <v>10000</v>
      </c>
      <c r="V3851">
        <v>1595.1</v>
      </c>
      <c r="W3851">
        <v>2463.77</v>
      </c>
    </row>
    <row r="3852" spans="1:23">
      <c r="A3852" t="s">
        <v>246</v>
      </c>
      <c r="B3852" t="s">
        <v>6138</v>
      </c>
      <c r="C3852" t="s">
        <v>45</v>
      </c>
      <c r="D3852" t="s">
        <v>46</v>
      </c>
      <c r="E3852">
        <v>12846297</v>
      </c>
      <c r="F3852">
        <v>45152</v>
      </c>
      <c r="G3852" t="s">
        <v>6512</v>
      </c>
      <c r="H3852">
        <v>45152</v>
      </c>
      <c r="I3852" t="s">
        <v>253</v>
      </c>
      <c r="K3852" t="s">
        <v>1408</v>
      </c>
      <c r="L3852" t="s">
        <v>1409</v>
      </c>
      <c r="N3852" t="s">
        <v>1453</v>
      </c>
      <c r="O3852" t="s">
        <v>1411</v>
      </c>
      <c r="P3852" t="s">
        <v>254</v>
      </c>
      <c r="Q3852" t="s">
        <v>1415</v>
      </c>
      <c r="R3852" t="s">
        <v>1415</v>
      </c>
      <c r="S3852" t="s">
        <v>1415</v>
      </c>
      <c r="T3852">
        <v>10000</v>
      </c>
      <c r="V3852">
        <v>441.26</v>
      </c>
      <c r="W3852">
        <v>1002.84</v>
      </c>
    </row>
    <row r="3853" spans="1:23">
      <c r="A3853" t="s">
        <v>246</v>
      </c>
      <c r="B3853" t="s">
        <v>6138</v>
      </c>
      <c r="C3853" t="s">
        <v>45</v>
      </c>
      <c r="D3853" t="s">
        <v>46</v>
      </c>
      <c r="E3853">
        <v>12858904</v>
      </c>
      <c r="F3853">
        <v>45161</v>
      </c>
      <c r="G3853" t="s">
        <v>6531</v>
      </c>
      <c r="H3853">
        <v>45162</v>
      </c>
      <c r="I3853" t="s">
        <v>253</v>
      </c>
      <c r="K3853" t="s">
        <v>1408</v>
      </c>
      <c r="L3853" t="s">
        <v>1409</v>
      </c>
      <c r="N3853" t="s">
        <v>1469</v>
      </c>
      <c r="O3853" t="s">
        <v>1411</v>
      </c>
      <c r="P3853" t="s">
        <v>254</v>
      </c>
      <c r="Q3853" t="s">
        <v>1415</v>
      </c>
      <c r="R3853" t="s">
        <v>1415</v>
      </c>
      <c r="S3853" t="s">
        <v>1415</v>
      </c>
      <c r="T3853">
        <v>10000</v>
      </c>
      <c r="V3853">
        <v>422.96</v>
      </c>
      <c r="W3853">
        <v>1792.3</v>
      </c>
    </row>
    <row r="3854" spans="1:23">
      <c r="A3854" t="s">
        <v>246</v>
      </c>
      <c r="B3854" t="s">
        <v>5805</v>
      </c>
      <c r="C3854" t="s">
        <v>45</v>
      </c>
      <c r="D3854" t="s">
        <v>46</v>
      </c>
      <c r="E3854">
        <v>12862992</v>
      </c>
      <c r="F3854">
        <v>45157</v>
      </c>
      <c r="G3854" t="s">
        <v>6517</v>
      </c>
      <c r="H3854">
        <v>45157</v>
      </c>
      <c r="I3854" t="s">
        <v>253</v>
      </c>
      <c r="K3854" t="s">
        <v>1430</v>
      </c>
      <c r="L3854" t="s">
        <v>1409</v>
      </c>
      <c r="N3854" t="s">
        <v>1410</v>
      </c>
      <c r="O3854" t="s">
        <v>1411</v>
      </c>
      <c r="P3854" t="s">
        <v>254</v>
      </c>
      <c r="Q3854" t="s">
        <v>1415</v>
      </c>
      <c r="R3854" t="s">
        <v>1415</v>
      </c>
      <c r="S3854" t="s">
        <v>1415</v>
      </c>
      <c r="T3854">
        <v>10000</v>
      </c>
      <c r="V3854">
        <v>763.19</v>
      </c>
      <c r="W3854">
        <v>3129.65</v>
      </c>
    </row>
    <row r="3855" spans="1:23">
      <c r="A3855" t="s">
        <v>246</v>
      </c>
      <c r="B3855" t="s">
        <v>6138</v>
      </c>
      <c r="C3855" t="s">
        <v>45</v>
      </c>
      <c r="D3855" t="s">
        <v>46</v>
      </c>
      <c r="E3855">
        <v>12863975</v>
      </c>
      <c r="F3855">
        <v>45156</v>
      </c>
      <c r="G3855" t="s">
        <v>6516</v>
      </c>
      <c r="H3855">
        <v>45156</v>
      </c>
      <c r="I3855" t="s">
        <v>253</v>
      </c>
      <c r="K3855" t="s">
        <v>1418</v>
      </c>
      <c r="L3855" t="s">
        <v>1409</v>
      </c>
      <c r="N3855" t="s">
        <v>1452</v>
      </c>
      <c r="O3855" t="s">
        <v>1411</v>
      </c>
      <c r="P3855" t="s">
        <v>254</v>
      </c>
      <c r="Q3855" t="s">
        <v>1415</v>
      </c>
      <c r="R3855" t="s">
        <v>1415</v>
      </c>
      <c r="S3855" t="s">
        <v>1415</v>
      </c>
      <c r="T3855">
        <v>10000</v>
      </c>
      <c r="V3855">
        <v>4.9000000000000004</v>
      </c>
      <c r="W3855">
        <v>5</v>
      </c>
    </row>
    <row r="3856" spans="1:23">
      <c r="A3856" t="s">
        <v>246</v>
      </c>
      <c r="B3856" t="s">
        <v>6138</v>
      </c>
      <c r="C3856" t="s">
        <v>45</v>
      </c>
      <c r="D3856" t="s">
        <v>46</v>
      </c>
      <c r="E3856">
        <v>12868298</v>
      </c>
      <c r="F3856">
        <v>45159</v>
      </c>
      <c r="G3856" t="s">
        <v>6518</v>
      </c>
      <c r="H3856">
        <v>45159</v>
      </c>
      <c r="I3856" t="s">
        <v>253</v>
      </c>
      <c r="K3856" t="s">
        <v>1408</v>
      </c>
      <c r="L3856" t="s">
        <v>1409</v>
      </c>
      <c r="N3856" t="s">
        <v>1421</v>
      </c>
      <c r="O3856" t="s">
        <v>1411</v>
      </c>
      <c r="P3856" t="s">
        <v>254</v>
      </c>
      <c r="Q3856" t="s">
        <v>1415</v>
      </c>
      <c r="R3856" t="s">
        <v>1415</v>
      </c>
      <c r="S3856" t="s">
        <v>1415</v>
      </c>
      <c r="T3856">
        <v>10000</v>
      </c>
      <c r="V3856">
        <v>0</v>
      </c>
      <c r="W3856">
        <v>95.14</v>
      </c>
    </row>
    <row r="3857" spans="1:23">
      <c r="A3857" t="s">
        <v>246</v>
      </c>
      <c r="B3857" t="s">
        <v>6141</v>
      </c>
      <c r="C3857" t="s">
        <v>45</v>
      </c>
      <c r="D3857" t="s">
        <v>46</v>
      </c>
      <c r="E3857">
        <v>12868679</v>
      </c>
      <c r="F3857">
        <v>45159</v>
      </c>
      <c r="G3857" t="s">
        <v>6520</v>
      </c>
      <c r="H3857">
        <v>45159</v>
      </c>
      <c r="I3857" t="s">
        <v>253</v>
      </c>
      <c r="K3857" t="s">
        <v>1408</v>
      </c>
      <c r="L3857" t="s">
        <v>1409</v>
      </c>
      <c r="N3857" t="s">
        <v>1425</v>
      </c>
      <c r="O3857" t="s">
        <v>1411</v>
      </c>
      <c r="P3857" t="s">
        <v>254</v>
      </c>
      <c r="Q3857" t="s">
        <v>1415</v>
      </c>
      <c r="R3857" t="s">
        <v>1415</v>
      </c>
      <c r="S3857" t="s">
        <v>1415</v>
      </c>
      <c r="T3857">
        <v>10000</v>
      </c>
      <c r="V3857">
        <v>0</v>
      </c>
      <c r="W3857">
        <v>87.2</v>
      </c>
    </row>
    <row r="3858" spans="1:23">
      <c r="A3858" t="s">
        <v>246</v>
      </c>
      <c r="B3858" t="s">
        <v>6527</v>
      </c>
      <c r="C3858" t="s">
        <v>45</v>
      </c>
      <c r="D3858" t="s">
        <v>46</v>
      </c>
      <c r="E3858">
        <v>12868925</v>
      </c>
      <c r="F3858">
        <v>45166</v>
      </c>
      <c r="G3858" t="s">
        <v>6536</v>
      </c>
      <c r="H3858">
        <v>45166</v>
      </c>
      <c r="I3858" t="s">
        <v>253</v>
      </c>
      <c r="K3858" t="s">
        <v>1408</v>
      </c>
      <c r="L3858" t="s">
        <v>1409</v>
      </c>
      <c r="N3858" t="s">
        <v>1442</v>
      </c>
      <c r="O3858" t="s">
        <v>1411</v>
      </c>
      <c r="P3858" t="s">
        <v>254</v>
      </c>
      <c r="Q3858" t="s">
        <v>1415</v>
      </c>
      <c r="R3858" t="s">
        <v>1415</v>
      </c>
      <c r="S3858" t="s">
        <v>1415</v>
      </c>
      <c r="T3858">
        <v>10000</v>
      </c>
      <c r="V3858">
        <v>0</v>
      </c>
      <c r="W3858">
        <v>240</v>
      </c>
    </row>
    <row r="3859" spans="1:23">
      <c r="A3859" t="s">
        <v>246</v>
      </c>
      <c r="B3859" t="s">
        <v>6522</v>
      </c>
      <c r="C3859" t="s">
        <v>45</v>
      </c>
      <c r="D3859" t="s">
        <v>46</v>
      </c>
      <c r="E3859">
        <v>12872481</v>
      </c>
      <c r="F3859">
        <v>45160</v>
      </c>
      <c r="G3859" t="s">
        <v>6523</v>
      </c>
      <c r="H3859">
        <v>45160</v>
      </c>
      <c r="I3859" t="s">
        <v>253</v>
      </c>
      <c r="K3859" t="s">
        <v>1430</v>
      </c>
      <c r="L3859" t="s">
        <v>1409</v>
      </c>
      <c r="N3859" t="s">
        <v>1421</v>
      </c>
      <c r="O3859" t="s">
        <v>1411</v>
      </c>
      <c r="P3859" t="s">
        <v>254</v>
      </c>
      <c r="Q3859" t="s">
        <v>1415</v>
      </c>
      <c r="R3859" t="s">
        <v>1415</v>
      </c>
      <c r="S3859" t="s">
        <v>1415</v>
      </c>
      <c r="V3859">
        <v>0</v>
      </c>
      <c r="W3859">
        <v>22.2</v>
      </c>
    </row>
    <row r="3860" spans="1:23">
      <c r="A3860" t="s">
        <v>246</v>
      </c>
      <c r="B3860" t="s">
        <v>6522</v>
      </c>
      <c r="C3860" t="s">
        <v>45</v>
      </c>
      <c r="D3860" t="s">
        <v>46</v>
      </c>
      <c r="E3860">
        <v>12878045</v>
      </c>
      <c r="F3860">
        <v>45161</v>
      </c>
      <c r="G3860" t="s">
        <v>6525</v>
      </c>
      <c r="H3860">
        <v>45161</v>
      </c>
      <c r="I3860" t="s">
        <v>253</v>
      </c>
      <c r="K3860" t="s">
        <v>1418</v>
      </c>
      <c r="L3860" t="s">
        <v>1409</v>
      </c>
      <c r="N3860" t="s">
        <v>1439</v>
      </c>
      <c r="O3860" t="s">
        <v>1411</v>
      </c>
      <c r="P3860" t="s">
        <v>252</v>
      </c>
      <c r="Q3860" t="s">
        <v>1415</v>
      </c>
      <c r="R3860" t="s">
        <v>1415</v>
      </c>
      <c r="S3860" t="s">
        <v>1415</v>
      </c>
      <c r="T3860">
        <v>10000</v>
      </c>
      <c r="V3860">
        <v>28.44</v>
      </c>
      <c r="W3860">
        <v>29</v>
      </c>
    </row>
    <row r="3861" spans="1:23">
      <c r="A3861" t="s">
        <v>246</v>
      </c>
      <c r="B3861" t="s">
        <v>6527</v>
      </c>
      <c r="C3861" t="s">
        <v>45</v>
      </c>
      <c r="D3861" t="s">
        <v>46</v>
      </c>
      <c r="E3861">
        <v>12878238</v>
      </c>
      <c r="F3861">
        <v>45161</v>
      </c>
      <c r="G3861" t="s">
        <v>6528</v>
      </c>
      <c r="H3861">
        <v>45161</v>
      </c>
      <c r="I3861" t="s">
        <v>253</v>
      </c>
      <c r="K3861" t="s">
        <v>1408</v>
      </c>
      <c r="L3861" t="s">
        <v>1409</v>
      </c>
      <c r="N3861" t="s">
        <v>1473</v>
      </c>
      <c r="O3861" t="s">
        <v>1411</v>
      </c>
      <c r="P3861" t="s">
        <v>254</v>
      </c>
      <c r="Q3861" t="s">
        <v>1415</v>
      </c>
      <c r="R3861" t="s">
        <v>1415</v>
      </c>
      <c r="S3861" t="s">
        <v>1415</v>
      </c>
      <c r="T3861">
        <v>10000</v>
      </c>
      <c r="V3861">
        <v>98.06</v>
      </c>
      <c r="W3861">
        <v>161</v>
      </c>
    </row>
    <row r="3862" spans="1:23">
      <c r="A3862" t="s">
        <v>246</v>
      </c>
      <c r="B3862" t="s">
        <v>5805</v>
      </c>
      <c r="C3862" t="s">
        <v>45</v>
      </c>
      <c r="D3862" t="s">
        <v>46</v>
      </c>
      <c r="E3862">
        <v>12879594</v>
      </c>
      <c r="F3862">
        <v>45161</v>
      </c>
      <c r="G3862" t="s">
        <v>6530</v>
      </c>
      <c r="H3862">
        <v>45161</v>
      </c>
      <c r="I3862" t="s">
        <v>253</v>
      </c>
      <c r="K3862" t="s">
        <v>1430</v>
      </c>
      <c r="L3862" t="s">
        <v>1409</v>
      </c>
      <c r="N3862" t="s">
        <v>1432</v>
      </c>
      <c r="O3862" t="s">
        <v>1411</v>
      </c>
      <c r="P3862" t="s">
        <v>252</v>
      </c>
      <c r="Q3862" t="s">
        <v>1415</v>
      </c>
      <c r="R3862" t="s">
        <v>1415</v>
      </c>
      <c r="S3862" t="s">
        <v>1415</v>
      </c>
      <c r="T3862">
        <v>10000</v>
      </c>
      <c r="V3862">
        <v>0</v>
      </c>
      <c r="W3862">
        <v>203.4</v>
      </c>
    </row>
    <row r="3863" spans="1:23">
      <c r="A3863" t="s">
        <v>246</v>
      </c>
      <c r="B3863" t="s">
        <v>6141</v>
      </c>
      <c r="C3863" t="s">
        <v>45</v>
      </c>
      <c r="D3863" t="s">
        <v>46</v>
      </c>
      <c r="E3863">
        <v>12880157</v>
      </c>
      <c r="F3863">
        <v>45162</v>
      </c>
      <c r="G3863" t="s">
        <v>6532</v>
      </c>
      <c r="H3863">
        <v>45162</v>
      </c>
      <c r="I3863" t="s">
        <v>253</v>
      </c>
      <c r="K3863" t="s">
        <v>1408</v>
      </c>
      <c r="L3863" t="s">
        <v>1409</v>
      </c>
      <c r="N3863" t="s">
        <v>1421</v>
      </c>
      <c r="O3863" t="s">
        <v>1411</v>
      </c>
      <c r="P3863" t="s">
        <v>254</v>
      </c>
      <c r="Q3863" t="s">
        <v>1415</v>
      </c>
      <c r="R3863" t="s">
        <v>1415</v>
      </c>
      <c r="S3863" t="s">
        <v>1415</v>
      </c>
      <c r="T3863">
        <v>10000</v>
      </c>
      <c r="V3863">
        <v>125.05</v>
      </c>
      <c r="W3863">
        <v>539.1</v>
      </c>
    </row>
    <row r="3864" spans="1:23">
      <c r="A3864" t="s">
        <v>246</v>
      </c>
      <c r="B3864" t="s">
        <v>6527</v>
      </c>
      <c r="C3864" t="s">
        <v>45</v>
      </c>
      <c r="D3864" t="s">
        <v>46</v>
      </c>
      <c r="E3864">
        <v>12880337</v>
      </c>
      <c r="F3864">
        <v>45162</v>
      </c>
      <c r="G3864" t="s">
        <v>6535</v>
      </c>
      <c r="H3864">
        <v>45162</v>
      </c>
      <c r="I3864" t="s">
        <v>253</v>
      </c>
      <c r="K3864" t="s">
        <v>1408</v>
      </c>
      <c r="L3864" t="s">
        <v>1409</v>
      </c>
      <c r="N3864" t="s">
        <v>1421</v>
      </c>
      <c r="O3864" t="s">
        <v>1411</v>
      </c>
      <c r="P3864" t="s">
        <v>254</v>
      </c>
      <c r="Q3864" t="s">
        <v>1415</v>
      </c>
      <c r="R3864" t="s">
        <v>1415</v>
      </c>
      <c r="S3864" t="s">
        <v>1415</v>
      </c>
      <c r="T3864">
        <v>10000</v>
      </c>
      <c r="V3864">
        <v>57.48</v>
      </c>
      <c r="W3864">
        <v>397.92</v>
      </c>
    </row>
    <row r="3865" spans="1:23">
      <c r="A3865" t="s">
        <v>246</v>
      </c>
      <c r="B3865" t="s">
        <v>5805</v>
      </c>
      <c r="C3865" t="s">
        <v>45</v>
      </c>
      <c r="D3865" t="s">
        <v>46</v>
      </c>
      <c r="E3865">
        <v>12880794</v>
      </c>
      <c r="F3865">
        <v>45162</v>
      </c>
      <c r="G3865" t="s">
        <v>6534</v>
      </c>
      <c r="H3865">
        <v>45162</v>
      </c>
      <c r="I3865" t="s">
        <v>253</v>
      </c>
      <c r="K3865" t="s">
        <v>1408</v>
      </c>
      <c r="L3865" t="s">
        <v>1409</v>
      </c>
      <c r="N3865" t="s">
        <v>1410</v>
      </c>
      <c r="O3865" t="s">
        <v>1411</v>
      </c>
      <c r="P3865" t="s">
        <v>254</v>
      </c>
      <c r="Q3865" t="s">
        <v>1415</v>
      </c>
      <c r="R3865" t="s">
        <v>1415</v>
      </c>
      <c r="S3865" t="s">
        <v>1415</v>
      </c>
      <c r="T3865">
        <v>10000</v>
      </c>
      <c r="V3865">
        <v>61.78</v>
      </c>
      <c r="W3865">
        <v>126</v>
      </c>
    </row>
    <row r="3866" spans="1:23">
      <c r="A3866" t="s">
        <v>246</v>
      </c>
      <c r="B3866" t="s">
        <v>6522</v>
      </c>
      <c r="C3866" t="s">
        <v>45</v>
      </c>
      <c r="D3866" t="s">
        <v>46</v>
      </c>
      <c r="E3866">
        <v>12891013</v>
      </c>
      <c r="F3866">
        <v>45166</v>
      </c>
      <c r="G3866" t="s">
        <v>6537</v>
      </c>
      <c r="H3866">
        <v>45166</v>
      </c>
      <c r="I3866" t="s">
        <v>257</v>
      </c>
      <c r="K3866" t="s">
        <v>1430</v>
      </c>
      <c r="L3866" t="s">
        <v>1409</v>
      </c>
      <c r="N3866" t="s">
        <v>1473</v>
      </c>
      <c r="O3866" t="s">
        <v>1411</v>
      </c>
      <c r="P3866" t="s">
        <v>254</v>
      </c>
      <c r="T3866">
        <v>10000</v>
      </c>
      <c r="V3866">
        <v>0</v>
      </c>
      <c r="W3866">
        <v>0.01</v>
      </c>
    </row>
    <row r="3867" spans="1:23">
      <c r="A3867" t="s">
        <v>246</v>
      </c>
      <c r="B3867" t="s">
        <v>6522</v>
      </c>
      <c r="C3867" t="s">
        <v>45</v>
      </c>
      <c r="D3867" t="s">
        <v>46</v>
      </c>
      <c r="E3867">
        <v>12895864</v>
      </c>
      <c r="F3867">
        <v>45167</v>
      </c>
      <c r="G3867" t="s">
        <v>6538</v>
      </c>
      <c r="H3867">
        <v>45167</v>
      </c>
      <c r="I3867" t="s">
        <v>253</v>
      </c>
      <c r="K3867" t="s">
        <v>6164</v>
      </c>
      <c r="L3867" t="s">
        <v>1409</v>
      </c>
      <c r="N3867" t="s">
        <v>1436</v>
      </c>
      <c r="O3867" t="s">
        <v>1411</v>
      </c>
      <c r="P3867" t="s">
        <v>254</v>
      </c>
      <c r="Q3867" t="s">
        <v>1415</v>
      </c>
      <c r="R3867" t="s">
        <v>1415</v>
      </c>
      <c r="S3867" t="s">
        <v>1415</v>
      </c>
      <c r="T3867">
        <v>10000</v>
      </c>
      <c r="V3867">
        <v>0</v>
      </c>
      <c r="W3867">
        <v>209.5</v>
      </c>
    </row>
    <row r="3868" spans="1:23">
      <c r="A3868" t="s">
        <v>246</v>
      </c>
      <c r="B3868" t="s">
        <v>6522</v>
      </c>
      <c r="C3868" t="s">
        <v>45</v>
      </c>
      <c r="D3868" t="s">
        <v>46</v>
      </c>
      <c r="E3868">
        <v>12902779</v>
      </c>
      <c r="F3868">
        <v>45168</v>
      </c>
      <c r="G3868" t="s">
        <v>6540</v>
      </c>
      <c r="H3868">
        <v>45168</v>
      </c>
      <c r="I3868" t="s">
        <v>253</v>
      </c>
      <c r="K3868" t="s">
        <v>6164</v>
      </c>
      <c r="L3868" t="s">
        <v>1409</v>
      </c>
      <c r="N3868" t="s">
        <v>1497</v>
      </c>
      <c r="O3868" t="s">
        <v>1411</v>
      </c>
      <c r="P3868" t="s">
        <v>254</v>
      </c>
      <c r="Q3868" t="s">
        <v>1415</v>
      </c>
      <c r="R3868" t="s">
        <v>1415</v>
      </c>
      <c r="S3868" t="s">
        <v>1415</v>
      </c>
      <c r="T3868">
        <v>10000</v>
      </c>
      <c r="V3868">
        <v>0</v>
      </c>
      <c r="W3868">
        <v>38</v>
      </c>
    </row>
    <row r="3869" spans="1:23">
      <c r="A3869" t="s">
        <v>246</v>
      </c>
      <c r="B3869" t="s">
        <v>2212</v>
      </c>
      <c r="C3869" t="s">
        <v>2382</v>
      </c>
      <c r="D3869" t="s">
        <v>1528</v>
      </c>
      <c r="E3869">
        <v>12125524</v>
      </c>
      <c r="F3869">
        <v>44971</v>
      </c>
      <c r="G3869" t="s">
        <v>2926</v>
      </c>
      <c r="H3869">
        <v>44971</v>
      </c>
      <c r="I3869" t="s">
        <v>282</v>
      </c>
      <c r="K3869" t="s">
        <v>1408</v>
      </c>
      <c r="L3869" t="s">
        <v>1409</v>
      </c>
      <c r="N3869" t="s">
        <v>1444</v>
      </c>
      <c r="O3869" t="s">
        <v>1411</v>
      </c>
      <c r="P3869" t="s">
        <v>252</v>
      </c>
      <c r="S3869" t="s">
        <v>1414</v>
      </c>
      <c r="T3869">
        <v>15000</v>
      </c>
    </row>
    <row r="3870" spans="1:23">
      <c r="A3870" t="s">
        <v>246</v>
      </c>
      <c r="B3870" t="s">
        <v>2322</v>
      </c>
      <c r="C3870" t="s">
        <v>2382</v>
      </c>
      <c r="D3870" t="s">
        <v>1528</v>
      </c>
      <c r="E3870">
        <v>12200497</v>
      </c>
      <c r="F3870">
        <v>44991</v>
      </c>
      <c r="G3870" t="s">
        <v>3869</v>
      </c>
      <c r="H3870">
        <v>44991</v>
      </c>
      <c r="I3870" t="s">
        <v>282</v>
      </c>
      <c r="K3870" t="s">
        <v>1430</v>
      </c>
      <c r="L3870" t="s">
        <v>1409</v>
      </c>
      <c r="N3870" t="s">
        <v>1451</v>
      </c>
      <c r="O3870" t="s">
        <v>1411</v>
      </c>
      <c r="P3870" t="s">
        <v>254</v>
      </c>
      <c r="S3870" t="s">
        <v>1414</v>
      </c>
      <c r="T3870">
        <v>12000</v>
      </c>
    </row>
    <row r="3871" spans="1:23">
      <c r="A3871" t="s">
        <v>246</v>
      </c>
      <c r="B3871" t="s">
        <v>2356</v>
      </c>
      <c r="C3871" t="s">
        <v>2382</v>
      </c>
      <c r="D3871" t="s">
        <v>1528</v>
      </c>
      <c r="E3871">
        <v>12200828</v>
      </c>
      <c r="F3871">
        <v>44991</v>
      </c>
      <c r="G3871" t="s">
        <v>3870</v>
      </c>
      <c r="H3871">
        <v>44991</v>
      </c>
      <c r="I3871" t="s">
        <v>282</v>
      </c>
      <c r="K3871" t="s">
        <v>1408</v>
      </c>
      <c r="L3871" t="s">
        <v>1409</v>
      </c>
      <c r="N3871" t="s">
        <v>1410</v>
      </c>
      <c r="O3871" t="s">
        <v>1411</v>
      </c>
      <c r="P3871" t="s">
        <v>252</v>
      </c>
      <c r="S3871" t="s">
        <v>1414</v>
      </c>
      <c r="T3871">
        <v>17000</v>
      </c>
    </row>
    <row r="3872" spans="1:23">
      <c r="A3872" t="s">
        <v>246</v>
      </c>
      <c r="B3872" t="s">
        <v>2322</v>
      </c>
      <c r="C3872" t="s">
        <v>2382</v>
      </c>
      <c r="D3872" t="s">
        <v>1528</v>
      </c>
      <c r="E3872">
        <v>12202448</v>
      </c>
      <c r="F3872">
        <v>44999</v>
      </c>
      <c r="G3872" t="s">
        <v>3871</v>
      </c>
      <c r="H3872">
        <v>44999</v>
      </c>
      <c r="I3872" t="s">
        <v>253</v>
      </c>
      <c r="K3872" t="s">
        <v>1408</v>
      </c>
      <c r="L3872" t="s">
        <v>1409</v>
      </c>
      <c r="N3872" t="s">
        <v>1428</v>
      </c>
      <c r="O3872" t="s">
        <v>1411</v>
      </c>
      <c r="P3872" t="s">
        <v>252</v>
      </c>
      <c r="Q3872" t="s">
        <v>1429</v>
      </c>
      <c r="R3872" t="s">
        <v>1429</v>
      </c>
      <c r="S3872" t="s">
        <v>1412</v>
      </c>
      <c r="T3872">
        <v>10000</v>
      </c>
      <c r="V3872">
        <v>698.82</v>
      </c>
      <c r="W3872">
        <v>680</v>
      </c>
    </row>
    <row r="3873" spans="1:23">
      <c r="A3873" t="s">
        <v>246</v>
      </c>
      <c r="B3873" t="s">
        <v>2322</v>
      </c>
      <c r="C3873" t="s">
        <v>2382</v>
      </c>
      <c r="D3873" t="s">
        <v>1528</v>
      </c>
      <c r="E3873">
        <v>12202541</v>
      </c>
      <c r="F3873">
        <v>44992</v>
      </c>
      <c r="G3873" t="s">
        <v>3873</v>
      </c>
      <c r="H3873">
        <v>44992</v>
      </c>
      <c r="I3873" t="s">
        <v>263</v>
      </c>
      <c r="K3873" t="s">
        <v>1408</v>
      </c>
      <c r="L3873" t="s">
        <v>1409</v>
      </c>
      <c r="N3873" t="s">
        <v>1437</v>
      </c>
      <c r="O3873" t="s">
        <v>1411</v>
      </c>
      <c r="P3873" t="s">
        <v>252</v>
      </c>
      <c r="S3873" t="s">
        <v>1414</v>
      </c>
      <c r="T3873">
        <v>10000</v>
      </c>
    </row>
    <row r="3874" spans="1:23">
      <c r="A3874" t="s">
        <v>246</v>
      </c>
      <c r="B3874" t="s">
        <v>2322</v>
      </c>
      <c r="C3874" t="s">
        <v>2382</v>
      </c>
      <c r="D3874" t="s">
        <v>1528</v>
      </c>
      <c r="E3874">
        <v>12208903</v>
      </c>
      <c r="F3874">
        <v>44993</v>
      </c>
      <c r="G3874" t="s">
        <v>3874</v>
      </c>
      <c r="H3874">
        <v>44993</v>
      </c>
      <c r="I3874" t="s">
        <v>263</v>
      </c>
      <c r="K3874" t="s">
        <v>1408</v>
      </c>
      <c r="L3874" t="s">
        <v>1409</v>
      </c>
      <c r="N3874" t="s">
        <v>1426</v>
      </c>
      <c r="O3874" t="s">
        <v>1411</v>
      </c>
      <c r="P3874" t="s">
        <v>254</v>
      </c>
      <c r="S3874" t="s">
        <v>1414</v>
      </c>
      <c r="T3874">
        <v>15000</v>
      </c>
    </row>
    <row r="3875" spans="1:23">
      <c r="A3875" t="s">
        <v>246</v>
      </c>
      <c r="B3875" t="s">
        <v>2356</v>
      </c>
      <c r="C3875" t="s">
        <v>2382</v>
      </c>
      <c r="D3875" t="s">
        <v>1528</v>
      </c>
      <c r="E3875">
        <v>12209076</v>
      </c>
      <c r="F3875">
        <v>44993</v>
      </c>
      <c r="G3875" t="s">
        <v>3875</v>
      </c>
      <c r="H3875">
        <v>44993</v>
      </c>
      <c r="I3875" t="s">
        <v>282</v>
      </c>
      <c r="K3875" t="s">
        <v>1408</v>
      </c>
      <c r="L3875" t="s">
        <v>1409</v>
      </c>
      <c r="N3875" t="s">
        <v>1485</v>
      </c>
      <c r="O3875" t="s">
        <v>1411</v>
      </c>
      <c r="P3875" t="s">
        <v>252</v>
      </c>
      <c r="S3875" t="s">
        <v>1414</v>
      </c>
      <c r="T3875">
        <v>18000</v>
      </c>
    </row>
    <row r="3876" spans="1:23">
      <c r="A3876" t="s">
        <v>246</v>
      </c>
      <c r="B3876" t="s">
        <v>2356</v>
      </c>
      <c r="C3876" t="s">
        <v>2382</v>
      </c>
      <c r="D3876" t="s">
        <v>1528</v>
      </c>
      <c r="E3876">
        <v>12214062</v>
      </c>
      <c r="F3876">
        <v>44994</v>
      </c>
      <c r="G3876" t="s">
        <v>3876</v>
      </c>
      <c r="H3876">
        <v>44994</v>
      </c>
      <c r="I3876" t="s">
        <v>263</v>
      </c>
      <c r="K3876" t="s">
        <v>1408</v>
      </c>
      <c r="L3876" t="s">
        <v>1409</v>
      </c>
      <c r="N3876" t="s">
        <v>1431</v>
      </c>
      <c r="O3876" t="s">
        <v>1411</v>
      </c>
      <c r="P3876" t="s">
        <v>252</v>
      </c>
      <c r="S3876" t="s">
        <v>1414</v>
      </c>
      <c r="T3876">
        <v>15000</v>
      </c>
    </row>
    <row r="3877" spans="1:23">
      <c r="A3877" t="s">
        <v>246</v>
      </c>
      <c r="B3877" t="s">
        <v>2322</v>
      </c>
      <c r="C3877" t="s">
        <v>2382</v>
      </c>
      <c r="D3877" t="s">
        <v>1528</v>
      </c>
      <c r="E3877">
        <v>12214123</v>
      </c>
      <c r="F3877">
        <v>44994</v>
      </c>
      <c r="G3877" t="s">
        <v>3877</v>
      </c>
      <c r="H3877">
        <v>44994</v>
      </c>
      <c r="I3877" t="s">
        <v>263</v>
      </c>
      <c r="K3877" t="s">
        <v>1408</v>
      </c>
      <c r="L3877" t="s">
        <v>1409</v>
      </c>
      <c r="N3877" t="s">
        <v>1458</v>
      </c>
      <c r="O3877" t="s">
        <v>1411</v>
      </c>
      <c r="P3877" t="s">
        <v>252</v>
      </c>
      <c r="S3877" t="s">
        <v>1414</v>
      </c>
      <c r="T3877">
        <v>10000</v>
      </c>
    </row>
    <row r="3878" spans="1:23">
      <c r="A3878" t="s">
        <v>246</v>
      </c>
      <c r="B3878" t="s">
        <v>2356</v>
      </c>
      <c r="C3878" t="s">
        <v>2382</v>
      </c>
      <c r="D3878" t="s">
        <v>1528</v>
      </c>
      <c r="E3878">
        <v>12214485</v>
      </c>
      <c r="F3878">
        <v>44994</v>
      </c>
      <c r="G3878" t="s">
        <v>3878</v>
      </c>
      <c r="H3878">
        <v>45012</v>
      </c>
      <c r="I3878" t="s">
        <v>282</v>
      </c>
      <c r="K3878" t="s">
        <v>1418</v>
      </c>
      <c r="L3878" t="s">
        <v>1409</v>
      </c>
      <c r="N3878" t="s">
        <v>1469</v>
      </c>
      <c r="O3878" t="s">
        <v>1411</v>
      </c>
      <c r="P3878" t="s">
        <v>252</v>
      </c>
      <c r="S3878" t="s">
        <v>1414</v>
      </c>
      <c r="T3878">
        <v>15000</v>
      </c>
    </row>
    <row r="3879" spans="1:23">
      <c r="A3879" t="s">
        <v>246</v>
      </c>
      <c r="B3879" t="s">
        <v>2322</v>
      </c>
      <c r="C3879" t="s">
        <v>2382</v>
      </c>
      <c r="D3879" t="s">
        <v>1528</v>
      </c>
      <c r="E3879">
        <v>12219040</v>
      </c>
      <c r="F3879">
        <v>44995</v>
      </c>
      <c r="G3879" t="s">
        <v>3879</v>
      </c>
      <c r="H3879">
        <v>44995</v>
      </c>
      <c r="I3879" t="s">
        <v>263</v>
      </c>
      <c r="K3879" t="s">
        <v>1418</v>
      </c>
      <c r="L3879" t="s">
        <v>1409</v>
      </c>
      <c r="N3879" t="s">
        <v>1435</v>
      </c>
      <c r="O3879" t="s">
        <v>1411</v>
      </c>
      <c r="P3879" t="s">
        <v>252</v>
      </c>
      <c r="S3879" t="s">
        <v>1414</v>
      </c>
      <c r="T3879">
        <v>10000</v>
      </c>
    </row>
    <row r="3880" spans="1:23">
      <c r="A3880" t="s">
        <v>246</v>
      </c>
      <c r="B3880" t="s">
        <v>2356</v>
      </c>
      <c r="C3880" t="s">
        <v>2382</v>
      </c>
      <c r="D3880" t="s">
        <v>1528</v>
      </c>
      <c r="E3880">
        <v>12219525</v>
      </c>
      <c r="F3880">
        <v>44995</v>
      </c>
      <c r="G3880" t="s">
        <v>3881</v>
      </c>
      <c r="H3880">
        <v>44995</v>
      </c>
      <c r="I3880" t="s">
        <v>263</v>
      </c>
      <c r="K3880" t="s">
        <v>1408</v>
      </c>
      <c r="L3880" t="s">
        <v>1409</v>
      </c>
      <c r="N3880" t="s">
        <v>1476</v>
      </c>
      <c r="O3880" t="s">
        <v>1411</v>
      </c>
      <c r="P3880" t="s">
        <v>252</v>
      </c>
      <c r="S3880" t="s">
        <v>1414</v>
      </c>
      <c r="T3880">
        <v>15000</v>
      </c>
    </row>
    <row r="3881" spans="1:23">
      <c r="A3881" t="s">
        <v>246</v>
      </c>
      <c r="B3881" t="s">
        <v>2356</v>
      </c>
      <c r="C3881" t="s">
        <v>2382</v>
      </c>
      <c r="D3881" t="s">
        <v>1528</v>
      </c>
      <c r="E3881">
        <v>12229784</v>
      </c>
      <c r="F3881">
        <v>44999</v>
      </c>
      <c r="G3881" t="s">
        <v>3882</v>
      </c>
      <c r="H3881">
        <v>44999</v>
      </c>
      <c r="I3881" t="s">
        <v>263</v>
      </c>
      <c r="K3881" t="s">
        <v>1408</v>
      </c>
      <c r="L3881" t="s">
        <v>1409</v>
      </c>
      <c r="N3881" t="s">
        <v>1439</v>
      </c>
      <c r="O3881" t="s">
        <v>1411</v>
      </c>
      <c r="P3881" t="s">
        <v>252</v>
      </c>
      <c r="S3881" t="s">
        <v>1414</v>
      </c>
      <c r="T3881">
        <v>19000</v>
      </c>
    </row>
    <row r="3882" spans="1:23">
      <c r="A3882" t="s">
        <v>246</v>
      </c>
      <c r="B3882" t="s">
        <v>5087</v>
      </c>
      <c r="C3882" t="s">
        <v>343</v>
      </c>
      <c r="D3882" t="s">
        <v>54</v>
      </c>
      <c r="E3882">
        <v>6558796</v>
      </c>
      <c r="F3882">
        <v>45132</v>
      </c>
      <c r="G3882" t="s">
        <v>6070</v>
      </c>
      <c r="H3882">
        <v>45133</v>
      </c>
      <c r="I3882" t="s">
        <v>253</v>
      </c>
      <c r="K3882" t="s">
        <v>1418</v>
      </c>
      <c r="L3882" t="s">
        <v>1409</v>
      </c>
      <c r="N3882" t="s">
        <v>1433</v>
      </c>
      <c r="O3882" t="s">
        <v>1411</v>
      </c>
      <c r="P3882" t="s">
        <v>254</v>
      </c>
      <c r="Q3882" t="s">
        <v>1415</v>
      </c>
      <c r="R3882" t="s">
        <v>1415</v>
      </c>
      <c r="S3882" t="s">
        <v>1415</v>
      </c>
      <c r="T3882">
        <v>10000</v>
      </c>
      <c r="V3882">
        <v>855.77</v>
      </c>
      <c r="W3882">
        <v>5595.38</v>
      </c>
    </row>
    <row r="3883" spans="1:23">
      <c r="A3883" t="s">
        <v>246</v>
      </c>
      <c r="B3883" t="s">
        <v>5087</v>
      </c>
      <c r="C3883" t="s">
        <v>343</v>
      </c>
      <c r="D3883" t="s">
        <v>54</v>
      </c>
      <c r="E3883">
        <v>7661444</v>
      </c>
      <c r="F3883">
        <v>45082</v>
      </c>
      <c r="G3883" t="s">
        <v>5361</v>
      </c>
      <c r="H3883">
        <v>45082</v>
      </c>
      <c r="I3883" t="s">
        <v>253</v>
      </c>
      <c r="K3883" t="s">
        <v>1430</v>
      </c>
      <c r="L3883" t="s">
        <v>1409</v>
      </c>
      <c r="N3883" t="s">
        <v>1420</v>
      </c>
      <c r="O3883" t="s">
        <v>1411</v>
      </c>
      <c r="P3883" t="s">
        <v>254</v>
      </c>
      <c r="Q3883" t="s">
        <v>1412</v>
      </c>
      <c r="R3883" t="s">
        <v>1412</v>
      </c>
      <c r="S3883" t="s">
        <v>1429</v>
      </c>
      <c r="T3883">
        <v>10000</v>
      </c>
      <c r="V3883">
        <v>12318.56</v>
      </c>
      <c r="W3883">
        <v>23050.69</v>
      </c>
    </row>
    <row r="3884" spans="1:23">
      <c r="A3884" t="s">
        <v>246</v>
      </c>
      <c r="B3884" t="s">
        <v>2325</v>
      </c>
      <c r="C3884" t="s">
        <v>343</v>
      </c>
      <c r="D3884" t="s">
        <v>54</v>
      </c>
      <c r="E3884">
        <v>12061264</v>
      </c>
      <c r="F3884">
        <v>45098</v>
      </c>
      <c r="G3884" t="s">
        <v>5387</v>
      </c>
      <c r="H3884">
        <v>45098</v>
      </c>
      <c r="I3884" t="s">
        <v>253</v>
      </c>
      <c r="K3884" t="s">
        <v>1408</v>
      </c>
      <c r="L3884" t="s">
        <v>1409</v>
      </c>
      <c r="N3884" t="s">
        <v>1441</v>
      </c>
      <c r="O3884" t="s">
        <v>1411</v>
      </c>
      <c r="P3884" t="s">
        <v>252</v>
      </c>
      <c r="Q3884" t="s">
        <v>1412</v>
      </c>
      <c r="R3884" t="s">
        <v>1412</v>
      </c>
      <c r="S3884" t="s">
        <v>1415</v>
      </c>
      <c r="T3884">
        <v>10000</v>
      </c>
      <c r="V3884">
        <v>2971.57</v>
      </c>
      <c r="W3884">
        <v>7615.67</v>
      </c>
    </row>
    <row r="3885" spans="1:23">
      <c r="A3885" t="s">
        <v>246</v>
      </c>
      <c r="B3885" t="s">
        <v>5087</v>
      </c>
      <c r="C3885" t="s">
        <v>343</v>
      </c>
      <c r="D3885" t="s">
        <v>54</v>
      </c>
      <c r="E3885">
        <v>12066717</v>
      </c>
      <c r="F3885">
        <v>45090</v>
      </c>
      <c r="G3885" t="s">
        <v>5366</v>
      </c>
      <c r="H3885">
        <v>45090</v>
      </c>
      <c r="I3885" t="s">
        <v>263</v>
      </c>
      <c r="K3885" t="s">
        <v>1408</v>
      </c>
      <c r="L3885" t="s">
        <v>1409</v>
      </c>
      <c r="N3885" t="s">
        <v>1425</v>
      </c>
      <c r="O3885" t="s">
        <v>1411</v>
      </c>
      <c r="P3885" t="s">
        <v>254</v>
      </c>
      <c r="Q3885" t="s">
        <v>1414</v>
      </c>
      <c r="R3885" t="s">
        <v>1414</v>
      </c>
      <c r="S3885" t="s">
        <v>1415</v>
      </c>
      <c r="T3885">
        <v>10000</v>
      </c>
    </row>
    <row r="3886" spans="1:23">
      <c r="A3886" t="s">
        <v>246</v>
      </c>
      <c r="B3886" t="s">
        <v>2311</v>
      </c>
      <c r="C3886" t="s">
        <v>343</v>
      </c>
      <c r="D3886" t="s">
        <v>54</v>
      </c>
      <c r="E3886">
        <v>12138187</v>
      </c>
      <c r="F3886">
        <v>44974</v>
      </c>
      <c r="G3886" t="s">
        <v>2928</v>
      </c>
      <c r="H3886">
        <v>44974</v>
      </c>
      <c r="I3886" t="s">
        <v>282</v>
      </c>
      <c r="K3886" t="s">
        <v>1418</v>
      </c>
      <c r="L3886" t="s">
        <v>1409</v>
      </c>
      <c r="N3886" t="s">
        <v>1426</v>
      </c>
      <c r="O3886" t="s">
        <v>1411</v>
      </c>
      <c r="P3886" t="s">
        <v>254</v>
      </c>
      <c r="S3886" t="s">
        <v>1414</v>
      </c>
      <c r="T3886">
        <v>20000</v>
      </c>
    </row>
    <row r="3887" spans="1:23">
      <c r="A3887" t="s">
        <v>246</v>
      </c>
      <c r="B3887" t="s">
        <v>2305</v>
      </c>
      <c r="C3887" t="s">
        <v>343</v>
      </c>
      <c r="D3887" t="s">
        <v>54</v>
      </c>
      <c r="E3887">
        <v>12249070</v>
      </c>
      <c r="F3887">
        <v>45008</v>
      </c>
      <c r="G3887" t="s">
        <v>3884</v>
      </c>
      <c r="H3887">
        <v>45008</v>
      </c>
      <c r="I3887" t="s">
        <v>282</v>
      </c>
      <c r="K3887" t="s">
        <v>1408</v>
      </c>
      <c r="L3887" t="s">
        <v>1409</v>
      </c>
      <c r="N3887" t="s">
        <v>1432</v>
      </c>
      <c r="O3887" t="s">
        <v>1411</v>
      </c>
      <c r="P3887" t="s">
        <v>254</v>
      </c>
      <c r="S3887" t="s">
        <v>1414</v>
      </c>
      <c r="T3887">
        <v>40000</v>
      </c>
    </row>
    <row r="3888" spans="1:23">
      <c r="A3888" t="s">
        <v>246</v>
      </c>
      <c r="B3888" t="s">
        <v>2305</v>
      </c>
      <c r="C3888" t="s">
        <v>343</v>
      </c>
      <c r="D3888" t="s">
        <v>54</v>
      </c>
      <c r="E3888">
        <v>12357002</v>
      </c>
      <c r="F3888">
        <v>45030</v>
      </c>
      <c r="G3888" t="s">
        <v>4691</v>
      </c>
      <c r="H3888">
        <v>45030</v>
      </c>
      <c r="I3888" t="s">
        <v>253</v>
      </c>
      <c r="K3888" t="s">
        <v>1418</v>
      </c>
      <c r="L3888" t="s">
        <v>1409</v>
      </c>
      <c r="N3888" t="s">
        <v>1432</v>
      </c>
      <c r="O3888" t="s">
        <v>1411</v>
      </c>
      <c r="P3888" t="s">
        <v>254</v>
      </c>
      <c r="Q3888" t="s">
        <v>1412</v>
      </c>
      <c r="R3888" t="s">
        <v>1412</v>
      </c>
      <c r="S3888" t="s">
        <v>1412</v>
      </c>
      <c r="T3888">
        <v>40000</v>
      </c>
      <c r="V3888">
        <v>20821.990000000002</v>
      </c>
      <c r="W3888">
        <v>57653.8</v>
      </c>
    </row>
    <row r="3889" spans="1:23">
      <c r="A3889" t="s">
        <v>246</v>
      </c>
      <c r="B3889" t="s">
        <v>5087</v>
      </c>
      <c r="C3889" t="s">
        <v>343</v>
      </c>
      <c r="D3889" t="s">
        <v>54</v>
      </c>
      <c r="E3889">
        <v>12456659</v>
      </c>
      <c r="F3889">
        <v>45057</v>
      </c>
      <c r="G3889" t="s">
        <v>5192</v>
      </c>
      <c r="H3889">
        <v>45057</v>
      </c>
      <c r="I3889" t="s">
        <v>282</v>
      </c>
      <c r="K3889" t="s">
        <v>1408</v>
      </c>
      <c r="L3889" t="s">
        <v>1409</v>
      </c>
      <c r="N3889" t="s">
        <v>1444</v>
      </c>
      <c r="O3889" t="s">
        <v>1411</v>
      </c>
      <c r="P3889" t="s">
        <v>252</v>
      </c>
      <c r="S3889" t="s">
        <v>1414</v>
      </c>
      <c r="T3889">
        <v>180000</v>
      </c>
    </row>
    <row r="3890" spans="1:23">
      <c r="A3890" t="s">
        <v>246</v>
      </c>
      <c r="B3890" t="s">
        <v>5087</v>
      </c>
      <c r="C3890" t="s">
        <v>343</v>
      </c>
      <c r="D3890" t="s">
        <v>54</v>
      </c>
      <c r="E3890">
        <v>12485509</v>
      </c>
      <c r="F3890">
        <v>45162</v>
      </c>
      <c r="G3890" t="s">
        <v>6542</v>
      </c>
      <c r="H3890">
        <v>45162</v>
      </c>
      <c r="I3890" t="s">
        <v>253</v>
      </c>
      <c r="K3890" t="s">
        <v>1408</v>
      </c>
      <c r="L3890" t="s">
        <v>1409</v>
      </c>
      <c r="N3890" t="s">
        <v>1453</v>
      </c>
      <c r="O3890" t="s">
        <v>1411</v>
      </c>
      <c r="P3890" t="s">
        <v>254</v>
      </c>
      <c r="Q3890" t="s">
        <v>1415</v>
      </c>
      <c r="R3890" t="s">
        <v>1415</v>
      </c>
      <c r="S3890" t="s">
        <v>1415</v>
      </c>
      <c r="T3890">
        <v>30000</v>
      </c>
      <c r="V3890">
        <v>0</v>
      </c>
      <c r="W3890">
        <v>2</v>
      </c>
    </row>
    <row r="3891" spans="1:23">
      <c r="A3891" t="s">
        <v>246</v>
      </c>
      <c r="B3891" t="s">
        <v>5087</v>
      </c>
      <c r="C3891" t="s">
        <v>343</v>
      </c>
      <c r="D3891" t="s">
        <v>54</v>
      </c>
      <c r="E3891">
        <v>12568269</v>
      </c>
      <c r="F3891">
        <v>45078</v>
      </c>
      <c r="G3891" t="s">
        <v>5351</v>
      </c>
      <c r="H3891">
        <v>45078</v>
      </c>
      <c r="I3891" t="s">
        <v>282</v>
      </c>
      <c r="K3891" t="s">
        <v>1408</v>
      </c>
      <c r="L3891" t="s">
        <v>1409</v>
      </c>
      <c r="N3891" t="s">
        <v>1433</v>
      </c>
      <c r="O3891" t="s">
        <v>1411</v>
      </c>
      <c r="P3891" t="s">
        <v>252</v>
      </c>
      <c r="Q3891" t="s">
        <v>1414</v>
      </c>
      <c r="R3891" t="s">
        <v>1414</v>
      </c>
      <c r="S3891" t="s">
        <v>1412</v>
      </c>
      <c r="T3891">
        <v>10000</v>
      </c>
    </row>
    <row r="3892" spans="1:23">
      <c r="A3892" t="s">
        <v>246</v>
      </c>
      <c r="B3892" t="s">
        <v>5087</v>
      </c>
      <c r="C3892" t="s">
        <v>343</v>
      </c>
      <c r="D3892" t="s">
        <v>54</v>
      </c>
      <c r="E3892">
        <v>12569363</v>
      </c>
      <c r="F3892">
        <v>45078</v>
      </c>
      <c r="G3892" t="s">
        <v>5359</v>
      </c>
      <c r="H3892">
        <v>45083</v>
      </c>
      <c r="I3892" t="s">
        <v>282</v>
      </c>
      <c r="K3892" t="s">
        <v>1408</v>
      </c>
      <c r="L3892" t="s">
        <v>1409</v>
      </c>
      <c r="N3892" t="s">
        <v>1444</v>
      </c>
      <c r="O3892" t="s">
        <v>1411</v>
      </c>
      <c r="P3892" t="s">
        <v>252</v>
      </c>
      <c r="Q3892" t="s">
        <v>1414</v>
      </c>
      <c r="R3892" t="s">
        <v>1414</v>
      </c>
      <c r="S3892" t="s">
        <v>1415</v>
      </c>
      <c r="T3892">
        <v>10000</v>
      </c>
    </row>
    <row r="3893" spans="1:23">
      <c r="A3893" t="s">
        <v>246</v>
      </c>
      <c r="B3893" t="s">
        <v>5087</v>
      </c>
      <c r="C3893" t="s">
        <v>343</v>
      </c>
      <c r="D3893" t="s">
        <v>54</v>
      </c>
      <c r="E3893">
        <v>12582565</v>
      </c>
      <c r="F3893">
        <v>45082</v>
      </c>
      <c r="G3893" t="s">
        <v>5360</v>
      </c>
      <c r="H3893">
        <v>45082</v>
      </c>
      <c r="I3893" t="s">
        <v>253</v>
      </c>
      <c r="K3893" t="s">
        <v>1408</v>
      </c>
      <c r="L3893" t="s">
        <v>1409</v>
      </c>
      <c r="N3893" t="s">
        <v>1444</v>
      </c>
      <c r="O3893" t="s">
        <v>1411</v>
      </c>
      <c r="P3893" t="s">
        <v>254</v>
      </c>
      <c r="Q3893" t="s">
        <v>1412</v>
      </c>
      <c r="R3893" t="s">
        <v>1412</v>
      </c>
      <c r="S3893" t="s">
        <v>1415</v>
      </c>
      <c r="T3893">
        <v>10000</v>
      </c>
      <c r="V3893">
        <v>4617.59</v>
      </c>
      <c r="W3893">
        <v>9429.32</v>
      </c>
    </row>
    <row r="3894" spans="1:23">
      <c r="A3894" t="s">
        <v>246</v>
      </c>
      <c r="B3894" t="s">
        <v>5087</v>
      </c>
      <c r="C3894" t="s">
        <v>343</v>
      </c>
      <c r="D3894" t="s">
        <v>54</v>
      </c>
      <c r="E3894">
        <v>12588874</v>
      </c>
      <c r="F3894">
        <v>45083</v>
      </c>
      <c r="G3894" t="s">
        <v>5364</v>
      </c>
      <c r="H3894">
        <v>45085</v>
      </c>
      <c r="I3894" t="s">
        <v>253</v>
      </c>
      <c r="K3894" t="s">
        <v>1408</v>
      </c>
      <c r="L3894" t="s">
        <v>1409</v>
      </c>
      <c r="N3894" t="s">
        <v>1420</v>
      </c>
      <c r="O3894" t="s">
        <v>1411</v>
      </c>
      <c r="P3894" t="s">
        <v>254</v>
      </c>
      <c r="Q3894" t="s">
        <v>1412</v>
      </c>
      <c r="R3894" t="s">
        <v>1412</v>
      </c>
      <c r="S3894" t="s">
        <v>1415</v>
      </c>
      <c r="T3894">
        <v>10000</v>
      </c>
      <c r="V3894">
        <v>1288.17</v>
      </c>
      <c r="W3894">
        <v>5913.75</v>
      </c>
    </row>
    <row r="3895" spans="1:23">
      <c r="A3895" t="s">
        <v>246</v>
      </c>
      <c r="B3895" t="s">
        <v>5087</v>
      </c>
      <c r="C3895" t="s">
        <v>343</v>
      </c>
      <c r="D3895" t="s">
        <v>54</v>
      </c>
      <c r="E3895">
        <v>12612105</v>
      </c>
      <c r="F3895">
        <v>45091</v>
      </c>
      <c r="G3895" t="s">
        <v>5373</v>
      </c>
      <c r="H3895">
        <v>45092</v>
      </c>
      <c r="I3895" t="s">
        <v>253</v>
      </c>
      <c r="K3895" t="s">
        <v>1408</v>
      </c>
      <c r="L3895" t="s">
        <v>1409</v>
      </c>
      <c r="N3895" t="s">
        <v>1416</v>
      </c>
      <c r="O3895" t="s">
        <v>1411</v>
      </c>
      <c r="P3895" t="s">
        <v>254</v>
      </c>
      <c r="Q3895" t="s">
        <v>1412</v>
      </c>
      <c r="R3895" t="s">
        <v>1412</v>
      </c>
      <c r="S3895" t="s">
        <v>1415</v>
      </c>
      <c r="T3895">
        <v>10000</v>
      </c>
      <c r="V3895">
        <v>684.57</v>
      </c>
      <c r="W3895">
        <v>1047</v>
      </c>
    </row>
    <row r="3896" spans="1:23">
      <c r="A3896" t="s">
        <v>246</v>
      </c>
      <c r="B3896" t="s">
        <v>5087</v>
      </c>
      <c r="C3896" t="s">
        <v>343</v>
      </c>
      <c r="D3896" t="s">
        <v>54</v>
      </c>
      <c r="E3896">
        <v>12752452</v>
      </c>
      <c r="F3896">
        <v>45126</v>
      </c>
      <c r="G3896" t="s">
        <v>6068</v>
      </c>
      <c r="H3896">
        <v>45128</v>
      </c>
      <c r="I3896" t="s">
        <v>253</v>
      </c>
      <c r="K3896" t="s">
        <v>1408</v>
      </c>
      <c r="L3896" t="s">
        <v>1409</v>
      </c>
      <c r="N3896" t="s">
        <v>1447</v>
      </c>
      <c r="O3896" t="s">
        <v>1411</v>
      </c>
      <c r="P3896" t="s">
        <v>252</v>
      </c>
      <c r="Q3896" t="s">
        <v>1412</v>
      </c>
      <c r="R3896" t="s">
        <v>1412</v>
      </c>
      <c r="S3896" t="s">
        <v>1415</v>
      </c>
      <c r="T3896">
        <v>10000</v>
      </c>
      <c r="V3896">
        <v>115.25</v>
      </c>
      <c r="W3896">
        <v>322</v>
      </c>
    </row>
    <row r="3897" spans="1:23">
      <c r="A3897" t="s">
        <v>246</v>
      </c>
      <c r="B3897" t="s">
        <v>5087</v>
      </c>
      <c r="C3897" t="s">
        <v>343</v>
      </c>
      <c r="D3897" t="s">
        <v>54</v>
      </c>
      <c r="E3897">
        <v>12773586</v>
      </c>
      <c r="F3897">
        <v>45132</v>
      </c>
      <c r="G3897" t="s">
        <v>6069</v>
      </c>
      <c r="H3897">
        <v>45133</v>
      </c>
      <c r="I3897" t="s">
        <v>253</v>
      </c>
      <c r="K3897" t="s">
        <v>1408</v>
      </c>
      <c r="L3897" t="s">
        <v>1409</v>
      </c>
      <c r="N3897" t="s">
        <v>1441</v>
      </c>
      <c r="O3897" t="s">
        <v>1411</v>
      </c>
      <c r="P3897" t="s">
        <v>254</v>
      </c>
      <c r="Q3897" t="s">
        <v>1412</v>
      </c>
      <c r="R3897" t="s">
        <v>1412</v>
      </c>
      <c r="S3897" t="s">
        <v>1415</v>
      </c>
      <c r="T3897">
        <v>10000</v>
      </c>
      <c r="V3897">
        <v>1051.93</v>
      </c>
      <c r="W3897">
        <v>4045.85</v>
      </c>
    </row>
    <row r="3898" spans="1:23">
      <c r="A3898" t="s">
        <v>246</v>
      </c>
      <c r="B3898" t="s">
        <v>5087</v>
      </c>
      <c r="C3898" t="s">
        <v>343</v>
      </c>
      <c r="D3898" t="s">
        <v>54</v>
      </c>
      <c r="E3898">
        <v>12774513</v>
      </c>
      <c r="F3898">
        <v>45132</v>
      </c>
      <c r="G3898" t="s">
        <v>6071</v>
      </c>
      <c r="H3898">
        <v>45133</v>
      </c>
      <c r="I3898" t="s">
        <v>253</v>
      </c>
      <c r="K3898" t="s">
        <v>1408</v>
      </c>
      <c r="L3898" t="s">
        <v>1409</v>
      </c>
      <c r="N3898" t="s">
        <v>1449</v>
      </c>
      <c r="O3898" t="s">
        <v>1411</v>
      </c>
      <c r="P3898" t="s">
        <v>252</v>
      </c>
      <c r="Q3898" t="s">
        <v>1412</v>
      </c>
      <c r="R3898" t="s">
        <v>1412</v>
      </c>
      <c r="S3898" t="s">
        <v>1415</v>
      </c>
      <c r="T3898">
        <v>10000</v>
      </c>
      <c r="V3898">
        <v>400.56</v>
      </c>
      <c r="W3898">
        <v>861.8</v>
      </c>
    </row>
    <row r="3899" spans="1:23">
      <c r="A3899" t="s">
        <v>246</v>
      </c>
      <c r="B3899" t="s">
        <v>5087</v>
      </c>
      <c r="C3899" t="s">
        <v>343</v>
      </c>
      <c r="D3899" t="s">
        <v>54</v>
      </c>
      <c r="E3899">
        <v>12874097</v>
      </c>
      <c r="F3899">
        <v>45160</v>
      </c>
      <c r="G3899" t="s">
        <v>6541</v>
      </c>
      <c r="H3899">
        <v>45160</v>
      </c>
      <c r="I3899" t="s">
        <v>253</v>
      </c>
      <c r="K3899" t="s">
        <v>1408</v>
      </c>
      <c r="L3899" t="s">
        <v>1409</v>
      </c>
      <c r="N3899" t="s">
        <v>1421</v>
      </c>
      <c r="O3899" t="s">
        <v>1411</v>
      </c>
      <c r="P3899" t="s">
        <v>252</v>
      </c>
      <c r="Q3899" t="s">
        <v>1415</v>
      </c>
      <c r="R3899" t="s">
        <v>1415</v>
      </c>
      <c r="S3899" t="s">
        <v>1415</v>
      </c>
      <c r="T3899">
        <v>10000</v>
      </c>
      <c r="V3899">
        <v>0</v>
      </c>
      <c r="W3899">
        <v>398.1</v>
      </c>
    </row>
    <row r="3900" spans="1:23">
      <c r="A3900" t="s">
        <v>246</v>
      </c>
      <c r="B3900" t="s">
        <v>6156</v>
      </c>
      <c r="C3900" t="s">
        <v>6543</v>
      </c>
      <c r="D3900" t="s">
        <v>1528</v>
      </c>
      <c r="E3900">
        <v>12874057</v>
      </c>
      <c r="F3900">
        <v>45160</v>
      </c>
      <c r="G3900" t="s">
        <v>6544</v>
      </c>
      <c r="H3900">
        <v>45160</v>
      </c>
      <c r="I3900" t="s">
        <v>253</v>
      </c>
      <c r="K3900" t="s">
        <v>1408</v>
      </c>
      <c r="L3900" t="s">
        <v>1409</v>
      </c>
      <c r="N3900" t="s">
        <v>1437</v>
      </c>
      <c r="O3900" t="s">
        <v>1411</v>
      </c>
      <c r="P3900" t="s">
        <v>252</v>
      </c>
      <c r="Q3900" t="s">
        <v>1415</v>
      </c>
      <c r="R3900" t="s">
        <v>1415</v>
      </c>
      <c r="S3900" t="s">
        <v>1415</v>
      </c>
      <c r="T3900">
        <v>10000</v>
      </c>
      <c r="V3900">
        <v>1515.07</v>
      </c>
      <c r="W3900">
        <v>1721.21</v>
      </c>
    </row>
    <row r="3901" spans="1:23">
      <c r="A3901" t="s">
        <v>246</v>
      </c>
      <c r="B3901" t="s">
        <v>4975</v>
      </c>
      <c r="C3901" t="s">
        <v>360</v>
      </c>
      <c r="D3901" t="s">
        <v>46</v>
      </c>
      <c r="E3901">
        <v>12569041</v>
      </c>
      <c r="F3901">
        <v>45078</v>
      </c>
      <c r="G3901" t="s">
        <v>5308</v>
      </c>
      <c r="H3901">
        <v>45078</v>
      </c>
      <c r="I3901" t="s">
        <v>253</v>
      </c>
      <c r="K3901" t="s">
        <v>1408</v>
      </c>
      <c r="L3901" t="s">
        <v>1409</v>
      </c>
      <c r="N3901" t="s">
        <v>1432</v>
      </c>
      <c r="O3901" t="s">
        <v>1411</v>
      </c>
      <c r="P3901" t="s">
        <v>252</v>
      </c>
      <c r="Q3901" t="s">
        <v>1412</v>
      </c>
      <c r="R3901" t="s">
        <v>1412</v>
      </c>
      <c r="S3901" t="s">
        <v>1415</v>
      </c>
      <c r="T3901">
        <v>10000</v>
      </c>
      <c r="V3901">
        <v>0</v>
      </c>
      <c r="W3901">
        <v>1</v>
      </c>
    </row>
    <row r="3902" spans="1:23">
      <c r="A3902" t="s">
        <v>246</v>
      </c>
      <c r="B3902" t="s">
        <v>4975</v>
      </c>
      <c r="C3902" t="s">
        <v>360</v>
      </c>
      <c r="D3902" t="s">
        <v>46</v>
      </c>
      <c r="E3902">
        <v>12569465</v>
      </c>
      <c r="F3902">
        <v>45078</v>
      </c>
      <c r="G3902" t="s">
        <v>5309</v>
      </c>
      <c r="H3902">
        <v>45078</v>
      </c>
      <c r="I3902" t="s">
        <v>253</v>
      </c>
      <c r="K3902" t="s">
        <v>1408</v>
      </c>
      <c r="L3902" t="s">
        <v>1409</v>
      </c>
      <c r="N3902" t="s">
        <v>1432</v>
      </c>
      <c r="O3902" t="s">
        <v>1411</v>
      </c>
      <c r="P3902" t="s">
        <v>252</v>
      </c>
      <c r="Q3902" t="s">
        <v>1412</v>
      </c>
      <c r="R3902" t="s">
        <v>1412</v>
      </c>
      <c r="S3902" t="s">
        <v>1415</v>
      </c>
      <c r="T3902">
        <v>10000</v>
      </c>
      <c r="V3902">
        <v>562.49</v>
      </c>
      <c r="W3902">
        <v>2305.8000000000002</v>
      </c>
    </row>
    <row r="3903" spans="1:23">
      <c r="A3903" t="s">
        <v>246</v>
      </c>
      <c r="B3903" t="s">
        <v>4975</v>
      </c>
      <c r="C3903" t="s">
        <v>360</v>
      </c>
      <c r="D3903" t="s">
        <v>46</v>
      </c>
      <c r="E3903">
        <v>12575652</v>
      </c>
      <c r="F3903">
        <v>45079</v>
      </c>
      <c r="G3903" t="s">
        <v>5313</v>
      </c>
      <c r="H3903">
        <v>45083</v>
      </c>
      <c r="I3903" t="s">
        <v>253</v>
      </c>
      <c r="K3903" t="s">
        <v>1408</v>
      </c>
      <c r="L3903" t="s">
        <v>1409</v>
      </c>
      <c r="N3903" t="s">
        <v>1421</v>
      </c>
      <c r="O3903" t="s">
        <v>1411</v>
      </c>
      <c r="P3903" t="s">
        <v>252</v>
      </c>
      <c r="Q3903" t="s">
        <v>1412</v>
      </c>
      <c r="R3903" t="s">
        <v>1412</v>
      </c>
      <c r="S3903" t="s">
        <v>1415</v>
      </c>
      <c r="T3903">
        <v>10000</v>
      </c>
      <c r="V3903">
        <v>2118.4499999999998</v>
      </c>
      <c r="W3903">
        <v>6647.55</v>
      </c>
    </row>
    <row r="3904" spans="1:23">
      <c r="A3904" t="s">
        <v>246</v>
      </c>
      <c r="B3904" t="s">
        <v>4975</v>
      </c>
      <c r="C3904" t="s">
        <v>360</v>
      </c>
      <c r="D3904" t="s">
        <v>46</v>
      </c>
      <c r="E3904">
        <v>12582207</v>
      </c>
      <c r="F3904">
        <v>45084</v>
      </c>
      <c r="G3904" t="s">
        <v>5315</v>
      </c>
      <c r="H3904">
        <v>45084</v>
      </c>
      <c r="I3904" t="s">
        <v>253</v>
      </c>
      <c r="K3904" t="s">
        <v>1408</v>
      </c>
      <c r="L3904" t="s">
        <v>1409</v>
      </c>
      <c r="N3904" t="s">
        <v>1425</v>
      </c>
      <c r="O3904" t="s">
        <v>1411</v>
      </c>
      <c r="P3904" t="s">
        <v>254</v>
      </c>
      <c r="Q3904" t="s">
        <v>1412</v>
      </c>
      <c r="R3904" t="s">
        <v>1412</v>
      </c>
      <c r="S3904" t="s">
        <v>1415</v>
      </c>
      <c r="T3904">
        <v>10000</v>
      </c>
      <c r="V3904">
        <v>1284.71</v>
      </c>
      <c r="W3904">
        <v>14718</v>
      </c>
    </row>
    <row r="3905" spans="1:23">
      <c r="A3905" t="s">
        <v>246</v>
      </c>
      <c r="B3905" t="s">
        <v>4975</v>
      </c>
      <c r="C3905" t="s">
        <v>360</v>
      </c>
      <c r="D3905" t="s">
        <v>46</v>
      </c>
      <c r="E3905">
        <v>12582708</v>
      </c>
      <c r="F3905">
        <v>45083</v>
      </c>
      <c r="G3905" t="s">
        <v>5314</v>
      </c>
      <c r="H3905">
        <v>45083</v>
      </c>
      <c r="I3905" t="s">
        <v>253</v>
      </c>
      <c r="K3905" t="s">
        <v>1408</v>
      </c>
      <c r="L3905" t="s">
        <v>1409</v>
      </c>
      <c r="N3905" t="s">
        <v>1425</v>
      </c>
      <c r="O3905" t="s">
        <v>1411</v>
      </c>
      <c r="P3905" t="s">
        <v>254</v>
      </c>
      <c r="Q3905" t="s">
        <v>1412</v>
      </c>
      <c r="R3905" t="s">
        <v>1412</v>
      </c>
      <c r="S3905" t="s">
        <v>1415</v>
      </c>
      <c r="T3905">
        <v>10000</v>
      </c>
      <c r="V3905">
        <v>600.29999999999995</v>
      </c>
      <c r="W3905">
        <v>1730.95</v>
      </c>
    </row>
    <row r="3906" spans="1:23">
      <c r="A3906" t="s">
        <v>246</v>
      </c>
      <c r="B3906" t="s">
        <v>2221</v>
      </c>
      <c r="C3906" t="s">
        <v>3885</v>
      </c>
      <c r="D3906" t="s">
        <v>54</v>
      </c>
      <c r="E3906">
        <v>1334070</v>
      </c>
      <c r="F3906">
        <v>45105</v>
      </c>
      <c r="G3906" t="s">
        <v>5488</v>
      </c>
      <c r="H3906">
        <v>45105</v>
      </c>
      <c r="I3906" t="s">
        <v>253</v>
      </c>
      <c r="K3906" t="s">
        <v>1418</v>
      </c>
      <c r="L3906" t="s">
        <v>1409</v>
      </c>
      <c r="N3906" t="s">
        <v>1484</v>
      </c>
      <c r="O3906" t="s">
        <v>1411</v>
      </c>
      <c r="P3906" t="s">
        <v>254</v>
      </c>
      <c r="Q3906" t="s">
        <v>1412</v>
      </c>
      <c r="R3906" t="s">
        <v>1412</v>
      </c>
      <c r="S3906" t="s">
        <v>1415</v>
      </c>
      <c r="T3906">
        <v>10000</v>
      </c>
      <c r="V3906">
        <v>0</v>
      </c>
      <c r="W3906">
        <v>21</v>
      </c>
    </row>
    <row r="3907" spans="1:23">
      <c r="A3907" t="s">
        <v>246</v>
      </c>
      <c r="B3907" t="s">
        <v>2362</v>
      </c>
      <c r="C3907" t="s">
        <v>3885</v>
      </c>
      <c r="D3907" t="s">
        <v>54</v>
      </c>
      <c r="E3907">
        <v>12242860</v>
      </c>
      <c r="F3907">
        <v>45001</v>
      </c>
      <c r="G3907" t="s">
        <v>3886</v>
      </c>
      <c r="H3907">
        <v>45001</v>
      </c>
      <c r="I3907" t="s">
        <v>253</v>
      </c>
      <c r="K3907" t="s">
        <v>1430</v>
      </c>
      <c r="L3907" t="s">
        <v>1409</v>
      </c>
      <c r="N3907" t="s">
        <v>1410</v>
      </c>
      <c r="O3907" t="s">
        <v>1411</v>
      </c>
      <c r="P3907" t="s">
        <v>254</v>
      </c>
      <c r="Q3907" t="s">
        <v>1412</v>
      </c>
      <c r="R3907" t="s">
        <v>1412</v>
      </c>
      <c r="S3907" t="s">
        <v>1412</v>
      </c>
      <c r="T3907">
        <v>22000</v>
      </c>
      <c r="V3907">
        <v>2563.19</v>
      </c>
      <c r="W3907">
        <v>9852.27</v>
      </c>
    </row>
    <row r="3908" spans="1:23">
      <c r="A3908" t="s">
        <v>246</v>
      </c>
      <c r="B3908" t="s">
        <v>2217</v>
      </c>
      <c r="C3908" t="s">
        <v>3889</v>
      </c>
      <c r="D3908" t="s">
        <v>54</v>
      </c>
      <c r="E3908">
        <v>12184232</v>
      </c>
      <c r="F3908">
        <v>44994</v>
      </c>
      <c r="G3908" t="s">
        <v>3890</v>
      </c>
      <c r="H3908">
        <v>44994</v>
      </c>
      <c r="I3908" t="s">
        <v>282</v>
      </c>
      <c r="K3908" t="s">
        <v>1418</v>
      </c>
      <c r="L3908" t="s">
        <v>1409</v>
      </c>
      <c r="N3908" t="s">
        <v>1421</v>
      </c>
      <c r="O3908" t="s">
        <v>1411</v>
      </c>
      <c r="P3908" t="s">
        <v>254</v>
      </c>
      <c r="S3908" t="s">
        <v>1414</v>
      </c>
      <c r="T3908">
        <v>20000</v>
      </c>
    </row>
    <row r="3909" spans="1:23">
      <c r="A3909" t="s">
        <v>246</v>
      </c>
      <c r="B3909" t="s">
        <v>5380</v>
      </c>
      <c r="C3909" t="s">
        <v>344</v>
      </c>
      <c r="D3909" t="s">
        <v>54</v>
      </c>
      <c r="E3909">
        <v>11312797</v>
      </c>
      <c r="F3909">
        <v>45097</v>
      </c>
      <c r="G3909" t="s">
        <v>5382</v>
      </c>
      <c r="H3909">
        <v>45097</v>
      </c>
      <c r="I3909" t="s">
        <v>253</v>
      </c>
      <c r="K3909" t="s">
        <v>1408</v>
      </c>
      <c r="L3909" t="s">
        <v>1409</v>
      </c>
      <c r="N3909" t="s">
        <v>1486</v>
      </c>
      <c r="O3909" t="s">
        <v>1411</v>
      </c>
      <c r="P3909" t="s">
        <v>252</v>
      </c>
      <c r="Q3909" t="s">
        <v>1412</v>
      </c>
      <c r="R3909" t="s">
        <v>1412</v>
      </c>
      <c r="S3909" t="s">
        <v>1415</v>
      </c>
      <c r="T3909">
        <v>10000</v>
      </c>
      <c r="V3909">
        <v>1714.34</v>
      </c>
      <c r="W3909">
        <v>4963.5</v>
      </c>
    </row>
    <row r="3910" spans="1:23">
      <c r="A3910" t="s">
        <v>246</v>
      </c>
      <c r="B3910" t="s">
        <v>3151</v>
      </c>
      <c r="C3910" t="s">
        <v>344</v>
      </c>
      <c r="D3910" t="s">
        <v>54</v>
      </c>
      <c r="E3910">
        <v>12215471</v>
      </c>
      <c r="F3910">
        <v>45000</v>
      </c>
      <c r="G3910" t="s">
        <v>3751</v>
      </c>
      <c r="H3910">
        <v>45000</v>
      </c>
      <c r="I3910" t="s">
        <v>282</v>
      </c>
      <c r="K3910" t="s">
        <v>1408</v>
      </c>
      <c r="L3910" t="s">
        <v>1409</v>
      </c>
      <c r="N3910" t="s">
        <v>1466</v>
      </c>
      <c r="O3910" t="s">
        <v>1411</v>
      </c>
      <c r="P3910" t="s">
        <v>254</v>
      </c>
      <c r="S3910" t="s">
        <v>1414</v>
      </c>
      <c r="T3910">
        <v>50000</v>
      </c>
    </row>
    <row r="3911" spans="1:23">
      <c r="A3911" t="s">
        <v>246</v>
      </c>
      <c r="B3911" t="s">
        <v>3151</v>
      </c>
      <c r="C3911" t="s">
        <v>344</v>
      </c>
      <c r="D3911" t="s">
        <v>54</v>
      </c>
      <c r="E3911">
        <v>12248607</v>
      </c>
      <c r="F3911">
        <v>45002</v>
      </c>
      <c r="G3911" t="s">
        <v>3891</v>
      </c>
      <c r="H3911">
        <v>45002</v>
      </c>
      <c r="I3911" t="s">
        <v>282</v>
      </c>
      <c r="K3911" t="s">
        <v>1408</v>
      </c>
      <c r="L3911" t="s">
        <v>1409</v>
      </c>
      <c r="N3911" t="s">
        <v>1485</v>
      </c>
      <c r="O3911" t="s">
        <v>1411</v>
      </c>
      <c r="P3911" t="s">
        <v>254</v>
      </c>
      <c r="S3911" t="s">
        <v>1414</v>
      </c>
      <c r="T3911">
        <v>10000</v>
      </c>
    </row>
    <row r="3912" spans="1:23">
      <c r="A3912" t="s">
        <v>246</v>
      </c>
      <c r="B3912" t="s">
        <v>3573</v>
      </c>
      <c r="C3912" t="s">
        <v>344</v>
      </c>
      <c r="D3912" t="s">
        <v>54</v>
      </c>
      <c r="E3912">
        <v>12248683</v>
      </c>
      <c r="F3912">
        <v>45002</v>
      </c>
      <c r="G3912" t="s">
        <v>3892</v>
      </c>
      <c r="H3912">
        <v>45002</v>
      </c>
      <c r="I3912" t="s">
        <v>253</v>
      </c>
      <c r="K3912" t="s">
        <v>1408</v>
      </c>
      <c r="L3912" t="s">
        <v>1409</v>
      </c>
      <c r="N3912" t="s">
        <v>1421</v>
      </c>
      <c r="O3912" t="s">
        <v>1411</v>
      </c>
      <c r="P3912" t="s">
        <v>254</v>
      </c>
      <c r="Q3912" t="s">
        <v>1412</v>
      </c>
      <c r="R3912" t="s">
        <v>1412</v>
      </c>
      <c r="S3912" t="s">
        <v>1412</v>
      </c>
      <c r="T3912">
        <v>10000</v>
      </c>
      <c r="V3912">
        <v>0</v>
      </c>
      <c r="W3912">
        <v>6309.2</v>
      </c>
    </row>
    <row r="3913" spans="1:23">
      <c r="A3913" t="s">
        <v>246</v>
      </c>
      <c r="B3913" t="s">
        <v>3573</v>
      </c>
      <c r="C3913" t="s">
        <v>344</v>
      </c>
      <c r="D3913" t="s">
        <v>54</v>
      </c>
      <c r="E3913">
        <v>12249161</v>
      </c>
      <c r="F3913">
        <v>45002</v>
      </c>
      <c r="G3913" t="s">
        <v>3893</v>
      </c>
      <c r="H3913">
        <v>45002</v>
      </c>
      <c r="I3913" t="s">
        <v>263</v>
      </c>
      <c r="K3913" t="s">
        <v>1408</v>
      </c>
      <c r="L3913" t="s">
        <v>1409</v>
      </c>
      <c r="N3913" t="s">
        <v>1439</v>
      </c>
      <c r="O3913" t="s">
        <v>1411</v>
      </c>
      <c r="P3913" t="s">
        <v>252</v>
      </c>
      <c r="S3913" t="s">
        <v>1414</v>
      </c>
      <c r="T3913">
        <v>10000</v>
      </c>
    </row>
    <row r="3914" spans="1:23">
      <c r="A3914" t="s">
        <v>246</v>
      </c>
      <c r="B3914" t="s">
        <v>3573</v>
      </c>
      <c r="C3914" t="s">
        <v>344</v>
      </c>
      <c r="D3914" t="s">
        <v>54</v>
      </c>
      <c r="E3914">
        <v>12282026</v>
      </c>
      <c r="F3914">
        <v>45012</v>
      </c>
      <c r="G3914" t="s">
        <v>3894</v>
      </c>
      <c r="H3914">
        <v>45012</v>
      </c>
      <c r="I3914" t="s">
        <v>282</v>
      </c>
      <c r="K3914" t="s">
        <v>1408</v>
      </c>
      <c r="L3914" t="s">
        <v>1409</v>
      </c>
      <c r="N3914" t="s">
        <v>1431</v>
      </c>
      <c r="O3914" t="s">
        <v>1411</v>
      </c>
      <c r="P3914" t="s">
        <v>254</v>
      </c>
      <c r="S3914" t="s">
        <v>1414</v>
      </c>
      <c r="T3914">
        <v>10000</v>
      </c>
    </row>
    <row r="3915" spans="1:23">
      <c r="A3915" t="s">
        <v>246</v>
      </c>
      <c r="B3915" t="s">
        <v>5011</v>
      </c>
      <c r="C3915" t="s">
        <v>344</v>
      </c>
      <c r="D3915" t="s">
        <v>54</v>
      </c>
      <c r="E3915">
        <v>12588386</v>
      </c>
      <c r="F3915">
        <v>45083</v>
      </c>
      <c r="G3915" t="s">
        <v>5362</v>
      </c>
      <c r="H3915">
        <v>45083</v>
      </c>
      <c r="I3915" t="s">
        <v>282</v>
      </c>
      <c r="K3915" t="s">
        <v>1408</v>
      </c>
      <c r="L3915" t="s">
        <v>1409</v>
      </c>
      <c r="N3915" t="s">
        <v>1439</v>
      </c>
      <c r="O3915" t="s">
        <v>1411</v>
      </c>
      <c r="P3915" t="s">
        <v>254</v>
      </c>
      <c r="R3915" t="s">
        <v>1414</v>
      </c>
      <c r="S3915" t="s">
        <v>1415</v>
      </c>
      <c r="T3915">
        <v>10000</v>
      </c>
    </row>
    <row r="3916" spans="1:23">
      <c r="A3916" t="s">
        <v>246</v>
      </c>
      <c r="B3916" t="s">
        <v>5087</v>
      </c>
      <c r="C3916" t="s">
        <v>344</v>
      </c>
      <c r="D3916" t="s">
        <v>54</v>
      </c>
      <c r="E3916">
        <v>12615778</v>
      </c>
      <c r="F3916">
        <v>45093</v>
      </c>
      <c r="G3916" t="s">
        <v>5376</v>
      </c>
      <c r="H3916">
        <v>45093</v>
      </c>
      <c r="I3916" t="s">
        <v>253</v>
      </c>
      <c r="K3916" t="s">
        <v>1408</v>
      </c>
      <c r="L3916" t="s">
        <v>1409</v>
      </c>
      <c r="N3916" t="s">
        <v>1440</v>
      </c>
      <c r="O3916" t="s">
        <v>1411</v>
      </c>
      <c r="P3916" t="s">
        <v>252</v>
      </c>
      <c r="Q3916" t="s">
        <v>1412</v>
      </c>
      <c r="R3916" t="s">
        <v>1412</v>
      </c>
      <c r="S3916" t="s">
        <v>1415</v>
      </c>
      <c r="T3916">
        <v>10000</v>
      </c>
      <c r="V3916">
        <v>2398.92</v>
      </c>
      <c r="W3916">
        <v>6853.5</v>
      </c>
    </row>
    <row r="3917" spans="1:23">
      <c r="A3917" t="s">
        <v>246</v>
      </c>
      <c r="B3917" t="s">
        <v>5008</v>
      </c>
      <c r="C3917" t="s">
        <v>344</v>
      </c>
      <c r="D3917" t="s">
        <v>54</v>
      </c>
      <c r="E3917">
        <v>12631390</v>
      </c>
      <c r="F3917">
        <v>45097</v>
      </c>
      <c r="G3917" t="s">
        <v>5379</v>
      </c>
      <c r="H3917">
        <v>45097</v>
      </c>
      <c r="I3917" t="s">
        <v>282</v>
      </c>
      <c r="K3917" t="s">
        <v>1408</v>
      </c>
      <c r="L3917" t="s">
        <v>1409</v>
      </c>
      <c r="N3917" t="s">
        <v>1444</v>
      </c>
      <c r="O3917" t="s">
        <v>1411</v>
      </c>
      <c r="P3917" t="s">
        <v>254</v>
      </c>
      <c r="R3917" t="s">
        <v>1414</v>
      </c>
      <c r="S3917" t="s">
        <v>1415</v>
      </c>
      <c r="T3917">
        <v>10000</v>
      </c>
    </row>
    <row r="3918" spans="1:23">
      <c r="A3918" t="s">
        <v>246</v>
      </c>
      <c r="B3918" t="s">
        <v>5005</v>
      </c>
      <c r="C3918" t="s">
        <v>344</v>
      </c>
      <c r="D3918" t="s">
        <v>54</v>
      </c>
      <c r="E3918">
        <v>12631700</v>
      </c>
      <c r="F3918">
        <v>45097</v>
      </c>
      <c r="G3918" t="s">
        <v>5378</v>
      </c>
      <c r="H3918">
        <v>45097</v>
      </c>
      <c r="I3918" t="s">
        <v>263</v>
      </c>
      <c r="K3918" t="s">
        <v>1408</v>
      </c>
      <c r="L3918" t="s">
        <v>1409</v>
      </c>
      <c r="N3918" t="s">
        <v>1433</v>
      </c>
      <c r="O3918" t="s">
        <v>1411</v>
      </c>
      <c r="P3918" t="s">
        <v>252</v>
      </c>
      <c r="Q3918" t="s">
        <v>1414</v>
      </c>
      <c r="R3918" t="s">
        <v>1414</v>
      </c>
      <c r="S3918" t="s">
        <v>1415</v>
      </c>
      <c r="T3918">
        <v>10000</v>
      </c>
    </row>
    <row r="3919" spans="1:23">
      <c r="A3919" t="s">
        <v>246</v>
      </c>
      <c r="B3919" t="s">
        <v>5380</v>
      </c>
      <c r="C3919" t="s">
        <v>344</v>
      </c>
      <c r="D3919" t="s">
        <v>54</v>
      </c>
      <c r="E3919">
        <v>12631991</v>
      </c>
      <c r="F3919">
        <v>45097</v>
      </c>
      <c r="G3919" t="s">
        <v>5381</v>
      </c>
      <c r="H3919">
        <v>45097</v>
      </c>
      <c r="I3919" t="s">
        <v>282</v>
      </c>
      <c r="K3919" t="s">
        <v>1408</v>
      </c>
      <c r="L3919" t="s">
        <v>1409</v>
      </c>
      <c r="N3919" t="s">
        <v>1413</v>
      </c>
      <c r="O3919" t="s">
        <v>1411</v>
      </c>
      <c r="P3919" t="s">
        <v>252</v>
      </c>
      <c r="Q3919" t="s">
        <v>1414</v>
      </c>
      <c r="R3919" t="s">
        <v>1414</v>
      </c>
      <c r="S3919" t="s">
        <v>1415</v>
      </c>
      <c r="T3919">
        <v>10000</v>
      </c>
    </row>
    <row r="3920" spans="1:23">
      <c r="A3920" t="s">
        <v>246</v>
      </c>
      <c r="B3920" t="s">
        <v>5008</v>
      </c>
      <c r="C3920" t="s">
        <v>344</v>
      </c>
      <c r="D3920" t="s">
        <v>54</v>
      </c>
      <c r="E3920">
        <v>12632268</v>
      </c>
      <c r="F3920">
        <v>45098</v>
      </c>
      <c r="G3920" t="s">
        <v>5388</v>
      </c>
      <c r="H3920">
        <v>45098</v>
      </c>
      <c r="I3920" t="s">
        <v>253</v>
      </c>
      <c r="K3920" t="s">
        <v>1408</v>
      </c>
      <c r="L3920" t="s">
        <v>1409</v>
      </c>
      <c r="N3920" t="s">
        <v>1413</v>
      </c>
      <c r="O3920" t="s">
        <v>1411</v>
      </c>
      <c r="P3920" t="s">
        <v>254</v>
      </c>
      <c r="Q3920" t="s">
        <v>1412</v>
      </c>
      <c r="R3920" t="s">
        <v>1412</v>
      </c>
      <c r="S3920" t="s">
        <v>1415</v>
      </c>
      <c r="T3920">
        <v>10000</v>
      </c>
      <c r="V3920">
        <v>1275.68</v>
      </c>
      <c r="W3920">
        <v>5187.1000000000004</v>
      </c>
    </row>
    <row r="3921" spans="1:23">
      <c r="A3921" t="s">
        <v>246</v>
      </c>
      <c r="B3921" t="s">
        <v>5005</v>
      </c>
      <c r="C3921" t="s">
        <v>344</v>
      </c>
      <c r="D3921" t="s">
        <v>54</v>
      </c>
      <c r="E3921">
        <v>12632284</v>
      </c>
      <c r="F3921">
        <v>45097</v>
      </c>
      <c r="G3921" t="s">
        <v>5384</v>
      </c>
      <c r="H3921">
        <v>45098</v>
      </c>
      <c r="I3921" t="s">
        <v>282</v>
      </c>
      <c r="K3921" t="s">
        <v>1408</v>
      </c>
      <c r="L3921" t="s">
        <v>1409</v>
      </c>
      <c r="N3921" t="s">
        <v>1439</v>
      </c>
      <c r="O3921" t="s">
        <v>1411</v>
      </c>
      <c r="P3921" t="s">
        <v>252</v>
      </c>
      <c r="R3921" t="s">
        <v>1414</v>
      </c>
      <c r="S3921" t="s">
        <v>1415</v>
      </c>
      <c r="T3921">
        <v>10000</v>
      </c>
    </row>
    <row r="3922" spans="1:23">
      <c r="A3922" t="s">
        <v>246</v>
      </c>
      <c r="B3922" t="s">
        <v>5011</v>
      </c>
      <c r="C3922" t="s">
        <v>344</v>
      </c>
      <c r="D3922" t="s">
        <v>54</v>
      </c>
      <c r="E3922">
        <v>12637895</v>
      </c>
      <c r="F3922">
        <v>45098</v>
      </c>
      <c r="G3922" t="s">
        <v>5389</v>
      </c>
      <c r="H3922">
        <v>45098</v>
      </c>
      <c r="I3922" t="s">
        <v>253</v>
      </c>
      <c r="K3922" t="s">
        <v>1430</v>
      </c>
      <c r="L3922" t="s">
        <v>1409</v>
      </c>
      <c r="N3922" t="s">
        <v>1420</v>
      </c>
      <c r="O3922" t="s">
        <v>1411</v>
      </c>
      <c r="P3922" t="s">
        <v>254</v>
      </c>
      <c r="Q3922" t="s">
        <v>1412</v>
      </c>
      <c r="R3922" t="s">
        <v>1412</v>
      </c>
      <c r="S3922" t="s">
        <v>1415</v>
      </c>
      <c r="T3922">
        <v>10000</v>
      </c>
      <c r="V3922">
        <v>1378.98</v>
      </c>
      <c r="W3922">
        <v>8647.5499999999993</v>
      </c>
    </row>
    <row r="3923" spans="1:23">
      <c r="A3923" t="s">
        <v>246</v>
      </c>
      <c r="B3923" t="s">
        <v>5087</v>
      </c>
      <c r="C3923" t="s">
        <v>344</v>
      </c>
      <c r="D3923" t="s">
        <v>54</v>
      </c>
      <c r="E3923">
        <v>12638032</v>
      </c>
      <c r="F3923">
        <v>45098</v>
      </c>
      <c r="G3923" t="s">
        <v>5390</v>
      </c>
      <c r="H3923">
        <v>45098</v>
      </c>
      <c r="I3923" t="s">
        <v>253</v>
      </c>
      <c r="K3923" t="s">
        <v>1408</v>
      </c>
      <c r="L3923" t="s">
        <v>1409</v>
      </c>
      <c r="N3923" t="s">
        <v>1439</v>
      </c>
      <c r="O3923" t="s">
        <v>1411</v>
      </c>
      <c r="P3923" t="s">
        <v>252</v>
      </c>
      <c r="Q3923" t="s">
        <v>1412</v>
      </c>
      <c r="R3923" t="s">
        <v>1412</v>
      </c>
      <c r="S3923" t="s">
        <v>1415</v>
      </c>
      <c r="T3923">
        <v>10000</v>
      </c>
      <c r="V3923">
        <v>39.22</v>
      </c>
      <c r="W3923">
        <v>266</v>
      </c>
    </row>
    <row r="3924" spans="1:23">
      <c r="A3924" t="s">
        <v>246</v>
      </c>
      <c r="B3924" t="s">
        <v>5087</v>
      </c>
      <c r="C3924" t="s">
        <v>344</v>
      </c>
      <c r="D3924" t="s">
        <v>54</v>
      </c>
      <c r="E3924">
        <v>12644563</v>
      </c>
      <c r="F3924">
        <v>45099</v>
      </c>
      <c r="G3924" t="s">
        <v>5391</v>
      </c>
      <c r="H3924">
        <v>45099</v>
      </c>
      <c r="I3924" t="s">
        <v>253</v>
      </c>
      <c r="K3924" t="s">
        <v>1408</v>
      </c>
      <c r="L3924" t="s">
        <v>1409</v>
      </c>
      <c r="N3924" t="s">
        <v>1476</v>
      </c>
      <c r="O3924" t="s">
        <v>1411</v>
      </c>
      <c r="P3924" t="s">
        <v>254</v>
      </c>
      <c r="Q3924" t="s">
        <v>1429</v>
      </c>
      <c r="R3924" t="s">
        <v>1429</v>
      </c>
      <c r="S3924" t="s">
        <v>1415</v>
      </c>
      <c r="T3924">
        <v>10000</v>
      </c>
      <c r="V3924">
        <v>0</v>
      </c>
      <c r="W3924">
        <v>10</v>
      </c>
    </row>
    <row r="3925" spans="1:23">
      <c r="A3925" t="s">
        <v>246</v>
      </c>
      <c r="B3925" t="s">
        <v>5087</v>
      </c>
      <c r="C3925" t="s">
        <v>344</v>
      </c>
      <c r="D3925" t="s">
        <v>54</v>
      </c>
      <c r="E3925">
        <v>12645368</v>
      </c>
      <c r="F3925">
        <v>45099</v>
      </c>
      <c r="G3925" t="s">
        <v>5396</v>
      </c>
      <c r="H3925">
        <v>45099</v>
      </c>
      <c r="I3925" t="s">
        <v>263</v>
      </c>
      <c r="K3925" t="s">
        <v>1408</v>
      </c>
      <c r="L3925" t="s">
        <v>1409</v>
      </c>
      <c r="N3925" t="s">
        <v>1432</v>
      </c>
      <c r="O3925" t="s">
        <v>1411</v>
      </c>
      <c r="P3925" t="s">
        <v>252</v>
      </c>
      <c r="R3925" t="s">
        <v>1414</v>
      </c>
      <c r="S3925" t="s">
        <v>1415</v>
      </c>
      <c r="T3925">
        <v>10000</v>
      </c>
    </row>
    <row r="3926" spans="1:23">
      <c r="A3926" t="s">
        <v>246</v>
      </c>
      <c r="B3926" t="s">
        <v>5008</v>
      </c>
      <c r="C3926" t="s">
        <v>344</v>
      </c>
      <c r="D3926" t="s">
        <v>54</v>
      </c>
      <c r="E3926">
        <v>12662729</v>
      </c>
      <c r="F3926">
        <v>45104</v>
      </c>
      <c r="G3926" t="s">
        <v>5478</v>
      </c>
      <c r="H3926">
        <v>45104</v>
      </c>
      <c r="I3926" t="s">
        <v>253</v>
      </c>
      <c r="K3926" t="s">
        <v>1408</v>
      </c>
      <c r="L3926" t="s">
        <v>1409</v>
      </c>
      <c r="N3926" t="s">
        <v>1421</v>
      </c>
      <c r="O3926" t="s">
        <v>1411</v>
      </c>
      <c r="P3926" t="s">
        <v>254</v>
      </c>
      <c r="Q3926" t="s">
        <v>1412</v>
      </c>
      <c r="R3926" t="s">
        <v>1412</v>
      </c>
      <c r="S3926" t="s">
        <v>1415</v>
      </c>
      <c r="T3926">
        <v>10000</v>
      </c>
      <c r="V3926">
        <v>0</v>
      </c>
      <c r="W3926">
        <v>83</v>
      </c>
    </row>
    <row r="3927" spans="1:23">
      <c r="A3927" t="s">
        <v>246</v>
      </c>
      <c r="B3927" t="s">
        <v>5087</v>
      </c>
      <c r="C3927" t="s">
        <v>344</v>
      </c>
      <c r="D3927" t="s">
        <v>54</v>
      </c>
      <c r="E3927">
        <v>12816419</v>
      </c>
      <c r="F3927">
        <v>45142</v>
      </c>
      <c r="G3927" t="s">
        <v>6545</v>
      </c>
      <c r="H3927">
        <v>45142</v>
      </c>
      <c r="I3927" t="s">
        <v>253</v>
      </c>
      <c r="K3927" t="s">
        <v>1408</v>
      </c>
      <c r="L3927" t="s">
        <v>1409</v>
      </c>
      <c r="N3927" t="s">
        <v>1493</v>
      </c>
      <c r="O3927" t="s">
        <v>1411</v>
      </c>
      <c r="P3927" t="s">
        <v>252</v>
      </c>
      <c r="Q3927" t="s">
        <v>1415</v>
      </c>
      <c r="R3927" t="s">
        <v>1415</v>
      </c>
      <c r="S3927" t="s">
        <v>1415</v>
      </c>
      <c r="T3927">
        <v>100</v>
      </c>
      <c r="V3927">
        <v>1924.08</v>
      </c>
      <c r="W3927">
        <v>2760.99</v>
      </c>
    </row>
    <row r="3928" spans="1:23">
      <c r="A3928" t="s">
        <v>246</v>
      </c>
      <c r="B3928" t="s">
        <v>2299</v>
      </c>
      <c r="C3928" t="s">
        <v>344</v>
      </c>
      <c r="D3928" t="s">
        <v>54</v>
      </c>
      <c r="E3928">
        <v>12841477</v>
      </c>
      <c r="F3928">
        <v>45152</v>
      </c>
      <c r="G3928" t="s">
        <v>6546</v>
      </c>
      <c r="H3928">
        <v>45152</v>
      </c>
      <c r="I3928" t="s">
        <v>253</v>
      </c>
      <c r="K3928" t="s">
        <v>1430</v>
      </c>
      <c r="L3928" t="s">
        <v>1409</v>
      </c>
      <c r="N3928" t="s">
        <v>1432</v>
      </c>
      <c r="O3928" t="s">
        <v>1411</v>
      </c>
      <c r="P3928" t="s">
        <v>254</v>
      </c>
      <c r="Q3928" t="s">
        <v>1415</v>
      </c>
      <c r="R3928" t="s">
        <v>1415</v>
      </c>
      <c r="S3928" t="s">
        <v>1415</v>
      </c>
      <c r="T3928">
        <v>10000</v>
      </c>
      <c r="V3928">
        <v>0</v>
      </c>
      <c r="W3928">
        <v>231</v>
      </c>
    </row>
    <row r="3929" spans="1:23">
      <c r="A3929" t="s">
        <v>246</v>
      </c>
      <c r="B3929" t="s">
        <v>4134</v>
      </c>
      <c r="C3929" t="s">
        <v>4692</v>
      </c>
      <c r="D3929" t="s">
        <v>1528</v>
      </c>
      <c r="E3929">
        <v>12351839</v>
      </c>
      <c r="F3929">
        <v>45035</v>
      </c>
      <c r="G3929" t="s">
        <v>4693</v>
      </c>
      <c r="H3929">
        <v>45035</v>
      </c>
      <c r="I3929" t="s">
        <v>282</v>
      </c>
      <c r="K3929" t="s">
        <v>1408</v>
      </c>
      <c r="L3929" t="s">
        <v>1409</v>
      </c>
      <c r="N3929" t="s">
        <v>1444</v>
      </c>
      <c r="O3929" t="s">
        <v>1411</v>
      </c>
      <c r="P3929" t="s">
        <v>254</v>
      </c>
      <c r="Q3929" t="s">
        <v>1414</v>
      </c>
      <c r="R3929" t="s">
        <v>1414</v>
      </c>
      <c r="S3929" t="s">
        <v>1412</v>
      </c>
      <c r="T3929">
        <v>10000</v>
      </c>
    </row>
    <row r="3930" spans="1:23">
      <c r="A3930" t="s">
        <v>246</v>
      </c>
      <c r="B3930" t="s">
        <v>2359</v>
      </c>
      <c r="C3930" t="s">
        <v>5521</v>
      </c>
      <c r="D3930" t="s">
        <v>54</v>
      </c>
      <c r="E3930">
        <v>12605684</v>
      </c>
      <c r="F3930">
        <v>45090</v>
      </c>
      <c r="G3930" t="s">
        <v>5696</v>
      </c>
      <c r="H3930">
        <v>45135</v>
      </c>
      <c r="I3930" t="s">
        <v>253</v>
      </c>
      <c r="K3930" t="s">
        <v>1418</v>
      </c>
      <c r="L3930" t="s">
        <v>1409</v>
      </c>
      <c r="N3930" t="s">
        <v>1413</v>
      </c>
      <c r="O3930" t="s">
        <v>1411</v>
      </c>
      <c r="P3930" t="s">
        <v>254</v>
      </c>
      <c r="Q3930" t="s">
        <v>1412</v>
      </c>
      <c r="R3930" t="s">
        <v>1412</v>
      </c>
      <c r="S3930" t="s">
        <v>1415</v>
      </c>
      <c r="T3930">
        <v>10000</v>
      </c>
      <c r="V3930">
        <v>4831.4399999999996</v>
      </c>
      <c r="W3930">
        <v>13821.81</v>
      </c>
    </row>
    <row r="3931" spans="1:23">
      <c r="A3931" t="s">
        <v>246</v>
      </c>
      <c r="B3931" t="s">
        <v>3543</v>
      </c>
      <c r="C3931" t="s">
        <v>3895</v>
      </c>
      <c r="D3931" t="s">
        <v>54</v>
      </c>
      <c r="E3931">
        <v>12271694</v>
      </c>
      <c r="F3931">
        <v>45008</v>
      </c>
      <c r="G3931" t="s">
        <v>3896</v>
      </c>
      <c r="H3931">
        <v>45008</v>
      </c>
      <c r="I3931" t="s">
        <v>253</v>
      </c>
      <c r="K3931" t="s">
        <v>1408</v>
      </c>
      <c r="L3931" t="s">
        <v>1409</v>
      </c>
      <c r="N3931" t="s">
        <v>1444</v>
      </c>
      <c r="O3931" t="s">
        <v>1411</v>
      </c>
      <c r="P3931" t="s">
        <v>254</v>
      </c>
      <c r="Q3931" t="s">
        <v>1412</v>
      </c>
      <c r="R3931" t="s">
        <v>1412</v>
      </c>
      <c r="S3931" t="s">
        <v>1412</v>
      </c>
      <c r="T3931">
        <v>30000</v>
      </c>
      <c r="V3931">
        <v>0</v>
      </c>
      <c r="W3931">
        <v>2150.0100000000002</v>
      </c>
    </row>
    <row r="3932" spans="1:23">
      <c r="A3932" t="s">
        <v>246</v>
      </c>
      <c r="B3932" t="s">
        <v>3543</v>
      </c>
      <c r="C3932" t="s">
        <v>3895</v>
      </c>
      <c r="D3932" t="s">
        <v>54</v>
      </c>
      <c r="E3932">
        <v>12271704</v>
      </c>
      <c r="F3932">
        <v>45008</v>
      </c>
      <c r="G3932" t="s">
        <v>3897</v>
      </c>
      <c r="H3932">
        <v>45008</v>
      </c>
      <c r="I3932" t="s">
        <v>282</v>
      </c>
      <c r="K3932" t="s">
        <v>1408</v>
      </c>
      <c r="L3932" t="s">
        <v>1409</v>
      </c>
      <c r="N3932" t="s">
        <v>1444</v>
      </c>
      <c r="O3932" t="s">
        <v>1411</v>
      </c>
      <c r="P3932" t="s">
        <v>254</v>
      </c>
      <c r="S3932" t="s">
        <v>1414</v>
      </c>
      <c r="T3932">
        <v>30000</v>
      </c>
    </row>
    <row r="3933" spans="1:23">
      <c r="A3933" t="s">
        <v>246</v>
      </c>
      <c r="B3933" t="s">
        <v>2187</v>
      </c>
      <c r="C3933" t="s">
        <v>4694</v>
      </c>
      <c r="D3933" t="s">
        <v>2867</v>
      </c>
      <c r="E3933">
        <v>12359200</v>
      </c>
      <c r="F3933">
        <v>45029</v>
      </c>
      <c r="G3933" t="s">
        <v>4695</v>
      </c>
      <c r="H3933">
        <v>45029</v>
      </c>
      <c r="I3933" t="s">
        <v>282</v>
      </c>
      <c r="K3933" t="s">
        <v>1430</v>
      </c>
      <c r="L3933" t="s">
        <v>1409</v>
      </c>
      <c r="N3933" t="s">
        <v>1433</v>
      </c>
      <c r="O3933" t="s">
        <v>1411</v>
      </c>
      <c r="P3933" t="s">
        <v>254</v>
      </c>
      <c r="S3933" t="s">
        <v>1414</v>
      </c>
      <c r="T3933">
        <v>10000</v>
      </c>
    </row>
    <row r="3934" spans="1:23">
      <c r="A3934" t="s">
        <v>246</v>
      </c>
      <c r="B3934" t="s">
        <v>3863</v>
      </c>
      <c r="C3934" t="s">
        <v>3189</v>
      </c>
      <c r="D3934" t="s">
        <v>2794</v>
      </c>
      <c r="E3934">
        <v>12305924</v>
      </c>
      <c r="F3934">
        <v>45015</v>
      </c>
      <c r="G3934" t="s">
        <v>3899</v>
      </c>
      <c r="H3934">
        <v>45015</v>
      </c>
      <c r="I3934" t="s">
        <v>282</v>
      </c>
      <c r="K3934" t="s">
        <v>1408</v>
      </c>
      <c r="L3934" t="s">
        <v>1409</v>
      </c>
      <c r="N3934" t="s">
        <v>1413</v>
      </c>
      <c r="O3934" t="s">
        <v>1411</v>
      </c>
      <c r="P3934" t="s">
        <v>254</v>
      </c>
      <c r="Q3934" t="s">
        <v>1414</v>
      </c>
      <c r="R3934" t="s">
        <v>1414</v>
      </c>
      <c r="S3934" t="s">
        <v>1412</v>
      </c>
      <c r="T3934">
        <v>10000</v>
      </c>
    </row>
    <row r="3935" spans="1:23">
      <c r="A3935" t="s">
        <v>246</v>
      </c>
      <c r="B3935" t="s">
        <v>3861</v>
      </c>
      <c r="C3935" t="s">
        <v>3189</v>
      </c>
      <c r="D3935" t="s">
        <v>2794</v>
      </c>
      <c r="E3935">
        <v>12325589</v>
      </c>
      <c r="F3935">
        <v>45019</v>
      </c>
      <c r="G3935" t="s">
        <v>4696</v>
      </c>
      <c r="H3935">
        <v>45019</v>
      </c>
      <c r="I3935" t="s">
        <v>253</v>
      </c>
      <c r="K3935" t="s">
        <v>1408</v>
      </c>
      <c r="L3935" t="s">
        <v>1409</v>
      </c>
      <c r="N3935" t="s">
        <v>1421</v>
      </c>
      <c r="O3935" t="s">
        <v>1411</v>
      </c>
      <c r="P3935" t="s">
        <v>252</v>
      </c>
      <c r="Q3935" t="s">
        <v>1412</v>
      </c>
      <c r="R3935" t="s">
        <v>1412</v>
      </c>
      <c r="S3935" t="s">
        <v>1412</v>
      </c>
      <c r="T3935">
        <v>10000</v>
      </c>
      <c r="V3935">
        <v>0</v>
      </c>
      <c r="W3935">
        <v>9076.5499999999993</v>
      </c>
    </row>
    <row r="3936" spans="1:23">
      <c r="A3936" t="s">
        <v>246</v>
      </c>
      <c r="B3936" t="s">
        <v>3861</v>
      </c>
      <c r="C3936" t="s">
        <v>4460</v>
      </c>
      <c r="D3936" t="s">
        <v>46</v>
      </c>
      <c r="E3936">
        <v>12442023</v>
      </c>
      <c r="F3936">
        <v>45052</v>
      </c>
      <c r="G3936" t="s">
        <v>5196</v>
      </c>
      <c r="H3936">
        <v>45052</v>
      </c>
      <c r="I3936" t="s">
        <v>253</v>
      </c>
      <c r="K3936" t="s">
        <v>1408</v>
      </c>
      <c r="L3936" t="s">
        <v>1409</v>
      </c>
      <c r="N3936" t="s">
        <v>1453</v>
      </c>
      <c r="O3936" t="s">
        <v>1411</v>
      </c>
      <c r="P3936" t="s">
        <v>254</v>
      </c>
      <c r="Q3936" t="s">
        <v>1412</v>
      </c>
      <c r="R3936" t="s">
        <v>1412</v>
      </c>
      <c r="S3936" t="s">
        <v>1412</v>
      </c>
      <c r="T3936">
        <v>10000</v>
      </c>
      <c r="V3936">
        <v>6922.94</v>
      </c>
      <c r="W3936">
        <v>17657.240000000002</v>
      </c>
    </row>
    <row r="3937" spans="1:23">
      <c r="A3937" t="s">
        <v>246</v>
      </c>
      <c r="B3937" t="s">
        <v>3863</v>
      </c>
      <c r="C3937" t="s">
        <v>4460</v>
      </c>
      <c r="D3937" t="s">
        <v>46</v>
      </c>
      <c r="E3937">
        <v>12442075</v>
      </c>
      <c r="F3937">
        <v>45049</v>
      </c>
      <c r="G3937" t="s">
        <v>5195</v>
      </c>
      <c r="H3937">
        <v>45049</v>
      </c>
      <c r="I3937" t="s">
        <v>282</v>
      </c>
      <c r="K3937" t="s">
        <v>1408</v>
      </c>
      <c r="L3937" t="s">
        <v>1409</v>
      </c>
      <c r="N3937" t="s">
        <v>1439</v>
      </c>
      <c r="O3937" t="s">
        <v>1411</v>
      </c>
      <c r="P3937" t="s">
        <v>252</v>
      </c>
      <c r="S3937" t="s">
        <v>1414</v>
      </c>
      <c r="T3937">
        <v>10000</v>
      </c>
    </row>
    <row r="3938" spans="1:23">
      <c r="A3938" t="s">
        <v>246</v>
      </c>
      <c r="B3938" t="s">
        <v>2353</v>
      </c>
      <c r="C3938" t="s">
        <v>1748</v>
      </c>
      <c r="D3938" t="s">
        <v>54</v>
      </c>
      <c r="E3938">
        <v>12266627</v>
      </c>
      <c r="F3938">
        <v>45007</v>
      </c>
      <c r="G3938" t="s">
        <v>3900</v>
      </c>
      <c r="H3938">
        <v>45007</v>
      </c>
      <c r="I3938" t="s">
        <v>263</v>
      </c>
      <c r="K3938" t="s">
        <v>1408</v>
      </c>
      <c r="L3938" t="s">
        <v>1409</v>
      </c>
      <c r="N3938" t="s">
        <v>1431</v>
      </c>
      <c r="O3938" t="s">
        <v>1411</v>
      </c>
      <c r="P3938" t="s">
        <v>254</v>
      </c>
      <c r="S3938" t="s">
        <v>1414</v>
      </c>
      <c r="T3938">
        <v>20000</v>
      </c>
    </row>
    <row r="3939" spans="1:23">
      <c r="A3939" t="s">
        <v>246</v>
      </c>
      <c r="B3939" t="s">
        <v>2152</v>
      </c>
      <c r="C3939" t="s">
        <v>3901</v>
      </c>
      <c r="D3939" t="s">
        <v>1528</v>
      </c>
      <c r="E3939">
        <v>12314923</v>
      </c>
      <c r="F3939">
        <v>45016</v>
      </c>
      <c r="G3939" t="s">
        <v>3904</v>
      </c>
      <c r="H3939">
        <v>45016</v>
      </c>
      <c r="I3939" t="s">
        <v>282</v>
      </c>
      <c r="K3939" t="s">
        <v>1418</v>
      </c>
      <c r="L3939" t="s">
        <v>1409</v>
      </c>
      <c r="N3939" t="s">
        <v>1433</v>
      </c>
      <c r="O3939" t="s">
        <v>1411</v>
      </c>
      <c r="P3939" t="s">
        <v>254</v>
      </c>
      <c r="S3939" t="s">
        <v>1414</v>
      </c>
      <c r="T3939">
        <v>15000</v>
      </c>
    </row>
    <row r="3940" spans="1:23">
      <c r="A3940" t="s">
        <v>246</v>
      </c>
      <c r="B3940" t="s">
        <v>2249</v>
      </c>
      <c r="C3940" t="s">
        <v>3905</v>
      </c>
      <c r="D3940" t="s">
        <v>54</v>
      </c>
      <c r="E3940">
        <v>12230889</v>
      </c>
      <c r="F3940">
        <v>44999</v>
      </c>
      <c r="G3940" t="s">
        <v>3906</v>
      </c>
      <c r="H3940">
        <v>44999</v>
      </c>
      <c r="I3940" t="s">
        <v>253</v>
      </c>
      <c r="K3940" t="s">
        <v>1408</v>
      </c>
      <c r="L3940" t="s">
        <v>1409</v>
      </c>
      <c r="N3940" t="s">
        <v>1465</v>
      </c>
      <c r="O3940" t="s">
        <v>1411</v>
      </c>
      <c r="P3940" t="s">
        <v>254</v>
      </c>
      <c r="Q3940" t="s">
        <v>1412</v>
      </c>
      <c r="R3940" t="s">
        <v>1412</v>
      </c>
      <c r="S3940" t="s">
        <v>1412</v>
      </c>
      <c r="T3940">
        <v>30000</v>
      </c>
      <c r="V3940">
        <v>5543.22</v>
      </c>
      <c r="W3940">
        <v>7481.6</v>
      </c>
    </row>
    <row r="3941" spans="1:23">
      <c r="A3941" t="s">
        <v>246</v>
      </c>
      <c r="B3941" t="s">
        <v>2249</v>
      </c>
      <c r="C3941" t="s">
        <v>3905</v>
      </c>
      <c r="D3941" t="s">
        <v>54</v>
      </c>
      <c r="E3941">
        <v>12231113</v>
      </c>
      <c r="F3941">
        <v>44999</v>
      </c>
      <c r="G3941" t="s">
        <v>3907</v>
      </c>
      <c r="H3941">
        <v>44999</v>
      </c>
      <c r="I3941" t="s">
        <v>253</v>
      </c>
      <c r="K3941" t="s">
        <v>1408</v>
      </c>
      <c r="L3941" t="s">
        <v>1409</v>
      </c>
      <c r="N3941" t="s">
        <v>1449</v>
      </c>
      <c r="O3941" t="s">
        <v>1411</v>
      </c>
      <c r="P3941" t="s">
        <v>254</v>
      </c>
      <c r="Q3941" t="s">
        <v>1412</v>
      </c>
      <c r="R3941" t="s">
        <v>1412</v>
      </c>
      <c r="S3941" t="s">
        <v>1412</v>
      </c>
      <c r="T3941">
        <v>15000</v>
      </c>
      <c r="V3941">
        <v>3753.62</v>
      </c>
      <c r="W3941">
        <v>7513.06</v>
      </c>
    </row>
    <row r="3942" spans="1:23">
      <c r="A3942" t="s">
        <v>246</v>
      </c>
      <c r="B3942" t="s">
        <v>2249</v>
      </c>
      <c r="C3942" t="s">
        <v>3905</v>
      </c>
      <c r="D3942" t="s">
        <v>54</v>
      </c>
      <c r="E3942">
        <v>12231403</v>
      </c>
      <c r="F3942">
        <v>44999</v>
      </c>
      <c r="G3942" t="s">
        <v>3908</v>
      </c>
      <c r="H3942">
        <v>44999</v>
      </c>
      <c r="I3942" t="s">
        <v>253</v>
      </c>
      <c r="K3942" t="s">
        <v>1408</v>
      </c>
      <c r="L3942" t="s">
        <v>1409</v>
      </c>
      <c r="N3942" t="s">
        <v>1501</v>
      </c>
      <c r="O3942" t="s">
        <v>1411</v>
      </c>
      <c r="P3942" t="s">
        <v>252</v>
      </c>
      <c r="Q3942" t="s">
        <v>1412</v>
      </c>
      <c r="R3942" t="s">
        <v>1412</v>
      </c>
      <c r="S3942" t="s">
        <v>1412</v>
      </c>
      <c r="T3942">
        <v>15000</v>
      </c>
      <c r="V3942">
        <v>4201.28</v>
      </c>
      <c r="W3942">
        <v>12076.91</v>
      </c>
    </row>
    <row r="3943" spans="1:23">
      <c r="A3943" t="s">
        <v>246</v>
      </c>
      <c r="B3943" t="s">
        <v>2221</v>
      </c>
      <c r="C3943" t="s">
        <v>3905</v>
      </c>
      <c r="D3943" t="s">
        <v>54</v>
      </c>
      <c r="E3943">
        <v>12231503</v>
      </c>
      <c r="F3943">
        <v>44999</v>
      </c>
      <c r="G3943" t="s">
        <v>3909</v>
      </c>
      <c r="H3943">
        <v>44999</v>
      </c>
      <c r="I3943" t="s">
        <v>282</v>
      </c>
      <c r="K3943" t="s">
        <v>1408</v>
      </c>
      <c r="L3943" t="s">
        <v>1438</v>
      </c>
      <c r="N3943" t="s">
        <v>3148</v>
      </c>
      <c r="O3943" t="s">
        <v>1411</v>
      </c>
      <c r="P3943" t="s">
        <v>254</v>
      </c>
      <c r="Q3943" t="s">
        <v>1414</v>
      </c>
      <c r="R3943" t="s">
        <v>1414</v>
      </c>
      <c r="S3943" t="s">
        <v>1412</v>
      </c>
      <c r="T3943">
        <v>31000</v>
      </c>
    </row>
    <row r="3944" spans="1:23">
      <c r="A3944" t="s">
        <v>246</v>
      </c>
      <c r="B3944" t="s">
        <v>2221</v>
      </c>
      <c r="C3944" t="s">
        <v>3905</v>
      </c>
      <c r="D3944" t="s">
        <v>54</v>
      </c>
      <c r="E3944">
        <v>12231503</v>
      </c>
      <c r="F3944">
        <v>44999</v>
      </c>
      <c r="G3944" t="s">
        <v>3909</v>
      </c>
      <c r="H3944">
        <v>44999</v>
      </c>
      <c r="I3944" t="s">
        <v>282</v>
      </c>
      <c r="K3944" t="s">
        <v>1408</v>
      </c>
      <c r="L3944" t="s">
        <v>1409</v>
      </c>
      <c r="N3944" t="s">
        <v>3148</v>
      </c>
      <c r="O3944" t="s">
        <v>1411</v>
      </c>
      <c r="P3944" t="s">
        <v>254</v>
      </c>
      <c r="Q3944" t="s">
        <v>1414</v>
      </c>
      <c r="R3944" t="s">
        <v>1414</v>
      </c>
      <c r="S3944" t="s">
        <v>1412</v>
      </c>
      <c r="T3944">
        <v>31000</v>
      </c>
    </row>
    <row r="3945" spans="1:23">
      <c r="A3945" t="s">
        <v>246</v>
      </c>
      <c r="B3945" t="s">
        <v>2221</v>
      </c>
      <c r="C3945" t="s">
        <v>3905</v>
      </c>
      <c r="D3945" t="s">
        <v>54</v>
      </c>
      <c r="E3945">
        <v>12332325</v>
      </c>
      <c r="F3945">
        <v>45026</v>
      </c>
      <c r="G3945" t="s">
        <v>4697</v>
      </c>
      <c r="H3945">
        <v>45027</v>
      </c>
      <c r="I3945" t="s">
        <v>253</v>
      </c>
      <c r="K3945" t="s">
        <v>1408</v>
      </c>
      <c r="L3945" t="s">
        <v>1438</v>
      </c>
      <c r="N3945" t="s">
        <v>1431</v>
      </c>
      <c r="O3945" t="s">
        <v>1411</v>
      </c>
      <c r="P3945" t="s">
        <v>252</v>
      </c>
      <c r="Q3945" t="s">
        <v>1412</v>
      </c>
      <c r="R3945" t="s">
        <v>1412</v>
      </c>
      <c r="S3945" t="s">
        <v>1412</v>
      </c>
      <c r="T3945">
        <v>15000</v>
      </c>
      <c r="V3945">
        <v>19364.53</v>
      </c>
      <c r="W3945">
        <v>11351.9</v>
      </c>
    </row>
    <row r="3946" spans="1:23">
      <c r="A3946" t="s">
        <v>246</v>
      </c>
      <c r="B3946" t="s">
        <v>2221</v>
      </c>
      <c r="C3946" t="s">
        <v>3905</v>
      </c>
      <c r="D3946" t="s">
        <v>54</v>
      </c>
      <c r="E3946">
        <v>12332325</v>
      </c>
      <c r="F3946">
        <v>45026</v>
      </c>
      <c r="G3946" t="s">
        <v>4697</v>
      </c>
      <c r="H3946">
        <v>45027</v>
      </c>
      <c r="I3946" t="s">
        <v>253</v>
      </c>
      <c r="K3946" t="s">
        <v>1408</v>
      </c>
      <c r="L3946" t="s">
        <v>1409</v>
      </c>
      <c r="N3946" t="s">
        <v>1431</v>
      </c>
      <c r="O3946" t="s">
        <v>1411</v>
      </c>
      <c r="P3946" t="s">
        <v>252</v>
      </c>
      <c r="Q3946" t="s">
        <v>1412</v>
      </c>
      <c r="R3946" t="s">
        <v>1412</v>
      </c>
      <c r="S3946" t="s">
        <v>1412</v>
      </c>
      <c r="T3946">
        <v>15000</v>
      </c>
      <c r="V3946">
        <v>19364.53</v>
      </c>
      <c r="W3946">
        <v>12088.25</v>
      </c>
    </row>
    <row r="3947" spans="1:23">
      <c r="A3947" t="s">
        <v>246</v>
      </c>
      <c r="B3947" t="s">
        <v>2221</v>
      </c>
      <c r="C3947" t="s">
        <v>3905</v>
      </c>
      <c r="D3947" t="s">
        <v>54</v>
      </c>
      <c r="E3947">
        <v>12502322</v>
      </c>
      <c r="F3947">
        <v>45071</v>
      </c>
      <c r="G3947" t="s">
        <v>5197</v>
      </c>
      <c r="H3947">
        <v>45071</v>
      </c>
      <c r="I3947" t="s">
        <v>263</v>
      </c>
      <c r="K3947" t="s">
        <v>1408</v>
      </c>
      <c r="L3947" t="s">
        <v>1409</v>
      </c>
      <c r="N3947" t="s">
        <v>1467</v>
      </c>
      <c r="O3947" t="s">
        <v>1411</v>
      </c>
      <c r="P3947" t="s">
        <v>254</v>
      </c>
      <c r="R3947" t="s">
        <v>1414</v>
      </c>
      <c r="S3947" t="s">
        <v>1412</v>
      </c>
      <c r="T3947">
        <v>10000</v>
      </c>
    </row>
    <row r="3948" spans="1:23">
      <c r="A3948" t="s">
        <v>246</v>
      </c>
      <c r="B3948" t="s">
        <v>2325</v>
      </c>
      <c r="C3948" t="s">
        <v>5198</v>
      </c>
      <c r="D3948" t="s">
        <v>1528</v>
      </c>
      <c r="E3948">
        <v>12468655</v>
      </c>
      <c r="F3948">
        <v>45056</v>
      </c>
      <c r="G3948" t="s">
        <v>5199</v>
      </c>
      <c r="H3948">
        <v>45056</v>
      </c>
      <c r="I3948" t="s">
        <v>263</v>
      </c>
      <c r="K3948" t="s">
        <v>1430</v>
      </c>
      <c r="L3948" t="s">
        <v>1409</v>
      </c>
      <c r="N3948" t="s">
        <v>1419</v>
      </c>
      <c r="O3948" t="s">
        <v>1411</v>
      </c>
      <c r="P3948" t="s">
        <v>254</v>
      </c>
      <c r="R3948" t="s">
        <v>1414</v>
      </c>
      <c r="S3948" t="s">
        <v>1415</v>
      </c>
      <c r="T3948">
        <v>10000</v>
      </c>
    </row>
    <row r="3949" spans="1:23">
      <c r="A3949" t="s">
        <v>246</v>
      </c>
      <c r="B3949" t="s">
        <v>2152</v>
      </c>
      <c r="C3949" t="s">
        <v>2477</v>
      </c>
      <c r="D3949" t="s">
        <v>1528</v>
      </c>
      <c r="E3949">
        <v>12157002</v>
      </c>
      <c r="F3949">
        <v>44985</v>
      </c>
      <c r="G3949" t="s">
        <v>2930</v>
      </c>
      <c r="H3949">
        <v>44985</v>
      </c>
      <c r="I3949" t="s">
        <v>282</v>
      </c>
      <c r="K3949" t="s">
        <v>1408</v>
      </c>
      <c r="L3949" t="s">
        <v>1409</v>
      </c>
      <c r="N3949" t="s">
        <v>1445</v>
      </c>
      <c r="O3949" t="s">
        <v>1411</v>
      </c>
      <c r="P3949" t="s">
        <v>254</v>
      </c>
      <c r="S3949" t="s">
        <v>1414</v>
      </c>
      <c r="T3949">
        <v>15000</v>
      </c>
    </row>
    <row r="3950" spans="1:23">
      <c r="A3950" t="s">
        <v>246</v>
      </c>
      <c r="B3950" t="s">
        <v>2340</v>
      </c>
      <c r="C3950" t="s">
        <v>3910</v>
      </c>
      <c r="D3950" t="s">
        <v>1528</v>
      </c>
      <c r="E3950">
        <v>12313501</v>
      </c>
      <c r="F3950">
        <v>45016</v>
      </c>
      <c r="G3950" t="s">
        <v>3911</v>
      </c>
      <c r="H3950">
        <v>45016</v>
      </c>
      <c r="I3950" t="s">
        <v>282</v>
      </c>
      <c r="K3950" t="s">
        <v>1408</v>
      </c>
      <c r="L3950" t="s">
        <v>1409</v>
      </c>
      <c r="N3950" t="s">
        <v>1413</v>
      </c>
      <c r="O3950" t="s">
        <v>1411</v>
      </c>
      <c r="P3950" t="s">
        <v>254</v>
      </c>
      <c r="S3950" t="s">
        <v>1414</v>
      </c>
      <c r="T3950">
        <v>20000</v>
      </c>
    </row>
    <row r="3951" spans="1:23">
      <c r="A3951" t="s">
        <v>246</v>
      </c>
      <c r="B3951" t="s">
        <v>2187</v>
      </c>
      <c r="C3951" t="s">
        <v>3912</v>
      </c>
      <c r="D3951" t="s">
        <v>54</v>
      </c>
      <c r="E3951">
        <v>12280837</v>
      </c>
      <c r="F3951">
        <v>45010</v>
      </c>
      <c r="G3951" t="s">
        <v>3913</v>
      </c>
      <c r="H3951">
        <v>45010</v>
      </c>
      <c r="I3951" t="s">
        <v>253</v>
      </c>
      <c r="K3951" t="s">
        <v>1418</v>
      </c>
      <c r="L3951" t="s">
        <v>1409</v>
      </c>
      <c r="N3951" t="s">
        <v>4754</v>
      </c>
      <c r="O3951" t="s">
        <v>1411</v>
      </c>
      <c r="P3951" t="s">
        <v>254</v>
      </c>
      <c r="Q3951" t="s">
        <v>1412</v>
      </c>
      <c r="R3951" t="s">
        <v>1412</v>
      </c>
      <c r="S3951" t="s">
        <v>1412</v>
      </c>
      <c r="T3951">
        <v>30000</v>
      </c>
      <c r="V3951">
        <v>2461.19</v>
      </c>
      <c r="W3951">
        <v>2601</v>
      </c>
    </row>
    <row r="3952" spans="1:23">
      <c r="A3952" t="s">
        <v>246</v>
      </c>
      <c r="B3952" t="s">
        <v>2325</v>
      </c>
      <c r="C3952" t="s">
        <v>5200</v>
      </c>
      <c r="D3952" t="s">
        <v>1528</v>
      </c>
      <c r="E3952">
        <v>12518862</v>
      </c>
      <c r="F3952">
        <v>45069</v>
      </c>
      <c r="G3952" t="s">
        <v>5201</v>
      </c>
      <c r="H3952">
        <v>45069</v>
      </c>
      <c r="I3952" t="s">
        <v>282</v>
      </c>
      <c r="K3952" t="s">
        <v>1418</v>
      </c>
      <c r="L3952" t="s">
        <v>1409</v>
      </c>
      <c r="N3952" t="s">
        <v>1447</v>
      </c>
      <c r="O3952" t="s">
        <v>1411</v>
      </c>
      <c r="P3952" t="s">
        <v>254</v>
      </c>
      <c r="R3952" t="s">
        <v>1414</v>
      </c>
      <c r="S3952" t="s">
        <v>1412</v>
      </c>
      <c r="T3952">
        <v>10000</v>
      </c>
    </row>
    <row r="3953" spans="1:23">
      <c r="A3953" t="s">
        <v>246</v>
      </c>
      <c r="B3953" t="s">
        <v>2249</v>
      </c>
      <c r="C3953" t="s">
        <v>2931</v>
      </c>
      <c r="D3953" t="s">
        <v>54</v>
      </c>
      <c r="E3953">
        <v>588279</v>
      </c>
      <c r="F3953">
        <v>44963</v>
      </c>
      <c r="G3953" t="s">
        <v>2932</v>
      </c>
      <c r="H3953">
        <v>44963</v>
      </c>
      <c r="I3953" t="s">
        <v>253</v>
      </c>
      <c r="K3953" t="s">
        <v>1408</v>
      </c>
      <c r="L3953" t="s">
        <v>1409</v>
      </c>
      <c r="N3953" t="s">
        <v>1474</v>
      </c>
      <c r="O3953" t="s">
        <v>1411</v>
      </c>
      <c r="P3953" t="s">
        <v>254</v>
      </c>
      <c r="Q3953" t="s">
        <v>1412</v>
      </c>
      <c r="R3953" t="s">
        <v>1412</v>
      </c>
      <c r="S3953" t="s">
        <v>1412</v>
      </c>
      <c r="T3953">
        <v>35000</v>
      </c>
      <c r="V3953">
        <v>0</v>
      </c>
      <c r="W3953">
        <v>43308.73</v>
      </c>
    </row>
    <row r="3954" spans="1:23">
      <c r="A3954" t="s">
        <v>246</v>
      </c>
      <c r="B3954" t="s">
        <v>2249</v>
      </c>
      <c r="C3954" t="s">
        <v>2931</v>
      </c>
      <c r="D3954" t="s">
        <v>54</v>
      </c>
      <c r="E3954">
        <v>12097115</v>
      </c>
      <c r="F3954">
        <v>44963</v>
      </c>
      <c r="G3954" t="s">
        <v>2933</v>
      </c>
      <c r="H3954">
        <v>44963</v>
      </c>
      <c r="I3954" t="s">
        <v>282</v>
      </c>
      <c r="K3954" t="s">
        <v>1408</v>
      </c>
      <c r="L3954" t="s">
        <v>1409</v>
      </c>
      <c r="N3954" t="s">
        <v>1440</v>
      </c>
      <c r="O3954" t="s">
        <v>1411</v>
      </c>
      <c r="P3954" t="s">
        <v>252</v>
      </c>
      <c r="S3954" t="s">
        <v>1414</v>
      </c>
      <c r="T3954">
        <v>30000</v>
      </c>
    </row>
    <row r="3955" spans="1:23">
      <c r="A3955" t="s">
        <v>246</v>
      </c>
      <c r="B3955" t="s">
        <v>2221</v>
      </c>
      <c r="C3955" t="s">
        <v>2931</v>
      </c>
      <c r="D3955" t="s">
        <v>54</v>
      </c>
      <c r="E3955">
        <v>12097316</v>
      </c>
      <c r="F3955">
        <v>44963</v>
      </c>
      <c r="G3955" t="s">
        <v>2934</v>
      </c>
      <c r="H3955">
        <v>44963</v>
      </c>
      <c r="I3955" t="s">
        <v>253</v>
      </c>
      <c r="K3955" t="s">
        <v>1408</v>
      </c>
      <c r="L3955" t="s">
        <v>1409</v>
      </c>
      <c r="N3955" t="s">
        <v>1413</v>
      </c>
      <c r="O3955" t="s">
        <v>1411</v>
      </c>
      <c r="P3955" t="s">
        <v>254</v>
      </c>
      <c r="Q3955" t="s">
        <v>1412</v>
      </c>
      <c r="R3955" t="s">
        <v>1412</v>
      </c>
      <c r="S3955" t="s">
        <v>1412</v>
      </c>
      <c r="T3955">
        <v>60000</v>
      </c>
      <c r="V3955">
        <v>892.64</v>
      </c>
      <c r="W3955">
        <v>23460.1</v>
      </c>
    </row>
    <row r="3956" spans="1:23">
      <c r="A3956" t="s">
        <v>246</v>
      </c>
      <c r="B3956" t="s">
        <v>3293</v>
      </c>
      <c r="C3956" t="s">
        <v>3914</v>
      </c>
      <c r="D3956" t="s">
        <v>1528</v>
      </c>
      <c r="E3956">
        <v>12280726</v>
      </c>
      <c r="F3956">
        <v>45010</v>
      </c>
      <c r="G3956" t="s">
        <v>3916</v>
      </c>
      <c r="H3956">
        <v>45010</v>
      </c>
      <c r="I3956" t="s">
        <v>263</v>
      </c>
      <c r="K3956" t="s">
        <v>1408</v>
      </c>
      <c r="L3956" t="s">
        <v>1409</v>
      </c>
      <c r="N3956" t="s">
        <v>1488</v>
      </c>
      <c r="O3956" t="s">
        <v>1411</v>
      </c>
      <c r="P3956" t="s">
        <v>252</v>
      </c>
      <c r="S3956" t="s">
        <v>1414</v>
      </c>
      <c r="T3956">
        <v>15000</v>
      </c>
    </row>
    <row r="3957" spans="1:23">
      <c r="A3957" t="s">
        <v>246</v>
      </c>
      <c r="B3957" t="s">
        <v>2203</v>
      </c>
      <c r="C3957" t="s">
        <v>3914</v>
      </c>
      <c r="D3957" t="s">
        <v>1528</v>
      </c>
      <c r="E3957">
        <v>12362017</v>
      </c>
      <c r="F3957">
        <v>45029</v>
      </c>
      <c r="G3957" t="s">
        <v>4698</v>
      </c>
      <c r="H3957">
        <v>45029</v>
      </c>
      <c r="I3957" t="s">
        <v>263</v>
      </c>
      <c r="K3957" t="s">
        <v>1408</v>
      </c>
      <c r="L3957" t="s">
        <v>1409</v>
      </c>
      <c r="N3957" t="s">
        <v>1421</v>
      </c>
      <c r="O3957" t="s">
        <v>1411</v>
      </c>
      <c r="P3957" t="s">
        <v>252</v>
      </c>
      <c r="R3957" t="s">
        <v>1414</v>
      </c>
      <c r="S3957" t="s">
        <v>1412</v>
      </c>
      <c r="T3957">
        <v>10000</v>
      </c>
    </row>
    <row r="3958" spans="1:23">
      <c r="A3958" t="s">
        <v>246</v>
      </c>
      <c r="B3958" t="s">
        <v>2203</v>
      </c>
      <c r="C3958" t="s">
        <v>3914</v>
      </c>
      <c r="D3958" t="s">
        <v>1528</v>
      </c>
      <c r="E3958">
        <v>12362017</v>
      </c>
      <c r="F3958">
        <v>45029</v>
      </c>
      <c r="G3958" t="s">
        <v>4698</v>
      </c>
      <c r="H3958">
        <v>45029</v>
      </c>
      <c r="I3958" t="s">
        <v>263</v>
      </c>
      <c r="K3958" t="s">
        <v>1408</v>
      </c>
      <c r="L3958" t="s">
        <v>5297</v>
      </c>
      <c r="N3958" t="s">
        <v>1421</v>
      </c>
      <c r="O3958" t="s">
        <v>1411</v>
      </c>
      <c r="P3958" t="s">
        <v>252</v>
      </c>
      <c r="R3958" t="s">
        <v>1414</v>
      </c>
      <c r="S3958" t="s">
        <v>1412</v>
      </c>
      <c r="T3958">
        <v>10000</v>
      </c>
    </row>
    <row r="3959" spans="1:23">
      <c r="A3959" t="s">
        <v>246</v>
      </c>
      <c r="B3959" t="s">
        <v>3293</v>
      </c>
      <c r="C3959" t="s">
        <v>3914</v>
      </c>
      <c r="D3959" t="s">
        <v>1528</v>
      </c>
      <c r="E3959">
        <v>12378745</v>
      </c>
      <c r="F3959">
        <v>45071</v>
      </c>
      <c r="G3959" t="s">
        <v>5208</v>
      </c>
      <c r="H3959">
        <v>45072</v>
      </c>
      <c r="I3959" t="s">
        <v>253</v>
      </c>
      <c r="K3959" t="s">
        <v>1418</v>
      </c>
      <c r="L3959" t="s">
        <v>1409</v>
      </c>
      <c r="N3959" t="s">
        <v>1425</v>
      </c>
      <c r="O3959" t="s">
        <v>1411</v>
      </c>
      <c r="P3959" t="s">
        <v>254</v>
      </c>
      <c r="Q3959" t="s">
        <v>1412</v>
      </c>
      <c r="R3959" t="s">
        <v>1412</v>
      </c>
      <c r="S3959" t="s">
        <v>1412</v>
      </c>
      <c r="T3959">
        <v>10000</v>
      </c>
      <c r="V3959">
        <v>1248.3800000000001</v>
      </c>
      <c r="W3959">
        <v>3551</v>
      </c>
    </row>
    <row r="3960" spans="1:23">
      <c r="A3960" t="s">
        <v>246</v>
      </c>
      <c r="B3960" t="s">
        <v>3293</v>
      </c>
      <c r="C3960" t="s">
        <v>3914</v>
      </c>
      <c r="D3960" t="s">
        <v>1528</v>
      </c>
      <c r="E3960">
        <v>12518880</v>
      </c>
      <c r="F3960">
        <v>45071</v>
      </c>
      <c r="G3960" t="s">
        <v>5207</v>
      </c>
      <c r="H3960">
        <v>45072</v>
      </c>
      <c r="I3960" t="s">
        <v>282</v>
      </c>
      <c r="K3960" t="s">
        <v>1408</v>
      </c>
      <c r="L3960" t="s">
        <v>1409</v>
      </c>
      <c r="N3960" t="s">
        <v>1441</v>
      </c>
      <c r="O3960" t="s">
        <v>1411</v>
      </c>
      <c r="P3960" t="s">
        <v>252</v>
      </c>
      <c r="R3960" t="s">
        <v>1414</v>
      </c>
      <c r="S3960" t="s">
        <v>1412</v>
      </c>
      <c r="T3960">
        <v>10000</v>
      </c>
    </row>
    <row r="3961" spans="1:23">
      <c r="A3961" t="s">
        <v>246</v>
      </c>
      <c r="B3961" t="s">
        <v>5143</v>
      </c>
      <c r="C3961" t="s">
        <v>3914</v>
      </c>
      <c r="D3961" t="s">
        <v>1528</v>
      </c>
      <c r="E3961">
        <v>12518988</v>
      </c>
      <c r="F3961">
        <v>45069</v>
      </c>
      <c r="G3961" t="s">
        <v>5204</v>
      </c>
      <c r="H3961">
        <v>45069</v>
      </c>
      <c r="I3961" t="s">
        <v>253</v>
      </c>
      <c r="K3961" t="s">
        <v>1408</v>
      </c>
      <c r="L3961" t="s">
        <v>1409</v>
      </c>
      <c r="N3961" t="s">
        <v>1445</v>
      </c>
      <c r="O3961" t="s">
        <v>1411</v>
      </c>
      <c r="P3961" t="s">
        <v>254</v>
      </c>
      <c r="Q3961" t="s">
        <v>1412</v>
      </c>
      <c r="R3961" t="s">
        <v>1412</v>
      </c>
      <c r="S3961" t="s">
        <v>1412</v>
      </c>
      <c r="T3961">
        <v>10000</v>
      </c>
      <c r="V3961">
        <v>0</v>
      </c>
      <c r="W3961">
        <v>710</v>
      </c>
    </row>
    <row r="3962" spans="1:23">
      <c r="A3962" t="s">
        <v>246</v>
      </c>
      <c r="B3962" t="s">
        <v>3293</v>
      </c>
      <c r="C3962" t="s">
        <v>3914</v>
      </c>
      <c r="D3962" t="s">
        <v>1528</v>
      </c>
      <c r="E3962">
        <v>12519827</v>
      </c>
      <c r="F3962">
        <v>45070</v>
      </c>
      <c r="G3962" t="s">
        <v>5205</v>
      </c>
      <c r="H3962">
        <v>45070</v>
      </c>
      <c r="I3962" t="s">
        <v>253</v>
      </c>
      <c r="K3962" t="s">
        <v>1408</v>
      </c>
      <c r="L3962" t="s">
        <v>1438</v>
      </c>
      <c r="N3962" t="s">
        <v>1449</v>
      </c>
      <c r="O3962" t="s">
        <v>1411</v>
      </c>
      <c r="P3962" t="s">
        <v>254</v>
      </c>
      <c r="Q3962" t="s">
        <v>1412</v>
      </c>
      <c r="R3962" t="s">
        <v>1412</v>
      </c>
      <c r="S3962" t="s">
        <v>1412</v>
      </c>
      <c r="T3962">
        <v>10000</v>
      </c>
      <c r="V3962">
        <v>11831.06</v>
      </c>
      <c r="W3962">
        <v>659.5</v>
      </c>
    </row>
    <row r="3963" spans="1:23">
      <c r="A3963" t="s">
        <v>246</v>
      </c>
      <c r="B3963" t="s">
        <v>3293</v>
      </c>
      <c r="C3963" t="s">
        <v>3914</v>
      </c>
      <c r="D3963" t="s">
        <v>1528</v>
      </c>
      <c r="E3963">
        <v>12519827</v>
      </c>
      <c r="F3963">
        <v>45070</v>
      </c>
      <c r="G3963" t="s">
        <v>5205</v>
      </c>
      <c r="H3963">
        <v>45070</v>
      </c>
      <c r="I3963" t="s">
        <v>253</v>
      </c>
      <c r="K3963" t="s">
        <v>1408</v>
      </c>
      <c r="L3963" t="s">
        <v>1409</v>
      </c>
      <c r="N3963" t="s">
        <v>1449</v>
      </c>
      <c r="O3963" t="s">
        <v>1411</v>
      </c>
      <c r="P3963" t="s">
        <v>254</v>
      </c>
      <c r="Q3963" t="s">
        <v>1412</v>
      </c>
      <c r="R3963" t="s">
        <v>1412</v>
      </c>
      <c r="S3963" t="s">
        <v>1412</v>
      </c>
      <c r="T3963">
        <v>10000</v>
      </c>
      <c r="V3963">
        <v>11831.06</v>
      </c>
      <c r="W3963">
        <v>12515</v>
      </c>
    </row>
    <row r="3964" spans="1:23">
      <c r="A3964" t="s">
        <v>246</v>
      </c>
      <c r="B3964" t="s">
        <v>4972</v>
      </c>
      <c r="C3964" t="s">
        <v>3914</v>
      </c>
      <c r="D3964" t="s">
        <v>1528</v>
      </c>
      <c r="E3964">
        <v>12525591</v>
      </c>
      <c r="F3964">
        <v>45070</v>
      </c>
      <c r="G3964" t="s">
        <v>5206</v>
      </c>
      <c r="H3964">
        <v>45070</v>
      </c>
      <c r="I3964" t="s">
        <v>253</v>
      </c>
      <c r="K3964" t="s">
        <v>1408</v>
      </c>
      <c r="L3964" t="s">
        <v>1409</v>
      </c>
      <c r="N3964" t="s">
        <v>1425</v>
      </c>
      <c r="O3964" t="s">
        <v>1411</v>
      </c>
      <c r="P3964" t="s">
        <v>252</v>
      </c>
      <c r="Q3964" t="s">
        <v>1412</v>
      </c>
      <c r="R3964" t="s">
        <v>1412</v>
      </c>
      <c r="S3964" t="s">
        <v>1412</v>
      </c>
      <c r="T3964">
        <v>10000</v>
      </c>
      <c r="V3964">
        <v>2851.49</v>
      </c>
      <c r="W3964">
        <v>4312</v>
      </c>
    </row>
    <row r="3965" spans="1:23">
      <c r="A3965" t="s">
        <v>246</v>
      </c>
      <c r="B3965" t="s">
        <v>5143</v>
      </c>
      <c r="C3965" t="s">
        <v>3914</v>
      </c>
      <c r="D3965" t="s">
        <v>1528</v>
      </c>
      <c r="E3965">
        <v>12550222</v>
      </c>
      <c r="F3965">
        <v>45076</v>
      </c>
      <c r="G3965" t="s">
        <v>5209</v>
      </c>
      <c r="H3965">
        <v>45076</v>
      </c>
      <c r="I3965" t="s">
        <v>282</v>
      </c>
      <c r="K3965" t="s">
        <v>1408</v>
      </c>
      <c r="L3965" t="s">
        <v>1409</v>
      </c>
      <c r="N3965" t="s">
        <v>1431</v>
      </c>
      <c r="O3965" t="s">
        <v>1411</v>
      </c>
      <c r="P3965" t="s">
        <v>254</v>
      </c>
      <c r="Q3965" t="s">
        <v>1414</v>
      </c>
      <c r="R3965" t="s">
        <v>1414</v>
      </c>
      <c r="S3965" t="s">
        <v>1412</v>
      </c>
      <c r="T3965">
        <v>10000</v>
      </c>
    </row>
    <row r="3966" spans="1:23">
      <c r="A3966" t="s">
        <v>246</v>
      </c>
      <c r="B3966" t="s">
        <v>4972</v>
      </c>
      <c r="C3966" t="s">
        <v>3914</v>
      </c>
      <c r="D3966" t="s">
        <v>1528</v>
      </c>
      <c r="E3966">
        <v>12569860</v>
      </c>
      <c r="F3966">
        <v>45078</v>
      </c>
      <c r="G3966" t="s">
        <v>5316</v>
      </c>
      <c r="H3966">
        <v>45078</v>
      </c>
      <c r="I3966" t="s">
        <v>253</v>
      </c>
      <c r="K3966" t="s">
        <v>1408</v>
      </c>
      <c r="L3966" t="s">
        <v>1409</v>
      </c>
      <c r="N3966" t="s">
        <v>1425</v>
      </c>
      <c r="O3966" t="s">
        <v>1411</v>
      </c>
      <c r="P3966" t="s">
        <v>254</v>
      </c>
      <c r="Q3966" t="s">
        <v>1412</v>
      </c>
      <c r="R3966" t="s">
        <v>1412</v>
      </c>
      <c r="S3966" t="s">
        <v>1415</v>
      </c>
      <c r="T3966">
        <v>10000</v>
      </c>
      <c r="V3966">
        <v>326.19</v>
      </c>
      <c r="W3966">
        <v>883</v>
      </c>
    </row>
    <row r="3967" spans="1:23">
      <c r="A3967" t="s">
        <v>246</v>
      </c>
      <c r="B3967" t="s">
        <v>3293</v>
      </c>
      <c r="C3967" t="s">
        <v>3914</v>
      </c>
      <c r="D3967" t="s">
        <v>1528</v>
      </c>
      <c r="E3967">
        <v>12650078</v>
      </c>
      <c r="F3967">
        <v>45100</v>
      </c>
      <c r="G3967" t="s">
        <v>5346</v>
      </c>
      <c r="H3967">
        <v>45100</v>
      </c>
      <c r="I3967" t="s">
        <v>253</v>
      </c>
      <c r="K3967" t="s">
        <v>1408</v>
      </c>
      <c r="L3967" t="s">
        <v>1409</v>
      </c>
      <c r="N3967" t="s">
        <v>1444</v>
      </c>
      <c r="O3967" t="s">
        <v>1411</v>
      </c>
      <c r="P3967" t="s">
        <v>254</v>
      </c>
      <c r="Q3967" t="s">
        <v>1412</v>
      </c>
      <c r="R3967" t="s">
        <v>1412</v>
      </c>
      <c r="S3967" t="s">
        <v>1415</v>
      </c>
      <c r="T3967">
        <v>10000</v>
      </c>
      <c r="V3967">
        <v>1379.64</v>
      </c>
      <c r="W3967">
        <v>5156.57</v>
      </c>
    </row>
    <row r="3968" spans="1:23">
      <c r="A3968" t="s">
        <v>246</v>
      </c>
      <c r="B3968" t="s">
        <v>5333</v>
      </c>
      <c r="C3968" t="s">
        <v>3914</v>
      </c>
      <c r="D3968" t="s">
        <v>1528</v>
      </c>
      <c r="E3968">
        <v>12650408</v>
      </c>
      <c r="F3968">
        <v>45100</v>
      </c>
      <c r="G3968" t="s">
        <v>5347</v>
      </c>
      <c r="H3968">
        <v>45100</v>
      </c>
      <c r="I3968" t="s">
        <v>282</v>
      </c>
      <c r="K3968" t="s">
        <v>1408</v>
      </c>
      <c r="L3968" t="s">
        <v>1409</v>
      </c>
      <c r="N3968" t="s">
        <v>1456</v>
      </c>
      <c r="O3968" t="s">
        <v>1411</v>
      </c>
      <c r="P3968" t="s">
        <v>252</v>
      </c>
      <c r="Q3968" t="s">
        <v>1414</v>
      </c>
      <c r="R3968" t="s">
        <v>1414</v>
      </c>
      <c r="S3968" t="s">
        <v>1415</v>
      </c>
      <c r="T3968">
        <v>10000</v>
      </c>
    </row>
    <row r="3969" spans="1:23">
      <c r="A3969" t="s">
        <v>246</v>
      </c>
      <c r="B3969" t="s">
        <v>3293</v>
      </c>
      <c r="C3969" t="s">
        <v>3914</v>
      </c>
      <c r="D3969" t="s">
        <v>1528</v>
      </c>
      <c r="E3969">
        <v>12663459</v>
      </c>
      <c r="F3969">
        <v>45104</v>
      </c>
      <c r="G3969" t="s">
        <v>5456</v>
      </c>
      <c r="H3969">
        <v>45104</v>
      </c>
      <c r="I3969" t="s">
        <v>253</v>
      </c>
      <c r="K3969" t="s">
        <v>1408</v>
      </c>
      <c r="L3969" t="s">
        <v>1409</v>
      </c>
      <c r="N3969" t="s">
        <v>1425</v>
      </c>
      <c r="O3969" t="s">
        <v>1411</v>
      </c>
      <c r="P3969" t="s">
        <v>254</v>
      </c>
      <c r="Q3969" t="s">
        <v>1412</v>
      </c>
      <c r="R3969" t="s">
        <v>1412</v>
      </c>
      <c r="S3969" t="s">
        <v>1415</v>
      </c>
      <c r="T3969">
        <v>10000</v>
      </c>
      <c r="V3969">
        <v>103.97</v>
      </c>
      <c r="W3969">
        <v>398</v>
      </c>
    </row>
    <row r="3970" spans="1:23">
      <c r="A3970" t="s">
        <v>246</v>
      </c>
      <c r="B3970" t="s">
        <v>2187</v>
      </c>
      <c r="C3970" t="s">
        <v>2935</v>
      </c>
      <c r="D3970" t="s">
        <v>2867</v>
      </c>
      <c r="E3970">
        <v>12107220</v>
      </c>
      <c r="F3970">
        <v>44965</v>
      </c>
      <c r="G3970" t="s">
        <v>2936</v>
      </c>
      <c r="H3970">
        <v>44965</v>
      </c>
      <c r="I3970" t="s">
        <v>253</v>
      </c>
      <c r="K3970" t="s">
        <v>1408</v>
      </c>
      <c r="L3970" t="s">
        <v>1409</v>
      </c>
      <c r="N3970" t="s">
        <v>1444</v>
      </c>
      <c r="O3970" t="s">
        <v>1411</v>
      </c>
      <c r="P3970" t="s">
        <v>252</v>
      </c>
      <c r="Q3970" t="s">
        <v>1412</v>
      </c>
      <c r="R3970" t="s">
        <v>1412</v>
      </c>
      <c r="S3970" t="s">
        <v>1412</v>
      </c>
      <c r="T3970">
        <v>30000</v>
      </c>
      <c r="V3970">
        <v>4117.8500000000004</v>
      </c>
      <c r="W3970">
        <v>18944.13</v>
      </c>
    </row>
    <row r="3971" spans="1:23">
      <c r="A3971" t="s">
        <v>246</v>
      </c>
      <c r="B3971" t="s">
        <v>2187</v>
      </c>
      <c r="C3971" t="s">
        <v>2935</v>
      </c>
      <c r="D3971" t="s">
        <v>2867</v>
      </c>
      <c r="E3971">
        <v>12224247</v>
      </c>
      <c r="F3971">
        <v>44997</v>
      </c>
      <c r="G3971" t="s">
        <v>3918</v>
      </c>
      <c r="H3971">
        <v>44997</v>
      </c>
      <c r="I3971" t="s">
        <v>282</v>
      </c>
      <c r="K3971" t="s">
        <v>1430</v>
      </c>
      <c r="L3971" t="s">
        <v>1409</v>
      </c>
      <c r="N3971" t="s">
        <v>1432</v>
      </c>
      <c r="O3971" t="s">
        <v>1411</v>
      </c>
      <c r="P3971" t="s">
        <v>254</v>
      </c>
      <c r="S3971" t="s">
        <v>1414</v>
      </c>
      <c r="T3971">
        <v>15000</v>
      </c>
    </row>
    <row r="3972" spans="1:23">
      <c r="A3972" t="s">
        <v>246</v>
      </c>
      <c r="B3972" t="s">
        <v>2331</v>
      </c>
      <c r="C3972" t="s">
        <v>1028</v>
      </c>
      <c r="D3972" t="s">
        <v>54</v>
      </c>
      <c r="E3972">
        <v>356526</v>
      </c>
      <c r="F3972">
        <v>45008</v>
      </c>
      <c r="G3972" t="s">
        <v>3919</v>
      </c>
      <c r="H3972">
        <v>45008</v>
      </c>
      <c r="I3972" t="s">
        <v>253</v>
      </c>
      <c r="K3972" t="s">
        <v>1418</v>
      </c>
      <c r="L3972" t="s">
        <v>1409</v>
      </c>
      <c r="N3972" t="s">
        <v>1446</v>
      </c>
      <c r="O3972" t="s">
        <v>1411</v>
      </c>
      <c r="P3972" t="s">
        <v>254</v>
      </c>
      <c r="Q3972" t="s">
        <v>1412</v>
      </c>
      <c r="R3972" t="s">
        <v>1412</v>
      </c>
      <c r="S3972" t="s">
        <v>1412</v>
      </c>
      <c r="T3972">
        <v>100000</v>
      </c>
      <c r="V3972">
        <v>0</v>
      </c>
      <c r="W3972">
        <v>7245.2</v>
      </c>
    </row>
    <row r="3973" spans="1:23">
      <c r="A3973" t="s">
        <v>246</v>
      </c>
      <c r="B3973" t="s">
        <v>6135</v>
      </c>
      <c r="C3973" t="s">
        <v>1028</v>
      </c>
      <c r="D3973" t="s">
        <v>54</v>
      </c>
      <c r="E3973">
        <v>458395</v>
      </c>
      <c r="F3973">
        <v>45148</v>
      </c>
      <c r="G3973" t="s">
        <v>6553</v>
      </c>
      <c r="H3973">
        <v>45152</v>
      </c>
      <c r="I3973" t="s">
        <v>253</v>
      </c>
      <c r="K3973" t="s">
        <v>1408</v>
      </c>
      <c r="L3973" t="s">
        <v>1409</v>
      </c>
      <c r="N3973" t="s">
        <v>1444</v>
      </c>
      <c r="O3973" t="s">
        <v>1411</v>
      </c>
      <c r="P3973" t="s">
        <v>252</v>
      </c>
      <c r="Q3973" t="s">
        <v>1415</v>
      </c>
      <c r="R3973" t="s">
        <v>1415</v>
      </c>
      <c r="S3973" t="s">
        <v>1415</v>
      </c>
      <c r="T3973">
        <v>300</v>
      </c>
      <c r="V3973">
        <v>2489.6999999999998</v>
      </c>
      <c r="W3973">
        <v>7569.21</v>
      </c>
    </row>
    <row r="3974" spans="1:23">
      <c r="A3974" t="s">
        <v>246</v>
      </c>
      <c r="B3974" t="s">
        <v>2331</v>
      </c>
      <c r="C3974" t="s">
        <v>1028</v>
      </c>
      <c r="D3974" t="s">
        <v>54</v>
      </c>
      <c r="E3974">
        <v>12273923</v>
      </c>
      <c r="F3974">
        <v>45008</v>
      </c>
      <c r="G3974" t="s">
        <v>3920</v>
      </c>
      <c r="H3974">
        <v>45008</v>
      </c>
      <c r="I3974" t="s">
        <v>263</v>
      </c>
      <c r="K3974" t="s">
        <v>1408</v>
      </c>
      <c r="L3974" t="s">
        <v>1409</v>
      </c>
      <c r="N3974" t="s">
        <v>1420</v>
      </c>
      <c r="O3974" t="s">
        <v>1411</v>
      </c>
      <c r="P3974" t="s">
        <v>252</v>
      </c>
      <c r="S3974" t="s">
        <v>1414</v>
      </c>
      <c r="T3974">
        <v>100000</v>
      </c>
    </row>
    <row r="3975" spans="1:23">
      <c r="A3975" t="s">
        <v>246</v>
      </c>
      <c r="B3975" t="s">
        <v>5380</v>
      </c>
      <c r="C3975" t="s">
        <v>1028</v>
      </c>
      <c r="D3975" t="s">
        <v>54</v>
      </c>
      <c r="E3975">
        <v>12779358</v>
      </c>
      <c r="F3975">
        <v>45133</v>
      </c>
      <c r="G3975" t="s">
        <v>6072</v>
      </c>
      <c r="H3975">
        <v>45133</v>
      </c>
      <c r="I3975" t="s">
        <v>253</v>
      </c>
      <c r="K3975" t="s">
        <v>1408</v>
      </c>
      <c r="L3975" t="s">
        <v>1409</v>
      </c>
      <c r="N3975" t="s">
        <v>1444</v>
      </c>
      <c r="O3975" t="s">
        <v>1411</v>
      </c>
      <c r="P3975" t="s">
        <v>254</v>
      </c>
      <c r="Q3975" t="s">
        <v>1412</v>
      </c>
      <c r="R3975" t="s">
        <v>1412</v>
      </c>
      <c r="S3975" t="s">
        <v>1415</v>
      </c>
      <c r="T3975">
        <v>10000</v>
      </c>
      <c r="V3975">
        <v>1668.16</v>
      </c>
      <c r="W3975">
        <v>7029.27</v>
      </c>
    </row>
    <row r="3976" spans="1:23">
      <c r="A3976" t="s">
        <v>246</v>
      </c>
      <c r="B3976" t="s">
        <v>5005</v>
      </c>
      <c r="C3976" t="s">
        <v>1028</v>
      </c>
      <c r="D3976" t="s">
        <v>54</v>
      </c>
      <c r="E3976">
        <v>12780867</v>
      </c>
      <c r="F3976">
        <v>45133</v>
      </c>
      <c r="G3976" t="s">
        <v>6073</v>
      </c>
      <c r="H3976">
        <v>45133</v>
      </c>
      <c r="I3976" t="s">
        <v>253</v>
      </c>
      <c r="K3976" t="s">
        <v>1408</v>
      </c>
      <c r="L3976" t="s">
        <v>1409</v>
      </c>
      <c r="N3976" t="s">
        <v>1420</v>
      </c>
      <c r="O3976" t="s">
        <v>1411</v>
      </c>
      <c r="P3976" t="s">
        <v>252</v>
      </c>
      <c r="Q3976" t="s">
        <v>1412</v>
      </c>
      <c r="R3976" t="s">
        <v>1412</v>
      </c>
      <c r="S3976" t="s">
        <v>1415</v>
      </c>
      <c r="T3976">
        <v>10000</v>
      </c>
      <c r="V3976">
        <v>12355.98</v>
      </c>
      <c r="W3976">
        <v>12860.45</v>
      </c>
    </row>
    <row r="3977" spans="1:23">
      <c r="A3977" t="s">
        <v>246</v>
      </c>
      <c r="B3977" t="s">
        <v>5380</v>
      </c>
      <c r="C3977" t="s">
        <v>1028</v>
      </c>
      <c r="D3977" t="s">
        <v>54</v>
      </c>
      <c r="E3977">
        <v>12785091</v>
      </c>
      <c r="F3977">
        <v>45134</v>
      </c>
      <c r="G3977" t="s">
        <v>6074</v>
      </c>
      <c r="H3977">
        <v>45134</v>
      </c>
      <c r="I3977" t="s">
        <v>253</v>
      </c>
      <c r="K3977" t="s">
        <v>1408</v>
      </c>
      <c r="L3977" t="s">
        <v>1409</v>
      </c>
      <c r="N3977" t="s">
        <v>1434</v>
      </c>
      <c r="O3977" t="s">
        <v>1411</v>
      </c>
      <c r="P3977" t="s">
        <v>252</v>
      </c>
      <c r="Q3977" t="s">
        <v>1412</v>
      </c>
      <c r="R3977" t="s">
        <v>1412</v>
      </c>
      <c r="S3977" t="s">
        <v>1415</v>
      </c>
      <c r="T3977">
        <v>10000</v>
      </c>
      <c r="V3977">
        <v>10352.02</v>
      </c>
      <c r="W3977">
        <v>13118</v>
      </c>
    </row>
    <row r="3978" spans="1:23">
      <c r="A3978" t="s">
        <v>246</v>
      </c>
      <c r="B3978" t="s">
        <v>5380</v>
      </c>
      <c r="C3978" t="s">
        <v>1028</v>
      </c>
      <c r="D3978" t="s">
        <v>54</v>
      </c>
      <c r="E3978">
        <v>12785281</v>
      </c>
      <c r="F3978">
        <v>45135</v>
      </c>
      <c r="G3978" t="s">
        <v>6076</v>
      </c>
      <c r="H3978">
        <v>45135</v>
      </c>
      <c r="I3978" t="s">
        <v>253</v>
      </c>
      <c r="K3978" t="s">
        <v>1408</v>
      </c>
      <c r="L3978" t="s">
        <v>1409</v>
      </c>
      <c r="N3978" t="s">
        <v>1439</v>
      </c>
      <c r="O3978" t="s">
        <v>1411</v>
      </c>
      <c r="P3978" t="s">
        <v>252</v>
      </c>
      <c r="Q3978" t="s">
        <v>1415</v>
      </c>
      <c r="R3978" t="s">
        <v>1415</v>
      </c>
      <c r="S3978" t="s">
        <v>1415</v>
      </c>
      <c r="T3978">
        <v>10000</v>
      </c>
      <c r="V3978">
        <v>0</v>
      </c>
      <c r="W3978">
        <v>245</v>
      </c>
    </row>
    <row r="3979" spans="1:23">
      <c r="A3979" t="s">
        <v>246</v>
      </c>
      <c r="B3979" t="s">
        <v>5008</v>
      </c>
      <c r="C3979" t="s">
        <v>1028</v>
      </c>
      <c r="D3979" t="s">
        <v>54</v>
      </c>
      <c r="E3979">
        <v>12791551</v>
      </c>
      <c r="F3979">
        <v>45135</v>
      </c>
      <c r="G3979" t="s">
        <v>6077</v>
      </c>
      <c r="H3979">
        <v>45135</v>
      </c>
      <c r="I3979" t="s">
        <v>253</v>
      </c>
      <c r="K3979" t="s">
        <v>1408</v>
      </c>
      <c r="L3979" t="s">
        <v>1409</v>
      </c>
      <c r="N3979" t="s">
        <v>1425</v>
      </c>
      <c r="O3979" t="s">
        <v>1411</v>
      </c>
      <c r="P3979" t="s">
        <v>254</v>
      </c>
      <c r="Q3979" t="s">
        <v>1415</v>
      </c>
      <c r="R3979" t="s">
        <v>1415</v>
      </c>
      <c r="S3979" t="s">
        <v>1415</v>
      </c>
      <c r="T3979">
        <v>10000</v>
      </c>
      <c r="V3979">
        <v>1180.22</v>
      </c>
      <c r="W3979">
        <v>1760.5</v>
      </c>
    </row>
    <row r="3980" spans="1:23">
      <c r="A3980" t="s">
        <v>246</v>
      </c>
      <c r="B3980" t="s">
        <v>5008</v>
      </c>
      <c r="C3980" t="s">
        <v>1028</v>
      </c>
      <c r="D3980" t="s">
        <v>54</v>
      </c>
      <c r="E3980">
        <v>12817045</v>
      </c>
      <c r="F3980">
        <v>45142</v>
      </c>
      <c r="G3980" t="s">
        <v>6548</v>
      </c>
      <c r="H3980">
        <v>45142</v>
      </c>
      <c r="I3980" t="s">
        <v>253</v>
      </c>
      <c r="K3980" t="s">
        <v>1408</v>
      </c>
      <c r="L3980" t="s">
        <v>1409</v>
      </c>
      <c r="N3980" t="s">
        <v>1446</v>
      </c>
      <c r="O3980" t="s">
        <v>1411</v>
      </c>
      <c r="P3980" t="s">
        <v>254</v>
      </c>
      <c r="Q3980" t="s">
        <v>1415</v>
      </c>
      <c r="R3980" t="s">
        <v>1415</v>
      </c>
      <c r="S3980" t="s">
        <v>1415</v>
      </c>
      <c r="T3980">
        <v>100</v>
      </c>
      <c r="V3980">
        <v>105.7</v>
      </c>
      <c r="W3980">
        <v>571.41</v>
      </c>
    </row>
    <row r="3981" spans="1:23">
      <c r="A3981" t="s">
        <v>246</v>
      </c>
      <c r="B3981" t="s">
        <v>5380</v>
      </c>
      <c r="C3981" t="s">
        <v>1028</v>
      </c>
      <c r="D3981" t="s">
        <v>54</v>
      </c>
      <c r="E3981">
        <v>12820979</v>
      </c>
      <c r="F3981">
        <v>45142</v>
      </c>
      <c r="G3981" t="s">
        <v>6549</v>
      </c>
      <c r="H3981">
        <v>45142</v>
      </c>
      <c r="I3981" t="s">
        <v>253</v>
      </c>
      <c r="K3981" t="s">
        <v>1408</v>
      </c>
      <c r="L3981" t="s">
        <v>1409</v>
      </c>
      <c r="N3981" t="s">
        <v>1439</v>
      </c>
      <c r="O3981" t="s">
        <v>1411</v>
      </c>
      <c r="P3981" t="s">
        <v>252</v>
      </c>
      <c r="Q3981" t="s">
        <v>1415</v>
      </c>
      <c r="R3981" t="s">
        <v>1415</v>
      </c>
      <c r="S3981" t="s">
        <v>1415</v>
      </c>
      <c r="T3981">
        <v>100</v>
      </c>
      <c r="V3981">
        <v>155.93</v>
      </c>
      <c r="W3981">
        <v>681</v>
      </c>
    </row>
    <row r="3982" spans="1:23">
      <c r="A3982" t="s">
        <v>246</v>
      </c>
      <c r="B3982" t="s">
        <v>2343</v>
      </c>
      <c r="C3982" t="s">
        <v>1028</v>
      </c>
      <c r="D3982" t="s">
        <v>54</v>
      </c>
      <c r="E3982">
        <v>12833058</v>
      </c>
      <c r="F3982">
        <v>45147</v>
      </c>
      <c r="G3982" t="s">
        <v>6551</v>
      </c>
      <c r="H3982">
        <v>45147</v>
      </c>
      <c r="I3982" t="s">
        <v>253</v>
      </c>
      <c r="K3982" t="s">
        <v>1408</v>
      </c>
      <c r="L3982" t="s">
        <v>1409</v>
      </c>
      <c r="N3982" t="s">
        <v>4153</v>
      </c>
      <c r="O3982" t="s">
        <v>1411</v>
      </c>
      <c r="P3982" t="s">
        <v>254</v>
      </c>
      <c r="Q3982" t="s">
        <v>1415</v>
      </c>
      <c r="R3982" t="s">
        <v>1415</v>
      </c>
      <c r="S3982" t="s">
        <v>1415</v>
      </c>
      <c r="T3982">
        <v>100</v>
      </c>
      <c r="V3982">
        <v>3118.82</v>
      </c>
      <c r="W3982">
        <v>4494</v>
      </c>
    </row>
    <row r="3983" spans="1:23">
      <c r="A3983" t="s">
        <v>246</v>
      </c>
      <c r="B3983" t="s">
        <v>2311</v>
      </c>
      <c r="C3983" t="s">
        <v>3922</v>
      </c>
      <c r="D3983" t="s">
        <v>3923</v>
      </c>
      <c r="E3983">
        <v>12201471</v>
      </c>
      <c r="F3983">
        <v>44991</v>
      </c>
      <c r="G3983" t="s">
        <v>3924</v>
      </c>
      <c r="H3983">
        <v>44991</v>
      </c>
      <c r="I3983" t="s">
        <v>253</v>
      </c>
      <c r="K3983" t="s">
        <v>1408</v>
      </c>
      <c r="L3983" t="s">
        <v>1409</v>
      </c>
      <c r="N3983" t="s">
        <v>1433</v>
      </c>
      <c r="O3983" t="s">
        <v>1411</v>
      </c>
      <c r="P3983" t="s">
        <v>252</v>
      </c>
      <c r="Q3983" t="s">
        <v>1412</v>
      </c>
      <c r="R3983" t="s">
        <v>1412</v>
      </c>
      <c r="S3983" t="s">
        <v>1412</v>
      </c>
      <c r="T3983">
        <v>18000</v>
      </c>
      <c r="V3983">
        <v>654.78</v>
      </c>
      <c r="W3983">
        <v>3221</v>
      </c>
    </row>
    <row r="3984" spans="1:23">
      <c r="A3984" t="s">
        <v>246</v>
      </c>
      <c r="B3984" t="s">
        <v>2325</v>
      </c>
      <c r="C3984" t="s">
        <v>2479</v>
      </c>
      <c r="D3984" t="s">
        <v>1528</v>
      </c>
      <c r="E3984">
        <v>12367581</v>
      </c>
      <c r="F3984">
        <v>45056</v>
      </c>
      <c r="G3984" t="s">
        <v>5210</v>
      </c>
      <c r="H3984">
        <v>45056</v>
      </c>
      <c r="I3984" t="s">
        <v>282</v>
      </c>
      <c r="K3984" t="s">
        <v>1408</v>
      </c>
      <c r="L3984" t="s">
        <v>1409</v>
      </c>
      <c r="N3984" t="s">
        <v>3141</v>
      </c>
      <c r="O3984" t="s">
        <v>1411</v>
      </c>
      <c r="P3984" t="s">
        <v>252</v>
      </c>
      <c r="R3984" t="s">
        <v>1414</v>
      </c>
      <c r="S3984" t="s">
        <v>1414</v>
      </c>
      <c r="T3984">
        <v>10000</v>
      </c>
    </row>
    <row r="3985" spans="1:23">
      <c r="A3985" t="s">
        <v>246</v>
      </c>
      <c r="B3985" t="s">
        <v>4134</v>
      </c>
      <c r="C3985" t="s">
        <v>2479</v>
      </c>
      <c r="D3985" t="s">
        <v>1528</v>
      </c>
      <c r="E3985">
        <v>12662819</v>
      </c>
      <c r="F3985">
        <v>45104</v>
      </c>
      <c r="G3985" t="s">
        <v>5479</v>
      </c>
      <c r="H3985">
        <v>45104</v>
      </c>
      <c r="I3985" t="s">
        <v>253</v>
      </c>
      <c r="K3985" t="s">
        <v>1408</v>
      </c>
      <c r="L3985" t="s">
        <v>1409</v>
      </c>
      <c r="N3985" t="s">
        <v>1444</v>
      </c>
      <c r="O3985" t="s">
        <v>1411</v>
      </c>
      <c r="P3985" t="s">
        <v>254</v>
      </c>
      <c r="Q3985" t="s">
        <v>1412</v>
      </c>
      <c r="R3985" t="s">
        <v>1412</v>
      </c>
      <c r="S3985" t="s">
        <v>1415</v>
      </c>
      <c r="T3985">
        <v>10000</v>
      </c>
      <c r="V3985">
        <v>12538.04</v>
      </c>
      <c r="W3985">
        <v>13185.47</v>
      </c>
    </row>
    <row r="3986" spans="1:23">
      <c r="A3986" t="s">
        <v>246</v>
      </c>
      <c r="B3986" t="s">
        <v>2249</v>
      </c>
      <c r="C3986" t="s">
        <v>2937</v>
      </c>
      <c r="D3986" t="s">
        <v>54</v>
      </c>
      <c r="E3986">
        <v>12125337</v>
      </c>
      <c r="F3986">
        <v>44972</v>
      </c>
      <c r="G3986" t="s">
        <v>2938</v>
      </c>
      <c r="H3986">
        <v>44972</v>
      </c>
      <c r="I3986" t="s">
        <v>282</v>
      </c>
      <c r="K3986" t="s">
        <v>1418</v>
      </c>
      <c r="L3986" t="s">
        <v>1409</v>
      </c>
      <c r="N3986" t="s">
        <v>1447</v>
      </c>
      <c r="O3986" t="s">
        <v>1411</v>
      </c>
      <c r="P3986" t="s">
        <v>254</v>
      </c>
      <c r="R3986" t="s">
        <v>1414</v>
      </c>
      <c r="S3986" t="s">
        <v>1412</v>
      </c>
      <c r="T3986">
        <v>35000</v>
      </c>
    </row>
    <row r="3987" spans="1:23">
      <c r="A3987" t="s">
        <v>246</v>
      </c>
      <c r="B3987" t="s">
        <v>6156</v>
      </c>
      <c r="C3987" t="s">
        <v>6554</v>
      </c>
      <c r="D3987" t="s">
        <v>1528</v>
      </c>
      <c r="E3987">
        <v>11894299</v>
      </c>
      <c r="F3987">
        <v>45159</v>
      </c>
      <c r="G3987" t="s">
        <v>6555</v>
      </c>
      <c r="H3987">
        <v>45160</v>
      </c>
      <c r="I3987" t="s">
        <v>253</v>
      </c>
      <c r="K3987" t="s">
        <v>1418</v>
      </c>
      <c r="L3987" t="s">
        <v>1409</v>
      </c>
      <c r="N3987" t="s">
        <v>1437</v>
      </c>
      <c r="O3987" t="s">
        <v>1411</v>
      </c>
      <c r="P3987" t="s">
        <v>254</v>
      </c>
      <c r="Q3987" t="s">
        <v>1429</v>
      </c>
      <c r="R3987" t="s">
        <v>1429</v>
      </c>
      <c r="S3987" t="s">
        <v>1429</v>
      </c>
      <c r="T3987">
        <v>15000</v>
      </c>
      <c r="V3987">
        <v>0</v>
      </c>
      <c r="W3987">
        <v>1</v>
      </c>
    </row>
    <row r="3988" spans="1:23">
      <c r="A3988" t="s">
        <v>246</v>
      </c>
      <c r="B3988" t="s">
        <v>2249</v>
      </c>
      <c r="C3988" t="s">
        <v>265</v>
      </c>
      <c r="D3988" t="s">
        <v>54</v>
      </c>
      <c r="E3988">
        <v>9056073</v>
      </c>
      <c r="F3988">
        <v>44995</v>
      </c>
      <c r="G3988" t="s">
        <v>3925</v>
      </c>
      <c r="H3988">
        <v>44995</v>
      </c>
      <c r="I3988" t="s">
        <v>282</v>
      </c>
      <c r="K3988" t="s">
        <v>1418</v>
      </c>
      <c r="L3988" t="s">
        <v>1409</v>
      </c>
      <c r="N3988" t="s">
        <v>1467</v>
      </c>
      <c r="O3988" t="s">
        <v>1411</v>
      </c>
      <c r="P3988" t="s">
        <v>254</v>
      </c>
      <c r="S3988" t="s">
        <v>1414</v>
      </c>
      <c r="T3988">
        <v>30000</v>
      </c>
    </row>
    <row r="3989" spans="1:23">
      <c r="A3989" t="s">
        <v>246</v>
      </c>
      <c r="B3989" t="s">
        <v>3926</v>
      </c>
      <c r="C3989" t="s">
        <v>265</v>
      </c>
      <c r="D3989" t="s">
        <v>54</v>
      </c>
      <c r="E3989">
        <v>10954553</v>
      </c>
      <c r="F3989">
        <v>44992</v>
      </c>
      <c r="G3989" t="s">
        <v>3927</v>
      </c>
      <c r="H3989">
        <v>44992</v>
      </c>
      <c r="I3989" t="s">
        <v>263</v>
      </c>
      <c r="K3989" t="s">
        <v>1408</v>
      </c>
      <c r="L3989" t="s">
        <v>1409</v>
      </c>
      <c r="N3989" t="s">
        <v>1434</v>
      </c>
      <c r="O3989" t="s">
        <v>1411</v>
      </c>
      <c r="P3989" t="s">
        <v>252</v>
      </c>
    </row>
    <row r="3990" spans="1:23">
      <c r="A3990" t="s">
        <v>246</v>
      </c>
      <c r="B3990" t="s">
        <v>2187</v>
      </c>
      <c r="C3990" t="s">
        <v>265</v>
      </c>
      <c r="D3990" t="s">
        <v>54</v>
      </c>
      <c r="E3990">
        <v>11191042</v>
      </c>
      <c r="F3990">
        <v>45068</v>
      </c>
      <c r="G3990" t="s">
        <v>5220</v>
      </c>
      <c r="H3990">
        <v>45068</v>
      </c>
      <c r="I3990" t="s">
        <v>263</v>
      </c>
      <c r="K3990" t="s">
        <v>1430</v>
      </c>
      <c r="L3990" t="s">
        <v>1409</v>
      </c>
      <c r="N3990" t="s">
        <v>1413</v>
      </c>
      <c r="O3990" t="s">
        <v>1411</v>
      </c>
      <c r="P3990" t="s">
        <v>254</v>
      </c>
      <c r="Q3990" t="s">
        <v>1414</v>
      </c>
      <c r="R3990" t="s">
        <v>1414</v>
      </c>
      <c r="S3990" t="s">
        <v>1412</v>
      </c>
      <c r="T3990">
        <v>10000</v>
      </c>
    </row>
    <row r="3991" spans="1:23">
      <c r="A3991" t="s">
        <v>246</v>
      </c>
      <c r="B3991" t="s">
        <v>2249</v>
      </c>
      <c r="C3991" t="s">
        <v>265</v>
      </c>
      <c r="D3991" t="s">
        <v>54</v>
      </c>
      <c r="E3991">
        <v>12005950</v>
      </c>
      <c r="F3991">
        <v>44972</v>
      </c>
      <c r="G3991" t="s">
        <v>2939</v>
      </c>
      <c r="H3991">
        <v>44973</v>
      </c>
      <c r="I3991" t="s">
        <v>282</v>
      </c>
      <c r="K3991" t="s">
        <v>1418</v>
      </c>
      <c r="L3991" t="s">
        <v>1409</v>
      </c>
      <c r="N3991" t="s">
        <v>1433</v>
      </c>
      <c r="O3991" t="s">
        <v>1411</v>
      </c>
      <c r="P3991" t="s">
        <v>254</v>
      </c>
      <c r="Q3991" t="s">
        <v>1414</v>
      </c>
      <c r="R3991" t="s">
        <v>1414</v>
      </c>
      <c r="S3991" t="s">
        <v>1412</v>
      </c>
      <c r="T3991">
        <v>30000</v>
      </c>
    </row>
    <row r="3992" spans="1:23">
      <c r="A3992" t="s">
        <v>246</v>
      </c>
      <c r="B3992" t="s">
        <v>2249</v>
      </c>
      <c r="C3992" t="s">
        <v>265</v>
      </c>
      <c r="D3992" t="s">
        <v>54</v>
      </c>
      <c r="E3992">
        <v>12111627</v>
      </c>
      <c r="F3992">
        <v>44991</v>
      </c>
      <c r="G3992" t="s">
        <v>3929</v>
      </c>
      <c r="H3992">
        <v>44991</v>
      </c>
      <c r="I3992" t="s">
        <v>263</v>
      </c>
      <c r="K3992" t="s">
        <v>1418</v>
      </c>
      <c r="L3992" t="s">
        <v>1409</v>
      </c>
      <c r="N3992" t="s">
        <v>1500</v>
      </c>
      <c r="O3992" t="s">
        <v>1411</v>
      </c>
      <c r="P3992" t="s">
        <v>254</v>
      </c>
      <c r="S3992" t="s">
        <v>1414</v>
      </c>
      <c r="T3992">
        <v>80000</v>
      </c>
    </row>
    <row r="3993" spans="1:23">
      <c r="A3993" t="s">
        <v>246</v>
      </c>
      <c r="B3993" t="s">
        <v>2187</v>
      </c>
      <c r="C3993" t="s">
        <v>265</v>
      </c>
      <c r="D3993" t="s">
        <v>54</v>
      </c>
      <c r="E3993">
        <v>12185463</v>
      </c>
      <c r="F3993">
        <v>44987</v>
      </c>
      <c r="G3993" t="s">
        <v>3931</v>
      </c>
      <c r="H3993">
        <v>44987</v>
      </c>
      <c r="I3993" t="s">
        <v>263</v>
      </c>
      <c r="K3993" t="s">
        <v>1430</v>
      </c>
      <c r="L3993" t="s">
        <v>1409</v>
      </c>
      <c r="N3993" t="s">
        <v>1410</v>
      </c>
      <c r="O3993" t="s">
        <v>1411</v>
      </c>
      <c r="P3993" t="s">
        <v>254</v>
      </c>
      <c r="S3993" t="s">
        <v>1414</v>
      </c>
      <c r="T3993">
        <v>15000</v>
      </c>
    </row>
    <row r="3994" spans="1:23">
      <c r="A3994" t="s">
        <v>246</v>
      </c>
      <c r="B3994" t="s">
        <v>2249</v>
      </c>
      <c r="C3994" t="s">
        <v>265</v>
      </c>
      <c r="D3994" t="s">
        <v>54</v>
      </c>
      <c r="E3994">
        <v>12200578</v>
      </c>
      <c r="F3994">
        <v>44991</v>
      </c>
      <c r="G3994" t="s">
        <v>3932</v>
      </c>
      <c r="H3994">
        <v>44991</v>
      </c>
      <c r="I3994" t="s">
        <v>253</v>
      </c>
      <c r="K3994" t="s">
        <v>1408</v>
      </c>
      <c r="L3994" t="s">
        <v>1409</v>
      </c>
      <c r="N3994" t="s">
        <v>1474</v>
      </c>
      <c r="O3994" t="s">
        <v>1411</v>
      </c>
      <c r="P3994" t="s">
        <v>254</v>
      </c>
      <c r="Q3994" t="s">
        <v>1412</v>
      </c>
      <c r="R3994" t="s">
        <v>1412</v>
      </c>
      <c r="S3994" t="s">
        <v>1412</v>
      </c>
      <c r="T3994">
        <v>150000</v>
      </c>
      <c r="V3994">
        <v>49727.22</v>
      </c>
      <c r="W3994">
        <v>48271.23</v>
      </c>
    </row>
    <row r="3995" spans="1:23">
      <c r="A3995" t="s">
        <v>246</v>
      </c>
      <c r="B3995" t="s">
        <v>2249</v>
      </c>
      <c r="C3995" t="s">
        <v>265</v>
      </c>
      <c r="D3995" t="s">
        <v>54</v>
      </c>
      <c r="E3995">
        <v>12200578</v>
      </c>
      <c r="F3995">
        <v>44991</v>
      </c>
      <c r="G3995" t="s">
        <v>3932</v>
      </c>
      <c r="H3995">
        <v>44991</v>
      </c>
      <c r="I3995" t="s">
        <v>253</v>
      </c>
      <c r="K3995" t="s">
        <v>1408</v>
      </c>
      <c r="L3995" t="s">
        <v>1504</v>
      </c>
      <c r="N3995" t="s">
        <v>1474</v>
      </c>
      <c r="O3995" t="s">
        <v>1411</v>
      </c>
      <c r="P3995" t="s">
        <v>254</v>
      </c>
      <c r="Q3995" t="s">
        <v>1412</v>
      </c>
      <c r="R3995" t="s">
        <v>1412</v>
      </c>
      <c r="S3995" t="s">
        <v>1412</v>
      </c>
      <c r="T3995">
        <v>150000</v>
      </c>
      <c r="V3995">
        <v>49727.22</v>
      </c>
      <c r="W3995">
        <v>42298.34</v>
      </c>
    </row>
    <row r="3996" spans="1:23">
      <c r="A3996" t="s">
        <v>246</v>
      </c>
      <c r="B3996" t="s">
        <v>3545</v>
      </c>
      <c r="C3996" t="s">
        <v>265</v>
      </c>
      <c r="D3996" t="s">
        <v>54</v>
      </c>
      <c r="E3996">
        <v>12210890</v>
      </c>
      <c r="F3996">
        <v>44993</v>
      </c>
      <c r="G3996" t="s">
        <v>3933</v>
      </c>
      <c r="H3996">
        <v>44999</v>
      </c>
      <c r="I3996" t="s">
        <v>253</v>
      </c>
      <c r="K3996" t="s">
        <v>1408</v>
      </c>
      <c r="L3996" t="s">
        <v>1409</v>
      </c>
      <c r="N3996" t="s">
        <v>1420</v>
      </c>
      <c r="O3996" t="s">
        <v>1411</v>
      </c>
      <c r="P3996" t="s">
        <v>252</v>
      </c>
      <c r="Q3996" t="s">
        <v>1412</v>
      </c>
      <c r="R3996" t="s">
        <v>1412</v>
      </c>
      <c r="S3996" t="s">
        <v>1412</v>
      </c>
      <c r="T3996">
        <v>10000</v>
      </c>
      <c r="V3996">
        <v>0</v>
      </c>
      <c r="W3996">
        <v>69</v>
      </c>
    </row>
    <row r="3997" spans="1:23">
      <c r="A3997" t="s">
        <v>246</v>
      </c>
      <c r="B3997" t="s">
        <v>2249</v>
      </c>
      <c r="C3997" t="s">
        <v>265</v>
      </c>
      <c r="D3997" t="s">
        <v>54</v>
      </c>
      <c r="E3997">
        <v>12224885</v>
      </c>
      <c r="F3997">
        <v>44998</v>
      </c>
      <c r="G3997" t="s">
        <v>3934</v>
      </c>
      <c r="H3997">
        <v>44998</v>
      </c>
      <c r="I3997" t="s">
        <v>253</v>
      </c>
      <c r="K3997" t="s">
        <v>1461</v>
      </c>
      <c r="L3997" t="s">
        <v>1409</v>
      </c>
      <c r="N3997" t="s">
        <v>1459</v>
      </c>
      <c r="O3997" t="s">
        <v>1411</v>
      </c>
      <c r="P3997" t="s">
        <v>254</v>
      </c>
      <c r="Q3997" t="s">
        <v>1412</v>
      </c>
      <c r="R3997" t="s">
        <v>1412</v>
      </c>
      <c r="S3997" t="s">
        <v>1412</v>
      </c>
      <c r="T3997">
        <v>500000</v>
      </c>
      <c r="V3997">
        <v>0</v>
      </c>
      <c r="W3997">
        <v>23.8</v>
      </c>
    </row>
    <row r="3998" spans="1:23">
      <c r="A3998" t="s">
        <v>246</v>
      </c>
      <c r="B3998" t="s">
        <v>2187</v>
      </c>
      <c r="C3998" t="s">
        <v>265</v>
      </c>
      <c r="D3998" t="s">
        <v>54</v>
      </c>
      <c r="E3998">
        <v>12332504</v>
      </c>
      <c r="F3998">
        <v>45020</v>
      </c>
      <c r="G3998" t="s">
        <v>4702</v>
      </c>
      <c r="H3998">
        <v>45020</v>
      </c>
      <c r="I3998" t="s">
        <v>263</v>
      </c>
      <c r="K3998" t="s">
        <v>1430</v>
      </c>
      <c r="L3998" t="s">
        <v>1409</v>
      </c>
      <c r="N3998" t="s">
        <v>1439</v>
      </c>
      <c r="O3998" t="s">
        <v>1411</v>
      </c>
      <c r="P3998" t="s">
        <v>254</v>
      </c>
      <c r="R3998" t="s">
        <v>1414</v>
      </c>
      <c r="S3998" t="s">
        <v>1412</v>
      </c>
      <c r="T3998">
        <v>10000</v>
      </c>
    </row>
    <row r="3999" spans="1:23">
      <c r="A3999" t="s">
        <v>246</v>
      </c>
      <c r="B3999" t="s">
        <v>2110</v>
      </c>
      <c r="C3999" t="s">
        <v>265</v>
      </c>
      <c r="D3999" t="s">
        <v>54</v>
      </c>
      <c r="E3999">
        <v>12416168</v>
      </c>
      <c r="F3999">
        <v>45043</v>
      </c>
      <c r="G3999" t="s">
        <v>4703</v>
      </c>
      <c r="H3999">
        <v>45043</v>
      </c>
      <c r="I3999" t="s">
        <v>282</v>
      </c>
      <c r="K3999" t="s">
        <v>1408</v>
      </c>
      <c r="L3999" t="s">
        <v>1409</v>
      </c>
      <c r="N3999" t="s">
        <v>1420</v>
      </c>
      <c r="O3999" t="s">
        <v>1411</v>
      </c>
      <c r="P3999" t="s">
        <v>254</v>
      </c>
      <c r="R3999" t="s">
        <v>1414</v>
      </c>
      <c r="S3999" t="s">
        <v>1412</v>
      </c>
      <c r="T3999">
        <v>10000</v>
      </c>
    </row>
    <row r="4000" spans="1:23">
      <c r="A4000" t="s">
        <v>246</v>
      </c>
      <c r="B4000" t="s">
        <v>2187</v>
      </c>
      <c r="C4000" t="s">
        <v>265</v>
      </c>
      <c r="D4000" t="s">
        <v>54</v>
      </c>
      <c r="E4000">
        <v>12422984</v>
      </c>
      <c r="F4000">
        <v>45044</v>
      </c>
      <c r="G4000" t="s">
        <v>4704</v>
      </c>
      <c r="H4000">
        <v>45044</v>
      </c>
      <c r="I4000" t="s">
        <v>253</v>
      </c>
      <c r="K4000" t="s">
        <v>1408</v>
      </c>
      <c r="L4000" t="s">
        <v>1409</v>
      </c>
      <c r="N4000" t="s">
        <v>1462</v>
      </c>
      <c r="O4000" t="s">
        <v>1411</v>
      </c>
      <c r="P4000" t="s">
        <v>254</v>
      </c>
      <c r="Q4000" t="s">
        <v>1412</v>
      </c>
      <c r="R4000" t="s">
        <v>1412</v>
      </c>
      <c r="S4000" t="s">
        <v>1412</v>
      </c>
      <c r="T4000">
        <v>10000</v>
      </c>
      <c r="V4000">
        <v>3505.72</v>
      </c>
      <c r="W4000">
        <v>5927.5</v>
      </c>
    </row>
    <row r="4001" spans="1:23">
      <c r="A4001" t="s">
        <v>246</v>
      </c>
      <c r="B4001" t="s">
        <v>2110</v>
      </c>
      <c r="C4001" t="s">
        <v>265</v>
      </c>
      <c r="D4001" t="s">
        <v>54</v>
      </c>
      <c r="E4001">
        <v>12424599</v>
      </c>
      <c r="F4001">
        <v>45079</v>
      </c>
      <c r="G4001" t="s">
        <v>5683</v>
      </c>
      <c r="H4001">
        <v>45083</v>
      </c>
      <c r="I4001" t="s">
        <v>253</v>
      </c>
      <c r="K4001" t="s">
        <v>1430</v>
      </c>
      <c r="L4001" t="s">
        <v>1409</v>
      </c>
      <c r="N4001" t="s">
        <v>1439</v>
      </c>
      <c r="O4001" t="s">
        <v>1411</v>
      </c>
      <c r="P4001" t="s">
        <v>254</v>
      </c>
      <c r="Q4001" t="s">
        <v>1412</v>
      </c>
      <c r="R4001" t="s">
        <v>1412</v>
      </c>
      <c r="S4001" t="s">
        <v>1415</v>
      </c>
      <c r="T4001">
        <v>60000</v>
      </c>
      <c r="V4001">
        <v>14793.54</v>
      </c>
      <c r="W4001">
        <v>17410</v>
      </c>
    </row>
    <row r="4002" spans="1:23">
      <c r="A4002" t="s">
        <v>246</v>
      </c>
      <c r="B4002" t="s">
        <v>2110</v>
      </c>
      <c r="C4002" t="s">
        <v>265</v>
      </c>
      <c r="D4002" t="s">
        <v>54</v>
      </c>
      <c r="E4002">
        <v>12424887</v>
      </c>
      <c r="F4002">
        <v>45044</v>
      </c>
      <c r="G4002" t="s">
        <v>5212</v>
      </c>
      <c r="H4002">
        <v>45048</v>
      </c>
      <c r="I4002" t="s">
        <v>263</v>
      </c>
      <c r="K4002" t="s">
        <v>1408</v>
      </c>
      <c r="L4002" t="s">
        <v>1409</v>
      </c>
      <c r="N4002" t="s">
        <v>1434</v>
      </c>
      <c r="O4002" t="s">
        <v>1411</v>
      </c>
      <c r="P4002" t="s">
        <v>252</v>
      </c>
      <c r="S4002" t="s">
        <v>1414</v>
      </c>
      <c r="T4002">
        <v>10000</v>
      </c>
    </row>
    <row r="4003" spans="1:23">
      <c r="A4003" t="s">
        <v>246</v>
      </c>
      <c r="B4003" t="s">
        <v>2187</v>
      </c>
      <c r="C4003" t="s">
        <v>265</v>
      </c>
      <c r="D4003" t="s">
        <v>54</v>
      </c>
      <c r="E4003">
        <v>12443026</v>
      </c>
      <c r="F4003">
        <v>45049</v>
      </c>
      <c r="G4003" t="s">
        <v>5213</v>
      </c>
      <c r="H4003">
        <v>45049</v>
      </c>
      <c r="I4003" t="s">
        <v>263</v>
      </c>
      <c r="K4003" t="s">
        <v>1408</v>
      </c>
      <c r="L4003" t="s">
        <v>1409</v>
      </c>
      <c r="N4003" t="s">
        <v>1420</v>
      </c>
      <c r="O4003" t="s">
        <v>1411</v>
      </c>
      <c r="P4003" t="s">
        <v>254</v>
      </c>
      <c r="Q4003" t="s">
        <v>1414</v>
      </c>
      <c r="R4003" t="s">
        <v>1414</v>
      </c>
      <c r="S4003" t="s">
        <v>1412</v>
      </c>
      <c r="T4003">
        <v>10000</v>
      </c>
    </row>
    <row r="4004" spans="1:23">
      <c r="A4004" t="s">
        <v>246</v>
      </c>
      <c r="B4004" t="s">
        <v>2187</v>
      </c>
      <c r="C4004" t="s">
        <v>265</v>
      </c>
      <c r="D4004" t="s">
        <v>54</v>
      </c>
      <c r="E4004">
        <v>12462367</v>
      </c>
      <c r="F4004">
        <v>45055</v>
      </c>
      <c r="G4004" t="s">
        <v>5214</v>
      </c>
      <c r="H4004">
        <v>45055</v>
      </c>
      <c r="I4004" t="s">
        <v>282</v>
      </c>
      <c r="K4004" t="s">
        <v>1408</v>
      </c>
      <c r="L4004" t="s">
        <v>1409</v>
      </c>
      <c r="N4004" t="s">
        <v>1425</v>
      </c>
      <c r="O4004" t="s">
        <v>1411</v>
      </c>
      <c r="P4004" t="s">
        <v>254</v>
      </c>
      <c r="Q4004" t="s">
        <v>1414</v>
      </c>
      <c r="R4004" t="s">
        <v>1414</v>
      </c>
      <c r="S4004" t="s">
        <v>1412</v>
      </c>
      <c r="T4004">
        <v>10000</v>
      </c>
    </row>
    <row r="4005" spans="1:23">
      <c r="A4005" t="s">
        <v>246</v>
      </c>
      <c r="B4005" t="s">
        <v>2110</v>
      </c>
      <c r="C4005" t="s">
        <v>265</v>
      </c>
      <c r="D4005" t="s">
        <v>54</v>
      </c>
      <c r="E4005">
        <v>12469025</v>
      </c>
      <c r="F4005">
        <v>45056</v>
      </c>
      <c r="G4005" t="s">
        <v>5217</v>
      </c>
      <c r="H4005">
        <v>45056</v>
      </c>
      <c r="I4005" t="s">
        <v>282</v>
      </c>
      <c r="K4005" t="s">
        <v>1408</v>
      </c>
      <c r="L4005" t="s">
        <v>1409</v>
      </c>
      <c r="N4005" t="s">
        <v>1427</v>
      </c>
      <c r="O4005" t="s">
        <v>1411</v>
      </c>
      <c r="P4005" t="s">
        <v>252</v>
      </c>
      <c r="Q4005" t="s">
        <v>1414</v>
      </c>
      <c r="R4005" t="s">
        <v>1414</v>
      </c>
      <c r="S4005" t="s">
        <v>1412</v>
      </c>
      <c r="T4005">
        <v>10000</v>
      </c>
    </row>
    <row r="4006" spans="1:23">
      <c r="A4006" t="s">
        <v>246</v>
      </c>
      <c r="B4006" t="s">
        <v>2110</v>
      </c>
      <c r="C4006" t="s">
        <v>265</v>
      </c>
      <c r="D4006" t="s">
        <v>54</v>
      </c>
      <c r="E4006">
        <v>12474213</v>
      </c>
      <c r="F4006">
        <v>45057</v>
      </c>
      <c r="G4006" t="s">
        <v>5218</v>
      </c>
      <c r="H4006">
        <v>45058</v>
      </c>
      <c r="I4006" t="s">
        <v>282</v>
      </c>
      <c r="K4006" t="s">
        <v>1408</v>
      </c>
      <c r="L4006" t="s">
        <v>1409</v>
      </c>
      <c r="N4006" t="s">
        <v>1427</v>
      </c>
      <c r="O4006" t="s">
        <v>1411</v>
      </c>
      <c r="P4006" t="s">
        <v>252</v>
      </c>
      <c r="S4006" t="s">
        <v>1414</v>
      </c>
      <c r="T4006">
        <v>10000</v>
      </c>
    </row>
    <row r="4007" spans="1:23">
      <c r="A4007" t="s">
        <v>246</v>
      </c>
      <c r="B4007" t="s">
        <v>2187</v>
      </c>
      <c r="C4007" t="s">
        <v>265</v>
      </c>
      <c r="D4007" t="s">
        <v>54</v>
      </c>
      <c r="E4007">
        <v>12485718</v>
      </c>
      <c r="F4007">
        <v>45061</v>
      </c>
      <c r="G4007" t="s">
        <v>5219</v>
      </c>
      <c r="H4007">
        <v>45061</v>
      </c>
      <c r="I4007" t="s">
        <v>263</v>
      </c>
      <c r="K4007" t="s">
        <v>1408</v>
      </c>
      <c r="L4007" t="s">
        <v>1409</v>
      </c>
      <c r="N4007" t="s">
        <v>1456</v>
      </c>
      <c r="O4007" t="s">
        <v>1411</v>
      </c>
      <c r="P4007" t="s">
        <v>252</v>
      </c>
      <c r="S4007" t="s">
        <v>1414</v>
      </c>
      <c r="T4007">
        <v>10000</v>
      </c>
    </row>
    <row r="4008" spans="1:23">
      <c r="A4008" t="s">
        <v>246</v>
      </c>
      <c r="B4008" t="s">
        <v>2187</v>
      </c>
      <c r="C4008" t="s">
        <v>265</v>
      </c>
      <c r="D4008" t="s">
        <v>54</v>
      </c>
      <c r="E4008">
        <v>12617318</v>
      </c>
      <c r="F4008">
        <v>45092</v>
      </c>
      <c r="G4008" t="s">
        <v>5374</v>
      </c>
      <c r="H4008">
        <v>45092</v>
      </c>
      <c r="I4008" t="s">
        <v>263</v>
      </c>
      <c r="K4008" t="s">
        <v>1408</v>
      </c>
      <c r="L4008" t="s">
        <v>1409</v>
      </c>
      <c r="N4008" t="s">
        <v>1444</v>
      </c>
      <c r="O4008" t="s">
        <v>1411</v>
      </c>
      <c r="P4008" t="s">
        <v>252</v>
      </c>
      <c r="R4008" t="s">
        <v>1414</v>
      </c>
      <c r="S4008" t="s">
        <v>1415</v>
      </c>
      <c r="T4008">
        <v>10000</v>
      </c>
    </row>
    <row r="4009" spans="1:23">
      <c r="A4009" t="s">
        <v>246</v>
      </c>
      <c r="B4009" t="s">
        <v>2221</v>
      </c>
      <c r="C4009" t="s">
        <v>5554</v>
      </c>
      <c r="D4009" t="s">
        <v>2791</v>
      </c>
      <c r="E4009">
        <v>12378502</v>
      </c>
      <c r="F4009">
        <v>45099</v>
      </c>
      <c r="G4009" t="s">
        <v>5555</v>
      </c>
      <c r="H4009">
        <v>45099</v>
      </c>
      <c r="I4009" t="s">
        <v>253</v>
      </c>
      <c r="K4009" t="s">
        <v>1408</v>
      </c>
      <c r="L4009" t="s">
        <v>1438</v>
      </c>
      <c r="N4009" t="s">
        <v>1431</v>
      </c>
      <c r="O4009" t="s">
        <v>1411</v>
      </c>
      <c r="P4009" t="s">
        <v>254</v>
      </c>
      <c r="Q4009" t="s">
        <v>1412</v>
      </c>
      <c r="R4009" t="s">
        <v>1412</v>
      </c>
      <c r="S4009" t="s">
        <v>1415</v>
      </c>
      <c r="T4009">
        <v>10000</v>
      </c>
      <c r="V4009">
        <v>685.91</v>
      </c>
      <c r="W4009">
        <v>799.4</v>
      </c>
    </row>
    <row r="4010" spans="1:23">
      <c r="A4010" t="s">
        <v>246</v>
      </c>
      <c r="B4010" t="s">
        <v>3861</v>
      </c>
      <c r="C4010" t="s">
        <v>437</v>
      </c>
      <c r="D4010" t="s">
        <v>46</v>
      </c>
      <c r="E4010">
        <v>12530876</v>
      </c>
      <c r="F4010">
        <v>45071</v>
      </c>
      <c r="G4010" t="s">
        <v>5221</v>
      </c>
      <c r="H4010">
        <v>45071</v>
      </c>
      <c r="I4010" t="s">
        <v>263</v>
      </c>
      <c r="K4010" t="s">
        <v>1408</v>
      </c>
      <c r="L4010" t="s">
        <v>1409</v>
      </c>
      <c r="N4010" t="s">
        <v>1502</v>
      </c>
      <c r="O4010" t="s">
        <v>1411</v>
      </c>
      <c r="P4010" t="s">
        <v>254</v>
      </c>
      <c r="S4010" t="s">
        <v>1414</v>
      </c>
      <c r="T4010">
        <v>10000</v>
      </c>
    </row>
    <row r="4011" spans="1:23">
      <c r="A4011" t="s">
        <v>246</v>
      </c>
      <c r="B4011" t="s">
        <v>5803</v>
      </c>
      <c r="C4011" t="s">
        <v>3193</v>
      </c>
      <c r="D4011" t="s">
        <v>2794</v>
      </c>
      <c r="E4011">
        <v>10133814</v>
      </c>
      <c r="F4011">
        <v>45135</v>
      </c>
      <c r="G4011" t="s">
        <v>6079</v>
      </c>
      <c r="H4011">
        <v>45135</v>
      </c>
      <c r="I4011" t="s">
        <v>253</v>
      </c>
      <c r="K4011" t="s">
        <v>1408</v>
      </c>
      <c r="L4011" t="s">
        <v>1409</v>
      </c>
      <c r="N4011" t="s">
        <v>1421</v>
      </c>
      <c r="O4011" t="s">
        <v>1411</v>
      </c>
      <c r="P4011" t="s">
        <v>254</v>
      </c>
      <c r="Q4011" t="s">
        <v>1415</v>
      </c>
      <c r="R4011" t="s">
        <v>1415</v>
      </c>
      <c r="S4011" t="s">
        <v>1415</v>
      </c>
      <c r="T4011">
        <v>10000</v>
      </c>
      <c r="V4011">
        <v>0</v>
      </c>
      <c r="W4011">
        <v>8</v>
      </c>
    </row>
    <row r="4012" spans="1:23">
      <c r="A4012" t="s">
        <v>246</v>
      </c>
      <c r="B4012" t="s">
        <v>4963</v>
      </c>
      <c r="C4012" t="s">
        <v>408</v>
      </c>
      <c r="D4012" t="s">
        <v>54</v>
      </c>
      <c r="E4012">
        <v>4182397</v>
      </c>
      <c r="F4012">
        <v>45119</v>
      </c>
      <c r="G4012" t="s">
        <v>6083</v>
      </c>
      <c r="H4012">
        <v>45119</v>
      </c>
      <c r="I4012" t="s">
        <v>253</v>
      </c>
      <c r="K4012" t="s">
        <v>1418</v>
      </c>
      <c r="L4012" t="s">
        <v>1409</v>
      </c>
      <c r="N4012" t="s">
        <v>1439</v>
      </c>
      <c r="O4012" t="s">
        <v>1411</v>
      </c>
      <c r="P4012" t="s">
        <v>254</v>
      </c>
      <c r="Q4012" t="s">
        <v>1412</v>
      </c>
      <c r="R4012" t="s">
        <v>1412</v>
      </c>
      <c r="S4012" t="s">
        <v>1415</v>
      </c>
      <c r="T4012">
        <v>10000</v>
      </c>
      <c r="V4012">
        <v>13032.99</v>
      </c>
      <c r="W4012">
        <v>26811.74</v>
      </c>
    </row>
    <row r="4013" spans="1:23">
      <c r="A4013" t="s">
        <v>246</v>
      </c>
      <c r="B4013" t="s">
        <v>3553</v>
      </c>
      <c r="C4013" t="s">
        <v>408</v>
      </c>
      <c r="D4013" t="s">
        <v>54</v>
      </c>
      <c r="E4013">
        <v>10205442</v>
      </c>
      <c r="F4013">
        <v>45005</v>
      </c>
      <c r="G4013" t="s">
        <v>3935</v>
      </c>
      <c r="H4013">
        <v>45005</v>
      </c>
      <c r="I4013" t="s">
        <v>253</v>
      </c>
      <c r="K4013" t="s">
        <v>1430</v>
      </c>
      <c r="L4013" t="s">
        <v>1409</v>
      </c>
      <c r="N4013" t="s">
        <v>1433</v>
      </c>
      <c r="O4013" t="s">
        <v>1411</v>
      </c>
      <c r="P4013" t="s">
        <v>254</v>
      </c>
      <c r="Q4013" t="s">
        <v>1412</v>
      </c>
      <c r="R4013" t="s">
        <v>1412</v>
      </c>
      <c r="S4013" t="s">
        <v>1412</v>
      </c>
      <c r="T4013">
        <v>10000</v>
      </c>
      <c r="V4013">
        <v>1828.57</v>
      </c>
      <c r="W4013">
        <v>10001.290000000001</v>
      </c>
    </row>
    <row r="4014" spans="1:23">
      <c r="A4014" t="s">
        <v>246</v>
      </c>
      <c r="B4014" t="s">
        <v>5394</v>
      </c>
      <c r="C4014" t="s">
        <v>408</v>
      </c>
      <c r="D4014" t="s">
        <v>54</v>
      </c>
      <c r="E4014">
        <v>12731115</v>
      </c>
      <c r="F4014">
        <v>45119</v>
      </c>
      <c r="G4014" t="s">
        <v>6080</v>
      </c>
      <c r="H4014">
        <v>45119</v>
      </c>
      <c r="I4014" t="s">
        <v>253</v>
      </c>
      <c r="K4014" t="s">
        <v>1408</v>
      </c>
      <c r="L4014" t="s">
        <v>1409</v>
      </c>
      <c r="N4014" t="s">
        <v>1465</v>
      </c>
      <c r="O4014" t="s">
        <v>1411</v>
      </c>
      <c r="P4014" t="s">
        <v>254</v>
      </c>
      <c r="Q4014" t="s">
        <v>1412</v>
      </c>
      <c r="R4014" t="s">
        <v>1412</v>
      </c>
      <c r="S4014" t="s">
        <v>1415</v>
      </c>
      <c r="T4014">
        <v>10000</v>
      </c>
      <c r="V4014">
        <v>550.75</v>
      </c>
      <c r="W4014">
        <v>1142</v>
      </c>
    </row>
    <row r="4015" spans="1:23">
      <c r="A4015" t="s">
        <v>246</v>
      </c>
      <c r="B4015" t="s">
        <v>2110</v>
      </c>
      <c r="C4015" t="s">
        <v>408</v>
      </c>
      <c r="D4015" t="s">
        <v>54</v>
      </c>
      <c r="E4015">
        <v>12736023</v>
      </c>
      <c r="F4015">
        <v>45120</v>
      </c>
      <c r="G4015" t="s">
        <v>6084</v>
      </c>
      <c r="H4015">
        <v>45122</v>
      </c>
      <c r="I4015" t="s">
        <v>253</v>
      </c>
      <c r="K4015" t="s">
        <v>1418</v>
      </c>
      <c r="L4015" t="s">
        <v>1409</v>
      </c>
      <c r="N4015" t="s">
        <v>1427</v>
      </c>
      <c r="O4015" t="s">
        <v>1411</v>
      </c>
      <c r="P4015" t="s">
        <v>252</v>
      </c>
      <c r="Q4015" t="s">
        <v>1415</v>
      </c>
      <c r="R4015" t="s">
        <v>1415</v>
      </c>
      <c r="S4015" t="s">
        <v>1415</v>
      </c>
      <c r="T4015">
        <v>10000</v>
      </c>
      <c r="V4015">
        <v>0</v>
      </c>
      <c r="W4015">
        <v>1</v>
      </c>
    </row>
    <row r="4016" spans="1:23">
      <c r="A4016" t="s">
        <v>246</v>
      </c>
      <c r="B4016" t="s">
        <v>5772</v>
      </c>
      <c r="C4016" t="s">
        <v>408</v>
      </c>
      <c r="D4016" t="s">
        <v>54</v>
      </c>
      <c r="E4016">
        <v>12752508</v>
      </c>
      <c r="F4016">
        <v>45126</v>
      </c>
      <c r="G4016" t="s">
        <v>6085</v>
      </c>
      <c r="H4016">
        <v>45126</v>
      </c>
      <c r="I4016" t="s">
        <v>263</v>
      </c>
      <c r="K4016" t="s">
        <v>1408</v>
      </c>
      <c r="L4016" t="s">
        <v>1409</v>
      </c>
      <c r="N4016" t="s">
        <v>1417</v>
      </c>
      <c r="O4016" t="s">
        <v>1411</v>
      </c>
      <c r="P4016" t="s">
        <v>254</v>
      </c>
      <c r="Q4016" t="s">
        <v>1414</v>
      </c>
      <c r="R4016" t="s">
        <v>1414</v>
      </c>
      <c r="S4016" t="s">
        <v>1415</v>
      </c>
      <c r="T4016">
        <v>10000</v>
      </c>
    </row>
    <row r="4017" spans="1:23">
      <c r="A4017" t="s">
        <v>246</v>
      </c>
      <c r="B4017" t="s">
        <v>2221</v>
      </c>
      <c r="C4017" t="s">
        <v>408</v>
      </c>
      <c r="D4017" t="s">
        <v>54</v>
      </c>
      <c r="E4017">
        <v>12752826</v>
      </c>
      <c r="F4017">
        <v>45126</v>
      </c>
      <c r="G4017" t="s">
        <v>6086</v>
      </c>
      <c r="H4017">
        <v>45126</v>
      </c>
      <c r="I4017" t="s">
        <v>263</v>
      </c>
      <c r="K4017" t="s">
        <v>1408</v>
      </c>
      <c r="L4017" t="s">
        <v>1409</v>
      </c>
      <c r="N4017" t="s">
        <v>1444</v>
      </c>
      <c r="O4017" t="s">
        <v>1411</v>
      </c>
      <c r="P4017" t="s">
        <v>254</v>
      </c>
      <c r="Q4017" t="s">
        <v>1414</v>
      </c>
      <c r="R4017" t="s">
        <v>1414</v>
      </c>
      <c r="S4017" t="s">
        <v>1415</v>
      </c>
      <c r="T4017">
        <v>10000</v>
      </c>
    </row>
    <row r="4018" spans="1:23">
      <c r="A4018" t="s">
        <v>246</v>
      </c>
      <c r="B4018" t="s">
        <v>3553</v>
      </c>
      <c r="C4018" t="s">
        <v>408</v>
      </c>
      <c r="D4018" t="s">
        <v>54</v>
      </c>
      <c r="E4018">
        <v>12773323</v>
      </c>
      <c r="F4018">
        <v>45132</v>
      </c>
      <c r="G4018" t="s">
        <v>6087</v>
      </c>
      <c r="H4018">
        <v>45132</v>
      </c>
      <c r="I4018" t="s">
        <v>253</v>
      </c>
      <c r="K4018" t="s">
        <v>1408</v>
      </c>
      <c r="L4018" t="s">
        <v>1409</v>
      </c>
      <c r="N4018" t="s">
        <v>1437</v>
      </c>
      <c r="O4018" t="s">
        <v>1411</v>
      </c>
      <c r="P4018" t="s">
        <v>252</v>
      </c>
      <c r="Q4018" t="s">
        <v>1412</v>
      </c>
      <c r="R4018" t="s">
        <v>1412</v>
      </c>
      <c r="S4018" t="s">
        <v>1415</v>
      </c>
      <c r="T4018">
        <v>10000</v>
      </c>
      <c r="V4018">
        <v>43.38</v>
      </c>
      <c r="W4018">
        <v>110</v>
      </c>
    </row>
    <row r="4019" spans="1:23">
      <c r="A4019" t="s">
        <v>246</v>
      </c>
      <c r="B4019" t="s">
        <v>6141</v>
      </c>
      <c r="C4019" t="s">
        <v>1808</v>
      </c>
      <c r="D4019" t="s">
        <v>46</v>
      </c>
      <c r="E4019">
        <v>12838063</v>
      </c>
      <c r="F4019">
        <v>45155</v>
      </c>
      <c r="G4019" t="s">
        <v>6556</v>
      </c>
      <c r="H4019">
        <v>45156</v>
      </c>
      <c r="I4019" t="s">
        <v>253</v>
      </c>
      <c r="K4019" t="s">
        <v>1408</v>
      </c>
      <c r="L4019" t="s">
        <v>1409</v>
      </c>
      <c r="N4019" t="s">
        <v>1474</v>
      </c>
      <c r="O4019" t="s">
        <v>1411</v>
      </c>
      <c r="P4019" t="s">
        <v>254</v>
      </c>
      <c r="Q4019" t="s">
        <v>1415</v>
      </c>
      <c r="R4019" t="s">
        <v>1415</v>
      </c>
      <c r="S4019" t="s">
        <v>1415</v>
      </c>
      <c r="T4019">
        <v>10000</v>
      </c>
      <c r="V4019">
        <v>0</v>
      </c>
      <c r="W4019">
        <v>992.56</v>
      </c>
    </row>
    <row r="4020" spans="1:23">
      <c r="A4020" t="s">
        <v>246</v>
      </c>
      <c r="B4020" t="s">
        <v>3643</v>
      </c>
      <c r="C4020" t="s">
        <v>1053</v>
      </c>
      <c r="D4020" t="s">
        <v>54</v>
      </c>
      <c r="E4020">
        <v>6848458</v>
      </c>
      <c r="F4020">
        <v>45033</v>
      </c>
      <c r="G4020" t="s">
        <v>4708</v>
      </c>
      <c r="H4020">
        <v>45033</v>
      </c>
      <c r="I4020" t="s">
        <v>282</v>
      </c>
      <c r="K4020" t="s">
        <v>1418</v>
      </c>
      <c r="L4020" t="s">
        <v>1409</v>
      </c>
      <c r="N4020" t="s">
        <v>1421</v>
      </c>
      <c r="O4020" t="s">
        <v>1411</v>
      </c>
      <c r="P4020" t="s">
        <v>254</v>
      </c>
      <c r="S4020" t="s">
        <v>1414</v>
      </c>
      <c r="T4020">
        <v>10000</v>
      </c>
    </row>
    <row r="4021" spans="1:23">
      <c r="A4021" t="s">
        <v>246</v>
      </c>
      <c r="B4021" t="s">
        <v>2314</v>
      </c>
      <c r="C4021" t="s">
        <v>1053</v>
      </c>
      <c r="D4021" t="s">
        <v>54</v>
      </c>
      <c r="E4021">
        <v>12119499</v>
      </c>
      <c r="F4021">
        <v>44973</v>
      </c>
      <c r="G4021" t="s">
        <v>2940</v>
      </c>
      <c r="H4021">
        <v>44973</v>
      </c>
      <c r="I4021" t="s">
        <v>263</v>
      </c>
      <c r="K4021" t="s">
        <v>1408</v>
      </c>
      <c r="L4021" t="s">
        <v>1409</v>
      </c>
      <c r="N4021" t="s">
        <v>1446</v>
      </c>
      <c r="O4021" t="s">
        <v>1411</v>
      </c>
      <c r="P4021" t="s">
        <v>254</v>
      </c>
      <c r="R4021" t="s">
        <v>1414</v>
      </c>
      <c r="S4021" t="s">
        <v>1412</v>
      </c>
      <c r="T4021">
        <v>80000</v>
      </c>
    </row>
    <row r="4022" spans="1:23">
      <c r="A4022" t="s">
        <v>246</v>
      </c>
      <c r="B4022" t="s">
        <v>2305</v>
      </c>
      <c r="C4022" t="s">
        <v>1053</v>
      </c>
      <c r="D4022" t="s">
        <v>54</v>
      </c>
      <c r="E4022">
        <v>12119869</v>
      </c>
      <c r="F4022">
        <v>44971</v>
      </c>
      <c r="G4022" t="s">
        <v>2941</v>
      </c>
      <c r="H4022">
        <v>44971</v>
      </c>
      <c r="I4022" t="s">
        <v>263</v>
      </c>
      <c r="K4022" t="s">
        <v>1408</v>
      </c>
      <c r="L4022" t="s">
        <v>1409</v>
      </c>
      <c r="N4022" t="s">
        <v>1425</v>
      </c>
      <c r="O4022" t="s">
        <v>1411</v>
      </c>
      <c r="P4022" t="s">
        <v>252</v>
      </c>
      <c r="S4022" t="s">
        <v>1414</v>
      </c>
      <c r="T4022">
        <v>20000</v>
      </c>
    </row>
    <row r="4023" spans="1:23">
      <c r="A4023" t="s">
        <v>246</v>
      </c>
      <c r="B4023" t="s">
        <v>2314</v>
      </c>
      <c r="C4023" t="s">
        <v>1053</v>
      </c>
      <c r="D4023" t="s">
        <v>54</v>
      </c>
      <c r="E4023">
        <v>12122798</v>
      </c>
      <c r="F4023">
        <v>44972</v>
      </c>
      <c r="G4023" t="s">
        <v>2942</v>
      </c>
      <c r="H4023">
        <v>44972</v>
      </c>
      <c r="I4023" t="s">
        <v>263</v>
      </c>
      <c r="K4023" t="s">
        <v>1418</v>
      </c>
      <c r="L4023" t="s">
        <v>1409</v>
      </c>
      <c r="N4023" t="s">
        <v>1420</v>
      </c>
      <c r="O4023" t="s">
        <v>1411</v>
      </c>
      <c r="P4023" t="s">
        <v>252</v>
      </c>
      <c r="T4023">
        <v>30000</v>
      </c>
    </row>
    <row r="4024" spans="1:23">
      <c r="A4024" t="s">
        <v>246</v>
      </c>
      <c r="B4024" t="s">
        <v>2314</v>
      </c>
      <c r="C4024" t="s">
        <v>1053</v>
      </c>
      <c r="D4024" t="s">
        <v>54</v>
      </c>
      <c r="E4024">
        <v>12128471</v>
      </c>
      <c r="F4024">
        <v>44972</v>
      </c>
      <c r="G4024" t="s">
        <v>2943</v>
      </c>
      <c r="H4024">
        <v>44972</v>
      </c>
      <c r="I4024" t="s">
        <v>253</v>
      </c>
      <c r="K4024" t="s">
        <v>1408</v>
      </c>
      <c r="L4024" t="s">
        <v>1409</v>
      </c>
      <c r="N4024" t="s">
        <v>1420</v>
      </c>
      <c r="O4024" t="s">
        <v>1411</v>
      </c>
      <c r="P4024" t="s">
        <v>252</v>
      </c>
      <c r="Q4024" t="s">
        <v>1412</v>
      </c>
      <c r="R4024" t="s">
        <v>1412</v>
      </c>
      <c r="S4024" t="s">
        <v>1412</v>
      </c>
      <c r="T4024">
        <v>30000</v>
      </c>
      <c r="V4024">
        <v>0</v>
      </c>
      <c r="W4024">
        <v>7911.85</v>
      </c>
    </row>
    <row r="4025" spans="1:23">
      <c r="A4025" t="s">
        <v>246</v>
      </c>
      <c r="B4025" t="s">
        <v>3151</v>
      </c>
      <c r="C4025" t="s">
        <v>1053</v>
      </c>
      <c r="D4025" t="s">
        <v>54</v>
      </c>
      <c r="E4025">
        <v>12129654</v>
      </c>
      <c r="F4025">
        <v>44980</v>
      </c>
      <c r="G4025" t="s">
        <v>2810</v>
      </c>
      <c r="H4025">
        <v>44980</v>
      </c>
      <c r="I4025" t="s">
        <v>263</v>
      </c>
      <c r="K4025" t="s">
        <v>1430</v>
      </c>
      <c r="L4025" t="s">
        <v>1409</v>
      </c>
      <c r="N4025" t="s">
        <v>1426</v>
      </c>
      <c r="O4025" t="s">
        <v>1411</v>
      </c>
      <c r="P4025" t="s">
        <v>254</v>
      </c>
      <c r="S4025" t="s">
        <v>1414</v>
      </c>
      <c r="T4025">
        <v>50000</v>
      </c>
    </row>
    <row r="4026" spans="1:23">
      <c r="A4026" t="s">
        <v>246</v>
      </c>
      <c r="B4026" t="s">
        <v>2305</v>
      </c>
      <c r="C4026" t="s">
        <v>1053</v>
      </c>
      <c r="D4026" t="s">
        <v>54</v>
      </c>
      <c r="E4026">
        <v>12163329</v>
      </c>
      <c r="F4026">
        <v>44984</v>
      </c>
      <c r="G4026" t="s">
        <v>2944</v>
      </c>
      <c r="H4026">
        <v>44984</v>
      </c>
      <c r="I4026" t="s">
        <v>253</v>
      </c>
      <c r="K4026" t="s">
        <v>1418</v>
      </c>
      <c r="L4026" t="s">
        <v>1409</v>
      </c>
      <c r="N4026" t="s">
        <v>1474</v>
      </c>
      <c r="O4026" t="s">
        <v>1411</v>
      </c>
      <c r="P4026" t="s">
        <v>254</v>
      </c>
      <c r="Q4026" t="s">
        <v>1412</v>
      </c>
      <c r="R4026" t="s">
        <v>1412</v>
      </c>
      <c r="S4026" t="s">
        <v>1412</v>
      </c>
      <c r="T4026">
        <v>50000</v>
      </c>
      <c r="V4026">
        <v>14693.36</v>
      </c>
      <c r="W4026">
        <v>2961.07</v>
      </c>
    </row>
    <row r="4027" spans="1:23">
      <c r="A4027" t="s">
        <v>246</v>
      </c>
      <c r="B4027" t="s">
        <v>2305</v>
      </c>
      <c r="C4027" t="s">
        <v>1053</v>
      </c>
      <c r="D4027" t="s">
        <v>54</v>
      </c>
      <c r="E4027">
        <v>12166101</v>
      </c>
      <c r="F4027">
        <v>45026</v>
      </c>
      <c r="G4027" t="s">
        <v>4706</v>
      </c>
      <c r="H4027">
        <v>45026</v>
      </c>
      <c r="I4027" t="s">
        <v>253</v>
      </c>
      <c r="K4027" t="s">
        <v>1408</v>
      </c>
      <c r="L4027" t="s">
        <v>1409</v>
      </c>
      <c r="N4027" t="s">
        <v>3147</v>
      </c>
      <c r="O4027" t="s">
        <v>1411</v>
      </c>
      <c r="P4027" t="s">
        <v>254</v>
      </c>
      <c r="Q4027" t="s">
        <v>1412</v>
      </c>
      <c r="R4027" t="s">
        <v>1412</v>
      </c>
      <c r="S4027" t="s">
        <v>1412</v>
      </c>
      <c r="T4027">
        <v>15000</v>
      </c>
      <c r="V4027">
        <v>4240.4799999999996</v>
      </c>
      <c r="W4027">
        <v>15194.27</v>
      </c>
    </row>
    <row r="4028" spans="1:23">
      <c r="A4028" t="s">
        <v>246</v>
      </c>
      <c r="B4028" t="s">
        <v>2314</v>
      </c>
      <c r="C4028" t="s">
        <v>1053</v>
      </c>
      <c r="D4028" t="s">
        <v>54</v>
      </c>
      <c r="E4028">
        <v>12196192</v>
      </c>
      <c r="F4028">
        <v>44988</v>
      </c>
      <c r="G4028" t="s">
        <v>3937</v>
      </c>
      <c r="H4028">
        <v>44988</v>
      </c>
      <c r="I4028" t="s">
        <v>282</v>
      </c>
      <c r="K4028" t="s">
        <v>1408</v>
      </c>
      <c r="L4028" t="s">
        <v>1409</v>
      </c>
      <c r="N4028" t="s">
        <v>1439</v>
      </c>
      <c r="O4028" t="s">
        <v>1411</v>
      </c>
      <c r="P4028" t="s">
        <v>252</v>
      </c>
      <c r="R4028" t="s">
        <v>1414</v>
      </c>
      <c r="S4028" t="s">
        <v>1412</v>
      </c>
      <c r="T4028">
        <v>40000</v>
      </c>
    </row>
    <row r="4029" spans="1:23">
      <c r="A4029" t="s">
        <v>246</v>
      </c>
      <c r="B4029" t="s">
        <v>2305</v>
      </c>
      <c r="C4029" t="s">
        <v>1053</v>
      </c>
      <c r="D4029" t="s">
        <v>54</v>
      </c>
      <c r="E4029">
        <v>12196567</v>
      </c>
      <c r="F4029">
        <v>44994</v>
      </c>
      <c r="G4029" t="s">
        <v>3938</v>
      </c>
      <c r="H4029">
        <v>44994</v>
      </c>
      <c r="I4029" t="s">
        <v>253</v>
      </c>
      <c r="K4029" t="s">
        <v>1408</v>
      </c>
      <c r="L4029" t="s">
        <v>1409</v>
      </c>
      <c r="N4029" t="s">
        <v>1421</v>
      </c>
      <c r="O4029" t="s">
        <v>1411</v>
      </c>
      <c r="P4029" t="s">
        <v>252</v>
      </c>
      <c r="Q4029" t="s">
        <v>1412</v>
      </c>
      <c r="R4029" t="s">
        <v>1412</v>
      </c>
      <c r="S4029" t="s">
        <v>1412</v>
      </c>
      <c r="T4029">
        <v>10000</v>
      </c>
      <c r="V4029">
        <v>0</v>
      </c>
      <c r="W4029">
        <v>7265.03</v>
      </c>
    </row>
    <row r="4030" spans="1:23">
      <c r="A4030" t="s">
        <v>246</v>
      </c>
      <c r="B4030" t="s">
        <v>2305</v>
      </c>
      <c r="C4030" t="s">
        <v>1053</v>
      </c>
      <c r="D4030" t="s">
        <v>54</v>
      </c>
      <c r="E4030">
        <v>12215612</v>
      </c>
      <c r="F4030">
        <v>44994</v>
      </c>
      <c r="G4030" t="s">
        <v>3939</v>
      </c>
      <c r="H4030">
        <v>44994</v>
      </c>
      <c r="I4030" t="s">
        <v>282</v>
      </c>
      <c r="K4030" t="s">
        <v>1418</v>
      </c>
      <c r="L4030" t="s">
        <v>1409</v>
      </c>
      <c r="N4030" t="s">
        <v>1447</v>
      </c>
      <c r="O4030" t="s">
        <v>1411</v>
      </c>
      <c r="P4030" t="s">
        <v>254</v>
      </c>
      <c r="S4030" t="s">
        <v>1414</v>
      </c>
      <c r="T4030">
        <v>50000</v>
      </c>
    </row>
    <row r="4031" spans="1:23">
      <c r="A4031" t="s">
        <v>246</v>
      </c>
      <c r="B4031" t="s">
        <v>3573</v>
      </c>
      <c r="C4031" t="s">
        <v>1053</v>
      </c>
      <c r="D4031" t="s">
        <v>54</v>
      </c>
      <c r="E4031">
        <v>12225669</v>
      </c>
      <c r="F4031">
        <v>44998</v>
      </c>
      <c r="G4031" t="s">
        <v>3940</v>
      </c>
      <c r="H4031">
        <v>44998</v>
      </c>
      <c r="I4031" t="s">
        <v>253</v>
      </c>
      <c r="K4031" t="s">
        <v>1408</v>
      </c>
      <c r="L4031" t="s">
        <v>1409</v>
      </c>
      <c r="N4031" t="s">
        <v>1433</v>
      </c>
      <c r="O4031" t="s">
        <v>1411</v>
      </c>
      <c r="P4031" t="s">
        <v>252</v>
      </c>
      <c r="Q4031" t="s">
        <v>1412</v>
      </c>
      <c r="R4031" t="s">
        <v>1412</v>
      </c>
      <c r="S4031" t="s">
        <v>1412</v>
      </c>
      <c r="T4031">
        <v>15000</v>
      </c>
      <c r="V4031">
        <v>4139.1899999999996</v>
      </c>
      <c r="W4031">
        <v>19836.2</v>
      </c>
    </row>
    <row r="4032" spans="1:23">
      <c r="A4032" t="s">
        <v>246</v>
      </c>
      <c r="B4032" t="s">
        <v>3643</v>
      </c>
      <c r="C4032" t="s">
        <v>1053</v>
      </c>
      <c r="D4032" t="s">
        <v>54</v>
      </c>
      <c r="E4032">
        <v>12236614</v>
      </c>
      <c r="F4032">
        <v>45002</v>
      </c>
      <c r="G4032" t="s">
        <v>3941</v>
      </c>
      <c r="H4032">
        <v>45002</v>
      </c>
      <c r="I4032" t="s">
        <v>282</v>
      </c>
      <c r="K4032" t="s">
        <v>1430</v>
      </c>
      <c r="L4032" t="s">
        <v>1409</v>
      </c>
      <c r="N4032" t="s">
        <v>1439</v>
      </c>
      <c r="O4032" t="s">
        <v>1411</v>
      </c>
      <c r="P4032" t="s">
        <v>254</v>
      </c>
      <c r="R4032" t="s">
        <v>1414</v>
      </c>
      <c r="S4032" t="s">
        <v>1412</v>
      </c>
      <c r="T4032">
        <v>10000</v>
      </c>
    </row>
    <row r="4033" spans="1:23">
      <c r="A4033" t="s">
        <v>246</v>
      </c>
      <c r="B4033" t="s">
        <v>3573</v>
      </c>
      <c r="C4033" t="s">
        <v>1053</v>
      </c>
      <c r="D4033" t="s">
        <v>54</v>
      </c>
      <c r="E4033">
        <v>12246799</v>
      </c>
      <c r="F4033">
        <v>45002</v>
      </c>
      <c r="G4033" t="s">
        <v>3942</v>
      </c>
      <c r="H4033">
        <v>45002</v>
      </c>
      <c r="I4033" t="s">
        <v>253</v>
      </c>
      <c r="K4033" t="s">
        <v>1408</v>
      </c>
      <c r="L4033" t="s">
        <v>1409</v>
      </c>
      <c r="N4033" t="s">
        <v>1421</v>
      </c>
      <c r="O4033" t="s">
        <v>1411</v>
      </c>
      <c r="P4033" t="s">
        <v>252</v>
      </c>
      <c r="Q4033" t="s">
        <v>1412</v>
      </c>
      <c r="R4033" t="s">
        <v>1412</v>
      </c>
      <c r="S4033" t="s">
        <v>1412</v>
      </c>
      <c r="T4033">
        <v>10000</v>
      </c>
      <c r="V4033">
        <v>0</v>
      </c>
      <c r="W4033">
        <v>1</v>
      </c>
    </row>
    <row r="4034" spans="1:23">
      <c r="A4034" t="s">
        <v>246</v>
      </c>
      <c r="B4034" t="s">
        <v>3151</v>
      </c>
      <c r="C4034" t="s">
        <v>1053</v>
      </c>
      <c r="D4034" t="s">
        <v>54</v>
      </c>
      <c r="E4034">
        <v>12247597</v>
      </c>
      <c r="F4034">
        <v>45002</v>
      </c>
      <c r="G4034" t="s">
        <v>3943</v>
      </c>
      <c r="H4034">
        <v>45002</v>
      </c>
      <c r="I4034" t="s">
        <v>263</v>
      </c>
      <c r="K4034" t="s">
        <v>1408</v>
      </c>
      <c r="L4034" t="s">
        <v>1409</v>
      </c>
      <c r="N4034" t="s">
        <v>1433</v>
      </c>
      <c r="O4034" t="s">
        <v>1411</v>
      </c>
      <c r="P4034" t="s">
        <v>254</v>
      </c>
      <c r="S4034" t="s">
        <v>1414</v>
      </c>
      <c r="T4034">
        <v>10000</v>
      </c>
    </row>
    <row r="4035" spans="1:23">
      <c r="A4035" t="s">
        <v>246</v>
      </c>
      <c r="B4035" t="s">
        <v>3151</v>
      </c>
      <c r="C4035" t="s">
        <v>1053</v>
      </c>
      <c r="D4035" t="s">
        <v>54</v>
      </c>
      <c r="E4035">
        <v>12288310</v>
      </c>
      <c r="F4035">
        <v>45013</v>
      </c>
      <c r="G4035" t="s">
        <v>3945</v>
      </c>
      <c r="H4035">
        <v>45013</v>
      </c>
      <c r="I4035" t="s">
        <v>263</v>
      </c>
      <c r="K4035" t="s">
        <v>1408</v>
      </c>
      <c r="L4035" t="s">
        <v>1409</v>
      </c>
      <c r="N4035" t="s">
        <v>1413</v>
      </c>
      <c r="O4035" t="s">
        <v>1411</v>
      </c>
      <c r="P4035" t="s">
        <v>252</v>
      </c>
      <c r="Q4035" t="s">
        <v>1414</v>
      </c>
      <c r="R4035" t="s">
        <v>1414</v>
      </c>
      <c r="S4035" t="s">
        <v>1412</v>
      </c>
      <c r="T4035">
        <v>10000</v>
      </c>
    </row>
    <row r="4036" spans="1:23">
      <c r="A4036" t="s">
        <v>246</v>
      </c>
      <c r="B4036" t="s">
        <v>2305</v>
      </c>
      <c r="C4036" t="s">
        <v>1053</v>
      </c>
      <c r="D4036" t="s">
        <v>54</v>
      </c>
      <c r="E4036">
        <v>12312769</v>
      </c>
      <c r="F4036">
        <v>45051</v>
      </c>
      <c r="G4036" t="s">
        <v>5223</v>
      </c>
      <c r="H4036">
        <v>45062</v>
      </c>
      <c r="I4036" t="s">
        <v>253</v>
      </c>
      <c r="K4036" t="s">
        <v>1408</v>
      </c>
      <c r="L4036" t="s">
        <v>1409</v>
      </c>
      <c r="N4036" t="s">
        <v>1447</v>
      </c>
      <c r="O4036" t="s">
        <v>1411</v>
      </c>
      <c r="P4036" t="s">
        <v>254</v>
      </c>
      <c r="Q4036" t="s">
        <v>1412</v>
      </c>
      <c r="R4036" t="s">
        <v>1412</v>
      </c>
      <c r="S4036" t="s">
        <v>1415</v>
      </c>
      <c r="T4036">
        <v>10000</v>
      </c>
      <c r="V4036">
        <v>2724.53</v>
      </c>
      <c r="W4036">
        <v>9967.25</v>
      </c>
    </row>
    <row r="4037" spans="1:23">
      <c r="A4037" t="s">
        <v>246</v>
      </c>
      <c r="B4037" t="s">
        <v>5087</v>
      </c>
      <c r="C4037" t="s">
        <v>1053</v>
      </c>
      <c r="D4037" t="s">
        <v>54</v>
      </c>
      <c r="E4037">
        <v>12326363</v>
      </c>
      <c r="F4037">
        <v>45160</v>
      </c>
      <c r="G4037" t="s">
        <v>6557</v>
      </c>
      <c r="H4037">
        <v>45160</v>
      </c>
      <c r="I4037" t="s">
        <v>253</v>
      </c>
      <c r="K4037" t="s">
        <v>1408</v>
      </c>
      <c r="L4037" t="s">
        <v>1409</v>
      </c>
      <c r="N4037" t="s">
        <v>1501</v>
      </c>
      <c r="O4037" t="s">
        <v>1411</v>
      </c>
      <c r="P4037" t="s">
        <v>254</v>
      </c>
      <c r="Q4037" t="s">
        <v>1415</v>
      </c>
      <c r="R4037" t="s">
        <v>1415</v>
      </c>
      <c r="S4037" t="s">
        <v>1415</v>
      </c>
      <c r="T4037">
        <v>150000</v>
      </c>
      <c r="V4037">
        <v>5792.84</v>
      </c>
      <c r="W4037">
        <v>17535.57</v>
      </c>
    </row>
    <row r="4038" spans="1:23">
      <c r="A4038" t="s">
        <v>246</v>
      </c>
      <c r="B4038" t="s">
        <v>2305</v>
      </c>
      <c r="C4038" t="s">
        <v>1053</v>
      </c>
      <c r="D4038" t="s">
        <v>54</v>
      </c>
      <c r="E4038">
        <v>12326923</v>
      </c>
      <c r="F4038">
        <v>45019</v>
      </c>
      <c r="G4038" t="s">
        <v>4705</v>
      </c>
      <c r="H4038">
        <v>45019</v>
      </c>
      <c r="I4038" t="s">
        <v>282</v>
      </c>
      <c r="K4038" t="s">
        <v>1408</v>
      </c>
      <c r="L4038" t="s">
        <v>1409</v>
      </c>
      <c r="N4038" t="s">
        <v>1434</v>
      </c>
      <c r="O4038" t="s">
        <v>1411</v>
      </c>
      <c r="P4038" t="s">
        <v>252</v>
      </c>
      <c r="R4038" t="s">
        <v>1414</v>
      </c>
      <c r="S4038" t="s">
        <v>1412</v>
      </c>
      <c r="T4038">
        <v>10000</v>
      </c>
    </row>
    <row r="4039" spans="1:23">
      <c r="A4039" t="s">
        <v>246</v>
      </c>
      <c r="B4039" t="s">
        <v>3643</v>
      </c>
      <c r="C4039" t="s">
        <v>1053</v>
      </c>
      <c r="D4039" t="s">
        <v>54</v>
      </c>
      <c r="E4039">
        <v>12332776</v>
      </c>
      <c r="F4039">
        <v>45034</v>
      </c>
      <c r="G4039" t="s">
        <v>4709</v>
      </c>
      <c r="H4039">
        <v>45034</v>
      </c>
      <c r="I4039" t="s">
        <v>253</v>
      </c>
      <c r="K4039" t="s">
        <v>1418</v>
      </c>
      <c r="L4039" t="s">
        <v>1409</v>
      </c>
      <c r="N4039" t="s">
        <v>1440</v>
      </c>
      <c r="O4039" t="s">
        <v>1411</v>
      </c>
      <c r="P4039" t="s">
        <v>254</v>
      </c>
      <c r="Q4039" t="s">
        <v>1412</v>
      </c>
      <c r="R4039" t="s">
        <v>1412</v>
      </c>
      <c r="S4039" t="s">
        <v>1412</v>
      </c>
      <c r="T4039">
        <v>25000</v>
      </c>
      <c r="V4039">
        <v>18371.830000000002</v>
      </c>
      <c r="W4039">
        <v>36397.17</v>
      </c>
    </row>
    <row r="4040" spans="1:23">
      <c r="A4040" t="s">
        <v>246</v>
      </c>
      <c r="B4040" t="s">
        <v>3643</v>
      </c>
      <c r="C4040" t="s">
        <v>1053</v>
      </c>
      <c r="D4040" t="s">
        <v>54</v>
      </c>
      <c r="E4040">
        <v>12363877</v>
      </c>
      <c r="F4040">
        <v>45029</v>
      </c>
      <c r="G4040" t="s">
        <v>4707</v>
      </c>
      <c r="H4040">
        <v>45033</v>
      </c>
      <c r="I4040" t="s">
        <v>282</v>
      </c>
      <c r="K4040" t="s">
        <v>1408</v>
      </c>
      <c r="L4040" t="s">
        <v>1409</v>
      </c>
      <c r="N4040" t="s">
        <v>1489</v>
      </c>
      <c r="O4040" t="s">
        <v>1411</v>
      </c>
      <c r="P4040" t="s">
        <v>254</v>
      </c>
      <c r="R4040" t="s">
        <v>1414</v>
      </c>
      <c r="S4040" t="s">
        <v>1412</v>
      </c>
      <c r="T4040">
        <v>10000</v>
      </c>
    </row>
    <row r="4041" spans="1:23">
      <c r="A4041" t="s">
        <v>246</v>
      </c>
      <c r="B4041" t="s">
        <v>3617</v>
      </c>
      <c r="C4041" t="s">
        <v>1053</v>
      </c>
      <c r="D4041" t="s">
        <v>54</v>
      </c>
      <c r="E4041">
        <v>12378250</v>
      </c>
      <c r="F4041">
        <v>45036</v>
      </c>
      <c r="G4041" t="s">
        <v>4711</v>
      </c>
      <c r="H4041">
        <v>45036</v>
      </c>
      <c r="I4041" t="s">
        <v>253</v>
      </c>
      <c r="K4041" t="s">
        <v>1430</v>
      </c>
      <c r="L4041" t="s">
        <v>1438</v>
      </c>
      <c r="N4041" t="s">
        <v>1423</v>
      </c>
      <c r="O4041" t="s">
        <v>1411</v>
      </c>
      <c r="P4041" t="s">
        <v>254</v>
      </c>
      <c r="Q4041" t="s">
        <v>1412</v>
      </c>
      <c r="R4041" t="s">
        <v>1412</v>
      </c>
      <c r="S4041" t="s">
        <v>1412</v>
      </c>
      <c r="T4041">
        <v>10000</v>
      </c>
    </row>
    <row r="4042" spans="1:23">
      <c r="A4042" t="s">
        <v>246</v>
      </c>
      <c r="B4042" t="s">
        <v>3617</v>
      </c>
      <c r="C4042" t="s">
        <v>1053</v>
      </c>
      <c r="D4042" t="s">
        <v>54</v>
      </c>
      <c r="E4042">
        <v>12378250</v>
      </c>
      <c r="F4042">
        <v>45036</v>
      </c>
      <c r="G4042" t="s">
        <v>4711</v>
      </c>
      <c r="H4042">
        <v>45036</v>
      </c>
      <c r="I4042" t="s">
        <v>253</v>
      </c>
      <c r="K4042" t="s">
        <v>1430</v>
      </c>
      <c r="L4042" t="s">
        <v>1409</v>
      </c>
      <c r="N4042" t="s">
        <v>1423</v>
      </c>
      <c r="O4042" t="s">
        <v>1411</v>
      </c>
      <c r="P4042" t="s">
        <v>254</v>
      </c>
      <c r="Q4042" t="s">
        <v>1412</v>
      </c>
      <c r="R4042" t="s">
        <v>1412</v>
      </c>
      <c r="S4042" t="s">
        <v>1412</v>
      </c>
      <c r="T4042">
        <v>10000</v>
      </c>
      <c r="V4042">
        <v>8829.66</v>
      </c>
      <c r="W4042">
        <v>11750.9</v>
      </c>
    </row>
    <row r="4043" spans="1:23">
      <c r="A4043" t="s">
        <v>246</v>
      </c>
      <c r="B4043" t="s">
        <v>3643</v>
      </c>
      <c r="C4043" t="s">
        <v>1053</v>
      </c>
      <c r="D4043" t="s">
        <v>54</v>
      </c>
      <c r="E4043">
        <v>12378417</v>
      </c>
      <c r="F4043">
        <v>45051</v>
      </c>
      <c r="G4043" t="s">
        <v>5224</v>
      </c>
      <c r="H4043">
        <v>45051</v>
      </c>
      <c r="I4043" t="s">
        <v>253</v>
      </c>
      <c r="K4043" t="s">
        <v>1408</v>
      </c>
      <c r="L4043" t="s">
        <v>1409</v>
      </c>
      <c r="N4043" t="s">
        <v>1427</v>
      </c>
      <c r="O4043" t="s">
        <v>1411</v>
      </c>
      <c r="P4043" t="s">
        <v>252</v>
      </c>
      <c r="Q4043" t="s">
        <v>1412</v>
      </c>
      <c r="R4043" t="s">
        <v>1412</v>
      </c>
      <c r="S4043" t="s">
        <v>1412</v>
      </c>
      <c r="T4043">
        <v>10000</v>
      </c>
      <c r="V4043">
        <v>3162.49</v>
      </c>
      <c r="W4043">
        <v>3400</v>
      </c>
    </row>
    <row r="4044" spans="1:23">
      <c r="A4044" t="s">
        <v>246</v>
      </c>
      <c r="B4044" t="s">
        <v>3617</v>
      </c>
      <c r="C4044" t="s">
        <v>1053</v>
      </c>
      <c r="D4044" t="s">
        <v>54</v>
      </c>
      <c r="E4044">
        <v>12463631</v>
      </c>
      <c r="F4044">
        <v>45055</v>
      </c>
      <c r="G4044" t="s">
        <v>5225</v>
      </c>
      <c r="H4044">
        <v>45055</v>
      </c>
      <c r="I4044" t="s">
        <v>263</v>
      </c>
      <c r="K4044" t="s">
        <v>1408</v>
      </c>
      <c r="L4044" t="s">
        <v>1409</v>
      </c>
      <c r="N4044" t="s">
        <v>1425</v>
      </c>
      <c r="O4044" t="s">
        <v>1411</v>
      </c>
      <c r="P4044" t="s">
        <v>252</v>
      </c>
      <c r="S4044" t="s">
        <v>1414</v>
      </c>
      <c r="T4044">
        <v>10000</v>
      </c>
    </row>
    <row r="4045" spans="1:23">
      <c r="A4045" t="s">
        <v>246</v>
      </c>
      <c r="B4045" t="s">
        <v>2305</v>
      </c>
      <c r="C4045" t="s">
        <v>1053</v>
      </c>
      <c r="D4045" t="s">
        <v>54</v>
      </c>
      <c r="E4045">
        <v>12485178</v>
      </c>
      <c r="F4045">
        <v>45061</v>
      </c>
      <c r="G4045" t="s">
        <v>5226</v>
      </c>
      <c r="H4045">
        <v>45061</v>
      </c>
      <c r="I4045" t="s">
        <v>253</v>
      </c>
      <c r="K4045" t="s">
        <v>1430</v>
      </c>
      <c r="L4045" t="s">
        <v>1409</v>
      </c>
      <c r="N4045" t="s">
        <v>1410</v>
      </c>
      <c r="O4045" t="s">
        <v>1411</v>
      </c>
      <c r="P4045" t="s">
        <v>254</v>
      </c>
      <c r="Q4045" t="s">
        <v>1412</v>
      </c>
      <c r="R4045" t="s">
        <v>1412</v>
      </c>
      <c r="S4045" t="s">
        <v>1412</v>
      </c>
      <c r="T4045">
        <v>10000</v>
      </c>
      <c r="V4045">
        <v>5105.76</v>
      </c>
      <c r="W4045">
        <v>26095.37</v>
      </c>
    </row>
    <row r="4046" spans="1:23">
      <c r="A4046" t="s">
        <v>246</v>
      </c>
      <c r="B4046" t="s">
        <v>2305</v>
      </c>
      <c r="C4046" t="s">
        <v>1053</v>
      </c>
      <c r="D4046" t="s">
        <v>54</v>
      </c>
      <c r="E4046">
        <v>12537756</v>
      </c>
      <c r="F4046">
        <v>45072</v>
      </c>
      <c r="G4046" t="s">
        <v>5228</v>
      </c>
      <c r="H4046">
        <v>45072</v>
      </c>
      <c r="I4046" t="s">
        <v>253</v>
      </c>
      <c r="K4046" t="s">
        <v>1408</v>
      </c>
      <c r="L4046" t="s">
        <v>1409</v>
      </c>
      <c r="N4046" t="s">
        <v>3140</v>
      </c>
      <c r="O4046" t="s">
        <v>1411</v>
      </c>
      <c r="P4046" t="s">
        <v>254</v>
      </c>
      <c r="Q4046" t="s">
        <v>1412</v>
      </c>
      <c r="R4046" t="s">
        <v>1412</v>
      </c>
      <c r="S4046" t="s">
        <v>1412</v>
      </c>
      <c r="T4046">
        <v>10000</v>
      </c>
      <c r="V4046">
        <v>4731.3999999999996</v>
      </c>
      <c r="W4046">
        <v>11166.4</v>
      </c>
    </row>
    <row r="4047" spans="1:23">
      <c r="A4047" t="s">
        <v>246</v>
      </c>
      <c r="B4047" t="s">
        <v>5008</v>
      </c>
      <c r="C4047" t="s">
        <v>1053</v>
      </c>
      <c r="D4047" t="s">
        <v>54</v>
      </c>
      <c r="E4047">
        <v>12662352</v>
      </c>
      <c r="F4047">
        <v>45104</v>
      </c>
      <c r="G4047" t="s">
        <v>5480</v>
      </c>
      <c r="H4047">
        <v>45104</v>
      </c>
      <c r="I4047" t="s">
        <v>282</v>
      </c>
      <c r="K4047" t="s">
        <v>1408</v>
      </c>
      <c r="L4047" t="s">
        <v>1409</v>
      </c>
      <c r="N4047" t="s">
        <v>1466</v>
      </c>
      <c r="O4047" t="s">
        <v>1411</v>
      </c>
      <c r="P4047" t="s">
        <v>254</v>
      </c>
      <c r="R4047" t="s">
        <v>1414</v>
      </c>
      <c r="S4047" t="s">
        <v>1415</v>
      </c>
      <c r="T4047">
        <v>10000</v>
      </c>
    </row>
    <row r="4048" spans="1:23">
      <c r="A4048" t="s">
        <v>246</v>
      </c>
      <c r="B4048" t="s">
        <v>2249</v>
      </c>
      <c r="C4048" t="s">
        <v>2945</v>
      </c>
      <c r="D4048" t="s">
        <v>54</v>
      </c>
      <c r="E4048">
        <v>331417</v>
      </c>
      <c r="F4048">
        <v>44973</v>
      </c>
      <c r="G4048" t="s">
        <v>2946</v>
      </c>
      <c r="H4048">
        <v>44973</v>
      </c>
      <c r="I4048" t="s">
        <v>253</v>
      </c>
      <c r="K4048" t="s">
        <v>1418</v>
      </c>
      <c r="L4048" t="s">
        <v>1409</v>
      </c>
      <c r="N4048" t="s">
        <v>1474</v>
      </c>
      <c r="O4048" t="s">
        <v>1411</v>
      </c>
      <c r="P4048" t="s">
        <v>254</v>
      </c>
      <c r="Q4048" t="s">
        <v>1412</v>
      </c>
      <c r="R4048" t="s">
        <v>1412</v>
      </c>
      <c r="S4048" t="s">
        <v>1412</v>
      </c>
      <c r="T4048">
        <v>60000</v>
      </c>
      <c r="V4048">
        <v>0</v>
      </c>
      <c r="W4048">
        <v>11896.53</v>
      </c>
    </row>
    <row r="4049" spans="1:23">
      <c r="A4049" t="s">
        <v>246</v>
      </c>
      <c r="B4049" t="s">
        <v>2203</v>
      </c>
      <c r="C4049" t="s">
        <v>4712</v>
      </c>
      <c r="D4049" t="s">
        <v>1528</v>
      </c>
      <c r="E4049">
        <v>11513354</v>
      </c>
      <c r="F4049">
        <v>45020</v>
      </c>
      <c r="G4049" t="s">
        <v>4713</v>
      </c>
      <c r="H4049">
        <v>45021</v>
      </c>
      <c r="I4049" t="s">
        <v>253</v>
      </c>
      <c r="K4049" t="s">
        <v>1418</v>
      </c>
      <c r="L4049" t="s">
        <v>1409</v>
      </c>
      <c r="N4049" t="s">
        <v>1425</v>
      </c>
      <c r="O4049" t="s">
        <v>1411</v>
      </c>
      <c r="P4049" t="s">
        <v>254</v>
      </c>
      <c r="Q4049" t="s">
        <v>1412</v>
      </c>
      <c r="R4049" t="s">
        <v>1412</v>
      </c>
      <c r="S4049" t="s">
        <v>1412</v>
      </c>
      <c r="T4049">
        <v>10000</v>
      </c>
      <c r="V4049">
        <v>19.84</v>
      </c>
      <c r="W4049">
        <v>140.85</v>
      </c>
    </row>
    <row r="4050" spans="1:23">
      <c r="A4050" t="s">
        <v>246</v>
      </c>
      <c r="B4050" t="s">
        <v>3293</v>
      </c>
      <c r="C4050" t="s">
        <v>4712</v>
      </c>
      <c r="D4050" t="s">
        <v>1528</v>
      </c>
      <c r="E4050">
        <v>12637683</v>
      </c>
      <c r="F4050">
        <v>45098</v>
      </c>
      <c r="G4050" t="s">
        <v>5345</v>
      </c>
      <c r="H4050">
        <v>45098</v>
      </c>
      <c r="I4050" t="s">
        <v>263</v>
      </c>
      <c r="K4050" t="s">
        <v>1408</v>
      </c>
      <c r="L4050" t="s">
        <v>1409</v>
      </c>
      <c r="N4050" t="s">
        <v>1413</v>
      </c>
      <c r="O4050" t="s">
        <v>1411</v>
      </c>
      <c r="P4050" t="s">
        <v>254</v>
      </c>
      <c r="Q4050" t="s">
        <v>1414</v>
      </c>
      <c r="R4050" t="s">
        <v>1414</v>
      </c>
      <c r="S4050" t="s">
        <v>1415</v>
      </c>
      <c r="T4050">
        <v>10000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5D4DE-9E54-4805-A4E3-CE3FF9B9239F}">
  <sheetPr>
    <tabColor theme="7" tint="-0.499984740745262"/>
  </sheetPr>
  <dimension ref="A1:V79"/>
  <sheetViews>
    <sheetView showGridLines="0" topLeftCell="E1" zoomScale="70" zoomScaleNormal="70" workbookViewId="0">
      <selection activeCell="Q11" sqref="Q11"/>
    </sheetView>
  </sheetViews>
  <sheetFormatPr defaultColWidth="8.81640625" defaultRowHeight="10.5" outlineLevelCol="1"/>
  <cols>
    <col min="1" max="1" width="9.08984375" style="58" bestFit="1" customWidth="1"/>
    <col min="2" max="2" width="47.1796875" style="58" bestFit="1" customWidth="1"/>
    <col min="3" max="3" width="38.36328125" style="58" customWidth="1" outlineLevel="1"/>
    <col min="4" max="4" width="24.54296875" style="58" customWidth="1" outlineLevel="1"/>
    <col min="5" max="5" width="23.90625" style="58" customWidth="1" outlineLevel="1"/>
    <col min="6" max="6" width="13.453125" style="58" bestFit="1" customWidth="1"/>
    <col min="7" max="7" width="16.81640625" style="58" bestFit="1" customWidth="1"/>
    <col min="8" max="9" width="16.81640625" style="58" hidden="1" customWidth="1" outlineLevel="1"/>
    <col min="10" max="10" width="10.1796875" style="58" bestFit="1" customWidth="1" collapsed="1"/>
    <col min="11" max="11" width="11.6328125" style="58" bestFit="1" customWidth="1"/>
    <col min="12" max="12" width="10.453125" style="58" bestFit="1" customWidth="1"/>
    <col min="13" max="13" width="20" style="58" bestFit="1" customWidth="1"/>
    <col min="14" max="14" width="24.08984375" style="58" bestFit="1" customWidth="1"/>
    <col min="15" max="15" width="21.08984375" style="58" bestFit="1" customWidth="1"/>
    <col min="16" max="16" width="18.1796875" style="58" customWidth="1"/>
    <col min="17" max="17" width="18" style="58" bestFit="1" customWidth="1"/>
    <col min="18" max="18" width="18" style="58" customWidth="1"/>
    <col min="19" max="19" width="10.36328125" style="58" bestFit="1" customWidth="1"/>
    <col min="20" max="22" width="16.36328125" style="58" bestFit="1" customWidth="1"/>
    <col min="23" max="16384" width="8.81640625" style="58"/>
  </cols>
  <sheetData>
    <row r="1" spans="1:22" customFormat="1" ht="18.5" customHeight="1">
      <c r="C1" s="275" t="s">
        <v>28</v>
      </c>
      <c r="D1" s="275"/>
      <c r="E1" s="275"/>
      <c r="H1" s="276" t="s">
        <v>29</v>
      </c>
      <c r="I1" s="276"/>
      <c r="K1" s="277" t="s">
        <v>209</v>
      </c>
      <c r="L1" s="277"/>
      <c r="M1" s="277"/>
      <c r="N1" s="277"/>
      <c r="O1" s="277"/>
      <c r="P1" s="277"/>
      <c r="Q1" s="68"/>
      <c r="R1" s="278" t="s">
        <v>568</v>
      </c>
      <c r="S1" s="278"/>
      <c r="T1" s="278"/>
    </row>
    <row r="2" spans="1:22" customFormat="1" ht="18.5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44866</v>
      </c>
      <c r="N2" s="61" t="s">
        <v>210</v>
      </c>
      <c r="O2" s="63" t="s">
        <v>1525</v>
      </c>
      <c r="P2" s="62"/>
      <c r="Q2" s="68"/>
      <c r="R2" s="95" t="s">
        <v>564</v>
      </c>
      <c r="S2" s="96">
        <f ca="1">SUM(N11:N1048576)/SUMIFS(J11:J1048576,P11:P1048576,"CONSULTOR")</f>
        <v>0.2787550744248985</v>
      </c>
      <c r="T2" s="94"/>
    </row>
    <row r="3" spans="1:22" customFormat="1" ht="18.5" customHeight="1">
      <c r="C3" s="60"/>
      <c r="D3" s="60"/>
      <c r="E3" s="60"/>
      <c r="H3" s="60"/>
      <c r="I3" s="60"/>
      <c r="K3" s="64"/>
      <c r="L3" s="61" t="s">
        <v>213</v>
      </c>
      <c r="M3" s="63">
        <v>44895</v>
      </c>
      <c r="N3" s="61" t="s">
        <v>214</v>
      </c>
      <c r="O3" s="63" t="str">
        <f>"Controle_HC_"&amp;MONTH(M2)&amp;"_"&amp;YEAR(M2)</f>
        <v>Controle_HC_11_2022</v>
      </c>
      <c r="P3" s="62"/>
      <c r="Q3" s="68"/>
      <c r="R3" s="94"/>
      <c r="S3" s="94"/>
      <c r="T3" s="94"/>
    </row>
    <row r="4" spans="1:22" customFormat="1" ht="8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</row>
    <row r="5" spans="1:22" customFormat="1" ht="19" customHeight="1">
      <c r="C5" s="60"/>
      <c r="D5" s="60"/>
      <c r="E5" s="60"/>
      <c r="H5" s="60"/>
      <c r="I5" s="60"/>
      <c r="K5" s="66" t="s">
        <v>216</v>
      </c>
      <c r="L5" s="66">
        <v>44866</v>
      </c>
      <c r="M5" s="67">
        <v>18</v>
      </c>
      <c r="N5" s="61" t="s">
        <v>217</v>
      </c>
      <c r="O5" s="63">
        <v>44867</v>
      </c>
      <c r="P5" s="62"/>
      <c r="Q5" s="68"/>
      <c r="R5" s="95" t="s">
        <v>567</v>
      </c>
      <c r="S5" s="97">
        <f ca="1">AVERAGEIFS(INDIRECT("'"&amp;$O$2&amp;"'!Y:Y"),INDIRECT("'"&amp;$O$2&amp;"'!Y:y"),"&gt;1",INDIRECT("'"&amp;$O$2&amp;"'!O:O"),"&gt;="&amp;$M$2,INDIRECT("'"&amp;$O$2&amp;"'!O:O"),"&lt;="&amp;$M$3)</f>
        <v>7664.6758883248713</v>
      </c>
      <c r="T5" s="94"/>
    </row>
    <row r="6" spans="1:22" customFormat="1" ht="18.5" customHeight="1">
      <c r="C6" s="60"/>
      <c r="D6" s="60"/>
      <c r="E6" s="60"/>
      <c r="H6" s="60"/>
      <c r="I6" s="60"/>
      <c r="K6" s="66" t="s">
        <v>477</v>
      </c>
      <c r="L6" s="64"/>
      <c r="M6" s="67">
        <v>30</v>
      </c>
      <c r="N6" s="64"/>
      <c r="O6" s="63">
        <v>44880</v>
      </c>
      <c r="P6" s="62"/>
      <c r="Q6" s="68"/>
      <c r="R6" s="94"/>
      <c r="S6" s="94"/>
      <c r="T6" s="94"/>
    </row>
    <row r="7" spans="1:22" customFormat="1" ht="18.5" customHeight="1">
      <c r="C7" s="60"/>
      <c r="D7" s="60"/>
      <c r="E7" s="60"/>
      <c r="H7" s="60"/>
      <c r="I7" s="60"/>
      <c r="K7" s="64"/>
      <c r="L7" s="64"/>
      <c r="M7" s="64"/>
      <c r="N7" s="64"/>
      <c r="O7" s="62"/>
      <c r="P7" s="62"/>
      <c r="Q7" s="68"/>
      <c r="R7" s="68"/>
    </row>
    <row r="8" spans="1:22" customFormat="1" ht="18.5" customHeight="1">
      <c r="C8" s="60"/>
      <c r="D8" s="60"/>
      <c r="E8" s="60"/>
      <c r="H8" s="60"/>
      <c r="I8" s="60"/>
      <c r="K8" s="85"/>
      <c r="L8" s="85"/>
      <c r="M8" s="85"/>
      <c r="N8" s="85"/>
      <c r="O8" s="68"/>
      <c r="P8" s="68"/>
      <c r="Q8" s="68"/>
      <c r="R8" s="68"/>
    </row>
    <row r="9" spans="1:22" customFormat="1" ht="14.5">
      <c r="L9" s="86">
        <f ca="1">SUM(L11:L1048576)</f>
        <v>287</v>
      </c>
      <c r="M9" s="86">
        <f ca="1">SUM(M11:M1048576)</f>
        <v>292</v>
      </c>
      <c r="N9" s="86">
        <f ca="1">SUM(N11:N1048576)</f>
        <v>206</v>
      </c>
      <c r="T9" s="72">
        <f>SUM(T11:T999991)</f>
        <v>179643.95211666657</v>
      </c>
      <c r="U9" s="72">
        <f>SUM(U11:U999991)</f>
        <v>28008.3531</v>
      </c>
      <c r="V9" s="72">
        <f ca="1">SUM(V11:V999991)</f>
        <v>0</v>
      </c>
    </row>
    <row r="10" spans="1:22" customFormat="1" ht="44" customHeight="1">
      <c r="A10" s="15" t="s">
        <v>562</v>
      </c>
      <c r="B10" s="15" t="s">
        <v>11</v>
      </c>
      <c r="C10" s="15" t="s">
        <v>12</v>
      </c>
      <c r="D10" s="15" t="s">
        <v>13</v>
      </c>
      <c r="E10" s="15" t="s">
        <v>14</v>
      </c>
      <c r="F10" s="15" t="s">
        <v>15</v>
      </c>
      <c r="G10" s="15" t="s">
        <v>16</v>
      </c>
      <c r="H10" s="15"/>
      <c r="I10" s="15"/>
      <c r="J10" s="16" t="s">
        <v>17</v>
      </c>
      <c r="K10" s="16" t="s">
        <v>18</v>
      </c>
      <c r="L10" s="16" t="s">
        <v>19</v>
      </c>
      <c r="M10" s="16" t="s">
        <v>20</v>
      </c>
      <c r="N10" s="16" t="s">
        <v>21</v>
      </c>
      <c r="O10" s="15" t="s">
        <v>22</v>
      </c>
      <c r="P10" s="15" t="s">
        <v>23</v>
      </c>
      <c r="Q10" s="15" t="s">
        <v>218</v>
      </c>
      <c r="R10" s="15" t="s">
        <v>224</v>
      </c>
      <c r="S10" s="15" t="s">
        <v>24</v>
      </c>
      <c r="T10" s="108" t="s">
        <v>25</v>
      </c>
      <c r="U10" s="108" t="s">
        <v>27</v>
      </c>
      <c r="V10" s="15" t="s">
        <v>26</v>
      </c>
    </row>
    <row r="11" spans="1:22">
      <c r="A11" s="91" t="s">
        <v>41</v>
      </c>
      <c r="B11" s="58" t="s">
        <v>42</v>
      </c>
      <c r="C11" s="58" t="str">
        <f ca="1">VLOOKUP(A11,INDIRECT("'"&amp;$O$3&amp;"'!G:L"),6,0)</f>
        <v>-</v>
      </c>
      <c r="D11" s="58" t="str">
        <f ca="1">VLOOKUP(A11,INDIRECT("'"&amp;$O$3&amp;"'!G:N"),8,0)</f>
        <v>-</v>
      </c>
      <c r="E11" s="58" t="str">
        <f ca="1">VLOOKUP(A11,INDIRECT("'"&amp;$O$3&amp;"'!G:T"),10,0)</f>
        <v>GIOVANE BORGES DA SILVA</v>
      </c>
      <c r="F11" s="59">
        <f ca="1">IFERROR(IF(VLOOKUP(A11,INDIRECT("'"&amp;$O$3&amp;"'!G:V"),13,0)=0,"",VLOOKUP(A11,INDIRECT("'"&amp;$O$3&amp;"'!G:V"),13,0)),0)</f>
        <v>44795</v>
      </c>
      <c r="G11" s="59" t="str">
        <f ca="1">IFERROR(IF(VLOOKUP(A11,INDIRECT("'"&amp;$O$3&amp;"'!G:V"),14,0)=0,"",VLOOKUP(A11,INDIRECT("'"&amp;$O$3&amp;"'!G:V"),14,0)),0)</f>
        <v/>
      </c>
      <c r="J11" s="58">
        <v>18</v>
      </c>
      <c r="K11" s="58">
        <f ca="1">IF(AND(F11&lt;$M$2,G11=""),DATEDIF($M$2,$M$3,"D")+1,IF(F11&lt;$M$2,DATEDIF($M$2,G11,"D")+1,IF(G11="",DATEDIF(F11,$M$3,"D")+1,DATEDIF(F11,G11,"D")+1)))</f>
        <v>30</v>
      </c>
      <c r="L11" s="58">
        <f ca="1">ROUND(J11*R11,0)</f>
        <v>7</v>
      </c>
      <c r="M11" s="58">
        <f ca="1">COUNTIFS(INDIRECT("'"&amp;$O$2&amp;"'!b:b"),A11,INDIRECT("'"&amp;$O$2&amp;"'!O:O"),"&gt;="&amp;$M$2,INDIRECT("'"&amp;$O$2&amp;"'!O:O"),"&lt;="&amp;$M$3)</f>
        <v>1</v>
      </c>
      <c r="N11" s="58">
        <f ca="1">COUNTIFS(INDIRECT("'"&amp;$O$2&amp;"'!b:b"),A11,INDIRECT("'"&amp;$O$2&amp;"'!O:O"),"&gt;="&amp;$M$2,INDIRECT("'"&amp;$O$2&amp;"'!O:O"),"&lt;="&amp;$M$3,INDIRECT("'"&amp;$O$2&amp;"'!Z:Z"),"&gt;=1000")</f>
        <v>0</v>
      </c>
      <c r="O11" s="58" t="str">
        <f ca="1">IF(VLOOKUP(A11,INDIRECT("'"&amp;$O$3&amp;"'!G:J"),4,0)="GERENTE","Gerente",IF(VLOOKUP(A11,INDIRECT("'"&amp;$O$3&amp;"'!G:J"),4,0)="COORDENADOR","Coordenador",IF(VLOOKUP(A11,INDIRECT("'"&amp;$O$3&amp;"'!G:J"),4,0)="SUPERVISOR","Supervisor",IF(VLOOKUP(A11,INDIRECT("'"&amp;$O$3&amp;"'!G:J"),4,0)="ANALISTA","Analista",IF(VLOOKUP(A11,INDIRECT("'"&amp;$O$3&amp;"'!G:J"),4,0)="SUPERVISOR DE TREINAMENTO","Supervisor de Treinamento",IF(AND(N11&gt;=L11,N11&gt;0),"Elegível",IF(M11&gt;=L11,"Pendente Faturamento","Credenciamento Não Atingindo")))))))</f>
        <v>Coordenador</v>
      </c>
      <c r="P11" s="58" t="str">
        <f ca="1">VLOOKUP(A11,INDIRECT("'"&amp;$O$3&amp;"'!G:J"),4,0)</f>
        <v>COORDENADOR</v>
      </c>
      <c r="Q11" s="58" t="str">
        <f ca="1">IF(F11&gt;=$M$2,"M1",IF(AND(MONTH(F11)=MONTH($M$2)-1,YEAR(F11)=YEAR($M$2)),"M2",IF(AND(MONTH(F11)=MONTH($M$2)-2,YEAR(F11)=YEAR($M$2)),"M3",IF(AND(MONTH(F11)=MONTH($M$2)-3,YEAR(F11)=YEAR($M$2)),"M4","&gt;=M5"))))</f>
        <v>M4</v>
      </c>
      <c r="R11" s="58">
        <f ca="1">VLOOKUP(Q11,Alavanca!A:B,2,0)</f>
        <v>0.4</v>
      </c>
      <c r="S11" s="71">
        <f ca="1">IF($S$2&lt;0.05,0,VLOOKUP(P11,Alavanca!D:E,2,0)*K11/$M$6)</f>
        <v>14055.88</v>
      </c>
      <c r="T11" s="71">
        <v>14055.88</v>
      </c>
      <c r="U11" s="71">
        <v>0</v>
      </c>
      <c r="V11" s="71">
        <f ca="1">IF(N11=0,0,IF(SUM(T11:U11)=S11,0,IF(N11&gt;=L11,S11-SUM(T11:U11),0)))</f>
        <v>0</v>
      </c>
    </row>
    <row r="12" spans="1:22">
      <c r="A12" s="91" t="s">
        <v>47</v>
      </c>
      <c r="B12" s="58" t="s">
        <v>48</v>
      </c>
      <c r="C12" s="58" t="str">
        <f t="shared" ref="C12:C75" ca="1" si="0">VLOOKUP(A12,INDIRECT("'"&amp;$O$3&amp;"'!G:L"),6,0)</f>
        <v>-</v>
      </c>
      <c r="D12" s="58" t="str">
        <f t="shared" ref="D12:D75" ca="1" si="1">VLOOKUP(A12,INDIRECT("'"&amp;$O$3&amp;"'!G:N"),8,0)</f>
        <v>RODRIGO DIAS DOS SANTOS</v>
      </c>
      <c r="E12" s="58" t="str">
        <f t="shared" ref="E12:E75" ca="1" si="2">VLOOKUP(A12,INDIRECT("'"&amp;$O$3&amp;"'!G:T"),10,0)</f>
        <v>GIOVANE BORGES DA SILVA</v>
      </c>
      <c r="F12" s="59">
        <f t="shared" ref="F12:F74" ca="1" si="3">IFERROR(IF(VLOOKUP(A12,INDIRECT("'"&amp;$O$3&amp;"'!G:V"),13,0)=0,"",VLOOKUP(A12,INDIRECT("'"&amp;$O$3&amp;"'!G:V"),13,0)),0)</f>
        <v>44795</v>
      </c>
      <c r="G12" s="59" t="str">
        <f t="shared" ref="G12:G75" ca="1" si="4">IFERROR(IF(VLOOKUP(A12,INDIRECT("'"&amp;$O$3&amp;"'!G:V"),14,0)=0,"",VLOOKUP(A12,INDIRECT("'"&amp;$O$3&amp;"'!G:V"),14,0)),0)</f>
        <v/>
      </c>
      <c r="J12" s="58">
        <v>18</v>
      </c>
      <c r="K12" s="58">
        <f t="shared" ref="K12:K75" ca="1" si="5">IF(AND(F12&lt;$M$2,G12=""),DATEDIF($M$2,$M$3,"D")+1,IF(F12&lt;$M$2,DATEDIF($M$2,G12,"D")+1,IF(G12="",DATEDIF(F12,$M$3,"D")+1,DATEDIF(F12,G12,"D")+1)))</f>
        <v>30</v>
      </c>
      <c r="L12" s="58">
        <f t="shared" ref="L12:L75" ca="1" si="6">ROUND(J12*R12,0)</f>
        <v>7</v>
      </c>
      <c r="M12" s="58">
        <f t="shared" ref="M12:M75" ca="1" si="7">COUNTIFS(INDIRECT("'"&amp;$O$2&amp;"'!b:b"),A12,INDIRECT("'"&amp;$O$2&amp;"'!O:O"),"&gt;="&amp;$M$2,INDIRECT("'"&amp;$O$2&amp;"'!O:O"),"&lt;="&amp;$M$3)</f>
        <v>16</v>
      </c>
      <c r="N12" s="58">
        <f t="shared" ref="N12:N75" ca="1" si="8">COUNTIFS(INDIRECT("'"&amp;$O$2&amp;"'!b:b"),A12,INDIRECT("'"&amp;$O$2&amp;"'!O:O"),"&gt;="&amp;$M$2,INDIRECT("'"&amp;$O$2&amp;"'!O:O"),"&lt;="&amp;$M$3,INDIRECT("'"&amp;$O$2&amp;"'!Z:Z"),"&gt;=1000")</f>
        <v>11</v>
      </c>
      <c r="O12" s="58" t="str">
        <f t="shared" ref="O12:O75" ca="1" si="9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tr">
        <f t="shared" ref="P12:P75" ca="1" si="10">VLOOKUP(A12,INDIRECT("'"&amp;$O$3&amp;"'!G:J"),4,0)</f>
        <v>SUPERVISOR</v>
      </c>
      <c r="Q12" s="58" t="str">
        <f t="shared" ref="Q12:Q75" ca="1" si="11">IF(F12&gt;=$M$2,"M1",IF(AND(MONTH(F12)=MONTH($M$2)-1,YEAR(F12)=YEAR($M$2)),"M2",IF(AND(MONTH(F12)=MONTH($M$2)-2,YEAR(F12)=YEAR($M$2)),"M3",IF(AND(MONTH(F12)=MONTH($M$2)-3,YEAR(F12)=YEAR($M$2)),"M4","&gt;=M5"))))</f>
        <v>M4</v>
      </c>
      <c r="R12" s="58">
        <f ca="1">VLOOKUP(Q12,Alavanca!A:B,2,0)</f>
        <v>0.4</v>
      </c>
      <c r="S12" s="71">
        <f ca="1">IF($S$2&lt;0.05,0,VLOOKUP(P12,Alavanca!D:E,2,0)*K12/$M$6)</f>
        <v>7750.33</v>
      </c>
      <c r="T12" s="71">
        <v>7750.33</v>
      </c>
      <c r="U12" s="71">
        <v>0</v>
      </c>
      <c r="V12" s="71">
        <f t="shared" ref="V12:V75" ca="1" si="12">IF(N12=0,0,IF(SUM(T12:U12)=S12,0,IF(N12&gt;=L12,S12-SUM(T12:U12),0)))</f>
        <v>0</v>
      </c>
    </row>
    <row r="13" spans="1:22">
      <c r="A13" s="91">
        <v>71704965187</v>
      </c>
      <c r="B13" s="58" t="s">
        <v>59</v>
      </c>
      <c r="C13" s="58" t="str">
        <f t="shared" ca="1" si="0"/>
        <v>TIAGO PEREIRA FURTADO</v>
      </c>
      <c r="D13" s="58" t="str">
        <f t="shared" ca="1" si="1"/>
        <v>RODRIGO DIAS DOS SANTOS</v>
      </c>
      <c r="E13" s="58" t="str">
        <f t="shared" ca="1" si="2"/>
        <v>GIOVANE BORGES DA SILVA</v>
      </c>
      <c r="F13" s="59">
        <f t="shared" ca="1" si="3"/>
        <v>44802</v>
      </c>
      <c r="G13" s="59" t="str">
        <f t="shared" ca="1" si="4"/>
        <v/>
      </c>
      <c r="J13" s="58">
        <v>18</v>
      </c>
      <c r="K13" s="58">
        <f t="shared" ca="1" si="5"/>
        <v>30</v>
      </c>
      <c r="L13" s="58">
        <f t="shared" ca="1" si="6"/>
        <v>7</v>
      </c>
      <c r="M13" s="58">
        <f t="shared" ca="1" si="7"/>
        <v>5</v>
      </c>
      <c r="N13" s="58">
        <f t="shared" ca="1" si="8"/>
        <v>4</v>
      </c>
      <c r="O13" s="58" t="str">
        <f t="shared" ca="1" si="9"/>
        <v>Credenciamento Não Atingindo</v>
      </c>
      <c r="P13" s="58" t="str">
        <f t="shared" ca="1" si="10"/>
        <v>CONSULTOR</v>
      </c>
      <c r="Q13" s="58" t="str">
        <f t="shared" ca="1" si="11"/>
        <v>M4</v>
      </c>
      <c r="R13" s="58">
        <f ca="1">VLOOKUP(Q13,Alavanca!A:B,2,0)</f>
        <v>0.4</v>
      </c>
      <c r="S13" s="71">
        <f ca="1">IF($S$2&lt;0.05,0,VLOOKUP(P13,Alavanca!D:E,2,0)*K13/$M$6)</f>
        <v>5524.33</v>
      </c>
      <c r="T13" s="71">
        <v>1933.5154999999997</v>
      </c>
      <c r="U13" s="71">
        <v>0</v>
      </c>
      <c r="V13" s="71">
        <f t="shared" ca="1" si="12"/>
        <v>0</v>
      </c>
    </row>
    <row r="14" spans="1:22">
      <c r="A14" s="91">
        <v>397689292</v>
      </c>
      <c r="B14" s="58" t="s">
        <v>62</v>
      </c>
      <c r="C14" s="58" t="str">
        <f t="shared" ca="1" si="0"/>
        <v>-</v>
      </c>
      <c r="D14" s="58" t="str">
        <f t="shared" ca="1" si="1"/>
        <v>RODRIGO DIAS DOS SANTOS</v>
      </c>
      <c r="E14" s="58" t="str">
        <f t="shared" ca="1" si="2"/>
        <v>GIOVANE BORGES DA SILVA</v>
      </c>
      <c r="F14" s="59">
        <f t="shared" ca="1" si="3"/>
        <v>44802</v>
      </c>
      <c r="G14" s="59" t="str">
        <f t="shared" ca="1" si="4"/>
        <v/>
      </c>
      <c r="J14" s="58">
        <v>18</v>
      </c>
      <c r="K14" s="58">
        <f t="shared" ca="1" si="5"/>
        <v>30</v>
      </c>
      <c r="L14" s="58">
        <f t="shared" ca="1" si="6"/>
        <v>7</v>
      </c>
      <c r="M14" s="58">
        <f t="shared" ca="1" si="7"/>
        <v>0</v>
      </c>
      <c r="N14" s="58">
        <f t="shared" ca="1" si="8"/>
        <v>0</v>
      </c>
      <c r="O14" s="58" t="str">
        <f t="shared" ca="1" si="9"/>
        <v>Supervisor</v>
      </c>
      <c r="P14" s="58" t="str">
        <f t="shared" ca="1" si="10"/>
        <v>SUPERVISOR</v>
      </c>
      <c r="Q14" s="58" t="str">
        <f t="shared" ca="1" si="11"/>
        <v>M4</v>
      </c>
      <c r="R14" s="58">
        <f ca="1">VLOOKUP(Q14,Alavanca!A:B,2,0)</f>
        <v>0.4</v>
      </c>
      <c r="S14" s="71">
        <f ca="1">IF($S$2&lt;0.05,0,VLOOKUP(P14,Alavanca!D:E,2,0)*K14/$M$6)</f>
        <v>7750.33</v>
      </c>
      <c r="T14" s="71">
        <v>7750.33</v>
      </c>
      <c r="U14" s="71">
        <v>0</v>
      </c>
      <c r="V14" s="71">
        <f t="shared" ca="1" si="12"/>
        <v>0</v>
      </c>
    </row>
    <row r="15" spans="1:22">
      <c r="A15" s="91">
        <v>63870606649</v>
      </c>
      <c r="B15" s="58" t="s">
        <v>66</v>
      </c>
      <c r="C15" s="58" t="str">
        <f t="shared" ca="1" si="0"/>
        <v>JOSE GOMES DE MELLO</v>
      </c>
      <c r="D15" s="58" t="str">
        <f t="shared" ca="1" si="1"/>
        <v>RODRIGO DIAS DOS SANTOS</v>
      </c>
      <c r="E15" s="58" t="str">
        <f t="shared" ca="1" si="2"/>
        <v>GIOVANE BORGES DA SILVA</v>
      </c>
      <c r="F15" s="59">
        <f t="shared" ca="1" si="3"/>
        <v>44795</v>
      </c>
      <c r="G15" s="59" t="str">
        <f t="shared" ca="1" si="4"/>
        <v/>
      </c>
      <c r="J15" s="58">
        <v>18</v>
      </c>
      <c r="K15" s="58">
        <f t="shared" ca="1" si="5"/>
        <v>30</v>
      </c>
      <c r="L15" s="58">
        <f t="shared" ca="1" si="6"/>
        <v>7</v>
      </c>
      <c r="M15" s="58">
        <f t="shared" ca="1" si="7"/>
        <v>9</v>
      </c>
      <c r="N15" s="58">
        <f t="shared" ca="1" si="8"/>
        <v>6</v>
      </c>
      <c r="O15" s="58" t="str">
        <f t="shared" ca="1" si="9"/>
        <v>Pendente Faturamento</v>
      </c>
      <c r="P15" s="58" t="str">
        <f t="shared" ca="1" si="10"/>
        <v>CONSULTOR</v>
      </c>
      <c r="Q15" s="58" t="str">
        <f t="shared" ca="1" si="11"/>
        <v>M4</v>
      </c>
      <c r="R15" s="58">
        <f ca="1">VLOOKUP(Q15,Alavanca!A:B,2,0)</f>
        <v>0.4</v>
      </c>
      <c r="S15" s="71">
        <f ca="1">IF($S$2&lt;0.05,0,VLOOKUP(P15,Alavanca!D:E,2,0)*K15/$M$6)</f>
        <v>5524.33</v>
      </c>
      <c r="T15" s="71">
        <v>1933.5154999999997</v>
      </c>
      <c r="U15" s="71">
        <v>0</v>
      </c>
      <c r="V15" s="71">
        <f t="shared" ca="1" si="12"/>
        <v>0</v>
      </c>
    </row>
    <row r="16" spans="1:22">
      <c r="A16" s="91">
        <v>5029234152</v>
      </c>
      <c r="B16" s="58" t="s">
        <v>68</v>
      </c>
      <c r="C16" s="58" t="str">
        <f t="shared" ca="1" si="0"/>
        <v>-</v>
      </c>
      <c r="D16" s="58" t="str">
        <f t="shared" ca="1" si="1"/>
        <v>RODRIGO DIAS DOS SANTOS</v>
      </c>
      <c r="E16" s="58" t="str">
        <f t="shared" ca="1" si="2"/>
        <v>GIOVANE BORGES DA SILVA</v>
      </c>
      <c r="F16" s="59">
        <f t="shared" ca="1" si="3"/>
        <v>44798</v>
      </c>
      <c r="G16" s="59" t="str">
        <f t="shared" ca="1" si="4"/>
        <v/>
      </c>
      <c r="J16" s="58">
        <v>18</v>
      </c>
      <c r="K16" s="58">
        <f t="shared" ca="1" si="5"/>
        <v>30</v>
      </c>
      <c r="L16" s="58">
        <f t="shared" ca="1" si="6"/>
        <v>7</v>
      </c>
      <c r="M16" s="58">
        <f t="shared" ca="1" si="7"/>
        <v>19</v>
      </c>
      <c r="N16" s="58">
        <f t="shared" ca="1" si="8"/>
        <v>11</v>
      </c>
      <c r="O16" s="58" t="str">
        <f t="shared" ca="1" si="9"/>
        <v>Supervisor</v>
      </c>
      <c r="P16" s="58" t="str">
        <f t="shared" ca="1" si="10"/>
        <v>SUPERVISOR</v>
      </c>
      <c r="Q16" s="58" t="str">
        <f t="shared" ca="1" si="11"/>
        <v>M4</v>
      </c>
      <c r="R16" s="58">
        <f ca="1">VLOOKUP(Q16,Alavanca!A:B,2,0)</f>
        <v>0.4</v>
      </c>
      <c r="S16" s="71">
        <f ca="1">IF($S$2&lt;0.05,0,VLOOKUP(P16,Alavanca!D:E,2,0)*K16/$M$6)</f>
        <v>7750.33</v>
      </c>
      <c r="T16" s="71">
        <v>7750.33</v>
      </c>
      <c r="U16" s="71">
        <v>0</v>
      </c>
      <c r="V16" s="71">
        <f t="shared" ca="1" si="12"/>
        <v>0</v>
      </c>
    </row>
    <row r="17" spans="1:22">
      <c r="A17" s="91">
        <v>9452609621</v>
      </c>
      <c r="B17" s="58" t="s">
        <v>72</v>
      </c>
      <c r="C17" s="58" t="str">
        <f t="shared" ca="1" si="0"/>
        <v>JOSE GOMES DE MELLO</v>
      </c>
      <c r="D17" s="58" t="str">
        <f t="shared" ca="1" si="1"/>
        <v>RODRIGO DIAS DOS SANTOS</v>
      </c>
      <c r="E17" s="58" t="str">
        <f t="shared" ca="1" si="2"/>
        <v>GIOVANE BORGES DA SILVA</v>
      </c>
      <c r="F17" s="59">
        <f t="shared" ca="1" si="3"/>
        <v>44795</v>
      </c>
      <c r="G17" s="59" t="str">
        <f t="shared" ca="1" si="4"/>
        <v/>
      </c>
      <c r="J17" s="58">
        <v>18</v>
      </c>
      <c r="K17" s="58">
        <f t="shared" ca="1" si="5"/>
        <v>30</v>
      </c>
      <c r="L17" s="58">
        <f t="shared" ca="1" si="6"/>
        <v>7</v>
      </c>
      <c r="M17" s="58">
        <f t="shared" ca="1" si="7"/>
        <v>10</v>
      </c>
      <c r="N17" s="58">
        <f t="shared" ca="1" si="8"/>
        <v>6</v>
      </c>
      <c r="O17" s="58" t="str">
        <f t="shared" ca="1" si="9"/>
        <v>Pendente Faturamento</v>
      </c>
      <c r="P17" s="58" t="str">
        <f t="shared" ca="1" si="10"/>
        <v>CONSULTOR</v>
      </c>
      <c r="Q17" s="58" t="str">
        <f t="shared" ca="1" si="11"/>
        <v>M4</v>
      </c>
      <c r="R17" s="58">
        <f ca="1">VLOOKUP(Q17,Alavanca!A:B,2,0)</f>
        <v>0.4</v>
      </c>
      <c r="S17" s="71">
        <f ca="1">IF($S$2&lt;0.05,0,VLOOKUP(P17,Alavanca!D:E,2,0)*K17/$M$6)</f>
        <v>5524.33</v>
      </c>
      <c r="T17" s="71">
        <v>1933.5154999999997</v>
      </c>
      <c r="U17" s="71">
        <v>0</v>
      </c>
      <c r="V17" s="71">
        <f t="shared" ca="1" si="12"/>
        <v>0</v>
      </c>
    </row>
    <row r="18" spans="1:22">
      <c r="A18" s="91">
        <v>13113308607</v>
      </c>
      <c r="B18" s="58" t="s">
        <v>76</v>
      </c>
      <c r="C18" s="58" t="str">
        <f t="shared" ca="1" si="0"/>
        <v>JOSE GOMES DE MELLO</v>
      </c>
      <c r="D18" s="58" t="str">
        <f t="shared" ca="1" si="1"/>
        <v>RODRIGO DIAS DOS SANTOS</v>
      </c>
      <c r="E18" s="58" t="str">
        <f t="shared" ca="1" si="2"/>
        <v>GIOVANE BORGES DA SILVA</v>
      </c>
      <c r="F18" s="59">
        <f t="shared" ca="1" si="3"/>
        <v>44795</v>
      </c>
      <c r="G18" s="59" t="str">
        <f t="shared" ca="1" si="4"/>
        <v/>
      </c>
      <c r="J18" s="58">
        <v>18</v>
      </c>
      <c r="K18" s="58">
        <f t="shared" ca="1" si="5"/>
        <v>30</v>
      </c>
      <c r="L18" s="58">
        <f t="shared" ca="1" si="6"/>
        <v>7</v>
      </c>
      <c r="M18" s="58">
        <f t="shared" ca="1" si="7"/>
        <v>12</v>
      </c>
      <c r="N18" s="58">
        <f t="shared" ca="1" si="8"/>
        <v>8</v>
      </c>
      <c r="O18" s="58" t="str">
        <f t="shared" ca="1" si="9"/>
        <v>Elegível</v>
      </c>
      <c r="P18" s="58" t="str">
        <f t="shared" ca="1" si="10"/>
        <v>CONSULTOR</v>
      </c>
      <c r="Q18" s="58" t="str">
        <f t="shared" ca="1" si="11"/>
        <v>M4</v>
      </c>
      <c r="R18" s="58">
        <f ca="1">VLOOKUP(Q18,Alavanca!A:B,2,0)</f>
        <v>0.4</v>
      </c>
      <c r="S18" s="71">
        <f ca="1">IF($S$2&lt;0.05,0,VLOOKUP(P18,Alavanca!D:E,2,0)*K18/$M$6)</f>
        <v>5524.33</v>
      </c>
      <c r="T18" s="71">
        <v>1933.5154999999997</v>
      </c>
      <c r="U18" s="71">
        <v>3590.8145000000004</v>
      </c>
      <c r="V18" s="71">
        <f t="shared" ca="1" si="12"/>
        <v>0</v>
      </c>
    </row>
    <row r="19" spans="1:22">
      <c r="A19" s="91">
        <v>1907744100</v>
      </c>
      <c r="B19" s="58" t="s">
        <v>80</v>
      </c>
      <c r="C19" s="58" t="str">
        <f t="shared" ca="1" si="0"/>
        <v>TIAGO PEREIRA FURTADO</v>
      </c>
      <c r="D19" s="58" t="str">
        <f t="shared" ca="1" si="1"/>
        <v>RODRIGO DIAS DOS SANTOS</v>
      </c>
      <c r="E19" s="58" t="str">
        <f t="shared" ca="1" si="2"/>
        <v>GIOVANE BORGES DA SILVA</v>
      </c>
      <c r="F19" s="59">
        <f t="shared" ca="1" si="3"/>
        <v>44802</v>
      </c>
      <c r="G19" s="59">
        <f t="shared" ca="1" si="4"/>
        <v>44869</v>
      </c>
      <c r="J19" s="58">
        <f t="shared" ref="J19:J75" ca="1" si="13">IF(AND(F19&lt;$M$2,G19=""),NETWORKDAYS($M$2,$M$3,$O$5:$O$6),IF(F19&lt;$M$2,NETWORKDAYS($M$2,G19,$O$5:$O$6),IF(G19="",NETWORKDAYS(F19,$M$3,$O$5:$O$6),NETWORKDAYS(F19,G19,$O$5:$O$6))))</f>
        <v>3</v>
      </c>
      <c r="K19" s="58">
        <f t="shared" ca="1" si="5"/>
        <v>4</v>
      </c>
      <c r="L19" s="58">
        <f t="shared" ca="1" si="6"/>
        <v>1</v>
      </c>
      <c r="M19" s="58">
        <f t="shared" ca="1" si="7"/>
        <v>0</v>
      </c>
      <c r="N19" s="58">
        <f t="shared" ca="1" si="8"/>
        <v>0</v>
      </c>
      <c r="O19" s="58" t="str">
        <f t="shared" ca="1" si="9"/>
        <v>Credenciamento Não Atingindo</v>
      </c>
      <c r="P19" s="58" t="str">
        <f t="shared" ca="1" si="10"/>
        <v>CONSULTOR</v>
      </c>
      <c r="Q19" s="58" t="str">
        <f t="shared" ca="1" si="11"/>
        <v>M4</v>
      </c>
      <c r="R19" s="58">
        <f ca="1">VLOOKUP(Q19,Alavanca!A:B,2,0)</f>
        <v>0.4</v>
      </c>
      <c r="S19" s="71">
        <f ca="1">IF($S$2&lt;0.05,0,VLOOKUP(P19,Alavanca!D:E,2,0)*K19/$M$6)</f>
        <v>736.57733333333329</v>
      </c>
      <c r="T19" s="71">
        <v>257.80206666666663</v>
      </c>
      <c r="U19" s="71">
        <v>0</v>
      </c>
      <c r="V19" s="71">
        <f t="shared" ca="1" si="12"/>
        <v>0</v>
      </c>
    </row>
    <row r="20" spans="1:22">
      <c r="A20" s="91">
        <v>36483336829</v>
      </c>
      <c r="B20" s="58" t="s">
        <v>82</v>
      </c>
      <c r="C20" s="58" t="str">
        <f t="shared" ca="1" si="0"/>
        <v>TIAGO PEREIRA FURTADO</v>
      </c>
      <c r="D20" s="58" t="str">
        <f t="shared" ca="1" si="1"/>
        <v>RODRIGO DIAS DOS SANTOS</v>
      </c>
      <c r="E20" s="58" t="str">
        <f t="shared" ca="1" si="2"/>
        <v>GIOVANE BORGES DA SILVA</v>
      </c>
      <c r="F20" s="59">
        <f t="shared" ca="1" si="3"/>
        <v>44802</v>
      </c>
      <c r="G20" s="59" t="str">
        <f t="shared" ca="1" si="4"/>
        <v/>
      </c>
      <c r="J20" s="58">
        <v>18</v>
      </c>
      <c r="K20" s="58">
        <f t="shared" ca="1" si="5"/>
        <v>30</v>
      </c>
      <c r="L20" s="58">
        <f t="shared" ca="1" si="6"/>
        <v>7</v>
      </c>
      <c r="M20" s="58">
        <f t="shared" ca="1" si="7"/>
        <v>1</v>
      </c>
      <c r="N20" s="58">
        <f t="shared" ca="1" si="8"/>
        <v>1</v>
      </c>
      <c r="O20" s="58" t="str">
        <f t="shared" ca="1" si="9"/>
        <v>Credenciamento Não Atingindo</v>
      </c>
      <c r="P20" s="58" t="str">
        <f t="shared" ca="1" si="10"/>
        <v>CONSULTOR</v>
      </c>
      <c r="Q20" s="58" t="str">
        <f t="shared" ca="1" si="11"/>
        <v>M4</v>
      </c>
      <c r="R20" s="58">
        <f ca="1">VLOOKUP(Q20,Alavanca!A:B,2,0)</f>
        <v>0.4</v>
      </c>
      <c r="S20" s="71">
        <f ca="1">IF($S$2&lt;0.05,0,VLOOKUP(P20,Alavanca!D:E,2,0)*K20/$M$6)</f>
        <v>5524.33</v>
      </c>
      <c r="T20" s="71">
        <v>1933.5154999999997</v>
      </c>
      <c r="U20" s="71">
        <v>0</v>
      </c>
      <c r="V20" s="71">
        <f t="shared" ca="1" si="12"/>
        <v>0</v>
      </c>
    </row>
    <row r="21" spans="1:22">
      <c r="A21" s="91">
        <v>11158354754</v>
      </c>
      <c r="B21" s="58" t="s">
        <v>84</v>
      </c>
      <c r="C21" s="58" t="str">
        <f t="shared" ca="1" si="0"/>
        <v>JOSE GOMES DE MELLO</v>
      </c>
      <c r="D21" s="58" t="str">
        <f t="shared" ca="1" si="1"/>
        <v>RODRIGO DIAS DOS SANTOS</v>
      </c>
      <c r="E21" s="58" t="str">
        <f t="shared" ca="1" si="2"/>
        <v>GIOVANE BORGES DA SILVA</v>
      </c>
      <c r="F21" s="59">
        <f t="shared" ca="1" si="3"/>
        <v>44795</v>
      </c>
      <c r="G21" s="59" t="str">
        <f t="shared" ca="1" si="4"/>
        <v/>
      </c>
      <c r="J21" s="58">
        <v>18</v>
      </c>
      <c r="K21" s="58">
        <f t="shared" ca="1" si="5"/>
        <v>30</v>
      </c>
      <c r="L21" s="58">
        <f t="shared" ca="1" si="6"/>
        <v>7</v>
      </c>
      <c r="M21" s="58">
        <f t="shared" ca="1" si="7"/>
        <v>21</v>
      </c>
      <c r="N21" s="58">
        <f t="shared" ca="1" si="8"/>
        <v>16</v>
      </c>
      <c r="O21" s="58" t="str">
        <f t="shared" ca="1" si="9"/>
        <v>Elegível</v>
      </c>
      <c r="P21" s="58" t="str">
        <f t="shared" ca="1" si="10"/>
        <v>CONSULTOR</v>
      </c>
      <c r="Q21" s="58" t="str">
        <f t="shared" ca="1" si="11"/>
        <v>M4</v>
      </c>
      <c r="R21" s="58">
        <f ca="1">VLOOKUP(Q21,Alavanca!A:B,2,0)</f>
        <v>0.4</v>
      </c>
      <c r="S21" s="71">
        <f ca="1">IF($S$2&lt;0.05,0,VLOOKUP(P21,Alavanca!D:E,2,0)*K21/$M$6)</f>
        <v>5524.33</v>
      </c>
      <c r="T21" s="71">
        <v>5524.33</v>
      </c>
      <c r="U21" s="71">
        <v>0</v>
      </c>
      <c r="V21" s="71">
        <f t="shared" ca="1" si="12"/>
        <v>0</v>
      </c>
    </row>
    <row r="22" spans="1:22">
      <c r="A22" s="91">
        <v>4578519619</v>
      </c>
      <c r="B22" s="58" t="s">
        <v>86</v>
      </c>
      <c r="C22" s="58" t="str">
        <f t="shared" ca="1" si="0"/>
        <v>MAURICIO NASCIMENTO DA SILVA FERREIRA</v>
      </c>
      <c r="D22" s="58" t="str">
        <f t="shared" ca="1" si="1"/>
        <v>RODRIGO DIAS DOS SANTOS</v>
      </c>
      <c r="E22" s="58" t="str">
        <f t="shared" ca="1" si="2"/>
        <v>GIOVANE BORGES DA SILVA</v>
      </c>
      <c r="F22" s="59">
        <f t="shared" ca="1" si="3"/>
        <v>44798</v>
      </c>
      <c r="G22" s="59" t="str">
        <f t="shared" ca="1" si="4"/>
        <v/>
      </c>
      <c r="J22" s="58">
        <v>18</v>
      </c>
      <c r="K22" s="58">
        <f t="shared" ca="1" si="5"/>
        <v>30</v>
      </c>
      <c r="L22" s="58">
        <f t="shared" ca="1" si="6"/>
        <v>7</v>
      </c>
      <c r="M22" s="58">
        <f t="shared" ca="1" si="7"/>
        <v>0</v>
      </c>
      <c r="N22" s="58">
        <f t="shared" ca="1" si="8"/>
        <v>0</v>
      </c>
      <c r="O22" s="58" t="str">
        <f t="shared" ca="1" si="9"/>
        <v>Credenciamento Não Atingindo</v>
      </c>
      <c r="P22" s="58" t="str">
        <f t="shared" ca="1" si="10"/>
        <v>CONSULTOR</v>
      </c>
      <c r="Q22" s="58" t="str">
        <f t="shared" ca="1" si="11"/>
        <v>M4</v>
      </c>
      <c r="R22" s="58">
        <f ca="1">VLOOKUP(Q22,Alavanca!A:B,2,0)</f>
        <v>0.4</v>
      </c>
      <c r="S22" s="71">
        <f ca="1">IF($S$2&lt;0.05,0,VLOOKUP(P22,Alavanca!D:E,2,0)*K22/$M$6)</f>
        <v>5524.33</v>
      </c>
      <c r="T22" s="71">
        <v>1933.5154999999997</v>
      </c>
      <c r="U22" s="71">
        <v>0</v>
      </c>
      <c r="V22" s="71">
        <f t="shared" ca="1" si="12"/>
        <v>0</v>
      </c>
    </row>
    <row r="23" spans="1:22">
      <c r="A23" s="91" t="s">
        <v>88</v>
      </c>
      <c r="B23" s="58" t="s">
        <v>89</v>
      </c>
      <c r="C23" s="58" t="str">
        <f t="shared" ca="1" si="0"/>
        <v>MAURICIO NASCIMENTO DA SILVA FERREIRA</v>
      </c>
      <c r="D23" s="58" t="str">
        <f t="shared" ca="1" si="1"/>
        <v>RODRIGO DIAS DOS SANTOS</v>
      </c>
      <c r="E23" s="58" t="str">
        <f t="shared" ca="1" si="2"/>
        <v>GIOVANE BORGES DA SILVA</v>
      </c>
      <c r="F23" s="59">
        <f t="shared" ca="1" si="3"/>
        <v>44798</v>
      </c>
      <c r="G23" s="59">
        <f t="shared" ca="1" si="4"/>
        <v>44869</v>
      </c>
      <c r="J23" s="58">
        <f t="shared" ca="1" si="13"/>
        <v>3</v>
      </c>
      <c r="K23" s="58">
        <f t="shared" ca="1" si="5"/>
        <v>4</v>
      </c>
      <c r="L23" s="58">
        <f t="shared" ca="1" si="6"/>
        <v>1</v>
      </c>
      <c r="M23" s="58">
        <f t="shared" ca="1" si="7"/>
        <v>1</v>
      </c>
      <c r="N23" s="58">
        <f t="shared" ca="1" si="8"/>
        <v>1</v>
      </c>
      <c r="O23" s="58" t="str">
        <f t="shared" ca="1" si="9"/>
        <v>Elegível</v>
      </c>
      <c r="P23" s="58" t="str">
        <f t="shared" ca="1" si="10"/>
        <v>CONSULTOR</v>
      </c>
      <c r="Q23" s="58" t="str">
        <f t="shared" ca="1" si="11"/>
        <v>M4</v>
      </c>
      <c r="R23" s="58">
        <f ca="1">VLOOKUP(Q23,Alavanca!A:B,2,0)</f>
        <v>0.4</v>
      </c>
      <c r="S23" s="71">
        <f ca="1">IF($S$2&lt;0.05,0,VLOOKUP(P23,Alavanca!D:E,2,0)*K23/$M$6)</f>
        <v>736.57733333333329</v>
      </c>
      <c r="T23" s="71">
        <v>736.57733333333329</v>
      </c>
      <c r="U23" s="71">
        <v>0</v>
      </c>
      <c r="V23" s="71">
        <f t="shared" ca="1" si="12"/>
        <v>0</v>
      </c>
    </row>
    <row r="24" spans="1:22">
      <c r="A24" s="91" t="s">
        <v>94</v>
      </c>
      <c r="B24" s="58" t="s">
        <v>95</v>
      </c>
      <c r="C24" s="58" t="str">
        <f t="shared" ca="1" si="0"/>
        <v>MAURICIO NASCIMENTO DA SILVA FERREIRA</v>
      </c>
      <c r="D24" s="58" t="str">
        <f t="shared" ca="1" si="1"/>
        <v>RODRIGO DIAS DOS SANTOS</v>
      </c>
      <c r="E24" s="58" t="str">
        <f t="shared" ca="1" si="2"/>
        <v>GIOVANE BORGES DA SILVA</v>
      </c>
      <c r="F24" s="59">
        <f t="shared" ca="1" si="3"/>
        <v>44798</v>
      </c>
      <c r="G24" s="59" t="str">
        <f t="shared" ca="1" si="4"/>
        <v/>
      </c>
      <c r="J24" s="58">
        <v>18</v>
      </c>
      <c r="K24" s="58">
        <f t="shared" ca="1" si="5"/>
        <v>30</v>
      </c>
      <c r="L24" s="58">
        <f t="shared" ca="1" si="6"/>
        <v>7</v>
      </c>
      <c r="M24" s="58">
        <f ca="1">COUNTIFS(INDIRECT("'"&amp;$O$2&amp;"'!b:b"),A24,INDIRECT("'"&amp;$O$2&amp;"'!O:O"),"&gt;="&amp;$M$2,INDIRECT("'"&amp;$O$2&amp;"'!O:O"),"&lt;="&amp;$M$3)</f>
        <v>1</v>
      </c>
      <c r="N24" s="58">
        <f t="shared" ca="1" si="8"/>
        <v>0</v>
      </c>
      <c r="O24" s="58" t="str">
        <f t="shared" ca="1" si="9"/>
        <v>Credenciamento Não Atingindo</v>
      </c>
      <c r="P24" s="58" t="str">
        <f t="shared" ca="1" si="10"/>
        <v>CONSULTOR</v>
      </c>
      <c r="Q24" s="58" t="str">
        <f t="shared" ca="1" si="11"/>
        <v>M4</v>
      </c>
      <c r="R24" s="58">
        <f ca="1">VLOOKUP(Q24,Alavanca!A:B,2,0)</f>
        <v>0.4</v>
      </c>
      <c r="S24" s="71">
        <f ca="1">IF($S$2&lt;0.05,0,VLOOKUP(P24,Alavanca!D:E,2,0)*K24/$M$6)</f>
        <v>5524.33</v>
      </c>
      <c r="T24" s="71">
        <v>1933.5154999999997</v>
      </c>
      <c r="U24" s="71">
        <v>0</v>
      </c>
      <c r="V24" s="71">
        <f t="shared" ca="1" si="12"/>
        <v>0</v>
      </c>
    </row>
    <row r="25" spans="1:22">
      <c r="A25" s="91" t="s">
        <v>97</v>
      </c>
      <c r="B25" s="58" t="s">
        <v>98</v>
      </c>
      <c r="C25" s="58" t="str">
        <f t="shared" ca="1" si="0"/>
        <v>TIAGO PEREIRA FURTADO</v>
      </c>
      <c r="D25" s="58" t="str">
        <f t="shared" ca="1" si="1"/>
        <v>RODRIGO DIAS DOS SANTOS</v>
      </c>
      <c r="E25" s="58" t="str">
        <f t="shared" ca="1" si="2"/>
        <v>GIOVANE BORGES DA SILVA</v>
      </c>
      <c r="F25" s="59">
        <f t="shared" ca="1" si="3"/>
        <v>44802</v>
      </c>
      <c r="G25" s="59">
        <f t="shared" ca="1" si="4"/>
        <v>44883</v>
      </c>
      <c r="J25" s="58">
        <f t="shared" ca="1" si="13"/>
        <v>12</v>
      </c>
      <c r="K25" s="58">
        <f t="shared" ca="1" si="5"/>
        <v>18</v>
      </c>
      <c r="L25" s="58">
        <f t="shared" ca="1" si="6"/>
        <v>5</v>
      </c>
      <c r="M25" s="58">
        <f t="shared" ca="1" si="7"/>
        <v>1</v>
      </c>
      <c r="N25" s="58">
        <f t="shared" ca="1" si="8"/>
        <v>0</v>
      </c>
      <c r="O25" s="58" t="str">
        <f t="shared" ca="1" si="9"/>
        <v>Credenciamento Não Atingindo</v>
      </c>
      <c r="P25" s="58" t="str">
        <f t="shared" ca="1" si="10"/>
        <v>CONSULTOR</v>
      </c>
      <c r="Q25" s="58" t="str">
        <f t="shared" ca="1" si="11"/>
        <v>M4</v>
      </c>
      <c r="R25" s="58">
        <f ca="1">VLOOKUP(Q25,Alavanca!A:B,2,0)</f>
        <v>0.4</v>
      </c>
      <c r="S25" s="71">
        <f ca="1">IF($S$2&lt;0.05,0,VLOOKUP(P25,Alavanca!D:E,2,0)*K25/$M$6)</f>
        <v>3314.598</v>
      </c>
      <c r="T25" s="71">
        <v>1160.1092999999998</v>
      </c>
      <c r="U25" s="71">
        <v>0</v>
      </c>
      <c r="V25" s="71">
        <f t="shared" ca="1" si="12"/>
        <v>0</v>
      </c>
    </row>
    <row r="26" spans="1:22">
      <c r="A26" s="91" t="s">
        <v>106</v>
      </c>
      <c r="B26" s="58" t="s">
        <v>107</v>
      </c>
      <c r="C26" s="58" t="str">
        <f t="shared" ca="1" si="0"/>
        <v>MAURICIO NASCIMENTO DA SILVA FERREIRA</v>
      </c>
      <c r="D26" s="58" t="str">
        <f t="shared" ca="1" si="1"/>
        <v>RODRIGO DIAS DOS SANTOS</v>
      </c>
      <c r="E26" s="58" t="str">
        <f t="shared" ca="1" si="2"/>
        <v>GIOVANE BORGES DA SILVA</v>
      </c>
      <c r="F26" s="59">
        <f t="shared" ca="1" si="3"/>
        <v>44798</v>
      </c>
      <c r="G26" s="59">
        <f t="shared" ca="1" si="4"/>
        <v>44868</v>
      </c>
      <c r="J26" s="58">
        <f t="shared" ca="1" si="13"/>
        <v>2</v>
      </c>
      <c r="K26" s="58">
        <f t="shared" ca="1" si="5"/>
        <v>3</v>
      </c>
      <c r="L26" s="58">
        <f t="shared" ca="1" si="6"/>
        <v>1</v>
      </c>
      <c r="M26" s="58">
        <f t="shared" ca="1" si="7"/>
        <v>0</v>
      </c>
      <c r="N26" s="58">
        <f t="shared" ca="1" si="8"/>
        <v>0</v>
      </c>
      <c r="O26" s="58" t="str">
        <f t="shared" ca="1" si="9"/>
        <v>Credenciamento Não Atingindo</v>
      </c>
      <c r="P26" s="58" t="str">
        <f t="shared" ca="1" si="10"/>
        <v>CONSULTOR</v>
      </c>
      <c r="Q26" s="58" t="str">
        <f t="shared" ca="1" si="11"/>
        <v>M4</v>
      </c>
      <c r="R26" s="58">
        <f ca="1">VLOOKUP(Q26,Alavanca!A:B,2,0)</f>
        <v>0.4</v>
      </c>
      <c r="S26" s="71">
        <f ca="1">IF($S$2&lt;0.05,0,VLOOKUP(P26,Alavanca!D:E,2,0)*K26/$M$6)</f>
        <v>552.43299999999988</v>
      </c>
      <c r="T26" s="71">
        <v>193.35154999999995</v>
      </c>
      <c r="U26" s="71">
        <v>0</v>
      </c>
      <c r="V26" s="71">
        <f t="shared" ca="1" si="12"/>
        <v>0</v>
      </c>
    </row>
    <row r="27" spans="1:22">
      <c r="A27" s="91" t="s">
        <v>112</v>
      </c>
      <c r="B27" s="58" t="s">
        <v>113</v>
      </c>
      <c r="C27" s="58" t="str">
        <f t="shared" ca="1" si="0"/>
        <v>MAURICIO NASCIMENTO DA SILVA FERREIRA</v>
      </c>
      <c r="D27" s="58" t="str">
        <f t="shared" ca="1" si="1"/>
        <v>RODRIGO DIAS DOS SANTOS</v>
      </c>
      <c r="E27" s="58" t="str">
        <f t="shared" ca="1" si="2"/>
        <v>GIOVANE BORGES DA SILVA</v>
      </c>
      <c r="F27" s="59">
        <f t="shared" ca="1" si="3"/>
        <v>44798</v>
      </c>
      <c r="G27" s="59">
        <f t="shared" ca="1" si="4"/>
        <v>44875</v>
      </c>
      <c r="J27" s="58">
        <f t="shared" ca="1" si="13"/>
        <v>7</v>
      </c>
      <c r="K27" s="58">
        <f t="shared" ca="1" si="5"/>
        <v>10</v>
      </c>
      <c r="L27" s="58">
        <f t="shared" ca="1" si="6"/>
        <v>3</v>
      </c>
      <c r="M27" s="58">
        <f t="shared" ca="1" si="7"/>
        <v>0</v>
      </c>
      <c r="N27" s="58">
        <f t="shared" ca="1" si="8"/>
        <v>0</v>
      </c>
      <c r="O27" s="58" t="str">
        <f t="shared" ca="1" si="9"/>
        <v>Credenciamento Não Atingindo</v>
      </c>
      <c r="P27" s="58" t="str">
        <f t="shared" ca="1" si="10"/>
        <v>CONSULTOR</v>
      </c>
      <c r="Q27" s="58" t="str">
        <f t="shared" ca="1" si="11"/>
        <v>M4</v>
      </c>
      <c r="R27" s="58">
        <f ca="1">VLOOKUP(Q27,Alavanca!A:B,2,0)</f>
        <v>0.4</v>
      </c>
      <c r="S27" s="71">
        <f ca="1">IF($S$2&lt;0.05,0,VLOOKUP(P27,Alavanca!D:E,2,0)*K27/$M$6)</f>
        <v>1841.4433333333334</v>
      </c>
      <c r="T27" s="71">
        <v>644.5051666666667</v>
      </c>
      <c r="U27" s="71">
        <v>0</v>
      </c>
      <c r="V27" s="71">
        <f t="shared" ca="1" si="12"/>
        <v>0</v>
      </c>
    </row>
    <row r="28" spans="1:22">
      <c r="A28" s="91" t="s">
        <v>115</v>
      </c>
      <c r="B28" s="58" t="s">
        <v>116</v>
      </c>
      <c r="C28" s="58" t="str">
        <f t="shared" ca="1" si="0"/>
        <v xml:space="preserve">DERIVALDO DOS SANTOS COSTA </v>
      </c>
      <c r="D28" s="58" t="str">
        <f t="shared" ca="1" si="1"/>
        <v>RODRIGO DIAS DOS SANTOS</v>
      </c>
      <c r="E28" s="58" t="str">
        <f t="shared" ca="1" si="2"/>
        <v>GIOVANE BORGES DA SILVA</v>
      </c>
      <c r="F28" s="59">
        <f t="shared" ca="1" si="3"/>
        <v>44798</v>
      </c>
      <c r="G28" s="59">
        <f t="shared" ca="1" si="4"/>
        <v>44866</v>
      </c>
      <c r="J28" s="58">
        <f t="shared" ca="1" si="13"/>
        <v>1</v>
      </c>
      <c r="K28" s="58">
        <f t="shared" ca="1" si="5"/>
        <v>1</v>
      </c>
      <c r="L28" s="58">
        <f t="shared" ca="1" si="6"/>
        <v>0</v>
      </c>
      <c r="M28" s="58">
        <f t="shared" ca="1" si="7"/>
        <v>0</v>
      </c>
      <c r="N28" s="58">
        <f t="shared" ca="1" si="8"/>
        <v>0</v>
      </c>
      <c r="O28" s="58" t="str">
        <f t="shared" ca="1" si="9"/>
        <v>Pendente Faturamento</v>
      </c>
      <c r="P28" s="58" t="str">
        <f t="shared" ca="1" si="10"/>
        <v>CONSULTOR</v>
      </c>
      <c r="Q28" s="58" t="str">
        <f t="shared" ca="1" si="11"/>
        <v>M4</v>
      </c>
      <c r="R28" s="58">
        <f ca="1">VLOOKUP(Q28,Alavanca!A:B,2,0)</f>
        <v>0.4</v>
      </c>
      <c r="S28" s="71">
        <f ca="1">IF($S$2&lt;0.05,0,VLOOKUP(P28,Alavanca!D:E,2,0)*K28/$M$6)</f>
        <v>184.14433333333332</v>
      </c>
      <c r="T28" s="71">
        <v>184.14433333333332</v>
      </c>
      <c r="U28" s="71">
        <v>0</v>
      </c>
      <c r="V28" s="71">
        <f t="shared" ca="1" si="12"/>
        <v>0</v>
      </c>
    </row>
    <row r="29" spans="1:22">
      <c r="A29" s="91" t="s">
        <v>118</v>
      </c>
      <c r="B29" s="58" t="s">
        <v>119</v>
      </c>
      <c r="C29" s="58" t="str">
        <f t="shared" ca="1" si="0"/>
        <v>JOSE GOMES DE MELLO</v>
      </c>
      <c r="D29" s="58" t="str">
        <f t="shared" ca="1" si="1"/>
        <v>RODRIGO DIAS DOS SANTOS</v>
      </c>
      <c r="E29" s="58" t="str">
        <f t="shared" ca="1" si="2"/>
        <v>GIOVANE BORGES DA SILVA</v>
      </c>
      <c r="F29" s="59">
        <f t="shared" ca="1" si="3"/>
        <v>44795</v>
      </c>
      <c r="G29" s="59" t="str">
        <f t="shared" ca="1" si="4"/>
        <v/>
      </c>
      <c r="J29" s="58">
        <v>18</v>
      </c>
      <c r="K29" s="58">
        <f t="shared" ca="1" si="5"/>
        <v>30</v>
      </c>
      <c r="L29" s="58">
        <f t="shared" ca="1" si="6"/>
        <v>7</v>
      </c>
      <c r="M29" s="58">
        <f t="shared" ca="1" si="7"/>
        <v>11</v>
      </c>
      <c r="N29" s="58">
        <f t="shared" ca="1" si="8"/>
        <v>9</v>
      </c>
      <c r="O29" s="58" t="str">
        <f t="shared" ca="1" si="9"/>
        <v>Elegível</v>
      </c>
      <c r="P29" s="58" t="str">
        <f t="shared" ca="1" si="10"/>
        <v>CONSULTOR</v>
      </c>
      <c r="Q29" s="58" t="str">
        <f t="shared" ca="1" si="11"/>
        <v>M4</v>
      </c>
      <c r="R29" s="58">
        <f ca="1">VLOOKUP(Q29,Alavanca!A:B,2,0)</f>
        <v>0.4</v>
      </c>
      <c r="S29" s="71">
        <f ca="1">IF($S$2&lt;0.05,0,VLOOKUP(P29,Alavanca!D:E,2,0)*K29/$M$6)</f>
        <v>5524.33</v>
      </c>
      <c r="T29" s="71">
        <v>1933.5154999999997</v>
      </c>
      <c r="U29" s="71">
        <v>3590.8145000000004</v>
      </c>
      <c r="V29" s="71">
        <f t="shared" ca="1" si="12"/>
        <v>0</v>
      </c>
    </row>
    <row r="30" spans="1:22">
      <c r="A30" s="91" t="s">
        <v>121</v>
      </c>
      <c r="B30" s="58" t="s">
        <v>122</v>
      </c>
      <c r="C30" s="58" t="str">
        <f t="shared" ca="1" si="0"/>
        <v>-</v>
      </c>
      <c r="D30" s="58" t="str">
        <f t="shared" ca="1" si="1"/>
        <v>-</v>
      </c>
      <c r="E30" s="58" t="str">
        <f t="shared" ca="1" si="2"/>
        <v>GIOVANE BORGES DA SILVA</v>
      </c>
      <c r="F30" s="59">
        <f t="shared" ca="1" si="3"/>
        <v>44795</v>
      </c>
      <c r="G30" s="59" t="str">
        <f t="shared" ca="1" si="4"/>
        <v/>
      </c>
      <c r="J30" s="58">
        <v>18</v>
      </c>
      <c r="K30" s="58">
        <f t="shared" ca="1" si="5"/>
        <v>30</v>
      </c>
      <c r="L30" s="58">
        <f t="shared" ca="1" si="6"/>
        <v>7</v>
      </c>
      <c r="M30" s="58">
        <f t="shared" ca="1" si="7"/>
        <v>0</v>
      </c>
      <c r="N30" s="58">
        <f t="shared" ca="1" si="8"/>
        <v>0</v>
      </c>
      <c r="O30" s="58" t="str">
        <f t="shared" ca="1" si="9"/>
        <v>Gerente</v>
      </c>
      <c r="P30" s="58" t="str">
        <f t="shared" ca="1" si="10"/>
        <v>GERENTE</v>
      </c>
      <c r="Q30" s="58" t="str">
        <f t="shared" ca="1" si="11"/>
        <v>M4</v>
      </c>
      <c r="R30" s="58">
        <f ca="1">VLOOKUP(Q30,Alavanca!A:B,2,0)</f>
        <v>0.4</v>
      </c>
      <c r="S30" s="71">
        <f ca="1">IF($S$2&lt;0.05,0,VLOOKUP(P30,Alavanca!D:E,2,0)*K30/$M$6)</f>
        <v>19907.52</v>
      </c>
      <c r="T30" s="71">
        <v>19907.52</v>
      </c>
      <c r="U30" s="71">
        <v>0</v>
      </c>
      <c r="V30" s="71">
        <f t="shared" ca="1" si="12"/>
        <v>0</v>
      </c>
    </row>
    <row r="31" spans="1:22">
      <c r="A31" s="91" t="s">
        <v>131</v>
      </c>
      <c r="B31" s="58" t="s">
        <v>132</v>
      </c>
      <c r="C31" s="58" t="str">
        <f t="shared" ca="1" si="0"/>
        <v>-</v>
      </c>
      <c r="D31" s="58" t="str">
        <f t="shared" ca="1" si="1"/>
        <v>-</v>
      </c>
      <c r="E31" s="58" t="str">
        <f t="shared" ca="1" si="2"/>
        <v>GIOVANE BORGES DA SILVA</v>
      </c>
      <c r="F31" s="59">
        <f t="shared" ca="1" si="3"/>
        <v>44795</v>
      </c>
      <c r="G31" s="59" t="str">
        <f t="shared" ca="1" si="4"/>
        <v/>
      </c>
      <c r="J31" s="58">
        <v>18</v>
      </c>
      <c r="K31" s="58">
        <f t="shared" ca="1" si="5"/>
        <v>30</v>
      </c>
      <c r="L31" s="58">
        <f t="shared" ca="1" si="6"/>
        <v>7</v>
      </c>
      <c r="M31" s="58">
        <f t="shared" ca="1" si="7"/>
        <v>0</v>
      </c>
      <c r="N31" s="58">
        <f t="shared" ca="1" si="8"/>
        <v>0</v>
      </c>
      <c r="O31" s="58" t="str">
        <f t="shared" ca="1" si="9"/>
        <v>Analista</v>
      </c>
      <c r="P31" s="58" t="str">
        <f t="shared" ca="1" si="10"/>
        <v>ANALISTA</v>
      </c>
      <c r="Q31" s="58" t="str">
        <f t="shared" ca="1" si="11"/>
        <v>M4</v>
      </c>
      <c r="R31" s="58">
        <f ca="1">VLOOKUP(Q31,Alavanca!A:B,2,0)</f>
        <v>0.4</v>
      </c>
      <c r="S31" s="71">
        <f ca="1">IF($S$2&lt;0.05,0,VLOOKUP(P31,Alavanca!D:E,2,0)*K31/$M$6)</f>
        <v>3823.99</v>
      </c>
      <c r="T31" s="71">
        <v>3823.99</v>
      </c>
      <c r="U31" s="71">
        <v>0</v>
      </c>
      <c r="V31" s="71">
        <f t="shared" ca="1" si="12"/>
        <v>0</v>
      </c>
    </row>
    <row r="32" spans="1:22">
      <c r="A32" s="91" t="s">
        <v>140</v>
      </c>
      <c r="B32" s="58" t="s">
        <v>141</v>
      </c>
      <c r="C32" s="58" t="str">
        <f t="shared" ca="1" si="0"/>
        <v>JOSE GOMES DE MELLO</v>
      </c>
      <c r="D32" s="58" t="str">
        <f t="shared" ca="1" si="1"/>
        <v>RODRIGO DIAS DOS SANTOS</v>
      </c>
      <c r="E32" s="58" t="str">
        <f t="shared" ca="1" si="2"/>
        <v>GIOVANE BORGES DA SILVA</v>
      </c>
      <c r="F32" s="59">
        <f t="shared" ca="1" si="3"/>
        <v>44809</v>
      </c>
      <c r="G32" s="59" t="str">
        <f t="shared" ca="1" si="4"/>
        <v/>
      </c>
      <c r="J32" s="58">
        <v>18</v>
      </c>
      <c r="K32" s="58">
        <f t="shared" ca="1" si="5"/>
        <v>30</v>
      </c>
      <c r="L32" s="58">
        <f t="shared" ca="1" si="6"/>
        <v>6</v>
      </c>
      <c r="M32" s="58">
        <f t="shared" ca="1" si="7"/>
        <v>10</v>
      </c>
      <c r="N32" s="58">
        <f t="shared" ca="1" si="8"/>
        <v>8</v>
      </c>
      <c r="O32" s="58" t="str">
        <f t="shared" ca="1" si="9"/>
        <v>Elegível</v>
      </c>
      <c r="P32" s="58" t="str">
        <f t="shared" ca="1" si="10"/>
        <v>CONSULTOR</v>
      </c>
      <c r="Q32" s="58" t="str">
        <f t="shared" ca="1" si="11"/>
        <v>M3</v>
      </c>
      <c r="R32" s="58">
        <f ca="1">VLOOKUP(Q32,Alavanca!A:B,2,0)</f>
        <v>0.35</v>
      </c>
      <c r="S32" s="71">
        <f ca="1">IF($S$2&lt;0.05,0,VLOOKUP(P32,Alavanca!D:E,2,0)*K32/$M$6)</f>
        <v>5524.33</v>
      </c>
      <c r="T32" s="71">
        <v>1933.5154999999997</v>
      </c>
      <c r="U32" s="71">
        <v>3590.8145000000004</v>
      </c>
      <c r="V32" s="71">
        <f t="shared" ca="1" si="12"/>
        <v>0</v>
      </c>
    </row>
    <row r="33" spans="1:22">
      <c r="A33" s="91" t="s">
        <v>143</v>
      </c>
      <c r="B33" s="58" t="s">
        <v>144</v>
      </c>
      <c r="C33" s="58" t="str">
        <f t="shared" ca="1" si="0"/>
        <v>JULIANA TAVARES DE ARAUJO</v>
      </c>
      <c r="D33" s="58" t="str">
        <f t="shared" ca="1" si="1"/>
        <v>RODRIGO DIAS DOS SANTOS</v>
      </c>
      <c r="E33" s="58" t="str">
        <f t="shared" ca="1" si="2"/>
        <v>GIOVANE BORGES DA SILVA</v>
      </c>
      <c r="F33" s="59">
        <f t="shared" ca="1" si="3"/>
        <v>44809</v>
      </c>
      <c r="G33" s="59" t="str">
        <f t="shared" ca="1" si="4"/>
        <v/>
      </c>
      <c r="J33" s="58">
        <v>18</v>
      </c>
      <c r="K33" s="58">
        <f t="shared" ca="1" si="5"/>
        <v>30</v>
      </c>
      <c r="L33" s="58">
        <f t="shared" ca="1" si="6"/>
        <v>6</v>
      </c>
      <c r="M33" s="58">
        <f t="shared" ca="1" si="7"/>
        <v>0</v>
      </c>
      <c r="N33" s="58">
        <f t="shared" ca="1" si="8"/>
        <v>0</v>
      </c>
      <c r="O33" s="58" t="str">
        <f t="shared" ca="1" si="9"/>
        <v>Credenciamento Não Atingindo</v>
      </c>
      <c r="P33" s="58" t="str">
        <f t="shared" ca="1" si="10"/>
        <v>CONSULTOR</v>
      </c>
      <c r="Q33" s="58" t="str">
        <f t="shared" ca="1" si="11"/>
        <v>M3</v>
      </c>
      <c r="R33" s="58">
        <f ca="1">VLOOKUP(Q33,Alavanca!A:B,2,0)</f>
        <v>0.35</v>
      </c>
      <c r="S33" s="71">
        <f ca="1">IF($S$2&lt;0.05,0,VLOOKUP(P33,Alavanca!D:E,2,0)*K33/$M$6)</f>
        <v>5524.33</v>
      </c>
      <c r="T33" s="71">
        <v>1933.5154999999997</v>
      </c>
      <c r="U33" s="71">
        <v>0</v>
      </c>
      <c r="V33" s="71">
        <f t="shared" ca="1" si="12"/>
        <v>0</v>
      </c>
    </row>
    <row r="34" spans="1:22">
      <c r="A34" s="91">
        <v>3491168147</v>
      </c>
      <c r="B34" s="58" t="s">
        <v>146</v>
      </c>
      <c r="C34" s="58" t="str">
        <f t="shared" ca="1" si="0"/>
        <v>TIAGO PEREIRA FURTADO</v>
      </c>
      <c r="D34" s="58" t="str">
        <f t="shared" ca="1" si="1"/>
        <v>RODRIGO DIAS DOS SANTOS</v>
      </c>
      <c r="E34" s="58" t="str">
        <f t="shared" ca="1" si="2"/>
        <v>GIOVANE BORGES DA SILVA</v>
      </c>
      <c r="F34" s="59">
        <f t="shared" ca="1" si="3"/>
        <v>44816</v>
      </c>
      <c r="G34" s="59" t="str">
        <f t="shared" ca="1" si="4"/>
        <v/>
      </c>
      <c r="J34" s="58">
        <v>18</v>
      </c>
      <c r="K34" s="58">
        <f t="shared" ca="1" si="5"/>
        <v>30</v>
      </c>
      <c r="L34" s="58">
        <f t="shared" ca="1" si="6"/>
        <v>6</v>
      </c>
      <c r="M34" s="58">
        <f t="shared" ca="1" si="7"/>
        <v>11</v>
      </c>
      <c r="N34" s="58">
        <f t="shared" ca="1" si="8"/>
        <v>8</v>
      </c>
      <c r="O34" s="58" t="str">
        <f t="shared" ca="1" si="9"/>
        <v>Elegível</v>
      </c>
      <c r="P34" s="58" t="str">
        <f t="shared" ca="1" si="10"/>
        <v>CONSULTOR</v>
      </c>
      <c r="Q34" s="58" t="str">
        <f t="shared" ca="1" si="11"/>
        <v>M3</v>
      </c>
      <c r="R34" s="58">
        <f ca="1">VLOOKUP(Q34,Alavanca!A:B,2,0)</f>
        <v>0.35</v>
      </c>
      <c r="S34" s="71">
        <f ca="1">IF($S$2&lt;0.05,0,VLOOKUP(P34,Alavanca!D:E,2,0)*K34/$M$6)</f>
        <v>5524.33</v>
      </c>
      <c r="T34" s="71">
        <v>1933.5154999999997</v>
      </c>
      <c r="U34" s="71">
        <v>3590.8145000000004</v>
      </c>
      <c r="V34" s="71">
        <f t="shared" ca="1" si="12"/>
        <v>0</v>
      </c>
    </row>
    <row r="35" spans="1:22">
      <c r="A35" s="91">
        <v>7565469661</v>
      </c>
      <c r="B35" s="58" t="s">
        <v>150</v>
      </c>
      <c r="C35" s="58" t="str">
        <f t="shared" ca="1" si="0"/>
        <v xml:space="preserve">DERIVALDO DOS SANTOS COSTA </v>
      </c>
      <c r="D35" s="58" t="str">
        <f t="shared" ca="1" si="1"/>
        <v>RODRIGO DIAS DOS SANTOS</v>
      </c>
      <c r="E35" s="58" t="str">
        <f t="shared" ca="1" si="2"/>
        <v>GIOVANE BORGES DA SILVA</v>
      </c>
      <c r="F35" s="59">
        <f t="shared" ca="1" si="3"/>
        <v>44816</v>
      </c>
      <c r="G35" s="59" t="str">
        <f t="shared" ca="1" si="4"/>
        <v/>
      </c>
      <c r="J35" s="58">
        <v>18</v>
      </c>
      <c r="K35" s="58">
        <f t="shared" ca="1" si="5"/>
        <v>30</v>
      </c>
      <c r="L35" s="58">
        <f t="shared" ca="1" si="6"/>
        <v>6</v>
      </c>
      <c r="M35" s="58">
        <f t="shared" ca="1" si="7"/>
        <v>0</v>
      </c>
      <c r="N35" s="58">
        <f t="shared" ca="1" si="8"/>
        <v>0</v>
      </c>
      <c r="O35" s="58" t="str">
        <f t="shared" ca="1" si="9"/>
        <v>Credenciamento Não Atingindo</v>
      </c>
      <c r="P35" s="58" t="str">
        <f t="shared" ca="1" si="10"/>
        <v>CONSULTOR</v>
      </c>
      <c r="Q35" s="58" t="str">
        <f t="shared" ca="1" si="11"/>
        <v>M3</v>
      </c>
      <c r="R35" s="58">
        <f ca="1">VLOOKUP(Q35,Alavanca!A:B,2,0)</f>
        <v>0.35</v>
      </c>
      <c r="S35" s="71">
        <f ca="1">IF($S$2&lt;0.05,0,VLOOKUP(P35,Alavanca!D:E,2,0)*K35/$M$6)</f>
        <v>5524.33</v>
      </c>
      <c r="T35" s="71">
        <v>1933.5154999999997</v>
      </c>
      <c r="U35" s="71">
        <v>0</v>
      </c>
      <c r="V35" s="71">
        <f t="shared" ca="1" si="12"/>
        <v>0</v>
      </c>
    </row>
    <row r="36" spans="1:22">
      <c r="A36" s="91">
        <v>8098322750</v>
      </c>
      <c r="B36" s="58" t="s">
        <v>156</v>
      </c>
      <c r="C36" s="58" t="str">
        <f t="shared" ca="1" si="0"/>
        <v>JOSE GOMES DE MELLO</v>
      </c>
      <c r="D36" s="58" t="str">
        <f t="shared" ca="1" si="1"/>
        <v>RODRIGO DIAS DOS SANTOS</v>
      </c>
      <c r="E36" s="58" t="str">
        <f t="shared" ca="1" si="2"/>
        <v>GIOVANE BORGES DA SILVA</v>
      </c>
      <c r="F36" s="59">
        <f t="shared" ca="1" si="3"/>
        <v>44823</v>
      </c>
      <c r="G36" s="59" t="str">
        <f t="shared" ca="1" si="4"/>
        <v/>
      </c>
      <c r="J36" s="58">
        <v>18</v>
      </c>
      <c r="K36" s="58">
        <f t="shared" ca="1" si="5"/>
        <v>30</v>
      </c>
      <c r="L36" s="58">
        <f t="shared" ca="1" si="6"/>
        <v>6</v>
      </c>
      <c r="M36" s="58">
        <f t="shared" ca="1" si="7"/>
        <v>15</v>
      </c>
      <c r="N36" s="58">
        <f t="shared" ca="1" si="8"/>
        <v>12</v>
      </c>
      <c r="O36" s="58" t="str">
        <f t="shared" ca="1" si="9"/>
        <v>Elegível</v>
      </c>
      <c r="P36" s="58" t="str">
        <f t="shared" ca="1" si="10"/>
        <v>CONSULTOR</v>
      </c>
      <c r="Q36" s="58" t="str">
        <f t="shared" ca="1" si="11"/>
        <v>M3</v>
      </c>
      <c r="R36" s="58">
        <f ca="1">VLOOKUP(Q36,Alavanca!A:B,2,0)</f>
        <v>0.35</v>
      </c>
      <c r="S36" s="71">
        <f ca="1">IF($S$2&lt;0.05,0,VLOOKUP(P36,Alavanca!D:E,2,0)*K36/$M$6)</f>
        <v>5524.33</v>
      </c>
      <c r="T36" s="71">
        <v>5524.33</v>
      </c>
      <c r="U36" s="71">
        <v>0</v>
      </c>
      <c r="V36" s="71">
        <f t="shared" ca="1" si="12"/>
        <v>0</v>
      </c>
    </row>
    <row r="37" spans="1:22">
      <c r="A37" s="91">
        <v>135164184</v>
      </c>
      <c r="B37" s="58" t="s">
        <v>160</v>
      </c>
      <c r="C37" s="58" t="str">
        <f t="shared" ca="1" si="0"/>
        <v>JULIANA TAVARES DE ARAUJO</v>
      </c>
      <c r="D37" s="58" t="str">
        <f t="shared" ca="1" si="1"/>
        <v>RODRIGO DIAS DOS SANTOS</v>
      </c>
      <c r="E37" s="58" t="str">
        <f t="shared" ca="1" si="2"/>
        <v>GIOVANE BORGES DA SILVA</v>
      </c>
      <c r="F37" s="59">
        <f t="shared" ca="1" si="3"/>
        <v>44823</v>
      </c>
      <c r="G37" s="59" t="str">
        <f t="shared" ca="1" si="4"/>
        <v/>
      </c>
      <c r="J37" s="58">
        <v>18</v>
      </c>
      <c r="K37" s="58">
        <f t="shared" ca="1" si="5"/>
        <v>30</v>
      </c>
      <c r="L37" s="58">
        <f t="shared" ca="1" si="6"/>
        <v>6</v>
      </c>
      <c r="M37" s="58">
        <f t="shared" ca="1" si="7"/>
        <v>10</v>
      </c>
      <c r="N37" s="58">
        <f t="shared" ca="1" si="8"/>
        <v>5</v>
      </c>
      <c r="O37" s="58" t="str">
        <f t="shared" ca="1" si="9"/>
        <v>Pendente Faturamento</v>
      </c>
      <c r="P37" s="58" t="str">
        <f t="shared" ca="1" si="10"/>
        <v>CONSULTOR</v>
      </c>
      <c r="Q37" s="58" t="str">
        <f t="shared" ca="1" si="11"/>
        <v>M3</v>
      </c>
      <c r="R37" s="58">
        <f ca="1">VLOOKUP(Q37,Alavanca!A:B,2,0)</f>
        <v>0.35</v>
      </c>
      <c r="S37" s="71">
        <f ca="1">IF($S$2&lt;0.05,0,VLOOKUP(P37,Alavanca!D:E,2,0)*K37/$M$6)</f>
        <v>5524.33</v>
      </c>
      <c r="T37" s="71">
        <v>1933.5154999999997</v>
      </c>
      <c r="U37" s="71">
        <v>0</v>
      </c>
      <c r="V37" s="71">
        <f t="shared" ca="1" si="12"/>
        <v>0</v>
      </c>
    </row>
    <row r="38" spans="1:22">
      <c r="A38" s="91">
        <v>2375343123</v>
      </c>
      <c r="B38" s="58" t="s">
        <v>162</v>
      </c>
      <c r="C38" s="58" t="str">
        <f t="shared" ca="1" si="0"/>
        <v xml:space="preserve">DERIVALDO DOS SANTOS COSTA </v>
      </c>
      <c r="D38" s="58" t="str">
        <f t="shared" ca="1" si="1"/>
        <v>RODRIGO DIAS DOS SANTOS</v>
      </c>
      <c r="E38" s="58" t="str">
        <f t="shared" ca="1" si="2"/>
        <v>GIOVANE BORGES DA SILVA</v>
      </c>
      <c r="F38" s="59">
        <f t="shared" ca="1" si="3"/>
        <v>44830</v>
      </c>
      <c r="G38" s="59" t="str">
        <f t="shared" ca="1" si="4"/>
        <v/>
      </c>
      <c r="J38" s="58">
        <v>18</v>
      </c>
      <c r="K38" s="58">
        <f t="shared" ca="1" si="5"/>
        <v>30</v>
      </c>
      <c r="L38" s="58">
        <f t="shared" ca="1" si="6"/>
        <v>6</v>
      </c>
      <c r="M38" s="58">
        <f t="shared" ca="1" si="7"/>
        <v>0</v>
      </c>
      <c r="N38" s="58">
        <f t="shared" ca="1" si="8"/>
        <v>0</v>
      </c>
      <c r="O38" s="58" t="str">
        <f t="shared" ca="1" si="9"/>
        <v>Credenciamento Não Atingindo</v>
      </c>
      <c r="P38" s="58" t="str">
        <f t="shared" ca="1" si="10"/>
        <v>CONSULTOR</v>
      </c>
      <c r="Q38" s="58" t="str">
        <f t="shared" ca="1" si="11"/>
        <v>M3</v>
      </c>
      <c r="R38" s="58">
        <f ca="1">VLOOKUP(Q38,Alavanca!A:B,2,0)</f>
        <v>0.35</v>
      </c>
      <c r="S38" s="71">
        <f ca="1">IF($S$2&lt;0.05,0,VLOOKUP(P38,Alavanca!D:E,2,0)*K38/$M$6)</f>
        <v>5524.33</v>
      </c>
      <c r="T38" s="71">
        <v>1933.5154999999997</v>
      </c>
      <c r="U38" s="71">
        <v>0</v>
      </c>
      <c r="V38" s="71">
        <f t="shared" ca="1" si="12"/>
        <v>0</v>
      </c>
    </row>
    <row r="39" spans="1:22">
      <c r="A39" s="91" t="s">
        <v>164</v>
      </c>
      <c r="B39" s="58" t="s">
        <v>165</v>
      </c>
      <c r="C39" s="58" t="str">
        <f t="shared" ca="1" si="0"/>
        <v>TIAGO PEREIRA FURTADO</v>
      </c>
      <c r="D39" s="58" t="str">
        <f t="shared" ca="1" si="1"/>
        <v>RODRIGO DIAS DOS SANTOS</v>
      </c>
      <c r="E39" s="58" t="str">
        <f t="shared" ca="1" si="2"/>
        <v>GIOVANE BORGES DA SILVA</v>
      </c>
      <c r="F39" s="59">
        <f t="shared" ca="1" si="3"/>
        <v>44830</v>
      </c>
      <c r="G39" s="59" t="str">
        <f t="shared" ca="1" si="4"/>
        <v/>
      </c>
      <c r="J39" s="58">
        <v>18</v>
      </c>
      <c r="K39" s="58">
        <f t="shared" ca="1" si="5"/>
        <v>30</v>
      </c>
      <c r="L39" s="58">
        <f t="shared" ca="1" si="6"/>
        <v>6</v>
      </c>
      <c r="M39" s="58">
        <f t="shared" ca="1" si="7"/>
        <v>12</v>
      </c>
      <c r="N39" s="58">
        <f t="shared" ca="1" si="8"/>
        <v>8</v>
      </c>
      <c r="O39" s="58" t="str">
        <f t="shared" ca="1" si="9"/>
        <v>Elegível</v>
      </c>
      <c r="P39" s="58" t="str">
        <f t="shared" ca="1" si="10"/>
        <v>CONSULTOR</v>
      </c>
      <c r="Q39" s="58" t="str">
        <f t="shared" ca="1" si="11"/>
        <v>M3</v>
      </c>
      <c r="R39" s="58">
        <f ca="1">VLOOKUP(Q39,Alavanca!A:B,2,0)</f>
        <v>0.35</v>
      </c>
      <c r="S39" s="71">
        <f ca="1">IF($S$2&lt;0.05,0,VLOOKUP(P39,Alavanca!D:E,2,0)*K39/$M$6)</f>
        <v>5524.33</v>
      </c>
      <c r="T39" s="71">
        <v>1933.5154999999997</v>
      </c>
      <c r="U39" s="71">
        <v>3590.8145000000004</v>
      </c>
      <c r="V39" s="71">
        <f t="shared" ca="1" si="12"/>
        <v>0</v>
      </c>
    </row>
    <row r="40" spans="1:22">
      <c r="A40" s="91" t="s">
        <v>169</v>
      </c>
      <c r="B40" s="58" t="s">
        <v>170</v>
      </c>
      <c r="C40" s="58" t="str">
        <f t="shared" ca="1" si="0"/>
        <v>MAURICIO NASCIMENTO DA SILVA FERREIRA</v>
      </c>
      <c r="D40" s="58" t="str">
        <f t="shared" ca="1" si="1"/>
        <v>RODRIGO DIAS DOS SANTOS</v>
      </c>
      <c r="E40" s="58" t="str">
        <f t="shared" ca="1" si="2"/>
        <v>GIOVANE BORGES DA SILVA</v>
      </c>
      <c r="F40" s="59">
        <f t="shared" ca="1" si="3"/>
        <v>44830</v>
      </c>
      <c r="G40" s="59">
        <f t="shared" ca="1" si="4"/>
        <v>44866</v>
      </c>
      <c r="J40" s="58">
        <f t="shared" ca="1" si="13"/>
        <v>1</v>
      </c>
      <c r="K40" s="58">
        <f t="shared" ca="1" si="5"/>
        <v>1</v>
      </c>
      <c r="L40" s="58">
        <f t="shared" ca="1" si="6"/>
        <v>0</v>
      </c>
      <c r="M40" s="58">
        <f t="shared" ca="1" si="7"/>
        <v>0</v>
      </c>
      <c r="N40" s="58">
        <f t="shared" ca="1" si="8"/>
        <v>0</v>
      </c>
      <c r="O40" s="58" t="str">
        <f t="shared" ca="1" si="9"/>
        <v>Pendente Faturamento</v>
      </c>
      <c r="P40" s="58" t="str">
        <f t="shared" ca="1" si="10"/>
        <v>CONSULTOR</v>
      </c>
      <c r="Q40" s="58" t="str">
        <f t="shared" ca="1" si="11"/>
        <v>M3</v>
      </c>
      <c r="R40" s="58">
        <f ca="1">VLOOKUP(Q40,Alavanca!A:B,2,0)</f>
        <v>0.35</v>
      </c>
      <c r="S40" s="71">
        <f ca="1">IF($S$2&lt;0.05,0,VLOOKUP(P40,Alavanca!D:E,2,0)*K40/$M$6)</f>
        <v>184.14433333333332</v>
      </c>
      <c r="T40" s="71">
        <v>184.14433333333332</v>
      </c>
      <c r="U40" s="71">
        <v>0</v>
      </c>
      <c r="V40" s="71">
        <f t="shared" ca="1" si="12"/>
        <v>0</v>
      </c>
    </row>
    <row r="41" spans="1:22">
      <c r="A41" s="91">
        <v>12512047679</v>
      </c>
      <c r="B41" s="58" t="s">
        <v>172</v>
      </c>
      <c r="C41" s="58" t="str">
        <f ca="1">VLOOKUP(A41,INDIRECT("'"&amp;$O$3&amp;"'!G:L"),6,0)</f>
        <v>MAURICIO NASCIMENTO DA SILVA FERREIRA</v>
      </c>
      <c r="D41" s="58" t="str">
        <f t="shared" ca="1" si="1"/>
        <v>RODRIGO DIAS DOS SANTOS</v>
      </c>
      <c r="E41" s="58" t="str">
        <f t="shared" ca="1" si="2"/>
        <v>GIOVANE BORGES DA SILVA</v>
      </c>
      <c r="F41" s="59">
        <f t="shared" ca="1" si="3"/>
        <v>44837</v>
      </c>
      <c r="G41" s="59">
        <f t="shared" ca="1" si="4"/>
        <v>44866</v>
      </c>
      <c r="J41" s="58">
        <f t="shared" ca="1" si="13"/>
        <v>1</v>
      </c>
      <c r="K41" s="58">
        <f t="shared" ca="1" si="5"/>
        <v>1</v>
      </c>
      <c r="L41" s="58">
        <f t="shared" ca="1" si="6"/>
        <v>0</v>
      </c>
      <c r="M41" s="58">
        <f t="shared" ca="1" si="7"/>
        <v>0</v>
      </c>
      <c r="N41" s="58">
        <f t="shared" ca="1" si="8"/>
        <v>0</v>
      </c>
      <c r="O41" s="58" t="str">
        <f t="shared" ca="1" si="9"/>
        <v>Pendente Faturamento</v>
      </c>
      <c r="P41" s="58" t="str">
        <f t="shared" ca="1" si="10"/>
        <v>CONSULTOR</v>
      </c>
      <c r="Q41" s="58" t="str">
        <f t="shared" ca="1" si="11"/>
        <v>M2</v>
      </c>
      <c r="R41" s="58">
        <f ca="1">VLOOKUP(Q41,Alavanca!A:B,2,0)</f>
        <v>0.3</v>
      </c>
      <c r="S41" s="71">
        <f ca="1">IF($S$2&lt;0.05,0,VLOOKUP(P41,Alavanca!D:E,2,0)*K41/$M$6)</f>
        <v>184.14433333333332</v>
      </c>
      <c r="T41" s="71">
        <v>184.14433333333332</v>
      </c>
      <c r="U41" s="71">
        <v>0</v>
      </c>
      <c r="V41" s="71">
        <f t="shared" ca="1" si="12"/>
        <v>0</v>
      </c>
    </row>
    <row r="42" spans="1:22">
      <c r="A42" s="91">
        <v>1884297196</v>
      </c>
      <c r="B42" s="58" t="s">
        <v>176</v>
      </c>
      <c r="C42" s="58" t="str">
        <f t="shared" ca="1" si="0"/>
        <v>MAURICIO NASCIMENTO DA SILVA FERREIRA</v>
      </c>
      <c r="D42" s="58" t="str">
        <f t="shared" ca="1" si="1"/>
        <v>RODRIGO DIAS DOS SANTOS</v>
      </c>
      <c r="E42" s="58" t="str">
        <f t="shared" ca="1" si="2"/>
        <v>GIOVANE BORGES DA SILVA</v>
      </c>
      <c r="F42" s="59">
        <f t="shared" ca="1" si="3"/>
        <v>44837</v>
      </c>
      <c r="G42" s="59">
        <f t="shared" ca="1" si="4"/>
        <v>44866</v>
      </c>
      <c r="J42" s="58">
        <f t="shared" ca="1" si="13"/>
        <v>1</v>
      </c>
      <c r="K42" s="58">
        <f t="shared" ca="1" si="5"/>
        <v>1</v>
      </c>
      <c r="L42" s="58">
        <f t="shared" ca="1" si="6"/>
        <v>0</v>
      </c>
      <c r="M42" s="58">
        <f t="shared" ca="1" si="7"/>
        <v>0</v>
      </c>
      <c r="N42" s="58">
        <f t="shared" ca="1" si="8"/>
        <v>0</v>
      </c>
      <c r="O42" s="58" t="str">
        <f t="shared" ca="1" si="9"/>
        <v>Pendente Faturamento</v>
      </c>
      <c r="P42" s="58" t="str">
        <f t="shared" ca="1" si="10"/>
        <v>CONSULTOR</v>
      </c>
      <c r="Q42" s="58" t="str">
        <f t="shared" ca="1" si="11"/>
        <v>M2</v>
      </c>
      <c r="R42" s="58">
        <f ca="1">VLOOKUP(Q42,Alavanca!A:B,2,0)</f>
        <v>0.3</v>
      </c>
      <c r="S42" s="71">
        <f ca="1">IF($S$2&lt;0.05,0,VLOOKUP(P42,Alavanca!D:E,2,0)*K42/$M$6)</f>
        <v>184.14433333333332</v>
      </c>
      <c r="T42" s="71">
        <v>184.14433333333332</v>
      </c>
      <c r="U42" s="71">
        <v>0</v>
      </c>
      <c r="V42" s="71">
        <f t="shared" ca="1" si="12"/>
        <v>0</v>
      </c>
    </row>
    <row r="43" spans="1:22">
      <c r="A43" s="91">
        <v>6906193678</v>
      </c>
      <c r="B43" s="58" t="s">
        <v>178</v>
      </c>
      <c r="C43" s="58" t="str">
        <f t="shared" ca="1" si="0"/>
        <v>JOSE GOMES DE MELLO</v>
      </c>
      <c r="D43" s="58" t="str">
        <f t="shared" ca="1" si="1"/>
        <v>RODRIGO DIAS DOS SANTOS</v>
      </c>
      <c r="E43" s="58" t="str">
        <f t="shared" ca="1" si="2"/>
        <v>GIOVANE BORGES DA SILVA</v>
      </c>
      <c r="F43" s="59">
        <f t="shared" ca="1" si="3"/>
        <v>44837</v>
      </c>
      <c r="G43" s="59" t="str">
        <f t="shared" ca="1" si="4"/>
        <v/>
      </c>
      <c r="J43" s="58">
        <v>18</v>
      </c>
      <c r="K43" s="58">
        <f t="shared" ca="1" si="5"/>
        <v>30</v>
      </c>
      <c r="L43" s="58">
        <f t="shared" ca="1" si="6"/>
        <v>5</v>
      </c>
      <c r="M43" s="58">
        <f t="shared" ca="1" si="7"/>
        <v>15</v>
      </c>
      <c r="N43" s="58">
        <f t="shared" ca="1" si="8"/>
        <v>11</v>
      </c>
      <c r="O43" s="58" t="str">
        <f t="shared" ca="1" si="9"/>
        <v>Elegível</v>
      </c>
      <c r="P43" s="58" t="str">
        <f t="shared" ca="1" si="10"/>
        <v>CONSULTOR</v>
      </c>
      <c r="Q43" s="58" t="str">
        <f t="shared" ca="1" si="11"/>
        <v>M2</v>
      </c>
      <c r="R43" s="58">
        <f ca="1">VLOOKUP(Q43,Alavanca!A:B,2,0)</f>
        <v>0.3</v>
      </c>
      <c r="S43" s="71">
        <f ca="1">IF($S$2&lt;0.05,0,VLOOKUP(P43,Alavanca!D:E,2,0)*K43/$M$6)</f>
        <v>5524.33</v>
      </c>
      <c r="T43" s="71">
        <v>5524.33</v>
      </c>
      <c r="U43" s="71">
        <v>0</v>
      </c>
      <c r="V43" s="71">
        <f t="shared" ca="1" si="12"/>
        <v>0</v>
      </c>
    </row>
    <row r="44" spans="1:22">
      <c r="A44" s="91">
        <v>12099359610</v>
      </c>
      <c r="B44" s="58" t="s">
        <v>180</v>
      </c>
      <c r="C44" s="58" t="str">
        <f t="shared" ca="1" si="0"/>
        <v>-</v>
      </c>
      <c r="D44" s="58" t="str">
        <f t="shared" ca="1" si="1"/>
        <v>-</v>
      </c>
      <c r="E44" s="58" t="str">
        <f t="shared" ca="1" si="2"/>
        <v>GIOVANE BORGES DA SILVA</v>
      </c>
      <c r="F44" s="59">
        <f t="shared" ca="1" si="3"/>
        <v>44844</v>
      </c>
      <c r="G44" s="59" t="str">
        <f t="shared" ca="1" si="4"/>
        <v/>
      </c>
      <c r="J44" s="58">
        <v>18</v>
      </c>
      <c r="K44" s="58">
        <f t="shared" ca="1" si="5"/>
        <v>30</v>
      </c>
      <c r="L44" s="58">
        <f t="shared" ca="1" si="6"/>
        <v>5</v>
      </c>
      <c r="M44" s="58">
        <f t="shared" ca="1" si="7"/>
        <v>0</v>
      </c>
      <c r="N44" s="58">
        <f t="shared" ca="1" si="8"/>
        <v>0</v>
      </c>
      <c r="O44" s="58" t="str">
        <f t="shared" ca="1" si="9"/>
        <v>Supervisor de Treinamento</v>
      </c>
      <c r="P44" s="58" t="str">
        <f t="shared" ca="1" si="10"/>
        <v>SUPERVISOR DE TREINAMENTO</v>
      </c>
      <c r="Q44" s="58" t="str">
        <f t="shared" ca="1" si="11"/>
        <v>M2</v>
      </c>
      <c r="R44" s="58">
        <f ca="1">VLOOKUP(Q44,Alavanca!A:B,2,0)</f>
        <v>0.3</v>
      </c>
      <c r="S44" s="71">
        <f ca="1">IF($S$2&lt;0.05,0,VLOOKUP(P44,Alavanca!D:E,2,0)*K44/$M$6)</f>
        <v>6699.4</v>
      </c>
      <c r="T44" s="71">
        <v>6699.4</v>
      </c>
      <c r="U44" s="71">
        <v>0</v>
      </c>
      <c r="V44" s="71">
        <f t="shared" ca="1" si="12"/>
        <v>0</v>
      </c>
    </row>
    <row r="45" spans="1:22">
      <c r="A45" s="91">
        <v>70677211139</v>
      </c>
      <c r="B45" s="58" t="s">
        <v>184</v>
      </c>
      <c r="C45" s="58" t="str">
        <f t="shared" ca="1" si="0"/>
        <v>TIAGO PEREIRA FURTADO</v>
      </c>
      <c r="D45" s="58" t="str">
        <f t="shared" ca="1" si="1"/>
        <v>RODRIGO DIAS DOS SANTOS</v>
      </c>
      <c r="E45" s="58" t="str">
        <f t="shared" ca="1" si="2"/>
        <v>GIOVANE BORGES DA SILVA</v>
      </c>
      <c r="F45" s="59">
        <f t="shared" ca="1" si="3"/>
        <v>44847</v>
      </c>
      <c r="G45" s="59" t="str">
        <f t="shared" ca="1" si="4"/>
        <v/>
      </c>
      <c r="J45" s="58">
        <v>18</v>
      </c>
      <c r="K45" s="58">
        <f t="shared" ca="1" si="5"/>
        <v>30</v>
      </c>
      <c r="L45" s="58">
        <f t="shared" ca="1" si="6"/>
        <v>5</v>
      </c>
      <c r="M45" s="58">
        <f t="shared" ca="1" si="7"/>
        <v>13</v>
      </c>
      <c r="N45" s="58">
        <f t="shared" ca="1" si="8"/>
        <v>10</v>
      </c>
      <c r="O45" s="58" t="str">
        <f t="shared" ca="1" si="9"/>
        <v>Elegível</v>
      </c>
      <c r="P45" s="58" t="str">
        <f t="shared" ca="1" si="10"/>
        <v>CONSULTOR</v>
      </c>
      <c r="Q45" s="58" t="str">
        <f t="shared" ca="1" si="11"/>
        <v>M2</v>
      </c>
      <c r="R45" s="58">
        <f ca="1">VLOOKUP(Q45,Alavanca!A:B,2,0)</f>
        <v>0.3</v>
      </c>
      <c r="S45" s="71">
        <f ca="1">IF($S$2&lt;0.05,0,VLOOKUP(P45,Alavanca!D:E,2,0)*K45/$M$6)</f>
        <v>5524.33</v>
      </c>
      <c r="T45" s="71">
        <v>5524.33</v>
      </c>
      <c r="U45" s="71">
        <v>0</v>
      </c>
      <c r="V45" s="71">
        <f t="shared" ca="1" si="12"/>
        <v>0</v>
      </c>
    </row>
    <row r="46" spans="1:22">
      <c r="A46" s="91">
        <v>7677292186</v>
      </c>
      <c r="B46" s="58" t="s">
        <v>186</v>
      </c>
      <c r="C46" s="58" t="str">
        <f t="shared" ca="1" si="0"/>
        <v>TIAGO PEREIRA FURTADO</v>
      </c>
      <c r="D46" s="58" t="str">
        <f t="shared" ca="1" si="1"/>
        <v>RODRIGO DIAS DOS SANTOS</v>
      </c>
      <c r="E46" s="58" t="str">
        <f t="shared" ca="1" si="2"/>
        <v>GIOVANE BORGES DA SILVA</v>
      </c>
      <c r="F46" s="59">
        <f t="shared" ca="1" si="3"/>
        <v>44847</v>
      </c>
      <c r="G46" s="59" t="str">
        <f t="shared" ca="1" si="4"/>
        <v/>
      </c>
      <c r="J46" s="58">
        <v>18</v>
      </c>
      <c r="K46" s="58">
        <f t="shared" ca="1" si="5"/>
        <v>30</v>
      </c>
      <c r="L46" s="58">
        <f t="shared" ca="1" si="6"/>
        <v>5</v>
      </c>
      <c r="M46" s="58">
        <f t="shared" ca="1" si="7"/>
        <v>4</v>
      </c>
      <c r="N46" s="58">
        <f t="shared" ca="1" si="8"/>
        <v>4</v>
      </c>
      <c r="O46" s="58" t="str">
        <f t="shared" ca="1" si="9"/>
        <v>Credenciamento Não Atingindo</v>
      </c>
      <c r="P46" s="58" t="str">
        <f t="shared" ca="1" si="10"/>
        <v>CONSULTOR</v>
      </c>
      <c r="Q46" s="58" t="str">
        <f t="shared" ca="1" si="11"/>
        <v>M2</v>
      </c>
      <c r="R46" s="58">
        <f ca="1">VLOOKUP(Q46,Alavanca!A:B,2,0)</f>
        <v>0.3</v>
      </c>
      <c r="S46" s="71">
        <f ca="1">IF($S$2&lt;0.05,0,VLOOKUP(P46,Alavanca!D:E,2,0)*K46/$M$6)</f>
        <v>5524.33</v>
      </c>
      <c r="T46" s="71">
        <v>1933.5154999999997</v>
      </c>
      <c r="U46" s="71">
        <v>0</v>
      </c>
      <c r="V46" s="71">
        <f t="shared" ca="1" si="12"/>
        <v>0</v>
      </c>
    </row>
    <row r="47" spans="1:22">
      <c r="A47" s="91">
        <v>6054831674</v>
      </c>
      <c r="B47" s="58" t="s">
        <v>188</v>
      </c>
      <c r="C47" s="58" t="str">
        <f t="shared" ca="1" si="0"/>
        <v>JOSE GOMES DE MELLO</v>
      </c>
      <c r="D47" s="58" t="str">
        <f t="shared" ca="1" si="1"/>
        <v>RODRIGO DIAS DOS SANTOS</v>
      </c>
      <c r="E47" s="58" t="str">
        <f t="shared" ca="1" si="2"/>
        <v>GIOVANE BORGES DA SILVA</v>
      </c>
      <c r="F47" s="59">
        <f t="shared" ca="1" si="3"/>
        <v>44847</v>
      </c>
      <c r="G47" s="59" t="str">
        <f t="shared" ca="1" si="4"/>
        <v/>
      </c>
      <c r="J47" s="58">
        <v>18</v>
      </c>
      <c r="K47" s="58">
        <f t="shared" ca="1" si="5"/>
        <v>30</v>
      </c>
      <c r="L47" s="58">
        <f t="shared" ca="1" si="6"/>
        <v>5</v>
      </c>
      <c r="M47" s="58">
        <f t="shared" ca="1" si="7"/>
        <v>18</v>
      </c>
      <c r="N47" s="58">
        <f t="shared" ca="1" si="8"/>
        <v>12</v>
      </c>
      <c r="O47" s="58" t="str">
        <f t="shared" ca="1" si="9"/>
        <v>Elegível</v>
      </c>
      <c r="P47" s="58" t="str">
        <f t="shared" ca="1" si="10"/>
        <v>CONSULTOR</v>
      </c>
      <c r="Q47" s="58" t="str">
        <f t="shared" ca="1" si="11"/>
        <v>M2</v>
      </c>
      <c r="R47" s="58">
        <f ca="1">VLOOKUP(Q47,Alavanca!A:B,2,0)</f>
        <v>0.3</v>
      </c>
      <c r="S47" s="71">
        <f ca="1">IF($S$2&lt;0.05,0,VLOOKUP(P47,Alavanca!D:E,2,0)*K47/$M$6)</f>
        <v>5524.33</v>
      </c>
      <c r="T47" s="71">
        <v>1933.5154999999997</v>
      </c>
      <c r="U47" s="71">
        <v>3590.8145000000004</v>
      </c>
      <c r="V47" s="71">
        <f t="shared" ca="1" si="12"/>
        <v>0</v>
      </c>
    </row>
    <row r="48" spans="1:22">
      <c r="A48" s="91">
        <v>8251327628</v>
      </c>
      <c r="B48" s="58" t="s">
        <v>190</v>
      </c>
      <c r="C48" s="58" t="str">
        <f t="shared" ca="1" si="0"/>
        <v>JOSE GOMES DE MELLO</v>
      </c>
      <c r="D48" s="58" t="str">
        <f t="shared" ca="1" si="1"/>
        <v>RODRIGO DIAS DOS SANTOS</v>
      </c>
      <c r="E48" s="58" t="str">
        <f t="shared" ca="1" si="2"/>
        <v>GIOVANE BORGES DA SILVA</v>
      </c>
      <c r="F48" s="59">
        <f t="shared" ca="1" si="3"/>
        <v>44847</v>
      </c>
      <c r="G48" s="59" t="str">
        <f t="shared" ca="1" si="4"/>
        <v/>
      </c>
      <c r="J48" s="58">
        <v>18</v>
      </c>
      <c r="K48" s="58">
        <f t="shared" ca="1" si="5"/>
        <v>30</v>
      </c>
      <c r="L48" s="58">
        <f t="shared" ca="1" si="6"/>
        <v>5</v>
      </c>
      <c r="M48" s="58">
        <f t="shared" ca="1" si="7"/>
        <v>19</v>
      </c>
      <c r="N48" s="58">
        <f t="shared" ca="1" si="8"/>
        <v>14</v>
      </c>
      <c r="O48" s="58" t="str">
        <f t="shared" ca="1" si="9"/>
        <v>Elegível</v>
      </c>
      <c r="P48" s="58" t="str">
        <f t="shared" ca="1" si="10"/>
        <v>CONSULTOR</v>
      </c>
      <c r="Q48" s="58" t="str">
        <f t="shared" ca="1" si="11"/>
        <v>M2</v>
      </c>
      <c r="R48" s="58">
        <f ca="1">VLOOKUP(Q48,Alavanca!A:B,2,0)</f>
        <v>0.3</v>
      </c>
      <c r="S48" s="71">
        <f ca="1">IF($S$2&lt;0.05,0,VLOOKUP(P48,Alavanca!D:E,2,0)*K48/$M$6)</f>
        <v>5524.33</v>
      </c>
      <c r="T48" s="71">
        <v>5524.33</v>
      </c>
      <c r="U48" s="71">
        <v>0</v>
      </c>
      <c r="V48" s="71">
        <f t="shared" ca="1" si="12"/>
        <v>0</v>
      </c>
    </row>
    <row r="49" spans="1:22">
      <c r="A49" s="91">
        <v>72073926134</v>
      </c>
      <c r="B49" s="58" t="s">
        <v>195</v>
      </c>
      <c r="C49" s="58" t="str">
        <f t="shared" ca="1" si="0"/>
        <v>-</v>
      </c>
      <c r="D49" s="58" t="str">
        <f t="shared" ca="1" si="1"/>
        <v>RODRIGO DIAS DOS SANTOS</v>
      </c>
      <c r="E49" s="58" t="str">
        <f t="shared" ca="1" si="2"/>
        <v>GIOVANE BORGES DA SILVA</v>
      </c>
      <c r="F49" s="59">
        <f t="shared" ca="1" si="3"/>
        <v>44847</v>
      </c>
      <c r="G49" s="59" t="str">
        <f t="shared" ca="1" si="4"/>
        <v/>
      </c>
      <c r="J49" s="58">
        <v>18</v>
      </c>
      <c r="K49" s="58">
        <f t="shared" ca="1" si="5"/>
        <v>30</v>
      </c>
      <c r="L49" s="58">
        <f t="shared" ca="1" si="6"/>
        <v>5</v>
      </c>
      <c r="M49" s="58">
        <f t="shared" ca="1" si="7"/>
        <v>27</v>
      </c>
      <c r="N49" s="58">
        <f t="shared" ca="1" si="8"/>
        <v>20</v>
      </c>
      <c r="O49" s="58" t="str">
        <f t="shared" ca="1" si="9"/>
        <v>Supervisor</v>
      </c>
      <c r="P49" s="58" t="str">
        <f t="shared" ca="1" si="10"/>
        <v>SUPERVISOR</v>
      </c>
      <c r="Q49" s="58" t="str">
        <f t="shared" ca="1" si="11"/>
        <v>M2</v>
      </c>
      <c r="R49" s="58">
        <f ca="1">VLOOKUP(Q49,Alavanca!A:B,2,0)</f>
        <v>0.3</v>
      </c>
      <c r="S49" s="71">
        <f ca="1">IF($S$2&lt;0.05,0,VLOOKUP(P49,Alavanca!D:E,2,0)*K49/$M$6)</f>
        <v>7750.33</v>
      </c>
      <c r="T49" s="71">
        <v>7750.33</v>
      </c>
      <c r="U49" s="71">
        <v>0</v>
      </c>
      <c r="V49" s="71">
        <f t="shared" ca="1" si="12"/>
        <v>0</v>
      </c>
    </row>
    <row r="50" spans="1:22">
      <c r="A50" s="91" t="s">
        <v>626</v>
      </c>
      <c r="B50" s="58" t="s">
        <v>627</v>
      </c>
      <c r="C50" s="58" t="str">
        <f t="shared" ca="1" si="0"/>
        <v>JULIANA TAVARES DE ARAUJO</v>
      </c>
      <c r="D50" s="58" t="str">
        <f t="shared" ca="1" si="1"/>
        <v>RODRIGO DIAS DOS SANTOS</v>
      </c>
      <c r="E50" s="58" t="str">
        <f t="shared" ca="1" si="2"/>
        <v>GIOVANE BORGES DA SILVA</v>
      </c>
      <c r="F50" s="59">
        <f t="shared" ca="1" si="3"/>
        <v>44859</v>
      </c>
      <c r="G50" s="59">
        <f t="shared" ca="1" si="4"/>
        <v>44879</v>
      </c>
      <c r="J50" s="58">
        <f t="shared" ca="1" si="13"/>
        <v>9</v>
      </c>
      <c r="K50" s="58">
        <f t="shared" ca="1" si="5"/>
        <v>14</v>
      </c>
      <c r="L50" s="58">
        <f t="shared" ca="1" si="6"/>
        <v>3</v>
      </c>
      <c r="M50" s="58">
        <f t="shared" ca="1" si="7"/>
        <v>0</v>
      </c>
      <c r="N50" s="58">
        <f t="shared" ca="1" si="8"/>
        <v>0</v>
      </c>
      <c r="O50" s="58" t="str">
        <f t="shared" ca="1" si="9"/>
        <v>Credenciamento Não Atingindo</v>
      </c>
      <c r="P50" s="58" t="str">
        <f t="shared" ca="1" si="10"/>
        <v>CONSULTOR</v>
      </c>
      <c r="Q50" s="58" t="str">
        <f t="shared" ca="1" si="11"/>
        <v>M2</v>
      </c>
      <c r="R50" s="58">
        <f ca="1">VLOOKUP(Q50,Alavanca!A:B,2,0)</f>
        <v>0.3</v>
      </c>
      <c r="S50" s="71">
        <f ca="1">IF($S$2&lt;0.05,0,VLOOKUP(P50,Alavanca!D:E,2,0)*K50/$M$6)</f>
        <v>2578.0206666666663</v>
      </c>
      <c r="T50" s="71">
        <v>902.3072333333331</v>
      </c>
      <c r="U50" s="71">
        <v>0</v>
      </c>
      <c r="V50" s="71">
        <f t="shared" ca="1" si="12"/>
        <v>0</v>
      </c>
    </row>
    <row r="51" spans="1:22">
      <c r="A51" s="91">
        <v>85823236115</v>
      </c>
      <c r="B51" s="58" t="s">
        <v>628</v>
      </c>
      <c r="C51" s="58" t="str">
        <f t="shared" ca="1" si="0"/>
        <v>TIAGO PEREIRA FURTADO</v>
      </c>
      <c r="D51" s="58" t="str">
        <f t="shared" ca="1" si="1"/>
        <v>RODRIGO DIAS DOS SANTOS</v>
      </c>
      <c r="E51" s="58" t="str">
        <f t="shared" ca="1" si="2"/>
        <v>GIOVANE BORGES DA SILVA</v>
      </c>
      <c r="F51" s="59">
        <f t="shared" ca="1" si="3"/>
        <v>44859</v>
      </c>
      <c r="G51" s="59">
        <f t="shared" ca="1" si="4"/>
        <v>44866</v>
      </c>
      <c r="J51" s="58">
        <f t="shared" ca="1" si="13"/>
        <v>1</v>
      </c>
      <c r="K51" s="58">
        <f t="shared" ca="1" si="5"/>
        <v>1</v>
      </c>
      <c r="L51" s="58">
        <f t="shared" ca="1" si="6"/>
        <v>0</v>
      </c>
      <c r="M51" s="58">
        <f t="shared" ca="1" si="7"/>
        <v>0</v>
      </c>
      <c r="N51" s="58">
        <f t="shared" ca="1" si="8"/>
        <v>0</v>
      </c>
      <c r="O51" s="58" t="str">
        <f t="shared" ca="1" si="9"/>
        <v>Pendente Faturamento</v>
      </c>
      <c r="P51" s="58" t="str">
        <f t="shared" ca="1" si="10"/>
        <v>CONSULTOR</v>
      </c>
      <c r="Q51" s="58" t="str">
        <f t="shared" ca="1" si="11"/>
        <v>M2</v>
      </c>
      <c r="R51" s="58">
        <f ca="1">VLOOKUP(Q51,Alavanca!A:B,2,0)</f>
        <v>0.3</v>
      </c>
      <c r="S51" s="71">
        <f ca="1">IF($S$2&lt;0.05,0,VLOOKUP(P51,Alavanca!D:E,2,0)*K51/$M$6)</f>
        <v>184.14433333333332</v>
      </c>
      <c r="T51" s="71">
        <v>184.14433333333332</v>
      </c>
      <c r="U51" s="71">
        <v>0</v>
      </c>
      <c r="V51" s="71">
        <f t="shared" ca="1" si="12"/>
        <v>0</v>
      </c>
    </row>
    <row r="52" spans="1:22">
      <c r="A52" s="91">
        <v>16794853779</v>
      </c>
      <c r="B52" s="58" t="s">
        <v>624</v>
      </c>
      <c r="C52" s="58" t="str">
        <f t="shared" ca="1" si="0"/>
        <v>JOSE GOMES DE MELLO</v>
      </c>
      <c r="D52" s="58" t="str">
        <f t="shared" ca="1" si="1"/>
        <v>RODRIGO DIAS DOS SANTOS</v>
      </c>
      <c r="E52" s="58" t="str">
        <f t="shared" ca="1" si="2"/>
        <v>GIOVANE BORGES DA SILVA</v>
      </c>
      <c r="F52" s="59">
        <f t="shared" ca="1" si="3"/>
        <v>44859</v>
      </c>
      <c r="G52" s="59" t="str">
        <f t="shared" ca="1" si="4"/>
        <v/>
      </c>
      <c r="J52" s="58">
        <v>18</v>
      </c>
      <c r="K52" s="58">
        <f t="shared" ca="1" si="5"/>
        <v>30</v>
      </c>
      <c r="L52" s="58">
        <f t="shared" ca="1" si="6"/>
        <v>5</v>
      </c>
      <c r="M52" s="58">
        <f t="shared" ca="1" si="7"/>
        <v>0</v>
      </c>
      <c r="N52" s="58">
        <f t="shared" ca="1" si="8"/>
        <v>0</v>
      </c>
      <c r="O52" s="58" t="str">
        <f t="shared" ca="1" si="9"/>
        <v>Credenciamento Não Atingindo</v>
      </c>
      <c r="P52" s="58" t="str">
        <f t="shared" ca="1" si="10"/>
        <v>CONSULTOR</v>
      </c>
      <c r="Q52" s="58" t="str">
        <f t="shared" ca="1" si="11"/>
        <v>M2</v>
      </c>
      <c r="R52" s="58">
        <f ca="1">VLOOKUP(Q52,Alavanca!A:B,2,0)</f>
        <v>0.3</v>
      </c>
      <c r="S52" s="71">
        <f ca="1">IF($S$2&lt;0.05,0,VLOOKUP(P52,Alavanca!D:E,2,0)*K52/$M$6)</f>
        <v>5524.33</v>
      </c>
      <c r="T52" s="71">
        <v>1933.5154999999997</v>
      </c>
      <c r="U52" s="71">
        <v>0</v>
      </c>
      <c r="V52" s="71">
        <f t="shared" ca="1" si="12"/>
        <v>0</v>
      </c>
    </row>
    <row r="53" spans="1:22">
      <c r="A53" s="91">
        <v>3804044190</v>
      </c>
      <c r="B53" s="58" t="s">
        <v>629</v>
      </c>
      <c r="C53" s="58" t="str">
        <f t="shared" ca="1" si="0"/>
        <v>JULIANA TAVARES DE ARAUJO</v>
      </c>
      <c r="D53" s="58" t="str">
        <f t="shared" ca="1" si="1"/>
        <v>RODRIGO DIAS DOS SANTOS</v>
      </c>
      <c r="E53" s="58" t="str">
        <f t="shared" ca="1" si="2"/>
        <v>GIOVANE BORGES DA SILVA</v>
      </c>
      <c r="F53" s="59">
        <f t="shared" ca="1" si="3"/>
        <v>44859</v>
      </c>
      <c r="G53" s="59" t="str">
        <f t="shared" ca="1" si="4"/>
        <v/>
      </c>
      <c r="J53" s="58">
        <v>18</v>
      </c>
      <c r="K53" s="58">
        <f t="shared" ca="1" si="5"/>
        <v>30</v>
      </c>
      <c r="L53" s="58">
        <f t="shared" ca="1" si="6"/>
        <v>5</v>
      </c>
      <c r="M53" s="58">
        <f t="shared" ca="1" si="7"/>
        <v>10</v>
      </c>
      <c r="N53" s="58">
        <f t="shared" ca="1" si="8"/>
        <v>7</v>
      </c>
      <c r="O53" s="58" t="str">
        <f t="shared" ca="1" si="9"/>
        <v>Elegível</v>
      </c>
      <c r="P53" s="58" t="str">
        <f t="shared" ca="1" si="10"/>
        <v>CONSULTOR</v>
      </c>
      <c r="Q53" s="58" t="str">
        <f t="shared" ca="1" si="11"/>
        <v>M2</v>
      </c>
      <c r="R53" s="58">
        <f ca="1">VLOOKUP(Q53,Alavanca!A:B,2,0)</f>
        <v>0.3</v>
      </c>
      <c r="S53" s="71">
        <f ca="1">IF($S$2&lt;0.05,0,VLOOKUP(P53,Alavanca!D:E,2,0)*K53/$M$6)</f>
        <v>5524.33</v>
      </c>
      <c r="T53" s="71">
        <v>5524.33</v>
      </c>
      <c r="U53" s="71">
        <v>0</v>
      </c>
      <c r="V53" s="71">
        <f t="shared" ca="1" si="12"/>
        <v>0</v>
      </c>
    </row>
    <row r="54" spans="1:22">
      <c r="A54" s="91">
        <v>532359160</v>
      </c>
      <c r="B54" s="58" t="s">
        <v>630</v>
      </c>
      <c r="C54" s="58" t="str">
        <f t="shared" ca="1" si="0"/>
        <v>JULIANA TAVARES DE ARAUJO</v>
      </c>
      <c r="D54" s="58" t="str">
        <f t="shared" ca="1" si="1"/>
        <v>RODRIGO DIAS DOS SANTOS</v>
      </c>
      <c r="E54" s="58" t="str">
        <f t="shared" ca="1" si="2"/>
        <v>GIOVANE BORGES DA SILVA</v>
      </c>
      <c r="F54" s="59">
        <f t="shared" ca="1" si="3"/>
        <v>44859</v>
      </c>
      <c r="G54" s="59" t="str">
        <f t="shared" ca="1" si="4"/>
        <v/>
      </c>
      <c r="J54" s="58">
        <v>18</v>
      </c>
      <c r="K54" s="58">
        <f t="shared" ca="1" si="5"/>
        <v>30</v>
      </c>
      <c r="L54" s="58">
        <f t="shared" ca="1" si="6"/>
        <v>5</v>
      </c>
      <c r="M54" s="58">
        <f t="shared" ca="1" si="7"/>
        <v>0</v>
      </c>
      <c r="N54" s="58">
        <f t="shared" ca="1" si="8"/>
        <v>0</v>
      </c>
      <c r="O54" s="58" t="str">
        <f t="shared" ca="1" si="9"/>
        <v>Credenciamento Não Atingindo</v>
      </c>
      <c r="P54" s="58" t="str">
        <f t="shared" ca="1" si="10"/>
        <v>CONSULTOR</v>
      </c>
      <c r="Q54" s="58" t="str">
        <f t="shared" ca="1" si="11"/>
        <v>M2</v>
      </c>
      <c r="R54" s="58">
        <f ca="1">VLOOKUP(Q54,Alavanca!A:B,2,0)</f>
        <v>0.3</v>
      </c>
      <c r="S54" s="71">
        <f ca="1">IF($S$2&lt;0.05,0,VLOOKUP(P54,Alavanca!D:E,2,0)*K54/$M$6)</f>
        <v>5524.33</v>
      </c>
      <c r="T54" s="71">
        <v>1933.5154999999997</v>
      </c>
      <c r="U54" s="71">
        <v>0</v>
      </c>
      <c r="V54" s="71">
        <f t="shared" ca="1" si="12"/>
        <v>0</v>
      </c>
    </row>
    <row r="55" spans="1:22">
      <c r="A55" s="91">
        <v>93178298134</v>
      </c>
      <c r="B55" s="58" t="s">
        <v>631</v>
      </c>
      <c r="C55" s="58" t="str">
        <f t="shared" ca="1" si="0"/>
        <v>JULIANA TAVARES DE ARAUJO</v>
      </c>
      <c r="D55" s="58" t="str">
        <f t="shared" ca="1" si="1"/>
        <v>RODRIGO DIAS DOS SANTOS</v>
      </c>
      <c r="E55" s="58" t="str">
        <f t="shared" ca="1" si="2"/>
        <v>GIOVANE BORGES DA SILVA</v>
      </c>
      <c r="F55" s="59">
        <f t="shared" ca="1" si="3"/>
        <v>44859</v>
      </c>
      <c r="G55" s="59" t="str">
        <f t="shared" ca="1" si="4"/>
        <v/>
      </c>
      <c r="J55" s="58">
        <v>18</v>
      </c>
      <c r="K55" s="58">
        <f t="shared" ca="1" si="5"/>
        <v>30</v>
      </c>
      <c r="L55" s="58">
        <f t="shared" ca="1" si="6"/>
        <v>5</v>
      </c>
      <c r="M55" s="58">
        <f t="shared" ca="1" si="7"/>
        <v>8</v>
      </c>
      <c r="N55" s="58">
        <f t="shared" ca="1" si="8"/>
        <v>6</v>
      </c>
      <c r="O55" s="58" t="str">
        <f t="shared" ca="1" si="9"/>
        <v>Elegível</v>
      </c>
      <c r="P55" s="58" t="str">
        <f t="shared" ca="1" si="10"/>
        <v>CONSULTOR</v>
      </c>
      <c r="Q55" s="58" t="str">
        <f t="shared" ca="1" si="11"/>
        <v>M2</v>
      </c>
      <c r="R55" s="58">
        <f ca="1">VLOOKUP(Q55,Alavanca!A:B,2,0)</f>
        <v>0.3</v>
      </c>
      <c r="S55" s="71">
        <f ca="1">IF($S$2&lt;0.05,0,VLOOKUP(P55,Alavanca!D:E,2,0)*K55/$M$6)</f>
        <v>5524.33</v>
      </c>
      <c r="T55" s="71">
        <v>1933.5154999999997</v>
      </c>
      <c r="U55" s="71">
        <v>3590.8145000000004</v>
      </c>
      <c r="V55" s="71">
        <f t="shared" ca="1" si="12"/>
        <v>0</v>
      </c>
    </row>
    <row r="56" spans="1:22">
      <c r="A56" s="91">
        <v>61991686153</v>
      </c>
      <c r="B56" s="58" t="s">
        <v>632</v>
      </c>
      <c r="C56" s="58" t="str">
        <f t="shared" ca="1" si="0"/>
        <v>JULIANA TAVARES DE ARAUJO</v>
      </c>
      <c r="D56" s="58" t="str">
        <f t="shared" ca="1" si="1"/>
        <v>RODRIGO DIAS DOS SANTOS</v>
      </c>
      <c r="E56" s="58" t="str">
        <f t="shared" ca="1" si="2"/>
        <v>GIOVANE BORGES DA SILVA</v>
      </c>
      <c r="F56" s="59">
        <f t="shared" ca="1" si="3"/>
        <v>44859</v>
      </c>
      <c r="G56" s="59">
        <f t="shared" ca="1" si="4"/>
        <v>44883</v>
      </c>
      <c r="J56" s="58">
        <f t="shared" ca="1" si="13"/>
        <v>12</v>
      </c>
      <c r="K56" s="58">
        <f t="shared" ca="1" si="5"/>
        <v>18</v>
      </c>
      <c r="L56" s="58">
        <f t="shared" ca="1" si="6"/>
        <v>4</v>
      </c>
      <c r="M56" s="58">
        <f t="shared" ca="1" si="7"/>
        <v>0</v>
      </c>
      <c r="N56" s="58">
        <f t="shared" ca="1" si="8"/>
        <v>0</v>
      </c>
      <c r="O56" s="58" t="str">
        <f t="shared" ca="1" si="9"/>
        <v>Credenciamento Não Atingindo</v>
      </c>
      <c r="P56" s="58" t="str">
        <f t="shared" ca="1" si="10"/>
        <v>CONSULTOR</v>
      </c>
      <c r="Q56" s="58" t="str">
        <f t="shared" ca="1" si="11"/>
        <v>M2</v>
      </c>
      <c r="R56" s="58">
        <f ca="1">VLOOKUP(Q56,Alavanca!A:B,2,0)</f>
        <v>0.3</v>
      </c>
      <c r="S56" s="71">
        <f ca="1">IF($S$2&lt;0.05,0,VLOOKUP(P56,Alavanca!D:E,2,0)*K56/$M$6)</f>
        <v>3314.598</v>
      </c>
      <c r="T56" s="71">
        <v>1160.1092999999998</v>
      </c>
      <c r="U56" s="71">
        <v>0</v>
      </c>
      <c r="V56" s="71">
        <f t="shared" ca="1" si="12"/>
        <v>0</v>
      </c>
    </row>
    <row r="57" spans="1:22">
      <c r="A57" s="91">
        <v>15972500230</v>
      </c>
      <c r="B57" s="58" t="s">
        <v>854</v>
      </c>
      <c r="C57" s="58" t="str">
        <f t="shared" ca="1" si="0"/>
        <v xml:space="preserve">DERIVALDO DOS SANTOS COSTA </v>
      </c>
      <c r="D57" s="58" t="str">
        <f t="shared" ca="1" si="1"/>
        <v>RODRIGO DIAS DOS SANTOS</v>
      </c>
      <c r="E57" s="58" t="str">
        <f t="shared" ca="1" si="2"/>
        <v>GIOVANE BORGES DA SILVA</v>
      </c>
      <c r="F57" s="59">
        <f t="shared" ca="1" si="3"/>
        <v>44866</v>
      </c>
      <c r="G57" s="59" t="str">
        <f t="shared" ca="1" si="4"/>
        <v/>
      </c>
      <c r="J57" s="58">
        <v>18</v>
      </c>
      <c r="K57" s="58">
        <f t="shared" ca="1" si="5"/>
        <v>30</v>
      </c>
      <c r="L57" s="58">
        <f t="shared" ca="1" si="6"/>
        <v>5</v>
      </c>
      <c r="M57" s="58">
        <f t="shared" ca="1" si="7"/>
        <v>2</v>
      </c>
      <c r="N57" s="58">
        <f t="shared" ca="1" si="8"/>
        <v>1</v>
      </c>
      <c r="O57" s="58" t="str">
        <f t="shared" ca="1" si="9"/>
        <v>Credenciamento Não Atingindo</v>
      </c>
      <c r="P57" s="58" t="str">
        <f t="shared" ca="1" si="10"/>
        <v>CONSULTOR</v>
      </c>
      <c r="Q57" s="58" t="str">
        <f t="shared" ca="1" si="11"/>
        <v>M1</v>
      </c>
      <c r="R57" s="58">
        <f ca="1">VLOOKUP(Q57,Alavanca!A:B,2,0)</f>
        <v>0.25</v>
      </c>
      <c r="S57" s="71">
        <f ca="1">IF($S$2&lt;0.05,0,VLOOKUP(P57,Alavanca!D:E,2,0)*K57/$M$6)</f>
        <v>5524.33</v>
      </c>
      <c r="T57" s="71">
        <v>1933.5154999999997</v>
      </c>
      <c r="U57" s="71">
        <v>0</v>
      </c>
      <c r="V57" s="71">
        <f t="shared" ca="1" si="12"/>
        <v>0</v>
      </c>
    </row>
    <row r="58" spans="1:22">
      <c r="A58" s="91">
        <v>2866304195</v>
      </c>
      <c r="B58" s="58" t="s">
        <v>918</v>
      </c>
      <c r="C58" s="58" t="str">
        <f t="shared" ca="1" si="0"/>
        <v>JULIANA TAVARES DE ARAUJO</v>
      </c>
      <c r="D58" s="58" t="str">
        <f t="shared" ca="1" si="1"/>
        <v>RODRIGO DIAS DOS SANTOS</v>
      </c>
      <c r="E58" s="58" t="str">
        <f t="shared" ca="1" si="2"/>
        <v>GIOVANE BORGES DA SILVA</v>
      </c>
      <c r="F58" s="59">
        <f t="shared" ca="1" si="3"/>
        <v>44866</v>
      </c>
      <c r="G58" s="59">
        <f t="shared" ca="1" si="4"/>
        <v>44887</v>
      </c>
      <c r="J58" s="58">
        <f t="shared" ca="1" si="13"/>
        <v>14</v>
      </c>
      <c r="K58" s="58">
        <f t="shared" ca="1" si="5"/>
        <v>22</v>
      </c>
      <c r="L58" s="58">
        <f t="shared" ca="1" si="6"/>
        <v>4</v>
      </c>
      <c r="M58" s="58">
        <f t="shared" ca="1" si="7"/>
        <v>1</v>
      </c>
      <c r="N58" s="58">
        <f t="shared" ca="1" si="8"/>
        <v>1</v>
      </c>
      <c r="O58" s="58" t="str">
        <f t="shared" ca="1" si="9"/>
        <v>Credenciamento Não Atingindo</v>
      </c>
      <c r="P58" s="58" t="str">
        <f t="shared" ca="1" si="10"/>
        <v>CONSULTOR</v>
      </c>
      <c r="Q58" s="58" t="str">
        <f t="shared" ca="1" si="11"/>
        <v>M1</v>
      </c>
      <c r="R58" s="58">
        <f ca="1">VLOOKUP(Q58,Alavanca!A:B,2,0)</f>
        <v>0.25</v>
      </c>
      <c r="S58" s="71">
        <f ca="1">IF($S$2&lt;0.05,0,VLOOKUP(P58,Alavanca!D:E,2,0)*K58/$M$6)</f>
        <v>4051.1753333333331</v>
      </c>
      <c r="T58" s="71">
        <v>1417.9113666666665</v>
      </c>
      <c r="U58" s="71">
        <v>0</v>
      </c>
      <c r="V58" s="71">
        <f t="shared" ca="1" si="12"/>
        <v>0</v>
      </c>
    </row>
    <row r="59" spans="1:22">
      <c r="A59" s="91">
        <v>1997931150</v>
      </c>
      <c r="B59" s="58" t="s">
        <v>886</v>
      </c>
      <c r="C59" s="58" t="str">
        <f t="shared" ca="1" si="0"/>
        <v xml:space="preserve">DERIVALDO DOS SANTOS COSTA </v>
      </c>
      <c r="D59" s="58" t="str">
        <f t="shared" ca="1" si="1"/>
        <v>RODRIGO DIAS DOS SANTOS</v>
      </c>
      <c r="E59" s="58" t="str">
        <f t="shared" ca="1" si="2"/>
        <v>GIOVANE BORGES DA SILVA</v>
      </c>
      <c r="F59" s="59">
        <f t="shared" ca="1" si="3"/>
        <v>44872</v>
      </c>
      <c r="G59" s="59" t="str">
        <f t="shared" ca="1" si="4"/>
        <v/>
      </c>
      <c r="J59" s="58">
        <f t="shared" ca="1" si="13"/>
        <v>17</v>
      </c>
      <c r="K59" s="58">
        <f t="shared" ca="1" si="5"/>
        <v>24</v>
      </c>
      <c r="L59" s="58">
        <f t="shared" ca="1" si="6"/>
        <v>4</v>
      </c>
      <c r="M59" s="58">
        <f t="shared" ca="1" si="7"/>
        <v>2</v>
      </c>
      <c r="N59" s="58">
        <f t="shared" ca="1" si="8"/>
        <v>2</v>
      </c>
      <c r="O59" s="58" t="str">
        <f t="shared" ca="1" si="9"/>
        <v>Credenciamento Não Atingindo</v>
      </c>
      <c r="P59" s="58" t="str">
        <f t="shared" ca="1" si="10"/>
        <v>CONSULTOR</v>
      </c>
      <c r="Q59" s="58" t="str">
        <f t="shared" ca="1" si="11"/>
        <v>M1</v>
      </c>
      <c r="R59" s="58">
        <f ca="1">VLOOKUP(Q59,Alavanca!A:B,2,0)</f>
        <v>0.25</v>
      </c>
      <c r="S59" s="71">
        <f ca="1">IF($S$2&lt;0.05,0,VLOOKUP(P59,Alavanca!D:E,2,0)*K59/$M$6)</f>
        <v>4419.463999999999</v>
      </c>
      <c r="T59" s="71">
        <v>1546.8123999999996</v>
      </c>
      <c r="U59" s="71">
        <v>0</v>
      </c>
      <c r="V59" s="71">
        <f t="shared" ca="1" si="12"/>
        <v>0</v>
      </c>
    </row>
    <row r="60" spans="1:22">
      <c r="A60" s="91">
        <v>69228299134</v>
      </c>
      <c r="B60" s="58" t="s">
        <v>919</v>
      </c>
      <c r="C60" s="58" t="str">
        <f t="shared" ca="1" si="0"/>
        <v>MAURICIO NASCIMENTO DA SILVA FERREIRA</v>
      </c>
      <c r="D60" s="58" t="str">
        <f t="shared" ca="1" si="1"/>
        <v>RODRIGO DIAS DOS SANTOS</v>
      </c>
      <c r="E60" s="58" t="str">
        <f t="shared" ca="1" si="2"/>
        <v>GIOVANE BORGES DA SILVA</v>
      </c>
      <c r="F60" s="59">
        <f t="shared" ca="1" si="3"/>
        <v>44872</v>
      </c>
      <c r="G60" s="59" t="str">
        <f t="shared" ca="1" si="4"/>
        <v/>
      </c>
      <c r="J60" s="58">
        <f t="shared" ca="1" si="13"/>
        <v>17</v>
      </c>
      <c r="K60" s="58">
        <f t="shared" ca="1" si="5"/>
        <v>24</v>
      </c>
      <c r="L60" s="58">
        <f t="shared" ca="1" si="6"/>
        <v>4</v>
      </c>
      <c r="M60" s="58">
        <f t="shared" ca="1" si="7"/>
        <v>0</v>
      </c>
      <c r="N60" s="58">
        <f t="shared" ca="1" si="8"/>
        <v>0</v>
      </c>
      <c r="O60" s="58" t="str">
        <f t="shared" ca="1" si="9"/>
        <v>Credenciamento Não Atingindo</v>
      </c>
      <c r="P60" s="58" t="str">
        <f t="shared" ca="1" si="10"/>
        <v>CONSULTOR</v>
      </c>
      <c r="Q60" s="58" t="str">
        <f t="shared" ca="1" si="11"/>
        <v>M1</v>
      </c>
      <c r="R60" s="58">
        <f ca="1">VLOOKUP(Q60,Alavanca!A:B,2,0)</f>
        <v>0.25</v>
      </c>
      <c r="S60" s="71">
        <f ca="1">IF($S$2&lt;0.05,0,VLOOKUP(P60,Alavanca!D:E,2,0)*K60/$M$6)</f>
        <v>4419.463999999999</v>
      </c>
      <c r="T60" s="71">
        <v>1546.8123999999996</v>
      </c>
      <c r="U60" s="71">
        <v>0</v>
      </c>
      <c r="V60" s="71">
        <f t="shared" ca="1" si="12"/>
        <v>0</v>
      </c>
    </row>
    <row r="61" spans="1:22">
      <c r="A61" s="91">
        <v>1825873127</v>
      </c>
      <c r="B61" s="58" t="s">
        <v>880</v>
      </c>
      <c r="C61" s="58" t="str">
        <f t="shared" ca="1" si="0"/>
        <v>JULIANA TAVARES DE ARAUJO</v>
      </c>
      <c r="D61" s="58" t="str">
        <f t="shared" ca="1" si="1"/>
        <v>RODRIGO DIAS DOS SANTOS</v>
      </c>
      <c r="E61" s="58" t="str">
        <f t="shared" ca="1" si="2"/>
        <v>GIOVANE BORGES DA SILVA</v>
      </c>
      <c r="F61" s="59">
        <f t="shared" ca="1" si="3"/>
        <v>44872</v>
      </c>
      <c r="G61" s="59" t="str">
        <f t="shared" ca="1" si="4"/>
        <v/>
      </c>
      <c r="J61" s="58">
        <f t="shared" ca="1" si="13"/>
        <v>17</v>
      </c>
      <c r="K61" s="58">
        <f t="shared" ca="1" si="5"/>
        <v>24</v>
      </c>
      <c r="L61" s="58">
        <f t="shared" ca="1" si="6"/>
        <v>4</v>
      </c>
      <c r="M61" s="58">
        <f t="shared" ca="1" si="7"/>
        <v>5</v>
      </c>
      <c r="N61" s="58">
        <f t="shared" ca="1" si="8"/>
        <v>4</v>
      </c>
      <c r="O61" s="58" t="str">
        <f t="shared" ca="1" si="9"/>
        <v>Elegível</v>
      </c>
      <c r="P61" s="58" t="str">
        <f t="shared" ca="1" si="10"/>
        <v>CONSULTOR</v>
      </c>
      <c r="Q61" s="58" t="str">
        <f t="shared" ca="1" si="11"/>
        <v>M1</v>
      </c>
      <c r="R61" s="58">
        <f ca="1">VLOOKUP(Q61,Alavanca!A:B,2,0)</f>
        <v>0.25</v>
      </c>
      <c r="S61" s="71">
        <f ca="1">IF($S$2&lt;0.05,0,VLOOKUP(P61,Alavanca!D:E,2,0)*K61/$M$6)</f>
        <v>4419.463999999999</v>
      </c>
      <c r="T61" s="71">
        <v>1546.8123999999996</v>
      </c>
      <c r="U61" s="71">
        <v>2872.6515999999992</v>
      </c>
      <c r="V61" s="71">
        <f t="shared" ca="1" si="12"/>
        <v>0</v>
      </c>
    </row>
    <row r="62" spans="1:22">
      <c r="A62" s="91">
        <v>70325321108</v>
      </c>
      <c r="B62" s="58" t="s">
        <v>920</v>
      </c>
      <c r="C62" s="58" t="str">
        <f t="shared" ca="1" si="0"/>
        <v>-</v>
      </c>
      <c r="D62" s="58" t="str">
        <f t="shared" ca="1" si="1"/>
        <v>RODRIGO DIAS DOS SANTOS</v>
      </c>
      <c r="E62" s="58" t="str">
        <f t="shared" ca="1" si="2"/>
        <v>GIOVANE BORGES DA SILVA</v>
      </c>
      <c r="F62" s="59">
        <f t="shared" ca="1" si="3"/>
        <v>44872</v>
      </c>
      <c r="G62" s="59" t="str">
        <f t="shared" ca="1" si="4"/>
        <v/>
      </c>
      <c r="J62" s="58">
        <f t="shared" ca="1" si="13"/>
        <v>17</v>
      </c>
      <c r="K62" s="58">
        <f t="shared" ca="1" si="5"/>
        <v>24</v>
      </c>
      <c r="L62" s="58">
        <f t="shared" ca="1" si="6"/>
        <v>4</v>
      </c>
      <c r="M62" s="58">
        <f t="shared" ca="1" si="7"/>
        <v>2</v>
      </c>
      <c r="N62" s="58">
        <f t="shared" ca="1" si="8"/>
        <v>0</v>
      </c>
      <c r="O62" s="58" t="str">
        <f t="shared" ca="1" si="9"/>
        <v>Supervisor</v>
      </c>
      <c r="P62" s="58" t="str">
        <f t="shared" ca="1" si="10"/>
        <v>SUPERVISOR</v>
      </c>
      <c r="Q62" s="58" t="str">
        <f t="shared" ca="1" si="11"/>
        <v>M1</v>
      </c>
      <c r="R62" s="58">
        <f ca="1">VLOOKUP(Q62,Alavanca!A:B,2,0)</f>
        <v>0.25</v>
      </c>
      <c r="S62" s="71">
        <f ca="1">IF($S$2&lt;0.05,0,VLOOKUP(P62,Alavanca!D:E,2,0)*K62/$M$6)</f>
        <v>6200.2639999999992</v>
      </c>
      <c r="T62" s="71">
        <v>6200.2639999999992</v>
      </c>
      <c r="U62" s="71">
        <v>0</v>
      </c>
      <c r="V62" s="71">
        <f t="shared" ca="1" si="12"/>
        <v>0</v>
      </c>
    </row>
    <row r="63" spans="1:22">
      <c r="A63" s="91">
        <v>7978836657</v>
      </c>
      <c r="B63" s="58" t="s">
        <v>921</v>
      </c>
      <c r="C63" s="58" t="str">
        <f t="shared" ca="1" si="0"/>
        <v>JOSE GOMES DE MELLO</v>
      </c>
      <c r="D63" s="58" t="str">
        <f t="shared" ca="1" si="1"/>
        <v>RODRIGO DIAS DOS SANTOS</v>
      </c>
      <c r="E63" s="58" t="str">
        <f t="shared" ca="1" si="2"/>
        <v>GIOVANE BORGES DA SILVA</v>
      </c>
      <c r="F63" s="59">
        <f t="shared" ca="1" si="3"/>
        <v>44881</v>
      </c>
      <c r="G63" s="59" t="str">
        <f t="shared" ca="1" si="4"/>
        <v/>
      </c>
      <c r="J63" s="58">
        <f t="shared" ca="1" si="13"/>
        <v>11</v>
      </c>
      <c r="K63" s="58">
        <f t="shared" ca="1" si="5"/>
        <v>15</v>
      </c>
      <c r="L63" s="58">
        <f t="shared" ca="1" si="6"/>
        <v>3</v>
      </c>
      <c r="M63" s="58">
        <f t="shared" ca="1" si="7"/>
        <v>0</v>
      </c>
      <c r="N63" s="58">
        <f t="shared" ca="1" si="8"/>
        <v>0</v>
      </c>
      <c r="O63" s="58" t="str">
        <f t="shared" ca="1" si="9"/>
        <v>Credenciamento Não Atingindo</v>
      </c>
      <c r="P63" s="58" t="str">
        <f t="shared" ca="1" si="10"/>
        <v>CONSULTOR</v>
      </c>
      <c r="Q63" s="58" t="str">
        <f t="shared" ca="1" si="11"/>
        <v>M1</v>
      </c>
      <c r="R63" s="58">
        <f ca="1">VLOOKUP(Q63,Alavanca!A:B,2,0)</f>
        <v>0.25</v>
      </c>
      <c r="S63" s="71">
        <f ca="1">IF($S$2&lt;0.05,0,VLOOKUP(P63,Alavanca!D:E,2,0)*K63/$M$6)</f>
        <v>2762.165</v>
      </c>
      <c r="T63" s="71">
        <v>966.75774999999987</v>
      </c>
      <c r="U63" s="71">
        <v>0</v>
      </c>
      <c r="V63" s="71">
        <f t="shared" ca="1" si="12"/>
        <v>0</v>
      </c>
    </row>
    <row r="64" spans="1:22">
      <c r="A64" s="91">
        <v>7063218123</v>
      </c>
      <c r="B64" s="58" t="s">
        <v>922</v>
      </c>
      <c r="C64" s="58" t="str">
        <f t="shared" ca="1" si="0"/>
        <v>JULIANA TAVARES DE ARAUJO</v>
      </c>
      <c r="D64" s="58" t="str">
        <f t="shared" ca="1" si="1"/>
        <v>RODRIGO DIAS DOS SANTOS</v>
      </c>
      <c r="E64" s="58" t="str">
        <f t="shared" ca="1" si="2"/>
        <v>GIOVANE BORGES DA SILVA</v>
      </c>
      <c r="F64" s="59">
        <f t="shared" ca="1" si="3"/>
        <v>44881</v>
      </c>
      <c r="G64" s="59" t="str">
        <f t="shared" ca="1" si="4"/>
        <v/>
      </c>
      <c r="J64" s="58">
        <f t="shared" ca="1" si="13"/>
        <v>11</v>
      </c>
      <c r="K64" s="58">
        <f t="shared" ca="1" si="5"/>
        <v>15</v>
      </c>
      <c r="L64" s="58">
        <f t="shared" ca="1" si="6"/>
        <v>3</v>
      </c>
      <c r="M64" s="58">
        <f t="shared" ca="1" si="7"/>
        <v>0</v>
      </c>
      <c r="N64" s="58">
        <f t="shared" ca="1" si="8"/>
        <v>0</v>
      </c>
      <c r="O64" s="58" t="str">
        <f t="shared" ca="1" si="9"/>
        <v>Credenciamento Não Atingindo</v>
      </c>
      <c r="P64" s="58" t="str">
        <f t="shared" ca="1" si="10"/>
        <v>CONSULTOR</v>
      </c>
      <c r="Q64" s="58" t="str">
        <f t="shared" ca="1" si="11"/>
        <v>M1</v>
      </c>
      <c r="R64" s="58">
        <f ca="1">VLOOKUP(Q64,Alavanca!A:B,2,0)</f>
        <v>0.25</v>
      </c>
      <c r="S64" s="71">
        <f ca="1">IF($S$2&lt;0.05,0,VLOOKUP(P64,Alavanca!D:E,2,0)*K64/$M$6)</f>
        <v>2762.165</v>
      </c>
      <c r="T64" s="71">
        <v>966.75774999999987</v>
      </c>
      <c r="U64" s="71">
        <v>0</v>
      </c>
      <c r="V64" s="71">
        <f t="shared" ca="1" si="12"/>
        <v>0</v>
      </c>
    </row>
    <row r="65" spans="1:22">
      <c r="A65" s="91">
        <v>1811153100</v>
      </c>
      <c r="B65" s="58" t="s">
        <v>923</v>
      </c>
      <c r="C65" s="58" t="str">
        <f t="shared" ca="1" si="0"/>
        <v>MAURICIO NASCIMENTO DA SILVA FERREIRA</v>
      </c>
      <c r="D65" s="58" t="str">
        <f t="shared" ca="1" si="1"/>
        <v>RODRIGO DIAS DOS SANTOS</v>
      </c>
      <c r="E65" s="58" t="str">
        <f t="shared" ca="1" si="2"/>
        <v>GIOVANE BORGES DA SILVA</v>
      </c>
      <c r="F65" s="59">
        <f t="shared" ca="1" si="3"/>
        <v>44881</v>
      </c>
      <c r="G65" s="59" t="str">
        <f t="shared" ca="1" si="4"/>
        <v/>
      </c>
      <c r="J65" s="58">
        <f t="shared" ca="1" si="13"/>
        <v>11</v>
      </c>
      <c r="K65" s="58">
        <f t="shared" ca="1" si="5"/>
        <v>15</v>
      </c>
      <c r="L65" s="58">
        <f t="shared" ca="1" si="6"/>
        <v>3</v>
      </c>
      <c r="M65" s="58">
        <f t="shared" ca="1" si="7"/>
        <v>0</v>
      </c>
      <c r="N65" s="58">
        <f t="shared" ca="1" si="8"/>
        <v>0</v>
      </c>
      <c r="O65" s="58" t="str">
        <f t="shared" ca="1" si="9"/>
        <v>Credenciamento Não Atingindo</v>
      </c>
      <c r="P65" s="58" t="str">
        <f t="shared" ca="1" si="10"/>
        <v>CONSULTOR</v>
      </c>
      <c r="Q65" s="58" t="str">
        <f t="shared" ca="1" si="11"/>
        <v>M1</v>
      </c>
      <c r="R65" s="58">
        <f ca="1">VLOOKUP(Q65,Alavanca!A:B,2,0)</f>
        <v>0.25</v>
      </c>
      <c r="S65" s="71">
        <f ca="1">IF($S$2&lt;0.05,0,VLOOKUP(P65,Alavanca!D:E,2,0)*K65/$M$6)</f>
        <v>2762.165</v>
      </c>
      <c r="T65" s="71">
        <v>966.75774999999987</v>
      </c>
      <c r="U65" s="71">
        <v>0</v>
      </c>
      <c r="V65" s="71">
        <f t="shared" ca="1" si="12"/>
        <v>0</v>
      </c>
    </row>
    <row r="66" spans="1:22">
      <c r="A66" s="91">
        <v>70430691149</v>
      </c>
      <c r="B66" s="58" t="s">
        <v>924</v>
      </c>
      <c r="C66" s="58" t="str">
        <f t="shared" ca="1" si="0"/>
        <v>MAURICIO NASCIMENTO DA SILVA FERREIRA</v>
      </c>
      <c r="D66" s="58" t="str">
        <f t="shared" ca="1" si="1"/>
        <v>RODRIGO DIAS DOS SANTOS</v>
      </c>
      <c r="E66" s="58" t="str">
        <f t="shared" ca="1" si="2"/>
        <v>GIOVANE BORGES DA SILVA</v>
      </c>
      <c r="F66" s="59">
        <f t="shared" ca="1" si="3"/>
        <v>44881</v>
      </c>
      <c r="G66" s="59" t="str">
        <f t="shared" ca="1" si="4"/>
        <v/>
      </c>
      <c r="J66" s="58">
        <f t="shared" ca="1" si="13"/>
        <v>11</v>
      </c>
      <c r="K66" s="58">
        <f t="shared" ca="1" si="5"/>
        <v>15</v>
      </c>
      <c r="L66" s="58">
        <f t="shared" ca="1" si="6"/>
        <v>3</v>
      </c>
      <c r="M66" s="58">
        <f t="shared" ca="1" si="7"/>
        <v>0</v>
      </c>
      <c r="N66" s="58">
        <f t="shared" ca="1" si="8"/>
        <v>0</v>
      </c>
      <c r="O66" s="58" t="str">
        <f t="shared" ca="1" si="9"/>
        <v>Credenciamento Não Atingindo</v>
      </c>
      <c r="P66" s="58" t="str">
        <f t="shared" ca="1" si="10"/>
        <v>CONSULTOR</v>
      </c>
      <c r="Q66" s="58" t="str">
        <f t="shared" ca="1" si="11"/>
        <v>M1</v>
      </c>
      <c r="R66" s="58">
        <f ca="1">VLOOKUP(Q66,Alavanca!A:B,2,0)</f>
        <v>0.25</v>
      </c>
      <c r="S66" s="71">
        <f ca="1">IF($S$2&lt;0.05,0,VLOOKUP(P66,Alavanca!D:E,2,0)*K66/$M$6)</f>
        <v>2762.165</v>
      </c>
      <c r="T66" s="71">
        <v>966.75774999999987</v>
      </c>
      <c r="U66" s="71">
        <v>0</v>
      </c>
      <c r="V66" s="71">
        <f t="shared" ca="1" si="12"/>
        <v>0</v>
      </c>
    </row>
    <row r="67" spans="1:22">
      <c r="A67" s="91">
        <v>2585917142</v>
      </c>
      <c r="B67" s="58" t="s">
        <v>925</v>
      </c>
      <c r="C67" s="58" t="str">
        <f t="shared" ca="1" si="0"/>
        <v>MAURICIO NASCIMENTO DA SILVA FERREIRA</v>
      </c>
      <c r="D67" s="58" t="str">
        <f t="shared" ca="1" si="1"/>
        <v>RODRIGO DIAS DOS SANTOS</v>
      </c>
      <c r="E67" s="58" t="str">
        <f t="shared" ca="1" si="2"/>
        <v>GIOVANE BORGES DA SILVA</v>
      </c>
      <c r="F67" s="59">
        <f t="shared" ca="1" si="3"/>
        <v>44881</v>
      </c>
      <c r="G67" s="59" t="str">
        <f t="shared" ca="1" si="4"/>
        <v/>
      </c>
      <c r="J67" s="58">
        <f t="shared" ca="1" si="13"/>
        <v>11</v>
      </c>
      <c r="K67" s="58">
        <f t="shared" ca="1" si="5"/>
        <v>15</v>
      </c>
      <c r="L67" s="58">
        <f t="shared" ca="1" si="6"/>
        <v>3</v>
      </c>
      <c r="M67" s="58">
        <f t="shared" ca="1" si="7"/>
        <v>0</v>
      </c>
      <c r="N67" s="58">
        <f t="shared" ca="1" si="8"/>
        <v>0</v>
      </c>
      <c r="O67" s="58" t="str">
        <f t="shared" ca="1" si="9"/>
        <v>Credenciamento Não Atingindo</v>
      </c>
      <c r="P67" s="58" t="str">
        <f t="shared" ca="1" si="10"/>
        <v>CONSULTOR</v>
      </c>
      <c r="Q67" s="58" t="str">
        <f t="shared" ca="1" si="11"/>
        <v>M1</v>
      </c>
      <c r="R67" s="58">
        <f ca="1">VLOOKUP(Q67,Alavanca!A:B,2,0)</f>
        <v>0.25</v>
      </c>
      <c r="S67" s="71">
        <f ca="1">IF($S$2&lt;0.05,0,VLOOKUP(P67,Alavanca!D:E,2,0)*K67/$M$6)</f>
        <v>2762.165</v>
      </c>
      <c r="T67" s="71">
        <v>966.75774999999987</v>
      </c>
      <c r="U67" s="71">
        <v>0</v>
      </c>
      <c r="V67" s="71">
        <f t="shared" ca="1" si="12"/>
        <v>0</v>
      </c>
    </row>
    <row r="68" spans="1:22">
      <c r="A68" s="91">
        <v>70813627109</v>
      </c>
      <c r="B68" s="58" t="s">
        <v>926</v>
      </c>
      <c r="C68" s="58" t="str">
        <f t="shared" ca="1" si="0"/>
        <v xml:space="preserve">DERIVALDO DOS SANTOS COSTA </v>
      </c>
      <c r="D68" s="58" t="str">
        <f t="shared" ca="1" si="1"/>
        <v>RODRIGO DIAS DOS SANTOS</v>
      </c>
      <c r="E68" s="58" t="str">
        <f t="shared" ca="1" si="2"/>
        <v>GIOVANE BORGES DA SILVA</v>
      </c>
      <c r="F68" s="59">
        <f t="shared" ca="1" si="3"/>
        <v>44881</v>
      </c>
      <c r="G68" s="59" t="str">
        <f t="shared" ca="1" si="4"/>
        <v/>
      </c>
      <c r="J68" s="58">
        <f t="shared" ca="1" si="13"/>
        <v>11</v>
      </c>
      <c r="K68" s="58">
        <f t="shared" ca="1" si="5"/>
        <v>15</v>
      </c>
      <c r="L68" s="58">
        <f t="shared" ca="1" si="6"/>
        <v>3</v>
      </c>
      <c r="M68" s="58">
        <f t="shared" ca="1" si="7"/>
        <v>0</v>
      </c>
      <c r="N68" s="58">
        <f t="shared" ca="1" si="8"/>
        <v>0</v>
      </c>
      <c r="O68" s="58" t="str">
        <f t="shared" ca="1" si="9"/>
        <v>Credenciamento Não Atingindo</v>
      </c>
      <c r="P68" s="58" t="str">
        <f t="shared" ca="1" si="10"/>
        <v>CONSULTOR</v>
      </c>
      <c r="Q68" s="58" t="str">
        <f t="shared" ca="1" si="11"/>
        <v>M1</v>
      </c>
      <c r="R68" s="58">
        <f ca="1">VLOOKUP(Q68,Alavanca!A:B,2,0)</f>
        <v>0.25</v>
      </c>
      <c r="S68" s="71">
        <f ca="1">IF($S$2&lt;0.05,0,VLOOKUP(P68,Alavanca!D:E,2,0)*K68/$M$6)</f>
        <v>2762.165</v>
      </c>
      <c r="T68" s="71">
        <v>966.75774999999987</v>
      </c>
      <c r="U68" s="71">
        <v>0</v>
      </c>
      <c r="V68" s="71">
        <f t="shared" ca="1" si="12"/>
        <v>0</v>
      </c>
    </row>
    <row r="69" spans="1:22">
      <c r="A69" s="91">
        <v>61134990308</v>
      </c>
      <c r="B69" s="58" t="s">
        <v>927</v>
      </c>
      <c r="C69" s="58" t="str">
        <f t="shared" ca="1" si="0"/>
        <v xml:space="preserve">DERIVALDO DOS SANTOS COSTA </v>
      </c>
      <c r="D69" s="58" t="str">
        <f t="shared" ca="1" si="1"/>
        <v>RODRIGO DIAS DOS SANTOS</v>
      </c>
      <c r="E69" s="58" t="str">
        <f t="shared" ca="1" si="2"/>
        <v>GIOVANE BORGES DA SILVA</v>
      </c>
      <c r="F69" s="59">
        <f t="shared" ca="1" si="3"/>
        <v>44881</v>
      </c>
      <c r="G69" s="59">
        <f t="shared" ca="1" si="4"/>
        <v>44881</v>
      </c>
      <c r="J69" s="58">
        <f t="shared" ca="1" si="13"/>
        <v>1</v>
      </c>
      <c r="K69" s="58">
        <f t="shared" ca="1" si="5"/>
        <v>1</v>
      </c>
      <c r="L69" s="58">
        <f t="shared" ca="1" si="6"/>
        <v>0</v>
      </c>
      <c r="M69" s="58">
        <f t="shared" ca="1" si="7"/>
        <v>0</v>
      </c>
      <c r="N69" s="58">
        <f t="shared" ca="1" si="8"/>
        <v>0</v>
      </c>
      <c r="O69" s="58" t="str">
        <f t="shared" ca="1" si="9"/>
        <v>Pendente Faturamento</v>
      </c>
      <c r="P69" s="58" t="str">
        <f t="shared" ca="1" si="10"/>
        <v>CONSULTOR</v>
      </c>
      <c r="Q69" s="58" t="str">
        <f t="shared" ca="1" si="11"/>
        <v>M1</v>
      </c>
      <c r="R69" s="58">
        <f ca="1">VLOOKUP(Q69,Alavanca!A:B,2,0)</f>
        <v>0.25</v>
      </c>
      <c r="S69" s="71">
        <f ca="1">IF($S$2&lt;0.05,0,VLOOKUP(P69,Alavanca!D:E,2,0)*K69/$M$6)</f>
        <v>184.14433333333332</v>
      </c>
      <c r="T69" s="71">
        <v>184.14433333333332</v>
      </c>
      <c r="U69" s="71">
        <v>0</v>
      </c>
      <c r="V69" s="71">
        <f t="shared" ca="1" si="12"/>
        <v>0</v>
      </c>
    </row>
    <row r="70" spans="1:22">
      <c r="A70" s="91">
        <v>2433224101</v>
      </c>
      <c r="B70" s="58" t="s">
        <v>928</v>
      </c>
      <c r="C70" s="58" t="str">
        <f t="shared" ca="1" si="0"/>
        <v>MAURICIO NASCIMENTO DA SILVA FERREIRA</v>
      </c>
      <c r="D70" s="58" t="str">
        <f t="shared" ca="1" si="1"/>
        <v>RODRIGO DIAS DOS SANTOS</v>
      </c>
      <c r="E70" s="58" t="str">
        <f t="shared" ca="1" si="2"/>
        <v>GIOVANE BORGES DA SILVA</v>
      </c>
      <c r="F70" s="59">
        <f t="shared" ca="1" si="3"/>
        <v>44881</v>
      </c>
      <c r="G70" s="59" t="str">
        <f t="shared" ca="1" si="4"/>
        <v/>
      </c>
      <c r="J70" s="58">
        <f t="shared" ca="1" si="13"/>
        <v>11</v>
      </c>
      <c r="K70" s="58">
        <f t="shared" ca="1" si="5"/>
        <v>15</v>
      </c>
      <c r="L70" s="58">
        <f t="shared" ca="1" si="6"/>
        <v>3</v>
      </c>
      <c r="M70" s="58">
        <f t="shared" ca="1" si="7"/>
        <v>0</v>
      </c>
      <c r="N70" s="58">
        <f t="shared" ca="1" si="8"/>
        <v>0</v>
      </c>
      <c r="O70" s="58" t="str">
        <f t="shared" ca="1" si="9"/>
        <v>Credenciamento Não Atingindo</v>
      </c>
      <c r="P70" s="58" t="str">
        <f t="shared" ca="1" si="10"/>
        <v>CONSULTOR</v>
      </c>
      <c r="Q70" s="58" t="str">
        <f t="shared" ca="1" si="11"/>
        <v>M1</v>
      </c>
      <c r="R70" s="58">
        <f ca="1">VLOOKUP(Q70,Alavanca!A:B,2,0)</f>
        <v>0.25</v>
      </c>
      <c r="S70" s="71">
        <f ca="1">IF($S$2&lt;0.05,0,VLOOKUP(P70,Alavanca!D:E,2,0)*K70/$M$6)</f>
        <v>2762.165</v>
      </c>
      <c r="T70" s="71">
        <v>966.75774999999987</v>
      </c>
      <c r="U70" s="71">
        <v>0</v>
      </c>
      <c r="V70" s="71">
        <f t="shared" ca="1" si="12"/>
        <v>0</v>
      </c>
    </row>
    <row r="71" spans="1:22">
      <c r="A71" s="91">
        <v>1549810103</v>
      </c>
      <c r="B71" s="58" t="s">
        <v>929</v>
      </c>
      <c r="C71" s="58" t="str">
        <f t="shared" ca="1" si="0"/>
        <v>JULIANA TAVARES DE ARAUJO</v>
      </c>
      <c r="D71" s="58" t="str">
        <f t="shared" ca="1" si="1"/>
        <v>RODRIGO DIAS DOS SANTOS</v>
      </c>
      <c r="E71" s="58" t="str">
        <f t="shared" ca="1" si="2"/>
        <v>GIOVANE BORGES DA SILVA</v>
      </c>
      <c r="F71" s="59">
        <f t="shared" ca="1" si="3"/>
        <v>44881</v>
      </c>
      <c r="G71" s="59" t="str">
        <f t="shared" ca="1" si="4"/>
        <v/>
      </c>
      <c r="J71" s="58">
        <f t="shared" ca="1" si="13"/>
        <v>11</v>
      </c>
      <c r="K71" s="58">
        <f t="shared" ca="1" si="5"/>
        <v>15</v>
      </c>
      <c r="L71" s="58">
        <f t="shared" ca="1" si="6"/>
        <v>3</v>
      </c>
      <c r="M71" s="58">
        <f t="shared" ca="1" si="7"/>
        <v>0</v>
      </c>
      <c r="N71" s="58">
        <f t="shared" ca="1" si="8"/>
        <v>0</v>
      </c>
      <c r="O71" s="58" t="str">
        <f t="shared" ca="1" si="9"/>
        <v>Credenciamento Não Atingindo</v>
      </c>
      <c r="P71" s="58" t="str">
        <f t="shared" ca="1" si="10"/>
        <v>CONSULTOR</v>
      </c>
      <c r="Q71" s="58" t="str">
        <f t="shared" ca="1" si="11"/>
        <v>M1</v>
      </c>
      <c r="R71" s="58">
        <f ca="1">VLOOKUP(Q71,Alavanca!A:B,2,0)</f>
        <v>0.25</v>
      </c>
      <c r="S71" s="71">
        <f ca="1">IF($S$2&lt;0.05,0,VLOOKUP(P71,Alavanca!D:E,2,0)*K71/$M$6)</f>
        <v>2762.165</v>
      </c>
      <c r="T71" s="71">
        <v>966.75774999999987</v>
      </c>
      <c r="U71" s="71">
        <v>0</v>
      </c>
      <c r="V71" s="71">
        <f t="shared" ca="1" si="12"/>
        <v>0</v>
      </c>
    </row>
    <row r="72" spans="1:22">
      <c r="A72" s="91">
        <v>69015295115</v>
      </c>
      <c r="B72" s="58" t="s">
        <v>930</v>
      </c>
      <c r="C72" s="58" t="str">
        <f t="shared" ca="1" si="0"/>
        <v>JULIANA TAVARES DE ARAUJO</v>
      </c>
      <c r="D72" s="58" t="str">
        <f t="shared" ca="1" si="1"/>
        <v>RODRIGO DIAS DOS SANTOS</v>
      </c>
      <c r="E72" s="58" t="str">
        <f t="shared" ca="1" si="2"/>
        <v>GIOVANE BORGES DA SILVA</v>
      </c>
      <c r="F72" s="59">
        <f t="shared" ca="1" si="3"/>
        <v>44881</v>
      </c>
      <c r="G72" s="59" t="str">
        <f t="shared" ca="1" si="4"/>
        <v/>
      </c>
      <c r="J72" s="58">
        <f t="shared" ca="1" si="13"/>
        <v>11</v>
      </c>
      <c r="K72" s="58">
        <f t="shared" ca="1" si="5"/>
        <v>15</v>
      </c>
      <c r="L72" s="58">
        <f t="shared" ca="1" si="6"/>
        <v>3</v>
      </c>
      <c r="M72" s="58">
        <f t="shared" ca="1" si="7"/>
        <v>0</v>
      </c>
      <c r="N72" s="58">
        <f t="shared" ca="1" si="8"/>
        <v>0</v>
      </c>
      <c r="O72" s="58" t="str">
        <f t="shared" ca="1" si="9"/>
        <v>Credenciamento Não Atingindo</v>
      </c>
      <c r="P72" s="58" t="str">
        <f t="shared" ca="1" si="10"/>
        <v>CONSULTOR</v>
      </c>
      <c r="Q72" s="58" t="str">
        <f t="shared" ca="1" si="11"/>
        <v>M1</v>
      </c>
      <c r="R72" s="58">
        <f ca="1">VLOOKUP(Q72,Alavanca!A:B,2,0)</f>
        <v>0.25</v>
      </c>
      <c r="S72" s="71">
        <f ca="1">IF($S$2&lt;0.05,0,VLOOKUP(P72,Alavanca!D:E,2,0)*K72/$M$6)</f>
        <v>2762.165</v>
      </c>
      <c r="T72" s="71">
        <v>966.75774999999987</v>
      </c>
      <c r="U72" s="71">
        <v>0</v>
      </c>
      <c r="V72" s="71">
        <f t="shared" ca="1" si="12"/>
        <v>0</v>
      </c>
    </row>
    <row r="73" spans="1:22">
      <c r="A73" s="91">
        <v>78273757153</v>
      </c>
      <c r="B73" s="58" t="s">
        <v>931</v>
      </c>
      <c r="C73" s="58" t="str">
        <f t="shared" ca="1" si="0"/>
        <v>MAURICIO NASCIMENTO DA SILVA FERREIRA</v>
      </c>
      <c r="D73" s="58" t="str">
        <f t="shared" ca="1" si="1"/>
        <v>RODRIGO DIAS DOS SANTOS</v>
      </c>
      <c r="E73" s="58" t="str">
        <f t="shared" ca="1" si="2"/>
        <v>GIOVANE BORGES DA SILVA</v>
      </c>
      <c r="F73" s="59">
        <f t="shared" ca="1" si="3"/>
        <v>44881</v>
      </c>
      <c r="G73" s="59" t="str">
        <f t="shared" ca="1" si="4"/>
        <v/>
      </c>
      <c r="J73" s="58">
        <f t="shared" ca="1" si="13"/>
        <v>11</v>
      </c>
      <c r="K73" s="58">
        <f t="shared" ca="1" si="5"/>
        <v>15</v>
      </c>
      <c r="L73" s="58">
        <f t="shared" ca="1" si="6"/>
        <v>3</v>
      </c>
      <c r="M73" s="58">
        <f t="shared" ca="1" si="7"/>
        <v>0</v>
      </c>
      <c r="N73" s="58">
        <f t="shared" ca="1" si="8"/>
        <v>0</v>
      </c>
      <c r="O73" s="58" t="str">
        <f t="shared" ca="1" si="9"/>
        <v>Credenciamento Não Atingindo</v>
      </c>
      <c r="P73" s="58" t="str">
        <f t="shared" ca="1" si="10"/>
        <v>CONSULTOR</v>
      </c>
      <c r="Q73" s="58" t="str">
        <f t="shared" ca="1" si="11"/>
        <v>M1</v>
      </c>
      <c r="R73" s="58">
        <f ca="1">VLOOKUP(Q73,Alavanca!A:B,2,0)</f>
        <v>0.25</v>
      </c>
      <c r="S73" s="71">
        <f ca="1">IF($S$2&lt;0.05,0,VLOOKUP(P73,Alavanca!D:E,2,0)*K73/$M$6)</f>
        <v>2762.165</v>
      </c>
      <c r="T73" s="71">
        <v>966.75774999999987</v>
      </c>
      <c r="U73" s="71">
        <v>0</v>
      </c>
      <c r="V73" s="71">
        <f t="shared" ca="1" si="12"/>
        <v>0</v>
      </c>
    </row>
    <row r="74" spans="1:22">
      <c r="A74" s="91">
        <v>2676340131</v>
      </c>
      <c r="B74" s="58" t="s">
        <v>932</v>
      </c>
      <c r="C74" s="58" t="str">
        <f t="shared" ca="1" si="0"/>
        <v>MAURICIO NASCIMENTO DA SILVA FERREIRA</v>
      </c>
      <c r="D74" s="58" t="str">
        <f t="shared" ca="1" si="1"/>
        <v>RODRIGO DIAS DOS SANTOS</v>
      </c>
      <c r="E74" s="58" t="str">
        <f t="shared" ca="1" si="2"/>
        <v>GIOVANE BORGES DA SILVA</v>
      </c>
      <c r="F74" s="59">
        <f t="shared" ca="1" si="3"/>
        <v>44890</v>
      </c>
      <c r="G74" s="59" t="str">
        <f t="shared" ca="1" si="4"/>
        <v/>
      </c>
      <c r="J74" s="58">
        <f t="shared" ca="1" si="13"/>
        <v>4</v>
      </c>
      <c r="K74" s="58">
        <f t="shared" ca="1" si="5"/>
        <v>6</v>
      </c>
      <c r="L74" s="58">
        <f t="shared" ca="1" si="6"/>
        <v>1</v>
      </c>
      <c r="M74" s="58">
        <f t="shared" ca="1" si="7"/>
        <v>0</v>
      </c>
      <c r="N74" s="58">
        <f t="shared" ca="1" si="8"/>
        <v>0</v>
      </c>
      <c r="O74" s="58" t="str">
        <f t="shared" ca="1" si="9"/>
        <v>Credenciamento Não Atingindo</v>
      </c>
      <c r="P74" s="58" t="str">
        <f t="shared" ca="1" si="10"/>
        <v>CONSULTOR</v>
      </c>
      <c r="Q74" s="58" t="str">
        <f t="shared" ca="1" si="11"/>
        <v>M1</v>
      </c>
      <c r="R74" s="58">
        <f ca="1">VLOOKUP(Q74,Alavanca!A:B,2,0)</f>
        <v>0.25</v>
      </c>
      <c r="S74" s="71">
        <f ca="1">IF($S$2&lt;0.05,0,VLOOKUP(P74,Alavanca!D:E,2,0)*K74/$M$6)</f>
        <v>1104.8659999999998</v>
      </c>
      <c r="T74" s="71">
        <v>386.70309999999989</v>
      </c>
      <c r="U74" s="71">
        <v>0</v>
      </c>
      <c r="V74" s="71">
        <f t="shared" ca="1" si="12"/>
        <v>0</v>
      </c>
    </row>
    <row r="75" spans="1:22">
      <c r="A75" s="91">
        <v>6663200550</v>
      </c>
      <c r="B75" s="58" t="s">
        <v>933</v>
      </c>
      <c r="C75" s="58" t="str">
        <f t="shared" ca="1" si="0"/>
        <v>MAURICIO NASCIMENTO DA SILVA FERREIRA</v>
      </c>
      <c r="D75" s="58" t="str">
        <f t="shared" ca="1" si="1"/>
        <v>RODRIGO DIAS DOS SANTOS</v>
      </c>
      <c r="E75" s="58" t="str">
        <f t="shared" ca="1" si="2"/>
        <v>GIOVANE BORGES DA SILVA</v>
      </c>
      <c r="F75" s="59">
        <f ca="1">IFERROR(IF(VLOOKUP(A75,INDIRECT("'"&amp;$O$3&amp;"'!G:V"),13,0)=0,"",VLOOKUP(A75,INDIRECT("'"&amp;$O$3&amp;"'!G:V"),13,0)),0)</f>
        <v>44890</v>
      </c>
      <c r="G75" s="59" t="str">
        <f t="shared" ca="1" si="4"/>
        <v/>
      </c>
      <c r="J75" s="58">
        <f t="shared" ca="1" si="13"/>
        <v>4</v>
      </c>
      <c r="K75" s="58">
        <f t="shared" ca="1" si="5"/>
        <v>6</v>
      </c>
      <c r="L75" s="58">
        <f t="shared" ca="1" si="6"/>
        <v>1</v>
      </c>
      <c r="M75" s="58">
        <f t="shared" ca="1" si="7"/>
        <v>0</v>
      </c>
      <c r="N75" s="58">
        <f t="shared" ca="1" si="8"/>
        <v>0</v>
      </c>
      <c r="O75" s="58" t="str">
        <f t="shared" ca="1" si="9"/>
        <v>Credenciamento Não Atingindo</v>
      </c>
      <c r="P75" s="58" t="str">
        <f t="shared" ca="1" si="10"/>
        <v>CONSULTOR</v>
      </c>
      <c r="Q75" s="58" t="str">
        <f t="shared" ca="1" si="11"/>
        <v>M1</v>
      </c>
      <c r="R75" s="58">
        <f ca="1">VLOOKUP(Q75,Alavanca!A:B,2,0)</f>
        <v>0.25</v>
      </c>
      <c r="S75" s="71">
        <f ca="1">IF($S$2&lt;0.05,0,VLOOKUP(P75,Alavanca!D:E,2,0)*K75/$M$6)</f>
        <v>1104.8659999999998</v>
      </c>
      <c r="T75" s="71">
        <v>386.70309999999989</v>
      </c>
      <c r="U75" s="71">
        <v>0</v>
      </c>
      <c r="V75" s="71">
        <f t="shared" ca="1" si="12"/>
        <v>0</v>
      </c>
    </row>
    <row r="76" spans="1:22">
      <c r="A76" s="58">
        <v>1740445180</v>
      </c>
      <c r="B76" s="58" t="s">
        <v>934</v>
      </c>
      <c r="C76" s="58" t="str">
        <f t="shared" ref="C76:C79" ca="1" si="14">VLOOKUP(A76,INDIRECT("'"&amp;$O$3&amp;"'!G:L"),6,0)</f>
        <v xml:space="preserve">DERIVALDO DOS SANTOS COSTA </v>
      </c>
      <c r="D76" s="58" t="str">
        <f t="shared" ref="D76:D79" ca="1" si="15">VLOOKUP(A76,INDIRECT("'"&amp;$O$3&amp;"'!G:N"),8,0)</f>
        <v>RODRIGO DIAS DOS SANTOS</v>
      </c>
      <c r="E76" s="58" t="str">
        <f t="shared" ref="E76:E79" ca="1" si="16">VLOOKUP(A76,INDIRECT("'"&amp;$O$3&amp;"'!G:T"),10,0)</f>
        <v>GIOVANE BORGES DA SILVA</v>
      </c>
      <c r="F76" s="59">
        <f t="shared" ref="F76:F79" ca="1" si="17">IFERROR(IF(VLOOKUP(A76,INDIRECT("'"&amp;$O$3&amp;"'!G:V"),13,0)=0,"",VLOOKUP(A76,INDIRECT("'"&amp;$O$3&amp;"'!G:V"),13,0)),0)</f>
        <v>44890</v>
      </c>
      <c r="G76" s="59" t="str">
        <f t="shared" ref="G76:G79" ca="1" si="18">IFERROR(IF(VLOOKUP(A76,INDIRECT("'"&amp;$O$3&amp;"'!G:V"),14,0)=0,"",VLOOKUP(A76,INDIRECT("'"&amp;$O$3&amp;"'!G:V"),14,0)),0)</f>
        <v/>
      </c>
      <c r="J76" s="58">
        <f t="shared" ref="J76:J79" ca="1" si="19">IF(AND(F76&lt;$M$2,G76=""),NETWORKDAYS($M$2,$M$3,$O$5:$O$6),IF(F76&lt;$M$2,NETWORKDAYS($M$2,G76,$O$5:$O$6),IF(G76="",NETWORKDAYS(F76,$M$3,$O$5:$O$6),NETWORKDAYS(F76,G76,$O$5:$O$6))))</f>
        <v>4</v>
      </c>
      <c r="K76" s="58">
        <f t="shared" ref="K76:K79" ca="1" si="20">IF(AND(F76&lt;$M$2,G76=""),DATEDIF($M$2,$M$3,"D")+1,IF(F76&lt;$M$2,DATEDIF($M$2,G76,"D")+1,IF(G76="",DATEDIF(F76,$M$3,"D")+1,DATEDIF(F76,G76,"D")+1)))</f>
        <v>6</v>
      </c>
      <c r="L76" s="58">
        <f t="shared" ref="L76:L79" ca="1" si="21">ROUND(J76*R76,0)</f>
        <v>1</v>
      </c>
      <c r="M76" s="58">
        <f t="shared" ref="M76:M79" ca="1" si="22">COUNTIFS(INDIRECT("'"&amp;$O$2&amp;"'!b:b"),A76,INDIRECT("'"&amp;$O$2&amp;"'!O:O"),"&gt;="&amp;$M$2,INDIRECT("'"&amp;$O$2&amp;"'!O:O"),"&lt;="&amp;$M$3)</f>
        <v>0</v>
      </c>
      <c r="N76" s="58">
        <f t="shared" ref="N76:N79" ca="1" si="23">COUNTIFS(INDIRECT("'"&amp;$O$2&amp;"'!b:b"),A76,INDIRECT("'"&amp;$O$2&amp;"'!O:O"),"&gt;="&amp;$M$2,INDIRECT("'"&amp;$O$2&amp;"'!O:O"),"&lt;="&amp;$M$3,INDIRECT("'"&amp;$O$2&amp;"'!Z:Z"),"&gt;=1000")</f>
        <v>0</v>
      </c>
      <c r="O76" s="58" t="str">
        <f t="shared" ref="O76:O79" ca="1" si="24">IF(VLOOKUP(A76,INDIRECT("'"&amp;$O$3&amp;"'!G:J"),4,0)="GERENTE","Gerente",IF(VLOOKUP(A76,INDIRECT("'"&amp;$O$3&amp;"'!G:J"),4,0)="COORDENADOR","Coordenador",IF(VLOOKUP(A76,INDIRECT("'"&amp;$O$3&amp;"'!G:J"),4,0)="SUPERVISOR","Supervisor",IF(VLOOKUP(A76,INDIRECT("'"&amp;$O$3&amp;"'!G:J"),4,0)="ANALISTA","Analista",IF(VLOOKUP(A76,INDIRECT("'"&amp;$O$3&amp;"'!G:J"),4,0)="SUPERVISOR DE TREINAMENTO","Supervisor de Treinamento",IF(AND(N76&gt;=L76,N76&gt;0),"Elegível",IF(M76&gt;=L76,"Pendente Faturamento","Credenciamento Não Atingindo")))))))</f>
        <v>Credenciamento Não Atingindo</v>
      </c>
      <c r="P76" s="58" t="str">
        <f t="shared" ref="P76:P79" ca="1" si="25">VLOOKUP(A76,INDIRECT("'"&amp;$O$3&amp;"'!G:J"),4,0)</f>
        <v>CONSULTOR</v>
      </c>
      <c r="Q76" s="58" t="str">
        <f t="shared" ref="Q76:Q79" ca="1" si="26">IF(F76&gt;=$M$2,"M1",IF(AND(MONTH(F76)=MONTH($M$2)-1,YEAR(F76)=YEAR($M$2)),"M2",IF(AND(MONTH(F76)=MONTH($M$2)-2,YEAR(F76)=YEAR($M$2)),"M3",IF(AND(MONTH(F76)=MONTH($M$2)-3,YEAR(F76)=YEAR($M$2)),"M4","&gt;=M5"))))</f>
        <v>M1</v>
      </c>
      <c r="R76" s="58">
        <f ca="1">VLOOKUP(Q76,Alavanca!A:B,2,0)</f>
        <v>0.25</v>
      </c>
      <c r="S76" s="71">
        <f ca="1">IF($S$2&lt;0.05,0,VLOOKUP(P76,Alavanca!D:E,2,0)*K76/$M$6)</f>
        <v>1104.8659999999998</v>
      </c>
      <c r="T76" s="71">
        <v>386.70309999999989</v>
      </c>
      <c r="U76" s="71">
        <v>0</v>
      </c>
      <c r="V76" s="71">
        <f t="shared" ref="V76:V79" ca="1" si="27">IF(N76=0,0,IF(SUM(T76:U76)=S76,0,IF(N76&gt;=L76,S76-SUM(T76:U76),0)))</f>
        <v>0</v>
      </c>
    </row>
    <row r="77" spans="1:22">
      <c r="A77" s="58">
        <v>1451674104</v>
      </c>
      <c r="B77" s="58" t="s">
        <v>935</v>
      </c>
      <c r="C77" s="58" t="str">
        <f t="shared" ca="1" si="14"/>
        <v>TIAGO PEREIRA FURTADO</v>
      </c>
      <c r="D77" s="58" t="str">
        <f t="shared" ca="1" si="15"/>
        <v>RODRIGO DIAS DOS SANTOS</v>
      </c>
      <c r="E77" s="58" t="str">
        <f t="shared" ca="1" si="16"/>
        <v>GIOVANE BORGES DA SILVA</v>
      </c>
      <c r="F77" s="59">
        <f t="shared" ca="1" si="17"/>
        <v>44890</v>
      </c>
      <c r="G77" s="59" t="str">
        <f t="shared" ca="1" si="18"/>
        <v/>
      </c>
      <c r="J77" s="58">
        <f t="shared" ca="1" si="19"/>
        <v>4</v>
      </c>
      <c r="K77" s="58">
        <f t="shared" ca="1" si="20"/>
        <v>6</v>
      </c>
      <c r="L77" s="58">
        <f t="shared" ca="1" si="21"/>
        <v>1</v>
      </c>
      <c r="M77" s="58">
        <f t="shared" ca="1" si="22"/>
        <v>0</v>
      </c>
      <c r="N77" s="58">
        <f t="shared" ca="1" si="23"/>
        <v>0</v>
      </c>
      <c r="O77" s="58" t="str">
        <f t="shared" ca="1" si="24"/>
        <v>Credenciamento Não Atingindo</v>
      </c>
      <c r="P77" s="58" t="str">
        <f t="shared" ca="1" si="25"/>
        <v>CONSULTOR</v>
      </c>
      <c r="Q77" s="58" t="str">
        <f t="shared" ca="1" si="26"/>
        <v>M1</v>
      </c>
      <c r="R77" s="58">
        <f ca="1">VLOOKUP(Q77,Alavanca!A:B,2,0)</f>
        <v>0.25</v>
      </c>
      <c r="S77" s="71">
        <f ca="1">IF($S$2&lt;0.05,0,VLOOKUP(P77,Alavanca!D:E,2,0)*K77/$M$6)</f>
        <v>1104.8659999999998</v>
      </c>
      <c r="T77" s="71">
        <v>386.70309999999989</v>
      </c>
      <c r="U77" s="71">
        <v>0</v>
      </c>
      <c r="V77" s="71">
        <f t="shared" ca="1" si="27"/>
        <v>0</v>
      </c>
    </row>
    <row r="78" spans="1:22">
      <c r="A78" s="58">
        <v>76204022334</v>
      </c>
      <c r="B78" s="58" t="s">
        <v>936</v>
      </c>
      <c r="C78" s="58" t="str">
        <f t="shared" ca="1" si="14"/>
        <v xml:space="preserve">DERIVALDO DOS SANTOS COSTA </v>
      </c>
      <c r="D78" s="58" t="str">
        <f t="shared" ca="1" si="15"/>
        <v>RODRIGO DIAS DOS SANTOS</v>
      </c>
      <c r="E78" s="58" t="str">
        <f t="shared" ca="1" si="16"/>
        <v>GIOVANE BORGES DA SILVA</v>
      </c>
      <c r="F78" s="59">
        <f t="shared" ca="1" si="17"/>
        <v>44890</v>
      </c>
      <c r="G78" s="59" t="str">
        <f t="shared" ca="1" si="18"/>
        <v/>
      </c>
      <c r="J78" s="58">
        <f t="shared" ca="1" si="19"/>
        <v>4</v>
      </c>
      <c r="K78" s="58">
        <f t="shared" ca="1" si="20"/>
        <v>6</v>
      </c>
      <c r="L78" s="58">
        <f t="shared" ca="1" si="21"/>
        <v>1</v>
      </c>
      <c r="M78" s="58">
        <f t="shared" ca="1" si="22"/>
        <v>0</v>
      </c>
      <c r="N78" s="58">
        <f t="shared" ca="1" si="23"/>
        <v>0</v>
      </c>
      <c r="O78" s="58" t="str">
        <f t="shared" ca="1" si="24"/>
        <v>Credenciamento Não Atingindo</v>
      </c>
      <c r="P78" s="58" t="str">
        <f t="shared" ca="1" si="25"/>
        <v>CONSULTOR</v>
      </c>
      <c r="Q78" s="58" t="str">
        <f t="shared" ca="1" si="26"/>
        <v>M1</v>
      </c>
      <c r="R78" s="58">
        <f ca="1">VLOOKUP(Q78,Alavanca!A:B,2,0)</f>
        <v>0.25</v>
      </c>
      <c r="S78" s="71">
        <f ca="1">IF($S$2&lt;0.05,0,VLOOKUP(P78,Alavanca!D:E,2,0)*K78/$M$6)</f>
        <v>1104.8659999999998</v>
      </c>
      <c r="T78" s="71">
        <v>386.70309999999989</v>
      </c>
      <c r="U78" s="71">
        <v>0</v>
      </c>
      <c r="V78" s="71">
        <f t="shared" ca="1" si="27"/>
        <v>0</v>
      </c>
    </row>
    <row r="79" spans="1:22">
      <c r="A79" s="58">
        <v>72427671134</v>
      </c>
      <c r="B79" s="58" t="s">
        <v>937</v>
      </c>
      <c r="C79" s="58" t="str">
        <f t="shared" ca="1" si="14"/>
        <v xml:space="preserve">DERIVALDO DOS SANTOS COSTA </v>
      </c>
      <c r="D79" s="58" t="str">
        <f t="shared" ca="1" si="15"/>
        <v>RODRIGO DIAS DOS SANTOS</v>
      </c>
      <c r="E79" s="58" t="str">
        <f t="shared" ca="1" si="16"/>
        <v>GIOVANE BORGES DA SILVA</v>
      </c>
      <c r="F79" s="59">
        <f t="shared" ca="1" si="17"/>
        <v>44890</v>
      </c>
      <c r="G79" s="59" t="str">
        <f t="shared" ca="1" si="18"/>
        <v/>
      </c>
      <c r="J79" s="58">
        <f t="shared" ca="1" si="19"/>
        <v>4</v>
      </c>
      <c r="K79" s="58">
        <f t="shared" ca="1" si="20"/>
        <v>6</v>
      </c>
      <c r="L79" s="58">
        <f t="shared" ca="1" si="21"/>
        <v>1</v>
      </c>
      <c r="M79" s="58">
        <f t="shared" ca="1" si="22"/>
        <v>0</v>
      </c>
      <c r="N79" s="58">
        <f t="shared" ca="1" si="23"/>
        <v>0</v>
      </c>
      <c r="O79" s="58" t="str">
        <f t="shared" ca="1" si="24"/>
        <v>Credenciamento Não Atingindo</v>
      </c>
      <c r="P79" s="58" t="str">
        <f t="shared" ca="1" si="25"/>
        <v>CONSULTOR</v>
      </c>
      <c r="Q79" s="58" t="str">
        <f t="shared" ca="1" si="26"/>
        <v>M1</v>
      </c>
      <c r="R79" s="58">
        <f ca="1">VLOOKUP(Q79,Alavanca!A:B,2,0)</f>
        <v>0.25</v>
      </c>
      <c r="S79" s="71">
        <f ca="1">IF($S$2&lt;0.05,0,VLOOKUP(P79,Alavanca!D:E,2,0)*K79/$M$6)</f>
        <v>1104.8659999999998</v>
      </c>
      <c r="T79" s="71">
        <v>386.70309999999989</v>
      </c>
      <c r="U79" s="71">
        <v>0</v>
      </c>
      <c r="V79" s="71">
        <f t="shared" ca="1" si="27"/>
        <v>0</v>
      </c>
    </row>
  </sheetData>
  <autoFilter ref="A10:V79" xr:uid="{FA8B223D-8297-4D11-8D6B-39506BB7C05E}"/>
  <mergeCells count="4">
    <mergeCell ref="C1:E1"/>
    <mergeCell ref="H1:I1"/>
    <mergeCell ref="K1:P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71031-AC76-4780-A04C-BFCD95C80A31}">
  <sheetPr>
    <tabColor theme="5" tint="-0.499984740745262"/>
  </sheetPr>
  <dimension ref="A1:Q18"/>
  <sheetViews>
    <sheetView showGridLines="0" topLeftCell="C1" workbookViewId="0">
      <selection activeCell="D13" sqref="D13:D15"/>
    </sheetView>
  </sheetViews>
  <sheetFormatPr defaultRowHeight="14.5"/>
  <cols>
    <col min="4" max="4" width="10.81640625" bestFit="1" customWidth="1"/>
    <col min="5" max="5" width="9.81640625" customWidth="1"/>
    <col min="6" max="6" width="8.81640625" style="68"/>
    <col min="8" max="8" width="27.08984375" bestFit="1" customWidth="1"/>
    <col min="9" max="9" width="11.36328125" bestFit="1" customWidth="1"/>
    <col min="11" max="11" width="12.1796875" customWidth="1"/>
    <col min="12" max="13" width="11.81640625" customWidth="1"/>
    <col min="16" max="16" width="8" bestFit="1" customWidth="1"/>
    <col min="17" max="17" width="14" bestFit="1" customWidth="1"/>
  </cols>
  <sheetData>
    <row r="1" spans="1:17">
      <c r="A1" s="293" t="s">
        <v>197</v>
      </c>
      <c r="B1" s="293"/>
      <c r="C1" s="253" t="s">
        <v>4733</v>
      </c>
      <c r="D1" s="256">
        <v>0</v>
      </c>
      <c r="E1" s="256">
        <v>0</v>
      </c>
      <c r="F1" s="251"/>
      <c r="H1" s="283" t="s">
        <v>198</v>
      </c>
      <c r="I1" s="284"/>
      <c r="K1" s="285" t="s">
        <v>563</v>
      </c>
      <c r="L1" s="286"/>
      <c r="M1" s="286"/>
      <c r="N1" s="286"/>
      <c r="P1" s="98" t="s">
        <v>1407</v>
      </c>
      <c r="Q1" s="98" t="s">
        <v>569</v>
      </c>
    </row>
    <row r="2" spans="1:17">
      <c r="A2" s="27" t="s">
        <v>219</v>
      </c>
      <c r="B2" s="27">
        <v>0.25</v>
      </c>
      <c r="C2" s="254" t="s">
        <v>4734</v>
      </c>
      <c r="D2" s="255">
        <v>0.2</v>
      </c>
      <c r="E2" s="255">
        <v>0.2</v>
      </c>
      <c r="H2" s="27" t="s">
        <v>61</v>
      </c>
      <c r="I2" s="51">
        <v>5524.33</v>
      </c>
      <c r="K2" s="93" t="s">
        <v>565</v>
      </c>
      <c r="L2" s="93" t="s">
        <v>570</v>
      </c>
      <c r="M2" s="93" t="s">
        <v>571</v>
      </c>
      <c r="N2" s="93" t="s">
        <v>566</v>
      </c>
      <c r="P2" s="99">
        <f ca="1">Abr_23!T2</f>
        <v>0.291497975708502</v>
      </c>
      <c r="Q2" s="100">
        <f ca="1">Abr_23!T5</f>
        <v>11800.998862745102</v>
      </c>
    </row>
    <row r="3" spans="1:17">
      <c r="A3" s="27" t="s">
        <v>220</v>
      </c>
      <c r="B3" s="27">
        <v>0.3</v>
      </c>
      <c r="C3" s="254" t="s">
        <v>4735</v>
      </c>
      <c r="D3" s="255">
        <v>0.4</v>
      </c>
      <c r="E3" s="255">
        <v>0.4</v>
      </c>
      <c r="H3" s="27" t="s">
        <v>199</v>
      </c>
      <c r="I3" s="51">
        <v>6154.89</v>
      </c>
      <c r="K3" s="93">
        <v>0.4</v>
      </c>
      <c r="L3" s="93">
        <v>10000</v>
      </c>
      <c r="M3" s="93" t="s">
        <v>575</v>
      </c>
      <c r="N3" s="93">
        <v>1.04</v>
      </c>
    </row>
    <row r="4" spans="1:17">
      <c r="A4" s="27" t="s">
        <v>221</v>
      </c>
      <c r="B4" s="27">
        <v>0.35</v>
      </c>
      <c r="C4" s="254" t="s">
        <v>4736</v>
      </c>
      <c r="D4" s="255">
        <v>0.7</v>
      </c>
      <c r="E4" s="255">
        <v>0.7</v>
      </c>
      <c r="H4" s="27" t="s">
        <v>50</v>
      </c>
      <c r="I4" s="51">
        <v>7750.33</v>
      </c>
      <c r="K4" s="93">
        <v>0.4</v>
      </c>
      <c r="L4" s="93">
        <v>12000</v>
      </c>
      <c r="M4" s="93" t="s">
        <v>576</v>
      </c>
      <c r="N4" s="93">
        <v>1.0549999999999999</v>
      </c>
      <c r="P4" s="98" t="s">
        <v>573</v>
      </c>
      <c r="Q4" s="98" t="s">
        <v>572</v>
      </c>
    </row>
    <row r="5" spans="1:17">
      <c r="A5" s="27" t="s">
        <v>222</v>
      </c>
      <c r="B5" s="27">
        <v>0.4</v>
      </c>
      <c r="C5" s="254" t="s">
        <v>4737</v>
      </c>
      <c r="D5" s="255">
        <v>1</v>
      </c>
      <c r="E5" s="255">
        <v>1</v>
      </c>
      <c r="H5" s="27" t="s">
        <v>44</v>
      </c>
      <c r="I5" s="51">
        <v>14055.88</v>
      </c>
      <c r="K5" s="93">
        <v>0.4</v>
      </c>
      <c r="L5" s="93">
        <v>15000</v>
      </c>
      <c r="M5" s="93" t="s">
        <v>577</v>
      </c>
      <c r="N5" s="93">
        <v>1.07</v>
      </c>
      <c r="P5" s="93" t="str">
        <f ca="1">IF(AND($P$2&gt;=K6,$P$2&lt;K7),"A",IF(AND($P$2&gt;=K10,$P$2&lt;K11),"B",IF(AND($P$2&gt;=K14,$P$2&lt;K15),"C",IF($P$2&gt;=K18,"D","NULL"))))</f>
        <v>NULL</v>
      </c>
      <c r="Q5" s="27" t="str">
        <f ca="1">IF(AND($Q$2&gt;=L3,$Q$2&lt;L4),"E",IF(AND($Q$2&gt;=L8,$Q$2&lt;L9),"F",IF(AND($Q$2&gt;=L13,$Q$2&lt;L14),"G",IF($Q$2&gt;=L18,"H","NULL"))))</f>
        <v>E</v>
      </c>
    </row>
    <row r="6" spans="1:17">
      <c r="A6" s="27" t="s">
        <v>223</v>
      </c>
      <c r="B6" s="27">
        <v>0.5</v>
      </c>
      <c r="C6" s="254" t="s">
        <v>4738</v>
      </c>
      <c r="D6" s="255">
        <v>1.2</v>
      </c>
      <c r="E6" s="255">
        <v>1.3</v>
      </c>
      <c r="H6" s="27" t="s">
        <v>124</v>
      </c>
      <c r="I6" s="51">
        <v>19907.52</v>
      </c>
      <c r="K6" s="93">
        <v>0.4</v>
      </c>
      <c r="L6" s="93">
        <v>20000</v>
      </c>
      <c r="M6" s="93" t="s">
        <v>578</v>
      </c>
      <c r="N6" s="93">
        <v>1.085</v>
      </c>
    </row>
    <row r="7" spans="1:17">
      <c r="C7" s="255" t="s">
        <v>4739</v>
      </c>
      <c r="D7" s="255">
        <v>1.4</v>
      </c>
      <c r="E7" s="255">
        <v>1.5</v>
      </c>
      <c r="F7" s="252"/>
      <c r="H7" s="27" t="s">
        <v>200</v>
      </c>
      <c r="I7" s="51">
        <v>6699.4</v>
      </c>
      <c r="K7" s="93">
        <v>0.45</v>
      </c>
      <c r="L7" s="93">
        <v>10000</v>
      </c>
      <c r="M7" s="93" t="s">
        <v>579</v>
      </c>
      <c r="N7" s="93">
        <v>1.0449999999999999</v>
      </c>
      <c r="P7" s="279" t="s">
        <v>574</v>
      </c>
      <c r="Q7" s="279"/>
    </row>
    <row r="8" spans="1:17">
      <c r="F8" s="252"/>
      <c r="H8" s="27" t="s">
        <v>134</v>
      </c>
      <c r="I8" s="51">
        <v>3823.99</v>
      </c>
      <c r="K8" s="93">
        <v>0.45</v>
      </c>
      <c r="L8" s="93">
        <v>12000</v>
      </c>
      <c r="M8" s="93" t="s">
        <v>580</v>
      </c>
      <c r="N8" s="93">
        <v>1.06</v>
      </c>
      <c r="P8" s="280" t="str">
        <f ca="1">IFERROR(VLOOKUP(P5&amp;Q5,M:N,2,0),"1")</f>
        <v>1</v>
      </c>
      <c r="Q8" s="281"/>
    </row>
    <row r="9" spans="1:17">
      <c r="C9" s="250"/>
      <c r="D9" s="250"/>
      <c r="E9" s="250"/>
      <c r="F9" s="252"/>
      <c r="K9" s="93">
        <v>0.45</v>
      </c>
      <c r="L9" s="93">
        <v>15000</v>
      </c>
      <c r="M9" s="93" t="s">
        <v>581</v>
      </c>
      <c r="N9" s="93">
        <v>1.075</v>
      </c>
    </row>
    <row r="10" spans="1:17">
      <c r="C10" s="250">
        <v>0.41</v>
      </c>
      <c r="D10" s="250">
        <f>LOOKUP(C10,$D$1:$E$7)</f>
        <v>0.4</v>
      </c>
      <c r="E10" s="250"/>
      <c r="F10" s="252"/>
      <c r="K10" s="93">
        <v>0.45</v>
      </c>
      <c r="L10" s="93">
        <v>20000</v>
      </c>
      <c r="M10" s="93" t="s">
        <v>582</v>
      </c>
      <c r="N10" s="93">
        <v>1.0900000000000001</v>
      </c>
    </row>
    <row r="11" spans="1:17">
      <c r="C11" s="250"/>
      <c r="D11" s="250"/>
      <c r="E11" s="250"/>
      <c r="F11" s="252"/>
      <c r="K11" s="93">
        <v>0.5</v>
      </c>
      <c r="L11" s="93">
        <v>10000</v>
      </c>
      <c r="M11" s="93" t="s">
        <v>583</v>
      </c>
      <c r="N11" s="93">
        <v>1.05</v>
      </c>
    </row>
    <row r="12" spans="1:17">
      <c r="A12" s="250"/>
      <c r="B12" s="250"/>
      <c r="C12" s="250"/>
      <c r="D12" s="250"/>
      <c r="E12" s="250"/>
      <c r="F12" s="252"/>
      <c r="K12" s="93">
        <v>0.5</v>
      </c>
      <c r="L12" s="93">
        <v>12000</v>
      </c>
      <c r="M12" s="93" t="s">
        <v>584</v>
      </c>
      <c r="N12" s="93">
        <v>1.0649999999999999</v>
      </c>
    </row>
    <row r="13" spans="1:17">
      <c r="C13" s="250"/>
      <c r="D13" s="250"/>
      <c r="E13" s="250"/>
      <c r="F13" s="252"/>
      <c r="K13" s="93">
        <v>0.5</v>
      </c>
      <c r="L13" s="93">
        <v>15000</v>
      </c>
      <c r="M13" s="93" t="s">
        <v>585</v>
      </c>
      <c r="N13" s="93">
        <v>1.08</v>
      </c>
      <c r="Q13" s="112">
        <v>191610.12439999994</v>
      </c>
    </row>
    <row r="14" spans="1:17">
      <c r="K14" s="93">
        <v>0.5</v>
      </c>
      <c r="L14" s="93">
        <v>20000</v>
      </c>
      <c r="M14" s="93" t="s">
        <v>586</v>
      </c>
      <c r="N14" s="93">
        <v>1.095</v>
      </c>
      <c r="Q14" s="112">
        <f ca="1">Q13*P2</f>
        <v>55853.96338785423</v>
      </c>
    </row>
    <row r="15" spans="1:17">
      <c r="K15" s="93">
        <v>0.55000000000000004</v>
      </c>
      <c r="L15" s="93">
        <v>10000</v>
      </c>
      <c r="M15" s="93" t="s">
        <v>587</v>
      </c>
      <c r="N15" s="93">
        <v>1.0549999999999999</v>
      </c>
    </row>
    <row r="16" spans="1:17">
      <c r="K16" s="93">
        <v>0.55000000000000004</v>
      </c>
      <c r="L16" s="93">
        <v>12000</v>
      </c>
      <c r="M16" s="93" t="s">
        <v>58</v>
      </c>
      <c r="N16" s="93">
        <v>1.07</v>
      </c>
    </row>
    <row r="17" spans="11:14">
      <c r="K17" s="93">
        <v>0.55000000000000004</v>
      </c>
      <c r="L17" s="93">
        <v>15000</v>
      </c>
      <c r="M17" s="93" t="s">
        <v>588</v>
      </c>
      <c r="N17" s="93">
        <v>1.085</v>
      </c>
    </row>
    <row r="18" spans="11:14">
      <c r="K18" s="93">
        <v>0.55000000000000004</v>
      </c>
      <c r="L18" s="93">
        <v>20000</v>
      </c>
      <c r="M18" s="93" t="s">
        <v>589</v>
      </c>
      <c r="N18" s="93">
        <v>1.1000000000000001</v>
      </c>
    </row>
  </sheetData>
  <mergeCells count="5">
    <mergeCell ref="A1:B1"/>
    <mergeCell ref="H1:I1"/>
    <mergeCell ref="K1:N1"/>
    <mergeCell ref="P7:Q7"/>
    <mergeCell ref="P8:Q8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FB54B-DDE8-4F33-88F6-34EEFAB2A3FA}">
  <sheetPr>
    <tabColor theme="7" tint="-0.499984740745262"/>
  </sheetPr>
  <dimension ref="A1:V76"/>
  <sheetViews>
    <sheetView showGridLines="0" topLeftCell="L1" zoomScale="85" zoomScaleNormal="85" workbookViewId="0">
      <selection activeCell="S4" sqref="S4"/>
    </sheetView>
  </sheetViews>
  <sheetFormatPr defaultColWidth="8.81640625" defaultRowHeight="10.5" outlineLevelCol="1"/>
  <cols>
    <col min="1" max="1" width="28.6328125" style="58" bestFit="1" customWidth="1"/>
    <col min="2" max="2" width="47.1796875" style="58" bestFit="1" customWidth="1"/>
    <col min="3" max="3" width="38.36328125" style="58" customWidth="1" outlineLevel="1"/>
    <col min="4" max="4" width="24.54296875" style="58" customWidth="1" outlineLevel="1"/>
    <col min="5" max="5" width="23.90625" style="58" customWidth="1" outlineLevel="1"/>
    <col min="6" max="6" width="13.453125" style="58" bestFit="1" customWidth="1"/>
    <col min="7" max="7" width="16.81640625" style="58" bestFit="1" customWidth="1"/>
    <col min="8" max="9" width="16.81640625" style="58" hidden="1" customWidth="1" outlineLevel="1"/>
    <col min="10" max="10" width="10.1796875" style="58" bestFit="1" customWidth="1" collapsed="1"/>
    <col min="11" max="11" width="11.6328125" style="58" bestFit="1" customWidth="1"/>
    <col min="12" max="12" width="10.453125" style="58" bestFit="1" customWidth="1"/>
    <col min="13" max="13" width="13.81640625" style="58" bestFit="1" customWidth="1"/>
    <col min="14" max="14" width="24.08984375" style="58" bestFit="1" customWidth="1"/>
    <col min="15" max="15" width="21.08984375" style="58" bestFit="1" customWidth="1"/>
    <col min="16" max="16" width="18.1796875" style="58" customWidth="1"/>
    <col min="17" max="17" width="18" style="58" bestFit="1" customWidth="1"/>
    <col min="18" max="18" width="18" style="58" customWidth="1"/>
    <col min="19" max="19" width="14.1796875" style="58" bestFit="1" customWidth="1"/>
    <col min="20" max="22" width="16.36328125" style="58" bestFit="1" customWidth="1"/>
    <col min="23" max="16384" width="8.81640625" style="58"/>
  </cols>
  <sheetData>
    <row r="1" spans="1:22" customFormat="1" ht="18.5" customHeight="1">
      <c r="C1" s="275" t="s">
        <v>28</v>
      </c>
      <c r="D1" s="275"/>
      <c r="E1" s="275"/>
      <c r="H1" s="276" t="s">
        <v>29</v>
      </c>
      <c r="I1" s="276"/>
      <c r="K1" s="277" t="s">
        <v>209</v>
      </c>
      <c r="L1" s="277"/>
      <c r="M1" s="277"/>
      <c r="N1" s="277"/>
      <c r="O1" s="277"/>
      <c r="P1" s="277"/>
      <c r="Q1" s="68"/>
      <c r="R1" s="278" t="s">
        <v>568</v>
      </c>
      <c r="S1" s="278"/>
      <c r="T1" s="278"/>
    </row>
    <row r="2" spans="1:22" customFormat="1" ht="18.5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44896</v>
      </c>
      <c r="N2" s="61" t="s">
        <v>210</v>
      </c>
      <c r="O2" s="63" t="s">
        <v>2266</v>
      </c>
      <c r="P2" s="62"/>
      <c r="Q2" s="68"/>
      <c r="R2" s="95" t="s">
        <v>564</v>
      </c>
      <c r="S2" s="96">
        <f ca="1">SUM(N11:N1048576)/SUMIFS(J11:J1048576,P11:P1048576,"CONSULTOR")</f>
        <v>0.28720083246618106</v>
      </c>
      <c r="T2" s="94"/>
    </row>
    <row r="3" spans="1:22" customFormat="1" ht="18.5" customHeight="1">
      <c r="C3" s="60"/>
      <c r="D3" s="60"/>
      <c r="E3" s="60"/>
      <c r="H3" s="60"/>
      <c r="I3" s="60"/>
      <c r="K3" s="64"/>
      <c r="L3" s="61" t="s">
        <v>213</v>
      </c>
      <c r="M3" s="63">
        <v>44926</v>
      </c>
      <c r="N3" s="61" t="s">
        <v>214</v>
      </c>
      <c r="O3" s="63" t="str">
        <f>"Controle_HC_"&amp;MONTH(M2)&amp;"_"&amp;YEAR(M2)</f>
        <v>Controle_HC_12_2022</v>
      </c>
      <c r="P3" s="62"/>
      <c r="Q3" s="68"/>
      <c r="R3" s="94"/>
      <c r="S3" s="94"/>
      <c r="T3" s="94"/>
    </row>
    <row r="4" spans="1:22" customFormat="1" ht="8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</row>
    <row r="5" spans="1:22" customFormat="1" ht="19" customHeight="1">
      <c r="C5" s="60"/>
      <c r="D5" s="60"/>
      <c r="E5" s="60"/>
      <c r="H5" s="60"/>
      <c r="I5" s="60"/>
      <c r="K5" s="66" t="s">
        <v>216</v>
      </c>
      <c r="L5" s="66">
        <v>44896</v>
      </c>
      <c r="M5" s="67">
        <v>20</v>
      </c>
      <c r="N5" s="61" t="s">
        <v>217</v>
      </c>
      <c r="O5" s="63">
        <v>44897</v>
      </c>
      <c r="P5" s="62"/>
      <c r="Q5" s="68"/>
      <c r="R5" s="95" t="s">
        <v>567</v>
      </c>
      <c r="S5" s="97">
        <f ca="1">AVERAGEIFS(INDIRECT("'"&amp;$O$2&amp;"'!Y:Y"),INDIRECT("'"&amp;$O$2&amp;"'!Y:y"),"&gt;1",INDIRECT("'"&amp;$O$2&amp;"'!O:O"),"&gt;="&amp;$M$2,INDIRECT("'"&amp;$O$2&amp;"'!O:O"),"&lt;="&amp;$M$3)</f>
        <v>11968.823928571426</v>
      </c>
      <c r="T5" s="94"/>
    </row>
    <row r="6" spans="1:22" customFormat="1" ht="18.5" customHeight="1">
      <c r="C6" s="60"/>
      <c r="D6" s="60"/>
      <c r="E6" s="60"/>
      <c r="H6" s="60"/>
      <c r="I6" s="60"/>
      <c r="K6" s="66" t="s">
        <v>477</v>
      </c>
      <c r="L6" s="64"/>
      <c r="M6" s="67">
        <v>31</v>
      </c>
      <c r="N6" s="64"/>
      <c r="O6" s="63">
        <v>44900</v>
      </c>
      <c r="P6" s="62"/>
      <c r="Q6" s="68"/>
      <c r="R6" s="94"/>
      <c r="S6" s="94"/>
      <c r="T6" s="94"/>
    </row>
    <row r="7" spans="1:22" customFormat="1" ht="18.5" customHeight="1">
      <c r="C7" s="60"/>
      <c r="D7" s="60"/>
      <c r="E7" s="60"/>
      <c r="H7" s="60"/>
      <c r="I7" s="60"/>
      <c r="K7" s="64"/>
      <c r="L7" s="64"/>
      <c r="M7" s="64"/>
      <c r="N7" s="64"/>
      <c r="O7" s="62"/>
      <c r="P7" s="62"/>
      <c r="Q7" s="68"/>
      <c r="R7" s="68"/>
    </row>
    <row r="8" spans="1:22" customFormat="1" ht="18.5" customHeight="1">
      <c r="C8" s="60"/>
      <c r="D8" s="60"/>
      <c r="E8" s="60"/>
      <c r="H8" s="60"/>
      <c r="I8" s="60"/>
      <c r="K8" s="85"/>
      <c r="L8" s="85"/>
      <c r="M8" s="85"/>
      <c r="N8" s="85"/>
      <c r="O8" s="68"/>
      <c r="P8" s="68"/>
      <c r="Q8" s="68"/>
      <c r="R8" s="68"/>
    </row>
    <row r="9" spans="1:22" customFormat="1" ht="14.5">
      <c r="L9" s="86">
        <f ca="1">SUM(L11:L1048576)</f>
        <v>406</v>
      </c>
      <c r="M9" s="86">
        <f ca="1">SUM(M11:M1048576)</f>
        <v>384</v>
      </c>
      <c r="N9" s="86">
        <f ca="1">SUM(N11:N1048576)</f>
        <v>276</v>
      </c>
      <c r="T9" s="72">
        <f>SUM(T11:T999988)</f>
        <v>201592.75514516133</v>
      </c>
      <c r="U9" s="72">
        <f>SUM(U11:U999988)</f>
        <v>21660.719725806452</v>
      </c>
      <c r="V9" s="72">
        <f ca="1">SUM(V11:V999988)</f>
        <v>7181.6290000000008</v>
      </c>
    </row>
    <row r="10" spans="1:22" customFormat="1" ht="44" customHeight="1">
      <c r="A10" s="15" t="s">
        <v>562</v>
      </c>
      <c r="B10" s="15" t="s">
        <v>11</v>
      </c>
      <c r="C10" s="15" t="s">
        <v>12</v>
      </c>
      <c r="D10" s="15" t="s">
        <v>13</v>
      </c>
      <c r="E10" s="15" t="s">
        <v>14</v>
      </c>
      <c r="F10" s="15" t="s">
        <v>15</v>
      </c>
      <c r="G10" s="15" t="s">
        <v>16</v>
      </c>
      <c r="H10" s="15"/>
      <c r="I10" s="15"/>
      <c r="J10" s="16" t="s">
        <v>17</v>
      </c>
      <c r="K10" s="16" t="s">
        <v>18</v>
      </c>
      <c r="L10" s="16" t="s">
        <v>19</v>
      </c>
      <c r="M10" s="16" t="s">
        <v>20</v>
      </c>
      <c r="N10" s="16" t="s">
        <v>21</v>
      </c>
      <c r="O10" s="15" t="s">
        <v>22</v>
      </c>
      <c r="P10" s="15" t="s">
        <v>23</v>
      </c>
      <c r="Q10" s="15" t="s">
        <v>218</v>
      </c>
      <c r="R10" s="15" t="s">
        <v>224</v>
      </c>
      <c r="S10" s="15" t="s">
        <v>24</v>
      </c>
      <c r="T10" s="108" t="s">
        <v>25</v>
      </c>
      <c r="U10" s="108" t="s">
        <v>27</v>
      </c>
      <c r="V10" s="15" t="s">
        <v>26</v>
      </c>
    </row>
    <row r="11" spans="1:22">
      <c r="A11" s="91" t="s">
        <v>41</v>
      </c>
      <c r="B11" s="58" t="s">
        <v>42</v>
      </c>
      <c r="C11" s="58" t="str">
        <f ca="1">VLOOKUP(A11,INDIRECT("'"&amp;$O$3&amp;"'!G:L"),6,0)</f>
        <v>-</v>
      </c>
      <c r="D11" s="58" t="str">
        <f ca="1">VLOOKUP(A11,INDIRECT("'"&amp;$O$3&amp;"'!G:N"),8,0)</f>
        <v>-</v>
      </c>
      <c r="E11" s="58" t="str">
        <f ca="1">VLOOKUP(A11,INDIRECT("'"&amp;$O$3&amp;"'!G:T"),10,0)</f>
        <v>GIOVANE BORGES DA SILVA</v>
      </c>
      <c r="F11" s="59">
        <f ca="1">IFERROR(IF(VLOOKUP(A11,INDIRECT("'"&amp;$O$3&amp;"'!G:V"),13,0)=0,"",VLOOKUP(A11,INDIRECT("'"&amp;$O$3&amp;"'!G:V"),13,0)),0)</f>
        <v>44795</v>
      </c>
      <c r="G11" s="59" t="str">
        <f ca="1">IFERROR(IF(VLOOKUP(A11,INDIRECT("'"&amp;$O$3&amp;"'!G:V"),14,0)=0,"",VLOOKUP(A11,INDIRECT("'"&amp;$O$3&amp;"'!G:V"),14,0)),0)</f>
        <v/>
      </c>
      <c r="J11" s="58">
        <f ca="1">IF(AND(F11&lt;$M$2,G11=""),NETWORKDAYS($M$2,$M$3,$O$5:$O$6),IF(F11&lt;$M$2,NETWORKDAYS($M$2,G11,$O$5:$O$6),IF(G11="",NETWORKDAYS(F11,$M$3,$O$5:$O$6),NETWORKDAYS(F11,G11,$O$5:$O$6))))</f>
        <v>20</v>
      </c>
      <c r="K11" s="58">
        <f ca="1">IF(AND(F11&lt;$M$2,G11=""),DATEDIF($M$2,$M$3,"D")+1,IF(F11&lt;$M$2,DATEDIF($M$2,G11,"D")+1,IF(G11="",DATEDIF(F11,$M$3,"D")+1,DATEDIF(F11,G11,"D")+1)))</f>
        <v>31</v>
      </c>
      <c r="L11" s="58">
        <f ca="1">ROUND(J11*R11,0)</f>
        <v>10</v>
      </c>
      <c r="M11" s="58">
        <f ca="1">COUNTIFS(INDIRECT("'"&amp;$O$2&amp;"'!b:b"),A11,INDIRECT("'"&amp;$O$2&amp;"'!O:O"),"&gt;="&amp;$M$2,INDIRECT("'"&amp;$O$2&amp;"'!O:O"),"&lt;="&amp;$M$3)</f>
        <v>14</v>
      </c>
      <c r="N11" s="58">
        <f ca="1">COUNTIFS(INDIRECT("'"&amp;$O$2&amp;"'!b:b"),A11,INDIRECT("'"&amp;$O$2&amp;"'!O:O"),"&gt;="&amp;$M$2,INDIRECT("'"&amp;$O$2&amp;"'!O:O"),"&lt;="&amp;$M$3,INDIRECT("'"&amp;$O$2&amp;"'!Z:Z"),"&gt;=1000")</f>
        <v>13</v>
      </c>
      <c r="O11" s="58" t="str">
        <f ca="1">IF(VLOOKUP(A11,INDIRECT("'"&amp;$O$3&amp;"'!G:J"),4,0)="GERENTE","Gerente",IF(VLOOKUP(A11,INDIRECT("'"&amp;$O$3&amp;"'!G:J"),4,0)="COORDENADOR","Coordenador",IF(VLOOKUP(A11,INDIRECT("'"&amp;$O$3&amp;"'!G:J"),4,0)="SUPERVISOR","Supervisor",IF(VLOOKUP(A11,INDIRECT("'"&amp;$O$3&amp;"'!G:J"),4,0)="ANALISTA","Analista",IF(VLOOKUP(A11,INDIRECT("'"&amp;$O$3&amp;"'!G:J"),4,0)="SUPERVISOR DE TREINAMENTO","Supervisor de Treinamento",IF(AND(N11&gt;=L11,N11&gt;0),"Elegível",IF(M11&gt;=L11,"Pendente Faturamento","Credenciamento Não Atingindo")))))))</f>
        <v>Coordenador</v>
      </c>
      <c r="P11" s="58" t="str">
        <f ca="1">VLOOKUP(A11,INDIRECT("'"&amp;$O$3&amp;"'!G:J"),4,0)</f>
        <v>COORDENADOR</v>
      </c>
      <c r="Q11" s="58" t="str">
        <f ca="1">IF(F11&gt;=$M$2,"M1",IF(AND(MONTH(F11)=MONTH($M$2)-1,YEAR(F11)=YEAR($M$2)),"M2",IF(AND(MONTH(F11)=MONTH($M$2)-2,YEAR(F11)=YEAR($M$2)),"M3",IF(AND(MONTH(F11)=MONTH($M$2)-3,YEAR(F11)=YEAR($M$2)),"M4","&gt;=M5"))))</f>
        <v>&gt;=M5</v>
      </c>
      <c r="R11" s="58">
        <f ca="1">VLOOKUP(Q11,Alavanca!A:B,2,0)</f>
        <v>0.5</v>
      </c>
      <c r="S11" s="71">
        <f ca="1">IF($S$2&lt;0.05,0,VLOOKUP(P11,Alavanca!D:E,2,0)*K11/$M$6)</f>
        <v>14055.88</v>
      </c>
      <c r="T11" s="71">
        <v>14055.88</v>
      </c>
      <c r="U11" s="71">
        <v>0</v>
      </c>
      <c r="V11" s="71">
        <f ca="1">IF(N11=0,0,IF(SUM(T11:U11)=S11,0,IF(N11&gt;=L11,S11-SUM(T11:U11),0)))</f>
        <v>0</v>
      </c>
    </row>
    <row r="12" spans="1:22">
      <c r="A12" s="91" t="s">
        <v>47</v>
      </c>
      <c r="B12" s="58" t="s">
        <v>48</v>
      </c>
      <c r="C12" s="58" t="str">
        <f t="shared" ref="C12:C75" ca="1" si="0">VLOOKUP(A12,INDIRECT("'"&amp;$O$3&amp;"'!G:L"),6,0)</f>
        <v xml:space="preserve">RODRIGO DIAS DOS SANTOS </v>
      </c>
      <c r="D12" s="58" t="str">
        <f t="shared" ref="D12:D75" ca="1" si="1">VLOOKUP(A12,INDIRECT("'"&amp;$O$3&amp;"'!G:N"),8,0)</f>
        <v>RODRIGO DIAS DOS SANTOS</v>
      </c>
      <c r="E12" s="58" t="str">
        <f t="shared" ref="E12:E75" ca="1" si="2">VLOOKUP(A12,INDIRECT("'"&amp;$O$3&amp;"'!G:T"),10,0)</f>
        <v>GIOVANE BORGES DA SILVA</v>
      </c>
      <c r="F12" s="59">
        <f t="shared" ref="F12:F74" ca="1" si="3">IFERROR(IF(VLOOKUP(A12,INDIRECT("'"&amp;$O$3&amp;"'!G:V"),13,0)=0,"",VLOOKUP(A12,INDIRECT("'"&amp;$O$3&amp;"'!G:V"),13,0)),0)</f>
        <v>44795</v>
      </c>
      <c r="G12" s="59" t="str">
        <f t="shared" ref="G12:G75" ca="1" si="4">IFERROR(IF(VLOOKUP(A12,INDIRECT("'"&amp;$O$3&amp;"'!G:V"),14,0)=0,"",VLOOKUP(A12,INDIRECT("'"&amp;$O$3&amp;"'!G:V"),14,0)),0)</f>
        <v/>
      </c>
      <c r="J12" s="58">
        <f t="shared" ref="J12:J75" ca="1" si="5">IF(AND(F12&lt;$M$2,G12=""),NETWORKDAYS($M$2,$M$3,$O$5:$O$6),IF(F12&lt;$M$2,NETWORKDAYS($M$2,G12,$O$5:$O$6),IF(G12="",NETWORKDAYS(F12,$M$3,$O$5:$O$6),NETWORKDAYS(F12,G12,$O$5:$O$6))))</f>
        <v>20</v>
      </c>
      <c r="K12" s="58">
        <f t="shared" ref="K12:K75" ca="1" si="6">IF(AND(F12&lt;$M$2,G12=""),DATEDIF($M$2,$M$3,"D")+1,IF(F12&lt;$M$2,DATEDIF($M$2,G12,"D")+1,IF(G12="",DATEDIF(F12,$M$3,"D")+1,DATEDIF(F12,G12,"D")+1)))</f>
        <v>31</v>
      </c>
      <c r="L12" s="58">
        <f t="shared" ref="L12:L75" ca="1" si="7">ROUND(J12*R12,0)</f>
        <v>10</v>
      </c>
      <c r="M12" s="58">
        <f t="shared" ref="M12:M75" ca="1" si="8">COUNTIFS(INDIRECT("'"&amp;$O$2&amp;"'!b:b"),A12,INDIRECT("'"&amp;$O$2&amp;"'!O:O"),"&gt;="&amp;$M$2,INDIRECT("'"&amp;$O$2&amp;"'!O:O"),"&lt;="&amp;$M$3)</f>
        <v>15</v>
      </c>
      <c r="N12" s="58">
        <f t="shared" ref="N12:N75" ca="1" si="9">COUNTIFS(INDIRECT("'"&amp;$O$2&amp;"'!b:b"),A12,INDIRECT("'"&amp;$O$2&amp;"'!O:O"),"&gt;="&amp;$M$2,INDIRECT("'"&amp;$O$2&amp;"'!O:O"),"&lt;="&amp;$M$3,INDIRECT("'"&amp;$O$2&amp;"'!Z:Z"),"&gt;=1000")</f>
        <v>13</v>
      </c>
      <c r="O12" s="58" t="str">
        <f t="shared" ref="O12:O75" ca="1" si="10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tr">
        <f t="shared" ref="P12:P75" ca="1" si="11">VLOOKUP(A12,INDIRECT("'"&amp;$O$3&amp;"'!G:J"),4,0)</f>
        <v>SUPERVISOR</v>
      </c>
      <c r="Q12" s="58" t="str">
        <f t="shared" ref="Q12:Q75" ca="1" si="12">IF(F12&gt;=$M$2,"M1",IF(AND(MONTH(F12)=MONTH($M$2)-1,YEAR(F12)=YEAR($M$2)),"M2",IF(AND(MONTH(F12)=MONTH($M$2)-2,YEAR(F12)=YEAR($M$2)),"M3",IF(AND(MONTH(F12)=MONTH($M$2)-3,YEAR(F12)=YEAR($M$2)),"M4","&gt;=M5"))))</f>
        <v>&gt;=M5</v>
      </c>
      <c r="R12" s="58">
        <f ca="1">VLOOKUP(Q12,Alavanca!A:B,2,0)</f>
        <v>0.5</v>
      </c>
      <c r="S12" s="71">
        <f ca="1">IF($S$2&lt;0.05,0,VLOOKUP(P12,Alavanca!D:E,2,0)*K12/$M$6)</f>
        <v>7750.33</v>
      </c>
      <c r="T12" s="71">
        <v>7750.33</v>
      </c>
      <c r="U12" s="71">
        <v>0</v>
      </c>
      <c r="V12" s="71">
        <f t="shared" ref="V12:V75" ca="1" si="13">IF(N12=0,0,IF(SUM(T12:U12)=S12,0,IF(N12&gt;=L12,S12-SUM(T12:U12),0)))</f>
        <v>0</v>
      </c>
    </row>
    <row r="13" spans="1:22">
      <c r="A13" s="91">
        <v>71704965187</v>
      </c>
      <c r="B13" s="58" t="s">
        <v>59</v>
      </c>
      <c r="C13" s="58" t="str">
        <f t="shared" ca="1" si="0"/>
        <v>TIAGO PEREIRA FURTADO</v>
      </c>
      <c r="D13" s="58" t="str">
        <f t="shared" ca="1" si="1"/>
        <v>RODRIGO DIAS DOS SANTOS</v>
      </c>
      <c r="E13" s="58" t="str">
        <f t="shared" ca="1" si="2"/>
        <v>GIOVANE BORGES DA SILVA</v>
      </c>
      <c r="F13" s="59">
        <f t="shared" ca="1" si="3"/>
        <v>44802</v>
      </c>
      <c r="G13" s="59" t="str">
        <f t="shared" ca="1" si="4"/>
        <v/>
      </c>
      <c r="J13" s="58">
        <f t="shared" ca="1" si="5"/>
        <v>20</v>
      </c>
      <c r="K13" s="58">
        <f t="shared" ca="1" si="6"/>
        <v>31</v>
      </c>
      <c r="L13" s="58">
        <f t="shared" ca="1" si="7"/>
        <v>10</v>
      </c>
      <c r="M13" s="58">
        <f t="shared" ca="1" si="8"/>
        <v>8</v>
      </c>
      <c r="N13" s="58">
        <f t="shared" ca="1" si="9"/>
        <v>5</v>
      </c>
      <c r="O13" s="58" t="str">
        <f t="shared" ca="1" si="10"/>
        <v>Credenciamento Não Atingindo</v>
      </c>
      <c r="P13" s="58" t="str">
        <f t="shared" ca="1" si="11"/>
        <v>CONSULTOR</v>
      </c>
      <c r="Q13" s="58" t="str">
        <f t="shared" ca="1" si="12"/>
        <v>&gt;=M5</v>
      </c>
      <c r="R13" s="58">
        <f ca="1">VLOOKUP(Q13,Alavanca!A:B,2,0)</f>
        <v>0.5</v>
      </c>
      <c r="S13" s="71">
        <f ca="1">IF($S$2&lt;0.05,0,VLOOKUP(P13,Alavanca!D:E,2,0)*K13/$M$6)</f>
        <v>5524.33</v>
      </c>
      <c r="T13" s="71">
        <v>1933.5154999999997</v>
      </c>
      <c r="U13" s="71">
        <v>0</v>
      </c>
      <c r="V13" s="71">
        <f t="shared" ca="1" si="13"/>
        <v>0</v>
      </c>
    </row>
    <row r="14" spans="1:22">
      <c r="A14" s="91">
        <v>397689292</v>
      </c>
      <c r="B14" s="58" t="s">
        <v>62</v>
      </c>
      <c r="C14" s="58" t="str">
        <f t="shared" ca="1" si="0"/>
        <v>RODRIGO DIAS DOS SANTOS</v>
      </c>
      <c r="D14" s="58" t="str">
        <f t="shared" ca="1" si="1"/>
        <v>RODRIGO DIAS DOS SANTOS</v>
      </c>
      <c r="E14" s="58" t="str">
        <f t="shared" ca="1" si="2"/>
        <v>GIOVANE BORGES DA SILVA</v>
      </c>
      <c r="F14" s="59">
        <f t="shared" ca="1" si="3"/>
        <v>44802</v>
      </c>
      <c r="G14" s="59" t="str">
        <f t="shared" ca="1" si="4"/>
        <v/>
      </c>
      <c r="J14" s="58">
        <f t="shared" ca="1" si="5"/>
        <v>20</v>
      </c>
      <c r="K14" s="58">
        <f t="shared" ca="1" si="6"/>
        <v>31</v>
      </c>
      <c r="L14" s="58">
        <f t="shared" ca="1" si="7"/>
        <v>10</v>
      </c>
      <c r="M14" s="58">
        <f t="shared" ca="1" si="8"/>
        <v>1</v>
      </c>
      <c r="N14" s="58">
        <f t="shared" ca="1" si="9"/>
        <v>1</v>
      </c>
      <c r="O14" s="58" t="str">
        <f t="shared" ca="1" si="10"/>
        <v>Supervisor</v>
      </c>
      <c r="P14" s="58" t="str">
        <f t="shared" ca="1" si="11"/>
        <v>SUPERVISOR</v>
      </c>
      <c r="Q14" s="58" t="str">
        <f t="shared" ca="1" si="12"/>
        <v>&gt;=M5</v>
      </c>
      <c r="R14" s="58">
        <f ca="1">VLOOKUP(Q14,Alavanca!A:B,2,0)</f>
        <v>0.5</v>
      </c>
      <c r="S14" s="71">
        <f ca="1">IF($S$2&lt;0.05,0,VLOOKUP(P14,Alavanca!D:E,2,0)*K14/$M$6)</f>
        <v>7750.33</v>
      </c>
      <c r="T14" s="71">
        <v>7750.33</v>
      </c>
      <c r="U14" s="71">
        <v>0</v>
      </c>
      <c r="V14" s="71">
        <f t="shared" ca="1" si="13"/>
        <v>0</v>
      </c>
    </row>
    <row r="15" spans="1:22">
      <c r="A15" s="91">
        <v>63870606649</v>
      </c>
      <c r="B15" s="58" t="s">
        <v>298</v>
      </c>
      <c r="C15" s="58" t="str">
        <f t="shared" ca="1" si="0"/>
        <v>JOSE GOMES DE MELLO</v>
      </c>
      <c r="D15" s="58" t="str">
        <f t="shared" ca="1" si="1"/>
        <v>RODRIGO DIAS DOS SANTOS</v>
      </c>
      <c r="E15" s="58" t="str">
        <f t="shared" ca="1" si="2"/>
        <v>GIOVANE BORGES DA SILVA</v>
      </c>
      <c r="F15" s="59">
        <f t="shared" ca="1" si="3"/>
        <v>44795</v>
      </c>
      <c r="G15" s="59" t="str">
        <f t="shared" ca="1" si="4"/>
        <v/>
      </c>
      <c r="J15" s="58">
        <f t="shared" ca="1" si="5"/>
        <v>20</v>
      </c>
      <c r="K15" s="58">
        <f t="shared" ca="1" si="6"/>
        <v>31</v>
      </c>
      <c r="L15" s="58">
        <f t="shared" ca="1" si="7"/>
        <v>10</v>
      </c>
      <c r="M15" s="58">
        <f t="shared" ca="1" si="8"/>
        <v>10</v>
      </c>
      <c r="N15" s="58">
        <f t="shared" ca="1" si="9"/>
        <v>8</v>
      </c>
      <c r="O15" s="58" t="str">
        <f t="shared" ca="1" si="10"/>
        <v>Pendente Faturamento</v>
      </c>
      <c r="P15" s="58" t="str">
        <f t="shared" ca="1" si="11"/>
        <v>CONSULTOR</v>
      </c>
      <c r="Q15" s="58" t="str">
        <f t="shared" ca="1" si="12"/>
        <v>&gt;=M5</v>
      </c>
      <c r="R15" s="58">
        <f ca="1">VLOOKUP(Q15,Alavanca!A:B,2,0)</f>
        <v>0.5</v>
      </c>
      <c r="S15" s="71">
        <f ca="1">IF($S$2&lt;0.05,0,VLOOKUP(P15,Alavanca!D:E,2,0)*K15/$M$6)</f>
        <v>5524.33</v>
      </c>
      <c r="T15" s="71">
        <v>1933.5154999999997</v>
      </c>
      <c r="U15" s="71">
        <v>0</v>
      </c>
      <c r="V15" s="71">
        <f t="shared" ca="1" si="13"/>
        <v>0</v>
      </c>
    </row>
    <row r="16" spans="1:22">
      <c r="A16" s="91">
        <v>5029234152</v>
      </c>
      <c r="B16" s="58" t="s">
        <v>68</v>
      </c>
      <c r="C16" s="58" t="str">
        <f t="shared" ca="1" si="0"/>
        <v xml:space="preserve">RODRIGO DIAS DOS SANTOS </v>
      </c>
      <c r="D16" s="58" t="str">
        <f t="shared" ca="1" si="1"/>
        <v>RODRIGO DIAS DOS SANTOS</v>
      </c>
      <c r="E16" s="58" t="str">
        <f t="shared" ca="1" si="2"/>
        <v>GIOVANE BORGES DA SILVA</v>
      </c>
      <c r="F16" s="59">
        <f t="shared" ca="1" si="3"/>
        <v>44798</v>
      </c>
      <c r="G16" s="59" t="str">
        <f t="shared" ca="1" si="4"/>
        <v/>
      </c>
      <c r="J16" s="58">
        <f t="shared" ca="1" si="5"/>
        <v>20</v>
      </c>
      <c r="K16" s="58">
        <f t="shared" ca="1" si="6"/>
        <v>31</v>
      </c>
      <c r="L16" s="58">
        <f t="shared" ca="1" si="7"/>
        <v>10</v>
      </c>
      <c r="M16" s="58">
        <f t="shared" ca="1" si="8"/>
        <v>15</v>
      </c>
      <c r="N16" s="58">
        <f t="shared" ca="1" si="9"/>
        <v>13</v>
      </c>
      <c r="O16" s="58" t="str">
        <f t="shared" ca="1" si="10"/>
        <v>Supervisor</v>
      </c>
      <c r="P16" s="58" t="str">
        <f t="shared" ca="1" si="11"/>
        <v>SUPERVISOR</v>
      </c>
      <c r="Q16" s="58" t="str">
        <f t="shared" ca="1" si="12"/>
        <v>&gt;=M5</v>
      </c>
      <c r="R16" s="58">
        <f ca="1">VLOOKUP(Q16,Alavanca!A:B,2,0)</f>
        <v>0.5</v>
      </c>
      <c r="S16" s="71">
        <f ca="1">IF($S$2&lt;0.05,0,VLOOKUP(P16,Alavanca!D:E,2,0)*K16/$M$6)</f>
        <v>7750.33</v>
      </c>
      <c r="T16" s="71">
        <v>7750.33</v>
      </c>
      <c r="U16" s="71">
        <v>0</v>
      </c>
      <c r="V16" s="71">
        <f t="shared" ca="1" si="13"/>
        <v>0</v>
      </c>
    </row>
    <row r="17" spans="1:22">
      <c r="A17" s="91">
        <v>9452609621</v>
      </c>
      <c r="B17" s="58" t="s">
        <v>72</v>
      </c>
      <c r="C17" s="58" t="str">
        <f t="shared" ca="1" si="0"/>
        <v>JOSE GOMES DE MELLO</v>
      </c>
      <c r="D17" s="58" t="str">
        <f t="shared" ca="1" si="1"/>
        <v>RODRIGO DIAS DOS SANTOS</v>
      </c>
      <c r="E17" s="58" t="str">
        <f t="shared" ca="1" si="2"/>
        <v>GIOVANE BORGES DA SILVA</v>
      </c>
      <c r="F17" s="59">
        <f t="shared" ca="1" si="3"/>
        <v>44795</v>
      </c>
      <c r="G17" s="59">
        <f t="shared" ca="1" si="4"/>
        <v>44911</v>
      </c>
      <c r="J17" s="58">
        <f t="shared" ca="1" si="5"/>
        <v>10</v>
      </c>
      <c r="K17" s="58">
        <f t="shared" ca="1" si="6"/>
        <v>16</v>
      </c>
      <c r="L17" s="58">
        <f t="shared" ca="1" si="7"/>
        <v>5</v>
      </c>
      <c r="M17" s="58">
        <f t="shared" ca="1" si="8"/>
        <v>1</v>
      </c>
      <c r="N17" s="58">
        <f t="shared" ca="1" si="9"/>
        <v>0</v>
      </c>
      <c r="O17" s="58" t="str">
        <f t="shared" ca="1" si="10"/>
        <v>Credenciamento Não Atingindo</v>
      </c>
      <c r="P17" s="58" t="str">
        <f t="shared" ca="1" si="11"/>
        <v>CONSULTOR</v>
      </c>
      <c r="Q17" s="58" t="str">
        <f t="shared" ca="1" si="12"/>
        <v>&gt;=M5</v>
      </c>
      <c r="R17" s="58">
        <f ca="1">VLOOKUP(Q17,Alavanca!A:B,2,0)</f>
        <v>0.5</v>
      </c>
      <c r="S17" s="71">
        <f ca="1">IF($S$2&lt;0.05,0,VLOOKUP(P17,Alavanca!D:E,2,0)*K17/$M$6)</f>
        <v>2851.2670967741933</v>
      </c>
      <c r="T17" s="71">
        <v>997.94348387096761</v>
      </c>
      <c r="U17" s="71">
        <v>0</v>
      </c>
      <c r="V17" s="71">
        <f t="shared" ca="1" si="13"/>
        <v>0</v>
      </c>
    </row>
    <row r="18" spans="1:22">
      <c r="A18" s="91">
        <v>13113308607</v>
      </c>
      <c r="B18" s="58" t="s">
        <v>76</v>
      </c>
      <c r="C18" s="58" t="str">
        <f t="shared" ca="1" si="0"/>
        <v>JOSE GOMES DE MELLO</v>
      </c>
      <c r="D18" s="58" t="str">
        <f t="shared" ca="1" si="1"/>
        <v>RODRIGO DIAS DOS SANTOS</v>
      </c>
      <c r="E18" s="58" t="str">
        <f t="shared" ca="1" si="2"/>
        <v>GIOVANE BORGES DA SILVA</v>
      </c>
      <c r="F18" s="59">
        <f t="shared" ca="1" si="3"/>
        <v>44795</v>
      </c>
      <c r="G18" s="59">
        <f t="shared" ca="1" si="4"/>
        <v>44911</v>
      </c>
      <c r="J18" s="58">
        <f t="shared" ca="1" si="5"/>
        <v>10</v>
      </c>
      <c r="K18" s="58">
        <f t="shared" ca="1" si="6"/>
        <v>16</v>
      </c>
      <c r="L18" s="58">
        <f t="shared" ca="1" si="7"/>
        <v>5</v>
      </c>
      <c r="M18" s="58">
        <f t="shared" ca="1" si="8"/>
        <v>1</v>
      </c>
      <c r="N18" s="58">
        <f t="shared" ca="1" si="9"/>
        <v>0</v>
      </c>
      <c r="O18" s="58" t="str">
        <f t="shared" ca="1" si="10"/>
        <v>Credenciamento Não Atingindo</v>
      </c>
      <c r="P18" s="58" t="str">
        <f t="shared" ca="1" si="11"/>
        <v>CONSULTOR</v>
      </c>
      <c r="Q18" s="58" t="str">
        <f t="shared" ca="1" si="12"/>
        <v>&gt;=M5</v>
      </c>
      <c r="R18" s="58">
        <f ca="1">VLOOKUP(Q18,Alavanca!A:B,2,0)</f>
        <v>0.5</v>
      </c>
      <c r="S18" s="71">
        <f ca="1">IF($S$2&lt;0.05,0,VLOOKUP(P18,Alavanca!D:E,2,0)*K18/$M$6)</f>
        <v>2851.2670967741933</v>
      </c>
      <c r="T18" s="71">
        <v>997.94348387096761</v>
      </c>
      <c r="U18" s="71">
        <v>0</v>
      </c>
      <c r="V18" s="71">
        <f t="shared" ca="1" si="13"/>
        <v>0</v>
      </c>
    </row>
    <row r="19" spans="1:22">
      <c r="A19" s="91">
        <v>36483336829</v>
      </c>
      <c r="B19" s="58" t="s">
        <v>82</v>
      </c>
      <c r="C19" s="58" t="str">
        <f t="shared" ca="1" si="0"/>
        <v>TIAGO PEREIRA FURTADO</v>
      </c>
      <c r="D19" s="58" t="str">
        <f t="shared" ca="1" si="1"/>
        <v>RODRIGO DIAS DOS SANTOS</v>
      </c>
      <c r="E19" s="58" t="str">
        <f t="shared" ca="1" si="2"/>
        <v>GIOVANE BORGES DA SILVA</v>
      </c>
      <c r="F19" s="59">
        <f t="shared" ca="1" si="3"/>
        <v>44802</v>
      </c>
      <c r="G19" s="59">
        <f t="shared" ca="1" si="4"/>
        <v>44911</v>
      </c>
      <c r="J19" s="58">
        <f t="shared" ca="1" si="5"/>
        <v>10</v>
      </c>
      <c r="K19" s="58">
        <f t="shared" ca="1" si="6"/>
        <v>16</v>
      </c>
      <c r="L19" s="58">
        <f t="shared" ca="1" si="7"/>
        <v>5</v>
      </c>
      <c r="M19" s="58">
        <f t="shared" ca="1" si="8"/>
        <v>3</v>
      </c>
      <c r="N19" s="58">
        <f t="shared" ca="1" si="9"/>
        <v>3</v>
      </c>
      <c r="O19" s="58" t="str">
        <f t="shared" ca="1" si="10"/>
        <v>Credenciamento Não Atingindo</v>
      </c>
      <c r="P19" s="58" t="str">
        <f t="shared" ca="1" si="11"/>
        <v>CONSULTOR</v>
      </c>
      <c r="Q19" s="58" t="str">
        <f t="shared" ca="1" si="12"/>
        <v>&gt;=M5</v>
      </c>
      <c r="R19" s="58">
        <f ca="1">VLOOKUP(Q19,Alavanca!A:B,2,0)</f>
        <v>0.5</v>
      </c>
      <c r="S19" s="71">
        <f ca="1">IF($S$2&lt;0.05,0,VLOOKUP(P19,Alavanca!D:E,2,0)*K19/$M$6)</f>
        <v>2851.2670967741933</v>
      </c>
      <c r="T19" s="71">
        <v>997.94348387096761</v>
      </c>
      <c r="U19" s="71">
        <v>0</v>
      </c>
      <c r="V19" s="71">
        <f t="shared" ca="1" si="13"/>
        <v>0</v>
      </c>
    </row>
    <row r="20" spans="1:22">
      <c r="A20" s="91">
        <v>11158354754</v>
      </c>
      <c r="B20" s="58" t="s">
        <v>84</v>
      </c>
      <c r="C20" s="58" t="str">
        <f t="shared" ca="1" si="0"/>
        <v>JOSE GOMES DE MELLO</v>
      </c>
      <c r="D20" s="58" t="str">
        <f t="shared" ca="1" si="1"/>
        <v>RODRIGO DIAS DOS SANTOS</v>
      </c>
      <c r="E20" s="58" t="str">
        <f t="shared" ca="1" si="2"/>
        <v>GIOVANE BORGES DA SILVA</v>
      </c>
      <c r="F20" s="59">
        <f t="shared" ca="1" si="3"/>
        <v>44795</v>
      </c>
      <c r="G20" s="59" t="str">
        <f t="shared" ca="1" si="4"/>
        <v/>
      </c>
      <c r="J20" s="58">
        <f t="shared" ca="1" si="5"/>
        <v>20</v>
      </c>
      <c r="K20" s="58">
        <f t="shared" ca="1" si="6"/>
        <v>31</v>
      </c>
      <c r="L20" s="58">
        <f t="shared" ca="1" si="7"/>
        <v>10</v>
      </c>
      <c r="M20" s="58">
        <f t="shared" ca="1" si="8"/>
        <v>12</v>
      </c>
      <c r="N20" s="58">
        <f t="shared" ca="1" si="9"/>
        <v>9</v>
      </c>
      <c r="O20" s="58" t="str">
        <f t="shared" ca="1" si="10"/>
        <v>Pendente Faturamento</v>
      </c>
      <c r="P20" s="58" t="str">
        <f t="shared" ca="1" si="11"/>
        <v>CONSULTOR</v>
      </c>
      <c r="Q20" s="58" t="str">
        <f t="shared" ca="1" si="12"/>
        <v>&gt;=M5</v>
      </c>
      <c r="R20" s="58">
        <f ca="1">VLOOKUP(Q20,Alavanca!A:B,2,0)</f>
        <v>0.5</v>
      </c>
      <c r="S20" s="71">
        <f ca="1">IF($S$2&lt;0.05,0,VLOOKUP(P20,Alavanca!D:E,2,0)*K20/$M$6)</f>
        <v>5524.33</v>
      </c>
      <c r="T20" s="71">
        <v>1933.5154999999997</v>
      </c>
      <c r="U20" s="71">
        <v>0</v>
      </c>
      <c r="V20" s="71">
        <f t="shared" ca="1" si="13"/>
        <v>0</v>
      </c>
    </row>
    <row r="21" spans="1:22">
      <c r="A21" s="91">
        <v>4578519619</v>
      </c>
      <c r="B21" s="58" t="s">
        <v>86</v>
      </c>
      <c r="C21" s="58" t="str">
        <f t="shared" ca="1" si="0"/>
        <v>MAURICIO NASCIMENTO DA SILVA FERREIRA</v>
      </c>
      <c r="D21" s="58" t="str">
        <f t="shared" ca="1" si="1"/>
        <v>RODRIGO DIAS DOS SANTOS</v>
      </c>
      <c r="E21" s="58" t="str">
        <f t="shared" ca="1" si="2"/>
        <v>GIOVANE BORGES DA SILVA</v>
      </c>
      <c r="F21" s="59">
        <f t="shared" ca="1" si="3"/>
        <v>44798</v>
      </c>
      <c r="G21" s="59" t="str">
        <f t="shared" ca="1" si="4"/>
        <v/>
      </c>
      <c r="J21" s="58">
        <f t="shared" ca="1" si="5"/>
        <v>20</v>
      </c>
      <c r="K21" s="58">
        <f t="shared" ca="1" si="6"/>
        <v>31</v>
      </c>
      <c r="L21" s="58">
        <f t="shared" ca="1" si="7"/>
        <v>10</v>
      </c>
      <c r="M21" s="58">
        <f t="shared" ca="1" si="8"/>
        <v>0</v>
      </c>
      <c r="N21" s="58">
        <f t="shared" ca="1" si="9"/>
        <v>0</v>
      </c>
      <c r="O21" s="58" t="str">
        <f t="shared" ca="1" si="10"/>
        <v>Credenciamento Não Atingindo</v>
      </c>
      <c r="P21" s="58" t="str">
        <f t="shared" ca="1" si="11"/>
        <v>CONSULTOR</v>
      </c>
      <c r="Q21" s="58" t="str">
        <f t="shared" ca="1" si="12"/>
        <v>&gt;=M5</v>
      </c>
      <c r="R21" s="58">
        <f ca="1">VLOOKUP(Q21,Alavanca!A:B,2,0)</f>
        <v>0.5</v>
      </c>
      <c r="S21" s="71">
        <f ca="1">IF($S$2&lt;0.05,0,VLOOKUP(P21,Alavanca!D:E,2,0)*K21/$M$6)</f>
        <v>5524.33</v>
      </c>
      <c r="T21" s="71">
        <v>1933.5154999999997</v>
      </c>
      <c r="U21" s="71">
        <v>0</v>
      </c>
      <c r="V21" s="71">
        <f t="shared" ca="1" si="13"/>
        <v>0</v>
      </c>
    </row>
    <row r="22" spans="1:22">
      <c r="A22" s="91" t="s">
        <v>94</v>
      </c>
      <c r="B22" s="58" t="s">
        <v>95</v>
      </c>
      <c r="C22" s="58" t="str">
        <f t="shared" ca="1" si="0"/>
        <v>MAURICIO NASCIMENTO DA SILVA FERREIRA</v>
      </c>
      <c r="D22" s="58" t="str">
        <f t="shared" ca="1" si="1"/>
        <v>RODRIGO DIAS DOS SANTOS</v>
      </c>
      <c r="E22" s="58" t="str">
        <f t="shared" ca="1" si="2"/>
        <v>GIOVANE BORGES DA SILVA</v>
      </c>
      <c r="F22" s="59">
        <f t="shared" ca="1" si="3"/>
        <v>44798</v>
      </c>
      <c r="G22" s="59" t="str">
        <f t="shared" ca="1" si="4"/>
        <v/>
      </c>
      <c r="J22" s="58">
        <f t="shared" ca="1" si="5"/>
        <v>20</v>
      </c>
      <c r="K22" s="58">
        <f t="shared" ca="1" si="6"/>
        <v>31</v>
      </c>
      <c r="L22" s="58">
        <f t="shared" ca="1" si="7"/>
        <v>10</v>
      </c>
      <c r="M22" s="58">
        <f t="shared" ca="1" si="8"/>
        <v>6</v>
      </c>
      <c r="N22" s="58">
        <f t="shared" ca="1" si="9"/>
        <v>4</v>
      </c>
      <c r="O22" s="58" t="str">
        <f t="shared" ca="1" si="10"/>
        <v>Credenciamento Não Atingindo</v>
      </c>
      <c r="P22" s="58" t="str">
        <f t="shared" ca="1" si="11"/>
        <v>CONSULTOR</v>
      </c>
      <c r="Q22" s="58" t="str">
        <f t="shared" ca="1" si="12"/>
        <v>&gt;=M5</v>
      </c>
      <c r="R22" s="58">
        <f ca="1">VLOOKUP(Q22,Alavanca!A:B,2,0)</f>
        <v>0.5</v>
      </c>
      <c r="S22" s="71">
        <f ca="1">IF($S$2&lt;0.05,0,VLOOKUP(P22,Alavanca!D:E,2,0)*K22/$M$6)</f>
        <v>5524.33</v>
      </c>
      <c r="T22" s="71">
        <v>1933.5154999999997</v>
      </c>
      <c r="U22" s="71">
        <v>0</v>
      </c>
      <c r="V22" s="71">
        <f t="shared" ca="1" si="13"/>
        <v>0</v>
      </c>
    </row>
    <row r="23" spans="1:22">
      <c r="A23" s="91" t="s">
        <v>118</v>
      </c>
      <c r="B23" s="58" t="s">
        <v>119</v>
      </c>
      <c r="C23" s="58" t="str">
        <f t="shared" ca="1" si="0"/>
        <v>JOSE GOMES DE MELLO</v>
      </c>
      <c r="D23" s="58" t="str">
        <f t="shared" ca="1" si="1"/>
        <v>RODRIGO DIAS DOS SANTOS</v>
      </c>
      <c r="E23" s="58" t="str">
        <f t="shared" ca="1" si="2"/>
        <v>GIOVANE BORGES DA SILVA</v>
      </c>
      <c r="F23" s="59">
        <f t="shared" ca="1" si="3"/>
        <v>44795</v>
      </c>
      <c r="G23" s="59">
        <f t="shared" ca="1" si="4"/>
        <v>44916</v>
      </c>
      <c r="J23" s="58">
        <f t="shared" ca="1" si="5"/>
        <v>13</v>
      </c>
      <c r="K23" s="58">
        <f t="shared" ca="1" si="6"/>
        <v>21</v>
      </c>
      <c r="L23" s="58">
        <f t="shared" ca="1" si="7"/>
        <v>7</v>
      </c>
      <c r="M23" s="58">
        <f t="shared" ca="1" si="8"/>
        <v>3</v>
      </c>
      <c r="N23" s="58">
        <f t="shared" ca="1" si="9"/>
        <v>1</v>
      </c>
      <c r="O23" s="58" t="str">
        <f t="shared" ca="1" si="10"/>
        <v>Credenciamento Não Atingindo</v>
      </c>
      <c r="P23" s="58" t="str">
        <f t="shared" ca="1" si="11"/>
        <v>CONSULTOR</v>
      </c>
      <c r="Q23" s="58" t="str">
        <f t="shared" ca="1" si="12"/>
        <v>&gt;=M5</v>
      </c>
      <c r="R23" s="58">
        <f ca="1">VLOOKUP(Q23,Alavanca!A:B,2,0)</f>
        <v>0.5</v>
      </c>
      <c r="S23" s="71">
        <f ca="1">IF($S$2&lt;0.05,0,VLOOKUP(P23,Alavanca!D:E,2,0)*K23/$M$6)</f>
        <v>3742.288064516129</v>
      </c>
      <c r="T23" s="71">
        <v>1309.800822580645</v>
      </c>
      <c r="U23" s="71">
        <v>0</v>
      </c>
      <c r="V23" s="71">
        <f t="shared" ca="1" si="13"/>
        <v>0</v>
      </c>
    </row>
    <row r="24" spans="1:22">
      <c r="A24" s="91" t="s">
        <v>121</v>
      </c>
      <c r="B24" s="58" t="s">
        <v>122</v>
      </c>
      <c r="C24" s="58" t="str">
        <f t="shared" ca="1" si="0"/>
        <v>-</v>
      </c>
      <c r="D24" s="58" t="str">
        <f t="shared" ca="1" si="1"/>
        <v>-</v>
      </c>
      <c r="E24" s="58" t="str">
        <f t="shared" ca="1" si="2"/>
        <v>-</v>
      </c>
      <c r="F24" s="59">
        <f t="shared" ca="1" si="3"/>
        <v>44795</v>
      </c>
      <c r="G24" s="59" t="str">
        <f t="shared" ca="1" si="4"/>
        <v/>
      </c>
      <c r="J24" s="58">
        <f t="shared" ca="1" si="5"/>
        <v>20</v>
      </c>
      <c r="K24" s="58">
        <f t="shared" ca="1" si="6"/>
        <v>31</v>
      </c>
      <c r="L24" s="58">
        <f t="shared" ca="1" si="7"/>
        <v>10</v>
      </c>
      <c r="M24" s="58">
        <f ca="1">COUNTIFS(INDIRECT("'"&amp;$O$2&amp;"'!b:b"),A24,INDIRECT("'"&amp;$O$2&amp;"'!O:O"),"&gt;="&amp;$M$2,INDIRECT("'"&amp;$O$2&amp;"'!O:O"),"&lt;="&amp;$M$3)</f>
        <v>0</v>
      </c>
      <c r="N24" s="58">
        <f t="shared" ca="1" si="9"/>
        <v>0</v>
      </c>
      <c r="O24" s="58" t="str">
        <f t="shared" ca="1" si="10"/>
        <v>Gerente</v>
      </c>
      <c r="P24" s="58" t="str">
        <f t="shared" ca="1" si="11"/>
        <v>GERENTE</v>
      </c>
      <c r="Q24" s="58" t="str">
        <f t="shared" ca="1" si="12"/>
        <v>&gt;=M5</v>
      </c>
      <c r="R24" s="58">
        <f ca="1">VLOOKUP(Q24,Alavanca!A:B,2,0)</f>
        <v>0.5</v>
      </c>
      <c r="S24" s="71">
        <f ca="1">IF($S$2&lt;0.05,0,VLOOKUP(P24,Alavanca!D:E,2,0)*K24/$M$6)</f>
        <v>19907.52</v>
      </c>
      <c r="T24" s="71">
        <v>19907.52</v>
      </c>
      <c r="U24" s="71">
        <v>0</v>
      </c>
      <c r="V24" s="71">
        <f t="shared" ca="1" si="13"/>
        <v>0</v>
      </c>
    </row>
    <row r="25" spans="1:22">
      <c r="A25" s="91" t="s">
        <v>131</v>
      </c>
      <c r="B25" s="58" t="s">
        <v>132</v>
      </c>
      <c r="C25" s="58" t="str">
        <f t="shared" ca="1" si="0"/>
        <v>-</v>
      </c>
      <c r="D25" s="58" t="str">
        <f t="shared" ca="1" si="1"/>
        <v>-</v>
      </c>
      <c r="E25" s="58" t="str">
        <f t="shared" ca="1" si="2"/>
        <v>-</v>
      </c>
      <c r="F25" s="59">
        <f t="shared" ca="1" si="3"/>
        <v>44795</v>
      </c>
      <c r="G25" s="59" t="str">
        <f t="shared" ca="1" si="4"/>
        <v/>
      </c>
      <c r="J25" s="58">
        <f t="shared" ca="1" si="5"/>
        <v>20</v>
      </c>
      <c r="K25" s="58">
        <f t="shared" ca="1" si="6"/>
        <v>31</v>
      </c>
      <c r="L25" s="58">
        <f t="shared" ca="1" si="7"/>
        <v>10</v>
      </c>
      <c r="M25" s="58">
        <f t="shared" ca="1" si="8"/>
        <v>0</v>
      </c>
      <c r="N25" s="58">
        <f t="shared" ca="1" si="9"/>
        <v>0</v>
      </c>
      <c r="O25" s="58" t="str">
        <f t="shared" ca="1" si="10"/>
        <v>Analista</v>
      </c>
      <c r="P25" s="58" t="str">
        <f t="shared" ca="1" si="11"/>
        <v>ANALISTA</v>
      </c>
      <c r="Q25" s="58" t="str">
        <f t="shared" ca="1" si="12"/>
        <v>&gt;=M5</v>
      </c>
      <c r="R25" s="58">
        <f ca="1">VLOOKUP(Q25,Alavanca!A:B,2,0)</f>
        <v>0.5</v>
      </c>
      <c r="S25" s="71">
        <f ca="1">IF($S$2&lt;0.05,0,VLOOKUP(P25,Alavanca!D:E,2,0)*K25/$M$6)</f>
        <v>3823.99</v>
      </c>
      <c r="T25" s="71">
        <v>3823.99</v>
      </c>
      <c r="U25" s="71">
        <v>0</v>
      </c>
      <c r="V25" s="71">
        <f t="shared" ca="1" si="13"/>
        <v>0</v>
      </c>
    </row>
    <row r="26" spans="1:22">
      <c r="A26" s="91" t="s">
        <v>140</v>
      </c>
      <c r="B26" s="58" t="s">
        <v>396</v>
      </c>
      <c r="C26" s="58" t="str">
        <f t="shared" ca="1" si="0"/>
        <v>JOSE GOMES DE MELLO</v>
      </c>
      <c r="D26" s="58" t="str">
        <f t="shared" ca="1" si="1"/>
        <v>RODRIGO DIAS DOS SANTOS</v>
      </c>
      <c r="E26" s="58" t="str">
        <f t="shared" ca="1" si="2"/>
        <v>GIOVANE BORGES DA SILVA</v>
      </c>
      <c r="F26" s="59">
        <f t="shared" ca="1" si="3"/>
        <v>44809</v>
      </c>
      <c r="G26" s="59" t="str">
        <f t="shared" ca="1" si="4"/>
        <v/>
      </c>
      <c r="J26" s="58">
        <f t="shared" ca="1" si="5"/>
        <v>20</v>
      </c>
      <c r="K26" s="58">
        <f t="shared" ca="1" si="6"/>
        <v>31</v>
      </c>
      <c r="L26" s="58">
        <f t="shared" ca="1" si="7"/>
        <v>8</v>
      </c>
      <c r="M26" s="58">
        <f t="shared" ca="1" si="8"/>
        <v>7</v>
      </c>
      <c r="N26" s="58">
        <f t="shared" ca="1" si="9"/>
        <v>6</v>
      </c>
      <c r="O26" s="58" t="str">
        <f t="shared" ca="1" si="10"/>
        <v>Credenciamento Não Atingindo</v>
      </c>
      <c r="P26" s="58" t="str">
        <f t="shared" ca="1" si="11"/>
        <v>CONSULTOR</v>
      </c>
      <c r="Q26" s="58" t="str">
        <f t="shared" ca="1" si="12"/>
        <v>M4</v>
      </c>
      <c r="R26" s="58">
        <f ca="1">VLOOKUP(Q26,Alavanca!A:B,2,0)</f>
        <v>0.4</v>
      </c>
      <c r="S26" s="71">
        <f ca="1">IF($S$2&lt;0.05,0,VLOOKUP(P26,Alavanca!D:E,2,0)*K26/$M$6)</f>
        <v>5524.33</v>
      </c>
      <c r="T26" s="71">
        <v>1933.5154999999997</v>
      </c>
      <c r="U26" s="71">
        <v>0</v>
      </c>
      <c r="V26" s="71">
        <f t="shared" ca="1" si="13"/>
        <v>0</v>
      </c>
    </row>
    <row r="27" spans="1:22">
      <c r="A27" s="91" t="s">
        <v>143</v>
      </c>
      <c r="B27" s="58" t="s">
        <v>382</v>
      </c>
      <c r="C27" s="58" t="str">
        <f t="shared" ca="1" si="0"/>
        <v>MAURICIO NASCIMENTO DA SILVA FERREIRA</v>
      </c>
      <c r="D27" s="58" t="str">
        <f t="shared" ca="1" si="1"/>
        <v>RODRIGO DIAS DOS SANTOS</v>
      </c>
      <c r="E27" s="58" t="str">
        <f t="shared" ca="1" si="2"/>
        <v>GIOVANE BORGES DA SILVA</v>
      </c>
      <c r="F27" s="59">
        <f t="shared" ca="1" si="3"/>
        <v>44809</v>
      </c>
      <c r="G27" s="59" t="str">
        <f t="shared" ca="1" si="4"/>
        <v/>
      </c>
      <c r="J27" s="58">
        <f t="shared" ca="1" si="5"/>
        <v>20</v>
      </c>
      <c r="K27" s="58">
        <f t="shared" ca="1" si="6"/>
        <v>31</v>
      </c>
      <c r="L27" s="58">
        <f t="shared" ca="1" si="7"/>
        <v>8</v>
      </c>
      <c r="M27" s="58">
        <f t="shared" ca="1" si="8"/>
        <v>0</v>
      </c>
      <c r="N27" s="58">
        <f t="shared" ca="1" si="9"/>
        <v>0</v>
      </c>
      <c r="O27" s="58" t="str">
        <f t="shared" ca="1" si="10"/>
        <v>Credenciamento Não Atingindo</v>
      </c>
      <c r="P27" s="58" t="str">
        <f t="shared" ca="1" si="11"/>
        <v>CONSULTOR</v>
      </c>
      <c r="Q27" s="58" t="str">
        <f t="shared" ca="1" si="12"/>
        <v>M4</v>
      </c>
      <c r="R27" s="58">
        <f ca="1">VLOOKUP(Q27,Alavanca!A:B,2,0)</f>
        <v>0.4</v>
      </c>
      <c r="S27" s="71">
        <f ca="1">IF($S$2&lt;0.05,0,VLOOKUP(P27,Alavanca!D:E,2,0)*K27/$M$6)</f>
        <v>5524.33</v>
      </c>
      <c r="T27" s="71">
        <v>1933.5154999999997</v>
      </c>
      <c r="U27" s="71">
        <v>0</v>
      </c>
      <c r="V27" s="71">
        <f t="shared" ca="1" si="13"/>
        <v>0</v>
      </c>
    </row>
    <row r="28" spans="1:22">
      <c r="A28" s="91">
        <v>3491168147</v>
      </c>
      <c r="B28" s="58" t="s">
        <v>306</v>
      </c>
      <c r="C28" s="58" t="str">
        <f t="shared" ca="1" si="0"/>
        <v>TIAGO PEREIRA FURTADO</v>
      </c>
      <c r="D28" s="58" t="str">
        <f t="shared" ca="1" si="1"/>
        <v>RODRIGO DIAS DOS SANTOS</v>
      </c>
      <c r="E28" s="58" t="str">
        <f t="shared" ca="1" si="2"/>
        <v>GIOVANE BORGES DA SILVA</v>
      </c>
      <c r="F28" s="59">
        <f t="shared" ca="1" si="3"/>
        <v>44816</v>
      </c>
      <c r="G28" s="59" t="str">
        <f t="shared" ca="1" si="4"/>
        <v/>
      </c>
      <c r="J28" s="58">
        <f t="shared" ca="1" si="5"/>
        <v>20</v>
      </c>
      <c r="K28" s="58">
        <f t="shared" ca="1" si="6"/>
        <v>31</v>
      </c>
      <c r="L28" s="58">
        <f t="shared" ca="1" si="7"/>
        <v>8</v>
      </c>
      <c r="M28" s="58">
        <f t="shared" ca="1" si="8"/>
        <v>10</v>
      </c>
      <c r="N28" s="58">
        <f t="shared" ca="1" si="9"/>
        <v>6</v>
      </c>
      <c r="O28" s="58" t="str">
        <f t="shared" ca="1" si="10"/>
        <v>Pendente Faturamento</v>
      </c>
      <c r="P28" s="58" t="str">
        <f t="shared" ca="1" si="11"/>
        <v>CONSULTOR</v>
      </c>
      <c r="Q28" s="58" t="str">
        <f t="shared" ca="1" si="12"/>
        <v>M4</v>
      </c>
      <c r="R28" s="58">
        <f ca="1">VLOOKUP(Q28,Alavanca!A:B,2,0)</f>
        <v>0.4</v>
      </c>
      <c r="S28" s="71">
        <f ca="1">IF($S$2&lt;0.05,0,VLOOKUP(P28,Alavanca!D:E,2,0)*K28/$M$6)</f>
        <v>5524.33</v>
      </c>
      <c r="T28" s="71">
        <v>1933.5154999999997</v>
      </c>
      <c r="U28" s="71">
        <v>0</v>
      </c>
      <c r="V28" s="71">
        <f t="shared" ca="1" si="13"/>
        <v>0</v>
      </c>
    </row>
    <row r="29" spans="1:22">
      <c r="A29" s="91">
        <v>8098322750</v>
      </c>
      <c r="B29" s="58" t="s">
        <v>156</v>
      </c>
      <c r="C29" s="58" t="str">
        <f t="shared" ca="1" si="0"/>
        <v>JOSE GOMES DE MELLO</v>
      </c>
      <c r="D29" s="58" t="str">
        <f t="shared" ca="1" si="1"/>
        <v>RODRIGO DIAS DOS SANTOS</v>
      </c>
      <c r="E29" s="58" t="str">
        <f t="shared" ca="1" si="2"/>
        <v>GIOVANE BORGES DA SILVA</v>
      </c>
      <c r="F29" s="59">
        <f t="shared" ca="1" si="3"/>
        <v>44823</v>
      </c>
      <c r="G29" s="59">
        <f t="shared" ca="1" si="4"/>
        <v>44897</v>
      </c>
      <c r="J29" s="58">
        <f t="shared" ca="1" si="5"/>
        <v>1</v>
      </c>
      <c r="K29" s="58">
        <f t="shared" ca="1" si="6"/>
        <v>2</v>
      </c>
      <c r="L29" s="58">
        <f t="shared" ca="1" si="7"/>
        <v>0</v>
      </c>
      <c r="M29" s="58">
        <f t="shared" ca="1" si="8"/>
        <v>0</v>
      </c>
      <c r="N29" s="58">
        <f t="shared" ca="1" si="9"/>
        <v>0</v>
      </c>
      <c r="O29" s="58" t="str">
        <f t="shared" ca="1" si="10"/>
        <v>Pendente Faturamento</v>
      </c>
      <c r="P29" s="58" t="str">
        <f t="shared" ca="1" si="11"/>
        <v>CONSULTOR</v>
      </c>
      <c r="Q29" s="58" t="str">
        <f t="shared" ca="1" si="12"/>
        <v>M4</v>
      </c>
      <c r="R29" s="58">
        <f ca="1">VLOOKUP(Q29,Alavanca!A:B,2,0)</f>
        <v>0.4</v>
      </c>
      <c r="S29" s="71">
        <f ca="1">IF($S$2&lt;0.05,0,VLOOKUP(P29,Alavanca!D:E,2,0)*K29/$M$6)</f>
        <v>356.40838709677416</v>
      </c>
      <c r="T29" s="71">
        <v>356.40838709677416</v>
      </c>
      <c r="U29" s="71">
        <v>0</v>
      </c>
      <c r="V29" s="71">
        <f t="shared" ca="1" si="13"/>
        <v>0</v>
      </c>
    </row>
    <row r="30" spans="1:22">
      <c r="A30" s="91">
        <v>135164184</v>
      </c>
      <c r="B30" s="58" t="s">
        <v>383</v>
      </c>
      <c r="C30" s="58" t="str">
        <f t="shared" ca="1" si="0"/>
        <v>JULIANA TAVARES DE ARAUJO</v>
      </c>
      <c r="D30" s="58" t="str">
        <f t="shared" ca="1" si="1"/>
        <v>RODRIGO DIAS DOS SANTOS</v>
      </c>
      <c r="E30" s="58" t="str">
        <f t="shared" ca="1" si="2"/>
        <v>GIOVANE BORGES DA SILVA</v>
      </c>
      <c r="F30" s="59">
        <f t="shared" ca="1" si="3"/>
        <v>44823</v>
      </c>
      <c r="G30" s="59">
        <f t="shared" ca="1" si="4"/>
        <v>44910</v>
      </c>
      <c r="J30" s="58">
        <f t="shared" ca="1" si="5"/>
        <v>9</v>
      </c>
      <c r="K30" s="58">
        <f t="shared" ca="1" si="6"/>
        <v>15</v>
      </c>
      <c r="L30" s="58">
        <f t="shared" ca="1" si="7"/>
        <v>4</v>
      </c>
      <c r="M30" s="58">
        <f t="shared" ca="1" si="8"/>
        <v>11</v>
      </c>
      <c r="N30" s="58">
        <f t="shared" ca="1" si="9"/>
        <v>6</v>
      </c>
      <c r="O30" s="58" t="str">
        <f t="shared" ca="1" si="10"/>
        <v>Elegível</v>
      </c>
      <c r="P30" s="58" t="str">
        <f t="shared" ca="1" si="11"/>
        <v>CONSULTOR</v>
      </c>
      <c r="Q30" s="58" t="str">
        <f t="shared" ca="1" si="12"/>
        <v>M4</v>
      </c>
      <c r="R30" s="58">
        <f ca="1">VLOOKUP(Q30,Alavanca!A:B,2,0)</f>
        <v>0.4</v>
      </c>
      <c r="S30" s="71">
        <f ca="1">IF($S$2&lt;0.05,0,VLOOKUP(P30,Alavanca!D:E,2,0)*K30/$M$6)</f>
        <v>2673.0629032258062</v>
      </c>
      <c r="T30" s="71">
        <v>935.57201612903214</v>
      </c>
      <c r="U30" s="71">
        <v>1737.490887096774</v>
      </c>
      <c r="V30" s="71">
        <f t="shared" ca="1" si="13"/>
        <v>0</v>
      </c>
    </row>
    <row r="31" spans="1:22">
      <c r="A31" s="91" t="s">
        <v>164</v>
      </c>
      <c r="B31" s="58" t="s">
        <v>165</v>
      </c>
      <c r="C31" s="58" t="str">
        <f t="shared" ca="1" si="0"/>
        <v>TIAGO PEREIRA FURTADO</v>
      </c>
      <c r="D31" s="58" t="str">
        <f t="shared" ca="1" si="1"/>
        <v>RODRIGO DIAS DOS SANTOS</v>
      </c>
      <c r="E31" s="58" t="str">
        <f t="shared" ca="1" si="2"/>
        <v>GIOVANE BORGES DA SILVA</v>
      </c>
      <c r="F31" s="59">
        <f t="shared" ca="1" si="3"/>
        <v>44830</v>
      </c>
      <c r="G31" s="59" t="str">
        <f t="shared" ca="1" si="4"/>
        <v/>
      </c>
      <c r="J31" s="58">
        <f t="shared" ca="1" si="5"/>
        <v>20</v>
      </c>
      <c r="K31" s="58">
        <f t="shared" ca="1" si="6"/>
        <v>31</v>
      </c>
      <c r="L31" s="58">
        <f t="shared" ca="1" si="7"/>
        <v>8</v>
      </c>
      <c r="M31" s="58">
        <f t="shared" ca="1" si="8"/>
        <v>12</v>
      </c>
      <c r="N31" s="58">
        <f t="shared" ca="1" si="9"/>
        <v>11</v>
      </c>
      <c r="O31" s="58" t="str">
        <f t="shared" ca="1" si="10"/>
        <v>Elegível</v>
      </c>
      <c r="P31" s="58" t="str">
        <f t="shared" ca="1" si="11"/>
        <v>CONSULTOR</v>
      </c>
      <c r="Q31" s="58" t="str">
        <f t="shared" ca="1" si="12"/>
        <v>M4</v>
      </c>
      <c r="R31" s="58">
        <f ca="1">VLOOKUP(Q31,Alavanca!A:B,2,0)</f>
        <v>0.4</v>
      </c>
      <c r="S31" s="71">
        <f ca="1">IF($S$2&lt;0.05,0,VLOOKUP(P31,Alavanca!D:E,2,0)*K31/$M$6)</f>
        <v>5524.33</v>
      </c>
      <c r="T31" s="71">
        <v>5524.33</v>
      </c>
      <c r="U31" s="71">
        <v>0</v>
      </c>
      <c r="V31" s="71">
        <f t="shared" ca="1" si="13"/>
        <v>0</v>
      </c>
    </row>
    <row r="32" spans="1:22">
      <c r="A32" s="91">
        <v>6906193678</v>
      </c>
      <c r="B32" s="58" t="s">
        <v>178</v>
      </c>
      <c r="C32" s="58" t="str">
        <f t="shared" ca="1" si="0"/>
        <v>JOSE GOMES DE MELLO</v>
      </c>
      <c r="D32" s="58" t="str">
        <f t="shared" ca="1" si="1"/>
        <v>RODRIGO DIAS DOS SANTOS</v>
      </c>
      <c r="E32" s="58" t="str">
        <f t="shared" ca="1" si="2"/>
        <v>GIOVANE BORGES DA SILVA</v>
      </c>
      <c r="F32" s="59">
        <f t="shared" ca="1" si="3"/>
        <v>44837</v>
      </c>
      <c r="G32" s="59" t="str">
        <f t="shared" ca="1" si="4"/>
        <v/>
      </c>
      <c r="J32" s="58">
        <f t="shared" ca="1" si="5"/>
        <v>20</v>
      </c>
      <c r="K32" s="58">
        <f t="shared" ca="1" si="6"/>
        <v>31</v>
      </c>
      <c r="L32" s="58">
        <f t="shared" ca="1" si="7"/>
        <v>7</v>
      </c>
      <c r="M32" s="58">
        <f t="shared" ca="1" si="8"/>
        <v>15</v>
      </c>
      <c r="N32" s="58">
        <f t="shared" ca="1" si="9"/>
        <v>12</v>
      </c>
      <c r="O32" s="58" t="str">
        <f t="shared" ca="1" si="10"/>
        <v>Elegível</v>
      </c>
      <c r="P32" s="58" t="str">
        <f t="shared" ca="1" si="11"/>
        <v>CONSULTOR</v>
      </c>
      <c r="Q32" s="58" t="str">
        <f t="shared" ca="1" si="12"/>
        <v>M3</v>
      </c>
      <c r="R32" s="58">
        <f ca="1">VLOOKUP(Q32,Alavanca!A:B,2,0)</f>
        <v>0.35</v>
      </c>
      <c r="S32" s="71">
        <f ca="1">IF($S$2&lt;0.05,0,VLOOKUP(P32,Alavanca!D:E,2,0)*K32/$M$6)</f>
        <v>5524.33</v>
      </c>
      <c r="T32" s="71">
        <v>1933.5154999999997</v>
      </c>
      <c r="U32" s="71">
        <v>3590.8145000000004</v>
      </c>
      <c r="V32" s="71">
        <f t="shared" ca="1" si="13"/>
        <v>0</v>
      </c>
    </row>
    <row r="33" spans="1:22">
      <c r="A33" s="91">
        <v>12099359610</v>
      </c>
      <c r="B33" s="58" t="s">
        <v>939</v>
      </c>
      <c r="C33" s="58" t="str">
        <f t="shared" ca="1" si="0"/>
        <v>-</v>
      </c>
      <c r="D33" s="58" t="str">
        <f t="shared" ca="1" si="1"/>
        <v>-</v>
      </c>
      <c r="E33" s="58" t="str">
        <f t="shared" ca="1" si="2"/>
        <v>-</v>
      </c>
      <c r="F33" s="59">
        <f t="shared" ca="1" si="3"/>
        <v>44844</v>
      </c>
      <c r="G33" s="59" t="str">
        <f t="shared" ca="1" si="4"/>
        <v/>
      </c>
      <c r="J33" s="58">
        <f t="shared" ca="1" si="5"/>
        <v>20</v>
      </c>
      <c r="K33" s="58">
        <f t="shared" ca="1" si="6"/>
        <v>31</v>
      </c>
      <c r="L33" s="58">
        <f t="shared" ca="1" si="7"/>
        <v>7</v>
      </c>
      <c r="M33" s="58">
        <f t="shared" ca="1" si="8"/>
        <v>0</v>
      </c>
      <c r="N33" s="58">
        <f t="shared" ca="1" si="9"/>
        <v>0</v>
      </c>
      <c r="O33" s="58" t="str">
        <f t="shared" ca="1" si="10"/>
        <v>Supervisor de Treinamento</v>
      </c>
      <c r="P33" s="58" t="str">
        <f t="shared" ca="1" si="11"/>
        <v>SUPERVISOR DE TREINAMENTO</v>
      </c>
      <c r="Q33" s="58" t="str">
        <f t="shared" ca="1" si="12"/>
        <v>M3</v>
      </c>
      <c r="R33" s="58">
        <f ca="1">VLOOKUP(Q33,Alavanca!A:B,2,0)</f>
        <v>0.35</v>
      </c>
      <c r="S33" s="71">
        <f ca="1">IF($S$2&lt;0.05,0,VLOOKUP(P33,Alavanca!D:E,2,0)*K33/$M$6)</f>
        <v>6699.4</v>
      </c>
      <c r="T33" s="71">
        <v>6699.4</v>
      </c>
      <c r="U33" s="71">
        <v>0</v>
      </c>
      <c r="V33" s="71">
        <f t="shared" ca="1" si="13"/>
        <v>0</v>
      </c>
    </row>
    <row r="34" spans="1:22">
      <c r="A34" s="91">
        <v>2372948180</v>
      </c>
      <c r="B34" s="58" t="s">
        <v>182</v>
      </c>
      <c r="C34" s="58" t="str">
        <f t="shared" ca="1" si="0"/>
        <v xml:space="preserve">RODRIGO DIAS DOS SANTOS </v>
      </c>
      <c r="D34" s="58" t="str">
        <f t="shared" ca="1" si="1"/>
        <v>RODRIGO DIAS DOS SANTOS</v>
      </c>
      <c r="E34" s="58" t="str">
        <f t="shared" ca="1" si="2"/>
        <v>GIOVANE BORGES DA SILVA</v>
      </c>
      <c r="F34" s="59">
        <f t="shared" ca="1" si="3"/>
        <v>44847</v>
      </c>
      <c r="G34" s="59" t="str">
        <f t="shared" ca="1" si="4"/>
        <v/>
      </c>
      <c r="J34" s="58">
        <f t="shared" ca="1" si="5"/>
        <v>20</v>
      </c>
      <c r="K34" s="58">
        <f t="shared" ca="1" si="6"/>
        <v>31</v>
      </c>
      <c r="L34" s="58">
        <f t="shared" ca="1" si="7"/>
        <v>7</v>
      </c>
      <c r="M34" s="58">
        <f t="shared" ca="1" si="8"/>
        <v>0</v>
      </c>
      <c r="N34" s="58">
        <f t="shared" ca="1" si="9"/>
        <v>0</v>
      </c>
      <c r="O34" s="58" t="str">
        <f t="shared" ca="1" si="10"/>
        <v>Supervisor</v>
      </c>
      <c r="P34" s="58" t="str">
        <f t="shared" ca="1" si="11"/>
        <v>SUPERVISOR</v>
      </c>
      <c r="Q34" s="58" t="str">
        <f t="shared" ca="1" si="12"/>
        <v>M3</v>
      </c>
      <c r="R34" s="58">
        <f ca="1">VLOOKUP(Q34,Alavanca!A:B,2,0)</f>
        <v>0.35</v>
      </c>
      <c r="S34" s="71">
        <f ca="1">IF($S$2&lt;0.05,0,VLOOKUP(P34,Alavanca!D:E,2,0)*K34/$M$6)</f>
        <v>7750.33</v>
      </c>
      <c r="T34" s="71">
        <v>7750.33</v>
      </c>
      <c r="U34" s="71">
        <v>0</v>
      </c>
      <c r="V34" s="71">
        <f t="shared" ca="1" si="13"/>
        <v>0</v>
      </c>
    </row>
    <row r="35" spans="1:22">
      <c r="A35" s="91">
        <v>70677211139</v>
      </c>
      <c r="B35" s="58" t="s">
        <v>339</v>
      </c>
      <c r="C35" s="58" t="str">
        <f t="shared" ca="1" si="0"/>
        <v xml:space="preserve">RODRIGO DIAS DOS SANTOS </v>
      </c>
      <c r="D35" s="58" t="str">
        <f t="shared" ca="1" si="1"/>
        <v>RODRIGO DIAS DOS SANTOS</v>
      </c>
      <c r="E35" s="58" t="str">
        <f t="shared" ca="1" si="2"/>
        <v>GIOVANE BORGES DA SILVA</v>
      </c>
      <c r="F35" s="59">
        <f t="shared" ca="1" si="3"/>
        <v>44847</v>
      </c>
      <c r="G35" s="59" t="str">
        <f t="shared" ca="1" si="4"/>
        <v/>
      </c>
      <c r="J35" s="58">
        <f t="shared" ca="1" si="5"/>
        <v>20</v>
      </c>
      <c r="K35" s="58">
        <f t="shared" ca="1" si="6"/>
        <v>31</v>
      </c>
      <c r="L35" s="58">
        <f t="shared" ca="1" si="7"/>
        <v>7</v>
      </c>
      <c r="M35" s="58">
        <f t="shared" ca="1" si="8"/>
        <v>10</v>
      </c>
      <c r="N35" s="58">
        <f t="shared" ca="1" si="9"/>
        <v>5</v>
      </c>
      <c r="O35" s="58" t="str">
        <f t="shared" ca="1" si="10"/>
        <v>Pendente Faturamento</v>
      </c>
      <c r="P35" s="58" t="str">
        <f t="shared" ca="1" si="11"/>
        <v>CONSULTOR</v>
      </c>
      <c r="Q35" s="58" t="str">
        <f t="shared" ca="1" si="12"/>
        <v>M3</v>
      </c>
      <c r="R35" s="58">
        <f ca="1">VLOOKUP(Q35,Alavanca!A:B,2,0)</f>
        <v>0.35</v>
      </c>
      <c r="S35" s="71">
        <f ca="1">IF($S$2&lt;0.05,0,VLOOKUP(P35,Alavanca!D:E,2,0)*K35/$M$6)</f>
        <v>5524.33</v>
      </c>
      <c r="T35" s="71">
        <v>1933.5154999999997</v>
      </c>
      <c r="U35" s="71">
        <v>0</v>
      </c>
      <c r="V35" s="71">
        <f t="shared" ca="1" si="13"/>
        <v>0</v>
      </c>
    </row>
    <row r="36" spans="1:22">
      <c r="A36" s="91">
        <v>7677292186</v>
      </c>
      <c r="B36" s="58" t="s">
        <v>312</v>
      </c>
      <c r="C36" s="58" t="str">
        <f t="shared" ca="1" si="0"/>
        <v xml:space="preserve">RODRIGO DIAS DOS SANTOS </v>
      </c>
      <c r="D36" s="58" t="str">
        <f t="shared" ca="1" si="1"/>
        <v>RODRIGO DIAS DOS SANTOS</v>
      </c>
      <c r="E36" s="58" t="str">
        <f t="shared" ca="1" si="2"/>
        <v>GIOVANE BORGES DA SILVA</v>
      </c>
      <c r="F36" s="59">
        <f t="shared" ca="1" si="3"/>
        <v>44847</v>
      </c>
      <c r="G36" s="59" t="str">
        <f t="shared" ca="1" si="4"/>
        <v/>
      </c>
      <c r="J36" s="58">
        <f t="shared" ca="1" si="5"/>
        <v>20</v>
      </c>
      <c r="K36" s="58">
        <f t="shared" ca="1" si="6"/>
        <v>31</v>
      </c>
      <c r="L36" s="58">
        <f t="shared" ca="1" si="7"/>
        <v>7</v>
      </c>
      <c r="M36" s="58">
        <f t="shared" ca="1" si="8"/>
        <v>10</v>
      </c>
      <c r="N36" s="58">
        <f t="shared" ca="1" si="9"/>
        <v>7</v>
      </c>
      <c r="O36" s="58" t="str">
        <f t="shared" ca="1" si="10"/>
        <v>Elegível</v>
      </c>
      <c r="P36" s="58" t="str">
        <f t="shared" ca="1" si="11"/>
        <v>CONSULTOR</v>
      </c>
      <c r="Q36" s="58" t="str">
        <f t="shared" ca="1" si="12"/>
        <v>M3</v>
      </c>
      <c r="R36" s="58">
        <f ca="1">VLOOKUP(Q36,Alavanca!A:B,2,0)</f>
        <v>0.35</v>
      </c>
      <c r="S36" s="71">
        <f ca="1">IF($S$2&lt;0.05,0,VLOOKUP(P36,Alavanca!D:E,2,0)*K36/$M$6)</f>
        <v>5524.33</v>
      </c>
      <c r="T36" s="71">
        <v>1933.5154999999997</v>
      </c>
      <c r="U36" s="71">
        <v>0</v>
      </c>
      <c r="V36" s="71">
        <f t="shared" ca="1" si="13"/>
        <v>3590.8145000000004</v>
      </c>
    </row>
    <row r="37" spans="1:22">
      <c r="A37" s="91">
        <v>6054831674</v>
      </c>
      <c r="B37" s="58" t="s">
        <v>272</v>
      </c>
      <c r="C37" s="58" t="str">
        <f t="shared" ca="1" si="0"/>
        <v>JOSE GOMES DE MELLO</v>
      </c>
      <c r="D37" s="58" t="str">
        <f t="shared" ca="1" si="1"/>
        <v>RODRIGO DIAS DOS SANTOS</v>
      </c>
      <c r="E37" s="58" t="str">
        <f t="shared" ca="1" si="2"/>
        <v>GIOVANE BORGES DA SILVA</v>
      </c>
      <c r="F37" s="59">
        <f t="shared" ca="1" si="3"/>
        <v>44847</v>
      </c>
      <c r="G37" s="59" t="str">
        <f t="shared" ca="1" si="4"/>
        <v/>
      </c>
      <c r="J37" s="58">
        <f t="shared" ca="1" si="5"/>
        <v>20</v>
      </c>
      <c r="K37" s="58">
        <f t="shared" ca="1" si="6"/>
        <v>31</v>
      </c>
      <c r="L37" s="58">
        <f t="shared" ca="1" si="7"/>
        <v>7</v>
      </c>
      <c r="M37" s="58">
        <f t="shared" ca="1" si="8"/>
        <v>10</v>
      </c>
      <c r="N37" s="58">
        <f t="shared" ca="1" si="9"/>
        <v>6</v>
      </c>
      <c r="O37" s="58" t="str">
        <f t="shared" ca="1" si="10"/>
        <v>Pendente Faturamento</v>
      </c>
      <c r="P37" s="58" t="str">
        <f t="shared" ca="1" si="11"/>
        <v>CONSULTOR</v>
      </c>
      <c r="Q37" s="58" t="str">
        <f t="shared" ca="1" si="12"/>
        <v>M3</v>
      </c>
      <c r="R37" s="58">
        <f ca="1">VLOOKUP(Q37,Alavanca!A:B,2,0)</f>
        <v>0.35</v>
      </c>
      <c r="S37" s="71">
        <f ca="1">IF($S$2&lt;0.05,0,VLOOKUP(P37,Alavanca!D:E,2,0)*K37/$M$6)</f>
        <v>5524.33</v>
      </c>
      <c r="T37" s="71">
        <v>1933.5154999999997</v>
      </c>
      <c r="U37" s="71">
        <v>0</v>
      </c>
      <c r="V37" s="71">
        <f t="shared" ca="1" si="13"/>
        <v>0</v>
      </c>
    </row>
    <row r="38" spans="1:22">
      <c r="A38" s="91">
        <v>8251327628</v>
      </c>
      <c r="B38" s="58" t="s">
        <v>190</v>
      </c>
      <c r="C38" s="58" t="str">
        <f t="shared" ca="1" si="0"/>
        <v>JOSE GOMES DE MELLO</v>
      </c>
      <c r="D38" s="58" t="str">
        <f t="shared" ca="1" si="1"/>
        <v>RODRIGO DIAS DOS SANTOS</v>
      </c>
      <c r="E38" s="58" t="str">
        <f t="shared" ca="1" si="2"/>
        <v>GIOVANE BORGES DA SILVA</v>
      </c>
      <c r="F38" s="59">
        <f t="shared" ca="1" si="3"/>
        <v>44847</v>
      </c>
      <c r="G38" s="59" t="str">
        <f t="shared" ca="1" si="4"/>
        <v/>
      </c>
      <c r="J38" s="58">
        <f t="shared" ca="1" si="5"/>
        <v>20</v>
      </c>
      <c r="K38" s="58">
        <f t="shared" ca="1" si="6"/>
        <v>31</v>
      </c>
      <c r="L38" s="58">
        <f t="shared" ca="1" si="7"/>
        <v>7</v>
      </c>
      <c r="M38" s="58">
        <f t="shared" ca="1" si="8"/>
        <v>12</v>
      </c>
      <c r="N38" s="58">
        <f t="shared" ca="1" si="9"/>
        <v>10</v>
      </c>
      <c r="O38" s="58" t="str">
        <f t="shared" ca="1" si="10"/>
        <v>Elegível</v>
      </c>
      <c r="P38" s="58" t="str">
        <f t="shared" ca="1" si="11"/>
        <v>CONSULTOR</v>
      </c>
      <c r="Q38" s="58" t="str">
        <f t="shared" ca="1" si="12"/>
        <v>M3</v>
      </c>
      <c r="R38" s="58">
        <f ca="1">VLOOKUP(Q38,Alavanca!A:B,2,0)</f>
        <v>0.35</v>
      </c>
      <c r="S38" s="71">
        <f ca="1">IF($S$2&lt;0.05,0,VLOOKUP(P38,Alavanca!D:E,2,0)*K38/$M$6)</f>
        <v>5524.33</v>
      </c>
      <c r="T38" s="71">
        <v>1933.5154999999997</v>
      </c>
      <c r="U38" s="71">
        <v>3590.8145000000004</v>
      </c>
      <c r="V38" s="71">
        <f t="shared" ca="1" si="13"/>
        <v>0</v>
      </c>
    </row>
    <row r="39" spans="1:22">
      <c r="A39" s="91">
        <v>72073926134</v>
      </c>
      <c r="B39" s="58" t="s">
        <v>195</v>
      </c>
      <c r="C39" s="58" t="str">
        <f t="shared" ca="1" si="0"/>
        <v xml:space="preserve">RODRIGO DIAS DOS SANTOS </v>
      </c>
      <c r="D39" s="58" t="str">
        <f t="shared" ca="1" si="1"/>
        <v>RODRIGO DIAS DOS SANTOS</v>
      </c>
      <c r="E39" s="58" t="str">
        <f t="shared" ca="1" si="2"/>
        <v>GIOVANE BORGES DA SILVA</v>
      </c>
      <c r="F39" s="59">
        <f t="shared" ca="1" si="3"/>
        <v>44847</v>
      </c>
      <c r="G39" s="59" t="str">
        <f t="shared" ca="1" si="4"/>
        <v/>
      </c>
      <c r="J39" s="58">
        <f t="shared" ca="1" si="5"/>
        <v>20</v>
      </c>
      <c r="K39" s="58">
        <f t="shared" ca="1" si="6"/>
        <v>31</v>
      </c>
      <c r="L39" s="58">
        <f t="shared" ca="1" si="7"/>
        <v>7</v>
      </c>
      <c r="M39" s="58">
        <f t="shared" ca="1" si="8"/>
        <v>17</v>
      </c>
      <c r="N39" s="58">
        <f t="shared" ca="1" si="9"/>
        <v>12</v>
      </c>
      <c r="O39" s="58" t="str">
        <f t="shared" ca="1" si="10"/>
        <v>Supervisor</v>
      </c>
      <c r="P39" s="58" t="str">
        <f t="shared" ca="1" si="11"/>
        <v>SUPERVISOR</v>
      </c>
      <c r="Q39" s="58" t="str">
        <f t="shared" ca="1" si="12"/>
        <v>M3</v>
      </c>
      <c r="R39" s="58">
        <f ca="1">VLOOKUP(Q39,Alavanca!A:B,2,0)</f>
        <v>0.35</v>
      </c>
      <c r="S39" s="71">
        <f ca="1">IF($S$2&lt;0.05,0,VLOOKUP(P39,Alavanca!D:E,2,0)*K39/$M$6)</f>
        <v>7750.33</v>
      </c>
      <c r="T39" s="71">
        <v>7750.33</v>
      </c>
      <c r="U39" s="71">
        <v>0</v>
      </c>
      <c r="V39" s="71">
        <f t="shared" ca="1" si="13"/>
        <v>0</v>
      </c>
    </row>
    <row r="40" spans="1:22">
      <c r="A40" s="91">
        <v>16794853779</v>
      </c>
      <c r="B40" s="58" t="s">
        <v>624</v>
      </c>
      <c r="C40" s="58" t="str">
        <f t="shared" ca="1" si="0"/>
        <v>JOSE GOMES DE MELLO</v>
      </c>
      <c r="D40" s="58" t="str">
        <f t="shared" ca="1" si="1"/>
        <v>RODRIGO DIAS DOS SANTOS</v>
      </c>
      <c r="E40" s="58" t="str">
        <f t="shared" ca="1" si="2"/>
        <v>GIOVANE BORGES DA SILVA</v>
      </c>
      <c r="F40" s="59">
        <f t="shared" ca="1" si="3"/>
        <v>44859</v>
      </c>
      <c r="G40" s="59" t="str">
        <f t="shared" ca="1" si="4"/>
        <v/>
      </c>
      <c r="J40" s="58">
        <f t="shared" ca="1" si="5"/>
        <v>20</v>
      </c>
      <c r="K40" s="58">
        <f t="shared" ca="1" si="6"/>
        <v>31</v>
      </c>
      <c r="L40" s="58">
        <f t="shared" ca="1" si="7"/>
        <v>7</v>
      </c>
      <c r="M40" s="58">
        <f t="shared" ca="1" si="8"/>
        <v>0</v>
      </c>
      <c r="N40" s="58">
        <f t="shared" ca="1" si="9"/>
        <v>0</v>
      </c>
      <c r="O40" s="58" t="str">
        <f t="shared" ca="1" si="10"/>
        <v>Credenciamento Não Atingindo</v>
      </c>
      <c r="P40" s="58" t="str">
        <f t="shared" ca="1" si="11"/>
        <v>CONSULTOR</v>
      </c>
      <c r="Q40" s="58" t="str">
        <f t="shared" ca="1" si="12"/>
        <v>M3</v>
      </c>
      <c r="R40" s="58">
        <f ca="1">VLOOKUP(Q40,Alavanca!A:B,2,0)</f>
        <v>0.35</v>
      </c>
      <c r="S40" s="71">
        <f ca="1">IF($S$2&lt;0.05,0,VLOOKUP(P40,Alavanca!D:E,2,0)*K40/$M$6)</f>
        <v>5524.33</v>
      </c>
      <c r="T40" s="71">
        <v>1933.5154999999997</v>
      </c>
      <c r="U40" s="71">
        <v>3590.8145000000004</v>
      </c>
      <c r="V40" s="71">
        <f t="shared" ca="1" si="13"/>
        <v>0</v>
      </c>
    </row>
    <row r="41" spans="1:22">
      <c r="A41" s="91">
        <v>3804044190</v>
      </c>
      <c r="B41" s="58" t="s">
        <v>629</v>
      </c>
      <c r="C41" s="58" t="str">
        <f ca="1">VLOOKUP(A41,INDIRECT("'"&amp;$O$3&amp;"'!G:L"),6,0)</f>
        <v>JULIANA TAVARES DE ARAUJO</v>
      </c>
      <c r="D41" s="58" t="str">
        <f t="shared" ca="1" si="1"/>
        <v>RODRIGO DIAS DOS SANTOS</v>
      </c>
      <c r="E41" s="58" t="str">
        <f t="shared" ca="1" si="2"/>
        <v>GIOVANE BORGES DA SILVA</v>
      </c>
      <c r="F41" s="59">
        <f t="shared" ca="1" si="3"/>
        <v>44859</v>
      </c>
      <c r="G41" s="59" t="str">
        <f t="shared" ca="1" si="4"/>
        <v/>
      </c>
      <c r="J41" s="58">
        <f t="shared" ca="1" si="5"/>
        <v>20</v>
      </c>
      <c r="K41" s="58">
        <f t="shared" ca="1" si="6"/>
        <v>31</v>
      </c>
      <c r="L41" s="58">
        <f t="shared" ca="1" si="7"/>
        <v>7</v>
      </c>
      <c r="M41" s="58">
        <f t="shared" ca="1" si="8"/>
        <v>13</v>
      </c>
      <c r="N41" s="58">
        <f t="shared" ca="1" si="9"/>
        <v>9</v>
      </c>
      <c r="O41" s="58" t="str">
        <f t="shared" ca="1" si="10"/>
        <v>Elegível</v>
      </c>
      <c r="P41" s="58" t="str">
        <f t="shared" ca="1" si="11"/>
        <v>CONSULTOR</v>
      </c>
      <c r="Q41" s="58" t="str">
        <f t="shared" ca="1" si="12"/>
        <v>M3</v>
      </c>
      <c r="R41" s="58">
        <f ca="1">VLOOKUP(Q41,Alavanca!A:B,2,0)</f>
        <v>0.35</v>
      </c>
      <c r="S41" s="71">
        <f ca="1">IF($S$2&lt;0.05,0,VLOOKUP(P41,Alavanca!D:E,2,0)*K41/$M$6)</f>
        <v>5524.33</v>
      </c>
      <c r="T41" s="71">
        <v>5524.33</v>
      </c>
      <c r="U41" s="71">
        <v>0</v>
      </c>
      <c r="V41" s="71">
        <f t="shared" ca="1" si="13"/>
        <v>0</v>
      </c>
    </row>
    <row r="42" spans="1:22">
      <c r="A42" s="91">
        <v>532359160</v>
      </c>
      <c r="B42" s="58" t="s">
        <v>630</v>
      </c>
      <c r="C42" s="58" t="str">
        <f t="shared" ca="1" si="0"/>
        <v>JULIANA TAVARES DE ARAUJO</v>
      </c>
      <c r="D42" s="58" t="str">
        <f t="shared" ca="1" si="1"/>
        <v>RODRIGO DIAS DOS SANTOS</v>
      </c>
      <c r="E42" s="58" t="str">
        <f t="shared" ca="1" si="2"/>
        <v>GIOVANE BORGES DA SILVA</v>
      </c>
      <c r="F42" s="59">
        <f t="shared" ca="1" si="3"/>
        <v>44859</v>
      </c>
      <c r="G42" s="59" t="str">
        <f t="shared" ca="1" si="4"/>
        <v/>
      </c>
      <c r="J42" s="58">
        <f t="shared" ca="1" si="5"/>
        <v>20</v>
      </c>
      <c r="K42" s="58">
        <f t="shared" ca="1" si="6"/>
        <v>31</v>
      </c>
      <c r="L42" s="58">
        <f t="shared" ca="1" si="7"/>
        <v>7</v>
      </c>
      <c r="M42" s="58">
        <f t="shared" ca="1" si="8"/>
        <v>0</v>
      </c>
      <c r="N42" s="58">
        <f t="shared" ca="1" si="9"/>
        <v>0</v>
      </c>
      <c r="O42" s="58" t="str">
        <f t="shared" ca="1" si="10"/>
        <v>Credenciamento Não Atingindo</v>
      </c>
      <c r="P42" s="58" t="str">
        <f t="shared" ca="1" si="11"/>
        <v>CONSULTOR</v>
      </c>
      <c r="Q42" s="58" t="str">
        <f t="shared" ca="1" si="12"/>
        <v>M3</v>
      </c>
      <c r="R42" s="58">
        <f ca="1">VLOOKUP(Q42,Alavanca!A:B,2,0)</f>
        <v>0.35</v>
      </c>
      <c r="S42" s="71">
        <f ca="1">IF($S$2&lt;0.05,0,VLOOKUP(P42,Alavanca!D:E,2,0)*K42/$M$6)</f>
        <v>5524.33</v>
      </c>
      <c r="T42" s="71">
        <v>1933.5154999999997</v>
      </c>
      <c r="U42" s="71">
        <v>0</v>
      </c>
      <c r="V42" s="71">
        <f t="shared" ca="1" si="13"/>
        <v>0</v>
      </c>
    </row>
    <row r="43" spans="1:22">
      <c r="A43" s="91">
        <v>93178298134</v>
      </c>
      <c r="B43" s="58" t="s">
        <v>666</v>
      </c>
      <c r="C43" s="58" t="str">
        <f t="shared" ca="1" si="0"/>
        <v>JULIANA TAVARES DE ARAUJO</v>
      </c>
      <c r="D43" s="58" t="str">
        <f t="shared" ca="1" si="1"/>
        <v>RODRIGO DIAS DOS SANTOS</v>
      </c>
      <c r="E43" s="58" t="str">
        <f t="shared" ca="1" si="2"/>
        <v>GIOVANE BORGES DA SILVA</v>
      </c>
      <c r="F43" s="59">
        <f t="shared" ca="1" si="3"/>
        <v>44859</v>
      </c>
      <c r="G43" s="59" t="str">
        <f t="shared" ca="1" si="4"/>
        <v/>
      </c>
      <c r="J43" s="58">
        <f t="shared" ca="1" si="5"/>
        <v>20</v>
      </c>
      <c r="K43" s="58">
        <f t="shared" ca="1" si="6"/>
        <v>31</v>
      </c>
      <c r="L43" s="58">
        <f t="shared" ca="1" si="7"/>
        <v>7</v>
      </c>
      <c r="M43" s="58">
        <f t="shared" ca="1" si="8"/>
        <v>20</v>
      </c>
      <c r="N43" s="58">
        <f t="shared" ca="1" si="9"/>
        <v>7</v>
      </c>
      <c r="O43" s="58" t="str">
        <f t="shared" ca="1" si="10"/>
        <v>Elegível</v>
      </c>
      <c r="P43" s="58" t="str">
        <f t="shared" ca="1" si="11"/>
        <v>CONSULTOR</v>
      </c>
      <c r="Q43" s="58" t="str">
        <f t="shared" ca="1" si="12"/>
        <v>M3</v>
      </c>
      <c r="R43" s="58">
        <f ca="1">VLOOKUP(Q43,Alavanca!A:B,2,0)</f>
        <v>0.35</v>
      </c>
      <c r="S43" s="71">
        <f ca="1">IF($S$2&lt;0.05,0,VLOOKUP(P43,Alavanca!D:E,2,0)*K43/$M$6)</f>
        <v>5524.33</v>
      </c>
      <c r="T43" s="71">
        <v>1933.5154999999997</v>
      </c>
      <c r="U43" s="71">
        <v>0</v>
      </c>
      <c r="V43" s="71">
        <f t="shared" ca="1" si="13"/>
        <v>3590.8145000000004</v>
      </c>
    </row>
    <row r="44" spans="1:22">
      <c r="A44" s="91">
        <v>15972500230</v>
      </c>
      <c r="B44" s="58" t="s">
        <v>854</v>
      </c>
      <c r="C44" s="58" t="str">
        <f t="shared" ca="1" si="0"/>
        <v>NEANDER FALEIRO FONSECA</v>
      </c>
      <c r="D44" s="58" t="str">
        <f t="shared" ca="1" si="1"/>
        <v>RODRIGO DIAS DOS SANTOS</v>
      </c>
      <c r="E44" s="58" t="str">
        <f t="shared" ca="1" si="2"/>
        <v>GIOVANE BORGES DA SILVA</v>
      </c>
      <c r="F44" s="59">
        <f t="shared" ca="1" si="3"/>
        <v>44866</v>
      </c>
      <c r="G44" s="59" t="str">
        <f t="shared" ca="1" si="4"/>
        <v/>
      </c>
      <c r="J44" s="58">
        <f t="shared" ca="1" si="5"/>
        <v>20</v>
      </c>
      <c r="K44" s="58">
        <f t="shared" ca="1" si="6"/>
        <v>31</v>
      </c>
      <c r="L44" s="58">
        <f t="shared" ca="1" si="7"/>
        <v>6</v>
      </c>
      <c r="M44" s="58">
        <f t="shared" ca="1" si="8"/>
        <v>5</v>
      </c>
      <c r="N44" s="58">
        <f t="shared" ca="1" si="9"/>
        <v>4</v>
      </c>
      <c r="O44" s="58" t="str">
        <f t="shared" ca="1" si="10"/>
        <v>Credenciamento Não Atingindo</v>
      </c>
      <c r="P44" s="58" t="str">
        <f t="shared" ca="1" si="11"/>
        <v>CONSULTOR</v>
      </c>
      <c r="Q44" s="58" t="str">
        <f t="shared" ca="1" si="12"/>
        <v>M2</v>
      </c>
      <c r="R44" s="58">
        <f ca="1">VLOOKUP(Q44,Alavanca!A:B,2,0)</f>
        <v>0.3</v>
      </c>
      <c r="S44" s="71">
        <f ca="1">IF($S$2&lt;0.05,0,VLOOKUP(P44,Alavanca!D:E,2,0)*K44/$M$6)</f>
        <v>5524.33</v>
      </c>
      <c r="T44" s="71">
        <v>1933.5154999999997</v>
      </c>
      <c r="U44" s="71">
        <v>0</v>
      </c>
      <c r="V44" s="71">
        <f t="shared" ca="1" si="13"/>
        <v>0</v>
      </c>
    </row>
    <row r="45" spans="1:22">
      <c r="A45" s="91">
        <v>1997931150</v>
      </c>
      <c r="B45" s="58" t="s">
        <v>886</v>
      </c>
      <c r="C45" s="58" t="str">
        <f t="shared" ca="1" si="0"/>
        <v>NEANDER FALEIRO FONSECA</v>
      </c>
      <c r="D45" s="58" t="str">
        <f t="shared" ca="1" si="1"/>
        <v>RODRIGO DIAS DOS SANTOS</v>
      </c>
      <c r="E45" s="58" t="str">
        <f t="shared" ca="1" si="2"/>
        <v>GIOVANE BORGES DA SILVA</v>
      </c>
      <c r="F45" s="59">
        <f t="shared" ca="1" si="3"/>
        <v>44872</v>
      </c>
      <c r="G45" s="59" t="str">
        <f t="shared" ca="1" si="4"/>
        <v/>
      </c>
      <c r="J45" s="58">
        <f t="shared" ca="1" si="5"/>
        <v>20</v>
      </c>
      <c r="K45" s="58">
        <f t="shared" ca="1" si="6"/>
        <v>31</v>
      </c>
      <c r="L45" s="58">
        <f t="shared" ca="1" si="7"/>
        <v>6</v>
      </c>
      <c r="M45" s="58">
        <f t="shared" ca="1" si="8"/>
        <v>5</v>
      </c>
      <c r="N45" s="58">
        <f t="shared" ca="1" si="9"/>
        <v>3</v>
      </c>
      <c r="O45" s="58" t="str">
        <f t="shared" ca="1" si="10"/>
        <v>Credenciamento Não Atingindo</v>
      </c>
      <c r="P45" s="58" t="str">
        <f t="shared" ca="1" si="11"/>
        <v>CONSULTOR</v>
      </c>
      <c r="Q45" s="58" t="str">
        <f t="shared" ca="1" si="12"/>
        <v>M2</v>
      </c>
      <c r="R45" s="58">
        <f ca="1">VLOOKUP(Q45,Alavanca!A:B,2,0)</f>
        <v>0.3</v>
      </c>
      <c r="S45" s="71">
        <f ca="1">IF($S$2&lt;0.05,0,VLOOKUP(P45,Alavanca!D:E,2,0)*K45/$M$6)</f>
        <v>5524.33</v>
      </c>
      <c r="T45" s="71">
        <v>1933.5154999999997</v>
      </c>
      <c r="U45" s="71">
        <v>0</v>
      </c>
      <c r="V45" s="71">
        <f t="shared" ca="1" si="13"/>
        <v>0</v>
      </c>
    </row>
    <row r="46" spans="1:22">
      <c r="A46" s="91">
        <v>69228299134</v>
      </c>
      <c r="B46" s="58" t="s">
        <v>919</v>
      </c>
      <c r="C46" s="58" t="str">
        <f t="shared" ca="1" si="0"/>
        <v>MAURICIO NASCIMENTO DA SILVA FERREIRA</v>
      </c>
      <c r="D46" s="58" t="str">
        <f t="shared" ca="1" si="1"/>
        <v>RODRIGO DIAS DOS SANTOS</v>
      </c>
      <c r="E46" s="58" t="str">
        <f t="shared" ca="1" si="2"/>
        <v>GIOVANE BORGES DA SILVA</v>
      </c>
      <c r="F46" s="59">
        <f t="shared" ca="1" si="3"/>
        <v>44872</v>
      </c>
      <c r="G46" s="59" t="str">
        <f t="shared" ca="1" si="4"/>
        <v/>
      </c>
      <c r="J46" s="58">
        <f t="shared" ca="1" si="5"/>
        <v>20</v>
      </c>
      <c r="K46" s="58">
        <f t="shared" ca="1" si="6"/>
        <v>31</v>
      </c>
      <c r="L46" s="58">
        <f t="shared" ca="1" si="7"/>
        <v>6</v>
      </c>
      <c r="M46" s="58">
        <f t="shared" ca="1" si="8"/>
        <v>13</v>
      </c>
      <c r="N46" s="58">
        <f t="shared" ca="1" si="9"/>
        <v>12</v>
      </c>
      <c r="O46" s="58" t="str">
        <f t="shared" ca="1" si="10"/>
        <v>Elegível</v>
      </c>
      <c r="P46" s="58" t="str">
        <f t="shared" ca="1" si="11"/>
        <v>CONSULTOR</v>
      </c>
      <c r="Q46" s="58" t="str">
        <f t="shared" ca="1" si="12"/>
        <v>M2</v>
      </c>
      <c r="R46" s="58">
        <f ca="1">VLOOKUP(Q46,Alavanca!A:B,2,0)</f>
        <v>0.3</v>
      </c>
      <c r="S46" s="71">
        <f ca="1">IF($S$2&lt;0.05,0,VLOOKUP(P46,Alavanca!D:E,2,0)*K46/$M$6)</f>
        <v>5524.33</v>
      </c>
      <c r="T46" s="71">
        <v>5524.33</v>
      </c>
      <c r="U46" s="71">
        <v>0</v>
      </c>
      <c r="V46" s="71">
        <f t="shared" ca="1" si="13"/>
        <v>0</v>
      </c>
    </row>
    <row r="47" spans="1:22">
      <c r="A47" s="91">
        <v>1825873127</v>
      </c>
      <c r="B47" s="58" t="s">
        <v>940</v>
      </c>
      <c r="C47" s="58" t="str">
        <f t="shared" ca="1" si="0"/>
        <v>JULIANA TAVARES DE ARAUJO</v>
      </c>
      <c r="D47" s="58" t="str">
        <f t="shared" ca="1" si="1"/>
        <v>RODRIGO DIAS DOS SANTOS</v>
      </c>
      <c r="E47" s="58" t="str">
        <f t="shared" ca="1" si="2"/>
        <v>GIOVANE BORGES DA SILVA</v>
      </c>
      <c r="F47" s="59">
        <f t="shared" ca="1" si="3"/>
        <v>44872</v>
      </c>
      <c r="G47" s="59" t="str">
        <f t="shared" ca="1" si="4"/>
        <v/>
      </c>
      <c r="J47" s="58">
        <f t="shared" ca="1" si="5"/>
        <v>20</v>
      </c>
      <c r="K47" s="58">
        <f t="shared" ca="1" si="6"/>
        <v>31</v>
      </c>
      <c r="L47" s="58">
        <f t="shared" ca="1" si="7"/>
        <v>6</v>
      </c>
      <c r="M47" s="58">
        <f t="shared" ca="1" si="8"/>
        <v>27</v>
      </c>
      <c r="N47" s="58">
        <f t="shared" ca="1" si="9"/>
        <v>24</v>
      </c>
      <c r="O47" s="58" t="str">
        <f t="shared" ca="1" si="10"/>
        <v>Elegível</v>
      </c>
      <c r="P47" s="58" t="str">
        <f t="shared" ca="1" si="11"/>
        <v>CONSULTOR</v>
      </c>
      <c r="Q47" s="58" t="str">
        <f t="shared" ca="1" si="12"/>
        <v>M2</v>
      </c>
      <c r="R47" s="58">
        <f ca="1">VLOOKUP(Q47,Alavanca!A:B,2,0)</f>
        <v>0.3</v>
      </c>
      <c r="S47" s="71">
        <f ca="1">IF($S$2&lt;0.05,0,VLOOKUP(P47,Alavanca!D:E,2,0)*K47/$M$6)</f>
        <v>5524.33</v>
      </c>
      <c r="T47" s="71">
        <v>5524.33</v>
      </c>
      <c r="U47" s="71">
        <v>0</v>
      </c>
      <c r="V47" s="71">
        <f t="shared" ca="1" si="13"/>
        <v>0</v>
      </c>
    </row>
    <row r="48" spans="1:22">
      <c r="A48" s="91">
        <v>7978836657</v>
      </c>
      <c r="B48" s="58" t="s">
        <v>941</v>
      </c>
      <c r="C48" s="58" t="str">
        <f t="shared" ca="1" si="0"/>
        <v>JOSE GOMES DE MELLO</v>
      </c>
      <c r="D48" s="58" t="str">
        <f t="shared" ca="1" si="1"/>
        <v>RODRIGO DIAS DOS SANTOS</v>
      </c>
      <c r="E48" s="58" t="str">
        <f t="shared" ca="1" si="2"/>
        <v>GIOVANE BORGES DA SILVA</v>
      </c>
      <c r="F48" s="59">
        <f t="shared" ca="1" si="3"/>
        <v>44881</v>
      </c>
      <c r="G48" s="59" t="str">
        <f t="shared" ca="1" si="4"/>
        <v/>
      </c>
      <c r="J48" s="58">
        <f t="shared" ca="1" si="5"/>
        <v>20</v>
      </c>
      <c r="K48" s="58">
        <f t="shared" ca="1" si="6"/>
        <v>31</v>
      </c>
      <c r="L48" s="58">
        <f t="shared" ca="1" si="7"/>
        <v>6</v>
      </c>
      <c r="M48" s="58">
        <f t="shared" ca="1" si="8"/>
        <v>2</v>
      </c>
      <c r="N48" s="58">
        <f t="shared" ca="1" si="9"/>
        <v>0</v>
      </c>
      <c r="O48" s="58" t="str">
        <f t="shared" ca="1" si="10"/>
        <v>Credenciamento Não Atingindo</v>
      </c>
      <c r="P48" s="58" t="str">
        <f t="shared" ca="1" si="11"/>
        <v>CONSULTOR</v>
      </c>
      <c r="Q48" s="58" t="str">
        <f t="shared" ca="1" si="12"/>
        <v>M2</v>
      </c>
      <c r="R48" s="58">
        <f ca="1">VLOOKUP(Q48,Alavanca!A:B,2,0)</f>
        <v>0.3</v>
      </c>
      <c r="S48" s="71">
        <f ca="1">IF($S$2&lt;0.05,0,VLOOKUP(P48,Alavanca!D:E,2,0)*K48/$M$6)</f>
        <v>5524.33</v>
      </c>
      <c r="T48" s="71">
        <v>1933.5154999999997</v>
      </c>
      <c r="U48" s="71">
        <v>0</v>
      </c>
      <c r="V48" s="71">
        <f t="shared" ca="1" si="13"/>
        <v>0</v>
      </c>
    </row>
    <row r="49" spans="1:22">
      <c r="A49" s="91">
        <v>7063218123</v>
      </c>
      <c r="B49" s="58" t="s">
        <v>922</v>
      </c>
      <c r="C49" s="58" t="str">
        <f t="shared" ca="1" si="0"/>
        <v>JULIANA TAVARES DE ARAUJO</v>
      </c>
      <c r="D49" s="58" t="str">
        <f t="shared" ca="1" si="1"/>
        <v>RODRIGO DIAS DOS SANTOS</v>
      </c>
      <c r="E49" s="58" t="str">
        <f t="shared" ca="1" si="2"/>
        <v>GIOVANE BORGES DA SILVA</v>
      </c>
      <c r="F49" s="59">
        <f t="shared" ca="1" si="3"/>
        <v>44881</v>
      </c>
      <c r="G49" s="59" t="str">
        <f t="shared" ca="1" si="4"/>
        <v/>
      </c>
      <c r="J49" s="58">
        <f t="shared" ca="1" si="5"/>
        <v>20</v>
      </c>
      <c r="K49" s="58">
        <f t="shared" ca="1" si="6"/>
        <v>31</v>
      </c>
      <c r="L49" s="58">
        <f t="shared" ca="1" si="7"/>
        <v>6</v>
      </c>
      <c r="M49" s="58">
        <f t="shared" ca="1" si="8"/>
        <v>9</v>
      </c>
      <c r="N49" s="58">
        <f t="shared" ca="1" si="9"/>
        <v>5</v>
      </c>
      <c r="O49" s="58" t="str">
        <f t="shared" ca="1" si="10"/>
        <v>Pendente Faturamento</v>
      </c>
      <c r="P49" s="58" t="str">
        <f t="shared" ca="1" si="11"/>
        <v>CONSULTOR</v>
      </c>
      <c r="Q49" s="58" t="str">
        <f t="shared" ca="1" si="12"/>
        <v>M2</v>
      </c>
      <c r="R49" s="58">
        <f ca="1">VLOOKUP(Q49,Alavanca!A:B,2,0)</f>
        <v>0.3</v>
      </c>
      <c r="S49" s="71">
        <f ca="1">IF($S$2&lt;0.05,0,VLOOKUP(P49,Alavanca!D:E,2,0)*K49/$M$6)</f>
        <v>5524.33</v>
      </c>
      <c r="T49" s="71">
        <v>1933.5154999999997</v>
      </c>
      <c r="U49" s="71">
        <v>0</v>
      </c>
      <c r="V49" s="71">
        <f t="shared" ca="1" si="13"/>
        <v>0</v>
      </c>
    </row>
    <row r="50" spans="1:22">
      <c r="A50" s="91">
        <v>1811153100</v>
      </c>
      <c r="B50" s="58" t="s">
        <v>923</v>
      </c>
      <c r="C50" s="58" t="str">
        <f t="shared" ca="1" si="0"/>
        <v>MAURICIO NASCIMENTO DA SILVA FERREIRA</v>
      </c>
      <c r="D50" s="58" t="str">
        <f t="shared" ca="1" si="1"/>
        <v>RODRIGO DIAS DOS SANTOS</v>
      </c>
      <c r="E50" s="58" t="str">
        <f t="shared" ca="1" si="2"/>
        <v>GIOVANE BORGES DA SILVA</v>
      </c>
      <c r="F50" s="59">
        <f t="shared" ca="1" si="3"/>
        <v>44881</v>
      </c>
      <c r="G50" s="59" t="str">
        <f t="shared" ca="1" si="4"/>
        <v/>
      </c>
      <c r="J50" s="58">
        <f t="shared" ca="1" si="5"/>
        <v>20</v>
      </c>
      <c r="K50" s="58">
        <f t="shared" ca="1" si="6"/>
        <v>31</v>
      </c>
      <c r="L50" s="58">
        <f t="shared" ca="1" si="7"/>
        <v>6</v>
      </c>
      <c r="M50" s="58">
        <f t="shared" ca="1" si="8"/>
        <v>4</v>
      </c>
      <c r="N50" s="58">
        <f t="shared" ca="1" si="9"/>
        <v>2</v>
      </c>
      <c r="O50" s="58" t="str">
        <f t="shared" ca="1" si="10"/>
        <v>Credenciamento Não Atingindo</v>
      </c>
      <c r="P50" s="58" t="str">
        <f t="shared" ca="1" si="11"/>
        <v>CONSULTOR</v>
      </c>
      <c r="Q50" s="58" t="str">
        <f t="shared" ca="1" si="12"/>
        <v>M2</v>
      </c>
      <c r="R50" s="58">
        <f ca="1">VLOOKUP(Q50,Alavanca!A:B,2,0)</f>
        <v>0.3</v>
      </c>
      <c r="S50" s="71">
        <f ca="1">IF($S$2&lt;0.05,0,VLOOKUP(P50,Alavanca!D:E,2,0)*K50/$M$6)</f>
        <v>5524.33</v>
      </c>
      <c r="T50" s="71">
        <v>1933.5154999999997</v>
      </c>
      <c r="U50" s="71">
        <v>0</v>
      </c>
      <c r="V50" s="71">
        <f t="shared" ca="1" si="13"/>
        <v>0</v>
      </c>
    </row>
    <row r="51" spans="1:22">
      <c r="A51" s="91">
        <v>70430691149</v>
      </c>
      <c r="B51" s="58" t="s">
        <v>942</v>
      </c>
      <c r="C51" s="58" t="str">
        <f t="shared" ca="1" si="0"/>
        <v>MAURICIO NASCIMENTO DA SILVA FERREIRA</v>
      </c>
      <c r="D51" s="58" t="str">
        <f t="shared" ca="1" si="1"/>
        <v>RODRIGO DIAS DOS SANTOS</v>
      </c>
      <c r="E51" s="58" t="str">
        <f t="shared" ca="1" si="2"/>
        <v>GIOVANE BORGES DA SILVA</v>
      </c>
      <c r="F51" s="59">
        <f t="shared" ca="1" si="3"/>
        <v>44881</v>
      </c>
      <c r="G51" s="59" t="str">
        <f t="shared" ca="1" si="4"/>
        <v/>
      </c>
      <c r="J51" s="58">
        <f t="shared" ca="1" si="5"/>
        <v>20</v>
      </c>
      <c r="K51" s="58">
        <f t="shared" ca="1" si="6"/>
        <v>31</v>
      </c>
      <c r="L51" s="58">
        <f t="shared" ca="1" si="7"/>
        <v>6</v>
      </c>
      <c r="M51" s="58">
        <f t="shared" ca="1" si="8"/>
        <v>0</v>
      </c>
      <c r="N51" s="58">
        <f t="shared" ca="1" si="9"/>
        <v>0</v>
      </c>
      <c r="O51" s="58" t="str">
        <f t="shared" ca="1" si="10"/>
        <v>Credenciamento Não Atingindo</v>
      </c>
      <c r="P51" s="58" t="str">
        <f t="shared" ca="1" si="11"/>
        <v>CONSULTOR</v>
      </c>
      <c r="Q51" s="58" t="str">
        <f t="shared" ca="1" si="12"/>
        <v>M2</v>
      </c>
      <c r="R51" s="58">
        <f ca="1">VLOOKUP(Q51,Alavanca!A:B,2,0)</f>
        <v>0.3</v>
      </c>
      <c r="S51" s="71">
        <f ca="1">IF($S$2&lt;0.05,0,VLOOKUP(P51,Alavanca!D:E,2,0)*K51/$M$6)</f>
        <v>5524.33</v>
      </c>
      <c r="T51" s="71">
        <v>1933.5154999999997</v>
      </c>
      <c r="U51" s="71">
        <v>0</v>
      </c>
      <c r="V51" s="71">
        <f t="shared" ca="1" si="13"/>
        <v>0</v>
      </c>
    </row>
    <row r="52" spans="1:22">
      <c r="A52" s="91">
        <v>2585917142</v>
      </c>
      <c r="B52" s="58" t="s">
        <v>943</v>
      </c>
      <c r="C52" s="58" t="str">
        <f t="shared" ca="1" si="0"/>
        <v>MAURICIO NASCIMENTO DA SILVA FERREIRA</v>
      </c>
      <c r="D52" s="58" t="str">
        <f t="shared" ca="1" si="1"/>
        <v>RODRIGO DIAS DOS SANTOS</v>
      </c>
      <c r="E52" s="58" t="str">
        <f t="shared" ca="1" si="2"/>
        <v>GIOVANE BORGES DA SILVA</v>
      </c>
      <c r="F52" s="59">
        <f t="shared" ca="1" si="3"/>
        <v>44881</v>
      </c>
      <c r="G52" s="59" t="str">
        <f t="shared" ca="1" si="4"/>
        <v/>
      </c>
      <c r="J52" s="58">
        <f t="shared" ca="1" si="5"/>
        <v>20</v>
      </c>
      <c r="K52" s="58">
        <f t="shared" ca="1" si="6"/>
        <v>31</v>
      </c>
      <c r="L52" s="58">
        <f t="shared" ca="1" si="7"/>
        <v>6</v>
      </c>
      <c r="M52" s="58">
        <f t="shared" ca="1" si="8"/>
        <v>3</v>
      </c>
      <c r="N52" s="58">
        <f t="shared" ca="1" si="9"/>
        <v>2</v>
      </c>
      <c r="O52" s="58" t="str">
        <f t="shared" ca="1" si="10"/>
        <v>Credenciamento Não Atingindo</v>
      </c>
      <c r="P52" s="58" t="str">
        <f t="shared" ca="1" si="11"/>
        <v>CONSULTOR</v>
      </c>
      <c r="Q52" s="58" t="str">
        <f t="shared" ca="1" si="12"/>
        <v>M2</v>
      </c>
      <c r="R52" s="58">
        <f ca="1">VLOOKUP(Q52,Alavanca!A:B,2,0)</f>
        <v>0.3</v>
      </c>
      <c r="S52" s="71">
        <f ca="1">IF($S$2&lt;0.05,0,VLOOKUP(P52,Alavanca!D:E,2,0)*K52/$M$6)</f>
        <v>5524.33</v>
      </c>
      <c r="T52" s="71">
        <v>1933.5154999999997</v>
      </c>
      <c r="U52" s="71">
        <v>0</v>
      </c>
      <c r="V52" s="71">
        <f t="shared" ca="1" si="13"/>
        <v>0</v>
      </c>
    </row>
    <row r="53" spans="1:22">
      <c r="A53" s="91">
        <v>70813627109</v>
      </c>
      <c r="B53" s="58" t="s">
        <v>944</v>
      </c>
      <c r="C53" s="58" t="str">
        <f t="shared" ca="1" si="0"/>
        <v>NEANDER FALEIRO FONSECA</v>
      </c>
      <c r="D53" s="58" t="str">
        <f t="shared" ca="1" si="1"/>
        <v>RODRIGO DIAS DOS SANTOS</v>
      </c>
      <c r="E53" s="58" t="str">
        <f t="shared" ca="1" si="2"/>
        <v>GIOVANE BORGES DA SILVA</v>
      </c>
      <c r="F53" s="59">
        <f t="shared" ca="1" si="3"/>
        <v>44881</v>
      </c>
      <c r="G53" s="59">
        <f t="shared" ca="1" si="4"/>
        <v>44896</v>
      </c>
      <c r="J53" s="58">
        <f t="shared" ca="1" si="5"/>
        <v>1</v>
      </c>
      <c r="K53" s="58">
        <f t="shared" ca="1" si="6"/>
        <v>1</v>
      </c>
      <c r="L53" s="58">
        <f t="shared" ca="1" si="7"/>
        <v>0</v>
      </c>
      <c r="M53" s="58">
        <f t="shared" ca="1" si="8"/>
        <v>0</v>
      </c>
      <c r="N53" s="58">
        <f t="shared" ca="1" si="9"/>
        <v>0</v>
      </c>
      <c r="O53" s="58" t="str">
        <f t="shared" ca="1" si="10"/>
        <v>Pendente Faturamento</v>
      </c>
      <c r="P53" s="58" t="str">
        <f t="shared" ca="1" si="11"/>
        <v>CONSULTOR</v>
      </c>
      <c r="Q53" s="58" t="str">
        <f t="shared" ca="1" si="12"/>
        <v>M2</v>
      </c>
      <c r="R53" s="58">
        <f ca="1">VLOOKUP(Q53,Alavanca!A:B,2,0)</f>
        <v>0.3</v>
      </c>
      <c r="S53" s="71">
        <f ca="1">IF($S$2&lt;0.05,0,VLOOKUP(P53,Alavanca!D:E,2,0)*K53/$M$6)</f>
        <v>178.20419354838708</v>
      </c>
      <c r="T53" s="71">
        <v>178.20419354838708</v>
      </c>
      <c r="U53" s="71">
        <v>0</v>
      </c>
      <c r="V53" s="71">
        <f t="shared" ca="1" si="13"/>
        <v>0</v>
      </c>
    </row>
    <row r="54" spans="1:22">
      <c r="A54" s="91">
        <v>2433224101</v>
      </c>
      <c r="B54" s="58" t="s">
        <v>945</v>
      </c>
      <c r="C54" s="58" t="str">
        <f t="shared" ca="1" si="0"/>
        <v>MAURICIO NASCIMENTO DA SILVA FERREIRA</v>
      </c>
      <c r="D54" s="58" t="str">
        <f t="shared" ca="1" si="1"/>
        <v>RODRIGO DIAS DOS SANTOS</v>
      </c>
      <c r="E54" s="58" t="str">
        <f t="shared" ca="1" si="2"/>
        <v>GIOVANE BORGES DA SILVA</v>
      </c>
      <c r="F54" s="59">
        <f t="shared" ca="1" si="3"/>
        <v>44881</v>
      </c>
      <c r="G54" s="59" t="str">
        <f t="shared" ca="1" si="4"/>
        <v/>
      </c>
      <c r="J54" s="58">
        <f t="shared" ca="1" si="5"/>
        <v>20</v>
      </c>
      <c r="K54" s="58">
        <f t="shared" ca="1" si="6"/>
        <v>31</v>
      </c>
      <c r="L54" s="58">
        <f t="shared" ca="1" si="7"/>
        <v>6</v>
      </c>
      <c r="M54" s="58">
        <f t="shared" ca="1" si="8"/>
        <v>2</v>
      </c>
      <c r="N54" s="58">
        <f t="shared" ca="1" si="9"/>
        <v>1</v>
      </c>
      <c r="O54" s="58" t="str">
        <f t="shared" ca="1" si="10"/>
        <v>Credenciamento Não Atingindo</v>
      </c>
      <c r="P54" s="58" t="str">
        <f t="shared" ca="1" si="11"/>
        <v>CONSULTOR</v>
      </c>
      <c r="Q54" s="58" t="str">
        <f t="shared" ca="1" si="12"/>
        <v>M2</v>
      </c>
      <c r="R54" s="58">
        <f ca="1">VLOOKUP(Q54,Alavanca!A:B,2,0)</f>
        <v>0.3</v>
      </c>
      <c r="S54" s="71">
        <f ca="1">IF($S$2&lt;0.05,0,VLOOKUP(P54,Alavanca!D:E,2,0)*K54/$M$6)</f>
        <v>5524.33</v>
      </c>
      <c r="T54" s="71">
        <v>1933.5154999999997</v>
      </c>
      <c r="U54" s="71">
        <v>0</v>
      </c>
      <c r="V54" s="71">
        <f t="shared" ca="1" si="13"/>
        <v>0</v>
      </c>
    </row>
    <row r="55" spans="1:22">
      <c r="A55" s="91">
        <v>1549810103</v>
      </c>
      <c r="B55" s="58" t="s">
        <v>946</v>
      </c>
      <c r="C55" s="58" t="str">
        <f t="shared" ca="1" si="0"/>
        <v>JULIANA TAVARES DE ARAUJO</v>
      </c>
      <c r="D55" s="58" t="str">
        <f t="shared" ca="1" si="1"/>
        <v>RODRIGO DIAS DOS SANTOS</v>
      </c>
      <c r="E55" s="58" t="str">
        <f t="shared" ca="1" si="2"/>
        <v>GIOVANE BORGES DA SILVA</v>
      </c>
      <c r="F55" s="59">
        <f t="shared" ca="1" si="3"/>
        <v>44881</v>
      </c>
      <c r="G55" s="59">
        <f t="shared" ca="1" si="4"/>
        <v>44910</v>
      </c>
      <c r="J55" s="58">
        <f t="shared" ca="1" si="5"/>
        <v>9</v>
      </c>
      <c r="K55" s="58">
        <f t="shared" ca="1" si="6"/>
        <v>15</v>
      </c>
      <c r="L55" s="58">
        <f t="shared" ca="1" si="7"/>
        <v>3</v>
      </c>
      <c r="M55" s="58">
        <f t="shared" ca="1" si="8"/>
        <v>0</v>
      </c>
      <c r="N55" s="58">
        <f t="shared" ca="1" si="9"/>
        <v>0</v>
      </c>
      <c r="O55" s="58" t="str">
        <f t="shared" ca="1" si="10"/>
        <v>Credenciamento Não Atingindo</v>
      </c>
      <c r="P55" s="58" t="str">
        <f t="shared" ca="1" si="11"/>
        <v>CONSULTOR</v>
      </c>
      <c r="Q55" s="58" t="str">
        <f t="shared" ca="1" si="12"/>
        <v>M2</v>
      </c>
      <c r="R55" s="58">
        <f ca="1">VLOOKUP(Q55,Alavanca!A:B,2,0)</f>
        <v>0.3</v>
      </c>
      <c r="S55" s="71">
        <f ca="1">IF($S$2&lt;0.05,0,VLOOKUP(P55,Alavanca!D:E,2,0)*K55/$M$6)</f>
        <v>2673.0629032258062</v>
      </c>
      <c r="T55" s="71">
        <v>935.57201612903214</v>
      </c>
      <c r="U55" s="71">
        <v>0</v>
      </c>
      <c r="V55" s="71">
        <f t="shared" ca="1" si="13"/>
        <v>0</v>
      </c>
    </row>
    <row r="56" spans="1:22">
      <c r="A56" s="91">
        <v>69015295115</v>
      </c>
      <c r="B56" s="58" t="s">
        <v>930</v>
      </c>
      <c r="C56" s="58" t="str">
        <f t="shared" ca="1" si="0"/>
        <v>JULIANA TAVARES DE ARAUJO</v>
      </c>
      <c r="D56" s="58" t="str">
        <f t="shared" ca="1" si="1"/>
        <v>RODRIGO DIAS DOS SANTOS</v>
      </c>
      <c r="E56" s="58" t="str">
        <f t="shared" ca="1" si="2"/>
        <v>GIOVANE BORGES DA SILVA</v>
      </c>
      <c r="F56" s="59">
        <f t="shared" ca="1" si="3"/>
        <v>44881</v>
      </c>
      <c r="G56" s="59">
        <f t="shared" ca="1" si="4"/>
        <v>44901</v>
      </c>
      <c r="J56" s="58">
        <f t="shared" ca="1" si="5"/>
        <v>2</v>
      </c>
      <c r="K56" s="58">
        <f t="shared" ca="1" si="6"/>
        <v>6</v>
      </c>
      <c r="L56" s="58">
        <f t="shared" ca="1" si="7"/>
        <v>1</v>
      </c>
      <c r="M56" s="58">
        <f t="shared" ca="1" si="8"/>
        <v>0</v>
      </c>
      <c r="N56" s="58">
        <f t="shared" ca="1" si="9"/>
        <v>0</v>
      </c>
      <c r="O56" s="58" t="str">
        <f t="shared" ca="1" si="10"/>
        <v>Credenciamento Não Atingindo</v>
      </c>
      <c r="P56" s="58" t="str">
        <f t="shared" ca="1" si="11"/>
        <v>CONSULTOR</v>
      </c>
      <c r="Q56" s="58" t="str">
        <f t="shared" ca="1" si="12"/>
        <v>M2</v>
      </c>
      <c r="R56" s="58">
        <f ca="1">VLOOKUP(Q56,Alavanca!A:B,2,0)</f>
        <v>0.3</v>
      </c>
      <c r="S56" s="71">
        <f ca="1">IF($S$2&lt;0.05,0,VLOOKUP(P56,Alavanca!D:E,2,0)*K56/$M$6)</f>
        <v>1069.2251612903224</v>
      </c>
      <c r="T56" s="71">
        <v>374.2288064516128</v>
      </c>
      <c r="U56" s="71">
        <v>0</v>
      </c>
      <c r="V56" s="71">
        <f t="shared" ca="1" si="13"/>
        <v>0</v>
      </c>
    </row>
    <row r="57" spans="1:22">
      <c r="A57" s="91">
        <v>2676340131</v>
      </c>
      <c r="B57" s="58" t="s">
        <v>947</v>
      </c>
      <c r="C57" s="58" t="str">
        <f t="shared" ca="1" si="0"/>
        <v>MAURICIO NASCIMENTO DA SILVA FERREIRA</v>
      </c>
      <c r="D57" s="58" t="str">
        <f t="shared" ca="1" si="1"/>
        <v>RODRIGO DIAS DOS SANTOS</v>
      </c>
      <c r="E57" s="58" t="str">
        <f t="shared" ca="1" si="2"/>
        <v>GIOVANE BORGES DA SILVA</v>
      </c>
      <c r="F57" s="59">
        <f t="shared" ca="1" si="3"/>
        <v>44890</v>
      </c>
      <c r="G57" s="59">
        <f t="shared" ca="1" si="4"/>
        <v>44919</v>
      </c>
      <c r="J57" s="58">
        <f t="shared" ca="1" si="5"/>
        <v>15</v>
      </c>
      <c r="K57" s="58">
        <f t="shared" ca="1" si="6"/>
        <v>24</v>
      </c>
      <c r="L57" s="58">
        <f t="shared" ca="1" si="7"/>
        <v>5</v>
      </c>
      <c r="M57" s="58">
        <f t="shared" ca="1" si="8"/>
        <v>0</v>
      </c>
      <c r="N57" s="58">
        <f t="shared" ca="1" si="9"/>
        <v>0</v>
      </c>
      <c r="O57" s="58" t="str">
        <f t="shared" ca="1" si="10"/>
        <v>Credenciamento Não Atingindo</v>
      </c>
      <c r="P57" s="58" t="str">
        <f t="shared" ca="1" si="11"/>
        <v>CONSULTOR</v>
      </c>
      <c r="Q57" s="58" t="str">
        <f t="shared" ca="1" si="12"/>
        <v>M2</v>
      </c>
      <c r="R57" s="58">
        <f ca="1">VLOOKUP(Q57,Alavanca!A:B,2,0)</f>
        <v>0.3</v>
      </c>
      <c r="S57" s="71">
        <f ca="1">IF($S$2&lt;0.05,0,VLOOKUP(P57,Alavanca!D:E,2,0)*K57/$M$6)</f>
        <v>4276.9006451612895</v>
      </c>
      <c r="T57" s="71">
        <v>1496.9152258064512</v>
      </c>
      <c r="U57" s="71">
        <v>0</v>
      </c>
      <c r="V57" s="71">
        <f t="shared" ca="1" si="13"/>
        <v>0</v>
      </c>
    </row>
    <row r="58" spans="1:22">
      <c r="A58" s="91">
        <v>6663200550</v>
      </c>
      <c r="B58" s="58" t="s">
        <v>933</v>
      </c>
      <c r="C58" s="58" t="str">
        <f t="shared" ca="1" si="0"/>
        <v>MAURICIO NASCIMENTO DA SILVA FERREIRA</v>
      </c>
      <c r="D58" s="58" t="str">
        <f t="shared" ca="1" si="1"/>
        <v>RODRIGO DIAS DOS SANTOS</v>
      </c>
      <c r="E58" s="58" t="str">
        <f t="shared" ca="1" si="2"/>
        <v>GIOVANE BORGES DA SILVA</v>
      </c>
      <c r="F58" s="59">
        <f t="shared" ca="1" si="3"/>
        <v>44890</v>
      </c>
      <c r="G58" s="59" t="str">
        <f t="shared" ca="1" si="4"/>
        <v/>
      </c>
      <c r="J58" s="58">
        <f t="shared" ca="1" si="5"/>
        <v>20</v>
      </c>
      <c r="K58" s="58">
        <f t="shared" ca="1" si="6"/>
        <v>31</v>
      </c>
      <c r="L58" s="58">
        <f t="shared" ca="1" si="7"/>
        <v>6</v>
      </c>
      <c r="M58" s="58">
        <f t="shared" ca="1" si="8"/>
        <v>5</v>
      </c>
      <c r="N58" s="58">
        <f t="shared" ca="1" si="9"/>
        <v>4</v>
      </c>
      <c r="O58" s="58" t="str">
        <f t="shared" ca="1" si="10"/>
        <v>Credenciamento Não Atingindo</v>
      </c>
      <c r="P58" s="58" t="str">
        <f t="shared" ca="1" si="11"/>
        <v>CONSULTOR</v>
      </c>
      <c r="Q58" s="58" t="str">
        <f t="shared" ca="1" si="12"/>
        <v>M2</v>
      </c>
      <c r="R58" s="58">
        <f ca="1">VLOOKUP(Q58,Alavanca!A:B,2,0)</f>
        <v>0.3</v>
      </c>
      <c r="S58" s="71">
        <f ca="1">IF($S$2&lt;0.05,0,VLOOKUP(P58,Alavanca!D:E,2,0)*K58/$M$6)</f>
        <v>5524.33</v>
      </c>
      <c r="T58" s="71">
        <v>1933.5154999999997</v>
      </c>
      <c r="U58" s="71">
        <v>0</v>
      </c>
      <c r="V58" s="71">
        <f t="shared" ca="1" si="13"/>
        <v>0</v>
      </c>
    </row>
    <row r="59" spans="1:22">
      <c r="A59" s="91">
        <v>1740445180</v>
      </c>
      <c r="B59" s="58" t="s">
        <v>934</v>
      </c>
      <c r="C59" s="58" t="str">
        <f t="shared" ca="1" si="0"/>
        <v>NEANDER FALEIRO FONSECA</v>
      </c>
      <c r="D59" s="58" t="str">
        <f t="shared" ca="1" si="1"/>
        <v>RODRIGO DIAS DOS SANTOS</v>
      </c>
      <c r="E59" s="58" t="str">
        <f t="shared" ca="1" si="2"/>
        <v>GIOVANE BORGES DA SILVA</v>
      </c>
      <c r="F59" s="59">
        <f t="shared" ca="1" si="3"/>
        <v>44890</v>
      </c>
      <c r="G59" s="59" t="str">
        <f t="shared" ca="1" si="4"/>
        <v/>
      </c>
      <c r="J59" s="58">
        <f t="shared" ca="1" si="5"/>
        <v>20</v>
      </c>
      <c r="K59" s="58">
        <f t="shared" ca="1" si="6"/>
        <v>31</v>
      </c>
      <c r="L59" s="58">
        <f t="shared" ca="1" si="7"/>
        <v>6</v>
      </c>
      <c r="M59" s="58">
        <f t="shared" ca="1" si="8"/>
        <v>6</v>
      </c>
      <c r="N59" s="58">
        <f t="shared" ca="1" si="9"/>
        <v>4</v>
      </c>
      <c r="O59" s="58" t="str">
        <f t="shared" ca="1" si="10"/>
        <v>Pendente Faturamento</v>
      </c>
      <c r="P59" s="58" t="str">
        <f t="shared" ca="1" si="11"/>
        <v>CONSULTOR</v>
      </c>
      <c r="Q59" s="58" t="str">
        <f t="shared" ca="1" si="12"/>
        <v>M2</v>
      </c>
      <c r="R59" s="58">
        <f ca="1">VLOOKUP(Q59,Alavanca!A:B,2,0)</f>
        <v>0.3</v>
      </c>
      <c r="S59" s="71">
        <f ca="1">IF($S$2&lt;0.05,0,VLOOKUP(P59,Alavanca!D:E,2,0)*K59/$M$6)</f>
        <v>5524.33</v>
      </c>
      <c r="T59" s="71">
        <v>1933.5154999999997</v>
      </c>
      <c r="U59" s="71">
        <v>0</v>
      </c>
      <c r="V59" s="71">
        <f t="shared" ca="1" si="13"/>
        <v>0</v>
      </c>
    </row>
    <row r="60" spans="1:22">
      <c r="A60" s="91">
        <v>1451674104</v>
      </c>
      <c r="B60" s="58" t="s">
        <v>935</v>
      </c>
      <c r="C60" s="58" t="str">
        <f t="shared" ca="1" si="0"/>
        <v>TIAGO PEREIRA FURTADO</v>
      </c>
      <c r="D60" s="58" t="str">
        <f t="shared" ca="1" si="1"/>
        <v>RODRIGO DIAS DOS SANTOS</v>
      </c>
      <c r="E60" s="58" t="str">
        <f t="shared" ca="1" si="2"/>
        <v>GIOVANE BORGES DA SILVA</v>
      </c>
      <c r="F60" s="59">
        <f t="shared" ca="1" si="3"/>
        <v>44890</v>
      </c>
      <c r="G60" s="59" t="str">
        <f t="shared" ca="1" si="4"/>
        <v/>
      </c>
      <c r="J60" s="58">
        <f t="shared" ca="1" si="5"/>
        <v>20</v>
      </c>
      <c r="K60" s="58">
        <f t="shared" ca="1" si="6"/>
        <v>31</v>
      </c>
      <c r="L60" s="58">
        <f t="shared" ca="1" si="7"/>
        <v>6</v>
      </c>
      <c r="M60" s="58">
        <f t="shared" ca="1" si="8"/>
        <v>10</v>
      </c>
      <c r="N60" s="58">
        <f t="shared" ca="1" si="9"/>
        <v>9</v>
      </c>
      <c r="O60" s="58" t="str">
        <f t="shared" ca="1" si="10"/>
        <v>Elegível</v>
      </c>
      <c r="P60" s="58" t="str">
        <f t="shared" ca="1" si="11"/>
        <v>CONSULTOR</v>
      </c>
      <c r="Q60" s="58" t="str">
        <f t="shared" ca="1" si="12"/>
        <v>M2</v>
      </c>
      <c r="R60" s="58">
        <f ca="1">VLOOKUP(Q60,Alavanca!A:B,2,0)</f>
        <v>0.3</v>
      </c>
      <c r="S60" s="71">
        <f ca="1">IF($S$2&lt;0.05,0,VLOOKUP(P60,Alavanca!D:E,2,0)*K60/$M$6)</f>
        <v>5524.33</v>
      </c>
      <c r="T60" s="71">
        <v>5524.33</v>
      </c>
      <c r="U60" s="71">
        <v>0</v>
      </c>
      <c r="V60" s="71">
        <f t="shared" ca="1" si="13"/>
        <v>0</v>
      </c>
    </row>
    <row r="61" spans="1:22">
      <c r="A61" s="91">
        <v>76204022334</v>
      </c>
      <c r="B61" s="58" t="s">
        <v>936</v>
      </c>
      <c r="C61" s="58" t="str">
        <f t="shared" ca="1" si="0"/>
        <v>NEANDER FALEIRO FONSECA</v>
      </c>
      <c r="D61" s="58" t="str">
        <f t="shared" ca="1" si="1"/>
        <v>RODRIGO DIAS DOS SANTOS</v>
      </c>
      <c r="E61" s="58" t="str">
        <f t="shared" ca="1" si="2"/>
        <v>GIOVANE BORGES DA SILVA</v>
      </c>
      <c r="F61" s="59">
        <f t="shared" ca="1" si="3"/>
        <v>44890</v>
      </c>
      <c r="G61" s="59" t="str">
        <f t="shared" ca="1" si="4"/>
        <v/>
      </c>
      <c r="J61" s="58">
        <f t="shared" ca="1" si="5"/>
        <v>20</v>
      </c>
      <c r="K61" s="58">
        <f t="shared" ca="1" si="6"/>
        <v>31</v>
      </c>
      <c r="L61" s="58">
        <f t="shared" ca="1" si="7"/>
        <v>6</v>
      </c>
      <c r="M61" s="58">
        <f t="shared" ca="1" si="8"/>
        <v>9</v>
      </c>
      <c r="N61" s="58">
        <f t="shared" ca="1" si="9"/>
        <v>7</v>
      </c>
      <c r="O61" s="58" t="str">
        <f t="shared" ca="1" si="10"/>
        <v>Elegível</v>
      </c>
      <c r="P61" s="58" t="str">
        <f t="shared" ca="1" si="11"/>
        <v>CONSULTOR</v>
      </c>
      <c r="Q61" s="58" t="str">
        <f t="shared" ca="1" si="12"/>
        <v>M2</v>
      </c>
      <c r="R61" s="58">
        <f ca="1">VLOOKUP(Q61,Alavanca!A:B,2,0)</f>
        <v>0.3</v>
      </c>
      <c r="S61" s="71">
        <f ca="1">IF($S$2&lt;0.05,0,VLOOKUP(P61,Alavanca!D:E,2,0)*K61/$M$6)</f>
        <v>5524.33</v>
      </c>
      <c r="T61" s="71">
        <v>1933.5154999999997</v>
      </c>
      <c r="U61" s="71">
        <v>3590.8145000000004</v>
      </c>
      <c r="V61" s="71">
        <f t="shared" ca="1" si="13"/>
        <v>0</v>
      </c>
    </row>
    <row r="62" spans="1:22">
      <c r="A62" s="91">
        <v>72427671134</v>
      </c>
      <c r="B62" s="58" t="s">
        <v>937</v>
      </c>
      <c r="C62" s="58" t="str">
        <f t="shared" ca="1" si="0"/>
        <v>NEANDER FALEIRO FONSECA</v>
      </c>
      <c r="D62" s="58" t="str">
        <f t="shared" ca="1" si="1"/>
        <v>RODRIGO DIAS DOS SANTOS</v>
      </c>
      <c r="E62" s="58" t="str">
        <f t="shared" ca="1" si="2"/>
        <v>GIOVANE BORGES DA SILVA</v>
      </c>
      <c r="F62" s="59">
        <f t="shared" ca="1" si="3"/>
        <v>44890</v>
      </c>
      <c r="G62" s="59">
        <f t="shared" ca="1" si="4"/>
        <v>44910</v>
      </c>
      <c r="J62" s="58">
        <f t="shared" ca="1" si="5"/>
        <v>9</v>
      </c>
      <c r="K62" s="58">
        <f t="shared" ca="1" si="6"/>
        <v>15</v>
      </c>
      <c r="L62" s="58">
        <f t="shared" ca="1" si="7"/>
        <v>3</v>
      </c>
      <c r="M62" s="58">
        <f t="shared" ca="1" si="8"/>
        <v>0</v>
      </c>
      <c r="N62" s="58">
        <f t="shared" ca="1" si="9"/>
        <v>0</v>
      </c>
      <c r="O62" s="58" t="str">
        <f t="shared" ca="1" si="10"/>
        <v>Credenciamento Não Atingindo</v>
      </c>
      <c r="P62" s="58" t="str">
        <f t="shared" ca="1" si="11"/>
        <v>CONSULTOR</v>
      </c>
      <c r="Q62" s="58" t="str">
        <f t="shared" ca="1" si="12"/>
        <v>M2</v>
      </c>
      <c r="R62" s="58">
        <f ca="1">VLOOKUP(Q62,Alavanca!A:B,2,0)</f>
        <v>0.3</v>
      </c>
      <c r="S62" s="71">
        <f ca="1">IF($S$2&lt;0.05,0,VLOOKUP(P62,Alavanca!D:E,2,0)*K62/$M$6)</f>
        <v>2673.0629032258062</v>
      </c>
      <c r="T62" s="71">
        <v>935.57201612903214</v>
      </c>
      <c r="U62" s="71">
        <v>0</v>
      </c>
      <c r="V62" s="71">
        <f t="shared" ca="1" si="13"/>
        <v>0</v>
      </c>
    </row>
    <row r="63" spans="1:22">
      <c r="A63" s="91">
        <v>2716718156</v>
      </c>
      <c r="B63" s="58" t="s">
        <v>948</v>
      </c>
      <c r="C63" s="58" t="str">
        <f t="shared" ca="1" si="0"/>
        <v>JULIANA TAVARES DE ARAUJO</v>
      </c>
      <c r="D63" s="58" t="str">
        <f t="shared" ca="1" si="1"/>
        <v>RODRIGO DIAS DOS SANTOS</v>
      </c>
      <c r="E63" s="58" t="str">
        <f t="shared" ca="1" si="2"/>
        <v>GIOVANE BORGES DA SILVA</v>
      </c>
      <c r="F63" s="59">
        <f t="shared" ca="1" si="3"/>
        <v>44896</v>
      </c>
      <c r="G63" s="59" t="str">
        <f t="shared" ca="1" si="4"/>
        <v/>
      </c>
      <c r="J63" s="58">
        <f t="shared" ca="1" si="5"/>
        <v>20</v>
      </c>
      <c r="K63" s="58">
        <f t="shared" ca="1" si="6"/>
        <v>31</v>
      </c>
      <c r="L63" s="58">
        <f t="shared" ca="1" si="7"/>
        <v>5</v>
      </c>
      <c r="M63" s="58">
        <f t="shared" ca="1" si="8"/>
        <v>0</v>
      </c>
      <c r="N63" s="58">
        <f t="shared" ca="1" si="9"/>
        <v>0</v>
      </c>
      <c r="O63" s="58" t="str">
        <f t="shared" ca="1" si="10"/>
        <v>Credenciamento Não Atingindo</v>
      </c>
      <c r="P63" s="58" t="str">
        <f t="shared" ca="1" si="11"/>
        <v>CONSULTOR</v>
      </c>
      <c r="Q63" s="58" t="str">
        <f t="shared" ca="1" si="12"/>
        <v>M1</v>
      </c>
      <c r="R63" s="58">
        <f ca="1">VLOOKUP(Q63,Alavanca!A:B,2,0)</f>
        <v>0.25</v>
      </c>
      <c r="S63" s="71">
        <f ca="1">IF($S$2&lt;0.05,0,VLOOKUP(P63,Alavanca!D:E,2,0)*K63/$M$6)</f>
        <v>5524.33</v>
      </c>
      <c r="T63" s="71">
        <v>5524.33</v>
      </c>
      <c r="U63" s="71">
        <v>0</v>
      </c>
      <c r="V63" s="71">
        <f t="shared" ca="1" si="13"/>
        <v>0</v>
      </c>
    </row>
    <row r="64" spans="1:22">
      <c r="A64" s="91">
        <v>14876583706</v>
      </c>
      <c r="B64" s="58" t="s">
        <v>949</v>
      </c>
      <c r="C64" s="58" t="str">
        <f t="shared" ca="1" si="0"/>
        <v>TIAGO PEREIRA FURTADO</v>
      </c>
      <c r="D64" s="58" t="str">
        <f t="shared" ca="1" si="1"/>
        <v>RODRIGO DIAS DOS SANTOS</v>
      </c>
      <c r="E64" s="58" t="str">
        <f t="shared" ca="1" si="2"/>
        <v>GIOVANE BORGES DA SILVA</v>
      </c>
      <c r="F64" s="59">
        <f t="shared" ca="1" si="3"/>
        <v>44896</v>
      </c>
      <c r="G64" s="59" t="str">
        <f t="shared" ca="1" si="4"/>
        <v/>
      </c>
      <c r="J64" s="58">
        <f t="shared" ca="1" si="5"/>
        <v>20</v>
      </c>
      <c r="K64" s="58">
        <f t="shared" ca="1" si="6"/>
        <v>31</v>
      </c>
      <c r="L64" s="58">
        <f t="shared" ca="1" si="7"/>
        <v>5</v>
      </c>
      <c r="M64" s="58">
        <f t="shared" ca="1" si="8"/>
        <v>14</v>
      </c>
      <c r="N64" s="58">
        <f t="shared" ca="1" si="9"/>
        <v>12</v>
      </c>
      <c r="O64" s="58" t="str">
        <f t="shared" ca="1" si="10"/>
        <v>Elegível</v>
      </c>
      <c r="P64" s="58" t="str">
        <f t="shared" ca="1" si="11"/>
        <v>CONSULTOR</v>
      </c>
      <c r="Q64" s="58" t="str">
        <f t="shared" ca="1" si="12"/>
        <v>M1</v>
      </c>
      <c r="R64" s="58">
        <f ca="1">VLOOKUP(Q64,Alavanca!A:B,2,0)</f>
        <v>0.25</v>
      </c>
      <c r="S64" s="71">
        <f ca="1">IF($S$2&lt;0.05,0,VLOOKUP(P64,Alavanca!D:E,2,0)*K64/$M$6)</f>
        <v>5524.33</v>
      </c>
      <c r="T64" s="71">
        <v>5524.33</v>
      </c>
      <c r="U64" s="71">
        <v>0</v>
      </c>
      <c r="V64" s="71">
        <f t="shared" ca="1" si="13"/>
        <v>0</v>
      </c>
    </row>
    <row r="65" spans="1:22">
      <c r="A65" s="91">
        <v>182458202</v>
      </c>
      <c r="B65" s="58" t="s">
        <v>950</v>
      </c>
      <c r="C65" s="58" t="str">
        <f t="shared" ca="1" si="0"/>
        <v>NEANDER FALEIRO FONSECA</v>
      </c>
      <c r="D65" s="58" t="str">
        <f t="shared" ca="1" si="1"/>
        <v>RODRIGO DIAS DOS SANTOS</v>
      </c>
      <c r="E65" s="58" t="str">
        <f t="shared" ca="1" si="2"/>
        <v>GIOVANE BORGES DA SILVA</v>
      </c>
      <c r="F65" s="59">
        <f t="shared" ca="1" si="3"/>
        <v>44896</v>
      </c>
      <c r="G65" s="59" t="str">
        <f t="shared" ca="1" si="4"/>
        <v/>
      </c>
      <c r="J65" s="58">
        <f t="shared" ca="1" si="5"/>
        <v>20</v>
      </c>
      <c r="K65" s="58">
        <f t="shared" ca="1" si="6"/>
        <v>31</v>
      </c>
      <c r="L65" s="58">
        <f t="shared" ca="1" si="7"/>
        <v>5</v>
      </c>
      <c r="M65" s="58">
        <f t="shared" ca="1" si="8"/>
        <v>3</v>
      </c>
      <c r="N65" s="58">
        <f t="shared" ca="1" si="9"/>
        <v>2</v>
      </c>
      <c r="O65" s="58" t="str">
        <f t="shared" ca="1" si="10"/>
        <v>Credenciamento Não Atingindo</v>
      </c>
      <c r="P65" s="58" t="str">
        <f t="shared" ca="1" si="11"/>
        <v>CONSULTOR</v>
      </c>
      <c r="Q65" s="58" t="str">
        <f t="shared" ca="1" si="12"/>
        <v>M1</v>
      </c>
      <c r="R65" s="58">
        <f ca="1">VLOOKUP(Q65,Alavanca!A:B,2,0)</f>
        <v>0.25</v>
      </c>
      <c r="S65" s="71">
        <f ca="1">IF($S$2&lt;0.05,0,VLOOKUP(P65,Alavanca!D:E,2,0)*K65/$M$6)</f>
        <v>5524.33</v>
      </c>
      <c r="T65" s="71">
        <v>1933.5154999999997</v>
      </c>
      <c r="U65" s="71">
        <v>0</v>
      </c>
      <c r="V65" s="71">
        <f t="shared" ca="1" si="13"/>
        <v>0</v>
      </c>
    </row>
    <row r="66" spans="1:22">
      <c r="A66" s="91">
        <v>2359458116</v>
      </c>
      <c r="B66" s="58" t="s">
        <v>951</v>
      </c>
      <c r="C66" s="58" t="str">
        <f t="shared" ca="1" si="0"/>
        <v>TIAGO PEREIRA FURTADO</v>
      </c>
      <c r="D66" s="58" t="str">
        <f t="shared" ca="1" si="1"/>
        <v>RODRIGO DIAS DOS SANTOS</v>
      </c>
      <c r="E66" s="58" t="str">
        <f t="shared" ca="1" si="2"/>
        <v>GIOVANE BORGES DA SILVA</v>
      </c>
      <c r="F66" s="59">
        <f t="shared" ca="1" si="3"/>
        <v>44896</v>
      </c>
      <c r="G66" s="59" t="str">
        <f t="shared" ca="1" si="4"/>
        <v/>
      </c>
      <c r="J66" s="58">
        <f t="shared" ca="1" si="5"/>
        <v>20</v>
      </c>
      <c r="K66" s="58">
        <f t="shared" ca="1" si="6"/>
        <v>31</v>
      </c>
      <c r="L66" s="58">
        <f t="shared" ca="1" si="7"/>
        <v>5</v>
      </c>
      <c r="M66" s="58">
        <f t="shared" ca="1" si="8"/>
        <v>11</v>
      </c>
      <c r="N66" s="58">
        <f t="shared" ca="1" si="9"/>
        <v>7</v>
      </c>
      <c r="O66" s="58" t="str">
        <f t="shared" ca="1" si="10"/>
        <v>Elegível</v>
      </c>
      <c r="P66" s="58" t="str">
        <f t="shared" ca="1" si="11"/>
        <v>CONSULTOR</v>
      </c>
      <c r="Q66" s="58" t="str">
        <f t="shared" ca="1" si="12"/>
        <v>M1</v>
      </c>
      <c r="R66" s="58">
        <f ca="1">VLOOKUP(Q66,Alavanca!A:B,2,0)</f>
        <v>0.25</v>
      </c>
      <c r="S66" s="71">
        <f ca="1">IF($S$2&lt;0.05,0,VLOOKUP(P66,Alavanca!D:E,2,0)*K66/$M$6)</f>
        <v>5524.33</v>
      </c>
      <c r="T66" s="71">
        <v>1933.5154999999997</v>
      </c>
      <c r="U66" s="71">
        <v>3590.8145000000004</v>
      </c>
      <c r="V66" s="71">
        <f t="shared" ca="1" si="13"/>
        <v>0</v>
      </c>
    </row>
    <row r="67" spans="1:22">
      <c r="A67" s="91">
        <v>13130660607</v>
      </c>
      <c r="B67" s="58" t="s">
        <v>952</v>
      </c>
      <c r="C67" s="58" t="str">
        <f t="shared" ca="1" si="0"/>
        <v>MAURICIO NASCIMENTO DA SILVA FERREIRA</v>
      </c>
      <c r="D67" s="58" t="str">
        <f t="shared" ca="1" si="1"/>
        <v>RODRIGO DIAS DOS SANTOS</v>
      </c>
      <c r="E67" s="58" t="str">
        <f t="shared" ca="1" si="2"/>
        <v>GIOVANE BORGES DA SILVA</v>
      </c>
      <c r="F67" s="59">
        <f t="shared" ca="1" si="3"/>
        <v>44896</v>
      </c>
      <c r="G67" s="59" t="str">
        <f t="shared" ca="1" si="4"/>
        <v/>
      </c>
      <c r="J67" s="58">
        <f t="shared" ca="1" si="5"/>
        <v>20</v>
      </c>
      <c r="K67" s="58">
        <f t="shared" ca="1" si="6"/>
        <v>31</v>
      </c>
      <c r="L67" s="58">
        <f t="shared" ca="1" si="7"/>
        <v>5</v>
      </c>
      <c r="M67" s="58">
        <f t="shared" ca="1" si="8"/>
        <v>6</v>
      </c>
      <c r="N67" s="58">
        <f t="shared" ca="1" si="9"/>
        <v>1</v>
      </c>
      <c r="O67" s="58" t="str">
        <f t="shared" ca="1" si="10"/>
        <v>Pendente Faturamento</v>
      </c>
      <c r="P67" s="58" t="str">
        <f t="shared" ca="1" si="11"/>
        <v>CONSULTOR</v>
      </c>
      <c r="Q67" s="58" t="str">
        <f t="shared" ca="1" si="12"/>
        <v>M1</v>
      </c>
      <c r="R67" s="58">
        <f ca="1">VLOOKUP(Q67,Alavanca!A:B,2,0)</f>
        <v>0.25</v>
      </c>
      <c r="S67" s="71">
        <f ca="1">IF($S$2&lt;0.05,0,VLOOKUP(P67,Alavanca!D:E,2,0)*K67/$M$6)</f>
        <v>5524.33</v>
      </c>
      <c r="T67" s="71">
        <v>1933.5154999999997</v>
      </c>
      <c r="U67" s="71">
        <v>0</v>
      </c>
      <c r="V67" s="71">
        <f t="shared" ca="1" si="13"/>
        <v>0</v>
      </c>
    </row>
    <row r="68" spans="1:22">
      <c r="A68" s="91">
        <v>6423690111</v>
      </c>
      <c r="B68" s="58" t="s">
        <v>953</v>
      </c>
      <c r="C68" s="58" t="str">
        <f t="shared" ca="1" si="0"/>
        <v>MAURICIO NASCIMENTO DA SILVA FERREIRA</v>
      </c>
      <c r="D68" s="58" t="str">
        <f t="shared" ca="1" si="1"/>
        <v>RODRIGO DIAS DOS SANTOS</v>
      </c>
      <c r="E68" s="58" t="str">
        <f t="shared" ca="1" si="2"/>
        <v>GIOVANE BORGES DA SILVA</v>
      </c>
      <c r="F68" s="59">
        <f t="shared" ca="1" si="3"/>
        <v>44896</v>
      </c>
      <c r="G68" s="59" t="str">
        <f t="shared" ca="1" si="4"/>
        <v/>
      </c>
      <c r="J68" s="58">
        <f t="shared" ca="1" si="5"/>
        <v>20</v>
      </c>
      <c r="K68" s="58">
        <f t="shared" ca="1" si="6"/>
        <v>31</v>
      </c>
      <c r="L68" s="58">
        <f t="shared" ca="1" si="7"/>
        <v>5</v>
      </c>
      <c r="M68" s="58">
        <f t="shared" ca="1" si="8"/>
        <v>5</v>
      </c>
      <c r="N68" s="58">
        <f t="shared" ca="1" si="9"/>
        <v>4</v>
      </c>
      <c r="O68" s="58" t="str">
        <f t="shared" ca="1" si="10"/>
        <v>Pendente Faturamento</v>
      </c>
      <c r="P68" s="58" t="str">
        <f t="shared" ca="1" si="11"/>
        <v>CONSULTOR</v>
      </c>
      <c r="Q68" s="58" t="str">
        <f t="shared" ca="1" si="12"/>
        <v>M1</v>
      </c>
      <c r="R68" s="58">
        <f ca="1">VLOOKUP(Q68,Alavanca!A:B,2,0)</f>
        <v>0.25</v>
      </c>
      <c r="S68" s="71">
        <f ca="1">IF($S$2&lt;0.05,0,VLOOKUP(P68,Alavanca!D:E,2,0)*K68/$M$6)</f>
        <v>5524.33</v>
      </c>
      <c r="T68" s="71">
        <v>1933.5154999999997</v>
      </c>
      <c r="U68" s="71">
        <v>0</v>
      </c>
      <c r="V68" s="71">
        <f t="shared" ca="1" si="13"/>
        <v>0</v>
      </c>
    </row>
    <row r="69" spans="1:22">
      <c r="A69" s="91">
        <v>42887500163</v>
      </c>
      <c r="B69" s="58" t="s">
        <v>954</v>
      </c>
      <c r="C69" s="58" t="str">
        <f t="shared" ca="1" si="0"/>
        <v>JULIANA TAVARES DE ARAUJO</v>
      </c>
      <c r="D69" s="58" t="str">
        <f t="shared" ca="1" si="1"/>
        <v>RODRIGO DIAS DOS SANTOS</v>
      </c>
      <c r="E69" s="58" t="str">
        <f t="shared" ca="1" si="2"/>
        <v>GIOVANE BORGES DA SILVA</v>
      </c>
      <c r="F69" s="59">
        <f t="shared" ca="1" si="3"/>
        <v>44896</v>
      </c>
      <c r="G69" s="59" t="str">
        <f t="shared" ca="1" si="4"/>
        <v/>
      </c>
      <c r="J69" s="58">
        <f t="shared" ca="1" si="5"/>
        <v>20</v>
      </c>
      <c r="K69" s="58">
        <f t="shared" ca="1" si="6"/>
        <v>31</v>
      </c>
      <c r="L69" s="58">
        <f t="shared" ca="1" si="7"/>
        <v>5</v>
      </c>
      <c r="M69" s="58">
        <f t="shared" ca="1" si="8"/>
        <v>0</v>
      </c>
      <c r="N69" s="58">
        <f t="shared" ca="1" si="9"/>
        <v>0</v>
      </c>
      <c r="O69" s="58" t="str">
        <f t="shared" ca="1" si="10"/>
        <v>Credenciamento Não Atingindo</v>
      </c>
      <c r="P69" s="58" t="str">
        <f t="shared" ca="1" si="11"/>
        <v>CONSULTOR</v>
      </c>
      <c r="Q69" s="58" t="str">
        <f t="shared" ca="1" si="12"/>
        <v>M1</v>
      </c>
      <c r="R69" s="58">
        <f ca="1">VLOOKUP(Q69,Alavanca!A:B,2,0)</f>
        <v>0.25</v>
      </c>
      <c r="S69" s="71">
        <f ca="1">IF($S$2&lt;0.05,0,VLOOKUP(P69,Alavanca!D:E,2,0)*K69/$M$6)</f>
        <v>5524.33</v>
      </c>
      <c r="T69" s="71">
        <v>1933.5154999999997</v>
      </c>
      <c r="U69" s="71">
        <v>0</v>
      </c>
      <c r="V69" s="71">
        <f t="shared" ca="1" si="13"/>
        <v>0</v>
      </c>
    </row>
    <row r="70" spans="1:22">
      <c r="A70" s="91">
        <v>70008100179</v>
      </c>
      <c r="B70" s="58" t="s">
        <v>955</v>
      </c>
      <c r="C70" s="58" t="str">
        <f t="shared" ca="1" si="0"/>
        <v>NEANDER FALEIRO FONSECA</v>
      </c>
      <c r="D70" s="58" t="str">
        <f t="shared" ca="1" si="1"/>
        <v>RODRIGO DIAS DOS SANTOS</v>
      </c>
      <c r="E70" s="58" t="str">
        <f t="shared" ca="1" si="2"/>
        <v>GIOVANE BORGES DA SILVA</v>
      </c>
      <c r="F70" s="59">
        <f t="shared" ca="1" si="3"/>
        <v>44896</v>
      </c>
      <c r="G70" s="59" t="str">
        <f t="shared" ca="1" si="4"/>
        <v/>
      </c>
      <c r="J70" s="58">
        <f t="shared" ca="1" si="5"/>
        <v>20</v>
      </c>
      <c r="K70" s="58">
        <f t="shared" ca="1" si="6"/>
        <v>31</v>
      </c>
      <c r="L70" s="58">
        <f t="shared" ca="1" si="7"/>
        <v>5</v>
      </c>
      <c r="M70" s="58">
        <f t="shared" ca="1" si="8"/>
        <v>0</v>
      </c>
      <c r="N70" s="58">
        <f t="shared" ca="1" si="9"/>
        <v>0</v>
      </c>
      <c r="O70" s="58" t="str">
        <f t="shared" ca="1" si="10"/>
        <v>Credenciamento Não Atingindo</v>
      </c>
      <c r="P70" s="58" t="str">
        <f t="shared" ca="1" si="11"/>
        <v>CONSULTOR</v>
      </c>
      <c r="Q70" s="58" t="str">
        <f t="shared" ca="1" si="12"/>
        <v>M1</v>
      </c>
      <c r="R70" s="58">
        <f ca="1">VLOOKUP(Q70,Alavanca!A:B,2,0)</f>
        <v>0.25</v>
      </c>
      <c r="S70" s="71">
        <f ca="1">IF($S$2&lt;0.05,0,VLOOKUP(P70,Alavanca!D:E,2,0)*K70/$M$6)</f>
        <v>5524.33</v>
      </c>
      <c r="T70" s="71">
        <v>1933.5154999999997</v>
      </c>
      <c r="U70" s="71">
        <v>0</v>
      </c>
      <c r="V70" s="71">
        <f t="shared" ca="1" si="13"/>
        <v>0</v>
      </c>
    </row>
    <row r="71" spans="1:22">
      <c r="A71" s="91">
        <v>34167510197</v>
      </c>
      <c r="B71" s="58" t="s">
        <v>956</v>
      </c>
      <c r="C71" s="58" t="str">
        <f t="shared" ca="1" si="0"/>
        <v>NEANDER FALEIRO FONSECA</v>
      </c>
      <c r="D71" s="58" t="str">
        <f t="shared" ca="1" si="1"/>
        <v>RODRIGO DIAS DOS SANTOS</v>
      </c>
      <c r="E71" s="58" t="str">
        <f t="shared" ca="1" si="2"/>
        <v>GIOVANE BORGES DA SILVA</v>
      </c>
      <c r="F71" s="59">
        <f t="shared" ca="1" si="3"/>
        <v>44910</v>
      </c>
      <c r="G71" s="59" t="str">
        <f t="shared" ca="1" si="4"/>
        <v/>
      </c>
      <c r="J71" s="58">
        <f t="shared" ca="1" si="5"/>
        <v>12</v>
      </c>
      <c r="K71" s="58">
        <f t="shared" ca="1" si="6"/>
        <v>17</v>
      </c>
      <c r="L71" s="58">
        <f t="shared" ca="1" si="7"/>
        <v>3</v>
      </c>
      <c r="M71" s="58">
        <f t="shared" ca="1" si="8"/>
        <v>0</v>
      </c>
      <c r="N71" s="58">
        <f t="shared" ca="1" si="9"/>
        <v>0</v>
      </c>
      <c r="O71" s="58" t="str">
        <f t="shared" ca="1" si="10"/>
        <v>Credenciamento Não Atingindo</v>
      </c>
      <c r="P71" s="58" t="str">
        <f t="shared" ca="1" si="11"/>
        <v>CONSULTOR</v>
      </c>
      <c r="Q71" s="58" t="str">
        <f t="shared" ca="1" si="12"/>
        <v>M1</v>
      </c>
      <c r="R71" s="58">
        <f ca="1">VLOOKUP(Q71,Alavanca!A:B,2,0)</f>
        <v>0.25</v>
      </c>
      <c r="S71" s="71">
        <f ca="1">IF($S$2&lt;0.05,0,VLOOKUP(P71,Alavanca!D:E,2,0)*K71/$M$6)</f>
        <v>3029.4712903225804</v>
      </c>
      <c r="T71" s="71">
        <v>1060.3149516129031</v>
      </c>
      <c r="U71" s="71">
        <v>0</v>
      </c>
      <c r="V71" s="71">
        <f t="shared" ca="1" si="13"/>
        <v>0</v>
      </c>
    </row>
    <row r="72" spans="1:22">
      <c r="A72" s="91">
        <v>22283560187</v>
      </c>
      <c r="B72" s="58" t="s">
        <v>957</v>
      </c>
      <c r="C72" s="58" t="str">
        <f t="shared" ca="1" si="0"/>
        <v>NEANDER FALEIRO FONSECA</v>
      </c>
      <c r="D72" s="58" t="str">
        <f t="shared" ca="1" si="1"/>
        <v>RODRIGO DIAS DOS SANTOS</v>
      </c>
      <c r="E72" s="58" t="str">
        <f t="shared" ca="1" si="2"/>
        <v>GIOVANE BORGES DA SILVA</v>
      </c>
      <c r="F72" s="59">
        <f t="shared" ca="1" si="3"/>
        <v>44910</v>
      </c>
      <c r="G72" s="59" t="str">
        <f t="shared" ca="1" si="4"/>
        <v/>
      </c>
      <c r="J72" s="58">
        <f t="shared" ca="1" si="5"/>
        <v>12</v>
      </c>
      <c r="K72" s="58">
        <f t="shared" ca="1" si="6"/>
        <v>17</v>
      </c>
      <c r="L72" s="58">
        <f t="shared" ca="1" si="7"/>
        <v>3</v>
      </c>
      <c r="M72" s="58">
        <f t="shared" ca="1" si="8"/>
        <v>3</v>
      </c>
      <c r="N72" s="58">
        <f t="shared" ca="1" si="9"/>
        <v>2</v>
      </c>
      <c r="O72" s="58" t="str">
        <f t="shared" ca="1" si="10"/>
        <v>Pendente Faturamento</v>
      </c>
      <c r="P72" s="58" t="str">
        <f t="shared" ca="1" si="11"/>
        <v>CONSULTOR</v>
      </c>
      <c r="Q72" s="58" t="str">
        <f t="shared" ca="1" si="12"/>
        <v>M1</v>
      </c>
      <c r="R72" s="58">
        <f ca="1">VLOOKUP(Q72,Alavanca!A:B,2,0)</f>
        <v>0.25</v>
      </c>
      <c r="S72" s="71">
        <f ca="1">IF($S$2&lt;0.05,0,VLOOKUP(P72,Alavanca!D:E,2,0)*K72/$M$6)</f>
        <v>3029.4712903225804</v>
      </c>
      <c r="T72" s="71">
        <v>1060.3149516129031</v>
      </c>
      <c r="U72" s="71">
        <v>0</v>
      </c>
      <c r="V72" s="71">
        <f t="shared" ca="1" si="13"/>
        <v>0</v>
      </c>
    </row>
    <row r="73" spans="1:22">
      <c r="A73" s="91">
        <v>2222632102</v>
      </c>
      <c r="B73" s="58" t="s">
        <v>958</v>
      </c>
      <c r="C73" s="58" t="str">
        <f t="shared" ca="1" si="0"/>
        <v>NEANDER FALEIRO FONSECA</v>
      </c>
      <c r="D73" s="58" t="str">
        <f t="shared" ca="1" si="1"/>
        <v>RODRIGO DIAS DOS SANTOS</v>
      </c>
      <c r="E73" s="58" t="str">
        <f t="shared" ca="1" si="2"/>
        <v>GIOVANE BORGES DA SILVA</v>
      </c>
      <c r="F73" s="59">
        <f t="shared" ca="1" si="3"/>
        <v>44910</v>
      </c>
      <c r="G73" s="59" t="str">
        <f t="shared" ca="1" si="4"/>
        <v/>
      </c>
      <c r="J73" s="58">
        <f t="shared" ca="1" si="5"/>
        <v>12</v>
      </c>
      <c r="K73" s="58">
        <f t="shared" ca="1" si="6"/>
        <v>17</v>
      </c>
      <c r="L73" s="58">
        <f t="shared" ca="1" si="7"/>
        <v>3</v>
      </c>
      <c r="M73" s="58">
        <f t="shared" ca="1" si="8"/>
        <v>0</v>
      </c>
      <c r="N73" s="58">
        <f t="shared" ca="1" si="9"/>
        <v>0</v>
      </c>
      <c r="O73" s="58" t="str">
        <f t="shared" ca="1" si="10"/>
        <v>Credenciamento Não Atingindo</v>
      </c>
      <c r="P73" s="58" t="str">
        <f t="shared" ca="1" si="11"/>
        <v>CONSULTOR</v>
      </c>
      <c r="Q73" s="58" t="str">
        <f t="shared" ca="1" si="12"/>
        <v>M1</v>
      </c>
      <c r="R73" s="58">
        <f ca="1">VLOOKUP(Q73,Alavanca!A:B,2,0)</f>
        <v>0.25</v>
      </c>
      <c r="S73" s="71">
        <f ca="1">IF($S$2&lt;0.05,0,VLOOKUP(P73,Alavanca!D:E,2,0)*K73/$M$6)</f>
        <v>3029.4712903225804</v>
      </c>
      <c r="T73" s="71">
        <v>1060.3149516129031</v>
      </c>
      <c r="U73" s="71">
        <v>0</v>
      </c>
      <c r="V73" s="71">
        <f t="shared" ca="1" si="13"/>
        <v>0</v>
      </c>
    </row>
    <row r="74" spans="1:22">
      <c r="A74" s="91">
        <v>2720210161</v>
      </c>
      <c r="B74" s="58" t="s">
        <v>959</v>
      </c>
      <c r="C74" s="58" t="str">
        <f t="shared" ca="1" si="0"/>
        <v>TIAGO PEREIRA FURTADO</v>
      </c>
      <c r="D74" s="58" t="str">
        <f t="shared" ca="1" si="1"/>
        <v>RODRIGO DIAS DOS SANTOS</v>
      </c>
      <c r="E74" s="58" t="str">
        <f t="shared" ca="1" si="2"/>
        <v>GIOVANE BORGES DA SILVA</v>
      </c>
      <c r="F74" s="59">
        <f t="shared" ca="1" si="3"/>
        <v>44910</v>
      </c>
      <c r="G74" s="59" t="str">
        <f t="shared" ca="1" si="4"/>
        <v/>
      </c>
      <c r="J74" s="58">
        <f t="shared" ca="1" si="5"/>
        <v>12</v>
      </c>
      <c r="K74" s="58">
        <f t="shared" ca="1" si="6"/>
        <v>17</v>
      </c>
      <c r="L74" s="58">
        <f t="shared" ca="1" si="7"/>
        <v>3</v>
      </c>
      <c r="M74" s="58">
        <f t="shared" ca="1" si="8"/>
        <v>2</v>
      </c>
      <c r="N74" s="58">
        <f t="shared" ca="1" si="9"/>
        <v>1</v>
      </c>
      <c r="O74" s="58" t="str">
        <f t="shared" ca="1" si="10"/>
        <v>Credenciamento Não Atingindo</v>
      </c>
      <c r="P74" s="58" t="str">
        <f t="shared" ca="1" si="11"/>
        <v>CONSULTOR</v>
      </c>
      <c r="Q74" s="58" t="str">
        <f t="shared" ca="1" si="12"/>
        <v>M1</v>
      </c>
      <c r="R74" s="58">
        <f ca="1">VLOOKUP(Q74,Alavanca!A:B,2,0)</f>
        <v>0.25</v>
      </c>
      <c r="S74" s="71">
        <f ca="1">IF($S$2&lt;0.05,0,VLOOKUP(P74,Alavanca!D:E,2,0)*K74/$M$6)</f>
        <v>3029.4712903225804</v>
      </c>
      <c r="T74" s="71">
        <v>1060.3149516129031</v>
      </c>
      <c r="U74" s="71">
        <v>0</v>
      </c>
      <c r="V74" s="71">
        <f t="shared" ca="1" si="13"/>
        <v>0</v>
      </c>
    </row>
    <row r="75" spans="1:22">
      <c r="A75" s="91">
        <v>3325095160</v>
      </c>
      <c r="B75" s="58" t="s">
        <v>960</v>
      </c>
      <c r="C75" s="58" t="str">
        <f t="shared" ca="1" si="0"/>
        <v>TIAGO PEREIRA FURTADO</v>
      </c>
      <c r="D75" s="58" t="str">
        <f t="shared" ca="1" si="1"/>
        <v>RODRIGO DIAS DOS SANTOS</v>
      </c>
      <c r="E75" s="58" t="str">
        <f t="shared" ca="1" si="2"/>
        <v>GIOVANE BORGES DA SILVA</v>
      </c>
      <c r="F75" s="59">
        <f ca="1">IFERROR(IF(VLOOKUP(A75,INDIRECT("'"&amp;$O$3&amp;"'!G:V"),13,0)=0,"",VLOOKUP(A75,INDIRECT("'"&amp;$O$3&amp;"'!G:V"),13,0)),0)</f>
        <v>44910</v>
      </c>
      <c r="G75" s="59" t="str">
        <f t="shared" ca="1" si="4"/>
        <v/>
      </c>
      <c r="J75" s="58">
        <f t="shared" ca="1" si="5"/>
        <v>12</v>
      </c>
      <c r="K75" s="58">
        <f t="shared" ca="1" si="6"/>
        <v>17</v>
      </c>
      <c r="L75" s="58">
        <f t="shared" ca="1" si="7"/>
        <v>3</v>
      </c>
      <c r="M75" s="58">
        <f t="shared" ca="1" si="8"/>
        <v>4</v>
      </c>
      <c r="N75" s="58">
        <f t="shared" ca="1" si="9"/>
        <v>3</v>
      </c>
      <c r="O75" s="58" t="str">
        <f t="shared" ca="1" si="10"/>
        <v>Elegível</v>
      </c>
      <c r="P75" s="58" t="str">
        <f t="shared" ca="1" si="11"/>
        <v>CONSULTOR</v>
      </c>
      <c r="Q75" s="58" t="str">
        <f t="shared" ca="1" si="12"/>
        <v>M1</v>
      </c>
      <c r="R75" s="58">
        <f ca="1">VLOOKUP(Q75,Alavanca!A:B,2,0)</f>
        <v>0.25</v>
      </c>
      <c r="S75" s="71">
        <f ca="1">IF($S$2&lt;0.05,0,VLOOKUP(P75,Alavanca!D:E,2,0)*K75/$M$6)</f>
        <v>3029.4712903225804</v>
      </c>
      <c r="T75" s="71">
        <v>1060.3149516129031</v>
      </c>
      <c r="U75" s="71">
        <v>1969.1563387096774</v>
      </c>
      <c r="V75" s="71">
        <f t="shared" ca="1" si="13"/>
        <v>0</v>
      </c>
    </row>
    <row r="76" spans="1:22">
      <c r="A76" s="58">
        <v>24845567806</v>
      </c>
      <c r="B76" s="58" t="s">
        <v>961</v>
      </c>
      <c r="C76" s="58" t="str">
        <f t="shared" ref="C76" ca="1" si="14">VLOOKUP(A76,INDIRECT("'"&amp;$O$3&amp;"'!G:L"),6,0)</f>
        <v>TIAGO PEREIRA FURTADO</v>
      </c>
      <c r="D76" s="58" t="str">
        <f t="shared" ref="D76" ca="1" si="15">VLOOKUP(A76,INDIRECT("'"&amp;$O$3&amp;"'!G:N"),8,0)</f>
        <v>RODRIGO DIAS DOS SANTOS</v>
      </c>
      <c r="E76" s="58" t="str">
        <f t="shared" ref="E76" ca="1" si="16">VLOOKUP(A76,INDIRECT("'"&amp;$O$3&amp;"'!G:T"),10,0)</f>
        <v>GIOVANE BORGES DA SILVA</v>
      </c>
      <c r="F76" s="59">
        <f t="shared" ref="F76" ca="1" si="17">IFERROR(IF(VLOOKUP(A76,INDIRECT("'"&amp;$O$3&amp;"'!G:V"),13,0)=0,"",VLOOKUP(A76,INDIRECT("'"&amp;$O$3&amp;"'!G:V"),13,0)),0)</f>
        <v>44910</v>
      </c>
      <c r="G76" s="59" t="str">
        <f t="shared" ref="G76" ca="1" si="18">IFERROR(IF(VLOOKUP(A76,INDIRECT("'"&amp;$O$3&amp;"'!G:V"),14,0)=0,"",VLOOKUP(A76,INDIRECT("'"&amp;$O$3&amp;"'!G:V"),14,0)),0)</f>
        <v/>
      </c>
      <c r="J76" s="58">
        <f t="shared" ref="J76" ca="1" si="19">IF(AND(F76&lt;$M$2,G76=""),NETWORKDAYS($M$2,$M$3,$O$5:$O$6),IF(F76&lt;$M$2,NETWORKDAYS($M$2,G76,$O$5:$O$6),IF(G76="",NETWORKDAYS(F76,$M$3,$O$5:$O$6),NETWORKDAYS(F76,G76,$O$5:$O$6))))</f>
        <v>12</v>
      </c>
      <c r="K76" s="58">
        <f t="shared" ref="K76" ca="1" si="20">IF(AND(F76&lt;$M$2,G76=""),DATEDIF($M$2,$M$3,"D")+1,IF(F76&lt;$M$2,DATEDIF($M$2,G76,"D")+1,IF(G76="",DATEDIF(F76,$M$3,"D")+1,DATEDIF(F76,G76,"D")+1)))</f>
        <v>17</v>
      </c>
      <c r="L76" s="58">
        <f t="shared" ref="L76" ca="1" si="21">ROUND(J76*R76,0)</f>
        <v>3</v>
      </c>
      <c r="M76" s="58">
        <f t="shared" ref="M76" ca="1" si="22">COUNTIFS(INDIRECT("'"&amp;$O$2&amp;"'!b:b"),A76,INDIRECT("'"&amp;$O$2&amp;"'!O:O"),"&gt;="&amp;$M$2,INDIRECT("'"&amp;$O$2&amp;"'!O:O"),"&lt;="&amp;$M$3)</f>
        <v>0</v>
      </c>
      <c r="N76" s="58">
        <f t="shared" ref="N76" ca="1" si="23">COUNTIFS(INDIRECT("'"&amp;$O$2&amp;"'!b:b"),A76,INDIRECT("'"&amp;$O$2&amp;"'!O:O"),"&gt;="&amp;$M$2,INDIRECT("'"&amp;$O$2&amp;"'!O:O"),"&lt;="&amp;$M$3,INDIRECT("'"&amp;$O$2&amp;"'!Z:Z"),"&gt;=1000")</f>
        <v>0</v>
      </c>
      <c r="O76" s="58" t="str">
        <f t="shared" ref="O76" ca="1" si="24">IF(VLOOKUP(A76,INDIRECT("'"&amp;$O$3&amp;"'!G:J"),4,0)="GERENTE","Gerente",IF(VLOOKUP(A76,INDIRECT("'"&amp;$O$3&amp;"'!G:J"),4,0)="COORDENADOR","Coordenador",IF(VLOOKUP(A76,INDIRECT("'"&amp;$O$3&amp;"'!G:J"),4,0)="SUPERVISOR","Supervisor",IF(VLOOKUP(A76,INDIRECT("'"&amp;$O$3&amp;"'!G:J"),4,0)="ANALISTA","Analista",IF(VLOOKUP(A76,INDIRECT("'"&amp;$O$3&amp;"'!G:J"),4,0)="SUPERVISOR DE TREINAMENTO","Supervisor de Treinamento",IF(AND(N76&gt;=L76,N76&gt;0),"Elegível",IF(M76&gt;=L76,"Pendente Faturamento","Credenciamento Não Atingindo")))))))</f>
        <v>Credenciamento Não Atingindo</v>
      </c>
      <c r="P76" s="58" t="str">
        <f t="shared" ref="P76" ca="1" si="25">VLOOKUP(A76,INDIRECT("'"&amp;$O$3&amp;"'!G:J"),4,0)</f>
        <v>CONSULTOR</v>
      </c>
      <c r="Q76" s="58" t="str">
        <f t="shared" ref="Q76" ca="1" si="26">IF(F76&gt;=$M$2,"M1",IF(AND(MONTH(F76)=MONTH($M$2)-1,YEAR(F76)=YEAR($M$2)),"M2",IF(AND(MONTH(F76)=MONTH($M$2)-2,YEAR(F76)=YEAR($M$2)),"M3",IF(AND(MONTH(F76)=MONTH($M$2)-3,YEAR(F76)=YEAR($M$2)),"M4","&gt;=M5"))))</f>
        <v>M1</v>
      </c>
      <c r="R76" s="58">
        <f ca="1">VLOOKUP(Q76,Alavanca!A:B,2,0)</f>
        <v>0.25</v>
      </c>
      <c r="S76" s="71">
        <f ca="1">IF($S$2&lt;0.05,0,VLOOKUP(P76,Alavanca!D:E,2,0)*K76/$M$6)</f>
        <v>3029.4712903225804</v>
      </c>
      <c r="T76" s="71">
        <v>1060.3149516129031</v>
      </c>
      <c r="U76" s="71">
        <v>0</v>
      </c>
      <c r="V76" s="71">
        <f t="shared" ref="V76" ca="1" si="27">IF(N76=0,0,IF(SUM(T76:U76)=S76,0,IF(N76&gt;=L76,S76-SUM(T76:U76),0)))</f>
        <v>0</v>
      </c>
    </row>
  </sheetData>
  <autoFilter ref="A10:V76" xr:uid="{FA8B223D-8297-4D11-8D6B-39506BB7C05E}"/>
  <mergeCells count="4">
    <mergeCell ref="C1:E1"/>
    <mergeCell ref="H1:I1"/>
    <mergeCell ref="K1:P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A66B1-0B6A-4013-9DC1-4AA6005C2091}">
  <sheetPr>
    <tabColor theme="7" tint="-0.499984740745262"/>
  </sheetPr>
  <dimension ref="A1:W123"/>
  <sheetViews>
    <sheetView showGridLines="0" topLeftCell="G1" zoomScale="85" zoomScaleNormal="85" workbookViewId="0">
      <selection activeCell="L11" sqref="L11"/>
    </sheetView>
  </sheetViews>
  <sheetFormatPr defaultColWidth="8.81640625" defaultRowHeight="10.5" outlineLevelCol="1"/>
  <cols>
    <col min="1" max="1" width="28.6328125" style="58" bestFit="1" customWidth="1"/>
    <col min="2" max="2" width="47.1796875" style="58" bestFit="1" customWidth="1"/>
    <col min="3" max="3" width="38.36328125" style="58" customWidth="1" outlineLevel="1"/>
    <col min="4" max="4" width="24.54296875" style="58" customWidth="1" outlineLevel="1"/>
    <col min="5" max="5" width="23.90625" style="58" customWidth="1" outlineLevel="1"/>
    <col min="6" max="6" width="13.453125" style="58" bestFit="1" customWidth="1"/>
    <col min="7" max="7" width="16.81640625" style="58" bestFit="1" customWidth="1"/>
    <col min="8" max="9" width="16.81640625" style="58" hidden="1" customWidth="1" outlineLevel="1"/>
    <col min="10" max="10" width="10.1796875" style="58" bestFit="1" customWidth="1" collapsed="1"/>
    <col min="11" max="11" width="11.6328125" style="58" bestFit="1" customWidth="1"/>
    <col min="12" max="12" width="10.453125" style="58" bestFit="1" customWidth="1"/>
    <col min="13" max="13" width="13.81640625" style="58" bestFit="1" customWidth="1"/>
    <col min="14" max="14" width="24.08984375" style="58" bestFit="1" customWidth="1"/>
    <col min="15" max="15" width="21.08984375" style="58" bestFit="1" customWidth="1"/>
    <col min="16" max="16" width="18.1796875" style="58" customWidth="1"/>
    <col min="17" max="17" width="12.54296875" style="58" customWidth="1"/>
    <col min="18" max="18" width="18" style="58" customWidth="1"/>
    <col min="19" max="19" width="14.1796875" style="58" bestFit="1" customWidth="1"/>
    <col min="20" max="22" width="16.36328125" style="58" bestFit="1" customWidth="1"/>
    <col min="23" max="23" width="13.81640625" style="58" customWidth="1"/>
    <col min="24" max="16384" width="8.81640625" style="58"/>
  </cols>
  <sheetData>
    <row r="1" spans="1:23" customFormat="1" ht="18.5" customHeight="1">
      <c r="C1" s="275" t="s">
        <v>28</v>
      </c>
      <c r="D1" s="275"/>
      <c r="E1" s="275"/>
      <c r="H1" s="276" t="s">
        <v>29</v>
      </c>
      <c r="I1" s="276"/>
      <c r="K1" s="277" t="s">
        <v>209</v>
      </c>
      <c r="L1" s="277"/>
      <c r="M1" s="277"/>
      <c r="N1" s="277"/>
      <c r="O1" s="277"/>
      <c r="P1" s="277"/>
      <c r="Q1" s="68"/>
      <c r="R1" s="278" t="s">
        <v>568</v>
      </c>
      <c r="S1" s="278"/>
      <c r="T1" s="278"/>
    </row>
    <row r="2" spans="1:23" customFormat="1" ht="18.5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44927</v>
      </c>
      <c r="N2" s="61" t="s">
        <v>210</v>
      </c>
      <c r="O2" s="63" t="s">
        <v>4152</v>
      </c>
      <c r="P2" s="62"/>
      <c r="Q2" s="68"/>
      <c r="R2" s="95" t="s">
        <v>564</v>
      </c>
      <c r="S2" s="96">
        <f ca="1">SUM(N12:N1048576)/SUMIFS(J12:J1048576,P12:P1048576,"CONSULTOR")</f>
        <v>0.24606845513413506</v>
      </c>
      <c r="T2" s="94"/>
    </row>
    <row r="3" spans="1:23" customFormat="1" ht="18.5" customHeight="1">
      <c r="C3" s="60"/>
      <c r="D3" s="60"/>
      <c r="E3" s="60"/>
      <c r="H3" s="60"/>
      <c r="I3" s="60"/>
      <c r="K3" s="64"/>
      <c r="L3" s="61" t="s">
        <v>213</v>
      </c>
      <c r="M3" s="63">
        <v>44957</v>
      </c>
      <c r="N3" s="61" t="s">
        <v>214</v>
      </c>
      <c r="O3" s="63" t="str">
        <f>"Controle_HC_"&amp;MONTH(M2)&amp;"_"&amp;YEAR(M2)</f>
        <v>Controle_HC_1_2023</v>
      </c>
      <c r="P3" s="62"/>
      <c r="Q3" s="68"/>
      <c r="R3" s="94"/>
      <c r="S3" s="94"/>
      <c r="T3" s="94"/>
    </row>
    <row r="4" spans="1:23" customFormat="1" ht="8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</row>
    <row r="5" spans="1:23" customFormat="1" ht="19" customHeight="1">
      <c r="C5" s="60"/>
      <c r="D5" s="60"/>
      <c r="E5" s="60"/>
      <c r="H5" s="60"/>
      <c r="I5" s="60"/>
      <c r="K5" s="66" t="s">
        <v>216</v>
      </c>
      <c r="L5" s="66">
        <v>44927</v>
      </c>
      <c r="M5" s="67">
        <v>19</v>
      </c>
      <c r="N5" s="61" t="s">
        <v>217</v>
      </c>
      <c r="O5" s="63">
        <v>44945</v>
      </c>
      <c r="P5" s="62"/>
      <c r="Q5" s="68"/>
      <c r="R5" s="95" t="s">
        <v>567</v>
      </c>
      <c r="S5" s="97">
        <f ca="1">AVERAGEIFS(INDIRECT("'"&amp;$O$2&amp;"'!Y:Y"),INDIRECT("'"&amp;$O$2&amp;"'!Y:y"),"&gt;1",INDIRECT("'"&amp;$O$2&amp;"'!O:O"),"&gt;="&amp;$M$2,INDIRECT("'"&amp;$O$2&amp;"'!O:O"),"&lt;="&amp;$M$3)</f>
        <v>11427.616785714286</v>
      </c>
      <c r="T5" s="94"/>
    </row>
    <row r="6" spans="1:23" customFormat="1" ht="19" customHeight="1">
      <c r="C6" s="60"/>
      <c r="D6" s="60"/>
      <c r="E6" s="60"/>
      <c r="H6" s="60"/>
      <c r="I6" s="60"/>
      <c r="K6" s="66"/>
      <c r="L6" s="66"/>
      <c r="M6" s="67"/>
      <c r="N6" s="61"/>
      <c r="O6" s="63">
        <v>44946</v>
      </c>
      <c r="P6" s="62"/>
      <c r="Q6" s="68"/>
      <c r="R6" s="95"/>
      <c r="S6" s="97"/>
      <c r="T6" s="94"/>
    </row>
    <row r="7" spans="1:23" customFormat="1" ht="18.5" customHeight="1">
      <c r="C7" s="60"/>
      <c r="D7" s="60"/>
      <c r="E7" s="60"/>
      <c r="H7" s="60"/>
      <c r="I7" s="60"/>
      <c r="K7" s="66" t="s">
        <v>477</v>
      </c>
      <c r="L7" s="64"/>
      <c r="M7" s="67">
        <v>31</v>
      </c>
      <c r="N7" s="64"/>
      <c r="O7" s="63">
        <v>44950</v>
      </c>
      <c r="P7" s="62"/>
      <c r="Q7" s="68"/>
      <c r="R7" s="94"/>
      <c r="S7" s="94"/>
      <c r="T7" s="94"/>
    </row>
    <row r="8" spans="1:23" customFormat="1" ht="18.5" customHeight="1">
      <c r="C8" s="60"/>
      <c r="D8" s="60"/>
      <c r="E8" s="60"/>
      <c r="H8" s="60"/>
      <c r="I8" s="60"/>
      <c r="K8" s="64"/>
      <c r="L8" s="64"/>
      <c r="M8" s="64"/>
      <c r="N8" s="64"/>
      <c r="O8" s="62"/>
      <c r="P8" s="62"/>
      <c r="Q8" s="68"/>
      <c r="R8" s="68"/>
    </row>
    <row r="9" spans="1:23" customFormat="1" ht="18.5" customHeight="1">
      <c r="C9" s="60"/>
      <c r="D9" s="60"/>
      <c r="E9" s="60"/>
      <c r="H9" s="60"/>
      <c r="I9" s="60"/>
      <c r="K9" s="85"/>
      <c r="L9" s="85"/>
      <c r="M9" s="85"/>
      <c r="N9" s="85"/>
      <c r="O9" s="68"/>
      <c r="P9" s="68"/>
      <c r="Q9" s="68"/>
      <c r="R9" s="68"/>
    </row>
    <row r="10" spans="1:23" customFormat="1" ht="14.5">
      <c r="L10" s="86">
        <f ca="1">SUM(L12:L1048576)</f>
        <v>497</v>
      </c>
      <c r="M10" s="86">
        <f ca="1">SUM(M12:M1048576)</f>
        <v>409</v>
      </c>
      <c r="N10" s="86">
        <f ca="1">SUM(N12:N1048576)</f>
        <v>266</v>
      </c>
      <c r="T10" s="72">
        <f>SUM(T12:T999987)</f>
        <v>233907.15843548387</v>
      </c>
      <c r="U10" s="72">
        <f>SUM(U12:U999987)</f>
        <v>28842.348725806456</v>
      </c>
      <c r="V10" s="72">
        <f ca="1">SUM(V12:V999987)</f>
        <v>7181.6290000000008</v>
      </c>
    </row>
    <row r="11" spans="1:23" customFormat="1" ht="44" customHeight="1">
      <c r="A11" s="15" t="s">
        <v>562</v>
      </c>
      <c r="B11" s="15" t="s">
        <v>11</v>
      </c>
      <c r="C11" s="15" t="s">
        <v>12</v>
      </c>
      <c r="D11" s="15" t="s">
        <v>13</v>
      </c>
      <c r="E11" s="15" t="s">
        <v>14</v>
      </c>
      <c r="F11" s="15" t="s">
        <v>15</v>
      </c>
      <c r="G11" s="15" t="s">
        <v>16</v>
      </c>
      <c r="H11" s="15"/>
      <c r="I11" s="15"/>
      <c r="J11" s="16" t="s">
        <v>17</v>
      </c>
      <c r="K11" s="16" t="s">
        <v>18</v>
      </c>
      <c r="L11" s="16" t="s">
        <v>19</v>
      </c>
      <c r="M11" s="16" t="s">
        <v>20</v>
      </c>
      <c r="N11" s="16" t="s">
        <v>21</v>
      </c>
      <c r="O11" s="15" t="s">
        <v>22</v>
      </c>
      <c r="P11" s="15" t="s">
        <v>23</v>
      </c>
      <c r="Q11" s="15" t="s">
        <v>218</v>
      </c>
      <c r="R11" s="15" t="s">
        <v>224</v>
      </c>
      <c r="S11" s="15" t="s">
        <v>24</v>
      </c>
      <c r="T11" s="108" t="s">
        <v>25</v>
      </c>
      <c r="U11" s="108" t="s">
        <v>27</v>
      </c>
      <c r="V11" s="15" t="s">
        <v>26</v>
      </c>
      <c r="W11" s="166" t="s">
        <v>2259</v>
      </c>
    </row>
    <row r="12" spans="1:23">
      <c r="A12" s="91" t="s">
        <v>47</v>
      </c>
      <c r="B12" s="58" t="s">
        <v>48</v>
      </c>
      <c r="C12" s="58" t="str">
        <f t="shared" ref="C12:C74" ca="1" si="0">VLOOKUP(A12,INDIRECT("'"&amp;$O$3&amp;"'!G:L"),6,0)</f>
        <v>-</v>
      </c>
      <c r="D12" s="58" t="str">
        <f t="shared" ref="D12:D74" ca="1" si="1">VLOOKUP(A12,INDIRECT("'"&amp;$O$3&amp;"'!G:N"),8,0)</f>
        <v>GIOVANE BORGES DA SILVA</v>
      </c>
      <c r="E12" s="58" t="str">
        <f t="shared" ref="E12:E74" ca="1" si="2">VLOOKUP(A12,INDIRECT("'"&amp;$O$3&amp;"'!G:T"),10,0)</f>
        <v>LUIS GERALDO COSTA PINTO</v>
      </c>
      <c r="F12" s="59">
        <f ca="1">IFERROR(IF(VLOOKUP(A12,INDIRECT("'"&amp;$O$3&amp;"'!G:V"),13,0)=0,"",VLOOKUP(A12,INDIRECT("'"&amp;$O$3&amp;"'!G:V"),13,0)),0)</f>
        <v>44795</v>
      </c>
      <c r="G12" s="59" t="str">
        <f t="shared" ref="G12:G74" ca="1" si="3">IFERROR(IF(VLOOKUP(A12,INDIRECT("'"&amp;$O$3&amp;"'!G:V"),14,0)=0,"",VLOOKUP(A12,INDIRECT("'"&amp;$O$3&amp;"'!G:V"),14,0)),0)</f>
        <v/>
      </c>
      <c r="J12" s="58">
        <f t="shared" ref="J12:J74" ca="1" si="4">IF(AND(F12&lt;$M$2,G12=""),NETWORKDAYS($M$2,$M$3,$O$5:$O$7),IF(F12&lt;$M$2,NETWORKDAYS($M$2,G12,$O$5:$O$7),IF(G12="",NETWORKDAYS(F12,$M$3,$O$5:$O$7),NETWORKDAYS(F12,G12,$O$5:$O$7))))</f>
        <v>19</v>
      </c>
      <c r="K12" s="58">
        <f t="shared" ref="K12:K74" ca="1" si="5">IF(AND(F12&lt;$M$2,G12=""),DATEDIF($M$2,$M$3,"D")+1,IF(F12&lt;$M$2,DATEDIF($M$2,G12,"D")+1,IF(G12="",DATEDIF(F12,$M$3,"D")+1,DATEDIF(F12,G12,"D")+1)))</f>
        <v>31</v>
      </c>
      <c r="L12" s="58">
        <f t="shared" ref="L12:L74" ca="1" si="6">ROUND(J12*R12,0)</f>
        <v>10</v>
      </c>
      <c r="M12" s="58">
        <f t="shared" ref="M12:M74" ca="1" si="7">COUNTIFS(INDIRECT("'"&amp;$O$2&amp;"'!b:b"),A12,INDIRECT("'"&amp;$O$2&amp;"'!O:O"),"&gt;="&amp;$M$2,INDIRECT("'"&amp;$O$2&amp;"'!O:O"),"&lt;="&amp;$M$3)</f>
        <v>2</v>
      </c>
      <c r="N12" s="58">
        <f t="shared" ref="N12:N74" ca="1" si="8">COUNTIFS(INDIRECT("'"&amp;$O$2&amp;"'!b:b"),A12,INDIRECT("'"&amp;$O$2&amp;"'!O:O"),"&gt;="&amp;$M$2,INDIRECT("'"&amp;$O$2&amp;"'!O:O"),"&lt;="&amp;$M$3,INDIRECT("'"&amp;$O$2&amp;"'!Z:Z"),"&gt;=1000")</f>
        <v>1</v>
      </c>
      <c r="O12" s="58" t="str">
        <f t="shared" ref="O12:O74" ca="1" si="9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tr">
        <f t="shared" ref="P12:P74" ca="1" si="10">VLOOKUP(A12,INDIRECT("'"&amp;$O$3&amp;"'!G:J"),4,0)</f>
        <v>SUPERVISOR</v>
      </c>
      <c r="Q12" s="58" t="str">
        <f ca="1">IF(F12&gt;=$M$2,"M1",IF(AND(MONTH(F12)=MONTH($M$2)+11,YEAR(F12)=YEAR($M$2)-1),"M2",IF(AND(MONTH(F12)=MONTH($M$2)+10,YEAR(F12)=YEAR($M$2)-1),"M3",IF(AND(MONTH(F12)=MONTH($M$2)+9,YEAR(F12)=YEAR($M$2)-1),"M4","&gt;=M5"))))</f>
        <v>&gt;=M5</v>
      </c>
      <c r="R12" s="58">
        <f ca="1">VLOOKUP(Q12,Alavanca!A:B,2,0)</f>
        <v>0.5</v>
      </c>
      <c r="S12" s="71">
        <f ca="1">IF(W12="S",IF($S$2&lt;0.05,0,VLOOKUP(P12,Alavanca!D:E,2,0)*K12/$M$7)-VLOOKUP(B12,Expansao_janeiro2023!A:J,10,0),IF($S$2&lt;0.05,0,VLOOKUP(P12,Alavanca!D:E,2,0)*K12/$M$7))</f>
        <v>7750.33</v>
      </c>
      <c r="T12" s="71">
        <v>7750.33</v>
      </c>
      <c r="U12" s="71">
        <v>0</v>
      </c>
      <c r="V12" s="71">
        <f t="shared" ref="V12:V74" ca="1" si="11">IF(N12=0,0,IF(SUM(T12:U12)=S12,0,IF(N12&gt;=L12,S12-SUM(T12:U12),0)))</f>
        <v>0</v>
      </c>
      <c r="W12" s="58" t="str">
        <f>IFERROR(VLOOKUP(B12,Expansao_janeiro2023!A:I,9,0),"N")</f>
        <v>N</v>
      </c>
    </row>
    <row r="13" spans="1:23">
      <c r="A13" s="91">
        <v>71704965187</v>
      </c>
      <c r="B13" s="58" t="s">
        <v>59</v>
      </c>
      <c r="C13" s="58" t="str">
        <f t="shared" ca="1" si="0"/>
        <v>TIAGO PEREIRA FURTADO</v>
      </c>
      <c r="D13" s="58" t="str">
        <f t="shared" ca="1" si="1"/>
        <v>GIOVANE BORGES DA SILVA</v>
      </c>
      <c r="E13" s="58" t="str">
        <f t="shared" ca="1" si="2"/>
        <v>LUIS GERALDO COSTA PINTO</v>
      </c>
      <c r="F13" s="59">
        <f t="shared" ref="F13:F73" ca="1" si="12">IFERROR(IF(VLOOKUP(A13,INDIRECT("'"&amp;$O$3&amp;"'!G:V"),13,0)=0,"",VLOOKUP(A13,INDIRECT("'"&amp;$O$3&amp;"'!G:V"),13,0)),0)</f>
        <v>44802</v>
      </c>
      <c r="G13" s="59">
        <f t="shared" ca="1" si="3"/>
        <v>44928</v>
      </c>
      <c r="J13" s="58">
        <f t="shared" ca="1" si="4"/>
        <v>1</v>
      </c>
      <c r="K13" s="58">
        <f t="shared" ca="1" si="5"/>
        <v>2</v>
      </c>
      <c r="L13" s="58">
        <f t="shared" ca="1" si="6"/>
        <v>1</v>
      </c>
      <c r="M13" s="58">
        <f t="shared" ca="1" si="7"/>
        <v>0</v>
      </c>
      <c r="N13" s="58">
        <f t="shared" ca="1" si="8"/>
        <v>0</v>
      </c>
      <c r="O13" s="58" t="str">
        <f t="shared" ca="1" si="9"/>
        <v>Credenciamento Não Atingindo</v>
      </c>
      <c r="P13" s="58" t="str">
        <f t="shared" ca="1" si="10"/>
        <v>CONSULTOR</v>
      </c>
      <c r="Q13" s="58" t="str">
        <f t="shared" ref="Q13:Q76" ca="1" si="13">IF(F13&gt;=$M$2,"M1",IF(AND(MONTH(F13)=MONTH($M$2)+11,YEAR(F13)=YEAR($M$2)-1),"M2",IF(AND(MONTH(F13)=MONTH($M$2)+10,YEAR(F13)=YEAR($M$2)-1),"M3",IF(AND(MONTH(F13)=MONTH($M$2)+9,YEAR(F13)=YEAR($M$2)-1),"M4","&gt;=M5"))))</f>
        <v>&gt;=M5</v>
      </c>
      <c r="R13" s="58">
        <f ca="1">VLOOKUP(Q13,Alavanca!A:B,2,0)</f>
        <v>0.5</v>
      </c>
      <c r="S13" s="71">
        <f ca="1">IF(W13="S",IF($S$2&lt;0.05,0,VLOOKUP(P13,Alavanca!D:E,2,0)*K13/$M$7)-VLOOKUP(B13,Expansao_janeiro2023!A:J,10,0),IF($S$2&lt;0.05,0,VLOOKUP(P13,Alavanca!D:E,2,0)*K13/$M$7))</f>
        <v>356.40838709677416</v>
      </c>
      <c r="T13" s="71">
        <v>124.74293548387095</v>
      </c>
      <c r="U13" s="71">
        <v>0</v>
      </c>
      <c r="V13" s="71">
        <f t="shared" ca="1" si="11"/>
        <v>0</v>
      </c>
      <c r="W13" s="58" t="str">
        <f>IFERROR(VLOOKUP(B13,Expansao_janeiro2023!A:I,9,0),"N")</f>
        <v>N</v>
      </c>
    </row>
    <row r="14" spans="1:23">
      <c r="A14" s="91">
        <v>397689292</v>
      </c>
      <c r="B14" s="58" t="s">
        <v>62</v>
      </c>
      <c r="C14" s="58" t="str">
        <f t="shared" ca="1" si="0"/>
        <v>-</v>
      </c>
      <c r="D14" s="58" t="str">
        <f t="shared" ca="1" si="1"/>
        <v>GIOVANE BORGES DA SILVA</v>
      </c>
      <c r="E14" s="58" t="str">
        <f t="shared" ca="1" si="2"/>
        <v>LUIS GERALDO COSTA PINTO</v>
      </c>
      <c r="F14" s="59">
        <f t="shared" ca="1" si="12"/>
        <v>44802</v>
      </c>
      <c r="G14" s="59" t="str">
        <f t="shared" ca="1" si="3"/>
        <v/>
      </c>
      <c r="J14" s="58">
        <f t="shared" ca="1" si="4"/>
        <v>19</v>
      </c>
      <c r="K14" s="58">
        <f t="shared" ca="1" si="5"/>
        <v>31</v>
      </c>
      <c r="L14" s="58">
        <f t="shared" ca="1" si="6"/>
        <v>10</v>
      </c>
      <c r="M14" s="58">
        <f t="shared" ca="1" si="7"/>
        <v>0</v>
      </c>
      <c r="N14" s="58">
        <f t="shared" ca="1" si="8"/>
        <v>0</v>
      </c>
      <c r="O14" s="58" t="str">
        <f t="shared" ca="1" si="9"/>
        <v>Supervisor</v>
      </c>
      <c r="P14" s="58" t="str">
        <f t="shared" ca="1" si="10"/>
        <v>SUPERVISOR</v>
      </c>
      <c r="Q14" s="58" t="str">
        <f t="shared" ca="1" si="13"/>
        <v>&gt;=M5</v>
      </c>
      <c r="R14" s="58">
        <f ca="1">VLOOKUP(Q14,Alavanca!A:B,2,0)</f>
        <v>0.5</v>
      </c>
      <c r="S14" s="71">
        <f ca="1">IF(W14="S",IF($S$2&lt;0.05,0,VLOOKUP(P14,Alavanca!D:E,2,0)*K14/$M$7)-VLOOKUP(B14,Expansao_janeiro2023!A:J,10,0),IF($S$2&lt;0.05,0,VLOOKUP(P14,Alavanca!D:E,2,0)*K14/$M$7))</f>
        <v>7750.33</v>
      </c>
      <c r="T14" s="71">
        <v>7750.33</v>
      </c>
      <c r="U14" s="71">
        <v>0</v>
      </c>
      <c r="V14" s="71">
        <f t="shared" ca="1" si="11"/>
        <v>0</v>
      </c>
      <c r="W14" s="58" t="str">
        <f>IFERROR(VLOOKUP(B14,Expansao_janeiro2023!A:I,9,0),"N")</f>
        <v>N</v>
      </c>
    </row>
    <row r="15" spans="1:23">
      <c r="A15" s="91">
        <v>63870606649</v>
      </c>
      <c r="B15" s="58" t="s">
        <v>298</v>
      </c>
      <c r="C15" s="58" t="str">
        <f t="shared" ca="1" si="0"/>
        <v>JOSE GOMES DE MELLO</v>
      </c>
      <c r="D15" s="58" t="str">
        <f t="shared" ca="1" si="1"/>
        <v>GIOVANE BORGES DA SILVA</v>
      </c>
      <c r="E15" s="58" t="str">
        <f t="shared" ca="1" si="2"/>
        <v>LUIS GERALDO COSTA PINTO</v>
      </c>
      <c r="F15" s="59">
        <f t="shared" ca="1" si="12"/>
        <v>44795</v>
      </c>
      <c r="G15" s="59" t="str">
        <f t="shared" ca="1" si="3"/>
        <v/>
      </c>
      <c r="J15" s="58">
        <f t="shared" ca="1" si="4"/>
        <v>19</v>
      </c>
      <c r="K15" s="58">
        <f t="shared" ca="1" si="5"/>
        <v>31</v>
      </c>
      <c r="L15" s="58">
        <f t="shared" ca="1" si="6"/>
        <v>10</v>
      </c>
      <c r="M15" s="58">
        <f t="shared" ca="1" si="7"/>
        <v>9</v>
      </c>
      <c r="N15" s="58">
        <f t="shared" ca="1" si="8"/>
        <v>6</v>
      </c>
      <c r="O15" s="58" t="str">
        <f t="shared" ca="1" si="9"/>
        <v>Credenciamento Não Atingindo</v>
      </c>
      <c r="P15" s="58" t="str">
        <f t="shared" ca="1" si="10"/>
        <v>CONSULTOR</v>
      </c>
      <c r="Q15" s="58" t="str">
        <f t="shared" ca="1" si="13"/>
        <v>&gt;=M5</v>
      </c>
      <c r="R15" s="58">
        <f ca="1">VLOOKUP(Q15,Alavanca!A:B,2,0)</f>
        <v>0.5</v>
      </c>
      <c r="S15" s="71">
        <f ca="1">IF(W15="S",IF($S$2&lt;0.05,0,VLOOKUP(P15,Alavanca!D:E,2,0)*K15/$M$7)-VLOOKUP(B15,Expansao_janeiro2023!A:J,10,0),IF($S$2&lt;0.05,0,VLOOKUP(P15,Alavanca!D:E,2,0)*K15/$M$7))</f>
        <v>5524.33</v>
      </c>
      <c r="T15" s="71">
        <v>1933.5154999999997</v>
      </c>
      <c r="U15" s="71">
        <v>0</v>
      </c>
      <c r="V15" s="71">
        <f t="shared" ca="1" si="11"/>
        <v>0</v>
      </c>
      <c r="W15" s="58" t="str">
        <f>IFERROR(VLOOKUP(B15,Expansao_janeiro2023!A:I,9,0),"N")</f>
        <v>N</v>
      </c>
    </row>
    <row r="16" spans="1:23">
      <c r="A16" s="91">
        <v>5029234152</v>
      </c>
      <c r="B16" s="58" t="s">
        <v>68</v>
      </c>
      <c r="C16" s="58" t="str">
        <f t="shared" ca="1" si="0"/>
        <v>-</v>
      </c>
      <c r="D16" s="58" t="str">
        <f t="shared" ca="1" si="1"/>
        <v>GIOVANE BORGES DA SILVA</v>
      </c>
      <c r="E16" s="58" t="str">
        <f t="shared" ca="1" si="2"/>
        <v>LUIS GERALDO COSTA PINTO</v>
      </c>
      <c r="F16" s="59">
        <f t="shared" ca="1" si="12"/>
        <v>44798</v>
      </c>
      <c r="G16" s="59" t="str">
        <f t="shared" ca="1" si="3"/>
        <v/>
      </c>
      <c r="J16" s="58">
        <f t="shared" ca="1" si="4"/>
        <v>19</v>
      </c>
      <c r="K16" s="58">
        <f t="shared" ca="1" si="5"/>
        <v>31</v>
      </c>
      <c r="L16" s="58">
        <f t="shared" ca="1" si="6"/>
        <v>10</v>
      </c>
      <c r="M16" s="58">
        <f t="shared" ca="1" si="7"/>
        <v>11</v>
      </c>
      <c r="N16" s="58">
        <f t="shared" ca="1" si="8"/>
        <v>8</v>
      </c>
      <c r="O16" s="58" t="str">
        <f t="shared" ca="1" si="9"/>
        <v>Supervisor</v>
      </c>
      <c r="P16" s="58" t="str">
        <f t="shared" ca="1" si="10"/>
        <v>SUPERVISOR</v>
      </c>
      <c r="Q16" s="58" t="str">
        <f t="shared" ca="1" si="13"/>
        <v>&gt;=M5</v>
      </c>
      <c r="R16" s="58">
        <f ca="1">VLOOKUP(Q16,Alavanca!A:B,2,0)</f>
        <v>0.5</v>
      </c>
      <c r="S16" s="71">
        <f ca="1">IF(W16="S",IF($S$2&lt;0.05,0,VLOOKUP(P16,Alavanca!D:E,2,0)*K16/$M$7)-VLOOKUP(B16,Expansao_janeiro2023!A:J,10,0),IF($S$2&lt;0.05,0,VLOOKUP(P16,Alavanca!D:E,2,0)*K16/$M$7))</f>
        <v>7750.33</v>
      </c>
      <c r="T16" s="71">
        <v>7750.33</v>
      </c>
      <c r="U16" s="71">
        <v>0</v>
      </c>
      <c r="V16" s="71">
        <f t="shared" ca="1" si="11"/>
        <v>0</v>
      </c>
      <c r="W16" s="58" t="str">
        <f>IFERROR(VLOOKUP(B16,Expansao_janeiro2023!A:I,9,0),"N")</f>
        <v>N</v>
      </c>
    </row>
    <row r="17" spans="1:23">
      <c r="A17" s="91">
        <v>11158354754</v>
      </c>
      <c r="B17" s="58" t="s">
        <v>84</v>
      </c>
      <c r="C17" s="58" t="str">
        <f t="shared" ca="1" si="0"/>
        <v>JOSE GOMES DE MELLO</v>
      </c>
      <c r="D17" s="58" t="str">
        <f t="shared" ca="1" si="1"/>
        <v>GIOVANE BORGES DA SILVA</v>
      </c>
      <c r="E17" s="58" t="str">
        <f t="shared" ca="1" si="2"/>
        <v>LUIS GERALDO COSTA PINTO</v>
      </c>
      <c r="F17" s="59">
        <f t="shared" ca="1" si="12"/>
        <v>44795</v>
      </c>
      <c r="G17" s="59" t="str">
        <f t="shared" ca="1" si="3"/>
        <v/>
      </c>
      <c r="J17" s="58">
        <f t="shared" ca="1" si="4"/>
        <v>19</v>
      </c>
      <c r="K17" s="58">
        <f t="shared" ca="1" si="5"/>
        <v>31</v>
      </c>
      <c r="L17" s="58">
        <f t="shared" ca="1" si="6"/>
        <v>10</v>
      </c>
      <c r="M17" s="58">
        <f t="shared" ca="1" si="7"/>
        <v>12</v>
      </c>
      <c r="N17" s="58">
        <f t="shared" ca="1" si="8"/>
        <v>6</v>
      </c>
      <c r="O17" s="58" t="str">
        <f t="shared" ca="1" si="9"/>
        <v>Pendente Faturamento</v>
      </c>
      <c r="P17" s="58" t="str">
        <f t="shared" ca="1" si="10"/>
        <v>CONSULTOR</v>
      </c>
      <c r="Q17" s="58" t="str">
        <f t="shared" ca="1" si="13"/>
        <v>&gt;=M5</v>
      </c>
      <c r="R17" s="58">
        <f ca="1">VLOOKUP(Q17,Alavanca!A:B,2,0)</f>
        <v>0.5</v>
      </c>
      <c r="S17" s="71">
        <f ca="1">IF(W17="S",IF($S$2&lt;0.05,0,VLOOKUP(P17,Alavanca!D:E,2,0)*K17/$M$7)-VLOOKUP(B17,Expansao_janeiro2023!A:J,10,0),IF($S$2&lt;0.05,0,VLOOKUP(P17,Alavanca!D:E,2,0)*K17/$M$7))</f>
        <v>5524.33</v>
      </c>
      <c r="T17" s="71">
        <v>1933.5154999999997</v>
      </c>
      <c r="U17" s="71">
        <v>0</v>
      </c>
      <c r="V17" s="71">
        <f t="shared" ca="1" si="11"/>
        <v>0</v>
      </c>
      <c r="W17" s="58" t="str">
        <f>IFERROR(VLOOKUP(B17,Expansao_janeiro2023!A:I,9,0),"N")</f>
        <v>N</v>
      </c>
    </row>
    <row r="18" spans="1:23">
      <c r="A18" s="91">
        <v>4578519619</v>
      </c>
      <c r="B18" s="58" t="s">
        <v>86</v>
      </c>
      <c r="C18" s="58" t="str">
        <f t="shared" ca="1" si="0"/>
        <v>MURILO SANTOS BARBOSA</v>
      </c>
      <c r="D18" s="58" t="str">
        <f t="shared" ca="1" si="1"/>
        <v>GIOVANE BORGES DA SILVA</v>
      </c>
      <c r="E18" s="58" t="str">
        <f t="shared" ca="1" si="2"/>
        <v>LUIS GERALDO COSTA PINTO</v>
      </c>
      <c r="F18" s="59">
        <f t="shared" ca="1" si="12"/>
        <v>44798</v>
      </c>
      <c r="G18" s="59" t="str">
        <f t="shared" ca="1" si="3"/>
        <v/>
      </c>
      <c r="J18" s="58">
        <f t="shared" ca="1" si="4"/>
        <v>19</v>
      </c>
      <c r="K18" s="58">
        <f t="shared" ca="1" si="5"/>
        <v>31</v>
      </c>
      <c r="L18" s="58">
        <f t="shared" ca="1" si="6"/>
        <v>10</v>
      </c>
      <c r="M18" s="58">
        <f t="shared" ca="1" si="7"/>
        <v>0</v>
      </c>
      <c r="N18" s="58">
        <f t="shared" ca="1" si="8"/>
        <v>0</v>
      </c>
      <c r="O18" s="58" t="str">
        <f t="shared" ca="1" si="9"/>
        <v>Credenciamento Não Atingindo</v>
      </c>
      <c r="P18" s="58" t="str">
        <f t="shared" ca="1" si="10"/>
        <v>CONSULTOR</v>
      </c>
      <c r="Q18" s="58" t="str">
        <f t="shared" ca="1" si="13"/>
        <v>&gt;=M5</v>
      </c>
      <c r="R18" s="58">
        <f ca="1">VLOOKUP(Q18,Alavanca!A:B,2,0)</f>
        <v>0.5</v>
      </c>
      <c r="S18" s="71">
        <f ca="1">IF(W18="S",IF($S$2&lt;0.05,0,VLOOKUP(P18,Alavanca!D:E,2,0)*K18/$M$7)-VLOOKUP(B18,Expansao_janeiro2023!A:J,10,0),IF($S$2&lt;0.05,0,VLOOKUP(P18,Alavanca!D:E,2,0)*K18/$M$7))</f>
        <v>5524.33</v>
      </c>
      <c r="T18" s="71">
        <v>1933.5154999999997</v>
      </c>
      <c r="U18" s="71">
        <v>0</v>
      </c>
      <c r="V18" s="71">
        <f t="shared" ca="1" si="11"/>
        <v>0</v>
      </c>
      <c r="W18" s="58" t="str">
        <f>IFERROR(VLOOKUP(B18,Expansao_janeiro2023!A:I,9,0),"N")</f>
        <v>N</v>
      </c>
    </row>
    <row r="19" spans="1:23">
      <c r="A19" s="91" t="s">
        <v>94</v>
      </c>
      <c r="B19" s="58" t="s">
        <v>95</v>
      </c>
      <c r="C19" s="58" t="str">
        <f t="shared" ca="1" si="0"/>
        <v>MAURICIO NASCIMENTO DA SILVA FERREIRA</v>
      </c>
      <c r="D19" s="58" t="str">
        <f t="shared" ca="1" si="1"/>
        <v>GIOVANE BORGES DA SILVA</v>
      </c>
      <c r="E19" s="58" t="str">
        <f t="shared" ca="1" si="2"/>
        <v>LUIS GERALDO COSTA PINTO</v>
      </c>
      <c r="F19" s="59">
        <f t="shared" ca="1" si="12"/>
        <v>44798</v>
      </c>
      <c r="G19" s="59" t="str">
        <f t="shared" ca="1" si="3"/>
        <v/>
      </c>
      <c r="J19" s="58">
        <f t="shared" ca="1" si="4"/>
        <v>19</v>
      </c>
      <c r="K19" s="58">
        <f t="shared" ca="1" si="5"/>
        <v>31</v>
      </c>
      <c r="L19" s="58">
        <f t="shared" ca="1" si="6"/>
        <v>10</v>
      </c>
      <c r="M19" s="58">
        <f t="shared" ca="1" si="7"/>
        <v>13</v>
      </c>
      <c r="N19" s="58">
        <f t="shared" ca="1" si="8"/>
        <v>4</v>
      </c>
      <c r="O19" s="58" t="str">
        <f t="shared" ca="1" si="9"/>
        <v>Pendente Faturamento</v>
      </c>
      <c r="P19" s="58" t="str">
        <f t="shared" ca="1" si="10"/>
        <v>CONSULTOR</v>
      </c>
      <c r="Q19" s="58" t="str">
        <f t="shared" ca="1" si="13"/>
        <v>&gt;=M5</v>
      </c>
      <c r="R19" s="58">
        <f ca="1">VLOOKUP(Q19,Alavanca!A:B,2,0)</f>
        <v>0.5</v>
      </c>
      <c r="S19" s="71">
        <f ca="1">IF(W19="S",IF($S$2&lt;0.05,0,VLOOKUP(P19,Alavanca!D:E,2,0)*K19/$M$7)-VLOOKUP(B19,Expansao_janeiro2023!A:J,10,0),IF($S$2&lt;0.05,0,VLOOKUP(P19,Alavanca!D:E,2,0)*K19/$M$7))</f>
        <v>5524.33</v>
      </c>
      <c r="T19" s="71">
        <v>1933.5154999999997</v>
      </c>
      <c r="U19" s="71">
        <v>0</v>
      </c>
      <c r="V19" s="71">
        <f t="shared" ca="1" si="11"/>
        <v>0</v>
      </c>
      <c r="W19" s="58" t="str">
        <f>IFERROR(VLOOKUP(B19,Expansao_janeiro2023!A:I,9,0),"N")</f>
        <v>N</v>
      </c>
    </row>
    <row r="20" spans="1:23">
      <c r="A20" s="91" t="s">
        <v>121</v>
      </c>
      <c r="B20" s="58" t="s">
        <v>122</v>
      </c>
      <c r="C20" s="58" t="str">
        <f t="shared" ca="1" si="0"/>
        <v>-</v>
      </c>
      <c r="D20" s="58" t="str">
        <f t="shared" ca="1" si="1"/>
        <v>-</v>
      </c>
      <c r="E20" s="58" t="str">
        <f t="shared" ca="1" si="2"/>
        <v>LUIS GERALDO COSTA PINTO</v>
      </c>
      <c r="F20" s="59">
        <f t="shared" ca="1" si="12"/>
        <v>44563</v>
      </c>
      <c r="G20" s="59" t="str">
        <f t="shared" ca="1" si="3"/>
        <v/>
      </c>
      <c r="J20" s="58">
        <f t="shared" ca="1" si="4"/>
        <v>19</v>
      </c>
      <c r="K20" s="58">
        <f t="shared" ca="1" si="5"/>
        <v>31</v>
      </c>
      <c r="L20" s="58">
        <f t="shared" ca="1" si="6"/>
        <v>10</v>
      </c>
      <c r="M20" s="58">
        <f t="shared" ca="1" si="7"/>
        <v>0</v>
      </c>
      <c r="N20" s="58">
        <f t="shared" ca="1" si="8"/>
        <v>0</v>
      </c>
      <c r="O20" s="58" t="str">
        <f t="shared" ca="1" si="9"/>
        <v>Coordenador</v>
      </c>
      <c r="P20" s="58" t="str">
        <f t="shared" ca="1" si="10"/>
        <v>COORDENADOR</v>
      </c>
      <c r="Q20" s="58" t="str">
        <f t="shared" ca="1" si="13"/>
        <v>&gt;=M5</v>
      </c>
      <c r="R20" s="58">
        <f ca="1">VLOOKUP(Q20,Alavanca!A:B,2,0)</f>
        <v>0.5</v>
      </c>
      <c r="S20" s="71">
        <f ca="1">IF(W20="S",IF($S$2&lt;0.05,0,VLOOKUP(P20,Alavanca!D:E,2,0)*K20/$M$7)-VLOOKUP(B20,Expansao_janeiro2023!A:J,10,0),IF($S$2&lt;0.05,0,VLOOKUP(P20,Alavanca!D:E,2,0)*K20/$M$7))</f>
        <v>14055.88</v>
      </c>
      <c r="T20" s="71">
        <v>14055.88</v>
      </c>
      <c r="U20" s="71">
        <v>0</v>
      </c>
      <c r="V20" s="71">
        <f t="shared" ca="1" si="11"/>
        <v>0</v>
      </c>
      <c r="W20" s="58" t="str">
        <f>IFERROR(VLOOKUP(B20,Expansao_janeiro2023!A:I,9,0),"N")</f>
        <v>N</v>
      </c>
    </row>
    <row r="21" spans="1:23">
      <c r="A21" s="91" t="s">
        <v>131</v>
      </c>
      <c r="B21" s="58" t="s">
        <v>132</v>
      </c>
      <c r="C21" s="58" t="str">
        <f t="shared" ca="1" si="0"/>
        <v>-</v>
      </c>
      <c r="D21" s="58" t="str">
        <f t="shared" ca="1" si="1"/>
        <v>-</v>
      </c>
      <c r="E21" s="58" t="str">
        <f t="shared" ca="1" si="2"/>
        <v>LUIS GERALDO COSTA PINTO</v>
      </c>
      <c r="F21" s="59">
        <f t="shared" ca="1" si="12"/>
        <v>44795</v>
      </c>
      <c r="G21" s="59" t="str">
        <f t="shared" ca="1" si="3"/>
        <v/>
      </c>
      <c r="J21" s="58">
        <f t="shared" ca="1" si="4"/>
        <v>19</v>
      </c>
      <c r="K21" s="58">
        <f t="shared" ca="1" si="5"/>
        <v>31</v>
      </c>
      <c r="L21" s="58">
        <f t="shared" ca="1" si="6"/>
        <v>10</v>
      </c>
      <c r="M21" s="58">
        <f t="shared" ca="1" si="7"/>
        <v>0</v>
      </c>
      <c r="N21" s="58">
        <f t="shared" ca="1" si="8"/>
        <v>0</v>
      </c>
      <c r="O21" s="58" t="str">
        <f t="shared" ca="1" si="9"/>
        <v>Analista</v>
      </c>
      <c r="P21" s="58" t="str">
        <f t="shared" ca="1" si="10"/>
        <v>ANALISTA</v>
      </c>
      <c r="Q21" s="58" t="str">
        <f t="shared" ca="1" si="13"/>
        <v>&gt;=M5</v>
      </c>
      <c r="R21" s="58">
        <f ca="1">VLOOKUP(Q21,Alavanca!A:B,2,0)</f>
        <v>0.5</v>
      </c>
      <c r="S21" s="71">
        <f ca="1">IF(W21="S",IF($S$2&lt;0.05,0,VLOOKUP(P21,Alavanca!D:E,2,0)*K21/$M$7)-VLOOKUP(B21,Expansao_janeiro2023!A:J,10,0),IF($S$2&lt;0.05,0,VLOOKUP(P21,Alavanca!D:E,2,0)*K21/$M$7))</f>
        <v>3823.99</v>
      </c>
      <c r="T21" s="71">
        <v>3823.99</v>
      </c>
      <c r="U21" s="71">
        <v>0</v>
      </c>
      <c r="V21" s="71">
        <f t="shared" ca="1" si="11"/>
        <v>0</v>
      </c>
      <c r="W21" s="58" t="str">
        <f>IFERROR(VLOOKUP(B21,Expansao_janeiro2023!A:I,9,0),"N")</f>
        <v>N</v>
      </c>
    </row>
    <row r="22" spans="1:23">
      <c r="A22" s="91" t="s">
        <v>140</v>
      </c>
      <c r="B22" s="58" t="s">
        <v>396</v>
      </c>
      <c r="C22" s="58" t="str">
        <f t="shared" ca="1" si="0"/>
        <v>JOSE GOMES DE MELLO</v>
      </c>
      <c r="D22" s="58" t="str">
        <f t="shared" ca="1" si="1"/>
        <v>GIOVANE BORGES DA SILVA</v>
      </c>
      <c r="E22" s="58" t="str">
        <f t="shared" ca="1" si="2"/>
        <v>LUIS GERALDO COSTA PINTO</v>
      </c>
      <c r="F22" s="59">
        <f t="shared" ca="1" si="12"/>
        <v>44809</v>
      </c>
      <c r="G22" s="59" t="str">
        <f t="shared" ca="1" si="3"/>
        <v/>
      </c>
      <c r="J22" s="58">
        <f t="shared" ca="1" si="4"/>
        <v>19</v>
      </c>
      <c r="K22" s="58">
        <f t="shared" ca="1" si="5"/>
        <v>31</v>
      </c>
      <c r="L22" s="58">
        <f t="shared" ca="1" si="6"/>
        <v>10</v>
      </c>
      <c r="M22" s="58">
        <f t="shared" ca="1" si="7"/>
        <v>9</v>
      </c>
      <c r="N22" s="58">
        <f t="shared" ca="1" si="8"/>
        <v>4</v>
      </c>
      <c r="O22" s="58" t="str">
        <f t="shared" ca="1" si="9"/>
        <v>Credenciamento Não Atingindo</v>
      </c>
      <c r="P22" s="58" t="str">
        <f t="shared" ca="1" si="10"/>
        <v>CONSULTOR</v>
      </c>
      <c r="Q22" s="58" t="str">
        <f t="shared" ca="1" si="13"/>
        <v>&gt;=M5</v>
      </c>
      <c r="R22" s="58">
        <f ca="1">VLOOKUP(Q22,Alavanca!A:B,2,0)</f>
        <v>0.5</v>
      </c>
      <c r="S22" s="71">
        <f ca="1">IF(W22="S",IF($S$2&lt;0.05,0,VLOOKUP(P22,Alavanca!D:E,2,0)*K22/$M$7)-VLOOKUP(B22,Expansao_janeiro2023!A:J,10,0),IF($S$2&lt;0.05,0,VLOOKUP(P22,Alavanca!D:E,2,0)*K22/$M$7))</f>
        <v>5524.33</v>
      </c>
      <c r="T22" s="71">
        <v>1933.5154999999997</v>
      </c>
      <c r="U22" s="71">
        <v>0</v>
      </c>
      <c r="V22" s="71">
        <f t="shared" ca="1" si="11"/>
        <v>0</v>
      </c>
      <c r="W22" s="58" t="str">
        <f>IFERROR(VLOOKUP(B22,Expansao_janeiro2023!A:I,9,0),"N")</f>
        <v>N</v>
      </c>
    </row>
    <row r="23" spans="1:23">
      <c r="A23" s="91" t="s">
        <v>143</v>
      </c>
      <c r="B23" s="58" t="s">
        <v>382</v>
      </c>
      <c r="C23" s="58" t="str">
        <f t="shared" ca="1" si="0"/>
        <v>MURILO SANTOS BARBOSA</v>
      </c>
      <c r="D23" s="58" t="str">
        <f t="shared" ca="1" si="1"/>
        <v>GIOVANE BORGES DA SILVA</v>
      </c>
      <c r="E23" s="58" t="str">
        <f t="shared" ca="1" si="2"/>
        <v>LUIS GERALDO COSTA PINTO</v>
      </c>
      <c r="F23" s="59">
        <f t="shared" ca="1" si="12"/>
        <v>44809</v>
      </c>
      <c r="G23" s="59" t="str">
        <f t="shared" ca="1" si="3"/>
        <v/>
      </c>
      <c r="J23" s="58">
        <f t="shared" ca="1" si="4"/>
        <v>19</v>
      </c>
      <c r="K23" s="58">
        <f t="shared" ca="1" si="5"/>
        <v>31</v>
      </c>
      <c r="L23" s="58">
        <f t="shared" ca="1" si="6"/>
        <v>10</v>
      </c>
      <c r="M23" s="58">
        <f t="shared" ca="1" si="7"/>
        <v>0</v>
      </c>
      <c r="N23" s="58">
        <f t="shared" ca="1" si="8"/>
        <v>0</v>
      </c>
      <c r="O23" s="58" t="str">
        <f t="shared" ca="1" si="9"/>
        <v>Credenciamento Não Atingindo</v>
      </c>
      <c r="P23" s="58" t="str">
        <f t="shared" ca="1" si="10"/>
        <v>CONSULTOR</v>
      </c>
      <c r="Q23" s="58" t="str">
        <f t="shared" ca="1" si="13"/>
        <v>&gt;=M5</v>
      </c>
      <c r="R23" s="58">
        <f ca="1">VLOOKUP(Q23,Alavanca!A:B,2,0)</f>
        <v>0.5</v>
      </c>
      <c r="S23" s="71">
        <f ca="1">IF(W23="S",IF($S$2&lt;0.05,0,VLOOKUP(P23,Alavanca!D:E,2,0)*K23/$M$7)-VLOOKUP(B23,Expansao_janeiro2023!A:J,10,0),IF($S$2&lt;0.05,0,VLOOKUP(P23,Alavanca!D:E,2,0)*K23/$M$7))</f>
        <v>5524.33</v>
      </c>
      <c r="T23" s="71">
        <v>1933.5154999999997</v>
      </c>
      <c r="U23" s="71">
        <v>0</v>
      </c>
      <c r="V23" s="71">
        <f t="shared" ca="1" si="11"/>
        <v>0</v>
      </c>
      <c r="W23" s="58" t="str">
        <f>IFERROR(VLOOKUP(B23,Expansao_janeiro2023!A:I,9,0),"N")</f>
        <v>N</v>
      </c>
    </row>
    <row r="24" spans="1:23">
      <c r="A24" s="91">
        <v>3491168147</v>
      </c>
      <c r="B24" s="58" t="s">
        <v>306</v>
      </c>
      <c r="C24" s="58" t="str">
        <f t="shared" ca="1" si="0"/>
        <v>TIAGO PEREIRA FURTADO</v>
      </c>
      <c r="D24" s="58" t="str">
        <f t="shared" ca="1" si="1"/>
        <v>GIOVANE BORGES DA SILVA</v>
      </c>
      <c r="E24" s="58" t="str">
        <f t="shared" ca="1" si="2"/>
        <v>LUIS GERALDO COSTA PINTO</v>
      </c>
      <c r="F24" s="59">
        <f t="shared" ca="1" si="12"/>
        <v>44816</v>
      </c>
      <c r="G24" s="59" t="str">
        <f t="shared" ca="1" si="3"/>
        <v/>
      </c>
      <c r="J24" s="58">
        <f t="shared" ca="1" si="4"/>
        <v>19</v>
      </c>
      <c r="K24" s="58">
        <f t="shared" ca="1" si="5"/>
        <v>31</v>
      </c>
      <c r="L24" s="58">
        <f t="shared" ca="1" si="6"/>
        <v>10</v>
      </c>
      <c r="M24" s="58">
        <f ca="1">COUNTIFS(INDIRECT("'"&amp;$O$2&amp;"'!b:b"),A24,INDIRECT("'"&amp;$O$2&amp;"'!O:O"),"&gt;="&amp;$M$2,INDIRECT("'"&amp;$O$2&amp;"'!O:O"),"&lt;="&amp;$M$3)</f>
        <v>5</v>
      </c>
      <c r="N24" s="58">
        <f t="shared" ca="1" si="8"/>
        <v>1</v>
      </c>
      <c r="O24" s="58" t="str">
        <f t="shared" ca="1" si="9"/>
        <v>Credenciamento Não Atingindo</v>
      </c>
      <c r="P24" s="58" t="str">
        <f t="shared" ca="1" si="10"/>
        <v>CONSULTOR</v>
      </c>
      <c r="Q24" s="58" t="str">
        <f t="shared" ca="1" si="13"/>
        <v>&gt;=M5</v>
      </c>
      <c r="R24" s="58">
        <f ca="1">VLOOKUP(Q24,Alavanca!A:B,2,0)</f>
        <v>0.5</v>
      </c>
      <c r="S24" s="71">
        <f ca="1">IF(W24="S",IF($S$2&lt;0.05,0,VLOOKUP(P24,Alavanca!D:E,2,0)*K24/$M$7)-VLOOKUP(B24,Expansao_janeiro2023!A:J,10,0),IF($S$2&lt;0.05,0,VLOOKUP(P24,Alavanca!D:E,2,0)*K24/$M$7))</f>
        <v>5524.33</v>
      </c>
      <c r="T24" s="71">
        <v>1933.5154999999997</v>
      </c>
      <c r="U24" s="71">
        <v>0</v>
      </c>
      <c r="V24" s="71">
        <f t="shared" ca="1" si="11"/>
        <v>0</v>
      </c>
      <c r="W24" s="58" t="str">
        <f>IFERROR(VLOOKUP(B24,Expansao_janeiro2023!A:I,9,0),"N")</f>
        <v>N</v>
      </c>
    </row>
    <row r="25" spans="1:23">
      <c r="A25" s="91" t="s">
        <v>164</v>
      </c>
      <c r="B25" s="58" t="s">
        <v>165</v>
      </c>
      <c r="C25" s="58" t="str">
        <f t="shared" ca="1" si="0"/>
        <v>TIAGO PEREIRA FURTADO</v>
      </c>
      <c r="D25" s="58" t="str">
        <f t="shared" ca="1" si="1"/>
        <v>GIOVANE BORGES DA SILVA</v>
      </c>
      <c r="E25" s="58" t="str">
        <f t="shared" ca="1" si="2"/>
        <v>LUIS GERALDO COSTA PINTO</v>
      </c>
      <c r="F25" s="59">
        <f t="shared" ca="1" si="12"/>
        <v>44830</v>
      </c>
      <c r="G25" s="59" t="str">
        <f t="shared" ca="1" si="3"/>
        <v/>
      </c>
      <c r="J25" s="58">
        <f t="shared" ca="1" si="4"/>
        <v>19</v>
      </c>
      <c r="K25" s="58">
        <f t="shared" ca="1" si="5"/>
        <v>31</v>
      </c>
      <c r="L25" s="58">
        <f t="shared" ca="1" si="6"/>
        <v>10</v>
      </c>
      <c r="M25" s="58">
        <f t="shared" ca="1" si="7"/>
        <v>11</v>
      </c>
      <c r="N25" s="58">
        <f t="shared" ca="1" si="8"/>
        <v>6</v>
      </c>
      <c r="O25" s="58" t="str">
        <f t="shared" ca="1" si="9"/>
        <v>Pendente Faturamento</v>
      </c>
      <c r="P25" s="58" t="str">
        <f t="shared" ca="1" si="10"/>
        <v>CONSULTOR</v>
      </c>
      <c r="Q25" s="58" t="str">
        <f t="shared" ca="1" si="13"/>
        <v>&gt;=M5</v>
      </c>
      <c r="R25" s="58">
        <f ca="1">VLOOKUP(Q25,Alavanca!A:B,2,0)</f>
        <v>0.5</v>
      </c>
      <c r="S25" s="71">
        <f ca="1">IF(W25="S",IF($S$2&lt;0.05,0,VLOOKUP(P25,Alavanca!D:E,2,0)*K25/$M$7)-VLOOKUP(B25,Expansao_janeiro2023!A:J,10,0),IF($S$2&lt;0.05,0,VLOOKUP(P25,Alavanca!D:E,2,0)*K25/$M$7))</f>
        <v>5524.33</v>
      </c>
      <c r="T25" s="71">
        <v>1933.5154999999997</v>
      </c>
      <c r="U25" s="71">
        <v>0</v>
      </c>
      <c r="V25" s="71">
        <f t="shared" ca="1" si="11"/>
        <v>0</v>
      </c>
      <c r="W25" s="58" t="str">
        <f>IFERROR(VLOOKUP(B25,Expansao_janeiro2023!A:I,9,0),"N")</f>
        <v>N</v>
      </c>
    </row>
    <row r="26" spans="1:23">
      <c r="A26" s="91">
        <v>6906193678</v>
      </c>
      <c r="B26" s="58" t="s">
        <v>178</v>
      </c>
      <c r="C26" s="58" t="str">
        <f t="shared" ca="1" si="0"/>
        <v>JOSE GOMES DE MELLO</v>
      </c>
      <c r="D26" s="58" t="str">
        <f t="shared" ca="1" si="1"/>
        <v>GIOVANE BORGES DA SILVA</v>
      </c>
      <c r="E26" s="58" t="str">
        <f t="shared" ca="1" si="2"/>
        <v>LUIS GERALDO COSTA PINTO</v>
      </c>
      <c r="F26" s="59">
        <f t="shared" ca="1" si="12"/>
        <v>44837</v>
      </c>
      <c r="G26" s="59" t="str">
        <f t="shared" ca="1" si="3"/>
        <v/>
      </c>
      <c r="J26" s="58">
        <f t="shared" ca="1" si="4"/>
        <v>19</v>
      </c>
      <c r="K26" s="58">
        <f t="shared" ca="1" si="5"/>
        <v>31</v>
      </c>
      <c r="L26" s="58">
        <f t="shared" ca="1" si="6"/>
        <v>8</v>
      </c>
      <c r="M26" s="58">
        <f t="shared" ca="1" si="7"/>
        <v>4</v>
      </c>
      <c r="N26" s="58">
        <f t="shared" ca="1" si="8"/>
        <v>4</v>
      </c>
      <c r="O26" s="58" t="str">
        <f t="shared" ca="1" si="9"/>
        <v>Credenciamento Não Atingindo</v>
      </c>
      <c r="P26" s="58" t="str">
        <f t="shared" ca="1" si="10"/>
        <v>CONSULTOR</v>
      </c>
      <c r="Q26" s="58" t="str">
        <f t="shared" ca="1" si="13"/>
        <v>M4</v>
      </c>
      <c r="R26" s="58">
        <f ca="1">VLOOKUP(Q26,Alavanca!A:B,2,0)</f>
        <v>0.4</v>
      </c>
      <c r="S26" s="71">
        <f ca="1">IF(W26="S",IF($S$2&lt;0.05,0,VLOOKUP(P26,Alavanca!D:E,2,0)*K26/$M$7)-VLOOKUP(B26,Expansao_janeiro2023!A:J,10,0),IF($S$2&lt;0.05,0,VLOOKUP(P26,Alavanca!D:E,2,0)*K26/$M$7))</f>
        <v>5524.33</v>
      </c>
      <c r="T26" s="71">
        <v>1933.5154999999997</v>
      </c>
      <c r="U26" s="71">
        <v>0</v>
      </c>
      <c r="V26" s="71">
        <f t="shared" ca="1" si="11"/>
        <v>0</v>
      </c>
      <c r="W26" s="58" t="str">
        <f>IFERROR(VLOOKUP(B26,Expansao_janeiro2023!A:I,9,0),"N")</f>
        <v>N</v>
      </c>
    </row>
    <row r="27" spans="1:23">
      <c r="A27" s="91">
        <v>12099359610</v>
      </c>
      <c r="B27" s="58" t="s">
        <v>939</v>
      </c>
      <c r="C27" s="58" t="str">
        <f t="shared" ca="1" si="0"/>
        <v>-</v>
      </c>
      <c r="D27" s="58" t="str">
        <f t="shared" ca="1" si="1"/>
        <v>-</v>
      </c>
      <c r="E27" s="58" t="str">
        <f t="shared" ca="1" si="2"/>
        <v>LUIS GERALDO COSTA PINTO</v>
      </c>
      <c r="F27" s="59">
        <f t="shared" ca="1" si="12"/>
        <v>44844</v>
      </c>
      <c r="G27" s="59" t="str">
        <f t="shared" ca="1" si="3"/>
        <v/>
      </c>
      <c r="J27" s="58">
        <f t="shared" ca="1" si="4"/>
        <v>19</v>
      </c>
      <c r="K27" s="58">
        <f t="shared" ca="1" si="5"/>
        <v>31</v>
      </c>
      <c r="L27" s="58">
        <f t="shared" ca="1" si="6"/>
        <v>8</v>
      </c>
      <c r="M27" s="58">
        <f t="shared" ca="1" si="7"/>
        <v>0</v>
      </c>
      <c r="N27" s="58">
        <f t="shared" ca="1" si="8"/>
        <v>0</v>
      </c>
      <c r="O27" s="58" t="str">
        <f t="shared" ca="1" si="9"/>
        <v>Supervisor de Treinamento</v>
      </c>
      <c r="P27" s="58" t="str">
        <f t="shared" ca="1" si="10"/>
        <v>SUPERVISOR DE TREINAMENTO</v>
      </c>
      <c r="Q27" s="58" t="str">
        <f t="shared" ca="1" si="13"/>
        <v>M4</v>
      </c>
      <c r="R27" s="58">
        <f ca="1">VLOOKUP(Q27,Alavanca!A:B,2,0)</f>
        <v>0.4</v>
      </c>
      <c r="S27" s="71">
        <f ca="1">IF(W27="S",IF($S$2&lt;0.05,0,VLOOKUP(P27,Alavanca!D:E,2,0)*K27/$M$7)-VLOOKUP(B27,Expansao_janeiro2023!A:J,10,0),IF($S$2&lt;0.05,0,VLOOKUP(P27,Alavanca!D:E,2,0)*K27/$M$7))</f>
        <v>6699.4</v>
      </c>
      <c r="T27" s="71">
        <v>6699.4</v>
      </c>
      <c r="U27" s="71">
        <v>0</v>
      </c>
      <c r="V27" s="71">
        <f t="shared" ca="1" si="11"/>
        <v>0</v>
      </c>
      <c r="W27" s="58" t="str">
        <f>IFERROR(VLOOKUP(B27,Expansao_janeiro2023!A:I,9,0),"N")</f>
        <v>N</v>
      </c>
    </row>
    <row r="28" spans="1:23">
      <c r="A28" s="91">
        <v>2372948180</v>
      </c>
      <c r="B28" s="58" t="s">
        <v>182</v>
      </c>
      <c r="C28" s="58" t="str">
        <f t="shared" ca="1" si="0"/>
        <v>-</v>
      </c>
      <c r="D28" s="58" t="str">
        <f t="shared" ca="1" si="1"/>
        <v>GIOVANE BORGES DA SILVA</v>
      </c>
      <c r="E28" s="58" t="str">
        <f t="shared" ca="1" si="2"/>
        <v>LUIS GERALDO COSTA PINTO</v>
      </c>
      <c r="F28" s="59">
        <f t="shared" ca="1" si="12"/>
        <v>44847</v>
      </c>
      <c r="G28" s="59" t="str">
        <f t="shared" ca="1" si="3"/>
        <v/>
      </c>
      <c r="J28" s="58">
        <f t="shared" ca="1" si="4"/>
        <v>19</v>
      </c>
      <c r="K28" s="58">
        <f t="shared" ca="1" si="5"/>
        <v>31</v>
      </c>
      <c r="L28" s="58">
        <f t="shared" ca="1" si="6"/>
        <v>8</v>
      </c>
      <c r="M28" s="58">
        <f t="shared" ca="1" si="7"/>
        <v>2</v>
      </c>
      <c r="N28" s="58">
        <f t="shared" ca="1" si="8"/>
        <v>2</v>
      </c>
      <c r="O28" s="58" t="str">
        <f t="shared" ca="1" si="9"/>
        <v>Supervisor</v>
      </c>
      <c r="P28" s="58" t="str">
        <f t="shared" ca="1" si="10"/>
        <v>SUPERVISOR</v>
      </c>
      <c r="Q28" s="58" t="str">
        <f t="shared" ca="1" si="13"/>
        <v>M4</v>
      </c>
      <c r="R28" s="58">
        <f ca="1">VLOOKUP(Q28,Alavanca!A:B,2,0)</f>
        <v>0.4</v>
      </c>
      <c r="S28" s="71">
        <f ca="1">IF(W28="S",IF($S$2&lt;0.05,0,VLOOKUP(P28,Alavanca!D:E,2,0)*K28/$M$7)-VLOOKUP(B28,Expansao_janeiro2023!A:J,10,0),IF($S$2&lt;0.05,0,VLOOKUP(P28,Alavanca!D:E,2,0)*K28/$M$7))</f>
        <v>7750.33</v>
      </c>
      <c r="T28" s="71">
        <v>7750.33</v>
      </c>
      <c r="U28" s="71">
        <v>0</v>
      </c>
      <c r="V28" s="71">
        <f t="shared" ca="1" si="11"/>
        <v>0</v>
      </c>
      <c r="W28" s="58" t="str">
        <f>IFERROR(VLOOKUP(B28,Expansao_janeiro2023!A:I,9,0),"N")</f>
        <v>N</v>
      </c>
    </row>
    <row r="29" spans="1:23">
      <c r="A29" s="91">
        <v>70677211139</v>
      </c>
      <c r="B29" s="58" t="s">
        <v>339</v>
      </c>
      <c r="C29" s="58" t="str">
        <f t="shared" ca="1" si="0"/>
        <v>TIAGO PEREIRA FURTADO</v>
      </c>
      <c r="D29" s="58" t="str">
        <f t="shared" ca="1" si="1"/>
        <v>GIOVANE BORGES DA SILVA</v>
      </c>
      <c r="E29" s="58" t="str">
        <f t="shared" ca="1" si="2"/>
        <v>LUIS GERALDO COSTA PINTO</v>
      </c>
      <c r="F29" s="59">
        <f t="shared" ca="1" si="12"/>
        <v>44847</v>
      </c>
      <c r="G29" s="59" t="str">
        <f t="shared" ca="1" si="3"/>
        <v/>
      </c>
      <c r="J29" s="58">
        <f t="shared" ca="1" si="4"/>
        <v>19</v>
      </c>
      <c r="K29" s="58">
        <f t="shared" ca="1" si="5"/>
        <v>31</v>
      </c>
      <c r="L29" s="58">
        <f t="shared" ca="1" si="6"/>
        <v>8</v>
      </c>
      <c r="M29" s="58">
        <f t="shared" ca="1" si="7"/>
        <v>9</v>
      </c>
      <c r="N29" s="58">
        <f t="shared" ca="1" si="8"/>
        <v>5</v>
      </c>
      <c r="O29" s="58" t="str">
        <f t="shared" ca="1" si="9"/>
        <v>Pendente Faturamento</v>
      </c>
      <c r="P29" s="58" t="str">
        <f t="shared" ca="1" si="10"/>
        <v>CONSULTOR</v>
      </c>
      <c r="Q29" s="58" t="str">
        <f t="shared" ca="1" si="13"/>
        <v>M4</v>
      </c>
      <c r="R29" s="58">
        <f ca="1">VLOOKUP(Q29,Alavanca!A:B,2,0)</f>
        <v>0.4</v>
      </c>
      <c r="S29" s="71">
        <f ca="1">IF(W29="S",IF($S$2&lt;0.05,0,VLOOKUP(P29,Alavanca!D:E,2,0)*K29/$M$7)-VLOOKUP(B29,Expansao_janeiro2023!A:J,10,0),IF($S$2&lt;0.05,0,VLOOKUP(P29,Alavanca!D:E,2,0)*K29/$M$7))</f>
        <v>5524.33</v>
      </c>
      <c r="T29" s="71">
        <v>1933.5154999999997</v>
      </c>
      <c r="U29" s="71">
        <v>0</v>
      </c>
      <c r="V29" s="71">
        <f t="shared" ca="1" si="11"/>
        <v>0</v>
      </c>
      <c r="W29" s="58" t="str">
        <f>IFERROR(VLOOKUP(B29,Expansao_janeiro2023!A:I,9,0),"N")</f>
        <v>N</v>
      </c>
    </row>
    <row r="30" spans="1:23">
      <c r="A30" s="91">
        <v>7677292186</v>
      </c>
      <c r="B30" s="58" t="s">
        <v>312</v>
      </c>
      <c r="C30" s="58" t="str">
        <f t="shared" ca="1" si="0"/>
        <v>NEANDER FALEIRO FONSECA</v>
      </c>
      <c r="D30" s="58" t="str">
        <f t="shared" ca="1" si="1"/>
        <v>GIOVANE BORGES DA SILVA</v>
      </c>
      <c r="E30" s="58" t="str">
        <f t="shared" ca="1" si="2"/>
        <v>LUIS GERALDO COSTA PINTO</v>
      </c>
      <c r="F30" s="59">
        <f t="shared" ca="1" si="12"/>
        <v>44847</v>
      </c>
      <c r="G30" s="59" t="str">
        <f t="shared" ca="1" si="3"/>
        <v/>
      </c>
      <c r="J30" s="58">
        <f t="shared" ca="1" si="4"/>
        <v>19</v>
      </c>
      <c r="K30" s="58">
        <f t="shared" ca="1" si="5"/>
        <v>31</v>
      </c>
      <c r="L30" s="58">
        <f t="shared" ca="1" si="6"/>
        <v>8</v>
      </c>
      <c r="M30" s="58">
        <f t="shared" ca="1" si="7"/>
        <v>10</v>
      </c>
      <c r="N30" s="58">
        <f t="shared" ca="1" si="8"/>
        <v>10</v>
      </c>
      <c r="O30" s="58" t="str">
        <f t="shared" ca="1" si="9"/>
        <v>Elegível</v>
      </c>
      <c r="P30" s="58" t="str">
        <f t="shared" ca="1" si="10"/>
        <v>CONSULTOR</v>
      </c>
      <c r="Q30" s="58" t="str">
        <f t="shared" ca="1" si="13"/>
        <v>M4</v>
      </c>
      <c r="R30" s="58">
        <f ca="1">VLOOKUP(Q30,Alavanca!A:B,2,0)</f>
        <v>0.4</v>
      </c>
      <c r="S30" s="71">
        <f ca="1">IF(W30="S",IF($S$2&lt;0.05,0,VLOOKUP(P30,Alavanca!D:E,2,0)*K30/$M$7)-VLOOKUP(B30,Expansao_janeiro2023!A:J,10,0),IF($S$2&lt;0.05,0,VLOOKUP(P30,Alavanca!D:E,2,0)*K30/$M$7))</f>
        <v>5524.33</v>
      </c>
      <c r="T30" s="71">
        <v>1933.5154999999997</v>
      </c>
      <c r="U30" s="71">
        <v>3590.8145000000004</v>
      </c>
      <c r="V30" s="71">
        <f t="shared" ca="1" si="11"/>
        <v>0</v>
      </c>
      <c r="W30" s="58" t="str">
        <f>IFERROR(VLOOKUP(B30,Expansao_janeiro2023!A:I,9,0),"N")</f>
        <v>N</v>
      </c>
    </row>
    <row r="31" spans="1:23">
      <c r="A31" s="91">
        <v>6054831674</v>
      </c>
      <c r="B31" s="58" t="s">
        <v>272</v>
      </c>
      <c r="C31" s="58" t="str">
        <f t="shared" ca="1" si="0"/>
        <v>JOSE GOMES DE MELLO</v>
      </c>
      <c r="D31" s="58" t="str">
        <f t="shared" ca="1" si="1"/>
        <v>GIOVANE BORGES DA SILVA</v>
      </c>
      <c r="E31" s="58" t="str">
        <f t="shared" ca="1" si="2"/>
        <v>LUIS GERALDO COSTA PINTO</v>
      </c>
      <c r="F31" s="59">
        <f t="shared" ca="1" si="12"/>
        <v>44847</v>
      </c>
      <c r="G31" s="59" t="str">
        <f t="shared" ca="1" si="3"/>
        <v/>
      </c>
      <c r="J31" s="58">
        <f t="shared" ca="1" si="4"/>
        <v>19</v>
      </c>
      <c r="K31" s="58">
        <f t="shared" ca="1" si="5"/>
        <v>31</v>
      </c>
      <c r="L31" s="58">
        <f t="shared" ca="1" si="6"/>
        <v>8</v>
      </c>
      <c r="M31" s="58">
        <f t="shared" ca="1" si="7"/>
        <v>11</v>
      </c>
      <c r="N31" s="58">
        <f t="shared" ca="1" si="8"/>
        <v>8</v>
      </c>
      <c r="O31" s="58" t="str">
        <f t="shared" ca="1" si="9"/>
        <v>Elegível</v>
      </c>
      <c r="P31" s="58" t="str">
        <f t="shared" ca="1" si="10"/>
        <v>CONSULTOR</v>
      </c>
      <c r="Q31" s="58" t="str">
        <f t="shared" ca="1" si="13"/>
        <v>M4</v>
      </c>
      <c r="R31" s="58">
        <f ca="1">VLOOKUP(Q31,Alavanca!A:B,2,0)</f>
        <v>0.4</v>
      </c>
      <c r="S31" s="71">
        <f ca="1">IF(W31="S",IF($S$2&lt;0.05,0,VLOOKUP(P31,Alavanca!D:E,2,0)*K31/$M$7)-VLOOKUP(B31,Expansao_janeiro2023!A:J,10,0),IF($S$2&lt;0.05,0,VLOOKUP(P31,Alavanca!D:E,2,0)*K31/$M$7))</f>
        <v>5524.33</v>
      </c>
      <c r="T31" s="71">
        <v>5524.33</v>
      </c>
      <c r="U31" s="71">
        <v>0</v>
      </c>
      <c r="V31" s="71">
        <f t="shared" ca="1" si="11"/>
        <v>0</v>
      </c>
      <c r="W31" s="58" t="str">
        <f>IFERROR(VLOOKUP(B31,Expansao_janeiro2023!A:I,9,0),"N")</f>
        <v>N</v>
      </c>
    </row>
    <row r="32" spans="1:23">
      <c r="A32" s="91">
        <v>8251327628</v>
      </c>
      <c r="B32" s="58" t="s">
        <v>190</v>
      </c>
      <c r="C32" s="58" t="str">
        <f t="shared" ca="1" si="0"/>
        <v>JOSE GOMES DE MELLO</v>
      </c>
      <c r="D32" s="58" t="str">
        <f t="shared" ca="1" si="1"/>
        <v>GIOVANE BORGES DA SILVA</v>
      </c>
      <c r="E32" s="58" t="str">
        <f t="shared" ca="1" si="2"/>
        <v>LUIS GERALDO COSTA PINTO</v>
      </c>
      <c r="F32" s="59">
        <f t="shared" ca="1" si="12"/>
        <v>44847</v>
      </c>
      <c r="G32" s="59" t="str">
        <f t="shared" ca="1" si="3"/>
        <v/>
      </c>
      <c r="J32" s="58">
        <f t="shared" ca="1" si="4"/>
        <v>19</v>
      </c>
      <c r="K32" s="58">
        <f t="shared" ca="1" si="5"/>
        <v>31</v>
      </c>
      <c r="L32" s="58">
        <f t="shared" ca="1" si="6"/>
        <v>8</v>
      </c>
      <c r="M32" s="58">
        <f t="shared" ca="1" si="7"/>
        <v>11</v>
      </c>
      <c r="N32" s="58">
        <f t="shared" ca="1" si="8"/>
        <v>7</v>
      </c>
      <c r="O32" s="58" t="str">
        <f t="shared" ca="1" si="9"/>
        <v>Pendente Faturamento</v>
      </c>
      <c r="P32" s="58" t="str">
        <f t="shared" ca="1" si="10"/>
        <v>CONSULTOR</v>
      </c>
      <c r="Q32" s="58" t="str">
        <f t="shared" ca="1" si="13"/>
        <v>M4</v>
      </c>
      <c r="R32" s="58">
        <f ca="1">VLOOKUP(Q32,Alavanca!A:B,2,0)</f>
        <v>0.4</v>
      </c>
      <c r="S32" s="71">
        <f ca="1">IF(W32="S",IF($S$2&lt;0.05,0,VLOOKUP(P32,Alavanca!D:E,2,0)*K32/$M$7)-VLOOKUP(B32,Expansao_janeiro2023!A:J,10,0),IF($S$2&lt;0.05,0,VLOOKUP(P32,Alavanca!D:E,2,0)*K32/$M$7))</f>
        <v>5524.33</v>
      </c>
      <c r="T32" s="71">
        <v>1933.5154999999997</v>
      </c>
      <c r="U32" s="71">
        <v>0</v>
      </c>
      <c r="V32" s="71">
        <f t="shared" ca="1" si="11"/>
        <v>0</v>
      </c>
      <c r="W32" s="58" t="str">
        <f>IFERROR(VLOOKUP(B32,Expansao_janeiro2023!A:I,9,0),"N")</f>
        <v>N</v>
      </c>
    </row>
    <row r="33" spans="1:23">
      <c r="A33" s="91">
        <v>72073926134</v>
      </c>
      <c r="B33" s="58" t="s">
        <v>195</v>
      </c>
      <c r="C33" s="58" t="str">
        <f t="shared" ca="1" si="0"/>
        <v>-</v>
      </c>
      <c r="D33" s="58" t="str">
        <f t="shared" ca="1" si="1"/>
        <v>GIOVANE BORGES DA SILVA</v>
      </c>
      <c r="E33" s="58" t="str">
        <f t="shared" ca="1" si="2"/>
        <v>LUIS GERALDO COSTA PINTO</v>
      </c>
      <c r="F33" s="59">
        <f t="shared" ca="1" si="12"/>
        <v>44847</v>
      </c>
      <c r="G33" s="59" t="str">
        <f t="shared" ca="1" si="3"/>
        <v/>
      </c>
      <c r="J33" s="58">
        <f t="shared" ca="1" si="4"/>
        <v>19</v>
      </c>
      <c r="K33" s="58">
        <f t="shared" ca="1" si="5"/>
        <v>31</v>
      </c>
      <c r="L33" s="58">
        <f t="shared" ca="1" si="6"/>
        <v>8</v>
      </c>
      <c r="M33" s="58">
        <f t="shared" ca="1" si="7"/>
        <v>9</v>
      </c>
      <c r="N33" s="58">
        <f t="shared" ca="1" si="8"/>
        <v>7</v>
      </c>
      <c r="O33" s="58" t="str">
        <f t="shared" ca="1" si="9"/>
        <v>Supervisor</v>
      </c>
      <c r="P33" s="58" t="str">
        <f t="shared" ca="1" si="10"/>
        <v>SUPERVISOR</v>
      </c>
      <c r="Q33" s="58" t="str">
        <f t="shared" ca="1" si="13"/>
        <v>M4</v>
      </c>
      <c r="R33" s="58">
        <f ca="1">VLOOKUP(Q33,Alavanca!A:B,2,0)</f>
        <v>0.4</v>
      </c>
      <c r="S33" s="71">
        <f ca="1">IF(W33="S",IF($S$2&lt;0.05,0,VLOOKUP(P33,Alavanca!D:E,2,0)*K33/$M$7)-VLOOKUP(B33,Expansao_janeiro2023!A:J,10,0),IF($S$2&lt;0.05,0,VLOOKUP(P33,Alavanca!D:E,2,0)*K33/$M$7))</f>
        <v>7750.33</v>
      </c>
      <c r="T33" s="71">
        <v>7750.33</v>
      </c>
      <c r="U33" s="71">
        <v>0</v>
      </c>
      <c r="V33" s="71">
        <f t="shared" ca="1" si="11"/>
        <v>0</v>
      </c>
      <c r="W33" s="58" t="str">
        <f>IFERROR(VLOOKUP(B33,Expansao_janeiro2023!A:I,9,0),"N")</f>
        <v>N</v>
      </c>
    </row>
    <row r="34" spans="1:23">
      <c r="A34" s="91">
        <v>16794853779</v>
      </c>
      <c r="B34" s="58" t="s">
        <v>624</v>
      </c>
      <c r="C34" s="58" t="str">
        <f t="shared" ca="1" si="0"/>
        <v>JOSE GOMES DE MELLO</v>
      </c>
      <c r="D34" s="58" t="str">
        <f t="shared" ca="1" si="1"/>
        <v>GIOVANE BORGES DA SILVA</v>
      </c>
      <c r="E34" s="58" t="str">
        <f t="shared" ca="1" si="2"/>
        <v>LUIS GERALDO COSTA PINTO</v>
      </c>
      <c r="F34" s="59">
        <f t="shared" ca="1" si="12"/>
        <v>44859</v>
      </c>
      <c r="G34" s="59" t="str">
        <f t="shared" ca="1" si="3"/>
        <v/>
      </c>
      <c r="J34" s="58">
        <f t="shared" ca="1" si="4"/>
        <v>19</v>
      </c>
      <c r="K34" s="58">
        <f t="shared" ca="1" si="5"/>
        <v>31</v>
      </c>
      <c r="L34" s="58">
        <f t="shared" ca="1" si="6"/>
        <v>8</v>
      </c>
      <c r="M34" s="58">
        <f t="shared" ca="1" si="7"/>
        <v>5</v>
      </c>
      <c r="N34" s="58">
        <f t="shared" ca="1" si="8"/>
        <v>3</v>
      </c>
      <c r="O34" s="58" t="str">
        <f t="shared" ca="1" si="9"/>
        <v>Credenciamento Não Atingindo</v>
      </c>
      <c r="P34" s="58" t="str">
        <f t="shared" ca="1" si="10"/>
        <v>CONSULTOR</v>
      </c>
      <c r="Q34" s="58" t="str">
        <f t="shared" ca="1" si="13"/>
        <v>M4</v>
      </c>
      <c r="R34" s="58">
        <f ca="1">VLOOKUP(Q34,Alavanca!A:B,2,0)</f>
        <v>0.4</v>
      </c>
      <c r="S34" s="71">
        <f ca="1">IF(W34="S",IF($S$2&lt;0.05,0,VLOOKUP(P34,Alavanca!D:E,2,0)*K34/$M$7)-VLOOKUP(B34,Expansao_janeiro2023!A:J,10,0),IF($S$2&lt;0.05,0,VLOOKUP(P34,Alavanca!D:E,2,0)*K34/$M$7))</f>
        <v>5524.33</v>
      </c>
      <c r="T34" s="71">
        <v>1933.5154999999997</v>
      </c>
      <c r="U34" s="71">
        <v>0</v>
      </c>
      <c r="V34" s="71">
        <f t="shared" ca="1" si="11"/>
        <v>0</v>
      </c>
      <c r="W34" s="58" t="str">
        <f>IFERROR(VLOOKUP(B34,Expansao_janeiro2023!A:I,9,0),"N")</f>
        <v>N</v>
      </c>
    </row>
    <row r="35" spans="1:23">
      <c r="A35" s="91">
        <v>3804044190</v>
      </c>
      <c r="B35" s="58" t="s">
        <v>629</v>
      </c>
      <c r="C35" s="58" t="str">
        <f t="shared" ca="1" si="0"/>
        <v>JULIANA TAVARES DE ARAUJO</v>
      </c>
      <c r="D35" s="58" t="str">
        <f t="shared" ca="1" si="1"/>
        <v>GIOVANE BORGES DA SILVA</v>
      </c>
      <c r="E35" s="58" t="str">
        <f t="shared" ca="1" si="2"/>
        <v>LUIS GERALDO COSTA PINTO</v>
      </c>
      <c r="F35" s="59">
        <f t="shared" ca="1" si="12"/>
        <v>44859</v>
      </c>
      <c r="G35" s="59" t="str">
        <f t="shared" ca="1" si="3"/>
        <v/>
      </c>
      <c r="J35" s="58">
        <f t="shared" ca="1" si="4"/>
        <v>19</v>
      </c>
      <c r="K35" s="58">
        <f t="shared" ca="1" si="5"/>
        <v>31</v>
      </c>
      <c r="L35" s="58">
        <f t="shared" ca="1" si="6"/>
        <v>8</v>
      </c>
      <c r="M35" s="58">
        <f t="shared" ca="1" si="7"/>
        <v>12</v>
      </c>
      <c r="N35" s="58">
        <f t="shared" ca="1" si="8"/>
        <v>10</v>
      </c>
      <c r="O35" s="58" t="str">
        <f t="shared" ca="1" si="9"/>
        <v>Elegível</v>
      </c>
      <c r="P35" s="58" t="str">
        <f t="shared" ca="1" si="10"/>
        <v>CONSULTOR</v>
      </c>
      <c r="Q35" s="58" t="str">
        <f t="shared" ca="1" si="13"/>
        <v>M4</v>
      </c>
      <c r="R35" s="58">
        <f ca="1">VLOOKUP(Q35,Alavanca!A:B,2,0)</f>
        <v>0.4</v>
      </c>
      <c r="S35" s="71">
        <f ca="1">IF(W35="S",IF($S$2&lt;0.05,0,VLOOKUP(P35,Alavanca!D:E,2,0)*K35/$M$7)-VLOOKUP(B35,Expansao_janeiro2023!A:J,10,0),IF($S$2&lt;0.05,0,VLOOKUP(P35,Alavanca!D:E,2,0)*K35/$M$7))</f>
        <v>5524.33</v>
      </c>
      <c r="T35" s="71">
        <v>5524.33</v>
      </c>
      <c r="U35" s="71">
        <v>0</v>
      </c>
      <c r="V35" s="71">
        <f t="shared" ca="1" si="11"/>
        <v>0</v>
      </c>
      <c r="W35" s="58" t="str">
        <f>IFERROR(VLOOKUP(B35,Expansao_janeiro2023!A:I,9,0),"N")</f>
        <v>N</v>
      </c>
    </row>
    <row r="36" spans="1:23">
      <c r="A36" s="91">
        <v>532359160</v>
      </c>
      <c r="B36" s="58" t="s">
        <v>630</v>
      </c>
      <c r="C36" s="58" t="str">
        <f t="shared" ca="1" si="0"/>
        <v>JULIANA TAVARES DE ARAUJO</v>
      </c>
      <c r="D36" s="58" t="str">
        <f t="shared" ca="1" si="1"/>
        <v>GIOVANE BORGES DA SILVA</v>
      </c>
      <c r="E36" s="58" t="str">
        <f t="shared" ca="1" si="2"/>
        <v>LUIS GERALDO COSTA PINTO</v>
      </c>
      <c r="F36" s="59">
        <f t="shared" ca="1" si="12"/>
        <v>44859</v>
      </c>
      <c r="G36" s="59" t="str">
        <f t="shared" ca="1" si="3"/>
        <v/>
      </c>
      <c r="J36" s="58">
        <f t="shared" ca="1" si="4"/>
        <v>19</v>
      </c>
      <c r="K36" s="58">
        <f t="shared" ca="1" si="5"/>
        <v>31</v>
      </c>
      <c r="L36" s="58">
        <f t="shared" ca="1" si="6"/>
        <v>8</v>
      </c>
      <c r="M36" s="58">
        <f t="shared" ca="1" si="7"/>
        <v>2</v>
      </c>
      <c r="N36" s="58">
        <f t="shared" ca="1" si="8"/>
        <v>2</v>
      </c>
      <c r="O36" s="58" t="str">
        <f t="shared" ca="1" si="9"/>
        <v>Credenciamento Não Atingindo</v>
      </c>
      <c r="P36" s="58" t="str">
        <f t="shared" ca="1" si="10"/>
        <v>CONSULTOR</v>
      </c>
      <c r="Q36" s="58" t="str">
        <f t="shared" ca="1" si="13"/>
        <v>M4</v>
      </c>
      <c r="R36" s="58">
        <f ca="1">VLOOKUP(Q36,Alavanca!A:B,2,0)</f>
        <v>0.4</v>
      </c>
      <c r="S36" s="71">
        <f ca="1">IF(W36="S",IF($S$2&lt;0.05,0,VLOOKUP(P36,Alavanca!D:E,2,0)*K36/$M$7)-VLOOKUP(B36,Expansao_janeiro2023!A:J,10,0),IF($S$2&lt;0.05,0,VLOOKUP(P36,Alavanca!D:E,2,0)*K36/$M$7))</f>
        <v>5524.33</v>
      </c>
      <c r="T36" s="71">
        <v>1933.5154999999997</v>
      </c>
      <c r="U36" s="71">
        <v>0</v>
      </c>
      <c r="V36" s="71">
        <f t="shared" ca="1" si="11"/>
        <v>0</v>
      </c>
      <c r="W36" s="58" t="str">
        <f>IFERROR(VLOOKUP(B36,Expansao_janeiro2023!A:I,9,0),"N")</f>
        <v>N</v>
      </c>
    </row>
    <row r="37" spans="1:23">
      <c r="A37" s="91">
        <v>93178298134</v>
      </c>
      <c r="B37" s="58" t="s">
        <v>666</v>
      </c>
      <c r="C37" s="58" t="str">
        <f t="shared" ca="1" si="0"/>
        <v>JULIANA TAVARES DE ARAUJO</v>
      </c>
      <c r="D37" s="58" t="str">
        <f t="shared" ca="1" si="1"/>
        <v>GIOVANE BORGES DA SILVA</v>
      </c>
      <c r="E37" s="58" t="str">
        <f t="shared" ca="1" si="2"/>
        <v>LUIS GERALDO COSTA PINTO</v>
      </c>
      <c r="F37" s="59">
        <f t="shared" ca="1" si="12"/>
        <v>44859</v>
      </c>
      <c r="G37" s="59" t="str">
        <f t="shared" ca="1" si="3"/>
        <v/>
      </c>
      <c r="J37" s="58">
        <f t="shared" ca="1" si="4"/>
        <v>19</v>
      </c>
      <c r="K37" s="58">
        <f t="shared" ca="1" si="5"/>
        <v>31</v>
      </c>
      <c r="L37" s="58">
        <f t="shared" ca="1" si="6"/>
        <v>8</v>
      </c>
      <c r="M37" s="58">
        <f t="shared" ca="1" si="7"/>
        <v>15</v>
      </c>
      <c r="N37" s="58">
        <f t="shared" ca="1" si="8"/>
        <v>9</v>
      </c>
      <c r="O37" s="58" t="str">
        <f t="shared" ca="1" si="9"/>
        <v>Elegível</v>
      </c>
      <c r="P37" s="58" t="str">
        <f t="shared" ca="1" si="10"/>
        <v>CONSULTOR</v>
      </c>
      <c r="Q37" s="58" t="str">
        <f t="shared" ca="1" si="13"/>
        <v>M4</v>
      </c>
      <c r="R37" s="58">
        <f ca="1">VLOOKUP(Q37,Alavanca!A:B,2,0)</f>
        <v>0.4</v>
      </c>
      <c r="S37" s="71">
        <f ca="1">IF(W37="S",IF($S$2&lt;0.05,0,VLOOKUP(P37,Alavanca!D:E,2,0)*K37/$M$7)-VLOOKUP(B37,Expansao_janeiro2023!A:J,10,0),IF($S$2&lt;0.05,0,VLOOKUP(P37,Alavanca!D:E,2,0)*K37/$M$7))</f>
        <v>5524.33</v>
      </c>
      <c r="T37" s="71">
        <v>1933.5154999999997</v>
      </c>
      <c r="U37" s="71">
        <v>0</v>
      </c>
      <c r="V37" s="71">
        <f t="shared" ca="1" si="11"/>
        <v>3590.8145000000004</v>
      </c>
      <c r="W37" s="58" t="str">
        <f>IFERROR(VLOOKUP(B37,Expansao_janeiro2023!A:I,9,0),"N")</f>
        <v>N</v>
      </c>
    </row>
    <row r="38" spans="1:23">
      <c r="A38" s="91">
        <v>15972500230</v>
      </c>
      <c r="B38" s="58" t="s">
        <v>854</v>
      </c>
      <c r="C38" s="58" t="str">
        <f t="shared" ca="1" si="0"/>
        <v>NEANDER FALEIRO FONSECA</v>
      </c>
      <c r="D38" s="58" t="str">
        <f t="shared" ca="1" si="1"/>
        <v>GIOVANE BORGES DA SILVA</v>
      </c>
      <c r="E38" s="58" t="str">
        <f t="shared" ca="1" si="2"/>
        <v>LUIS GERALDO COSTA PINTO</v>
      </c>
      <c r="F38" s="59">
        <f t="shared" ca="1" si="12"/>
        <v>44866</v>
      </c>
      <c r="G38" s="59">
        <f t="shared" ca="1" si="3"/>
        <v>44953</v>
      </c>
      <c r="J38" s="58">
        <f t="shared" ca="1" si="4"/>
        <v>17</v>
      </c>
      <c r="K38" s="58">
        <f t="shared" ca="1" si="5"/>
        <v>27</v>
      </c>
      <c r="L38" s="58">
        <f t="shared" ca="1" si="6"/>
        <v>6</v>
      </c>
      <c r="M38" s="58">
        <f t="shared" ca="1" si="7"/>
        <v>5</v>
      </c>
      <c r="N38" s="58">
        <f t="shared" ca="1" si="8"/>
        <v>4</v>
      </c>
      <c r="O38" s="58" t="str">
        <f t="shared" ca="1" si="9"/>
        <v>Credenciamento Não Atingindo</v>
      </c>
      <c r="P38" s="58" t="str">
        <f t="shared" ca="1" si="10"/>
        <v>CONSULTOR</v>
      </c>
      <c r="Q38" s="58" t="str">
        <f t="shared" ca="1" si="13"/>
        <v>M3</v>
      </c>
      <c r="R38" s="58">
        <f ca="1">VLOOKUP(Q38,Alavanca!A:B,2,0)</f>
        <v>0.35</v>
      </c>
      <c r="S38" s="71">
        <f ca="1">IF(W38="S",IF($S$2&lt;0.05,0,VLOOKUP(P38,Alavanca!D:E,2,0)*K38/$M$7)-VLOOKUP(B38,Expansao_janeiro2023!A:J,10,0),IF($S$2&lt;0.05,0,VLOOKUP(P38,Alavanca!D:E,2,0)*K38/$M$7))</f>
        <v>4811.5132258064514</v>
      </c>
      <c r="T38" s="71">
        <v>1684.0296290322578</v>
      </c>
      <c r="U38" s="71">
        <v>0</v>
      </c>
      <c r="V38" s="71">
        <f t="shared" ca="1" si="11"/>
        <v>0</v>
      </c>
      <c r="W38" s="58" t="str">
        <f>IFERROR(VLOOKUP(B38,Expansao_janeiro2023!A:I,9,0),"N")</f>
        <v>N</v>
      </c>
    </row>
    <row r="39" spans="1:23">
      <c r="A39" s="91">
        <v>1997931150</v>
      </c>
      <c r="B39" s="58" t="s">
        <v>886</v>
      </c>
      <c r="C39" s="58" t="str">
        <f t="shared" ca="1" si="0"/>
        <v>NEANDER FALEIRO FONSECA</v>
      </c>
      <c r="D39" s="58" t="str">
        <f t="shared" ca="1" si="1"/>
        <v>GIOVANE BORGES DA SILVA</v>
      </c>
      <c r="E39" s="58" t="str">
        <f t="shared" ca="1" si="2"/>
        <v>LUIS GERALDO COSTA PINTO</v>
      </c>
      <c r="F39" s="59">
        <f t="shared" ca="1" si="12"/>
        <v>44872</v>
      </c>
      <c r="G39" s="59">
        <f t="shared" ca="1" si="3"/>
        <v>44956</v>
      </c>
      <c r="J39" s="58">
        <f t="shared" ca="1" si="4"/>
        <v>18</v>
      </c>
      <c r="K39" s="58">
        <f t="shared" ca="1" si="5"/>
        <v>30</v>
      </c>
      <c r="L39" s="58">
        <f t="shared" ca="1" si="6"/>
        <v>6</v>
      </c>
      <c r="M39" s="58">
        <f t="shared" ca="1" si="7"/>
        <v>5</v>
      </c>
      <c r="N39" s="58">
        <f t="shared" ca="1" si="8"/>
        <v>4</v>
      </c>
      <c r="O39" s="58" t="str">
        <f t="shared" ca="1" si="9"/>
        <v>Credenciamento Não Atingindo</v>
      </c>
      <c r="P39" s="58" t="str">
        <f t="shared" ca="1" si="10"/>
        <v>CONSULTOR</v>
      </c>
      <c r="Q39" s="58" t="str">
        <f t="shared" ca="1" si="13"/>
        <v>M3</v>
      </c>
      <c r="R39" s="58">
        <f ca="1">VLOOKUP(Q39,Alavanca!A:B,2,0)</f>
        <v>0.35</v>
      </c>
      <c r="S39" s="71">
        <f ca="1">IF(W39="S",IF($S$2&lt;0.05,0,VLOOKUP(P39,Alavanca!D:E,2,0)*K39/$M$7)-VLOOKUP(B39,Expansao_janeiro2023!A:J,10,0),IF($S$2&lt;0.05,0,VLOOKUP(P39,Alavanca!D:E,2,0)*K39/$M$7))</f>
        <v>5346.1258064516123</v>
      </c>
      <c r="T39" s="71">
        <v>1871.1440322580643</v>
      </c>
      <c r="U39" s="71">
        <v>0</v>
      </c>
      <c r="V39" s="71">
        <f t="shared" ca="1" si="11"/>
        <v>0</v>
      </c>
      <c r="W39" s="58" t="str">
        <f>IFERROR(VLOOKUP(B39,Expansao_janeiro2023!A:I,9,0),"N")</f>
        <v>N</v>
      </c>
    </row>
    <row r="40" spans="1:23">
      <c r="A40" s="91">
        <v>69228299134</v>
      </c>
      <c r="B40" s="58" t="s">
        <v>919</v>
      </c>
      <c r="C40" s="58" t="str">
        <f t="shared" ca="1" si="0"/>
        <v>MAURICIO NASCIMENTO DA SILVA FERREIRA</v>
      </c>
      <c r="D40" s="58" t="str">
        <f t="shared" ca="1" si="1"/>
        <v>GIOVANE BORGES DA SILVA</v>
      </c>
      <c r="E40" s="58" t="str">
        <f t="shared" ca="1" si="2"/>
        <v>LUIS GERALDO COSTA PINTO</v>
      </c>
      <c r="F40" s="59">
        <f t="shared" ca="1" si="12"/>
        <v>44872</v>
      </c>
      <c r="G40" s="59" t="str">
        <f t="shared" ca="1" si="3"/>
        <v/>
      </c>
      <c r="J40" s="58">
        <f t="shared" ca="1" si="4"/>
        <v>19</v>
      </c>
      <c r="K40" s="58">
        <f t="shared" ca="1" si="5"/>
        <v>31</v>
      </c>
      <c r="L40" s="58">
        <f t="shared" ca="1" si="6"/>
        <v>7</v>
      </c>
      <c r="M40" s="58">
        <f t="shared" ca="1" si="7"/>
        <v>1</v>
      </c>
      <c r="N40" s="58">
        <f t="shared" ca="1" si="8"/>
        <v>1</v>
      </c>
      <c r="O40" s="58" t="str">
        <f t="shared" ca="1" si="9"/>
        <v>Credenciamento Não Atingindo</v>
      </c>
      <c r="P40" s="58" t="str">
        <f t="shared" ca="1" si="10"/>
        <v>CONSULTOR</v>
      </c>
      <c r="Q40" s="58" t="str">
        <f t="shared" ca="1" si="13"/>
        <v>M3</v>
      </c>
      <c r="R40" s="58">
        <f ca="1">VLOOKUP(Q40,Alavanca!A:B,2,0)</f>
        <v>0.35</v>
      </c>
      <c r="S40" s="71">
        <f ca="1">IF(W40="S",IF($S$2&lt;0.05,0,VLOOKUP(P40,Alavanca!D:E,2,0)*K40/$M$7)-VLOOKUP(B40,Expansao_janeiro2023!A:J,10,0),IF($S$2&lt;0.05,0,VLOOKUP(P40,Alavanca!D:E,2,0)*K40/$M$7))</f>
        <v>5524.33</v>
      </c>
      <c r="T40" s="71">
        <v>1933.5154999999997</v>
      </c>
      <c r="U40" s="71">
        <v>0</v>
      </c>
      <c r="V40" s="71">
        <f t="shared" ca="1" si="11"/>
        <v>0</v>
      </c>
      <c r="W40" s="58" t="str">
        <f>IFERROR(VLOOKUP(B40,Expansao_janeiro2023!A:I,9,0),"N")</f>
        <v>N</v>
      </c>
    </row>
    <row r="41" spans="1:23">
      <c r="A41" s="91">
        <v>1825873127</v>
      </c>
      <c r="B41" s="58" t="s">
        <v>940</v>
      </c>
      <c r="C41" s="58" t="str">
        <f ca="1">VLOOKUP(A41,INDIRECT("'"&amp;$O$3&amp;"'!G:L"),6,0)</f>
        <v>JULIANA TAVARES DE ARAUJO</v>
      </c>
      <c r="D41" s="58" t="str">
        <f t="shared" ca="1" si="1"/>
        <v>GIOVANE BORGES DA SILVA</v>
      </c>
      <c r="E41" s="58" t="str">
        <f t="shared" ca="1" si="2"/>
        <v>LUIS GERALDO COSTA PINTO</v>
      </c>
      <c r="F41" s="59">
        <f t="shared" ca="1" si="12"/>
        <v>44872</v>
      </c>
      <c r="G41" s="59" t="str">
        <f t="shared" ca="1" si="3"/>
        <v/>
      </c>
      <c r="J41" s="58">
        <f t="shared" ca="1" si="4"/>
        <v>19</v>
      </c>
      <c r="K41" s="58">
        <f t="shared" ca="1" si="5"/>
        <v>31</v>
      </c>
      <c r="L41" s="58">
        <f t="shared" ca="1" si="6"/>
        <v>7</v>
      </c>
      <c r="M41" s="58">
        <f t="shared" ca="1" si="7"/>
        <v>22</v>
      </c>
      <c r="N41" s="58">
        <f t="shared" ca="1" si="8"/>
        <v>15</v>
      </c>
      <c r="O41" s="58" t="str">
        <f t="shared" ca="1" si="9"/>
        <v>Elegível</v>
      </c>
      <c r="P41" s="58" t="str">
        <f t="shared" ca="1" si="10"/>
        <v>CONSULTOR</v>
      </c>
      <c r="Q41" s="58" t="str">
        <f t="shared" ca="1" si="13"/>
        <v>M3</v>
      </c>
      <c r="R41" s="58">
        <f ca="1">VLOOKUP(Q41,Alavanca!A:B,2,0)</f>
        <v>0.35</v>
      </c>
      <c r="S41" s="71">
        <f ca="1">IF(W41="S",IF($S$2&lt;0.05,0,VLOOKUP(P41,Alavanca!D:E,2,0)*K41/$M$7)-VLOOKUP(B41,Expansao_janeiro2023!A:J,10,0),IF($S$2&lt;0.05,0,VLOOKUP(P41,Alavanca!D:E,2,0)*K41/$M$7))</f>
        <v>5524.33</v>
      </c>
      <c r="T41" s="71">
        <v>5524.33</v>
      </c>
      <c r="U41" s="71">
        <v>0</v>
      </c>
      <c r="V41" s="71">
        <f t="shared" ca="1" si="11"/>
        <v>0</v>
      </c>
      <c r="W41" s="58" t="str">
        <f>IFERROR(VLOOKUP(B41,Expansao_janeiro2023!A:I,9,0),"N")</f>
        <v>N</v>
      </c>
    </row>
    <row r="42" spans="1:23">
      <c r="A42" s="91">
        <v>7978836657</v>
      </c>
      <c r="B42" s="58" t="s">
        <v>941</v>
      </c>
      <c r="C42" s="58" t="str">
        <f t="shared" ca="1" si="0"/>
        <v>JOSE GOMES DE MELLO</v>
      </c>
      <c r="D42" s="58" t="str">
        <f t="shared" ca="1" si="1"/>
        <v>GIOVANE BORGES DA SILVA</v>
      </c>
      <c r="E42" s="58" t="str">
        <f t="shared" ca="1" si="2"/>
        <v>LUIS GERALDO COSTA PINTO</v>
      </c>
      <c r="F42" s="59">
        <f t="shared" ca="1" si="12"/>
        <v>44881</v>
      </c>
      <c r="G42" s="59" t="str">
        <f t="shared" ca="1" si="3"/>
        <v/>
      </c>
      <c r="J42" s="58">
        <f t="shared" ca="1" si="4"/>
        <v>19</v>
      </c>
      <c r="K42" s="58">
        <f t="shared" ca="1" si="5"/>
        <v>31</v>
      </c>
      <c r="L42" s="58">
        <f t="shared" ca="1" si="6"/>
        <v>7</v>
      </c>
      <c r="M42" s="58">
        <f t="shared" ca="1" si="7"/>
        <v>5</v>
      </c>
      <c r="N42" s="58">
        <f t="shared" ca="1" si="8"/>
        <v>4</v>
      </c>
      <c r="O42" s="58" t="str">
        <f t="shared" ca="1" si="9"/>
        <v>Credenciamento Não Atingindo</v>
      </c>
      <c r="P42" s="58" t="str">
        <f t="shared" ca="1" si="10"/>
        <v>CONSULTOR</v>
      </c>
      <c r="Q42" s="58" t="str">
        <f t="shared" ca="1" si="13"/>
        <v>M3</v>
      </c>
      <c r="R42" s="58">
        <f ca="1">VLOOKUP(Q42,Alavanca!A:B,2,0)</f>
        <v>0.35</v>
      </c>
      <c r="S42" s="71">
        <f ca="1">IF(W42="S",IF($S$2&lt;0.05,0,VLOOKUP(P42,Alavanca!D:E,2,0)*K42/$M$7)-VLOOKUP(B42,Expansao_janeiro2023!A:J,10,0),IF($S$2&lt;0.05,0,VLOOKUP(P42,Alavanca!D:E,2,0)*K42/$M$7))</f>
        <v>5524.33</v>
      </c>
      <c r="T42" s="71">
        <v>1933.5154999999997</v>
      </c>
      <c r="U42" s="71">
        <v>0</v>
      </c>
      <c r="V42" s="71">
        <f t="shared" ca="1" si="11"/>
        <v>0</v>
      </c>
      <c r="W42" s="58" t="str">
        <f>IFERROR(VLOOKUP(B42,Expansao_janeiro2023!A:I,9,0),"N")</f>
        <v>N</v>
      </c>
    </row>
    <row r="43" spans="1:23">
      <c r="A43" s="91">
        <v>7063218123</v>
      </c>
      <c r="B43" s="58" t="s">
        <v>922</v>
      </c>
      <c r="C43" s="58" t="str">
        <f t="shared" ca="1" si="0"/>
        <v>JULIANA TAVARES DE ARAUJO</v>
      </c>
      <c r="D43" s="58" t="str">
        <f t="shared" ca="1" si="1"/>
        <v>GIOVANE BORGES DA SILVA</v>
      </c>
      <c r="E43" s="58" t="str">
        <f t="shared" ca="1" si="2"/>
        <v>LUIS GERALDO COSTA PINTO</v>
      </c>
      <c r="F43" s="59">
        <f t="shared" ca="1" si="12"/>
        <v>44881</v>
      </c>
      <c r="G43" s="59" t="str">
        <f t="shared" ca="1" si="3"/>
        <v/>
      </c>
      <c r="J43" s="58">
        <f t="shared" ca="1" si="4"/>
        <v>19</v>
      </c>
      <c r="K43" s="58">
        <f t="shared" ca="1" si="5"/>
        <v>31</v>
      </c>
      <c r="L43" s="58">
        <f t="shared" ca="1" si="6"/>
        <v>7</v>
      </c>
      <c r="M43" s="58">
        <f t="shared" ca="1" si="7"/>
        <v>12</v>
      </c>
      <c r="N43" s="58">
        <f t="shared" ca="1" si="8"/>
        <v>10</v>
      </c>
      <c r="O43" s="58" t="str">
        <f t="shared" ca="1" si="9"/>
        <v>Elegível</v>
      </c>
      <c r="P43" s="58" t="str">
        <f t="shared" ca="1" si="10"/>
        <v>CONSULTOR</v>
      </c>
      <c r="Q43" s="58" t="str">
        <f t="shared" ca="1" si="13"/>
        <v>M3</v>
      </c>
      <c r="R43" s="58">
        <f ca="1">VLOOKUP(Q43,Alavanca!A:B,2,0)</f>
        <v>0.35</v>
      </c>
      <c r="S43" s="71">
        <f ca="1">IF(W43="S",IF($S$2&lt;0.05,0,VLOOKUP(P43,Alavanca!D:E,2,0)*K43/$M$7)-VLOOKUP(B43,Expansao_janeiro2023!A:J,10,0),IF($S$2&lt;0.05,0,VLOOKUP(P43,Alavanca!D:E,2,0)*K43/$M$7))</f>
        <v>5524.33</v>
      </c>
      <c r="T43" s="71">
        <v>1933.5154999999997</v>
      </c>
      <c r="U43" s="71">
        <v>3590.8145000000004</v>
      </c>
      <c r="V43" s="71">
        <f t="shared" ca="1" si="11"/>
        <v>0</v>
      </c>
      <c r="W43" s="58" t="str">
        <f>IFERROR(VLOOKUP(B43,Expansao_janeiro2023!A:I,9,0),"N")</f>
        <v>N</v>
      </c>
    </row>
    <row r="44" spans="1:23">
      <c r="A44" s="91">
        <v>1811153100</v>
      </c>
      <c r="B44" s="58" t="s">
        <v>923</v>
      </c>
      <c r="C44" s="58" t="str">
        <f t="shared" ca="1" si="0"/>
        <v>MAURICIO NASCIMENTO DA SILVA FERREIRA</v>
      </c>
      <c r="D44" s="58" t="str">
        <f t="shared" ca="1" si="1"/>
        <v>GIOVANE BORGES DA SILVA</v>
      </c>
      <c r="E44" s="58" t="str">
        <f t="shared" ca="1" si="2"/>
        <v>LUIS GERALDO COSTA PINTO</v>
      </c>
      <c r="F44" s="59">
        <f t="shared" ca="1" si="12"/>
        <v>44881</v>
      </c>
      <c r="G44" s="59" t="str">
        <f t="shared" ca="1" si="3"/>
        <v/>
      </c>
      <c r="J44" s="58">
        <f t="shared" ca="1" si="4"/>
        <v>19</v>
      </c>
      <c r="K44" s="58">
        <f t="shared" ca="1" si="5"/>
        <v>31</v>
      </c>
      <c r="L44" s="58">
        <f t="shared" ca="1" si="6"/>
        <v>7</v>
      </c>
      <c r="M44" s="58">
        <f t="shared" ca="1" si="7"/>
        <v>2</v>
      </c>
      <c r="N44" s="58">
        <f t="shared" ca="1" si="8"/>
        <v>0</v>
      </c>
      <c r="O44" s="58" t="str">
        <f t="shared" ca="1" si="9"/>
        <v>Credenciamento Não Atingindo</v>
      </c>
      <c r="P44" s="58" t="str">
        <f t="shared" ca="1" si="10"/>
        <v>CONSULTOR</v>
      </c>
      <c r="Q44" s="58" t="str">
        <f t="shared" ca="1" si="13"/>
        <v>M3</v>
      </c>
      <c r="R44" s="58">
        <f ca="1">VLOOKUP(Q44,Alavanca!A:B,2,0)</f>
        <v>0.35</v>
      </c>
      <c r="S44" s="71">
        <f ca="1">IF(W44="S",IF($S$2&lt;0.05,0,VLOOKUP(P44,Alavanca!D:E,2,0)*K44/$M$7)-VLOOKUP(B44,Expansao_janeiro2023!A:J,10,0),IF($S$2&lt;0.05,0,VLOOKUP(P44,Alavanca!D:E,2,0)*K44/$M$7))</f>
        <v>5524.33</v>
      </c>
      <c r="T44" s="71">
        <v>1933.5154999999997</v>
      </c>
      <c r="U44" s="71">
        <v>0</v>
      </c>
      <c r="V44" s="71">
        <f t="shared" ca="1" si="11"/>
        <v>0</v>
      </c>
      <c r="W44" s="58" t="str">
        <f>IFERROR(VLOOKUP(B44,Expansao_janeiro2023!A:I,9,0),"N")</f>
        <v>N</v>
      </c>
    </row>
    <row r="45" spans="1:23">
      <c r="A45" s="91">
        <v>2585917142</v>
      </c>
      <c r="B45" s="58" t="s">
        <v>943</v>
      </c>
      <c r="C45" s="58" t="str">
        <f t="shared" ca="1" si="0"/>
        <v>MAURICIO NASCIMENTO DA SILVA FERREIRA</v>
      </c>
      <c r="D45" s="58" t="str">
        <f t="shared" ca="1" si="1"/>
        <v>GIOVANE BORGES DA SILVA</v>
      </c>
      <c r="E45" s="58" t="str">
        <f t="shared" ca="1" si="2"/>
        <v>LUIS GERALDO COSTA PINTO</v>
      </c>
      <c r="F45" s="59">
        <f t="shared" ca="1" si="12"/>
        <v>44881</v>
      </c>
      <c r="G45" s="59">
        <f t="shared" ca="1" si="3"/>
        <v>44938</v>
      </c>
      <c r="J45" s="58">
        <f t="shared" ca="1" si="4"/>
        <v>9</v>
      </c>
      <c r="K45" s="58">
        <f t="shared" ca="1" si="5"/>
        <v>12</v>
      </c>
      <c r="L45" s="58">
        <f t="shared" ca="1" si="6"/>
        <v>3</v>
      </c>
      <c r="M45" s="58">
        <f t="shared" ca="1" si="7"/>
        <v>1</v>
      </c>
      <c r="N45" s="58">
        <f t="shared" ca="1" si="8"/>
        <v>0</v>
      </c>
      <c r="O45" s="58" t="str">
        <f t="shared" ca="1" si="9"/>
        <v>Credenciamento Não Atingindo</v>
      </c>
      <c r="P45" s="58" t="str">
        <f t="shared" ca="1" si="10"/>
        <v>CONSULTOR</v>
      </c>
      <c r="Q45" s="58" t="str">
        <f t="shared" ca="1" si="13"/>
        <v>M3</v>
      </c>
      <c r="R45" s="58">
        <f ca="1">VLOOKUP(Q45,Alavanca!A:B,2,0)</f>
        <v>0.35</v>
      </c>
      <c r="S45" s="71">
        <f ca="1">IF(W45="S",IF($S$2&lt;0.05,0,VLOOKUP(P45,Alavanca!D:E,2,0)*K45/$M$7)-VLOOKUP(B45,Expansao_janeiro2023!A:J,10,0),IF($S$2&lt;0.05,0,VLOOKUP(P45,Alavanca!D:E,2,0)*K45/$M$7))</f>
        <v>2138.4503225806448</v>
      </c>
      <c r="T45" s="71">
        <v>748.45761290322559</v>
      </c>
      <c r="U45" s="71">
        <v>0</v>
      </c>
      <c r="V45" s="71">
        <f t="shared" ca="1" si="11"/>
        <v>0</v>
      </c>
      <c r="W45" s="58" t="str">
        <f>IFERROR(VLOOKUP(B45,Expansao_janeiro2023!A:I,9,0),"N")</f>
        <v>N</v>
      </c>
    </row>
    <row r="46" spans="1:23">
      <c r="A46" s="91">
        <v>2433224101</v>
      </c>
      <c r="B46" s="58" t="s">
        <v>945</v>
      </c>
      <c r="C46" s="58" t="str">
        <f t="shared" ca="1" si="0"/>
        <v>MAURICIO NASCIMENTO DA SILVA FERREIRA</v>
      </c>
      <c r="D46" s="58" t="str">
        <f t="shared" ca="1" si="1"/>
        <v>GIOVANE BORGES DA SILVA</v>
      </c>
      <c r="E46" s="58" t="str">
        <f t="shared" ca="1" si="2"/>
        <v>LUIS GERALDO COSTA PINTO</v>
      </c>
      <c r="F46" s="59">
        <f t="shared" ca="1" si="12"/>
        <v>44881</v>
      </c>
      <c r="G46" s="59" t="str">
        <f t="shared" ca="1" si="3"/>
        <v/>
      </c>
      <c r="J46" s="58">
        <f t="shared" ca="1" si="4"/>
        <v>19</v>
      </c>
      <c r="K46" s="58">
        <f t="shared" ca="1" si="5"/>
        <v>31</v>
      </c>
      <c r="L46" s="58">
        <f t="shared" ca="1" si="6"/>
        <v>7</v>
      </c>
      <c r="M46" s="58">
        <f t="shared" ca="1" si="7"/>
        <v>12</v>
      </c>
      <c r="N46" s="58">
        <f t="shared" ca="1" si="8"/>
        <v>9</v>
      </c>
      <c r="O46" s="58" t="str">
        <f t="shared" ca="1" si="9"/>
        <v>Elegível</v>
      </c>
      <c r="P46" s="58" t="str">
        <f t="shared" ca="1" si="10"/>
        <v>CONSULTOR</v>
      </c>
      <c r="Q46" s="58" t="str">
        <f t="shared" ca="1" si="13"/>
        <v>M3</v>
      </c>
      <c r="R46" s="58">
        <f ca="1">VLOOKUP(Q46,Alavanca!A:B,2,0)</f>
        <v>0.35</v>
      </c>
      <c r="S46" s="71">
        <f ca="1">IF(W46="S",IF($S$2&lt;0.05,0,VLOOKUP(P46,Alavanca!D:E,2,0)*K46/$M$7)-VLOOKUP(B46,Expansao_janeiro2023!A:J,10,0),IF($S$2&lt;0.05,0,VLOOKUP(P46,Alavanca!D:E,2,0)*K46/$M$7))</f>
        <v>5524.33</v>
      </c>
      <c r="T46" s="71">
        <v>1933.5154999999997</v>
      </c>
      <c r="U46" s="71">
        <v>3590.8145000000004</v>
      </c>
      <c r="V46" s="71">
        <f t="shared" ca="1" si="11"/>
        <v>0</v>
      </c>
      <c r="W46" s="58" t="str">
        <f>IFERROR(VLOOKUP(B46,Expansao_janeiro2023!A:I,9,0),"N")</f>
        <v>N</v>
      </c>
    </row>
    <row r="47" spans="1:23">
      <c r="A47" s="91">
        <v>6663200550</v>
      </c>
      <c r="B47" s="58" t="s">
        <v>933</v>
      </c>
      <c r="C47" s="58" t="str">
        <f t="shared" ca="1" si="0"/>
        <v>MAURICIO NASCIMENTO DA SILVA FERREIRA</v>
      </c>
      <c r="D47" s="58" t="str">
        <f t="shared" ca="1" si="1"/>
        <v>GIOVANE BORGES DA SILVA</v>
      </c>
      <c r="E47" s="58" t="str">
        <f t="shared" ca="1" si="2"/>
        <v>LUIS GERALDO COSTA PINTO</v>
      </c>
      <c r="F47" s="59">
        <f t="shared" ca="1" si="12"/>
        <v>44890</v>
      </c>
      <c r="G47" s="59" t="str">
        <f t="shared" ca="1" si="3"/>
        <v/>
      </c>
      <c r="J47" s="58">
        <f t="shared" ca="1" si="4"/>
        <v>19</v>
      </c>
      <c r="K47" s="58">
        <f t="shared" ca="1" si="5"/>
        <v>31</v>
      </c>
      <c r="L47" s="58">
        <f t="shared" ca="1" si="6"/>
        <v>7</v>
      </c>
      <c r="M47" s="58">
        <f t="shared" ca="1" si="7"/>
        <v>12</v>
      </c>
      <c r="N47" s="58">
        <f t="shared" ca="1" si="8"/>
        <v>7</v>
      </c>
      <c r="O47" s="58" t="str">
        <f t="shared" ca="1" si="9"/>
        <v>Elegível</v>
      </c>
      <c r="P47" s="58" t="str">
        <f t="shared" ca="1" si="10"/>
        <v>CONSULTOR</v>
      </c>
      <c r="Q47" s="58" t="str">
        <f t="shared" ca="1" si="13"/>
        <v>M3</v>
      </c>
      <c r="R47" s="58">
        <f ca="1">VLOOKUP(Q47,Alavanca!A:B,2,0)</f>
        <v>0.35</v>
      </c>
      <c r="S47" s="71">
        <f ca="1">IF(W47="S",IF($S$2&lt;0.05,0,VLOOKUP(P47,Alavanca!D:E,2,0)*K47/$M$7)-VLOOKUP(B47,Expansao_janeiro2023!A:J,10,0),IF($S$2&lt;0.05,0,VLOOKUP(P47,Alavanca!D:E,2,0)*K47/$M$7))</f>
        <v>5524.33</v>
      </c>
      <c r="T47" s="71">
        <v>1933.5154999999997</v>
      </c>
      <c r="U47" s="71">
        <v>0</v>
      </c>
      <c r="V47" s="71">
        <f t="shared" ca="1" si="11"/>
        <v>3590.8145000000004</v>
      </c>
      <c r="W47" s="58" t="str">
        <f>IFERROR(VLOOKUP(B47,Expansao_janeiro2023!A:I,9,0),"N")</f>
        <v>N</v>
      </c>
    </row>
    <row r="48" spans="1:23">
      <c r="A48" s="91">
        <v>1740445180</v>
      </c>
      <c r="B48" s="58" t="s">
        <v>934</v>
      </c>
      <c r="C48" s="58" t="str">
        <f t="shared" ca="1" si="0"/>
        <v>DERIVALDO DOS SANTOS COSTA</v>
      </c>
      <c r="D48" s="58" t="str">
        <f t="shared" ca="1" si="1"/>
        <v>GIOVANE BORGES DA SILVA</v>
      </c>
      <c r="E48" s="58" t="str">
        <f t="shared" ca="1" si="2"/>
        <v>LUIS GERALDO COSTA PINTO</v>
      </c>
      <c r="F48" s="59">
        <f t="shared" ca="1" si="12"/>
        <v>44890</v>
      </c>
      <c r="G48" s="59" t="str">
        <f t="shared" ca="1" si="3"/>
        <v/>
      </c>
      <c r="J48" s="58">
        <f t="shared" ca="1" si="4"/>
        <v>19</v>
      </c>
      <c r="K48" s="58">
        <f t="shared" ca="1" si="5"/>
        <v>31</v>
      </c>
      <c r="L48" s="58">
        <f t="shared" ca="1" si="6"/>
        <v>7</v>
      </c>
      <c r="M48" s="58">
        <f t="shared" ca="1" si="7"/>
        <v>10</v>
      </c>
      <c r="N48" s="58">
        <f t="shared" ca="1" si="8"/>
        <v>6</v>
      </c>
      <c r="O48" s="58" t="str">
        <f t="shared" ca="1" si="9"/>
        <v>Pendente Faturamento</v>
      </c>
      <c r="P48" s="58" t="str">
        <f t="shared" ca="1" si="10"/>
        <v>CONSULTOR</v>
      </c>
      <c r="Q48" s="58" t="str">
        <f t="shared" ca="1" si="13"/>
        <v>M3</v>
      </c>
      <c r="R48" s="58">
        <f ca="1">VLOOKUP(Q48,Alavanca!A:B,2,0)</f>
        <v>0.35</v>
      </c>
      <c r="S48" s="71">
        <f ca="1">IF(W48="S",IF($S$2&lt;0.05,0,VLOOKUP(P48,Alavanca!D:E,2,0)*K48/$M$7)-VLOOKUP(B48,Expansao_janeiro2023!A:J,10,0),IF($S$2&lt;0.05,0,VLOOKUP(P48,Alavanca!D:E,2,0)*K48/$M$7))</f>
        <v>5524.33</v>
      </c>
      <c r="T48" s="71">
        <v>1933.5154999999997</v>
      </c>
      <c r="U48" s="71">
        <v>0</v>
      </c>
      <c r="V48" s="71">
        <f t="shared" ca="1" si="11"/>
        <v>0</v>
      </c>
      <c r="W48" s="58" t="str">
        <f>IFERROR(VLOOKUP(B48,Expansao_janeiro2023!A:I,9,0),"N")</f>
        <v>N</v>
      </c>
    </row>
    <row r="49" spans="1:23">
      <c r="A49" s="91">
        <v>1451674104</v>
      </c>
      <c r="B49" s="58" t="s">
        <v>935</v>
      </c>
      <c r="C49" s="58" t="str">
        <f t="shared" ca="1" si="0"/>
        <v>TIAGO PEREIRA FURTADO</v>
      </c>
      <c r="D49" s="58" t="str">
        <f t="shared" ca="1" si="1"/>
        <v>GIOVANE BORGES DA SILVA</v>
      </c>
      <c r="E49" s="58" t="str">
        <f t="shared" ca="1" si="2"/>
        <v>LUIS GERALDO COSTA PINTO</v>
      </c>
      <c r="F49" s="59">
        <f t="shared" ca="1" si="12"/>
        <v>44890</v>
      </c>
      <c r="G49" s="59" t="str">
        <f t="shared" ca="1" si="3"/>
        <v/>
      </c>
      <c r="J49" s="58">
        <f t="shared" ca="1" si="4"/>
        <v>19</v>
      </c>
      <c r="K49" s="58">
        <f t="shared" ca="1" si="5"/>
        <v>31</v>
      </c>
      <c r="L49" s="58">
        <f t="shared" ca="1" si="6"/>
        <v>7</v>
      </c>
      <c r="M49" s="58">
        <f t="shared" ca="1" si="7"/>
        <v>9</v>
      </c>
      <c r="N49" s="58">
        <f t="shared" ca="1" si="8"/>
        <v>8</v>
      </c>
      <c r="O49" s="58" t="str">
        <f t="shared" ca="1" si="9"/>
        <v>Elegível</v>
      </c>
      <c r="P49" s="58" t="str">
        <f t="shared" ca="1" si="10"/>
        <v>CONSULTOR</v>
      </c>
      <c r="Q49" s="58" t="str">
        <f t="shared" ca="1" si="13"/>
        <v>M3</v>
      </c>
      <c r="R49" s="58">
        <f ca="1">VLOOKUP(Q49,Alavanca!A:B,2,0)</f>
        <v>0.35</v>
      </c>
      <c r="S49" s="71">
        <f ca="1">IF(W49="S",IF($S$2&lt;0.05,0,VLOOKUP(P49,Alavanca!D:E,2,0)*K49/$M$7)-VLOOKUP(B49,Expansao_janeiro2023!A:J,10,0),IF($S$2&lt;0.05,0,VLOOKUP(P49,Alavanca!D:E,2,0)*K49/$M$7))</f>
        <v>5524.33</v>
      </c>
      <c r="T49" s="71">
        <v>1933.5154999999997</v>
      </c>
      <c r="U49" s="71">
        <v>3590.8145000000004</v>
      </c>
      <c r="V49" s="71">
        <f t="shared" ca="1" si="11"/>
        <v>0</v>
      </c>
      <c r="W49" s="58" t="str">
        <f>IFERROR(VLOOKUP(B49,Expansao_janeiro2023!A:I,9,0),"N")</f>
        <v>N</v>
      </c>
    </row>
    <row r="50" spans="1:23">
      <c r="A50" s="91">
        <v>76204022334</v>
      </c>
      <c r="B50" s="58" t="s">
        <v>936</v>
      </c>
      <c r="C50" s="58" t="str">
        <f t="shared" ca="1" si="0"/>
        <v>DERIVALDO DOS SANTOS COSTA</v>
      </c>
      <c r="D50" s="58" t="str">
        <f t="shared" ca="1" si="1"/>
        <v>GIOVANE BORGES DA SILVA</v>
      </c>
      <c r="E50" s="58" t="str">
        <f t="shared" ca="1" si="2"/>
        <v>LUIS GERALDO COSTA PINTO</v>
      </c>
      <c r="F50" s="59">
        <f t="shared" ca="1" si="12"/>
        <v>44890</v>
      </c>
      <c r="G50" s="59" t="str">
        <f t="shared" ca="1" si="3"/>
        <v/>
      </c>
      <c r="J50" s="58">
        <f t="shared" ca="1" si="4"/>
        <v>19</v>
      </c>
      <c r="K50" s="58">
        <f t="shared" ca="1" si="5"/>
        <v>31</v>
      </c>
      <c r="L50" s="58">
        <f t="shared" ca="1" si="6"/>
        <v>7</v>
      </c>
      <c r="M50" s="58">
        <f t="shared" ca="1" si="7"/>
        <v>10</v>
      </c>
      <c r="N50" s="58">
        <f t="shared" ca="1" si="8"/>
        <v>8</v>
      </c>
      <c r="O50" s="58" t="str">
        <f t="shared" ca="1" si="9"/>
        <v>Elegível</v>
      </c>
      <c r="P50" s="58" t="str">
        <f t="shared" ca="1" si="10"/>
        <v>CONSULTOR</v>
      </c>
      <c r="Q50" s="58" t="str">
        <f t="shared" ca="1" si="13"/>
        <v>M3</v>
      </c>
      <c r="R50" s="58">
        <f ca="1">VLOOKUP(Q50,Alavanca!A:B,2,0)</f>
        <v>0.35</v>
      </c>
      <c r="S50" s="71">
        <f ca="1">IF(W50="S",IF($S$2&lt;0.05,0,VLOOKUP(P50,Alavanca!D:E,2,0)*K50/$M$7)-VLOOKUP(B50,Expansao_janeiro2023!A:J,10,0),IF($S$2&lt;0.05,0,VLOOKUP(P50,Alavanca!D:E,2,0)*K50/$M$7))</f>
        <v>5524.33</v>
      </c>
      <c r="T50" s="71">
        <v>5524.33</v>
      </c>
      <c r="U50" s="71">
        <v>0</v>
      </c>
      <c r="V50" s="71">
        <f t="shared" ca="1" si="11"/>
        <v>0</v>
      </c>
      <c r="W50" s="58" t="str">
        <f>IFERROR(VLOOKUP(B50,Expansao_janeiro2023!A:I,9,0),"N")</f>
        <v>N</v>
      </c>
    </row>
    <row r="51" spans="1:23">
      <c r="A51" s="91">
        <v>2716718156</v>
      </c>
      <c r="B51" s="58" t="s">
        <v>948</v>
      </c>
      <c r="C51" s="58" t="str">
        <f t="shared" ca="1" si="0"/>
        <v>JULIANA TAVARES DE ARAUJO</v>
      </c>
      <c r="D51" s="58" t="str">
        <f t="shared" ca="1" si="1"/>
        <v>GIOVANE BORGES DA SILVA</v>
      </c>
      <c r="E51" s="58" t="str">
        <f t="shared" ca="1" si="2"/>
        <v>LUIS GERALDO COSTA PINTO</v>
      </c>
      <c r="F51" s="59">
        <f t="shared" ca="1" si="12"/>
        <v>44896</v>
      </c>
      <c r="G51" s="59" t="str">
        <f t="shared" ca="1" si="3"/>
        <v/>
      </c>
      <c r="J51" s="58">
        <f t="shared" ca="1" si="4"/>
        <v>19</v>
      </c>
      <c r="K51" s="58">
        <f t="shared" ca="1" si="5"/>
        <v>31</v>
      </c>
      <c r="L51" s="58">
        <f t="shared" ca="1" si="6"/>
        <v>6</v>
      </c>
      <c r="M51" s="58">
        <f t="shared" ca="1" si="7"/>
        <v>7</v>
      </c>
      <c r="N51" s="58">
        <f t="shared" ca="1" si="8"/>
        <v>7</v>
      </c>
      <c r="O51" s="58" t="str">
        <f t="shared" ca="1" si="9"/>
        <v>Elegível</v>
      </c>
      <c r="P51" s="58" t="str">
        <f t="shared" ca="1" si="10"/>
        <v>CONSULTOR</v>
      </c>
      <c r="Q51" s="58" t="str">
        <f t="shared" ca="1" si="13"/>
        <v>M2</v>
      </c>
      <c r="R51" s="58">
        <f ca="1">VLOOKUP(Q51,Alavanca!A:B,2,0)</f>
        <v>0.3</v>
      </c>
      <c r="S51" s="71">
        <f ca="1">IF(W51="S",IF($S$2&lt;0.05,0,VLOOKUP(P51,Alavanca!D:E,2,0)*K51/$M$7)-VLOOKUP(B51,Expansao_janeiro2023!A:J,10,0),IF($S$2&lt;0.05,0,VLOOKUP(P51,Alavanca!D:E,2,0)*K51/$M$7))</f>
        <v>5524.33</v>
      </c>
      <c r="T51" s="71">
        <v>1933.5154999999997</v>
      </c>
      <c r="U51" s="71">
        <v>3590.8145000000004</v>
      </c>
      <c r="V51" s="71">
        <f t="shared" ca="1" si="11"/>
        <v>0</v>
      </c>
      <c r="W51" s="58" t="str">
        <f>IFERROR(VLOOKUP(B51,Expansao_janeiro2023!A:I,9,0),"N")</f>
        <v>N</v>
      </c>
    </row>
    <row r="52" spans="1:23">
      <c r="A52" s="91">
        <v>14876583706</v>
      </c>
      <c r="B52" s="58" t="s">
        <v>949</v>
      </c>
      <c r="C52" s="58" t="str">
        <f t="shared" ca="1" si="0"/>
        <v>TIAGO PEREIRA FURTADO</v>
      </c>
      <c r="D52" s="58" t="str">
        <f t="shared" ca="1" si="1"/>
        <v>GIOVANE BORGES DA SILVA</v>
      </c>
      <c r="E52" s="58" t="str">
        <f t="shared" ca="1" si="2"/>
        <v>LUIS GERALDO COSTA PINTO</v>
      </c>
      <c r="F52" s="59">
        <f t="shared" ca="1" si="12"/>
        <v>44896</v>
      </c>
      <c r="G52" s="59" t="str">
        <f t="shared" ca="1" si="3"/>
        <v/>
      </c>
      <c r="J52" s="58">
        <f t="shared" ca="1" si="4"/>
        <v>19</v>
      </c>
      <c r="K52" s="58">
        <f t="shared" ca="1" si="5"/>
        <v>31</v>
      </c>
      <c r="L52" s="58">
        <f t="shared" ca="1" si="6"/>
        <v>6</v>
      </c>
      <c r="M52" s="58">
        <f t="shared" ca="1" si="7"/>
        <v>9</v>
      </c>
      <c r="N52" s="58">
        <f t="shared" ca="1" si="8"/>
        <v>8</v>
      </c>
      <c r="O52" s="58" t="str">
        <f t="shared" ca="1" si="9"/>
        <v>Elegível</v>
      </c>
      <c r="P52" s="58" t="str">
        <f t="shared" ca="1" si="10"/>
        <v>CONSULTOR</v>
      </c>
      <c r="Q52" s="58" t="str">
        <f t="shared" ca="1" si="13"/>
        <v>M2</v>
      </c>
      <c r="R52" s="58">
        <f ca="1">VLOOKUP(Q52,Alavanca!A:B,2,0)</f>
        <v>0.3</v>
      </c>
      <c r="S52" s="71">
        <f ca="1">IF(W52="S",IF($S$2&lt;0.05,0,VLOOKUP(P52,Alavanca!D:E,2,0)*K52/$M$7)-VLOOKUP(B52,Expansao_janeiro2023!A:J,10,0),IF($S$2&lt;0.05,0,VLOOKUP(P52,Alavanca!D:E,2,0)*K52/$M$7))</f>
        <v>5524.33</v>
      </c>
      <c r="T52" s="71">
        <v>5524.33</v>
      </c>
      <c r="U52" s="71">
        <v>0</v>
      </c>
      <c r="V52" s="71">
        <f t="shared" ca="1" si="11"/>
        <v>0</v>
      </c>
      <c r="W52" s="58" t="str">
        <f>IFERROR(VLOOKUP(B52,Expansao_janeiro2023!A:I,9,0),"N")</f>
        <v>N</v>
      </c>
    </row>
    <row r="53" spans="1:23">
      <c r="A53" s="91">
        <v>182458202</v>
      </c>
      <c r="B53" s="58" t="s">
        <v>950</v>
      </c>
      <c r="C53" s="58" t="str">
        <f t="shared" ca="1" si="0"/>
        <v>DERIVALDO DOS SANTOS COSTA</v>
      </c>
      <c r="D53" s="58" t="str">
        <f t="shared" ca="1" si="1"/>
        <v>GIOVANE BORGES DA SILVA</v>
      </c>
      <c r="E53" s="58" t="str">
        <f t="shared" ca="1" si="2"/>
        <v>LUIS GERALDO COSTA PINTO</v>
      </c>
      <c r="F53" s="59">
        <f t="shared" ca="1" si="12"/>
        <v>44896</v>
      </c>
      <c r="G53" s="59">
        <f t="shared" ca="1" si="3"/>
        <v>44928</v>
      </c>
      <c r="J53" s="58">
        <f t="shared" ca="1" si="4"/>
        <v>1</v>
      </c>
      <c r="K53" s="58">
        <f t="shared" ca="1" si="5"/>
        <v>2</v>
      </c>
      <c r="L53" s="58">
        <f t="shared" ca="1" si="6"/>
        <v>0</v>
      </c>
      <c r="M53" s="58">
        <f t="shared" ca="1" si="7"/>
        <v>0</v>
      </c>
      <c r="N53" s="58">
        <f t="shared" ca="1" si="8"/>
        <v>0</v>
      </c>
      <c r="O53" s="58" t="str">
        <f t="shared" ca="1" si="9"/>
        <v>Pendente Faturamento</v>
      </c>
      <c r="P53" s="58" t="str">
        <f t="shared" ca="1" si="10"/>
        <v>CONSULTOR</v>
      </c>
      <c r="Q53" s="58" t="str">
        <f t="shared" ca="1" si="13"/>
        <v>M2</v>
      </c>
      <c r="R53" s="58">
        <f ca="1">VLOOKUP(Q53,Alavanca!A:B,2,0)</f>
        <v>0.3</v>
      </c>
      <c r="S53" s="71">
        <f ca="1">IF(W53="S",IF($S$2&lt;0.05,0,VLOOKUP(P53,Alavanca!D:E,2,0)*K53/$M$7)-VLOOKUP(B53,Expansao_janeiro2023!A:J,10,0),IF($S$2&lt;0.05,0,VLOOKUP(P53,Alavanca!D:E,2,0)*K53/$M$7))</f>
        <v>356.40838709677416</v>
      </c>
      <c r="T53" s="71">
        <v>356.40838709677416</v>
      </c>
      <c r="U53" s="71">
        <v>0</v>
      </c>
      <c r="V53" s="71">
        <f t="shared" ca="1" si="11"/>
        <v>0</v>
      </c>
      <c r="W53" s="58" t="str">
        <f>IFERROR(VLOOKUP(B53,Expansao_janeiro2023!A:I,9,0),"N")</f>
        <v>N</v>
      </c>
    </row>
    <row r="54" spans="1:23">
      <c r="A54" s="91">
        <v>2359458116</v>
      </c>
      <c r="B54" s="58" t="s">
        <v>951</v>
      </c>
      <c r="C54" s="58" t="str">
        <f t="shared" ca="1" si="0"/>
        <v>TIAGO PEREIRA FURTADO</v>
      </c>
      <c r="D54" s="58" t="str">
        <f t="shared" ca="1" si="1"/>
        <v>GIOVANE BORGES DA SILVA</v>
      </c>
      <c r="E54" s="58" t="str">
        <f t="shared" ca="1" si="2"/>
        <v>LUIS GERALDO COSTA PINTO</v>
      </c>
      <c r="F54" s="59">
        <f t="shared" ca="1" si="12"/>
        <v>44896</v>
      </c>
      <c r="G54" s="59" t="str">
        <f t="shared" ca="1" si="3"/>
        <v/>
      </c>
      <c r="J54" s="58">
        <f t="shared" ca="1" si="4"/>
        <v>19</v>
      </c>
      <c r="K54" s="58">
        <f t="shared" ca="1" si="5"/>
        <v>31</v>
      </c>
      <c r="L54" s="58">
        <f t="shared" ca="1" si="6"/>
        <v>6</v>
      </c>
      <c r="M54" s="58">
        <f t="shared" ca="1" si="7"/>
        <v>9</v>
      </c>
      <c r="N54" s="58">
        <f t="shared" ca="1" si="8"/>
        <v>6</v>
      </c>
      <c r="O54" s="58" t="str">
        <f t="shared" ca="1" si="9"/>
        <v>Elegível</v>
      </c>
      <c r="P54" s="58" t="str">
        <f t="shared" ca="1" si="10"/>
        <v>CONSULTOR</v>
      </c>
      <c r="Q54" s="58" t="str">
        <f t="shared" ca="1" si="13"/>
        <v>M2</v>
      </c>
      <c r="R54" s="58">
        <f ca="1">VLOOKUP(Q54,Alavanca!A:B,2,0)</f>
        <v>0.3</v>
      </c>
      <c r="S54" s="71">
        <f ca="1">IF(W54="S",IF($S$2&lt;0.05,0,VLOOKUP(P54,Alavanca!D:E,2,0)*K54/$M$7)-VLOOKUP(B54,Expansao_janeiro2023!A:J,10,0),IF($S$2&lt;0.05,0,VLOOKUP(P54,Alavanca!D:E,2,0)*K54/$M$7))</f>
        <v>5524.33</v>
      </c>
      <c r="T54" s="71">
        <v>1933.5154999999997</v>
      </c>
      <c r="U54" s="71">
        <v>3590.8145000000004</v>
      </c>
      <c r="V54" s="71">
        <f t="shared" ca="1" si="11"/>
        <v>0</v>
      </c>
      <c r="W54" s="58" t="str">
        <f>IFERROR(VLOOKUP(B54,Expansao_janeiro2023!A:I,9,0),"N")</f>
        <v>N</v>
      </c>
    </row>
    <row r="55" spans="1:23">
      <c r="A55" s="91">
        <v>13130660607</v>
      </c>
      <c r="B55" s="58" t="s">
        <v>952</v>
      </c>
      <c r="C55" s="58" t="str">
        <f t="shared" ca="1" si="0"/>
        <v>MAURICIO NASCIMENTO DA SILVA FERREIRA</v>
      </c>
      <c r="D55" s="58" t="str">
        <f t="shared" ca="1" si="1"/>
        <v>GIOVANE BORGES DA SILVA</v>
      </c>
      <c r="E55" s="58" t="str">
        <f t="shared" ca="1" si="2"/>
        <v>LUIS GERALDO COSTA PINTO</v>
      </c>
      <c r="F55" s="59">
        <f t="shared" ca="1" si="12"/>
        <v>44896</v>
      </c>
      <c r="G55" s="59" t="str">
        <f t="shared" ca="1" si="3"/>
        <v/>
      </c>
      <c r="J55" s="58">
        <f t="shared" ca="1" si="4"/>
        <v>19</v>
      </c>
      <c r="K55" s="58">
        <f t="shared" ca="1" si="5"/>
        <v>31</v>
      </c>
      <c r="L55" s="58">
        <f t="shared" ca="1" si="6"/>
        <v>6</v>
      </c>
      <c r="M55" s="58">
        <f t="shared" ca="1" si="7"/>
        <v>19</v>
      </c>
      <c r="N55" s="58">
        <f t="shared" ca="1" si="8"/>
        <v>9</v>
      </c>
      <c r="O55" s="58" t="str">
        <f t="shared" ca="1" si="9"/>
        <v>Elegível</v>
      </c>
      <c r="P55" s="58" t="str">
        <f t="shared" ca="1" si="10"/>
        <v>CONSULTOR</v>
      </c>
      <c r="Q55" s="58" t="str">
        <f t="shared" ca="1" si="13"/>
        <v>M2</v>
      </c>
      <c r="R55" s="58">
        <f ca="1">VLOOKUP(Q55,Alavanca!A:B,2,0)</f>
        <v>0.3</v>
      </c>
      <c r="S55" s="71">
        <f ca="1">IF(W55="S",IF($S$2&lt;0.05,0,VLOOKUP(P55,Alavanca!D:E,2,0)*K55/$M$7)-VLOOKUP(B55,Expansao_janeiro2023!A:J,10,0),IF($S$2&lt;0.05,0,VLOOKUP(P55,Alavanca!D:E,2,0)*K55/$M$7))</f>
        <v>5524.33</v>
      </c>
      <c r="T55" s="71">
        <v>5524.33</v>
      </c>
      <c r="U55" s="71">
        <v>0</v>
      </c>
      <c r="V55" s="71">
        <f t="shared" ca="1" si="11"/>
        <v>0</v>
      </c>
      <c r="W55" s="58" t="str">
        <f>IFERROR(VLOOKUP(B55,Expansao_janeiro2023!A:I,9,0),"N")</f>
        <v>N</v>
      </c>
    </row>
    <row r="56" spans="1:23">
      <c r="A56" s="91">
        <v>6423690111</v>
      </c>
      <c r="B56" s="58" t="s">
        <v>953</v>
      </c>
      <c r="C56" s="58" t="str">
        <f t="shared" ca="1" si="0"/>
        <v>MAURICIO NASCIMENTO DA SILVA FERREIRA</v>
      </c>
      <c r="D56" s="58" t="str">
        <f t="shared" ca="1" si="1"/>
        <v>GIOVANE BORGES DA SILVA</v>
      </c>
      <c r="E56" s="58" t="str">
        <f t="shared" ca="1" si="2"/>
        <v>LUIS GERALDO COSTA PINTO</v>
      </c>
      <c r="F56" s="59">
        <f t="shared" ca="1" si="12"/>
        <v>44896</v>
      </c>
      <c r="G56" s="59" t="str">
        <f t="shared" ca="1" si="3"/>
        <v/>
      </c>
      <c r="J56" s="58">
        <f t="shared" ca="1" si="4"/>
        <v>19</v>
      </c>
      <c r="K56" s="58">
        <f t="shared" ca="1" si="5"/>
        <v>31</v>
      </c>
      <c r="L56" s="58">
        <f t="shared" ca="1" si="6"/>
        <v>6</v>
      </c>
      <c r="M56" s="58">
        <f t="shared" ca="1" si="7"/>
        <v>7</v>
      </c>
      <c r="N56" s="58">
        <f t="shared" ca="1" si="8"/>
        <v>5</v>
      </c>
      <c r="O56" s="58" t="str">
        <f t="shared" ca="1" si="9"/>
        <v>Pendente Faturamento</v>
      </c>
      <c r="P56" s="58" t="str">
        <f t="shared" ca="1" si="10"/>
        <v>CONSULTOR</v>
      </c>
      <c r="Q56" s="58" t="str">
        <f t="shared" ca="1" si="13"/>
        <v>M2</v>
      </c>
      <c r="R56" s="58">
        <f ca="1">VLOOKUP(Q56,Alavanca!A:B,2,0)</f>
        <v>0.3</v>
      </c>
      <c r="S56" s="71">
        <f ca="1">IF(W56="S",IF($S$2&lt;0.05,0,VLOOKUP(P56,Alavanca!D:E,2,0)*K56/$M$7)-VLOOKUP(B56,Expansao_janeiro2023!A:J,10,0),IF($S$2&lt;0.05,0,VLOOKUP(P56,Alavanca!D:E,2,0)*K56/$M$7))</f>
        <v>5524.33</v>
      </c>
      <c r="T56" s="71">
        <v>1933.5154999999997</v>
      </c>
      <c r="U56" s="71">
        <v>0</v>
      </c>
      <c r="V56" s="71">
        <f t="shared" ca="1" si="11"/>
        <v>0</v>
      </c>
      <c r="W56" s="58" t="str">
        <f>IFERROR(VLOOKUP(B56,Expansao_janeiro2023!A:I,9,0),"N")</f>
        <v>N</v>
      </c>
    </row>
    <row r="57" spans="1:23">
      <c r="A57" s="91">
        <v>70008100179</v>
      </c>
      <c r="B57" s="58" t="s">
        <v>955</v>
      </c>
      <c r="C57" s="58" t="str">
        <f t="shared" ca="1" si="0"/>
        <v>DERIVALDO DOS SANTOS COSTA</v>
      </c>
      <c r="D57" s="58" t="str">
        <f t="shared" ca="1" si="1"/>
        <v>GIOVANE BORGES DA SILVA</v>
      </c>
      <c r="E57" s="58" t="str">
        <f t="shared" ca="1" si="2"/>
        <v>LUIS GERALDO COSTA PINTO</v>
      </c>
      <c r="F57" s="59">
        <f t="shared" ca="1" si="12"/>
        <v>44896</v>
      </c>
      <c r="G57" s="59" t="str">
        <f t="shared" ca="1" si="3"/>
        <v/>
      </c>
      <c r="J57" s="58">
        <f t="shared" ca="1" si="4"/>
        <v>19</v>
      </c>
      <c r="K57" s="58">
        <f t="shared" ca="1" si="5"/>
        <v>31</v>
      </c>
      <c r="L57" s="58">
        <f t="shared" ca="1" si="6"/>
        <v>6</v>
      </c>
      <c r="M57" s="58">
        <f t="shared" ca="1" si="7"/>
        <v>0</v>
      </c>
      <c r="N57" s="58">
        <f t="shared" ca="1" si="8"/>
        <v>0</v>
      </c>
      <c r="O57" s="58" t="str">
        <f t="shared" ca="1" si="9"/>
        <v>Credenciamento Não Atingindo</v>
      </c>
      <c r="P57" s="58" t="str">
        <f t="shared" ca="1" si="10"/>
        <v>CONSULTOR</v>
      </c>
      <c r="Q57" s="58" t="str">
        <f t="shared" ca="1" si="13"/>
        <v>M2</v>
      </c>
      <c r="R57" s="58">
        <f ca="1">VLOOKUP(Q57,Alavanca!A:B,2,0)</f>
        <v>0.3</v>
      </c>
      <c r="S57" s="71">
        <f ca="1">IF(W57="S",IF($S$2&lt;0.05,0,VLOOKUP(P57,Alavanca!D:E,2,0)*K57/$M$7)-VLOOKUP(B57,Expansao_janeiro2023!A:J,10,0),IF($S$2&lt;0.05,0,VLOOKUP(P57,Alavanca!D:E,2,0)*K57/$M$7))</f>
        <v>5524.33</v>
      </c>
      <c r="T57" s="71">
        <v>1933.5154999999997</v>
      </c>
      <c r="U57" s="71">
        <v>0</v>
      </c>
      <c r="V57" s="71">
        <f t="shared" ca="1" si="11"/>
        <v>0</v>
      </c>
      <c r="W57" s="58" t="str">
        <f>IFERROR(VLOOKUP(B57,Expansao_janeiro2023!A:I,9,0),"N")</f>
        <v>N</v>
      </c>
    </row>
    <row r="58" spans="1:23">
      <c r="A58" s="91">
        <v>34167510197</v>
      </c>
      <c r="B58" s="58" t="s">
        <v>956</v>
      </c>
      <c r="C58" s="58" t="str">
        <f t="shared" ca="1" si="0"/>
        <v>NEANDER FALEIRO FONSECA</v>
      </c>
      <c r="D58" s="58" t="str">
        <f t="shared" ca="1" si="1"/>
        <v>GIOVANE BORGES DA SILVA</v>
      </c>
      <c r="E58" s="58" t="str">
        <f t="shared" ca="1" si="2"/>
        <v>LUIS GERALDO COSTA PINTO</v>
      </c>
      <c r="F58" s="59">
        <f t="shared" ca="1" si="12"/>
        <v>44910</v>
      </c>
      <c r="G58" s="59">
        <f t="shared" ca="1" si="3"/>
        <v>44930</v>
      </c>
      <c r="J58" s="58">
        <f t="shared" ca="1" si="4"/>
        <v>3</v>
      </c>
      <c r="K58" s="58">
        <f t="shared" ca="1" si="5"/>
        <v>4</v>
      </c>
      <c r="L58" s="58">
        <f t="shared" ca="1" si="6"/>
        <v>1</v>
      </c>
      <c r="M58" s="58">
        <f t="shared" ca="1" si="7"/>
        <v>0</v>
      </c>
      <c r="N58" s="58">
        <f t="shared" ca="1" si="8"/>
        <v>0</v>
      </c>
      <c r="O58" s="58" t="str">
        <f t="shared" ca="1" si="9"/>
        <v>Credenciamento Não Atingindo</v>
      </c>
      <c r="P58" s="58" t="str">
        <f t="shared" ca="1" si="10"/>
        <v>CONSULTOR</v>
      </c>
      <c r="Q58" s="58" t="str">
        <f t="shared" ca="1" si="13"/>
        <v>M2</v>
      </c>
      <c r="R58" s="58">
        <f ca="1">VLOOKUP(Q58,Alavanca!A:B,2,0)</f>
        <v>0.3</v>
      </c>
      <c r="S58" s="71">
        <f ca="1">IF(W58="S",IF($S$2&lt;0.05,0,VLOOKUP(P58,Alavanca!D:E,2,0)*K58/$M$7)-VLOOKUP(B58,Expansao_janeiro2023!A:J,10,0),IF($S$2&lt;0.05,0,VLOOKUP(P58,Alavanca!D:E,2,0)*K58/$M$7))</f>
        <v>712.81677419354833</v>
      </c>
      <c r="T58" s="71">
        <v>249.4858709677419</v>
      </c>
      <c r="U58" s="71">
        <v>0</v>
      </c>
      <c r="V58" s="71">
        <f t="shared" ca="1" si="11"/>
        <v>0</v>
      </c>
      <c r="W58" s="58" t="str">
        <f>IFERROR(VLOOKUP(B58,Expansao_janeiro2023!A:I,9,0),"N")</f>
        <v>N</v>
      </c>
    </row>
    <row r="59" spans="1:23">
      <c r="A59" s="91">
        <v>22283560187</v>
      </c>
      <c r="B59" s="58" t="s">
        <v>957</v>
      </c>
      <c r="C59" s="58" t="str">
        <f t="shared" ca="1" si="0"/>
        <v>DERIVALDO DOS SANTOS COSTA</v>
      </c>
      <c r="D59" s="58" t="str">
        <f t="shared" ca="1" si="1"/>
        <v>GIOVANE BORGES DA SILVA</v>
      </c>
      <c r="E59" s="58" t="str">
        <f t="shared" ca="1" si="2"/>
        <v>LUIS GERALDO COSTA PINTO</v>
      </c>
      <c r="F59" s="59">
        <f t="shared" ca="1" si="12"/>
        <v>44910</v>
      </c>
      <c r="G59" s="59">
        <f t="shared" ca="1" si="3"/>
        <v>44939</v>
      </c>
      <c r="J59" s="58">
        <f t="shared" ca="1" si="4"/>
        <v>10</v>
      </c>
      <c r="K59" s="58">
        <f t="shared" ca="1" si="5"/>
        <v>13</v>
      </c>
      <c r="L59" s="58">
        <f t="shared" ca="1" si="6"/>
        <v>3</v>
      </c>
      <c r="M59" s="58">
        <f t="shared" ca="1" si="7"/>
        <v>0</v>
      </c>
      <c r="N59" s="58">
        <f t="shared" ca="1" si="8"/>
        <v>0</v>
      </c>
      <c r="O59" s="58" t="str">
        <f t="shared" ca="1" si="9"/>
        <v>Credenciamento Não Atingindo</v>
      </c>
      <c r="P59" s="58" t="str">
        <f t="shared" ca="1" si="10"/>
        <v>CONSULTOR</v>
      </c>
      <c r="Q59" s="58" t="str">
        <f t="shared" ca="1" si="13"/>
        <v>M2</v>
      </c>
      <c r="R59" s="58">
        <f ca="1">VLOOKUP(Q59,Alavanca!A:B,2,0)</f>
        <v>0.3</v>
      </c>
      <c r="S59" s="71">
        <f ca="1">IF(W59="S",IF($S$2&lt;0.05,0,VLOOKUP(P59,Alavanca!D:E,2,0)*K59/$M$7)-VLOOKUP(B59,Expansao_janeiro2023!A:J,10,0),IF($S$2&lt;0.05,0,VLOOKUP(P59,Alavanca!D:E,2,0)*K59/$M$7))</f>
        <v>2316.6545161290319</v>
      </c>
      <c r="T59" s="71">
        <v>810.82908064516107</v>
      </c>
      <c r="U59" s="71">
        <v>0</v>
      </c>
      <c r="V59" s="71">
        <f t="shared" ca="1" si="11"/>
        <v>0</v>
      </c>
      <c r="W59" s="58" t="str">
        <f>IFERROR(VLOOKUP(B59,Expansao_janeiro2023!A:I,9,0),"N")</f>
        <v>N</v>
      </c>
    </row>
    <row r="60" spans="1:23">
      <c r="A60" s="91">
        <v>2222632102</v>
      </c>
      <c r="B60" s="58" t="s">
        <v>958</v>
      </c>
      <c r="C60" s="58" t="str">
        <f t="shared" ca="1" si="0"/>
        <v>NEANDER FALEIRO FONSECA</v>
      </c>
      <c r="D60" s="58" t="str">
        <f t="shared" ca="1" si="1"/>
        <v>GIOVANE BORGES DA SILVA</v>
      </c>
      <c r="E60" s="58" t="str">
        <f t="shared" ca="1" si="2"/>
        <v>LUIS GERALDO COSTA PINTO</v>
      </c>
      <c r="F60" s="59">
        <f t="shared" ca="1" si="12"/>
        <v>44910</v>
      </c>
      <c r="G60" s="59">
        <f t="shared" ca="1" si="3"/>
        <v>44943</v>
      </c>
      <c r="J60" s="58">
        <f t="shared" ca="1" si="4"/>
        <v>12</v>
      </c>
      <c r="K60" s="58">
        <f t="shared" ca="1" si="5"/>
        <v>17</v>
      </c>
      <c r="L60" s="58">
        <f t="shared" ca="1" si="6"/>
        <v>4</v>
      </c>
      <c r="M60" s="58">
        <f t="shared" ca="1" si="7"/>
        <v>0</v>
      </c>
      <c r="N60" s="58">
        <f t="shared" ca="1" si="8"/>
        <v>0</v>
      </c>
      <c r="O60" s="58" t="str">
        <f t="shared" ca="1" si="9"/>
        <v>Credenciamento Não Atingindo</v>
      </c>
      <c r="P60" s="58" t="str">
        <f t="shared" ca="1" si="10"/>
        <v>CONSULTOR</v>
      </c>
      <c r="Q60" s="58" t="str">
        <f t="shared" ca="1" si="13"/>
        <v>M2</v>
      </c>
      <c r="R60" s="58">
        <f ca="1">VLOOKUP(Q60,Alavanca!A:B,2,0)</f>
        <v>0.3</v>
      </c>
      <c r="S60" s="71">
        <f ca="1">IF(W60="S",IF($S$2&lt;0.05,0,VLOOKUP(P60,Alavanca!D:E,2,0)*K60/$M$7)-VLOOKUP(B60,Expansao_janeiro2023!A:J,10,0),IF($S$2&lt;0.05,0,VLOOKUP(P60,Alavanca!D:E,2,0)*K60/$M$7))</f>
        <v>3029.4712903225804</v>
      </c>
      <c r="T60" s="71">
        <v>1060.3149516129031</v>
      </c>
      <c r="U60" s="71">
        <v>0</v>
      </c>
      <c r="V60" s="71">
        <f t="shared" ca="1" si="11"/>
        <v>0</v>
      </c>
      <c r="W60" s="58" t="str">
        <f>IFERROR(VLOOKUP(B60,Expansao_janeiro2023!A:I,9,0),"N")</f>
        <v>N</v>
      </c>
    </row>
    <row r="61" spans="1:23">
      <c r="A61" s="91">
        <v>2720210161</v>
      </c>
      <c r="B61" s="58" t="s">
        <v>1103</v>
      </c>
      <c r="C61" s="58" t="str">
        <f t="shared" ca="1" si="0"/>
        <v>TIAGO PEREIRA FURTADO</v>
      </c>
      <c r="D61" s="58" t="str">
        <f t="shared" ca="1" si="1"/>
        <v>GIOVANE BORGES DA SILVA</v>
      </c>
      <c r="E61" s="58" t="str">
        <f t="shared" ca="1" si="2"/>
        <v>LUIS GERALDO COSTA PINTO</v>
      </c>
      <c r="F61" s="59">
        <f t="shared" ca="1" si="12"/>
        <v>44910</v>
      </c>
      <c r="G61" s="59" t="str">
        <f t="shared" ca="1" si="3"/>
        <v/>
      </c>
      <c r="J61" s="58">
        <f t="shared" ca="1" si="4"/>
        <v>19</v>
      </c>
      <c r="K61" s="58">
        <f t="shared" ca="1" si="5"/>
        <v>31</v>
      </c>
      <c r="L61" s="58">
        <f t="shared" ca="1" si="6"/>
        <v>6</v>
      </c>
      <c r="M61" s="58">
        <f t="shared" ca="1" si="7"/>
        <v>7</v>
      </c>
      <c r="N61" s="58">
        <f t="shared" ca="1" si="8"/>
        <v>6</v>
      </c>
      <c r="O61" s="58" t="str">
        <f t="shared" ca="1" si="9"/>
        <v>Elegível</v>
      </c>
      <c r="P61" s="58" t="str">
        <f t="shared" ca="1" si="10"/>
        <v>CONSULTOR</v>
      </c>
      <c r="Q61" s="58" t="str">
        <f t="shared" ca="1" si="13"/>
        <v>M2</v>
      </c>
      <c r="R61" s="58">
        <f ca="1">VLOOKUP(Q61,Alavanca!A:B,2,0)</f>
        <v>0.3</v>
      </c>
      <c r="S61" s="71">
        <f ca="1">IF(W61="S",IF($S$2&lt;0.05,0,VLOOKUP(P61,Alavanca!D:E,2,0)*K61/$M$7)-VLOOKUP(B61,Expansao_janeiro2023!A:J,10,0),IF($S$2&lt;0.05,0,VLOOKUP(P61,Alavanca!D:E,2,0)*K61/$M$7))</f>
        <v>5524.33</v>
      </c>
      <c r="T61" s="71">
        <v>1933.5154999999997</v>
      </c>
      <c r="U61" s="71">
        <v>3590.8145000000004</v>
      </c>
      <c r="V61" s="71">
        <f t="shared" ca="1" si="11"/>
        <v>0</v>
      </c>
      <c r="W61" s="58" t="str">
        <f>IFERROR(VLOOKUP(B61,Expansao_janeiro2023!A:I,9,0),"N")</f>
        <v>N</v>
      </c>
    </row>
    <row r="62" spans="1:23">
      <c r="A62" s="91">
        <v>3325095160</v>
      </c>
      <c r="B62" s="58" t="s">
        <v>1135</v>
      </c>
      <c r="C62" s="58" t="str">
        <f t="shared" ca="1" si="0"/>
        <v>TIAGO PEREIRA FURTADO</v>
      </c>
      <c r="D62" s="58" t="str">
        <f t="shared" ca="1" si="1"/>
        <v>GIOVANE BORGES DA SILVA</v>
      </c>
      <c r="E62" s="58" t="str">
        <f t="shared" ca="1" si="2"/>
        <v>LUIS GERALDO COSTA PINTO</v>
      </c>
      <c r="F62" s="59">
        <f t="shared" ca="1" si="12"/>
        <v>44910</v>
      </c>
      <c r="G62" s="59" t="str">
        <f t="shared" ca="1" si="3"/>
        <v/>
      </c>
      <c r="J62" s="58">
        <f t="shared" ca="1" si="4"/>
        <v>19</v>
      </c>
      <c r="K62" s="58">
        <f t="shared" ca="1" si="5"/>
        <v>31</v>
      </c>
      <c r="L62" s="58">
        <f t="shared" ca="1" si="6"/>
        <v>6</v>
      </c>
      <c r="M62" s="58">
        <f t="shared" ca="1" si="7"/>
        <v>6</v>
      </c>
      <c r="N62" s="58">
        <f t="shared" ca="1" si="8"/>
        <v>5</v>
      </c>
      <c r="O62" s="58" t="str">
        <f t="shared" ca="1" si="9"/>
        <v>Pendente Faturamento</v>
      </c>
      <c r="P62" s="58" t="str">
        <f t="shared" ca="1" si="10"/>
        <v>CONSULTOR</v>
      </c>
      <c r="Q62" s="58" t="str">
        <f t="shared" ca="1" si="13"/>
        <v>M2</v>
      </c>
      <c r="R62" s="58">
        <f ca="1">VLOOKUP(Q62,Alavanca!A:B,2,0)</f>
        <v>0.3</v>
      </c>
      <c r="S62" s="71">
        <f ca="1">IF(W62="S",IF($S$2&lt;0.05,0,VLOOKUP(P62,Alavanca!D:E,2,0)*K62/$M$7)-VLOOKUP(B62,Expansao_janeiro2023!A:J,10,0),IF($S$2&lt;0.05,0,VLOOKUP(P62,Alavanca!D:E,2,0)*K62/$M$7))</f>
        <v>5524.33</v>
      </c>
      <c r="T62" s="71">
        <v>1933.5154999999997</v>
      </c>
      <c r="U62" s="71">
        <v>0</v>
      </c>
      <c r="V62" s="71">
        <f t="shared" ca="1" si="11"/>
        <v>0</v>
      </c>
      <c r="W62" s="58" t="str">
        <f>IFERROR(VLOOKUP(B62,Expansao_janeiro2023!A:I,9,0),"N")</f>
        <v>N</v>
      </c>
    </row>
    <row r="63" spans="1:23">
      <c r="A63" s="91">
        <v>24845567806</v>
      </c>
      <c r="B63" s="58" t="s">
        <v>961</v>
      </c>
      <c r="C63" s="58" t="str">
        <f t="shared" ca="1" si="0"/>
        <v>TIAGO PEREIRA FURTADO</v>
      </c>
      <c r="D63" s="58" t="str">
        <f t="shared" ca="1" si="1"/>
        <v>GIOVANE BORGES DA SILVA</v>
      </c>
      <c r="E63" s="58" t="str">
        <f t="shared" ca="1" si="2"/>
        <v>LUIS GERALDO COSTA PINTO</v>
      </c>
      <c r="F63" s="59">
        <f t="shared" ca="1" si="12"/>
        <v>44910</v>
      </c>
      <c r="G63" s="59">
        <f t="shared" ca="1" si="3"/>
        <v>44939</v>
      </c>
      <c r="J63" s="58">
        <f t="shared" ca="1" si="4"/>
        <v>10</v>
      </c>
      <c r="K63" s="58">
        <f t="shared" ca="1" si="5"/>
        <v>13</v>
      </c>
      <c r="L63" s="58">
        <f t="shared" ca="1" si="6"/>
        <v>3</v>
      </c>
      <c r="M63" s="58">
        <f t="shared" ca="1" si="7"/>
        <v>0</v>
      </c>
      <c r="N63" s="58">
        <f t="shared" ca="1" si="8"/>
        <v>0</v>
      </c>
      <c r="O63" s="58" t="str">
        <f t="shared" ca="1" si="9"/>
        <v>Credenciamento Não Atingindo</v>
      </c>
      <c r="P63" s="58" t="str">
        <f t="shared" ca="1" si="10"/>
        <v>CONSULTOR</v>
      </c>
      <c r="Q63" s="58" t="str">
        <f t="shared" ca="1" si="13"/>
        <v>M2</v>
      </c>
      <c r="R63" s="58">
        <f ca="1">VLOOKUP(Q63,Alavanca!A:B,2,0)</f>
        <v>0.3</v>
      </c>
      <c r="S63" s="71">
        <f ca="1">IF(W63="S",IF($S$2&lt;0.05,0,VLOOKUP(P63,Alavanca!D:E,2,0)*K63/$M$7)-VLOOKUP(B63,Expansao_janeiro2023!A:J,10,0),IF($S$2&lt;0.05,0,VLOOKUP(P63,Alavanca!D:E,2,0)*K63/$M$7))</f>
        <v>2316.6545161290319</v>
      </c>
      <c r="T63" s="71">
        <v>810.82908064516107</v>
      </c>
      <c r="U63" s="71">
        <v>0</v>
      </c>
      <c r="V63" s="71">
        <f t="shared" ca="1" si="11"/>
        <v>0</v>
      </c>
      <c r="W63" s="58" t="str">
        <f>IFERROR(VLOOKUP(B63,Expansao_janeiro2023!A:I,9,0),"N")</f>
        <v>N</v>
      </c>
    </row>
    <row r="64" spans="1:23">
      <c r="A64" s="91">
        <v>34968262925</v>
      </c>
      <c r="B64" s="58" t="s">
        <v>2023</v>
      </c>
      <c r="C64" s="58" t="str">
        <f t="shared" ca="1" si="0"/>
        <v>-</v>
      </c>
      <c r="D64" s="58" t="str">
        <f t="shared" ca="1" si="1"/>
        <v>-</v>
      </c>
      <c r="E64" s="58" t="str">
        <f t="shared" ca="1" si="2"/>
        <v>LUIS GERALDO COSTA PINTO</v>
      </c>
      <c r="F64" s="59">
        <f t="shared" ca="1" si="12"/>
        <v>44928</v>
      </c>
      <c r="G64" s="59" t="str">
        <f t="shared" ca="1" si="3"/>
        <v/>
      </c>
      <c r="J64" s="58">
        <f t="shared" ca="1" si="4"/>
        <v>19</v>
      </c>
      <c r="K64" s="58">
        <f t="shared" ca="1" si="5"/>
        <v>30</v>
      </c>
      <c r="L64" s="58">
        <f t="shared" ca="1" si="6"/>
        <v>5</v>
      </c>
      <c r="M64" s="58">
        <f t="shared" ca="1" si="7"/>
        <v>0</v>
      </c>
      <c r="N64" s="58">
        <f t="shared" ca="1" si="8"/>
        <v>0</v>
      </c>
      <c r="O64" s="58" t="str">
        <f t="shared" ca="1" si="9"/>
        <v>Gerente</v>
      </c>
      <c r="P64" s="58" t="str">
        <f t="shared" ca="1" si="10"/>
        <v>GERENTE</v>
      </c>
      <c r="Q64" s="58" t="str">
        <f t="shared" ca="1" si="13"/>
        <v>M1</v>
      </c>
      <c r="R64" s="58">
        <f ca="1">VLOOKUP(Q64,Alavanca!A:B,2,0)</f>
        <v>0.25</v>
      </c>
      <c r="S64" s="71">
        <f ca="1">IF(W64="S",IF($S$2&lt;0.05,0,VLOOKUP(P64,Alavanca!D:E,2,0)*K64/$M$7)-VLOOKUP(B64,Expansao_janeiro2023!A:J,10,0),IF($S$2&lt;0.05,0,VLOOKUP(P64,Alavanca!D:E,2,0)*K64/$M$7))</f>
        <v>19265.34193548387</v>
      </c>
      <c r="T64" s="71">
        <v>19265.34193548387</v>
      </c>
      <c r="U64" s="71">
        <v>0</v>
      </c>
      <c r="V64" s="71">
        <f t="shared" ca="1" si="11"/>
        <v>0</v>
      </c>
      <c r="W64" s="58" t="str">
        <f>IFERROR(VLOOKUP(B64,Expansao_janeiro2023!A:I,9,0),"N")</f>
        <v>N</v>
      </c>
    </row>
    <row r="65" spans="1:23">
      <c r="A65" s="91">
        <v>86552406134</v>
      </c>
      <c r="B65" s="58" t="s">
        <v>1989</v>
      </c>
      <c r="C65" s="58" t="str">
        <f t="shared" ca="1" si="0"/>
        <v>JULIANA TAVARES DE ARAUJO</v>
      </c>
      <c r="D65" s="58" t="str">
        <f t="shared" ca="1" si="1"/>
        <v>GIOVANE BORGES DA SILVA</v>
      </c>
      <c r="E65" s="58" t="str">
        <f t="shared" ca="1" si="2"/>
        <v>LUIS GERALDO COSTA PINTO</v>
      </c>
      <c r="F65" s="59">
        <f t="shared" ca="1" si="12"/>
        <v>44928</v>
      </c>
      <c r="G65" s="59" t="str">
        <f t="shared" ca="1" si="3"/>
        <v/>
      </c>
      <c r="J65" s="58">
        <f t="shared" ca="1" si="4"/>
        <v>19</v>
      </c>
      <c r="K65" s="58">
        <f t="shared" ca="1" si="5"/>
        <v>30</v>
      </c>
      <c r="L65" s="58">
        <f t="shared" ca="1" si="6"/>
        <v>5</v>
      </c>
      <c r="M65" s="58">
        <f t="shared" ca="1" si="7"/>
        <v>7</v>
      </c>
      <c r="N65" s="58">
        <f t="shared" ca="1" si="8"/>
        <v>2</v>
      </c>
      <c r="O65" s="58" t="str">
        <f t="shared" ca="1" si="9"/>
        <v>Pendente Faturamento</v>
      </c>
      <c r="P65" s="58" t="str">
        <f t="shared" ca="1" si="10"/>
        <v>CONSULTOR</v>
      </c>
      <c r="Q65" s="58" t="str">
        <f t="shared" ca="1" si="13"/>
        <v>M1</v>
      </c>
      <c r="R65" s="58">
        <f ca="1">VLOOKUP(Q65,Alavanca!A:B,2,0)</f>
        <v>0.25</v>
      </c>
      <c r="S65" s="71">
        <f ca="1">IF(W65="S",IF($S$2&lt;0.05,0,VLOOKUP(P65,Alavanca!D:E,2,0)*K65/$M$7)-VLOOKUP(B65,Expansao_janeiro2023!A:J,10,0),IF($S$2&lt;0.05,0,VLOOKUP(P65,Alavanca!D:E,2,0)*K65/$M$7))</f>
        <v>5346.1258064516123</v>
      </c>
      <c r="T65" s="71">
        <v>1871.1440322580643</v>
      </c>
      <c r="U65" s="71">
        <v>0</v>
      </c>
      <c r="V65" s="71">
        <f t="shared" ca="1" si="11"/>
        <v>0</v>
      </c>
      <c r="W65" s="58" t="str">
        <f>IFERROR(VLOOKUP(B65,Expansao_janeiro2023!A:I,9,0),"N")</f>
        <v>N</v>
      </c>
    </row>
    <row r="66" spans="1:23">
      <c r="A66" s="91">
        <v>72637005149</v>
      </c>
      <c r="B66" s="58" t="s">
        <v>1818</v>
      </c>
      <c r="C66" s="58" t="str">
        <f t="shared" ca="1" si="0"/>
        <v>JULIANA TAVARES DE ARAUJO</v>
      </c>
      <c r="D66" s="58" t="str">
        <f t="shared" ca="1" si="1"/>
        <v>GIOVANE BORGES DA SILVA</v>
      </c>
      <c r="E66" s="58" t="str">
        <f t="shared" ca="1" si="2"/>
        <v>LUIS GERALDO COSTA PINTO</v>
      </c>
      <c r="F66" s="59">
        <f t="shared" ca="1" si="12"/>
        <v>44928</v>
      </c>
      <c r="G66" s="59" t="str">
        <f t="shared" ca="1" si="3"/>
        <v/>
      </c>
      <c r="J66" s="58">
        <f t="shared" ca="1" si="4"/>
        <v>19</v>
      </c>
      <c r="K66" s="58">
        <f t="shared" ca="1" si="5"/>
        <v>30</v>
      </c>
      <c r="L66" s="58">
        <f t="shared" ca="1" si="6"/>
        <v>5</v>
      </c>
      <c r="M66" s="58">
        <f t="shared" ca="1" si="7"/>
        <v>7</v>
      </c>
      <c r="N66" s="58">
        <f t="shared" ca="1" si="8"/>
        <v>2</v>
      </c>
      <c r="O66" s="58" t="str">
        <f t="shared" ca="1" si="9"/>
        <v>Pendente Faturamento</v>
      </c>
      <c r="P66" s="58" t="str">
        <f t="shared" ca="1" si="10"/>
        <v>CONSULTOR</v>
      </c>
      <c r="Q66" s="58" t="str">
        <f t="shared" ca="1" si="13"/>
        <v>M1</v>
      </c>
      <c r="R66" s="58">
        <f ca="1">VLOOKUP(Q66,Alavanca!A:B,2,0)</f>
        <v>0.25</v>
      </c>
      <c r="S66" s="71">
        <f ca="1">IF(W66="S",IF($S$2&lt;0.05,0,VLOOKUP(P66,Alavanca!D:E,2,0)*K66/$M$7)-VLOOKUP(B66,Expansao_janeiro2023!A:J,10,0),IF($S$2&lt;0.05,0,VLOOKUP(P66,Alavanca!D:E,2,0)*K66/$M$7))</f>
        <v>5346.1258064516123</v>
      </c>
      <c r="T66" s="71">
        <v>1871.1440322580643</v>
      </c>
      <c r="U66" s="71">
        <v>0</v>
      </c>
      <c r="V66" s="71">
        <f t="shared" ca="1" si="11"/>
        <v>0</v>
      </c>
      <c r="W66" s="58" t="str">
        <f>IFERROR(VLOOKUP(B66,Expansao_janeiro2023!A:I,9,0),"N")</f>
        <v>N</v>
      </c>
    </row>
    <row r="67" spans="1:23">
      <c r="A67" s="91">
        <v>6486863102</v>
      </c>
      <c r="B67" s="58" t="s">
        <v>1750</v>
      </c>
      <c r="C67" s="58" t="str">
        <f t="shared" ca="1" si="0"/>
        <v>JULIANA TAVARES DE ARAUJO</v>
      </c>
      <c r="D67" s="58" t="str">
        <f t="shared" ca="1" si="1"/>
        <v>GIOVANE BORGES DA SILVA</v>
      </c>
      <c r="E67" s="58" t="str">
        <f t="shared" ca="1" si="2"/>
        <v>LUIS GERALDO COSTA PINTO</v>
      </c>
      <c r="F67" s="59">
        <f t="shared" ca="1" si="12"/>
        <v>44928</v>
      </c>
      <c r="G67" s="59" t="str">
        <f t="shared" ca="1" si="3"/>
        <v/>
      </c>
      <c r="J67" s="58">
        <f t="shared" ca="1" si="4"/>
        <v>19</v>
      </c>
      <c r="K67" s="58">
        <f t="shared" ca="1" si="5"/>
        <v>30</v>
      </c>
      <c r="L67" s="58">
        <f t="shared" ca="1" si="6"/>
        <v>5</v>
      </c>
      <c r="M67" s="58">
        <f t="shared" ca="1" si="7"/>
        <v>7</v>
      </c>
      <c r="N67" s="58">
        <f t="shared" ca="1" si="8"/>
        <v>4</v>
      </c>
      <c r="O67" s="58" t="str">
        <f t="shared" ca="1" si="9"/>
        <v>Pendente Faturamento</v>
      </c>
      <c r="P67" s="58" t="str">
        <f t="shared" ca="1" si="10"/>
        <v>CONSULTOR</v>
      </c>
      <c r="Q67" s="58" t="str">
        <f t="shared" ca="1" si="13"/>
        <v>M1</v>
      </c>
      <c r="R67" s="58">
        <f ca="1">VLOOKUP(Q67,Alavanca!A:B,2,0)</f>
        <v>0.25</v>
      </c>
      <c r="S67" s="71">
        <f ca="1">IF(W67="S",IF($S$2&lt;0.05,0,VLOOKUP(P67,Alavanca!D:E,2,0)*K67/$M$7)-VLOOKUP(B67,Expansao_janeiro2023!A:J,10,0),IF($S$2&lt;0.05,0,VLOOKUP(P67,Alavanca!D:E,2,0)*K67/$M$7))</f>
        <v>5346.1258064516123</v>
      </c>
      <c r="T67" s="71">
        <v>1871.1440322580643</v>
      </c>
      <c r="U67" s="71">
        <v>0</v>
      </c>
      <c r="V67" s="71">
        <f t="shared" ca="1" si="11"/>
        <v>0</v>
      </c>
      <c r="W67" s="58" t="str">
        <f>IFERROR(VLOOKUP(B67,Expansao_janeiro2023!A:I,9,0),"N")</f>
        <v>N</v>
      </c>
    </row>
    <row r="68" spans="1:23">
      <c r="A68" s="91">
        <v>1201952166</v>
      </c>
      <c r="B68" s="58" t="s">
        <v>2086</v>
      </c>
      <c r="C68" s="58" t="str">
        <f t="shared" ca="1" si="0"/>
        <v>DERIVALDO DOS SANTOS COSTA</v>
      </c>
      <c r="D68" s="58" t="str">
        <f t="shared" ca="1" si="1"/>
        <v>GIOVANE BORGES DA SILVA</v>
      </c>
      <c r="E68" s="58" t="str">
        <f t="shared" ca="1" si="2"/>
        <v>LUIS GERALDO COSTA PINTO</v>
      </c>
      <c r="F68" s="59">
        <f t="shared" ca="1" si="12"/>
        <v>44928</v>
      </c>
      <c r="G68" s="59">
        <f t="shared" ca="1" si="3"/>
        <v>44935</v>
      </c>
      <c r="J68" s="58">
        <f t="shared" ca="1" si="4"/>
        <v>6</v>
      </c>
      <c r="K68" s="58">
        <f t="shared" ca="1" si="5"/>
        <v>8</v>
      </c>
      <c r="L68" s="58">
        <f t="shared" ca="1" si="6"/>
        <v>2</v>
      </c>
      <c r="M68" s="58">
        <f t="shared" ca="1" si="7"/>
        <v>0</v>
      </c>
      <c r="N68" s="58">
        <f t="shared" ca="1" si="8"/>
        <v>0</v>
      </c>
      <c r="O68" s="58" t="str">
        <f t="shared" ca="1" si="9"/>
        <v>Credenciamento Não Atingindo</v>
      </c>
      <c r="P68" s="58" t="str">
        <f t="shared" ca="1" si="10"/>
        <v>CONSULTOR</v>
      </c>
      <c r="Q68" s="58" t="str">
        <f t="shared" ca="1" si="13"/>
        <v>M1</v>
      </c>
      <c r="R68" s="58">
        <f ca="1">VLOOKUP(Q68,Alavanca!A:B,2,0)</f>
        <v>0.25</v>
      </c>
      <c r="S68" s="71">
        <f ca="1">IF(W68="S",IF($S$2&lt;0.05,0,VLOOKUP(P68,Alavanca!D:E,2,0)*K68/$M$7)-VLOOKUP(B68,Expansao_janeiro2023!A:J,10,0),IF($S$2&lt;0.05,0,VLOOKUP(P68,Alavanca!D:E,2,0)*K68/$M$7))</f>
        <v>1425.6335483870967</v>
      </c>
      <c r="T68" s="71">
        <v>498.97174193548381</v>
      </c>
      <c r="U68" s="71">
        <v>0</v>
      </c>
      <c r="V68" s="71">
        <f t="shared" ca="1" si="11"/>
        <v>0</v>
      </c>
      <c r="W68" s="58" t="str">
        <f>IFERROR(VLOOKUP(B68,Expansao_janeiro2023!A:I,9,0),"N")</f>
        <v>N</v>
      </c>
    </row>
    <row r="69" spans="1:23">
      <c r="A69" s="91">
        <v>66375150</v>
      </c>
      <c r="B69" s="58" t="s">
        <v>1987</v>
      </c>
      <c r="C69" s="58" t="str">
        <f t="shared" ca="1" si="0"/>
        <v>MAURICIO NASCIMENTO DA SILVA FERREIRA</v>
      </c>
      <c r="D69" s="58" t="str">
        <f t="shared" ca="1" si="1"/>
        <v>GIOVANE BORGES DA SILVA</v>
      </c>
      <c r="E69" s="58" t="str">
        <f t="shared" ca="1" si="2"/>
        <v>LUIS GERALDO COSTA PINTO</v>
      </c>
      <c r="F69" s="59">
        <f t="shared" ca="1" si="12"/>
        <v>44928</v>
      </c>
      <c r="G69" s="59" t="str">
        <f t="shared" ca="1" si="3"/>
        <v/>
      </c>
      <c r="J69" s="58">
        <f t="shared" ca="1" si="4"/>
        <v>19</v>
      </c>
      <c r="K69" s="58">
        <f t="shared" ca="1" si="5"/>
        <v>30</v>
      </c>
      <c r="L69" s="58">
        <f t="shared" ca="1" si="6"/>
        <v>5</v>
      </c>
      <c r="M69" s="58">
        <f t="shared" ca="1" si="7"/>
        <v>1</v>
      </c>
      <c r="N69" s="58">
        <f t="shared" ca="1" si="8"/>
        <v>0</v>
      </c>
      <c r="O69" s="58" t="str">
        <f t="shared" ca="1" si="9"/>
        <v>Credenciamento Não Atingindo</v>
      </c>
      <c r="P69" s="58" t="str">
        <f t="shared" ca="1" si="10"/>
        <v>CONSULTOR</v>
      </c>
      <c r="Q69" s="58" t="str">
        <f t="shared" ca="1" si="13"/>
        <v>M1</v>
      </c>
      <c r="R69" s="58">
        <f ca="1">VLOOKUP(Q69,Alavanca!A:B,2,0)</f>
        <v>0.25</v>
      </c>
      <c r="S69" s="71">
        <f ca="1">IF(W69="S",IF($S$2&lt;0.05,0,VLOOKUP(P69,Alavanca!D:E,2,0)*K69/$M$7)-VLOOKUP(B69,Expansao_janeiro2023!A:J,10,0),IF($S$2&lt;0.05,0,VLOOKUP(P69,Alavanca!D:E,2,0)*K69/$M$7))</f>
        <v>5346.1258064516123</v>
      </c>
      <c r="T69" s="71">
        <v>1871.1440322580643</v>
      </c>
      <c r="U69" s="71">
        <v>0</v>
      </c>
      <c r="V69" s="71">
        <f t="shared" ca="1" si="11"/>
        <v>0</v>
      </c>
      <c r="W69" s="58" t="str">
        <f>IFERROR(VLOOKUP(B69,Expansao_janeiro2023!A:I,9,0),"N")</f>
        <v>N</v>
      </c>
    </row>
    <row r="70" spans="1:23">
      <c r="A70" s="91">
        <v>9755062696</v>
      </c>
      <c r="B70" s="58" t="s">
        <v>2002</v>
      </c>
      <c r="C70" s="58" t="str">
        <f t="shared" ca="1" si="0"/>
        <v>JOSE GOMES DE MELLO</v>
      </c>
      <c r="D70" s="58" t="str">
        <f t="shared" ca="1" si="1"/>
        <v>GIOVANE BORGES DA SILVA</v>
      </c>
      <c r="E70" s="58" t="str">
        <f t="shared" ca="1" si="2"/>
        <v>LUIS GERALDO COSTA PINTO</v>
      </c>
      <c r="F70" s="59">
        <f t="shared" ca="1" si="12"/>
        <v>44928</v>
      </c>
      <c r="G70" s="59" t="str">
        <f t="shared" ca="1" si="3"/>
        <v/>
      </c>
      <c r="J70" s="58">
        <f t="shared" ca="1" si="4"/>
        <v>19</v>
      </c>
      <c r="K70" s="58">
        <f t="shared" ca="1" si="5"/>
        <v>30</v>
      </c>
      <c r="L70" s="58">
        <f t="shared" ca="1" si="6"/>
        <v>5</v>
      </c>
      <c r="M70" s="58">
        <f t="shared" ca="1" si="7"/>
        <v>6</v>
      </c>
      <c r="N70" s="58">
        <f t="shared" ca="1" si="8"/>
        <v>4</v>
      </c>
      <c r="O70" s="58" t="str">
        <f t="shared" ca="1" si="9"/>
        <v>Pendente Faturamento</v>
      </c>
      <c r="P70" s="58" t="str">
        <f t="shared" ca="1" si="10"/>
        <v>CONSULTOR</v>
      </c>
      <c r="Q70" s="58" t="str">
        <f t="shared" ca="1" si="13"/>
        <v>M1</v>
      </c>
      <c r="R70" s="58">
        <f ca="1">VLOOKUP(Q70,Alavanca!A:B,2,0)</f>
        <v>0.25</v>
      </c>
      <c r="S70" s="71">
        <f ca="1">IF(W70="S",IF($S$2&lt;0.05,0,VLOOKUP(P70,Alavanca!D:E,2,0)*K70/$M$7)-VLOOKUP(B70,Expansao_janeiro2023!A:J,10,0),IF($S$2&lt;0.05,0,VLOOKUP(P70,Alavanca!D:E,2,0)*K70/$M$7))</f>
        <v>5346.1258064516123</v>
      </c>
      <c r="T70" s="71">
        <v>1871.1440322580643</v>
      </c>
      <c r="U70" s="71">
        <v>0</v>
      </c>
      <c r="V70" s="71">
        <f t="shared" ca="1" si="11"/>
        <v>0</v>
      </c>
      <c r="W70" s="58" t="str">
        <f>IFERROR(VLOOKUP(B70,Expansao_janeiro2023!A:I,9,0),"N")</f>
        <v>N</v>
      </c>
    </row>
    <row r="71" spans="1:23">
      <c r="A71" s="91">
        <v>2946919102</v>
      </c>
      <c r="B71" s="58" t="s">
        <v>1658</v>
      </c>
      <c r="C71" s="58" t="str">
        <f t="shared" ca="1" si="0"/>
        <v>MAURICIO NASCIMENTO DA SILVA FERREIRA</v>
      </c>
      <c r="D71" s="58" t="str">
        <f t="shared" ca="1" si="1"/>
        <v>GIOVANE BORGES DA SILVA</v>
      </c>
      <c r="E71" s="58" t="str">
        <f t="shared" ca="1" si="2"/>
        <v>LUIS GERALDO COSTA PINTO</v>
      </c>
      <c r="F71" s="59">
        <f t="shared" ca="1" si="12"/>
        <v>44928</v>
      </c>
      <c r="G71" s="59" t="str">
        <f t="shared" ca="1" si="3"/>
        <v/>
      </c>
      <c r="J71" s="58">
        <f t="shared" ca="1" si="4"/>
        <v>19</v>
      </c>
      <c r="K71" s="58">
        <f t="shared" ca="1" si="5"/>
        <v>30</v>
      </c>
      <c r="L71" s="58">
        <f t="shared" ca="1" si="6"/>
        <v>5</v>
      </c>
      <c r="M71" s="58">
        <f t="shared" ca="1" si="7"/>
        <v>16</v>
      </c>
      <c r="N71" s="58">
        <f t="shared" ca="1" si="8"/>
        <v>11</v>
      </c>
      <c r="O71" s="58" t="str">
        <f t="shared" ca="1" si="9"/>
        <v>Elegível</v>
      </c>
      <c r="P71" s="58" t="str">
        <f t="shared" ca="1" si="10"/>
        <v>CONSULTOR</v>
      </c>
      <c r="Q71" s="58" t="str">
        <f t="shared" ca="1" si="13"/>
        <v>M1</v>
      </c>
      <c r="R71" s="58">
        <f ca="1">VLOOKUP(Q71,Alavanca!A:B,2,0)</f>
        <v>0.25</v>
      </c>
      <c r="S71" s="71">
        <f ca="1">IF(W71="S",IF($S$2&lt;0.05,0,VLOOKUP(P71,Alavanca!D:E,2,0)*K71/$M$7)-VLOOKUP(B71,Expansao_janeiro2023!A:J,10,0),IF($S$2&lt;0.05,0,VLOOKUP(P71,Alavanca!D:E,2,0)*K71/$M$7))</f>
        <v>5346.1258064516123</v>
      </c>
      <c r="T71" s="71">
        <v>5346.1258064516123</v>
      </c>
      <c r="U71" s="71">
        <v>0</v>
      </c>
      <c r="V71" s="71">
        <f t="shared" ca="1" si="11"/>
        <v>0</v>
      </c>
      <c r="W71" s="58" t="str">
        <f>IFERROR(VLOOKUP(B71,Expansao_janeiro2023!A:I,9,0),"N")</f>
        <v>N</v>
      </c>
    </row>
    <row r="72" spans="1:23">
      <c r="A72" s="91">
        <v>80038662191</v>
      </c>
      <c r="B72" s="58" t="s">
        <v>2094</v>
      </c>
      <c r="C72" s="58" t="str">
        <f t="shared" ca="1" si="0"/>
        <v>-</v>
      </c>
      <c r="D72" s="58" t="str">
        <f t="shared" ca="1" si="1"/>
        <v>GIOVANE BORGES DA SILVA</v>
      </c>
      <c r="E72" s="58" t="str">
        <f t="shared" ca="1" si="2"/>
        <v>LUIS GERALDO COSTA PINTO</v>
      </c>
      <c r="F72" s="59">
        <f t="shared" ca="1" si="12"/>
        <v>44928</v>
      </c>
      <c r="G72" s="59">
        <f t="shared" ca="1" si="3"/>
        <v>44930</v>
      </c>
      <c r="J72" s="58">
        <f t="shared" ca="1" si="4"/>
        <v>3</v>
      </c>
      <c r="K72" s="58">
        <f t="shared" ca="1" si="5"/>
        <v>3</v>
      </c>
      <c r="L72" s="58">
        <f t="shared" ca="1" si="6"/>
        <v>1</v>
      </c>
      <c r="M72" s="58">
        <f t="shared" ca="1" si="7"/>
        <v>0</v>
      </c>
      <c r="N72" s="58">
        <f t="shared" ca="1" si="8"/>
        <v>0</v>
      </c>
      <c r="O72" s="58" t="str">
        <f t="shared" ca="1" si="9"/>
        <v>Credenciamento Não Atingindo</v>
      </c>
      <c r="P72" s="58" t="str">
        <f t="shared" ca="1" si="10"/>
        <v>CONSULTOR</v>
      </c>
      <c r="Q72" s="58" t="str">
        <f t="shared" ca="1" si="13"/>
        <v>M1</v>
      </c>
      <c r="R72" s="58">
        <f ca="1">VLOOKUP(Q72,Alavanca!A:B,2,0)</f>
        <v>0.25</v>
      </c>
      <c r="S72" s="71">
        <f ca="1">IF(W72="S",IF($S$2&lt;0.05,0,VLOOKUP(P72,Alavanca!D:E,2,0)*K72/$M$7)-VLOOKUP(B72,Expansao_janeiro2023!A:J,10,0),IF($S$2&lt;0.05,0,VLOOKUP(P72,Alavanca!D:E,2,0)*K72/$M$7))</f>
        <v>534.61258064516119</v>
      </c>
      <c r="T72" s="71">
        <v>187.1144032258064</v>
      </c>
      <c r="U72" s="71">
        <v>0</v>
      </c>
      <c r="V72" s="71">
        <f t="shared" ca="1" si="11"/>
        <v>0</v>
      </c>
      <c r="W72" s="58" t="str">
        <f>IFERROR(VLOOKUP(B72,Expansao_janeiro2023!A:I,9,0),"N")</f>
        <v>N</v>
      </c>
    </row>
    <row r="73" spans="1:23">
      <c r="A73" s="91">
        <v>6198022609</v>
      </c>
      <c r="B73" s="58" t="s">
        <v>1997</v>
      </c>
      <c r="C73" s="58" t="str">
        <f t="shared" ca="1" si="0"/>
        <v>JOSE GOMES DE MELLO</v>
      </c>
      <c r="D73" s="58" t="str">
        <f t="shared" ca="1" si="1"/>
        <v>GIOVANE BORGES DA SILVA</v>
      </c>
      <c r="E73" s="58" t="str">
        <f t="shared" ca="1" si="2"/>
        <v>LUIS GERALDO COSTA PINTO</v>
      </c>
      <c r="F73" s="59">
        <f t="shared" ca="1" si="12"/>
        <v>44928</v>
      </c>
      <c r="G73" s="59" t="str">
        <f t="shared" ca="1" si="3"/>
        <v/>
      </c>
      <c r="J73" s="58">
        <f t="shared" ca="1" si="4"/>
        <v>19</v>
      </c>
      <c r="K73" s="58">
        <f t="shared" ca="1" si="5"/>
        <v>30</v>
      </c>
      <c r="L73" s="58">
        <f t="shared" ca="1" si="6"/>
        <v>5</v>
      </c>
      <c r="M73" s="58">
        <f t="shared" ca="1" si="7"/>
        <v>3</v>
      </c>
      <c r="N73" s="58">
        <f t="shared" ca="1" si="8"/>
        <v>2</v>
      </c>
      <c r="O73" s="58" t="str">
        <f t="shared" ca="1" si="9"/>
        <v>Credenciamento Não Atingindo</v>
      </c>
      <c r="P73" s="58" t="str">
        <f t="shared" ca="1" si="10"/>
        <v>CONSULTOR</v>
      </c>
      <c r="Q73" s="58" t="str">
        <f t="shared" ca="1" si="13"/>
        <v>M1</v>
      </c>
      <c r="R73" s="58">
        <f ca="1">VLOOKUP(Q73,Alavanca!A:B,2,0)</f>
        <v>0.25</v>
      </c>
      <c r="S73" s="71">
        <f ca="1">IF(W73="S",IF($S$2&lt;0.05,0,VLOOKUP(P73,Alavanca!D:E,2,0)*K73/$M$7)-VLOOKUP(B73,Expansao_janeiro2023!A:J,10,0),IF($S$2&lt;0.05,0,VLOOKUP(P73,Alavanca!D:E,2,0)*K73/$M$7))</f>
        <v>5346.1258064516123</v>
      </c>
      <c r="T73" s="71">
        <v>1871.1440322580643</v>
      </c>
      <c r="U73" s="71">
        <v>0</v>
      </c>
      <c r="V73" s="71">
        <f t="shared" ca="1" si="11"/>
        <v>0</v>
      </c>
      <c r="W73" s="58" t="str">
        <f>IFERROR(VLOOKUP(B73,Expansao_janeiro2023!A:I,9,0),"N")</f>
        <v>N</v>
      </c>
    </row>
    <row r="74" spans="1:23">
      <c r="A74" s="91">
        <v>13585850677</v>
      </c>
      <c r="B74" s="58" t="s">
        <v>2098</v>
      </c>
      <c r="C74" s="58" t="str">
        <f t="shared" ca="1" si="0"/>
        <v>JOSE GOMES DE MELLO</v>
      </c>
      <c r="D74" s="58" t="str">
        <f t="shared" ca="1" si="1"/>
        <v>GIOVANE BORGES DA SILVA</v>
      </c>
      <c r="E74" s="58" t="str">
        <f t="shared" ca="1" si="2"/>
        <v>LUIS GERALDO COSTA PINTO</v>
      </c>
      <c r="F74" s="59">
        <f ca="1">IFERROR(IF(VLOOKUP(A74,INDIRECT("'"&amp;$O$3&amp;"'!G:V"),13,0)=0,"",VLOOKUP(A74,INDIRECT("'"&amp;$O$3&amp;"'!G:V"),13,0)),0)</f>
        <v>44928</v>
      </c>
      <c r="G74" s="59">
        <f t="shared" ca="1" si="3"/>
        <v>44928</v>
      </c>
      <c r="J74" s="58">
        <f t="shared" ca="1" si="4"/>
        <v>1</v>
      </c>
      <c r="K74" s="58">
        <f t="shared" ca="1" si="5"/>
        <v>1</v>
      </c>
      <c r="L74" s="58">
        <f t="shared" ca="1" si="6"/>
        <v>0</v>
      </c>
      <c r="M74" s="58">
        <f t="shared" ca="1" si="7"/>
        <v>0</v>
      </c>
      <c r="N74" s="58">
        <f t="shared" ca="1" si="8"/>
        <v>0</v>
      </c>
      <c r="O74" s="58" t="str">
        <f t="shared" ca="1" si="9"/>
        <v>Pendente Faturamento</v>
      </c>
      <c r="P74" s="58" t="str">
        <f t="shared" ca="1" si="10"/>
        <v>CONSULTOR</v>
      </c>
      <c r="Q74" s="58" t="str">
        <f t="shared" ca="1" si="13"/>
        <v>M1</v>
      </c>
      <c r="R74" s="58">
        <f ca="1">VLOOKUP(Q74,Alavanca!A:B,2,0)</f>
        <v>0.25</v>
      </c>
      <c r="S74" s="71">
        <f ca="1">IF(W74="S",IF($S$2&lt;0.05,0,VLOOKUP(P74,Alavanca!D:E,2,0)*K74/$M$7)-VLOOKUP(B74,Expansao_janeiro2023!A:J,10,0),IF($S$2&lt;0.05,0,VLOOKUP(P74,Alavanca!D:E,2,0)*K74/$M$7))</f>
        <v>178.20419354838708</v>
      </c>
      <c r="T74" s="71">
        <v>178.20419354838708</v>
      </c>
      <c r="U74" s="71">
        <v>0</v>
      </c>
      <c r="V74" s="71">
        <f t="shared" ca="1" si="11"/>
        <v>0</v>
      </c>
      <c r="W74" s="58" t="str">
        <f>IFERROR(VLOOKUP(B74,Expansao_janeiro2023!A:I,9,0),"N")</f>
        <v>N</v>
      </c>
    </row>
    <row r="75" spans="1:23">
      <c r="A75" s="91">
        <v>78578060130</v>
      </c>
      <c r="B75" s="58" t="s">
        <v>2100</v>
      </c>
      <c r="C75" s="58" t="str">
        <f t="shared" ref="C75" ca="1" si="14">VLOOKUP(A75,INDIRECT("'"&amp;$O$3&amp;"'!G:L"),6,0)</f>
        <v>NEANDER FALEIRO FONSECA</v>
      </c>
      <c r="D75" s="58" t="str">
        <f t="shared" ref="D75" ca="1" si="15">VLOOKUP(A75,INDIRECT("'"&amp;$O$3&amp;"'!G:N"),8,0)</f>
        <v>GIOVANE BORGES DA SILVA</v>
      </c>
      <c r="E75" s="58" t="str">
        <f t="shared" ref="E75" ca="1" si="16">VLOOKUP(A75,INDIRECT("'"&amp;$O$3&amp;"'!G:T"),10,0)</f>
        <v>LUIS GERALDO COSTA PINTO</v>
      </c>
      <c r="F75" s="59">
        <f t="shared" ref="F75" ca="1" si="17">IFERROR(IF(VLOOKUP(A75,INDIRECT("'"&amp;$O$3&amp;"'!G:V"),13,0)=0,"",VLOOKUP(A75,INDIRECT("'"&amp;$O$3&amp;"'!G:V"),13,0)),0)</f>
        <v>44928</v>
      </c>
      <c r="G75" s="59">
        <f t="shared" ref="G75" ca="1" si="18">IFERROR(IF(VLOOKUP(A75,INDIRECT("'"&amp;$O$3&amp;"'!G:V"),14,0)=0,"",VLOOKUP(A75,INDIRECT("'"&amp;$O$3&amp;"'!G:V"),14,0)),0)</f>
        <v>44932</v>
      </c>
      <c r="J75" s="58">
        <f t="shared" ref="J75" ca="1" si="19">IF(AND(F75&lt;$M$2,G75=""),NETWORKDAYS($M$2,$M$3,$O$5:$O$7),IF(F75&lt;$M$2,NETWORKDAYS($M$2,G75,$O$5:$O$7),IF(G75="",NETWORKDAYS(F75,$M$3,$O$5:$O$7),NETWORKDAYS(F75,G75,$O$5:$O$7))))</f>
        <v>5</v>
      </c>
      <c r="K75" s="58">
        <f t="shared" ref="K75" ca="1" si="20">IF(AND(F75&lt;$M$2,G75=""),DATEDIF($M$2,$M$3,"D")+1,IF(F75&lt;$M$2,DATEDIF($M$2,G75,"D")+1,IF(G75="",DATEDIF(F75,$M$3,"D")+1,DATEDIF(F75,G75,"D")+1)))</f>
        <v>5</v>
      </c>
      <c r="L75" s="58">
        <f t="shared" ref="L75" ca="1" si="21">ROUND(J75*R75,0)</f>
        <v>1</v>
      </c>
      <c r="M75" s="58">
        <f t="shared" ref="M75" ca="1" si="22">COUNTIFS(INDIRECT("'"&amp;$O$2&amp;"'!b:b"),A75,INDIRECT("'"&amp;$O$2&amp;"'!O:O"),"&gt;="&amp;$M$2,INDIRECT("'"&amp;$O$2&amp;"'!O:O"),"&lt;="&amp;$M$3)</f>
        <v>0</v>
      </c>
      <c r="N75" s="58">
        <f t="shared" ref="N75" ca="1" si="23">COUNTIFS(INDIRECT("'"&amp;$O$2&amp;"'!b:b"),A75,INDIRECT("'"&amp;$O$2&amp;"'!O:O"),"&gt;="&amp;$M$2,INDIRECT("'"&amp;$O$2&amp;"'!O:O"),"&lt;="&amp;$M$3,INDIRECT("'"&amp;$O$2&amp;"'!Z:Z"),"&gt;=1000")</f>
        <v>0</v>
      </c>
      <c r="O75" s="58" t="str">
        <f t="shared" ref="O75" ca="1" si="24">IF(VLOOKUP(A75,INDIRECT("'"&amp;$O$3&amp;"'!G:J"),4,0)="GERENTE","Gerente",IF(VLOOKUP(A75,INDIRECT("'"&amp;$O$3&amp;"'!G:J"),4,0)="COORDENADOR","Coordenador",IF(VLOOKUP(A75,INDIRECT("'"&amp;$O$3&amp;"'!G:J"),4,0)="SUPERVISOR","Supervisor",IF(VLOOKUP(A75,INDIRECT("'"&amp;$O$3&amp;"'!G:J"),4,0)="ANALISTA","Analista",IF(VLOOKUP(A75,INDIRECT("'"&amp;$O$3&amp;"'!G:J"),4,0)="SUPERVISOR DE TREINAMENTO","Supervisor de Treinamento",IF(AND(N75&gt;=L75,N75&gt;0),"Elegível",IF(M75&gt;=L75,"Pendente Faturamento","Credenciamento Não Atingindo")))))))</f>
        <v>Credenciamento Não Atingindo</v>
      </c>
      <c r="P75" s="58" t="str">
        <f t="shared" ref="P75" ca="1" si="25">VLOOKUP(A75,INDIRECT("'"&amp;$O$3&amp;"'!G:J"),4,0)</f>
        <v>CONSULTOR</v>
      </c>
      <c r="Q75" s="58" t="str">
        <f t="shared" ca="1" si="13"/>
        <v>M1</v>
      </c>
      <c r="R75" s="58">
        <f ca="1">VLOOKUP(Q75,Alavanca!A:B,2,0)</f>
        <v>0.25</v>
      </c>
      <c r="S75" s="71">
        <f ca="1">IF(W75="S",IF($S$2&lt;0.05,0,VLOOKUP(P75,Alavanca!D:E,2,0)*K75/$M$7)-VLOOKUP(B75,Expansao_janeiro2023!A:J,10,0),IF($S$2&lt;0.05,0,VLOOKUP(P75,Alavanca!D:E,2,0)*K75/$M$7))</f>
        <v>891.02096774193558</v>
      </c>
      <c r="T75" s="71">
        <v>311.85733870967744</v>
      </c>
      <c r="U75" s="71">
        <v>0</v>
      </c>
      <c r="V75" s="71">
        <f t="shared" ref="V75" ca="1" si="26">IF(N75=0,0,IF(SUM(T75:U75)=S75,0,IF(N75&gt;=L75,S75-SUM(T75:U75),0)))</f>
        <v>0</v>
      </c>
      <c r="W75" s="58" t="str">
        <f>IFERROR(VLOOKUP(B75,Expansao_janeiro2023!A:I,9,0),"N")</f>
        <v>N</v>
      </c>
    </row>
    <row r="76" spans="1:23">
      <c r="A76" s="91">
        <v>5942056110</v>
      </c>
      <c r="B76" s="58" t="s">
        <v>1742</v>
      </c>
      <c r="C76" s="58" t="str">
        <f t="shared" ref="C76:C120" ca="1" si="27">VLOOKUP(A76,INDIRECT("'"&amp;$O$3&amp;"'!G:L"),6,0)</f>
        <v>JULIANA TAVARES DE ARAUJO</v>
      </c>
      <c r="D76" s="58" t="str">
        <f t="shared" ref="D76:D120" ca="1" si="28">VLOOKUP(A76,INDIRECT("'"&amp;$O$3&amp;"'!G:N"),8,0)</f>
        <v>GIOVANE BORGES DA SILVA</v>
      </c>
      <c r="E76" s="58" t="str">
        <f t="shared" ref="E76:E120" ca="1" si="29">VLOOKUP(A76,INDIRECT("'"&amp;$O$3&amp;"'!G:T"),10,0)</f>
        <v>LUIS GERALDO COSTA PINTO</v>
      </c>
      <c r="F76" s="59">
        <f t="shared" ref="F76:F120" ca="1" si="30">IFERROR(IF(VLOOKUP(A76,INDIRECT("'"&amp;$O$3&amp;"'!G:V"),13,0)=0,"",VLOOKUP(A76,INDIRECT("'"&amp;$O$3&amp;"'!G:V"),13,0)),0)</f>
        <v>44942</v>
      </c>
      <c r="G76" s="59" t="str">
        <f t="shared" ref="G76:G120" ca="1" si="31">IFERROR(IF(VLOOKUP(A76,INDIRECT("'"&amp;$O$3&amp;"'!G:V"),14,0)=0,"",VLOOKUP(A76,INDIRECT("'"&amp;$O$3&amp;"'!G:V"),14,0)),0)</f>
        <v/>
      </c>
      <c r="J76" s="58">
        <f t="shared" ref="J76:J120" ca="1" si="32">IF(AND(F76&lt;$M$2,G76=""),NETWORKDAYS($M$2,$M$3,$O$5:$O$7),IF(F76&lt;$M$2,NETWORKDAYS($M$2,G76,$O$5:$O$7),IF(G76="",NETWORKDAYS(F76,$M$3,$O$5:$O$7),NETWORKDAYS(F76,G76,$O$5:$O$7))))</f>
        <v>9</v>
      </c>
      <c r="K76" s="58">
        <f t="shared" ref="K76:K120" ca="1" si="33">IF(AND(F76&lt;$M$2,G76=""),DATEDIF($M$2,$M$3,"D")+1,IF(F76&lt;$M$2,DATEDIF($M$2,G76,"D")+1,IF(G76="",DATEDIF(F76,$M$3,"D")+1,DATEDIF(F76,G76,"D")+1)))</f>
        <v>16</v>
      </c>
      <c r="L76" s="58">
        <f t="shared" ref="L76:L120" ca="1" si="34">ROUND(J76*R76,0)</f>
        <v>2</v>
      </c>
      <c r="M76" s="58">
        <f t="shared" ref="M76:M120" ca="1" si="35">COUNTIFS(INDIRECT("'"&amp;$O$2&amp;"'!b:b"),A76,INDIRECT("'"&amp;$O$2&amp;"'!O:O"),"&gt;="&amp;$M$2,INDIRECT("'"&amp;$O$2&amp;"'!O:O"),"&lt;="&amp;$M$3)</f>
        <v>6</v>
      </c>
      <c r="N76" s="58">
        <f t="shared" ref="N76:N120" ca="1" si="36">COUNTIFS(INDIRECT("'"&amp;$O$2&amp;"'!b:b"),A76,INDIRECT("'"&amp;$O$2&amp;"'!O:O"),"&gt;="&amp;$M$2,INDIRECT("'"&amp;$O$2&amp;"'!O:O"),"&lt;="&amp;$M$3,INDIRECT("'"&amp;$O$2&amp;"'!Z:Z"),"&gt;=1000")</f>
        <v>5</v>
      </c>
      <c r="O76" s="58" t="str">
        <f t="shared" ref="O76:O120" ca="1" si="37">IF(VLOOKUP(A76,INDIRECT("'"&amp;$O$3&amp;"'!G:J"),4,0)="GERENTE","Gerente",IF(VLOOKUP(A76,INDIRECT("'"&amp;$O$3&amp;"'!G:J"),4,0)="COORDENADOR","Coordenador",IF(VLOOKUP(A76,INDIRECT("'"&amp;$O$3&amp;"'!G:J"),4,0)="SUPERVISOR","Supervisor",IF(VLOOKUP(A76,INDIRECT("'"&amp;$O$3&amp;"'!G:J"),4,0)="ANALISTA","Analista",IF(VLOOKUP(A76,INDIRECT("'"&amp;$O$3&amp;"'!G:J"),4,0)="SUPERVISOR DE TREINAMENTO","Supervisor de Treinamento",IF(AND(N76&gt;=L76,N76&gt;0),"Elegível",IF(M76&gt;=L76,"Pendente Faturamento","Credenciamento Não Atingindo")))))))</f>
        <v>Elegível</v>
      </c>
      <c r="P76" s="58" t="str">
        <f t="shared" ref="P76:P120" ca="1" si="38">VLOOKUP(A76,INDIRECT("'"&amp;$O$3&amp;"'!G:J"),4,0)</f>
        <v>CONSULTOR</v>
      </c>
      <c r="Q76" s="58" t="str">
        <f t="shared" ca="1" si="13"/>
        <v>M1</v>
      </c>
      <c r="R76" s="58">
        <f ca="1">VLOOKUP(Q76,Alavanca!A:B,2,0)</f>
        <v>0.25</v>
      </c>
      <c r="S76" s="71">
        <f ca="1">IF(W76="S",IF($S$2&lt;0.05,0,VLOOKUP(P76,Alavanca!D:E,2,0)*K76/$M$7)-VLOOKUP(B76,Expansao_janeiro2023!A:J,10,0),IF($S$2&lt;0.05,0,VLOOKUP(P76,Alavanca!D:E,2,0)*K76/$M$7))</f>
        <v>2851.2670967741933</v>
      </c>
      <c r="T76" s="71">
        <v>2851.2670967741933</v>
      </c>
      <c r="U76" s="71">
        <v>0</v>
      </c>
      <c r="V76" s="71">
        <f t="shared" ref="V76:V120" ca="1" si="39">IF(N76=0,0,IF(SUM(T76:U76)=S76,0,IF(N76&gt;=L76,S76-SUM(T76:U76),0)))</f>
        <v>0</v>
      </c>
      <c r="W76" s="58" t="str">
        <f>IFERROR(VLOOKUP(B76,Expansao_janeiro2023!A:I,9,0),"N")</f>
        <v>N</v>
      </c>
    </row>
    <row r="77" spans="1:23">
      <c r="A77" s="91">
        <v>70378752103</v>
      </c>
      <c r="B77" s="58" t="s">
        <v>2104</v>
      </c>
      <c r="C77" s="58" t="str">
        <f t="shared" ca="1" si="27"/>
        <v>NEANDER FALEIRO FONSECA</v>
      </c>
      <c r="D77" s="58" t="str">
        <f t="shared" ca="1" si="28"/>
        <v>GIOVANE BORGES DA SILVA</v>
      </c>
      <c r="E77" s="58" t="str">
        <f t="shared" ca="1" si="29"/>
        <v>LUIS GERALDO COSTA PINTO</v>
      </c>
      <c r="F77" s="59">
        <f t="shared" ca="1" si="30"/>
        <v>44942</v>
      </c>
      <c r="G77" s="59" t="str">
        <f t="shared" ca="1" si="31"/>
        <v/>
      </c>
      <c r="J77" s="58">
        <f t="shared" ca="1" si="32"/>
        <v>9</v>
      </c>
      <c r="K77" s="58">
        <f t="shared" ca="1" si="33"/>
        <v>16</v>
      </c>
      <c r="L77" s="58">
        <f t="shared" ca="1" si="34"/>
        <v>2</v>
      </c>
      <c r="M77" s="58">
        <f t="shared" ca="1" si="35"/>
        <v>0</v>
      </c>
      <c r="N77" s="58">
        <f t="shared" ca="1" si="36"/>
        <v>0</v>
      </c>
      <c r="O77" s="58" t="str">
        <f t="shared" ca="1" si="37"/>
        <v>Credenciamento Não Atingindo</v>
      </c>
      <c r="P77" s="58" t="str">
        <f t="shared" ca="1" si="38"/>
        <v>CONSULTOR</v>
      </c>
      <c r="Q77" s="58" t="str">
        <f t="shared" ref="Q77:Q120" ca="1" si="40">IF(F77&gt;=$M$2,"M1",IF(AND(MONTH(F77)=MONTH($M$2)+11,YEAR(F77)=YEAR($M$2)-1),"M2",IF(AND(MONTH(F77)=MONTH($M$2)+10,YEAR(F77)=YEAR($M$2)-1),"M3",IF(AND(MONTH(F77)=MONTH($M$2)+9,YEAR(F77)=YEAR($M$2)-1),"M4","&gt;=M5"))))</f>
        <v>M1</v>
      </c>
      <c r="R77" s="58">
        <f ca="1">VLOOKUP(Q77,Alavanca!A:B,2,0)</f>
        <v>0.25</v>
      </c>
      <c r="S77" s="71">
        <f ca="1">IF(W77="S",IF($S$2&lt;0.05,0,VLOOKUP(P77,Alavanca!D:E,2,0)*K77/$M$7)-VLOOKUP(B77,Expansao_janeiro2023!A:J,10,0),IF($S$2&lt;0.05,0,VLOOKUP(P77,Alavanca!D:E,2,0)*K77/$M$7))</f>
        <v>2851.2670967741933</v>
      </c>
      <c r="T77" s="71">
        <v>997.94348387096761</v>
      </c>
      <c r="U77" s="71">
        <v>0</v>
      </c>
      <c r="V77" s="71">
        <f t="shared" ca="1" si="39"/>
        <v>0</v>
      </c>
      <c r="W77" s="58" t="str">
        <f>IFERROR(VLOOKUP(B77,Expansao_janeiro2023!A:I,9,0),"N")</f>
        <v>N</v>
      </c>
    </row>
    <row r="78" spans="1:23">
      <c r="A78" s="91">
        <v>63270064349</v>
      </c>
      <c r="B78" s="58" t="s">
        <v>1531</v>
      </c>
      <c r="C78" s="58" t="str">
        <f t="shared" ca="1" si="27"/>
        <v>MAURICIO NASCIMENTO DA SILVA FERREIRA</v>
      </c>
      <c r="D78" s="58" t="str">
        <f t="shared" ca="1" si="28"/>
        <v>GIOVANE BORGES DA SILVA</v>
      </c>
      <c r="E78" s="58" t="str">
        <f t="shared" ca="1" si="29"/>
        <v>LUIS GERALDO COSTA PINTO</v>
      </c>
      <c r="F78" s="59">
        <f t="shared" ca="1" si="30"/>
        <v>44942</v>
      </c>
      <c r="G78" s="59" t="str">
        <f t="shared" ca="1" si="31"/>
        <v/>
      </c>
      <c r="J78" s="58">
        <f t="shared" ca="1" si="32"/>
        <v>9</v>
      </c>
      <c r="K78" s="58">
        <f t="shared" ca="1" si="33"/>
        <v>16</v>
      </c>
      <c r="L78" s="58">
        <f t="shared" ca="1" si="34"/>
        <v>2</v>
      </c>
      <c r="M78" s="58">
        <f t="shared" ca="1" si="35"/>
        <v>5</v>
      </c>
      <c r="N78" s="58">
        <f t="shared" ca="1" si="36"/>
        <v>2</v>
      </c>
      <c r="O78" s="58" t="str">
        <f t="shared" ca="1" si="37"/>
        <v>Elegível</v>
      </c>
      <c r="P78" s="58" t="str">
        <f t="shared" ca="1" si="38"/>
        <v>CONSULTOR</v>
      </c>
      <c r="Q78" s="58" t="str">
        <f t="shared" ca="1" si="40"/>
        <v>M1</v>
      </c>
      <c r="R78" s="58">
        <f ca="1">VLOOKUP(Q78,Alavanca!A:B,2,0)</f>
        <v>0.25</v>
      </c>
      <c r="S78" s="71">
        <f ca="1">IF(W78="S",IF($S$2&lt;0.05,0,VLOOKUP(P78,Alavanca!D:E,2,0)*K78/$M$7)-VLOOKUP(B78,Expansao_janeiro2023!A:J,10,0),IF($S$2&lt;0.05,0,VLOOKUP(P78,Alavanca!D:E,2,0)*K78/$M$7))</f>
        <v>2851.2670967741933</v>
      </c>
      <c r="T78" s="71">
        <v>997.94348387096761</v>
      </c>
      <c r="U78" s="71">
        <v>1853.3236129032257</v>
      </c>
      <c r="V78" s="71">
        <f t="shared" ca="1" si="39"/>
        <v>0</v>
      </c>
      <c r="W78" s="58" t="str">
        <f>IFERROR(VLOOKUP(B78,Expansao_janeiro2023!A:I,9,0),"N")</f>
        <v>N</v>
      </c>
    </row>
    <row r="79" spans="1:23">
      <c r="A79" s="91">
        <v>1671060660</v>
      </c>
      <c r="B79" s="58" t="s">
        <v>2108</v>
      </c>
      <c r="C79" s="58" t="str">
        <f t="shared" ca="1" si="27"/>
        <v>JOSE GOMES DE MELLO</v>
      </c>
      <c r="D79" s="58" t="str">
        <f t="shared" ca="1" si="28"/>
        <v>GIOVANE BORGES DA SILVA</v>
      </c>
      <c r="E79" s="58" t="str">
        <f t="shared" ca="1" si="29"/>
        <v>LUIS GERALDO COSTA PINTO</v>
      </c>
      <c r="F79" s="59">
        <f t="shared" ca="1" si="30"/>
        <v>44942</v>
      </c>
      <c r="G79" s="59" t="str">
        <f t="shared" ca="1" si="31"/>
        <v/>
      </c>
      <c r="J79" s="58">
        <f t="shared" ca="1" si="32"/>
        <v>9</v>
      </c>
      <c r="K79" s="58">
        <f t="shared" ca="1" si="33"/>
        <v>16</v>
      </c>
      <c r="L79" s="58">
        <f t="shared" ca="1" si="34"/>
        <v>2</v>
      </c>
      <c r="M79" s="58">
        <f t="shared" ca="1" si="35"/>
        <v>0</v>
      </c>
      <c r="N79" s="58">
        <f t="shared" ca="1" si="36"/>
        <v>0</v>
      </c>
      <c r="O79" s="58" t="str">
        <f t="shared" ca="1" si="37"/>
        <v>Credenciamento Não Atingindo</v>
      </c>
      <c r="P79" s="58" t="str">
        <f t="shared" ca="1" si="38"/>
        <v>CONSULTOR</v>
      </c>
      <c r="Q79" s="58" t="str">
        <f t="shared" ca="1" si="40"/>
        <v>M1</v>
      </c>
      <c r="R79" s="58">
        <f ca="1">VLOOKUP(Q79,Alavanca!A:B,2,0)</f>
        <v>0.25</v>
      </c>
      <c r="S79" s="71">
        <f ca="1">IF(W79="S",IF($S$2&lt;0.05,0,VLOOKUP(P79,Alavanca!D:E,2,0)*K79/$M$7)-VLOOKUP(B79,Expansao_janeiro2023!A:J,10,0),IF($S$2&lt;0.05,0,VLOOKUP(P79,Alavanca!D:E,2,0)*K79/$M$7))</f>
        <v>2851.2670967741933</v>
      </c>
      <c r="T79" s="71">
        <v>997.94348387096761</v>
      </c>
      <c r="U79" s="71">
        <v>0</v>
      </c>
      <c r="V79" s="71">
        <f t="shared" ca="1" si="39"/>
        <v>0</v>
      </c>
      <c r="W79" s="58" t="str">
        <f>IFERROR(VLOOKUP(B79,Expansao_janeiro2023!A:I,9,0),"N")</f>
        <v>N</v>
      </c>
    </row>
    <row r="80" spans="1:23">
      <c r="A80" s="91">
        <v>1768766185</v>
      </c>
      <c r="B80" s="58" t="s">
        <v>2110</v>
      </c>
      <c r="C80" s="58" t="str">
        <f t="shared" ca="1" si="27"/>
        <v>NEANDER FALEIRO FONSECA</v>
      </c>
      <c r="D80" s="58" t="str">
        <f t="shared" ca="1" si="28"/>
        <v>GIOVANE BORGES DA SILVA</v>
      </c>
      <c r="E80" s="58" t="str">
        <f t="shared" ca="1" si="29"/>
        <v>LUIS GERALDO COSTA PINTO</v>
      </c>
      <c r="F80" s="59">
        <f t="shared" ca="1" si="30"/>
        <v>44942</v>
      </c>
      <c r="G80" s="59" t="str">
        <f t="shared" ca="1" si="31"/>
        <v/>
      </c>
      <c r="J80" s="58">
        <f t="shared" ca="1" si="32"/>
        <v>9</v>
      </c>
      <c r="K80" s="58">
        <f t="shared" ca="1" si="33"/>
        <v>16</v>
      </c>
      <c r="L80" s="58">
        <f t="shared" ca="1" si="34"/>
        <v>2</v>
      </c>
      <c r="M80" s="58">
        <f t="shared" ca="1" si="35"/>
        <v>0</v>
      </c>
      <c r="N80" s="58">
        <f t="shared" ca="1" si="36"/>
        <v>0</v>
      </c>
      <c r="O80" s="58" t="str">
        <f t="shared" ca="1" si="37"/>
        <v>Credenciamento Não Atingindo</v>
      </c>
      <c r="P80" s="58" t="str">
        <f t="shared" ca="1" si="38"/>
        <v>CONSULTOR</v>
      </c>
      <c r="Q80" s="58" t="str">
        <f t="shared" ca="1" si="40"/>
        <v>M1</v>
      </c>
      <c r="R80" s="58">
        <f ca="1">VLOOKUP(Q80,Alavanca!A:B,2,0)</f>
        <v>0.25</v>
      </c>
      <c r="S80" s="71">
        <f ca="1">IF(W80="S",IF($S$2&lt;0.05,0,VLOOKUP(P80,Alavanca!D:E,2,0)*K80/$M$7)-VLOOKUP(B80,Expansao_janeiro2023!A:J,10,0),IF($S$2&lt;0.05,0,VLOOKUP(P80,Alavanca!D:E,2,0)*K80/$M$7))</f>
        <v>2851.2670967741933</v>
      </c>
      <c r="T80" s="71">
        <v>997.94348387096761</v>
      </c>
      <c r="U80" s="71">
        <v>0</v>
      </c>
      <c r="V80" s="71">
        <f t="shared" ca="1" si="39"/>
        <v>0</v>
      </c>
      <c r="W80" s="58" t="str">
        <f>IFERROR(VLOOKUP(B80,Expansao_janeiro2023!A:I,9,0),"N")</f>
        <v>N</v>
      </c>
    </row>
    <row r="81" spans="1:23">
      <c r="A81" s="91">
        <v>6146623113</v>
      </c>
      <c r="B81" s="58" t="s">
        <v>1830</v>
      </c>
      <c r="C81" s="58" t="str">
        <f t="shared" ca="1" si="27"/>
        <v>DERIVALDO DOS SANTOS COSTA</v>
      </c>
      <c r="D81" s="58" t="str">
        <f t="shared" ca="1" si="28"/>
        <v>GIOVANE BORGES DA SILVA</v>
      </c>
      <c r="E81" s="58" t="str">
        <f t="shared" ca="1" si="29"/>
        <v>LUIS GERALDO COSTA PINTO</v>
      </c>
      <c r="F81" s="59">
        <f t="shared" ca="1" si="30"/>
        <v>44942</v>
      </c>
      <c r="G81" s="59" t="str">
        <f t="shared" ca="1" si="31"/>
        <v/>
      </c>
      <c r="J81" s="58">
        <f t="shared" ca="1" si="32"/>
        <v>9</v>
      </c>
      <c r="K81" s="58">
        <f t="shared" ca="1" si="33"/>
        <v>16</v>
      </c>
      <c r="L81" s="58">
        <f t="shared" ca="1" si="34"/>
        <v>2</v>
      </c>
      <c r="M81" s="58">
        <f t="shared" ca="1" si="35"/>
        <v>3</v>
      </c>
      <c r="N81" s="58">
        <f t="shared" ca="1" si="36"/>
        <v>2</v>
      </c>
      <c r="O81" s="58" t="str">
        <f t="shared" ca="1" si="37"/>
        <v>Elegível</v>
      </c>
      <c r="P81" s="58" t="str">
        <f t="shared" ca="1" si="38"/>
        <v>CONSULTOR</v>
      </c>
      <c r="Q81" s="58" t="str">
        <f t="shared" ca="1" si="40"/>
        <v>M1</v>
      </c>
      <c r="R81" s="58">
        <f ca="1">VLOOKUP(Q81,Alavanca!A:B,2,0)</f>
        <v>0.25</v>
      </c>
      <c r="S81" s="71">
        <f ca="1">IF(W81="S",IF($S$2&lt;0.05,0,VLOOKUP(P81,Alavanca!D:E,2,0)*K81/$M$7)-VLOOKUP(B81,Expansao_janeiro2023!A:J,10,0),IF($S$2&lt;0.05,0,VLOOKUP(P81,Alavanca!D:E,2,0)*K81/$M$7))</f>
        <v>2851.2670967741933</v>
      </c>
      <c r="T81" s="71">
        <v>997.94348387096761</v>
      </c>
      <c r="U81" s="71">
        <v>1853.3236129032257</v>
      </c>
      <c r="V81" s="71">
        <f t="shared" ca="1" si="39"/>
        <v>0</v>
      </c>
      <c r="W81" s="58" t="str">
        <f>IFERROR(VLOOKUP(B81,Expansao_janeiro2023!A:I,9,0),"N")</f>
        <v>N</v>
      </c>
    </row>
    <row r="82" spans="1:23">
      <c r="A82" s="91">
        <v>1394995474</v>
      </c>
      <c r="B82" s="58" t="s">
        <v>2116</v>
      </c>
      <c r="C82" s="58">
        <f t="shared" ca="1" si="27"/>
        <v>0</v>
      </c>
      <c r="D82" s="58" t="str">
        <f t="shared" ca="1" si="28"/>
        <v>GIOVANE BORGES DA SILVA</v>
      </c>
      <c r="E82" s="58" t="str">
        <f t="shared" ca="1" si="29"/>
        <v>LUIS GERALDO COSTA PINTO</v>
      </c>
      <c r="F82" s="59">
        <f t="shared" ca="1" si="30"/>
        <v>44949</v>
      </c>
      <c r="G82" s="59" t="str">
        <f t="shared" ca="1" si="31"/>
        <v/>
      </c>
      <c r="J82" s="58">
        <f t="shared" ca="1" si="32"/>
        <v>6</v>
      </c>
      <c r="K82" s="58">
        <f t="shared" ca="1" si="33"/>
        <v>9</v>
      </c>
      <c r="L82" s="58">
        <f t="shared" ca="1" si="34"/>
        <v>2</v>
      </c>
      <c r="M82" s="58">
        <f t="shared" ca="1" si="35"/>
        <v>0</v>
      </c>
      <c r="N82" s="58">
        <f t="shared" ca="1" si="36"/>
        <v>0</v>
      </c>
      <c r="O82" s="58" t="str">
        <f t="shared" ca="1" si="37"/>
        <v>Supervisor</v>
      </c>
      <c r="P82" s="58" t="str">
        <f t="shared" ca="1" si="38"/>
        <v>SUPERVISOR</v>
      </c>
      <c r="Q82" s="58" t="str">
        <f t="shared" ca="1" si="40"/>
        <v>M1</v>
      </c>
      <c r="R82" s="58">
        <f ca="1">VLOOKUP(Q82,Alavanca!A:B,2,0)</f>
        <v>0.25</v>
      </c>
      <c r="S82" s="71">
        <f ca="1">IF(W82="S",IF($S$2&lt;0.05,0,VLOOKUP(P82,Alavanca!D:E,2,0)*K82/$M$7)-VLOOKUP(B82,Expansao_janeiro2023!A:J,10,0),IF($S$2&lt;0.05,0,VLOOKUP(P82,Alavanca!D:E,2,0)*K82/$M$7))</f>
        <v>2250.095806451613</v>
      </c>
      <c r="T82" s="71">
        <v>2250.095806451613</v>
      </c>
      <c r="U82" s="71">
        <v>0</v>
      </c>
      <c r="V82" s="71">
        <f t="shared" ca="1" si="39"/>
        <v>0</v>
      </c>
      <c r="W82" s="58" t="str">
        <f>IFERROR(VLOOKUP(B82,Expansao_janeiro2023!A:I,9,0),"N")</f>
        <v>N</v>
      </c>
    </row>
    <row r="83" spans="1:23">
      <c r="A83" s="91">
        <v>9408588436</v>
      </c>
      <c r="B83" s="58" t="s">
        <v>1526</v>
      </c>
      <c r="C83" s="58" t="str">
        <f t="shared" ca="1" si="27"/>
        <v>IRACY DE SOUZA GOUVEIA</v>
      </c>
      <c r="D83" s="58" t="str">
        <f t="shared" ca="1" si="28"/>
        <v>GIOVANE BORGES DA SILVA</v>
      </c>
      <c r="E83" s="58" t="str">
        <f t="shared" ca="1" si="29"/>
        <v>LUIS GERALDO COSTA PINTO</v>
      </c>
      <c r="F83" s="59">
        <f t="shared" ca="1" si="30"/>
        <v>44949</v>
      </c>
      <c r="G83" s="59" t="str">
        <f t="shared" ca="1" si="31"/>
        <v/>
      </c>
      <c r="J83" s="58">
        <f t="shared" ca="1" si="32"/>
        <v>6</v>
      </c>
      <c r="K83" s="58">
        <f t="shared" ca="1" si="33"/>
        <v>9</v>
      </c>
      <c r="L83" s="58">
        <f t="shared" ca="1" si="34"/>
        <v>2</v>
      </c>
      <c r="M83" s="58">
        <f t="shared" ca="1" si="35"/>
        <v>2</v>
      </c>
      <c r="N83" s="58">
        <f t="shared" ca="1" si="36"/>
        <v>1</v>
      </c>
      <c r="O83" s="58" t="str">
        <f t="shared" ca="1" si="37"/>
        <v>Pendente Faturamento</v>
      </c>
      <c r="P83" s="58" t="str">
        <f t="shared" ca="1" si="38"/>
        <v>CONSULTOR</v>
      </c>
      <c r="Q83" s="58" t="str">
        <f t="shared" ca="1" si="40"/>
        <v>M1</v>
      </c>
      <c r="R83" s="58">
        <f ca="1">VLOOKUP(Q83,Alavanca!A:B,2,0)</f>
        <v>0.25</v>
      </c>
      <c r="S83" s="71">
        <f ca="1">IF(W83="S",IF($S$2&lt;0.05,0,VLOOKUP(P83,Alavanca!D:E,2,0)*K83/$M$7)-VLOOKUP(B83,Expansao_janeiro2023!A:J,10,0),IF($S$2&lt;0.05,0,VLOOKUP(P83,Alavanca!D:E,2,0)*K83/$M$7))</f>
        <v>0</v>
      </c>
      <c r="T83" s="71">
        <v>0</v>
      </c>
      <c r="U83" s="71">
        <v>0</v>
      </c>
      <c r="V83" s="71">
        <f t="shared" ca="1" si="39"/>
        <v>0</v>
      </c>
      <c r="W83" s="58" t="str">
        <f>IFERROR(VLOOKUP(B83,Expansao_janeiro2023!A:I,9,0),"N")</f>
        <v>S</v>
      </c>
    </row>
    <row r="84" spans="1:23">
      <c r="A84" s="91">
        <v>6246388477</v>
      </c>
      <c r="B84" s="58" t="s">
        <v>2123</v>
      </c>
      <c r="C84" s="58" t="str">
        <f t="shared" ca="1" si="27"/>
        <v>IRACY DE SOUZA GOUVEIA</v>
      </c>
      <c r="D84" s="58" t="str">
        <f t="shared" ca="1" si="28"/>
        <v>GIOVANE BORGES DA SILVA</v>
      </c>
      <c r="E84" s="58" t="str">
        <f t="shared" ca="1" si="29"/>
        <v>LUIS GERALDO COSTA PINTO</v>
      </c>
      <c r="F84" s="59">
        <f t="shared" ca="1" si="30"/>
        <v>44949</v>
      </c>
      <c r="G84" s="59" t="str">
        <f t="shared" ca="1" si="31"/>
        <v/>
      </c>
      <c r="J84" s="58">
        <f t="shared" ca="1" si="32"/>
        <v>6</v>
      </c>
      <c r="K84" s="58">
        <f t="shared" ca="1" si="33"/>
        <v>9</v>
      </c>
      <c r="L84" s="58">
        <f t="shared" ca="1" si="34"/>
        <v>2</v>
      </c>
      <c r="M84" s="58">
        <f t="shared" ca="1" si="35"/>
        <v>0</v>
      </c>
      <c r="N84" s="58">
        <f t="shared" ca="1" si="36"/>
        <v>0</v>
      </c>
      <c r="O84" s="58" t="str">
        <f t="shared" ca="1" si="37"/>
        <v>Credenciamento Não Atingindo</v>
      </c>
      <c r="P84" s="58" t="str">
        <f t="shared" ca="1" si="38"/>
        <v>CONSULTOR</v>
      </c>
      <c r="Q84" s="58" t="str">
        <f t="shared" ca="1" si="40"/>
        <v>M1</v>
      </c>
      <c r="R84" s="58">
        <f ca="1">VLOOKUP(Q84,Alavanca!A:B,2,0)</f>
        <v>0.25</v>
      </c>
      <c r="S84" s="71">
        <f ca="1">IF(W84="S",IF($S$2&lt;0.05,0,VLOOKUP(P84,Alavanca!D:E,2,0)*K84/$M$7)-VLOOKUP(B84,Expansao_janeiro2023!A:J,10,0),IF($S$2&lt;0.05,0,VLOOKUP(P84,Alavanca!D:E,2,0)*K84/$M$7))</f>
        <v>0</v>
      </c>
      <c r="T84" s="71">
        <v>0</v>
      </c>
      <c r="U84" s="71">
        <v>0</v>
      </c>
      <c r="V84" s="71">
        <f t="shared" ca="1" si="39"/>
        <v>0</v>
      </c>
      <c r="W84" s="58" t="str">
        <f>IFERROR(VLOOKUP(B84,Expansao_janeiro2023!A:I,9,0),"N")</f>
        <v>S</v>
      </c>
    </row>
    <row r="85" spans="1:23">
      <c r="A85" s="91">
        <v>43431585434</v>
      </c>
      <c r="B85" s="58" t="s">
        <v>2126</v>
      </c>
      <c r="C85" s="58" t="str">
        <f t="shared" ca="1" si="27"/>
        <v>IRACY DE SOUZA GOUVEIA</v>
      </c>
      <c r="D85" s="58" t="str">
        <f t="shared" ca="1" si="28"/>
        <v>GIOVANE BORGES DA SILVA</v>
      </c>
      <c r="E85" s="58" t="str">
        <f t="shared" ca="1" si="29"/>
        <v>LUIS GERALDO COSTA PINTO</v>
      </c>
      <c r="F85" s="59">
        <f t="shared" ca="1" si="30"/>
        <v>44949</v>
      </c>
      <c r="G85" s="59" t="str">
        <f t="shared" ca="1" si="31"/>
        <v/>
      </c>
      <c r="J85" s="58">
        <f t="shared" ca="1" si="32"/>
        <v>6</v>
      </c>
      <c r="K85" s="58">
        <f t="shared" ca="1" si="33"/>
        <v>9</v>
      </c>
      <c r="L85" s="58">
        <f t="shared" ca="1" si="34"/>
        <v>2</v>
      </c>
      <c r="M85" s="58">
        <f t="shared" ca="1" si="35"/>
        <v>1</v>
      </c>
      <c r="N85" s="58">
        <f t="shared" ca="1" si="36"/>
        <v>1</v>
      </c>
      <c r="O85" s="58" t="str">
        <f t="shared" ca="1" si="37"/>
        <v>Credenciamento Não Atingindo</v>
      </c>
      <c r="P85" s="58" t="str">
        <f t="shared" ca="1" si="38"/>
        <v>CONSULTOR</v>
      </c>
      <c r="Q85" s="58" t="str">
        <f t="shared" ca="1" si="40"/>
        <v>M1</v>
      </c>
      <c r="R85" s="58">
        <f ca="1">VLOOKUP(Q85,Alavanca!A:B,2,0)</f>
        <v>0.25</v>
      </c>
      <c r="S85" s="71">
        <f ca="1">IF(W85="S",IF($S$2&lt;0.05,0,VLOOKUP(P85,Alavanca!D:E,2,0)*K85/$M$7)-VLOOKUP(B85,Expansao_janeiro2023!A:J,10,0),IF($S$2&lt;0.05,0,VLOOKUP(P85,Alavanca!D:E,2,0)*K85/$M$7))</f>
        <v>0</v>
      </c>
      <c r="T85" s="71">
        <v>0</v>
      </c>
      <c r="U85" s="71">
        <v>0</v>
      </c>
      <c r="V85" s="71">
        <f t="shared" ca="1" si="39"/>
        <v>0</v>
      </c>
      <c r="W85" s="58" t="str">
        <f>IFERROR(VLOOKUP(B85,Expansao_janeiro2023!A:I,9,0),"N")</f>
        <v>S</v>
      </c>
    </row>
    <row r="86" spans="1:23">
      <c r="A86" s="91">
        <v>11633691446</v>
      </c>
      <c r="B86" s="58" t="s">
        <v>2129</v>
      </c>
      <c r="C86" s="58" t="str">
        <f t="shared" ca="1" si="27"/>
        <v xml:space="preserve">ALEXANDRE ARAUJO BEZERRIL </v>
      </c>
      <c r="D86" s="58" t="str">
        <f t="shared" ca="1" si="28"/>
        <v>GIOVANE BORGES DA SILVA</v>
      </c>
      <c r="E86" s="58" t="str">
        <f t="shared" ca="1" si="29"/>
        <v>LUIS GERALDO COSTA PINTO</v>
      </c>
      <c r="F86" s="59">
        <f t="shared" ca="1" si="30"/>
        <v>44949</v>
      </c>
      <c r="G86" s="59">
        <f t="shared" ca="1" si="31"/>
        <v>44950</v>
      </c>
      <c r="J86" s="58">
        <f t="shared" ca="1" si="32"/>
        <v>1</v>
      </c>
      <c r="K86" s="58">
        <f t="shared" ca="1" si="33"/>
        <v>2</v>
      </c>
      <c r="L86" s="58">
        <f t="shared" ca="1" si="34"/>
        <v>0</v>
      </c>
      <c r="M86" s="58">
        <f t="shared" ca="1" si="35"/>
        <v>0</v>
      </c>
      <c r="N86" s="58">
        <f t="shared" ca="1" si="36"/>
        <v>0</v>
      </c>
      <c r="O86" s="58" t="str">
        <f t="shared" ca="1" si="37"/>
        <v>Pendente Faturamento</v>
      </c>
      <c r="P86" s="58" t="str">
        <f t="shared" ca="1" si="38"/>
        <v>CONSULTOR</v>
      </c>
      <c r="Q86" s="58" t="str">
        <f t="shared" ca="1" si="40"/>
        <v>M1</v>
      </c>
      <c r="R86" s="58">
        <f ca="1">VLOOKUP(Q86,Alavanca!A:B,2,0)</f>
        <v>0.25</v>
      </c>
      <c r="S86" s="71">
        <f ca="1">IF(W86="S",IF($S$2&lt;0.05,0,VLOOKUP(P86,Alavanca!D:E,2,0)*K86/$M$7)-VLOOKUP(B86,Expansao_janeiro2023!A:J,10,0),IF($S$2&lt;0.05,0,VLOOKUP(P86,Alavanca!D:E,2,0)*K86/$M$7))</f>
        <v>0</v>
      </c>
      <c r="T86" s="71">
        <v>0</v>
      </c>
      <c r="U86" s="71">
        <v>0</v>
      </c>
      <c r="V86" s="71">
        <f t="shared" ca="1" si="39"/>
        <v>0</v>
      </c>
      <c r="W86" s="58" t="str">
        <f>IFERROR(VLOOKUP(B86,Expansao_janeiro2023!A:I,9,0),"N")</f>
        <v>S</v>
      </c>
    </row>
    <row r="87" spans="1:23">
      <c r="A87" s="91">
        <v>71345015402</v>
      </c>
      <c r="B87" s="58" t="s">
        <v>2133</v>
      </c>
      <c r="C87" s="58" t="str">
        <f t="shared" ca="1" si="27"/>
        <v xml:space="preserve">ALEXANDRE ARAUJO BEZERRIL </v>
      </c>
      <c r="D87" s="58" t="str">
        <f t="shared" ca="1" si="28"/>
        <v>GIOVANE BORGES DA SILVA</v>
      </c>
      <c r="E87" s="58" t="str">
        <f t="shared" ca="1" si="29"/>
        <v>LUIS GERALDO COSTA PINTO</v>
      </c>
      <c r="F87" s="59">
        <f t="shared" ca="1" si="30"/>
        <v>44949</v>
      </c>
      <c r="G87" s="59" t="str">
        <f t="shared" ca="1" si="31"/>
        <v/>
      </c>
      <c r="J87" s="58">
        <f t="shared" ca="1" si="32"/>
        <v>6</v>
      </c>
      <c r="K87" s="58">
        <f t="shared" ca="1" si="33"/>
        <v>9</v>
      </c>
      <c r="L87" s="58">
        <f t="shared" ca="1" si="34"/>
        <v>2</v>
      </c>
      <c r="M87" s="58">
        <f t="shared" ca="1" si="35"/>
        <v>1</v>
      </c>
      <c r="N87" s="58">
        <f t="shared" ca="1" si="36"/>
        <v>0</v>
      </c>
      <c r="O87" s="58" t="str">
        <f t="shared" ca="1" si="37"/>
        <v>Credenciamento Não Atingindo</v>
      </c>
      <c r="P87" s="58" t="str">
        <f t="shared" ca="1" si="38"/>
        <v>CONSULTOR</v>
      </c>
      <c r="Q87" s="58" t="str">
        <f t="shared" ca="1" si="40"/>
        <v>M1</v>
      </c>
      <c r="R87" s="58">
        <f ca="1">VLOOKUP(Q87,Alavanca!A:B,2,0)</f>
        <v>0.25</v>
      </c>
      <c r="S87" s="71">
        <f ca="1">IF(W87="S",IF($S$2&lt;0.05,0,VLOOKUP(P87,Alavanca!D:E,2,0)*K87/$M$7)-VLOOKUP(B87,Expansao_janeiro2023!A:J,10,0),IF($S$2&lt;0.05,0,VLOOKUP(P87,Alavanca!D:E,2,0)*K87/$M$7))</f>
        <v>0</v>
      </c>
      <c r="T87" s="71">
        <v>0</v>
      </c>
      <c r="U87" s="71">
        <v>0</v>
      </c>
      <c r="V87" s="71">
        <f t="shared" ca="1" si="39"/>
        <v>0</v>
      </c>
      <c r="W87" s="58" t="str">
        <f>IFERROR(VLOOKUP(B87,Expansao_janeiro2023!A:I,9,0),"N")</f>
        <v>S</v>
      </c>
    </row>
    <row r="88" spans="1:23">
      <c r="A88" s="91">
        <v>11177949466</v>
      </c>
      <c r="B88" s="58" t="s">
        <v>2136</v>
      </c>
      <c r="C88" s="58" t="str">
        <f t="shared" ca="1" si="27"/>
        <v xml:space="preserve">ALEXANDRE ARAUJO BEZERRIL </v>
      </c>
      <c r="D88" s="58" t="str">
        <f t="shared" ca="1" si="28"/>
        <v>GIOVANE BORGES DA SILVA</v>
      </c>
      <c r="E88" s="58" t="str">
        <f t="shared" ca="1" si="29"/>
        <v>LUIS GERALDO COSTA PINTO</v>
      </c>
      <c r="F88" s="59">
        <f t="shared" ca="1" si="30"/>
        <v>44949</v>
      </c>
      <c r="G88" s="59" t="str">
        <f t="shared" ca="1" si="31"/>
        <v/>
      </c>
      <c r="J88" s="58">
        <f t="shared" ca="1" si="32"/>
        <v>6</v>
      </c>
      <c r="K88" s="58">
        <f t="shared" ca="1" si="33"/>
        <v>9</v>
      </c>
      <c r="L88" s="58">
        <f t="shared" ca="1" si="34"/>
        <v>2</v>
      </c>
      <c r="M88" s="58">
        <f t="shared" ca="1" si="35"/>
        <v>0</v>
      </c>
      <c r="N88" s="58">
        <f t="shared" ca="1" si="36"/>
        <v>0</v>
      </c>
      <c r="O88" s="58" t="str">
        <f t="shared" ca="1" si="37"/>
        <v>Credenciamento Não Atingindo</v>
      </c>
      <c r="P88" s="58" t="str">
        <f t="shared" ca="1" si="38"/>
        <v>CONSULTOR</v>
      </c>
      <c r="Q88" s="58" t="str">
        <f t="shared" ca="1" si="40"/>
        <v>M1</v>
      </c>
      <c r="R88" s="58">
        <f ca="1">VLOOKUP(Q88,Alavanca!A:B,2,0)</f>
        <v>0.25</v>
      </c>
      <c r="S88" s="71">
        <f ca="1">IF(W88="S",IF($S$2&lt;0.05,0,VLOOKUP(P88,Alavanca!D:E,2,0)*K88/$M$7)-VLOOKUP(B88,Expansao_janeiro2023!A:J,10,0),IF($S$2&lt;0.05,0,VLOOKUP(P88,Alavanca!D:E,2,0)*K88/$M$7))</f>
        <v>0</v>
      </c>
      <c r="T88" s="71">
        <v>0</v>
      </c>
      <c r="U88" s="71">
        <v>0</v>
      </c>
      <c r="V88" s="71">
        <f t="shared" ca="1" si="39"/>
        <v>0</v>
      </c>
      <c r="W88" s="58" t="str">
        <f>IFERROR(VLOOKUP(B88,Expansao_janeiro2023!A:I,9,0),"N")</f>
        <v>S</v>
      </c>
    </row>
    <row r="89" spans="1:23">
      <c r="A89" s="91">
        <v>9479290456</v>
      </c>
      <c r="B89" s="58" t="s">
        <v>1616</v>
      </c>
      <c r="C89" s="58" t="str">
        <f t="shared" ca="1" si="27"/>
        <v>IRACY DE SOUZA GOUVEIA</v>
      </c>
      <c r="D89" s="58" t="str">
        <f t="shared" ca="1" si="28"/>
        <v>GIOVANE BORGES DA SILVA</v>
      </c>
      <c r="E89" s="58" t="str">
        <f t="shared" ca="1" si="29"/>
        <v>LUIS GERALDO COSTA PINTO</v>
      </c>
      <c r="F89" s="59">
        <f t="shared" ca="1" si="30"/>
        <v>44949</v>
      </c>
      <c r="G89" s="59" t="str">
        <f t="shared" ca="1" si="31"/>
        <v/>
      </c>
      <c r="J89" s="58">
        <f t="shared" ca="1" si="32"/>
        <v>6</v>
      </c>
      <c r="K89" s="58">
        <f t="shared" ca="1" si="33"/>
        <v>9</v>
      </c>
      <c r="L89" s="58">
        <f t="shared" ca="1" si="34"/>
        <v>2</v>
      </c>
      <c r="M89" s="58">
        <f t="shared" ca="1" si="35"/>
        <v>2</v>
      </c>
      <c r="N89" s="58">
        <f t="shared" ca="1" si="36"/>
        <v>0</v>
      </c>
      <c r="O89" s="58" t="str">
        <f t="shared" ca="1" si="37"/>
        <v>Pendente Faturamento</v>
      </c>
      <c r="P89" s="58" t="str">
        <f t="shared" ca="1" si="38"/>
        <v>CONSULTOR</v>
      </c>
      <c r="Q89" s="58" t="str">
        <f t="shared" ca="1" si="40"/>
        <v>M1</v>
      </c>
      <c r="R89" s="58">
        <f ca="1">VLOOKUP(Q89,Alavanca!A:B,2,0)</f>
        <v>0.25</v>
      </c>
      <c r="S89" s="71">
        <f ca="1">IF(W89="S",IF($S$2&lt;0.05,0,VLOOKUP(P89,Alavanca!D:E,2,0)*K89/$M$7)-VLOOKUP(B89,Expansao_janeiro2023!A:J,10,0),IF($S$2&lt;0.05,0,VLOOKUP(P89,Alavanca!D:E,2,0)*K89/$M$7))</f>
        <v>0</v>
      </c>
      <c r="T89" s="71">
        <v>0</v>
      </c>
      <c r="U89" s="71">
        <v>0</v>
      </c>
      <c r="V89" s="71">
        <f t="shared" ca="1" si="39"/>
        <v>0</v>
      </c>
      <c r="W89" s="58" t="str">
        <f>IFERROR(VLOOKUP(B89,Expansao_janeiro2023!A:I,9,0),"N")</f>
        <v>S</v>
      </c>
    </row>
    <row r="90" spans="1:23">
      <c r="A90" s="91">
        <v>8849120435</v>
      </c>
      <c r="B90" s="58" t="s">
        <v>1690</v>
      </c>
      <c r="C90" s="58" t="str">
        <f t="shared" ca="1" si="27"/>
        <v xml:space="preserve">ALEXANDRE ARAUJO BEZERRIL </v>
      </c>
      <c r="D90" s="58" t="str">
        <f t="shared" ca="1" si="28"/>
        <v>GIOVANE BORGES DA SILVA</v>
      </c>
      <c r="E90" s="58" t="str">
        <f t="shared" ca="1" si="29"/>
        <v>LUIS GERALDO COSTA PINTO</v>
      </c>
      <c r="F90" s="59">
        <f t="shared" ca="1" si="30"/>
        <v>44949</v>
      </c>
      <c r="G90" s="59" t="str">
        <f t="shared" ca="1" si="31"/>
        <v/>
      </c>
      <c r="J90" s="58">
        <f t="shared" ca="1" si="32"/>
        <v>6</v>
      </c>
      <c r="K90" s="58">
        <f t="shared" ca="1" si="33"/>
        <v>9</v>
      </c>
      <c r="L90" s="58">
        <f t="shared" ca="1" si="34"/>
        <v>2</v>
      </c>
      <c r="M90" s="58">
        <f t="shared" ca="1" si="35"/>
        <v>2</v>
      </c>
      <c r="N90" s="58">
        <f t="shared" ca="1" si="36"/>
        <v>1</v>
      </c>
      <c r="O90" s="58" t="str">
        <f t="shared" ca="1" si="37"/>
        <v>Pendente Faturamento</v>
      </c>
      <c r="P90" s="58" t="str">
        <f t="shared" ca="1" si="38"/>
        <v>CONSULTOR</v>
      </c>
      <c r="Q90" s="58" t="str">
        <f t="shared" ca="1" si="40"/>
        <v>M1</v>
      </c>
      <c r="R90" s="58">
        <f ca="1">VLOOKUP(Q90,Alavanca!A:B,2,0)</f>
        <v>0.25</v>
      </c>
      <c r="S90" s="71">
        <f ca="1">IF(W90="S",IF($S$2&lt;0.05,0,VLOOKUP(P90,Alavanca!D:E,2,0)*K90/$M$7)-VLOOKUP(B90,Expansao_janeiro2023!A:J,10,0),IF($S$2&lt;0.05,0,VLOOKUP(P90,Alavanca!D:E,2,0)*K90/$M$7))</f>
        <v>0</v>
      </c>
      <c r="T90" s="71">
        <v>0</v>
      </c>
      <c r="U90" s="71">
        <v>0</v>
      </c>
      <c r="V90" s="71">
        <f t="shared" ca="1" si="39"/>
        <v>0</v>
      </c>
      <c r="W90" s="58" t="str">
        <f>IFERROR(VLOOKUP(B90,Expansao_janeiro2023!A:I,9,0),"N")</f>
        <v>S</v>
      </c>
    </row>
    <row r="91" spans="1:23">
      <c r="A91" s="91">
        <v>6354390428</v>
      </c>
      <c r="B91" s="58" t="s">
        <v>1731</v>
      </c>
      <c r="C91" s="58" t="str">
        <f t="shared" ca="1" si="27"/>
        <v>IRACY DE SOUZA GOUVEIA</v>
      </c>
      <c r="D91" s="58" t="str">
        <f t="shared" ca="1" si="28"/>
        <v>GIOVANE BORGES DA SILVA</v>
      </c>
      <c r="E91" s="58" t="str">
        <f t="shared" ca="1" si="29"/>
        <v>LUIS GERALDO COSTA PINTO</v>
      </c>
      <c r="F91" s="59">
        <f t="shared" ca="1" si="30"/>
        <v>44949</v>
      </c>
      <c r="G91" s="59" t="str">
        <f t="shared" ca="1" si="31"/>
        <v/>
      </c>
      <c r="J91" s="58">
        <f t="shared" ca="1" si="32"/>
        <v>6</v>
      </c>
      <c r="K91" s="58">
        <f t="shared" ca="1" si="33"/>
        <v>9</v>
      </c>
      <c r="L91" s="58">
        <f t="shared" ca="1" si="34"/>
        <v>2</v>
      </c>
      <c r="M91" s="58">
        <f t="shared" ca="1" si="35"/>
        <v>1</v>
      </c>
      <c r="N91" s="58">
        <f t="shared" ca="1" si="36"/>
        <v>0</v>
      </c>
      <c r="O91" s="58" t="str">
        <f t="shared" ca="1" si="37"/>
        <v>Credenciamento Não Atingindo</v>
      </c>
      <c r="P91" s="58" t="str">
        <f t="shared" ca="1" si="38"/>
        <v>CONSULTOR</v>
      </c>
      <c r="Q91" s="58" t="str">
        <f t="shared" ca="1" si="40"/>
        <v>M1</v>
      </c>
      <c r="R91" s="58">
        <f ca="1">VLOOKUP(Q91,Alavanca!A:B,2,0)</f>
        <v>0.25</v>
      </c>
      <c r="S91" s="71">
        <f ca="1">IF(W91="S",IF($S$2&lt;0.05,0,VLOOKUP(P91,Alavanca!D:E,2,0)*K91/$M$7)-VLOOKUP(B91,Expansao_janeiro2023!A:J,10,0),IF($S$2&lt;0.05,0,VLOOKUP(P91,Alavanca!D:E,2,0)*K91/$M$7))</f>
        <v>0</v>
      </c>
      <c r="T91" s="71">
        <v>0</v>
      </c>
      <c r="U91" s="71">
        <v>0</v>
      </c>
      <c r="V91" s="71">
        <f t="shared" ca="1" si="39"/>
        <v>0</v>
      </c>
      <c r="W91" s="58" t="str">
        <f>IFERROR(VLOOKUP(B91,Expansao_janeiro2023!A:I,9,0),"N")</f>
        <v>S</v>
      </c>
    </row>
    <row r="92" spans="1:23">
      <c r="A92" s="91">
        <v>2079315420</v>
      </c>
      <c r="B92" s="58" t="s">
        <v>2120</v>
      </c>
      <c r="C92" s="58" t="str">
        <f t="shared" ca="1" si="27"/>
        <v>-</v>
      </c>
      <c r="D92" s="58" t="str">
        <f t="shared" ca="1" si="28"/>
        <v>GIOVANE BORGES DA SILVA</v>
      </c>
      <c r="E92" s="58" t="str">
        <f t="shared" ca="1" si="29"/>
        <v>LUIS GERALDO COSTA PINTO</v>
      </c>
      <c r="F92" s="59">
        <f t="shared" ca="1" si="30"/>
        <v>44949</v>
      </c>
      <c r="G92" s="59" t="str">
        <f t="shared" ca="1" si="31"/>
        <v/>
      </c>
      <c r="J92" s="58">
        <f t="shared" ca="1" si="32"/>
        <v>6</v>
      </c>
      <c r="K92" s="58">
        <f t="shared" ca="1" si="33"/>
        <v>9</v>
      </c>
      <c r="L92" s="58">
        <f t="shared" ca="1" si="34"/>
        <v>2</v>
      </c>
      <c r="M92" s="58">
        <f t="shared" ca="1" si="35"/>
        <v>0</v>
      </c>
      <c r="N92" s="58">
        <f t="shared" ca="1" si="36"/>
        <v>0</v>
      </c>
      <c r="O92" s="58" t="str">
        <f t="shared" ca="1" si="37"/>
        <v>Supervisor</v>
      </c>
      <c r="P92" s="58" t="str">
        <f t="shared" ca="1" si="38"/>
        <v>SUPERVISOR</v>
      </c>
      <c r="Q92" s="58" t="str">
        <f t="shared" ca="1" si="40"/>
        <v>M1</v>
      </c>
      <c r="R92" s="58">
        <f ca="1">VLOOKUP(Q92,Alavanca!A:B,2,0)</f>
        <v>0.25</v>
      </c>
      <c r="S92" s="71">
        <f ca="1">IF(W92="S",IF($S$2&lt;0.05,0,VLOOKUP(P92,Alavanca!D:E,2,0)*K92/$M$7)-VLOOKUP(B92,Expansao_janeiro2023!A:J,10,0),IF($S$2&lt;0.05,0,VLOOKUP(P92,Alavanca!D:E,2,0)*K92/$M$7))</f>
        <v>2250.095806451613</v>
      </c>
      <c r="T92" s="71">
        <v>2250.095806451613</v>
      </c>
      <c r="U92" s="71">
        <v>0</v>
      </c>
      <c r="V92" s="71">
        <f t="shared" ca="1" si="39"/>
        <v>0</v>
      </c>
      <c r="W92" s="58" t="str">
        <f>IFERROR(VLOOKUP(B92,Expansao_janeiro2023!A:I,9,0),"N")</f>
        <v>N</v>
      </c>
    </row>
    <row r="93" spans="1:23">
      <c r="A93" s="91">
        <v>8145581435</v>
      </c>
      <c r="B93" s="58" t="s">
        <v>1791</v>
      </c>
      <c r="C93" s="58" t="str">
        <f t="shared" ca="1" si="27"/>
        <v xml:space="preserve">ALEXANDRE ARAUJO BEZERRIL </v>
      </c>
      <c r="D93" s="58" t="str">
        <f t="shared" ca="1" si="28"/>
        <v>GIOVANE BORGES DA SILVA</v>
      </c>
      <c r="E93" s="58" t="str">
        <f t="shared" ca="1" si="29"/>
        <v>LUIS GERALDO COSTA PINTO</v>
      </c>
      <c r="F93" s="59">
        <f t="shared" ca="1" si="30"/>
        <v>44949</v>
      </c>
      <c r="G93" s="59" t="str">
        <f t="shared" ca="1" si="31"/>
        <v/>
      </c>
      <c r="J93" s="58">
        <f t="shared" ca="1" si="32"/>
        <v>6</v>
      </c>
      <c r="K93" s="58">
        <f t="shared" ca="1" si="33"/>
        <v>9</v>
      </c>
      <c r="L93" s="58">
        <f t="shared" ca="1" si="34"/>
        <v>2</v>
      </c>
      <c r="M93" s="58">
        <f t="shared" ca="1" si="35"/>
        <v>1</v>
      </c>
      <c r="N93" s="58">
        <f t="shared" ca="1" si="36"/>
        <v>1</v>
      </c>
      <c r="O93" s="58" t="str">
        <f t="shared" ca="1" si="37"/>
        <v>Credenciamento Não Atingindo</v>
      </c>
      <c r="P93" s="58" t="str">
        <f t="shared" ca="1" si="38"/>
        <v>CONSULTOR</v>
      </c>
      <c r="Q93" s="58" t="str">
        <f t="shared" ca="1" si="40"/>
        <v>M1</v>
      </c>
      <c r="R93" s="58">
        <f ca="1">VLOOKUP(Q93,Alavanca!A:B,2,0)</f>
        <v>0.25</v>
      </c>
      <c r="S93" s="71">
        <f ca="1">IF(W93="S",IF($S$2&lt;0.05,0,VLOOKUP(P93,Alavanca!D:E,2,0)*K93/$M$7)-VLOOKUP(B93,Expansao_janeiro2023!A:J,10,0),IF($S$2&lt;0.05,0,VLOOKUP(P93,Alavanca!D:E,2,0)*K93/$M$7))</f>
        <v>0</v>
      </c>
      <c r="T93" s="71">
        <v>0</v>
      </c>
      <c r="U93" s="71">
        <v>0</v>
      </c>
      <c r="V93" s="71">
        <f t="shared" ca="1" si="39"/>
        <v>0</v>
      </c>
      <c r="W93" s="58" t="str">
        <f>IFERROR(VLOOKUP(B93,Expansao_janeiro2023!A:I,9,0),"N")</f>
        <v>S</v>
      </c>
    </row>
    <row r="94" spans="1:23">
      <c r="A94" s="91">
        <v>49164503</v>
      </c>
      <c r="B94" s="58" t="s">
        <v>2149</v>
      </c>
      <c r="C94" s="58" t="str">
        <f t="shared" ca="1" si="27"/>
        <v xml:space="preserve">ALEXANDRE ARAUJO BEZERRIL </v>
      </c>
      <c r="D94" s="58" t="str">
        <f t="shared" ca="1" si="28"/>
        <v>GIOVANE BORGES DA SILVA</v>
      </c>
      <c r="E94" s="58" t="str">
        <f t="shared" ca="1" si="29"/>
        <v>LUIS GERALDO COSTA PINTO</v>
      </c>
      <c r="F94" s="59">
        <f t="shared" ca="1" si="30"/>
        <v>44949</v>
      </c>
      <c r="G94" s="59" t="str">
        <f t="shared" ca="1" si="31"/>
        <v/>
      </c>
      <c r="J94" s="58">
        <f t="shared" ca="1" si="32"/>
        <v>6</v>
      </c>
      <c r="K94" s="58">
        <f t="shared" ca="1" si="33"/>
        <v>9</v>
      </c>
      <c r="L94" s="58">
        <f t="shared" ca="1" si="34"/>
        <v>2</v>
      </c>
      <c r="M94" s="58">
        <f t="shared" ca="1" si="35"/>
        <v>0</v>
      </c>
      <c r="N94" s="58">
        <f t="shared" ca="1" si="36"/>
        <v>0</v>
      </c>
      <c r="O94" s="58" t="str">
        <f t="shared" ca="1" si="37"/>
        <v>Credenciamento Não Atingindo</v>
      </c>
      <c r="P94" s="58" t="str">
        <f t="shared" ca="1" si="38"/>
        <v>CONSULTOR</v>
      </c>
      <c r="Q94" s="58" t="str">
        <f t="shared" ca="1" si="40"/>
        <v>M1</v>
      </c>
      <c r="R94" s="58">
        <f ca="1">VLOOKUP(Q94,Alavanca!A:B,2,0)</f>
        <v>0.25</v>
      </c>
      <c r="S94" s="71">
        <f ca="1">IF(W94="S",IF($S$2&lt;0.05,0,VLOOKUP(P94,Alavanca!D:E,2,0)*K94/$M$7)-VLOOKUP(B94,Expansao_janeiro2023!A:J,10,0),IF($S$2&lt;0.05,0,VLOOKUP(P94,Alavanca!D:E,2,0)*K94/$M$7))</f>
        <v>0</v>
      </c>
      <c r="T94" s="71">
        <v>0</v>
      </c>
      <c r="U94" s="71">
        <v>0</v>
      </c>
      <c r="V94" s="71">
        <f t="shared" ca="1" si="39"/>
        <v>0</v>
      </c>
      <c r="W94" s="58" t="str">
        <f>IFERROR(VLOOKUP(B94,Expansao_janeiro2023!A:I,9,0),"N")</f>
        <v>S</v>
      </c>
    </row>
    <row r="95" spans="1:23">
      <c r="A95" s="91">
        <v>80617492468</v>
      </c>
      <c r="B95" s="58" t="s">
        <v>2152</v>
      </c>
      <c r="C95" s="58" t="str">
        <f t="shared" ca="1" si="27"/>
        <v>IRACY DE SOUZA GOUVEIA</v>
      </c>
      <c r="D95" s="58" t="str">
        <f t="shared" ca="1" si="28"/>
        <v>GIOVANE BORGES DA SILVA</v>
      </c>
      <c r="E95" s="58" t="str">
        <f t="shared" ca="1" si="29"/>
        <v>LUIS GERALDO COSTA PINTO</v>
      </c>
      <c r="F95" s="59">
        <f t="shared" ca="1" si="30"/>
        <v>44949</v>
      </c>
      <c r="G95" s="59" t="str">
        <f t="shared" ca="1" si="31"/>
        <v/>
      </c>
      <c r="J95" s="58">
        <f t="shared" ca="1" si="32"/>
        <v>6</v>
      </c>
      <c r="K95" s="58">
        <f t="shared" ca="1" si="33"/>
        <v>9</v>
      </c>
      <c r="L95" s="58">
        <f t="shared" ca="1" si="34"/>
        <v>2</v>
      </c>
      <c r="M95" s="58">
        <f t="shared" ca="1" si="35"/>
        <v>0</v>
      </c>
      <c r="N95" s="58">
        <f t="shared" ca="1" si="36"/>
        <v>0</v>
      </c>
      <c r="O95" s="58" t="str">
        <f t="shared" ca="1" si="37"/>
        <v>Credenciamento Não Atingindo</v>
      </c>
      <c r="P95" s="58" t="str">
        <f t="shared" ca="1" si="38"/>
        <v>CONSULTOR</v>
      </c>
      <c r="Q95" s="58" t="str">
        <f t="shared" ca="1" si="40"/>
        <v>M1</v>
      </c>
      <c r="R95" s="58">
        <f ca="1">VLOOKUP(Q95,Alavanca!A:B,2,0)</f>
        <v>0.25</v>
      </c>
      <c r="S95" s="71">
        <f ca="1">IF(W95="S",IF($S$2&lt;0.05,0,VLOOKUP(P95,Alavanca!D:E,2,0)*K95/$M$7)-VLOOKUP(B95,Expansao_janeiro2023!A:J,10,0),IF($S$2&lt;0.05,0,VLOOKUP(P95,Alavanca!D:E,2,0)*K95/$M$7))</f>
        <v>0</v>
      </c>
      <c r="T95" s="71">
        <v>0</v>
      </c>
      <c r="U95" s="71">
        <v>0</v>
      </c>
      <c r="V95" s="71">
        <f t="shared" ca="1" si="39"/>
        <v>0</v>
      </c>
      <c r="W95" s="58" t="str">
        <f>IFERROR(VLOOKUP(B95,Expansao_janeiro2023!A:I,9,0),"N")</f>
        <v>S</v>
      </c>
    </row>
    <row r="96" spans="1:23">
      <c r="A96" s="91">
        <v>10058452478</v>
      </c>
      <c r="B96" s="58" t="s">
        <v>2155</v>
      </c>
      <c r="C96" s="58" t="str">
        <f t="shared" ca="1" si="27"/>
        <v xml:space="preserve">ALEXANDRE ARAUJO BEZERRIL </v>
      </c>
      <c r="D96" s="58" t="str">
        <f t="shared" ca="1" si="28"/>
        <v>GIOVANE BORGES DA SILVA</v>
      </c>
      <c r="E96" s="58" t="str">
        <f t="shared" ca="1" si="29"/>
        <v>LUIS GERALDO COSTA PINTO</v>
      </c>
      <c r="F96" s="59">
        <f t="shared" ca="1" si="30"/>
        <v>44949</v>
      </c>
      <c r="G96" s="59" t="str">
        <f t="shared" ca="1" si="31"/>
        <v/>
      </c>
      <c r="J96" s="58">
        <f t="shared" ca="1" si="32"/>
        <v>6</v>
      </c>
      <c r="K96" s="58">
        <f t="shared" ca="1" si="33"/>
        <v>9</v>
      </c>
      <c r="L96" s="58">
        <f t="shared" ca="1" si="34"/>
        <v>2</v>
      </c>
      <c r="M96" s="58">
        <f t="shared" ca="1" si="35"/>
        <v>0</v>
      </c>
      <c r="N96" s="58">
        <f t="shared" ca="1" si="36"/>
        <v>0</v>
      </c>
      <c r="O96" s="58" t="str">
        <f t="shared" ca="1" si="37"/>
        <v>Credenciamento Não Atingindo</v>
      </c>
      <c r="P96" s="58" t="str">
        <f t="shared" ca="1" si="38"/>
        <v>CONSULTOR</v>
      </c>
      <c r="Q96" s="58" t="str">
        <f t="shared" ca="1" si="40"/>
        <v>M1</v>
      </c>
      <c r="R96" s="58">
        <f ca="1">VLOOKUP(Q96,Alavanca!A:B,2,0)</f>
        <v>0.25</v>
      </c>
      <c r="S96" s="71">
        <f ca="1">IF(W96="S",IF($S$2&lt;0.05,0,VLOOKUP(P96,Alavanca!D:E,2,0)*K96/$M$7)-VLOOKUP(B96,Expansao_janeiro2023!A:J,10,0),IF($S$2&lt;0.05,0,VLOOKUP(P96,Alavanca!D:E,2,0)*K96/$M$7))</f>
        <v>0</v>
      </c>
      <c r="T96" s="71">
        <v>0</v>
      </c>
      <c r="U96" s="71">
        <v>0</v>
      </c>
      <c r="V96" s="71">
        <f t="shared" ca="1" si="39"/>
        <v>0</v>
      </c>
      <c r="W96" s="58" t="str">
        <f>IFERROR(VLOOKUP(B96,Expansao_janeiro2023!A:I,9,0),"N")</f>
        <v>S</v>
      </c>
    </row>
    <row r="97" spans="1:23">
      <c r="A97" s="91">
        <v>1413771432</v>
      </c>
      <c r="B97" s="58" t="s">
        <v>1883</v>
      </c>
      <c r="C97" s="58" t="str">
        <f t="shared" ca="1" si="27"/>
        <v>IRACY DE SOUZA GOUVEIA</v>
      </c>
      <c r="D97" s="58" t="str">
        <f t="shared" ca="1" si="28"/>
        <v>GIOVANE BORGES DA SILVA</v>
      </c>
      <c r="E97" s="58" t="str">
        <f t="shared" ca="1" si="29"/>
        <v>LUIS GERALDO COSTA PINTO</v>
      </c>
      <c r="F97" s="59">
        <f t="shared" ca="1" si="30"/>
        <v>44949</v>
      </c>
      <c r="G97" s="59" t="str">
        <f t="shared" ca="1" si="31"/>
        <v/>
      </c>
      <c r="J97" s="58">
        <f t="shared" ca="1" si="32"/>
        <v>6</v>
      </c>
      <c r="K97" s="58">
        <f t="shared" ca="1" si="33"/>
        <v>9</v>
      </c>
      <c r="L97" s="58">
        <f t="shared" ca="1" si="34"/>
        <v>2</v>
      </c>
      <c r="M97" s="58">
        <f t="shared" ca="1" si="35"/>
        <v>1</v>
      </c>
      <c r="N97" s="58">
        <f t="shared" ca="1" si="36"/>
        <v>0</v>
      </c>
      <c r="O97" s="58" t="str">
        <f t="shared" ca="1" si="37"/>
        <v>Credenciamento Não Atingindo</v>
      </c>
      <c r="P97" s="58" t="str">
        <f t="shared" ca="1" si="38"/>
        <v>CONSULTOR</v>
      </c>
      <c r="Q97" s="58" t="str">
        <f t="shared" ca="1" si="40"/>
        <v>M1</v>
      </c>
      <c r="R97" s="58">
        <f ca="1">VLOOKUP(Q97,Alavanca!A:B,2,0)</f>
        <v>0.25</v>
      </c>
      <c r="S97" s="71">
        <f ca="1">IF(W97="S",IF($S$2&lt;0.05,0,VLOOKUP(P97,Alavanca!D:E,2,0)*K97/$M$7)-VLOOKUP(B97,Expansao_janeiro2023!A:J,10,0),IF($S$2&lt;0.05,0,VLOOKUP(P97,Alavanca!D:E,2,0)*K97/$M$7))</f>
        <v>0</v>
      </c>
      <c r="T97" s="71">
        <v>0</v>
      </c>
      <c r="U97" s="71">
        <v>0</v>
      </c>
      <c r="V97" s="71">
        <f t="shared" ca="1" si="39"/>
        <v>0</v>
      </c>
      <c r="W97" s="58" t="str">
        <f>IFERROR(VLOOKUP(B97,Expansao_janeiro2023!A:I,9,0),"N")</f>
        <v>S</v>
      </c>
    </row>
    <row r="98" spans="1:23">
      <c r="A98" s="91">
        <v>9761120430</v>
      </c>
      <c r="B98" s="58" t="s">
        <v>1910</v>
      </c>
      <c r="C98" s="58" t="str">
        <f t="shared" ca="1" si="27"/>
        <v xml:space="preserve">ALEXANDRE ARAUJO BEZERRIL </v>
      </c>
      <c r="D98" s="58" t="str">
        <f t="shared" ca="1" si="28"/>
        <v>GIOVANE BORGES DA SILVA</v>
      </c>
      <c r="E98" s="58" t="str">
        <f t="shared" ca="1" si="29"/>
        <v>LUIS GERALDO COSTA PINTO</v>
      </c>
      <c r="F98" s="59">
        <f t="shared" ca="1" si="30"/>
        <v>44949</v>
      </c>
      <c r="G98" s="59" t="str">
        <f t="shared" ca="1" si="31"/>
        <v/>
      </c>
      <c r="J98" s="58">
        <f t="shared" ca="1" si="32"/>
        <v>6</v>
      </c>
      <c r="K98" s="58">
        <f t="shared" ca="1" si="33"/>
        <v>9</v>
      </c>
      <c r="L98" s="58">
        <f t="shared" ca="1" si="34"/>
        <v>2</v>
      </c>
      <c r="M98" s="58">
        <f t="shared" ca="1" si="35"/>
        <v>1</v>
      </c>
      <c r="N98" s="58">
        <f t="shared" ca="1" si="36"/>
        <v>1</v>
      </c>
      <c r="O98" s="58" t="str">
        <f t="shared" ca="1" si="37"/>
        <v>Credenciamento Não Atingindo</v>
      </c>
      <c r="P98" s="58" t="str">
        <f t="shared" ca="1" si="38"/>
        <v>CONSULTOR</v>
      </c>
      <c r="Q98" s="58" t="str">
        <f t="shared" ca="1" si="40"/>
        <v>M1</v>
      </c>
      <c r="R98" s="58">
        <f ca="1">VLOOKUP(Q98,Alavanca!A:B,2,0)</f>
        <v>0.25</v>
      </c>
      <c r="S98" s="71">
        <f ca="1">IF(W98="S",IF($S$2&lt;0.05,0,VLOOKUP(P98,Alavanca!D:E,2,0)*K98/$M$7)-VLOOKUP(B98,Expansao_janeiro2023!A:J,10,0),IF($S$2&lt;0.05,0,VLOOKUP(P98,Alavanca!D:E,2,0)*K98/$M$7))</f>
        <v>0</v>
      </c>
      <c r="T98" s="71">
        <v>0</v>
      </c>
      <c r="U98" s="71">
        <v>0</v>
      </c>
      <c r="V98" s="71">
        <f t="shared" ca="1" si="39"/>
        <v>0</v>
      </c>
      <c r="W98" s="58" t="str">
        <f>IFERROR(VLOOKUP(B98,Expansao_janeiro2023!A:I,9,0),"N")</f>
        <v>S</v>
      </c>
    </row>
    <row r="99" spans="1:23">
      <c r="A99" s="91">
        <v>6041756474</v>
      </c>
      <c r="B99" s="58" t="s">
        <v>1912</v>
      </c>
      <c r="C99" s="58" t="str">
        <f t="shared" ca="1" si="27"/>
        <v xml:space="preserve">ALEXANDRE ARAUJO BEZERRIL </v>
      </c>
      <c r="D99" s="58" t="str">
        <f t="shared" ca="1" si="28"/>
        <v>GIOVANE BORGES DA SILVA</v>
      </c>
      <c r="E99" s="58" t="str">
        <f t="shared" ca="1" si="29"/>
        <v>LUIS GERALDO COSTA PINTO</v>
      </c>
      <c r="F99" s="59">
        <f t="shared" ca="1" si="30"/>
        <v>44949</v>
      </c>
      <c r="G99" s="59" t="str">
        <f t="shared" ca="1" si="31"/>
        <v/>
      </c>
      <c r="J99" s="58">
        <f t="shared" ca="1" si="32"/>
        <v>6</v>
      </c>
      <c r="K99" s="58">
        <f t="shared" ca="1" si="33"/>
        <v>9</v>
      </c>
      <c r="L99" s="58">
        <f t="shared" ca="1" si="34"/>
        <v>2</v>
      </c>
      <c r="M99" s="58">
        <f t="shared" ca="1" si="35"/>
        <v>4</v>
      </c>
      <c r="N99" s="58">
        <f t="shared" ca="1" si="36"/>
        <v>2</v>
      </c>
      <c r="O99" s="58" t="str">
        <f t="shared" ca="1" si="37"/>
        <v>Elegível</v>
      </c>
      <c r="P99" s="58" t="str">
        <f t="shared" ca="1" si="38"/>
        <v>CONSULTOR</v>
      </c>
      <c r="Q99" s="58" t="str">
        <f t="shared" ca="1" si="40"/>
        <v>M1</v>
      </c>
      <c r="R99" s="58">
        <f ca="1">VLOOKUP(Q99,Alavanca!A:B,2,0)</f>
        <v>0.25</v>
      </c>
      <c r="S99" s="71">
        <f ca="1">IF(W99="S",IF($S$2&lt;0.05,0,VLOOKUP(P99,Alavanca!D:E,2,0)*K99/$M$7)-VLOOKUP(B99,Expansao_janeiro2023!A:J,10,0),IF($S$2&lt;0.05,0,VLOOKUP(P99,Alavanca!D:E,2,0)*K99/$M$7))</f>
        <v>0</v>
      </c>
      <c r="T99" s="71">
        <v>0</v>
      </c>
      <c r="U99" s="71">
        <v>0</v>
      </c>
      <c r="V99" s="71">
        <f t="shared" ca="1" si="39"/>
        <v>0</v>
      </c>
      <c r="W99" s="58" t="str">
        <f>IFERROR(VLOOKUP(B99,Expansao_janeiro2023!A:I,9,0),"N")</f>
        <v>S</v>
      </c>
    </row>
    <row r="100" spans="1:23">
      <c r="A100" s="91">
        <v>6119359451</v>
      </c>
      <c r="B100" s="58" t="s">
        <v>2164</v>
      </c>
      <c r="C100" s="58" t="str">
        <f t="shared" ca="1" si="27"/>
        <v>IRACY DE SOUZA GOUVEIA</v>
      </c>
      <c r="D100" s="58" t="str">
        <f t="shared" ca="1" si="28"/>
        <v>GIOVANE BORGES DA SILVA</v>
      </c>
      <c r="E100" s="58" t="str">
        <f t="shared" ca="1" si="29"/>
        <v>LUIS GERALDO COSTA PINTO</v>
      </c>
      <c r="F100" s="59">
        <f t="shared" ca="1" si="30"/>
        <v>44949</v>
      </c>
      <c r="G100" s="59">
        <f t="shared" ca="1" si="31"/>
        <v>44953</v>
      </c>
      <c r="J100" s="58">
        <f t="shared" ca="1" si="32"/>
        <v>4</v>
      </c>
      <c r="K100" s="58">
        <f t="shared" ca="1" si="33"/>
        <v>5</v>
      </c>
      <c r="L100" s="58">
        <f t="shared" ca="1" si="34"/>
        <v>1</v>
      </c>
      <c r="M100" s="58">
        <f t="shared" ca="1" si="35"/>
        <v>0</v>
      </c>
      <c r="N100" s="58">
        <f t="shared" ca="1" si="36"/>
        <v>0</v>
      </c>
      <c r="O100" s="58" t="str">
        <f t="shared" ca="1" si="37"/>
        <v>Credenciamento Não Atingindo</v>
      </c>
      <c r="P100" s="58" t="str">
        <f t="shared" ca="1" si="38"/>
        <v>CONSULTOR</v>
      </c>
      <c r="Q100" s="58" t="str">
        <f t="shared" ca="1" si="40"/>
        <v>M1</v>
      </c>
      <c r="R100" s="58">
        <f ca="1">VLOOKUP(Q100,Alavanca!A:B,2,0)</f>
        <v>0.25</v>
      </c>
      <c r="S100" s="71">
        <f ca="1">IF(W100="S",IF($S$2&lt;0.05,0,VLOOKUP(P100,Alavanca!D:E,2,0)*K100/$M$7)-VLOOKUP(B100,Expansao_janeiro2023!A:J,10,0),IF($S$2&lt;0.05,0,VLOOKUP(P100,Alavanca!D:E,2,0)*K100/$M$7))</f>
        <v>0</v>
      </c>
      <c r="T100" s="71">
        <v>0</v>
      </c>
      <c r="U100" s="71">
        <v>0</v>
      </c>
      <c r="V100" s="71">
        <f t="shared" ca="1" si="39"/>
        <v>0</v>
      </c>
      <c r="W100" s="58" t="str">
        <f>IFERROR(VLOOKUP(B100,Expansao_janeiro2023!A:I,9,0),"N")</f>
        <v>S</v>
      </c>
    </row>
    <row r="101" spans="1:23">
      <c r="A101" s="91" t="s">
        <v>2168</v>
      </c>
      <c r="B101" s="58" t="s">
        <v>2169</v>
      </c>
      <c r="C101" s="58" t="str">
        <f t="shared" ca="1" si="27"/>
        <v>-</v>
      </c>
      <c r="D101" s="58" t="str">
        <f t="shared" ca="1" si="28"/>
        <v>GIOVANE BORGES DA SILVA</v>
      </c>
      <c r="E101" s="58" t="str">
        <f t="shared" ca="1" si="29"/>
        <v>LUIS GERALDO COSTA PINTO</v>
      </c>
      <c r="F101" s="59">
        <f t="shared" ca="1" si="30"/>
        <v>44956</v>
      </c>
      <c r="G101" s="59" t="str">
        <f t="shared" ca="1" si="31"/>
        <v/>
      </c>
      <c r="J101" s="58">
        <f t="shared" ca="1" si="32"/>
        <v>2</v>
      </c>
      <c r="K101" s="58">
        <f t="shared" ca="1" si="33"/>
        <v>2</v>
      </c>
      <c r="L101" s="58">
        <f t="shared" ca="1" si="34"/>
        <v>1</v>
      </c>
      <c r="M101" s="58">
        <f t="shared" ca="1" si="35"/>
        <v>0</v>
      </c>
      <c r="N101" s="58">
        <f t="shared" ca="1" si="36"/>
        <v>0</v>
      </c>
      <c r="O101" s="58" t="str">
        <f t="shared" ca="1" si="37"/>
        <v>Supervisor</v>
      </c>
      <c r="P101" s="58" t="str">
        <f t="shared" ca="1" si="38"/>
        <v>SUPERVISOR</v>
      </c>
      <c r="Q101" s="58" t="str">
        <f t="shared" ca="1" si="40"/>
        <v>M1</v>
      </c>
      <c r="R101" s="58">
        <f ca="1">VLOOKUP(Q101,Alavanca!A:B,2,0)</f>
        <v>0.25</v>
      </c>
      <c r="S101" s="71">
        <f ca="1">IF(W101="S",IF($S$2&lt;0.05,0,VLOOKUP(P101,Alavanca!D:E,2,0)*K101/$M$7)-VLOOKUP(B101,Expansao_janeiro2023!A:J,10,0),IF($S$2&lt;0.05,0,VLOOKUP(P101,Alavanca!D:E,2,0)*K101/$M$7))</f>
        <v>500.02129032258063</v>
      </c>
      <c r="T101" s="71">
        <v>500.02129032258063</v>
      </c>
      <c r="U101" s="71">
        <v>0</v>
      </c>
      <c r="V101" s="71">
        <f t="shared" ca="1" si="39"/>
        <v>0</v>
      </c>
      <c r="W101" s="58" t="str">
        <f>IFERROR(VLOOKUP(B101,Expansao_janeiro2023!A:I,9,0),"N")</f>
        <v>N</v>
      </c>
    </row>
    <row r="102" spans="1:23">
      <c r="A102" s="91" t="s">
        <v>2173</v>
      </c>
      <c r="B102" s="58" t="s">
        <v>2174</v>
      </c>
      <c r="C102" s="58" t="str">
        <f t="shared" ca="1" si="27"/>
        <v>ANTONIO CARLOS FIGUEIREDO CARAN</v>
      </c>
      <c r="D102" s="58" t="str">
        <f t="shared" ca="1" si="28"/>
        <v>GIOVANE BORGES DA SILVA</v>
      </c>
      <c r="E102" s="58" t="str">
        <f t="shared" ca="1" si="29"/>
        <v>LUIS GERALDO COSTA PINTO</v>
      </c>
      <c r="F102" s="59">
        <f t="shared" ca="1" si="30"/>
        <v>44956</v>
      </c>
      <c r="G102" s="59" t="str">
        <f t="shared" ca="1" si="31"/>
        <v/>
      </c>
      <c r="J102" s="58">
        <f t="shared" ca="1" si="32"/>
        <v>2</v>
      </c>
      <c r="K102" s="58">
        <f t="shared" ca="1" si="33"/>
        <v>2</v>
      </c>
      <c r="L102" s="58">
        <f t="shared" ca="1" si="34"/>
        <v>1</v>
      </c>
      <c r="M102" s="58">
        <f t="shared" ca="1" si="35"/>
        <v>0</v>
      </c>
      <c r="N102" s="58">
        <f t="shared" ca="1" si="36"/>
        <v>0</v>
      </c>
      <c r="O102" s="58" t="str">
        <f t="shared" ca="1" si="37"/>
        <v>Credenciamento Não Atingindo</v>
      </c>
      <c r="P102" s="58" t="str">
        <f t="shared" ca="1" si="38"/>
        <v>CONSULTOR</v>
      </c>
      <c r="Q102" s="58" t="str">
        <f t="shared" ca="1" si="40"/>
        <v>M1</v>
      </c>
      <c r="R102" s="58">
        <f ca="1">VLOOKUP(Q102,Alavanca!A:B,2,0)</f>
        <v>0.25</v>
      </c>
      <c r="S102" s="71">
        <f ca="1">IF(W102="S",IF($S$2&lt;0.05,0,VLOOKUP(P102,Alavanca!D:E,2,0)*K102/$M$7)-VLOOKUP(B102,Expansao_janeiro2023!A:J,10,0),IF($S$2&lt;0.05,0,VLOOKUP(P102,Alavanca!D:E,2,0)*K102/$M$7))</f>
        <v>0</v>
      </c>
      <c r="T102" s="71">
        <v>0</v>
      </c>
      <c r="U102" s="71">
        <v>0</v>
      </c>
      <c r="V102" s="71">
        <f t="shared" ca="1" si="39"/>
        <v>0</v>
      </c>
      <c r="W102" s="58" t="str">
        <f>IFERROR(VLOOKUP(B102,Expansao_janeiro2023!A:I,9,0),"N")</f>
        <v>S</v>
      </c>
    </row>
    <row r="103" spans="1:23">
      <c r="A103" s="91" t="s">
        <v>2177</v>
      </c>
      <c r="B103" s="58" t="s">
        <v>2178</v>
      </c>
      <c r="C103" s="58" t="str">
        <f t="shared" ca="1" si="27"/>
        <v>ANTONIO CARLOS FIGUEIREDO CARAN</v>
      </c>
      <c r="D103" s="58" t="str">
        <f t="shared" ca="1" si="28"/>
        <v>GIOVANE BORGES DA SILVA</v>
      </c>
      <c r="E103" s="58" t="str">
        <f t="shared" ca="1" si="29"/>
        <v>LUIS GERALDO COSTA PINTO</v>
      </c>
      <c r="F103" s="59">
        <f t="shared" ca="1" si="30"/>
        <v>44956</v>
      </c>
      <c r="G103" s="59" t="str">
        <f t="shared" ca="1" si="31"/>
        <v/>
      </c>
      <c r="J103" s="58">
        <f t="shared" ca="1" si="32"/>
        <v>2</v>
      </c>
      <c r="K103" s="58">
        <f t="shared" ca="1" si="33"/>
        <v>2</v>
      </c>
      <c r="L103" s="58">
        <f t="shared" ca="1" si="34"/>
        <v>1</v>
      </c>
      <c r="M103" s="58">
        <f t="shared" ca="1" si="35"/>
        <v>0</v>
      </c>
      <c r="N103" s="58">
        <f t="shared" ca="1" si="36"/>
        <v>0</v>
      </c>
      <c r="O103" s="58" t="str">
        <f t="shared" ca="1" si="37"/>
        <v>Credenciamento Não Atingindo</v>
      </c>
      <c r="P103" s="58" t="str">
        <f t="shared" ca="1" si="38"/>
        <v>CONSULTOR</v>
      </c>
      <c r="Q103" s="58" t="str">
        <f t="shared" ca="1" si="40"/>
        <v>M1</v>
      </c>
      <c r="R103" s="58">
        <f ca="1">VLOOKUP(Q103,Alavanca!A:B,2,0)</f>
        <v>0.25</v>
      </c>
      <c r="S103" s="71">
        <f ca="1">IF(W103="S",IF($S$2&lt;0.05,0,VLOOKUP(P103,Alavanca!D:E,2,0)*K103/$M$7)-VLOOKUP(B103,Expansao_janeiro2023!A:J,10,0),IF($S$2&lt;0.05,0,VLOOKUP(P103,Alavanca!D:E,2,0)*K103/$M$7))</f>
        <v>0</v>
      </c>
      <c r="T103" s="71">
        <v>0</v>
      </c>
      <c r="U103" s="71">
        <v>0</v>
      </c>
      <c r="V103" s="71">
        <f t="shared" ca="1" si="39"/>
        <v>0</v>
      </c>
      <c r="W103" s="58" t="str">
        <f>IFERROR(VLOOKUP(B103,Expansao_janeiro2023!A:I,9,0),"N")</f>
        <v>S</v>
      </c>
    </row>
    <row r="104" spans="1:23">
      <c r="A104" s="91" t="s">
        <v>2182</v>
      </c>
      <c r="B104" s="58" t="s">
        <v>2183</v>
      </c>
      <c r="C104" s="58">
        <f t="shared" ca="1" si="27"/>
        <v>0</v>
      </c>
      <c r="D104" s="58" t="str">
        <f t="shared" ca="1" si="28"/>
        <v>GIOVANE BORGES DA SILVA</v>
      </c>
      <c r="E104" s="58" t="str">
        <f t="shared" ca="1" si="29"/>
        <v>LUIS GERALDO COSTA PINTO</v>
      </c>
      <c r="F104" s="59">
        <f t="shared" ca="1" si="30"/>
        <v>44956</v>
      </c>
      <c r="G104" s="59" t="str">
        <f t="shared" ca="1" si="31"/>
        <v/>
      </c>
      <c r="J104" s="58">
        <f t="shared" ca="1" si="32"/>
        <v>2</v>
      </c>
      <c r="K104" s="58">
        <f t="shared" ca="1" si="33"/>
        <v>2</v>
      </c>
      <c r="L104" s="58">
        <f t="shared" ca="1" si="34"/>
        <v>1</v>
      </c>
      <c r="M104" s="58">
        <f t="shared" ca="1" si="35"/>
        <v>0</v>
      </c>
      <c r="N104" s="58">
        <f t="shared" ca="1" si="36"/>
        <v>0</v>
      </c>
      <c r="O104" s="58" t="str">
        <f t="shared" ca="1" si="37"/>
        <v>Credenciamento Não Atingindo</v>
      </c>
      <c r="P104" s="58" t="str">
        <f t="shared" ca="1" si="38"/>
        <v>CONSULTOR</v>
      </c>
      <c r="Q104" s="58" t="str">
        <f t="shared" ca="1" si="40"/>
        <v>M1</v>
      </c>
      <c r="R104" s="58">
        <f ca="1">VLOOKUP(Q104,Alavanca!A:B,2,0)</f>
        <v>0.25</v>
      </c>
      <c r="S104" s="71">
        <f ca="1">IF(W104="S",IF($S$2&lt;0.05,0,VLOOKUP(P104,Alavanca!D:E,2,0)*K104/$M$7)-VLOOKUP(B104,Expansao_janeiro2023!A:J,10,0),IF($S$2&lt;0.05,0,VLOOKUP(P104,Alavanca!D:E,2,0)*K104/$M$7))</f>
        <v>0</v>
      </c>
      <c r="T104" s="71">
        <v>0</v>
      </c>
      <c r="U104" s="71">
        <v>0</v>
      </c>
      <c r="V104" s="71">
        <f t="shared" ca="1" si="39"/>
        <v>0</v>
      </c>
      <c r="W104" s="58" t="str">
        <f>IFERROR(VLOOKUP(B104,Expansao_janeiro2023!A:I,9,0),"N")</f>
        <v>S</v>
      </c>
    </row>
    <row r="105" spans="1:23">
      <c r="A105" s="91" t="s">
        <v>2186</v>
      </c>
      <c r="B105" s="58" t="s">
        <v>2187</v>
      </c>
      <c r="C105" s="58">
        <f t="shared" ca="1" si="27"/>
        <v>0</v>
      </c>
      <c r="D105" s="58" t="str">
        <f t="shared" ca="1" si="28"/>
        <v>GIOVANE BORGES DA SILVA</v>
      </c>
      <c r="E105" s="58" t="str">
        <f t="shared" ca="1" si="29"/>
        <v>LUIS GERALDO COSTA PINTO</v>
      </c>
      <c r="F105" s="59">
        <f t="shared" ca="1" si="30"/>
        <v>44956</v>
      </c>
      <c r="G105" s="59" t="str">
        <f t="shared" ca="1" si="31"/>
        <v/>
      </c>
      <c r="J105" s="58">
        <f t="shared" ca="1" si="32"/>
        <v>2</v>
      </c>
      <c r="K105" s="58">
        <f t="shared" ca="1" si="33"/>
        <v>2</v>
      </c>
      <c r="L105" s="58">
        <f t="shared" ca="1" si="34"/>
        <v>1</v>
      </c>
      <c r="M105" s="58">
        <f t="shared" ca="1" si="35"/>
        <v>0</v>
      </c>
      <c r="N105" s="58">
        <f t="shared" ca="1" si="36"/>
        <v>0</v>
      </c>
      <c r="O105" s="58" t="str">
        <f t="shared" ca="1" si="37"/>
        <v>Credenciamento Não Atingindo</v>
      </c>
      <c r="P105" s="58" t="str">
        <f t="shared" ca="1" si="38"/>
        <v>CONSULTOR</v>
      </c>
      <c r="Q105" s="58" t="str">
        <f t="shared" ca="1" si="40"/>
        <v>M1</v>
      </c>
      <c r="R105" s="58">
        <f ca="1">VLOOKUP(Q105,Alavanca!A:B,2,0)</f>
        <v>0.25</v>
      </c>
      <c r="S105" s="71">
        <f ca="1">IF(W105="S",IF($S$2&lt;0.05,0,VLOOKUP(P105,Alavanca!D:E,2,0)*K105/$M$7)-VLOOKUP(B105,Expansao_janeiro2023!A:J,10,0),IF($S$2&lt;0.05,0,VLOOKUP(P105,Alavanca!D:E,2,0)*K105/$M$7))</f>
        <v>0</v>
      </c>
      <c r="T105" s="71">
        <v>0</v>
      </c>
      <c r="U105" s="71">
        <v>0</v>
      </c>
      <c r="V105" s="71">
        <f t="shared" ca="1" si="39"/>
        <v>0</v>
      </c>
      <c r="W105" s="58" t="str">
        <f>IFERROR(VLOOKUP(B105,Expansao_janeiro2023!A:I,9,0),"N")</f>
        <v>S</v>
      </c>
    </row>
    <row r="106" spans="1:23">
      <c r="A106" s="91" t="s">
        <v>2190</v>
      </c>
      <c r="B106" s="58" t="s">
        <v>2191</v>
      </c>
      <c r="C106" s="58" t="str">
        <f t="shared" ca="1" si="27"/>
        <v>ANTONIO CARLOS FIGUEIREDO CARAN</v>
      </c>
      <c r="D106" s="58" t="str">
        <f t="shared" ca="1" si="28"/>
        <v>GIOVANE BORGES DA SILVA</v>
      </c>
      <c r="E106" s="58" t="str">
        <f t="shared" ca="1" si="29"/>
        <v>LUIS GERALDO COSTA PINTO</v>
      </c>
      <c r="F106" s="59">
        <f t="shared" ca="1" si="30"/>
        <v>44956</v>
      </c>
      <c r="G106" s="59" t="str">
        <f t="shared" ca="1" si="31"/>
        <v/>
      </c>
      <c r="J106" s="58">
        <f t="shared" ca="1" si="32"/>
        <v>2</v>
      </c>
      <c r="K106" s="58">
        <f t="shared" ca="1" si="33"/>
        <v>2</v>
      </c>
      <c r="L106" s="58">
        <f t="shared" ca="1" si="34"/>
        <v>1</v>
      </c>
      <c r="M106" s="58">
        <f t="shared" ca="1" si="35"/>
        <v>0</v>
      </c>
      <c r="N106" s="58">
        <f t="shared" ca="1" si="36"/>
        <v>0</v>
      </c>
      <c r="O106" s="58" t="str">
        <f t="shared" ca="1" si="37"/>
        <v>Credenciamento Não Atingindo</v>
      </c>
      <c r="P106" s="58" t="str">
        <f t="shared" ca="1" si="38"/>
        <v>CONSULTOR</v>
      </c>
      <c r="Q106" s="58" t="str">
        <f t="shared" ca="1" si="40"/>
        <v>M1</v>
      </c>
      <c r="R106" s="58">
        <f ca="1">VLOOKUP(Q106,Alavanca!A:B,2,0)</f>
        <v>0.25</v>
      </c>
      <c r="S106" s="71">
        <f ca="1">IF(W106="S",IF($S$2&lt;0.05,0,VLOOKUP(P106,Alavanca!D:E,2,0)*K106/$M$7)-VLOOKUP(B106,Expansao_janeiro2023!A:J,10,0),IF($S$2&lt;0.05,0,VLOOKUP(P106,Alavanca!D:E,2,0)*K106/$M$7))</f>
        <v>0</v>
      </c>
      <c r="T106" s="71">
        <v>0</v>
      </c>
      <c r="U106" s="71">
        <v>0</v>
      </c>
      <c r="V106" s="71">
        <f t="shared" ca="1" si="39"/>
        <v>0</v>
      </c>
      <c r="W106" s="58" t="str">
        <f>IFERROR(VLOOKUP(B106,Expansao_janeiro2023!A:I,9,0),"N")</f>
        <v>S</v>
      </c>
    </row>
    <row r="107" spans="1:23">
      <c r="A107" s="91" t="s">
        <v>2194</v>
      </c>
      <c r="B107" s="58" t="s">
        <v>2195</v>
      </c>
      <c r="C107" s="58" t="str">
        <f t="shared" ca="1" si="27"/>
        <v>ANTONIO CARLOS FIGUEIREDO CARAN</v>
      </c>
      <c r="D107" s="58" t="str">
        <f t="shared" ca="1" si="28"/>
        <v>GIOVANE BORGES DA SILVA</v>
      </c>
      <c r="E107" s="58" t="str">
        <f t="shared" ca="1" si="29"/>
        <v>LUIS GERALDO COSTA PINTO</v>
      </c>
      <c r="F107" s="59">
        <f t="shared" ca="1" si="30"/>
        <v>44956</v>
      </c>
      <c r="G107" s="59" t="str">
        <f t="shared" ca="1" si="31"/>
        <v/>
      </c>
      <c r="J107" s="58">
        <f t="shared" ca="1" si="32"/>
        <v>2</v>
      </c>
      <c r="K107" s="58">
        <f t="shared" ca="1" si="33"/>
        <v>2</v>
      </c>
      <c r="L107" s="58">
        <f t="shared" ca="1" si="34"/>
        <v>1</v>
      </c>
      <c r="M107" s="58">
        <f t="shared" ca="1" si="35"/>
        <v>0</v>
      </c>
      <c r="N107" s="58">
        <f t="shared" ca="1" si="36"/>
        <v>0</v>
      </c>
      <c r="O107" s="58" t="str">
        <f t="shared" ca="1" si="37"/>
        <v>Credenciamento Não Atingindo</v>
      </c>
      <c r="P107" s="58" t="str">
        <f t="shared" ca="1" si="38"/>
        <v>CONSULTOR</v>
      </c>
      <c r="Q107" s="58" t="str">
        <f t="shared" ca="1" si="40"/>
        <v>M1</v>
      </c>
      <c r="R107" s="58">
        <f ca="1">VLOOKUP(Q107,Alavanca!A:B,2,0)</f>
        <v>0.25</v>
      </c>
      <c r="S107" s="71">
        <f ca="1">IF(W107="S",IF($S$2&lt;0.05,0,VLOOKUP(P107,Alavanca!D:E,2,0)*K107/$M$7)-VLOOKUP(B107,Expansao_janeiro2023!A:J,10,0),IF($S$2&lt;0.05,0,VLOOKUP(P107,Alavanca!D:E,2,0)*K107/$M$7))</f>
        <v>0</v>
      </c>
      <c r="T107" s="71">
        <v>0</v>
      </c>
      <c r="U107" s="71">
        <v>0</v>
      </c>
      <c r="V107" s="71">
        <f t="shared" ca="1" si="39"/>
        <v>0</v>
      </c>
      <c r="W107" s="58" t="str">
        <f>IFERROR(VLOOKUP(B107,Expansao_janeiro2023!A:I,9,0),"N")</f>
        <v>S</v>
      </c>
    </row>
    <row r="108" spans="1:23">
      <c r="A108" s="91" t="s">
        <v>2198</v>
      </c>
      <c r="B108" s="58" t="s">
        <v>2199</v>
      </c>
      <c r="C108" s="58" t="str">
        <f t="shared" ca="1" si="27"/>
        <v>ANTONIO CARLOS FIGUEIREDO CARAN</v>
      </c>
      <c r="D108" s="58" t="str">
        <f t="shared" ca="1" si="28"/>
        <v>GIOVANE BORGES DA SILVA</v>
      </c>
      <c r="E108" s="58" t="str">
        <f t="shared" ca="1" si="29"/>
        <v>LUIS GERALDO COSTA PINTO</v>
      </c>
      <c r="F108" s="59">
        <f t="shared" ca="1" si="30"/>
        <v>44956</v>
      </c>
      <c r="G108" s="59" t="str">
        <f t="shared" ca="1" si="31"/>
        <v/>
      </c>
      <c r="J108" s="58">
        <f t="shared" ca="1" si="32"/>
        <v>2</v>
      </c>
      <c r="K108" s="58">
        <f t="shared" ca="1" si="33"/>
        <v>2</v>
      </c>
      <c r="L108" s="58">
        <f t="shared" ca="1" si="34"/>
        <v>1</v>
      </c>
      <c r="M108" s="58">
        <f t="shared" ca="1" si="35"/>
        <v>0</v>
      </c>
      <c r="N108" s="58">
        <f t="shared" ca="1" si="36"/>
        <v>0</v>
      </c>
      <c r="O108" s="58" t="str">
        <f t="shared" ca="1" si="37"/>
        <v>Credenciamento Não Atingindo</v>
      </c>
      <c r="P108" s="58" t="str">
        <f t="shared" ca="1" si="38"/>
        <v>CONSULTOR</v>
      </c>
      <c r="Q108" s="58" t="str">
        <f t="shared" ca="1" si="40"/>
        <v>M1</v>
      </c>
      <c r="R108" s="58">
        <f ca="1">VLOOKUP(Q108,Alavanca!A:B,2,0)</f>
        <v>0.25</v>
      </c>
      <c r="S108" s="71">
        <f ca="1">IF(W108="S",IF($S$2&lt;0.05,0,VLOOKUP(P108,Alavanca!D:E,2,0)*K108/$M$7)-VLOOKUP(B108,Expansao_janeiro2023!A:J,10,0),IF($S$2&lt;0.05,0,VLOOKUP(P108,Alavanca!D:E,2,0)*K108/$M$7))</f>
        <v>0</v>
      </c>
      <c r="T108" s="71">
        <v>0</v>
      </c>
      <c r="U108" s="71">
        <v>0</v>
      </c>
      <c r="V108" s="71">
        <f t="shared" ca="1" si="39"/>
        <v>0</v>
      </c>
      <c r="W108" s="58" t="str">
        <f>IFERROR(VLOOKUP(B108,Expansao_janeiro2023!A:I,9,0),"N")</f>
        <v>S</v>
      </c>
    </row>
    <row r="109" spans="1:23">
      <c r="A109" s="91" t="s">
        <v>2202</v>
      </c>
      <c r="B109" s="58" t="s">
        <v>2203</v>
      </c>
      <c r="C109" s="58" t="str">
        <f t="shared" ca="1" si="27"/>
        <v xml:space="preserve">ALEXANDRE ARAUJO BEZERRIL </v>
      </c>
      <c r="D109" s="58" t="str">
        <f t="shared" ca="1" si="28"/>
        <v>GIOVANE BORGES DA SILVA</v>
      </c>
      <c r="E109" s="58" t="str">
        <f t="shared" ca="1" si="29"/>
        <v>LUIS GERALDO COSTA PINTO</v>
      </c>
      <c r="F109" s="59">
        <f t="shared" ca="1" si="30"/>
        <v>44956</v>
      </c>
      <c r="G109" s="59" t="str">
        <f t="shared" ca="1" si="31"/>
        <v/>
      </c>
      <c r="J109" s="58">
        <f t="shared" ca="1" si="32"/>
        <v>2</v>
      </c>
      <c r="K109" s="58">
        <f t="shared" ca="1" si="33"/>
        <v>2</v>
      </c>
      <c r="L109" s="58">
        <f t="shared" ca="1" si="34"/>
        <v>1</v>
      </c>
      <c r="M109" s="58">
        <f t="shared" ca="1" si="35"/>
        <v>0</v>
      </c>
      <c r="N109" s="58">
        <f t="shared" ca="1" si="36"/>
        <v>0</v>
      </c>
      <c r="O109" s="58" t="str">
        <f t="shared" ca="1" si="37"/>
        <v>Credenciamento Não Atingindo</v>
      </c>
      <c r="P109" s="58" t="str">
        <f t="shared" ca="1" si="38"/>
        <v>CONSULTOR</v>
      </c>
      <c r="Q109" s="58" t="str">
        <f t="shared" ca="1" si="40"/>
        <v>M1</v>
      </c>
      <c r="R109" s="58">
        <f ca="1">VLOOKUP(Q109,Alavanca!A:B,2,0)</f>
        <v>0.25</v>
      </c>
      <c r="S109" s="71">
        <f ca="1">IF(W109="S",IF($S$2&lt;0.05,0,VLOOKUP(P109,Alavanca!D:E,2,0)*K109/$M$7)-VLOOKUP(B109,Expansao_janeiro2023!A:J,10,0),IF($S$2&lt;0.05,0,VLOOKUP(P109,Alavanca!D:E,2,0)*K109/$M$7))</f>
        <v>0</v>
      </c>
      <c r="T109" s="71">
        <v>0</v>
      </c>
      <c r="U109" s="71">
        <v>0</v>
      </c>
      <c r="V109" s="71">
        <f t="shared" ca="1" si="39"/>
        <v>0</v>
      </c>
      <c r="W109" s="58" t="str">
        <f>IFERROR(VLOOKUP(B109,Expansao_janeiro2023!A:I,9,0),"N")</f>
        <v>S</v>
      </c>
    </row>
    <row r="110" spans="1:23">
      <c r="A110" s="91" t="s">
        <v>2206</v>
      </c>
      <c r="B110" s="58" t="s">
        <v>2207</v>
      </c>
      <c r="C110" s="58" t="str">
        <f t="shared" ca="1" si="27"/>
        <v>IRACY DE SOUZA GOUVEIA</v>
      </c>
      <c r="D110" s="58" t="str">
        <f t="shared" ca="1" si="28"/>
        <v>GIOVANE BORGES DA SILVA</v>
      </c>
      <c r="E110" s="58" t="str">
        <f t="shared" ca="1" si="29"/>
        <v>LUIS GERALDO COSTA PINTO</v>
      </c>
      <c r="F110" s="59">
        <f t="shared" ca="1" si="30"/>
        <v>44956</v>
      </c>
      <c r="G110" s="59" t="str">
        <f t="shared" ca="1" si="31"/>
        <v/>
      </c>
      <c r="J110" s="58">
        <f t="shared" ca="1" si="32"/>
        <v>2</v>
      </c>
      <c r="K110" s="58">
        <f t="shared" ca="1" si="33"/>
        <v>2</v>
      </c>
      <c r="L110" s="58">
        <f t="shared" ca="1" si="34"/>
        <v>1</v>
      </c>
      <c r="M110" s="58">
        <f t="shared" ca="1" si="35"/>
        <v>0</v>
      </c>
      <c r="N110" s="58">
        <f t="shared" ca="1" si="36"/>
        <v>0</v>
      </c>
      <c r="O110" s="58" t="str">
        <f t="shared" ca="1" si="37"/>
        <v>Credenciamento Não Atingindo</v>
      </c>
      <c r="P110" s="58" t="str">
        <f t="shared" ca="1" si="38"/>
        <v>CONSULTOR</v>
      </c>
      <c r="Q110" s="58" t="str">
        <f t="shared" ca="1" si="40"/>
        <v>M1</v>
      </c>
      <c r="R110" s="58">
        <f ca="1">VLOOKUP(Q110,Alavanca!A:B,2,0)</f>
        <v>0.25</v>
      </c>
      <c r="S110" s="71">
        <f ca="1">IF(W110="S",IF($S$2&lt;0.05,0,VLOOKUP(P110,Alavanca!D:E,2,0)*K110/$M$7)-VLOOKUP(B110,Expansao_janeiro2023!A:J,10,0),IF($S$2&lt;0.05,0,VLOOKUP(P110,Alavanca!D:E,2,0)*K110/$M$7))</f>
        <v>0</v>
      </c>
      <c r="T110" s="71">
        <v>0</v>
      </c>
      <c r="U110" s="71">
        <v>0</v>
      </c>
      <c r="V110" s="71">
        <f t="shared" ca="1" si="39"/>
        <v>0</v>
      </c>
      <c r="W110" s="58" t="str">
        <f>IFERROR(VLOOKUP(B110,Expansao_janeiro2023!A:I,9,0),"N")</f>
        <v>S</v>
      </c>
    </row>
    <row r="111" spans="1:23">
      <c r="A111" s="91" t="s">
        <v>2211</v>
      </c>
      <c r="B111" s="58" t="s">
        <v>2212</v>
      </c>
      <c r="C111" s="58" t="str">
        <f t="shared" ca="1" si="27"/>
        <v>IRACY DE SOUZA GOUVEIA</v>
      </c>
      <c r="D111" s="58" t="str">
        <f t="shared" ca="1" si="28"/>
        <v>GIOVANE BORGES DA SILVA</v>
      </c>
      <c r="E111" s="58" t="str">
        <f t="shared" ca="1" si="29"/>
        <v>LUIS GERALDO COSTA PINTO</v>
      </c>
      <c r="F111" s="59">
        <f t="shared" ca="1" si="30"/>
        <v>44956</v>
      </c>
      <c r="G111" s="59" t="str">
        <f t="shared" ca="1" si="31"/>
        <v/>
      </c>
      <c r="J111" s="58">
        <f t="shared" ca="1" si="32"/>
        <v>2</v>
      </c>
      <c r="K111" s="58">
        <f t="shared" ca="1" si="33"/>
        <v>2</v>
      </c>
      <c r="L111" s="58">
        <f t="shared" ca="1" si="34"/>
        <v>1</v>
      </c>
      <c r="M111" s="58">
        <f t="shared" ca="1" si="35"/>
        <v>0</v>
      </c>
      <c r="N111" s="58">
        <f t="shared" ca="1" si="36"/>
        <v>0</v>
      </c>
      <c r="O111" s="58" t="str">
        <f t="shared" ca="1" si="37"/>
        <v>Credenciamento Não Atingindo</v>
      </c>
      <c r="P111" s="58" t="str">
        <f t="shared" ca="1" si="38"/>
        <v>CONSULTOR</v>
      </c>
      <c r="Q111" s="58" t="str">
        <f t="shared" ca="1" si="40"/>
        <v>M1</v>
      </c>
      <c r="R111" s="58">
        <f ca="1">VLOOKUP(Q111,Alavanca!A:B,2,0)</f>
        <v>0.25</v>
      </c>
      <c r="S111" s="71">
        <f ca="1">IF(W111="S",IF($S$2&lt;0.05,0,VLOOKUP(P111,Alavanca!D:E,2,0)*K111/$M$7)-VLOOKUP(B111,Expansao_janeiro2023!A:J,10,0),IF($S$2&lt;0.05,0,VLOOKUP(P111,Alavanca!D:E,2,0)*K111/$M$7))</f>
        <v>0</v>
      </c>
      <c r="T111" s="71">
        <v>0</v>
      </c>
      <c r="U111" s="71">
        <v>0</v>
      </c>
      <c r="V111" s="71">
        <f t="shared" ca="1" si="39"/>
        <v>0</v>
      </c>
      <c r="W111" s="58" t="str">
        <f>IFERROR(VLOOKUP(B111,Expansao_janeiro2023!A:I,9,0),"N")</f>
        <v>S</v>
      </c>
    </row>
    <row r="112" spans="1:23">
      <c r="A112" s="91" t="s">
        <v>2216</v>
      </c>
      <c r="B112" s="58" t="s">
        <v>2217</v>
      </c>
      <c r="C112" s="58">
        <f t="shared" ca="1" si="27"/>
        <v>0</v>
      </c>
      <c r="D112" s="58" t="str">
        <f t="shared" ca="1" si="28"/>
        <v>GIOVANE BORGES DA SILVA</v>
      </c>
      <c r="E112" s="58" t="str">
        <f t="shared" ca="1" si="29"/>
        <v>LUIS GERALDO COSTA PINTO</v>
      </c>
      <c r="F112" s="59">
        <f t="shared" ca="1" si="30"/>
        <v>44956</v>
      </c>
      <c r="G112" s="59" t="str">
        <f t="shared" ca="1" si="31"/>
        <v/>
      </c>
      <c r="J112" s="58">
        <f t="shared" ca="1" si="32"/>
        <v>2</v>
      </c>
      <c r="K112" s="58">
        <f t="shared" ca="1" si="33"/>
        <v>2</v>
      </c>
      <c r="L112" s="58">
        <f t="shared" ca="1" si="34"/>
        <v>1</v>
      </c>
      <c r="M112" s="58">
        <f t="shared" ca="1" si="35"/>
        <v>0</v>
      </c>
      <c r="N112" s="58">
        <f t="shared" ca="1" si="36"/>
        <v>0</v>
      </c>
      <c r="O112" s="58" t="str">
        <f t="shared" ca="1" si="37"/>
        <v>Credenciamento Não Atingindo</v>
      </c>
      <c r="P112" s="58" t="str">
        <f t="shared" ca="1" si="38"/>
        <v>CONSULTOR</v>
      </c>
      <c r="Q112" s="58" t="str">
        <f t="shared" ca="1" si="40"/>
        <v>M1</v>
      </c>
      <c r="R112" s="58">
        <f ca="1">VLOOKUP(Q112,Alavanca!A:B,2,0)</f>
        <v>0.25</v>
      </c>
      <c r="S112" s="71">
        <f ca="1">IF(W112="S",IF($S$2&lt;0.05,0,VLOOKUP(P112,Alavanca!D:E,2,0)*K112/$M$7)-VLOOKUP(B112,Expansao_janeiro2023!A:J,10,0),IF($S$2&lt;0.05,0,VLOOKUP(P112,Alavanca!D:E,2,0)*K112/$M$7))</f>
        <v>0</v>
      </c>
      <c r="T112" s="71">
        <v>0</v>
      </c>
      <c r="U112" s="71">
        <v>0</v>
      </c>
      <c r="V112" s="71">
        <f t="shared" ca="1" si="39"/>
        <v>0</v>
      </c>
      <c r="W112" s="58" t="str">
        <f>IFERROR(VLOOKUP(B112,Expansao_janeiro2023!A:I,9,0),"N")</f>
        <v>S</v>
      </c>
    </row>
    <row r="113" spans="1:23">
      <c r="A113" s="91" t="s">
        <v>2220</v>
      </c>
      <c r="B113" s="58" t="s">
        <v>2221</v>
      </c>
      <c r="C113" s="58">
        <f t="shared" ca="1" si="27"/>
        <v>0</v>
      </c>
      <c r="D113" s="58" t="str">
        <f t="shared" ca="1" si="28"/>
        <v>GIOVANE BORGES DA SILVA</v>
      </c>
      <c r="E113" s="58" t="str">
        <f t="shared" ca="1" si="29"/>
        <v>LUIS GERALDO COSTA PINTO</v>
      </c>
      <c r="F113" s="59">
        <f t="shared" ca="1" si="30"/>
        <v>44956</v>
      </c>
      <c r="G113" s="59" t="str">
        <f t="shared" ca="1" si="31"/>
        <v/>
      </c>
      <c r="J113" s="58">
        <f t="shared" ca="1" si="32"/>
        <v>2</v>
      </c>
      <c r="K113" s="58">
        <f t="shared" ca="1" si="33"/>
        <v>2</v>
      </c>
      <c r="L113" s="58">
        <f t="shared" ca="1" si="34"/>
        <v>1</v>
      </c>
      <c r="M113" s="58">
        <f t="shared" ca="1" si="35"/>
        <v>0</v>
      </c>
      <c r="N113" s="58">
        <f t="shared" ca="1" si="36"/>
        <v>0</v>
      </c>
      <c r="O113" s="58" t="str">
        <f t="shared" ca="1" si="37"/>
        <v>Credenciamento Não Atingindo</v>
      </c>
      <c r="P113" s="58" t="str">
        <f t="shared" ca="1" si="38"/>
        <v>CONSULTOR</v>
      </c>
      <c r="Q113" s="58" t="str">
        <f t="shared" ca="1" si="40"/>
        <v>M1</v>
      </c>
      <c r="R113" s="58">
        <f ca="1">VLOOKUP(Q113,Alavanca!A:B,2,0)</f>
        <v>0.25</v>
      </c>
      <c r="S113" s="71">
        <f ca="1">IF(W113="S",IF($S$2&lt;0.05,0,VLOOKUP(P113,Alavanca!D:E,2,0)*K113/$M$7)-VLOOKUP(B113,Expansao_janeiro2023!A:J,10,0),IF($S$2&lt;0.05,0,VLOOKUP(P113,Alavanca!D:E,2,0)*K113/$M$7))</f>
        <v>0</v>
      </c>
      <c r="T113" s="71">
        <v>0</v>
      </c>
      <c r="U113" s="71">
        <v>0</v>
      </c>
      <c r="V113" s="71">
        <f t="shared" ca="1" si="39"/>
        <v>0</v>
      </c>
      <c r="W113" s="58" t="str">
        <f>IFERROR(VLOOKUP(B113,Expansao_janeiro2023!A:I,9,0),"N")</f>
        <v>S</v>
      </c>
    </row>
    <row r="114" spans="1:23">
      <c r="A114" s="91" t="s">
        <v>2224</v>
      </c>
      <c r="B114" s="58" t="s">
        <v>2225</v>
      </c>
      <c r="C114" s="58">
        <f t="shared" ca="1" si="27"/>
        <v>0</v>
      </c>
      <c r="D114" s="58" t="str">
        <f t="shared" ca="1" si="28"/>
        <v>GIOVANE BORGES DA SILVA</v>
      </c>
      <c r="E114" s="58" t="str">
        <f t="shared" ca="1" si="29"/>
        <v>LUIS GERALDO COSTA PINTO</v>
      </c>
      <c r="F114" s="59">
        <f t="shared" ca="1" si="30"/>
        <v>44956</v>
      </c>
      <c r="G114" s="59" t="str">
        <f t="shared" ca="1" si="31"/>
        <v/>
      </c>
      <c r="J114" s="58">
        <f t="shared" ca="1" si="32"/>
        <v>2</v>
      </c>
      <c r="K114" s="58">
        <f t="shared" ca="1" si="33"/>
        <v>2</v>
      </c>
      <c r="L114" s="58">
        <f t="shared" ca="1" si="34"/>
        <v>1</v>
      </c>
      <c r="M114" s="58">
        <f t="shared" ca="1" si="35"/>
        <v>0</v>
      </c>
      <c r="N114" s="58">
        <f t="shared" ca="1" si="36"/>
        <v>0</v>
      </c>
      <c r="O114" s="58" t="str">
        <f t="shared" ca="1" si="37"/>
        <v>Credenciamento Não Atingindo</v>
      </c>
      <c r="P114" s="58" t="str">
        <f t="shared" ca="1" si="38"/>
        <v>CONSULTOR</v>
      </c>
      <c r="Q114" s="58" t="str">
        <f t="shared" ca="1" si="40"/>
        <v>M1</v>
      </c>
      <c r="R114" s="58">
        <f ca="1">VLOOKUP(Q114,Alavanca!A:B,2,0)</f>
        <v>0.25</v>
      </c>
      <c r="S114" s="71">
        <f ca="1">IF(W114="S",IF($S$2&lt;0.05,0,VLOOKUP(P114,Alavanca!D:E,2,0)*K114/$M$7)-VLOOKUP(B114,Expansao_janeiro2023!A:J,10,0),IF($S$2&lt;0.05,0,VLOOKUP(P114,Alavanca!D:E,2,0)*K114/$M$7))</f>
        <v>0</v>
      </c>
      <c r="T114" s="71">
        <v>0</v>
      </c>
      <c r="U114" s="71">
        <v>0</v>
      </c>
      <c r="V114" s="71">
        <f t="shared" ca="1" si="39"/>
        <v>0</v>
      </c>
      <c r="W114" s="58" t="str">
        <f>IFERROR(VLOOKUP(B114,Expansao_janeiro2023!A:I,9,0),"N")</f>
        <v>S</v>
      </c>
    </row>
    <row r="115" spans="1:23">
      <c r="A115" s="91" t="s">
        <v>2228</v>
      </c>
      <c r="B115" s="58" t="s">
        <v>2229</v>
      </c>
      <c r="C115" s="58">
        <f t="shared" ca="1" si="27"/>
        <v>0</v>
      </c>
      <c r="D115" s="58" t="str">
        <f t="shared" ca="1" si="28"/>
        <v>GIOVANE BORGES DA SILVA</v>
      </c>
      <c r="E115" s="58" t="str">
        <f t="shared" ca="1" si="29"/>
        <v>LUIS GERALDO COSTA PINTO</v>
      </c>
      <c r="F115" s="59">
        <f t="shared" ca="1" si="30"/>
        <v>44956</v>
      </c>
      <c r="G115" s="59" t="str">
        <f t="shared" ca="1" si="31"/>
        <v/>
      </c>
      <c r="J115" s="58">
        <f t="shared" ca="1" si="32"/>
        <v>2</v>
      </c>
      <c r="K115" s="58">
        <f t="shared" ca="1" si="33"/>
        <v>2</v>
      </c>
      <c r="L115" s="58">
        <f t="shared" ca="1" si="34"/>
        <v>1</v>
      </c>
      <c r="M115" s="58">
        <f t="shared" ca="1" si="35"/>
        <v>0</v>
      </c>
      <c r="N115" s="58">
        <f t="shared" ca="1" si="36"/>
        <v>0</v>
      </c>
      <c r="O115" s="58" t="str">
        <f t="shared" ca="1" si="37"/>
        <v>Credenciamento Não Atingindo</v>
      </c>
      <c r="P115" s="58" t="str">
        <f t="shared" ca="1" si="38"/>
        <v>CONSULTOR</v>
      </c>
      <c r="Q115" s="58" t="str">
        <f t="shared" ca="1" si="40"/>
        <v>M1</v>
      </c>
      <c r="R115" s="58">
        <f ca="1">VLOOKUP(Q115,Alavanca!A:B,2,0)</f>
        <v>0.25</v>
      </c>
      <c r="S115" s="71">
        <f ca="1">IF(W115="S",IF($S$2&lt;0.05,0,VLOOKUP(P115,Alavanca!D:E,2,0)*K115/$M$7)-VLOOKUP(B115,Expansao_janeiro2023!A:J,10,0),IF($S$2&lt;0.05,0,VLOOKUP(P115,Alavanca!D:E,2,0)*K115/$M$7))</f>
        <v>0</v>
      </c>
      <c r="T115" s="71">
        <v>0</v>
      </c>
      <c r="U115" s="71">
        <v>0</v>
      </c>
      <c r="V115" s="71">
        <f t="shared" ca="1" si="39"/>
        <v>0</v>
      </c>
      <c r="W115" s="58" t="str">
        <f>IFERROR(VLOOKUP(B115,Expansao_janeiro2023!A:I,9,0),"N")</f>
        <v>S</v>
      </c>
    </row>
    <row r="116" spans="1:23">
      <c r="A116" s="91" t="s">
        <v>2232</v>
      </c>
      <c r="B116" s="58" t="s">
        <v>2233</v>
      </c>
      <c r="C116" s="58">
        <f t="shared" ca="1" si="27"/>
        <v>0</v>
      </c>
      <c r="D116" s="58" t="str">
        <f t="shared" ca="1" si="28"/>
        <v>GIOVANE BORGES DA SILVA</v>
      </c>
      <c r="E116" s="58" t="str">
        <f t="shared" ca="1" si="29"/>
        <v>LUIS GERALDO COSTA PINTO</v>
      </c>
      <c r="F116" s="59">
        <f t="shared" ca="1" si="30"/>
        <v>44956</v>
      </c>
      <c r="G116" s="59" t="str">
        <f t="shared" ca="1" si="31"/>
        <v/>
      </c>
      <c r="J116" s="58">
        <f t="shared" ca="1" si="32"/>
        <v>2</v>
      </c>
      <c r="K116" s="58">
        <f t="shared" ca="1" si="33"/>
        <v>2</v>
      </c>
      <c r="L116" s="58">
        <f t="shared" ca="1" si="34"/>
        <v>1</v>
      </c>
      <c r="M116" s="58">
        <f t="shared" ca="1" si="35"/>
        <v>0</v>
      </c>
      <c r="N116" s="58">
        <f t="shared" ca="1" si="36"/>
        <v>0</v>
      </c>
      <c r="O116" s="58" t="str">
        <f t="shared" ca="1" si="37"/>
        <v>Credenciamento Não Atingindo</v>
      </c>
      <c r="P116" s="58" t="str">
        <f t="shared" ca="1" si="38"/>
        <v>CONSULTOR</v>
      </c>
      <c r="Q116" s="58" t="str">
        <f t="shared" ca="1" si="40"/>
        <v>M1</v>
      </c>
      <c r="R116" s="58">
        <f ca="1">VLOOKUP(Q116,Alavanca!A:B,2,0)</f>
        <v>0.25</v>
      </c>
      <c r="S116" s="71">
        <f ca="1">IF(W116="S",IF($S$2&lt;0.05,0,VLOOKUP(P116,Alavanca!D:E,2,0)*K116/$M$7)-VLOOKUP(B116,Expansao_janeiro2023!A:J,10,0),IF($S$2&lt;0.05,0,VLOOKUP(P116,Alavanca!D:E,2,0)*K116/$M$7))</f>
        <v>0</v>
      </c>
      <c r="T116" s="71">
        <v>0</v>
      </c>
      <c r="U116" s="71">
        <v>0</v>
      </c>
      <c r="V116" s="71">
        <f t="shared" ca="1" si="39"/>
        <v>0</v>
      </c>
      <c r="W116" s="58" t="str">
        <f>IFERROR(VLOOKUP(B116,Expansao_janeiro2023!A:I,9,0),"N")</f>
        <v>S</v>
      </c>
    </row>
    <row r="117" spans="1:23">
      <c r="A117" s="91" t="s">
        <v>2236</v>
      </c>
      <c r="B117" s="58" t="s">
        <v>2237</v>
      </c>
      <c r="C117" s="58" t="str">
        <f t="shared" ca="1" si="27"/>
        <v>ANTONIO CARLOS FIGUEIREDO CARAN</v>
      </c>
      <c r="D117" s="58" t="str">
        <f t="shared" ca="1" si="28"/>
        <v>GIOVANE BORGES DA SILVA</v>
      </c>
      <c r="E117" s="58" t="str">
        <f t="shared" ca="1" si="29"/>
        <v>LUIS GERALDO COSTA PINTO</v>
      </c>
      <c r="F117" s="59">
        <f t="shared" ca="1" si="30"/>
        <v>44956</v>
      </c>
      <c r="G117" s="59" t="str">
        <f t="shared" ca="1" si="31"/>
        <v/>
      </c>
      <c r="J117" s="58">
        <f t="shared" ca="1" si="32"/>
        <v>2</v>
      </c>
      <c r="K117" s="58">
        <f t="shared" ca="1" si="33"/>
        <v>2</v>
      </c>
      <c r="L117" s="58">
        <f t="shared" ca="1" si="34"/>
        <v>1</v>
      </c>
      <c r="M117" s="58">
        <f t="shared" ca="1" si="35"/>
        <v>0</v>
      </c>
      <c r="N117" s="58">
        <f t="shared" ca="1" si="36"/>
        <v>0</v>
      </c>
      <c r="O117" s="58" t="str">
        <f t="shared" ca="1" si="37"/>
        <v>Credenciamento Não Atingindo</v>
      </c>
      <c r="P117" s="58" t="str">
        <f t="shared" ca="1" si="38"/>
        <v>CONSULTOR</v>
      </c>
      <c r="Q117" s="58" t="str">
        <f t="shared" ca="1" si="40"/>
        <v>M1</v>
      </c>
      <c r="R117" s="58">
        <f ca="1">VLOOKUP(Q117,Alavanca!A:B,2,0)</f>
        <v>0.25</v>
      </c>
      <c r="S117" s="71">
        <f ca="1">IF(W117="S",IF($S$2&lt;0.05,0,VLOOKUP(P117,Alavanca!D:E,2,0)*K117/$M$7)-VLOOKUP(B117,Expansao_janeiro2023!A:J,10,0),IF($S$2&lt;0.05,0,VLOOKUP(P117,Alavanca!D:E,2,0)*K117/$M$7))</f>
        <v>0</v>
      </c>
      <c r="T117" s="71">
        <v>0</v>
      </c>
      <c r="U117" s="71">
        <v>0</v>
      </c>
      <c r="V117" s="71">
        <f t="shared" ca="1" si="39"/>
        <v>0</v>
      </c>
      <c r="W117" s="58" t="str">
        <f>IFERROR(VLOOKUP(B117,Expansao_janeiro2023!A:I,9,0),"N")</f>
        <v>S</v>
      </c>
    </row>
    <row r="118" spans="1:23">
      <c r="A118" s="91" t="s">
        <v>2240</v>
      </c>
      <c r="B118" s="58" t="s">
        <v>2241</v>
      </c>
      <c r="C118" s="58" t="str">
        <f t="shared" ca="1" si="27"/>
        <v>ANTONIO CARLOS FIGUEIREDO CARAN</v>
      </c>
      <c r="D118" s="58" t="str">
        <f t="shared" ca="1" si="28"/>
        <v>GIOVANE BORGES DA SILVA</v>
      </c>
      <c r="E118" s="58" t="str">
        <f t="shared" ca="1" si="29"/>
        <v>LUIS GERALDO COSTA PINTO</v>
      </c>
      <c r="F118" s="59">
        <f t="shared" ca="1" si="30"/>
        <v>44956</v>
      </c>
      <c r="G118" s="59" t="str">
        <f t="shared" ca="1" si="31"/>
        <v/>
      </c>
      <c r="J118" s="58">
        <f t="shared" ca="1" si="32"/>
        <v>2</v>
      </c>
      <c r="K118" s="58">
        <f t="shared" ca="1" si="33"/>
        <v>2</v>
      </c>
      <c r="L118" s="58">
        <f t="shared" ca="1" si="34"/>
        <v>1</v>
      </c>
      <c r="M118" s="58">
        <f t="shared" ca="1" si="35"/>
        <v>0</v>
      </c>
      <c r="N118" s="58">
        <f t="shared" ca="1" si="36"/>
        <v>0</v>
      </c>
      <c r="O118" s="58" t="str">
        <f t="shared" ca="1" si="37"/>
        <v>Credenciamento Não Atingindo</v>
      </c>
      <c r="P118" s="58" t="str">
        <f t="shared" ca="1" si="38"/>
        <v>CONSULTOR</v>
      </c>
      <c r="Q118" s="58" t="str">
        <f t="shared" ca="1" si="40"/>
        <v>M1</v>
      </c>
      <c r="R118" s="58">
        <f ca="1">VLOOKUP(Q118,Alavanca!A:B,2,0)</f>
        <v>0.25</v>
      </c>
      <c r="S118" s="71">
        <f ca="1">IF(W118="S",IF($S$2&lt;0.05,0,VLOOKUP(P118,Alavanca!D:E,2,0)*K118/$M$7)-VLOOKUP(B118,Expansao_janeiro2023!A:J,10,0),IF($S$2&lt;0.05,0,VLOOKUP(P118,Alavanca!D:E,2,0)*K118/$M$7))</f>
        <v>0</v>
      </c>
      <c r="T118" s="71">
        <v>0</v>
      </c>
      <c r="U118" s="71">
        <v>0</v>
      </c>
      <c r="V118" s="71">
        <f t="shared" ca="1" si="39"/>
        <v>0</v>
      </c>
      <c r="W118" s="58" t="str">
        <f>IFERROR(VLOOKUP(B118,Expansao_janeiro2023!A:I,9,0),"N")</f>
        <v>S</v>
      </c>
    </row>
    <row r="119" spans="1:23">
      <c r="A119" s="91" t="s">
        <v>2244</v>
      </c>
      <c r="B119" s="58" t="s">
        <v>2245</v>
      </c>
      <c r="C119" s="58">
        <f t="shared" ca="1" si="27"/>
        <v>0</v>
      </c>
      <c r="D119" s="58" t="str">
        <f t="shared" ca="1" si="28"/>
        <v>GIOVANE BORGES DA SILVA</v>
      </c>
      <c r="E119" s="58" t="str">
        <f t="shared" ca="1" si="29"/>
        <v>LUIS GERALDO COSTA PINTO</v>
      </c>
      <c r="F119" s="59">
        <f t="shared" ca="1" si="30"/>
        <v>44956</v>
      </c>
      <c r="G119" s="59" t="str">
        <f t="shared" ca="1" si="31"/>
        <v/>
      </c>
      <c r="J119" s="58">
        <f t="shared" ca="1" si="32"/>
        <v>2</v>
      </c>
      <c r="K119" s="58">
        <f t="shared" ca="1" si="33"/>
        <v>2</v>
      </c>
      <c r="L119" s="58">
        <f t="shared" ca="1" si="34"/>
        <v>1</v>
      </c>
      <c r="M119" s="58">
        <f t="shared" ca="1" si="35"/>
        <v>0</v>
      </c>
      <c r="N119" s="58">
        <f t="shared" ca="1" si="36"/>
        <v>0</v>
      </c>
      <c r="O119" s="58" t="str">
        <f t="shared" ca="1" si="37"/>
        <v>Credenciamento Não Atingindo</v>
      </c>
      <c r="P119" s="58" t="str">
        <f t="shared" ca="1" si="38"/>
        <v>CONSULTOR</v>
      </c>
      <c r="Q119" s="58" t="str">
        <f t="shared" ca="1" si="40"/>
        <v>M1</v>
      </c>
      <c r="R119" s="58">
        <f ca="1">VLOOKUP(Q119,Alavanca!A:B,2,0)</f>
        <v>0.25</v>
      </c>
      <c r="S119" s="71">
        <f ca="1">IF(W119="S",IF($S$2&lt;0.05,0,VLOOKUP(P119,Alavanca!D:E,2,0)*K119/$M$7)-VLOOKUP(B119,Expansao_janeiro2023!A:J,10,0),IF($S$2&lt;0.05,0,VLOOKUP(P119,Alavanca!D:E,2,0)*K119/$M$7))</f>
        <v>0</v>
      </c>
      <c r="T119" s="71">
        <v>0</v>
      </c>
      <c r="U119" s="71">
        <v>0</v>
      </c>
      <c r="V119" s="71">
        <f t="shared" ca="1" si="39"/>
        <v>0</v>
      </c>
      <c r="W119" s="58" t="str">
        <f>IFERROR(VLOOKUP(B119,Expansao_janeiro2023!A:I,9,0),"N")</f>
        <v>S</v>
      </c>
    </row>
    <row r="120" spans="1:23">
      <c r="A120" s="91" t="s">
        <v>2248</v>
      </c>
      <c r="B120" s="58" t="s">
        <v>2249</v>
      </c>
      <c r="C120" s="58">
        <f t="shared" ca="1" si="27"/>
        <v>0</v>
      </c>
      <c r="D120" s="58" t="str">
        <f t="shared" ca="1" si="28"/>
        <v>GIOVANE BORGES DA SILVA</v>
      </c>
      <c r="E120" s="58" t="str">
        <f t="shared" ca="1" si="29"/>
        <v>LUIS GERALDO COSTA PINTO</v>
      </c>
      <c r="F120" s="59">
        <f t="shared" ca="1" si="30"/>
        <v>44956</v>
      </c>
      <c r="G120" s="59" t="str">
        <f t="shared" ca="1" si="31"/>
        <v/>
      </c>
      <c r="J120" s="58">
        <f t="shared" ca="1" si="32"/>
        <v>2</v>
      </c>
      <c r="K120" s="58">
        <f t="shared" ca="1" si="33"/>
        <v>2</v>
      </c>
      <c r="L120" s="58">
        <f t="shared" ca="1" si="34"/>
        <v>1</v>
      </c>
      <c r="M120" s="58">
        <f t="shared" ca="1" si="35"/>
        <v>0</v>
      </c>
      <c r="N120" s="58">
        <f t="shared" ca="1" si="36"/>
        <v>0</v>
      </c>
      <c r="O120" s="58" t="str">
        <f t="shared" ca="1" si="37"/>
        <v>Credenciamento Não Atingindo</v>
      </c>
      <c r="P120" s="58" t="str">
        <f t="shared" ca="1" si="38"/>
        <v>CONSULTOR</v>
      </c>
      <c r="Q120" s="58" t="str">
        <f t="shared" ca="1" si="40"/>
        <v>M1</v>
      </c>
      <c r="R120" s="58">
        <f ca="1">VLOOKUP(Q120,Alavanca!A:B,2,0)</f>
        <v>0.25</v>
      </c>
      <c r="S120" s="71">
        <f ca="1">IF(W120="S",IF($S$2&lt;0.05,0,VLOOKUP(P120,Alavanca!D:E,2,0)*K120/$M$7)-VLOOKUP(B120,Expansao_janeiro2023!A:J,10,0),IF($S$2&lt;0.05,0,VLOOKUP(P120,Alavanca!D:E,2,0)*K120/$M$7))</f>
        <v>0</v>
      </c>
      <c r="T120" s="71">
        <v>0</v>
      </c>
      <c r="U120" s="71">
        <v>0</v>
      </c>
      <c r="V120" s="71">
        <f t="shared" ca="1" si="39"/>
        <v>0</v>
      </c>
      <c r="W120" s="58" t="str">
        <f>IFERROR(VLOOKUP(B120,Expansao_janeiro2023!A:I,9,0),"N")</f>
        <v>S</v>
      </c>
    </row>
    <row r="121" spans="1:23">
      <c r="A121" s="58">
        <v>71195084153</v>
      </c>
      <c r="B121" s="58" t="s">
        <v>526</v>
      </c>
      <c r="C121" s="58">
        <f t="shared" ref="C121:C123" ca="1" si="41">VLOOKUP(A121,INDIRECT("'"&amp;$O$3&amp;"'!G:L"),6,0)</f>
        <v>0</v>
      </c>
      <c r="D121" s="58">
        <f t="shared" ref="D121:D123" ca="1" si="42">VLOOKUP(A121,INDIRECT("'"&amp;$O$3&amp;"'!G:N"),8,0)</f>
        <v>0</v>
      </c>
      <c r="E121" s="58" t="str">
        <f t="shared" ref="E121:E123" ca="1" si="43">VLOOKUP(A121,INDIRECT("'"&amp;$O$3&amp;"'!G:T"),10,0)</f>
        <v>LUIS GERALDO COSTA PINTO</v>
      </c>
      <c r="F121" s="59">
        <f t="shared" ref="F121:F123" ca="1" si="44">IFERROR(IF(VLOOKUP(A121,INDIRECT("'"&amp;$O$3&amp;"'!G:V"),13,0)=0,"",VLOOKUP(A121,INDIRECT("'"&amp;$O$3&amp;"'!G:V"),13,0)),0)</f>
        <v>44928</v>
      </c>
      <c r="G121" s="59" t="str">
        <f t="shared" ref="G121:G123" ca="1" si="45">IFERROR(IF(VLOOKUP(A121,INDIRECT("'"&amp;$O$3&amp;"'!G:V"),14,0)=0,"",VLOOKUP(A121,INDIRECT("'"&amp;$O$3&amp;"'!G:V"),14,0)),0)</f>
        <v/>
      </c>
      <c r="J121" s="58">
        <f t="shared" ref="J121:J123" ca="1" si="46">IF(AND(F121&lt;$M$2,G121=""),NETWORKDAYS($M$2,$M$3,$O$5:$O$7),IF(F121&lt;$M$2,NETWORKDAYS($M$2,G121,$O$5:$O$7),IF(G121="",NETWORKDAYS(F121,$M$3,$O$5:$O$7),NETWORKDAYS(F121,G121,$O$5:$O$7))))</f>
        <v>19</v>
      </c>
      <c r="K121" s="58">
        <f t="shared" ref="K121:K123" ca="1" si="47">IF(AND(F121&lt;$M$2,G121=""),DATEDIF($M$2,$M$3,"D")+1,IF(F121&lt;$M$2,DATEDIF($M$2,G121,"D")+1,IF(G121="",DATEDIF(F121,$M$3,"D")+1,DATEDIF(F121,G121,"D")+1)))</f>
        <v>30</v>
      </c>
      <c r="L121" s="58">
        <f t="shared" ref="L121:L123" ca="1" si="48">ROUND(J121*R121,0)</f>
        <v>5</v>
      </c>
      <c r="M121" s="58">
        <f t="shared" ref="M121:M123" ca="1" si="49">COUNTIFS(INDIRECT("'"&amp;$O$2&amp;"'!b:b"),A121,INDIRECT("'"&amp;$O$2&amp;"'!O:O"),"&gt;="&amp;$M$2,INDIRECT("'"&amp;$O$2&amp;"'!O:O"),"&lt;="&amp;$M$3)</f>
        <v>0</v>
      </c>
      <c r="N121" s="58">
        <f t="shared" ref="N121:N123" ca="1" si="50">COUNTIFS(INDIRECT("'"&amp;$O$2&amp;"'!b:b"),A121,INDIRECT("'"&amp;$O$2&amp;"'!O:O"),"&gt;="&amp;$M$2,INDIRECT("'"&amp;$O$2&amp;"'!O:O"),"&lt;="&amp;$M$3,INDIRECT("'"&amp;$O$2&amp;"'!Z:Z"),"&gt;=1000")</f>
        <v>0</v>
      </c>
      <c r="O121" s="58" t="str">
        <f t="shared" ref="O121:O123" ca="1" si="51">IF(VLOOKUP(A121,INDIRECT("'"&amp;$O$3&amp;"'!G:J"),4,0)="GERENTE","Gerente",IF(VLOOKUP(A121,INDIRECT("'"&amp;$O$3&amp;"'!G:J"),4,0)="COORDENADOR","Coordenador",IF(VLOOKUP(A121,INDIRECT("'"&amp;$O$3&amp;"'!G:J"),4,0)="SUPERVISOR","Supervisor",IF(VLOOKUP(A121,INDIRECT("'"&amp;$O$3&amp;"'!G:J"),4,0)="ANALISTA","Analista",IF(VLOOKUP(A121,INDIRECT("'"&amp;$O$3&amp;"'!G:J"),4,0)="SUPERVISOR DE TREINAMENTO","Supervisor de Treinamento",IF(AND(N121&gt;=L121,N121&gt;0),"Elegível",IF(M121&gt;=L121,"Pendente Faturamento","Credenciamento Não Atingindo")))))))</f>
        <v>Analista</v>
      </c>
      <c r="P121" s="58" t="str">
        <f t="shared" ref="P121:P123" ca="1" si="52">VLOOKUP(A121,INDIRECT("'"&amp;$O$3&amp;"'!G:J"),4,0)</f>
        <v>ANALISTA</v>
      </c>
      <c r="Q121" s="58" t="str">
        <f t="shared" ref="Q121:Q123" ca="1" si="53">IF(F121&gt;=$M$2,"M1",IF(AND(MONTH(F121)=MONTH($M$2)+11,YEAR(F121)=YEAR($M$2)-1),"M2",IF(AND(MONTH(F121)=MONTH($M$2)+10,YEAR(F121)=YEAR($M$2)-1),"M3",IF(AND(MONTH(F121)=MONTH($M$2)+9,YEAR(F121)=YEAR($M$2)-1),"M4","&gt;=M5"))))</f>
        <v>M1</v>
      </c>
      <c r="R121" s="58">
        <f ca="1">VLOOKUP(Q121,Alavanca!A:B,2,0)</f>
        <v>0.25</v>
      </c>
      <c r="S121" s="71">
        <f ca="1">IF(W121="S",IF($S$2&lt;0.05,0,VLOOKUP(P121,Alavanca!D:E,2,0)*K121/$M$7)-VLOOKUP(B121,Expansao_janeiro2023!A:J,10,0),IF($S$2&lt;0.05,0,VLOOKUP(P121,Alavanca!D:E,2,0)*K121/$M$7))</f>
        <v>3700.6354838709676</v>
      </c>
      <c r="T121" s="71">
        <v>3700.6354838709676</v>
      </c>
      <c r="U121" s="71">
        <v>0</v>
      </c>
      <c r="V121" s="71">
        <f t="shared" ref="V121:V123" ca="1" si="54">IF(N121=0,0,IF(SUM(T121:U121)=S121,0,IF(N121&gt;=L121,S121-SUM(T121:U121),0)))</f>
        <v>0</v>
      </c>
      <c r="W121" s="58" t="str">
        <f>IFERROR(VLOOKUP(B121,Expansao_janeiro2023!A:I,9,0),"N")</f>
        <v>N</v>
      </c>
    </row>
    <row r="122" spans="1:23">
      <c r="A122" s="58">
        <v>47451524850</v>
      </c>
      <c r="B122" s="58" t="s">
        <v>2261</v>
      </c>
      <c r="C122" s="58">
        <f t="shared" ca="1" si="41"/>
        <v>0</v>
      </c>
      <c r="D122" s="58">
        <f t="shared" ca="1" si="42"/>
        <v>0</v>
      </c>
      <c r="E122" s="58" t="str">
        <f t="shared" ca="1" si="43"/>
        <v>LUIS GERALDO COSTA PINTO</v>
      </c>
      <c r="F122" s="59">
        <f t="shared" ca="1" si="44"/>
        <v>44928</v>
      </c>
      <c r="G122" s="59" t="str">
        <f t="shared" ca="1" si="45"/>
        <v/>
      </c>
      <c r="J122" s="58">
        <f t="shared" ca="1" si="46"/>
        <v>19</v>
      </c>
      <c r="K122" s="58">
        <f t="shared" ca="1" si="47"/>
        <v>30</v>
      </c>
      <c r="L122" s="58">
        <f t="shared" ca="1" si="48"/>
        <v>5</v>
      </c>
      <c r="M122" s="58">
        <f t="shared" ca="1" si="49"/>
        <v>0</v>
      </c>
      <c r="N122" s="58">
        <f t="shared" ca="1" si="50"/>
        <v>0</v>
      </c>
      <c r="O122" s="58" t="str">
        <f t="shared" ca="1" si="51"/>
        <v>Coordenador</v>
      </c>
      <c r="P122" s="58" t="str">
        <f t="shared" ca="1" si="52"/>
        <v>COORDENADOR</v>
      </c>
      <c r="Q122" s="58" t="str">
        <f t="shared" ca="1" si="53"/>
        <v>M1</v>
      </c>
      <c r="R122" s="58">
        <f ca="1">VLOOKUP(Q122,Alavanca!A:B,2,0)</f>
        <v>0.25</v>
      </c>
      <c r="S122" s="71">
        <f ca="1">IF(W122="S",IF($S$2&lt;0.05,0,VLOOKUP(P122,Alavanca!D:E,2,0)*K122/$M$7)-VLOOKUP(B122,Expansao_janeiro2023!A:J,10,0),IF($S$2&lt;0.05,0,VLOOKUP(P122,Alavanca!D:E,2,0)*K122/$M$7))</f>
        <v>13602.464516129032</v>
      </c>
      <c r="T122" s="71">
        <v>13602.464516129032</v>
      </c>
      <c r="U122" s="71">
        <v>0</v>
      </c>
      <c r="V122" s="71">
        <f t="shared" ca="1" si="54"/>
        <v>0</v>
      </c>
      <c r="W122" s="58" t="str">
        <f>IFERROR(VLOOKUP(B122,Expansao_janeiro2023!A:I,9,0),"N")</f>
        <v>N</v>
      </c>
    </row>
    <row r="123" spans="1:23">
      <c r="A123" s="58">
        <v>7470504656</v>
      </c>
      <c r="B123" s="58" t="s">
        <v>2263</v>
      </c>
      <c r="C123" s="58">
        <f t="shared" ca="1" si="41"/>
        <v>0</v>
      </c>
      <c r="D123" s="58">
        <f t="shared" ca="1" si="42"/>
        <v>0</v>
      </c>
      <c r="E123" s="58" t="str">
        <f t="shared" ca="1" si="43"/>
        <v>LUIS GERALDO COSTA PINTO</v>
      </c>
      <c r="F123" s="59">
        <f t="shared" ca="1" si="44"/>
        <v>44928</v>
      </c>
      <c r="G123" s="59" t="str">
        <f t="shared" ca="1" si="45"/>
        <v/>
      </c>
      <c r="J123" s="58">
        <f t="shared" ca="1" si="46"/>
        <v>19</v>
      </c>
      <c r="K123" s="58">
        <f t="shared" ca="1" si="47"/>
        <v>30</v>
      </c>
      <c r="L123" s="58">
        <f t="shared" ca="1" si="48"/>
        <v>5</v>
      </c>
      <c r="M123" s="58">
        <f t="shared" ca="1" si="49"/>
        <v>0</v>
      </c>
      <c r="N123" s="58">
        <f t="shared" ca="1" si="50"/>
        <v>0</v>
      </c>
      <c r="O123" s="58" t="str">
        <f t="shared" ca="1" si="51"/>
        <v>Supervisor de Treinamento</v>
      </c>
      <c r="P123" s="58" t="str">
        <f t="shared" ca="1" si="52"/>
        <v>SUPERVISOR DE TREINAMENTO</v>
      </c>
      <c r="Q123" s="58" t="str">
        <f t="shared" ca="1" si="53"/>
        <v>M1</v>
      </c>
      <c r="R123" s="58">
        <f ca="1">VLOOKUP(Q123,Alavanca!A:B,2,0)</f>
        <v>0.25</v>
      </c>
      <c r="S123" s="71">
        <f ca="1">IF(W123="S",IF($S$2&lt;0.05,0,VLOOKUP(P123,Alavanca!D:E,2,0)*K123/$M$7)-VLOOKUP(B123,Expansao_janeiro2023!A:J,10,0),IF($S$2&lt;0.05,0,VLOOKUP(P123,Alavanca!D:E,2,0)*K123/$M$7))</f>
        <v>6483.2903225806449</v>
      </c>
      <c r="T123" s="71">
        <v>6483.2903225806449</v>
      </c>
      <c r="U123" s="71">
        <v>0</v>
      </c>
      <c r="V123" s="71">
        <f t="shared" ca="1" si="54"/>
        <v>0</v>
      </c>
      <c r="W123" s="58" t="str">
        <f>IFERROR(VLOOKUP(B123,Expansao_janeiro2023!A:I,9,0),"N")</f>
        <v>N</v>
      </c>
    </row>
  </sheetData>
  <autoFilter ref="A11:W123" xr:uid="{5C6A66B1-0B6A-4013-9DC1-4AA6005C2091}"/>
  <mergeCells count="4">
    <mergeCell ref="C1:E1"/>
    <mergeCell ref="H1:I1"/>
    <mergeCell ref="K1:P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E1EBF-E375-4917-B4C8-8B0402AFB3AF}">
  <sheetPr>
    <tabColor theme="7" tint="-0.499984740745262"/>
  </sheetPr>
  <dimension ref="A1:W132"/>
  <sheetViews>
    <sheetView showGridLines="0" topLeftCell="K1" zoomScale="85" zoomScaleNormal="85" workbookViewId="0">
      <selection activeCell="S12" sqref="S12"/>
    </sheetView>
  </sheetViews>
  <sheetFormatPr defaultColWidth="8.81640625" defaultRowHeight="10.5" outlineLevelCol="1"/>
  <cols>
    <col min="1" max="1" width="28.6328125" style="58" bestFit="1" customWidth="1"/>
    <col min="2" max="2" width="47.1796875" style="58" bestFit="1" customWidth="1"/>
    <col min="3" max="3" width="38.36328125" style="58" customWidth="1" outlineLevel="1"/>
    <col min="4" max="4" width="24.54296875" style="58" customWidth="1" outlineLevel="1"/>
    <col min="5" max="5" width="23.90625" style="58" customWidth="1" outlineLevel="1"/>
    <col min="6" max="6" width="13.453125" style="58" bestFit="1" customWidth="1"/>
    <col min="7" max="7" width="16.81640625" style="58" bestFit="1" customWidth="1"/>
    <col min="8" max="9" width="16.81640625" style="58" hidden="1" customWidth="1" outlineLevel="1"/>
    <col min="10" max="10" width="10.1796875" style="58" bestFit="1" customWidth="1" collapsed="1"/>
    <col min="11" max="11" width="11.6328125" style="58" bestFit="1" customWidth="1"/>
    <col min="12" max="12" width="10.453125" style="58" bestFit="1" customWidth="1"/>
    <col min="13" max="13" width="13.81640625" style="58" bestFit="1" customWidth="1"/>
    <col min="14" max="14" width="24.08984375" style="58" bestFit="1" customWidth="1"/>
    <col min="15" max="15" width="21.08984375" style="58" bestFit="1" customWidth="1"/>
    <col min="16" max="16" width="18.1796875" style="58" customWidth="1"/>
    <col min="17" max="17" width="12.54296875" style="58" customWidth="1"/>
    <col min="18" max="18" width="18" style="58" customWidth="1"/>
    <col min="19" max="19" width="14.1796875" style="58" bestFit="1" customWidth="1"/>
    <col min="20" max="22" width="16.36328125" style="58" bestFit="1" customWidth="1"/>
    <col min="23" max="23" width="13.81640625" style="58" customWidth="1"/>
    <col min="24" max="16384" width="8.81640625" style="58"/>
  </cols>
  <sheetData>
    <row r="1" spans="1:23" customFormat="1" ht="18.5" customHeight="1">
      <c r="C1" s="275" t="s">
        <v>28</v>
      </c>
      <c r="D1" s="275"/>
      <c r="E1" s="275"/>
      <c r="H1" s="276" t="s">
        <v>29</v>
      </c>
      <c r="I1" s="276"/>
      <c r="K1" s="277" t="s">
        <v>209</v>
      </c>
      <c r="L1" s="277"/>
      <c r="M1" s="277"/>
      <c r="N1" s="277"/>
      <c r="O1" s="277"/>
      <c r="P1" s="277"/>
      <c r="Q1" s="68"/>
      <c r="R1" s="278" t="s">
        <v>568</v>
      </c>
      <c r="S1" s="278"/>
      <c r="T1" s="278"/>
    </row>
    <row r="2" spans="1:23" customFormat="1" ht="18.5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44958</v>
      </c>
      <c r="N2" s="61" t="s">
        <v>210</v>
      </c>
      <c r="O2" s="63" t="s">
        <v>4732</v>
      </c>
      <c r="P2" s="62"/>
      <c r="Q2" s="68"/>
      <c r="R2" s="95" t="s">
        <v>564</v>
      </c>
      <c r="S2" s="96">
        <f ca="1">SUM(N12:N1048576)/SUMIFS(J12:J1048576,P12:P1048576,"CONSULTOR")</f>
        <v>0.24391657010428738</v>
      </c>
      <c r="T2" s="94"/>
    </row>
    <row r="3" spans="1:23" customFormat="1" ht="18.5" customHeight="1">
      <c r="C3" s="60"/>
      <c r="D3" s="60"/>
      <c r="E3" s="60"/>
      <c r="H3" s="60"/>
      <c r="I3" s="60"/>
      <c r="K3" s="64"/>
      <c r="L3" s="61" t="s">
        <v>213</v>
      </c>
      <c r="M3" s="63">
        <v>44985</v>
      </c>
      <c r="N3" s="61" t="s">
        <v>214</v>
      </c>
      <c r="O3" s="63" t="str">
        <f>"Controle_HC_"&amp;MONTH(M2)&amp;"_"&amp;YEAR(M2)</f>
        <v>Controle_HC_2_2023</v>
      </c>
      <c r="P3" s="62"/>
      <c r="Q3" s="68"/>
      <c r="R3" s="94"/>
      <c r="S3" s="94"/>
      <c r="T3" s="94"/>
    </row>
    <row r="4" spans="1:23" customFormat="1" ht="8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</row>
    <row r="5" spans="1:23" customFormat="1" ht="19" customHeight="1">
      <c r="C5" s="60"/>
      <c r="D5" s="60"/>
      <c r="E5" s="60"/>
      <c r="H5" s="60"/>
      <c r="I5" s="60"/>
      <c r="K5" s="66" t="s">
        <v>216</v>
      </c>
      <c r="L5" s="66">
        <v>44958</v>
      </c>
      <c r="M5" s="67">
        <v>19</v>
      </c>
      <c r="N5" s="61" t="s">
        <v>217</v>
      </c>
      <c r="O5" s="63">
        <v>44978</v>
      </c>
      <c r="P5" s="62"/>
      <c r="Q5" s="68"/>
      <c r="R5" s="95" t="s">
        <v>567</v>
      </c>
      <c r="S5" s="97">
        <f ca="1">AVERAGEIFS(INDIRECT("'"&amp;$O$2&amp;"'!Y:Y"),INDIRECT("'"&amp;$O$2&amp;"'!Y:y"),"&gt;1",INDIRECT("'"&amp;$O$2&amp;"'!O:O"),"&gt;="&amp;$M$2,INDIRECT("'"&amp;$O$2&amp;"'!O:O"),"&lt;="&amp;$M$3)</f>
        <v>9538.0867958656381</v>
      </c>
      <c r="T5" s="94"/>
    </row>
    <row r="6" spans="1:23" customFormat="1" ht="19" customHeight="1">
      <c r="C6" s="60"/>
      <c r="D6" s="60"/>
      <c r="E6" s="60"/>
      <c r="H6" s="60"/>
      <c r="I6" s="60"/>
      <c r="K6" s="66"/>
      <c r="L6" s="66"/>
      <c r="M6" s="67"/>
      <c r="N6" s="61"/>
      <c r="O6" s="63"/>
      <c r="P6" s="62"/>
      <c r="Q6" s="68"/>
      <c r="R6" s="95"/>
      <c r="S6" s="97"/>
      <c r="T6" s="94"/>
    </row>
    <row r="7" spans="1:23" customFormat="1" ht="18.5" customHeight="1">
      <c r="C7" s="60"/>
      <c r="D7" s="60"/>
      <c r="E7" s="60"/>
      <c r="H7" s="60"/>
      <c r="I7" s="60"/>
      <c r="K7" s="66" t="s">
        <v>477</v>
      </c>
      <c r="L7" s="64"/>
      <c r="M7" s="67">
        <v>28</v>
      </c>
      <c r="N7" s="64"/>
      <c r="O7" s="63"/>
      <c r="P7" s="62"/>
      <c r="Q7" s="68"/>
      <c r="R7" s="94"/>
      <c r="S7" s="94"/>
      <c r="T7" s="94"/>
    </row>
    <row r="8" spans="1:23" customFormat="1" ht="18.5" customHeight="1">
      <c r="C8" s="60"/>
      <c r="D8" s="60"/>
      <c r="E8" s="60"/>
      <c r="H8" s="60"/>
      <c r="I8" s="60"/>
      <c r="K8" s="64"/>
      <c r="L8" s="64"/>
      <c r="M8" s="64"/>
      <c r="N8" s="64"/>
      <c r="O8" s="62"/>
      <c r="P8" s="62"/>
      <c r="Q8" s="68"/>
      <c r="R8" s="68"/>
    </row>
    <row r="9" spans="1:23" customFormat="1" ht="18.5" customHeight="1">
      <c r="C9" s="60"/>
      <c r="D9" s="60"/>
      <c r="E9" s="60"/>
      <c r="H9" s="60"/>
      <c r="I9" s="60"/>
      <c r="K9" s="85"/>
      <c r="L9" s="85"/>
      <c r="M9" s="85"/>
      <c r="N9" s="85"/>
      <c r="O9" s="68"/>
      <c r="P9" s="68"/>
      <c r="Q9" s="68"/>
      <c r="R9" s="68"/>
    </row>
    <row r="10" spans="1:23" customFormat="1" ht="14.5">
      <c r="L10" s="86">
        <f ca="1">SUM(L12:L1048576)</f>
        <v>740</v>
      </c>
      <c r="M10" s="86">
        <f ca="1">SUM(M12:M1048576)</f>
        <v>618</v>
      </c>
      <c r="N10" s="86">
        <f ca="1">SUM(N12:N1048576)</f>
        <v>421</v>
      </c>
      <c r="T10" s="72">
        <f>SUM(T12:T999982)</f>
        <v>260282.92399999997</v>
      </c>
      <c r="U10" s="72">
        <f>SUM(U12:U999982)</f>
        <v>40524.906500000012</v>
      </c>
      <c r="V10" s="72">
        <f ca="1">SUM(V12:V999982)</f>
        <v>5257.9783750000006</v>
      </c>
    </row>
    <row r="11" spans="1:23" customFormat="1" ht="44" customHeight="1">
      <c r="A11" s="15" t="s">
        <v>562</v>
      </c>
      <c r="B11" s="15" t="s">
        <v>11</v>
      </c>
      <c r="C11" s="15" t="s">
        <v>12</v>
      </c>
      <c r="D11" s="15" t="s">
        <v>13</v>
      </c>
      <c r="E11" s="15" t="s">
        <v>14</v>
      </c>
      <c r="F11" s="15" t="s">
        <v>15</v>
      </c>
      <c r="G11" s="15" t="s">
        <v>16</v>
      </c>
      <c r="H11" s="15"/>
      <c r="I11" s="15"/>
      <c r="J11" s="16" t="s">
        <v>17</v>
      </c>
      <c r="K11" s="16" t="s">
        <v>18</v>
      </c>
      <c r="L11" s="16" t="s">
        <v>19</v>
      </c>
      <c r="M11" s="16" t="s">
        <v>20</v>
      </c>
      <c r="N11" s="16" t="s">
        <v>21</v>
      </c>
      <c r="O11" s="15" t="s">
        <v>22</v>
      </c>
      <c r="P11" s="15" t="s">
        <v>23</v>
      </c>
      <c r="Q11" s="15" t="s">
        <v>218</v>
      </c>
      <c r="R11" s="15" t="s">
        <v>224</v>
      </c>
      <c r="S11" s="15" t="s">
        <v>24</v>
      </c>
      <c r="T11" s="108" t="s">
        <v>25</v>
      </c>
      <c r="U11" s="15" t="s">
        <v>27</v>
      </c>
      <c r="V11" s="15" t="s">
        <v>26</v>
      </c>
      <c r="W11" s="166" t="s">
        <v>2259</v>
      </c>
    </row>
    <row r="12" spans="1:23">
      <c r="A12" s="221" t="s">
        <v>47</v>
      </c>
      <c r="B12" s="58" t="s">
        <v>48</v>
      </c>
      <c r="C12" s="58" t="str">
        <f ca="1">IFERROR(VLOOKUP(A12,INDIRECT("'"&amp;$O$3&amp;"'!G:L"),6,0),"-")</f>
        <v>-</v>
      </c>
      <c r="D12" s="58" t="str">
        <f t="shared" ref="D12:D75" ca="1" si="0">VLOOKUP(A12,INDIRECT("'"&amp;$O$3&amp;"'!G:N"),8,0)</f>
        <v>GIOVANE BORGES DA SILVA</v>
      </c>
      <c r="E12" s="58" t="str">
        <f t="shared" ref="E12:E75" ca="1" si="1">VLOOKUP(A12,INDIRECT("'"&amp;$O$3&amp;"'!G:T"),10,0)</f>
        <v>LUIS GERALDO COSTA PINTO</v>
      </c>
      <c r="F12" s="59">
        <f ca="1">IFERROR(IF(VLOOKUP(A12,INDIRECT("'"&amp;$O$3&amp;"'!G:V"),13,0)=0,"",VLOOKUP(A12,INDIRECT("'"&amp;$O$3&amp;"'!G:V"),13,0)),0)</f>
        <v>44795</v>
      </c>
      <c r="G12" s="59" t="str">
        <f t="shared" ref="G12:G75" ca="1" si="2">IFERROR(IF(VLOOKUP(A12,INDIRECT("'"&amp;$O$3&amp;"'!G:V"),14,0)=0,"",VLOOKUP(A12,INDIRECT("'"&amp;$O$3&amp;"'!G:V"),14,0)),0)</f>
        <v/>
      </c>
      <c r="J12" s="58">
        <f t="shared" ref="J12:J75" ca="1" si="3">IF(AND(F12&lt;$M$2,G12=""),NETWORKDAYS($M$2,$M$3,$O$5:$O$7),IF(F12&lt;$M$2,NETWORKDAYS($M$2,G12,$O$5:$O$7),IF(G12="",NETWORKDAYS(F12,$M$3,$O$5:$O$7),NETWORKDAYS(F12,G12,$O$5:$O$7))))</f>
        <v>19</v>
      </c>
      <c r="K12" s="58">
        <f t="shared" ref="K12:K75" ca="1" si="4">IF(AND(F12&lt;$M$2,G12=""),DATEDIF($M$2,$M$3,"D")+1,IF(F12&lt;$M$2,DATEDIF($M$2,G12,"D")+1,IF(G12="",DATEDIF(F12,$M$3,"D")+1,DATEDIF(F12,G12,"D")+1)))</f>
        <v>28</v>
      </c>
      <c r="L12" s="58">
        <f t="shared" ref="L12:L75" ca="1" si="5">ROUND(J12*R12,0)</f>
        <v>10</v>
      </c>
      <c r="M12" s="58">
        <f t="shared" ref="M12:M75" ca="1" si="6">COUNTIFS(INDIRECT("'"&amp;$O$2&amp;"'!b:b"),A12,INDIRECT("'"&amp;$O$2&amp;"'!O:O"),"&gt;="&amp;$M$2,INDIRECT("'"&amp;$O$2&amp;"'!O:O"),"&lt;="&amp;$M$3)</f>
        <v>0</v>
      </c>
      <c r="N12" s="58">
        <f t="shared" ref="N12:N75" ca="1" si="7">COUNTIFS(INDIRECT("'"&amp;$O$2&amp;"'!b:b"),A12,INDIRECT("'"&amp;$O$2&amp;"'!O:O"),"&gt;="&amp;$M$2,INDIRECT("'"&amp;$O$2&amp;"'!O:O"),"&lt;="&amp;$M$3,INDIRECT("'"&amp;$O$2&amp;"'!Z:Z"),"&gt;=1000")</f>
        <v>0</v>
      </c>
      <c r="O12" s="58" t="str">
        <f t="shared" ref="O12:O75" ca="1" si="8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tr">
        <f t="shared" ref="P12:P75" ca="1" si="9">VLOOKUP(A12,INDIRECT("'"&amp;$O$3&amp;"'!G:J"),4,0)</f>
        <v>SUPERVISOR</v>
      </c>
      <c r="Q12" s="58" t="str">
        <f ca="1">IF(F12&gt;=$M$2,"M1",IF(AND(MONTH(F12)=MONTH($M$2)-1,YEAR(F12)=YEAR($M$2)),"M2",IF(AND(MONTH(F12)=MONTH($M$2)+10,YEAR(F12)=YEAR($M$2)-1),"M3",IF(AND(MONTH(F12)=MONTH($M$2)+9,YEAR(F12)=YEAR($M$2)-1),"M4","&gt;=M5"))))</f>
        <v>&gt;=M5</v>
      </c>
      <c r="R12" s="58">
        <f ca="1">VLOOKUP(Q12,Alavanca!A:B,2,0)</f>
        <v>0.5</v>
      </c>
      <c r="S12" s="71">
        <f ca="1">IF(W12="S",IF($S$2&lt;0.05,0,VLOOKUP(P12,Alavanca!D:E,2,0)*K12/$M$7)-VLOOKUP(B12,Expansao_fevereiro2023!A:J,10,FALSE),IF($S$2&lt;0.05,0,VLOOKUP(P12,Alavanca!D:E,2,0)*K12/$M$7))</f>
        <v>7750.33</v>
      </c>
      <c r="T12" s="71">
        <v>7750.33</v>
      </c>
      <c r="U12" s="71">
        <v>0</v>
      </c>
      <c r="V12" s="71">
        <f t="shared" ref="V12:V75" ca="1" si="10">IF(N12=0,0,IF(SUM(T12:U12)=S12,0,IF(N12&gt;=L12,S12-SUM(T12:U12),0)))</f>
        <v>0</v>
      </c>
      <c r="W12" s="58" t="str">
        <f>IFERROR(VLOOKUP(B12,Expansao_fevereiro2023!A:I,9,FALSE),"N")</f>
        <v>N</v>
      </c>
    </row>
    <row r="13" spans="1:23">
      <c r="A13" s="221">
        <v>397689292</v>
      </c>
      <c r="B13" s="58" t="s">
        <v>62</v>
      </c>
      <c r="C13" s="58" t="str">
        <f t="shared" ref="C13:C76" ca="1" si="11">IFERROR(VLOOKUP(A13,INDIRECT("'"&amp;$O$3&amp;"'!G:L"),6,0),"-")</f>
        <v>-</v>
      </c>
      <c r="D13" s="58" t="str">
        <f t="shared" ca="1" si="0"/>
        <v>CLAYTON LUIZ DE OLIVEIRA</v>
      </c>
      <c r="E13" s="58" t="str">
        <f t="shared" ca="1" si="1"/>
        <v>LUIS GERALDO COSTA PINTO</v>
      </c>
      <c r="F13" s="59">
        <f t="shared" ref="F13:F73" ca="1" si="12">IFERROR(IF(VLOOKUP(A13,INDIRECT("'"&amp;$O$3&amp;"'!G:V"),13,0)=0,"",VLOOKUP(A13,INDIRECT("'"&amp;$O$3&amp;"'!G:V"),13,0)),0)</f>
        <v>44802</v>
      </c>
      <c r="G13" s="59" t="str">
        <f t="shared" ca="1" si="2"/>
        <v/>
      </c>
      <c r="J13" s="58">
        <f t="shared" ca="1" si="3"/>
        <v>19</v>
      </c>
      <c r="K13" s="58">
        <f t="shared" ca="1" si="4"/>
        <v>28</v>
      </c>
      <c r="L13" s="58">
        <f t="shared" ca="1" si="5"/>
        <v>10</v>
      </c>
      <c r="M13" s="58">
        <f t="shared" ca="1" si="6"/>
        <v>0</v>
      </c>
      <c r="N13" s="58">
        <f t="shared" ca="1" si="7"/>
        <v>0</v>
      </c>
      <c r="O13" s="58" t="str">
        <f t="shared" ca="1" si="8"/>
        <v>Supervisor</v>
      </c>
      <c r="P13" s="58" t="str">
        <f t="shared" ca="1" si="9"/>
        <v>SUPERVISOR</v>
      </c>
      <c r="Q13" s="58" t="str">
        <f t="shared" ref="Q13:Q76" ca="1" si="13">IF(F13&gt;=$M$2,"M1",IF(AND(MONTH(F13)=MONTH($M$2)-1,YEAR(F13)=YEAR($M$2)),"M2",IF(AND(MONTH(F13)=MONTH($M$2)+10,YEAR(F13)=YEAR($M$2)-1),"M3",IF(AND(MONTH(F13)=MONTH($M$2)+9,YEAR(F13)=YEAR($M$2)-1),"M4","&gt;=M5"))))</f>
        <v>&gt;=M5</v>
      </c>
      <c r="R13" s="58">
        <f ca="1">VLOOKUP(Q13,Alavanca!A:B,2,0)</f>
        <v>0.5</v>
      </c>
      <c r="S13" s="71">
        <f ca="1">IF(W13="S",IF($S$2&lt;0.05,0,VLOOKUP(P13,Alavanca!D:E,2,0)*K13/$M$7)-VLOOKUP(B13,Expansao_fevereiro2023!A:J,10,FALSE),IF($S$2&lt;0.05,0,VLOOKUP(P13,Alavanca!D:E,2,0)*K13/$M$7))</f>
        <v>7750.33</v>
      </c>
      <c r="T13" s="71">
        <v>7750.33</v>
      </c>
      <c r="U13" s="71">
        <v>0</v>
      </c>
      <c r="V13" s="71">
        <f t="shared" ca="1" si="10"/>
        <v>0</v>
      </c>
      <c r="W13" s="58" t="str">
        <f>IFERROR(VLOOKUP(B13,Expansao_fevereiro2023!A:I,9,FALSE),"N")</f>
        <v>N</v>
      </c>
    </row>
    <row r="14" spans="1:23">
      <c r="A14" s="221">
        <v>63870606649</v>
      </c>
      <c r="B14" s="58" t="s">
        <v>298</v>
      </c>
      <c r="C14" s="58" t="str">
        <f t="shared" ca="1" si="11"/>
        <v>JOSE GOMES DE MELLO</v>
      </c>
      <c r="D14" s="58" t="str">
        <f t="shared" ca="1" si="0"/>
        <v>GIOVANE BORGES DA SILVA</v>
      </c>
      <c r="E14" s="58" t="str">
        <f t="shared" ca="1" si="1"/>
        <v>LUIS GERALDO COSTA PINTO</v>
      </c>
      <c r="F14" s="59">
        <f t="shared" ca="1" si="12"/>
        <v>44795</v>
      </c>
      <c r="G14" s="59" t="str">
        <f t="shared" ca="1" si="2"/>
        <v/>
      </c>
      <c r="J14" s="58">
        <f t="shared" ca="1" si="3"/>
        <v>19</v>
      </c>
      <c r="K14" s="58">
        <f t="shared" ca="1" si="4"/>
        <v>28</v>
      </c>
      <c r="L14" s="58">
        <f t="shared" ca="1" si="5"/>
        <v>10</v>
      </c>
      <c r="M14" s="58">
        <f t="shared" ca="1" si="6"/>
        <v>7</v>
      </c>
      <c r="N14" s="58">
        <f t="shared" ca="1" si="7"/>
        <v>5</v>
      </c>
      <c r="O14" s="58" t="str">
        <f t="shared" ca="1" si="8"/>
        <v>Credenciamento Não Atingindo</v>
      </c>
      <c r="P14" s="58" t="str">
        <f t="shared" ca="1" si="9"/>
        <v>CONSULTOR</v>
      </c>
      <c r="Q14" s="58" t="str">
        <f t="shared" ca="1" si="13"/>
        <v>&gt;=M5</v>
      </c>
      <c r="R14" s="58">
        <f ca="1">VLOOKUP(Q14,Alavanca!A:B,2,0)</f>
        <v>0.5</v>
      </c>
      <c r="S14" s="71">
        <f ca="1">IF(W14="S",IF($S$2&lt;0.05,0,VLOOKUP(P14,Alavanca!D:E,2,0)*K14/$M$7)-VLOOKUP(B14,Expansao_fevereiro2023!A:J,10,FALSE),IF($S$2&lt;0.05,0,VLOOKUP(P14,Alavanca!D:E,2,0)*K14/$M$7))</f>
        <v>5524.33</v>
      </c>
      <c r="T14" s="71">
        <v>1933.5154999999997</v>
      </c>
      <c r="U14" s="71">
        <v>0</v>
      </c>
      <c r="V14" s="71">
        <f t="shared" ca="1" si="10"/>
        <v>0</v>
      </c>
      <c r="W14" s="58" t="str">
        <f>IFERROR(VLOOKUP(B14,Expansao_fevereiro2023!A:I,9,FALSE),"N")</f>
        <v>N</v>
      </c>
    </row>
    <row r="15" spans="1:23">
      <c r="A15" s="221">
        <v>5029234152</v>
      </c>
      <c r="B15" s="58" t="s">
        <v>68</v>
      </c>
      <c r="C15" s="58" t="str">
        <f t="shared" ca="1" si="11"/>
        <v>-</v>
      </c>
      <c r="D15" s="58" t="str">
        <f t="shared" ca="1" si="0"/>
        <v>JULIANA TAVARES DE ARAUJO</v>
      </c>
      <c r="E15" s="58" t="str">
        <f t="shared" ca="1" si="1"/>
        <v>LUIS GERALDO COSTA PINTO</v>
      </c>
      <c r="F15" s="59">
        <f t="shared" ca="1" si="12"/>
        <v>44798</v>
      </c>
      <c r="G15" s="59" t="str">
        <f t="shared" ca="1" si="2"/>
        <v/>
      </c>
      <c r="J15" s="58">
        <f t="shared" ca="1" si="3"/>
        <v>19</v>
      </c>
      <c r="K15" s="58">
        <f t="shared" ca="1" si="4"/>
        <v>28</v>
      </c>
      <c r="L15" s="58">
        <f t="shared" ca="1" si="5"/>
        <v>10</v>
      </c>
      <c r="M15" s="58">
        <f t="shared" ca="1" si="6"/>
        <v>0</v>
      </c>
      <c r="N15" s="58">
        <f t="shared" ca="1" si="7"/>
        <v>0</v>
      </c>
      <c r="O15" s="58" t="str">
        <f t="shared" ca="1" si="8"/>
        <v>Supervisor</v>
      </c>
      <c r="P15" s="58" t="str">
        <f t="shared" ca="1" si="9"/>
        <v>SUPERVISOR</v>
      </c>
      <c r="Q15" s="58" t="str">
        <f t="shared" ca="1" si="13"/>
        <v>&gt;=M5</v>
      </c>
      <c r="R15" s="58">
        <f ca="1">VLOOKUP(Q15,Alavanca!A:B,2,0)</f>
        <v>0.5</v>
      </c>
      <c r="S15" s="71">
        <f ca="1">IF(W15="S",IF($S$2&lt;0.05,0,VLOOKUP(P15,Alavanca!D:E,2,0)*K15/$M$7)-VLOOKUP(B15,Expansao_fevereiro2023!A:J,10,FALSE),IF($S$2&lt;0.05,0,VLOOKUP(P15,Alavanca!D:E,2,0)*K15/$M$7))</f>
        <v>7750.33</v>
      </c>
      <c r="T15" s="71">
        <v>7750.33</v>
      </c>
      <c r="U15" s="71">
        <v>0</v>
      </c>
      <c r="V15" s="71">
        <f t="shared" ca="1" si="10"/>
        <v>0</v>
      </c>
      <c r="W15" s="58" t="str">
        <f>IFERROR(VLOOKUP(B15,Expansao_fevereiro2023!A:I,9,FALSE),"N")</f>
        <v>N</v>
      </c>
    </row>
    <row r="16" spans="1:23">
      <c r="A16" s="221">
        <v>11158354754</v>
      </c>
      <c r="B16" s="58" t="s">
        <v>84</v>
      </c>
      <c r="C16" s="58" t="str">
        <f t="shared" ca="1" si="11"/>
        <v>JOSE GOMES DE MELLO</v>
      </c>
      <c r="D16" s="58" t="str">
        <f t="shared" ca="1" si="0"/>
        <v>GIOVANE BORGES DA SILVA</v>
      </c>
      <c r="E16" s="58" t="str">
        <f t="shared" ca="1" si="1"/>
        <v>LUIS GERALDO COSTA PINTO</v>
      </c>
      <c r="F16" s="59">
        <f t="shared" ca="1" si="12"/>
        <v>44795</v>
      </c>
      <c r="G16" s="59" t="str">
        <f t="shared" ca="1" si="2"/>
        <v/>
      </c>
      <c r="J16" s="58">
        <f t="shared" ca="1" si="3"/>
        <v>19</v>
      </c>
      <c r="K16" s="58">
        <f t="shared" ca="1" si="4"/>
        <v>28</v>
      </c>
      <c r="L16" s="58">
        <f t="shared" ca="1" si="5"/>
        <v>10</v>
      </c>
      <c r="M16" s="58">
        <f t="shared" ca="1" si="6"/>
        <v>11</v>
      </c>
      <c r="N16" s="58">
        <f t="shared" ca="1" si="7"/>
        <v>7</v>
      </c>
      <c r="O16" s="58" t="str">
        <f t="shared" ca="1" si="8"/>
        <v>Pendente Faturamento</v>
      </c>
      <c r="P16" s="58" t="str">
        <f t="shared" ca="1" si="9"/>
        <v>CONSULTOR</v>
      </c>
      <c r="Q16" s="58" t="str">
        <f t="shared" ca="1" si="13"/>
        <v>&gt;=M5</v>
      </c>
      <c r="R16" s="58">
        <f ca="1">VLOOKUP(Q16,Alavanca!A:B,2,0)</f>
        <v>0.5</v>
      </c>
      <c r="S16" s="71">
        <f ca="1">IF(W16="S",IF($S$2&lt;0.05,0,VLOOKUP(P16,Alavanca!D:E,2,0)*K16/$M$7)-VLOOKUP(B16,Expansao_fevereiro2023!A:J,10,FALSE),IF($S$2&lt;0.05,0,VLOOKUP(P16,Alavanca!D:E,2,0)*K16/$M$7))</f>
        <v>5524.33</v>
      </c>
      <c r="T16" s="71">
        <v>1933.5154999999997</v>
      </c>
      <c r="U16" s="71">
        <v>0</v>
      </c>
      <c r="V16" s="71">
        <f t="shared" ca="1" si="10"/>
        <v>0</v>
      </c>
      <c r="W16" s="58" t="str">
        <f>IFERROR(VLOOKUP(B16,Expansao_fevereiro2023!A:I,9,FALSE),"N")</f>
        <v>N</v>
      </c>
    </row>
    <row r="17" spans="1:23">
      <c r="A17" s="221">
        <v>14503757741</v>
      </c>
      <c r="B17" s="58" t="s">
        <v>2268</v>
      </c>
      <c r="C17" s="58" t="str">
        <f t="shared" ca="1" si="11"/>
        <v>-</v>
      </c>
      <c r="D17" s="58" t="str">
        <f t="shared" ca="1" si="0"/>
        <v>JULIANA TAVARES DE ARAUJO</v>
      </c>
      <c r="E17" s="58" t="str">
        <f t="shared" ca="1" si="1"/>
        <v>LUIS GERALDO COSTA PINTO</v>
      </c>
      <c r="F17" s="59">
        <f t="shared" ca="1" si="12"/>
        <v>44972</v>
      </c>
      <c r="G17" s="59" t="str">
        <f t="shared" ca="1" si="2"/>
        <v/>
      </c>
      <c r="J17" s="58">
        <f t="shared" ca="1" si="3"/>
        <v>9</v>
      </c>
      <c r="K17" s="58">
        <f t="shared" ca="1" si="4"/>
        <v>14</v>
      </c>
      <c r="L17" s="58">
        <f t="shared" ca="1" si="5"/>
        <v>2</v>
      </c>
      <c r="M17" s="58">
        <f t="shared" ca="1" si="6"/>
        <v>0</v>
      </c>
      <c r="N17" s="58">
        <f t="shared" ca="1" si="7"/>
        <v>0</v>
      </c>
      <c r="O17" s="58" t="str">
        <f t="shared" ca="1" si="8"/>
        <v>Supervisor</v>
      </c>
      <c r="P17" s="58" t="str">
        <f t="shared" ca="1" si="9"/>
        <v>SUPERVISOR</v>
      </c>
      <c r="Q17" s="58" t="str">
        <f t="shared" ca="1" si="13"/>
        <v>M1</v>
      </c>
      <c r="R17" s="58">
        <f ca="1">VLOOKUP(Q17,Alavanca!A:B,2,0)</f>
        <v>0.25</v>
      </c>
      <c r="S17" s="71">
        <f ca="1">IF(W17="S",IF($S$2&lt;0.05,0,VLOOKUP(P17,Alavanca!D:E,2,0)*K17/$M$7)-VLOOKUP(B17,Expansao_fevereiro2023!A:J,10,FALSE),IF($S$2&lt;0.05,0,VLOOKUP(P17,Alavanca!D:E,2,0)*K17/$M$7))</f>
        <v>3875.165</v>
      </c>
      <c r="T17" s="71">
        <v>3875.165</v>
      </c>
      <c r="U17" s="71">
        <v>0</v>
      </c>
      <c r="V17" s="71">
        <f t="shared" ca="1" si="10"/>
        <v>0</v>
      </c>
      <c r="W17" s="58" t="str">
        <f>IFERROR(VLOOKUP(B17,Expansao_fevereiro2023!A:I,9,FALSE),"N")</f>
        <v>N</v>
      </c>
    </row>
    <row r="18" spans="1:23">
      <c r="A18" s="221" t="s">
        <v>94</v>
      </c>
      <c r="B18" s="58" t="s">
        <v>95</v>
      </c>
      <c r="C18" s="58" t="str">
        <f t="shared" ca="1" si="11"/>
        <v>MAURICIO NASCIMENTO DA SILVA FERREIRA</v>
      </c>
      <c r="D18" s="58" t="str">
        <f t="shared" ca="1" si="0"/>
        <v>JULIANA TAVARES DE ARAUJO</v>
      </c>
      <c r="E18" s="58" t="str">
        <f t="shared" ca="1" si="1"/>
        <v>LUIS GERALDO COSTA PINTO</v>
      </c>
      <c r="F18" s="59">
        <f t="shared" ca="1" si="12"/>
        <v>44798</v>
      </c>
      <c r="G18" s="59" t="str">
        <f t="shared" ca="1" si="2"/>
        <v/>
      </c>
      <c r="J18" s="58">
        <f t="shared" ca="1" si="3"/>
        <v>19</v>
      </c>
      <c r="K18" s="58">
        <f t="shared" ca="1" si="4"/>
        <v>28</v>
      </c>
      <c r="L18" s="58">
        <f t="shared" ca="1" si="5"/>
        <v>10</v>
      </c>
      <c r="M18" s="58">
        <f t="shared" ca="1" si="6"/>
        <v>12</v>
      </c>
      <c r="N18" s="58">
        <f t="shared" ca="1" si="7"/>
        <v>9</v>
      </c>
      <c r="O18" s="58" t="str">
        <f t="shared" ca="1" si="8"/>
        <v>Pendente Faturamento</v>
      </c>
      <c r="P18" s="58" t="str">
        <f t="shared" ca="1" si="9"/>
        <v>CONSULTOR</v>
      </c>
      <c r="Q18" s="58" t="str">
        <f t="shared" ca="1" si="13"/>
        <v>&gt;=M5</v>
      </c>
      <c r="R18" s="58">
        <f ca="1">VLOOKUP(Q18,Alavanca!A:B,2,0)</f>
        <v>0.5</v>
      </c>
      <c r="S18" s="71">
        <f ca="1">IF(W18="S",IF($S$2&lt;0.05,0,VLOOKUP(P18,Alavanca!D:E,2,0)*K18/$M$7)-VLOOKUP(B18,Expansao_fevereiro2023!A:J,10,FALSE),IF($S$2&lt;0.05,0,VLOOKUP(P18,Alavanca!D:E,2,0)*K18/$M$7))</f>
        <v>5524.33</v>
      </c>
      <c r="T18" s="71">
        <v>1933.5154999999997</v>
      </c>
      <c r="U18" s="71">
        <v>0</v>
      </c>
      <c r="V18" s="71">
        <f t="shared" ca="1" si="10"/>
        <v>0</v>
      </c>
      <c r="W18" s="58" t="str">
        <f>IFERROR(VLOOKUP(B18,Expansao_fevereiro2023!A:I,9,FALSE),"N")</f>
        <v>N</v>
      </c>
    </row>
    <row r="19" spans="1:23">
      <c r="A19" s="221" t="s">
        <v>121</v>
      </c>
      <c r="B19" s="58" t="s">
        <v>122</v>
      </c>
      <c r="C19" s="58" t="str">
        <f t="shared" ca="1" si="11"/>
        <v>-</v>
      </c>
      <c r="D19" s="58" t="str">
        <f t="shared" ca="1" si="0"/>
        <v>-</v>
      </c>
      <c r="E19" s="58" t="str">
        <f t="shared" ca="1" si="1"/>
        <v>LUIS GERALDO COSTA PINTO</v>
      </c>
      <c r="F19" s="59">
        <f t="shared" ca="1" si="12"/>
        <v>44563</v>
      </c>
      <c r="G19" s="59" t="str">
        <f t="shared" ca="1" si="2"/>
        <v/>
      </c>
      <c r="J19" s="58">
        <f t="shared" ca="1" si="3"/>
        <v>19</v>
      </c>
      <c r="K19" s="58">
        <f t="shared" ca="1" si="4"/>
        <v>28</v>
      </c>
      <c r="L19" s="58">
        <f t="shared" ca="1" si="5"/>
        <v>10</v>
      </c>
      <c r="M19" s="58">
        <f t="shared" ca="1" si="6"/>
        <v>0</v>
      </c>
      <c r="N19" s="58">
        <f t="shared" ca="1" si="7"/>
        <v>0</v>
      </c>
      <c r="O19" s="58" t="str">
        <f t="shared" ca="1" si="8"/>
        <v>Coordenador</v>
      </c>
      <c r="P19" s="58" t="str">
        <f t="shared" ca="1" si="9"/>
        <v>COORDENADOR</v>
      </c>
      <c r="Q19" s="58" t="str">
        <f t="shared" ca="1" si="13"/>
        <v>&gt;=M5</v>
      </c>
      <c r="R19" s="58">
        <f ca="1">VLOOKUP(Q19,Alavanca!A:B,2,0)</f>
        <v>0.5</v>
      </c>
      <c r="S19" s="71">
        <f ca="1">IF(W19="S",IF($S$2&lt;0.05,0,VLOOKUP(P19,Alavanca!D:E,2,0)*K19/$M$7)-VLOOKUP(B19,Expansao_fevereiro2023!A:J,10,FALSE),IF($S$2&lt;0.05,0,VLOOKUP(P19,Alavanca!D:E,2,0)*K19/$M$7))</f>
        <v>14055.88</v>
      </c>
      <c r="T19" s="71">
        <v>14055.88</v>
      </c>
      <c r="U19" s="71">
        <v>0</v>
      </c>
      <c r="V19" s="71">
        <f t="shared" ca="1" si="10"/>
        <v>0</v>
      </c>
      <c r="W19" s="58" t="str">
        <f>IFERROR(VLOOKUP(B19,Expansao_fevereiro2023!A:I,9,FALSE),"N")</f>
        <v>N</v>
      </c>
    </row>
    <row r="20" spans="1:23">
      <c r="A20" s="221" t="s">
        <v>131</v>
      </c>
      <c r="B20" s="58" t="s">
        <v>132</v>
      </c>
      <c r="C20" s="58" t="str">
        <f t="shared" ca="1" si="11"/>
        <v>-</v>
      </c>
      <c r="D20" s="58" t="str">
        <f t="shared" ca="1" si="0"/>
        <v>-</v>
      </c>
      <c r="E20" s="58" t="str">
        <f t="shared" ca="1" si="1"/>
        <v>LUIS GERALDO COSTA PINTO</v>
      </c>
      <c r="F20" s="59">
        <f t="shared" ca="1" si="12"/>
        <v>44795</v>
      </c>
      <c r="G20" s="59" t="str">
        <f t="shared" ca="1" si="2"/>
        <v/>
      </c>
      <c r="J20" s="58">
        <f t="shared" ca="1" si="3"/>
        <v>19</v>
      </c>
      <c r="K20" s="58">
        <f t="shared" ca="1" si="4"/>
        <v>28</v>
      </c>
      <c r="L20" s="58">
        <f t="shared" ca="1" si="5"/>
        <v>10</v>
      </c>
      <c r="M20" s="58">
        <f t="shared" ca="1" si="6"/>
        <v>0</v>
      </c>
      <c r="N20" s="58">
        <f t="shared" ca="1" si="7"/>
        <v>0</v>
      </c>
      <c r="O20" s="58" t="str">
        <f t="shared" ca="1" si="8"/>
        <v>Analista</v>
      </c>
      <c r="P20" s="58" t="str">
        <f t="shared" ca="1" si="9"/>
        <v>ANALISTA</v>
      </c>
      <c r="Q20" s="58" t="str">
        <f t="shared" ca="1" si="13"/>
        <v>&gt;=M5</v>
      </c>
      <c r="R20" s="58">
        <f ca="1">VLOOKUP(Q20,Alavanca!A:B,2,0)</f>
        <v>0.5</v>
      </c>
      <c r="S20" s="71">
        <f ca="1">IF(W20="S",IF($S$2&lt;0.05,0,VLOOKUP(P20,Alavanca!D:E,2,0)*K20/$M$7)-VLOOKUP(B20,Expansao_fevereiro2023!A:J,10,FALSE),IF($S$2&lt;0.05,0,VLOOKUP(P20,Alavanca!D:E,2,0)*K20/$M$7))</f>
        <v>3823.9900000000002</v>
      </c>
      <c r="T20" s="71">
        <v>3823.9900000000002</v>
      </c>
      <c r="U20" s="71">
        <v>0</v>
      </c>
      <c r="V20" s="71">
        <f t="shared" ca="1" si="10"/>
        <v>0</v>
      </c>
      <c r="W20" s="58" t="str">
        <f>IFERROR(VLOOKUP(B20,Expansao_fevereiro2023!A:I,9,FALSE),"N")</f>
        <v>N</v>
      </c>
    </row>
    <row r="21" spans="1:23">
      <c r="A21" s="221" t="s">
        <v>140</v>
      </c>
      <c r="B21" s="58" t="s">
        <v>396</v>
      </c>
      <c r="C21" s="58" t="str">
        <f t="shared" ca="1" si="11"/>
        <v>JOSE GOMES DE MELLO</v>
      </c>
      <c r="D21" s="58" t="str">
        <f t="shared" ca="1" si="0"/>
        <v>GIOVANE BORGES DA SILVA</v>
      </c>
      <c r="E21" s="58" t="str">
        <f t="shared" ca="1" si="1"/>
        <v>LUIS GERALDO COSTA PINTO</v>
      </c>
      <c r="F21" s="59">
        <f t="shared" ca="1" si="12"/>
        <v>44809</v>
      </c>
      <c r="G21" s="59" t="str">
        <f t="shared" ca="1" si="2"/>
        <v/>
      </c>
      <c r="J21" s="58">
        <f t="shared" ca="1" si="3"/>
        <v>19</v>
      </c>
      <c r="K21" s="58">
        <f t="shared" ca="1" si="4"/>
        <v>28</v>
      </c>
      <c r="L21" s="58">
        <f t="shared" ca="1" si="5"/>
        <v>10</v>
      </c>
      <c r="M21" s="58">
        <f t="shared" ca="1" si="6"/>
        <v>6</v>
      </c>
      <c r="N21" s="58">
        <f t="shared" ca="1" si="7"/>
        <v>5</v>
      </c>
      <c r="O21" s="58" t="str">
        <f t="shared" ca="1" si="8"/>
        <v>Credenciamento Não Atingindo</v>
      </c>
      <c r="P21" s="58" t="str">
        <f t="shared" ca="1" si="9"/>
        <v>CONSULTOR</v>
      </c>
      <c r="Q21" s="58" t="str">
        <f t="shared" ca="1" si="13"/>
        <v>&gt;=M5</v>
      </c>
      <c r="R21" s="58">
        <f ca="1">VLOOKUP(Q21,Alavanca!A:B,2,0)</f>
        <v>0.5</v>
      </c>
      <c r="S21" s="71">
        <f ca="1">IF(W21="S",IF($S$2&lt;0.05,0,VLOOKUP(P21,Alavanca!D:E,2,0)*K21/$M$7)-VLOOKUP(B21,Expansao_fevereiro2023!A:J,10,FALSE),IF($S$2&lt;0.05,0,VLOOKUP(P21,Alavanca!D:E,2,0)*K21/$M$7))</f>
        <v>5524.33</v>
      </c>
      <c r="T21" s="71">
        <v>1933.5154999999997</v>
      </c>
      <c r="U21" s="71">
        <v>0</v>
      </c>
      <c r="V21" s="71">
        <f t="shared" ca="1" si="10"/>
        <v>0</v>
      </c>
      <c r="W21" s="58" t="str">
        <f>IFERROR(VLOOKUP(B21,Expansao_fevereiro2023!A:I,9,FALSE),"N")</f>
        <v>N</v>
      </c>
    </row>
    <row r="22" spans="1:23">
      <c r="A22" s="221" t="s">
        <v>143</v>
      </c>
      <c r="B22" s="58" t="s">
        <v>382</v>
      </c>
      <c r="C22" s="58" t="str">
        <f t="shared" ca="1" si="11"/>
        <v>-</v>
      </c>
      <c r="D22" s="58" t="str">
        <f t="shared" ca="1" si="0"/>
        <v>JULIANA TAVARES DE ARAUJO</v>
      </c>
      <c r="E22" s="58" t="str">
        <f t="shared" ca="1" si="1"/>
        <v>LUIS GERALDO COSTA PINTO</v>
      </c>
      <c r="F22" s="59">
        <f t="shared" ca="1" si="12"/>
        <v>44809</v>
      </c>
      <c r="G22" s="59" t="str">
        <f t="shared" ca="1" si="2"/>
        <v/>
      </c>
      <c r="J22" s="58">
        <f t="shared" ca="1" si="3"/>
        <v>19</v>
      </c>
      <c r="K22" s="58">
        <f t="shared" ca="1" si="4"/>
        <v>28</v>
      </c>
      <c r="L22" s="58">
        <f t="shared" ca="1" si="5"/>
        <v>10</v>
      </c>
      <c r="M22" s="58">
        <f t="shared" ca="1" si="6"/>
        <v>0</v>
      </c>
      <c r="N22" s="58">
        <f t="shared" ca="1" si="7"/>
        <v>0</v>
      </c>
      <c r="O22" s="58" t="str">
        <f t="shared" ca="1" si="8"/>
        <v>Analista</v>
      </c>
      <c r="P22" s="58" t="str">
        <f t="shared" ca="1" si="9"/>
        <v>ANALISTA</v>
      </c>
      <c r="Q22" s="58" t="str">
        <f t="shared" ca="1" si="13"/>
        <v>&gt;=M5</v>
      </c>
      <c r="R22" s="58">
        <f ca="1">VLOOKUP(Q22,Alavanca!A:B,2,0)</f>
        <v>0.5</v>
      </c>
      <c r="S22" s="71">
        <f ca="1">IF(W22="S",IF($S$2&lt;0.05,0,VLOOKUP(P22,Alavanca!D:E,2,0)*K22/$M$7)-VLOOKUP(B22,Expansao_fevereiro2023!A:J,10,FALSE),IF($S$2&lt;0.05,0,VLOOKUP(P22,Alavanca!D:E,2,0)*K22/$M$7))</f>
        <v>3823.9900000000002</v>
      </c>
      <c r="T22" s="71">
        <v>3823.9900000000002</v>
      </c>
      <c r="U22" s="71">
        <v>0</v>
      </c>
      <c r="V22" s="71">
        <f t="shared" ca="1" si="10"/>
        <v>0</v>
      </c>
      <c r="W22" s="58" t="str">
        <f>IFERROR(VLOOKUP(B22,Expansao_fevereiro2023!A:I,9,FALSE),"N")</f>
        <v>N</v>
      </c>
    </row>
    <row r="23" spans="1:23">
      <c r="A23" s="221">
        <v>3491168147</v>
      </c>
      <c r="B23" s="58" t="s">
        <v>306</v>
      </c>
      <c r="C23" s="58" t="str">
        <f t="shared" ca="1" si="11"/>
        <v>TIAGO PEREIRA FURTADO</v>
      </c>
      <c r="D23" s="58" t="str">
        <f t="shared" ca="1" si="0"/>
        <v>CLAYTON LUIZ DE OLIVEIRA</v>
      </c>
      <c r="E23" s="58" t="str">
        <f t="shared" ca="1" si="1"/>
        <v>LUIS GERALDO COSTA PINTO</v>
      </c>
      <c r="F23" s="59">
        <f t="shared" ca="1" si="12"/>
        <v>44816</v>
      </c>
      <c r="G23" s="59" t="str">
        <f t="shared" ca="1" si="2"/>
        <v/>
      </c>
      <c r="J23" s="58">
        <f t="shared" ca="1" si="3"/>
        <v>19</v>
      </c>
      <c r="K23" s="58">
        <f t="shared" ca="1" si="4"/>
        <v>28</v>
      </c>
      <c r="L23" s="58">
        <f t="shared" ca="1" si="5"/>
        <v>10</v>
      </c>
      <c r="M23" s="58">
        <f t="shared" ca="1" si="6"/>
        <v>8</v>
      </c>
      <c r="N23" s="58">
        <f t="shared" ca="1" si="7"/>
        <v>6</v>
      </c>
      <c r="O23" s="58" t="str">
        <f t="shared" ca="1" si="8"/>
        <v>Credenciamento Não Atingindo</v>
      </c>
      <c r="P23" s="58" t="str">
        <f t="shared" ca="1" si="9"/>
        <v>CONSULTOR</v>
      </c>
      <c r="Q23" s="58" t="str">
        <f t="shared" ca="1" si="13"/>
        <v>&gt;=M5</v>
      </c>
      <c r="R23" s="58">
        <f ca="1">VLOOKUP(Q23,Alavanca!A:B,2,0)</f>
        <v>0.5</v>
      </c>
      <c r="S23" s="71">
        <f ca="1">IF(W23="S",IF($S$2&lt;0.05,0,VLOOKUP(P23,Alavanca!D:E,2,0)*K23/$M$7)-VLOOKUP(B23,Expansao_fevereiro2023!A:J,10,FALSE),IF($S$2&lt;0.05,0,VLOOKUP(P23,Alavanca!D:E,2,0)*K23/$M$7))</f>
        <v>5524.33</v>
      </c>
      <c r="T23" s="71">
        <v>1933.5154999999997</v>
      </c>
      <c r="U23" s="71">
        <v>0</v>
      </c>
      <c r="V23" s="71">
        <f t="shared" ca="1" si="10"/>
        <v>0</v>
      </c>
      <c r="W23" s="58" t="str">
        <f>IFERROR(VLOOKUP(B23,Expansao_fevereiro2023!A:I,9,FALSE),"N")</f>
        <v>N</v>
      </c>
    </row>
    <row r="24" spans="1:23">
      <c r="A24" s="221" t="s">
        <v>164</v>
      </c>
      <c r="B24" s="58" t="s">
        <v>165</v>
      </c>
      <c r="C24" s="58" t="str">
        <f t="shared" ca="1" si="11"/>
        <v>TIAGO PEREIRA FURTADO</v>
      </c>
      <c r="D24" s="58" t="str">
        <f t="shared" ca="1" si="0"/>
        <v>CLAYTON LUIZ DE OLIVEIRA</v>
      </c>
      <c r="E24" s="58" t="str">
        <f t="shared" ca="1" si="1"/>
        <v>LUIS GERALDO COSTA PINTO</v>
      </c>
      <c r="F24" s="59">
        <f t="shared" ca="1" si="12"/>
        <v>44830</v>
      </c>
      <c r="G24" s="59" t="str">
        <f t="shared" ca="1" si="2"/>
        <v/>
      </c>
      <c r="J24" s="58">
        <f t="shared" ca="1" si="3"/>
        <v>19</v>
      </c>
      <c r="K24" s="58">
        <f t="shared" ca="1" si="4"/>
        <v>28</v>
      </c>
      <c r="L24" s="58">
        <f t="shared" ca="1" si="5"/>
        <v>10</v>
      </c>
      <c r="M24" s="58">
        <f ca="1">COUNTIFS(INDIRECT("'"&amp;$O$2&amp;"'!b:b"),A24,INDIRECT("'"&amp;$O$2&amp;"'!O:O"),"&gt;="&amp;$M$2,INDIRECT("'"&amp;$O$2&amp;"'!O:O"),"&lt;="&amp;$M$3)</f>
        <v>11</v>
      </c>
      <c r="N24" s="58">
        <f t="shared" ca="1" si="7"/>
        <v>6</v>
      </c>
      <c r="O24" s="58" t="str">
        <f t="shared" ca="1" si="8"/>
        <v>Pendente Faturamento</v>
      </c>
      <c r="P24" s="58" t="str">
        <f t="shared" ca="1" si="9"/>
        <v>CONSULTOR</v>
      </c>
      <c r="Q24" s="58" t="str">
        <f t="shared" ca="1" si="13"/>
        <v>&gt;=M5</v>
      </c>
      <c r="R24" s="58">
        <f ca="1">VLOOKUP(Q24,Alavanca!A:B,2,0)</f>
        <v>0.5</v>
      </c>
      <c r="S24" s="71">
        <f ca="1">IF(W24="S",IF($S$2&lt;0.05,0,VLOOKUP(P24,Alavanca!D:E,2,0)*K24/$M$7)-VLOOKUP(B24,Expansao_fevereiro2023!A:J,10,FALSE),IF($S$2&lt;0.05,0,VLOOKUP(P24,Alavanca!D:E,2,0)*K24/$M$7))</f>
        <v>5524.33</v>
      </c>
      <c r="T24" s="71">
        <v>1933.5154999999997</v>
      </c>
      <c r="U24" s="71">
        <v>0</v>
      </c>
      <c r="V24" s="71">
        <f t="shared" ca="1" si="10"/>
        <v>0</v>
      </c>
      <c r="W24" s="58" t="str">
        <f>IFERROR(VLOOKUP(B24,Expansao_fevereiro2023!A:I,9,FALSE),"N")</f>
        <v>N</v>
      </c>
    </row>
    <row r="25" spans="1:23">
      <c r="A25" s="221">
        <v>6906193678</v>
      </c>
      <c r="B25" s="58" t="s">
        <v>178</v>
      </c>
      <c r="C25" s="58" t="str">
        <f t="shared" ca="1" si="11"/>
        <v>JOSE GOMES DE MELLO</v>
      </c>
      <c r="D25" s="58" t="str">
        <f t="shared" ca="1" si="0"/>
        <v>GIOVANE BORGES DA SILVA</v>
      </c>
      <c r="E25" s="58" t="str">
        <f t="shared" ca="1" si="1"/>
        <v>LUIS GERALDO COSTA PINTO</v>
      </c>
      <c r="F25" s="59">
        <f t="shared" ca="1" si="12"/>
        <v>44837</v>
      </c>
      <c r="G25" s="59" t="str">
        <f t="shared" ca="1" si="2"/>
        <v/>
      </c>
      <c r="J25" s="58">
        <f t="shared" ca="1" si="3"/>
        <v>19</v>
      </c>
      <c r="K25" s="58">
        <f t="shared" ca="1" si="4"/>
        <v>28</v>
      </c>
      <c r="L25" s="58">
        <f t="shared" ca="1" si="5"/>
        <v>10</v>
      </c>
      <c r="M25" s="58">
        <f t="shared" ca="1" si="6"/>
        <v>11</v>
      </c>
      <c r="N25" s="58">
        <f t="shared" ca="1" si="7"/>
        <v>9</v>
      </c>
      <c r="O25" s="58" t="str">
        <f t="shared" ca="1" si="8"/>
        <v>Pendente Faturamento</v>
      </c>
      <c r="P25" s="58" t="str">
        <f t="shared" ca="1" si="9"/>
        <v>CONSULTOR</v>
      </c>
      <c r="Q25" s="58" t="str">
        <f t="shared" ca="1" si="13"/>
        <v>&gt;=M5</v>
      </c>
      <c r="R25" s="58">
        <f ca="1">VLOOKUP(Q25,Alavanca!A:B,2,0)</f>
        <v>0.5</v>
      </c>
      <c r="S25" s="71">
        <f ca="1">IF(W25="S",IF($S$2&lt;0.05,0,VLOOKUP(P25,Alavanca!D:E,2,0)*K25/$M$7)-VLOOKUP(B25,Expansao_fevereiro2023!A:J,10,FALSE),IF($S$2&lt;0.05,0,VLOOKUP(P25,Alavanca!D:E,2,0)*K25/$M$7))</f>
        <v>5524.33</v>
      </c>
      <c r="T25" s="71">
        <v>1933.5154999999997</v>
      </c>
      <c r="U25" s="71">
        <v>0</v>
      </c>
      <c r="V25" s="71">
        <f t="shared" ca="1" si="10"/>
        <v>0</v>
      </c>
      <c r="W25" s="58" t="str">
        <f>IFERROR(VLOOKUP(B25,Expansao_fevereiro2023!A:I,9,FALSE),"N")</f>
        <v>N</v>
      </c>
    </row>
    <row r="26" spans="1:23">
      <c r="A26" s="221">
        <v>12099359610</v>
      </c>
      <c r="B26" s="58" t="s">
        <v>939</v>
      </c>
      <c r="C26" s="58" t="str">
        <f t="shared" ca="1" si="11"/>
        <v>-</v>
      </c>
      <c r="D26" s="58" t="str">
        <f t="shared" ca="1" si="0"/>
        <v>-</v>
      </c>
      <c r="E26" s="58" t="str">
        <f t="shared" ca="1" si="1"/>
        <v>LUIS GERALDO COSTA PINTO</v>
      </c>
      <c r="F26" s="59">
        <f t="shared" ca="1" si="12"/>
        <v>44844</v>
      </c>
      <c r="G26" s="59" t="str">
        <f t="shared" ca="1" si="2"/>
        <v/>
      </c>
      <c r="J26" s="58">
        <f t="shared" ca="1" si="3"/>
        <v>19</v>
      </c>
      <c r="K26" s="58">
        <f t="shared" ca="1" si="4"/>
        <v>28</v>
      </c>
      <c r="L26" s="58">
        <f t="shared" ca="1" si="5"/>
        <v>10</v>
      </c>
      <c r="M26" s="58">
        <f t="shared" ca="1" si="6"/>
        <v>0</v>
      </c>
      <c r="N26" s="58">
        <f t="shared" ca="1" si="7"/>
        <v>0</v>
      </c>
      <c r="O26" s="58" t="str">
        <f t="shared" ca="1" si="8"/>
        <v>Supervisor de Treinamento</v>
      </c>
      <c r="P26" s="58" t="str">
        <f t="shared" ca="1" si="9"/>
        <v>SUPERVISOR DE TREINAMENTO</v>
      </c>
      <c r="Q26" s="58" t="str">
        <f t="shared" ca="1" si="13"/>
        <v>&gt;=M5</v>
      </c>
      <c r="R26" s="58">
        <f ca="1">VLOOKUP(Q26,Alavanca!A:B,2,0)</f>
        <v>0.5</v>
      </c>
      <c r="S26" s="71">
        <f ca="1">IF(W26="S",IF($S$2&lt;0.05,0,VLOOKUP(P26,Alavanca!D:E,2,0)*K26/$M$7)-VLOOKUP(B26,Expansao_fevereiro2023!A:J,10,FALSE),IF($S$2&lt;0.05,0,VLOOKUP(P26,Alavanca!D:E,2,0)*K26/$M$7))</f>
        <v>6699.4</v>
      </c>
      <c r="T26" s="71">
        <v>6699.4</v>
      </c>
      <c r="U26" s="71">
        <v>0</v>
      </c>
      <c r="V26" s="71">
        <f t="shared" ca="1" si="10"/>
        <v>0</v>
      </c>
      <c r="W26" s="58" t="str">
        <f>IFERROR(VLOOKUP(B26,Expansao_fevereiro2023!A:I,9,FALSE),"N")</f>
        <v>N</v>
      </c>
    </row>
    <row r="27" spans="1:23">
      <c r="A27" s="221">
        <v>2372948180</v>
      </c>
      <c r="B27" s="58" t="s">
        <v>182</v>
      </c>
      <c r="C27" s="58" t="str">
        <f t="shared" ca="1" si="11"/>
        <v>-</v>
      </c>
      <c r="D27" s="58" t="str">
        <f t="shared" ca="1" si="0"/>
        <v>CLAYTON LUIZ DE OLIVEIRA</v>
      </c>
      <c r="E27" s="58" t="str">
        <f t="shared" ca="1" si="1"/>
        <v>LUIS GERALDO COSTA PINTO</v>
      </c>
      <c r="F27" s="59">
        <f t="shared" ca="1" si="12"/>
        <v>44847</v>
      </c>
      <c r="G27" s="59" t="str">
        <f t="shared" ca="1" si="2"/>
        <v/>
      </c>
      <c r="J27" s="58">
        <f t="shared" ca="1" si="3"/>
        <v>19</v>
      </c>
      <c r="K27" s="58">
        <f t="shared" ca="1" si="4"/>
        <v>28</v>
      </c>
      <c r="L27" s="58">
        <f t="shared" ca="1" si="5"/>
        <v>10</v>
      </c>
      <c r="M27" s="58">
        <f t="shared" ca="1" si="6"/>
        <v>1</v>
      </c>
      <c r="N27" s="58">
        <f t="shared" ca="1" si="7"/>
        <v>1</v>
      </c>
      <c r="O27" s="58" t="str">
        <f t="shared" ca="1" si="8"/>
        <v>Supervisor</v>
      </c>
      <c r="P27" s="58" t="str">
        <f t="shared" ca="1" si="9"/>
        <v>SUPERVISOR</v>
      </c>
      <c r="Q27" s="58" t="str">
        <f t="shared" ca="1" si="13"/>
        <v>&gt;=M5</v>
      </c>
      <c r="R27" s="58">
        <f ca="1">VLOOKUP(Q27,Alavanca!A:B,2,0)</f>
        <v>0.5</v>
      </c>
      <c r="S27" s="71">
        <f ca="1">IF(W27="S",IF($S$2&lt;0.05,0,VLOOKUP(P27,Alavanca!D:E,2,0)*K27/$M$7)-VLOOKUP(B27,Expansao_fevereiro2023!A:J,10,FALSE),IF($S$2&lt;0.05,0,VLOOKUP(P27,Alavanca!D:E,2,0)*K27/$M$7))</f>
        <v>7750.33</v>
      </c>
      <c r="T27" s="71">
        <v>7750.33</v>
      </c>
      <c r="U27" s="71">
        <v>0</v>
      </c>
      <c r="V27" s="71">
        <f t="shared" ca="1" si="10"/>
        <v>0</v>
      </c>
      <c r="W27" s="58" t="str">
        <f>IFERROR(VLOOKUP(B27,Expansao_fevereiro2023!A:I,9,FALSE),"N")</f>
        <v>N</v>
      </c>
    </row>
    <row r="28" spans="1:23">
      <c r="A28" s="221">
        <v>70677211139</v>
      </c>
      <c r="B28" s="58" t="s">
        <v>339</v>
      </c>
      <c r="C28" s="58" t="str">
        <f t="shared" ca="1" si="11"/>
        <v>TIAGO PEREIRA FURTADO</v>
      </c>
      <c r="D28" s="58" t="str">
        <f t="shared" ca="1" si="0"/>
        <v>CLAYTON LUIZ DE OLIVEIRA</v>
      </c>
      <c r="E28" s="58" t="str">
        <f t="shared" ca="1" si="1"/>
        <v>LUIS GERALDO COSTA PINTO</v>
      </c>
      <c r="F28" s="59">
        <f t="shared" ca="1" si="12"/>
        <v>44847</v>
      </c>
      <c r="G28" s="59" t="str">
        <f t="shared" ca="1" si="2"/>
        <v/>
      </c>
      <c r="J28" s="58">
        <f t="shared" ca="1" si="3"/>
        <v>19</v>
      </c>
      <c r="K28" s="58">
        <f t="shared" ca="1" si="4"/>
        <v>28</v>
      </c>
      <c r="L28" s="58">
        <f t="shared" ca="1" si="5"/>
        <v>10</v>
      </c>
      <c r="M28" s="58">
        <f t="shared" ca="1" si="6"/>
        <v>8</v>
      </c>
      <c r="N28" s="58">
        <f t="shared" ca="1" si="7"/>
        <v>5</v>
      </c>
      <c r="O28" s="58" t="str">
        <f t="shared" ca="1" si="8"/>
        <v>Credenciamento Não Atingindo</v>
      </c>
      <c r="P28" s="58" t="str">
        <f t="shared" ca="1" si="9"/>
        <v>CONSULTOR</v>
      </c>
      <c r="Q28" s="58" t="str">
        <f t="shared" ca="1" si="13"/>
        <v>&gt;=M5</v>
      </c>
      <c r="R28" s="58">
        <f ca="1">VLOOKUP(Q28,Alavanca!A:B,2,0)</f>
        <v>0.5</v>
      </c>
      <c r="S28" s="71">
        <f ca="1">IF(W28="S",IF($S$2&lt;0.05,0,VLOOKUP(P28,Alavanca!D:E,2,0)*K28/$M$7)-VLOOKUP(B28,Expansao_fevereiro2023!A:J,10,FALSE),IF($S$2&lt;0.05,0,VLOOKUP(P28,Alavanca!D:E,2,0)*K28/$M$7))</f>
        <v>5524.33</v>
      </c>
      <c r="T28" s="71">
        <v>1933.5154999999997</v>
      </c>
      <c r="U28" s="71">
        <v>0</v>
      </c>
      <c r="V28" s="71">
        <f t="shared" ca="1" si="10"/>
        <v>0</v>
      </c>
      <c r="W28" s="58" t="str">
        <f>IFERROR(VLOOKUP(B28,Expansao_fevereiro2023!A:I,9,FALSE),"N")</f>
        <v>N</v>
      </c>
    </row>
    <row r="29" spans="1:23">
      <c r="A29" s="221">
        <v>7677292186</v>
      </c>
      <c r="B29" s="58" t="s">
        <v>312</v>
      </c>
      <c r="C29" s="58" t="str">
        <f t="shared" ca="1" si="11"/>
        <v>DERIVALDO DOS SANTOS COSTA</v>
      </c>
      <c r="D29" s="58" t="str">
        <f t="shared" ca="1" si="0"/>
        <v>CLAYTON LUIZ DE OLIVEIRA</v>
      </c>
      <c r="E29" s="58" t="str">
        <f t="shared" ca="1" si="1"/>
        <v>LUIS GERALDO COSTA PINTO</v>
      </c>
      <c r="F29" s="59">
        <f t="shared" ca="1" si="12"/>
        <v>44847</v>
      </c>
      <c r="G29" s="59" t="str">
        <f t="shared" ca="1" si="2"/>
        <v/>
      </c>
      <c r="J29" s="58">
        <f t="shared" ca="1" si="3"/>
        <v>19</v>
      </c>
      <c r="K29" s="58">
        <f t="shared" ca="1" si="4"/>
        <v>28</v>
      </c>
      <c r="L29" s="58">
        <f t="shared" ca="1" si="5"/>
        <v>10</v>
      </c>
      <c r="M29" s="58">
        <f t="shared" ca="1" si="6"/>
        <v>5</v>
      </c>
      <c r="N29" s="58">
        <f t="shared" ca="1" si="7"/>
        <v>4</v>
      </c>
      <c r="O29" s="58" t="str">
        <f t="shared" ca="1" si="8"/>
        <v>Credenciamento Não Atingindo</v>
      </c>
      <c r="P29" s="58" t="str">
        <f t="shared" ca="1" si="9"/>
        <v>CONSULTOR</v>
      </c>
      <c r="Q29" s="58" t="str">
        <f t="shared" ca="1" si="13"/>
        <v>&gt;=M5</v>
      </c>
      <c r="R29" s="58">
        <f ca="1">VLOOKUP(Q29,Alavanca!A:B,2,0)</f>
        <v>0.5</v>
      </c>
      <c r="S29" s="71">
        <f ca="1">IF(W29="S",IF($S$2&lt;0.05,0,VLOOKUP(P29,Alavanca!D:E,2,0)*K29/$M$7)-VLOOKUP(B29,Expansao_fevereiro2023!A:J,10,FALSE),IF($S$2&lt;0.05,0,VLOOKUP(P29,Alavanca!D:E,2,0)*K29/$M$7))</f>
        <v>5524.33</v>
      </c>
      <c r="T29" s="71">
        <v>1933.5154999999997</v>
      </c>
      <c r="U29" s="71">
        <v>0</v>
      </c>
      <c r="V29" s="71">
        <f t="shared" ca="1" si="10"/>
        <v>0</v>
      </c>
      <c r="W29" s="58" t="str">
        <f>IFERROR(VLOOKUP(B29,Expansao_fevereiro2023!A:I,9,FALSE),"N")</f>
        <v>N</v>
      </c>
    </row>
    <row r="30" spans="1:23">
      <c r="A30" s="221">
        <v>6054831674</v>
      </c>
      <c r="B30" s="58" t="s">
        <v>272</v>
      </c>
      <c r="C30" s="58" t="str">
        <f t="shared" ca="1" si="11"/>
        <v>JOSE GOMES DE MELLO</v>
      </c>
      <c r="D30" s="58" t="str">
        <f t="shared" ca="1" si="0"/>
        <v>GIOVANE BORGES DA SILVA</v>
      </c>
      <c r="E30" s="58" t="str">
        <f t="shared" ca="1" si="1"/>
        <v>LUIS GERALDO COSTA PINTO</v>
      </c>
      <c r="F30" s="59">
        <f t="shared" ca="1" si="12"/>
        <v>44847</v>
      </c>
      <c r="G30" s="59" t="str">
        <f t="shared" ca="1" si="2"/>
        <v/>
      </c>
      <c r="J30" s="58">
        <f t="shared" ca="1" si="3"/>
        <v>19</v>
      </c>
      <c r="K30" s="58">
        <f t="shared" ca="1" si="4"/>
        <v>28</v>
      </c>
      <c r="L30" s="58">
        <f t="shared" ca="1" si="5"/>
        <v>10</v>
      </c>
      <c r="M30" s="58">
        <f t="shared" ca="1" si="6"/>
        <v>10</v>
      </c>
      <c r="N30" s="58">
        <f t="shared" ca="1" si="7"/>
        <v>4</v>
      </c>
      <c r="O30" s="58" t="str">
        <f t="shared" ca="1" si="8"/>
        <v>Pendente Faturamento</v>
      </c>
      <c r="P30" s="58" t="str">
        <f t="shared" ca="1" si="9"/>
        <v>CONSULTOR</v>
      </c>
      <c r="Q30" s="58" t="str">
        <f t="shared" ca="1" si="13"/>
        <v>&gt;=M5</v>
      </c>
      <c r="R30" s="58">
        <f ca="1">VLOOKUP(Q30,Alavanca!A:B,2,0)</f>
        <v>0.5</v>
      </c>
      <c r="S30" s="71">
        <f ca="1">IF(W30="S",IF($S$2&lt;0.05,0,VLOOKUP(P30,Alavanca!D:E,2,0)*K30/$M$7)-VLOOKUP(B30,Expansao_fevereiro2023!A:J,10,FALSE),IF($S$2&lt;0.05,0,VLOOKUP(P30,Alavanca!D:E,2,0)*K30/$M$7))</f>
        <v>5524.33</v>
      </c>
      <c r="T30" s="71">
        <v>1933.5154999999997</v>
      </c>
      <c r="U30" s="71">
        <v>0</v>
      </c>
      <c r="V30" s="71">
        <f t="shared" ca="1" si="10"/>
        <v>0</v>
      </c>
      <c r="W30" s="58" t="str">
        <f>IFERROR(VLOOKUP(B30,Expansao_fevereiro2023!A:I,9,FALSE),"N")</f>
        <v>N</v>
      </c>
    </row>
    <row r="31" spans="1:23">
      <c r="A31" s="221">
        <v>8251327628</v>
      </c>
      <c r="B31" s="58" t="s">
        <v>190</v>
      </c>
      <c r="C31" s="58" t="str">
        <f t="shared" ca="1" si="11"/>
        <v>JOSE GOMES DE MELLO</v>
      </c>
      <c r="D31" s="58" t="str">
        <f t="shared" ca="1" si="0"/>
        <v>GIOVANE BORGES DA SILVA</v>
      </c>
      <c r="E31" s="58" t="str">
        <f t="shared" ca="1" si="1"/>
        <v>LUIS GERALDO COSTA PINTO</v>
      </c>
      <c r="F31" s="59">
        <f t="shared" ca="1" si="12"/>
        <v>44847</v>
      </c>
      <c r="G31" s="59" t="str">
        <f t="shared" ca="1" si="2"/>
        <v/>
      </c>
      <c r="J31" s="58">
        <f t="shared" ca="1" si="3"/>
        <v>19</v>
      </c>
      <c r="K31" s="58">
        <f t="shared" ca="1" si="4"/>
        <v>28</v>
      </c>
      <c r="L31" s="58">
        <f t="shared" ca="1" si="5"/>
        <v>10</v>
      </c>
      <c r="M31" s="58">
        <f t="shared" ca="1" si="6"/>
        <v>8</v>
      </c>
      <c r="N31" s="58">
        <f t="shared" ca="1" si="7"/>
        <v>5</v>
      </c>
      <c r="O31" s="58" t="str">
        <f t="shared" ca="1" si="8"/>
        <v>Credenciamento Não Atingindo</v>
      </c>
      <c r="P31" s="58" t="str">
        <f t="shared" ca="1" si="9"/>
        <v>CONSULTOR</v>
      </c>
      <c r="Q31" s="58" t="str">
        <f t="shared" ca="1" si="13"/>
        <v>&gt;=M5</v>
      </c>
      <c r="R31" s="58">
        <f ca="1">VLOOKUP(Q31,Alavanca!A:B,2,0)</f>
        <v>0.5</v>
      </c>
      <c r="S31" s="71">
        <f ca="1">IF(W31="S",IF($S$2&lt;0.05,0,VLOOKUP(P31,Alavanca!D:E,2,0)*K31/$M$7)-VLOOKUP(B31,Expansao_fevereiro2023!A:J,10,FALSE),IF($S$2&lt;0.05,0,VLOOKUP(P31,Alavanca!D:E,2,0)*K31/$M$7))</f>
        <v>5524.33</v>
      </c>
      <c r="T31" s="71">
        <v>1933.5154999999997</v>
      </c>
      <c r="U31" s="71">
        <v>0</v>
      </c>
      <c r="V31" s="71">
        <f t="shared" ca="1" si="10"/>
        <v>0</v>
      </c>
      <c r="W31" s="58" t="str">
        <f>IFERROR(VLOOKUP(B31,Expansao_fevereiro2023!A:I,9,FALSE),"N")</f>
        <v>N</v>
      </c>
    </row>
    <row r="32" spans="1:23">
      <c r="A32" s="221">
        <v>72073926134</v>
      </c>
      <c r="B32" s="58" t="s">
        <v>195</v>
      </c>
      <c r="C32" s="58" t="str">
        <f t="shared" ca="1" si="11"/>
        <v>-</v>
      </c>
      <c r="D32" s="58" t="str">
        <f t="shared" ca="1" si="0"/>
        <v>GIOVANE BORGES DA SILVA</v>
      </c>
      <c r="E32" s="58" t="str">
        <f t="shared" ca="1" si="1"/>
        <v>LUIS GERALDO COSTA PINTO</v>
      </c>
      <c r="F32" s="59">
        <f t="shared" ca="1" si="12"/>
        <v>44847</v>
      </c>
      <c r="G32" s="59" t="str">
        <f t="shared" ca="1" si="2"/>
        <v/>
      </c>
      <c r="J32" s="58">
        <f t="shared" ca="1" si="3"/>
        <v>19</v>
      </c>
      <c r="K32" s="58">
        <f t="shared" ca="1" si="4"/>
        <v>28</v>
      </c>
      <c r="L32" s="58">
        <f t="shared" ca="1" si="5"/>
        <v>10</v>
      </c>
      <c r="M32" s="58">
        <f t="shared" ca="1" si="6"/>
        <v>1</v>
      </c>
      <c r="N32" s="58">
        <f t="shared" ca="1" si="7"/>
        <v>1</v>
      </c>
      <c r="O32" s="58" t="str">
        <f t="shared" ca="1" si="8"/>
        <v>Coordenador</v>
      </c>
      <c r="P32" s="58" t="str">
        <f t="shared" ca="1" si="9"/>
        <v>COORDENADOR</v>
      </c>
      <c r="Q32" s="58" t="str">
        <f t="shared" ca="1" si="13"/>
        <v>&gt;=M5</v>
      </c>
      <c r="R32" s="58">
        <f ca="1">VLOOKUP(Q32,Alavanca!A:B,2,0)</f>
        <v>0.5</v>
      </c>
      <c r="S32" s="71">
        <f ca="1">IF(W32="S",IF($S$2&lt;0.05,0,VLOOKUP(P32,Alavanca!D:E,2,0)*K32/$M$7)-VLOOKUP(B32,Expansao_fevereiro2023!A:J,10,FALSE),IF($S$2&lt;0.05,0,VLOOKUP(P32,Alavanca!D:E,2,0)*K32/$M$7))</f>
        <v>14055.88</v>
      </c>
      <c r="T32" s="71">
        <v>14055.88</v>
      </c>
      <c r="U32" s="71">
        <v>0</v>
      </c>
      <c r="V32" s="71">
        <f t="shared" ca="1" si="10"/>
        <v>0</v>
      </c>
      <c r="W32" s="58" t="str">
        <f>IFERROR(VLOOKUP(B32,Expansao_fevereiro2023!A:I,9,FALSE),"N")</f>
        <v>N</v>
      </c>
    </row>
    <row r="33" spans="1:23">
      <c r="A33" s="221">
        <v>16794853779</v>
      </c>
      <c r="B33" s="58" t="s">
        <v>624</v>
      </c>
      <c r="C33" s="58" t="str">
        <f t="shared" ca="1" si="11"/>
        <v>JOSE GOMES DE MELLO</v>
      </c>
      <c r="D33" s="58" t="str">
        <f t="shared" ca="1" si="0"/>
        <v>GIOVANE BORGES DA SILVA</v>
      </c>
      <c r="E33" s="58" t="str">
        <f t="shared" ca="1" si="1"/>
        <v>LUIS GERALDO COSTA PINTO</v>
      </c>
      <c r="F33" s="59">
        <f t="shared" ca="1" si="12"/>
        <v>44859</v>
      </c>
      <c r="G33" s="59" t="str">
        <f t="shared" ca="1" si="2"/>
        <v/>
      </c>
      <c r="J33" s="58">
        <f t="shared" ca="1" si="3"/>
        <v>19</v>
      </c>
      <c r="K33" s="58">
        <f t="shared" ca="1" si="4"/>
        <v>28</v>
      </c>
      <c r="L33" s="58">
        <f t="shared" ca="1" si="5"/>
        <v>10</v>
      </c>
      <c r="M33" s="58">
        <f t="shared" ca="1" si="6"/>
        <v>8</v>
      </c>
      <c r="N33" s="58">
        <f t="shared" ca="1" si="7"/>
        <v>6</v>
      </c>
      <c r="O33" s="58" t="str">
        <f t="shared" ca="1" si="8"/>
        <v>Credenciamento Não Atingindo</v>
      </c>
      <c r="P33" s="58" t="str">
        <f t="shared" ca="1" si="9"/>
        <v>CONSULTOR</v>
      </c>
      <c r="Q33" s="58" t="str">
        <f t="shared" ca="1" si="13"/>
        <v>&gt;=M5</v>
      </c>
      <c r="R33" s="58">
        <f ca="1">VLOOKUP(Q33,Alavanca!A:B,2,0)</f>
        <v>0.5</v>
      </c>
      <c r="S33" s="71">
        <f ca="1">IF(W33="S",IF($S$2&lt;0.05,0,VLOOKUP(P33,Alavanca!D:E,2,0)*K33/$M$7)-VLOOKUP(B33,Expansao_fevereiro2023!A:J,10,FALSE),IF($S$2&lt;0.05,0,VLOOKUP(P33,Alavanca!D:E,2,0)*K33/$M$7))</f>
        <v>5524.33</v>
      </c>
      <c r="T33" s="71">
        <v>1933.5154999999997</v>
      </c>
      <c r="U33" s="71">
        <v>0</v>
      </c>
      <c r="V33" s="71">
        <f t="shared" ca="1" si="10"/>
        <v>0</v>
      </c>
      <c r="W33" s="58" t="str">
        <f>IFERROR(VLOOKUP(B33,Expansao_fevereiro2023!A:I,9,FALSE),"N")</f>
        <v>N</v>
      </c>
    </row>
    <row r="34" spans="1:23">
      <c r="A34" s="221">
        <v>4578519619</v>
      </c>
      <c r="B34" s="58" t="s">
        <v>86</v>
      </c>
      <c r="C34" s="58" t="str">
        <f t="shared" ca="1" si="11"/>
        <v>NICOLAS PINHEIRO DA ROCHA PUPO</v>
      </c>
      <c r="D34" s="58" t="str">
        <f t="shared" ca="1" si="0"/>
        <v>JULIANA TAVARES DE ARAUJO</v>
      </c>
      <c r="E34" s="58" t="str">
        <f t="shared" ca="1" si="1"/>
        <v>LUIS GERALDO COSTA PINTO</v>
      </c>
      <c r="F34" s="59">
        <f t="shared" ca="1" si="12"/>
        <v>44798</v>
      </c>
      <c r="G34" s="59" t="str">
        <f t="shared" ca="1" si="2"/>
        <v/>
      </c>
      <c r="J34" s="58">
        <f t="shared" ca="1" si="3"/>
        <v>19</v>
      </c>
      <c r="K34" s="58">
        <f t="shared" ca="1" si="4"/>
        <v>28</v>
      </c>
      <c r="L34" s="58">
        <f t="shared" ca="1" si="5"/>
        <v>10</v>
      </c>
      <c r="M34" s="58">
        <f t="shared" ca="1" si="6"/>
        <v>0</v>
      </c>
      <c r="N34" s="58">
        <f t="shared" ca="1" si="7"/>
        <v>0</v>
      </c>
      <c r="O34" s="58" t="str">
        <f t="shared" ca="1" si="8"/>
        <v>Credenciamento Não Atingindo</v>
      </c>
      <c r="P34" s="58" t="str">
        <f t="shared" ca="1" si="9"/>
        <v>CONSULTOR</v>
      </c>
      <c r="Q34" s="58" t="str">
        <f t="shared" ca="1" si="13"/>
        <v>&gt;=M5</v>
      </c>
      <c r="R34" s="58">
        <f ca="1">VLOOKUP(Q34,Alavanca!A:B,2,0)</f>
        <v>0.5</v>
      </c>
      <c r="S34" s="71">
        <f ca="1">IF(W34="S",IF($S$2&lt;0.05,0,VLOOKUP(P34,Alavanca!D:E,2,0)*K34/$M$7)-VLOOKUP(B34,Expansao_fevereiro2023!A:J,10,FALSE),IF($S$2&lt;0.05,0,VLOOKUP(P34,Alavanca!D:E,2,0)*K34/$M$7))</f>
        <v>5524.33</v>
      </c>
      <c r="T34" s="71">
        <v>1933.5154999999997</v>
      </c>
      <c r="U34" s="71">
        <v>0</v>
      </c>
      <c r="V34" s="71">
        <f t="shared" ca="1" si="10"/>
        <v>0</v>
      </c>
      <c r="W34" s="58" t="str">
        <f>IFERROR(VLOOKUP(B34,Expansao_fevereiro2023!A:I,9,FALSE),"N")</f>
        <v>N</v>
      </c>
    </row>
    <row r="35" spans="1:23">
      <c r="A35" s="221">
        <v>532359160</v>
      </c>
      <c r="B35" s="58" t="s">
        <v>630</v>
      </c>
      <c r="C35" s="58" t="str">
        <f t="shared" ca="1" si="11"/>
        <v>MAURICIO NASCIMENTO DA SILVA FERREIRA</v>
      </c>
      <c r="D35" s="58" t="str">
        <f t="shared" ca="1" si="0"/>
        <v>JULIANA TAVARES DE ARAUJO</v>
      </c>
      <c r="E35" s="58" t="str">
        <f t="shared" ca="1" si="1"/>
        <v>LUIS GERALDO COSTA PINTO</v>
      </c>
      <c r="F35" s="59">
        <f t="shared" ca="1" si="12"/>
        <v>44859</v>
      </c>
      <c r="G35" s="59">
        <f t="shared" ca="1" si="2"/>
        <v>44973</v>
      </c>
      <c r="J35" s="58">
        <f t="shared" ca="1" si="3"/>
        <v>12</v>
      </c>
      <c r="K35" s="58">
        <f t="shared" ca="1" si="4"/>
        <v>16</v>
      </c>
      <c r="L35" s="58">
        <f t="shared" ca="1" si="5"/>
        <v>6</v>
      </c>
      <c r="M35" s="58">
        <f t="shared" ca="1" si="6"/>
        <v>3</v>
      </c>
      <c r="N35" s="58">
        <f t="shared" ca="1" si="7"/>
        <v>3</v>
      </c>
      <c r="O35" s="58" t="str">
        <f t="shared" ca="1" si="8"/>
        <v>Credenciamento Não Atingindo</v>
      </c>
      <c r="P35" s="58" t="str">
        <f t="shared" ca="1" si="9"/>
        <v>CONSULTOR</v>
      </c>
      <c r="Q35" s="58" t="str">
        <f t="shared" ca="1" si="13"/>
        <v>&gt;=M5</v>
      </c>
      <c r="R35" s="58">
        <f ca="1">VLOOKUP(Q35,Alavanca!A:B,2,0)</f>
        <v>0.5</v>
      </c>
      <c r="S35" s="71">
        <f ca="1">IF(W35="S",IF($S$2&lt;0.05,0,VLOOKUP(P35,Alavanca!D:E,2,0)*K35/$M$7)-VLOOKUP(B35,Expansao_fevereiro2023!A:J,10,FALSE),IF($S$2&lt;0.05,0,VLOOKUP(P35,Alavanca!D:E,2,0)*K35/$M$7))</f>
        <v>3156.7599999999998</v>
      </c>
      <c r="T35" s="71">
        <v>1104.8659999999998</v>
      </c>
      <c r="U35" s="71">
        <v>0</v>
      </c>
      <c r="V35" s="71">
        <f t="shared" ca="1" si="10"/>
        <v>0</v>
      </c>
      <c r="W35" s="58" t="str">
        <f>IFERROR(VLOOKUP(B35,Expansao_fevereiro2023!A:I,9,FALSE),"N")</f>
        <v>N</v>
      </c>
    </row>
    <row r="36" spans="1:23">
      <c r="A36" s="221">
        <v>69228299134</v>
      </c>
      <c r="B36" s="58" t="s">
        <v>919</v>
      </c>
      <c r="C36" s="58" t="str">
        <f t="shared" ca="1" si="11"/>
        <v>NICOLAS PINHEIRO DA ROCHA PUPO</v>
      </c>
      <c r="D36" s="58" t="str">
        <f t="shared" ca="1" si="0"/>
        <v>JULIANA TAVARES DE ARAUJO</v>
      </c>
      <c r="E36" s="58" t="str">
        <f t="shared" ca="1" si="1"/>
        <v>LUIS GERALDO COSTA PINTO</v>
      </c>
      <c r="F36" s="59">
        <f t="shared" ca="1" si="12"/>
        <v>44872</v>
      </c>
      <c r="G36" s="59" t="str">
        <f t="shared" ca="1" si="2"/>
        <v/>
      </c>
      <c r="J36" s="58">
        <f t="shared" ca="1" si="3"/>
        <v>19</v>
      </c>
      <c r="K36" s="58">
        <f t="shared" ca="1" si="4"/>
        <v>28</v>
      </c>
      <c r="L36" s="58">
        <f t="shared" ca="1" si="5"/>
        <v>8</v>
      </c>
      <c r="M36" s="58">
        <f t="shared" ca="1" si="6"/>
        <v>0</v>
      </c>
      <c r="N36" s="58">
        <f t="shared" ca="1" si="7"/>
        <v>0</v>
      </c>
      <c r="O36" s="58" t="str">
        <f t="shared" ca="1" si="8"/>
        <v>Credenciamento Não Atingindo</v>
      </c>
      <c r="P36" s="58" t="str">
        <f t="shared" ca="1" si="9"/>
        <v>CONSULTOR</v>
      </c>
      <c r="Q36" s="58" t="str">
        <f t="shared" ca="1" si="13"/>
        <v>M4</v>
      </c>
      <c r="R36" s="58">
        <f ca="1">VLOOKUP(Q36,Alavanca!A:B,2,0)</f>
        <v>0.4</v>
      </c>
      <c r="S36" s="71">
        <f ca="1">IF(W36="S",IF($S$2&lt;0.05,0,VLOOKUP(P36,Alavanca!D:E,2,0)*K36/$M$7)-VLOOKUP(B36,Expansao_fevereiro2023!A:J,10,FALSE),IF($S$2&lt;0.05,0,VLOOKUP(P36,Alavanca!D:E,2,0)*K36/$M$7))</f>
        <v>5524.33</v>
      </c>
      <c r="T36" s="71">
        <v>1933.5154999999997</v>
      </c>
      <c r="U36" s="71">
        <v>0</v>
      </c>
      <c r="V36" s="71">
        <f t="shared" ca="1" si="10"/>
        <v>0</v>
      </c>
      <c r="W36" s="58" t="str">
        <f>IFERROR(VLOOKUP(B36,Expansao_fevereiro2023!A:I,9,FALSE),"N")</f>
        <v>N</v>
      </c>
    </row>
    <row r="37" spans="1:23">
      <c r="A37" s="221">
        <v>565845128</v>
      </c>
      <c r="B37" s="58" t="s">
        <v>2271</v>
      </c>
      <c r="C37" s="58" t="str">
        <f t="shared" ca="1" si="11"/>
        <v>NICOLAS PINHEIRO DA ROCHA PUPO</v>
      </c>
      <c r="D37" s="58" t="str">
        <f t="shared" ca="1" si="0"/>
        <v>JULIANA TAVARES DE ARAUJO</v>
      </c>
      <c r="E37" s="58" t="str">
        <f t="shared" ca="1" si="1"/>
        <v>LUIS GERALDO COSTA PINTO</v>
      </c>
      <c r="F37" s="59">
        <f t="shared" ca="1" si="12"/>
        <v>44959</v>
      </c>
      <c r="G37" s="59" t="str">
        <f t="shared" ca="1" si="2"/>
        <v/>
      </c>
      <c r="J37" s="58">
        <f t="shared" ca="1" si="3"/>
        <v>18</v>
      </c>
      <c r="K37" s="58">
        <f t="shared" ca="1" si="4"/>
        <v>27</v>
      </c>
      <c r="L37" s="58">
        <f t="shared" ca="1" si="5"/>
        <v>5</v>
      </c>
      <c r="M37" s="58">
        <f t="shared" ca="1" si="6"/>
        <v>5</v>
      </c>
      <c r="N37" s="58">
        <f t="shared" ca="1" si="7"/>
        <v>3</v>
      </c>
      <c r="O37" s="58" t="str">
        <f t="shared" ca="1" si="8"/>
        <v>Pendente Faturamento</v>
      </c>
      <c r="P37" s="58" t="str">
        <f t="shared" ca="1" si="9"/>
        <v>CONSULTOR</v>
      </c>
      <c r="Q37" s="58" t="str">
        <f t="shared" ca="1" si="13"/>
        <v>M1</v>
      </c>
      <c r="R37" s="58">
        <f ca="1">VLOOKUP(Q37,Alavanca!A:B,2,0)</f>
        <v>0.25</v>
      </c>
      <c r="S37" s="71">
        <f ca="1">IF(W37="S",IF($S$2&lt;0.05,0,VLOOKUP(P37,Alavanca!D:E,2,0)*K37/$M$7)-VLOOKUP(B37,Expansao_fevereiro2023!A:J,10,FALSE),IF($S$2&lt;0.05,0,VLOOKUP(P37,Alavanca!D:E,2,0)*K37/$M$7))</f>
        <v>5327.0325000000003</v>
      </c>
      <c r="T37" s="71">
        <v>1864.4613749999999</v>
      </c>
      <c r="U37" s="71">
        <v>0</v>
      </c>
      <c r="V37" s="71">
        <f t="shared" ca="1" si="10"/>
        <v>0</v>
      </c>
      <c r="W37" s="58" t="str">
        <f>IFERROR(VLOOKUP(B37,Expansao_fevereiro2023!A:I,9,FALSE),"N")</f>
        <v>N</v>
      </c>
    </row>
    <row r="38" spans="1:23">
      <c r="A38" s="221">
        <v>70325321108</v>
      </c>
      <c r="B38" s="58" t="s">
        <v>674</v>
      </c>
      <c r="C38" s="58" t="str">
        <f t="shared" ca="1" si="11"/>
        <v>-</v>
      </c>
      <c r="D38" s="58" t="str">
        <f t="shared" ca="1" si="0"/>
        <v>CLAYTON LUIZ DE OLIVEIRA</v>
      </c>
      <c r="E38" s="58" t="str">
        <f t="shared" ca="1" si="1"/>
        <v>LUIS GERALDO COSTA PINTO</v>
      </c>
      <c r="F38" s="59">
        <f t="shared" ca="1" si="12"/>
        <v>44872</v>
      </c>
      <c r="G38" s="59" t="str">
        <f t="shared" ca="1" si="2"/>
        <v/>
      </c>
      <c r="J38" s="58">
        <f t="shared" ca="1" si="3"/>
        <v>19</v>
      </c>
      <c r="K38" s="58">
        <f t="shared" ca="1" si="4"/>
        <v>28</v>
      </c>
      <c r="L38" s="58">
        <f t="shared" ca="1" si="5"/>
        <v>8</v>
      </c>
      <c r="M38" s="58">
        <f t="shared" ca="1" si="6"/>
        <v>10</v>
      </c>
      <c r="N38" s="58">
        <f t="shared" ca="1" si="7"/>
        <v>9</v>
      </c>
      <c r="O38" s="58" t="str">
        <f t="shared" ca="1" si="8"/>
        <v>Supervisor</v>
      </c>
      <c r="P38" s="58" t="str">
        <f t="shared" ca="1" si="9"/>
        <v>SUPERVISOR</v>
      </c>
      <c r="Q38" s="58" t="str">
        <f t="shared" ca="1" si="13"/>
        <v>M4</v>
      </c>
      <c r="R38" s="58">
        <f ca="1">VLOOKUP(Q38,Alavanca!A:B,2,0)</f>
        <v>0.4</v>
      </c>
      <c r="S38" s="71">
        <f ca="1">IF(W38="S",IF($S$2&lt;0.05,0,VLOOKUP(P38,Alavanca!D:E,2,0)*K38/$M$7)-VLOOKUP(B38,Expansao_fevereiro2023!A:J,10,FALSE),IF($S$2&lt;0.05,0,VLOOKUP(P38,Alavanca!D:E,2,0)*K38/$M$7))</f>
        <v>7750.33</v>
      </c>
      <c r="T38" s="71">
        <v>7750.33</v>
      </c>
      <c r="U38" s="71">
        <v>0</v>
      </c>
      <c r="V38" s="71">
        <f t="shared" ca="1" si="10"/>
        <v>0</v>
      </c>
      <c r="W38" s="58" t="str">
        <f>IFERROR(VLOOKUP(B38,Expansao_fevereiro2023!A:I,9,FALSE),"N")</f>
        <v>N</v>
      </c>
    </row>
    <row r="39" spans="1:23">
      <c r="A39" s="221">
        <v>7978836657</v>
      </c>
      <c r="B39" s="58" t="s">
        <v>941</v>
      </c>
      <c r="C39" s="58" t="str">
        <f t="shared" ca="1" si="11"/>
        <v>JOSE GOMES DE MELLO</v>
      </c>
      <c r="D39" s="58" t="str">
        <f t="shared" ca="1" si="0"/>
        <v>GIOVANE BORGES DA SILVA</v>
      </c>
      <c r="E39" s="58" t="str">
        <f t="shared" ca="1" si="1"/>
        <v>LUIS GERALDO COSTA PINTO</v>
      </c>
      <c r="F39" s="59">
        <f t="shared" ca="1" si="12"/>
        <v>44881</v>
      </c>
      <c r="G39" s="59">
        <f t="shared" ca="1" si="2"/>
        <v>44964</v>
      </c>
      <c r="J39" s="58">
        <f t="shared" ca="1" si="3"/>
        <v>5</v>
      </c>
      <c r="K39" s="58">
        <f t="shared" ca="1" si="4"/>
        <v>7</v>
      </c>
      <c r="L39" s="58">
        <f t="shared" ca="1" si="5"/>
        <v>2</v>
      </c>
      <c r="M39" s="58">
        <f t="shared" ca="1" si="6"/>
        <v>0</v>
      </c>
      <c r="N39" s="58">
        <f t="shared" ca="1" si="7"/>
        <v>0</v>
      </c>
      <c r="O39" s="58" t="str">
        <f t="shared" ca="1" si="8"/>
        <v>Credenciamento Não Atingindo</v>
      </c>
      <c r="P39" s="58" t="str">
        <f t="shared" ca="1" si="9"/>
        <v>CONSULTOR</v>
      </c>
      <c r="Q39" s="58" t="str">
        <f t="shared" ca="1" si="13"/>
        <v>M4</v>
      </c>
      <c r="R39" s="58">
        <f ca="1">VLOOKUP(Q39,Alavanca!A:B,2,0)</f>
        <v>0.4</v>
      </c>
      <c r="S39" s="71">
        <f ca="1">IF(W39="S",IF($S$2&lt;0.05,0,VLOOKUP(P39,Alavanca!D:E,2,0)*K39/$M$7)-VLOOKUP(B39,Expansao_fevereiro2023!A:J,10,FALSE),IF($S$2&lt;0.05,0,VLOOKUP(P39,Alavanca!D:E,2,0)*K39/$M$7))</f>
        <v>1381.0825</v>
      </c>
      <c r="T39" s="71">
        <v>483.37887499999994</v>
      </c>
      <c r="U39" s="71">
        <v>0</v>
      </c>
      <c r="V39" s="71">
        <f t="shared" ca="1" si="10"/>
        <v>0</v>
      </c>
      <c r="W39" s="58" t="str">
        <f>IFERROR(VLOOKUP(B39,Expansao_fevereiro2023!A:I,9,FALSE),"N")</f>
        <v>N</v>
      </c>
    </row>
    <row r="40" spans="1:23">
      <c r="A40" s="221">
        <v>10439312604</v>
      </c>
      <c r="B40" s="58" t="s">
        <v>2275</v>
      </c>
      <c r="C40" s="58" t="str">
        <f t="shared" ca="1" si="11"/>
        <v>NICOLAS PINHEIRO DA ROCHA PUPO</v>
      </c>
      <c r="D40" s="58" t="str">
        <f t="shared" ca="1" si="0"/>
        <v>JULIANA TAVARES DE ARAUJO</v>
      </c>
      <c r="E40" s="58" t="str">
        <f t="shared" ca="1" si="1"/>
        <v>LUIS GERALDO COSTA PINTO</v>
      </c>
      <c r="F40" s="59">
        <f t="shared" ca="1" si="12"/>
        <v>44959</v>
      </c>
      <c r="G40" s="59" t="str">
        <f t="shared" ca="1" si="2"/>
        <v/>
      </c>
      <c r="J40" s="58">
        <f t="shared" ca="1" si="3"/>
        <v>18</v>
      </c>
      <c r="K40" s="58">
        <f t="shared" ca="1" si="4"/>
        <v>27</v>
      </c>
      <c r="L40" s="58">
        <f t="shared" ca="1" si="5"/>
        <v>5</v>
      </c>
      <c r="M40" s="58">
        <f t="shared" ca="1" si="6"/>
        <v>8</v>
      </c>
      <c r="N40" s="58">
        <f t="shared" ca="1" si="7"/>
        <v>5</v>
      </c>
      <c r="O40" s="58" t="str">
        <f t="shared" ca="1" si="8"/>
        <v>Elegível</v>
      </c>
      <c r="P40" s="58" t="str">
        <f t="shared" ca="1" si="9"/>
        <v>CONSULTOR</v>
      </c>
      <c r="Q40" s="58" t="str">
        <f t="shared" ca="1" si="13"/>
        <v>M1</v>
      </c>
      <c r="R40" s="58">
        <f ca="1">VLOOKUP(Q40,Alavanca!A:B,2,0)</f>
        <v>0.25</v>
      </c>
      <c r="S40" s="71">
        <f ca="1">IF(W40="S",IF($S$2&lt;0.05,0,VLOOKUP(P40,Alavanca!D:E,2,0)*K40/$M$7)-VLOOKUP(B40,Expansao_fevereiro2023!A:J,10,FALSE),IF($S$2&lt;0.05,0,VLOOKUP(P40,Alavanca!D:E,2,0)*K40/$M$7))</f>
        <v>5327.0325000000003</v>
      </c>
      <c r="T40" s="71">
        <v>1864.4613749999999</v>
      </c>
      <c r="U40" s="71">
        <v>0</v>
      </c>
      <c r="V40" s="71">
        <f t="shared" ca="1" si="10"/>
        <v>3462.5711250000004</v>
      </c>
      <c r="W40" s="58" t="str">
        <f>IFERROR(VLOOKUP(B40,Expansao_fevereiro2023!A:I,9,FALSE),"N")</f>
        <v>N</v>
      </c>
    </row>
    <row r="41" spans="1:23">
      <c r="A41" s="221">
        <v>2433224101</v>
      </c>
      <c r="B41" s="58" t="s">
        <v>945</v>
      </c>
      <c r="C41" s="58" t="str">
        <f t="shared" ca="1" si="11"/>
        <v>MAURICIO NASCIMENTO DA SILVA FERREIRA</v>
      </c>
      <c r="D41" s="58" t="str">
        <f t="shared" ca="1" si="0"/>
        <v>JULIANA TAVARES DE ARAUJO</v>
      </c>
      <c r="E41" s="58" t="str">
        <f t="shared" ca="1" si="1"/>
        <v>LUIS GERALDO COSTA PINTO</v>
      </c>
      <c r="F41" s="59">
        <f t="shared" ca="1" si="12"/>
        <v>44881</v>
      </c>
      <c r="G41" s="59" t="str">
        <f t="shared" ca="1" si="2"/>
        <v/>
      </c>
      <c r="J41" s="58">
        <f t="shared" ca="1" si="3"/>
        <v>19</v>
      </c>
      <c r="K41" s="58">
        <f t="shared" ca="1" si="4"/>
        <v>28</v>
      </c>
      <c r="L41" s="58">
        <f t="shared" ca="1" si="5"/>
        <v>8</v>
      </c>
      <c r="M41" s="58">
        <f t="shared" ca="1" si="6"/>
        <v>15</v>
      </c>
      <c r="N41" s="58">
        <f t="shared" ca="1" si="7"/>
        <v>11</v>
      </c>
      <c r="O41" s="58" t="str">
        <f t="shared" ca="1" si="8"/>
        <v>Elegível</v>
      </c>
      <c r="P41" s="58" t="str">
        <f t="shared" ca="1" si="9"/>
        <v>CONSULTOR</v>
      </c>
      <c r="Q41" s="58" t="str">
        <f t="shared" ca="1" si="13"/>
        <v>M4</v>
      </c>
      <c r="R41" s="58">
        <f ca="1">VLOOKUP(Q41,Alavanca!A:B,2,0)</f>
        <v>0.4</v>
      </c>
      <c r="S41" s="71">
        <f ca="1">IF(W41="S",IF($S$2&lt;0.05,0,VLOOKUP(P41,Alavanca!D:E,2,0)*K41/$M$7)-VLOOKUP(B41,Expansao_fevereiro2023!A:J,10,FALSE),IF($S$2&lt;0.05,0,VLOOKUP(P41,Alavanca!D:E,2,0)*K41/$M$7))</f>
        <v>5524.33</v>
      </c>
      <c r="T41" s="71">
        <v>1933.5154999999997</v>
      </c>
      <c r="U41" s="71">
        <v>3590.8145000000004</v>
      </c>
      <c r="V41" s="71">
        <f t="shared" ca="1" si="10"/>
        <v>0</v>
      </c>
      <c r="W41" s="58" t="str">
        <f>IFERROR(VLOOKUP(B41,Expansao_fevereiro2023!A:I,9,FALSE),"N")</f>
        <v>N</v>
      </c>
    </row>
    <row r="42" spans="1:23">
      <c r="A42" s="221">
        <v>6663200550</v>
      </c>
      <c r="B42" s="58" t="s">
        <v>933</v>
      </c>
      <c r="C42" s="58" t="str">
        <f t="shared" ca="1" si="11"/>
        <v>MAURICIO NASCIMENTO DA SILVA FERREIRA</v>
      </c>
      <c r="D42" s="58" t="str">
        <f t="shared" ca="1" si="0"/>
        <v>JULIANA TAVARES DE ARAUJO</v>
      </c>
      <c r="E42" s="58" t="str">
        <f t="shared" ca="1" si="1"/>
        <v>LUIS GERALDO COSTA PINTO</v>
      </c>
      <c r="F42" s="59">
        <f t="shared" ca="1" si="12"/>
        <v>44890</v>
      </c>
      <c r="G42" s="59" t="str">
        <f t="shared" ca="1" si="2"/>
        <v/>
      </c>
      <c r="J42" s="58">
        <f t="shared" ca="1" si="3"/>
        <v>19</v>
      </c>
      <c r="K42" s="58">
        <f t="shared" ca="1" si="4"/>
        <v>28</v>
      </c>
      <c r="L42" s="58">
        <f t="shared" ca="1" si="5"/>
        <v>8</v>
      </c>
      <c r="M42" s="58">
        <f t="shared" ca="1" si="6"/>
        <v>6</v>
      </c>
      <c r="N42" s="58">
        <f t="shared" ca="1" si="7"/>
        <v>5</v>
      </c>
      <c r="O42" s="58" t="str">
        <f t="shared" ca="1" si="8"/>
        <v>Credenciamento Não Atingindo</v>
      </c>
      <c r="P42" s="58" t="str">
        <f t="shared" ca="1" si="9"/>
        <v>CONSULTOR</v>
      </c>
      <c r="Q42" s="58" t="str">
        <f t="shared" ca="1" si="13"/>
        <v>M4</v>
      </c>
      <c r="R42" s="58">
        <f ca="1">VLOOKUP(Q42,Alavanca!A:B,2,0)</f>
        <v>0.4</v>
      </c>
      <c r="S42" s="71">
        <f ca="1">IF(W42="S",IF($S$2&lt;0.05,0,VLOOKUP(P42,Alavanca!D:E,2,0)*K42/$M$7)-VLOOKUP(B42,Expansao_fevereiro2023!A:J,10,FALSE),IF($S$2&lt;0.05,0,VLOOKUP(P42,Alavanca!D:E,2,0)*K42/$M$7))</f>
        <v>5524.33</v>
      </c>
      <c r="T42" s="71">
        <v>1933.5154999999997</v>
      </c>
      <c r="U42" s="71">
        <v>0</v>
      </c>
      <c r="V42" s="71">
        <f t="shared" ca="1" si="10"/>
        <v>0</v>
      </c>
      <c r="W42" s="58" t="str">
        <f>IFERROR(VLOOKUP(B42,Expansao_fevereiro2023!A:I,9,FALSE),"N")</f>
        <v>N</v>
      </c>
    </row>
    <row r="43" spans="1:23">
      <c r="A43" s="221">
        <v>1740445180</v>
      </c>
      <c r="B43" s="58" t="s">
        <v>934</v>
      </c>
      <c r="C43" s="58" t="str">
        <f t="shared" ca="1" si="11"/>
        <v>DERIVALDO DOS SANTOS COSTA</v>
      </c>
      <c r="D43" s="58" t="str">
        <f t="shared" ca="1" si="0"/>
        <v>CLAYTON LUIZ DE OLIVEIRA</v>
      </c>
      <c r="E43" s="58" t="str">
        <f t="shared" ca="1" si="1"/>
        <v>LUIS GERALDO COSTA PINTO</v>
      </c>
      <c r="F43" s="59">
        <f t="shared" ca="1" si="12"/>
        <v>44890</v>
      </c>
      <c r="G43" s="59" t="str">
        <f t="shared" ca="1" si="2"/>
        <v/>
      </c>
      <c r="J43" s="58">
        <f t="shared" ca="1" si="3"/>
        <v>19</v>
      </c>
      <c r="K43" s="58">
        <f t="shared" ca="1" si="4"/>
        <v>28</v>
      </c>
      <c r="L43" s="58">
        <f t="shared" ca="1" si="5"/>
        <v>8</v>
      </c>
      <c r="M43" s="58">
        <f t="shared" ca="1" si="6"/>
        <v>11</v>
      </c>
      <c r="N43" s="58">
        <f t="shared" ca="1" si="7"/>
        <v>10</v>
      </c>
      <c r="O43" s="58" t="str">
        <f t="shared" ca="1" si="8"/>
        <v>Elegível</v>
      </c>
      <c r="P43" s="58" t="str">
        <f t="shared" ca="1" si="9"/>
        <v>CONSULTOR</v>
      </c>
      <c r="Q43" s="58" t="str">
        <f t="shared" ca="1" si="13"/>
        <v>M4</v>
      </c>
      <c r="R43" s="58">
        <f ca="1">VLOOKUP(Q43,Alavanca!A:B,2,0)</f>
        <v>0.4</v>
      </c>
      <c r="S43" s="71">
        <f ca="1">IF(W43="S",IF($S$2&lt;0.05,0,VLOOKUP(P43,Alavanca!D:E,2,0)*K43/$M$7)-VLOOKUP(B43,Expansao_fevereiro2023!A:J,10,FALSE),IF($S$2&lt;0.05,0,VLOOKUP(P43,Alavanca!D:E,2,0)*K43/$M$7))</f>
        <v>5524.33</v>
      </c>
      <c r="T43" s="71">
        <v>1933.5154999999997</v>
      </c>
      <c r="U43" s="71">
        <v>3590.8145000000004</v>
      </c>
      <c r="V43" s="71">
        <f t="shared" ca="1" si="10"/>
        <v>0</v>
      </c>
      <c r="W43" s="58" t="str">
        <f>IFERROR(VLOOKUP(B43,Expansao_fevereiro2023!A:I,9,FALSE),"N")</f>
        <v>N</v>
      </c>
    </row>
    <row r="44" spans="1:23">
      <c r="A44" s="221">
        <v>1451674104</v>
      </c>
      <c r="B44" s="58" t="s">
        <v>935</v>
      </c>
      <c r="C44" s="58" t="str">
        <f t="shared" ca="1" si="11"/>
        <v>TIAGO PEREIRA FURTADO</v>
      </c>
      <c r="D44" s="58" t="str">
        <f t="shared" ca="1" si="0"/>
        <v>CLAYTON LUIZ DE OLIVEIRA</v>
      </c>
      <c r="E44" s="58" t="str">
        <f t="shared" ca="1" si="1"/>
        <v>LUIS GERALDO COSTA PINTO</v>
      </c>
      <c r="F44" s="59">
        <f t="shared" ca="1" si="12"/>
        <v>44890</v>
      </c>
      <c r="G44" s="59" t="str">
        <f t="shared" ca="1" si="2"/>
        <v/>
      </c>
      <c r="J44" s="58">
        <f t="shared" ca="1" si="3"/>
        <v>19</v>
      </c>
      <c r="K44" s="58">
        <f t="shared" ca="1" si="4"/>
        <v>28</v>
      </c>
      <c r="L44" s="58">
        <f t="shared" ca="1" si="5"/>
        <v>8</v>
      </c>
      <c r="M44" s="58">
        <f t="shared" ca="1" si="6"/>
        <v>9</v>
      </c>
      <c r="N44" s="58">
        <f t="shared" ca="1" si="7"/>
        <v>6</v>
      </c>
      <c r="O44" s="58" t="str">
        <f t="shared" ca="1" si="8"/>
        <v>Pendente Faturamento</v>
      </c>
      <c r="P44" s="58" t="str">
        <f t="shared" ca="1" si="9"/>
        <v>CONSULTOR</v>
      </c>
      <c r="Q44" s="58" t="str">
        <f t="shared" ca="1" si="13"/>
        <v>M4</v>
      </c>
      <c r="R44" s="58">
        <f ca="1">VLOOKUP(Q44,Alavanca!A:B,2,0)</f>
        <v>0.4</v>
      </c>
      <c r="S44" s="71">
        <f ca="1">IF(W44="S",IF($S$2&lt;0.05,0,VLOOKUP(P44,Alavanca!D:E,2,0)*K44/$M$7)-VLOOKUP(B44,Expansao_fevereiro2023!A:J,10,FALSE),IF($S$2&lt;0.05,0,VLOOKUP(P44,Alavanca!D:E,2,0)*K44/$M$7))</f>
        <v>5524.33</v>
      </c>
      <c r="T44" s="71">
        <v>1933.5154999999997</v>
      </c>
      <c r="U44" s="71">
        <v>0</v>
      </c>
      <c r="V44" s="71">
        <f t="shared" ca="1" si="10"/>
        <v>0</v>
      </c>
      <c r="W44" s="58" t="str">
        <f>IFERROR(VLOOKUP(B44,Expansao_fevereiro2023!A:I,9,FALSE),"N")</f>
        <v>N</v>
      </c>
    </row>
    <row r="45" spans="1:23">
      <c r="A45" s="221">
        <v>76204022334</v>
      </c>
      <c r="B45" s="58" t="s">
        <v>936</v>
      </c>
      <c r="C45" s="58" t="str">
        <f t="shared" ca="1" si="11"/>
        <v>DERIVALDO DOS SANTOS COSTA</v>
      </c>
      <c r="D45" s="58" t="str">
        <f t="shared" ca="1" si="0"/>
        <v>CLAYTON LUIZ DE OLIVEIRA</v>
      </c>
      <c r="E45" s="58" t="str">
        <f t="shared" ca="1" si="1"/>
        <v>LUIS GERALDO COSTA PINTO</v>
      </c>
      <c r="F45" s="59">
        <f t="shared" ca="1" si="12"/>
        <v>44890</v>
      </c>
      <c r="G45" s="59" t="str">
        <f t="shared" ca="1" si="2"/>
        <v/>
      </c>
      <c r="J45" s="58">
        <f t="shared" ca="1" si="3"/>
        <v>19</v>
      </c>
      <c r="K45" s="58">
        <f t="shared" ca="1" si="4"/>
        <v>28</v>
      </c>
      <c r="L45" s="58">
        <f t="shared" ca="1" si="5"/>
        <v>8</v>
      </c>
      <c r="M45" s="58">
        <f t="shared" ca="1" si="6"/>
        <v>11</v>
      </c>
      <c r="N45" s="58">
        <f t="shared" ca="1" si="7"/>
        <v>9</v>
      </c>
      <c r="O45" s="58" t="str">
        <f t="shared" ca="1" si="8"/>
        <v>Elegível</v>
      </c>
      <c r="P45" s="58" t="str">
        <f t="shared" ca="1" si="9"/>
        <v>CONSULTOR</v>
      </c>
      <c r="Q45" s="58" t="str">
        <f t="shared" ca="1" si="13"/>
        <v>M4</v>
      </c>
      <c r="R45" s="58">
        <f ca="1">VLOOKUP(Q45,Alavanca!A:B,2,0)</f>
        <v>0.4</v>
      </c>
      <c r="S45" s="71">
        <f ca="1">IF(W45="S",IF($S$2&lt;0.05,0,VLOOKUP(P45,Alavanca!D:E,2,0)*K45/$M$7)-VLOOKUP(B45,Expansao_fevereiro2023!A:J,10,FALSE),IF($S$2&lt;0.05,0,VLOOKUP(P45,Alavanca!D:E,2,0)*K45/$M$7))</f>
        <v>5524.33</v>
      </c>
      <c r="T45" s="71">
        <v>1933.5154999999997</v>
      </c>
      <c r="U45" s="71">
        <v>3590.8145000000004</v>
      </c>
      <c r="V45" s="71">
        <f t="shared" ca="1" si="10"/>
        <v>0</v>
      </c>
      <c r="W45" s="58" t="str">
        <f>IFERROR(VLOOKUP(B45,Expansao_fevereiro2023!A:I,9,FALSE),"N")</f>
        <v>N</v>
      </c>
    </row>
    <row r="46" spans="1:23">
      <c r="A46" s="221">
        <v>1825873127</v>
      </c>
      <c r="B46" s="58" t="s">
        <v>940</v>
      </c>
      <c r="C46" s="58" t="str">
        <f t="shared" ca="1" si="11"/>
        <v>NICOLAS PINHEIRO DA ROCHA PUPO</v>
      </c>
      <c r="D46" s="58" t="str">
        <f t="shared" ca="1" si="0"/>
        <v>JULIANA TAVARES DE ARAUJO</v>
      </c>
      <c r="E46" s="58" t="str">
        <f t="shared" ca="1" si="1"/>
        <v>LUIS GERALDO COSTA PINTO</v>
      </c>
      <c r="F46" s="59">
        <f t="shared" ca="1" si="12"/>
        <v>44872</v>
      </c>
      <c r="G46" s="59" t="str">
        <f t="shared" ca="1" si="2"/>
        <v/>
      </c>
      <c r="J46" s="58">
        <f t="shared" ca="1" si="3"/>
        <v>19</v>
      </c>
      <c r="K46" s="58">
        <f t="shared" ca="1" si="4"/>
        <v>28</v>
      </c>
      <c r="L46" s="58">
        <f t="shared" ca="1" si="5"/>
        <v>8</v>
      </c>
      <c r="M46" s="58">
        <f t="shared" ca="1" si="6"/>
        <v>15</v>
      </c>
      <c r="N46" s="58">
        <f t="shared" ca="1" si="7"/>
        <v>12</v>
      </c>
      <c r="O46" s="58" t="str">
        <f t="shared" ca="1" si="8"/>
        <v>Elegível</v>
      </c>
      <c r="P46" s="58" t="str">
        <f t="shared" ca="1" si="9"/>
        <v>CONSULTOR</v>
      </c>
      <c r="Q46" s="58" t="str">
        <f t="shared" ca="1" si="13"/>
        <v>M4</v>
      </c>
      <c r="R46" s="58">
        <f ca="1">VLOOKUP(Q46,Alavanca!A:B,2,0)</f>
        <v>0.4</v>
      </c>
      <c r="S46" s="71">
        <f ca="1">IF(W46="S",IF($S$2&lt;0.05,0,VLOOKUP(P46,Alavanca!D:E,2,0)*K46/$M$7)-VLOOKUP(B46,Expansao_fevereiro2023!A:J,10,FALSE),IF($S$2&lt;0.05,0,VLOOKUP(P46,Alavanca!D:E,2,0)*K46/$M$7))</f>
        <v>5524.33</v>
      </c>
      <c r="T46" s="71">
        <v>5524.33</v>
      </c>
      <c r="U46" s="71">
        <v>0</v>
      </c>
      <c r="V46" s="71">
        <f t="shared" ca="1" si="10"/>
        <v>0</v>
      </c>
      <c r="W46" s="58" t="str">
        <f>IFERROR(VLOOKUP(B46,Expansao_fevereiro2023!A:I,9,FALSE),"N")</f>
        <v>N</v>
      </c>
    </row>
    <row r="47" spans="1:23">
      <c r="A47" s="221">
        <v>14876583706</v>
      </c>
      <c r="B47" s="58" t="s">
        <v>949</v>
      </c>
      <c r="C47" s="58" t="str">
        <f t="shared" ca="1" si="11"/>
        <v>TIAGO PEREIRA FURTADO</v>
      </c>
      <c r="D47" s="58" t="str">
        <f t="shared" ca="1" si="0"/>
        <v>CLAYTON LUIZ DE OLIVEIRA</v>
      </c>
      <c r="E47" s="58" t="str">
        <f t="shared" ca="1" si="1"/>
        <v>LUIS GERALDO COSTA PINTO</v>
      </c>
      <c r="F47" s="59">
        <f t="shared" ca="1" si="12"/>
        <v>44896</v>
      </c>
      <c r="G47" s="59" t="str">
        <f t="shared" ca="1" si="2"/>
        <v/>
      </c>
      <c r="J47" s="58">
        <f t="shared" ca="1" si="3"/>
        <v>19</v>
      </c>
      <c r="K47" s="58">
        <f t="shared" ca="1" si="4"/>
        <v>28</v>
      </c>
      <c r="L47" s="58">
        <f t="shared" ca="1" si="5"/>
        <v>7</v>
      </c>
      <c r="M47" s="58">
        <f t="shared" ca="1" si="6"/>
        <v>14</v>
      </c>
      <c r="N47" s="58">
        <f t="shared" ca="1" si="7"/>
        <v>11</v>
      </c>
      <c r="O47" s="58" t="str">
        <f t="shared" ca="1" si="8"/>
        <v>Elegível</v>
      </c>
      <c r="P47" s="58" t="str">
        <f t="shared" ca="1" si="9"/>
        <v>CONSULTOR</v>
      </c>
      <c r="Q47" s="58" t="str">
        <f t="shared" ca="1" si="13"/>
        <v>M3</v>
      </c>
      <c r="R47" s="58">
        <f ca="1">VLOOKUP(Q47,Alavanca!A:B,2,0)</f>
        <v>0.35</v>
      </c>
      <c r="S47" s="71">
        <f ca="1">IF(W47="S",IF($S$2&lt;0.05,0,VLOOKUP(P47,Alavanca!D:E,2,0)*K47/$M$7)-VLOOKUP(B47,Expansao_fevereiro2023!A:J,10,FALSE),IF($S$2&lt;0.05,0,VLOOKUP(P47,Alavanca!D:E,2,0)*K47/$M$7))</f>
        <v>5524.33</v>
      </c>
      <c r="T47" s="71">
        <v>5524.33</v>
      </c>
      <c r="U47" s="71">
        <v>0</v>
      </c>
      <c r="V47" s="71">
        <f t="shared" ca="1" si="10"/>
        <v>0</v>
      </c>
      <c r="W47" s="58" t="str">
        <f>IFERROR(VLOOKUP(B47,Expansao_fevereiro2023!A:I,9,FALSE),"N")</f>
        <v>N</v>
      </c>
    </row>
    <row r="48" spans="1:23">
      <c r="A48" s="221">
        <v>2359458116</v>
      </c>
      <c r="B48" s="58" t="s">
        <v>951</v>
      </c>
      <c r="C48" s="58" t="str">
        <f t="shared" ca="1" si="11"/>
        <v>TIAGO PEREIRA FURTADO</v>
      </c>
      <c r="D48" s="58" t="str">
        <f t="shared" ca="1" si="0"/>
        <v>CLAYTON LUIZ DE OLIVEIRA</v>
      </c>
      <c r="E48" s="58" t="str">
        <f t="shared" ca="1" si="1"/>
        <v>LUIS GERALDO COSTA PINTO</v>
      </c>
      <c r="F48" s="59">
        <f t="shared" ca="1" si="12"/>
        <v>44896</v>
      </c>
      <c r="G48" s="59" t="str">
        <f t="shared" ca="1" si="2"/>
        <v/>
      </c>
      <c r="J48" s="58">
        <f t="shared" ca="1" si="3"/>
        <v>19</v>
      </c>
      <c r="K48" s="58">
        <f t="shared" ca="1" si="4"/>
        <v>28</v>
      </c>
      <c r="L48" s="58">
        <f t="shared" ca="1" si="5"/>
        <v>7</v>
      </c>
      <c r="M48" s="58">
        <f t="shared" ca="1" si="6"/>
        <v>12</v>
      </c>
      <c r="N48" s="58">
        <f t="shared" ca="1" si="7"/>
        <v>9</v>
      </c>
      <c r="O48" s="58" t="str">
        <f t="shared" ca="1" si="8"/>
        <v>Elegível</v>
      </c>
      <c r="P48" s="58" t="str">
        <f t="shared" ca="1" si="9"/>
        <v>CONSULTOR</v>
      </c>
      <c r="Q48" s="58" t="str">
        <f t="shared" ca="1" si="13"/>
        <v>M3</v>
      </c>
      <c r="R48" s="58">
        <f ca="1">VLOOKUP(Q48,Alavanca!A:B,2,0)</f>
        <v>0.35</v>
      </c>
      <c r="S48" s="71">
        <f ca="1">IF(W48="S",IF($S$2&lt;0.05,0,VLOOKUP(P48,Alavanca!D:E,2,0)*K48/$M$7)-VLOOKUP(B48,Expansao_fevereiro2023!A:J,10,FALSE),IF($S$2&lt;0.05,0,VLOOKUP(P48,Alavanca!D:E,2,0)*K48/$M$7))</f>
        <v>5524.33</v>
      </c>
      <c r="T48" s="71">
        <v>1933.5154999999997</v>
      </c>
      <c r="U48" s="71">
        <v>3590.8145000000004</v>
      </c>
      <c r="V48" s="71">
        <f t="shared" ca="1" si="10"/>
        <v>0</v>
      </c>
      <c r="W48" s="58" t="str">
        <f>IFERROR(VLOOKUP(B48,Expansao_fevereiro2023!A:I,9,FALSE),"N")</f>
        <v>N</v>
      </c>
    </row>
    <row r="49" spans="1:23">
      <c r="A49" s="221">
        <v>13130660607</v>
      </c>
      <c r="B49" s="58" t="s">
        <v>952</v>
      </c>
      <c r="C49" s="58" t="str">
        <f t="shared" ca="1" si="11"/>
        <v>MAURICIO NASCIMENTO DA SILVA FERREIRA</v>
      </c>
      <c r="D49" s="58" t="str">
        <f t="shared" ca="1" si="0"/>
        <v>JULIANA TAVARES DE ARAUJO</v>
      </c>
      <c r="E49" s="58" t="str">
        <f t="shared" ca="1" si="1"/>
        <v>LUIS GERALDO COSTA PINTO</v>
      </c>
      <c r="F49" s="59">
        <f t="shared" ca="1" si="12"/>
        <v>44896</v>
      </c>
      <c r="G49" s="59" t="str">
        <f t="shared" ca="1" si="2"/>
        <v/>
      </c>
      <c r="J49" s="58">
        <f t="shared" ca="1" si="3"/>
        <v>19</v>
      </c>
      <c r="K49" s="58">
        <f t="shared" ca="1" si="4"/>
        <v>28</v>
      </c>
      <c r="L49" s="58">
        <f t="shared" ca="1" si="5"/>
        <v>7</v>
      </c>
      <c r="M49" s="58">
        <f t="shared" ca="1" si="6"/>
        <v>15</v>
      </c>
      <c r="N49" s="58">
        <f t="shared" ca="1" si="7"/>
        <v>5</v>
      </c>
      <c r="O49" s="58" t="str">
        <f t="shared" ca="1" si="8"/>
        <v>Pendente Faturamento</v>
      </c>
      <c r="P49" s="58" t="str">
        <f t="shared" ca="1" si="9"/>
        <v>CONSULTOR</v>
      </c>
      <c r="Q49" s="58" t="str">
        <f t="shared" ca="1" si="13"/>
        <v>M3</v>
      </c>
      <c r="R49" s="58">
        <f ca="1">VLOOKUP(Q49,Alavanca!A:B,2,0)</f>
        <v>0.35</v>
      </c>
      <c r="S49" s="71">
        <f ca="1">IF(W49="S",IF($S$2&lt;0.05,0,VLOOKUP(P49,Alavanca!D:E,2,0)*K49/$M$7)-VLOOKUP(B49,Expansao_fevereiro2023!A:J,10,FALSE),IF($S$2&lt;0.05,0,VLOOKUP(P49,Alavanca!D:E,2,0)*K49/$M$7))</f>
        <v>5524.33</v>
      </c>
      <c r="T49" s="71">
        <v>1933.5154999999997</v>
      </c>
      <c r="U49" s="71">
        <v>0</v>
      </c>
      <c r="V49" s="71">
        <f t="shared" ca="1" si="10"/>
        <v>0</v>
      </c>
      <c r="W49" s="58" t="str">
        <f>IFERROR(VLOOKUP(B49,Expansao_fevereiro2023!A:I,9,FALSE),"N")</f>
        <v>N</v>
      </c>
    </row>
    <row r="50" spans="1:23">
      <c r="A50" s="221">
        <v>6423690111</v>
      </c>
      <c r="B50" s="58" t="s">
        <v>953</v>
      </c>
      <c r="C50" s="58" t="str">
        <f t="shared" ca="1" si="11"/>
        <v>MAURICIO NASCIMENTO DA SILVA FERREIRA</v>
      </c>
      <c r="D50" s="58" t="str">
        <f t="shared" ca="1" si="0"/>
        <v>JULIANA TAVARES DE ARAUJO</v>
      </c>
      <c r="E50" s="58" t="str">
        <f t="shared" ca="1" si="1"/>
        <v>LUIS GERALDO COSTA PINTO</v>
      </c>
      <c r="F50" s="59">
        <f t="shared" ca="1" si="12"/>
        <v>44896</v>
      </c>
      <c r="G50" s="59" t="str">
        <f t="shared" ca="1" si="2"/>
        <v/>
      </c>
      <c r="J50" s="58">
        <f t="shared" ca="1" si="3"/>
        <v>19</v>
      </c>
      <c r="K50" s="58">
        <f t="shared" ca="1" si="4"/>
        <v>28</v>
      </c>
      <c r="L50" s="58">
        <f t="shared" ca="1" si="5"/>
        <v>7</v>
      </c>
      <c r="M50" s="58">
        <f t="shared" ca="1" si="6"/>
        <v>6</v>
      </c>
      <c r="N50" s="58">
        <f t="shared" ca="1" si="7"/>
        <v>4</v>
      </c>
      <c r="O50" s="58" t="str">
        <f t="shared" ca="1" si="8"/>
        <v>Credenciamento Não Atingindo</v>
      </c>
      <c r="P50" s="58" t="str">
        <f t="shared" ca="1" si="9"/>
        <v>CONSULTOR</v>
      </c>
      <c r="Q50" s="58" t="str">
        <f t="shared" ca="1" si="13"/>
        <v>M3</v>
      </c>
      <c r="R50" s="58">
        <f ca="1">VLOOKUP(Q50,Alavanca!A:B,2,0)</f>
        <v>0.35</v>
      </c>
      <c r="S50" s="71">
        <f ca="1">IF(W50="S",IF($S$2&lt;0.05,0,VLOOKUP(P50,Alavanca!D:E,2,0)*K50/$M$7)-VLOOKUP(B50,Expansao_fevereiro2023!A:J,10,FALSE),IF($S$2&lt;0.05,0,VLOOKUP(P50,Alavanca!D:E,2,0)*K50/$M$7))</f>
        <v>5524.33</v>
      </c>
      <c r="T50" s="71">
        <v>1933.5154999999997</v>
      </c>
      <c r="U50" s="71">
        <v>0</v>
      </c>
      <c r="V50" s="71">
        <f t="shared" ca="1" si="10"/>
        <v>0</v>
      </c>
      <c r="W50" s="58" t="str">
        <f>IFERROR(VLOOKUP(B50,Expansao_fevereiro2023!A:I,9,FALSE),"N")</f>
        <v>N</v>
      </c>
    </row>
    <row r="51" spans="1:23">
      <c r="A51" s="221">
        <v>70008100179</v>
      </c>
      <c r="B51" s="58" t="s">
        <v>955</v>
      </c>
      <c r="C51" s="58" t="str">
        <f t="shared" ca="1" si="11"/>
        <v>DERIVALDO DOS SANTOS COSTA</v>
      </c>
      <c r="D51" s="58" t="str">
        <f t="shared" ca="1" si="0"/>
        <v>CLAYTON LUIZ DE OLIVEIRA</v>
      </c>
      <c r="E51" s="58" t="str">
        <f t="shared" ca="1" si="1"/>
        <v>LUIS GERALDO COSTA PINTO</v>
      </c>
      <c r="F51" s="59">
        <f t="shared" ca="1" si="12"/>
        <v>44896</v>
      </c>
      <c r="G51" s="59" t="str">
        <f t="shared" ca="1" si="2"/>
        <v/>
      </c>
      <c r="J51" s="58">
        <f t="shared" ca="1" si="3"/>
        <v>19</v>
      </c>
      <c r="K51" s="58">
        <f t="shared" ca="1" si="4"/>
        <v>28</v>
      </c>
      <c r="L51" s="58">
        <f t="shared" ca="1" si="5"/>
        <v>7</v>
      </c>
      <c r="M51" s="58">
        <f t="shared" ca="1" si="6"/>
        <v>1</v>
      </c>
      <c r="N51" s="58">
        <f t="shared" ca="1" si="7"/>
        <v>1</v>
      </c>
      <c r="O51" s="58" t="str">
        <f t="shared" ca="1" si="8"/>
        <v>Credenciamento Não Atingindo</v>
      </c>
      <c r="P51" s="58" t="str">
        <f t="shared" ca="1" si="9"/>
        <v>CONSULTOR</v>
      </c>
      <c r="Q51" s="58" t="str">
        <f t="shared" ca="1" si="13"/>
        <v>M3</v>
      </c>
      <c r="R51" s="58">
        <f ca="1">VLOOKUP(Q51,Alavanca!A:B,2,0)</f>
        <v>0.35</v>
      </c>
      <c r="S51" s="71">
        <f ca="1">IF(W51="S",IF($S$2&lt;0.05,0,VLOOKUP(P51,Alavanca!D:E,2,0)*K51/$M$7)-VLOOKUP(B51,Expansao_fevereiro2023!A:J,10,FALSE),IF($S$2&lt;0.05,0,VLOOKUP(P51,Alavanca!D:E,2,0)*K51/$M$7))</f>
        <v>5524.33</v>
      </c>
      <c r="T51" s="71">
        <v>1933.5154999999997</v>
      </c>
      <c r="U51" s="71">
        <v>0</v>
      </c>
      <c r="V51" s="71">
        <f t="shared" ca="1" si="10"/>
        <v>0</v>
      </c>
      <c r="W51" s="58" t="str">
        <f>IFERROR(VLOOKUP(B51,Expansao_fevereiro2023!A:I,9,FALSE),"N")</f>
        <v>N</v>
      </c>
    </row>
    <row r="52" spans="1:23">
      <c r="A52" s="221">
        <v>2720210161</v>
      </c>
      <c r="B52" s="58" t="s">
        <v>1103</v>
      </c>
      <c r="C52" s="58" t="str">
        <f t="shared" ca="1" si="11"/>
        <v>TIAGO PEREIRA FURTADO</v>
      </c>
      <c r="D52" s="58" t="str">
        <f t="shared" ca="1" si="0"/>
        <v>CLAYTON LUIZ DE OLIVEIRA</v>
      </c>
      <c r="E52" s="58" t="str">
        <f t="shared" ca="1" si="1"/>
        <v>LUIS GERALDO COSTA PINTO</v>
      </c>
      <c r="F52" s="59">
        <f t="shared" ca="1" si="12"/>
        <v>44910</v>
      </c>
      <c r="G52" s="59" t="str">
        <f t="shared" ca="1" si="2"/>
        <v/>
      </c>
      <c r="J52" s="58">
        <f t="shared" ca="1" si="3"/>
        <v>19</v>
      </c>
      <c r="K52" s="58">
        <f t="shared" ca="1" si="4"/>
        <v>28</v>
      </c>
      <c r="L52" s="58">
        <f t="shared" ca="1" si="5"/>
        <v>7</v>
      </c>
      <c r="M52" s="58">
        <f t="shared" ca="1" si="6"/>
        <v>3</v>
      </c>
      <c r="N52" s="58">
        <f t="shared" ca="1" si="7"/>
        <v>2</v>
      </c>
      <c r="O52" s="58" t="str">
        <f t="shared" ca="1" si="8"/>
        <v>Credenciamento Não Atingindo</v>
      </c>
      <c r="P52" s="58" t="str">
        <f t="shared" ca="1" si="9"/>
        <v>CONSULTOR</v>
      </c>
      <c r="Q52" s="58" t="str">
        <f t="shared" ca="1" si="13"/>
        <v>M3</v>
      </c>
      <c r="R52" s="58">
        <f ca="1">VLOOKUP(Q52,Alavanca!A:B,2,0)</f>
        <v>0.35</v>
      </c>
      <c r="S52" s="71">
        <f ca="1">IF(W52="S",IF($S$2&lt;0.05,0,VLOOKUP(P52,Alavanca!D:E,2,0)*K52/$M$7)-VLOOKUP(B52,Expansao_fevereiro2023!A:J,10,FALSE),IF($S$2&lt;0.05,0,VLOOKUP(P52,Alavanca!D:E,2,0)*K52/$M$7))</f>
        <v>5524.33</v>
      </c>
      <c r="T52" s="71">
        <v>1933.5154999999997</v>
      </c>
      <c r="U52" s="71">
        <v>0</v>
      </c>
      <c r="V52" s="71">
        <f t="shared" ca="1" si="10"/>
        <v>0</v>
      </c>
      <c r="W52" s="58" t="str">
        <f>IFERROR(VLOOKUP(B52,Expansao_fevereiro2023!A:I,9,FALSE),"N")</f>
        <v>N</v>
      </c>
    </row>
    <row r="53" spans="1:23">
      <c r="A53" s="221">
        <v>3325095160</v>
      </c>
      <c r="B53" s="58" t="s">
        <v>1135</v>
      </c>
      <c r="C53" s="58" t="str">
        <f t="shared" ca="1" si="11"/>
        <v>TIAGO PEREIRA FURTADO</v>
      </c>
      <c r="D53" s="58" t="str">
        <f t="shared" ca="1" si="0"/>
        <v>CLAYTON LUIZ DE OLIVEIRA</v>
      </c>
      <c r="E53" s="58" t="str">
        <f t="shared" ca="1" si="1"/>
        <v>LUIS GERALDO COSTA PINTO</v>
      </c>
      <c r="F53" s="59">
        <f t="shared" ca="1" si="12"/>
        <v>44910</v>
      </c>
      <c r="G53" s="59" t="str">
        <f t="shared" ca="1" si="2"/>
        <v/>
      </c>
      <c r="J53" s="58">
        <f t="shared" ca="1" si="3"/>
        <v>19</v>
      </c>
      <c r="K53" s="58">
        <f t="shared" ca="1" si="4"/>
        <v>28</v>
      </c>
      <c r="L53" s="58">
        <f t="shared" ca="1" si="5"/>
        <v>7</v>
      </c>
      <c r="M53" s="58">
        <f t="shared" ca="1" si="6"/>
        <v>8</v>
      </c>
      <c r="N53" s="58">
        <f t="shared" ca="1" si="7"/>
        <v>4</v>
      </c>
      <c r="O53" s="58" t="str">
        <f t="shared" ca="1" si="8"/>
        <v>Pendente Faturamento</v>
      </c>
      <c r="P53" s="58" t="str">
        <f t="shared" ca="1" si="9"/>
        <v>CONSULTOR</v>
      </c>
      <c r="Q53" s="58" t="str">
        <f t="shared" ca="1" si="13"/>
        <v>M3</v>
      </c>
      <c r="R53" s="58">
        <f ca="1">VLOOKUP(Q53,Alavanca!A:B,2,0)</f>
        <v>0.35</v>
      </c>
      <c r="S53" s="71">
        <f ca="1">IF(W53="S",IF($S$2&lt;0.05,0,VLOOKUP(P53,Alavanca!D:E,2,0)*K53/$M$7)-VLOOKUP(B53,Expansao_fevereiro2023!A:J,10,FALSE),IF($S$2&lt;0.05,0,VLOOKUP(P53,Alavanca!D:E,2,0)*K53/$M$7))</f>
        <v>5524.33</v>
      </c>
      <c r="T53" s="71">
        <v>1933.5154999999997</v>
      </c>
      <c r="U53" s="71">
        <v>0</v>
      </c>
      <c r="V53" s="71">
        <f t="shared" ca="1" si="10"/>
        <v>0</v>
      </c>
      <c r="W53" s="58" t="str">
        <f>IFERROR(VLOOKUP(B53,Expansao_fevereiro2023!A:I,9,FALSE),"N")</f>
        <v>N</v>
      </c>
    </row>
    <row r="54" spans="1:23">
      <c r="A54" s="221">
        <v>34968262925</v>
      </c>
      <c r="B54" s="58" t="s">
        <v>2023</v>
      </c>
      <c r="C54" s="58" t="str">
        <f t="shared" ca="1" si="11"/>
        <v>-</v>
      </c>
      <c r="D54" s="58" t="str">
        <f t="shared" ca="1" si="0"/>
        <v>-</v>
      </c>
      <c r="E54" s="58" t="str">
        <f t="shared" ca="1" si="1"/>
        <v>LUIS GERALDO COSTA PINTO</v>
      </c>
      <c r="F54" s="59">
        <f t="shared" ca="1" si="12"/>
        <v>44928</v>
      </c>
      <c r="G54" s="59" t="str">
        <f t="shared" ca="1" si="2"/>
        <v/>
      </c>
      <c r="J54" s="58">
        <f t="shared" ca="1" si="3"/>
        <v>19</v>
      </c>
      <c r="K54" s="58">
        <f t="shared" ca="1" si="4"/>
        <v>28</v>
      </c>
      <c r="L54" s="58">
        <f t="shared" ca="1" si="5"/>
        <v>6</v>
      </c>
      <c r="M54" s="58">
        <f t="shared" ca="1" si="6"/>
        <v>0</v>
      </c>
      <c r="N54" s="58">
        <f t="shared" ca="1" si="7"/>
        <v>0</v>
      </c>
      <c r="O54" s="58" t="str">
        <f t="shared" ca="1" si="8"/>
        <v>Gerente</v>
      </c>
      <c r="P54" s="58" t="str">
        <f t="shared" ca="1" si="9"/>
        <v>GERENTE</v>
      </c>
      <c r="Q54" s="58" t="str">
        <f t="shared" ca="1" si="13"/>
        <v>M2</v>
      </c>
      <c r="R54" s="58">
        <f ca="1">VLOOKUP(Q54,Alavanca!A:B,2,0)</f>
        <v>0.3</v>
      </c>
      <c r="S54" s="71">
        <f ca="1">IF(W54="S",IF($S$2&lt;0.05,0,VLOOKUP(P54,Alavanca!D:E,2,0)*K54/$M$7)-VLOOKUP(B54,Expansao_fevereiro2023!A:J,10,FALSE),IF($S$2&lt;0.05,0,VLOOKUP(P54,Alavanca!D:E,2,0)*K54/$M$7))</f>
        <v>19907.52</v>
      </c>
      <c r="T54" s="71">
        <v>19907.52</v>
      </c>
      <c r="U54" s="71">
        <v>0</v>
      </c>
      <c r="V54" s="71">
        <f t="shared" ca="1" si="10"/>
        <v>0</v>
      </c>
      <c r="W54" s="58" t="str">
        <f>IFERROR(VLOOKUP(B54,Expansao_fevereiro2023!A:I,9,FALSE),"N")</f>
        <v>N</v>
      </c>
    </row>
    <row r="55" spans="1:23">
      <c r="A55" s="221">
        <v>7063218123</v>
      </c>
      <c r="B55" s="58" t="s">
        <v>922</v>
      </c>
      <c r="C55" s="58" t="str">
        <f t="shared" ca="1" si="11"/>
        <v>NICOLAS PINHEIRO DA ROCHA PUPO</v>
      </c>
      <c r="D55" s="58" t="str">
        <f t="shared" ca="1" si="0"/>
        <v>JULIANA TAVARES DE ARAUJO</v>
      </c>
      <c r="E55" s="58" t="str">
        <f t="shared" ca="1" si="1"/>
        <v>LUIS GERALDO COSTA PINTO</v>
      </c>
      <c r="F55" s="59">
        <f t="shared" ca="1" si="12"/>
        <v>44881</v>
      </c>
      <c r="G55" s="59" t="str">
        <f t="shared" ca="1" si="2"/>
        <v/>
      </c>
      <c r="J55" s="58">
        <f t="shared" ca="1" si="3"/>
        <v>19</v>
      </c>
      <c r="K55" s="58">
        <f t="shared" ca="1" si="4"/>
        <v>28</v>
      </c>
      <c r="L55" s="58">
        <f t="shared" ca="1" si="5"/>
        <v>8</v>
      </c>
      <c r="M55" s="58">
        <f t="shared" ca="1" si="6"/>
        <v>12</v>
      </c>
      <c r="N55" s="58">
        <f t="shared" ca="1" si="7"/>
        <v>11</v>
      </c>
      <c r="O55" s="58" t="str">
        <f t="shared" ca="1" si="8"/>
        <v>Elegível</v>
      </c>
      <c r="P55" s="58" t="str">
        <f t="shared" ca="1" si="9"/>
        <v>CONSULTOR</v>
      </c>
      <c r="Q55" s="58" t="str">
        <f t="shared" ca="1" si="13"/>
        <v>M4</v>
      </c>
      <c r="R55" s="58">
        <f ca="1">VLOOKUP(Q55,Alavanca!A:B,2,0)</f>
        <v>0.4</v>
      </c>
      <c r="S55" s="71">
        <f ca="1">IF(W55="S",IF($S$2&lt;0.05,0,VLOOKUP(P55,Alavanca!D:E,2,0)*K55/$M$7)-VLOOKUP(B55,Expansao_fevereiro2023!A:J,10,FALSE),IF($S$2&lt;0.05,0,VLOOKUP(P55,Alavanca!D:E,2,0)*K55/$M$7))</f>
        <v>5524.33</v>
      </c>
      <c r="T55" s="71">
        <v>1933.5154999999997</v>
      </c>
      <c r="U55" s="71">
        <v>3590.8145000000004</v>
      </c>
      <c r="V55" s="71">
        <f t="shared" ca="1" si="10"/>
        <v>0</v>
      </c>
      <c r="W55" s="58" t="str">
        <f>IFERROR(VLOOKUP(B55,Expansao_fevereiro2023!A:I,9,FALSE),"N")</f>
        <v>N</v>
      </c>
    </row>
    <row r="56" spans="1:23">
      <c r="A56" s="221">
        <v>2716718156</v>
      </c>
      <c r="B56" s="58" t="s">
        <v>948</v>
      </c>
      <c r="C56" s="58" t="str">
        <f t="shared" ca="1" si="11"/>
        <v>NICOLAS PINHEIRO DA ROCHA PUPO</v>
      </c>
      <c r="D56" s="58" t="str">
        <f t="shared" ca="1" si="0"/>
        <v>JULIANA TAVARES DE ARAUJO</v>
      </c>
      <c r="E56" s="58" t="str">
        <f t="shared" ca="1" si="1"/>
        <v>LUIS GERALDO COSTA PINTO</v>
      </c>
      <c r="F56" s="59">
        <f t="shared" ca="1" si="12"/>
        <v>44896</v>
      </c>
      <c r="G56" s="59" t="str">
        <f t="shared" ca="1" si="2"/>
        <v/>
      </c>
      <c r="J56" s="58">
        <f t="shared" ca="1" si="3"/>
        <v>19</v>
      </c>
      <c r="K56" s="58">
        <f t="shared" ca="1" si="4"/>
        <v>28</v>
      </c>
      <c r="L56" s="58">
        <f t="shared" ca="1" si="5"/>
        <v>7</v>
      </c>
      <c r="M56" s="58">
        <f t="shared" ca="1" si="6"/>
        <v>9</v>
      </c>
      <c r="N56" s="58">
        <f t="shared" ca="1" si="7"/>
        <v>9</v>
      </c>
      <c r="O56" s="58" t="str">
        <f t="shared" ca="1" si="8"/>
        <v>Elegível</v>
      </c>
      <c r="P56" s="58" t="str">
        <f t="shared" ca="1" si="9"/>
        <v>CONSULTOR</v>
      </c>
      <c r="Q56" s="58" t="str">
        <f t="shared" ca="1" si="13"/>
        <v>M3</v>
      </c>
      <c r="R56" s="58">
        <f ca="1">VLOOKUP(Q56,Alavanca!A:B,2,0)</f>
        <v>0.35</v>
      </c>
      <c r="S56" s="71">
        <f ca="1">IF(W56="S",IF($S$2&lt;0.05,0,VLOOKUP(P56,Alavanca!D:E,2,0)*K56/$M$7)-VLOOKUP(B56,Expansao_fevereiro2023!A:J,10,FALSE),IF($S$2&lt;0.05,0,VLOOKUP(P56,Alavanca!D:E,2,0)*K56/$M$7))</f>
        <v>5524.33</v>
      </c>
      <c r="T56" s="71">
        <v>1933.5154999999997</v>
      </c>
      <c r="U56" s="71">
        <v>3590.8145000000004</v>
      </c>
      <c r="V56" s="71">
        <f t="shared" ca="1" si="10"/>
        <v>0</v>
      </c>
      <c r="W56" s="58" t="str">
        <f>IFERROR(VLOOKUP(B56,Expansao_fevereiro2023!A:I,9,FALSE),"N")</f>
        <v>N</v>
      </c>
    </row>
    <row r="57" spans="1:23">
      <c r="A57" s="221">
        <v>86552406134</v>
      </c>
      <c r="B57" s="58" t="s">
        <v>1989</v>
      </c>
      <c r="C57" s="58" t="str">
        <f t="shared" ca="1" si="11"/>
        <v>NICOLAS PINHEIRO DA ROCHA PUPO</v>
      </c>
      <c r="D57" s="58" t="str">
        <f t="shared" ca="1" si="0"/>
        <v>JULIANA TAVARES DE ARAUJO</v>
      </c>
      <c r="E57" s="58" t="str">
        <f t="shared" ca="1" si="1"/>
        <v>LUIS GERALDO COSTA PINTO</v>
      </c>
      <c r="F57" s="59">
        <f t="shared" ca="1" si="12"/>
        <v>44928</v>
      </c>
      <c r="G57" s="59" t="str">
        <f t="shared" ca="1" si="2"/>
        <v/>
      </c>
      <c r="J57" s="58">
        <f t="shared" ca="1" si="3"/>
        <v>19</v>
      </c>
      <c r="K57" s="58">
        <f t="shared" ca="1" si="4"/>
        <v>28</v>
      </c>
      <c r="L57" s="58">
        <f t="shared" ca="1" si="5"/>
        <v>6</v>
      </c>
      <c r="M57" s="58">
        <f t="shared" ca="1" si="6"/>
        <v>12</v>
      </c>
      <c r="N57" s="58">
        <f t="shared" ca="1" si="7"/>
        <v>8</v>
      </c>
      <c r="O57" s="58" t="str">
        <f t="shared" ca="1" si="8"/>
        <v>Elegível</v>
      </c>
      <c r="P57" s="58" t="str">
        <f t="shared" ca="1" si="9"/>
        <v>CONSULTOR</v>
      </c>
      <c r="Q57" s="58" t="str">
        <f t="shared" ca="1" si="13"/>
        <v>M2</v>
      </c>
      <c r="R57" s="58">
        <f ca="1">VLOOKUP(Q57,Alavanca!A:B,2,0)</f>
        <v>0.3</v>
      </c>
      <c r="S57" s="71">
        <f ca="1">IF(W57="S",IF($S$2&lt;0.05,0,VLOOKUP(P57,Alavanca!D:E,2,0)*K57/$M$7)-VLOOKUP(B57,Expansao_fevereiro2023!A:J,10,FALSE),IF($S$2&lt;0.05,0,VLOOKUP(P57,Alavanca!D:E,2,0)*K57/$M$7))</f>
        <v>5524.33</v>
      </c>
      <c r="T57" s="71">
        <v>1933.5154999999997</v>
      </c>
      <c r="U57" s="71">
        <v>3590.8145000000004</v>
      </c>
      <c r="V57" s="71">
        <f t="shared" ca="1" si="10"/>
        <v>0</v>
      </c>
      <c r="W57" s="58" t="str">
        <f>IFERROR(VLOOKUP(B57,Expansao_fevereiro2023!A:I,9,FALSE),"N")</f>
        <v>N</v>
      </c>
    </row>
    <row r="58" spans="1:23">
      <c r="A58" s="221">
        <v>9755062696</v>
      </c>
      <c r="B58" s="58" t="s">
        <v>2002</v>
      </c>
      <c r="C58" s="58" t="str">
        <f t="shared" ca="1" si="11"/>
        <v>JOSE GOMES DE MELLO</v>
      </c>
      <c r="D58" s="58" t="str">
        <f t="shared" ca="1" si="0"/>
        <v>GIOVANE BORGES DA SILVA</v>
      </c>
      <c r="E58" s="58" t="str">
        <f t="shared" ca="1" si="1"/>
        <v>LUIS GERALDO COSTA PINTO</v>
      </c>
      <c r="F58" s="59">
        <f t="shared" ca="1" si="12"/>
        <v>44928</v>
      </c>
      <c r="G58" s="59" t="str">
        <f t="shared" ca="1" si="2"/>
        <v/>
      </c>
      <c r="J58" s="58">
        <f t="shared" ca="1" si="3"/>
        <v>19</v>
      </c>
      <c r="K58" s="58">
        <f t="shared" ca="1" si="4"/>
        <v>28</v>
      </c>
      <c r="L58" s="58">
        <f t="shared" ca="1" si="5"/>
        <v>6</v>
      </c>
      <c r="M58" s="58">
        <f t="shared" ca="1" si="6"/>
        <v>4</v>
      </c>
      <c r="N58" s="58">
        <f t="shared" ca="1" si="7"/>
        <v>2</v>
      </c>
      <c r="O58" s="58" t="str">
        <f t="shared" ca="1" si="8"/>
        <v>Credenciamento Não Atingindo</v>
      </c>
      <c r="P58" s="58" t="str">
        <f t="shared" ca="1" si="9"/>
        <v>CONSULTOR</v>
      </c>
      <c r="Q58" s="58" t="str">
        <f t="shared" ca="1" si="13"/>
        <v>M2</v>
      </c>
      <c r="R58" s="58">
        <f ca="1">VLOOKUP(Q58,Alavanca!A:B,2,0)</f>
        <v>0.3</v>
      </c>
      <c r="S58" s="71">
        <f ca="1">IF(W58="S",IF($S$2&lt;0.05,0,VLOOKUP(P58,Alavanca!D:E,2,0)*K58/$M$7)-VLOOKUP(B58,Expansao_fevereiro2023!A:J,10,FALSE),IF($S$2&lt;0.05,0,VLOOKUP(P58,Alavanca!D:E,2,0)*K58/$M$7))</f>
        <v>5524.33</v>
      </c>
      <c r="T58" s="71">
        <v>1933.5154999999997</v>
      </c>
      <c r="U58" s="71">
        <v>0</v>
      </c>
      <c r="V58" s="71">
        <f t="shared" ca="1" si="10"/>
        <v>0</v>
      </c>
      <c r="W58" s="58" t="str">
        <f>IFERROR(VLOOKUP(B58,Expansao_fevereiro2023!A:I,9,FALSE),"N")</f>
        <v>N</v>
      </c>
    </row>
    <row r="59" spans="1:23">
      <c r="A59" s="221">
        <v>2946919102</v>
      </c>
      <c r="B59" s="58" t="s">
        <v>1658</v>
      </c>
      <c r="C59" s="58" t="str">
        <f t="shared" ca="1" si="11"/>
        <v>MAURICIO NASCIMENTO DA SILVA FERREIRA</v>
      </c>
      <c r="D59" s="58" t="str">
        <f t="shared" ca="1" si="0"/>
        <v>JULIANA TAVARES DE ARAUJO</v>
      </c>
      <c r="E59" s="58" t="str">
        <f t="shared" ca="1" si="1"/>
        <v>LUIS GERALDO COSTA PINTO</v>
      </c>
      <c r="F59" s="59">
        <f t="shared" ca="1" si="12"/>
        <v>44928</v>
      </c>
      <c r="G59" s="59" t="str">
        <f t="shared" ca="1" si="2"/>
        <v/>
      </c>
      <c r="J59" s="58">
        <f t="shared" ca="1" si="3"/>
        <v>19</v>
      </c>
      <c r="K59" s="58">
        <f t="shared" ca="1" si="4"/>
        <v>28</v>
      </c>
      <c r="L59" s="58">
        <f t="shared" ca="1" si="5"/>
        <v>6</v>
      </c>
      <c r="M59" s="58">
        <f t="shared" ca="1" si="6"/>
        <v>23</v>
      </c>
      <c r="N59" s="58">
        <f t="shared" ca="1" si="7"/>
        <v>13</v>
      </c>
      <c r="O59" s="58" t="str">
        <f t="shared" ca="1" si="8"/>
        <v>Elegível</v>
      </c>
      <c r="P59" s="58" t="str">
        <f t="shared" ca="1" si="9"/>
        <v>CONSULTOR</v>
      </c>
      <c r="Q59" s="58" t="str">
        <f t="shared" ca="1" si="13"/>
        <v>M2</v>
      </c>
      <c r="R59" s="58">
        <f ca="1">VLOOKUP(Q59,Alavanca!A:B,2,0)</f>
        <v>0.3</v>
      </c>
      <c r="S59" s="71">
        <f ca="1">IF(W59="S",IF($S$2&lt;0.05,0,VLOOKUP(P59,Alavanca!D:E,2,0)*K59/$M$7)-VLOOKUP(B59,Expansao_fevereiro2023!A:J,10,FALSE),IF($S$2&lt;0.05,0,VLOOKUP(P59,Alavanca!D:E,2,0)*K59/$M$7))</f>
        <v>5524.33</v>
      </c>
      <c r="T59" s="71">
        <v>1933.5154999999997</v>
      </c>
      <c r="U59" s="71">
        <v>3590.8145000000004</v>
      </c>
      <c r="V59" s="71">
        <f t="shared" ca="1" si="10"/>
        <v>0</v>
      </c>
      <c r="W59" s="58" t="str">
        <f>IFERROR(VLOOKUP(B59,Expansao_fevereiro2023!A:I,9,FALSE),"N")</f>
        <v>N</v>
      </c>
    </row>
    <row r="60" spans="1:23">
      <c r="A60" s="221">
        <v>6198022609</v>
      </c>
      <c r="B60" s="58" t="s">
        <v>1997</v>
      </c>
      <c r="C60" s="58" t="str">
        <f t="shared" ca="1" si="11"/>
        <v>JOSE GOMES DE MELLO</v>
      </c>
      <c r="D60" s="58" t="str">
        <f t="shared" ca="1" si="0"/>
        <v>GIOVANE BORGES DA SILVA</v>
      </c>
      <c r="E60" s="58" t="str">
        <f t="shared" ca="1" si="1"/>
        <v>LUIS GERALDO COSTA PINTO</v>
      </c>
      <c r="F60" s="59">
        <f t="shared" ca="1" si="12"/>
        <v>44928</v>
      </c>
      <c r="G60" s="59">
        <f t="shared" ca="1" si="2"/>
        <v>44958</v>
      </c>
      <c r="J60" s="58">
        <f t="shared" ca="1" si="3"/>
        <v>1</v>
      </c>
      <c r="K60" s="58">
        <f t="shared" ca="1" si="4"/>
        <v>1</v>
      </c>
      <c r="L60" s="58">
        <f t="shared" ca="1" si="5"/>
        <v>0</v>
      </c>
      <c r="M60" s="58">
        <f t="shared" ca="1" si="6"/>
        <v>0</v>
      </c>
      <c r="N60" s="58">
        <f t="shared" ca="1" si="7"/>
        <v>0</v>
      </c>
      <c r="O60" s="58" t="str">
        <f t="shared" ca="1" si="8"/>
        <v>Pendente Faturamento</v>
      </c>
      <c r="P60" s="58" t="str">
        <f t="shared" ca="1" si="9"/>
        <v>CONSULTOR</v>
      </c>
      <c r="Q60" s="58" t="str">
        <f t="shared" ca="1" si="13"/>
        <v>M2</v>
      </c>
      <c r="R60" s="58">
        <f ca="1">VLOOKUP(Q60,Alavanca!A:B,2,0)</f>
        <v>0.3</v>
      </c>
      <c r="S60" s="71">
        <f ca="1">IF(W60="S",IF($S$2&lt;0.05,0,VLOOKUP(P60,Alavanca!D:E,2,0)*K60/$M$7)-VLOOKUP(B60,Expansao_fevereiro2023!A:J,10,FALSE),IF($S$2&lt;0.05,0,VLOOKUP(P60,Alavanca!D:E,2,0)*K60/$M$7))</f>
        <v>197.29749999999999</v>
      </c>
      <c r="T60" s="71">
        <v>197.29749999999999</v>
      </c>
      <c r="U60" s="71">
        <v>0</v>
      </c>
      <c r="V60" s="71">
        <f t="shared" ca="1" si="10"/>
        <v>0</v>
      </c>
      <c r="W60" s="58" t="str">
        <f>IFERROR(VLOOKUP(B60,Expansao_fevereiro2023!A:I,9,FALSE),"N")</f>
        <v>N</v>
      </c>
    </row>
    <row r="61" spans="1:23">
      <c r="A61" s="221">
        <v>72637005149</v>
      </c>
      <c r="B61" s="58" t="s">
        <v>1818</v>
      </c>
      <c r="C61" s="58" t="str">
        <f t="shared" ca="1" si="11"/>
        <v>NICOLAS PINHEIRO DA ROCHA PUPO</v>
      </c>
      <c r="D61" s="58" t="str">
        <f t="shared" ca="1" si="0"/>
        <v>JULIANA TAVARES DE ARAUJO</v>
      </c>
      <c r="E61" s="58" t="str">
        <f t="shared" ca="1" si="1"/>
        <v>LUIS GERALDO COSTA PINTO</v>
      </c>
      <c r="F61" s="59">
        <f t="shared" ca="1" si="12"/>
        <v>44928</v>
      </c>
      <c r="G61" s="59" t="str">
        <f t="shared" ca="1" si="2"/>
        <v/>
      </c>
      <c r="J61" s="58">
        <f t="shared" ca="1" si="3"/>
        <v>19</v>
      </c>
      <c r="K61" s="58">
        <f t="shared" ca="1" si="4"/>
        <v>28</v>
      </c>
      <c r="L61" s="58">
        <f t="shared" ca="1" si="5"/>
        <v>6</v>
      </c>
      <c r="M61" s="58">
        <f t="shared" ca="1" si="6"/>
        <v>12</v>
      </c>
      <c r="N61" s="58">
        <f t="shared" ca="1" si="7"/>
        <v>9</v>
      </c>
      <c r="O61" s="58" t="str">
        <f t="shared" ca="1" si="8"/>
        <v>Elegível</v>
      </c>
      <c r="P61" s="58" t="str">
        <f t="shared" ca="1" si="9"/>
        <v>CONSULTOR</v>
      </c>
      <c r="Q61" s="58" t="str">
        <f t="shared" ca="1" si="13"/>
        <v>M2</v>
      </c>
      <c r="R61" s="58">
        <f ca="1">VLOOKUP(Q61,Alavanca!A:B,2,0)</f>
        <v>0.3</v>
      </c>
      <c r="S61" s="71">
        <f ca="1">IF(W61="S",IF($S$2&lt;0.05,0,VLOOKUP(P61,Alavanca!D:E,2,0)*K61/$M$7)-VLOOKUP(B61,Expansao_fevereiro2023!A:J,10,FALSE),IF($S$2&lt;0.05,0,VLOOKUP(P61,Alavanca!D:E,2,0)*K61/$M$7))</f>
        <v>5524.33</v>
      </c>
      <c r="T61" s="71">
        <v>1933.5154999999997</v>
      </c>
      <c r="U61" s="71">
        <v>3590.8145000000004</v>
      </c>
      <c r="V61" s="71">
        <f t="shared" ca="1" si="10"/>
        <v>0</v>
      </c>
      <c r="W61" s="58" t="str">
        <f>IFERROR(VLOOKUP(B61,Expansao_fevereiro2023!A:I,9,FALSE),"N")</f>
        <v>N</v>
      </c>
    </row>
    <row r="62" spans="1:23">
      <c r="A62" s="221">
        <v>70378752103</v>
      </c>
      <c r="B62" s="58" t="s">
        <v>2104</v>
      </c>
      <c r="C62" s="58" t="str">
        <f t="shared" ca="1" si="11"/>
        <v>DERIVALDO DOS SANTOS COSTA</v>
      </c>
      <c r="D62" s="58" t="str">
        <f t="shared" ca="1" si="0"/>
        <v>CLAYTON LUIZ DE OLIVEIRA</v>
      </c>
      <c r="E62" s="58" t="str">
        <f t="shared" ca="1" si="1"/>
        <v>LUIS GERALDO COSTA PINTO</v>
      </c>
      <c r="F62" s="59">
        <f t="shared" ca="1" si="12"/>
        <v>44942</v>
      </c>
      <c r="G62" s="59" t="str">
        <f t="shared" ca="1" si="2"/>
        <v/>
      </c>
      <c r="J62" s="58">
        <f t="shared" ca="1" si="3"/>
        <v>19</v>
      </c>
      <c r="K62" s="58">
        <f t="shared" ca="1" si="4"/>
        <v>28</v>
      </c>
      <c r="L62" s="58">
        <f t="shared" ca="1" si="5"/>
        <v>6</v>
      </c>
      <c r="M62" s="58">
        <f t="shared" ca="1" si="6"/>
        <v>1</v>
      </c>
      <c r="N62" s="58">
        <f t="shared" ca="1" si="7"/>
        <v>1</v>
      </c>
      <c r="O62" s="58" t="str">
        <f t="shared" ca="1" si="8"/>
        <v>Credenciamento Não Atingindo</v>
      </c>
      <c r="P62" s="58" t="str">
        <f t="shared" ca="1" si="9"/>
        <v>CONSULTOR</v>
      </c>
      <c r="Q62" s="58" t="str">
        <f t="shared" ca="1" si="13"/>
        <v>M2</v>
      </c>
      <c r="R62" s="58">
        <f ca="1">VLOOKUP(Q62,Alavanca!A:B,2,0)</f>
        <v>0.3</v>
      </c>
      <c r="S62" s="71">
        <f ca="1">IF(W62="S",IF($S$2&lt;0.05,0,VLOOKUP(P62,Alavanca!D:E,2,0)*K62/$M$7)-VLOOKUP(B62,Expansao_fevereiro2023!A:J,10,FALSE),IF($S$2&lt;0.05,0,VLOOKUP(P62,Alavanca!D:E,2,0)*K62/$M$7))</f>
        <v>5524.33</v>
      </c>
      <c r="T62" s="71">
        <v>1933.5154999999997</v>
      </c>
      <c r="U62" s="71">
        <v>0</v>
      </c>
      <c r="V62" s="71">
        <f t="shared" ca="1" si="10"/>
        <v>0</v>
      </c>
      <c r="W62" s="58" t="str">
        <f>IFERROR(VLOOKUP(B62,Expansao_fevereiro2023!A:I,9,FALSE),"N")</f>
        <v>N</v>
      </c>
    </row>
    <row r="63" spans="1:23">
      <c r="A63" s="221">
        <v>63270064349</v>
      </c>
      <c r="B63" s="58" t="s">
        <v>1531</v>
      </c>
      <c r="C63" s="58" t="str">
        <f t="shared" ca="1" si="11"/>
        <v>MAURICIO NASCIMENTO DA SILVA FERREIRA</v>
      </c>
      <c r="D63" s="58" t="str">
        <f t="shared" ca="1" si="0"/>
        <v>JULIANA TAVARES DE ARAUJO</v>
      </c>
      <c r="E63" s="58" t="str">
        <f t="shared" ca="1" si="1"/>
        <v>LUIS GERALDO COSTA PINTO</v>
      </c>
      <c r="F63" s="59">
        <f t="shared" ca="1" si="12"/>
        <v>44942</v>
      </c>
      <c r="G63" s="59" t="str">
        <f t="shared" ca="1" si="2"/>
        <v/>
      </c>
      <c r="J63" s="58">
        <f t="shared" ca="1" si="3"/>
        <v>19</v>
      </c>
      <c r="K63" s="58">
        <f t="shared" ca="1" si="4"/>
        <v>28</v>
      </c>
      <c r="L63" s="58">
        <f t="shared" ca="1" si="5"/>
        <v>6</v>
      </c>
      <c r="M63" s="58">
        <f t="shared" ca="1" si="6"/>
        <v>10</v>
      </c>
      <c r="N63" s="58">
        <f t="shared" ca="1" si="7"/>
        <v>8</v>
      </c>
      <c r="O63" s="58" t="str">
        <f t="shared" ca="1" si="8"/>
        <v>Elegível</v>
      </c>
      <c r="P63" s="58" t="str">
        <f t="shared" ca="1" si="9"/>
        <v>CONSULTOR</v>
      </c>
      <c r="Q63" s="58" t="str">
        <f t="shared" ca="1" si="13"/>
        <v>M2</v>
      </c>
      <c r="R63" s="58">
        <f ca="1">VLOOKUP(Q63,Alavanca!A:B,2,0)</f>
        <v>0.3</v>
      </c>
      <c r="S63" s="71">
        <f ca="1">IF(W63="S",IF($S$2&lt;0.05,0,VLOOKUP(P63,Alavanca!D:E,2,0)*K63/$M$7)-VLOOKUP(B63,Expansao_fevereiro2023!A:J,10,FALSE),IF($S$2&lt;0.05,0,VLOOKUP(P63,Alavanca!D:E,2,0)*K63/$M$7))</f>
        <v>5524.33</v>
      </c>
      <c r="T63" s="71">
        <v>1933.5154999999997</v>
      </c>
      <c r="U63" s="71">
        <v>3590.8145000000004</v>
      </c>
      <c r="V63" s="71">
        <f t="shared" ca="1" si="10"/>
        <v>0</v>
      </c>
      <c r="W63" s="58" t="str">
        <f>IFERROR(VLOOKUP(B63,Expansao_fevereiro2023!A:I,9,FALSE),"N")</f>
        <v>N</v>
      </c>
    </row>
    <row r="64" spans="1:23">
      <c r="A64" s="221">
        <v>1671060660</v>
      </c>
      <c r="B64" s="58" t="s">
        <v>2108</v>
      </c>
      <c r="C64" s="58" t="str">
        <f t="shared" ca="1" si="11"/>
        <v>JOSE GOMES DE MELLO</v>
      </c>
      <c r="D64" s="58" t="str">
        <f t="shared" ca="1" si="0"/>
        <v>GIOVANE BORGES DA SILVA</v>
      </c>
      <c r="E64" s="58" t="str">
        <f t="shared" ca="1" si="1"/>
        <v>LUIS GERALDO COSTA PINTO</v>
      </c>
      <c r="F64" s="59">
        <f t="shared" ca="1" si="12"/>
        <v>44942</v>
      </c>
      <c r="G64" s="59" t="str">
        <f t="shared" ca="1" si="2"/>
        <v/>
      </c>
      <c r="J64" s="58">
        <f t="shared" ca="1" si="3"/>
        <v>19</v>
      </c>
      <c r="K64" s="58">
        <f t="shared" ca="1" si="4"/>
        <v>28</v>
      </c>
      <c r="L64" s="58">
        <f t="shared" ca="1" si="5"/>
        <v>6</v>
      </c>
      <c r="M64" s="58">
        <f t="shared" ca="1" si="6"/>
        <v>9</v>
      </c>
      <c r="N64" s="58">
        <f t="shared" ca="1" si="7"/>
        <v>4</v>
      </c>
      <c r="O64" s="58" t="str">
        <f t="shared" ca="1" si="8"/>
        <v>Pendente Faturamento</v>
      </c>
      <c r="P64" s="58" t="str">
        <f t="shared" ca="1" si="9"/>
        <v>CONSULTOR</v>
      </c>
      <c r="Q64" s="58" t="str">
        <f t="shared" ca="1" si="13"/>
        <v>M2</v>
      </c>
      <c r="R64" s="58">
        <f ca="1">VLOOKUP(Q64,Alavanca!A:B,2,0)</f>
        <v>0.3</v>
      </c>
      <c r="S64" s="71">
        <f ca="1">IF(W64="S",IF($S$2&lt;0.05,0,VLOOKUP(P64,Alavanca!D:E,2,0)*K64/$M$7)-VLOOKUP(B64,Expansao_fevereiro2023!A:J,10,FALSE),IF($S$2&lt;0.05,0,VLOOKUP(P64,Alavanca!D:E,2,0)*K64/$M$7))</f>
        <v>5524.33</v>
      </c>
      <c r="T64" s="71">
        <v>1933.5154999999997</v>
      </c>
      <c r="U64" s="71">
        <v>0</v>
      </c>
      <c r="V64" s="71">
        <f t="shared" ca="1" si="10"/>
        <v>0</v>
      </c>
      <c r="W64" s="58" t="str">
        <f>IFERROR(VLOOKUP(B64,Expansao_fevereiro2023!A:I,9,FALSE),"N")</f>
        <v>N</v>
      </c>
    </row>
    <row r="65" spans="1:23">
      <c r="A65" s="221">
        <v>1768766185</v>
      </c>
      <c r="B65" s="58" t="s">
        <v>2110</v>
      </c>
      <c r="C65" s="58" t="str">
        <f t="shared" ca="1" si="11"/>
        <v>DERIVALDO DOS SANTOS COSTA</v>
      </c>
      <c r="D65" s="58" t="str">
        <f t="shared" ca="1" si="0"/>
        <v>CLAYTON LUIZ DE OLIVEIRA</v>
      </c>
      <c r="E65" s="58" t="str">
        <f t="shared" ca="1" si="1"/>
        <v>LUIS GERALDO COSTA PINTO</v>
      </c>
      <c r="F65" s="59">
        <f t="shared" ca="1" si="12"/>
        <v>44942</v>
      </c>
      <c r="G65" s="59" t="str">
        <f t="shared" ca="1" si="2"/>
        <v/>
      </c>
      <c r="J65" s="58">
        <f t="shared" ca="1" si="3"/>
        <v>19</v>
      </c>
      <c r="K65" s="58">
        <f t="shared" ca="1" si="4"/>
        <v>28</v>
      </c>
      <c r="L65" s="58">
        <f t="shared" ca="1" si="5"/>
        <v>6</v>
      </c>
      <c r="M65" s="58">
        <f t="shared" ca="1" si="6"/>
        <v>0</v>
      </c>
      <c r="N65" s="58">
        <f t="shared" ca="1" si="7"/>
        <v>0</v>
      </c>
      <c r="O65" s="58" t="str">
        <f t="shared" ca="1" si="8"/>
        <v>Credenciamento Não Atingindo</v>
      </c>
      <c r="P65" s="58" t="str">
        <f t="shared" ca="1" si="9"/>
        <v>CONSULTOR</v>
      </c>
      <c r="Q65" s="58" t="str">
        <f t="shared" ca="1" si="13"/>
        <v>M2</v>
      </c>
      <c r="R65" s="58">
        <f ca="1">VLOOKUP(Q65,Alavanca!A:B,2,0)</f>
        <v>0.3</v>
      </c>
      <c r="S65" s="71">
        <f ca="1">IF(W65="S",IF($S$2&lt;0.05,0,VLOOKUP(P65,Alavanca!D:E,2,0)*K65/$M$7)-VLOOKUP(B65,Expansao_fevereiro2023!A:J,10,FALSE),IF($S$2&lt;0.05,0,VLOOKUP(P65,Alavanca!D:E,2,0)*K65/$M$7))</f>
        <v>5524.33</v>
      </c>
      <c r="T65" s="71">
        <v>1933.5154999999997</v>
      </c>
      <c r="U65" s="71">
        <v>0</v>
      </c>
      <c r="V65" s="71">
        <f t="shared" ca="1" si="10"/>
        <v>0</v>
      </c>
      <c r="W65" s="58" t="str">
        <f>IFERROR(VLOOKUP(B65,Expansao_fevereiro2023!A:I,9,FALSE),"N")</f>
        <v>N</v>
      </c>
    </row>
    <row r="66" spans="1:23">
      <c r="A66" s="221">
        <v>6146623113</v>
      </c>
      <c r="B66" s="58" t="s">
        <v>1830</v>
      </c>
      <c r="C66" s="58" t="str">
        <f t="shared" ca="1" si="11"/>
        <v>DERIVALDO DOS SANTOS COSTA</v>
      </c>
      <c r="D66" s="58" t="str">
        <f t="shared" ca="1" si="0"/>
        <v>CLAYTON LUIZ DE OLIVEIRA</v>
      </c>
      <c r="E66" s="58" t="str">
        <f t="shared" ca="1" si="1"/>
        <v>LUIS GERALDO COSTA PINTO</v>
      </c>
      <c r="F66" s="59">
        <f t="shared" ca="1" si="12"/>
        <v>44942</v>
      </c>
      <c r="G66" s="59" t="str">
        <f t="shared" ca="1" si="2"/>
        <v/>
      </c>
      <c r="J66" s="58">
        <f t="shared" ca="1" si="3"/>
        <v>19</v>
      </c>
      <c r="K66" s="58">
        <f t="shared" ca="1" si="4"/>
        <v>28</v>
      </c>
      <c r="L66" s="58">
        <f t="shared" ca="1" si="5"/>
        <v>6</v>
      </c>
      <c r="M66" s="58">
        <f t="shared" ca="1" si="6"/>
        <v>5</v>
      </c>
      <c r="N66" s="58">
        <f t="shared" ca="1" si="7"/>
        <v>5</v>
      </c>
      <c r="O66" s="58" t="str">
        <f t="shared" ca="1" si="8"/>
        <v>Credenciamento Não Atingindo</v>
      </c>
      <c r="P66" s="58" t="str">
        <f t="shared" ca="1" si="9"/>
        <v>CONSULTOR</v>
      </c>
      <c r="Q66" s="58" t="str">
        <f t="shared" ca="1" si="13"/>
        <v>M2</v>
      </c>
      <c r="R66" s="58">
        <f ca="1">VLOOKUP(Q66,Alavanca!A:B,2,0)</f>
        <v>0.3</v>
      </c>
      <c r="S66" s="71">
        <f ca="1">IF(W66="S",IF($S$2&lt;0.05,0,VLOOKUP(P66,Alavanca!D:E,2,0)*K66/$M$7)-VLOOKUP(B66,Expansao_fevereiro2023!A:J,10,FALSE),IF($S$2&lt;0.05,0,VLOOKUP(P66,Alavanca!D:E,2,0)*K66/$M$7))</f>
        <v>5524.33</v>
      </c>
      <c r="T66" s="71">
        <v>1933.5154999999997</v>
      </c>
      <c r="U66" s="71">
        <v>0</v>
      </c>
      <c r="V66" s="71">
        <f t="shared" ca="1" si="10"/>
        <v>0</v>
      </c>
      <c r="W66" s="58" t="str">
        <f>IFERROR(VLOOKUP(B66,Expansao_fevereiro2023!A:I,9,FALSE),"N")</f>
        <v>N</v>
      </c>
    </row>
    <row r="67" spans="1:23">
      <c r="A67" s="221">
        <v>1394995474</v>
      </c>
      <c r="B67" s="58" t="s">
        <v>2116</v>
      </c>
      <c r="C67" s="58" t="str">
        <f t="shared" ca="1" si="11"/>
        <v>-</v>
      </c>
      <c r="D67" s="58" t="str">
        <f t="shared" ca="1" si="0"/>
        <v>GIOVANE BORGES DA SILVA</v>
      </c>
      <c r="E67" s="58" t="str">
        <f t="shared" ca="1" si="1"/>
        <v>LUIS GERALDO COSTA PINTO</v>
      </c>
      <c r="F67" s="59">
        <f t="shared" ca="1" si="12"/>
        <v>44949</v>
      </c>
      <c r="G67" s="59" t="str">
        <f t="shared" ca="1" si="2"/>
        <v/>
      </c>
      <c r="J67" s="58">
        <f t="shared" ca="1" si="3"/>
        <v>19</v>
      </c>
      <c r="K67" s="58">
        <f t="shared" ca="1" si="4"/>
        <v>28</v>
      </c>
      <c r="L67" s="58">
        <f t="shared" ca="1" si="5"/>
        <v>6</v>
      </c>
      <c r="M67" s="58">
        <f t="shared" ca="1" si="6"/>
        <v>0</v>
      </c>
      <c r="N67" s="58">
        <f t="shared" ca="1" si="7"/>
        <v>0</v>
      </c>
      <c r="O67" s="58" t="str">
        <f t="shared" ca="1" si="8"/>
        <v>Supervisor</v>
      </c>
      <c r="P67" s="58" t="str">
        <f t="shared" ca="1" si="9"/>
        <v>SUPERVISOR</v>
      </c>
      <c r="Q67" s="58" t="str">
        <f t="shared" ca="1" si="13"/>
        <v>M2</v>
      </c>
      <c r="R67" s="58">
        <f ca="1">VLOOKUP(Q67,Alavanca!A:B,2,0)</f>
        <v>0.3</v>
      </c>
      <c r="S67" s="71">
        <f ca="1">IF(W67="S",IF($S$2&lt;0.05,0,VLOOKUP(P67,Alavanca!D:E,2,0)*K67/$M$7)-VLOOKUP(B67,Expansao_fevereiro2023!A:J,10,FALSE),IF($S$2&lt;0.05,0,VLOOKUP(P67,Alavanca!D:E,2,0)*K67/$M$7))</f>
        <v>7750.33</v>
      </c>
      <c r="T67" s="71">
        <v>7750.33</v>
      </c>
      <c r="U67" s="71">
        <v>0</v>
      </c>
      <c r="V67" s="71">
        <f t="shared" ca="1" si="10"/>
        <v>0</v>
      </c>
      <c r="W67" s="58" t="str">
        <f>IFERROR(VLOOKUP(B67,Expansao_fevereiro2023!A:I,9,FALSE),"N")</f>
        <v>N</v>
      </c>
    </row>
    <row r="68" spans="1:23">
      <c r="A68" s="221">
        <v>9408588436</v>
      </c>
      <c r="B68" s="58" t="s">
        <v>1526</v>
      </c>
      <c r="C68" s="58" t="str">
        <f t="shared" ca="1" si="11"/>
        <v>IRACY DE SOUZA GOUVEIA</v>
      </c>
      <c r="D68" s="58" t="str">
        <f t="shared" ca="1" si="0"/>
        <v>GIOVANE BORGES DA SILVA</v>
      </c>
      <c r="E68" s="58" t="str">
        <f t="shared" ca="1" si="1"/>
        <v>LUIS GERALDO COSTA PINTO</v>
      </c>
      <c r="F68" s="59">
        <f t="shared" ca="1" si="12"/>
        <v>44949</v>
      </c>
      <c r="G68" s="59" t="str">
        <f t="shared" ca="1" si="2"/>
        <v/>
      </c>
      <c r="J68" s="58">
        <f t="shared" ca="1" si="3"/>
        <v>19</v>
      </c>
      <c r="K68" s="58">
        <f t="shared" ca="1" si="4"/>
        <v>28</v>
      </c>
      <c r="L68" s="58">
        <f t="shared" ca="1" si="5"/>
        <v>6</v>
      </c>
      <c r="M68" s="58">
        <f t="shared" ca="1" si="6"/>
        <v>13</v>
      </c>
      <c r="N68" s="58">
        <f t="shared" ca="1" si="7"/>
        <v>3</v>
      </c>
      <c r="O68" s="58" t="str">
        <f t="shared" ca="1" si="8"/>
        <v>Pendente Faturamento</v>
      </c>
      <c r="P68" s="58" t="str">
        <f t="shared" ca="1" si="9"/>
        <v>CONSULTOR</v>
      </c>
      <c r="Q68" s="58" t="str">
        <f t="shared" ca="1" si="13"/>
        <v>M2</v>
      </c>
      <c r="R68" s="58">
        <f ca="1">VLOOKUP(Q68,Alavanca!A:B,2,0)</f>
        <v>0.3</v>
      </c>
      <c r="S68" s="71">
        <f ca="1">IF(W68="S",IF($S$2&lt;0.05,0,VLOOKUP(P68,Alavanca!D:E,2,0)*K68/$M$7)-VLOOKUP(B68,Expansao_fevereiro2023!A:J,10,FALSE),IF($S$2&lt;0.05,0,VLOOKUP(P68,Alavanca!D:E,2,0)*K68/$M$7))</f>
        <v>0</v>
      </c>
      <c r="T68" s="71">
        <v>0</v>
      </c>
      <c r="U68" s="71">
        <v>0</v>
      </c>
      <c r="V68" s="71">
        <f t="shared" ca="1" si="10"/>
        <v>0</v>
      </c>
      <c r="W68" s="58" t="str">
        <f>IFERROR(VLOOKUP(B68,Expansao_fevereiro2023!A:I,9,FALSE),"N")</f>
        <v>S</v>
      </c>
    </row>
    <row r="69" spans="1:23">
      <c r="A69" s="221">
        <v>6246388477</v>
      </c>
      <c r="B69" s="58" t="s">
        <v>2123</v>
      </c>
      <c r="C69" s="58" t="str">
        <f t="shared" ca="1" si="11"/>
        <v>IRACY DE SOUZA GOUVEIA</v>
      </c>
      <c r="D69" s="58" t="str">
        <f t="shared" ca="1" si="0"/>
        <v>GIOVANE BORGES DA SILVA</v>
      </c>
      <c r="E69" s="58" t="str">
        <f t="shared" ca="1" si="1"/>
        <v>LUIS GERALDO COSTA PINTO</v>
      </c>
      <c r="F69" s="59">
        <f t="shared" ca="1" si="12"/>
        <v>44949</v>
      </c>
      <c r="G69" s="59">
        <f t="shared" ca="1" si="2"/>
        <v>44978</v>
      </c>
      <c r="J69" s="58">
        <f t="shared" ca="1" si="3"/>
        <v>14</v>
      </c>
      <c r="K69" s="58">
        <f t="shared" ca="1" si="4"/>
        <v>21</v>
      </c>
      <c r="L69" s="58">
        <f t="shared" ca="1" si="5"/>
        <v>4</v>
      </c>
      <c r="M69" s="58">
        <f t="shared" ca="1" si="6"/>
        <v>1</v>
      </c>
      <c r="N69" s="58">
        <f t="shared" ca="1" si="7"/>
        <v>0</v>
      </c>
      <c r="O69" s="58" t="str">
        <f t="shared" ca="1" si="8"/>
        <v>Credenciamento Não Atingindo</v>
      </c>
      <c r="P69" s="58" t="str">
        <f t="shared" ca="1" si="9"/>
        <v>CONSULTOR</v>
      </c>
      <c r="Q69" s="58" t="str">
        <f t="shared" ca="1" si="13"/>
        <v>M2</v>
      </c>
      <c r="R69" s="58">
        <f ca="1">VLOOKUP(Q69,Alavanca!A:B,2,0)</f>
        <v>0.3</v>
      </c>
      <c r="S69" s="71">
        <v>0</v>
      </c>
      <c r="T69" s="71">
        <v>0</v>
      </c>
      <c r="U69" s="71">
        <v>0</v>
      </c>
      <c r="V69" s="71">
        <f t="shared" ca="1" si="10"/>
        <v>0</v>
      </c>
      <c r="W69" s="58" t="str">
        <f>IFERROR(VLOOKUP(B69,Expansao_fevereiro2023!A:I,9,FALSE),"N")</f>
        <v>S</v>
      </c>
    </row>
    <row r="70" spans="1:23">
      <c r="A70" s="221">
        <v>43431585434</v>
      </c>
      <c r="B70" s="58" t="s">
        <v>2126</v>
      </c>
      <c r="C70" s="58" t="str">
        <f t="shared" ca="1" si="11"/>
        <v>IRACY DE SOUZA GOUVEIA</v>
      </c>
      <c r="D70" s="58" t="str">
        <f t="shared" ca="1" si="0"/>
        <v>GIOVANE BORGES DA SILVA</v>
      </c>
      <c r="E70" s="58" t="str">
        <f t="shared" ca="1" si="1"/>
        <v>LUIS GERALDO COSTA PINTO</v>
      </c>
      <c r="F70" s="59">
        <f t="shared" ca="1" si="12"/>
        <v>44949</v>
      </c>
      <c r="G70" s="59" t="str">
        <f t="shared" ca="1" si="2"/>
        <v/>
      </c>
      <c r="J70" s="58">
        <f t="shared" ca="1" si="3"/>
        <v>19</v>
      </c>
      <c r="K70" s="58">
        <f t="shared" ca="1" si="4"/>
        <v>28</v>
      </c>
      <c r="L70" s="58">
        <f t="shared" ca="1" si="5"/>
        <v>6</v>
      </c>
      <c r="M70" s="58">
        <f t="shared" ca="1" si="6"/>
        <v>11</v>
      </c>
      <c r="N70" s="58">
        <f t="shared" ca="1" si="7"/>
        <v>5</v>
      </c>
      <c r="O70" s="58" t="str">
        <f t="shared" ca="1" si="8"/>
        <v>Pendente Faturamento</v>
      </c>
      <c r="P70" s="58" t="str">
        <f t="shared" ca="1" si="9"/>
        <v>CONSULTOR</v>
      </c>
      <c r="Q70" s="58" t="str">
        <f t="shared" ca="1" si="13"/>
        <v>M2</v>
      </c>
      <c r="R70" s="58">
        <f ca="1">VLOOKUP(Q70,Alavanca!A:B,2,0)</f>
        <v>0.3</v>
      </c>
      <c r="S70" s="71">
        <f ca="1">IF(W70="S",IF($S$2&lt;0.05,0,VLOOKUP(P70,Alavanca!D:E,2,0)*K70/$M$7)-VLOOKUP(B70,Expansao_fevereiro2023!A:J,10,FALSE),IF($S$2&lt;0.05,0,VLOOKUP(P70,Alavanca!D:E,2,0)*K70/$M$7))</f>
        <v>1381.0825000000004</v>
      </c>
      <c r="T70" s="71">
        <v>483.37887500000011</v>
      </c>
      <c r="U70" s="71">
        <v>0</v>
      </c>
      <c r="V70" s="71">
        <f t="shared" ca="1" si="10"/>
        <v>0</v>
      </c>
      <c r="W70" s="58" t="str">
        <f>IFERROR(VLOOKUP(B70,Expansao_fevereiro2023!A:I,9,FALSE),"N")</f>
        <v>S</v>
      </c>
    </row>
    <row r="71" spans="1:23">
      <c r="A71" s="221">
        <v>71345015402</v>
      </c>
      <c r="B71" s="58" t="s">
        <v>2133</v>
      </c>
      <c r="C71" s="58" t="str">
        <f t="shared" ca="1" si="11"/>
        <v xml:space="preserve">ALEXANDRE ARAUJO BEZERRIL </v>
      </c>
      <c r="D71" s="58" t="str">
        <f t="shared" ca="1" si="0"/>
        <v>GIOVANE BORGES DA SILVA</v>
      </c>
      <c r="E71" s="58" t="str">
        <f t="shared" ca="1" si="1"/>
        <v>LUIS GERALDO COSTA PINTO</v>
      </c>
      <c r="F71" s="59">
        <f t="shared" ca="1" si="12"/>
        <v>44949</v>
      </c>
      <c r="G71" s="59" t="str">
        <f t="shared" ca="1" si="2"/>
        <v/>
      </c>
      <c r="J71" s="58">
        <f t="shared" ca="1" si="3"/>
        <v>19</v>
      </c>
      <c r="K71" s="58">
        <f t="shared" ca="1" si="4"/>
        <v>28</v>
      </c>
      <c r="L71" s="58">
        <f t="shared" ca="1" si="5"/>
        <v>6</v>
      </c>
      <c r="M71" s="58">
        <f t="shared" ca="1" si="6"/>
        <v>0</v>
      </c>
      <c r="N71" s="58">
        <f t="shared" ca="1" si="7"/>
        <v>0</v>
      </c>
      <c r="O71" s="58" t="str">
        <f t="shared" ca="1" si="8"/>
        <v>Credenciamento Não Atingindo</v>
      </c>
      <c r="P71" s="58" t="str">
        <f t="shared" ca="1" si="9"/>
        <v>CONSULTOR</v>
      </c>
      <c r="Q71" s="58" t="str">
        <f t="shared" ca="1" si="13"/>
        <v>M2</v>
      </c>
      <c r="R71" s="58">
        <f ca="1">VLOOKUP(Q71,Alavanca!A:B,2,0)</f>
        <v>0.3</v>
      </c>
      <c r="S71" s="71">
        <f ca="1">IF(W71="S",IF($S$2&lt;0.05,0,VLOOKUP(P71,Alavanca!D:E,2,0)*K71/$M$7)-VLOOKUP(B71,Expansao_fevereiro2023!A:J,10,FALSE),IF($S$2&lt;0.05,0,VLOOKUP(P71,Alavanca!D:E,2,0)*K71/$M$7))</f>
        <v>0</v>
      </c>
      <c r="T71" s="71">
        <v>0</v>
      </c>
      <c r="U71" s="71">
        <v>0</v>
      </c>
      <c r="V71" s="71">
        <f t="shared" ca="1" si="10"/>
        <v>0</v>
      </c>
      <c r="W71" s="58" t="str">
        <f>IFERROR(VLOOKUP(B71,Expansao_fevereiro2023!A:I,9,FALSE),"N")</f>
        <v>S</v>
      </c>
    </row>
    <row r="72" spans="1:23">
      <c r="A72" s="221">
        <v>9479290456</v>
      </c>
      <c r="B72" s="58" t="s">
        <v>1616</v>
      </c>
      <c r="C72" s="58" t="str">
        <f t="shared" ca="1" si="11"/>
        <v>IRACY DE SOUZA GOUVEIA</v>
      </c>
      <c r="D72" s="58" t="str">
        <f t="shared" ca="1" si="0"/>
        <v>GIOVANE BORGES DA SILVA</v>
      </c>
      <c r="E72" s="58" t="str">
        <f t="shared" ca="1" si="1"/>
        <v>LUIS GERALDO COSTA PINTO</v>
      </c>
      <c r="F72" s="59">
        <f t="shared" ca="1" si="12"/>
        <v>44949</v>
      </c>
      <c r="G72" s="59" t="str">
        <f t="shared" ca="1" si="2"/>
        <v/>
      </c>
      <c r="J72" s="58">
        <f t="shared" ca="1" si="3"/>
        <v>19</v>
      </c>
      <c r="K72" s="58">
        <f t="shared" ca="1" si="4"/>
        <v>28</v>
      </c>
      <c r="L72" s="58">
        <f t="shared" ca="1" si="5"/>
        <v>6</v>
      </c>
      <c r="M72" s="58">
        <f t="shared" ca="1" si="6"/>
        <v>4</v>
      </c>
      <c r="N72" s="58">
        <f t="shared" ca="1" si="7"/>
        <v>4</v>
      </c>
      <c r="O72" s="58" t="str">
        <f t="shared" ca="1" si="8"/>
        <v>Credenciamento Não Atingindo</v>
      </c>
      <c r="P72" s="58" t="str">
        <f t="shared" ca="1" si="9"/>
        <v>CONSULTOR</v>
      </c>
      <c r="Q72" s="58" t="str">
        <f t="shared" ca="1" si="13"/>
        <v>M2</v>
      </c>
      <c r="R72" s="58">
        <f ca="1">VLOOKUP(Q72,Alavanca!A:B,2,0)</f>
        <v>0.3</v>
      </c>
      <c r="S72" s="71">
        <f ca="1">IF(W72="S",IF($S$2&lt;0.05,0,VLOOKUP(P72,Alavanca!D:E,2,0)*K72/$M$7)-VLOOKUP(B72,Expansao_fevereiro2023!A:J,10,FALSE),IF($S$2&lt;0.05,0,VLOOKUP(P72,Alavanca!D:E,2,0)*K72/$M$7))</f>
        <v>0</v>
      </c>
      <c r="T72" s="71">
        <v>0</v>
      </c>
      <c r="U72" s="71">
        <v>0</v>
      </c>
      <c r="V72" s="71">
        <f t="shared" ca="1" si="10"/>
        <v>0</v>
      </c>
      <c r="W72" s="58" t="str">
        <f>IFERROR(VLOOKUP(B72,Expansao_fevereiro2023!A:I,9,FALSE),"N")</f>
        <v>S</v>
      </c>
    </row>
    <row r="73" spans="1:23">
      <c r="A73" s="221">
        <v>8849120435</v>
      </c>
      <c r="B73" s="58" t="s">
        <v>1690</v>
      </c>
      <c r="C73" s="58" t="str">
        <f t="shared" ca="1" si="11"/>
        <v xml:space="preserve">ALEXANDRE ARAUJO BEZERRIL </v>
      </c>
      <c r="D73" s="58" t="str">
        <f t="shared" ca="1" si="0"/>
        <v>GIOVANE BORGES DA SILVA</v>
      </c>
      <c r="E73" s="58" t="str">
        <f t="shared" ca="1" si="1"/>
        <v>LUIS GERALDO COSTA PINTO</v>
      </c>
      <c r="F73" s="59">
        <f t="shared" ca="1" si="12"/>
        <v>44949</v>
      </c>
      <c r="G73" s="59" t="str">
        <f t="shared" ca="1" si="2"/>
        <v/>
      </c>
      <c r="J73" s="58">
        <f t="shared" ca="1" si="3"/>
        <v>19</v>
      </c>
      <c r="K73" s="58">
        <f t="shared" ca="1" si="4"/>
        <v>28</v>
      </c>
      <c r="L73" s="58">
        <f t="shared" ca="1" si="5"/>
        <v>6</v>
      </c>
      <c r="M73" s="58">
        <f t="shared" ca="1" si="6"/>
        <v>12</v>
      </c>
      <c r="N73" s="58">
        <f t="shared" ca="1" si="7"/>
        <v>9</v>
      </c>
      <c r="O73" s="58" t="str">
        <f t="shared" ca="1" si="8"/>
        <v>Elegível</v>
      </c>
      <c r="P73" s="58" t="str">
        <f t="shared" ca="1" si="9"/>
        <v>CONSULTOR</v>
      </c>
      <c r="Q73" s="58" t="str">
        <f t="shared" ca="1" si="13"/>
        <v>M2</v>
      </c>
      <c r="R73" s="58">
        <f ca="1">VLOOKUP(Q73,Alavanca!A:B,2,0)</f>
        <v>0.3</v>
      </c>
      <c r="S73" s="71">
        <f ca="1">IF(W73="S",IF($S$2&lt;0.05,0,VLOOKUP(P73,Alavanca!D:E,2,0)*K73/$M$7)-VLOOKUP(B73,Expansao_fevereiro2023!A:J,10,FALSE),IF($S$2&lt;0.05,0,VLOOKUP(P73,Alavanca!D:E,2,0)*K73/$M$7))</f>
        <v>0</v>
      </c>
      <c r="T73" s="71">
        <v>0</v>
      </c>
      <c r="U73" s="71">
        <v>0</v>
      </c>
      <c r="V73" s="71">
        <f t="shared" ca="1" si="10"/>
        <v>0</v>
      </c>
      <c r="W73" s="58" t="str">
        <f>IFERROR(VLOOKUP(B73,Expansao_fevereiro2023!A:I,9,FALSE),"N")</f>
        <v>S</v>
      </c>
    </row>
    <row r="74" spans="1:23">
      <c r="A74" s="221">
        <v>6354390428</v>
      </c>
      <c r="B74" s="58" t="s">
        <v>1731</v>
      </c>
      <c r="C74" s="58" t="str">
        <f t="shared" ca="1" si="11"/>
        <v>IRACY DE SOUZA GOUVEIA</v>
      </c>
      <c r="D74" s="58" t="str">
        <f t="shared" ca="1" si="0"/>
        <v>GIOVANE BORGES DA SILVA</v>
      </c>
      <c r="E74" s="58" t="str">
        <f t="shared" ca="1" si="1"/>
        <v>LUIS GERALDO COSTA PINTO</v>
      </c>
      <c r="F74" s="59">
        <f ca="1">IFERROR(IF(VLOOKUP(A74,INDIRECT("'"&amp;$O$3&amp;"'!G:V"),13,0)=0,"",VLOOKUP(A74,INDIRECT("'"&amp;$O$3&amp;"'!G:V"),13,0)),0)</f>
        <v>44949</v>
      </c>
      <c r="G74" s="59">
        <f t="shared" ca="1" si="2"/>
        <v>44978</v>
      </c>
      <c r="J74" s="58">
        <f t="shared" ca="1" si="3"/>
        <v>14</v>
      </c>
      <c r="K74" s="58">
        <f t="shared" ca="1" si="4"/>
        <v>21</v>
      </c>
      <c r="L74" s="58">
        <f t="shared" ca="1" si="5"/>
        <v>4</v>
      </c>
      <c r="M74" s="58">
        <f t="shared" ca="1" si="6"/>
        <v>1</v>
      </c>
      <c r="N74" s="58">
        <f t="shared" ca="1" si="7"/>
        <v>0</v>
      </c>
      <c r="O74" s="58" t="str">
        <f t="shared" ca="1" si="8"/>
        <v>Credenciamento Não Atingindo</v>
      </c>
      <c r="P74" s="58" t="str">
        <f t="shared" ca="1" si="9"/>
        <v>CONSULTOR</v>
      </c>
      <c r="Q74" s="58" t="str">
        <f t="shared" ca="1" si="13"/>
        <v>M2</v>
      </c>
      <c r="R74" s="58">
        <f ca="1">VLOOKUP(Q74,Alavanca!A:B,2,0)</f>
        <v>0.3</v>
      </c>
      <c r="S74" s="71">
        <v>0</v>
      </c>
      <c r="T74" s="71">
        <v>0</v>
      </c>
      <c r="U74" s="71">
        <v>0</v>
      </c>
      <c r="V74" s="71">
        <f t="shared" ca="1" si="10"/>
        <v>0</v>
      </c>
      <c r="W74" s="58" t="str">
        <f>IFERROR(VLOOKUP(B74,Expansao_fevereiro2023!A:I,9,FALSE),"N")</f>
        <v>S</v>
      </c>
    </row>
    <row r="75" spans="1:23">
      <c r="A75" s="221">
        <v>2079315420</v>
      </c>
      <c r="B75" s="58" t="s">
        <v>2120</v>
      </c>
      <c r="C75" s="58" t="str">
        <f t="shared" ca="1" si="11"/>
        <v>-</v>
      </c>
      <c r="D75" s="58" t="str">
        <f t="shared" ca="1" si="0"/>
        <v>GIOVANE BORGES DA SILVA</v>
      </c>
      <c r="E75" s="58" t="str">
        <f t="shared" ca="1" si="1"/>
        <v>LUIS GERALDO COSTA PINTO</v>
      </c>
      <c r="F75" s="59">
        <f t="shared" ref="F75:F120" ca="1" si="14">IFERROR(IF(VLOOKUP(A75,INDIRECT("'"&amp;$O$3&amp;"'!G:V"),13,0)=0,"",VLOOKUP(A75,INDIRECT("'"&amp;$O$3&amp;"'!G:V"),13,0)),0)</f>
        <v>44949</v>
      </c>
      <c r="G75" s="59" t="str">
        <f t="shared" ca="1" si="2"/>
        <v/>
      </c>
      <c r="J75" s="58">
        <f t="shared" ca="1" si="3"/>
        <v>19</v>
      </c>
      <c r="K75" s="58">
        <f t="shared" ca="1" si="4"/>
        <v>28</v>
      </c>
      <c r="L75" s="58">
        <f t="shared" ca="1" si="5"/>
        <v>6</v>
      </c>
      <c r="M75" s="58">
        <f t="shared" ca="1" si="6"/>
        <v>0</v>
      </c>
      <c r="N75" s="58">
        <f t="shared" ca="1" si="7"/>
        <v>0</v>
      </c>
      <c r="O75" s="58" t="str">
        <f t="shared" ca="1" si="8"/>
        <v>Supervisor</v>
      </c>
      <c r="P75" s="58" t="str">
        <f t="shared" ca="1" si="9"/>
        <v>SUPERVISOR</v>
      </c>
      <c r="Q75" s="58" t="str">
        <f t="shared" ca="1" si="13"/>
        <v>M2</v>
      </c>
      <c r="R75" s="58">
        <f ca="1">VLOOKUP(Q75,Alavanca!A:B,2,0)</f>
        <v>0.3</v>
      </c>
      <c r="S75" s="71">
        <f ca="1">IF(W75="S",IF($S$2&lt;0.05,0,VLOOKUP(P75,Alavanca!D:E,2,0)*K75/$M$7)-VLOOKUP(B75,Expansao_fevereiro2023!A:J,10,FALSE),IF($S$2&lt;0.05,0,VLOOKUP(P75,Alavanca!D:E,2,0)*K75/$M$7))</f>
        <v>7750.33</v>
      </c>
      <c r="T75" s="71">
        <v>7750.33</v>
      </c>
      <c r="U75" s="71">
        <v>0</v>
      </c>
      <c r="V75" s="71">
        <f t="shared" ca="1" si="10"/>
        <v>0</v>
      </c>
      <c r="W75" s="58" t="str">
        <f>IFERROR(VLOOKUP(B75,Expansao_fevereiro2023!A:I,9,FALSE),"N")</f>
        <v>N</v>
      </c>
    </row>
    <row r="76" spans="1:23">
      <c r="A76" s="221">
        <v>8145581435</v>
      </c>
      <c r="B76" s="58" t="s">
        <v>1791</v>
      </c>
      <c r="C76" s="58" t="str">
        <f t="shared" ca="1" si="11"/>
        <v>ALEXANDRE ARAUJO BEZERRIL</v>
      </c>
      <c r="D76" s="58" t="str">
        <f t="shared" ref="D76:D120" ca="1" si="15">VLOOKUP(A76,INDIRECT("'"&amp;$O$3&amp;"'!G:N"),8,0)</f>
        <v>GIOVANE BORGES DA SILVA</v>
      </c>
      <c r="E76" s="58" t="str">
        <f t="shared" ref="E76:E120" ca="1" si="16">VLOOKUP(A76,INDIRECT("'"&amp;$O$3&amp;"'!G:T"),10,0)</f>
        <v>LUIS GERALDO COSTA PINTO</v>
      </c>
      <c r="F76" s="59">
        <f t="shared" ca="1" si="14"/>
        <v>44949</v>
      </c>
      <c r="G76" s="59" t="str">
        <f t="shared" ref="G76:G120" ca="1" si="17">IFERROR(IF(VLOOKUP(A76,INDIRECT("'"&amp;$O$3&amp;"'!G:V"),14,0)=0,"",VLOOKUP(A76,INDIRECT("'"&amp;$O$3&amp;"'!G:V"),14,0)),0)</f>
        <v/>
      </c>
      <c r="J76" s="58">
        <f t="shared" ref="J76:J120" ca="1" si="18">IF(AND(F76&lt;$M$2,G76=""),NETWORKDAYS($M$2,$M$3,$O$5:$O$7),IF(F76&lt;$M$2,NETWORKDAYS($M$2,G76,$O$5:$O$7),IF(G76="",NETWORKDAYS(F76,$M$3,$O$5:$O$7),NETWORKDAYS(F76,G76,$O$5:$O$7))))</f>
        <v>19</v>
      </c>
      <c r="K76" s="58">
        <f t="shared" ref="K76:K120" ca="1" si="19">IF(AND(F76&lt;$M$2,G76=""),DATEDIF($M$2,$M$3,"D")+1,IF(F76&lt;$M$2,DATEDIF($M$2,G76,"D")+1,IF(G76="",DATEDIF(F76,$M$3,"D")+1,DATEDIF(F76,G76,"D")+1)))</f>
        <v>28</v>
      </c>
      <c r="L76" s="58">
        <f t="shared" ref="L76:L120" ca="1" si="20">ROUND(J76*R76,0)</f>
        <v>6</v>
      </c>
      <c r="M76" s="58">
        <f t="shared" ref="M76:M120" ca="1" si="21">COUNTIFS(INDIRECT("'"&amp;$O$2&amp;"'!b:b"),A76,INDIRECT("'"&amp;$O$2&amp;"'!O:O"),"&gt;="&amp;$M$2,INDIRECT("'"&amp;$O$2&amp;"'!O:O"),"&lt;="&amp;$M$3)</f>
        <v>9</v>
      </c>
      <c r="N76" s="58">
        <f t="shared" ref="N76:N120" ca="1" si="22">COUNTIFS(INDIRECT("'"&amp;$O$2&amp;"'!b:b"),A76,INDIRECT("'"&amp;$O$2&amp;"'!O:O"),"&gt;="&amp;$M$2,INDIRECT("'"&amp;$O$2&amp;"'!O:O"),"&lt;="&amp;$M$3,INDIRECT("'"&amp;$O$2&amp;"'!Z:Z"),"&gt;=1000")</f>
        <v>6</v>
      </c>
      <c r="O76" s="58" t="str">
        <f t="shared" ref="O76:O120" ca="1" si="23">IF(VLOOKUP(A76,INDIRECT("'"&amp;$O$3&amp;"'!G:J"),4,0)="GERENTE","Gerente",IF(VLOOKUP(A76,INDIRECT("'"&amp;$O$3&amp;"'!G:J"),4,0)="COORDENADOR","Coordenador",IF(VLOOKUP(A76,INDIRECT("'"&amp;$O$3&amp;"'!G:J"),4,0)="SUPERVISOR","Supervisor",IF(VLOOKUP(A76,INDIRECT("'"&amp;$O$3&amp;"'!G:J"),4,0)="ANALISTA","Analista",IF(VLOOKUP(A76,INDIRECT("'"&amp;$O$3&amp;"'!G:J"),4,0)="SUPERVISOR DE TREINAMENTO","Supervisor de Treinamento",IF(AND(N76&gt;=L76,N76&gt;0),"Elegível",IF(M76&gt;=L76,"Pendente Faturamento","Credenciamento Não Atingindo")))))))</f>
        <v>Elegível</v>
      </c>
      <c r="P76" s="58" t="str">
        <f t="shared" ref="P76:P120" ca="1" si="24">VLOOKUP(A76,INDIRECT("'"&amp;$O$3&amp;"'!G:J"),4,0)</f>
        <v>CONSULTOR</v>
      </c>
      <c r="Q76" s="58" t="str">
        <f t="shared" ca="1" si="13"/>
        <v>M2</v>
      </c>
      <c r="R76" s="58">
        <f ca="1">VLOOKUP(Q76,Alavanca!A:B,2,0)</f>
        <v>0.3</v>
      </c>
      <c r="S76" s="71">
        <f ca="1">IF(W76="S",IF($S$2&lt;0.05,0,VLOOKUP(P76,Alavanca!D:E,2,0)*K76/$M$7)-VLOOKUP(B76,Expansao_fevereiro2023!A:J,10,FALSE),IF($S$2&lt;0.05,0,VLOOKUP(P76,Alavanca!D:E,2,0)*K76/$M$7))</f>
        <v>1381.0825000000004</v>
      </c>
      <c r="T76" s="71">
        <v>483.37887500000011</v>
      </c>
      <c r="U76" s="71">
        <v>897.70362500000033</v>
      </c>
      <c r="V76" s="71">
        <f t="shared" ref="V76:V120" ca="1" si="25">IF(N76=0,0,IF(SUM(T76:U76)=S76,0,IF(N76&gt;=L76,S76-SUM(T76:U76),0)))</f>
        <v>0</v>
      </c>
      <c r="W76" s="58" t="str">
        <f>IFERROR(VLOOKUP(B76,Expansao_fevereiro2023!A:I,9,FALSE),"N")</f>
        <v>S</v>
      </c>
    </row>
    <row r="77" spans="1:23">
      <c r="A77" s="221">
        <v>49164503</v>
      </c>
      <c r="B77" s="58" t="s">
        <v>2149</v>
      </c>
      <c r="C77" s="58" t="str">
        <f t="shared" ref="C77:C132" ca="1" si="26">IFERROR(VLOOKUP(A77,INDIRECT("'"&amp;$O$3&amp;"'!G:L"),6,0),"-")</f>
        <v>ALEXANDRE ARAUJO BEZERRIL</v>
      </c>
      <c r="D77" s="58" t="str">
        <f t="shared" ca="1" si="15"/>
        <v>GIOVANE BORGES DA SILVA</v>
      </c>
      <c r="E77" s="58" t="str">
        <f t="shared" ca="1" si="16"/>
        <v>LUIS GERALDO COSTA PINTO</v>
      </c>
      <c r="F77" s="59">
        <f t="shared" ca="1" si="14"/>
        <v>44949</v>
      </c>
      <c r="G77" s="59">
        <f t="shared" ca="1" si="17"/>
        <v>44978</v>
      </c>
      <c r="J77" s="58">
        <f t="shared" ca="1" si="18"/>
        <v>14</v>
      </c>
      <c r="K77" s="58">
        <f t="shared" ca="1" si="19"/>
        <v>21</v>
      </c>
      <c r="L77" s="58">
        <f t="shared" ca="1" si="20"/>
        <v>4</v>
      </c>
      <c r="M77" s="58">
        <f t="shared" ca="1" si="21"/>
        <v>1</v>
      </c>
      <c r="N77" s="58">
        <f t="shared" ca="1" si="22"/>
        <v>0</v>
      </c>
      <c r="O77" s="58" t="str">
        <f t="shared" ca="1" si="23"/>
        <v>Credenciamento Não Atingindo</v>
      </c>
      <c r="P77" s="58" t="str">
        <f t="shared" ca="1" si="24"/>
        <v>CONSULTOR</v>
      </c>
      <c r="Q77" s="58" t="str">
        <f t="shared" ref="Q77:Q132" ca="1" si="27">IF(F77&gt;=$M$2,"M1",IF(AND(MONTH(F77)=MONTH($M$2)-1,YEAR(F77)=YEAR($M$2)),"M2",IF(AND(MONTH(F77)=MONTH($M$2)+10,YEAR(F77)=YEAR($M$2)-1),"M3",IF(AND(MONTH(F77)=MONTH($M$2)+9,YEAR(F77)=YEAR($M$2)-1),"M4","&gt;=M5"))))</f>
        <v>M2</v>
      </c>
      <c r="R77" s="58">
        <f ca="1">VLOOKUP(Q77,Alavanca!A:B,2,0)</f>
        <v>0.3</v>
      </c>
      <c r="S77" s="71">
        <v>0</v>
      </c>
      <c r="T77" s="71">
        <v>0</v>
      </c>
      <c r="U77" s="71">
        <v>0</v>
      </c>
      <c r="V77" s="71">
        <f t="shared" ca="1" si="25"/>
        <v>0</v>
      </c>
      <c r="W77" s="58" t="str">
        <f>IFERROR(VLOOKUP(B77,Expansao_fevereiro2023!A:I,9,FALSE),"N")</f>
        <v>S</v>
      </c>
    </row>
    <row r="78" spans="1:23">
      <c r="A78" s="221">
        <v>80617492468</v>
      </c>
      <c r="B78" s="58" t="s">
        <v>2152</v>
      </c>
      <c r="C78" s="58" t="str">
        <f t="shared" ca="1" si="26"/>
        <v>IRACY DE SOUZA GOUVEIA</v>
      </c>
      <c r="D78" s="58" t="str">
        <f t="shared" ca="1" si="15"/>
        <v>GIOVANE BORGES DA SILVA</v>
      </c>
      <c r="E78" s="58" t="str">
        <f t="shared" ca="1" si="16"/>
        <v>LUIS GERALDO COSTA PINTO</v>
      </c>
      <c r="F78" s="59">
        <f t="shared" ca="1" si="14"/>
        <v>44949</v>
      </c>
      <c r="G78" s="59" t="str">
        <f t="shared" ca="1" si="17"/>
        <v/>
      </c>
      <c r="J78" s="58">
        <f t="shared" ca="1" si="18"/>
        <v>19</v>
      </c>
      <c r="K78" s="58">
        <f t="shared" ca="1" si="19"/>
        <v>28</v>
      </c>
      <c r="L78" s="58">
        <f t="shared" ca="1" si="20"/>
        <v>6</v>
      </c>
      <c r="M78" s="58">
        <f t="shared" ca="1" si="21"/>
        <v>1</v>
      </c>
      <c r="N78" s="58">
        <f t="shared" ca="1" si="22"/>
        <v>1</v>
      </c>
      <c r="O78" s="58" t="str">
        <f t="shared" ca="1" si="23"/>
        <v>Credenciamento Não Atingindo</v>
      </c>
      <c r="P78" s="58" t="str">
        <f t="shared" ca="1" si="24"/>
        <v>CONSULTOR</v>
      </c>
      <c r="Q78" s="58" t="str">
        <f t="shared" ca="1" si="27"/>
        <v>M2</v>
      </c>
      <c r="R78" s="58">
        <f ca="1">VLOOKUP(Q78,Alavanca!A:B,2,0)</f>
        <v>0.3</v>
      </c>
      <c r="S78" s="71">
        <f ca="1">IF(W78="S",IF($S$2&lt;0.05,0,VLOOKUP(P78,Alavanca!D:E,2,0)*K78/$M$7)-VLOOKUP(B78,Expansao_fevereiro2023!A:J,10,FALSE),IF($S$2&lt;0.05,0,VLOOKUP(P78,Alavanca!D:E,2,0)*K78/$M$7))</f>
        <v>1381.0825000000004</v>
      </c>
      <c r="T78" s="71">
        <v>483.37887500000011</v>
      </c>
      <c r="U78" s="71">
        <v>0</v>
      </c>
      <c r="V78" s="71">
        <f t="shared" ca="1" si="25"/>
        <v>0</v>
      </c>
      <c r="W78" s="58" t="str">
        <f>IFERROR(VLOOKUP(B78,Expansao_fevereiro2023!A:I,9,FALSE),"N")</f>
        <v>S</v>
      </c>
    </row>
    <row r="79" spans="1:23">
      <c r="A79" s="221">
        <v>10058452478</v>
      </c>
      <c r="B79" s="58" t="s">
        <v>2278</v>
      </c>
      <c r="C79" s="58" t="str">
        <f t="shared" ca="1" si="26"/>
        <v>ALEXANDRE ARAUJO BEZERRIL</v>
      </c>
      <c r="D79" s="58" t="str">
        <f t="shared" ca="1" si="15"/>
        <v>GIOVANE BORGES DA SILVA</v>
      </c>
      <c r="E79" s="58" t="str">
        <f t="shared" ca="1" si="16"/>
        <v>LUIS GERALDO COSTA PINTO</v>
      </c>
      <c r="F79" s="59">
        <f t="shared" ca="1" si="14"/>
        <v>44949</v>
      </c>
      <c r="G79" s="59">
        <f t="shared" ca="1" si="17"/>
        <v>44978</v>
      </c>
      <c r="J79" s="58">
        <f t="shared" ca="1" si="18"/>
        <v>14</v>
      </c>
      <c r="K79" s="58">
        <f t="shared" ca="1" si="19"/>
        <v>21</v>
      </c>
      <c r="L79" s="58">
        <f t="shared" ca="1" si="20"/>
        <v>4</v>
      </c>
      <c r="M79" s="58">
        <f t="shared" ca="1" si="21"/>
        <v>1</v>
      </c>
      <c r="N79" s="58">
        <f t="shared" ca="1" si="22"/>
        <v>1</v>
      </c>
      <c r="O79" s="58" t="str">
        <f t="shared" ca="1" si="23"/>
        <v>Credenciamento Não Atingindo</v>
      </c>
      <c r="P79" s="58" t="str">
        <f t="shared" ca="1" si="24"/>
        <v>CONSULTOR</v>
      </c>
      <c r="Q79" s="58" t="str">
        <f t="shared" ca="1" si="27"/>
        <v>M2</v>
      </c>
      <c r="R79" s="58">
        <f ca="1">VLOOKUP(Q79,Alavanca!A:B,2,0)</f>
        <v>0.3</v>
      </c>
      <c r="S79" s="71">
        <f ca="1">IF(W79="S",IF($S$2&lt;0.05,0,VLOOKUP(P79,Alavanca!D:E,2,0)*K79/$M$7)-VLOOKUP(B79,Expansao_fevereiro2023!A:J,10,FALSE),IF($S$2&lt;0.05,0,VLOOKUP(P79,Alavanca!D:E,2,0)*K79/$M$7))</f>
        <v>4143.2474999999995</v>
      </c>
      <c r="T79" s="71">
        <v>1450.1366249999996</v>
      </c>
      <c r="U79" s="71">
        <v>0</v>
      </c>
      <c r="V79" s="71">
        <f t="shared" ca="1" si="25"/>
        <v>0</v>
      </c>
      <c r="W79" s="58" t="str">
        <f>IFERROR(VLOOKUP(B79,Expansao_fevereiro2023!A:I,9,FALSE),"N")</f>
        <v>N</v>
      </c>
    </row>
    <row r="80" spans="1:23">
      <c r="A80" s="221">
        <v>1413771432</v>
      </c>
      <c r="B80" s="58" t="s">
        <v>1883</v>
      </c>
      <c r="C80" s="58" t="str">
        <f t="shared" ca="1" si="26"/>
        <v>IRACY DE SOUZA GOUVEIA</v>
      </c>
      <c r="D80" s="58" t="str">
        <f t="shared" ca="1" si="15"/>
        <v>GIOVANE BORGES DA SILVA</v>
      </c>
      <c r="E80" s="58" t="str">
        <f t="shared" ca="1" si="16"/>
        <v>LUIS GERALDO COSTA PINTO</v>
      </c>
      <c r="F80" s="59">
        <f t="shared" ca="1" si="14"/>
        <v>44949</v>
      </c>
      <c r="G80" s="59" t="str">
        <f t="shared" ca="1" si="17"/>
        <v/>
      </c>
      <c r="J80" s="58">
        <f t="shared" ca="1" si="18"/>
        <v>19</v>
      </c>
      <c r="K80" s="58">
        <f t="shared" ca="1" si="19"/>
        <v>28</v>
      </c>
      <c r="L80" s="58">
        <f t="shared" ca="1" si="20"/>
        <v>6</v>
      </c>
      <c r="M80" s="58">
        <f t="shared" ca="1" si="21"/>
        <v>4</v>
      </c>
      <c r="N80" s="58">
        <f t="shared" ca="1" si="22"/>
        <v>2</v>
      </c>
      <c r="O80" s="58" t="str">
        <f t="shared" ca="1" si="23"/>
        <v>Credenciamento Não Atingindo</v>
      </c>
      <c r="P80" s="58" t="str">
        <f t="shared" ca="1" si="24"/>
        <v>CONSULTOR</v>
      </c>
      <c r="Q80" s="58" t="str">
        <f t="shared" ca="1" si="27"/>
        <v>M2</v>
      </c>
      <c r="R80" s="58">
        <f ca="1">VLOOKUP(Q80,Alavanca!A:B,2,0)</f>
        <v>0.3</v>
      </c>
      <c r="S80" s="71">
        <f ca="1">IF(W80="S",IF($S$2&lt;0.05,0,VLOOKUP(P80,Alavanca!D:E,2,0)*K80/$M$7)-VLOOKUP(B80,Expansao_fevereiro2023!A:J,10,FALSE),IF($S$2&lt;0.05,0,VLOOKUP(P80,Alavanca!D:E,2,0)*K80/$M$7))</f>
        <v>0</v>
      </c>
      <c r="T80" s="71">
        <v>0</v>
      </c>
      <c r="U80" s="71">
        <v>0</v>
      </c>
      <c r="V80" s="71">
        <f t="shared" ca="1" si="25"/>
        <v>0</v>
      </c>
      <c r="W80" s="58" t="str">
        <f>IFERROR(VLOOKUP(B80,Expansao_fevereiro2023!A:I,9,FALSE),"N")</f>
        <v>S</v>
      </c>
    </row>
    <row r="81" spans="1:23">
      <c r="A81" s="221">
        <v>9761120430</v>
      </c>
      <c r="B81" s="58" t="s">
        <v>1910</v>
      </c>
      <c r="C81" s="58" t="str">
        <f t="shared" ca="1" si="26"/>
        <v>ALEXANDRE ARAUJO BEZERRIL</v>
      </c>
      <c r="D81" s="58" t="str">
        <f t="shared" ca="1" si="15"/>
        <v>GIOVANE BORGES DA SILVA</v>
      </c>
      <c r="E81" s="58" t="str">
        <f t="shared" ca="1" si="16"/>
        <v>LUIS GERALDO COSTA PINTO</v>
      </c>
      <c r="F81" s="59">
        <f t="shared" ca="1" si="14"/>
        <v>44949</v>
      </c>
      <c r="G81" s="59">
        <f t="shared" ca="1" si="17"/>
        <v>44984</v>
      </c>
      <c r="J81" s="58">
        <f t="shared" ca="1" si="18"/>
        <v>18</v>
      </c>
      <c r="K81" s="58">
        <f t="shared" ca="1" si="19"/>
        <v>27</v>
      </c>
      <c r="L81" s="58">
        <f t="shared" ca="1" si="20"/>
        <v>5</v>
      </c>
      <c r="M81" s="58">
        <f t="shared" ca="1" si="21"/>
        <v>4</v>
      </c>
      <c r="N81" s="58">
        <f t="shared" ca="1" si="22"/>
        <v>2</v>
      </c>
      <c r="O81" s="58" t="str">
        <f t="shared" ca="1" si="23"/>
        <v>Credenciamento Não Atingindo</v>
      </c>
      <c r="P81" s="58" t="str">
        <f t="shared" ca="1" si="24"/>
        <v>CONSULTOR</v>
      </c>
      <c r="Q81" s="58" t="str">
        <f t="shared" ca="1" si="27"/>
        <v>M2</v>
      </c>
      <c r="R81" s="58">
        <f ca="1">VLOOKUP(Q81,Alavanca!A:B,2,0)</f>
        <v>0.3</v>
      </c>
      <c r="S81" s="71">
        <v>0</v>
      </c>
      <c r="T81" s="71">
        <v>0</v>
      </c>
      <c r="U81" s="71">
        <v>0</v>
      </c>
      <c r="V81" s="71">
        <f t="shared" ca="1" si="25"/>
        <v>0</v>
      </c>
      <c r="W81" s="58" t="str">
        <f>IFERROR(VLOOKUP(B81,Expansao_fevereiro2023!A:I,9,FALSE),"N")</f>
        <v>S</v>
      </c>
    </row>
    <row r="82" spans="1:23">
      <c r="A82" s="221">
        <v>6041756474</v>
      </c>
      <c r="B82" s="58" t="s">
        <v>1912</v>
      </c>
      <c r="C82" s="58" t="str">
        <f t="shared" ca="1" si="26"/>
        <v>ALEXANDRE ARAUJO BEZERRIL</v>
      </c>
      <c r="D82" s="58" t="str">
        <f t="shared" ca="1" si="15"/>
        <v>GIOVANE BORGES DA SILVA</v>
      </c>
      <c r="E82" s="58" t="str">
        <f t="shared" ca="1" si="16"/>
        <v>LUIS GERALDO COSTA PINTO</v>
      </c>
      <c r="F82" s="59">
        <f t="shared" ca="1" si="14"/>
        <v>44949</v>
      </c>
      <c r="G82" s="59" t="str">
        <f t="shared" ca="1" si="17"/>
        <v/>
      </c>
      <c r="J82" s="58">
        <f t="shared" ca="1" si="18"/>
        <v>19</v>
      </c>
      <c r="K82" s="58">
        <f t="shared" ca="1" si="19"/>
        <v>28</v>
      </c>
      <c r="L82" s="58">
        <f t="shared" ca="1" si="20"/>
        <v>6</v>
      </c>
      <c r="M82" s="58">
        <f t="shared" ca="1" si="21"/>
        <v>12</v>
      </c>
      <c r="N82" s="58">
        <f t="shared" ca="1" si="22"/>
        <v>3</v>
      </c>
      <c r="O82" s="58" t="str">
        <f t="shared" ca="1" si="23"/>
        <v>Pendente Faturamento</v>
      </c>
      <c r="P82" s="58" t="str">
        <f t="shared" ca="1" si="24"/>
        <v>CONSULTOR</v>
      </c>
      <c r="Q82" s="58" t="str">
        <f t="shared" ca="1" si="27"/>
        <v>M2</v>
      </c>
      <c r="R82" s="58">
        <f ca="1">VLOOKUP(Q82,Alavanca!A:B,2,0)</f>
        <v>0.3</v>
      </c>
      <c r="S82" s="71">
        <f ca="1">IF(W82="S",IF($S$2&lt;0.05,0,VLOOKUP(P82,Alavanca!D:E,2,0)*K82/$M$7)-VLOOKUP(B82,Expansao_fevereiro2023!A:J,10,FALSE),IF($S$2&lt;0.05,0,VLOOKUP(P82,Alavanca!D:E,2,0)*K82/$M$7))</f>
        <v>197.29749999999967</v>
      </c>
      <c r="T82" s="71">
        <v>69.054124999999885</v>
      </c>
      <c r="U82" s="71">
        <v>0</v>
      </c>
      <c r="V82" s="71">
        <f t="shared" ca="1" si="25"/>
        <v>0</v>
      </c>
      <c r="W82" s="58" t="str">
        <f>IFERROR(VLOOKUP(B82,Expansao_fevereiro2023!A:I,9,FALSE),"N")</f>
        <v>S</v>
      </c>
    </row>
    <row r="83" spans="1:23">
      <c r="A83" s="221" t="s">
        <v>2168</v>
      </c>
      <c r="B83" s="58" t="s">
        <v>2169</v>
      </c>
      <c r="C83" s="58" t="str">
        <f t="shared" ca="1" si="26"/>
        <v>-</v>
      </c>
      <c r="D83" s="58" t="str">
        <f t="shared" ca="1" si="15"/>
        <v>JULIANA TAVARES DE ARAUJO</v>
      </c>
      <c r="E83" s="58" t="str">
        <f t="shared" ca="1" si="16"/>
        <v>LUIS GERALDO COSTA PINTO</v>
      </c>
      <c r="F83" s="59">
        <f t="shared" ca="1" si="14"/>
        <v>44956</v>
      </c>
      <c r="G83" s="59" t="str">
        <f t="shared" ca="1" si="17"/>
        <v/>
      </c>
      <c r="J83" s="58">
        <f t="shared" ca="1" si="18"/>
        <v>19</v>
      </c>
      <c r="K83" s="58">
        <f t="shared" ca="1" si="19"/>
        <v>28</v>
      </c>
      <c r="L83" s="58">
        <f t="shared" ca="1" si="20"/>
        <v>6</v>
      </c>
      <c r="M83" s="58">
        <f t="shared" ca="1" si="21"/>
        <v>0</v>
      </c>
      <c r="N83" s="58">
        <f t="shared" ca="1" si="22"/>
        <v>0</v>
      </c>
      <c r="O83" s="58" t="str">
        <f t="shared" ca="1" si="23"/>
        <v>Supervisor</v>
      </c>
      <c r="P83" s="58" t="str">
        <f t="shared" ca="1" si="24"/>
        <v>SUPERVISOR</v>
      </c>
      <c r="Q83" s="58" t="str">
        <f t="shared" ca="1" si="27"/>
        <v>M2</v>
      </c>
      <c r="R83" s="58">
        <f ca="1">VLOOKUP(Q83,Alavanca!A:B,2,0)</f>
        <v>0.3</v>
      </c>
      <c r="S83" s="71">
        <f ca="1">IF(W83="S",IF($S$2&lt;0.05,0,VLOOKUP(P83,Alavanca!D:E,2,0)*K83/$M$7)-VLOOKUP(B83,Expansao_fevereiro2023!A:J,10,FALSE),IF($S$2&lt;0.05,0,VLOOKUP(P83,Alavanca!D:E,2,0)*K83/$M$7))</f>
        <v>7750.33</v>
      </c>
      <c r="T83" s="71">
        <v>7750.33</v>
      </c>
      <c r="U83" s="71">
        <v>0</v>
      </c>
      <c r="V83" s="71">
        <f t="shared" ca="1" si="25"/>
        <v>0</v>
      </c>
      <c r="W83" s="58" t="str">
        <f>IFERROR(VLOOKUP(B83,Expansao_fevereiro2023!A:I,9,FALSE),"N")</f>
        <v>N</v>
      </c>
    </row>
    <row r="84" spans="1:23">
      <c r="A84" s="221" t="s">
        <v>2173</v>
      </c>
      <c r="B84" s="58" t="s">
        <v>2174</v>
      </c>
      <c r="C84" s="58" t="str">
        <f t="shared" ca="1" si="26"/>
        <v>ANTONIO CARLOS FIGUEIREDO CARAN</v>
      </c>
      <c r="D84" s="58" t="str">
        <f t="shared" ca="1" si="15"/>
        <v>JULIANA TAVARES DE ARAUJO</v>
      </c>
      <c r="E84" s="58" t="str">
        <f t="shared" ca="1" si="16"/>
        <v>LUIS GERALDO COSTA PINTO</v>
      </c>
      <c r="F84" s="59">
        <f t="shared" ca="1" si="14"/>
        <v>44956</v>
      </c>
      <c r="G84" s="59" t="str">
        <f t="shared" ca="1" si="17"/>
        <v/>
      </c>
      <c r="J84" s="58">
        <f t="shared" ca="1" si="18"/>
        <v>19</v>
      </c>
      <c r="K84" s="58">
        <f t="shared" ca="1" si="19"/>
        <v>28</v>
      </c>
      <c r="L84" s="58">
        <f t="shared" ca="1" si="20"/>
        <v>6</v>
      </c>
      <c r="M84" s="58">
        <f t="shared" ca="1" si="21"/>
        <v>11</v>
      </c>
      <c r="N84" s="58">
        <f t="shared" ca="1" si="22"/>
        <v>9</v>
      </c>
      <c r="O84" s="58" t="str">
        <f t="shared" ca="1" si="23"/>
        <v>Elegível</v>
      </c>
      <c r="P84" s="58" t="str">
        <f t="shared" ca="1" si="24"/>
        <v>CONSULTOR</v>
      </c>
      <c r="Q84" s="58" t="str">
        <f t="shared" ca="1" si="27"/>
        <v>M2</v>
      </c>
      <c r="R84" s="58">
        <f ca="1">VLOOKUP(Q84,Alavanca!A:B,2,0)</f>
        <v>0.3</v>
      </c>
      <c r="S84" s="71">
        <f ca="1">IF(W84="S",IF($S$2&lt;0.05,0,VLOOKUP(P84,Alavanca!D:E,2,0)*K84/$M$7)-VLOOKUP(B84,Expansao_fevereiro2023!A:J,10,FALSE),IF($S$2&lt;0.05,0,VLOOKUP(P84,Alavanca!D:E,2,0)*K84/$M$7))</f>
        <v>0</v>
      </c>
      <c r="T84" s="71">
        <v>0</v>
      </c>
      <c r="U84" s="71">
        <v>0</v>
      </c>
      <c r="V84" s="71">
        <f t="shared" ca="1" si="25"/>
        <v>0</v>
      </c>
      <c r="W84" s="58" t="str">
        <f>IFERROR(VLOOKUP(B84,Expansao_fevereiro2023!A:I,9,FALSE),"N")</f>
        <v>S</v>
      </c>
    </row>
    <row r="85" spans="1:23">
      <c r="A85" s="221" t="s">
        <v>2177</v>
      </c>
      <c r="B85" s="58" t="s">
        <v>2178</v>
      </c>
      <c r="C85" s="58" t="str">
        <f t="shared" ca="1" si="26"/>
        <v>ANTONIO CARLOS FIGUEIREDO CARAN</v>
      </c>
      <c r="D85" s="58" t="str">
        <f t="shared" ca="1" si="15"/>
        <v>JULIANA TAVARES DE ARAUJO</v>
      </c>
      <c r="E85" s="58" t="str">
        <f t="shared" ca="1" si="16"/>
        <v>LUIS GERALDO COSTA PINTO</v>
      </c>
      <c r="F85" s="59">
        <f t="shared" ca="1" si="14"/>
        <v>44956</v>
      </c>
      <c r="G85" s="59" t="str">
        <f t="shared" ca="1" si="17"/>
        <v/>
      </c>
      <c r="J85" s="58">
        <f t="shared" ca="1" si="18"/>
        <v>19</v>
      </c>
      <c r="K85" s="58">
        <f t="shared" ca="1" si="19"/>
        <v>28</v>
      </c>
      <c r="L85" s="58">
        <f t="shared" ca="1" si="20"/>
        <v>6</v>
      </c>
      <c r="M85" s="58">
        <f t="shared" ca="1" si="21"/>
        <v>2</v>
      </c>
      <c r="N85" s="58">
        <f t="shared" ca="1" si="22"/>
        <v>1</v>
      </c>
      <c r="O85" s="58" t="str">
        <f t="shared" ca="1" si="23"/>
        <v>Credenciamento Não Atingindo</v>
      </c>
      <c r="P85" s="58" t="str">
        <f t="shared" ca="1" si="24"/>
        <v>CONSULTOR</v>
      </c>
      <c r="Q85" s="58" t="str">
        <f t="shared" ca="1" si="27"/>
        <v>M2</v>
      </c>
      <c r="R85" s="58">
        <f ca="1">VLOOKUP(Q85,Alavanca!A:B,2,0)</f>
        <v>0.3</v>
      </c>
      <c r="S85" s="71">
        <f ca="1">IF(W85="S",IF($S$2&lt;0.05,0,VLOOKUP(P85,Alavanca!D:E,2,0)*K85/$M$7)-VLOOKUP(B85,Expansao_fevereiro2023!A:J,10,FALSE),IF($S$2&lt;0.05,0,VLOOKUP(P85,Alavanca!D:E,2,0)*K85/$M$7))</f>
        <v>0</v>
      </c>
      <c r="T85" s="71">
        <v>0</v>
      </c>
      <c r="U85" s="71">
        <v>0</v>
      </c>
      <c r="V85" s="71">
        <f t="shared" ca="1" si="25"/>
        <v>0</v>
      </c>
      <c r="W85" s="58" t="str">
        <f>IFERROR(VLOOKUP(B85,Expansao_fevereiro2023!A:I,9,FALSE),"N")</f>
        <v>S</v>
      </c>
    </row>
    <row r="86" spans="1:23">
      <c r="A86" s="221" t="s">
        <v>2182</v>
      </c>
      <c r="B86" s="58" t="s">
        <v>2279</v>
      </c>
      <c r="C86" s="58" t="str">
        <f t="shared" ca="1" si="26"/>
        <v>NEANDER FALEIRO FONSECA</v>
      </c>
      <c r="D86" s="58" t="str">
        <f t="shared" ca="1" si="15"/>
        <v>CLAYTON LUIZ DE OLIVEIRA</v>
      </c>
      <c r="E86" s="58" t="str">
        <f t="shared" ca="1" si="16"/>
        <v>LUIS GERALDO COSTA PINTO</v>
      </c>
      <c r="F86" s="59">
        <f t="shared" ca="1" si="14"/>
        <v>44956</v>
      </c>
      <c r="G86" s="59" t="str">
        <f t="shared" ca="1" si="17"/>
        <v/>
      </c>
      <c r="J86" s="58">
        <f t="shared" ca="1" si="18"/>
        <v>19</v>
      </c>
      <c r="K86" s="58">
        <f t="shared" ca="1" si="19"/>
        <v>28</v>
      </c>
      <c r="L86" s="58">
        <f t="shared" ca="1" si="20"/>
        <v>6</v>
      </c>
      <c r="M86" s="58">
        <f t="shared" ca="1" si="21"/>
        <v>1</v>
      </c>
      <c r="N86" s="58">
        <f t="shared" ca="1" si="22"/>
        <v>0</v>
      </c>
      <c r="O86" s="58" t="str">
        <f t="shared" ca="1" si="23"/>
        <v>Credenciamento Não Atingindo</v>
      </c>
      <c r="P86" s="58" t="str">
        <f t="shared" ca="1" si="24"/>
        <v>CONSULTOR</v>
      </c>
      <c r="Q86" s="58" t="str">
        <f t="shared" ca="1" si="27"/>
        <v>M2</v>
      </c>
      <c r="R86" s="58">
        <f ca="1">VLOOKUP(Q86,Alavanca!A:B,2,0)</f>
        <v>0.3</v>
      </c>
      <c r="S86" s="71">
        <f ca="1">IF(W86="S",IF($S$2&lt;0.05,0,VLOOKUP(P86,Alavanca!D:E,2,0)*K86/$M$7)-VLOOKUP(B86,Expansao_fevereiro2023!A:J,10,FALSE),IF($S$2&lt;0.05,0,VLOOKUP(P86,Alavanca!D:E,2,0)*K86/$M$7))</f>
        <v>5524.33</v>
      </c>
      <c r="T86" s="71">
        <v>1933.5154999999997</v>
      </c>
      <c r="U86" s="71">
        <v>0</v>
      </c>
      <c r="V86" s="71">
        <f t="shared" ca="1" si="25"/>
        <v>0</v>
      </c>
      <c r="W86" s="58" t="str">
        <f>IFERROR(VLOOKUP(B86,Expansao_fevereiro2023!A:I,9,FALSE),"N")</f>
        <v>N</v>
      </c>
    </row>
    <row r="87" spans="1:23">
      <c r="A87" s="221" t="s">
        <v>2186</v>
      </c>
      <c r="B87" s="58" t="s">
        <v>2187</v>
      </c>
      <c r="C87" s="58" t="str">
        <f t="shared" ca="1" si="26"/>
        <v>NEANDER FALEIRO FONSECA</v>
      </c>
      <c r="D87" s="58" t="str">
        <f t="shared" ca="1" si="15"/>
        <v>CLAYTON LUIZ DE OLIVEIRA</v>
      </c>
      <c r="E87" s="58" t="str">
        <f t="shared" ca="1" si="16"/>
        <v>LUIS GERALDO COSTA PINTO</v>
      </c>
      <c r="F87" s="59">
        <f t="shared" ca="1" si="14"/>
        <v>44956</v>
      </c>
      <c r="G87" s="59" t="str">
        <f t="shared" ca="1" si="17"/>
        <v/>
      </c>
      <c r="J87" s="58">
        <f t="shared" ca="1" si="18"/>
        <v>19</v>
      </c>
      <c r="K87" s="58">
        <f t="shared" ca="1" si="19"/>
        <v>28</v>
      </c>
      <c r="L87" s="58">
        <f t="shared" ca="1" si="20"/>
        <v>6</v>
      </c>
      <c r="M87" s="58">
        <f t="shared" ca="1" si="21"/>
        <v>4</v>
      </c>
      <c r="N87" s="58">
        <f t="shared" ca="1" si="22"/>
        <v>3</v>
      </c>
      <c r="O87" s="58" t="str">
        <f t="shared" ca="1" si="23"/>
        <v>Credenciamento Não Atingindo</v>
      </c>
      <c r="P87" s="58" t="str">
        <f t="shared" ca="1" si="24"/>
        <v>CONSULTOR</v>
      </c>
      <c r="Q87" s="58" t="str">
        <f t="shared" ca="1" si="27"/>
        <v>M2</v>
      </c>
      <c r="R87" s="58">
        <f ca="1">VLOOKUP(Q87,Alavanca!A:B,2,0)</f>
        <v>0.3</v>
      </c>
      <c r="S87" s="71">
        <f ca="1">IF(W87="S",IF($S$2&lt;0.05,0,VLOOKUP(P87,Alavanca!D:E,2,0)*K87/$M$7)-VLOOKUP(B87,Expansao_fevereiro2023!A:J,10,FALSE),IF($S$2&lt;0.05,0,VLOOKUP(P87,Alavanca!D:E,2,0)*K87/$M$7))</f>
        <v>0</v>
      </c>
      <c r="T87" s="71">
        <v>0</v>
      </c>
      <c r="U87" s="71">
        <v>0</v>
      </c>
      <c r="V87" s="71">
        <f t="shared" ca="1" si="25"/>
        <v>0</v>
      </c>
      <c r="W87" s="58" t="str">
        <f>IFERROR(VLOOKUP(B87,Expansao_fevereiro2023!A:I,9,FALSE),"N")</f>
        <v>S</v>
      </c>
    </row>
    <row r="88" spans="1:23">
      <c r="A88" s="221" t="s">
        <v>2190</v>
      </c>
      <c r="B88" s="58" t="s">
        <v>2191</v>
      </c>
      <c r="C88" s="58" t="str">
        <f t="shared" ca="1" si="26"/>
        <v>ANTONIO CARLOS FIGUEIREDO CARAN</v>
      </c>
      <c r="D88" s="58" t="str">
        <f t="shared" ca="1" si="15"/>
        <v>JULIANA TAVARES DE ARAUJO</v>
      </c>
      <c r="E88" s="58" t="str">
        <f t="shared" ca="1" si="16"/>
        <v>LUIS GERALDO COSTA PINTO</v>
      </c>
      <c r="F88" s="59">
        <f t="shared" ca="1" si="14"/>
        <v>44956</v>
      </c>
      <c r="G88" s="59" t="str">
        <f t="shared" ca="1" si="17"/>
        <v/>
      </c>
      <c r="J88" s="58">
        <f t="shared" ca="1" si="18"/>
        <v>19</v>
      </c>
      <c r="K88" s="58">
        <f t="shared" ca="1" si="19"/>
        <v>28</v>
      </c>
      <c r="L88" s="58">
        <f t="shared" ca="1" si="20"/>
        <v>6</v>
      </c>
      <c r="M88" s="58">
        <f t="shared" ca="1" si="21"/>
        <v>4</v>
      </c>
      <c r="N88" s="58">
        <f t="shared" ca="1" si="22"/>
        <v>2</v>
      </c>
      <c r="O88" s="58" t="str">
        <f t="shared" ca="1" si="23"/>
        <v>Credenciamento Não Atingindo</v>
      </c>
      <c r="P88" s="58" t="str">
        <f t="shared" ca="1" si="24"/>
        <v>CONSULTOR</v>
      </c>
      <c r="Q88" s="58" t="str">
        <f t="shared" ca="1" si="27"/>
        <v>M2</v>
      </c>
      <c r="R88" s="58">
        <f ca="1">VLOOKUP(Q88,Alavanca!A:B,2,0)</f>
        <v>0.3</v>
      </c>
      <c r="S88" s="71">
        <f ca="1">IF(W88="S",IF($S$2&lt;0.05,0,VLOOKUP(P88,Alavanca!D:E,2,0)*K88/$M$7)-VLOOKUP(B88,Expansao_fevereiro2023!A:J,10,FALSE),IF($S$2&lt;0.05,0,VLOOKUP(P88,Alavanca!D:E,2,0)*K88/$M$7))</f>
        <v>0</v>
      </c>
      <c r="T88" s="71">
        <v>0</v>
      </c>
      <c r="U88" s="71">
        <v>0</v>
      </c>
      <c r="V88" s="71">
        <f t="shared" ca="1" si="25"/>
        <v>0</v>
      </c>
      <c r="W88" s="58" t="str">
        <f>IFERROR(VLOOKUP(B88,Expansao_fevereiro2023!A:I,9,FALSE),"N")</f>
        <v>S</v>
      </c>
    </row>
    <row r="89" spans="1:23">
      <c r="A89" s="221" t="s">
        <v>2194</v>
      </c>
      <c r="B89" s="58" t="s">
        <v>2195</v>
      </c>
      <c r="C89" s="58" t="str">
        <f t="shared" ca="1" si="26"/>
        <v>ANTONIO CARLOS FIGUEIREDO CARAN</v>
      </c>
      <c r="D89" s="58" t="str">
        <f t="shared" ca="1" si="15"/>
        <v>JULIANA TAVARES DE ARAUJO</v>
      </c>
      <c r="E89" s="58" t="str">
        <f t="shared" ca="1" si="16"/>
        <v>LUIS GERALDO COSTA PINTO</v>
      </c>
      <c r="F89" s="59">
        <f t="shared" ca="1" si="14"/>
        <v>44956</v>
      </c>
      <c r="G89" s="59">
        <f t="shared" ca="1" si="17"/>
        <v>44963</v>
      </c>
      <c r="J89" s="58">
        <f t="shared" ca="1" si="18"/>
        <v>4</v>
      </c>
      <c r="K89" s="58">
        <f t="shared" ca="1" si="19"/>
        <v>6</v>
      </c>
      <c r="L89" s="58">
        <f t="shared" ca="1" si="20"/>
        <v>1</v>
      </c>
      <c r="M89" s="58">
        <f t="shared" ca="1" si="21"/>
        <v>0</v>
      </c>
      <c r="N89" s="58">
        <f t="shared" ca="1" si="22"/>
        <v>0</v>
      </c>
      <c r="O89" s="58" t="str">
        <f t="shared" ca="1" si="23"/>
        <v>Credenciamento Não Atingindo</v>
      </c>
      <c r="P89" s="58" t="str">
        <f t="shared" ca="1" si="24"/>
        <v>CONSULTOR</v>
      </c>
      <c r="Q89" s="58" t="str">
        <f t="shared" ca="1" si="27"/>
        <v>M2</v>
      </c>
      <c r="R89" s="58">
        <f ca="1">VLOOKUP(Q89,Alavanca!A:B,2,0)</f>
        <v>0.3</v>
      </c>
      <c r="S89" s="71">
        <f ca="1">IF(W89="S",IF($S$2&lt;0.05,0,VLOOKUP(P89,Alavanca!D:E,2,0)*K89/$M$7)-VLOOKUP(B89,Expansao_fevereiro2023!A:J,10,FALSE),IF($S$2&lt;0.05,0,VLOOKUP(P89,Alavanca!D:E,2,0)*K89/$M$7))</f>
        <v>0</v>
      </c>
      <c r="T89" s="71">
        <v>0</v>
      </c>
      <c r="U89" s="71">
        <v>0</v>
      </c>
      <c r="V89" s="71">
        <f t="shared" ca="1" si="25"/>
        <v>0</v>
      </c>
      <c r="W89" s="58" t="str">
        <f>IFERROR(VLOOKUP(B89,Expansao_fevereiro2023!A:I,9,FALSE),"N")</f>
        <v>S</v>
      </c>
    </row>
    <row r="90" spans="1:23">
      <c r="A90" s="221" t="s">
        <v>2198</v>
      </c>
      <c r="B90" s="58" t="s">
        <v>2199</v>
      </c>
      <c r="C90" s="58" t="str">
        <f t="shared" ca="1" si="26"/>
        <v>ANTONIO CARLOS FIGUEIREDO CARAN</v>
      </c>
      <c r="D90" s="58" t="str">
        <f t="shared" ca="1" si="15"/>
        <v>JULIANA TAVARES DE ARAUJO</v>
      </c>
      <c r="E90" s="58" t="str">
        <f t="shared" ca="1" si="16"/>
        <v>LUIS GERALDO COSTA PINTO</v>
      </c>
      <c r="F90" s="59">
        <f t="shared" ca="1" si="14"/>
        <v>44956</v>
      </c>
      <c r="G90" s="59" t="str">
        <f t="shared" ca="1" si="17"/>
        <v/>
      </c>
      <c r="J90" s="58">
        <f t="shared" ca="1" si="18"/>
        <v>19</v>
      </c>
      <c r="K90" s="58">
        <f t="shared" ca="1" si="19"/>
        <v>28</v>
      </c>
      <c r="L90" s="58">
        <f t="shared" ca="1" si="20"/>
        <v>6</v>
      </c>
      <c r="M90" s="58">
        <f t="shared" ca="1" si="21"/>
        <v>5</v>
      </c>
      <c r="N90" s="58">
        <f t="shared" ca="1" si="22"/>
        <v>5</v>
      </c>
      <c r="O90" s="58" t="str">
        <f t="shared" ca="1" si="23"/>
        <v>Credenciamento Não Atingindo</v>
      </c>
      <c r="P90" s="58" t="str">
        <f t="shared" ca="1" si="24"/>
        <v>CONSULTOR</v>
      </c>
      <c r="Q90" s="58" t="str">
        <f t="shared" ca="1" si="27"/>
        <v>M2</v>
      </c>
      <c r="R90" s="58">
        <f ca="1">VLOOKUP(Q90,Alavanca!A:B,2,0)</f>
        <v>0.3</v>
      </c>
      <c r="S90" s="71">
        <f ca="1">IF(W90="S",IF($S$2&lt;0.05,0,VLOOKUP(P90,Alavanca!D:E,2,0)*K90/$M$7)-VLOOKUP(B90,Expansao_fevereiro2023!A:J,10,FALSE),IF($S$2&lt;0.05,0,VLOOKUP(P90,Alavanca!D:E,2,0)*K90/$M$7))</f>
        <v>4340.5450000000001</v>
      </c>
      <c r="T90" s="71">
        <v>1519.19075</v>
      </c>
      <c r="U90" s="71">
        <v>0</v>
      </c>
      <c r="V90" s="71">
        <f t="shared" ca="1" si="25"/>
        <v>0</v>
      </c>
      <c r="W90" s="58" t="str">
        <f>IFERROR(VLOOKUP(B90,Expansao_fevereiro2023!A:I,9,FALSE),"N")</f>
        <v>S</v>
      </c>
    </row>
    <row r="91" spans="1:23">
      <c r="A91" s="221" t="s">
        <v>2202</v>
      </c>
      <c r="B91" s="58" t="s">
        <v>2203</v>
      </c>
      <c r="C91" s="58" t="str">
        <f t="shared" ca="1" si="26"/>
        <v>ALEXANDRE ARAUJO BEZERRIL</v>
      </c>
      <c r="D91" s="58" t="str">
        <f t="shared" ca="1" si="15"/>
        <v>GIOVANE BORGES DA SILVA</v>
      </c>
      <c r="E91" s="58" t="str">
        <f t="shared" ca="1" si="16"/>
        <v>LUIS GERALDO COSTA PINTO</v>
      </c>
      <c r="F91" s="59">
        <f t="shared" ca="1" si="14"/>
        <v>44956</v>
      </c>
      <c r="G91" s="59" t="str">
        <f t="shared" ca="1" si="17"/>
        <v/>
      </c>
      <c r="J91" s="58">
        <f t="shared" ca="1" si="18"/>
        <v>19</v>
      </c>
      <c r="K91" s="58">
        <f t="shared" ca="1" si="19"/>
        <v>28</v>
      </c>
      <c r="L91" s="58">
        <f t="shared" ca="1" si="20"/>
        <v>6</v>
      </c>
      <c r="M91" s="58">
        <f t="shared" ca="1" si="21"/>
        <v>8</v>
      </c>
      <c r="N91" s="58">
        <f t="shared" ca="1" si="22"/>
        <v>6</v>
      </c>
      <c r="O91" s="58" t="str">
        <f t="shared" ca="1" si="23"/>
        <v>Elegível</v>
      </c>
      <c r="P91" s="58" t="str">
        <f t="shared" ca="1" si="24"/>
        <v>CONSULTOR</v>
      </c>
      <c r="Q91" s="58" t="str">
        <f t="shared" ca="1" si="27"/>
        <v>M2</v>
      </c>
      <c r="R91" s="58">
        <f ca="1">VLOOKUP(Q91,Alavanca!A:B,2,0)</f>
        <v>0.3</v>
      </c>
      <c r="S91" s="71">
        <f ca="1">IF(W91="S",IF($S$2&lt;0.05,0,VLOOKUP(P91,Alavanca!D:E,2,0)*K91/$M$7)-VLOOKUP(B91,Expansao_fevereiro2023!A:J,10,FALSE),IF($S$2&lt;0.05,0,VLOOKUP(P91,Alavanca!D:E,2,0)*K91/$M$7))</f>
        <v>0</v>
      </c>
      <c r="T91" s="71">
        <v>0</v>
      </c>
      <c r="U91" s="71">
        <v>0</v>
      </c>
      <c r="V91" s="71">
        <f t="shared" ca="1" si="25"/>
        <v>0</v>
      </c>
      <c r="W91" s="58" t="str">
        <f>IFERROR(VLOOKUP(B91,Expansao_fevereiro2023!A:I,9,FALSE),"N")</f>
        <v>S</v>
      </c>
    </row>
    <row r="92" spans="1:23">
      <c r="A92" s="221" t="s">
        <v>2206</v>
      </c>
      <c r="B92" s="58" t="s">
        <v>2207</v>
      </c>
      <c r="C92" s="58" t="str">
        <f t="shared" ca="1" si="26"/>
        <v>IRACY DE SOUSA GOUVEIA</v>
      </c>
      <c r="D92" s="58" t="str">
        <f t="shared" ca="1" si="15"/>
        <v>GIOVANE BORGES DA SILVA</v>
      </c>
      <c r="E92" s="58" t="str">
        <f t="shared" ca="1" si="16"/>
        <v>LUIS GERALDO COSTA PINTO</v>
      </c>
      <c r="F92" s="59">
        <f t="shared" ca="1" si="14"/>
        <v>44956</v>
      </c>
      <c r="G92" s="59">
        <f t="shared" ca="1" si="17"/>
        <v>44978</v>
      </c>
      <c r="J92" s="58">
        <f t="shared" ca="1" si="18"/>
        <v>14</v>
      </c>
      <c r="K92" s="58">
        <f t="shared" ca="1" si="19"/>
        <v>21</v>
      </c>
      <c r="L92" s="58">
        <f t="shared" ca="1" si="20"/>
        <v>4</v>
      </c>
      <c r="M92" s="58">
        <f t="shared" ca="1" si="21"/>
        <v>0</v>
      </c>
      <c r="N92" s="58">
        <f t="shared" ca="1" si="22"/>
        <v>0</v>
      </c>
      <c r="O92" s="58" t="str">
        <f t="shared" ca="1" si="23"/>
        <v>Credenciamento Não Atingindo</v>
      </c>
      <c r="P92" s="58" t="str">
        <f t="shared" ca="1" si="24"/>
        <v>CONSULTOR</v>
      </c>
      <c r="Q92" s="58" t="str">
        <f t="shared" ca="1" si="27"/>
        <v>M2</v>
      </c>
      <c r="R92" s="58">
        <f ca="1">VLOOKUP(Q92,Alavanca!A:B,2,0)</f>
        <v>0.3</v>
      </c>
      <c r="S92" s="71">
        <v>0</v>
      </c>
      <c r="T92" s="71">
        <v>0</v>
      </c>
      <c r="U92" s="71">
        <v>0</v>
      </c>
      <c r="V92" s="71">
        <f t="shared" ca="1" si="25"/>
        <v>0</v>
      </c>
      <c r="W92" s="58" t="str">
        <f>IFERROR(VLOOKUP(B92,Expansao_fevereiro2023!A:I,9,FALSE),"N")</f>
        <v>S</v>
      </c>
    </row>
    <row r="93" spans="1:23">
      <c r="A93" s="221" t="s">
        <v>2211</v>
      </c>
      <c r="B93" s="58" t="s">
        <v>2212</v>
      </c>
      <c r="C93" s="58" t="str">
        <f t="shared" ca="1" si="26"/>
        <v>IRACY DE SOUSA GOUVEIA</v>
      </c>
      <c r="D93" s="58" t="str">
        <f t="shared" ca="1" si="15"/>
        <v>GIOVANE BORGES DA SILVA</v>
      </c>
      <c r="E93" s="58" t="str">
        <f t="shared" ca="1" si="16"/>
        <v>LUIS GERALDO COSTA PINTO</v>
      </c>
      <c r="F93" s="59">
        <f t="shared" ca="1" si="14"/>
        <v>44956</v>
      </c>
      <c r="G93" s="59" t="str">
        <f t="shared" ca="1" si="17"/>
        <v/>
      </c>
      <c r="J93" s="58">
        <f t="shared" ca="1" si="18"/>
        <v>19</v>
      </c>
      <c r="K93" s="58">
        <f t="shared" ca="1" si="19"/>
        <v>28</v>
      </c>
      <c r="L93" s="58">
        <f t="shared" ca="1" si="20"/>
        <v>6</v>
      </c>
      <c r="M93" s="58">
        <f t="shared" ca="1" si="21"/>
        <v>10</v>
      </c>
      <c r="N93" s="58">
        <f t="shared" ca="1" si="22"/>
        <v>4</v>
      </c>
      <c r="O93" s="58" t="str">
        <f t="shared" ca="1" si="23"/>
        <v>Pendente Faturamento</v>
      </c>
      <c r="P93" s="58" t="str">
        <f t="shared" ca="1" si="24"/>
        <v>CONSULTOR</v>
      </c>
      <c r="Q93" s="58" t="str">
        <f t="shared" ca="1" si="27"/>
        <v>M2</v>
      </c>
      <c r="R93" s="58">
        <f ca="1">VLOOKUP(Q93,Alavanca!A:B,2,0)</f>
        <v>0.3</v>
      </c>
      <c r="S93" s="71">
        <f ca="1">IF(W93="S",IF($S$2&lt;0.05,0,VLOOKUP(P93,Alavanca!D:E,2,0)*K93/$M$7)-VLOOKUP(B93,Expansao_fevereiro2023!A:J,10,FALSE),IF($S$2&lt;0.05,0,VLOOKUP(P93,Alavanca!D:E,2,0)*K93/$M$7))</f>
        <v>1381.0825000000004</v>
      </c>
      <c r="T93" s="71">
        <v>483.37887500000011</v>
      </c>
      <c r="U93" s="71">
        <v>0</v>
      </c>
      <c r="V93" s="71">
        <f t="shared" ca="1" si="25"/>
        <v>0</v>
      </c>
      <c r="W93" s="58" t="str">
        <f>IFERROR(VLOOKUP(B93,Expansao_fevereiro2023!A:I,9,FALSE),"N")</f>
        <v>S</v>
      </c>
    </row>
    <row r="94" spans="1:23">
      <c r="A94" s="221" t="s">
        <v>2216</v>
      </c>
      <c r="B94" s="58" t="s">
        <v>2217</v>
      </c>
      <c r="C94" s="58" t="str">
        <f t="shared" ca="1" si="26"/>
        <v>NEANDER FALEIRO FONSECA</v>
      </c>
      <c r="D94" s="58" t="str">
        <f t="shared" ca="1" si="15"/>
        <v>CLAYTON LUIZ DE OLIVEIRA</v>
      </c>
      <c r="E94" s="58" t="str">
        <f t="shared" ca="1" si="16"/>
        <v>LUIS GERALDO COSTA PINTO</v>
      </c>
      <c r="F94" s="59">
        <f t="shared" ca="1" si="14"/>
        <v>44956</v>
      </c>
      <c r="G94" s="59" t="str">
        <f t="shared" ca="1" si="17"/>
        <v/>
      </c>
      <c r="J94" s="58">
        <f t="shared" ca="1" si="18"/>
        <v>19</v>
      </c>
      <c r="K94" s="58">
        <f t="shared" ca="1" si="19"/>
        <v>28</v>
      </c>
      <c r="L94" s="58">
        <f t="shared" ca="1" si="20"/>
        <v>6</v>
      </c>
      <c r="M94" s="58">
        <f t="shared" ca="1" si="21"/>
        <v>3</v>
      </c>
      <c r="N94" s="58">
        <f t="shared" ca="1" si="22"/>
        <v>3</v>
      </c>
      <c r="O94" s="58" t="str">
        <f t="shared" ca="1" si="23"/>
        <v>Credenciamento Não Atingindo</v>
      </c>
      <c r="P94" s="58" t="str">
        <f t="shared" ca="1" si="24"/>
        <v>CONSULTOR</v>
      </c>
      <c r="Q94" s="58" t="str">
        <f t="shared" ca="1" si="27"/>
        <v>M2</v>
      </c>
      <c r="R94" s="58">
        <f ca="1">VLOOKUP(Q94,Alavanca!A:B,2,0)</f>
        <v>0.3</v>
      </c>
      <c r="S94" s="71">
        <f ca="1">IF(W94="S",IF($S$2&lt;0.05,0,VLOOKUP(P94,Alavanca!D:E,2,0)*K94/$M$7)-VLOOKUP(B94,Expansao_fevereiro2023!A:J,10,FALSE),IF($S$2&lt;0.05,0,VLOOKUP(P94,Alavanca!D:E,2,0)*K94/$M$7))</f>
        <v>0</v>
      </c>
      <c r="T94" s="71">
        <v>0</v>
      </c>
      <c r="U94" s="71">
        <v>0</v>
      </c>
      <c r="V94" s="71">
        <f t="shared" ca="1" si="25"/>
        <v>0</v>
      </c>
      <c r="W94" s="58" t="str">
        <f>IFERROR(VLOOKUP(B94,Expansao_fevereiro2023!A:I,9,FALSE),"N")</f>
        <v>S</v>
      </c>
    </row>
    <row r="95" spans="1:23">
      <c r="A95" s="221" t="s">
        <v>2220</v>
      </c>
      <c r="B95" s="58" t="s">
        <v>2221</v>
      </c>
      <c r="C95" s="58" t="str">
        <f t="shared" ca="1" si="26"/>
        <v>NEANDER FALEIRO FONSECA</v>
      </c>
      <c r="D95" s="58" t="str">
        <f t="shared" ca="1" si="15"/>
        <v>CLAYTON LUIZ DE OLIVEIRA</v>
      </c>
      <c r="E95" s="58" t="str">
        <f t="shared" ca="1" si="16"/>
        <v>LUIS GERALDO COSTA PINTO</v>
      </c>
      <c r="F95" s="59">
        <f t="shared" ca="1" si="14"/>
        <v>44956</v>
      </c>
      <c r="G95" s="59" t="str">
        <f t="shared" ca="1" si="17"/>
        <v/>
      </c>
      <c r="J95" s="58">
        <f t="shared" ca="1" si="18"/>
        <v>19</v>
      </c>
      <c r="K95" s="58">
        <f t="shared" ca="1" si="19"/>
        <v>28</v>
      </c>
      <c r="L95" s="58">
        <f t="shared" ca="1" si="20"/>
        <v>6</v>
      </c>
      <c r="M95" s="58">
        <f t="shared" ca="1" si="21"/>
        <v>8</v>
      </c>
      <c r="N95" s="58">
        <f t="shared" ca="1" si="22"/>
        <v>6</v>
      </c>
      <c r="O95" s="58" t="str">
        <f t="shared" ca="1" si="23"/>
        <v>Elegível</v>
      </c>
      <c r="P95" s="58" t="str">
        <f t="shared" ca="1" si="24"/>
        <v>CONSULTOR</v>
      </c>
      <c r="Q95" s="58" t="str">
        <f t="shared" ca="1" si="27"/>
        <v>M2</v>
      </c>
      <c r="R95" s="58">
        <f ca="1">VLOOKUP(Q95,Alavanca!A:B,2,0)</f>
        <v>0.3</v>
      </c>
      <c r="S95" s="71">
        <f ca="1">IF(W95="S",IF($S$2&lt;0.05,0,VLOOKUP(P95,Alavanca!D:E,2,0)*K95/$M$7)-VLOOKUP(B95,Expansao_fevereiro2023!A:J,10,FALSE),IF($S$2&lt;0.05,0,VLOOKUP(P95,Alavanca!D:E,2,0)*K95/$M$7))</f>
        <v>0</v>
      </c>
      <c r="T95" s="71">
        <v>0</v>
      </c>
      <c r="U95" s="71">
        <v>0</v>
      </c>
      <c r="V95" s="71">
        <f t="shared" ca="1" si="25"/>
        <v>0</v>
      </c>
      <c r="W95" s="58" t="str">
        <f>IFERROR(VLOOKUP(B95,Expansao_fevereiro2023!A:I,9,FALSE),"N")</f>
        <v>S</v>
      </c>
    </row>
    <row r="96" spans="1:23">
      <c r="A96" s="221" t="s">
        <v>2224</v>
      </c>
      <c r="B96" s="58" t="s">
        <v>2225</v>
      </c>
      <c r="C96" s="58" t="str">
        <f t="shared" ca="1" si="26"/>
        <v>NEANDER FALEIRO FONSECA</v>
      </c>
      <c r="D96" s="58" t="str">
        <f t="shared" ca="1" si="15"/>
        <v>CLAYTON LUIZ DE OLIVEIRA</v>
      </c>
      <c r="E96" s="58" t="str">
        <f t="shared" ca="1" si="16"/>
        <v>LUIS GERALDO COSTA PINTO</v>
      </c>
      <c r="F96" s="59">
        <f t="shared" ca="1" si="14"/>
        <v>44956</v>
      </c>
      <c r="G96" s="59" t="str">
        <f t="shared" ca="1" si="17"/>
        <v/>
      </c>
      <c r="J96" s="58">
        <f t="shared" ca="1" si="18"/>
        <v>19</v>
      </c>
      <c r="K96" s="58">
        <f t="shared" ca="1" si="19"/>
        <v>28</v>
      </c>
      <c r="L96" s="58">
        <f t="shared" ca="1" si="20"/>
        <v>6</v>
      </c>
      <c r="M96" s="58">
        <f t="shared" ca="1" si="21"/>
        <v>1</v>
      </c>
      <c r="N96" s="58">
        <f t="shared" ca="1" si="22"/>
        <v>1</v>
      </c>
      <c r="O96" s="58" t="str">
        <f t="shared" ca="1" si="23"/>
        <v>Credenciamento Não Atingindo</v>
      </c>
      <c r="P96" s="58" t="str">
        <f t="shared" ca="1" si="24"/>
        <v>CONSULTOR</v>
      </c>
      <c r="Q96" s="58" t="str">
        <f t="shared" ca="1" si="27"/>
        <v>M2</v>
      </c>
      <c r="R96" s="58">
        <f ca="1">VLOOKUP(Q96,Alavanca!A:B,2,0)</f>
        <v>0.3</v>
      </c>
      <c r="S96" s="71">
        <f ca="1">IF(W96="S",IF($S$2&lt;0.05,0,VLOOKUP(P96,Alavanca!D:E,2,0)*K96/$M$7)-VLOOKUP(B96,Expansao_fevereiro2023!A:J,10,FALSE),IF($S$2&lt;0.05,0,VLOOKUP(P96,Alavanca!D:E,2,0)*K96/$M$7))</f>
        <v>0</v>
      </c>
      <c r="T96" s="71">
        <v>0</v>
      </c>
      <c r="U96" s="71">
        <v>0</v>
      </c>
      <c r="V96" s="71">
        <f t="shared" ca="1" si="25"/>
        <v>0</v>
      </c>
      <c r="W96" s="58" t="str">
        <f>IFERROR(VLOOKUP(B96,Expansao_fevereiro2023!A:I,9,FALSE),"N")</f>
        <v>S</v>
      </c>
    </row>
    <row r="97" spans="1:23">
      <c r="A97" s="221" t="s">
        <v>2228</v>
      </c>
      <c r="B97" s="58" t="s">
        <v>2280</v>
      </c>
      <c r="C97" s="58" t="str">
        <f t="shared" ca="1" si="26"/>
        <v>NEANDER FALEIRO FONSECA</v>
      </c>
      <c r="D97" s="58" t="str">
        <f t="shared" ca="1" si="15"/>
        <v>CLAYTON LUIZ DE OLIVEIRA</v>
      </c>
      <c r="E97" s="58" t="str">
        <f t="shared" ca="1" si="16"/>
        <v>LUIS GERALDO COSTA PINTO</v>
      </c>
      <c r="F97" s="59">
        <f t="shared" ca="1" si="14"/>
        <v>44956</v>
      </c>
      <c r="G97" s="59" t="str">
        <f t="shared" ca="1" si="17"/>
        <v/>
      </c>
      <c r="J97" s="58">
        <f t="shared" ca="1" si="18"/>
        <v>19</v>
      </c>
      <c r="K97" s="58">
        <f t="shared" ca="1" si="19"/>
        <v>28</v>
      </c>
      <c r="L97" s="58">
        <f t="shared" ca="1" si="20"/>
        <v>6</v>
      </c>
      <c r="M97" s="58">
        <f t="shared" ca="1" si="21"/>
        <v>1</v>
      </c>
      <c r="N97" s="58">
        <f t="shared" ca="1" si="22"/>
        <v>1</v>
      </c>
      <c r="O97" s="58" t="str">
        <f t="shared" ca="1" si="23"/>
        <v>Credenciamento Não Atingindo</v>
      </c>
      <c r="P97" s="58" t="str">
        <f t="shared" ca="1" si="24"/>
        <v>CONSULTOR</v>
      </c>
      <c r="Q97" s="58" t="str">
        <f t="shared" ca="1" si="27"/>
        <v>M2</v>
      </c>
      <c r="R97" s="58">
        <f ca="1">VLOOKUP(Q97,Alavanca!A:B,2,0)</f>
        <v>0.3</v>
      </c>
      <c r="S97" s="71">
        <f ca="1">IF(W97="S",IF($S$2&lt;0.05,0,VLOOKUP(P97,Alavanca!D:E,2,0)*K97/$M$7)-VLOOKUP(B97,Expansao_fevereiro2023!A:J,10,FALSE),IF($S$2&lt;0.05,0,VLOOKUP(P97,Alavanca!D:E,2,0)*K97/$M$7))</f>
        <v>5524.33</v>
      </c>
      <c r="T97" s="71">
        <v>1933.5154999999997</v>
      </c>
      <c r="U97" s="71">
        <v>0</v>
      </c>
      <c r="V97" s="71">
        <f t="shared" ca="1" si="25"/>
        <v>0</v>
      </c>
      <c r="W97" s="58" t="str">
        <f>IFERROR(VLOOKUP(B97,Expansao_fevereiro2023!A:I,9,FALSE),"N")</f>
        <v>N</v>
      </c>
    </row>
    <row r="98" spans="1:23">
      <c r="A98" s="221" t="s">
        <v>2232</v>
      </c>
      <c r="B98" s="58" t="s">
        <v>2233</v>
      </c>
      <c r="C98" s="58" t="str">
        <f t="shared" ca="1" si="26"/>
        <v>NEANDER FALEIRO FONSECA</v>
      </c>
      <c r="D98" s="58" t="str">
        <f t="shared" ca="1" si="15"/>
        <v>CLAYTON LUIZ DE OLIVEIRA</v>
      </c>
      <c r="E98" s="58" t="str">
        <f t="shared" ca="1" si="16"/>
        <v>LUIS GERALDO COSTA PINTO</v>
      </c>
      <c r="F98" s="59">
        <f t="shared" ca="1" si="14"/>
        <v>44956</v>
      </c>
      <c r="G98" s="59" t="str">
        <f t="shared" ca="1" si="17"/>
        <v/>
      </c>
      <c r="J98" s="58">
        <f t="shared" ca="1" si="18"/>
        <v>19</v>
      </c>
      <c r="K98" s="58">
        <f t="shared" ca="1" si="19"/>
        <v>28</v>
      </c>
      <c r="L98" s="58">
        <f t="shared" ca="1" si="20"/>
        <v>6</v>
      </c>
      <c r="M98" s="58">
        <f t="shared" ca="1" si="21"/>
        <v>2</v>
      </c>
      <c r="N98" s="58">
        <f t="shared" ca="1" si="22"/>
        <v>2</v>
      </c>
      <c r="O98" s="58" t="str">
        <f t="shared" ca="1" si="23"/>
        <v>Credenciamento Não Atingindo</v>
      </c>
      <c r="P98" s="58" t="str">
        <f t="shared" ca="1" si="24"/>
        <v>CONSULTOR</v>
      </c>
      <c r="Q98" s="58" t="str">
        <f t="shared" ca="1" si="27"/>
        <v>M2</v>
      </c>
      <c r="R98" s="58">
        <f ca="1">VLOOKUP(Q98,Alavanca!A:B,2,0)</f>
        <v>0.3</v>
      </c>
      <c r="S98" s="71">
        <f ca="1">IF(W98="S",IF($S$2&lt;0.05,0,VLOOKUP(P98,Alavanca!D:E,2,0)*K98/$M$7)-VLOOKUP(B98,Expansao_fevereiro2023!A:J,10,FALSE),IF($S$2&lt;0.05,0,VLOOKUP(P98,Alavanca!D:E,2,0)*K98/$M$7))</f>
        <v>0</v>
      </c>
      <c r="T98" s="71">
        <v>0</v>
      </c>
      <c r="U98" s="71">
        <v>0</v>
      </c>
      <c r="V98" s="71">
        <f t="shared" ca="1" si="25"/>
        <v>0</v>
      </c>
      <c r="W98" s="58" t="str">
        <f>IFERROR(VLOOKUP(B98,Expansao_fevereiro2023!A:I,9,FALSE),"N")</f>
        <v>S</v>
      </c>
    </row>
    <row r="99" spans="1:23">
      <c r="A99" s="221" t="s">
        <v>2236</v>
      </c>
      <c r="B99" s="58" t="s">
        <v>2237</v>
      </c>
      <c r="C99" s="58" t="str">
        <f t="shared" ca="1" si="26"/>
        <v>ANTONIO CARLOS FIGUEIREDO CARAN</v>
      </c>
      <c r="D99" s="58" t="str">
        <f t="shared" ca="1" si="15"/>
        <v>JULIANA TAVARES DE ARAUJO</v>
      </c>
      <c r="E99" s="58" t="str">
        <f t="shared" ca="1" si="16"/>
        <v>LUIS GERALDO COSTA PINTO</v>
      </c>
      <c r="F99" s="59">
        <f t="shared" ca="1" si="14"/>
        <v>44956</v>
      </c>
      <c r="G99" s="59">
        <f t="shared" ca="1" si="17"/>
        <v>44973</v>
      </c>
      <c r="J99" s="58">
        <f t="shared" ca="1" si="18"/>
        <v>12</v>
      </c>
      <c r="K99" s="58">
        <f t="shared" ca="1" si="19"/>
        <v>16</v>
      </c>
      <c r="L99" s="58">
        <f t="shared" ca="1" si="20"/>
        <v>4</v>
      </c>
      <c r="M99" s="58">
        <f t="shared" ca="1" si="21"/>
        <v>6</v>
      </c>
      <c r="N99" s="58">
        <f t="shared" ca="1" si="22"/>
        <v>4</v>
      </c>
      <c r="O99" s="58" t="str">
        <f t="shared" ca="1" si="23"/>
        <v>Elegível</v>
      </c>
      <c r="P99" s="58" t="str">
        <f t="shared" ca="1" si="24"/>
        <v>CONSULTOR</v>
      </c>
      <c r="Q99" s="58" t="str">
        <f t="shared" ca="1" si="27"/>
        <v>M2</v>
      </c>
      <c r="R99" s="58">
        <f ca="1">VLOOKUP(Q99,Alavanca!A:B,2,0)</f>
        <v>0.3</v>
      </c>
      <c r="S99" s="71">
        <v>0</v>
      </c>
      <c r="T99" s="71">
        <v>0</v>
      </c>
      <c r="U99" s="71">
        <v>0</v>
      </c>
      <c r="V99" s="71">
        <f t="shared" ca="1" si="25"/>
        <v>0</v>
      </c>
      <c r="W99" s="58" t="str">
        <f>IFERROR(VLOOKUP(B99,Expansao_fevereiro2023!A:I,9,FALSE),"N")</f>
        <v>S</v>
      </c>
    </row>
    <row r="100" spans="1:23">
      <c r="A100" s="221" t="s">
        <v>2240</v>
      </c>
      <c r="B100" s="58" t="s">
        <v>2241</v>
      </c>
      <c r="C100" s="58" t="str">
        <f t="shared" ca="1" si="26"/>
        <v>ANTONIO CARLOS FIGUEIREDO CARAN</v>
      </c>
      <c r="D100" s="58" t="str">
        <f t="shared" ca="1" si="15"/>
        <v>JULIANA TAVARES DE ARAUJO</v>
      </c>
      <c r="E100" s="58" t="str">
        <f t="shared" ca="1" si="16"/>
        <v>LUIS GERALDO COSTA PINTO</v>
      </c>
      <c r="F100" s="59">
        <f t="shared" ca="1" si="14"/>
        <v>44956</v>
      </c>
      <c r="G100" s="59">
        <f t="shared" ca="1" si="17"/>
        <v>44985</v>
      </c>
      <c r="J100" s="58">
        <f t="shared" ca="1" si="18"/>
        <v>19</v>
      </c>
      <c r="K100" s="58">
        <f t="shared" ca="1" si="19"/>
        <v>28</v>
      </c>
      <c r="L100" s="58">
        <f t="shared" ca="1" si="20"/>
        <v>6</v>
      </c>
      <c r="M100" s="58">
        <f t="shared" ca="1" si="21"/>
        <v>2</v>
      </c>
      <c r="N100" s="58">
        <f t="shared" ca="1" si="22"/>
        <v>1</v>
      </c>
      <c r="O100" s="58" t="str">
        <f t="shared" ca="1" si="23"/>
        <v>Credenciamento Não Atingindo</v>
      </c>
      <c r="P100" s="58" t="str">
        <f t="shared" ca="1" si="24"/>
        <v>CONSULTOR</v>
      </c>
      <c r="Q100" s="58" t="str">
        <f t="shared" ca="1" si="27"/>
        <v>M2</v>
      </c>
      <c r="R100" s="58">
        <f ca="1">VLOOKUP(Q100,Alavanca!A:B,2,0)</f>
        <v>0.3</v>
      </c>
      <c r="S100" s="71">
        <f ca="1">IF(W100="S",IF($S$2&lt;0.05,0,VLOOKUP(P100,Alavanca!D:E,2,0)*K100/$M$7)-VLOOKUP(B100,Expansao_fevereiro2023!A:J,10,FALSE),IF($S$2&lt;0.05,0,VLOOKUP(P100,Alavanca!D:E,2,0)*K100/$M$7))</f>
        <v>2367.5700000000002</v>
      </c>
      <c r="T100" s="71">
        <v>828.64949999999999</v>
      </c>
      <c r="U100" s="71">
        <v>0</v>
      </c>
      <c r="V100" s="71">
        <f t="shared" ca="1" si="25"/>
        <v>0</v>
      </c>
      <c r="W100" s="58" t="str">
        <f>IFERROR(VLOOKUP(B100,Expansao_fevereiro2023!A:I,9,FALSE),"N")</f>
        <v>S</v>
      </c>
    </row>
    <row r="101" spans="1:23">
      <c r="A101" s="221" t="s">
        <v>2244</v>
      </c>
      <c r="B101" s="58" t="s">
        <v>2245</v>
      </c>
      <c r="C101" s="58" t="str">
        <f t="shared" ca="1" si="26"/>
        <v>NEANDER FALEIRO FONSECA</v>
      </c>
      <c r="D101" s="58" t="str">
        <f t="shared" ca="1" si="15"/>
        <v>CLAYTON LUIZ DE OLIVEIRA</v>
      </c>
      <c r="E101" s="58" t="str">
        <f t="shared" ca="1" si="16"/>
        <v>LUIS GERALDO COSTA PINTO</v>
      </c>
      <c r="F101" s="59">
        <f t="shared" ca="1" si="14"/>
        <v>44956</v>
      </c>
      <c r="G101" s="59" t="str">
        <f t="shared" ca="1" si="17"/>
        <v/>
      </c>
      <c r="J101" s="58">
        <f t="shared" ca="1" si="18"/>
        <v>19</v>
      </c>
      <c r="K101" s="58">
        <f t="shared" ca="1" si="19"/>
        <v>28</v>
      </c>
      <c r="L101" s="58">
        <f t="shared" ca="1" si="20"/>
        <v>6</v>
      </c>
      <c r="M101" s="58">
        <f t="shared" ca="1" si="21"/>
        <v>0</v>
      </c>
      <c r="N101" s="58">
        <f t="shared" ca="1" si="22"/>
        <v>0</v>
      </c>
      <c r="O101" s="58" t="str">
        <f t="shared" ca="1" si="23"/>
        <v>Credenciamento Não Atingindo</v>
      </c>
      <c r="P101" s="58" t="str">
        <f t="shared" ca="1" si="24"/>
        <v>CONSULTOR</v>
      </c>
      <c r="Q101" s="58" t="str">
        <f t="shared" ca="1" si="27"/>
        <v>M2</v>
      </c>
      <c r="R101" s="58">
        <f ca="1">VLOOKUP(Q101,Alavanca!A:B,2,0)</f>
        <v>0.3</v>
      </c>
      <c r="S101" s="71">
        <f ca="1">IF(W101="S",IF($S$2&lt;0.05,0,VLOOKUP(P101,Alavanca!D:E,2,0)*K101/$M$7)-VLOOKUP(B101,Expansao_fevereiro2023!A:J,10,FALSE),IF($S$2&lt;0.05,0,VLOOKUP(P101,Alavanca!D:E,2,0)*K101/$M$7))</f>
        <v>0</v>
      </c>
      <c r="T101" s="71">
        <v>0</v>
      </c>
      <c r="U101" s="71">
        <v>0</v>
      </c>
      <c r="V101" s="71">
        <f t="shared" ca="1" si="25"/>
        <v>0</v>
      </c>
      <c r="W101" s="58" t="str">
        <f>IFERROR(VLOOKUP(B101,Expansao_fevereiro2023!A:I,9,FALSE),"N")</f>
        <v>S</v>
      </c>
    </row>
    <row r="102" spans="1:23">
      <c r="A102" s="221" t="s">
        <v>2248</v>
      </c>
      <c r="B102" s="58" t="s">
        <v>2249</v>
      </c>
      <c r="C102" s="58" t="str">
        <f t="shared" ca="1" si="26"/>
        <v>NEANDER FALEIRO FONSECA</v>
      </c>
      <c r="D102" s="58" t="str">
        <f t="shared" ca="1" si="15"/>
        <v>CLAYTON LUIZ DE OLIVEIRA</v>
      </c>
      <c r="E102" s="58" t="str">
        <f t="shared" ca="1" si="16"/>
        <v>LUIS GERALDO COSTA PINTO</v>
      </c>
      <c r="F102" s="59">
        <f t="shared" ca="1" si="14"/>
        <v>44956</v>
      </c>
      <c r="G102" s="59" t="str">
        <f t="shared" ca="1" si="17"/>
        <v/>
      </c>
      <c r="J102" s="58">
        <f t="shared" ca="1" si="18"/>
        <v>19</v>
      </c>
      <c r="K102" s="58">
        <f t="shared" ca="1" si="19"/>
        <v>28</v>
      </c>
      <c r="L102" s="58">
        <f t="shared" ca="1" si="20"/>
        <v>6</v>
      </c>
      <c r="M102" s="58">
        <f t="shared" ca="1" si="21"/>
        <v>11</v>
      </c>
      <c r="N102" s="58">
        <f t="shared" ca="1" si="22"/>
        <v>10</v>
      </c>
      <c r="O102" s="58" t="str">
        <f t="shared" ca="1" si="23"/>
        <v>Elegível</v>
      </c>
      <c r="P102" s="58" t="str">
        <f t="shared" ca="1" si="24"/>
        <v>CONSULTOR</v>
      </c>
      <c r="Q102" s="58" t="str">
        <f t="shared" ca="1" si="27"/>
        <v>M2</v>
      </c>
      <c r="R102" s="58">
        <f ca="1">VLOOKUP(Q102,Alavanca!A:B,2,0)</f>
        <v>0.3</v>
      </c>
      <c r="S102" s="71">
        <f ca="1">IF(W102="S",IF($S$2&lt;0.05,0,VLOOKUP(P102,Alavanca!D:E,2,0)*K102/$M$7)-VLOOKUP(B102,Expansao_fevereiro2023!A:J,10,FALSE),IF($S$2&lt;0.05,0,VLOOKUP(P102,Alavanca!D:E,2,0)*K102/$M$7))</f>
        <v>0</v>
      </c>
      <c r="T102" s="71">
        <v>0</v>
      </c>
      <c r="U102" s="71">
        <v>0</v>
      </c>
      <c r="V102" s="71">
        <f t="shared" ca="1" si="25"/>
        <v>0</v>
      </c>
      <c r="W102" s="58" t="str">
        <f>IFERROR(VLOOKUP(B102,Expansao_fevereiro2023!A:I,9,FALSE),"N")</f>
        <v>S</v>
      </c>
    </row>
    <row r="103" spans="1:23">
      <c r="A103" s="221">
        <v>102432163</v>
      </c>
      <c r="B103" s="58" t="s">
        <v>2282</v>
      </c>
      <c r="C103" s="58" t="str">
        <f t="shared" ca="1" si="26"/>
        <v>-</v>
      </c>
      <c r="D103" s="58" t="str">
        <f t="shared" ca="1" si="15"/>
        <v>JULIANA TAVARES DE ARAUJO</v>
      </c>
      <c r="E103" s="58" t="str">
        <f t="shared" ca="1" si="16"/>
        <v>LUIS GERALDO COSTA PINTO</v>
      </c>
      <c r="F103" s="59">
        <f t="shared" ca="1" si="14"/>
        <v>44959</v>
      </c>
      <c r="G103" s="59" t="str">
        <f t="shared" ca="1" si="17"/>
        <v/>
      </c>
      <c r="J103" s="58">
        <f t="shared" ca="1" si="18"/>
        <v>18</v>
      </c>
      <c r="K103" s="58">
        <f t="shared" ca="1" si="19"/>
        <v>27</v>
      </c>
      <c r="L103" s="58">
        <f t="shared" ca="1" si="20"/>
        <v>5</v>
      </c>
      <c r="M103" s="58">
        <f t="shared" ca="1" si="21"/>
        <v>0</v>
      </c>
      <c r="N103" s="58">
        <f t="shared" ca="1" si="22"/>
        <v>0</v>
      </c>
      <c r="O103" s="58" t="str">
        <f t="shared" ca="1" si="23"/>
        <v>Supervisor</v>
      </c>
      <c r="P103" s="58" t="str">
        <f t="shared" ca="1" si="24"/>
        <v>SUPERVISOR</v>
      </c>
      <c r="Q103" s="58" t="str">
        <f t="shared" ca="1" si="27"/>
        <v>M1</v>
      </c>
      <c r="R103" s="58">
        <f ca="1">VLOOKUP(Q103,Alavanca!A:B,2,0)</f>
        <v>0.25</v>
      </c>
      <c r="S103" s="71">
        <f ca="1">IF(W103="S",IF($S$2&lt;0.05,0,VLOOKUP(P103,Alavanca!D:E,2,0)*K103/$M$7)-VLOOKUP(B103,Expansao_fevereiro2023!A:J,10,FALSE),IF($S$2&lt;0.05,0,VLOOKUP(P103,Alavanca!D:E,2,0)*K103/$M$7))</f>
        <v>7473.5325000000003</v>
      </c>
      <c r="T103" s="71">
        <v>7473.5325000000003</v>
      </c>
      <c r="U103" s="71">
        <v>0</v>
      </c>
      <c r="V103" s="71">
        <f t="shared" ca="1" si="25"/>
        <v>0</v>
      </c>
      <c r="W103" s="58" t="str">
        <f>IFERROR(VLOOKUP(B103,Expansao_fevereiro2023!A:I,9,FALSE),"N")</f>
        <v>N</v>
      </c>
    </row>
    <row r="104" spans="1:23">
      <c r="A104" s="221">
        <v>60305126172</v>
      </c>
      <c r="B104" s="58" t="s">
        <v>2285</v>
      </c>
      <c r="C104" s="58" t="str">
        <f t="shared" ca="1" si="26"/>
        <v>BRUNA VERONICA ALBERTIM SOARES</v>
      </c>
      <c r="D104" s="58" t="str">
        <f t="shared" ca="1" si="15"/>
        <v>JULIANA TAVARES DE ARAUJO</v>
      </c>
      <c r="E104" s="58" t="str">
        <f t="shared" ca="1" si="16"/>
        <v>LUIS GERALDO COSTA PINTO</v>
      </c>
      <c r="F104" s="59">
        <f t="shared" ca="1" si="14"/>
        <v>44959</v>
      </c>
      <c r="G104" s="59">
        <f t="shared" ca="1" si="17"/>
        <v>44970</v>
      </c>
      <c r="J104" s="58">
        <f t="shared" ca="1" si="18"/>
        <v>8</v>
      </c>
      <c r="K104" s="58">
        <f t="shared" ca="1" si="19"/>
        <v>12</v>
      </c>
      <c r="L104" s="58">
        <f t="shared" ca="1" si="20"/>
        <v>2</v>
      </c>
      <c r="M104" s="58">
        <f t="shared" ca="1" si="21"/>
        <v>0</v>
      </c>
      <c r="N104" s="58">
        <f t="shared" ca="1" si="22"/>
        <v>0</v>
      </c>
      <c r="O104" s="58" t="str">
        <f t="shared" ca="1" si="23"/>
        <v>Credenciamento Não Atingindo</v>
      </c>
      <c r="P104" s="58" t="str">
        <f t="shared" ca="1" si="24"/>
        <v>CONSULTOR</v>
      </c>
      <c r="Q104" s="58" t="str">
        <f t="shared" ca="1" si="27"/>
        <v>M1</v>
      </c>
      <c r="R104" s="58">
        <f ca="1">VLOOKUP(Q104,Alavanca!A:B,2,0)</f>
        <v>0.25</v>
      </c>
      <c r="S104" s="71">
        <f ca="1">IF(W104="S",IF($S$2&lt;0.05,0,VLOOKUP(P104,Alavanca!D:E,2,0)*K104/$M$7)-VLOOKUP(B104,Expansao_fevereiro2023!A:J,10,FALSE),IF($S$2&lt;0.05,0,VLOOKUP(P104,Alavanca!D:E,2,0)*K104/$M$7))</f>
        <v>0</v>
      </c>
      <c r="T104" s="71">
        <v>0</v>
      </c>
      <c r="U104" s="71">
        <v>0</v>
      </c>
      <c r="V104" s="71">
        <f t="shared" ca="1" si="25"/>
        <v>0</v>
      </c>
      <c r="W104" s="58" t="str">
        <f>IFERROR(VLOOKUP(B104,Expansao_fevereiro2023!A:I,9,FALSE),"N")</f>
        <v>S</v>
      </c>
    </row>
    <row r="105" spans="1:23">
      <c r="A105" s="221">
        <v>11664232630</v>
      </c>
      <c r="B105" s="58" t="s">
        <v>2288</v>
      </c>
      <c r="C105" s="58" t="str">
        <f t="shared" ca="1" si="26"/>
        <v>BRUNA VERONICA ALBERTIM SOARES</v>
      </c>
      <c r="D105" s="58" t="str">
        <f t="shared" ca="1" si="15"/>
        <v>JULIANA TAVARES DE ARAUJO</v>
      </c>
      <c r="E105" s="58" t="str">
        <f t="shared" ca="1" si="16"/>
        <v>LUIS GERALDO COSTA PINTO</v>
      </c>
      <c r="F105" s="59">
        <f t="shared" ca="1" si="14"/>
        <v>44959</v>
      </c>
      <c r="G105" s="59" t="str">
        <f t="shared" ca="1" si="17"/>
        <v/>
      </c>
      <c r="J105" s="58">
        <f t="shared" ca="1" si="18"/>
        <v>18</v>
      </c>
      <c r="K105" s="58">
        <f t="shared" ca="1" si="19"/>
        <v>27</v>
      </c>
      <c r="L105" s="58">
        <f t="shared" ca="1" si="20"/>
        <v>5</v>
      </c>
      <c r="M105" s="58">
        <f t="shared" ca="1" si="21"/>
        <v>7</v>
      </c>
      <c r="N105" s="58">
        <f t="shared" ca="1" si="22"/>
        <v>6</v>
      </c>
      <c r="O105" s="58" t="str">
        <f t="shared" ca="1" si="23"/>
        <v>Elegível</v>
      </c>
      <c r="P105" s="58" t="str">
        <f t="shared" ca="1" si="24"/>
        <v>CONSULTOR</v>
      </c>
      <c r="Q105" s="58" t="str">
        <f t="shared" ca="1" si="27"/>
        <v>M1</v>
      </c>
      <c r="R105" s="58">
        <f ca="1">VLOOKUP(Q105,Alavanca!A:B,2,0)</f>
        <v>0.25</v>
      </c>
      <c r="S105" s="71">
        <f ca="1">IF(W105="S",IF($S$2&lt;0.05,0,VLOOKUP(P105,Alavanca!D:E,2,0)*K105/$M$7)-VLOOKUP(B105,Expansao_fevereiro2023!A:J,10,FALSE),IF($S$2&lt;0.05,0,VLOOKUP(P105,Alavanca!D:E,2,0)*K105/$M$7))</f>
        <v>2959.4625000000005</v>
      </c>
      <c r="T105" s="71">
        <v>1035.8118750000001</v>
      </c>
      <c r="U105" s="71">
        <v>1923.6506250000004</v>
      </c>
      <c r="V105" s="71">
        <f t="shared" ca="1" si="25"/>
        <v>0</v>
      </c>
      <c r="W105" s="58" t="str">
        <f>IFERROR(VLOOKUP(B105,Expansao_fevereiro2023!A:I,9,FALSE),"N")</f>
        <v>S</v>
      </c>
    </row>
    <row r="106" spans="1:23">
      <c r="A106" s="221">
        <v>5619117111</v>
      </c>
      <c r="B106" s="58" t="s">
        <v>2291</v>
      </c>
      <c r="C106" s="58" t="str">
        <f t="shared" ca="1" si="26"/>
        <v>BRUNA VERONICA ALBERTIM SOARES</v>
      </c>
      <c r="D106" s="58" t="str">
        <f t="shared" ca="1" si="15"/>
        <v>JULIANA TAVARES DE ARAUJO</v>
      </c>
      <c r="E106" s="58" t="str">
        <f t="shared" ca="1" si="16"/>
        <v>LUIS GERALDO COSTA PINTO</v>
      </c>
      <c r="F106" s="59">
        <f t="shared" ca="1" si="14"/>
        <v>44959</v>
      </c>
      <c r="G106" s="59" t="str">
        <f t="shared" ca="1" si="17"/>
        <v/>
      </c>
      <c r="J106" s="58">
        <f t="shared" ca="1" si="18"/>
        <v>18</v>
      </c>
      <c r="K106" s="58">
        <f t="shared" ca="1" si="19"/>
        <v>27</v>
      </c>
      <c r="L106" s="58">
        <f t="shared" ca="1" si="20"/>
        <v>5</v>
      </c>
      <c r="M106" s="58">
        <f t="shared" ca="1" si="21"/>
        <v>1</v>
      </c>
      <c r="N106" s="58">
        <f t="shared" ca="1" si="22"/>
        <v>1</v>
      </c>
      <c r="O106" s="58" t="str">
        <f t="shared" ca="1" si="23"/>
        <v>Credenciamento Não Atingindo</v>
      </c>
      <c r="P106" s="58" t="str">
        <f t="shared" ca="1" si="24"/>
        <v>CONSULTOR</v>
      </c>
      <c r="Q106" s="58" t="str">
        <f t="shared" ca="1" si="27"/>
        <v>M1</v>
      </c>
      <c r="R106" s="58">
        <f ca="1">VLOOKUP(Q106,Alavanca!A:B,2,0)</f>
        <v>0.25</v>
      </c>
      <c r="S106" s="71">
        <f ca="1">IF(W106="S",IF($S$2&lt;0.05,0,VLOOKUP(P106,Alavanca!D:E,2,0)*K106/$M$7)-VLOOKUP(B106,Expansao_fevereiro2023!A:J,10,FALSE),IF($S$2&lt;0.05,0,VLOOKUP(P106,Alavanca!D:E,2,0)*K106/$M$7))</f>
        <v>0</v>
      </c>
      <c r="T106" s="71">
        <v>0</v>
      </c>
      <c r="U106" s="71">
        <v>0</v>
      </c>
      <c r="V106" s="71">
        <f t="shared" ca="1" si="25"/>
        <v>0</v>
      </c>
      <c r="W106" s="58" t="str">
        <f>IFERROR(VLOOKUP(B106,Expansao_fevereiro2023!A:I,9,FALSE),"N")</f>
        <v>S</v>
      </c>
    </row>
    <row r="107" spans="1:23">
      <c r="A107" s="221">
        <v>70589751166</v>
      </c>
      <c r="B107" s="58" t="s">
        <v>2294</v>
      </c>
      <c r="C107" s="58" t="str">
        <f t="shared" ca="1" si="26"/>
        <v>BRUNA VERONICA ALBERTIM SOARES</v>
      </c>
      <c r="D107" s="58" t="str">
        <f t="shared" ca="1" si="15"/>
        <v>JULIANA TAVARES DE ARAUJO</v>
      </c>
      <c r="E107" s="58" t="str">
        <f t="shared" ca="1" si="16"/>
        <v>LUIS GERALDO COSTA PINTO</v>
      </c>
      <c r="F107" s="59">
        <f t="shared" ca="1" si="14"/>
        <v>44959</v>
      </c>
      <c r="G107" s="59" t="str">
        <f t="shared" ca="1" si="17"/>
        <v/>
      </c>
      <c r="J107" s="58">
        <f t="shared" ca="1" si="18"/>
        <v>18</v>
      </c>
      <c r="K107" s="58">
        <f t="shared" ca="1" si="19"/>
        <v>27</v>
      </c>
      <c r="L107" s="58">
        <f t="shared" ca="1" si="20"/>
        <v>5</v>
      </c>
      <c r="M107" s="58">
        <f t="shared" ca="1" si="21"/>
        <v>3</v>
      </c>
      <c r="N107" s="58">
        <f t="shared" ca="1" si="22"/>
        <v>2</v>
      </c>
      <c r="O107" s="58" t="str">
        <f t="shared" ca="1" si="23"/>
        <v>Credenciamento Não Atingindo</v>
      </c>
      <c r="P107" s="58" t="str">
        <f t="shared" ca="1" si="24"/>
        <v>CONSULTOR</v>
      </c>
      <c r="Q107" s="58" t="str">
        <f t="shared" ca="1" si="27"/>
        <v>M1</v>
      </c>
      <c r="R107" s="58">
        <f ca="1">VLOOKUP(Q107,Alavanca!A:B,2,0)</f>
        <v>0.25</v>
      </c>
      <c r="S107" s="71">
        <f ca="1">IF(W107="S",IF($S$2&lt;0.05,0,VLOOKUP(P107,Alavanca!D:E,2,0)*K107/$M$7)-VLOOKUP(B107,Expansao_fevereiro2023!A:J,10,FALSE),IF($S$2&lt;0.05,0,VLOOKUP(P107,Alavanca!D:E,2,0)*K107/$M$7))</f>
        <v>0</v>
      </c>
      <c r="T107" s="71">
        <v>0</v>
      </c>
      <c r="U107" s="71">
        <v>0</v>
      </c>
      <c r="V107" s="71">
        <f t="shared" ca="1" si="25"/>
        <v>0</v>
      </c>
      <c r="W107" s="58" t="str">
        <f>IFERROR(VLOOKUP(B107,Expansao_fevereiro2023!A:I,9,FALSE),"N")</f>
        <v>S</v>
      </c>
    </row>
    <row r="108" spans="1:23">
      <c r="A108" s="221">
        <v>1291972110</v>
      </c>
      <c r="B108" s="58" t="s">
        <v>2297</v>
      </c>
      <c r="C108" s="58" t="str">
        <f t="shared" ca="1" si="26"/>
        <v>BRUNA VERONICA ALBERTIM SOARES</v>
      </c>
      <c r="D108" s="58" t="str">
        <f t="shared" ca="1" si="15"/>
        <v>JULIANA TAVARES DE ARAUJO</v>
      </c>
      <c r="E108" s="58" t="str">
        <f t="shared" ca="1" si="16"/>
        <v>LUIS GERALDO COSTA PINTO</v>
      </c>
      <c r="F108" s="59">
        <f t="shared" ca="1" si="14"/>
        <v>44959</v>
      </c>
      <c r="G108" s="59" t="str">
        <f t="shared" ca="1" si="17"/>
        <v/>
      </c>
      <c r="J108" s="58">
        <f t="shared" ca="1" si="18"/>
        <v>18</v>
      </c>
      <c r="K108" s="58">
        <f t="shared" ca="1" si="19"/>
        <v>27</v>
      </c>
      <c r="L108" s="58">
        <f t="shared" ca="1" si="20"/>
        <v>5</v>
      </c>
      <c r="M108" s="58">
        <f t="shared" ca="1" si="21"/>
        <v>6</v>
      </c>
      <c r="N108" s="58">
        <f t="shared" ca="1" si="22"/>
        <v>6</v>
      </c>
      <c r="O108" s="58" t="str">
        <f t="shared" ca="1" si="23"/>
        <v>Elegível</v>
      </c>
      <c r="P108" s="58" t="str">
        <f t="shared" ca="1" si="24"/>
        <v>CONSULTOR</v>
      </c>
      <c r="Q108" s="58" t="str">
        <f t="shared" ca="1" si="27"/>
        <v>M1</v>
      </c>
      <c r="R108" s="58">
        <f ca="1">VLOOKUP(Q108,Alavanca!A:B,2,0)</f>
        <v>0.25</v>
      </c>
      <c r="S108" s="71">
        <f ca="1">IF(W108="S",IF($S$2&lt;0.05,0,VLOOKUP(P108,Alavanca!D:E,2,0)*K108/$M$7)-VLOOKUP(B108,Expansao_fevereiro2023!A:J,10,FALSE),IF($S$2&lt;0.05,0,VLOOKUP(P108,Alavanca!D:E,2,0)*K108/$M$7))</f>
        <v>0</v>
      </c>
      <c r="T108" s="71">
        <v>0</v>
      </c>
      <c r="U108" s="71">
        <v>0</v>
      </c>
      <c r="V108" s="71">
        <f t="shared" ca="1" si="25"/>
        <v>0</v>
      </c>
      <c r="W108" s="58" t="str">
        <f>IFERROR(VLOOKUP(B108,Expansao_fevereiro2023!A:I,9,FALSE),"N")</f>
        <v>S</v>
      </c>
    </row>
    <row r="109" spans="1:23">
      <c r="A109" s="221">
        <v>664097138</v>
      </c>
      <c r="B109" s="58" t="s">
        <v>2299</v>
      </c>
      <c r="C109" s="58" t="str">
        <f t="shared" ca="1" si="26"/>
        <v>BRUNA VERONICA ALBERTIM SOARES</v>
      </c>
      <c r="D109" s="58" t="str">
        <f t="shared" ca="1" si="15"/>
        <v>JULIANA TAVARES DE ARAUJO</v>
      </c>
      <c r="E109" s="58" t="str">
        <f t="shared" ca="1" si="16"/>
        <v>LUIS GERALDO COSTA PINTO</v>
      </c>
      <c r="F109" s="59">
        <f t="shared" ca="1" si="14"/>
        <v>44959</v>
      </c>
      <c r="G109" s="59" t="str">
        <f t="shared" ca="1" si="17"/>
        <v/>
      </c>
      <c r="J109" s="58">
        <f t="shared" ca="1" si="18"/>
        <v>18</v>
      </c>
      <c r="K109" s="58">
        <f t="shared" ca="1" si="19"/>
        <v>27</v>
      </c>
      <c r="L109" s="58">
        <f t="shared" ca="1" si="20"/>
        <v>5</v>
      </c>
      <c r="M109" s="58">
        <f t="shared" ca="1" si="21"/>
        <v>2</v>
      </c>
      <c r="N109" s="58">
        <f t="shared" ca="1" si="22"/>
        <v>2</v>
      </c>
      <c r="O109" s="58" t="str">
        <f t="shared" ca="1" si="23"/>
        <v>Credenciamento Não Atingindo</v>
      </c>
      <c r="P109" s="58" t="str">
        <f t="shared" ca="1" si="24"/>
        <v>CONSULTOR</v>
      </c>
      <c r="Q109" s="58" t="str">
        <f t="shared" ca="1" si="27"/>
        <v>M1</v>
      </c>
      <c r="R109" s="58">
        <f ca="1">VLOOKUP(Q109,Alavanca!A:B,2,0)</f>
        <v>0.25</v>
      </c>
      <c r="S109" s="71">
        <f ca="1">IF(W109="S",IF($S$2&lt;0.05,0,VLOOKUP(P109,Alavanca!D:E,2,0)*K109/$M$7)-VLOOKUP(B109,Expansao_fevereiro2023!A:J,10,FALSE),IF($S$2&lt;0.05,0,VLOOKUP(P109,Alavanca!D:E,2,0)*K109/$M$7))</f>
        <v>0</v>
      </c>
      <c r="T109" s="71">
        <v>0</v>
      </c>
      <c r="U109" s="71">
        <v>0</v>
      </c>
      <c r="V109" s="71">
        <f t="shared" ca="1" si="25"/>
        <v>0</v>
      </c>
      <c r="W109" s="58" t="str">
        <f>IFERROR(VLOOKUP(B109,Expansao_fevereiro2023!A:I,9,FALSE),"N")</f>
        <v>S</v>
      </c>
    </row>
    <row r="110" spans="1:23">
      <c r="A110" s="221">
        <v>2215955112</v>
      </c>
      <c r="B110" s="58" t="s">
        <v>2302</v>
      </c>
      <c r="C110" s="58" t="str">
        <f t="shared" ca="1" si="26"/>
        <v>BRUNA VERONICA ALBERTIM SOARES</v>
      </c>
      <c r="D110" s="58" t="str">
        <f t="shared" ca="1" si="15"/>
        <v>JULIANA TAVARES DE ARAUJO</v>
      </c>
      <c r="E110" s="58" t="str">
        <f t="shared" ca="1" si="16"/>
        <v>LUIS GERALDO COSTA PINTO</v>
      </c>
      <c r="F110" s="59">
        <f t="shared" ca="1" si="14"/>
        <v>44959</v>
      </c>
      <c r="G110" s="59" t="str">
        <f t="shared" ca="1" si="17"/>
        <v/>
      </c>
      <c r="J110" s="58">
        <f t="shared" ca="1" si="18"/>
        <v>18</v>
      </c>
      <c r="K110" s="58">
        <f t="shared" ca="1" si="19"/>
        <v>27</v>
      </c>
      <c r="L110" s="58">
        <f t="shared" ca="1" si="20"/>
        <v>5</v>
      </c>
      <c r="M110" s="58">
        <f t="shared" ca="1" si="21"/>
        <v>11</v>
      </c>
      <c r="N110" s="58">
        <f t="shared" ca="1" si="22"/>
        <v>4</v>
      </c>
      <c r="O110" s="58" t="str">
        <f t="shared" ca="1" si="23"/>
        <v>Pendente Faturamento</v>
      </c>
      <c r="P110" s="58" t="str">
        <f t="shared" ca="1" si="24"/>
        <v>CONSULTOR</v>
      </c>
      <c r="Q110" s="58" t="str">
        <f t="shared" ca="1" si="27"/>
        <v>M1</v>
      </c>
      <c r="R110" s="58">
        <f ca="1">VLOOKUP(Q110,Alavanca!A:B,2,0)</f>
        <v>0.25</v>
      </c>
      <c r="S110" s="71">
        <f ca="1">IF(W110="S",IF($S$2&lt;0.05,0,VLOOKUP(P110,Alavanca!D:E,2,0)*K110/$M$7)-VLOOKUP(B110,Expansao_fevereiro2023!A:J,10,FALSE),IF($S$2&lt;0.05,0,VLOOKUP(P110,Alavanca!D:E,2,0)*K110/$M$7))</f>
        <v>0</v>
      </c>
      <c r="T110" s="71">
        <v>0</v>
      </c>
      <c r="U110" s="71">
        <v>0</v>
      </c>
      <c r="V110" s="71">
        <f t="shared" ca="1" si="25"/>
        <v>0</v>
      </c>
      <c r="W110" s="58" t="str">
        <f>IFERROR(VLOOKUP(B110,Expansao_fevereiro2023!A:I,9,FALSE),"N")</f>
        <v>S</v>
      </c>
    </row>
    <row r="111" spans="1:23">
      <c r="A111" s="221">
        <v>2828705129</v>
      </c>
      <c r="B111" s="58" t="s">
        <v>2305</v>
      </c>
      <c r="C111" s="58" t="str">
        <f t="shared" ca="1" si="26"/>
        <v>BRUNA VERONICA ALBERTIM SOARES</v>
      </c>
      <c r="D111" s="58" t="str">
        <f t="shared" ca="1" si="15"/>
        <v>JULIANA TAVARES DE ARAUJO</v>
      </c>
      <c r="E111" s="58" t="str">
        <f t="shared" ca="1" si="16"/>
        <v>LUIS GERALDO COSTA PINTO</v>
      </c>
      <c r="F111" s="59">
        <f t="shared" ca="1" si="14"/>
        <v>44959</v>
      </c>
      <c r="G111" s="59" t="str">
        <f t="shared" ca="1" si="17"/>
        <v/>
      </c>
      <c r="J111" s="58">
        <f t="shared" ca="1" si="18"/>
        <v>18</v>
      </c>
      <c r="K111" s="58">
        <f t="shared" ca="1" si="19"/>
        <v>27</v>
      </c>
      <c r="L111" s="58">
        <f t="shared" ca="1" si="20"/>
        <v>5</v>
      </c>
      <c r="M111" s="58">
        <f t="shared" ca="1" si="21"/>
        <v>3</v>
      </c>
      <c r="N111" s="58">
        <f t="shared" ca="1" si="22"/>
        <v>3</v>
      </c>
      <c r="O111" s="58" t="str">
        <f t="shared" ca="1" si="23"/>
        <v>Credenciamento Não Atingindo</v>
      </c>
      <c r="P111" s="58" t="str">
        <f t="shared" ca="1" si="24"/>
        <v>CONSULTOR</v>
      </c>
      <c r="Q111" s="58" t="str">
        <f t="shared" ca="1" si="27"/>
        <v>M1</v>
      </c>
      <c r="R111" s="58">
        <f ca="1">VLOOKUP(Q111,Alavanca!A:B,2,0)</f>
        <v>0.25</v>
      </c>
      <c r="S111" s="71">
        <f ca="1">IF(W111="S",IF($S$2&lt;0.05,0,VLOOKUP(P111,Alavanca!D:E,2,0)*K111/$M$7)-VLOOKUP(B111,Expansao_fevereiro2023!A:J,10,FALSE),IF($S$2&lt;0.05,0,VLOOKUP(P111,Alavanca!D:E,2,0)*K111/$M$7))</f>
        <v>0</v>
      </c>
      <c r="T111" s="71">
        <v>0</v>
      </c>
      <c r="U111" s="71">
        <v>0</v>
      </c>
      <c r="V111" s="71">
        <f t="shared" ca="1" si="25"/>
        <v>0</v>
      </c>
      <c r="W111" s="58" t="str">
        <f>IFERROR(VLOOKUP(B111,Expansao_fevereiro2023!A:I,9,FALSE),"N")</f>
        <v>S</v>
      </c>
    </row>
    <row r="112" spans="1:23">
      <c r="A112" s="221">
        <v>94647720187</v>
      </c>
      <c r="B112" s="58" t="s">
        <v>2308</v>
      </c>
      <c r="C112" s="58" t="str">
        <f t="shared" ca="1" si="26"/>
        <v>BRUNA VERONICA ALBERTIM SOARES</v>
      </c>
      <c r="D112" s="58" t="str">
        <f t="shared" ca="1" si="15"/>
        <v>JULIANA TAVARES DE ARAUJO</v>
      </c>
      <c r="E112" s="58" t="str">
        <f t="shared" ca="1" si="16"/>
        <v>LUIS GERALDO COSTA PINTO</v>
      </c>
      <c r="F112" s="59">
        <f t="shared" ca="1" si="14"/>
        <v>44959</v>
      </c>
      <c r="G112" s="59" t="str">
        <f t="shared" ca="1" si="17"/>
        <v/>
      </c>
      <c r="J112" s="58">
        <f t="shared" ca="1" si="18"/>
        <v>18</v>
      </c>
      <c r="K112" s="58">
        <f t="shared" ca="1" si="19"/>
        <v>27</v>
      </c>
      <c r="L112" s="58">
        <f t="shared" ca="1" si="20"/>
        <v>5</v>
      </c>
      <c r="M112" s="58">
        <f t="shared" ca="1" si="21"/>
        <v>2</v>
      </c>
      <c r="N112" s="58">
        <f t="shared" ca="1" si="22"/>
        <v>0</v>
      </c>
      <c r="O112" s="58" t="str">
        <f t="shared" ca="1" si="23"/>
        <v>Credenciamento Não Atingindo</v>
      </c>
      <c r="P112" s="58" t="str">
        <f t="shared" ca="1" si="24"/>
        <v>CONSULTOR</v>
      </c>
      <c r="Q112" s="58" t="str">
        <f t="shared" ca="1" si="27"/>
        <v>M1</v>
      </c>
      <c r="R112" s="58">
        <f ca="1">VLOOKUP(Q112,Alavanca!A:B,2,0)</f>
        <v>0.25</v>
      </c>
      <c r="S112" s="71">
        <f ca="1">IF(W112="S",IF($S$2&lt;0.05,0,VLOOKUP(P112,Alavanca!D:E,2,0)*K112/$M$7)-VLOOKUP(B112,Expansao_fevereiro2023!A:J,10,FALSE),IF($S$2&lt;0.05,0,VLOOKUP(P112,Alavanca!D:E,2,0)*K112/$M$7))</f>
        <v>0</v>
      </c>
      <c r="T112" s="71">
        <v>0</v>
      </c>
      <c r="U112" s="71">
        <v>0</v>
      </c>
      <c r="V112" s="71">
        <f t="shared" ca="1" si="25"/>
        <v>0</v>
      </c>
      <c r="W112" s="58" t="str">
        <f>IFERROR(VLOOKUP(B112,Expansao_fevereiro2023!A:I,9,FALSE),"N")</f>
        <v>S</v>
      </c>
    </row>
    <row r="113" spans="1:23">
      <c r="A113" s="221">
        <v>690067178</v>
      </c>
      <c r="B113" s="58" t="s">
        <v>2311</v>
      </c>
      <c r="C113" s="58" t="str">
        <f t="shared" ca="1" si="26"/>
        <v>BRUNA VERONICA ALBERTIM SOARES</v>
      </c>
      <c r="D113" s="58" t="str">
        <f t="shared" ca="1" si="15"/>
        <v>JULIANA TAVARES DE ARAUJO</v>
      </c>
      <c r="E113" s="58" t="str">
        <f t="shared" ca="1" si="16"/>
        <v>LUIS GERALDO COSTA PINTO</v>
      </c>
      <c r="F113" s="59">
        <f t="shared" ca="1" si="14"/>
        <v>44959</v>
      </c>
      <c r="G113" s="59" t="str">
        <f t="shared" ca="1" si="17"/>
        <v/>
      </c>
      <c r="J113" s="58">
        <f t="shared" ca="1" si="18"/>
        <v>18</v>
      </c>
      <c r="K113" s="58">
        <f t="shared" ca="1" si="19"/>
        <v>27</v>
      </c>
      <c r="L113" s="58">
        <f t="shared" ca="1" si="20"/>
        <v>5</v>
      </c>
      <c r="M113" s="58">
        <f t="shared" ca="1" si="21"/>
        <v>7</v>
      </c>
      <c r="N113" s="58">
        <f t="shared" ca="1" si="22"/>
        <v>1</v>
      </c>
      <c r="O113" s="58" t="str">
        <f t="shared" ca="1" si="23"/>
        <v>Pendente Faturamento</v>
      </c>
      <c r="P113" s="58" t="str">
        <f t="shared" ca="1" si="24"/>
        <v>CONSULTOR</v>
      </c>
      <c r="Q113" s="58" t="str">
        <f t="shared" ca="1" si="27"/>
        <v>M1</v>
      </c>
      <c r="R113" s="58">
        <f ca="1">VLOOKUP(Q113,Alavanca!A:B,2,0)</f>
        <v>0.25</v>
      </c>
      <c r="S113" s="71">
        <f ca="1">IF(W113="S",IF($S$2&lt;0.05,0,VLOOKUP(P113,Alavanca!D:E,2,0)*K113/$M$7)-VLOOKUP(B113,Expansao_fevereiro2023!A:J,10,FALSE),IF($S$2&lt;0.05,0,VLOOKUP(P113,Alavanca!D:E,2,0)*K113/$M$7))</f>
        <v>0</v>
      </c>
      <c r="T113" s="71">
        <v>0</v>
      </c>
      <c r="U113" s="71">
        <v>0</v>
      </c>
      <c r="V113" s="71">
        <f t="shared" ca="1" si="25"/>
        <v>0</v>
      </c>
      <c r="W113" s="58" t="str">
        <f>IFERROR(VLOOKUP(B113,Expansao_fevereiro2023!A:I,9,FALSE),"N")</f>
        <v>S</v>
      </c>
    </row>
    <row r="114" spans="1:23">
      <c r="A114" s="221">
        <v>6589394164</v>
      </c>
      <c r="B114" s="58" t="s">
        <v>2314</v>
      </c>
      <c r="C114" s="58" t="str">
        <f t="shared" ca="1" si="26"/>
        <v>MAURICIO NASCIMENTO DA SILVA FERREIRA</v>
      </c>
      <c r="D114" s="58" t="str">
        <f t="shared" ca="1" si="15"/>
        <v>JULIANA TAVARES DE ARAUJO</v>
      </c>
      <c r="E114" s="58" t="str">
        <f t="shared" ca="1" si="16"/>
        <v>LUIS GERALDO COSTA PINTO</v>
      </c>
      <c r="F114" s="59">
        <f t="shared" ca="1" si="14"/>
        <v>44959</v>
      </c>
      <c r="G114" s="59" t="str">
        <f t="shared" ca="1" si="17"/>
        <v/>
      </c>
      <c r="J114" s="58">
        <f t="shared" ca="1" si="18"/>
        <v>18</v>
      </c>
      <c r="K114" s="58">
        <f t="shared" ca="1" si="19"/>
        <v>27</v>
      </c>
      <c r="L114" s="58">
        <f t="shared" ca="1" si="20"/>
        <v>5</v>
      </c>
      <c r="M114" s="58">
        <f t="shared" ca="1" si="21"/>
        <v>5</v>
      </c>
      <c r="N114" s="58">
        <f t="shared" ca="1" si="22"/>
        <v>3</v>
      </c>
      <c r="O114" s="58" t="str">
        <f t="shared" ca="1" si="23"/>
        <v>Pendente Faturamento</v>
      </c>
      <c r="P114" s="58" t="str">
        <f t="shared" ca="1" si="24"/>
        <v>CONSULTOR</v>
      </c>
      <c r="Q114" s="58" t="str">
        <f t="shared" ca="1" si="27"/>
        <v>M1</v>
      </c>
      <c r="R114" s="58">
        <f ca="1">VLOOKUP(Q114,Alavanca!A:B,2,0)</f>
        <v>0.25</v>
      </c>
      <c r="S114" s="71">
        <f ca="1">IF(W114="S",IF($S$2&lt;0.05,0,VLOOKUP(P114,Alavanca!D:E,2,0)*K114/$M$7)-VLOOKUP(B114,Expansao_fevereiro2023!A:J,10,FALSE),IF($S$2&lt;0.05,0,VLOOKUP(P114,Alavanca!D:E,2,0)*K114/$M$7))</f>
        <v>5327.0325000000003</v>
      </c>
      <c r="T114" s="71">
        <v>1864.4613749999999</v>
      </c>
      <c r="U114" s="71">
        <v>0</v>
      </c>
      <c r="V114" s="71">
        <f t="shared" ca="1" si="25"/>
        <v>0</v>
      </c>
      <c r="W114" s="58" t="str">
        <f>IFERROR(VLOOKUP(B114,Expansao_fevereiro2023!A:I,9,FALSE),"N")</f>
        <v>N</v>
      </c>
    </row>
    <row r="115" spans="1:23">
      <c r="A115" s="221">
        <v>6486863102</v>
      </c>
      <c r="B115" s="58" t="s">
        <v>1750</v>
      </c>
      <c r="C115" s="58" t="str">
        <f t="shared" ca="1" si="26"/>
        <v>NICOLAS PINHEIRO DA ROCHA PUPO</v>
      </c>
      <c r="D115" s="58" t="str">
        <f t="shared" ca="1" si="15"/>
        <v>JULIANA TAVARES DE ARAUJO</v>
      </c>
      <c r="E115" s="58" t="str">
        <f t="shared" ca="1" si="16"/>
        <v>LUIS GERALDO COSTA PINTO</v>
      </c>
      <c r="F115" s="59">
        <f t="shared" ca="1" si="14"/>
        <v>44928</v>
      </c>
      <c r="G115" s="59" t="str">
        <f t="shared" ca="1" si="17"/>
        <v/>
      </c>
      <c r="J115" s="58">
        <f t="shared" ca="1" si="18"/>
        <v>19</v>
      </c>
      <c r="K115" s="58">
        <f t="shared" ca="1" si="19"/>
        <v>28</v>
      </c>
      <c r="L115" s="58">
        <f t="shared" ca="1" si="20"/>
        <v>6</v>
      </c>
      <c r="M115" s="58">
        <f t="shared" ca="1" si="21"/>
        <v>14</v>
      </c>
      <c r="N115" s="58">
        <f t="shared" ca="1" si="22"/>
        <v>10</v>
      </c>
      <c r="O115" s="58" t="str">
        <f t="shared" ca="1" si="23"/>
        <v>Elegível</v>
      </c>
      <c r="P115" s="58" t="str">
        <f t="shared" ca="1" si="24"/>
        <v>CONSULTOR</v>
      </c>
      <c r="Q115" s="58" t="str">
        <f t="shared" ca="1" si="27"/>
        <v>M2</v>
      </c>
      <c r="R115" s="58">
        <f ca="1">VLOOKUP(Q115,Alavanca!A:B,2,0)</f>
        <v>0.3</v>
      </c>
      <c r="S115" s="71">
        <f ca="1">IF(W115="S",IF($S$2&lt;0.05,0,VLOOKUP(P115,Alavanca!D:E,2,0)*K115/$M$7)-VLOOKUP(B115,Expansao_fevereiro2023!A:J,10,FALSE),IF($S$2&lt;0.05,0,VLOOKUP(P115,Alavanca!D:E,2,0)*K115/$M$7))</f>
        <v>5524.33</v>
      </c>
      <c r="T115" s="71">
        <v>5524.33</v>
      </c>
      <c r="U115" s="71">
        <v>0</v>
      </c>
      <c r="V115" s="71">
        <f t="shared" ca="1" si="25"/>
        <v>0</v>
      </c>
      <c r="W115" s="58" t="str">
        <f>IFERROR(VLOOKUP(B115,Expansao_fevereiro2023!A:I,9,FALSE),"N")</f>
        <v>N</v>
      </c>
    </row>
    <row r="116" spans="1:23">
      <c r="A116" s="221">
        <v>5942056110</v>
      </c>
      <c r="B116" s="58" t="s">
        <v>1742</v>
      </c>
      <c r="C116" s="58" t="str">
        <f t="shared" ca="1" si="26"/>
        <v>NICOLAS PINHEIRO DA ROCHA PUPO</v>
      </c>
      <c r="D116" s="58" t="str">
        <f t="shared" ca="1" si="15"/>
        <v>JULIANA TAVARES DE ARAUJO</v>
      </c>
      <c r="E116" s="58" t="str">
        <f t="shared" ca="1" si="16"/>
        <v>LUIS GERALDO COSTA PINTO</v>
      </c>
      <c r="F116" s="59">
        <f t="shared" ca="1" si="14"/>
        <v>44942</v>
      </c>
      <c r="G116" s="59" t="str">
        <f t="shared" ca="1" si="17"/>
        <v/>
      </c>
      <c r="J116" s="58">
        <f t="shared" ca="1" si="18"/>
        <v>19</v>
      </c>
      <c r="K116" s="58">
        <f t="shared" ca="1" si="19"/>
        <v>28</v>
      </c>
      <c r="L116" s="58">
        <f t="shared" ca="1" si="20"/>
        <v>6</v>
      </c>
      <c r="M116" s="58">
        <f t="shared" ca="1" si="21"/>
        <v>18</v>
      </c>
      <c r="N116" s="58">
        <f t="shared" ca="1" si="22"/>
        <v>16</v>
      </c>
      <c r="O116" s="58" t="str">
        <f t="shared" ca="1" si="23"/>
        <v>Elegível</v>
      </c>
      <c r="P116" s="58" t="str">
        <f t="shared" ca="1" si="24"/>
        <v>CONSULTOR</v>
      </c>
      <c r="Q116" s="58" t="str">
        <f t="shared" ca="1" si="27"/>
        <v>M2</v>
      </c>
      <c r="R116" s="58">
        <f ca="1">VLOOKUP(Q116,Alavanca!A:B,2,0)</f>
        <v>0.3</v>
      </c>
      <c r="S116" s="71">
        <f ca="1">IF(W116="S",IF($S$2&lt;0.05,0,VLOOKUP(P116,Alavanca!D:E,2,0)*K116/$M$7)-VLOOKUP(B116,Expansao_fevereiro2023!A:J,10,FALSE),IF($S$2&lt;0.05,0,VLOOKUP(P116,Alavanca!D:E,2,0)*K116/$M$7))</f>
        <v>5524.33</v>
      </c>
      <c r="T116" s="71">
        <v>5524.33</v>
      </c>
      <c r="U116" s="71">
        <v>0</v>
      </c>
      <c r="V116" s="71">
        <f t="shared" ca="1" si="25"/>
        <v>0</v>
      </c>
      <c r="W116" s="58" t="str">
        <f>IFERROR(VLOOKUP(B116,Expansao_fevereiro2023!A:I,9,FALSE),"N")</f>
        <v>N</v>
      </c>
    </row>
    <row r="117" spans="1:23">
      <c r="A117" s="221">
        <v>7303277528</v>
      </c>
      <c r="B117" s="58" t="s">
        <v>2317</v>
      </c>
      <c r="C117" s="58" t="str">
        <f t="shared" ca="1" si="26"/>
        <v>NICOLAS PINHEIRO DA ROCHA PUPO</v>
      </c>
      <c r="D117" s="58" t="str">
        <f t="shared" ca="1" si="15"/>
        <v>JULIANA TAVARES DE ARAUJO</v>
      </c>
      <c r="E117" s="58" t="str">
        <f t="shared" ca="1" si="16"/>
        <v>LUIS GERALDO COSTA PINTO</v>
      </c>
      <c r="F117" s="59">
        <f t="shared" ca="1" si="14"/>
        <v>44959</v>
      </c>
      <c r="G117" s="59">
        <f t="shared" ca="1" si="17"/>
        <v>44980</v>
      </c>
      <c r="J117" s="58">
        <f t="shared" ca="1" si="18"/>
        <v>15</v>
      </c>
      <c r="K117" s="58">
        <f t="shared" ca="1" si="19"/>
        <v>22</v>
      </c>
      <c r="L117" s="58">
        <f t="shared" ca="1" si="20"/>
        <v>4</v>
      </c>
      <c r="M117" s="58">
        <f t="shared" ca="1" si="21"/>
        <v>0</v>
      </c>
      <c r="N117" s="58">
        <f t="shared" ca="1" si="22"/>
        <v>0</v>
      </c>
      <c r="O117" s="58" t="str">
        <f t="shared" ca="1" si="23"/>
        <v>Credenciamento Não Atingindo</v>
      </c>
      <c r="P117" s="58" t="str">
        <f t="shared" ca="1" si="24"/>
        <v>CONSULTOR</v>
      </c>
      <c r="Q117" s="58" t="str">
        <f t="shared" ca="1" si="27"/>
        <v>M1</v>
      </c>
      <c r="R117" s="58">
        <f ca="1">VLOOKUP(Q117,Alavanca!A:B,2,0)</f>
        <v>0.25</v>
      </c>
      <c r="S117" s="71">
        <f ca="1">IF(W117="S",IF($S$2&lt;0.05,0,VLOOKUP(P117,Alavanca!D:E,2,0)*K117/$M$7)-VLOOKUP(B117,Expansao_fevereiro2023!A:J,10,FALSE),IF($S$2&lt;0.05,0,VLOOKUP(P117,Alavanca!D:E,2,0)*K117/$M$7))</f>
        <v>4340.5450000000001</v>
      </c>
      <c r="T117" s="71">
        <v>1519.19075</v>
      </c>
      <c r="U117" s="71">
        <v>0</v>
      </c>
      <c r="V117" s="71">
        <f t="shared" ca="1" si="25"/>
        <v>0</v>
      </c>
      <c r="W117" s="58" t="str">
        <f>IFERROR(VLOOKUP(B117,Expansao_fevereiro2023!A:I,9,FALSE),"N")</f>
        <v>N</v>
      </c>
    </row>
    <row r="118" spans="1:23">
      <c r="A118" s="221">
        <v>7470504656</v>
      </c>
      <c r="B118" s="58" t="s">
        <v>2263</v>
      </c>
      <c r="C118" s="58" t="str">
        <f t="shared" ca="1" si="26"/>
        <v>-</v>
      </c>
      <c r="D118" s="58">
        <f t="shared" ca="1" si="15"/>
        <v>0</v>
      </c>
      <c r="E118" s="58" t="str">
        <f t="shared" ca="1" si="16"/>
        <v>LUIS GERALDO COSTA PINTO</v>
      </c>
      <c r="F118" s="59">
        <f t="shared" ca="1" si="14"/>
        <v>44928</v>
      </c>
      <c r="G118" s="59" t="str">
        <f t="shared" ca="1" si="17"/>
        <v/>
      </c>
      <c r="J118" s="58">
        <f t="shared" ca="1" si="18"/>
        <v>19</v>
      </c>
      <c r="K118" s="58">
        <f t="shared" ca="1" si="19"/>
        <v>28</v>
      </c>
      <c r="L118" s="58">
        <f t="shared" ca="1" si="20"/>
        <v>6</v>
      </c>
      <c r="M118" s="58">
        <f t="shared" ca="1" si="21"/>
        <v>0</v>
      </c>
      <c r="N118" s="58">
        <f t="shared" ca="1" si="22"/>
        <v>0</v>
      </c>
      <c r="O118" s="58" t="str">
        <f t="shared" ca="1" si="23"/>
        <v>Supervisor de Treinamento</v>
      </c>
      <c r="P118" s="58" t="str">
        <f t="shared" ca="1" si="24"/>
        <v>SUPERVISOR DE TREINAMENTO</v>
      </c>
      <c r="Q118" s="58" t="str">
        <f t="shared" ca="1" si="27"/>
        <v>M2</v>
      </c>
      <c r="R118" s="58">
        <f ca="1">VLOOKUP(Q118,Alavanca!A:B,2,0)</f>
        <v>0.3</v>
      </c>
      <c r="S118" s="71">
        <f ca="1">IF(W118="S",IF($S$2&lt;0.05,0,VLOOKUP(P118,Alavanca!D:E,2,0)*K118/$M$7)-VLOOKUP(B118,Expansao_fevereiro2023!A:J,10,FALSE),IF($S$2&lt;0.05,0,VLOOKUP(P118,Alavanca!D:E,2,0)*K118/$M$7))</f>
        <v>6699.4</v>
      </c>
      <c r="T118" s="71">
        <v>6699.4</v>
      </c>
      <c r="U118" s="71">
        <v>0</v>
      </c>
      <c r="V118" s="71">
        <f t="shared" ca="1" si="25"/>
        <v>0</v>
      </c>
      <c r="W118" s="58" t="str">
        <f>IFERROR(VLOOKUP(B118,Expansao_fevereiro2023!A:I,9,FALSE),"N")</f>
        <v>N</v>
      </c>
    </row>
    <row r="119" spans="1:23">
      <c r="A119" s="221">
        <v>3804044190</v>
      </c>
      <c r="B119" s="58" t="s">
        <v>629</v>
      </c>
      <c r="C119" s="58" t="str">
        <f t="shared" ca="1" si="26"/>
        <v>NICOLAS PINHEIRO DA ROCHA PUPO</v>
      </c>
      <c r="D119" s="58" t="str">
        <f t="shared" ca="1" si="15"/>
        <v>JULIANA TAVARES DE ARAUJO</v>
      </c>
      <c r="E119" s="58" t="str">
        <f t="shared" ca="1" si="16"/>
        <v>LUIS GERALDO COSTA PINTO</v>
      </c>
      <c r="F119" s="59">
        <f t="shared" ca="1" si="14"/>
        <v>44859</v>
      </c>
      <c r="G119" s="59" t="str">
        <f t="shared" ca="1" si="17"/>
        <v/>
      </c>
      <c r="J119" s="58">
        <f t="shared" ca="1" si="18"/>
        <v>19</v>
      </c>
      <c r="K119" s="58">
        <f t="shared" ca="1" si="19"/>
        <v>28</v>
      </c>
      <c r="L119" s="58">
        <f t="shared" ca="1" si="20"/>
        <v>10</v>
      </c>
      <c r="M119" s="58">
        <f t="shared" ca="1" si="21"/>
        <v>10</v>
      </c>
      <c r="N119" s="58">
        <f t="shared" ca="1" si="22"/>
        <v>8</v>
      </c>
      <c r="O119" s="58" t="str">
        <f t="shared" ca="1" si="23"/>
        <v>Pendente Faturamento</v>
      </c>
      <c r="P119" s="58" t="str">
        <f t="shared" ca="1" si="24"/>
        <v>CONSULTOR</v>
      </c>
      <c r="Q119" s="58" t="str">
        <f t="shared" ca="1" si="27"/>
        <v>&gt;=M5</v>
      </c>
      <c r="R119" s="58">
        <f ca="1">VLOOKUP(Q119,Alavanca!A:B,2,0)</f>
        <v>0.5</v>
      </c>
      <c r="S119" s="71">
        <f ca="1">IF(W119="S",IF($S$2&lt;0.05,0,VLOOKUP(P119,Alavanca!D:E,2,0)*K119/$M$7)-VLOOKUP(B119,Expansao_fevereiro2023!A:J,10,FALSE),IF($S$2&lt;0.05,0,VLOOKUP(P119,Alavanca!D:E,2,0)*K119/$M$7))</f>
        <v>5524.33</v>
      </c>
      <c r="T119" s="71">
        <v>1933.5154999999997</v>
      </c>
      <c r="U119" s="71">
        <v>0</v>
      </c>
      <c r="V119" s="71">
        <f t="shared" ca="1" si="25"/>
        <v>0</v>
      </c>
      <c r="W119" s="58" t="str">
        <f>IFERROR(VLOOKUP(B119,Expansao_fevereiro2023!A:I,9,FALSE),"N")</f>
        <v>N</v>
      </c>
    </row>
    <row r="120" spans="1:23">
      <c r="A120" s="221">
        <v>10768146461</v>
      </c>
      <c r="B120" s="58" t="s">
        <v>2322</v>
      </c>
      <c r="C120" s="58" t="str">
        <f t="shared" ca="1" si="26"/>
        <v>IRACY DE SOUZA GOUVEIA</v>
      </c>
      <c r="D120" s="58" t="str">
        <f t="shared" ca="1" si="15"/>
        <v>GIOVANE BORGES DA SILVA</v>
      </c>
      <c r="E120" s="58" t="str">
        <f t="shared" ca="1" si="16"/>
        <v>LUIS GERALDO COSTA PINTO</v>
      </c>
      <c r="F120" s="59">
        <f t="shared" ca="1" si="14"/>
        <v>44972</v>
      </c>
      <c r="G120" s="59" t="str">
        <f t="shared" ca="1" si="17"/>
        <v/>
      </c>
      <c r="J120" s="58">
        <f t="shared" ca="1" si="18"/>
        <v>9</v>
      </c>
      <c r="K120" s="58">
        <f t="shared" ca="1" si="19"/>
        <v>14</v>
      </c>
      <c r="L120" s="58">
        <f t="shared" ca="1" si="20"/>
        <v>2</v>
      </c>
      <c r="M120" s="58">
        <f t="shared" ca="1" si="21"/>
        <v>3</v>
      </c>
      <c r="N120" s="58">
        <f t="shared" ca="1" si="22"/>
        <v>0</v>
      </c>
      <c r="O120" s="58" t="str">
        <f t="shared" ca="1" si="23"/>
        <v>Pendente Faturamento</v>
      </c>
      <c r="P120" s="58" t="str">
        <f t="shared" ca="1" si="24"/>
        <v>CONSULTOR</v>
      </c>
      <c r="Q120" s="58" t="str">
        <f t="shared" ca="1" si="27"/>
        <v>M1</v>
      </c>
      <c r="R120" s="58">
        <f ca="1">VLOOKUP(Q120,Alavanca!A:B,2,0)</f>
        <v>0.25</v>
      </c>
      <c r="S120" s="71">
        <f ca="1">IF(W120="S",IF($S$2&lt;0.05,0,VLOOKUP(P120,Alavanca!D:E,2,0)*K120/$M$7)-VLOOKUP(B120,Expansao_fevereiro2023!A:J,10,FALSE),IF($S$2&lt;0.05,0,VLOOKUP(P120,Alavanca!D:E,2,0)*K120/$M$7))</f>
        <v>0</v>
      </c>
      <c r="T120" s="71">
        <v>0</v>
      </c>
      <c r="U120" s="71">
        <v>0</v>
      </c>
      <c r="V120" s="71">
        <f t="shared" ca="1" si="25"/>
        <v>0</v>
      </c>
      <c r="W120" s="58" t="str">
        <f>IFERROR(VLOOKUP(B120,Expansao_fevereiro2023!A:I,9,FALSE),"N")</f>
        <v>S</v>
      </c>
    </row>
    <row r="121" spans="1:23">
      <c r="A121" s="221">
        <v>9900269497</v>
      </c>
      <c r="B121" s="58" t="s">
        <v>2325</v>
      </c>
      <c r="C121" s="58" t="str">
        <f t="shared" ca="1" si="26"/>
        <v>IRACY DE SOUZA GOUVEIA</v>
      </c>
      <c r="D121" s="58" t="str">
        <f t="shared" ref="D121:D132" ca="1" si="28">VLOOKUP(A121,INDIRECT("'"&amp;$O$3&amp;"'!G:N"),8,0)</f>
        <v>GIOVANE BORGES DA SILVA</v>
      </c>
      <c r="E121" s="58" t="str">
        <f t="shared" ref="E121:E132" ca="1" si="29">VLOOKUP(A121,INDIRECT("'"&amp;$O$3&amp;"'!G:T"),10,0)</f>
        <v>LUIS GERALDO COSTA PINTO</v>
      </c>
      <c r="F121" s="59">
        <f t="shared" ref="F121:F132" ca="1" si="30">IFERROR(IF(VLOOKUP(A121,INDIRECT("'"&amp;$O$3&amp;"'!G:V"),13,0)=0,"",VLOOKUP(A121,INDIRECT("'"&amp;$O$3&amp;"'!G:V"),13,0)),0)</f>
        <v>44972</v>
      </c>
      <c r="G121" s="59" t="str">
        <f t="shared" ref="G121:G132" ca="1" si="31">IFERROR(IF(VLOOKUP(A121,INDIRECT("'"&amp;$O$3&amp;"'!G:V"),14,0)=0,"",VLOOKUP(A121,INDIRECT("'"&amp;$O$3&amp;"'!G:V"),14,0)),0)</f>
        <v/>
      </c>
      <c r="J121" s="58">
        <f t="shared" ref="J121:J132" ca="1" si="32">IF(AND(F121&lt;$M$2,G121=""),NETWORKDAYS($M$2,$M$3,$O$5:$O$7),IF(F121&lt;$M$2,NETWORKDAYS($M$2,G121,$O$5:$O$7),IF(G121="",NETWORKDAYS(F121,$M$3,$O$5:$O$7),NETWORKDAYS(F121,G121,$O$5:$O$7))))</f>
        <v>9</v>
      </c>
      <c r="K121" s="58">
        <f t="shared" ref="K121:K132" ca="1" si="33">IF(AND(F121&lt;$M$2,G121=""),DATEDIF($M$2,$M$3,"D")+1,IF(F121&lt;$M$2,DATEDIF($M$2,G121,"D")+1,IF(G121="",DATEDIF(F121,$M$3,"D")+1,DATEDIF(F121,G121,"D")+1)))</f>
        <v>14</v>
      </c>
      <c r="L121" s="58">
        <f t="shared" ref="L121:L132" ca="1" si="34">ROUND(J121*R121,0)</f>
        <v>2</v>
      </c>
      <c r="M121" s="58">
        <f t="shared" ref="M121:M132" ca="1" si="35">COUNTIFS(INDIRECT("'"&amp;$O$2&amp;"'!b:b"),A121,INDIRECT("'"&amp;$O$2&amp;"'!O:O"),"&gt;="&amp;$M$2,INDIRECT("'"&amp;$O$2&amp;"'!O:O"),"&lt;="&amp;$M$3)</f>
        <v>1</v>
      </c>
      <c r="N121" s="58">
        <f t="shared" ref="N121:N132" ca="1" si="36">COUNTIFS(INDIRECT("'"&amp;$O$2&amp;"'!b:b"),A121,INDIRECT("'"&amp;$O$2&amp;"'!O:O"),"&gt;="&amp;$M$2,INDIRECT("'"&amp;$O$2&amp;"'!O:O"),"&lt;="&amp;$M$3,INDIRECT("'"&amp;$O$2&amp;"'!Z:Z"),"&gt;=1000")</f>
        <v>1</v>
      </c>
      <c r="O121" s="58" t="str">
        <f t="shared" ref="O121:O132" ca="1" si="37">IF(VLOOKUP(A121,INDIRECT("'"&amp;$O$3&amp;"'!G:J"),4,0)="GERENTE","Gerente",IF(VLOOKUP(A121,INDIRECT("'"&amp;$O$3&amp;"'!G:J"),4,0)="COORDENADOR","Coordenador",IF(VLOOKUP(A121,INDIRECT("'"&amp;$O$3&amp;"'!G:J"),4,0)="SUPERVISOR","Supervisor",IF(VLOOKUP(A121,INDIRECT("'"&amp;$O$3&amp;"'!G:J"),4,0)="ANALISTA","Analista",IF(VLOOKUP(A121,INDIRECT("'"&amp;$O$3&amp;"'!G:J"),4,0)="SUPERVISOR DE TREINAMENTO","Supervisor de Treinamento",IF(AND(N121&gt;=L121,N121&gt;0),"Elegível",IF(M121&gt;=L121,"Pendente Faturamento","Credenciamento Não Atingindo")))))))</f>
        <v>Credenciamento Não Atingindo</v>
      </c>
      <c r="P121" s="58" t="str">
        <f t="shared" ref="P121:P132" ca="1" si="38">VLOOKUP(A121,INDIRECT("'"&amp;$O$3&amp;"'!G:J"),4,0)</f>
        <v>CONSULTOR</v>
      </c>
      <c r="Q121" s="58" t="str">
        <f t="shared" ca="1" si="27"/>
        <v>M1</v>
      </c>
      <c r="R121" s="58">
        <f ca="1">VLOOKUP(Q121,Alavanca!A:B,2,0)</f>
        <v>0.25</v>
      </c>
      <c r="S121" s="71">
        <f ca="1">IF(W121="S",IF($S$2&lt;0.05,0,VLOOKUP(P121,Alavanca!D:E,2,0)*K121/$M$7)-VLOOKUP(B121,Expansao_fevereiro2023!A:J,10,FALSE),IF($S$2&lt;0.05,0,VLOOKUP(P121,Alavanca!D:E,2,0)*K121/$M$7))</f>
        <v>0</v>
      </c>
      <c r="T121" s="71">
        <v>0</v>
      </c>
      <c r="U121" s="71">
        <v>0</v>
      </c>
      <c r="V121" s="71">
        <f t="shared" ref="V121:V132" ca="1" si="39">IF(N121=0,0,IF(SUM(T121:U121)=S121,0,IF(N121&gt;=L121,S121-SUM(T121:U121),0)))</f>
        <v>0</v>
      </c>
      <c r="W121" s="58" t="str">
        <f>IFERROR(VLOOKUP(B121,Expansao_fevereiro2023!A:I,9,FALSE),"N")</f>
        <v>S</v>
      </c>
    </row>
    <row r="122" spans="1:23">
      <c r="A122" s="221">
        <v>70322894441</v>
      </c>
      <c r="B122" s="58" t="s">
        <v>2328</v>
      </c>
      <c r="C122" s="58" t="str">
        <f t="shared" ca="1" si="26"/>
        <v>IRACY DE SOUZA GOUVEIA</v>
      </c>
      <c r="D122" s="58" t="str">
        <f t="shared" ca="1" si="28"/>
        <v>GIOVANE BORGES DA SILVA</v>
      </c>
      <c r="E122" s="58" t="str">
        <f t="shared" ca="1" si="29"/>
        <v>LUIS GERALDO COSTA PINTO</v>
      </c>
      <c r="F122" s="59">
        <f t="shared" ca="1" si="30"/>
        <v>44972</v>
      </c>
      <c r="G122" s="59" t="str">
        <f t="shared" ca="1" si="31"/>
        <v/>
      </c>
      <c r="J122" s="58">
        <f t="shared" ca="1" si="32"/>
        <v>9</v>
      </c>
      <c r="K122" s="58">
        <f t="shared" ca="1" si="33"/>
        <v>14</v>
      </c>
      <c r="L122" s="58">
        <f t="shared" ca="1" si="34"/>
        <v>2</v>
      </c>
      <c r="M122" s="58">
        <f t="shared" ca="1" si="35"/>
        <v>0</v>
      </c>
      <c r="N122" s="58">
        <f t="shared" ca="1" si="36"/>
        <v>0</v>
      </c>
      <c r="O122" s="58" t="str">
        <f t="shared" ca="1" si="37"/>
        <v>Credenciamento Não Atingindo</v>
      </c>
      <c r="P122" s="58" t="str">
        <f t="shared" ca="1" si="38"/>
        <v>CONSULTOR</v>
      </c>
      <c r="Q122" s="58" t="str">
        <f t="shared" ca="1" si="27"/>
        <v>M1</v>
      </c>
      <c r="R122" s="58">
        <f ca="1">VLOOKUP(Q122,Alavanca!A:B,2,0)</f>
        <v>0.25</v>
      </c>
      <c r="S122" s="71">
        <f ca="1">IF(W122="S",IF($S$2&lt;0.05,0,VLOOKUP(P122,Alavanca!D:E,2,0)*K122/$M$7)-VLOOKUP(B122,Expansao_fevereiro2023!A:J,10,FALSE),IF($S$2&lt;0.05,0,VLOOKUP(P122,Alavanca!D:E,2,0)*K122/$M$7))</f>
        <v>0</v>
      </c>
      <c r="T122" s="71">
        <v>0</v>
      </c>
      <c r="U122" s="71">
        <v>0</v>
      </c>
      <c r="V122" s="71">
        <f t="shared" ca="1" si="39"/>
        <v>0</v>
      </c>
      <c r="W122" s="58" t="str">
        <f>IFERROR(VLOOKUP(B122,Expansao_fevereiro2023!A:I,9,FALSE),"N")</f>
        <v>S</v>
      </c>
    </row>
    <row r="123" spans="1:23">
      <c r="A123" s="221">
        <v>6972887143</v>
      </c>
      <c r="B123" s="58" t="s">
        <v>2331</v>
      </c>
      <c r="C123" s="58" t="str">
        <f t="shared" ca="1" si="26"/>
        <v>MAURICIO NASCIMENTO DA SILVA FERREIRA</v>
      </c>
      <c r="D123" s="58" t="str">
        <f t="shared" ca="1" si="28"/>
        <v>JULIANA TAVARES DE ARAUJO</v>
      </c>
      <c r="E123" s="58" t="str">
        <f t="shared" ca="1" si="29"/>
        <v>LUIS GERALDO COSTA PINTO</v>
      </c>
      <c r="F123" s="59">
        <f t="shared" ca="1" si="30"/>
        <v>44972</v>
      </c>
      <c r="G123" s="59" t="str">
        <f t="shared" ca="1" si="31"/>
        <v/>
      </c>
      <c r="J123" s="58">
        <f t="shared" ca="1" si="32"/>
        <v>9</v>
      </c>
      <c r="K123" s="58">
        <f t="shared" ca="1" si="33"/>
        <v>14</v>
      </c>
      <c r="L123" s="58">
        <f t="shared" ca="1" si="34"/>
        <v>2</v>
      </c>
      <c r="M123" s="58">
        <f t="shared" ca="1" si="35"/>
        <v>2</v>
      </c>
      <c r="N123" s="58">
        <f t="shared" ca="1" si="36"/>
        <v>1</v>
      </c>
      <c r="O123" s="58" t="str">
        <f t="shared" ca="1" si="37"/>
        <v>Pendente Faturamento</v>
      </c>
      <c r="P123" s="58" t="str">
        <f t="shared" ca="1" si="38"/>
        <v>CONSULTOR</v>
      </c>
      <c r="Q123" s="58" t="str">
        <f t="shared" ca="1" si="27"/>
        <v>M1</v>
      </c>
      <c r="R123" s="58">
        <f ca="1">VLOOKUP(Q123,Alavanca!A:B,2,0)</f>
        <v>0.25</v>
      </c>
      <c r="S123" s="71">
        <f ca="1">IF(W123="S",IF($S$2&lt;0.05,0,VLOOKUP(P123,Alavanca!D:E,2,0)*K123/$M$7)-VLOOKUP(B123,Expansao_fevereiro2023!A:J,10,FALSE),IF($S$2&lt;0.05,0,VLOOKUP(P123,Alavanca!D:E,2,0)*K123/$M$7))</f>
        <v>2762.165</v>
      </c>
      <c r="T123" s="71">
        <v>966.75774999999987</v>
      </c>
      <c r="U123" s="71">
        <v>0</v>
      </c>
      <c r="V123" s="71">
        <f t="shared" ca="1" si="39"/>
        <v>0</v>
      </c>
      <c r="W123" s="58" t="str">
        <f>IFERROR(VLOOKUP(B123,Expansao_fevereiro2023!A:I,9,FALSE),"N")</f>
        <v>N</v>
      </c>
    </row>
    <row r="124" spans="1:23">
      <c r="A124" s="221">
        <v>78759846100</v>
      </c>
      <c r="B124" s="58" t="s">
        <v>2334</v>
      </c>
      <c r="C124" s="58" t="str">
        <f t="shared" ca="1" si="26"/>
        <v>BRUNA VERONICA ALBERTIM SOARES</v>
      </c>
      <c r="D124" s="58" t="str">
        <f t="shared" ca="1" si="28"/>
        <v>JULIANA TAVARES DE ARAUJO</v>
      </c>
      <c r="E124" s="58" t="str">
        <f t="shared" ca="1" si="29"/>
        <v>LUIS GERALDO COSTA PINTO</v>
      </c>
      <c r="F124" s="59">
        <f t="shared" ca="1" si="30"/>
        <v>44972</v>
      </c>
      <c r="G124" s="59">
        <f t="shared" ca="1" si="31"/>
        <v>44974</v>
      </c>
      <c r="J124" s="58">
        <f t="shared" ca="1" si="32"/>
        <v>3</v>
      </c>
      <c r="K124" s="58">
        <f t="shared" ca="1" si="33"/>
        <v>3</v>
      </c>
      <c r="L124" s="58">
        <f t="shared" ca="1" si="34"/>
        <v>1</v>
      </c>
      <c r="M124" s="58">
        <f t="shared" ca="1" si="35"/>
        <v>0</v>
      </c>
      <c r="N124" s="58">
        <f t="shared" ca="1" si="36"/>
        <v>0</v>
      </c>
      <c r="O124" s="58" t="str">
        <f t="shared" ca="1" si="37"/>
        <v>Credenciamento Não Atingindo</v>
      </c>
      <c r="P124" s="58" t="str">
        <f t="shared" ca="1" si="38"/>
        <v>CONSULTOR</v>
      </c>
      <c r="Q124" s="58" t="str">
        <f t="shared" ca="1" si="27"/>
        <v>M1</v>
      </c>
      <c r="R124" s="58">
        <f ca="1">VLOOKUP(Q124,Alavanca!A:B,2,0)</f>
        <v>0.25</v>
      </c>
      <c r="S124" s="71">
        <v>0</v>
      </c>
      <c r="T124" s="71">
        <v>0</v>
      </c>
      <c r="U124" s="71">
        <v>0</v>
      </c>
      <c r="V124" s="71">
        <f t="shared" ca="1" si="39"/>
        <v>0</v>
      </c>
      <c r="W124" s="58" t="str">
        <f>IFERROR(VLOOKUP(B124,Expansao_fevereiro2023!A:I,9,FALSE),"N")</f>
        <v>S</v>
      </c>
    </row>
    <row r="125" spans="1:23">
      <c r="A125" s="221">
        <v>27184870204</v>
      </c>
      <c r="B125" s="58" t="s">
        <v>2337</v>
      </c>
      <c r="C125" s="58" t="str">
        <f t="shared" ca="1" si="26"/>
        <v>NICOLAS PINHEIRO DA ROCHA PUPO</v>
      </c>
      <c r="D125" s="58" t="str">
        <f t="shared" ca="1" si="28"/>
        <v>JULIANA TAVARES DE ARAUJO</v>
      </c>
      <c r="E125" s="58" t="str">
        <f t="shared" ca="1" si="29"/>
        <v>LUIS GERALDO COSTA PINTO</v>
      </c>
      <c r="F125" s="59">
        <f t="shared" ca="1" si="30"/>
        <v>44972</v>
      </c>
      <c r="G125" s="59" t="str">
        <f t="shared" ca="1" si="31"/>
        <v/>
      </c>
      <c r="J125" s="58">
        <f t="shared" ca="1" si="32"/>
        <v>9</v>
      </c>
      <c r="K125" s="58">
        <f t="shared" ca="1" si="33"/>
        <v>14</v>
      </c>
      <c r="L125" s="58">
        <f t="shared" ca="1" si="34"/>
        <v>2</v>
      </c>
      <c r="M125" s="58">
        <f t="shared" ca="1" si="35"/>
        <v>3</v>
      </c>
      <c r="N125" s="58">
        <f t="shared" ca="1" si="36"/>
        <v>2</v>
      </c>
      <c r="O125" s="58" t="str">
        <f t="shared" ca="1" si="37"/>
        <v>Elegível</v>
      </c>
      <c r="P125" s="58" t="str">
        <f t="shared" ca="1" si="38"/>
        <v>CONSULTOR</v>
      </c>
      <c r="Q125" s="58" t="str">
        <f t="shared" ca="1" si="27"/>
        <v>M1</v>
      </c>
      <c r="R125" s="58">
        <f ca="1">VLOOKUP(Q125,Alavanca!A:B,2,0)</f>
        <v>0.25</v>
      </c>
      <c r="S125" s="71">
        <f ca="1">IF(W125="S",IF($S$2&lt;0.05,0,VLOOKUP(P125,Alavanca!D:E,2,0)*K125/$M$7)-VLOOKUP(B125,Expansao_fevereiro2023!A:J,10,FALSE),IF($S$2&lt;0.05,0,VLOOKUP(P125,Alavanca!D:E,2,0)*K125/$M$7))</f>
        <v>2762.165</v>
      </c>
      <c r="T125" s="71">
        <v>966.75774999999987</v>
      </c>
      <c r="U125" s="71">
        <v>1795.4072500000002</v>
      </c>
      <c r="V125" s="71">
        <f t="shared" ca="1" si="39"/>
        <v>0</v>
      </c>
      <c r="W125" s="58" t="str">
        <f>IFERROR(VLOOKUP(B125,Expansao_fevereiro2023!A:I,9,FALSE),"N")</f>
        <v>N</v>
      </c>
    </row>
    <row r="126" spans="1:23">
      <c r="A126" s="221">
        <v>13063629464</v>
      </c>
      <c r="B126" s="58" t="s">
        <v>2340</v>
      </c>
      <c r="C126" s="58" t="str">
        <f t="shared" ca="1" si="26"/>
        <v>IRACY DE SOUZA GOUVEIA</v>
      </c>
      <c r="D126" s="58" t="str">
        <f t="shared" ca="1" si="28"/>
        <v>GIOVANE BORGES DA SILVA</v>
      </c>
      <c r="E126" s="58" t="str">
        <f t="shared" ca="1" si="29"/>
        <v>LUIS GERALDO COSTA PINTO</v>
      </c>
      <c r="F126" s="59">
        <f t="shared" ca="1" si="30"/>
        <v>44972</v>
      </c>
      <c r="G126" s="59" t="str">
        <f t="shared" ca="1" si="31"/>
        <v/>
      </c>
      <c r="J126" s="58">
        <f t="shared" ca="1" si="32"/>
        <v>9</v>
      </c>
      <c r="K126" s="58">
        <f t="shared" ca="1" si="33"/>
        <v>14</v>
      </c>
      <c r="L126" s="58">
        <f t="shared" ca="1" si="34"/>
        <v>2</v>
      </c>
      <c r="M126" s="58">
        <f t="shared" ca="1" si="35"/>
        <v>1</v>
      </c>
      <c r="N126" s="58">
        <f t="shared" ca="1" si="36"/>
        <v>0</v>
      </c>
      <c r="O126" s="58" t="str">
        <f t="shared" ca="1" si="37"/>
        <v>Credenciamento Não Atingindo</v>
      </c>
      <c r="P126" s="58" t="str">
        <f t="shared" ca="1" si="38"/>
        <v>CONSULTOR</v>
      </c>
      <c r="Q126" s="58" t="str">
        <f t="shared" ca="1" si="27"/>
        <v>M1</v>
      </c>
      <c r="R126" s="58">
        <f ca="1">VLOOKUP(Q126,Alavanca!A:B,2,0)</f>
        <v>0.25</v>
      </c>
      <c r="S126" s="71">
        <f ca="1">IF(W126="S",IF($S$2&lt;0.05,0,VLOOKUP(P126,Alavanca!D:E,2,0)*K126/$M$7)-VLOOKUP(B126,Expansao_fevereiro2023!A:J,10,FALSE),IF($S$2&lt;0.05,0,VLOOKUP(P126,Alavanca!D:E,2,0)*K126/$M$7))</f>
        <v>2170.2725</v>
      </c>
      <c r="T126" s="71">
        <v>759.59537499999999</v>
      </c>
      <c r="U126" s="71">
        <v>0</v>
      </c>
      <c r="V126" s="71">
        <f t="shared" ca="1" si="39"/>
        <v>0</v>
      </c>
      <c r="W126" s="58" t="str">
        <f>IFERROR(VLOOKUP(B126,Expansao_fevereiro2023!A:I,9,FALSE),"N")</f>
        <v>S</v>
      </c>
    </row>
    <row r="127" spans="1:23">
      <c r="A127" s="221">
        <v>61022616153</v>
      </c>
      <c r="B127" s="58" t="s">
        <v>2343</v>
      </c>
      <c r="C127" s="58" t="str">
        <f t="shared" ca="1" si="26"/>
        <v>BRUNA VERONICA ALBERTIM SOARES</v>
      </c>
      <c r="D127" s="58" t="str">
        <f t="shared" ca="1" si="28"/>
        <v>JULIANA TAVARES DE ARAUJO</v>
      </c>
      <c r="E127" s="58" t="str">
        <f t="shared" ca="1" si="29"/>
        <v>LUIS GERALDO COSTA PINTO</v>
      </c>
      <c r="F127" s="59">
        <f t="shared" ca="1" si="30"/>
        <v>44972</v>
      </c>
      <c r="G127" s="59" t="str">
        <f t="shared" ca="1" si="31"/>
        <v/>
      </c>
      <c r="J127" s="58">
        <f t="shared" ca="1" si="32"/>
        <v>9</v>
      </c>
      <c r="K127" s="58">
        <f t="shared" ca="1" si="33"/>
        <v>14</v>
      </c>
      <c r="L127" s="58">
        <f t="shared" ca="1" si="34"/>
        <v>2</v>
      </c>
      <c r="M127" s="58">
        <f t="shared" ca="1" si="35"/>
        <v>2</v>
      </c>
      <c r="N127" s="58">
        <f t="shared" ca="1" si="36"/>
        <v>2</v>
      </c>
      <c r="O127" s="58" t="str">
        <f t="shared" ca="1" si="37"/>
        <v>Elegível</v>
      </c>
      <c r="P127" s="58" t="str">
        <f t="shared" ca="1" si="38"/>
        <v>CONSULTOR</v>
      </c>
      <c r="Q127" s="58" t="str">
        <f t="shared" ca="1" si="27"/>
        <v>M1</v>
      </c>
      <c r="R127" s="58">
        <f ca="1">VLOOKUP(Q127,Alavanca!A:B,2,0)</f>
        <v>0.25</v>
      </c>
      <c r="S127" s="71">
        <f ca="1">IF(W127="S",IF($S$2&lt;0.05,0,VLOOKUP(P127,Alavanca!D:E,2,0)*K127/$M$7)-VLOOKUP(B127,Expansao_fevereiro2023!A:J,10,FALSE),IF($S$2&lt;0.05,0,VLOOKUP(P127,Alavanca!D:E,2,0)*K127/$M$7))</f>
        <v>0</v>
      </c>
      <c r="T127" s="71">
        <v>0</v>
      </c>
      <c r="U127" s="71">
        <v>0</v>
      </c>
      <c r="V127" s="71">
        <f t="shared" ca="1" si="39"/>
        <v>0</v>
      </c>
      <c r="W127" s="58" t="str">
        <f>IFERROR(VLOOKUP(B127,Expansao_fevereiro2023!A:I,9,FALSE),"N")</f>
        <v>S</v>
      </c>
    </row>
    <row r="128" spans="1:23">
      <c r="A128" s="221">
        <v>2042645109</v>
      </c>
      <c r="B128" s="58" t="s">
        <v>2347</v>
      </c>
      <c r="C128" s="58" t="str">
        <f t="shared" ca="1" si="26"/>
        <v>ANTONIO CARLOS FIGUEIREDO CARAN</v>
      </c>
      <c r="D128" s="58" t="str">
        <f t="shared" ca="1" si="28"/>
        <v>JULIANA TAVARES DE ARAUJO</v>
      </c>
      <c r="E128" s="58" t="str">
        <f t="shared" ca="1" si="29"/>
        <v>LUIS GERALDO COSTA PINTO</v>
      </c>
      <c r="F128" s="59">
        <f t="shared" ca="1" si="30"/>
        <v>44972</v>
      </c>
      <c r="G128" s="59" t="str">
        <f t="shared" ca="1" si="31"/>
        <v/>
      </c>
      <c r="J128" s="58">
        <f t="shared" ca="1" si="32"/>
        <v>9</v>
      </c>
      <c r="K128" s="58">
        <f t="shared" ca="1" si="33"/>
        <v>14</v>
      </c>
      <c r="L128" s="58">
        <f t="shared" ca="1" si="34"/>
        <v>2</v>
      </c>
      <c r="M128" s="58">
        <f t="shared" ca="1" si="35"/>
        <v>1</v>
      </c>
      <c r="N128" s="58">
        <f t="shared" ca="1" si="36"/>
        <v>1</v>
      </c>
      <c r="O128" s="58" t="str">
        <f t="shared" ca="1" si="37"/>
        <v>Credenciamento Não Atingindo</v>
      </c>
      <c r="P128" s="58" t="str">
        <f t="shared" ca="1" si="38"/>
        <v>CONSULTOR</v>
      </c>
      <c r="Q128" s="58" t="str">
        <f t="shared" ca="1" si="27"/>
        <v>M1</v>
      </c>
      <c r="R128" s="58">
        <f ca="1">VLOOKUP(Q128,Alavanca!A:B,2,0)</f>
        <v>0.25</v>
      </c>
      <c r="S128" s="71">
        <f ca="1">IF(W128="S",IF($S$2&lt;0.05,0,VLOOKUP(P128,Alavanca!D:E,2,0)*K128/$M$7)-VLOOKUP(B128,Expansao_fevereiro2023!A:J,10,FALSE),IF($S$2&lt;0.05,0,VLOOKUP(P128,Alavanca!D:E,2,0)*K128/$M$7))</f>
        <v>0</v>
      </c>
      <c r="T128" s="71">
        <v>0</v>
      </c>
      <c r="U128" s="71">
        <v>0</v>
      </c>
      <c r="V128" s="71">
        <f t="shared" ca="1" si="39"/>
        <v>0</v>
      </c>
      <c r="W128" s="58" t="str">
        <f>IFERROR(VLOOKUP(B128,Expansao_fevereiro2023!A:I,9,FALSE),"N")</f>
        <v>S</v>
      </c>
    </row>
    <row r="129" spans="1:23">
      <c r="A129" s="221">
        <v>1076392113</v>
      </c>
      <c r="B129" s="58" t="s">
        <v>2353</v>
      </c>
      <c r="C129" s="58" t="str">
        <f t="shared" ca="1" si="26"/>
        <v>MAURICIO NASCIMENTO DA SILVA FERREIRA</v>
      </c>
      <c r="D129" s="58" t="str">
        <f t="shared" ca="1" si="28"/>
        <v>JULIANA TAVARES DE ARAUJO</v>
      </c>
      <c r="E129" s="58" t="str">
        <f t="shared" ca="1" si="29"/>
        <v>LUIS GERALDO COSTA PINTO</v>
      </c>
      <c r="F129" s="59">
        <f t="shared" ca="1" si="30"/>
        <v>44972</v>
      </c>
      <c r="G129" s="59" t="str">
        <f t="shared" ca="1" si="31"/>
        <v/>
      </c>
      <c r="J129" s="58">
        <f t="shared" ca="1" si="32"/>
        <v>9</v>
      </c>
      <c r="K129" s="58">
        <f t="shared" ca="1" si="33"/>
        <v>14</v>
      </c>
      <c r="L129" s="58">
        <f t="shared" ca="1" si="34"/>
        <v>2</v>
      </c>
      <c r="M129" s="58">
        <f t="shared" ca="1" si="35"/>
        <v>2</v>
      </c>
      <c r="N129" s="58">
        <f t="shared" ca="1" si="36"/>
        <v>2</v>
      </c>
      <c r="O129" s="58" t="str">
        <f t="shared" ca="1" si="37"/>
        <v>Elegível</v>
      </c>
      <c r="P129" s="58" t="str">
        <f t="shared" ca="1" si="38"/>
        <v>CONSULTOR</v>
      </c>
      <c r="Q129" s="58" t="str">
        <f t="shared" ca="1" si="27"/>
        <v>M1</v>
      </c>
      <c r="R129" s="58">
        <f ca="1">VLOOKUP(Q129,Alavanca!A:B,2,0)</f>
        <v>0.25</v>
      </c>
      <c r="S129" s="71">
        <f ca="1">IF(W129="S",IF($S$2&lt;0.05,0,VLOOKUP(P129,Alavanca!D:E,2,0)*K129/$M$7)-VLOOKUP(B129,Expansao_fevereiro2023!A:J,10,FALSE),IF($S$2&lt;0.05,0,VLOOKUP(P129,Alavanca!D:E,2,0)*K129/$M$7))</f>
        <v>2762.165</v>
      </c>
      <c r="T129" s="71">
        <v>966.75774999999987</v>
      </c>
      <c r="U129" s="71">
        <v>0</v>
      </c>
      <c r="V129" s="71">
        <f t="shared" ca="1" si="39"/>
        <v>1795.4072500000002</v>
      </c>
      <c r="W129" s="58" t="str">
        <f>IFERROR(VLOOKUP(B129,Expansao_fevereiro2023!A:I,9,FALSE),"N")</f>
        <v>N</v>
      </c>
    </row>
    <row r="130" spans="1:23">
      <c r="A130" s="221">
        <v>3687478165</v>
      </c>
      <c r="B130" s="58" t="s">
        <v>2356</v>
      </c>
      <c r="C130" s="58" t="str">
        <f t="shared" ca="1" si="26"/>
        <v>IRACY DE SOUZA GOUVEIA</v>
      </c>
      <c r="D130" s="58" t="str">
        <f t="shared" ca="1" si="28"/>
        <v>GIOVANE BORGES DA SILVA</v>
      </c>
      <c r="E130" s="58" t="str">
        <f t="shared" ca="1" si="29"/>
        <v>LUIS GERALDO COSTA PINTO</v>
      </c>
      <c r="F130" s="59">
        <f t="shared" ca="1" si="30"/>
        <v>44972</v>
      </c>
      <c r="G130" s="59" t="str">
        <f t="shared" ca="1" si="31"/>
        <v/>
      </c>
      <c r="J130" s="58">
        <f t="shared" ca="1" si="32"/>
        <v>9</v>
      </c>
      <c r="K130" s="58">
        <f t="shared" ca="1" si="33"/>
        <v>14</v>
      </c>
      <c r="L130" s="58">
        <f t="shared" ca="1" si="34"/>
        <v>2</v>
      </c>
      <c r="M130" s="58">
        <f t="shared" ca="1" si="35"/>
        <v>2</v>
      </c>
      <c r="N130" s="58">
        <f t="shared" ca="1" si="36"/>
        <v>2</v>
      </c>
      <c r="O130" s="58" t="str">
        <f t="shared" ca="1" si="37"/>
        <v>Elegível</v>
      </c>
      <c r="P130" s="58" t="str">
        <f t="shared" ca="1" si="38"/>
        <v>CONSULTOR</v>
      </c>
      <c r="Q130" s="58" t="str">
        <f t="shared" ca="1" si="27"/>
        <v>M1</v>
      </c>
      <c r="R130" s="58">
        <f ca="1">VLOOKUP(Q130,Alavanca!A:B,2,0)</f>
        <v>0.25</v>
      </c>
      <c r="S130" s="71">
        <f ca="1">IF(W130="S",IF($S$2&lt;0.05,0,VLOOKUP(P130,Alavanca!D:E,2,0)*K130/$M$7)-VLOOKUP(B130,Expansao_fevereiro2023!A:J,10,FALSE),IF($S$2&lt;0.05,0,VLOOKUP(P130,Alavanca!D:E,2,0)*K130/$M$7))</f>
        <v>0</v>
      </c>
      <c r="T130" s="71">
        <v>0</v>
      </c>
      <c r="U130" s="71">
        <v>0</v>
      </c>
      <c r="V130" s="71">
        <f t="shared" ca="1" si="39"/>
        <v>0</v>
      </c>
      <c r="W130" s="58" t="str">
        <f>IFERROR(VLOOKUP(B130,Expansao_fevereiro2023!A:I,9,FALSE),"N")</f>
        <v>S</v>
      </c>
    </row>
    <row r="131" spans="1:23">
      <c r="A131" s="221">
        <v>4312367124</v>
      </c>
      <c r="B131" s="58" t="s">
        <v>2359</v>
      </c>
      <c r="C131" s="58" t="str">
        <f t="shared" ca="1" si="26"/>
        <v>NICOLAS PINHEIRO DA ROCHA PUPO</v>
      </c>
      <c r="D131" s="58" t="str">
        <f t="shared" ca="1" si="28"/>
        <v>JULIANA TAVARES DE ARAUJO</v>
      </c>
      <c r="E131" s="58" t="str">
        <f t="shared" ca="1" si="29"/>
        <v>LUIS GERALDO COSTA PINTO</v>
      </c>
      <c r="F131" s="59">
        <f t="shared" ca="1" si="30"/>
        <v>44972</v>
      </c>
      <c r="G131" s="59" t="str">
        <f t="shared" ca="1" si="31"/>
        <v/>
      </c>
      <c r="J131" s="58">
        <f t="shared" ca="1" si="32"/>
        <v>9</v>
      </c>
      <c r="K131" s="58">
        <f t="shared" ca="1" si="33"/>
        <v>14</v>
      </c>
      <c r="L131" s="58">
        <f t="shared" ca="1" si="34"/>
        <v>2</v>
      </c>
      <c r="M131" s="58">
        <f t="shared" ca="1" si="35"/>
        <v>1</v>
      </c>
      <c r="N131" s="58">
        <f t="shared" ca="1" si="36"/>
        <v>0</v>
      </c>
      <c r="O131" s="58" t="str">
        <f t="shared" ca="1" si="37"/>
        <v>Credenciamento Não Atingindo</v>
      </c>
      <c r="P131" s="58" t="str">
        <f t="shared" ca="1" si="38"/>
        <v>CONSULTOR</v>
      </c>
      <c r="Q131" s="58" t="str">
        <f t="shared" ca="1" si="27"/>
        <v>M1</v>
      </c>
      <c r="R131" s="58">
        <f ca="1">VLOOKUP(Q131,Alavanca!A:B,2,0)</f>
        <v>0.25</v>
      </c>
      <c r="S131" s="71">
        <f ca="1">IF(W131="S",IF($S$2&lt;0.05,0,VLOOKUP(P131,Alavanca!D:E,2,0)*K131/$M$7)-VLOOKUP(B131,Expansao_fevereiro2023!A:J,10,FALSE),IF($S$2&lt;0.05,0,VLOOKUP(P131,Alavanca!D:E,2,0)*K131/$M$7))</f>
        <v>2762.165</v>
      </c>
      <c r="T131" s="71">
        <v>966.75774999999987</v>
      </c>
      <c r="U131" s="71">
        <v>0</v>
      </c>
      <c r="V131" s="71">
        <f t="shared" ca="1" si="39"/>
        <v>0</v>
      </c>
      <c r="W131" s="58" t="str">
        <f>IFERROR(VLOOKUP(B131,Expansao_fevereiro2023!A:I,9,FALSE),"N")</f>
        <v>N</v>
      </c>
    </row>
    <row r="132" spans="1:23">
      <c r="A132" s="221">
        <v>80047106115</v>
      </c>
      <c r="B132" s="58" t="s">
        <v>2362</v>
      </c>
      <c r="C132" s="58" t="str">
        <f t="shared" ca="1" si="26"/>
        <v>ANTONIO CARLOS FIGUEIREDO CARAN</v>
      </c>
      <c r="D132" s="58" t="str">
        <f t="shared" ca="1" si="28"/>
        <v>JULIANA TAVARES DE ARAUJO</v>
      </c>
      <c r="E132" s="58" t="str">
        <f t="shared" ca="1" si="29"/>
        <v>LUIS GERALDO COSTA PINTO</v>
      </c>
      <c r="F132" s="59">
        <f t="shared" ca="1" si="30"/>
        <v>44972</v>
      </c>
      <c r="G132" s="59" t="str">
        <f t="shared" ca="1" si="31"/>
        <v/>
      </c>
      <c r="J132" s="58">
        <f t="shared" ca="1" si="32"/>
        <v>9</v>
      </c>
      <c r="K132" s="58">
        <f t="shared" ca="1" si="33"/>
        <v>14</v>
      </c>
      <c r="L132" s="58">
        <f t="shared" ca="1" si="34"/>
        <v>2</v>
      </c>
      <c r="M132" s="58">
        <f t="shared" ca="1" si="35"/>
        <v>2</v>
      </c>
      <c r="N132" s="58">
        <f t="shared" ca="1" si="36"/>
        <v>2</v>
      </c>
      <c r="O132" s="58" t="str">
        <f t="shared" ca="1" si="37"/>
        <v>Elegível</v>
      </c>
      <c r="P132" s="58" t="str">
        <f t="shared" ca="1" si="38"/>
        <v>CONSULTOR</v>
      </c>
      <c r="Q132" s="58" t="str">
        <f t="shared" ca="1" si="27"/>
        <v>M1</v>
      </c>
      <c r="R132" s="58">
        <f ca="1">VLOOKUP(Q132,Alavanca!A:B,2,0)</f>
        <v>0.25</v>
      </c>
      <c r="S132" s="71">
        <f ca="1">IF(W132="S",IF($S$2&lt;0.05,0,VLOOKUP(P132,Alavanca!D:E,2,0)*K132/$M$7)-VLOOKUP(B132,Expansao_fevereiro2023!A:J,10,FALSE),IF($S$2&lt;0.05,0,VLOOKUP(P132,Alavanca!D:E,2,0)*K132/$M$7))</f>
        <v>0</v>
      </c>
      <c r="T132" s="71">
        <v>0</v>
      </c>
      <c r="U132" s="71">
        <v>0</v>
      </c>
      <c r="V132" s="71">
        <f t="shared" ca="1" si="39"/>
        <v>0</v>
      </c>
      <c r="W132" s="58" t="str">
        <f>IFERROR(VLOOKUP(B132,Expansao_fevereiro2023!A:I,9,FALSE),"N")</f>
        <v>S</v>
      </c>
    </row>
  </sheetData>
  <autoFilter ref="A11:W132" xr:uid="{5C6A66B1-0B6A-4013-9DC1-4AA6005C2091}"/>
  <mergeCells count="4">
    <mergeCell ref="C1:E1"/>
    <mergeCell ref="H1:I1"/>
    <mergeCell ref="K1:P1"/>
    <mergeCell ref="R1:T1"/>
  </mergeCells>
  <dataValidations disablePrompts="1" count="1">
    <dataValidation allowBlank="1" showInputMessage="1" showErrorMessage="1" promptTitle="Informe o CPF do Promotor" prompt="Informe o CPF do promotor sem formatação e máscara._x000a_Deve ser único na plataforma._x000a__x000a_INFORMAÇÃO OBRIGATÓRIA." sqref="A17:A20 A14:A15 A33:A35" xr:uid="{00C57D49-1038-44FF-8D96-A30594A3FCBB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C8F9-86C6-491B-B4ED-4B2E171490D4}">
  <sheetPr codeName="Planilha5" filterMode="1">
    <tabColor theme="4" tint="-0.499984740745262"/>
  </sheetPr>
  <dimension ref="A1:Z1120"/>
  <sheetViews>
    <sheetView showGridLines="0" zoomScale="70" zoomScaleNormal="70" workbookViewId="0">
      <selection activeCell="A1037" sqref="A1037"/>
    </sheetView>
  </sheetViews>
  <sheetFormatPr defaultRowHeight="14.5"/>
  <cols>
    <col min="1" max="1" width="31" bestFit="1" customWidth="1"/>
    <col min="2" max="2" width="31" customWidth="1"/>
    <col min="3" max="3" width="46.81640625" bestFit="1" customWidth="1"/>
    <col min="4" max="4" width="12.453125" customWidth="1"/>
    <col min="5" max="5" width="3.453125" customWidth="1"/>
    <col min="6" max="6" width="14.1796875" customWidth="1"/>
    <col min="7" max="7" width="10.6328125" bestFit="1" customWidth="1"/>
    <col min="8" max="8" width="12.81640625" bestFit="1" customWidth="1"/>
    <col min="9" max="9" width="20.81640625" bestFit="1" customWidth="1"/>
    <col min="10" max="10" width="18.1796875" bestFit="1" customWidth="1"/>
    <col min="11" max="11" width="145.1796875" bestFit="1" customWidth="1"/>
    <col min="12" max="12" width="35.1796875" bestFit="1" customWidth="1"/>
    <col min="13" max="14" width="24.81640625" bestFit="1" customWidth="1"/>
    <col min="15" max="15" width="20.1796875" bestFit="1" customWidth="1"/>
    <col min="16" max="16" width="28" customWidth="1"/>
    <col min="17" max="17" width="23.08984375" customWidth="1"/>
    <col min="18" max="18" width="12.90625" bestFit="1" customWidth="1"/>
    <col min="19" max="19" width="12.54296875" bestFit="1" customWidth="1"/>
    <col min="20" max="20" width="17.81640625" bestFit="1" customWidth="1"/>
    <col min="21" max="21" width="28.453125" bestFit="1" customWidth="1"/>
    <col min="22" max="22" width="15.1796875" bestFit="1" customWidth="1"/>
    <col min="23" max="25" width="10.81640625" bestFit="1" customWidth="1"/>
    <col min="26" max="26" width="8.90625" bestFit="1" customWidth="1"/>
  </cols>
  <sheetData>
    <row r="1" spans="1:26">
      <c r="A1" s="110" t="s">
        <v>225</v>
      </c>
      <c r="B1" s="110" t="s">
        <v>562</v>
      </c>
      <c r="C1" s="110" t="s">
        <v>226</v>
      </c>
      <c r="D1" s="110" t="s">
        <v>227</v>
      </c>
      <c r="E1" s="110" t="s">
        <v>228</v>
      </c>
      <c r="F1" s="110" t="s">
        <v>229</v>
      </c>
      <c r="G1" s="110" t="s">
        <v>230</v>
      </c>
      <c r="H1" s="110" t="s">
        <v>231</v>
      </c>
      <c r="I1" s="110" t="s">
        <v>232</v>
      </c>
      <c r="J1" s="110" t="s">
        <v>233</v>
      </c>
      <c r="K1" s="110" t="s">
        <v>234</v>
      </c>
      <c r="L1" s="110" t="s">
        <v>235</v>
      </c>
      <c r="M1" s="110" t="s">
        <v>236</v>
      </c>
      <c r="N1" s="110" t="s">
        <v>237</v>
      </c>
      <c r="O1" s="110" t="s">
        <v>238</v>
      </c>
      <c r="P1" s="110" t="s">
        <v>239</v>
      </c>
      <c r="Q1" s="110" t="s">
        <v>240</v>
      </c>
      <c r="R1" s="110" t="s">
        <v>241</v>
      </c>
      <c r="S1" s="110" t="s">
        <v>242</v>
      </c>
      <c r="T1" s="110" t="s">
        <v>243</v>
      </c>
      <c r="U1" s="110" t="s">
        <v>244</v>
      </c>
      <c r="V1" s="110" t="s">
        <v>245</v>
      </c>
      <c r="W1" s="69" t="s">
        <v>1404</v>
      </c>
      <c r="X1" s="69" t="s">
        <v>1405</v>
      </c>
      <c r="Y1" s="69" t="s">
        <v>2016</v>
      </c>
      <c r="Z1" s="70" t="s">
        <v>476</v>
      </c>
    </row>
    <row r="2" spans="1:26" hidden="1">
      <c r="A2" t="s">
        <v>246</v>
      </c>
      <c r="B2">
        <v>9408588436</v>
      </c>
      <c r="C2" t="s">
        <v>1526</v>
      </c>
      <c r="D2" t="s">
        <v>1527</v>
      </c>
      <c r="E2" t="s">
        <v>1528</v>
      </c>
      <c r="F2">
        <v>12043532</v>
      </c>
      <c r="G2" s="111">
        <v>44952</v>
      </c>
      <c r="H2" t="s">
        <v>1529</v>
      </c>
      <c r="I2" t="s">
        <v>248</v>
      </c>
      <c r="J2" t="s">
        <v>249</v>
      </c>
      <c r="K2" t="s">
        <v>268</v>
      </c>
      <c r="L2" t="s">
        <v>251</v>
      </c>
      <c r="O2" s="111">
        <v>44953</v>
      </c>
      <c r="P2" t="s">
        <v>252</v>
      </c>
      <c r="Q2" t="s">
        <v>1406</v>
      </c>
      <c r="S2" t="s">
        <v>254</v>
      </c>
      <c r="T2" t="s">
        <v>254</v>
      </c>
      <c r="U2" t="s">
        <v>254</v>
      </c>
      <c r="V2" t="s">
        <v>254</v>
      </c>
      <c r="W2">
        <v>0</v>
      </c>
      <c r="X2">
        <v>0</v>
      </c>
      <c r="Y2">
        <v>0</v>
      </c>
      <c r="Z2" s="27">
        <f>SUM(W2:Y2)</f>
        <v>0</v>
      </c>
    </row>
    <row r="3" spans="1:26" hidden="1">
      <c r="A3" t="s">
        <v>246</v>
      </c>
      <c r="B3">
        <v>9408588436</v>
      </c>
      <c r="C3" t="s">
        <v>1526</v>
      </c>
      <c r="D3" t="s">
        <v>1527</v>
      </c>
      <c r="E3" t="s">
        <v>1528</v>
      </c>
      <c r="F3">
        <v>12060551</v>
      </c>
      <c r="G3" s="111">
        <v>44956</v>
      </c>
      <c r="H3" t="s">
        <v>1530</v>
      </c>
      <c r="I3" t="s">
        <v>248</v>
      </c>
      <c r="J3" t="s">
        <v>249</v>
      </c>
      <c r="K3" t="s">
        <v>250</v>
      </c>
      <c r="L3" t="s">
        <v>251</v>
      </c>
      <c r="O3" s="111">
        <v>44957</v>
      </c>
      <c r="P3" t="s">
        <v>252</v>
      </c>
      <c r="Q3" t="s">
        <v>257</v>
      </c>
      <c r="S3" t="s">
        <v>254</v>
      </c>
      <c r="T3" t="s">
        <v>254</v>
      </c>
      <c r="U3" t="s">
        <v>254</v>
      </c>
      <c r="V3" t="s">
        <v>254</v>
      </c>
      <c r="W3">
        <v>0</v>
      </c>
      <c r="X3">
        <v>0</v>
      </c>
      <c r="Y3">
        <v>0</v>
      </c>
      <c r="Z3" s="27">
        <f t="shared" ref="Z3:Z66" si="0">SUM(W3:Y3)</f>
        <v>0</v>
      </c>
    </row>
    <row r="4" spans="1:26" hidden="1">
      <c r="A4" t="s">
        <v>246</v>
      </c>
      <c r="B4">
        <v>63270064349</v>
      </c>
      <c r="C4" t="s">
        <v>1531</v>
      </c>
      <c r="D4" t="s">
        <v>247</v>
      </c>
      <c r="E4" t="s">
        <v>54</v>
      </c>
      <c r="F4">
        <v>12067681</v>
      </c>
      <c r="G4" s="111">
        <v>44957</v>
      </c>
      <c r="H4" t="s">
        <v>1532</v>
      </c>
      <c r="I4" t="s">
        <v>248</v>
      </c>
      <c r="J4" t="s">
        <v>249</v>
      </c>
      <c r="K4" t="s">
        <v>250</v>
      </c>
      <c r="L4" t="s">
        <v>251</v>
      </c>
      <c r="O4" s="111">
        <v>44957</v>
      </c>
      <c r="P4" t="s">
        <v>252</v>
      </c>
      <c r="Q4" t="s">
        <v>1406</v>
      </c>
      <c r="S4" t="s">
        <v>254</v>
      </c>
      <c r="T4" t="s">
        <v>254</v>
      </c>
      <c r="U4" t="s">
        <v>254</v>
      </c>
      <c r="V4" t="s">
        <v>254</v>
      </c>
      <c r="W4">
        <v>0</v>
      </c>
      <c r="X4">
        <v>0</v>
      </c>
      <c r="Y4">
        <v>0</v>
      </c>
      <c r="Z4" s="27">
        <f t="shared" si="0"/>
        <v>0</v>
      </c>
    </row>
    <row r="5" spans="1:26" hidden="1">
      <c r="A5" t="s">
        <v>246</v>
      </c>
      <c r="B5">
        <v>63270064349</v>
      </c>
      <c r="C5" t="s">
        <v>1531</v>
      </c>
      <c r="D5" t="s">
        <v>57</v>
      </c>
      <c r="E5" t="s">
        <v>58</v>
      </c>
      <c r="F5">
        <v>12026821</v>
      </c>
      <c r="G5" s="111">
        <v>44946</v>
      </c>
      <c r="H5" t="s">
        <v>1533</v>
      </c>
      <c r="I5" t="s">
        <v>255</v>
      </c>
      <c r="L5" t="s">
        <v>251</v>
      </c>
      <c r="O5" s="111">
        <v>44947</v>
      </c>
      <c r="P5" t="s">
        <v>252</v>
      </c>
      <c r="Q5" t="s">
        <v>253</v>
      </c>
      <c r="R5" s="111">
        <v>44949</v>
      </c>
      <c r="S5" t="s">
        <v>254</v>
      </c>
      <c r="T5" t="s">
        <v>254</v>
      </c>
      <c r="U5" t="s">
        <v>254</v>
      </c>
      <c r="V5" t="s">
        <v>254</v>
      </c>
      <c r="W5">
        <v>0</v>
      </c>
      <c r="X5">
        <v>0</v>
      </c>
      <c r="Y5">
        <v>59</v>
      </c>
      <c r="Z5" s="27">
        <f t="shared" si="0"/>
        <v>59</v>
      </c>
    </row>
    <row r="6" spans="1:26" hidden="1">
      <c r="A6" t="s">
        <v>246</v>
      </c>
      <c r="B6">
        <v>63270064349</v>
      </c>
      <c r="C6" t="s">
        <v>1531</v>
      </c>
      <c r="D6" t="s">
        <v>57</v>
      </c>
      <c r="E6" t="s">
        <v>58</v>
      </c>
      <c r="F6">
        <v>12053687</v>
      </c>
      <c r="G6" s="111">
        <v>44953</v>
      </c>
      <c r="H6" t="s">
        <v>1534</v>
      </c>
      <c r="I6" t="s">
        <v>271</v>
      </c>
      <c r="J6" t="s">
        <v>249</v>
      </c>
      <c r="K6" t="s">
        <v>268</v>
      </c>
      <c r="L6" t="s">
        <v>251</v>
      </c>
      <c r="O6" s="111">
        <v>44953</v>
      </c>
      <c r="P6" t="s">
        <v>252</v>
      </c>
      <c r="Q6" t="s">
        <v>253</v>
      </c>
      <c r="R6" s="111">
        <v>44956</v>
      </c>
      <c r="S6" t="s">
        <v>254</v>
      </c>
      <c r="T6" t="s">
        <v>254</v>
      </c>
      <c r="U6" t="s">
        <v>254</v>
      </c>
      <c r="V6" t="s">
        <v>254</v>
      </c>
      <c r="W6">
        <v>0</v>
      </c>
      <c r="X6">
        <v>0</v>
      </c>
      <c r="Y6">
        <v>948.54</v>
      </c>
      <c r="Z6" s="27">
        <f t="shared" si="0"/>
        <v>948.54</v>
      </c>
    </row>
    <row r="7" spans="1:26" hidden="1">
      <c r="A7" t="s">
        <v>246</v>
      </c>
      <c r="B7">
        <v>63270064349</v>
      </c>
      <c r="C7" t="s">
        <v>1531</v>
      </c>
      <c r="D7" t="s">
        <v>57</v>
      </c>
      <c r="E7" t="s">
        <v>58</v>
      </c>
      <c r="F7">
        <v>12053974</v>
      </c>
      <c r="G7" s="111">
        <v>44953</v>
      </c>
      <c r="H7" t="s">
        <v>1535</v>
      </c>
      <c r="I7" t="s">
        <v>271</v>
      </c>
      <c r="J7" t="s">
        <v>249</v>
      </c>
      <c r="K7" t="s">
        <v>250</v>
      </c>
      <c r="L7" t="s">
        <v>251</v>
      </c>
      <c r="O7" s="111">
        <v>44954</v>
      </c>
      <c r="P7" t="s">
        <v>252</v>
      </c>
      <c r="Q7" t="s">
        <v>253</v>
      </c>
      <c r="R7" s="111">
        <v>44956</v>
      </c>
      <c r="S7" t="s">
        <v>254</v>
      </c>
      <c r="T7" t="s">
        <v>254</v>
      </c>
      <c r="U7" t="s">
        <v>254</v>
      </c>
      <c r="V7" t="s">
        <v>254</v>
      </c>
      <c r="W7">
        <v>0</v>
      </c>
      <c r="X7">
        <v>0</v>
      </c>
      <c r="Y7">
        <v>2</v>
      </c>
      <c r="Z7" s="27">
        <f t="shared" si="0"/>
        <v>2</v>
      </c>
    </row>
    <row r="8" spans="1:26" hidden="1">
      <c r="A8" t="s">
        <v>246</v>
      </c>
      <c r="B8">
        <v>63270064349</v>
      </c>
      <c r="C8" t="s">
        <v>1531</v>
      </c>
      <c r="D8" t="s">
        <v>57</v>
      </c>
      <c r="E8" t="s">
        <v>58</v>
      </c>
      <c r="F8">
        <v>12066983</v>
      </c>
      <c r="G8" s="111">
        <v>44957</v>
      </c>
      <c r="H8" t="s">
        <v>1536</v>
      </c>
      <c r="I8" t="s">
        <v>271</v>
      </c>
      <c r="J8" t="s">
        <v>249</v>
      </c>
      <c r="K8" t="s">
        <v>250</v>
      </c>
      <c r="L8" t="s">
        <v>251</v>
      </c>
      <c r="O8" s="111">
        <v>44957</v>
      </c>
      <c r="P8" t="s">
        <v>252</v>
      </c>
      <c r="Q8" t="s">
        <v>253</v>
      </c>
      <c r="R8" s="111">
        <v>44957</v>
      </c>
      <c r="S8" t="s">
        <v>254</v>
      </c>
      <c r="T8" t="s">
        <v>254</v>
      </c>
      <c r="U8" t="s">
        <v>254</v>
      </c>
      <c r="V8" t="s">
        <v>254</v>
      </c>
      <c r="W8">
        <v>0</v>
      </c>
      <c r="X8">
        <v>0</v>
      </c>
      <c r="Y8">
        <v>34</v>
      </c>
      <c r="Z8" s="27">
        <f t="shared" si="0"/>
        <v>34</v>
      </c>
    </row>
    <row r="9" spans="1:26" hidden="1">
      <c r="A9" t="s">
        <v>246</v>
      </c>
      <c r="B9">
        <v>60573097313</v>
      </c>
      <c r="C9" t="s">
        <v>98</v>
      </c>
      <c r="D9" t="s">
        <v>53</v>
      </c>
      <c r="E9" t="s">
        <v>54</v>
      </c>
      <c r="F9">
        <v>11761610</v>
      </c>
      <c r="G9" s="111">
        <v>44876</v>
      </c>
      <c r="H9" t="s">
        <v>1537</v>
      </c>
      <c r="I9" t="s">
        <v>255</v>
      </c>
      <c r="J9" t="s">
        <v>249</v>
      </c>
      <c r="K9" t="s">
        <v>250</v>
      </c>
      <c r="L9" t="s">
        <v>251</v>
      </c>
      <c r="O9" s="111">
        <v>44876</v>
      </c>
      <c r="P9" t="s">
        <v>252</v>
      </c>
      <c r="Q9" t="s">
        <v>257</v>
      </c>
      <c r="S9" t="s">
        <v>254</v>
      </c>
      <c r="T9" t="s">
        <v>254</v>
      </c>
      <c r="U9" t="s">
        <v>254</v>
      </c>
      <c r="V9" t="s">
        <v>254</v>
      </c>
      <c r="W9">
        <v>0</v>
      </c>
      <c r="X9">
        <v>0</v>
      </c>
      <c r="Y9">
        <v>0</v>
      </c>
      <c r="Z9" s="27">
        <f t="shared" si="0"/>
        <v>0</v>
      </c>
    </row>
    <row r="10" spans="1:26" hidden="1">
      <c r="A10" t="s">
        <v>246</v>
      </c>
      <c r="B10">
        <v>6054831674</v>
      </c>
      <c r="C10" t="s">
        <v>272</v>
      </c>
      <c r="D10" t="s">
        <v>741</v>
      </c>
      <c r="E10" t="s">
        <v>46</v>
      </c>
      <c r="F10">
        <v>11846515</v>
      </c>
      <c r="G10" s="111">
        <v>44909</v>
      </c>
      <c r="H10" t="s">
        <v>1313</v>
      </c>
      <c r="I10" t="s">
        <v>255</v>
      </c>
      <c r="J10" t="s">
        <v>249</v>
      </c>
      <c r="K10" t="s">
        <v>250</v>
      </c>
      <c r="L10" t="s">
        <v>251</v>
      </c>
      <c r="O10" s="111">
        <v>44915</v>
      </c>
      <c r="P10" t="s">
        <v>252</v>
      </c>
      <c r="Q10" t="s">
        <v>253</v>
      </c>
      <c r="R10" s="111">
        <v>44917</v>
      </c>
      <c r="S10" t="s">
        <v>254</v>
      </c>
      <c r="T10" t="s">
        <v>254</v>
      </c>
      <c r="U10" t="s">
        <v>254</v>
      </c>
      <c r="V10" t="s">
        <v>254</v>
      </c>
      <c r="W10">
        <v>0</v>
      </c>
      <c r="X10">
        <v>0</v>
      </c>
      <c r="Y10">
        <v>456</v>
      </c>
      <c r="Z10" s="27">
        <f t="shared" si="0"/>
        <v>456</v>
      </c>
    </row>
    <row r="11" spans="1:26" hidden="1">
      <c r="A11" t="s">
        <v>246</v>
      </c>
      <c r="B11">
        <v>6054831674</v>
      </c>
      <c r="C11" t="s">
        <v>272</v>
      </c>
      <c r="D11" t="s">
        <v>741</v>
      </c>
      <c r="E11" t="s">
        <v>46</v>
      </c>
      <c r="F11">
        <v>11847893</v>
      </c>
      <c r="G11" s="111">
        <v>44896</v>
      </c>
      <c r="H11" t="s">
        <v>999</v>
      </c>
      <c r="I11" t="s">
        <v>255</v>
      </c>
      <c r="J11" t="s">
        <v>249</v>
      </c>
      <c r="K11" t="s">
        <v>250</v>
      </c>
      <c r="L11" t="s">
        <v>251</v>
      </c>
      <c r="O11" s="111">
        <v>44896</v>
      </c>
      <c r="P11" t="s">
        <v>252</v>
      </c>
      <c r="Q11" t="s">
        <v>253</v>
      </c>
      <c r="R11" s="111">
        <v>44907</v>
      </c>
      <c r="S11" t="s">
        <v>254</v>
      </c>
      <c r="T11" t="s">
        <v>254</v>
      </c>
      <c r="U11" t="s">
        <v>254</v>
      </c>
      <c r="V11" t="s">
        <v>254</v>
      </c>
      <c r="W11">
        <v>0</v>
      </c>
      <c r="X11">
        <v>861</v>
      </c>
      <c r="Y11">
        <v>1866</v>
      </c>
      <c r="Z11" s="27">
        <f t="shared" si="0"/>
        <v>2727</v>
      </c>
    </row>
    <row r="12" spans="1:26" hidden="1">
      <c r="A12" t="s">
        <v>246</v>
      </c>
      <c r="B12">
        <v>6054831674</v>
      </c>
      <c r="C12" t="s">
        <v>272</v>
      </c>
      <c r="D12" t="s">
        <v>741</v>
      </c>
      <c r="E12" t="s">
        <v>46</v>
      </c>
      <c r="F12">
        <v>11870069</v>
      </c>
      <c r="G12" s="111">
        <v>44903</v>
      </c>
      <c r="H12" t="s">
        <v>1000</v>
      </c>
      <c r="I12" t="s">
        <v>255</v>
      </c>
      <c r="J12" t="s">
        <v>249</v>
      </c>
      <c r="K12" t="s">
        <v>250</v>
      </c>
      <c r="L12" t="s">
        <v>251</v>
      </c>
      <c r="O12" s="111">
        <v>44903</v>
      </c>
      <c r="P12" t="s">
        <v>252</v>
      </c>
      <c r="Q12" t="s">
        <v>253</v>
      </c>
      <c r="R12" s="111">
        <v>44907</v>
      </c>
      <c r="S12" t="s">
        <v>254</v>
      </c>
      <c r="T12" t="s">
        <v>254</v>
      </c>
      <c r="U12" t="s">
        <v>254</v>
      </c>
      <c r="V12" t="s">
        <v>254</v>
      </c>
      <c r="W12">
        <v>0</v>
      </c>
      <c r="X12">
        <v>24635.63</v>
      </c>
      <c r="Y12">
        <v>29413.06</v>
      </c>
      <c r="Z12" s="27">
        <f t="shared" si="0"/>
        <v>54048.69</v>
      </c>
    </row>
    <row r="13" spans="1:26" hidden="1">
      <c r="A13" t="s">
        <v>246</v>
      </c>
      <c r="B13">
        <v>6054831674</v>
      </c>
      <c r="C13" t="s">
        <v>272</v>
      </c>
      <c r="D13" t="s">
        <v>741</v>
      </c>
      <c r="E13" t="s">
        <v>46</v>
      </c>
      <c r="F13">
        <v>11889146</v>
      </c>
      <c r="G13" s="111">
        <v>44909</v>
      </c>
      <c r="H13" t="s">
        <v>1314</v>
      </c>
      <c r="I13" t="s">
        <v>255</v>
      </c>
      <c r="L13" t="s">
        <v>251</v>
      </c>
      <c r="O13" s="111">
        <v>44909</v>
      </c>
      <c r="P13" t="s">
        <v>252</v>
      </c>
      <c r="Q13" t="s">
        <v>263</v>
      </c>
      <c r="R13" s="111">
        <v>44911</v>
      </c>
      <c r="S13" t="s">
        <v>254</v>
      </c>
      <c r="T13" t="s">
        <v>254</v>
      </c>
      <c r="U13" t="s">
        <v>254</v>
      </c>
      <c r="V13" t="s">
        <v>254</v>
      </c>
      <c r="W13">
        <v>0</v>
      </c>
      <c r="X13">
        <v>0</v>
      </c>
      <c r="Y13">
        <v>0</v>
      </c>
      <c r="Z13" s="27">
        <f t="shared" si="0"/>
        <v>0</v>
      </c>
    </row>
    <row r="14" spans="1:26" hidden="1">
      <c r="A14" t="s">
        <v>246</v>
      </c>
      <c r="B14">
        <v>6054831674</v>
      </c>
      <c r="C14" t="s">
        <v>272</v>
      </c>
      <c r="D14" t="s">
        <v>741</v>
      </c>
      <c r="E14" t="s">
        <v>46</v>
      </c>
      <c r="F14">
        <v>11889990</v>
      </c>
      <c r="G14" s="111">
        <v>44909</v>
      </c>
      <c r="H14" t="s">
        <v>1001</v>
      </c>
      <c r="I14" t="s">
        <v>255</v>
      </c>
      <c r="J14" t="s">
        <v>249</v>
      </c>
      <c r="K14" t="s">
        <v>250</v>
      </c>
      <c r="L14" t="s">
        <v>251</v>
      </c>
      <c r="O14" s="111">
        <v>44909</v>
      </c>
      <c r="P14" t="s">
        <v>252</v>
      </c>
      <c r="Q14" t="s">
        <v>253</v>
      </c>
      <c r="R14" s="111">
        <v>44911</v>
      </c>
      <c r="S14" t="s">
        <v>254</v>
      </c>
      <c r="T14" t="s">
        <v>254</v>
      </c>
      <c r="U14" t="s">
        <v>254</v>
      </c>
      <c r="V14" t="s">
        <v>254</v>
      </c>
      <c r="W14">
        <v>0</v>
      </c>
      <c r="X14">
        <v>2569.6</v>
      </c>
      <c r="Y14">
        <v>523.37</v>
      </c>
      <c r="Z14" s="27">
        <f t="shared" si="0"/>
        <v>3092.97</v>
      </c>
    </row>
    <row r="15" spans="1:26" hidden="1">
      <c r="A15" t="s">
        <v>246</v>
      </c>
      <c r="B15">
        <v>6054831674</v>
      </c>
      <c r="C15" t="s">
        <v>272</v>
      </c>
      <c r="D15" t="s">
        <v>741</v>
      </c>
      <c r="E15" t="s">
        <v>46</v>
      </c>
      <c r="F15">
        <v>11895368</v>
      </c>
      <c r="G15" s="111">
        <v>44910</v>
      </c>
      <c r="H15" t="s">
        <v>1002</v>
      </c>
      <c r="I15" t="s">
        <v>248</v>
      </c>
      <c r="J15" t="s">
        <v>249</v>
      </c>
      <c r="K15" t="s">
        <v>250</v>
      </c>
      <c r="L15" t="s">
        <v>251</v>
      </c>
      <c r="O15" s="111">
        <v>44910</v>
      </c>
      <c r="P15" t="s">
        <v>252</v>
      </c>
      <c r="Q15" t="s">
        <v>253</v>
      </c>
      <c r="R15" s="111">
        <v>44911</v>
      </c>
      <c r="S15" t="s">
        <v>254</v>
      </c>
      <c r="T15" t="s">
        <v>254</v>
      </c>
      <c r="U15" t="s">
        <v>254</v>
      </c>
      <c r="V15" t="s">
        <v>254</v>
      </c>
      <c r="W15">
        <v>0</v>
      </c>
      <c r="X15">
        <v>3855.4</v>
      </c>
      <c r="Y15">
        <v>1426.6</v>
      </c>
      <c r="Z15" s="27">
        <f t="shared" si="0"/>
        <v>5282</v>
      </c>
    </row>
    <row r="16" spans="1:26" hidden="1">
      <c r="A16" t="s">
        <v>246</v>
      </c>
      <c r="B16">
        <v>6054831674</v>
      </c>
      <c r="C16" t="s">
        <v>272</v>
      </c>
      <c r="D16" t="s">
        <v>1003</v>
      </c>
      <c r="E16" t="s">
        <v>46</v>
      </c>
      <c r="F16">
        <v>11861124</v>
      </c>
      <c r="G16" s="111">
        <v>44901</v>
      </c>
      <c r="H16" t="s">
        <v>1315</v>
      </c>
      <c r="I16" t="s">
        <v>255</v>
      </c>
      <c r="J16" t="s">
        <v>249</v>
      </c>
      <c r="K16" t="s">
        <v>250</v>
      </c>
      <c r="L16" t="s">
        <v>251</v>
      </c>
      <c r="O16" s="111">
        <v>44901</v>
      </c>
      <c r="P16" t="s">
        <v>252</v>
      </c>
      <c r="Q16" t="s">
        <v>257</v>
      </c>
      <c r="S16" t="s">
        <v>254</v>
      </c>
      <c r="T16" t="s">
        <v>254</v>
      </c>
      <c r="U16" t="s">
        <v>254</v>
      </c>
      <c r="V16" t="s">
        <v>254</v>
      </c>
      <c r="W16">
        <v>0</v>
      </c>
      <c r="X16">
        <v>0</v>
      </c>
      <c r="Y16">
        <v>0</v>
      </c>
      <c r="Z16" s="27">
        <f t="shared" si="0"/>
        <v>0</v>
      </c>
    </row>
    <row r="17" spans="1:26" hidden="1">
      <c r="A17" t="s">
        <v>246</v>
      </c>
      <c r="B17">
        <v>6054831674</v>
      </c>
      <c r="C17" t="s">
        <v>272</v>
      </c>
      <c r="D17" t="s">
        <v>45</v>
      </c>
      <c r="E17" t="s">
        <v>46</v>
      </c>
      <c r="F17">
        <v>431462</v>
      </c>
      <c r="G17" s="111">
        <v>44868</v>
      </c>
      <c r="H17" t="s">
        <v>641</v>
      </c>
      <c r="I17" t="s">
        <v>255</v>
      </c>
      <c r="J17" t="s">
        <v>249</v>
      </c>
      <c r="K17" t="s">
        <v>268</v>
      </c>
      <c r="L17" t="s">
        <v>251</v>
      </c>
      <c r="O17" s="111">
        <v>44868</v>
      </c>
      <c r="P17" t="s">
        <v>252</v>
      </c>
      <c r="Q17" t="s">
        <v>253</v>
      </c>
      <c r="R17" s="111">
        <v>44869</v>
      </c>
      <c r="S17" t="s">
        <v>254</v>
      </c>
      <c r="T17" t="s">
        <v>254</v>
      </c>
      <c r="U17" t="s">
        <v>254</v>
      </c>
      <c r="V17" t="s">
        <v>254</v>
      </c>
      <c r="W17">
        <v>9018.94</v>
      </c>
      <c r="X17">
        <v>13340.41</v>
      </c>
      <c r="Y17">
        <v>11087.1</v>
      </c>
      <c r="Z17" s="27">
        <f t="shared" si="0"/>
        <v>33446.449999999997</v>
      </c>
    </row>
    <row r="18" spans="1:26" hidden="1">
      <c r="A18" t="s">
        <v>246</v>
      </c>
      <c r="B18">
        <v>6054831674</v>
      </c>
      <c r="C18" t="s">
        <v>272</v>
      </c>
      <c r="D18" t="s">
        <v>45</v>
      </c>
      <c r="E18" t="s">
        <v>46</v>
      </c>
      <c r="F18">
        <v>1254326</v>
      </c>
      <c r="G18" s="111">
        <v>44897</v>
      </c>
      <c r="H18" t="s">
        <v>1004</v>
      </c>
      <c r="I18" t="s">
        <v>255</v>
      </c>
      <c r="J18" t="s">
        <v>249</v>
      </c>
      <c r="K18" t="s">
        <v>832</v>
      </c>
      <c r="L18" t="s">
        <v>251</v>
      </c>
      <c r="O18" s="111">
        <v>44897</v>
      </c>
      <c r="P18" t="s">
        <v>252</v>
      </c>
      <c r="Q18" t="s">
        <v>253</v>
      </c>
      <c r="R18" s="111">
        <v>44898</v>
      </c>
      <c r="S18" t="s">
        <v>254</v>
      </c>
      <c r="T18" t="s">
        <v>254</v>
      </c>
      <c r="U18" t="s">
        <v>254</v>
      </c>
      <c r="V18" t="s">
        <v>254</v>
      </c>
      <c r="W18">
        <v>0</v>
      </c>
      <c r="X18">
        <v>6842.6</v>
      </c>
      <c r="Y18">
        <v>323.7</v>
      </c>
      <c r="Z18" s="27">
        <f t="shared" si="0"/>
        <v>7166.3</v>
      </c>
    </row>
    <row r="19" spans="1:26" hidden="1">
      <c r="A19" t="s">
        <v>246</v>
      </c>
      <c r="B19">
        <v>6054831674</v>
      </c>
      <c r="C19" t="s">
        <v>272</v>
      </c>
      <c r="D19" t="s">
        <v>45</v>
      </c>
      <c r="E19" t="s">
        <v>46</v>
      </c>
      <c r="F19">
        <v>4626111</v>
      </c>
      <c r="G19" s="111">
        <v>44887</v>
      </c>
      <c r="H19" t="s">
        <v>642</v>
      </c>
      <c r="I19" t="s">
        <v>255</v>
      </c>
      <c r="J19" t="s">
        <v>249</v>
      </c>
      <c r="K19" t="s">
        <v>250</v>
      </c>
      <c r="L19" t="s">
        <v>251</v>
      </c>
      <c r="O19" s="111">
        <v>44887</v>
      </c>
      <c r="P19" t="s">
        <v>252</v>
      </c>
      <c r="Q19" t="s">
        <v>253</v>
      </c>
      <c r="R19" s="111">
        <v>44888</v>
      </c>
      <c r="S19" t="s">
        <v>254</v>
      </c>
      <c r="T19" t="s">
        <v>254</v>
      </c>
      <c r="U19" t="s">
        <v>254</v>
      </c>
      <c r="V19" t="s">
        <v>254</v>
      </c>
      <c r="W19">
        <v>450</v>
      </c>
      <c r="X19">
        <v>2963</v>
      </c>
      <c r="Y19">
        <v>6843</v>
      </c>
      <c r="Z19" s="27">
        <f t="shared" si="0"/>
        <v>10256</v>
      </c>
    </row>
    <row r="20" spans="1:26" hidden="1">
      <c r="A20" t="s">
        <v>246</v>
      </c>
      <c r="B20">
        <v>6054831674</v>
      </c>
      <c r="C20" t="s">
        <v>272</v>
      </c>
      <c r="D20" t="s">
        <v>45</v>
      </c>
      <c r="E20" t="s">
        <v>46</v>
      </c>
      <c r="F20">
        <v>7931338</v>
      </c>
      <c r="G20" s="111">
        <v>44883</v>
      </c>
      <c r="H20" t="s">
        <v>1538</v>
      </c>
      <c r="I20" t="s">
        <v>255</v>
      </c>
      <c r="L20" t="s">
        <v>251</v>
      </c>
      <c r="O20" s="111">
        <v>44883</v>
      </c>
      <c r="P20" t="s">
        <v>252</v>
      </c>
      <c r="Q20" t="s">
        <v>263</v>
      </c>
      <c r="R20" s="111">
        <v>44883</v>
      </c>
      <c r="S20" t="s">
        <v>254</v>
      </c>
      <c r="T20" t="s">
        <v>254</v>
      </c>
      <c r="U20" t="s">
        <v>254</v>
      </c>
      <c r="V20" t="s">
        <v>254</v>
      </c>
      <c r="W20">
        <v>0</v>
      </c>
      <c r="X20">
        <v>0</v>
      </c>
      <c r="Y20">
        <v>0</v>
      </c>
      <c r="Z20" s="27">
        <f t="shared" si="0"/>
        <v>0</v>
      </c>
    </row>
    <row r="21" spans="1:26" hidden="1">
      <c r="A21" t="s">
        <v>246</v>
      </c>
      <c r="B21">
        <v>6054831674</v>
      </c>
      <c r="C21" t="s">
        <v>272</v>
      </c>
      <c r="D21" t="s">
        <v>45</v>
      </c>
      <c r="E21" t="s">
        <v>46</v>
      </c>
      <c r="F21">
        <v>10162574</v>
      </c>
      <c r="G21" s="111">
        <v>44882</v>
      </c>
      <c r="H21" t="s">
        <v>643</v>
      </c>
      <c r="I21" t="s">
        <v>255</v>
      </c>
      <c r="J21" t="s">
        <v>249</v>
      </c>
      <c r="K21" t="s">
        <v>250</v>
      </c>
      <c r="L21" t="s">
        <v>251</v>
      </c>
      <c r="O21" s="111">
        <v>44882</v>
      </c>
      <c r="P21" t="s">
        <v>252</v>
      </c>
      <c r="Q21" t="s">
        <v>282</v>
      </c>
      <c r="R21" s="111">
        <v>44883</v>
      </c>
      <c r="S21" t="s">
        <v>254</v>
      </c>
      <c r="T21" t="s">
        <v>254</v>
      </c>
      <c r="U21" t="s">
        <v>254</v>
      </c>
      <c r="V21" t="s">
        <v>254</v>
      </c>
      <c r="W21">
        <v>300</v>
      </c>
      <c r="X21">
        <v>2555</v>
      </c>
      <c r="Y21">
        <v>0</v>
      </c>
      <c r="Z21" s="27">
        <f t="shared" si="0"/>
        <v>2855</v>
      </c>
    </row>
    <row r="22" spans="1:26" hidden="1">
      <c r="A22" t="s">
        <v>246</v>
      </c>
      <c r="B22">
        <v>6054831674</v>
      </c>
      <c r="C22" t="s">
        <v>272</v>
      </c>
      <c r="D22" t="s">
        <v>45</v>
      </c>
      <c r="E22" t="s">
        <v>46</v>
      </c>
      <c r="F22">
        <v>10330425</v>
      </c>
      <c r="G22" s="111">
        <v>44866</v>
      </c>
      <c r="H22" t="s">
        <v>644</v>
      </c>
      <c r="I22" t="s">
        <v>255</v>
      </c>
      <c r="J22" t="s">
        <v>249</v>
      </c>
      <c r="K22" t="s">
        <v>250</v>
      </c>
      <c r="L22" t="s">
        <v>251</v>
      </c>
      <c r="O22" s="111">
        <v>44866</v>
      </c>
      <c r="P22" t="s">
        <v>252</v>
      </c>
      <c r="Q22" t="s">
        <v>282</v>
      </c>
      <c r="R22" s="111">
        <v>44869</v>
      </c>
      <c r="S22" t="s">
        <v>254</v>
      </c>
      <c r="T22" t="s">
        <v>254</v>
      </c>
      <c r="U22" t="s">
        <v>254</v>
      </c>
      <c r="V22" t="s">
        <v>254</v>
      </c>
      <c r="W22">
        <v>15</v>
      </c>
      <c r="X22">
        <v>0</v>
      </c>
      <c r="Y22">
        <v>0</v>
      </c>
      <c r="Z22" s="27">
        <f t="shared" si="0"/>
        <v>15</v>
      </c>
    </row>
    <row r="23" spans="1:26" hidden="1">
      <c r="A23" t="s">
        <v>246</v>
      </c>
      <c r="B23">
        <v>6054831674</v>
      </c>
      <c r="C23" t="s">
        <v>272</v>
      </c>
      <c r="D23" t="s">
        <v>45</v>
      </c>
      <c r="E23" t="s">
        <v>46</v>
      </c>
      <c r="F23">
        <v>11520028</v>
      </c>
      <c r="G23" s="111">
        <v>44944</v>
      </c>
      <c r="H23" t="s">
        <v>1539</v>
      </c>
      <c r="I23" t="s">
        <v>248</v>
      </c>
      <c r="J23" t="s">
        <v>249</v>
      </c>
      <c r="K23" t="s">
        <v>250</v>
      </c>
      <c r="L23" t="s">
        <v>251</v>
      </c>
      <c r="O23" s="111">
        <v>44944</v>
      </c>
      <c r="P23" t="s">
        <v>252</v>
      </c>
      <c r="Q23" t="s">
        <v>1406</v>
      </c>
      <c r="S23" t="s">
        <v>254</v>
      </c>
      <c r="T23" t="s">
        <v>254</v>
      </c>
      <c r="U23" t="s">
        <v>254</v>
      </c>
      <c r="V23" t="s">
        <v>254</v>
      </c>
      <c r="W23">
        <v>0</v>
      </c>
      <c r="X23">
        <v>0</v>
      </c>
      <c r="Y23">
        <v>0</v>
      </c>
      <c r="Z23" s="27">
        <f t="shared" si="0"/>
        <v>0</v>
      </c>
    </row>
    <row r="24" spans="1:26" hidden="1">
      <c r="A24" t="s">
        <v>246</v>
      </c>
      <c r="B24">
        <v>6054831674</v>
      </c>
      <c r="C24" t="s">
        <v>272</v>
      </c>
      <c r="D24" t="s">
        <v>45</v>
      </c>
      <c r="E24" t="s">
        <v>46</v>
      </c>
      <c r="F24">
        <v>11647893</v>
      </c>
      <c r="G24" s="111">
        <v>44886</v>
      </c>
      <c r="H24" t="s">
        <v>645</v>
      </c>
      <c r="I24" t="s">
        <v>255</v>
      </c>
      <c r="J24" t="s">
        <v>249</v>
      </c>
      <c r="K24" t="s">
        <v>268</v>
      </c>
      <c r="L24" t="s">
        <v>251</v>
      </c>
      <c r="O24" s="111">
        <v>44886</v>
      </c>
      <c r="P24" t="s">
        <v>252</v>
      </c>
      <c r="Q24" t="s">
        <v>253</v>
      </c>
      <c r="R24" s="111">
        <v>44886</v>
      </c>
      <c r="S24" t="s">
        <v>254</v>
      </c>
      <c r="T24" t="s">
        <v>254</v>
      </c>
      <c r="U24" t="s">
        <v>254</v>
      </c>
      <c r="V24" t="s">
        <v>254</v>
      </c>
      <c r="W24">
        <v>2834.25</v>
      </c>
      <c r="X24">
        <v>11281.7</v>
      </c>
      <c r="Y24">
        <v>9012.7000000000007</v>
      </c>
      <c r="Z24" s="27">
        <f t="shared" si="0"/>
        <v>23128.65</v>
      </c>
    </row>
    <row r="25" spans="1:26" hidden="1">
      <c r="A25" t="s">
        <v>246</v>
      </c>
      <c r="B25">
        <v>6054831674</v>
      </c>
      <c r="C25" t="s">
        <v>272</v>
      </c>
      <c r="D25" t="s">
        <v>45</v>
      </c>
      <c r="E25" t="s">
        <v>46</v>
      </c>
      <c r="F25">
        <v>11732364</v>
      </c>
      <c r="G25" s="111">
        <v>44869</v>
      </c>
      <c r="H25" t="s">
        <v>646</v>
      </c>
      <c r="I25" t="s">
        <v>255</v>
      </c>
      <c r="J25" t="s">
        <v>249</v>
      </c>
      <c r="K25" t="s">
        <v>250</v>
      </c>
      <c r="L25" t="s">
        <v>251</v>
      </c>
      <c r="O25" s="111">
        <v>44869</v>
      </c>
      <c r="P25" t="s">
        <v>252</v>
      </c>
      <c r="Q25" t="s">
        <v>253</v>
      </c>
      <c r="R25" s="111">
        <v>44872</v>
      </c>
      <c r="S25" t="s">
        <v>254</v>
      </c>
      <c r="T25" t="s">
        <v>254</v>
      </c>
      <c r="U25" t="s">
        <v>254</v>
      </c>
      <c r="V25" t="s">
        <v>254</v>
      </c>
      <c r="W25">
        <v>4274.8</v>
      </c>
      <c r="X25">
        <v>6794.81</v>
      </c>
      <c r="Y25">
        <v>4606.5</v>
      </c>
      <c r="Z25" s="27">
        <f t="shared" si="0"/>
        <v>15676.11</v>
      </c>
    </row>
    <row r="26" spans="1:26" hidden="1">
      <c r="A26" t="s">
        <v>246</v>
      </c>
      <c r="B26">
        <v>6054831674</v>
      </c>
      <c r="C26" t="s">
        <v>272</v>
      </c>
      <c r="D26" t="s">
        <v>45</v>
      </c>
      <c r="E26" t="s">
        <v>46</v>
      </c>
      <c r="F26">
        <v>11738665</v>
      </c>
      <c r="G26" s="111">
        <v>44872</v>
      </c>
      <c r="H26" t="s">
        <v>647</v>
      </c>
      <c r="I26" t="s">
        <v>255</v>
      </c>
      <c r="L26" t="s">
        <v>251</v>
      </c>
      <c r="O26" s="111">
        <v>44872</v>
      </c>
      <c r="P26" t="s">
        <v>252</v>
      </c>
      <c r="Q26" t="s">
        <v>263</v>
      </c>
      <c r="R26" s="111">
        <v>44886</v>
      </c>
      <c r="S26" t="s">
        <v>254</v>
      </c>
      <c r="T26" t="s">
        <v>254</v>
      </c>
      <c r="U26" t="s">
        <v>254</v>
      </c>
      <c r="V26" t="s">
        <v>254</v>
      </c>
      <c r="W26">
        <v>10</v>
      </c>
      <c r="X26">
        <v>0</v>
      </c>
      <c r="Y26">
        <v>0</v>
      </c>
      <c r="Z26" s="27">
        <f t="shared" si="0"/>
        <v>10</v>
      </c>
    </row>
    <row r="27" spans="1:26" hidden="1">
      <c r="A27" t="s">
        <v>246</v>
      </c>
      <c r="B27">
        <v>6054831674</v>
      </c>
      <c r="C27" t="s">
        <v>272</v>
      </c>
      <c r="D27" t="s">
        <v>45</v>
      </c>
      <c r="E27" t="s">
        <v>46</v>
      </c>
      <c r="F27">
        <v>11742905</v>
      </c>
      <c r="G27" s="111">
        <v>44873</v>
      </c>
      <c r="H27" t="s">
        <v>648</v>
      </c>
      <c r="I27" t="s">
        <v>255</v>
      </c>
      <c r="J27" t="s">
        <v>249</v>
      </c>
      <c r="K27" t="s">
        <v>250</v>
      </c>
      <c r="L27" t="s">
        <v>251</v>
      </c>
      <c r="O27" s="111">
        <v>44873</v>
      </c>
      <c r="P27" t="s">
        <v>252</v>
      </c>
      <c r="Q27" t="s">
        <v>253</v>
      </c>
      <c r="R27" s="111">
        <v>44877</v>
      </c>
      <c r="S27" t="s">
        <v>254</v>
      </c>
      <c r="T27" t="s">
        <v>254</v>
      </c>
      <c r="U27" t="s">
        <v>254</v>
      </c>
      <c r="V27" t="s">
        <v>254</v>
      </c>
      <c r="W27">
        <v>548</v>
      </c>
      <c r="X27">
        <v>2340</v>
      </c>
      <c r="Y27">
        <v>577</v>
      </c>
      <c r="Z27" s="27">
        <f t="shared" si="0"/>
        <v>3465</v>
      </c>
    </row>
    <row r="28" spans="1:26" hidden="1">
      <c r="A28" t="s">
        <v>246</v>
      </c>
      <c r="B28">
        <v>6054831674</v>
      </c>
      <c r="C28" t="s">
        <v>272</v>
      </c>
      <c r="D28" t="s">
        <v>45</v>
      </c>
      <c r="E28" t="s">
        <v>46</v>
      </c>
      <c r="F28">
        <v>11749792</v>
      </c>
      <c r="G28" s="111">
        <v>44874</v>
      </c>
      <c r="H28" t="s">
        <v>649</v>
      </c>
      <c r="I28" t="s">
        <v>255</v>
      </c>
      <c r="L28" t="s">
        <v>251</v>
      </c>
      <c r="O28" s="111">
        <v>44874</v>
      </c>
      <c r="P28" t="s">
        <v>252</v>
      </c>
      <c r="Q28" t="s">
        <v>263</v>
      </c>
      <c r="R28" s="111">
        <v>44875</v>
      </c>
      <c r="S28" t="s">
        <v>254</v>
      </c>
      <c r="T28" t="s">
        <v>254</v>
      </c>
      <c r="U28" t="s">
        <v>254</v>
      </c>
      <c r="V28" t="s">
        <v>254</v>
      </c>
      <c r="W28">
        <v>642.94000000000005</v>
      </c>
      <c r="X28">
        <v>59.98</v>
      </c>
      <c r="Y28">
        <v>0</v>
      </c>
      <c r="Z28" s="27">
        <f t="shared" si="0"/>
        <v>702.92000000000007</v>
      </c>
    </row>
    <row r="29" spans="1:26" hidden="1">
      <c r="A29" t="s">
        <v>246</v>
      </c>
      <c r="B29">
        <v>6054831674</v>
      </c>
      <c r="C29" t="s">
        <v>272</v>
      </c>
      <c r="D29" t="s">
        <v>45</v>
      </c>
      <c r="E29" t="s">
        <v>46</v>
      </c>
      <c r="F29">
        <v>11756525</v>
      </c>
      <c r="G29" s="111">
        <v>44875</v>
      </c>
      <c r="H29" t="s">
        <v>650</v>
      </c>
      <c r="I29" t="s">
        <v>255</v>
      </c>
      <c r="J29" t="s">
        <v>249</v>
      </c>
      <c r="K29" t="s">
        <v>250</v>
      </c>
      <c r="L29" t="s">
        <v>251</v>
      </c>
      <c r="O29" s="111">
        <v>44875</v>
      </c>
      <c r="P29" t="s">
        <v>252</v>
      </c>
      <c r="Q29" t="s">
        <v>253</v>
      </c>
      <c r="R29" s="111">
        <v>44876</v>
      </c>
      <c r="S29" t="s">
        <v>254</v>
      </c>
      <c r="T29" t="s">
        <v>254</v>
      </c>
      <c r="U29" t="s">
        <v>254</v>
      </c>
      <c r="V29" t="s">
        <v>254</v>
      </c>
      <c r="W29">
        <v>783.42</v>
      </c>
      <c r="X29">
        <v>4044.54</v>
      </c>
      <c r="Y29">
        <v>2609.92</v>
      </c>
      <c r="Z29" s="27">
        <f t="shared" si="0"/>
        <v>7437.88</v>
      </c>
    </row>
    <row r="30" spans="1:26" hidden="1">
      <c r="A30" t="s">
        <v>246</v>
      </c>
      <c r="B30">
        <v>6054831674</v>
      </c>
      <c r="C30" t="s">
        <v>272</v>
      </c>
      <c r="D30" t="s">
        <v>45</v>
      </c>
      <c r="E30" t="s">
        <v>46</v>
      </c>
      <c r="F30">
        <v>11761389</v>
      </c>
      <c r="G30" s="111">
        <v>44876</v>
      </c>
      <c r="H30" t="s">
        <v>651</v>
      </c>
      <c r="I30" t="s">
        <v>255</v>
      </c>
      <c r="J30" t="s">
        <v>249</v>
      </c>
      <c r="K30" t="s">
        <v>250</v>
      </c>
      <c r="L30" t="s">
        <v>251</v>
      </c>
      <c r="O30" s="111">
        <v>44886</v>
      </c>
      <c r="P30" t="s">
        <v>252</v>
      </c>
      <c r="Q30" t="s">
        <v>253</v>
      </c>
      <c r="R30" s="111">
        <v>44887</v>
      </c>
      <c r="S30" t="s">
        <v>254</v>
      </c>
      <c r="T30" t="s">
        <v>254</v>
      </c>
      <c r="U30" t="s">
        <v>254</v>
      </c>
      <c r="V30" t="s">
        <v>254</v>
      </c>
      <c r="W30">
        <v>276</v>
      </c>
      <c r="X30">
        <v>822</v>
      </c>
      <c r="Y30">
        <v>148</v>
      </c>
      <c r="Z30" s="27">
        <f t="shared" si="0"/>
        <v>1246</v>
      </c>
    </row>
    <row r="31" spans="1:26" hidden="1">
      <c r="A31" t="s">
        <v>246</v>
      </c>
      <c r="B31">
        <v>6054831674</v>
      </c>
      <c r="C31" t="s">
        <v>272</v>
      </c>
      <c r="D31" t="s">
        <v>45</v>
      </c>
      <c r="E31" t="s">
        <v>46</v>
      </c>
      <c r="F31">
        <v>11766821</v>
      </c>
      <c r="G31" s="111">
        <v>44879</v>
      </c>
      <c r="H31" t="s">
        <v>652</v>
      </c>
      <c r="I31" t="s">
        <v>255</v>
      </c>
      <c r="J31" t="s">
        <v>249</v>
      </c>
      <c r="K31" t="s">
        <v>250</v>
      </c>
      <c r="L31" t="s">
        <v>251</v>
      </c>
      <c r="O31" s="111">
        <v>44879</v>
      </c>
      <c r="P31" t="s">
        <v>252</v>
      </c>
      <c r="Q31" t="s">
        <v>282</v>
      </c>
      <c r="R31" s="111">
        <v>44881</v>
      </c>
      <c r="S31" t="s">
        <v>254</v>
      </c>
      <c r="T31" t="s">
        <v>254</v>
      </c>
      <c r="U31" t="s">
        <v>254</v>
      </c>
      <c r="V31" t="s">
        <v>254</v>
      </c>
      <c r="W31">
        <v>0</v>
      </c>
      <c r="X31">
        <v>201</v>
      </c>
      <c r="Y31">
        <v>0</v>
      </c>
      <c r="Z31" s="27">
        <f t="shared" si="0"/>
        <v>201</v>
      </c>
    </row>
    <row r="32" spans="1:26" hidden="1">
      <c r="A32" t="s">
        <v>246</v>
      </c>
      <c r="B32">
        <v>6054831674</v>
      </c>
      <c r="C32" t="s">
        <v>272</v>
      </c>
      <c r="D32" t="s">
        <v>45</v>
      </c>
      <c r="E32" t="s">
        <v>46</v>
      </c>
      <c r="F32">
        <v>11771753</v>
      </c>
      <c r="G32" s="111">
        <v>44881</v>
      </c>
      <c r="H32" t="s">
        <v>653</v>
      </c>
      <c r="I32" t="s">
        <v>255</v>
      </c>
      <c r="J32" t="s">
        <v>249</v>
      </c>
      <c r="K32" t="s">
        <v>250</v>
      </c>
      <c r="L32" t="s">
        <v>251</v>
      </c>
      <c r="O32" s="111">
        <v>44881</v>
      </c>
      <c r="P32" t="s">
        <v>252</v>
      </c>
      <c r="Q32" t="s">
        <v>282</v>
      </c>
      <c r="R32" s="111">
        <v>44886</v>
      </c>
      <c r="S32" t="s">
        <v>254</v>
      </c>
      <c r="T32" t="s">
        <v>254</v>
      </c>
      <c r="U32" t="s">
        <v>254</v>
      </c>
      <c r="V32" t="s">
        <v>254</v>
      </c>
      <c r="W32">
        <v>800</v>
      </c>
      <c r="X32">
        <v>290</v>
      </c>
      <c r="Y32">
        <v>0</v>
      </c>
      <c r="Z32" s="27">
        <f t="shared" si="0"/>
        <v>1090</v>
      </c>
    </row>
    <row r="33" spans="1:26" hidden="1">
      <c r="A33" t="s">
        <v>246</v>
      </c>
      <c r="B33">
        <v>6054831674</v>
      </c>
      <c r="C33" t="s">
        <v>272</v>
      </c>
      <c r="D33" t="s">
        <v>45</v>
      </c>
      <c r="E33" t="s">
        <v>46</v>
      </c>
      <c r="F33">
        <v>11785582</v>
      </c>
      <c r="G33" s="111">
        <v>44883</v>
      </c>
      <c r="H33" t="s">
        <v>654</v>
      </c>
      <c r="I33" t="s">
        <v>255</v>
      </c>
      <c r="J33" t="s">
        <v>249</v>
      </c>
      <c r="K33" t="s">
        <v>250</v>
      </c>
      <c r="L33" t="s">
        <v>251</v>
      </c>
      <c r="O33" s="111">
        <v>44883</v>
      </c>
      <c r="P33" t="s">
        <v>252</v>
      </c>
      <c r="Q33" t="s">
        <v>282</v>
      </c>
      <c r="R33" s="111">
        <v>44886</v>
      </c>
      <c r="S33" t="s">
        <v>254</v>
      </c>
      <c r="T33" t="s">
        <v>254</v>
      </c>
      <c r="U33" t="s">
        <v>254</v>
      </c>
      <c r="V33" t="s">
        <v>254</v>
      </c>
      <c r="W33">
        <v>1</v>
      </c>
      <c r="X33">
        <v>0</v>
      </c>
      <c r="Y33">
        <v>0</v>
      </c>
      <c r="Z33" s="27">
        <f t="shared" si="0"/>
        <v>1</v>
      </c>
    </row>
    <row r="34" spans="1:26" hidden="1">
      <c r="A34" t="s">
        <v>246</v>
      </c>
      <c r="B34">
        <v>6054831674</v>
      </c>
      <c r="C34" t="s">
        <v>272</v>
      </c>
      <c r="D34" t="s">
        <v>45</v>
      </c>
      <c r="E34" t="s">
        <v>46</v>
      </c>
      <c r="F34">
        <v>11806078</v>
      </c>
      <c r="G34" s="111">
        <v>44888</v>
      </c>
      <c r="H34" t="s">
        <v>655</v>
      </c>
      <c r="I34" t="s">
        <v>248</v>
      </c>
      <c r="J34" t="s">
        <v>249</v>
      </c>
      <c r="K34" t="s">
        <v>250</v>
      </c>
      <c r="L34" t="s">
        <v>251</v>
      </c>
      <c r="O34" s="111">
        <v>44888</v>
      </c>
      <c r="P34" t="s">
        <v>252</v>
      </c>
      <c r="Q34" t="s">
        <v>253</v>
      </c>
      <c r="R34" s="111">
        <v>44889</v>
      </c>
      <c r="S34" t="s">
        <v>254</v>
      </c>
      <c r="T34" t="s">
        <v>254</v>
      </c>
      <c r="U34" t="s">
        <v>254</v>
      </c>
      <c r="V34" t="s">
        <v>254</v>
      </c>
      <c r="W34">
        <v>749.76</v>
      </c>
      <c r="X34">
        <v>5931.39</v>
      </c>
      <c r="Y34">
        <v>4600.8500000000004</v>
      </c>
      <c r="Z34" s="27">
        <f t="shared" si="0"/>
        <v>11282</v>
      </c>
    </row>
    <row r="35" spans="1:26" hidden="1">
      <c r="A35" t="s">
        <v>246</v>
      </c>
      <c r="B35">
        <v>6054831674</v>
      </c>
      <c r="C35" t="s">
        <v>272</v>
      </c>
      <c r="D35" t="s">
        <v>45</v>
      </c>
      <c r="E35" t="s">
        <v>46</v>
      </c>
      <c r="F35">
        <v>11815922</v>
      </c>
      <c r="G35" s="111">
        <v>44890</v>
      </c>
      <c r="H35" t="s">
        <v>656</v>
      </c>
      <c r="I35" t="s">
        <v>255</v>
      </c>
      <c r="J35" t="s">
        <v>249</v>
      </c>
      <c r="K35" t="s">
        <v>250</v>
      </c>
      <c r="L35" t="s">
        <v>251</v>
      </c>
      <c r="O35" s="111">
        <v>44890</v>
      </c>
      <c r="P35" t="s">
        <v>252</v>
      </c>
      <c r="Q35" t="s">
        <v>253</v>
      </c>
      <c r="R35" s="111">
        <v>44894</v>
      </c>
      <c r="S35" t="s">
        <v>254</v>
      </c>
      <c r="T35" t="s">
        <v>254</v>
      </c>
      <c r="U35" t="s">
        <v>254</v>
      </c>
      <c r="V35" t="s">
        <v>254</v>
      </c>
      <c r="W35">
        <v>26</v>
      </c>
      <c r="X35">
        <v>1012.5</v>
      </c>
      <c r="Y35">
        <v>674</v>
      </c>
      <c r="Z35" s="27">
        <f t="shared" si="0"/>
        <v>1712.5</v>
      </c>
    </row>
    <row r="36" spans="1:26" hidden="1">
      <c r="A36" t="s">
        <v>246</v>
      </c>
      <c r="B36">
        <v>6054831674</v>
      </c>
      <c r="C36" t="s">
        <v>272</v>
      </c>
      <c r="D36" t="s">
        <v>45</v>
      </c>
      <c r="E36" t="s">
        <v>46</v>
      </c>
      <c r="F36">
        <v>11916772</v>
      </c>
      <c r="G36" s="111">
        <v>44916</v>
      </c>
      <c r="H36" t="s">
        <v>1316</v>
      </c>
      <c r="I36" t="s">
        <v>255</v>
      </c>
      <c r="L36" t="s">
        <v>251</v>
      </c>
      <c r="O36" s="111">
        <v>44916</v>
      </c>
      <c r="P36" t="s">
        <v>252</v>
      </c>
      <c r="Q36" t="s">
        <v>263</v>
      </c>
      <c r="R36" s="111">
        <v>44917</v>
      </c>
      <c r="S36" t="s">
        <v>254</v>
      </c>
      <c r="T36" t="s">
        <v>254</v>
      </c>
      <c r="U36" t="s">
        <v>254</v>
      </c>
      <c r="V36" t="s">
        <v>254</v>
      </c>
      <c r="W36">
        <v>0</v>
      </c>
      <c r="X36">
        <v>0</v>
      </c>
      <c r="Y36">
        <v>0</v>
      </c>
      <c r="Z36" s="27">
        <f t="shared" si="0"/>
        <v>0</v>
      </c>
    </row>
    <row r="37" spans="1:26" hidden="1">
      <c r="A37" t="s">
        <v>246</v>
      </c>
      <c r="B37">
        <v>6054831674</v>
      </c>
      <c r="C37" t="s">
        <v>272</v>
      </c>
      <c r="D37" t="s">
        <v>45</v>
      </c>
      <c r="E37" t="s">
        <v>46</v>
      </c>
      <c r="F37">
        <v>11970419</v>
      </c>
      <c r="G37" s="111">
        <v>44930</v>
      </c>
      <c r="H37" t="s">
        <v>1540</v>
      </c>
      <c r="I37" t="s">
        <v>255</v>
      </c>
      <c r="J37" t="s">
        <v>249</v>
      </c>
      <c r="K37" t="s">
        <v>250</v>
      </c>
      <c r="L37" t="s">
        <v>251</v>
      </c>
      <c r="O37" s="111">
        <v>44930</v>
      </c>
      <c r="P37" t="s">
        <v>252</v>
      </c>
      <c r="Q37" t="s">
        <v>253</v>
      </c>
      <c r="R37" s="111">
        <v>44936</v>
      </c>
      <c r="S37" t="s">
        <v>254</v>
      </c>
      <c r="T37" t="s">
        <v>254</v>
      </c>
      <c r="U37" t="s">
        <v>254</v>
      </c>
      <c r="V37" t="s">
        <v>254</v>
      </c>
      <c r="W37">
        <v>0</v>
      </c>
      <c r="X37">
        <v>0</v>
      </c>
      <c r="Y37">
        <v>3538.6</v>
      </c>
      <c r="Z37" s="27">
        <f t="shared" si="0"/>
        <v>3538.6</v>
      </c>
    </row>
    <row r="38" spans="1:26" hidden="1">
      <c r="A38" t="s">
        <v>246</v>
      </c>
      <c r="B38">
        <v>6054831674</v>
      </c>
      <c r="C38" t="s">
        <v>272</v>
      </c>
      <c r="D38" t="s">
        <v>45</v>
      </c>
      <c r="E38" t="s">
        <v>46</v>
      </c>
      <c r="F38">
        <v>11977294</v>
      </c>
      <c r="G38" s="111">
        <v>44932</v>
      </c>
      <c r="H38" t="s">
        <v>1541</v>
      </c>
      <c r="I38" t="s">
        <v>255</v>
      </c>
      <c r="J38" t="s">
        <v>249</v>
      </c>
      <c r="K38" t="s">
        <v>268</v>
      </c>
      <c r="L38" t="s">
        <v>251</v>
      </c>
      <c r="O38" s="111">
        <v>44932</v>
      </c>
      <c r="P38" t="s">
        <v>252</v>
      </c>
      <c r="Q38" t="s">
        <v>253</v>
      </c>
      <c r="R38" s="111">
        <v>44938</v>
      </c>
      <c r="S38" t="s">
        <v>254</v>
      </c>
      <c r="T38" t="s">
        <v>254</v>
      </c>
      <c r="U38" t="s">
        <v>254</v>
      </c>
      <c r="V38" t="s">
        <v>254</v>
      </c>
      <c r="W38">
        <v>0</v>
      </c>
      <c r="X38">
        <v>0</v>
      </c>
      <c r="Y38">
        <v>1744</v>
      </c>
      <c r="Z38" s="27">
        <f t="shared" si="0"/>
        <v>1744</v>
      </c>
    </row>
    <row r="39" spans="1:26" hidden="1">
      <c r="A39" t="s">
        <v>246</v>
      </c>
      <c r="B39">
        <v>6054831674</v>
      </c>
      <c r="C39" t="s">
        <v>272</v>
      </c>
      <c r="D39" t="s">
        <v>45</v>
      </c>
      <c r="E39" t="s">
        <v>46</v>
      </c>
      <c r="F39">
        <v>11981969</v>
      </c>
      <c r="G39" s="111">
        <v>44935</v>
      </c>
      <c r="H39" t="s">
        <v>1542</v>
      </c>
      <c r="I39" t="s">
        <v>255</v>
      </c>
      <c r="J39" t="s">
        <v>249</v>
      </c>
      <c r="K39" t="s">
        <v>250</v>
      </c>
      <c r="L39" t="s">
        <v>251</v>
      </c>
      <c r="O39" s="111">
        <v>44935</v>
      </c>
      <c r="P39" t="s">
        <v>252</v>
      </c>
      <c r="Q39" t="s">
        <v>253</v>
      </c>
      <c r="R39" s="111">
        <v>44936</v>
      </c>
      <c r="S39" t="s">
        <v>254</v>
      </c>
      <c r="T39" t="s">
        <v>254</v>
      </c>
      <c r="U39" t="s">
        <v>254</v>
      </c>
      <c r="V39" t="s">
        <v>254</v>
      </c>
      <c r="W39">
        <v>0</v>
      </c>
      <c r="X39">
        <v>0</v>
      </c>
      <c r="Y39">
        <v>5062.5</v>
      </c>
      <c r="Z39" s="27">
        <f t="shared" si="0"/>
        <v>5062.5</v>
      </c>
    </row>
    <row r="40" spans="1:26" hidden="1">
      <c r="A40" t="s">
        <v>246</v>
      </c>
      <c r="B40">
        <v>6054831674</v>
      </c>
      <c r="C40" t="s">
        <v>272</v>
      </c>
      <c r="D40" t="s">
        <v>45</v>
      </c>
      <c r="E40" t="s">
        <v>46</v>
      </c>
      <c r="F40">
        <v>11987587</v>
      </c>
      <c r="G40" s="111">
        <v>44936</v>
      </c>
      <c r="H40" t="s">
        <v>1543</v>
      </c>
      <c r="I40" t="s">
        <v>255</v>
      </c>
      <c r="J40" t="s">
        <v>249</v>
      </c>
      <c r="K40" t="s">
        <v>268</v>
      </c>
      <c r="L40" t="s">
        <v>251</v>
      </c>
      <c r="O40" s="111">
        <v>44936</v>
      </c>
      <c r="P40" t="s">
        <v>252</v>
      </c>
      <c r="Q40" t="s">
        <v>253</v>
      </c>
      <c r="R40" s="111">
        <v>44938</v>
      </c>
      <c r="S40" t="s">
        <v>254</v>
      </c>
      <c r="T40" t="s">
        <v>254</v>
      </c>
      <c r="U40" t="s">
        <v>254</v>
      </c>
      <c r="V40" t="s">
        <v>254</v>
      </c>
      <c r="W40">
        <v>0</v>
      </c>
      <c r="X40">
        <v>0</v>
      </c>
      <c r="Y40">
        <v>4795.6400000000003</v>
      </c>
      <c r="Z40" s="27">
        <f t="shared" si="0"/>
        <v>4795.6400000000003</v>
      </c>
    </row>
    <row r="41" spans="1:26" hidden="1">
      <c r="A41" t="s">
        <v>246</v>
      </c>
      <c r="B41">
        <v>6054831674</v>
      </c>
      <c r="C41" t="s">
        <v>272</v>
      </c>
      <c r="D41" t="s">
        <v>45</v>
      </c>
      <c r="E41" t="s">
        <v>46</v>
      </c>
      <c r="F41">
        <v>12010700</v>
      </c>
      <c r="G41" s="111">
        <v>44951</v>
      </c>
      <c r="H41" t="s">
        <v>1544</v>
      </c>
      <c r="I41" t="s">
        <v>271</v>
      </c>
      <c r="J41" t="s">
        <v>249</v>
      </c>
      <c r="K41" t="s">
        <v>268</v>
      </c>
      <c r="L41" t="s">
        <v>251</v>
      </c>
      <c r="O41" s="111">
        <v>44951</v>
      </c>
      <c r="P41" t="s">
        <v>252</v>
      </c>
      <c r="Q41" t="s">
        <v>253</v>
      </c>
      <c r="R41" s="111">
        <v>44951</v>
      </c>
      <c r="S41" t="s">
        <v>254</v>
      </c>
      <c r="T41" t="s">
        <v>254</v>
      </c>
      <c r="U41" t="s">
        <v>254</v>
      </c>
      <c r="V41" t="s">
        <v>254</v>
      </c>
      <c r="W41">
        <v>0</v>
      </c>
      <c r="X41">
        <v>0</v>
      </c>
      <c r="Y41">
        <v>4500.1000000000004</v>
      </c>
      <c r="Z41" s="27">
        <f t="shared" si="0"/>
        <v>4500.1000000000004</v>
      </c>
    </row>
    <row r="42" spans="1:26" hidden="1">
      <c r="A42" t="s">
        <v>246</v>
      </c>
      <c r="B42">
        <v>6054831674</v>
      </c>
      <c r="C42" t="s">
        <v>272</v>
      </c>
      <c r="D42" t="s">
        <v>1176</v>
      </c>
      <c r="E42" t="s">
        <v>46</v>
      </c>
      <c r="F42">
        <v>11964700</v>
      </c>
      <c r="G42" s="111">
        <v>44929</v>
      </c>
      <c r="H42" t="s">
        <v>1545</v>
      </c>
      <c r="I42" t="s">
        <v>255</v>
      </c>
      <c r="J42" t="s">
        <v>249</v>
      </c>
      <c r="K42" t="s">
        <v>268</v>
      </c>
      <c r="L42" t="s">
        <v>251</v>
      </c>
      <c r="O42" s="111">
        <v>44929</v>
      </c>
      <c r="P42" t="s">
        <v>252</v>
      </c>
      <c r="Q42" t="s">
        <v>253</v>
      </c>
      <c r="R42" s="111">
        <v>44931</v>
      </c>
      <c r="S42" t="s">
        <v>254</v>
      </c>
      <c r="T42" t="s">
        <v>254</v>
      </c>
      <c r="U42" t="s">
        <v>254</v>
      </c>
      <c r="V42" t="s">
        <v>254</v>
      </c>
      <c r="W42">
        <v>0</v>
      </c>
      <c r="X42">
        <v>0</v>
      </c>
      <c r="Y42">
        <v>11924.4</v>
      </c>
      <c r="Z42" s="27">
        <f t="shared" si="0"/>
        <v>11924.4</v>
      </c>
    </row>
    <row r="43" spans="1:26" hidden="1">
      <c r="A43" t="s">
        <v>246</v>
      </c>
      <c r="B43">
        <v>6054831674</v>
      </c>
      <c r="C43" t="s">
        <v>272</v>
      </c>
      <c r="D43" t="s">
        <v>1176</v>
      </c>
      <c r="E43" t="s">
        <v>46</v>
      </c>
      <c r="F43">
        <v>11964911</v>
      </c>
      <c r="G43" s="111">
        <v>44929</v>
      </c>
      <c r="H43" t="s">
        <v>1546</v>
      </c>
      <c r="I43" t="s">
        <v>255</v>
      </c>
      <c r="J43" t="s">
        <v>249</v>
      </c>
      <c r="K43" t="s">
        <v>250</v>
      </c>
      <c r="L43" t="s">
        <v>251</v>
      </c>
      <c r="O43" s="111">
        <v>44929</v>
      </c>
      <c r="P43" t="s">
        <v>252</v>
      </c>
      <c r="Q43" t="s">
        <v>253</v>
      </c>
      <c r="R43" s="111">
        <v>44931</v>
      </c>
      <c r="S43" t="s">
        <v>254</v>
      </c>
      <c r="T43" t="s">
        <v>254</v>
      </c>
      <c r="U43" t="s">
        <v>254</v>
      </c>
      <c r="V43" t="s">
        <v>254</v>
      </c>
      <c r="W43">
        <v>0</v>
      </c>
      <c r="X43">
        <v>0</v>
      </c>
      <c r="Y43">
        <v>1228.33</v>
      </c>
      <c r="Z43" s="27">
        <f t="shared" si="0"/>
        <v>1228.33</v>
      </c>
    </row>
    <row r="44" spans="1:26" hidden="1">
      <c r="A44" t="s">
        <v>246</v>
      </c>
      <c r="B44">
        <v>6054831674</v>
      </c>
      <c r="C44" t="s">
        <v>272</v>
      </c>
      <c r="D44" t="s">
        <v>1176</v>
      </c>
      <c r="E44" t="s">
        <v>46</v>
      </c>
      <c r="F44">
        <v>11965664</v>
      </c>
      <c r="G44" s="111">
        <v>44929</v>
      </c>
      <c r="H44" t="s">
        <v>1547</v>
      </c>
      <c r="I44" t="s">
        <v>255</v>
      </c>
      <c r="L44" t="s">
        <v>251</v>
      </c>
      <c r="O44" s="111">
        <v>44929</v>
      </c>
      <c r="P44" t="s">
        <v>252</v>
      </c>
      <c r="Q44" t="s">
        <v>253</v>
      </c>
      <c r="R44" s="111">
        <v>44931</v>
      </c>
      <c r="S44" t="s">
        <v>254</v>
      </c>
      <c r="T44" t="s">
        <v>254</v>
      </c>
      <c r="U44" t="s">
        <v>254</v>
      </c>
      <c r="V44" t="s">
        <v>254</v>
      </c>
      <c r="W44">
        <v>0</v>
      </c>
      <c r="X44">
        <v>0</v>
      </c>
      <c r="Y44">
        <v>1.1000000000000001</v>
      </c>
      <c r="Z44" s="27">
        <f t="shared" si="0"/>
        <v>1.1000000000000001</v>
      </c>
    </row>
    <row r="45" spans="1:26" hidden="1">
      <c r="A45" t="s">
        <v>246</v>
      </c>
      <c r="B45">
        <v>6054831674</v>
      </c>
      <c r="C45" t="s">
        <v>272</v>
      </c>
      <c r="D45" t="s">
        <v>1250</v>
      </c>
      <c r="E45" t="s">
        <v>46</v>
      </c>
      <c r="F45">
        <v>11973934</v>
      </c>
      <c r="G45" s="111">
        <v>44931</v>
      </c>
      <c r="H45" t="s">
        <v>1548</v>
      </c>
      <c r="I45" t="s">
        <v>255</v>
      </c>
      <c r="J45" t="s">
        <v>249</v>
      </c>
      <c r="K45" t="s">
        <v>268</v>
      </c>
      <c r="L45" t="s">
        <v>251</v>
      </c>
      <c r="O45" s="111">
        <v>44931</v>
      </c>
      <c r="P45" t="s">
        <v>252</v>
      </c>
      <c r="Q45" t="s">
        <v>253</v>
      </c>
      <c r="R45" s="111">
        <v>44932</v>
      </c>
      <c r="S45" t="s">
        <v>254</v>
      </c>
      <c r="T45" t="s">
        <v>254</v>
      </c>
      <c r="U45" t="s">
        <v>254</v>
      </c>
      <c r="V45" t="s">
        <v>254</v>
      </c>
      <c r="W45">
        <v>0</v>
      </c>
      <c r="X45">
        <v>0</v>
      </c>
      <c r="Y45">
        <v>5626.9</v>
      </c>
      <c r="Z45" s="27">
        <f t="shared" si="0"/>
        <v>5626.9</v>
      </c>
    </row>
    <row r="46" spans="1:26" hidden="1">
      <c r="A46" t="s">
        <v>246</v>
      </c>
      <c r="B46">
        <v>6054831674</v>
      </c>
      <c r="C46" t="s">
        <v>272</v>
      </c>
      <c r="D46" t="s">
        <v>1250</v>
      </c>
      <c r="E46" t="s">
        <v>46</v>
      </c>
      <c r="F46">
        <v>12001202</v>
      </c>
      <c r="G46" s="111">
        <v>44939</v>
      </c>
      <c r="H46" t="s">
        <v>1549</v>
      </c>
      <c r="I46" t="s">
        <v>255</v>
      </c>
      <c r="J46" t="s">
        <v>249</v>
      </c>
      <c r="K46" t="s">
        <v>250</v>
      </c>
      <c r="L46" t="s">
        <v>251</v>
      </c>
      <c r="O46" s="111">
        <v>44942</v>
      </c>
      <c r="P46" t="s">
        <v>252</v>
      </c>
      <c r="Q46" t="s">
        <v>257</v>
      </c>
      <c r="R46" s="111">
        <v>44946</v>
      </c>
      <c r="S46" t="s">
        <v>254</v>
      </c>
      <c r="T46" t="s">
        <v>254</v>
      </c>
      <c r="U46" t="s">
        <v>254</v>
      </c>
      <c r="V46" t="s">
        <v>254</v>
      </c>
      <c r="W46">
        <v>0</v>
      </c>
      <c r="X46">
        <v>0</v>
      </c>
      <c r="Y46">
        <v>0</v>
      </c>
      <c r="Z46" s="27">
        <f t="shared" si="0"/>
        <v>0</v>
      </c>
    </row>
    <row r="47" spans="1:26" hidden="1">
      <c r="A47" t="s">
        <v>246</v>
      </c>
      <c r="B47">
        <v>6054831674</v>
      </c>
      <c r="C47" t="s">
        <v>272</v>
      </c>
      <c r="D47" t="s">
        <v>1005</v>
      </c>
      <c r="E47" t="s">
        <v>46</v>
      </c>
      <c r="F47">
        <v>11895083</v>
      </c>
      <c r="G47" s="111">
        <v>44910</v>
      </c>
      <c r="H47" t="s">
        <v>1006</v>
      </c>
      <c r="I47" t="s">
        <v>255</v>
      </c>
      <c r="L47" t="s">
        <v>251</v>
      </c>
      <c r="O47" s="111">
        <v>44910</v>
      </c>
      <c r="P47" t="s">
        <v>252</v>
      </c>
      <c r="Q47" t="s">
        <v>253</v>
      </c>
      <c r="R47" s="111">
        <v>44915</v>
      </c>
      <c r="S47" t="s">
        <v>254</v>
      </c>
      <c r="T47" t="s">
        <v>254</v>
      </c>
      <c r="U47" t="s">
        <v>254</v>
      </c>
      <c r="V47" t="s">
        <v>254</v>
      </c>
      <c r="W47">
        <v>0</v>
      </c>
      <c r="X47">
        <v>242</v>
      </c>
      <c r="Y47">
        <v>197</v>
      </c>
      <c r="Z47" s="27">
        <f t="shared" si="0"/>
        <v>439</v>
      </c>
    </row>
    <row r="48" spans="1:26" hidden="1">
      <c r="A48" t="s">
        <v>246</v>
      </c>
      <c r="B48">
        <v>36483336829</v>
      </c>
      <c r="C48" t="s">
        <v>82</v>
      </c>
      <c r="D48" t="s">
        <v>264</v>
      </c>
      <c r="E48" t="s">
        <v>54</v>
      </c>
      <c r="F48">
        <v>11730966</v>
      </c>
      <c r="G48" s="111">
        <v>44869</v>
      </c>
      <c r="H48" t="s">
        <v>657</v>
      </c>
      <c r="I48" t="s">
        <v>255</v>
      </c>
      <c r="J48" t="s">
        <v>249</v>
      </c>
      <c r="K48" t="s">
        <v>268</v>
      </c>
      <c r="L48" t="s">
        <v>251</v>
      </c>
      <c r="O48" s="111">
        <v>44872</v>
      </c>
      <c r="P48" t="s">
        <v>252</v>
      </c>
      <c r="Q48" t="s">
        <v>253</v>
      </c>
      <c r="R48" s="111">
        <v>44879</v>
      </c>
      <c r="S48" t="s">
        <v>254</v>
      </c>
      <c r="T48" t="s">
        <v>254</v>
      </c>
      <c r="U48" t="s">
        <v>254</v>
      </c>
      <c r="V48" t="s">
        <v>254</v>
      </c>
      <c r="W48">
        <v>1811.87</v>
      </c>
      <c r="X48">
        <v>5217</v>
      </c>
      <c r="Y48">
        <v>1240</v>
      </c>
      <c r="Z48" s="27">
        <f t="shared" si="0"/>
        <v>8268.869999999999</v>
      </c>
    </row>
    <row r="49" spans="1:26" hidden="1">
      <c r="A49" t="s">
        <v>246</v>
      </c>
      <c r="B49">
        <v>36483336829</v>
      </c>
      <c r="C49" t="s">
        <v>82</v>
      </c>
      <c r="D49" t="s">
        <v>264</v>
      </c>
      <c r="E49" t="s">
        <v>54</v>
      </c>
      <c r="F49">
        <v>11859898</v>
      </c>
      <c r="G49" s="111">
        <v>44901</v>
      </c>
      <c r="H49" t="s">
        <v>1007</v>
      </c>
      <c r="I49" t="s">
        <v>255</v>
      </c>
      <c r="J49" t="s">
        <v>249</v>
      </c>
      <c r="K49" t="s">
        <v>250</v>
      </c>
      <c r="L49" t="s">
        <v>251</v>
      </c>
      <c r="O49" s="111">
        <v>44901</v>
      </c>
      <c r="P49" t="s">
        <v>252</v>
      </c>
      <c r="Q49" t="s">
        <v>253</v>
      </c>
      <c r="R49" s="111">
        <v>44902</v>
      </c>
      <c r="S49" t="s">
        <v>254</v>
      </c>
      <c r="T49" t="s">
        <v>254</v>
      </c>
      <c r="U49" t="s">
        <v>254</v>
      </c>
      <c r="V49" t="s">
        <v>254</v>
      </c>
      <c r="W49">
        <v>0</v>
      </c>
      <c r="X49">
        <v>812.5</v>
      </c>
      <c r="Y49">
        <v>118</v>
      </c>
      <c r="Z49" s="27">
        <f t="shared" si="0"/>
        <v>930.5</v>
      </c>
    </row>
    <row r="50" spans="1:26" hidden="1">
      <c r="A50" t="s">
        <v>246</v>
      </c>
      <c r="B50">
        <v>36483336829</v>
      </c>
      <c r="C50" t="s">
        <v>82</v>
      </c>
      <c r="D50" t="s">
        <v>264</v>
      </c>
      <c r="E50" t="s">
        <v>54</v>
      </c>
      <c r="F50">
        <v>11869420</v>
      </c>
      <c r="G50" s="111">
        <v>44903</v>
      </c>
      <c r="H50" t="s">
        <v>1008</v>
      </c>
      <c r="I50" t="s">
        <v>255</v>
      </c>
      <c r="J50" t="s">
        <v>249</v>
      </c>
      <c r="K50" t="s">
        <v>250</v>
      </c>
      <c r="L50" t="s">
        <v>251</v>
      </c>
      <c r="O50" s="111">
        <v>44903</v>
      </c>
      <c r="P50" t="s">
        <v>252</v>
      </c>
      <c r="Q50" t="s">
        <v>253</v>
      </c>
      <c r="R50" s="111">
        <v>44907</v>
      </c>
      <c r="S50" t="s">
        <v>254</v>
      </c>
      <c r="T50" t="s">
        <v>254</v>
      </c>
      <c r="U50" t="s">
        <v>254</v>
      </c>
      <c r="V50" t="s">
        <v>254</v>
      </c>
      <c r="W50">
        <v>0</v>
      </c>
      <c r="X50">
        <v>18188.8</v>
      </c>
      <c r="Y50">
        <v>8514</v>
      </c>
      <c r="Z50" s="27">
        <f t="shared" si="0"/>
        <v>26702.799999999999</v>
      </c>
    </row>
    <row r="51" spans="1:26" hidden="1">
      <c r="A51" t="s">
        <v>246</v>
      </c>
      <c r="B51">
        <v>36483336829</v>
      </c>
      <c r="C51" t="s">
        <v>82</v>
      </c>
      <c r="D51" t="s">
        <v>53</v>
      </c>
      <c r="E51" t="s">
        <v>54</v>
      </c>
      <c r="F51">
        <v>11870089</v>
      </c>
      <c r="G51" s="111">
        <v>44903</v>
      </c>
      <c r="H51" t="s">
        <v>1009</v>
      </c>
      <c r="I51" t="s">
        <v>255</v>
      </c>
      <c r="J51" t="s">
        <v>249</v>
      </c>
      <c r="K51" t="s">
        <v>250</v>
      </c>
      <c r="L51" t="s">
        <v>251</v>
      </c>
      <c r="O51" s="111">
        <v>44903</v>
      </c>
      <c r="P51" t="s">
        <v>252</v>
      </c>
      <c r="Q51" t="s">
        <v>253</v>
      </c>
      <c r="R51" s="111">
        <v>44904</v>
      </c>
      <c r="S51" t="s">
        <v>254</v>
      </c>
      <c r="T51" t="s">
        <v>254</v>
      </c>
      <c r="U51" t="s">
        <v>254</v>
      </c>
      <c r="V51" t="s">
        <v>254</v>
      </c>
      <c r="W51">
        <v>0</v>
      </c>
      <c r="X51">
        <v>1776.91</v>
      </c>
      <c r="Y51">
        <v>4516.6000000000004</v>
      </c>
      <c r="Z51" s="27">
        <f t="shared" si="0"/>
        <v>6293.51</v>
      </c>
    </row>
    <row r="52" spans="1:26" hidden="1">
      <c r="A52" t="s">
        <v>246</v>
      </c>
      <c r="B52">
        <v>7978836657</v>
      </c>
      <c r="C52" t="s">
        <v>941</v>
      </c>
      <c r="D52" t="s">
        <v>741</v>
      </c>
      <c r="E52" t="s">
        <v>46</v>
      </c>
      <c r="F52">
        <v>1556278</v>
      </c>
      <c r="G52" s="111">
        <v>44909</v>
      </c>
      <c r="H52" t="s">
        <v>1010</v>
      </c>
      <c r="I52" t="s">
        <v>255</v>
      </c>
      <c r="J52" t="s">
        <v>249</v>
      </c>
      <c r="K52" t="s">
        <v>268</v>
      </c>
      <c r="O52" s="111">
        <v>44909</v>
      </c>
      <c r="P52" t="s">
        <v>252</v>
      </c>
      <c r="Q52" t="s">
        <v>282</v>
      </c>
      <c r="S52" t="s">
        <v>254</v>
      </c>
      <c r="T52" t="s">
        <v>254</v>
      </c>
      <c r="U52" t="s">
        <v>254</v>
      </c>
      <c r="V52" t="s">
        <v>254</v>
      </c>
      <c r="W52">
        <v>0</v>
      </c>
      <c r="X52">
        <v>0</v>
      </c>
      <c r="Y52">
        <v>0</v>
      </c>
      <c r="Z52" s="27">
        <f t="shared" si="0"/>
        <v>0</v>
      </c>
    </row>
    <row r="53" spans="1:26" hidden="1">
      <c r="A53" t="s">
        <v>246</v>
      </c>
      <c r="B53">
        <v>4970600600</v>
      </c>
      <c r="C53" t="s">
        <v>941</v>
      </c>
      <c r="D53" t="s">
        <v>741</v>
      </c>
      <c r="E53" t="s">
        <v>46</v>
      </c>
      <c r="F53">
        <v>11861146</v>
      </c>
      <c r="G53" s="111">
        <v>44922</v>
      </c>
      <c r="H53" t="s">
        <v>1317</v>
      </c>
      <c r="I53" t="s">
        <v>255</v>
      </c>
      <c r="J53" t="s">
        <v>249</v>
      </c>
      <c r="K53" t="s">
        <v>250</v>
      </c>
      <c r="L53" t="s">
        <v>251</v>
      </c>
      <c r="O53" s="111">
        <v>44922</v>
      </c>
      <c r="P53" t="s">
        <v>252</v>
      </c>
      <c r="Q53" t="s">
        <v>253</v>
      </c>
      <c r="R53" s="111">
        <v>44930</v>
      </c>
      <c r="S53" t="s">
        <v>254</v>
      </c>
      <c r="T53" t="s">
        <v>254</v>
      </c>
      <c r="U53" t="s">
        <v>254</v>
      </c>
      <c r="V53" t="s">
        <v>254</v>
      </c>
      <c r="W53">
        <v>0</v>
      </c>
      <c r="X53">
        <v>0</v>
      </c>
      <c r="Y53">
        <v>902.4</v>
      </c>
      <c r="Z53" s="27">
        <f t="shared" si="0"/>
        <v>902.4</v>
      </c>
    </row>
    <row r="54" spans="1:26" hidden="1">
      <c r="A54" t="s">
        <v>246</v>
      </c>
      <c r="B54">
        <v>7978836657</v>
      </c>
      <c r="C54" t="s">
        <v>941</v>
      </c>
      <c r="D54" t="s">
        <v>45</v>
      </c>
      <c r="E54" t="s">
        <v>46</v>
      </c>
      <c r="F54">
        <v>1674599</v>
      </c>
      <c r="G54" s="111">
        <v>44922</v>
      </c>
      <c r="H54" t="s">
        <v>1318</v>
      </c>
      <c r="I54" t="s">
        <v>255</v>
      </c>
      <c r="J54" t="s">
        <v>249</v>
      </c>
      <c r="K54" t="s">
        <v>250</v>
      </c>
      <c r="L54" t="s">
        <v>251</v>
      </c>
      <c r="O54" s="111">
        <v>44922</v>
      </c>
      <c r="P54" t="s">
        <v>252</v>
      </c>
      <c r="Q54" t="s">
        <v>253</v>
      </c>
      <c r="R54" s="111">
        <v>44923</v>
      </c>
      <c r="S54" t="s">
        <v>254</v>
      </c>
      <c r="T54" t="s">
        <v>254</v>
      </c>
      <c r="U54" t="s">
        <v>254</v>
      </c>
      <c r="V54" t="s">
        <v>254</v>
      </c>
      <c r="W54">
        <v>0</v>
      </c>
      <c r="X54">
        <v>0</v>
      </c>
      <c r="Y54">
        <v>404.9</v>
      </c>
      <c r="Z54" s="27">
        <f t="shared" si="0"/>
        <v>404.9</v>
      </c>
    </row>
    <row r="55" spans="1:26" hidden="1">
      <c r="A55" t="s">
        <v>246</v>
      </c>
      <c r="B55">
        <v>7978836657</v>
      </c>
      <c r="C55" t="s">
        <v>941</v>
      </c>
      <c r="D55" t="s">
        <v>45</v>
      </c>
      <c r="E55" t="s">
        <v>46</v>
      </c>
      <c r="F55">
        <v>11373604</v>
      </c>
      <c r="G55" s="111">
        <v>44953</v>
      </c>
      <c r="H55" t="s">
        <v>1550</v>
      </c>
      <c r="I55" t="s">
        <v>271</v>
      </c>
      <c r="J55" t="s">
        <v>249</v>
      </c>
      <c r="K55" t="s">
        <v>250</v>
      </c>
      <c r="L55" t="s">
        <v>251</v>
      </c>
      <c r="O55" s="111">
        <v>44956</v>
      </c>
      <c r="P55" t="s">
        <v>252</v>
      </c>
      <c r="Q55" t="s">
        <v>257</v>
      </c>
      <c r="R55" s="111">
        <v>44957</v>
      </c>
      <c r="S55" t="s">
        <v>254</v>
      </c>
      <c r="T55" t="s">
        <v>254</v>
      </c>
      <c r="U55" t="s">
        <v>254</v>
      </c>
      <c r="V55" t="s">
        <v>254</v>
      </c>
      <c r="W55">
        <v>0</v>
      </c>
      <c r="X55">
        <v>0</v>
      </c>
      <c r="Y55">
        <v>0</v>
      </c>
      <c r="Z55" s="27">
        <f t="shared" si="0"/>
        <v>0</v>
      </c>
    </row>
    <row r="56" spans="1:26" hidden="1">
      <c r="A56" t="s">
        <v>246</v>
      </c>
      <c r="B56">
        <v>7978836657</v>
      </c>
      <c r="C56" t="s">
        <v>941</v>
      </c>
      <c r="D56" t="s">
        <v>45</v>
      </c>
      <c r="E56" t="s">
        <v>46</v>
      </c>
      <c r="F56">
        <v>11969101</v>
      </c>
      <c r="G56" s="111">
        <v>44949</v>
      </c>
      <c r="H56" t="s">
        <v>1551</v>
      </c>
      <c r="I56" t="s">
        <v>255</v>
      </c>
      <c r="J56" t="s">
        <v>249</v>
      </c>
      <c r="K56" t="s">
        <v>250</v>
      </c>
      <c r="L56" t="s">
        <v>251</v>
      </c>
      <c r="O56" s="111">
        <v>44949</v>
      </c>
      <c r="P56" t="s">
        <v>252</v>
      </c>
      <c r="Q56" t="s">
        <v>253</v>
      </c>
      <c r="R56" s="111">
        <v>44950</v>
      </c>
      <c r="S56" t="s">
        <v>254</v>
      </c>
      <c r="T56" t="s">
        <v>254</v>
      </c>
      <c r="U56" t="s">
        <v>254</v>
      </c>
      <c r="V56" t="s">
        <v>254</v>
      </c>
      <c r="W56">
        <v>0</v>
      </c>
      <c r="X56">
        <v>0</v>
      </c>
      <c r="Y56">
        <v>129</v>
      </c>
      <c r="Z56" s="27">
        <f t="shared" si="0"/>
        <v>129</v>
      </c>
    </row>
    <row r="57" spans="1:26" hidden="1">
      <c r="A57" t="s">
        <v>246</v>
      </c>
      <c r="B57">
        <v>7978836657</v>
      </c>
      <c r="C57" t="s">
        <v>941</v>
      </c>
      <c r="D57" t="s">
        <v>45</v>
      </c>
      <c r="E57" t="s">
        <v>46</v>
      </c>
      <c r="F57">
        <v>11973859</v>
      </c>
      <c r="G57" s="111">
        <v>44931</v>
      </c>
      <c r="H57" t="s">
        <v>1552</v>
      </c>
      <c r="I57" t="s">
        <v>255</v>
      </c>
      <c r="J57" t="s">
        <v>249</v>
      </c>
      <c r="K57" t="s">
        <v>250</v>
      </c>
      <c r="L57" t="s">
        <v>251</v>
      </c>
      <c r="O57" s="111">
        <v>44931</v>
      </c>
      <c r="P57" t="s">
        <v>252</v>
      </c>
      <c r="Q57" t="s">
        <v>253</v>
      </c>
      <c r="R57" s="111">
        <v>44932</v>
      </c>
      <c r="S57" t="s">
        <v>254</v>
      </c>
      <c r="T57" t="s">
        <v>254</v>
      </c>
      <c r="U57" t="s">
        <v>254</v>
      </c>
      <c r="V57" t="s">
        <v>254</v>
      </c>
      <c r="W57">
        <v>0</v>
      </c>
      <c r="X57">
        <v>0</v>
      </c>
      <c r="Y57">
        <v>7559.89</v>
      </c>
      <c r="Z57" s="27">
        <f t="shared" si="0"/>
        <v>7559.89</v>
      </c>
    </row>
    <row r="58" spans="1:26" hidden="1">
      <c r="A58" t="s">
        <v>246</v>
      </c>
      <c r="B58">
        <v>7978836657</v>
      </c>
      <c r="C58" t="s">
        <v>941</v>
      </c>
      <c r="D58" t="s">
        <v>45</v>
      </c>
      <c r="E58" t="s">
        <v>46</v>
      </c>
      <c r="F58">
        <v>11985922</v>
      </c>
      <c r="G58" s="111">
        <v>44936</v>
      </c>
      <c r="H58" t="s">
        <v>1553</v>
      </c>
      <c r="I58" t="s">
        <v>255</v>
      </c>
      <c r="J58" t="s">
        <v>249</v>
      </c>
      <c r="K58" t="s">
        <v>250</v>
      </c>
      <c r="L58" t="s">
        <v>251</v>
      </c>
      <c r="O58" s="111">
        <v>44936</v>
      </c>
      <c r="P58" t="s">
        <v>252</v>
      </c>
      <c r="Q58" t="s">
        <v>253</v>
      </c>
      <c r="R58" s="111">
        <v>44938</v>
      </c>
      <c r="S58" t="s">
        <v>254</v>
      </c>
      <c r="T58" t="s">
        <v>254</v>
      </c>
      <c r="U58" t="s">
        <v>254</v>
      </c>
      <c r="V58" t="s">
        <v>254</v>
      </c>
      <c r="W58">
        <v>0</v>
      </c>
      <c r="X58">
        <v>0</v>
      </c>
      <c r="Y58">
        <v>5889.86</v>
      </c>
      <c r="Z58" s="27">
        <f t="shared" si="0"/>
        <v>5889.86</v>
      </c>
    </row>
    <row r="59" spans="1:26" hidden="1">
      <c r="A59" t="s">
        <v>246</v>
      </c>
      <c r="B59">
        <v>7978836657</v>
      </c>
      <c r="C59" t="s">
        <v>941</v>
      </c>
      <c r="D59" t="s">
        <v>45</v>
      </c>
      <c r="E59" t="s">
        <v>46</v>
      </c>
      <c r="F59">
        <v>12001235</v>
      </c>
      <c r="G59" s="111">
        <v>44939</v>
      </c>
      <c r="H59" t="s">
        <v>1554</v>
      </c>
      <c r="I59" t="s">
        <v>255</v>
      </c>
      <c r="J59" t="s">
        <v>249</v>
      </c>
      <c r="K59" t="s">
        <v>250</v>
      </c>
      <c r="L59" t="s">
        <v>251</v>
      </c>
      <c r="O59" s="111">
        <v>44942</v>
      </c>
      <c r="P59" t="s">
        <v>252</v>
      </c>
      <c r="Q59" t="s">
        <v>253</v>
      </c>
      <c r="R59" s="111">
        <v>44943</v>
      </c>
      <c r="S59" t="s">
        <v>254</v>
      </c>
      <c r="T59" t="s">
        <v>254</v>
      </c>
      <c r="U59" t="s">
        <v>254</v>
      </c>
      <c r="V59" t="s">
        <v>254</v>
      </c>
      <c r="W59">
        <v>0</v>
      </c>
      <c r="X59">
        <v>0</v>
      </c>
      <c r="Y59">
        <v>615.01</v>
      </c>
      <c r="Z59" s="27">
        <f t="shared" si="0"/>
        <v>615.01</v>
      </c>
    </row>
    <row r="60" spans="1:26" hidden="1">
      <c r="A60" t="s">
        <v>246</v>
      </c>
      <c r="B60">
        <v>397689292</v>
      </c>
      <c r="C60" t="s">
        <v>101</v>
      </c>
      <c r="D60" t="s">
        <v>53</v>
      </c>
      <c r="E60" t="s">
        <v>54</v>
      </c>
      <c r="F60">
        <v>11529732</v>
      </c>
      <c r="G60" s="111">
        <v>44832</v>
      </c>
      <c r="H60" t="s">
        <v>297</v>
      </c>
      <c r="I60" t="s">
        <v>255</v>
      </c>
      <c r="L60" t="s">
        <v>251</v>
      </c>
      <c r="O60" s="111">
        <v>44908</v>
      </c>
      <c r="P60" t="s">
        <v>252</v>
      </c>
      <c r="Q60" t="s">
        <v>253</v>
      </c>
      <c r="R60" s="111">
        <v>44916</v>
      </c>
      <c r="S60" t="s">
        <v>254</v>
      </c>
      <c r="T60" t="s">
        <v>254</v>
      </c>
      <c r="U60" t="s">
        <v>254</v>
      </c>
      <c r="V60" t="s">
        <v>254</v>
      </c>
      <c r="W60">
        <v>0</v>
      </c>
      <c r="X60">
        <v>5110</v>
      </c>
      <c r="Y60">
        <v>4175.5</v>
      </c>
      <c r="Z60" s="27">
        <f t="shared" si="0"/>
        <v>9285.5</v>
      </c>
    </row>
    <row r="61" spans="1:26" hidden="1">
      <c r="A61" t="s">
        <v>246</v>
      </c>
      <c r="B61">
        <v>63870606649</v>
      </c>
      <c r="C61" t="s">
        <v>298</v>
      </c>
      <c r="D61" t="s">
        <v>1011</v>
      </c>
      <c r="E61" t="s">
        <v>46</v>
      </c>
      <c r="F61">
        <v>11937619</v>
      </c>
      <c r="G61" s="111">
        <v>44922</v>
      </c>
      <c r="H61" t="s">
        <v>1319</v>
      </c>
      <c r="I61" t="s">
        <v>255</v>
      </c>
      <c r="J61" t="s">
        <v>249</v>
      </c>
      <c r="K61" t="s">
        <v>250</v>
      </c>
      <c r="L61" t="s">
        <v>251</v>
      </c>
      <c r="O61" s="111">
        <v>44922</v>
      </c>
      <c r="P61" t="s">
        <v>252</v>
      </c>
      <c r="Q61" t="s">
        <v>253</v>
      </c>
      <c r="R61" s="111">
        <v>44925</v>
      </c>
      <c r="S61" t="s">
        <v>254</v>
      </c>
      <c r="T61" t="s">
        <v>254</v>
      </c>
      <c r="U61" t="s">
        <v>254</v>
      </c>
      <c r="V61" t="s">
        <v>254</v>
      </c>
      <c r="W61">
        <v>0</v>
      </c>
      <c r="X61">
        <v>0</v>
      </c>
      <c r="Y61">
        <v>5000.7</v>
      </c>
      <c r="Z61" s="27">
        <f t="shared" si="0"/>
        <v>5000.7</v>
      </c>
    </row>
    <row r="62" spans="1:26" hidden="1">
      <c r="A62" t="s">
        <v>246</v>
      </c>
      <c r="B62">
        <v>63870606649</v>
      </c>
      <c r="C62" t="s">
        <v>298</v>
      </c>
      <c r="D62" t="s">
        <v>1011</v>
      </c>
      <c r="E62" t="s">
        <v>46</v>
      </c>
      <c r="F62">
        <v>11937823</v>
      </c>
      <c r="G62" s="111">
        <v>44922</v>
      </c>
      <c r="H62" t="s">
        <v>1012</v>
      </c>
      <c r="I62" t="s">
        <v>255</v>
      </c>
      <c r="J62" t="s">
        <v>249</v>
      </c>
      <c r="K62" t="s">
        <v>268</v>
      </c>
      <c r="L62" t="s">
        <v>251</v>
      </c>
      <c r="O62" s="111">
        <v>44922</v>
      </c>
      <c r="P62" t="s">
        <v>252</v>
      </c>
      <c r="Q62" t="s">
        <v>253</v>
      </c>
      <c r="R62" s="111">
        <v>44925</v>
      </c>
      <c r="S62" t="s">
        <v>254</v>
      </c>
      <c r="T62" t="s">
        <v>254</v>
      </c>
      <c r="U62" t="s">
        <v>254</v>
      </c>
      <c r="V62" t="s">
        <v>254</v>
      </c>
      <c r="W62">
        <v>0</v>
      </c>
      <c r="X62">
        <v>353.1</v>
      </c>
      <c r="Y62">
        <v>4898.55</v>
      </c>
      <c r="Z62" s="27">
        <f t="shared" si="0"/>
        <v>5251.6500000000005</v>
      </c>
    </row>
    <row r="63" spans="1:26" hidden="1">
      <c r="A63" t="s">
        <v>246</v>
      </c>
      <c r="B63">
        <v>63870606649</v>
      </c>
      <c r="C63" t="s">
        <v>298</v>
      </c>
      <c r="D63" t="s">
        <v>1011</v>
      </c>
      <c r="E63" t="s">
        <v>46</v>
      </c>
      <c r="F63">
        <v>11945700</v>
      </c>
      <c r="G63" s="111">
        <v>44930</v>
      </c>
      <c r="H63" t="s">
        <v>1555</v>
      </c>
      <c r="I63" t="s">
        <v>255</v>
      </c>
      <c r="J63" t="s">
        <v>249</v>
      </c>
      <c r="K63" t="s">
        <v>268</v>
      </c>
      <c r="L63" t="s">
        <v>251</v>
      </c>
      <c r="O63" s="111">
        <v>44930</v>
      </c>
      <c r="P63" t="s">
        <v>252</v>
      </c>
      <c r="Q63" t="s">
        <v>253</v>
      </c>
      <c r="R63" s="111">
        <v>44938</v>
      </c>
      <c r="S63" t="s">
        <v>254</v>
      </c>
      <c r="T63" t="s">
        <v>254</v>
      </c>
      <c r="U63" t="s">
        <v>254</v>
      </c>
      <c r="V63" t="s">
        <v>254</v>
      </c>
      <c r="W63">
        <v>0</v>
      </c>
      <c r="X63">
        <v>0</v>
      </c>
      <c r="Y63">
        <v>701.6</v>
      </c>
      <c r="Z63" s="27">
        <f t="shared" si="0"/>
        <v>701.6</v>
      </c>
    </row>
    <row r="64" spans="1:26" hidden="1">
      <c r="A64" t="s">
        <v>246</v>
      </c>
      <c r="B64">
        <v>63870606649</v>
      </c>
      <c r="C64" t="s">
        <v>298</v>
      </c>
      <c r="D64" t="s">
        <v>611</v>
      </c>
      <c r="E64" t="s">
        <v>46</v>
      </c>
      <c r="F64">
        <v>1722211</v>
      </c>
      <c r="G64" s="111">
        <v>44908</v>
      </c>
      <c r="H64" t="s">
        <v>1013</v>
      </c>
      <c r="I64" t="s">
        <v>255</v>
      </c>
      <c r="J64" t="s">
        <v>249</v>
      </c>
      <c r="K64" t="s">
        <v>268</v>
      </c>
      <c r="L64" t="s">
        <v>251</v>
      </c>
      <c r="O64" s="111">
        <v>44908</v>
      </c>
      <c r="P64" t="s">
        <v>252</v>
      </c>
      <c r="Q64" t="s">
        <v>253</v>
      </c>
      <c r="R64" s="111">
        <v>44909</v>
      </c>
      <c r="S64" t="s">
        <v>254</v>
      </c>
      <c r="T64" t="s">
        <v>254</v>
      </c>
      <c r="U64" t="s">
        <v>254</v>
      </c>
      <c r="V64" t="s">
        <v>254</v>
      </c>
      <c r="W64">
        <v>0</v>
      </c>
      <c r="X64">
        <v>10339.25</v>
      </c>
      <c r="Y64">
        <v>59532.23</v>
      </c>
      <c r="Z64" s="27">
        <f t="shared" si="0"/>
        <v>69871.48000000001</v>
      </c>
    </row>
    <row r="65" spans="1:26" hidden="1">
      <c r="A65" t="s">
        <v>246</v>
      </c>
      <c r="B65">
        <v>63870606649</v>
      </c>
      <c r="C65" t="s">
        <v>298</v>
      </c>
      <c r="D65" t="s">
        <v>611</v>
      </c>
      <c r="E65" t="s">
        <v>46</v>
      </c>
      <c r="F65">
        <v>11883891</v>
      </c>
      <c r="G65" s="111">
        <v>44908</v>
      </c>
      <c r="H65" t="s">
        <v>1014</v>
      </c>
      <c r="I65" t="s">
        <v>248</v>
      </c>
      <c r="J65" t="s">
        <v>249</v>
      </c>
      <c r="K65" t="s">
        <v>268</v>
      </c>
      <c r="L65" t="s">
        <v>251</v>
      </c>
      <c r="O65" s="111">
        <v>44908</v>
      </c>
      <c r="P65" t="s">
        <v>252</v>
      </c>
      <c r="Q65" t="s">
        <v>253</v>
      </c>
      <c r="R65" s="111">
        <v>44909</v>
      </c>
      <c r="S65" t="s">
        <v>254</v>
      </c>
      <c r="T65" t="s">
        <v>254</v>
      </c>
      <c r="U65" t="s">
        <v>254</v>
      </c>
      <c r="V65" t="s">
        <v>254</v>
      </c>
      <c r="W65">
        <v>0</v>
      </c>
      <c r="X65">
        <v>2745.2</v>
      </c>
      <c r="Y65">
        <v>20836.400000000001</v>
      </c>
      <c r="Z65" s="27">
        <f t="shared" si="0"/>
        <v>23581.600000000002</v>
      </c>
    </row>
    <row r="66" spans="1:26" hidden="1">
      <c r="A66" t="s">
        <v>246</v>
      </c>
      <c r="B66">
        <v>63870606649</v>
      </c>
      <c r="C66" t="s">
        <v>298</v>
      </c>
      <c r="D66" t="s">
        <v>611</v>
      </c>
      <c r="E66" t="s">
        <v>46</v>
      </c>
      <c r="F66">
        <v>11982891</v>
      </c>
      <c r="G66" s="111">
        <v>44935</v>
      </c>
      <c r="H66" t="s">
        <v>1556</v>
      </c>
      <c r="I66" t="s">
        <v>255</v>
      </c>
      <c r="J66" t="s">
        <v>249</v>
      </c>
      <c r="K66" t="s">
        <v>250</v>
      </c>
      <c r="L66" t="s">
        <v>251</v>
      </c>
      <c r="O66" s="111">
        <v>44935</v>
      </c>
      <c r="P66" t="s">
        <v>252</v>
      </c>
      <c r="Q66" t="s">
        <v>257</v>
      </c>
      <c r="R66" s="111">
        <v>44936</v>
      </c>
      <c r="S66" t="s">
        <v>254</v>
      </c>
      <c r="T66" t="s">
        <v>254</v>
      </c>
      <c r="U66" t="s">
        <v>254</v>
      </c>
      <c r="V66" t="s">
        <v>254</v>
      </c>
      <c r="W66">
        <v>0</v>
      </c>
      <c r="X66">
        <v>0</v>
      </c>
      <c r="Y66">
        <v>0.1</v>
      </c>
      <c r="Z66" s="27">
        <f t="shared" si="0"/>
        <v>0.1</v>
      </c>
    </row>
    <row r="67" spans="1:26" hidden="1">
      <c r="A67" t="s">
        <v>246</v>
      </c>
      <c r="B67">
        <v>63870606649</v>
      </c>
      <c r="C67" t="s">
        <v>298</v>
      </c>
      <c r="D67" t="s">
        <v>1015</v>
      </c>
      <c r="E67" t="s">
        <v>46</v>
      </c>
      <c r="F67">
        <v>11894147</v>
      </c>
      <c r="G67" s="111">
        <v>44910</v>
      </c>
      <c r="H67" t="s">
        <v>1016</v>
      </c>
      <c r="I67" t="s">
        <v>255</v>
      </c>
      <c r="L67" t="s">
        <v>251</v>
      </c>
      <c r="O67" s="111">
        <v>44910</v>
      </c>
      <c r="P67" t="s">
        <v>252</v>
      </c>
      <c r="Q67" t="s">
        <v>253</v>
      </c>
      <c r="R67" s="111">
        <v>44915</v>
      </c>
      <c r="S67" t="s">
        <v>254</v>
      </c>
      <c r="T67" t="s">
        <v>254</v>
      </c>
      <c r="U67" t="s">
        <v>254</v>
      </c>
      <c r="V67" t="s">
        <v>254</v>
      </c>
      <c r="W67">
        <v>0</v>
      </c>
      <c r="X67">
        <v>3323.7</v>
      </c>
      <c r="Y67">
        <v>712.8</v>
      </c>
      <c r="Z67" s="27">
        <f t="shared" ref="Z67:Z130" si="1">SUM(W67:Y67)</f>
        <v>4036.5</v>
      </c>
    </row>
    <row r="68" spans="1:26" hidden="1">
      <c r="A68" t="s">
        <v>246</v>
      </c>
      <c r="B68">
        <v>63870606649</v>
      </c>
      <c r="C68" t="s">
        <v>298</v>
      </c>
      <c r="D68" t="s">
        <v>45</v>
      </c>
      <c r="E68" t="s">
        <v>46</v>
      </c>
      <c r="F68">
        <v>319862</v>
      </c>
      <c r="G68" s="111">
        <v>44916</v>
      </c>
      <c r="H68" t="s">
        <v>1017</v>
      </c>
      <c r="I68" t="s">
        <v>255</v>
      </c>
      <c r="J68" t="s">
        <v>249</v>
      </c>
      <c r="K68" t="s">
        <v>832</v>
      </c>
      <c r="L68" t="s">
        <v>251</v>
      </c>
      <c r="O68" s="111">
        <v>44916</v>
      </c>
      <c r="P68" t="s">
        <v>252</v>
      </c>
      <c r="Q68" t="s">
        <v>282</v>
      </c>
      <c r="R68" s="111">
        <v>44917</v>
      </c>
      <c r="S68" t="s">
        <v>254</v>
      </c>
      <c r="T68" t="s">
        <v>254</v>
      </c>
      <c r="U68" t="s">
        <v>254</v>
      </c>
      <c r="V68" t="s">
        <v>254</v>
      </c>
      <c r="W68">
        <v>0</v>
      </c>
      <c r="X68">
        <v>350</v>
      </c>
      <c r="Y68">
        <v>0</v>
      </c>
      <c r="Z68" s="27">
        <f t="shared" si="1"/>
        <v>350</v>
      </c>
    </row>
    <row r="69" spans="1:26" hidden="1">
      <c r="A69" t="s">
        <v>246</v>
      </c>
      <c r="B69">
        <v>63870606649</v>
      </c>
      <c r="C69" t="s">
        <v>298</v>
      </c>
      <c r="D69" t="s">
        <v>45</v>
      </c>
      <c r="E69" t="s">
        <v>46</v>
      </c>
      <c r="F69">
        <v>1244222</v>
      </c>
      <c r="G69" s="111">
        <v>44903</v>
      </c>
      <c r="H69" t="s">
        <v>1018</v>
      </c>
      <c r="I69" t="s">
        <v>255</v>
      </c>
      <c r="J69" t="s">
        <v>249</v>
      </c>
      <c r="K69" t="s">
        <v>805</v>
      </c>
      <c r="L69" t="s">
        <v>251</v>
      </c>
      <c r="O69" s="111">
        <v>44903</v>
      </c>
      <c r="P69" t="s">
        <v>252</v>
      </c>
      <c r="Q69" t="s">
        <v>253</v>
      </c>
      <c r="R69" s="111">
        <v>44907</v>
      </c>
      <c r="S69" t="s">
        <v>254</v>
      </c>
      <c r="T69" t="s">
        <v>254</v>
      </c>
      <c r="U69" t="s">
        <v>254</v>
      </c>
      <c r="V69" t="s">
        <v>254</v>
      </c>
      <c r="W69">
        <v>0</v>
      </c>
      <c r="X69">
        <v>36773.629999999997</v>
      </c>
      <c r="Y69">
        <v>13384.55</v>
      </c>
      <c r="Z69" s="27">
        <f t="shared" si="1"/>
        <v>50158.179999999993</v>
      </c>
    </row>
    <row r="70" spans="1:26" hidden="1">
      <c r="A70" t="s">
        <v>246</v>
      </c>
      <c r="B70">
        <v>63870606649</v>
      </c>
      <c r="C70" t="s">
        <v>298</v>
      </c>
      <c r="D70" t="s">
        <v>45</v>
      </c>
      <c r="E70" t="s">
        <v>46</v>
      </c>
      <c r="F70">
        <v>4389146</v>
      </c>
      <c r="G70" s="111">
        <v>44957</v>
      </c>
      <c r="H70" t="s">
        <v>1557</v>
      </c>
      <c r="I70" t="s">
        <v>248</v>
      </c>
      <c r="J70" t="s">
        <v>249</v>
      </c>
      <c r="K70" t="s">
        <v>250</v>
      </c>
      <c r="L70" t="s">
        <v>707</v>
      </c>
      <c r="O70" s="111">
        <v>44957</v>
      </c>
      <c r="P70" t="s">
        <v>252</v>
      </c>
      <c r="Q70" t="s">
        <v>282</v>
      </c>
      <c r="S70" t="s">
        <v>254</v>
      </c>
      <c r="T70" t="s">
        <v>254</v>
      </c>
      <c r="U70" t="s">
        <v>254</v>
      </c>
      <c r="V70" t="s">
        <v>254</v>
      </c>
      <c r="W70">
        <v>0</v>
      </c>
      <c r="X70">
        <v>0</v>
      </c>
      <c r="Y70">
        <v>0</v>
      </c>
      <c r="Z70" s="27">
        <f t="shared" si="1"/>
        <v>0</v>
      </c>
    </row>
    <row r="71" spans="1:26" hidden="1">
      <c r="A71" t="s">
        <v>246</v>
      </c>
      <c r="B71">
        <v>63870606649</v>
      </c>
      <c r="C71" t="s">
        <v>298</v>
      </c>
      <c r="D71" t="s">
        <v>45</v>
      </c>
      <c r="E71" t="s">
        <v>46</v>
      </c>
      <c r="F71">
        <v>5281946</v>
      </c>
      <c r="G71" s="111">
        <v>44879</v>
      </c>
      <c r="H71" t="s">
        <v>658</v>
      </c>
      <c r="I71" t="s">
        <v>248</v>
      </c>
      <c r="J71" t="s">
        <v>249</v>
      </c>
      <c r="K71" t="s">
        <v>250</v>
      </c>
      <c r="L71" t="s">
        <v>251</v>
      </c>
      <c r="O71" s="111">
        <v>44879</v>
      </c>
      <c r="P71" t="s">
        <v>252</v>
      </c>
      <c r="Q71" t="s">
        <v>282</v>
      </c>
      <c r="R71" s="111">
        <v>44897</v>
      </c>
      <c r="S71" t="s">
        <v>254</v>
      </c>
      <c r="T71" t="s">
        <v>254</v>
      </c>
      <c r="U71" t="s">
        <v>254</v>
      </c>
      <c r="V71" t="s">
        <v>254</v>
      </c>
      <c r="W71">
        <v>0</v>
      </c>
      <c r="X71">
        <v>200</v>
      </c>
      <c r="Y71">
        <v>0</v>
      </c>
      <c r="Z71" s="27">
        <f t="shared" si="1"/>
        <v>200</v>
      </c>
    </row>
    <row r="72" spans="1:26" hidden="1">
      <c r="A72" t="s">
        <v>246</v>
      </c>
      <c r="B72">
        <v>63870606649</v>
      </c>
      <c r="C72" t="s">
        <v>298</v>
      </c>
      <c r="D72" t="s">
        <v>45</v>
      </c>
      <c r="E72" t="s">
        <v>46</v>
      </c>
      <c r="F72">
        <v>7450762</v>
      </c>
      <c r="G72" s="111">
        <v>44882</v>
      </c>
      <c r="H72" t="s">
        <v>659</v>
      </c>
      <c r="I72" t="s">
        <v>255</v>
      </c>
      <c r="J72" t="s">
        <v>249</v>
      </c>
      <c r="K72" t="s">
        <v>250</v>
      </c>
      <c r="L72" t="s">
        <v>251</v>
      </c>
      <c r="O72" s="111">
        <v>44882</v>
      </c>
      <c r="P72" t="s">
        <v>252</v>
      </c>
      <c r="Q72" t="s">
        <v>253</v>
      </c>
      <c r="R72" s="111">
        <v>44883</v>
      </c>
      <c r="S72" t="s">
        <v>254</v>
      </c>
      <c r="T72" t="s">
        <v>254</v>
      </c>
      <c r="U72" t="s">
        <v>254</v>
      </c>
      <c r="V72" t="s">
        <v>254</v>
      </c>
      <c r="W72">
        <v>970</v>
      </c>
      <c r="X72">
        <v>3221.2</v>
      </c>
      <c r="Y72">
        <v>3525</v>
      </c>
      <c r="Z72" s="27">
        <f t="shared" si="1"/>
        <v>7716.2</v>
      </c>
    </row>
    <row r="73" spans="1:26" hidden="1">
      <c r="A73" t="s">
        <v>246</v>
      </c>
      <c r="B73">
        <v>63870606649</v>
      </c>
      <c r="C73" t="s">
        <v>298</v>
      </c>
      <c r="D73" t="s">
        <v>45</v>
      </c>
      <c r="E73" t="s">
        <v>46</v>
      </c>
      <c r="F73">
        <v>8668865</v>
      </c>
      <c r="G73" s="111">
        <v>44957</v>
      </c>
      <c r="H73" t="s">
        <v>1558</v>
      </c>
      <c r="I73" t="s">
        <v>248</v>
      </c>
      <c r="J73" t="s">
        <v>249</v>
      </c>
      <c r="K73" t="s">
        <v>250</v>
      </c>
      <c r="L73" t="s">
        <v>251</v>
      </c>
      <c r="O73" s="111">
        <v>44957</v>
      </c>
      <c r="P73" t="s">
        <v>252</v>
      </c>
      <c r="Q73" t="s">
        <v>1406</v>
      </c>
      <c r="S73" t="s">
        <v>254</v>
      </c>
      <c r="T73" t="s">
        <v>254</v>
      </c>
      <c r="U73" t="s">
        <v>254</v>
      </c>
      <c r="V73" t="s">
        <v>254</v>
      </c>
      <c r="W73">
        <v>0</v>
      </c>
      <c r="X73">
        <v>0</v>
      </c>
      <c r="Y73">
        <v>0</v>
      </c>
      <c r="Z73" s="27">
        <f t="shared" si="1"/>
        <v>0</v>
      </c>
    </row>
    <row r="74" spans="1:26" hidden="1">
      <c r="A74" t="s">
        <v>246</v>
      </c>
      <c r="B74">
        <v>63870606649</v>
      </c>
      <c r="C74" t="s">
        <v>298</v>
      </c>
      <c r="D74" t="s">
        <v>45</v>
      </c>
      <c r="E74" t="s">
        <v>46</v>
      </c>
      <c r="F74">
        <v>9452868</v>
      </c>
      <c r="G74" s="111">
        <v>44868</v>
      </c>
      <c r="H74" t="s">
        <v>660</v>
      </c>
      <c r="I74" t="s">
        <v>255</v>
      </c>
      <c r="J74" t="s">
        <v>249</v>
      </c>
      <c r="K74" t="s">
        <v>250</v>
      </c>
      <c r="L74" t="s">
        <v>251</v>
      </c>
      <c r="O74" s="111">
        <v>44868</v>
      </c>
      <c r="P74" t="s">
        <v>252</v>
      </c>
      <c r="Q74" t="s">
        <v>253</v>
      </c>
      <c r="R74" s="111">
        <v>44873</v>
      </c>
      <c r="S74" t="s">
        <v>254</v>
      </c>
      <c r="T74" t="s">
        <v>254</v>
      </c>
      <c r="U74" t="s">
        <v>254</v>
      </c>
      <c r="V74" t="s">
        <v>254</v>
      </c>
      <c r="W74">
        <v>7145.1</v>
      </c>
      <c r="X74">
        <v>19888</v>
      </c>
      <c r="Y74">
        <v>9069.7999999999993</v>
      </c>
      <c r="Z74" s="27">
        <f t="shared" si="1"/>
        <v>36102.899999999994</v>
      </c>
    </row>
    <row r="75" spans="1:26" hidden="1">
      <c r="A75" t="s">
        <v>246</v>
      </c>
      <c r="B75">
        <v>63870606649</v>
      </c>
      <c r="C75" t="s">
        <v>298</v>
      </c>
      <c r="D75" t="s">
        <v>45</v>
      </c>
      <c r="E75" t="s">
        <v>46</v>
      </c>
      <c r="F75">
        <v>11626909</v>
      </c>
      <c r="G75" s="111">
        <v>44869</v>
      </c>
      <c r="H75" t="s">
        <v>661</v>
      </c>
      <c r="I75" t="s">
        <v>255</v>
      </c>
      <c r="J75" t="s">
        <v>249</v>
      </c>
      <c r="K75" t="s">
        <v>250</v>
      </c>
      <c r="L75" t="s">
        <v>251</v>
      </c>
      <c r="O75" s="111">
        <v>44869</v>
      </c>
      <c r="P75" t="s">
        <v>252</v>
      </c>
      <c r="Q75" t="s">
        <v>253</v>
      </c>
      <c r="R75" s="111">
        <v>44872</v>
      </c>
      <c r="S75" t="s">
        <v>254</v>
      </c>
      <c r="T75" t="s">
        <v>254</v>
      </c>
      <c r="U75" t="s">
        <v>254</v>
      </c>
      <c r="V75" t="s">
        <v>254</v>
      </c>
      <c r="W75">
        <v>0</v>
      </c>
      <c r="X75">
        <v>5800</v>
      </c>
      <c r="Y75">
        <v>7809</v>
      </c>
      <c r="Z75" s="27">
        <f t="shared" si="1"/>
        <v>13609</v>
      </c>
    </row>
    <row r="76" spans="1:26" hidden="1">
      <c r="A76" t="s">
        <v>246</v>
      </c>
      <c r="B76">
        <v>63870606649</v>
      </c>
      <c r="C76" t="s">
        <v>298</v>
      </c>
      <c r="D76" t="s">
        <v>45</v>
      </c>
      <c r="E76" t="s">
        <v>46</v>
      </c>
      <c r="F76">
        <v>11742898</v>
      </c>
      <c r="G76" s="111">
        <v>44957</v>
      </c>
      <c r="H76" t="s">
        <v>1559</v>
      </c>
      <c r="I76" t="s">
        <v>248</v>
      </c>
      <c r="J76" t="s">
        <v>249</v>
      </c>
      <c r="K76" t="s">
        <v>250</v>
      </c>
      <c r="L76" t="s">
        <v>251</v>
      </c>
      <c r="O76" s="111">
        <v>44957</v>
      </c>
      <c r="P76" t="s">
        <v>252</v>
      </c>
      <c r="Q76" t="s">
        <v>1406</v>
      </c>
      <c r="S76" t="s">
        <v>254</v>
      </c>
      <c r="T76" t="s">
        <v>254</v>
      </c>
      <c r="U76" t="s">
        <v>254</v>
      </c>
      <c r="V76" t="s">
        <v>254</v>
      </c>
      <c r="W76">
        <v>0</v>
      </c>
      <c r="X76">
        <v>0</v>
      </c>
      <c r="Y76">
        <v>0</v>
      </c>
      <c r="Z76" s="27">
        <f t="shared" si="1"/>
        <v>0</v>
      </c>
    </row>
    <row r="77" spans="1:26" hidden="1">
      <c r="A77" t="s">
        <v>246</v>
      </c>
      <c r="B77">
        <v>63870606649</v>
      </c>
      <c r="C77" t="s">
        <v>298</v>
      </c>
      <c r="D77" t="s">
        <v>45</v>
      </c>
      <c r="E77" t="s">
        <v>46</v>
      </c>
      <c r="F77">
        <v>11748523</v>
      </c>
      <c r="G77" s="111">
        <v>44874</v>
      </c>
      <c r="H77" t="s">
        <v>662</v>
      </c>
      <c r="I77" t="s">
        <v>256</v>
      </c>
      <c r="J77" t="s">
        <v>249</v>
      </c>
      <c r="K77" t="s">
        <v>250</v>
      </c>
      <c r="L77" t="s">
        <v>251</v>
      </c>
      <c r="O77" s="111">
        <v>44874</v>
      </c>
      <c r="P77" t="s">
        <v>252</v>
      </c>
      <c r="Q77" t="s">
        <v>253</v>
      </c>
      <c r="R77" s="111">
        <v>44876</v>
      </c>
      <c r="S77" t="s">
        <v>254</v>
      </c>
      <c r="T77" t="s">
        <v>254</v>
      </c>
      <c r="U77" t="s">
        <v>254</v>
      </c>
      <c r="V77" t="s">
        <v>254</v>
      </c>
      <c r="W77">
        <v>1200</v>
      </c>
      <c r="X77">
        <v>0</v>
      </c>
      <c r="Y77">
        <v>4480</v>
      </c>
      <c r="Z77" s="27">
        <f t="shared" si="1"/>
        <v>5680</v>
      </c>
    </row>
    <row r="78" spans="1:26" hidden="1">
      <c r="A78" t="s">
        <v>246</v>
      </c>
      <c r="B78">
        <v>63870606649</v>
      </c>
      <c r="C78" t="s">
        <v>298</v>
      </c>
      <c r="D78" t="s">
        <v>45</v>
      </c>
      <c r="E78" t="s">
        <v>46</v>
      </c>
      <c r="F78">
        <v>11755113</v>
      </c>
      <c r="G78" s="111">
        <v>44875</v>
      </c>
      <c r="H78" t="s">
        <v>663</v>
      </c>
      <c r="I78" t="s">
        <v>255</v>
      </c>
      <c r="L78" t="s">
        <v>251</v>
      </c>
      <c r="O78" s="111">
        <v>44875</v>
      </c>
      <c r="P78" t="s">
        <v>252</v>
      </c>
      <c r="Q78" t="s">
        <v>263</v>
      </c>
      <c r="R78" s="111">
        <v>44875</v>
      </c>
      <c r="S78" t="s">
        <v>254</v>
      </c>
      <c r="T78" t="s">
        <v>254</v>
      </c>
      <c r="U78" t="s">
        <v>254</v>
      </c>
      <c r="V78" t="s">
        <v>254</v>
      </c>
      <c r="W78">
        <v>281.39999999999998</v>
      </c>
      <c r="X78">
        <v>0</v>
      </c>
      <c r="Y78">
        <v>0</v>
      </c>
      <c r="Z78" s="27">
        <f t="shared" si="1"/>
        <v>281.39999999999998</v>
      </c>
    </row>
    <row r="79" spans="1:26" hidden="1">
      <c r="A79" t="s">
        <v>246</v>
      </c>
      <c r="B79">
        <v>63870606649</v>
      </c>
      <c r="C79" t="s">
        <v>298</v>
      </c>
      <c r="D79" t="s">
        <v>45</v>
      </c>
      <c r="E79" t="s">
        <v>46</v>
      </c>
      <c r="F79">
        <v>11792117</v>
      </c>
      <c r="G79" s="111">
        <v>44886</v>
      </c>
      <c r="H79" t="s">
        <v>664</v>
      </c>
      <c r="I79" t="s">
        <v>255</v>
      </c>
      <c r="J79" t="s">
        <v>249</v>
      </c>
      <c r="K79" t="s">
        <v>805</v>
      </c>
      <c r="L79" t="s">
        <v>251</v>
      </c>
      <c r="O79" s="111">
        <v>44886</v>
      </c>
      <c r="P79" t="s">
        <v>252</v>
      </c>
      <c r="Q79" t="s">
        <v>253</v>
      </c>
      <c r="R79" s="111">
        <v>44887</v>
      </c>
      <c r="S79" t="s">
        <v>254</v>
      </c>
      <c r="T79" t="s">
        <v>254</v>
      </c>
      <c r="U79" t="s">
        <v>254</v>
      </c>
      <c r="V79" t="s">
        <v>254</v>
      </c>
      <c r="W79">
        <v>0</v>
      </c>
      <c r="X79">
        <v>6328.4</v>
      </c>
      <c r="Y79">
        <v>9124.69</v>
      </c>
      <c r="Z79" s="27">
        <f t="shared" si="1"/>
        <v>15453.09</v>
      </c>
    </row>
    <row r="80" spans="1:26" hidden="1">
      <c r="A80" t="s">
        <v>246</v>
      </c>
      <c r="B80">
        <v>63870606649</v>
      </c>
      <c r="C80" t="s">
        <v>298</v>
      </c>
      <c r="D80" t="s">
        <v>45</v>
      </c>
      <c r="E80" t="s">
        <v>46</v>
      </c>
      <c r="F80">
        <v>11812482</v>
      </c>
      <c r="G80" s="111">
        <v>44889</v>
      </c>
      <c r="H80" t="s">
        <v>1560</v>
      </c>
      <c r="I80" t="s">
        <v>248</v>
      </c>
      <c r="J80" t="s">
        <v>249</v>
      </c>
      <c r="K80" t="s">
        <v>250</v>
      </c>
      <c r="L80" t="s">
        <v>251</v>
      </c>
      <c r="O80" s="111">
        <v>44889</v>
      </c>
      <c r="P80" t="s">
        <v>252</v>
      </c>
      <c r="Q80" t="s">
        <v>257</v>
      </c>
      <c r="S80" t="s">
        <v>254</v>
      </c>
      <c r="T80" t="s">
        <v>254</v>
      </c>
      <c r="U80" t="s">
        <v>254</v>
      </c>
      <c r="V80" t="s">
        <v>254</v>
      </c>
      <c r="W80">
        <v>0</v>
      </c>
      <c r="X80">
        <v>0</v>
      </c>
      <c r="Y80">
        <v>0</v>
      </c>
      <c r="Z80" s="27">
        <f t="shared" si="1"/>
        <v>0</v>
      </c>
    </row>
    <row r="81" spans="1:26" hidden="1">
      <c r="A81" t="s">
        <v>246</v>
      </c>
      <c r="B81">
        <v>63870606649</v>
      </c>
      <c r="C81" t="s">
        <v>298</v>
      </c>
      <c r="D81" t="s">
        <v>45</v>
      </c>
      <c r="E81" t="s">
        <v>46</v>
      </c>
      <c r="F81">
        <v>11816515</v>
      </c>
      <c r="G81" s="111">
        <v>44890</v>
      </c>
      <c r="H81" t="s">
        <v>665</v>
      </c>
      <c r="I81" t="s">
        <v>255</v>
      </c>
      <c r="J81" t="s">
        <v>249</v>
      </c>
      <c r="K81" t="s">
        <v>250</v>
      </c>
      <c r="L81" t="s">
        <v>251</v>
      </c>
      <c r="O81" s="111">
        <v>44890</v>
      </c>
      <c r="P81" t="s">
        <v>252</v>
      </c>
      <c r="Q81" t="s">
        <v>253</v>
      </c>
      <c r="R81" s="111">
        <v>44893</v>
      </c>
      <c r="S81" t="s">
        <v>254</v>
      </c>
      <c r="T81" t="s">
        <v>254</v>
      </c>
      <c r="U81" t="s">
        <v>254</v>
      </c>
      <c r="V81" t="s">
        <v>254</v>
      </c>
      <c r="W81">
        <v>0</v>
      </c>
      <c r="X81">
        <v>3046.8</v>
      </c>
      <c r="Y81">
        <v>1778</v>
      </c>
      <c r="Z81" s="27">
        <f t="shared" si="1"/>
        <v>4824.8</v>
      </c>
    </row>
    <row r="82" spans="1:26" hidden="1">
      <c r="A82" t="s">
        <v>246</v>
      </c>
      <c r="B82">
        <v>63870606649</v>
      </c>
      <c r="C82" t="s">
        <v>298</v>
      </c>
      <c r="D82" t="s">
        <v>45</v>
      </c>
      <c r="E82" t="s">
        <v>46</v>
      </c>
      <c r="F82">
        <v>11895391</v>
      </c>
      <c r="G82" s="111">
        <v>44910</v>
      </c>
      <c r="H82" t="s">
        <v>1019</v>
      </c>
      <c r="I82" t="s">
        <v>255</v>
      </c>
      <c r="J82" t="s">
        <v>249</v>
      </c>
      <c r="K82" t="s">
        <v>250</v>
      </c>
      <c r="L82" t="s">
        <v>251</v>
      </c>
      <c r="O82" s="111">
        <v>44910</v>
      </c>
      <c r="P82" t="s">
        <v>252</v>
      </c>
      <c r="Q82" t="s">
        <v>253</v>
      </c>
      <c r="R82" s="111">
        <v>44911</v>
      </c>
      <c r="S82" t="s">
        <v>254</v>
      </c>
      <c r="T82" t="s">
        <v>254</v>
      </c>
      <c r="U82" t="s">
        <v>254</v>
      </c>
      <c r="V82" t="s">
        <v>254</v>
      </c>
      <c r="W82">
        <v>0</v>
      </c>
      <c r="X82">
        <v>727</v>
      </c>
      <c r="Y82">
        <v>45</v>
      </c>
      <c r="Z82" s="27">
        <f t="shared" si="1"/>
        <v>772</v>
      </c>
    </row>
    <row r="83" spans="1:26" hidden="1">
      <c r="A83" t="s">
        <v>246</v>
      </c>
      <c r="B83">
        <v>63870606649</v>
      </c>
      <c r="C83" t="s">
        <v>298</v>
      </c>
      <c r="D83" t="s">
        <v>45</v>
      </c>
      <c r="E83" t="s">
        <v>46</v>
      </c>
      <c r="F83">
        <v>11987026</v>
      </c>
      <c r="G83" s="111">
        <v>44936</v>
      </c>
      <c r="H83" t="s">
        <v>1561</v>
      </c>
      <c r="I83" t="s">
        <v>255</v>
      </c>
      <c r="J83" t="s">
        <v>249</v>
      </c>
      <c r="K83" t="s">
        <v>250</v>
      </c>
      <c r="L83" t="s">
        <v>251</v>
      </c>
      <c r="O83" s="111">
        <v>44936</v>
      </c>
      <c r="P83" t="s">
        <v>252</v>
      </c>
      <c r="Q83" t="s">
        <v>253</v>
      </c>
      <c r="R83" s="111">
        <v>44938</v>
      </c>
      <c r="S83" t="s">
        <v>254</v>
      </c>
      <c r="T83" t="s">
        <v>254</v>
      </c>
      <c r="U83" t="s">
        <v>254</v>
      </c>
      <c r="V83" t="s">
        <v>254</v>
      </c>
      <c r="W83">
        <v>0</v>
      </c>
      <c r="X83">
        <v>0</v>
      </c>
      <c r="Y83">
        <v>7251.55</v>
      </c>
      <c r="Z83" s="27">
        <f t="shared" si="1"/>
        <v>7251.55</v>
      </c>
    </row>
    <row r="84" spans="1:26" hidden="1">
      <c r="A84" t="s">
        <v>246</v>
      </c>
      <c r="B84">
        <v>63870606649</v>
      </c>
      <c r="C84" t="s">
        <v>298</v>
      </c>
      <c r="D84" t="s">
        <v>45</v>
      </c>
      <c r="E84" t="s">
        <v>46</v>
      </c>
      <c r="F84">
        <v>12006681</v>
      </c>
      <c r="G84" s="111">
        <v>44942</v>
      </c>
      <c r="H84" t="s">
        <v>1562</v>
      </c>
      <c r="I84" t="s">
        <v>255</v>
      </c>
      <c r="J84" t="s">
        <v>249</v>
      </c>
      <c r="K84" t="s">
        <v>268</v>
      </c>
      <c r="L84" t="s">
        <v>251</v>
      </c>
      <c r="O84" s="111">
        <v>44942</v>
      </c>
      <c r="P84" t="s">
        <v>252</v>
      </c>
      <c r="Q84" t="s">
        <v>253</v>
      </c>
      <c r="R84" s="111">
        <v>44943</v>
      </c>
      <c r="S84" t="s">
        <v>254</v>
      </c>
      <c r="T84" t="s">
        <v>254</v>
      </c>
      <c r="U84" t="s">
        <v>254</v>
      </c>
      <c r="V84" t="s">
        <v>254</v>
      </c>
      <c r="W84">
        <v>0</v>
      </c>
      <c r="X84">
        <v>0</v>
      </c>
      <c r="Y84">
        <v>500.43</v>
      </c>
      <c r="Z84" s="27">
        <f t="shared" si="1"/>
        <v>500.43</v>
      </c>
    </row>
    <row r="85" spans="1:26" hidden="1">
      <c r="A85" t="s">
        <v>246</v>
      </c>
      <c r="B85">
        <v>4012328085</v>
      </c>
      <c r="C85" t="s">
        <v>298</v>
      </c>
      <c r="D85" t="s">
        <v>45</v>
      </c>
      <c r="E85" t="s">
        <v>46</v>
      </c>
      <c r="F85">
        <v>12007723</v>
      </c>
      <c r="G85" s="111">
        <v>44953</v>
      </c>
      <c r="H85" t="s">
        <v>1563</v>
      </c>
      <c r="I85" t="s">
        <v>248</v>
      </c>
      <c r="J85" t="s">
        <v>249</v>
      </c>
      <c r="K85" t="s">
        <v>250</v>
      </c>
      <c r="O85" s="111">
        <v>44953</v>
      </c>
      <c r="P85" t="s">
        <v>252</v>
      </c>
      <c r="Q85" t="s">
        <v>257</v>
      </c>
      <c r="S85" t="s">
        <v>254</v>
      </c>
      <c r="T85" t="s">
        <v>254</v>
      </c>
      <c r="U85" t="s">
        <v>254</v>
      </c>
      <c r="V85" t="s">
        <v>254</v>
      </c>
      <c r="W85">
        <v>0</v>
      </c>
      <c r="X85">
        <v>0</v>
      </c>
      <c r="Y85">
        <v>0</v>
      </c>
      <c r="Z85" s="27">
        <f t="shared" si="1"/>
        <v>0</v>
      </c>
    </row>
    <row r="86" spans="1:26" hidden="1">
      <c r="A86" t="s">
        <v>246</v>
      </c>
      <c r="B86">
        <v>63870606649</v>
      </c>
      <c r="C86" t="s">
        <v>298</v>
      </c>
      <c r="D86" t="s">
        <v>45</v>
      </c>
      <c r="E86" t="s">
        <v>46</v>
      </c>
      <c r="F86">
        <v>12059378</v>
      </c>
      <c r="G86" s="111">
        <v>44955</v>
      </c>
      <c r="H86" t="s">
        <v>1564</v>
      </c>
      <c r="I86" t="s">
        <v>271</v>
      </c>
      <c r="J86" t="s">
        <v>249</v>
      </c>
      <c r="K86" t="s">
        <v>268</v>
      </c>
      <c r="L86" t="s">
        <v>251</v>
      </c>
      <c r="O86" s="111">
        <v>44956</v>
      </c>
      <c r="P86" t="s">
        <v>252</v>
      </c>
      <c r="Q86" t="s">
        <v>257</v>
      </c>
      <c r="R86" s="111">
        <v>44957</v>
      </c>
      <c r="S86" t="s">
        <v>254</v>
      </c>
      <c r="T86" t="s">
        <v>254</v>
      </c>
      <c r="U86" t="s">
        <v>254</v>
      </c>
      <c r="V86" t="s">
        <v>254</v>
      </c>
      <c r="W86">
        <v>0</v>
      </c>
      <c r="X86">
        <v>0</v>
      </c>
      <c r="Y86">
        <v>0</v>
      </c>
      <c r="Z86" s="27">
        <f t="shared" si="1"/>
        <v>0</v>
      </c>
    </row>
    <row r="87" spans="1:26" hidden="1">
      <c r="A87" t="s">
        <v>246</v>
      </c>
      <c r="B87">
        <v>63870606649</v>
      </c>
      <c r="C87" t="s">
        <v>298</v>
      </c>
      <c r="D87" t="s">
        <v>360</v>
      </c>
      <c r="E87" t="s">
        <v>46</v>
      </c>
      <c r="F87">
        <v>11437164</v>
      </c>
      <c r="G87" s="111">
        <v>44897</v>
      </c>
      <c r="H87" t="s">
        <v>1320</v>
      </c>
      <c r="I87" t="s">
        <v>255</v>
      </c>
      <c r="J87" t="s">
        <v>249</v>
      </c>
      <c r="K87" t="s">
        <v>250</v>
      </c>
      <c r="L87" t="s">
        <v>251</v>
      </c>
      <c r="O87" s="111">
        <v>44897</v>
      </c>
      <c r="P87" t="s">
        <v>252</v>
      </c>
      <c r="Q87" t="s">
        <v>253</v>
      </c>
      <c r="R87" s="111">
        <v>44901</v>
      </c>
      <c r="S87" t="s">
        <v>254</v>
      </c>
      <c r="T87" t="s">
        <v>254</v>
      </c>
      <c r="U87" t="s">
        <v>254</v>
      </c>
      <c r="V87" t="s">
        <v>254</v>
      </c>
      <c r="W87">
        <v>0</v>
      </c>
      <c r="X87">
        <v>0</v>
      </c>
      <c r="Y87">
        <v>3132.65</v>
      </c>
      <c r="Z87" s="27">
        <f t="shared" si="1"/>
        <v>3132.65</v>
      </c>
    </row>
    <row r="88" spans="1:26" hidden="1">
      <c r="A88" t="s">
        <v>246</v>
      </c>
      <c r="B88">
        <v>63870606649</v>
      </c>
      <c r="C88" t="s">
        <v>298</v>
      </c>
      <c r="D88" t="s">
        <v>1565</v>
      </c>
      <c r="E88" t="s">
        <v>46</v>
      </c>
      <c r="F88">
        <v>12058810</v>
      </c>
      <c r="G88" s="111">
        <v>44954</v>
      </c>
      <c r="H88" t="s">
        <v>1566</v>
      </c>
      <c r="I88" t="s">
        <v>271</v>
      </c>
      <c r="J88" t="s">
        <v>249</v>
      </c>
      <c r="K88" t="s">
        <v>250</v>
      </c>
      <c r="L88" t="s">
        <v>251</v>
      </c>
      <c r="O88" s="111">
        <v>44954</v>
      </c>
      <c r="P88" t="s">
        <v>252</v>
      </c>
      <c r="Q88" t="s">
        <v>257</v>
      </c>
      <c r="R88" s="111">
        <v>44956</v>
      </c>
      <c r="S88" t="s">
        <v>254</v>
      </c>
      <c r="T88" t="s">
        <v>254</v>
      </c>
      <c r="U88" t="s">
        <v>254</v>
      </c>
      <c r="V88" t="s">
        <v>254</v>
      </c>
      <c r="W88">
        <v>0</v>
      </c>
      <c r="X88">
        <v>0</v>
      </c>
      <c r="Y88">
        <v>0</v>
      </c>
      <c r="Z88" s="27">
        <f t="shared" si="1"/>
        <v>0</v>
      </c>
    </row>
    <row r="89" spans="1:26" hidden="1">
      <c r="A89" t="s">
        <v>246</v>
      </c>
      <c r="B89">
        <v>63870606649</v>
      </c>
      <c r="C89" t="s">
        <v>298</v>
      </c>
      <c r="D89" t="s">
        <v>1020</v>
      </c>
      <c r="E89" t="s">
        <v>46</v>
      </c>
      <c r="F89">
        <v>11846945</v>
      </c>
      <c r="G89" s="111">
        <v>44896</v>
      </c>
      <c r="H89" t="s">
        <v>1021</v>
      </c>
      <c r="I89" t="s">
        <v>255</v>
      </c>
      <c r="J89" t="s">
        <v>249</v>
      </c>
      <c r="K89" t="s">
        <v>268</v>
      </c>
      <c r="L89" t="s">
        <v>251</v>
      </c>
      <c r="O89" s="111">
        <v>44896</v>
      </c>
      <c r="P89" t="s">
        <v>252</v>
      </c>
      <c r="Q89" t="s">
        <v>253</v>
      </c>
      <c r="R89" s="111">
        <v>44897</v>
      </c>
      <c r="S89" t="s">
        <v>254</v>
      </c>
      <c r="T89" t="s">
        <v>254</v>
      </c>
      <c r="U89" t="s">
        <v>254</v>
      </c>
      <c r="V89" t="s">
        <v>254</v>
      </c>
      <c r="W89">
        <v>0</v>
      </c>
      <c r="X89">
        <v>66864.039999999994</v>
      </c>
      <c r="Y89">
        <v>69755.990000000005</v>
      </c>
      <c r="Z89" s="27">
        <f t="shared" si="1"/>
        <v>136620.03</v>
      </c>
    </row>
    <row r="90" spans="1:26" hidden="1">
      <c r="A90" t="s">
        <v>246</v>
      </c>
      <c r="B90">
        <v>93178298134</v>
      </c>
      <c r="C90" t="s">
        <v>666</v>
      </c>
      <c r="D90" t="s">
        <v>57</v>
      </c>
      <c r="E90" t="s">
        <v>58</v>
      </c>
      <c r="F90">
        <v>157680</v>
      </c>
      <c r="G90" s="111">
        <v>44907</v>
      </c>
      <c r="H90" t="s">
        <v>1022</v>
      </c>
      <c r="I90" t="s">
        <v>255</v>
      </c>
      <c r="J90" t="s">
        <v>249</v>
      </c>
      <c r="K90" t="s">
        <v>268</v>
      </c>
      <c r="L90" t="s">
        <v>251</v>
      </c>
      <c r="O90" s="111">
        <v>44915</v>
      </c>
      <c r="P90" t="s">
        <v>252</v>
      </c>
      <c r="Q90" t="s">
        <v>253</v>
      </c>
      <c r="R90" s="111">
        <v>44923</v>
      </c>
      <c r="S90" t="s">
        <v>254</v>
      </c>
      <c r="T90" t="s">
        <v>254</v>
      </c>
      <c r="U90" t="s">
        <v>254</v>
      </c>
      <c r="V90" t="s">
        <v>254</v>
      </c>
      <c r="W90">
        <v>0</v>
      </c>
      <c r="X90">
        <v>713.67</v>
      </c>
      <c r="Y90">
        <v>18212.400000000001</v>
      </c>
      <c r="Z90" s="27">
        <f t="shared" si="1"/>
        <v>18926.07</v>
      </c>
    </row>
    <row r="91" spans="1:26" hidden="1">
      <c r="A91" t="s">
        <v>246</v>
      </c>
      <c r="B91">
        <v>93178298134</v>
      </c>
      <c r="C91" t="s">
        <v>666</v>
      </c>
      <c r="D91" t="s">
        <v>57</v>
      </c>
      <c r="E91" t="s">
        <v>58</v>
      </c>
      <c r="F91">
        <v>5465991</v>
      </c>
      <c r="G91" s="111">
        <v>44904</v>
      </c>
      <c r="H91" t="s">
        <v>1321</v>
      </c>
      <c r="I91" t="s">
        <v>248</v>
      </c>
      <c r="J91" t="s">
        <v>249</v>
      </c>
      <c r="K91" t="s">
        <v>268</v>
      </c>
      <c r="L91" t="s">
        <v>251</v>
      </c>
      <c r="O91" s="111">
        <v>44915</v>
      </c>
      <c r="P91" t="s">
        <v>252</v>
      </c>
      <c r="Q91" t="s">
        <v>282</v>
      </c>
      <c r="R91" s="111">
        <v>44917</v>
      </c>
      <c r="S91" t="s">
        <v>254</v>
      </c>
      <c r="T91" t="s">
        <v>254</v>
      </c>
      <c r="U91" t="s">
        <v>254</v>
      </c>
      <c r="V91" t="s">
        <v>254</v>
      </c>
      <c r="W91">
        <v>0</v>
      </c>
      <c r="X91">
        <v>0</v>
      </c>
      <c r="Y91">
        <v>0</v>
      </c>
      <c r="Z91" s="27">
        <f t="shared" si="1"/>
        <v>0</v>
      </c>
    </row>
    <row r="92" spans="1:26" hidden="1">
      <c r="A92" t="s">
        <v>246</v>
      </c>
      <c r="B92">
        <v>93178298134</v>
      </c>
      <c r="C92" t="s">
        <v>666</v>
      </c>
      <c r="D92" t="s">
        <v>57</v>
      </c>
      <c r="E92" t="s">
        <v>58</v>
      </c>
      <c r="F92">
        <v>11754250</v>
      </c>
      <c r="G92" s="111">
        <v>44875</v>
      </c>
      <c r="H92" t="s">
        <v>667</v>
      </c>
      <c r="I92" t="s">
        <v>255</v>
      </c>
      <c r="J92" t="s">
        <v>249</v>
      </c>
      <c r="K92" t="s">
        <v>250</v>
      </c>
      <c r="L92" t="s">
        <v>251</v>
      </c>
      <c r="O92" s="111">
        <v>44889</v>
      </c>
      <c r="P92" t="s">
        <v>252</v>
      </c>
      <c r="Q92" t="s">
        <v>253</v>
      </c>
      <c r="R92" s="111">
        <v>44890</v>
      </c>
      <c r="S92" t="s">
        <v>254</v>
      </c>
      <c r="T92" t="s">
        <v>254</v>
      </c>
      <c r="U92" t="s">
        <v>254</v>
      </c>
      <c r="V92" t="s">
        <v>254</v>
      </c>
      <c r="W92">
        <v>1728</v>
      </c>
      <c r="X92">
        <v>5779.8</v>
      </c>
      <c r="Y92">
        <v>3191.8</v>
      </c>
      <c r="Z92" s="27">
        <f t="shared" si="1"/>
        <v>10699.6</v>
      </c>
    </row>
    <row r="93" spans="1:26" hidden="1">
      <c r="A93" t="s">
        <v>246</v>
      </c>
      <c r="B93">
        <v>93178298134</v>
      </c>
      <c r="C93" t="s">
        <v>666</v>
      </c>
      <c r="D93" t="s">
        <v>57</v>
      </c>
      <c r="E93" t="s">
        <v>58</v>
      </c>
      <c r="F93">
        <v>11761289</v>
      </c>
      <c r="G93" s="111">
        <v>44876</v>
      </c>
      <c r="H93" t="s">
        <v>668</v>
      </c>
      <c r="I93" t="s">
        <v>255</v>
      </c>
      <c r="J93" t="s">
        <v>249</v>
      </c>
      <c r="K93" t="s">
        <v>250</v>
      </c>
      <c r="L93" t="s">
        <v>251</v>
      </c>
      <c r="O93" s="111">
        <v>44879</v>
      </c>
      <c r="P93" t="s">
        <v>252</v>
      </c>
      <c r="Q93" t="s">
        <v>282</v>
      </c>
      <c r="R93" s="111">
        <v>44883</v>
      </c>
      <c r="S93" t="s">
        <v>254</v>
      </c>
      <c r="T93" t="s">
        <v>254</v>
      </c>
      <c r="U93" t="s">
        <v>254</v>
      </c>
      <c r="V93" t="s">
        <v>254</v>
      </c>
      <c r="W93">
        <v>170</v>
      </c>
      <c r="X93">
        <v>0</v>
      </c>
      <c r="Y93">
        <v>0</v>
      </c>
      <c r="Z93" s="27">
        <f t="shared" si="1"/>
        <v>170</v>
      </c>
    </row>
    <row r="94" spans="1:26" hidden="1">
      <c r="A94" t="s">
        <v>246</v>
      </c>
      <c r="B94">
        <v>2866304195</v>
      </c>
      <c r="C94" t="s">
        <v>666</v>
      </c>
      <c r="D94" t="s">
        <v>57</v>
      </c>
      <c r="E94" t="s">
        <v>58</v>
      </c>
      <c r="F94">
        <v>11771593</v>
      </c>
      <c r="G94" s="111">
        <v>44887</v>
      </c>
      <c r="H94" t="s">
        <v>669</v>
      </c>
      <c r="I94" t="s">
        <v>248</v>
      </c>
      <c r="J94" t="s">
        <v>249</v>
      </c>
      <c r="K94" t="s">
        <v>250</v>
      </c>
      <c r="L94" t="s">
        <v>251</v>
      </c>
      <c r="O94" s="111">
        <v>44893</v>
      </c>
      <c r="P94" t="s">
        <v>252</v>
      </c>
      <c r="Q94" t="s">
        <v>253</v>
      </c>
      <c r="R94" s="111">
        <v>44894</v>
      </c>
      <c r="S94" t="s">
        <v>254</v>
      </c>
      <c r="T94" t="s">
        <v>254</v>
      </c>
      <c r="U94" t="s">
        <v>254</v>
      </c>
      <c r="V94" t="s">
        <v>254</v>
      </c>
      <c r="W94">
        <v>1021</v>
      </c>
      <c r="X94">
        <v>29446.3</v>
      </c>
      <c r="Y94">
        <v>34632.199999999997</v>
      </c>
      <c r="Z94" s="27">
        <f t="shared" si="1"/>
        <v>65099.5</v>
      </c>
    </row>
    <row r="95" spans="1:26" hidden="1">
      <c r="A95" t="s">
        <v>246</v>
      </c>
      <c r="B95">
        <v>93178298134</v>
      </c>
      <c r="C95" t="s">
        <v>666</v>
      </c>
      <c r="D95" t="s">
        <v>57</v>
      </c>
      <c r="E95" t="s">
        <v>58</v>
      </c>
      <c r="F95">
        <v>11772130</v>
      </c>
      <c r="G95" s="111">
        <v>44881</v>
      </c>
      <c r="H95" t="s">
        <v>670</v>
      </c>
      <c r="I95" t="s">
        <v>255</v>
      </c>
      <c r="J95" t="s">
        <v>249</v>
      </c>
      <c r="K95" t="s">
        <v>268</v>
      </c>
      <c r="L95" t="s">
        <v>251</v>
      </c>
      <c r="O95" s="111">
        <v>44882</v>
      </c>
      <c r="P95" t="s">
        <v>252</v>
      </c>
      <c r="Q95" t="s">
        <v>253</v>
      </c>
      <c r="R95" s="111">
        <v>44883</v>
      </c>
      <c r="S95" t="s">
        <v>254</v>
      </c>
      <c r="T95" t="s">
        <v>254</v>
      </c>
      <c r="U95" t="s">
        <v>254</v>
      </c>
      <c r="V95" t="s">
        <v>254</v>
      </c>
      <c r="W95">
        <v>37.799999999999997</v>
      </c>
      <c r="X95">
        <v>39.99</v>
      </c>
      <c r="Y95">
        <v>1104.1400000000001</v>
      </c>
      <c r="Z95" s="27">
        <f t="shared" si="1"/>
        <v>1181.93</v>
      </c>
    </row>
    <row r="96" spans="1:26" hidden="1">
      <c r="A96" t="s">
        <v>246</v>
      </c>
      <c r="B96">
        <v>93178298134</v>
      </c>
      <c r="C96" t="s">
        <v>666</v>
      </c>
      <c r="D96" t="s">
        <v>57</v>
      </c>
      <c r="E96" t="s">
        <v>58</v>
      </c>
      <c r="F96">
        <v>11774014</v>
      </c>
      <c r="G96" s="111">
        <v>44882</v>
      </c>
      <c r="H96" t="s">
        <v>671</v>
      </c>
      <c r="I96" t="s">
        <v>255</v>
      </c>
      <c r="L96" t="s">
        <v>251</v>
      </c>
      <c r="O96" s="111">
        <v>44893</v>
      </c>
      <c r="P96" t="s">
        <v>252</v>
      </c>
      <c r="Q96" t="s">
        <v>253</v>
      </c>
      <c r="R96" s="111">
        <v>44894</v>
      </c>
      <c r="S96" t="s">
        <v>254</v>
      </c>
      <c r="T96" t="s">
        <v>254</v>
      </c>
      <c r="U96" t="s">
        <v>254</v>
      </c>
      <c r="V96" t="s">
        <v>254</v>
      </c>
      <c r="W96">
        <v>133.75</v>
      </c>
      <c r="X96">
        <v>1937.99</v>
      </c>
      <c r="Y96">
        <v>1378.98</v>
      </c>
      <c r="Z96" s="27">
        <f t="shared" si="1"/>
        <v>3450.72</v>
      </c>
    </row>
    <row r="97" spans="1:26" hidden="1">
      <c r="A97" t="s">
        <v>246</v>
      </c>
      <c r="B97">
        <v>93178298134</v>
      </c>
      <c r="C97" t="s">
        <v>666</v>
      </c>
      <c r="D97" t="s">
        <v>57</v>
      </c>
      <c r="E97" t="s">
        <v>58</v>
      </c>
      <c r="F97">
        <v>11777903</v>
      </c>
      <c r="G97" s="111">
        <v>44882</v>
      </c>
      <c r="H97" t="s">
        <v>672</v>
      </c>
      <c r="I97" t="s">
        <v>248</v>
      </c>
      <c r="J97" t="s">
        <v>249</v>
      </c>
      <c r="K97" t="s">
        <v>250</v>
      </c>
      <c r="L97" t="s">
        <v>251</v>
      </c>
      <c r="O97" s="111">
        <v>44883</v>
      </c>
      <c r="P97" t="s">
        <v>252</v>
      </c>
      <c r="Q97" t="s">
        <v>282</v>
      </c>
      <c r="R97" s="111">
        <v>44883</v>
      </c>
      <c r="S97" t="s">
        <v>254</v>
      </c>
      <c r="T97" t="s">
        <v>254</v>
      </c>
      <c r="U97" t="s">
        <v>254</v>
      </c>
      <c r="V97" t="s">
        <v>254</v>
      </c>
      <c r="W97">
        <v>770</v>
      </c>
      <c r="X97">
        <v>920</v>
      </c>
      <c r="Y97">
        <v>0</v>
      </c>
      <c r="Z97" s="27">
        <f t="shared" si="1"/>
        <v>1690</v>
      </c>
    </row>
    <row r="98" spans="1:26" hidden="1">
      <c r="A98" t="s">
        <v>246</v>
      </c>
      <c r="B98">
        <v>72073926134</v>
      </c>
      <c r="C98" t="s">
        <v>666</v>
      </c>
      <c r="D98" t="s">
        <v>57</v>
      </c>
      <c r="E98" t="s">
        <v>58</v>
      </c>
      <c r="F98">
        <v>11811356</v>
      </c>
      <c r="G98" s="111">
        <v>44902</v>
      </c>
      <c r="H98" t="s">
        <v>1023</v>
      </c>
      <c r="I98" t="s">
        <v>255</v>
      </c>
      <c r="L98" t="s">
        <v>251</v>
      </c>
      <c r="O98" s="111">
        <v>44903</v>
      </c>
      <c r="P98" t="s">
        <v>252</v>
      </c>
      <c r="Q98" t="s">
        <v>263</v>
      </c>
      <c r="R98" s="111">
        <v>44907</v>
      </c>
      <c r="S98" t="s">
        <v>254</v>
      </c>
      <c r="T98" t="s">
        <v>254</v>
      </c>
      <c r="U98" t="s">
        <v>254</v>
      </c>
      <c r="V98" t="s">
        <v>254</v>
      </c>
      <c r="W98">
        <v>0</v>
      </c>
      <c r="X98">
        <v>2</v>
      </c>
      <c r="Y98">
        <v>0.8</v>
      </c>
      <c r="Z98" s="27">
        <f t="shared" si="1"/>
        <v>2.8</v>
      </c>
    </row>
    <row r="99" spans="1:26" hidden="1">
      <c r="A99" t="s">
        <v>246</v>
      </c>
      <c r="B99">
        <v>93178298134</v>
      </c>
      <c r="C99" t="s">
        <v>666</v>
      </c>
      <c r="D99" t="s">
        <v>57</v>
      </c>
      <c r="E99" t="s">
        <v>58</v>
      </c>
      <c r="F99">
        <v>11822999</v>
      </c>
      <c r="G99" s="111">
        <v>44893</v>
      </c>
      <c r="H99" t="s">
        <v>673</v>
      </c>
      <c r="I99" t="s">
        <v>255</v>
      </c>
      <c r="J99" t="s">
        <v>249</v>
      </c>
      <c r="K99" t="s">
        <v>268</v>
      </c>
      <c r="L99" t="s">
        <v>251</v>
      </c>
      <c r="O99" s="111">
        <v>44894</v>
      </c>
      <c r="P99" t="s">
        <v>252</v>
      </c>
      <c r="Q99" t="s">
        <v>253</v>
      </c>
      <c r="R99" s="111">
        <v>44894</v>
      </c>
      <c r="S99" t="s">
        <v>254</v>
      </c>
      <c r="T99" t="s">
        <v>254</v>
      </c>
      <c r="U99" t="s">
        <v>254</v>
      </c>
      <c r="V99" t="s">
        <v>254</v>
      </c>
      <c r="W99">
        <v>365.3</v>
      </c>
      <c r="X99">
        <v>5980.05</v>
      </c>
      <c r="Y99">
        <v>6173.25</v>
      </c>
      <c r="Z99" s="27">
        <f t="shared" si="1"/>
        <v>12518.6</v>
      </c>
    </row>
    <row r="100" spans="1:26" hidden="1">
      <c r="A100" t="s">
        <v>246</v>
      </c>
      <c r="B100">
        <v>93178298134</v>
      </c>
      <c r="C100" t="s">
        <v>666</v>
      </c>
      <c r="D100" t="s">
        <v>57</v>
      </c>
      <c r="E100" t="s">
        <v>58</v>
      </c>
      <c r="F100">
        <v>11823711</v>
      </c>
      <c r="G100" s="111">
        <v>44893</v>
      </c>
      <c r="H100" t="s">
        <v>1567</v>
      </c>
      <c r="I100" t="s">
        <v>255</v>
      </c>
      <c r="J100" t="s">
        <v>249</v>
      </c>
      <c r="K100" t="s">
        <v>250</v>
      </c>
      <c r="L100" t="s">
        <v>251</v>
      </c>
      <c r="O100" s="111">
        <v>44894</v>
      </c>
      <c r="P100" t="s">
        <v>252</v>
      </c>
      <c r="Q100" t="s">
        <v>257</v>
      </c>
      <c r="S100" t="s">
        <v>254</v>
      </c>
      <c r="T100" t="s">
        <v>254</v>
      </c>
      <c r="U100" t="s">
        <v>254</v>
      </c>
      <c r="V100" t="s">
        <v>254</v>
      </c>
      <c r="W100">
        <v>0</v>
      </c>
      <c r="X100">
        <v>0</v>
      </c>
      <c r="Y100">
        <v>0</v>
      </c>
      <c r="Z100" s="27">
        <f t="shared" si="1"/>
        <v>0</v>
      </c>
    </row>
    <row r="101" spans="1:26" hidden="1">
      <c r="A101" t="s">
        <v>246</v>
      </c>
      <c r="B101">
        <v>93178298134</v>
      </c>
      <c r="C101" t="s">
        <v>666</v>
      </c>
      <c r="D101" t="s">
        <v>57</v>
      </c>
      <c r="E101" t="s">
        <v>58</v>
      </c>
      <c r="F101">
        <v>11860968</v>
      </c>
      <c r="G101" s="111">
        <v>44901</v>
      </c>
      <c r="H101" t="s">
        <v>1024</v>
      </c>
      <c r="I101" t="s">
        <v>255</v>
      </c>
      <c r="J101" t="s">
        <v>249</v>
      </c>
      <c r="K101" t="s">
        <v>250</v>
      </c>
      <c r="L101" t="s">
        <v>251</v>
      </c>
      <c r="O101" s="111">
        <v>44903</v>
      </c>
      <c r="P101" t="s">
        <v>252</v>
      </c>
      <c r="Q101" t="s">
        <v>253</v>
      </c>
      <c r="R101" s="111">
        <v>44903</v>
      </c>
      <c r="S101" t="s">
        <v>254</v>
      </c>
      <c r="T101" t="s">
        <v>254</v>
      </c>
      <c r="U101" t="s">
        <v>254</v>
      </c>
      <c r="V101" t="s">
        <v>254</v>
      </c>
      <c r="W101">
        <v>0</v>
      </c>
      <c r="X101">
        <v>1688</v>
      </c>
      <c r="Y101">
        <v>1730</v>
      </c>
      <c r="Z101" s="27">
        <f t="shared" si="1"/>
        <v>3418</v>
      </c>
    </row>
    <row r="102" spans="1:26" hidden="1">
      <c r="A102" t="s">
        <v>246</v>
      </c>
      <c r="B102">
        <v>93178298134</v>
      </c>
      <c r="C102" t="s">
        <v>666</v>
      </c>
      <c r="D102" t="s">
        <v>57</v>
      </c>
      <c r="E102" t="s">
        <v>58</v>
      </c>
      <c r="F102">
        <v>11861247</v>
      </c>
      <c r="G102" s="111">
        <v>44904</v>
      </c>
      <c r="H102" t="s">
        <v>1322</v>
      </c>
      <c r="I102" t="s">
        <v>255</v>
      </c>
      <c r="J102" t="s">
        <v>249</v>
      </c>
      <c r="K102" t="s">
        <v>250</v>
      </c>
      <c r="L102" t="s">
        <v>251</v>
      </c>
      <c r="O102" s="111">
        <v>44915</v>
      </c>
      <c r="P102" t="s">
        <v>252</v>
      </c>
      <c r="Q102" t="s">
        <v>257</v>
      </c>
      <c r="R102" s="111">
        <v>44923</v>
      </c>
      <c r="S102" t="s">
        <v>254</v>
      </c>
      <c r="T102" t="s">
        <v>254</v>
      </c>
      <c r="U102" t="s">
        <v>254</v>
      </c>
      <c r="V102" t="s">
        <v>254</v>
      </c>
      <c r="W102">
        <v>0</v>
      </c>
      <c r="X102">
        <v>0</v>
      </c>
      <c r="Y102">
        <v>0</v>
      </c>
      <c r="Z102" s="27">
        <f t="shared" si="1"/>
        <v>0</v>
      </c>
    </row>
    <row r="103" spans="1:26" hidden="1">
      <c r="A103" t="s">
        <v>246</v>
      </c>
      <c r="B103">
        <v>93178298134</v>
      </c>
      <c r="C103" t="s">
        <v>666</v>
      </c>
      <c r="D103" t="s">
        <v>57</v>
      </c>
      <c r="E103" t="s">
        <v>58</v>
      </c>
      <c r="F103">
        <v>11882068</v>
      </c>
      <c r="G103" s="111">
        <v>44908</v>
      </c>
      <c r="H103" t="s">
        <v>1025</v>
      </c>
      <c r="I103" t="s">
        <v>255</v>
      </c>
      <c r="J103" t="s">
        <v>249</v>
      </c>
      <c r="K103" t="s">
        <v>250</v>
      </c>
      <c r="L103" t="s">
        <v>251</v>
      </c>
      <c r="O103" s="111">
        <v>44915</v>
      </c>
      <c r="P103" t="s">
        <v>252</v>
      </c>
      <c r="Q103" t="s">
        <v>253</v>
      </c>
      <c r="R103" s="111">
        <v>44923</v>
      </c>
      <c r="S103" t="s">
        <v>254</v>
      </c>
      <c r="T103" t="s">
        <v>254</v>
      </c>
      <c r="U103" t="s">
        <v>254</v>
      </c>
      <c r="V103" t="s">
        <v>254</v>
      </c>
      <c r="W103">
        <v>0</v>
      </c>
      <c r="X103">
        <v>15.5</v>
      </c>
      <c r="Y103">
        <v>317.89999999999998</v>
      </c>
      <c r="Z103" s="27">
        <f t="shared" si="1"/>
        <v>333.4</v>
      </c>
    </row>
    <row r="104" spans="1:26" hidden="1">
      <c r="A104" t="s">
        <v>246</v>
      </c>
      <c r="B104">
        <v>93178298134</v>
      </c>
      <c r="C104" t="s">
        <v>666</v>
      </c>
      <c r="D104" t="s">
        <v>57</v>
      </c>
      <c r="E104" t="s">
        <v>58</v>
      </c>
      <c r="F104">
        <v>11888524</v>
      </c>
      <c r="G104" s="111">
        <v>44909</v>
      </c>
      <c r="H104" t="s">
        <v>1323</v>
      </c>
      <c r="I104" t="s">
        <v>255</v>
      </c>
      <c r="J104" t="s">
        <v>249</v>
      </c>
      <c r="K104" t="s">
        <v>250</v>
      </c>
      <c r="L104" t="s">
        <v>251</v>
      </c>
      <c r="O104" s="111">
        <v>44915</v>
      </c>
      <c r="P104" t="s">
        <v>252</v>
      </c>
      <c r="Q104" t="s">
        <v>253</v>
      </c>
      <c r="R104" s="111">
        <v>44926</v>
      </c>
      <c r="S104" t="s">
        <v>254</v>
      </c>
      <c r="T104" t="s">
        <v>254</v>
      </c>
      <c r="U104" t="s">
        <v>254</v>
      </c>
      <c r="V104" t="s">
        <v>254</v>
      </c>
      <c r="W104">
        <v>0</v>
      </c>
      <c r="X104">
        <v>0</v>
      </c>
      <c r="Y104">
        <v>1</v>
      </c>
      <c r="Z104" s="27">
        <f t="shared" si="1"/>
        <v>1</v>
      </c>
    </row>
    <row r="105" spans="1:26" hidden="1">
      <c r="A105" t="s">
        <v>246</v>
      </c>
      <c r="B105">
        <v>93178298134</v>
      </c>
      <c r="C105" t="s">
        <v>666</v>
      </c>
      <c r="D105" t="s">
        <v>57</v>
      </c>
      <c r="E105" t="s">
        <v>58</v>
      </c>
      <c r="F105">
        <v>11889241</v>
      </c>
      <c r="G105" s="111">
        <v>44909</v>
      </c>
      <c r="H105" t="s">
        <v>1026</v>
      </c>
      <c r="I105" t="s">
        <v>255</v>
      </c>
      <c r="J105" t="s">
        <v>249</v>
      </c>
      <c r="K105" t="s">
        <v>250</v>
      </c>
      <c r="L105" t="s">
        <v>251</v>
      </c>
      <c r="O105" s="111">
        <v>44915</v>
      </c>
      <c r="P105" t="s">
        <v>252</v>
      </c>
      <c r="Q105" t="s">
        <v>253</v>
      </c>
      <c r="R105" s="111">
        <v>44923</v>
      </c>
      <c r="S105" t="s">
        <v>254</v>
      </c>
      <c r="T105" t="s">
        <v>254</v>
      </c>
      <c r="U105" t="s">
        <v>254</v>
      </c>
      <c r="V105" t="s">
        <v>254</v>
      </c>
      <c r="W105">
        <v>0</v>
      </c>
      <c r="X105">
        <v>5</v>
      </c>
      <c r="Y105">
        <v>3361.5</v>
      </c>
      <c r="Z105" s="27">
        <f t="shared" si="1"/>
        <v>3366.5</v>
      </c>
    </row>
    <row r="106" spans="1:26" hidden="1">
      <c r="A106" t="s">
        <v>246</v>
      </c>
      <c r="B106">
        <v>93178298134</v>
      </c>
      <c r="C106" t="s">
        <v>666</v>
      </c>
      <c r="D106" t="s">
        <v>57</v>
      </c>
      <c r="E106" t="s">
        <v>58</v>
      </c>
      <c r="F106">
        <v>11893788</v>
      </c>
      <c r="G106" s="111">
        <v>44910</v>
      </c>
      <c r="H106" t="s">
        <v>1324</v>
      </c>
      <c r="I106" t="s">
        <v>255</v>
      </c>
      <c r="J106" t="s">
        <v>249</v>
      </c>
      <c r="K106" t="s">
        <v>250</v>
      </c>
      <c r="L106" t="s">
        <v>251</v>
      </c>
      <c r="O106" s="111">
        <v>44915</v>
      </c>
      <c r="P106" t="s">
        <v>252</v>
      </c>
      <c r="Q106" t="s">
        <v>1406</v>
      </c>
      <c r="S106" t="s">
        <v>254</v>
      </c>
      <c r="T106" t="s">
        <v>254</v>
      </c>
      <c r="U106" t="s">
        <v>254</v>
      </c>
      <c r="V106" t="s">
        <v>254</v>
      </c>
      <c r="W106">
        <v>0</v>
      </c>
      <c r="X106">
        <v>0</v>
      </c>
      <c r="Y106">
        <v>0</v>
      </c>
      <c r="Z106" s="27">
        <f t="shared" si="1"/>
        <v>0</v>
      </c>
    </row>
    <row r="107" spans="1:26" hidden="1">
      <c r="A107" t="s">
        <v>246</v>
      </c>
      <c r="B107">
        <v>93178298134</v>
      </c>
      <c r="C107" t="s">
        <v>666</v>
      </c>
      <c r="D107" t="s">
        <v>57</v>
      </c>
      <c r="E107" t="s">
        <v>58</v>
      </c>
      <c r="F107">
        <v>11905370</v>
      </c>
      <c r="G107" s="111">
        <v>44914</v>
      </c>
      <c r="H107" t="s">
        <v>1325</v>
      </c>
      <c r="I107" t="s">
        <v>255</v>
      </c>
      <c r="J107" t="s">
        <v>249</v>
      </c>
      <c r="K107" t="s">
        <v>268</v>
      </c>
      <c r="L107" t="s">
        <v>251</v>
      </c>
      <c r="O107" s="111">
        <v>44915</v>
      </c>
      <c r="P107" t="s">
        <v>252</v>
      </c>
      <c r="Q107" t="s">
        <v>257</v>
      </c>
      <c r="R107" s="111">
        <v>44923</v>
      </c>
      <c r="S107" t="s">
        <v>254</v>
      </c>
      <c r="T107" t="s">
        <v>254</v>
      </c>
      <c r="U107" t="s">
        <v>254</v>
      </c>
      <c r="V107" t="s">
        <v>254</v>
      </c>
      <c r="W107">
        <v>0</v>
      </c>
      <c r="X107">
        <v>0</v>
      </c>
      <c r="Y107">
        <v>0</v>
      </c>
      <c r="Z107" s="27">
        <f t="shared" si="1"/>
        <v>0</v>
      </c>
    </row>
    <row r="108" spans="1:26" hidden="1">
      <c r="A108" t="s">
        <v>246</v>
      </c>
      <c r="B108">
        <v>93178298134</v>
      </c>
      <c r="C108" t="s">
        <v>666</v>
      </c>
      <c r="D108" t="s">
        <v>57</v>
      </c>
      <c r="E108" t="s">
        <v>58</v>
      </c>
      <c r="F108">
        <v>11911397</v>
      </c>
      <c r="G108" s="111">
        <v>44915</v>
      </c>
      <c r="H108" t="s">
        <v>1326</v>
      </c>
      <c r="I108" t="s">
        <v>248</v>
      </c>
      <c r="J108" t="s">
        <v>249</v>
      </c>
      <c r="K108" t="s">
        <v>250</v>
      </c>
      <c r="L108" t="s">
        <v>251</v>
      </c>
      <c r="O108" s="111">
        <v>44915</v>
      </c>
      <c r="P108" t="s">
        <v>252</v>
      </c>
      <c r="Q108" t="s">
        <v>257</v>
      </c>
      <c r="S108" t="s">
        <v>254</v>
      </c>
      <c r="T108" t="s">
        <v>254</v>
      </c>
      <c r="U108" t="s">
        <v>254</v>
      </c>
      <c r="V108" t="s">
        <v>254</v>
      </c>
      <c r="W108">
        <v>0</v>
      </c>
      <c r="X108">
        <v>0</v>
      </c>
      <c r="Y108">
        <v>0</v>
      </c>
      <c r="Z108" s="27">
        <f t="shared" si="1"/>
        <v>0</v>
      </c>
    </row>
    <row r="109" spans="1:26" hidden="1">
      <c r="A109" t="s">
        <v>246</v>
      </c>
      <c r="B109">
        <v>93178298134</v>
      </c>
      <c r="C109" t="s">
        <v>666</v>
      </c>
      <c r="D109" t="s">
        <v>57</v>
      </c>
      <c r="E109" t="s">
        <v>58</v>
      </c>
      <c r="F109">
        <v>11917024</v>
      </c>
      <c r="G109" s="111">
        <v>44916</v>
      </c>
      <c r="H109" t="s">
        <v>1327</v>
      </c>
      <c r="I109" t="s">
        <v>260</v>
      </c>
      <c r="J109" t="s">
        <v>249</v>
      </c>
      <c r="K109" t="s">
        <v>250</v>
      </c>
      <c r="L109" t="s">
        <v>251</v>
      </c>
      <c r="O109" s="111">
        <v>44917</v>
      </c>
      <c r="P109" t="s">
        <v>252</v>
      </c>
      <c r="Q109" t="s">
        <v>1406</v>
      </c>
      <c r="S109" t="s">
        <v>254</v>
      </c>
      <c r="T109" t="s">
        <v>254</v>
      </c>
      <c r="U109" t="s">
        <v>254</v>
      </c>
      <c r="V109" t="s">
        <v>254</v>
      </c>
      <c r="W109">
        <v>0</v>
      </c>
      <c r="X109">
        <v>0</v>
      </c>
      <c r="Y109">
        <v>0</v>
      </c>
      <c r="Z109" s="27">
        <f t="shared" si="1"/>
        <v>0</v>
      </c>
    </row>
    <row r="110" spans="1:26" hidden="1">
      <c r="A110" t="s">
        <v>246</v>
      </c>
      <c r="B110">
        <v>93178298134</v>
      </c>
      <c r="C110" t="s">
        <v>666</v>
      </c>
      <c r="D110" t="s">
        <v>57</v>
      </c>
      <c r="E110" t="s">
        <v>58</v>
      </c>
      <c r="F110">
        <v>11918031</v>
      </c>
      <c r="G110" s="111">
        <v>44916</v>
      </c>
      <c r="H110" t="s">
        <v>1328</v>
      </c>
      <c r="I110" t="s">
        <v>248</v>
      </c>
      <c r="J110" t="s">
        <v>249</v>
      </c>
      <c r="K110" t="s">
        <v>268</v>
      </c>
      <c r="L110" t="s">
        <v>251</v>
      </c>
      <c r="O110" s="111">
        <v>44917</v>
      </c>
      <c r="P110" t="s">
        <v>252</v>
      </c>
      <c r="Q110" t="s">
        <v>1406</v>
      </c>
      <c r="S110" t="s">
        <v>254</v>
      </c>
      <c r="T110" t="s">
        <v>254</v>
      </c>
      <c r="U110" t="s">
        <v>254</v>
      </c>
      <c r="V110" t="s">
        <v>254</v>
      </c>
      <c r="W110">
        <v>0</v>
      </c>
      <c r="X110">
        <v>0</v>
      </c>
      <c r="Y110">
        <v>0</v>
      </c>
      <c r="Z110" s="27">
        <f t="shared" si="1"/>
        <v>0</v>
      </c>
    </row>
    <row r="111" spans="1:26" hidden="1">
      <c r="A111" t="s">
        <v>246</v>
      </c>
      <c r="B111">
        <v>93178298134</v>
      </c>
      <c r="C111" t="s">
        <v>666</v>
      </c>
      <c r="D111" t="s">
        <v>57</v>
      </c>
      <c r="E111" t="s">
        <v>58</v>
      </c>
      <c r="F111">
        <v>11937356</v>
      </c>
      <c r="G111" s="111">
        <v>44922</v>
      </c>
      <c r="H111" t="s">
        <v>1329</v>
      </c>
      <c r="I111" t="s">
        <v>271</v>
      </c>
      <c r="J111" t="s">
        <v>249</v>
      </c>
      <c r="K111" t="s">
        <v>250</v>
      </c>
      <c r="L111" t="s">
        <v>251</v>
      </c>
      <c r="O111" s="111">
        <v>44922</v>
      </c>
      <c r="P111" t="s">
        <v>252</v>
      </c>
      <c r="Q111" t="s">
        <v>257</v>
      </c>
      <c r="R111" s="111">
        <v>44957</v>
      </c>
      <c r="S111" t="s">
        <v>254</v>
      </c>
      <c r="T111" t="s">
        <v>254</v>
      </c>
      <c r="U111" t="s">
        <v>254</v>
      </c>
      <c r="V111" t="s">
        <v>254</v>
      </c>
      <c r="W111">
        <v>0</v>
      </c>
      <c r="X111">
        <v>0</v>
      </c>
      <c r="Y111">
        <v>0</v>
      </c>
      <c r="Z111" s="27">
        <f t="shared" si="1"/>
        <v>0</v>
      </c>
    </row>
    <row r="112" spans="1:26" hidden="1">
      <c r="A112" t="s">
        <v>246</v>
      </c>
      <c r="B112">
        <v>93178298134</v>
      </c>
      <c r="C112" t="s">
        <v>666</v>
      </c>
      <c r="D112" t="s">
        <v>57</v>
      </c>
      <c r="E112" t="s">
        <v>58</v>
      </c>
      <c r="F112">
        <v>11939640</v>
      </c>
      <c r="G112" s="111">
        <v>44922</v>
      </c>
      <c r="H112" t="s">
        <v>1330</v>
      </c>
      <c r="I112" t="s">
        <v>248</v>
      </c>
      <c r="J112" t="s">
        <v>249</v>
      </c>
      <c r="K112" t="s">
        <v>250</v>
      </c>
      <c r="L112" t="s">
        <v>251</v>
      </c>
      <c r="O112" s="111">
        <v>44923</v>
      </c>
      <c r="P112" t="s">
        <v>252</v>
      </c>
      <c r="Q112" t="s">
        <v>257</v>
      </c>
      <c r="S112" t="s">
        <v>254</v>
      </c>
      <c r="T112" t="s">
        <v>254</v>
      </c>
      <c r="U112" t="s">
        <v>254</v>
      </c>
      <c r="V112" t="s">
        <v>254</v>
      </c>
      <c r="W112">
        <v>0</v>
      </c>
      <c r="X112">
        <v>0</v>
      </c>
      <c r="Y112">
        <v>0</v>
      </c>
      <c r="Z112" s="27">
        <f t="shared" si="1"/>
        <v>0</v>
      </c>
    </row>
    <row r="113" spans="1:26" hidden="1">
      <c r="A113" t="s">
        <v>246</v>
      </c>
      <c r="B113">
        <v>93178298134</v>
      </c>
      <c r="C113" t="s">
        <v>666</v>
      </c>
      <c r="D113" t="s">
        <v>57</v>
      </c>
      <c r="E113" t="s">
        <v>58</v>
      </c>
      <c r="F113">
        <v>11944087</v>
      </c>
      <c r="G113" s="111">
        <v>44923</v>
      </c>
      <c r="H113" t="s">
        <v>1331</v>
      </c>
      <c r="I113" t="s">
        <v>248</v>
      </c>
      <c r="J113" t="s">
        <v>249</v>
      </c>
      <c r="K113" t="s">
        <v>250</v>
      </c>
      <c r="L113" t="s">
        <v>251</v>
      </c>
      <c r="O113" s="111">
        <v>44924</v>
      </c>
      <c r="P113" t="s">
        <v>252</v>
      </c>
      <c r="Q113" t="s">
        <v>257</v>
      </c>
      <c r="S113" t="s">
        <v>254</v>
      </c>
      <c r="T113" t="s">
        <v>254</v>
      </c>
      <c r="U113" t="s">
        <v>254</v>
      </c>
      <c r="V113" t="s">
        <v>254</v>
      </c>
      <c r="W113">
        <v>0</v>
      </c>
      <c r="X113">
        <v>0</v>
      </c>
      <c r="Y113">
        <v>0</v>
      </c>
      <c r="Z113" s="27">
        <f t="shared" si="1"/>
        <v>0</v>
      </c>
    </row>
    <row r="114" spans="1:26" hidden="1">
      <c r="A114" t="s">
        <v>246</v>
      </c>
      <c r="B114">
        <v>93178298134</v>
      </c>
      <c r="C114" t="s">
        <v>666</v>
      </c>
      <c r="D114" t="s">
        <v>57</v>
      </c>
      <c r="E114" t="s">
        <v>58</v>
      </c>
      <c r="F114">
        <v>11960827</v>
      </c>
      <c r="G114" s="111">
        <v>44936</v>
      </c>
      <c r="H114" t="s">
        <v>1568</v>
      </c>
      <c r="I114" t="s">
        <v>248</v>
      </c>
      <c r="J114" t="s">
        <v>249</v>
      </c>
      <c r="K114" t="s">
        <v>268</v>
      </c>
      <c r="L114" t="s">
        <v>251</v>
      </c>
      <c r="O114" s="111">
        <v>44939</v>
      </c>
      <c r="P114" t="s">
        <v>252</v>
      </c>
      <c r="Q114" t="s">
        <v>253</v>
      </c>
      <c r="R114" s="111">
        <v>44949</v>
      </c>
      <c r="S114" t="s">
        <v>254</v>
      </c>
      <c r="T114" t="s">
        <v>254</v>
      </c>
      <c r="U114" t="s">
        <v>254</v>
      </c>
      <c r="V114" t="s">
        <v>254</v>
      </c>
      <c r="W114">
        <v>0</v>
      </c>
      <c r="X114">
        <v>0</v>
      </c>
      <c r="Y114">
        <v>1</v>
      </c>
      <c r="Z114" s="27">
        <f t="shared" si="1"/>
        <v>1</v>
      </c>
    </row>
    <row r="115" spans="1:26" hidden="1">
      <c r="A115" t="s">
        <v>246</v>
      </c>
      <c r="B115">
        <v>93178298134</v>
      </c>
      <c r="C115" t="s">
        <v>666</v>
      </c>
      <c r="D115" t="s">
        <v>57</v>
      </c>
      <c r="E115" t="s">
        <v>58</v>
      </c>
      <c r="F115">
        <v>11964282</v>
      </c>
      <c r="G115" s="111">
        <v>44929</v>
      </c>
      <c r="H115" t="s">
        <v>1569</v>
      </c>
      <c r="I115" t="s">
        <v>248</v>
      </c>
      <c r="J115" t="s">
        <v>249</v>
      </c>
      <c r="K115" t="s">
        <v>250</v>
      </c>
      <c r="L115" t="s">
        <v>251</v>
      </c>
      <c r="O115" s="111">
        <v>44929</v>
      </c>
      <c r="P115" t="s">
        <v>252</v>
      </c>
      <c r="Q115" t="s">
        <v>253</v>
      </c>
      <c r="R115" s="111">
        <v>44946</v>
      </c>
      <c r="S115" t="s">
        <v>254</v>
      </c>
      <c r="T115" t="s">
        <v>254</v>
      </c>
      <c r="U115" t="s">
        <v>254</v>
      </c>
      <c r="V115" t="s">
        <v>254</v>
      </c>
      <c r="W115">
        <v>0</v>
      </c>
      <c r="X115">
        <v>0</v>
      </c>
      <c r="Y115">
        <v>91</v>
      </c>
      <c r="Z115" s="27">
        <f t="shared" si="1"/>
        <v>91</v>
      </c>
    </row>
    <row r="116" spans="1:26" hidden="1">
      <c r="A116" t="s">
        <v>246</v>
      </c>
      <c r="B116">
        <v>93178298134</v>
      </c>
      <c r="C116" t="s">
        <v>666</v>
      </c>
      <c r="D116" t="s">
        <v>57</v>
      </c>
      <c r="E116" t="s">
        <v>58</v>
      </c>
      <c r="F116">
        <v>11965140</v>
      </c>
      <c r="G116" s="111">
        <v>44929</v>
      </c>
      <c r="H116" t="s">
        <v>1570</v>
      </c>
      <c r="I116" t="s">
        <v>248</v>
      </c>
      <c r="J116" t="s">
        <v>249</v>
      </c>
      <c r="K116" t="s">
        <v>250</v>
      </c>
      <c r="L116" t="s">
        <v>251</v>
      </c>
      <c r="O116" s="111">
        <v>44930</v>
      </c>
      <c r="P116" t="s">
        <v>252</v>
      </c>
      <c r="Q116" t="s">
        <v>257</v>
      </c>
      <c r="S116" t="s">
        <v>254</v>
      </c>
      <c r="T116" t="s">
        <v>254</v>
      </c>
      <c r="U116" t="s">
        <v>254</v>
      </c>
      <c r="V116" t="s">
        <v>254</v>
      </c>
      <c r="W116">
        <v>0</v>
      </c>
      <c r="X116">
        <v>0</v>
      </c>
      <c r="Y116">
        <v>0</v>
      </c>
      <c r="Z116" s="27">
        <f t="shared" si="1"/>
        <v>0</v>
      </c>
    </row>
    <row r="117" spans="1:26" hidden="1">
      <c r="A117" t="s">
        <v>246</v>
      </c>
      <c r="B117">
        <v>93178298134</v>
      </c>
      <c r="C117" t="s">
        <v>666</v>
      </c>
      <c r="D117" t="s">
        <v>57</v>
      </c>
      <c r="E117" t="s">
        <v>58</v>
      </c>
      <c r="F117">
        <v>11969077</v>
      </c>
      <c r="G117" s="111">
        <v>44930</v>
      </c>
      <c r="H117" t="s">
        <v>1571</v>
      </c>
      <c r="I117" t="s">
        <v>248</v>
      </c>
      <c r="J117" t="s">
        <v>249</v>
      </c>
      <c r="K117" t="s">
        <v>250</v>
      </c>
      <c r="L117" t="s">
        <v>251</v>
      </c>
      <c r="O117" s="111">
        <v>44930</v>
      </c>
      <c r="P117" t="s">
        <v>252</v>
      </c>
      <c r="Q117" t="s">
        <v>253</v>
      </c>
      <c r="R117" s="111">
        <v>44953</v>
      </c>
      <c r="S117" t="s">
        <v>254</v>
      </c>
      <c r="T117" t="s">
        <v>254</v>
      </c>
      <c r="U117" t="s">
        <v>254</v>
      </c>
      <c r="V117" t="s">
        <v>254</v>
      </c>
      <c r="W117">
        <v>0</v>
      </c>
      <c r="X117">
        <v>0</v>
      </c>
      <c r="Y117">
        <v>641</v>
      </c>
      <c r="Z117" s="27">
        <f t="shared" si="1"/>
        <v>641</v>
      </c>
    </row>
    <row r="118" spans="1:26" hidden="1">
      <c r="A118" t="s">
        <v>246</v>
      </c>
      <c r="B118">
        <v>93178298134</v>
      </c>
      <c r="C118" t="s">
        <v>666</v>
      </c>
      <c r="D118" t="s">
        <v>57</v>
      </c>
      <c r="E118" t="s">
        <v>58</v>
      </c>
      <c r="F118">
        <v>11973861</v>
      </c>
      <c r="G118" s="111">
        <v>44931</v>
      </c>
      <c r="H118" t="s">
        <v>1572</v>
      </c>
      <c r="I118" t="s">
        <v>255</v>
      </c>
      <c r="J118" t="s">
        <v>249</v>
      </c>
      <c r="K118" t="s">
        <v>250</v>
      </c>
      <c r="L118" t="s">
        <v>251</v>
      </c>
      <c r="O118" s="111">
        <v>44931</v>
      </c>
      <c r="P118" t="s">
        <v>252</v>
      </c>
      <c r="Q118" t="s">
        <v>253</v>
      </c>
      <c r="R118" s="111">
        <v>44949</v>
      </c>
      <c r="S118" t="s">
        <v>254</v>
      </c>
      <c r="T118" t="s">
        <v>254</v>
      </c>
      <c r="U118" t="s">
        <v>254</v>
      </c>
      <c r="V118" t="s">
        <v>254</v>
      </c>
      <c r="W118">
        <v>0</v>
      </c>
      <c r="X118">
        <v>0</v>
      </c>
      <c r="Y118">
        <v>2630.73</v>
      </c>
      <c r="Z118" s="27">
        <f t="shared" si="1"/>
        <v>2630.73</v>
      </c>
    </row>
    <row r="119" spans="1:26" hidden="1">
      <c r="A119" t="s">
        <v>246</v>
      </c>
      <c r="B119">
        <v>93178298134</v>
      </c>
      <c r="C119" t="s">
        <v>666</v>
      </c>
      <c r="D119" t="s">
        <v>57</v>
      </c>
      <c r="E119" t="s">
        <v>58</v>
      </c>
      <c r="F119">
        <v>11983204</v>
      </c>
      <c r="G119" s="111">
        <v>44935</v>
      </c>
      <c r="H119" t="s">
        <v>1573</v>
      </c>
      <c r="I119" t="s">
        <v>248</v>
      </c>
      <c r="J119" t="s">
        <v>249</v>
      </c>
      <c r="K119" t="s">
        <v>250</v>
      </c>
      <c r="L119" t="s">
        <v>251</v>
      </c>
      <c r="O119" s="111">
        <v>44937</v>
      </c>
      <c r="P119" t="s">
        <v>252</v>
      </c>
      <c r="Q119" t="s">
        <v>1406</v>
      </c>
      <c r="S119" t="s">
        <v>254</v>
      </c>
      <c r="T119" t="s">
        <v>254</v>
      </c>
      <c r="U119" t="s">
        <v>254</v>
      </c>
      <c r="V119" t="s">
        <v>254</v>
      </c>
      <c r="W119">
        <v>0</v>
      </c>
      <c r="X119">
        <v>0</v>
      </c>
      <c r="Y119">
        <v>0</v>
      </c>
      <c r="Z119" s="27">
        <f t="shared" si="1"/>
        <v>0</v>
      </c>
    </row>
    <row r="120" spans="1:26" hidden="1">
      <c r="A120" t="s">
        <v>246</v>
      </c>
      <c r="B120">
        <v>93178298134</v>
      </c>
      <c r="C120" t="s">
        <v>666</v>
      </c>
      <c r="D120" t="s">
        <v>57</v>
      </c>
      <c r="E120" t="s">
        <v>58</v>
      </c>
      <c r="F120">
        <v>11991033</v>
      </c>
      <c r="G120" s="111">
        <v>44937</v>
      </c>
      <c r="H120" t="s">
        <v>1574</v>
      </c>
      <c r="I120" t="s">
        <v>248</v>
      </c>
      <c r="J120" t="s">
        <v>249</v>
      </c>
      <c r="K120" t="s">
        <v>250</v>
      </c>
      <c r="L120" t="s">
        <v>251</v>
      </c>
      <c r="O120" s="111">
        <v>44942</v>
      </c>
      <c r="P120" t="s">
        <v>252</v>
      </c>
      <c r="Q120" t="s">
        <v>253</v>
      </c>
      <c r="R120" s="111">
        <v>44945</v>
      </c>
      <c r="S120" t="s">
        <v>254</v>
      </c>
      <c r="T120" t="s">
        <v>254</v>
      </c>
      <c r="U120" t="s">
        <v>254</v>
      </c>
      <c r="V120" t="s">
        <v>254</v>
      </c>
      <c r="W120">
        <v>0</v>
      </c>
      <c r="X120">
        <v>0</v>
      </c>
      <c r="Y120">
        <v>1</v>
      </c>
      <c r="Z120" s="27">
        <f t="shared" si="1"/>
        <v>1</v>
      </c>
    </row>
    <row r="121" spans="1:26" hidden="1">
      <c r="A121" t="s">
        <v>246</v>
      </c>
      <c r="B121">
        <v>93178298134</v>
      </c>
      <c r="C121" t="s">
        <v>666</v>
      </c>
      <c r="D121" t="s">
        <v>57</v>
      </c>
      <c r="E121" t="s">
        <v>58</v>
      </c>
      <c r="F121">
        <v>11996472</v>
      </c>
      <c r="G121" s="111">
        <v>44938</v>
      </c>
      <c r="H121" t="s">
        <v>1575</v>
      </c>
      <c r="I121" t="s">
        <v>248</v>
      </c>
      <c r="J121" t="s">
        <v>249</v>
      </c>
      <c r="K121" t="s">
        <v>250</v>
      </c>
      <c r="L121" t="s">
        <v>251</v>
      </c>
      <c r="O121" s="111">
        <v>44942</v>
      </c>
      <c r="P121" t="s">
        <v>252</v>
      </c>
      <c r="Q121" t="s">
        <v>253</v>
      </c>
      <c r="R121" s="111">
        <v>44949</v>
      </c>
      <c r="S121" t="s">
        <v>254</v>
      </c>
      <c r="T121" t="s">
        <v>254</v>
      </c>
      <c r="U121" t="s">
        <v>254</v>
      </c>
      <c r="V121" t="s">
        <v>254</v>
      </c>
      <c r="W121">
        <v>0</v>
      </c>
      <c r="X121">
        <v>0</v>
      </c>
      <c r="Y121">
        <v>748</v>
      </c>
      <c r="Z121" s="27">
        <f t="shared" si="1"/>
        <v>748</v>
      </c>
    </row>
    <row r="122" spans="1:26" hidden="1">
      <c r="A122" t="s">
        <v>246</v>
      </c>
      <c r="B122">
        <v>93178298134</v>
      </c>
      <c r="C122" t="s">
        <v>666</v>
      </c>
      <c r="D122" t="s">
        <v>57</v>
      </c>
      <c r="E122" t="s">
        <v>58</v>
      </c>
      <c r="F122">
        <v>12001398</v>
      </c>
      <c r="G122" s="111">
        <v>44939</v>
      </c>
      <c r="H122" t="s">
        <v>1576</v>
      </c>
      <c r="I122" t="s">
        <v>248</v>
      </c>
      <c r="J122" t="s">
        <v>249</v>
      </c>
      <c r="K122" t="s">
        <v>250</v>
      </c>
      <c r="L122" t="s">
        <v>251</v>
      </c>
      <c r="O122" s="111">
        <v>44942</v>
      </c>
      <c r="P122" t="s">
        <v>252</v>
      </c>
      <c r="Q122" t="s">
        <v>253</v>
      </c>
      <c r="R122" s="111">
        <v>44952</v>
      </c>
      <c r="S122" t="s">
        <v>254</v>
      </c>
      <c r="T122" t="s">
        <v>254</v>
      </c>
      <c r="U122" t="s">
        <v>254</v>
      </c>
      <c r="V122" t="s">
        <v>254</v>
      </c>
      <c r="W122">
        <v>0</v>
      </c>
      <c r="X122">
        <v>0</v>
      </c>
      <c r="Y122">
        <v>288.89999999999998</v>
      </c>
      <c r="Z122" s="27">
        <f t="shared" si="1"/>
        <v>288.89999999999998</v>
      </c>
    </row>
    <row r="123" spans="1:26" hidden="1">
      <c r="A123" t="s">
        <v>246</v>
      </c>
      <c r="B123">
        <v>93178298134</v>
      </c>
      <c r="C123" t="s">
        <v>666</v>
      </c>
      <c r="D123" t="s">
        <v>57</v>
      </c>
      <c r="E123" t="s">
        <v>58</v>
      </c>
      <c r="F123">
        <v>12021973</v>
      </c>
      <c r="G123" s="111">
        <v>44949</v>
      </c>
      <c r="H123" t="s">
        <v>1577</v>
      </c>
      <c r="I123" t="s">
        <v>248</v>
      </c>
      <c r="J123" t="s">
        <v>249</v>
      </c>
      <c r="K123" t="s">
        <v>250</v>
      </c>
      <c r="L123" t="s">
        <v>251</v>
      </c>
      <c r="O123" s="111">
        <v>44950</v>
      </c>
      <c r="P123" t="s">
        <v>252</v>
      </c>
      <c r="Q123" t="s">
        <v>257</v>
      </c>
      <c r="S123" t="s">
        <v>254</v>
      </c>
      <c r="T123" t="s">
        <v>254</v>
      </c>
      <c r="U123" t="s">
        <v>254</v>
      </c>
      <c r="V123" t="s">
        <v>254</v>
      </c>
      <c r="W123">
        <v>0</v>
      </c>
      <c r="X123">
        <v>0</v>
      </c>
      <c r="Y123">
        <v>0</v>
      </c>
      <c r="Z123" s="27">
        <f t="shared" si="1"/>
        <v>0</v>
      </c>
    </row>
    <row r="124" spans="1:26" hidden="1">
      <c r="A124" t="s">
        <v>246</v>
      </c>
      <c r="B124">
        <v>93178298134</v>
      </c>
      <c r="C124" t="s">
        <v>666</v>
      </c>
      <c r="D124" t="s">
        <v>57</v>
      </c>
      <c r="E124" t="s">
        <v>58</v>
      </c>
      <c r="F124">
        <v>12034361</v>
      </c>
      <c r="G124" s="111">
        <v>44949</v>
      </c>
      <c r="H124" t="s">
        <v>1578</v>
      </c>
      <c r="I124" t="s">
        <v>271</v>
      </c>
      <c r="J124" t="s">
        <v>249</v>
      </c>
      <c r="K124" t="s">
        <v>250</v>
      </c>
      <c r="L124" t="s">
        <v>251</v>
      </c>
      <c r="O124" s="111">
        <v>44950</v>
      </c>
      <c r="P124" t="s">
        <v>252</v>
      </c>
      <c r="Q124" t="s">
        <v>253</v>
      </c>
      <c r="R124" s="111">
        <v>44956</v>
      </c>
      <c r="S124" t="s">
        <v>254</v>
      </c>
      <c r="T124" t="s">
        <v>254</v>
      </c>
      <c r="U124" t="s">
        <v>254</v>
      </c>
      <c r="V124" t="s">
        <v>254</v>
      </c>
      <c r="W124">
        <v>0</v>
      </c>
      <c r="X124">
        <v>0</v>
      </c>
      <c r="Y124">
        <v>808</v>
      </c>
      <c r="Z124" s="27">
        <f t="shared" si="1"/>
        <v>808</v>
      </c>
    </row>
    <row r="125" spans="1:26" hidden="1">
      <c r="A125" t="s">
        <v>246</v>
      </c>
      <c r="B125">
        <v>93178298134</v>
      </c>
      <c r="C125" t="s">
        <v>666</v>
      </c>
      <c r="D125" t="s">
        <v>343</v>
      </c>
      <c r="E125" t="s">
        <v>54</v>
      </c>
      <c r="F125">
        <v>11887813</v>
      </c>
      <c r="G125" s="111">
        <v>44909</v>
      </c>
      <c r="H125" t="s">
        <v>1332</v>
      </c>
      <c r="I125" t="s">
        <v>248</v>
      </c>
      <c r="J125" t="s">
        <v>249</v>
      </c>
      <c r="K125" t="s">
        <v>250</v>
      </c>
      <c r="L125" t="s">
        <v>251</v>
      </c>
      <c r="O125" s="111">
        <v>44915</v>
      </c>
      <c r="P125" t="s">
        <v>252</v>
      </c>
      <c r="Q125" t="s">
        <v>253</v>
      </c>
      <c r="R125" s="111">
        <v>44928</v>
      </c>
      <c r="S125" t="s">
        <v>254</v>
      </c>
      <c r="T125" t="s">
        <v>254</v>
      </c>
      <c r="U125" t="s">
        <v>254</v>
      </c>
      <c r="V125" t="s">
        <v>254</v>
      </c>
      <c r="W125">
        <v>0</v>
      </c>
      <c r="X125">
        <v>0</v>
      </c>
      <c r="Y125">
        <v>1042</v>
      </c>
      <c r="Z125" s="27">
        <f t="shared" si="1"/>
        <v>1042</v>
      </c>
    </row>
    <row r="126" spans="1:26" hidden="1">
      <c r="A126" t="s">
        <v>246</v>
      </c>
      <c r="B126">
        <v>93178298134</v>
      </c>
      <c r="C126" t="s">
        <v>666</v>
      </c>
      <c r="D126" t="s">
        <v>344</v>
      </c>
      <c r="E126" t="s">
        <v>54</v>
      </c>
      <c r="F126">
        <v>11877254</v>
      </c>
      <c r="G126" s="111">
        <v>44907</v>
      </c>
      <c r="H126" t="s">
        <v>1027</v>
      </c>
      <c r="I126" t="s">
        <v>255</v>
      </c>
      <c r="J126" t="s">
        <v>249</v>
      </c>
      <c r="K126" t="s">
        <v>331</v>
      </c>
      <c r="L126" t="s">
        <v>251</v>
      </c>
      <c r="O126" s="111">
        <v>44915</v>
      </c>
      <c r="P126" t="s">
        <v>252</v>
      </c>
      <c r="Q126" t="s">
        <v>253</v>
      </c>
      <c r="R126" s="111">
        <v>44923</v>
      </c>
      <c r="S126" t="s">
        <v>254</v>
      </c>
      <c r="T126" t="s">
        <v>254</v>
      </c>
      <c r="U126" t="s">
        <v>254</v>
      </c>
      <c r="V126" t="s">
        <v>254</v>
      </c>
      <c r="W126">
        <v>0</v>
      </c>
      <c r="X126">
        <v>197</v>
      </c>
      <c r="Y126">
        <v>6152.54</v>
      </c>
      <c r="Z126" s="27">
        <f t="shared" si="1"/>
        <v>6349.54</v>
      </c>
    </row>
    <row r="127" spans="1:26" hidden="1">
      <c r="A127" t="s">
        <v>246</v>
      </c>
      <c r="B127">
        <v>93178298134</v>
      </c>
      <c r="C127" t="s">
        <v>666</v>
      </c>
      <c r="D127" t="s">
        <v>344</v>
      </c>
      <c r="E127" t="s">
        <v>54</v>
      </c>
      <c r="F127">
        <v>11945511</v>
      </c>
      <c r="G127" s="111">
        <v>44923</v>
      </c>
      <c r="H127" t="s">
        <v>1333</v>
      </c>
      <c r="I127" t="s">
        <v>248</v>
      </c>
      <c r="J127" t="s">
        <v>249</v>
      </c>
      <c r="K127" t="s">
        <v>268</v>
      </c>
      <c r="L127" t="s">
        <v>251</v>
      </c>
      <c r="O127" s="111">
        <v>44924</v>
      </c>
      <c r="P127" t="s">
        <v>252</v>
      </c>
      <c r="Q127" t="s">
        <v>257</v>
      </c>
      <c r="S127" t="s">
        <v>254</v>
      </c>
      <c r="T127" t="s">
        <v>254</v>
      </c>
      <c r="U127" t="s">
        <v>254</v>
      </c>
      <c r="V127" t="s">
        <v>254</v>
      </c>
      <c r="W127">
        <v>0</v>
      </c>
      <c r="X127">
        <v>0</v>
      </c>
      <c r="Y127">
        <v>0</v>
      </c>
      <c r="Z127" s="27">
        <f t="shared" si="1"/>
        <v>0</v>
      </c>
    </row>
    <row r="128" spans="1:26" hidden="1">
      <c r="A128" t="s">
        <v>246</v>
      </c>
      <c r="B128">
        <v>93178298134</v>
      </c>
      <c r="C128" t="s">
        <v>666</v>
      </c>
      <c r="D128" t="s">
        <v>344</v>
      </c>
      <c r="E128" t="s">
        <v>54</v>
      </c>
      <c r="F128">
        <v>11951158</v>
      </c>
      <c r="G128" s="111">
        <v>44924</v>
      </c>
      <c r="H128" t="s">
        <v>1334</v>
      </c>
      <c r="I128" t="s">
        <v>248</v>
      </c>
      <c r="J128" t="s">
        <v>249</v>
      </c>
      <c r="K128" t="s">
        <v>1579</v>
      </c>
      <c r="L128" t="s">
        <v>251</v>
      </c>
      <c r="O128" s="111">
        <v>44924</v>
      </c>
      <c r="P128" t="s">
        <v>252</v>
      </c>
      <c r="Q128" t="s">
        <v>253</v>
      </c>
      <c r="R128" s="111">
        <v>44925</v>
      </c>
      <c r="S128" t="s">
        <v>254</v>
      </c>
      <c r="T128" t="s">
        <v>254</v>
      </c>
      <c r="U128" t="s">
        <v>254</v>
      </c>
      <c r="V128" t="s">
        <v>254</v>
      </c>
      <c r="W128">
        <v>0</v>
      </c>
      <c r="X128">
        <v>0</v>
      </c>
      <c r="Y128">
        <v>5099</v>
      </c>
      <c r="Z128" s="27">
        <f t="shared" si="1"/>
        <v>5099</v>
      </c>
    </row>
    <row r="129" spans="1:26" hidden="1">
      <c r="A129" t="s">
        <v>246</v>
      </c>
      <c r="B129">
        <v>93178298134</v>
      </c>
      <c r="C129" t="s">
        <v>666</v>
      </c>
      <c r="D129" t="s">
        <v>344</v>
      </c>
      <c r="E129" t="s">
        <v>54</v>
      </c>
      <c r="F129">
        <v>11958704</v>
      </c>
      <c r="G129" s="111">
        <v>44925</v>
      </c>
      <c r="H129" t="s">
        <v>1580</v>
      </c>
      <c r="I129" t="s">
        <v>248</v>
      </c>
      <c r="J129" t="s">
        <v>249</v>
      </c>
      <c r="K129" t="s">
        <v>268</v>
      </c>
      <c r="L129" t="s">
        <v>251</v>
      </c>
      <c r="O129" s="111">
        <v>44928</v>
      </c>
      <c r="P129" t="s">
        <v>252</v>
      </c>
      <c r="Q129" t="s">
        <v>1406</v>
      </c>
      <c r="S129" t="s">
        <v>254</v>
      </c>
      <c r="T129" t="s">
        <v>254</v>
      </c>
      <c r="U129" t="s">
        <v>254</v>
      </c>
      <c r="V129" t="s">
        <v>254</v>
      </c>
      <c r="W129">
        <v>0</v>
      </c>
      <c r="X129">
        <v>0</v>
      </c>
      <c r="Y129">
        <v>0</v>
      </c>
      <c r="Z129" s="27">
        <f t="shared" si="1"/>
        <v>0</v>
      </c>
    </row>
    <row r="130" spans="1:26" hidden="1">
      <c r="A130" t="s">
        <v>246</v>
      </c>
      <c r="B130">
        <v>93178298134</v>
      </c>
      <c r="C130" t="s">
        <v>666</v>
      </c>
      <c r="D130" t="s">
        <v>344</v>
      </c>
      <c r="E130" t="s">
        <v>54</v>
      </c>
      <c r="F130">
        <v>12002022</v>
      </c>
      <c r="G130" s="111">
        <v>44939</v>
      </c>
      <c r="H130" t="s">
        <v>1581</v>
      </c>
      <c r="I130" t="s">
        <v>248</v>
      </c>
      <c r="J130" t="s">
        <v>249</v>
      </c>
      <c r="K130" t="s">
        <v>250</v>
      </c>
      <c r="L130" t="s">
        <v>251</v>
      </c>
      <c r="O130" s="111">
        <v>44942</v>
      </c>
      <c r="P130" t="s">
        <v>252</v>
      </c>
      <c r="Q130" t="s">
        <v>1406</v>
      </c>
      <c r="S130" t="s">
        <v>254</v>
      </c>
      <c r="T130" t="s">
        <v>254</v>
      </c>
      <c r="U130" t="s">
        <v>254</v>
      </c>
      <c r="V130" t="s">
        <v>254</v>
      </c>
      <c r="W130">
        <v>0</v>
      </c>
      <c r="X130">
        <v>0</v>
      </c>
      <c r="Y130">
        <v>0</v>
      </c>
      <c r="Z130" s="27">
        <f t="shared" si="1"/>
        <v>0</v>
      </c>
    </row>
    <row r="131" spans="1:26" hidden="1">
      <c r="A131" t="s">
        <v>246</v>
      </c>
      <c r="B131">
        <v>93178298134</v>
      </c>
      <c r="C131" t="s">
        <v>666</v>
      </c>
      <c r="D131" t="s">
        <v>344</v>
      </c>
      <c r="E131" t="s">
        <v>54</v>
      </c>
      <c r="F131">
        <v>12006001</v>
      </c>
      <c r="G131" s="111">
        <v>44942</v>
      </c>
      <c r="H131" t="s">
        <v>1582</v>
      </c>
      <c r="I131" t="s">
        <v>248</v>
      </c>
      <c r="J131" t="s">
        <v>249</v>
      </c>
      <c r="K131" t="s">
        <v>250</v>
      </c>
      <c r="L131" t="s">
        <v>251</v>
      </c>
      <c r="O131" s="111">
        <v>44943</v>
      </c>
      <c r="P131" t="s">
        <v>252</v>
      </c>
      <c r="Q131" t="s">
        <v>1406</v>
      </c>
      <c r="S131" t="s">
        <v>254</v>
      </c>
      <c r="T131" t="s">
        <v>254</v>
      </c>
      <c r="U131" t="s">
        <v>254</v>
      </c>
      <c r="V131" t="s">
        <v>254</v>
      </c>
      <c r="W131">
        <v>0</v>
      </c>
      <c r="X131">
        <v>0</v>
      </c>
      <c r="Y131">
        <v>0</v>
      </c>
      <c r="Z131" s="27">
        <f t="shared" ref="Z131:Z194" si="2">SUM(W131:Y131)</f>
        <v>0</v>
      </c>
    </row>
    <row r="132" spans="1:26" hidden="1">
      <c r="A132" t="s">
        <v>246</v>
      </c>
      <c r="B132">
        <v>93178298134</v>
      </c>
      <c r="C132" t="s">
        <v>666</v>
      </c>
      <c r="D132" t="s">
        <v>1028</v>
      </c>
      <c r="E132" t="s">
        <v>54</v>
      </c>
      <c r="F132">
        <v>11861918</v>
      </c>
      <c r="G132" s="111">
        <v>44902</v>
      </c>
      <c r="H132" t="s">
        <v>1029</v>
      </c>
      <c r="I132" t="s">
        <v>255</v>
      </c>
      <c r="J132" t="s">
        <v>249</v>
      </c>
      <c r="K132" t="s">
        <v>250</v>
      </c>
      <c r="L132" t="s">
        <v>251</v>
      </c>
      <c r="O132" s="111">
        <v>44904</v>
      </c>
      <c r="P132" t="s">
        <v>252</v>
      </c>
      <c r="Q132" t="s">
        <v>253</v>
      </c>
      <c r="R132" s="111">
        <v>44905</v>
      </c>
      <c r="S132" t="s">
        <v>254</v>
      </c>
      <c r="T132" t="s">
        <v>254</v>
      </c>
      <c r="U132" t="s">
        <v>254</v>
      </c>
      <c r="V132" t="s">
        <v>254</v>
      </c>
      <c r="W132">
        <v>0</v>
      </c>
      <c r="X132">
        <v>1.5</v>
      </c>
      <c r="Y132">
        <v>60</v>
      </c>
      <c r="Z132" s="27">
        <f t="shared" si="2"/>
        <v>61.5</v>
      </c>
    </row>
    <row r="133" spans="1:26" hidden="1">
      <c r="A133" t="s">
        <v>246</v>
      </c>
      <c r="B133">
        <v>93178298134</v>
      </c>
      <c r="C133" t="s">
        <v>666</v>
      </c>
      <c r="D133" t="s">
        <v>1053</v>
      </c>
      <c r="E133" t="s">
        <v>54</v>
      </c>
      <c r="F133">
        <v>12011764</v>
      </c>
      <c r="G133" s="111">
        <v>44943</v>
      </c>
      <c r="H133" t="s">
        <v>1583</v>
      </c>
      <c r="I133" t="s">
        <v>248</v>
      </c>
      <c r="J133" t="s">
        <v>249</v>
      </c>
      <c r="K133" t="s">
        <v>250</v>
      </c>
      <c r="L133" t="s">
        <v>251</v>
      </c>
      <c r="O133" s="111">
        <v>44946</v>
      </c>
      <c r="P133" t="s">
        <v>252</v>
      </c>
      <c r="Q133" t="s">
        <v>1406</v>
      </c>
      <c r="S133" t="s">
        <v>254</v>
      </c>
      <c r="T133" t="s">
        <v>254</v>
      </c>
      <c r="U133" t="s">
        <v>254</v>
      </c>
      <c r="V133" t="s">
        <v>254</v>
      </c>
      <c r="W133">
        <v>0</v>
      </c>
      <c r="X133">
        <v>0</v>
      </c>
      <c r="Y133">
        <v>0</v>
      </c>
      <c r="Z133" s="27">
        <f t="shared" si="2"/>
        <v>0</v>
      </c>
    </row>
    <row r="134" spans="1:26" hidden="1">
      <c r="A134" t="s">
        <v>246</v>
      </c>
      <c r="B134">
        <v>1740445180</v>
      </c>
      <c r="C134" t="s">
        <v>934</v>
      </c>
      <c r="D134" t="s">
        <v>264</v>
      </c>
      <c r="E134" t="s">
        <v>54</v>
      </c>
      <c r="F134">
        <v>11937536</v>
      </c>
      <c r="G134" s="111">
        <v>44932</v>
      </c>
      <c r="H134" t="s">
        <v>1584</v>
      </c>
      <c r="I134" t="s">
        <v>255</v>
      </c>
      <c r="J134" t="s">
        <v>249</v>
      </c>
      <c r="K134" t="s">
        <v>250</v>
      </c>
      <c r="L134" t="s">
        <v>251</v>
      </c>
      <c r="O134" s="111">
        <v>44932</v>
      </c>
      <c r="P134" t="s">
        <v>252</v>
      </c>
      <c r="Q134" t="s">
        <v>253</v>
      </c>
      <c r="R134" s="111">
        <v>44935</v>
      </c>
      <c r="S134" t="s">
        <v>254</v>
      </c>
      <c r="T134" t="s">
        <v>254</v>
      </c>
      <c r="U134" t="s">
        <v>254</v>
      </c>
      <c r="V134" t="s">
        <v>254</v>
      </c>
      <c r="W134">
        <v>0</v>
      </c>
      <c r="X134">
        <v>0</v>
      </c>
      <c r="Y134">
        <v>2064</v>
      </c>
      <c r="Z134" s="27">
        <f t="shared" si="2"/>
        <v>2064</v>
      </c>
    </row>
    <row r="135" spans="1:26" hidden="1">
      <c r="A135" t="s">
        <v>246</v>
      </c>
      <c r="B135">
        <v>1740445180</v>
      </c>
      <c r="C135" t="s">
        <v>934</v>
      </c>
      <c r="D135" t="s">
        <v>264</v>
      </c>
      <c r="E135" t="s">
        <v>54</v>
      </c>
      <c r="F135">
        <v>11952469</v>
      </c>
      <c r="G135" s="111">
        <v>44924</v>
      </c>
      <c r="H135" t="s">
        <v>1335</v>
      </c>
      <c r="I135" t="s">
        <v>255</v>
      </c>
      <c r="L135" t="s">
        <v>251</v>
      </c>
      <c r="O135" s="111">
        <v>44925</v>
      </c>
      <c r="P135" t="s">
        <v>252</v>
      </c>
      <c r="Q135" t="s">
        <v>253</v>
      </c>
      <c r="R135" s="111">
        <v>44928</v>
      </c>
      <c r="S135" t="s">
        <v>254</v>
      </c>
      <c r="T135" t="s">
        <v>254</v>
      </c>
      <c r="U135" t="s">
        <v>254</v>
      </c>
      <c r="V135" t="s">
        <v>254</v>
      </c>
      <c r="W135">
        <v>0</v>
      </c>
      <c r="X135">
        <v>0</v>
      </c>
      <c r="Y135">
        <v>156.5</v>
      </c>
      <c r="Z135" s="27">
        <f t="shared" si="2"/>
        <v>156.5</v>
      </c>
    </row>
    <row r="136" spans="1:26" hidden="1">
      <c r="A136" t="s">
        <v>246</v>
      </c>
      <c r="B136">
        <v>1740445180</v>
      </c>
      <c r="C136" t="s">
        <v>934</v>
      </c>
      <c r="D136" t="s">
        <v>264</v>
      </c>
      <c r="E136" t="s">
        <v>54</v>
      </c>
      <c r="F136">
        <v>11980966</v>
      </c>
      <c r="G136" s="111">
        <v>44933</v>
      </c>
      <c r="H136" t="s">
        <v>1585</v>
      </c>
      <c r="I136" t="s">
        <v>255</v>
      </c>
      <c r="J136" t="s">
        <v>249</v>
      </c>
      <c r="K136" t="s">
        <v>250</v>
      </c>
      <c r="L136" t="s">
        <v>251</v>
      </c>
      <c r="O136" s="111">
        <v>44936</v>
      </c>
      <c r="P136" t="s">
        <v>252</v>
      </c>
      <c r="Q136" t="s">
        <v>253</v>
      </c>
      <c r="R136" s="111">
        <v>44937</v>
      </c>
      <c r="S136" t="s">
        <v>254</v>
      </c>
      <c r="T136" t="s">
        <v>254</v>
      </c>
      <c r="U136" t="s">
        <v>254</v>
      </c>
      <c r="V136" t="s">
        <v>254</v>
      </c>
      <c r="W136">
        <v>0</v>
      </c>
      <c r="X136">
        <v>0</v>
      </c>
      <c r="Y136">
        <v>259.5</v>
      </c>
      <c r="Z136" s="27">
        <f t="shared" si="2"/>
        <v>259.5</v>
      </c>
    </row>
    <row r="137" spans="1:26" hidden="1">
      <c r="A137" t="s">
        <v>246</v>
      </c>
      <c r="B137">
        <v>1740445180</v>
      </c>
      <c r="C137" t="s">
        <v>934</v>
      </c>
      <c r="D137" t="s">
        <v>264</v>
      </c>
      <c r="E137" t="s">
        <v>54</v>
      </c>
      <c r="F137">
        <v>11986514</v>
      </c>
      <c r="G137" s="111">
        <v>44936</v>
      </c>
      <c r="H137" t="s">
        <v>1586</v>
      </c>
      <c r="I137" t="s">
        <v>255</v>
      </c>
      <c r="J137" t="s">
        <v>249</v>
      </c>
      <c r="K137" t="s">
        <v>250</v>
      </c>
      <c r="L137" t="s">
        <v>251</v>
      </c>
      <c r="O137" s="111">
        <v>44936</v>
      </c>
      <c r="P137" t="s">
        <v>252</v>
      </c>
      <c r="Q137" t="s">
        <v>253</v>
      </c>
      <c r="R137" s="111">
        <v>44937</v>
      </c>
      <c r="S137" t="s">
        <v>254</v>
      </c>
      <c r="T137" t="s">
        <v>254</v>
      </c>
      <c r="U137" t="s">
        <v>254</v>
      </c>
      <c r="V137" t="s">
        <v>254</v>
      </c>
      <c r="W137">
        <v>0</v>
      </c>
      <c r="X137">
        <v>0</v>
      </c>
      <c r="Y137">
        <v>5411.52</v>
      </c>
      <c r="Z137" s="27">
        <f t="shared" si="2"/>
        <v>5411.52</v>
      </c>
    </row>
    <row r="138" spans="1:26" hidden="1">
      <c r="A138" t="s">
        <v>246</v>
      </c>
      <c r="B138">
        <v>1740445180</v>
      </c>
      <c r="C138" t="s">
        <v>934</v>
      </c>
      <c r="D138" t="s">
        <v>264</v>
      </c>
      <c r="E138" t="s">
        <v>54</v>
      </c>
      <c r="F138">
        <v>11991625</v>
      </c>
      <c r="G138" s="111">
        <v>44937</v>
      </c>
      <c r="H138" t="s">
        <v>1587</v>
      </c>
      <c r="I138" t="s">
        <v>255</v>
      </c>
      <c r="L138" t="s">
        <v>251</v>
      </c>
      <c r="O138" s="111">
        <v>44937</v>
      </c>
      <c r="P138" t="s">
        <v>252</v>
      </c>
      <c r="Q138" t="s">
        <v>253</v>
      </c>
      <c r="R138" s="111">
        <v>44938</v>
      </c>
      <c r="S138" t="s">
        <v>254</v>
      </c>
      <c r="T138" t="s">
        <v>254</v>
      </c>
      <c r="U138" t="s">
        <v>254</v>
      </c>
      <c r="V138" t="s">
        <v>254</v>
      </c>
      <c r="W138">
        <v>0</v>
      </c>
      <c r="X138">
        <v>0</v>
      </c>
      <c r="Y138">
        <v>168.5</v>
      </c>
      <c r="Z138" s="27">
        <f t="shared" si="2"/>
        <v>168.5</v>
      </c>
    </row>
    <row r="139" spans="1:26" hidden="1">
      <c r="A139" t="s">
        <v>246</v>
      </c>
      <c r="B139">
        <v>1740445180</v>
      </c>
      <c r="C139" t="s">
        <v>934</v>
      </c>
      <c r="D139" t="s">
        <v>264</v>
      </c>
      <c r="E139" t="s">
        <v>54</v>
      </c>
      <c r="F139">
        <v>12012308</v>
      </c>
      <c r="G139" s="111">
        <v>44943</v>
      </c>
      <c r="H139" t="s">
        <v>1588</v>
      </c>
      <c r="I139" t="s">
        <v>255</v>
      </c>
      <c r="J139" t="s">
        <v>249</v>
      </c>
      <c r="K139" t="s">
        <v>250</v>
      </c>
      <c r="L139" t="s">
        <v>251</v>
      </c>
      <c r="O139" s="111">
        <v>44943</v>
      </c>
      <c r="P139" t="s">
        <v>252</v>
      </c>
      <c r="Q139" t="s">
        <v>253</v>
      </c>
      <c r="R139" s="111">
        <v>44945</v>
      </c>
      <c r="S139" t="s">
        <v>254</v>
      </c>
      <c r="T139" t="s">
        <v>254</v>
      </c>
      <c r="U139" t="s">
        <v>254</v>
      </c>
      <c r="V139" t="s">
        <v>254</v>
      </c>
      <c r="W139">
        <v>0</v>
      </c>
      <c r="X139">
        <v>0</v>
      </c>
      <c r="Y139">
        <v>3122.86</v>
      </c>
      <c r="Z139" s="27">
        <f t="shared" si="2"/>
        <v>3122.86</v>
      </c>
    </row>
    <row r="140" spans="1:26" hidden="1">
      <c r="A140" t="s">
        <v>246</v>
      </c>
      <c r="B140">
        <v>1740445180</v>
      </c>
      <c r="C140" t="s">
        <v>934</v>
      </c>
      <c r="D140" t="s">
        <v>264</v>
      </c>
      <c r="E140" t="s">
        <v>54</v>
      </c>
      <c r="F140">
        <v>12015285</v>
      </c>
      <c r="G140" s="111">
        <v>44949</v>
      </c>
      <c r="H140" t="s">
        <v>1589</v>
      </c>
      <c r="I140" t="s">
        <v>255</v>
      </c>
      <c r="J140" t="s">
        <v>249</v>
      </c>
      <c r="K140" t="s">
        <v>268</v>
      </c>
      <c r="L140" t="s">
        <v>251</v>
      </c>
      <c r="O140" s="111">
        <v>44949</v>
      </c>
      <c r="P140" t="s">
        <v>252</v>
      </c>
      <c r="Q140" t="s">
        <v>253</v>
      </c>
      <c r="R140" s="111">
        <v>44950</v>
      </c>
      <c r="S140" t="s">
        <v>254</v>
      </c>
      <c r="T140" t="s">
        <v>254</v>
      </c>
      <c r="U140" t="s">
        <v>254</v>
      </c>
      <c r="V140" t="s">
        <v>254</v>
      </c>
      <c r="W140">
        <v>0</v>
      </c>
      <c r="X140">
        <v>0</v>
      </c>
      <c r="Y140">
        <v>1838</v>
      </c>
      <c r="Z140" s="27">
        <f t="shared" si="2"/>
        <v>1838</v>
      </c>
    </row>
    <row r="141" spans="1:26" hidden="1">
      <c r="A141" t="s">
        <v>246</v>
      </c>
      <c r="B141">
        <v>1740445180</v>
      </c>
      <c r="C141" t="s">
        <v>934</v>
      </c>
      <c r="D141" t="s">
        <v>264</v>
      </c>
      <c r="E141" t="s">
        <v>54</v>
      </c>
      <c r="F141">
        <v>12022142</v>
      </c>
      <c r="G141" s="111">
        <v>44945</v>
      </c>
      <c r="H141" t="s">
        <v>1590</v>
      </c>
      <c r="I141" t="s">
        <v>255</v>
      </c>
      <c r="J141" t="s">
        <v>249</v>
      </c>
      <c r="K141" t="s">
        <v>250</v>
      </c>
      <c r="L141" t="s">
        <v>251</v>
      </c>
      <c r="O141" s="111">
        <v>44946</v>
      </c>
      <c r="P141" t="s">
        <v>252</v>
      </c>
      <c r="Q141" t="s">
        <v>253</v>
      </c>
      <c r="R141" s="111">
        <v>44949</v>
      </c>
      <c r="S141" t="s">
        <v>254</v>
      </c>
      <c r="T141" t="s">
        <v>254</v>
      </c>
      <c r="U141" t="s">
        <v>254</v>
      </c>
      <c r="V141" t="s">
        <v>254</v>
      </c>
      <c r="W141">
        <v>0</v>
      </c>
      <c r="X141">
        <v>0</v>
      </c>
      <c r="Y141">
        <v>1</v>
      </c>
      <c r="Z141" s="27">
        <f t="shared" si="2"/>
        <v>1</v>
      </c>
    </row>
    <row r="142" spans="1:26" hidden="1">
      <c r="A142" t="s">
        <v>246</v>
      </c>
      <c r="B142">
        <v>1740445180</v>
      </c>
      <c r="C142" t="s">
        <v>934</v>
      </c>
      <c r="D142" t="s">
        <v>264</v>
      </c>
      <c r="E142" t="s">
        <v>54</v>
      </c>
      <c r="F142">
        <v>12038907</v>
      </c>
      <c r="G142" s="111">
        <v>44951</v>
      </c>
      <c r="H142" t="s">
        <v>1591</v>
      </c>
      <c r="I142" t="s">
        <v>271</v>
      </c>
      <c r="J142" t="s">
        <v>249</v>
      </c>
      <c r="K142" t="s">
        <v>250</v>
      </c>
      <c r="L142" t="s">
        <v>251</v>
      </c>
      <c r="O142" s="111">
        <v>44951</v>
      </c>
      <c r="P142" t="s">
        <v>252</v>
      </c>
      <c r="Q142" t="s">
        <v>253</v>
      </c>
      <c r="R142" s="111">
        <v>44953</v>
      </c>
      <c r="S142" t="s">
        <v>254</v>
      </c>
      <c r="T142" t="s">
        <v>254</v>
      </c>
      <c r="U142" t="s">
        <v>254</v>
      </c>
      <c r="V142" t="s">
        <v>254</v>
      </c>
      <c r="W142">
        <v>0</v>
      </c>
      <c r="X142">
        <v>0</v>
      </c>
      <c r="Y142">
        <v>16.75</v>
      </c>
      <c r="Z142" s="27">
        <f t="shared" si="2"/>
        <v>16.75</v>
      </c>
    </row>
    <row r="143" spans="1:26" hidden="1">
      <c r="A143" t="s">
        <v>246</v>
      </c>
      <c r="B143">
        <v>1740445180</v>
      </c>
      <c r="C143" t="s">
        <v>934</v>
      </c>
      <c r="D143" t="s">
        <v>264</v>
      </c>
      <c r="E143" t="s">
        <v>54</v>
      </c>
      <c r="F143">
        <v>12039458</v>
      </c>
      <c r="G143" s="111">
        <v>44950</v>
      </c>
      <c r="H143" t="s">
        <v>1592</v>
      </c>
      <c r="I143" t="s">
        <v>271</v>
      </c>
      <c r="J143" t="s">
        <v>249</v>
      </c>
      <c r="K143" t="s">
        <v>250</v>
      </c>
      <c r="L143" t="s">
        <v>251</v>
      </c>
      <c r="O143" s="111">
        <v>44950</v>
      </c>
      <c r="P143" t="s">
        <v>252</v>
      </c>
      <c r="Q143" t="s">
        <v>253</v>
      </c>
      <c r="R143" s="111">
        <v>44951</v>
      </c>
      <c r="S143" t="s">
        <v>254</v>
      </c>
      <c r="T143" t="s">
        <v>254</v>
      </c>
      <c r="U143" t="s">
        <v>254</v>
      </c>
      <c r="V143" t="s">
        <v>254</v>
      </c>
      <c r="W143">
        <v>0</v>
      </c>
      <c r="X143">
        <v>0</v>
      </c>
      <c r="Y143">
        <v>6075</v>
      </c>
      <c r="Z143" s="27">
        <f t="shared" si="2"/>
        <v>6075</v>
      </c>
    </row>
    <row r="144" spans="1:26" hidden="1">
      <c r="A144" t="s">
        <v>246</v>
      </c>
      <c r="B144">
        <v>70325321108</v>
      </c>
      <c r="C144" t="s">
        <v>934</v>
      </c>
      <c r="D144" t="s">
        <v>53</v>
      </c>
      <c r="E144" t="s">
        <v>54</v>
      </c>
      <c r="F144">
        <v>11835012</v>
      </c>
      <c r="G144" s="111">
        <v>44946</v>
      </c>
      <c r="H144" t="s">
        <v>1593</v>
      </c>
      <c r="I144" t="s">
        <v>271</v>
      </c>
      <c r="J144" t="s">
        <v>249</v>
      </c>
      <c r="K144" t="s">
        <v>268</v>
      </c>
      <c r="L144" t="s">
        <v>251</v>
      </c>
      <c r="O144" s="111">
        <v>44956</v>
      </c>
      <c r="P144" t="s">
        <v>252</v>
      </c>
      <c r="Q144" t="s">
        <v>257</v>
      </c>
      <c r="R144" s="111">
        <v>44957</v>
      </c>
      <c r="S144" t="s">
        <v>254</v>
      </c>
      <c r="T144" t="s">
        <v>254</v>
      </c>
      <c r="U144" t="s">
        <v>254</v>
      </c>
      <c r="V144" t="s">
        <v>254</v>
      </c>
      <c r="W144">
        <v>0</v>
      </c>
      <c r="X144">
        <v>0</v>
      </c>
      <c r="Y144">
        <v>0</v>
      </c>
      <c r="Z144" s="27">
        <f t="shared" si="2"/>
        <v>0</v>
      </c>
    </row>
    <row r="145" spans="1:26" hidden="1">
      <c r="A145" t="s">
        <v>246</v>
      </c>
      <c r="B145">
        <v>1740445180</v>
      </c>
      <c r="C145" t="s">
        <v>934</v>
      </c>
      <c r="D145" t="s">
        <v>53</v>
      </c>
      <c r="E145" t="s">
        <v>54</v>
      </c>
      <c r="F145">
        <v>11835900</v>
      </c>
      <c r="G145" s="111">
        <v>44924</v>
      </c>
      <c r="H145" t="s">
        <v>1336</v>
      </c>
      <c r="I145" t="s">
        <v>256</v>
      </c>
      <c r="J145" t="s">
        <v>249</v>
      </c>
      <c r="K145" t="s">
        <v>250</v>
      </c>
      <c r="L145" t="s">
        <v>251</v>
      </c>
      <c r="O145" s="111">
        <v>44924</v>
      </c>
      <c r="P145" t="s">
        <v>252</v>
      </c>
      <c r="Q145" t="s">
        <v>253</v>
      </c>
      <c r="R145" s="111">
        <v>44928</v>
      </c>
      <c r="S145" t="s">
        <v>254</v>
      </c>
      <c r="T145" t="s">
        <v>254</v>
      </c>
      <c r="U145" t="s">
        <v>254</v>
      </c>
      <c r="V145" t="s">
        <v>254</v>
      </c>
      <c r="W145">
        <v>0</v>
      </c>
      <c r="X145">
        <v>0</v>
      </c>
      <c r="Y145">
        <v>10865.1</v>
      </c>
      <c r="Z145" s="27">
        <f t="shared" si="2"/>
        <v>10865.1</v>
      </c>
    </row>
    <row r="146" spans="1:26" hidden="1">
      <c r="A146" t="s">
        <v>246</v>
      </c>
      <c r="B146">
        <v>1740445180</v>
      </c>
      <c r="C146" t="s">
        <v>934</v>
      </c>
      <c r="D146" t="s">
        <v>53</v>
      </c>
      <c r="E146" t="s">
        <v>54</v>
      </c>
      <c r="F146">
        <v>11845980</v>
      </c>
      <c r="G146" s="111">
        <v>44914</v>
      </c>
      <c r="H146" t="s">
        <v>1030</v>
      </c>
      <c r="I146" t="s">
        <v>255</v>
      </c>
      <c r="J146" t="s">
        <v>249</v>
      </c>
      <c r="K146" t="s">
        <v>250</v>
      </c>
      <c r="L146" t="s">
        <v>251</v>
      </c>
      <c r="O146" s="111">
        <v>44914</v>
      </c>
      <c r="P146" t="s">
        <v>252</v>
      </c>
      <c r="Q146" t="s">
        <v>253</v>
      </c>
      <c r="R146" s="111">
        <v>44915</v>
      </c>
      <c r="S146" t="s">
        <v>254</v>
      </c>
      <c r="T146" t="s">
        <v>254</v>
      </c>
      <c r="U146" t="s">
        <v>254</v>
      </c>
      <c r="V146" t="s">
        <v>254</v>
      </c>
      <c r="W146">
        <v>0</v>
      </c>
      <c r="X146">
        <v>1270</v>
      </c>
      <c r="Y146">
        <v>125</v>
      </c>
      <c r="Z146" s="27">
        <f t="shared" si="2"/>
        <v>1395</v>
      </c>
    </row>
    <row r="147" spans="1:26" hidden="1">
      <c r="A147" t="s">
        <v>246</v>
      </c>
      <c r="B147">
        <v>1740445180</v>
      </c>
      <c r="C147" t="s">
        <v>934</v>
      </c>
      <c r="D147" t="s">
        <v>53</v>
      </c>
      <c r="E147" t="s">
        <v>54</v>
      </c>
      <c r="F147">
        <v>11895331</v>
      </c>
      <c r="G147" s="111">
        <v>44911</v>
      </c>
      <c r="H147" t="s">
        <v>1031</v>
      </c>
      <c r="I147" t="s">
        <v>248</v>
      </c>
      <c r="J147" t="s">
        <v>249</v>
      </c>
      <c r="K147" t="s">
        <v>250</v>
      </c>
      <c r="L147" t="s">
        <v>251</v>
      </c>
      <c r="O147" s="111">
        <v>44911</v>
      </c>
      <c r="P147" t="s">
        <v>252</v>
      </c>
      <c r="Q147" t="s">
        <v>253</v>
      </c>
      <c r="R147" s="111">
        <v>44914</v>
      </c>
      <c r="S147" t="s">
        <v>254</v>
      </c>
      <c r="T147" t="s">
        <v>254</v>
      </c>
      <c r="U147" t="s">
        <v>254</v>
      </c>
      <c r="V147" t="s">
        <v>254</v>
      </c>
      <c r="W147">
        <v>0</v>
      </c>
      <c r="X147">
        <v>8441.9599999999991</v>
      </c>
      <c r="Y147">
        <v>27903.79</v>
      </c>
      <c r="Z147" s="27">
        <f t="shared" si="2"/>
        <v>36345.75</v>
      </c>
    </row>
    <row r="148" spans="1:26" hidden="1">
      <c r="A148" t="s">
        <v>246</v>
      </c>
      <c r="B148">
        <v>1740445180</v>
      </c>
      <c r="C148" t="s">
        <v>934</v>
      </c>
      <c r="D148" t="s">
        <v>53</v>
      </c>
      <c r="E148" t="s">
        <v>54</v>
      </c>
      <c r="F148">
        <v>11912630</v>
      </c>
      <c r="G148" s="111">
        <v>44915</v>
      </c>
      <c r="H148" t="s">
        <v>1032</v>
      </c>
      <c r="I148" t="s">
        <v>255</v>
      </c>
      <c r="J148" t="s">
        <v>249</v>
      </c>
      <c r="K148" t="s">
        <v>250</v>
      </c>
      <c r="L148" t="s">
        <v>251</v>
      </c>
      <c r="O148" s="111">
        <v>44916</v>
      </c>
      <c r="P148" t="s">
        <v>252</v>
      </c>
      <c r="Q148" t="s">
        <v>253</v>
      </c>
      <c r="R148" s="111">
        <v>44918</v>
      </c>
      <c r="S148" t="s">
        <v>254</v>
      </c>
      <c r="T148" t="s">
        <v>254</v>
      </c>
      <c r="U148" t="s">
        <v>254</v>
      </c>
      <c r="V148" t="s">
        <v>254</v>
      </c>
      <c r="W148">
        <v>0</v>
      </c>
      <c r="X148">
        <v>87</v>
      </c>
      <c r="Y148">
        <v>3282</v>
      </c>
      <c r="Z148" s="27">
        <f t="shared" si="2"/>
        <v>3369</v>
      </c>
    </row>
    <row r="149" spans="1:26" hidden="1">
      <c r="A149" t="s">
        <v>246</v>
      </c>
      <c r="B149">
        <v>1740445180</v>
      </c>
      <c r="C149" t="s">
        <v>934</v>
      </c>
      <c r="D149" t="s">
        <v>1033</v>
      </c>
      <c r="E149" t="s">
        <v>54</v>
      </c>
      <c r="F149">
        <v>11923072</v>
      </c>
      <c r="G149" s="111">
        <v>44918</v>
      </c>
      <c r="H149" t="s">
        <v>1034</v>
      </c>
      <c r="I149" t="s">
        <v>255</v>
      </c>
      <c r="J149" t="s">
        <v>249</v>
      </c>
      <c r="K149" t="s">
        <v>250</v>
      </c>
      <c r="L149" t="s">
        <v>251</v>
      </c>
      <c r="O149" s="111">
        <v>44921</v>
      </c>
      <c r="P149" t="s">
        <v>252</v>
      </c>
      <c r="Q149" t="s">
        <v>282</v>
      </c>
      <c r="R149" s="111">
        <v>44922</v>
      </c>
      <c r="S149" t="s">
        <v>254</v>
      </c>
      <c r="T149" t="s">
        <v>254</v>
      </c>
      <c r="U149" t="s">
        <v>254</v>
      </c>
      <c r="V149" t="s">
        <v>254</v>
      </c>
      <c r="W149">
        <v>0</v>
      </c>
      <c r="X149">
        <v>1</v>
      </c>
      <c r="Y149">
        <v>0</v>
      </c>
      <c r="Z149" s="27">
        <f t="shared" si="2"/>
        <v>1</v>
      </c>
    </row>
    <row r="150" spans="1:26" hidden="1">
      <c r="A150" t="s">
        <v>246</v>
      </c>
      <c r="B150">
        <v>70325321108</v>
      </c>
      <c r="C150" t="s">
        <v>674</v>
      </c>
      <c r="D150" t="s">
        <v>264</v>
      </c>
      <c r="E150" t="s">
        <v>54</v>
      </c>
      <c r="F150">
        <v>11837707</v>
      </c>
      <c r="G150" s="111">
        <v>44896</v>
      </c>
      <c r="H150" t="s">
        <v>1035</v>
      </c>
      <c r="I150" t="s">
        <v>255</v>
      </c>
      <c r="J150" t="s">
        <v>249</v>
      </c>
      <c r="K150" t="s">
        <v>250</v>
      </c>
      <c r="L150" t="s">
        <v>251</v>
      </c>
      <c r="O150" s="111">
        <v>44896</v>
      </c>
      <c r="P150" t="s">
        <v>252</v>
      </c>
      <c r="Q150" t="s">
        <v>253</v>
      </c>
      <c r="R150" s="111">
        <v>44897</v>
      </c>
      <c r="S150" t="s">
        <v>254</v>
      </c>
      <c r="T150" t="s">
        <v>254</v>
      </c>
      <c r="U150" t="s">
        <v>254</v>
      </c>
      <c r="V150" t="s">
        <v>254</v>
      </c>
      <c r="W150">
        <v>0</v>
      </c>
      <c r="X150">
        <v>5590.85</v>
      </c>
      <c r="Y150">
        <v>2749.6</v>
      </c>
      <c r="Z150" s="27">
        <f t="shared" si="2"/>
        <v>8340.4500000000007</v>
      </c>
    </row>
    <row r="151" spans="1:26" s="57" customFormat="1" hidden="1">
      <c r="A151" s="57" t="s">
        <v>246</v>
      </c>
      <c r="B151" s="57">
        <v>70008100179</v>
      </c>
      <c r="C151" s="57" t="s">
        <v>955</v>
      </c>
      <c r="D151" s="57" t="s">
        <v>264</v>
      </c>
      <c r="E151" s="57" t="s">
        <v>54</v>
      </c>
      <c r="F151" s="57">
        <v>11898714</v>
      </c>
      <c r="G151" s="167">
        <v>44911</v>
      </c>
      <c r="H151" s="57" t="s">
        <v>1036</v>
      </c>
      <c r="I151" s="57" t="s">
        <v>248</v>
      </c>
      <c r="J151" s="57" t="s">
        <v>249</v>
      </c>
      <c r="K151" s="57" t="s">
        <v>268</v>
      </c>
      <c r="L151" s="57" t="s">
        <v>251</v>
      </c>
      <c r="O151" s="167">
        <v>44911</v>
      </c>
      <c r="P151" s="57" t="s">
        <v>252</v>
      </c>
      <c r="Q151" s="57" t="s">
        <v>282</v>
      </c>
      <c r="R151" s="167">
        <v>44914</v>
      </c>
      <c r="S151" s="57" t="s">
        <v>254</v>
      </c>
      <c r="T151" s="57" t="s">
        <v>254</v>
      </c>
      <c r="U151" s="57" t="s">
        <v>254</v>
      </c>
      <c r="V151" s="57" t="s">
        <v>254</v>
      </c>
      <c r="W151" s="57">
        <v>0</v>
      </c>
      <c r="X151" s="57">
        <v>769.61</v>
      </c>
      <c r="Y151" s="57">
        <v>0</v>
      </c>
      <c r="Z151" s="168">
        <f t="shared" si="2"/>
        <v>769.61</v>
      </c>
    </row>
    <row r="152" spans="1:26" hidden="1">
      <c r="A152" t="s">
        <v>246</v>
      </c>
      <c r="B152">
        <v>70325321108</v>
      </c>
      <c r="C152" t="s">
        <v>674</v>
      </c>
      <c r="D152" t="s">
        <v>264</v>
      </c>
      <c r="E152" t="s">
        <v>54</v>
      </c>
      <c r="F152">
        <v>12012365</v>
      </c>
      <c r="G152" s="111">
        <v>44943</v>
      </c>
      <c r="H152" t="s">
        <v>1594</v>
      </c>
      <c r="I152" t="s">
        <v>260</v>
      </c>
      <c r="J152" t="s">
        <v>249</v>
      </c>
      <c r="K152" t="s">
        <v>268</v>
      </c>
      <c r="L152" t="s">
        <v>251</v>
      </c>
      <c r="O152" s="111">
        <v>44943</v>
      </c>
      <c r="P152" t="s">
        <v>252</v>
      </c>
      <c r="Q152" t="s">
        <v>257</v>
      </c>
      <c r="R152" s="111">
        <v>44945</v>
      </c>
      <c r="S152" t="s">
        <v>254</v>
      </c>
      <c r="T152" t="s">
        <v>254</v>
      </c>
      <c r="U152" t="s">
        <v>254</v>
      </c>
      <c r="V152" t="s">
        <v>254</v>
      </c>
      <c r="W152">
        <v>0</v>
      </c>
      <c r="X152">
        <v>0</v>
      </c>
      <c r="Y152">
        <v>0</v>
      </c>
      <c r="Z152" s="27">
        <f t="shared" si="2"/>
        <v>0</v>
      </c>
    </row>
    <row r="153" spans="1:26" hidden="1">
      <c r="A153" t="s">
        <v>246</v>
      </c>
      <c r="B153">
        <v>70325321108</v>
      </c>
      <c r="C153" t="s">
        <v>674</v>
      </c>
      <c r="D153" t="s">
        <v>264</v>
      </c>
      <c r="E153" t="s">
        <v>54</v>
      </c>
      <c r="F153">
        <v>12021502</v>
      </c>
      <c r="G153" s="111">
        <v>44946</v>
      </c>
      <c r="H153" t="s">
        <v>1595</v>
      </c>
      <c r="I153" t="s">
        <v>255</v>
      </c>
      <c r="J153" t="s">
        <v>249</v>
      </c>
      <c r="K153" t="s">
        <v>250</v>
      </c>
      <c r="L153" t="s">
        <v>251</v>
      </c>
      <c r="O153" s="111">
        <v>44946</v>
      </c>
      <c r="P153" t="s">
        <v>252</v>
      </c>
      <c r="Q153" t="s">
        <v>253</v>
      </c>
      <c r="R153" s="111">
        <v>44949</v>
      </c>
      <c r="S153" t="s">
        <v>254</v>
      </c>
      <c r="T153" t="s">
        <v>254</v>
      </c>
      <c r="U153" t="s">
        <v>254</v>
      </c>
      <c r="V153" t="s">
        <v>254</v>
      </c>
      <c r="W153">
        <v>0</v>
      </c>
      <c r="X153">
        <v>0</v>
      </c>
      <c r="Y153">
        <v>30571.599999999999</v>
      </c>
      <c r="Z153" s="27">
        <f t="shared" si="2"/>
        <v>30571.599999999999</v>
      </c>
    </row>
    <row r="154" spans="1:26" hidden="1">
      <c r="A154" t="s">
        <v>246</v>
      </c>
      <c r="B154">
        <v>70325321108</v>
      </c>
      <c r="C154" t="s">
        <v>674</v>
      </c>
      <c r="D154" t="s">
        <v>53</v>
      </c>
      <c r="E154" t="s">
        <v>54</v>
      </c>
      <c r="F154">
        <v>4041969</v>
      </c>
      <c r="G154" s="111">
        <v>44904</v>
      </c>
      <c r="H154" t="s">
        <v>1037</v>
      </c>
      <c r="I154" t="s">
        <v>255</v>
      </c>
      <c r="J154" t="s">
        <v>249</v>
      </c>
      <c r="K154" t="s">
        <v>250</v>
      </c>
      <c r="L154" t="s">
        <v>251</v>
      </c>
      <c r="O154" s="111">
        <v>44904</v>
      </c>
      <c r="P154" t="s">
        <v>252</v>
      </c>
      <c r="Q154" t="s">
        <v>253</v>
      </c>
      <c r="R154" s="111">
        <v>44907</v>
      </c>
      <c r="S154" t="s">
        <v>254</v>
      </c>
      <c r="T154" t="s">
        <v>254</v>
      </c>
      <c r="U154" t="s">
        <v>254</v>
      </c>
      <c r="V154" t="s">
        <v>254</v>
      </c>
      <c r="W154">
        <v>0</v>
      </c>
      <c r="X154">
        <v>42517.96</v>
      </c>
      <c r="Y154">
        <v>56524.52</v>
      </c>
      <c r="Z154" s="27">
        <f t="shared" si="2"/>
        <v>99042.48</v>
      </c>
    </row>
    <row r="155" spans="1:26" hidden="1">
      <c r="A155" t="s">
        <v>246</v>
      </c>
      <c r="B155">
        <v>70325321108</v>
      </c>
      <c r="C155" t="s">
        <v>674</v>
      </c>
      <c r="D155" t="s">
        <v>53</v>
      </c>
      <c r="E155" t="s">
        <v>54</v>
      </c>
      <c r="F155">
        <v>11783086</v>
      </c>
      <c r="G155" s="111">
        <v>44889</v>
      </c>
      <c r="H155" t="s">
        <v>675</v>
      </c>
      <c r="I155" t="s">
        <v>255</v>
      </c>
      <c r="J155" t="s">
        <v>249</v>
      </c>
      <c r="K155" t="s">
        <v>250</v>
      </c>
      <c r="L155" t="s">
        <v>251</v>
      </c>
      <c r="O155" s="111">
        <v>44889</v>
      </c>
      <c r="P155" t="s">
        <v>252</v>
      </c>
      <c r="Q155" t="s">
        <v>282</v>
      </c>
      <c r="R155" s="111">
        <v>44890</v>
      </c>
      <c r="S155" t="s">
        <v>254</v>
      </c>
      <c r="T155" t="s">
        <v>254</v>
      </c>
      <c r="U155" t="s">
        <v>254</v>
      </c>
      <c r="V155" t="s">
        <v>254</v>
      </c>
      <c r="W155">
        <v>0</v>
      </c>
      <c r="X155">
        <v>5</v>
      </c>
      <c r="Y155">
        <v>0</v>
      </c>
      <c r="Z155" s="27">
        <f t="shared" si="2"/>
        <v>5</v>
      </c>
    </row>
    <row r="156" spans="1:26" hidden="1">
      <c r="A156" t="s">
        <v>246</v>
      </c>
      <c r="B156">
        <v>70325321108</v>
      </c>
      <c r="C156" t="s">
        <v>674</v>
      </c>
      <c r="D156" t="s">
        <v>53</v>
      </c>
      <c r="E156" t="s">
        <v>54</v>
      </c>
      <c r="F156">
        <v>11829054</v>
      </c>
      <c r="G156" s="111">
        <v>44894</v>
      </c>
      <c r="H156" t="s">
        <v>676</v>
      </c>
      <c r="I156" t="s">
        <v>255</v>
      </c>
      <c r="J156" t="s">
        <v>249</v>
      </c>
      <c r="K156" t="s">
        <v>268</v>
      </c>
      <c r="L156" t="s">
        <v>251</v>
      </c>
      <c r="O156" s="111">
        <v>44894</v>
      </c>
      <c r="P156" t="s">
        <v>252</v>
      </c>
      <c r="Q156" t="s">
        <v>282</v>
      </c>
      <c r="R156" s="111">
        <v>44895</v>
      </c>
      <c r="S156" t="s">
        <v>254</v>
      </c>
      <c r="T156" t="s">
        <v>254</v>
      </c>
      <c r="U156" t="s">
        <v>254</v>
      </c>
      <c r="V156" t="s">
        <v>254</v>
      </c>
      <c r="W156">
        <v>194</v>
      </c>
      <c r="X156">
        <v>275</v>
      </c>
      <c r="Y156">
        <v>0</v>
      </c>
      <c r="Z156" s="27">
        <f t="shared" si="2"/>
        <v>469</v>
      </c>
    </row>
    <row r="157" spans="1:26" hidden="1">
      <c r="A157" t="s">
        <v>246</v>
      </c>
      <c r="B157">
        <v>70325321108</v>
      </c>
      <c r="C157" t="s">
        <v>674</v>
      </c>
      <c r="D157" t="s">
        <v>53</v>
      </c>
      <c r="E157" t="s">
        <v>54</v>
      </c>
      <c r="F157">
        <v>11835673</v>
      </c>
      <c r="G157" s="111">
        <v>44900</v>
      </c>
      <c r="H157" t="s">
        <v>1038</v>
      </c>
      <c r="I157" t="s">
        <v>255</v>
      </c>
      <c r="J157" t="s">
        <v>249</v>
      </c>
      <c r="K157" t="s">
        <v>250</v>
      </c>
      <c r="L157" t="s">
        <v>251</v>
      </c>
      <c r="O157" s="111">
        <v>44901</v>
      </c>
      <c r="P157" t="s">
        <v>252</v>
      </c>
      <c r="Q157" t="s">
        <v>253</v>
      </c>
      <c r="R157" s="111">
        <v>44902</v>
      </c>
      <c r="S157" t="s">
        <v>254</v>
      </c>
      <c r="T157" t="s">
        <v>254</v>
      </c>
      <c r="U157" t="s">
        <v>254</v>
      </c>
      <c r="V157" t="s">
        <v>254</v>
      </c>
      <c r="W157">
        <v>0</v>
      </c>
      <c r="X157">
        <v>12493.2</v>
      </c>
      <c r="Y157">
        <v>11442.28</v>
      </c>
      <c r="Z157" s="27">
        <f t="shared" si="2"/>
        <v>23935.480000000003</v>
      </c>
    </row>
    <row r="158" spans="1:26" hidden="1">
      <c r="A158" t="s">
        <v>246</v>
      </c>
      <c r="B158">
        <v>70325321108</v>
      </c>
      <c r="C158" t="s">
        <v>674</v>
      </c>
      <c r="D158" t="s">
        <v>53</v>
      </c>
      <c r="E158" t="s">
        <v>54</v>
      </c>
      <c r="F158">
        <v>11845927</v>
      </c>
      <c r="G158" s="111">
        <v>44901</v>
      </c>
      <c r="H158" t="s">
        <v>1039</v>
      </c>
      <c r="I158" t="s">
        <v>255</v>
      </c>
      <c r="J158" t="s">
        <v>249</v>
      </c>
      <c r="K158" t="s">
        <v>268</v>
      </c>
      <c r="L158" t="s">
        <v>251</v>
      </c>
      <c r="O158" s="111">
        <v>44901</v>
      </c>
      <c r="P158" t="s">
        <v>252</v>
      </c>
      <c r="Q158" t="s">
        <v>253</v>
      </c>
      <c r="R158" s="111">
        <v>44902</v>
      </c>
      <c r="S158" t="s">
        <v>254</v>
      </c>
      <c r="T158" t="s">
        <v>254</v>
      </c>
      <c r="U158" t="s">
        <v>254</v>
      </c>
      <c r="V158" t="s">
        <v>254</v>
      </c>
      <c r="W158">
        <v>0</v>
      </c>
      <c r="X158">
        <v>3298.66</v>
      </c>
      <c r="Y158">
        <v>20177.259999999998</v>
      </c>
      <c r="Z158" s="27">
        <f t="shared" si="2"/>
        <v>23475.919999999998</v>
      </c>
    </row>
    <row r="159" spans="1:26" hidden="1">
      <c r="A159" t="s">
        <v>246</v>
      </c>
      <c r="B159">
        <v>70325321108</v>
      </c>
      <c r="C159" t="s">
        <v>674</v>
      </c>
      <c r="D159" t="s">
        <v>53</v>
      </c>
      <c r="E159" t="s">
        <v>54</v>
      </c>
      <c r="F159">
        <v>11865201</v>
      </c>
      <c r="G159" s="111">
        <v>44902</v>
      </c>
      <c r="H159" t="s">
        <v>1040</v>
      </c>
      <c r="I159" t="s">
        <v>255</v>
      </c>
      <c r="J159" t="s">
        <v>249</v>
      </c>
      <c r="K159" t="s">
        <v>250</v>
      </c>
      <c r="L159" t="s">
        <v>251</v>
      </c>
      <c r="O159" s="111">
        <v>44902</v>
      </c>
      <c r="P159" t="s">
        <v>252</v>
      </c>
      <c r="Q159" t="s">
        <v>253</v>
      </c>
      <c r="R159" s="111">
        <v>44903</v>
      </c>
      <c r="S159" t="s">
        <v>254</v>
      </c>
      <c r="T159" t="s">
        <v>254</v>
      </c>
      <c r="U159" t="s">
        <v>254</v>
      </c>
      <c r="V159" t="s">
        <v>254</v>
      </c>
      <c r="W159">
        <v>0</v>
      </c>
      <c r="X159">
        <v>8629.9</v>
      </c>
      <c r="Y159">
        <v>16197.5</v>
      </c>
      <c r="Z159" s="27">
        <f t="shared" si="2"/>
        <v>24827.4</v>
      </c>
    </row>
    <row r="160" spans="1:26" s="57" customFormat="1" hidden="1">
      <c r="A160" s="57" t="s">
        <v>246</v>
      </c>
      <c r="B160" s="57">
        <v>70008100179</v>
      </c>
      <c r="C160" s="57" t="s">
        <v>955</v>
      </c>
      <c r="D160" s="57" t="s">
        <v>53</v>
      </c>
      <c r="E160" s="57" t="s">
        <v>54</v>
      </c>
      <c r="F160" s="57">
        <v>11881979</v>
      </c>
      <c r="G160" s="167">
        <v>44908</v>
      </c>
      <c r="H160" s="57" t="s">
        <v>1041</v>
      </c>
      <c r="I160" s="57" t="s">
        <v>255</v>
      </c>
      <c r="J160" s="57" t="s">
        <v>249</v>
      </c>
      <c r="K160" s="57" t="s">
        <v>268</v>
      </c>
      <c r="L160" s="57" t="s">
        <v>251</v>
      </c>
      <c r="O160" s="167">
        <v>44908</v>
      </c>
      <c r="P160" s="57" t="s">
        <v>252</v>
      </c>
      <c r="Q160" s="57" t="s">
        <v>253</v>
      </c>
      <c r="R160" s="167">
        <v>44909</v>
      </c>
      <c r="S160" s="57" t="s">
        <v>254</v>
      </c>
      <c r="T160" s="57" t="s">
        <v>254</v>
      </c>
      <c r="U160" s="57" t="s">
        <v>254</v>
      </c>
      <c r="V160" s="57" t="s">
        <v>254</v>
      </c>
      <c r="W160" s="57">
        <v>0</v>
      </c>
      <c r="X160" s="57">
        <v>21515.5</v>
      </c>
      <c r="Y160" s="57">
        <v>25734.31</v>
      </c>
      <c r="Z160" s="168">
        <f t="shared" si="2"/>
        <v>47249.81</v>
      </c>
    </row>
    <row r="161" spans="1:26" hidden="1">
      <c r="A161" t="s">
        <v>246</v>
      </c>
      <c r="B161">
        <v>70325321108</v>
      </c>
      <c r="C161" t="s">
        <v>674</v>
      </c>
      <c r="D161" t="s">
        <v>53</v>
      </c>
      <c r="E161" t="s">
        <v>54</v>
      </c>
      <c r="F161">
        <v>11968977</v>
      </c>
      <c r="G161" s="111">
        <v>44930</v>
      </c>
      <c r="H161" t="s">
        <v>1596</v>
      </c>
      <c r="I161" t="s">
        <v>255</v>
      </c>
      <c r="J161" t="s">
        <v>249</v>
      </c>
      <c r="K161" t="s">
        <v>268</v>
      </c>
      <c r="L161" t="s">
        <v>251</v>
      </c>
      <c r="O161" s="111">
        <v>44930</v>
      </c>
      <c r="P161" t="s">
        <v>252</v>
      </c>
      <c r="Q161" t="s">
        <v>253</v>
      </c>
      <c r="R161" s="111">
        <v>44931</v>
      </c>
      <c r="S161" t="s">
        <v>254</v>
      </c>
      <c r="T161" t="s">
        <v>254</v>
      </c>
      <c r="U161" t="s">
        <v>254</v>
      </c>
      <c r="V161" t="s">
        <v>254</v>
      </c>
      <c r="W161">
        <v>0</v>
      </c>
      <c r="X161">
        <v>0</v>
      </c>
      <c r="Y161">
        <v>2768</v>
      </c>
      <c r="Z161" s="27">
        <f t="shared" si="2"/>
        <v>2768</v>
      </c>
    </row>
    <row r="162" spans="1:26" hidden="1">
      <c r="A162" t="s">
        <v>246</v>
      </c>
      <c r="B162">
        <v>70325321108</v>
      </c>
      <c r="C162" t="s">
        <v>674</v>
      </c>
      <c r="D162" t="s">
        <v>53</v>
      </c>
      <c r="E162" t="s">
        <v>54</v>
      </c>
      <c r="F162">
        <v>11972920</v>
      </c>
      <c r="G162" s="111">
        <v>44931</v>
      </c>
      <c r="H162" t="s">
        <v>1597</v>
      </c>
      <c r="I162" t="s">
        <v>255</v>
      </c>
      <c r="J162" t="s">
        <v>249</v>
      </c>
      <c r="K162" t="s">
        <v>268</v>
      </c>
      <c r="L162" t="s">
        <v>251</v>
      </c>
      <c r="O162" s="111">
        <v>44931</v>
      </c>
      <c r="P162" t="s">
        <v>252</v>
      </c>
      <c r="Q162" t="s">
        <v>253</v>
      </c>
      <c r="R162" s="111">
        <v>44932</v>
      </c>
      <c r="S162" t="s">
        <v>254</v>
      </c>
      <c r="T162" t="s">
        <v>254</v>
      </c>
      <c r="U162" t="s">
        <v>254</v>
      </c>
      <c r="V162" t="s">
        <v>254</v>
      </c>
      <c r="W162">
        <v>0</v>
      </c>
      <c r="X162">
        <v>0</v>
      </c>
      <c r="Y162">
        <v>4385.5</v>
      </c>
      <c r="Z162" s="27">
        <f t="shared" si="2"/>
        <v>4385.5</v>
      </c>
    </row>
    <row r="163" spans="1:26" hidden="1">
      <c r="A163" t="s">
        <v>246</v>
      </c>
      <c r="B163">
        <v>70325321108</v>
      </c>
      <c r="C163" t="s">
        <v>674</v>
      </c>
      <c r="D163" t="s">
        <v>53</v>
      </c>
      <c r="E163" t="s">
        <v>54</v>
      </c>
      <c r="F163">
        <v>11981396</v>
      </c>
      <c r="G163" s="111">
        <v>44935</v>
      </c>
      <c r="H163" t="s">
        <v>1598</v>
      </c>
      <c r="I163" t="s">
        <v>255</v>
      </c>
      <c r="J163" t="s">
        <v>249</v>
      </c>
      <c r="K163" t="s">
        <v>268</v>
      </c>
      <c r="L163" t="s">
        <v>251</v>
      </c>
      <c r="O163" s="111">
        <v>44935</v>
      </c>
      <c r="P163" t="s">
        <v>252</v>
      </c>
      <c r="Q163" t="s">
        <v>253</v>
      </c>
      <c r="R163" s="111">
        <v>44936</v>
      </c>
      <c r="S163" t="s">
        <v>254</v>
      </c>
      <c r="T163" t="s">
        <v>254</v>
      </c>
      <c r="U163" t="s">
        <v>254</v>
      </c>
      <c r="V163" t="s">
        <v>254</v>
      </c>
      <c r="W163">
        <v>0</v>
      </c>
      <c r="X163">
        <v>0</v>
      </c>
      <c r="Y163">
        <v>120</v>
      </c>
      <c r="Z163" s="27">
        <f t="shared" si="2"/>
        <v>120</v>
      </c>
    </row>
    <row r="164" spans="1:26" hidden="1">
      <c r="A164" t="s">
        <v>246</v>
      </c>
      <c r="B164">
        <v>70325321108</v>
      </c>
      <c r="C164" t="s">
        <v>674</v>
      </c>
      <c r="D164" t="s">
        <v>53</v>
      </c>
      <c r="E164" t="s">
        <v>54</v>
      </c>
      <c r="F164">
        <v>11981491</v>
      </c>
      <c r="G164" s="111">
        <v>44935</v>
      </c>
      <c r="H164" t="s">
        <v>1599</v>
      </c>
      <c r="I164" t="s">
        <v>255</v>
      </c>
      <c r="J164" t="s">
        <v>249</v>
      </c>
      <c r="K164" t="s">
        <v>250</v>
      </c>
      <c r="L164" t="s">
        <v>251</v>
      </c>
      <c r="O164" s="111">
        <v>44935</v>
      </c>
      <c r="P164" t="s">
        <v>252</v>
      </c>
      <c r="Q164" t="s">
        <v>253</v>
      </c>
      <c r="R164" s="111">
        <v>44936</v>
      </c>
      <c r="S164" t="s">
        <v>254</v>
      </c>
      <c r="T164" t="s">
        <v>254</v>
      </c>
      <c r="U164" t="s">
        <v>254</v>
      </c>
      <c r="V164" t="s">
        <v>254</v>
      </c>
      <c r="W164">
        <v>0</v>
      </c>
      <c r="X164">
        <v>0</v>
      </c>
      <c r="Y164">
        <v>346.56</v>
      </c>
      <c r="Z164" s="27">
        <f t="shared" si="2"/>
        <v>346.56</v>
      </c>
    </row>
    <row r="165" spans="1:26" hidden="1">
      <c r="A165" t="s">
        <v>246</v>
      </c>
      <c r="B165">
        <v>70325321108</v>
      </c>
      <c r="C165" t="s">
        <v>674</v>
      </c>
      <c r="D165" t="s">
        <v>53</v>
      </c>
      <c r="E165" t="s">
        <v>54</v>
      </c>
      <c r="F165">
        <v>12000584</v>
      </c>
      <c r="G165" s="111">
        <v>44949</v>
      </c>
      <c r="H165" t="s">
        <v>1600</v>
      </c>
      <c r="I165" t="s">
        <v>255</v>
      </c>
      <c r="J165" t="s">
        <v>249</v>
      </c>
      <c r="K165" t="s">
        <v>250</v>
      </c>
      <c r="L165" t="s">
        <v>251</v>
      </c>
      <c r="O165" s="111">
        <v>44949</v>
      </c>
      <c r="P165" t="s">
        <v>252</v>
      </c>
      <c r="Q165" t="s">
        <v>253</v>
      </c>
      <c r="R165" s="111">
        <v>44950</v>
      </c>
      <c r="S165" t="s">
        <v>254</v>
      </c>
      <c r="T165" t="s">
        <v>254</v>
      </c>
      <c r="U165" t="s">
        <v>254</v>
      </c>
      <c r="V165" t="s">
        <v>254</v>
      </c>
      <c r="W165">
        <v>0</v>
      </c>
      <c r="X165">
        <v>0</v>
      </c>
      <c r="Y165">
        <v>185</v>
      </c>
      <c r="Z165" s="27">
        <f t="shared" si="2"/>
        <v>185</v>
      </c>
    </row>
    <row r="166" spans="1:26" hidden="1">
      <c r="A166" t="s">
        <v>246</v>
      </c>
      <c r="B166">
        <v>70325321108</v>
      </c>
      <c r="C166" t="s">
        <v>674</v>
      </c>
      <c r="D166" t="s">
        <v>53</v>
      </c>
      <c r="E166" t="s">
        <v>54</v>
      </c>
      <c r="F166">
        <v>12000935</v>
      </c>
      <c r="G166" s="111">
        <v>44939</v>
      </c>
      <c r="H166" t="s">
        <v>1601</v>
      </c>
      <c r="I166" t="s">
        <v>255</v>
      </c>
      <c r="L166" t="s">
        <v>251</v>
      </c>
      <c r="O166" s="111">
        <v>44939</v>
      </c>
      <c r="P166" t="s">
        <v>252</v>
      </c>
      <c r="Q166" t="s">
        <v>253</v>
      </c>
      <c r="R166" s="111">
        <v>44942</v>
      </c>
      <c r="S166" t="s">
        <v>254</v>
      </c>
      <c r="T166" t="s">
        <v>254</v>
      </c>
      <c r="U166" t="s">
        <v>254</v>
      </c>
      <c r="V166" t="s">
        <v>254</v>
      </c>
      <c r="W166">
        <v>0</v>
      </c>
      <c r="X166">
        <v>0</v>
      </c>
      <c r="Y166">
        <v>1094</v>
      </c>
      <c r="Z166" s="27">
        <f t="shared" si="2"/>
        <v>1094</v>
      </c>
    </row>
    <row r="167" spans="1:26" hidden="1">
      <c r="A167" t="s">
        <v>246</v>
      </c>
      <c r="B167">
        <v>3804044190</v>
      </c>
      <c r="C167" t="s">
        <v>629</v>
      </c>
      <c r="D167" t="s">
        <v>57</v>
      </c>
      <c r="E167" t="s">
        <v>58</v>
      </c>
      <c r="F167">
        <v>207630</v>
      </c>
      <c r="G167" s="111">
        <v>44929</v>
      </c>
      <c r="H167" t="s">
        <v>1602</v>
      </c>
      <c r="I167" t="s">
        <v>255</v>
      </c>
      <c r="J167" t="s">
        <v>249</v>
      </c>
      <c r="K167" t="s">
        <v>1603</v>
      </c>
      <c r="L167" t="s">
        <v>251</v>
      </c>
      <c r="O167" s="111">
        <v>44929</v>
      </c>
      <c r="P167" t="s">
        <v>252</v>
      </c>
      <c r="Q167" t="s">
        <v>253</v>
      </c>
      <c r="R167" s="111">
        <v>44930</v>
      </c>
      <c r="S167" t="s">
        <v>254</v>
      </c>
      <c r="T167" t="s">
        <v>254</v>
      </c>
      <c r="U167" t="s">
        <v>254</v>
      </c>
      <c r="V167" t="s">
        <v>254</v>
      </c>
      <c r="W167">
        <v>0</v>
      </c>
      <c r="X167">
        <v>0</v>
      </c>
      <c r="Y167">
        <v>4840.55</v>
      </c>
      <c r="Z167" s="27">
        <f t="shared" si="2"/>
        <v>4840.55</v>
      </c>
    </row>
    <row r="168" spans="1:26" hidden="1">
      <c r="A168" t="s">
        <v>246</v>
      </c>
      <c r="B168">
        <v>5029234152</v>
      </c>
      <c r="C168" t="s">
        <v>629</v>
      </c>
      <c r="D168" t="s">
        <v>57</v>
      </c>
      <c r="E168" t="s">
        <v>58</v>
      </c>
      <c r="F168">
        <v>11707237</v>
      </c>
      <c r="G168" s="111">
        <v>44901</v>
      </c>
      <c r="H168" t="s">
        <v>1042</v>
      </c>
      <c r="I168" t="s">
        <v>255</v>
      </c>
      <c r="J168" t="s">
        <v>249</v>
      </c>
      <c r="K168" t="s">
        <v>268</v>
      </c>
      <c r="L168" t="s">
        <v>251</v>
      </c>
      <c r="O168" s="111">
        <v>44901</v>
      </c>
      <c r="P168" t="s">
        <v>252</v>
      </c>
      <c r="Q168" t="s">
        <v>253</v>
      </c>
      <c r="R168" s="111">
        <v>44902</v>
      </c>
      <c r="S168" t="s">
        <v>254</v>
      </c>
      <c r="T168" t="s">
        <v>254</v>
      </c>
      <c r="U168" t="s">
        <v>254</v>
      </c>
      <c r="V168" t="s">
        <v>254</v>
      </c>
      <c r="W168">
        <v>0</v>
      </c>
      <c r="X168">
        <v>12339.59</v>
      </c>
      <c r="Y168">
        <v>3203.84</v>
      </c>
      <c r="Z168" s="27">
        <f t="shared" si="2"/>
        <v>15543.43</v>
      </c>
    </row>
    <row r="169" spans="1:26" hidden="1">
      <c r="A169" t="s">
        <v>246</v>
      </c>
      <c r="B169">
        <v>3804044190</v>
      </c>
      <c r="C169" t="s">
        <v>629</v>
      </c>
      <c r="D169" t="s">
        <v>57</v>
      </c>
      <c r="E169" t="s">
        <v>58</v>
      </c>
      <c r="F169">
        <v>11718411</v>
      </c>
      <c r="G169" s="111">
        <v>44869</v>
      </c>
      <c r="H169" t="s">
        <v>677</v>
      </c>
      <c r="I169" t="s">
        <v>255</v>
      </c>
      <c r="J169" t="s">
        <v>249</v>
      </c>
      <c r="K169" t="s">
        <v>250</v>
      </c>
      <c r="L169" t="s">
        <v>251</v>
      </c>
      <c r="O169" s="111">
        <v>44869</v>
      </c>
      <c r="P169" t="s">
        <v>252</v>
      </c>
      <c r="Q169" t="s">
        <v>282</v>
      </c>
      <c r="R169" s="111">
        <v>44872</v>
      </c>
      <c r="S169" t="s">
        <v>254</v>
      </c>
      <c r="T169" t="s">
        <v>254</v>
      </c>
      <c r="U169" t="s">
        <v>254</v>
      </c>
      <c r="V169" t="s">
        <v>254</v>
      </c>
      <c r="W169">
        <v>1122.5</v>
      </c>
      <c r="X169">
        <v>2052</v>
      </c>
      <c r="Y169">
        <v>0</v>
      </c>
      <c r="Z169" s="27">
        <f t="shared" si="2"/>
        <v>3174.5</v>
      </c>
    </row>
    <row r="170" spans="1:26" hidden="1">
      <c r="A170" t="s">
        <v>246</v>
      </c>
      <c r="B170">
        <v>3804044190</v>
      </c>
      <c r="C170" t="s">
        <v>629</v>
      </c>
      <c r="D170" t="s">
        <v>57</v>
      </c>
      <c r="E170" t="s">
        <v>58</v>
      </c>
      <c r="F170">
        <v>11731597</v>
      </c>
      <c r="G170" s="111">
        <v>44869</v>
      </c>
      <c r="H170" t="s">
        <v>678</v>
      </c>
      <c r="I170" t="s">
        <v>256</v>
      </c>
      <c r="J170" t="s">
        <v>249</v>
      </c>
      <c r="K170" t="s">
        <v>250</v>
      </c>
      <c r="L170" t="s">
        <v>251</v>
      </c>
      <c r="O170" s="111">
        <v>44869</v>
      </c>
      <c r="P170" t="s">
        <v>252</v>
      </c>
      <c r="Q170" t="s">
        <v>253</v>
      </c>
      <c r="R170" s="111">
        <v>44870</v>
      </c>
      <c r="S170" t="s">
        <v>254</v>
      </c>
      <c r="T170" t="s">
        <v>254</v>
      </c>
      <c r="U170" t="s">
        <v>254</v>
      </c>
      <c r="V170" t="s">
        <v>254</v>
      </c>
      <c r="W170">
        <v>30197.42</v>
      </c>
      <c r="X170">
        <v>38173.01</v>
      </c>
      <c r="Y170">
        <v>4036.13</v>
      </c>
      <c r="Z170" s="27">
        <f t="shared" si="2"/>
        <v>72406.559999999998</v>
      </c>
    </row>
    <row r="171" spans="1:26" hidden="1">
      <c r="A171" t="s">
        <v>246</v>
      </c>
      <c r="B171">
        <v>3804044190</v>
      </c>
      <c r="C171" t="s">
        <v>629</v>
      </c>
      <c r="D171" t="s">
        <v>57</v>
      </c>
      <c r="E171" t="s">
        <v>58</v>
      </c>
      <c r="F171">
        <v>11739291</v>
      </c>
      <c r="G171" s="111">
        <v>44872</v>
      </c>
      <c r="H171" t="s">
        <v>679</v>
      </c>
      <c r="I171" t="s">
        <v>260</v>
      </c>
      <c r="L171" t="s">
        <v>251</v>
      </c>
      <c r="O171" s="111">
        <v>44873</v>
      </c>
      <c r="P171" t="s">
        <v>252</v>
      </c>
      <c r="Q171" t="s">
        <v>263</v>
      </c>
      <c r="R171" s="111">
        <v>44875</v>
      </c>
      <c r="S171" t="s">
        <v>254</v>
      </c>
      <c r="T171" t="s">
        <v>254</v>
      </c>
      <c r="U171" t="s">
        <v>254</v>
      </c>
      <c r="V171" t="s">
        <v>254</v>
      </c>
      <c r="W171">
        <v>0.05</v>
      </c>
      <c r="X171">
        <v>0</v>
      </c>
      <c r="Y171">
        <v>0</v>
      </c>
      <c r="Z171" s="27">
        <f t="shared" si="2"/>
        <v>0.05</v>
      </c>
    </row>
    <row r="172" spans="1:26" hidden="1">
      <c r="A172" t="s">
        <v>246</v>
      </c>
      <c r="B172">
        <v>3804044190</v>
      </c>
      <c r="C172" t="s">
        <v>629</v>
      </c>
      <c r="D172" t="s">
        <v>57</v>
      </c>
      <c r="E172" t="s">
        <v>58</v>
      </c>
      <c r="F172">
        <v>11755479</v>
      </c>
      <c r="G172" s="111">
        <v>44882</v>
      </c>
      <c r="H172" t="s">
        <v>680</v>
      </c>
      <c r="I172" t="s">
        <v>255</v>
      </c>
      <c r="L172" t="s">
        <v>251</v>
      </c>
      <c r="O172" s="111">
        <v>44883</v>
      </c>
      <c r="P172" t="s">
        <v>252</v>
      </c>
      <c r="Q172" t="s">
        <v>263</v>
      </c>
      <c r="R172" s="111">
        <v>44886</v>
      </c>
      <c r="S172" t="s">
        <v>254</v>
      </c>
      <c r="T172" t="s">
        <v>254</v>
      </c>
      <c r="U172" t="s">
        <v>254</v>
      </c>
      <c r="V172" t="s">
        <v>254</v>
      </c>
      <c r="W172">
        <v>105</v>
      </c>
      <c r="X172">
        <v>0</v>
      </c>
      <c r="Y172">
        <v>0</v>
      </c>
      <c r="Z172" s="27">
        <f t="shared" si="2"/>
        <v>105</v>
      </c>
    </row>
    <row r="173" spans="1:26" hidden="1">
      <c r="A173" t="s">
        <v>246</v>
      </c>
      <c r="B173">
        <v>3804044190</v>
      </c>
      <c r="C173" t="s">
        <v>629</v>
      </c>
      <c r="D173" t="s">
        <v>57</v>
      </c>
      <c r="E173" t="s">
        <v>58</v>
      </c>
      <c r="F173">
        <v>11756481</v>
      </c>
      <c r="G173" s="111">
        <v>44875</v>
      </c>
      <c r="H173" t="s">
        <v>681</v>
      </c>
      <c r="I173" t="s">
        <v>255</v>
      </c>
      <c r="J173" t="s">
        <v>249</v>
      </c>
      <c r="K173" t="s">
        <v>268</v>
      </c>
      <c r="L173" t="s">
        <v>251</v>
      </c>
      <c r="O173" s="111">
        <v>44875</v>
      </c>
      <c r="P173" t="s">
        <v>252</v>
      </c>
      <c r="Q173" t="s">
        <v>253</v>
      </c>
      <c r="R173" s="111">
        <v>44876</v>
      </c>
      <c r="S173" t="s">
        <v>254</v>
      </c>
      <c r="T173" t="s">
        <v>254</v>
      </c>
      <c r="U173" t="s">
        <v>254</v>
      </c>
      <c r="V173" t="s">
        <v>254</v>
      </c>
      <c r="W173">
        <v>4849.5</v>
      </c>
      <c r="X173">
        <v>15805.57</v>
      </c>
      <c r="Y173">
        <v>11886.49</v>
      </c>
      <c r="Z173" s="27">
        <f t="shared" si="2"/>
        <v>32541.559999999998</v>
      </c>
    </row>
    <row r="174" spans="1:26" hidden="1">
      <c r="A174" t="s">
        <v>246</v>
      </c>
      <c r="B174">
        <v>3804044190</v>
      </c>
      <c r="C174" t="s">
        <v>629</v>
      </c>
      <c r="D174" t="s">
        <v>57</v>
      </c>
      <c r="E174" t="s">
        <v>58</v>
      </c>
      <c r="F174">
        <v>11761177</v>
      </c>
      <c r="G174" s="111">
        <v>44876</v>
      </c>
      <c r="H174" t="s">
        <v>682</v>
      </c>
      <c r="I174" t="s">
        <v>255</v>
      </c>
      <c r="J174" t="s">
        <v>249</v>
      </c>
      <c r="K174" t="s">
        <v>250</v>
      </c>
      <c r="L174" t="s">
        <v>251</v>
      </c>
      <c r="O174" s="111">
        <v>44876</v>
      </c>
      <c r="P174" t="s">
        <v>252</v>
      </c>
      <c r="Q174" t="s">
        <v>253</v>
      </c>
      <c r="R174" s="111">
        <v>44879</v>
      </c>
      <c r="S174" t="s">
        <v>254</v>
      </c>
      <c r="T174" t="s">
        <v>254</v>
      </c>
      <c r="U174" t="s">
        <v>254</v>
      </c>
      <c r="V174" t="s">
        <v>254</v>
      </c>
      <c r="W174">
        <v>2925.8</v>
      </c>
      <c r="X174">
        <v>7248.85</v>
      </c>
      <c r="Y174">
        <v>6650.08</v>
      </c>
      <c r="Z174" s="27">
        <f t="shared" si="2"/>
        <v>16824.730000000003</v>
      </c>
    </row>
    <row r="175" spans="1:26" hidden="1">
      <c r="A175" t="s">
        <v>246</v>
      </c>
      <c r="B175">
        <v>3804044190</v>
      </c>
      <c r="C175" t="s">
        <v>629</v>
      </c>
      <c r="D175" t="s">
        <v>57</v>
      </c>
      <c r="E175" t="s">
        <v>58</v>
      </c>
      <c r="F175">
        <v>11766846</v>
      </c>
      <c r="G175" s="111">
        <v>44879</v>
      </c>
      <c r="H175" t="s">
        <v>683</v>
      </c>
      <c r="I175" t="s">
        <v>255</v>
      </c>
      <c r="J175" t="s">
        <v>249</v>
      </c>
      <c r="K175" t="s">
        <v>250</v>
      </c>
      <c r="L175" t="s">
        <v>251</v>
      </c>
      <c r="O175" s="111">
        <v>44879</v>
      </c>
      <c r="P175" t="s">
        <v>252</v>
      </c>
      <c r="Q175" t="s">
        <v>253</v>
      </c>
      <c r="R175" s="111">
        <v>44881</v>
      </c>
      <c r="S175" t="s">
        <v>254</v>
      </c>
      <c r="T175" t="s">
        <v>254</v>
      </c>
      <c r="U175" t="s">
        <v>254</v>
      </c>
      <c r="V175" t="s">
        <v>254</v>
      </c>
      <c r="W175">
        <v>43967.22</v>
      </c>
      <c r="X175">
        <v>89429.63</v>
      </c>
      <c r="Y175">
        <v>95431.91</v>
      </c>
      <c r="Z175" s="27">
        <f t="shared" si="2"/>
        <v>228828.76</v>
      </c>
    </row>
    <row r="176" spans="1:26" hidden="1">
      <c r="A176" t="s">
        <v>246</v>
      </c>
      <c r="B176">
        <v>3804044190</v>
      </c>
      <c r="C176" t="s">
        <v>629</v>
      </c>
      <c r="D176" t="s">
        <v>57</v>
      </c>
      <c r="E176" t="s">
        <v>58</v>
      </c>
      <c r="F176">
        <v>11772556</v>
      </c>
      <c r="G176" s="111">
        <v>44881</v>
      </c>
      <c r="H176" t="s">
        <v>684</v>
      </c>
      <c r="I176" t="s">
        <v>271</v>
      </c>
      <c r="J176" t="s">
        <v>249</v>
      </c>
      <c r="K176" t="s">
        <v>250</v>
      </c>
      <c r="L176" t="s">
        <v>251</v>
      </c>
      <c r="O176" s="111">
        <v>44881</v>
      </c>
      <c r="P176" t="s">
        <v>252</v>
      </c>
      <c r="Q176" t="s">
        <v>253</v>
      </c>
      <c r="R176" s="111">
        <v>44883</v>
      </c>
      <c r="S176" t="s">
        <v>254</v>
      </c>
      <c r="T176" t="s">
        <v>254</v>
      </c>
      <c r="U176" t="s">
        <v>254</v>
      </c>
      <c r="V176" t="s">
        <v>254</v>
      </c>
      <c r="W176">
        <v>1280.6199999999999</v>
      </c>
      <c r="X176">
        <v>4324.7299999999996</v>
      </c>
      <c r="Y176">
        <v>2147.86</v>
      </c>
      <c r="Z176" s="27">
        <f t="shared" si="2"/>
        <v>7753.2099999999991</v>
      </c>
    </row>
    <row r="177" spans="1:26" hidden="1">
      <c r="A177" t="s">
        <v>246</v>
      </c>
      <c r="B177">
        <v>3804044190</v>
      </c>
      <c r="C177" t="s">
        <v>629</v>
      </c>
      <c r="D177" t="s">
        <v>57</v>
      </c>
      <c r="E177" t="s">
        <v>58</v>
      </c>
      <c r="F177">
        <v>11778278</v>
      </c>
      <c r="G177" s="111">
        <v>44882</v>
      </c>
      <c r="H177" t="s">
        <v>685</v>
      </c>
      <c r="I177" t="s">
        <v>255</v>
      </c>
      <c r="J177" t="s">
        <v>249</v>
      </c>
      <c r="K177" t="s">
        <v>250</v>
      </c>
      <c r="L177" t="s">
        <v>251</v>
      </c>
      <c r="O177" s="111">
        <v>44882</v>
      </c>
      <c r="P177" t="s">
        <v>252</v>
      </c>
      <c r="Q177" t="s">
        <v>253</v>
      </c>
      <c r="R177" s="111">
        <v>44883</v>
      </c>
      <c r="S177" t="s">
        <v>254</v>
      </c>
      <c r="T177" t="s">
        <v>254</v>
      </c>
      <c r="U177" t="s">
        <v>254</v>
      </c>
      <c r="V177" t="s">
        <v>254</v>
      </c>
      <c r="W177">
        <v>1784</v>
      </c>
      <c r="X177">
        <v>9882</v>
      </c>
      <c r="Y177">
        <v>8993</v>
      </c>
      <c r="Z177" s="27">
        <f t="shared" si="2"/>
        <v>20659</v>
      </c>
    </row>
    <row r="178" spans="1:26" hidden="1">
      <c r="A178" t="s">
        <v>246</v>
      </c>
      <c r="B178">
        <v>3804044190</v>
      </c>
      <c r="C178" t="s">
        <v>629</v>
      </c>
      <c r="D178" t="s">
        <v>57</v>
      </c>
      <c r="E178" t="s">
        <v>58</v>
      </c>
      <c r="F178">
        <v>11779121</v>
      </c>
      <c r="G178" s="111">
        <v>44901</v>
      </c>
      <c r="H178" t="s">
        <v>1043</v>
      </c>
      <c r="I178" t="s">
        <v>255</v>
      </c>
      <c r="J178" t="s">
        <v>249</v>
      </c>
      <c r="K178" t="s">
        <v>250</v>
      </c>
      <c r="L178" t="s">
        <v>251</v>
      </c>
      <c r="O178" s="111">
        <v>44901</v>
      </c>
      <c r="P178" t="s">
        <v>252</v>
      </c>
      <c r="Q178" t="s">
        <v>253</v>
      </c>
      <c r="R178" s="111">
        <v>44902</v>
      </c>
      <c r="S178" t="s">
        <v>254</v>
      </c>
      <c r="T178" t="s">
        <v>254</v>
      </c>
      <c r="U178" t="s">
        <v>254</v>
      </c>
      <c r="V178" t="s">
        <v>254</v>
      </c>
      <c r="W178">
        <v>0</v>
      </c>
      <c r="X178">
        <v>4397.4799999999996</v>
      </c>
      <c r="Y178">
        <v>6796.14</v>
      </c>
      <c r="Z178" s="27">
        <f t="shared" si="2"/>
        <v>11193.619999999999</v>
      </c>
    </row>
    <row r="179" spans="1:26" hidden="1">
      <c r="A179" t="s">
        <v>246</v>
      </c>
      <c r="B179">
        <v>3804044190</v>
      </c>
      <c r="C179" t="s">
        <v>629</v>
      </c>
      <c r="D179" t="s">
        <v>57</v>
      </c>
      <c r="E179" t="s">
        <v>58</v>
      </c>
      <c r="F179">
        <v>11779173</v>
      </c>
      <c r="G179" s="111">
        <v>44915</v>
      </c>
      <c r="H179" t="s">
        <v>1044</v>
      </c>
      <c r="I179" t="s">
        <v>255</v>
      </c>
      <c r="J179" t="s">
        <v>249</v>
      </c>
      <c r="K179" t="s">
        <v>268</v>
      </c>
      <c r="L179" t="s">
        <v>251</v>
      </c>
      <c r="O179" s="111">
        <v>44915</v>
      </c>
      <c r="P179" t="s">
        <v>252</v>
      </c>
      <c r="Q179" t="s">
        <v>253</v>
      </c>
      <c r="R179" s="111">
        <v>44916</v>
      </c>
      <c r="S179" t="s">
        <v>254</v>
      </c>
      <c r="T179" t="s">
        <v>254</v>
      </c>
      <c r="U179" t="s">
        <v>254</v>
      </c>
      <c r="V179" t="s">
        <v>254</v>
      </c>
      <c r="W179">
        <v>0</v>
      </c>
      <c r="X179">
        <v>6585.2</v>
      </c>
      <c r="Y179">
        <v>15175.7</v>
      </c>
      <c r="Z179" s="27">
        <f t="shared" si="2"/>
        <v>21760.9</v>
      </c>
    </row>
    <row r="180" spans="1:26" hidden="1">
      <c r="A180" t="s">
        <v>246</v>
      </c>
      <c r="B180">
        <v>3804044190</v>
      </c>
      <c r="C180" t="s">
        <v>629</v>
      </c>
      <c r="D180" t="s">
        <v>57</v>
      </c>
      <c r="E180" t="s">
        <v>58</v>
      </c>
      <c r="F180">
        <v>11861187</v>
      </c>
      <c r="G180" s="111">
        <v>44932</v>
      </c>
      <c r="H180" t="s">
        <v>1604</v>
      </c>
      <c r="I180" t="s">
        <v>255</v>
      </c>
      <c r="J180" t="s">
        <v>249</v>
      </c>
      <c r="K180" t="s">
        <v>268</v>
      </c>
      <c r="L180" t="s">
        <v>251</v>
      </c>
      <c r="O180" s="111">
        <v>44932</v>
      </c>
      <c r="P180" t="s">
        <v>252</v>
      </c>
      <c r="Q180" t="s">
        <v>253</v>
      </c>
      <c r="R180" s="111">
        <v>44935</v>
      </c>
      <c r="S180" t="s">
        <v>254</v>
      </c>
      <c r="T180" t="s">
        <v>254</v>
      </c>
      <c r="U180" t="s">
        <v>254</v>
      </c>
      <c r="V180" t="s">
        <v>254</v>
      </c>
      <c r="W180">
        <v>0</v>
      </c>
      <c r="X180">
        <v>0</v>
      </c>
      <c r="Y180">
        <v>65</v>
      </c>
      <c r="Z180" s="27">
        <f t="shared" si="2"/>
        <v>65</v>
      </c>
    </row>
    <row r="181" spans="1:26" hidden="1">
      <c r="A181" t="s">
        <v>246</v>
      </c>
      <c r="B181">
        <v>3804044190</v>
      </c>
      <c r="C181" t="s">
        <v>629</v>
      </c>
      <c r="D181" t="s">
        <v>57</v>
      </c>
      <c r="E181" t="s">
        <v>58</v>
      </c>
      <c r="F181">
        <v>11861613</v>
      </c>
      <c r="G181" s="111">
        <v>44929</v>
      </c>
      <c r="H181" t="s">
        <v>1605</v>
      </c>
      <c r="I181" t="s">
        <v>255</v>
      </c>
      <c r="J181" t="s">
        <v>249</v>
      </c>
      <c r="K181" t="s">
        <v>268</v>
      </c>
      <c r="L181" t="s">
        <v>251</v>
      </c>
      <c r="O181" s="111">
        <v>44929</v>
      </c>
      <c r="P181" t="s">
        <v>252</v>
      </c>
      <c r="Q181" t="s">
        <v>253</v>
      </c>
      <c r="R181" s="111">
        <v>44930</v>
      </c>
      <c r="S181" t="s">
        <v>254</v>
      </c>
      <c r="T181" t="s">
        <v>254</v>
      </c>
      <c r="U181" t="s">
        <v>254</v>
      </c>
      <c r="V181" t="s">
        <v>254</v>
      </c>
      <c r="W181">
        <v>0</v>
      </c>
      <c r="X181">
        <v>0</v>
      </c>
      <c r="Y181">
        <v>18826.310000000001</v>
      </c>
      <c r="Z181" s="27">
        <f t="shared" si="2"/>
        <v>18826.310000000001</v>
      </c>
    </row>
    <row r="182" spans="1:26" hidden="1">
      <c r="A182" t="s">
        <v>246</v>
      </c>
      <c r="B182">
        <v>3804044190</v>
      </c>
      <c r="C182" t="s">
        <v>629</v>
      </c>
      <c r="D182" t="s">
        <v>57</v>
      </c>
      <c r="E182" t="s">
        <v>58</v>
      </c>
      <c r="F182">
        <v>11888976</v>
      </c>
      <c r="G182" s="111">
        <v>44909</v>
      </c>
      <c r="H182" t="s">
        <v>1045</v>
      </c>
      <c r="I182" t="s">
        <v>255</v>
      </c>
      <c r="J182" t="s">
        <v>249</v>
      </c>
      <c r="K182" t="s">
        <v>250</v>
      </c>
      <c r="L182" t="s">
        <v>251</v>
      </c>
      <c r="O182" s="111">
        <v>44909</v>
      </c>
      <c r="P182" t="s">
        <v>252</v>
      </c>
      <c r="Q182" t="s">
        <v>253</v>
      </c>
      <c r="R182" s="111">
        <v>44915</v>
      </c>
      <c r="S182" t="s">
        <v>254</v>
      </c>
      <c r="T182" t="s">
        <v>254</v>
      </c>
      <c r="U182" t="s">
        <v>254</v>
      </c>
      <c r="V182" t="s">
        <v>254</v>
      </c>
      <c r="W182">
        <v>0</v>
      </c>
      <c r="X182">
        <v>6004</v>
      </c>
      <c r="Y182">
        <v>11704.14</v>
      </c>
      <c r="Z182" s="27">
        <f t="shared" si="2"/>
        <v>17708.14</v>
      </c>
    </row>
    <row r="183" spans="1:26" hidden="1">
      <c r="A183" t="s">
        <v>246</v>
      </c>
      <c r="B183">
        <v>3804044190</v>
      </c>
      <c r="C183" t="s">
        <v>629</v>
      </c>
      <c r="D183" t="s">
        <v>57</v>
      </c>
      <c r="E183" t="s">
        <v>58</v>
      </c>
      <c r="F183">
        <v>11893460</v>
      </c>
      <c r="G183" s="111">
        <v>44910</v>
      </c>
      <c r="H183" t="s">
        <v>1046</v>
      </c>
      <c r="I183" t="s">
        <v>255</v>
      </c>
      <c r="J183" t="s">
        <v>249</v>
      </c>
      <c r="K183" t="s">
        <v>250</v>
      </c>
      <c r="L183" t="s">
        <v>251</v>
      </c>
      <c r="O183" s="111">
        <v>44910</v>
      </c>
      <c r="P183" t="s">
        <v>252</v>
      </c>
      <c r="Q183" t="s">
        <v>253</v>
      </c>
      <c r="R183" s="111">
        <v>44911</v>
      </c>
      <c r="S183" t="s">
        <v>254</v>
      </c>
      <c r="T183" t="s">
        <v>254</v>
      </c>
      <c r="U183" t="s">
        <v>254</v>
      </c>
      <c r="V183" t="s">
        <v>254</v>
      </c>
      <c r="W183">
        <v>0</v>
      </c>
      <c r="X183">
        <v>12910</v>
      </c>
      <c r="Y183">
        <v>7880</v>
      </c>
      <c r="Z183" s="27">
        <f t="shared" si="2"/>
        <v>20790</v>
      </c>
    </row>
    <row r="184" spans="1:26" hidden="1">
      <c r="A184" t="s">
        <v>246</v>
      </c>
      <c r="B184">
        <v>3804044190</v>
      </c>
      <c r="C184" t="s">
        <v>629</v>
      </c>
      <c r="D184" t="s">
        <v>57</v>
      </c>
      <c r="E184" t="s">
        <v>58</v>
      </c>
      <c r="F184">
        <v>11898905</v>
      </c>
      <c r="G184" s="111">
        <v>44911</v>
      </c>
      <c r="H184" t="s">
        <v>1337</v>
      </c>
      <c r="I184" t="s">
        <v>255</v>
      </c>
      <c r="J184" t="s">
        <v>249</v>
      </c>
      <c r="K184" t="s">
        <v>250</v>
      </c>
      <c r="L184" t="s">
        <v>251</v>
      </c>
      <c r="O184" s="111">
        <v>44911</v>
      </c>
      <c r="P184" t="s">
        <v>252</v>
      </c>
      <c r="Q184" t="s">
        <v>257</v>
      </c>
      <c r="S184" t="s">
        <v>254</v>
      </c>
      <c r="T184" t="s">
        <v>254</v>
      </c>
      <c r="U184" t="s">
        <v>254</v>
      </c>
      <c r="V184" t="s">
        <v>254</v>
      </c>
      <c r="W184">
        <v>0</v>
      </c>
      <c r="X184">
        <v>0</v>
      </c>
      <c r="Y184">
        <v>0</v>
      </c>
      <c r="Z184" s="27">
        <f t="shared" si="2"/>
        <v>0</v>
      </c>
    </row>
    <row r="185" spans="1:26" hidden="1">
      <c r="A185" t="s">
        <v>246</v>
      </c>
      <c r="B185">
        <v>3804044190</v>
      </c>
      <c r="C185" t="s">
        <v>629</v>
      </c>
      <c r="D185" t="s">
        <v>57</v>
      </c>
      <c r="E185" t="s">
        <v>58</v>
      </c>
      <c r="F185">
        <v>11899621</v>
      </c>
      <c r="G185" s="111">
        <v>44911</v>
      </c>
      <c r="H185" t="s">
        <v>1338</v>
      </c>
      <c r="I185" t="s">
        <v>260</v>
      </c>
      <c r="J185" t="s">
        <v>249</v>
      </c>
      <c r="K185" t="s">
        <v>250</v>
      </c>
      <c r="L185" t="s">
        <v>251</v>
      </c>
      <c r="O185" s="111">
        <v>44911</v>
      </c>
      <c r="P185" t="s">
        <v>252</v>
      </c>
      <c r="Q185" t="s">
        <v>257</v>
      </c>
      <c r="S185" t="s">
        <v>254</v>
      </c>
      <c r="T185" t="s">
        <v>254</v>
      </c>
      <c r="U185" t="s">
        <v>254</v>
      </c>
      <c r="V185" t="s">
        <v>254</v>
      </c>
      <c r="W185">
        <v>0</v>
      </c>
      <c r="X185">
        <v>0</v>
      </c>
      <c r="Y185">
        <v>0</v>
      </c>
      <c r="Z185" s="27">
        <f t="shared" si="2"/>
        <v>0</v>
      </c>
    </row>
    <row r="186" spans="1:26" hidden="1">
      <c r="A186" t="s">
        <v>246</v>
      </c>
      <c r="B186">
        <v>3804044190</v>
      </c>
      <c r="C186" t="s">
        <v>629</v>
      </c>
      <c r="D186" t="s">
        <v>57</v>
      </c>
      <c r="E186" t="s">
        <v>58</v>
      </c>
      <c r="F186">
        <v>11900279</v>
      </c>
      <c r="G186" s="111">
        <v>44911</v>
      </c>
      <c r="H186" t="s">
        <v>1047</v>
      </c>
      <c r="I186" t="s">
        <v>255</v>
      </c>
      <c r="J186" t="s">
        <v>249</v>
      </c>
      <c r="K186" t="s">
        <v>268</v>
      </c>
      <c r="L186" t="s">
        <v>251</v>
      </c>
      <c r="O186" s="111">
        <v>44911</v>
      </c>
      <c r="P186" t="s">
        <v>252</v>
      </c>
      <c r="Q186" t="s">
        <v>253</v>
      </c>
      <c r="R186" s="111">
        <v>44914</v>
      </c>
      <c r="S186" t="s">
        <v>254</v>
      </c>
      <c r="T186" t="s">
        <v>254</v>
      </c>
      <c r="U186" t="s">
        <v>254</v>
      </c>
      <c r="V186" t="s">
        <v>254</v>
      </c>
      <c r="W186">
        <v>0</v>
      </c>
      <c r="X186">
        <v>7862</v>
      </c>
      <c r="Y186">
        <v>8583</v>
      </c>
      <c r="Z186" s="27">
        <f t="shared" si="2"/>
        <v>16445</v>
      </c>
    </row>
    <row r="187" spans="1:26" hidden="1">
      <c r="A187" t="s">
        <v>246</v>
      </c>
      <c r="B187">
        <v>3804044190</v>
      </c>
      <c r="C187" t="s">
        <v>629</v>
      </c>
      <c r="D187" t="s">
        <v>57</v>
      </c>
      <c r="E187" t="s">
        <v>58</v>
      </c>
      <c r="F187">
        <v>11900635</v>
      </c>
      <c r="G187" s="111">
        <v>44921</v>
      </c>
      <c r="H187" t="s">
        <v>1048</v>
      </c>
      <c r="I187" t="s">
        <v>255</v>
      </c>
      <c r="J187" t="s">
        <v>249</v>
      </c>
      <c r="K187" t="s">
        <v>268</v>
      </c>
      <c r="L187" t="s">
        <v>251</v>
      </c>
      <c r="O187" s="111">
        <v>44921</v>
      </c>
      <c r="P187" t="s">
        <v>252</v>
      </c>
      <c r="Q187" t="s">
        <v>253</v>
      </c>
      <c r="R187" s="111">
        <v>44922</v>
      </c>
      <c r="S187" t="s">
        <v>254</v>
      </c>
      <c r="T187" t="s">
        <v>254</v>
      </c>
      <c r="U187" t="s">
        <v>254</v>
      </c>
      <c r="V187" t="s">
        <v>254</v>
      </c>
      <c r="W187">
        <v>0</v>
      </c>
      <c r="X187">
        <v>7971.9</v>
      </c>
      <c r="Y187">
        <v>17160.55</v>
      </c>
      <c r="Z187" s="27">
        <f t="shared" si="2"/>
        <v>25132.449999999997</v>
      </c>
    </row>
    <row r="188" spans="1:26" hidden="1">
      <c r="A188" t="s">
        <v>246</v>
      </c>
      <c r="B188">
        <v>3804044190</v>
      </c>
      <c r="C188" t="s">
        <v>629</v>
      </c>
      <c r="D188" t="s">
        <v>57</v>
      </c>
      <c r="E188" t="s">
        <v>58</v>
      </c>
      <c r="F188">
        <v>11912132</v>
      </c>
      <c r="G188" s="111">
        <v>44915</v>
      </c>
      <c r="H188" t="s">
        <v>1049</v>
      </c>
      <c r="I188" t="s">
        <v>255</v>
      </c>
      <c r="J188" t="s">
        <v>249</v>
      </c>
      <c r="K188" t="s">
        <v>250</v>
      </c>
      <c r="L188" t="s">
        <v>251</v>
      </c>
      <c r="O188" s="111">
        <v>44915</v>
      </c>
      <c r="P188" t="s">
        <v>252</v>
      </c>
      <c r="Q188" t="s">
        <v>253</v>
      </c>
      <c r="R188" s="111">
        <v>44917</v>
      </c>
      <c r="S188" t="s">
        <v>254</v>
      </c>
      <c r="T188" t="s">
        <v>254</v>
      </c>
      <c r="U188" t="s">
        <v>254</v>
      </c>
      <c r="V188" t="s">
        <v>254</v>
      </c>
      <c r="W188">
        <v>0</v>
      </c>
      <c r="X188">
        <v>9343.93</v>
      </c>
      <c r="Y188">
        <v>19579.84</v>
      </c>
      <c r="Z188" s="27">
        <f t="shared" si="2"/>
        <v>28923.77</v>
      </c>
    </row>
    <row r="189" spans="1:26" hidden="1">
      <c r="A189" t="s">
        <v>246</v>
      </c>
      <c r="B189">
        <v>3804044190</v>
      </c>
      <c r="C189" t="s">
        <v>629</v>
      </c>
      <c r="D189" t="s">
        <v>57</v>
      </c>
      <c r="E189" t="s">
        <v>58</v>
      </c>
      <c r="F189">
        <v>11921760</v>
      </c>
      <c r="G189" s="111">
        <v>44917</v>
      </c>
      <c r="H189" t="s">
        <v>1050</v>
      </c>
      <c r="I189" t="s">
        <v>255</v>
      </c>
      <c r="J189" t="s">
        <v>249</v>
      </c>
      <c r="K189" t="s">
        <v>250</v>
      </c>
      <c r="L189" t="s">
        <v>251</v>
      </c>
      <c r="O189" s="111">
        <v>44917</v>
      </c>
      <c r="P189" t="s">
        <v>252</v>
      </c>
      <c r="Q189" t="s">
        <v>253</v>
      </c>
      <c r="R189" s="111">
        <v>44921</v>
      </c>
      <c r="S189" t="s">
        <v>254</v>
      </c>
      <c r="T189" t="s">
        <v>254</v>
      </c>
      <c r="U189" t="s">
        <v>254</v>
      </c>
      <c r="V189" t="s">
        <v>254</v>
      </c>
      <c r="W189">
        <v>0</v>
      </c>
      <c r="X189">
        <v>423.2</v>
      </c>
      <c r="Y189">
        <v>1244.5</v>
      </c>
      <c r="Z189" s="27">
        <f t="shared" si="2"/>
        <v>1667.7</v>
      </c>
    </row>
    <row r="190" spans="1:26" hidden="1">
      <c r="A190" t="s">
        <v>246</v>
      </c>
      <c r="B190">
        <v>3804044190</v>
      </c>
      <c r="C190" t="s">
        <v>629</v>
      </c>
      <c r="D190" t="s">
        <v>57</v>
      </c>
      <c r="E190" t="s">
        <v>58</v>
      </c>
      <c r="F190">
        <v>11927438</v>
      </c>
      <c r="G190" s="111">
        <v>44918</v>
      </c>
      <c r="H190" t="s">
        <v>1051</v>
      </c>
      <c r="I190" t="s">
        <v>255</v>
      </c>
      <c r="J190" t="s">
        <v>249</v>
      </c>
      <c r="K190" t="s">
        <v>250</v>
      </c>
      <c r="L190" t="s">
        <v>251</v>
      </c>
      <c r="O190" s="111">
        <v>44918</v>
      </c>
      <c r="P190" t="s">
        <v>252</v>
      </c>
      <c r="Q190" t="s">
        <v>253</v>
      </c>
      <c r="R190" s="111">
        <v>44922</v>
      </c>
      <c r="S190" t="s">
        <v>254</v>
      </c>
      <c r="T190" t="s">
        <v>254</v>
      </c>
      <c r="U190" t="s">
        <v>254</v>
      </c>
      <c r="V190" t="s">
        <v>254</v>
      </c>
      <c r="W190">
        <v>0</v>
      </c>
      <c r="X190">
        <v>1905.99</v>
      </c>
      <c r="Y190">
        <v>8366.82</v>
      </c>
      <c r="Z190" s="27">
        <f t="shared" si="2"/>
        <v>10272.81</v>
      </c>
    </row>
    <row r="191" spans="1:26" hidden="1">
      <c r="A191" t="s">
        <v>246</v>
      </c>
      <c r="B191">
        <v>3804044190</v>
      </c>
      <c r="C191" t="s">
        <v>629</v>
      </c>
      <c r="D191" t="s">
        <v>57</v>
      </c>
      <c r="E191" t="s">
        <v>58</v>
      </c>
      <c r="F191">
        <v>11928520</v>
      </c>
      <c r="G191" s="111">
        <v>44939</v>
      </c>
      <c r="H191" t="s">
        <v>1606</v>
      </c>
      <c r="I191" t="s">
        <v>255</v>
      </c>
      <c r="J191" t="s">
        <v>249</v>
      </c>
      <c r="K191" t="s">
        <v>268</v>
      </c>
      <c r="L191" t="s">
        <v>251</v>
      </c>
      <c r="O191" s="111">
        <v>44939</v>
      </c>
      <c r="P191" t="s">
        <v>252</v>
      </c>
      <c r="Q191" t="s">
        <v>253</v>
      </c>
      <c r="R191" s="111">
        <v>44942</v>
      </c>
      <c r="S191" t="s">
        <v>254</v>
      </c>
      <c r="T191" t="s">
        <v>254</v>
      </c>
      <c r="U191" t="s">
        <v>254</v>
      </c>
      <c r="V191" t="s">
        <v>254</v>
      </c>
      <c r="W191">
        <v>0</v>
      </c>
      <c r="X191">
        <v>0</v>
      </c>
      <c r="Y191">
        <v>6395.09</v>
      </c>
      <c r="Z191" s="27">
        <f t="shared" si="2"/>
        <v>6395.09</v>
      </c>
    </row>
    <row r="192" spans="1:26" hidden="1">
      <c r="A192" t="s">
        <v>246</v>
      </c>
      <c r="B192">
        <v>3804044190</v>
      </c>
      <c r="C192" t="s">
        <v>629</v>
      </c>
      <c r="D192" t="s">
        <v>57</v>
      </c>
      <c r="E192" t="s">
        <v>58</v>
      </c>
      <c r="F192">
        <v>11945005</v>
      </c>
      <c r="G192" s="111">
        <v>44923</v>
      </c>
      <c r="H192" t="s">
        <v>1052</v>
      </c>
      <c r="I192" t="s">
        <v>255</v>
      </c>
      <c r="L192" t="s">
        <v>251</v>
      </c>
      <c r="O192" s="111">
        <v>44923</v>
      </c>
      <c r="P192" t="s">
        <v>252</v>
      </c>
      <c r="Q192" t="s">
        <v>263</v>
      </c>
      <c r="R192" s="111">
        <v>44924</v>
      </c>
      <c r="S192" t="s">
        <v>254</v>
      </c>
      <c r="T192" t="s">
        <v>254</v>
      </c>
      <c r="U192" t="s">
        <v>254</v>
      </c>
      <c r="V192" t="s">
        <v>254</v>
      </c>
      <c r="W192">
        <v>0</v>
      </c>
      <c r="X192">
        <v>26.97</v>
      </c>
      <c r="Y192">
        <v>0</v>
      </c>
      <c r="Z192" s="27">
        <f t="shared" si="2"/>
        <v>26.97</v>
      </c>
    </row>
    <row r="193" spans="1:26" hidden="1">
      <c r="A193" t="s">
        <v>246</v>
      </c>
      <c r="B193">
        <v>3804044190</v>
      </c>
      <c r="C193" t="s">
        <v>629</v>
      </c>
      <c r="D193" t="s">
        <v>57</v>
      </c>
      <c r="E193" t="s">
        <v>58</v>
      </c>
      <c r="F193">
        <v>11969494</v>
      </c>
      <c r="G193" s="111">
        <v>44930</v>
      </c>
      <c r="H193" t="s">
        <v>1607</v>
      </c>
      <c r="I193" t="s">
        <v>255</v>
      </c>
      <c r="J193" t="s">
        <v>249</v>
      </c>
      <c r="K193" t="s">
        <v>250</v>
      </c>
      <c r="L193" t="s">
        <v>251</v>
      </c>
      <c r="O193" s="111">
        <v>44930</v>
      </c>
      <c r="P193" t="s">
        <v>252</v>
      </c>
      <c r="Q193" t="s">
        <v>253</v>
      </c>
      <c r="R193" s="111">
        <v>44931</v>
      </c>
      <c r="S193" t="s">
        <v>254</v>
      </c>
      <c r="T193" t="s">
        <v>254</v>
      </c>
      <c r="U193" t="s">
        <v>254</v>
      </c>
      <c r="V193" t="s">
        <v>254</v>
      </c>
      <c r="W193">
        <v>0</v>
      </c>
      <c r="X193">
        <v>0</v>
      </c>
      <c r="Y193">
        <v>203</v>
      </c>
      <c r="Z193" s="27">
        <f t="shared" si="2"/>
        <v>203</v>
      </c>
    </row>
    <row r="194" spans="1:26" hidden="1">
      <c r="A194" t="s">
        <v>246</v>
      </c>
      <c r="B194">
        <v>3804044190</v>
      </c>
      <c r="C194" t="s">
        <v>629</v>
      </c>
      <c r="D194" t="s">
        <v>57</v>
      </c>
      <c r="E194" t="s">
        <v>58</v>
      </c>
      <c r="F194">
        <v>11975044</v>
      </c>
      <c r="G194" s="111">
        <v>44931</v>
      </c>
      <c r="H194" t="s">
        <v>1608</v>
      </c>
      <c r="I194" t="s">
        <v>255</v>
      </c>
      <c r="J194" t="s">
        <v>249</v>
      </c>
      <c r="K194" t="s">
        <v>268</v>
      </c>
      <c r="L194" t="s">
        <v>251</v>
      </c>
      <c r="O194" s="111">
        <v>44931</v>
      </c>
      <c r="P194" t="s">
        <v>252</v>
      </c>
      <c r="Q194" t="s">
        <v>253</v>
      </c>
      <c r="R194" s="111">
        <v>44932</v>
      </c>
      <c r="S194" t="s">
        <v>254</v>
      </c>
      <c r="T194" t="s">
        <v>254</v>
      </c>
      <c r="U194" t="s">
        <v>254</v>
      </c>
      <c r="V194" t="s">
        <v>254</v>
      </c>
      <c r="W194">
        <v>0</v>
      </c>
      <c r="X194">
        <v>0</v>
      </c>
      <c r="Y194">
        <v>21236.85</v>
      </c>
      <c r="Z194" s="27">
        <f t="shared" si="2"/>
        <v>21236.85</v>
      </c>
    </row>
    <row r="195" spans="1:26" hidden="1">
      <c r="A195" t="s">
        <v>246</v>
      </c>
      <c r="B195">
        <v>3804044190</v>
      </c>
      <c r="C195" t="s">
        <v>629</v>
      </c>
      <c r="D195" t="s">
        <v>57</v>
      </c>
      <c r="E195" t="s">
        <v>58</v>
      </c>
      <c r="F195">
        <v>11978650</v>
      </c>
      <c r="G195" s="111">
        <v>44948</v>
      </c>
      <c r="H195" t="s">
        <v>1609</v>
      </c>
      <c r="I195" t="s">
        <v>255</v>
      </c>
      <c r="J195" t="s">
        <v>249</v>
      </c>
      <c r="K195" t="s">
        <v>250</v>
      </c>
      <c r="L195" t="s">
        <v>251</v>
      </c>
      <c r="O195" s="111">
        <v>44948</v>
      </c>
      <c r="P195" t="s">
        <v>252</v>
      </c>
      <c r="Q195" t="s">
        <v>253</v>
      </c>
      <c r="R195" s="111">
        <v>44949</v>
      </c>
      <c r="S195" t="s">
        <v>254</v>
      </c>
      <c r="T195" t="s">
        <v>254</v>
      </c>
      <c r="U195" t="s">
        <v>254</v>
      </c>
      <c r="V195" t="s">
        <v>254</v>
      </c>
      <c r="W195">
        <v>0</v>
      </c>
      <c r="X195">
        <v>0</v>
      </c>
      <c r="Y195">
        <v>883</v>
      </c>
      <c r="Z195" s="27">
        <f t="shared" ref="Z195:Z258" si="3">SUM(W195:Y195)</f>
        <v>883</v>
      </c>
    </row>
    <row r="196" spans="1:26" hidden="1">
      <c r="A196" t="s">
        <v>246</v>
      </c>
      <c r="B196">
        <v>3804044190</v>
      </c>
      <c r="C196" t="s">
        <v>629</v>
      </c>
      <c r="D196" t="s">
        <v>57</v>
      </c>
      <c r="E196" t="s">
        <v>58</v>
      </c>
      <c r="F196">
        <v>11996054</v>
      </c>
      <c r="G196" s="111">
        <v>44939</v>
      </c>
      <c r="H196" t="s">
        <v>1610</v>
      </c>
      <c r="I196" t="s">
        <v>255</v>
      </c>
      <c r="J196" t="s">
        <v>249</v>
      </c>
      <c r="K196" t="s">
        <v>268</v>
      </c>
      <c r="L196" t="s">
        <v>251</v>
      </c>
      <c r="O196" s="111">
        <v>44939</v>
      </c>
      <c r="P196" t="s">
        <v>252</v>
      </c>
      <c r="Q196" t="s">
        <v>253</v>
      </c>
      <c r="R196" s="111">
        <v>44940</v>
      </c>
      <c r="S196" t="s">
        <v>254</v>
      </c>
      <c r="T196" t="s">
        <v>254</v>
      </c>
      <c r="U196" t="s">
        <v>254</v>
      </c>
      <c r="V196" t="s">
        <v>254</v>
      </c>
      <c r="W196">
        <v>0</v>
      </c>
      <c r="X196">
        <v>0</v>
      </c>
      <c r="Y196">
        <v>10089.9</v>
      </c>
      <c r="Z196" s="27">
        <f t="shared" si="3"/>
        <v>10089.9</v>
      </c>
    </row>
    <row r="197" spans="1:26" hidden="1">
      <c r="A197" t="s">
        <v>246</v>
      </c>
      <c r="B197">
        <v>3804044190</v>
      </c>
      <c r="C197" t="s">
        <v>629</v>
      </c>
      <c r="D197" t="s">
        <v>57</v>
      </c>
      <c r="E197" t="s">
        <v>58</v>
      </c>
      <c r="F197">
        <v>12034371</v>
      </c>
      <c r="G197" s="111">
        <v>44949</v>
      </c>
      <c r="H197" t="s">
        <v>1611</v>
      </c>
      <c r="I197" t="s">
        <v>255</v>
      </c>
      <c r="J197" t="s">
        <v>249</v>
      </c>
      <c r="K197" t="s">
        <v>268</v>
      </c>
      <c r="L197" t="s">
        <v>251</v>
      </c>
      <c r="O197" s="111">
        <v>44949</v>
      </c>
      <c r="P197" t="s">
        <v>252</v>
      </c>
      <c r="Q197" t="s">
        <v>253</v>
      </c>
      <c r="R197" s="111">
        <v>44950</v>
      </c>
      <c r="S197" t="s">
        <v>254</v>
      </c>
      <c r="T197" t="s">
        <v>254</v>
      </c>
      <c r="U197" t="s">
        <v>254</v>
      </c>
      <c r="V197" t="s">
        <v>254</v>
      </c>
      <c r="W197">
        <v>0</v>
      </c>
      <c r="X197">
        <v>0</v>
      </c>
      <c r="Y197">
        <v>1639.8</v>
      </c>
      <c r="Z197" s="27">
        <f t="shared" si="3"/>
        <v>1639.8</v>
      </c>
    </row>
    <row r="198" spans="1:26" hidden="1">
      <c r="A198" t="s">
        <v>246</v>
      </c>
      <c r="B198">
        <v>3804044190</v>
      </c>
      <c r="C198" t="s">
        <v>629</v>
      </c>
      <c r="D198" t="s">
        <v>57</v>
      </c>
      <c r="E198" t="s">
        <v>58</v>
      </c>
      <c r="F198">
        <v>12053888</v>
      </c>
      <c r="G198" s="111">
        <v>44953</v>
      </c>
      <c r="H198" t="s">
        <v>1612</v>
      </c>
      <c r="I198" t="s">
        <v>271</v>
      </c>
      <c r="J198" t="s">
        <v>249</v>
      </c>
      <c r="K198" t="s">
        <v>250</v>
      </c>
      <c r="L198" t="s">
        <v>251</v>
      </c>
      <c r="O198" s="111">
        <v>44953</v>
      </c>
      <c r="P198" t="s">
        <v>252</v>
      </c>
      <c r="Q198" t="s">
        <v>253</v>
      </c>
      <c r="R198" s="111">
        <v>44953</v>
      </c>
      <c r="S198" t="s">
        <v>254</v>
      </c>
      <c r="T198" t="s">
        <v>254</v>
      </c>
      <c r="U198" t="s">
        <v>254</v>
      </c>
      <c r="V198" t="s">
        <v>254</v>
      </c>
      <c r="W198">
        <v>0</v>
      </c>
      <c r="X198">
        <v>0</v>
      </c>
      <c r="Y198">
        <v>1300</v>
      </c>
      <c r="Z198" s="27">
        <f t="shared" si="3"/>
        <v>1300</v>
      </c>
    </row>
    <row r="199" spans="1:26" hidden="1">
      <c r="A199" t="s">
        <v>246</v>
      </c>
      <c r="B199">
        <v>3804044190</v>
      </c>
      <c r="C199" t="s">
        <v>629</v>
      </c>
      <c r="D199" t="s">
        <v>57</v>
      </c>
      <c r="E199" t="s">
        <v>58</v>
      </c>
      <c r="F199">
        <v>12055318</v>
      </c>
      <c r="G199" s="111">
        <v>44953</v>
      </c>
      <c r="H199" t="s">
        <v>1613</v>
      </c>
      <c r="I199" t="s">
        <v>271</v>
      </c>
      <c r="J199" t="s">
        <v>249</v>
      </c>
      <c r="K199" t="s">
        <v>250</v>
      </c>
      <c r="L199" t="s">
        <v>251</v>
      </c>
      <c r="O199" s="111">
        <v>44953</v>
      </c>
      <c r="P199" t="s">
        <v>252</v>
      </c>
      <c r="Q199" t="s">
        <v>253</v>
      </c>
      <c r="R199" s="111">
        <v>44956</v>
      </c>
      <c r="S199" t="s">
        <v>254</v>
      </c>
      <c r="T199" t="s">
        <v>254</v>
      </c>
      <c r="U199" t="s">
        <v>254</v>
      </c>
      <c r="V199" t="s">
        <v>254</v>
      </c>
      <c r="W199">
        <v>0</v>
      </c>
      <c r="X199">
        <v>0</v>
      </c>
      <c r="Y199">
        <v>417.6</v>
      </c>
      <c r="Z199" s="27">
        <f t="shared" si="3"/>
        <v>417.6</v>
      </c>
    </row>
    <row r="200" spans="1:26" hidden="1">
      <c r="A200" t="s">
        <v>246</v>
      </c>
      <c r="B200">
        <v>3804044190</v>
      </c>
      <c r="C200" t="s">
        <v>629</v>
      </c>
      <c r="D200" t="s">
        <v>344</v>
      </c>
      <c r="E200" t="s">
        <v>54</v>
      </c>
      <c r="F200">
        <v>9863407</v>
      </c>
      <c r="G200" s="111">
        <v>44950</v>
      </c>
      <c r="H200" t="s">
        <v>1614</v>
      </c>
      <c r="I200" t="s">
        <v>271</v>
      </c>
      <c r="J200" t="s">
        <v>249</v>
      </c>
      <c r="K200" t="s">
        <v>268</v>
      </c>
      <c r="L200" t="s">
        <v>251</v>
      </c>
      <c r="O200" s="111">
        <v>44950</v>
      </c>
      <c r="P200" t="s">
        <v>252</v>
      </c>
      <c r="Q200" t="s">
        <v>253</v>
      </c>
      <c r="R200" s="111">
        <v>44952</v>
      </c>
      <c r="S200" t="s">
        <v>254</v>
      </c>
      <c r="T200" t="s">
        <v>254</v>
      </c>
      <c r="U200" t="s">
        <v>254</v>
      </c>
      <c r="V200" t="s">
        <v>254</v>
      </c>
      <c r="W200">
        <v>0</v>
      </c>
      <c r="X200">
        <v>0</v>
      </c>
      <c r="Y200">
        <v>4713.22</v>
      </c>
      <c r="Z200" s="27">
        <f t="shared" si="3"/>
        <v>4713.22</v>
      </c>
    </row>
    <row r="201" spans="1:26" hidden="1">
      <c r="A201" t="s">
        <v>246</v>
      </c>
      <c r="B201">
        <v>3804044190</v>
      </c>
      <c r="C201" t="s">
        <v>629</v>
      </c>
      <c r="D201" t="s">
        <v>344</v>
      </c>
      <c r="E201" t="s">
        <v>54</v>
      </c>
      <c r="F201">
        <v>11743884</v>
      </c>
      <c r="G201" s="111">
        <v>44873</v>
      </c>
      <c r="H201" t="s">
        <v>686</v>
      </c>
      <c r="I201" t="s">
        <v>255</v>
      </c>
      <c r="J201" t="s">
        <v>249</v>
      </c>
      <c r="K201" t="s">
        <v>250</v>
      </c>
      <c r="L201" t="s">
        <v>251</v>
      </c>
      <c r="O201" s="111">
        <v>44873</v>
      </c>
      <c r="P201" t="s">
        <v>252</v>
      </c>
      <c r="Q201" t="s">
        <v>282</v>
      </c>
      <c r="R201" s="111">
        <v>44874</v>
      </c>
      <c r="S201" t="s">
        <v>254</v>
      </c>
      <c r="T201" t="s">
        <v>254</v>
      </c>
      <c r="U201" t="s">
        <v>254</v>
      </c>
      <c r="V201" t="s">
        <v>254</v>
      </c>
      <c r="W201">
        <v>1</v>
      </c>
      <c r="X201">
        <v>0</v>
      </c>
      <c r="Y201">
        <v>0</v>
      </c>
      <c r="Z201" s="27">
        <f t="shared" si="3"/>
        <v>1</v>
      </c>
    </row>
    <row r="202" spans="1:26" hidden="1">
      <c r="A202" t="s">
        <v>246</v>
      </c>
      <c r="B202">
        <v>3804044190</v>
      </c>
      <c r="C202" t="s">
        <v>629</v>
      </c>
      <c r="D202" t="s">
        <v>1053</v>
      </c>
      <c r="E202" t="s">
        <v>54</v>
      </c>
      <c r="F202">
        <v>11917179</v>
      </c>
      <c r="G202" s="111">
        <v>44916</v>
      </c>
      <c r="H202" t="s">
        <v>1339</v>
      </c>
      <c r="I202" t="s">
        <v>255</v>
      </c>
      <c r="J202" t="s">
        <v>249</v>
      </c>
      <c r="K202" t="s">
        <v>250</v>
      </c>
      <c r="L202" t="s">
        <v>251</v>
      </c>
      <c r="O202" s="111">
        <v>44916</v>
      </c>
      <c r="P202" t="s">
        <v>252</v>
      </c>
      <c r="Q202" t="s">
        <v>257</v>
      </c>
      <c r="S202" t="s">
        <v>254</v>
      </c>
      <c r="T202" t="s">
        <v>254</v>
      </c>
      <c r="U202" t="s">
        <v>254</v>
      </c>
      <c r="V202" t="s">
        <v>254</v>
      </c>
      <c r="W202">
        <v>0</v>
      </c>
      <c r="X202">
        <v>0</v>
      </c>
      <c r="Y202">
        <v>0</v>
      </c>
      <c r="Z202" s="27">
        <f t="shared" si="3"/>
        <v>0</v>
      </c>
    </row>
    <row r="203" spans="1:26" hidden="1">
      <c r="A203" t="s">
        <v>246</v>
      </c>
      <c r="B203">
        <v>2585917142</v>
      </c>
      <c r="C203" t="s">
        <v>943</v>
      </c>
      <c r="D203" t="s">
        <v>57</v>
      </c>
      <c r="E203" t="s">
        <v>58</v>
      </c>
      <c r="F203">
        <v>11869227</v>
      </c>
      <c r="G203" s="111">
        <v>44903</v>
      </c>
      <c r="H203" t="s">
        <v>1054</v>
      </c>
      <c r="I203" t="s">
        <v>255</v>
      </c>
      <c r="J203" t="s">
        <v>249</v>
      </c>
      <c r="K203" t="s">
        <v>268</v>
      </c>
      <c r="L203" t="s">
        <v>251</v>
      </c>
      <c r="O203" s="111">
        <v>44903</v>
      </c>
      <c r="P203" t="s">
        <v>252</v>
      </c>
      <c r="Q203" t="s">
        <v>253</v>
      </c>
      <c r="R203" s="111">
        <v>44903</v>
      </c>
      <c r="S203" t="s">
        <v>254</v>
      </c>
      <c r="T203" t="s">
        <v>254</v>
      </c>
      <c r="U203" t="s">
        <v>254</v>
      </c>
      <c r="V203" t="s">
        <v>254</v>
      </c>
      <c r="W203">
        <v>0</v>
      </c>
      <c r="X203">
        <v>4341.32</v>
      </c>
      <c r="Y203">
        <v>1316.76</v>
      </c>
      <c r="Z203" s="27">
        <f t="shared" si="3"/>
        <v>5658.08</v>
      </c>
    </row>
    <row r="204" spans="1:26" hidden="1">
      <c r="A204" t="s">
        <v>246</v>
      </c>
      <c r="B204">
        <v>2585917142</v>
      </c>
      <c r="C204" t="s">
        <v>943</v>
      </c>
      <c r="D204" t="s">
        <v>57</v>
      </c>
      <c r="E204" t="s">
        <v>58</v>
      </c>
      <c r="F204">
        <v>11937805</v>
      </c>
      <c r="G204" s="111">
        <v>44923</v>
      </c>
      <c r="H204" t="s">
        <v>1340</v>
      </c>
      <c r="I204" t="s">
        <v>255</v>
      </c>
      <c r="J204" t="s">
        <v>249</v>
      </c>
      <c r="K204" t="s">
        <v>250</v>
      </c>
      <c r="L204" t="s">
        <v>251</v>
      </c>
      <c r="O204" s="111">
        <v>44923</v>
      </c>
      <c r="P204" t="s">
        <v>252</v>
      </c>
      <c r="Q204" t="s">
        <v>257</v>
      </c>
      <c r="R204" s="111">
        <v>44924</v>
      </c>
      <c r="S204" t="s">
        <v>254</v>
      </c>
      <c r="T204" t="s">
        <v>254</v>
      </c>
      <c r="U204" t="s">
        <v>254</v>
      </c>
      <c r="V204" t="s">
        <v>254</v>
      </c>
      <c r="W204">
        <v>0</v>
      </c>
      <c r="X204">
        <v>0</v>
      </c>
      <c r="Y204">
        <v>0</v>
      </c>
      <c r="Z204" s="27">
        <f t="shared" si="3"/>
        <v>0</v>
      </c>
    </row>
    <row r="205" spans="1:26" hidden="1">
      <c r="A205" t="s">
        <v>246</v>
      </c>
      <c r="B205">
        <v>2585917142</v>
      </c>
      <c r="C205" t="s">
        <v>943</v>
      </c>
      <c r="D205" t="s">
        <v>57</v>
      </c>
      <c r="E205" t="s">
        <v>58</v>
      </c>
      <c r="F205">
        <v>11938232</v>
      </c>
      <c r="G205" s="111">
        <v>44922</v>
      </c>
      <c r="H205" t="s">
        <v>1055</v>
      </c>
      <c r="I205" t="s">
        <v>255</v>
      </c>
      <c r="J205" t="s">
        <v>249</v>
      </c>
      <c r="K205" t="s">
        <v>250</v>
      </c>
      <c r="L205" t="s">
        <v>251</v>
      </c>
      <c r="O205" s="111">
        <v>44922</v>
      </c>
      <c r="P205" t="s">
        <v>252</v>
      </c>
      <c r="Q205" t="s">
        <v>253</v>
      </c>
      <c r="R205" s="111">
        <v>44923</v>
      </c>
      <c r="S205" t="s">
        <v>254</v>
      </c>
      <c r="T205" t="s">
        <v>254</v>
      </c>
      <c r="U205" t="s">
        <v>254</v>
      </c>
      <c r="V205" t="s">
        <v>254</v>
      </c>
      <c r="W205">
        <v>0</v>
      </c>
      <c r="X205">
        <v>675</v>
      </c>
      <c r="Y205">
        <v>30411</v>
      </c>
      <c r="Z205" s="27">
        <f t="shared" si="3"/>
        <v>31086</v>
      </c>
    </row>
    <row r="206" spans="1:26" hidden="1">
      <c r="A206" t="s">
        <v>246</v>
      </c>
      <c r="B206">
        <v>2585917142</v>
      </c>
      <c r="C206" t="s">
        <v>943</v>
      </c>
      <c r="D206" t="s">
        <v>57</v>
      </c>
      <c r="E206" t="s">
        <v>58</v>
      </c>
      <c r="F206">
        <v>11969499</v>
      </c>
      <c r="G206" s="111">
        <v>44930</v>
      </c>
      <c r="H206" t="s">
        <v>1615</v>
      </c>
      <c r="I206" t="s">
        <v>255</v>
      </c>
      <c r="J206" t="s">
        <v>249</v>
      </c>
      <c r="K206" t="s">
        <v>331</v>
      </c>
      <c r="L206" t="s">
        <v>251</v>
      </c>
      <c r="O206" s="111">
        <v>44930</v>
      </c>
      <c r="P206" t="s">
        <v>252</v>
      </c>
      <c r="Q206" t="s">
        <v>253</v>
      </c>
      <c r="R206" s="111">
        <v>44936</v>
      </c>
      <c r="S206" t="s">
        <v>254</v>
      </c>
      <c r="T206" t="s">
        <v>254</v>
      </c>
      <c r="U206" t="s">
        <v>254</v>
      </c>
      <c r="V206" t="s">
        <v>254</v>
      </c>
      <c r="W206">
        <v>0</v>
      </c>
      <c r="X206">
        <v>0</v>
      </c>
      <c r="Y206">
        <v>119</v>
      </c>
      <c r="Z206" s="27">
        <f t="shared" si="3"/>
        <v>119</v>
      </c>
    </row>
    <row r="207" spans="1:26" hidden="1">
      <c r="A207" t="s">
        <v>246</v>
      </c>
      <c r="B207">
        <v>9479290456</v>
      </c>
      <c r="C207" t="s">
        <v>1616</v>
      </c>
      <c r="D207" t="s">
        <v>1527</v>
      </c>
      <c r="E207" t="s">
        <v>1528</v>
      </c>
      <c r="F207">
        <v>12049768</v>
      </c>
      <c r="G207" s="111">
        <v>44956</v>
      </c>
      <c r="H207" t="s">
        <v>1617</v>
      </c>
      <c r="I207" t="s">
        <v>248</v>
      </c>
      <c r="J207" t="s">
        <v>249</v>
      </c>
      <c r="K207" t="s">
        <v>250</v>
      </c>
      <c r="L207" t="s">
        <v>251</v>
      </c>
      <c r="O207" s="111">
        <v>44957</v>
      </c>
      <c r="P207" t="s">
        <v>252</v>
      </c>
      <c r="Q207" t="s">
        <v>1406</v>
      </c>
      <c r="S207" t="s">
        <v>254</v>
      </c>
      <c r="T207" t="s">
        <v>254</v>
      </c>
      <c r="U207" t="s">
        <v>254</v>
      </c>
      <c r="V207" t="s">
        <v>254</v>
      </c>
      <c r="W207">
        <v>0</v>
      </c>
      <c r="X207">
        <v>0</v>
      </c>
      <c r="Y207">
        <v>0</v>
      </c>
      <c r="Z207" s="27">
        <f t="shared" si="3"/>
        <v>0</v>
      </c>
    </row>
    <row r="208" spans="1:26" hidden="1">
      <c r="A208" t="s">
        <v>246</v>
      </c>
      <c r="B208">
        <v>3491168147</v>
      </c>
      <c r="C208" t="s">
        <v>306</v>
      </c>
      <c r="D208" t="s">
        <v>264</v>
      </c>
      <c r="E208" t="s">
        <v>54</v>
      </c>
      <c r="F208">
        <v>11793214</v>
      </c>
      <c r="G208" s="111">
        <v>44886</v>
      </c>
      <c r="H208" t="s">
        <v>687</v>
      </c>
      <c r="I208" t="s">
        <v>255</v>
      </c>
      <c r="J208" t="s">
        <v>249</v>
      </c>
      <c r="K208" t="s">
        <v>250</v>
      </c>
      <c r="L208" t="s">
        <v>251</v>
      </c>
      <c r="O208" s="111">
        <v>44888</v>
      </c>
      <c r="P208" t="s">
        <v>252</v>
      </c>
      <c r="Q208" t="s">
        <v>253</v>
      </c>
      <c r="R208" s="111">
        <v>44894</v>
      </c>
      <c r="S208" t="s">
        <v>254</v>
      </c>
      <c r="T208" t="s">
        <v>254</v>
      </c>
      <c r="U208" t="s">
        <v>254</v>
      </c>
      <c r="V208" t="s">
        <v>254</v>
      </c>
      <c r="W208">
        <v>0</v>
      </c>
      <c r="X208">
        <v>3521</v>
      </c>
      <c r="Y208">
        <v>6750</v>
      </c>
      <c r="Z208" s="27">
        <f t="shared" si="3"/>
        <v>10271</v>
      </c>
    </row>
    <row r="209" spans="1:26" hidden="1">
      <c r="A209" t="s">
        <v>246</v>
      </c>
      <c r="B209">
        <v>3491168147</v>
      </c>
      <c r="C209" t="s">
        <v>306</v>
      </c>
      <c r="D209" t="s">
        <v>264</v>
      </c>
      <c r="E209" t="s">
        <v>54</v>
      </c>
      <c r="F209">
        <v>11806859</v>
      </c>
      <c r="G209" s="111">
        <v>44888</v>
      </c>
      <c r="H209" t="s">
        <v>688</v>
      </c>
      <c r="I209" t="s">
        <v>255</v>
      </c>
      <c r="J209" t="s">
        <v>249</v>
      </c>
      <c r="K209" t="s">
        <v>250</v>
      </c>
      <c r="L209" t="s">
        <v>251</v>
      </c>
      <c r="O209" s="111">
        <v>44890</v>
      </c>
      <c r="P209" t="s">
        <v>252</v>
      </c>
      <c r="Q209" t="s">
        <v>253</v>
      </c>
      <c r="R209" s="111">
        <v>44890</v>
      </c>
      <c r="S209" t="s">
        <v>254</v>
      </c>
      <c r="T209" t="s">
        <v>254</v>
      </c>
      <c r="U209" t="s">
        <v>254</v>
      </c>
      <c r="V209" t="s">
        <v>254</v>
      </c>
      <c r="W209">
        <v>3.01</v>
      </c>
      <c r="X209">
        <v>2342.9699999999998</v>
      </c>
      <c r="Y209">
        <v>3644.95</v>
      </c>
      <c r="Z209" s="27">
        <f t="shared" si="3"/>
        <v>5990.93</v>
      </c>
    </row>
    <row r="210" spans="1:26" hidden="1">
      <c r="A210" t="s">
        <v>246</v>
      </c>
      <c r="B210">
        <v>3491168147</v>
      </c>
      <c r="C210" t="s">
        <v>306</v>
      </c>
      <c r="D210" t="s">
        <v>264</v>
      </c>
      <c r="E210" t="s">
        <v>54</v>
      </c>
      <c r="F210">
        <v>11837787</v>
      </c>
      <c r="G210" s="111">
        <v>44895</v>
      </c>
      <c r="H210" t="s">
        <v>1056</v>
      </c>
      <c r="I210" t="s">
        <v>255</v>
      </c>
      <c r="J210" t="s">
        <v>249</v>
      </c>
      <c r="K210" t="s">
        <v>250</v>
      </c>
      <c r="L210" t="s">
        <v>251</v>
      </c>
      <c r="O210" s="111">
        <v>44902</v>
      </c>
      <c r="P210" t="s">
        <v>252</v>
      </c>
      <c r="Q210" t="s">
        <v>253</v>
      </c>
      <c r="R210" s="111">
        <v>44903</v>
      </c>
      <c r="S210" t="s">
        <v>254</v>
      </c>
      <c r="T210" t="s">
        <v>254</v>
      </c>
      <c r="U210" t="s">
        <v>254</v>
      </c>
      <c r="V210" t="s">
        <v>254</v>
      </c>
      <c r="W210">
        <v>0</v>
      </c>
      <c r="X210">
        <v>7234.46</v>
      </c>
      <c r="Y210">
        <v>14116.96</v>
      </c>
      <c r="Z210" s="27">
        <f t="shared" si="3"/>
        <v>21351.42</v>
      </c>
    </row>
    <row r="211" spans="1:26" hidden="1">
      <c r="A211" t="s">
        <v>246</v>
      </c>
      <c r="B211">
        <v>3491168147</v>
      </c>
      <c r="C211" t="s">
        <v>306</v>
      </c>
      <c r="D211" t="s">
        <v>53</v>
      </c>
      <c r="E211" t="s">
        <v>54</v>
      </c>
      <c r="F211">
        <v>4310896</v>
      </c>
      <c r="G211" s="111">
        <v>44917</v>
      </c>
      <c r="H211" t="s">
        <v>1057</v>
      </c>
      <c r="I211" t="s">
        <v>248</v>
      </c>
      <c r="J211" t="s">
        <v>249</v>
      </c>
      <c r="K211" t="s">
        <v>250</v>
      </c>
      <c r="L211" t="s">
        <v>251</v>
      </c>
      <c r="O211" s="111">
        <v>44917</v>
      </c>
      <c r="P211" t="s">
        <v>252</v>
      </c>
      <c r="Q211" t="s">
        <v>253</v>
      </c>
      <c r="R211" s="111">
        <v>44922</v>
      </c>
      <c r="S211" t="s">
        <v>254</v>
      </c>
      <c r="T211" t="s">
        <v>254</v>
      </c>
      <c r="U211" t="s">
        <v>254</v>
      </c>
      <c r="V211" t="s">
        <v>254</v>
      </c>
      <c r="W211">
        <v>0</v>
      </c>
      <c r="X211">
        <v>18</v>
      </c>
      <c r="Y211">
        <v>89.4</v>
      </c>
      <c r="Z211" s="27">
        <f t="shared" si="3"/>
        <v>107.4</v>
      </c>
    </row>
    <row r="212" spans="1:26" hidden="1">
      <c r="A212" t="s">
        <v>246</v>
      </c>
      <c r="B212">
        <v>3491168147</v>
      </c>
      <c r="C212" t="s">
        <v>306</v>
      </c>
      <c r="D212" t="s">
        <v>53</v>
      </c>
      <c r="E212" t="s">
        <v>54</v>
      </c>
      <c r="F212">
        <v>5319615</v>
      </c>
      <c r="G212" s="111">
        <v>44937</v>
      </c>
      <c r="H212" t="s">
        <v>1618</v>
      </c>
      <c r="I212" t="s">
        <v>260</v>
      </c>
      <c r="J212" t="s">
        <v>249</v>
      </c>
      <c r="K212" t="s">
        <v>268</v>
      </c>
      <c r="L212" t="s">
        <v>251</v>
      </c>
      <c r="O212" s="111">
        <v>44942</v>
      </c>
      <c r="P212" t="s">
        <v>252</v>
      </c>
      <c r="Q212" t="s">
        <v>253</v>
      </c>
      <c r="R212" s="111">
        <v>44953</v>
      </c>
      <c r="S212" t="s">
        <v>254</v>
      </c>
      <c r="T212" t="s">
        <v>254</v>
      </c>
      <c r="U212" t="s">
        <v>254</v>
      </c>
      <c r="V212" t="s">
        <v>254</v>
      </c>
      <c r="W212">
        <v>0</v>
      </c>
      <c r="X212">
        <v>0</v>
      </c>
      <c r="Y212">
        <v>300.01</v>
      </c>
      <c r="Z212" s="27">
        <f t="shared" si="3"/>
        <v>300.01</v>
      </c>
    </row>
    <row r="213" spans="1:26" hidden="1">
      <c r="A213" t="s">
        <v>246</v>
      </c>
      <c r="B213">
        <v>3491168147</v>
      </c>
      <c r="C213" t="s">
        <v>306</v>
      </c>
      <c r="D213" t="s">
        <v>53</v>
      </c>
      <c r="E213" t="s">
        <v>54</v>
      </c>
      <c r="F213">
        <v>11719443</v>
      </c>
      <c r="G213" s="111">
        <v>44866</v>
      </c>
      <c r="H213" t="s">
        <v>1619</v>
      </c>
      <c r="I213" t="s">
        <v>255</v>
      </c>
      <c r="J213" t="s">
        <v>249</v>
      </c>
      <c r="K213" t="s">
        <v>250</v>
      </c>
      <c r="L213" t="s">
        <v>251</v>
      </c>
      <c r="O213" s="111">
        <v>44868</v>
      </c>
      <c r="P213" t="s">
        <v>252</v>
      </c>
      <c r="Q213" t="s">
        <v>257</v>
      </c>
      <c r="R213" s="111">
        <v>44868</v>
      </c>
      <c r="S213" t="s">
        <v>254</v>
      </c>
      <c r="T213" t="s">
        <v>254</v>
      </c>
      <c r="U213" t="s">
        <v>254</v>
      </c>
      <c r="V213" t="s">
        <v>254</v>
      </c>
      <c r="W213">
        <v>0</v>
      </c>
      <c r="X213">
        <v>0</v>
      </c>
      <c r="Y213">
        <v>0</v>
      </c>
      <c r="Z213" s="27">
        <f t="shared" si="3"/>
        <v>0</v>
      </c>
    </row>
    <row r="214" spans="1:26" hidden="1">
      <c r="A214" t="s">
        <v>246</v>
      </c>
      <c r="B214">
        <v>3491168147</v>
      </c>
      <c r="C214" t="s">
        <v>306</v>
      </c>
      <c r="D214" t="s">
        <v>53</v>
      </c>
      <c r="E214" t="s">
        <v>54</v>
      </c>
      <c r="F214">
        <v>11731441</v>
      </c>
      <c r="G214" s="111">
        <v>44869</v>
      </c>
      <c r="H214" t="s">
        <v>689</v>
      </c>
      <c r="I214" t="s">
        <v>255</v>
      </c>
      <c r="J214" t="s">
        <v>249</v>
      </c>
      <c r="K214" t="s">
        <v>250</v>
      </c>
      <c r="L214" t="s">
        <v>251</v>
      </c>
      <c r="O214" s="111">
        <v>44872</v>
      </c>
      <c r="P214" t="s">
        <v>252</v>
      </c>
      <c r="Q214" t="s">
        <v>253</v>
      </c>
      <c r="R214" s="111">
        <v>44873</v>
      </c>
      <c r="S214" t="s">
        <v>254</v>
      </c>
      <c r="T214" t="s">
        <v>254</v>
      </c>
      <c r="U214" t="s">
        <v>254</v>
      </c>
      <c r="V214" t="s">
        <v>254</v>
      </c>
      <c r="W214">
        <v>0</v>
      </c>
      <c r="X214">
        <v>632.9</v>
      </c>
      <c r="Y214">
        <v>2072.34</v>
      </c>
      <c r="Z214" s="27">
        <f t="shared" si="3"/>
        <v>2705.2400000000002</v>
      </c>
    </row>
    <row r="215" spans="1:26" hidden="1">
      <c r="A215" t="s">
        <v>246</v>
      </c>
      <c r="B215">
        <v>3491168147</v>
      </c>
      <c r="C215" t="s">
        <v>306</v>
      </c>
      <c r="D215" t="s">
        <v>53</v>
      </c>
      <c r="E215" t="s">
        <v>54</v>
      </c>
      <c r="F215">
        <v>11736548</v>
      </c>
      <c r="G215" s="111">
        <v>44870</v>
      </c>
      <c r="H215" t="s">
        <v>690</v>
      </c>
      <c r="I215" t="s">
        <v>255</v>
      </c>
      <c r="J215" t="s">
        <v>249</v>
      </c>
      <c r="K215" t="s">
        <v>268</v>
      </c>
      <c r="L215" t="s">
        <v>251</v>
      </c>
      <c r="O215" s="111">
        <v>44872</v>
      </c>
      <c r="P215" t="s">
        <v>252</v>
      </c>
      <c r="Q215" t="s">
        <v>282</v>
      </c>
      <c r="R215" s="111">
        <v>44873</v>
      </c>
      <c r="S215" t="s">
        <v>254</v>
      </c>
      <c r="T215" t="s">
        <v>254</v>
      </c>
      <c r="U215" t="s">
        <v>254</v>
      </c>
      <c r="V215" t="s">
        <v>254</v>
      </c>
      <c r="W215">
        <v>141.96</v>
      </c>
      <c r="X215">
        <v>0</v>
      </c>
      <c r="Y215">
        <v>0</v>
      </c>
      <c r="Z215" s="27">
        <f t="shared" si="3"/>
        <v>141.96</v>
      </c>
    </row>
    <row r="216" spans="1:26" hidden="1">
      <c r="A216" t="s">
        <v>246</v>
      </c>
      <c r="B216">
        <v>3491168147</v>
      </c>
      <c r="C216" t="s">
        <v>306</v>
      </c>
      <c r="D216" t="s">
        <v>53</v>
      </c>
      <c r="E216" t="s">
        <v>54</v>
      </c>
      <c r="F216">
        <v>11748469</v>
      </c>
      <c r="G216" s="111">
        <v>44874</v>
      </c>
      <c r="H216" t="s">
        <v>691</v>
      </c>
      <c r="I216" t="s">
        <v>255</v>
      </c>
      <c r="L216" t="s">
        <v>251</v>
      </c>
      <c r="O216" s="111">
        <v>44876</v>
      </c>
      <c r="P216" t="s">
        <v>252</v>
      </c>
      <c r="Q216" t="s">
        <v>263</v>
      </c>
      <c r="R216" s="111">
        <v>44876</v>
      </c>
      <c r="S216" t="s">
        <v>254</v>
      </c>
      <c r="T216" t="s">
        <v>254</v>
      </c>
      <c r="U216" t="s">
        <v>254</v>
      </c>
      <c r="V216" t="s">
        <v>254</v>
      </c>
      <c r="W216">
        <v>2069.0100000000002</v>
      </c>
      <c r="X216">
        <v>0</v>
      </c>
      <c r="Y216">
        <v>0</v>
      </c>
      <c r="Z216" s="27">
        <f t="shared" si="3"/>
        <v>2069.0100000000002</v>
      </c>
    </row>
    <row r="217" spans="1:26" hidden="1">
      <c r="A217" t="s">
        <v>246</v>
      </c>
      <c r="B217">
        <v>3491168147</v>
      </c>
      <c r="C217" t="s">
        <v>306</v>
      </c>
      <c r="D217" t="s">
        <v>53</v>
      </c>
      <c r="E217" t="s">
        <v>54</v>
      </c>
      <c r="F217">
        <v>11748961</v>
      </c>
      <c r="G217" s="111">
        <v>44875</v>
      </c>
      <c r="H217" t="s">
        <v>692</v>
      </c>
      <c r="I217" t="s">
        <v>255</v>
      </c>
      <c r="J217" t="s">
        <v>249</v>
      </c>
      <c r="K217" t="s">
        <v>250</v>
      </c>
      <c r="L217" t="s">
        <v>251</v>
      </c>
      <c r="O217" s="111">
        <v>44881</v>
      </c>
      <c r="P217" t="s">
        <v>252</v>
      </c>
      <c r="Q217" t="s">
        <v>253</v>
      </c>
      <c r="R217" s="111">
        <v>44881</v>
      </c>
      <c r="S217" t="s">
        <v>254</v>
      </c>
      <c r="T217" t="s">
        <v>254</v>
      </c>
      <c r="U217" t="s">
        <v>254</v>
      </c>
      <c r="V217" t="s">
        <v>254</v>
      </c>
      <c r="W217">
        <v>16370.95</v>
      </c>
      <c r="X217">
        <v>1.07</v>
      </c>
      <c r="Y217">
        <v>125</v>
      </c>
      <c r="Z217" s="27">
        <f t="shared" si="3"/>
        <v>16497.02</v>
      </c>
    </row>
    <row r="218" spans="1:26" hidden="1">
      <c r="A218" t="s">
        <v>246</v>
      </c>
      <c r="B218">
        <v>3491168147</v>
      </c>
      <c r="C218" t="s">
        <v>306</v>
      </c>
      <c r="D218" t="s">
        <v>53</v>
      </c>
      <c r="E218" t="s">
        <v>54</v>
      </c>
      <c r="F218">
        <v>11754166</v>
      </c>
      <c r="G218" s="111">
        <v>44875</v>
      </c>
      <c r="H218" t="s">
        <v>693</v>
      </c>
      <c r="I218" t="s">
        <v>255</v>
      </c>
      <c r="J218" t="s">
        <v>249</v>
      </c>
      <c r="K218" t="s">
        <v>250</v>
      </c>
      <c r="L218" t="s">
        <v>251</v>
      </c>
      <c r="O218" s="111">
        <v>44879</v>
      </c>
      <c r="P218" t="s">
        <v>252</v>
      </c>
      <c r="Q218" t="s">
        <v>253</v>
      </c>
      <c r="R218" s="111">
        <v>44879</v>
      </c>
      <c r="S218" t="s">
        <v>254</v>
      </c>
      <c r="T218" t="s">
        <v>254</v>
      </c>
      <c r="U218" t="s">
        <v>254</v>
      </c>
      <c r="V218" t="s">
        <v>254</v>
      </c>
      <c r="W218">
        <v>1234.52</v>
      </c>
      <c r="X218">
        <v>4689.7299999999996</v>
      </c>
      <c r="Y218">
        <v>1924</v>
      </c>
      <c r="Z218" s="27">
        <f t="shared" si="3"/>
        <v>7848.25</v>
      </c>
    </row>
    <row r="219" spans="1:26" hidden="1">
      <c r="A219" t="s">
        <v>246</v>
      </c>
      <c r="B219">
        <v>3491168147</v>
      </c>
      <c r="C219" t="s">
        <v>306</v>
      </c>
      <c r="D219" t="s">
        <v>53</v>
      </c>
      <c r="E219" t="s">
        <v>54</v>
      </c>
      <c r="F219">
        <v>11761240</v>
      </c>
      <c r="G219" s="111">
        <v>44876</v>
      </c>
      <c r="H219" t="s">
        <v>694</v>
      </c>
      <c r="I219" t="s">
        <v>255</v>
      </c>
      <c r="J219" t="s">
        <v>249</v>
      </c>
      <c r="K219" t="s">
        <v>250</v>
      </c>
      <c r="L219" t="s">
        <v>251</v>
      </c>
      <c r="O219" s="111">
        <v>44879</v>
      </c>
      <c r="P219" t="s">
        <v>252</v>
      </c>
      <c r="Q219" t="s">
        <v>253</v>
      </c>
      <c r="R219" s="111">
        <v>44881</v>
      </c>
      <c r="S219" t="s">
        <v>254</v>
      </c>
      <c r="T219" t="s">
        <v>254</v>
      </c>
      <c r="U219" t="s">
        <v>254</v>
      </c>
      <c r="V219" t="s">
        <v>254</v>
      </c>
      <c r="W219">
        <v>804</v>
      </c>
      <c r="X219">
        <v>6851</v>
      </c>
      <c r="Y219">
        <v>4178</v>
      </c>
      <c r="Z219" s="27">
        <f t="shared" si="3"/>
        <v>11833</v>
      </c>
    </row>
    <row r="220" spans="1:26" hidden="1">
      <c r="A220" t="s">
        <v>246</v>
      </c>
      <c r="B220">
        <v>3491168147</v>
      </c>
      <c r="C220" t="s">
        <v>306</v>
      </c>
      <c r="D220" t="s">
        <v>53</v>
      </c>
      <c r="E220" t="s">
        <v>54</v>
      </c>
      <c r="F220">
        <v>11893361</v>
      </c>
      <c r="G220" s="111">
        <v>44910</v>
      </c>
      <c r="H220" t="s">
        <v>1341</v>
      </c>
      <c r="I220" t="s">
        <v>248</v>
      </c>
      <c r="J220" t="s">
        <v>249</v>
      </c>
      <c r="K220" t="s">
        <v>250</v>
      </c>
      <c r="L220" t="s">
        <v>251</v>
      </c>
      <c r="O220" s="111">
        <v>44915</v>
      </c>
      <c r="P220" t="s">
        <v>252</v>
      </c>
      <c r="Q220" t="s">
        <v>257</v>
      </c>
      <c r="R220" s="111">
        <v>44916</v>
      </c>
      <c r="S220" t="s">
        <v>254</v>
      </c>
      <c r="T220" t="s">
        <v>254</v>
      </c>
      <c r="U220" t="s">
        <v>254</v>
      </c>
      <c r="V220" t="s">
        <v>254</v>
      </c>
      <c r="W220">
        <v>0</v>
      </c>
      <c r="X220">
        <v>0</v>
      </c>
      <c r="Y220">
        <v>0</v>
      </c>
      <c r="Z220" s="27">
        <f t="shared" si="3"/>
        <v>0</v>
      </c>
    </row>
    <row r="221" spans="1:26" hidden="1">
      <c r="A221" t="s">
        <v>246</v>
      </c>
      <c r="B221">
        <v>3491168147</v>
      </c>
      <c r="C221" t="s">
        <v>306</v>
      </c>
      <c r="D221" t="s">
        <v>53</v>
      </c>
      <c r="E221" t="s">
        <v>54</v>
      </c>
      <c r="F221">
        <v>11904978</v>
      </c>
      <c r="G221" s="111">
        <v>44915</v>
      </c>
      <c r="H221" t="s">
        <v>1058</v>
      </c>
      <c r="I221" t="s">
        <v>248</v>
      </c>
      <c r="J221" t="s">
        <v>249</v>
      </c>
      <c r="K221" t="s">
        <v>250</v>
      </c>
      <c r="L221" t="s">
        <v>251</v>
      </c>
      <c r="O221" s="111">
        <v>44917</v>
      </c>
      <c r="P221" t="s">
        <v>252</v>
      </c>
      <c r="Q221" t="s">
        <v>282</v>
      </c>
      <c r="R221" s="111">
        <v>44922</v>
      </c>
      <c r="S221" t="s">
        <v>254</v>
      </c>
      <c r="T221" t="s">
        <v>254</v>
      </c>
      <c r="U221" t="s">
        <v>254</v>
      </c>
      <c r="V221" t="s">
        <v>254</v>
      </c>
      <c r="W221">
        <v>0</v>
      </c>
      <c r="X221">
        <v>2</v>
      </c>
      <c r="Y221">
        <v>0</v>
      </c>
      <c r="Z221" s="27">
        <f t="shared" si="3"/>
        <v>2</v>
      </c>
    </row>
    <row r="222" spans="1:26" hidden="1">
      <c r="A222" t="s">
        <v>246</v>
      </c>
      <c r="B222">
        <v>3491168147</v>
      </c>
      <c r="C222" t="s">
        <v>306</v>
      </c>
      <c r="D222" t="s">
        <v>53</v>
      </c>
      <c r="E222" t="s">
        <v>54</v>
      </c>
      <c r="F222">
        <v>11974112</v>
      </c>
      <c r="G222" s="111">
        <v>44931</v>
      </c>
      <c r="H222" t="s">
        <v>1620</v>
      </c>
      <c r="I222" t="s">
        <v>260</v>
      </c>
      <c r="J222" t="s">
        <v>249</v>
      </c>
      <c r="K222" t="s">
        <v>250</v>
      </c>
      <c r="L222" t="s">
        <v>251</v>
      </c>
      <c r="O222" s="111">
        <v>44935</v>
      </c>
      <c r="P222" t="s">
        <v>252</v>
      </c>
      <c r="Q222" t="s">
        <v>257</v>
      </c>
      <c r="S222" t="s">
        <v>254</v>
      </c>
      <c r="T222" t="s">
        <v>254</v>
      </c>
      <c r="U222" t="s">
        <v>254</v>
      </c>
      <c r="V222" t="s">
        <v>254</v>
      </c>
      <c r="W222">
        <v>0</v>
      </c>
      <c r="X222">
        <v>0</v>
      </c>
      <c r="Y222">
        <v>0</v>
      </c>
      <c r="Z222" s="27">
        <f t="shared" si="3"/>
        <v>0</v>
      </c>
    </row>
    <row r="223" spans="1:26" hidden="1">
      <c r="A223" t="s">
        <v>246</v>
      </c>
      <c r="B223">
        <v>4288358132</v>
      </c>
      <c r="C223" t="s">
        <v>306</v>
      </c>
      <c r="D223" t="s">
        <v>53</v>
      </c>
      <c r="E223" t="s">
        <v>54</v>
      </c>
      <c r="F223">
        <v>12012534</v>
      </c>
      <c r="G223" s="111">
        <v>44949</v>
      </c>
      <c r="H223" t="s">
        <v>1621</v>
      </c>
      <c r="I223" t="s">
        <v>271</v>
      </c>
      <c r="J223" t="s">
        <v>249</v>
      </c>
      <c r="K223" t="s">
        <v>250</v>
      </c>
      <c r="L223" t="s">
        <v>251</v>
      </c>
      <c r="O223" s="111">
        <v>44950</v>
      </c>
      <c r="P223" t="s">
        <v>252</v>
      </c>
      <c r="Q223" t="s">
        <v>257</v>
      </c>
      <c r="R223" s="111">
        <v>44951</v>
      </c>
      <c r="S223" t="s">
        <v>254</v>
      </c>
      <c r="T223" t="s">
        <v>254</v>
      </c>
      <c r="U223" t="s">
        <v>254</v>
      </c>
      <c r="V223" t="s">
        <v>254</v>
      </c>
      <c r="W223">
        <v>0</v>
      </c>
      <c r="X223">
        <v>0</v>
      </c>
      <c r="Y223">
        <v>0</v>
      </c>
      <c r="Z223" s="27">
        <f t="shared" si="3"/>
        <v>0</v>
      </c>
    </row>
    <row r="224" spans="1:26" hidden="1">
      <c r="A224" t="s">
        <v>246</v>
      </c>
      <c r="B224">
        <v>3491168147</v>
      </c>
      <c r="C224" t="s">
        <v>306</v>
      </c>
      <c r="D224" t="s">
        <v>1622</v>
      </c>
      <c r="E224" t="s">
        <v>54</v>
      </c>
      <c r="F224">
        <v>12010322</v>
      </c>
      <c r="G224" s="111">
        <v>44949</v>
      </c>
      <c r="H224" t="s">
        <v>1623</v>
      </c>
      <c r="I224" t="s">
        <v>248</v>
      </c>
      <c r="J224" t="s">
        <v>249</v>
      </c>
      <c r="K224" t="s">
        <v>250</v>
      </c>
      <c r="L224" t="s">
        <v>251</v>
      </c>
      <c r="O224" s="111">
        <v>44950</v>
      </c>
      <c r="P224" t="s">
        <v>252</v>
      </c>
      <c r="Q224" t="s">
        <v>257</v>
      </c>
      <c r="S224" t="s">
        <v>254</v>
      </c>
      <c r="T224" t="s">
        <v>254</v>
      </c>
      <c r="U224" t="s">
        <v>254</v>
      </c>
      <c r="V224" t="s">
        <v>254</v>
      </c>
      <c r="W224">
        <v>0</v>
      </c>
      <c r="X224">
        <v>0</v>
      </c>
      <c r="Y224">
        <v>0</v>
      </c>
      <c r="Z224" s="27">
        <f t="shared" si="3"/>
        <v>0</v>
      </c>
    </row>
    <row r="225" spans="1:26" hidden="1">
      <c r="A225" t="s">
        <v>246</v>
      </c>
      <c r="B225">
        <v>3491168147</v>
      </c>
      <c r="C225" t="s">
        <v>306</v>
      </c>
      <c r="D225" t="s">
        <v>1622</v>
      </c>
      <c r="E225" t="s">
        <v>54</v>
      </c>
      <c r="F225">
        <v>12012309</v>
      </c>
      <c r="G225" s="111">
        <v>44943</v>
      </c>
      <c r="H225" t="s">
        <v>1624</v>
      </c>
      <c r="I225" t="s">
        <v>260</v>
      </c>
      <c r="J225" t="s">
        <v>249</v>
      </c>
      <c r="K225" t="s">
        <v>250</v>
      </c>
      <c r="L225" t="s">
        <v>251</v>
      </c>
      <c r="O225" s="111">
        <v>44946</v>
      </c>
      <c r="P225" t="s">
        <v>252</v>
      </c>
      <c r="Q225" t="s">
        <v>1406</v>
      </c>
      <c r="S225" t="s">
        <v>254</v>
      </c>
      <c r="T225" t="s">
        <v>254</v>
      </c>
      <c r="U225" t="s">
        <v>254</v>
      </c>
      <c r="V225" t="s">
        <v>254</v>
      </c>
      <c r="W225">
        <v>0</v>
      </c>
      <c r="X225">
        <v>0</v>
      </c>
      <c r="Y225">
        <v>0</v>
      </c>
      <c r="Z225" s="27">
        <f t="shared" si="3"/>
        <v>0</v>
      </c>
    </row>
    <row r="226" spans="1:26" hidden="1">
      <c r="A226" t="s">
        <v>246</v>
      </c>
      <c r="B226">
        <v>1451674104</v>
      </c>
      <c r="C226" t="s">
        <v>306</v>
      </c>
      <c r="D226" t="s">
        <v>1622</v>
      </c>
      <c r="E226" t="s">
        <v>54</v>
      </c>
      <c r="F226">
        <v>12042876</v>
      </c>
      <c r="G226" s="111">
        <v>44952</v>
      </c>
      <c r="H226" t="s">
        <v>1625</v>
      </c>
      <c r="I226" t="s">
        <v>271</v>
      </c>
      <c r="J226" t="s">
        <v>249</v>
      </c>
      <c r="K226" t="s">
        <v>250</v>
      </c>
      <c r="L226" t="s">
        <v>251</v>
      </c>
      <c r="O226" s="111">
        <v>44952</v>
      </c>
      <c r="P226" t="s">
        <v>252</v>
      </c>
      <c r="Q226" t="s">
        <v>253</v>
      </c>
      <c r="R226" s="111">
        <v>44953</v>
      </c>
      <c r="S226" t="s">
        <v>254</v>
      </c>
      <c r="T226" t="s">
        <v>254</v>
      </c>
      <c r="U226" t="s">
        <v>254</v>
      </c>
      <c r="V226" t="s">
        <v>254</v>
      </c>
      <c r="W226">
        <v>0</v>
      </c>
      <c r="X226">
        <v>0</v>
      </c>
      <c r="Y226">
        <v>2</v>
      </c>
      <c r="Z226" s="27">
        <f t="shared" si="3"/>
        <v>2</v>
      </c>
    </row>
    <row r="227" spans="1:26" hidden="1">
      <c r="A227" t="s">
        <v>246</v>
      </c>
      <c r="B227">
        <v>3491168147</v>
      </c>
      <c r="C227" t="s">
        <v>306</v>
      </c>
      <c r="D227" t="s">
        <v>1622</v>
      </c>
      <c r="E227" t="s">
        <v>54</v>
      </c>
      <c r="F227">
        <v>12044783</v>
      </c>
      <c r="G227" s="111">
        <v>44951</v>
      </c>
      <c r="H227" t="s">
        <v>1626</v>
      </c>
      <c r="I227" t="s">
        <v>248</v>
      </c>
      <c r="J227" t="s">
        <v>249</v>
      </c>
      <c r="K227" t="s">
        <v>250</v>
      </c>
      <c r="L227" t="s">
        <v>251</v>
      </c>
      <c r="O227" s="111">
        <v>44952</v>
      </c>
      <c r="P227" t="s">
        <v>252</v>
      </c>
      <c r="Q227" t="s">
        <v>257</v>
      </c>
      <c r="R227" s="111">
        <v>44956</v>
      </c>
      <c r="S227" t="s">
        <v>254</v>
      </c>
      <c r="T227" t="s">
        <v>254</v>
      </c>
      <c r="U227" t="s">
        <v>254</v>
      </c>
      <c r="V227" t="s">
        <v>254</v>
      </c>
      <c r="W227">
        <v>0</v>
      </c>
      <c r="X227">
        <v>0</v>
      </c>
      <c r="Y227">
        <v>0</v>
      </c>
      <c r="Z227" s="27">
        <f t="shared" si="3"/>
        <v>0</v>
      </c>
    </row>
    <row r="228" spans="1:26" hidden="1">
      <c r="A228" t="s">
        <v>246</v>
      </c>
      <c r="B228">
        <v>3491168147</v>
      </c>
      <c r="C228" t="s">
        <v>306</v>
      </c>
      <c r="D228" t="s">
        <v>265</v>
      </c>
      <c r="E228" t="s">
        <v>54</v>
      </c>
      <c r="F228">
        <v>9871425</v>
      </c>
      <c r="G228" s="111">
        <v>44909</v>
      </c>
      <c r="H228" t="s">
        <v>1059</v>
      </c>
      <c r="I228" t="s">
        <v>248</v>
      </c>
      <c r="J228" t="s">
        <v>249</v>
      </c>
      <c r="K228" t="s">
        <v>250</v>
      </c>
      <c r="L228" t="s">
        <v>251</v>
      </c>
      <c r="O228" s="111">
        <v>44915</v>
      </c>
      <c r="P228" t="s">
        <v>252</v>
      </c>
      <c r="Q228" t="s">
        <v>253</v>
      </c>
      <c r="R228" s="111">
        <v>44916</v>
      </c>
      <c r="S228" t="s">
        <v>254</v>
      </c>
      <c r="T228" t="s">
        <v>254</v>
      </c>
      <c r="U228" t="s">
        <v>254</v>
      </c>
      <c r="V228" t="s">
        <v>254</v>
      </c>
      <c r="W228">
        <v>0</v>
      </c>
      <c r="X228">
        <v>1104.45</v>
      </c>
      <c r="Y228">
        <v>3531.9</v>
      </c>
      <c r="Z228" s="27">
        <f t="shared" si="3"/>
        <v>4636.3500000000004</v>
      </c>
    </row>
    <row r="229" spans="1:26" hidden="1">
      <c r="A229" t="s">
        <v>246</v>
      </c>
      <c r="B229">
        <v>3491168147</v>
      </c>
      <c r="C229" t="s">
        <v>306</v>
      </c>
      <c r="D229" t="s">
        <v>265</v>
      </c>
      <c r="E229" t="s">
        <v>54</v>
      </c>
      <c r="F229">
        <v>11779101</v>
      </c>
      <c r="G229" s="111">
        <v>44882</v>
      </c>
      <c r="H229" t="s">
        <v>695</v>
      </c>
      <c r="I229" t="s">
        <v>255</v>
      </c>
      <c r="J229" t="s">
        <v>249</v>
      </c>
      <c r="K229" t="s">
        <v>250</v>
      </c>
      <c r="L229" t="s">
        <v>251</v>
      </c>
      <c r="O229" s="111">
        <v>44883</v>
      </c>
      <c r="P229" t="s">
        <v>252</v>
      </c>
      <c r="Q229" t="s">
        <v>253</v>
      </c>
      <c r="R229" s="111">
        <v>44883</v>
      </c>
      <c r="S229" t="s">
        <v>254</v>
      </c>
      <c r="T229" t="s">
        <v>254</v>
      </c>
      <c r="U229" t="s">
        <v>254</v>
      </c>
      <c r="V229" t="s">
        <v>254</v>
      </c>
      <c r="W229">
        <v>4.5</v>
      </c>
      <c r="X229">
        <v>3283.25</v>
      </c>
      <c r="Y229">
        <v>4735.6499999999996</v>
      </c>
      <c r="Z229" s="27">
        <f t="shared" si="3"/>
        <v>8023.4</v>
      </c>
    </row>
    <row r="230" spans="1:26" hidden="1">
      <c r="A230" t="s">
        <v>246</v>
      </c>
      <c r="B230">
        <v>3491168147</v>
      </c>
      <c r="C230" t="s">
        <v>306</v>
      </c>
      <c r="D230" t="s">
        <v>265</v>
      </c>
      <c r="E230" t="s">
        <v>54</v>
      </c>
      <c r="F230">
        <v>11865617</v>
      </c>
      <c r="G230" s="111">
        <v>44902</v>
      </c>
      <c r="H230" t="s">
        <v>1060</v>
      </c>
      <c r="I230" t="s">
        <v>248</v>
      </c>
      <c r="J230" t="s">
        <v>249</v>
      </c>
      <c r="K230" t="s">
        <v>250</v>
      </c>
      <c r="L230" t="s">
        <v>251</v>
      </c>
      <c r="O230" s="111">
        <v>44915</v>
      </c>
      <c r="P230" t="s">
        <v>252</v>
      </c>
      <c r="Q230" t="s">
        <v>253</v>
      </c>
      <c r="R230" s="111">
        <v>44916</v>
      </c>
      <c r="S230" t="s">
        <v>254</v>
      </c>
      <c r="T230" t="s">
        <v>254</v>
      </c>
      <c r="U230" t="s">
        <v>254</v>
      </c>
      <c r="V230" t="s">
        <v>254</v>
      </c>
      <c r="W230">
        <v>0</v>
      </c>
      <c r="X230">
        <v>1352</v>
      </c>
      <c r="Y230">
        <v>4270.5</v>
      </c>
      <c r="Z230" s="27">
        <f t="shared" si="3"/>
        <v>5622.5</v>
      </c>
    </row>
    <row r="231" spans="1:26" hidden="1">
      <c r="A231" t="s">
        <v>246</v>
      </c>
      <c r="B231">
        <v>3491168147</v>
      </c>
      <c r="C231" t="s">
        <v>306</v>
      </c>
      <c r="D231" t="s">
        <v>265</v>
      </c>
      <c r="E231" t="s">
        <v>54</v>
      </c>
      <c r="F231">
        <v>11866156</v>
      </c>
      <c r="G231" s="111">
        <v>44902</v>
      </c>
      <c r="H231" t="s">
        <v>1061</v>
      </c>
      <c r="I231" t="s">
        <v>248</v>
      </c>
      <c r="J231" t="s">
        <v>249</v>
      </c>
      <c r="K231" t="s">
        <v>250</v>
      </c>
      <c r="L231" t="s">
        <v>251</v>
      </c>
      <c r="O231" s="111">
        <v>44915</v>
      </c>
      <c r="P231" t="s">
        <v>252</v>
      </c>
      <c r="Q231" t="s">
        <v>282</v>
      </c>
      <c r="R231" s="111">
        <v>44923</v>
      </c>
      <c r="S231" t="s">
        <v>254</v>
      </c>
      <c r="T231" t="s">
        <v>254</v>
      </c>
      <c r="U231" t="s">
        <v>254</v>
      </c>
      <c r="V231" t="s">
        <v>254</v>
      </c>
      <c r="W231">
        <v>0</v>
      </c>
      <c r="X231">
        <v>2</v>
      </c>
      <c r="Y231">
        <v>0</v>
      </c>
      <c r="Z231" s="27">
        <f t="shared" si="3"/>
        <v>2</v>
      </c>
    </row>
    <row r="232" spans="1:26" hidden="1">
      <c r="A232" t="s">
        <v>246</v>
      </c>
      <c r="B232">
        <v>3491168147</v>
      </c>
      <c r="C232" t="s">
        <v>306</v>
      </c>
      <c r="D232" t="s">
        <v>265</v>
      </c>
      <c r="E232" t="s">
        <v>54</v>
      </c>
      <c r="F232">
        <v>11878928</v>
      </c>
      <c r="G232" s="111">
        <v>44908</v>
      </c>
      <c r="H232" t="s">
        <v>1062</v>
      </c>
      <c r="I232" t="s">
        <v>248</v>
      </c>
      <c r="J232" t="s">
        <v>249</v>
      </c>
      <c r="K232" t="s">
        <v>250</v>
      </c>
      <c r="L232" t="s">
        <v>251</v>
      </c>
      <c r="O232" s="111">
        <v>44915</v>
      </c>
      <c r="P232" t="s">
        <v>252</v>
      </c>
      <c r="Q232" t="s">
        <v>282</v>
      </c>
      <c r="R232" s="111">
        <v>44916</v>
      </c>
      <c r="S232" t="s">
        <v>254</v>
      </c>
      <c r="T232" t="s">
        <v>254</v>
      </c>
      <c r="U232" t="s">
        <v>254</v>
      </c>
      <c r="V232" t="s">
        <v>254</v>
      </c>
      <c r="W232">
        <v>0</v>
      </c>
      <c r="X232">
        <v>4</v>
      </c>
      <c r="Y232">
        <v>0</v>
      </c>
      <c r="Z232" s="27">
        <f t="shared" si="3"/>
        <v>4</v>
      </c>
    </row>
    <row r="233" spans="1:26" hidden="1">
      <c r="A233" t="s">
        <v>246</v>
      </c>
      <c r="B233">
        <v>3491168147</v>
      </c>
      <c r="C233" t="s">
        <v>306</v>
      </c>
      <c r="D233" t="s">
        <v>265</v>
      </c>
      <c r="E233" t="s">
        <v>54</v>
      </c>
      <c r="F233">
        <v>11882947</v>
      </c>
      <c r="G233" s="111">
        <v>44911</v>
      </c>
      <c r="H233" t="s">
        <v>1063</v>
      </c>
      <c r="I233" t="s">
        <v>248</v>
      </c>
      <c r="J233" t="s">
        <v>249</v>
      </c>
      <c r="K233" t="s">
        <v>250</v>
      </c>
      <c r="L233" t="s">
        <v>251</v>
      </c>
      <c r="O233" s="111">
        <v>44915</v>
      </c>
      <c r="P233" t="s">
        <v>252</v>
      </c>
      <c r="Q233" t="s">
        <v>282</v>
      </c>
      <c r="R233" s="111">
        <v>44916</v>
      </c>
      <c r="S233" t="s">
        <v>254</v>
      </c>
      <c r="T233" t="s">
        <v>254</v>
      </c>
      <c r="U233" t="s">
        <v>254</v>
      </c>
      <c r="V233" t="s">
        <v>254</v>
      </c>
      <c r="W233">
        <v>0</v>
      </c>
      <c r="X233">
        <v>1</v>
      </c>
      <c r="Y233">
        <v>0</v>
      </c>
      <c r="Z233" s="27">
        <f t="shared" si="3"/>
        <v>1</v>
      </c>
    </row>
    <row r="234" spans="1:26" hidden="1">
      <c r="A234" t="s">
        <v>246</v>
      </c>
      <c r="B234">
        <v>3491168147</v>
      </c>
      <c r="C234" t="s">
        <v>306</v>
      </c>
      <c r="D234" t="s">
        <v>265</v>
      </c>
      <c r="E234" t="s">
        <v>54</v>
      </c>
      <c r="F234">
        <v>11898651</v>
      </c>
      <c r="G234" s="111">
        <v>44911</v>
      </c>
      <c r="H234" t="s">
        <v>1064</v>
      </c>
      <c r="I234" t="s">
        <v>248</v>
      </c>
      <c r="J234" t="s">
        <v>249</v>
      </c>
      <c r="K234" t="s">
        <v>250</v>
      </c>
      <c r="L234" t="s">
        <v>251</v>
      </c>
      <c r="O234" s="111">
        <v>44915</v>
      </c>
      <c r="P234" t="s">
        <v>252</v>
      </c>
      <c r="Q234" t="s">
        <v>253</v>
      </c>
      <c r="R234" s="111">
        <v>44916</v>
      </c>
      <c r="S234" t="s">
        <v>254</v>
      </c>
      <c r="T234" t="s">
        <v>254</v>
      </c>
      <c r="U234" t="s">
        <v>254</v>
      </c>
      <c r="V234" t="s">
        <v>254</v>
      </c>
      <c r="W234">
        <v>0</v>
      </c>
      <c r="X234">
        <v>453</v>
      </c>
      <c r="Y234">
        <v>1038</v>
      </c>
      <c r="Z234" s="27">
        <f t="shared" si="3"/>
        <v>1491</v>
      </c>
    </row>
    <row r="235" spans="1:26" hidden="1">
      <c r="A235" t="s">
        <v>246</v>
      </c>
      <c r="B235">
        <v>3491168147</v>
      </c>
      <c r="C235" t="s">
        <v>306</v>
      </c>
      <c r="D235" t="s">
        <v>696</v>
      </c>
      <c r="E235" t="s">
        <v>54</v>
      </c>
      <c r="F235">
        <v>11744771</v>
      </c>
      <c r="G235" s="111">
        <v>44873</v>
      </c>
      <c r="H235" t="s">
        <v>1627</v>
      </c>
      <c r="I235" t="s">
        <v>260</v>
      </c>
      <c r="L235" t="s">
        <v>251</v>
      </c>
      <c r="O235" s="111">
        <v>44874</v>
      </c>
      <c r="P235" t="s">
        <v>252</v>
      </c>
      <c r="Q235" t="s">
        <v>263</v>
      </c>
      <c r="S235" t="s">
        <v>254</v>
      </c>
      <c r="T235" t="s">
        <v>254</v>
      </c>
      <c r="U235" t="s">
        <v>254</v>
      </c>
      <c r="V235" t="s">
        <v>254</v>
      </c>
      <c r="W235">
        <v>0</v>
      </c>
      <c r="X235">
        <v>0</v>
      </c>
      <c r="Y235">
        <v>0</v>
      </c>
      <c r="Z235" s="27">
        <f t="shared" si="3"/>
        <v>0</v>
      </c>
    </row>
    <row r="236" spans="1:26" hidden="1">
      <c r="A236" t="s">
        <v>246</v>
      </c>
      <c r="B236">
        <v>2433224101</v>
      </c>
      <c r="C236" t="s">
        <v>945</v>
      </c>
      <c r="D236" t="s">
        <v>57</v>
      </c>
      <c r="E236" t="s">
        <v>58</v>
      </c>
      <c r="F236">
        <v>10130240</v>
      </c>
      <c r="G236" s="111">
        <v>44953</v>
      </c>
      <c r="H236" t="s">
        <v>1628</v>
      </c>
      <c r="I236" t="s">
        <v>271</v>
      </c>
      <c r="J236" t="s">
        <v>249</v>
      </c>
      <c r="K236" t="s">
        <v>250</v>
      </c>
      <c r="L236" t="s">
        <v>251</v>
      </c>
      <c r="O236" s="111">
        <v>44953</v>
      </c>
      <c r="P236" t="s">
        <v>252</v>
      </c>
      <c r="Q236" t="s">
        <v>253</v>
      </c>
      <c r="R236" s="111">
        <v>44956</v>
      </c>
      <c r="S236" t="s">
        <v>254</v>
      </c>
      <c r="T236" t="s">
        <v>254</v>
      </c>
      <c r="U236" t="s">
        <v>254</v>
      </c>
      <c r="V236" t="s">
        <v>254</v>
      </c>
      <c r="W236">
        <v>0</v>
      </c>
      <c r="X236">
        <v>0</v>
      </c>
      <c r="Y236">
        <v>208</v>
      </c>
      <c r="Z236" s="27">
        <f t="shared" si="3"/>
        <v>208</v>
      </c>
    </row>
    <row r="237" spans="1:26" hidden="1">
      <c r="A237" t="s">
        <v>246</v>
      </c>
      <c r="B237">
        <v>2433224101</v>
      </c>
      <c r="C237" t="s">
        <v>945</v>
      </c>
      <c r="D237" t="s">
        <v>57</v>
      </c>
      <c r="E237" t="s">
        <v>58</v>
      </c>
      <c r="F237">
        <v>11800057</v>
      </c>
      <c r="G237" s="111">
        <v>44901</v>
      </c>
      <c r="H237" t="s">
        <v>1065</v>
      </c>
      <c r="I237" t="s">
        <v>255</v>
      </c>
      <c r="J237" t="s">
        <v>249</v>
      </c>
      <c r="K237" t="s">
        <v>250</v>
      </c>
      <c r="L237" t="s">
        <v>251</v>
      </c>
      <c r="O237" s="111">
        <v>44901</v>
      </c>
      <c r="P237" t="s">
        <v>252</v>
      </c>
      <c r="Q237" t="s">
        <v>282</v>
      </c>
      <c r="R237" s="111">
        <v>44902</v>
      </c>
      <c r="S237" t="s">
        <v>254</v>
      </c>
      <c r="T237" t="s">
        <v>254</v>
      </c>
      <c r="U237" t="s">
        <v>254</v>
      </c>
      <c r="V237" t="s">
        <v>254</v>
      </c>
      <c r="W237">
        <v>0</v>
      </c>
      <c r="X237">
        <v>670.5</v>
      </c>
      <c r="Y237">
        <v>0</v>
      </c>
      <c r="Z237" s="27">
        <f t="shared" si="3"/>
        <v>670.5</v>
      </c>
    </row>
    <row r="238" spans="1:26" hidden="1">
      <c r="A238" t="s">
        <v>246</v>
      </c>
      <c r="B238">
        <v>2433224101</v>
      </c>
      <c r="C238" t="s">
        <v>945</v>
      </c>
      <c r="D238" t="s">
        <v>57</v>
      </c>
      <c r="E238" t="s">
        <v>58</v>
      </c>
      <c r="F238">
        <v>11866401</v>
      </c>
      <c r="G238" s="111">
        <v>44902</v>
      </c>
      <c r="H238" t="s">
        <v>1066</v>
      </c>
      <c r="I238" t="s">
        <v>255</v>
      </c>
      <c r="J238" t="s">
        <v>249</v>
      </c>
      <c r="K238" t="s">
        <v>250</v>
      </c>
      <c r="L238" t="s">
        <v>251</v>
      </c>
      <c r="O238" s="111">
        <v>44902</v>
      </c>
      <c r="P238" t="s">
        <v>252</v>
      </c>
      <c r="Q238" t="s">
        <v>253</v>
      </c>
      <c r="R238" s="111">
        <v>44903</v>
      </c>
      <c r="S238" t="s">
        <v>254</v>
      </c>
      <c r="T238" t="s">
        <v>254</v>
      </c>
      <c r="U238" t="s">
        <v>254</v>
      </c>
      <c r="V238" t="s">
        <v>254</v>
      </c>
      <c r="W238">
        <v>0</v>
      </c>
      <c r="X238">
        <v>3261.7</v>
      </c>
      <c r="Y238">
        <v>302.5</v>
      </c>
      <c r="Z238" s="27">
        <f t="shared" si="3"/>
        <v>3564.2</v>
      </c>
    </row>
    <row r="239" spans="1:26" hidden="1">
      <c r="A239" t="s">
        <v>246</v>
      </c>
      <c r="B239">
        <v>2433224101</v>
      </c>
      <c r="C239" t="s">
        <v>945</v>
      </c>
      <c r="D239" t="s">
        <v>57</v>
      </c>
      <c r="E239" t="s">
        <v>58</v>
      </c>
      <c r="F239">
        <v>11969931</v>
      </c>
      <c r="G239" s="111">
        <v>44930</v>
      </c>
      <c r="H239" t="s">
        <v>1629</v>
      </c>
      <c r="I239" t="s">
        <v>255</v>
      </c>
      <c r="J239" t="s">
        <v>249</v>
      </c>
      <c r="K239" t="s">
        <v>250</v>
      </c>
      <c r="L239" t="s">
        <v>251</v>
      </c>
      <c r="O239" s="111">
        <v>44930</v>
      </c>
      <c r="P239" t="s">
        <v>252</v>
      </c>
      <c r="Q239" t="s">
        <v>253</v>
      </c>
      <c r="R239" s="111">
        <v>44931</v>
      </c>
      <c r="S239" t="s">
        <v>254</v>
      </c>
      <c r="T239" t="s">
        <v>254</v>
      </c>
      <c r="U239" t="s">
        <v>254</v>
      </c>
      <c r="V239" t="s">
        <v>254</v>
      </c>
      <c r="W239">
        <v>0</v>
      </c>
      <c r="X239">
        <v>0</v>
      </c>
      <c r="Y239">
        <v>1507.61</v>
      </c>
      <c r="Z239" s="27">
        <f t="shared" si="3"/>
        <v>1507.61</v>
      </c>
    </row>
    <row r="240" spans="1:26" hidden="1">
      <c r="A240" t="s">
        <v>246</v>
      </c>
      <c r="B240">
        <v>2433224101</v>
      </c>
      <c r="C240" t="s">
        <v>945</v>
      </c>
      <c r="D240" t="s">
        <v>57</v>
      </c>
      <c r="E240" t="s">
        <v>58</v>
      </c>
      <c r="F240">
        <v>11973257</v>
      </c>
      <c r="G240" s="111">
        <v>44931</v>
      </c>
      <c r="H240" t="s">
        <v>1630</v>
      </c>
      <c r="I240" t="s">
        <v>255</v>
      </c>
      <c r="J240" t="s">
        <v>249</v>
      </c>
      <c r="K240" t="s">
        <v>250</v>
      </c>
      <c r="L240" t="s">
        <v>251</v>
      </c>
      <c r="O240" s="111">
        <v>44931</v>
      </c>
      <c r="P240" t="s">
        <v>252</v>
      </c>
      <c r="Q240" t="s">
        <v>253</v>
      </c>
      <c r="R240" s="111">
        <v>44932</v>
      </c>
      <c r="S240" t="s">
        <v>254</v>
      </c>
      <c r="T240" t="s">
        <v>254</v>
      </c>
      <c r="U240" t="s">
        <v>254</v>
      </c>
      <c r="V240" t="s">
        <v>254</v>
      </c>
      <c r="W240">
        <v>0</v>
      </c>
      <c r="X240">
        <v>0</v>
      </c>
      <c r="Y240">
        <v>4862</v>
      </c>
      <c r="Z240" s="27">
        <f t="shared" si="3"/>
        <v>4862</v>
      </c>
    </row>
    <row r="241" spans="1:26" hidden="1">
      <c r="A241" t="s">
        <v>246</v>
      </c>
      <c r="B241">
        <v>2433224101</v>
      </c>
      <c r="C241" t="s">
        <v>945</v>
      </c>
      <c r="D241" t="s">
        <v>57</v>
      </c>
      <c r="E241" t="s">
        <v>58</v>
      </c>
      <c r="F241">
        <v>12028623</v>
      </c>
      <c r="G241" s="111">
        <v>44946</v>
      </c>
      <c r="H241" t="s">
        <v>1631</v>
      </c>
      <c r="I241" t="s">
        <v>255</v>
      </c>
      <c r="J241" t="s">
        <v>249</v>
      </c>
      <c r="K241" t="s">
        <v>250</v>
      </c>
      <c r="L241" t="s">
        <v>251</v>
      </c>
      <c r="O241" s="111">
        <v>44949</v>
      </c>
      <c r="P241" t="s">
        <v>252</v>
      </c>
      <c r="Q241" t="s">
        <v>257</v>
      </c>
      <c r="R241" s="111">
        <v>44950</v>
      </c>
      <c r="S241" t="s">
        <v>254</v>
      </c>
      <c r="T241" t="s">
        <v>254</v>
      </c>
      <c r="U241" t="s">
        <v>254</v>
      </c>
      <c r="V241" t="s">
        <v>254</v>
      </c>
      <c r="W241">
        <v>0</v>
      </c>
      <c r="X241">
        <v>0</v>
      </c>
      <c r="Y241">
        <v>0</v>
      </c>
      <c r="Z241" s="27">
        <f t="shared" si="3"/>
        <v>0</v>
      </c>
    </row>
    <row r="242" spans="1:26" hidden="1">
      <c r="A242" t="s">
        <v>246</v>
      </c>
      <c r="B242">
        <v>2433224101</v>
      </c>
      <c r="C242" t="s">
        <v>945</v>
      </c>
      <c r="D242" t="s">
        <v>57</v>
      </c>
      <c r="E242" t="s">
        <v>58</v>
      </c>
      <c r="F242">
        <v>12037690</v>
      </c>
      <c r="G242" s="111">
        <v>44950</v>
      </c>
      <c r="H242" t="s">
        <v>1632</v>
      </c>
      <c r="I242" t="s">
        <v>248</v>
      </c>
      <c r="J242" t="s">
        <v>249</v>
      </c>
      <c r="K242" t="s">
        <v>250</v>
      </c>
      <c r="L242" t="s">
        <v>251</v>
      </c>
      <c r="O242" s="111">
        <v>44950</v>
      </c>
      <c r="P242" t="s">
        <v>252</v>
      </c>
      <c r="Q242" t="s">
        <v>1406</v>
      </c>
      <c r="S242" t="s">
        <v>254</v>
      </c>
      <c r="T242" t="s">
        <v>254</v>
      </c>
      <c r="U242" t="s">
        <v>254</v>
      </c>
      <c r="V242" t="s">
        <v>254</v>
      </c>
      <c r="W242">
        <v>0</v>
      </c>
      <c r="X242">
        <v>0</v>
      </c>
      <c r="Y242">
        <v>0</v>
      </c>
      <c r="Z242" s="27">
        <f t="shared" si="3"/>
        <v>0</v>
      </c>
    </row>
    <row r="243" spans="1:26" hidden="1">
      <c r="A243" t="s">
        <v>246</v>
      </c>
      <c r="B243">
        <v>2433224101</v>
      </c>
      <c r="C243" t="s">
        <v>945</v>
      </c>
      <c r="D243" t="s">
        <v>57</v>
      </c>
      <c r="E243" t="s">
        <v>58</v>
      </c>
      <c r="F243">
        <v>12049561</v>
      </c>
      <c r="G243" s="111">
        <v>44952</v>
      </c>
      <c r="H243" t="s">
        <v>1633</v>
      </c>
      <c r="I243" t="s">
        <v>248</v>
      </c>
      <c r="J243" t="s">
        <v>249</v>
      </c>
      <c r="K243" t="s">
        <v>250</v>
      </c>
      <c r="L243" t="s">
        <v>251</v>
      </c>
      <c r="O243" s="111">
        <v>44952</v>
      </c>
      <c r="P243" t="s">
        <v>252</v>
      </c>
      <c r="Q243" t="s">
        <v>257</v>
      </c>
      <c r="S243" t="s">
        <v>254</v>
      </c>
      <c r="T243" t="s">
        <v>254</v>
      </c>
      <c r="U243" t="s">
        <v>254</v>
      </c>
      <c r="V243" t="s">
        <v>254</v>
      </c>
      <c r="W243">
        <v>0</v>
      </c>
      <c r="X243">
        <v>0</v>
      </c>
      <c r="Y243">
        <v>0</v>
      </c>
      <c r="Z243" s="27">
        <f t="shared" si="3"/>
        <v>0</v>
      </c>
    </row>
    <row r="244" spans="1:26" hidden="1">
      <c r="A244" t="s">
        <v>246</v>
      </c>
      <c r="B244">
        <v>2433224101</v>
      </c>
      <c r="C244" t="s">
        <v>945</v>
      </c>
      <c r="D244" t="s">
        <v>57</v>
      </c>
      <c r="E244" t="s">
        <v>58</v>
      </c>
      <c r="F244">
        <v>12050369</v>
      </c>
      <c r="G244" s="111">
        <v>44952</v>
      </c>
      <c r="H244" t="s">
        <v>1634</v>
      </c>
      <c r="I244" t="s">
        <v>271</v>
      </c>
      <c r="J244" t="s">
        <v>249</v>
      </c>
      <c r="K244" t="s">
        <v>250</v>
      </c>
      <c r="L244" t="s">
        <v>251</v>
      </c>
      <c r="O244" s="111">
        <v>44952</v>
      </c>
      <c r="P244" t="s">
        <v>252</v>
      </c>
      <c r="Q244" t="s">
        <v>253</v>
      </c>
      <c r="R244" s="111">
        <v>44953</v>
      </c>
      <c r="S244" t="s">
        <v>254</v>
      </c>
      <c r="T244" t="s">
        <v>254</v>
      </c>
      <c r="U244" t="s">
        <v>254</v>
      </c>
      <c r="V244" t="s">
        <v>254</v>
      </c>
      <c r="W244">
        <v>0</v>
      </c>
      <c r="X244">
        <v>0</v>
      </c>
      <c r="Y244">
        <v>555.5</v>
      </c>
      <c r="Z244" s="27">
        <f t="shared" si="3"/>
        <v>555.5</v>
      </c>
    </row>
    <row r="245" spans="1:26" hidden="1">
      <c r="A245" t="s">
        <v>246</v>
      </c>
      <c r="B245">
        <v>2433224101</v>
      </c>
      <c r="C245" t="s">
        <v>945</v>
      </c>
      <c r="D245" t="s">
        <v>57</v>
      </c>
      <c r="E245" t="s">
        <v>58</v>
      </c>
      <c r="F245">
        <v>12058851</v>
      </c>
      <c r="G245" s="111">
        <v>44956</v>
      </c>
      <c r="H245" t="s">
        <v>1635</v>
      </c>
      <c r="I245" t="s">
        <v>271</v>
      </c>
      <c r="J245" t="s">
        <v>249</v>
      </c>
      <c r="K245" t="s">
        <v>250</v>
      </c>
      <c r="L245" t="s">
        <v>251</v>
      </c>
      <c r="O245" s="111">
        <v>44956</v>
      </c>
      <c r="P245" t="s">
        <v>252</v>
      </c>
      <c r="Q245" t="s">
        <v>253</v>
      </c>
      <c r="R245" s="111">
        <v>44957</v>
      </c>
      <c r="S245" t="s">
        <v>254</v>
      </c>
      <c r="T245" t="s">
        <v>254</v>
      </c>
      <c r="U245" t="s">
        <v>254</v>
      </c>
      <c r="V245" t="s">
        <v>254</v>
      </c>
      <c r="W245">
        <v>0</v>
      </c>
      <c r="X245">
        <v>0</v>
      </c>
      <c r="Y245">
        <v>436</v>
      </c>
      <c r="Z245" s="27">
        <f t="shared" si="3"/>
        <v>436</v>
      </c>
    </row>
    <row r="246" spans="1:26" hidden="1">
      <c r="A246" t="s">
        <v>246</v>
      </c>
      <c r="B246">
        <v>2433224101</v>
      </c>
      <c r="C246" t="s">
        <v>945</v>
      </c>
      <c r="D246" t="s">
        <v>57</v>
      </c>
      <c r="E246" t="s">
        <v>58</v>
      </c>
      <c r="F246">
        <v>12058936</v>
      </c>
      <c r="G246" s="111">
        <v>44954</v>
      </c>
      <c r="H246" t="s">
        <v>1636</v>
      </c>
      <c r="I246" t="s">
        <v>271</v>
      </c>
      <c r="J246" t="s">
        <v>249</v>
      </c>
      <c r="K246" t="s">
        <v>250</v>
      </c>
      <c r="L246" t="s">
        <v>251</v>
      </c>
      <c r="O246" s="111">
        <v>44954</v>
      </c>
      <c r="P246" t="s">
        <v>252</v>
      </c>
      <c r="Q246" t="s">
        <v>253</v>
      </c>
      <c r="R246" s="111">
        <v>44956</v>
      </c>
      <c r="S246" t="s">
        <v>254</v>
      </c>
      <c r="T246" t="s">
        <v>254</v>
      </c>
      <c r="U246" t="s">
        <v>254</v>
      </c>
      <c r="V246" t="s">
        <v>254</v>
      </c>
      <c r="W246">
        <v>0</v>
      </c>
      <c r="X246">
        <v>0</v>
      </c>
      <c r="Y246">
        <v>6</v>
      </c>
      <c r="Z246" s="27">
        <f t="shared" si="3"/>
        <v>6</v>
      </c>
    </row>
    <row r="247" spans="1:26" hidden="1">
      <c r="A247" t="s">
        <v>246</v>
      </c>
      <c r="B247">
        <v>2433224101</v>
      </c>
      <c r="C247" t="s">
        <v>945</v>
      </c>
      <c r="D247" t="s">
        <v>57</v>
      </c>
      <c r="E247" t="s">
        <v>58</v>
      </c>
      <c r="F247">
        <v>12059064</v>
      </c>
      <c r="G247" s="111">
        <v>44954</v>
      </c>
      <c r="H247" t="s">
        <v>1637</v>
      </c>
      <c r="I247" t="s">
        <v>271</v>
      </c>
      <c r="J247" t="s">
        <v>249</v>
      </c>
      <c r="K247" t="s">
        <v>250</v>
      </c>
      <c r="L247" t="s">
        <v>251</v>
      </c>
      <c r="O247" s="111">
        <v>44954</v>
      </c>
      <c r="P247" t="s">
        <v>252</v>
      </c>
      <c r="Q247" t="s">
        <v>253</v>
      </c>
      <c r="R247" s="111">
        <v>44956</v>
      </c>
      <c r="S247" t="s">
        <v>254</v>
      </c>
      <c r="T247" t="s">
        <v>254</v>
      </c>
      <c r="U247" t="s">
        <v>254</v>
      </c>
      <c r="V247" t="s">
        <v>254</v>
      </c>
      <c r="W247">
        <v>0</v>
      </c>
      <c r="X247">
        <v>0</v>
      </c>
      <c r="Y247">
        <v>1180</v>
      </c>
      <c r="Z247" s="27">
        <f t="shared" si="3"/>
        <v>1180</v>
      </c>
    </row>
    <row r="248" spans="1:26" hidden="1">
      <c r="A248" t="s">
        <v>246</v>
      </c>
      <c r="B248">
        <v>2433224101</v>
      </c>
      <c r="C248" t="s">
        <v>945</v>
      </c>
      <c r="D248" t="s">
        <v>1107</v>
      </c>
      <c r="E248" t="s">
        <v>54</v>
      </c>
      <c r="F248">
        <v>11974579</v>
      </c>
      <c r="G248" s="111">
        <v>44931</v>
      </c>
      <c r="H248" t="s">
        <v>1638</v>
      </c>
      <c r="I248" t="s">
        <v>255</v>
      </c>
      <c r="J248" t="s">
        <v>249</v>
      </c>
      <c r="K248" t="s">
        <v>250</v>
      </c>
      <c r="L248" t="s">
        <v>251</v>
      </c>
      <c r="O248" s="111">
        <v>44931</v>
      </c>
      <c r="P248" t="s">
        <v>252</v>
      </c>
      <c r="Q248" t="s">
        <v>253</v>
      </c>
      <c r="R248" s="111">
        <v>44933</v>
      </c>
      <c r="S248" t="s">
        <v>254</v>
      </c>
      <c r="T248" t="s">
        <v>254</v>
      </c>
      <c r="U248" t="s">
        <v>254</v>
      </c>
      <c r="V248" t="s">
        <v>254</v>
      </c>
      <c r="W248">
        <v>0</v>
      </c>
      <c r="X248">
        <v>0</v>
      </c>
      <c r="Y248">
        <v>4984.41</v>
      </c>
      <c r="Z248" s="27">
        <f t="shared" si="3"/>
        <v>4984.41</v>
      </c>
    </row>
    <row r="249" spans="1:26" hidden="1">
      <c r="A249" t="s">
        <v>246</v>
      </c>
      <c r="B249">
        <v>2433224101</v>
      </c>
      <c r="C249" t="s">
        <v>945</v>
      </c>
      <c r="D249" t="s">
        <v>343</v>
      </c>
      <c r="E249" t="s">
        <v>54</v>
      </c>
      <c r="F249">
        <v>12010663</v>
      </c>
      <c r="G249" s="111">
        <v>44944</v>
      </c>
      <c r="H249" t="s">
        <v>1639</v>
      </c>
      <c r="I249" t="s">
        <v>255</v>
      </c>
      <c r="J249" t="s">
        <v>249</v>
      </c>
      <c r="K249" t="s">
        <v>250</v>
      </c>
      <c r="L249" t="s">
        <v>251</v>
      </c>
      <c r="O249" s="111">
        <v>44944</v>
      </c>
      <c r="P249" t="s">
        <v>252</v>
      </c>
      <c r="Q249" t="s">
        <v>253</v>
      </c>
      <c r="R249" s="111">
        <v>44945</v>
      </c>
      <c r="S249" t="s">
        <v>254</v>
      </c>
      <c r="T249" t="s">
        <v>254</v>
      </c>
      <c r="U249" t="s">
        <v>254</v>
      </c>
      <c r="V249" t="s">
        <v>254</v>
      </c>
      <c r="W249">
        <v>0</v>
      </c>
      <c r="X249">
        <v>0</v>
      </c>
      <c r="Y249">
        <v>2173.1</v>
      </c>
      <c r="Z249" s="27">
        <f t="shared" si="3"/>
        <v>2173.1</v>
      </c>
    </row>
    <row r="250" spans="1:26" hidden="1">
      <c r="A250" t="s">
        <v>246</v>
      </c>
      <c r="B250">
        <v>7677292186</v>
      </c>
      <c r="C250" t="s">
        <v>312</v>
      </c>
      <c r="D250" t="s">
        <v>264</v>
      </c>
      <c r="E250" t="s">
        <v>54</v>
      </c>
      <c r="F250">
        <v>11836595</v>
      </c>
      <c r="G250" s="111">
        <v>44897</v>
      </c>
      <c r="H250" t="s">
        <v>1067</v>
      </c>
      <c r="I250" t="s">
        <v>255</v>
      </c>
      <c r="J250" t="s">
        <v>249</v>
      </c>
      <c r="K250" t="s">
        <v>250</v>
      </c>
      <c r="L250" t="s">
        <v>251</v>
      </c>
      <c r="O250" s="111">
        <v>44897</v>
      </c>
      <c r="P250" t="s">
        <v>252</v>
      </c>
      <c r="Q250" t="s">
        <v>253</v>
      </c>
      <c r="R250" s="111">
        <v>44901</v>
      </c>
      <c r="S250" t="s">
        <v>254</v>
      </c>
      <c r="T250" t="s">
        <v>254</v>
      </c>
      <c r="U250" t="s">
        <v>254</v>
      </c>
      <c r="V250" t="s">
        <v>254</v>
      </c>
      <c r="W250">
        <v>0</v>
      </c>
      <c r="X250">
        <v>150.02000000000001</v>
      </c>
      <c r="Y250">
        <v>708.4</v>
      </c>
      <c r="Z250" s="27">
        <f t="shared" si="3"/>
        <v>858.42</v>
      </c>
    </row>
    <row r="251" spans="1:26" hidden="1">
      <c r="A251" t="s">
        <v>246</v>
      </c>
      <c r="B251">
        <v>7677292186</v>
      </c>
      <c r="C251" t="s">
        <v>312</v>
      </c>
      <c r="D251" t="s">
        <v>264</v>
      </c>
      <c r="E251" t="s">
        <v>54</v>
      </c>
      <c r="F251">
        <v>11860664</v>
      </c>
      <c r="G251" s="111">
        <v>44901</v>
      </c>
      <c r="H251" t="s">
        <v>1068</v>
      </c>
      <c r="I251" t="s">
        <v>255</v>
      </c>
      <c r="J251" t="s">
        <v>249</v>
      </c>
      <c r="K251" t="s">
        <v>250</v>
      </c>
      <c r="L251" t="s">
        <v>251</v>
      </c>
      <c r="O251" s="111">
        <v>44901</v>
      </c>
      <c r="P251" t="s">
        <v>252</v>
      </c>
      <c r="Q251" t="s">
        <v>253</v>
      </c>
      <c r="R251" s="111">
        <v>44902</v>
      </c>
      <c r="S251" t="s">
        <v>254</v>
      </c>
      <c r="T251" t="s">
        <v>254</v>
      </c>
      <c r="U251" t="s">
        <v>254</v>
      </c>
      <c r="V251" t="s">
        <v>254</v>
      </c>
      <c r="W251">
        <v>0</v>
      </c>
      <c r="X251">
        <v>2447</v>
      </c>
      <c r="Y251">
        <v>123</v>
      </c>
      <c r="Z251" s="27">
        <f t="shared" si="3"/>
        <v>2570</v>
      </c>
    </row>
    <row r="252" spans="1:26" hidden="1">
      <c r="A252" t="s">
        <v>246</v>
      </c>
      <c r="B252">
        <v>7677292186</v>
      </c>
      <c r="C252" t="s">
        <v>312</v>
      </c>
      <c r="D252" t="s">
        <v>53</v>
      </c>
      <c r="E252" t="s">
        <v>54</v>
      </c>
      <c r="F252">
        <v>1664474</v>
      </c>
      <c r="G252" s="111">
        <v>44937</v>
      </c>
      <c r="H252" t="s">
        <v>1640</v>
      </c>
      <c r="I252" t="s">
        <v>255</v>
      </c>
      <c r="J252" t="s">
        <v>249</v>
      </c>
      <c r="K252" t="s">
        <v>268</v>
      </c>
      <c r="L252" t="s">
        <v>251</v>
      </c>
      <c r="O252" s="111">
        <v>44937</v>
      </c>
      <c r="P252" t="s">
        <v>252</v>
      </c>
      <c r="Q252" t="s">
        <v>253</v>
      </c>
      <c r="R252" s="111">
        <v>44938</v>
      </c>
      <c r="S252" t="s">
        <v>254</v>
      </c>
      <c r="T252" t="s">
        <v>254</v>
      </c>
      <c r="U252" t="s">
        <v>254</v>
      </c>
      <c r="V252" t="s">
        <v>254</v>
      </c>
      <c r="W252">
        <v>0</v>
      </c>
      <c r="X252">
        <v>0</v>
      </c>
      <c r="Y252">
        <v>56959</v>
      </c>
      <c r="Z252" s="27">
        <f t="shared" si="3"/>
        <v>56959</v>
      </c>
    </row>
    <row r="253" spans="1:26" hidden="1">
      <c r="A253" t="s">
        <v>246</v>
      </c>
      <c r="B253">
        <v>7677292186</v>
      </c>
      <c r="C253" t="s">
        <v>312</v>
      </c>
      <c r="D253" t="s">
        <v>53</v>
      </c>
      <c r="E253" t="s">
        <v>54</v>
      </c>
      <c r="F253">
        <v>4225995</v>
      </c>
      <c r="G253" s="111">
        <v>44876</v>
      </c>
      <c r="H253" t="s">
        <v>697</v>
      </c>
      <c r="I253" t="s">
        <v>248</v>
      </c>
      <c r="J253" t="s">
        <v>249</v>
      </c>
      <c r="K253" t="s">
        <v>250</v>
      </c>
      <c r="L253" t="s">
        <v>251</v>
      </c>
      <c r="O253" s="111">
        <v>44876</v>
      </c>
      <c r="P253" t="s">
        <v>252</v>
      </c>
      <c r="Q253" t="s">
        <v>253</v>
      </c>
      <c r="R253" s="111">
        <v>44877</v>
      </c>
      <c r="S253" t="s">
        <v>254</v>
      </c>
      <c r="T253" t="s">
        <v>254</v>
      </c>
      <c r="U253" t="s">
        <v>254</v>
      </c>
      <c r="V253" t="s">
        <v>254</v>
      </c>
      <c r="W253">
        <v>1881.64</v>
      </c>
      <c r="X253">
        <v>56196.85</v>
      </c>
      <c r="Y253">
        <v>22313.67</v>
      </c>
      <c r="Z253" s="27">
        <f t="shared" si="3"/>
        <v>80392.160000000003</v>
      </c>
    </row>
    <row r="254" spans="1:26" hidden="1">
      <c r="A254" t="s">
        <v>246</v>
      </c>
      <c r="B254">
        <v>7677292186</v>
      </c>
      <c r="C254" t="s">
        <v>312</v>
      </c>
      <c r="D254" t="s">
        <v>53</v>
      </c>
      <c r="E254" t="s">
        <v>54</v>
      </c>
      <c r="F254">
        <v>5031151</v>
      </c>
      <c r="G254" s="111">
        <v>44904</v>
      </c>
      <c r="H254" t="s">
        <v>1069</v>
      </c>
      <c r="I254" t="s">
        <v>255</v>
      </c>
      <c r="J254" t="s">
        <v>249</v>
      </c>
      <c r="K254" t="s">
        <v>250</v>
      </c>
      <c r="L254" t="s">
        <v>251</v>
      </c>
      <c r="O254" s="111">
        <v>44904</v>
      </c>
      <c r="P254" t="s">
        <v>252</v>
      </c>
      <c r="Q254" t="s">
        <v>253</v>
      </c>
      <c r="R254" s="111">
        <v>44907</v>
      </c>
      <c r="S254" t="s">
        <v>254</v>
      </c>
      <c r="T254" t="s">
        <v>254</v>
      </c>
      <c r="U254" t="s">
        <v>254</v>
      </c>
      <c r="V254" t="s">
        <v>254</v>
      </c>
      <c r="W254">
        <v>0</v>
      </c>
      <c r="X254">
        <v>36692.42</v>
      </c>
      <c r="Y254">
        <v>37927.269999999997</v>
      </c>
      <c r="Z254" s="27">
        <f t="shared" si="3"/>
        <v>74619.69</v>
      </c>
    </row>
    <row r="255" spans="1:26" hidden="1">
      <c r="A255" t="s">
        <v>246</v>
      </c>
      <c r="B255">
        <v>7677292186</v>
      </c>
      <c r="C255" t="s">
        <v>312</v>
      </c>
      <c r="D255" t="s">
        <v>53</v>
      </c>
      <c r="E255" t="s">
        <v>54</v>
      </c>
      <c r="F255">
        <v>5853647</v>
      </c>
      <c r="G255" s="111">
        <v>44953</v>
      </c>
      <c r="H255" t="s">
        <v>1641</v>
      </c>
      <c r="I255" t="s">
        <v>248</v>
      </c>
      <c r="J255" t="s">
        <v>249</v>
      </c>
      <c r="K255" t="s">
        <v>250</v>
      </c>
      <c r="L255" t="s">
        <v>251</v>
      </c>
      <c r="O255" s="111">
        <v>44953</v>
      </c>
      <c r="P255" t="s">
        <v>252</v>
      </c>
      <c r="Q255" t="s">
        <v>282</v>
      </c>
      <c r="S255" t="s">
        <v>254</v>
      </c>
      <c r="T255" t="s">
        <v>254</v>
      </c>
      <c r="U255" t="s">
        <v>254</v>
      </c>
      <c r="V255" t="s">
        <v>254</v>
      </c>
      <c r="W255">
        <v>0</v>
      </c>
      <c r="X255">
        <v>0</v>
      </c>
      <c r="Y255">
        <v>0</v>
      </c>
      <c r="Z255" s="27">
        <f t="shared" si="3"/>
        <v>0</v>
      </c>
    </row>
    <row r="256" spans="1:26" hidden="1">
      <c r="A256" t="s">
        <v>246</v>
      </c>
      <c r="B256">
        <v>7677292186</v>
      </c>
      <c r="C256" t="s">
        <v>312</v>
      </c>
      <c r="D256" t="s">
        <v>53</v>
      </c>
      <c r="E256" t="s">
        <v>54</v>
      </c>
      <c r="F256">
        <v>6176464</v>
      </c>
      <c r="G256" s="111">
        <v>44911</v>
      </c>
      <c r="H256" t="s">
        <v>1342</v>
      </c>
      <c r="I256" t="s">
        <v>255</v>
      </c>
      <c r="J256" t="s">
        <v>249</v>
      </c>
      <c r="K256" t="s">
        <v>268</v>
      </c>
      <c r="L256" t="s">
        <v>251</v>
      </c>
      <c r="O256" s="111">
        <v>44914</v>
      </c>
      <c r="P256" t="s">
        <v>252</v>
      </c>
      <c r="Q256" t="s">
        <v>282</v>
      </c>
      <c r="R256" s="111">
        <v>44915</v>
      </c>
      <c r="S256" t="s">
        <v>254</v>
      </c>
      <c r="T256" t="s">
        <v>254</v>
      </c>
      <c r="U256" t="s">
        <v>254</v>
      </c>
      <c r="V256" t="s">
        <v>254</v>
      </c>
      <c r="W256">
        <v>0</v>
      </c>
      <c r="X256">
        <v>0</v>
      </c>
      <c r="Y256">
        <v>0</v>
      </c>
      <c r="Z256" s="27">
        <f t="shared" si="3"/>
        <v>0</v>
      </c>
    </row>
    <row r="257" spans="1:26" hidden="1">
      <c r="A257" t="s">
        <v>246</v>
      </c>
      <c r="B257">
        <v>64318044068</v>
      </c>
      <c r="C257" t="s">
        <v>312</v>
      </c>
      <c r="D257" t="s">
        <v>53</v>
      </c>
      <c r="E257" t="s">
        <v>54</v>
      </c>
      <c r="F257">
        <v>7817853</v>
      </c>
      <c r="G257" s="111">
        <v>44883</v>
      </c>
      <c r="H257" t="s">
        <v>698</v>
      </c>
      <c r="I257" t="s">
        <v>248</v>
      </c>
      <c r="J257" t="s">
        <v>249</v>
      </c>
      <c r="K257" t="s">
        <v>250</v>
      </c>
      <c r="L257" t="s">
        <v>251</v>
      </c>
      <c r="O257" s="111">
        <v>44883</v>
      </c>
      <c r="P257" t="s">
        <v>252</v>
      </c>
      <c r="Q257" t="s">
        <v>253</v>
      </c>
      <c r="R257" s="111">
        <v>44888</v>
      </c>
      <c r="S257" t="s">
        <v>254</v>
      </c>
      <c r="T257" t="s">
        <v>254</v>
      </c>
      <c r="U257" t="s">
        <v>254</v>
      </c>
      <c r="V257" t="s">
        <v>254</v>
      </c>
      <c r="W257">
        <v>2329</v>
      </c>
      <c r="X257">
        <v>11390</v>
      </c>
      <c r="Y257">
        <v>7549</v>
      </c>
      <c r="Z257" s="27">
        <f t="shared" si="3"/>
        <v>21268</v>
      </c>
    </row>
    <row r="258" spans="1:26" hidden="1">
      <c r="A258" t="s">
        <v>246</v>
      </c>
      <c r="B258">
        <v>3137667618</v>
      </c>
      <c r="C258" t="s">
        <v>312</v>
      </c>
      <c r="D258" t="s">
        <v>53</v>
      </c>
      <c r="E258" t="s">
        <v>54</v>
      </c>
      <c r="F258">
        <v>8644740</v>
      </c>
      <c r="G258" s="111">
        <v>44936</v>
      </c>
      <c r="H258" t="s">
        <v>1642</v>
      </c>
      <c r="I258" t="s">
        <v>255</v>
      </c>
      <c r="J258" t="s">
        <v>249</v>
      </c>
      <c r="K258" t="s">
        <v>268</v>
      </c>
      <c r="L258" t="s">
        <v>251</v>
      </c>
      <c r="O258" s="111">
        <v>44936</v>
      </c>
      <c r="P258" t="s">
        <v>252</v>
      </c>
      <c r="Q258" t="s">
        <v>253</v>
      </c>
      <c r="R258" s="111">
        <v>44937</v>
      </c>
      <c r="S258" t="s">
        <v>254</v>
      </c>
      <c r="T258" t="s">
        <v>254</v>
      </c>
      <c r="U258" t="s">
        <v>254</v>
      </c>
      <c r="V258" t="s">
        <v>254</v>
      </c>
      <c r="W258">
        <v>0</v>
      </c>
      <c r="X258">
        <v>0</v>
      </c>
      <c r="Y258">
        <v>5550</v>
      </c>
      <c r="Z258" s="27">
        <f t="shared" si="3"/>
        <v>5550</v>
      </c>
    </row>
    <row r="259" spans="1:26" hidden="1">
      <c r="A259" t="s">
        <v>246</v>
      </c>
      <c r="B259">
        <v>3348604301</v>
      </c>
      <c r="C259" t="s">
        <v>312</v>
      </c>
      <c r="D259" t="s">
        <v>53</v>
      </c>
      <c r="E259" t="s">
        <v>54</v>
      </c>
      <c r="F259">
        <v>9188712</v>
      </c>
      <c r="G259" s="111">
        <v>44882</v>
      </c>
      <c r="H259" t="s">
        <v>699</v>
      </c>
      <c r="I259" t="s">
        <v>255</v>
      </c>
      <c r="J259" t="s">
        <v>249</v>
      </c>
      <c r="K259" t="s">
        <v>250</v>
      </c>
      <c r="L259" t="s">
        <v>251</v>
      </c>
      <c r="O259" s="111">
        <v>44883</v>
      </c>
      <c r="P259" t="s">
        <v>252</v>
      </c>
      <c r="Q259" t="s">
        <v>253</v>
      </c>
      <c r="R259" s="111">
        <v>44883</v>
      </c>
      <c r="S259" t="s">
        <v>254</v>
      </c>
      <c r="T259" t="s">
        <v>254</v>
      </c>
      <c r="U259" t="s">
        <v>254</v>
      </c>
      <c r="V259" t="s">
        <v>254</v>
      </c>
      <c r="W259">
        <v>5428.5</v>
      </c>
      <c r="X259">
        <v>19131.5</v>
      </c>
      <c r="Y259">
        <v>5378.9</v>
      </c>
      <c r="Z259" s="27">
        <f t="shared" ref="Z259:Z322" si="4">SUM(W259:Y259)</f>
        <v>29938.9</v>
      </c>
    </row>
    <row r="260" spans="1:26" hidden="1">
      <c r="A260" t="s">
        <v>246</v>
      </c>
      <c r="B260">
        <v>7677292186</v>
      </c>
      <c r="C260" t="s">
        <v>312</v>
      </c>
      <c r="D260" t="s">
        <v>53</v>
      </c>
      <c r="E260" t="s">
        <v>54</v>
      </c>
      <c r="F260">
        <v>10928108</v>
      </c>
      <c r="G260" s="111">
        <v>44907</v>
      </c>
      <c r="H260" t="s">
        <v>1070</v>
      </c>
      <c r="I260" t="s">
        <v>255</v>
      </c>
      <c r="J260" t="s">
        <v>249</v>
      </c>
      <c r="K260" t="s">
        <v>268</v>
      </c>
      <c r="L260" t="s">
        <v>251</v>
      </c>
      <c r="O260" s="111">
        <v>44907</v>
      </c>
      <c r="P260" t="s">
        <v>252</v>
      </c>
      <c r="Q260" t="s">
        <v>253</v>
      </c>
      <c r="R260" s="111">
        <v>44908</v>
      </c>
      <c r="S260" t="s">
        <v>254</v>
      </c>
      <c r="T260" t="s">
        <v>254</v>
      </c>
      <c r="U260" t="s">
        <v>254</v>
      </c>
      <c r="V260" t="s">
        <v>254</v>
      </c>
      <c r="W260">
        <v>0</v>
      </c>
      <c r="X260">
        <v>4566.8100000000004</v>
      </c>
      <c r="Y260">
        <v>6603.78</v>
      </c>
      <c r="Z260" s="27">
        <f t="shared" si="4"/>
        <v>11170.59</v>
      </c>
    </row>
    <row r="261" spans="1:26" hidden="1">
      <c r="A261" t="s">
        <v>246</v>
      </c>
      <c r="B261">
        <v>7677292186</v>
      </c>
      <c r="C261" t="s">
        <v>312</v>
      </c>
      <c r="D261" t="s">
        <v>53</v>
      </c>
      <c r="E261" t="s">
        <v>54</v>
      </c>
      <c r="F261">
        <v>11420738</v>
      </c>
      <c r="G261" s="111">
        <v>44930</v>
      </c>
      <c r="H261" t="s">
        <v>1643</v>
      </c>
      <c r="I261" t="s">
        <v>255</v>
      </c>
      <c r="J261" t="s">
        <v>249</v>
      </c>
      <c r="K261" t="s">
        <v>250</v>
      </c>
      <c r="L261" t="s">
        <v>251</v>
      </c>
      <c r="O261" s="111">
        <v>44930</v>
      </c>
      <c r="P261" t="s">
        <v>252</v>
      </c>
      <c r="Q261" t="s">
        <v>253</v>
      </c>
      <c r="R261" s="111">
        <v>44931</v>
      </c>
      <c r="S261" t="s">
        <v>254</v>
      </c>
      <c r="T261" t="s">
        <v>254</v>
      </c>
      <c r="U261" t="s">
        <v>254</v>
      </c>
      <c r="V261" t="s">
        <v>254</v>
      </c>
      <c r="W261">
        <v>0</v>
      </c>
      <c r="X261">
        <v>0</v>
      </c>
      <c r="Y261">
        <v>5888.52</v>
      </c>
      <c r="Z261" s="27">
        <f t="shared" si="4"/>
        <v>5888.52</v>
      </c>
    </row>
    <row r="262" spans="1:26" hidden="1">
      <c r="A262" t="s">
        <v>246</v>
      </c>
      <c r="B262">
        <v>7677292186</v>
      </c>
      <c r="C262" t="s">
        <v>312</v>
      </c>
      <c r="D262" t="s">
        <v>53</v>
      </c>
      <c r="E262" t="s">
        <v>54</v>
      </c>
      <c r="F262">
        <v>11469705</v>
      </c>
      <c r="G262" s="111">
        <v>44935</v>
      </c>
      <c r="H262" t="s">
        <v>1644</v>
      </c>
      <c r="I262" t="s">
        <v>255</v>
      </c>
      <c r="J262" t="s">
        <v>249</v>
      </c>
      <c r="K262" t="s">
        <v>268</v>
      </c>
      <c r="L262" t="s">
        <v>251</v>
      </c>
      <c r="O262" s="111">
        <v>44935</v>
      </c>
      <c r="P262" t="s">
        <v>252</v>
      </c>
      <c r="Q262" t="s">
        <v>253</v>
      </c>
      <c r="R262" s="111">
        <v>44936</v>
      </c>
      <c r="S262" t="s">
        <v>254</v>
      </c>
      <c r="T262" t="s">
        <v>254</v>
      </c>
      <c r="U262" t="s">
        <v>254</v>
      </c>
      <c r="V262" t="s">
        <v>254</v>
      </c>
      <c r="W262">
        <v>0</v>
      </c>
      <c r="X262">
        <v>0</v>
      </c>
      <c r="Y262">
        <v>4686.1400000000003</v>
      </c>
      <c r="Z262" s="27">
        <f t="shared" si="4"/>
        <v>4686.1400000000003</v>
      </c>
    </row>
    <row r="263" spans="1:26" hidden="1">
      <c r="A263" t="s">
        <v>246</v>
      </c>
      <c r="B263">
        <v>7677292186</v>
      </c>
      <c r="C263" t="s">
        <v>312</v>
      </c>
      <c r="D263" t="s">
        <v>53</v>
      </c>
      <c r="E263" t="s">
        <v>54</v>
      </c>
      <c r="F263">
        <v>11718197</v>
      </c>
      <c r="G263" s="111">
        <v>44866</v>
      </c>
      <c r="H263" t="s">
        <v>700</v>
      </c>
      <c r="I263" t="s">
        <v>255</v>
      </c>
      <c r="J263" t="s">
        <v>249</v>
      </c>
      <c r="K263" t="s">
        <v>250</v>
      </c>
      <c r="L263" t="s">
        <v>251</v>
      </c>
      <c r="O263" s="111">
        <v>44871</v>
      </c>
      <c r="P263" t="s">
        <v>252</v>
      </c>
      <c r="Q263" t="s">
        <v>253</v>
      </c>
      <c r="R263" s="111">
        <v>44873</v>
      </c>
      <c r="S263" t="s">
        <v>254</v>
      </c>
      <c r="T263" t="s">
        <v>254</v>
      </c>
      <c r="U263" t="s">
        <v>254</v>
      </c>
      <c r="V263" t="s">
        <v>254</v>
      </c>
      <c r="W263">
        <v>38289.730000000003</v>
      </c>
      <c r="X263">
        <v>122941.84</v>
      </c>
      <c r="Y263">
        <v>20046.400000000001</v>
      </c>
      <c r="Z263" s="27">
        <f t="shared" si="4"/>
        <v>181277.97</v>
      </c>
    </row>
    <row r="264" spans="1:26" hidden="1">
      <c r="A264" t="s">
        <v>246</v>
      </c>
      <c r="B264">
        <v>7677292186</v>
      </c>
      <c r="C264" t="s">
        <v>312</v>
      </c>
      <c r="D264" t="s">
        <v>53</v>
      </c>
      <c r="E264" t="s">
        <v>54</v>
      </c>
      <c r="F264">
        <v>11754227</v>
      </c>
      <c r="G264" s="111">
        <v>44876</v>
      </c>
      <c r="H264" t="s">
        <v>701</v>
      </c>
      <c r="I264" t="s">
        <v>248</v>
      </c>
      <c r="J264" t="s">
        <v>249</v>
      </c>
      <c r="K264" t="s">
        <v>250</v>
      </c>
      <c r="L264" t="s">
        <v>251</v>
      </c>
      <c r="O264" s="111">
        <v>44876</v>
      </c>
      <c r="P264" t="s">
        <v>252</v>
      </c>
      <c r="Q264" t="s">
        <v>253</v>
      </c>
      <c r="R264" s="111">
        <v>44879</v>
      </c>
      <c r="S264" t="s">
        <v>254</v>
      </c>
      <c r="T264" t="s">
        <v>254</v>
      </c>
      <c r="U264" t="s">
        <v>254</v>
      </c>
      <c r="V264" t="s">
        <v>254</v>
      </c>
      <c r="W264">
        <v>0</v>
      </c>
      <c r="X264">
        <v>15144.17</v>
      </c>
      <c r="Y264">
        <v>11449.16</v>
      </c>
      <c r="Z264" s="27">
        <f t="shared" si="4"/>
        <v>26593.33</v>
      </c>
    </row>
    <row r="265" spans="1:26" hidden="1">
      <c r="A265" t="s">
        <v>246</v>
      </c>
      <c r="B265">
        <v>7677292186</v>
      </c>
      <c r="C265" t="s">
        <v>312</v>
      </c>
      <c r="D265" t="s">
        <v>53</v>
      </c>
      <c r="E265" t="s">
        <v>54</v>
      </c>
      <c r="F265">
        <v>11771793</v>
      </c>
      <c r="G265" s="111">
        <v>44881</v>
      </c>
      <c r="H265" t="s">
        <v>1071</v>
      </c>
      <c r="I265" t="s">
        <v>255</v>
      </c>
      <c r="J265" t="s">
        <v>249</v>
      </c>
      <c r="K265" t="s">
        <v>268</v>
      </c>
      <c r="L265" t="s">
        <v>251</v>
      </c>
      <c r="O265" s="111">
        <v>44910</v>
      </c>
      <c r="P265" t="s">
        <v>252</v>
      </c>
      <c r="Q265" t="s">
        <v>253</v>
      </c>
      <c r="R265" s="111">
        <v>44911</v>
      </c>
      <c r="S265" t="s">
        <v>254</v>
      </c>
      <c r="T265" t="s">
        <v>254</v>
      </c>
      <c r="U265" t="s">
        <v>254</v>
      </c>
      <c r="V265" t="s">
        <v>254</v>
      </c>
      <c r="W265">
        <v>0</v>
      </c>
      <c r="X265">
        <v>16878.240000000002</v>
      </c>
      <c r="Y265">
        <v>14250.27</v>
      </c>
      <c r="Z265" s="27">
        <f t="shared" si="4"/>
        <v>31128.510000000002</v>
      </c>
    </row>
    <row r="266" spans="1:26" hidden="1">
      <c r="A266" t="s">
        <v>246</v>
      </c>
      <c r="B266">
        <v>7677292186</v>
      </c>
      <c r="C266" t="s">
        <v>312</v>
      </c>
      <c r="D266" t="s">
        <v>53</v>
      </c>
      <c r="E266" t="s">
        <v>54</v>
      </c>
      <c r="F266">
        <v>11784926</v>
      </c>
      <c r="G266" s="111">
        <v>44883</v>
      </c>
      <c r="H266" t="s">
        <v>702</v>
      </c>
      <c r="I266" t="s">
        <v>255</v>
      </c>
      <c r="J266" t="s">
        <v>249</v>
      </c>
      <c r="K266" t="s">
        <v>250</v>
      </c>
      <c r="L266" t="s">
        <v>251</v>
      </c>
      <c r="O266" s="111">
        <v>44883</v>
      </c>
      <c r="P266" t="s">
        <v>252</v>
      </c>
      <c r="Q266" t="s">
        <v>253</v>
      </c>
      <c r="R266" s="111">
        <v>44886</v>
      </c>
      <c r="S266" t="s">
        <v>254</v>
      </c>
      <c r="T266" t="s">
        <v>254</v>
      </c>
      <c r="U266" t="s">
        <v>254</v>
      </c>
      <c r="V266" t="s">
        <v>254</v>
      </c>
      <c r="W266">
        <v>140</v>
      </c>
      <c r="X266">
        <v>7541.4</v>
      </c>
      <c r="Y266">
        <v>1709.9</v>
      </c>
      <c r="Z266" s="27">
        <f t="shared" si="4"/>
        <v>9391.2999999999993</v>
      </c>
    </row>
    <row r="267" spans="1:26" hidden="1">
      <c r="A267" t="s">
        <v>246</v>
      </c>
      <c r="B267">
        <v>7677292186</v>
      </c>
      <c r="C267" t="s">
        <v>312</v>
      </c>
      <c r="D267" t="s">
        <v>53</v>
      </c>
      <c r="E267" t="s">
        <v>54</v>
      </c>
      <c r="F267">
        <v>11812198</v>
      </c>
      <c r="G267" s="111">
        <v>44889</v>
      </c>
      <c r="H267" t="s">
        <v>1072</v>
      </c>
      <c r="I267" t="s">
        <v>255</v>
      </c>
      <c r="J267" t="s">
        <v>249</v>
      </c>
      <c r="K267" t="s">
        <v>268</v>
      </c>
      <c r="L267" t="s">
        <v>251</v>
      </c>
      <c r="O267" s="111">
        <v>44896</v>
      </c>
      <c r="P267" t="s">
        <v>252</v>
      </c>
      <c r="Q267" t="s">
        <v>282</v>
      </c>
      <c r="R267" s="111">
        <v>44897</v>
      </c>
      <c r="S267" t="s">
        <v>254</v>
      </c>
      <c r="T267" t="s">
        <v>254</v>
      </c>
      <c r="U267" t="s">
        <v>254</v>
      </c>
      <c r="V267" t="s">
        <v>254</v>
      </c>
      <c r="W267">
        <v>0</v>
      </c>
      <c r="X267">
        <v>750</v>
      </c>
      <c r="Y267">
        <v>0</v>
      </c>
      <c r="Z267" s="27">
        <f t="shared" si="4"/>
        <v>750</v>
      </c>
    </row>
    <row r="268" spans="1:26" hidden="1">
      <c r="A268" t="s">
        <v>246</v>
      </c>
      <c r="B268">
        <v>7677292186</v>
      </c>
      <c r="C268" t="s">
        <v>312</v>
      </c>
      <c r="D268" t="s">
        <v>53</v>
      </c>
      <c r="E268" t="s">
        <v>54</v>
      </c>
      <c r="F268">
        <v>11864274</v>
      </c>
      <c r="G268" s="111">
        <v>44902</v>
      </c>
      <c r="H268" t="s">
        <v>1073</v>
      </c>
      <c r="I268" t="s">
        <v>255</v>
      </c>
      <c r="J268" t="s">
        <v>249</v>
      </c>
      <c r="K268" t="s">
        <v>250</v>
      </c>
      <c r="L268" t="s">
        <v>251</v>
      </c>
      <c r="O268" s="111">
        <v>44902</v>
      </c>
      <c r="P268" t="s">
        <v>252</v>
      </c>
      <c r="Q268" t="s">
        <v>253</v>
      </c>
      <c r="R268" s="111">
        <v>44903</v>
      </c>
      <c r="S268" t="s">
        <v>254</v>
      </c>
      <c r="T268" t="s">
        <v>254</v>
      </c>
      <c r="U268" t="s">
        <v>254</v>
      </c>
      <c r="V268" t="s">
        <v>254</v>
      </c>
      <c r="W268">
        <v>0</v>
      </c>
      <c r="X268">
        <v>35656.01</v>
      </c>
      <c r="Y268">
        <v>31731.98</v>
      </c>
      <c r="Z268" s="27">
        <f t="shared" si="4"/>
        <v>67387.990000000005</v>
      </c>
    </row>
    <row r="269" spans="1:26" hidden="1">
      <c r="A269" t="s">
        <v>246</v>
      </c>
      <c r="B269">
        <v>7677292186</v>
      </c>
      <c r="C269" t="s">
        <v>312</v>
      </c>
      <c r="D269" t="s">
        <v>53</v>
      </c>
      <c r="E269" t="s">
        <v>54</v>
      </c>
      <c r="F269">
        <v>11884041</v>
      </c>
      <c r="G269" s="111">
        <v>44909</v>
      </c>
      <c r="H269" t="s">
        <v>1074</v>
      </c>
      <c r="I269" t="s">
        <v>255</v>
      </c>
      <c r="J269" t="s">
        <v>249</v>
      </c>
      <c r="K269" t="s">
        <v>250</v>
      </c>
      <c r="L269" t="s">
        <v>251</v>
      </c>
      <c r="O269" s="111">
        <v>44909</v>
      </c>
      <c r="P269" t="s">
        <v>252</v>
      </c>
      <c r="Q269" t="s">
        <v>282</v>
      </c>
      <c r="R269" s="111">
        <v>44910</v>
      </c>
      <c r="S269" t="s">
        <v>254</v>
      </c>
      <c r="T269" t="s">
        <v>254</v>
      </c>
      <c r="U269" t="s">
        <v>254</v>
      </c>
      <c r="V269" t="s">
        <v>254</v>
      </c>
      <c r="W269">
        <v>0</v>
      </c>
      <c r="X269">
        <v>2041.2</v>
      </c>
      <c r="Y269">
        <v>0</v>
      </c>
      <c r="Z269" s="27">
        <f t="shared" si="4"/>
        <v>2041.2</v>
      </c>
    </row>
    <row r="270" spans="1:26" hidden="1">
      <c r="A270" t="s">
        <v>246</v>
      </c>
      <c r="B270">
        <v>7677292186</v>
      </c>
      <c r="C270" t="s">
        <v>312</v>
      </c>
      <c r="D270" t="s">
        <v>53</v>
      </c>
      <c r="E270" t="s">
        <v>54</v>
      </c>
      <c r="F270">
        <v>11905409</v>
      </c>
      <c r="G270" s="111">
        <v>44914</v>
      </c>
      <c r="H270" t="s">
        <v>1075</v>
      </c>
      <c r="I270" t="s">
        <v>255</v>
      </c>
      <c r="J270" t="s">
        <v>249</v>
      </c>
      <c r="K270" t="s">
        <v>250</v>
      </c>
      <c r="L270" t="s">
        <v>251</v>
      </c>
      <c r="O270" s="111">
        <v>44914</v>
      </c>
      <c r="P270" t="s">
        <v>252</v>
      </c>
      <c r="Q270" t="s">
        <v>253</v>
      </c>
      <c r="R270" s="111">
        <v>44915</v>
      </c>
      <c r="S270" t="s">
        <v>254</v>
      </c>
      <c r="T270" t="s">
        <v>254</v>
      </c>
      <c r="U270" t="s">
        <v>254</v>
      </c>
      <c r="V270" t="s">
        <v>254</v>
      </c>
      <c r="W270">
        <v>0</v>
      </c>
      <c r="X270">
        <v>262.75</v>
      </c>
      <c r="Y270">
        <v>3.5</v>
      </c>
      <c r="Z270" s="27">
        <f t="shared" si="4"/>
        <v>266.25</v>
      </c>
    </row>
    <row r="271" spans="1:26" hidden="1">
      <c r="A271" t="s">
        <v>246</v>
      </c>
      <c r="B271">
        <v>7677292186</v>
      </c>
      <c r="C271" t="s">
        <v>312</v>
      </c>
      <c r="D271" t="s">
        <v>53</v>
      </c>
      <c r="E271" t="s">
        <v>54</v>
      </c>
      <c r="F271">
        <v>11964243</v>
      </c>
      <c r="G271" s="111">
        <v>44929</v>
      </c>
      <c r="H271" t="s">
        <v>1645</v>
      </c>
      <c r="I271" t="s">
        <v>255</v>
      </c>
      <c r="J271" t="s">
        <v>249</v>
      </c>
      <c r="K271" t="s">
        <v>250</v>
      </c>
      <c r="L271" t="s">
        <v>251</v>
      </c>
      <c r="O271" s="111">
        <v>44929</v>
      </c>
      <c r="P271" t="s">
        <v>252</v>
      </c>
      <c r="Q271" t="s">
        <v>253</v>
      </c>
      <c r="R271" s="111">
        <v>44930</v>
      </c>
      <c r="S271" t="s">
        <v>254</v>
      </c>
      <c r="T271" t="s">
        <v>254</v>
      </c>
      <c r="U271" t="s">
        <v>254</v>
      </c>
      <c r="V271" t="s">
        <v>254</v>
      </c>
      <c r="W271">
        <v>0</v>
      </c>
      <c r="X271">
        <v>0</v>
      </c>
      <c r="Y271">
        <v>4915</v>
      </c>
      <c r="Z271" s="27">
        <f t="shared" si="4"/>
        <v>4915</v>
      </c>
    </row>
    <row r="272" spans="1:26" hidden="1">
      <c r="A272" t="s">
        <v>246</v>
      </c>
      <c r="B272">
        <v>7677292186</v>
      </c>
      <c r="C272" t="s">
        <v>312</v>
      </c>
      <c r="D272" t="s">
        <v>53</v>
      </c>
      <c r="E272" t="s">
        <v>54</v>
      </c>
      <c r="F272">
        <v>11991543</v>
      </c>
      <c r="G272" s="111">
        <v>44937</v>
      </c>
      <c r="H272" t="s">
        <v>1646</v>
      </c>
      <c r="I272" t="s">
        <v>255</v>
      </c>
      <c r="J272" t="s">
        <v>249</v>
      </c>
      <c r="K272" t="s">
        <v>268</v>
      </c>
      <c r="L272" t="s">
        <v>251</v>
      </c>
      <c r="O272" s="111">
        <v>44937</v>
      </c>
      <c r="P272" t="s">
        <v>252</v>
      </c>
      <c r="Q272" t="s">
        <v>253</v>
      </c>
      <c r="R272" s="111">
        <v>44939</v>
      </c>
      <c r="S272" t="s">
        <v>254</v>
      </c>
      <c r="T272" t="s">
        <v>254</v>
      </c>
      <c r="U272" t="s">
        <v>254</v>
      </c>
      <c r="V272" t="s">
        <v>254</v>
      </c>
      <c r="W272">
        <v>0</v>
      </c>
      <c r="X272">
        <v>0</v>
      </c>
      <c r="Y272">
        <v>1</v>
      </c>
      <c r="Z272" s="27">
        <f t="shared" si="4"/>
        <v>1</v>
      </c>
    </row>
    <row r="273" spans="1:26" hidden="1">
      <c r="A273" t="s">
        <v>246</v>
      </c>
      <c r="B273">
        <v>7677292186</v>
      </c>
      <c r="C273" t="s">
        <v>312</v>
      </c>
      <c r="D273" t="s">
        <v>53</v>
      </c>
      <c r="E273" t="s">
        <v>54</v>
      </c>
      <c r="F273">
        <v>11992166</v>
      </c>
      <c r="G273" s="111">
        <v>44942</v>
      </c>
      <c r="H273" t="s">
        <v>1647</v>
      </c>
      <c r="I273" t="s">
        <v>255</v>
      </c>
      <c r="J273" t="s">
        <v>249</v>
      </c>
      <c r="K273" t="s">
        <v>268</v>
      </c>
      <c r="L273" t="s">
        <v>251</v>
      </c>
      <c r="O273" s="111">
        <v>44942</v>
      </c>
      <c r="P273" t="s">
        <v>252</v>
      </c>
      <c r="Q273" t="s">
        <v>253</v>
      </c>
      <c r="R273" s="111">
        <v>44943</v>
      </c>
      <c r="S273" t="s">
        <v>254</v>
      </c>
      <c r="T273" t="s">
        <v>254</v>
      </c>
      <c r="U273" t="s">
        <v>254</v>
      </c>
      <c r="V273" t="s">
        <v>254</v>
      </c>
      <c r="W273">
        <v>0</v>
      </c>
      <c r="X273">
        <v>0</v>
      </c>
      <c r="Y273">
        <v>8416.7900000000009</v>
      </c>
      <c r="Z273" s="27">
        <f t="shared" si="4"/>
        <v>8416.7900000000009</v>
      </c>
    </row>
    <row r="274" spans="1:26" hidden="1">
      <c r="A274" t="s">
        <v>246</v>
      </c>
      <c r="B274">
        <v>7677292186</v>
      </c>
      <c r="C274" t="s">
        <v>312</v>
      </c>
      <c r="D274" t="s">
        <v>53</v>
      </c>
      <c r="E274" t="s">
        <v>54</v>
      </c>
      <c r="F274">
        <v>12014997</v>
      </c>
      <c r="G274" s="111">
        <v>44944</v>
      </c>
      <c r="H274" t="s">
        <v>1648</v>
      </c>
      <c r="I274" t="s">
        <v>255</v>
      </c>
      <c r="J274" t="s">
        <v>249</v>
      </c>
      <c r="K274" t="s">
        <v>250</v>
      </c>
      <c r="L274" t="s">
        <v>251</v>
      </c>
      <c r="O274" s="111">
        <v>44944</v>
      </c>
      <c r="P274" t="s">
        <v>252</v>
      </c>
      <c r="Q274" t="s">
        <v>253</v>
      </c>
      <c r="R274" s="111">
        <v>44945</v>
      </c>
      <c r="S274" t="s">
        <v>254</v>
      </c>
      <c r="T274" t="s">
        <v>254</v>
      </c>
      <c r="U274" t="s">
        <v>254</v>
      </c>
      <c r="V274" t="s">
        <v>254</v>
      </c>
      <c r="W274">
        <v>0</v>
      </c>
      <c r="X274">
        <v>0</v>
      </c>
      <c r="Y274">
        <v>3539</v>
      </c>
      <c r="Z274" s="27">
        <f t="shared" si="4"/>
        <v>3539</v>
      </c>
    </row>
    <row r="275" spans="1:26" hidden="1">
      <c r="A275" t="s">
        <v>246</v>
      </c>
      <c r="B275">
        <v>7677292186</v>
      </c>
      <c r="C275" t="s">
        <v>312</v>
      </c>
      <c r="D275" t="s">
        <v>53</v>
      </c>
      <c r="E275" t="s">
        <v>54</v>
      </c>
      <c r="F275">
        <v>12032411</v>
      </c>
      <c r="G275" s="111">
        <v>44949</v>
      </c>
      <c r="H275" t="s">
        <v>1649</v>
      </c>
      <c r="I275" t="s">
        <v>271</v>
      </c>
      <c r="J275" t="s">
        <v>249</v>
      </c>
      <c r="K275" t="s">
        <v>268</v>
      </c>
      <c r="L275" t="s">
        <v>251</v>
      </c>
      <c r="O275" s="111">
        <v>44949</v>
      </c>
      <c r="P275" t="s">
        <v>252</v>
      </c>
      <c r="Q275" t="s">
        <v>253</v>
      </c>
      <c r="R275" s="111">
        <v>44950</v>
      </c>
      <c r="S275" t="s">
        <v>254</v>
      </c>
      <c r="T275" t="s">
        <v>254</v>
      </c>
      <c r="U275" t="s">
        <v>254</v>
      </c>
      <c r="V275" t="s">
        <v>254</v>
      </c>
      <c r="W275">
        <v>0</v>
      </c>
      <c r="X275">
        <v>0</v>
      </c>
      <c r="Y275">
        <v>1549.07</v>
      </c>
      <c r="Z275" s="27">
        <f t="shared" si="4"/>
        <v>1549.07</v>
      </c>
    </row>
    <row r="276" spans="1:26" hidden="1">
      <c r="A276" t="s">
        <v>246</v>
      </c>
      <c r="B276">
        <v>7677292186</v>
      </c>
      <c r="C276" t="s">
        <v>312</v>
      </c>
      <c r="D276" t="s">
        <v>53</v>
      </c>
      <c r="E276" t="s">
        <v>54</v>
      </c>
      <c r="F276">
        <v>12058863</v>
      </c>
      <c r="G276" s="111">
        <v>44954</v>
      </c>
      <c r="H276" t="s">
        <v>1650</v>
      </c>
      <c r="I276" t="s">
        <v>271</v>
      </c>
      <c r="J276" t="s">
        <v>249</v>
      </c>
      <c r="K276" t="s">
        <v>250</v>
      </c>
      <c r="L276" t="s">
        <v>251</v>
      </c>
      <c r="O276" s="111">
        <v>44954</v>
      </c>
      <c r="P276" t="s">
        <v>252</v>
      </c>
      <c r="Q276" t="s">
        <v>253</v>
      </c>
      <c r="R276" s="111">
        <v>44956</v>
      </c>
      <c r="S276" t="s">
        <v>254</v>
      </c>
      <c r="T276" t="s">
        <v>254</v>
      </c>
      <c r="U276" t="s">
        <v>254</v>
      </c>
      <c r="V276" t="s">
        <v>254</v>
      </c>
      <c r="W276">
        <v>0</v>
      </c>
      <c r="X276">
        <v>0</v>
      </c>
      <c r="Y276">
        <v>919.7</v>
      </c>
      <c r="Z276" s="27">
        <f t="shared" si="4"/>
        <v>919.7</v>
      </c>
    </row>
    <row r="277" spans="1:26" hidden="1">
      <c r="A277" t="s">
        <v>246</v>
      </c>
      <c r="B277">
        <v>6906193678</v>
      </c>
      <c r="C277" t="s">
        <v>178</v>
      </c>
      <c r="D277" t="s">
        <v>741</v>
      </c>
      <c r="E277" t="s">
        <v>46</v>
      </c>
      <c r="F277">
        <v>4180539</v>
      </c>
      <c r="G277" s="111">
        <v>44901</v>
      </c>
      <c r="H277" t="s">
        <v>1076</v>
      </c>
      <c r="I277" t="s">
        <v>255</v>
      </c>
      <c r="J277" t="s">
        <v>249</v>
      </c>
      <c r="K277" t="s">
        <v>268</v>
      </c>
      <c r="L277" t="s">
        <v>251</v>
      </c>
      <c r="O277" s="111">
        <v>44901</v>
      </c>
      <c r="P277" t="s">
        <v>252</v>
      </c>
      <c r="Q277" t="s">
        <v>253</v>
      </c>
      <c r="R277" s="111">
        <v>44902</v>
      </c>
      <c r="S277" t="s">
        <v>254</v>
      </c>
      <c r="T277" t="s">
        <v>254</v>
      </c>
      <c r="U277" t="s">
        <v>254</v>
      </c>
      <c r="V277" t="s">
        <v>254</v>
      </c>
      <c r="W277">
        <v>0</v>
      </c>
      <c r="X277">
        <v>10087.040000000001</v>
      </c>
      <c r="Y277">
        <v>103.5</v>
      </c>
      <c r="Z277" s="27">
        <f t="shared" si="4"/>
        <v>10190.540000000001</v>
      </c>
    </row>
    <row r="278" spans="1:26" hidden="1">
      <c r="A278" t="s">
        <v>246</v>
      </c>
      <c r="B278">
        <v>6906193678</v>
      </c>
      <c r="C278" t="s">
        <v>178</v>
      </c>
      <c r="D278" t="s">
        <v>741</v>
      </c>
      <c r="E278" t="s">
        <v>46</v>
      </c>
      <c r="F278">
        <v>11846716</v>
      </c>
      <c r="G278" s="111">
        <v>44896</v>
      </c>
      <c r="H278" t="s">
        <v>1077</v>
      </c>
      <c r="I278" t="s">
        <v>255</v>
      </c>
      <c r="J278" t="s">
        <v>249</v>
      </c>
      <c r="K278" t="s">
        <v>268</v>
      </c>
      <c r="L278" t="s">
        <v>251</v>
      </c>
      <c r="O278" s="111">
        <v>44896</v>
      </c>
      <c r="P278" t="s">
        <v>252</v>
      </c>
      <c r="Q278" t="s">
        <v>253</v>
      </c>
      <c r="R278" s="111">
        <v>44900</v>
      </c>
      <c r="S278" t="s">
        <v>254</v>
      </c>
      <c r="T278" t="s">
        <v>254</v>
      </c>
      <c r="U278" t="s">
        <v>254</v>
      </c>
      <c r="V278" t="s">
        <v>254</v>
      </c>
      <c r="W278">
        <v>0</v>
      </c>
      <c r="X278">
        <v>5674.54</v>
      </c>
      <c r="Y278">
        <v>10671.14</v>
      </c>
      <c r="Z278" s="27">
        <f t="shared" si="4"/>
        <v>16345.68</v>
      </c>
    </row>
    <row r="279" spans="1:26" hidden="1">
      <c r="A279" t="s">
        <v>246</v>
      </c>
      <c r="B279">
        <v>6906193678</v>
      </c>
      <c r="C279" t="s">
        <v>178</v>
      </c>
      <c r="D279" t="s">
        <v>741</v>
      </c>
      <c r="E279" t="s">
        <v>46</v>
      </c>
      <c r="F279">
        <v>11847090</v>
      </c>
      <c r="G279" s="111">
        <v>44896</v>
      </c>
      <c r="H279" t="s">
        <v>1078</v>
      </c>
      <c r="I279" t="s">
        <v>255</v>
      </c>
      <c r="J279" t="s">
        <v>249</v>
      </c>
      <c r="K279" t="s">
        <v>250</v>
      </c>
      <c r="L279" t="s">
        <v>251</v>
      </c>
      <c r="O279" s="111">
        <v>44896</v>
      </c>
      <c r="P279" t="s">
        <v>252</v>
      </c>
      <c r="Q279" t="s">
        <v>253</v>
      </c>
      <c r="R279" s="111">
        <v>44897</v>
      </c>
      <c r="S279" t="s">
        <v>254</v>
      </c>
      <c r="T279" t="s">
        <v>254</v>
      </c>
      <c r="U279" t="s">
        <v>254</v>
      </c>
      <c r="V279" t="s">
        <v>254</v>
      </c>
      <c r="W279">
        <v>0</v>
      </c>
      <c r="X279">
        <v>744</v>
      </c>
      <c r="Y279">
        <v>1503.25</v>
      </c>
      <c r="Z279" s="27">
        <f t="shared" si="4"/>
        <v>2247.25</v>
      </c>
    </row>
    <row r="280" spans="1:26" hidden="1">
      <c r="A280" t="s">
        <v>246</v>
      </c>
      <c r="B280">
        <v>6906193678</v>
      </c>
      <c r="C280" t="s">
        <v>178</v>
      </c>
      <c r="D280" t="s">
        <v>741</v>
      </c>
      <c r="E280" t="s">
        <v>46</v>
      </c>
      <c r="F280">
        <v>11861838</v>
      </c>
      <c r="G280" s="111">
        <v>44901</v>
      </c>
      <c r="H280" t="s">
        <v>1079</v>
      </c>
      <c r="I280" t="s">
        <v>255</v>
      </c>
      <c r="J280" t="s">
        <v>249</v>
      </c>
      <c r="K280" t="s">
        <v>250</v>
      </c>
      <c r="L280" t="s">
        <v>251</v>
      </c>
      <c r="O280" s="111">
        <v>44901</v>
      </c>
      <c r="P280" t="s">
        <v>252</v>
      </c>
      <c r="Q280" t="s">
        <v>253</v>
      </c>
      <c r="R280" s="111">
        <v>44902</v>
      </c>
      <c r="S280" t="s">
        <v>254</v>
      </c>
      <c r="T280" t="s">
        <v>254</v>
      </c>
      <c r="U280" t="s">
        <v>254</v>
      </c>
      <c r="V280" t="s">
        <v>254</v>
      </c>
      <c r="W280">
        <v>0</v>
      </c>
      <c r="X280">
        <v>9327.1</v>
      </c>
      <c r="Y280">
        <v>9053.1</v>
      </c>
      <c r="Z280" s="27">
        <f t="shared" si="4"/>
        <v>18380.2</v>
      </c>
    </row>
    <row r="281" spans="1:26" hidden="1">
      <c r="A281" t="s">
        <v>246</v>
      </c>
      <c r="B281">
        <v>6906193678</v>
      </c>
      <c r="C281" t="s">
        <v>178</v>
      </c>
      <c r="D281" t="s">
        <v>741</v>
      </c>
      <c r="E281" t="s">
        <v>46</v>
      </c>
      <c r="F281">
        <v>11870212</v>
      </c>
      <c r="G281" s="111">
        <v>44905</v>
      </c>
      <c r="H281" t="s">
        <v>1080</v>
      </c>
      <c r="I281" t="s">
        <v>255</v>
      </c>
      <c r="J281" t="s">
        <v>249</v>
      </c>
      <c r="K281" t="s">
        <v>250</v>
      </c>
      <c r="L281" t="s">
        <v>251</v>
      </c>
      <c r="O281" s="111">
        <v>44905</v>
      </c>
      <c r="P281" t="s">
        <v>252</v>
      </c>
      <c r="Q281" t="s">
        <v>253</v>
      </c>
      <c r="R281" s="111">
        <v>44907</v>
      </c>
      <c r="S281" t="s">
        <v>254</v>
      </c>
      <c r="T281" t="s">
        <v>254</v>
      </c>
      <c r="U281" t="s">
        <v>254</v>
      </c>
      <c r="V281" t="s">
        <v>254</v>
      </c>
      <c r="W281">
        <v>0</v>
      </c>
      <c r="X281">
        <v>6614.13</v>
      </c>
      <c r="Y281">
        <v>5114.22</v>
      </c>
      <c r="Z281" s="27">
        <f t="shared" si="4"/>
        <v>11728.35</v>
      </c>
    </row>
    <row r="282" spans="1:26" hidden="1">
      <c r="A282" t="s">
        <v>246</v>
      </c>
      <c r="B282">
        <v>6906193678</v>
      </c>
      <c r="C282" t="s">
        <v>178</v>
      </c>
      <c r="D282" t="s">
        <v>741</v>
      </c>
      <c r="E282" t="s">
        <v>46</v>
      </c>
      <c r="F282">
        <v>11890232</v>
      </c>
      <c r="G282" s="111">
        <v>44909</v>
      </c>
      <c r="H282" t="s">
        <v>1081</v>
      </c>
      <c r="I282" t="s">
        <v>255</v>
      </c>
      <c r="J282" t="s">
        <v>249</v>
      </c>
      <c r="K282" t="s">
        <v>250</v>
      </c>
      <c r="L282" t="s">
        <v>251</v>
      </c>
      <c r="O282" s="111">
        <v>44909</v>
      </c>
      <c r="P282" t="s">
        <v>252</v>
      </c>
      <c r="Q282" t="s">
        <v>253</v>
      </c>
      <c r="R282" s="111">
        <v>44911</v>
      </c>
      <c r="S282" t="s">
        <v>254</v>
      </c>
      <c r="T282" t="s">
        <v>254</v>
      </c>
      <c r="U282" t="s">
        <v>254</v>
      </c>
      <c r="V282" t="s">
        <v>254</v>
      </c>
      <c r="W282">
        <v>0</v>
      </c>
      <c r="X282">
        <v>3815.5</v>
      </c>
      <c r="Y282">
        <v>4782.5</v>
      </c>
      <c r="Z282" s="27">
        <f t="shared" si="4"/>
        <v>8598</v>
      </c>
    </row>
    <row r="283" spans="1:26" hidden="1">
      <c r="A283" t="s">
        <v>246</v>
      </c>
      <c r="B283">
        <v>6906193678</v>
      </c>
      <c r="C283" t="s">
        <v>178</v>
      </c>
      <c r="D283" t="s">
        <v>741</v>
      </c>
      <c r="E283" t="s">
        <v>46</v>
      </c>
      <c r="F283">
        <v>11894456</v>
      </c>
      <c r="G283" s="111">
        <v>44910</v>
      </c>
      <c r="H283" t="s">
        <v>1082</v>
      </c>
      <c r="I283" t="s">
        <v>255</v>
      </c>
      <c r="J283" t="s">
        <v>249</v>
      </c>
      <c r="K283" t="s">
        <v>250</v>
      </c>
      <c r="L283" t="s">
        <v>251</v>
      </c>
      <c r="O283" s="111">
        <v>44910</v>
      </c>
      <c r="P283" t="s">
        <v>252</v>
      </c>
      <c r="Q283" t="s">
        <v>253</v>
      </c>
      <c r="R283" s="111">
        <v>44911</v>
      </c>
      <c r="S283" t="s">
        <v>254</v>
      </c>
      <c r="T283" t="s">
        <v>254</v>
      </c>
      <c r="U283" t="s">
        <v>254</v>
      </c>
      <c r="V283" t="s">
        <v>254</v>
      </c>
      <c r="W283">
        <v>0</v>
      </c>
      <c r="X283">
        <v>729.4</v>
      </c>
      <c r="Y283">
        <v>1871</v>
      </c>
      <c r="Z283" s="27">
        <f t="shared" si="4"/>
        <v>2600.4</v>
      </c>
    </row>
    <row r="284" spans="1:26" hidden="1">
      <c r="A284" t="s">
        <v>246</v>
      </c>
      <c r="B284">
        <v>6906193678</v>
      </c>
      <c r="C284" t="s">
        <v>178</v>
      </c>
      <c r="D284" t="s">
        <v>741</v>
      </c>
      <c r="E284" t="s">
        <v>46</v>
      </c>
      <c r="F284">
        <v>11895154</v>
      </c>
      <c r="G284" s="111">
        <v>44910</v>
      </c>
      <c r="H284" t="s">
        <v>1343</v>
      </c>
      <c r="I284" t="s">
        <v>248</v>
      </c>
      <c r="J284" t="s">
        <v>249</v>
      </c>
      <c r="K284" t="s">
        <v>250</v>
      </c>
      <c r="L284" t="s">
        <v>251</v>
      </c>
      <c r="O284" s="111">
        <v>44910</v>
      </c>
      <c r="P284" t="s">
        <v>252</v>
      </c>
      <c r="Q284" t="s">
        <v>257</v>
      </c>
      <c r="R284" s="111">
        <v>44911</v>
      </c>
      <c r="S284" t="s">
        <v>254</v>
      </c>
      <c r="T284" t="s">
        <v>254</v>
      </c>
      <c r="U284" t="s">
        <v>254</v>
      </c>
      <c r="V284" t="s">
        <v>254</v>
      </c>
      <c r="W284">
        <v>0</v>
      </c>
      <c r="X284">
        <v>0</v>
      </c>
      <c r="Y284">
        <v>0</v>
      </c>
      <c r="Z284" s="27">
        <f t="shared" si="4"/>
        <v>0</v>
      </c>
    </row>
    <row r="285" spans="1:26" hidden="1">
      <c r="A285" t="s">
        <v>246</v>
      </c>
      <c r="B285">
        <v>6906193678</v>
      </c>
      <c r="C285" t="s">
        <v>178</v>
      </c>
      <c r="D285" t="s">
        <v>741</v>
      </c>
      <c r="E285" t="s">
        <v>46</v>
      </c>
      <c r="F285">
        <v>11895330</v>
      </c>
      <c r="G285" s="111">
        <v>44910</v>
      </c>
      <c r="H285" t="s">
        <v>1083</v>
      </c>
      <c r="I285" t="s">
        <v>255</v>
      </c>
      <c r="J285" t="s">
        <v>249</v>
      </c>
      <c r="K285" t="s">
        <v>250</v>
      </c>
      <c r="L285" t="s">
        <v>251</v>
      </c>
      <c r="O285" s="111">
        <v>44915</v>
      </c>
      <c r="P285" t="s">
        <v>252</v>
      </c>
      <c r="Q285" t="s">
        <v>253</v>
      </c>
      <c r="R285" s="111">
        <v>44917</v>
      </c>
      <c r="S285" t="s">
        <v>254</v>
      </c>
      <c r="T285" t="s">
        <v>254</v>
      </c>
      <c r="U285" t="s">
        <v>254</v>
      </c>
      <c r="V285" t="s">
        <v>254</v>
      </c>
      <c r="W285">
        <v>0</v>
      </c>
      <c r="X285">
        <v>1040.5899999999999</v>
      </c>
      <c r="Y285">
        <v>1140</v>
      </c>
      <c r="Z285" s="27">
        <f t="shared" si="4"/>
        <v>2180.59</v>
      </c>
    </row>
    <row r="286" spans="1:26" hidden="1">
      <c r="A286" t="s">
        <v>246</v>
      </c>
      <c r="B286">
        <v>6906193678</v>
      </c>
      <c r="C286" t="s">
        <v>178</v>
      </c>
      <c r="D286" t="s">
        <v>1003</v>
      </c>
      <c r="E286" t="s">
        <v>46</v>
      </c>
      <c r="F286">
        <v>11861113</v>
      </c>
      <c r="G286" s="111">
        <v>44903</v>
      </c>
      <c r="H286" t="s">
        <v>1084</v>
      </c>
      <c r="I286" t="s">
        <v>255</v>
      </c>
      <c r="J286" t="s">
        <v>249</v>
      </c>
      <c r="K286" t="s">
        <v>268</v>
      </c>
      <c r="L286" t="s">
        <v>251</v>
      </c>
      <c r="O286" s="111">
        <v>44903</v>
      </c>
      <c r="P286" t="s">
        <v>252</v>
      </c>
      <c r="Q286" t="s">
        <v>282</v>
      </c>
      <c r="R286" s="111">
        <v>44907</v>
      </c>
      <c r="S286" t="s">
        <v>254</v>
      </c>
      <c r="T286" t="s">
        <v>254</v>
      </c>
      <c r="U286" t="s">
        <v>254</v>
      </c>
      <c r="V286" t="s">
        <v>254</v>
      </c>
      <c r="W286">
        <v>0</v>
      </c>
      <c r="X286">
        <v>707.65</v>
      </c>
      <c r="Y286">
        <v>0</v>
      </c>
      <c r="Z286" s="27">
        <f t="shared" si="4"/>
        <v>707.65</v>
      </c>
    </row>
    <row r="287" spans="1:26" hidden="1">
      <c r="A287" t="s">
        <v>246</v>
      </c>
      <c r="B287">
        <v>6906193678</v>
      </c>
      <c r="C287" t="s">
        <v>178</v>
      </c>
      <c r="D287" t="s">
        <v>1003</v>
      </c>
      <c r="E287" t="s">
        <v>46</v>
      </c>
      <c r="F287">
        <v>11861448</v>
      </c>
      <c r="G287" s="111">
        <v>44901</v>
      </c>
      <c r="H287" t="s">
        <v>1085</v>
      </c>
      <c r="I287" t="s">
        <v>255</v>
      </c>
      <c r="J287" t="s">
        <v>249</v>
      </c>
      <c r="K287" t="s">
        <v>250</v>
      </c>
      <c r="L287" t="s">
        <v>251</v>
      </c>
      <c r="O287" s="111">
        <v>44901</v>
      </c>
      <c r="P287" t="s">
        <v>252</v>
      </c>
      <c r="Q287" t="s">
        <v>253</v>
      </c>
      <c r="R287" s="111">
        <v>44907</v>
      </c>
      <c r="S287" t="s">
        <v>254</v>
      </c>
      <c r="T287" t="s">
        <v>254</v>
      </c>
      <c r="U287" t="s">
        <v>254</v>
      </c>
      <c r="V287" t="s">
        <v>254</v>
      </c>
      <c r="W287">
        <v>0</v>
      </c>
      <c r="X287">
        <v>800.9</v>
      </c>
      <c r="Y287">
        <v>1066</v>
      </c>
      <c r="Z287" s="27">
        <f t="shared" si="4"/>
        <v>1866.9</v>
      </c>
    </row>
    <row r="288" spans="1:26" hidden="1">
      <c r="A288" t="s">
        <v>246</v>
      </c>
      <c r="B288">
        <v>6906193678</v>
      </c>
      <c r="C288" t="s">
        <v>178</v>
      </c>
      <c r="D288" t="s">
        <v>45</v>
      </c>
      <c r="E288" t="s">
        <v>46</v>
      </c>
      <c r="F288">
        <v>518485</v>
      </c>
      <c r="G288" s="111">
        <v>44876</v>
      </c>
      <c r="H288" t="s">
        <v>703</v>
      </c>
      <c r="I288" t="s">
        <v>255</v>
      </c>
      <c r="J288" t="s">
        <v>249</v>
      </c>
      <c r="K288" t="s">
        <v>268</v>
      </c>
      <c r="L288" t="s">
        <v>251</v>
      </c>
      <c r="O288" s="111">
        <v>44876</v>
      </c>
      <c r="P288" t="s">
        <v>252</v>
      </c>
      <c r="Q288" t="s">
        <v>253</v>
      </c>
      <c r="R288" s="111">
        <v>44877</v>
      </c>
      <c r="S288" t="s">
        <v>254</v>
      </c>
      <c r="T288" t="s">
        <v>254</v>
      </c>
      <c r="U288" t="s">
        <v>254</v>
      </c>
      <c r="V288" t="s">
        <v>254</v>
      </c>
      <c r="W288">
        <v>5122.3500000000004</v>
      </c>
      <c r="X288">
        <v>11665.8</v>
      </c>
      <c r="Y288">
        <v>10811.8</v>
      </c>
      <c r="Z288" s="27">
        <f t="shared" si="4"/>
        <v>27599.95</v>
      </c>
    </row>
    <row r="289" spans="1:26" hidden="1">
      <c r="A289" t="s">
        <v>246</v>
      </c>
      <c r="B289">
        <v>6906193678</v>
      </c>
      <c r="C289" t="s">
        <v>178</v>
      </c>
      <c r="D289" t="s">
        <v>45</v>
      </c>
      <c r="E289" t="s">
        <v>46</v>
      </c>
      <c r="F289">
        <v>673297</v>
      </c>
      <c r="G289" s="111">
        <v>44874</v>
      </c>
      <c r="H289" t="s">
        <v>704</v>
      </c>
      <c r="I289" t="s">
        <v>255</v>
      </c>
      <c r="J289" t="s">
        <v>249</v>
      </c>
      <c r="K289" t="s">
        <v>705</v>
      </c>
      <c r="L289" t="s">
        <v>251</v>
      </c>
      <c r="O289" s="111">
        <v>44875</v>
      </c>
      <c r="P289" t="s">
        <v>252</v>
      </c>
      <c r="Q289" t="s">
        <v>253</v>
      </c>
      <c r="R289" s="111">
        <v>44876</v>
      </c>
      <c r="S289" t="s">
        <v>254</v>
      </c>
      <c r="T289" t="s">
        <v>254</v>
      </c>
      <c r="U289" t="s">
        <v>254</v>
      </c>
      <c r="V289" t="s">
        <v>254</v>
      </c>
      <c r="W289">
        <v>1576.8</v>
      </c>
      <c r="X289">
        <v>11286.05</v>
      </c>
      <c r="Y289">
        <v>8118.4</v>
      </c>
      <c r="Z289" s="27">
        <f t="shared" si="4"/>
        <v>20981.25</v>
      </c>
    </row>
    <row r="290" spans="1:26" hidden="1">
      <c r="A290" t="s">
        <v>246</v>
      </c>
      <c r="B290">
        <v>6906193678</v>
      </c>
      <c r="C290" t="s">
        <v>178</v>
      </c>
      <c r="D290" t="s">
        <v>45</v>
      </c>
      <c r="E290" t="s">
        <v>46</v>
      </c>
      <c r="F290">
        <v>1229656</v>
      </c>
      <c r="G290" s="111">
        <v>44922</v>
      </c>
      <c r="H290" t="s">
        <v>1344</v>
      </c>
      <c r="I290" t="s">
        <v>255</v>
      </c>
      <c r="J290" t="s">
        <v>249</v>
      </c>
      <c r="K290" t="s">
        <v>268</v>
      </c>
      <c r="L290" t="s">
        <v>251</v>
      </c>
      <c r="O290" s="111">
        <v>44922</v>
      </c>
      <c r="P290" t="s">
        <v>252</v>
      </c>
      <c r="Q290" t="s">
        <v>253</v>
      </c>
      <c r="R290" s="111">
        <v>44923</v>
      </c>
      <c r="S290" t="s">
        <v>254</v>
      </c>
      <c r="T290" t="s">
        <v>254</v>
      </c>
      <c r="U290" t="s">
        <v>254</v>
      </c>
      <c r="V290" t="s">
        <v>254</v>
      </c>
      <c r="W290">
        <v>0</v>
      </c>
      <c r="X290">
        <v>0</v>
      </c>
      <c r="Y290">
        <v>52930.51</v>
      </c>
      <c r="Z290" s="27">
        <f t="shared" si="4"/>
        <v>52930.51</v>
      </c>
    </row>
    <row r="291" spans="1:26" hidden="1">
      <c r="A291" t="s">
        <v>246</v>
      </c>
      <c r="B291">
        <v>6906193678</v>
      </c>
      <c r="C291" t="s">
        <v>178</v>
      </c>
      <c r="D291" t="s">
        <v>45</v>
      </c>
      <c r="E291" t="s">
        <v>46</v>
      </c>
      <c r="F291">
        <v>4852405</v>
      </c>
      <c r="G291" s="111">
        <v>44922</v>
      </c>
      <c r="H291" t="s">
        <v>1345</v>
      </c>
      <c r="I291" t="s">
        <v>255</v>
      </c>
      <c r="J291" t="s">
        <v>249</v>
      </c>
      <c r="K291" t="s">
        <v>268</v>
      </c>
      <c r="L291" t="s">
        <v>251</v>
      </c>
      <c r="O291" s="111">
        <v>44922</v>
      </c>
      <c r="P291" t="s">
        <v>252</v>
      </c>
      <c r="Q291" t="s">
        <v>253</v>
      </c>
      <c r="R291" s="111">
        <v>44923</v>
      </c>
      <c r="S291" t="s">
        <v>254</v>
      </c>
      <c r="T291" t="s">
        <v>254</v>
      </c>
      <c r="U291" t="s">
        <v>254</v>
      </c>
      <c r="V291" t="s">
        <v>254</v>
      </c>
      <c r="W291">
        <v>0</v>
      </c>
      <c r="X291">
        <v>0</v>
      </c>
      <c r="Y291">
        <v>26107.9</v>
      </c>
      <c r="Z291" s="27">
        <f t="shared" si="4"/>
        <v>26107.9</v>
      </c>
    </row>
    <row r="292" spans="1:26" hidden="1">
      <c r="A292" t="s">
        <v>246</v>
      </c>
      <c r="B292">
        <v>83033157068</v>
      </c>
      <c r="C292" t="s">
        <v>178</v>
      </c>
      <c r="D292" t="s">
        <v>45</v>
      </c>
      <c r="E292" t="s">
        <v>46</v>
      </c>
      <c r="F292">
        <v>6255120</v>
      </c>
      <c r="G292" s="111">
        <v>44929</v>
      </c>
      <c r="H292" t="s">
        <v>1651</v>
      </c>
      <c r="I292" t="s">
        <v>255</v>
      </c>
      <c r="J292" t="s">
        <v>249</v>
      </c>
      <c r="K292" t="s">
        <v>250</v>
      </c>
      <c r="L292" t="s">
        <v>251</v>
      </c>
      <c r="O292" s="111">
        <v>44929</v>
      </c>
      <c r="P292" t="s">
        <v>252</v>
      </c>
      <c r="Q292" t="s">
        <v>253</v>
      </c>
      <c r="R292" s="111">
        <v>44936</v>
      </c>
      <c r="S292" t="s">
        <v>254</v>
      </c>
      <c r="T292" t="s">
        <v>254</v>
      </c>
      <c r="U292" t="s">
        <v>254</v>
      </c>
      <c r="V292" t="s">
        <v>254</v>
      </c>
      <c r="W292">
        <v>2091.0100000000002</v>
      </c>
      <c r="X292">
        <v>1390.5</v>
      </c>
      <c r="Y292">
        <v>994.5</v>
      </c>
      <c r="Z292" s="27">
        <f t="shared" si="4"/>
        <v>4476.01</v>
      </c>
    </row>
    <row r="293" spans="1:26" hidden="1">
      <c r="A293" t="s">
        <v>246</v>
      </c>
      <c r="B293">
        <v>6906193678</v>
      </c>
      <c r="C293" t="s">
        <v>178</v>
      </c>
      <c r="D293" t="s">
        <v>45</v>
      </c>
      <c r="E293" t="s">
        <v>46</v>
      </c>
      <c r="F293">
        <v>9048781</v>
      </c>
      <c r="G293" s="111">
        <v>44861</v>
      </c>
      <c r="H293" t="s">
        <v>706</v>
      </c>
      <c r="I293" t="s">
        <v>255</v>
      </c>
      <c r="J293" t="s">
        <v>249</v>
      </c>
      <c r="K293" t="s">
        <v>250</v>
      </c>
      <c r="L293" t="s">
        <v>707</v>
      </c>
      <c r="O293" s="111">
        <v>44866</v>
      </c>
      <c r="P293" t="s">
        <v>252</v>
      </c>
      <c r="Q293" t="s">
        <v>282</v>
      </c>
      <c r="R293" s="111">
        <v>44866</v>
      </c>
      <c r="S293" t="s">
        <v>254</v>
      </c>
      <c r="T293" t="s">
        <v>254</v>
      </c>
      <c r="U293" t="s">
        <v>254</v>
      </c>
      <c r="V293" t="s">
        <v>254</v>
      </c>
      <c r="W293">
        <v>811.88</v>
      </c>
      <c r="X293">
        <v>276.56</v>
      </c>
      <c r="Y293">
        <v>0</v>
      </c>
      <c r="Z293" s="27">
        <f t="shared" si="4"/>
        <v>1088.44</v>
      </c>
    </row>
    <row r="294" spans="1:26" hidden="1">
      <c r="A294" t="s">
        <v>246</v>
      </c>
      <c r="B294">
        <v>6906193678</v>
      </c>
      <c r="C294" t="s">
        <v>178</v>
      </c>
      <c r="D294" t="s">
        <v>45</v>
      </c>
      <c r="E294" t="s">
        <v>46</v>
      </c>
      <c r="F294">
        <v>10797894</v>
      </c>
      <c r="G294" s="111">
        <v>44890</v>
      </c>
      <c r="H294" t="s">
        <v>1652</v>
      </c>
      <c r="I294" t="s">
        <v>255</v>
      </c>
      <c r="J294" t="s">
        <v>249</v>
      </c>
      <c r="K294" t="s">
        <v>250</v>
      </c>
      <c r="L294" t="s">
        <v>251</v>
      </c>
      <c r="O294" s="111">
        <v>44890</v>
      </c>
      <c r="P294" t="s">
        <v>252</v>
      </c>
      <c r="Q294" t="s">
        <v>257</v>
      </c>
      <c r="R294" s="111">
        <v>44893</v>
      </c>
      <c r="S294" t="s">
        <v>254</v>
      </c>
      <c r="T294" t="s">
        <v>254</v>
      </c>
      <c r="U294" t="s">
        <v>254</v>
      </c>
      <c r="V294" t="s">
        <v>254</v>
      </c>
      <c r="W294">
        <v>0</v>
      </c>
      <c r="X294">
        <v>0</v>
      </c>
      <c r="Y294">
        <v>0</v>
      </c>
      <c r="Z294" s="27">
        <f t="shared" si="4"/>
        <v>0</v>
      </c>
    </row>
    <row r="295" spans="1:26" hidden="1">
      <c r="A295" t="s">
        <v>246</v>
      </c>
      <c r="B295">
        <v>6906193678</v>
      </c>
      <c r="C295" t="s">
        <v>178</v>
      </c>
      <c r="D295" t="s">
        <v>45</v>
      </c>
      <c r="E295" t="s">
        <v>46</v>
      </c>
      <c r="F295">
        <v>11005013</v>
      </c>
      <c r="G295" s="111">
        <v>44881</v>
      </c>
      <c r="H295" t="s">
        <v>708</v>
      </c>
      <c r="I295" t="s">
        <v>271</v>
      </c>
      <c r="J295" t="s">
        <v>249</v>
      </c>
      <c r="K295" t="s">
        <v>250</v>
      </c>
      <c r="L295" t="s">
        <v>251</v>
      </c>
      <c r="O295" s="111">
        <v>44881</v>
      </c>
      <c r="P295" t="s">
        <v>252</v>
      </c>
      <c r="Q295" t="s">
        <v>253</v>
      </c>
      <c r="R295" s="111">
        <v>44883</v>
      </c>
      <c r="S295" t="s">
        <v>254</v>
      </c>
      <c r="T295" t="s">
        <v>254</v>
      </c>
      <c r="U295" t="s">
        <v>254</v>
      </c>
      <c r="V295" t="s">
        <v>254</v>
      </c>
      <c r="W295">
        <v>1277.95</v>
      </c>
      <c r="X295">
        <v>780.95</v>
      </c>
      <c r="Y295">
        <v>291</v>
      </c>
      <c r="Z295" s="27">
        <f t="shared" si="4"/>
        <v>2349.9</v>
      </c>
    </row>
    <row r="296" spans="1:26" hidden="1">
      <c r="A296" t="s">
        <v>246</v>
      </c>
      <c r="B296">
        <v>6906193678</v>
      </c>
      <c r="C296" t="s">
        <v>178</v>
      </c>
      <c r="D296" t="s">
        <v>45</v>
      </c>
      <c r="E296" t="s">
        <v>46</v>
      </c>
      <c r="F296">
        <v>11704500</v>
      </c>
      <c r="G296" s="111">
        <v>44864</v>
      </c>
      <c r="H296" t="s">
        <v>709</v>
      </c>
      <c r="I296" t="s">
        <v>255</v>
      </c>
      <c r="J296" t="s">
        <v>249</v>
      </c>
      <c r="K296" t="s">
        <v>250</v>
      </c>
      <c r="L296" t="s">
        <v>251</v>
      </c>
      <c r="O296" s="111">
        <v>44868</v>
      </c>
      <c r="P296" t="s">
        <v>252</v>
      </c>
      <c r="Q296" t="s">
        <v>282</v>
      </c>
      <c r="R296" s="111">
        <v>44873</v>
      </c>
      <c r="S296" t="s">
        <v>254</v>
      </c>
      <c r="T296" t="s">
        <v>254</v>
      </c>
      <c r="U296" t="s">
        <v>254</v>
      </c>
      <c r="V296" t="s">
        <v>254</v>
      </c>
      <c r="W296">
        <v>199.56</v>
      </c>
      <c r="X296">
        <v>123.98</v>
      </c>
      <c r="Y296">
        <v>0</v>
      </c>
      <c r="Z296" s="27">
        <f t="shared" si="4"/>
        <v>323.54000000000002</v>
      </c>
    </row>
    <row r="297" spans="1:26" hidden="1">
      <c r="A297" t="s">
        <v>246</v>
      </c>
      <c r="B297">
        <v>6906193678</v>
      </c>
      <c r="C297" t="s">
        <v>178</v>
      </c>
      <c r="D297" t="s">
        <v>45</v>
      </c>
      <c r="E297" t="s">
        <v>46</v>
      </c>
      <c r="F297">
        <v>11709339</v>
      </c>
      <c r="G297" s="111">
        <v>44869</v>
      </c>
      <c r="H297" t="s">
        <v>710</v>
      </c>
      <c r="I297" t="s">
        <v>255</v>
      </c>
      <c r="J297" t="s">
        <v>249</v>
      </c>
      <c r="K297" t="s">
        <v>250</v>
      </c>
      <c r="L297" t="s">
        <v>251</v>
      </c>
      <c r="O297" s="111">
        <v>44869</v>
      </c>
      <c r="P297" t="s">
        <v>252</v>
      </c>
      <c r="Q297" t="s">
        <v>253</v>
      </c>
      <c r="R297" s="111">
        <v>44872</v>
      </c>
      <c r="S297" t="s">
        <v>254</v>
      </c>
      <c r="T297" t="s">
        <v>254</v>
      </c>
      <c r="U297" t="s">
        <v>254</v>
      </c>
      <c r="V297" t="s">
        <v>254</v>
      </c>
      <c r="W297">
        <v>1035.9000000000001</v>
      </c>
      <c r="X297">
        <v>1466.59</v>
      </c>
      <c r="Y297">
        <v>32.299999999999997</v>
      </c>
      <c r="Z297" s="27">
        <f t="shared" si="4"/>
        <v>2534.79</v>
      </c>
    </row>
    <row r="298" spans="1:26" hidden="1">
      <c r="A298" t="s">
        <v>246</v>
      </c>
      <c r="B298">
        <v>6906193678</v>
      </c>
      <c r="C298" t="s">
        <v>178</v>
      </c>
      <c r="D298" t="s">
        <v>45</v>
      </c>
      <c r="E298" t="s">
        <v>46</v>
      </c>
      <c r="F298">
        <v>11737881</v>
      </c>
      <c r="G298" s="111">
        <v>44872</v>
      </c>
      <c r="H298" t="s">
        <v>711</v>
      </c>
      <c r="I298" t="s">
        <v>255</v>
      </c>
      <c r="J298" t="s">
        <v>249</v>
      </c>
      <c r="K298" t="s">
        <v>250</v>
      </c>
      <c r="L298" t="s">
        <v>251</v>
      </c>
      <c r="O298" s="111">
        <v>44872</v>
      </c>
      <c r="P298" t="s">
        <v>252</v>
      </c>
      <c r="Q298" t="s">
        <v>253</v>
      </c>
      <c r="R298" s="111">
        <v>44883</v>
      </c>
      <c r="S298" t="s">
        <v>254</v>
      </c>
      <c r="T298" t="s">
        <v>254</v>
      </c>
      <c r="U298" t="s">
        <v>254</v>
      </c>
      <c r="V298" t="s">
        <v>254</v>
      </c>
      <c r="W298">
        <v>318</v>
      </c>
      <c r="X298">
        <v>2258.11</v>
      </c>
      <c r="Y298">
        <v>2439.9499999999998</v>
      </c>
      <c r="Z298" s="27">
        <f t="shared" si="4"/>
        <v>5016.0599999999995</v>
      </c>
    </row>
    <row r="299" spans="1:26" hidden="1">
      <c r="A299" t="s">
        <v>246</v>
      </c>
      <c r="B299">
        <v>6906193678</v>
      </c>
      <c r="C299" t="s">
        <v>178</v>
      </c>
      <c r="D299" t="s">
        <v>45</v>
      </c>
      <c r="E299" t="s">
        <v>46</v>
      </c>
      <c r="F299">
        <v>11750677</v>
      </c>
      <c r="G299" s="111">
        <v>44874</v>
      </c>
      <c r="H299" t="s">
        <v>712</v>
      </c>
      <c r="I299" t="s">
        <v>255</v>
      </c>
      <c r="J299" t="s">
        <v>249</v>
      </c>
      <c r="K299" t="s">
        <v>250</v>
      </c>
      <c r="L299" t="s">
        <v>251</v>
      </c>
      <c r="O299" s="111">
        <v>44874</v>
      </c>
      <c r="P299" t="s">
        <v>252</v>
      </c>
      <c r="Q299" t="s">
        <v>282</v>
      </c>
      <c r="R299" s="111">
        <v>44875</v>
      </c>
      <c r="S299" t="s">
        <v>254</v>
      </c>
      <c r="T299" t="s">
        <v>254</v>
      </c>
      <c r="U299" t="s">
        <v>254</v>
      </c>
      <c r="V299" t="s">
        <v>254</v>
      </c>
      <c r="W299">
        <v>442.49</v>
      </c>
      <c r="X299">
        <v>3100</v>
      </c>
      <c r="Y299">
        <v>0</v>
      </c>
      <c r="Z299" s="27">
        <f t="shared" si="4"/>
        <v>3542.49</v>
      </c>
    </row>
    <row r="300" spans="1:26" hidden="1">
      <c r="A300" t="s">
        <v>246</v>
      </c>
      <c r="B300">
        <v>6906193678</v>
      </c>
      <c r="C300" t="s">
        <v>178</v>
      </c>
      <c r="D300" t="s">
        <v>45</v>
      </c>
      <c r="E300" t="s">
        <v>46</v>
      </c>
      <c r="F300">
        <v>11754967</v>
      </c>
      <c r="G300" s="111">
        <v>44935</v>
      </c>
      <c r="H300" t="s">
        <v>1653</v>
      </c>
      <c r="I300" t="s">
        <v>255</v>
      </c>
      <c r="J300" t="s">
        <v>249</v>
      </c>
      <c r="K300" t="s">
        <v>250</v>
      </c>
      <c r="L300" t="s">
        <v>251</v>
      </c>
      <c r="O300" s="111">
        <v>44935</v>
      </c>
      <c r="P300" t="s">
        <v>252</v>
      </c>
      <c r="Q300" t="s">
        <v>253</v>
      </c>
      <c r="R300" s="111">
        <v>44936</v>
      </c>
      <c r="S300" t="s">
        <v>254</v>
      </c>
      <c r="T300" t="s">
        <v>254</v>
      </c>
      <c r="U300" t="s">
        <v>254</v>
      </c>
      <c r="V300" t="s">
        <v>254</v>
      </c>
      <c r="W300">
        <v>0</v>
      </c>
      <c r="X300">
        <v>0</v>
      </c>
      <c r="Y300">
        <v>5288.95</v>
      </c>
      <c r="Z300" s="27">
        <f t="shared" si="4"/>
        <v>5288.95</v>
      </c>
    </row>
    <row r="301" spans="1:26" hidden="1">
      <c r="A301" t="s">
        <v>246</v>
      </c>
      <c r="B301">
        <v>6906193678</v>
      </c>
      <c r="C301" t="s">
        <v>178</v>
      </c>
      <c r="D301" t="s">
        <v>45</v>
      </c>
      <c r="E301" t="s">
        <v>46</v>
      </c>
      <c r="F301">
        <v>11756290</v>
      </c>
      <c r="G301" s="111">
        <v>44875</v>
      </c>
      <c r="H301" t="s">
        <v>1514</v>
      </c>
      <c r="I301" t="s">
        <v>255</v>
      </c>
      <c r="J301" t="s">
        <v>249</v>
      </c>
      <c r="K301" t="s">
        <v>250</v>
      </c>
      <c r="L301" t="s">
        <v>251</v>
      </c>
      <c r="O301" s="111">
        <v>44875</v>
      </c>
      <c r="P301" t="s">
        <v>252</v>
      </c>
      <c r="Q301" t="s">
        <v>253</v>
      </c>
      <c r="R301" s="111">
        <v>44876</v>
      </c>
      <c r="S301" t="s">
        <v>254</v>
      </c>
      <c r="T301" t="s">
        <v>254</v>
      </c>
      <c r="U301" t="s">
        <v>254</v>
      </c>
      <c r="V301" t="s">
        <v>254</v>
      </c>
      <c r="W301">
        <v>1478.3</v>
      </c>
      <c r="X301">
        <v>11670.6</v>
      </c>
      <c r="Y301">
        <v>1746.8</v>
      </c>
      <c r="Z301" s="27">
        <f t="shared" si="4"/>
        <v>14895.699999999999</v>
      </c>
    </row>
    <row r="302" spans="1:26" hidden="1">
      <c r="A302" t="s">
        <v>246</v>
      </c>
      <c r="B302">
        <v>6906193678</v>
      </c>
      <c r="C302" t="s">
        <v>178</v>
      </c>
      <c r="D302" t="s">
        <v>45</v>
      </c>
      <c r="E302" t="s">
        <v>46</v>
      </c>
      <c r="F302">
        <v>11760360</v>
      </c>
      <c r="G302" s="111">
        <v>44876</v>
      </c>
      <c r="H302" t="s">
        <v>713</v>
      </c>
      <c r="I302" t="s">
        <v>255</v>
      </c>
      <c r="J302" t="s">
        <v>249</v>
      </c>
      <c r="K302" t="s">
        <v>250</v>
      </c>
      <c r="L302" t="s">
        <v>251</v>
      </c>
      <c r="O302" s="111">
        <v>44876</v>
      </c>
      <c r="P302" t="s">
        <v>252</v>
      </c>
      <c r="Q302" t="s">
        <v>253</v>
      </c>
      <c r="R302" s="111">
        <v>44879</v>
      </c>
      <c r="S302" t="s">
        <v>254</v>
      </c>
      <c r="T302" t="s">
        <v>254</v>
      </c>
      <c r="U302" t="s">
        <v>254</v>
      </c>
      <c r="V302" t="s">
        <v>254</v>
      </c>
      <c r="W302">
        <v>2779.51</v>
      </c>
      <c r="X302">
        <v>13759.97</v>
      </c>
      <c r="Y302">
        <v>2333.5</v>
      </c>
      <c r="Z302" s="27">
        <f t="shared" si="4"/>
        <v>18872.98</v>
      </c>
    </row>
    <row r="303" spans="1:26" hidden="1">
      <c r="A303" t="s">
        <v>246</v>
      </c>
      <c r="B303">
        <v>6906193678</v>
      </c>
      <c r="C303" t="s">
        <v>178</v>
      </c>
      <c r="D303" t="s">
        <v>45</v>
      </c>
      <c r="E303" t="s">
        <v>46</v>
      </c>
      <c r="F303">
        <v>11772336</v>
      </c>
      <c r="G303" s="111">
        <v>44882</v>
      </c>
      <c r="H303" t="s">
        <v>714</v>
      </c>
      <c r="I303" t="s">
        <v>255</v>
      </c>
      <c r="J303" t="s">
        <v>249</v>
      </c>
      <c r="K303" t="s">
        <v>250</v>
      </c>
      <c r="L303" t="s">
        <v>251</v>
      </c>
      <c r="O303" s="111">
        <v>44883</v>
      </c>
      <c r="P303" t="s">
        <v>252</v>
      </c>
      <c r="Q303" t="s">
        <v>253</v>
      </c>
      <c r="R303" s="111">
        <v>44883</v>
      </c>
      <c r="S303" t="s">
        <v>254</v>
      </c>
      <c r="T303" t="s">
        <v>254</v>
      </c>
      <c r="U303" t="s">
        <v>254</v>
      </c>
      <c r="V303" t="s">
        <v>254</v>
      </c>
      <c r="W303">
        <v>753.7</v>
      </c>
      <c r="X303">
        <v>6152</v>
      </c>
      <c r="Y303">
        <v>1393.25</v>
      </c>
      <c r="Z303" s="27">
        <f t="shared" si="4"/>
        <v>8298.9500000000007</v>
      </c>
    </row>
    <row r="304" spans="1:26" hidden="1">
      <c r="A304" t="s">
        <v>246</v>
      </c>
      <c r="B304">
        <v>6906193678</v>
      </c>
      <c r="C304" t="s">
        <v>178</v>
      </c>
      <c r="D304" t="s">
        <v>45</v>
      </c>
      <c r="E304" t="s">
        <v>46</v>
      </c>
      <c r="F304">
        <v>11772558</v>
      </c>
      <c r="G304" s="111">
        <v>44882</v>
      </c>
      <c r="H304" t="s">
        <v>715</v>
      </c>
      <c r="I304" t="s">
        <v>255</v>
      </c>
      <c r="J304" t="s">
        <v>249</v>
      </c>
      <c r="K304" t="s">
        <v>250</v>
      </c>
      <c r="L304" t="s">
        <v>251</v>
      </c>
      <c r="O304" s="111">
        <v>44882</v>
      </c>
      <c r="P304" t="s">
        <v>252</v>
      </c>
      <c r="Q304" t="s">
        <v>253</v>
      </c>
      <c r="R304" s="111">
        <v>44883</v>
      </c>
      <c r="S304" t="s">
        <v>254</v>
      </c>
      <c r="T304" t="s">
        <v>254</v>
      </c>
      <c r="U304" t="s">
        <v>254</v>
      </c>
      <c r="V304" t="s">
        <v>254</v>
      </c>
      <c r="W304">
        <v>32</v>
      </c>
      <c r="X304">
        <v>357</v>
      </c>
      <c r="Y304">
        <v>96</v>
      </c>
      <c r="Z304" s="27">
        <f t="shared" si="4"/>
        <v>485</v>
      </c>
    </row>
    <row r="305" spans="1:26" hidden="1">
      <c r="A305" t="s">
        <v>246</v>
      </c>
      <c r="B305">
        <v>6906193678</v>
      </c>
      <c r="C305" t="s">
        <v>178</v>
      </c>
      <c r="D305" t="s">
        <v>45</v>
      </c>
      <c r="E305" t="s">
        <v>46</v>
      </c>
      <c r="F305">
        <v>11799615</v>
      </c>
      <c r="G305" s="111">
        <v>44887</v>
      </c>
      <c r="H305" t="s">
        <v>716</v>
      </c>
      <c r="I305" t="s">
        <v>255</v>
      </c>
      <c r="J305" t="s">
        <v>249</v>
      </c>
      <c r="K305" t="s">
        <v>250</v>
      </c>
      <c r="L305" t="s">
        <v>251</v>
      </c>
      <c r="O305" s="111">
        <v>44887</v>
      </c>
      <c r="P305" t="s">
        <v>252</v>
      </c>
      <c r="Q305" t="s">
        <v>253</v>
      </c>
      <c r="R305" s="111">
        <v>44888</v>
      </c>
      <c r="S305" t="s">
        <v>254</v>
      </c>
      <c r="T305" t="s">
        <v>254</v>
      </c>
      <c r="U305" t="s">
        <v>254</v>
      </c>
      <c r="V305" t="s">
        <v>254</v>
      </c>
      <c r="W305">
        <v>3064.79</v>
      </c>
      <c r="X305">
        <v>24648.890000000003</v>
      </c>
      <c r="Y305">
        <v>10915.98</v>
      </c>
      <c r="Z305" s="27">
        <f t="shared" si="4"/>
        <v>38629.660000000003</v>
      </c>
    </row>
    <row r="306" spans="1:26" hidden="1">
      <c r="A306" t="s">
        <v>246</v>
      </c>
      <c r="B306">
        <v>6906193678</v>
      </c>
      <c r="C306" t="s">
        <v>178</v>
      </c>
      <c r="D306" t="s">
        <v>45</v>
      </c>
      <c r="E306" t="s">
        <v>46</v>
      </c>
      <c r="F306">
        <v>11804259</v>
      </c>
      <c r="G306" s="111">
        <v>44888</v>
      </c>
      <c r="H306" t="s">
        <v>717</v>
      </c>
      <c r="I306" t="s">
        <v>255</v>
      </c>
      <c r="L306" t="s">
        <v>251</v>
      </c>
      <c r="O306" s="111">
        <v>44888</v>
      </c>
      <c r="P306" t="s">
        <v>252</v>
      </c>
      <c r="Q306" t="s">
        <v>263</v>
      </c>
      <c r="R306" s="111">
        <v>44889</v>
      </c>
      <c r="S306" t="s">
        <v>254</v>
      </c>
      <c r="T306" t="s">
        <v>254</v>
      </c>
      <c r="U306" t="s">
        <v>254</v>
      </c>
      <c r="V306" t="s">
        <v>254</v>
      </c>
      <c r="W306">
        <v>124.1</v>
      </c>
      <c r="X306">
        <v>16</v>
      </c>
      <c r="Y306">
        <v>0</v>
      </c>
      <c r="Z306" s="27">
        <f t="shared" si="4"/>
        <v>140.1</v>
      </c>
    </row>
    <row r="307" spans="1:26" hidden="1">
      <c r="A307" t="s">
        <v>246</v>
      </c>
      <c r="B307">
        <v>6906193678</v>
      </c>
      <c r="C307" t="s">
        <v>178</v>
      </c>
      <c r="D307" t="s">
        <v>45</v>
      </c>
      <c r="E307" t="s">
        <v>46</v>
      </c>
      <c r="F307">
        <v>11938888</v>
      </c>
      <c r="G307" s="111">
        <v>44922</v>
      </c>
      <c r="H307" t="s">
        <v>1346</v>
      </c>
      <c r="I307" t="s">
        <v>255</v>
      </c>
      <c r="J307" t="s">
        <v>249</v>
      </c>
      <c r="K307" t="s">
        <v>268</v>
      </c>
      <c r="L307" t="s">
        <v>251</v>
      </c>
      <c r="O307" s="111">
        <v>44922</v>
      </c>
      <c r="P307" t="s">
        <v>252</v>
      </c>
      <c r="Q307" t="s">
        <v>253</v>
      </c>
      <c r="R307" s="111">
        <v>44923</v>
      </c>
      <c r="S307" t="s">
        <v>254</v>
      </c>
      <c r="T307" t="s">
        <v>254</v>
      </c>
      <c r="U307" t="s">
        <v>254</v>
      </c>
      <c r="V307" t="s">
        <v>254</v>
      </c>
      <c r="W307">
        <v>0</v>
      </c>
      <c r="X307">
        <v>0</v>
      </c>
      <c r="Y307">
        <v>12297.67</v>
      </c>
      <c r="Z307" s="27">
        <f t="shared" si="4"/>
        <v>12297.67</v>
      </c>
    </row>
    <row r="308" spans="1:26" hidden="1">
      <c r="A308" t="s">
        <v>246</v>
      </c>
      <c r="B308">
        <v>6906193678</v>
      </c>
      <c r="C308" t="s">
        <v>178</v>
      </c>
      <c r="D308" t="s">
        <v>45</v>
      </c>
      <c r="E308" t="s">
        <v>46</v>
      </c>
      <c r="F308">
        <v>11939205</v>
      </c>
      <c r="G308" s="111">
        <v>44922</v>
      </c>
      <c r="H308" t="s">
        <v>1347</v>
      </c>
      <c r="I308" t="s">
        <v>248</v>
      </c>
      <c r="J308" t="s">
        <v>249</v>
      </c>
      <c r="K308" t="s">
        <v>250</v>
      </c>
      <c r="L308" t="s">
        <v>251</v>
      </c>
      <c r="O308" s="111">
        <v>44922</v>
      </c>
      <c r="P308" t="s">
        <v>252</v>
      </c>
      <c r="Q308" t="s">
        <v>1406</v>
      </c>
      <c r="S308" t="s">
        <v>254</v>
      </c>
      <c r="T308" t="s">
        <v>254</v>
      </c>
      <c r="U308" t="s">
        <v>254</v>
      </c>
      <c r="V308" t="s">
        <v>254</v>
      </c>
      <c r="W308">
        <v>0</v>
      </c>
      <c r="X308">
        <v>0</v>
      </c>
      <c r="Y308">
        <v>0</v>
      </c>
      <c r="Z308" s="27">
        <f t="shared" si="4"/>
        <v>0</v>
      </c>
    </row>
    <row r="309" spans="1:26" hidden="1">
      <c r="A309" t="s">
        <v>246</v>
      </c>
      <c r="B309">
        <v>6906193678</v>
      </c>
      <c r="C309" t="s">
        <v>178</v>
      </c>
      <c r="D309" t="s">
        <v>1250</v>
      </c>
      <c r="E309" t="s">
        <v>46</v>
      </c>
      <c r="F309">
        <v>11973746</v>
      </c>
      <c r="G309" s="111">
        <v>44931</v>
      </c>
      <c r="H309" t="s">
        <v>1654</v>
      </c>
      <c r="I309" t="s">
        <v>255</v>
      </c>
      <c r="J309" t="s">
        <v>249</v>
      </c>
      <c r="K309" t="s">
        <v>250</v>
      </c>
      <c r="L309" t="s">
        <v>251</v>
      </c>
      <c r="O309" s="111">
        <v>44931</v>
      </c>
      <c r="P309" t="s">
        <v>252</v>
      </c>
      <c r="Q309" t="s">
        <v>253</v>
      </c>
      <c r="R309" s="111">
        <v>44943</v>
      </c>
      <c r="S309" t="s">
        <v>254</v>
      </c>
      <c r="T309" t="s">
        <v>254</v>
      </c>
      <c r="U309" t="s">
        <v>254</v>
      </c>
      <c r="V309" t="s">
        <v>254</v>
      </c>
      <c r="W309">
        <v>0</v>
      </c>
      <c r="X309">
        <v>0</v>
      </c>
      <c r="Y309">
        <v>1589</v>
      </c>
      <c r="Z309" s="27">
        <f t="shared" si="4"/>
        <v>1589</v>
      </c>
    </row>
    <row r="310" spans="1:26" hidden="1">
      <c r="A310" t="s">
        <v>246</v>
      </c>
      <c r="B310">
        <v>6906193678</v>
      </c>
      <c r="C310" t="s">
        <v>178</v>
      </c>
      <c r="D310" t="s">
        <v>1250</v>
      </c>
      <c r="E310" t="s">
        <v>46</v>
      </c>
      <c r="F310">
        <v>12001377</v>
      </c>
      <c r="G310" s="111">
        <v>44939</v>
      </c>
      <c r="H310" t="s">
        <v>1655</v>
      </c>
      <c r="I310" t="s">
        <v>271</v>
      </c>
      <c r="J310" t="s">
        <v>249</v>
      </c>
      <c r="K310" t="s">
        <v>250</v>
      </c>
      <c r="L310" t="s">
        <v>251</v>
      </c>
      <c r="O310" s="111">
        <v>44939</v>
      </c>
      <c r="P310" t="s">
        <v>252</v>
      </c>
      <c r="Q310" t="s">
        <v>253</v>
      </c>
      <c r="R310" s="111">
        <v>44951</v>
      </c>
      <c r="S310" t="s">
        <v>254</v>
      </c>
      <c r="T310" t="s">
        <v>254</v>
      </c>
      <c r="U310" t="s">
        <v>254</v>
      </c>
      <c r="V310" t="s">
        <v>254</v>
      </c>
      <c r="W310">
        <v>0</v>
      </c>
      <c r="X310">
        <v>0</v>
      </c>
      <c r="Y310">
        <v>2974.2</v>
      </c>
      <c r="Z310" s="27">
        <f t="shared" si="4"/>
        <v>2974.2</v>
      </c>
    </row>
    <row r="311" spans="1:26" hidden="1">
      <c r="A311" t="s">
        <v>246</v>
      </c>
      <c r="B311">
        <v>6906193678</v>
      </c>
      <c r="C311" t="s">
        <v>178</v>
      </c>
      <c r="D311" t="s">
        <v>1656</v>
      </c>
      <c r="E311" t="s">
        <v>46</v>
      </c>
      <c r="F311">
        <v>1150728</v>
      </c>
      <c r="G311" s="111">
        <v>44943</v>
      </c>
      <c r="H311" t="s">
        <v>1657</v>
      </c>
      <c r="I311" t="s">
        <v>255</v>
      </c>
      <c r="J311" t="s">
        <v>249</v>
      </c>
      <c r="K311" t="s">
        <v>832</v>
      </c>
      <c r="L311" t="s">
        <v>251</v>
      </c>
      <c r="O311" s="111">
        <v>44943</v>
      </c>
      <c r="P311" t="s">
        <v>252</v>
      </c>
      <c r="Q311" t="s">
        <v>253</v>
      </c>
      <c r="R311" s="111">
        <v>44944</v>
      </c>
      <c r="S311" t="s">
        <v>254</v>
      </c>
      <c r="T311" t="s">
        <v>254</v>
      </c>
      <c r="U311" t="s">
        <v>254</v>
      </c>
      <c r="V311" t="s">
        <v>254</v>
      </c>
      <c r="W311">
        <v>0</v>
      </c>
      <c r="X311">
        <v>0</v>
      </c>
      <c r="Y311">
        <v>4217.3599999999997</v>
      </c>
      <c r="Z311" s="27">
        <f t="shared" si="4"/>
        <v>4217.3599999999997</v>
      </c>
    </row>
    <row r="312" spans="1:26" hidden="1">
      <c r="A312" t="s">
        <v>246</v>
      </c>
      <c r="B312">
        <v>2946919102</v>
      </c>
      <c r="C312" t="s">
        <v>1658</v>
      </c>
      <c r="D312" t="s">
        <v>57</v>
      </c>
      <c r="E312" t="s">
        <v>58</v>
      </c>
      <c r="F312">
        <v>11932044</v>
      </c>
      <c r="G312" s="111">
        <v>44954</v>
      </c>
      <c r="H312" t="s">
        <v>1659</v>
      </c>
      <c r="I312" t="s">
        <v>271</v>
      </c>
      <c r="J312" t="s">
        <v>249</v>
      </c>
      <c r="K312" t="s">
        <v>250</v>
      </c>
      <c r="L312" t="s">
        <v>251</v>
      </c>
      <c r="O312" s="111">
        <v>44954</v>
      </c>
      <c r="P312" t="s">
        <v>252</v>
      </c>
      <c r="Q312" t="s">
        <v>257</v>
      </c>
      <c r="R312" s="111">
        <v>44956</v>
      </c>
      <c r="S312" t="s">
        <v>254</v>
      </c>
      <c r="T312" t="s">
        <v>254</v>
      </c>
      <c r="U312" t="s">
        <v>254</v>
      </c>
      <c r="V312" t="s">
        <v>254</v>
      </c>
      <c r="W312">
        <v>0</v>
      </c>
      <c r="X312">
        <v>0</v>
      </c>
      <c r="Y312">
        <v>0</v>
      </c>
      <c r="Z312" s="27">
        <f t="shared" si="4"/>
        <v>0</v>
      </c>
    </row>
    <row r="313" spans="1:26" hidden="1">
      <c r="A313" t="s">
        <v>246</v>
      </c>
      <c r="B313">
        <v>2946919102</v>
      </c>
      <c r="C313" t="s">
        <v>1658</v>
      </c>
      <c r="D313" t="s">
        <v>57</v>
      </c>
      <c r="E313" t="s">
        <v>58</v>
      </c>
      <c r="F313">
        <v>11987096</v>
      </c>
      <c r="G313" s="111">
        <v>44936</v>
      </c>
      <c r="H313" t="s">
        <v>1660</v>
      </c>
      <c r="I313" t="s">
        <v>255</v>
      </c>
      <c r="J313" t="s">
        <v>249</v>
      </c>
      <c r="K313" t="s">
        <v>250</v>
      </c>
      <c r="L313" t="s">
        <v>251</v>
      </c>
      <c r="O313" s="111">
        <v>44936</v>
      </c>
      <c r="P313" t="s">
        <v>252</v>
      </c>
      <c r="Q313" t="s">
        <v>253</v>
      </c>
      <c r="R313" s="111">
        <v>44937</v>
      </c>
      <c r="S313" t="s">
        <v>254</v>
      </c>
      <c r="T313" t="s">
        <v>254</v>
      </c>
      <c r="U313" t="s">
        <v>254</v>
      </c>
      <c r="V313" t="s">
        <v>254</v>
      </c>
      <c r="W313">
        <v>0</v>
      </c>
      <c r="X313">
        <v>0</v>
      </c>
      <c r="Y313">
        <v>804</v>
      </c>
      <c r="Z313" s="27">
        <f t="shared" si="4"/>
        <v>804</v>
      </c>
    </row>
    <row r="314" spans="1:26" hidden="1">
      <c r="A314" t="s">
        <v>246</v>
      </c>
      <c r="B314">
        <v>2946919102</v>
      </c>
      <c r="C314" t="s">
        <v>1658</v>
      </c>
      <c r="D314" t="s">
        <v>57</v>
      </c>
      <c r="E314" t="s">
        <v>58</v>
      </c>
      <c r="F314">
        <v>11995447</v>
      </c>
      <c r="G314" s="111">
        <v>44944</v>
      </c>
      <c r="H314" t="s">
        <v>1661</v>
      </c>
      <c r="I314" t="s">
        <v>255</v>
      </c>
      <c r="J314" t="s">
        <v>249</v>
      </c>
      <c r="K314" t="s">
        <v>268</v>
      </c>
      <c r="L314" t="s">
        <v>251</v>
      </c>
      <c r="O314" s="111">
        <v>44944</v>
      </c>
      <c r="P314" t="s">
        <v>252</v>
      </c>
      <c r="Q314" t="s">
        <v>253</v>
      </c>
      <c r="R314" s="111">
        <v>44945</v>
      </c>
      <c r="S314" t="s">
        <v>254</v>
      </c>
      <c r="T314" t="s">
        <v>254</v>
      </c>
      <c r="U314" t="s">
        <v>254</v>
      </c>
      <c r="V314" t="s">
        <v>254</v>
      </c>
      <c r="W314">
        <v>0</v>
      </c>
      <c r="X314">
        <v>0</v>
      </c>
      <c r="Y314">
        <v>2790.67</v>
      </c>
      <c r="Z314" s="27">
        <f t="shared" si="4"/>
        <v>2790.67</v>
      </c>
    </row>
    <row r="315" spans="1:26" hidden="1">
      <c r="A315" t="s">
        <v>246</v>
      </c>
      <c r="B315">
        <v>2946919102</v>
      </c>
      <c r="C315" t="s">
        <v>1658</v>
      </c>
      <c r="D315" t="s">
        <v>57</v>
      </c>
      <c r="E315" t="s">
        <v>58</v>
      </c>
      <c r="F315">
        <v>11995601</v>
      </c>
      <c r="G315" s="111">
        <v>44938</v>
      </c>
      <c r="H315" t="s">
        <v>1662</v>
      </c>
      <c r="I315" t="s">
        <v>255</v>
      </c>
      <c r="J315" t="s">
        <v>249</v>
      </c>
      <c r="K315" t="s">
        <v>250</v>
      </c>
      <c r="L315" t="s">
        <v>251</v>
      </c>
      <c r="O315" s="111">
        <v>44938</v>
      </c>
      <c r="P315" t="s">
        <v>252</v>
      </c>
      <c r="Q315" t="s">
        <v>257</v>
      </c>
      <c r="R315" s="111">
        <v>44939</v>
      </c>
      <c r="S315" t="s">
        <v>254</v>
      </c>
      <c r="T315" t="s">
        <v>254</v>
      </c>
      <c r="U315" t="s">
        <v>254</v>
      </c>
      <c r="V315" t="s">
        <v>254</v>
      </c>
      <c r="W315">
        <v>0</v>
      </c>
      <c r="X315">
        <v>0</v>
      </c>
      <c r="Y315">
        <v>0</v>
      </c>
      <c r="Z315" s="27">
        <f t="shared" si="4"/>
        <v>0</v>
      </c>
    </row>
    <row r="316" spans="1:26" hidden="1">
      <c r="A316" t="s">
        <v>246</v>
      </c>
      <c r="B316">
        <v>2946919102</v>
      </c>
      <c r="C316" t="s">
        <v>1658</v>
      </c>
      <c r="D316" t="s">
        <v>57</v>
      </c>
      <c r="E316" t="s">
        <v>58</v>
      </c>
      <c r="F316">
        <v>11997088</v>
      </c>
      <c r="G316" s="111">
        <v>44938</v>
      </c>
      <c r="H316" t="s">
        <v>1663</v>
      </c>
      <c r="I316" t="s">
        <v>255</v>
      </c>
      <c r="J316" t="s">
        <v>249</v>
      </c>
      <c r="K316" t="s">
        <v>268</v>
      </c>
      <c r="L316" t="s">
        <v>251</v>
      </c>
      <c r="O316" s="111">
        <v>44938</v>
      </c>
      <c r="P316" t="s">
        <v>252</v>
      </c>
      <c r="Q316" t="s">
        <v>253</v>
      </c>
      <c r="R316" s="111">
        <v>44942</v>
      </c>
      <c r="S316" t="s">
        <v>254</v>
      </c>
      <c r="T316" t="s">
        <v>254</v>
      </c>
      <c r="U316" t="s">
        <v>254</v>
      </c>
      <c r="V316" t="s">
        <v>254</v>
      </c>
      <c r="W316">
        <v>0</v>
      </c>
      <c r="X316">
        <v>0</v>
      </c>
      <c r="Y316">
        <v>2789.5</v>
      </c>
      <c r="Z316" s="27">
        <f t="shared" si="4"/>
        <v>2789.5</v>
      </c>
    </row>
    <row r="317" spans="1:26" hidden="1">
      <c r="A317" t="s">
        <v>246</v>
      </c>
      <c r="B317">
        <v>2946919102</v>
      </c>
      <c r="C317" t="s">
        <v>1658</v>
      </c>
      <c r="D317" t="s">
        <v>57</v>
      </c>
      <c r="E317" t="s">
        <v>58</v>
      </c>
      <c r="F317">
        <v>12007748</v>
      </c>
      <c r="G317" s="111">
        <v>44943</v>
      </c>
      <c r="H317" t="s">
        <v>1664</v>
      </c>
      <c r="I317" t="s">
        <v>256</v>
      </c>
      <c r="J317" t="s">
        <v>249</v>
      </c>
      <c r="K317" t="s">
        <v>268</v>
      </c>
      <c r="L317" t="s">
        <v>251</v>
      </c>
      <c r="O317" s="111">
        <v>44949</v>
      </c>
      <c r="P317" t="s">
        <v>252</v>
      </c>
      <c r="Q317" t="s">
        <v>257</v>
      </c>
      <c r="R317" s="111">
        <v>44949</v>
      </c>
      <c r="S317" t="s">
        <v>254</v>
      </c>
      <c r="T317" t="s">
        <v>254</v>
      </c>
      <c r="U317" t="s">
        <v>254</v>
      </c>
      <c r="V317" t="s">
        <v>254</v>
      </c>
      <c r="W317">
        <v>0</v>
      </c>
      <c r="X317">
        <v>0</v>
      </c>
      <c r="Y317">
        <v>0</v>
      </c>
      <c r="Z317" s="27">
        <f t="shared" si="4"/>
        <v>0</v>
      </c>
    </row>
    <row r="318" spans="1:26" hidden="1">
      <c r="A318" t="s">
        <v>246</v>
      </c>
      <c r="B318">
        <v>2946919102</v>
      </c>
      <c r="C318" t="s">
        <v>1658</v>
      </c>
      <c r="D318" t="s">
        <v>57</v>
      </c>
      <c r="E318" t="s">
        <v>58</v>
      </c>
      <c r="F318">
        <v>12015804</v>
      </c>
      <c r="G318" s="111">
        <v>44944</v>
      </c>
      <c r="H318" t="s">
        <v>1665</v>
      </c>
      <c r="I318" t="s">
        <v>255</v>
      </c>
      <c r="J318" t="s">
        <v>249</v>
      </c>
      <c r="K318" t="s">
        <v>250</v>
      </c>
      <c r="L318" t="s">
        <v>251</v>
      </c>
      <c r="O318" s="111">
        <v>44944</v>
      </c>
      <c r="P318" t="s">
        <v>252</v>
      </c>
      <c r="Q318" t="s">
        <v>253</v>
      </c>
      <c r="R318" s="111">
        <v>44945</v>
      </c>
      <c r="S318" t="s">
        <v>254</v>
      </c>
      <c r="T318" t="s">
        <v>254</v>
      </c>
      <c r="U318" t="s">
        <v>254</v>
      </c>
      <c r="V318" t="s">
        <v>254</v>
      </c>
      <c r="W318">
        <v>0</v>
      </c>
      <c r="X318">
        <v>0</v>
      </c>
      <c r="Y318">
        <v>18671</v>
      </c>
      <c r="Z318" s="27">
        <f t="shared" si="4"/>
        <v>18671</v>
      </c>
    </row>
    <row r="319" spans="1:26" hidden="1">
      <c r="A319" t="s">
        <v>246</v>
      </c>
      <c r="B319">
        <v>2946919102</v>
      </c>
      <c r="C319" t="s">
        <v>1658</v>
      </c>
      <c r="D319" t="s">
        <v>57</v>
      </c>
      <c r="E319" t="s">
        <v>58</v>
      </c>
      <c r="F319">
        <v>12015909</v>
      </c>
      <c r="G319" s="111">
        <v>44945</v>
      </c>
      <c r="H319" t="s">
        <v>1666</v>
      </c>
      <c r="I319" t="s">
        <v>255</v>
      </c>
      <c r="J319" t="s">
        <v>249</v>
      </c>
      <c r="K319" t="s">
        <v>250</v>
      </c>
      <c r="L319" t="s">
        <v>251</v>
      </c>
      <c r="O319" s="111">
        <v>44946</v>
      </c>
      <c r="P319" t="s">
        <v>252</v>
      </c>
      <c r="Q319" t="s">
        <v>253</v>
      </c>
      <c r="R319" s="111">
        <v>44949</v>
      </c>
      <c r="S319" t="s">
        <v>254</v>
      </c>
      <c r="T319" t="s">
        <v>254</v>
      </c>
      <c r="U319" t="s">
        <v>254</v>
      </c>
      <c r="V319" t="s">
        <v>254</v>
      </c>
      <c r="W319">
        <v>0</v>
      </c>
      <c r="X319">
        <v>0</v>
      </c>
      <c r="Y319">
        <v>2420</v>
      </c>
      <c r="Z319" s="27">
        <f t="shared" si="4"/>
        <v>2420</v>
      </c>
    </row>
    <row r="320" spans="1:26" hidden="1">
      <c r="A320" t="s">
        <v>246</v>
      </c>
      <c r="B320">
        <v>2946919102</v>
      </c>
      <c r="C320" t="s">
        <v>1658</v>
      </c>
      <c r="D320" t="s">
        <v>57</v>
      </c>
      <c r="E320" t="s">
        <v>58</v>
      </c>
      <c r="F320">
        <v>12037207</v>
      </c>
      <c r="G320" s="111">
        <v>44951</v>
      </c>
      <c r="H320" t="s">
        <v>1667</v>
      </c>
      <c r="I320" t="s">
        <v>248</v>
      </c>
      <c r="J320" t="s">
        <v>249</v>
      </c>
      <c r="K320" t="s">
        <v>250</v>
      </c>
      <c r="L320" t="s">
        <v>251</v>
      </c>
      <c r="O320" s="111">
        <v>44953</v>
      </c>
      <c r="P320" t="s">
        <v>252</v>
      </c>
      <c r="Q320" t="s">
        <v>1406</v>
      </c>
      <c r="S320" t="s">
        <v>254</v>
      </c>
      <c r="T320" t="s">
        <v>254</v>
      </c>
      <c r="U320" t="s">
        <v>254</v>
      </c>
      <c r="V320" t="s">
        <v>254</v>
      </c>
      <c r="W320">
        <v>0</v>
      </c>
      <c r="X320">
        <v>0</v>
      </c>
      <c r="Y320">
        <v>0</v>
      </c>
      <c r="Z320" s="27">
        <f t="shared" si="4"/>
        <v>0</v>
      </c>
    </row>
    <row r="321" spans="1:26" hidden="1">
      <c r="A321" t="s">
        <v>246</v>
      </c>
      <c r="B321">
        <v>2946919102</v>
      </c>
      <c r="C321" t="s">
        <v>1658</v>
      </c>
      <c r="D321" t="s">
        <v>57</v>
      </c>
      <c r="E321" t="s">
        <v>58</v>
      </c>
      <c r="F321">
        <v>12043145</v>
      </c>
      <c r="G321" s="111">
        <v>44951</v>
      </c>
      <c r="H321" t="s">
        <v>1668</v>
      </c>
      <c r="I321" t="s">
        <v>271</v>
      </c>
      <c r="J321" t="s">
        <v>249</v>
      </c>
      <c r="K321" t="s">
        <v>250</v>
      </c>
      <c r="L321" t="s">
        <v>251</v>
      </c>
      <c r="O321" s="111">
        <v>44951</v>
      </c>
      <c r="P321" t="s">
        <v>252</v>
      </c>
      <c r="Q321" t="s">
        <v>253</v>
      </c>
      <c r="R321" s="111">
        <v>44951</v>
      </c>
      <c r="S321" t="s">
        <v>254</v>
      </c>
      <c r="T321" t="s">
        <v>254</v>
      </c>
      <c r="U321" t="s">
        <v>254</v>
      </c>
      <c r="V321" t="s">
        <v>254</v>
      </c>
      <c r="W321">
        <v>0</v>
      </c>
      <c r="X321">
        <v>0</v>
      </c>
      <c r="Y321">
        <v>1100.3399999999999</v>
      </c>
      <c r="Z321" s="27">
        <f t="shared" si="4"/>
        <v>1100.3399999999999</v>
      </c>
    </row>
    <row r="322" spans="1:26" hidden="1">
      <c r="A322" t="s">
        <v>246</v>
      </c>
      <c r="B322">
        <v>2946919102</v>
      </c>
      <c r="C322" t="s">
        <v>1658</v>
      </c>
      <c r="D322" t="s">
        <v>57</v>
      </c>
      <c r="E322" t="s">
        <v>58</v>
      </c>
      <c r="F322">
        <v>12055771</v>
      </c>
      <c r="G322" s="111">
        <v>44953</v>
      </c>
      <c r="H322" t="s">
        <v>1669</v>
      </c>
      <c r="I322" t="s">
        <v>248</v>
      </c>
      <c r="J322" t="s">
        <v>249</v>
      </c>
      <c r="K322" t="s">
        <v>268</v>
      </c>
      <c r="L322" t="s">
        <v>251</v>
      </c>
      <c r="O322" s="111">
        <v>44954</v>
      </c>
      <c r="P322" t="s">
        <v>252</v>
      </c>
      <c r="Q322" t="s">
        <v>1406</v>
      </c>
      <c r="S322" t="s">
        <v>254</v>
      </c>
      <c r="T322" t="s">
        <v>254</v>
      </c>
      <c r="U322" t="s">
        <v>254</v>
      </c>
      <c r="V322" t="s">
        <v>254</v>
      </c>
      <c r="W322">
        <v>0</v>
      </c>
      <c r="X322">
        <v>0</v>
      </c>
      <c r="Y322">
        <v>0</v>
      </c>
      <c r="Z322" s="27">
        <f t="shared" si="4"/>
        <v>0</v>
      </c>
    </row>
    <row r="323" spans="1:26" hidden="1">
      <c r="A323" t="s">
        <v>246</v>
      </c>
      <c r="B323">
        <v>2946919102</v>
      </c>
      <c r="C323" t="s">
        <v>1658</v>
      </c>
      <c r="D323" t="s">
        <v>57</v>
      </c>
      <c r="E323" t="s">
        <v>58</v>
      </c>
      <c r="F323">
        <v>12058961</v>
      </c>
      <c r="G323" s="111">
        <v>44954</v>
      </c>
      <c r="H323" t="s">
        <v>1670</v>
      </c>
      <c r="I323" t="s">
        <v>271</v>
      </c>
      <c r="J323" t="s">
        <v>249</v>
      </c>
      <c r="K323" t="s">
        <v>250</v>
      </c>
      <c r="L323" t="s">
        <v>251</v>
      </c>
      <c r="O323" s="111">
        <v>44954</v>
      </c>
      <c r="P323" t="s">
        <v>252</v>
      </c>
      <c r="Q323" t="s">
        <v>257</v>
      </c>
      <c r="R323" s="111">
        <v>44956</v>
      </c>
      <c r="S323" t="s">
        <v>254</v>
      </c>
      <c r="T323" t="s">
        <v>254</v>
      </c>
      <c r="U323" t="s">
        <v>254</v>
      </c>
      <c r="V323" t="s">
        <v>254</v>
      </c>
      <c r="W323">
        <v>0</v>
      </c>
      <c r="X323">
        <v>0</v>
      </c>
      <c r="Y323">
        <v>0</v>
      </c>
      <c r="Z323" s="27">
        <f t="shared" ref="Z323:Z386" si="5">SUM(W323:Y323)</f>
        <v>0</v>
      </c>
    </row>
    <row r="324" spans="1:26" hidden="1">
      <c r="A324" t="s">
        <v>246</v>
      </c>
      <c r="B324">
        <v>2946919102</v>
      </c>
      <c r="C324" t="s">
        <v>1658</v>
      </c>
      <c r="D324" t="s">
        <v>57</v>
      </c>
      <c r="E324" t="s">
        <v>58</v>
      </c>
      <c r="F324">
        <v>12067614</v>
      </c>
      <c r="G324" s="111">
        <v>44957</v>
      </c>
      <c r="H324" t="s">
        <v>1671</v>
      </c>
      <c r="I324" t="s">
        <v>248</v>
      </c>
      <c r="J324" t="s">
        <v>249</v>
      </c>
      <c r="K324" t="s">
        <v>250</v>
      </c>
      <c r="L324" t="s">
        <v>251</v>
      </c>
      <c r="O324" s="111">
        <v>44957</v>
      </c>
      <c r="P324" t="s">
        <v>252</v>
      </c>
      <c r="Q324" t="s">
        <v>1406</v>
      </c>
      <c r="S324" t="s">
        <v>254</v>
      </c>
      <c r="T324" t="s">
        <v>254</v>
      </c>
      <c r="U324" t="s">
        <v>254</v>
      </c>
      <c r="V324" t="s">
        <v>254</v>
      </c>
      <c r="W324">
        <v>0</v>
      </c>
      <c r="X324">
        <v>0</v>
      </c>
      <c r="Y324">
        <v>0</v>
      </c>
      <c r="Z324" s="27">
        <f t="shared" si="5"/>
        <v>0</v>
      </c>
    </row>
    <row r="325" spans="1:26" hidden="1">
      <c r="A325" t="s">
        <v>246</v>
      </c>
      <c r="B325">
        <v>2946919102</v>
      </c>
      <c r="C325" t="s">
        <v>1658</v>
      </c>
      <c r="D325" t="s">
        <v>343</v>
      </c>
      <c r="E325" t="s">
        <v>54</v>
      </c>
      <c r="F325">
        <v>11995844</v>
      </c>
      <c r="G325" s="111">
        <v>44938</v>
      </c>
      <c r="H325" t="s">
        <v>1672</v>
      </c>
      <c r="I325" t="s">
        <v>255</v>
      </c>
      <c r="J325" t="s">
        <v>249</v>
      </c>
      <c r="K325" t="s">
        <v>250</v>
      </c>
      <c r="L325" t="s">
        <v>251</v>
      </c>
      <c r="O325" s="111">
        <v>44938</v>
      </c>
      <c r="P325" t="s">
        <v>252</v>
      </c>
      <c r="Q325" t="s">
        <v>253</v>
      </c>
      <c r="R325" s="111">
        <v>44942</v>
      </c>
      <c r="S325" t="s">
        <v>254</v>
      </c>
      <c r="T325" t="s">
        <v>254</v>
      </c>
      <c r="U325" t="s">
        <v>254</v>
      </c>
      <c r="V325" t="s">
        <v>254</v>
      </c>
      <c r="W325">
        <v>0</v>
      </c>
      <c r="X325">
        <v>0</v>
      </c>
      <c r="Y325">
        <v>112</v>
      </c>
      <c r="Z325" s="27">
        <f t="shared" si="5"/>
        <v>112</v>
      </c>
    </row>
    <row r="326" spans="1:26" hidden="1">
      <c r="A326" t="s">
        <v>246</v>
      </c>
      <c r="B326">
        <v>2946919102</v>
      </c>
      <c r="C326" t="s">
        <v>1658</v>
      </c>
      <c r="D326" t="s">
        <v>343</v>
      </c>
      <c r="E326" t="s">
        <v>54</v>
      </c>
      <c r="F326">
        <v>12010293</v>
      </c>
      <c r="G326" s="111">
        <v>44943</v>
      </c>
      <c r="H326" t="s">
        <v>1673</v>
      </c>
      <c r="I326" t="s">
        <v>255</v>
      </c>
      <c r="J326" t="s">
        <v>249</v>
      </c>
      <c r="K326" t="s">
        <v>250</v>
      </c>
      <c r="L326" t="s">
        <v>251</v>
      </c>
      <c r="O326" s="111">
        <v>44943</v>
      </c>
      <c r="P326" t="s">
        <v>252</v>
      </c>
      <c r="Q326" t="s">
        <v>253</v>
      </c>
      <c r="R326" s="111">
        <v>44944</v>
      </c>
      <c r="S326" t="s">
        <v>254</v>
      </c>
      <c r="T326" t="s">
        <v>254</v>
      </c>
      <c r="U326" t="s">
        <v>254</v>
      </c>
      <c r="V326" t="s">
        <v>254</v>
      </c>
      <c r="W326">
        <v>0</v>
      </c>
      <c r="X326">
        <v>0</v>
      </c>
      <c r="Y326">
        <v>13869</v>
      </c>
      <c r="Z326" s="27">
        <f t="shared" si="5"/>
        <v>13869</v>
      </c>
    </row>
    <row r="327" spans="1:26" hidden="1">
      <c r="A327" t="s">
        <v>246</v>
      </c>
      <c r="B327">
        <v>2946919102</v>
      </c>
      <c r="C327" t="s">
        <v>1658</v>
      </c>
      <c r="D327" t="s">
        <v>343</v>
      </c>
      <c r="E327" t="s">
        <v>54</v>
      </c>
      <c r="F327">
        <v>12010316</v>
      </c>
      <c r="G327" s="111">
        <v>44953</v>
      </c>
      <c r="H327" t="s">
        <v>1674</v>
      </c>
      <c r="I327" t="s">
        <v>271</v>
      </c>
      <c r="J327" t="s">
        <v>249</v>
      </c>
      <c r="K327" t="s">
        <v>250</v>
      </c>
      <c r="L327" t="s">
        <v>251</v>
      </c>
      <c r="O327" s="111">
        <v>44954</v>
      </c>
      <c r="P327" t="s">
        <v>252</v>
      </c>
      <c r="Q327" t="s">
        <v>257</v>
      </c>
      <c r="R327" s="111">
        <v>44957</v>
      </c>
      <c r="S327" t="s">
        <v>254</v>
      </c>
      <c r="T327" t="s">
        <v>254</v>
      </c>
      <c r="U327" t="s">
        <v>254</v>
      </c>
      <c r="V327" t="s">
        <v>254</v>
      </c>
      <c r="W327">
        <v>0</v>
      </c>
      <c r="X327">
        <v>0</v>
      </c>
      <c r="Y327">
        <v>0</v>
      </c>
      <c r="Z327" s="27">
        <f t="shared" si="5"/>
        <v>0</v>
      </c>
    </row>
    <row r="328" spans="1:26" hidden="1">
      <c r="A328" t="s">
        <v>246</v>
      </c>
      <c r="B328">
        <v>1811153100</v>
      </c>
      <c r="C328" t="s">
        <v>923</v>
      </c>
      <c r="D328" t="s">
        <v>57</v>
      </c>
      <c r="E328" t="s">
        <v>58</v>
      </c>
      <c r="F328">
        <v>11864393</v>
      </c>
      <c r="G328" s="111">
        <v>44908</v>
      </c>
      <c r="H328" t="s">
        <v>1086</v>
      </c>
      <c r="I328" t="s">
        <v>255</v>
      </c>
      <c r="J328" t="s">
        <v>249</v>
      </c>
      <c r="K328" t="s">
        <v>250</v>
      </c>
      <c r="L328" t="s">
        <v>251</v>
      </c>
      <c r="O328" s="111">
        <v>44911</v>
      </c>
      <c r="P328" t="s">
        <v>252</v>
      </c>
      <c r="Q328" t="s">
        <v>282</v>
      </c>
      <c r="R328" s="111">
        <v>44914</v>
      </c>
      <c r="S328" t="s">
        <v>254</v>
      </c>
      <c r="T328" t="s">
        <v>254</v>
      </c>
      <c r="U328" t="s">
        <v>254</v>
      </c>
      <c r="V328" t="s">
        <v>254</v>
      </c>
      <c r="W328">
        <v>0</v>
      </c>
      <c r="X328">
        <v>215</v>
      </c>
      <c r="Y328">
        <v>0</v>
      </c>
      <c r="Z328" s="27">
        <f t="shared" si="5"/>
        <v>215</v>
      </c>
    </row>
    <row r="329" spans="1:26" hidden="1">
      <c r="A329" t="s">
        <v>246</v>
      </c>
      <c r="B329">
        <v>1811153100</v>
      </c>
      <c r="C329" t="s">
        <v>923</v>
      </c>
      <c r="D329" t="s">
        <v>57</v>
      </c>
      <c r="E329" t="s">
        <v>58</v>
      </c>
      <c r="F329">
        <v>11895070</v>
      </c>
      <c r="G329" s="111">
        <v>44910</v>
      </c>
      <c r="H329" t="s">
        <v>1087</v>
      </c>
      <c r="I329" t="s">
        <v>255</v>
      </c>
      <c r="J329" t="s">
        <v>249</v>
      </c>
      <c r="K329" t="s">
        <v>250</v>
      </c>
      <c r="L329" t="s">
        <v>251</v>
      </c>
      <c r="O329" s="111">
        <v>44910</v>
      </c>
      <c r="P329" t="s">
        <v>252</v>
      </c>
      <c r="Q329" t="s">
        <v>253</v>
      </c>
      <c r="R329" s="111">
        <v>44911</v>
      </c>
      <c r="S329" t="s">
        <v>254</v>
      </c>
      <c r="T329" t="s">
        <v>254</v>
      </c>
      <c r="U329" t="s">
        <v>254</v>
      </c>
      <c r="V329" t="s">
        <v>254</v>
      </c>
      <c r="W329">
        <v>0</v>
      </c>
      <c r="X329">
        <v>2512.5</v>
      </c>
      <c r="Y329">
        <v>10059.5</v>
      </c>
      <c r="Z329" s="27">
        <f t="shared" si="5"/>
        <v>12572</v>
      </c>
    </row>
    <row r="330" spans="1:26" hidden="1">
      <c r="A330" t="s">
        <v>246</v>
      </c>
      <c r="B330">
        <v>1811153100</v>
      </c>
      <c r="C330" t="s">
        <v>923</v>
      </c>
      <c r="D330" t="s">
        <v>57</v>
      </c>
      <c r="E330" t="s">
        <v>58</v>
      </c>
      <c r="F330">
        <v>11938616</v>
      </c>
      <c r="G330" s="111">
        <v>44922</v>
      </c>
      <c r="H330" t="s">
        <v>1348</v>
      </c>
      <c r="I330" t="s">
        <v>255</v>
      </c>
      <c r="J330" t="s">
        <v>249</v>
      </c>
      <c r="K330" t="s">
        <v>250</v>
      </c>
      <c r="L330" t="s">
        <v>251</v>
      </c>
      <c r="O330" s="111">
        <v>44922</v>
      </c>
      <c r="P330" t="s">
        <v>252</v>
      </c>
      <c r="Q330" t="s">
        <v>257</v>
      </c>
      <c r="S330" t="s">
        <v>254</v>
      </c>
      <c r="T330" t="s">
        <v>254</v>
      </c>
      <c r="U330" t="s">
        <v>254</v>
      </c>
      <c r="V330" t="s">
        <v>254</v>
      </c>
      <c r="W330">
        <v>0</v>
      </c>
      <c r="X330">
        <v>0</v>
      </c>
      <c r="Y330">
        <v>0</v>
      </c>
      <c r="Z330" s="27">
        <f t="shared" si="5"/>
        <v>0</v>
      </c>
    </row>
    <row r="331" spans="1:26" hidden="1">
      <c r="A331" t="s">
        <v>246</v>
      </c>
      <c r="B331">
        <v>1811153100</v>
      </c>
      <c r="C331" t="s">
        <v>923</v>
      </c>
      <c r="D331" t="s">
        <v>57</v>
      </c>
      <c r="E331" t="s">
        <v>58</v>
      </c>
      <c r="F331">
        <v>11944487</v>
      </c>
      <c r="G331" s="111">
        <v>44923</v>
      </c>
      <c r="H331" t="s">
        <v>1088</v>
      </c>
      <c r="I331" t="s">
        <v>255</v>
      </c>
      <c r="J331" t="s">
        <v>249</v>
      </c>
      <c r="K331" t="s">
        <v>250</v>
      </c>
      <c r="L331" t="s">
        <v>251</v>
      </c>
      <c r="O331" s="111">
        <v>44923</v>
      </c>
      <c r="P331" t="s">
        <v>252</v>
      </c>
      <c r="Q331" t="s">
        <v>253</v>
      </c>
      <c r="R331" s="111">
        <v>44924</v>
      </c>
      <c r="S331" t="s">
        <v>254</v>
      </c>
      <c r="T331" t="s">
        <v>254</v>
      </c>
      <c r="U331" t="s">
        <v>254</v>
      </c>
      <c r="V331" t="s">
        <v>254</v>
      </c>
      <c r="W331">
        <v>0</v>
      </c>
      <c r="X331">
        <v>177</v>
      </c>
      <c r="Y331">
        <v>8437.91</v>
      </c>
      <c r="Z331" s="27">
        <f t="shared" si="5"/>
        <v>8614.91</v>
      </c>
    </row>
    <row r="332" spans="1:26" hidden="1">
      <c r="A332" t="s">
        <v>246</v>
      </c>
      <c r="B332">
        <v>1811153100</v>
      </c>
      <c r="C332" t="s">
        <v>923</v>
      </c>
      <c r="D332" t="s">
        <v>57</v>
      </c>
      <c r="E332" t="s">
        <v>58</v>
      </c>
      <c r="F332">
        <v>11969274</v>
      </c>
      <c r="G332" s="111">
        <v>44930</v>
      </c>
      <c r="H332" t="s">
        <v>1675</v>
      </c>
      <c r="I332" t="s">
        <v>255</v>
      </c>
      <c r="J332" t="s">
        <v>249</v>
      </c>
      <c r="K332" t="s">
        <v>250</v>
      </c>
      <c r="L332" t="s">
        <v>251</v>
      </c>
      <c r="O332" s="111">
        <v>44930</v>
      </c>
      <c r="P332" t="s">
        <v>252</v>
      </c>
      <c r="Q332" t="s">
        <v>253</v>
      </c>
      <c r="R332" s="111">
        <v>44931</v>
      </c>
      <c r="S332" t="s">
        <v>254</v>
      </c>
      <c r="T332" t="s">
        <v>254</v>
      </c>
      <c r="U332" t="s">
        <v>254</v>
      </c>
      <c r="V332" t="s">
        <v>254</v>
      </c>
      <c r="W332">
        <v>0</v>
      </c>
      <c r="X332">
        <v>0</v>
      </c>
      <c r="Y332">
        <v>571.5</v>
      </c>
      <c r="Z332" s="27">
        <f t="shared" si="5"/>
        <v>571.5</v>
      </c>
    </row>
    <row r="333" spans="1:26" hidden="1">
      <c r="A333" t="s">
        <v>246</v>
      </c>
      <c r="B333">
        <v>1811153100</v>
      </c>
      <c r="C333" t="s">
        <v>923</v>
      </c>
      <c r="D333" t="s">
        <v>1053</v>
      </c>
      <c r="E333" t="s">
        <v>54</v>
      </c>
      <c r="F333">
        <v>11968749</v>
      </c>
      <c r="G333" s="111">
        <v>44930</v>
      </c>
      <c r="H333" t="s">
        <v>1676</v>
      </c>
      <c r="I333" t="s">
        <v>255</v>
      </c>
      <c r="L333" t="s">
        <v>251</v>
      </c>
      <c r="O333" s="111">
        <v>44930</v>
      </c>
      <c r="P333" t="s">
        <v>252</v>
      </c>
      <c r="Q333" t="s">
        <v>253</v>
      </c>
      <c r="R333" s="111">
        <v>44932</v>
      </c>
      <c r="S333" t="s">
        <v>254</v>
      </c>
      <c r="T333" t="s">
        <v>254</v>
      </c>
      <c r="U333" t="s">
        <v>254</v>
      </c>
      <c r="V333" t="s">
        <v>254</v>
      </c>
      <c r="W333">
        <v>0</v>
      </c>
      <c r="X333">
        <v>0</v>
      </c>
      <c r="Y333">
        <v>5</v>
      </c>
      <c r="Z333" s="27">
        <f t="shared" si="5"/>
        <v>5</v>
      </c>
    </row>
    <row r="334" spans="1:26" hidden="1">
      <c r="A334" t="s">
        <v>246</v>
      </c>
      <c r="B334">
        <v>9452609621</v>
      </c>
      <c r="C334" t="s">
        <v>317</v>
      </c>
      <c r="D334" t="s">
        <v>45</v>
      </c>
      <c r="E334" t="s">
        <v>46</v>
      </c>
      <c r="F334">
        <v>4157207</v>
      </c>
      <c r="G334" s="111">
        <v>44866</v>
      </c>
      <c r="H334" t="s">
        <v>601</v>
      </c>
      <c r="I334" t="s">
        <v>248</v>
      </c>
      <c r="J334" t="s">
        <v>249</v>
      </c>
      <c r="K334" t="s">
        <v>250</v>
      </c>
      <c r="O334" s="111">
        <v>44866</v>
      </c>
      <c r="P334" t="s">
        <v>252</v>
      </c>
      <c r="Q334" t="s">
        <v>282</v>
      </c>
      <c r="R334" s="111">
        <v>44883</v>
      </c>
      <c r="S334" t="s">
        <v>254</v>
      </c>
      <c r="T334" t="s">
        <v>254</v>
      </c>
      <c r="U334" t="s">
        <v>254</v>
      </c>
      <c r="V334" t="s">
        <v>254</v>
      </c>
      <c r="W334">
        <v>484.75</v>
      </c>
      <c r="X334">
        <v>0</v>
      </c>
      <c r="Y334">
        <v>0</v>
      </c>
      <c r="Z334" s="27">
        <f t="shared" si="5"/>
        <v>484.75</v>
      </c>
    </row>
    <row r="335" spans="1:26" hidden="1">
      <c r="A335" t="s">
        <v>246</v>
      </c>
      <c r="B335">
        <v>9452609621</v>
      </c>
      <c r="C335" t="s">
        <v>317</v>
      </c>
      <c r="D335" t="s">
        <v>45</v>
      </c>
      <c r="E335" t="s">
        <v>46</v>
      </c>
      <c r="F335">
        <v>8264493</v>
      </c>
      <c r="G335" s="111">
        <v>44874</v>
      </c>
      <c r="H335" t="s">
        <v>718</v>
      </c>
      <c r="I335" t="s">
        <v>255</v>
      </c>
      <c r="J335" t="s">
        <v>249</v>
      </c>
      <c r="K335" t="s">
        <v>268</v>
      </c>
      <c r="L335" t="s">
        <v>251</v>
      </c>
      <c r="O335" s="111">
        <v>44874</v>
      </c>
      <c r="P335" t="s">
        <v>252</v>
      </c>
      <c r="Q335" t="s">
        <v>253</v>
      </c>
      <c r="R335" s="111">
        <v>44875</v>
      </c>
      <c r="S335" t="s">
        <v>254</v>
      </c>
      <c r="T335" t="s">
        <v>254</v>
      </c>
      <c r="U335" t="s">
        <v>254</v>
      </c>
      <c r="V335" t="s">
        <v>254</v>
      </c>
      <c r="W335">
        <v>8194.89</v>
      </c>
      <c r="X335">
        <v>36576</v>
      </c>
      <c r="Y335">
        <v>26577.95</v>
      </c>
      <c r="Z335" s="27">
        <f t="shared" si="5"/>
        <v>71348.84</v>
      </c>
    </row>
    <row r="336" spans="1:26" hidden="1">
      <c r="A336" t="s">
        <v>246</v>
      </c>
      <c r="B336">
        <v>9452609621</v>
      </c>
      <c r="C336" t="s">
        <v>317</v>
      </c>
      <c r="D336" t="s">
        <v>45</v>
      </c>
      <c r="E336" t="s">
        <v>46</v>
      </c>
      <c r="F336">
        <v>11550383</v>
      </c>
      <c r="G336" s="111">
        <v>44877</v>
      </c>
      <c r="H336" t="s">
        <v>719</v>
      </c>
      <c r="I336" t="s">
        <v>255</v>
      </c>
      <c r="J336" t="s">
        <v>249</v>
      </c>
      <c r="K336" t="s">
        <v>268</v>
      </c>
      <c r="L336" t="s">
        <v>251</v>
      </c>
      <c r="O336" s="111">
        <v>44877</v>
      </c>
      <c r="P336" t="s">
        <v>252</v>
      </c>
      <c r="Q336" t="s">
        <v>282</v>
      </c>
      <c r="R336" s="111">
        <v>44879</v>
      </c>
      <c r="S336" t="s">
        <v>254</v>
      </c>
      <c r="T336" t="s">
        <v>254</v>
      </c>
      <c r="U336" t="s">
        <v>254</v>
      </c>
      <c r="V336" t="s">
        <v>254</v>
      </c>
      <c r="W336">
        <v>2275.2199999999998</v>
      </c>
      <c r="X336">
        <v>3011.2</v>
      </c>
      <c r="Y336">
        <v>0</v>
      </c>
      <c r="Z336" s="27">
        <f t="shared" si="5"/>
        <v>5286.42</v>
      </c>
    </row>
    <row r="337" spans="1:26" hidden="1">
      <c r="A337" t="s">
        <v>246</v>
      </c>
      <c r="B337">
        <v>9452609621</v>
      </c>
      <c r="C337" t="s">
        <v>317</v>
      </c>
      <c r="D337" t="s">
        <v>45</v>
      </c>
      <c r="E337" t="s">
        <v>46</v>
      </c>
      <c r="F337">
        <v>11725781</v>
      </c>
      <c r="G337" s="111">
        <v>44868</v>
      </c>
      <c r="H337" t="s">
        <v>1677</v>
      </c>
      <c r="I337" t="s">
        <v>255</v>
      </c>
      <c r="L337" t="s">
        <v>251</v>
      </c>
      <c r="O337" s="111">
        <v>44868</v>
      </c>
      <c r="P337" t="s">
        <v>252</v>
      </c>
      <c r="Q337" t="s">
        <v>263</v>
      </c>
      <c r="R337" s="111">
        <v>44883</v>
      </c>
      <c r="S337" t="s">
        <v>254</v>
      </c>
      <c r="T337" t="s">
        <v>254</v>
      </c>
      <c r="U337" t="s">
        <v>254</v>
      </c>
      <c r="V337" t="s">
        <v>254</v>
      </c>
      <c r="W337">
        <v>0</v>
      </c>
      <c r="X337">
        <v>0</v>
      </c>
      <c r="Y337">
        <v>0</v>
      </c>
      <c r="Z337" s="27">
        <f t="shared" si="5"/>
        <v>0</v>
      </c>
    </row>
    <row r="338" spans="1:26" hidden="1">
      <c r="A338" t="s">
        <v>246</v>
      </c>
      <c r="B338">
        <v>9452609621</v>
      </c>
      <c r="C338" t="s">
        <v>317</v>
      </c>
      <c r="D338" t="s">
        <v>45</v>
      </c>
      <c r="E338" t="s">
        <v>46</v>
      </c>
      <c r="F338">
        <v>11743811</v>
      </c>
      <c r="G338" s="111">
        <v>44873</v>
      </c>
      <c r="H338" t="s">
        <v>720</v>
      </c>
      <c r="I338" t="s">
        <v>255</v>
      </c>
      <c r="J338" t="s">
        <v>249</v>
      </c>
      <c r="K338" t="s">
        <v>250</v>
      </c>
      <c r="L338" t="s">
        <v>251</v>
      </c>
      <c r="O338" s="111">
        <v>44873</v>
      </c>
      <c r="P338" t="s">
        <v>252</v>
      </c>
      <c r="Q338" t="s">
        <v>282</v>
      </c>
      <c r="R338" s="111">
        <v>44879</v>
      </c>
      <c r="S338" t="s">
        <v>254</v>
      </c>
      <c r="T338" t="s">
        <v>254</v>
      </c>
      <c r="U338" t="s">
        <v>254</v>
      </c>
      <c r="V338" t="s">
        <v>254</v>
      </c>
      <c r="W338">
        <v>321</v>
      </c>
      <c r="X338">
        <v>0</v>
      </c>
      <c r="Y338">
        <v>0</v>
      </c>
      <c r="Z338" s="27">
        <f t="shared" si="5"/>
        <v>321</v>
      </c>
    </row>
    <row r="339" spans="1:26" hidden="1">
      <c r="A339" t="s">
        <v>246</v>
      </c>
      <c r="B339">
        <v>9452609621</v>
      </c>
      <c r="C339" t="s">
        <v>317</v>
      </c>
      <c r="D339" t="s">
        <v>45</v>
      </c>
      <c r="E339" t="s">
        <v>46</v>
      </c>
      <c r="F339">
        <v>11766791</v>
      </c>
      <c r="G339" s="111">
        <v>44879</v>
      </c>
      <c r="H339" t="s">
        <v>721</v>
      </c>
      <c r="I339" t="s">
        <v>255</v>
      </c>
      <c r="J339" t="s">
        <v>249</v>
      </c>
      <c r="K339" t="s">
        <v>250</v>
      </c>
      <c r="L339" t="s">
        <v>251</v>
      </c>
      <c r="O339" s="111">
        <v>44879</v>
      </c>
      <c r="P339" t="s">
        <v>252</v>
      </c>
      <c r="Q339" t="s">
        <v>253</v>
      </c>
      <c r="R339" s="111">
        <v>44881</v>
      </c>
      <c r="S339" t="s">
        <v>254</v>
      </c>
      <c r="T339" t="s">
        <v>254</v>
      </c>
      <c r="U339" t="s">
        <v>254</v>
      </c>
      <c r="V339" t="s">
        <v>254</v>
      </c>
      <c r="W339">
        <v>19.5</v>
      </c>
      <c r="X339">
        <v>1571</v>
      </c>
      <c r="Y339">
        <v>37</v>
      </c>
      <c r="Z339" s="27">
        <f t="shared" si="5"/>
        <v>1627.5</v>
      </c>
    </row>
    <row r="340" spans="1:26" hidden="1">
      <c r="A340" t="s">
        <v>246</v>
      </c>
      <c r="B340">
        <v>9452609621</v>
      </c>
      <c r="C340" t="s">
        <v>317</v>
      </c>
      <c r="D340" t="s">
        <v>45</v>
      </c>
      <c r="E340" t="s">
        <v>46</v>
      </c>
      <c r="F340">
        <v>11778501</v>
      </c>
      <c r="G340" s="111">
        <v>44882</v>
      </c>
      <c r="H340" t="s">
        <v>722</v>
      </c>
      <c r="I340" t="s">
        <v>255</v>
      </c>
      <c r="J340" t="s">
        <v>249</v>
      </c>
      <c r="K340" t="s">
        <v>250</v>
      </c>
      <c r="L340" t="s">
        <v>251</v>
      </c>
      <c r="O340" s="111">
        <v>44882</v>
      </c>
      <c r="P340" t="s">
        <v>252</v>
      </c>
      <c r="Q340" t="s">
        <v>253</v>
      </c>
      <c r="R340" s="111">
        <v>44883</v>
      </c>
      <c r="S340" t="s">
        <v>254</v>
      </c>
      <c r="T340" t="s">
        <v>254</v>
      </c>
      <c r="U340" t="s">
        <v>254</v>
      </c>
      <c r="V340" t="s">
        <v>254</v>
      </c>
      <c r="W340">
        <v>1036.05</v>
      </c>
      <c r="X340">
        <v>2356</v>
      </c>
      <c r="Y340">
        <v>3027.8</v>
      </c>
      <c r="Z340" s="27">
        <f t="shared" si="5"/>
        <v>6419.85</v>
      </c>
    </row>
    <row r="341" spans="1:26" hidden="1">
      <c r="A341" t="s">
        <v>246</v>
      </c>
      <c r="B341">
        <v>9452609621</v>
      </c>
      <c r="C341" t="s">
        <v>317</v>
      </c>
      <c r="D341" t="s">
        <v>45</v>
      </c>
      <c r="E341" t="s">
        <v>46</v>
      </c>
      <c r="F341">
        <v>11783659</v>
      </c>
      <c r="G341" s="111">
        <v>44883</v>
      </c>
      <c r="H341" t="s">
        <v>723</v>
      </c>
      <c r="I341" t="s">
        <v>255</v>
      </c>
      <c r="J341" t="s">
        <v>249</v>
      </c>
      <c r="K341" t="s">
        <v>250</v>
      </c>
      <c r="L341" t="s">
        <v>251</v>
      </c>
      <c r="O341" s="111">
        <v>44883</v>
      </c>
      <c r="P341" t="s">
        <v>252</v>
      </c>
      <c r="Q341" t="s">
        <v>253</v>
      </c>
      <c r="R341" s="111">
        <v>44883</v>
      </c>
      <c r="S341" t="s">
        <v>254</v>
      </c>
      <c r="T341" t="s">
        <v>254</v>
      </c>
      <c r="U341" t="s">
        <v>254</v>
      </c>
      <c r="V341" t="s">
        <v>254</v>
      </c>
      <c r="W341">
        <v>292.95</v>
      </c>
      <c r="X341">
        <v>1154.8499999999999</v>
      </c>
      <c r="Y341">
        <v>1372.45</v>
      </c>
      <c r="Z341" s="27">
        <f t="shared" si="5"/>
        <v>2820.25</v>
      </c>
    </row>
    <row r="342" spans="1:26" hidden="1">
      <c r="A342" t="s">
        <v>246</v>
      </c>
      <c r="B342">
        <v>9452609621</v>
      </c>
      <c r="C342" t="s">
        <v>317</v>
      </c>
      <c r="D342" t="s">
        <v>45</v>
      </c>
      <c r="E342" t="s">
        <v>46</v>
      </c>
      <c r="F342">
        <v>11786129</v>
      </c>
      <c r="G342" s="111">
        <v>44883</v>
      </c>
      <c r="H342" t="s">
        <v>724</v>
      </c>
      <c r="I342" t="s">
        <v>255</v>
      </c>
      <c r="J342" t="s">
        <v>249</v>
      </c>
      <c r="K342" t="s">
        <v>250</v>
      </c>
      <c r="L342" t="s">
        <v>251</v>
      </c>
      <c r="O342" s="111">
        <v>44883</v>
      </c>
      <c r="P342" t="s">
        <v>252</v>
      </c>
      <c r="Q342" t="s">
        <v>253</v>
      </c>
      <c r="R342" s="111">
        <v>44886</v>
      </c>
      <c r="S342" t="s">
        <v>254</v>
      </c>
      <c r="T342" t="s">
        <v>254</v>
      </c>
      <c r="U342" t="s">
        <v>254</v>
      </c>
      <c r="V342" t="s">
        <v>254</v>
      </c>
      <c r="W342">
        <v>737.6</v>
      </c>
      <c r="X342">
        <v>1511.28</v>
      </c>
      <c r="Y342">
        <v>957</v>
      </c>
      <c r="Z342" s="27">
        <f t="shared" si="5"/>
        <v>3205.88</v>
      </c>
    </row>
    <row r="343" spans="1:26" hidden="1">
      <c r="A343" t="s">
        <v>246</v>
      </c>
      <c r="B343">
        <v>9452609621</v>
      </c>
      <c r="C343" t="s">
        <v>317</v>
      </c>
      <c r="D343" t="s">
        <v>45</v>
      </c>
      <c r="E343" t="s">
        <v>46</v>
      </c>
      <c r="F343">
        <v>11818062</v>
      </c>
      <c r="G343" s="111">
        <v>44890</v>
      </c>
      <c r="H343" t="s">
        <v>725</v>
      </c>
      <c r="I343" t="s">
        <v>255</v>
      </c>
      <c r="L343" t="s">
        <v>251</v>
      </c>
      <c r="O343" s="111">
        <v>44890</v>
      </c>
      <c r="P343" t="s">
        <v>252</v>
      </c>
      <c r="Q343" t="s">
        <v>263</v>
      </c>
      <c r="R343" s="111">
        <v>44893</v>
      </c>
      <c r="S343" t="s">
        <v>254</v>
      </c>
      <c r="T343" t="s">
        <v>254</v>
      </c>
      <c r="U343" t="s">
        <v>254</v>
      </c>
      <c r="V343" t="s">
        <v>254</v>
      </c>
      <c r="W343">
        <v>0</v>
      </c>
      <c r="X343">
        <v>105</v>
      </c>
      <c r="Y343">
        <v>0</v>
      </c>
      <c r="Z343" s="27">
        <f t="shared" si="5"/>
        <v>105</v>
      </c>
    </row>
    <row r="344" spans="1:26" hidden="1">
      <c r="A344" t="s">
        <v>246</v>
      </c>
      <c r="B344">
        <v>9452609621</v>
      </c>
      <c r="C344" t="s">
        <v>317</v>
      </c>
      <c r="D344" t="s">
        <v>45</v>
      </c>
      <c r="E344" t="s">
        <v>46</v>
      </c>
      <c r="F344">
        <v>11865490</v>
      </c>
      <c r="G344" s="111">
        <v>44902</v>
      </c>
      <c r="H344" t="s">
        <v>1089</v>
      </c>
      <c r="I344" t="s">
        <v>255</v>
      </c>
      <c r="J344" t="s">
        <v>249</v>
      </c>
      <c r="K344" t="s">
        <v>250</v>
      </c>
      <c r="L344" t="s">
        <v>251</v>
      </c>
      <c r="O344" s="111">
        <v>44902</v>
      </c>
      <c r="P344" t="s">
        <v>252</v>
      </c>
      <c r="Q344" t="s">
        <v>282</v>
      </c>
      <c r="R344" s="111">
        <v>44903</v>
      </c>
      <c r="S344" t="s">
        <v>254</v>
      </c>
      <c r="T344" t="s">
        <v>254</v>
      </c>
      <c r="U344" t="s">
        <v>254</v>
      </c>
      <c r="V344" t="s">
        <v>254</v>
      </c>
      <c r="W344">
        <v>0</v>
      </c>
      <c r="X344">
        <v>28.25</v>
      </c>
      <c r="Y344">
        <v>0</v>
      </c>
      <c r="Z344" s="27">
        <f t="shared" si="5"/>
        <v>28.25</v>
      </c>
    </row>
    <row r="345" spans="1:26" hidden="1">
      <c r="A345" t="s">
        <v>246</v>
      </c>
      <c r="B345">
        <v>6663200550</v>
      </c>
      <c r="C345" t="s">
        <v>933</v>
      </c>
      <c r="D345" t="s">
        <v>57</v>
      </c>
      <c r="E345" t="s">
        <v>58</v>
      </c>
      <c r="F345">
        <v>9316899</v>
      </c>
      <c r="G345" s="111">
        <v>44928</v>
      </c>
      <c r="H345" t="s">
        <v>1678</v>
      </c>
      <c r="I345" t="s">
        <v>255</v>
      </c>
      <c r="J345" t="s">
        <v>249</v>
      </c>
      <c r="K345" t="s">
        <v>250</v>
      </c>
      <c r="L345" t="s">
        <v>251</v>
      </c>
      <c r="O345" s="111">
        <v>44928</v>
      </c>
      <c r="P345" t="s">
        <v>252</v>
      </c>
      <c r="Q345" t="s">
        <v>253</v>
      </c>
      <c r="R345" s="111">
        <v>44929</v>
      </c>
      <c r="S345" t="s">
        <v>254</v>
      </c>
      <c r="T345" t="s">
        <v>254</v>
      </c>
      <c r="U345" t="s">
        <v>254</v>
      </c>
      <c r="V345" t="s">
        <v>254</v>
      </c>
      <c r="W345">
        <v>0</v>
      </c>
      <c r="X345">
        <v>0</v>
      </c>
      <c r="Y345">
        <v>14233.82</v>
      </c>
      <c r="Z345" s="27">
        <f t="shared" si="5"/>
        <v>14233.82</v>
      </c>
    </row>
    <row r="346" spans="1:26" hidden="1">
      <c r="A346" t="s">
        <v>246</v>
      </c>
      <c r="B346">
        <v>6663200550</v>
      </c>
      <c r="C346" t="s">
        <v>933</v>
      </c>
      <c r="D346" t="s">
        <v>57</v>
      </c>
      <c r="E346" t="s">
        <v>58</v>
      </c>
      <c r="F346">
        <v>11703351</v>
      </c>
      <c r="G346" s="111">
        <v>44915</v>
      </c>
      <c r="H346" t="s">
        <v>1090</v>
      </c>
      <c r="I346" t="s">
        <v>248</v>
      </c>
      <c r="J346" t="s">
        <v>249</v>
      </c>
      <c r="K346" t="s">
        <v>268</v>
      </c>
      <c r="L346" t="s">
        <v>251</v>
      </c>
      <c r="O346" s="111">
        <v>44915</v>
      </c>
      <c r="P346" t="s">
        <v>252</v>
      </c>
      <c r="Q346" t="s">
        <v>253</v>
      </c>
      <c r="R346" s="111">
        <v>44916</v>
      </c>
      <c r="S346" t="s">
        <v>254</v>
      </c>
      <c r="T346" t="s">
        <v>254</v>
      </c>
      <c r="U346" t="s">
        <v>254</v>
      </c>
      <c r="V346" t="s">
        <v>254</v>
      </c>
      <c r="W346">
        <v>0</v>
      </c>
      <c r="X346">
        <v>14356.38</v>
      </c>
      <c r="Y346">
        <v>23085.599999999999</v>
      </c>
      <c r="Z346" s="27">
        <f t="shared" si="5"/>
        <v>37441.979999999996</v>
      </c>
    </row>
    <row r="347" spans="1:26" hidden="1">
      <c r="A347" t="s">
        <v>246</v>
      </c>
      <c r="B347">
        <v>6663200550</v>
      </c>
      <c r="C347" t="s">
        <v>933</v>
      </c>
      <c r="D347" t="s">
        <v>57</v>
      </c>
      <c r="E347" t="s">
        <v>58</v>
      </c>
      <c r="F347">
        <v>11870336</v>
      </c>
      <c r="G347" s="111">
        <v>44909</v>
      </c>
      <c r="H347" t="s">
        <v>1679</v>
      </c>
      <c r="I347" t="s">
        <v>255</v>
      </c>
      <c r="J347" t="s">
        <v>249</v>
      </c>
      <c r="K347" t="s">
        <v>250</v>
      </c>
      <c r="L347" t="s">
        <v>251</v>
      </c>
      <c r="O347" s="111">
        <v>44936</v>
      </c>
      <c r="P347" t="s">
        <v>252</v>
      </c>
      <c r="Q347" t="s">
        <v>253</v>
      </c>
      <c r="R347" s="111">
        <v>44937</v>
      </c>
      <c r="S347" t="s">
        <v>254</v>
      </c>
      <c r="T347" t="s">
        <v>254</v>
      </c>
      <c r="U347" t="s">
        <v>254</v>
      </c>
      <c r="V347" t="s">
        <v>254</v>
      </c>
      <c r="W347">
        <v>0</v>
      </c>
      <c r="X347">
        <v>0</v>
      </c>
      <c r="Y347">
        <v>7450</v>
      </c>
      <c r="Z347" s="27">
        <f t="shared" si="5"/>
        <v>7450</v>
      </c>
    </row>
    <row r="348" spans="1:26" hidden="1">
      <c r="A348" t="s">
        <v>246</v>
      </c>
      <c r="B348">
        <v>6663200550</v>
      </c>
      <c r="C348" t="s">
        <v>933</v>
      </c>
      <c r="D348" t="s">
        <v>57</v>
      </c>
      <c r="E348" t="s">
        <v>58</v>
      </c>
      <c r="F348">
        <v>11884098</v>
      </c>
      <c r="G348" s="111">
        <v>44908</v>
      </c>
      <c r="H348" t="s">
        <v>1091</v>
      </c>
      <c r="I348" t="s">
        <v>248</v>
      </c>
      <c r="J348" t="s">
        <v>249</v>
      </c>
      <c r="K348" t="s">
        <v>268</v>
      </c>
      <c r="L348" t="s">
        <v>251</v>
      </c>
      <c r="O348" s="111">
        <v>44908</v>
      </c>
      <c r="P348" t="s">
        <v>252</v>
      </c>
      <c r="Q348" t="s">
        <v>253</v>
      </c>
      <c r="R348" s="111">
        <v>44909</v>
      </c>
      <c r="S348" t="s">
        <v>254</v>
      </c>
      <c r="T348" t="s">
        <v>254</v>
      </c>
      <c r="U348" t="s">
        <v>254</v>
      </c>
      <c r="V348" t="s">
        <v>254</v>
      </c>
      <c r="W348">
        <v>0</v>
      </c>
      <c r="X348">
        <v>26590</v>
      </c>
      <c r="Y348">
        <v>129293</v>
      </c>
      <c r="Z348" s="27">
        <f t="shared" si="5"/>
        <v>155883</v>
      </c>
    </row>
    <row r="349" spans="1:26" hidden="1">
      <c r="A349" t="s">
        <v>246</v>
      </c>
      <c r="B349">
        <v>6663200550</v>
      </c>
      <c r="C349" t="s">
        <v>933</v>
      </c>
      <c r="D349" t="s">
        <v>57</v>
      </c>
      <c r="E349" t="s">
        <v>58</v>
      </c>
      <c r="F349">
        <v>11911518</v>
      </c>
      <c r="G349" s="111">
        <v>44926</v>
      </c>
      <c r="H349" t="s">
        <v>1680</v>
      </c>
      <c r="I349" t="s">
        <v>255</v>
      </c>
      <c r="J349" t="s">
        <v>249</v>
      </c>
      <c r="K349" t="s">
        <v>250</v>
      </c>
      <c r="L349" t="s">
        <v>251</v>
      </c>
      <c r="O349" s="111">
        <v>44928</v>
      </c>
      <c r="P349" t="s">
        <v>252</v>
      </c>
      <c r="Q349" t="s">
        <v>253</v>
      </c>
      <c r="R349" s="111">
        <v>44929</v>
      </c>
      <c r="S349" t="s">
        <v>254</v>
      </c>
      <c r="T349" t="s">
        <v>254</v>
      </c>
      <c r="U349" t="s">
        <v>254</v>
      </c>
      <c r="V349" t="s">
        <v>254</v>
      </c>
      <c r="W349">
        <v>0</v>
      </c>
      <c r="X349">
        <v>0</v>
      </c>
      <c r="Y349">
        <v>587.16999999999996</v>
      </c>
      <c r="Z349" s="27">
        <f t="shared" si="5"/>
        <v>587.16999999999996</v>
      </c>
    </row>
    <row r="350" spans="1:26" hidden="1">
      <c r="A350" t="s">
        <v>246</v>
      </c>
      <c r="B350">
        <v>6663200550</v>
      </c>
      <c r="C350" t="s">
        <v>933</v>
      </c>
      <c r="D350" t="s">
        <v>57</v>
      </c>
      <c r="E350" t="s">
        <v>58</v>
      </c>
      <c r="F350">
        <v>11921731</v>
      </c>
      <c r="G350" s="111">
        <v>44917</v>
      </c>
      <c r="H350" t="s">
        <v>1092</v>
      </c>
      <c r="I350" t="s">
        <v>255</v>
      </c>
      <c r="J350" t="s">
        <v>249</v>
      </c>
      <c r="K350" t="s">
        <v>250</v>
      </c>
      <c r="L350" t="s">
        <v>251</v>
      </c>
      <c r="O350" s="111">
        <v>44917</v>
      </c>
      <c r="P350" t="s">
        <v>252</v>
      </c>
      <c r="Q350" t="s">
        <v>282</v>
      </c>
      <c r="R350" s="111">
        <v>44918</v>
      </c>
      <c r="S350" t="s">
        <v>254</v>
      </c>
      <c r="T350" t="s">
        <v>254</v>
      </c>
      <c r="U350" t="s">
        <v>254</v>
      </c>
      <c r="V350" t="s">
        <v>254</v>
      </c>
      <c r="W350">
        <v>0</v>
      </c>
      <c r="X350">
        <v>174.29</v>
      </c>
      <c r="Y350">
        <v>0</v>
      </c>
      <c r="Z350" s="27">
        <f t="shared" si="5"/>
        <v>174.29</v>
      </c>
    </row>
    <row r="351" spans="1:26" hidden="1">
      <c r="A351" t="s">
        <v>246</v>
      </c>
      <c r="B351">
        <v>6663200550</v>
      </c>
      <c r="C351" t="s">
        <v>933</v>
      </c>
      <c r="D351" t="s">
        <v>57</v>
      </c>
      <c r="E351" t="s">
        <v>58</v>
      </c>
      <c r="F351">
        <v>11922095</v>
      </c>
      <c r="G351" s="111">
        <v>44918</v>
      </c>
      <c r="H351" t="s">
        <v>1093</v>
      </c>
      <c r="I351" t="s">
        <v>255</v>
      </c>
      <c r="J351" t="s">
        <v>249</v>
      </c>
      <c r="K351" t="s">
        <v>268</v>
      </c>
      <c r="L351" t="s">
        <v>251</v>
      </c>
      <c r="O351" s="111">
        <v>44918</v>
      </c>
      <c r="P351" t="s">
        <v>252</v>
      </c>
      <c r="Q351" t="s">
        <v>253</v>
      </c>
      <c r="R351" s="111">
        <v>44921</v>
      </c>
      <c r="S351" t="s">
        <v>254</v>
      </c>
      <c r="T351" t="s">
        <v>254</v>
      </c>
      <c r="U351" t="s">
        <v>254</v>
      </c>
      <c r="V351" t="s">
        <v>254</v>
      </c>
      <c r="W351">
        <v>0</v>
      </c>
      <c r="X351">
        <v>726.5</v>
      </c>
      <c r="Y351">
        <v>29569.42</v>
      </c>
      <c r="Z351" s="27">
        <f t="shared" si="5"/>
        <v>30295.919999999998</v>
      </c>
    </row>
    <row r="352" spans="1:26" hidden="1">
      <c r="A352" t="s">
        <v>246</v>
      </c>
      <c r="B352">
        <v>6663200550</v>
      </c>
      <c r="C352" t="s">
        <v>933</v>
      </c>
      <c r="D352" t="s">
        <v>57</v>
      </c>
      <c r="E352" t="s">
        <v>58</v>
      </c>
      <c r="F352">
        <v>11939119</v>
      </c>
      <c r="G352" s="111">
        <v>44922</v>
      </c>
      <c r="H352" t="s">
        <v>1349</v>
      </c>
      <c r="I352" t="s">
        <v>255</v>
      </c>
      <c r="J352" t="s">
        <v>249</v>
      </c>
      <c r="K352" t="s">
        <v>250</v>
      </c>
      <c r="L352" t="s">
        <v>251</v>
      </c>
      <c r="O352" s="111">
        <v>44922</v>
      </c>
      <c r="P352" t="s">
        <v>252</v>
      </c>
      <c r="Q352" t="s">
        <v>253</v>
      </c>
      <c r="R352" s="111">
        <v>44924</v>
      </c>
      <c r="S352" t="s">
        <v>254</v>
      </c>
      <c r="T352" t="s">
        <v>254</v>
      </c>
      <c r="U352" t="s">
        <v>254</v>
      </c>
      <c r="V352" t="s">
        <v>254</v>
      </c>
      <c r="W352">
        <v>0</v>
      </c>
      <c r="X352">
        <v>0</v>
      </c>
      <c r="Y352">
        <v>77</v>
      </c>
      <c r="Z352" s="27">
        <f t="shared" si="5"/>
        <v>77</v>
      </c>
    </row>
    <row r="353" spans="1:26" hidden="1">
      <c r="A353" t="s">
        <v>246</v>
      </c>
      <c r="B353">
        <v>6663200550</v>
      </c>
      <c r="C353" t="s">
        <v>933</v>
      </c>
      <c r="D353" t="s">
        <v>57</v>
      </c>
      <c r="E353" t="s">
        <v>58</v>
      </c>
      <c r="F353">
        <v>11969427</v>
      </c>
      <c r="G353" s="111">
        <v>44930</v>
      </c>
      <c r="H353" t="s">
        <v>1681</v>
      </c>
      <c r="I353" t="s">
        <v>255</v>
      </c>
      <c r="J353" t="s">
        <v>249</v>
      </c>
      <c r="K353" t="s">
        <v>250</v>
      </c>
      <c r="L353" t="s">
        <v>251</v>
      </c>
      <c r="O353" s="111">
        <v>44930</v>
      </c>
      <c r="P353" t="s">
        <v>252</v>
      </c>
      <c r="Q353" t="s">
        <v>253</v>
      </c>
      <c r="R353" s="111">
        <v>44931</v>
      </c>
      <c r="S353" t="s">
        <v>254</v>
      </c>
      <c r="T353" t="s">
        <v>254</v>
      </c>
      <c r="U353" t="s">
        <v>254</v>
      </c>
      <c r="V353" t="s">
        <v>254</v>
      </c>
      <c r="W353">
        <v>0</v>
      </c>
      <c r="X353">
        <v>0</v>
      </c>
      <c r="Y353">
        <v>2273.8000000000002</v>
      </c>
      <c r="Z353" s="27">
        <f t="shared" si="5"/>
        <v>2273.8000000000002</v>
      </c>
    </row>
    <row r="354" spans="1:26" hidden="1">
      <c r="A354" t="s">
        <v>246</v>
      </c>
      <c r="B354">
        <v>6663200550</v>
      </c>
      <c r="C354" t="s">
        <v>933</v>
      </c>
      <c r="D354" t="s">
        <v>57</v>
      </c>
      <c r="E354" t="s">
        <v>58</v>
      </c>
      <c r="F354">
        <v>11973367</v>
      </c>
      <c r="G354" s="111">
        <v>44931</v>
      </c>
      <c r="H354" t="s">
        <v>1682</v>
      </c>
      <c r="I354" t="s">
        <v>248</v>
      </c>
      <c r="J354" t="s">
        <v>249</v>
      </c>
      <c r="K354" t="s">
        <v>250</v>
      </c>
      <c r="L354" t="s">
        <v>251</v>
      </c>
      <c r="O354" s="111">
        <v>44931</v>
      </c>
      <c r="P354" t="s">
        <v>252</v>
      </c>
      <c r="Q354" t="s">
        <v>253</v>
      </c>
      <c r="R354" s="111">
        <v>44932</v>
      </c>
      <c r="S354" t="s">
        <v>254</v>
      </c>
      <c r="T354" t="s">
        <v>254</v>
      </c>
      <c r="U354" t="s">
        <v>254</v>
      </c>
      <c r="V354" t="s">
        <v>254</v>
      </c>
      <c r="W354">
        <v>0</v>
      </c>
      <c r="X354">
        <v>0</v>
      </c>
      <c r="Y354">
        <v>15496</v>
      </c>
      <c r="Z354" s="27">
        <f t="shared" si="5"/>
        <v>15496</v>
      </c>
    </row>
    <row r="355" spans="1:26" hidden="1">
      <c r="A355" t="s">
        <v>246</v>
      </c>
      <c r="B355">
        <v>6663200550</v>
      </c>
      <c r="C355" t="s">
        <v>933</v>
      </c>
      <c r="D355" t="s">
        <v>57</v>
      </c>
      <c r="E355" t="s">
        <v>58</v>
      </c>
      <c r="F355">
        <v>11981852</v>
      </c>
      <c r="G355" s="111">
        <v>44935</v>
      </c>
      <c r="H355" t="s">
        <v>1683</v>
      </c>
      <c r="I355" t="s">
        <v>260</v>
      </c>
      <c r="L355" t="s">
        <v>251</v>
      </c>
      <c r="O355" s="111">
        <v>44935</v>
      </c>
      <c r="P355" t="s">
        <v>252</v>
      </c>
      <c r="Q355" t="s">
        <v>253</v>
      </c>
      <c r="R355" s="111">
        <v>44936</v>
      </c>
      <c r="S355" t="s">
        <v>254</v>
      </c>
      <c r="T355" t="s">
        <v>254</v>
      </c>
      <c r="U355" t="s">
        <v>254</v>
      </c>
      <c r="V355" t="s">
        <v>254</v>
      </c>
      <c r="W355">
        <v>0</v>
      </c>
      <c r="X355">
        <v>0</v>
      </c>
      <c r="Y355">
        <v>35</v>
      </c>
      <c r="Z355" s="27">
        <f t="shared" si="5"/>
        <v>35</v>
      </c>
    </row>
    <row r="356" spans="1:26" hidden="1">
      <c r="A356" t="s">
        <v>246</v>
      </c>
      <c r="B356">
        <v>6663200550</v>
      </c>
      <c r="C356" t="s">
        <v>933</v>
      </c>
      <c r="D356" t="s">
        <v>57</v>
      </c>
      <c r="E356" t="s">
        <v>58</v>
      </c>
      <c r="F356">
        <v>11992687</v>
      </c>
      <c r="G356" s="111">
        <v>44937</v>
      </c>
      <c r="H356" t="s">
        <v>1684</v>
      </c>
      <c r="I356" t="s">
        <v>255</v>
      </c>
      <c r="J356" t="s">
        <v>249</v>
      </c>
      <c r="K356" t="s">
        <v>250</v>
      </c>
      <c r="L356" t="s">
        <v>251</v>
      </c>
      <c r="O356" s="111">
        <v>44942</v>
      </c>
      <c r="P356" t="s">
        <v>252</v>
      </c>
      <c r="Q356" t="s">
        <v>257</v>
      </c>
      <c r="S356" t="s">
        <v>254</v>
      </c>
      <c r="T356" t="s">
        <v>254</v>
      </c>
      <c r="U356" t="s">
        <v>254</v>
      </c>
      <c r="V356" t="s">
        <v>254</v>
      </c>
      <c r="W356">
        <v>0</v>
      </c>
      <c r="X356">
        <v>0</v>
      </c>
      <c r="Y356">
        <v>0</v>
      </c>
      <c r="Z356" s="27">
        <f t="shared" si="5"/>
        <v>0</v>
      </c>
    </row>
    <row r="357" spans="1:26" hidden="1">
      <c r="A357" t="s">
        <v>246</v>
      </c>
      <c r="B357">
        <v>6663200550</v>
      </c>
      <c r="C357" t="s">
        <v>933</v>
      </c>
      <c r="D357" t="s">
        <v>57</v>
      </c>
      <c r="E357" t="s">
        <v>58</v>
      </c>
      <c r="F357">
        <v>11995667</v>
      </c>
      <c r="G357" s="111">
        <v>44943</v>
      </c>
      <c r="H357" t="s">
        <v>1685</v>
      </c>
      <c r="I357" t="s">
        <v>255</v>
      </c>
      <c r="J357" t="s">
        <v>249</v>
      </c>
      <c r="K357" t="s">
        <v>268</v>
      </c>
      <c r="L357" t="s">
        <v>251</v>
      </c>
      <c r="O357" s="111">
        <v>44943</v>
      </c>
      <c r="P357" t="s">
        <v>252</v>
      </c>
      <c r="Q357" t="s">
        <v>253</v>
      </c>
      <c r="R357" s="111">
        <v>44944</v>
      </c>
      <c r="S357" t="s">
        <v>254</v>
      </c>
      <c r="T357" t="s">
        <v>254</v>
      </c>
      <c r="U357" t="s">
        <v>254</v>
      </c>
      <c r="V357" t="s">
        <v>254</v>
      </c>
      <c r="W357">
        <v>0</v>
      </c>
      <c r="X357">
        <v>0</v>
      </c>
      <c r="Y357">
        <v>31</v>
      </c>
      <c r="Z357" s="27">
        <f t="shared" si="5"/>
        <v>31</v>
      </c>
    </row>
    <row r="358" spans="1:26" hidden="1">
      <c r="A358" t="s">
        <v>246</v>
      </c>
      <c r="B358">
        <v>6663200550</v>
      </c>
      <c r="C358" t="s">
        <v>933</v>
      </c>
      <c r="D358" t="s">
        <v>57</v>
      </c>
      <c r="E358" t="s">
        <v>58</v>
      </c>
      <c r="F358">
        <v>11995996</v>
      </c>
      <c r="G358" s="111">
        <v>44938</v>
      </c>
      <c r="H358" t="s">
        <v>1686</v>
      </c>
      <c r="I358" t="s">
        <v>255</v>
      </c>
      <c r="J358" t="s">
        <v>249</v>
      </c>
      <c r="K358" t="s">
        <v>268</v>
      </c>
      <c r="L358" t="s">
        <v>251</v>
      </c>
      <c r="O358" s="111">
        <v>44938</v>
      </c>
      <c r="P358" t="s">
        <v>252</v>
      </c>
      <c r="Q358" t="s">
        <v>253</v>
      </c>
      <c r="R358" s="111">
        <v>44939</v>
      </c>
      <c r="S358" t="s">
        <v>254</v>
      </c>
      <c r="T358" t="s">
        <v>254</v>
      </c>
      <c r="U358" t="s">
        <v>254</v>
      </c>
      <c r="V358" t="s">
        <v>254</v>
      </c>
      <c r="W358">
        <v>0</v>
      </c>
      <c r="X358">
        <v>0</v>
      </c>
      <c r="Y358">
        <v>384.81</v>
      </c>
      <c r="Z358" s="27">
        <f t="shared" si="5"/>
        <v>384.81</v>
      </c>
    </row>
    <row r="359" spans="1:26" hidden="1">
      <c r="A359" t="s">
        <v>246</v>
      </c>
      <c r="B359">
        <v>6663200550</v>
      </c>
      <c r="C359" t="s">
        <v>933</v>
      </c>
      <c r="D359" t="s">
        <v>57</v>
      </c>
      <c r="E359" t="s">
        <v>58</v>
      </c>
      <c r="F359">
        <v>12007525</v>
      </c>
      <c r="G359" s="111">
        <v>44949</v>
      </c>
      <c r="H359" t="s">
        <v>1687</v>
      </c>
      <c r="I359" t="s">
        <v>248</v>
      </c>
      <c r="J359" t="s">
        <v>249</v>
      </c>
      <c r="K359" t="s">
        <v>250</v>
      </c>
      <c r="L359" t="s">
        <v>251</v>
      </c>
      <c r="O359" s="111">
        <v>44951</v>
      </c>
      <c r="P359" t="s">
        <v>252</v>
      </c>
      <c r="Q359" t="s">
        <v>1406</v>
      </c>
      <c r="S359" t="s">
        <v>254</v>
      </c>
      <c r="T359" t="s">
        <v>254</v>
      </c>
      <c r="U359" t="s">
        <v>254</v>
      </c>
      <c r="V359" t="s">
        <v>254</v>
      </c>
      <c r="W359">
        <v>0</v>
      </c>
      <c r="X359">
        <v>0</v>
      </c>
      <c r="Y359">
        <v>0</v>
      </c>
      <c r="Z359" s="27">
        <f t="shared" si="5"/>
        <v>0</v>
      </c>
    </row>
    <row r="360" spans="1:26" hidden="1">
      <c r="A360" t="s">
        <v>246</v>
      </c>
      <c r="B360">
        <v>6663200550</v>
      </c>
      <c r="C360" t="s">
        <v>933</v>
      </c>
      <c r="D360" t="s">
        <v>57</v>
      </c>
      <c r="E360" t="s">
        <v>58</v>
      </c>
      <c r="F360">
        <v>12039482</v>
      </c>
      <c r="G360" s="111">
        <v>44950</v>
      </c>
      <c r="H360" t="s">
        <v>1688</v>
      </c>
      <c r="I360" t="s">
        <v>271</v>
      </c>
      <c r="J360" t="s">
        <v>249</v>
      </c>
      <c r="K360" t="s">
        <v>250</v>
      </c>
      <c r="L360" t="s">
        <v>251</v>
      </c>
      <c r="O360" s="111">
        <v>44950</v>
      </c>
      <c r="P360" t="s">
        <v>252</v>
      </c>
      <c r="Q360" t="s">
        <v>257</v>
      </c>
      <c r="R360" s="111">
        <v>44951</v>
      </c>
      <c r="S360" t="s">
        <v>254</v>
      </c>
      <c r="T360" t="s">
        <v>254</v>
      </c>
      <c r="U360" t="s">
        <v>254</v>
      </c>
      <c r="V360" t="s">
        <v>254</v>
      </c>
      <c r="W360">
        <v>0</v>
      </c>
      <c r="X360">
        <v>0</v>
      </c>
      <c r="Y360">
        <v>0</v>
      </c>
      <c r="Z360" s="27">
        <f t="shared" si="5"/>
        <v>0</v>
      </c>
    </row>
    <row r="361" spans="1:26" hidden="1">
      <c r="A361" t="s">
        <v>246</v>
      </c>
      <c r="B361">
        <v>6663200550</v>
      </c>
      <c r="C361" t="s">
        <v>933</v>
      </c>
      <c r="D361" t="s">
        <v>1053</v>
      </c>
      <c r="E361" t="s">
        <v>54</v>
      </c>
      <c r="F361">
        <v>11964073</v>
      </c>
      <c r="G361" s="111">
        <v>44929</v>
      </c>
      <c r="H361" t="s">
        <v>1689</v>
      </c>
      <c r="I361" t="s">
        <v>255</v>
      </c>
      <c r="J361" t="s">
        <v>249</v>
      </c>
      <c r="K361" t="s">
        <v>268</v>
      </c>
      <c r="L361" t="s">
        <v>251</v>
      </c>
      <c r="O361" s="111">
        <v>44929</v>
      </c>
      <c r="P361" t="s">
        <v>252</v>
      </c>
      <c r="Q361" t="s">
        <v>253</v>
      </c>
      <c r="R361" s="111">
        <v>44930</v>
      </c>
      <c r="S361" t="s">
        <v>254</v>
      </c>
      <c r="T361" t="s">
        <v>254</v>
      </c>
      <c r="U361" t="s">
        <v>254</v>
      </c>
      <c r="V361" t="s">
        <v>254</v>
      </c>
      <c r="W361">
        <v>0</v>
      </c>
      <c r="X361">
        <v>0</v>
      </c>
      <c r="Y361">
        <v>18784.72</v>
      </c>
      <c r="Z361" s="27">
        <f t="shared" si="5"/>
        <v>18784.72</v>
      </c>
    </row>
    <row r="362" spans="1:26" hidden="1">
      <c r="A362" t="s">
        <v>246</v>
      </c>
      <c r="B362">
        <v>8849120435</v>
      </c>
      <c r="C362" t="s">
        <v>1690</v>
      </c>
      <c r="D362" t="s">
        <v>1691</v>
      </c>
      <c r="E362" t="s">
        <v>1528</v>
      </c>
      <c r="F362">
        <v>12049539</v>
      </c>
      <c r="G362" s="111">
        <v>44952</v>
      </c>
      <c r="H362" t="s">
        <v>1692</v>
      </c>
      <c r="I362" t="s">
        <v>271</v>
      </c>
      <c r="J362" t="s">
        <v>249</v>
      </c>
      <c r="K362" t="s">
        <v>250</v>
      </c>
      <c r="L362" t="s">
        <v>251</v>
      </c>
      <c r="O362" s="111">
        <v>44953</v>
      </c>
      <c r="P362" t="s">
        <v>252</v>
      </c>
      <c r="Q362" t="s">
        <v>253</v>
      </c>
      <c r="R362" s="111">
        <v>44954</v>
      </c>
      <c r="S362" t="s">
        <v>254</v>
      </c>
      <c r="T362" t="s">
        <v>254</v>
      </c>
      <c r="U362" t="s">
        <v>254</v>
      </c>
      <c r="V362" t="s">
        <v>254</v>
      </c>
      <c r="W362">
        <v>0</v>
      </c>
      <c r="X362">
        <v>0</v>
      </c>
      <c r="Y362">
        <v>687.45</v>
      </c>
      <c r="Z362" s="27">
        <f t="shared" si="5"/>
        <v>687.45</v>
      </c>
    </row>
    <row r="363" spans="1:26" hidden="1">
      <c r="A363" t="s">
        <v>246</v>
      </c>
      <c r="B363">
        <v>8849120435</v>
      </c>
      <c r="C363" t="s">
        <v>1690</v>
      </c>
      <c r="D363" t="s">
        <v>1691</v>
      </c>
      <c r="E363" t="s">
        <v>1528</v>
      </c>
      <c r="F363">
        <v>12060895</v>
      </c>
      <c r="G363" s="111">
        <v>44956</v>
      </c>
      <c r="H363" t="s">
        <v>1693</v>
      </c>
      <c r="I363" t="s">
        <v>271</v>
      </c>
      <c r="J363" t="s">
        <v>249</v>
      </c>
      <c r="K363" t="s">
        <v>250</v>
      </c>
      <c r="L363" t="s">
        <v>251</v>
      </c>
      <c r="O363" s="111">
        <v>44956</v>
      </c>
      <c r="P363" t="s">
        <v>252</v>
      </c>
      <c r="Q363" t="s">
        <v>253</v>
      </c>
      <c r="R363" s="111">
        <v>44957</v>
      </c>
      <c r="S363" t="s">
        <v>254</v>
      </c>
      <c r="T363" t="s">
        <v>254</v>
      </c>
      <c r="U363" t="s">
        <v>254</v>
      </c>
      <c r="V363" t="s">
        <v>254</v>
      </c>
      <c r="W363">
        <v>0</v>
      </c>
      <c r="X363">
        <v>0</v>
      </c>
      <c r="Y363">
        <v>5.5</v>
      </c>
      <c r="Z363" s="27">
        <f t="shared" si="5"/>
        <v>5.5</v>
      </c>
    </row>
    <row r="364" spans="1:26" hidden="1">
      <c r="A364" t="s">
        <v>246</v>
      </c>
      <c r="B364">
        <v>76204022334</v>
      </c>
      <c r="C364" t="s">
        <v>936</v>
      </c>
      <c r="D364" t="s">
        <v>53</v>
      </c>
      <c r="E364" t="s">
        <v>54</v>
      </c>
      <c r="F364">
        <v>10022459</v>
      </c>
      <c r="G364" s="111">
        <v>44917</v>
      </c>
      <c r="H364" t="s">
        <v>1094</v>
      </c>
      <c r="I364" t="s">
        <v>255</v>
      </c>
      <c r="J364" t="s">
        <v>249</v>
      </c>
      <c r="K364" t="s">
        <v>250</v>
      </c>
      <c r="L364" t="s">
        <v>251</v>
      </c>
      <c r="O364" s="111">
        <v>44917</v>
      </c>
      <c r="P364" t="s">
        <v>252</v>
      </c>
      <c r="Q364" t="s">
        <v>282</v>
      </c>
      <c r="R364" s="111">
        <v>44918</v>
      </c>
      <c r="S364" t="s">
        <v>254</v>
      </c>
      <c r="T364" t="s">
        <v>254</v>
      </c>
      <c r="U364" t="s">
        <v>254</v>
      </c>
      <c r="V364" t="s">
        <v>254</v>
      </c>
      <c r="W364">
        <v>0</v>
      </c>
      <c r="X364">
        <v>182.51</v>
      </c>
      <c r="Y364">
        <v>0</v>
      </c>
      <c r="Z364" s="27">
        <f t="shared" si="5"/>
        <v>182.51</v>
      </c>
    </row>
    <row r="365" spans="1:26" hidden="1">
      <c r="A365" t="s">
        <v>246</v>
      </c>
      <c r="B365">
        <v>76204022334</v>
      </c>
      <c r="C365" t="s">
        <v>936</v>
      </c>
      <c r="D365" t="s">
        <v>53</v>
      </c>
      <c r="E365" t="s">
        <v>54</v>
      </c>
      <c r="F365">
        <v>11627690</v>
      </c>
      <c r="G365" s="111">
        <v>44915</v>
      </c>
      <c r="H365" t="s">
        <v>1095</v>
      </c>
      <c r="I365" t="s">
        <v>255</v>
      </c>
      <c r="J365" t="s">
        <v>249</v>
      </c>
      <c r="K365" t="s">
        <v>250</v>
      </c>
      <c r="L365" t="s">
        <v>251</v>
      </c>
      <c r="O365" s="111">
        <v>44915</v>
      </c>
      <c r="P365" t="s">
        <v>252</v>
      </c>
      <c r="Q365" t="s">
        <v>282</v>
      </c>
      <c r="R365" s="111">
        <v>44916</v>
      </c>
      <c r="S365" t="s">
        <v>254</v>
      </c>
      <c r="T365" t="s">
        <v>254</v>
      </c>
      <c r="U365" t="s">
        <v>254</v>
      </c>
      <c r="V365" t="s">
        <v>254</v>
      </c>
      <c r="W365">
        <v>0</v>
      </c>
      <c r="X365">
        <v>165</v>
      </c>
      <c r="Y365">
        <v>0</v>
      </c>
      <c r="Z365" s="27">
        <f t="shared" si="5"/>
        <v>165</v>
      </c>
    </row>
    <row r="366" spans="1:26" hidden="1">
      <c r="A366" t="s">
        <v>246</v>
      </c>
      <c r="B366">
        <v>76204022334</v>
      </c>
      <c r="C366" t="s">
        <v>936</v>
      </c>
      <c r="D366" t="s">
        <v>53</v>
      </c>
      <c r="E366" t="s">
        <v>54</v>
      </c>
      <c r="F366">
        <v>11829315</v>
      </c>
      <c r="G366" s="111">
        <v>44938</v>
      </c>
      <c r="H366" t="s">
        <v>1694</v>
      </c>
      <c r="I366" t="s">
        <v>248</v>
      </c>
      <c r="J366" t="s">
        <v>249</v>
      </c>
      <c r="K366" t="s">
        <v>268</v>
      </c>
      <c r="L366" t="s">
        <v>251</v>
      </c>
      <c r="O366" s="111">
        <v>44938</v>
      </c>
      <c r="P366" t="s">
        <v>252</v>
      </c>
      <c r="Q366" t="s">
        <v>253</v>
      </c>
      <c r="R366" s="111">
        <v>44942</v>
      </c>
      <c r="S366" t="s">
        <v>254</v>
      </c>
      <c r="T366" t="s">
        <v>254</v>
      </c>
      <c r="U366" t="s">
        <v>254</v>
      </c>
      <c r="V366" t="s">
        <v>254</v>
      </c>
      <c r="W366">
        <v>0</v>
      </c>
      <c r="X366">
        <v>0</v>
      </c>
      <c r="Y366">
        <v>6304.86</v>
      </c>
      <c r="Z366" s="27">
        <f t="shared" si="5"/>
        <v>6304.86</v>
      </c>
    </row>
    <row r="367" spans="1:26" hidden="1">
      <c r="A367" t="s">
        <v>246</v>
      </c>
      <c r="B367">
        <v>76204022334</v>
      </c>
      <c r="C367" t="s">
        <v>936</v>
      </c>
      <c r="D367" t="s">
        <v>53</v>
      </c>
      <c r="E367" t="s">
        <v>54</v>
      </c>
      <c r="F367">
        <v>11836835</v>
      </c>
      <c r="G367" s="111">
        <v>44911</v>
      </c>
      <c r="H367" t="s">
        <v>1096</v>
      </c>
      <c r="I367" t="s">
        <v>255</v>
      </c>
      <c r="L367" t="s">
        <v>251</v>
      </c>
      <c r="O367" s="111">
        <v>44911</v>
      </c>
      <c r="P367" t="s">
        <v>252</v>
      </c>
      <c r="Q367" t="s">
        <v>253</v>
      </c>
      <c r="R367" s="111">
        <v>44914</v>
      </c>
      <c r="S367" t="s">
        <v>254</v>
      </c>
      <c r="T367" t="s">
        <v>254</v>
      </c>
      <c r="U367" t="s">
        <v>254</v>
      </c>
      <c r="V367" t="s">
        <v>254</v>
      </c>
      <c r="W367">
        <v>0</v>
      </c>
      <c r="X367">
        <v>5726</v>
      </c>
      <c r="Y367">
        <v>1869.8</v>
      </c>
      <c r="Z367" s="27">
        <f t="shared" si="5"/>
        <v>7595.8</v>
      </c>
    </row>
    <row r="368" spans="1:26" hidden="1">
      <c r="A368" t="s">
        <v>246</v>
      </c>
      <c r="B368">
        <v>76204022334</v>
      </c>
      <c r="C368" t="s">
        <v>936</v>
      </c>
      <c r="D368" t="s">
        <v>53</v>
      </c>
      <c r="E368" t="s">
        <v>54</v>
      </c>
      <c r="F368">
        <v>11865672</v>
      </c>
      <c r="G368" s="111">
        <v>44907</v>
      </c>
      <c r="H368" t="s">
        <v>1097</v>
      </c>
      <c r="I368" t="s">
        <v>255</v>
      </c>
      <c r="J368" t="s">
        <v>249</v>
      </c>
      <c r="K368" t="s">
        <v>268</v>
      </c>
      <c r="L368" t="s">
        <v>251</v>
      </c>
      <c r="O368" s="111">
        <v>44909</v>
      </c>
      <c r="P368" t="s">
        <v>252</v>
      </c>
      <c r="Q368" t="s">
        <v>282</v>
      </c>
      <c r="R368" s="111">
        <v>44910</v>
      </c>
      <c r="S368" t="s">
        <v>254</v>
      </c>
      <c r="T368" t="s">
        <v>254</v>
      </c>
      <c r="U368" t="s">
        <v>254</v>
      </c>
      <c r="V368" t="s">
        <v>254</v>
      </c>
      <c r="W368">
        <v>0</v>
      </c>
      <c r="X368">
        <v>3157.01</v>
      </c>
      <c r="Y368">
        <v>0</v>
      </c>
      <c r="Z368" s="27">
        <f t="shared" si="5"/>
        <v>3157.01</v>
      </c>
    </row>
    <row r="369" spans="1:26" hidden="1">
      <c r="A369" t="s">
        <v>246</v>
      </c>
      <c r="B369">
        <v>76204022334</v>
      </c>
      <c r="C369" t="s">
        <v>936</v>
      </c>
      <c r="D369" t="s">
        <v>53</v>
      </c>
      <c r="E369" t="s">
        <v>54</v>
      </c>
      <c r="F369">
        <v>11876999</v>
      </c>
      <c r="G369" s="111">
        <v>44908</v>
      </c>
      <c r="H369" t="s">
        <v>1098</v>
      </c>
      <c r="I369" t="s">
        <v>248</v>
      </c>
      <c r="J369" t="s">
        <v>249</v>
      </c>
      <c r="K369" t="s">
        <v>268</v>
      </c>
      <c r="L369" t="s">
        <v>251</v>
      </c>
      <c r="O369" s="111">
        <v>44909</v>
      </c>
      <c r="P369" t="s">
        <v>252</v>
      </c>
      <c r="Q369" t="s">
        <v>253</v>
      </c>
      <c r="R369" s="111">
        <v>44910</v>
      </c>
      <c r="S369" t="s">
        <v>254</v>
      </c>
      <c r="T369" t="s">
        <v>254</v>
      </c>
      <c r="U369" t="s">
        <v>254</v>
      </c>
      <c r="V369" t="s">
        <v>254</v>
      </c>
      <c r="W369">
        <v>0</v>
      </c>
      <c r="X369">
        <v>8015.5</v>
      </c>
      <c r="Y369">
        <v>17600.849999999999</v>
      </c>
      <c r="Z369" s="27">
        <f t="shared" si="5"/>
        <v>25616.35</v>
      </c>
    </row>
    <row r="370" spans="1:26" hidden="1">
      <c r="A370" t="s">
        <v>246</v>
      </c>
      <c r="B370">
        <v>76204022334</v>
      </c>
      <c r="C370" t="s">
        <v>936</v>
      </c>
      <c r="D370" t="s">
        <v>53</v>
      </c>
      <c r="E370" t="s">
        <v>54</v>
      </c>
      <c r="F370">
        <v>11889144</v>
      </c>
      <c r="G370" s="111">
        <v>44909</v>
      </c>
      <c r="H370" t="s">
        <v>1099</v>
      </c>
      <c r="I370" t="s">
        <v>248</v>
      </c>
      <c r="J370" t="s">
        <v>249</v>
      </c>
      <c r="K370" t="s">
        <v>250</v>
      </c>
      <c r="L370" t="s">
        <v>251</v>
      </c>
      <c r="O370" s="111">
        <v>44909</v>
      </c>
      <c r="P370" t="s">
        <v>252</v>
      </c>
      <c r="Q370" t="s">
        <v>253</v>
      </c>
      <c r="R370" s="111">
        <v>44910</v>
      </c>
      <c r="S370" t="s">
        <v>254</v>
      </c>
      <c r="T370" t="s">
        <v>254</v>
      </c>
      <c r="U370" t="s">
        <v>254</v>
      </c>
      <c r="V370" t="s">
        <v>254</v>
      </c>
      <c r="W370">
        <v>0</v>
      </c>
      <c r="X370">
        <v>458.43</v>
      </c>
      <c r="Y370">
        <v>285</v>
      </c>
      <c r="Z370" s="27">
        <f t="shared" si="5"/>
        <v>743.43000000000006</v>
      </c>
    </row>
    <row r="371" spans="1:26" hidden="1">
      <c r="A371" t="s">
        <v>246</v>
      </c>
      <c r="B371">
        <v>76204022334</v>
      </c>
      <c r="C371" t="s">
        <v>936</v>
      </c>
      <c r="D371" t="s">
        <v>53</v>
      </c>
      <c r="E371" t="s">
        <v>54</v>
      </c>
      <c r="F371">
        <v>11893865</v>
      </c>
      <c r="G371" s="111">
        <v>44910</v>
      </c>
      <c r="H371" t="s">
        <v>1100</v>
      </c>
      <c r="I371" t="s">
        <v>248</v>
      </c>
      <c r="J371" t="s">
        <v>249</v>
      </c>
      <c r="K371" t="s">
        <v>268</v>
      </c>
      <c r="L371" t="s">
        <v>251</v>
      </c>
      <c r="O371" s="111">
        <v>44910</v>
      </c>
      <c r="P371" t="s">
        <v>252</v>
      </c>
      <c r="Q371" t="s">
        <v>253</v>
      </c>
      <c r="R371" s="111">
        <v>44911</v>
      </c>
      <c r="S371" t="s">
        <v>254</v>
      </c>
      <c r="T371" t="s">
        <v>254</v>
      </c>
      <c r="U371" t="s">
        <v>254</v>
      </c>
      <c r="V371" t="s">
        <v>254</v>
      </c>
      <c r="W371">
        <v>0</v>
      </c>
      <c r="X371">
        <v>18739.88</v>
      </c>
      <c r="Y371">
        <v>29905.8</v>
      </c>
      <c r="Z371" s="27">
        <f t="shared" si="5"/>
        <v>48645.68</v>
      </c>
    </row>
    <row r="372" spans="1:26" hidden="1">
      <c r="A372" t="s">
        <v>246</v>
      </c>
      <c r="B372">
        <v>76204022334</v>
      </c>
      <c r="C372" t="s">
        <v>936</v>
      </c>
      <c r="D372" t="s">
        <v>53</v>
      </c>
      <c r="E372" t="s">
        <v>54</v>
      </c>
      <c r="F372">
        <v>11944979</v>
      </c>
      <c r="G372" s="111">
        <v>44923</v>
      </c>
      <c r="H372" t="s">
        <v>1101</v>
      </c>
      <c r="I372" t="s">
        <v>255</v>
      </c>
      <c r="J372" t="s">
        <v>249</v>
      </c>
      <c r="K372" t="s">
        <v>250</v>
      </c>
      <c r="L372" t="s">
        <v>251</v>
      </c>
      <c r="O372" s="111">
        <v>44923</v>
      </c>
      <c r="P372" t="s">
        <v>252</v>
      </c>
      <c r="Q372" t="s">
        <v>253</v>
      </c>
      <c r="R372" s="111">
        <v>44924</v>
      </c>
      <c r="S372" t="s">
        <v>254</v>
      </c>
      <c r="T372" t="s">
        <v>254</v>
      </c>
      <c r="U372" t="s">
        <v>254</v>
      </c>
      <c r="V372" t="s">
        <v>254</v>
      </c>
      <c r="W372">
        <v>0</v>
      </c>
      <c r="X372">
        <v>2</v>
      </c>
      <c r="Y372">
        <v>3275</v>
      </c>
      <c r="Z372" s="27">
        <f t="shared" si="5"/>
        <v>3277</v>
      </c>
    </row>
    <row r="373" spans="1:26" hidden="1">
      <c r="A373" t="s">
        <v>246</v>
      </c>
      <c r="B373">
        <v>76204022334</v>
      </c>
      <c r="C373" t="s">
        <v>936</v>
      </c>
      <c r="D373" t="s">
        <v>53</v>
      </c>
      <c r="E373" t="s">
        <v>54</v>
      </c>
      <c r="F373">
        <v>11969587</v>
      </c>
      <c r="G373" s="111">
        <v>44931</v>
      </c>
      <c r="H373" t="s">
        <v>1695</v>
      </c>
      <c r="I373" t="s">
        <v>255</v>
      </c>
      <c r="J373" t="s">
        <v>249</v>
      </c>
      <c r="K373" t="s">
        <v>250</v>
      </c>
      <c r="L373" t="s">
        <v>251</v>
      </c>
      <c r="O373" s="111">
        <v>44931</v>
      </c>
      <c r="P373" t="s">
        <v>252</v>
      </c>
      <c r="Q373" t="s">
        <v>253</v>
      </c>
      <c r="R373" s="111">
        <v>44936</v>
      </c>
      <c r="S373" t="s">
        <v>254</v>
      </c>
      <c r="T373" t="s">
        <v>254</v>
      </c>
      <c r="U373" t="s">
        <v>254</v>
      </c>
      <c r="V373" t="s">
        <v>254</v>
      </c>
      <c r="W373">
        <v>0</v>
      </c>
      <c r="X373">
        <v>0</v>
      </c>
      <c r="Y373">
        <v>2013.3</v>
      </c>
      <c r="Z373" s="27">
        <f t="shared" si="5"/>
        <v>2013.3</v>
      </c>
    </row>
    <row r="374" spans="1:26" hidden="1">
      <c r="A374" t="s">
        <v>246</v>
      </c>
      <c r="B374">
        <v>76204022334</v>
      </c>
      <c r="C374" t="s">
        <v>936</v>
      </c>
      <c r="D374" t="s">
        <v>53</v>
      </c>
      <c r="E374" t="s">
        <v>54</v>
      </c>
      <c r="F374">
        <v>11969893</v>
      </c>
      <c r="G374" s="111">
        <v>44930</v>
      </c>
      <c r="H374" t="s">
        <v>1696</v>
      </c>
      <c r="I374" t="s">
        <v>255</v>
      </c>
      <c r="J374" t="s">
        <v>249</v>
      </c>
      <c r="K374" t="s">
        <v>268</v>
      </c>
      <c r="L374" t="s">
        <v>251</v>
      </c>
      <c r="O374" s="111">
        <v>44930</v>
      </c>
      <c r="P374" t="s">
        <v>252</v>
      </c>
      <c r="Q374" t="s">
        <v>253</v>
      </c>
      <c r="R374" s="111">
        <v>44931</v>
      </c>
      <c r="S374" t="s">
        <v>254</v>
      </c>
      <c r="T374" t="s">
        <v>254</v>
      </c>
      <c r="U374" t="s">
        <v>254</v>
      </c>
      <c r="V374" t="s">
        <v>254</v>
      </c>
      <c r="W374">
        <v>0</v>
      </c>
      <c r="X374">
        <v>0</v>
      </c>
      <c r="Y374">
        <v>9475.59</v>
      </c>
      <c r="Z374" s="27">
        <f t="shared" si="5"/>
        <v>9475.59</v>
      </c>
    </row>
    <row r="375" spans="1:26" hidden="1">
      <c r="A375" t="s">
        <v>246</v>
      </c>
      <c r="B375">
        <v>76204022334</v>
      </c>
      <c r="C375" t="s">
        <v>936</v>
      </c>
      <c r="D375" t="s">
        <v>53</v>
      </c>
      <c r="E375" t="s">
        <v>54</v>
      </c>
      <c r="F375">
        <v>11977962</v>
      </c>
      <c r="G375" s="111">
        <v>44932</v>
      </c>
      <c r="H375" t="s">
        <v>1697</v>
      </c>
      <c r="I375" t="s">
        <v>255</v>
      </c>
      <c r="J375" t="s">
        <v>249</v>
      </c>
      <c r="K375" t="s">
        <v>250</v>
      </c>
      <c r="L375" t="s">
        <v>251</v>
      </c>
      <c r="O375" s="111">
        <v>44932</v>
      </c>
      <c r="P375" t="s">
        <v>252</v>
      </c>
      <c r="Q375" t="s">
        <v>253</v>
      </c>
      <c r="R375" s="111">
        <v>44935</v>
      </c>
      <c r="S375" t="s">
        <v>254</v>
      </c>
      <c r="T375" t="s">
        <v>254</v>
      </c>
      <c r="U375" t="s">
        <v>254</v>
      </c>
      <c r="V375" t="s">
        <v>254</v>
      </c>
      <c r="W375">
        <v>0</v>
      </c>
      <c r="X375">
        <v>0</v>
      </c>
      <c r="Y375">
        <v>6310.9</v>
      </c>
      <c r="Z375" s="27">
        <f t="shared" si="5"/>
        <v>6310.9</v>
      </c>
    </row>
    <row r="376" spans="1:26" hidden="1">
      <c r="A376" t="s">
        <v>246</v>
      </c>
      <c r="B376">
        <v>76204022334</v>
      </c>
      <c r="C376" t="s">
        <v>936</v>
      </c>
      <c r="D376" t="s">
        <v>53</v>
      </c>
      <c r="E376" t="s">
        <v>54</v>
      </c>
      <c r="F376">
        <v>11981512</v>
      </c>
      <c r="G376" s="111">
        <v>44935</v>
      </c>
      <c r="H376" t="s">
        <v>1698</v>
      </c>
      <c r="I376" t="s">
        <v>255</v>
      </c>
      <c r="J376" t="s">
        <v>249</v>
      </c>
      <c r="K376" t="s">
        <v>250</v>
      </c>
      <c r="L376" t="s">
        <v>251</v>
      </c>
      <c r="O376" s="111">
        <v>44935</v>
      </c>
      <c r="P376" t="s">
        <v>252</v>
      </c>
      <c r="Q376" t="s">
        <v>253</v>
      </c>
      <c r="R376" s="111">
        <v>44936</v>
      </c>
      <c r="S376" t="s">
        <v>254</v>
      </c>
      <c r="T376" t="s">
        <v>254</v>
      </c>
      <c r="U376" t="s">
        <v>254</v>
      </c>
      <c r="V376" t="s">
        <v>254</v>
      </c>
      <c r="W376">
        <v>0</v>
      </c>
      <c r="X376">
        <v>0</v>
      </c>
      <c r="Y376">
        <v>50.1</v>
      </c>
      <c r="Z376" s="27">
        <f t="shared" si="5"/>
        <v>50.1</v>
      </c>
    </row>
    <row r="377" spans="1:26" hidden="1">
      <c r="A377" t="s">
        <v>246</v>
      </c>
      <c r="B377">
        <v>76204022334</v>
      </c>
      <c r="C377" t="s">
        <v>936</v>
      </c>
      <c r="D377" t="s">
        <v>53</v>
      </c>
      <c r="E377" t="s">
        <v>54</v>
      </c>
      <c r="F377">
        <v>11987086</v>
      </c>
      <c r="G377" s="111">
        <v>44936</v>
      </c>
      <c r="H377" t="s">
        <v>1699</v>
      </c>
      <c r="I377" t="s">
        <v>255</v>
      </c>
      <c r="J377" t="s">
        <v>249</v>
      </c>
      <c r="K377" t="s">
        <v>268</v>
      </c>
      <c r="L377" t="s">
        <v>251</v>
      </c>
      <c r="O377" s="111">
        <v>44936</v>
      </c>
      <c r="P377" t="s">
        <v>252</v>
      </c>
      <c r="Q377" t="s">
        <v>253</v>
      </c>
      <c r="R377" s="111">
        <v>44938</v>
      </c>
      <c r="S377" t="s">
        <v>254</v>
      </c>
      <c r="T377" t="s">
        <v>254</v>
      </c>
      <c r="U377" t="s">
        <v>254</v>
      </c>
      <c r="V377" t="s">
        <v>254</v>
      </c>
      <c r="W377">
        <v>0</v>
      </c>
      <c r="X377">
        <v>0</v>
      </c>
      <c r="Y377">
        <v>13740.02</v>
      </c>
      <c r="Z377" s="27">
        <f t="shared" si="5"/>
        <v>13740.02</v>
      </c>
    </row>
    <row r="378" spans="1:26" hidden="1">
      <c r="A378" t="s">
        <v>246</v>
      </c>
      <c r="B378">
        <v>76204022334</v>
      </c>
      <c r="C378" t="s">
        <v>936</v>
      </c>
      <c r="D378" t="s">
        <v>53</v>
      </c>
      <c r="E378" t="s">
        <v>54</v>
      </c>
      <c r="F378">
        <v>11991078</v>
      </c>
      <c r="G378" s="111">
        <v>44953</v>
      </c>
      <c r="H378" t="s">
        <v>1700</v>
      </c>
      <c r="I378" t="s">
        <v>271</v>
      </c>
      <c r="J378" t="s">
        <v>249</v>
      </c>
      <c r="K378" t="s">
        <v>250</v>
      </c>
      <c r="L378" t="s">
        <v>251</v>
      </c>
      <c r="O378" s="111">
        <v>44953</v>
      </c>
      <c r="P378" t="s">
        <v>252</v>
      </c>
      <c r="Q378" t="s">
        <v>253</v>
      </c>
      <c r="R378" s="111">
        <v>44956</v>
      </c>
      <c r="S378" t="s">
        <v>254</v>
      </c>
      <c r="T378" t="s">
        <v>254</v>
      </c>
      <c r="U378" t="s">
        <v>254</v>
      </c>
      <c r="V378" t="s">
        <v>254</v>
      </c>
      <c r="W378">
        <v>0</v>
      </c>
      <c r="X378">
        <v>0</v>
      </c>
      <c r="Y378">
        <v>284.8</v>
      </c>
      <c r="Z378" s="27">
        <f t="shared" si="5"/>
        <v>284.8</v>
      </c>
    </row>
    <row r="379" spans="1:26" hidden="1">
      <c r="A379" t="s">
        <v>246</v>
      </c>
      <c r="B379">
        <v>76204022334</v>
      </c>
      <c r="C379" t="s">
        <v>936</v>
      </c>
      <c r="D379" t="s">
        <v>53</v>
      </c>
      <c r="E379" t="s">
        <v>54</v>
      </c>
      <c r="F379">
        <v>12000481</v>
      </c>
      <c r="G379" s="111">
        <v>44939</v>
      </c>
      <c r="H379" t="s">
        <v>1701</v>
      </c>
      <c r="I379" t="s">
        <v>255</v>
      </c>
      <c r="J379" t="s">
        <v>249</v>
      </c>
      <c r="K379" t="s">
        <v>250</v>
      </c>
      <c r="L379" t="s">
        <v>251</v>
      </c>
      <c r="O379" s="111">
        <v>44939</v>
      </c>
      <c r="P379" t="s">
        <v>252</v>
      </c>
      <c r="Q379" t="s">
        <v>253</v>
      </c>
      <c r="R379" s="111">
        <v>44942</v>
      </c>
      <c r="S379" t="s">
        <v>254</v>
      </c>
      <c r="T379" t="s">
        <v>254</v>
      </c>
      <c r="U379" t="s">
        <v>254</v>
      </c>
      <c r="V379" t="s">
        <v>254</v>
      </c>
      <c r="W379">
        <v>0</v>
      </c>
      <c r="X379">
        <v>0</v>
      </c>
      <c r="Y379">
        <v>1893.9</v>
      </c>
      <c r="Z379" s="27">
        <f t="shared" si="5"/>
        <v>1893.9</v>
      </c>
    </row>
    <row r="380" spans="1:26" hidden="1">
      <c r="A380" t="s">
        <v>246</v>
      </c>
      <c r="B380">
        <v>76204022334</v>
      </c>
      <c r="C380" t="s">
        <v>936</v>
      </c>
      <c r="D380" t="s">
        <v>53</v>
      </c>
      <c r="E380" t="s">
        <v>54</v>
      </c>
      <c r="F380">
        <v>12012232</v>
      </c>
      <c r="G380" s="111">
        <v>44944</v>
      </c>
      <c r="H380" t="s">
        <v>1702</v>
      </c>
      <c r="I380" t="s">
        <v>255</v>
      </c>
      <c r="J380" t="s">
        <v>249</v>
      </c>
      <c r="K380" t="s">
        <v>268</v>
      </c>
      <c r="L380" t="s">
        <v>251</v>
      </c>
      <c r="O380" s="111">
        <v>44944</v>
      </c>
      <c r="P380" t="s">
        <v>252</v>
      </c>
      <c r="Q380" t="s">
        <v>257</v>
      </c>
      <c r="R380" s="111">
        <v>44945</v>
      </c>
      <c r="S380" t="s">
        <v>254</v>
      </c>
      <c r="T380" t="s">
        <v>254</v>
      </c>
      <c r="U380" t="s">
        <v>254</v>
      </c>
      <c r="V380" t="s">
        <v>254</v>
      </c>
      <c r="W380">
        <v>0</v>
      </c>
      <c r="X380">
        <v>0</v>
      </c>
      <c r="Y380">
        <v>0</v>
      </c>
      <c r="Z380" s="27">
        <f t="shared" si="5"/>
        <v>0</v>
      </c>
    </row>
    <row r="381" spans="1:26" hidden="1">
      <c r="A381" t="s">
        <v>246</v>
      </c>
      <c r="B381">
        <v>76204022334</v>
      </c>
      <c r="C381" t="s">
        <v>936</v>
      </c>
      <c r="D381" t="s">
        <v>408</v>
      </c>
      <c r="E381" t="s">
        <v>54</v>
      </c>
      <c r="F381">
        <v>11895306</v>
      </c>
      <c r="G381" s="111">
        <v>44911</v>
      </c>
      <c r="H381" t="s">
        <v>1102</v>
      </c>
      <c r="I381" t="s">
        <v>255</v>
      </c>
      <c r="J381" t="s">
        <v>249</v>
      </c>
      <c r="K381" t="s">
        <v>250</v>
      </c>
      <c r="L381" t="s">
        <v>251</v>
      </c>
      <c r="O381" s="111">
        <v>44911</v>
      </c>
      <c r="P381" t="s">
        <v>252</v>
      </c>
      <c r="Q381" t="s">
        <v>253</v>
      </c>
      <c r="R381" s="111">
        <v>44915</v>
      </c>
      <c r="S381" t="s">
        <v>254</v>
      </c>
      <c r="T381" t="s">
        <v>254</v>
      </c>
      <c r="U381" t="s">
        <v>254</v>
      </c>
      <c r="V381" t="s">
        <v>254</v>
      </c>
      <c r="W381">
        <v>0</v>
      </c>
      <c r="X381">
        <v>2193.5</v>
      </c>
      <c r="Y381">
        <v>1772.4</v>
      </c>
      <c r="Z381" s="27">
        <f t="shared" si="5"/>
        <v>3965.9</v>
      </c>
    </row>
    <row r="382" spans="1:26" hidden="1">
      <c r="A382" t="s">
        <v>246</v>
      </c>
      <c r="B382">
        <v>76204022334</v>
      </c>
      <c r="C382" t="s">
        <v>936</v>
      </c>
      <c r="D382" t="s">
        <v>408</v>
      </c>
      <c r="E382" t="s">
        <v>54</v>
      </c>
      <c r="F382">
        <v>11987487</v>
      </c>
      <c r="G382" s="111">
        <v>44952</v>
      </c>
      <c r="H382" t="s">
        <v>1703</v>
      </c>
      <c r="I382" t="s">
        <v>271</v>
      </c>
      <c r="J382" t="s">
        <v>249</v>
      </c>
      <c r="K382" t="s">
        <v>250</v>
      </c>
      <c r="L382" t="s">
        <v>251</v>
      </c>
      <c r="O382" s="111">
        <v>44952</v>
      </c>
      <c r="P382" t="s">
        <v>252</v>
      </c>
      <c r="Q382" t="s">
        <v>253</v>
      </c>
      <c r="R382" s="111">
        <v>44953</v>
      </c>
      <c r="S382" t="s">
        <v>254</v>
      </c>
      <c r="T382" t="s">
        <v>254</v>
      </c>
      <c r="U382" t="s">
        <v>254</v>
      </c>
      <c r="V382" t="s">
        <v>254</v>
      </c>
      <c r="W382">
        <v>0</v>
      </c>
      <c r="X382">
        <v>0</v>
      </c>
      <c r="Y382">
        <v>798.77</v>
      </c>
      <c r="Z382" s="27">
        <f t="shared" si="5"/>
        <v>798.77</v>
      </c>
    </row>
    <row r="383" spans="1:26" hidden="1">
      <c r="A383" t="s">
        <v>246</v>
      </c>
      <c r="B383">
        <v>76204022334</v>
      </c>
      <c r="C383" t="s">
        <v>936</v>
      </c>
      <c r="D383" t="s">
        <v>408</v>
      </c>
      <c r="E383" t="s">
        <v>54</v>
      </c>
      <c r="F383">
        <v>12033148</v>
      </c>
      <c r="G383" s="111">
        <v>44949</v>
      </c>
      <c r="H383" t="s">
        <v>1704</v>
      </c>
      <c r="I383" t="s">
        <v>255</v>
      </c>
      <c r="J383" t="s">
        <v>249</v>
      </c>
      <c r="K383" t="s">
        <v>250</v>
      </c>
      <c r="L383" t="s">
        <v>251</v>
      </c>
      <c r="O383" s="111">
        <v>44949</v>
      </c>
      <c r="P383" t="s">
        <v>252</v>
      </c>
      <c r="Q383" t="s">
        <v>253</v>
      </c>
      <c r="R383" s="111">
        <v>44950</v>
      </c>
      <c r="S383" t="s">
        <v>254</v>
      </c>
      <c r="T383" t="s">
        <v>254</v>
      </c>
      <c r="U383" t="s">
        <v>254</v>
      </c>
      <c r="V383" t="s">
        <v>254</v>
      </c>
      <c r="W383">
        <v>0</v>
      </c>
      <c r="X383">
        <v>0</v>
      </c>
      <c r="Y383">
        <v>4833.7</v>
      </c>
      <c r="Z383" s="27">
        <f t="shared" si="5"/>
        <v>4833.7</v>
      </c>
    </row>
    <row r="384" spans="1:26" hidden="1">
      <c r="A384" t="s">
        <v>246</v>
      </c>
      <c r="B384">
        <v>2720210161</v>
      </c>
      <c r="C384" t="s">
        <v>1103</v>
      </c>
      <c r="D384" t="s">
        <v>264</v>
      </c>
      <c r="E384" t="s">
        <v>54</v>
      </c>
      <c r="F384">
        <v>4085393</v>
      </c>
      <c r="G384" s="111">
        <v>44931</v>
      </c>
      <c r="H384" t="s">
        <v>1705</v>
      </c>
      <c r="I384" t="s">
        <v>255</v>
      </c>
      <c r="J384" t="s">
        <v>249</v>
      </c>
      <c r="K384" t="s">
        <v>268</v>
      </c>
      <c r="L384" t="s">
        <v>251</v>
      </c>
      <c r="O384" s="111">
        <v>44931</v>
      </c>
      <c r="P384" t="s">
        <v>252</v>
      </c>
      <c r="Q384" t="s">
        <v>253</v>
      </c>
      <c r="R384" s="111">
        <v>44932</v>
      </c>
      <c r="S384" t="s">
        <v>254</v>
      </c>
      <c r="T384" t="s">
        <v>254</v>
      </c>
      <c r="U384" t="s">
        <v>254</v>
      </c>
      <c r="V384" t="s">
        <v>254</v>
      </c>
      <c r="W384">
        <v>0</v>
      </c>
      <c r="X384">
        <v>0</v>
      </c>
      <c r="Y384">
        <v>3559.75</v>
      </c>
      <c r="Z384" s="27">
        <f t="shared" si="5"/>
        <v>3559.75</v>
      </c>
    </row>
    <row r="385" spans="1:26" hidden="1">
      <c r="A385" t="s">
        <v>246</v>
      </c>
      <c r="B385">
        <v>2720210161</v>
      </c>
      <c r="C385" t="s">
        <v>1103</v>
      </c>
      <c r="D385" t="s">
        <v>264</v>
      </c>
      <c r="E385" t="s">
        <v>54</v>
      </c>
      <c r="F385">
        <v>11927329</v>
      </c>
      <c r="G385" s="111">
        <v>44924</v>
      </c>
      <c r="H385" t="s">
        <v>1350</v>
      </c>
      <c r="I385" t="s">
        <v>255</v>
      </c>
      <c r="J385" t="s">
        <v>249</v>
      </c>
      <c r="K385" t="s">
        <v>268</v>
      </c>
      <c r="L385" t="s">
        <v>251</v>
      </c>
      <c r="O385" s="111">
        <v>44924</v>
      </c>
      <c r="P385" t="s">
        <v>252</v>
      </c>
      <c r="Q385" t="s">
        <v>253</v>
      </c>
      <c r="R385" s="111">
        <v>44925</v>
      </c>
      <c r="S385" t="s">
        <v>254</v>
      </c>
      <c r="T385" t="s">
        <v>254</v>
      </c>
      <c r="U385" t="s">
        <v>254</v>
      </c>
      <c r="V385" t="s">
        <v>254</v>
      </c>
      <c r="W385">
        <v>0</v>
      </c>
      <c r="X385">
        <v>0</v>
      </c>
      <c r="Y385">
        <v>14280.72</v>
      </c>
      <c r="Z385" s="27">
        <f t="shared" si="5"/>
        <v>14280.72</v>
      </c>
    </row>
    <row r="386" spans="1:26" hidden="1">
      <c r="A386" t="s">
        <v>246</v>
      </c>
      <c r="B386">
        <v>2720210161</v>
      </c>
      <c r="C386" t="s">
        <v>1103</v>
      </c>
      <c r="D386" t="s">
        <v>264</v>
      </c>
      <c r="E386" t="s">
        <v>54</v>
      </c>
      <c r="F386">
        <v>11969879</v>
      </c>
      <c r="G386" s="111">
        <v>44952</v>
      </c>
      <c r="H386" t="s">
        <v>1706</v>
      </c>
      <c r="I386" t="s">
        <v>271</v>
      </c>
      <c r="J386" t="s">
        <v>249</v>
      </c>
      <c r="K386" t="s">
        <v>268</v>
      </c>
      <c r="L386" t="s">
        <v>251</v>
      </c>
      <c r="O386" s="111">
        <v>44952</v>
      </c>
      <c r="P386" t="s">
        <v>252</v>
      </c>
      <c r="Q386" t="s">
        <v>253</v>
      </c>
      <c r="R386" s="111">
        <v>44953</v>
      </c>
      <c r="S386" t="s">
        <v>254</v>
      </c>
      <c r="T386" t="s">
        <v>254</v>
      </c>
      <c r="U386" t="s">
        <v>254</v>
      </c>
      <c r="V386" t="s">
        <v>254</v>
      </c>
      <c r="W386">
        <v>0</v>
      </c>
      <c r="X386">
        <v>0</v>
      </c>
      <c r="Y386">
        <v>180</v>
      </c>
      <c r="Z386" s="27">
        <f t="shared" si="5"/>
        <v>180</v>
      </c>
    </row>
    <row r="387" spans="1:26" hidden="1">
      <c r="A387" t="s">
        <v>246</v>
      </c>
      <c r="B387">
        <v>14876583706</v>
      </c>
      <c r="C387" t="s">
        <v>1103</v>
      </c>
      <c r="D387" t="s">
        <v>53</v>
      </c>
      <c r="E387" t="s">
        <v>54</v>
      </c>
      <c r="F387">
        <v>11912127</v>
      </c>
      <c r="G387" s="111">
        <v>44915</v>
      </c>
      <c r="H387" t="s">
        <v>1104</v>
      </c>
      <c r="I387" t="s">
        <v>255</v>
      </c>
      <c r="J387" t="s">
        <v>249</v>
      </c>
      <c r="K387" t="s">
        <v>250</v>
      </c>
      <c r="L387" t="s">
        <v>251</v>
      </c>
      <c r="O387" s="111">
        <v>44915</v>
      </c>
      <c r="P387" t="s">
        <v>252</v>
      </c>
      <c r="Q387" t="s">
        <v>253</v>
      </c>
      <c r="R387" s="111">
        <v>44916</v>
      </c>
      <c r="S387" t="s">
        <v>254</v>
      </c>
      <c r="T387" t="s">
        <v>254</v>
      </c>
      <c r="U387" t="s">
        <v>254</v>
      </c>
      <c r="V387" t="s">
        <v>254</v>
      </c>
      <c r="W387">
        <v>0</v>
      </c>
      <c r="X387">
        <v>1234.25</v>
      </c>
      <c r="Y387">
        <v>6756.31</v>
      </c>
      <c r="Z387" s="27">
        <f t="shared" ref="Z387:Z450" si="6">SUM(W387:Y387)</f>
        <v>7990.56</v>
      </c>
    </row>
    <row r="388" spans="1:26" hidden="1">
      <c r="A388" t="s">
        <v>246</v>
      </c>
      <c r="B388">
        <v>2720210161</v>
      </c>
      <c r="C388" t="s">
        <v>1103</v>
      </c>
      <c r="D388" t="s">
        <v>53</v>
      </c>
      <c r="E388" t="s">
        <v>54</v>
      </c>
      <c r="F388">
        <v>11937919</v>
      </c>
      <c r="G388" s="111">
        <v>44922</v>
      </c>
      <c r="H388" t="s">
        <v>1105</v>
      </c>
      <c r="I388" t="s">
        <v>255</v>
      </c>
      <c r="J388" t="s">
        <v>249</v>
      </c>
      <c r="K388" t="s">
        <v>250</v>
      </c>
      <c r="L388" t="s">
        <v>251</v>
      </c>
      <c r="O388" s="111">
        <v>44922</v>
      </c>
      <c r="P388" t="s">
        <v>252</v>
      </c>
      <c r="Q388" t="s">
        <v>282</v>
      </c>
      <c r="R388" s="111">
        <v>44923</v>
      </c>
      <c r="S388" t="s">
        <v>254</v>
      </c>
      <c r="T388" t="s">
        <v>254</v>
      </c>
      <c r="U388" t="s">
        <v>254</v>
      </c>
      <c r="V388" t="s">
        <v>254</v>
      </c>
      <c r="W388">
        <v>0</v>
      </c>
      <c r="X388">
        <v>140</v>
      </c>
      <c r="Y388">
        <v>0</v>
      </c>
      <c r="Z388" s="27">
        <f t="shared" si="6"/>
        <v>140</v>
      </c>
    </row>
    <row r="389" spans="1:26" hidden="1">
      <c r="A389" t="s">
        <v>246</v>
      </c>
      <c r="B389">
        <v>2720210161</v>
      </c>
      <c r="C389" t="s">
        <v>1103</v>
      </c>
      <c r="D389" t="s">
        <v>277</v>
      </c>
      <c r="E389" t="s">
        <v>54</v>
      </c>
      <c r="F389">
        <v>12055298</v>
      </c>
      <c r="G389" s="111">
        <v>44953</v>
      </c>
      <c r="H389" t="s">
        <v>1707</v>
      </c>
      <c r="I389" t="s">
        <v>271</v>
      </c>
      <c r="J389" t="s">
        <v>249</v>
      </c>
      <c r="K389" t="s">
        <v>250</v>
      </c>
      <c r="L389" t="s">
        <v>251</v>
      </c>
      <c r="O389" s="111">
        <v>44953</v>
      </c>
      <c r="P389" t="s">
        <v>252</v>
      </c>
      <c r="Q389" t="s">
        <v>257</v>
      </c>
      <c r="R389" s="111">
        <v>44957</v>
      </c>
      <c r="S389" t="s">
        <v>254</v>
      </c>
      <c r="T389" t="s">
        <v>254</v>
      </c>
      <c r="U389" t="s">
        <v>254</v>
      </c>
      <c r="V389" t="s">
        <v>254</v>
      </c>
      <c r="W389">
        <v>0</v>
      </c>
      <c r="X389">
        <v>0</v>
      </c>
      <c r="Y389">
        <v>0</v>
      </c>
      <c r="Z389" s="27">
        <f t="shared" si="6"/>
        <v>0</v>
      </c>
    </row>
    <row r="390" spans="1:26" hidden="1">
      <c r="A390" t="s">
        <v>246</v>
      </c>
      <c r="B390">
        <v>2720210161</v>
      </c>
      <c r="C390" t="s">
        <v>1103</v>
      </c>
      <c r="D390" t="s">
        <v>1622</v>
      </c>
      <c r="E390" t="s">
        <v>54</v>
      </c>
      <c r="F390">
        <v>12010491</v>
      </c>
      <c r="G390" s="111">
        <v>44943</v>
      </c>
      <c r="H390" t="s">
        <v>1708</v>
      </c>
      <c r="I390" t="s">
        <v>255</v>
      </c>
      <c r="J390" t="s">
        <v>249</v>
      </c>
      <c r="K390" t="s">
        <v>250</v>
      </c>
      <c r="L390" t="s">
        <v>251</v>
      </c>
      <c r="O390" s="111">
        <v>44943</v>
      </c>
      <c r="P390" t="s">
        <v>252</v>
      </c>
      <c r="Q390" t="s">
        <v>253</v>
      </c>
      <c r="R390" s="111">
        <v>44945</v>
      </c>
      <c r="S390" t="s">
        <v>254</v>
      </c>
      <c r="T390" t="s">
        <v>254</v>
      </c>
      <c r="U390" t="s">
        <v>254</v>
      </c>
      <c r="V390" t="s">
        <v>254</v>
      </c>
      <c r="W390">
        <v>0</v>
      </c>
      <c r="X390">
        <v>0</v>
      </c>
      <c r="Y390">
        <v>11283.47</v>
      </c>
      <c r="Z390" s="27">
        <f t="shared" si="6"/>
        <v>11283.47</v>
      </c>
    </row>
    <row r="391" spans="1:26" hidden="1">
      <c r="A391" t="s">
        <v>246</v>
      </c>
      <c r="B391">
        <v>2720210161</v>
      </c>
      <c r="C391" t="s">
        <v>1103</v>
      </c>
      <c r="D391" t="s">
        <v>1622</v>
      </c>
      <c r="E391" t="s">
        <v>54</v>
      </c>
      <c r="F391">
        <v>12011300</v>
      </c>
      <c r="G391" s="111">
        <v>44943</v>
      </c>
      <c r="H391" t="s">
        <v>1709</v>
      </c>
      <c r="I391" t="s">
        <v>255</v>
      </c>
      <c r="J391" t="s">
        <v>249</v>
      </c>
      <c r="K391" t="s">
        <v>268</v>
      </c>
      <c r="L391" t="s">
        <v>251</v>
      </c>
      <c r="O391" s="111">
        <v>44943</v>
      </c>
      <c r="P391" t="s">
        <v>252</v>
      </c>
      <c r="Q391" t="s">
        <v>253</v>
      </c>
      <c r="R391" s="111">
        <v>44945</v>
      </c>
      <c r="S391" t="s">
        <v>254</v>
      </c>
      <c r="T391" t="s">
        <v>254</v>
      </c>
      <c r="U391" t="s">
        <v>254</v>
      </c>
      <c r="V391" t="s">
        <v>254</v>
      </c>
      <c r="W391">
        <v>0</v>
      </c>
      <c r="X391">
        <v>0</v>
      </c>
      <c r="Y391">
        <v>8572.5</v>
      </c>
      <c r="Z391" s="27">
        <f t="shared" si="6"/>
        <v>8572.5</v>
      </c>
    </row>
    <row r="392" spans="1:26" hidden="1">
      <c r="A392" t="s">
        <v>246</v>
      </c>
      <c r="B392">
        <v>2720210161</v>
      </c>
      <c r="C392" t="s">
        <v>1103</v>
      </c>
      <c r="D392" t="s">
        <v>1622</v>
      </c>
      <c r="E392" t="s">
        <v>54</v>
      </c>
      <c r="F392">
        <v>12044041</v>
      </c>
      <c r="G392" s="111">
        <v>44951</v>
      </c>
      <c r="H392" t="s">
        <v>1710</v>
      </c>
      <c r="I392" t="s">
        <v>271</v>
      </c>
      <c r="J392" t="s">
        <v>249</v>
      </c>
      <c r="K392" t="s">
        <v>250</v>
      </c>
      <c r="L392" t="s">
        <v>251</v>
      </c>
      <c r="O392" s="111">
        <v>44951</v>
      </c>
      <c r="P392" t="s">
        <v>252</v>
      </c>
      <c r="Q392" t="s">
        <v>253</v>
      </c>
      <c r="R392" s="111">
        <v>44952</v>
      </c>
      <c r="S392" t="s">
        <v>254</v>
      </c>
      <c r="T392" t="s">
        <v>254</v>
      </c>
      <c r="U392" t="s">
        <v>254</v>
      </c>
      <c r="V392" t="s">
        <v>254</v>
      </c>
      <c r="W392">
        <v>0</v>
      </c>
      <c r="X392">
        <v>0</v>
      </c>
      <c r="Y392">
        <v>1588</v>
      </c>
      <c r="Z392" s="27">
        <f t="shared" si="6"/>
        <v>1588</v>
      </c>
    </row>
    <row r="393" spans="1:26" hidden="1">
      <c r="A393" t="s">
        <v>246</v>
      </c>
      <c r="B393">
        <v>2720210161</v>
      </c>
      <c r="C393" t="s">
        <v>1103</v>
      </c>
      <c r="D393" t="s">
        <v>1622</v>
      </c>
      <c r="E393" t="s">
        <v>54</v>
      </c>
      <c r="F393">
        <v>12044388</v>
      </c>
      <c r="G393" s="111">
        <v>44951</v>
      </c>
      <c r="H393" t="s">
        <v>1711</v>
      </c>
      <c r="I393" t="s">
        <v>271</v>
      </c>
      <c r="J393" t="s">
        <v>249</v>
      </c>
      <c r="K393" t="s">
        <v>250</v>
      </c>
      <c r="L393" t="s">
        <v>251</v>
      </c>
      <c r="O393" s="111">
        <v>44951</v>
      </c>
      <c r="P393" t="s">
        <v>252</v>
      </c>
      <c r="Q393" t="s">
        <v>253</v>
      </c>
      <c r="R393" s="111">
        <v>44952</v>
      </c>
      <c r="S393" t="s">
        <v>254</v>
      </c>
      <c r="T393" t="s">
        <v>254</v>
      </c>
      <c r="U393" t="s">
        <v>254</v>
      </c>
      <c r="V393" t="s">
        <v>254</v>
      </c>
      <c r="W393">
        <v>0</v>
      </c>
      <c r="X393">
        <v>0</v>
      </c>
      <c r="Y393">
        <v>863.4</v>
      </c>
      <c r="Z393" s="27">
        <f t="shared" si="6"/>
        <v>863.4</v>
      </c>
    </row>
    <row r="394" spans="1:26" hidden="1">
      <c r="A394" t="s">
        <v>246</v>
      </c>
      <c r="B394">
        <v>13130660607</v>
      </c>
      <c r="C394" t="s">
        <v>952</v>
      </c>
      <c r="D394" t="s">
        <v>57</v>
      </c>
      <c r="E394" t="s">
        <v>58</v>
      </c>
      <c r="F394">
        <v>11529668</v>
      </c>
      <c r="G394" s="111">
        <v>44932</v>
      </c>
      <c r="H394" t="s">
        <v>1712</v>
      </c>
      <c r="I394" t="s">
        <v>255</v>
      </c>
      <c r="J394" t="s">
        <v>249</v>
      </c>
      <c r="K394" t="s">
        <v>250</v>
      </c>
      <c r="L394" t="s">
        <v>251</v>
      </c>
      <c r="O394" s="111">
        <v>44932</v>
      </c>
      <c r="P394" t="s">
        <v>252</v>
      </c>
      <c r="Q394" t="s">
        <v>257</v>
      </c>
      <c r="R394" s="111">
        <v>44935</v>
      </c>
      <c r="S394" t="s">
        <v>254</v>
      </c>
      <c r="T394" t="s">
        <v>254</v>
      </c>
      <c r="U394" t="s">
        <v>254</v>
      </c>
      <c r="V394" t="s">
        <v>254</v>
      </c>
      <c r="W394">
        <v>0</v>
      </c>
      <c r="X394">
        <v>0</v>
      </c>
      <c r="Y394">
        <v>0</v>
      </c>
      <c r="Z394" s="27">
        <f t="shared" si="6"/>
        <v>0</v>
      </c>
    </row>
    <row r="395" spans="1:26" hidden="1">
      <c r="A395" t="s">
        <v>246</v>
      </c>
      <c r="B395">
        <v>13130660607</v>
      </c>
      <c r="C395" t="s">
        <v>952</v>
      </c>
      <c r="D395" t="s">
        <v>57</v>
      </c>
      <c r="E395" t="s">
        <v>58</v>
      </c>
      <c r="F395">
        <v>11916660</v>
      </c>
      <c r="G395" s="111">
        <v>44916</v>
      </c>
      <c r="H395" t="s">
        <v>1106</v>
      </c>
      <c r="I395" t="s">
        <v>255</v>
      </c>
      <c r="J395" t="s">
        <v>249</v>
      </c>
      <c r="K395" t="s">
        <v>250</v>
      </c>
      <c r="L395" t="s">
        <v>251</v>
      </c>
      <c r="O395" s="111">
        <v>44916</v>
      </c>
      <c r="P395" t="s">
        <v>252</v>
      </c>
      <c r="Q395" t="s">
        <v>282</v>
      </c>
      <c r="R395" s="111">
        <v>44917</v>
      </c>
      <c r="S395" t="s">
        <v>254</v>
      </c>
      <c r="T395" t="s">
        <v>254</v>
      </c>
      <c r="U395" t="s">
        <v>254</v>
      </c>
      <c r="V395" t="s">
        <v>254</v>
      </c>
      <c r="W395">
        <v>0</v>
      </c>
      <c r="X395">
        <v>1</v>
      </c>
      <c r="Y395">
        <v>0</v>
      </c>
      <c r="Z395" s="27">
        <f t="shared" si="6"/>
        <v>1</v>
      </c>
    </row>
    <row r="396" spans="1:26" hidden="1">
      <c r="A396" t="s">
        <v>246</v>
      </c>
      <c r="B396">
        <v>13130660607</v>
      </c>
      <c r="C396" t="s">
        <v>952</v>
      </c>
      <c r="D396" t="s">
        <v>57</v>
      </c>
      <c r="E396" t="s">
        <v>58</v>
      </c>
      <c r="F396">
        <v>11932080</v>
      </c>
      <c r="G396" s="111">
        <v>44921</v>
      </c>
      <c r="H396" t="s">
        <v>1351</v>
      </c>
      <c r="I396" t="s">
        <v>255</v>
      </c>
      <c r="J396" t="s">
        <v>249</v>
      </c>
      <c r="K396" t="s">
        <v>250</v>
      </c>
      <c r="L396" t="s">
        <v>251</v>
      </c>
      <c r="O396" s="111">
        <v>44922</v>
      </c>
      <c r="P396" t="s">
        <v>252</v>
      </c>
      <c r="Q396" t="s">
        <v>257</v>
      </c>
      <c r="S396" t="s">
        <v>254</v>
      </c>
      <c r="T396" t="s">
        <v>254</v>
      </c>
      <c r="U396" t="s">
        <v>254</v>
      </c>
      <c r="V396" t="s">
        <v>254</v>
      </c>
      <c r="W396">
        <v>0</v>
      </c>
      <c r="X396">
        <v>0</v>
      </c>
      <c r="Y396">
        <v>0</v>
      </c>
      <c r="Z396" s="27">
        <f t="shared" si="6"/>
        <v>0</v>
      </c>
    </row>
    <row r="397" spans="1:26" hidden="1">
      <c r="A397" t="s">
        <v>246</v>
      </c>
      <c r="B397">
        <v>13130660607</v>
      </c>
      <c r="C397" t="s">
        <v>952</v>
      </c>
      <c r="D397" t="s">
        <v>57</v>
      </c>
      <c r="E397" t="s">
        <v>58</v>
      </c>
      <c r="F397">
        <v>11960495</v>
      </c>
      <c r="G397" s="111">
        <v>44928</v>
      </c>
      <c r="H397" t="s">
        <v>1713</v>
      </c>
      <c r="I397" t="s">
        <v>255</v>
      </c>
      <c r="J397" t="s">
        <v>249</v>
      </c>
      <c r="K397" t="s">
        <v>268</v>
      </c>
      <c r="L397" t="s">
        <v>251</v>
      </c>
      <c r="O397" s="111">
        <v>44928</v>
      </c>
      <c r="P397" t="s">
        <v>252</v>
      </c>
      <c r="Q397" t="s">
        <v>257</v>
      </c>
      <c r="R397" s="111">
        <v>44929</v>
      </c>
      <c r="S397" t="s">
        <v>254</v>
      </c>
      <c r="T397" t="s">
        <v>254</v>
      </c>
      <c r="U397" t="s">
        <v>254</v>
      </c>
      <c r="V397" t="s">
        <v>254</v>
      </c>
      <c r="W397">
        <v>0</v>
      </c>
      <c r="X397">
        <v>0</v>
      </c>
      <c r="Y397">
        <v>0</v>
      </c>
      <c r="Z397" s="27">
        <f t="shared" si="6"/>
        <v>0</v>
      </c>
    </row>
    <row r="398" spans="1:26" hidden="1">
      <c r="A398" t="s">
        <v>246</v>
      </c>
      <c r="B398">
        <v>13130660607</v>
      </c>
      <c r="C398" t="s">
        <v>952</v>
      </c>
      <c r="D398" t="s">
        <v>57</v>
      </c>
      <c r="E398" t="s">
        <v>58</v>
      </c>
      <c r="F398">
        <v>11964425</v>
      </c>
      <c r="G398" s="111">
        <v>44929</v>
      </c>
      <c r="H398" t="s">
        <v>1714</v>
      </c>
      <c r="I398" t="s">
        <v>255</v>
      </c>
      <c r="J398" t="s">
        <v>249</v>
      </c>
      <c r="K398" t="s">
        <v>268</v>
      </c>
      <c r="L398" t="s">
        <v>251</v>
      </c>
      <c r="O398" s="111">
        <v>44929</v>
      </c>
      <c r="P398" t="s">
        <v>252</v>
      </c>
      <c r="Q398" t="s">
        <v>253</v>
      </c>
      <c r="R398" s="111">
        <v>44930</v>
      </c>
      <c r="S398" t="s">
        <v>254</v>
      </c>
      <c r="T398" t="s">
        <v>254</v>
      </c>
      <c r="U398" t="s">
        <v>254</v>
      </c>
      <c r="V398" t="s">
        <v>254</v>
      </c>
      <c r="W398">
        <v>0</v>
      </c>
      <c r="X398">
        <v>0</v>
      </c>
      <c r="Y398">
        <v>3985.68</v>
      </c>
      <c r="Z398" s="27">
        <f t="shared" si="6"/>
        <v>3985.68</v>
      </c>
    </row>
    <row r="399" spans="1:26" hidden="1">
      <c r="A399" t="s">
        <v>246</v>
      </c>
      <c r="B399">
        <v>13130660607</v>
      </c>
      <c r="C399" t="s">
        <v>952</v>
      </c>
      <c r="D399" t="s">
        <v>57</v>
      </c>
      <c r="E399" t="s">
        <v>58</v>
      </c>
      <c r="F399">
        <v>11964751</v>
      </c>
      <c r="G399" s="111">
        <v>44929</v>
      </c>
      <c r="H399" t="s">
        <v>1715</v>
      </c>
      <c r="I399" t="s">
        <v>255</v>
      </c>
      <c r="J399" t="s">
        <v>249</v>
      </c>
      <c r="K399" t="s">
        <v>250</v>
      </c>
      <c r="L399" t="s">
        <v>251</v>
      </c>
      <c r="O399" s="111">
        <v>44929</v>
      </c>
      <c r="P399" t="s">
        <v>252</v>
      </c>
      <c r="Q399" t="s">
        <v>253</v>
      </c>
      <c r="R399" s="111">
        <v>44930</v>
      </c>
      <c r="S399" t="s">
        <v>254</v>
      </c>
      <c r="T399" t="s">
        <v>254</v>
      </c>
      <c r="U399" t="s">
        <v>254</v>
      </c>
      <c r="V399" t="s">
        <v>254</v>
      </c>
      <c r="W399">
        <v>0</v>
      </c>
      <c r="X399">
        <v>0</v>
      </c>
      <c r="Y399">
        <v>15</v>
      </c>
      <c r="Z399" s="27">
        <f t="shared" si="6"/>
        <v>15</v>
      </c>
    </row>
    <row r="400" spans="1:26" hidden="1">
      <c r="A400" t="s">
        <v>246</v>
      </c>
      <c r="B400">
        <v>13130660607</v>
      </c>
      <c r="C400" t="s">
        <v>952</v>
      </c>
      <c r="D400" t="s">
        <v>57</v>
      </c>
      <c r="E400" t="s">
        <v>58</v>
      </c>
      <c r="F400">
        <v>11965308</v>
      </c>
      <c r="G400" s="111">
        <v>44929</v>
      </c>
      <c r="H400" t="s">
        <v>1716</v>
      </c>
      <c r="I400" t="s">
        <v>255</v>
      </c>
      <c r="J400" t="s">
        <v>249</v>
      </c>
      <c r="K400" t="s">
        <v>250</v>
      </c>
      <c r="L400" t="s">
        <v>251</v>
      </c>
      <c r="O400" s="111">
        <v>44929</v>
      </c>
      <c r="P400" t="s">
        <v>252</v>
      </c>
      <c r="Q400" t="s">
        <v>253</v>
      </c>
      <c r="R400" s="111">
        <v>44930</v>
      </c>
      <c r="S400" t="s">
        <v>254</v>
      </c>
      <c r="T400" t="s">
        <v>254</v>
      </c>
      <c r="U400" t="s">
        <v>254</v>
      </c>
      <c r="V400" t="s">
        <v>254</v>
      </c>
      <c r="W400">
        <v>0</v>
      </c>
      <c r="X400">
        <v>0</v>
      </c>
      <c r="Y400">
        <v>1</v>
      </c>
      <c r="Z400" s="27">
        <f t="shared" si="6"/>
        <v>1</v>
      </c>
    </row>
    <row r="401" spans="1:26" hidden="1">
      <c r="A401" t="s">
        <v>246</v>
      </c>
      <c r="B401">
        <v>13130660607</v>
      </c>
      <c r="C401" t="s">
        <v>952</v>
      </c>
      <c r="D401" t="s">
        <v>57</v>
      </c>
      <c r="E401" t="s">
        <v>58</v>
      </c>
      <c r="F401">
        <v>11965863</v>
      </c>
      <c r="G401" s="111">
        <v>44929</v>
      </c>
      <c r="H401" t="s">
        <v>1717</v>
      </c>
      <c r="I401" t="s">
        <v>255</v>
      </c>
      <c r="J401" t="s">
        <v>249</v>
      </c>
      <c r="K401" t="s">
        <v>250</v>
      </c>
      <c r="L401" t="s">
        <v>251</v>
      </c>
      <c r="O401" s="111">
        <v>44930</v>
      </c>
      <c r="P401" t="s">
        <v>252</v>
      </c>
      <c r="Q401" t="s">
        <v>253</v>
      </c>
      <c r="R401" s="111">
        <v>44931</v>
      </c>
      <c r="S401" t="s">
        <v>254</v>
      </c>
      <c r="T401" t="s">
        <v>254</v>
      </c>
      <c r="U401" t="s">
        <v>254</v>
      </c>
      <c r="V401" t="s">
        <v>254</v>
      </c>
      <c r="W401">
        <v>0</v>
      </c>
      <c r="X401">
        <v>0</v>
      </c>
      <c r="Y401">
        <v>1351.15</v>
      </c>
      <c r="Z401" s="27">
        <f t="shared" si="6"/>
        <v>1351.15</v>
      </c>
    </row>
    <row r="402" spans="1:26" hidden="1">
      <c r="A402" t="s">
        <v>246</v>
      </c>
      <c r="B402">
        <v>13130660607</v>
      </c>
      <c r="C402" t="s">
        <v>952</v>
      </c>
      <c r="D402" t="s">
        <v>57</v>
      </c>
      <c r="E402" t="s">
        <v>58</v>
      </c>
      <c r="F402">
        <v>11969023</v>
      </c>
      <c r="G402" s="111">
        <v>44930</v>
      </c>
      <c r="H402" t="s">
        <v>1718</v>
      </c>
      <c r="I402" t="s">
        <v>255</v>
      </c>
      <c r="J402" t="s">
        <v>249</v>
      </c>
      <c r="K402" t="s">
        <v>250</v>
      </c>
      <c r="L402" t="s">
        <v>251</v>
      </c>
      <c r="O402" s="111">
        <v>44930</v>
      </c>
      <c r="P402" t="s">
        <v>252</v>
      </c>
      <c r="Q402" t="s">
        <v>253</v>
      </c>
      <c r="R402" s="111">
        <v>44931</v>
      </c>
      <c r="S402" t="s">
        <v>254</v>
      </c>
      <c r="T402" t="s">
        <v>254</v>
      </c>
      <c r="U402" t="s">
        <v>254</v>
      </c>
      <c r="V402" t="s">
        <v>254</v>
      </c>
      <c r="W402">
        <v>0</v>
      </c>
      <c r="X402">
        <v>0</v>
      </c>
      <c r="Y402">
        <v>1026</v>
      </c>
      <c r="Z402" s="27">
        <f t="shared" si="6"/>
        <v>1026</v>
      </c>
    </row>
    <row r="403" spans="1:26" hidden="1">
      <c r="A403" t="s">
        <v>246</v>
      </c>
      <c r="B403">
        <v>13130660607</v>
      </c>
      <c r="C403" t="s">
        <v>952</v>
      </c>
      <c r="D403" t="s">
        <v>57</v>
      </c>
      <c r="E403" t="s">
        <v>58</v>
      </c>
      <c r="F403">
        <v>11973114</v>
      </c>
      <c r="G403" s="111">
        <v>44931</v>
      </c>
      <c r="H403" t="s">
        <v>1719</v>
      </c>
      <c r="I403" t="s">
        <v>255</v>
      </c>
      <c r="L403" t="s">
        <v>251</v>
      </c>
      <c r="O403" s="111">
        <v>44931</v>
      </c>
      <c r="P403" t="s">
        <v>252</v>
      </c>
      <c r="Q403" t="s">
        <v>253</v>
      </c>
      <c r="R403" s="111">
        <v>44933</v>
      </c>
      <c r="S403" t="s">
        <v>254</v>
      </c>
      <c r="T403" t="s">
        <v>254</v>
      </c>
      <c r="U403" t="s">
        <v>254</v>
      </c>
      <c r="V403" t="s">
        <v>254</v>
      </c>
      <c r="W403">
        <v>0</v>
      </c>
      <c r="X403">
        <v>0</v>
      </c>
      <c r="Y403">
        <v>38046.76</v>
      </c>
      <c r="Z403" s="27">
        <f t="shared" si="6"/>
        <v>38046.76</v>
      </c>
    </row>
    <row r="404" spans="1:26" hidden="1">
      <c r="A404" t="s">
        <v>246</v>
      </c>
      <c r="B404">
        <v>13130660607</v>
      </c>
      <c r="C404" t="s">
        <v>952</v>
      </c>
      <c r="D404" t="s">
        <v>57</v>
      </c>
      <c r="E404" t="s">
        <v>58</v>
      </c>
      <c r="F404">
        <v>11978264</v>
      </c>
      <c r="G404" s="111">
        <v>44932</v>
      </c>
      <c r="H404" t="s">
        <v>1720</v>
      </c>
      <c r="I404" t="s">
        <v>248</v>
      </c>
      <c r="J404" t="s">
        <v>249</v>
      </c>
      <c r="K404" t="s">
        <v>268</v>
      </c>
      <c r="L404" t="s">
        <v>251</v>
      </c>
      <c r="O404" s="111">
        <v>44932</v>
      </c>
      <c r="P404" t="s">
        <v>252</v>
      </c>
      <c r="Q404" t="s">
        <v>253</v>
      </c>
      <c r="R404" s="111">
        <v>44935</v>
      </c>
      <c r="S404" t="s">
        <v>254</v>
      </c>
      <c r="T404" t="s">
        <v>254</v>
      </c>
      <c r="U404" t="s">
        <v>254</v>
      </c>
      <c r="V404" t="s">
        <v>254</v>
      </c>
      <c r="W404">
        <v>0</v>
      </c>
      <c r="X404">
        <v>0</v>
      </c>
      <c r="Y404">
        <v>62417.2</v>
      </c>
      <c r="Z404" s="27">
        <f t="shared" si="6"/>
        <v>62417.2</v>
      </c>
    </row>
    <row r="405" spans="1:26" hidden="1">
      <c r="A405" t="s">
        <v>246</v>
      </c>
      <c r="B405">
        <v>13130660607</v>
      </c>
      <c r="C405" t="s">
        <v>952</v>
      </c>
      <c r="D405" t="s">
        <v>57</v>
      </c>
      <c r="E405" t="s">
        <v>58</v>
      </c>
      <c r="F405">
        <v>11978854</v>
      </c>
      <c r="G405" s="111">
        <v>44932</v>
      </c>
      <c r="H405" t="s">
        <v>1721</v>
      </c>
      <c r="I405" t="s">
        <v>255</v>
      </c>
      <c r="J405" t="s">
        <v>249</v>
      </c>
      <c r="K405" t="s">
        <v>268</v>
      </c>
      <c r="L405" t="s">
        <v>251</v>
      </c>
      <c r="O405" s="111">
        <v>44932</v>
      </c>
      <c r="P405" t="s">
        <v>252</v>
      </c>
      <c r="Q405" t="s">
        <v>257</v>
      </c>
      <c r="R405" s="111">
        <v>44935</v>
      </c>
      <c r="S405" t="s">
        <v>254</v>
      </c>
      <c r="T405" t="s">
        <v>254</v>
      </c>
      <c r="U405" t="s">
        <v>254</v>
      </c>
      <c r="V405" t="s">
        <v>254</v>
      </c>
      <c r="W405">
        <v>0</v>
      </c>
      <c r="X405">
        <v>0</v>
      </c>
      <c r="Y405">
        <v>0</v>
      </c>
      <c r="Z405" s="27">
        <f t="shared" si="6"/>
        <v>0</v>
      </c>
    </row>
    <row r="406" spans="1:26" hidden="1">
      <c r="A406" t="s">
        <v>246</v>
      </c>
      <c r="B406">
        <v>13130660607</v>
      </c>
      <c r="C406" t="s">
        <v>952</v>
      </c>
      <c r="D406" t="s">
        <v>1107</v>
      </c>
      <c r="E406" t="s">
        <v>54</v>
      </c>
      <c r="F406">
        <v>10179739</v>
      </c>
      <c r="G406" s="111">
        <v>44911</v>
      </c>
      <c r="H406" t="s">
        <v>1108</v>
      </c>
      <c r="I406" t="s">
        <v>248</v>
      </c>
      <c r="J406" t="s">
        <v>249</v>
      </c>
      <c r="K406" t="s">
        <v>250</v>
      </c>
      <c r="L406" t="s">
        <v>251</v>
      </c>
      <c r="O406" s="111">
        <v>44911</v>
      </c>
      <c r="P406" t="s">
        <v>252</v>
      </c>
      <c r="Q406" t="s">
        <v>282</v>
      </c>
      <c r="R406" s="111">
        <v>44914</v>
      </c>
      <c r="S406" t="s">
        <v>254</v>
      </c>
      <c r="T406" t="s">
        <v>254</v>
      </c>
      <c r="U406" t="s">
        <v>254</v>
      </c>
      <c r="V406" t="s">
        <v>254</v>
      </c>
      <c r="W406">
        <v>0</v>
      </c>
      <c r="X406">
        <v>5</v>
      </c>
      <c r="Y406">
        <v>0</v>
      </c>
      <c r="Z406" s="27">
        <f t="shared" si="6"/>
        <v>5</v>
      </c>
    </row>
    <row r="407" spans="1:26" hidden="1">
      <c r="A407" t="s">
        <v>246</v>
      </c>
      <c r="B407">
        <v>13130660607</v>
      </c>
      <c r="C407" t="s">
        <v>952</v>
      </c>
      <c r="D407" t="s">
        <v>1107</v>
      </c>
      <c r="E407" t="s">
        <v>54</v>
      </c>
      <c r="F407">
        <v>11899684</v>
      </c>
      <c r="G407" s="111">
        <v>44911</v>
      </c>
      <c r="H407" t="s">
        <v>1109</v>
      </c>
      <c r="I407" t="s">
        <v>248</v>
      </c>
      <c r="J407" t="s">
        <v>249</v>
      </c>
      <c r="K407" t="s">
        <v>250</v>
      </c>
      <c r="L407" t="s">
        <v>251</v>
      </c>
      <c r="O407" s="111">
        <v>44911</v>
      </c>
      <c r="P407" t="s">
        <v>252</v>
      </c>
      <c r="Q407" t="s">
        <v>253</v>
      </c>
      <c r="R407" s="111">
        <v>44914</v>
      </c>
      <c r="S407" t="s">
        <v>254</v>
      </c>
      <c r="T407" t="s">
        <v>254</v>
      </c>
      <c r="U407" t="s">
        <v>254</v>
      </c>
      <c r="V407" t="s">
        <v>254</v>
      </c>
      <c r="W407">
        <v>0</v>
      </c>
      <c r="X407">
        <v>418.99</v>
      </c>
      <c r="Y407">
        <v>428</v>
      </c>
      <c r="Z407" s="27">
        <f t="shared" si="6"/>
        <v>846.99</v>
      </c>
    </row>
    <row r="408" spans="1:26" hidden="1">
      <c r="A408" t="s">
        <v>246</v>
      </c>
      <c r="B408">
        <v>13130660607</v>
      </c>
      <c r="C408" t="s">
        <v>952</v>
      </c>
      <c r="D408" t="s">
        <v>1107</v>
      </c>
      <c r="E408" t="s">
        <v>54</v>
      </c>
      <c r="F408">
        <v>11900624</v>
      </c>
      <c r="G408" s="111">
        <v>44911</v>
      </c>
      <c r="H408" t="s">
        <v>1110</v>
      </c>
      <c r="I408" t="s">
        <v>248</v>
      </c>
      <c r="J408" t="s">
        <v>249</v>
      </c>
      <c r="K408" t="s">
        <v>268</v>
      </c>
      <c r="L408" t="s">
        <v>251</v>
      </c>
      <c r="O408" s="111">
        <v>44911</v>
      </c>
      <c r="P408" t="s">
        <v>252</v>
      </c>
      <c r="Q408" t="s">
        <v>253</v>
      </c>
      <c r="R408" s="111">
        <v>44914</v>
      </c>
      <c r="S408" t="s">
        <v>254</v>
      </c>
      <c r="T408" t="s">
        <v>254</v>
      </c>
      <c r="U408" t="s">
        <v>254</v>
      </c>
      <c r="V408" t="s">
        <v>254</v>
      </c>
      <c r="W408">
        <v>0</v>
      </c>
      <c r="X408">
        <v>1189</v>
      </c>
      <c r="Y408">
        <v>9481.48</v>
      </c>
      <c r="Z408" s="27">
        <f t="shared" si="6"/>
        <v>10670.48</v>
      </c>
    </row>
    <row r="409" spans="1:26" hidden="1">
      <c r="A409" t="s">
        <v>246</v>
      </c>
      <c r="B409">
        <v>13130660607</v>
      </c>
      <c r="C409" t="s">
        <v>952</v>
      </c>
      <c r="D409" t="s">
        <v>1107</v>
      </c>
      <c r="E409" t="s">
        <v>54</v>
      </c>
      <c r="F409">
        <v>11901005</v>
      </c>
      <c r="G409" s="111">
        <v>44911</v>
      </c>
      <c r="H409" t="s">
        <v>1111</v>
      </c>
      <c r="I409" t="s">
        <v>248</v>
      </c>
      <c r="J409" t="s">
        <v>249</v>
      </c>
      <c r="K409" t="s">
        <v>268</v>
      </c>
      <c r="L409" t="s">
        <v>251</v>
      </c>
      <c r="O409" s="111">
        <v>44911</v>
      </c>
      <c r="P409" t="s">
        <v>252</v>
      </c>
      <c r="Q409" t="s">
        <v>253</v>
      </c>
      <c r="R409" s="111">
        <v>44914</v>
      </c>
      <c r="S409" t="s">
        <v>254</v>
      </c>
      <c r="T409" t="s">
        <v>254</v>
      </c>
      <c r="U409" t="s">
        <v>254</v>
      </c>
      <c r="V409" t="s">
        <v>254</v>
      </c>
      <c r="W409">
        <v>0</v>
      </c>
      <c r="X409">
        <v>152.30000000000001</v>
      </c>
      <c r="Y409">
        <v>260</v>
      </c>
      <c r="Z409" s="27">
        <f t="shared" si="6"/>
        <v>412.3</v>
      </c>
    </row>
    <row r="410" spans="1:26" hidden="1">
      <c r="A410" t="s">
        <v>246</v>
      </c>
      <c r="B410">
        <v>13130660607</v>
      </c>
      <c r="C410" t="s">
        <v>952</v>
      </c>
      <c r="D410" t="s">
        <v>1107</v>
      </c>
      <c r="E410" t="s">
        <v>54</v>
      </c>
      <c r="F410">
        <v>12037582</v>
      </c>
      <c r="G410" s="111">
        <v>44950</v>
      </c>
      <c r="H410" t="s">
        <v>1722</v>
      </c>
      <c r="I410" t="s">
        <v>271</v>
      </c>
      <c r="J410" t="s">
        <v>249</v>
      </c>
      <c r="K410" t="s">
        <v>250</v>
      </c>
      <c r="L410" t="s">
        <v>251</v>
      </c>
      <c r="O410" s="111">
        <v>44950</v>
      </c>
      <c r="P410" t="s">
        <v>252</v>
      </c>
      <c r="Q410" t="s">
        <v>253</v>
      </c>
      <c r="R410" s="111">
        <v>44951</v>
      </c>
      <c r="S410" t="s">
        <v>254</v>
      </c>
      <c r="T410" t="s">
        <v>254</v>
      </c>
      <c r="U410" t="s">
        <v>254</v>
      </c>
      <c r="V410" t="s">
        <v>254</v>
      </c>
      <c r="W410">
        <v>0</v>
      </c>
      <c r="X410">
        <v>0</v>
      </c>
      <c r="Y410">
        <v>1466.25</v>
      </c>
      <c r="Z410" s="27">
        <f t="shared" si="6"/>
        <v>1466.25</v>
      </c>
    </row>
    <row r="411" spans="1:26" hidden="1">
      <c r="A411" t="s">
        <v>246</v>
      </c>
      <c r="B411">
        <v>13130660607</v>
      </c>
      <c r="C411" t="s">
        <v>952</v>
      </c>
      <c r="D411" t="s">
        <v>343</v>
      </c>
      <c r="E411" t="s">
        <v>54</v>
      </c>
      <c r="F411">
        <v>11983301</v>
      </c>
      <c r="G411" s="111">
        <v>44939</v>
      </c>
      <c r="H411" t="s">
        <v>1723</v>
      </c>
      <c r="I411" t="s">
        <v>271</v>
      </c>
      <c r="J411" t="s">
        <v>249</v>
      </c>
      <c r="K411" t="s">
        <v>268</v>
      </c>
      <c r="L411" t="s">
        <v>251</v>
      </c>
      <c r="O411" s="111">
        <v>44949</v>
      </c>
      <c r="P411" t="s">
        <v>252</v>
      </c>
      <c r="Q411" t="s">
        <v>257</v>
      </c>
      <c r="R411" s="111">
        <v>44951</v>
      </c>
      <c r="S411" t="s">
        <v>254</v>
      </c>
      <c r="T411" t="s">
        <v>254</v>
      </c>
      <c r="U411" t="s">
        <v>254</v>
      </c>
      <c r="V411" t="s">
        <v>254</v>
      </c>
      <c r="W411">
        <v>0</v>
      </c>
      <c r="X411">
        <v>0</v>
      </c>
      <c r="Y411">
        <v>0</v>
      </c>
      <c r="Z411" s="27">
        <f t="shared" si="6"/>
        <v>0</v>
      </c>
    </row>
    <row r="412" spans="1:26" hidden="1">
      <c r="A412" t="s">
        <v>246</v>
      </c>
      <c r="B412">
        <v>13130660607</v>
      </c>
      <c r="C412" t="s">
        <v>952</v>
      </c>
      <c r="D412" t="s">
        <v>343</v>
      </c>
      <c r="E412" t="s">
        <v>54</v>
      </c>
      <c r="F412">
        <v>11995910</v>
      </c>
      <c r="G412" s="111">
        <v>44938</v>
      </c>
      <c r="H412" t="s">
        <v>1724</v>
      </c>
      <c r="I412" t="s">
        <v>255</v>
      </c>
      <c r="J412" t="s">
        <v>249</v>
      </c>
      <c r="K412" t="s">
        <v>250</v>
      </c>
      <c r="L412" t="s">
        <v>251</v>
      </c>
      <c r="O412" s="111">
        <v>44938</v>
      </c>
      <c r="P412" t="s">
        <v>252</v>
      </c>
      <c r="Q412" t="s">
        <v>257</v>
      </c>
      <c r="R412" s="111">
        <v>44942</v>
      </c>
      <c r="S412" t="s">
        <v>254</v>
      </c>
      <c r="T412" t="s">
        <v>254</v>
      </c>
      <c r="U412" t="s">
        <v>254</v>
      </c>
      <c r="V412" t="s">
        <v>254</v>
      </c>
      <c r="W412">
        <v>0</v>
      </c>
      <c r="X412">
        <v>0</v>
      </c>
      <c r="Y412">
        <v>0.1</v>
      </c>
      <c r="Z412" s="27">
        <f t="shared" si="6"/>
        <v>0.1</v>
      </c>
    </row>
    <row r="413" spans="1:26" hidden="1">
      <c r="A413" t="s">
        <v>246</v>
      </c>
      <c r="B413">
        <v>13130660607</v>
      </c>
      <c r="C413" t="s">
        <v>952</v>
      </c>
      <c r="D413" t="s">
        <v>343</v>
      </c>
      <c r="E413" t="s">
        <v>54</v>
      </c>
      <c r="F413">
        <v>11996078</v>
      </c>
      <c r="G413" s="111">
        <v>44938</v>
      </c>
      <c r="H413" t="s">
        <v>1725</v>
      </c>
      <c r="I413" t="s">
        <v>255</v>
      </c>
      <c r="J413" t="s">
        <v>249</v>
      </c>
      <c r="K413" t="s">
        <v>250</v>
      </c>
      <c r="L413" t="s">
        <v>251</v>
      </c>
      <c r="O413" s="111">
        <v>44938</v>
      </c>
      <c r="P413" t="s">
        <v>252</v>
      </c>
      <c r="Q413" t="s">
        <v>253</v>
      </c>
      <c r="R413" s="111">
        <v>44942</v>
      </c>
      <c r="S413" t="s">
        <v>254</v>
      </c>
      <c r="T413" t="s">
        <v>254</v>
      </c>
      <c r="U413" t="s">
        <v>254</v>
      </c>
      <c r="V413" t="s">
        <v>254</v>
      </c>
      <c r="W413">
        <v>0</v>
      </c>
      <c r="X413">
        <v>0</v>
      </c>
      <c r="Y413">
        <v>85.05</v>
      </c>
      <c r="Z413" s="27">
        <f t="shared" si="6"/>
        <v>85.05</v>
      </c>
    </row>
    <row r="414" spans="1:26" hidden="1">
      <c r="A414" t="s">
        <v>246</v>
      </c>
      <c r="B414">
        <v>13130660607</v>
      </c>
      <c r="C414" t="s">
        <v>952</v>
      </c>
      <c r="D414" t="s">
        <v>343</v>
      </c>
      <c r="E414" t="s">
        <v>54</v>
      </c>
      <c r="F414">
        <v>12010572</v>
      </c>
      <c r="G414" s="111">
        <v>44943</v>
      </c>
      <c r="H414" t="s">
        <v>1726</v>
      </c>
      <c r="I414" t="s">
        <v>255</v>
      </c>
      <c r="J414" t="s">
        <v>249</v>
      </c>
      <c r="K414" t="s">
        <v>250</v>
      </c>
      <c r="L414" t="s">
        <v>251</v>
      </c>
      <c r="O414" s="111">
        <v>44943</v>
      </c>
      <c r="P414" t="s">
        <v>252</v>
      </c>
      <c r="Q414" t="s">
        <v>253</v>
      </c>
      <c r="R414" s="111">
        <v>44944</v>
      </c>
      <c r="S414" t="s">
        <v>254</v>
      </c>
      <c r="T414" t="s">
        <v>254</v>
      </c>
      <c r="U414" t="s">
        <v>254</v>
      </c>
      <c r="V414" t="s">
        <v>254</v>
      </c>
      <c r="W414">
        <v>0</v>
      </c>
      <c r="X414">
        <v>0</v>
      </c>
      <c r="Y414">
        <v>1972.5</v>
      </c>
      <c r="Z414" s="27">
        <f t="shared" si="6"/>
        <v>1972.5</v>
      </c>
    </row>
    <row r="415" spans="1:26" hidden="1">
      <c r="A415" t="s">
        <v>246</v>
      </c>
      <c r="B415">
        <v>13130660607</v>
      </c>
      <c r="C415" t="s">
        <v>952</v>
      </c>
      <c r="D415" t="s">
        <v>343</v>
      </c>
      <c r="E415" t="s">
        <v>54</v>
      </c>
      <c r="F415">
        <v>12010907</v>
      </c>
      <c r="G415" s="111">
        <v>44943</v>
      </c>
      <c r="H415" t="s">
        <v>1727</v>
      </c>
      <c r="I415" t="s">
        <v>255</v>
      </c>
      <c r="L415" t="s">
        <v>251</v>
      </c>
      <c r="O415" s="111">
        <v>44943</v>
      </c>
      <c r="P415" t="s">
        <v>252</v>
      </c>
      <c r="Q415" t="s">
        <v>263</v>
      </c>
      <c r="R415" s="111">
        <v>44944</v>
      </c>
      <c r="S415" t="s">
        <v>254</v>
      </c>
      <c r="T415" t="s">
        <v>254</v>
      </c>
      <c r="U415" t="s">
        <v>254</v>
      </c>
      <c r="V415" t="s">
        <v>254</v>
      </c>
      <c r="W415">
        <v>0</v>
      </c>
      <c r="X415">
        <v>0</v>
      </c>
      <c r="Y415">
        <v>0</v>
      </c>
      <c r="Z415" s="27">
        <f t="shared" si="6"/>
        <v>0</v>
      </c>
    </row>
    <row r="416" spans="1:26" hidden="1">
      <c r="A416" t="s">
        <v>246</v>
      </c>
      <c r="B416">
        <v>13130660607</v>
      </c>
      <c r="C416" t="s">
        <v>952</v>
      </c>
      <c r="D416" t="s">
        <v>343</v>
      </c>
      <c r="E416" t="s">
        <v>54</v>
      </c>
      <c r="F416">
        <v>12011076</v>
      </c>
      <c r="G416" s="111">
        <v>44943</v>
      </c>
      <c r="H416" t="s">
        <v>1728</v>
      </c>
      <c r="I416" t="s">
        <v>255</v>
      </c>
      <c r="L416" t="s">
        <v>251</v>
      </c>
      <c r="O416" s="111">
        <v>44943</v>
      </c>
      <c r="P416" t="s">
        <v>252</v>
      </c>
      <c r="Q416" t="s">
        <v>263</v>
      </c>
      <c r="S416" t="s">
        <v>254</v>
      </c>
      <c r="T416" t="s">
        <v>254</v>
      </c>
      <c r="U416" t="s">
        <v>254</v>
      </c>
      <c r="V416" t="s">
        <v>254</v>
      </c>
      <c r="W416">
        <v>0</v>
      </c>
      <c r="X416">
        <v>0</v>
      </c>
      <c r="Y416">
        <v>0</v>
      </c>
      <c r="Z416" s="27">
        <f t="shared" si="6"/>
        <v>0</v>
      </c>
    </row>
    <row r="417" spans="1:26" hidden="1">
      <c r="A417" t="s">
        <v>246</v>
      </c>
      <c r="B417">
        <v>13130660607</v>
      </c>
      <c r="C417" t="s">
        <v>952</v>
      </c>
      <c r="D417" t="s">
        <v>343</v>
      </c>
      <c r="E417" t="s">
        <v>54</v>
      </c>
      <c r="F417">
        <v>12058912</v>
      </c>
      <c r="G417" s="111">
        <v>44954</v>
      </c>
      <c r="H417" t="s">
        <v>1729</v>
      </c>
      <c r="I417" t="s">
        <v>271</v>
      </c>
      <c r="J417" t="s">
        <v>249</v>
      </c>
      <c r="K417" t="s">
        <v>268</v>
      </c>
      <c r="L417" t="s">
        <v>251</v>
      </c>
      <c r="O417" s="111">
        <v>44954</v>
      </c>
      <c r="P417" t="s">
        <v>252</v>
      </c>
      <c r="Q417" t="s">
        <v>257</v>
      </c>
      <c r="R417" s="111">
        <v>44957</v>
      </c>
      <c r="S417" t="s">
        <v>254</v>
      </c>
      <c r="T417" t="s">
        <v>254</v>
      </c>
      <c r="U417" t="s">
        <v>254</v>
      </c>
      <c r="V417" t="s">
        <v>254</v>
      </c>
      <c r="W417">
        <v>0</v>
      </c>
      <c r="X417">
        <v>0</v>
      </c>
      <c r="Y417">
        <v>0</v>
      </c>
      <c r="Z417" s="27">
        <f t="shared" si="6"/>
        <v>0</v>
      </c>
    </row>
    <row r="418" spans="1:26" hidden="1">
      <c r="A418" t="s">
        <v>246</v>
      </c>
      <c r="B418">
        <v>13130660607</v>
      </c>
      <c r="C418" t="s">
        <v>952</v>
      </c>
      <c r="D418" t="s">
        <v>1053</v>
      </c>
      <c r="E418" t="s">
        <v>54</v>
      </c>
      <c r="F418">
        <v>11983270</v>
      </c>
      <c r="G418" s="111">
        <v>44951</v>
      </c>
      <c r="H418" t="s">
        <v>1730</v>
      </c>
      <c r="I418" t="s">
        <v>271</v>
      </c>
      <c r="J418" t="s">
        <v>249</v>
      </c>
      <c r="K418" t="s">
        <v>268</v>
      </c>
      <c r="L418" t="s">
        <v>251</v>
      </c>
      <c r="O418" s="111">
        <v>44956</v>
      </c>
      <c r="P418" t="s">
        <v>252</v>
      </c>
      <c r="Q418" t="s">
        <v>257</v>
      </c>
      <c r="R418" s="111">
        <v>44957</v>
      </c>
      <c r="S418" t="s">
        <v>254</v>
      </c>
      <c r="T418" t="s">
        <v>254</v>
      </c>
      <c r="U418" t="s">
        <v>254</v>
      </c>
      <c r="V418" t="s">
        <v>254</v>
      </c>
      <c r="W418">
        <v>0</v>
      </c>
      <c r="X418">
        <v>0</v>
      </c>
      <c r="Y418">
        <v>0</v>
      </c>
      <c r="Z418" s="27">
        <f t="shared" si="6"/>
        <v>0</v>
      </c>
    </row>
    <row r="419" spans="1:26" hidden="1">
      <c r="A419" t="s">
        <v>246</v>
      </c>
      <c r="B419">
        <v>6354390428</v>
      </c>
      <c r="C419" t="s">
        <v>1731</v>
      </c>
      <c r="D419" t="s">
        <v>1527</v>
      </c>
      <c r="E419" t="s">
        <v>1528</v>
      </c>
      <c r="F419">
        <v>12044584</v>
      </c>
      <c r="G419" s="111">
        <v>44953</v>
      </c>
      <c r="H419" t="s">
        <v>1732</v>
      </c>
      <c r="I419" t="s">
        <v>271</v>
      </c>
      <c r="J419" t="s">
        <v>249</v>
      </c>
      <c r="K419" t="s">
        <v>250</v>
      </c>
      <c r="L419" t="s">
        <v>251</v>
      </c>
      <c r="O419" s="111">
        <v>44956</v>
      </c>
      <c r="P419" t="s">
        <v>252</v>
      </c>
      <c r="Q419" t="s">
        <v>257</v>
      </c>
      <c r="R419" s="111">
        <v>44957</v>
      </c>
      <c r="S419" t="s">
        <v>254</v>
      </c>
      <c r="T419" t="s">
        <v>254</v>
      </c>
      <c r="U419" t="s">
        <v>254</v>
      </c>
      <c r="V419" t="s">
        <v>254</v>
      </c>
      <c r="W419">
        <v>0</v>
      </c>
      <c r="X419">
        <v>0</v>
      </c>
      <c r="Y419">
        <v>0</v>
      </c>
      <c r="Z419" s="27">
        <f t="shared" si="6"/>
        <v>0</v>
      </c>
    </row>
    <row r="420" spans="1:26" hidden="1">
      <c r="A420" t="s">
        <v>246</v>
      </c>
      <c r="B420">
        <v>71704965187</v>
      </c>
      <c r="C420" t="s">
        <v>59</v>
      </c>
      <c r="D420" t="s">
        <v>264</v>
      </c>
      <c r="E420" t="s">
        <v>54</v>
      </c>
      <c r="F420">
        <v>4815076</v>
      </c>
      <c r="G420" s="111">
        <v>44922</v>
      </c>
      <c r="H420" t="s">
        <v>1112</v>
      </c>
      <c r="I420" t="s">
        <v>255</v>
      </c>
      <c r="J420" t="s">
        <v>249</v>
      </c>
      <c r="K420" t="s">
        <v>250</v>
      </c>
      <c r="L420" t="s">
        <v>251</v>
      </c>
      <c r="O420" s="111">
        <v>44922</v>
      </c>
      <c r="P420" t="s">
        <v>252</v>
      </c>
      <c r="Q420" t="s">
        <v>253</v>
      </c>
      <c r="R420" s="111">
        <v>44923</v>
      </c>
      <c r="S420" t="s">
        <v>254</v>
      </c>
      <c r="T420" t="s">
        <v>254</v>
      </c>
      <c r="U420" t="s">
        <v>254</v>
      </c>
      <c r="V420" t="s">
        <v>254</v>
      </c>
      <c r="W420">
        <v>0</v>
      </c>
      <c r="X420">
        <v>1134.0999999999999</v>
      </c>
      <c r="Y420">
        <v>8230.65</v>
      </c>
      <c r="Z420" s="27">
        <f t="shared" si="6"/>
        <v>9364.75</v>
      </c>
    </row>
    <row r="421" spans="1:26" hidden="1">
      <c r="A421" t="s">
        <v>246</v>
      </c>
      <c r="B421">
        <v>71704965187</v>
      </c>
      <c r="C421" t="s">
        <v>59</v>
      </c>
      <c r="D421" t="s">
        <v>264</v>
      </c>
      <c r="E421" t="s">
        <v>54</v>
      </c>
      <c r="F421">
        <v>11791372</v>
      </c>
      <c r="G421" s="111">
        <v>44886</v>
      </c>
      <c r="H421" t="s">
        <v>1516</v>
      </c>
      <c r="I421" t="s">
        <v>256</v>
      </c>
      <c r="J421" t="s">
        <v>249</v>
      </c>
      <c r="K421" t="s">
        <v>250</v>
      </c>
      <c r="L421" t="s">
        <v>251</v>
      </c>
      <c r="O421" s="111">
        <v>44887</v>
      </c>
      <c r="P421" t="s">
        <v>252</v>
      </c>
      <c r="Q421" t="s">
        <v>253</v>
      </c>
      <c r="R421" s="111">
        <v>44888</v>
      </c>
      <c r="S421" t="s">
        <v>254</v>
      </c>
      <c r="T421" t="s">
        <v>254</v>
      </c>
      <c r="U421" t="s">
        <v>254</v>
      </c>
      <c r="V421" t="s">
        <v>254</v>
      </c>
      <c r="W421">
        <v>847.02</v>
      </c>
      <c r="X421">
        <v>1141</v>
      </c>
      <c r="Y421">
        <v>3977</v>
      </c>
      <c r="Z421" s="27">
        <f t="shared" si="6"/>
        <v>5965.02</v>
      </c>
    </row>
    <row r="422" spans="1:26" hidden="1">
      <c r="A422" t="s">
        <v>246</v>
      </c>
      <c r="B422">
        <v>71704965187</v>
      </c>
      <c r="C422" t="s">
        <v>59</v>
      </c>
      <c r="D422" t="s">
        <v>264</v>
      </c>
      <c r="E422" t="s">
        <v>54</v>
      </c>
      <c r="F422">
        <v>11852014</v>
      </c>
      <c r="G422" s="111">
        <v>44914</v>
      </c>
      <c r="H422" t="s">
        <v>1113</v>
      </c>
      <c r="I422" t="s">
        <v>248</v>
      </c>
      <c r="J422" t="s">
        <v>249</v>
      </c>
      <c r="K422" t="s">
        <v>268</v>
      </c>
      <c r="L422" t="s">
        <v>251</v>
      </c>
      <c r="O422" s="111">
        <v>44914</v>
      </c>
      <c r="P422" t="s">
        <v>252</v>
      </c>
      <c r="Q422" t="s">
        <v>282</v>
      </c>
      <c r="R422" s="111">
        <v>44915</v>
      </c>
      <c r="S422" t="s">
        <v>254</v>
      </c>
      <c r="T422" t="s">
        <v>254</v>
      </c>
      <c r="U422" t="s">
        <v>254</v>
      </c>
      <c r="V422" t="s">
        <v>254</v>
      </c>
      <c r="W422">
        <v>0</v>
      </c>
      <c r="X422">
        <v>2.5</v>
      </c>
      <c r="Y422">
        <v>0</v>
      </c>
      <c r="Z422" s="27">
        <f t="shared" si="6"/>
        <v>2.5</v>
      </c>
    </row>
    <row r="423" spans="1:26" hidden="1">
      <c r="A423" t="s">
        <v>246</v>
      </c>
      <c r="B423">
        <v>71704965187</v>
      </c>
      <c r="C423" t="s">
        <v>59</v>
      </c>
      <c r="D423" t="s">
        <v>53</v>
      </c>
      <c r="E423" t="s">
        <v>54</v>
      </c>
      <c r="F423">
        <v>1600878</v>
      </c>
      <c r="G423" s="111">
        <v>44887</v>
      </c>
      <c r="H423" t="s">
        <v>726</v>
      </c>
      <c r="I423" t="s">
        <v>255</v>
      </c>
      <c r="J423" t="s">
        <v>249</v>
      </c>
      <c r="K423" t="s">
        <v>331</v>
      </c>
      <c r="L423" t="s">
        <v>251</v>
      </c>
      <c r="O423" s="111">
        <v>44887</v>
      </c>
      <c r="P423" t="s">
        <v>252</v>
      </c>
      <c r="Q423" t="s">
        <v>282</v>
      </c>
      <c r="R423" s="111">
        <v>44888</v>
      </c>
      <c r="S423" t="s">
        <v>254</v>
      </c>
      <c r="T423" t="s">
        <v>254</v>
      </c>
      <c r="U423" t="s">
        <v>254</v>
      </c>
      <c r="V423" t="s">
        <v>254</v>
      </c>
      <c r="W423">
        <v>807.01</v>
      </c>
      <c r="X423">
        <v>4834.01</v>
      </c>
      <c r="Y423">
        <v>0</v>
      </c>
      <c r="Z423" s="27">
        <f t="shared" si="6"/>
        <v>5641.02</v>
      </c>
    </row>
    <row r="424" spans="1:26" hidden="1">
      <c r="A424" t="s">
        <v>246</v>
      </c>
      <c r="B424">
        <v>71704965187</v>
      </c>
      <c r="C424" t="s">
        <v>59</v>
      </c>
      <c r="D424" t="s">
        <v>53</v>
      </c>
      <c r="E424" t="s">
        <v>54</v>
      </c>
      <c r="F424">
        <v>11773243</v>
      </c>
      <c r="G424" s="111">
        <v>44881</v>
      </c>
      <c r="H424" t="s">
        <v>727</v>
      </c>
      <c r="I424" t="s">
        <v>255</v>
      </c>
      <c r="J424" t="s">
        <v>249</v>
      </c>
      <c r="K424" t="s">
        <v>268</v>
      </c>
      <c r="L424" t="s">
        <v>251</v>
      </c>
      <c r="O424" s="111">
        <v>44882</v>
      </c>
      <c r="P424" t="s">
        <v>252</v>
      </c>
      <c r="Q424" t="s">
        <v>253</v>
      </c>
      <c r="R424" s="111">
        <v>44883</v>
      </c>
      <c r="S424" t="s">
        <v>254</v>
      </c>
      <c r="T424" t="s">
        <v>254</v>
      </c>
      <c r="U424" t="s">
        <v>254</v>
      </c>
      <c r="V424" t="s">
        <v>254</v>
      </c>
      <c r="W424">
        <v>940.96</v>
      </c>
      <c r="X424">
        <v>4058.3</v>
      </c>
      <c r="Y424">
        <v>2414.85</v>
      </c>
      <c r="Z424" s="27">
        <f t="shared" si="6"/>
        <v>7414.1100000000006</v>
      </c>
    </row>
    <row r="425" spans="1:26" hidden="1">
      <c r="A425" t="s">
        <v>246</v>
      </c>
      <c r="B425">
        <v>71704965187</v>
      </c>
      <c r="C425" t="s">
        <v>59</v>
      </c>
      <c r="D425" t="s">
        <v>53</v>
      </c>
      <c r="E425" t="s">
        <v>54</v>
      </c>
      <c r="F425">
        <v>11811384</v>
      </c>
      <c r="G425" s="111">
        <v>44889</v>
      </c>
      <c r="H425" t="s">
        <v>728</v>
      </c>
      <c r="I425" t="s">
        <v>255</v>
      </c>
      <c r="J425" t="s">
        <v>249</v>
      </c>
      <c r="K425" t="s">
        <v>250</v>
      </c>
      <c r="L425" t="s">
        <v>251</v>
      </c>
      <c r="O425" s="111">
        <v>44889</v>
      </c>
      <c r="P425" t="s">
        <v>252</v>
      </c>
      <c r="Q425" t="s">
        <v>282</v>
      </c>
      <c r="R425" s="111">
        <v>44890</v>
      </c>
      <c r="S425" t="s">
        <v>254</v>
      </c>
      <c r="T425" t="s">
        <v>254</v>
      </c>
      <c r="U425" t="s">
        <v>254</v>
      </c>
      <c r="V425" t="s">
        <v>254</v>
      </c>
      <c r="W425">
        <v>57.77</v>
      </c>
      <c r="X425">
        <v>1</v>
      </c>
      <c r="Y425">
        <v>0</v>
      </c>
      <c r="Z425" s="27">
        <f t="shared" si="6"/>
        <v>58.77</v>
      </c>
    </row>
    <row r="426" spans="1:26" hidden="1">
      <c r="A426" t="s">
        <v>246</v>
      </c>
      <c r="B426">
        <v>71704965187</v>
      </c>
      <c r="C426" t="s">
        <v>59</v>
      </c>
      <c r="D426" t="s">
        <v>53</v>
      </c>
      <c r="E426" t="s">
        <v>54</v>
      </c>
      <c r="F426">
        <v>11811518</v>
      </c>
      <c r="G426" s="111">
        <v>44894</v>
      </c>
      <c r="H426" t="s">
        <v>729</v>
      </c>
      <c r="I426" t="s">
        <v>255</v>
      </c>
      <c r="J426" t="s">
        <v>249</v>
      </c>
      <c r="K426" t="s">
        <v>250</v>
      </c>
      <c r="L426" t="s">
        <v>251</v>
      </c>
      <c r="O426" s="111">
        <v>44894</v>
      </c>
      <c r="P426" t="s">
        <v>252</v>
      </c>
      <c r="Q426" t="s">
        <v>253</v>
      </c>
      <c r="R426" s="111">
        <v>44895</v>
      </c>
      <c r="S426" t="s">
        <v>254</v>
      </c>
      <c r="T426" t="s">
        <v>254</v>
      </c>
      <c r="U426" t="s">
        <v>254</v>
      </c>
      <c r="V426" t="s">
        <v>254</v>
      </c>
      <c r="W426">
        <v>1</v>
      </c>
      <c r="X426">
        <v>19146.099999999999</v>
      </c>
      <c r="Y426">
        <v>25500</v>
      </c>
      <c r="Z426" s="27">
        <f t="shared" si="6"/>
        <v>44647.1</v>
      </c>
    </row>
    <row r="427" spans="1:26" hidden="1">
      <c r="A427" t="s">
        <v>246</v>
      </c>
      <c r="B427">
        <v>71704965187</v>
      </c>
      <c r="C427" t="s">
        <v>59</v>
      </c>
      <c r="D427" t="s">
        <v>53</v>
      </c>
      <c r="E427" t="s">
        <v>54</v>
      </c>
      <c r="F427">
        <v>11856367</v>
      </c>
      <c r="G427" s="111">
        <v>44900</v>
      </c>
      <c r="H427" t="s">
        <v>1114</v>
      </c>
      <c r="I427" t="s">
        <v>255</v>
      </c>
      <c r="J427" t="s">
        <v>249</v>
      </c>
      <c r="K427" t="s">
        <v>250</v>
      </c>
      <c r="L427" t="s">
        <v>251</v>
      </c>
      <c r="O427" s="111">
        <v>44900</v>
      </c>
      <c r="P427" t="s">
        <v>252</v>
      </c>
      <c r="Q427" t="s">
        <v>282</v>
      </c>
      <c r="R427" s="111">
        <v>44901</v>
      </c>
      <c r="S427" t="s">
        <v>254</v>
      </c>
      <c r="T427" t="s">
        <v>254</v>
      </c>
      <c r="U427" t="s">
        <v>254</v>
      </c>
      <c r="V427" t="s">
        <v>254</v>
      </c>
      <c r="W427">
        <v>0</v>
      </c>
      <c r="X427">
        <v>4279.0600000000004</v>
      </c>
      <c r="Y427">
        <v>0</v>
      </c>
      <c r="Z427" s="27">
        <f t="shared" si="6"/>
        <v>4279.0600000000004</v>
      </c>
    </row>
    <row r="428" spans="1:26" hidden="1">
      <c r="A428" t="s">
        <v>246</v>
      </c>
      <c r="B428">
        <v>71704965187</v>
      </c>
      <c r="C428" t="s">
        <v>59</v>
      </c>
      <c r="D428" t="s">
        <v>53</v>
      </c>
      <c r="E428" t="s">
        <v>54</v>
      </c>
      <c r="F428">
        <v>11856408</v>
      </c>
      <c r="G428" s="111">
        <v>44900</v>
      </c>
      <c r="H428" t="s">
        <v>1115</v>
      </c>
      <c r="I428" t="s">
        <v>255</v>
      </c>
      <c r="J428" t="s">
        <v>249</v>
      </c>
      <c r="K428" t="s">
        <v>250</v>
      </c>
      <c r="L428" t="s">
        <v>251</v>
      </c>
      <c r="O428" s="111">
        <v>44900</v>
      </c>
      <c r="P428" t="s">
        <v>252</v>
      </c>
      <c r="Q428" t="s">
        <v>253</v>
      </c>
      <c r="R428" s="111">
        <v>44901</v>
      </c>
      <c r="S428" t="s">
        <v>254</v>
      </c>
      <c r="T428" t="s">
        <v>254</v>
      </c>
      <c r="U428" t="s">
        <v>254</v>
      </c>
      <c r="V428" t="s">
        <v>254</v>
      </c>
      <c r="W428">
        <v>0</v>
      </c>
      <c r="X428">
        <v>2780</v>
      </c>
      <c r="Y428">
        <v>5273.17</v>
      </c>
      <c r="Z428" s="27">
        <f t="shared" si="6"/>
        <v>8053.17</v>
      </c>
    </row>
    <row r="429" spans="1:26" hidden="1">
      <c r="A429" t="s">
        <v>246</v>
      </c>
      <c r="B429">
        <v>71704965187</v>
      </c>
      <c r="C429" t="s">
        <v>59</v>
      </c>
      <c r="D429" t="s">
        <v>53</v>
      </c>
      <c r="E429" t="s">
        <v>54</v>
      </c>
      <c r="F429">
        <v>11861060</v>
      </c>
      <c r="G429" s="111">
        <v>44901</v>
      </c>
      <c r="H429" t="s">
        <v>1116</v>
      </c>
      <c r="I429" t="s">
        <v>255</v>
      </c>
      <c r="J429" t="s">
        <v>249</v>
      </c>
      <c r="K429" t="s">
        <v>268</v>
      </c>
      <c r="L429" t="s">
        <v>251</v>
      </c>
      <c r="O429" s="111">
        <v>44901</v>
      </c>
      <c r="P429" t="s">
        <v>252</v>
      </c>
      <c r="Q429" t="s">
        <v>282</v>
      </c>
      <c r="R429" s="111">
        <v>44909</v>
      </c>
      <c r="S429" t="s">
        <v>254</v>
      </c>
      <c r="T429" t="s">
        <v>254</v>
      </c>
      <c r="U429" t="s">
        <v>254</v>
      </c>
      <c r="V429" t="s">
        <v>254</v>
      </c>
      <c r="W429">
        <v>0</v>
      </c>
      <c r="X429">
        <v>11</v>
      </c>
      <c r="Y429">
        <v>0</v>
      </c>
      <c r="Z429" s="27">
        <f t="shared" si="6"/>
        <v>11</v>
      </c>
    </row>
    <row r="430" spans="1:26" hidden="1">
      <c r="A430" t="s">
        <v>246</v>
      </c>
      <c r="B430">
        <v>71704965187</v>
      </c>
      <c r="C430" t="s">
        <v>59</v>
      </c>
      <c r="D430" t="s">
        <v>53</v>
      </c>
      <c r="E430" t="s">
        <v>54</v>
      </c>
      <c r="F430">
        <v>11878463</v>
      </c>
      <c r="G430" s="111">
        <v>44907</v>
      </c>
      <c r="H430" t="s">
        <v>1117</v>
      </c>
      <c r="I430" t="s">
        <v>255</v>
      </c>
      <c r="J430" t="s">
        <v>249</v>
      </c>
      <c r="K430" t="s">
        <v>250</v>
      </c>
      <c r="L430" t="s">
        <v>251</v>
      </c>
      <c r="O430" s="111">
        <v>44907</v>
      </c>
      <c r="P430" t="s">
        <v>252</v>
      </c>
      <c r="Q430" t="s">
        <v>253</v>
      </c>
      <c r="R430" s="111">
        <v>44908</v>
      </c>
      <c r="S430" t="s">
        <v>254</v>
      </c>
      <c r="T430" t="s">
        <v>254</v>
      </c>
      <c r="U430" t="s">
        <v>254</v>
      </c>
      <c r="V430" t="s">
        <v>254</v>
      </c>
      <c r="W430">
        <v>0</v>
      </c>
      <c r="X430">
        <v>1750.1</v>
      </c>
      <c r="Y430">
        <v>2232.5</v>
      </c>
      <c r="Z430" s="27">
        <f t="shared" si="6"/>
        <v>3982.6</v>
      </c>
    </row>
    <row r="431" spans="1:26" hidden="1">
      <c r="A431" t="s">
        <v>246</v>
      </c>
      <c r="B431">
        <v>71704965187</v>
      </c>
      <c r="C431" t="s">
        <v>59</v>
      </c>
      <c r="D431" t="s">
        <v>53</v>
      </c>
      <c r="E431" t="s">
        <v>54</v>
      </c>
      <c r="F431">
        <v>11922236</v>
      </c>
      <c r="G431" s="111">
        <v>44923</v>
      </c>
      <c r="H431" t="s">
        <v>1352</v>
      </c>
      <c r="I431" t="s">
        <v>255</v>
      </c>
      <c r="J431" t="s">
        <v>249</v>
      </c>
      <c r="K431" t="s">
        <v>250</v>
      </c>
      <c r="L431" t="s">
        <v>251</v>
      </c>
      <c r="O431" s="111">
        <v>44923</v>
      </c>
      <c r="P431" t="s">
        <v>252</v>
      </c>
      <c r="Q431" t="s">
        <v>253</v>
      </c>
      <c r="R431" s="111">
        <v>44924</v>
      </c>
      <c r="S431" t="s">
        <v>254</v>
      </c>
      <c r="T431" t="s">
        <v>254</v>
      </c>
      <c r="U431" t="s">
        <v>254</v>
      </c>
      <c r="V431" t="s">
        <v>254</v>
      </c>
      <c r="W431">
        <v>0</v>
      </c>
      <c r="X431">
        <v>0</v>
      </c>
      <c r="Y431">
        <v>1475</v>
      </c>
      <c r="Z431" s="27">
        <f t="shared" si="6"/>
        <v>1475</v>
      </c>
    </row>
    <row r="432" spans="1:26" hidden="1">
      <c r="A432" t="s">
        <v>246</v>
      </c>
      <c r="B432">
        <v>71704965187</v>
      </c>
      <c r="C432" t="s">
        <v>59</v>
      </c>
      <c r="D432" t="s">
        <v>277</v>
      </c>
      <c r="E432" t="s">
        <v>54</v>
      </c>
      <c r="F432">
        <v>11905033</v>
      </c>
      <c r="G432" s="111">
        <v>44914</v>
      </c>
      <c r="H432" t="s">
        <v>1517</v>
      </c>
      <c r="I432" t="s">
        <v>255</v>
      </c>
      <c r="L432" t="s">
        <v>251</v>
      </c>
      <c r="O432" s="111">
        <v>44914</v>
      </c>
      <c r="P432" t="s">
        <v>252</v>
      </c>
      <c r="Q432" t="s">
        <v>263</v>
      </c>
      <c r="R432" s="111">
        <v>44915</v>
      </c>
      <c r="S432" t="s">
        <v>254</v>
      </c>
      <c r="T432" t="s">
        <v>254</v>
      </c>
      <c r="U432" t="s">
        <v>254</v>
      </c>
      <c r="V432" t="s">
        <v>254</v>
      </c>
      <c r="W432">
        <v>0</v>
      </c>
      <c r="X432">
        <v>0.5</v>
      </c>
      <c r="Y432">
        <v>0</v>
      </c>
      <c r="Z432" s="27">
        <f t="shared" si="6"/>
        <v>0.5</v>
      </c>
    </row>
    <row r="433" spans="1:26" hidden="1">
      <c r="A433" t="s">
        <v>246</v>
      </c>
      <c r="B433">
        <v>14876583706</v>
      </c>
      <c r="C433" t="s">
        <v>949</v>
      </c>
      <c r="D433" t="s">
        <v>53</v>
      </c>
      <c r="E433" t="s">
        <v>54</v>
      </c>
      <c r="F433">
        <v>600117</v>
      </c>
      <c r="G433" s="111">
        <v>44942</v>
      </c>
      <c r="H433" t="s">
        <v>1733</v>
      </c>
      <c r="I433" t="s">
        <v>255</v>
      </c>
      <c r="J433" t="s">
        <v>249</v>
      </c>
      <c r="K433" t="s">
        <v>268</v>
      </c>
      <c r="L433" t="s">
        <v>251</v>
      </c>
      <c r="O433" s="111">
        <v>44942</v>
      </c>
      <c r="P433" t="s">
        <v>252</v>
      </c>
      <c r="Q433" t="s">
        <v>253</v>
      </c>
      <c r="R433" s="111">
        <v>44943</v>
      </c>
      <c r="S433" t="s">
        <v>254</v>
      </c>
      <c r="T433" t="s">
        <v>254</v>
      </c>
      <c r="U433" t="s">
        <v>254</v>
      </c>
      <c r="V433" t="s">
        <v>254</v>
      </c>
      <c r="W433">
        <v>0</v>
      </c>
      <c r="X433">
        <v>0</v>
      </c>
      <c r="Y433">
        <v>28398.6</v>
      </c>
      <c r="Z433" s="27">
        <f t="shared" si="6"/>
        <v>28398.6</v>
      </c>
    </row>
    <row r="434" spans="1:26" hidden="1">
      <c r="A434" t="s">
        <v>246</v>
      </c>
      <c r="B434">
        <v>14876583706</v>
      </c>
      <c r="C434" t="s">
        <v>949</v>
      </c>
      <c r="D434" t="s">
        <v>53</v>
      </c>
      <c r="E434" t="s">
        <v>54</v>
      </c>
      <c r="F434">
        <v>752218</v>
      </c>
      <c r="G434" s="111">
        <v>44931</v>
      </c>
      <c r="H434" t="s">
        <v>1734</v>
      </c>
      <c r="I434" t="s">
        <v>255</v>
      </c>
      <c r="J434" t="s">
        <v>249</v>
      </c>
      <c r="K434" t="s">
        <v>832</v>
      </c>
      <c r="L434" t="s">
        <v>251</v>
      </c>
      <c r="O434" s="111">
        <v>44931</v>
      </c>
      <c r="P434" t="s">
        <v>252</v>
      </c>
      <c r="Q434" t="s">
        <v>253</v>
      </c>
      <c r="R434" s="111">
        <v>44932</v>
      </c>
      <c r="S434" t="s">
        <v>254</v>
      </c>
      <c r="T434" t="s">
        <v>254</v>
      </c>
      <c r="U434" t="s">
        <v>254</v>
      </c>
      <c r="V434" t="s">
        <v>254</v>
      </c>
      <c r="W434">
        <v>0</v>
      </c>
      <c r="X434">
        <v>0</v>
      </c>
      <c r="Y434">
        <v>23883.34</v>
      </c>
      <c r="Z434" s="27">
        <f t="shared" si="6"/>
        <v>23883.34</v>
      </c>
    </row>
    <row r="435" spans="1:26" hidden="1">
      <c r="A435" t="s">
        <v>246</v>
      </c>
      <c r="B435">
        <v>14876583706</v>
      </c>
      <c r="C435" t="s">
        <v>949</v>
      </c>
      <c r="D435" t="s">
        <v>53</v>
      </c>
      <c r="E435" t="s">
        <v>54</v>
      </c>
      <c r="F435">
        <v>1245686</v>
      </c>
      <c r="G435" s="111">
        <v>44908</v>
      </c>
      <c r="H435" t="s">
        <v>1118</v>
      </c>
      <c r="I435" t="s">
        <v>255</v>
      </c>
      <c r="J435" t="s">
        <v>249</v>
      </c>
      <c r="K435" t="s">
        <v>268</v>
      </c>
      <c r="L435" t="s">
        <v>251</v>
      </c>
      <c r="O435" s="111">
        <v>44908</v>
      </c>
      <c r="P435" t="s">
        <v>252</v>
      </c>
      <c r="Q435" t="s">
        <v>253</v>
      </c>
      <c r="R435" s="111">
        <v>44909</v>
      </c>
      <c r="S435" t="s">
        <v>254</v>
      </c>
      <c r="T435" t="s">
        <v>254</v>
      </c>
      <c r="U435" t="s">
        <v>254</v>
      </c>
      <c r="V435" t="s">
        <v>254</v>
      </c>
      <c r="W435">
        <v>0</v>
      </c>
      <c r="X435">
        <v>10336.35</v>
      </c>
      <c r="Y435">
        <v>18897.46</v>
      </c>
      <c r="Z435" s="27">
        <f t="shared" si="6"/>
        <v>29233.809999999998</v>
      </c>
    </row>
    <row r="436" spans="1:26" hidden="1">
      <c r="A436" t="s">
        <v>246</v>
      </c>
      <c r="B436">
        <v>14876583706</v>
      </c>
      <c r="C436" t="s">
        <v>949</v>
      </c>
      <c r="D436" t="s">
        <v>53</v>
      </c>
      <c r="E436" t="s">
        <v>54</v>
      </c>
      <c r="F436">
        <v>1420430</v>
      </c>
      <c r="G436" s="111">
        <v>44910</v>
      </c>
      <c r="H436" t="s">
        <v>1119</v>
      </c>
      <c r="I436" t="s">
        <v>255</v>
      </c>
      <c r="J436" t="s">
        <v>249</v>
      </c>
      <c r="K436" t="s">
        <v>805</v>
      </c>
      <c r="L436" t="s">
        <v>251</v>
      </c>
      <c r="O436" s="111">
        <v>44910</v>
      </c>
      <c r="P436" t="s">
        <v>252</v>
      </c>
      <c r="Q436" t="s">
        <v>253</v>
      </c>
      <c r="R436" s="111">
        <v>44911</v>
      </c>
      <c r="S436" t="s">
        <v>254</v>
      </c>
      <c r="T436" t="s">
        <v>254</v>
      </c>
      <c r="U436" t="s">
        <v>254</v>
      </c>
      <c r="V436" t="s">
        <v>254</v>
      </c>
      <c r="W436">
        <v>0</v>
      </c>
      <c r="X436">
        <v>4634.33</v>
      </c>
      <c r="Y436">
        <v>14202.33</v>
      </c>
      <c r="Z436" s="27">
        <f t="shared" si="6"/>
        <v>18836.66</v>
      </c>
    </row>
    <row r="437" spans="1:26" hidden="1">
      <c r="A437" t="s">
        <v>246</v>
      </c>
      <c r="B437">
        <v>14876583706</v>
      </c>
      <c r="C437" t="s">
        <v>949</v>
      </c>
      <c r="D437" t="s">
        <v>53</v>
      </c>
      <c r="E437" t="s">
        <v>54</v>
      </c>
      <c r="F437">
        <v>4446880</v>
      </c>
      <c r="G437" s="111">
        <v>44914</v>
      </c>
      <c r="H437" t="s">
        <v>1120</v>
      </c>
      <c r="I437" t="s">
        <v>255</v>
      </c>
      <c r="J437" t="s">
        <v>249</v>
      </c>
      <c r="K437" t="s">
        <v>250</v>
      </c>
      <c r="L437" t="s">
        <v>251</v>
      </c>
      <c r="O437" s="111">
        <v>44914</v>
      </c>
      <c r="P437" t="s">
        <v>252</v>
      </c>
      <c r="Q437" t="s">
        <v>253</v>
      </c>
      <c r="R437" s="111">
        <v>44915</v>
      </c>
      <c r="S437" t="s">
        <v>254</v>
      </c>
      <c r="T437" t="s">
        <v>254</v>
      </c>
      <c r="U437" t="s">
        <v>254</v>
      </c>
      <c r="V437" t="s">
        <v>254</v>
      </c>
      <c r="W437">
        <v>0</v>
      </c>
      <c r="X437">
        <v>2007</v>
      </c>
      <c r="Y437">
        <v>2132.6999999999998</v>
      </c>
      <c r="Z437" s="27">
        <f t="shared" si="6"/>
        <v>4139.7</v>
      </c>
    </row>
    <row r="438" spans="1:26" hidden="1">
      <c r="A438" t="s">
        <v>246</v>
      </c>
      <c r="B438">
        <v>14876583706</v>
      </c>
      <c r="C438" t="s">
        <v>949</v>
      </c>
      <c r="D438" t="s">
        <v>53</v>
      </c>
      <c r="E438" t="s">
        <v>54</v>
      </c>
      <c r="F438">
        <v>11874181</v>
      </c>
      <c r="G438" s="111">
        <v>44908</v>
      </c>
      <c r="H438" t="s">
        <v>1121</v>
      </c>
      <c r="I438" t="s">
        <v>255</v>
      </c>
      <c r="J438" t="s">
        <v>249</v>
      </c>
      <c r="K438" t="s">
        <v>250</v>
      </c>
      <c r="L438" t="s">
        <v>251</v>
      </c>
      <c r="O438" s="111">
        <v>44908</v>
      </c>
      <c r="P438" t="s">
        <v>252</v>
      </c>
      <c r="Q438" t="s">
        <v>282</v>
      </c>
      <c r="R438" s="111">
        <v>44909</v>
      </c>
      <c r="S438" t="s">
        <v>254</v>
      </c>
      <c r="T438" t="s">
        <v>254</v>
      </c>
      <c r="U438" t="s">
        <v>254</v>
      </c>
      <c r="V438" t="s">
        <v>254</v>
      </c>
      <c r="W438">
        <v>0</v>
      </c>
      <c r="X438">
        <v>69</v>
      </c>
      <c r="Y438">
        <v>0</v>
      </c>
      <c r="Z438" s="27">
        <f t="shared" si="6"/>
        <v>69</v>
      </c>
    </row>
    <row r="439" spans="1:26" hidden="1">
      <c r="A439" t="s">
        <v>246</v>
      </c>
      <c r="B439">
        <v>14876583706</v>
      </c>
      <c r="C439" t="s">
        <v>949</v>
      </c>
      <c r="D439" t="s">
        <v>53</v>
      </c>
      <c r="E439" t="s">
        <v>54</v>
      </c>
      <c r="F439">
        <v>11877870</v>
      </c>
      <c r="G439" s="111">
        <v>44912</v>
      </c>
      <c r="H439" t="s">
        <v>1122</v>
      </c>
      <c r="I439" t="s">
        <v>248</v>
      </c>
      <c r="J439" t="s">
        <v>249</v>
      </c>
      <c r="K439" t="s">
        <v>268</v>
      </c>
      <c r="L439" t="s">
        <v>251</v>
      </c>
      <c r="O439" s="111">
        <v>44912</v>
      </c>
      <c r="P439" t="s">
        <v>252</v>
      </c>
      <c r="Q439" t="s">
        <v>253</v>
      </c>
      <c r="R439" s="111">
        <v>44914</v>
      </c>
      <c r="S439" t="s">
        <v>254</v>
      </c>
      <c r="T439" t="s">
        <v>254</v>
      </c>
      <c r="U439" t="s">
        <v>254</v>
      </c>
      <c r="V439" t="s">
        <v>254</v>
      </c>
      <c r="W439">
        <v>0</v>
      </c>
      <c r="X439">
        <v>989</v>
      </c>
      <c r="Y439">
        <v>6745</v>
      </c>
      <c r="Z439" s="27">
        <f t="shared" si="6"/>
        <v>7734</v>
      </c>
    </row>
    <row r="440" spans="1:26" hidden="1">
      <c r="A440" t="s">
        <v>246</v>
      </c>
      <c r="B440">
        <v>14876583706</v>
      </c>
      <c r="C440" t="s">
        <v>949</v>
      </c>
      <c r="D440" t="s">
        <v>53</v>
      </c>
      <c r="E440" t="s">
        <v>54</v>
      </c>
      <c r="F440">
        <v>11878745</v>
      </c>
      <c r="G440" s="111">
        <v>44907</v>
      </c>
      <c r="H440" t="s">
        <v>1123</v>
      </c>
      <c r="I440" t="s">
        <v>255</v>
      </c>
      <c r="J440" t="s">
        <v>249</v>
      </c>
      <c r="K440" t="s">
        <v>268</v>
      </c>
      <c r="L440" t="s">
        <v>251</v>
      </c>
      <c r="O440" s="111">
        <v>44907</v>
      </c>
      <c r="P440" t="s">
        <v>252</v>
      </c>
      <c r="Q440" t="s">
        <v>253</v>
      </c>
      <c r="R440" s="111">
        <v>44909</v>
      </c>
      <c r="S440" t="s">
        <v>254</v>
      </c>
      <c r="T440" t="s">
        <v>254</v>
      </c>
      <c r="U440" t="s">
        <v>254</v>
      </c>
      <c r="V440" t="s">
        <v>254</v>
      </c>
      <c r="W440">
        <v>0</v>
      </c>
      <c r="X440">
        <v>513.20000000000005</v>
      </c>
      <c r="Y440">
        <v>8449.49</v>
      </c>
      <c r="Z440" s="27">
        <f t="shared" si="6"/>
        <v>8962.69</v>
      </c>
    </row>
    <row r="441" spans="1:26" hidden="1">
      <c r="A441" t="s">
        <v>246</v>
      </c>
      <c r="B441">
        <v>14876583706</v>
      </c>
      <c r="C441" t="s">
        <v>949</v>
      </c>
      <c r="D441" t="s">
        <v>53</v>
      </c>
      <c r="E441" t="s">
        <v>54</v>
      </c>
      <c r="F441">
        <v>11888999</v>
      </c>
      <c r="G441" s="111">
        <v>44953</v>
      </c>
      <c r="H441" t="s">
        <v>1735</v>
      </c>
      <c r="I441" t="s">
        <v>271</v>
      </c>
      <c r="J441" t="s">
        <v>249</v>
      </c>
      <c r="K441" t="s">
        <v>250</v>
      </c>
      <c r="L441" t="s">
        <v>251</v>
      </c>
      <c r="O441" s="111">
        <v>44953</v>
      </c>
      <c r="P441" t="s">
        <v>252</v>
      </c>
      <c r="Q441" t="s">
        <v>253</v>
      </c>
      <c r="R441" s="111">
        <v>44956</v>
      </c>
      <c r="S441" t="s">
        <v>254</v>
      </c>
      <c r="T441" t="s">
        <v>254</v>
      </c>
      <c r="U441" t="s">
        <v>254</v>
      </c>
      <c r="V441" t="s">
        <v>254</v>
      </c>
      <c r="W441">
        <v>0</v>
      </c>
      <c r="X441">
        <v>0</v>
      </c>
      <c r="Y441">
        <v>282.5</v>
      </c>
      <c r="Z441" s="27">
        <f t="shared" si="6"/>
        <v>282.5</v>
      </c>
    </row>
    <row r="442" spans="1:26" hidden="1">
      <c r="A442" t="s">
        <v>246</v>
      </c>
      <c r="B442">
        <v>14876583706</v>
      </c>
      <c r="C442" t="s">
        <v>949</v>
      </c>
      <c r="D442" t="s">
        <v>53</v>
      </c>
      <c r="E442" t="s">
        <v>54</v>
      </c>
      <c r="F442">
        <v>11893383</v>
      </c>
      <c r="G442" s="111">
        <v>44910</v>
      </c>
      <c r="H442" t="s">
        <v>1124</v>
      </c>
      <c r="I442" t="s">
        <v>255</v>
      </c>
      <c r="J442" t="s">
        <v>249</v>
      </c>
      <c r="K442" t="s">
        <v>250</v>
      </c>
      <c r="L442" t="s">
        <v>251</v>
      </c>
      <c r="O442" s="111">
        <v>44910</v>
      </c>
      <c r="P442" t="s">
        <v>252</v>
      </c>
      <c r="Q442" t="s">
        <v>253</v>
      </c>
      <c r="R442" s="111">
        <v>44911</v>
      </c>
      <c r="S442" t="s">
        <v>254</v>
      </c>
      <c r="T442" t="s">
        <v>254</v>
      </c>
      <c r="U442" t="s">
        <v>254</v>
      </c>
      <c r="V442" t="s">
        <v>254</v>
      </c>
      <c r="W442">
        <v>0</v>
      </c>
      <c r="X442">
        <v>7766.49</v>
      </c>
      <c r="Y442">
        <v>11984</v>
      </c>
      <c r="Z442" s="27">
        <f t="shared" si="6"/>
        <v>19750.489999999998</v>
      </c>
    </row>
    <row r="443" spans="1:26" hidden="1">
      <c r="A443" t="s">
        <v>246</v>
      </c>
      <c r="B443">
        <v>14876583706</v>
      </c>
      <c r="C443" t="s">
        <v>949</v>
      </c>
      <c r="D443" t="s">
        <v>53</v>
      </c>
      <c r="E443" t="s">
        <v>54</v>
      </c>
      <c r="F443">
        <v>11894287</v>
      </c>
      <c r="G443" s="111">
        <v>44910</v>
      </c>
      <c r="H443" t="s">
        <v>1125</v>
      </c>
      <c r="I443" t="s">
        <v>255</v>
      </c>
      <c r="J443" t="s">
        <v>249</v>
      </c>
      <c r="K443" t="s">
        <v>268</v>
      </c>
      <c r="L443" t="s">
        <v>251</v>
      </c>
      <c r="O443" s="111">
        <v>44910</v>
      </c>
      <c r="P443" t="s">
        <v>252</v>
      </c>
      <c r="Q443" t="s">
        <v>282</v>
      </c>
      <c r="R443" s="111">
        <v>44911</v>
      </c>
      <c r="S443" t="s">
        <v>254</v>
      </c>
      <c r="T443" t="s">
        <v>254</v>
      </c>
      <c r="U443" t="s">
        <v>254</v>
      </c>
      <c r="V443" t="s">
        <v>254</v>
      </c>
      <c r="W443">
        <v>0</v>
      </c>
      <c r="X443">
        <v>1348.3</v>
      </c>
      <c r="Y443">
        <v>0</v>
      </c>
      <c r="Z443" s="27">
        <f t="shared" si="6"/>
        <v>1348.3</v>
      </c>
    </row>
    <row r="444" spans="1:26" hidden="1">
      <c r="A444" t="s">
        <v>246</v>
      </c>
      <c r="B444">
        <v>14876583706</v>
      </c>
      <c r="C444" t="s">
        <v>949</v>
      </c>
      <c r="D444" t="s">
        <v>53</v>
      </c>
      <c r="E444" t="s">
        <v>54</v>
      </c>
      <c r="F444">
        <v>11916347</v>
      </c>
      <c r="G444" s="111">
        <v>44917</v>
      </c>
      <c r="H444" t="s">
        <v>1126</v>
      </c>
      <c r="I444" t="s">
        <v>255</v>
      </c>
      <c r="J444" t="s">
        <v>249</v>
      </c>
      <c r="K444" t="s">
        <v>268</v>
      </c>
      <c r="L444" t="s">
        <v>251</v>
      </c>
      <c r="O444" s="111">
        <v>44917</v>
      </c>
      <c r="P444" t="s">
        <v>252</v>
      </c>
      <c r="Q444" t="s">
        <v>253</v>
      </c>
      <c r="R444" s="111">
        <v>44918</v>
      </c>
      <c r="S444" t="s">
        <v>254</v>
      </c>
      <c r="T444" t="s">
        <v>254</v>
      </c>
      <c r="U444" t="s">
        <v>254</v>
      </c>
      <c r="V444" t="s">
        <v>254</v>
      </c>
      <c r="W444">
        <v>0</v>
      </c>
      <c r="X444">
        <v>0.1</v>
      </c>
      <c r="Y444">
        <v>3742.5</v>
      </c>
      <c r="Z444" s="27">
        <f t="shared" si="6"/>
        <v>3742.6</v>
      </c>
    </row>
    <row r="445" spans="1:26" hidden="1">
      <c r="A445" t="s">
        <v>246</v>
      </c>
      <c r="B445">
        <v>14876583706</v>
      </c>
      <c r="C445" t="s">
        <v>949</v>
      </c>
      <c r="D445" t="s">
        <v>53</v>
      </c>
      <c r="E445" t="s">
        <v>54</v>
      </c>
      <c r="F445">
        <v>11917329</v>
      </c>
      <c r="G445" s="111">
        <v>44916</v>
      </c>
      <c r="H445" t="s">
        <v>1127</v>
      </c>
      <c r="I445" t="s">
        <v>255</v>
      </c>
      <c r="L445" t="s">
        <v>251</v>
      </c>
      <c r="O445" s="111">
        <v>44916</v>
      </c>
      <c r="P445" t="s">
        <v>252</v>
      </c>
      <c r="Q445" t="s">
        <v>263</v>
      </c>
      <c r="R445" s="111">
        <v>44917</v>
      </c>
      <c r="S445" t="s">
        <v>254</v>
      </c>
      <c r="T445" t="s">
        <v>254</v>
      </c>
      <c r="U445" t="s">
        <v>254</v>
      </c>
      <c r="V445" t="s">
        <v>254</v>
      </c>
      <c r="W445">
        <v>0</v>
      </c>
      <c r="X445">
        <v>1</v>
      </c>
      <c r="Y445">
        <v>0</v>
      </c>
      <c r="Z445" s="27">
        <f t="shared" si="6"/>
        <v>1</v>
      </c>
    </row>
    <row r="446" spans="1:26" hidden="1">
      <c r="A446" t="s">
        <v>246</v>
      </c>
      <c r="B446">
        <v>14876583706</v>
      </c>
      <c r="C446" t="s">
        <v>949</v>
      </c>
      <c r="D446" t="s">
        <v>53</v>
      </c>
      <c r="E446" t="s">
        <v>54</v>
      </c>
      <c r="F446">
        <v>11926929</v>
      </c>
      <c r="G446" s="111">
        <v>44949</v>
      </c>
      <c r="H446" t="s">
        <v>1736</v>
      </c>
      <c r="I446" t="s">
        <v>255</v>
      </c>
      <c r="J446" t="s">
        <v>249</v>
      </c>
      <c r="K446" t="s">
        <v>250</v>
      </c>
      <c r="L446" t="s">
        <v>251</v>
      </c>
      <c r="O446" s="111">
        <v>44949</v>
      </c>
      <c r="P446" t="s">
        <v>252</v>
      </c>
      <c r="Q446" t="s">
        <v>253</v>
      </c>
      <c r="R446" s="111">
        <v>44950</v>
      </c>
      <c r="S446" t="s">
        <v>254</v>
      </c>
      <c r="T446" t="s">
        <v>254</v>
      </c>
      <c r="U446" t="s">
        <v>254</v>
      </c>
      <c r="V446" t="s">
        <v>254</v>
      </c>
      <c r="W446">
        <v>0</v>
      </c>
      <c r="X446">
        <v>0</v>
      </c>
      <c r="Y446">
        <v>148.1</v>
      </c>
      <c r="Z446" s="27">
        <f t="shared" si="6"/>
        <v>148.1</v>
      </c>
    </row>
    <row r="447" spans="1:26" hidden="1">
      <c r="A447" t="s">
        <v>246</v>
      </c>
      <c r="B447">
        <v>14876583706</v>
      </c>
      <c r="C447" t="s">
        <v>949</v>
      </c>
      <c r="D447" t="s">
        <v>53</v>
      </c>
      <c r="E447" t="s">
        <v>54</v>
      </c>
      <c r="F447">
        <v>11932960</v>
      </c>
      <c r="G447" s="111">
        <v>44921</v>
      </c>
      <c r="H447" t="s">
        <v>1353</v>
      </c>
      <c r="I447" t="s">
        <v>255</v>
      </c>
      <c r="J447" t="s">
        <v>249</v>
      </c>
      <c r="K447" t="s">
        <v>268</v>
      </c>
      <c r="L447" t="s">
        <v>251</v>
      </c>
      <c r="O447" s="111">
        <v>44925</v>
      </c>
      <c r="P447" t="s">
        <v>252</v>
      </c>
      <c r="Q447" t="s">
        <v>253</v>
      </c>
      <c r="R447" s="111">
        <v>44928</v>
      </c>
      <c r="S447" t="s">
        <v>254</v>
      </c>
      <c r="T447" t="s">
        <v>254</v>
      </c>
      <c r="U447" t="s">
        <v>254</v>
      </c>
      <c r="V447" t="s">
        <v>254</v>
      </c>
      <c r="W447">
        <v>0</v>
      </c>
      <c r="X447">
        <v>0</v>
      </c>
      <c r="Y447">
        <v>55575.8</v>
      </c>
      <c r="Z447" s="27">
        <f t="shared" si="6"/>
        <v>55575.8</v>
      </c>
    </row>
    <row r="448" spans="1:26" hidden="1">
      <c r="A448" t="s">
        <v>246</v>
      </c>
      <c r="B448">
        <v>14876583706</v>
      </c>
      <c r="C448" t="s">
        <v>949</v>
      </c>
      <c r="D448" t="s">
        <v>53</v>
      </c>
      <c r="E448" t="s">
        <v>54</v>
      </c>
      <c r="F448">
        <v>11938428</v>
      </c>
      <c r="G448" s="111">
        <v>44922</v>
      </c>
      <c r="H448" t="s">
        <v>1354</v>
      </c>
      <c r="I448" t="s">
        <v>255</v>
      </c>
      <c r="J448" t="s">
        <v>249</v>
      </c>
      <c r="K448" t="s">
        <v>268</v>
      </c>
      <c r="L448" t="s">
        <v>251</v>
      </c>
      <c r="O448" s="111">
        <v>44922</v>
      </c>
      <c r="P448" t="s">
        <v>252</v>
      </c>
      <c r="Q448" t="s">
        <v>253</v>
      </c>
      <c r="R448" s="111">
        <v>44923</v>
      </c>
      <c r="S448" t="s">
        <v>254</v>
      </c>
      <c r="T448" t="s">
        <v>254</v>
      </c>
      <c r="U448" t="s">
        <v>254</v>
      </c>
      <c r="V448" t="s">
        <v>254</v>
      </c>
      <c r="W448">
        <v>0</v>
      </c>
      <c r="X448">
        <v>0</v>
      </c>
      <c r="Y448">
        <v>12793.91</v>
      </c>
      <c r="Z448" s="27">
        <f t="shared" si="6"/>
        <v>12793.91</v>
      </c>
    </row>
    <row r="449" spans="1:26" hidden="1">
      <c r="A449" t="s">
        <v>246</v>
      </c>
      <c r="B449">
        <v>14876583706</v>
      </c>
      <c r="C449" t="s">
        <v>949</v>
      </c>
      <c r="D449" t="s">
        <v>53</v>
      </c>
      <c r="E449" t="s">
        <v>54</v>
      </c>
      <c r="F449">
        <v>11952483</v>
      </c>
      <c r="G449" s="111">
        <v>44924</v>
      </c>
      <c r="H449" t="s">
        <v>1355</v>
      </c>
      <c r="I449" t="s">
        <v>255</v>
      </c>
      <c r="J449" t="s">
        <v>249</v>
      </c>
      <c r="K449" t="s">
        <v>250</v>
      </c>
      <c r="L449" t="s">
        <v>251</v>
      </c>
      <c r="O449" s="111">
        <v>44924</v>
      </c>
      <c r="P449" t="s">
        <v>252</v>
      </c>
      <c r="Q449" t="s">
        <v>253</v>
      </c>
      <c r="R449" s="111">
        <v>44928</v>
      </c>
      <c r="S449" t="s">
        <v>254</v>
      </c>
      <c r="T449" t="s">
        <v>254</v>
      </c>
      <c r="U449" t="s">
        <v>254</v>
      </c>
      <c r="V449" t="s">
        <v>254</v>
      </c>
      <c r="W449">
        <v>0</v>
      </c>
      <c r="X449">
        <v>0</v>
      </c>
      <c r="Y449">
        <v>9244.9</v>
      </c>
      <c r="Z449" s="27">
        <f t="shared" si="6"/>
        <v>9244.9</v>
      </c>
    </row>
    <row r="450" spans="1:26" hidden="1">
      <c r="A450" t="s">
        <v>246</v>
      </c>
      <c r="B450">
        <v>14876583706</v>
      </c>
      <c r="C450" t="s">
        <v>949</v>
      </c>
      <c r="D450" t="s">
        <v>53</v>
      </c>
      <c r="E450" t="s">
        <v>54</v>
      </c>
      <c r="F450">
        <v>11964452</v>
      </c>
      <c r="G450" s="111">
        <v>44929</v>
      </c>
      <c r="H450" t="s">
        <v>1737</v>
      </c>
      <c r="I450" t="s">
        <v>255</v>
      </c>
      <c r="J450" t="s">
        <v>249</v>
      </c>
      <c r="K450" t="s">
        <v>268</v>
      </c>
      <c r="L450" t="s">
        <v>251</v>
      </c>
      <c r="O450" s="111">
        <v>44929</v>
      </c>
      <c r="P450" t="s">
        <v>252</v>
      </c>
      <c r="Q450" t="s">
        <v>253</v>
      </c>
      <c r="R450" s="111">
        <v>44930</v>
      </c>
      <c r="S450" t="s">
        <v>254</v>
      </c>
      <c r="T450" t="s">
        <v>254</v>
      </c>
      <c r="U450" t="s">
        <v>254</v>
      </c>
      <c r="V450" t="s">
        <v>254</v>
      </c>
      <c r="W450">
        <v>0</v>
      </c>
      <c r="X450">
        <v>0</v>
      </c>
      <c r="Y450">
        <v>11450.12</v>
      </c>
      <c r="Z450" s="27">
        <f t="shared" si="6"/>
        <v>11450.12</v>
      </c>
    </row>
    <row r="451" spans="1:26" hidden="1">
      <c r="A451" t="s">
        <v>246</v>
      </c>
      <c r="B451">
        <v>14876583706</v>
      </c>
      <c r="C451" t="s">
        <v>949</v>
      </c>
      <c r="D451" t="s">
        <v>53</v>
      </c>
      <c r="E451" t="s">
        <v>54</v>
      </c>
      <c r="F451">
        <v>11965042</v>
      </c>
      <c r="G451" s="111">
        <v>44929</v>
      </c>
      <c r="H451" t="s">
        <v>1738</v>
      </c>
      <c r="I451" t="s">
        <v>255</v>
      </c>
      <c r="J451" t="s">
        <v>249</v>
      </c>
      <c r="K451" t="s">
        <v>268</v>
      </c>
      <c r="L451" t="s">
        <v>251</v>
      </c>
      <c r="O451" s="111">
        <v>44930</v>
      </c>
      <c r="P451" t="s">
        <v>252</v>
      </c>
      <c r="Q451" t="s">
        <v>253</v>
      </c>
      <c r="R451" s="111">
        <v>44931</v>
      </c>
      <c r="S451" t="s">
        <v>254</v>
      </c>
      <c r="T451" t="s">
        <v>254</v>
      </c>
      <c r="U451" t="s">
        <v>254</v>
      </c>
      <c r="V451" t="s">
        <v>254</v>
      </c>
      <c r="W451">
        <v>0</v>
      </c>
      <c r="X451">
        <v>0</v>
      </c>
      <c r="Y451">
        <v>74210</v>
      </c>
      <c r="Z451" s="27">
        <f t="shared" ref="Z451:Z514" si="7">SUM(W451:Y451)</f>
        <v>74210</v>
      </c>
    </row>
    <row r="452" spans="1:26" hidden="1">
      <c r="A452" t="s">
        <v>246</v>
      </c>
      <c r="B452">
        <v>14876583706</v>
      </c>
      <c r="C452" t="s">
        <v>949</v>
      </c>
      <c r="D452" t="s">
        <v>53</v>
      </c>
      <c r="E452" t="s">
        <v>54</v>
      </c>
      <c r="F452">
        <v>11981692</v>
      </c>
      <c r="G452" s="111">
        <v>44952</v>
      </c>
      <c r="H452" t="s">
        <v>1739</v>
      </c>
      <c r="I452" t="s">
        <v>248</v>
      </c>
      <c r="J452" t="s">
        <v>249</v>
      </c>
      <c r="K452" t="s">
        <v>268</v>
      </c>
      <c r="L452" t="s">
        <v>251</v>
      </c>
      <c r="O452" s="111">
        <v>44952</v>
      </c>
      <c r="P452" t="s">
        <v>252</v>
      </c>
      <c r="Q452" t="s">
        <v>257</v>
      </c>
      <c r="S452" t="s">
        <v>254</v>
      </c>
      <c r="T452" t="s">
        <v>254</v>
      </c>
      <c r="U452" t="s">
        <v>254</v>
      </c>
      <c r="V452" t="s">
        <v>254</v>
      </c>
      <c r="W452">
        <v>0</v>
      </c>
      <c r="X452">
        <v>0</v>
      </c>
      <c r="Y452">
        <v>0</v>
      </c>
      <c r="Z452" s="27">
        <f t="shared" si="7"/>
        <v>0</v>
      </c>
    </row>
    <row r="453" spans="1:26" hidden="1">
      <c r="A453" t="s">
        <v>246</v>
      </c>
      <c r="B453">
        <v>14876583706</v>
      </c>
      <c r="C453" t="s">
        <v>949</v>
      </c>
      <c r="D453" t="s">
        <v>53</v>
      </c>
      <c r="E453" t="s">
        <v>54</v>
      </c>
      <c r="F453">
        <v>11986050</v>
      </c>
      <c r="G453" s="111">
        <v>44936</v>
      </c>
      <c r="H453" t="s">
        <v>1740</v>
      </c>
      <c r="I453" t="s">
        <v>255</v>
      </c>
      <c r="J453" t="s">
        <v>249</v>
      </c>
      <c r="K453" t="s">
        <v>250</v>
      </c>
      <c r="L453" t="s">
        <v>251</v>
      </c>
      <c r="O453" s="111">
        <v>44936</v>
      </c>
      <c r="P453" t="s">
        <v>252</v>
      </c>
      <c r="Q453" t="s">
        <v>253</v>
      </c>
      <c r="R453" s="111">
        <v>44944</v>
      </c>
      <c r="S453" t="s">
        <v>254</v>
      </c>
      <c r="T453" t="s">
        <v>254</v>
      </c>
      <c r="U453" t="s">
        <v>254</v>
      </c>
      <c r="V453" t="s">
        <v>254</v>
      </c>
      <c r="W453">
        <v>0</v>
      </c>
      <c r="X453">
        <v>0</v>
      </c>
      <c r="Y453">
        <v>2824.5</v>
      </c>
      <c r="Z453" s="27">
        <f t="shared" si="7"/>
        <v>2824.5</v>
      </c>
    </row>
    <row r="454" spans="1:26" hidden="1">
      <c r="A454" t="s">
        <v>246</v>
      </c>
      <c r="B454">
        <v>14876583706</v>
      </c>
      <c r="C454" t="s">
        <v>949</v>
      </c>
      <c r="D454" t="s">
        <v>53</v>
      </c>
      <c r="E454" t="s">
        <v>54</v>
      </c>
      <c r="F454">
        <v>12042779</v>
      </c>
      <c r="G454" s="111">
        <v>44951</v>
      </c>
      <c r="H454" t="s">
        <v>1741</v>
      </c>
      <c r="I454" t="s">
        <v>271</v>
      </c>
      <c r="J454" t="s">
        <v>249</v>
      </c>
      <c r="K454" t="s">
        <v>268</v>
      </c>
      <c r="L454" t="s">
        <v>251</v>
      </c>
      <c r="O454" s="111">
        <v>44951</v>
      </c>
      <c r="P454" t="s">
        <v>252</v>
      </c>
      <c r="Q454" t="s">
        <v>253</v>
      </c>
      <c r="R454" s="111">
        <v>44952</v>
      </c>
      <c r="S454" t="s">
        <v>254</v>
      </c>
      <c r="T454" t="s">
        <v>254</v>
      </c>
      <c r="U454" t="s">
        <v>254</v>
      </c>
      <c r="V454" t="s">
        <v>254</v>
      </c>
      <c r="W454">
        <v>0</v>
      </c>
      <c r="X454">
        <v>0</v>
      </c>
      <c r="Y454">
        <v>1316.07</v>
      </c>
      <c r="Z454" s="27">
        <f t="shared" si="7"/>
        <v>1316.07</v>
      </c>
    </row>
    <row r="455" spans="1:26" hidden="1">
      <c r="A455" t="s">
        <v>246</v>
      </c>
      <c r="B455">
        <v>5942056110</v>
      </c>
      <c r="C455" t="s">
        <v>1742</v>
      </c>
      <c r="D455" t="s">
        <v>57</v>
      </c>
      <c r="E455" t="s">
        <v>58</v>
      </c>
      <c r="F455">
        <v>12038923</v>
      </c>
      <c r="G455" s="111">
        <v>44950</v>
      </c>
      <c r="H455" t="s">
        <v>1743</v>
      </c>
      <c r="I455" t="s">
        <v>271</v>
      </c>
      <c r="J455" t="s">
        <v>249</v>
      </c>
      <c r="K455" t="s">
        <v>250</v>
      </c>
      <c r="L455" t="s">
        <v>251</v>
      </c>
      <c r="O455" s="111">
        <v>44950</v>
      </c>
      <c r="P455" t="s">
        <v>252</v>
      </c>
      <c r="Q455" t="s">
        <v>253</v>
      </c>
      <c r="R455" s="111">
        <v>44951</v>
      </c>
      <c r="S455" t="s">
        <v>254</v>
      </c>
      <c r="T455" t="s">
        <v>254</v>
      </c>
      <c r="U455" t="s">
        <v>254</v>
      </c>
      <c r="V455" t="s">
        <v>254</v>
      </c>
      <c r="W455">
        <v>0</v>
      </c>
      <c r="X455">
        <v>0</v>
      </c>
      <c r="Y455">
        <v>889.89</v>
      </c>
      <c r="Z455" s="27">
        <f t="shared" si="7"/>
        <v>889.89</v>
      </c>
    </row>
    <row r="456" spans="1:26" hidden="1">
      <c r="A456" t="s">
        <v>246</v>
      </c>
      <c r="B456">
        <v>5942056110</v>
      </c>
      <c r="C456" t="s">
        <v>1742</v>
      </c>
      <c r="D456" t="s">
        <v>57</v>
      </c>
      <c r="E456" t="s">
        <v>58</v>
      </c>
      <c r="F456">
        <v>12044145</v>
      </c>
      <c r="G456" s="111">
        <v>44951</v>
      </c>
      <c r="H456" t="s">
        <v>1744</v>
      </c>
      <c r="I456" t="s">
        <v>271</v>
      </c>
      <c r="J456" t="s">
        <v>249</v>
      </c>
      <c r="K456" t="s">
        <v>250</v>
      </c>
      <c r="L456" t="s">
        <v>251</v>
      </c>
      <c r="O456" s="111">
        <v>44951</v>
      </c>
      <c r="P456" t="s">
        <v>252</v>
      </c>
      <c r="Q456" t="s">
        <v>257</v>
      </c>
      <c r="S456" t="s">
        <v>254</v>
      </c>
      <c r="T456" t="s">
        <v>254</v>
      </c>
      <c r="U456" t="s">
        <v>254</v>
      </c>
      <c r="V456" t="s">
        <v>254</v>
      </c>
      <c r="W456">
        <v>0</v>
      </c>
      <c r="X456">
        <v>0</v>
      </c>
      <c r="Y456">
        <v>0</v>
      </c>
      <c r="Z456" s="27">
        <f t="shared" si="7"/>
        <v>0</v>
      </c>
    </row>
    <row r="457" spans="1:26" hidden="1">
      <c r="A457" t="s">
        <v>246</v>
      </c>
      <c r="B457">
        <v>5942056110</v>
      </c>
      <c r="C457" t="s">
        <v>1742</v>
      </c>
      <c r="D457" t="s">
        <v>57</v>
      </c>
      <c r="E457" t="s">
        <v>58</v>
      </c>
      <c r="F457">
        <v>12049253</v>
      </c>
      <c r="G457" s="111">
        <v>44952</v>
      </c>
      <c r="H457" t="s">
        <v>1745</v>
      </c>
      <c r="I457" t="s">
        <v>271</v>
      </c>
      <c r="J457" t="s">
        <v>249</v>
      </c>
      <c r="K457" t="s">
        <v>250</v>
      </c>
      <c r="L457" t="s">
        <v>251</v>
      </c>
      <c r="O457" s="111">
        <v>44952</v>
      </c>
      <c r="P457" t="s">
        <v>252</v>
      </c>
      <c r="Q457" t="s">
        <v>253</v>
      </c>
      <c r="R457" s="111">
        <v>44953</v>
      </c>
      <c r="S457" t="s">
        <v>254</v>
      </c>
      <c r="T457" t="s">
        <v>254</v>
      </c>
      <c r="U457" t="s">
        <v>254</v>
      </c>
      <c r="V457" t="s">
        <v>254</v>
      </c>
      <c r="W457">
        <v>0</v>
      </c>
      <c r="X457">
        <v>0</v>
      </c>
      <c r="Y457">
        <v>1</v>
      </c>
      <c r="Z457" s="27">
        <f t="shared" si="7"/>
        <v>1</v>
      </c>
    </row>
    <row r="458" spans="1:26" hidden="1">
      <c r="A458" t="s">
        <v>246</v>
      </c>
      <c r="B458">
        <v>5942056110</v>
      </c>
      <c r="C458" t="s">
        <v>1742</v>
      </c>
      <c r="D458" t="s">
        <v>57</v>
      </c>
      <c r="E458" t="s">
        <v>58</v>
      </c>
      <c r="F458">
        <v>12054604</v>
      </c>
      <c r="G458" s="111">
        <v>44953</v>
      </c>
      <c r="H458" t="s">
        <v>1746</v>
      </c>
      <c r="I458" t="s">
        <v>271</v>
      </c>
      <c r="J458" t="s">
        <v>249</v>
      </c>
      <c r="K458" t="s">
        <v>250</v>
      </c>
      <c r="L458" t="s">
        <v>251</v>
      </c>
      <c r="O458" s="111">
        <v>44953</v>
      </c>
      <c r="P458" t="s">
        <v>252</v>
      </c>
      <c r="Q458" t="s">
        <v>253</v>
      </c>
      <c r="R458" s="111">
        <v>44956</v>
      </c>
      <c r="S458" t="s">
        <v>254</v>
      </c>
      <c r="T458" t="s">
        <v>254</v>
      </c>
      <c r="U458" t="s">
        <v>254</v>
      </c>
      <c r="V458" t="s">
        <v>254</v>
      </c>
      <c r="W458">
        <v>0</v>
      </c>
      <c r="X458">
        <v>0</v>
      </c>
      <c r="Y458">
        <v>1046</v>
      </c>
      <c r="Z458" s="27">
        <f t="shared" si="7"/>
        <v>1046</v>
      </c>
    </row>
    <row r="459" spans="1:26" hidden="1">
      <c r="A459" t="s">
        <v>246</v>
      </c>
      <c r="B459">
        <v>5942056110</v>
      </c>
      <c r="C459" t="s">
        <v>1742</v>
      </c>
      <c r="D459" t="s">
        <v>57</v>
      </c>
      <c r="E459" t="s">
        <v>58</v>
      </c>
      <c r="F459">
        <v>12060950</v>
      </c>
      <c r="G459" s="111">
        <v>44957</v>
      </c>
      <c r="H459" t="s">
        <v>1747</v>
      </c>
      <c r="I459" t="s">
        <v>248</v>
      </c>
      <c r="J459" t="s">
        <v>249</v>
      </c>
      <c r="K459" t="s">
        <v>250</v>
      </c>
      <c r="L459" t="s">
        <v>251</v>
      </c>
      <c r="O459" s="111">
        <v>44957</v>
      </c>
      <c r="P459" t="s">
        <v>252</v>
      </c>
      <c r="Q459" t="s">
        <v>1406</v>
      </c>
      <c r="S459" t="s">
        <v>254</v>
      </c>
      <c r="T459" t="s">
        <v>254</v>
      </c>
      <c r="U459" t="s">
        <v>254</v>
      </c>
      <c r="V459" t="s">
        <v>254</v>
      </c>
      <c r="W459">
        <v>0</v>
      </c>
      <c r="X459">
        <v>0</v>
      </c>
      <c r="Y459">
        <v>0</v>
      </c>
      <c r="Z459" s="27">
        <f t="shared" si="7"/>
        <v>0</v>
      </c>
    </row>
    <row r="460" spans="1:26" hidden="1">
      <c r="A460" t="s">
        <v>246</v>
      </c>
      <c r="B460">
        <v>5942056110</v>
      </c>
      <c r="C460" t="s">
        <v>1742</v>
      </c>
      <c r="D460" t="s">
        <v>1748</v>
      </c>
      <c r="E460" t="s">
        <v>54</v>
      </c>
      <c r="F460">
        <v>12033426</v>
      </c>
      <c r="G460" s="111">
        <v>44949</v>
      </c>
      <c r="H460" t="s">
        <v>1749</v>
      </c>
      <c r="I460" t="s">
        <v>271</v>
      </c>
      <c r="J460" t="s">
        <v>249</v>
      </c>
      <c r="K460" t="s">
        <v>268</v>
      </c>
      <c r="L460" t="s">
        <v>251</v>
      </c>
      <c r="O460" s="111">
        <v>44949</v>
      </c>
      <c r="P460" t="s">
        <v>252</v>
      </c>
      <c r="Q460" t="s">
        <v>253</v>
      </c>
      <c r="R460" s="111">
        <v>44951</v>
      </c>
      <c r="S460" t="s">
        <v>254</v>
      </c>
      <c r="T460" t="s">
        <v>254</v>
      </c>
      <c r="U460" t="s">
        <v>254</v>
      </c>
      <c r="V460" t="s">
        <v>254</v>
      </c>
      <c r="W460">
        <v>0</v>
      </c>
      <c r="X460">
        <v>0</v>
      </c>
      <c r="Y460">
        <v>1147.4000000000001</v>
      </c>
      <c r="Z460" s="27">
        <f t="shared" si="7"/>
        <v>1147.4000000000001</v>
      </c>
    </row>
    <row r="461" spans="1:26" hidden="1">
      <c r="A461" t="s">
        <v>246</v>
      </c>
      <c r="B461">
        <v>6486863102</v>
      </c>
      <c r="C461" t="s">
        <v>1750</v>
      </c>
      <c r="D461" t="s">
        <v>57</v>
      </c>
      <c r="E461" t="s">
        <v>58</v>
      </c>
      <c r="F461">
        <v>11990789</v>
      </c>
      <c r="G461" s="111">
        <v>44937</v>
      </c>
      <c r="H461" t="s">
        <v>1751</v>
      </c>
      <c r="I461" t="s">
        <v>255</v>
      </c>
      <c r="J461" t="s">
        <v>249</v>
      </c>
      <c r="K461" t="s">
        <v>250</v>
      </c>
      <c r="L461" t="s">
        <v>251</v>
      </c>
      <c r="O461" s="111">
        <v>44937</v>
      </c>
      <c r="P461" t="s">
        <v>252</v>
      </c>
      <c r="Q461" t="s">
        <v>253</v>
      </c>
      <c r="R461" s="111">
        <v>44938</v>
      </c>
      <c r="S461" t="s">
        <v>254</v>
      </c>
      <c r="T461" t="s">
        <v>254</v>
      </c>
      <c r="U461" t="s">
        <v>254</v>
      </c>
      <c r="V461" t="s">
        <v>254</v>
      </c>
      <c r="W461">
        <v>0</v>
      </c>
      <c r="X461">
        <v>0</v>
      </c>
      <c r="Y461">
        <v>3060.49</v>
      </c>
      <c r="Z461" s="27">
        <f t="shared" si="7"/>
        <v>3060.49</v>
      </c>
    </row>
    <row r="462" spans="1:26" hidden="1">
      <c r="A462" t="s">
        <v>246</v>
      </c>
      <c r="B462">
        <v>6486863102</v>
      </c>
      <c r="C462" t="s">
        <v>1750</v>
      </c>
      <c r="D462" t="s">
        <v>57</v>
      </c>
      <c r="E462" t="s">
        <v>58</v>
      </c>
      <c r="F462">
        <v>11996595</v>
      </c>
      <c r="G462" s="111">
        <v>44938</v>
      </c>
      <c r="H462" t="s">
        <v>1752</v>
      </c>
      <c r="I462" t="s">
        <v>255</v>
      </c>
      <c r="J462" t="s">
        <v>249</v>
      </c>
      <c r="K462" t="s">
        <v>268</v>
      </c>
      <c r="L462" t="s">
        <v>251</v>
      </c>
      <c r="O462" s="111">
        <v>44938</v>
      </c>
      <c r="P462" t="s">
        <v>252</v>
      </c>
      <c r="Q462" t="s">
        <v>253</v>
      </c>
      <c r="R462" s="111">
        <v>44939</v>
      </c>
      <c r="S462" t="s">
        <v>254</v>
      </c>
      <c r="T462" t="s">
        <v>254</v>
      </c>
      <c r="U462" t="s">
        <v>254</v>
      </c>
      <c r="V462" t="s">
        <v>254</v>
      </c>
      <c r="W462">
        <v>0</v>
      </c>
      <c r="X462">
        <v>0</v>
      </c>
      <c r="Y462">
        <v>274.60000000000002</v>
      </c>
      <c r="Z462" s="27">
        <f t="shared" si="7"/>
        <v>274.60000000000002</v>
      </c>
    </row>
    <row r="463" spans="1:26" hidden="1">
      <c r="A463" t="s">
        <v>246</v>
      </c>
      <c r="B463">
        <v>6486863102</v>
      </c>
      <c r="C463" t="s">
        <v>1750</v>
      </c>
      <c r="D463" t="s">
        <v>57</v>
      </c>
      <c r="E463" t="s">
        <v>58</v>
      </c>
      <c r="F463">
        <v>12015771</v>
      </c>
      <c r="G463" s="111">
        <v>44944</v>
      </c>
      <c r="H463" t="s">
        <v>1753</v>
      </c>
      <c r="I463" t="s">
        <v>255</v>
      </c>
      <c r="J463" t="s">
        <v>249</v>
      </c>
      <c r="K463" t="s">
        <v>250</v>
      </c>
      <c r="L463" t="s">
        <v>251</v>
      </c>
      <c r="O463" s="111">
        <v>44944</v>
      </c>
      <c r="P463" t="s">
        <v>252</v>
      </c>
      <c r="Q463" t="s">
        <v>253</v>
      </c>
      <c r="R463" s="111">
        <v>44945</v>
      </c>
      <c r="S463" t="s">
        <v>254</v>
      </c>
      <c r="T463" t="s">
        <v>254</v>
      </c>
      <c r="U463" t="s">
        <v>254</v>
      </c>
      <c r="V463" t="s">
        <v>254</v>
      </c>
      <c r="W463">
        <v>0</v>
      </c>
      <c r="X463">
        <v>0</v>
      </c>
      <c r="Y463">
        <v>456.72</v>
      </c>
      <c r="Z463" s="27">
        <f t="shared" si="7"/>
        <v>456.72</v>
      </c>
    </row>
    <row r="464" spans="1:26" hidden="1">
      <c r="A464" t="s">
        <v>246</v>
      </c>
      <c r="B464">
        <v>6486863102</v>
      </c>
      <c r="C464" t="s">
        <v>1750</v>
      </c>
      <c r="D464" t="s">
        <v>57</v>
      </c>
      <c r="E464" t="s">
        <v>58</v>
      </c>
      <c r="F464">
        <v>12043068</v>
      </c>
      <c r="G464" s="111">
        <v>44953</v>
      </c>
      <c r="H464" t="s">
        <v>1754</v>
      </c>
      <c r="I464" t="s">
        <v>271</v>
      </c>
      <c r="J464" t="s">
        <v>249</v>
      </c>
      <c r="K464" t="s">
        <v>250</v>
      </c>
      <c r="L464" t="s">
        <v>251</v>
      </c>
      <c r="O464" s="111">
        <v>44953</v>
      </c>
      <c r="P464" t="s">
        <v>252</v>
      </c>
      <c r="Q464" t="s">
        <v>253</v>
      </c>
      <c r="R464" s="111">
        <v>44956</v>
      </c>
      <c r="S464" t="s">
        <v>254</v>
      </c>
      <c r="T464" t="s">
        <v>254</v>
      </c>
      <c r="U464" t="s">
        <v>254</v>
      </c>
      <c r="V464" t="s">
        <v>254</v>
      </c>
      <c r="W464">
        <v>0</v>
      </c>
      <c r="X464">
        <v>0</v>
      </c>
      <c r="Y464">
        <v>20</v>
      </c>
      <c r="Z464" s="27">
        <f t="shared" si="7"/>
        <v>20</v>
      </c>
    </row>
    <row r="465" spans="1:26" hidden="1">
      <c r="A465" t="s">
        <v>246</v>
      </c>
      <c r="B465">
        <v>6486863102</v>
      </c>
      <c r="C465" t="s">
        <v>1750</v>
      </c>
      <c r="D465" t="s">
        <v>1107</v>
      </c>
      <c r="E465" t="s">
        <v>54</v>
      </c>
      <c r="F465">
        <v>12028255</v>
      </c>
      <c r="G465" s="111">
        <v>44949</v>
      </c>
      <c r="H465" t="s">
        <v>1755</v>
      </c>
      <c r="I465" t="s">
        <v>271</v>
      </c>
      <c r="J465" t="s">
        <v>249</v>
      </c>
      <c r="K465" t="s">
        <v>250</v>
      </c>
      <c r="L465" t="s">
        <v>251</v>
      </c>
      <c r="O465" s="111">
        <v>44949</v>
      </c>
      <c r="P465" t="s">
        <v>252</v>
      </c>
      <c r="Q465" t="s">
        <v>253</v>
      </c>
      <c r="R465" s="111">
        <v>44951</v>
      </c>
      <c r="S465" t="s">
        <v>254</v>
      </c>
      <c r="T465" t="s">
        <v>254</v>
      </c>
      <c r="U465" t="s">
        <v>254</v>
      </c>
      <c r="V465" t="s">
        <v>254</v>
      </c>
      <c r="W465">
        <v>0</v>
      </c>
      <c r="X465">
        <v>0</v>
      </c>
      <c r="Y465">
        <v>626</v>
      </c>
      <c r="Z465" s="27">
        <f t="shared" si="7"/>
        <v>626</v>
      </c>
    </row>
    <row r="466" spans="1:26" hidden="1">
      <c r="A466" t="s">
        <v>246</v>
      </c>
      <c r="B466">
        <v>6486863102</v>
      </c>
      <c r="C466" t="s">
        <v>1750</v>
      </c>
      <c r="D466" t="s">
        <v>344</v>
      </c>
      <c r="E466" t="s">
        <v>54</v>
      </c>
      <c r="F466">
        <v>11975232</v>
      </c>
      <c r="G466" s="111">
        <v>44935</v>
      </c>
      <c r="H466" t="s">
        <v>1756</v>
      </c>
      <c r="I466" t="s">
        <v>255</v>
      </c>
      <c r="J466" t="s">
        <v>249</v>
      </c>
      <c r="K466" t="s">
        <v>250</v>
      </c>
      <c r="L466" t="s">
        <v>251</v>
      </c>
      <c r="O466" s="111">
        <v>44935</v>
      </c>
      <c r="P466" t="s">
        <v>252</v>
      </c>
      <c r="Q466" t="s">
        <v>253</v>
      </c>
      <c r="R466" s="111">
        <v>44937</v>
      </c>
      <c r="S466" t="s">
        <v>254</v>
      </c>
      <c r="T466" t="s">
        <v>254</v>
      </c>
      <c r="U466" t="s">
        <v>254</v>
      </c>
      <c r="V466" t="s">
        <v>254</v>
      </c>
      <c r="W466">
        <v>0</v>
      </c>
      <c r="X466">
        <v>0</v>
      </c>
      <c r="Y466">
        <v>3147.34</v>
      </c>
      <c r="Z466" s="27">
        <f t="shared" si="7"/>
        <v>3147.34</v>
      </c>
    </row>
    <row r="467" spans="1:26" hidden="1">
      <c r="A467" t="s">
        <v>246</v>
      </c>
      <c r="B467">
        <v>6486863102</v>
      </c>
      <c r="C467" t="s">
        <v>1750</v>
      </c>
      <c r="D467" t="s">
        <v>1053</v>
      </c>
      <c r="E467" t="s">
        <v>54</v>
      </c>
      <c r="F467">
        <v>12048776</v>
      </c>
      <c r="G467" s="111">
        <v>44953</v>
      </c>
      <c r="H467" t="s">
        <v>1757</v>
      </c>
      <c r="I467" t="s">
        <v>271</v>
      </c>
      <c r="J467" t="s">
        <v>249</v>
      </c>
      <c r="K467" t="s">
        <v>250</v>
      </c>
      <c r="L467" t="s">
        <v>251</v>
      </c>
      <c r="O467" s="111">
        <v>44953</v>
      </c>
      <c r="P467" t="s">
        <v>252</v>
      </c>
      <c r="Q467" t="s">
        <v>253</v>
      </c>
      <c r="R467" s="111">
        <v>44956</v>
      </c>
      <c r="S467" t="s">
        <v>254</v>
      </c>
      <c r="T467" t="s">
        <v>254</v>
      </c>
      <c r="U467" t="s">
        <v>254</v>
      </c>
      <c r="V467" t="s">
        <v>254</v>
      </c>
      <c r="W467">
        <v>0</v>
      </c>
      <c r="X467">
        <v>0</v>
      </c>
      <c r="Y467">
        <v>330</v>
      </c>
      <c r="Z467" s="27">
        <f t="shared" si="7"/>
        <v>330</v>
      </c>
    </row>
    <row r="468" spans="1:26" hidden="1">
      <c r="A468" t="s">
        <v>246</v>
      </c>
      <c r="B468">
        <v>70677211139</v>
      </c>
      <c r="C468" t="s">
        <v>339</v>
      </c>
      <c r="D468" t="s">
        <v>264</v>
      </c>
      <c r="E468" t="s">
        <v>54</v>
      </c>
      <c r="F468">
        <v>12015650</v>
      </c>
      <c r="G468" s="111">
        <v>44944</v>
      </c>
      <c r="H468" t="s">
        <v>1758</v>
      </c>
      <c r="I468" t="s">
        <v>255</v>
      </c>
      <c r="J468" t="s">
        <v>249</v>
      </c>
      <c r="K468" t="s">
        <v>250</v>
      </c>
      <c r="L468" t="s">
        <v>251</v>
      </c>
      <c r="O468" s="111">
        <v>44944</v>
      </c>
      <c r="P468" t="s">
        <v>252</v>
      </c>
      <c r="Q468" t="s">
        <v>253</v>
      </c>
      <c r="R468" s="111">
        <v>44945</v>
      </c>
      <c r="S468" t="s">
        <v>254</v>
      </c>
      <c r="T468" t="s">
        <v>254</v>
      </c>
      <c r="U468" t="s">
        <v>254</v>
      </c>
      <c r="V468" t="s">
        <v>254</v>
      </c>
      <c r="W468">
        <v>0</v>
      </c>
      <c r="X468">
        <v>0</v>
      </c>
      <c r="Y468">
        <v>548.69000000000005</v>
      </c>
      <c r="Z468" s="27">
        <f t="shared" si="7"/>
        <v>548.69000000000005</v>
      </c>
    </row>
    <row r="469" spans="1:26" hidden="1">
      <c r="A469" t="s">
        <v>246</v>
      </c>
      <c r="B469">
        <v>70677211139</v>
      </c>
      <c r="C469" t="s">
        <v>339</v>
      </c>
      <c r="D469" t="s">
        <v>53</v>
      </c>
      <c r="E469" t="s">
        <v>54</v>
      </c>
      <c r="F469">
        <v>1120896</v>
      </c>
      <c r="G469" s="111">
        <v>44866</v>
      </c>
      <c r="H469" t="s">
        <v>730</v>
      </c>
      <c r="I469" t="s">
        <v>255</v>
      </c>
      <c r="J469" t="s">
        <v>249</v>
      </c>
      <c r="K469" t="s">
        <v>268</v>
      </c>
      <c r="L469" t="s">
        <v>251</v>
      </c>
      <c r="O469" s="111">
        <v>44866</v>
      </c>
      <c r="P469" t="s">
        <v>252</v>
      </c>
      <c r="Q469" t="s">
        <v>253</v>
      </c>
      <c r="R469" s="111">
        <v>44868</v>
      </c>
      <c r="S469" t="s">
        <v>254</v>
      </c>
      <c r="T469" t="s">
        <v>254</v>
      </c>
      <c r="U469" t="s">
        <v>254</v>
      </c>
      <c r="V469" t="s">
        <v>254</v>
      </c>
      <c r="W469">
        <v>9657.24</v>
      </c>
      <c r="X469">
        <v>11741.95</v>
      </c>
      <c r="Y469">
        <v>8505.9</v>
      </c>
      <c r="Z469" s="27">
        <f t="shared" si="7"/>
        <v>29905.090000000004</v>
      </c>
    </row>
    <row r="470" spans="1:26" hidden="1">
      <c r="A470" t="s">
        <v>246</v>
      </c>
      <c r="B470">
        <v>70677211139</v>
      </c>
      <c r="C470" t="s">
        <v>339</v>
      </c>
      <c r="D470" t="s">
        <v>53</v>
      </c>
      <c r="E470" t="s">
        <v>54</v>
      </c>
      <c r="F470">
        <v>10239074</v>
      </c>
      <c r="G470" s="111">
        <v>44881</v>
      </c>
      <c r="H470" t="s">
        <v>731</v>
      </c>
      <c r="I470" t="s">
        <v>271</v>
      </c>
      <c r="L470" t="s">
        <v>251</v>
      </c>
      <c r="O470" s="111">
        <v>44881</v>
      </c>
      <c r="P470" t="s">
        <v>252</v>
      </c>
      <c r="Q470" t="s">
        <v>253</v>
      </c>
      <c r="R470" s="111">
        <v>44883</v>
      </c>
      <c r="S470" t="s">
        <v>254</v>
      </c>
      <c r="T470" t="s">
        <v>254</v>
      </c>
      <c r="U470" t="s">
        <v>254</v>
      </c>
      <c r="V470" t="s">
        <v>254</v>
      </c>
      <c r="W470">
        <v>757.25</v>
      </c>
      <c r="X470">
        <v>1958.25</v>
      </c>
      <c r="Y470">
        <v>480.75</v>
      </c>
      <c r="Z470" s="27">
        <f t="shared" si="7"/>
        <v>3196.25</v>
      </c>
    </row>
    <row r="471" spans="1:26" hidden="1">
      <c r="A471" t="s">
        <v>246</v>
      </c>
      <c r="B471">
        <v>70677211139</v>
      </c>
      <c r="C471" t="s">
        <v>339</v>
      </c>
      <c r="D471" t="s">
        <v>53</v>
      </c>
      <c r="E471" t="s">
        <v>54</v>
      </c>
      <c r="F471">
        <v>11706302</v>
      </c>
      <c r="G471" s="111">
        <v>44863</v>
      </c>
      <c r="H471" t="s">
        <v>1519</v>
      </c>
      <c r="I471" t="s">
        <v>256</v>
      </c>
      <c r="J471" t="s">
        <v>249</v>
      </c>
      <c r="K471" t="s">
        <v>250</v>
      </c>
      <c r="L471" t="s">
        <v>251</v>
      </c>
      <c r="O471" s="111">
        <v>44866</v>
      </c>
      <c r="P471" t="s">
        <v>252</v>
      </c>
      <c r="Q471" t="s">
        <v>253</v>
      </c>
      <c r="R471" s="111">
        <v>44868</v>
      </c>
      <c r="S471" t="s">
        <v>254</v>
      </c>
      <c r="T471" t="s">
        <v>254</v>
      </c>
      <c r="U471" t="s">
        <v>254</v>
      </c>
      <c r="V471" t="s">
        <v>254</v>
      </c>
      <c r="W471">
        <v>0</v>
      </c>
      <c r="X471">
        <v>0</v>
      </c>
      <c r="Y471">
        <v>10250</v>
      </c>
      <c r="Z471" s="27">
        <f t="shared" si="7"/>
        <v>10250</v>
      </c>
    </row>
    <row r="472" spans="1:26" hidden="1">
      <c r="A472" t="s">
        <v>246</v>
      </c>
      <c r="B472">
        <v>70677211139</v>
      </c>
      <c r="C472" t="s">
        <v>339</v>
      </c>
      <c r="D472" t="s">
        <v>53</v>
      </c>
      <c r="E472" t="s">
        <v>54</v>
      </c>
      <c r="F472">
        <v>11726807</v>
      </c>
      <c r="G472" s="111">
        <v>44868</v>
      </c>
      <c r="H472" t="s">
        <v>1759</v>
      </c>
      <c r="I472" t="s">
        <v>260</v>
      </c>
      <c r="L472" t="s">
        <v>251</v>
      </c>
      <c r="O472" s="111">
        <v>44868</v>
      </c>
      <c r="P472" t="s">
        <v>252</v>
      </c>
      <c r="Q472" t="s">
        <v>263</v>
      </c>
      <c r="R472" s="111">
        <v>44872</v>
      </c>
      <c r="S472" t="s">
        <v>254</v>
      </c>
      <c r="T472" t="s">
        <v>254</v>
      </c>
      <c r="U472" t="s">
        <v>254</v>
      </c>
      <c r="V472" t="s">
        <v>254</v>
      </c>
      <c r="W472">
        <v>0</v>
      </c>
      <c r="X472">
        <v>0</v>
      </c>
      <c r="Y472">
        <v>0</v>
      </c>
      <c r="Z472" s="27">
        <f t="shared" si="7"/>
        <v>0</v>
      </c>
    </row>
    <row r="473" spans="1:26" hidden="1">
      <c r="A473" t="s">
        <v>246</v>
      </c>
      <c r="B473">
        <v>70677211139</v>
      </c>
      <c r="C473" t="s">
        <v>339</v>
      </c>
      <c r="D473" t="s">
        <v>53</v>
      </c>
      <c r="E473" t="s">
        <v>54</v>
      </c>
      <c r="F473">
        <v>11755926</v>
      </c>
      <c r="G473" s="111">
        <v>44875</v>
      </c>
      <c r="H473" t="s">
        <v>732</v>
      </c>
      <c r="I473" t="s">
        <v>255</v>
      </c>
      <c r="J473" t="s">
        <v>249</v>
      </c>
      <c r="K473" t="s">
        <v>250</v>
      </c>
      <c r="L473" t="s">
        <v>251</v>
      </c>
      <c r="O473" s="111">
        <v>44875</v>
      </c>
      <c r="P473" t="s">
        <v>252</v>
      </c>
      <c r="Q473" t="s">
        <v>282</v>
      </c>
      <c r="R473" s="111">
        <v>44876</v>
      </c>
      <c r="S473" t="s">
        <v>254</v>
      </c>
      <c r="T473" t="s">
        <v>254</v>
      </c>
      <c r="U473" t="s">
        <v>254</v>
      </c>
      <c r="V473" t="s">
        <v>254</v>
      </c>
      <c r="W473">
        <v>1</v>
      </c>
      <c r="X473">
        <v>24.5</v>
      </c>
      <c r="Y473">
        <v>0</v>
      </c>
      <c r="Z473" s="27">
        <f t="shared" si="7"/>
        <v>25.5</v>
      </c>
    </row>
    <row r="474" spans="1:26" hidden="1">
      <c r="A474" t="s">
        <v>246</v>
      </c>
      <c r="B474">
        <v>70677211139</v>
      </c>
      <c r="C474" t="s">
        <v>339</v>
      </c>
      <c r="D474" t="s">
        <v>53</v>
      </c>
      <c r="E474" t="s">
        <v>54</v>
      </c>
      <c r="F474">
        <v>11772940</v>
      </c>
      <c r="G474" s="111">
        <v>44881</v>
      </c>
      <c r="H474" t="s">
        <v>733</v>
      </c>
      <c r="I474" t="s">
        <v>255</v>
      </c>
      <c r="J474" t="s">
        <v>249</v>
      </c>
      <c r="K474" t="s">
        <v>250</v>
      </c>
      <c r="L474" t="s">
        <v>251</v>
      </c>
      <c r="O474" s="111">
        <v>44881</v>
      </c>
      <c r="P474" t="s">
        <v>252</v>
      </c>
      <c r="Q474" t="s">
        <v>253</v>
      </c>
      <c r="R474" s="111">
        <v>44888</v>
      </c>
      <c r="S474" t="s">
        <v>254</v>
      </c>
      <c r="T474" t="s">
        <v>254</v>
      </c>
      <c r="U474" t="s">
        <v>254</v>
      </c>
      <c r="V474" t="s">
        <v>254</v>
      </c>
      <c r="W474">
        <v>2502.5500000000002</v>
      </c>
      <c r="X474">
        <v>12060.39</v>
      </c>
      <c r="Y474">
        <v>12535.41</v>
      </c>
      <c r="Z474" s="27">
        <f t="shared" si="7"/>
        <v>27098.35</v>
      </c>
    </row>
    <row r="475" spans="1:26" hidden="1">
      <c r="A475" t="s">
        <v>246</v>
      </c>
      <c r="B475">
        <v>70677211139</v>
      </c>
      <c r="C475" t="s">
        <v>339</v>
      </c>
      <c r="D475" t="s">
        <v>53</v>
      </c>
      <c r="E475" t="s">
        <v>54</v>
      </c>
      <c r="F475">
        <v>11779613</v>
      </c>
      <c r="G475" s="111">
        <v>44882</v>
      </c>
      <c r="H475" t="s">
        <v>734</v>
      </c>
      <c r="I475" t="s">
        <v>255</v>
      </c>
      <c r="J475" t="s">
        <v>249</v>
      </c>
      <c r="K475" t="s">
        <v>268</v>
      </c>
      <c r="L475" t="s">
        <v>251</v>
      </c>
      <c r="O475" s="111">
        <v>44887</v>
      </c>
      <c r="P475" t="s">
        <v>252</v>
      </c>
      <c r="Q475" t="s">
        <v>253</v>
      </c>
      <c r="R475" s="111">
        <v>44887</v>
      </c>
      <c r="S475" t="s">
        <v>254</v>
      </c>
      <c r="T475" t="s">
        <v>254</v>
      </c>
      <c r="U475" t="s">
        <v>254</v>
      </c>
      <c r="V475" t="s">
        <v>254</v>
      </c>
      <c r="W475">
        <v>1965.92</v>
      </c>
      <c r="X475">
        <v>12556.17</v>
      </c>
      <c r="Y475">
        <v>4922.2</v>
      </c>
      <c r="Z475" s="27">
        <f t="shared" si="7"/>
        <v>19444.29</v>
      </c>
    </row>
    <row r="476" spans="1:26" hidden="1">
      <c r="A476" t="s">
        <v>246</v>
      </c>
      <c r="B476">
        <v>70677211139</v>
      </c>
      <c r="C476" t="s">
        <v>339</v>
      </c>
      <c r="D476" t="s">
        <v>53</v>
      </c>
      <c r="E476" t="s">
        <v>54</v>
      </c>
      <c r="F476">
        <v>11811344</v>
      </c>
      <c r="G476" s="111">
        <v>44890</v>
      </c>
      <c r="H476" t="s">
        <v>735</v>
      </c>
      <c r="I476" t="s">
        <v>255</v>
      </c>
      <c r="J476" t="s">
        <v>249</v>
      </c>
      <c r="K476" t="s">
        <v>250</v>
      </c>
      <c r="L476" t="s">
        <v>251</v>
      </c>
      <c r="O476" s="111">
        <v>44890</v>
      </c>
      <c r="P476" t="s">
        <v>252</v>
      </c>
      <c r="Q476" t="s">
        <v>253</v>
      </c>
      <c r="R476" s="111">
        <v>44893</v>
      </c>
      <c r="S476" t="s">
        <v>254</v>
      </c>
      <c r="T476" t="s">
        <v>254</v>
      </c>
      <c r="U476" t="s">
        <v>254</v>
      </c>
      <c r="V476" t="s">
        <v>254</v>
      </c>
      <c r="W476">
        <v>778</v>
      </c>
      <c r="X476">
        <v>5326.84</v>
      </c>
      <c r="Y476">
        <v>6530.96</v>
      </c>
      <c r="Z476" s="27">
        <f t="shared" si="7"/>
        <v>12635.8</v>
      </c>
    </row>
    <row r="477" spans="1:26" hidden="1">
      <c r="A477" t="s">
        <v>246</v>
      </c>
      <c r="B477">
        <v>4288358132</v>
      </c>
      <c r="C477" t="s">
        <v>339</v>
      </c>
      <c r="D477" t="s">
        <v>53</v>
      </c>
      <c r="E477" t="s">
        <v>54</v>
      </c>
      <c r="F477">
        <v>11818155</v>
      </c>
      <c r="G477" s="111">
        <v>44915</v>
      </c>
      <c r="H477" t="s">
        <v>1128</v>
      </c>
      <c r="I477" t="s">
        <v>255</v>
      </c>
      <c r="J477" t="s">
        <v>249</v>
      </c>
      <c r="K477" t="s">
        <v>250</v>
      </c>
      <c r="L477" t="s">
        <v>251</v>
      </c>
      <c r="O477" s="111">
        <v>44924</v>
      </c>
      <c r="P477" t="s">
        <v>252</v>
      </c>
      <c r="Q477" t="s">
        <v>253</v>
      </c>
      <c r="R477" s="111">
        <v>44925</v>
      </c>
      <c r="S477" t="s">
        <v>254</v>
      </c>
      <c r="T477" t="s">
        <v>254</v>
      </c>
      <c r="U477" t="s">
        <v>254</v>
      </c>
      <c r="V477" t="s">
        <v>254</v>
      </c>
      <c r="W477">
        <v>0</v>
      </c>
      <c r="X477">
        <v>2696.35</v>
      </c>
      <c r="Y477">
        <v>16015.63</v>
      </c>
      <c r="Z477" s="27">
        <f t="shared" si="7"/>
        <v>18711.98</v>
      </c>
    </row>
    <row r="478" spans="1:26" hidden="1">
      <c r="A478" t="s">
        <v>246</v>
      </c>
      <c r="B478">
        <v>70677211139</v>
      </c>
      <c r="C478" t="s">
        <v>339</v>
      </c>
      <c r="D478" t="s">
        <v>53</v>
      </c>
      <c r="E478" t="s">
        <v>54</v>
      </c>
      <c r="F478">
        <v>11818255</v>
      </c>
      <c r="G478" s="111">
        <v>44893</v>
      </c>
      <c r="H478" t="s">
        <v>736</v>
      </c>
      <c r="I478" t="s">
        <v>256</v>
      </c>
      <c r="J478" t="s">
        <v>249</v>
      </c>
      <c r="K478" t="s">
        <v>250</v>
      </c>
      <c r="L478" t="s">
        <v>251</v>
      </c>
      <c r="O478" s="111">
        <v>44894</v>
      </c>
      <c r="P478" t="s">
        <v>252</v>
      </c>
      <c r="Q478" t="s">
        <v>253</v>
      </c>
      <c r="R478" s="111">
        <v>44895</v>
      </c>
      <c r="S478" t="s">
        <v>254</v>
      </c>
      <c r="T478" t="s">
        <v>254</v>
      </c>
      <c r="U478" t="s">
        <v>254</v>
      </c>
      <c r="V478" t="s">
        <v>254</v>
      </c>
      <c r="W478">
        <v>0</v>
      </c>
      <c r="X478">
        <v>25277.99</v>
      </c>
      <c r="Y478">
        <v>18035</v>
      </c>
      <c r="Z478" s="27">
        <f t="shared" si="7"/>
        <v>43312.990000000005</v>
      </c>
    </row>
    <row r="479" spans="1:26" hidden="1">
      <c r="A479" t="s">
        <v>246</v>
      </c>
      <c r="B479">
        <v>70677211139</v>
      </c>
      <c r="C479" t="s">
        <v>339</v>
      </c>
      <c r="D479" t="s">
        <v>53</v>
      </c>
      <c r="E479" t="s">
        <v>54</v>
      </c>
      <c r="F479">
        <v>11835820</v>
      </c>
      <c r="G479" s="111">
        <v>44895</v>
      </c>
      <c r="H479" t="s">
        <v>737</v>
      </c>
      <c r="I479" t="s">
        <v>256</v>
      </c>
      <c r="J479" t="s">
        <v>249</v>
      </c>
      <c r="K479" t="s">
        <v>250</v>
      </c>
      <c r="L479" t="s">
        <v>251</v>
      </c>
      <c r="O479" s="111">
        <v>44895</v>
      </c>
      <c r="P479" t="s">
        <v>252</v>
      </c>
      <c r="Q479" t="s">
        <v>253</v>
      </c>
      <c r="R479" s="111">
        <v>44897</v>
      </c>
      <c r="S479" t="s">
        <v>254</v>
      </c>
      <c r="T479" t="s">
        <v>254</v>
      </c>
      <c r="U479" t="s">
        <v>254</v>
      </c>
      <c r="V479" t="s">
        <v>254</v>
      </c>
      <c r="W479">
        <v>0</v>
      </c>
      <c r="X479">
        <v>717</v>
      </c>
      <c r="Y479">
        <v>330</v>
      </c>
      <c r="Z479" s="27">
        <f t="shared" si="7"/>
        <v>1047</v>
      </c>
    </row>
    <row r="480" spans="1:26" hidden="1">
      <c r="A480" t="s">
        <v>246</v>
      </c>
      <c r="B480">
        <v>70677211139</v>
      </c>
      <c r="C480" t="s">
        <v>339</v>
      </c>
      <c r="D480" t="s">
        <v>53</v>
      </c>
      <c r="E480" t="s">
        <v>54</v>
      </c>
      <c r="F480">
        <v>11892943</v>
      </c>
      <c r="G480" s="111">
        <v>44910</v>
      </c>
      <c r="H480" t="s">
        <v>1356</v>
      </c>
      <c r="I480" t="s">
        <v>255</v>
      </c>
      <c r="J480" t="s">
        <v>249</v>
      </c>
      <c r="K480" t="s">
        <v>250</v>
      </c>
      <c r="L480" t="s">
        <v>251</v>
      </c>
      <c r="O480" s="111">
        <v>44910</v>
      </c>
      <c r="P480" t="s">
        <v>252</v>
      </c>
      <c r="Q480" t="s">
        <v>1406</v>
      </c>
      <c r="S480" t="s">
        <v>254</v>
      </c>
      <c r="T480" t="s">
        <v>254</v>
      </c>
      <c r="U480" t="s">
        <v>254</v>
      </c>
      <c r="V480" t="s">
        <v>254</v>
      </c>
      <c r="W480">
        <v>0</v>
      </c>
      <c r="X480">
        <v>0</v>
      </c>
      <c r="Y480">
        <v>0</v>
      </c>
      <c r="Z480" s="27">
        <f t="shared" si="7"/>
        <v>0</v>
      </c>
    </row>
    <row r="481" spans="1:26" hidden="1">
      <c r="A481" t="s">
        <v>246</v>
      </c>
      <c r="B481">
        <v>70677211139</v>
      </c>
      <c r="C481" t="s">
        <v>339</v>
      </c>
      <c r="D481" t="s">
        <v>53</v>
      </c>
      <c r="E481" t="s">
        <v>54</v>
      </c>
      <c r="F481">
        <v>11905711</v>
      </c>
      <c r="G481" s="111">
        <v>44914</v>
      </c>
      <c r="H481" t="s">
        <v>1357</v>
      </c>
      <c r="I481" t="s">
        <v>248</v>
      </c>
      <c r="J481" t="s">
        <v>249</v>
      </c>
      <c r="K481" t="s">
        <v>250</v>
      </c>
      <c r="L481" t="s">
        <v>251</v>
      </c>
      <c r="O481" s="111">
        <v>44914</v>
      </c>
      <c r="P481" t="s">
        <v>252</v>
      </c>
      <c r="Q481" t="s">
        <v>253</v>
      </c>
      <c r="R481" s="111">
        <v>44915</v>
      </c>
      <c r="S481" t="s">
        <v>254</v>
      </c>
      <c r="T481" t="s">
        <v>254</v>
      </c>
      <c r="U481" t="s">
        <v>254</v>
      </c>
      <c r="V481" t="s">
        <v>254</v>
      </c>
      <c r="W481">
        <v>0</v>
      </c>
      <c r="X481">
        <v>0</v>
      </c>
      <c r="Y481">
        <v>246</v>
      </c>
      <c r="Z481" s="27">
        <f t="shared" si="7"/>
        <v>246</v>
      </c>
    </row>
    <row r="482" spans="1:26" hidden="1">
      <c r="A482" t="s">
        <v>246</v>
      </c>
      <c r="B482">
        <v>70677211139</v>
      </c>
      <c r="C482" t="s">
        <v>339</v>
      </c>
      <c r="D482" t="s">
        <v>53</v>
      </c>
      <c r="E482" t="s">
        <v>54</v>
      </c>
      <c r="F482">
        <v>11912677</v>
      </c>
      <c r="G482" s="111">
        <v>44915</v>
      </c>
      <c r="H482" t="s">
        <v>1129</v>
      </c>
      <c r="I482" t="s">
        <v>255</v>
      </c>
      <c r="J482" t="s">
        <v>249</v>
      </c>
      <c r="K482" t="s">
        <v>250</v>
      </c>
      <c r="L482" t="s">
        <v>251</v>
      </c>
      <c r="O482" s="111">
        <v>44915</v>
      </c>
      <c r="P482" t="s">
        <v>252</v>
      </c>
      <c r="Q482" t="s">
        <v>253</v>
      </c>
      <c r="R482" s="111">
        <v>44916</v>
      </c>
      <c r="S482" t="s">
        <v>254</v>
      </c>
      <c r="T482" t="s">
        <v>254</v>
      </c>
      <c r="U482" t="s">
        <v>254</v>
      </c>
      <c r="V482" t="s">
        <v>254</v>
      </c>
      <c r="W482">
        <v>0</v>
      </c>
      <c r="X482">
        <v>452.3</v>
      </c>
      <c r="Y482">
        <v>600.5</v>
      </c>
      <c r="Z482" s="27">
        <f t="shared" si="7"/>
        <v>1052.8</v>
      </c>
    </row>
    <row r="483" spans="1:26" hidden="1">
      <c r="A483" t="s">
        <v>246</v>
      </c>
      <c r="B483">
        <v>70677211139</v>
      </c>
      <c r="C483" t="s">
        <v>339</v>
      </c>
      <c r="D483" t="s">
        <v>53</v>
      </c>
      <c r="E483" t="s">
        <v>54</v>
      </c>
      <c r="F483">
        <v>11922029</v>
      </c>
      <c r="G483" s="111">
        <v>44917</v>
      </c>
      <c r="H483" t="s">
        <v>1358</v>
      </c>
      <c r="I483" t="s">
        <v>260</v>
      </c>
      <c r="J483" t="s">
        <v>249</v>
      </c>
      <c r="K483" t="s">
        <v>250</v>
      </c>
      <c r="L483" t="s">
        <v>251</v>
      </c>
      <c r="O483" s="111">
        <v>44917</v>
      </c>
      <c r="P483" t="s">
        <v>252</v>
      </c>
      <c r="Q483" t="s">
        <v>257</v>
      </c>
      <c r="S483" t="s">
        <v>254</v>
      </c>
      <c r="T483" t="s">
        <v>254</v>
      </c>
      <c r="U483" t="s">
        <v>254</v>
      </c>
      <c r="V483" t="s">
        <v>254</v>
      </c>
      <c r="W483">
        <v>0</v>
      </c>
      <c r="X483">
        <v>0</v>
      </c>
      <c r="Y483">
        <v>0</v>
      </c>
      <c r="Z483" s="27">
        <f t="shared" si="7"/>
        <v>0</v>
      </c>
    </row>
    <row r="484" spans="1:26" hidden="1">
      <c r="A484" t="s">
        <v>246</v>
      </c>
      <c r="B484">
        <v>70677211139</v>
      </c>
      <c r="C484" t="s">
        <v>339</v>
      </c>
      <c r="D484" t="s">
        <v>53</v>
      </c>
      <c r="E484" t="s">
        <v>54</v>
      </c>
      <c r="F484">
        <v>11969512</v>
      </c>
      <c r="G484" s="111">
        <v>44930</v>
      </c>
      <c r="H484" t="s">
        <v>1760</v>
      </c>
      <c r="I484" t="s">
        <v>255</v>
      </c>
      <c r="J484" t="s">
        <v>249</v>
      </c>
      <c r="K484" t="s">
        <v>250</v>
      </c>
      <c r="L484" t="s">
        <v>251</v>
      </c>
      <c r="O484" s="111">
        <v>44930</v>
      </c>
      <c r="P484" t="s">
        <v>252</v>
      </c>
      <c r="Q484" t="s">
        <v>253</v>
      </c>
      <c r="R484" s="111">
        <v>44931</v>
      </c>
      <c r="S484" t="s">
        <v>254</v>
      </c>
      <c r="T484" t="s">
        <v>254</v>
      </c>
      <c r="U484" t="s">
        <v>254</v>
      </c>
      <c r="V484" t="s">
        <v>254</v>
      </c>
      <c r="W484">
        <v>0</v>
      </c>
      <c r="X484">
        <v>0</v>
      </c>
      <c r="Y484">
        <v>25232.83</v>
      </c>
      <c r="Z484" s="27">
        <f t="shared" si="7"/>
        <v>25232.83</v>
      </c>
    </row>
    <row r="485" spans="1:26" hidden="1">
      <c r="A485" t="s">
        <v>246</v>
      </c>
      <c r="B485">
        <v>70677211139</v>
      </c>
      <c r="C485" t="s">
        <v>339</v>
      </c>
      <c r="D485" t="s">
        <v>53</v>
      </c>
      <c r="E485" t="s">
        <v>54</v>
      </c>
      <c r="F485">
        <v>11987616</v>
      </c>
      <c r="G485" s="111">
        <v>44936</v>
      </c>
      <c r="H485" t="s">
        <v>1761</v>
      </c>
      <c r="I485" t="s">
        <v>255</v>
      </c>
      <c r="J485" t="s">
        <v>249</v>
      </c>
      <c r="K485" t="s">
        <v>250</v>
      </c>
      <c r="L485" t="s">
        <v>251</v>
      </c>
      <c r="O485" s="111">
        <v>44936</v>
      </c>
      <c r="P485" t="s">
        <v>252</v>
      </c>
      <c r="Q485" t="s">
        <v>253</v>
      </c>
      <c r="R485" s="111">
        <v>44937</v>
      </c>
      <c r="S485" t="s">
        <v>254</v>
      </c>
      <c r="T485" t="s">
        <v>254</v>
      </c>
      <c r="U485" t="s">
        <v>254</v>
      </c>
      <c r="V485" t="s">
        <v>254</v>
      </c>
      <c r="W485">
        <v>0</v>
      </c>
      <c r="X485">
        <v>0</v>
      </c>
      <c r="Y485">
        <v>2260</v>
      </c>
      <c r="Z485" s="27">
        <f t="shared" si="7"/>
        <v>2260</v>
      </c>
    </row>
    <row r="486" spans="1:26" hidden="1">
      <c r="A486" t="s">
        <v>246</v>
      </c>
      <c r="B486">
        <v>70677211139</v>
      </c>
      <c r="C486" t="s">
        <v>339</v>
      </c>
      <c r="D486" t="s">
        <v>53</v>
      </c>
      <c r="E486" t="s">
        <v>54</v>
      </c>
      <c r="F486">
        <v>11991860</v>
      </c>
      <c r="G486" s="111">
        <v>44938</v>
      </c>
      <c r="H486" t="s">
        <v>1762</v>
      </c>
      <c r="I486" t="s">
        <v>255</v>
      </c>
      <c r="J486" t="s">
        <v>249</v>
      </c>
      <c r="K486" t="s">
        <v>250</v>
      </c>
      <c r="L486" t="s">
        <v>251</v>
      </c>
      <c r="O486" s="111">
        <v>44938</v>
      </c>
      <c r="P486" t="s">
        <v>252</v>
      </c>
      <c r="Q486" t="s">
        <v>253</v>
      </c>
      <c r="R486" s="111">
        <v>44942</v>
      </c>
      <c r="S486" t="s">
        <v>254</v>
      </c>
      <c r="T486" t="s">
        <v>254</v>
      </c>
      <c r="U486" t="s">
        <v>254</v>
      </c>
      <c r="V486" t="s">
        <v>254</v>
      </c>
      <c r="W486">
        <v>0</v>
      </c>
      <c r="X486">
        <v>0</v>
      </c>
      <c r="Y486">
        <v>23</v>
      </c>
      <c r="Z486" s="27">
        <f t="shared" si="7"/>
        <v>23</v>
      </c>
    </row>
    <row r="487" spans="1:26" hidden="1">
      <c r="A487" t="s">
        <v>246</v>
      </c>
      <c r="B487">
        <v>70677211139</v>
      </c>
      <c r="C487" t="s">
        <v>339</v>
      </c>
      <c r="D487" t="s">
        <v>53</v>
      </c>
      <c r="E487" t="s">
        <v>54</v>
      </c>
      <c r="F487">
        <v>12001749</v>
      </c>
      <c r="G487" s="111">
        <v>44939</v>
      </c>
      <c r="H487" t="s">
        <v>1763</v>
      </c>
      <c r="I487" t="s">
        <v>255</v>
      </c>
      <c r="L487" t="s">
        <v>251</v>
      </c>
      <c r="O487" s="111">
        <v>44939</v>
      </c>
      <c r="P487" t="s">
        <v>252</v>
      </c>
      <c r="Q487" t="s">
        <v>263</v>
      </c>
      <c r="R487" s="111">
        <v>44945</v>
      </c>
      <c r="S487" t="s">
        <v>254</v>
      </c>
      <c r="T487" t="s">
        <v>254</v>
      </c>
      <c r="U487" t="s">
        <v>254</v>
      </c>
      <c r="V487" t="s">
        <v>254</v>
      </c>
      <c r="W487">
        <v>0</v>
      </c>
      <c r="X487">
        <v>0</v>
      </c>
      <c r="Y487">
        <v>0</v>
      </c>
      <c r="Z487" s="27">
        <f t="shared" si="7"/>
        <v>0</v>
      </c>
    </row>
    <row r="488" spans="1:26" hidden="1">
      <c r="A488" t="s">
        <v>246</v>
      </c>
      <c r="B488">
        <v>70677211139</v>
      </c>
      <c r="C488" t="s">
        <v>339</v>
      </c>
      <c r="D488" t="s">
        <v>53</v>
      </c>
      <c r="E488" t="s">
        <v>54</v>
      </c>
      <c r="F488">
        <v>12032549</v>
      </c>
      <c r="G488" s="111">
        <v>44949</v>
      </c>
      <c r="H488" t="s">
        <v>1764</v>
      </c>
      <c r="I488" t="s">
        <v>255</v>
      </c>
      <c r="J488" t="s">
        <v>249</v>
      </c>
      <c r="K488" t="s">
        <v>250</v>
      </c>
      <c r="L488" t="s">
        <v>251</v>
      </c>
      <c r="O488" s="111">
        <v>44949</v>
      </c>
      <c r="P488" t="s">
        <v>252</v>
      </c>
      <c r="Q488" t="s">
        <v>253</v>
      </c>
      <c r="R488" s="111">
        <v>44950</v>
      </c>
      <c r="S488" t="s">
        <v>254</v>
      </c>
      <c r="T488" t="s">
        <v>254</v>
      </c>
      <c r="U488" t="s">
        <v>254</v>
      </c>
      <c r="V488" t="s">
        <v>254</v>
      </c>
      <c r="W488">
        <v>0</v>
      </c>
      <c r="X488">
        <v>0</v>
      </c>
      <c r="Y488">
        <v>2586.7399999999998</v>
      </c>
      <c r="Z488" s="27">
        <f t="shared" si="7"/>
        <v>2586.7399999999998</v>
      </c>
    </row>
    <row r="489" spans="1:26" hidden="1">
      <c r="A489" t="s">
        <v>246</v>
      </c>
      <c r="B489">
        <v>70677211139</v>
      </c>
      <c r="C489" t="s">
        <v>339</v>
      </c>
      <c r="D489" t="s">
        <v>265</v>
      </c>
      <c r="E489" t="s">
        <v>54</v>
      </c>
      <c r="F489">
        <v>11727640</v>
      </c>
      <c r="G489" s="111">
        <v>44869</v>
      </c>
      <c r="H489" t="s">
        <v>738</v>
      </c>
      <c r="I489" t="s">
        <v>255</v>
      </c>
      <c r="J489" t="s">
        <v>249</v>
      </c>
      <c r="K489" t="s">
        <v>250</v>
      </c>
      <c r="L489" t="s">
        <v>251</v>
      </c>
      <c r="O489" s="111">
        <v>44874</v>
      </c>
      <c r="P489" t="s">
        <v>252</v>
      </c>
      <c r="Q489" t="s">
        <v>253</v>
      </c>
      <c r="R489" s="111">
        <v>44875</v>
      </c>
      <c r="S489" t="s">
        <v>254</v>
      </c>
      <c r="T489" t="s">
        <v>254</v>
      </c>
      <c r="U489" t="s">
        <v>254</v>
      </c>
      <c r="V489" t="s">
        <v>254</v>
      </c>
      <c r="W489">
        <v>2622.74</v>
      </c>
      <c r="X489">
        <v>3779.4</v>
      </c>
      <c r="Y489">
        <v>3044.07</v>
      </c>
      <c r="Z489" s="27">
        <f t="shared" si="7"/>
        <v>9446.2099999999991</v>
      </c>
    </row>
    <row r="490" spans="1:26" hidden="1">
      <c r="A490" t="s">
        <v>246</v>
      </c>
      <c r="B490">
        <v>70677211139</v>
      </c>
      <c r="C490" t="s">
        <v>339</v>
      </c>
      <c r="D490" t="s">
        <v>265</v>
      </c>
      <c r="E490" t="s">
        <v>54</v>
      </c>
      <c r="F490">
        <v>11784145</v>
      </c>
      <c r="G490" s="111">
        <v>44883</v>
      </c>
      <c r="H490" t="s">
        <v>739</v>
      </c>
      <c r="I490" t="s">
        <v>255</v>
      </c>
      <c r="L490" t="s">
        <v>251</v>
      </c>
      <c r="O490" s="111">
        <v>44883</v>
      </c>
      <c r="P490" t="s">
        <v>252</v>
      </c>
      <c r="Q490" t="s">
        <v>253</v>
      </c>
      <c r="R490" s="111">
        <v>44886</v>
      </c>
      <c r="S490" t="s">
        <v>254</v>
      </c>
      <c r="T490" t="s">
        <v>254</v>
      </c>
      <c r="U490" t="s">
        <v>254</v>
      </c>
      <c r="V490" t="s">
        <v>254</v>
      </c>
      <c r="W490">
        <v>1340.6</v>
      </c>
      <c r="X490">
        <v>2314.1999999999998</v>
      </c>
      <c r="Y490">
        <v>215.5</v>
      </c>
      <c r="Z490" s="27">
        <f t="shared" si="7"/>
        <v>3870.2999999999997</v>
      </c>
    </row>
    <row r="491" spans="1:26" hidden="1">
      <c r="A491" t="s">
        <v>246</v>
      </c>
      <c r="B491">
        <v>70677211139</v>
      </c>
      <c r="C491" t="s">
        <v>339</v>
      </c>
      <c r="D491" t="s">
        <v>265</v>
      </c>
      <c r="E491" t="s">
        <v>54</v>
      </c>
      <c r="F491">
        <v>11784334</v>
      </c>
      <c r="G491" s="111">
        <v>44883</v>
      </c>
      <c r="H491" t="s">
        <v>740</v>
      </c>
      <c r="I491" t="s">
        <v>255</v>
      </c>
      <c r="J491" t="s">
        <v>249</v>
      </c>
      <c r="K491" t="s">
        <v>250</v>
      </c>
      <c r="L491" t="s">
        <v>251</v>
      </c>
      <c r="O491" s="111">
        <v>44883</v>
      </c>
      <c r="P491" t="s">
        <v>252</v>
      </c>
      <c r="Q491" t="s">
        <v>282</v>
      </c>
      <c r="R491" s="111">
        <v>44886</v>
      </c>
      <c r="S491" t="s">
        <v>254</v>
      </c>
      <c r="T491" t="s">
        <v>254</v>
      </c>
      <c r="U491" t="s">
        <v>254</v>
      </c>
      <c r="V491" t="s">
        <v>254</v>
      </c>
      <c r="W491">
        <v>31</v>
      </c>
      <c r="X491">
        <v>37.5</v>
      </c>
      <c r="Y491">
        <v>0</v>
      </c>
      <c r="Z491" s="27">
        <f t="shared" si="7"/>
        <v>68.5</v>
      </c>
    </row>
    <row r="492" spans="1:26" hidden="1">
      <c r="A492" t="s">
        <v>246</v>
      </c>
      <c r="B492">
        <v>70677211139</v>
      </c>
      <c r="C492" t="s">
        <v>339</v>
      </c>
      <c r="D492" t="s">
        <v>265</v>
      </c>
      <c r="E492" t="s">
        <v>54</v>
      </c>
      <c r="F492">
        <v>11852000</v>
      </c>
      <c r="G492" s="111">
        <v>44897</v>
      </c>
      <c r="H492" t="s">
        <v>1130</v>
      </c>
      <c r="I492" t="s">
        <v>255</v>
      </c>
      <c r="J492" t="s">
        <v>249</v>
      </c>
      <c r="K492" t="s">
        <v>250</v>
      </c>
      <c r="L492" t="s">
        <v>251</v>
      </c>
      <c r="O492" s="111">
        <v>44897</v>
      </c>
      <c r="P492" t="s">
        <v>252</v>
      </c>
      <c r="Q492" t="s">
        <v>253</v>
      </c>
      <c r="R492" s="111">
        <v>44903</v>
      </c>
      <c r="S492" t="s">
        <v>254</v>
      </c>
      <c r="T492" t="s">
        <v>254</v>
      </c>
      <c r="U492" t="s">
        <v>254</v>
      </c>
      <c r="V492" t="s">
        <v>254</v>
      </c>
      <c r="W492">
        <v>0</v>
      </c>
      <c r="X492">
        <v>3855.35</v>
      </c>
      <c r="Y492">
        <v>6097.53</v>
      </c>
      <c r="Z492" s="27">
        <f t="shared" si="7"/>
        <v>9952.8799999999992</v>
      </c>
    </row>
    <row r="493" spans="1:26" hidden="1">
      <c r="A493" t="s">
        <v>246</v>
      </c>
      <c r="B493">
        <v>70677211139</v>
      </c>
      <c r="C493" t="s">
        <v>339</v>
      </c>
      <c r="D493" t="s">
        <v>265</v>
      </c>
      <c r="E493" t="s">
        <v>54</v>
      </c>
      <c r="F493">
        <v>11860349</v>
      </c>
      <c r="G493" s="111">
        <v>44901</v>
      </c>
      <c r="H493" t="s">
        <v>1131</v>
      </c>
      <c r="I493" t="s">
        <v>255</v>
      </c>
      <c r="J493" t="s">
        <v>249</v>
      </c>
      <c r="K493" t="s">
        <v>250</v>
      </c>
      <c r="L493" t="s">
        <v>251</v>
      </c>
      <c r="O493" s="111">
        <v>44901</v>
      </c>
      <c r="P493" t="s">
        <v>252</v>
      </c>
      <c r="Q493" t="s">
        <v>282</v>
      </c>
      <c r="R493" s="111">
        <v>44902</v>
      </c>
      <c r="S493" t="s">
        <v>254</v>
      </c>
      <c r="T493" t="s">
        <v>254</v>
      </c>
      <c r="U493" t="s">
        <v>254</v>
      </c>
      <c r="V493" t="s">
        <v>254</v>
      </c>
      <c r="W493">
        <v>0</v>
      </c>
      <c r="X493">
        <v>1</v>
      </c>
      <c r="Y493">
        <v>0</v>
      </c>
      <c r="Z493" s="27">
        <f t="shared" si="7"/>
        <v>1</v>
      </c>
    </row>
    <row r="494" spans="1:26" hidden="1">
      <c r="A494" t="s">
        <v>246</v>
      </c>
      <c r="B494">
        <v>70677211139</v>
      </c>
      <c r="C494" t="s">
        <v>339</v>
      </c>
      <c r="D494" t="s">
        <v>265</v>
      </c>
      <c r="E494" t="s">
        <v>54</v>
      </c>
      <c r="F494">
        <v>11864489</v>
      </c>
      <c r="G494" s="111">
        <v>44904</v>
      </c>
      <c r="H494" t="s">
        <v>1132</v>
      </c>
      <c r="I494" t="s">
        <v>256</v>
      </c>
      <c r="J494" t="s">
        <v>249</v>
      </c>
      <c r="K494" t="s">
        <v>268</v>
      </c>
      <c r="L494" t="s">
        <v>251</v>
      </c>
      <c r="O494" s="111">
        <v>44904</v>
      </c>
      <c r="P494" t="s">
        <v>252</v>
      </c>
      <c r="Q494" t="s">
        <v>253</v>
      </c>
      <c r="R494" s="111">
        <v>44907</v>
      </c>
      <c r="S494" t="s">
        <v>254</v>
      </c>
      <c r="T494" t="s">
        <v>254</v>
      </c>
      <c r="U494" t="s">
        <v>254</v>
      </c>
      <c r="V494" t="s">
        <v>254</v>
      </c>
      <c r="W494">
        <v>0</v>
      </c>
      <c r="X494">
        <v>645.44000000000005</v>
      </c>
      <c r="Y494">
        <v>1376</v>
      </c>
      <c r="Z494" s="27">
        <f t="shared" si="7"/>
        <v>2021.44</v>
      </c>
    </row>
    <row r="495" spans="1:26" hidden="1">
      <c r="A495" t="s">
        <v>246</v>
      </c>
      <c r="B495">
        <v>70677211139</v>
      </c>
      <c r="C495" t="s">
        <v>339</v>
      </c>
      <c r="D495" t="s">
        <v>265</v>
      </c>
      <c r="E495" t="s">
        <v>54</v>
      </c>
      <c r="F495">
        <v>11876726</v>
      </c>
      <c r="G495" s="111">
        <v>44907</v>
      </c>
      <c r="H495" t="s">
        <v>1133</v>
      </c>
      <c r="I495" t="s">
        <v>255</v>
      </c>
      <c r="J495" t="s">
        <v>249</v>
      </c>
      <c r="K495" t="s">
        <v>250</v>
      </c>
      <c r="L495" t="s">
        <v>251</v>
      </c>
      <c r="O495" s="111">
        <v>44907</v>
      </c>
      <c r="P495" t="s">
        <v>252</v>
      </c>
      <c r="Q495" t="s">
        <v>253</v>
      </c>
      <c r="R495" s="111">
        <v>44909</v>
      </c>
      <c r="S495" t="s">
        <v>254</v>
      </c>
      <c r="T495" t="s">
        <v>254</v>
      </c>
      <c r="U495" t="s">
        <v>254</v>
      </c>
      <c r="V495" t="s">
        <v>254</v>
      </c>
      <c r="W495">
        <v>0</v>
      </c>
      <c r="X495">
        <v>2970</v>
      </c>
      <c r="Y495">
        <v>15380</v>
      </c>
      <c r="Z495" s="27">
        <f t="shared" si="7"/>
        <v>18350</v>
      </c>
    </row>
    <row r="496" spans="1:26" hidden="1">
      <c r="A496" t="s">
        <v>246</v>
      </c>
      <c r="B496">
        <v>70677211139</v>
      </c>
      <c r="C496" t="s">
        <v>339</v>
      </c>
      <c r="D496" t="s">
        <v>265</v>
      </c>
      <c r="E496" t="s">
        <v>54</v>
      </c>
      <c r="F496">
        <v>11878082</v>
      </c>
      <c r="G496" s="111">
        <v>44907</v>
      </c>
      <c r="H496" t="s">
        <v>1359</v>
      </c>
      <c r="I496" t="s">
        <v>260</v>
      </c>
      <c r="J496" t="s">
        <v>249</v>
      </c>
      <c r="K496" t="s">
        <v>268</v>
      </c>
      <c r="L496" t="s">
        <v>251</v>
      </c>
      <c r="O496" s="111">
        <v>44907</v>
      </c>
      <c r="P496" t="s">
        <v>252</v>
      </c>
      <c r="Q496" t="s">
        <v>257</v>
      </c>
      <c r="S496" t="s">
        <v>254</v>
      </c>
      <c r="T496" t="s">
        <v>254</v>
      </c>
      <c r="U496" t="s">
        <v>254</v>
      </c>
      <c r="V496" t="s">
        <v>254</v>
      </c>
      <c r="W496">
        <v>0</v>
      </c>
      <c r="X496">
        <v>0</v>
      </c>
      <c r="Y496">
        <v>0</v>
      </c>
      <c r="Z496" s="27">
        <f t="shared" si="7"/>
        <v>0</v>
      </c>
    </row>
    <row r="497" spans="1:26" hidden="1">
      <c r="A497" t="s">
        <v>246</v>
      </c>
      <c r="B497">
        <v>70677211139</v>
      </c>
      <c r="C497" t="s">
        <v>339</v>
      </c>
      <c r="D497" t="s">
        <v>265</v>
      </c>
      <c r="E497" t="s">
        <v>54</v>
      </c>
      <c r="F497">
        <v>11928845</v>
      </c>
      <c r="G497" s="111">
        <v>44921</v>
      </c>
      <c r="H497" t="s">
        <v>1134</v>
      </c>
      <c r="I497" t="s">
        <v>255</v>
      </c>
      <c r="J497" t="s">
        <v>249</v>
      </c>
      <c r="K497" t="s">
        <v>250</v>
      </c>
      <c r="L497" t="s">
        <v>251</v>
      </c>
      <c r="O497" s="111">
        <v>44921</v>
      </c>
      <c r="P497" t="s">
        <v>252</v>
      </c>
      <c r="Q497" t="s">
        <v>253</v>
      </c>
      <c r="R497" s="111">
        <v>44922</v>
      </c>
      <c r="S497" t="s">
        <v>254</v>
      </c>
      <c r="T497" t="s">
        <v>254</v>
      </c>
      <c r="U497" t="s">
        <v>254</v>
      </c>
      <c r="V497" t="s">
        <v>254</v>
      </c>
      <c r="W497">
        <v>0</v>
      </c>
      <c r="X497">
        <v>953</v>
      </c>
      <c r="Y497">
        <v>1200</v>
      </c>
      <c r="Z497" s="27">
        <f t="shared" si="7"/>
        <v>2153</v>
      </c>
    </row>
    <row r="498" spans="1:26" hidden="1">
      <c r="A498" t="s">
        <v>246</v>
      </c>
      <c r="B498">
        <v>70677211139</v>
      </c>
      <c r="C498" t="s">
        <v>339</v>
      </c>
      <c r="D498" t="s">
        <v>265</v>
      </c>
      <c r="E498" t="s">
        <v>54</v>
      </c>
      <c r="F498">
        <v>11961484</v>
      </c>
      <c r="G498" s="111">
        <v>44928</v>
      </c>
      <c r="H498" t="s">
        <v>1765</v>
      </c>
      <c r="I498" t="s">
        <v>255</v>
      </c>
      <c r="J498" t="s">
        <v>249</v>
      </c>
      <c r="K498" t="s">
        <v>250</v>
      </c>
      <c r="L498" t="s">
        <v>251</v>
      </c>
      <c r="O498" s="111">
        <v>44929</v>
      </c>
      <c r="P498" t="s">
        <v>252</v>
      </c>
      <c r="Q498" t="s">
        <v>253</v>
      </c>
      <c r="R498" s="111">
        <v>44930</v>
      </c>
      <c r="S498" t="s">
        <v>254</v>
      </c>
      <c r="T498" t="s">
        <v>254</v>
      </c>
      <c r="U498" t="s">
        <v>254</v>
      </c>
      <c r="V498" t="s">
        <v>254</v>
      </c>
      <c r="W498">
        <v>0</v>
      </c>
      <c r="X498">
        <v>0</v>
      </c>
      <c r="Y498">
        <v>379.8</v>
      </c>
      <c r="Z498" s="27">
        <f t="shared" si="7"/>
        <v>379.8</v>
      </c>
    </row>
    <row r="499" spans="1:26" hidden="1">
      <c r="A499" t="s">
        <v>246</v>
      </c>
      <c r="B499">
        <v>70677211139</v>
      </c>
      <c r="C499" t="s">
        <v>339</v>
      </c>
      <c r="D499" t="s">
        <v>265</v>
      </c>
      <c r="E499" t="s">
        <v>54</v>
      </c>
      <c r="F499">
        <v>12039273</v>
      </c>
      <c r="G499" s="111">
        <v>44950</v>
      </c>
      <c r="H499" t="s">
        <v>1766</v>
      </c>
      <c r="I499" t="s">
        <v>271</v>
      </c>
      <c r="J499" t="s">
        <v>249</v>
      </c>
      <c r="K499" t="s">
        <v>250</v>
      </c>
      <c r="L499" t="s">
        <v>251</v>
      </c>
      <c r="O499" s="111">
        <v>44950</v>
      </c>
      <c r="P499" t="s">
        <v>252</v>
      </c>
      <c r="Q499" t="s">
        <v>253</v>
      </c>
      <c r="R499" s="111">
        <v>44951</v>
      </c>
      <c r="S499" t="s">
        <v>254</v>
      </c>
      <c r="T499" t="s">
        <v>254</v>
      </c>
      <c r="U499" t="s">
        <v>254</v>
      </c>
      <c r="V499" t="s">
        <v>254</v>
      </c>
      <c r="W499">
        <v>0</v>
      </c>
      <c r="X499">
        <v>0</v>
      </c>
      <c r="Y499">
        <v>482.5</v>
      </c>
      <c r="Z499" s="27">
        <f t="shared" si="7"/>
        <v>482.5</v>
      </c>
    </row>
    <row r="500" spans="1:26" hidden="1">
      <c r="A500" t="s">
        <v>246</v>
      </c>
      <c r="B500">
        <v>70677211139</v>
      </c>
      <c r="C500" t="s">
        <v>339</v>
      </c>
      <c r="D500" t="s">
        <v>265</v>
      </c>
      <c r="E500" t="s">
        <v>54</v>
      </c>
      <c r="F500">
        <v>12069357</v>
      </c>
      <c r="G500" s="111">
        <v>44957</v>
      </c>
      <c r="H500" t="s">
        <v>1767</v>
      </c>
      <c r="I500" t="s">
        <v>248</v>
      </c>
      <c r="J500" t="s">
        <v>249</v>
      </c>
      <c r="K500" t="s">
        <v>268</v>
      </c>
      <c r="L500" t="s">
        <v>251</v>
      </c>
      <c r="O500" s="111">
        <v>44957</v>
      </c>
      <c r="P500" t="s">
        <v>252</v>
      </c>
      <c r="Q500" t="s">
        <v>1406</v>
      </c>
      <c r="S500" t="s">
        <v>254</v>
      </c>
      <c r="T500" t="s">
        <v>254</v>
      </c>
      <c r="U500" t="s">
        <v>254</v>
      </c>
      <c r="V500" t="s">
        <v>254</v>
      </c>
      <c r="W500">
        <v>0</v>
      </c>
      <c r="X500">
        <v>0</v>
      </c>
      <c r="Y500">
        <v>0</v>
      </c>
      <c r="Z500" s="27">
        <f t="shared" si="7"/>
        <v>0</v>
      </c>
    </row>
    <row r="501" spans="1:26" hidden="1">
      <c r="A501" t="s">
        <v>246</v>
      </c>
      <c r="B501">
        <v>3325095160</v>
      </c>
      <c r="C501" t="s">
        <v>1135</v>
      </c>
      <c r="D501" t="s">
        <v>264</v>
      </c>
      <c r="E501" t="s">
        <v>54</v>
      </c>
      <c r="F501">
        <v>4462183</v>
      </c>
      <c r="G501" s="111">
        <v>44928</v>
      </c>
      <c r="H501" t="s">
        <v>1768</v>
      </c>
      <c r="I501" t="s">
        <v>255</v>
      </c>
      <c r="J501" t="s">
        <v>249</v>
      </c>
      <c r="K501" t="s">
        <v>250</v>
      </c>
      <c r="L501" t="s">
        <v>251</v>
      </c>
      <c r="O501" s="111">
        <v>44928</v>
      </c>
      <c r="P501" t="s">
        <v>252</v>
      </c>
      <c r="Q501" t="s">
        <v>282</v>
      </c>
      <c r="R501" s="111">
        <v>44929</v>
      </c>
      <c r="S501" t="s">
        <v>254</v>
      </c>
      <c r="T501" t="s">
        <v>254</v>
      </c>
      <c r="U501" t="s">
        <v>254</v>
      </c>
      <c r="V501" t="s">
        <v>254</v>
      </c>
      <c r="W501">
        <v>0</v>
      </c>
      <c r="X501">
        <v>0</v>
      </c>
      <c r="Y501">
        <v>0</v>
      </c>
      <c r="Z501" s="27">
        <f t="shared" si="7"/>
        <v>0</v>
      </c>
    </row>
    <row r="502" spans="1:26" hidden="1">
      <c r="A502" t="s">
        <v>246</v>
      </c>
      <c r="B502">
        <v>60573097313</v>
      </c>
      <c r="C502" t="s">
        <v>1135</v>
      </c>
      <c r="D502" t="s">
        <v>264</v>
      </c>
      <c r="E502" t="s">
        <v>54</v>
      </c>
      <c r="F502">
        <v>11358897</v>
      </c>
      <c r="G502" s="111">
        <v>44944</v>
      </c>
      <c r="H502" t="s">
        <v>1769</v>
      </c>
      <c r="I502" t="s">
        <v>248</v>
      </c>
      <c r="J502" t="s">
        <v>259</v>
      </c>
      <c r="K502" t="s">
        <v>1770</v>
      </c>
      <c r="L502" t="s">
        <v>251</v>
      </c>
      <c r="O502" s="111">
        <v>44950</v>
      </c>
      <c r="P502" t="s">
        <v>252</v>
      </c>
      <c r="Q502" t="s">
        <v>253</v>
      </c>
      <c r="R502" s="111">
        <v>44951</v>
      </c>
      <c r="S502" t="s">
        <v>254</v>
      </c>
      <c r="T502" t="s">
        <v>254</v>
      </c>
      <c r="U502" t="s">
        <v>254</v>
      </c>
      <c r="V502" t="s">
        <v>254</v>
      </c>
      <c r="W502">
        <v>0</v>
      </c>
      <c r="X502">
        <v>0</v>
      </c>
      <c r="Y502">
        <v>8396.1</v>
      </c>
      <c r="Z502" s="27">
        <f t="shared" si="7"/>
        <v>8396.1</v>
      </c>
    </row>
    <row r="503" spans="1:26" hidden="1">
      <c r="A503" t="s">
        <v>246</v>
      </c>
      <c r="B503">
        <v>60573097313</v>
      </c>
      <c r="C503" t="s">
        <v>1135</v>
      </c>
      <c r="D503" t="s">
        <v>264</v>
      </c>
      <c r="E503" t="s">
        <v>54</v>
      </c>
      <c r="F503">
        <v>11358897</v>
      </c>
      <c r="G503" s="111">
        <v>44944</v>
      </c>
      <c r="H503" t="s">
        <v>1769</v>
      </c>
      <c r="I503" t="s">
        <v>248</v>
      </c>
      <c r="J503" t="s">
        <v>249</v>
      </c>
      <c r="K503" t="s">
        <v>250</v>
      </c>
      <c r="L503" t="s">
        <v>251</v>
      </c>
      <c r="O503" s="111">
        <v>44950</v>
      </c>
      <c r="P503" t="s">
        <v>252</v>
      </c>
      <c r="Q503" t="s">
        <v>253</v>
      </c>
      <c r="R503" s="111">
        <v>44951</v>
      </c>
      <c r="S503" t="s">
        <v>254</v>
      </c>
      <c r="T503" t="s">
        <v>254</v>
      </c>
      <c r="U503" t="s">
        <v>254</v>
      </c>
      <c r="V503" t="s">
        <v>254</v>
      </c>
      <c r="W503">
        <v>0</v>
      </c>
      <c r="X503">
        <v>0</v>
      </c>
      <c r="Y503">
        <v>8396.1</v>
      </c>
      <c r="Z503" s="27">
        <f t="shared" si="7"/>
        <v>8396.1</v>
      </c>
    </row>
    <row r="504" spans="1:26" hidden="1">
      <c r="A504" t="s">
        <v>246</v>
      </c>
      <c r="B504">
        <v>3325095160</v>
      </c>
      <c r="C504" t="s">
        <v>1135</v>
      </c>
      <c r="D504" t="s">
        <v>53</v>
      </c>
      <c r="E504" t="s">
        <v>54</v>
      </c>
      <c r="F504">
        <v>11912600</v>
      </c>
      <c r="G504" s="111">
        <v>44915</v>
      </c>
      <c r="H504" t="s">
        <v>1136</v>
      </c>
      <c r="I504" t="s">
        <v>255</v>
      </c>
      <c r="J504" t="s">
        <v>249</v>
      </c>
      <c r="K504" t="s">
        <v>268</v>
      </c>
      <c r="L504" t="s">
        <v>251</v>
      </c>
      <c r="O504" s="111">
        <v>44915</v>
      </c>
      <c r="P504" t="s">
        <v>252</v>
      </c>
      <c r="Q504" t="s">
        <v>253</v>
      </c>
      <c r="R504" s="111">
        <v>44916</v>
      </c>
      <c r="S504" t="s">
        <v>254</v>
      </c>
      <c r="T504" t="s">
        <v>254</v>
      </c>
      <c r="U504" t="s">
        <v>254</v>
      </c>
      <c r="V504" t="s">
        <v>254</v>
      </c>
      <c r="W504">
        <v>0</v>
      </c>
      <c r="X504">
        <v>2480</v>
      </c>
      <c r="Y504">
        <v>15917</v>
      </c>
      <c r="Z504" s="27">
        <f t="shared" si="7"/>
        <v>18397</v>
      </c>
    </row>
    <row r="505" spans="1:26" hidden="1">
      <c r="A505" t="s">
        <v>246</v>
      </c>
      <c r="B505">
        <v>3325095160</v>
      </c>
      <c r="C505" t="s">
        <v>1135</v>
      </c>
      <c r="D505" t="s">
        <v>53</v>
      </c>
      <c r="E505" t="s">
        <v>54</v>
      </c>
      <c r="F505">
        <v>11918177</v>
      </c>
      <c r="G505" s="111">
        <v>44916</v>
      </c>
      <c r="H505" t="s">
        <v>1137</v>
      </c>
      <c r="I505" t="s">
        <v>255</v>
      </c>
      <c r="J505" t="s">
        <v>249</v>
      </c>
      <c r="K505" t="s">
        <v>250</v>
      </c>
      <c r="L505" t="s">
        <v>251</v>
      </c>
      <c r="O505" s="111">
        <v>44916</v>
      </c>
      <c r="P505" t="s">
        <v>252</v>
      </c>
      <c r="Q505" t="s">
        <v>282</v>
      </c>
      <c r="R505" s="111">
        <v>44918</v>
      </c>
      <c r="S505" t="s">
        <v>254</v>
      </c>
      <c r="T505" t="s">
        <v>254</v>
      </c>
      <c r="U505" t="s">
        <v>254</v>
      </c>
      <c r="V505" t="s">
        <v>254</v>
      </c>
      <c r="W505">
        <v>0</v>
      </c>
      <c r="X505">
        <v>1</v>
      </c>
      <c r="Y505">
        <v>0</v>
      </c>
      <c r="Z505" s="27">
        <f t="shared" si="7"/>
        <v>1</v>
      </c>
    </row>
    <row r="506" spans="1:26" hidden="1">
      <c r="A506" t="s">
        <v>246</v>
      </c>
      <c r="B506">
        <v>3325095160</v>
      </c>
      <c r="C506" t="s">
        <v>1135</v>
      </c>
      <c r="D506" t="s">
        <v>53</v>
      </c>
      <c r="E506" t="s">
        <v>54</v>
      </c>
      <c r="F506">
        <v>11928417</v>
      </c>
      <c r="G506" s="111">
        <v>44918</v>
      </c>
      <c r="H506" t="s">
        <v>1138</v>
      </c>
      <c r="I506" t="s">
        <v>255</v>
      </c>
      <c r="L506" t="s">
        <v>251</v>
      </c>
      <c r="O506" s="111">
        <v>44918</v>
      </c>
      <c r="P506" t="s">
        <v>252</v>
      </c>
      <c r="Q506" t="s">
        <v>253</v>
      </c>
      <c r="R506" s="111">
        <v>44923</v>
      </c>
      <c r="S506" t="s">
        <v>254</v>
      </c>
      <c r="T506" t="s">
        <v>254</v>
      </c>
      <c r="U506" t="s">
        <v>254</v>
      </c>
      <c r="V506" t="s">
        <v>254</v>
      </c>
      <c r="W506">
        <v>0</v>
      </c>
      <c r="X506">
        <v>1025.42</v>
      </c>
      <c r="Y506">
        <v>1335.54</v>
      </c>
      <c r="Z506" s="27">
        <f t="shared" si="7"/>
        <v>2360.96</v>
      </c>
    </row>
    <row r="507" spans="1:26" hidden="1">
      <c r="A507" t="s">
        <v>246</v>
      </c>
      <c r="B507">
        <v>3325095160</v>
      </c>
      <c r="C507" t="s">
        <v>1135</v>
      </c>
      <c r="D507" t="s">
        <v>53</v>
      </c>
      <c r="E507" t="s">
        <v>54</v>
      </c>
      <c r="F507">
        <v>11950893</v>
      </c>
      <c r="G507" s="111">
        <v>44924</v>
      </c>
      <c r="H507" t="s">
        <v>1139</v>
      </c>
      <c r="I507" t="s">
        <v>255</v>
      </c>
      <c r="J507" t="s">
        <v>249</v>
      </c>
      <c r="K507" t="s">
        <v>250</v>
      </c>
      <c r="L507" t="s">
        <v>251</v>
      </c>
      <c r="O507" s="111">
        <v>44924</v>
      </c>
      <c r="P507" t="s">
        <v>252</v>
      </c>
      <c r="Q507" t="s">
        <v>253</v>
      </c>
      <c r="R507" s="111">
        <v>44925</v>
      </c>
      <c r="S507" t="s">
        <v>254</v>
      </c>
      <c r="T507" t="s">
        <v>254</v>
      </c>
      <c r="U507" t="s">
        <v>254</v>
      </c>
      <c r="V507" t="s">
        <v>254</v>
      </c>
      <c r="W507">
        <v>0</v>
      </c>
      <c r="X507">
        <v>409.5</v>
      </c>
      <c r="Y507">
        <v>7413.41</v>
      </c>
      <c r="Z507" s="27">
        <f t="shared" si="7"/>
        <v>7822.91</v>
      </c>
    </row>
    <row r="508" spans="1:26" hidden="1">
      <c r="A508" t="s">
        <v>246</v>
      </c>
      <c r="B508">
        <v>3325095160</v>
      </c>
      <c r="C508" t="s">
        <v>1135</v>
      </c>
      <c r="D508" t="s">
        <v>53</v>
      </c>
      <c r="E508" t="s">
        <v>54</v>
      </c>
      <c r="F508">
        <v>11952296</v>
      </c>
      <c r="G508" s="111">
        <v>44924</v>
      </c>
      <c r="H508" t="s">
        <v>1140</v>
      </c>
      <c r="I508" t="s">
        <v>255</v>
      </c>
      <c r="J508" t="s">
        <v>249</v>
      </c>
      <c r="K508" t="s">
        <v>250</v>
      </c>
      <c r="L508" t="s">
        <v>251</v>
      </c>
      <c r="O508" s="111">
        <v>44924</v>
      </c>
      <c r="P508" t="s">
        <v>252</v>
      </c>
      <c r="Q508" t="s">
        <v>282</v>
      </c>
      <c r="R508" s="111">
        <v>44925</v>
      </c>
      <c r="S508" t="s">
        <v>254</v>
      </c>
      <c r="T508" t="s">
        <v>254</v>
      </c>
      <c r="U508" t="s">
        <v>254</v>
      </c>
      <c r="V508" t="s">
        <v>254</v>
      </c>
      <c r="W508">
        <v>0</v>
      </c>
      <c r="X508">
        <v>2</v>
      </c>
      <c r="Y508">
        <v>0</v>
      </c>
      <c r="Z508" s="27">
        <f t="shared" si="7"/>
        <v>2</v>
      </c>
    </row>
    <row r="509" spans="1:26" hidden="1">
      <c r="A509" t="s">
        <v>246</v>
      </c>
      <c r="B509">
        <v>3325095160</v>
      </c>
      <c r="C509" t="s">
        <v>1135</v>
      </c>
      <c r="D509" t="s">
        <v>53</v>
      </c>
      <c r="E509" t="s">
        <v>54</v>
      </c>
      <c r="F509">
        <v>11986515</v>
      </c>
      <c r="G509" s="111">
        <v>44936</v>
      </c>
      <c r="H509" t="s">
        <v>1771</v>
      </c>
      <c r="I509" t="s">
        <v>255</v>
      </c>
      <c r="J509" t="s">
        <v>249</v>
      </c>
      <c r="K509" t="s">
        <v>250</v>
      </c>
      <c r="L509" t="s">
        <v>251</v>
      </c>
      <c r="O509" s="111">
        <v>44936</v>
      </c>
      <c r="P509" t="s">
        <v>252</v>
      </c>
      <c r="Q509" t="s">
        <v>253</v>
      </c>
      <c r="R509" s="111">
        <v>44937</v>
      </c>
      <c r="S509" t="s">
        <v>254</v>
      </c>
      <c r="T509" t="s">
        <v>254</v>
      </c>
      <c r="U509" t="s">
        <v>254</v>
      </c>
      <c r="V509" t="s">
        <v>254</v>
      </c>
      <c r="W509">
        <v>0</v>
      </c>
      <c r="X509">
        <v>0</v>
      </c>
      <c r="Y509">
        <v>6094.46</v>
      </c>
      <c r="Z509" s="27">
        <f t="shared" si="7"/>
        <v>6094.46</v>
      </c>
    </row>
    <row r="510" spans="1:26" hidden="1">
      <c r="A510" t="s">
        <v>246</v>
      </c>
      <c r="B510">
        <v>3325095160</v>
      </c>
      <c r="C510" t="s">
        <v>1135</v>
      </c>
      <c r="D510" t="s">
        <v>53</v>
      </c>
      <c r="E510" t="s">
        <v>54</v>
      </c>
      <c r="F510">
        <v>12043224</v>
      </c>
      <c r="G510" s="111">
        <v>44952</v>
      </c>
      <c r="H510" t="s">
        <v>1772</v>
      </c>
      <c r="I510" t="s">
        <v>271</v>
      </c>
      <c r="J510" t="s">
        <v>249</v>
      </c>
      <c r="K510" t="s">
        <v>250</v>
      </c>
      <c r="L510" t="s">
        <v>251</v>
      </c>
      <c r="O510" s="111">
        <v>44952</v>
      </c>
      <c r="P510" t="s">
        <v>252</v>
      </c>
      <c r="Q510" t="s">
        <v>253</v>
      </c>
      <c r="R510" s="111">
        <v>44953</v>
      </c>
      <c r="S510" t="s">
        <v>254</v>
      </c>
      <c r="T510" t="s">
        <v>254</v>
      </c>
      <c r="U510" t="s">
        <v>254</v>
      </c>
      <c r="V510" t="s">
        <v>254</v>
      </c>
      <c r="W510">
        <v>0</v>
      </c>
      <c r="X510">
        <v>0</v>
      </c>
      <c r="Y510">
        <v>42.5</v>
      </c>
      <c r="Z510" s="27">
        <f t="shared" si="7"/>
        <v>42.5</v>
      </c>
    </row>
    <row r="511" spans="1:26" hidden="1">
      <c r="A511" t="s">
        <v>246</v>
      </c>
      <c r="B511">
        <v>3325095160</v>
      </c>
      <c r="C511" t="s">
        <v>1135</v>
      </c>
      <c r="D511" t="s">
        <v>53</v>
      </c>
      <c r="E511" t="s">
        <v>54</v>
      </c>
      <c r="F511">
        <v>12059004</v>
      </c>
      <c r="G511" s="111">
        <v>44957</v>
      </c>
      <c r="H511" t="s">
        <v>1773</v>
      </c>
      <c r="I511" t="s">
        <v>248</v>
      </c>
      <c r="J511" t="s">
        <v>249</v>
      </c>
      <c r="K511" t="s">
        <v>250</v>
      </c>
      <c r="L511" t="s">
        <v>251</v>
      </c>
      <c r="O511" s="111">
        <v>44957</v>
      </c>
      <c r="P511" t="s">
        <v>252</v>
      </c>
      <c r="Q511" t="s">
        <v>1406</v>
      </c>
      <c r="S511" t="s">
        <v>254</v>
      </c>
      <c r="T511" t="s">
        <v>254</v>
      </c>
      <c r="U511" t="s">
        <v>254</v>
      </c>
      <c r="V511" t="s">
        <v>254</v>
      </c>
      <c r="W511">
        <v>0</v>
      </c>
      <c r="X511">
        <v>0</v>
      </c>
      <c r="Y511">
        <v>0</v>
      </c>
      <c r="Z511" s="27">
        <f t="shared" si="7"/>
        <v>0</v>
      </c>
    </row>
    <row r="512" spans="1:26" hidden="1">
      <c r="A512" t="s">
        <v>246</v>
      </c>
      <c r="B512">
        <v>3325095160</v>
      </c>
      <c r="C512" t="s">
        <v>1135</v>
      </c>
      <c r="D512" t="s">
        <v>277</v>
      </c>
      <c r="E512" t="s">
        <v>54</v>
      </c>
      <c r="F512">
        <v>12067513</v>
      </c>
      <c r="G512" s="111">
        <v>44957</v>
      </c>
      <c r="H512" t="s">
        <v>1774</v>
      </c>
      <c r="I512" t="s">
        <v>248</v>
      </c>
      <c r="J512" t="s">
        <v>249</v>
      </c>
      <c r="K512" t="s">
        <v>250</v>
      </c>
      <c r="L512" t="s">
        <v>251</v>
      </c>
      <c r="O512" s="111">
        <v>44957</v>
      </c>
      <c r="P512" t="s">
        <v>252</v>
      </c>
      <c r="Q512" t="s">
        <v>1406</v>
      </c>
      <c r="S512" t="s">
        <v>254</v>
      </c>
      <c r="T512" t="s">
        <v>254</v>
      </c>
      <c r="U512" t="s">
        <v>254</v>
      </c>
      <c r="V512" t="s">
        <v>254</v>
      </c>
      <c r="W512">
        <v>0</v>
      </c>
      <c r="X512">
        <v>0</v>
      </c>
      <c r="Y512">
        <v>0</v>
      </c>
      <c r="Z512" s="27">
        <f t="shared" si="7"/>
        <v>0</v>
      </c>
    </row>
    <row r="513" spans="1:26" hidden="1">
      <c r="A513" t="s">
        <v>246</v>
      </c>
      <c r="B513">
        <v>3325095160</v>
      </c>
      <c r="C513" t="s">
        <v>1135</v>
      </c>
      <c r="D513" t="s">
        <v>1622</v>
      </c>
      <c r="E513" t="s">
        <v>54</v>
      </c>
      <c r="F513">
        <v>12048548</v>
      </c>
      <c r="G513" s="111">
        <v>44952</v>
      </c>
      <c r="H513" t="s">
        <v>1775</v>
      </c>
      <c r="I513" t="s">
        <v>271</v>
      </c>
      <c r="J513" t="s">
        <v>249</v>
      </c>
      <c r="K513" t="s">
        <v>250</v>
      </c>
      <c r="L513" t="s">
        <v>251</v>
      </c>
      <c r="O513" s="111">
        <v>44952</v>
      </c>
      <c r="P513" t="s">
        <v>252</v>
      </c>
      <c r="Q513" t="s">
        <v>253</v>
      </c>
      <c r="R513" s="111">
        <v>44953</v>
      </c>
      <c r="S513" t="s">
        <v>254</v>
      </c>
      <c r="T513" t="s">
        <v>254</v>
      </c>
      <c r="U513" t="s">
        <v>254</v>
      </c>
      <c r="V513" t="s">
        <v>254</v>
      </c>
      <c r="W513">
        <v>0</v>
      </c>
      <c r="X513">
        <v>0</v>
      </c>
      <c r="Y513">
        <v>420.9</v>
      </c>
      <c r="Z513" s="27">
        <f t="shared" si="7"/>
        <v>420.9</v>
      </c>
    </row>
    <row r="514" spans="1:26" hidden="1">
      <c r="A514" t="s">
        <v>246</v>
      </c>
      <c r="B514">
        <v>4970600600</v>
      </c>
      <c r="C514" t="s">
        <v>48</v>
      </c>
      <c r="D514" t="s">
        <v>741</v>
      </c>
      <c r="E514" t="s">
        <v>46</v>
      </c>
      <c r="F514">
        <v>11836664</v>
      </c>
      <c r="G514" s="111">
        <v>44895</v>
      </c>
      <c r="H514" t="s">
        <v>742</v>
      </c>
      <c r="I514" t="s">
        <v>255</v>
      </c>
      <c r="L514" t="s">
        <v>251</v>
      </c>
      <c r="O514" s="111">
        <v>44895</v>
      </c>
      <c r="P514" t="s">
        <v>252</v>
      </c>
      <c r="Q514" t="s">
        <v>263</v>
      </c>
      <c r="R514" s="111">
        <v>44897</v>
      </c>
      <c r="S514" t="s">
        <v>254</v>
      </c>
      <c r="T514" t="s">
        <v>254</v>
      </c>
      <c r="U514" t="s">
        <v>254</v>
      </c>
      <c r="V514" t="s">
        <v>254</v>
      </c>
      <c r="W514">
        <v>0</v>
      </c>
      <c r="X514">
        <v>505</v>
      </c>
      <c r="Y514">
        <v>0</v>
      </c>
      <c r="Z514" s="27">
        <f t="shared" si="7"/>
        <v>505</v>
      </c>
    </row>
    <row r="515" spans="1:26" hidden="1">
      <c r="A515" t="s">
        <v>246</v>
      </c>
      <c r="B515">
        <v>4970600600</v>
      </c>
      <c r="C515" t="s">
        <v>48</v>
      </c>
      <c r="D515" t="s">
        <v>741</v>
      </c>
      <c r="E515" t="s">
        <v>46</v>
      </c>
      <c r="F515">
        <v>11846996</v>
      </c>
      <c r="G515" s="111">
        <v>44896</v>
      </c>
      <c r="H515" t="s">
        <v>1141</v>
      </c>
      <c r="I515" t="s">
        <v>255</v>
      </c>
      <c r="J515" t="s">
        <v>249</v>
      </c>
      <c r="K515" t="s">
        <v>250</v>
      </c>
      <c r="L515" t="s">
        <v>251</v>
      </c>
      <c r="O515" s="111">
        <v>44896</v>
      </c>
      <c r="P515" t="s">
        <v>252</v>
      </c>
      <c r="Q515" t="s">
        <v>253</v>
      </c>
      <c r="R515" s="111">
        <v>44897</v>
      </c>
      <c r="S515" t="s">
        <v>254</v>
      </c>
      <c r="T515" t="s">
        <v>254</v>
      </c>
      <c r="U515" t="s">
        <v>254</v>
      </c>
      <c r="V515" t="s">
        <v>254</v>
      </c>
      <c r="W515">
        <v>0</v>
      </c>
      <c r="X515">
        <v>3952</v>
      </c>
      <c r="Y515">
        <v>10864</v>
      </c>
      <c r="Z515" s="27">
        <f t="shared" ref="Z515:Z578" si="8">SUM(W515:Y515)</f>
        <v>14816</v>
      </c>
    </row>
    <row r="516" spans="1:26" hidden="1">
      <c r="A516" t="s">
        <v>246</v>
      </c>
      <c r="B516">
        <v>4970600600</v>
      </c>
      <c r="C516" t="s">
        <v>48</v>
      </c>
      <c r="D516" t="s">
        <v>45</v>
      </c>
      <c r="E516" t="s">
        <v>46</v>
      </c>
      <c r="F516">
        <v>1410710</v>
      </c>
      <c r="G516" s="111">
        <v>44890</v>
      </c>
      <c r="H516" t="s">
        <v>743</v>
      </c>
      <c r="I516" t="s">
        <v>248</v>
      </c>
      <c r="J516" t="s">
        <v>249</v>
      </c>
      <c r="K516" t="s">
        <v>268</v>
      </c>
      <c r="L516" t="s">
        <v>251</v>
      </c>
      <c r="O516" s="111">
        <v>44890</v>
      </c>
      <c r="P516" t="s">
        <v>252</v>
      </c>
      <c r="Q516" t="s">
        <v>253</v>
      </c>
      <c r="R516" s="111">
        <v>44894</v>
      </c>
      <c r="S516" t="s">
        <v>254</v>
      </c>
      <c r="T516" t="s">
        <v>254</v>
      </c>
      <c r="U516" t="s">
        <v>254</v>
      </c>
      <c r="V516" t="s">
        <v>254</v>
      </c>
      <c r="W516">
        <v>767.64</v>
      </c>
      <c r="X516">
        <v>6963.45</v>
      </c>
      <c r="Y516">
        <v>13188.08</v>
      </c>
      <c r="Z516" s="27">
        <f t="shared" si="8"/>
        <v>20919.169999999998</v>
      </c>
    </row>
    <row r="517" spans="1:26" hidden="1">
      <c r="A517" t="s">
        <v>246</v>
      </c>
      <c r="B517">
        <v>4970600600</v>
      </c>
      <c r="C517" t="s">
        <v>48</v>
      </c>
      <c r="D517" t="s">
        <v>45</v>
      </c>
      <c r="E517" t="s">
        <v>46</v>
      </c>
      <c r="F517">
        <v>11063486</v>
      </c>
      <c r="G517" s="111">
        <v>44894</v>
      </c>
      <c r="H517" t="s">
        <v>744</v>
      </c>
      <c r="I517" t="s">
        <v>255</v>
      </c>
      <c r="J517" t="s">
        <v>249</v>
      </c>
      <c r="K517" t="s">
        <v>250</v>
      </c>
      <c r="L517" t="s">
        <v>251</v>
      </c>
      <c r="O517" s="111">
        <v>44894</v>
      </c>
      <c r="P517" t="s">
        <v>252</v>
      </c>
      <c r="Q517" t="s">
        <v>282</v>
      </c>
      <c r="R517" s="111">
        <v>44895</v>
      </c>
      <c r="S517" t="s">
        <v>254</v>
      </c>
      <c r="T517" t="s">
        <v>254</v>
      </c>
      <c r="U517" t="s">
        <v>254</v>
      </c>
      <c r="V517" t="s">
        <v>254</v>
      </c>
      <c r="W517">
        <v>3.43</v>
      </c>
      <c r="X517">
        <v>35</v>
      </c>
      <c r="Y517">
        <v>0</v>
      </c>
      <c r="Z517" s="27">
        <f t="shared" si="8"/>
        <v>38.43</v>
      </c>
    </row>
    <row r="518" spans="1:26" hidden="1">
      <c r="A518" t="s">
        <v>246</v>
      </c>
      <c r="B518">
        <v>4970600600</v>
      </c>
      <c r="C518" t="s">
        <v>48</v>
      </c>
      <c r="D518" t="s">
        <v>45</v>
      </c>
      <c r="E518" t="s">
        <v>46</v>
      </c>
      <c r="F518">
        <v>11717850</v>
      </c>
      <c r="G518" s="111">
        <v>44868</v>
      </c>
      <c r="H518" t="s">
        <v>745</v>
      </c>
      <c r="I518" t="s">
        <v>255</v>
      </c>
      <c r="J518" t="s">
        <v>249</v>
      </c>
      <c r="K518" t="s">
        <v>250</v>
      </c>
      <c r="L518" t="s">
        <v>251</v>
      </c>
      <c r="O518" s="111">
        <v>44868</v>
      </c>
      <c r="P518" t="s">
        <v>252</v>
      </c>
      <c r="Q518" t="s">
        <v>253</v>
      </c>
      <c r="R518" s="111">
        <v>44869</v>
      </c>
      <c r="S518" t="s">
        <v>254</v>
      </c>
      <c r="T518" t="s">
        <v>254</v>
      </c>
      <c r="U518" t="s">
        <v>254</v>
      </c>
      <c r="V518" t="s">
        <v>254</v>
      </c>
      <c r="W518">
        <v>5005.8500000000004</v>
      </c>
      <c r="X518">
        <v>1299.7</v>
      </c>
      <c r="Y518">
        <v>1244.5</v>
      </c>
      <c r="Z518" s="27">
        <f t="shared" si="8"/>
        <v>7550.05</v>
      </c>
    </row>
    <row r="519" spans="1:26" hidden="1">
      <c r="A519" t="s">
        <v>246</v>
      </c>
      <c r="B519">
        <v>4970600600</v>
      </c>
      <c r="C519" t="s">
        <v>48</v>
      </c>
      <c r="D519" t="s">
        <v>45</v>
      </c>
      <c r="E519" t="s">
        <v>46</v>
      </c>
      <c r="F519">
        <v>11731102</v>
      </c>
      <c r="G519" s="111">
        <v>44869</v>
      </c>
      <c r="H519" t="s">
        <v>746</v>
      </c>
      <c r="I519" t="s">
        <v>255</v>
      </c>
      <c r="J519" t="s">
        <v>249</v>
      </c>
      <c r="K519" t="s">
        <v>250</v>
      </c>
      <c r="L519" t="s">
        <v>251</v>
      </c>
      <c r="O519" s="111">
        <v>44869</v>
      </c>
      <c r="P519" t="s">
        <v>252</v>
      </c>
      <c r="Q519" t="s">
        <v>253</v>
      </c>
      <c r="R519" s="111">
        <v>44872</v>
      </c>
      <c r="S519" t="s">
        <v>254</v>
      </c>
      <c r="T519" t="s">
        <v>254</v>
      </c>
      <c r="U519" t="s">
        <v>254</v>
      </c>
      <c r="V519" t="s">
        <v>254</v>
      </c>
      <c r="W519">
        <v>564.91999999999996</v>
      </c>
      <c r="X519">
        <v>533.4</v>
      </c>
      <c r="Y519">
        <v>726.88</v>
      </c>
      <c r="Z519" s="27">
        <f t="shared" si="8"/>
        <v>1825.1999999999998</v>
      </c>
    </row>
    <row r="520" spans="1:26" hidden="1">
      <c r="A520" t="s">
        <v>246</v>
      </c>
      <c r="B520">
        <v>4970600600</v>
      </c>
      <c r="C520" t="s">
        <v>48</v>
      </c>
      <c r="D520" t="s">
        <v>45</v>
      </c>
      <c r="E520" t="s">
        <v>46</v>
      </c>
      <c r="F520">
        <v>11732683</v>
      </c>
      <c r="G520" s="111">
        <v>44883</v>
      </c>
      <c r="H520" t="s">
        <v>747</v>
      </c>
      <c r="I520" t="s">
        <v>255</v>
      </c>
      <c r="J520" t="s">
        <v>249</v>
      </c>
      <c r="K520" t="s">
        <v>250</v>
      </c>
      <c r="L520" t="s">
        <v>251</v>
      </c>
      <c r="O520" s="111">
        <v>44883</v>
      </c>
      <c r="P520" t="s">
        <v>252</v>
      </c>
      <c r="Q520" t="s">
        <v>253</v>
      </c>
      <c r="R520" s="111">
        <v>44884</v>
      </c>
      <c r="S520" t="s">
        <v>254</v>
      </c>
      <c r="T520" t="s">
        <v>254</v>
      </c>
      <c r="U520" t="s">
        <v>254</v>
      </c>
      <c r="V520" t="s">
        <v>254</v>
      </c>
      <c r="W520">
        <v>0</v>
      </c>
      <c r="X520">
        <v>1014.5</v>
      </c>
      <c r="Y520">
        <v>1457</v>
      </c>
      <c r="Z520" s="27">
        <f t="shared" si="8"/>
        <v>2471.5</v>
      </c>
    </row>
    <row r="521" spans="1:26" hidden="1">
      <c r="A521" t="s">
        <v>246</v>
      </c>
      <c r="B521">
        <v>4970600600</v>
      </c>
      <c r="C521" t="s">
        <v>48</v>
      </c>
      <c r="D521" t="s">
        <v>45</v>
      </c>
      <c r="E521" t="s">
        <v>46</v>
      </c>
      <c r="F521">
        <v>11744191</v>
      </c>
      <c r="G521" s="111">
        <v>44873</v>
      </c>
      <c r="H521" t="s">
        <v>1776</v>
      </c>
      <c r="I521" t="s">
        <v>255</v>
      </c>
      <c r="J521" t="s">
        <v>249</v>
      </c>
      <c r="K521" t="s">
        <v>268</v>
      </c>
      <c r="L521" t="s">
        <v>251</v>
      </c>
      <c r="O521" s="111">
        <v>44873</v>
      </c>
      <c r="P521" t="s">
        <v>252</v>
      </c>
      <c r="Q521" t="s">
        <v>257</v>
      </c>
      <c r="S521" t="s">
        <v>254</v>
      </c>
      <c r="T521" t="s">
        <v>254</v>
      </c>
      <c r="U521" t="s">
        <v>254</v>
      </c>
      <c r="V521" t="s">
        <v>254</v>
      </c>
      <c r="W521">
        <v>0</v>
      </c>
      <c r="X521">
        <v>0</v>
      </c>
      <c r="Y521">
        <v>0</v>
      </c>
      <c r="Z521" s="27">
        <f t="shared" si="8"/>
        <v>0</v>
      </c>
    </row>
    <row r="522" spans="1:26" hidden="1">
      <c r="A522" t="s">
        <v>246</v>
      </c>
      <c r="B522">
        <v>4970600600</v>
      </c>
      <c r="C522" t="s">
        <v>48</v>
      </c>
      <c r="D522" t="s">
        <v>45</v>
      </c>
      <c r="E522" t="s">
        <v>46</v>
      </c>
      <c r="F522">
        <v>11744872</v>
      </c>
      <c r="G522" s="111">
        <v>44873</v>
      </c>
      <c r="H522" t="s">
        <v>748</v>
      </c>
      <c r="I522" t="s">
        <v>271</v>
      </c>
      <c r="J522" t="s">
        <v>249</v>
      </c>
      <c r="K522" t="s">
        <v>250</v>
      </c>
      <c r="L522" t="s">
        <v>251</v>
      </c>
      <c r="O522" s="111">
        <v>44873</v>
      </c>
      <c r="P522" t="s">
        <v>252</v>
      </c>
      <c r="Q522" t="s">
        <v>253</v>
      </c>
      <c r="R522" s="111">
        <v>44882</v>
      </c>
      <c r="S522" t="s">
        <v>254</v>
      </c>
      <c r="T522" t="s">
        <v>254</v>
      </c>
      <c r="U522" t="s">
        <v>254</v>
      </c>
      <c r="V522" t="s">
        <v>254</v>
      </c>
      <c r="W522">
        <v>514</v>
      </c>
      <c r="X522">
        <v>1173</v>
      </c>
      <c r="Y522">
        <v>533</v>
      </c>
      <c r="Z522" s="27">
        <f t="shared" si="8"/>
        <v>2220</v>
      </c>
    </row>
    <row r="523" spans="1:26" hidden="1">
      <c r="A523" t="s">
        <v>246</v>
      </c>
      <c r="B523">
        <v>4970600600</v>
      </c>
      <c r="C523" t="s">
        <v>48</v>
      </c>
      <c r="D523" t="s">
        <v>45</v>
      </c>
      <c r="E523" t="s">
        <v>46</v>
      </c>
      <c r="F523">
        <v>11748838</v>
      </c>
      <c r="G523" s="111">
        <v>44874</v>
      </c>
      <c r="H523" t="s">
        <v>749</v>
      </c>
      <c r="I523" t="s">
        <v>255</v>
      </c>
      <c r="J523" t="s">
        <v>249</v>
      </c>
      <c r="K523" t="s">
        <v>250</v>
      </c>
      <c r="L523" t="s">
        <v>251</v>
      </c>
      <c r="O523" s="111">
        <v>44874</v>
      </c>
      <c r="P523" t="s">
        <v>252</v>
      </c>
      <c r="Q523" t="s">
        <v>253</v>
      </c>
      <c r="R523" s="111">
        <v>44879</v>
      </c>
      <c r="S523" t="s">
        <v>254</v>
      </c>
      <c r="T523" t="s">
        <v>254</v>
      </c>
      <c r="U523" t="s">
        <v>254</v>
      </c>
      <c r="V523" t="s">
        <v>254</v>
      </c>
      <c r="W523">
        <v>695</v>
      </c>
      <c r="X523">
        <v>377.5</v>
      </c>
      <c r="Y523">
        <v>236</v>
      </c>
      <c r="Z523" s="27">
        <f t="shared" si="8"/>
        <v>1308.5</v>
      </c>
    </row>
    <row r="524" spans="1:26" hidden="1">
      <c r="A524" t="s">
        <v>246</v>
      </c>
      <c r="B524">
        <v>4970600600</v>
      </c>
      <c r="C524" t="s">
        <v>48</v>
      </c>
      <c r="D524" t="s">
        <v>45</v>
      </c>
      <c r="E524" t="s">
        <v>46</v>
      </c>
      <c r="F524">
        <v>11750433</v>
      </c>
      <c r="G524" s="111">
        <v>44901</v>
      </c>
      <c r="H524" t="s">
        <v>1142</v>
      </c>
      <c r="I524" t="s">
        <v>255</v>
      </c>
      <c r="J524" t="s">
        <v>249</v>
      </c>
      <c r="K524" t="s">
        <v>250</v>
      </c>
      <c r="L524" t="s">
        <v>251</v>
      </c>
      <c r="O524" s="111">
        <v>44901</v>
      </c>
      <c r="P524" t="s">
        <v>252</v>
      </c>
      <c r="Q524" t="s">
        <v>253</v>
      </c>
      <c r="R524" s="111">
        <v>44903</v>
      </c>
      <c r="S524" t="s">
        <v>254</v>
      </c>
      <c r="T524" t="s">
        <v>254</v>
      </c>
      <c r="U524" t="s">
        <v>254</v>
      </c>
      <c r="V524" t="s">
        <v>254</v>
      </c>
      <c r="W524">
        <v>0</v>
      </c>
      <c r="X524">
        <v>6757.63</v>
      </c>
      <c r="Y524">
        <v>816</v>
      </c>
      <c r="Z524" s="27">
        <f t="shared" si="8"/>
        <v>7573.63</v>
      </c>
    </row>
    <row r="525" spans="1:26" hidden="1">
      <c r="A525" t="s">
        <v>246</v>
      </c>
      <c r="B525">
        <v>4970600600</v>
      </c>
      <c r="C525" t="s">
        <v>48</v>
      </c>
      <c r="D525" t="s">
        <v>45</v>
      </c>
      <c r="E525" t="s">
        <v>46</v>
      </c>
      <c r="F525">
        <v>11750516</v>
      </c>
      <c r="G525" s="111">
        <v>44874</v>
      </c>
      <c r="H525" t="s">
        <v>750</v>
      </c>
      <c r="I525" t="s">
        <v>248</v>
      </c>
      <c r="J525" t="s">
        <v>249</v>
      </c>
      <c r="K525" t="s">
        <v>250</v>
      </c>
      <c r="L525" t="s">
        <v>251</v>
      </c>
      <c r="O525" s="111">
        <v>44874</v>
      </c>
      <c r="P525" t="s">
        <v>252</v>
      </c>
      <c r="Q525" t="s">
        <v>253</v>
      </c>
      <c r="R525" s="111">
        <v>44875</v>
      </c>
      <c r="S525" t="s">
        <v>254</v>
      </c>
      <c r="T525" t="s">
        <v>254</v>
      </c>
      <c r="U525" t="s">
        <v>254</v>
      </c>
      <c r="V525" t="s">
        <v>254</v>
      </c>
      <c r="W525">
        <v>2488.1</v>
      </c>
      <c r="X525">
        <v>2480</v>
      </c>
      <c r="Y525">
        <v>1620</v>
      </c>
      <c r="Z525" s="27">
        <f t="shared" si="8"/>
        <v>6588.1</v>
      </c>
    </row>
    <row r="526" spans="1:26" hidden="1">
      <c r="A526" t="s">
        <v>246</v>
      </c>
      <c r="B526">
        <v>4970600600</v>
      </c>
      <c r="C526" t="s">
        <v>48</v>
      </c>
      <c r="D526" t="s">
        <v>45</v>
      </c>
      <c r="E526" t="s">
        <v>46</v>
      </c>
      <c r="F526">
        <v>11760301</v>
      </c>
      <c r="G526" s="111">
        <v>44876</v>
      </c>
      <c r="H526" t="s">
        <v>751</v>
      </c>
      <c r="I526" t="s">
        <v>255</v>
      </c>
      <c r="J526" t="s">
        <v>249</v>
      </c>
      <c r="K526" t="s">
        <v>250</v>
      </c>
      <c r="L526" t="s">
        <v>251</v>
      </c>
      <c r="O526" s="111">
        <v>44876</v>
      </c>
      <c r="P526" t="s">
        <v>252</v>
      </c>
      <c r="Q526" t="s">
        <v>282</v>
      </c>
      <c r="R526" s="111">
        <v>44879</v>
      </c>
      <c r="S526" t="s">
        <v>254</v>
      </c>
      <c r="T526" t="s">
        <v>254</v>
      </c>
      <c r="U526" t="s">
        <v>254</v>
      </c>
      <c r="V526" t="s">
        <v>254</v>
      </c>
      <c r="W526">
        <v>170.16</v>
      </c>
      <c r="X526">
        <v>0</v>
      </c>
      <c r="Y526">
        <v>0</v>
      </c>
      <c r="Z526" s="27">
        <f t="shared" si="8"/>
        <v>170.16</v>
      </c>
    </row>
    <row r="527" spans="1:26" hidden="1">
      <c r="A527" t="s">
        <v>246</v>
      </c>
      <c r="B527">
        <v>4970600600</v>
      </c>
      <c r="C527" t="s">
        <v>48</v>
      </c>
      <c r="D527" t="s">
        <v>45</v>
      </c>
      <c r="E527" t="s">
        <v>46</v>
      </c>
      <c r="F527">
        <v>11767779</v>
      </c>
      <c r="G527" s="111">
        <v>44879</v>
      </c>
      <c r="H527" t="s">
        <v>752</v>
      </c>
      <c r="I527" t="s">
        <v>255</v>
      </c>
      <c r="J527" t="s">
        <v>249</v>
      </c>
      <c r="K527" t="s">
        <v>250</v>
      </c>
      <c r="L527" t="s">
        <v>251</v>
      </c>
      <c r="O527" s="111">
        <v>44879</v>
      </c>
      <c r="P527" t="s">
        <v>252</v>
      </c>
      <c r="Q527" t="s">
        <v>253</v>
      </c>
      <c r="R527" s="111">
        <v>44881</v>
      </c>
      <c r="S527" t="s">
        <v>254</v>
      </c>
      <c r="T527" t="s">
        <v>254</v>
      </c>
      <c r="U527" t="s">
        <v>254</v>
      </c>
      <c r="V527" t="s">
        <v>254</v>
      </c>
      <c r="W527">
        <v>1413.4</v>
      </c>
      <c r="X527">
        <v>1529.5</v>
      </c>
      <c r="Y527">
        <v>1441.5</v>
      </c>
      <c r="Z527" s="27">
        <f t="shared" si="8"/>
        <v>4384.3999999999996</v>
      </c>
    </row>
    <row r="528" spans="1:26" hidden="1">
      <c r="A528" t="s">
        <v>246</v>
      </c>
      <c r="B528">
        <v>4970600600</v>
      </c>
      <c r="C528" t="s">
        <v>48</v>
      </c>
      <c r="D528" t="s">
        <v>45</v>
      </c>
      <c r="E528" t="s">
        <v>46</v>
      </c>
      <c r="F528">
        <v>11773755</v>
      </c>
      <c r="G528" s="111">
        <v>44881</v>
      </c>
      <c r="H528" t="s">
        <v>753</v>
      </c>
      <c r="I528" t="s">
        <v>255</v>
      </c>
      <c r="J528" t="s">
        <v>249</v>
      </c>
      <c r="K528" t="s">
        <v>250</v>
      </c>
      <c r="L528" t="s">
        <v>251</v>
      </c>
      <c r="O528" s="111">
        <v>44881</v>
      </c>
      <c r="P528" t="s">
        <v>252</v>
      </c>
      <c r="Q528" t="s">
        <v>253</v>
      </c>
      <c r="R528" s="111">
        <v>44882</v>
      </c>
      <c r="S528" t="s">
        <v>254</v>
      </c>
      <c r="T528" t="s">
        <v>254</v>
      </c>
      <c r="U528" t="s">
        <v>254</v>
      </c>
      <c r="V528" t="s">
        <v>254</v>
      </c>
      <c r="W528">
        <v>718</v>
      </c>
      <c r="X528">
        <v>3560.4</v>
      </c>
      <c r="Y528">
        <v>2288.75</v>
      </c>
      <c r="Z528" s="27">
        <f t="shared" si="8"/>
        <v>6567.15</v>
      </c>
    </row>
    <row r="529" spans="1:26" hidden="1">
      <c r="A529" t="s">
        <v>246</v>
      </c>
      <c r="B529">
        <v>4970600600</v>
      </c>
      <c r="C529" t="s">
        <v>48</v>
      </c>
      <c r="D529" t="s">
        <v>45</v>
      </c>
      <c r="E529" t="s">
        <v>46</v>
      </c>
      <c r="F529">
        <v>11783508</v>
      </c>
      <c r="G529" s="111">
        <v>44886</v>
      </c>
      <c r="H529" t="s">
        <v>754</v>
      </c>
      <c r="I529" t="s">
        <v>255</v>
      </c>
      <c r="J529" t="s">
        <v>249</v>
      </c>
      <c r="K529" t="s">
        <v>268</v>
      </c>
      <c r="L529" t="s">
        <v>251</v>
      </c>
      <c r="O529" s="111">
        <v>44887</v>
      </c>
      <c r="P529" t="s">
        <v>252</v>
      </c>
      <c r="Q529" t="s">
        <v>253</v>
      </c>
      <c r="R529" s="111">
        <v>44887</v>
      </c>
      <c r="S529" t="s">
        <v>254</v>
      </c>
      <c r="T529" t="s">
        <v>254</v>
      </c>
      <c r="U529" t="s">
        <v>254</v>
      </c>
      <c r="V529" t="s">
        <v>254</v>
      </c>
      <c r="W529">
        <v>5149.1499999999996</v>
      </c>
      <c r="X529">
        <v>12981.9</v>
      </c>
      <c r="Y529">
        <v>20611</v>
      </c>
      <c r="Z529" s="27">
        <f t="shared" si="8"/>
        <v>38742.050000000003</v>
      </c>
    </row>
    <row r="530" spans="1:26" hidden="1">
      <c r="A530" t="s">
        <v>246</v>
      </c>
      <c r="B530">
        <v>4970600600</v>
      </c>
      <c r="C530" t="s">
        <v>48</v>
      </c>
      <c r="D530" t="s">
        <v>45</v>
      </c>
      <c r="E530" t="s">
        <v>46</v>
      </c>
      <c r="F530">
        <v>11792950</v>
      </c>
      <c r="G530" s="111">
        <v>44886</v>
      </c>
      <c r="H530" t="s">
        <v>755</v>
      </c>
      <c r="I530" t="s">
        <v>255</v>
      </c>
      <c r="J530" t="s">
        <v>249</v>
      </c>
      <c r="K530" t="s">
        <v>250</v>
      </c>
      <c r="L530" t="s">
        <v>251</v>
      </c>
      <c r="O530" s="111">
        <v>44893</v>
      </c>
      <c r="P530" t="s">
        <v>252</v>
      </c>
      <c r="Q530" t="s">
        <v>282</v>
      </c>
      <c r="R530" s="111">
        <v>44894</v>
      </c>
      <c r="S530" t="s">
        <v>254</v>
      </c>
      <c r="T530" t="s">
        <v>254</v>
      </c>
      <c r="U530" t="s">
        <v>254</v>
      </c>
      <c r="V530" t="s">
        <v>254</v>
      </c>
      <c r="W530">
        <v>105</v>
      </c>
      <c r="X530">
        <v>1180</v>
      </c>
      <c r="Y530">
        <v>0</v>
      </c>
      <c r="Z530" s="27">
        <f t="shared" si="8"/>
        <v>1285</v>
      </c>
    </row>
    <row r="531" spans="1:26" hidden="1">
      <c r="A531" t="s">
        <v>246</v>
      </c>
      <c r="B531">
        <v>4970600600</v>
      </c>
      <c r="C531" t="s">
        <v>48</v>
      </c>
      <c r="D531" t="s">
        <v>45</v>
      </c>
      <c r="E531" t="s">
        <v>46</v>
      </c>
      <c r="F531">
        <v>11805702</v>
      </c>
      <c r="G531" s="111">
        <v>44888</v>
      </c>
      <c r="H531" t="s">
        <v>756</v>
      </c>
      <c r="I531" t="s">
        <v>255</v>
      </c>
      <c r="J531" t="s">
        <v>249</v>
      </c>
      <c r="K531" t="s">
        <v>250</v>
      </c>
      <c r="L531" t="s">
        <v>251</v>
      </c>
      <c r="O531" s="111">
        <v>44888</v>
      </c>
      <c r="P531" t="s">
        <v>252</v>
      </c>
      <c r="Q531" t="s">
        <v>282</v>
      </c>
      <c r="R531" s="111">
        <v>44893</v>
      </c>
      <c r="S531" t="s">
        <v>254</v>
      </c>
      <c r="T531" t="s">
        <v>254</v>
      </c>
      <c r="U531" t="s">
        <v>254</v>
      </c>
      <c r="V531" t="s">
        <v>254</v>
      </c>
      <c r="W531">
        <v>85.6</v>
      </c>
      <c r="X531">
        <v>24</v>
      </c>
      <c r="Y531">
        <v>0</v>
      </c>
      <c r="Z531" s="27">
        <f t="shared" si="8"/>
        <v>109.6</v>
      </c>
    </row>
    <row r="532" spans="1:26" hidden="1">
      <c r="A532" t="s">
        <v>246</v>
      </c>
      <c r="B532">
        <v>4970600600</v>
      </c>
      <c r="C532" t="s">
        <v>48</v>
      </c>
      <c r="D532" t="s">
        <v>45</v>
      </c>
      <c r="E532" t="s">
        <v>46</v>
      </c>
      <c r="F532">
        <v>11852594</v>
      </c>
      <c r="G532" s="111">
        <v>44897</v>
      </c>
      <c r="H532" t="s">
        <v>1143</v>
      </c>
      <c r="I532" t="s">
        <v>255</v>
      </c>
      <c r="J532" t="s">
        <v>249</v>
      </c>
      <c r="K532" t="s">
        <v>250</v>
      </c>
      <c r="L532" t="s">
        <v>251</v>
      </c>
      <c r="O532" s="111">
        <v>44897</v>
      </c>
      <c r="P532" t="s">
        <v>252</v>
      </c>
      <c r="Q532" t="s">
        <v>282</v>
      </c>
      <c r="R532" s="111">
        <v>44898</v>
      </c>
      <c r="S532" t="s">
        <v>254</v>
      </c>
      <c r="T532" t="s">
        <v>254</v>
      </c>
      <c r="U532" t="s">
        <v>254</v>
      </c>
      <c r="V532" t="s">
        <v>254</v>
      </c>
      <c r="W532">
        <v>0</v>
      </c>
      <c r="X532">
        <v>326.10000000000002</v>
      </c>
      <c r="Y532">
        <v>0</v>
      </c>
      <c r="Z532" s="27">
        <f t="shared" si="8"/>
        <v>326.10000000000002</v>
      </c>
    </row>
    <row r="533" spans="1:26" hidden="1">
      <c r="A533" t="s">
        <v>246</v>
      </c>
      <c r="B533">
        <v>4970600600</v>
      </c>
      <c r="C533" t="s">
        <v>48</v>
      </c>
      <c r="D533" t="s">
        <v>45</v>
      </c>
      <c r="E533" t="s">
        <v>46</v>
      </c>
      <c r="F533">
        <v>11864187</v>
      </c>
      <c r="G533" s="111">
        <v>44902</v>
      </c>
      <c r="H533" t="s">
        <v>1144</v>
      </c>
      <c r="I533" t="s">
        <v>255</v>
      </c>
      <c r="L533" t="s">
        <v>251</v>
      </c>
      <c r="O533" s="111">
        <v>44902</v>
      </c>
      <c r="P533" t="s">
        <v>252</v>
      </c>
      <c r="Q533" t="s">
        <v>263</v>
      </c>
      <c r="R533" s="111">
        <v>44903</v>
      </c>
      <c r="S533" t="s">
        <v>254</v>
      </c>
      <c r="T533" t="s">
        <v>254</v>
      </c>
      <c r="U533" t="s">
        <v>254</v>
      </c>
      <c r="V533" t="s">
        <v>254</v>
      </c>
      <c r="W533">
        <v>0</v>
      </c>
      <c r="X533">
        <v>16</v>
      </c>
      <c r="Y533">
        <v>0</v>
      </c>
      <c r="Z533" s="27">
        <f t="shared" si="8"/>
        <v>16</v>
      </c>
    </row>
    <row r="534" spans="1:26" hidden="1">
      <c r="A534" t="s">
        <v>246</v>
      </c>
      <c r="B534">
        <v>4970600600</v>
      </c>
      <c r="C534" t="s">
        <v>48</v>
      </c>
      <c r="D534" t="s">
        <v>45</v>
      </c>
      <c r="E534" t="s">
        <v>46</v>
      </c>
      <c r="F534">
        <v>11870030</v>
      </c>
      <c r="G534" s="111">
        <v>44903</v>
      </c>
      <c r="H534" t="s">
        <v>1145</v>
      </c>
      <c r="I534" t="s">
        <v>255</v>
      </c>
      <c r="J534" t="s">
        <v>249</v>
      </c>
      <c r="K534" t="s">
        <v>250</v>
      </c>
      <c r="L534" t="s">
        <v>251</v>
      </c>
      <c r="O534" s="111">
        <v>44903</v>
      </c>
      <c r="P534" t="s">
        <v>252</v>
      </c>
      <c r="Q534" t="s">
        <v>253</v>
      </c>
      <c r="R534" s="111">
        <v>44904</v>
      </c>
      <c r="S534" t="s">
        <v>254</v>
      </c>
      <c r="T534" t="s">
        <v>254</v>
      </c>
      <c r="U534" t="s">
        <v>254</v>
      </c>
      <c r="V534" t="s">
        <v>254</v>
      </c>
      <c r="W534">
        <v>0</v>
      </c>
      <c r="X534">
        <v>2234</v>
      </c>
      <c r="Y534">
        <v>4290.5</v>
      </c>
      <c r="Z534" s="27">
        <f t="shared" si="8"/>
        <v>6524.5</v>
      </c>
    </row>
    <row r="535" spans="1:26" hidden="1">
      <c r="A535" t="s">
        <v>246</v>
      </c>
      <c r="B535">
        <v>4970600600</v>
      </c>
      <c r="C535" t="s">
        <v>48</v>
      </c>
      <c r="D535" t="s">
        <v>45</v>
      </c>
      <c r="E535" t="s">
        <v>46</v>
      </c>
      <c r="F535">
        <v>11873467</v>
      </c>
      <c r="G535" s="111">
        <v>44904</v>
      </c>
      <c r="H535" t="s">
        <v>1146</v>
      </c>
      <c r="I535" t="s">
        <v>248</v>
      </c>
      <c r="J535" t="s">
        <v>249</v>
      </c>
      <c r="K535" t="s">
        <v>250</v>
      </c>
      <c r="L535" t="s">
        <v>251</v>
      </c>
      <c r="O535" s="111">
        <v>44904</v>
      </c>
      <c r="P535" t="s">
        <v>252</v>
      </c>
      <c r="Q535" t="s">
        <v>253</v>
      </c>
      <c r="R535" s="111">
        <v>44907</v>
      </c>
      <c r="S535" t="s">
        <v>254</v>
      </c>
      <c r="T535" t="s">
        <v>254</v>
      </c>
      <c r="U535" t="s">
        <v>254</v>
      </c>
      <c r="V535" t="s">
        <v>254</v>
      </c>
      <c r="W535">
        <v>0</v>
      </c>
      <c r="X535">
        <v>1567.28</v>
      </c>
      <c r="Y535">
        <v>1469.2</v>
      </c>
      <c r="Z535" s="27">
        <f t="shared" si="8"/>
        <v>3036.48</v>
      </c>
    </row>
    <row r="536" spans="1:26" s="57" customFormat="1" hidden="1">
      <c r="A536" s="57" t="s">
        <v>246</v>
      </c>
      <c r="B536" s="57">
        <v>16794853779</v>
      </c>
      <c r="C536" s="57" t="s">
        <v>624</v>
      </c>
      <c r="D536" s="57" t="s">
        <v>45</v>
      </c>
      <c r="E536" s="57" t="s">
        <v>46</v>
      </c>
      <c r="F536" s="57">
        <v>11894389</v>
      </c>
      <c r="G536" s="167">
        <v>44910</v>
      </c>
      <c r="H536" s="57" t="s">
        <v>1147</v>
      </c>
      <c r="I536" s="57" t="s">
        <v>248</v>
      </c>
      <c r="J536" s="57" t="s">
        <v>249</v>
      </c>
      <c r="K536" s="57" t="s">
        <v>250</v>
      </c>
      <c r="L536" s="57" t="s">
        <v>251</v>
      </c>
      <c r="O536" s="167">
        <v>44910</v>
      </c>
      <c r="P536" s="57" t="s">
        <v>252</v>
      </c>
      <c r="Q536" s="57" t="s">
        <v>253</v>
      </c>
      <c r="R536" s="167">
        <v>44911</v>
      </c>
      <c r="S536" s="57" t="s">
        <v>254</v>
      </c>
      <c r="T536" s="57" t="s">
        <v>254</v>
      </c>
      <c r="U536" s="57" t="s">
        <v>254</v>
      </c>
      <c r="V536" s="57" t="s">
        <v>254</v>
      </c>
      <c r="W536" s="57">
        <v>0</v>
      </c>
      <c r="X536" s="57">
        <v>2388.3000000000002</v>
      </c>
      <c r="Y536" s="57">
        <v>2991.1</v>
      </c>
      <c r="Z536" s="168">
        <f t="shared" si="8"/>
        <v>5379.4</v>
      </c>
    </row>
    <row r="537" spans="1:26" s="57" customFormat="1" hidden="1">
      <c r="A537" s="57" t="s">
        <v>246</v>
      </c>
      <c r="B537" s="57">
        <v>16794853779</v>
      </c>
      <c r="C537" s="57" t="s">
        <v>624</v>
      </c>
      <c r="D537" s="57" t="s">
        <v>45</v>
      </c>
      <c r="E537" s="57" t="s">
        <v>46</v>
      </c>
      <c r="F537" s="57">
        <v>11898403</v>
      </c>
      <c r="G537" s="167">
        <v>44911</v>
      </c>
      <c r="H537" s="57" t="s">
        <v>1148</v>
      </c>
      <c r="I537" s="57" t="s">
        <v>255</v>
      </c>
      <c r="J537" s="57" t="s">
        <v>249</v>
      </c>
      <c r="K537" s="57" t="s">
        <v>250</v>
      </c>
      <c r="L537" s="57" t="s">
        <v>251</v>
      </c>
      <c r="O537" s="167">
        <v>44911</v>
      </c>
      <c r="P537" s="57" t="s">
        <v>252</v>
      </c>
      <c r="Q537" s="57" t="s">
        <v>253</v>
      </c>
      <c r="R537" s="167">
        <v>44911</v>
      </c>
      <c r="S537" s="57" t="s">
        <v>254</v>
      </c>
      <c r="T537" s="57" t="s">
        <v>254</v>
      </c>
      <c r="U537" s="57" t="s">
        <v>254</v>
      </c>
      <c r="V537" s="57" t="s">
        <v>254</v>
      </c>
      <c r="W537" s="57">
        <v>0</v>
      </c>
      <c r="X537" s="57">
        <v>770.1</v>
      </c>
      <c r="Y537" s="57">
        <v>1125.5999999999999</v>
      </c>
      <c r="Z537" s="168">
        <f t="shared" si="8"/>
        <v>1895.6999999999998</v>
      </c>
    </row>
    <row r="538" spans="1:26" s="57" customFormat="1" hidden="1">
      <c r="A538" s="57" t="s">
        <v>246</v>
      </c>
      <c r="B538" s="57">
        <v>16794853779</v>
      </c>
      <c r="C538" s="57" t="s">
        <v>624</v>
      </c>
      <c r="D538" s="57" t="s">
        <v>45</v>
      </c>
      <c r="E538" s="57" t="s">
        <v>46</v>
      </c>
      <c r="F538" s="57">
        <v>11900538</v>
      </c>
      <c r="G538" s="167">
        <v>44916</v>
      </c>
      <c r="H538" s="57" t="s">
        <v>1149</v>
      </c>
      <c r="I538" s="57" t="s">
        <v>255</v>
      </c>
      <c r="J538" s="57" t="s">
        <v>249</v>
      </c>
      <c r="K538" s="57" t="s">
        <v>250</v>
      </c>
      <c r="L538" s="57" t="s">
        <v>251</v>
      </c>
      <c r="O538" s="167">
        <v>44916</v>
      </c>
      <c r="P538" s="57" t="s">
        <v>252</v>
      </c>
      <c r="Q538" s="57" t="s">
        <v>253</v>
      </c>
      <c r="R538" s="167">
        <v>44917</v>
      </c>
      <c r="S538" s="57" t="s">
        <v>254</v>
      </c>
      <c r="T538" s="57" t="s">
        <v>254</v>
      </c>
      <c r="U538" s="57" t="s">
        <v>254</v>
      </c>
      <c r="V538" s="57" t="s">
        <v>254</v>
      </c>
      <c r="W538" s="57">
        <v>0</v>
      </c>
      <c r="X538" s="57">
        <v>994.58</v>
      </c>
      <c r="Y538" s="57">
        <v>3909.25</v>
      </c>
      <c r="Z538" s="168">
        <f t="shared" si="8"/>
        <v>4903.83</v>
      </c>
    </row>
    <row r="539" spans="1:26" s="57" customFormat="1" hidden="1">
      <c r="A539" s="57" t="s">
        <v>246</v>
      </c>
      <c r="B539" s="57">
        <v>16794853779</v>
      </c>
      <c r="C539" s="57" t="s">
        <v>624</v>
      </c>
      <c r="D539" s="57" t="s">
        <v>45</v>
      </c>
      <c r="E539" s="57" t="s">
        <v>46</v>
      </c>
      <c r="F539" s="57">
        <v>11917609</v>
      </c>
      <c r="G539" s="167">
        <v>44918</v>
      </c>
      <c r="H539" s="57" t="s">
        <v>1150</v>
      </c>
      <c r="I539" s="57" t="s">
        <v>255</v>
      </c>
      <c r="J539" s="57" t="s">
        <v>249</v>
      </c>
      <c r="K539" s="57" t="s">
        <v>250</v>
      </c>
      <c r="L539" s="57" t="s">
        <v>251</v>
      </c>
      <c r="O539" s="167">
        <v>44918</v>
      </c>
      <c r="P539" s="57" t="s">
        <v>252</v>
      </c>
      <c r="Q539" s="57" t="s">
        <v>253</v>
      </c>
      <c r="R539" s="167">
        <v>44922</v>
      </c>
      <c r="S539" s="57" t="s">
        <v>254</v>
      </c>
      <c r="T539" s="57" t="s">
        <v>254</v>
      </c>
      <c r="U539" s="57" t="s">
        <v>254</v>
      </c>
      <c r="V539" s="57" t="s">
        <v>254</v>
      </c>
      <c r="W539" s="57">
        <v>0</v>
      </c>
      <c r="X539" s="57">
        <v>1293.81</v>
      </c>
      <c r="Y539" s="57">
        <v>22894.080000000002</v>
      </c>
      <c r="Z539" s="168">
        <f t="shared" si="8"/>
        <v>24187.890000000003</v>
      </c>
    </row>
    <row r="540" spans="1:26" s="57" customFormat="1" hidden="1">
      <c r="A540" s="57" t="s">
        <v>246</v>
      </c>
      <c r="B540" s="57">
        <v>16794853779</v>
      </c>
      <c r="C540" s="57" t="s">
        <v>624</v>
      </c>
      <c r="D540" s="57" t="s">
        <v>45</v>
      </c>
      <c r="E540" s="57" t="s">
        <v>46</v>
      </c>
      <c r="F540" s="57">
        <v>11927603</v>
      </c>
      <c r="G540" s="167">
        <v>44918</v>
      </c>
      <c r="H540" s="57" t="s">
        <v>1151</v>
      </c>
      <c r="I540" s="57" t="s">
        <v>255</v>
      </c>
      <c r="J540" s="57" t="s">
        <v>249</v>
      </c>
      <c r="K540" s="57" t="s">
        <v>250</v>
      </c>
      <c r="L540" s="57" t="s">
        <v>251</v>
      </c>
      <c r="O540" s="167">
        <v>44918</v>
      </c>
      <c r="P540" s="57" t="s">
        <v>252</v>
      </c>
      <c r="Q540" s="57" t="s">
        <v>253</v>
      </c>
      <c r="R540" s="167">
        <v>44922</v>
      </c>
      <c r="S540" s="57" t="s">
        <v>254</v>
      </c>
      <c r="T540" s="57" t="s">
        <v>254</v>
      </c>
      <c r="U540" s="57" t="s">
        <v>254</v>
      </c>
      <c r="V540" s="57" t="s">
        <v>254</v>
      </c>
      <c r="W540" s="57">
        <v>0</v>
      </c>
      <c r="X540" s="57">
        <v>817.6</v>
      </c>
      <c r="Y540" s="57">
        <v>201.6</v>
      </c>
      <c r="Z540" s="168">
        <f t="shared" si="8"/>
        <v>1019.2</v>
      </c>
    </row>
    <row r="541" spans="1:26" s="57" customFormat="1" hidden="1">
      <c r="A541" s="57" t="s">
        <v>246</v>
      </c>
      <c r="B541" s="57">
        <v>16794853779</v>
      </c>
      <c r="C541" s="57" t="s">
        <v>624</v>
      </c>
      <c r="D541" s="57" t="s">
        <v>45</v>
      </c>
      <c r="E541" s="57" t="s">
        <v>46</v>
      </c>
      <c r="F541" s="57">
        <v>11928316</v>
      </c>
      <c r="G541" s="167">
        <v>44918</v>
      </c>
      <c r="H541" s="57" t="s">
        <v>1152</v>
      </c>
      <c r="I541" s="57" t="s">
        <v>255</v>
      </c>
      <c r="J541" s="57" t="s">
        <v>249</v>
      </c>
      <c r="K541" s="57" t="s">
        <v>250</v>
      </c>
      <c r="L541" s="57" t="s">
        <v>251</v>
      </c>
      <c r="O541" s="167">
        <v>44918</v>
      </c>
      <c r="P541" s="57" t="s">
        <v>252</v>
      </c>
      <c r="Q541" s="57" t="s">
        <v>253</v>
      </c>
      <c r="R541" s="167">
        <v>44922</v>
      </c>
      <c r="S541" s="57" t="s">
        <v>254</v>
      </c>
      <c r="T541" s="57" t="s">
        <v>254</v>
      </c>
      <c r="U541" s="57" t="s">
        <v>254</v>
      </c>
      <c r="V541" s="57" t="s">
        <v>254</v>
      </c>
      <c r="W541" s="57">
        <v>0</v>
      </c>
      <c r="X541" s="57">
        <v>291.79000000000002</v>
      </c>
      <c r="Y541" s="57">
        <v>1515.71</v>
      </c>
      <c r="Z541" s="168">
        <f t="shared" si="8"/>
        <v>1807.5</v>
      </c>
    </row>
    <row r="542" spans="1:26" s="57" customFormat="1" hidden="1">
      <c r="A542" s="57" t="s">
        <v>246</v>
      </c>
      <c r="B542" s="57">
        <v>16794853779</v>
      </c>
      <c r="C542" s="57" t="s">
        <v>624</v>
      </c>
      <c r="D542" s="57" t="s">
        <v>45</v>
      </c>
      <c r="E542" s="57" t="s">
        <v>46</v>
      </c>
      <c r="F542" s="57">
        <v>11933410</v>
      </c>
      <c r="G542" s="167">
        <v>44921</v>
      </c>
      <c r="H542" s="57" t="s">
        <v>1360</v>
      </c>
      <c r="I542" s="57" t="s">
        <v>255</v>
      </c>
      <c r="J542" s="57" t="s">
        <v>249</v>
      </c>
      <c r="K542" s="57" t="s">
        <v>250</v>
      </c>
      <c r="L542" s="57" t="s">
        <v>251</v>
      </c>
      <c r="O542" s="167">
        <v>44921</v>
      </c>
      <c r="P542" s="57" t="s">
        <v>252</v>
      </c>
      <c r="Q542" s="57" t="s">
        <v>253</v>
      </c>
      <c r="R542" s="167">
        <v>44923</v>
      </c>
      <c r="S542" s="57" t="s">
        <v>254</v>
      </c>
      <c r="T542" s="57" t="s">
        <v>254</v>
      </c>
      <c r="U542" s="57" t="s">
        <v>254</v>
      </c>
      <c r="V542" s="57" t="s">
        <v>254</v>
      </c>
      <c r="W542" s="57">
        <v>0</v>
      </c>
      <c r="X542" s="57">
        <v>0</v>
      </c>
      <c r="Y542" s="57">
        <v>5219.6499999999996</v>
      </c>
      <c r="Z542" s="168">
        <f t="shared" si="8"/>
        <v>5219.6499999999996</v>
      </c>
    </row>
    <row r="543" spans="1:26" s="57" customFormat="1" hidden="1">
      <c r="A543" s="57" t="s">
        <v>246</v>
      </c>
      <c r="B543" s="57">
        <v>16794853779</v>
      </c>
      <c r="C543" s="57" t="s">
        <v>624</v>
      </c>
      <c r="D543" s="57" t="s">
        <v>45</v>
      </c>
      <c r="E543" s="57" t="s">
        <v>46</v>
      </c>
      <c r="F543" s="57">
        <v>11943651</v>
      </c>
      <c r="G543" s="167">
        <v>44923</v>
      </c>
      <c r="H543" s="57" t="s">
        <v>1361</v>
      </c>
      <c r="I543" s="57" t="s">
        <v>255</v>
      </c>
      <c r="J543" s="57" t="s">
        <v>249</v>
      </c>
      <c r="K543" s="57" t="s">
        <v>250</v>
      </c>
      <c r="L543" s="57" t="s">
        <v>251</v>
      </c>
      <c r="O543" s="167">
        <v>44923</v>
      </c>
      <c r="P543" s="57" t="s">
        <v>252</v>
      </c>
      <c r="Q543" s="57" t="s">
        <v>253</v>
      </c>
      <c r="R543" s="167">
        <v>44924</v>
      </c>
      <c r="S543" s="57" t="s">
        <v>254</v>
      </c>
      <c r="T543" s="57" t="s">
        <v>254</v>
      </c>
      <c r="U543" s="57" t="s">
        <v>254</v>
      </c>
      <c r="V543" s="57" t="s">
        <v>254</v>
      </c>
      <c r="W543" s="57">
        <v>0</v>
      </c>
      <c r="X543" s="57">
        <v>0</v>
      </c>
      <c r="Y543" s="57">
        <v>6154.89</v>
      </c>
      <c r="Z543" s="168">
        <f t="shared" si="8"/>
        <v>6154.89</v>
      </c>
    </row>
    <row r="544" spans="1:26" hidden="1">
      <c r="A544" t="s">
        <v>246</v>
      </c>
      <c r="B544">
        <v>4970600600</v>
      </c>
      <c r="C544" t="s">
        <v>48</v>
      </c>
      <c r="D544" t="s">
        <v>45</v>
      </c>
      <c r="E544" t="s">
        <v>46</v>
      </c>
      <c r="F544">
        <v>11973290</v>
      </c>
      <c r="G544" s="111">
        <v>44931</v>
      </c>
      <c r="H544" t="s">
        <v>1777</v>
      </c>
      <c r="I544" t="s">
        <v>255</v>
      </c>
      <c r="J544" t="s">
        <v>249</v>
      </c>
      <c r="K544" t="s">
        <v>250</v>
      </c>
      <c r="L544" t="s">
        <v>251</v>
      </c>
      <c r="O544" s="111">
        <v>44931</v>
      </c>
      <c r="P544" t="s">
        <v>252</v>
      </c>
      <c r="Q544" t="s">
        <v>253</v>
      </c>
      <c r="R544" s="111">
        <v>44935</v>
      </c>
      <c r="S544" t="s">
        <v>254</v>
      </c>
      <c r="T544" t="s">
        <v>254</v>
      </c>
      <c r="U544" t="s">
        <v>254</v>
      </c>
      <c r="V544" t="s">
        <v>254</v>
      </c>
      <c r="W544">
        <v>0</v>
      </c>
      <c r="X544">
        <v>0</v>
      </c>
      <c r="Y544">
        <v>245.99</v>
      </c>
      <c r="Z544" s="27">
        <f t="shared" si="8"/>
        <v>245.99</v>
      </c>
    </row>
    <row r="545" spans="1:26" hidden="1">
      <c r="A545" t="s">
        <v>246</v>
      </c>
      <c r="B545">
        <v>4970600600</v>
      </c>
      <c r="C545" t="s">
        <v>48</v>
      </c>
      <c r="D545" t="s">
        <v>1778</v>
      </c>
      <c r="E545" t="s">
        <v>46</v>
      </c>
      <c r="F545">
        <v>11969683</v>
      </c>
      <c r="G545" s="111">
        <v>44930</v>
      </c>
      <c r="H545" t="s">
        <v>1779</v>
      </c>
      <c r="I545" t="s">
        <v>255</v>
      </c>
      <c r="J545" t="s">
        <v>249</v>
      </c>
      <c r="K545" t="s">
        <v>250</v>
      </c>
      <c r="L545" t="s">
        <v>251</v>
      </c>
      <c r="O545" s="111">
        <v>44930</v>
      </c>
      <c r="P545" t="s">
        <v>252</v>
      </c>
      <c r="Q545" t="s">
        <v>253</v>
      </c>
      <c r="R545" s="111">
        <v>44935</v>
      </c>
      <c r="S545" t="s">
        <v>254</v>
      </c>
      <c r="T545" t="s">
        <v>254</v>
      </c>
      <c r="U545" t="s">
        <v>254</v>
      </c>
      <c r="V545" t="s">
        <v>254</v>
      </c>
      <c r="W545">
        <v>0</v>
      </c>
      <c r="X545">
        <v>0</v>
      </c>
      <c r="Y545">
        <v>786.9</v>
      </c>
      <c r="Z545" s="27">
        <f t="shared" si="8"/>
        <v>786.9</v>
      </c>
    </row>
    <row r="546" spans="1:26" hidden="1">
      <c r="A546" t="s">
        <v>246</v>
      </c>
      <c r="B546">
        <v>72073926134</v>
      </c>
      <c r="C546" t="s">
        <v>195</v>
      </c>
      <c r="D546" t="s">
        <v>57</v>
      </c>
      <c r="E546" t="s">
        <v>58</v>
      </c>
      <c r="F546">
        <v>1135325</v>
      </c>
      <c r="G546" s="111">
        <v>44901</v>
      </c>
      <c r="H546" t="s">
        <v>1153</v>
      </c>
      <c r="I546" t="s">
        <v>255</v>
      </c>
      <c r="J546" t="s">
        <v>249</v>
      </c>
      <c r="K546" t="s">
        <v>832</v>
      </c>
      <c r="L546" t="s">
        <v>251</v>
      </c>
      <c r="O546" s="111">
        <v>44901</v>
      </c>
      <c r="P546" t="s">
        <v>252</v>
      </c>
      <c r="Q546" t="s">
        <v>253</v>
      </c>
      <c r="R546" s="111">
        <v>44922</v>
      </c>
      <c r="S546" t="s">
        <v>254</v>
      </c>
      <c r="T546" t="s">
        <v>254</v>
      </c>
      <c r="U546" t="s">
        <v>254</v>
      </c>
      <c r="V546" t="s">
        <v>254</v>
      </c>
      <c r="W546">
        <v>0</v>
      </c>
      <c r="X546">
        <v>2428.25</v>
      </c>
      <c r="Y546">
        <v>11655.99</v>
      </c>
      <c r="Z546" s="27">
        <f t="shared" si="8"/>
        <v>14084.24</v>
      </c>
    </row>
    <row r="547" spans="1:26" hidden="1">
      <c r="A547" t="s">
        <v>246</v>
      </c>
      <c r="B547">
        <v>72073926134</v>
      </c>
      <c r="C547" t="s">
        <v>195</v>
      </c>
      <c r="D547" t="s">
        <v>57</v>
      </c>
      <c r="E547" t="s">
        <v>58</v>
      </c>
      <c r="F547">
        <v>11700318</v>
      </c>
      <c r="G547" s="111">
        <v>44872</v>
      </c>
      <c r="H547" t="s">
        <v>757</v>
      </c>
      <c r="I547" t="s">
        <v>255</v>
      </c>
      <c r="J547" t="s">
        <v>249</v>
      </c>
      <c r="K547" t="s">
        <v>250</v>
      </c>
      <c r="L547" t="s">
        <v>251</v>
      </c>
      <c r="O547" s="111">
        <v>44872</v>
      </c>
      <c r="P547" t="s">
        <v>252</v>
      </c>
      <c r="Q547" t="s">
        <v>282</v>
      </c>
      <c r="R547" s="111">
        <v>44873</v>
      </c>
      <c r="S547" t="s">
        <v>254</v>
      </c>
      <c r="T547" t="s">
        <v>254</v>
      </c>
      <c r="U547" t="s">
        <v>254</v>
      </c>
      <c r="V547" t="s">
        <v>254</v>
      </c>
      <c r="W547">
        <v>293.5</v>
      </c>
      <c r="X547">
        <v>0</v>
      </c>
      <c r="Y547">
        <v>0</v>
      </c>
      <c r="Z547" s="27">
        <f t="shared" si="8"/>
        <v>293.5</v>
      </c>
    </row>
    <row r="548" spans="1:26" hidden="1">
      <c r="A548" t="s">
        <v>246</v>
      </c>
      <c r="B548">
        <v>5029234152</v>
      </c>
      <c r="C548" t="s">
        <v>195</v>
      </c>
      <c r="D548" t="s">
        <v>57</v>
      </c>
      <c r="E548" t="s">
        <v>58</v>
      </c>
      <c r="F548">
        <v>11706722</v>
      </c>
      <c r="G548" s="111">
        <v>44872</v>
      </c>
      <c r="H548" t="s">
        <v>758</v>
      </c>
      <c r="I548" t="s">
        <v>255</v>
      </c>
      <c r="J548" t="s">
        <v>249</v>
      </c>
      <c r="K548" t="s">
        <v>250</v>
      </c>
      <c r="L548" t="s">
        <v>251</v>
      </c>
      <c r="O548" s="111">
        <v>44872</v>
      </c>
      <c r="P548" t="s">
        <v>252</v>
      </c>
      <c r="Q548" t="s">
        <v>282</v>
      </c>
      <c r="R548" s="111">
        <v>44876</v>
      </c>
      <c r="S548" t="s">
        <v>254</v>
      </c>
      <c r="T548" t="s">
        <v>254</v>
      </c>
      <c r="U548" t="s">
        <v>254</v>
      </c>
      <c r="V548" t="s">
        <v>254</v>
      </c>
      <c r="W548">
        <v>602.91</v>
      </c>
      <c r="X548">
        <v>0</v>
      </c>
      <c r="Y548">
        <v>0</v>
      </c>
      <c r="Z548" s="27">
        <f t="shared" si="8"/>
        <v>602.91</v>
      </c>
    </row>
    <row r="549" spans="1:26" hidden="1">
      <c r="A549" t="s">
        <v>246</v>
      </c>
      <c r="B549">
        <v>5029234152</v>
      </c>
      <c r="C549" t="s">
        <v>195</v>
      </c>
      <c r="D549" t="s">
        <v>57</v>
      </c>
      <c r="E549" t="s">
        <v>58</v>
      </c>
      <c r="F549">
        <v>11708351</v>
      </c>
      <c r="G549" s="111">
        <v>44866</v>
      </c>
      <c r="H549" t="s">
        <v>759</v>
      </c>
      <c r="I549" t="s">
        <v>255</v>
      </c>
      <c r="J549" t="s">
        <v>249</v>
      </c>
      <c r="K549" t="s">
        <v>250</v>
      </c>
      <c r="L549" t="s">
        <v>251</v>
      </c>
      <c r="O549" s="111">
        <v>44876</v>
      </c>
      <c r="P549" t="s">
        <v>252</v>
      </c>
      <c r="Q549" t="s">
        <v>282</v>
      </c>
      <c r="R549" s="111">
        <v>44881</v>
      </c>
      <c r="S549" t="s">
        <v>254</v>
      </c>
      <c r="T549" t="s">
        <v>254</v>
      </c>
      <c r="U549" t="s">
        <v>254</v>
      </c>
      <c r="V549" t="s">
        <v>254</v>
      </c>
      <c r="W549">
        <v>163</v>
      </c>
      <c r="X549">
        <v>0</v>
      </c>
      <c r="Y549">
        <v>0</v>
      </c>
      <c r="Z549" s="27">
        <f t="shared" si="8"/>
        <v>163</v>
      </c>
    </row>
    <row r="550" spans="1:26" hidden="1">
      <c r="A550" t="s">
        <v>246</v>
      </c>
      <c r="B550">
        <v>72073926134</v>
      </c>
      <c r="C550" t="s">
        <v>195</v>
      </c>
      <c r="D550" t="s">
        <v>57</v>
      </c>
      <c r="E550" t="s">
        <v>58</v>
      </c>
      <c r="F550">
        <v>11717388</v>
      </c>
      <c r="G550" s="111">
        <v>44866</v>
      </c>
      <c r="H550" t="s">
        <v>760</v>
      </c>
      <c r="I550" t="s">
        <v>260</v>
      </c>
      <c r="J550" t="s">
        <v>249</v>
      </c>
      <c r="K550" t="s">
        <v>250</v>
      </c>
      <c r="L550" t="s">
        <v>251</v>
      </c>
      <c r="O550" s="111">
        <v>44866</v>
      </c>
      <c r="P550" t="s">
        <v>252</v>
      </c>
      <c r="Q550" t="s">
        <v>282</v>
      </c>
      <c r="R550" s="111">
        <v>44868</v>
      </c>
      <c r="S550" t="s">
        <v>254</v>
      </c>
      <c r="T550" t="s">
        <v>254</v>
      </c>
      <c r="U550" t="s">
        <v>254</v>
      </c>
      <c r="V550" t="s">
        <v>254</v>
      </c>
      <c r="W550">
        <v>485</v>
      </c>
      <c r="X550">
        <v>73.5</v>
      </c>
      <c r="Y550">
        <v>0</v>
      </c>
      <c r="Z550" s="27">
        <f t="shared" si="8"/>
        <v>558.5</v>
      </c>
    </row>
    <row r="551" spans="1:26" hidden="1">
      <c r="A551" t="s">
        <v>246</v>
      </c>
      <c r="B551">
        <v>72073926134</v>
      </c>
      <c r="C551" t="s">
        <v>195</v>
      </c>
      <c r="D551" t="s">
        <v>57</v>
      </c>
      <c r="E551" t="s">
        <v>58</v>
      </c>
      <c r="F551">
        <v>11725654</v>
      </c>
      <c r="G551" s="111">
        <v>44876</v>
      </c>
      <c r="H551" t="s">
        <v>761</v>
      </c>
      <c r="I551" t="s">
        <v>256</v>
      </c>
      <c r="J551" t="s">
        <v>249</v>
      </c>
      <c r="K551" t="s">
        <v>250</v>
      </c>
      <c r="L551" t="s">
        <v>251</v>
      </c>
      <c r="O551" s="111">
        <v>44876</v>
      </c>
      <c r="P551" t="s">
        <v>252</v>
      </c>
      <c r="Q551" t="s">
        <v>253</v>
      </c>
      <c r="R551" s="111">
        <v>44879</v>
      </c>
      <c r="S551" t="s">
        <v>254</v>
      </c>
      <c r="T551" t="s">
        <v>254</v>
      </c>
      <c r="U551" t="s">
        <v>254</v>
      </c>
      <c r="V551" t="s">
        <v>254</v>
      </c>
      <c r="W551">
        <v>9680</v>
      </c>
      <c r="X551">
        <v>18497.900000000001</v>
      </c>
      <c r="Y551">
        <v>6016</v>
      </c>
      <c r="Z551" s="27">
        <f t="shared" si="8"/>
        <v>34193.9</v>
      </c>
    </row>
    <row r="552" spans="1:26" hidden="1">
      <c r="A552" t="s">
        <v>246</v>
      </c>
      <c r="B552">
        <v>135164184</v>
      </c>
      <c r="C552" t="s">
        <v>195</v>
      </c>
      <c r="D552" t="s">
        <v>57</v>
      </c>
      <c r="E552" t="s">
        <v>58</v>
      </c>
      <c r="F552">
        <v>11726904</v>
      </c>
      <c r="G552" s="111">
        <v>44869</v>
      </c>
      <c r="H552" t="s">
        <v>762</v>
      </c>
      <c r="I552" t="s">
        <v>256</v>
      </c>
      <c r="J552" t="s">
        <v>249</v>
      </c>
      <c r="K552" t="s">
        <v>250</v>
      </c>
      <c r="L552" t="s">
        <v>251</v>
      </c>
      <c r="O552" s="111">
        <v>44869</v>
      </c>
      <c r="P552" t="s">
        <v>252</v>
      </c>
      <c r="Q552" t="s">
        <v>253</v>
      </c>
      <c r="R552" s="111">
        <v>44873</v>
      </c>
      <c r="S552" t="s">
        <v>254</v>
      </c>
      <c r="T552" t="s">
        <v>254</v>
      </c>
      <c r="U552" t="s">
        <v>254</v>
      </c>
      <c r="V552" t="s">
        <v>254</v>
      </c>
      <c r="W552">
        <v>6265</v>
      </c>
      <c r="X552">
        <v>4430.5</v>
      </c>
      <c r="Y552">
        <v>5372</v>
      </c>
      <c r="Z552" s="27">
        <f t="shared" si="8"/>
        <v>16067.5</v>
      </c>
    </row>
    <row r="553" spans="1:26" hidden="1">
      <c r="A553" t="s">
        <v>246</v>
      </c>
      <c r="B553">
        <v>72073926134</v>
      </c>
      <c r="C553" t="s">
        <v>195</v>
      </c>
      <c r="D553" t="s">
        <v>57</v>
      </c>
      <c r="E553" t="s">
        <v>58</v>
      </c>
      <c r="F553">
        <v>11727440</v>
      </c>
      <c r="G553" s="111">
        <v>44874</v>
      </c>
      <c r="H553" t="s">
        <v>763</v>
      </c>
      <c r="I553" t="s">
        <v>255</v>
      </c>
      <c r="J553" t="s">
        <v>249</v>
      </c>
      <c r="K553" t="s">
        <v>250</v>
      </c>
      <c r="L553" t="s">
        <v>251</v>
      </c>
      <c r="O553" s="111">
        <v>44874</v>
      </c>
      <c r="P553" t="s">
        <v>252</v>
      </c>
      <c r="Q553" t="s">
        <v>282</v>
      </c>
      <c r="R553" s="111">
        <v>44876</v>
      </c>
      <c r="S553" t="s">
        <v>254</v>
      </c>
      <c r="T553" t="s">
        <v>254</v>
      </c>
      <c r="U553" t="s">
        <v>254</v>
      </c>
      <c r="V553" t="s">
        <v>254</v>
      </c>
      <c r="W553">
        <v>0</v>
      </c>
      <c r="X553">
        <v>3</v>
      </c>
      <c r="Y553">
        <v>0</v>
      </c>
      <c r="Z553" s="27">
        <f t="shared" si="8"/>
        <v>3</v>
      </c>
    </row>
    <row r="554" spans="1:26" hidden="1">
      <c r="A554" t="s">
        <v>246</v>
      </c>
      <c r="B554">
        <v>72073926134</v>
      </c>
      <c r="C554" t="s">
        <v>195</v>
      </c>
      <c r="D554" t="s">
        <v>57</v>
      </c>
      <c r="E554" t="s">
        <v>58</v>
      </c>
      <c r="F554">
        <v>11738052</v>
      </c>
      <c r="G554" s="111">
        <v>44872</v>
      </c>
      <c r="H554" t="s">
        <v>764</v>
      </c>
      <c r="I554" t="s">
        <v>255</v>
      </c>
      <c r="L554" t="s">
        <v>251</v>
      </c>
      <c r="O554" s="111">
        <v>44874</v>
      </c>
      <c r="P554" t="s">
        <v>252</v>
      </c>
      <c r="Q554" t="s">
        <v>263</v>
      </c>
      <c r="R554" s="111">
        <v>44875</v>
      </c>
      <c r="S554" t="s">
        <v>254</v>
      </c>
      <c r="T554" t="s">
        <v>254</v>
      </c>
      <c r="U554" t="s">
        <v>254</v>
      </c>
      <c r="V554" t="s">
        <v>254</v>
      </c>
      <c r="W554">
        <v>21072.240000000002</v>
      </c>
      <c r="X554">
        <v>0</v>
      </c>
      <c r="Y554">
        <v>0</v>
      </c>
      <c r="Z554" s="27">
        <f t="shared" si="8"/>
        <v>21072.240000000002</v>
      </c>
    </row>
    <row r="555" spans="1:26" hidden="1">
      <c r="A555" t="s">
        <v>246</v>
      </c>
      <c r="B555">
        <v>72073926134</v>
      </c>
      <c r="C555" t="s">
        <v>195</v>
      </c>
      <c r="D555" t="s">
        <v>57</v>
      </c>
      <c r="E555" t="s">
        <v>58</v>
      </c>
      <c r="F555">
        <v>11739168</v>
      </c>
      <c r="G555" s="111">
        <v>44881</v>
      </c>
      <c r="H555" t="s">
        <v>765</v>
      </c>
      <c r="I555" t="s">
        <v>255</v>
      </c>
      <c r="J555" t="s">
        <v>249</v>
      </c>
      <c r="K555" t="s">
        <v>250</v>
      </c>
      <c r="L555" t="s">
        <v>251</v>
      </c>
      <c r="O555" s="111">
        <v>44881</v>
      </c>
      <c r="P555" t="s">
        <v>252</v>
      </c>
      <c r="Q555" t="s">
        <v>253</v>
      </c>
      <c r="R555" s="111">
        <v>44886</v>
      </c>
      <c r="S555" t="s">
        <v>254</v>
      </c>
      <c r="T555" t="s">
        <v>254</v>
      </c>
      <c r="U555" t="s">
        <v>254</v>
      </c>
      <c r="V555" t="s">
        <v>254</v>
      </c>
      <c r="W555">
        <v>13475.61</v>
      </c>
      <c r="X555">
        <v>39961.83</v>
      </c>
      <c r="Y555">
        <v>46379.46</v>
      </c>
      <c r="Z555" s="27">
        <f t="shared" si="8"/>
        <v>99816.9</v>
      </c>
    </row>
    <row r="556" spans="1:26" hidden="1">
      <c r="A556" t="s">
        <v>246</v>
      </c>
      <c r="B556">
        <v>72073926134</v>
      </c>
      <c r="C556" t="s">
        <v>195</v>
      </c>
      <c r="D556" t="s">
        <v>57</v>
      </c>
      <c r="E556" t="s">
        <v>58</v>
      </c>
      <c r="F556">
        <v>11755561</v>
      </c>
      <c r="G556" s="111">
        <v>44890</v>
      </c>
      <c r="H556" t="s">
        <v>766</v>
      </c>
      <c r="I556" t="s">
        <v>255</v>
      </c>
      <c r="J556" t="s">
        <v>249</v>
      </c>
      <c r="K556" t="s">
        <v>250</v>
      </c>
      <c r="L556" t="s">
        <v>251</v>
      </c>
      <c r="O556" s="111">
        <v>44890</v>
      </c>
      <c r="P556" t="s">
        <v>252</v>
      </c>
      <c r="Q556" t="s">
        <v>253</v>
      </c>
      <c r="R556" s="111">
        <v>44893</v>
      </c>
      <c r="S556" t="s">
        <v>254</v>
      </c>
      <c r="T556" t="s">
        <v>254</v>
      </c>
      <c r="U556" t="s">
        <v>254</v>
      </c>
      <c r="V556" t="s">
        <v>254</v>
      </c>
      <c r="W556">
        <v>164.97</v>
      </c>
      <c r="X556">
        <v>4705.08</v>
      </c>
      <c r="Y556">
        <v>3310.23</v>
      </c>
      <c r="Z556" s="27">
        <f t="shared" si="8"/>
        <v>8180.2800000000007</v>
      </c>
    </row>
    <row r="557" spans="1:26" hidden="1">
      <c r="A557" t="s">
        <v>246</v>
      </c>
      <c r="B557">
        <v>72073926134</v>
      </c>
      <c r="C557" t="s">
        <v>195</v>
      </c>
      <c r="D557" t="s">
        <v>57</v>
      </c>
      <c r="E557" t="s">
        <v>58</v>
      </c>
      <c r="F557">
        <v>11792255</v>
      </c>
      <c r="G557" s="111">
        <v>44888</v>
      </c>
      <c r="H557" t="s">
        <v>767</v>
      </c>
      <c r="I557" t="s">
        <v>255</v>
      </c>
      <c r="J557" t="s">
        <v>249</v>
      </c>
      <c r="K557" t="s">
        <v>268</v>
      </c>
      <c r="L557" t="s">
        <v>251</v>
      </c>
      <c r="O557" s="111">
        <v>44888</v>
      </c>
      <c r="P557" t="s">
        <v>252</v>
      </c>
      <c r="Q557" t="s">
        <v>282</v>
      </c>
      <c r="R557" s="111">
        <v>44889</v>
      </c>
      <c r="S557" t="s">
        <v>254</v>
      </c>
      <c r="T557" t="s">
        <v>254</v>
      </c>
      <c r="U557" t="s">
        <v>254</v>
      </c>
      <c r="V557" t="s">
        <v>254</v>
      </c>
      <c r="W557">
        <v>2238.12</v>
      </c>
      <c r="X557">
        <v>628.99</v>
      </c>
      <c r="Y557">
        <v>0</v>
      </c>
      <c r="Z557" s="27">
        <f t="shared" si="8"/>
        <v>2867.1099999999997</v>
      </c>
    </row>
    <row r="558" spans="1:26" hidden="1">
      <c r="A558" t="s">
        <v>246</v>
      </c>
      <c r="B558">
        <v>72073926134</v>
      </c>
      <c r="C558" t="s">
        <v>195</v>
      </c>
      <c r="D558" t="s">
        <v>57</v>
      </c>
      <c r="E558" t="s">
        <v>58</v>
      </c>
      <c r="F558">
        <v>11792294</v>
      </c>
      <c r="G558" s="111">
        <v>44886</v>
      </c>
      <c r="H558" t="s">
        <v>768</v>
      </c>
      <c r="I558" t="s">
        <v>248</v>
      </c>
      <c r="J558" t="s">
        <v>249</v>
      </c>
      <c r="K558" t="s">
        <v>250</v>
      </c>
      <c r="L558" t="s">
        <v>251</v>
      </c>
      <c r="O558" s="111">
        <v>44886</v>
      </c>
      <c r="P558" t="s">
        <v>252</v>
      </c>
      <c r="Q558" t="s">
        <v>253</v>
      </c>
      <c r="R558" s="111">
        <v>44887</v>
      </c>
      <c r="S558" t="s">
        <v>254</v>
      </c>
      <c r="T558" t="s">
        <v>254</v>
      </c>
      <c r="U558" t="s">
        <v>254</v>
      </c>
      <c r="V558" t="s">
        <v>254</v>
      </c>
      <c r="W558">
        <v>2329.31</v>
      </c>
      <c r="X558">
        <v>13065.34</v>
      </c>
      <c r="Y558">
        <v>8246.15</v>
      </c>
      <c r="Z558" s="27">
        <f t="shared" si="8"/>
        <v>23640.799999999999</v>
      </c>
    </row>
    <row r="559" spans="1:26" hidden="1">
      <c r="A559" t="s">
        <v>246</v>
      </c>
      <c r="B559">
        <v>72073926134</v>
      </c>
      <c r="C559" t="s">
        <v>195</v>
      </c>
      <c r="D559" t="s">
        <v>57</v>
      </c>
      <c r="E559" t="s">
        <v>58</v>
      </c>
      <c r="F559">
        <v>11797820</v>
      </c>
      <c r="G559" s="111">
        <v>44888</v>
      </c>
      <c r="H559" t="s">
        <v>769</v>
      </c>
      <c r="I559" t="s">
        <v>255</v>
      </c>
      <c r="L559" t="s">
        <v>251</v>
      </c>
      <c r="O559" s="111">
        <v>44888</v>
      </c>
      <c r="P559" t="s">
        <v>252</v>
      </c>
      <c r="Q559" t="s">
        <v>263</v>
      </c>
      <c r="R559" s="111">
        <v>44889</v>
      </c>
      <c r="S559" t="s">
        <v>254</v>
      </c>
      <c r="T559" t="s">
        <v>254</v>
      </c>
      <c r="U559" t="s">
        <v>254</v>
      </c>
      <c r="V559" t="s">
        <v>254</v>
      </c>
      <c r="W559">
        <v>5889.65</v>
      </c>
      <c r="X559">
        <v>0</v>
      </c>
      <c r="Y559">
        <v>0</v>
      </c>
      <c r="Z559" s="27">
        <f t="shared" si="8"/>
        <v>5889.65</v>
      </c>
    </row>
    <row r="560" spans="1:26" hidden="1">
      <c r="A560" t="s">
        <v>246</v>
      </c>
      <c r="B560">
        <v>72073926134</v>
      </c>
      <c r="C560" t="s">
        <v>195</v>
      </c>
      <c r="D560" t="s">
        <v>57</v>
      </c>
      <c r="E560" t="s">
        <v>58</v>
      </c>
      <c r="F560">
        <v>11799354</v>
      </c>
      <c r="G560" s="111">
        <v>44887</v>
      </c>
      <c r="H560" t="s">
        <v>770</v>
      </c>
      <c r="I560" t="s">
        <v>255</v>
      </c>
      <c r="J560" t="s">
        <v>249</v>
      </c>
      <c r="K560" t="s">
        <v>250</v>
      </c>
      <c r="L560" t="s">
        <v>251</v>
      </c>
      <c r="O560" s="111">
        <v>44887</v>
      </c>
      <c r="P560" t="s">
        <v>252</v>
      </c>
      <c r="Q560" t="s">
        <v>282</v>
      </c>
      <c r="R560" s="111">
        <v>44888</v>
      </c>
      <c r="S560" t="s">
        <v>254</v>
      </c>
      <c r="T560" t="s">
        <v>254</v>
      </c>
      <c r="U560" t="s">
        <v>254</v>
      </c>
      <c r="V560" t="s">
        <v>254</v>
      </c>
      <c r="W560">
        <v>237.5</v>
      </c>
      <c r="X560">
        <v>0</v>
      </c>
      <c r="Y560">
        <v>0</v>
      </c>
      <c r="Z560" s="27">
        <f t="shared" si="8"/>
        <v>237.5</v>
      </c>
    </row>
    <row r="561" spans="1:26" hidden="1">
      <c r="A561" t="s">
        <v>246</v>
      </c>
      <c r="B561">
        <v>72073926134</v>
      </c>
      <c r="C561" t="s">
        <v>195</v>
      </c>
      <c r="D561" t="s">
        <v>57</v>
      </c>
      <c r="E561" t="s">
        <v>58</v>
      </c>
      <c r="F561">
        <v>11805406</v>
      </c>
      <c r="G561" s="111">
        <v>44894</v>
      </c>
      <c r="H561" t="s">
        <v>771</v>
      </c>
      <c r="I561" t="s">
        <v>248</v>
      </c>
      <c r="J561" t="s">
        <v>249</v>
      </c>
      <c r="K561" t="s">
        <v>250</v>
      </c>
      <c r="L561" t="s">
        <v>251</v>
      </c>
      <c r="O561" s="111">
        <v>44894</v>
      </c>
      <c r="P561" t="s">
        <v>252</v>
      </c>
      <c r="Q561" t="s">
        <v>253</v>
      </c>
      <c r="R561" s="111">
        <v>44895</v>
      </c>
      <c r="S561" t="s">
        <v>254</v>
      </c>
      <c r="T561" t="s">
        <v>254</v>
      </c>
      <c r="U561" t="s">
        <v>254</v>
      </c>
      <c r="V561" t="s">
        <v>254</v>
      </c>
      <c r="W561">
        <v>0</v>
      </c>
      <c r="X561">
        <v>6226.55</v>
      </c>
      <c r="Y561">
        <v>5105.3100000000004</v>
      </c>
      <c r="Z561" s="27">
        <f t="shared" si="8"/>
        <v>11331.86</v>
      </c>
    </row>
    <row r="562" spans="1:26" hidden="1">
      <c r="A562" t="s">
        <v>246</v>
      </c>
      <c r="B562">
        <v>72073926134</v>
      </c>
      <c r="C562" t="s">
        <v>195</v>
      </c>
      <c r="D562" t="s">
        <v>57</v>
      </c>
      <c r="E562" t="s">
        <v>58</v>
      </c>
      <c r="F562">
        <v>11806353</v>
      </c>
      <c r="G562" s="111">
        <v>44888</v>
      </c>
      <c r="H562" t="s">
        <v>772</v>
      </c>
      <c r="I562" t="s">
        <v>255</v>
      </c>
      <c r="J562" t="s">
        <v>249</v>
      </c>
      <c r="K562" t="s">
        <v>250</v>
      </c>
      <c r="L562" t="s">
        <v>251</v>
      </c>
      <c r="O562" s="111">
        <v>44888</v>
      </c>
      <c r="P562" t="s">
        <v>252</v>
      </c>
      <c r="Q562" t="s">
        <v>253</v>
      </c>
      <c r="R562" s="111">
        <v>44889</v>
      </c>
      <c r="S562" t="s">
        <v>254</v>
      </c>
      <c r="T562" t="s">
        <v>254</v>
      </c>
      <c r="U562" t="s">
        <v>254</v>
      </c>
      <c r="V562" t="s">
        <v>254</v>
      </c>
      <c r="W562">
        <v>1734</v>
      </c>
      <c r="X562">
        <v>14314</v>
      </c>
      <c r="Y562">
        <v>13700</v>
      </c>
      <c r="Z562" s="27">
        <f t="shared" si="8"/>
        <v>29748</v>
      </c>
    </row>
    <row r="563" spans="1:26" hidden="1">
      <c r="A563" t="s">
        <v>246</v>
      </c>
      <c r="B563">
        <v>93178298134</v>
      </c>
      <c r="C563" t="s">
        <v>195</v>
      </c>
      <c r="D563" t="s">
        <v>57</v>
      </c>
      <c r="E563" t="s">
        <v>58</v>
      </c>
      <c r="F563">
        <v>11807128</v>
      </c>
      <c r="G563" s="111">
        <v>44888</v>
      </c>
      <c r="H563" t="s">
        <v>773</v>
      </c>
      <c r="I563" t="s">
        <v>255</v>
      </c>
      <c r="J563" t="s">
        <v>249</v>
      </c>
      <c r="K563" t="s">
        <v>250</v>
      </c>
      <c r="L563" t="s">
        <v>251</v>
      </c>
      <c r="O563" s="111">
        <v>44888</v>
      </c>
      <c r="P563" t="s">
        <v>252</v>
      </c>
      <c r="Q563" t="s">
        <v>253</v>
      </c>
      <c r="R563" s="111">
        <v>44889</v>
      </c>
      <c r="S563" t="s">
        <v>254</v>
      </c>
      <c r="T563" t="s">
        <v>254</v>
      </c>
      <c r="U563" t="s">
        <v>254</v>
      </c>
      <c r="V563" t="s">
        <v>254</v>
      </c>
      <c r="W563">
        <v>2</v>
      </c>
      <c r="X563">
        <v>7683.79</v>
      </c>
      <c r="Y563">
        <v>10816.6</v>
      </c>
      <c r="Z563" s="27">
        <f t="shared" si="8"/>
        <v>18502.39</v>
      </c>
    </row>
    <row r="564" spans="1:26" hidden="1">
      <c r="A564" t="s">
        <v>246</v>
      </c>
      <c r="B564">
        <v>72073926134</v>
      </c>
      <c r="C564" t="s">
        <v>195</v>
      </c>
      <c r="D564" t="s">
        <v>57</v>
      </c>
      <c r="E564" t="s">
        <v>58</v>
      </c>
      <c r="F564">
        <v>11807251</v>
      </c>
      <c r="G564" s="111">
        <v>44889</v>
      </c>
      <c r="H564" t="s">
        <v>774</v>
      </c>
      <c r="I564" t="s">
        <v>255</v>
      </c>
      <c r="J564" t="s">
        <v>249</v>
      </c>
      <c r="K564" t="s">
        <v>268</v>
      </c>
      <c r="L564" t="s">
        <v>251</v>
      </c>
      <c r="O564" s="111">
        <v>44890</v>
      </c>
      <c r="P564" t="s">
        <v>252</v>
      </c>
      <c r="Q564" t="s">
        <v>253</v>
      </c>
      <c r="R564" s="111">
        <v>44893</v>
      </c>
      <c r="S564" t="s">
        <v>254</v>
      </c>
      <c r="T564" t="s">
        <v>254</v>
      </c>
      <c r="U564" t="s">
        <v>254</v>
      </c>
      <c r="V564" t="s">
        <v>254</v>
      </c>
      <c r="W564">
        <v>1261.42</v>
      </c>
      <c r="X564">
        <v>81099.06</v>
      </c>
      <c r="Y564">
        <v>129451.33</v>
      </c>
      <c r="Z564" s="27">
        <f t="shared" si="8"/>
        <v>211811.81</v>
      </c>
    </row>
    <row r="565" spans="1:26" hidden="1">
      <c r="A565" t="s">
        <v>246</v>
      </c>
      <c r="B565">
        <v>72073926134</v>
      </c>
      <c r="C565" t="s">
        <v>195</v>
      </c>
      <c r="D565" t="s">
        <v>57</v>
      </c>
      <c r="E565" t="s">
        <v>58</v>
      </c>
      <c r="F565">
        <v>11807288</v>
      </c>
      <c r="G565" s="111">
        <v>44888</v>
      </c>
      <c r="H565" t="s">
        <v>1780</v>
      </c>
      <c r="I565" t="s">
        <v>260</v>
      </c>
      <c r="J565" t="s">
        <v>249</v>
      </c>
      <c r="K565" t="s">
        <v>268</v>
      </c>
      <c r="L565" t="s">
        <v>251</v>
      </c>
      <c r="O565" s="111">
        <v>44888</v>
      </c>
      <c r="P565" t="s">
        <v>252</v>
      </c>
      <c r="Q565" t="s">
        <v>257</v>
      </c>
      <c r="S565" t="s">
        <v>254</v>
      </c>
      <c r="T565" t="s">
        <v>254</v>
      </c>
      <c r="U565" t="s">
        <v>254</v>
      </c>
      <c r="V565" t="s">
        <v>254</v>
      </c>
      <c r="W565">
        <v>0</v>
      </c>
      <c r="X565">
        <v>0</v>
      </c>
      <c r="Y565">
        <v>0</v>
      </c>
      <c r="Z565" s="27">
        <f t="shared" si="8"/>
        <v>0</v>
      </c>
    </row>
    <row r="566" spans="1:26" hidden="1">
      <c r="A566" t="s">
        <v>246</v>
      </c>
      <c r="B566">
        <v>72073926134</v>
      </c>
      <c r="C566" t="s">
        <v>195</v>
      </c>
      <c r="D566" t="s">
        <v>57</v>
      </c>
      <c r="E566" t="s">
        <v>58</v>
      </c>
      <c r="F566">
        <v>11812682</v>
      </c>
      <c r="G566" s="111">
        <v>44889</v>
      </c>
      <c r="H566" t="s">
        <v>775</v>
      </c>
      <c r="I566" t="s">
        <v>255</v>
      </c>
      <c r="J566" t="s">
        <v>249</v>
      </c>
      <c r="K566" t="s">
        <v>268</v>
      </c>
      <c r="L566" t="s">
        <v>251</v>
      </c>
      <c r="O566" s="111">
        <v>44890</v>
      </c>
      <c r="P566" t="s">
        <v>252</v>
      </c>
      <c r="Q566" t="s">
        <v>253</v>
      </c>
      <c r="R566" s="111">
        <v>44893</v>
      </c>
      <c r="S566" t="s">
        <v>254</v>
      </c>
      <c r="T566" t="s">
        <v>254</v>
      </c>
      <c r="U566" t="s">
        <v>254</v>
      </c>
      <c r="V566" t="s">
        <v>254</v>
      </c>
      <c r="W566">
        <v>2730.5</v>
      </c>
      <c r="X566">
        <v>38633.449999999997</v>
      </c>
      <c r="Y566">
        <v>33120.089999999997</v>
      </c>
      <c r="Z566" s="27">
        <f t="shared" si="8"/>
        <v>74484.039999999994</v>
      </c>
    </row>
    <row r="567" spans="1:26" hidden="1">
      <c r="A567" t="s">
        <v>246</v>
      </c>
      <c r="B567">
        <v>72073926134</v>
      </c>
      <c r="C567" t="s">
        <v>195</v>
      </c>
      <c r="D567" t="s">
        <v>57</v>
      </c>
      <c r="E567" t="s">
        <v>58</v>
      </c>
      <c r="F567">
        <v>11821973</v>
      </c>
      <c r="G567" s="111">
        <v>44893</v>
      </c>
      <c r="H567" t="s">
        <v>776</v>
      </c>
      <c r="I567" t="s">
        <v>255</v>
      </c>
      <c r="J567" t="s">
        <v>249</v>
      </c>
      <c r="K567" t="s">
        <v>268</v>
      </c>
      <c r="L567" t="s">
        <v>251</v>
      </c>
      <c r="O567" s="111">
        <v>44893</v>
      </c>
      <c r="P567" t="s">
        <v>252</v>
      </c>
      <c r="Q567" t="s">
        <v>253</v>
      </c>
      <c r="R567" s="111">
        <v>44894</v>
      </c>
      <c r="S567" t="s">
        <v>254</v>
      </c>
      <c r="T567" t="s">
        <v>254</v>
      </c>
      <c r="U567" t="s">
        <v>254</v>
      </c>
      <c r="V567" t="s">
        <v>254</v>
      </c>
      <c r="W567">
        <v>2046.21</v>
      </c>
      <c r="X567">
        <v>16817.04</v>
      </c>
      <c r="Y567">
        <v>36068.67</v>
      </c>
      <c r="Z567" s="27">
        <f t="shared" si="8"/>
        <v>54931.92</v>
      </c>
    </row>
    <row r="568" spans="1:26" hidden="1">
      <c r="A568" t="s">
        <v>246</v>
      </c>
      <c r="B568">
        <v>72073926134</v>
      </c>
      <c r="C568" t="s">
        <v>195</v>
      </c>
      <c r="D568" t="s">
        <v>57</v>
      </c>
      <c r="E568" t="s">
        <v>58</v>
      </c>
      <c r="F568">
        <v>11827955</v>
      </c>
      <c r="G568" s="111">
        <v>44894</v>
      </c>
      <c r="H568" t="s">
        <v>777</v>
      </c>
      <c r="I568" t="s">
        <v>255</v>
      </c>
      <c r="L568" t="s">
        <v>251</v>
      </c>
      <c r="O568" s="111">
        <v>44894</v>
      </c>
      <c r="P568" t="s">
        <v>252</v>
      </c>
      <c r="Q568" t="s">
        <v>263</v>
      </c>
      <c r="R568" s="111">
        <v>44895</v>
      </c>
      <c r="S568" t="s">
        <v>254</v>
      </c>
      <c r="T568" t="s">
        <v>254</v>
      </c>
      <c r="U568" t="s">
        <v>254</v>
      </c>
      <c r="V568" t="s">
        <v>254</v>
      </c>
      <c r="W568">
        <v>0</v>
      </c>
      <c r="X568">
        <v>6324.36</v>
      </c>
      <c r="Y568">
        <v>0</v>
      </c>
      <c r="Z568" s="27">
        <f t="shared" si="8"/>
        <v>6324.36</v>
      </c>
    </row>
    <row r="569" spans="1:26" hidden="1">
      <c r="A569" t="s">
        <v>246</v>
      </c>
      <c r="B569">
        <v>72073926134</v>
      </c>
      <c r="C569" t="s">
        <v>195</v>
      </c>
      <c r="D569" t="s">
        <v>57</v>
      </c>
      <c r="E569" t="s">
        <v>58</v>
      </c>
      <c r="F569">
        <v>11828478</v>
      </c>
      <c r="G569" s="111">
        <v>44894</v>
      </c>
      <c r="H569" t="s">
        <v>1781</v>
      </c>
      <c r="I569" t="s">
        <v>255</v>
      </c>
      <c r="J569" t="s">
        <v>249</v>
      </c>
      <c r="K569" t="s">
        <v>250</v>
      </c>
      <c r="L569" t="s">
        <v>251</v>
      </c>
      <c r="O569" s="111">
        <v>44894</v>
      </c>
      <c r="P569" t="s">
        <v>252</v>
      </c>
      <c r="Q569" t="s">
        <v>257</v>
      </c>
      <c r="R569" s="111">
        <v>44895</v>
      </c>
      <c r="S569" t="s">
        <v>254</v>
      </c>
      <c r="T569" t="s">
        <v>254</v>
      </c>
      <c r="U569" t="s">
        <v>254</v>
      </c>
      <c r="V569" t="s">
        <v>254</v>
      </c>
      <c r="W569">
        <v>0</v>
      </c>
      <c r="X569">
        <v>0</v>
      </c>
      <c r="Y569">
        <v>0</v>
      </c>
      <c r="Z569" s="27">
        <f t="shared" si="8"/>
        <v>0</v>
      </c>
    </row>
    <row r="570" spans="1:26" hidden="1">
      <c r="A570" t="s">
        <v>246</v>
      </c>
      <c r="B570">
        <v>72073926134</v>
      </c>
      <c r="C570" t="s">
        <v>195</v>
      </c>
      <c r="D570" t="s">
        <v>57</v>
      </c>
      <c r="E570" t="s">
        <v>58</v>
      </c>
      <c r="F570">
        <v>11828521</v>
      </c>
      <c r="G570" s="111">
        <v>44894</v>
      </c>
      <c r="H570" t="s">
        <v>778</v>
      </c>
      <c r="I570" t="s">
        <v>255</v>
      </c>
      <c r="J570" t="s">
        <v>249</v>
      </c>
      <c r="K570" t="s">
        <v>268</v>
      </c>
      <c r="L570" t="s">
        <v>251</v>
      </c>
      <c r="O570" s="111">
        <v>44894</v>
      </c>
      <c r="P570" t="s">
        <v>252</v>
      </c>
      <c r="Q570" t="s">
        <v>253</v>
      </c>
      <c r="R570" s="111">
        <v>44895</v>
      </c>
      <c r="S570" t="s">
        <v>254</v>
      </c>
      <c r="T570" t="s">
        <v>254</v>
      </c>
      <c r="U570" t="s">
        <v>254</v>
      </c>
      <c r="V570" t="s">
        <v>254</v>
      </c>
      <c r="W570">
        <v>37.39</v>
      </c>
      <c r="X570">
        <v>16590.77</v>
      </c>
      <c r="Y570">
        <v>21643.52</v>
      </c>
      <c r="Z570" s="27">
        <f t="shared" si="8"/>
        <v>38271.68</v>
      </c>
    </row>
    <row r="571" spans="1:26" hidden="1">
      <c r="A571" t="s">
        <v>246</v>
      </c>
      <c r="B571">
        <v>72073926134</v>
      </c>
      <c r="C571" t="s">
        <v>195</v>
      </c>
      <c r="D571" t="s">
        <v>57</v>
      </c>
      <c r="E571" t="s">
        <v>58</v>
      </c>
      <c r="F571">
        <v>11855563</v>
      </c>
      <c r="G571" s="111">
        <v>44900</v>
      </c>
      <c r="H571" t="s">
        <v>1154</v>
      </c>
      <c r="I571" t="s">
        <v>255</v>
      </c>
      <c r="J571" t="s">
        <v>249</v>
      </c>
      <c r="K571" t="s">
        <v>250</v>
      </c>
      <c r="L571" t="s">
        <v>251</v>
      </c>
      <c r="O571" s="111">
        <v>44900</v>
      </c>
      <c r="P571" t="s">
        <v>252</v>
      </c>
      <c r="Q571" t="s">
        <v>253</v>
      </c>
      <c r="R571" s="111">
        <v>44901</v>
      </c>
      <c r="S571" t="s">
        <v>254</v>
      </c>
      <c r="T571" t="s">
        <v>254</v>
      </c>
      <c r="U571" t="s">
        <v>254</v>
      </c>
      <c r="V571" t="s">
        <v>254</v>
      </c>
      <c r="W571">
        <v>0</v>
      </c>
      <c r="X571">
        <v>10780.98</v>
      </c>
      <c r="Y571">
        <v>10428</v>
      </c>
      <c r="Z571" s="27">
        <f t="shared" si="8"/>
        <v>21208.98</v>
      </c>
    </row>
    <row r="572" spans="1:26" hidden="1">
      <c r="A572" t="s">
        <v>246</v>
      </c>
      <c r="B572">
        <v>72073926134</v>
      </c>
      <c r="C572" t="s">
        <v>195</v>
      </c>
      <c r="D572" t="s">
        <v>57</v>
      </c>
      <c r="E572" t="s">
        <v>58</v>
      </c>
      <c r="F572">
        <v>11860864</v>
      </c>
      <c r="G572" s="111">
        <v>44903</v>
      </c>
      <c r="H572" t="s">
        <v>1155</v>
      </c>
      <c r="I572" t="s">
        <v>255</v>
      </c>
      <c r="J572" t="s">
        <v>249</v>
      </c>
      <c r="K572" t="s">
        <v>250</v>
      </c>
      <c r="L572" t="s">
        <v>251</v>
      </c>
      <c r="O572" s="111">
        <v>44903</v>
      </c>
      <c r="P572" t="s">
        <v>252</v>
      </c>
      <c r="Q572" t="s">
        <v>253</v>
      </c>
      <c r="R572" s="111">
        <v>44908</v>
      </c>
      <c r="S572" t="s">
        <v>254</v>
      </c>
      <c r="T572" t="s">
        <v>254</v>
      </c>
      <c r="U572" t="s">
        <v>254</v>
      </c>
      <c r="V572" t="s">
        <v>254</v>
      </c>
      <c r="W572">
        <v>0</v>
      </c>
      <c r="X572">
        <v>12882.7</v>
      </c>
      <c r="Y572">
        <v>18373.490000000002</v>
      </c>
      <c r="Z572" s="27">
        <f t="shared" si="8"/>
        <v>31256.190000000002</v>
      </c>
    </row>
    <row r="573" spans="1:26" hidden="1">
      <c r="A573" t="s">
        <v>246</v>
      </c>
      <c r="B573">
        <v>72073926134</v>
      </c>
      <c r="C573" t="s">
        <v>195</v>
      </c>
      <c r="D573" t="s">
        <v>57</v>
      </c>
      <c r="E573" t="s">
        <v>58</v>
      </c>
      <c r="F573">
        <v>11861310</v>
      </c>
      <c r="G573" s="111">
        <v>44901</v>
      </c>
      <c r="H573" t="s">
        <v>1156</v>
      </c>
      <c r="I573" t="s">
        <v>255</v>
      </c>
      <c r="J573" t="s">
        <v>249</v>
      </c>
      <c r="K573" t="s">
        <v>268</v>
      </c>
      <c r="L573" t="s">
        <v>251</v>
      </c>
      <c r="O573" s="111">
        <v>44903</v>
      </c>
      <c r="P573" t="s">
        <v>252</v>
      </c>
      <c r="Q573" t="s">
        <v>253</v>
      </c>
      <c r="R573" s="111">
        <v>44903</v>
      </c>
      <c r="S573" t="s">
        <v>254</v>
      </c>
      <c r="T573" t="s">
        <v>254</v>
      </c>
      <c r="U573" t="s">
        <v>254</v>
      </c>
      <c r="V573" t="s">
        <v>254</v>
      </c>
      <c r="W573">
        <v>0</v>
      </c>
      <c r="X573">
        <v>1389</v>
      </c>
      <c r="Y573">
        <v>7787</v>
      </c>
      <c r="Z573" s="27">
        <f t="shared" si="8"/>
        <v>9176</v>
      </c>
    </row>
    <row r="574" spans="1:26" hidden="1">
      <c r="A574" t="s">
        <v>246</v>
      </c>
      <c r="B574">
        <v>1825873127</v>
      </c>
      <c r="C574" t="s">
        <v>195</v>
      </c>
      <c r="D574" t="s">
        <v>57</v>
      </c>
      <c r="E574" t="s">
        <v>58</v>
      </c>
      <c r="F574">
        <v>11869902</v>
      </c>
      <c r="G574" s="111">
        <v>44904</v>
      </c>
      <c r="H574" t="s">
        <v>1157</v>
      </c>
      <c r="I574" t="s">
        <v>255</v>
      </c>
      <c r="J574" t="s">
        <v>249</v>
      </c>
      <c r="K574" t="s">
        <v>250</v>
      </c>
      <c r="L574" t="s">
        <v>251</v>
      </c>
      <c r="O574" s="111">
        <v>44904</v>
      </c>
      <c r="P574" t="s">
        <v>252</v>
      </c>
      <c r="Q574" t="s">
        <v>253</v>
      </c>
      <c r="R574" s="111">
        <v>44907</v>
      </c>
      <c r="S574" t="s">
        <v>254</v>
      </c>
      <c r="T574" t="s">
        <v>254</v>
      </c>
      <c r="U574" t="s">
        <v>254</v>
      </c>
      <c r="V574" t="s">
        <v>254</v>
      </c>
      <c r="W574">
        <v>0</v>
      </c>
      <c r="X574">
        <v>5438.53</v>
      </c>
      <c r="Y574">
        <v>10214.26</v>
      </c>
      <c r="Z574" s="27">
        <f t="shared" si="8"/>
        <v>15652.79</v>
      </c>
    </row>
    <row r="575" spans="1:26" s="57" customFormat="1" hidden="1">
      <c r="A575" s="57" t="s">
        <v>246</v>
      </c>
      <c r="B575" s="57">
        <v>42887500163</v>
      </c>
      <c r="C575" s="57" t="s">
        <v>954</v>
      </c>
      <c r="D575" s="57" t="s">
        <v>57</v>
      </c>
      <c r="E575" s="57" t="s">
        <v>58</v>
      </c>
      <c r="F575" s="57">
        <v>11883505</v>
      </c>
      <c r="G575" s="167">
        <v>44915</v>
      </c>
      <c r="H575" s="57" t="s">
        <v>1158</v>
      </c>
      <c r="I575" s="57" t="s">
        <v>255</v>
      </c>
      <c r="J575" s="57" t="s">
        <v>249</v>
      </c>
      <c r="K575" s="57" t="s">
        <v>250</v>
      </c>
      <c r="L575" s="57" t="s">
        <v>251</v>
      </c>
      <c r="O575" s="167">
        <v>44915</v>
      </c>
      <c r="P575" s="57" t="s">
        <v>252</v>
      </c>
      <c r="Q575" s="57" t="s">
        <v>253</v>
      </c>
      <c r="R575" s="167">
        <v>44916</v>
      </c>
      <c r="S575" s="57" t="s">
        <v>254</v>
      </c>
      <c r="T575" s="57" t="s">
        <v>254</v>
      </c>
      <c r="U575" s="57" t="s">
        <v>254</v>
      </c>
      <c r="V575" s="57" t="s">
        <v>254</v>
      </c>
      <c r="W575" s="57">
        <v>0</v>
      </c>
      <c r="X575" s="57">
        <v>4</v>
      </c>
      <c r="Y575" s="57">
        <v>35.200000000000003</v>
      </c>
      <c r="Z575" s="168">
        <f t="shared" si="8"/>
        <v>39.200000000000003</v>
      </c>
    </row>
    <row r="576" spans="1:26" s="57" customFormat="1" hidden="1">
      <c r="A576" s="57" t="s">
        <v>246</v>
      </c>
      <c r="B576" s="57">
        <v>42887500163</v>
      </c>
      <c r="C576" s="57" t="s">
        <v>954</v>
      </c>
      <c r="D576" s="57" t="s">
        <v>57</v>
      </c>
      <c r="E576" s="57" t="s">
        <v>58</v>
      </c>
      <c r="F576" s="57">
        <v>11944821</v>
      </c>
      <c r="G576" s="167">
        <v>44923</v>
      </c>
      <c r="H576" s="57" t="s">
        <v>1362</v>
      </c>
      <c r="I576" s="57" t="s">
        <v>255</v>
      </c>
      <c r="J576" s="57" t="s">
        <v>249</v>
      </c>
      <c r="K576" s="57" t="s">
        <v>250</v>
      </c>
      <c r="L576" s="57" t="s">
        <v>251</v>
      </c>
      <c r="O576" s="167">
        <v>44923</v>
      </c>
      <c r="P576" s="57" t="s">
        <v>252</v>
      </c>
      <c r="Q576" s="57" t="s">
        <v>257</v>
      </c>
      <c r="S576" s="57" t="s">
        <v>254</v>
      </c>
      <c r="T576" s="57" t="s">
        <v>254</v>
      </c>
      <c r="U576" s="57" t="s">
        <v>254</v>
      </c>
      <c r="V576" s="57" t="s">
        <v>254</v>
      </c>
      <c r="W576" s="57">
        <v>0</v>
      </c>
      <c r="X576" s="57">
        <v>0</v>
      </c>
      <c r="Y576" s="57">
        <v>0</v>
      </c>
      <c r="Z576" s="168">
        <f t="shared" si="8"/>
        <v>0</v>
      </c>
    </row>
    <row r="577" spans="1:26" hidden="1">
      <c r="A577" t="s">
        <v>246</v>
      </c>
      <c r="B577">
        <v>72073926134</v>
      </c>
      <c r="C577" t="s">
        <v>195</v>
      </c>
      <c r="D577" t="s">
        <v>57</v>
      </c>
      <c r="E577" t="s">
        <v>58</v>
      </c>
      <c r="F577">
        <v>11978405</v>
      </c>
      <c r="G577" s="111">
        <v>44932</v>
      </c>
      <c r="H577" t="s">
        <v>1782</v>
      </c>
      <c r="I577" t="s">
        <v>255</v>
      </c>
      <c r="J577" t="s">
        <v>249</v>
      </c>
      <c r="K577" t="s">
        <v>250</v>
      </c>
      <c r="L577" t="s">
        <v>251</v>
      </c>
      <c r="O577" s="111">
        <v>44932</v>
      </c>
      <c r="P577" t="s">
        <v>252</v>
      </c>
      <c r="Q577" t="s">
        <v>253</v>
      </c>
      <c r="R577" s="111">
        <v>44936</v>
      </c>
      <c r="S577" t="s">
        <v>254</v>
      </c>
      <c r="T577" t="s">
        <v>254</v>
      </c>
      <c r="U577" t="s">
        <v>254</v>
      </c>
      <c r="V577" t="s">
        <v>254</v>
      </c>
      <c r="W577">
        <v>0</v>
      </c>
      <c r="X577">
        <v>0</v>
      </c>
      <c r="Y577">
        <v>2193.5</v>
      </c>
      <c r="Z577" s="27">
        <f t="shared" si="8"/>
        <v>2193.5</v>
      </c>
    </row>
    <row r="578" spans="1:26" s="57" customFormat="1" hidden="1">
      <c r="A578" s="57" t="s">
        <v>246</v>
      </c>
      <c r="B578" s="57">
        <v>2716718156</v>
      </c>
      <c r="C578" s="57" t="s">
        <v>948</v>
      </c>
      <c r="D578" s="57" t="s">
        <v>1107</v>
      </c>
      <c r="E578" s="57" t="s">
        <v>54</v>
      </c>
      <c r="F578" s="57">
        <v>11890004</v>
      </c>
      <c r="G578" s="167">
        <v>44909</v>
      </c>
      <c r="H578" s="57" t="s">
        <v>1159</v>
      </c>
      <c r="I578" s="57" t="s">
        <v>255</v>
      </c>
      <c r="J578" s="57" t="s">
        <v>249</v>
      </c>
      <c r="K578" s="57" t="s">
        <v>250</v>
      </c>
      <c r="L578" s="57" t="s">
        <v>251</v>
      </c>
      <c r="O578" s="167">
        <v>44909</v>
      </c>
      <c r="P578" s="57" t="s">
        <v>252</v>
      </c>
      <c r="Q578" s="57" t="s">
        <v>282</v>
      </c>
      <c r="R578" s="167">
        <v>44910</v>
      </c>
      <c r="S578" s="57" t="s">
        <v>254</v>
      </c>
      <c r="T578" s="57" t="s">
        <v>254</v>
      </c>
      <c r="U578" s="57" t="s">
        <v>254</v>
      </c>
      <c r="V578" s="57" t="s">
        <v>254</v>
      </c>
      <c r="W578" s="57">
        <v>0</v>
      </c>
      <c r="X578" s="57">
        <v>13127</v>
      </c>
      <c r="Y578" s="57">
        <v>0</v>
      </c>
      <c r="Z578" s="168">
        <f t="shared" si="8"/>
        <v>13127</v>
      </c>
    </row>
    <row r="579" spans="1:26" hidden="1">
      <c r="A579" t="s">
        <v>246</v>
      </c>
      <c r="B579" s="57">
        <v>72073926134</v>
      </c>
      <c r="C579" s="57" t="s">
        <v>195</v>
      </c>
      <c r="D579" t="s">
        <v>343</v>
      </c>
      <c r="E579" t="s">
        <v>54</v>
      </c>
      <c r="F579">
        <v>4285377</v>
      </c>
      <c r="G579" s="111">
        <v>44888</v>
      </c>
      <c r="H579" t="s">
        <v>779</v>
      </c>
      <c r="I579" t="s">
        <v>260</v>
      </c>
      <c r="L579" t="s">
        <v>251</v>
      </c>
      <c r="O579" s="111">
        <v>44888</v>
      </c>
      <c r="P579" t="s">
        <v>252</v>
      </c>
      <c r="Q579" t="s">
        <v>263</v>
      </c>
      <c r="R579" s="111">
        <v>44890</v>
      </c>
      <c r="S579" t="s">
        <v>254</v>
      </c>
      <c r="T579" t="s">
        <v>254</v>
      </c>
      <c r="U579" t="s">
        <v>254</v>
      </c>
      <c r="V579" t="s">
        <v>254</v>
      </c>
      <c r="W579">
        <v>2</v>
      </c>
      <c r="X579">
        <v>90</v>
      </c>
      <c r="Y579">
        <v>0</v>
      </c>
      <c r="Z579" s="27">
        <f t="shared" ref="Z579:Z642" si="9">SUM(W579:Y579)</f>
        <v>92</v>
      </c>
    </row>
    <row r="580" spans="1:26" hidden="1">
      <c r="A580" t="s">
        <v>246</v>
      </c>
      <c r="B580" s="57">
        <v>72073926134</v>
      </c>
      <c r="C580" s="57" t="s">
        <v>195</v>
      </c>
      <c r="D580" t="s">
        <v>343</v>
      </c>
      <c r="E580" t="s">
        <v>54</v>
      </c>
      <c r="F580">
        <v>11767048</v>
      </c>
      <c r="G580" s="111">
        <v>44879</v>
      </c>
      <c r="H580" t="s">
        <v>780</v>
      </c>
      <c r="I580" t="s">
        <v>255</v>
      </c>
      <c r="J580" t="s">
        <v>249</v>
      </c>
      <c r="K580" t="s">
        <v>250</v>
      </c>
      <c r="L580" t="s">
        <v>251</v>
      </c>
      <c r="O580" s="111">
        <v>44879</v>
      </c>
      <c r="P580" t="s">
        <v>252</v>
      </c>
      <c r="Q580" t="s">
        <v>253</v>
      </c>
      <c r="R580" s="111">
        <v>44881</v>
      </c>
      <c r="S580" t="s">
        <v>254</v>
      </c>
      <c r="T580" t="s">
        <v>254</v>
      </c>
      <c r="U580" t="s">
        <v>254</v>
      </c>
      <c r="V580" t="s">
        <v>254</v>
      </c>
      <c r="W580">
        <v>3176</v>
      </c>
      <c r="X580">
        <v>5789</v>
      </c>
      <c r="Y580">
        <v>5182</v>
      </c>
      <c r="Z580" s="27">
        <f t="shared" si="9"/>
        <v>14147</v>
      </c>
    </row>
    <row r="581" spans="1:26" hidden="1">
      <c r="A581" t="s">
        <v>246</v>
      </c>
      <c r="B581" s="57">
        <v>72073926134</v>
      </c>
      <c r="C581" s="57" t="s">
        <v>195</v>
      </c>
      <c r="D581" t="s">
        <v>343</v>
      </c>
      <c r="E581" t="s">
        <v>54</v>
      </c>
      <c r="F581">
        <v>11773283</v>
      </c>
      <c r="G581" s="111">
        <v>44881</v>
      </c>
      <c r="H581" t="s">
        <v>781</v>
      </c>
      <c r="I581" t="s">
        <v>271</v>
      </c>
      <c r="J581" t="s">
        <v>249</v>
      </c>
      <c r="K581" t="s">
        <v>250</v>
      </c>
      <c r="L581" t="s">
        <v>251</v>
      </c>
      <c r="O581" s="111">
        <v>44881</v>
      </c>
      <c r="P581" t="s">
        <v>252</v>
      </c>
      <c r="Q581" t="s">
        <v>253</v>
      </c>
      <c r="R581" s="111">
        <v>44883</v>
      </c>
      <c r="S581" t="s">
        <v>254</v>
      </c>
      <c r="T581" t="s">
        <v>254</v>
      </c>
      <c r="U581" t="s">
        <v>254</v>
      </c>
      <c r="V581" t="s">
        <v>254</v>
      </c>
      <c r="W581">
        <v>150</v>
      </c>
      <c r="X581">
        <v>89.3</v>
      </c>
      <c r="Y581">
        <v>1420</v>
      </c>
      <c r="Z581" s="27">
        <f t="shared" si="9"/>
        <v>1659.3</v>
      </c>
    </row>
    <row r="582" spans="1:26" hidden="1">
      <c r="A582" t="s">
        <v>246</v>
      </c>
      <c r="B582" s="57">
        <v>72073926134</v>
      </c>
      <c r="C582" s="57" t="s">
        <v>195</v>
      </c>
      <c r="D582" t="s">
        <v>343</v>
      </c>
      <c r="E582" t="s">
        <v>54</v>
      </c>
      <c r="F582">
        <v>11777932</v>
      </c>
      <c r="G582" s="111">
        <v>44887</v>
      </c>
      <c r="H582" t="s">
        <v>782</v>
      </c>
      <c r="I582" t="s">
        <v>255</v>
      </c>
      <c r="J582" t="s">
        <v>249</v>
      </c>
      <c r="K582" t="s">
        <v>250</v>
      </c>
      <c r="L582" t="s">
        <v>251</v>
      </c>
      <c r="O582" s="111">
        <v>44887</v>
      </c>
      <c r="P582" t="s">
        <v>252</v>
      </c>
      <c r="Q582" t="s">
        <v>253</v>
      </c>
      <c r="R582" s="111">
        <v>44888</v>
      </c>
      <c r="S582" t="s">
        <v>254</v>
      </c>
      <c r="T582" t="s">
        <v>254</v>
      </c>
      <c r="U582" t="s">
        <v>254</v>
      </c>
      <c r="V582" t="s">
        <v>254</v>
      </c>
      <c r="W582">
        <v>2604</v>
      </c>
      <c r="X582">
        <v>5127.3999999999996</v>
      </c>
      <c r="Y582">
        <v>5362.79</v>
      </c>
      <c r="Z582" s="27">
        <f t="shared" si="9"/>
        <v>13094.189999999999</v>
      </c>
    </row>
    <row r="583" spans="1:26" hidden="1">
      <c r="A583" t="s">
        <v>246</v>
      </c>
      <c r="B583" s="57">
        <v>72073926134</v>
      </c>
      <c r="C583" s="57" t="s">
        <v>195</v>
      </c>
      <c r="D583" t="s">
        <v>343</v>
      </c>
      <c r="E583" t="s">
        <v>54</v>
      </c>
      <c r="F583">
        <v>11779514</v>
      </c>
      <c r="G583" s="111">
        <v>44882</v>
      </c>
      <c r="H583" t="s">
        <v>783</v>
      </c>
      <c r="I583" t="s">
        <v>255</v>
      </c>
      <c r="J583" t="s">
        <v>249</v>
      </c>
      <c r="K583" t="s">
        <v>268</v>
      </c>
      <c r="L583" t="s">
        <v>251</v>
      </c>
      <c r="O583" s="111">
        <v>44883</v>
      </c>
      <c r="P583" t="s">
        <v>252</v>
      </c>
      <c r="Q583" t="s">
        <v>253</v>
      </c>
      <c r="R583" s="111">
        <v>44883</v>
      </c>
      <c r="S583" t="s">
        <v>254</v>
      </c>
      <c r="T583" t="s">
        <v>254</v>
      </c>
      <c r="U583" t="s">
        <v>254</v>
      </c>
      <c r="V583" t="s">
        <v>254</v>
      </c>
      <c r="W583">
        <v>9105.1</v>
      </c>
      <c r="X583">
        <v>18698</v>
      </c>
      <c r="Y583">
        <v>18943</v>
      </c>
      <c r="Z583" s="27">
        <f t="shared" si="9"/>
        <v>46746.1</v>
      </c>
    </row>
    <row r="584" spans="1:26" hidden="1">
      <c r="A584" t="s">
        <v>246</v>
      </c>
      <c r="B584" s="57">
        <v>72073926134</v>
      </c>
      <c r="C584" s="57" t="s">
        <v>195</v>
      </c>
      <c r="D584" t="s">
        <v>343</v>
      </c>
      <c r="E584" t="s">
        <v>54</v>
      </c>
      <c r="F584">
        <v>11786049</v>
      </c>
      <c r="G584" s="111">
        <v>44887</v>
      </c>
      <c r="H584" t="s">
        <v>784</v>
      </c>
      <c r="I584" t="s">
        <v>255</v>
      </c>
      <c r="J584" t="s">
        <v>249</v>
      </c>
      <c r="K584" t="s">
        <v>250</v>
      </c>
      <c r="L584" t="s">
        <v>251</v>
      </c>
      <c r="O584" s="111">
        <v>44887</v>
      </c>
      <c r="P584" t="s">
        <v>252</v>
      </c>
      <c r="Q584" t="s">
        <v>253</v>
      </c>
      <c r="R584" s="111">
        <v>44888</v>
      </c>
      <c r="S584" t="s">
        <v>254</v>
      </c>
      <c r="T584" t="s">
        <v>254</v>
      </c>
      <c r="U584" t="s">
        <v>254</v>
      </c>
      <c r="V584" t="s">
        <v>254</v>
      </c>
      <c r="W584">
        <v>3018.5</v>
      </c>
      <c r="X584">
        <v>16227.25</v>
      </c>
      <c r="Y584">
        <v>6932</v>
      </c>
      <c r="Z584" s="27">
        <f t="shared" si="9"/>
        <v>26177.75</v>
      </c>
    </row>
    <row r="585" spans="1:26" hidden="1">
      <c r="A585" t="s">
        <v>246</v>
      </c>
      <c r="B585" s="57">
        <v>72073926134</v>
      </c>
      <c r="C585" s="57" t="s">
        <v>195</v>
      </c>
      <c r="D585" t="s">
        <v>343</v>
      </c>
      <c r="E585" t="s">
        <v>54</v>
      </c>
      <c r="F585">
        <v>11792076</v>
      </c>
      <c r="G585" s="111">
        <v>44886</v>
      </c>
      <c r="H585" t="s">
        <v>785</v>
      </c>
      <c r="I585" t="s">
        <v>255</v>
      </c>
      <c r="J585" t="s">
        <v>249</v>
      </c>
      <c r="K585" t="s">
        <v>250</v>
      </c>
      <c r="L585" t="s">
        <v>251</v>
      </c>
      <c r="O585" s="111">
        <v>44886</v>
      </c>
      <c r="P585" t="s">
        <v>252</v>
      </c>
      <c r="Q585" t="s">
        <v>253</v>
      </c>
      <c r="R585" s="111">
        <v>44887</v>
      </c>
      <c r="S585" t="s">
        <v>254</v>
      </c>
      <c r="T585" t="s">
        <v>254</v>
      </c>
      <c r="U585" t="s">
        <v>254</v>
      </c>
      <c r="V585" t="s">
        <v>254</v>
      </c>
      <c r="W585">
        <v>1670.23</v>
      </c>
      <c r="X585">
        <v>9457.5</v>
      </c>
      <c r="Y585">
        <v>10114.6</v>
      </c>
      <c r="Z585" s="27">
        <f t="shared" si="9"/>
        <v>21242.33</v>
      </c>
    </row>
    <row r="586" spans="1:26" hidden="1">
      <c r="A586" t="s">
        <v>246</v>
      </c>
      <c r="B586" s="57">
        <v>72073926134</v>
      </c>
      <c r="C586" s="57" t="s">
        <v>195</v>
      </c>
      <c r="D586" t="s">
        <v>343</v>
      </c>
      <c r="E586" t="s">
        <v>54</v>
      </c>
      <c r="F586">
        <v>11965347</v>
      </c>
      <c r="G586" s="111">
        <v>44930</v>
      </c>
      <c r="H586" t="s">
        <v>1783</v>
      </c>
      <c r="I586" t="s">
        <v>255</v>
      </c>
      <c r="J586" t="s">
        <v>249</v>
      </c>
      <c r="K586" t="s">
        <v>250</v>
      </c>
      <c r="L586" t="s">
        <v>251</v>
      </c>
      <c r="O586" s="111">
        <v>44930</v>
      </c>
      <c r="P586" t="s">
        <v>252</v>
      </c>
      <c r="Q586" t="s">
        <v>253</v>
      </c>
      <c r="R586" s="111">
        <v>44931</v>
      </c>
      <c r="S586" t="s">
        <v>254</v>
      </c>
      <c r="T586" t="s">
        <v>254</v>
      </c>
      <c r="U586" t="s">
        <v>254</v>
      </c>
      <c r="V586" t="s">
        <v>254</v>
      </c>
      <c r="W586">
        <v>0</v>
      </c>
      <c r="X586">
        <v>0</v>
      </c>
      <c r="Y586">
        <v>23356</v>
      </c>
      <c r="Z586" s="27">
        <f t="shared" si="9"/>
        <v>23356</v>
      </c>
    </row>
    <row r="587" spans="1:26" hidden="1">
      <c r="A587" t="s">
        <v>246</v>
      </c>
      <c r="B587" s="57">
        <v>72073926134</v>
      </c>
      <c r="C587" s="57" t="s">
        <v>195</v>
      </c>
      <c r="D587" t="s">
        <v>344</v>
      </c>
      <c r="E587" t="s">
        <v>54</v>
      </c>
      <c r="F587">
        <v>11996843</v>
      </c>
      <c r="G587" s="111">
        <v>44938</v>
      </c>
      <c r="H587" t="s">
        <v>1784</v>
      </c>
      <c r="I587" t="s">
        <v>255</v>
      </c>
      <c r="J587" t="s">
        <v>249</v>
      </c>
      <c r="K587" t="s">
        <v>250</v>
      </c>
      <c r="L587" t="s">
        <v>251</v>
      </c>
      <c r="O587" s="111">
        <v>44938</v>
      </c>
      <c r="P587" t="s">
        <v>252</v>
      </c>
      <c r="Q587" t="s">
        <v>253</v>
      </c>
      <c r="R587" s="111">
        <v>44939</v>
      </c>
      <c r="S587" t="s">
        <v>254</v>
      </c>
      <c r="T587" t="s">
        <v>254</v>
      </c>
      <c r="U587" t="s">
        <v>254</v>
      </c>
      <c r="V587" t="s">
        <v>254</v>
      </c>
      <c r="W587">
        <v>0</v>
      </c>
      <c r="X587">
        <v>0</v>
      </c>
      <c r="Y587">
        <v>7524</v>
      </c>
      <c r="Z587" s="27">
        <f t="shared" si="9"/>
        <v>7524</v>
      </c>
    </row>
    <row r="588" spans="1:26" hidden="1">
      <c r="A588" t="s">
        <v>246</v>
      </c>
      <c r="B588" s="57">
        <v>72073926134</v>
      </c>
      <c r="C588" s="57" t="s">
        <v>195</v>
      </c>
      <c r="D588" t="s">
        <v>1053</v>
      </c>
      <c r="E588" t="s">
        <v>54</v>
      </c>
      <c r="F588">
        <v>7947928</v>
      </c>
      <c r="G588" s="111">
        <v>44918</v>
      </c>
      <c r="H588" t="s">
        <v>1160</v>
      </c>
      <c r="I588" t="s">
        <v>255</v>
      </c>
      <c r="J588" t="s">
        <v>249</v>
      </c>
      <c r="K588" t="s">
        <v>250</v>
      </c>
      <c r="L588" t="s">
        <v>251</v>
      </c>
      <c r="O588" s="111">
        <v>44922</v>
      </c>
      <c r="P588" t="s">
        <v>252</v>
      </c>
      <c r="Q588" t="s">
        <v>253</v>
      </c>
      <c r="R588" s="111">
        <v>44923</v>
      </c>
      <c r="S588" t="s">
        <v>254</v>
      </c>
      <c r="T588" t="s">
        <v>254</v>
      </c>
      <c r="U588" t="s">
        <v>254</v>
      </c>
      <c r="V588" t="s">
        <v>254</v>
      </c>
      <c r="W588">
        <v>0</v>
      </c>
      <c r="X588">
        <v>2517.09</v>
      </c>
      <c r="Y588">
        <v>10250.379999999999</v>
      </c>
      <c r="Z588" s="27">
        <f t="shared" si="9"/>
        <v>12767.47</v>
      </c>
    </row>
    <row r="589" spans="1:26" s="57" customFormat="1" hidden="1">
      <c r="A589" s="57" t="s">
        <v>246</v>
      </c>
      <c r="B589" s="57">
        <v>2716718156</v>
      </c>
      <c r="C589" s="57" t="s">
        <v>948</v>
      </c>
      <c r="D589" s="57" t="s">
        <v>1053</v>
      </c>
      <c r="E589" s="57" t="s">
        <v>54</v>
      </c>
      <c r="F589" s="57">
        <v>8318471</v>
      </c>
      <c r="G589" s="167">
        <v>44914</v>
      </c>
      <c r="H589" s="57" t="s">
        <v>1363</v>
      </c>
      <c r="I589" s="57" t="s">
        <v>248</v>
      </c>
      <c r="J589" s="57" t="s">
        <v>249</v>
      </c>
      <c r="K589" s="57" t="s">
        <v>268</v>
      </c>
      <c r="O589" s="167">
        <v>44914</v>
      </c>
      <c r="P589" s="57" t="s">
        <v>252</v>
      </c>
      <c r="Q589" s="57" t="s">
        <v>282</v>
      </c>
      <c r="S589" s="57" t="s">
        <v>254</v>
      </c>
      <c r="T589" s="57" t="s">
        <v>254</v>
      </c>
      <c r="U589" s="57" t="s">
        <v>254</v>
      </c>
      <c r="V589" s="57" t="s">
        <v>254</v>
      </c>
      <c r="W589" s="57">
        <v>0</v>
      </c>
      <c r="X589" s="57">
        <v>0</v>
      </c>
      <c r="Y589" s="57">
        <v>0</v>
      </c>
      <c r="Z589" s="168">
        <f t="shared" si="9"/>
        <v>0</v>
      </c>
    </row>
    <row r="590" spans="1:26" s="57" customFormat="1" hidden="1">
      <c r="A590" s="57" t="s">
        <v>246</v>
      </c>
      <c r="B590" s="57">
        <v>2716718156</v>
      </c>
      <c r="C590" s="57" t="s">
        <v>948</v>
      </c>
      <c r="D590" s="57" t="s">
        <v>1053</v>
      </c>
      <c r="E590" s="57" t="s">
        <v>54</v>
      </c>
      <c r="F590" s="57">
        <v>11899905</v>
      </c>
      <c r="G590" s="167">
        <v>44923</v>
      </c>
      <c r="H590" s="57" t="s">
        <v>1161</v>
      </c>
      <c r="I590" s="57" t="s">
        <v>255</v>
      </c>
      <c r="J590" s="57" t="s">
        <v>249</v>
      </c>
      <c r="K590" s="57" t="s">
        <v>250</v>
      </c>
      <c r="L590" s="57" t="s">
        <v>251</v>
      </c>
      <c r="O590" s="167">
        <v>44923</v>
      </c>
      <c r="P590" s="57" t="s">
        <v>252</v>
      </c>
      <c r="Q590" s="57" t="s">
        <v>253</v>
      </c>
      <c r="R590" s="167">
        <v>44924</v>
      </c>
      <c r="S590" s="57" t="s">
        <v>254</v>
      </c>
      <c r="T590" s="57" t="s">
        <v>254</v>
      </c>
      <c r="U590" s="57" t="s">
        <v>254</v>
      </c>
      <c r="V590" s="57" t="s">
        <v>254</v>
      </c>
      <c r="W590" s="57">
        <v>0</v>
      </c>
      <c r="X590" s="57">
        <v>9753.56</v>
      </c>
      <c r="Y590" s="57">
        <v>15873</v>
      </c>
      <c r="Z590" s="168">
        <f t="shared" si="9"/>
        <v>25626.559999999998</v>
      </c>
    </row>
    <row r="591" spans="1:26" s="57" customFormat="1" hidden="1">
      <c r="A591" s="57" t="s">
        <v>246</v>
      </c>
      <c r="B591" s="57">
        <v>2716718156</v>
      </c>
      <c r="C591" s="57" t="s">
        <v>948</v>
      </c>
      <c r="D591" s="57" t="s">
        <v>1053</v>
      </c>
      <c r="E591" s="57" t="s">
        <v>54</v>
      </c>
      <c r="F591" s="57">
        <v>11905021</v>
      </c>
      <c r="G591" s="167">
        <v>44923</v>
      </c>
      <c r="H591" s="57" t="s">
        <v>1162</v>
      </c>
      <c r="I591" s="57" t="s">
        <v>255</v>
      </c>
      <c r="J591" s="57" t="s">
        <v>249</v>
      </c>
      <c r="K591" s="57" t="s">
        <v>268</v>
      </c>
      <c r="L591" s="57" t="s">
        <v>251</v>
      </c>
      <c r="O591" s="167">
        <v>44923</v>
      </c>
      <c r="P591" s="57" t="s">
        <v>252</v>
      </c>
      <c r="Q591" s="57" t="s">
        <v>253</v>
      </c>
      <c r="R591" s="167">
        <v>44924</v>
      </c>
      <c r="S591" s="57" t="s">
        <v>254</v>
      </c>
      <c r="T591" s="57" t="s">
        <v>254</v>
      </c>
      <c r="U591" s="57" t="s">
        <v>254</v>
      </c>
      <c r="V591" s="57" t="s">
        <v>254</v>
      </c>
      <c r="W591" s="57">
        <v>0</v>
      </c>
      <c r="X591" s="57">
        <v>902.43</v>
      </c>
      <c r="Y591" s="57">
        <v>3267.02</v>
      </c>
      <c r="Z591" s="168">
        <f t="shared" si="9"/>
        <v>4169.45</v>
      </c>
    </row>
    <row r="592" spans="1:26" s="57" customFormat="1" hidden="1">
      <c r="A592" s="57" t="s">
        <v>246</v>
      </c>
      <c r="B592" s="57">
        <v>2716718156</v>
      </c>
      <c r="C592" s="57" t="s">
        <v>948</v>
      </c>
      <c r="D592" s="57" t="s">
        <v>1053</v>
      </c>
      <c r="E592" s="57" t="s">
        <v>54</v>
      </c>
      <c r="F592" s="57">
        <v>11906549</v>
      </c>
      <c r="G592" s="167">
        <v>44914</v>
      </c>
      <c r="H592" s="57" t="s">
        <v>1163</v>
      </c>
      <c r="I592" s="57" t="s">
        <v>255</v>
      </c>
      <c r="J592" s="57" t="s">
        <v>249</v>
      </c>
      <c r="K592" s="57" t="s">
        <v>250</v>
      </c>
      <c r="L592" s="57" t="s">
        <v>251</v>
      </c>
      <c r="O592" s="167">
        <v>44914</v>
      </c>
      <c r="P592" s="57" t="s">
        <v>252</v>
      </c>
      <c r="Q592" s="57" t="s">
        <v>253</v>
      </c>
      <c r="R592" s="167">
        <v>44915</v>
      </c>
      <c r="S592" s="57" t="s">
        <v>254</v>
      </c>
      <c r="T592" s="57" t="s">
        <v>254</v>
      </c>
      <c r="U592" s="57" t="s">
        <v>254</v>
      </c>
      <c r="V592" s="57" t="s">
        <v>254</v>
      </c>
      <c r="W592" s="57">
        <v>0</v>
      </c>
      <c r="X592" s="57">
        <v>16803.37</v>
      </c>
      <c r="Y592" s="57">
        <v>45761.24</v>
      </c>
      <c r="Z592" s="168">
        <f t="shared" si="9"/>
        <v>62564.61</v>
      </c>
    </row>
    <row r="593" spans="1:26" s="57" customFormat="1" hidden="1">
      <c r="A593" s="57" t="s">
        <v>246</v>
      </c>
      <c r="B593" s="57">
        <v>2716718156</v>
      </c>
      <c r="C593" s="57" t="s">
        <v>948</v>
      </c>
      <c r="D593" s="57" t="s">
        <v>1053</v>
      </c>
      <c r="E593" s="57" t="s">
        <v>54</v>
      </c>
      <c r="F593" s="57">
        <v>11910762</v>
      </c>
      <c r="G593" s="167">
        <v>44915</v>
      </c>
      <c r="H593" s="57" t="s">
        <v>1164</v>
      </c>
      <c r="I593" s="57" t="s">
        <v>255</v>
      </c>
      <c r="L593" s="57" t="s">
        <v>251</v>
      </c>
      <c r="O593" s="167">
        <v>44915</v>
      </c>
      <c r="P593" s="57" t="s">
        <v>252</v>
      </c>
      <c r="Q593" s="57" t="s">
        <v>263</v>
      </c>
      <c r="R593" s="167">
        <v>44916</v>
      </c>
      <c r="S593" s="57" t="s">
        <v>254</v>
      </c>
      <c r="T593" s="57" t="s">
        <v>254</v>
      </c>
      <c r="U593" s="57" t="s">
        <v>254</v>
      </c>
      <c r="V593" s="57" t="s">
        <v>254</v>
      </c>
      <c r="W593" s="57">
        <v>0</v>
      </c>
      <c r="X593" s="57">
        <v>252</v>
      </c>
      <c r="Y593" s="57">
        <v>0</v>
      </c>
      <c r="Z593" s="168">
        <f t="shared" si="9"/>
        <v>252</v>
      </c>
    </row>
    <row r="594" spans="1:26" s="57" customFormat="1" hidden="1">
      <c r="A594" s="57" t="s">
        <v>246</v>
      </c>
      <c r="B594" s="57">
        <v>2716718156</v>
      </c>
      <c r="C594" s="57" t="s">
        <v>948</v>
      </c>
      <c r="D594" s="57" t="s">
        <v>1053</v>
      </c>
      <c r="E594" s="57" t="s">
        <v>54</v>
      </c>
      <c r="F594" s="57">
        <v>11928637</v>
      </c>
      <c r="G594" s="167">
        <v>44918</v>
      </c>
      <c r="H594" s="57" t="s">
        <v>1165</v>
      </c>
      <c r="I594" s="57" t="s">
        <v>255</v>
      </c>
      <c r="J594" s="57" t="s">
        <v>249</v>
      </c>
      <c r="K594" s="57" t="s">
        <v>250</v>
      </c>
      <c r="L594" s="57" t="s">
        <v>251</v>
      </c>
      <c r="O594" s="167">
        <v>44918</v>
      </c>
      <c r="P594" s="57" t="s">
        <v>252</v>
      </c>
      <c r="Q594" s="57" t="s">
        <v>253</v>
      </c>
      <c r="R594" s="167">
        <v>44921</v>
      </c>
      <c r="S594" s="57" t="s">
        <v>254</v>
      </c>
      <c r="T594" s="57" t="s">
        <v>254</v>
      </c>
      <c r="U594" s="57" t="s">
        <v>254</v>
      </c>
      <c r="V594" s="57" t="s">
        <v>254</v>
      </c>
      <c r="W594" s="57">
        <v>0</v>
      </c>
      <c r="X594" s="57">
        <v>2138</v>
      </c>
      <c r="Y594" s="57">
        <v>13891.98</v>
      </c>
      <c r="Z594" s="168">
        <f t="shared" si="9"/>
        <v>16029.98</v>
      </c>
    </row>
    <row r="595" spans="1:26" s="57" customFormat="1" hidden="1">
      <c r="A595" s="57" t="s">
        <v>246</v>
      </c>
      <c r="B595" s="57">
        <v>2716718156</v>
      </c>
      <c r="C595" s="57" t="s">
        <v>948</v>
      </c>
      <c r="D595" s="57" t="s">
        <v>1053</v>
      </c>
      <c r="E595" s="57" t="s">
        <v>54</v>
      </c>
      <c r="F595" s="57">
        <v>11943672</v>
      </c>
      <c r="G595" s="167">
        <v>44923</v>
      </c>
      <c r="H595" s="57" t="s">
        <v>1166</v>
      </c>
      <c r="I595" s="57" t="s">
        <v>255</v>
      </c>
      <c r="J595" s="57" t="s">
        <v>249</v>
      </c>
      <c r="K595" s="57" t="s">
        <v>250</v>
      </c>
      <c r="L595" s="57" t="s">
        <v>251</v>
      </c>
      <c r="O595" s="167">
        <v>44923</v>
      </c>
      <c r="P595" s="57" t="s">
        <v>252</v>
      </c>
      <c r="Q595" s="57" t="s">
        <v>253</v>
      </c>
      <c r="R595" s="167">
        <v>44924</v>
      </c>
      <c r="S595" s="57" t="s">
        <v>254</v>
      </c>
      <c r="T595" s="57" t="s">
        <v>254</v>
      </c>
      <c r="U595" s="57" t="s">
        <v>254</v>
      </c>
      <c r="V595" s="57" t="s">
        <v>254</v>
      </c>
      <c r="W595" s="57">
        <v>0</v>
      </c>
      <c r="X595" s="57">
        <v>3306.47</v>
      </c>
      <c r="Y595" s="57">
        <v>6453.15</v>
      </c>
      <c r="Z595" s="168">
        <f t="shared" si="9"/>
        <v>9759.619999999999</v>
      </c>
    </row>
    <row r="596" spans="1:26" hidden="1">
      <c r="A596" t="s">
        <v>246</v>
      </c>
      <c r="B596" s="57">
        <v>72073926134</v>
      </c>
      <c r="C596" s="57" t="s">
        <v>195</v>
      </c>
      <c r="D596" t="s">
        <v>1053</v>
      </c>
      <c r="E596" t="s">
        <v>54</v>
      </c>
      <c r="F596">
        <v>11950849</v>
      </c>
      <c r="G596" s="111">
        <v>44932</v>
      </c>
      <c r="H596" t="s">
        <v>1785</v>
      </c>
      <c r="I596" t="s">
        <v>255</v>
      </c>
      <c r="J596" t="s">
        <v>249</v>
      </c>
      <c r="K596" t="s">
        <v>268</v>
      </c>
      <c r="L596" t="s">
        <v>251</v>
      </c>
      <c r="O596" s="111">
        <v>44932</v>
      </c>
      <c r="P596" t="s">
        <v>252</v>
      </c>
      <c r="Q596" t="s">
        <v>257</v>
      </c>
      <c r="R596" s="111">
        <v>44935</v>
      </c>
      <c r="S596" t="s">
        <v>254</v>
      </c>
      <c r="T596" t="s">
        <v>254</v>
      </c>
      <c r="U596" t="s">
        <v>254</v>
      </c>
      <c r="V596" t="s">
        <v>254</v>
      </c>
      <c r="W596">
        <v>0</v>
      </c>
      <c r="X596">
        <v>0</v>
      </c>
      <c r="Y596">
        <v>0</v>
      </c>
      <c r="Z596" s="27">
        <f t="shared" si="9"/>
        <v>0</v>
      </c>
    </row>
    <row r="597" spans="1:26" s="57" customFormat="1" hidden="1">
      <c r="A597" s="57" t="s">
        <v>246</v>
      </c>
      <c r="B597" s="57">
        <v>2716718156</v>
      </c>
      <c r="C597" s="57" t="s">
        <v>948</v>
      </c>
      <c r="D597" s="57" t="s">
        <v>1053</v>
      </c>
      <c r="E597" s="57" t="s">
        <v>54</v>
      </c>
      <c r="F597" s="57">
        <v>11958879</v>
      </c>
      <c r="G597" s="167">
        <v>44925</v>
      </c>
      <c r="H597" s="57" t="s">
        <v>1364</v>
      </c>
      <c r="I597" s="57" t="s">
        <v>255</v>
      </c>
      <c r="J597" s="57" t="s">
        <v>249</v>
      </c>
      <c r="K597" s="57" t="s">
        <v>250</v>
      </c>
      <c r="L597" s="57" t="s">
        <v>251</v>
      </c>
      <c r="O597" s="167">
        <v>44925</v>
      </c>
      <c r="P597" s="57" t="s">
        <v>252</v>
      </c>
      <c r="Q597" s="57" t="s">
        <v>253</v>
      </c>
      <c r="R597" s="167">
        <v>44928</v>
      </c>
      <c r="S597" s="57" t="s">
        <v>254</v>
      </c>
      <c r="T597" s="57" t="s">
        <v>254</v>
      </c>
      <c r="U597" s="57" t="s">
        <v>254</v>
      </c>
      <c r="V597" s="57" t="s">
        <v>254</v>
      </c>
      <c r="W597" s="57">
        <v>0</v>
      </c>
      <c r="X597" s="57">
        <v>0</v>
      </c>
      <c r="Y597" s="57">
        <v>13802.44</v>
      </c>
      <c r="Z597" s="168">
        <f t="shared" si="9"/>
        <v>13802.44</v>
      </c>
    </row>
    <row r="598" spans="1:26" hidden="1">
      <c r="A598" t="s">
        <v>246</v>
      </c>
      <c r="B598">
        <v>72073926134</v>
      </c>
      <c r="C598" t="s">
        <v>195</v>
      </c>
      <c r="D598" t="s">
        <v>1053</v>
      </c>
      <c r="E598" t="s">
        <v>54</v>
      </c>
      <c r="F598">
        <v>11969981</v>
      </c>
      <c r="G598" s="111">
        <v>44930</v>
      </c>
      <c r="H598" t="s">
        <v>1786</v>
      </c>
      <c r="I598" t="s">
        <v>255</v>
      </c>
      <c r="J598" t="s">
        <v>249</v>
      </c>
      <c r="K598" t="s">
        <v>250</v>
      </c>
      <c r="L598" t="s">
        <v>251</v>
      </c>
      <c r="O598" s="111">
        <v>44930</v>
      </c>
      <c r="P598" t="s">
        <v>252</v>
      </c>
      <c r="Q598" t="s">
        <v>253</v>
      </c>
      <c r="R598" s="111">
        <v>44932</v>
      </c>
      <c r="S598" t="s">
        <v>254</v>
      </c>
      <c r="T598" t="s">
        <v>254</v>
      </c>
      <c r="U598" t="s">
        <v>254</v>
      </c>
      <c r="V598" t="s">
        <v>254</v>
      </c>
      <c r="W598">
        <v>0</v>
      </c>
      <c r="X598">
        <v>0</v>
      </c>
      <c r="Y598">
        <v>5334.24</v>
      </c>
      <c r="Z598" s="27">
        <f t="shared" si="9"/>
        <v>5334.24</v>
      </c>
    </row>
    <row r="599" spans="1:26" hidden="1">
      <c r="A599" t="s">
        <v>246</v>
      </c>
      <c r="B599">
        <v>72073926134</v>
      </c>
      <c r="C599" t="s">
        <v>195</v>
      </c>
      <c r="D599" t="s">
        <v>1053</v>
      </c>
      <c r="E599" t="s">
        <v>54</v>
      </c>
      <c r="F599">
        <v>11972996</v>
      </c>
      <c r="G599" s="111">
        <v>44932</v>
      </c>
      <c r="H599" t="s">
        <v>1787</v>
      </c>
      <c r="I599" t="s">
        <v>255</v>
      </c>
      <c r="J599" t="s">
        <v>249</v>
      </c>
      <c r="K599" t="s">
        <v>250</v>
      </c>
      <c r="L599" t="s">
        <v>251</v>
      </c>
      <c r="O599" s="111">
        <v>44932</v>
      </c>
      <c r="P599" t="s">
        <v>252</v>
      </c>
      <c r="Q599" t="s">
        <v>253</v>
      </c>
      <c r="R599" s="111">
        <v>44935</v>
      </c>
      <c r="S599" t="s">
        <v>254</v>
      </c>
      <c r="T599" t="s">
        <v>254</v>
      </c>
      <c r="U599" t="s">
        <v>254</v>
      </c>
      <c r="V599" t="s">
        <v>254</v>
      </c>
      <c r="W599">
        <v>0</v>
      </c>
      <c r="X599">
        <v>0</v>
      </c>
      <c r="Y599">
        <v>4866.9399999999996</v>
      </c>
      <c r="Z599" s="27">
        <f t="shared" si="9"/>
        <v>4866.9399999999996</v>
      </c>
    </row>
    <row r="600" spans="1:26" hidden="1">
      <c r="A600" t="s">
        <v>246</v>
      </c>
      <c r="B600">
        <v>72073926134</v>
      </c>
      <c r="C600" t="s">
        <v>195</v>
      </c>
      <c r="D600" t="s">
        <v>1053</v>
      </c>
      <c r="E600" t="s">
        <v>54</v>
      </c>
      <c r="F600">
        <v>11978066</v>
      </c>
      <c r="G600" s="111">
        <v>44932</v>
      </c>
      <c r="H600" t="s">
        <v>1788</v>
      </c>
      <c r="I600" t="s">
        <v>255</v>
      </c>
      <c r="J600" t="s">
        <v>249</v>
      </c>
      <c r="K600" t="s">
        <v>250</v>
      </c>
      <c r="L600" t="s">
        <v>251</v>
      </c>
      <c r="O600" s="111">
        <v>44932</v>
      </c>
      <c r="P600" t="s">
        <v>252</v>
      </c>
      <c r="Q600" t="s">
        <v>253</v>
      </c>
      <c r="R600" s="111">
        <v>44935</v>
      </c>
      <c r="S600" t="s">
        <v>254</v>
      </c>
      <c r="T600" t="s">
        <v>254</v>
      </c>
      <c r="U600" t="s">
        <v>254</v>
      </c>
      <c r="V600" t="s">
        <v>254</v>
      </c>
      <c r="W600">
        <v>0</v>
      </c>
      <c r="X600">
        <v>0</v>
      </c>
      <c r="Y600">
        <v>275</v>
      </c>
      <c r="Z600" s="27">
        <f t="shared" si="9"/>
        <v>275</v>
      </c>
    </row>
    <row r="601" spans="1:26" hidden="1">
      <c r="A601" t="s">
        <v>246</v>
      </c>
      <c r="B601">
        <v>72073926134</v>
      </c>
      <c r="C601" t="s">
        <v>195</v>
      </c>
      <c r="D601" t="s">
        <v>1053</v>
      </c>
      <c r="E601" t="s">
        <v>54</v>
      </c>
      <c r="F601">
        <v>11978550</v>
      </c>
      <c r="G601" s="111">
        <v>44932</v>
      </c>
      <c r="H601" t="s">
        <v>1789</v>
      </c>
      <c r="I601" t="s">
        <v>255</v>
      </c>
      <c r="J601" t="s">
        <v>249</v>
      </c>
      <c r="K601" t="s">
        <v>250</v>
      </c>
      <c r="L601" t="s">
        <v>251</v>
      </c>
      <c r="O601" s="111">
        <v>44932</v>
      </c>
      <c r="P601" t="s">
        <v>252</v>
      </c>
      <c r="Q601" t="s">
        <v>253</v>
      </c>
      <c r="R601" s="111">
        <v>44935</v>
      </c>
      <c r="S601" t="s">
        <v>254</v>
      </c>
      <c r="T601" t="s">
        <v>254</v>
      </c>
      <c r="U601" t="s">
        <v>254</v>
      </c>
      <c r="V601" t="s">
        <v>254</v>
      </c>
      <c r="W601">
        <v>0</v>
      </c>
      <c r="X601">
        <v>0</v>
      </c>
      <c r="Y601">
        <v>6100</v>
      </c>
      <c r="Z601" s="27">
        <f t="shared" si="9"/>
        <v>6100</v>
      </c>
    </row>
    <row r="602" spans="1:26" hidden="1">
      <c r="A602" t="s">
        <v>246</v>
      </c>
      <c r="B602">
        <v>72073926134</v>
      </c>
      <c r="C602" t="s">
        <v>195</v>
      </c>
      <c r="D602" t="s">
        <v>1053</v>
      </c>
      <c r="E602" t="s">
        <v>54</v>
      </c>
      <c r="F602">
        <v>11980951</v>
      </c>
      <c r="G602" s="111">
        <v>44937</v>
      </c>
      <c r="H602" t="s">
        <v>1790</v>
      </c>
      <c r="I602" t="s">
        <v>271</v>
      </c>
      <c r="J602" t="s">
        <v>249</v>
      </c>
      <c r="K602" t="s">
        <v>250</v>
      </c>
      <c r="L602" t="s">
        <v>251</v>
      </c>
      <c r="O602" s="111">
        <v>44950</v>
      </c>
      <c r="P602" t="s">
        <v>252</v>
      </c>
      <c r="Q602" t="s">
        <v>253</v>
      </c>
      <c r="R602" s="111">
        <v>44952</v>
      </c>
      <c r="S602" t="s">
        <v>254</v>
      </c>
      <c r="T602" t="s">
        <v>254</v>
      </c>
      <c r="U602" t="s">
        <v>254</v>
      </c>
      <c r="V602" t="s">
        <v>254</v>
      </c>
      <c r="W602">
        <v>0</v>
      </c>
      <c r="X602">
        <v>0</v>
      </c>
      <c r="Y602">
        <v>686</v>
      </c>
      <c r="Z602" s="27">
        <f t="shared" si="9"/>
        <v>686</v>
      </c>
    </row>
    <row r="603" spans="1:26" hidden="1">
      <c r="A603" t="s">
        <v>246</v>
      </c>
      <c r="B603">
        <v>8145581435</v>
      </c>
      <c r="C603" t="s">
        <v>1791</v>
      </c>
      <c r="D603" t="s">
        <v>1792</v>
      </c>
      <c r="E603" t="s">
        <v>1528</v>
      </c>
      <c r="F603">
        <v>12049413</v>
      </c>
      <c r="G603" s="111">
        <v>44952</v>
      </c>
      <c r="H603" t="s">
        <v>1793</v>
      </c>
      <c r="I603" t="s">
        <v>248</v>
      </c>
      <c r="J603" t="s">
        <v>249</v>
      </c>
      <c r="K603" t="s">
        <v>250</v>
      </c>
      <c r="L603" t="s">
        <v>251</v>
      </c>
      <c r="O603" s="111">
        <v>44953</v>
      </c>
      <c r="P603" t="s">
        <v>252</v>
      </c>
      <c r="Q603" t="s">
        <v>1406</v>
      </c>
      <c r="S603" t="s">
        <v>254</v>
      </c>
      <c r="T603" t="s">
        <v>254</v>
      </c>
      <c r="U603" t="s">
        <v>254</v>
      </c>
      <c r="V603" t="s">
        <v>254</v>
      </c>
      <c r="W603">
        <v>0</v>
      </c>
      <c r="X603">
        <v>0</v>
      </c>
      <c r="Y603">
        <v>0</v>
      </c>
      <c r="Z603" s="27">
        <f t="shared" si="9"/>
        <v>0</v>
      </c>
    </row>
    <row r="604" spans="1:26" hidden="1">
      <c r="A604" t="s">
        <v>246</v>
      </c>
      <c r="B604">
        <v>8251327628</v>
      </c>
      <c r="C604" t="s">
        <v>190</v>
      </c>
      <c r="D604" t="s">
        <v>1003</v>
      </c>
      <c r="E604" t="s">
        <v>46</v>
      </c>
      <c r="F604">
        <v>11978600</v>
      </c>
      <c r="G604" s="111">
        <v>44932</v>
      </c>
      <c r="H604" t="s">
        <v>1794</v>
      </c>
      <c r="I604" t="s">
        <v>255</v>
      </c>
      <c r="J604" t="s">
        <v>249</v>
      </c>
      <c r="K604" t="s">
        <v>250</v>
      </c>
      <c r="L604" t="s">
        <v>251</v>
      </c>
      <c r="O604" s="111">
        <v>44932</v>
      </c>
      <c r="P604" t="s">
        <v>252</v>
      </c>
      <c r="Q604" t="s">
        <v>253</v>
      </c>
      <c r="R604" s="111">
        <v>44938</v>
      </c>
      <c r="S604" t="s">
        <v>254</v>
      </c>
      <c r="T604" t="s">
        <v>254</v>
      </c>
      <c r="U604" t="s">
        <v>254</v>
      </c>
      <c r="V604" t="s">
        <v>254</v>
      </c>
      <c r="W604">
        <v>0</v>
      </c>
      <c r="X604">
        <v>0</v>
      </c>
      <c r="Y604">
        <v>5698.25</v>
      </c>
      <c r="Z604" s="27">
        <f t="shared" si="9"/>
        <v>5698.25</v>
      </c>
    </row>
    <row r="605" spans="1:26" hidden="1">
      <c r="A605" t="s">
        <v>246</v>
      </c>
      <c r="B605">
        <v>8251327628</v>
      </c>
      <c r="C605" t="s">
        <v>190</v>
      </c>
      <c r="D605" t="s">
        <v>45</v>
      </c>
      <c r="E605" t="s">
        <v>46</v>
      </c>
      <c r="F605">
        <v>270194</v>
      </c>
      <c r="G605" s="111">
        <v>44904</v>
      </c>
      <c r="H605" t="s">
        <v>1167</v>
      </c>
      <c r="I605" t="s">
        <v>255</v>
      </c>
      <c r="J605" t="s">
        <v>249</v>
      </c>
      <c r="K605" t="s">
        <v>1168</v>
      </c>
      <c r="L605" t="s">
        <v>251</v>
      </c>
      <c r="O605" s="111">
        <v>44909</v>
      </c>
      <c r="P605" t="s">
        <v>252</v>
      </c>
      <c r="Q605" t="s">
        <v>253</v>
      </c>
      <c r="R605" s="111">
        <v>44910</v>
      </c>
      <c r="S605" t="s">
        <v>254</v>
      </c>
      <c r="T605" t="s">
        <v>254</v>
      </c>
      <c r="U605" t="s">
        <v>254</v>
      </c>
      <c r="V605" t="s">
        <v>254</v>
      </c>
      <c r="W605">
        <v>0</v>
      </c>
      <c r="X605">
        <v>17243.830000000002</v>
      </c>
      <c r="Y605">
        <v>48648.78</v>
      </c>
      <c r="Z605" s="27">
        <f t="shared" si="9"/>
        <v>65892.61</v>
      </c>
    </row>
    <row r="606" spans="1:26" hidden="1">
      <c r="A606" t="s">
        <v>246</v>
      </c>
      <c r="B606">
        <v>8251327628</v>
      </c>
      <c r="C606" t="s">
        <v>190</v>
      </c>
      <c r="D606" t="s">
        <v>45</v>
      </c>
      <c r="E606" t="s">
        <v>46</v>
      </c>
      <c r="F606">
        <v>387844</v>
      </c>
      <c r="G606" s="111">
        <v>44879</v>
      </c>
      <c r="H606" t="s">
        <v>786</v>
      </c>
      <c r="I606" t="s">
        <v>255</v>
      </c>
      <c r="J606" t="s">
        <v>249</v>
      </c>
      <c r="K606" t="s">
        <v>268</v>
      </c>
      <c r="L606" t="s">
        <v>251</v>
      </c>
      <c r="O606" s="111">
        <v>44879</v>
      </c>
      <c r="P606" t="s">
        <v>252</v>
      </c>
      <c r="Q606" t="s">
        <v>282</v>
      </c>
      <c r="R606" s="111">
        <v>44881</v>
      </c>
      <c r="S606" t="s">
        <v>254</v>
      </c>
      <c r="T606" t="s">
        <v>254</v>
      </c>
      <c r="U606" t="s">
        <v>254</v>
      </c>
      <c r="V606" t="s">
        <v>254</v>
      </c>
      <c r="W606">
        <v>86.55</v>
      </c>
      <c r="X606">
        <v>309.85000000000002</v>
      </c>
      <c r="Y606">
        <v>0</v>
      </c>
      <c r="Z606" s="27">
        <f t="shared" si="9"/>
        <v>396.40000000000003</v>
      </c>
    </row>
    <row r="607" spans="1:26" hidden="1">
      <c r="A607" t="s">
        <v>246</v>
      </c>
      <c r="B607">
        <v>8251327628</v>
      </c>
      <c r="C607" t="s">
        <v>190</v>
      </c>
      <c r="D607" t="s">
        <v>45</v>
      </c>
      <c r="E607" t="s">
        <v>46</v>
      </c>
      <c r="F607">
        <v>799785</v>
      </c>
      <c r="G607" s="111">
        <v>44866</v>
      </c>
      <c r="H607" t="s">
        <v>787</v>
      </c>
      <c r="I607" t="s">
        <v>255</v>
      </c>
      <c r="J607" t="s">
        <v>249</v>
      </c>
      <c r="K607" t="s">
        <v>250</v>
      </c>
      <c r="L607" t="s">
        <v>251</v>
      </c>
      <c r="O607" s="111">
        <v>44868</v>
      </c>
      <c r="P607" t="s">
        <v>252</v>
      </c>
      <c r="Q607" t="s">
        <v>253</v>
      </c>
      <c r="R607" s="111">
        <v>44890</v>
      </c>
      <c r="S607" t="s">
        <v>254</v>
      </c>
      <c r="T607" t="s">
        <v>254</v>
      </c>
      <c r="U607" t="s">
        <v>254</v>
      </c>
      <c r="V607" t="s">
        <v>254</v>
      </c>
      <c r="W607">
        <v>562</v>
      </c>
      <c r="X607">
        <v>2038</v>
      </c>
      <c r="Y607">
        <v>298</v>
      </c>
      <c r="Z607" s="27">
        <f t="shared" si="9"/>
        <v>2898</v>
      </c>
    </row>
    <row r="608" spans="1:26" hidden="1">
      <c r="A608" t="s">
        <v>246</v>
      </c>
      <c r="B608">
        <v>8251327628</v>
      </c>
      <c r="C608" t="s">
        <v>190</v>
      </c>
      <c r="D608" t="s">
        <v>45</v>
      </c>
      <c r="E608" t="s">
        <v>46</v>
      </c>
      <c r="F608">
        <v>5460104</v>
      </c>
      <c r="G608" s="111">
        <v>44873</v>
      </c>
      <c r="H608" t="s">
        <v>788</v>
      </c>
      <c r="I608" t="s">
        <v>255</v>
      </c>
      <c r="J608" t="s">
        <v>249</v>
      </c>
      <c r="K608" t="s">
        <v>250</v>
      </c>
      <c r="L608" t="s">
        <v>251</v>
      </c>
      <c r="O608" s="111">
        <v>44873</v>
      </c>
      <c r="P608" t="s">
        <v>252</v>
      </c>
      <c r="Q608" t="s">
        <v>253</v>
      </c>
      <c r="R608" s="111">
        <v>44875</v>
      </c>
      <c r="S608" t="s">
        <v>254</v>
      </c>
      <c r="T608" t="s">
        <v>254</v>
      </c>
      <c r="U608" t="s">
        <v>254</v>
      </c>
      <c r="V608" t="s">
        <v>254</v>
      </c>
      <c r="W608">
        <v>119</v>
      </c>
      <c r="X608">
        <v>277.3</v>
      </c>
      <c r="Y608">
        <v>875.2</v>
      </c>
      <c r="Z608" s="27">
        <f t="shared" si="9"/>
        <v>1271.5</v>
      </c>
    </row>
    <row r="609" spans="1:26" hidden="1">
      <c r="A609" t="s">
        <v>246</v>
      </c>
      <c r="B609">
        <v>8251327628</v>
      </c>
      <c r="C609" t="s">
        <v>190</v>
      </c>
      <c r="D609" t="s">
        <v>45</v>
      </c>
      <c r="E609" t="s">
        <v>46</v>
      </c>
      <c r="F609">
        <v>6116876</v>
      </c>
      <c r="G609" s="111">
        <v>44923</v>
      </c>
      <c r="H609" t="s">
        <v>1169</v>
      </c>
      <c r="I609" t="s">
        <v>255</v>
      </c>
      <c r="J609" t="s">
        <v>249</v>
      </c>
      <c r="K609" t="s">
        <v>268</v>
      </c>
      <c r="L609" t="s">
        <v>251</v>
      </c>
      <c r="O609" s="111">
        <v>44923</v>
      </c>
      <c r="P609" t="s">
        <v>252</v>
      </c>
      <c r="Q609" t="s">
        <v>253</v>
      </c>
      <c r="R609" s="111">
        <v>44924</v>
      </c>
      <c r="S609" t="s">
        <v>254</v>
      </c>
      <c r="T609" t="s">
        <v>254</v>
      </c>
      <c r="U609" t="s">
        <v>254</v>
      </c>
      <c r="V609" t="s">
        <v>254</v>
      </c>
      <c r="W609">
        <v>0</v>
      </c>
      <c r="X609">
        <v>1693.92</v>
      </c>
      <c r="Y609">
        <v>16598.240000000002</v>
      </c>
      <c r="Z609" s="27">
        <f t="shared" si="9"/>
        <v>18292.160000000003</v>
      </c>
    </row>
    <row r="610" spans="1:26" hidden="1">
      <c r="A610" t="s">
        <v>246</v>
      </c>
      <c r="B610">
        <v>8251327628</v>
      </c>
      <c r="C610" t="s">
        <v>190</v>
      </c>
      <c r="D610" t="s">
        <v>45</v>
      </c>
      <c r="E610" t="s">
        <v>46</v>
      </c>
      <c r="F610">
        <v>7411168</v>
      </c>
      <c r="G610" s="111">
        <v>44923</v>
      </c>
      <c r="H610" t="s">
        <v>1170</v>
      </c>
      <c r="I610" t="s">
        <v>255</v>
      </c>
      <c r="J610" t="s">
        <v>249</v>
      </c>
      <c r="K610" t="s">
        <v>250</v>
      </c>
      <c r="O610" s="111">
        <v>44923</v>
      </c>
      <c r="P610" t="s">
        <v>252</v>
      </c>
      <c r="Q610" t="s">
        <v>253</v>
      </c>
      <c r="R610" s="111">
        <v>44924</v>
      </c>
      <c r="S610" t="s">
        <v>254</v>
      </c>
      <c r="T610" t="s">
        <v>254</v>
      </c>
      <c r="U610" t="s">
        <v>254</v>
      </c>
      <c r="V610" t="s">
        <v>254</v>
      </c>
      <c r="W610">
        <v>0</v>
      </c>
      <c r="X610">
        <v>137.01</v>
      </c>
      <c r="Y610">
        <v>2559.0100000000002</v>
      </c>
      <c r="Z610" s="27">
        <f t="shared" si="9"/>
        <v>2696.0200000000004</v>
      </c>
    </row>
    <row r="611" spans="1:26" hidden="1">
      <c r="A611" t="s">
        <v>246</v>
      </c>
      <c r="B611">
        <v>8251327628</v>
      </c>
      <c r="C611" t="s">
        <v>190</v>
      </c>
      <c r="D611" t="s">
        <v>45</v>
      </c>
      <c r="E611" t="s">
        <v>46</v>
      </c>
      <c r="F611">
        <v>11471259</v>
      </c>
      <c r="G611" s="111">
        <v>44874</v>
      </c>
      <c r="H611" t="s">
        <v>789</v>
      </c>
      <c r="I611" t="s">
        <v>255</v>
      </c>
      <c r="J611" t="s">
        <v>249</v>
      </c>
      <c r="K611" t="s">
        <v>250</v>
      </c>
      <c r="L611" t="s">
        <v>251</v>
      </c>
      <c r="O611" s="111">
        <v>44874</v>
      </c>
      <c r="P611" t="s">
        <v>252</v>
      </c>
      <c r="Q611" t="s">
        <v>253</v>
      </c>
      <c r="R611" s="111">
        <v>44879</v>
      </c>
      <c r="S611" t="s">
        <v>254</v>
      </c>
      <c r="T611" t="s">
        <v>254</v>
      </c>
      <c r="U611" t="s">
        <v>254</v>
      </c>
      <c r="V611" t="s">
        <v>254</v>
      </c>
      <c r="W611">
        <v>14134</v>
      </c>
      <c r="X611">
        <v>30071</v>
      </c>
      <c r="Y611">
        <v>25942.75</v>
      </c>
      <c r="Z611" s="27">
        <f t="shared" si="9"/>
        <v>70147.75</v>
      </c>
    </row>
    <row r="612" spans="1:26" hidden="1">
      <c r="A612" t="s">
        <v>246</v>
      </c>
      <c r="B612">
        <v>8251327628</v>
      </c>
      <c r="C612" t="s">
        <v>190</v>
      </c>
      <c r="D612" t="s">
        <v>45</v>
      </c>
      <c r="E612" t="s">
        <v>46</v>
      </c>
      <c r="F612">
        <v>11663461</v>
      </c>
      <c r="G612" s="111">
        <v>44907</v>
      </c>
      <c r="H612" t="s">
        <v>1171</v>
      </c>
      <c r="I612" t="s">
        <v>255</v>
      </c>
      <c r="J612" t="s">
        <v>249</v>
      </c>
      <c r="K612" t="s">
        <v>268</v>
      </c>
      <c r="L612" t="s">
        <v>251</v>
      </c>
      <c r="O612" s="111">
        <v>44907</v>
      </c>
      <c r="P612" t="s">
        <v>252</v>
      </c>
      <c r="Q612" t="s">
        <v>253</v>
      </c>
      <c r="R612" s="111">
        <v>44908</v>
      </c>
      <c r="S612" t="s">
        <v>254</v>
      </c>
      <c r="T612" t="s">
        <v>254</v>
      </c>
      <c r="U612" t="s">
        <v>254</v>
      </c>
      <c r="V612" t="s">
        <v>254</v>
      </c>
      <c r="W612">
        <v>0</v>
      </c>
      <c r="X612">
        <v>479.7</v>
      </c>
      <c r="Y612">
        <v>573.42999999999995</v>
      </c>
      <c r="Z612" s="27">
        <f t="shared" si="9"/>
        <v>1053.1299999999999</v>
      </c>
    </row>
    <row r="613" spans="1:26" hidden="1">
      <c r="A613" t="s">
        <v>246</v>
      </c>
      <c r="B613">
        <v>8251327628</v>
      </c>
      <c r="C613" t="s">
        <v>190</v>
      </c>
      <c r="D613" t="s">
        <v>45</v>
      </c>
      <c r="E613" t="s">
        <v>46</v>
      </c>
      <c r="F613">
        <v>11672557</v>
      </c>
      <c r="G613" s="111">
        <v>44925</v>
      </c>
      <c r="H613" t="s">
        <v>1365</v>
      </c>
      <c r="I613" t="s">
        <v>255</v>
      </c>
      <c r="J613" t="s">
        <v>249</v>
      </c>
      <c r="K613" t="s">
        <v>250</v>
      </c>
      <c r="L613" t="s">
        <v>251</v>
      </c>
      <c r="O613" s="111">
        <v>44925</v>
      </c>
      <c r="P613" t="s">
        <v>252</v>
      </c>
      <c r="Q613" t="s">
        <v>253</v>
      </c>
      <c r="R613" s="111">
        <v>44928</v>
      </c>
      <c r="S613" t="s">
        <v>254</v>
      </c>
      <c r="T613" t="s">
        <v>254</v>
      </c>
      <c r="U613" t="s">
        <v>254</v>
      </c>
      <c r="V613" t="s">
        <v>254</v>
      </c>
      <c r="W613">
        <v>0</v>
      </c>
      <c r="X613">
        <v>0</v>
      </c>
      <c r="Y613">
        <v>4985.2700000000004</v>
      </c>
      <c r="Z613" s="27">
        <f t="shared" si="9"/>
        <v>4985.2700000000004</v>
      </c>
    </row>
    <row r="614" spans="1:26" hidden="1">
      <c r="A614" t="s">
        <v>246</v>
      </c>
      <c r="B614">
        <v>8251327628</v>
      </c>
      <c r="C614" t="s">
        <v>190</v>
      </c>
      <c r="D614" t="s">
        <v>45</v>
      </c>
      <c r="E614" t="s">
        <v>46</v>
      </c>
      <c r="F614">
        <v>11718633</v>
      </c>
      <c r="G614" s="111">
        <v>44866</v>
      </c>
      <c r="H614" t="s">
        <v>790</v>
      </c>
      <c r="I614" t="s">
        <v>248</v>
      </c>
      <c r="J614" t="s">
        <v>249</v>
      </c>
      <c r="K614" t="s">
        <v>268</v>
      </c>
      <c r="L614" t="s">
        <v>251</v>
      </c>
      <c r="O614" s="111">
        <v>44886</v>
      </c>
      <c r="P614" t="s">
        <v>252</v>
      </c>
      <c r="Q614" t="s">
        <v>253</v>
      </c>
      <c r="R614" s="111">
        <v>44887</v>
      </c>
      <c r="S614" t="s">
        <v>254</v>
      </c>
      <c r="T614" t="s">
        <v>254</v>
      </c>
      <c r="U614" t="s">
        <v>254</v>
      </c>
      <c r="V614" t="s">
        <v>254</v>
      </c>
      <c r="W614">
        <v>2096</v>
      </c>
      <c r="X614">
        <v>8716.5</v>
      </c>
      <c r="Y614">
        <v>7920</v>
      </c>
      <c r="Z614" s="27">
        <f t="shared" si="9"/>
        <v>18732.5</v>
      </c>
    </row>
    <row r="615" spans="1:26" hidden="1">
      <c r="A615" t="s">
        <v>246</v>
      </c>
      <c r="B615">
        <v>8251327628</v>
      </c>
      <c r="C615" t="s">
        <v>190</v>
      </c>
      <c r="D615" t="s">
        <v>45</v>
      </c>
      <c r="E615" t="s">
        <v>46</v>
      </c>
      <c r="F615">
        <v>11725790</v>
      </c>
      <c r="G615" s="111">
        <v>44868</v>
      </c>
      <c r="H615" t="s">
        <v>791</v>
      </c>
      <c r="I615" t="s">
        <v>255</v>
      </c>
      <c r="J615" t="s">
        <v>249</v>
      </c>
      <c r="K615" t="s">
        <v>250</v>
      </c>
      <c r="L615" t="s">
        <v>251</v>
      </c>
      <c r="O615" s="111">
        <v>44868</v>
      </c>
      <c r="P615" t="s">
        <v>252</v>
      </c>
      <c r="Q615" t="s">
        <v>282</v>
      </c>
      <c r="R615" s="111">
        <v>44877</v>
      </c>
      <c r="S615" t="s">
        <v>254</v>
      </c>
      <c r="T615" t="s">
        <v>254</v>
      </c>
      <c r="U615" t="s">
        <v>254</v>
      </c>
      <c r="V615" t="s">
        <v>254</v>
      </c>
      <c r="W615">
        <v>872.41</v>
      </c>
      <c r="X615">
        <v>639.04999999999995</v>
      </c>
      <c r="Y615">
        <v>0</v>
      </c>
      <c r="Z615" s="27">
        <f t="shared" si="9"/>
        <v>1511.46</v>
      </c>
    </row>
    <row r="616" spans="1:26" hidden="1">
      <c r="A616" t="s">
        <v>246</v>
      </c>
      <c r="B616">
        <v>8251327628</v>
      </c>
      <c r="C616" t="s">
        <v>190</v>
      </c>
      <c r="D616" t="s">
        <v>45</v>
      </c>
      <c r="E616" t="s">
        <v>46</v>
      </c>
      <c r="F616">
        <v>11731988</v>
      </c>
      <c r="G616" s="111">
        <v>44873</v>
      </c>
      <c r="H616" t="s">
        <v>1795</v>
      </c>
      <c r="I616" t="s">
        <v>256</v>
      </c>
      <c r="J616" t="s">
        <v>249</v>
      </c>
      <c r="K616" t="s">
        <v>250</v>
      </c>
      <c r="L616" t="s">
        <v>251</v>
      </c>
      <c r="O616" s="111">
        <v>44873</v>
      </c>
      <c r="P616" t="s">
        <v>252</v>
      </c>
      <c r="Q616" t="s">
        <v>257</v>
      </c>
      <c r="S616" t="s">
        <v>254</v>
      </c>
      <c r="T616" t="s">
        <v>254</v>
      </c>
      <c r="U616" t="s">
        <v>254</v>
      </c>
      <c r="V616" t="s">
        <v>254</v>
      </c>
      <c r="W616">
        <v>0</v>
      </c>
      <c r="X616">
        <v>0</v>
      </c>
      <c r="Y616">
        <v>0</v>
      </c>
      <c r="Z616" s="27">
        <f t="shared" si="9"/>
        <v>0</v>
      </c>
    </row>
    <row r="617" spans="1:26" hidden="1">
      <c r="A617" t="s">
        <v>246</v>
      </c>
      <c r="B617">
        <v>8251327628</v>
      </c>
      <c r="C617" t="s">
        <v>190</v>
      </c>
      <c r="D617" t="s">
        <v>45</v>
      </c>
      <c r="E617" t="s">
        <v>46</v>
      </c>
      <c r="F617">
        <v>11732032</v>
      </c>
      <c r="G617" s="111">
        <v>44869</v>
      </c>
      <c r="H617" t="s">
        <v>792</v>
      </c>
      <c r="I617" t="s">
        <v>255</v>
      </c>
      <c r="J617" t="s">
        <v>249</v>
      </c>
      <c r="K617" t="s">
        <v>250</v>
      </c>
      <c r="L617" t="s">
        <v>251</v>
      </c>
      <c r="O617" s="111">
        <v>44869</v>
      </c>
      <c r="P617" t="s">
        <v>252</v>
      </c>
      <c r="Q617" t="s">
        <v>282</v>
      </c>
      <c r="R617" s="111">
        <v>44873</v>
      </c>
      <c r="S617" t="s">
        <v>254</v>
      </c>
      <c r="T617" t="s">
        <v>254</v>
      </c>
      <c r="U617" t="s">
        <v>254</v>
      </c>
      <c r="V617" t="s">
        <v>254</v>
      </c>
      <c r="W617">
        <v>361.5</v>
      </c>
      <c r="X617">
        <v>0</v>
      </c>
      <c r="Y617">
        <v>0</v>
      </c>
      <c r="Z617" s="27">
        <f t="shared" si="9"/>
        <v>361.5</v>
      </c>
    </row>
    <row r="618" spans="1:26" hidden="1">
      <c r="A618" t="s">
        <v>246</v>
      </c>
      <c r="B618">
        <v>8251327628</v>
      </c>
      <c r="C618" t="s">
        <v>190</v>
      </c>
      <c r="D618" t="s">
        <v>45</v>
      </c>
      <c r="E618" t="s">
        <v>46</v>
      </c>
      <c r="F618">
        <v>11738085</v>
      </c>
      <c r="G618" s="111">
        <v>44872</v>
      </c>
      <c r="H618" t="s">
        <v>793</v>
      </c>
      <c r="I618" t="s">
        <v>255</v>
      </c>
      <c r="J618" t="s">
        <v>249</v>
      </c>
      <c r="K618" t="s">
        <v>250</v>
      </c>
      <c r="L618" t="s">
        <v>251</v>
      </c>
      <c r="O618" s="111">
        <v>44872</v>
      </c>
      <c r="P618" t="s">
        <v>252</v>
      </c>
      <c r="Q618" t="s">
        <v>253</v>
      </c>
      <c r="R618" s="111">
        <v>44886</v>
      </c>
      <c r="S618" t="s">
        <v>254</v>
      </c>
      <c r="T618" t="s">
        <v>254</v>
      </c>
      <c r="U618" t="s">
        <v>254</v>
      </c>
      <c r="V618" t="s">
        <v>254</v>
      </c>
      <c r="W618">
        <v>109.76</v>
      </c>
      <c r="X618">
        <v>948.5</v>
      </c>
      <c r="Y618">
        <v>160</v>
      </c>
      <c r="Z618" s="27">
        <f t="shared" si="9"/>
        <v>1218.26</v>
      </c>
    </row>
    <row r="619" spans="1:26" hidden="1">
      <c r="A619" t="s">
        <v>246</v>
      </c>
      <c r="B619">
        <v>8251327628</v>
      </c>
      <c r="C619" t="s">
        <v>190</v>
      </c>
      <c r="D619" t="s">
        <v>45</v>
      </c>
      <c r="E619" t="s">
        <v>46</v>
      </c>
      <c r="F619">
        <v>11739198</v>
      </c>
      <c r="G619" s="111">
        <v>44874</v>
      </c>
      <c r="H619" t="s">
        <v>794</v>
      </c>
      <c r="I619" t="s">
        <v>255</v>
      </c>
      <c r="J619" t="s">
        <v>249</v>
      </c>
      <c r="K619" t="s">
        <v>250</v>
      </c>
      <c r="L619" t="s">
        <v>251</v>
      </c>
      <c r="O619" s="111">
        <v>44874</v>
      </c>
      <c r="P619" t="s">
        <v>252</v>
      </c>
      <c r="Q619" t="s">
        <v>253</v>
      </c>
      <c r="R619" s="111">
        <v>44875</v>
      </c>
      <c r="S619" t="s">
        <v>254</v>
      </c>
      <c r="T619" t="s">
        <v>254</v>
      </c>
      <c r="U619" t="s">
        <v>254</v>
      </c>
      <c r="V619" t="s">
        <v>254</v>
      </c>
      <c r="W619">
        <v>4165</v>
      </c>
      <c r="X619">
        <v>9816</v>
      </c>
      <c r="Y619">
        <v>9265</v>
      </c>
      <c r="Z619" s="27">
        <f t="shared" si="9"/>
        <v>23246</v>
      </c>
    </row>
    <row r="620" spans="1:26" hidden="1">
      <c r="A620" t="s">
        <v>246</v>
      </c>
      <c r="B620">
        <v>8251327628</v>
      </c>
      <c r="C620" t="s">
        <v>190</v>
      </c>
      <c r="D620" t="s">
        <v>45</v>
      </c>
      <c r="E620" t="s">
        <v>46</v>
      </c>
      <c r="F620">
        <v>11749359</v>
      </c>
      <c r="G620" s="111">
        <v>44901</v>
      </c>
      <c r="H620" t="s">
        <v>1172</v>
      </c>
      <c r="I620" t="s">
        <v>255</v>
      </c>
      <c r="J620" t="s">
        <v>249</v>
      </c>
      <c r="K620" t="s">
        <v>268</v>
      </c>
      <c r="L620" t="s">
        <v>251</v>
      </c>
      <c r="O620" s="111">
        <v>44901</v>
      </c>
      <c r="P620" t="s">
        <v>252</v>
      </c>
      <c r="Q620" t="s">
        <v>253</v>
      </c>
      <c r="R620" s="111">
        <v>44903</v>
      </c>
      <c r="S620" t="s">
        <v>254</v>
      </c>
      <c r="T620" t="s">
        <v>254</v>
      </c>
      <c r="U620" t="s">
        <v>254</v>
      </c>
      <c r="V620" t="s">
        <v>254</v>
      </c>
      <c r="W620">
        <v>0</v>
      </c>
      <c r="X620">
        <v>17578.03</v>
      </c>
      <c r="Y620">
        <v>18392.330000000002</v>
      </c>
      <c r="Z620" s="27">
        <f t="shared" si="9"/>
        <v>35970.36</v>
      </c>
    </row>
    <row r="621" spans="1:26" hidden="1">
      <c r="A621" t="s">
        <v>246</v>
      </c>
      <c r="B621">
        <v>8251327628</v>
      </c>
      <c r="C621" t="s">
        <v>190</v>
      </c>
      <c r="D621" t="s">
        <v>45</v>
      </c>
      <c r="E621" t="s">
        <v>46</v>
      </c>
      <c r="F621">
        <v>11754595</v>
      </c>
      <c r="G621" s="111">
        <v>44875</v>
      </c>
      <c r="H621" t="s">
        <v>795</v>
      </c>
      <c r="I621" t="s">
        <v>255</v>
      </c>
      <c r="J621" t="s">
        <v>249</v>
      </c>
      <c r="K621" t="s">
        <v>268</v>
      </c>
      <c r="L621" t="s">
        <v>251</v>
      </c>
      <c r="O621" s="111">
        <v>44875</v>
      </c>
      <c r="P621" t="s">
        <v>252</v>
      </c>
      <c r="Q621" t="s">
        <v>253</v>
      </c>
      <c r="R621" s="111">
        <v>44875</v>
      </c>
      <c r="S621" t="s">
        <v>254</v>
      </c>
      <c r="T621" t="s">
        <v>254</v>
      </c>
      <c r="U621" t="s">
        <v>254</v>
      </c>
      <c r="V621" t="s">
        <v>254</v>
      </c>
      <c r="W621">
        <v>2051.6</v>
      </c>
      <c r="X621">
        <v>3945.6</v>
      </c>
      <c r="Y621">
        <v>3100.9</v>
      </c>
      <c r="Z621" s="27">
        <f t="shared" si="9"/>
        <v>9098.1</v>
      </c>
    </row>
    <row r="622" spans="1:26" hidden="1">
      <c r="A622" t="s">
        <v>246</v>
      </c>
      <c r="B622">
        <v>8251327628</v>
      </c>
      <c r="C622" t="s">
        <v>190</v>
      </c>
      <c r="D622" t="s">
        <v>45</v>
      </c>
      <c r="E622" t="s">
        <v>46</v>
      </c>
      <c r="F622">
        <v>11756800</v>
      </c>
      <c r="G622" s="111">
        <v>44876</v>
      </c>
      <c r="H622" t="s">
        <v>796</v>
      </c>
      <c r="I622" t="s">
        <v>255</v>
      </c>
      <c r="J622" t="s">
        <v>249</v>
      </c>
      <c r="K622" t="s">
        <v>268</v>
      </c>
      <c r="L622" t="s">
        <v>251</v>
      </c>
      <c r="O622" s="111">
        <v>44876</v>
      </c>
      <c r="P622" t="s">
        <v>252</v>
      </c>
      <c r="Q622" t="s">
        <v>253</v>
      </c>
      <c r="R622" s="111">
        <v>44879</v>
      </c>
      <c r="S622" t="s">
        <v>254</v>
      </c>
      <c r="T622" t="s">
        <v>254</v>
      </c>
      <c r="U622" t="s">
        <v>254</v>
      </c>
      <c r="V622" t="s">
        <v>254</v>
      </c>
      <c r="W622">
        <v>8714.36</v>
      </c>
      <c r="X622">
        <v>6856.48</v>
      </c>
      <c r="Y622">
        <v>13082.8</v>
      </c>
      <c r="Z622" s="27">
        <f t="shared" si="9"/>
        <v>28653.64</v>
      </c>
    </row>
    <row r="623" spans="1:26" hidden="1">
      <c r="A623" t="s">
        <v>246</v>
      </c>
      <c r="B623">
        <v>8251327628</v>
      </c>
      <c r="C623" t="s">
        <v>190</v>
      </c>
      <c r="D623" t="s">
        <v>45</v>
      </c>
      <c r="E623" t="s">
        <v>46</v>
      </c>
      <c r="F623">
        <v>11761457</v>
      </c>
      <c r="G623" s="111">
        <v>44876</v>
      </c>
      <c r="H623" t="s">
        <v>797</v>
      </c>
      <c r="I623" t="s">
        <v>255</v>
      </c>
      <c r="J623" t="s">
        <v>249</v>
      </c>
      <c r="K623" t="s">
        <v>250</v>
      </c>
      <c r="L623" t="s">
        <v>251</v>
      </c>
      <c r="O623" s="111">
        <v>44876</v>
      </c>
      <c r="P623" t="s">
        <v>252</v>
      </c>
      <c r="Q623" t="s">
        <v>253</v>
      </c>
      <c r="R623" s="111">
        <v>44879</v>
      </c>
      <c r="S623" t="s">
        <v>254</v>
      </c>
      <c r="T623" t="s">
        <v>254</v>
      </c>
      <c r="U623" t="s">
        <v>254</v>
      </c>
      <c r="V623" t="s">
        <v>254</v>
      </c>
      <c r="W623">
        <v>352</v>
      </c>
      <c r="X623">
        <v>946</v>
      </c>
      <c r="Y623">
        <v>35</v>
      </c>
      <c r="Z623" s="27">
        <f t="shared" si="9"/>
        <v>1333</v>
      </c>
    </row>
    <row r="624" spans="1:26" hidden="1">
      <c r="A624" t="s">
        <v>246</v>
      </c>
      <c r="B624">
        <v>8251327628</v>
      </c>
      <c r="C624" t="s">
        <v>190</v>
      </c>
      <c r="D624" t="s">
        <v>45</v>
      </c>
      <c r="E624" t="s">
        <v>46</v>
      </c>
      <c r="F624">
        <v>11768211</v>
      </c>
      <c r="G624" s="111">
        <v>44879</v>
      </c>
      <c r="H624" t="s">
        <v>798</v>
      </c>
      <c r="I624" t="s">
        <v>255</v>
      </c>
      <c r="J624" t="s">
        <v>249</v>
      </c>
      <c r="K624" t="s">
        <v>250</v>
      </c>
      <c r="L624" t="s">
        <v>251</v>
      </c>
      <c r="O624" s="111">
        <v>44879</v>
      </c>
      <c r="P624" t="s">
        <v>252</v>
      </c>
      <c r="Q624" t="s">
        <v>282</v>
      </c>
      <c r="R624" s="111">
        <v>44881</v>
      </c>
      <c r="S624" t="s">
        <v>254</v>
      </c>
      <c r="T624" t="s">
        <v>254</v>
      </c>
      <c r="U624" t="s">
        <v>254</v>
      </c>
      <c r="V624" t="s">
        <v>254</v>
      </c>
      <c r="W624">
        <v>81</v>
      </c>
      <c r="X624">
        <v>0</v>
      </c>
      <c r="Y624">
        <v>0</v>
      </c>
      <c r="Z624" s="27">
        <f t="shared" si="9"/>
        <v>81</v>
      </c>
    </row>
    <row r="625" spans="1:26" hidden="1">
      <c r="A625" t="s">
        <v>246</v>
      </c>
      <c r="B625">
        <v>8251327628</v>
      </c>
      <c r="C625" t="s">
        <v>190</v>
      </c>
      <c r="D625" t="s">
        <v>45</v>
      </c>
      <c r="E625" t="s">
        <v>46</v>
      </c>
      <c r="F625">
        <v>11771733</v>
      </c>
      <c r="G625" s="111">
        <v>44881</v>
      </c>
      <c r="H625" t="s">
        <v>799</v>
      </c>
      <c r="I625" t="s">
        <v>255</v>
      </c>
      <c r="J625" t="s">
        <v>249</v>
      </c>
      <c r="K625" t="s">
        <v>250</v>
      </c>
      <c r="L625" t="s">
        <v>251</v>
      </c>
      <c r="O625" s="111">
        <v>44881</v>
      </c>
      <c r="P625" t="s">
        <v>252</v>
      </c>
      <c r="Q625" t="s">
        <v>253</v>
      </c>
      <c r="R625" s="111">
        <v>44890</v>
      </c>
      <c r="S625" t="s">
        <v>254</v>
      </c>
      <c r="T625" t="s">
        <v>254</v>
      </c>
      <c r="U625" t="s">
        <v>254</v>
      </c>
      <c r="V625" t="s">
        <v>254</v>
      </c>
      <c r="W625">
        <v>116</v>
      </c>
      <c r="X625">
        <v>2504.0700000000002</v>
      </c>
      <c r="Y625">
        <v>1784.95</v>
      </c>
      <c r="Z625" s="27">
        <f t="shared" si="9"/>
        <v>4405.0200000000004</v>
      </c>
    </row>
    <row r="626" spans="1:26" hidden="1">
      <c r="A626" t="s">
        <v>246</v>
      </c>
      <c r="B626">
        <v>8251327628</v>
      </c>
      <c r="C626" t="s">
        <v>190</v>
      </c>
      <c r="D626" t="s">
        <v>45</v>
      </c>
      <c r="E626" t="s">
        <v>46</v>
      </c>
      <c r="F626">
        <v>11772684</v>
      </c>
      <c r="G626" s="111">
        <v>44881</v>
      </c>
      <c r="H626" t="s">
        <v>800</v>
      </c>
      <c r="I626" t="s">
        <v>255</v>
      </c>
      <c r="J626" t="s">
        <v>249</v>
      </c>
      <c r="K626" t="s">
        <v>250</v>
      </c>
      <c r="L626" t="s">
        <v>251</v>
      </c>
      <c r="O626" s="111">
        <v>44881</v>
      </c>
      <c r="P626" t="s">
        <v>252</v>
      </c>
      <c r="Q626" t="s">
        <v>253</v>
      </c>
      <c r="R626" s="111">
        <v>44883</v>
      </c>
      <c r="S626" t="s">
        <v>254</v>
      </c>
      <c r="T626" t="s">
        <v>254</v>
      </c>
      <c r="U626" t="s">
        <v>254</v>
      </c>
      <c r="V626" t="s">
        <v>254</v>
      </c>
      <c r="W626">
        <v>1116.5</v>
      </c>
      <c r="X626">
        <v>2425.9</v>
      </c>
      <c r="Y626">
        <v>1981.4</v>
      </c>
      <c r="Z626" s="27">
        <f t="shared" si="9"/>
        <v>5523.8</v>
      </c>
    </row>
    <row r="627" spans="1:26" hidden="1">
      <c r="A627" t="s">
        <v>246</v>
      </c>
      <c r="B627">
        <v>8251327628</v>
      </c>
      <c r="C627" t="s">
        <v>190</v>
      </c>
      <c r="D627" t="s">
        <v>45</v>
      </c>
      <c r="E627" t="s">
        <v>46</v>
      </c>
      <c r="F627">
        <v>11777921</v>
      </c>
      <c r="G627" s="111">
        <v>44882</v>
      </c>
      <c r="H627" t="s">
        <v>801</v>
      </c>
      <c r="I627" t="s">
        <v>255</v>
      </c>
      <c r="J627" t="s">
        <v>249</v>
      </c>
      <c r="K627" t="s">
        <v>250</v>
      </c>
      <c r="L627" t="s">
        <v>251</v>
      </c>
      <c r="O627" s="111">
        <v>44883</v>
      </c>
      <c r="P627" t="s">
        <v>252</v>
      </c>
      <c r="Q627" t="s">
        <v>253</v>
      </c>
      <c r="R627" s="111">
        <v>44883</v>
      </c>
      <c r="S627" t="s">
        <v>254</v>
      </c>
      <c r="T627" t="s">
        <v>254</v>
      </c>
      <c r="U627" t="s">
        <v>254</v>
      </c>
      <c r="V627" t="s">
        <v>254</v>
      </c>
      <c r="W627">
        <v>2017.53</v>
      </c>
      <c r="X627">
        <v>3069.47</v>
      </c>
      <c r="Y627">
        <v>5412.05</v>
      </c>
      <c r="Z627" s="27">
        <f t="shared" si="9"/>
        <v>10499.05</v>
      </c>
    </row>
    <row r="628" spans="1:26" hidden="1">
      <c r="A628" t="s">
        <v>246</v>
      </c>
      <c r="B628">
        <v>8251327628</v>
      </c>
      <c r="C628" t="s">
        <v>190</v>
      </c>
      <c r="D628" t="s">
        <v>45</v>
      </c>
      <c r="E628" t="s">
        <v>46</v>
      </c>
      <c r="F628">
        <v>11798817</v>
      </c>
      <c r="G628" s="111">
        <v>44887</v>
      </c>
      <c r="H628" t="s">
        <v>802</v>
      </c>
      <c r="I628" t="s">
        <v>255</v>
      </c>
      <c r="J628" t="s">
        <v>249</v>
      </c>
      <c r="K628" t="s">
        <v>268</v>
      </c>
      <c r="L628" t="s">
        <v>251</v>
      </c>
      <c r="O628" s="111">
        <v>44887</v>
      </c>
      <c r="P628" t="s">
        <v>252</v>
      </c>
      <c r="Q628" t="s">
        <v>253</v>
      </c>
      <c r="R628" s="111">
        <v>44888</v>
      </c>
      <c r="S628" t="s">
        <v>254</v>
      </c>
      <c r="T628" t="s">
        <v>254</v>
      </c>
      <c r="U628" t="s">
        <v>254</v>
      </c>
      <c r="V628" t="s">
        <v>254</v>
      </c>
      <c r="W628">
        <v>0</v>
      </c>
      <c r="X628">
        <v>2261.25</v>
      </c>
      <c r="Y628">
        <v>2107.5</v>
      </c>
      <c r="Z628" s="27">
        <f t="shared" si="9"/>
        <v>4368.75</v>
      </c>
    </row>
    <row r="629" spans="1:26" hidden="1">
      <c r="A629" t="s">
        <v>246</v>
      </c>
      <c r="B629">
        <v>8251327628</v>
      </c>
      <c r="C629" t="s">
        <v>190</v>
      </c>
      <c r="D629" t="s">
        <v>45</v>
      </c>
      <c r="E629" t="s">
        <v>46</v>
      </c>
      <c r="F629">
        <v>11818168</v>
      </c>
      <c r="G629" s="111">
        <v>44890</v>
      </c>
      <c r="H629" t="s">
        <v>1796</v>
      </c>
      <c r="I629" t="s">
        <v>255</v>
      </c>
      <c r="J629" t="s">
        <v>249</v>
      </c>
      <c r="K629" t="s">
        <v>250</v>
      </c>
      <c r="L629" t="s">
        <v>251</v>
      </c>
      <c r="O629" s="111">
        <v>44890</v>
      </c>
      <c r="P629" t="s">
        <v>252</v>
      </c>
      <c r="Q629" t="s">
        <v>257</v>
      </c>
      <c r="R629" s="111">
        <v>44894</v>
      </c>
      <c r="S629" t="s">
        <v>254</v>
      </c>
      <c r="T629" t="s">
        <v>254</v>
      </c>
      <c r="U629" t="s">
        <v>254</v>
      </c>
      <c r="V629" t="s">
        <v>254</v>
      </c>
      <c r="W629">
        <v>0</v>
      </c>
      <c r="X629">
        <v>0</v>
      </c>
      <c r="Y629">
        <v>0</v>
      </c>
      <c r="Z629" s="27">
        <f t="shared" si="9"/>
        <v>0</v>
      </c>
    </row>
    <row r="630" spans="1:26" hidden="1">
      <c r="A630" t="s">
        <v>246</v>
      </c>
      <c r="B630">
        <v>8251327628</v>
      </c>
      <c r="C630" t="s">
        <v>190</v>
      </c>
      <c r="D630" t="s">
        <v>45</v>
      </c>
      <c r="E630" t="s">
        <v>46</v>
      </c>
      <c r="F630">
        <v>11864728</v>
      </c>
      <c r="G630" s="111">
        <v>44902</v>
      </c>
      <c r="H630" t="s">
        <v>1173</v>
      </c>
      <c r="I630" t="s">
        <v>255</v>
      </c>
      <c r="J630" t="s">
        <v>249</v>
      </c>
      <c r="K630" t="s">
        <v>250</v>
      </c>
      <c r="L630" t="s">
        <v>251</v>
      </c>
      <c r="O630" s="111">
        <v>44902</v>
      </c>
      <c r="P630" t="s">
        <v>252</v>
      </c>
      <c r="Q630" t="s">
        <v>282</v>
      </c>
      <c r="R630" s="111">
        <v>44903</v>
      </c>
      <c r="S630" t="s">
        <v>254</v>
      </c>
      <c r="T630" t="s">
        <v>254</v>
      </c>
      <c r="U630" t="s">
        <v>254</v>
      </c>
      <c r="V630" t="s">
        <v>254</v>
      </c>
      <c r="W630">
        <v>0</v>
      </c>
      <c r="X630">
        <v>380</v>
      </c>
      <c r="Y630">
        <v>0</v>
      </c>
      <c r="Z630" s="27">
        <f t="shared" si="9"/>
        <v>380</v>
      </c>
    </row>
    <row r="631" spans="1:26" hidden="1">
      <c r="A631" t="s">
        <v>246</v>
      </c>
      <c r="B631">
        <v>8251327628</v>
      </c>
      <c r="C631" t="s">
        <v>190</v>
      </c>
      <c r="D631" t="s">
        <v>45</v>
      </c>
      <c r="E631" t="s">
        <v>46</v>
      </c>
      <c r="F631">
        <v>11889663</v>
      </c>
      <c r="G631" s="111">
        <v>44910</v>
      </c>
      <c r="H631" t="s">
        <v>1174</v>
      </c>
      <c r="I631" t="s">
        <v>255</v>
      </c>
      <c r="J631" t="s">
        <v>249</v>
      </c>
      <c r="K631" t="s">
        <v>268</v>
      </c>
      <c r="L631" t="s">
        <v>251</v>
      </c>
      <c r="O631" s="111">
        <v>44910</v>
      </c>
      <c r="P631" t="s">
        <v>252</v>
      </c>
      <c r="Q631" t="s">
        <v>253</v>
      </c>
      <c r="R631" s="111">
        <v>44911</v>
      </c>
      <c r="S631" t="s">
        <v>254</v>
      </c>
      <c r="T631" t="s">
        <v>254</v>
      </c>
      <c r="U631" t="s">
        <v>254</v>
      </c>
      <c r="V631" t="s">
        <v>254</v>
      </c>
      <c r="W631">
        <v>0</v>
      </c>
      <c r="X631">
        <v>10021.5</v>
      </c>
      <c r="Y631">
        <v>15791</v>
      </c>
      <c r="Z631" s="27">
        <f t="shared" si="9"/>
        <v>25812.5</v>
      </c>
    </row>
    <row r="632" spans="1:26" hidden="1">
      <c r="A632" t="s">
        <v>246</v>
      </c>
      <c r="B632">
        <v>8251327628</v>
      </c>
      <c r="C632" t="s">
        <v>190</v>
      </c>
      <c r="D632" t="s">
        <v>45</v>
      </c>
      <c r="E632" t="s">
        <v>46</v>
      </c>
      <c r="F632">
        <v>11916321</v>
      </c>
      <c r="G632" s="111">
        <v>44916</v>
      </c>
      <c r="H632" t="s">
        <v>1175</v>
      </c>
      <c r="I632" t="s">
        <v>255</v>
      </c>
      <c r="J632" t="s">
        <v>249</v>
      </c>
      <c r="K632" t="s">
        <v>250</v>
      </c>
      <c r="L632" t="s">
        <v>251</v>
      </c>
      <c r="O632" s="111">
        <v>44916</v>
      </c>
      <c r="P632" t="s">
        <v>252</v>
      </c>
      <c r="Q632" t="s">
        <v>253</v>
      </c>
      <c r="R632" s="111">
        <v>44917</v>
      </c>
      <c r="S632" t="s">
        <v>254</v>
      </c>
      <c r="T632" t="s">
        <v>254</v>
      </c>
      <c r="U632" t="s">
        <v>254</v>
      </c>
      <c r="V632" t="s">
        <v>254</v>
      </c>
      <c r="W632">
        <v>0</v>
      </c>
      <c r="X632">
        <v>1</v>
      </c>
      <c r="Y632">
        <v>9</v>
      </c>
      <c r="Z632" s="27">
        <f t="shared" si="9"/>
        <v>10</v>
      </c>
    </row>
    <row r="633" spans="1:26" hidden="1">
      <c r="A633" t="s">
        <v>246</v>
      </c>
      <c r="B633">
        <v>8251327628</v>
      </c>
      <c r="C633" t="s">
        <v>190</v>
      </c>
      <c r="D633" t="s">
        <v>45</v>
      </c>
      <c r="E633" t="s">
        <v>46</v>
      </c>
      <c r="F633">
        <v>11938732</v>
      </c>
      <c r="G633" s="111">
        <v>44922</v>
      </c>
      <c r="H633" t="s">
        <v>1366</v>
      </c>
      <c r="I633" t="s">
        <v>255</v>
      </c>
      <c r="J633" t="s">
        <v>249</v>
      </c>
      <c r="K633" t="s">
        <v>268</v>
      </c>
      <c r="L633" t="s">
        <v>251</v>
      </c>
      <c r="O633" s="111">
        <v>44922</v>
      </c>
      <c r="P633" t="s">
        <v>252</v>
      </c>
      <c r="Q633" t="s">
        <v>253</v>
      </c>
      <c r="R633" s="111">
        <v>44923</v>
      </c>
      <c r="S633" t="s">
        <v>254</v>
      </c>
      <c r="T633" t="s">
        <v>254</v>
      </c>
      <c r="U633" t="s">
        <v>254</v>
      </c>
      <c r="V633" t="s">
        <v>254</v>
      </c>
      <c r="W633">
        <v>0</v>
      </c>
      <c r="X633">
        <v>0</v>
      </c>
      <c r="Y633">
        <v>2632.59</v>
      </c>
      <c r="Z633" s="27">
        <f t="shared" si="9"/>
        <v>2632.59</v>
      </c>
    </row>
    <row r="634" spans="1:26" hidden="1">
      <c r="A634" t="s">
        <v>246</v>
      </c>
      <c r="B634">
        <v>8251327628</v>
      </c>
      <c r="C634" t="s">
        <v>190</v>
      </c>
      <c r="D634" t="s">
        <v>45</v>
      </c>
      <c r="E634" t="s">
        <v>46</v>
      </c>
      <c r="F634">
        <v>11958374</v>
      </c>
      <c r="G634" s="111">
        <v>44928</v>
      </c>
      <c r="H634" t="s">
        <v>1797</v>
      </c>
      <c r="I634" t="s">
        <v>255</v>
      </c>
      <c r="J634" t="s">
        <v>249</v>
      </c>
      <c r="K634" t="s">
        <v>250</v>
      </c>
      <c r="L634" t="s">
        <v>251</v>
      </c>
      <c r="O634" s="111">
        <v>44928</v>
      </c>
      <c r="P634" t="s">
        <v>252</v>
      </c>
      <c r="Q634" t="s">
        <v>253</v>
      </c>
      <c r="R634" s="111">
        <v>44929</v>
      </c>
      <c r="S634" t="s">
        <v>254</v>
      </c>
      <c r="T634" t="s">
        <v>254</v>
      </c>
      <c r="U634" t="s">
        <v>254</v>
      </c>
      <c r="V634" t="s">
        <v>254</v>
      </c>
      <c r="W634">
        <v>0</v>
      </c>
      <c r="X634">
        <v>0</v>
      </c>
      <c r="Y634">
        <v>30</v>
      </c>
      <c r="Z634" s="27">
        <f t="shared" si="9"/>
        <v>30</v>
      </c>
    </row>
    <row r="635" spans="1:26" hidden="1">
      <c r="A635" t="s">
        <v>246</v>
      </c>
      <c r="B635">
        <v>8251327628</v>
      </c>
      <c r="C635" t="s">
        <v>190</v>
      </c>
      <c r="D635" t="s">
        <v>45</v>
      </c>
      <c r="E635" t="s">
        <v>46</v>
      </c>
      <c r="F635">
        <v>11995564</v>
      </c>
      <c r="G635" s="111">
        <v>44938</v>
      </c>
      <c r="H635" t="s">
        <v>1798</v>
      </c>
      <c r="I635" t="s">
        <v>255</v>
      </c>
      <c r="J635" t="s">
        <v>249</v>
      </c>
      <c r="K635" t="s">
        <v>250</v>
      </c>
      <c r="L635" t="s">
        <v>251</v>
      </c>
      <c r="O635" s="111">
        <v>44938</v>
      </c>
      <c r="P635" t="s">
        <v>252</v>
      </c>
      <c r="Q635" t="s">
        <v>253</v>
      </c>
      <c r="R635" s="111">
        <v>44939</v>
      </c>
      <c r="S635" t="s">
        <v>254</v>
      </c>
      <c r="T635" t="s">
        <v>254</v>
      </c>
      <c r="U635" t="s">
        <v>254</v>
      </c>
      <c r="V635" t="s">
        <v>254</v>
      </c>
      <c r="W635">
        <v>0</v>
      </c>
      <c r="X635">
        <v>0</v>
      </c>
      <c r="Y635">
        <v>257.01</v>
      </c>
      <c r="Z635" s="27">
        <f t="shared" si="9"/>
        <v>257.01</v>
      </c>
    </row>
    <row r="636" spans="1:26" hidden="1">
      <c r="A636" t="s">
        <v>246</v>
      </c>
      <c r="B636">
        <v>8251327628</v>
      </c>
      <c r="C636" t="s">
        <v>190</v>
      </c>
      <c r="D636" t="s">
        <v>45</v>
      </c>
      <c r="E636" t="s">
        <v>46</v>
      </c>
      <c r="F636">
        <v>12043886</v>
      </c>
      <c r="G636" s="111">
        <v>44951</v>
      </c>
      <c r="H636" t="s">
        <v>1799</v>
      </c>
      <c r="I636" t="s">
        <v>271</v>
      </c>
      <c r="J636" t="s">
        <v>249</v>
      </c>
      <c r="K636" t="s">
        <v>250</v>
      </c>
      <c r="L636" t="s">
        <v>251</v>
      </c>
      <c r="O636" s="111">
        <v>44951</v>
      </c>
      <c r="P636" t="s">
        <v>252</v>
      </c>
      <c r="Q636" t="s">
        <v>253</v>
      </c>
      <c r="R636" s="111">
        <v>44952</v>
      </c>
      <c r="S636" t="s">
        <v>254</v>
      </c>
      <c r="T636" t="s">
        <v>254</v>
      </c>
      <c r="U636" t="s">
        <v>254</v>
      </c>
      <c r="V636" t="s">
        <v>254</v>
      </c>
      <c r="W636">
        <v>0</v>
      </c>
      <c r="X636">
        <v>0</v>
      </c>
      <c r="Y636">
        <v>1517.3</v>
      </c>
      <c r="Z636" s="27">
        <f t="shared" si="9"/>
        <v>1517.3</v>
      </c>
    </row>
    <row r="637" spans="1:26" hidden="1">
      <c r="A637" t="s">
        <v>246</v>
      </c>
      <c r="B637">
        <v>8251327628</v>
      </c>
      <c r="C637" t="s">
        <v>190</v>
      </c>
      <c r="D637" t="s">
        <v>1176</v>
      </c>
      <c r="E637" t="s">
        <v>46</v>
      </c>
      <c r="F637">
        <v>11869625</v>
      </c>
      <c r="G637" s="111">
        <v>44904</v>
      </c>
      <c r="H637" t="s">
        <v>1177</v>
      </c>
      <c r="I637" t="s">
        <v>255</v>
      </c>
      <c r="J637" t="s">
        <v>249</v>
      </c>
      <c r="K637" t="s">
        <v>268</v>
      </c>
      <c r="L637" t="s">
        <v>251</v>
      </c>
      <c r="O637" s="111">
        <v>44904</v>
      </c>
      <c r="P637" t="s">
        <v>252</v>
      </c>
      <c r="Q637" t="s">
        <v>282</v>
      </c>
      <c r="R637" s="111">
        <v>44908</v>
      </c>
      <c r="S637" t="s">
        <v>254</v>
      </c>
      <c r="T637" t="s">
        <v>254</v>
      </c>
      <c r="U637" t="s">
        <v>254</v>
      </c>
      <c r="V637" t="s">
        <v>254</v>
      </c>
      <c r="W637">
        <v>0</v>
      </c>
      <c r="X637">
        <v>1108.75</v>
      </c>
      <c r="Y637">
        <v>0</v>
      </c>
      <c r="Z637" s="27">
        <f t="shared" si="9"/>
        <v>1108.75</v>
      </c>
    </row>
    <row r="638" spans="1:26" hidden="1">
      <c r="A638" t="s">
        <v>246</v>
      </c>
      <c r="B638">
        <v>8251327628</v>
      </c>
      <c r="C638" t="s">
        <v>190</v>
      </c>
      <c r="D638" t="s">
        <v>1176</v>
      </c>
      <c r="E638" t="s">
        <v>46</v>
      </c>
      <c r="F638">
        <v>11873178</v>
      </c>
      <c r="G638" s="111">
        <v>44904</v>
      </c>
      <c r="H638" t="s">
        <v>1178</v>
      </c>
      <c r="I638" t="s">
        <v>255</v>
      </c>
      <c r="J638" t="s">
        <v>249</v>
      </c>
      <c r="K638" t="s">
        <v>250</v>
      </c>
      <c r="L638" t="s">
        <v>251</v>
      </c>
      <c r="O638" s="111">
        <v>44904</v>
      </c>
      <c r="P638" t="s">
        <v>252</v>
      </c>
      <c r="Q638" t="s">
        <v>253</v>
      </c>
      <c r="R638" s="111">
        <v>44908</v>
      </c>
      <c r="S638" t="s">
        <v>254</v>
      </c>
      <c r="T638" t="s">
        <v>254</v>
      </c>
      <c r="U638" t="s">
        <v>254</v>
      </c>
      <c r="V638" t="s">
        <v>254</v>
      </c>
      <c r="W638">
        <v>0</v>
      </c>
      <c r="X638">
        <v>2296.7399999999998</v>
      </c>
      <c r="Y638">
        <v>7499.74</v>
      </c>
      <c r="Z638" s="27">
        <f t="shared" si="9"/>
        <v>9796.48</v>
      </c>
    </row>
    <row r="639" spans="1:26" hidden="1">
      <c r="A639" t="s">
        <v>246</v>
      </c>
      <c r="B639">
        <v>8251327628</v>
      </c>
      <c r="C639" t="s">
        <v>190</v>
      </c>
      <c r="D639" t="s">
        <v>1176</v>
      </c>
      <c r="E639" t="s">
        <v>46</v>
      </c>
      <c r="F639">
        <v>11965277</v>
      </c>
      <c r="G639" s="111">
        <v>44929</v>
      </c>
      <c r="H639" t="s">
        <v>1800</v>
      </c>
      <c r="I639" t="s">
        <v>255</v>
      </c>
      <c r="J639" t="s">
        <v>249</v>
      </c>
      <c r="K639" t="s">
        <v>250</v>
      </c>
      <c r="L639" t="s">
        <v>251</v>
      </c>
      <c r="O639" s="111">
        <v>44929</v>
      </c>
      <c r="P639" t="s">
        <v>252</v>
      </c>
      <c r="Q639" t="s">
        <v>253</v>
      </c>
      <c r="R639" s="111">
        <v>44931</v>
      </c>
      <c r="S639" t="s">
        <v>254</v>
      </c>
      <c r="T639" t="s">
        <v>254</v>
      </c>
      <c r="U639" t="s">
        <v>254</v>
      </c>
      <c r="V639" t="s">
        <v>254</v>
      </c>
      <c r="W639">
        <v>0</v>
      </c>
      <c r="X639">
        <v>0</v>
      </c>
      <c r="Y639">
        <v>2734.57</v>
      </c>
      <c r="Z639" s="27">
        <f t="shared" si="9"/>
        <v>2734.57</v>
      </c>
    </row>
    <row r="640" spans="1:26" hidden="1">
      <c r="A640" t="s">
        <v>246</v>
      </c>
      <c r="B640">
        <v>8251327628</v>
      </c>
      <c r="C640" t="s">
        <v>190</v>
      </c>
      <c r="D640" t="s">
        <v>1176</v>
      </c>
      <c r="E640" t="s">
        <v>46</v>
      </c>
      <c r="F640">
        <v>11968445</v>
      </c>
      <c r="G640" s="111">
        <v>44930</v>
      </c>
      <c r="H640" t="s">
        <v>1801</v>
      </c>
      <c r="I640" t="s">
        <v>255</v>
      </c>
      <c r="J640" t="s">
        <v>249</v>
      </c>
      <c r="K640" t="s">
        <v>250</v>
      </c>
      <c r="L640" t="s">
        <v>251</v>
      </c>
      <c r="O640" s="111">
        <v>44930</v>
      </c>
      <c r="P640" t="s">
        <v>252</v>
      </c>
      <c r="Q640" t="s">
        <v>253</v>
      </c>
      <c r="R640" s="111">
        <v>44937</v>
      </c>
      <c r="S640" t="s">
        <v>254</v>
      </c>
      <c r="T640" t="s">
        <v>254</v>
      </c>
      <c r="U640" t="s">
        <v>254</v>
      </c>
      <c r="V640" t="s">
        <v>254</v>
      </c>
      <c r="W640">
        <v>0</v>
      </c>
      <c r="X640">
        <v>0</v>
      </c>
      <c r="Y640">
        <v>1</v>
      </c>
      <c r="Z640" s="27">
        <f t="shared" si="9"/>
        <v>1</v>
      </c>
    </row>
    <row r="641" spans="1:26" hidden="1">
      <c r="A641" t="s">
        <v>246</v>
      </c>
      <c r="B641">
        <v>8251327628</v>
      </c>
      <c r="C641" t="s">
        <v>190</v>
      </c>
      <c r="D641" t="s">
        <v>1802</v>
      </c>
      <c r="E641" t="s">
        <v>46</v>
      </c>
      <c r="F641">
        <v>11977983</v>
      </c>
      <c r="G641" s="111">
        <v>44935</v>
      </c>
      <c r="H641" t="s">
        <v>1803</v>
      </c>
      <c r="I641" t="s">
        <v>255</v>
      </c>
      <c r="J641" t="s">
        <v>249</v>
      </c>
      <c r="K641" t="s">
        <v>250</v>
      </c>
      <c r="L641" t="s">
        <v>251</v>
      </c>
      <c r="O641" s="111">
        <v>44935</v>
      </c>
      <c r="P641" t="s">
        <v>252</v>
      </c>
      <c r="Q641" t="s">
        <v>253</v>
      </c>
      <c r="R641" s="111">
        <v>44938</v>
      </c>
      <c r="S641" t="s">
        <v>254</v>
      </c>
      <c r="T641" t="s">
        <v>254</v>
      </c>
      <c r="U641" t="s">
        <v>254</v>
      </c>
      <c r="V641" t="s">
        <v>254</v>
      </c>
      <c r="W641">
        <v>0</v>
      </c>
      <c r="X641">
        <v>0</v>
      </c>
      <c r="Y641">
        <v>7318</v>
      </c>
      <c r="Z641" s="27">
        <f t="shared" si="9"/>
        <v>7318</v>
      </c>
    </row>
    <row r="642" spans="1:26" hidden="1">
      <c r="A642" t="s">
        <v>246</v>
      </c>
      <c r="B642">
        <v>8251327628</v>
      </c>
      <c r="C642" t="s">
        <v>190</v>
      </c>
      <c r="D642" t="s">
        <v>1005</v>
      </c>
      <c r="E642" t="s">
        <v>46</v>
      </c>
      <c r="F642">
        <v>12002127</v>
      </c>
      <c r="G642" s="111">
        <v>44939</v>
      </c>
      <c r="H642" t="s">
        <v>1804</v>
      </c>
      <c r="I642" t="s">
        <v>255</v>
      </c>
      <c r="J642" t="s">
        <v>249</v>
      </c>
      <c r="K642" t="s">
        <v>250</v>
      </c>
      <c r="L642" t="s">
        <v>251</v>
      </c>
      <c r="O642" s="111">
        <v>44939</v>
      </c>
      <c r="P642" t="s">
        <v>252</v>
      </c>
      <c r="Q642" t="s">
        <v>253</v>
      </c>
      <c r="R642" s="111">
        <v>44942</v>
      </c>
      <c r="S642" t="s">
        <v>254</v>
      </c>
      <c r="T642" t="s">
        <v>254</v>
      </c>
      <c r="U642" t="s">
        <v>254</v>
      </c>
      <c r="V642" t="s">
        <v>254</v>
      </c>
      <c r="W642">
        <v>0</v>
      </c>
      <c r="X642">
        <v>0</v>
      </c>
      <c r="Y642">
        <v>225.46</v>
      </c>
      <c r="Z642" s="27">
        <f t="shared" si="9"/>
        <v>225.46</v>
      </c>
    </row>
    <row r="643" spans="1:26" hidden="1">
      <c r="A643" t="s">
        <v>246</v>
      </c>
      <c r="B643">
        <v>8251327628</v>
      </c>
      <c r="C643" t="s">
        <v>190</v>
      </c>
      <c r="D643" t="s">
        <v>1805</v>
      </c>
      <c r="E643" t="s">
        <v>46</v>
      </c>
      <c r="F643">
        <v>12049342</v>
      </c>
      <c r="G643" s="111">
        <v>44952</v>
      </c>
      <c r="H643" t="s">
        <v>1806</v>
      </c>
      <c r="I643" t="s">
        <v>271</v>
      </c>
      <c r="J643" t="s">
        <v>249</v>
      </c>
      <c r="K643" t="s">
        <v>250</v>
      </c>
      <c r="L643" t="s">
        <v>251</v>
      </c>
      <c r="O643" s="111">
        <v>44952</v>
      </c>
      <c r="P643" t="s">
        <v>252</v>
      </c>
      <c r="Q643" t="s">
        <v>257</v>
      </c>
      <c r="R643" s="111">
        <v>44956</v>
      </c>
      <c r="S643" t="s">
        <v>254</v>
      </c>
      <c r="T643" t="s">
        <v>254</v>
      </c>
      <c r="U643" t="s">
        <v>254</v>
      </c>
      <c r="V643" t="s">
        <v>254</v>
      </c>
      <c r="W643">
        <v>0</v>
      </c>
      <c r="X643">
        <v>0</v>
      </c>
      <c r="Y643">
        <v>0</v>
      </c>
      <c r="Z643" s="27">
        <f t="shared" ref="Z643:Z706" si="10">SUM(W643:Y643)</f>
        <v>0</v>
      </c>
    </row>
    <row r="644" spans="1:26" hidden="1">
      <c r="A644" t="s">
        <v>246</v>
      </c>
      <c r="B644">
        <v>8251327628</v>
      </c>
      <c r="C644" t="s">
        <v>190</v>
      </c>
      <c r="D644" t="s">
        <v>1778</v>
      </c>
      <c r="E644" t="s">
        <v>46</v>
      </c>
      <c r="F644">
        <v>11969072</v>
      </c>
      <c r="G644" s="111">
        <v>44930</v>
      </c>
      <c r="H644" t="s">
        <v>1807</v>
      </c>
      <c r="I644" t="s">
        <v>255</v>
      </c>
      <c r="J644" t="s">
        <v>249</v>
      </c>
      <c r="K644" t="s">
        <v>268</v>
      </c>
      <c r="L644" t="s">
        <v>251</v>
      </c>
      <c r="O644" s="111">
        <v>44930</v>
      </c>
      <c r="P644" t="s">
        <v>252</v>
      </c>
      <c r="Q644" t="s">
        <v>253</v>
      </c>
      <c r="R644" s="111">
        <v>44935</v>
      </c>
      <c r="S644" t="s">
        <v>254</v>
      </c>
      <c r="T644" t="s">
        <v>254</v>
      </c>
      <c r="U644" t="s">
        <v>254</v>
      </c>
      <c r="V644" t="s">
        <v>254</v>
      </c>
      <c r="W644">
        <v>0</v>
      </c>
      <c r="X644">
        <v>0</v>
      </c>
      <c r="Y644">
        <v>4538.45</v>
      </c>
      <c r="Z644" s="27">
        <f t="shared" si="10"/>
        <v>4538.45</v>
      </c>
    </row>
    <row r="645" spans="1:26" hidden="1">
      <c r="A645" t="s">
        <v>246</v>
      </c>
      <c r="B645">
        <v>8251327628</v>
      </c>
      <c r="C645" t="s">
        <v>190</v>
      </c>
      <c r="D645" t="s">
        <v>1808</v>
      </c>
      <c r="E645" t="s">
        <v>46</v>
      </c>
      <c r="F645">
        <v>12038879</v>
      </c>
      <c r="G645" s="111">
        <v>44954</v>
      </c>
      <c r="H645" t="s">
        <v>1809</v>
      </c>
      <c r="I645" t="s">
        <v>248</v>
      </c>
      <c r="J645" t="s">
        <v>249</v>
      </c>
      <c r="K645" t="s">
        <v>250</v>
      </c>
      <c r="L645" t="s">
        <v>251</v>
      </c>
      <c r="O645" s="111">
        <v>44956</v>
      </c>
      <c r="P645" t="s">
        <v>252</v>
      </c>
      <c r="Q645" t="s">
        <v>1406</v>
      </c>
      <c r="S645" t="s">
        <v>254</v>
      </c>
      <c r="T645" t="s">
        <v>254</v>
      </c>
      <c r="U645" t="s">
        <v>254</v>
      </c>
      <c r="V645" t="s">
        <v>254</v>
      </c>
      <c r="W645">
        <v>0</v>
      </c>
      <c r="X645">
        <v>0</v>
      </c>
      <c r="Y645">
        <v>0</v>
      </c>
      <c r="Z645" s="27">
        <f t="shared" si="10"/>
        <v>0</v>
      </c>
    </row>
    <row r="646" spans="1:26" hidden="1">
      <c r="A646" t="s">
        <v>246</v>
      </c>
      <c r="B646">
        <v>6423690111</v>
      </c>
      <c r="C646" t="s">
        <v>953</v>
      </c>
      <c r="D646" t="s">
        <v>57</v>
      </c>
      <c r="E646" t="s">
        <v>58</v>
      </c>
      <c r="F646">
        <v>8565918</v>
      </c>
      <c r="G646" s="111">
        <v>44953</v>
      </c>
      <c r="H646" t="s">
        <v>1810</v>
      </c>
      <c r="I646" t="s">
        <v>271</v>
      </c>
      <c r="J646" t="s">
        <v>249</v>
      </c>
      <c r="K646" t="s">
        <v>268</v>
      </c>
      <c r="L646" t="s">
        <v>251</v>
      </c>
      <c r="O646" s="111">
        <v>44956</v>
      </c>
      <c r="P646" t="s">
        <v>252</v>
      </c>
      <c r="Q646" t="s">
        <v>282</v>
      </c>
      <c r="R646" s="111">
        <v>44957</v>
      </c>
      <c r="S646" t="s">
        <v>254</v>
      </c>
      <c r="T646" t="s">
        <v>254</v>
      </c>
      <c r="U646" t="s">
        <v>254</v>
      </c>
      <c r="V646" t="s">
        <v>254</v>
      </c>
      <c r="W646">
        <v>0</v>
      </c>
      <c r="X646">
        <v>0</v>
      </c>
      <c r="Y646">
        <v>0</v>
      </c>
      <c r="Z646" s="27">
        <f t="shared" si="10"/>
        <v>0</v>
      </c>
    </row>
    <row r="647" spans="1:26" hidden="1">
      <c r="A647" t="s">
        <v>246</v>
      </c>
      <c r="B647">
        <v>6423690111</v>
      </c>
      <c r="C647" t="s">
        <v>953</v>
      </c>
      <c r="D647" t="s">
        <v>57</v>
      </c>
      <c r="E647" t="s">
        <v>58</v>
      </c>
      <c r="F647">
        <v>9063522</v>
      </c>
      <c r="G647" s="111">
        <v>44922</v>
      </c>
      <c r="H647" t="s">
        <v>1179</v>
      </c>
      <c r="I647" t="s">
        <v>255</v>
      </c>
      <c r="J647" t="s">
        <v>249</v>
      </c>
      <c r="K647" t="s">
        <v>250</v>
      </c>
      <c r="L647" t="s">
        <v>707</v>
      </c>
      <c r="O647" s="111">
        <v>44923</v>
      </c>
      <c r="P647" t="s">
        <v>252</v>
      </c>
      <c r="Q647" t="s">
        <v>253</v>
      </c>
      <c r="R647" s="111">
        <v>44924</v>
      </c>
      <c r="S647" t="s">
        <v>254</v>
      </c>
      <c r="T647" t="s">
        <v>254</v>
      </c>
      <c r="U647" t="s">
        <v>254</v>
      </c>
      <c r="V647" t="s">
        <v>254</v>
      </c>
      <c r="W647">
        <v>0</v>
      </c>
      <c r="X647">
        <v>13</v>
      </c>
      <c r="Y647">
        <v>3683.8</v>
      </c>
      <c r="Z647" s="27">
        <f t="shared" si="10"/>
        <v>3696.8</v>
      </c>
    </row>
    <row r="648" spans="1:26" hidden="1">
      <c r="A648" t="s">
        <v>246</v>
      </c>
      <c r="B648">
        <v>6423690111</v>
      </c>
      <c r="C648" t="s">
        <v>953</v>
      </c>
      <c r="D648" t="s">
        <v>57</v>
      </c>
      <c r="E648" t="s">
        <v>58</v>
      </c>
      <c r="F648">
        <v>11905818</v>
      </c>
      <c r="G648" s="111">
        <v>44914</v>
      </c>
      <c r="H648" t="s">
        <v>1180</v>
      </c>
      <c r="I648" t="s">
        <v>255</v>
      </c>
      <c r="L648" t="s">
        <v>251</v>
      </c>
      <c r="O648" s="111">
        <v>44917</v>
      </c>
      <c r="P648" t="s">
        <v>252</v>
      </c>
      <c r="Q648" t="s">
        <v>253</v>
      </c>
      <c r="R648" s="111">
        <v>44918</v>
      </c>
      <c r="S648" t="s">
        <v>254</v>
      </c>
      <c r="T648" t="s">
        <v>254</v>
      </c>
      <c r="U648" t="s">
        <v>254</v>
      </c>
      <c r="V648" t="s">
        <v>254</v>
      </c>
      <c r="W648">
        <v>0</v>
      </c>
      <c r="X648">
        <v>838.5</v>
      </c>
      <c r="Y648">
        <v>471</v>
      </c>
      <c r="Z648" s="27">
        <f t="shared" si="10"/>
        <v>1309.5</v>
      </c>
    </row>
    <row r="649" spans="1:26" hidden="1">
      <c r="A649" t="s">
        <v>246</v>
      </c>
      <c r="B649">
        <v>6423690111</v>
      </c>
      <c r="C649" t="s">
        <v>953</v>
      </c>
      <c r="D649" t="s">
        <v>57</v>
      </c>
      <c r="E649" t="s">
        <v>58</v>
      </c>
      <c r="F649">
        <v>11910950</v>
      </c>
      <c r="G649" s="111">
        <v>44915</v>
      </c>
      <c r="H649" t="s">
        <v>1181</v>
      </c>
      <c r="I649" t="s">
        <v>248</v>
      </c>
      <c r="J649" t="s">
        <v>249</v>
      </c>
      <c r="K649" t="s">
        <v>268</v>
      </c>
      <c r="L649" t="s">
        <v>251</v>
      </c>
      <c r="O649" s="111">
        <v>44915</v>
      </c>
      <c r="P649" t="s">
        <v>252</v>
      </c>
      <c r="Q649" t="s">
        <v>253</v>
      </c>
      <c r="R649" s="111">
        <v>44916</v>
      </c>
      <c r="S649" t="s">
        <v>254</v>
      </c>
      <c r="T649" t="s">
        <v>254</v>
      </c>
      <c r="U649" t="s">
        <v>254</v>
      </c>
      <c r="V649" t="s">
        <v>254</v>
      </c>
      <c r="W649">
        <v>0</v>
      </c>
      <c r="X649">
        <v>6686.11</v>
      </c>
      <c r="Y649">
        <v>19728.28</v>
      </c>
      <c r="Z649" s="27">
        <f t="shared" si="10"/>
        <v>26414.39</v>
      </c>
    </row>
    <row r="650" spans="1:26" hidden="1">
      <c r="A650" t="s">
        <v>246</v>
      </c>
      <c r="B650">
        <v>6423690111</v>
      </c>
      <c r="C650" t="s">
        <v>953</v>
      </c>
      <c r="D650" t="s">
        <v>57</v>
      </c>
      <c r="E650" t="s">
        <v>58</v>
      </c>
      <c r="F650">
        <v>11944496</v>
      </c>
      <c r="G650" s="111">
        <v>44923</v>
      </c>
      <c r="H650" t="s">
        <v>1182</v>
      </c>
      <c r="I650" t="s">
        <v>255</v>
      </c>
      <c r="J650" t="s">
        <v>249</v>
      </c>
      <c r="K650" t="s">
        <v>268</v>
      </c>
      <c r="L650" t="s">
        <v>251</v>
      </c>
      <c r="O650" s="111">
        <v>44923</v>
      </c>
      <c r="P650" t="s">
        <v>252</v>
      </c>
      <c r="Q650" t="s">
        <v>253</v>
      </c>
      <c r="R650" s="111">
        <v>44924</v>
      </c>
      <c r="S650" t="s">
        <v>254</v>
      </c>
      <c r="T650" t="s">
        <v>254</v>
      </c>
      <c r="U650" t="s">
        <v>254</v>
      </c>
      <c r="V650" t="s">
        <v>254</v>
      </c>
      <c r="W650">
        <v>0</v>
      </c>
      <c r="X650">
        <v>271</v>
      </c>
      <c r="Y650">
        <v>1948</v>
      </c>
      <c r="Z650" s="27">
        <f t="shared" si="10"/>
        <v>2219</v>
      </c>
    </row>
    <row r="651" spans="1:26" hidden="1">
      <c r="A651" t="s">
        <v>246</v>
      </c>
      <c r="B651">
        <v>6423690111</v>
      </c>
      <c r="C651" t="s">
        <v>953</v>
      </c>
      <c r="D651" t="s">
        <v>57</v>
      </c>
      <c r="E651" t="s">
        <v>58</v>
      </c>
      <c r="F651">
        <v>11958515</v>
      </c>
      <c r="G651" s="111">
        <v>44925</v>
      </c>
      <c r="H651" t="s">
        <v>1367</v>
      </c>
      <c r="I651" t="s">
        <v>255</v>
      </c>
      <c r="L651" t="s">
        <v>251</v>
      </c>
      <c r="O651" s="111">
        <v>44925</v>
      </c>
      <c r="P651" t="s">
        <v>252</v>
      </c>
      <c r="Q651" t="s">
        <v>263</v>
      </c>
      <c r="S651" t="s">
        <v>254</v>
      </c>
      <c r="T651" t="s">
        <v>254</v>
      </c>
      <c r="U651" t="s">
        <v>254</v>
      </c>
      <c r="V651" t="s">
        <v>254</v>
      </c>
      <c r="W651">
        <v>0</v>
      </c>
      <c r="X651">
        <v>0</v>
      </c>
      <c r="Y651">
        <v>0</v>
      </c>
      <c r="Z651" s="27">
        <f t="shared" si="10"/>
        <v>0</v>
      </c>
    </row>
    <row r="652" spans="1:26" hidden="1">
      <c r="A652" t="s">
        <v>246</v>
      </c>
      <c r="B652">
        <v>6423690111</v>
      </c>
      <c r="C652" t="s">
        <v>953</v>
      </c>
      <c r="D652" t="s">
        <v>57</v>
      </c>
      <c r="E652" t="s">
        <v>58</v>
      </c>
      <c r="F652">
        <v>11970175</v>
      </c>
      <c r="G652" s="111">
        <v>44930</v>
      </c>
      <c r="H652" t="s">
        <v>1811</v>
      </c>
      <c r="I652" t="s">
        <v>255</v>
      </c>
      <c r="J652" t="s">
        <v>249</v>
      </c>
      <c r="K652" t="s">
        <v>250</v>
      </c>
      <c r="L652" t="s">
        <v>251</v>
      </c>
      <c r="O652" s="111">
        <v>44930</v>
      </c>
      <c r="P652" t="s">
        <v>252</v>
      </c>
      <c r="Q652" t="s">
        <v>253</v>
      </c>
      <c r="R652" s="111">
        <v>44931</v>
      </c>
      <c r="S652" t="s">
        <v>254</v>
      </c>
      <c r="T652" t="s">
        <v>254</v>
      </c>
      <c r="U652" t="s">
        <v>254</v>
      </c>
      <c r="V652" t="s">
        <v>254</v>
      </c>
      <c r="W652">
        <v>0</v>
      </c>
      <c r="X652">
        <v>0</v>
      </c>
      <c r="Y652">
        <v>11523</v>
      </c>
      <c r="Z652" s="27">
        <f t="shared" si="10"/>
        <v>11523</v>
      </c>
    </row>
    <row r="653" spans="1:26" hidden="1">
      <c r="A653" t="s">
        <v>246</v>
      </c>
      <c r="B653">
        <v>6423690111</v>
      </c>
      <c r="C653" t="s">
        <v>953</v>
      </c>
      <c r="D653" t="s">
        <v>57</v>
      </c>
      <c r="E653" t="s">
        <v>58</v>
      </c>
      <c r="F653">
        <v>11973933</v>
      </c>
      <c r="G653" s="111">
        <v>44931</v>
      </c>
      <c r="H653" t="s">
        <v>1812</v>
      </c>
      <c r="I653" t="s">
        <v>255</v>
      </c>
      <c r="J653" t="s">
        <v>249</v>
      </c>
      <c r="K653" t="s">
        <v>250</v>
      </c>
      <c r="L653" t="s">
        <v>251</v>
      </c>
      <c r="O653" s="111">
        <v>44932</v>
      </c>
      <c r="P653" t="s">
        <v>252</v>
      </c>
      <c r="Q653" t="s">
        <v>253</v>
      </c>
      <c r="R653" s="111">
        <v>44938</v>
      </c>
      <c r="S653" t="s">
        <v>254</v>
      </c>
      <c r="T653" t="s">
        <v>254</v>
      </c>
      <c r="U653" t="s">
        <v>254</v>
      </c>
      <c r="V653" t="s">
        <v>254</v>
      </c>
      <c r="W653">
        <v>0</v>
      </c>
      <c r="X653">
        <v>0</v>
      </c>
      <c r="Y653">
        <v>6535.7</v>
      </c>
      <c r="Z653" s="27">
        <f t="shared" si="10"/>
        <v>6535.7</v>
      </c>
    </row>
    <row r="654" spans="1:26" hidden="1">
      <c r="A654" t="s">
        <v>246</v>
      </c>
      <c r="B654">
        <v>5029234152</v>
      </c>
      <c r="C654" t="s">
        <v>953</v>
      </c>
      <c r="D654" t="s">
        <v>57</v>
      </c>
      <c r="E654" t="s">
        <v>58</v>
      </c>
      <c r="F654">
        <v>11978376</v>
      </c>
      <c r="G654" s="111">
        <v>44932</v>
      </c>
      <c r="H654" t="s">
        <v>1813</v>
      </c>
      <c r="I654" t="s">
        <v>255</v>
      </c>
      <c r="J654" t="s">
        <v>249</v>
      </c>
      <c r="K654" t="s">
        <v>268</v>
      </c>
      <c r="L654" t="s">
        <v>251</v>
      </c>
      <c r="O654" s="111">
        <v>44944</v>
      </c>
      <c r="P654" t="s">
        <v>252</v>
      </c>
      <c r="Q654" t="s">
        <v>1406</v>
      </c>
      <c r="S654" t="s">
        <v>254</v>
      </c>
      <c r="T654" t="s">
        <v>254</v>
      </c>
      <c r="U654" t="s">
        <v>254</v>
      </c>
      <c r="V654" t="s">
        <v>254</v>
      </c>
      <c r="W654">
        <v>0</v>
      </c>
      <c r="X654">
        <v>0</v>
      </c>
      <c r="Y654">
        <v>0</v>
      </c>
      <c r="Z654" s="27">
        <f t="shared" si="10"/>
        <v>0</v>
      </c>
    </row>
    <row r="655" spans="1:26" hidden="1">
      <c r="A655" t="s">
        <v>246</v>
      </c>
      <c r="B655">
        <v>6423690111</v>
      </c>
      <c r="C655" t="s">
        <v>953</v>
      </c>
      <c r="D655" t="s">
        <v>57</v>
      </c>
      <c r="E655" t="s">
        <v>58</v>
      </c>
      <c r="F655">
        <v>12007590</v>
      </c>
      <c r="G655" s="111">
        <v>44954</v>
      </c>
      <c r="H655" t="s">
        <v>1814</v>
      </c>
      <c r="I655" t="s">
        <v>271</v>
      </c>
      <c r="J655" t="s">
        <v>249</v>
      </c>
      <c r="K655" t="s">
        <v>250</v>
      </c>
      <c r="L655" t="s">
        <v>251</v>
      </c>
      <c r="O655" s="111">
        <v>44954</v>
      </c>
      <c r="P655" t="s">
        <v>252</v>
      </c>
      <c r="Q655" t="s">
        <v>253</v>
      </c>
      <c r="R655" s="111">
        <v>44956</v>
      </c>
      <c r="S655" t="s">
        <v>254</v>
      </c>
      <c r="T655" t="s">
        <v>254</v>
      </c>
      <c r="U655" t="s">
        <v>254</v>
      </c>
      <c r="V655" t="s">
        <v>254</v>
      </c>
      <c r="W655">
        <v>0</v>
      </c>
      <c r="X655">
        <v>0</v>
      </c>
      <c r="Y655">
        <v>28</v>
      </c>
      <c r="Z655" s="27">
        <f t="shared" si="10"/>
        <v>28</v>
      </c>
    </row>
    <row r="656" spans="1:26" hidden="1">
      <c r="A656" t="s">
        <v>246</v>
      </c>
      <c r="B656">
        <v>6423690111</v>
      </c>
      <c r="C656" t="s">
        <v>953</v>
      </c>
      <c r="D656" t="s">
        <v>57</v>
      </c>
      <c r="E656" t="s">
        <v>58</v>
      </c>
      <c r="F656">
        <v>12021316</v>
      </c>
      <c r="G656" s="111">
        <v>44949</v>
      </c>
      <c r="H656" t="s">
        <v>1815</v>
      </c>
      <c r="I656" t="s">
        <v>255</v>
      </c>
      <c r="J656" t="s">
        <v>249</v>
      </c>
      <c r="K656" t="s">
        <v>268</v>
      </c>
      <c r="L656" t="s">
        <v>251</v>
      </c>
      <c r="O656" s="111">
        <v>44950</v>
      </c>
      <c r="P656" t="s">
        <v>252</v>
      </c>
      <c r="Q656" t="s">
        <v>253</v>
      </c>
      <c r="R656" s="111">
        <v>44950</v>
      </c>
      <c r="S656" t="s">
        <v>254</v>
      </c>
      <c r="T656" t="s">
        <v>254</v>
      </c>
      <c r="U656" t="s">
        <v>254</v>
      </c>
      <c r="V656" t="s">
        <v>254</v>
      </c>
      <c r="W656">
        <v>0</v>
      </c>
      <c r="X656">
        <v>0</v>
      </c>
      <c r="Y656">
        <v>2183</v>
      </c>
      <c r="Z656" s="27">
        <f t="shared" si="10"/>
        <v>2183</v>
      </c>
    </row>
    <row r="657" spans="1:26" hidden="1">
      <c r="A657" t="s">
        <v>246</v>
      </c>
      <c r="B657">
        <v>6423690111</v>
      </c>
      <c r="C657" t="s">
        <v>953</v>
      </c>
      <c r="D657" t="s">
        <v>343</v>
      </c>
      <c r="E657" t="s">
        <v>54</v>
      </c>
      <c r="F657">
        <v>11997185</v>
      </c>
      <c r="G657" s="111">
        <v>44938</v>
      </c>
      <c r="H657" t="s">
        <v>1816</v>
      </c>
      <c r="I657" t="s">
        <v>255</v>
      </c>
      <c r="J657" t="s">
        <v>249</v>
      </c>
      <c r="K657" t="s">
        <v>250</v>
      </c>
      <c r="L657" t="s">
        <v>251</v>
      </c>
      <c r="O657" s="111">
        <v>44938</v>
      </c>
      <c r="P657" t="s">
        <v>252</v>
      </c>
      <c r="Q657" t="s">
        <v>253</v>
      </c>
      <c r="R657" s="111">
        <v>44942</v>
      </c>
      <c r="S657" t="s">
        <v>254</v>
      </c>
      <c r="T657" t="s">
        <v>254</v>
      </c>
      <c r="U657" t="s">
        <v>254</v>
      </c>
      <c r="V657" t="s">
        <v>254</v>
      </c>
      <c r="W657">
        <v>0</v>
      </c>
      <c r="X657">
        <v>0</v>
      </c>
      <c r="Y657">
        <v>241</v>
      </c>
      <c r="Z657" s="27">
        <f t="shared" si="10"/>
        <v>241</v>
      </c>
    </row>
    <row r="658" spans="1:26" hidden="1">
      <c r="A658" t="s">
        <v>246</v>
      </c>
      <c r="B658">
        <v>6423690111</v>
      </c>
      <c r="C658" t="s">
        <v>953</v>
      </c>
      <c r="D658" t="s">
        <v>1053</v>
      </c>
      <c r="E658" t="s">
        <v>54</v>
      </c>
      <c r="F658">
        <v>11964883</v>
      </c>
      <c r="G658" s="111">
        <v>44929</v>
      </c>
      <c r="H658" t="s">
        <v>1817</v>
      </c>
      <c r="I658" t="s">
        <v>255</v>
      </c>
      <c r="J658" t="s">
        <v>249</v>
      </c>
      <c r="K658" t="s">
        <v>250</v>
      </c>
      <c r="L658" t="s">
        <v>251</v>
      </c>
      <c r="O658" s="111">
        <v>44929</v>
      </c>
      <c r="P658" t="s">
        <v>252</v>
      </c>
      <c r="Q658" t="s">
        <v>253</v>
      </c>
      <c r="R658" s="111">
        <v>44930</v>
      </c>
      <c r="S658" t="s">
        <v>254</v>
      </c>
      <c r="T658" t="s">
        <v>254</v>
      </c>
      <c r="U658" t="s">
        <v>254</v>
      </c>
      <c r="V658" t="s">
        <v>254</v>
      </c>
      <c r="W658">
        <v>0</v>
      </c>
      <c r="X658">
        <v>0</v>
      </c>
      <c r="Y658">
        <v>912.19</v>
      </c>
      <c r="Z658" s="27">
        <f t="shared" si="10"/>
        <v>912.19</v>
      </c>
    </row>
    <row r="659" spans="1:26" hidden="1">
      <c r="A659" t="s">
        <v>246</v>
      </c>
      <c r="B659">
        <v>72637005149</v>
      </c>
      <c r="C659" t="s">
        <v>1818</v>
      </c>
      <c r="D659" t="s">
        <v>57</v>
      </c>
      <c r="E659" t="s">
        <v>58</v>
      </c>
      <c r="F659">
        <v>11990685</v>
      </c>
      <c r="G659" s="111">
        <v>44937</v>
      </c>
      <c r="H659" t="s">
        <v>1819</v>
      </c>
      <c r="I659" t="s">
        <v>255</v>
      </c>
      <c r="L659" t="s">
        <v>251</v>
      </c>
      <c r="O659" s="111">
        <v>44938</v>
      </c>
      <c r="P659" t="s">
        <v>252</v>
      </c>
      <c r="Q659" t="s">
        <v>253</v>
      </c>
      <c r="R659" s="111">
        <v>44939</v>
      </c>
      <c r="S659" t="s">
        <v>254</v>
      </c>
      <c r="T659" t="s">
        <v>254</v>
      </c>
      <c r="U659" t="s">
        <v>254</v>
      </c>
      <c r="V659" t="s">
        <v>254</v>
      </c>
      <c r="W659">
        <v>0</v>
      </c>
      <c r="X659">
        <v>0</v>
      </c>
      <c r="Y659">
        <v>3.11</v>
      </c>
      <c r="Z659" s="27">
        <f t="shared" si="10"/>
        <v>3.11</v>
      </c>
    </row>
    <row r="660" spans="1:26" hidden="1">
      <c r="A660" t="s">
        <v>246</v>
      </c>
      <c r="B660">
        <v>72637005149</v>
      </c>
      <c r="C660" t="s">
        <v>1818</v>
      </c>
      <c r="D660" t="s">
        <v>57</v>
      </c>
      <c r="E660" t="s">
        <v>58</v>
      </c>
      <c r="F660">
        <v>12016108</v>
      </c>
      <c r="G660" s="111">
        <v>44944</v>
      </c>
      <c r="H660" t="s">
        <v>1820</v>
      </c>
      <c r="I660" t="s">
        <v>255</v>
      </c>
      <c r="L660" t="s">
        <v>251</v>
      </c>
      <c r="O660" s="111">
        <v>44944</v>
      </c>
      <c r="P660" t="s">
        <v>252</v>
      </c>
      <c r="Q660" t="s">
        <v>253</v>
      </c>
      <c r="R660" s="111">
        <v>44945</v>
      </c>
      <c r="S660" t="s">
        <v>254</v>
      </c>
      <c r="T660" t="s">
        <v>254</v>
      </c>
      <c r="U660" t="s">
        <v>254</v>
      </c>
      <c r="V660" t="s">
        <v>254</v>
      </c>
      <c r="W660">
        <v>0</v>
      </c>
      <c r="X660">
        <v>0</v>
      </c>
      <c r="Y660">
        <v>2904</v>
      </c>
      <c r="Z660" s="27">
        <f t="shared" si="10"/>
        <v>2904</v>
      </c>
    </row>
    <row r="661" spans="1:26" hidden="1">
      <c r="A661" t="s">
        <v>246</v>
      </c>
      <c r="B661">
        <v>72637005149</v>
      </c>
      <c r="C661" t="s">
        <v>1818</v>
      </c>
      <c r="D661" t="s">
        <v>57</v>
      </c>
      <c r="E661" t="s">
        <v>58</v>
      </c>
      <c r="F661">
        <v>12016369</v>
      </c>
      <c r="G661" s="111">
        <v>44944</v>
      </c>
      <c r="H661" t="s">
        <v>1821</v>
      </c>
      <c r="I661" t="s">
        <v>255</v>
      </c>
      <c r="L661" t="s">
        <v>251</v>
      </c>
      <c r="O661" s="111">
        <v>44944</v>
      </c>
      <c r="P661" t="s">
        <v>252</v>
      </c>
      <c r="Q661" t="s">
        <v>253</v>
      </c>
      <c r="R661" s="111">
        <v>44945</v>
      </c>
      <c r="S661" t="s">
        <v>254</v>
      </c>
      <c r="T661" t="s">
        <v>254</v>
      </c>
      <c r="U661" t="s">
        <v>254</v>
      </c>
      <c r="V661" t="s">
        <v>254</v>
      </c>
      <c r="W661">
        <v>0</v>
      </c>
      <c r="X661">
        <v>0</v>
      </c>
      <c r="Y661">
        <v>89</v>
      </c>
      <c r="Z661" s="27">
        <f t="shared" si="10"/>
        <v>89</v>
      </c>
    </row>
    <row r="662" spans="1:26" hidden="1">
      <c r="A662" t="s">
        <v>246</v>
      </c>
      <c r="B662">
        <v>72637005149</v>
      </c>
      <c r="C662" t="s">
        <v>1818</v>
      </c>
      <c r="D662" t="s">
        <v>1107</v>
      </c>
      <c r="E662" t="s">
        <v>54</v>
      </c>
      <c r="F662">
        <v>12020767</v>
      </c>
      <c r="G662" s="111">
        <v>44947</v>
      </c>
      <c r="H662" t="s">
        <v>1822</v>
      </c>
      <c r="I662" t="s">
        <v>271</v>
      </c>
      <c r="J662" t="s">
        <v>249</v>
      </c>
      <c r="K662" t="s">
        <v>250</v>
      </c>
      <c r="L662" t="s">
        <v>251</v>
      </c>
      <c r="O662" s="111">
        <v>44947</v>
      </c>
      <c r="P662" t="s">
        <v>252</v>
      </c>
      <c r="Q662" t="s">
        <v>253</v>
      </c>
      <c r="R662" s="111">
        <v>44956</v>
      </c>
      <c r="S662" t="s">
        <v>254</v>
      </c>
      <c r="T662" t="s">
        <v>254</v>
      </c>
      <c r="U662" t="s">
        <v>254</v>
      </c>
      <c r="V662" t="s">
        <v>254</v>
      </c>
      <c r="W662">
        <v>0</v>
      </c>
      <c r="X662">
        <v>0</v>
      </c>
      <c r="Y662">
        <v>178.5</v>
      </c>
      <c r="Z662" s="27">
        <f t="shared" si="10"/>
        <v>178.5</v>
      </c>
    </row>
    <row r="663" spans="1:26" hidden="1">
      <c r="A663" t="s">
        <v>246</v>
      </c>
      <c r="B663">
        <v>72637005149</v>
      </c>
      <c r="C663" t="s">
        <v>1818</v>
      </c>
      <c r="D663" t="s">
        <v>343</v>
      </c>
      <c r="E663" t="s">
        <v>54</v>
      </c>
      <c r="F663">
        <v>12060878</v>
      </c>
      <c r="G663" s="111">
        <v>44956</v>
      </c>
      <c r="H663" t="s">
        <v>1823</v>
      </c>
      <c r="I663" t="s">
        <v>248</v>
      </c>
      <c r="J663" t="s">
        <v>249</v>
      </c>
      <c r="K663" t="s">
        <v>250</v>
      </c>
      <c r="L663" t="s">
        <v>251</v>
      </c>
      <c r="O663" s="111">
        <v>44956</v>
      </c>
      <c r="P663" t="s">
        <v>252</v>
      </c>
      <c r="Q663" t="s">
        <v>257</v>
      </c>
      <c r="S663" t="s">
        <v>254</v>
      </c>
      <c r="T663" t="s">
        <v>254</v>
      </c>
      <c r="U663" t="s">
        <v>254</v>
      </c>
      <c r="V663" t="s">
        <v>254</v>
      </c>
      <c r="W663">
        <v>0</v>
      </c>
      <c r="X663">
        <v>0</v>
      </c>
      <c r="Y663">
        <v>0</v>
      </c>
      <c r="Z663" s="27">
        <f t="shared" si="10"/>
        <v>0</v>
      </c>
    </row>
    <row r="664" spans="1:26" hidden="1">
      <c r="A664" t="s">
        <v>246</v>
      </c>
      <c r="B664">
        <v>72637005149</v>
      </c>
      <c r="C664" t="s">
        <v>1818</v>
      </c>
      <c r="D664" t="s">
        <v>344</v>
      </c>
      <c r="E664" t="s">
        <v>54</v>
      </c>
      <c r="F664">
        <v>12006955</v>
      </c>
      <c r="G664" s="111">
        <v>44943</v>
      </c>
      <c r="H664" t="s">
        <v>1824</v>
      </c>
      <c r="I664" t="s">
        <v>255</v>
      </c>
      <c r="J664" t="s">
        <v>249</v>
      </c>
      <c r="K664" t="s">
        <v>268</v>
      </c>
      <c r="L664" t="s">
        <v>251</v>
      </c>
      <c r="O664" s="111">
        <v>44943</v>
      </c>
      <c r="P664" t="s">
        <v>252</v>
      </c>
      <c r="Q664" t="s">
        <v>253</v>
      </c>
      <c r="R664" s="111">
        <v>44946</v>
      </c>
      <c r="S664" t="s">
        <v>254</v>
      </c>
      <c r="T664" t="s">
        <v>254</v>
      </c>
      <c r="U664" t="s">
        <v>254</v>
      </c>
      <c r="V664" t="s">
        <v>254</v>
      </c>
      <c r="W664">
        <v>0</v>
      </c>
      <c r="X664">
        <v>0</v>
      </c>
      <c r="Y664">
        <v>2347.25</v>
      </c>
      <c r="Z664" s="27">
        <f t="shared" si="10"/>
        <v>2347.25</v>
      </c>
    </row>
    <row r="665" spans="1:26" hidden="1">
      <c r="A665" t="s">
        <v>246</v>
      </c>
      <c r="B665">
        <v>72637005149</v>
      </c>
      <c r="C665" t="s">
        <v>1818</v>
      </c>
      <c r="D665" t="s">
        <v>344</v>
      </c>
      <c r="E665" t="s">
        <v>54</v>
      </c>
      <c r="F665">
        <v>12033850</v>
      </c>
      <c r="G665" s="111">
        <v>44949</v>
      </c>
      <c r="H665" t="s">
        <v>1825</v>
      </c>
      <c r="I665" t="s">
        <v>248</v>
      </c>
      <c r="J665" t="s">
        <v>249</v>
      </c>
      <c r="K665" t="s">
        <v>250</v>
      </c>
      <c r="L665" t="s">
        <v>251</v>
      </c>
      <c r="O665" s="111">
        <v>44949</v>
      </c>
      <c r="P665" t="s">
        <v>252</v>
      </c>
      <c r="Q665" t="s">
        <v>257</v>
      </c>
      <c r="R665" s="111">
        <v>44950</v>
      </c>
      <c r="S665" t="s">
        <v>254</v>
      </c>
      <c r="T665" t="s">
        <v>254</v>
      </c>
      <c r="U665" t="s">
        <v>254</v>
      </c>
      <c r="V665" t="s">
        <v>254</v>
      </c>
      <c r="W665">
        <v>0</v>
      </c>
      <c r="X665">
        <v>0</v>
      </c>
      <c r="Y665">
        <v>0</v>
      </c>
      <c r="Z665" s="27">
        <f t="shared" si="10"/>
        <v>0</v>
      </c>
    </row>
    <row r="666" spans="1:26" hidden="1">
      <c r="A666" t="s">
        <v>246</v>
      </c>
      <c r="B666">
        <v>8098322750</v>
      </c>
      <c r="C666" t="s">
        <v>156</v>
      </c>
      <c r="D666" t="s">
        <v>45</v>
      </c>
      <c r="E666" t="s">
        <v>46</v>
      </c>
      <c r="F666">
        <v>79327</v>
      </c>
      <c r="G666" s="111">
        <v>44876</v>
      </c>
      <c r="H666" t="s">
        <v>803</v>
      </c>
      <c r="I666" t="s">
        <v>255</v>
      </c>
      <c r="J666" t="s">
        <v>249</v>
      </c>
      <c r="K666" t="s">
        <v>250</v>
      </c>
      <c r="L666" t="s">
        <v>251</v>
      </c>
      <c r="O666" s="111">
        <v>44889</v>
      </c>
      <c r="P666" t="s">
        <v>252</v>
      </c>
      <c r="Q666" t="s">
        <v>253</v>
      </c>
      <c r="R666" s="111">
        <v>44890</v>
      </c>
      <c r="S666" t="s">
        <v>254</v>
      </c>
      <c r="T666" t="s">
        <v>254</v>
      </c>
      <c r="U666" t="s">
        <v>254</v>
      </c>
      <c r="V666" t="s">
        <v>254</v>
      </c>
      <c r="W666">
        <v>1374.93</v>
      </c>
      <c r="X666">
        <v>8930.15</v>
      </c>
      <c r="Y666">
        <v>5703.22</v>
      </c>
      <c r="Z666" s="27">
        <f t="shared" si="10"/>
        <v>16008.3</v>
      </c>
    </row>
    <row r="667" spans="1:26" hidden="1">
      <c r="A667" t="s">
        <v>246</v>
      </c>
      <c r="B667">
        <v>8098322750</v>
      </c>
      <c r="C667" t="s">
        <v>156</v>
      </c>
      <c r="D667" t="s">
        <v>45</v>
      </c>
      <c r="E667" t="s">
        <v>46</v>
      </c>
      <c r="F667">
        <v>1605172</v>
      </c>
      <c r="G667" s="111">
        <v>44875</v>
      </c>
      <c r="H667" t="s">
        <v>804</v>
      </c>
      <c r="I667" t="s">
        <v>255</v>
      </c>
      <c r="J667" t="s">
        <v>249</v>
      </c>
      <c r="K667" t="s">
        <v>805</v>
      </c>
      <c r="L667" t="s">
        <v>251</v>
      </c>
      <c r="O667" s="111">
        <v>44881</v>
      </c>
      <c r="P667" t="s">
        <v>252</v>
      </c>
      <c r="Q667" t="s">
        <v>253</v>
      </c>
      <c r="R667" s="111">
        <v>44881</v>
      </c>
      <c r="S667" t="s">
        <v>254</v>
      </c>
      <c r="T667" t="s">
        <v>254</v>
      </c>
      <c r="U667" t="s">
        <v>254</v>
      </c>
      <c r="V667" t="s">
        <v>254</v>
      </c>
      <c r="W667">
        <v>11</v>
      </c>
      <c r="X667">
        <v>893.5</v>
      </c>
      <c r="Y667">
        <v>4749.7</v>
      </c>
      <c r="Z667" s="27">
        <f t="shared" si="10"/>
        <v>5654.2</v>
      </c>
    </row>
    <row r="668" spans="1:26" hidden="1">
      <c r="A668" t="s">
        <v>246</v>
      </c>
      <c r="B668">
        <v>8098322750</v>
      </c>
      <c r="C668" t="s">
        <v>156</v>
      </c>
      <c r="D668" t="s">
        <v>45</v>
      </c>
      <c r="E668" t="s">
        <v>46</v>
      </c>
      <c r="F668">
        <v>11325328</v>
      </c>
      <c r="G668" s="111">
        <v>44865</v>
      </c>
      <c r="H668" t="s">
        <v>806</v>
      </c>
      <c r="I668" t="s">
        <v>255</v>
      </c>
      <c r="J668" t="s">
        <v>249</v>
      </c>
      <c r="K668" t="s">
        <v>268</v>
      </c>
      <c r="L668" t="s">
        <v>251</v>
      </c>
      <c r="O668" s="111">
        <v>44866</v>
      </c>
      <c r="P668" t="s">
        <v>252</v>
      </c>
      <c r="Q668" t="s">
        <v>253</v>
      </c>
      <c r="R668" s="111">
        <v>44866</v>
      </c>
      <c r="S668" t="s">
        <v>254</v>
      </c>
      <c r="T668" t="s">
        <v>254</v>
      </c>
      <c r="U668" t="s">
        <v>254</v>
      </c>
      <c r="V668" t="s">
        <v>254</v>
      </c>
      <c r="W668">
        <v>1525</v>
      </c>
      <c r="X668">
        <v>10933.99</v>
      </c>
      <c r="Y668">
        <v>4685</v>
      </c>
      <c r="Z668" s="27">
        <f t="shared" si="10"/>
        <v>17143.989999999998</v>
      </c>
    </row>
    <row r="669" spans="1:26" hidden="1">
      <c r="A669" t="s">
        <v>246</v>
      </c>
      <c r="B669">
        <v>8098322750</v>
      </c>
      <c r="C669" t="s">
        <v>156</v>
      </c>
      <c r="D669" t="s">
        <v>45</v>
      </c>
      <c r="E669" t="s">
        <v>46</v>
      </c>
      <c r="F669">
        <v>11627807</v>
      </c>
      <c r="G669" s="111">
        <v>44886</v>
      </c>
      <c r="H669" t="s">
        <v>1826</v>
      </c>
      <c r="I669" t="s">
        <v>248</v>
      </c>
      <c r="J669" t="s">
        <v>249</v>
      </c>
      <c r="K669" t="s">
        <v>250</v>
      </c>
      <c r="L669" t="s">
        <v>251</v>
      </c>
      <c r="O669" s="111">
        <v>44929</v>
      </c>
      <c r="P669" t="s">
        <v>252</v>
      </c>
      <c r="Q669" t="s">
        <v>1406</v>
      </c>
      <c r="S669" t="s">
        <v>254</v>
      </c>
      <c r="T669" t="s">
        <v>254</v>
      </c>
      <c r="U669" t="s">
        <v>254</v>
      </c>
      <c r="V669" t="s">
        <v>254</v>
      </c>
      <c r="W669">
        <v>0</v>
      </c>
      <c r="X669">
        <v>0</v>
      </c>
      <c r="Y669">
        <v>0</v>
      </c>
      <c r="Z669" s="27">
        <f t="shared" si="10"/>
        <v>0</v>
      </c>
    </row>
    <row r="670" spans="1:26" hidden="1">
      <c r="A670" t="s">
        <v>246</v>
      </c>
      <c r="B670">
        <v>8098322750</v>
      </c>
      <c r="C670" t="s">
        <v>156</v>
      </c>
      <c r="D670" t="s">
        <v>45</v>
      </c>
      <c r="E670" t="s">
        <v>46</v>
      </c>
      <c r="F670">
        <v>11683522</v>
      </c>
      <c r="G670" s="111">
        <v>44860</v>
      </c>
      <c r="H670" t="s">
        <v>807</v>
      </c>
      <c r="I670" t="s">
        <v>255</v>
      </c>
      <c r="J670" t="s">
        <v>249</v>
      </c>
      <c r="K670" t="s">
        <v>250</v>
      </c>
      <c r="L670" t="s">
        <v>251</v>
      </c>
      <c r="O670" s="111">
        <v>44866</v>
      </c>
      <c r="P670" t="s">
        <v>252</v>
      </c>
      <c r="Q670" t="s">
        <v>253</v>
      </c>
      <c r="R670" s="111">
        <v>44872</v>
      </c>
      <c r="S670" t="s">
        <v>254</v>
      </c>
      <c r="T670" t="s">
        <v>254</v>
      </c>
      <c r="U670" t="s">
        <v>254</v>
      </c>
      <c r="V670" t="s">
        <v>254</v>
      </c>
      <c r="W670">
        <v>5892.27</v>
      </c>
      <c r="X670">
        <v>7989.69</v>
      </c>
      <c r="Y670">
        <v>10337.98</v>
      </c>
      <c r="Z670" s="27">
        <f t="shared" si="10"/>
        <v>24219.94</v>
      </c>
    </row>
    <row r="671" spans="1:26" hidden="1">
      <c r="A671" t="s">
        <v>246</v>
      </c>
      <c r="B671">
        <v>8098322750</v>
      </c>
      <c r="C671" t="s">
        <v>156</v>
      </c>
      <c r="D671" t="s">
        <v>45</v>
      </c>
      <c r="E671" t="s">
        <v>46</v>
      </c>
      <c r="F671">
        <v>11717419</v>
      </c>
      <c r="G671" s="111">
        <v>44872</v>
      </c>
      <c r="H671" t="s">
        <v>808</v>
      </c>
      <c r="I671" t="s">
        <v>255</v>
      </c>
      <c r="J671" t="s">
        <v>249</v>
      </c>
      <c r="K671" t="s">
        <v>250</v>
      </c>
      <c r="L671" t="s">
        <v>251</v>
      </c>
      <c r="O671" s="111">
        <v>44873</v>
      </c>
      <c r="P671" t="s">
        <v>252</v>
      </c>
      <c r="Q671" t="s">
        <v>253</v>
      </c>
      <c r="R671" s="111">
        <v>44876</v>
      </c>
      <c r="S671" t="s">
        <v>254</v>
      </c>
      <c r="T671" t="s">
        <v>254</v>
      </c>
      <c r="U671" t="s">
        <v>254</v>
      </c>
      <c r="V671" t="s">
        <v>254</v>
      </c>
      <c r="W671">
        <v>8990.6299999999992</v>
      </c>
      <c r="X671">
        <v>13455.08</v>
      </c>
      <c r="Y671">
        <v>12063.45</v>
      </c>
      <c r="Z671" s="27">
        <f t="shared" si="10"/>
        <v>34509.160000000003</v>
      </c>
    </row>
    <row r="672" spans="1:26" hidden="1">
      <c r="A672" t="s">
        <v>246</v>
      </c>
      <c r="B672">
        <v>8098322750</v>
      </c>
      <c r="C672" t="s">
        <v>156</v>
      </c>
      <c r="D672" t="s">
        <v>45</v>
      </c>
      <c r="E672" t="s">
        <v>46</v>
      </c>
      <c r="F672">
        <v>11717957</v>
      </c>
      <c r="G672" s="111">
        <v>44866</v>
      </c>
      <c r="H672" t="s">
        <v>809</v>
      </c>
      <c r="I672" t="s">
        <v>255</v>
      </c>
      <c r="J672" t="s">
        <v>249</v>
      </c>
      <c r="K672" t="s">
        <v>250</v>
      </c>
      <c r="L672" t="s">
        <v>251</v>
      </c>
      <c r="O672" s="111">
        <v>44868</v>
      </c>
      <c r="P672" t="s">
        <v>252</v>
      </c>
      <c r="Q672" t="s">
        <v>253</v>
      </c>
      <c r="R672" s="111">
        <v>44887</v>
      </c>
      <c r="S672" t="s">
        <v>254</v>
      </c>
      <c r="T672" t="s">
        <v>254</v>
      </c>
      <c r="U672" t="s">
        <v>254</v>
      </c>
      <c r="V672" t="s">
        <v>254</v>
      </c>
      <c r="W672">
        <v>4413.25</v>
      </c>
      <c r="X672">
        <v>14288.23</v>
      </c>
      <c r="Y672">
        <v>13769.22</v>
      </c>
      <c r="Z672" s="27">
        <f t="shared" si="10"/>
        <v>32470.699999999997</v>
      </c>
    </row>
    <row r="673" spans="1:26" hidden="1">
      <c r="A673" t="s">
        <v>246</v>
      </c>
      <c r="B673">
        <v>8098322750</v>
      </c>
      <c r="C673" t="s">
        <v>156</v>
      </c>
      <c r="D673" t="s">
        <v>45</v>
      </c>
      <c r="E673" t="s">
        <v>46</v>
      </c>
      <c r="F673">
        <v>11732494</v>
      </c>
      <c r="G673" s="111">
        <v>44869</v>
      </c>
      <c r="H673" t="s">
        <v>810</v>
      </c>
      <c r="I673" t="s">
        <v>255</v>
      </c>
      <c r="J673" t="s">
        <v>249</v>
      </c>
      <c r="K673" t="s">
        <v>250</v>
      </c>
      <c r="L673" t="s">
        <v>251</v>
      </c>
      <c r="O673" s="111">
        <v>44872</v>
      </c>
      <c r="P673" t="s">
        <v>252</v>
      </c>
      <c r="Q673" t="s">
        <v>282</v>
      </c>
      <c r="R673" s="111">
        <v>44872</v>
      </c>
      <c r="S673" t="s">
        <v>254</v>
      </c>
      <c r="T673" t="s">
        <v>254</v>
      </c>
      <c r="U673" t="s">
        <v>254</v>
      </c>
      <c r="V673" t="s">
        <v>254</v>
      </c>
      <c r="W673">
        <v>30</v>
      </c>
      <c r="X673">
        <v>0</v>
      </c>
      <c r="Y673">
        <v>0</v>
      </c>
      <c r="Z673" s="27">
        <f t="shared" si="10"/>
        <v>30</v>
      </c>
    </row>
    <row r="674" spans="1:26" hidden="1">
      <c r="A674" t="s">
        <v>246</v>
      </c>
      <c r="B674">
        <v>8098322750</v>
      </c>
      <c r="C674" t="s">
        <v>156</v>
      </c>
      <c r="D674" t="s">
        <v>45</v>
      </c>
      <c r="E674" t="s">
        <v>46</v>
      </c>
      <c r="F674">
        <v>11732714</v>
      </c>
      <c r="G674" s="111">
        <v>44869</v>
      </c>
      <c r="H674" t="s">
        <v>811</v>
      </c>
      <c r="I674" t="s">
        <v>255</v>
      </c>
      <c r="J674" t="s">
        <v>249</v>
      </c>
      <c r="K674" t="s">
        <v>250</v>
      </c>
      <c r="L674" t="s">
        <v>251</v>
      </c>
      <c r="O674" s="111">
        <v>44872</v>
      </c>
      <c r="P674" t="s">
        <v>252</v>
      </c>
      <c r="Q674" t="s">
        <v>253</v>
      </c>
      <c r="R674" s="111">
        <v>44872</v>
      </c>
      <c r="S674" t="s">
        <v>254</v>
      </c>
      <c r="T674" t="s">
        <v>254</v>
      </c>
      <c r="U674" t="s">
        <v>254</v>
      </c>
      <c r="V674" t="s">
        <v>254</v>
      </c>
      <c r="W674">
        <v>1368</v>
      </c>
      <c r="X674">
        <v>4958</v>
      </c>
      <c r="Y674">
        <v>8319</v>
      </c>
      <c r="Z674" s="27">
        <f t="shared" si="10"/>
        <v>14645</v>
      </c>
    </row>
    <row r="675" spans="1:26" hidden="1">
      <c r="A675" t="s">
        <v>246</v>
      </c>
      <c r="B675">
        <v>8098322750</v>
      </c>
      <c r="C675" t="s">
        <v>156</v>
      </c>
      <c r="D675" t="s">
        <v>45</v>
      </c>
      <c r="E675" t="s">
        <v>46</v>
      </c>
      <c r="F675">
        <v>11742675</v>
      </c>
      <c r="G675" s="111">
        <v>44883</v>
      </c>
      <c r="H675" t="s">
        <v>812</v>
      </c>
      <c r="I675" t="s">
        <v>255</v>
      </c>
      <c r="J675" t="s">
        <v>249</v>
      </c>
      <c r="K675" t="s">
        <v>250</v>
      </c>
      <c r="L675" t="s">
        <v>251</v>
      </c>
      <c r="O675" s="111">
        <v>44886</v>
      </c>
      <c r="P675" t="s">
        <v>252</v>
      </c>
      <c r="Q675" t="s">
        <v>253</v>
      </c>
      <c r="R675" s="111">
        <v>44886</v>
      </c>
      <c r="S675" t="s">
        <v>254</v>
      </c>
      <c r="T675" t="s">
        <v>254</v>
      </c>
      <c r="U675" t="s">
        <v>254</v>
      </c>
      <c r="V675" t="s">
        <v>254</v>
      </c>
      <c r="W675">
        <v>1300.1199999999999</v>
      </c>
      <c r="X675">
        <v>3924.87</v>
      </c>
      <c r="Y675">
        <v>3462.72</v>
      </c>
      <c r="Z675" s="27">
        <f t="shared" si="10"/>
        <v>8687.7099999999991</v>
      </c>
    </row>
    <row r="676" spans="1:26" hidden="1">
      <c r="A676" t="s">
        <v>246</v>
      </c>
      <c r="B676">
        <v>8098322750</v>
      </c>
      <c r="C676" t="s">
        <v>156</v>
      </c>
      <c r="D676" t="s">
        <v>45</v>
      </c>
      <c r="E676" t="s">
        <v>46</v>
      </c>
      <c r="F676">
        <v>11743524</v>
      </c>
      <c r="G676" s="111">
        <v>44874</v>
      </c>
      <c r="H676" t="s">
        <v>813</v>
      </c>
      <c r="I676" t="s">
        <v>248</v>
      </c>
      <c r="J676" t="s">
        <v>249</v>
      </c>
      <c r="K676" t="s">
        <v>250</v>
      </c>
      <c r="L676" t="s">
        <v>251</v>
      </c>
      <c r="O676" s="111">
        <v>44875</v>
      </c>
      <c r="P676" t="s">
        <v>252</v>
      </c>
      <c r="Q676" t="s">
        <v>253</v>
      </c>
      <c r="R676" s="111">
        <v>44875</v>
      </c>
      <c r="S676" t="s">
        <v>254</v>
      </c>
      <c r="T676" t="s">
        <v>254</v>
      </c>
      <c r="U676" t="s">
        <v>254</v>
      </c>
      <c r="V676" t="s">
        <v>254</v>
      </c>
      <c r="W676">
        <v>677</v>
      </c>
      <c r="X676">
        <v>824.41</v>
      </c>
      <c r="Y676">
        <v>354</v>
      </c>
      <c r="Z676" s="27">
        <f t="shared" si="10"/>
        <v>1855.4099999999999</v>
      </c>
    </row>
    <row r="677" spans="1:26" hidden="1">
      <c r="A677" t="s">
        <v>246</v>
      </c>
      <c r="B677">
        <v>8098322750</v>
      </c>
      <c r="C677" t="s">
        <v>156</v>
      </c>
      <c r="D677" t="s">
        <v>45</v>
      </c>
      <c r="E677" t="s">
        <v>46</v>
      </c>
      <c r="F677">
        <v>11749971</v>
      </c>
      <c r="G677" s="111">
        <v>44874</v>
      </c>
      <c r="H677" t="s">
        <v>814</v>
      </c>
      <c r="I677" t="s">
        <v>255</v>
      </c>
      <c r="J677" t="s">
        <v>249</v>
      </c>
      <c r="K677" t="s">
        <v>331</v>
      </c>
      <c r="L677" t="s">
        <v>251</v>
      </c>
      <c r="O677" s="111">
        <v>44875</v>
      </c>
      <c r="P677" t="s">
        <v>252</v>
      </c>
      <c r="Q677" t="s">
        <v>282</v>
      </c>
      <c r="R677" s="111">
        <v>44875</v>
      </c>
      <c r="S677" t="s">
        <v>254</v>
      </c>
      <c r="T677" t="s">
        <v>254</v>
      </c>
      <c r="U677" t="s">
        <v>254</v>
      </c>
      <c r="V677" t="s">
        <v>254</v>
      </c>
      <c r="W677">
        <v>342.76</v>
      </c>
      <c r="X677">
        <v>0</v>
      </c>
      <c r="Y677">
        <v>0</v>
      </c>
      <c r="Z677" s="27">
        <f t="shared" si="10"/>
        <v>342.76</v>
      </c>
    </row>
    <row r="678" spans="1:26" hidden="1">
      <c r="A678" t="s">
        <v>246</v>
      </c>
      <c r="B678">
        <v>8098322750</v>
      </c>
      <c r="C678" t="s">
        <v>156</v>
      </c>
      <c r="D678" t="s">
        <v>45</v>
      </c>
      <c r="E678" t="s">
        <v>46</v>
      </c>
      <c r="F678">
        <v>11767277</v>
      </c>
      <c r="G678" s="111">
        <v>44879</v>
      </c>
      <c r="H678" t="s">
        <v>815</v>
      </c>
      <c r="I678" t="s">
        <v>255</v>
      </c>
      <c r="J678" t="s">
        <v>249</v>
      </c>
      <c r="K678" t="s">
        <v>250</v>
      </c>
      <c r="L678" t="s">
        <v>251</v>
      </c>
      <c r="O678" s="111">
        <v>44881</v>
      </c>
      <c r="P678" t="s">
        <v>252</v>
      </c>
      <c r="Q678" t="s">
        <v>253</v>
      </c>
      <c r="R678" s="111">
        <v>44881</v>
      </c>
      <c r="S678" t="s">
        <v>254</v>
      </c>
      <c r="T678" t="s">
        <v>254</v>
      </c>
      <c r="U678" t="s">
        <v>254</v>
      </c>
      <c r="V678" t="s">
        <v>254</v>
      </c>
      <c r="W678">
        <v>28.7</v>
      </c>
      <c r="X678">
        <v>161.24</v>
      </c>
      <c r="Y678">
        <v>131.97999999999999</v>
      </c>
      <c r="Z678" s="27">
        <f t="shared" si="10"/>
        <v>321.91999999999996</v>
      </c>
    </row>
    <row r="679" spans="1:26" hidden="1">
      <c r="A679" t="s">
        <v>246</v>
      </c>
      <c r="B679">
        <v>8098322750</v>
      </c>
      <c r="C679" t="s">
        <v>156</v>
      </c>
      <c r="D679" t="s">
        <v>45</v>
      </c>
      <c r="E679" t="s">
        <v>46</v>
      </c>
      <c r="F679">
        <v>11771501</v>
      </c>
      <c r="G679" s="111">
        <v>44881</v>
      </c>
      <c r="H679" t="s">
        <v>816</v>
      </c>
      <c r="I679" t="s">
        <v>271</v>
      </c>
      <c r="L679" t="s">
        <v>251</v>
      </c>
      <c r="O679" s="111">
        <v>44882</v>
      </c>
      <c r="P679" t="s">
        <v>252</v>
      </c>
      <c r="Q679" t="s">
        <v>253</v>
      </c>
      <c r="R679" s="111">
        <v>44883</v>
      </c>
      <c r="S679" t="s">
        <v>254</v>
      </c>
      <c r="T679" t="s">
        <v>254</v>
      </c>
      <c r="U679" t="s">
        <v>254</v>
      </c>
      <c r="V679" t="s">
        <v>254</v>
      </c>
      <c r="W679">
        <v>301.01</v>
      </c>
      <c r="X679">
        <v>814.15</v>
      </c>
      <c r="Y679">
        <v>121</v>
      </c>
      <c r="Z679" s="27">
        <f t="shared" si="10"/>
        <v>1236.1599999999999</v>
      </c>
    </row>
    <row r="680" spans="1:26" hidden="1">
      <c r="A680" t="s">
        <v>246</v>
      </c>
      <c r="B680">
        <v>8098322750</v>
      </c>
      <c r="C680" t="s">
        <v>156</v>
      </c>
      <c r="D680" t="s">
        <v>45</v>
      </c>
      <c r="E680" t="s">
        <v>46</v>
      </c>
      <c r="F680">
        <v>11816865</v>
      </c>
      <c r="G680" s="111">
        <v>44890</v>
      </c>
      <c r="H680" t="s">
        <v>817</v>
      </c>
      <c r="I680" t="s">
        <v>255</v>
      </c>
      <c r="J680" t="s">
        <v>249</v>
      </c>
      <c r="K680" t="s">
        <v>268</v>
      </c>
      <c r="L680" t="s">
        <v>251</v>
      </c>
      <c r="O680" s="111">
        <v>44893</v>
      </c>
      <c r="P680" t="s">
        <v>252</v>
      </c>
      <c r="Q680" t="s">
        <v>253</v>
      </c>
      <c r="R680" s="111">
        <v>44893</v>
      </c>
      <c r="S680" t="s">
        <v>254</v>
      </c>
      <c r="T680" t="s">
        <v>254</v>
      </c>
      <c r="U680" t="s">
        <v>254</v>
      </c>
      <c r="V680" t="s">
        <v>254</v>
      </c>
      <c r="W680">
        <v>80</v>
      </c>
      <c r="X680">
        <v>3518.95</v>
      </c>
      <c r="Y680">
        <v>4588.3999999999996</v>
      </c>
      <c r="Z680" s="27">
        <f t="shared" si="10"/>
        <v>8187.3499999999995</v>
      </c>
    </row>
    <row r="681" spans="1:26" hidden="1">
      <c r="A681" t="s">
        <v>246</v>
      </c>
      <c r="B681">
        <v>13113308607</v>
      </c>
      <c r="C681" t="s">
        <v>76</v>
      </c>
      <c r="D681" t="s">
        <v>45</v>
      </c>
      <c r="E681" t="s">
        <v>46</v>
      </c>
      <c r="F681">
        <v>1189009</v>
      </c>
      <c r="G681" s="111">
        <v>44888</v>
      </c>
      <c r="H681" t="s">
        <v>1827</v>
      </c>
      <c r="I681" t="s">
        <v>255</v>
      </c>
      <c r="L681" t="s">
        <v>251</v>
      </c>
      <c r="O681" s="111">
        <v>44888</v>
      </c>
      <c r="P681" t="s">
        <v>252</v>
      </c>
      <c r="Q681" t="s">
        <v>263</v>
      </c>
      <c r="R681" s="111">
        <v>44890</v>
      </c>
      <c r="S681" t="s">
        <v>254</v>
      </c>
      <c r="T681" t="s">
        <v>254</v>
      </c>
      <c r="U681" t="s">
        <v>254</v>
      </c>
      <c r="V681" t="s">
        <v>254</v>
      </c>
      <c r="W681">
        <v>0</v>
      </c>
      <c r="X681">
        <v>0</v>
      </c>
      <c r="Y681">
        <v>0</v>
      </c>
      <c r="Z681" s="27">
        <f t="shared" si="10"/>
        <v>0</v>
      </c>
    </row>
    <row r="682" spans="1:26" hidden="1">
      <c r="A682" t="s">
        <v>246</v>
      </c>
      <c r="B682">
        <v>13113308607</v>
      </c>
      <c r="C682" t="s">
        <v>76</v>
      </c>
      <c r="D682" t="s">
        <v>45</v>
      </c>
      <c r="E682" t="s">
        <v>46</v>
      </c>
      <c r="F682">
        <v>4201828</v>
      </c>
      <c r="G682" s="111">
        <v>44903</v>
      </c>
      <c r="H682" t="s">
        <v>1368</v>
      </c>
      <c r="I682" t="s">
        <v>255</v>
      </c>
      <c r="J682" t="s">
        <v>249</v>
      </c>
      <c r="K682" t="s">
        <v>250</v>
      </c>
      <c r="L682" t="s">
        <v>251</v>
      </c>
      <c r="O682" s="111">
        <v>44903</v>
      </c>
      <c r="P682" t="s">
        <v>252</v>
      </c>
      <c r="Q682" t="s">
        <v>282</v>
      </c>
      <c r="R682" s="111">
        <v>44904</v>
      </c>
      <c r="S682" t="s">
        <v>254</v>
      </c>
      <c r="T682" t="s">
        <v>254</v>
      </c>
      <c r="U682" t="s">
        <v>254</v>
      </c>
      <c r="V682" t="s">
        <v>254</v>
      </c>
      <c r="W682">
        <v>0</v>
      </c>
      <c r="X682">
        <v>0</v>
      </c>
      <c r="Y682">
        <v>0</v>
      </c>
      <c r="Z682" s="27">
        <f t="shared" si="10"/>
        <v>0</v>
      </c>
    </row>
    <row r="683" spans="1:26" hidden="1">
      <c r="A683" t="s">
        <v>246</v>
      </c>
      <c r="B683">
        <v>13113308607</v>
      </c>
      <c r="C683" t="s">
        <v>76</v>
      </c>
      <c r="D683" t="s">
        <v>45</v>
      </c>
      <c r="E683" t="s">
        <v>46</v>
      </c>
      <c r="F683">
        <v>8875696</v>
      </c>
      <c r="G683" s="111">
        <v>44887</v>
      </c>
      <c r="H683" t="s">
        <v>818</v>
      </c>
      <c r="I683" t="s">
        <v>255</v>
      </c>
      <c r="J683" t="s">
        <v>249</v>
      </c>
      <c r="K683" t="s">
        <v>250</v>
      </c>
      <c r="L683" t="s">
        <v>251</v>
      </c>
      <c r="O683" s="111">
        <v>44887</v>
      </c>
      <c r="P683" t="s">
        <v>252</v>
      </c>
      <c r="Q683" t="s">
        <v>253</v>
      </c>
      <c r="R683" s="111">
        <v>44888</v>
      </c>
      <c r="S683" t="s">
        <v>254</v>
      </c>
      <c r="T683" t="s">
        <v>254</v>
      </c>
      <c r="U683" t="s">
        <v>254</v>
      </c>
      <c r="V683" t="s">
        <v>254</v>
      </c>
      <c r="W683">
        <v>322.5</v>
      </c>
      <c r="X683">
        <v>5808.9</v>
      </c>
      <c r="Y683">
        <v>2798.5</v>
      </c>
      <c r="Z683" s="27">
        <f t="shared" si="10"/>
        <v>8929.9</v>
      </c>
    </row>
    <row r="684" spans="1:26" hidden="1">
      <c r="A684" t="s">
        <v>246</v>
      </c>
      <c r="B684">
        <v>13113308607</v>
      </c>
      <c r="C684" t="s">
        <v>76</v>
      </c>
      <c r="D684" t="s">
        <v>45</v>
      </c>
      <c r="E684" t="s">
        <v>46</v>
      </c>
      <c r="F684">
        <v>11530596</v>
      </c>
      <c r="G684" s="111">
        <v>44887</v>
      </c>
      <c r="H684" t="s">
        <v>1828</v>
      </c>
      <c r="I684" t="s">
        <v>248</v>
      </c>
      <c r="J684" t="s">
        <v>249</v>
      </c>
      <c r="K684" t="s">
        <v>268</v>
      </c>
      <c r="L684" t="s">
        <v>251</v>
      </c>
      <c r="O684" s="111">
        <v>44887</v>
      </c>
      <c r="P684" t="s">
        <v>252</v>
      </c>
      <c r="Q684" t="s">
        <v>257</v>
      </c>
      <c r="S684" t="s">
        <v>254</v>
      </c>
      <c r="T684" t="s">
        <v>254</v>
      </c>
      <c r="U684" t="s">
        <v>254</v>
      </c>
      <c r="V684" t="s">
        <v>254</v>
      </c>
      <c r="W684">
        <v>0</v>
      </c>
      <c r="X684">
        <v>0</v>
      </c>
      <c r="Y684">
        <v>0</v>
      </c>
      <c r="Z684" s="27">
        <f t="shared" si="10"/>
        <v>0</v>
      </c>
    </row>
    <row r="685" spans="1:26" hidden="1">
      <c r="A685" t="s">
        <v>246</v>
      </c>
      <c r="B685">
        <v>13113308607</v>
      </c>
      <c r="C685" t="s">
        <v>76</v>
      </c>
      <c r="D685" t="s">
        <v>45</v>
      </c>
      <c r="E685" t="s">
        <v>46</v>
      </c>
      <c r="F685">
        <v>11708284</v>
      </c>
      <c r="G685" s="111">
        <v>44866</v>
      </c>
      <c r="H685" t="s">
        <v>819</v>
      </c>
      <c r="I685" t="s">
        <v>255</v>
      </c>
      <c r="J685" t="s">
        <v>249</v>
      </c>
      <c r="K685" t="s">
        <v>250</v>
      </c>
      <c r="L685" t="s">
        <v>251</v>
      </c>
      <c r="O685" s="111">
        <v>44866</v>
      </c>
      <c r="P685" t="s">
        <v>252</v>
      </c>
      <c r="Q685" t="s">
        <v>282</v>
      </c>
      <c r="R685" s="111">
        <v>44869</v>
      </c>
      <c r="S685" t="s">
        <v>254</v>
      </c>
      <c r="T685" t="s">
        <v>254</v>
      </c>
      <c r="U685" t="s">
        <v>254</v>
      </c>
      <c r="V685" t="s">
        <v>254</v>
      </c>
      <c r="W685">
        <v>1986.5</v>
      </c>
      <c r="X685">
        <v>169</v>
      </c>
      <c r="Y685">
        <v>0</v>
      </c>
      <c r="Z685" s="27">
        <f t="shared" si="10"/>
        <v>2155.5</v>
      </c>
    </row>
    <row r="686" spans="1:26" hidden="1">
      <c r="A686" t="s">
        <v>246</v>
      </c>
      <c r="B686">
        <v>13113308607</v>
      </c>
      <c r="C686" t="s">
        <v>76</v>
      </c>
      <c r="D686" t="s">
        <v>45</v>
      </c>
      <c r="E686" t="s">
        <v>46</v>
      </c>
      <c r="F686">
        <v>11726112</v>
      </c>
      <c r="G686" s="111">
        <v>44868</v>
      </c>
      <c r="H686" t="s">
        <v>820</v>
      </c>
      <c r="I686" t="s">
        <v>248</v>
      </c>
      <c r="J686" t="s">
        <v>249</v>
      </c>
      <c r="K686" t="s">
        <v>250</v>
      </c>
      <c r="L686" t="s">
        <v>251</v>
      </c>
      <c r="O686" s="111">
        <v>44868</v>
      </c>
      <c r="P686" t="s">
        <v>252</v>
      </c>
      <c r="Q686" t="s">
        <v>253</v>
      </c>
      <c r="R686" s="111">
        <v>44873</v>
      </c>
      <c r="S686" t="s">
        <v>254</v>
      </c>
      <c r="T686" t="s">
        <v>254</v>
      </c>
      <c r="U686" t="s">
        <v>254</v>
      </c>
      <c r="V686" t="s">
        <v>254</v>
      </c>
      <c r="W686">
        <v>527.95000000000005</v>
      </c>
      <c r="X686">
        <v>351</v>
      </c>
      <c r="Y686">
        <v>3</v>
      </c>
      <c r="Z686" s="27">
        <f t="shared" si="10"/>
        <v>881.95</v>
      </c>
    </row>
    <row r="687" spans="1:26" hidden="1">
      <c r="A687" t="s">
        <v>246</v>
      </c>
      <c r="B687">
        <v>13113308607</v>
      </c>
      <c r="C687" t="s">
        <v>76</v>
      </c>
      <c r="D687" t="s">
        <v>45</v>
      </c>
      <c r="E687" t="s">
        <v>46</v>
      </c>
      <c r="F687">
        <v>11732055</v>
      </c>
      <c r="G687" s="111">
        <v>44879</v>
      </c>
      <c r="H687" t="s">
        <v>821</v>
      </c>
      <c r="I687" t="s">
        <v>256</v>
      </c>
      <c r="J687" t="s">
        <v>249</v>
      </c>
      <c r="K687" t="s">
        <v>250</v>
      </c>
      <c r="L687" t="s">
        <v>251</v>
      </c>
      <c r="O687" s="111">
        <v>44879</v>
      </c>
      <c r="P687" t="s">
        <v>252</v>
      </c>
      <c r="Q687" t="s">
        <v>253</v>
      </c>
      <c r="R687" s="111">
        <v>44881</v>
      </c>
      <c r="S687" t="s">
        <v>254</v>
      </c>
      <c r="T687" t="s">
        <v>254</v>
      </c>
      <c r="U687" t="s">
        <v>254</v>
      </c>
      <c r="V687" t="s">
        <v>254</v>
      </c>
      <c r="W687">
        <v>340</v>
      </c>
      <c r="X687">
        <v>2364</v>
      </c>
      <c r="Y687">
        <v>615</v>
      </c>
      <c r="Z687" s="27">
        <f t="shared" si="10"/>
        <v>3319</v>
      </c>
    </row>
    <row r="688" spans="1:26" hidden="1">
      <c r="A688" t="s">
        <v>246</v>
      </c>
      <c r="B688">
        <v>13113308607</v>
      </c>
      <c r="C688" t="s">
        <v>76</v>
      </c>
      <c r="D688" t="s">
        <v>45</v>
      </c>
      <c r="E688" t="s">
        <v>46</v>
      </c>
      <c r="F688">
        <v>11732506</v>
      </c>
      <c r="G688" s="111">
        <v>44869</v>
      </c>
      <c r="H688" t="s">
        <v>822</v>
      </c>
      <c r="I688" t="s">
        <v>255</v>
      </c>
      <c r="J688" t="s">
        <v>249</v>
      </c>
      <c r="K688" t="s">
        <v>331</v>
      </c>
      <c r="L688" t="s">
        <v>251</v>
      </c>
      <c r="O688" s="111">
        <v>44869</v>
      </c>
      <c r="P688" t="s">
        <v>252</v>
      </c>
      <c r="Q688" t="s">
        <v>253</v>
      </c>
      <c r="R688" s="111">
        <v>44872</v>
      </c>
      <c r="S688" t="s">
        <v>254</v>
      </c>
      <c r="T688" t="s">
        <v>254</v>
      </c>
      <c r="U688" t="s">
        <v>254</v>
      </c>
      <c r="V688" t="s">
        <v>254</v>
      </c>
      <c r="W688">
        <v>660</v>
      </c>
      <c r="X688">
        <v>2845</v>
      </c>
      <c r="Y688">
        <v>160</v>
      </c>
      <c r="Z688" s="27">
        <f t="shared" si="10"/>
        <v>3665</v>
      </c>
    </row>
    <row r="689" spans="1:26" hidden="1">
      <c r="A689" t="s">
        <v>246</v>
      </c>
      <c r="B689">
        <v>13113308607</v>
      </c>
      <c r="C689" t="s">
        <v>76</v>
      </c>
      <c r="D689" t="s">
        <v>45</v>
      </c>
      <c r="E689" t="s">
        <v>46</v>
      </c>
      <c r="F689">
        <v>11743994</v>
      </c>
      <c r="G689" s="111">
        <v>44873</v>
      </c>
      <c r="H689" t="s">
        <v>823</v>
      </c>
      <c r="I689" t="s">
        <v>255</v>
      </c>
      <c r="J689" t="s">
        <v>249</v>
      </c>
      <c r="K689" t="s">
        <v>250</v>
      </c>
      <c r="L689" t="s">
        <v>251</v>
      </c>
      <c r="O689" s="111">
        <v>44873</v>
      </c>
      <c r="P689" t="s">
        <v>252</v>
      </c>
      <c r="Q689" t="s">
        <v>253</v>
      </c>
      <c r="R689" s="111">
        <v>44883</v>
      </c>
      <c r="S689" t="s">
        <v>254</v>
      </c>
      <c r="T689" t="s">
        <v>254</v>
      </c>
      <c r="U689" t="s">
        <v>254</v>
      </c>
      <c r="V689" t="s">
        <v>254</v>
      </c>
      <c r="W689">
        <v>3634</v>
      </c>
      <c r="X689">
        <v>15388.28</v>
      </c>
      <c r="Y689">
        <v>2661.79</v>
      </c>
      <c r="Z689" s="27">
        <f t="shared" si="10"/>
        <v>21684.07</v>
      </c>
    </row>
    <row r="690" spans="1:26" hidden="1">
      <c r="A690" t="s">
        <v>246</v>
      </c>
      <c r="B690">
        <v>6054831674</v>
      </c>
      <c r="C690" t="s">
        <v>76</v>
      </c>
      <c r="D690" t="s">
        <v>45</v>
      </c>
      <c r="E690" t="s">
        <v>46</v>
      </c>
      <c r="F690">
        <v>11750735</v>
      </c>
      <c r="G690" s="111">
        <v>44895</v>
      </c>
      <c r="H690" t="s">
        <v>824</v>
      </c>
      <c r="I690" t="s">
        <v>255</v>
      </c>
      <c r="J690" t="s">
        <v>249</v>
      </c>
      <c r="K690" t="s">
        <v>250</v>
      </c>
      <c r="L690" t="s">
        <v>251</v>
      </c>
      <c r="O690" s="111">
        <v>44895</v>
      </c>
      <c r="P690" t="s">
        <v>252</v>
      </c>
      <c r="Q690" t="s">
        <v>253</v>
      </c>
      <c r="R690" s="111">
        <v>44896</v>
      </c>
      <c r="S690" t="s">
        <v>254</v>
      </c>
      <c r="T690" t="s">
        <v>254</v>
      </c>
      <c r="U690" t="s">
        <v>254</v>
      </c>
      <c r="V690" t="s">
        <v>254</v>
      </c>
      <c r="W690">
        <v>0</v>
      </c>
      <c r="X690">
        <v>7628</v>
      </c>
      <c r="Y690">
        <v>2047</v>
      </c>
      <c r="Z690" s="27">
        <f t="shared" si="10"/>
        <v>9675</v>
      </c>
    </row>
    <row r="691" spans="1:26" hidden="1">
      <c r="A691" t="s">
        <v>246</v>
      </c>
      <c r="B691">
        <v>13113308607</v>
      </c>
      <c r="C691" t="s">
        <v>76</v>
      </c>
      <c r="D691" t="s">
        <v>45</v>
      </c>
      <c r="E691" t="s">
        <v>46</v>
      </c>
      <c r="F691">
        <v>11754018</v>
      </c>
      <c r="G691" s="111">
        <v>44875</v>
      </c>
      <c r="H691" t="s">
        <v>825</v>
      </c>
      <c r="I691" t="s">
        <v>255</v>
      </c>
      <c r="J691" t="s">
        <v>249</v>
      </c>
      <c r="K691" t="s">
        <v>250</v>
      </c>
      <c r="L691" t="s">
        <v>251</v>
      </c>
      <c r="O691" s="111">
        <v>44881</v>
      </c>
      <c r="P691" t="s">
        <v>252</v>
      </c>
      <c r="Q691" t="s">
        <v>253</v>
      </c>
      <c r="R691" s="111">
        <v>44881</v>
      </c>
      <c r="S691" t="s">
        <v>254</v>
      </c>
      <c r="T691" t="s">
        <v>254</v>
      </c>
      <c r="U691" t="s">
        <v>254</v>
      </c>
      <c r="V691" t="s">
        <v>254</v>
      </c>
      <c r="W691">
        <v>351.5</v>
      </c>
      <c r="X691">
        <v>4468.3500000000004</v>
      </c>
      <c r="Y691">
        <v>2683.05</v>
      </c>
      <c r="Z691" s="27">
        <f t="shared" si="10"/>
        <v>7502.9000000000005</v>
      </c>
    </row>
    <row r="692" spans="1:26" hidden="1">
      <c r="A692" t="s">
        <v>246</v>
      </c>
      <c r="B692">
        <v>13113308607</v>
      </c>
      <c r="C692" t="s">
        <v>76</v>
      </c>
      <c r="D692" t="s">
        <v>45</v>
      </c>
      <c r="E692" t="s">
        <v>46</v>
      </c>
      <c r="F692">
        <v>11756664</v>
      </c>
      <c r="G692" s="111">
        <v>44875</v>
      </c>
      <c r="H692" t="s">
        <v>826</v>
      </c>
      <c r="I692" t="s">
        <v>255</v>
      </c>
      <c r="J692" t="s">
        <v>249</v>
      </c>
      <c r="K692" t="s">
        <v>250</v>
      </c>
      <c r="L692" t="s">
        <v>251</v>
      </c>
      <c r="O692" s="111">
        <v>44875</v>
      </c>
      <c r="P692" t="s">
        <v>252</v>
      </c>
      <c r="Q692" t="s">
        <v>253</v>
      </c>
      <c r="R692" s="111">
        <v>44876</v>
      </c>
      <c r="S692" t="s">
        <v>254</v>
      </c>
      <c r="T692" t="s">
        <v>254</v>
      </c>
      <c r="U692" t="s">
        <v>254</v>
      </c>
      <c r="V692" t="s">
        <v>254</v>
      </c>
      <c r="W692">
        <v>5181.3</v>
      </c>
      <c r="X692">
        <v>38038.699999999997</v>
      </c>
      <c r="Y692">
        <v>10285.4</v>
      </c>
      <c r="Z692" s="27">
        <f t="shared" si="10"/>
        <v>53505.4</v>
      </c>
    </row>
    <row r="693" spans="1:26" hidden="1">
      <c r="A693" t="s">
        <v>246</v>
      </c>
      <c r="B693">
        <v>13113308607</v>
      </c>
      <c r="C693" t="s">
        <v>76</v>
      </c>
      <c r="D693" t="s">
        <v>45</v>
      </c>
      <c r="E693" t="s">
        <v>46</v>
      </c>
      <c r="F693">
        <v>11797819</v>
      </c>
      <c r="G693" s="111">
        <v>44887</v>
      </c>
      <c r="H693" t="s">
        <v>1829</v>
      </c>
      <c r="I693" t="s">
        <v>255</v>
      </c>
      <c r="J693" t="s">
        <v>249</v>
      </c>
      <c r="K693" t="s">
        <v>250</v>
      </c>
      <c r="L693" t="s">
        <v>251</v>
      </c>
      <c r="O693" s="111">
        <v>44887</v>
      </c>
      <c r="P693" t="s">
        <v>252</v>
      </c>
      <c r="Q693" t="s">
        <v>257</v>
      </c>
      <c r="R693" s="111">
        <v>44888</v>
      </c>
      <c r="S693" t="s">
        <v>254</v>
      </c>
      <c r="T693" t="s">
        <v>254</v>
      </c>
      <c r="U693" t="s">
        <v>254</v>
      </c>
      <c r="V693" t="s">
        <v>254</v>
      </c>
      <c r="W693">
        <v>0</v>
      </c>
      <c r="X693">
        <v>0</v>
      </c>
      <c r="Y693">
        <v>0</v>
      </c>
      <c r="Z693" s="27">
        <f t="shared" si="10"/>
        <v>0</v>
      </c>
    </row>
    <row r="694" spans="1:26" hidden="1">
      <c r="A694" t="s">
        <v>246</v>
      </c>
      <c r="B694">
        <v>13113308607</v>
      </c>
      <c r="C694" t="s">
        <v>76</v>
      </c>
      <c r="D694" t="s">
        <v>45</v>
      </c>
      <c r="E694" t="s">
        <v>46</v>
      </c>
      <c r="F694">
        <v>11798314</v>
      </c>
      <c r="G694" s="111">
        <v>44888</v>
      </c>
      <c r="H694" t="s">
        <v>827</v>
      </c>
      <c r="I694" t="s">
        <v>255</v>
      </c>
      <c r="J694" t="s">
        <v>249</v>
      </c>
      <c r="K694" t="s">
        <v>250</v>
      </c>
      <c r="L694" t="s">
        <v>251</v>
      </c>
      <c r="O694" s="111">
        <v>44890</v>
      </c>
      <c r="P694" t="s">
        <v>252</v>
      </c>
      <c r="Q694" t="s">
        <v>253</v>
      </c>
      <c r="R694" s="111">
        <v>44894</v>
      </c>
      <c r="S694" t="s">
        <v>254</v>
      </c>
      <c r="T694" t="s">
        <v>254</v>
      </c>
      <c r="U694" t="s">
        <v>254</v>
      </c>
      <c r="V694" t="s">
        <v>254</v>
      </c>
      <c r="W694">
        <v>970</v>
      </c>
      <c r="X694">
        <v>8545</v>
      </c>
      <c r="Y694">
        <v>7055</v>
      </c>
      <c r="Z694" s="27">
        <f t="shared" si="10"/>
        <v>16570</v>
      </c>
    </row>
    <row r="695" spans="1:26" hidden="1">
      <c r="A695" t="s">
        <v>246</v>
      </c>
      <c r="B695">
        <v>6146623113</v>
      </c>
      <c r="C695" t="s">
        <v>1830</v>
      </c>
      <c r="D695" t="s">
        <v>53</v>
      </c>
      <c r="E695" t="s">
        <v>54</v>
      </c>
      <c r="F695">
        <v>7302675</v>
      </c>
      <c r="G695" s="111">
        <v>44953</v>
      </c>
      <c r="H695" t="s">
        <v>1831</v>
      </c>
      <c r="I695" t="s">
        <v>248</v>
      </c>
      <c r="J695" t="s">
        <v>249</v>
      </c>
      <c r="K695" t="s">
        <v>250</v>
      </c>
      <c r="L695" t="s">
        <v>251</v>
      </c>
      <c r="O695" s="111">
        <v>44953</v>
      </c>
      <c r="P695" t="s">
        <v>252</v>
      </c>
      <c r="Q695" t="s">
        <v>282</v>
      </c>
      <c r="S695" t="s">
        <v>254</v>
      </c>
      <c r="T695" t="s">
        <v>254</v>
      </c>
      <c r="U695" t="s">
        <v>254</v>
      </c>
      <c r="V695" t="s">
        <v>254</v>
      </c>
      <c r="W695">
        <v>0</v>
      </c>
      <c r="X695">
        <v>0</v>
      </c>
      <c r="Y695">
        <v>0</v>
      </c>
      <c r="Z695" s="27">
        <f t="shared" si="10"/>
        <v>0</v>
      </c>
    </row>
    <row r="696" spans="1:26" hidden="1">
      <c r="A696" t="s">
        <v>246</v>
      </c>
      <c r="B696">
        <v>6146623113</v>
      </c>
      <c r="C696" t="s">
        <v>1830</v>
      </c>
      <c r="D696" t="s">
        <v>53</v>
      </c>
      <c r="E696" t="s">
        <v>54</v>
      </c>
      <c r="F696">
        <v>12033586</v>
      </c>
      <c r="G696" s="111">
        <v>44949</v>
      </c>
      <c r="H696" t="s">
        <v>1832</v>
      </c>
      <c r="I696" t="s">
        <v>255</v>
      </c>
      <c r="J696" t="s">
        <v>249</v>
      </c>
      <c r="K696" t="s">
        <v>268</v>
      </c>
      <c r="L696" t="s">
        <v>251</v>
      </c>
      <c r="O696" s="111">
        <v>44949</v>
      </c>
      <c r="P696" t="s">
        <v>252</v>
      </c>
      <c r="Q696" t="s">
        <v>253</v>
      </c>
      <c r="R696" s="111">
        <v>44950</v>
      </c>
      <c r="S696" t="s">
        <v>254</v>
      </c>
      <c r="T696" t="s">
        <v>254</v>
      </c>
      <c r="U696" t="s">
        <v>254</v>
      </c>
      <c r="V696" t="s">
        <v>254</v>
      </c>
      <c r="W696">
        <v>0</v>
      </c>
      <c r="X696">
        <v>0</v>
      </c>
      <c r="Y696">
        <v>2620.94</v>
      </c>
      <c r="Z696" s="27">
        <f t="shared" si="10"/>
        <v>2620.94</v>
      </c>
    </row>
    <row r="697" spans="1:26" hidden="1">
      <c r="A697" t="s">
        <v>246</v>
      </c>
      <c r="B697">
        <v>6146623113</v>
      </c>
      <c r="C697" t="s">
        <v>1830</v>
      </c>
      <c r="D697" t="s">
        <v>53</v>
      </c>
      <c r="E697" t="s">
        <v>54</v>
      </c>
      <c r="F697">
        <v>12059785</v>
      </c>
      <c r="G697" s="111">
        <v>44956</v>
      </c>
      <c r="H697" t="s">
        <v>1833</v>
      </c>
      <c r="I697" t="s">
        <v>271</v>
      </c>
      <c r="J697" t="s">
        <v>249</v>
      </c>
      <c r="K697" t="s">
        <v>250</v>
      </c>
      <c r="L697" t="s">
        <v>251</v>
      </c>
      <c r="O697" s="111">
        <v>44956</v>
      </c>
      <c r="P697" t="s">
        <v>252</v>
      </c>
      <c r="Q697" t="s">
        <v>253</v>
      </c>
      <c r="R697" s="111">
        <v>44957</v>
      </c>
      <c r="S697" t="s">
        <v>254</v>
      </c>
      <c r="T697" t="s">
        <v>254</v>
      </c>
      <c r="U697" t="s">
        <v>254</v>
      </c>
      <c r="V697" t="s">
        <v>254</v>
      </c>
      <c r="W697">
        <v>0</v>
      </c>
      <c r="X697">
        <v>0</v>
      </c>
      <c r="Y697">
        <v>1</v>
      </c>
      <c r="Z697" s="27">
        <f t="shared" si="10"/>
        <v>1</v>
      </c>
    </row>
    <row r="698" spans="1:26" hidden="1">
      <c r="A698" t="s">
        <v>246</v>
      </c>
      <c r="B698">
        <v>5029234152</v>
      </c>
      <c r="C698" t="s">
        <v>364</v>
      </c>
      <c r="D698" t="s">
        <v>247</v>
      </c>
      <c r="E698" t="s">
        <v>54</v>
      </c>
      <c r="F698">
        <v>11743632</v>
      </c>
      <c r="G698" s="111">
        <v>44875</v>
      </c>
      <c r="H698" t="s">
        <v>828</v>
      </c>
      <c r="I698" t="s">
        <v>255</v>
      </c>
      <c r="L698" t="s">
        <v>251</v>
      </c>
      <c r="O698" s="111">
        <v>44876</v>
      </c>
      <c r="P698" t="s">
        <v>252</v>
      </c>
      <c r="Q698" t="s">
        <v>253</v>
      </c>
      <c r="R698" s="111">
        <v>44881</v>
      </c>
      <c r="S698" t="s">
        <v>254</v>
      </c>
      <c r="T698" t="s">
        <v>254</v>
      </c>
      <c r="U698" t="s">
        <v>254</v>
      </c>
      <c r="V698" t="s">
        <v>254</v>
      </c>
      <c r="W698">
        <v>1043.3399999999999</v>
      </c>
      <c r="X698">
        <v>2452.69</v>
      </c>
      <c r="Y698">
        <v>1064.98</v>
      </c>
      <c r="Z698" s="27">
        <f t="shared" si="10"/>
        <v>4561.01</v>
      </c>
    </row>
    <row r="699" spans="1:26" hidden="1">
      <c r="A699" t="s">
        <v>246</v>
      </c>
      <c r="B699">
        <v>5029234152</v>
      </c>
      <c r="C699" t="s">
        <v>364</v>
      </c>
      <c r="D699" t="s">
        <v>247</v>
      </c>
      <c r="E699" t="s">
        <v>54</v>
      </c>
      <c r="F699">
        <v>11743792</v>
      </c>
      <c r="G699" s="111">
        <v>44873</v>
      </c>
      <c r="H699" t="s">
        <v>829</v>
      </c>
      <c r="I699" t="s">
        <v>255</v>
      </c>
      <c r="J699" t="s">
        <v>249</v>
      </c>
      <c r="K699" t="s">
        <v>250</v>
      </c>
      <c r="L699" t="s">
        <v>251</v>
      </c>
      <c r="O699" s="111">
        <v>44873</v>
      </c>
      <c r="P699" t="s">
        <v>252</v>
      </c>
      <c r="Q699" t="s">
        <v>282</v>
      </c>
      <c r="R699" s="111">
        <v>44874</v>
      </c>
      <c r="S699" t="s">
        <v>254</v>
      </c>
      <c r="T699" t="s">
        <v>254</v>
      </c>
      <c r="U699" t="s">
        <v>254</v>
      </c>
      <c r="V699" t="s">
        <v>254</v>
      </c>
      <c r="W699">
        <v>3</v>
      </c>
      <c r="X699">
        <v>0</v>
      </c>
      <c r="Y699">
        <v>0</v>
      </c>
      <c r="Z699" s="27">
        <f t="shared" si="10"/>
        <v>3</v>
      </c>
    </row>
    <row r="700" spans="1:26" hidden="1">
      <c r="A700" t="s">
        <v>246</v>
      </c>
      <c r="B700">
        <v>5029234152</v>
      </c>
      <c r="C700" t="s">
        <v>364</v>
      </c>
      <c r="D700" t="s">
        <v>247</v>
      </c>
      <c r="E700" t="s">
        <v>54</v>
      </c>
      <c r="F700">
        <v>11783758</v>
      </c>
      <c r="G700" s="111">
        <v>44883</v>
      </c>
      <c r="H700" t="s">
        <v>830</v>
      </c>
      <c r="I700" t="s">
        <v>255</v>
      </c>
      <c r="J700" t="s">
        <v>249</v>
      </c>
      <c r="K700" t="s">
        <v>250</v>
      </c>
      <c r="L700" t="s">
        <v>251</v>
      </c>
      <c r="O700" s="111">
        <v>44883</v>
      </c>
      <c r="P700" t="s">
        <v>252</v>
      </c>
      <c r="Q700" t="s">
        <v>253</v>
      </c>
      <c r="R700" s="111">
        <v>44887</v>
      </c>
      <c r="S700" t="s">
        <v>254</v>
      </c>
      <c r="T700" t="s">
        <v>254</v>
      </c>
      <c r="U700" t="s">
        <v>254</v>
      </c>
      <c r="V700" t="s">
        <v>254</v>
      </c>
      <c r="W700">
        <v>259.62</v>
      </c>
      <c r="X700">
        <v>438.73</v>
      </c>
      <c r="Y700">
        <v>499.02</v>
      </c>
      <c r="Z700" s="27">
        <f t="shared" si="10"/>
        <v>1197.3699999999999</v>
      </c>
    </row>
    <row r="701" spans="1:26" hidden="1">
      <c r="A701" t="s">
        <v>246</v>
      </c>
      <c r="B701">
        <v>5029234152</v>
      </c>
      <c r="C701" t="s">
        <v>364</v>
      </c>
      <c r="D701" t="s">
        <v>247</v>
      </c>
      <c r="E701" t="s">
        <v>54</v>
      </c>
      <c r="F701">
        <v>11852191</v>
      </c>
      <c r="G701" s="111">
        <v>44897</v>
      </c>
      <c r="H701" t="s">
        <v>1183</v>
      </c>
      <c r="I701" t="s">
        <v>255</v>
      </c>
      <c r="J701" t="s">
        <v>249</v>
      </c>
      <c r="K701" t="s">
        <v>250</v>
      </c>
      <c r="L701" t="s">
        <v>251</v>
      </c>
      <c r="O701" s="111">
        <v>44897</v>
      </c>
      <c r="P701" t="s">
        <v>252</v>
      </c>
      <c r="Q701" t="s">
        <v>253</v>
      </c>
      <c r="R701" s="111">
        <v>44900</v>
      </c>
      <c r="S701" t="s">
        <v>254</v>
      </c>
      <c r="T701" t="s">
        <v>254</v>
      </c>
      <c r="U701" t="s">
        <v>254</v>
      </c>
      <c r="V701" t="s">
        <v>254</v>
      </c>
      <c r="W701">
        <v>0</v>
      </c>
      <c r="X701">
        <v>7483.89</v>
      </c>
      <c r="Y701">
        <v>4628.7299999999996</v>
      </c>
      <c r="Z701" s="27">
        <f t="shared" si="10"/>
        <v>12112.619999999999</v>
      </c>
    </row>
    <row r="702" spans="1:26" hidden="1">
      <c r="A702" t="s">
        <v>246</v>
      </c>
      <c r="B702">
        <v>5029234152</v>
      </c>
      <c r="C702" t="s">
        <v>364</v>
      </c>
      <c r="D702" t="s">
        <v>247</v>
      </c>
      <c r="E702" t="s">
        <v>54</v>
      </c>
      <c r="F702">
        <v>11922757</v>
      </c>
      <c r="G702" s="111">
        <v>44932</v>
      </c>
      <c r="H702" t="s">
        <v>1834</v>
      </c>
      <c r="I702" t="s">
        <v>255</v>
      </c>
      <c r="J702" t="s">
        <v>249</v>
      </c>
      <c r="K702" t="s">
        <v>268</v>
      </c>
      <c r="L702" t="s">
        <v>251</v>
      </c>
      <c r="O702" s="111">
        <v>44932</v>
      </c>
      <c r="P702" t="s">
        <v>252</v>
      </c>
      <c r="Q702" t="s">
        <v>253</v>
      </c>
      <c r="R702" s="111">
        <v>44935</v>
      </c>
      <c r="S702" t="s">
        <v>254</v>
      </c>
      <c r="T702" t="s">
        <v>254</v>
      </c>
      <c r="U702" t="s">
        <v>254</v>
      </c>
      <c r="V702" t="s">
        <v>254</v>
      </c>
      <c r="W702">
        <v>0</v>
      </c>
      <c r="X702">
        <v>0</v>
      </c>
      <c r="Y702">
        <v>48640.47</v>
      </c>
      <c r="Z702" s="27">
        <f t="shared" si="10"/>
        <v>48640.47</v>
      </c>
    </row>
    <row r="703" spans="1:26" hidden="1">
      <c r="A703" t="s">
        <v>246</v>
      </c>
      <c r="B703">
        <v>1987295102</v>
      </c>
      <c r="C703" t="s">
        <v>364</v>
      </c>
      <c r="D703" t="s">
        <v>57</v>
      </c>
      <c r="E703" t="s">
        <v>58</v>
      </c>
      <c r="F703">
        <v>513759</v>
      </c>
      <c r="G703" s="111">
        <v>44889</v>
      </c>
      <c r="H703" t="s">
        <v>831</v>
      </c>
      <c r="I703" t="s">
        <v>248</v>
      </c>
      <c r="J703" t="s">
        <v>249</v>
      </c>
      <c r="K703" t="s">
        <v>832</v>
      </c>
      <c r="L703" t="s">
        <v>251</v>
      </c>
      <c r="O703" s="111">
        <v>44893</v>
      </c>
      <c r="P703" t="s">
        <v>252</v>
      </c>
      <c r="Q703" t="s">
        <v>253</v>
      </c>
      <c r="R703" s="111">
        <v>44894</v>
      </c>
      <c r="S703" t="s">
        <v>254</v>
      </c>
      <c r="T703" t="s">
        <v>254</v>
      </c>
      <c r="U703" t="s">
        <v>254</v>
      </c>
      <c r="V703" t="s">
        <v>254</v>
      </c>
      <c r="W703">
        <v>1737.01</v>
      </c>
      <c r="X703">
        <v>24866.98</v>
      </c>
      <c r="Y703">
        <v>16062</v>
      </c>
      <c r="Z703" s="27">
        <f t="shared" si="10"/>
        <v>42665.99</v>
      </c>
    </row>
    <row r="704" spans="1:26" hidden="1">
      <c r="A704" t="s">
        <v>246</v>
      </c>
      <c r="B704">
        <v>5029234152</v>
      </c>
      <c r="C704" t="s">
        <v>364</v>
      </c>
      <c r="D704" t="s">
        <v>57</v>
      </c>
      <c r="E704" t="s">
        <v>58</v>
      </c>
      <c r="F704">
        <v>11701351</v>
      </c>
      <c r="G704" s="111">
        <v>44869</v>
      </c>
      <c r="H704" t="s">
        <v>833</v>
      </c>
      <c r="I704" t="s">
        <v>248</v>
      </c>
      <c r="J704" t="s">
        <v>249</v>
      </c>
      <c r="K704" t="s">
        <v>250</v>
      </c>
      <c r="L704" t="s">
        <v>251</v>
      </c>
      <c r="O704" s="111">
        <v>44869</v>
      </c>
      <c r="P704" t="s">
        <v>252</v>
      </c>
      <c r="Q704" t="s">
        <v>253</v>
      </c>
      <c r="R704" s="111">
        <v>44879</v>
      </c>
      <c r="S704" t="s">
        <v>254</v>
      </c>
      <c r="T704" t="s">
        <v>254</v>
      </c>
      <c r="U704" t="s">
        <v>254</v>
      </c>
      <c r="V704" t="s">
        <v>254</v>
      </c>
      <c r="W704">
        <v>1711.1</v>
      </c>
      <c r="X704">
        <v>1772</v>
      </c>
      <c r="Y704">
        <v>445</v>
      </c>
      <c r="Z704" s="27">
        <f t="shared" si="10"/>
        <v>3928.1</v>
      </c>
    </row>
    <row r="705" spans="1:26" hidden="1">
      <c r="A705" t="s">
        <v>246</v>
      </c>
      <c r="B705">
        <v>5029234152</v>
      </c>
      <c r="C705" t="s">
        <v>364</v>
      </c>
      <c r="D705" t="s">
        <v>57</v>
      </c>
      <c r="E705" t="s">
        <v>58</v>
      </c>
      <c r="F705">
        <v>11708226</v>
      </c>
      <c r="G705" s="111">
        <v>44865</v>
      </c>
      <c r="H705" t="s">
        <v>834</v>
      </c>
      <c r="I705" t="s">
        <v>255</v>
      </c>
      <c r="J705" t="s">
        <v>249</v>
      </c>
      <c r="K705" t="s">
        <v>250</v>
      </c>
      <c r="L705" t="s">
        <v>251</v>
      </c>
      <c r="O705" s="111">
        <v>44866</v>
      </c>
      <c r="P705" t="s">
        <v>252</v>
      </c>
      <c r="Q705" t="s">
        <v>282</v>
      </c>
      <c r="R705" s="111">
        <v>44868</v>
      </c>
      <c r="S705" t="s">
        <v>254</v>
      </c>
      <c r="T705" t="s">
        <v>254</v>
      </c>
      <c r="U705" t="s">
        <v>254</v>
      </c>
      <c r="V705" t="s">
        <v>254</v>
      </c>
      <c r="W705">
        <v>178.25</v>
      </c>
      <c r="X705">
        <v>14.5</v>
      </c>
      <c r="Y705">
        <v>0</v>
      </c>
      <c r="Z705" s="27">
        <f t="shared" si="10"/>
        <v>192.75</v>
      </c>
    </row>
    <row r="706" spans="1:26" hidden="1">
      <c r="A706" t="s">
        <v>246</v>
      </c>
      <c r="B706">
        <v>5029234152</v>
      </c>
      <c r="C706" t="s">
        <v>364</v>
      </c>
      <c r="D706" t="s">
        <v>57</v>
      </c>
      <c r="E706" t="s">
        <v>58</v>
      </c>
      <c r="F706">
        <v>11755374</v>
      </c>
      <c r="G706" s="111">
        <v>44875</v>
      </c>
      <c r="H706" t="s">
        <v>835</v>
      </c>
      <c r="I706" t="s">
        <v>255</v>
      </c>
      <c r="J706" t="s">
        <v>249</v>
      </c>
      <c r="K706" t="s">
        <v>250</v>
      </c>
      <c r="L706" t="s">
        <v>251</v>
      </c>
      <c r="O706" s="111">
        <v>44875</v>
      </c>
      <c r="P706" t="s">
        <v>252</v>
      </c>
      <c r="Q706" t="s">
        <v>253</v>
      </c>
      <c r="R706" s="111">
        <v>44876</v>
      </c>
      <c r="S706" t="s">
        <v>254</v>
      </c>
      <c r="T706" t="s">
        <v>254</v>
      </c>
      <c r="U706" t="s">
        <v>254</v>
      </c>
      <c r="V706" t="s">
        <v>254</v>
      </c>
      <c r="W706">
        <v>3951.5</v>
      </c>
      <c r="X706">
        <v>10771.42</v>
      </c>
      <c r="Y706">
        <v>10008</v>
      </c>
      <c r="Z706" s="27">
        <f t="shared" si="10"/>
        <v>24730.92</v>
      </c>
    </row>
    <row r="707" spans="1:26" hidden="1">
      <c r="A707" t="s">
        <v>246</v>
      </c>
      <c r="B707">
        <v>5029234152</v>
      </c>
      <c r="C707" t="s">
        <v>364</v>
      </c>
      <c r="D707" t="s">
        <v>57</v>
      </c>
      <c r="E707" t="s">
        <v>58</v>
      </c>
      <c r="F707">
        <v>11773411</v>
      </c>
      <c r="G707" s="111">
        <v>44881</v>
      </c>
      <c r="H707" t="s">
        <v>836</v>
      </c>
      <c r="I707" t="s">
        <v>255</v>
      </c>
      <c r="J707" t="s">
        <v>249</v>
      </c>
      <c r="K707" t="s">
        <v>250</v>
      </c>
      <c r="L707" t="s">
        <v>251</v>
      </c>
      <c r="O707" s="111">
        <v>44881</v>
      </c>
      <c r="P707" t="s">
        <v>252</v>
      </c>
      <c r="Q707" t="s">
        <v>253</v>
      </c>
      <c r="R707" s="111">
        <v>44883</v>
      </c>
      <c r="S707" t="s">
        <v>254</v>
      </c>
      <c r="T707" t="s">
        <v>254</v>
      </c>
      <c r="U707" t="s">
        <v>254</v>
      </c>
      <c r="V707" t="s">
        <v>254</v>
      </c>
      <c r="W707">
        <v>1033.75</v>
      </c>
      <c r="X707">
        <v>1886.91</v>
      </c>
      <c r="Y707">
        <v>879.6</v>
      </c>
      <c r="Z707" s="27">
        <f t="shared" ref="Z707:Z770" si="11">SUM(W707:Y707)</f>
        <v>3800.2599999999998</v>
      </c>
    </row>
    <row r="708" spans="1:26" hidden="1">
      <c r="A708" t="s">
        <v>246</v>
      </c>
      <c r="B708">
        <v>5029234152</v>
      </c>
      <c r="C708" t="s">
        <v>364</v>
      </c>
      <c r="D708" t="s">
        <v>57</v>
      </c>
      <c r="E708" t="s">
        <v>58</v>
      </c>
      <c r="F708">
        <v>11780021</v>
      </c>
      <c r="G708" s="111">
        <v>44882</v>
      </c>
      <c r="H708" t="s">
        <v>837</v>
      </c>
      <c r="I708" t="s">
        <v>255</v>
      </c>
      <c r="L708" t="s">
        <v>251</v>
      </c>
      <c r="O708" s="111">
        <v>44882</v>
      </c>
      <c r="P708" t="s">
        <v>252</v>
      </c>
      <c r="Q708" t="s">
        <v>263</v>
      </c>
      <c r="R708" s="111">
        <v>44883</v>
      </c>
      <c r="S708" t="s">
        <v>254</v>
      </c>
      <c r="T708" t="s">
        <v>254</v>
      </c>
      <c r="U708" t="s">
        <v>254</v>
      </c>
      <c r="V708" t="s">
        <v>254</v>
      </c>
      <c r="W708">
        <v>5</v>
      </c>
      <c r="X708">
        <v>0</v>
      </c>
      <c r="Y708">
        <v>0</v>
      </c>
      <c r="Z708" s="27">
        <f t="shared" si="11"/>
        <v>5</v>
      </c>
    </row>
    <row r="709" spans="1:26" hidden="1">
      <c r="A709" t="s">
        <v>246</v>
      </c>
      <c r="B709">
        <v>5029234152</v>
      </c>
      <c r="C709" t="s">
        <v>364</v>
      </c>
      <c r="D709" t="s">
        <v>57</v>
      </c>
      <c r="E709" t="s">
        <v>58</v>
      </c>
      <c r="F709">
        <v>11784270</v>
      </c>
      <c r="G709" s="111">
        <v>44909</v>
      </c>
      <c r="H709" t="s">
        <v>1184</v>
      </c>
      <c r="I709" t="s">
        <v>255</v>
      </c>
      <c r="J709" t="s">
        <v>249</v>
      </c>
      <c r="K709" t="s">
        <v>268</v>
      </c>
      <c r="L709" t="s">
        <v>251</v>
      </c>
      <c r="O709" s="111">
        <v>44909</v>
      </c>
      <c r="P709" t="s">
        <v>252</v>
      </c>
      <c r="Q709" t="s">
        <v>253</v>
      </c>
      <c r="R709" s="111">
        <v>44923</v>
      </c>
      <c r="S709" t="s">
        <v>254</v>
      </c>
      <c r="T709" t="s">
        <v>254</v>
      </c>
      <c r="U709" t="s">
        <v>254</v>
      </c>
      <c r="V709" t="s">
        <v>254</v>
      </c>
      <c r="W709">
        <v>0</v>
      </c>
      <c r="X709">
        <v>264</v>
      </c>
      <c r="Y709">
        <v>5971.5</v>
      </c>
      <c r="Z709" s="27">
        <f t="shared" si="11"/>
        <v>6235.5</v>
      </c>
    </row>
    <row r="710" spans="1:26" hidden="1">
      <c r="A710" t="s">
        <v>246</v>
      </c>
      <c r="B710">
        <v>5029234152</v>
      </c>
      <c r="C710" t="s">
        <v>364</v>
      </c>
      <c r="D710" t="s">
        <v>57</v>
      </c>
      <c r="E710" t="s">
        <v>58</v>
      </c>
      <c r="F710">
        <v>11804621</v>
      </c>
      <c r="G710" s="111">
        <v>44888</v>
      </c>
      <c r="H710" t="s">
        <v>838</v>
      </c>
      <c r="I710" t="s">
        <v>255</v>
      </c>
      <c r="J710" t="s">
        <v>249</v>
      </c>
      <c r="K710" t="s">
        <v>250</v>
      </c>
      <c r="L710" t="s">
        <v>251</v>
      </c>
      <c r="O710" s="111">
        <v>44888</v>
      </c>
      <c r="P710" t="s">
        <v>252</v>
      </c>
      <c r="Q710" t="s">
        <v>282</v>
      </c>
      <c r="R710" s="111">
        <v>44889</v>
      </c>
      <c r="S710" t="s">
        <v>254</v>
      </c>
      <c r="T710" t="s">
        <v>254</v>
      </c>
      <c r="U710" t="s">
        <v>254</v>
      </c>
      <c r="V710" t="s">
        <v>254</v>
      </c>
      <c r="W710">
        <v>3</v>
      </c>
      <c r="X710">
        <v>0.1</v>
      </c>
      <c r="Y710">
        <v>0</v>
      </c>
      <c r="Z710" s="27">
        <f t="shared" si="11"/>
        <v>3.1</v>
      </c>
    </row>
    <row r="711" spans="1:26" hidden="1">
      <c r="A711" t="s">
        <v>246</v>
      </c>
      <c r="B711">
        <v>5029234152</v>
      </c>
      <c r="C711" t="s">
        <v>364</v>
      </c>
      <c r="D711" t="s">
        <v>57</v>
      </c>
      <c r="E711" t="s">
        <v>58</v>
      </c>
      <c r="F711">
        <v>11805933</v>
      </c>
      <c r="G711" s="111">
        <v>44888</v>
      </c>
      <c r="H711" t="s">
        <v>839</v>
      </c>
      <c r="I711" t="s">
        <v>255</v>
      </c>
      <c r="J711" t="s">
        <v>249</v>
      </c>
      <c r="K711" t="s">
        <v>250</v>
      </c>
      <c r="L711" t="s">
        <v>251</v>
      </c>
      <c r="O711" s="111">
        <v>44889</v>
      </c>
      <c r="P711" t="s">
        <v>252</v>
      </c>
      <c r="Q711" t="s">
        <v>253</v>
      </c>
      <c r="R711" s="111">
        <v>44890</v>
      </c>
      <c r="S711" t="s">
        <v>254</v>
      </c>
      <c r="T711" t="s">
        <v>254</v>
      </c>
      <c r="U711" t="s">
        <v>254</v>
      </c>
      <c r="V711" t="s">
        <v>254</v>
      </c>
      <c r="W711">
        <v>2125.15</v>
      </c>
      <c r="X711">
        <v>16093.36</v>
      </c>
      <c r="Y711">
        <v>13324.82</v>
      </c>
      <c r="Z711" s="27">
        <f t="shared" si="11"/>
        <v>31543.33</v>
      </c>
    </row>
    <row r="712" spans="1:26" hidden="1">
      <c r="A712" t="s">
        <v>246</v>
      </c>
      <c r="B712">
        <v>5029234152</v>
      </c>
      <c r="C712" t="s">
        <v>364</v>
      </c>
      <c r="D712" t="s">
        <v>57</v>
      </c>
      <c r="E712" t="s">
        <v>58</v>
      </c>
      <c r="F712">
        <v>11811914</v>
      </c>
      <c r="G712" s="111">
        <v>44889</v>
      </c>
      <c r="H712" t="s">
        <v>840</v>
      </c>
      <c r="I712" t="s">
        <v>255</v>
      </c>
      <c r="J712" t="s">
        <v>249</v>
      </c>
      <c r="K712" t="s">
        <v>250</v>
      </c>
      <c r="L712" t="s">
        <v>251</v>
      </c>
      <c r="O712" s="111">
        <v>44889</v>
      </c>
      <c r="P712" t="s">
        <v>252</v>
      </c>
      <c r="Q712" t="s">
        <v>253</v>
      </c>
      <c r="R712" s="111">
        <v>44890</v>
      </c>
      <c r="S712" t="s">
        <v>254</v>
      </c>
      <c r="T712" t="s">
        <v>254</v>
      </c>
      <c r="U712" t="s">
        <v>254</v>
      </c>
      <c r="V712" t="s">
        <v>254</v>
      </c>
      <c r="W712">
        <v>152</v>
      </c>
      <c r="X712">
        <v>3100</v>
      </c>
      <c r="Y712">
        <v>4277</v>
      </c>
      <c r="Z712" s="27">
        <f t="shared" si="11"/>
        <v>7529</v>
      </c>
    </row>
    <row r="713" spans="1:26" hidden="1">
      <c r="A713" t="s">
        <v>246</v>
      </c>
      <c r="B713">
        <v>5029234152</v>
      </c>
      <c r="C713" t="s">
        <v>364</v>
      </c>
      <c r="D713" t="s">
        <v>57</v>
      </c>
      <c r="E713" t="s">
        <v>58</v>
      </c>
      <c r="F713">
        <v>11818173</v>
      </c>
      <c r="G713" s="111">
        <v>44890</v>
      </c>
      <c r="H713" t="s">
        <v>1835</v>
      </c>
      <c r="I713" t="s">
        <v>255</v>
      </c>
      <c r="L713" t="s">
        <v>251</v>
      </c>
      <c r="O713" s="111">
        <v>44890</v>
      </c>
      <c r="P713" t="s">
        <v>252</v>
      </c>
      <c r="Q713" t="s">
        <v>263</v>
      </c>
      <c r="R713" s="111">
        <v>44894</v>
      </c>
      <c r="S713" t="s">
        <v>254</v>
      </c>
      <c r="T713" t="s">
        <v>254</v>
      </c>
      <c r="U713" t="s">
        <v>254</v>
      </c>
      <c r="V713" t="s">
        <v>254</v>
      </c>
      <c r="W713">
        <v>0</v>
      </c>
      <c r="X713">
        <v>0</v>
      </c>
      <c r="Y713">
        <v>0</v>
      </c>
      <c r="Z713" s="27">
        <f t="shared" si="11"/>
        <v>0</v>
      </c>
    </row>
    <row r="714" spans="1:26" hidden="1">
      <c r="A714" t="s">
        <v>246</v>
      </c>
      <c r="B714">
        <v>5029234152</v>
      </c>
      <c r="C714" t="s">
        <v>364</v>
      </c>
      <c r="D714" t="s">
        <v>57</v>
      </c>
      <c r="E714" t="s">
        <v>58</v>
      </c>
      <c r="F714">
        <v>11822086</v>
      </c>
      <c r="G714" s="111">
        <v>44893</v>
      </c>
      <c r="H714" t="s">
        <v>841</v>
      </c>
      <c r="I714" t="s">
        <v>255</v>
      </c>
      <c r="L714" t="s">
        <v>251</v>
      </c>
      <c r="O714" s="111">
        <v>44893</v>
      </c>
      <c r="P714" t="s">
        <v>252</v>
      </c>
      <c r="Q714" t="s">
        <v>263</v>
      </c>
      <c r="R714" s="111">
        <v>44894</v>
      </c>
      <c r="S714" t="s">
        <v>254</v>
      </c>
      <c r="T714" t="s">
        <v>254</v>
      </c>
      <c r="U714" t="s">
        <v>254</v>
      </c>
      <c r="V714" t="s">
        <v>254</v>
      </c>
      <c r="W714">
        <v>54.5</v>
      </c>
      <c r="X714">
        <v>0</v>
      </c>
      <c r="Y714">
        <v>0</v>
      </c>
      <c r="Z714" s="27">
        <f t="shared" si="11"/>
        <v>54.5</v>
      </c>
    </row>
    <row r="715" spans="1:26" hidden="1">
      <c r="A715" t="s">
        <v>246</v>
      </c>
      <c r="B715">
        <v>5029234152</v>
      </c>
      <c r="C715" t="s">
        <v>364</v>
      </c>
      <c r="D715" t="s">
        <v>57</v>
      </c>
      <c r="E715" t="s">
        <v>58</v>
      </c>
      <c r="F715">
        <v>11822875</v>
      </c>
      <c r="G715" s="111">
        <v>44893</v>
      </c>
      <c r="H715" t="s">
        <v>842</v>
      </c>
      <c r="I715" t="s">
        <v>255</v>
      </c>
      <c r="J715" t="s">
        <v>249</v>
      </c>
      <c r="K715" t="s">
        <v>268</v>
      </c>
      <c r="L715" t="s">
        <v>251</v>
      </c>
      <c r="O715" s="111">
        <v>44894</v>
      </c>
      <c r="P715" t="s">
        <v>252</v>
      </c>
      <c r="Q715" t="s">
        <v>253</v>
      </c>
      <c r="R715" s="111">
        <v>44894</v>
      </c>
      <c r="S715" t="s">
        <v>254</v>
      </c>
      <c r="T715" t="s">
        <v>254</v>
      </c>
      <c r="U715" t="s">
        <v>254</v>
      </c>
      <c r="V715" t="s">
        <v>254</v>
      </c>
      <c r="W715">
        <v>0</v>
      </c>
      <c r="X715">
        <v>4105</v>
      </c>
      <c r="Y715">
        <v>5170</v>
      </c>
      <c r="Z715" s="27">
        <f t="shared" si="11"/>
        <v>9275</v>
      </c>
    </row>
    <row r="716" spans="1:26" hidden="1">
      <c r="A716" t="s">
        <v>246</v>
      </c>
      <c r="B716">
        <v>5029234152</v>
      </c>
      <c r="C716" t="s">
        <v>364</v>
      </c>
      <c r="D716" t="s">
        <v>57</v>
      </c>
      <c r="E716" t="s">
        <v>58</v>
      </c>
      <c r="F716">
        <v>11823535</v>
      </c>
      <c r="G716" s="111">
        <v>44893</v>
      </c>
      <c r="H716" t="s">
        <v>843</v>
      </c>
      <c r="I716" t="s">
        <v>255</v>
      </c>
      <c r="J716" t="s">
        <v>249</v>
      </c>
      <c r="K716" t="s">
        <v>250</v>
      </c>
      <c r="L716" t="s">
        <v>251</v>
      </c>
      <c r="O716" s="111">
        <v>44893</v>
      </c>
      <c r="P716" t="s">
        <v>252</v>
      </c>
      <c r="Q716" t="s">
        <v>253</v>
      </c>
      <c r="R716" s="111">
        <v>44894</v>
      </c>
      <c r="S716" t="s">
        <v>254</v>
      </c>
      <c r="T716" t="s">
        <v>254</v>
      </c>
      <c r="U716" t="s">
        <v>254</v>
      </c>
      <c r="V716" t="s">
        <v>254</v>
      </c>
      <c r="W716">
        <v>52.55</v>
      </c>
      <c r="X716">
        <v>501.42</v>
      </c>
      <c r="Y716">
        <v>757.23</v>
      </c>
      <c r="Z716" s="27">
        <f t="shared" si="11"/>
        <v>1311.2</v>
      </c>
    </row>
    <row r="717" spans="1:26" hidden="1">
      <c r="A717" t="s">
        <v>246</v>
      </c>
      <c r="B717">
        <v>5029234152</v>
      </c>
      <c r="C717" t="s">
        <v>364</v>
      </c>
      <c r="D717" t="s">
        <v>57</v>
      </c>
      <c r="E717" t="s">
        <v>58</v>
      </c>
      <c r="F717">
        <v>11823968</v>
      </c>
      <c r="G717" s="111">
        <v>44893</v>
      </c>
      <c r="H717" t="s">
        <v>844</v>
      </c>
      <c r="I717" t="s">
        <v>248</v>
      </c>
      <c r="J717" t="s">
        <v>249</v>
      </c>
      <c r="K717" t="s">
        <v>250</v>
      </c>
      <c r="L717" t="s">
        <v>251</v>
      </c>
      <c r="O717" s="111">
        <v>44893</v>
      </c>
      <c r="P717" t="s">
        <v>252</v>
      </c>
      <c r="Q717" t="s">
        <v>253</v>
      </c>
      <c r="R717" s="111">
        <v>44894</v>
      </c>
      <c r="S717" t="s">
        <v>254</v>
      </c>
      <c r="T717" t="s">
        <v>254</v>
      </c>
      <c r="U717" t="s">
        <v>254</v>
      </c>
      <c r="V717" t="s">
        <v>254</v>
      </c>
      <c r="W717">
        <v>0</v>
      </c>
      <c r="X717">
        <v>8477</v>
      </c>
      <c r="Y717">
        <v>13181.2</v>
      </c>
      <c r="Z717" s="27">
        <f t="shared" si="11"/>
        <v>21658.2</v>
      </c>
    </row>
    <row r="718" spans="1:26" hidden="1">
      <c r="A718" t="s">
        <v>246</v>
      </c>
      <c r="B718">
        <v>5029234152</v>
      </c>
      <c r="C718" t="s">
        <v>364</v>
      </c>
      <c r="D718" t="s">
        <v>57</v>
      </c>
      <c r="E718" t="s">
        <v>58</v>
      </c>
      <c r="F718">
        <v>11826377</v>
      </c>
      <c r="G718" s="111">
        <v>44894</v>
      </c>
      <c r="H718" t="s">
        <v>845</v>
      </c>
      <c r="I718" t="s">
        <v>255</v>
      </c>
      <c r="J718" t="s">
        <v>249</v>
      </c>
      <c r="K718" t="s">
        <v>250</v>
      </c>
      <c r="L718" t="s">
        <v>251</v>
      </c>
      <c r="O718" s="111">
        <v>44894</v>
      </c>
      <c r="P718" t="s">
        <v>252</v>
      </c>
      <c r="Q718" t="s">
        <v>282</v>
      </c>
      <c r="R718" s="111">
        <v>44896</v>
      </c>
      <c r="S718" t="s">
        <v>254</v>
      </c>
      <c r="T718" t="s">
        <v>254</v>
      </c>
      <c r="U718" t="s">
        <v>254</v>
      </c>
      <c r="V718" t="s">
        <v>254</v>
      </c>
      <c r="W718">
        <v>0</v>
      </c>
      <c r="X718">
        <v>1470</v>
      </c>
      <c r="Y718">
        <v>0</v>
      </c>
      <c r="Z718" s="27">
        <f t="shared" si="11"/>
        <v>1470</v>
      </c>
    </row>
    <row r="719" spans="1:26" hidden="1">
      <c r="A719" t="s">
        <v>246</v>
      </c>
      <c r="B719">
        <v>5029234152</v>
      </c>
      <c r="C719" t="s">
        <v>364</v>
      </c>
      <c r="D719" t="s">
        <v>57</v>
      </c>
      <c r="E719" t="s">
        <v>58</v>
      </c>
      <c r="F719">
        <v>11845999</v>
      </c>
      <c r="G719" s="111">
        <v>44896</v>
      </c>
      <c r="H719" t="s">
        <v>1185</v>
      </c>
      <c r="I719" t="s">
        <v>255</v>
      </c>
      <c r="J719" t="s">
        <v>249</v>
      </c>
      <c r="K719" t="s">
        <v>250</v>
      </c>
      <c r="L719" t="s">
        <v>251</v>
      </c>
      <c r="O719" s="111">
        <v>44896</v>
      </c>
      <c r="P719" t="s">
        <v>252</v>
      </c>
      <c r="Q719" t="s">
        <v>282</v>
      </c>
      <c r="R719" s="111">
        <v>44897</v>
      </c>
      <c r="S719" t="s">
        <v>254</v>
      </c>
      <c r="T719" t="s">
        <v>254</v>
      </c>
      <c r="U719" t="s">
        <v>254</v>
      </c>
      <c r="V719" t="s">
        <v>254</v>
      </c>
      <c r="W719">
        <v>0</v>
      </c>
      <c r="X719">
        <v>9814.58</v>
      </c>
      <c r="Y719">
        <v>0</v>
      </c>
      <c r="Z719" s="27">
        <f t="shared" si="11"/>
        <v>9814.58</v>
      </c>
    </row>
    <row r="720" spans="1:26" hidden="1">
      <c r="A720" t="s">
        <v>246</v>
      </c>
      <c r="B720">
        <v>5029234152</v>
      </c>
      <c r="C720" t="s">
        <v>364</v>
      </c>
      <c r="D720" t="s">
        <v>57</v>
      </c>
      <c r="E720" t="s">
        <v>58</v>
      </c>
      <c r="F720">
        <v>11846912</v>
      </c>
      <c r="G720" s="111">
        <v>44896</v>
      </c>
      <c r="H720" t="s">
        <v>1186</v>
      </c>
      <c r="I720" t="s">
        <v>255</v>
      </c>
      <c r="J720" t="s">
        <v>249</v>
      </c>
      <c r="K720" t="s">
        <v>250</v>
      </c>
      <c r="L720" t="s">
        <v>251</v>
      </c>
      <c r="O720" s="111">
        <v>44900</v>
      </c>
      <c r="P720" t="s">
        <v>252</v>
      </c>
      <c r="Q720" t="s">
        <v>253</v>
      </c>
      <c r="R720" s="111">
        <v>44901</v>
      </c>
      <c r="S720" t="s">
        <v>254</v>
      </c>
      <c r="T720" t="s">
        <v>254</v>
      </c>
      <c r="U720" t="s">
        <v>254</v>
      </c>
      <c r="V720" t="s">
        <v>254</v>
      </c>
      <c r="W720">
        <v>0</v>
      </c>
      <c r="X720">
        <v>9303</v>
      </c>
      <c r="Y720">
        <v>12717</v>
      </c>
      <c r="Z720" s="27">
        <f t="shared" si="11"/>
        <v>22020</v>
      </c>
    </row>
    <row r="721" spans="1:26" hidden="1">
      <c r="A721" t="s">
        <v>246</v>
      </c>
      <c r="B721">
        <v>5029234152</v>
      </c>
      <c r="C721" t="s">
        <v>364</v>
      </c>
      <c r="D721" t="s">
        <v>57</v>
      </c>
      <c r="E721" t="s">
        <v>58</v>
      </c>
      <c r="F721">
        <v>11847396</v>
      </c>
      <c r="G721" s="111">
        <v>44896</v>
      </c>
      <c r="H721" t="s">
        <v>1187</v>
      </c>
      <c r="I721" t="s">
        <v>255</v>
      </c>
      <c r="L721" t="s">
        <v>251</v>
      </c>
      <c r="O721" s="111">
        <v>44896</v>
      </c>
      <c r="P721" t="s">
        <v>252</v>
      </c>
      <c r="Q721" t="s">
        <v>263</v>
      </c>
      <c r="R721" s="111">
        <v>44903</v>
      </c>
      <c r="S721" t="s">
        <v>254</v>
      </c>
      <c r="T721" t="s">
        <v>254</v>
      </c>
      <c r="U721" t="s">
        <v>254</v>
      </c>
      <c r="V721" t="s">
        <v>254</v>
      </c>
      <c r="W721">
        <v>0</v>
      </c>
      <c r="X721">
        <v>3</v>
      </c>
      <c r="Y721">
        <v>0</v>
      </c>
      <c r="Z721" s="27">
        <f t="shared" si="11"/>
        <v>3</v>
      </c>
    </row>
    <row r="722" spans="1:26" hidden="1">
      <c r="A722" t="s">
        <v>246</v>
      </c>
      <c r="B722">
        <v>5029234152</v>
      </c>
      <c r="C722" t="s">
        <v>364</v>
      </c>
      <c r="D722" t="s">
        <v>57</v>
      </c>
      <c r="E722" t="s">
        <v>58</v>
      </c>
      <c r="F722">
        <v>11856974</v>
      </c>
      <c r="G722" s="111">
        <v>44900</v>
      </c>
      <c r="H722" t="s">
        <v>1188</v>
      </c>
      <c r="I722" t="s">
        <v>255</v>
      </c>
      <c r="J722" t="s">
        <v>249</v>
      </c>
      <c r="K722" t="s">
        <v>268</v>
      </c>
      <c r="L722" t="s">
        <v>251</v>
      </c>
      <c r="O722" s="111">
        <v>44900</v>
      </c>
      <c r="P722" t="s">
        <v>252</v>
      </c>
      <c r="Q722" t="s">
        <v>253</v>
      </c>
      <c r="R722" s="111">
        <v>44901</v>
      </c>
      <c r="S722" t="s">
        <v>254</v>
      </c>
      <c r="T722" t="s">
        <v>254</v>
      </c>
      <c r="U722" t="s">
        <v>254</v>
      </c>
      <c r="V722" t="s">
        <v>254</v>
      </c>
      <c r="W722">
        <v>0</v>
      </c>
      <c r="X722">
        <v>17572.11</v>
      </c>
      <c r="Y722">
        <v>9272.76</v>
      </c>
      <c r="Z722" s="27">
        <f t="shared" si="11"/>
        <v>26844.870000000003</v>
      </c>
    </row>
    <row r="723" spans="1:26" hidden="1">
      <c r="A723" t="s">
        <v>246</v>
      </c>
      <c r="B723">
        <v>5029234152</v>
      </c>
      <c r="C723" t="s">
        <v>364</v>
      </c>
      <c r="D723" t="s">
        <v>57</v>
      </c>
      <c r="E723" t="s">
        <v>58</v>
      </c>
      <c r="F723">
        <v>11860644</v>
      </c>
      <c r="G723" s="111">
        <v>44901</v>
      </c>
      <c r="H723" t="s">
        <v>1369</v>
      </c>
      <c r="I723" t="s">
        <v>255</v>
      </c>
      <c r="J723" t="s">
        <v>249</v>
      </c>
      <c r="K723" t="s">
        <v>250</v>
      </c>
      <c r="L723" t="s">
        <v>251</v>
      </c>
      <c r="O723" s="111">
        <v>44901</v>
      </c>
      <c r="P723" t="s">
        <v>252</v>
      </c>
      <c r="Q723" t="s">
        <v>257</v>
      </c>
      <c r="S723" t="s">
        <v>254</v>
      </c>
      <c r="T723" t="s">
        <v>254</v>
      </c>
      <c r="U723" t="s">
        <v>254</v>
      </c>
      <c r="V723" t="s">
        <v>254</v>
      </c>
      <c r="W723">
        <v>0</v>
      </c>
      <c r="X723">
        <v>0</v>
      </c>
      <c r="Y723">
        <v>0</v>
      </c>
      <c r="Z723" s="27">
        <f t="shared" si="11"/>
        <v>0</v>
      </c>
    </row>
    <row r="724" spans="1:26" hidden="1">
      <c r="A724" t="s">
        <v>246</v>
      </c>
      <c r="B724">
        <v>5029234152</v>
      </c>
      <c r="C724" t="s">
        <v>364</v>
      </c>
      <c r="D724" t="s">
        <v>57</v>
      </c>
      <c r="E724" t="s">
        <v>58</v>
      </c>
      <c r="F724">
        <v>11860700</v>
      </c>
      <c r="G724" s="111">
        <v>44902</v>
      </c>
      <c r="H724" t="s">
        <v>1189</v>
      </c>
      <c r="I724" t="s">
        <v>255</v>
      </c>
      <c r="J724" t="s">
        <v>249</v>
      </c>
      <c r="K724" t="s">
        <v>250</v>
      </c>
      <c r="L724" t="s">
        <v>251</v>
      </c>
      <c r="O724" s="111">
        <v>44908</v>
      </c>
      <c r="P724" t="s">
        <v>252</v>
      </c>
      <c r="Q724" t="s">
        <v>282</v>
      </c>
      <c r="R724" s="111">
        <v>44909</v>
      </c>
      <c r="S724" t="s">
        <v>254</v>
      </c>
      <c r="T724" t="s">
        <v>254</v>
      </c>
      <c r="U724" t="s">
        <v>254</v>
      </c>
      <c r="V724" t="s">
        <v>254</v>
      </c>
      <c r="W724">
        <v>0</v>
      </c>
      <c r="X724">
        <v>14420.77</v>
      </c>
      <c r="Y724">
        <v>0</v>
      </c>
      <c r="Z724" s="27">
        <f t="shared" si="11"/>
        <v>14420.77</v>
      </c>
    </row>
    <row r="725" spans="1:26" hidden="1">
      <c r="A725" t="s">
        <v>246</v>
      </c>
      <c r="B725">
        <v>5029234152</v>
      </c>
      <c r="C725" t="s">
        <v>364</v>
      </c>
      <c r="D725" t="s">
        <v>57</v>
      </c>
      <c r="E725" t="s">
        <v>58</v>
      </c>
      <c r="F725">
        <v>11860737</v>
      </c>
      <c r="G725" s="111">
        <v>44901</v>
      </c>
      <c r="H725" t="s">
        <v>1190</v>
      </c>
      <c r="I725" t="s">
        <v>255</v>
      </c>
      <c r="J725" t="s">
        <v>249</v>
      </c>
      <c r="K725" t="s">
        <v>250</v>
      </c>
      <c r="L725" t="s">
        <v>251</v>
      </c>
      <c r="O725" s="111">
        <v>44901</v>
      </c>
      <c r="P725" t="s">
        <v>252</v>
      </c>
      <c r="Q725" t="s">
        <v>253</v>
      </c>
      <c r="R725" s="111">
        <v>44902</v>
      </c>
      <c r="S725" t="s">
        <v>254</v>
      </c>
      <c r="T725" t="s">
        <v>254</v>
      </c>
      <c r="U725" t="s">
        <v>254</v>
      </c>
      <c r="V725" t="s">
        <v>254</v>
      </c>
      <c r="W725">
        <v>0</v>
      </c>
      <c r="X725">
        <v>11215.12</v>
      </c>
      <c r="Y725">
        <v>9158.81</v>
      </c>
      <c r="Z725" s="27">
        <f t="shared" si="11"/>
        <v>20373.93</v>
      </c>
    </row>
    <row r="726" spans="1:26" hidden="1">
      <c r="A726" t="s">
        <v>246</v>
      </c>
      <c r="B726">
        <v>5029234152</v>
      </c>
      <c r="C726" t="s">
        <v>364</v>
      </c>
      <c r="D726" t="s">
        <v>57</v>
      </c>
      <c r="E726" t="s">
        <v>58</v>
      </c>
      <c r="F726">
        <v>11865333</v>
      </c>
      <c r="G726" s="111">
        <v>44904</v>
      </c>
      <c r="H726" t="s">
        <v>1191</v>
      </c>
      <c r="I726" t="s">
        <v>255</v>
      </c>
      <c r="J726" t="s">
        <v>249</v>
      </c>
      <c r="K726" t="s">
        <v>250</v>
      </c>
      <c r="L726" t="s">
        <v>251</v>
      </c>
      <c r="O726" s="111">
        <v>44904</v>
      </c>
      <c r="P726" t="s">
        <v>252</v>
      </c>
      <c r="Q726" t="s">
        <v>253</v>
      </c>
      <c r="R726" s="111">
        <v>44907</v>
      </c>
      <c r="S726" t="s">
        <v>254</v>
      </c>
      <c r="T726" t="s">
        <v>254</v>
      </c>
      <c r="U726" t="s">
        <v>254</v>
      </c>
      <c r="V726" t="s">
        <v>254</v>
      </c>
      <c r="W726">
        <v>0</v>
      </c>
      <c r="X726">
        <v>1562.69</v>
      </c>
      <c r="Y726">
        <v>3290.43</v>
      </c>
      <c r="Z726" s="27">
        <f t="shared" si="11"/>
        <v>4853.12</v>
      </c>
    </row>
    <row r="727" spans="1:26" hidden="1">
      <c r="A727" t="s">
        <v>246</v>
      </c>
      <c r="B727">
        <v>5029234152</v>
      </c>
      <c r="C727" t="s">
        <v>364</v>
      </c>
      <c r="D727" t="s">
        <v>57</v>
      </c>
      <c r="E727" t="s">
        <v>58</v>
      </c>
      <c r="F727">
        <v>11869105</v>
      </c>
      <c r="G727" s="111">
        <v>44903</v>
      </c>
      <c r="H727" t="s">
        <v>1192</v>
      </c>
      <c r="I727" t="s">
        <v>255</v>
      </c>
      <c r="L727" t="s">
        <v>251</v>
      </c>
      <c r="O727" s="111">
        <v>44903</v>
      </c>
      <c r="P727" t="s">
        <v>252</v>
      </c>
      <c r="Q727" t="s">
        <v>263</v>
      </c>
      <c r="R727" s="111">
        <v>44903</v>
      </c>
      <c r="S727" t="s">
        <v>254</v>
      </c>
      <c r="T727" t="s">
        <v>254</v>
      </c>
      <c r="U727" t="s">
        <v>254</v>
      </c>
      <c r="V727" t="s">
        <v>254</v>
      </c>
      <c r="W727">
        <v>0</v>
      </c>
      <c r="X727">
        <v>1638</v>
      </c>
      <c r="Y727">
        <v>0</v>
      </c>
      <c r="Z727" s="27">
        <f t="shared" si="11"/>
        <v>1638</v>
      </c>
    </row>
    <row r="728" spans="1:26" hidden="1">
      <c r="A728" t="s">
        <v>246</v>
      </c>
      <c r="B728">
        <v>5029234152</v>
      </c>
      <c r="C728" t="s">
        <v>364</v>
      </c>
      <c r="D728" t="s">
        <v>57</v>
      </c>
      <c r="E728" t="s">
        <v>58</v>
      </c>
      <c r="F728">
        <v>11873785</v>
      </c>
      <c r="G728" s="111">
        <v>44904</v>
      </c>
      <c r="H728" t="s">
        <v>1193</v>
      </c>
      <c r="I728" t="s">
        <v>255</v>
      </c>
      <c r="J728" t="s">
        <v>249</v>
      </c>
      <c r="K728" t="s">
        <v>250</v>
      </c>
      <c r="L728" t="s">
        <v>251</v>
      </c>
      <c r="O728" s="111">
        <v>44904</v>
      </c>
      <c r="P728" t="s">
        <v>252</v>
      </c>
      <c r="Q728" t="s">
        <v>253</v>
      </c>
      <c r="R728" s="111">
        <v>44917</v>
      </c>
      <c r="S728" t="s">
        <v>254</v>
      </c>
      <c r="T728" t="s">
        <v>254</v>
      </c>
      <c r="U728" t="s">
        <v>254</v>
      </c>
      <c r="V728" t="s">
        <v>254</v>
      </c>
      <c r="W728">
        <v>0</v>
      </c>
      <c r="X728">
        <v>241</v>
      </c>
      <c r="Y728">
        <v>294.10000000000002</v>
      </c>
      <c r="Z728" s="27">
        <f t="shared" si="11"/>
        <v>535.1</v>
      </c>
    </row>
    <row r="729" spans="1:26" hidden="1">
      <c r="A729" t="s">
        <v>246</v>
      </c>
      <c r="B729">
        <v>5029234152</v>
      </c>
      <c r="C729" t="s">
        <v>364</v>
      </c>
      <c r="D729" t="s">
        <v>57</v>
      </c>
      <c r="E729" t="s">
        <v>58</v>
      </c>
      <c r="F729">
        <v>11905051</v>
      </c>
      <c r="G729" s="111">
        <v>44914</v>
      </c>
      <c r="H729" t="s">
        <v>1194</v>
      </c>
      <c r="I729" t="s">
        <v>255</v>
      </c>
      <c r="J729" t="s">
        <v>249</v>
      </c>
      <c r="K729" t="s">
        <v>268</v>
      </c>
      <c r="L729" t="s">
        <v>251</v>
      </c>
      <c r="O729" s="111">
        <v>44915</v>
      </c>
      <c r="P729" t="s">
        <v>252</v>
      </c>
      <c r="Q729" t="s">
        <v>253</v>
      </c>
      <c r="R729" s="111">
        <v>44915</v>
      </c>
      <c r="S729" t="s">
        <v>254</v>
      </c>
      <c r="T729" t="s">
        <v>254</v>
      </c>
      <c r="U729" t="s">
        <v>254</v>
      </c>
      <c r="V729" t="s">
        <v>254</v>
      </c>
      <c r="W729">
        <v>0</v>
      </c>
      <c r="X729">
        <v>3025.5</v>
      </c>
      <c r="Y729">
        <v>13062.8</v>
      </c>
      <c r="Z729" s="27">
        <f t="shared" si="11"/>
        <v>16088.3</v>
      </c>
    </row>
    <row r="730" spans="1:26" hidden="1">
      <c r="A730" t="s">
        <v>246</v>
      </c>
      <c r="B730">
        <v>5029234152</v>
      </c>
      <c r="C730" t="s">
        <v>364</v>
      </c>
      <c r="D730" t="s">
        <v>57</v>
      </c>
      <c r="E730" t="s">
        <v>58</v>
      </c>
      <c r="F730">
        <v>11951083</v>
      </c>
      <c r="G730" s="111">
        <v>44924</v>
      </c>
      <c r="H730" t="s">
        <v>1195</v>
      </c>
      <c r="I730" t="s">
        <v>255</v>
      </c>
      <c r="J730" t="s">
        <v>249</v>
      </c>
      <c r="K730" t="s">
        <v>250</v>
      </c>
      <c r="L730" t="s">
        <v>251</v>
      </c>
      <c r="O730" s="111">
        <v>44924</v>
      </c>
      <c r="P730" t="s">
        <v>252</v>
      </c>
      <c r="Q730" t="s">
        <v>253</v>
      </c>
      <c r="R730" s="111">
        <v>44925</v>
      </c>
      <c r="S730" t="s">
        <v>254</v>
      </c>
      <c r="T730" t="s">
        <v>254</v>
      </c>
      <c r="U730" t="s">
        <v>254</v>
      </c>
      <c r="V730" t="s">
        <v>254</v>
      </c>
      <c r="W730">
        <v>0</v>
      </c>
      <c r="X730">
        <v>1224.5999999999999</v>
      </c>
      <c r="Y730">
        <v>14998.91</v>
      </c>
      <c r="Z730" s="27">
        <f t="shared" si="11"/>
        <v>16223.51</v>
      </c>
    </row>
    <row r="731" spans="1:26" hidden="1">
      <c r="A731" t="s">
        <v>246</v>
      </c>
      <c r="B731">
        <v>5029234152</v>
      </c>
      <c r="C731" t="s">
        <v>364</v>
      </c>
      <c r="D731" t="s">
        <v>57</v>
      </c>
      <c r="E731" t="s">
        <v>58</v>
      </c>
      <c r="F731">
        <v>11968682</v>
      </c>
      <c r="G731" s="111">
        <v>44930</v>
      </c>
      <c r="H731" t="s">
        <v>1836</v>
      </c>
      <c r="I731" t="s">
        <v>255</v>
      </c>
      <c r="J731" t="s">
        <v>249</v>
      </c>
      <c r="K731" t="s">
        <v>250</v>
      </c>
      <c r="L731" t="s">
        <v>251</v>
      </c>
      <c r="O731" s="111">
        <v>44930</v>
      </c>
      <c r="P731" t="s">
        <v>252</v>
      </c>
      <c r="Q731" t="s">
        <v>253</v>
      </c>
      <c r="R731" s="111">
        <v>44931</v>
      </c>
      <c r="S731" t="s">
        <v>254</v>
      </c>
      <c r="T731" t="s">
        <v>254</v>
      </c>
      <c r="U731" t="s">
        <v>254</v>
      </c>
      <c r="V731" t="s">
        <v>254</v>
      </c>
      <c r="W731">
        <v>0</v>
      </c>
      <c r="X731">
        <v>0</v>
      </c>
      <c r="Y731">
        <v>23218</v>
      </c>
      <c r="Z731" s="27">
        <f t="shared" si="11"/>
        <v>23218</v>
      </c>
    </row>
    <row r="732" spans="1:26" hidden="1">
      <c r="A732" t="s">
        <v>246</v>
      </c>
      <c r="B732">
        <v>5029234152</v>
      </c>
      <c r="C732" t="s">
        <v>364</v>
      </c>
      <c r="D732" t="s">
        <v>57</v>
      </c>
      <c r="E732" t="s">
        <v>58</v>
      </c>
      <c r="F732">
        <v>11969802</v>
      </c>
      <c r="G732" s="111">
        <v>44930</v>
      </c>
      <c r="H732" t="s">
        <v>1837</v>
      </c>
      <c r="I732" t="s">
        <v>255</v>
      </c>
      <c r="J732" t="s">
        <v>249</v>
      </c>
      <c r="K732" t="s">
        <v>268</v>
      </c>
      <c r="L732" t="s">
        <v>251</v>
      </c>
      <c r="O732" s="111">
        <v>44930</v>
      </c>
      <c r="P732" t="s">
        <v>252</v>
      </c>
      <c r="Q732" t="s">
        <v>253</v>
      </c>
      <c r="R732" s="111">
        <v>44931</v>
      </c>
      <c r="S732" t="s">
        <v>254</v>
      </c>
      <c r="T732" t="s">
        <v>254</v>
      </c>
      <c r="U732" t="s">
        <v>254</v>
      </c>
      <c r="V732" t="s">
        <v>254</v>
      </c>
      <c r="W732">
        <v>0</v>
      </c>
      <c r="X732">
        <v>0</v>
      </c>
      <c r="Y732">
        <v>3021.29</v>
      </c>
      <c r="Z732" s="27">
        <f t="shared" si="11"/>
        <v>3021.29</v>
      </c>
    </row>
    <row r="733" spans="1:26" hidden="1">
      <c r="A733" t="s">
        <v>246</v>
      </c>
      <c r="B733">
        <v>5029234152</v>
      </c>
      <c r="C733" t="s">
        <v>364</v>
      </c>
      <c r="D733" t="s">
        <v>57</v>
      </c>
      <c r="E733" t="s">
        <v>58</v>
      </c>
      <c r="F733">
        <v>11970731</v>
      </c>
      <c r="G733" s="111">
        <v>44930</v>
      </c>
      <c r="H733" t="s">
        <v>1838</v>
      </c>
      <c r="I733" t="s">
        <v>255</v>
      </c>
      <c r="J733" t="s">
        <v>249</v>
      </c>
      <c r="K733" t="s">
        <v>250</v>
      </c>
      <c r="L733" t="s">
        <v>251</v>
      </c>
      <c r="O733" s="111">
        <v>44930</v>
      </c>
      <c r="P733" t="s">
        <v>252</v>
      </c>
      <c r="Q733" t="s">
        <v>257</v>
      </c>
      <c r="S733" t="s">
        <v>254</v>
      </c>
      <c r="T733" t="s">
        <v>254</v>
      </c>
      <c r="U733" t="s">
        <v>254</v>
      </c>
      <c r="V733" t="s">
        <v>254</v>
      </c>
      <c r="W733">
        <v>0</v>
      </c>
      <c r="X733">
        <v>0</v>
      </c>
      <c r="Y733">
        <v>0</v>
      </c>
      <c r="Z733" s="27">
        <f t="shared" si="11"/>
        <v>0</v>
      </c>
    </row>
    <row r="734" spans="1:26" hidden="1">
      <c r="A734" t="s">
        <v>246</v>
      </c>
      <c r="B734">
        <v>5029234152</v>
      </c>
      <c r="C734" t="s">
        <v>364</v>
      </c>
      <c r="D734" t="s">
        <v>57</v>
      </c>
      <c r="E734" t="s">
        <v>58</v>
      </c>
      <c r="F734">
        <v>11974207</v>
      </c>
      <c r="G734" s="111">
        <v>44931</v>
      </c>
      <c r="H734" t="s">
        <v>1839</v>
      </c>
      <c r="I734" t="s">
        <v>255</v>
      </c>
      <c r="J734" t="s">
        <v>249</v>
      </c>
      <c r="K734" t="s">
        <v>268</v>
      </c>
      <c r="L734" t="s">
        <v>251</v>
      </c>
      <c r="O734" s="111">
        <v>44932</v>
      </c>
      <c r="P734" t="s">
        <v>252</v>
      </c>
      <c r="Q734" t="s">
        <v>253</v>
      </c>
      <c r="R734" s="111">
        <v>44935</v>
      </c>
      <c r="S734" t="s">
        <v>254</v>
      </c>
      <c r="T734" t="s">
        <v>254</v>
      </c>
      <c r="U734" t="s">
        <v>254</v>
      </c>
      <c r="V734" t="s">
        <v>254</v>
      </c>
      <c r="W734">
        <v>0</v>
      </c>
      <c r="X734">
        <v>0</v>
      </c>
      <c r="Y734">
        <v>3963</v>
      </c>
      <c r="Z734" s="27">
        <f t="shared" si="11"/>
        <v>3963</v>
      </c>
    </row>
    <row r="735" spans="1:26" hidden="1">
      <c r="A735" t="s">
        <v>246</v>
      </c>
      <c r="B735">
        <v>5029234152</v>
      </c>
      <c r="C735" t="s">
        <v>364</v>
      </c>
      <c r="D735" t="s">
        <v>57</v>
      </c>
      <c r="E735" t="s">
        <v>58</v>
      </c>
      <c r="F735">
        <v>11974643</v>
      </c>
      <c r="G735" s="111">
        <v>44931</v>
      </c>
      <c r="H735" t="s">
        <v>1840</v>
      </c>
      <c r="I735" t="s">
        <v>255</v>
      </c>
      <c r="J735" t="s">
        <v>249</v>
      </c>
      <c r="K735" t="s">
        <v>250</v>
      </c>
      <c r="L735" t="s">
        <v>251</v>
      </c>
      <c r="O735" s="111">
        <v>44931</v>
      </c>
      <c r="P735" t="s">
        <v>252</v>
      </c>
      <c r="Q735" t="s">
        <v>253</v>
      </c>
      <c r="R735" s="111">
        <v>44932</v>
      </c>
      <c r="S735" t="s">
        <v>254</v>
      </c>
      <c r="T735" t="s">
        <v>254</v>
      </c>
      <c r="U735" t="s">
        <v>254</v>
      </c>
      <c r="V735" t="s">
        <v>254</v>
      </c>
      <c r="W735">
        <v>0</v>
      </c>
      <c r="X735">
        <v>0</v>
      </c>
      <c r="Y735">
        <v>13066.67</v>
      </c>
      <c r="Z735" s="27">
        <f t="shared" si="11"/>
        <v>13066.67</v>
      </c>
    </row>
    <row r="736" spans="1:26" hidden="1">
      <c r="A736" t="s">
        <v>246</v>
      </c>
      <c r="B736">
        <v>5029234152</v>
      </c>
      <c r="C736" t="s">
        <v>364</v>
      </c>
      <c r="D736" t="s">
        <v>57</v>
      </c>
      <c r="E736" t="s">
        <v>58</v>
      </c>
      <c r="F736">
        <v>11977410</v>
      </c>
      <c r="G736" s="111">
        <v>44932</v>
      </c>
      <c r="H736" t="s">
        <v>1841</v>
      </c>
      <c r="I736" t="s">
        <v>255</v>
      </c>
      <c r="J736" t="s">
        <v>249</v>
      </c>
      <c r="K736" t="s">
        <v>250</v>
      </c>
      <c r="L736" t="s">
        <v>251</v>
      </c>
      <c r="O736" s="111">
        <v>44935</v>
      </c>
      <c r="P736" t="s">
        <v>252</v>
      </c>
      <c r="Q736" t="s">
        <v>253</v>
      </c>
      <c r="R736" s="111">
        <v>44936</v>
      </c>
      <c r="S736" t="s">
        <v>254</v>
      </c>
      <c r="T736" t="s">
        <v>254</v>
      </c>
      <c r="U736" t="s">
        <v>254</v>
      </c>
      <c r="V736" t="s">
        <v>254</v>
      </c>
      <c r="W736">
        <v>0</v>
      </c>
      <c r="X736">
        <v>0</v>
      </c>
      <c r="Y736">
        <v>86</v>
      </c>
      <c r="Z736" s="27">
        <f t="shared" si="11"/>
        <v>86</v>
      </c>
    </row>
    <row r="737" spans="1:26" hidden="1">
      <c r="A737" t="s">
        <v>246</v>
      </c>
      <c r="B737">
        <v>5029234152</v>
      </c>
      <c r="C737" t="s">
        <v>364</v>
      </c>
      <c r="D737" t="s">
        <v>57</v>
      </c>
      <c r="E737" t="s">
        <v>58</v>
      </c>
      <c r="F737">
        <v>11977895</v>
      </c>
      <c r="G737" s="111">
        <v>44932</v>
      </c>
      <c r="H737" t="s">
        <v>1842</v>
      </c>
      <c r="I737" t="s">
        <v>255</v>
      </c>
      <c r="J737" t="s">
        <v>249</v>
      </c>
      <c r="K737" t="s">
        <v>250</v>
      </c>
      <c r="L737" t="s">
        <v>251</v>
      </c>
      <c r="O737" s="111">
        <v>44932</v>
      </c>
      <c r="P737" t="s">
        <v>252</v>
      </c>
      <c r="Q737" t="s">
        <v>253</v>
      </c>
      <c r="R737" s="111">
        <v>44936</v>
      </c>
      <c r="S737" t="s">
        <v>254</v>
      </c>
      <c r="T737" t="s">
        <v>254</v>
      </c>
      <c r="U737" t="s">
        <v>254</v>
      </c>
      <c r="V737" t="s">
        <v>254</v>
      </c>
      <c r="W737">
        <v>0</v>
      </c>
      <c r="X737">
        <v>0</v>
      </c>
      <c r="Y737">
        <v>9425</v>
      </c>
      <c r="Z737" s="27">
        <f t="shared" si="11"/>
        <v>9425</v>
      </c>
    </row>
    <row r="738" spans="1:26" hidden="1">
      <c r="A738" t="s">
        <v>246</v>
      </c>
      <c r="B738">
        <v>5029234152</v>
      </c>
      <c r="C738" t="s">
        <v>364</v>
      </c>
      <c r="D738" t="s">
        <v>343</v>
      </c>
      <c r="E738" t="s">
        <v>54</v>
      </c>
      <c r="F738">
        <v>11996571</v>
      </c>
      <c r="G738" s="111">
        <v>44938</v>
      </c>
      <c r="H738" t="s">
        <v>1843</v>
      </c>
      <c r="I738" t="s">
        <v>255</v>
      </c>
      <c r="J738" t="s">
        <v>249</v>
      </c>
      <c r="K738" t="s">
        <v>250</v>
      </c>
      <c r="L738" t="s">
        <v>251</v>
      </c>
      <c r="O738" s="111">
        <v>44938</v>
      </c>
      <c r="P738" t="s">
        <v>252</v>
      </c>
      <c r="Q738" t="s">
        <v>253</v>
      </c>
      <c r="R738" s="111">
        <v>44938</v>
      </c>
      <c r="S738" t="s">
        <v>254</v>
      </c>
      <c r="T738" t="s">
        <v>254</v>
      </c>
      <c r="U738" t="s">
        <v>254</v>
      </c>
      <c r="V738" t="s">
        <v>254</v>
      </c>
      <c r="W738">
        <v>0</v>
      </c>
      <c r="X738">
        <v>0</v>
      </c>
      <c r="Y738">
        <v>566.9</v>
      </c>
      <c r="Z738" s="27">
        <f t="shared" si="11"/>
        <v>566.9</v>
      </c>
    </row>
    <row r="739" spans="1:26" hidden="1">
      <c r="A739" t="s">
        <v>246</v>
      </c>
      <c r="B739">
        <v>9479290456</v>
      </c>
      <c r="C739" t="s">
        <v>1844</v>
      </c>
      <c r="D739" t="s">
        <v>1527</v>
      </c>
      <c r="E739" t="s">
        <v>1528</v>
      </c>
      <c r="F739">
        <v>12054055</v>
      </c>
      <c r="G739" s="111">
        <v>44953</v>
      </c>
      <c r="H739" t="s">
        <v>1845</v>
      </c>
      <c r="I739" t="s">
        <v>271</v>
      </c>
      <c r="J739" t="s">
        <v>249</v>
      </c>
      <c r="K739" t="s">
        <v>250</v>
      </c>
      <c r="L739" t="s">
        <v>251</v>
      </c>
      <c r="O739" s="111">
        <v>44953</v>
      </c>
      <c r="P739" t="s">
        <v>252</v>
      </c>
      <c r="Q739" t="s">
        <v>253</v>
      </c>
      <c r="R739" s="111">
        <v>44954</v>
      </c>
      <c r="S739" t="s">
        <v>254</v>
      </c>
      <c r="T739" t="s">
        <v>254</v>
      </c>
      <c r="U739" t="s">
        <v>254</v>
      </c>
      <c r="V739" t="s">
        <v>254</v>
      </c>
      <c r="W739">
        <v>0</v>
      </c>
      <c r="X739">
        <v>0</v>
      </c>
      <c r="Y739">
        <v>259</v>
      </c>
      <c r="Z739" s="27">
        <f t="shared" si="11"/>
        <v>259</v>
      </c>
    </row>
    <row r="740" spans="1:26" hidden="1">
      <c r="A740" t="s">
        <v>246</v>
      </c>
      <c r="B740">
        <v>9479290456</v>
      </c>
      <c r="C740" t="s">
        <v>1844</v>
      </c>
      <c r="D740" t="s">
        <v>1527</v>
      </c>
      <c r="E740" t="s">
        <v>1528</v>
      </c>
      <c r="F740">
        <v>12068113</v>
      </c>
      <c r="G740" s="111">
        <v>44957</v>
      </c>
      <c r="H740" t="s">
        <v>1846</v>
      </c>
      <c r="I740" t="s">
        <v>248</v>
      </c>
      <c r="J740" t="s">
        <v>249</v>
      </c>
      <c r="K740" t="s">
        <v>250</v>
      </c>
      <c r="L740" t="s">
        <v>251</v>
      </c>
      <c r="O740" s="111">
        <v>44957</v>
      </c>
      <c r="P740" t="s">
        <v>252</v>
      </c>
      <c r="Q740" t="s">
        <v>1406</v>
      </c>
      <c r="S740" t="s">
        <v>254</v>
      </c>
      <c r="T740" t="s">
        <v>254</v>
      </c>
      <c r="U740" t="s">
        <v>254</v>
      </c>
      <c r="V740" t="s">
        <v>254</v>
      </c>
      <c r="W740">
        <v>0</v>
      </c>
      <c r="X740">
        <v>0</v>
      </c>
      <c r="Y740">
        <v>0</v>
      </c>
      <c r="Z740" s="27">
        <f t="shared" si="11"/>
        <v>0</v>
      </c>
    </row>
    <row r="741" spans="1:26" hidden="1">
      <c r="A741" t="s">
        <v>246</v>
      </c>
      <c r="B741">
        <v>9479290456</v>
      </c>
      <c r="C741" t="s">
        <v>1844</v>
      </c>
      <c r="D741" t="s">
        <v>1691</v>
      </c>
      <c r="E741" t="s">
        <v>1528</v>
      </c>
      <c r="F741">
        <v>12069190</v>
      </c>
      <c r="G741" s="111">
        <v>44957</v>
      </c>
      <c r="H741" t="s">
        <v>1847</v>
      </c>
      <c r="I741" t="s">
        <v>248</v>
      </c>
      <c r="J741" t="s">
        <v>249</v>
      </c>
      <c r="K741" t="s">
        <v>250</v>
      </c>
      <c r="L741" t="s">
        <v>251</v>
      </c>
      <c r="O741" s="111">
        <v>44957</v>
      </c>
      <c r="P741" t="s">
        <v>252</v>
      </c>
      <c r="Q741" t="s">
        <v>1406</v>
      </c>
      <c r="S741" t="s">
        <v>254</v>
      </c>
      <c r="T741" t="s">
        <v>254</v>
      </c>
      <c r="U741" t="s">
        <v>254</v>
      </c>
      <c r="V741" t="s">
        <v>254</v>
      </c>
      <c r="W741">
        <v>0</v>
      </c>
      <c r="X741">
        <v>0</v>
      </c>
      <c r="Y741">
        <v>0</v>
      </c>
      <c r="Z741" s="27">
        <f t="shared" si="11"/>
        <v>0</v>
      </c>
    </row>
    <row r="742" spans="1:26" hidden="1">
      <c r="A742" t="s">
        <v>246</v>
      </c>
      <c r="B742">
        <v>5520106185</v>
      </c>
      <c r="C742" t="s">
        <v>375</v>
      </c>
      <c r="D742" t="s">
        <v>57</v>
      </c>
      <c r="E742" t="s">
        <v>58</v>
      </c>
      <c r="F742">
        <v>11662556</v>
      </c>
      <c r="G742" s="111">
        <v>44868</v>
      </c>
      <c r="H742" t="s">
        <v>846</v>
      </c>
      <c r="I742" t="s">
        <v>255</v>
      </c>
      <c r="J742" t="s">
        <v>249</v>
      </c>
      <c r="K742" t="s">
        <v>250</v>
      </c>
      <c r="L742" t="s">
        <v>251</v>
      </c>
      <c r="O742" s="111">
        <v>44868</v>
      </c>
      <c r="P742" t="s">
        <v>252</v>
      </c>
      <c r="Q742" t="s">
        <v>253</v>
      </c>
      <c r="R742" s="111">
        <v>44873</v>
      </c>
      <c r="S742" t="s">
        <v>254</v>
      </c>
      <c r="T742" t="s">
        <v>254</v>
      </c>
      <c r="U742" t="s">
        <v>254</v>
      </c>
      <c r="V742" t="s">
        <v>254</v>
      </c>
      <c r="W742">
        <v>6187</v>
      </c>
      <c r="X742">
        <v>6509</v>
      </c>
      <c r="Y742">
        <v>3014</v>
      </c>
      <c r="Z742" s="27">
        <f t="shared" si="11"/>
        <v>15710</v>
      </c>
    </row>
    <row r="743" spans="1:26" hidden="1">
      <c r="A743" t="s">
        <v>246</v>
      </c>
      <c r="B743">
        <v>1750788152</v>
      </c>
      <c r="C743" t="s">
        <v>375</v>
      </c>
      <c r="D743" t="s">
        <v>57</v>
      </c>
      <c r="E743" t="s">
        <v>58</v>
      </c>
      <c r="F743">
        <v>11737394</v>
      </c>
      <c r="G743" s="111">
        <v>44872</v>
      </c>
      <c r="H743" t="s">
        <v>847</v>
      </c>
      <c r="I743" t="s">
        <v>260</v>
      </c>
      <c r="L743" t="s">
        <v>251</v>
      </c>
      <c r="O743" s="111">
        <v>44872</v>
      </c>
      <c r="P743" t="s">
        <v>252</v>
      </c>
      <c r="Q743" t="s">
        <v>263</v>
      </c>
      <c r="R743" s="111">
        <v>44873</v>
      </c>
      <c r="S743" t="s">
        <v>254</v>
      </c>
      <c r="T743" t="s">
        <v>254</v>
      </c>
      <c r="U743" t="s">
        <v>254</v>
      </c>
      <c r="V743" t="s">
        <v>254</v>
      </c>
      <c r="W743">
        <v>10.5</v>
      </c>
      <c r="X743">
        <v>0</v>
      </c>
      <c r="Y743">
        <v>0</v>
      </c>
      <c r="Z743" s="27">
        <f t="shared" si="11"/>
        <v>10.5</v>
      </c>
    </row>
    <row r="744" spans="1:26" hidden="1">
      <c r="A744" t="s">
        <v>246</v>
      </c>
      <c r="B744">
        <v>1750788152</v>
      </c>
      <c r="C744" t="s">
        <v>375</v>
      </c>
      <c r="D744" t="s">
        <v>57</v>
      </c>
      <c r="E744" t="s">
        <v>58</v>
      </c>
      <c r="F744">
        <v>11869152</v>
      </c>
      <c r="G744" s="111">
        <v>44903</v>
      </c>
      <c r="H744" t="s">
        <v>1370</v>
      </c>
      <c r="I744" t="s">
        <v>255</v>
      </c>
      <c r="J744" t="s">
        <v>249</v>
      </c>
      <c r="K744" t="s">
        <v>250</v>
      </c>
      <c r="L744" t="s">
        <v>251</v>
      </c>
      <c r="O744" s="111">
        <v>44903</v>
      </c>
      <c r="P744" t="s">
        <v>252</v>
      </c>
      <c r="Q744" t="s">
        <v>257</v>
      </c>
      <c r="S744" t="s">
        <v>254</v>
      </c>
      <c r="T744" t="s">
        <v>254</v>
      </c>
      <c r="U744" t="s">
        <v>254</v>
      </c>
      <c r="V744" t="s">
        <v>254</v>
      </c>
      <c r="W744">
        <v>0</v>
      </c>
      <c r="X744">
        <v>0</v>
      </c>
      <c r="Y744">
        <v>0</v>
      </c>
      <c r="Z744" s="27">
        <f t="shared" si="11"/>
        <v>0</v>
      </c>
    </row>
    <row r="745" spans="1:26" hidden="1">
      <c r="A745" t="s">
        <v>246</v>
      </c>
      <c r="B745">
        <v>1750788152</v>
      </c>
      <c r="C745" t="s">
        <v>375</v>
      </c>
      <c r="D745" t="s">
        <v>57</v>
      </c>
      <c r="E745" t="s">
        <v>58</v>
      </c>
      <c r="F745">
        <v>11893961</v>
      </c>
      <c r="G745" s="111">
        <v>44910</v>
      </c>
      <c r="H745" t="s">
        <v>1196</v>
      </c>
      <c r="I745" t="s">
        <v>255</v>
      </c>
      <c r="J745" t="s">
        <v>249</v>
      </c>
      <c r="K745" t="s">
        <v>250</v>
      </c>
      <c r="L745" t="s">
        <v>251</v>
      </c>
      <c r="O745" s="111">
        <v>44910</v>
      </c>
      <c r="P745" t="s">
        <v>252</v>
      </c>
      <c r="Q745" t="s">
        <v>253</v>
      </c>
      <c r="R745" s="111">
        <v>44911</v>
      </c>
      <c r="S745" t="s">
        <v>254</v>
      </c>
      <c r="T745" t="s">
        <v>254</v>
      </c>
      <c r="U745" t="s">
        <v>254</v>
      </c>
      <c r="V745" t="s">
        <v>254</v>
      </c>
      <c r="W745">
        <v>0</v>
      </c>
      <c r="X745">
        <v>7582.65</v>
      </c>
      <c r="Y745">
        <v>5132.25</v>
      </c>
      <c r="Z745" s="27">
        <f t="shared" si="11"/>
        <v>12714.9</v>
      </c>
    </row>
    <row r="746" spans="1:26" hidden="1">
      <c r="A746" t="s">
        <v>246</v>
      </c>
      <c r="B746">
        <v>1750788152</v>
      </c>
      <c r="C746" t="s">
        <v>375</v>
      </c>
      <c r="D746" t="s">
        <v>57</v>
      </c>
      <c r="E746" t="s">
        <v>58</v>
      </c>
      <c r="F746">
        <v>11905404</v>
      </c>
      <c r="G746" s="111">
        <v>44914</v>
      </c>
      <c r="H746" t="s">
        <v>1197</v>
      </c>
      <c r="I746" t="s">
        <v>255</v>
      </c>
      <c r="L746" t="s">
        <v>251</v>
      </c>
      <c r="O746" s="111">
        <v>44914</v>
      </c>
      <c r="P746" t="s">
        <v>252</v>
      </c>
      <c r="Q746" t="s">
        <v>263</v>
      </c>
      <c r="R746" s="111">
        <v>44915</v>
      </c>
      <c r="S746" t="s">
        <v>254</v>
      </c>
      <c r="T746" t="s">
        <v>254</v>
      </c>
      <c r="U746" t="s">
        <v>254</v>
      </c>
      <c r="V746" t="s">
        <v>254</v>
      </c>
      <c r="W746">
        <v>0</v>
      </c>
      <c r="X746">
        <v>82</v>
      </c>
      <c r="Y746">
        <v>0</v>
      </c>
      <c r="Z746" s="27">
        <f t="shared" si="11"/>
        <v>82</v>
      </c>
    </row>
    <row r="747" spans="1:26" hidden="1">
      <c r="A747" t="s">
        <v>246</v>
      </c>
      <c r="B747">
        <v>1750788152</v>
      </c>
      <c r="C747" t="s">
        <v>375</v>
      </c>
      <c r="D747" t="s">
        <v>57</v>
      </c>
      <c r="E747" t="s">
        <v>58</v>
      </c>
      <c r="F747">
        <v>11910931</v>
      </c>
      <c r="G747" s="111">
        <v>44922</v>
      </c>
      <c r="H747" t="s">
        <v>1198</v>
      </c>
      <c r="I747" t="s">
        <v>255</v>
      </c>
      <c r="J747" t="s">
        <v>249</v>
      </c>
      <c r="K747" t="s">
        <v>268</v>
      </c>
      <c r="L747" t="s">
        <v>251</v>
      </c>
      <c r="O747" s="111">
        <v>44924</v>
      </c>
      <c r="P747" t="s">
        <v>252</v>
      </c>
      <c r="Q747" t="s">
        <v>253</v>
      </c>
      <c r="R747" s="111">
        <v>44925</v>
      </c>
      <c r="S747" t="s">
        <v>254</v>
      </c>
      <c r="T747" t="s">
        <v>254</v>
      </c>
      <c r="U747" t="s">
        <v>254</v>
      </c>
      <c r="V747" t="s">
        <v>254</v>
      </c>
      <c r="W747">
        <v>0</v>
      </c>
      <c r="X747">
        <v>1086</v>
      </c>
      <c r="Y747">
        <v>9215.7000000000007</v>
      </c>
      <c r="Z747" s="27">
        <f t="shared" si="11"/>
        <v>10301.700000000001</v>
      </c>
    </row>
    <row r="748" spans="1:26" hidden="1">
      <c r="A748" t="s">
        <v>246</v>
      </c>
      <c r="B748">
        <v>1750788152</v>
      </c>
      <c r="C748" t="s">
        <v>375</v>
      </c>
      <c r="D748" t="s">
        <v>57</v>
      </c>
      <c r="E748" t="s">
        <v>58</v>
      </c>
      <c r="F748">
        <v>11946185</v>
      </c>
      <c r="G748" s="111">
        <v>44924</v>
      </c>
      <c r="H748" t="s">
        <v>1199</v>
      </c>
      <c r="I748" t="s">
        <v>255</v>
      </c>
      <c r="J748" t="s">
        <v>249</v>
      </c>
      <c r="K748" t="s">
        <v>250</v>
      </c>
      <c r="L748" t="s">
        <v>251</v>
      </c>
      <c r="O748" s="111">
        <v>44924</v>
      </c>
      <c r="P748" t="s">
        <v>252</v>
      </c>
      <c r="Q748" t="s">
        <v>253</v>
      </c>
      <c r="R748" s="111">
        <v>44925</v>
      </c>
      <c r="S748" t="s">
        <v>254</v>
      </c>
      <c r="T748" t="s">
        <v>254</v>
      </c>
      <c r="U748" t="s">
        <v>254</v>
      </c>
      <c r="V748" t="s">
        <v>254</v>
      </c>
      <c r="W748">
        <v>0</v>
      </c>
      <c r="X748">
        <v>1</v>
      </c>
      <c r="Y748">
        <v>15873.25</v>
      </c>
      <c r="Z748" s="27">
        <f t="shared" si="11"/>
        <v>15874.25</v>
      </c>
    </row>
    <row r="749" spans="1:26" hidden="1">
      <c r="A749" t="s">
        <v>246</v>
      </c>
      <c r="B749">
        <v>1750788152</v>
      </c>
      <c r="C749" t="s">
        <v>375</v>
      </c>
      <c r="D749" t="s">
        <v>57</v>
      </c>
      <c r="E749" t="s">
        <v>58</v>
      </c>
      <c r="F749">
        <v>11951344</v>
      </c>
      <c r="G749" s="111">
        <v>44925</v>
      </c>
      <c r="H749" t="s">
        <v>1371</v>
      </c>
      <c r="I749" t="s">
        <v>255</v>
      </c>
      <c r="J749" t="s">
        <v>249</v>
      </c>
      <c r="K749" t="s">
        <v>268</v>
      </c>
      <c r="L749" t="s">
        <v>251</v>
      </c>
      <c r="O749" s="111">
        <v>44925</v>
      </c>
      <c r="P749" t="s">
        <v>252</v>
      </c>
      <c r="Q749" t="s">
        <v>253</v>
      </c>
      <c r="R749" s="111">
        <v>44928</v>
      </c>
      <c r="S749" t="s">
        <v>254</v>
      </c>
      <c r="T749" t="s">
        <v>254</v>
      </c>
      <c r="U749" t="s">
        <v>254</v>
      </c>
      <c r="V749" t="s">
        <v>254</v>
      </c>
      <c r="W749">
        <v>0</v>
      </c>
      <c r="X749">
        <v>0</v>
      </c>
      <c r="Y749">
        <v>16416.919999999998</v>
      </c>
      <c r="Z749" s="27">
        <f t="shared" si="11"/>
        <v>16416.919999999998</v>
      </c>
    </row>
    <row r="750" spans="1:26" hidden="1">
      <c r="A750" t="s">
        <v>246</v>
      </c>
      <c r="B750">
        <v>1750788152</v>
      </c>
      <c r="C750" t="s">
        <v>375</v>
      </c>
      <c r="D750" t="s">
        <v>57</v>
      </c>
      <c r="E750" t="s">
        <v>58</v>
      </c>
      <c r="F750">
        <v>11970068</v>
      </c>
      <c r="G750" s="111">
        <v>44930</v>
      </c>
      <c r="H750" t="s">
        <v>1848</v>
      </c>
      <c r="I750" t="s">
        <v>260</v>
      </c>
      <c r="J750" t="s">
        <v>249</v>
      </c>
      <c r="K750" t="s">
        <v>250</v>
      </c>
      <c r="L750" t="s">
        <v>251</v>
      </c>
      <c r="O750" s="111">
        <v>44931</v>
      </c>
      <c r="P750" t="s">
        <v>252</v>
      </c>
      <c r="Q750" t="s">
        <v>253</v>
      </c>
      <c r="R750" s="111">
        <v>44953</v>
      </c>
      <c r="S750" t="s">
        <v>254</v>
      </c>
      <c r="T750" t="s">
        <v>254</v>
      </c>
      <c r="U750" t="s">
        <v>254</v>
      </c>
      <c r="V750" t="s">
        <v>254</v>
      </c>
      <c r="W750">
        <v>0</v>
      </c>
      <c r="X750">
        <v>0</v>
      </c>
      <c r="Y750">
        <v>1</v>
      </c>
      <c r="Z750" s="27">
        <f t="shared" si="11"/>
        <v>1</v>
      </c>
    </row>
    <row r="751" spans="1:26" hidden="1">
      <c r="A751" t="s">
        <v>246</v>
      </c>
      <c r="B751">
        <v>1750788152</v>
      </c>
      <c r="C751" t="s">
        <v>375</v>
      </c>
      <c r="D751" t="s">
        <v>57</v>
      </c>
      <c r="E751" t="s">
        <v>58</v>
      </c>
      <c r="F751">
        <v>11973445</v>
      </c>
      <c r="G751" s="111">
        <v>44931</v>
      </c>
      <c r="H751" t="s">
        <v>1849</v>
      </c>
      <c r="I751" t="s">
        <v>255</v>
      </c>
      <c r="J751" t="s">
        <v>249</v>
      </c>
      <c r="K751" t="s">
        <v>250</v>
      </c>
      <c r="L751" t="s">
        <v>251</v>
      </c>
      <c r="O751" s="111">
        <v>44931</v>
      </c>
      <c r="P751" t="s">
        <v>252</v>
      </c>
      <c r="Q751" t="s">
        <v>253</v>
      </c>
      <c r="R751" s="111">
        <v>44932</v>
      </c>
      <c r="S751" t="s">
        <v>254</v>
      </c>
      <c r="T751" t="s">
        <v>254</v>
      </c>
      <c r="U751" t="s">
        <v>254</v>
      </c>
      <c r="V751" t="s">
        <v>254</v>
      </c>
      <c r="W751">
        <v>0</v>
      </c>
      <c r="X751">
        <v>0</v>
      </c>
      <c r="Y751">
        <v>62</v>
      </c>
      <c r="Z751" s="27">
        <f t="shared" si="11"/>
        <v>62</v>
      </c>
    </row>
    <row r="752" spans="1:26" hidden="1">
      <c r="A752" t="s">
        <v>246</v>
      </c>
      <c r="B752">
        <v>1750788152</v>
      </c>
      <c r="C752" t="s">
        <v>375</v>
      </c>
      <c r="D752" t="s">
        <v>57</v>
      </c>
      <c r="E752" t="s">
        <v>58</v>
      </c>
      <c r="F752">
        <v>11977448</v>
      </c>
      <c r="G752" s="111">
        <v>44932</v>
      </c>
      <c r="H752" t="s">
        <v>1850</v>
      </c>
      <c r="I752" t="s">
        <v>255</v>
      </c>
      <c r="J752" t="s">
        <v>249</v>
      </c>
      <c r="K752" t="s">
        <v>268</v>
      </c>
      <c r="L752" t="s">
        <v>251</v>
      </c>
      <c r="O752" s="111">
        <v>44932</v>
      </c>
      <c r="P752" t="s">
        <v>252</v>
      </c>
      <c r="Q752" t="s">
        <v>257</v>
      </c>
      <c r="R752" s="111">
        <v>44935</v>
      </c>
      <c r="S752" t="s">
        <v>254</v>
      </c>
      <c r="T752" t="s">
        <v>254</v>
      </c>
      <c r="U752" t="s">
        <v>254</v>
      </c>
      <c r="V752" t="s">
        <v>254</v>
      </c>
      <c r="W752">
        <v>0</v>
      </c>
      <c r="X752">
        <v>0</v>
      </c>
      <c r="Y752">
        <v>0</v>
      </c>
      <c r="Z752" s="27">
        <f t="shared" si="11"/>
        <v>0</v>
      </c>
    </row>
    <row r="753" spans="1:26" hidden="1">
      <c r="A753" t="s">
        <v>246</v>
      </c>
      <c r="B753">
        <v>1750788152</v>
      </c>
      <c r="C753" t="s">
        <v>375</v>
      </c>
      <c r="D753" t="s">
        <v>57</v>
      </c>
      <c r="E753" t="s">
        <v>58</v>
      </c>
      <c r="F753">
        <v>11987027</v>
      </c>
      <c r="G753" s="111">
        <v>44951</v>
      </c>
      <c r="H753" t="s">
        <v>1851</v>
      </c>
      <c r="I753" t="s">
        <v>271</v>
      </c>
      <c r="J753" t="s">
        <v>249</v>
      </c>
      <c r="K753" t="s">
        <v>250</v>
      </c>
      <c r="L753" t="s">
        <v>251</v>
      </c>
      <c r="O753" s="111">
        <v>44951</v>
      </c>
      <c r="P753" t="s">
        <v>252</v>
      </c>
      <c r="Q753" t="s">
        <v>257</v>
      </c>
      <c r="R753" s="111">
        <v>44952</v>
      </c>
      <c r="S753" t="s">
        <v>254</v>
      </c>
      <c r="T753" t="s">
        <v>254</v>
      </c>
      <c r="U753" t="s">
        <v>254</v>
      </c>
      <c r="V753" t="s">
        <v>254</v>
      </c>
      <c r="W753">
        <v>0</v>
      </c>
      <c r="X753">
        <v>0</v>
      </c>
      <c r="Y753">
        <v>0</v>
      </c>
      <c r="Z753" s="27">
        <f t="shared" si="11"/>
        <v>0</v>
      </c>
    </row>
    <row r="754" spans="1:26" hidden="1">
      <c r="A754" t="s">
        <v>246</v>
      </c>
      <c r="B754">
        <v>1750788152</v>
      </c>
      <c r="C754" t="s">
        <v>375</v>
      </c>
      <c r="D754" t="s">
        <v>57</v>
      </c>
      <c r="E754" t="s">
        <v>58</v>
      </c>
      <c r="F754">
        <v>11987181</v>
      </c>
      <c r="G754" s="111">
        <v>44936</v>
      </c>
      <c r="H754" t="s">
        <v>1852</v>
      </c>
      <c r="I754" t="s">
        <v>255</v>
      </c>
      <c r="J754" t="s">
        <v>249</v>
      </c>
      <c r="K754" t="s">
        <v>250</v>
      </c>
      <c r="L754" t="s">
        <v>251</v>
      </c>
      <c r="O754" s="111">
        <v>44936</v>
      </c>
      <c r="P754" t="s">
        <v>252</v>
      </c>
      <c r="Q754" t="s">
        <v>1406</v>
      </c>
      <c r="S754" t="s">
        <v>254</v>
      </c>
      <c r="T754" t="s">
        <v>254</v>
      </c>
      <c r="U754" t="s">
        <v>254</v>
      </c>
      <c r="V754" t="s">
        <v>254</v>
      </c>
      <c r="W754">
        <v>0</v>
      </c>
      <c r="X754">
        <v>0</v>
      </c>
      <c r="Y754">
        <v>0</v>
      </c>
      <c r="Z754" s="27">
        <f t="shared" si="11"/>
        <v>0</v>
      </c>
    </row>
    <row r="755" spans="1:26" hidden="1">
      <c r="A755" t="s">
        <v>246</v>
      </c>
      <c r="B755">
        <v>1750788152</v>
      </c>
      <c r="C755" t="s">
        <v>375</v>
      </c>
      <c r="D755" t="s">
        <v>57</v>
      </c>
      <c r="E755" t="s">
        <v>58</v>
      </c>
      <c r="F755">
        <v>12039265</v>
      </c>
      <c r="G755" s="111">
        <v>44950</v>
      </c>
      <c r="H755" t="s">
        <v>1853</v>
      </c>
      <c r="I755" t="s">
        <v>271</v>
      </c>
      <c r="J755" t="s">
        <v>249</v>
      </c>
      <c r="K755" t="s">
        <v>250</v>
      </c>
      <c r="L755" t="s">
        <v>251</v>
      </c>
      <c r="O755" s="111">
        <v>44950</v>
      </c>
      <c r="P755" t="s">
        <v>252</v>
      </c>
      <c r="Q755" t="s">
        <v>253</v>
      </c>
      <c r="R755" s="111">
        <v>44951</v>
      </c>
      <c r="S755" t="s">
        <v>254</v>
      </c>
      <c r="T755" t="s">
        <v>254</v>
      </c>
      <c r="U755" t="s">
        <v>254</v>
      </c>
      <c r="V755" t="s">
        <v>254</v>
      </c>
      <c r="W755">
        <v>0</v>
      </c>
      <c r="X755">
        <v>0</v>
      </c>
      <c r="Y755">
        <v>1</v>
      </c>
      <c r="Z755" s="27">
        <f t="shared" si="11"/>
        <v>1</v>
      </c>
    </row>
    <row r="756" spans="1:26" hidden="1">
      <c r="A756" t="s">
        <v>246</v>
      </c>
      <c r="B756">
        <v>1750788152</v>
      </c>
      <c r="C756" t="s">
        <v>375</v>
      </c>
      <c r="D756" t="s">
        <v>57</v>
      </c>
      <c r="E756" t="s">
        <v>58</v>
      </c>
      <c r="F756">
        <v>12059956</v>
      </c>
      <c r="G756" s="111">
        <v>44956</v>
      </c>
      <c r="H756" t="s">
        <v>1854</v>
      </c>
      <c r="I756" t="s">
        <v>248</v>
      </c>
      <c r="J756" t="s">
        <v>249</v>
      </c>
      <c r="K756" t="s">
        <v>250</v>
      </c>
      <c r="L756" t="s">
        <v>251</v>
      </c>
      <c r="O756" s="111">
        <v>44956</v>
      </c>
      <c r="P756" t="s">
        <v>252</v>
      </c>
      <c r="Q756" t="s">
        <v>257</v>
      </c>
      <c r="R756" s="111">
        <v>44957</v>
      </c>
      <c r="S756" t="s">
        <v>254</v>
      </c>
      <c r="T756" t="s">
        <v>254</v>
      </c>
      <c r="U756" t="s">
        <v>254</v>
      </c>
      <c r="V756" t="s">
        <v>254</v>
      </c>
      <c r="W756">
        <v>0</v>
      </c>
      <c r="X756">
        <v>0</v>
      </c>
      <c r="Y756">
        <v>0</v>
      </c>
      <c r="Z756" s="27">
        <f t="shared" si="11"/>
        <v>0</v>
      </c>
    </row>
    <row r="757" spans="1:26" hidden="1">
      <c r="A757" t="s">
        <v>246</v>
      </c>
      <c r="B757">
        <v>1750788152</v>
      </c>
      <c r="C757" t="s">
        <v>375</v>
      </c>
      <c r="D757" t="s">
        <v>343</v>
      </c>
      <c r="E757" t="s">
        <v>54</v>
      </c>
      <c r="F757">
        <v>11995624</v>
      </c>
      <c r="G757" s="111">
        <v>44938</v>
      </c>
      <c r="H757" t="s">
        <v>1855</v>
      </c>
      <c r="I757" t="s">
        <v>255</v>
      </c>
      <c r="J757" t="s">
        <v>249</v>
      </c>
      <c r="K757" t="s">
        <v>250</v>
      </c>
      <c r="L757" t="s">
        <v>251</v>
      </c>
      <c r="O757" s="111">
        <v>44938</v>
      </c>
      <c r="P757" t="s">
        <v>252</v>
      </c>
      <c r="Q757" t="s">
        <v>253</v>
      </c>
      <c r="R757" s="111">
        <v>44942</v>
      </c>
      <c r="S757" t="s">
        <v>254</v>
      </c>
      <c r="T757" t="s">
        <v>254</v>
      </c>
      <c r="U757" t="s">
        <v>254</v>
      </c>
      <c r="V757" t="s">
        <v>254</v>
      </c>
      <c r="W757">
        <v>0</v>
      </c>
      <c r="X757">
        <v>0</v>
      </c>
      <c r="Y757">
        <v>2754.48</v>
      </c>
      <c r="Z757" s="27">
        <f t="shared" si="11"/>
        <v>2754.48</v>
      </c>
    </row>
    <row r="758" spans="1:26" hidden="1">
      <c r="A758" t="s">
        <v>246</v>
      </c>
      <c r="B758">
        <v>1750788152</v>
      </c>
      <c r="C758" t="s">
        <v>375</v>
      </c>
      <c r="D758" t="s">
        <v>343</v>
      </c>
      <c r="E758" t="s">
        <v>54</v>
      </c>
      <c r="F758">
        <v>11996547</v>
      </c>
      <c r="G758" s="111">
        <v>44938</v>
      </c>
      <c r="H758" t="s">
        <v>1856</v>
      </c>
      <c r="I758" t="s">
        <v>255</v>
      </c>
      <c r="J758" t="s">
        <v>249</v>
      </c>
      <c r="K758" t="s">
        <v>250</v>
      </c>
      <c r="L758" t="s">
        <v>251</v>
      </c>
      <c r="O758" s="111">
        <v>44938</v>
      </c>
      <c r="P758" t="s">
        <v>252</v>
      </c>
      <c r="Q758" t="s">
        <v>253</v>
      </c>
      <c r="R758" s="111">
        <v>44942</v>
      </c>
      <c r="S758" t="s">
        <v>254</v>
      </c>
      <c r="T758" t="s">
        <v>254</v>
      </c>
      <c r="U758" t="s">
        <v>254</v>
      </c>
      <c r="V758" t="s">
        <v>254</v>
      </c>
      <c r="W758">
        <v>0</v>
      </c>
      <c r="X758">
        <v>0</v>
      </c>
      <c r="Y758">
        <v>1464.7</v>
      </c>
      <c r="Z758" s="27">
        <f t="shared" si="11"/>
        <v>1464.7</v>
      </c>
    </row>
    <row r="759" spans="1:26" hidden="1">
      <c r="A759" t="s">
        <v>246</v>
      </c>
      <c r="B759">
        <v>1750788152</v>
      </c>
      <c r="C759" t="s">
        <v>375</v>
      </c>
      <c r="D759" t="s">
        <v>343</v>
      </c>
      <c r="E759" t="s">
        <v>54</v>
      </c>
      <c r="F759">
        <v>11996850</v>
      </c>
      <c r="G759" s="111">
        <v>44938</v>
      </c>
      <c r="H759" t="s">
        <v>1857</v>
      </c>
      <c r="I759" t="s">
        <v>255</v>
      </c>
      <c r="J759" t="s">
        <v>249</v>
      </c>
      <c r="K759" t="s">
        <v>250</v>
      </c>
      <c r="L759" t="s">
        <v>251</v>
      </c>
      <c r="O759" s="111">
        <v>44938</v>
      </c>
      <c r="P759" t="s">
        <v>252</v>
      </c>
      <c r="Q759" t="s">
        <v>253</v>
      </c>
      <c r="R759" s="111">
        <v>44942</v>
      </c>
      <c r="S759" t="s">
        <v>254</v>
      </c>
      <c r="T759" t="s">
        <v>254</v>
      </c>
      <c r="U759" t="s">
        <v>254</v>
      </c>
      <c r="V759" t="s">
        <v>254</v>
      </c>
      <c r="W759">
        <v>0</v>
      </c>
      <c r="X759">
        <v>0</v>
      </c>
      <c r="Y759">
        <v>151</v>
      </c>
      <c r="Z759" s="27">
        <f t="shared" si="11"/>
        <v>151</v>
      </c>
    </row>
    <row r="760" spans="1:26" hidden="1">
      <c r="A760" t="s">
        <v>246</v>
      </c>
      <c r="B760">
        <v>1750788152</v>
      </c>
      <c r="C760" t="s">
        <v>375</v>
      </c>
      <c r="D760" t="s">
        <v>343</v>
      </c>
      <c r="E760" t="s">
        <v>54</v>
      </c>
      <c r="F760">
        <v>12010298</v>
      </c>
      <c r="G760" s="111">
        <v>44943</v>
      </c>
      <c r="H760" t="s">
        <v>1858</v>
      </c>
      <c r="I760" t="s">
        <v>255</v>
      </c>
      <c r="J760" t="s">
        <v>249</v>
      </c>
      <c r="K760" t="s">
        <v>250</v>
      </c>
      <c r="L760" t="s">
        <v>251</v>
      </c>
      <c r="O760" s="111">
        <v>44943</v>
      </c>
      <c r="P760" t="s">
        <v>252</v>
      </c>
      <c r="Q760" t="s">
        <v>253</v>
      </c>
      <c r="R760" s="111">
        <v>44944</v>
      </c>
      <c r="S760" t="s">
        <v>254</v>
      </c>
      <c r="T760" t="s">
        <v>254</v>
      </c>
      <c r="U760" t="s">
        <v>254</v>
      </c>
      <c r="V760" t="s">
        <v>254</v>
      </c>
      <c r="W760">
        <v>0</v>
      </c>
      <c r="X760">
        <v>0</v>
      </c>
      <c r="Y760">
        <v>170</v>
      </c>
      <c r="Z760" s="27">
        <f t="shared" si="11"/>
        <v>170</v>
      </c>
    </row>
    <row r="761" spans="1:26" hidden="1">
      <c r="A761" t="s">
        <v>246</v>
      </c>
      <c r="B761">
        <v>1750788152</v>
      </c>
      <c r="C761" t="s">
        <v>375</v>
      </c>
      <c r="D761" t="s">
        <v>1053</v>
      </c>
      <c r="E761" t="s">
        <v>54</v>
      </c>
      <c r="F761">
        <v>11964190</v>
      </c>
      <c r="G761" s="111">
        <v>44929</v>
      </c>
      <c r="H761" t="s">
        <v>1859</v>
      </c>
      <c r="I761" t="s">
        <v>255</v>
      </c>
      <c r="J761" t="s">
        <v>249</v>
      </c>
      <c r="K761" t="s">
        <v>250</v>
      </c>
      <c r="L761" t="s">
        <v>251</v>
      </c>
      <c r="O761" s="111">
        <v>44929</v>
      </c>
      <c r="P761" t="s">
        <v>252</v>
      </c>
      <c r="Q761" t="s">
        <v>253</v>
      </c>
      <c r="R761" s="111">
        <v>44930</v>
      </c>
      <c r="S761" t="s">
        <v>254</v>
      </c>
      <c r="T761" t="s">
        <v>254</v>
      </c>
      <c r="U761" t="s">
        <v>254</v>
      </c>
      <c r="V761" t="s">
        <v>254</v>
      </c>
      <c r="W761">
        <v>0</v>
      </c>
      <c r="X761">
        <v>0</v>
      </c>
      <c r="Y761">
        <v>317.35000000000002</v>
      </c>
      <c r="Z761" s="27">
        <f t="shared" si="11"/>
        <v>317.35000000000002</v>
      </c>
    </row>
    <row r="762" spans="1:26" hidden="1">
      <c r="A762" t="s">
        <v>246</v>
      </c>
      <c r="B762">
        <v>1750788152</v>
      </c>
      <c r="C762" t="s">
        <v>375</v>
      </c>
      <c r="D762" t="s">
        <v>1053</v>
      </c>
      <c r="E762" t="s">
        <v>54</v>
      </c>
      <c r="F762">
        <v>11964854</v>
      </c>
      <c r="G762" s="111">
        <v>44929</v>
      </c>
      <c r="H762" t="s">
        <v>1860</v>
      </c>
      <c r="I762" t="s">
        <v>255</v>
      </c>
      <c r="J762" t="s">
        <v>249</v>
      </c>
      <c r="K762" t="s">
        <v>250</v>
      </c>
      <c r="L762" t="s">
        <v>251</v>
      </c>
      <c r="O762" s="111">
        <v>44929</v>
      </c>
      <c r="P762" t="s">
        <v>252</v>
      </c>
      <c r="Q762" t="s">
        <v>253</v>
      </c>
      <c r="R762" s="111">
        <v>44930</v>
      </c>
      <c r="S762" t="s">
        <v>254</v>
      </c>
      <c r="T762" t="s">
        <v>254</v>
      </c>
      <c r="U762" t="s">
        <v>254</v>
      </c>
      <c r="V762" t="s">
        <v>254</v>
      </c>
      <c r="W762">
        <v>0</v>
      </c>
      <c r="X762">
        <v>0</v>
      </c>
      <c r="Y762">
        <v>2485.69</v>
      </c>
      <c r="Z762" s="27">
        <f t="shared" si="11"/>
        <v>2485.69</v>
      </c>
    </row>
    <row r="763" spans="1:26" hidden="1">
      <c r="A763" t="s">
        <v>246</v>
      </c>
      <c r="B763">
        <v>2372948180</v>
      </c>
      <c r="C763" t="s">
        <v>182</v>
      </c>
      <c r="D763" t="s">
        <v>53</v>
      </c>
      <c r="E763" t="s">
        <v>54</v>
      </c>
      <c r="F763">
        <v>1161397</v>
      </c>
      <c r="G763" s="111">
        <v>44889</v>
      </c>
      <c r="H763" t="s">
        <v>848</v>
      </c>
      <c r="I763" t="s">
        <v>255</v>
      </c>
      <c r="J763" t="s">
        <v>249</v>
      </c>
      <c r="K763" t="s">
        <v>268</v>
      </c>
      <c r="L763" t="s">
        <v>251</v>
      </c>
      <c r="O763" s="111">
        <v>44889</v>
      </c>
      <c r="P763" t="s">
        <v>252</v>
      </c>
      <c r="Q763" t="s">
        <v>253</v>
      </c>
      <c r="R763" s="111">
        <v>44890</v>
      </c>
      <c r="S763" t="s">
        <v>254</v>
      </c>
      <c r="T763" t="s">
        <v>254</v>
      </c>
      <c r="U763" t="s">
        <v>254</v>
      </c>
      <c r="V763" t="s">
        <v>254</v>
      </c>
      <c r="W763">
        <v>6898.38</v>
      </c>
      <c r="X763">
        <v>34554.5</v>
      </c>
      <c r="Y763">
        <v>29297.06</v>
      </c>
      <c r="Z763" s="27">
        <f t="shared" si="11"/>
        <v>70749.94</v>
      </c>
    </row>
    <row r="764" spans="1:26" hidden="1">
      <c r="A764" t="s">
        <v>246</v>
      </c>
      <c r="B764">
        <v>2372948180</v>
      </c>
      <c r="C764" t="s">
        <v>182</v>
      </c>
      <c r="D764" t="s">
        <v>53</v>
      </c>
      <c r="E764" t="s">
        <v>54</v>
      </c>
      <c r="F764">
        <v>12061346</v>
      </c>
      <c r="G764" s="111">
        <v>44957</v>
      </c>
      <c r="H764" t="s">
        <v>1861</v>
      </c>
      <c r="I764" t="s">
        <v>248</v>
      </c>
      <c r="J764" t="s">
        <v>249</v>
      </c>
      <c r="K764" t="s">
        <v>250</v>
      </c>
      <c r="L764" t="s">
        <v>251</v>
      </c>
      <c r="O764" s="111">
        <v>44957</v>
      </c>
      <c r="P764" t="s">
        <v>252</v>
      </c>
      <c r="Q764" t="s">
        <v>1406</v>
      </c>
      <c r="S764" t="s">
        <v>254</v>
      </c>
      <c r="T764" t="s">
        <v>254</v>
      </c>
      <c r="U764" t="s">
        <v>254</v>
      </c>
      <c r="V764" t="s">
        <v>254</v>
      </c>
      <c r="W764">
        <v>0</v>
      </c>
      <c r="X764">
        <v>0</v>
      </c>
      <c r="Y764">
        <v>0</v>
      </c>
      <c r="Z764" s="27">
        <f t="shared" si="11"/>
        <v>0</v>
      </c>
    </row>
    <row r="765" spans="1:26" hidden="1">
      <c r="A765" t="s">
        <v>246</v>
      </c>
      <c r="B765">
        <v>2372948180</v>
      </c>
      <c r="C765" t="s">
        <v>182</v>
      </c>
      <c r="D765" t="s">
        <v>53</v>
      </c>
      <c r="E765" t="s">
        <v>54</v>
      </c>
      <c r="F765">
        <v>12068471</v>
      </c>
      <c r="G765" s="111">
        <v>44957</v>
      </c>
      <c r="H765" t="s">
        <v>1862</v>
      </c>
      <c r="I765" t="s">
        <v>248</v>
      </c>
      <c r="J765" t="s">
        <v>249</v>
      </c>
      <c r="K765" t="s">
        <v>250</v>
      </c>
      <c r="L765" t="s">
        <v>251</v>
      </c>
      <c r="O765" s="111">
        <v>44957</v>
      </c>
      <c r="P765" t="s">
        <v>252</v>
      </c>
      <c r="Q765" t="s">
        <v>1406</v>
      </c>
      <c r="S765" t="s">
        <v>254</v>
      </c>
      <c r="T765" t="s">
        <v>254</v>
      </c>
      <c r="U765" t="s">
        <v>254</v>
      </c>
      <c r="V765" t="s">
        <v>254</v>
      </c>
      <c r="W765">
        <v>0</v>
      </c>
      <c r="X765">
        <v>0</v>
      </c>
      <c r="Y765">
        <v>0</v>
      </c>
      <c r="Z765" s="27">
        <f t="shared" si="11"/>
        <v>0</v>
      </c>
    </row>
    <row r="766" spans="1:26" hidden="1">
      <c r="A766" t="s">
        <v>246</v>
      </c>
      <c r="B766">
        <v>69228299134</v>
      </c>
      <c r="C766" t="s">
        <v>919</v>
      </c>
      <c r="D766" t="s">
        <v>57</v>
      </c>
      <c r="E766" t="s">
        <v>58</v>
      </c>
      <c r="F766">
        <v>4930588</v>
      </c>
      <c r="G766" s="111">
        <v>44897</v>
      </c>
      <c r="H766" t="s">
        <v>1200</v>
      </c>
      <c r="I766" t="s">
        <v>255</v>
      </c>
      <c r="J766" t="s">
        <v>249</v>
      </c>
      <c r="K766" t="s">
        <v>268</v>
      </c>
      <c r="L766" t="s">
        <v>251</v>
      </c>
      <c r="O766" s="111">
        <v>44897</v>
      </c>
      <c r="P766" t="s">
        <v>252</v>
      </c>
      <c r="Q766" t="s">
        <v>253</v>
      </c>
      <c r="R766" s="111">
        <v>44900</v>
      </c>
      <c r="S766" t="s">
        <v>254</v>
      </c>
      <c r="T766" t="s">
        <v>254</v>
      </c>
      <c r="U766" t="s">
        <v>254</v>
      </c>
      <c r="V766" t="s">
        <v>254</v>
      </c>
      <c r="W766">
        <v>0</v>
      </c>
      <c r="X766">
        <v>20569</v>
      </c>
      <c r="Y766">
        <v>12092</v>
      </c>
      <c r="Z766" s="27">
        <f t="shared" si="11"/>
        <v>32661</v>
      </c>
    </row>
    <row r="767" spans="1:26" hidden="1">
      <c r="A767" t="s">
        <v>246</v>
      </c>
      <c r="B767">
        <v>69228299134</v>
      </c>
      <c r="C767" t="s">
        <v>919</v>
      </c>
      <c r="D767" t="s">
        <v>57</v>
      </c>
      <c r="E767" t="s">
        <v>58</v>
      </c>
      <c r="F767">
        <v>10125058</v>
      </c>
      <c r="G767" s="111">
        <v>44923</v>
      </c>
      <c r="H767" t="s">
        <v>1201</v>
      </c>
      <c r="I767" t="s">
        <v>255</v>
      </c>
      <c r="J767" t="s">
        <v>249</v>
      </c>
      <c r="K767" t="s">
        <v>250</v>
      </c>
      <c r="L767" t="s">
        <v>251</v>
      </c>
      <c r="O767" s="111">
        <v>44923</v>
      </c>
      <c r="P767" t="s">
        <v>252</v>
      </c>
      <c r="Q767" t="s">
        <v>253</v>
      </c>
      <c r="R767" s="111">
        <v>44924</v>
      </c>
      <c r="S767" t="s">
        <v>254</v>
      </c>
      <c r="T767" t="s">
        <v>254</v>
      </c>
      <c r="U767" t="s">
        <v>254</v>
      </c>
      <c r="V767" t="s">
        <v>254</v>
      </c>
      <c r="W767">
        <v>0</v>
      </c>
      <c r="X767">
        <v>1635</v>
      </c>
      <c r="Y767">
        <v>175</v>
      </c>
      <c r="Z767" s="27">
        <f t="shared" si="11"/>
        <v>1810</v>
      </c>
    </row>
    <row r="768" spans="1:26" hidden="1">
      <c r="A768" t="s">
        <v>246</v>
      </c>
      <c r="B768">
        <v>69228299134</v>
      </c>
      <c r="C768" t="s">
        <v>919</v>
      </c>
      <c r="D768" t="s">
        <v>57</v>
      </c>
      <c r="E768" t="s">
        <v>58</v>
      </c>
      <c r="F768">
        <v>11373976</v>
      </c>
      <c r="G768" s="111">
        <v>44924</v>
      </c>
      <c r="H768" t="s">
        <v>1202</v>
      </c>
      <c r="I768" t="s">
        <v>255</v>
      </c>
      <c r="J768" t="s">
        <v>249</v>
      </c>
      <c r="K768" t="s">
        <v>268</v>
      </c>
      <c r="L768" t="s">
        <v>251</v>
      </c>
      <c r="O768" s="111">
        <v>44924</v>
      </c>
      <c r="P768" t="s">
        <v>252</v>
      </c>
      <c r="Q768" t="s">
        <v>253</v>
      </c>
      <c r="R768" s="111">
        <v>44925</v>
      </c>
      <c r="S768" t="s">
        <v>254</v>
      </c>
      <c r="T768" t="s">
        <v>254</v>
      </c>
      <c r="U768" t="s">
        <v>254</v>
      </c>
      <c r="V768" t="s">
        <v>254</v>
      </c>
      <c r="W768">
        <v>0</v>
      </c>
      <c r="X768">
        <v>200</v>
      </c>
      <c r="Y768">
        <v>8539.98</v>
      </c>
      <c r="Z768" s="27">
        <f t="shared" si="11"/>
        <v>8739.98</v>
      </c>
    </row>
    <row r="769" spans="1:26" hidden="1">
      <c r="A769" t="s">
        <v>246</v>
      </c>
      <c r="B769">
        <v>69228299134</v>
      </c>
      <c r="C769" t="s">
        <v>919</v>
      </c>
      <c r="D769" t="s">
        <v>57</v>
      </c>
      <c r="E769" t="s">
        <v>58</v>
      </c>
      <c r="F769">
        <v>11860065</v>
      </c>
      <c r="G769" s="111">
        <v>44901</v>
      </c>
      <c r="H769" t="s">
        <v>1203</v>
      </c>
      <c r="I769" t="s">
        <v>255</v>
      </c>
      <c r="J769" t="s">
        <v>249</v>
      </c>
      <c r="K769" t="s">
        <v>268</v>
      </c>
      <c r="L769" t="s">
        <v>251</v>
      </c>
      <c r="O769" s="111">
        <v>44901</v>
      </c>
      <c r="P769" t="s">
        <v>252</v>
      </c>
      <c r="Q769" t="s">
        <v>253</v>
      </c>
      <c r="R769" s="111">
        <v>44902</v>
      </c>
      <c r="S769" t="s">
        <v>254</v>
      </c>
      <c r="T769" t="s">
        <v>254</v>
      </c>
      <c r="U769" t="s">
        <v>254</v>
      </c>
      <c r="V769" t="s">
        <v>254</v>
      </c>
      <c r="W769">
        <v>0</v>
      </c>
      <c r="X769">
        <v>5631.01</v>
      </c>
      <c r="Y769">
        <v>6871</v>
      </c>
      <c r="Z769" s="27">
        <f t="shared" si="11"/>
        <v>12502.01</v>
      </c>
    </row>
    <row r="770" spans="1:26" hidden="1">
      <c r="A770" t="s">
        <v>246</v>
      </c>
      <c r="B770">
        <v>69228299134</v>
      </c>
      <c r="C770" t="s">
        <v>919</v>
      </c>
      <c r="D770" t="s">
        <v>57</v>
      </c>
      <c r="E770" t="s">
        <v>58</v>
      </c>
      <c r="F770">
        <v>11860569</v>
      </c>
      <c r="G770" s="111">
        <v>44901</v>
      </c>
      <c r="H770" t="s">
        <v>1204</v>
      </c>
      <c r="I770" t="s">
        <v>255</v>
      </c>
      <c r="J770" t="s">
        <v>249</v>
      </c>
      <c r="K770" t="s">
        <v>250</v>
      </c>
      <c r="L770" t="s">
        <v>251</v>
      </c>
      <c r="O770" s="111">
        <v>44901</v>
      </c>
      <c r="P770" t="s">
        <v>252</v>
      </c>
      <c r="Q770" t="s">
        <v>253</v>
      </c>
      <c r="R770" s="111">
        <v>44902</v>
      </c>
      <c r="S770" t="s">
        <v>254</v>
      </c>
      <c r="T770" t="s">
        <v>254</v>
      </c>
      <c r="U770" t="s">
        <v>254</v>
      </c>
      <c r="V770" t="s">
        <v>254</v>
      </c>
      <c r="W770">
        <v>0</v>
      </c>
      <c r="X770">
        <v>5721.02</v>
      </c>
      <c r="Y770">
        <v>4185.8999999999996</v>
      </c>
      <c r="Z770" s="27">
        <f t="shared" si="11"/>
        <v>9906.92</v>
      </c>
    </row>
    <row r="771" spans="1:26" hidden="1">
      <c r="A771" t="s">
        <v>246</v>
      </c>
      <c r="B771">
        <v>69228299134</v>
      </c>
      <c r="C771" t="s">
        <v>919</v>
      </c>
      <c r="D771" t="s">
        <v>57</v>
      </c>
      <c r="E771" t="s">
        <v>58</v>
      </c>
      <c r="F771">
        <v>11879188</v>
      </c>
      <c r="G771" s="111">
        <v>44909</v>
      </c>
      <c r="H771" t="s">
        <v>1205</v>
      </c>
      <c r="I771" t="s">
        <v>255</v>
      </c>
      <c r="J771" t="s">
        <v>249</v>
      </c>
      <c r="K771" t="s">
        <v>268</v>
      </c>
      <c r="L771" t="s">
        <v>251</v>
      </c>
      <c r="O771" s="111">
        <v>44909</v>
      </c>
      <c r="P771" t="s">
        <v>252</v>
      </c>
      <c r="Q771" t="s">
        <v>253</v>
      </c>
      <c r="R771" s="111">
        <v>44911</v>
      </c>
      <c r="S771" t="s">
        <v>254</v>
      </c>
      <c r="T771" t="s">
        <v>254</v>
      </c>
      <c r="U771" t="s">
        <v>254</v>
      </c>
      <c r="V771" t="s">
        <v>254</v>
      </c>
      <c r="W771">
        <v>0</v>
      </c>
      <c r="X771">
        <v>1312.84</v>
      </c>
      <c r="Y771">
        <v>7478.54</v>
      </c>
      <c r="Z771" s="27">
        <f t="shared" ref="Z771:Z834" si="12">SUM(W771:Y771)</f>
        <v>8791.3799999999992</v>
      </c>
    </row>
    <row r="772" spans="1:26" hidden="1">
      <c r="A772" t="s">
        <v>246</v>
      </c>
      <c r="B772">
        <v>69228299134</v>
      </c>
      <c r="C772" t="s">
        <v>919</v>
      </c>
      <c r="D772" t="s">
        <v>57</v>
      </c>
      <c r="E772" t="s">
        <v>58</v>
      </c>
      <c r="F772">
        <v>11882457</v>
      </c>
      <c r="G772" s="111">
        <v>44915</v>
      </c>
      <c r="H772" t="s">
        <v>1206</v>
      </c>
      <c r="I772" t="s">
        <v>255</v>
      </c>
      <c r="J772" t="s">
        <v>249</v>
      </c>
      <c r="K772" t="s">
        <v>268</v>
      </c>
      <c r="L772" t="s">
        <v>251</v>
      </c>
      <c r="O772" s="111">
        <v>44917</v>
      </c>
      <c r="P772" t="s">
        <v>252</v>
      </c>
      <c r="Q772" t="s">
        <v>253</v>
      </c>
      <c r="R772" s="111">
        <v>44918</v>
      </c>
      <c r="S772" t="s">
        <v>254</v>
      </c>
      <c r="T772" t="s">
        <v>254</v>
      </c>
      <c r="U772" t="s">
        <v>254</v>
      </c>
      <c r="V772" t="s">
        <v>254</v>
      </c>
      <c r="W772">
        <v>0</v>
      </c>
      <c r="X772">
        <v>1624.7</v>
      </c>
      <c r="Y772">
        <v>5387.79</v>
      </c>
      <c r="Z772" s="27">
        <f t="shared" si="12"/>
        <v>7012.49</v>
      </c>
    </row>
    <row r="773" spans="1:26" hidden="1">
      <c r="A773" t="s">
        <v>246</v>
      </c>
      <c r="B773">
        <v>69228299134</v>
      </c>
      <c r="C773" t="s">
        <v>919</v>
      </c>
      <c r="D773" t="s">
        <v>57</v>
      </c>
      <c r="E773" t="s">
        <v>58</v>
      </c>
      <c r="F773">
        <v>11893910</v>
      </c>
      <c r="G773" s="111">
        <v>44910</v>
      </c>
      <c r="H773" t="s">
        <v>1207</v>
      </c>
      <c r="I773" t="s">
        <v>255</v>
      </c>
      <c r="J773" t="s">
        <v>249</v>
      </c>
      <c r="K773" t="s">
        <v>268</v>
      </c>
      <c r="L773" t="s">
        <v>251</v>
      </c>
      <c r="O773" s="111">
        <v>44910</v>
      </c>
      <c r="P773" t="s">
        <v>252</v>
      </c>
      <c r="Q773" t="s">
        <v>282</v>
      </c>
      <c r="R773" s="111">
        <v>44914</v>
      </c>
      <c r="S773" t="s">
        <v>254</v>
      </c>
      <c r="T773" t="s">
        <v>254</v>
      </c>
      <c r="U773" t="s">
        <v>254</v>
      </c>
      <c r="V773" t="s">
        <v>254</v>
      </c>
      <c r="W773">
        <v>0</v>
      </c>
      <c r="X773">
        <v>146</v>
      </c>
      <c r="Y773">
        <v>0</v>
      </c>
      <c r="Z773" s="27">
        <f t="shared" si="12"/>
        <v>146</v>
      </c>
    </row>
    <row r="774" spans="1:26" hidden="1">
      <c r="A774" t="s">
        <v>246</v>
      </c>
      <c r="B774">
        <v>69228299134</v>
      </c>
      <c r="C774" t="s">
        <v>919</v>
      </c>
      <c r="D774" t="s">
        <v>57</v>
      </c>
      <c r="E774" t="s">
        <v>58</v>
      </c>
      <c r="F774">
        <v>11898844</v>
      </c>
      <c r="G774" s="111">
        <v>44911</v>
      </c>
      <c r="H774" t="s">
        <v>1372</v>
      </c>
      <c r="I774" t="s">
        <v>255</v>
      </c>
      <c r="J774" t="s">
        <v>249</v>
      </c>
      <c r="K774" t="s">
        <v>268</v>
      </c>
      <c r="L774" t="s">
        <v>251</v>
      </c>
      <c r="O774" s="111">
        <v>44911</v>
      </c>
      <c r="P774" t="s">
        <v>252</v>
      </c>
      <c r="Q774" t="s">
        <v>253</v>
      </c>
      <c r="R774" s="111">
        <v>44915</v>
      </c>
      <c r="S774" t="s">
        <v>254</v>
      </c>
      <c r="T774" t="s">
        <v>254</v>
      </c>
      <c r="U774" t="s">
        <v>254</v>
      </c>
      <c r="V774" t="s">
        <v>254</v>
      </c>
      <c r="W774">
        <v>0</v>
      </c>
      <c r="X774">
        <v>0</v>
      </c>
      <c r="Y774">
        <v>543</v>
      </c>
      <c r="Z774" s="27">
        <f t="shared" si="12"/>
        <v>543</v>
      </c>
    </row>
    <row r="775" spans="1:26" hidden="1">
      <c r="A775" t="s">
        <v>246</v>
      </c>
      <c r="B775">
        <v>69228299134</v>
      </c>
      <c r="C775" t="s">
        <v>919</v>
      </c>
      <c r="D775" t="s">
        <v>57</v>
      </c>
      <c r="E775" t="s">
        <v>58</v>
      </c>
      <c r="F775">
        <v>11928187</v>
      </c>
      <c r="G775" s="111">
        <v>44921</v>
      </c>
      <c r="H775" t="s">
        <v>1208</v>
      </c>
      <c r="I775" t="s">
        <v>255</v>
      </c>
      <c r="J775" t="s">
        <v>249</v>
      </c>
      <c r="K775" t="s">
        <v>268</v>
      </c>
      <c r="L775" t="s">
        <v>251</v>
      </c>
      <c r="O775" s="111">
        <v>44921</v>
      </c>
      <c r="P775" t="s">
        <v>252</v>
      </c>
      <c r="Q775" t="s">
        <v>253</v>
      </c>
      <c r="R775" s="111">
        <v>44922</v>
      </c>
      <c r="S775" t="s">
        <v>254</v>
      </c>
      <c r="T775" t="s">
        <v>254</v>
      </c>
      <c r="U775" t="s">
        <v>254</v>
      </c>
      <c r="V775" t="s">
        <v>254</v>
      </c>
      <c r="W775">
        <v>0</v>
      </c>
      <c r="X775">
        <v>6022.49</v>
      </c>
      <c r="Y775">
        <v>18075.259999999998</v>
      </c>
      <c r="Z775" s="27">
        <f t="shared" si="12"/>
        <v>24097.75</v>
      </c>
    </row>
    <row r="776" spans="1:26" hidden="1">
      <c r="A776" t="s">
        <v>246</v>
      </c>
      <c r="B776">
        <v>69228299134</v>
      </c>
      <c r="C776" t="s">
        <v>919</v>
      </c>
      <c r="D776" t="s">
        <v>57</v>
      </c>
      <c r="E776" t="s">
        <v>58</v>
      </c>
      <c r="F776">
        <v>11934108</v>
      </c>
      <c r="G776" s="111">
        <v>44921</v>
      </c>
      <c r="H776" t="s">
        <v>1209</v>
      </c>
      <c r="I776" t="s">
        <v>255</v>
      </c>
      <c r="J776" t="s">
        <v>249</v>
      </c>
      <c r="K776" t="s">
        <v>250</v>
      </c>
      <c r="L776" t="s">
        <v>251</v>
      </c>
      <c r="O776" s="111">
        <v>44921</v>
      </c>
      <c r="P776" t="s">
        <v>252</v>
      </c>
      <c r="Q776" t="s">
        <v>253</v>
      </c>
      <c r="R776" s="111">
        <v>44922</v>
      </c>
      <c r="S776" t="s">
        <v>254</v>
      </c>
      <c r="T776" t="s">
        <v>254</v>
      </c>
      <c r="U776" t="s">
        <v>254</v>
      </c>
      <c r="V776" t="s">
        <v>254</v>
      </c>
      <c r="W776">
        <v>0</v>
      </c>
      <c r="X776">
        <v>4810</v>
      </c>
      <c r="Y776">
        <v>6425.36</v>
      </c>
      <c r="Z776" s="27">
        <f t="shared" si="12"/>
        <v>11235.36</v>
      </c>
    </row>
    <row r="777" spans="1:26" hidden="1">
      <c r="A777" t="s">
        <v>246</v>
      </c>
      <c r="B777">
        <v>69228299134</v>
      </c>
      <c r="C777" t="s">
        <v>919</v>
      </c>
      <c r="D777" t="s">
        <v>57</v>
      </c>
      <c r="E777" t="s">
        <v>58</v>
      </c>
      <c r="F777">
        <v>11943663</v>
      </c>
      <c r="G777" s="111">
        <v>44923</v>
      </c>
      <c r="H777" t="s">
        <v>1210</v>
      </c>
      <c r="I777" t="s">
        <v>255</v>
      </c>
      <c r="J777" t="s">
        <v>249</v>
      </c>
      <c r="K777" t="s">
        <v>250</v>
      </c>
      <c r="L777" t="s">
        <v>251</v>
      </c>
      <c r="O777" s="111">
        <v>44923</v>
      </c>
      <c r="P777" t="s">
        <v>252</v>
      </c>
      <c r="Q777" t="s">
        <v>253</v>
      </c>
      <c r="R777" s="111">
        <v>44924</v>
      </c>
      <c r="S777" t="s">
        <v>254</v>
      </c>
      <c r="T777" t="s">
        <v>254</v>
      </c>
      <c r="U777" t="s">
        <v>254</v>
      </c>
      <c r="V777" t="s">
        <v>254</v>
      </c>
      <c r="W777">
        <v>0</v>
      </c>
      <c r="X777">
        <v>6</v>
      </c>
      <c r="Y777">
        <v>6695.65</v>
      </c>
      <c r="Z777" s="27">
        <f t="shared" si="12"/>
        <v>6701.65</v>
      </c>
    </row>
    <row r="778" spans="1:26" hidden="1">
      <c r="A778" t="s">
        <v>246</v>
      </c>
      <c r="B778">
        <v>69228299134</v>
      </c>
      <c r="C778" t="s">
        <v>919</v>
      </c>
      <c r="D778" t="s">
        <v>57</v>
      </c>
      <c r="E778" t="s">
        <v>58</v>
      </c>
      <c r="F778">
        <v>11958804</v>
      </c>
      <c r="G778" s="111">
        <v>44925</v>
      </c>
      <c r="H778" t="s">
        <v>1373</v>
      </c>
      <c r="I778" t="s">
        <v>255</v>
      </c>
      <c r="J778" t="s">
        <v>249</v>
      </c>
      <c r="K778" t="s">
        <v>250</v>
      </c>
      <c r="L778" t="s">
        <v>251</v>
      </c>
      <c r="O778" s="111">
        <v>44925</v>
      </c>
      <c r="P778" t="s">
        <v>252</v>
      </c>
      <c r="Q778" t="s">
        <v>253</v>
      </c>
      <c r="R778" s="111">
        <v>44929</v>
      </c>
      <c r="S778" t="s">
        <v>254</v>
      </c>
      <c r="T778" t="s">
        <v>254</v>
      </c>
      <c r="U778" t="s">
        <v>254</v>
      </c>
      <c r="V778" t="s">
        <v>254</v>
      </c>
      <c r="W778">
        <v>0</v>
      </c>
      <c r="X778">
        <v>0</v>
      </c>
      <c r="Y778">
        <v>726</v>
      </c>
      <c r="Z778" s="27">
        <f t="shared" si="12"/>
        <v>726</v>
      </c>
    </row>
    <row r="779" spans="1:26" hidden="1">
      <c r="A779" t="s">
        <v>246</v>
      </c>
      <c r="B779">
        <v>69228299134</v>
      </c>
      <c r="C779" t="s">
        <v>919</v>
      </c>
      <c r="D779" t="s">
        <v>57</v>
      </c>
      <c r="E779" t="s">
        <v>58</v>
      </c>
      <c r="F779">
        <v>11968834</v>
      </c>
      <c r="G779" s="111">
        <v>44930</v>
      </c>
      <c r="H779" t="s">
        <v>1863</v>
      </c>
      <c r="I779" t="s">
        <v>255</v>
      </c>
      <c r="J779" t="s">
        <v>249</v>
      </c>
      <c r="K779" t="s">
        <v>268</v>
      </c>
      <c r="L779" t="s">
        <v>251</v>
      </c>
      <c r="O779" s="111">
        <v>44930</v>
      </c>
      <c r="P779" t="s">
        <v>252</v>
      </c>
      <c r="Q779" t="s">
        <v>253</v>
      </c>
      <c r="R779" s="111">
        <v>44931</v>
      </c>
      <c r="S779" t="s">
        <v>254</v>
      </c>
      <c r="T779" t="s">
        <v>254</v>
      </c>
      <c r="U779" t="s">
        <v>254</v>
      </c>
      <c r="V779" t="s">
        <v>254</v>
      </c>
      <c r="W779">
        <v>0</v>
      </c>
      <c r="X779">
        <v>0</v>
      </c>
      <c r="Y779">
        <v>17578</v>
      </c>
      <c r="Z779" s="27">
        <f t="shared" si="12"/>
        <v>17578</v>
      </c>
    </row>
    <row r="780" spans="1:26" hidden="1">
      <c r="A780" t="s">
        <v>246</v>
      </c>
      <c r="B780">
        <v>532359160</v>
      </c>
      <c r="C780" t="s">
        <v>1864</v>
      </c>
      <c r="D780" t="s">
        <v>57</v>
      </c>
      <c r="E780" t="s">
        <v>58</v>
      </c>
      <c r="F780">
        <v>11983097</v>
      </c>
      <c r="G780" s="111">
        <v>44946</v>
      </c>
      <c r="H780" t="s">
        <v>1865</v>
      </c>
      <c r="I780" t="s">
        <v>271</v>
      </c>
      <c r="J780" t="s">
        <v>249</v>
      </c>
      <c r="K780" t="s">
        <v>268</v>
      </c>
      <c r="L780" t="s">
        <v>251</v>
      </c>
      <c r="O780" s="111">
        <v>44949</v>
      </c>
      <c r="P780" t="s">
        <v>252</v>
      </c>
      <c r="Q780" t="s">
        <v>253</v>
      </c>
      <c r="R780" s="111">
        <v>44951</v>
      </c>
      <c r="S780" t="s">
        <v>254</v>
      </c>
      <c r="T780" t="s">
        <v>254</v>
      </c>
      <c r="U780" t="s">
        <v>254</v>
      </c>
      <c r="V780" t="s">
        <v>254</v>
      </c>
      <c r="W780">
        <v>0</v>
      </c>
      <c r="X780">
        <v>0</v>
      </c>
      <c r="Y780">
        <v>3424</v>
      </c>
      <c r="Z780" s="27">
        <f t="shared" si="12"/>
        <v>3424</v>
      </c>
    </row>
    <row r="781" spans="1:26" hidden="1">
      <c r="A781" t="s">
        <v>246</v>
      </c>
      <c r="B781">
        <v>532359160</v>
      </c>
      <c r="C781" t="s">
        <v>1864</v>
      </c>
      <c r="D781" t="s">
        <v>57</v>
      </c>
      <c r="E781" t="s">
        <v>58</v>
      </c>
      <c r="F781">
        <v>12058852</v>
      </c>
      <c r="G781" s="111">
        <v>44954</v>
      </c>
      <c r="H781" t="s">
        <v>1866</v>
      </c>
      <c r="I781" t="s">
        <v>248</v>
      </c>
      <c r="J781" t="s">
        <v>249</v>
      </c>
      <c r="K781" t="s">
        <v>250</v>
      </c>
      <c r="L781" t="s">
        <v>251</v>
      </c>
      <c r="O781" s="111">
        <v>44956</v>
      </c>
      <c r="P781" t="s">
        <v>252</v>
      </c>
      <c r="Q781" t="s">
        <v>1406</v>
      </c>
      <c r="S781" t="s">
        <v>254</v>
      </c>
      <c r="T781" t="s">
        <v>254</v>
      </c>
      <c r="U781" t="s">
        <v>254</v>
      </c>
      <c r="V781" t="s">
        <v>254</v>
      </c>
      <c r="W781">
        <v>0</v>
      </c>
      <c r="X781">
        <v>0</v>
      </c>
      <c r="Y781">
        <v>0</v>
      </c>
      <c r="Z781" s="27">
        <f t="shared" si="12"/>
        <v>0</v>
      </c>
    </row>
    <row r="782" spans="1:26" hidden="1">
      <c r="A782" t="s">
        <v>246</v>
      </c>
      <c r="B782">
        <v>135164184</v>
      </c>
      <c r="C782" t="s">
        <v>383</v>
      </c>
      <c r="D782" t="s">
        <v>57</v>
      </c>
      <c r="E782" t="s">
        <v>58</v>
      </c>
      <c r="F782">
        <v>35807</v>
      </c>
      <c r="G782" s="111">
        <v>44929</v>
      </c>
      <c r="H782" t="s">
        <v>1867</v>
      </c>
      <c r="I782" t="s">
        <v>248</v>
      </c>
      <c r="J782" t="s">
        <v>249</v>
      </c>
      <c r="K782" t="s">
        <v>268</v>
      </c>
      <c r="L782" t="s">
        <v>251</v>
      </c>
      <c r="O782" s="111">
        <v>44929</v>
      </c>
      <c r="P782" t="s">
        <v>252</v>
      </c>
      <c r="Q782" t="s">
        <v>257</v>
      </c>
      <c r="S782" t="s">
        <v>254</v>
      </c>
      <c r="T782" t="s">
        <v>254</v>
      </c>
      <c r="U782" t="s">
        <v>254</v>
      </c>
      <c r="V782" t="s">
        <v>254</v>
      </c>
      <c r="W782">
        <v>0</v>
      </c>
      <c r="X782">
        <v>0</v>
      </c>
      <c r="Y782">
        <v>0</v>
      </c>
      <c r="Z782" s="27">
        <f t="shared" si="12"/>
        <v>0</v>
      </c>
    </row>
    <row r="783" spans="1:26" hidden="1">
      <c r="A783" t="s">
        <v>246</v>
      </c>
      <c r="B783">
        <v>135164184</v>
      </c>
      <c r="C783" t="s">
        <v>383</v>
      </c>
      <c r="D783" t="s">
        <v>57</v>
      </c>
      <c r="E783" t="s">
        <v>58</v>
      </c>
      <c r="F783">
        <v>781471</v>
      </c>
      <c r="G783" s="111">
        <v>44866</v>
      </c>
      <c r="H783" t="s">
        <v>1868</v>
      </c>
      <c r="I783" t="s">
        <v>255</v>
      </c>
      <c r="J783" t="s">
        <v>249</v>
      </c>
      <c r="K783" t="s">
        <v>268</v>
      </c>
      <c r="L783" t="s">
        <v>251</v>
      </c>
      <c r="O783" s="111">
        <v>44874</v>
      </c>
      <c r="P783" t="s">
        <v>252</v>
      </c>
      <c r="Q783" t="s">
        <v>1406</v>
      </c>
      <c r="S783" t="s">
        <v>254</v>
      </c>
      <c r="T783" t="s">
        <v>254</v>
      </c>
      <c r="U783" t="s">
        <v>254</v>
      </c>
      <c r="V783" t="s">
        <v>254</v>
      </c>
      <c r="W783">
        <v>0</v>
      </c>
      <c r="X783">
        <v>0</v>
      </c>
      <c r="Y783">
        <v>0</v>
      </c>
      <c r="Z783" s="27">
        <f t="shared" si="12"/>
        <v>0</v>
      </c>
    </row>
    <row r="784" spans="1:26" hidden="1">
      <c r="A784" t="s">
        <v>246</v>
      </c>
      <c r="B784">
        <v>135164184</v>
      </c>
      <c r="C784" t="s">
        <v>383</v>
      </c>
      <c r="D784" t="s">
        <v>57</v>
      </c>
      <c r="E784" t="s">
        <v>58</v>
      </c>
      <c r="F784">
        <v>6277864</v>
      </c>
      <c r="G784" s="111">
        <v>44873</v>
      </c>
      <c r="H784" t="s">
        <v>849</v>
      </c>
      <c r="I784" t="s">
        <v>255</v>
      </c>
      <c r="J784" t="s">
        <v>249</v>
      </c>
      <c r="K784" t="s">
        <v>250</v>
      </c>
      <c r="L784" t="s">
        <v>251</v>
      </c>
      <c r="O784" s="111">
        <v>44874</v>
      </c>
      <c r="P784" t="s">
        <v>252</v>
      </c>
      <c r="Q784" t="s">
        <v>253</v>
      </c>
      <c r="R784" s="111">
        <v>44874</v>
      </c>
      <c r="S784" t="s">
        <v>254</v>
      </c>
      <c r="T784" t="s">
        <v>254</v>
      </c>
      <c r="U784" t="s">
        <v>254</v>
      </c>
      <c r="V784" t="s">
        <v>254</v>
      </c>
      <c r="W784">
        <v>19</v>
      </c>
      <c r="X784">
        <v>49</v>
      </c>
      <c r="Y784">
        <v>3775</v>
      </c>
      <c r="Z784" s="27">
        <f t="shared" si="12"/>
        <v>3843</v>
      </c>
    </row>
    <row r="785" spans="1:26" hidden="1">
      <c r="A785" t="s">
        <v>246</v>
      </c>
      <c r="B785">
        <v>5029234152</v>
      </c>
      <c r="C785" t="s">
        <v>383</v>
      </c>
      <c r="D785" t="s">
        <v>57</v>
      </c>
      <c r="E785" t="s">
        <v>58</v>
      </c>
      <c r="F785">
        <v>9458088</v>
      </c>
      <c r="G785" s="111">
        <v>44930</v>
      </c>
      <c r="H785" t="s">
        <v>1869</v>
      </c>
      <c r="I785" t="s">
        <v>248</v>
      </c>
      <c r="J785" t="s">
        <v>249</v>
      </c>
      <c r="K785" t="s">
        <v>268</v>
      </c>
      <c r="L785" t="s">
        <v>251</v>
      </c>
      <c r="O785" s="111">
        <v>44931</v>
      </c>
      <c r="P785" t="s">
        <v>252</v>
      </c>
      <c r="Q785" t="s">
        <v>282</v>
      </c>
      <c r="S785" t="s">
        <v>254</v>
      </c>
      <c r="T785" t="s">
        <v>254</v>
      </c>
      <c r="U785" t="s">
        <v>254</v>
      </c>
      <c r="V785" t="s">
        <v>254</v>
      </c>
      <c r="W785">
        <v>0</v>
      </c>
      <c r="X785">
        <v>0</v>
      </c>
      <c r="Y785">
        <v>0</v>
      </c>
      <c r="Z785" s="27">
        <f t="shared" si="12"/>
        <v>0</v>
      </c>
    </row>
    <row r="786" spans="1:26" hidden="1">
      <c r="A786" t="s">
        <v>246</v>
      </c>
      <c r="B786">
        <v>135164184</v>
      </c>
      <c r="C786" t="s">
        <v>383</v>
      </c>
      <c r="D786" t="s">
        <v>57</v>
      </c>
      <c r="E786" t="s">
        <v>58</v>
      </c>
      <c r="F786">
        <v>11286724</v>
      </c>
      <c r="G786" s="111">
        <v>44865</v>
      </c>
      <c r="H786" t="s">
        <v>1870</v>
      </c>
      <c r="I786" t="s">
        <v>260</v>
      </c>
      <c r="J786" t="s">
        <v>249</v>
      </c>
      <c r="K786" t="s">
        <v>250</v>
      </c>
      <c r="L786" t="s">
        <v>251</v>
      </c>
      <c r="O786" s="111">
        <v>44866</v>
      </c>
      <c r="P786" t="s">
        <v>252</v>
      </c>
      <c r="Q786" t="s">
        <v>1406</v>
      </c>
      <c r="S786" t="s">
        <v>254</v>
      </c>
      <c r="T786" t="s">
        <v>254</v>
      </c>
      <c r="U786" t="s">
        <v>254</v>
      </c>
      <c r="V786" t="s">
        <v>254</v>
      </c>
      <c r="W786">
        <v>0</v>
      </c>
      <c r="X786">
        <v>0</v>
      </c>
      <c r="Y786">
        <v>0</v>
      </c>
      <c r="Z786" s="27">
        <f t="shared" si="12"/>
        <v>0</v>
      </c>
    </row>
    <row r="787" spans="1:26" hidden="1">
      <c r="A787" t="s">
        <v>246</v>
      </c>
      <c r="B787">
        <v>135164184</v>
      </c>
      <c r="C787" t="s">
        <v>383</v>
      </c>
      <c r="D787" t="s">
        <v>57</v>
      </c>
      <c r="E787" t="s">
        <v>58</v>
      </c>
      <c r="F787">
        <v>11744023</v>
      </c>
      <c r="G787" s="111">
        <v>44873</v>
      </c>
      <c r="H787" t="s">
        <v>850</v>
      </c>
      <c r="I787" t="s">
        <v>255</v>
      </c>
      <c r="J787" t="s">
        <v>249</v>
      </c>
      <c r="K787" t="s">
        <v>250</v>
      </c>
      <c r="L787" t="s">
        <v>251</v>
      </c>
      <c r="O787" s="111">
        <v>44874</v>
      </c>
      <c r="P787" t="s">
        <v>252</v>
      </c>
      <c r="Q787" t="s">
        <v>253</v>
      </c>
      <c r="R787" s="111">
        <v>44874</v>
      </c>
      <c r="S787" t="s">
        <v>254</v>
      </c>
      <c r="T787" t="s">
        <v>254</v>
      </c>
      <c r="U787" t="s">
        <v>254</v>
      </c>
      <c r="V787" t="s">
        <v>254</v>
      </c>
      <c r="W787">
        <v>3653.07</v>
      </c>
      <c r="X787">
        <v>4485.05</v>
      </c>
      <c r="Y787">
        <v>2909.76</v>
      </c>
      <c r="Z787" s="27">
        <f t="shared" si="12"/>
        <v>11047.880000000001</v>
      </c>
    </row>
    <row r="788" spans="1:26" hidden="1">
      <c r="A788" t="s">
        <v>246</v>
      </c>
      <c r="B788">
        <v>135164184</v>
      </c>
      <c r="C788" t="s">
        <v>383</v>
      </c>
      <c r="D788" t="s">
        <v>57</v>
      </c>
      <c r="E788" t="s">
        <v>58</v>
      </c>
      <c r="F788">
        <v>11744671</v>
      </c>
      <c r="G788" s="111">
        <v>44873</v>
      </c>
      <c r="H788" t="s">
        <v>851</v>
      </c>
      <c r="I788" t="s">
        <v>255</v>
      </c>
      <c r="J788" t="s">
        <v>249</v>
      </c>
      <c r="K788" t="s">
        <v>250</v>
      </c>
      <c r="L788" t="s">
        <v>251</v>
      </c>
      <c r="O788" s="111">
        <v>44874</v>
      </c>
      <c r="P788" t="s">
        <v>252</v>
      </c>
      <c r="Q788" t="s">
        <v>282</v>
      </c>
      <c r="R788" s="111">
        <v>44874</v>
      </c>
      <c r="S788" t="s">
        <v>254</v>
      </c>
      <c r="T788" t="s">
        <v>254</v>
      </c>
      <c r="U788" t="s">
        <v>254</v>
      </c>
      <c r="V788" t="s">
        <v>254</v>
      </c>
      <c r="W788">
        <v>1120</v>
      </c>
      <c r="X788">
        <v>1604</v>
      </c>
      <c r="Y788">
        <v>0</v>
      </c>
      <c r="Z788" s="27">
        <f t="shared" si="12"/>
        <v>2724</v>
      </c>
    </row>
    <row r="789" spans="1:26" hidden="1">
      <c r="A789" t="s">
        <v>246</v>
      </c>
      <c r="B789">
        <v>135164184</v>
      </c>
      <c r="C789" t="s">
        <v>383</v>
      </c>
      <c r="D789" t="s">
        <v>57</v>
      </c>
      <c r="E789" t="s">
        <v>58</v>
      </c>
      <c r="F789">
        <v>11750300</v>
      </c>
      <c r="G789" s="111">
        <v>44874</v>
      </c>
      <c r="H789" t="s">
        <v>852</v>
      </c>
      <c r="I789" t="s">
        <v>255</v>
      </c>
      <c r="J789" t="s">
        <v>249</v>
      </c>
      <c r="K789" t="s">
        <v>250</v>
      </c>
      <c r="L789" t="s">
        <v>251</v>
      </c>
      <c r="O789" s="111">
        <v>44875</v>
      </c>
      <c r="P789" t="s">
        <v>252</v>
      </c>
      <c r="Q789" t="s">
        <v>253</v>
      </c>
      <c r="R789" s="111">
        <v>44875</v>
      </c>
      <c r="S789" t="s">
        <v>254</v>
      </c>
      <c r="T789" t="s">
        <v>254</v>
      </c>
      <c r="U789" t="s">
        <v>254</v>
      </c>
      <c r="V789" t="s">
        <v>254</v>
      </c>
      <c r="W789">
        <v>620</v>
      </c>
      <c r="X789">
        <v>2415</v>
      </c>
      <c r="Y789">
        <v>2560</v>
      </c>
      <c r="Z789" s="27">
        <f t="shared" si="12"/>
        <v>5595</v>
      </c>
    </row>
    <row r="790" spans="1:26" hidden="1">
      <c r="A790" t="s">
        <v>246</v>
      </c>
      <c r="B790">
        <v>135164184</v>
      </c>
      <c r="C790" t="s">
        <v>383</v>
      </c>
      <c r="D790" t="s">
        <v>57</v>
      </c>
      <c r="E790" t="s">
        <v>58</v>
      </c>
      <c r="F790">
        <v>11778284</v>
      </c>
      <c r="G790" s="111">
        <v>44882</v>
      </c>
      <c r="H790" t="s">
        <v>1871</v>
      </c>
      <c r="I790" t="s">
        <v>255</v>
      </c>
      <c r="J790" t="s">
        <v>249</v>
      </c>
      <c r="K790" t="s">
        <v>250</v>
      </c>
      <c r="L790" t="s">
        <v>251</v>
      </c>
      <c r="O790" s="111">
        <v>44886</v>
      </c>
      <c r="P790" t="s">
        <v>252</v>
      </c>
      <c r="Q790" t="s">
        <v>257</v>
      </c>
      <c r="R790" s="111">
        <v>44887</v>
      </c>
      <c r="S790" t="s">
        <v>254</v>
      </c>
      <c r="T790" t="s">
        <v>254</v>
      </c>
      <c r="U790" t="s">
        <v>254</v>
      </c>
      <c r="V790" t="s">
        <v>254</v>
      </c>
      <c r="W790">
        <v>0</v>
      </c>
      <c r="X790">
        <v>0</v>
      </c>
      <c r="Y790">
        <v>0</v>
      </c>
      <c r="Z790" s="27">
        <f t="shared" si="12"/>
        <v>0</v>
      </c>
    </row>
    <row r="791" spans="1:26" hidden="1">
      <c r="A791" t="s">
        <v>246</v>
      </c>
      <c r="B791">
        <v>135164184</v>
      </c>
      <c r="C791" t="s">
        <v>383</v>
      </c>
      <c r="D791" t="s">
        <v>57</v>
      </c>
      <c r="E791" t="s">
        <v>58</v>
      </c>
      <c r="F791">
        <v>11799158</v>
      </c>
      <c r="G791" s="111">
        <v>44887</v>
      </c>
      <c r="H791" t="s">
        <v>1211</v>
      </c>
      <c r="I791" t="s">
        <v>248</v>
      </c>
      <c r="J791" t="s">
        <v>249</v>
      </c>
      <c r="K791" t="s">
        <v>268</v>
      </c>
      <c r="L791" t="s">
        <v>251</v>
      </c>
      <c r="O791" s="111">
        <v>44896</v>
      </c>
      <c r="P791" t="s">
        <v>252</v>
      </c>
      <c r="Q791" t="s">
        <v>253</v>
      </c>
      <c r="R791" s="111">
        <v>44896</v>
      </c>
      <c r="S791" t="s">
        <v>254</v>
      </c>
      <c r="T791" t="s">
        <v>254</v>
      </c>
      <c r="U791" t="s">
        <v>254</v>
      </c>
      <c r="V791" t="s">
        <v>254</v>
      </c>
      <c r="W791">
        <v>0</v>
      </c>
      <c r="X791">
        <v>5297.08</v>
      </c>
      <c r="Y791">
        <v>5232.07</v>
      </c>
      <c r="Z791" s="27">
        <f t="shared" si="12"/>
        <v>10529.15</v>
      </c>
    </row>
    <row r="792" spans="1:26" hidden="1">
      <c r="A792" t="s">
        <v>246</v>
      </c>
      <c r="B792">
        <v>9966884637</v>
      </c>
      <c r="C792" t="s">
        <v>383</v>
      </c>
      <c r="D792" t="s">
        <v>57</v>
      </c>
      <c r="E792" t="s">
        <v>58</v>
      </c>
      <c r="F792">
        <v>11800139</v>
      </c>
      <c r="G792" s="111">
        <v>44902</v>
      </c>
      <c r="H792" t="s">
        <v>1212</v>
      </c>
      <c r="I792" t="s">
        <v>255</v>
      </c>
      <c r="J792" t="s">
        <v>249</v>
      </c>
      <c r="K792" t="s">
        <v>250</v>
      </c>
      <c r="L792" t="s">
        <v>251</v>
      </c>
      <c r="O792" s="111">
        <v>44915</v>
      </c>
      <c r="P792" t="s">
        <v>252</v>
      </c>
      <c r="Q792" t="s">
        <v>253</v>
      </c>
      <c r="R792" s="111">
        <v>44924</v>
      </c>
      <c r="S792" t="s">
        <v>254</v>
      </c>
      <c r="T792" t="s">
        <v>254</v>
      </c>
      <c r="U792" t="s">
        <v>254</v>
      </c>
      <c r="V792" t="s">
        <v>254</v>
      </c>
      <c r="W792">
        <v>0</v>
      </c>
      <c r="X792">
        <v>1685.5</v>
      </c>
      <c r="Y792">
        <v>20651.22</v>
      </c>
      <c r="Z792" s="27">
        <f t="shared" si="12"/>
        <v>22336.720000000001</v>
      </c>
    </row>
    <row r="793" spans="1:26" hidden="1">
      <c r="A793" t="s">
        <v>246</v>
      </c>
      <c r="B793">
        <v>135164184</v>
      </c>
      <c r="C793" t="s">
        <v>383</v>
      </c>
      <c r="D793" t="s">
        <v>57</v>
      </c>
      <c r="E793" t="s">
        <v>58</v>
      </c>
      <c r="F793">
        <v>11806307</v>
      </c>
      <c r="G793" s="111">
        <v>44888</v>
      </c>
      <c r="H793" t="s">
        <v>1872</v>
      </c>
      <c r="I793" t="s">
        <v>260</v>
      </c>
      <c r="J793" t="s">
        <v>249</v>
      </c>
      <c r="K793" t="s">
        <v>268</v>
      </c>
      <c r="L793" t="s">
        <v>251</v>
      </c>
      <c r="O793" s="111">
        <v>44889</v>
      </c>
      <c r="P793" t="s">
        <v>252</v>
      </c>
      <c r="Q793" t="s">
        <v>257</v>
      </c>
      <c r="S793" t="s">
        <v>254</v>
      </c>
      <c r="T793" t="s">
        <v>254</v>
      </c>
      <c r="U793" t="s">
        <v>254</v>
      </c>
      <c r="V793" t="s">
        <v>254</v>
      </c>
      <c r="W793">
        <v>0</v>
      </c>
      <c r="X793">
        <v>0</v>
      </c>
      <c r="Y793">
        <v>0</v>
      </c>
      <c r="Z793" s="27">
        <f t="shared" si="12"/>
        <v>0</v>
      </c>
    </row>
    <row r="794" spans="1:26" hidden="1">
      <c r="A794" t="s">
        <v>246</v>
      </c>
      <c r="B794">
        <v>135164184</v>
      </c>
      <c r="C794" t="s">
        <v>383</v>
      </c>
      <c r="D794" t="s">
        <v>57</v>
      </c>
      <c r="E794" t="s">
        <v>58</v>
      </c>
      <c r="F794">
        <v>11818126</v>
      </c>
      <c r="G794" s="111">
        <v>44894</v>
      </c>
      <c r="H794" t="s">
        <v>853</v>
      </c>
      <c r="I794" t="s">
        <v>255</v>
      </c>
      <c r="J794" t="s">
        <v>249</v>
      </c>
      <c r="K794" t="s">
        <v>250</v>
      </c>
      <c r="L794" t="s">
        <v>251</v>
      </c>
      <c r="O794" s="111">
        <v>44895</v>
      </c>
      <c r="P794" t="s">
        <v>252</v>
      </c>
      <c r="Q794" t="s">
        <v>282</v>
      </c>
      <c r="R794" s="111">
        <v>44896</v>
      </c>
      <c r="S794" t="s">
        <v>254</v>
      </c>
      <c r="T794" t="s">
        <v>254</v>
      </c>
      <c r="U794" t="s">
        <v>254</v>
      </c>
      <c r="V794" t="s">
        <v>254</v>
      </c>
      <c r="W794">
        <v>0</v>
      </c>
      <c r="X794">
        <v>160</v>
      </c>
      <c r="Y794">
        <v>0</v>
      </c>
      <c r="Z794" s="27">
        <f t="shared" si="12"/>
        <v>160</v>
      </c>
    </row>
    <row r="795" spans="1:26" hidden="1">
      <c r="A795" t="s">
        <v>246</v>
      </c>
      <c r="B795">
        <v>135164184</v>
      </c>
      <c r="C795" t="s">
        <v>383</v>
      </c>
      <c r="D795" t="s">
        <v>57</v>
      </c>
      <c r="E795" t="s">
        <v>58</v>
      </c>
      <c r="F795">
        <v>11865972</v>
      </c>
      <c r="G795" s="111">
        <v>44902</v>
      </c>
      <c r="H795" t="s">
        <v>1213</v>
      </c>
      <c r="I795" t="s">
        <v>255</v>
      </c>
      <c r="J795" t="s">
        <v>249</v>
      </c>
      <c r="K795" t="s">
        <v>268</v>
      </c>
      <c r="L795" t="s">
        <v>251</v>
      </c>
      <c r="O795" s="111">
        <v>44904</v>
      </c>
      <c r="P795" t="s">
        <v>252</v>
      </c>
      <c r="Q795" t="s">
        <v>253</v>
      </c>
      <c r="R795" s="111">
        <v>44907</v>
      </c>
      <c r="S795" t="s">
        <v>254</v>
      </c>
      <c r="T795" t="s">
        <v>254</v>
      </c>
      <c r="U795" t="s">
        <v>254</v>
      </c>
      <c r="V795" t="s">
        <v>254</v>
      </c>
      <c r="W795">
        <v>0</v>
      </c>
      <c r="X795">
        <v>21048.04</v>
      </c>
      <c r="Y795">
        <v>40372.19</v>
      </c>
      <c r="Z795" s="27">
        <f t="shared" si="12"/>
        <v>61420.23</v>
      </c>
    </row>
    <row r="796" spans="1:26" hidden="1">
      <c r="A796" t="s">
        <v>246</v>
      </c>
      <c r="B796">
        <v>135164184</v>
      </c>
      <c r="C796" t="s">
        <v>383</v>
      </c>
      <c r="D796" t="s">
        <v>57</v>
      </c>
      <c r="E796" t="s">
        <v>58</v>
      </c>
      <c r="F796">
        <v>11882030</v>
      </c>
      <c r="G796" s="111">
        <v>44908</v>
      </c>
      <c r="H796" t="s">
        <v>1374</v>
      </c>
      <c r="I796" t="s">
        <v>255</v>
      </c>
      <c r="J796" t="s">
        <v>249</v>
      </c>
      <c r="K796" t="s">
        <v>250</v>
      </c>
      <c r="L796" t="s">
        <v>251</v>
      </c>
      <c r="O796" s="111">
        <v>44915</v>
      </c>
      <c r="P796" t="s">
        <v>252</v>
      </c>
      <c r="Q796" t="s">
        <v>253</v>
      </c>
      <c r="R796" s="111">
        <v>44923</v>
      </c>
      <c r="S796" t="s">
        <v>254</v>
      </c>
      <c r="T796" t="s">
        <v>254</v>
      </c>
      <c r="U796" t="s">
        <v>254</v>
      </c>
      <c r="V796" t="s">
        <v>254</v>
      </c>
      <c r="W796">
        <v>0</v>
      </c>
      <c r="X796">
        <v>0</v>
      </c>
      <c r="Y796">
        <v>130</v>
      </c>
      <c r="Z796" s="27">
        <f t="shared" si="12"/>
        <v>130</v>
      </c>
    </row>
    <row r="797" spans="1:26" hidden="1">
      <c r="A797" t="s">
        <v>246</v>
      </c>
      <c r="B797">
        <v>135164184</v>
      </c>
      <c r="C797" t="s">
        <v>383</v>
      </c>
      <c r="D797" t="s">
        <v>57</v>
      </c>
      <c r="E797" t="s">
        <v>58</v>
      </c>
      <c r="F797">
        <v>11894549</v>
      </c>
      <c r="G797" s="111">
        <v>44910</v>
      </c>
      <c r="H797" t="s">
        <v>1214</v>
      </c>
      <c r="I797" t="s">
        <v>255</v>
      </c>
      <c r="J797" t="s">
        <v>249</v>
      </c>
      <c r="K797" t="s">
        <v>250</v>
      </c>
      <c r="L797" t="s">
        <v>251</v>
      </c>
      <c r="O797" s="111">
        <v>44915</v>
      </c>
      <c r="P797" t="s">
        <v>252</v>
      </c>
      <c r="Q797" t="s">
        <v>253</v>
      </c>
      <c r="R797" s="111">
        <v>44924</v>
      </c>
      <c r="S797" t="s">
        <v>254</v>
      </c>
      <c r="T797" t="s">
        <v>254</v>
      </c>
      <c r="U797" t="s">
        <v>254</v>
      </c>
      <c r="V797" t="s">
        <v>254</v>
      </c>
      <c r="W797">
        <v>0</v>
      </c>
      <c r="X797">
        <v>25</v>
      </c>
      <c r="Y797">
        <v>1336.09</v>
      </c>
      <c r="Z797" s="27">
        <f t="shared" si="12"/>
        <v>1361.09</v>
      </c>
    </row>
    <row r="798" spans="1:26" hidden="1">
      <c r="A798" t="s">
        <v>246</v>
      </c>
      <c r="B798">
        <v>135164184</v>
      </c>
      <c r="C798" t="s">
        <v>383</v>
      </c>
      <c r="D798" t="s">
        <v>57</v>
      </c>
      <c r="E798" t="s">
        <v>58</v>
      </c>
      <c r="F798">
        <v>11906639</v>
      </c>
      <c r="G798" s="111">
        <v>44914</v>
      </c>
      <c r="H798" t="s">
        <v>1375</v>
      </c>
      <c r="I798" t="s">
        <v>255</v>
      </c>
      <c r="J798" t="s">
        <v>249</v>
      </c>
      <c r="K798" t="s">
        <v>250</v>
      </c>
      <c r="L798" t="s">
        <v>251</v>
      </c>
      <c r="O798" s="111">
        <v>44915</v>
      </c>
      <c r="P798" t="s">
        <v>252</v>
      </c>
      <c r="Q798" t="s">
        <v>253</v>
      </c>
      <c r="R798" s="111">
        <v>44923</v>
      </c>
      <c r="S798" t="s">
        <v>254</v>
      </c>
      <c r="T798" t="s">
        <v>254</v>
      </c>
      <c r="U798" t="s">
        <v>254</v>
      </c>
      <c r="V798" t="s">
        <v>254</v>
      </c>
      <c r="W798">
        <v>0</v>
      </c>
      <c r="X798">
        <v>0</v>
      </c>
      <c r="Y798">
        <v>2079.61</v>
      </c>
      <c r="Z798" s="27">
        <f t="shared" si="12"/>
        <v>2079.61</v>
      </c>
    </row>
    <row r="799" spans="1:26" hidden="1">
      <c r="A799" t="s">
        <v>246</v>
      </c>
      <c r="B799">
        <v>135164184</v>
      </c>
      <c r="C799" t="s">
        <v>383</v>
      </c>
      <c r="D799" t="s">
        <v>57</v>
      </c>
      <c r="E799" t="s">
        <v>58</v>
      </c>
      <c r="F799">
        <v>11911458</v>
      </c>
      <c r="G799" s="111">
        <v>44915</v>
      </c>
      <c r="H799" t="s">
        <v>1376</v>
      </c>
      <c r="I799" t="s">
        <v>248</v>
      </c>
      <c r="J799" t="s">
        <v>249</v>
      </c>
      <c r="K799" t="s">
        <v>268</v>
      </c>
      <c r="L799" t="s">
        <v>251</v>
      </c>
      <c r="O799" s="111">
        <v>44915</v>
      </c>
      <c r="P799" t="s">
        <v>252</v>
      </c>
      <c r="Q799" t="s">
        <v>257</v>
      </c>
      <c r="S799" t="s">
        <v>254</v>
      </c>
      <c r="T799" t="s">
        <v>254</v>
      </c>
      <c r="U799" t="s">
        <v>254</v>
      </c>
      <c r="V799" t="s">
        <v>254</v>
      </c>
      <c r="W799">
        <v>0</v>
      </c>
      <c r="X799">
        <v>0</v>
      </c>
      <c r="Y799">
        <v>0</v>
      </c>
      <c r="Z799" s="27">
        <f t="shared" si="12"/>
        <v>0</v>
      </c>
    </row>
    <row r="800" spans="1:26" hidden="1">
      <c r="A800" t="s">
        <v>246</v>
      </c>
      <c r="B800">
        <v>135164184</v>
      </c>
      <c r="C800" t="s">
        <v>383</v>
      </c>
      <c r="D800" t="s">
        <v>57</v>
      </c>
      <c r="E800" t="s">
        <v>58</v>
      </c>
      <c r="F800">
        <v>11922589</v>
      </c>
      <c r="G800" s="111">
        <v>44917</v>
      </c>
      <c r="H800" t="s">
        <v>1377</v>
      </c>
      <c r="I800" t="s">
        <v>248</v>
      </c>
      <c r="J800" t="s">
        <v>249</v>
      </c>
      <c r="K800" t="s">
        <v>250</v>
      </c>
      <c r="L800" t="s">
        <v>251</v>
      </c>
      <c r="O800" s="111">
        <v>44918</v>
      </c>
      <c r="P800" t="s">
        <v>252</v>
      </c>
      <c r="Q800" t="s">
        <v>257</v>
      </c>
      <c r="S800" t="s">
        <v>254</v>
      </c>
      <c r="T800" t="s">
        <v>254</v>
      </c>
      <c r="U800" t="s">
        <v>254</v>
      </c>
      <c r="V800" t="s">
        <v>254</v>
      </c>
      <c r="W800">
        <v>0</v>
      </c>
      <c r="X800">
        <v>0</v>
      </c>
      <c r="Y800">
        <v>0</v>
      </c>
      <c r="Z800" s="27">
        <f t="shared" si="12"/>
        <v>0</v>
      </c>
    </row>
    <row r="801" spans="1:26" hidden="1">
      <c r="A801" t="s">
        <v>246</v>
      </c>
      <c r="B801">
        <v>135164184</v>
      </c>
      <c r="C801" t="s">
        <v>383</v>
      </c>
      <c r="D801" t="s">
        <v>57</v>
      </c>
      <c r="E801" t="s">
        <v>58</v>
      </c>
      <c r="F801">
        <v>11927026</v>
      </c>
      <c r="G801" s="111">
        <v>44923</v>
      </c>
      <c r="H801" t="s">
        <v>1378</v>
      </c>
      <c r="I801" t="s">
        <v>255</v>
      </c>
      <c r="J801" t="s">
        <v>249</v>
      </c>
      <c r="K801" t="s">
        <v>250</v>
      </c>
      <c r="L801" t="s">
        <v>251</v>
      </c>
      <c r="O801" s="111">
        <v>44923</v>
      </c>
      <c r="P801" t="s">
        <v>252</v>
      </c>
      <c r="Q801" t="s">
        <v>253</v>
      </c>
      <c r="R801" s="111">
        <v>44946</v>
      </c>
      <c r="S801" t="s">
        <v>254</v>
      </c>
      <c r="T801" t="s">
        <v>254</v>
      </c>
      <c r="U801" t="s">
        <v>254</v>
      </c>
      <c r="V801" t="s">
        <v>254</v>
      </c>
      <c r="W801">
        <v>0</v>
      </c>
      <c r="X801">
        <v>0</v>
      </c>
      <c r="Y801">
        <v>181.6</v>
      </c>
      <c r="Z801" s="27">
        <f t="shared" si="12"/>
        <v>181.6</v>
      </c>
    </row>
    <row r="802" spans="1:26" hidden="1">
      <c r="A802" t="s">
        <v>246</v>
      </c>
      <c r="B802">
        <v>135164184</v>
      </c>
      <c r="C802" t="s">
        <v>383</v>
      </c>
      <c r="D802" t="s">
        <v>57</v>
      </c>
      <c r="E802" t="s">
        <v>58</v>
      </c>
      <c r="F802">
        <v>11934226</v>
      </c>
      <c r="G802" s="111">
        <v>44922</v>
      </c>
      <c r="H802" t="s">
        <v>1379</v>
      </c>
      <c r="I802" t="s">
        <v>248</v>
      </c>
      <c r="J802" t="s">
        <v>249</v>
      </c>
      <c r="K802" t="s">
        <v>250</v>
      </c>
      <c r="L802" t="s">
        <v>251</v>
      </c>
      <c r="O802" s="111">
        <v>44922</v>
      </c>
      <c r="P802" t="s">
        <v>252</v>
      </c>
      <c r="Q802" t="s">
        <v>257</v>
      </c>
      <c r="S802" t="s">
        <v>254</v>
      </c>
      <c r="T802" t="s">
        <v>254</v>
      </c>
      <c r="U802" t="s">
        <v>254</v>
      </c>
      <c r="V802" t="s">
        <v>254</v>
      </c>
      <c r="W802">
        <v>0</v>
      </c>
      <c r="X802">
        <v>0</v>
      </c>
      <c r="Y802">
        <v>0</v>
      </c>
      <c r="Z802" s="27">
        <f t="shared" si="12"/>
        <v>0</v>
      </c>
    </row>
    <row r="803" spans="1:26" hidden="1">
      <c r="A803" t="s">
        <v>246</v>
      </c>
      <c r="B803">
        <v>135164184</v>
      </c>
      <c r="C803" t="s">
        <v>383</v>
      </c>
      <c r="D803" t="s">
        <v>57</v>
      </c>
      <c r="E803" t="s">
        <v>58</v>
      </c>
      <c r="F803">
        <v>11946237</v>
      </c>
      <c r="G803" s="111">
        <v>44923</v>
      </c>
      <c r="H803" t="s">
        <v>1380</v>
      </c>
      <c r="I803" t="s">
        <v>260</v>
      </c>
      <c r="J803" t="s">
        <v>249</v>
      </c>
      <c r="K803" t="s">
        <v>250</v>
      </c>
      <c r="L803" t="s">
        <v>251</v>
      </c>
      <c r="O803" s="111">
        <v>44924</v>
      </c>
      <c r="P803" t="s">
        <v>252</v>
      </c>
      <c r="Q803" t="s">
        <v>257</v>
      </c>
      <c r="S803" t="s">
        <v>254</v>
      </c>
      <c r="T803" t="s">
        <v>254</v>
      </c>
      <c r="U803" t="s">
        <v>254</v>
      </c>
      <c r="V803" t="s">
        <v>254</v>
      </c>
      <c r="W803">
        <v>0</v>
      </c>
      <c r="X803">
        <v>0</v>
      </c>
      <c r="Y803">
        <v>0</v>
      </c>
      <c r="Z803" s="27">
        <f t="shared" si="12"/>
        <v>0</v>
      </c>
    </row>
    <row r="804" spans="1:26" hidden="1">
      <c r="A804" t="s">
        <v>246</v>
      </c>
      <c r="B804">
        <v>135164184</v>
      </c>
      <c r="C804" t="s">
        <v>383</v>
      </c>
      <c r="D804" t="s">
        <v>57</v>
      </c>
      <c r="E804" t="s">
        <v>58</v>
      </c>
      <c r="F804">
        <v>11964300</v>
      </c>
      <c r="G804" s="111">
        <v>44929</v>
      </c>
      <c r="H804" t="s">
        <v>1873</v>
      </c>
      <c r="I804" t="s">
        <v>248</v>
      </c>
      <c r="J804" t="s">
        <v>249</v>
      </c>
      <c r="K804" t="s">
        <v>268</v>
      </c>
      <c r="L804" t="s">
        <v>251</v>
      </c>
      <c r="O804" s="111">
        <v>44929</v>
      </c>
      <c r="P804" t="s">
        <v>252</v>
      </c>
      <c r="Q804" t="s">
        <v>257</v>
      </c>
      <c r="S804" t="s">
        <v>254</v>
      </c>
      <c r="T804" t="s">
        <v>254</v>
      </c>
      <c r="U804" t="s">
        <v>254</v>
      </c>
      <c r="V804" t="s">
        <v>254</v>
      </c>
      <c r="W804">
        <v>0</v>
      </c>
      <c r="X804">
        <v>0</v>
      </c>
      <c r="Y804">
        <v>0</v>
      </c>
      <c r="Z804" s="27">
        <f t="shared" si="12"/>
        <v>0</v>
      </c>
    </row>
    <row r="805" spans="1:26" hidden="1">
      <c r="A805" t="s">
        <v>246</v>
      </c>
      <c r="B805">
        <v>135164184</v>
      </c>
      <c r="C805" t="s">
        <v>383</v>
      </c>
      <c r="D805" t="s">
        <v>57</v>
      </c>
      <c r="E805" t="s">
        <v>58</v>
      </c>
      <c r="F805">
        <v>11973245</v>
      </c>
      <c r="G805" s="111">
        <v>44931</v>
      </c>
      <c r="H805" t="s">
        <v>1874</v>
      </c>
      <c r="I805" t="s">
        <v>248</v>
      </c>
      <c r="J805" t="s">
        <v>249</v>
      </c>
      <c r="K805" t="s">
        <v>268</v>
      </c>
      <c r="L805" t="s">
        <v>251</v>
      </c>
      <c r="O805" s="111">
        <v>44931</v>
      </c>
      <c r="P805" t="s">
        <v>252</v>
      </c>
      <c r="Q805" t="s">
        <v>257</v>
      </c>
      <c r="S805" t="s">
        <v>254</v>
      </c>
      <c r="T805" t="s">
        <v>254</v>
      </c>
      <c r="U805" t="s">
        <v>254</v>
      </c>
      <c r="V805" t="s">
        <v>254</v>
      </c>
      <c r="W805">
        <v>0</v>
      </c>
      <c r="X805">
        <v>0</v>
      </c>
      <c r="Y805">
        <v>0</v>
      </c>
      <c r="Z805" s="27">
        <f t="shared" si="12"/>
        <v>0</v>
      </c>
    </row>
    <row r="806" spans="1:26" hidden="1">
      <c r="A806" t="s">
        <v>246</v>
      </c>
      <c r="B806">
        <v>135164184</v>
      </c>
      <c r="C806" t="s">
        <v>383</v>
      </c>
      <c r="D806" t="s">
        <v>344</v>
      </c>
      <c r="E806" t="s">
        <v>54</v>
      </c>
      <c r="F806">
        <v>11944280</v>
      </c>
      <c r="G806" s="111">
        <v>44923</v>
      </c>
      <c r="H806" t="s">
        <v>1381</v>
      </c>
      <c r="I806" t="s">
        <v>248</v>
      </c>
      <c r="J806" t="s">
        <v>249</v>
      </c>
      <c r="K806" t="s">
        <v>250</v>
      </c>
      <c r="L806" t="s">
        <v>251</v>
      </c>
      <c r="O806" s="111">
        <v>44924</v>
      </c>
      <c r="P806" t="s">
        <v>252</v>
      </c>
      <c r="Q806" t="s">
        <v>257</v>
      </c>
      <c r="S806" t="s">
        <v>254</v>
      </c>
      <c r="T806" t="s">
        <v>254</v>
      </c>
      <c r="U806" t="s">
        <v>254</v>
      </c>
      <c r="V806" t="s">
        <v>254</v>
      </c>
      <c r="W806">
        <v>0</v>
      </c>
      <c r="X806">
        <v>0</v>
      </c>
      <c r="Y806">
        <v>0</v>
      </c>
      <c r="Z806" s="27">
        <f t="shared" si="12"/>
        <v>0</v>
      </c>
    </row>
    <row r="807" spans="1:26" hidden="1">
      <c r="A807" t="s">
        <v>246</v>
      </c>
      <c r="B807">
        <v>1451674104</v>
      </c>
      <c r="C807" t="s">
        <v>935</v>
      </c>
      <c r="D807" t="s">
        <v>264</v>
      </c>
      <c r="E807" t="s">
        <v>54</v>
      </c>
      <c r="F807">
        <v>12058793</v>
      </c>
      <c r="G807" s="111">
        <v>44954</v>
      </c>
      <c r="H807" t="s">
        <v>1875</v>
      </c>
      <c r="I807" t="s">
        <v>271</v>
      </c>
      <c r="J807" t="s">
        <v>249</v>
      </c>
      <c r="K807" t="s">
        <v>250</v>
      </c>
      <c r="L807" t="s">
        <v>251</v>
      </c>
      <c r="O807" s="111">
        <v>44954</v>
      </c>
      <c r="P807" t="s">
        <v>252</v>
      </c>
      <c r="Q807" t="s">
        <v>253</v>
      </c>
      <c r="R807" s="111">
        <v>44956</v>
      </c>
      <c r="S807" t="s">
        <v>254</v>
      </c>
      <c r="T807" t="s">
        <v>254</v>
      </c>
      <c r="U807" t="s">
        <v>254</v>
      </c>
      <c r="V807" t="s">
        <v>254</v>
      </c>
      <c r="W807">
        <v>0</v>
      </c>
      <c r="X807">
        <v>0</v>
      </c>
      <c r="Y807">
        <v>55.6</v>
      </c>
      <c r="Z807" s="27">
        <f t="shared" si="12"/>
        <v>55.6</v>
      </c>
    </row>
    <row r="808" spans="1:26" hidden="1">
      <c r="A808" t="s">
        <v>246</v>
      </c>
      <c r="B808">
        <v>1451674104</v>
      </c>
      <c r="C808" t="s">
        <v>935</v>
      </c>
      <c r="D808" t="s">
        <v>53</v>
      </c>
      <c r="E808" t="s">
        <v>54</v>
      </c>
      <c r="F808">
        <v>1043936</v>
      </c>
      <c r="G808" s="111">
        <v>44916</v>
      </c>
      <c r="H808" t="s">
        <v>1215</v>
      </c>
      <c r="I808" t="s">
        <v>255</v>
      </c>
      <c r="L808" t="s">
        <v>251</v>
      </c>
      <c r="O808" s="111">
        <v>44916</v>
      </c>
      <c r="P808" t="s">
        <v>252</v>
      </c>
      <c r="Q808" t="s">
        <v>253</v>
      </c>
      <c r="R808" s="111">
        <v>44917</v>
      </c>
      <c r="S808" t="s">
        <v>254</v>
      </c>
      <c r="T808" t="s">
        <v>254</v>
      </c>
      <c r="U808" t="s">
        <v>254</v>
      </c>
      <c r="V808" t="s">
        <v>254</v>
      </c>
      <c r="W808">
        <v>0</v>
      </c>
      <c r="X808">
        <v>1380.31</v>
      </c>
      <c r="Y808">
        <v>2901.9</v>
      </c>
      <c r="Z808" s="27">
        <f t="shared" si="12"/>
        <v>4282.21</v>
      </c>
    </row>
    <row r="809" spans="1:26" hidden="1">
      <c r="A809" t="s">
        <v>246</v>
      </c>
      <c r="B809">
        <v>3743680657</v>
      </c>
      <c r="C809" t="s">
        <v>935</v>
      </c>
      <c r="D809" t="s">
        <v>53</v>
      </c>
      <c r="E809" t="s">
        <v>54</v>
      </c>
      <c r="F809">
        <v>9366733</v>
      </c>
      <c r="G809" s="111">
        <v>44917</v>
      </c>
      <c r="H809" t="s">
        <v>1216</v>
      </c>
      <c r="I809" t="s">
        <v>255</v>
      </c>
      <c r="J809" t="s">
        <v>249</v>
      </c>
      <c r="K809" t="s">
        <v>268</v>
      </c>
      <c r="L809" t="s">
        <v>251</v>
      </c>
      <c r="O809" s="111">
        <v>44918</v>
      </c>
      <c r="P809" t="s">
        <v>252</v>
      </c>
      <c r="Q809" t="s">
        <v>253</v>
      </c>
      <c r="R809" s="111">
        <v>44921</v>
      </c>
      <c r="S809" t="s">
        <v>254</v>
      </c>
      <c r="T809" t="s">
        <v>254</v>
      </c>
      <c r="U809" t="s">
        <v>254</v>
      </c>
      <c r="V809" t="s">
        <v>254</v>
      </c>
      <c r="W809">
        <v>4223.45</v>
      </c>
      <c r="X809">
        <v>1039.6300000000001</v>
      </c>
      <c r="Y809">
        <v>22578.2</v>
      </c>
      <c r="Z809" s="27">
        <f t="shared" si="12"/>
        <v>27841.279999999999</v>
      </c>
    </row>
    <row r="810" spans="1:26" hidden="1">
      <c r="A810" t="s">
        <v>246</v>
      </c>
      <c r="B810">
        <v>1451674104</v>
      </c>
      <c r="C810" t="s">
        <v>935</v>
      </c>
      <c r="D810" t="s">
        <v>53</v>
      </c>
      <c r="E810" t="s">
        <v>54</v>
      </c>
      <c r="F810">
        <v>11873854</v>
      </c>
      <c r="G810" s="111">
        <v>44908</v>
      </c>
      <c r="H810" t="s">
        <v>1217</v>
      </c>
      <c r="I810" t="s">
        <v>248</v>
      </c>
      <c r="J810" t="s">
        <v>249</v>
      </c>
      <c r="K810" t="s">
        <v>268</v>
      </c>
      <c r="L810" t="s">
        <v>251</v>
      </c>
      <c r="O810" s="111">
        <v>44908</v>
      </c>
      <c r="P810" t="s">
        <v>252</v>
      </c>
      <c r="Q810" t="s">
        <v>253</v>
      </c>
      <c r="R810" s="111">
        <v>44909</v>
      </c>
      <c r="S810" t="s">
        <v>254</v>
      </c>
      <c r="T810" t="s">
        <v>254</v>
      </c>
      <c r="U810" t="s">
        <v>254</v>
      </c>
      <c r="V810" t="s">
        <v>254</v>
      </c>
      <c r="W810">
        <v>0</v>
      </c>
      <c r="X810">
        <v>17931.28</v>
      </c>
      <c r="Y810">
        <v>31396.93</v>
      </c>
      <c r="Z810" s="27">
        <f t="shared" si="12"/>
        <v>49328.21</v>
      </c>
    </row>
    <row r="811" spans="1:26" hidden="1">
      <c r="A811" t="s">
        <v>246</v>
      </c>
      <c r="B811">
        <v>1451674104</v>
      </c>
      <c r="C811" t="s">
        <v>935</v>
      </c>
      <c r="D811" t="s">
        <v>53</v>
      </c>
      <c r="E811" t="s">
        <v>54</v>
      </c>
      <c r="F811">
        <v>11894215</v>
      </c>
      <c r="G811" s="111">
        <v>44910</v>
      </c>
      <c r="H811" t="s">
        <v>1218</v>
      </c>
      <c r="I811" t="s">
        <v>255</v>
      </c>
      <c r="J811" t="s">
        <v>249</v>
      </c>
      <c r="K811" t="s">
        <v>250</v>
      </c>
      <c r="L811" t="s">
        <v>251</v>
      </c>
      <c r="O811" s="111">
        <v>44910</v>
      </c>
      <c r="P811" t="s">
        <v>252</v>
      </c>
      <c r="Q811" t="s">
        <v>253</v>
      </c>
      <c r="R811" s="111">
        <v>44911</v>
      </c>
      <c r="S811" t="s">
        <v>254</v>
      </c>
      <c r="T811" t="s">
        <v>254</v>
      </c>
      <c r="U811" t="s">
        <v>254</v>
      </c>
      <c r="V811" t="s">
        <v>254</v>
      </c>
      <c r="W811">
        <v>0</v>
      </c>
      <c r="X811">
        <v>11134.8</v>
      </c>
      <c r="Y811">
        <v>7845.4</v>
      </c>
      <c r="Z811" s="27">
        <f t="shared" si="12"/>
        <v>18980.199999999997</v>
      </c>
    </row>
    <row r="812" spans="1:26" hidden="1">
      <c r="A812" t="s">
        <v>246</v>
      </c>
      <c r="B812">
        <v>1451674104</v>
      </c>
      <c r="C812" t="s">
        <v>935</v>
      </c>
      <c r="D812" t="s">
        <v>53</v>
      </c>
      <c r="E812" t="s">
        <v>54</v>
      </c>
      <c r="F812">
        <v>11894996</v>
      </c>
      <c r="G812" s="111">
        <v>44910</v>
      </c>
      <c r="H812" t="s">
        <v>1219</v>
      </c>
      <c r="I812" t="s">
        <v>248</v>
      </c>
      <c r="J812" t="s">
        <v>249</v>
      </c>
      <c r="K812" t="s">
        <v>250</v>
      </c>
      <c r="L812" t="s">
        <v>251</v>
      </c>
      <c r="O812" s="111">
        <v>44910</v>
      </c>
      <c r="P812" t="s">
        <v>252</v>
      </c>
      <c r="Q812" t="s">
        <v>253</v>
      </c>
      <c r="R812" s="111">
        <v>44911</v>
      </c>
      <c r="S812" t="s">
        <v>254</v>
      </c>
      <c r="T812" t="s">
        <v>254</v>
      </c>
      <c r="U812" t="s">
        <v>254</v>
      </c>
      <c r="V812" t="s">
        <v>254</v>
      </c>
      <c r="W812">
        <v>0</v>
      </c>
      <c r="X812">
        <v>13501.2</v>
      </c>
      <c r="Y812">
        <v>25652.5</v>
      </c>
      <c r="Z812" s="27">
        <f t="shared" si="12"/>
        <v>39153.699999999997</v>
      </c>
    </row>
    <row r="813" spans="1:26" hidden="1">
      <c r="A813" t="s">
        <v>246</v>
      </c>
      <c r="B813">
        <v>1451674104</v>
      </c>
      <c r="C813" t="s">
        <v>935</v>
      </c>
      <c r="D813" t="s">
        <v>53</v>
      </c>
      <c r="E813" t="s">
        <v>54</v>
      </c>
      <c r="F813">
        <v>11898846</v>
      </c>
      <c r="G813" s="111">
        <v>44911</v>
      </c>
      <c r="H813" t="s">
        <v>1220</v>
      </c>
      <c r="I813" t="s">
        <v>255</v>
      </c>
      <c r="J813" t="s">
        <v>249</v>
      </c>
      <c r="K813" t="s">
        <v>250</v>
      </c>
      <c r="L813" t="s">
        <v>251</v>
      </c>
      <c r="O813" s="111">
        <v>44911</v>
      </c>
      <c r="P813" t="s">
        <v>252</v>
      </c>
      <c r="Q813" t="s">
        <v>253</v>
      </c>
      <c r="R813" s="111">
        <v>44914</v>
      </c>
      <c r="S813" t="s">
        <v>254</v>
      </c>
      <c r="T813" t="s">
        <v>254</v>
      </c>
      <c r="U813" t="s">
        <v>254</v>
      </c>
      <c r="V813" t="s">
        <v>254</v>
      </c>
      <c r="W813">
        <v>0</v>
      </c>
      <c r="X813">
        <v>2221</v>
      </c>
      <c r="Y813">
        <v>2294.9699999999998</v>
      </c>
      <c r="Z813" s="27">
        <f t="shared" si="12"/>
        <v>4515.9699999999993</v>
      </c>
    </row>
    <row r="814" spans="1:26" hidden="1">
      <c r="A814" t="s">
        <v>246</v>
      </c>
      <c r="B814">
        <v>1451674104</v>
      </c>
      <c r="C814" t="s">
        <v>935</v>
      </c>
      <c r="D814" t="s">
        <v>53</v>
      </c>
      <c r="E814" t="s">
        <v>54</v>
      </c>
      <c r="F814">
        <v>11900725</v>
      </c>
      <c r="G814" s="111">
        <v>44911</v>
      </c>
      <c r="H814" t="s">
        <v>1221</v>
      </c>
      <c r="I814" t="s">
        <v>255</v>
      </c>
      <c r="J814" t="s">
        <v>249</v>
      </c>
      <c r="K814" t="s">
        <v>250</v>
      </c>
      <c r="L814" t="s">
        <v>251</v>
      </c>
      <c r="O814" s="111">
        <v>44911</v>
      </c>
      <c r="P814" t="s">
        <v>252</v>
      </c>
      <c r="Q814" t="s">
        <v>253</v>
      </c>
      <c r="R814" s="111">
        <v>44914</v>
      </c>
      <c r="S814" t="s">
        <v>254</v>
      </c>
      <c r="T814" t="s">
        <v>254</v>
      </c>
      <c r="U814" t="s">
        <v>254</v>
      </c>
      <c r="V814" t="s">
        <v>254</v>
      </c>
      <c r="W814">
        <v>0</v>
      </c>
      <c r="X814">
        <v>4988.8</v>
      </c>
      <c r="Y814">
        <v>2784.64</v>
      </c>
      <c r="Z814" s="27">
        <f t="shared" si="12"/>
        <v>7773.4400000000005</v>
      </c>
    </row>
    <row r="815" spans="1:26" hidden="1">
      <c r="A815" t="s">
        <v>246</v>
      </c>
      <c r="B815">
        <v>1451674104</v>
      </c>
      <c r="C815" t="s">
        <v>935</v>
      </c>
      <c r="D815" t="s">
        <v>53</v>
      </c>
      <c r="E815" t="s">
        <v>54</v>
      </c>
      <c r="F815">
        <v>11905208</v>
      </c>
      <c r="G815" s="111">
        <v>44937</v>
      </c>
      <c r="H815" t="s">
        <v>1876</v>
      </c>
      <c r="I815" t="s">
        <v>255</v>
      </c>
      <c r="J815" t="s">
        <v>249</v>
      </c>
      <c r="K815" t="s">
        <v>250</v>
      </c>
      <c r="L815" t="s">
        <v>251</v>
      </c>
      <c r="O815" s="111">
        <v>44937</v>
      </c>
      <c r="P815" t="s">
        <v>252</v>
      </c>
      <c r="Q815" t="s">
        <v>253</v>
      </c>
      <c r="R815" s="111">
        <v>44939</v>
      </c>
      <c r="S815" t="s">
        <v>254</v>
      </c>
      <c r="T815" t="s">
        <v>254</v>
      </c>
      <c r="U815" t="s">
        <v>254</v>
      </c>
      <c r="V815" t="s">
        <v>254</v>
      </c>
      <c r="W815">
        <v>0</v>
      </c>
      <c r="X815">
        <v>0</v>
      </c>
      <c r="Y815">
        <v>3440.63</v>
      </c>
      <c r="Z815" s="27">
        <f t="shared" si="12"/>
        <v>3440.63</v>
      </c>
    </row>
    <row r="816" spans="1:26" hidden="1">
      <c r="A816" t="s">
        <v>246</v>
      </c>
      <c r="B816">
        <v>1451674104</v>
      </c>
      <c r="C816" t="s">
        <v>935</v>
      </c>
      <c r="D816" t="s">
        <v>53</v>
      </c>
      <c r="E816" t="s">
        <v>54</v>
      </c>
      <c r="F816">
        <v>11912972</v>
      </c>
      <c r="G816" s="111">
        <v>44915</v>
      </c>
      <c r="H816" t="s">
        <v>1222</v>
      </c>
      <c r="I816" t="s">
        <v>255</v>
      </c>
      <c r="J816" t="s">
        <v>249</v>
      </c>
      <c r="K816" t="s">
        <v>250</v>
      </c>
      <c r="L816" t="s">
        <v>251</v>
      </c>
      <c r="O816" s="111">
        <v>44915</v>
      </c>
      <c r="P816" t="s">
        <v>252</v>
      </c>
      <c r="Q816" t="s">
        <v>253</v>
      </c>
      <c r="R816" s="111">
        <v>44917</v>
      </c>
      <c r="S816" t="s">
        <v>254</v>
      </c>
      <c r="T816" t="s">
        <v>254</v>
      </c>
      <c r="U816" t="s">
        <v>254</v>
      </c>
      <c r="V816" t="s">
        <v>254</v>
      </c>
      <c r="W816">
        <v>0</v>
      </c>
      <c r="X816">
        <v>3500.68</v>
      </c>
      <c r="Y816">
        <v>15533.5</v>
      </c>
      <c r="Z816" s="27">
        <f t="shared" si="12"/>
        <v>19034.18</v>
      </c>
    </row>
    <row r="817" spans="1:26" hidden="1">
      <c r="A817" t="s">
        <v>246</v>
      </c>
      <c r="B817">
        <v>1451674104</v>
      </c>
      <c r="C817" t="s">
        <v>935</v>
      </c>
      <c r="D817" t="s">
        <v>53</v>
      </c>
      <c r="E817" t="s">
        <v>54</v>
      </c>
      <c r="F817">
        <v>11951594</v>
      </c>
      <c r="G817" s="111">
        <v>44924</v>
      </c>
      <c r="H817" t="s">
        <v>1382</v>
      </c>
      <c r="I817" t="s">
        <v>255</v>
      </c>
      <c r="J817" t="s">
        <v>249</v>
      </c>
      <c r="K817" t="s">
        <v>268</v>
      </c>
      <c r="L817" t="s">
        <v>251</v>
      </c>
      <c r="O817" s="111">
        <v>44924</v>
      </c>
      <c r="P817" t="s">
        <v>252</v>
      </c>
      <c r="Q817" t="s">
        <v>253</v>
      </c>
      <c r="R817" s="111">
        <v>44932</v>
      </c>
      <c r="S817" t="s">
        <v>254</v>
      </c>
      <c r="T817" t="s">
        <v>254</v>
      </c>
      <c r="U817" t="s">
        <v>254</v>
      </c>
      <c r="V817" t="s">
        <v>254</v>
      </c>
      <c r="W817">
        <v>0</v>
      </c>
      <c r="X817">
        <v>0</v>
      </c>
      <c r="Y817">
        <v>140</v>
      </c>
      <c r="Z817" s="27">
        <f t="shared" si="12"/>
        <v>140</v>
      </c>
    </row>
    <row r="818" spans="1:26" hidden="1">
      <c r="A818" t="s">
        <v>246</v>
      </c>
      <c r="B818">
        <v>1451674104</v>
      </c>
      <c r="C818" t="s">
        <v>935</v>
      </c>
      <c r="D818" t="s">
        <v>53</v>
      </c>
      <c r="E818" t="s">
        <v>54</v>
      </c>
      <c r="F818">
        <v>11969496</v>
      </c>
      <c r="G818" s="111">
        <v>44942</v>
      </c>
      <c r="H818" t="s">
        <v>1877</v>
      </c>
      <c r="I818" t="s">
        <v>255</v>
      </c>
      <c r="J818" t="s">
        <v>249</v>
      </c>
      <c r="K818" t="s">
        <v>268</v>
      </c>
      <c r="L818" t="s">
        <v>251</v>
      </c>
      <c r="O818" s="111">
        <v>44942</v>
      </c>
      <c r="P818" t="s">
        <v>252</v>
      </c>
      <c r="Q818" t="s">
        <v>253</v>
      </c>
      <c r="R818" s="111">
        <v>44943</v>
      </c>
      <c r="S818" t="s">
        <v>254</v>
      </c>
      <c r="T818" t="s">
        <v>254</v>
      </c>
      <c r="U818" t="s">
        <v>254</v>
      </c>
      <c r="V818" t="s">
        <v>254</v>
      </c>
      <c r="W818">
        <v>0</v>
      </c>
      <c r="X818">
        <v>0</v>
      </c>
      <c r="Y818">
        <v>3284</v>
      </c>
      <c r="Z818" s="27">
        <f t="shared" si="12"/>
        <v>3284</v>
      </c>
    </row>
    <row r="819" spans="1:26" hidden="1">
      <c r="A819" t="s">
        <v>246</v>
      </c>
      <c r="B819">
        <v>1451674104</v>
      </c>
      <c r="C819" t="s">
        <v>935</v>
      </c>
      <c r="D819" t="s">
        <v>53</v>
      </c>
      <c r="E819" t="s">
        <v>54</v>
      </c>
      <c r="F819">
        <v>11977283</v>
      </c>
      <c r="G819" s="111">
        <v>44932</v>
      </c>
      <c r="H819" t="s">
        <v>1878</v>
      </c>
      <c r="I819" t="s">
        <v>248</v>
      </c>
      <c r="J819" t="s">
        <v>249</v>
      </c>
      <c r="K819" t="s">
        <v>250</v>
      </c>
      <c r="L819" t="s">
        <v>251</v>
      </c>
      <c r="O819" s="111">
        <v>44932</v>
      </c>
      <c r="P819" t="s">
        <v>252</v>
      </c>
      <c r="Q819" t="s">
        <v>253</v>
      </c>
      <c r="R819" s="111">
        <v>44935</v>
      </c>
      <c r="S819" t="s">
        <v>254</v>
      </c>
      <c r="T819" t="s">
        <v>254</v>
      </c>
      <c r="U819" t="s">
        <v>254</v>
      </c>
      <c r="V819" t="s">
        <v>254</v>
      </c>
      <c r="W819">
        <v>0</v>
      </c>
      <c r="X819">
        <v>0</v>
      </c>
      <c r="Y819">
        <v>6088.5</v>
      </c>
      <c r="Z819" s="27">
        <f t="shared" si="12"/>
        <v>6088.5</v>
      </c>
    </row>
    <row r="820" spans="1:26" hidden="1">
      <c r="A820" t="s">
        <v>246</v>
      </c>
      <c r="B820">
        <v>1451674104</v>
      </c>
      <c r="C820" t="s">
        <v>935</v>
      </c>
      <c r="D820" t="s">
        <v>53</v>
      </c>
      <c r="E820" t="s">
        <v>54</v>
      </c>
      <c r="F820">
        <v>11986200</v>
      </c>
      <c r="G820" s="111">
        <v>44936</v>
      </c>
      <c r="H820" t="s">
        <v>1879</v>
      </c>
      <c r="I820" t="s">
        <v>255</v>
      </c>
      <c r="J820" t="s">
        <v>249</v>
      </c>
      <c r="K820" t="s">
        <v>250</v>
      </c>
      <c r="L820" t="s">
        <v>251</v>
      </c>
      <c r="O820" s="111">
        <v>44936</v>
      </c>
      <c r="P820" t="s">
        <v>252</v>
      </c>
      <c r="Q820" t="s">
        <v>253</v>
      </c>
      <c r="R820" s="111">
        <v>44937</v>
      </c>
      <c r="S820" t="s">
        <v>254</v>
      </c>
      <c r="T820" t="s">
        <v>254</v>
      </c>
      <c r="U820" t="s">
        <v>254</v>
      </c>
      <c r="V820" t="s">
        <v>254</v>
      </c>
      <c r="W820">
        <v>0</v>
      </c>
      <c r="X820">
        <v>0</v>
      </c>
      <c r="Y820">
        <v>4104.6000000000004</v>
      </c>
      <c r="Z820" s="27">
        <f t="shared" si="12"/>
        <v>4104.6000000000004</v>
      </c>
    </row>
    <row r="821" spans="1:26" hidden="1">
      <c r="A821" t="s">
        <v>246</v>
      </c>
      <c r="B821">
        <v>1451674104</v>
      </c>
      <c r="C821" t="s">
        <v>935</v>
      </c>
      <c r="D821" t="s">
        <v>53</v>
      </c>
      <c r="E821" t="s">
        <v>54</v>
      </c>
      <c r="F821">
        <v>12032224</v>
      </c>
      <c r="G821" s="111">
        <v>44949</v>
      </c>
      <c r="H821" t="s">
        <v>1880</v>
      </c>
      <c r="I821" t="s">
        <v>255</v>
      </c>
      <c r="J821" t="s">
        <v>249</v>
      </c>
      <c r="K821" t="s">
        <v>268</v>
      </c>
      <c r="L821" t="s">
        <v>251</v>
      </c>
      <c r="O821" s="111">
        <v>44949</v>
      </c>
      <c r="P821" t="s">
        <v>252</v>
      </c>
      <c r="Q821" t="s">
        <v>253</v>
      </c>
      <c r="R821" s="111">
        <v>44950</v>
      </c>
      <c r="S821" t="s">
        <v>254</v>
      </c>
      <c r="T821" t="s">
        <v>254</v>
      </c>
      <c r="U821" t="s">
        <v>254</v>
      </c>
      <c r="V821" t="s">
        <v>254</v>
      </c>
      <c r="W821">
        <v>0</v>
      </c>
      <c r="X821">
        <v>0</v>
      </c>
      <c r="Y821">
        <v>3063.25</v>
      </c>
      <c r="Z821" s="27">
        <f t="shared" si="12"/>
        <v>3063.25</v>
      </c>
    </row>
    <row r="822" spans="1:26" hidden="1">
      <c r="A822" t="s">
        <v>246</v>
      </c>
      <c r="B822">
        <v>1451674104</v>
      </c>
      <c r="C822" t="s">
        <v>935</v>
      </c>
      <c r="D822" t="s">
        <v>53</v>
      </c>
      <c r="E822" t="s">
        <v>54</v>
      </c>
      <c r="F822">
        <v>12058869</v>
      </c>
      <c r="G822" s="111">
        <v>44954</v>
      </c>
      <c r="H822" t="s">
        <v>1881</v>
      </c>
      <c r="I822" t="s">
        <v>248</v>
      </c>
      <c r="J822" t="s">
        <v>249</v>
      </c>
      <c r="K822" t="s">
        <v>250</v>
      </c>
      <c r="L822" t="s">
        <v>251</v>
      </c>
      <c r="O822" s="111">
        <v>44954</v>
      </c>
      <c r="P822" t="s">
        <v>252</v>
      </c>
      <c r="Q822" t="s">
        <v>257</v>
      </c>
      <c r="S822" t="s">
        <v>254</v>
      </c>
      <c r="T822" t="s">
        <v>254</v>
      </c>
      <c r="U822" t="s">
        <v>254</v>
      </c>
      <c r="V822" t="s">
        <v>254</v>
      </c>
      <c r="W822">
        <v>0</v>
      </c>
      <c r="X822">
        <v>0</v>
      </c>
      <c r="Y822">
        <v>0</v>
      </c>
      <c r="Z822" s="27">
        <f t="shared" si="12"/>
        <v>0</v>
      </c>
    </row>
    <row r="823" spans="1:26" hidden="1">
      <c r="A823" t="s">
        <v>246</v>
      </c>
      <c r="B823">
        <v>1451674104</v>
      </c>
      <c r="C823" t="s">
        <v>935</v>
      </c>
      <c r="D823" t="s">
        <v>1622</v>
      </c>
      <c r="E823" t="s">
        <v>54</v>
      </c>
      <c r="F823">
        <v>12043837</v>
      </c>
      <c r="G823" s="111">
        <v>44952</v>
      </c>
      <c r="H823" t="s">
        <v>1882</v>
      </c>
      <c r="I823" t="s">
        <v>271</v>
      </c>
      <c r="J823" t="s">
        <v>249</v>
      </c>
      <c r="K823" t="s">
        <v>250</v>
      </c>
      <c r="L823" t="s">
        <v>251</v>
      </c>
      <c r="O823" s="111">
        <v>44952</v>
      </c>
      <c r="P823" t="s">
        <v>252</v>
      </c>
      <c r="Q823" t="s">
        <v>253</v>
      </c>
      <c r="R823" s="111">
        <v>44953</v>
      </c>
      <c r="S823" t="s">
        <v>254</v>
      </c>
      <c r="T823" t="s">
        <v>254</v>
      </c>
      <c r="U823" t="s">
        <v>254</v>
      </c>
      <c r="V823" t="s">
        <v>254</v>
      </c>
      <c r="W823">
        <v>0</v>
      </c>
      <c r="X823">
        <v>0</v>
      </c>
      <c r="Y823">
        <v>2411.0100000000002</v>
      </c>
      <c r="Z823" s="27">
        <f t="shared" si="12"/>
        <v>2411.0100000000002</v>
      </c>
    </row>
    <row r="824" spans="1:26" hidden="1">
      <c r="A824" t="s">
        <v>246</v>
      </c>
      <c r="B824">
        <v>1451674104</v>
      </c>
      <c r="C824" t="s">
        <v>935</v>
      </c>
      <c r="D824" t="s">
        <v>265</v>
      </c>
      <c r="E824" t="s">
        <v>54</v>
      </c>
      <c r="F824">
        <v>10927762</v>
      </c>
      <c r="G824" s="111">
        <v>44907</v>
      </c>
      <c r="H824" t="s">
        <v>1223</v>
      </c>
      <c r="I824" t="s">
        <v>255</v>
      </c>
      <c r="J824" t="s">
        <v>249</v>
      </c>
      <c r="K824" t="s">
        <v>250</v>
      </c>
      <c r="L824" t="s">
        <v>251</v>
      </c>
      <c r="O824" s="111">
        <v>44907</v>
      </c>
      <c r="P824" t="s">
        <v>252</v>
      </c>
      <c r="Q824" t="s">
        <v>253</v>
      </c>
      <c r="R824" s="111">
        <v>44908</v>
      </c>
      <c r="S824" t="s">
        <v>254</v>
      </c>
      <c r="T824" t="s">
        <v>254</v>
      </c>
      <c r="U824" t="s">
        <v>254</v>
      </c>
      <c r="V824" t="s">
        <v>254</v>
      </c>
      <c r="W824">
        <v>0</v>
      </c>
      <c r="X824">
        <v>7107</v>
      </c>
      <c r="Y824">
        <v>6604</v>
      </c>
      <c r="Z824" s="27">
        <f t="shared" si="12"/>
        <v>13711</v>
      </c>
    </row>
    <row r="825" spans="1:26" hidden="1">
      <c r="A825" t="s">
        <v>246</v>
      </c>
      <c r="B825">
        <v>1451674104</v>
      </c>
      <c r="C825" t="s">
        <v>935</v>
      </c>
      <c r="D825" t="s">
        <v>265</v>
      </c>
      <c r="E825" t="s">
        <v>54</v>
      </c>
      <c r="F825">
        <v>11878809</v>
      </c>
      <c r="G825" s="111">
        <v>44908</v>
      </c>
      <c r="H825" t="s">
        <v>1224</v>
      </c>
      <c r="I825" t="s">
        <v>255</v>
      </c>
      <c r="J825" t="s">
        <v>249</v>
      </c>
      <c r="K825" t="s">
        <v>250</v>
      </c>
      <c r="L825" t="s">
        <v>251</v>
      </c>
      <c r="O825" s="111">
        <v>44908</v>
      </c>
      <c r="P825" t="s">
        <v>252</v>
      </c>
      <c r="Q825" t="s">
        <v>253</v>
      </c>
      <c r="R825" s="111">
        <v>44909</v>
      </c>
      <c r="S825" t="s">
        <v>254</v>
      </c>
      <c r="T825" t="s">
        <v>254</v>
      </c>
      <c r="U825" t="s">
        <v>254</v>
      </c>
      <c r="V825" t="s">
        <v>254</v>
      </c>
      <c r="W825">
        <v>0</v>
      </c>
      <c r="X825">
        <v>2274</v>
      </c>
      <c r="Y825">
        <v>715</v>
      </c>
      <c r="Z825" s="27">
        <f t="shared" si="12"/>
        <v>2989</v>
      </c>
    </row>
    <row r="826" spans="1:26" hidden="1">
      <c r="A826" t="s">
        <v>246</v>
      </c>
      <c r="B826">
        <v>1413771432</v>
      </c>
      <c r="C826" t="s">
        <v>1883</v>
      </c>
      <c r="D826" t="s">
        <v>1527</v>
      </c>
      <c r="E826" t="s">
        <v>1528</v>
      </c>
      <c r="F826">
        <v>12060769</v>
      </c>
      <c r="G826" s="111">
        <v>44956</v>
      </c>
      <c r="H826" t="s">
        <v>1884</v>
      </c>
      <c r="I826" t="s">
        <v>248</v>
      </c>
      <c r="J826" t="s">
        <v>249</v>
      </c>
      <c r="K826" t="s">
        <v>250</v>
      </c>
      <c r="L826" t="s">
        <v>251</v>
      </c>
      <c r="O826" s="111">
        <v>44957</v>
      </c>
      <c r="P826" t="s">
        <v>252</v>
      </c>
      <c r="Q826" t="s">
        <v>257</v>
      </c>
      <c r="S826" t="s">
        <v>254</v>
      </c>
      <c r="T826" t="s">
        <v>254</v>
      </c>
      <c r="U826" t="s">
        <v>254</v>
      </c>
      <c r="V826" t="s">
        <v>254</v>
      </c>
      <c r="W826">
        <v>0</v>
      </c>
      <c r="X826">
        <v>0</v>
      </c>
      <c r="Y826">
        <v>0</v>
      </c>
      <c r="Z826" s="27">
        <f t="shared" si="12"/>
        <v>0</v>
      </c>
    </row>
    <row r="827" spans="1:26" hidden="1">
      <c r="A827" t="s">
        <v>246</v>
      </c>
      <c r="B827">
        <v>182458202</v>
      </c>
      <c r="C827" t="s">
        <v>950</v>
      </c>
      <c r="D827" t="s">
        <v>53</v>
      </c>
      <c r="E827" t="s">
        <v>54</v>
      </c>
      <c r="F827">
        <v>11864535</v>
      </c>
      <c r="G827" s="111">
        <v>44914</v>
      </c>
      <c r="H827" t="s">
        <v>1383</v>
      </c>
      <c r="I827" t="s">
        <v>248</v>
      </c>
      <c r="J827" t="s">
        <v>249</v>
      </c>
      <c r="K827" t="s">
        <v>250</v>
      </c>
      <c r="L827" t="s">
        <v>251</v>
      </c>
      <c r="O827" s="111">
        <v>44914</v>
      </c>
      <c r="P827" t="s">
        <v>252</v>
      </c>
      <c r="Q827" t="s">
        <v>253</v>
      </c>
      <c r="R827" s="111">
        <v>44917</v>
      </c>
      <c r="S827" t="s">
        <v>254</v>
      </c>
      <c r="T827" t="s">
        <v>254</v>
      </c>
      <c r="U827" t="s">
        <v>254</v>
      </c>
      <c r="V827" t="s">
        <v>254</v>
      </c>
      <c r="W827">
        <v>0</v>
      </c>
      <c r="X827">
        <v>0</v>
      </c>
      <c r="Y827">
        <v>181.5</v>
      </c>
      <c r="Z827" s="27">
        <f t="shared" si="12"/>
        <v>181.5</v>
      </c>
    </row>
    <row r="828" spans="1:26" hidden="1">
      <c r="A828" t="s">
        <v>246</v>
      </c>
      <c r="B828">
        <v>70325321108</v>
      </c>
      <c r="C828" t="s">
        <v>950</v>
      </c>
      <c r="D828" t="s">
        <v>53</v>
      </c>
      <c r="E828" t="s">
        <v>54</v>
      </c>
      <c r="F828">
        <v>11892947</v>
      </c>
      <c r="G828" s="111">
        <v>44914</v>
      </c>
      <c r="H828" t="s">
        <v>1225</v>
      </c>
      <c r="I828" t="s">
        <v>248</v>
      </c>
      <c r="J828" t="s">
        <v>249</v>
      </c>
      <c r="K828" t="s">
        <v>250</v>
      </c>
      <c r="L828" t="s">
        <v>251</v>
      </c>
      <c r="O828" s="111">
        <v>44915</v>
      </c>
      <c r="P828" t="s">
        <v>252</v>
      </c>
      <c r="Q828" t="s">
        <v>253</v>
      </c>
      <c r="R828" s="111">
        <v>44916</v>
      </c>
      <c r="S828" t="s">
        <v>254</v>
      </c>
      <c r="T828" t="s">
        <v>254</v>
      </c>
      <c r="U828" t="s">
        <v>254</v>
      </c>
      <c r="V828" t="s">
        <v>254</v>
      </c>
      <c r="W828">
        <v>0</v>
      </c>
      <c r="X828">
        <v>12765.1</v>
      </c>
      <c r="Y828">
        <v>20092.7</v>
      </c>
      <c r="Z828" s="27">
        <f t="shared" si="12"/>
        <v>32857.800000000003</v>
      </c>
    </row>
    <row r="829" spans="1:26" hidden="1">
      <c r="A829" t="s">
        <v>246</v>
      </c>
      <c r="B829">
        <v>182458202</v>
      </c>
      <c r="C829" t="s">
        <v>950</v>
      </c>
      <c r="D829" t="s">
        <v>53</v>
      </c>
      <c r="E829" t="s">
        <v>54</v>
      </c>
      <c r="F829">
        <v>11899948</v>
      </c>
      <c r="G829" s="111">
        <v>44911</v>
      </c>
      <c r="H829" t="s">
        <v>1226</v>
      </c>
      <c r="I829" t="s">
        <v>255</v>
      </c>
      <c r="J829" t="s">
        <v>249</v>
      </c>
      <c r="K829" t="s">
        <v>250</v>
      </c>
      <c r="L829" t="s">
        <v>251</v>
      </c>
      <c r="O829" s="111">
        <v>44911</v>
      </c>
      <c r="P829" t="s">
        <v>252</v>
      </c>
      <c r="Q829" t="s">
        <v>253</v>
      </c>
      <c r="R829" s="111">
        <v>44914</v>
      </c>
      <c r="S829" t="s">
        <v>254</v>
      </c>
      <c r="T829" t="s">
        <v>254</v>
      </c>
      <c r="U829" t="s">
        <v>254</v>
      </c>
      <c r="V829" t="s">
        <v>254</v>
      </c>
      <c r="W829">
        <v>0</v>
      </c>
      <c r="X829">
        <v>17600.03</v>
      </c>
      <c r="Y829">
        <v>36977.199999999997</v>
      </c>
      <c r="Z829" s="27">
        <f t="shared" si="12"/>
        <v>54577.229999999996</v>
      </c>
    </row>
    <row r="830" spans="1:26" hidden="1">
      <c r="A830" t="s">
        <v>246</v>
      </c>
      <c r="B830">
        <v>182458202</v>
      </c>
      <c r="C830" t="s">
        <v>950</v>
      </c>
      <c r="D830" t="s">
        <v>53</v>
      </c>
      <c r="E830" t="s">
        <v>54</v>
      </c>
      <c r="F830">
        <v>11905221</v>
      </c>
      <c r="G830" s="111">
        <v>44914</v>
      </c>
      <c r="H830" t="s">
        <v>1227</v>
      </c>
      <c r="I830" t="s">
        <v>255</v>
      </c>
      <c r="J830" t="s">
        <v>249</v>
      </c>
      <c r="K830" t="s">
        <v>268</v>
      </c>
      <c r="L830" t="s">
        <v>251</v>
      </c>
      <c r="O830" s="111">
        <v>44914</v>
      </c>
      <c r="P830" t="s">
        <v>252</v>
      </c>
      <c r="Q830" t="s">
        <v>253</v>
      </c>
      <c r="R830" s="111">
        <v>44915</v>
      </c>
      <c r="S830" t="s">
        <v>254</v>
      </c>
      <c r="T830" t="s">
        <v>254</v>
      </c>
      <c r="U830" t="s">
        <v>254</v>
      </c>
      <c r="V830" t="s">
        <v>254</v>
      </c>
      <c r="W830">
        <v>0</v>
      </c>
      <c r="X830">
        <v>12084.449999999999</v>
      </c>
      <c r="Y830">
        <v>9768.59</v>
      </c>
      <c r="Z830" s="27">
        <f t="shared" si="12"/>
        <v>21853.040000000001</v>
      </c>
    </row>
    <row r="831" spans="1:26" hidden="1">
      <c r="A831" t="s">
        <v>246</v>
      </c>
      <c r="B831">
        <v>15972500230</v>
      </c>
      <c r="C831" t="s">
        <v>854</v>
      </c>
      <c r="D831" t="s">
        <v>264</v>
      </c>
      <c r="E831" t="s">
        <v>54</v>
      </c>
      <c r="F831">
        <v>11932309</v>
      </c>
      <c r="G831" s="111">
        <v>44921</v>
      </c>
      <c r="H831" t="s">
        <v>1228</v>
      </c>
      <c r="I831" t="s">
        <v>255</v>
      </c>
      <c r="J831" t="s">
        <v>249</v>
      </c>
      <c r="K831" t="s">
        <v>268</v>
      </c>
      <c r="L831" t="s">
        <v>251</v>
      </c>
      <c r="O831" s="111">
        <v>44921</v>
      </c>
      <c r="P831" t="s">
        <v>252</v>
      </c>
      <c r="Q831" t="s">
        <v>253</v>
      </c>
      <c r="R831" s="111">
        <v>44922</v>
      </c>
      <c r="S831" t="s">
        <v>254</v>
      </c>
      <c r="T831" t="s">
        <v>254</v>
      </c>
      <c r="U831" t="s">
        <v>254</v>
      </c>
      <c r="V831" t="s">
        <v>254</v>
      </c>
      <c r="W831">
        <v>0</v>
      </c>
      <c r="X831">
        <v>3972.85</v>
      </c>
      <c r="Y831">
        <v>40018.9</v>
      </c>
      <c r="Z831" s="27">
        <f t="shared" si="12"/>
        <v>43991.75</v>
      </c>
    </row>
    <row r="832" spans="1:26" hidden="1">
      <c r="A832" t="s">
        <v>246</v>
      </c>
      <c r="B832">
        <v>15972500230</v>
      </c>
      <c r="C832" t="s">
        <v>854</v>
      </c>
      <c r="D832" t="s">
        <v>264</v>
      </c>
      <c r="E832" t="s">
        <v>54</v>
      </c>
      <c r="F832">
        <v>12006162</v>
      </c>
      <c r="G832" s="111">
        <v>44942</v>
      </c>
      <c r="H832" t="s">
        <v>1885</v>
      </c>
      <c r="I832" t="s">
        <v>255</v>
      </c>
      <c r="J832" t="s">
        <v>249</v>
      </c>
      <c r="K832" t="s">
        <v>250</v>
      </c>
      <c r="L832" t="s">
        <v>251</v>
      </c>
      <c r="O832" s="111">
        <v>44942</v>
      </c>
      <c r="P832" t="s">
        <v>252</v>
      </c>
      <c r="Q832" t="s">
        <v>253</v>
      </c>
      <c r="R832" s="111">
        <v>44943</v>
      </c>
      <c r="S832" t="s">
        <v>254</v>
      </c>
      <c r="T832" t="s">
        <v>254</v>
      </c>
      <c r="U832" t="s">
        <v>254</v>
      </c>
      <c r="V832" t="s">
        <v>254</v>
      </c>
      <c r="W832">
        <v>0</v>
      </c>
      <c r="X832">
        <v>0</v>
      </c>
      <c r="Y832">
        <v>725.7</v>
      </c>
      <c r="Z832" s="27">
        <f t="shared" si="12"/>
        <v>725.7</v>
      </c>
    </row>
    <row r="833" spans="1:26" hidden="1">
      <c r="A833" t="s">
        <v>246</v>
      </c>
      <c r="B833">
        <v>15972500230</v>
      </c>
      <c r="C833" t="s">
        <v>854</v>
      </c>
      <c r="D833" t="s">
        <v>53</v>
      </c>
      <c r="E833" t="s">
        <v>54</v>
      </c>
      <c r="F833">
        <v>26432</v>
      </c>
      <c r="G833" s="111">
        <v>44951</v>
      </c>
      <c r="H833" t="s">
        <v>1886</v>
      </c>
      <c r="I833" t="s">
        <v>271</v>
      </c>
      <c r="J833" t="s">
        <v>249</v>
      </c>
      <c r="K833" t="s">
        <v>805</v>
      </c>
      <c r="L833" t="s">
        <v>251</v>
      </c>
      <c r="O833" s="111">
        <v>44951</v>
      </c>
      <c r="P833" t="s">
        <v>252</v>
      </c>
      <c r="Q833" t="s">
        <v>1406</v>
      </c>
      <c r="S833" t="s">
        <v>254</v>
      </c>
      <c r="T833" t="s">
        <v>254</v>
      </c>
      <c r="U833" t="s">
        <v>254</v>
      </c>
      <c r="V833" t="s">
        <v>254</v>
      </c>
      <c r="W833">
        <v>0</v>
      </c>
      <c r="X833">
        <v>0</v>
      </c>
      <c r="Y833">
        <v>0</v>
      </c>
      <c r="Z833" s="27">
        <f t="shared" si="12"/>
        <v>0</v>
      </c>
    </row>
    <row r="834" spans="1:26" hidden="1">
      <c r="A834" t="s">
        <v>246</v>
      </c>
      <c r="B834">
        <v>15972500230</v>
      </c>
      <c r="C834" t="s">
        <v>854</v>
      </c>
      <c r="D834" t="s">
        <v>53</v>
      </c>
      <c r="E834" t="s">
        <v>54</v>
      </c>
      <c r="F834">
        <v>1213566</v>
      </c>
      <c r="G834" s="111">
        <v>44874</v>
      </c>
      <c r="H834" t="s">
        <v>855</v>
      </c>
      <c r="I834" t="s">
        <v>255</v>
      </c>
      <c r="J834" t="s">
        <v>249</v>
      </c>
      <c r="K834" t="s">
        <v>250</v>
      </c>
      <c r="L834" t="s">
        <v>251</v>
      </c>
      <c r="O834" s="111">
        <v>44874</v>
      </c>
      <c r="P834" t="s">
        <v>252</v>
      </c>
      <c r="Q834" t="s">
        <v>253</v>
      </c>
      <c r="R834" s="111">
        <v>44875</v>
      </c>
      <c r="S834" t="s">
        <v>254</v>
      </c>
      <c r="T834" t="s">
        <v>254</v>
      </c>
      <c r="U834" t="s">
        <v>254</v>
      </c>
      <c r="V834" t="s">
        <v>254</v>
      </c>
      <c r="W834">
        <v>0</v>
      </c>
      <c r="X834">
        <v>15141.1</v>
      </c>
      <c r="Y834">
        <v>15583</v>
      </c>
      <c r="Z834" s="27">
        <f t="shared" si="12"/>
        <v>30724.1</v>
      </c>
    </row>
    <row r="835" spans="1:26" hidden="1">
      <c r="A835" t="s">
        <v>246</v>
      </c>
      <c r="B835">
        <v>57397414168</v>
      </c>
      <c r="C835" t="s">
        <v>854</v>
      </c>
      <c r="D835" t="s">
        <v>53</v>
      </c>
      <c r="E835" t="s">
        <v>54</v>
      </c>
      <c r="F835">
        <v>8928629</v>
      </c>
      <c r="G835" s="111">
        <v>44881</v>
      </c>
      <c r="H835" t="s">
        <v>856</v>
      </c>
      <c r="I835" t="s">
        <v>255</v>
      </c>
      <c r="L835" t="s">
        <v>251</v>
      </c>
      <c r="O835" s="111">
        <v>44881</v>
      </c>
      <c r="P835" t="s">
        <v>252</v>
      </c>
      <c r="Q835" t="s">
        <v>263</v>
      </c>
      <c r="R835" s="111">
        <v>44886</v>
      </c>
      <c r="S835" t="s">
        <v>254</v>
      </c>
      <c r="T835" t="s">
        <v>254</v>
      </c>
      <c r="U835" t="s">
        <v>254</v>
      </c>
      <c r="V835" t="s">
        <v>254</v>
      </c>
      <c r="W835">
        <v>9995.1200000000008</v>
      </c>
      <c r="X835">
        <v>0</v>
      </c>
      <c r="Y835">
        <v>0</v>
      </c>
      <c r="Z835" s="27">
        <f t="shared" ref="Z835:Z898" si="13">SUM(W835:Y835)</f>
        <v>9995.1200000000008</v>
      </c>
    </row>
    <row r="836" spans="1:26" hidden="1">
      <c r="A836" t="s">
        <v>246</v>
      </c>
      <c r="B836">
        <v>15972500230</v>
      </c>
      <c r="C836" t="s">
        <v>854</v>
      </c>
      <c r="D836" t="s">
        <v>53</v>
      </c>
      <c r="E836" t="s">
        <v>54</v>
      </c>
      <c r="F836">
        <v>11749326</v>
      </c>
      <c r="G836" s="111">
        <v>44903</v>
      </c>
      <c r="H836" t="s">
        <v>1229</v>
      </c>
      <c r="I836" t="s">
        <v>255</v>
      </c>
      <c r="J836" t="s">
        <v>249</v>
      </c>
      <c r="K836" t="s">
        <v>268</v>
      </c>
      <c r="L836" t="s">
        <v>251</v>
      </c>
      <c r="O836" s="111">
        <v>44903</v>
      </c>
      <c r="P836" t="s">
        <v>252</v>
      </c>
      <c r="Q836" t="s">
        <v>253</v>
      </c>
      <c r="R836" s="111">
        <v>44904</v>
      </c>
      <c r="S836" t="s">
        <v>254</v>
      </c>
      <c r="T836" t="s">
        <v>254</v>
      </c>
      <c r="U836" t="s">
        <v>254</v>
      </c>
      <c r="V836" t="s">
        <v>254</v>
      </c>
      <c r="W836">
        <v>0</v>
      </c>
      <c r="X836">
        <v>10448.6</v>
      </c>
      <c r="Y836">
        <v>13783.49</v>
      </c>
      <c r="Z836" s="27">
        <f t="shared" si="13"/>
        <v>24232.09</v>
      </c>
    </row>
    <row r="837" spans="1:26" hidden="1">
      <c r="A837" t="s">
        <v>246</v>
      </c>
      <c r="B837">
        <v>15972500230</v>
      </c>
      <c r="C837" t="s">
        <v>854</v>
      </c>
      <c r="D837" t="s">
        <v>53</v>
      </c>
      <c r="E837" t="s">
        <v>54</v>
      </c>
      <c r="F837">
        <v>11791498</v>
      </c>
      <c r="G837" s="111">
        <v>44902</v>
      </c>
      <c r="H837" t="s">
        <v>1230</v>
      </c>
      <c r="I837" t="s">
        <v>255</v>
      </c>
      <c r="J837" t="s">
        <v>249</v>
      </c>
      <c r="K837" t="s">
        <v>268</v>
      </c>
      <c r="L837" t="s">
        <v>251</v>
      </c>
      <c r="O837" s="111">
        <v>44903</v>
      </c>
      <c r="P837" t="s">
        <v>252</v>
      </c>
      <c r="Q837" t="s">
        <v>253</v>
      </c>
      <c r="R837" s="111">
        <v>44904</v>
      </c>
      <c r="S837" t="s">
        <v>254</v>
      </c>
      <c r="T837" t="s">
        <v>254</v>
      </c>
      <c r="U837" t="s">
        <v>254</v>
      </c>
      <c r="V837" t="s">
        <v>254</v>
      </c>
      <c r="W837">
        <v>0</v>
      </c>
      <c r="X837">
        <v>34697.9</v>
      </c>
      <c r="Y837">
        <v>45455.01</v>
      </c>
      <c r="Z837" s="27">
        <f t="shared" si="13"/>
        <v>80152.91</v>
      </c>
    </row>
    <row r="838" spans="1:26" hidden="1">
      <c r="A838" t="s">
        <v>246</v>
      </c>
      <c r="B838">
        <v>15972500230</v>
      </c>
      <c r="C838" t="s">
        <v>854</v>
      </c>
      <c r="D838" t="s">
        <v>53</v>
      </c>
      <c r="E838" t="s">
        <v>54</v>
      </c>
      <c r="F838">
        <v>11811428</v>
      </c>
      <c r="G838" s="111">
        <v>44889</v>
      </c>
      <c r="H838" t="s">
        <v>857</v>
      </c>
      <c r="I838" t="s">
        <v>255</v>
      </c>
      <c r="J838" t="s">
        <v>249</v>
      </c>
      <c r="K838" t="s">
        <v>250</v>
      </c>
      <c r="L838" t="s">
        <v>251</v>
      </c>
      <c r="O838" s="111">
        <v>44889</v>
      </c>
      <c r="P838" t="s">
        <v>252</v>
      </c>
      <c r="Q838" t="s">
        <v>282</v>
      </c>
      <c r="R838" s="111">
        <v>44890</v>
      </c>
      <c r="S838" t="s">
        <v>254</v>
      </c>
      <c r="T838" t="s">
        <v>254</v>
      </c>
      <c r="U838" t="s">
        <v>254</v>
      </c>
      <c r="V838" t="s">
        <v>254</v>
      </c>
      <c r="W838">
        <v>217.01</v>
      </c>
      <c r="X838">
        <v>62</v>
      </c>
      <c r="Y838">
        <v>0</v>
      </c>
      <c r="Z838" s="27">
        <f t="shared" si="13"/>
        <v>279.01</v>
      </c>
    </row>
    <row r="839" spans="1:26" hidden="1">
      <c r="A839" t="s">
        <v>246</v>
      </c>
      <c r="B839">
        <v>15972500230</v>
      </c>
      <c r="C839" t="s">
        <v>854</v>
      </c>
      <c r="D839" t="s">
        <v>53</v>
      </c>
      <c r="E839" t="s">
        <v>54</v>
      </c>
      <c r="F839">
        <v>11812722</v>
      </c>
      <c r="G839" s="111">
        <v>44903</v>
      </c>
      <c r="H839" t="s">
        <v>1231</v>
      </c>
      <c r="I839" t="s">
        <v>255</v>
      </c>
      <c r="J839" t="s">
        <v>249</v>
      </c>
      <c r="K839" t="s">
        <v>268</v>
      </c>
      <c r="L839" t="s">
        <v>251</v>
      </c>
      <c r="O839" s="111">
        <v>44903</v>
      </c>
      <c r="P839" t="s">
        <v>252</v>
      </c>
      <c r="Q839" t="s">
        <v>253</v>
      </c>
      <c r="R839" s="111">
        <v>44904</v>
      </c>
      <c r="S839" t="s">
        <v>254</v>
      </c>
      <c r="T839" t="s">
        <v>254</v>
      </c>
      <c r="U839" t="s">
        <v>254</v>
      </c>
      <c r="V839" t="s">
        <v>254</v>
      </c>
      <c r="W839">
        <v>0</v>
      </c>
      <c r="X839">
        <v>8300</v>
      </c>
      <c r="Y839">
        <v>20216.11</v>
      </c>
      <c r="Z839" s="27">
        <f t="shared" si="13"/>
        <v>28516.11</v>
      </c>
    </row>
    <row r="840" spans="1:26" hidden="1">
      <c r="A840" t="s">
        <v>246</v>
      </c>
      <c r="B840">
        <v>15972500230</v>
      </c>
      <c r="C840" t="s">
        <v>854</v>
      </c>
      <c r="D840" t="s">
        <v>53</v>
      </c>
      <c r="E840" t="s">
        <v>54</v>
      </c>
      <c r="F840">
        <v>11821986</v>
      </c>
      <c r="G840" s="111">
        <v>44922</v>
      </c>
      <c r="H840" t="s">
        <v>1384</v>
      </c>
      <c r="I840" t="s">
        <v>255</v>
      </c>
      <c r="J840" t="s">
        <v>249</v>
      </c>
      <c r="K840" t="s">
        <v>250</v>
      </c>
      <c r="L840" t="s">
        <v>251</v>
      </c>
      <c r="O840" s="111">
        <v>44922</v>
      </c>
      <c r="P840" t="s">
        <v>252</v>
      </c>
      <c r="Q840" t="s">
        <v>257</v>
      </c>
      <c r="R840" s="111">
        <v>44930</v>
      </c>
      <c r="S840" t="s">
        <v>254</v>
      </c>
      <c r="T840" t="s">
        <v>254</v>
      </c>
      <c r="U840" t="s">
        <v>254</v>
      </c>
      <c r="V840" t="s">
        <v>254</v>
      </c>
      <c r="W840">
        <v>0</v>
      </c>
      <c r="X840">
        <v>0</v>
      </c>
      <c r="Y840">
        <v>0</v>
      </c>
      <c r="Z840" s="27">
        <f t="shared" si="13"/>
        <v>0</v>
      </c>
    </row>
    <row r="841" spans="1:26" hidden="1">
      <c r="A841" t="s">
        <v>246</v>
      </c>
      <c r="B841">
        <v>15972500230</v>
      </c>
      <c r="C841" t="s">
        <v>854</v>
      </c>
      <c r="D841" t="s">
        <v>53</v>
      </c>
      <c r="E841" t="s">
        <v>54</v>
      </c>
      <c r="F841">
        <v>11887579</v>
      </c>
      <c r="G841" s="111">
        <v>44949</v>
      </c>
      <c r="H841" t="s">
        <v>1887</v>
      </c>
      <c r="I841" t="s">
        <v>255</v>
      </c>
      <c r="J841" t="s">
        <v>249</v>
      </c>
      <c r="K841" t="s">
        <v>268</v>
      </c>
      <c r="L841" t="s">
        <v>251</v>
      </c>
      <c r="O841" s="111">
        <v>44949</v>
      </c>
      <c r="P841" t="s">
        <v>252</v>
      </c>
      <c r="Q841" t="s">
        <v>253</v>
      </c>
      <c r="R841" s="111">
        <v>44950</v>
      </c>
      <c r="S841" t="s">
        <v>254</v>
      </c>
      <c r="T841" t="s">
        <v>254</v>
      </c>
      <c r="U841" t="s">
        <v>254</v>
      </c>
      <c r="V841" t="s">
        <v>254</v>
      </c>
      <c r="W841">
        <v>0</v>
      </c>
      <c r="X841">
        <v>0</v>
      </c>
      <c r="Y841">
        <v>4974.45</v>
      </c>
      <c r="Z841" s="27">
        <f t="shared" si="13"/>
        <v>4974.45</v>
      </c>
    </row>
    <row r="842" spans="1:26" hidden="1">
      <c r="A842" t="s">
        <v>246</v>
      </c>
      <c r="B842">
        <v>15972500230</v>
      </c>
      <c r="C842" t="s">
        <v>854</v>
      </c>
      <c r="D842" t="s">
        <v>53</v>
      </c>
      <c r="E842" t="s">
        <v>54</v>
      </c>
      <c r="F842">
        <v>11931757</v>
      </c>
      <c r="G842" s="111">
        <v>44936</v>
      </c>
      <c r="H842" t="s">
        <v>1888</v>
      </c>
      <c r="I842" t="s">
        <v>255</v>
      </c>
      <c r="J842" t="s">
        <v>249</v>
      </c>
      <c r="K842" t="s">
        <v>268</v>
      </c>
      <c r="L842" t="s">
        <v>251</v>
      </c>
      <c r="O842" s="111">
        <v>44936</v>
      </c>
      <c r="P842" t="s">
        <v>252</v>
      </c>
      <c r="Q842" t="s">
        <v>253</v>
      </c>
      <c r="R842" s="111">
        <v>44937</v>
      </c>
      <c r="S842" t="s">
        <v>254</v>
      </c>
      <c r="T842" t="s">
        <v>254</v>
      </c>
      <c r="U842" t="s">
        <v>254</v>
      </c>
      <c r="V842" t="s">
        <v>254</v>
      </c>
      <c r="W842">
        <v>0</v>
      </c>
      <c r="X842">
        <v>0</v>
      </c>
      <c r="Y842">
        <v>107252.78</v>
      </c>
      <c r="Z842" s="27">
        <f t="shared" si="13"/>
        <v>107252.78</v>
      </c>
    </row>
    <row r="843" spans="1:26" hidden="1">
      <c r="A843" t="s">
        <v>246</v>
      </c>
      <c r="B843">
        <v>15972500230</v>
      </c>
      <c r="C843" t="s">
        <v>854</v>
      </c>
      <c r="D843" t="s">
        <v>53</v>
      </c>
      <c r="E843" t="s">
        <v>54</v>
      </c>
      <c r="F843">
        <v>11961793</v>
      </c>
      <c r="G843" s="111">
        <v>44928</v>
      </c>
      <c r="H843" t="s">
        <v>1889</v>
      </c>
      <c r="I843" t="s">
        <v>255</v>
      </c>
      <c r="J843" t="s">
        <v>249</v>
      </c>
      <c r="K843" t="s">
        <v>250</v>
      </c>
      <c r="L843" t="s">
        <v>251</v>
      </c>
      <c r="O843" s="111">
        <v>44929</v>
      </c>
      <c r="P843" t="s">
        <v>252</v>
      </c>
      <c r="Q843" t="s">
        <v>253</v>
      </c>
      <c r="R843" s="111">
        <v>44930</v>
      </c>
      <c r="S843" t="s">
        <v>254</v>
      </c>
      <c r="T843" t="s">
        <v>254</v>
      </c>
      <c r="U843" t="s">
        <v>254</v>
      </c>
      <c r="V843" t="s">
        <v>254</v>
      </c>
      <c r="W843">
        <v>0</v>
      </c>
      <c r="X843">
        <v>0</v>
      </c>
      <c r="Y843">
        <v>5988.5</v>
      </c>
      <c r="Z843" s="27">
        <f t="shared" si="13"/>
        <v>5988.5</v>
      </c>
    </row>
    <row r="844" spans="1:26" hidden="1">
      <c r="A844" t="s">
        <v>246</v>
      </c>
      <c r="B844">
        <v>22283560187</v>
      </c>
      <c r="C844" t="s">
        <v>957</v>
      </c>
      <c r="D844" t="s">
        <v>264</v>
      </c>
      <c r="E844" t="s">
        <v>54</v>
      </c>
      <c r="F844">
        <v>10801283</v>
      </c>
      <c r="G844" s="111">
        <v>44916</v>
      </c>
      <c r="H844" t="s">
        <v>1232</v>
      </c>
      <c r="I844" t="s">
        <v>255</v>
      </c>
      <c r="J844" t="s">
        <v>249</v>
      </c>
      <c r="K844" t="s">
        <v>268</v>
      </c>
      <c r="L844" t="s">
        <v>251</v>
      </c>
      <c r="O844" s="111">
        <v>44916</v>
      </c>
      <c r="P844" t="s">
        <v>252</v>
      </c>
      <c r="Q844" t="s">
        <v>253</v>
      </c>
      <c r="R844" s="111">
        <v>44917</v>
      </c>
      <c r="S844" t="s">
        <v>254</v>
      </c>
      <c r="T844" t="s">
        <v>254</v>
      </c>
      <c r="U844" t="s">
        <v>254</v>
      </c>
      <c r="V844" t="s">
        <v>254</v>
      </c>
      <c r="W844">
        <v>0</v>
      </c>
      <c r="X844">
        <v>1566</v>
      </c>
      <c r="Y844">
        <v>400</v>
      </c>
      <c r="Z844" s="27">
        <f t="shared" si="13"/>
        <v>1966</v>
      </c>
    </row>
    <row r="845" spans="1:26" hidden="1">
      <c r="A845" t="s">
        <v>246</v>
      </c>
      <c r="B845">
        <v>22283560187</v>
      </c>
      <c r="C845" t="s">
        <v>957</v>
      </c>
      <c r="D845" t="s">
        <v>264</v>
      </c>
      <c r="E845" t="s">
        <v>54</v>
      </c>
      <c r="F845">
        <v>11917801</v>
      </c>
      <c r="G845" s="111">
        <v>44917</v>
      </c>
      <c r="H845" t="s">
        <v>1233</v>
      </c>
      <c r="I845" t="s">
        <v>255</v>
      </c>
      <c r="L845" t="s">
        <v>251</v>
      </c>
      <c r="O845" s="111">
        <v>44917</v>
      </c>
      <c r="P845" t="s">
        <v>252</v>
      </c>
      <c r="Q845" t="s">
        <v>263</v>
      </c>
      <c r="S845" t="s">
        <v>254</v>
      </c>
      <c r="T845" t="s">
        <v>254</v>
      </c>
      <c r="U845" t="s">
        <v>254</v>
      </c>
      <c r="V845" t="s">
        <v>254</v>
      </c>
      <c r="W845">
        <v>0</v>
      </c>
      <c r="X845">
        <v>1</v>
      </c>
      <c r="Y845">
        <v>0</v>
      </c>
      <c r="Z845" s="27">
        <f t="shared" si="13"/>
        <v>1</v>
      </c>
    </row>
    <row r="846" spans="1:26" hidden="1">
      <c r="A846" t="s">
        <v>246</v>
      </c>
      <c r="B846">
        <v>22283560187</v>
      </c>
      <c r="C846" t="s">
        <v>957</v>
      </c>
      <c r="D846" t="s">
        <v>53</v>
      </c>
      <c r="E846" t="s">
        <v>54</v>
      </c>
      <c r="F846">
        <v>11923731</v>
      </c>
      <c r="G846" s="111">
        <v>44918</v>
      </c>
      <c r="H846" t="s">
        <v>1234</v>
      </c>
      <c r="I846" t="s">
        <v>255</v>
      </c>
      <c r="J846" t="s">
        <v>249</v>
      </c>
      <c r="K846" t="s">
        <v>250</v>
      </c>
      <c r="L846" t="s">
        <v>251</v>
      </c>
      <c r="O846" s="111">
        <v>44918</v>
      </c>
      <c r="P846" t="s">
        <v>252</v>
      </c>
      <c r="Q846" t="s">
        <v>253</v>
      </c>
      <c r="R846" s="111">
        <v>44922</v>
      </c>
      <c r="S846" t="s">
        <v>254</v>
      </c>
      <c r="T846" t="s">
        <v>254</v>
      </c>
      <c r="U846" t="s">
        <v>254</v>
      </c>
      <c r="V846" t="s">
        <v>254</v>
      </c>
      <c r="W846">
        <v>0</v>
      </c>
      <c r="X846">
        <v>172.9</v>
      </c>
      <c r="Y846">
        <v>2022.9</v>
      </c>
      <c r="Z846" s="27">
        <f t="shared" si="13"/>
        <v>2195.8000000000002</v>
      </c>
    </row>
    <row r="847" spans="1:26" hidden="1">
      <c r="A847" t="s">
        <v>246</v>
      </c>
      <c r="B847">
        <v>9966884637</v>
      </c>
      <c r="C847" t="s">
        <v>42</v>
      </c>
      <c r="D847" t="s">
        <v>57</v>
      </c>
      <c r="E847" t="s">
        <v>58</v>
      </c>
      <c r="F847">
        <v>11800024</v>
      </c>
      <c r="G847" s="111">
        <v>44887</v>
      </c>
      <c r="H847" t="s">
        <v>1235</v>
      </c>
      <c r="I847" t="s">
        <v>255</v>
      </c>
      <c r="L847" t="s">
        <v>251</v>
      </c>
      <c r="O847" s="111">
        <v>44901</v>
      </c>
      <c r="P847" t="s">
        <v>252</v>
      </c>
      <c r="Q847" t="s">
        <v>253</v>
      </c>
      <c r="R847" s="111">
        <v>44902</v>
      </c>
      <c r="S847" t="s">
        <v>254</v>
      </c>
      <c r="T847" t="s">
        <v>254</v>
      </c>
      <c r="U847" t="s">
        <v>254</v>
      </c>
      <c r="V847" t="s">
        <v>254</v>
      </c>
      <c r="W847">
        <v>0</v>
      </c>
      <c r="X847">
        <v>3560.27</v>
      </c>
      <c r="Y847">
        <v>1382.52</v>
      </c>
      <c r="Z847" s="27">
        <f t="shared" si="13"/>
        <v>4942.79</v>
      </c>
    </row>
    <row r="848" spans="1:26" hidden="1">
      <c r="A848" t="s">
        <v>246</v>
      </c>
      <c r="B848">
        <v>9966884637</v>
      </c>
      <c r="C848" t="s">
        <v>42</v>
      </c>
      <c r="D848" t="s">
        <v>57</v>
      </c>
      <c r="E848" t="s">
        <v>58</v>
      </c>
      <c r="F848">
        <v>11800123</v>
      </c>
      <c r="G848" s="111">
        <v>44887</v>
      </c>
      <c r="H848" t="s">
        <v>1890</v>
      </c>
      <c r="I848" t="s">
        <v>255</v>
      </c>
      <c r="J848" t="s">
        <v>249</v>
      </c>
      <c r="K848" t="s">
        <v>268</v>
      </c>
      <c r="L848" t="s">
        <v>251</v>
      </c>
      <c r="O848" s="111">
        <v>44888</v>
      </c>
      <c r="P848" t="s">
        <v>252</v>
      </c>
      <c r="Q848" t="s">
        <v>257</v>
      </c>
      <c r="S848" t="s">
        <v>254</v>
      </c>
      <c r="T848" t="s">
        <v>254</v>
      </c>
      <c r="U848" t="s">
        <v>254</v>
      </c>
      <c r="V848" t="s">
        <v>254</v>
      </c>
      <c r="W848">
        <v>0</v>
      </c>
      <c r="X848">
        <v>0</v>
      </c>
      <c r="Y848">
        <v>0</v>
      </c>
      <c r="Z848" s="27">
        <f t="shared" si="13"/>
        <v>0</v>
      </c>
    </row>
    <row r="849" spans="1:26" hidden="1">
      <c r="A849" t="s">
        <v>246</v>
      </c>
      <c r="B849">
        <v>9966884637</v>
      </c>
      <c r="C849" t="s">
        <v>42</v>
      </c>
      <c r="D849" t="s">
        <v>53</v>
      </c>
      <c r="E849" t="s">
        <v>54</v>
      </c>
      <c r="F849">
        <v>1739208</v>
      </c>
      <c r="G849" s="111">
        <v>44900</v>
      </c>
      <c r="H849" t="s">
        <v>1236</v>
      </c>
      <c r="I849" t="s">
        <v>255</v>
      </c>
      <c r="J849" t="s">
        <v>249</v>
      </c>
      <c r="K849" t="s">
        <v>250</v>
      </c>
      <c r="L849" t="s">
        <v>251</v>
      </c>
      <c r="O849" s="111">
        <v>44900</v>
      </c>
      <c r="P849" t="s">
        <v>252</v>
      </c>
      <c r="Q849" t="s">
        <v>253</v>
      </c>
      <c r="R849" s="111">
        <v>44901</v>
      </c>
      <c r="S849" t="s">
        <v>254</v>
      </c>
      <c r="T849" t="s">
        <v>254</v>
      </c>
      <c r="U849" t="s">
        <v>254</v>
      </c>
      <c r="V849" t="s">
        <v>254</v>
      </c>
      <c r="W849">
        <v>0</v>
      </c>
      <c r="X849">
        <v>11430.12</v>
      </c>
      <c r="Y849">
        <v>5882.5</v>
      </c>
      <c r="Z849" s="27">
        <f t="shared" si="13"/>
        <v>17312.620000000003</v>
      </c>
    </row>
    <row r="850" spans="1:26" hidden="1">
      <c r="A850" t="s">
        <v>246</v>
      </c>
      <c r="B850">
        <v>9966884637</v>
      </c>
      <c r="C850" t="s">
        <v>42</v>
      </c>
      <c r="D850" t="s">
        <v>53</v>
      </c>
      <c r="E850" t="s">
        <v>54</v>
      </c>
      <c r="F850">
        <v>11865066</v>
      </c>
      <c r="G850" s="111">
        <v>44902</v>
      </c>
      <c r="H850" t="s">
        <v>1237</v>
      </c>
      <c r="I850" t="s">
        <v>255</v>
      </c>
      <c r="J850" t="s">
        <v>249</v>
      </c>
      <c r="K850" t="s">
        <v>250</v>
      </c>
      <c r="L850" t="s">
        <v>251</v>
      </c>
      <c r="O850" s="111">
        <v>44902</v>
      </c>
      <c r="P850" t="s">
        <v>252</v>
      </c>
      <c r="Q850" t="s">
        <v>253</v>
      </c>
      <c r="R850" s="111">
        <v>44903</v>
      </c>
      <c r="S850" t="s">
        <v>254</v>
      </c>
      <c r="T850" t="s">
        <v>254</v>
      </c>
      <c r="U850" t="s">
        <v>254</v>
      </c>
      <c r="V850" t="s">
        <v>254</v>
      </c>
      <c r="W850">
        <v>0</v>
      </c>
      <c r="X850">
        <v>5267.61</v>
      </c>
      <c r="Y850">
        <v>6104.85</v>
      </c>
      <c r="Z850" s="27">
        <f t="shared" si="13"/>
        <v>11372.46</v>
      </c>
    </row>
    <row r="851" spans="1:26" hidden="1">
      <c r="A851" t="s">
        <v>246</v>
      </c>
      <c r="B851">
        <v>9966884637</v>
      </c>
      <c r="C851" t="s">
        <v>42</v>
      </c>
      <c r="D851" t="s">
        <v>53</v>
      </c>
      <c r="E851" t="s">
        <v>54</v>
      </c>
      <c r="F851">
        <v>11865492</v>
      </c>
      <c r="G851" s="111">
        <v>44902</v>
      </c>
      <c r="H851" t="s">
        <v>1238</v>
      </c>
      <c r="I851" t="s">
        <v>255</v>
      </c>
      <c r="J851" t="s">
        <v>249</v>
      </c>
      <c r="K851" t="s">
        <v>268</v>
      </c>
      <c r="L851" t="s">
        <v>251</v>
      </c>
      <c r="O851" s="111">
        <v>44902</v>
      </c>
      <c r="P851" t="s">
        <v>252</v>
      </c>
      <c r="Q851" t="s">
        <v>253</v>
      </c>
      <c r="R851" s="111">
        <v>44903</v>
      </c>
      <c r="S851" t="s">
        <v>254</v>
      </c>
      <c r="T851" t="s">
        <v>254</v>
      </c>
      <c r="U851" t="s">
        <v>254</v>
      </c>
      <c r="V851" t="s">
        <v>254</v>
      </c>
      <c r="W851">
        <v>0</v>
      </c>
      <c r="X851">
        <v>63522.91</v>
      </c>
      <c r="Y851">
        <v>99338.33</v>
      </c>
      <c r="Z851" s="27">
        <f t="shared" si="13"/>
        <v>162861.24</v>
      </c>
    </row>
    <row r="852" spans="1:26" hidden="1">
      <c r="A852" t="s">
        <v>246</v>
      </c>
      <c r="B852">
        <v>9966884637</v>
      </c>
      <c r="C852" t="s">
        <v>42</v>
      </c>
      <c r="D852" t="s">
        <v>53</v>
      </c>
      <c r="E852" t="s">
        <v>54</v>
      </c>
      <c r="F852">
        <v>11869090</v>
      </c>
      <c r="G852" s="111">
        <v>44903</v>
      </c>
      <c r="H852" t="s">
        <v>1239</v>
      </c>
      <c r="I852" t="s">
        <v>255</v>
      </c>
      <c r="J852" t="s">
        <v>249</v>
      </c>
      <c r="K852" t="s">
        <v>250</v>
      </c>
      <c r="L852" t="s">
        <v>251</v>
      </c>
      <c r="O852" s="111">
        <v>44903</v>
      </c>
      <c r="P852" t="s">
        <v>252</v>
      </c>
      <c r="Q852" t="s">
        <v>253</v>
      </c>
      <c r="R852" s="111">
        <v>44907</v>
      </c>
      <c r="S852" t="s">
        <v>254</v>
      </c>
      <c r="T852" t="s">
        <v>254</v>
      </c>
      <c r="U852" t="s">
        <v>254</v>
      </c>
      <c r="V852" t="s">
        <v>254</v>
      </c>
      <c r="W852">
        <v>0</v>
      </c>
      <c r="X852">
        <v>4006.11</v>
      </c>
      <c r="Y852">
        <v>5297</v>
      </c>
      <c r="Z852" s="27">
        <f t="shared" si="13"/>
        <v>9303.11</v>
      </c>
    </row>
    <row r="853" spans="1:26" hidden="1">
      <c r="A853" t="s">
        <v>246</v>
      </c>
      <c r="B853">
        <v>9966884637</v>
      </c>
      <c r="C853" t="s">
        <v>42</v>
      </c>
      <c r="D853" t="s">
        <v>53</v>
      </c>
      <c r="E853" t="s">
        <v>54</v>
      </c>
      <c r="F853">
        <v>11869332</v>
      </c>
      <c r="G853" s="111">
        <v>44903</v>
      </c>
      <c r="H853" t="s">
        <v>1385</v>
      </c>
      <c r="I853" t="s">
        <v>255</v>
      </c>
      <c r="J853" t="s">
        <v>249</v>
      </c>
      <c r="K853" t="s">
        <v>268</v>
      </c>
      <c r="L853" t="s">
        <v>251</v>
      </c>
      <c r="O853" s="111">
        <v>44903</v>
      </c>
      <c r="P853" t="s">
        <v>252</v>
      </c>
      <c r="Q853" t="s">
        <v>257</v>
      </c>
      <c r="R853" s="111">
        <v>44907</v>
      </c>
      <c r="S853" t="s">
        <v>254</v>
      </c>
      <c r="T853" t="s">
        <v>254</v>
      </c>
      <c r="U853" t="s">
        <v>254</v>
      </c>
      <c r="V853" t="s">
        <v>254</v>
      </c>
      <c r="W853">
        <v>0</v>
      </c>
      <c r="X853">
        <v>0</v>
      </c>
      <c r="Y853">
        <v>0</v>
      </c>
      <c r="Z853" s="27">
        <f t="shared" si="13"/>
        <v>0</v>
      </c>
    </row>
    <row r="854" spans="1:26" hidden="1">
      <c r="A854" t="s">
        <v>246</v>
      </c>
      <c r="B854">
        <v>9966884637</v>
      </c>
      <c r="C854" t="s">
        <v>42</v>
      </c>
      <c r="D854" t="s">
        <v>53</v>
      </c>
      <c r="E854" t="s">
        <v>54</v>
      </c>
      <c r="F854">
        <v>11869982</v>
      </c>
      <c r="G854" s="111">
        <v>44903</v>
      </c>
      <c r="H854" t="s">
        <v>1240</v>
      </c>
      <c r="I854" t="s">
        <v>255</v>
      </c>
      <c r="J854" t="s">
        <v>249</v>
      </c>
      <c r="K854" t="s">
        <v>250</v>
      </c>
      <c r="L854" t="s">
        <v>251</v>
      </c>
      <c r="O854" s="111">
        <v>44903</v>
      </c>
      <c r="P854" t="s">
        <v>252</v>
      </c>
      <c r="Q854" t="s">
        <v>253</v>
      </c>
      <c r="R854" s="111">
        <v>44907</v>
      </c>
      <c r="S854" t="s">
        <v>254</v>
      </c>
      <c r="T854" t="s">
        <v>254</v>
      </c>
      <c r="U854" t="s">
        <v>254</v>
      </c>
      <c r="V854" t="s">
        <v>254</v>
      </c>
      <c r="W854">
        <v>0</v>
      </c>
      <c r="X854">
        <v>12937.5</v>
      </c>
      <c r="Y854">
        <v>18373.5</v>
      </c>
      <c r="Z854" s="27">
        <f t="shared" si="13"/>
        <v>31311</v>
      </c>
    </row>
    <row r="855" spans="1:26" hidden="1">
      <c r="A855" t="s">
        <v>246</v>
      </c>
      <c r="B855">
        <v>9966884637</v>
      </c>
      <c r="C855" t="s">
        <v>42</v>
      </c>
      <c r="D855" t="s">
        <v>53</v>
      </c>
      <c r="E855" t="s">
        <v>54</v>
      </c>
      <c r="F855">
        <v>11870605</v>
      </c>
      <c r="G855" s="111">
        <v>44903</v>
      </c>
      <c r="H855" t="s">
        <v>1241</v>
      </c>
      <c r="I855" t="s">
        <v>255</v>
      </c>
      <c r="J855" t="s">
        <v>249</v>
      </c>
      <c r="K855" t="s">
        <v>250</v>
      </c>
      <c r="L855" t="s">
        <v>251</v>
      </c>
      <c r="O855" s="111">
        <v>44903</v>
      </c>
      <c r="P855" t="s">
        <v>252</v>
      </c>
      <c r="Q855" t="s">
        <v>253</v>
      </c>
      <c r="R855" s="111">
        <v>44907</v>
      </c>
      <c r="S855" t="s">
        <v>254</v>
      </c>
      <c r="T855" t="s">
        <v>254</v>
      </c>
      <c r="U855" t="s">
        <v>254</v>
      </c>
      <c r="V855" t="s">
        <v>254</v>
      </c>
      <c r="W855">
        <v>0</v>
      </c>
      <c r="X855">
        <v>1530</v>
      </c>
      <c r="Y855">
        <v>1535.85</v>
      </c>
      <c r="Z855" s="27">
        <f t="shared" si="13"/>
        <v>3065.85</v>
      </c>
    </row>
    <row r="856" spans="1:26" hidden="1">
      <c r="A856" t="s">
        <v>246</v>
      </c>
      <c r="B856">
        <v>9966884637</v>
      </c>
      <c r="C856" t="s">
        <v>42</v>
      </c>
      <c r="D856" t="s">
        <v>265</v>
      </c>
      <c r="E856" t="s">
        <v>54</v>
      </c>
      <c r="F856">
        <v>11861304</v>
      </c>
      <c r="G856" s="111">
        <v>44901</v>
      </c>
      <c r="H856" t="s">
        <v>1242</v>
      </c>
      <c r="I856" t="s">
        <v>255</v>
      </c>
      <c r="J856" t="s">
        <v>249</v>
      </c>
      <c r="K856" t="s">
        <v>268</v>
      </c>
      <c r="L856" t="s">
        <v>251</v>
      </c>
      <c r="O856" s="111">
        <v>44901</v>
      </c>
      <c r="P856" t="s">
        <v>252</v>
      </c>
      <c r="Q856" t="s">
        <v>253</v>
      </c>
      <c r="R856" s="111">
        <v>44902</v>
      </c>
      <c r="S856" t="s">
        <v>254</v>
      </c>
      <c r="T856" t="s">
        <v>254</v>
      </c>
      <c r="U856" t="s">
        <v>254</v>
      </c>
      <c r="V856" t="s">
        <v>254</v>
      </c>
      <c r="W856">
        <v>0</v>
      </c>
      <c r="X856">
        <v>18538.32</v>
      </c>
      <c r="Y856">
        <v>24237.02</v>
      </c>
      <c r="Z856" s="27">
        <f t="shared" si="13"/>
        <v>42775.34</v>
      </c>
    </row>
    <row r="857" spans="1:26" hidden="1">
      <c r="A857" t="s">
        <v>246</v>
      </c>
      <c r="B857">
        <v>9966884637</v>
      </c>
      <c r="C857" t="s">
        <v>42</v>
      </c>
      <c r="D857" t="s">
        <v>265</v>
      </c>
      <c r="E857" t="s">
        <v>54</v>
      </c>
      <c r="F857">
        <v>11864296</v>
      </c>
      <c r="G857" s="111">
        <v>44903</v>
      </c>
      <c r="H857" t="s">
        <v>1243</v>
      </c>
      <c r="I857" t="s">
        <v>255</v>
      </c>
      <c r="L857" t="s">
        <v>251</v>
      </c>
      <c r="O857" s="111">
        <v>44903</v>
      </c>
      <c r="P857" t="s">
        <v>252</v>
      </c>
      <c r="Q857" t="s">
        <v>263</v>
      </c>
      <c r="R857" s="111">
        <v>44907</v>
      </c>
      <c r="S857" t="s">
        <v>254</v>
      </c>
      <c r="T857" t="s">
        <v>254</v>
      </c>
      <c r="U857" t="s">
        <v>254</v>
      </c>
      <c r="V857" t="s">
        <v>254</v>
      </c>
      <c r="W857">
        <v>0</v>
      </c>
      <c r="X857">
        <v>1207.1600000000001</v>
      </c>
      <c r="Y857">
        <v>0</v>
      </c>
      <c r="Z857" s="27">
        <f t="shared" si="13"/>
        <v>1207.1600000000001</v>
      </c>
    </row>
    <row r="858" spans="1:26" hidden="1">
      <c r="A858" t="s">
        <v>246</v>
      </c>
      <c r="B858">
        <v>9966884637</v>
      </c>
      <c r="C858" t="s">
        <v>42</v>
      </c>
      <c r="D858" t="s">
        <v>265</v>
      </c>
      <c r="E858" t="s">
        <v>54</v>
      </c>
      <c r="F858">
        <v>11865105</v>
      </c>
      <c r="G858" s="111">
        <v>44902</v>
      </c>
      <c r="H858" t="s">
        <v>1244</v>
      </c>
      <c r="I858" t="s">
        <v>255</v>
      </c>
      <c r="J858" t="s">
        <v>249</v>
      </c>
      <c r="K858" t="s">
        <v>250</v>
      </c>
      <c r="L858" t="s">
        <v>251</v>
      </c>
      <c r="O858" s="111">
        <v>44902</v>
      </c>
      <c r="P858" t="s">
        <v>252</v>
      </c>
      <c r="Q858" t="s">
        <v>253</v>
      </c>
      <c r="R858" s="111">
        <v>44909</v>
      </c>
      <c r="S858" t="s">
        <v>254</v>
      </c>
      <c r="T858" t="s">
        <v>254</v>
      </c>
      <c r="U858" t="s">
        <v>254</v>
      </c>
      <c r="V858" t="s">
        <v>254</v>
      </c>
      <c r="W858">
        <v>0</v>
      </c>
      <c r="X858">
        <v>968</v>
      </c>
      <c r="Y858">
        <v>55</v>
      </c>
      <c r="Z858" s="27">
        <f t="shared" si="13"/>
        <v>1023</v>
      </c>
    </row>
    <row r="859" spans="1:26" hidden="1">
      <c r="A859" t="s">
        <v>246</v>
      </c>
      <c r="B859">
        <v>9966884637</v>
      </c>
      <c r="C859" t="s">
        <v>42</v>
      </c>
      <c r="D859" t="s">
        <v>265</v>
      </c>
      <c r="E859" t="s">
        <v>54</v>
      </c>
      <c r="F859">
        <v>11869191</v>
      </c>
      <c r="G859" s="111">
        <v>44903</v>
      </c>
      <c r="H859" t="s">
        <v>1245</v>
      </c>
      <c r="I859" t="s">
        <v>255</v>
      </c>
      <c r="J859" t="s">
        <v>249</v>
      </c>
      <c r="K859" t="s">
        <v>250</v>
      </c>
      <c r="L859" t="s">
        <v>251</v>
      </c>
      <c r="O859" s="111">
        <v>44903</v>
      </c>
      <c r="P859" t="s">
        <v>252</v>
      </c>
      <c r="Q859" t="s">
        <v>253</v>
      </c>
      <c r="R859" s="111">
        <v>44907</v>
      </c>
      <c r="S859" t="s">
        <v>254</v>
      </c>
      <c r="T859" t="s">
        <v>254</v>
      </c>
      <c r="U859" t="s">
        <v>254</v>
      </c>
      <c r="V859" t="s">
        <v>254</v>
      </c>
      <c r="W859">
        <v>0</v>
      </c>
      <c r="X859">
        <v>1169</v>
      </c>
      <c r="Y859">
        <v>227</v>
      </c>
      <c r="Z859" s="27">
        <f t="shared" si="13"/>
        <v>1396</v>
      </c>
    </row>
    <row r="860" spans="1:26" hidden="1">
      <c r="A860" t="s">
        <v>246</v>
      </c>
      <c r="B860">
        <v>9966884637</v>
      </c>
      <c r="C860" t="s">
        <v>42</v>
      </c>
      <c r="D860" t="s">
        <v>265</v>
      </c>
      <c r="E860" t="s">
        <v>54</v>
      </c>
      <c r="F860">
        <v>11869746</v>
      </c>
      <c r="G860" s="111">
        <v>44904</v>
      </c>
      <c r="H860" t="s">
        <v>1246</v>
      </c>
      <c r="I860" t="s">
        <v>255</v>
      </c>
      <c r="J860" t="s">
        <v>249</v>
      </c>
      <c r="K860" t="s">
        <v>250</v>
      </c>
      <c r="L860" t="s">
        <v>251</v>
      </c>
      <c r="O860" s="111">
        <v>44907</v>
      </c>
      <c r="P860" t="s">
        <v>252</v>
      </c>
      <c r="Q860" t="s">
        <v>282</v>
      </c>
      <c r="R860" s="111">
        <v>44908</v>
      </c>
      <c r="S860" t="s">
        <v>254</v>
      </c>
      <c r="T860" t="s">
        <v>254</v>
      </c>
      <c r="U860" t="s">
        <v>254</v>
      </c>
      <c r="V860" t="s">
        <v>254</v>
      </c>
      <c r="W860">
        <v>0</v>
      </c>
      <c r="X860">
        <v>1171</v>
      </c>
      <c r="Y860">
        <v>0</v>
      </c>
      <c r="Z860" s="27">
        <f t="shared" si="13"/>
        <v>1171</v>
      </c>
    </row>
    <row r="861" spans="1:26" hidden="1">
      <c r="A861" t="s">
        <v>246</v>
      </c>
      <c r="B861">
        <v>576199648</v>
      </c>
      <c r="C861" t="s">
        <v>396</v>
      </c>
      <c r="D861" t="s">
        <v>1011</v>
      </c>
      <c r="E861" t="s">
        <v>46</v>
      </c>
      <c r="F861">
        <v>10139787</v>
      </c>
      <c r="G861" s="111">
        <v>44924</v>
      </c>
      <c r="H861" t="s">
        <v>1386</v>
      </c>
      <c r="I861" t="s">
        <v>255</v>
      </c>
      <c r="J861" t="s">
        <v>249</v>
      </c>
      <c r="K861" t="s">
        <v>250</v>
      </c>
      <c r="L861" t="s">
        <v>251</v>
      </c>
      <c r="O861" s="111">
        <v>44924</v>
      </c>
      <c r="P861" t="s">
        <v>252</v>
      </c>
      <c r="Q861" t="s">
        <v>282</v>
      </c>
      <c r="R861" s="111">
        <v>44925</v>
      </c>
      <c r="S861" t="s">
        <v>254</v>
      </c>
      <c r="T861" t="s">
        <v>254</v>
      </c>
      <c r="U861" t="s">
        <v>254</v>
      </c>
      <c r="V861" t="s">
        <v>254</v>
      </c>
      <c r="W861">
        <v>0</v>
      </c>
      <c r="X861">
        <v>0</v>
      </c>
      <c r="Y861">
        <v>0</v>
      </c>
      <c r="Z861" s="27">
        <f t="shared" si="13"/>
        <v>0</v>
      </c>
    </row>
    <row r="862" spans="1:26" hidden="1">
      <c r="A862" t="s">
        <v>246</v>
      </c>
      <c r="B862">
        <v>576199648</v>
      </c>
      <c r="C862" t="s">
        <v>396</v>
      </c>
      <c r="D862" t="s">
        <v>1011</v>
      </c>
      <c r="E862" t="s">
        <v>46</v>
      </c>
      <c r="F862">
        <v>11950756</v>
      </c>
      <c r="G862" s="111">
        <v>44924</v>
      </c>
      <c r="H862" t="s">
        <v>1387</v>
      </c>
      <c r="I862" t="s">
        <v>255</v>
      </c>
      <c r="J862" t="s">
        <v>249</v>
      </c>
      <c r="K862" t="s">
        <v>250</v>
      </c>
      <c r="L862" t="s">
        <v>251</v>
      </c>
      <c r="O862" s="111">
        <v>44924</v>
      </c>
      <c r="P862" t="s">
        <v>252</v>
      </c>
      <c r="Q862" t="s">
        <v>253</v>
      </c>
      <c r="R862" s="111">
        <v>44925</v>
      </c>
      <c r="S862" t="s">
        <v>254</v>
      </c>
      <c r="T862" t="s">
        <v>254</v>
      </c>
      <c r="U862" t="s">
        <v>254</v>
      </c>
      <c r="V862" t="s">
        <v>254</v>
      </c>
      <c r="W862">
        <v>0</v>
      </c>
      <c r="X862">
        <v>0</v>
      </c>
      <c r="Y862">
        <v>754.45</v>
      </c>
      <c r="Z862" s="27">
        <f t="shared" si="13"/>
        <v>754.45</v>
      </c>
    </row>
    <row r="863" spans="1:26" hidden="1">
      <c r="A863" t="s">
        <v>246</v>
      </c>
      <c r="B863">
        <v>576199648</v>
      </c>
      <c r="C863" t="s">
        <v>396</v>
      </c>
      <c r="D863" t="s">
        <v>611</v>
      </c>
      <c r="E863" t="s">
        <v>46</v>
      </c>
      <c r="F863">
        <v>11884364</v>
      </c>
      <c r="G863" s="111">
        <v>44908</v>
      </c>
      <c r="H863" t="s">
        <v>1247</v>
      </c>
      <c r="I863" t="s">
        <v>255</v>
      </c>
      <c r="J863" t="s">
        <v>249</v>
      </c>
      <c r="K863" t="s">
        <v>268</v>
      </c>
      <c r="L863" t="s">
        <v>251</v>
      </c>
      <c r="O863" s="111">
        <v>44908</v>
      </c>
      <c r="P863" t="s">
        <v>252</v>
      </c>
      <c r="Q863" t="s">
        <v>253</v>
      </c>
      <c r="R863" s="111">
        <v>44909</v>
      </c>
      <c r="S863" t="s">
        <v>254</v>
      </c>
      <c r="T863" t="s">
        <v>254</v>
      </c>
      <c r="U863" t="s">
        <v>254</v>
      </c>
      <c r="V863" t="s">
        <v>254</v>
      </c>
      <c r="W863">
        <v>0</v>
      </c>
      <c r="X863">
        <v>1780.68</v>
      </c>
      <c r="Y863">
        <v>13625.71</v>
      </c>
      <c r="Z863" s="27">
        <f t="shared" si="13"/>
        <v>15406.39</v>
      </c>
    </row>
    <row r="864" spans="1:26" hidden="1">
      <c r="A864" t="s">
        <v>246</v>
      </c>
      <c r="B864">
        <v>576199648</v>
      </c>
      <c r="C864" t="s">
        <v>396</v>
      </c>
      <c r="D864" t="s">
        <v>45</v>
      </c>
      <c r="E864" t="s">
        <v>46</v>
      </c>
      <c r="F864">
        <v>1073702</v>
      </c>
      <c r="G864" s="111">
        <v>44890</v>
      </c>
      <c r="H864" t="s">
        <v>858</v>
      </c>
      <c r="I864" t="s">
        <v>255</v>
      </c>
      <c r="J864" t="s">
        <v>249</v>
      </c>
      <c r="K864" t="s">
        <v>250</v>
      </c>
      <c r="L864" t="s">
        <v>251</v>
      </c>
      <c r="O864" s="111">
        <v>44890</v>
      </c>
      <c r="P864" t="s">
        <v>252</v>
      </c>
      <c r="Q864" t="s">
        <v>253</v>
      </c>
      <c r="R864" s="111">
        <v>44893</v>
      </c>
      <c r="S864" t="s">
        <v>254</v>
      </c>
      <c r="T864" t="s">
        <v>254</v>
      </c>
      <c r="U864" t="s">
        <v>254</v>
      </c>
      <c r="V864" t="s">
        <v>254</v>
      </c>
      <c r="W864">
        <v>13.02</v>
      </c>
      <c r="X864">
        <v>465</v>
      </c>
      <c r="Y864">
        <v>80</v>
      </c>
      <c r="Z864" s="27">
        <f t="shared" si="13"/>
        <v>558.02</v>
      </c>
    </row>
    <row r="865" spans="1:26" hidden="1">
      <c r="A865" t="s">
        <v>246</v>
      </c>
      <c r="B865">
        <v>576199648</v>
      </c>
      <c r="C865" t="s">
        <v>396</v>
      </c>
      <c r="D865" t="s">
        <v>45</v>
      </c>
      <c r="E865" t="s">
        <v>46</v>
      </c>
      <c r="F865">
        <v>4340081</v>
      </c>
      <c r="G865" s="111">
        <v>44936</v>
      </c>
      <c r="H865" t="s">
        <v>1891</v>
      </c>
      <c r="I865" t="s">
        <v>255</v>
      </c>
      <c r="J865" t="s">
        <v>249</v>
      </c>
      <c r="K865" t="s">
        <v>250</v>
      </c>
      <c r="L865" t="s">
        <v>251</v>
      </c>
      <c r="O865" s="111">
        <v>44936</v>
      </c>
      <c r="P865" t="s">
        <v>252</v>
      </c>
      <c r="Q865" t="s">
        <v>253</v>
      </c>
      <c r="R865" s="111">
        <v>44938</v>
      </c>
      <c r="S865" t="s">
        <v>254</v>
      </c>
      <c r="T865" t="s">
        <v>254</v>
      </c>
      <c r="U865" t="s">
        <v>254</v>
      </c>
      <c r="V865" t="s">
        <v>254</v>
      </c>
      <c r="W865">
        <v>0</v>
      </c>
      <c r="X865">
        <v>0</v>
      </c>
      <c r="Y865">
        <v>97.5</v>
      </c>
      <c r="Z865" s="27">
        <f t="shared" si="13"/>
        <v>97.5</v>
      </c>
    </row>
    <row r="866" spans="1:26" hidden="1">
      <c r="A866" t="s">
        <v>246</v>
      </c>
      <c r="B866">
        <v>576199648</v>
      </c>
      <c r="C866" t="s">
        <v>396</v>
      </c>
      <c r="D866" t="s">
        <v>45</v>
      </c>
      <c r="E866" t="s">
        <v>46</v>
      </c>
      <c r="F866">
        <v>5591844</v>
      </c>
      <c r="G866" s="111">
        <v>44847</v>
      </c>
      <c r="H866" t="s">
        <v>859</v>
      </c>
      <c r="I866" t="s">
        <v>255</v>
      </c>
      <c r="J866" t="s">
        <v>249</v>
      </c>
      <c r="K866" t="s">
        <v>250</v>
      </c>
      <c r="L866" t="s">
        <v>251</v>
      </c>
      <c r="O866" s="111">
        <v>44866</v>
      </c>
      <c r="P866" t="s">
        <v>252</v>
      </c>
      <c r="Q866" t="s">
        <v>282</v>
      </c>
      <c r="R866" s="111">
        <v>44869</v>
      </c>
      <c r="S866" t="s">
        <v>254</v>
      </c>
      <c r="T866" t="s">
        <v>254</v>
      </c>
      <c r="U866" t="s">
        <v>254</v>
      </c>
      <c r="V866" t="s">
        <v>254</v>
      </c>
      <c r="W866">
        <v>567</v>
      </c>
      <c r="X866">
        <v>532</v>
      </c>
      <c r="Y866">
        <v>0</v>
      </c>
      <c r="Z866" s="27">
        <f t="shared" si="13"/>
        <v>1099</v>
      </c>
    </row>
    <row r="867" spans="1:26" hidden="1">
      <c r="A867" t="s">
        <v>246</v>
      </c>
      <c r="B867">
        <v>35426491801</v>
      </c>
      <c r="C867" t="s">
        <v>396</v>
      </c>
      <c r="D867" t="s">
        <v>45</v>
      </c>
      <c r="E867" t="s">
        <v>46</v>
      </c>
      <c r="F867">
        <v>11568967</v>
      </c>
      <c r="G867" s="111">
        <v>44956</v>
      </c>
      <c r="H867" t="s">
        <v>1892</v>
      </c>
      <c r="I867" t="s">
        <v>248</v>
      </c>
      <c r="J867" t="s">
        <v>249</v>
      </c>
      <c r="K867" t="s">
        <v>250</v>
      </c>
      <c r="L867" t="s">
        <v>251</v>
      </c>
      <c r="O867" s="111">
        <v>44956</v>
      </c>
      <c r="P867" t="s">
        <v>252</v>
      </c>
      <c r="Q867" t="s">
        <v>253</v>
      </c>
      <c r="R867" s="111">
        <v>44957</v>
      </c>
      <c r="S867" t="s">
        <v>254</v>
      </c>
      <c r="T867" t="s">
        <v>254</v>
      </c>
      <c r="U867" t="s">
        <v>254</v>
      </c>
      <c r="V867" t="s">
        <v>254</v>
      </c>
      <c r="W867">
        <v>331</v>
      </c>
      <c r="X867">
        <v>279</v>
      </c>
      <c r="Y867">
        <v>5</v>
      </c>
      <c r="Z867" s="27">
        <f t="shared" si="13"/>
        <v>615</v>
      </c>
    </row>
    <row r="868" spans="1:26" hidden="1">
      <c r="A868" t="s">
        <v>246</v>
      </c>
      <c r="B868">
        <v>576199648</v>
      </c>
      <c r="C868" t="s">
        <v>396</v>
      </c>
      <c r="D868" t="s">
        <v>45</v>
      </c>
      <c r="E868" t="s">
        <v>46</v>
      </c>
      <c r="F868">
        <v>11672419</v>
      </c>
      <c r="G868" s="111">
        <v>44868</v>
      </c>
      <c r="H868" t="s">
        <v>860</v>
      </c>
      <c r="I868" t="s">
        <v>271</v>
      </c>
      <c r="J868" t="s">
        <v>249</v>
      </c>
      <c r="K868" t="s">
        <v>250</v>
      </c>
      <c r="L868" t="s">
        <v>251</v>
      </c>
      <c r="O868" s="111">
        <v>44868</v>
      </c>
      <c r="P868" t="s">
        <v>252</v>
      </c>
      <c r="Q868" t="s">
        <v>253</v>
      </c>
      <c r="R868" s="111">
        <v>44895</v>
      </c>
      <c r="S868" t="s">
        <v>254</v>
      </c>
      <c r="T868" t="s">
        <v>254</v>
      </c>
      <c r="U868" t="s">
        <v>254</v>
      </c>
      <c r="V868" t="s">
        <v>254</v>
      </c>
      <c r="W868">
        <v>304.70999999999998</v>
      </c>
      <c r="X868">
        <v>729.45</v>
      </c>
      <c r="Y868">
        <v>1032.45</v>
      </c>
      <c r="Z868" s="27">
        <f t="shared" si="13"/>
        <v>2066.61</v>
      </c>
    </row>
    <row r="869" spans="1:26" hidden="1">
      <c r="A869" t="s">
        <v>246</v>
      </c>
      <c r="B869">
        <v>576199648</v>
      </c>
      <c r="C869" t="s">
        <v>396</v>
      </c>
      <c r="D869" t="s">
        <v>45</v>
      </c>
      <c r="E869" t="s">
        <v>46</v>
      </c>
      <c r="F869">
        <v>11683140</v>
      </c>
      <c r="G869" s="111">
        <v>44903</v>
      </c>
      <c r="H869" t="s">
        <v>1248</v>
      </c>
      <c r="I869" t="s">
        <v>255</v>
      </c>
      <c r="J869" t="s">
        <v>249</v>
      </c>
      <c r="K869" t="s">
        <v>250</v>
      </c>
      <c r="L869" t="s">
        <v>251</v>
      </c>
      <c r="O869" s="111">
        <v>44903</v>
      </c>
      <c r="P869" t="s">
        <v>252</v>
      </c>
      <c r="Q869" t="s">
        <v>253</v>
      </c>
      <c r="R869" s="111">
        <v>44904</v>
      </c>
      <c r="S869" t="s">
        <v>254</v>
      </c>
      <c r="T869" t="s">
        <v>254</v>
      </c>
      <c r="U869" t="s">
        <v>254</v>
      </c>
      <c r="V869" t="s">
        <v>254</v>
      </c>
      <c r="W869">
        <v>0</v>
      </c>
      <c r="X869">
        <v>1213.9000000000001</v>
      </c>
      <c r="Y869">
        <v>2456.98</v>
      </c>
      <c r="Z869" s="27">
        <f t="shared" si="13"/>
        <v>3670.88</v>
      </c>
    </row>
    <row r="870" spans="1:26" hidden="1">
      <c r="A870" t="s">
        <v>246</v>
      </c>
      <c r="B870">
        <v>576199648</v>
      </c>
      <c r="C870" t="s">
        <v>396</v>
      </c>
      <c r="D870" t="s">
        <v>45</v>
      </c>
      <c r="E870" t="s">
        <v>46</v>
      </c>
      <c r="F870">
        <v>11737348</v>
      </c>
      <c r="G870" s="111">
        <v>44872</v>
      </c>
      <c r="H870" t="s">
        <v>861</v>
      </c>
      <c r="I870" t="s">
        <v>255</v>
      </c>
      <c r="J870" t="s">
        <v>249</v>
      </c>
      <c r="K870" t="s">
        <v>250</v>
      </c>
      <c r="L870" t="s">
        <v>251</v>
      </c>
      <c r="O870" s="111">
        <v>44872</v>
      </c>
      <c r="P870" t="s">
        <v>252</v>
      </c>
      <c r="Q870" t="s">
        <v>253</v>
      </c>
      <c r="R870" s="111">
        <v>44873</v>
      </c>
      <c r="S870" t="s">
        <v>254</v>
      </c>
      <c r="T870" t="s">
        <v>254</v>
      </c>
      <c r="U870" t="s">
        <v>254</v>
      </c>
      <c r="V870" t="s">
        <v>254</v>
      </c>
      <c r="W870">
        <v>1627.89</v>
      </c>
      <c r="X870">
        <v>1468.59</v>
      </c>
      <c r="Y870">
        <v>544.94000000000005</v>
      </c>
      <c r="Z870" s="27">
        <f t="shared" si="13"/>
        <v>3641.42</v>
      </c>
    </row>
    <row r="871" spans="1:26" hidden="1">
      <c r="A871" t="s">
        <v>246</v>
      </c>
      <c r="B871">
        <v>576199648</v>
      </c>
      <c r="C871" t="s">
        <v>396</v>
      </c>
      <c r="D871" t="s">
        <v>45</v>
      </c>
      <c r="E871" t="s">
        <v>46</v>
      </c>
      <c r="F871">
        <v>11749507</v>
      </c>
      <c r="G871" s="111">
        <v>44874</v>
      </c>
      <c r="H871" t="s">
        <v>862</v>
      </c>
      <c r="I871" t="s">
        <v>255</v>
      </c>
      <c r="J871" t="s">
        <v>249</v>
      </c>
      <c r="K871" t="s">
        <v>250</v>
      </c>
      <c r="L871" t="s">
        <v>251</v>
      </c>
      <c r="O871" s="111">
        <v>44874</v>
      </c>
      <c r="P871" t="s">
        <v>252</v>
      </c>
      <c r="Q871" t="s">
        <v>253</v>
      </c>
      <c r="R871" s="111">
        <v>44876</v>
      </c>
      <c r="S871" t="s">
        <v>254</v>
      </c>
      <c r="T871" t="s">
        <v>254</v>
      </c>
      <c r="U871" t="s">
        <v>254</v>
      </c>
      <c r="V871" t="s">
        <v>254</v>
      </c>
      <c r="W871">
        <v>3419.04</v>
      </c>
      <c r="X871">
        <v>5270.64</v>
      </c>
      <c r="Y871">
        <v>6054.17</v>
      </c>
      <c r="Z871" s="27">
        <f t="shared" si="13"/>
        <v>14743.85</v>
      </c>
    </row>
    <row r="872" spans="1:26" hidden="1">
      <c r="A872" t="s">
        <v>246</v>
      </c>
      <c r="B872">
        <v>576199648</v>
      </c>
      <c r="C872" t="s">
        <v>396</v>
      </c>
      <c r="D872" t="s">
        <v>45</v>
      </c>
      <c r="E872" t="s">
        <v>46</v>
      </c>
      <c r="F872">
        <v>11756667</v>
      </c>
      <c r="G872" s="111">
        <v>44875</v>
      </c>
      <c r="H872" t="s">
        <v>863</v>
      </c>
      <c r="I872" t="s">
        <v>255</v>
      </c>
      <c r="J872" t="s">
        <v>249</v>
      </c>
      <c r="K872" t="s">
        <v>250</v>
      </c>
      <c r="L872" t="s">
        <v>251</v>
      </c>
      <c r="O872" s="111">
        <v>44875</v>
      </c>
      <c r="P872" t="s">
        <v>252</v>
      </c>
      <c r="Q872" t="s">
        <v>253</v>
      </c>
      <c r="R872" s="111">
        <v>44876</v>
      </c>
      <c r="S872" t="s">
        <v>254</v>
      </c>
      <c r="T872" t="s">
        <v>254</v>
      </c>
      <c r="U872" t="s">
        <v>254</v>
      </c>
      <c r="V872" t="s">
        <v>254</v>
      </c>
      <c r="W872">
        <v>2300.4499999999998</v>
      </c>
      <c r="X872">
        <v>5376.9</v>
      </c>
      <c r="Y872">
        <v>6741.25</v>
      </c>
      <c r="Z872" s="27">
        <f t="shared" si="13"/>
        <v>14418.599999999999</v>
      </c>
    </row>
    <row r="873" spans="1:26" hidden="1">
      <c r="A873" t="s">
        <v>246</v>
      </c>
      <c r="B873">
        <v>576199648</v>
      </c>
      <c r="C873" t="s">
        <v>396</v>
      </c>
      <c r="D873" t="s">
        <v>45</v>
      </c>
      <c r="E873" t="s">
        <v>46</v>
      </c>
      <c r="F873">
        <v>11767570</v>
      </c>
      <c r="G873" s="111">
        <v>44879</v>
      </c>
      <c r="H873" t="s">
        <v>864</v>
      </c>
      <c r="I873" t="s">
        <v>255</v>
      </c>
      <c r="L873" t="s">
        <v>251</v>
      </c>
      <c r="O873" s="111">
        <v>44879</v>
      </c>
      <c r="P873" t="s">
        <v>252</v>
      </c>
      <c r="Q873" t="s">
        <v>253</v>
      </c>
      <c r="R873" s="111">
        <v>44881</v>
      </c>
      <c r="S873" t="s">
        <v>254</v>
      </c>
      <c r="T873" t="s">
        <v>254</v>
      </c>
      <c r="U873" t="s">
        <v>254</v>
      </c>
      <c r="V873" t="s">
        <v>254</v>
      </c>
      <c r="W873">
        <v>1069.2</v>
      </c>
      <c r="X873">
        <v>377.5</v>
      </c>
      <c r="Y873">
        <v>61.5</v>
      </c>
      <c r="Z873" s="27">
        <f t="shared" si="13"/>
        <v>1508.2</v>
      </c>
    </row>
    <row r="874" spans="1:26" hidden="1">
      <c r="A874" t="s">
        <v>246</v>
      </c>
      <c r="B874">
        <v>576199648</v>
      </c>
      <c r="C874" t="s">
        <v>396</v>
      </c>
      <c r="D874" t="s">
        <v>45</v>
      </c>
      <c r="E874" t="s">
        <v>46</v>
      </c>
      <c r="F874">
        <v>11791292</v>
      </c>
      <c r="G874" s="111">
        <v>44886</v>
      </c>
      <c r="H874" t="s">
        <v>865</v>
      </c>
      <c r="I874" t="s">
        <v>255</v>
      </c>
      <c r="J874" t="s">
        <v>249</v>
      </c>
      <c r="K874" t="s">
        <v>250</v>
      </c>
      <c r="L874" t="s">
        <v>251</v>
      </c>
      <c r="O874" s="111">
        <v>44887</v>
      </c>
      <c r="P874" t="s">
        <v>252</v>
      </c>
      <c r="Q874" t="s">
        <v>253</v>
      </c>
      <c r="R874" s="111">
        <v>44888</v>
      </c>
      <c r="S874" t="s">
        <v>254</v>
      </c>
      <c r="T874" t="s">
        <v>254</v>
      </c>
      <c r="U874" t="s">
        <v>254</v>
      </c>
      <c r="V874" t="s">
        <v>254</v>
      </c>
      <c r="W874">
        <v>513.99</v>
      </c>
      <c r="X874">
        <v>3579</v>
      </c>
      <c r="Y874">
        <v>80</v>
      </c>
      <c r="Z874" s="27">
        <f t="shared" si="13"/>
        <v>4172.99</v>
      </c>
    </row>
    <row r="875" spans="1:26" hidden="1">
      <c r="A875" t="s">
        <v>246</v>
      </c>
      <c r="B875">
        <v>576199648</v>
      </c>
      <c r="C875" t="s">
        <v>396</v>
      </c>
      <c r="D875" t="s">
        <v>45</v>
      </c>
      <c r="E875" t="s">
        <v>46</v>
      </c>
      <c r="F875">
        <v>11797803</v>
      </c>
      <c r="G875" s="111">
        <v>44887</v>
      </c>
      <c r="H875" t="s">
        <v>866</v>
      </c>
      <c r="I875" t="s">
        <v>255</v>
      </c>
      <c r="J875" t="s">
        <v>249</v>
      </c>
      <c r="K875" t="s">
        <v>250</v>
      </c>
      <c r="L875" t="s">
        <v>251</v>
      </c>
      <c r="O875" s="111">
        <v>44887</v>
      </c>
      <c r="P875" t="s">
        <v>252</v>
      </c>
      <c r="Q875" t="s">
        <v>282</v>
      </c>
      <c r="R875" s="111">
        <v>44888</v>
      </c>
      <c r="S875" t="s">
        <v>254</v>
      </c>
      <c r="T875" t="s">
        <v>254</v>
      </c>
      <c r="U875" t="s">
        <v>254</v>
      </c>
      <c r="V875" t="s">
        <v>254</v>
      </c>
      <c r="W875">
        <v>101</v>
      </c>
      <c r="X875">
        <v>232.15</v>
      </c>
      <c r="Y875">
        <v>0</v>
      </c>
      <c r="Z875" s="27">
        <f t="shared" si="13"/>
        <v>333.15</v>
      </c>
    </row>
    <row r="876" spans="1:26" hidden="1">
      <c r="A876" t="s">
        <v>246</v>
      </c>
      <c r="B876">
        <v>576199648</v>
      </c>
      <c r="C876" t="s">
        <v>396</v>
      </c>
      <c r="D876" t="s">
        <v>45</v>
      </c>
      <c r="E876" t="s">
        <v>46</v>
      </c>
      <c r="F876">
        <v>11927320</v>
      </c>
      <c r="G876" s="111">
        <v>44957</v>
      </c>
      <c r="H876" t="s">
        <v>1893</v>
      </c>
      <c r="I876" t="s">
        <v>248</v>
      </c>
      <c r="J876" t="s">
        <v>249</v>
      </c>
      <c r="K876" t="s">
        <v>250</v>
      </c>
      <c r="L876" t="s">
        <v>251</v>
      </c>
      <c r="O876" s="111">
        <v>44957</v>
      </c>
      <c r="P876" t="s">
        <v>252</v>
      </c>
      <c r="Q876" t="s">
        <v>257</v>
      </c>
      <c r="S876" t="s">
        <v>254</v>
      </c>
      <c r="T876" t="s">
        <v>254</v>
      </c>
      <c r="U876" t="s">
        <v>254</v>
      </c>
      <c r="V876" t="s">
        <v>254</v>
      </c>
      <c r="W876">
        <v>0</v>
      </c>
      <c r="X876">
        <v>0</v>
      </c>
      <c r="Y876">
        <v>0</v>
      </c>
      <c r="Z876" s="27">
        <f t="shared" si="13"/>
        <v>0</v>
      </c>
    </row>
    <row r="877" spans="1:26" hidden="1">
      <c r="A877" t="s">
        <v>246</v>
      </c>
      <c r="B877">
        <v>576199648</v>
      </c>
      <c r="C877" t="s">
        <v>396</v>
      </c>
      <c r="D877" t="s">
        <v>45</v>
      </c>
      <c r="E877" t="s">
        <v>46</v>
      </c>
      <c r="F877">
        <v>11928401</v>
      </c>
      <c r="G877" s="111">
        <v>44918</v>
      </c>
      <c r="H877" t="s">
        <v>1249</v>
      </c>
      <c r="I877" t="s">
        <v>255</v>
      </c>
      <c r="J877" t="s">
        <v>249</v>
      </c>
      <c r="K877" t="s">
        <v>250</v>
      </c>
      <c r="L877" t="s">
        <v>251</v>
      </c>
      <c r="O877" s="111">
        <v>44918</v>
      </c>
      <c r="P877" t="s">
        <v>252</v>
      </c>
      <c r="Q877" t="s">
        <v>253</v>
      </c>
      <c r="R877" s="111">
        <v>44922</v>
      </c>
      <c r="S877" t="s">
        <v>254</v>
      </c>
      <c r="T877" t="s">
        <v>254</v>
      </c>
      <c r="U877" t="s">
        <v>254</v>
      </c>
      <c r="V877" t="s">
        <v>254</v>
      </c>
      <c r="W877">
        <v>0</v>
      </c>
      <c r="X877">
        <v>503.2</v>
      </c>
      <c r="Y877">
        <v>2396.36</v>
      </c>
      <c r="Z877" s="27">
        <f t="shared" si="13"/>
        <v>2899.56</v>
      </c>
    </row>
    <row r="878" spans="1:26" hidden="1">
      <c r="A878" t="s">
        <v>246</v>
      </c>
      <c r="B878">
        <v>576199648</v>
      </c>
      <c r="C878" t="s">
        <v>396</v>
      </c>
      <c r="D878" t="s">
        <v>45</v>
      </c>
      <c r="E878" t="s">
        <v>46</v>
      </c>
      <c r="F878">
        <v>11964041</v>
      </c>
      <c r="G878" s="111">
        <v>44929</v>
      </c>
      <c r="H878" t="s">
        <v>1894</v>
      </c>
      <c r="I878" t="s">
        <v>255</v>
      </c>
      <c r="J878" t="s">
        <v>249</v>
      </c>
      <c r="K878" t="s">
        <v>250</v>
      </c>
      <c r="L878" t="s">
        <v>251</v>
      </c>
      <c r="O878" s="111">
        <v>44931</v>
      </c>
      <c r="P878" t="s">
        <v>252</v>
      </c>
      <c r="Q878" t="s">
        <v>253</v>
      </c>
      <c r="R878" s="111">
        <v>44932</v>
      </c>
      <c r="S878" t="s">
        <v>254</v>
      </c>
      <c r="T878" t="s">
        <v>254</v>
      </c>
      <c r="U878" t="s">
        <v>254</v>
      </c>
      <c r="V878" t="s">
        <v>254</v>
      </c>
      <c r="W878">
        <v>0</v>
      </c>
      <c r="X878">
        <v>0</v>
      </c>
      <c r="Y878">
        <v>2</v>
      </c>
      <c r="Z878" s="27">
        <f t="shared" si="13"/>
        <v>2</v>
      </c>
    </row>
    <row r="879" spans="1:26" hidden="1">
      <c r="A879" t="s">
        <v>246</v>
      </c>
      <c r="B879">
        <v>576199648</v>
      </c>
      <c r="C879" t="s">
        <v>396</v>
      </c>
      <c r="D879" t="s">
        <v>45</v>
      </c>
      <c r="E879" t="s">
        <v>46</v>
      </c>
      <c r="F879">
        <v>12032187</v>
      </c>
      <c r="G879" s="111">
        <v>44949</v>
      </c>
      <c r="H879" t="s">
        <v>1895</v>
      </c>
      <c r="I879" t="s">
        <v>255</v>
      </c>
      <c r="J879" t="s">
        <v>249</v>
      </c>
      <c r="K879" t="s">
        <v>250</v>
      </c>
      <c r="L879" t="s">
        <v>251</v>
      </c>
      <c r="O879" s="111">
        <v>44949</v>
      </c>
      <c r="P879" t="s">
        <v>252</v>
      </c>
      <c r="Q879" t="s">
        <v>253</v>
      </c>
      <c r="R879" s="111">
        <v>44950</v>
      </c>
      <c r="S879" t="s">
        <v>254</v>
      </c>
      <c r="T879" t="s">
        <v>254</v>
      </c>
      <c r="U879" t="s">
        <v>254</v>
      </c>
      <c r="V879" t="s">
        <v>254</v>
      </c>
      <c r="W879">
        <v>0</v>
      </c>
      <c r="X879">
        <v>0</v>
      </c>
      <c r="Y879">
        <v>765.31</v>
      </c>
      <c r="Z879" s="27">
        <f t="shared" si="13"/>
        <v>765.31</v>
      </c>
    </row>
    <row r="880" spans="1:26" hidden="1">
      <c r="A880" t="s">
        <v>246</v>
      </c>
      <c r="B880">
        <v>576199648</v>
      </c>
      <c r="C880" t="s">
        <v>396</v>
      </c>
      <c r="D880" t="s">
        <v>45</v>
      </c>
      <c r="E880" t="s">
        <v>46</v>
      </c>
      <c r="F880">
        <v>12070417</v>
      </c>
      <c r="G880" s="111">
        <v>44957</v>
      </c>
      <c r="H880" t="s">
        <v>1896</v>
      </c>
      <c r="I880" t="s">
        <v>248</v>
      </c>
      <c r="J880" t="s">
        <v>249</v>
      </c>
      <c r="K880" t="s">
        <v>250</v>
      </c>
      <c r="L880" t="s">
        <v>251</v>
      </c>
      <c r="O880" s="111">
        <v>44957</v>
      </c>
      <c r="P880" t="s">
        <v>252</v>
      </c>
      <c r="Q880" t="s">
        <v>1406</v>
      </c>
      <c r="S880" t="s">
        <v>254</v>
      </c>
      <c r="T880" t="s">
        <v>254</v>
      </c>
      <c r="U880" t="s">
        <v>254</v>
      </c>
      <c r="V880" t="s">
        <v>254</v>
      </c>
      <c r="W880">
        <v>0</v>
      </c>
      <c r="X880">
        <v>0</v>
      </c>
      <c r="Y880">
        <v>0</v>
      </c>
      <c r="Z880" s="27">
        <f t="shared" si="13"/>
        <v>0</v>
      </c>
    </row>
    <row r="881" spans="1:26" hidden="1">
      <c r="A881" t="s">
        <v>246</v>
      </c>
      <c r="B881">
        <v>576199648</v>
      </c>
      <c r="C881" t="s">
        <v>396</v>
      </c>
      <c r="D881" t="s">
        <v>1250</v>
      </c>
      <c r="E881" t="s">
        <v>46</v>
      </c>
      <c r="F881">
        <v>11904312</v>
      </c>
      <c r="G881" s="111">
        <v>44912</v>
      </c>
      <c r="H881" t="s">
        <v>1251</v>
      </c>
      <c r="I881" t="s">
        <v>255</v>
      </c>
      <c r="J881" t="s">
        <v>249</v>
      </c>
      <c r="K881" t="s">
        <v>250</v>
      </c>
      <c r="L881" t="s">
        <v>251</v>
      </c>
      <c r="O881" s="111">
        <v>44912</v>
      </c>
      <c r="P881" t="s">
        <v>252</v>
      </c>
      <c r="Q881" t="s">
        <v>253</v>
      </c>
      <c r="R881" s="111">
        <v>44917</v>
      </c>
      <c r="S881" t="s">
        <v>254</v>
      </c>
      <c r="T881" t="s">
        <v>254</v>
      </c>
      <c r="U881" t="s">
        <v>254</v>
      </c>
      <c r="V881" t="s">
        <v>254</v>
      </c>
      <c r="W881">
        <v>0</v>
      </c>
      <c r="X881">
        <v>1833.27</v>
      </c>
      <c r="Y881">
        <v>1454.48</v>
      </c>
      <c r="Z881" s="27">
        <f t="shared" si="13"/>
        <v>3287.75</v>
      </c>
    </row>
    <row r="882" spans="1:26" hidden="1">
      <c r="A882" t="s">
        <v>246</v>
      </c>
      <c r="B882">
        <v>576199648</v>
      </c>
      <c r="C882" t="s">
        <v>396</v>
      </c>
      <c r="D882" t="s">
        <v>1250</v>
      </c>
      <c r="E882" t="s">
        <v>46</v>
      </c>
      <c r="F882">
        <v>11974142</v>
      </c>
      <c r="G882" s="111">
        <v>44931</v>
      </c>
      <c r="H882" t="s">
        <v>1897</v>
      </c>
      <c r="I882" t="s">
        <v>255</v>
      </c>
      <c r="J882" t="s">
        <v>249</v>
      </c>
      <c r="K882" t="s">
        <v>250</v>
      </c>
      <c r="L882" t="s">
        <v>251</v>
      </c>
      <c r="O882" s="111">
        <v>44931</v>
      </c>
      <c r="P882" t="s">
        <v>252</v>
      </c>
      <c r="Q882" t="s">
        <v>253</v>
      </c>
      <c r="R882" s="111">
        <v>44938</v>
      </c>
      <c r="S882" t="s">
        <v>254</v>
      </c>
      <c r="T882" t="s">
        <v>254</v>
      </c>
      <c r="U882" t="s">
        <v>254</v>
      </c>
      <c r="V882" t="s">
        <v>254</v>
      </c>
      <c r="W882">
        <v>0</v>
      </c>
      <c r="X882">
        <v>0</v>
      </c>
      <c r="Y882">
        <v>1081.6500000000001</v>
      </c>
      <c r="Z882" s="27">
        <f t="shared" si="13"/>
        <v>1081.6500000000001</v>
      </c>
    </row>
    <row r="883" spans="1:26" hidden="1">
      <c r="A883" t="s">
        <v>246</v>
      </c>
      <c r="B883">
        <v>576199648</v>
      </c>
      <c r="C883" t="s">
        <v>396</v>
      </c>
      <c r="D883" t="s">
        <v>1250</v>
      </c>
      <c r="E883" t="s">
        <v>46</v>
      </c>
      <c r="F883">
        <v>11995567</v>
      </c>
      <c r="G883" s="111">
        <v>44938</v>
      </c>
      <c r="H883" t="s">
        <v>1898</v>
      </c>
      <c r="I883" t="s">
        <v>255</v>
      </c>
      <c r="J883" t="s">
        <v>249</v>
      </c>
      <c r="K883" t="s">
        <v>268</v>
      </c>
      <c r="L883" t="s">
        <v>251</v>
      </c>
      <c r="O883" s="111">
        <v>44938</v>
      </c>
      <c r="P883" t="s">
        <v>252</v>
      </c>
      <c r="Q883" t="s">
        <v>253</v>
      </c>
      <c r="R883" s="111">
        <v>44943</v>
      </c>
      <c r="S883" t="s">
        <v>254</v>
      </c>
      <c r="T883" t="s">
        <v>254</v>
      </c>
      <c r="U883" t="s">
        <v>254</v>
      </c>
      <c r="V883" t="s">
        <v>254</v>
      </c>
      <c r="W883">
        <v>0</v>
      </c>
      <c r="X883">
        <v>0</v>
      </c>
      <c r="Y883">
        <v>24298.49</v>
      </c>
      <c r="Z883" s="27">
        <f t="shared" si="13"/>
        <v>24298.49</v>
      </c>
    </row>
    <row r="884" spans="1:26" hidden="1">
      <c r="A884" t="s">
        <v>246</v>
      </c>
      <c r="B884">
        <v>576199648</v>
      </c>
      <c r="C884" t="s">
        <v>396</v>
      </c>
      <c r="D884" t="s">
        <v>360</v>
      </c>
      <c r="E884" t="s">
        <v>46</v>
      </c>
      <c r="F884">
        <v>9189441</v>
      </c>
      <c r="G884" s="111">
        <v>44910</v>
      </c>
      <c r="H884" t="s">
        <v>1388</v>
      </c>
      <c r="I884" t="s">
        <v>255</v>
      </c>
      <c r="J884" t="s">
        <v>249</v>
      </c>
      <c r="K884" t="s">
        <v>250</v>
      </c>
      <c r="L884" t="s">
        <v>251</v>
      </c>
      <c r="O884" s="111">
        <v>44910</v>
      </c>
      <c r="P884" t="s">
        <v>252</v>
      </c>
      <c r="Q884" t="s">
        <v>253</v>
      </c>
      <c r="R884" s="111">
        <v>44915</v>
      </c>
      <c r="S884" t="s">
        <v>254</v>
      </c>
      <c r="T884" t="s">
        <v>254</v>
      </c>
      <c r="U884" t="s">
        <v>254</v>
      </c>
      <c r="V884" t="s">
        <v>254</v>
      </c>
      <c r="W884">
        <v>0</v>
      </c>
      <c r="X884">
        <v>0</v>
      </c>
      <c r="Y884">
        <v>3876.73</v>
      </c>
      <c r="Z884" s="27">
        <f t="shared" si="13"/>
        <v>3876.73</v>
      </c>
    </row>
    <row r="885" spans="1:26" hidden="1">
      <c r="A885" t="s">
        <v>246</v>
      </c>
      <c r="B885">
        <v>576199648</v>
      </c>
      <c r="C885" t="s">
        <v>396</v>
      </c>
      <c r="D885" t="s">
        <v>360</v>
      </c>
      <c r="E885" t="s">
        <v>46</v>
      </c>
      <c r="F885">
        <v>11732183</v>
      </c>
      <c r="G885" s="111">
        <v>44869</v>
      </c>
      <c r="H885" t="s">
        <v>867</v>
      </c>
      <c r="I885" t="s">
        <v>255</v>
      </c>
      <c r="J885" t="s">
        <v>249</v>
      </c>
      <c r="K885" t="s">
        <v>250</v>
      </c>
      <c r="L885" t="s">
        <v>251</v>
      </c>
      <c r="O885" s="111">
        <v>44869</v>
      </c>
      <c r="P885" t="s">
        <v>252</v>
      </c>
      <c r="Q885" t="s">
        <v>253</v>
      </c>
      <c r="R885" s="111">
        <v>44876</v>
      </c>
      <c r="S885" t="s">
        <v>254</v>
      </c>
      <c r="T885" t="s">
        <v>254</v>
      </c>
      <c r="U885" t="s">
        <v>254</v>
      </c>
      <c r="V885" t="s">
        <v>254</v>
      </c>
      <c r="W885">
        <v>7608.95</v>
      </c>
      <c r="X885">
        <v>1484.97</v>
      </c>
      <c r="Y885">
        <v>3543.18</v>
      </c>
      <c r="Z885" s="27">
        <f t="shared" si="13"/>
        <v>12637.1</v>
      </c>
    </row>
    <row r="886" spans="1:26" hidden="1">
      <c r="A886" t="s">
        <v>246</v>
      </c>
      <c r="B886">
        <v>576199648</v>
      </c>
      <c r="C886" t="s">
        <v>396</v>
      </c>
      <c r="D886" t="s">
        <v>360</v>
      </c>
      <c r="E886" t="s">
        <v>46</v>
      </c>
      <c r="F886">
        <v>11860465</v>
      </c>
      <c r="G886" s="111">
        <v>44901</v>
      </c>
      <c r="H886" t="s">
        <v>1252</v>
      </c>
      <c r="I886" t="s">
        <v>255</v>
      </c>
      <c r="J886" t="s">
        <v>249</v>
      </c>
      <c r="K886" t="s">
        <v>250</v>
      </c>
      <c r="L886" t="s">
        <v>251</v>
      </c>
      <c r="O886" s="111">
        <v>44901</v>
      </c>
      <c r="P886" t="s">
        <v>252</v>
      </c>
      <c r="Q886" t="s">
        <v>282</v>
      </c>
      <c r="R886" s="111">
        <v>44904</v>
      </c>
      <c r="S886" t="s">
        <v>254</v>
      </c>
      <c r="T886" t="s">
        <v>254</v>
      </c>
      <c r="U886" t="s">
        <v>254</v>
      </c>
      <c r="V886" t="s">
        <v>254</v>
      </c>
      <c r="W886">
        <v>0</v>
      </c>
      <c r="X886">
        <v>10410.86</v>
      </c>
      <c r="Y886">
        <v>0</v>
      </c>
      <c r="Z886" s="27">
        <f t="shared" si="13"/>
        <v>10410.86</v>
      </c>
    </row>
    <row r="887" spans="1:26" hidden="1">
      <c r="A887" t="s">
        <v>246</v>
      </c>
      <c r="B887">
        <v>576199648</v>
      </c>
      <c r="C887" t="s">
        <v>396</v>
      </c>
      <c r="D887" t="s">
        <v>1656</v>
      </c>
      <c r="E887" t="s">
        <v>46</v>
      </c>
      <c r="F887">
        <v>1376994</v>
      </c>
      <c r="G887" s="111">
        <v>44944</v>
      </c>
      <c r="H887" t="s">
        <v>1899</v>
      </c>
      <c r="I887" t="s">
        <v>255</v>
      </c>
      <c r="J887" t="s">
        <v>249</v>
      </c>
      <c r="K887" t="s">
        <v>250</v>
      </c>
      <c r="L887" t="s">
        <v>251</v>
      </c>
      <c r="O887" s="111">
        <v>44944</v>
      </c>
      <c r="P887" t="s">
        <v>252</v>
      </c>
      <c r="Q887" t="s">
        <v>253</v>
      </c>
      <c r="R887" s="111">
        <v>44945</v>
      </c>
      <c r="S887" t="s">
        <v>254</v>
      </c>
      <c r="T887" t="s">
        <v>254</v>
      </c>
      <c r="U887" t="s">
        <v>254</v>
      </c>
      <c r="V887" t="s">
        <v>254</v>
      </c>
      <c r="W887">
        <v>0</v>
      </c>
      <c r="X887">
        <v>0</v>
      </c>
      <c r="Y887">
        <v>42.4</v>
      </c>
      <c r="Z887" s="27">
        <f t="shared" si="13"/>
        <v>42.4</v>
      </c>
    </row>
    <row r="888" spans="1:26" hidden="1">
      <c r="A888" t="s">
        <v>246</v>
      </c>
      <c r="B888">
        <v>4288358132</v>
      </c>
      <c r="C888" t="s">
        <v>165</v>
      </c>
      <c r="D888" t="s">
        <v>264</v>
      </c>
      <c r="E888" t="s">
        <v>54</v>
      </c>
      <c r="F888">
        <v>11964144</v>
      </c>
      <c r="G888" s="111">
        <v>44929</v>
      </c>
      <c r="H888" t="s">
        <v>1900</v>
      </c>
      <c r="I888" t="s">
        <v>255</v>
      </c>
      <c r="J888" t="s">
        <v>249</v>
      </c>
      <c r="K888" t="s">
        <v>250</v>
      </c>
      <c r="L888" t="s">
        <v>251</v>
      </c>
      <c r="O888" s="111">
        <v>44929</v>
      </c>
      <c r="P888" t="s">
        <v>252</v>
      </c>
      <c r="Q888" t="s">
        <v>253</v>
      </c>
      <c r="R888" s="111">
        <v>44930</v>
      </c>
      <c r="S888" t="s">
        <v>254</v>
      </c>
      <c r="T888" t="s">
        <v>254</v>
      </c>
      <c r="U888" t="s">
        <v>254</v>
      </c>
      <c r="V888" t="s">
        <v>254</v>
      </c>
      <c r="W888">
        <v>0</v>
      </c>
      <c r="X888">
        <v>0</v>
      </c>
      <c r="Y888">
        <v>33367</v>
      </c>
      <c r="Z888" s="27">
        <f t="shared" si="13"/>
        <v>33367</v>
      </c>
    </row>
    <row r="889" spans="1:26" hidden="1">
      <c r="A889" t="s">
        <v>246</v>
      </c>
      <c r="B889">
        <v>4288358132</v>
      </c>
      <c r="C889" t="s">
        <v>165</v>
      </c>
      <c r="D889" t="s">
        <v>53</v>
      </c>
      <c r="E889" t="s">
        <v>54</v>
      </c>
      <c r="F889">
        <v>643108</v>
      </c>
      <c r="G889" s="111">
        <v>44936</v>
      </c>
      <c r="H889" t="s">
        <v>1901</v>
      </c>
      <c r="I889" t="s">
        <v>255</v>
      </c>
      <c r="J889" t="s">
        <v>249</v>
      </c>
      <c r="K889" t="s">
        <v>268</v>
      </c>
      <c r="L889" t="s">
        <v>251</v>
      </c>
      <c r="O889" s="111">
        <v>44936</v>
      </c>
      <c r="P889" t="s">
        <v>252</v>
      </c>
      <c r="Q889" t="s">
        <v>253</v>
      </c>
      <c r="S889" t="s">
        <v>254</v>
      </c>
      <c r="T889" t="s">
        <v>254</v>
      </c>
      <c r="U889" t="s">
        <v>254</v>
      </c>
      <c r="V889" t="s">
        <v>254</v>
      </c>
      <c r="W889">
        <v>660</v>
      </c>
      <c r="X889">
        <v>0</v>
      </c>
      <c r="Y889">
        <v>25</v>
      </c>
      <c r="Z889" s="27">
        <f t="shared" si="13"/>
        <v>685</v>
      </c>
    </row>
    <row r="890" spans="1:26" hidden="1">
      <c r="A890" t="s">
        <v>246</v>
      </c>
      <c r="B890">
        <v>4288358132</v>
      </c>
      <c r="C890" t="s">
        <v>165</v>
      </c>
      <c r="D890" t="s">
        <v>53</v>
      </c>
      <c r="E890" t="s">
        <v>54</v>
      </c>
      <c r="F890">
        <v>7690831</v>
      </c>
      <c r="G890" s="111">
        <v>44889</v>
      </c>
      <c r="H890" t="s">
        <v>868</v>
      </c>
      <c r="I890" t="s">
        <v>255</v>
      </c>
      <c r="J890" t="s">
        <v>249</v>
      </c>
      <c r="K890" t="s">
        <v>250</v>
      </c>
      <c r="L890" t="s">
        <v>251</v>
      </c>
      <c r="O890" s="111">
        <v>44889</v>
      </c>
      <c r="P890" t="s">
        <v>252</v>
      </c>
      <c r="Q890" t="s">
        <v>282</v>
      </c>
      <c r="R890" s="111">
        <v>44890</v>
      </c>
      <c r="S890" t="s">
        <v>254</v>
      </c>
      <c r="T890" t="s">
        <v>254</v>
      </c>
      <c r="U890" t="s">
        <v>254</v>
      </c>
      <c r="V890" t="s">
        <v>254</v>
      </c>
      <c r="W890">
        <v>140</v>
      </c>
      <c r="X890">
        <v>0</v>
      </c>
      <c r="Y890">
        <v>0</v>
      </c>
      <c r="Z890" s="27">
        <f t="shared" si="13"/>
        <v>140</v>
      </c>
    </row>
    <row r="891" spans="1:26" hidden="1">
      <c r="A891" t="s">
        <v>246</v>
      </c>
      <c r="B891">
        <v>4288358132</v>
      </c>
      <c r="C891" t="s">
        <v>165</v>
      </c>
      <c r="D891" t="s">
        <v>53</v>
      </c>
      <c r="E891" t="s">
        <v>54</v>
      </c>
      <c r="F891">
        <v>11639370</v>
      </c>
      <c r="G891" s="111">
        <v>44949</v>
      </c>
      <c r="H891" t="s">
        <v>1902</v>
      </c>
      <c r="I891" t="s">
        <v>255</v>
      </c>
      <c r="J891" t="s">
        <v>249</v>
      </c>
      <c r="K891" t="s">
        <v>250</v>
      </c>
      <c r="L891" t="s">
        <v>251</v>
      </c>
      <c r="O891" s="111">
        <v>44949</v>
      </c>
      <c r="P891" t="s">
        <v>252</v>
      </c>
      <c r="Q891" t="s">
        <v>253</v>
      </c>
      <c r="R891" s="111">
        <v>44950</v>
      </c>
      <c r="S891" t="s">
        <v>254</v>
      </c>
      <c r="T891" t="s">
        <v>254</v>
      </c>
      <c r="U891" t="s">
        <v>254</v>
      </c>
      <c r="V891" t="s">
        <v>254</v>
      </c>
      <c r="W891">
        <v>0</v>
      </c>
      <c r="X891">
        <v>0</v>
      </c>
      <c r="Y891">
        <v>2058.25</v>
      </c>
      <c r="Z891" s="27">
        <f t="shared" si="13"/>
        <v>2058.25</v>
      </c>
    </row>
    <row r="892" spans="1:26" hidden="1">
      <c r="A892" t="s">
        <v>246</v>
      </c>
      <c r="B892">
        <v>4288358132</v>
      </c>
      <c r="C892" t="s">
        <v>165</v>
      </c>
      <c r="D892" t="s">
        <v>53</v>
      </c>
      <c r="E892" t="s">
        <v>54</v>
      </c>
      <c r="F892">
        <v>11731232</v>
      </c>
      <c r="G892" s="111">
        <v>44908</v>
      </c>
      <c r="H892" t="s">
        <v>1253</v>
      </c>
      <c r="I892" t="s">
        <v>248</v>
      </c>
      <c r="J892" t="s">
        <v>249</v>
      </c>
      <c r="K892" t="s">
        <v>250</v>
      </c>
      <c r="L892" t="s">
        <v>251</v>
      </c>
      <c r="O892" s="111">
        <v>44908</v>
      </c>
      <c r="P892" t="s">
        <v>252</v>
      </c>
      <c r="Q892" t="s">
        <v>253</v>
      </c>
      <c r="R892" s="111">
        <v>44909</v>
      </c>
      <c r="S892" t="s">
        <v>254</v>
      </c>
      <c r="T892" t="s">
        <v>254</v>
      </c>
      <c r="U892" t="s">
        <v>254</v>
      </c>
      <c r="V892" t="s">
        <v>254</v>
      </c>
      <c r="W892">
        <v>0</v>
      </c>
      <c r="X892">
        <v>7751.2</v>
      </c>
      <c r="Y892">
        <v>10297.76</v>
      </c>
      <c r="Z892" s="27">
        <f t="shared" si="13"/>
        <v>18048.96</v>
      </c>
    </row>
    <row r="893" spans="1:26" hidden="1">
      <c r="A893" t="s">
        <v>246</v>
      </c>
      <c r="B893">
        <v>4288358132</v>
      </c>
      <c r="C893" t="s">
        <v>165</v>
      </c>
      <c r="D893" t="s">
        <v>53</v>
      </c>
      <c r="E893" t="s">
        <v>54</v>
      </c>
      <c r="F893">
        <v>11750205</v>
      </c>
      <c r="G893" s="111">
        <v>44874</v>
      </c>
      <c r="H893" t="s">
        <v>869</v>
      </c>
      <c r="I893" t="s">
        <v>255</v>
      </c>
      <c r="J893" t="s">
        <v>249</v>
      </c>
      <c r="K893" t="s">
        <v>250</v>
      </c>
      <c r="L893" t="s">
        <v>251</v>
      </c>
      <c r="O893" s="111">
        <v>44874</v>
      </c>
      <c r="P893" t="s">
        <v>252</v>
      </c>
      <c r="Q893" t="s">
        <v>253</v>
      </c>
      <c r="R893" s="111">
        <v>44875</v>
      </c>
      <c r="S893" t="s">
        <v>254</v>
      </c>
      <c r="T893" t="s">
        <v>254</v>
      </c>
      <c r="U893" t="s">
        <v>254</v>
      </c>
      <c r="V893" t="s">
        <v>254</v>
      </c>
      <c r="W893">
        <v>11685.19</v>
      </c>
      <c r="X893">
        <v>15644.4</v>
      </c>
      <c r="Y893">
        <v>7536.95</v>
      </c>
      <c r="Z893" s="27">
        <f t="shared" si="13"/>
        <v>34866.54</v>
      </c>
    </row>
    <row r="894" spans="1:26" hidden="1">
      <c r="A894" t="s">
        <v>246</v>
      </c>
      <c r="B894">
        <v>4288358132</v>
      </c>
      <c r="C894" t="s">
        <v>165</v>
      </c>
      <c r="D894" t="s">
        <v>53</v>
      </c>
      <c r="E894" t="s">
        <v>54</v>
      </c>
      <c r="F894">
        <v>11750535</v>
      </c>
      <c r="G894" s="111">
        <v>44875</v>
      </c>
      <c r="H894" t="s">
        <v>870</v>
      </c>
      <c r="I894" t="s">
        <v>255</v>
      </c>
      <c r="J894" t="s">
        <v>249</v>
      </c>
      <c r="K894" t="s">
        <v>250</v>
      </c>
      <c r="L894" t="s">
        <v>251</v>
      </c>
      <c r="O894" s="111">
        <v>44875</v>
      </c>
      <c r="P894" t="s">
        <v>252</v>
      </c>
      <c r="Q894" t="s">
        <v>253</v>
      </c>
      <c r="R894" s="111">
        <v>44876</v>
      </c>
      <c r="S894" t="s">
        <v>254</v>
      </c>
      <c r="T894" t="s">
        <v>254</v>
      </c>
      <c r="U894" t="s">
        <v>254</v>
      </c>
      <c r="V894" t="s">
        <v>254</v>
      </c>
      <c r="W894">
        <v>7770.34</v>
      </c>
      <c r="X894">
        <v>17228.740000000002</v>
      </c>
      <c r="Y894">
        <v>11893.39</v>
      </c>
      <c r="Z894" s="27">
        <f t="shared" si="13"/>
        <v>36892.47</v>
      </c>
    </row>
    <row r="895" spans="1:26" hidden="1">
      <c r="A895" t="s">
        <v>246</v>
      </c>
      <c r="B895">
        <v>4288358132</v>
      </c>
      <c r="C895" t="s">
        <v>165</v>
      </c>
      <c r="D895" t="s">
        <v>53</v>
      </c>
      <c r="E895" t="s">
        <v>54</v>
      </c>
      <c r="F895">
        <v>11799048</v>
      </c>
      <c r="G895" s="111">
        <v>44887</v>
      </c>
      <c r="H895" t="s">
        <v>871</v>
      </c>
      <c r="I895" t="s">
        <v>255</v>
      </c>
      <c r="J895" t="s">
        <v>249</v>
      </c>
      <c r="K895" t="s">
        <v>250</v>
      </c>
      <c r="L895" t="s">
        <v>251</v>
      </c>
      <c r="O895" s="111">
        <v>44887</v>
      </c>
      <c r="P895" t="s">
        <v>252</v>
      </c>
      <c r="Q895" t="s">
        <v>253</v>
      </c>
      <c r="R895" s="111">
        <v>44888</v>
      </c>
      <c r="S895" t="s">
        <v>254</v>
      </c>
      <c r="T895" t="s">
        <v>254</v>
      </c>
      <c r="U895" t="s">
        <v>254</v>
      </c>
      <c r="V895" t="s">
        <v>254</v>
      </c>
      <c r="W895">
        <v>1</v>
      </c>
      <c r="X895">
        <v>0</v>
      </c>
      <c r="Y895">
        <v>1</v>
      </c>
      <c r="Z895" s="27">
        <f t="shared" si="13"/>
        <v>2</v>
      </c>
    </row>
    <row r="896" spans="1:26" hidden="1">
      <c r="A896" t="s">
        <v>246</v>
      </c>
      <c r="B896">
        <v>4288358132</v>
      </c>
      <c r="C896" t="s">
        <v>165</v>
      </c>
      <c r="D896" t="s">
        <v>53</v>
      </c>
      <c r="E896" t="s">
        <v>54</v>
      </c>
      <c r="F896">
        <v>11806125</v>
      </c>
      <c r="G896" s="111">
        <v>44888</v>
      </c>
      <c r="H896" t="s">
        <v>872</v>
      </c>
      <c r="I896" t="s">
        <v>255</v>
      </c>
      <c r="J896" t="s">
        <v>249</v>
      </c>
      <c r="K896" t="s">
        <v>268</v>
      </c>
      <c r="L896" t="s">
        <v>251</v>
      </c>
      <c r="O896" s="111">
        <v>44888</v>
      </c>
      <c r="P896" t="s">
        <v>252</v>
      </c>
      <c r="Q896" t="s">
        <v>253</v>
      </c>
      <c r="R896" s="111">
        <v>44890</v>
      </c>
      <c r="S896" t="s">
        <v>254</v>
      </c>
      <c r="T896" t="s">
        <v>254</v>
      </c>
      <c r="U896" t="s">
        <v>254</v>
      </c>
      <c r="V896" t="s">
        <v>254</v>
      </c>
      <c r="W896">
        <v>1213.96</v>
      </c>
      <c r="X896">
        <v>6283.25</v>
      </c>
      <c r="Y896">
        <v>5846.36</v>
      </c>
      <c r="Z896" s="27">
        <f t="shared" si="13"/>
        <v>13343.57</v>
      </c>
    </row>
    <row r="897" spans="1:26" hidden="1">
      <c r="A897" t="s">
        <v>246</v>
      </c>
      <c r="B897">
        <v>4288358132</v>
      </c>
      <c r="C897" t="s">
        <v>165</v>
      </c>
      <c r="D897" t="s">
        <v>53</v>
      </c>
      <c r="E897" t="s">
        <v>54</v>
      </c>
      <c r="F897">
        <v>11815885</v>
      </c>
      <c r="G897" s="111">
        <v>44890</v>
      </c>
      <c r="H897" t="s">
        <v>873</v>
      </c>
      <c r="I897" t="s">
        <v>255</v>
      </c>
      <c r="J897" t="s">
        <v>249</v>
      </c>
      <c r="K897" t="s">
        <v>250</v>
      </c>
      <c r="L897" t="s">
        <v>251</v>
      </c>
      <c r="O897" s="111">
        <v>44890</v>
      </c>
      <c r="P897" t="s">
        <v>252</v>
      </c>
      <c r="Q897" t="s">
        <v>253</v>
      </c>
      <c r="R897" s="111">
        <v>44893</v>
      </c>
      <c r="S897" t="s">
        <v>254</v>
      </c>
      <c r="T897" t="s">
        <v>254</v>
      </c>
      <c r="U897" t="s">
        <v>254</v>
      </c>
      <c r="V897" t="s">
        <v>254</v>
      </c>
      <c r="W897">
        <v>153.30000000000001</v>
      </c>
      <c r="X897">
        <v>6963.9</v>
      </c>
      <c r="Y897">
        <v>4929.05</v>
      </c>
      <c r="Z897" s="27">
        <f t="shared" si="13"/>
        <v>12046.25</v>
      </c>
    </row>
    <row r="898" spans="1:26" hidden="1">
      <c r="A898" t="s">
        <v>246</v>
      </c>
      <c r="B898">
        <v>4288358132</v>
      </c>
      <c r="C898" t="s">
        <v>165</v>
      </c>
      <c r="D898" t="s">
        <v>53</v>
      </c>
      <c r="E898" t="s">
        <v>54</v>
      </c>
      <c r="F898">
        <v>11817511</v>
      </c>
      <c r="G898" s="111">
        <v>44890</v>
      </c>
      <c r="H898" t="s">
        <v>874</v>
      </c>
      <c r="I898" t="s">
        <v>255</v>
      </c>
      <c r="J898" t="s">
        <v>249</v>
      </c>
      <c r="K898" t="s">
        <v>250</v>
      </c>
      <c r="L898" t="s">
        <v>251</v>
      </c>
      <c r="O898" s="111">
        <v>44890</v>
      </c>
      <c r="P898" t="s">
        <v>252</v>
      </c>
      <c r="Q898" t="s">
        <v>253</v>
      </c>
      <c r="R898" s="111">
        <v>44893</v>
      </c>
      <c r="S898" t="s">
        <v>254</v>
      </c>
      <c r="T898" t="s">
        <v>254</v>
      </c>
      <c r="U898" t="s">
        <v>254</v>
      </c>
      <c r="V898" t="s">
        <v>254</v>
      </c>
      <c r="W898">
        <v>0.5</v>
      </c>
      <c r="X898">
        <v>2700</v>
      </c>
      <c r="Y898">
        <v>1630</v>
      </c>
      <c r="Z898" s="27">
        <f t="shared" si="13"/>
        <v>4330.5</v>
      </c>
    </row>
    <row r="899" spans="1:26" hidden="1">
      <c r="A899" t="s">
        <v>246</v>
      </c>
      <c r="B899">
        <v>4288358132</v>
      </c>
      <c r="C899" t="s">
        <v>165</v>
      </c>
      <c r="D899" t="s">
        <v>53</v>
      </c>
      <c r="E899" t="s">
        <v>54</v>
      </c>
      <c r="F899">
        <v>11826873</v>
      </c>
      <c r="G899" s="111">
        <v>44894</v>
      </c>
      <c r="H899" t="s">
        <v>875</v>
      </c>
      <c r="I899" t="s">
        <v>255</v>
      </c>
      <c r="J899" t="s">
        <v>249</v>
      </c>
      <c r="K899" t="s">
        <v>268</v>
      </c>
      <c r="L899" t="s">
        <v>251</v>
      </c>
      <c r="O899" s="111">
        <v>44894</v>
      </c>
      <c r="P899" t="s">
        <v>252</v>
      </c>
      <c r="Q899" t="s">
        <v>253</v>
      </c>
      <c r="R899" s="111">
        <v>44895</v>
      </c>
      <c r="S899" t="s">
        <v>254</v>
      </c>
      <c r="T899" t="s">
        <v>254</v>
      </c>
      <c r="U899" t="s">
        <v>254</v>
      </c>
      <c r="V899" t="s">
        <v>254</v>
      </c>
      <c r="W899">
        <v>0.01</v>
      </c>
      <c r="X899">
        <v>695.46</v>
      </c>
      <c r="Y899">
        <v>7670</v>
      </c>
      <c r="Z899" s="27">
        <f t="shared" ref="Z899:Z962" si="14">SUM(W899:Y899)</f>
        <v>8365.4699999999993</v>
      </c>
    </row>
    <row r="900" spans="1:26" hidden="1">
      <c r="A900" t="s">
        <v>246</v>
      </c>
      <c r="B900">
        <v>4288358132</v>
      </c>
      <c r="C900" t="s">
        <v>165</v>
      </c>
      <c r="D900" t="s">
        <v>53</v>
      </c>
      <c r="E900" t="s">
        <v>54</v>
      </c>
      <c r="F900">
        <v>11873468</v>
      </c>
      <c r="G900" s="111">
        <v>44904</v>
      </c>
      <c r="H900" t="s">
        <v>1254</v>
      </c>
      <c r="I900" t="s">
        <v>255</v>
      </c>
      <c r="J900" t="s">
        <v>249</v>
      </c>
      <c r="K900" t="s">
        <v>250</v>
      </c>
      <c r="L900" t="s">
        <v>251</v>
      </c>
      <c r="O900" s="111">
        <v>44904</v>
      </c>
      <c r="P900" t="s">
        <v>252</v>
      </c>
      <c r="Q900" t="s">
        <v>253</v>
      </c>
      <c r="R900" s="111">
        <v>44907</v>
      </c>
      <c r="S900" t="s">
        <v>254</v>
      </c>
      <c r="T900" t="s">
        <v>254</v>
      </c>
      <c r="U900" t="s">
        <v>254</v>
      </c>
      <c r="V900" t="s">
        <v>254</v>
      </c>
      <c r="W900">
        <v>0</v>
      </c>
      <c r="X900">
        <v>4447</v>
      </c>
      <c r="Y900">
        <v>1246</v>
      </c>
      <c r="Z900" s="27">
        <f t="shared" si="14"/>
        <v>5693</v>
      </c>
    </row>
    <row r="901" spans="1:26" hidden="1">
      <c r="A901" t="s">
        <v>246</v>
      </c>
      <c r="B901">
        <v>4288358132</v>
      </c>
      <c r="C901" t="s">
        <v>165</v>
      </c>
      <c r="D901" t="s">
        <v>53</v>
      </c>
      <c r="E901" t="s">
        <v>54</v>
      </c>
      <c r="F901">
        <v>11899762</v>
      </c>
      <c r="G901" s="111">
        <v>44911</v>
      </c>
      <c r="H901" t="s">
        <v>1255</v>
      </c>
      <c r="I901" t="s">
        <v>248</v>
      </c>
      <c r="J901" t="s">
        <v>249</v>
      </c>
      <c r="K901" t="s">
        <v>250</v>
      </c>
      <c r="L901" t="s">
        <v>251</v>
      </c>
      <c r="O901" s="111">
        <v>44911</v>
      </c>
      <c r="P901" t="s">
        <v>252</v>
      </c>
      <c r="Q901" t="s">
        <v>253</v>
      </c>
      <c r="R901" s="111">
        <v>44914</v>
      </c>
      <c r="S901" t="s">
        <v>254</v>
      </c>
      <c r="T901" t="s">
        <v>254</v>
      </c>
      <c r="U901" t="s">
        <v>254</v>
      </c>
      <c r="V901" t="s">
        <v>254</v>
      </c>
      <c r="W901">
        <v>0</v>
      </c>
      <c r="X901">
        <v>2445.0100000000002</v>
      </c>
      <c r="Y901">
        <v>1256</v>
      </c>
      <c r="Z901" s="27">
        <f t="shared" si="14"/>
        <v>3701.01</v>
      </c>
    </row>
    <row r="902" spans="1:26" hidden="1">
      <c r="A902" t="s">
        <v>246</v>
      </c>
      <c r="B902">
        <v>4288358132</v>
      </c>
      <c r="C902" t="s">
        <v>165</v>
      </c>
      <c r="D902" t="s">
        <v>53</v>
      </c>
      <c r="E902" t="s">
        <v>54</v>
      </c>
      <c r="F902">
        <v>11900573</v>
      </c>
      <c r="G902" s="111">
        <v>44911</v>
      </c>
      <c r="H902" t="s">
        <v>1256</v>
      </c>
      <c r="I902" t="s">
        <v>255</v>
      </c>
      <c r="J902" t="s">
        <v>249</v>
      </c>
      <c r="K902" t="s">
        <v>250</v>
      </c>
      <c r="L902" t="s">
        <v>251</v>
      </c>
      <c r="O902" s="111">
        <v>44911</v>
      </c>
      <c r="P902" t="s">
        <v>252</v>
      </c>
      <c r="Q902" t="s">
        <v>282</v>
      </c>
      <c r="R902" s="111">
        <v>44914</v>
      </c>
      <c r="S902" t="s">
        <v>254</v>
      </c>
      <c r="T902" t="s">
        <v>254</v>
      </c>
      <c r="U902" t="s">
        <v>254</v>
      </c>
      <c r="V902" t="s">
        <v>254</v>
      </c>
      <c r="W902">
        <v>0</v>
      </c>
      <c r="X902">
        <v>1</v>
      </c>
      <c r="Y902">
        <v>0</v>
      </c>
      <c r="Z902" s="27">
        <f t="shared" si="14"/>
        <v>1</v>
      </c>
    </row>
    <row r="903" spans="1:26" hidden="1">
      <c r="A903" t="s">
        <v>246</v>
      </c>
      <c r="B903">
        <v>4288358132</v>
      </c>
      <c r="C903" t="s">
        <v>165</v>
      </c>
      <c r="D903" t="s">
        <v>53</v>
      </c>
      <c r="E903" t="s">
        <v>54</v>
      </c>
      <c r="F903">
        <v>11987745</v>
      </c>
      <c r="G903" s="111">
        <v>44936</v>
      </c>
      <c r="H903" t="s">
        <v>1903</v>
      </c>
      <c r="I903" t="s">
        <v>255</v>
      </c>
      <c r="J903" t="s">
        <v>249</v>
      </c>
      <c r="K903" t="s">
        <v>268</v>
      </c>
      <c r="L903" t="s">
        <v>251</v>
      </c>
      <c r="O903" s="111">
        <v>44936</v>
      </c>
      <c r="P903" t="s">
        <v>252</v>
      </c>
      <c r="Q903" t="s">
        <v>253</v>
      </c>
      <c r="R903" s="111">
        <v>44937</v>
      </c>
      <c r="S903" t="s">
        <v>254</v>
      </c>
      <c r="T903" t="s">
        <v>254</v>
      </c>
      <c r="U903" t="s">
        <v>254</v>
      </c>
      <c r="V903" t="s">
        <v>254</v>
      </c>
      <c r="W903">
        <v>0</v>
      </c>
      <c r="X903">
        <v>0</v>
      </c>
      <c r="Y903">
        <v>10</v>
      </c>
      <c r="Z903" s="27">
        <f t="shared" si="14"/>
        <v>10</v>
      </c>
    </row>
    <row r="904" spans="1:26" hidden="1">
      <c r="A904" t="s">
        <v>246</v>
      </c>
      <c r="B904">
        <v>4288358132</v>
      </c>
      <c r="C904" t="s">
        <v>165</v>
      </c>
      <c r="D904" t="s">
        <v>53</v>
      </c>
      <c r="E904" t="s">
        <v>54</v>
      </c>
      <c r="F904">
        <v>12026623</v>
      </c>
      <c r="G904" s="111">
        <v>44949</v>
      </c>
      <c r="H904" t="s">
        <v>1904</v>
      </c>
      <c r="I904" t="s">
        <v>248</v>
      </c>
      <c r="J904" t="s">
        <v>249</v>
      </c>
      <c r="K904" t="s">
        <v>250</v>
      </c>
      <c r="L904" t="s">
        <v>251</v>
      </c>
      <c r="O904" s="111">
        <v>44949</v>
      </c>
      <c r="P904" t="s">
        <v>252</v>
      </c>
      <c r="Q904" t="s">
        <v>257</v>
      </c>
      <c r="S904" t="s">
        <v>254</v>
      </c>
      <c r="T904" t="s">
        <v>254</v>
      </c>
      <c r="U904" t="s">
        <v>254</v>
      </c>
      <c r="V904" t="s">
        <v>254</v>
      </c>
      <c r="W904">
        <v>0</v>
      </c>
      <c r="X904">
        <v>0</v>
      </c>
      <c r="Y904">
        <v>0</v>
      </c>
      <c r="Z904" s="27">
        <f t="shared" si="14"/>
        <v>0</v>
      </c>
    </row>
    <row r="905" spans="1:26" hidden="1">
      <c r="A905" t="s">
        <v>246</v>
      </c>
      <c r="B905">
        <v>4288358132</v>
      </c>
      <c r="C905" t="s">
        <v>165</v>
      </c>
      <c r="D905" t="s">
        <v>277</v>
      </c>
      <c r="E905" t="s">
        <v>54</v>
      </c>
      <c r="F905">
        <v>12068867</v>
      </c>
      <c r="G905" s="111">
        <v>44957</v>
      </c>
      <c r="H905" t="s">
        <v>1905</v>
      </c>
      <c r="I905" t="s">
        <v>248</v>
      </c>
      <c r="J905" t="s">
        <v>249</v>
      </c>
      <c r="K905" t="s">
        <v>250</v>
      </c>
      <c r="L905" t="s">
        <v>251</v>
      </c>
      <c r="O905" s="111">
        <v>44957</v>
      </c>
      <c r="P905" t="s">
        <v>252</v>
      </c>
      <c r="Q905" t="s">
        <v>1406</v>
      </c>
      <c r="S905" t="s">
        <v>254</v>
      </c>
      <c r="T905" t="s">
        <v>254</v>
      </c>
      <c r="U905" t="s">
        <v>254</v>
      </c>
      <c r="V905" t="s">
        <v>254</v>
      </c>
      <c r="W905">
        <v>0</v>
      </c>
      <c r="X905">
        <v>0</v>
      </c>
      <c r="Y905">
        <v>0</v>
      </c>
      <c r="Z905" s="27">
        <f t="shared" si="14"/>
        <v>0</v>
      </c>
    </row>
    <row r="906" spans="1:26" hidden="1">
      <c r="A906" t="s">
        <v>246</v>
      </c>
      <c r="B906">
        <v>4288358132</v>
      </c>
      <c r="C906" t="s">
        <v>165</v>
      </c>
      <c r="D906" t="s">
        <v>277</v>
      </c>
      <c r="E906" t="s">
        <v>54</v>
      </c>
      <c r="F906">
        <v>12069701</v>
      </c>
      <c r="G906" s="111">
        <v>44957</v>
      </c>
      <c r="H906" t="s">
        <v>1906</v>
      </c>
      <c r="I906" t="s">
        <v>248</v>
      </c>
      <c r="J906" t="s">
        <v>249</v>
      </c>
      <c r="K906" t="s">
        <v>250</v>
      </c>
      <c r="L906" t="s">
        <v>251</v>
      </c>
      <c r="O906" s="111">
        <v>44957</v>
      </c>
      <c r="P906" t="s">
        <v>252</v>
      </c>
      <c r="Q906" t="s">
        <v>1406</v>
      </c>
      <c r="S906" t="s">
        <v>254</v>
      </c>
      <c r="T906" t="s">
        <v>254</v>
      </c>
      <c r="U906" t="s">
        <v>254</v>
      </c>
      <c r="V906" t="s">
        <v>254</v>
      </c>
      <c r="W906">
        <v>0</v>
      </c>
      <c r="X906">
        <v>0</v>
      </c>
      <c r="Y906">
        <v>0</v>
      </c>
      <c r="Z906" s="27">
        <f t="shared" si="14"/>
        <v>0</v>
      </c>
    </row>
    <row r="907" spans="1:26" hidden="1">
      <c r="A907" t="s">
        <v>246</v>
      </c>
      <c r="B907">
        <v>4288358132</v>
      </c>
      <c r="C907" t="s">
        <v>165</v>
      </c>
      <c r="D907" t="s">
        <v>1622</v>
      </c>
      <c r="E907" t="s">
        <v>54</v>
      </c>
      <c r="F907">
        <v>12010222</v>
      </c>
      <c r="G907" s="111">
        <v>44951</v>
      </c>
      <c r="H907" t="s">
        <v>1907</v>
      </c>
      <c r="I907" t="s">
        <v>271</v>
      </c>
      <c r="J907" t="s">
        <v>249</v>
      </c>
      <c r="K907" t="s">
        <v>250</v>
      </c>
      <c r="L907" t="s">
        <v>251</v>
      </c>
      <c r="O907" s="111">
        <v>44951</v>
      </c>
      <c r="P907" t="s">
        <v>252</v>
      </c>
      <c r="Q907" t="s">
        <v>253</v>
      </c>
      <c r="R907" s="111">
        <v>44952</v>
      </c>
      <c r="S907" t="s">
        <v>254</v>
      </c>
      <c r="T907" t="s">
        <v>254</v>
      </c>
      <c r="U907" t="s">
        <v>254</v>
      </c>
      <c r="V907" t="s">
        <v>254</v>
      </c>
      <c r="W907">
        <v>0</v>
      </c>
      <c r="X907">
        <v>0</v>
      </c>
      <c r="Y907">
        <v>2229</v>
      </c>
      <c r="Z907" s="27">
        <f t="shared" si="14"/>
        <v>2229</v>
      </c>
    </row>
    <row r="908" spans="1:26" hidden="1">
      <c r="A908" t="s">
        <v>246</v>
      </c>
      <c r="B908">
        <v>4288358132</v>
      </c>
      <c r="C908" t="s">
        <v>165</v>
      </c>
      <c r="D908" t="s">
        <v>1622</v>
      </c>
      <c r="E908" t="s">
        <v>54</v>
      </c>
      <c r="F908">
        <v>12049710</v>
      </c>
      <c r="G908" s="111">
        <v>44953</v>
      </c>
      <c r="H908" t="s">
        <v>1908</v>
      </c>
      <c r="I908" t="s">
        <v>271</v>
      </c>
      <c r="J908" t="s">
        <v>249</v>
      </c>
      <c r="K908" t="s">
        <v>250</v>
      </c>
      <c r="L908" t="s">
        <v>251</v>
      </c>
      <c r="O908" s="111">
        <v>44953</v>
      </c>
      <c r="P908" t="s">
        <v>252</v>
      </c>
      <c r="Q908" t="s">
        <v>257</v>
      </c>
      <c r="S908" t="s">
        <v>254</v>
      </c>
      <c r="T908" t="s">
        <v>254</v>
      </c>
      <c r="U908" t="s">
        <v>254</v>
      </c>
      <c r="V908" t="s">
        <v>254</v>
      </c>
      <c r="W908">
        <v>0</v>
      </c>
      <c r="X908">
        <v>0</v>
      </c>
      <c r="Y908">
        <v>0</v>
      </c>
      <c r="Z908" s="27">
        <f t="shared" si="14"/>
        <v>0</v>
      </c>
    </row>
    <row r="909" spans="1:26" hidden="1">
      <c r="A909" t="s">
        <v>246</v>
      </c>
      <c r="B909">
        <v>4288358132</v>
      </c>
      <c r="C909" t="s">
        <v>165</v>
      </c>
      <c r="D909" t="s">
        <v>1622</v>
      </c>
      <c r="E909" t="s">
        <v>54</v>
      </c>
      <c r="F909">
        <v>12054850</v>
      </c>
      <c r="G909" s="111">
        <v>44956</v>
      </c>
      <c r="H909" t="s">
        <v>1909</v>
      </c>
      <c r="I909" t="s">
        <v>271</v>
      </c>
      <c r="J909" t="s">
        <v>249</v>
      </c>
      <c r="K909" t="s">
        <v>268</v>
      </c>
      <c r="L909" t="s">
        <v>251</v>
      </c>
      <c r="O909" s="111">
        <v>44956</v>
      </c>
      <c r="P909" t="s">
        <v>252</v>
      </c>
      <c r="Q909" t="s">
        <v>257</v>
      </c>
      <c r="R909" s="111">
        <v>44957</v>
      </c>
      <c r="S909" t="s">
        <v>254</v>
      </c>
      <c r="T909" t="s">
        <v>254</v>
      </c>
      <c r="U909" t="s">
        <v>254</v>
      </c>
      <c r="V909" t="s">
        <v>254</v>
      </c>
      <c r="W909">
        <v>0</v>
      </c>
      <c r="X909">
        <v>0</v>
      </c>
      <c r="Y909">
        <v>0</v>
      </c>
      <c r="Z909" s="27">
        <f t="shared" si="14"/>
        <v>0</v>
      </c>
    </row>
    <row r="910" spans="1:26" hidden="1">
      <c r="A910" t="s">
        <v>246</v>
      </c>
      <c r="B910">
        <v>4288358132</v>
      </c>
      <c r="C910" t="s">
        <v>165</v>
      </c>
      <c r="D910" t="s">
        <v>265</v>
      </c>
      <c r="E910" t="s">
        <v>54</v>
      </c>
      <c r="F910">
        <v>11835288</v>
      </c>
      <c r="G910" s="111">
        <v>44895</v>
      </c>
      <c r="H910" t="s">
        <v>876</v>
      </c>
      <c r="I910" t="s">
        <v>255</v>
      </c>
      <c r="L910" t="s">
        <v>251</v>
      </c>
      <c r="O910" s="111">
        <v>44895</v>
      </c>
      <c r="P910" t="s">
        <v>252</v>
      </c>
      <c r="Q910" t="s">
        <v>253</v>
      </c>
      <c r="R910" s="111">
        <v>44896</v>
      </c>
      <c r="S910" t="s">
        <v>254</v>
      </c>
      <c r="T910" t="s">
        <v>254</v>
      </c>
      <c r="U910" t="s">
        <v>254</v>
      </c>
      <c r="V910" t="s">
        <v>254</v>
      </c>
      <c r="W910">
        <v>0</v>
      </c>
      <c r="X910">
        <v>1584.19</v>
      </c>
      <c r="Y910">
        <v>441.75</v>
      </c>
      <c r="Z910" s="27">
        <f t="shared" si="14"/>
        <v>2025.94</v>
      </c>
    </row>
    <row r="911" spans="1:26" hidden="1">
      <c r="A911" t="s">
        <v>246</v>
      </c>
      <c r="B911">
        <v>4288358132</v>
      </c>
      <c r="C911" t="s">
        <v>165</v>
      </c>
      <c r="D911" t="s">
        <v>265</v>
      </c>
      <c r="E911" t="s">
        <v>54</v>
      </c>
      <c r="F911">
        <v>11836188</v>
      </c>
      <c r="G911" s="111">
        <v>44895</v>
      </c>
      <c r="H911" t="s">
        <v>877</v>
      </c>
      <c r="I911" t="s">
        <v>255</v>
      </c>
      <c r="J911" t="s">
        <v>249</v>
      </c>
      <c r="K911" t="s">
        <v>250</v>
      </c>
      <c r="L911" t="s">
        <v>251</v>
      </c>
      <c r="O911" s="111">
        <v>44895</v>
      </c>
      <c r="P911" t="s">
        <v>252</v>
      </c>
      <c r="Q911" t="s">
        <v>253</v>
      </c>
      <c r="R911" s="111">
        <v>44896</v>
      </c>
      <c r="S911" t="s">
        <v>254</v>
      </c>
      <c r="T911" t="s">
        <v>254</v>
      </c>
      <c r="U911" t="s">
        <v>254</v>
      </c>
      <c r="V911" t="s">
        <v>254</v>
      </c>
      <c r="W911">
        <v>0</v>
      </c>
      <c r="X911">
        <v>107</v>
      </c>
      <c r="Y911">
        <v>30</v>
      </c>
      <c r="Z911" s="27">
        <f t="shared" si="14"/>
        <v>137</v>
      </c>
    </row>
    <row r="912" spans="1:26" hidden="1">
      <c r="A912" t="s">
        <v>246</v>
      </c>
      <c r="B912">
        <v>4288358132</v>
      </c>
      <c r="C912" t="s">
        <v>165</v>
      </c>
      <c r="D912" t="s">
        <v>265</v>
      </c>
      <c r="E912" t="s">
        <v>54</v>
      </c>
      <c r="F912">
        <v>11846721</v>
      </c>
      <c r="G912" s="111">
        <v>44896</v>
      </c>
      <c r="H912" t="s">
        <v>1257</v>
      </c>
      <c r="I912" t="s">
        <v>255</v>
      </c>
      <c r="J912" t="s">
        <v>249</v>
      </c>
      <c r="K912" t="s">
        <v>250</v>
      </c>
      <c r="L912" t="s">
        <v>251</v>
      </c>
      <c r="O912" s="111">
        <v>44896</v>
      </c>
      <c r="P912" t="s">
        <v>252</v>
      </c>
      <c r="Q912" t="s">
        <v>253</v>
      </c>
      <c r="R912" s="111">
        <v>44897</v>
      </c>
      <c r="S912" t="s">
        <v>254</v>
      </c>
      <c r="T912" t="s">
        <v>254</v>
      </c>
      <c r="U912" t="s">
        <v>254</v>
      </c>
      <c r="V912" t="s">
        <v>254</v>
      </c>
      <c r="W912">
        <v>0</v>
      </c>
      <c r="X912">
        <v>3162.29</v>
      </c>
      <c r="Y912">
        <v>2057.1999999999998</v>
      </c>
      <c r="Z912" s="27">
        <f t="shared" si="14"/>
        <v>5219.49</v>
      </c>
    </row>
    <row r="913" spans="1:26" hidden="1">
      <c r="A913" t="s">
        <v>246</v>
      </c>
      <c r="B913">
        <v>4288358132</v>
      </c>
      <c r="C913" t="s">
        <v>165</v>
      </c>
      <c r="D913" t="s">
        <v>265</v>
      </c>
      <c r="E913" t="s">
        <v>54</v>
      </c>
      <c r="F913">
        <v>11871001</v>
      </c>
      <c r="G913" s="111">
        <v>44903</v>
      </c>
      <c r="H913" t="s">
        <v>1258</v>
      </c>
      <c r="I913" t="s">
        <v>255</v>
      </c>
      <c r="J913" t="s">
        <v>249</v>
      </c>
      <c r="K913" t="s">
        <v>250</v>
      </c>
      <c r="L913" t="s">
        <v>251</v>
      </c>
      <c r="O913" s="111">
        <v>44903</v>
      </c>
      <c r="P913" t="s">
        <v>252</v>
      </c>
      <c r="Q913" t="s">
        <v>253</v>
      </c>
      <c r="R913" s="111">
        <v>44907</v>
      </c>
      <c r="S913" t="s">
        <v>254</v>
      </c>
      <c r="T913" t="s">
        <v>254</v>
      </c>
      <c r="U913" t="s">
        <v>254</v>
      </c>
      <c r="V913" t="s">
        <v>254</v>
      </c>
      <c r="W913">
        <v>0</v>
      </c>
      <c r="X913">
        <v>653.79999999999995</v>
      </c>
      <c r="Y913">
        <v>2465.6999999999998</v>
      </c>
      <c r="Z913" s="27">
        <f t="shared" si="14"/>
        <v>3119.5</v>
      </c>
    </row>
    <row r="914" spans="1:26" hidden="1">
      <c r="A914" t="s">
        <v>246</v>
      </c>
      <c r="B914">
        <v>4288358132</v>
      </c>
      <c r="C914" t="s">
        <v>165</v>
      </c>
      <c r="D914" t="s">
        <v>265</v>
      </c>
      <c r="E914" t="s">
        <v>54</v>
      </c>
      <c r="F914">
        <v>11877121</v>
      </c>
      <c r="G914" s="111">
        <v>44907</v>
      </c>
      <c r="H914" t="s">
        <v>1522</v>
      </c>
      <c r="I914" t="s">
        <v>255</v>
      </c>
      <c r="J914" t="s">
        <v>249</v>
      </c>
      <c r="K914" t="s">
        <v>250</v>
      </c>
      <c r="L914" t="s">
        <v>251</v>
      </c>
      <c r="O914" s="111">
        <v>44907</v>
      </c>
      <c r="P914" t="s">
        <v>252</v>
      </c>
      <c r="Q914" t="s">
        <v>253</v>
      </c>
      <c r="R914" s="111">
        <v>44908</v>
      </c>
      <c r="S914" t="s">
        <v>254</v>
      </c>
      <c r="T914" t="s">
        <v>254</v>
      </c>
      <c r="U914" t="s">
        <v>254</v>
      </c>
      <c r="V914" t="s">
        <v>254</v>
      </c>
      <c r="W914">
        <v>0</v>
      </c>
      <c r="X914">
        <v>10388.42</v>
      </c>
      <c r="Y914">
        <v>11387.85</v>
      </c>
      <c r="Z914" s="27">
        <f t="shared" si="14"/>
        <v>21776.27</v>
      </c>
    </row>
    <row r="915" spans="1:26" hidden="1">
      <c r="A915" t="s">
        <v>246</v>
      </c>
      <c r="B915">
        <v>4288358132</v>
      </c>
      <c r="C915" t="s">
        <v>165</v>
      </c>
      <c r="D915" t="s">
        <v>265</v>
      </c>
      <c r="E915" t="s">
        <v>54</v>
      </c>
      <c r="F915">
        <v>11878926</v>
      </c>
      <c r="G915" s="111">
        <v>44907</v>
      </c>
      <c r="H915" t="s">
        <v>1259</v>
      </c>
      <c r="I915" t="s">
        <v>255</v>
      </c>
      <c r="J915" t="s">
        <v>249</v>
      </c>
      <c r="K915" t="s">
        <v>268</v>
      </c>
      <c r="L915" t="s">
        <v>251</v>
      </c>
      <c r="O915" s="111">
        <v>44907</v>
      </c>
      <c r="P915" t="s">
        <v>252</v>
      </c>
      <c r="Q915" t="s">
        <v>253</v>
      </c>
      <c r="R915" s="111">
        <v>44909</v>
      </c>
      <c r="S915" t="s">
        <v>254</v>
      </c>
      <c r="T915" t="s">
        <v>254</v>
      </c>
      <c r="U915" t="s">
        <v>254</v>
      </c>
      <c r="V915" t="s">
        <v>254</v>
      </c>
      <c r="W915">
        <v>0</v>
      </c>
      <c r="X915">
        <v>3961.75</v>
      </c>
      <c r="Y915">
        <v>5366.72</v>
      </c>
      <c r="Z915" s="27">
        <f t="shared" si="14"/>
        <v>9328.4700000000012</v>
      </c>
    </row>
    <row r="916" spans="1:26" hidden="1">
      <c r="A916" t="s">
        <v>246</v>
      </c>
      <c r="B916">
        <v>4288358132</v>
      </c>
      <c r="C916" t="s">
        <v>165</v>
      </c>
      <c r="D916" t="s">
        <v>265</v>
      </c>
      <c r="E916" t="s">
        <v>54</v>
      </c>
      <c r="F916">
        <v>11887948</v>
      </c>
      <c r="G916" s="111">
        <v>44910</v>
      </c>
      <c r="H916" t="s">
        <v>1260</v>
      </c>
      <c r="I916" t="s">
        <v>255</v>
      </c>
      <c r="J916" t="s">
        <v>249</v>
      </c>
      <c r="K916" t="s">
        <v>250</v>
      </c>
      <c r="L916" t="s">
        <v>251</v>
      </c>
      <c r="O916" s="111">
        <v>44910</v>
      </c>
      <c r="P916" t="s">
        <v>252</v>
      </c>
      <c r="Q916" t="s">
        <v>253</v>
      </c>
      <c r="R916" s="111">
        <v>44911</v>
      </c>
      <c r="S916" t="s">
        <v>254</v>
      </c>
      <c r="T916" t="s">
        <v>254</v>
      </c>
      <c r="U916" t="s">
        <v>254</v>
      </c>
      <c r="V916" t="s">
        <v>254</v>
      </c>
      <c r="W916">
        <v>0</v>
      </c>
      <c r="X916">
        <v>5012.51</v>
      </c>
      <c r="Y916">
        <v>11801</v>
      </c>
      <c r="Z916" s="27">
        <f t="shared" si="14"/>
        <v>16813.510000000002</v>
      </c>
    </row>
    <row r="917" spans="1:26" hidden="1">
      <c r="A917" t="s">
        <v>246</v>
      </c>
      <c r="B917">
        <v>4288358132</v>
      </c>
      <c r="C917" t="s">
        <v>165</v>
      </c>
      <c r="D917" t="s">
        <v>265</v>
      </c>
      <c r="E917" t="s">
        <v>54</v>
      </c>
      <c r="F917">
        <v>11894246</v>
      </c>
      <c r="G917" s="111">
        <v>44910</v>
      </c>
      <c r="H917" t="s">
        <v>1261</v>
      </c>
      <c r="I917" t="s">
        <v>255</v>
      </c>
      <c r="J917" t="s">
        <v>249</v>
      </c>
      <c r="K917" t="s">
        <v>250</v>
      </c>
      <c r="L917" t="s">
        <v>251</v>
      </c>
      <c r="O917" s="111">
        <v>44910</v>
      </c>
      <c r="P917" t="s">
        <v>252</v>
      </c>
      <c r="Q917" t="s">
        <v>253</v>
      </c>
      <c r="R917" s="111">
        <v>44911</v>
      </c>
      <c r="S917" t="s">
        <v>254</v>
      </c>
      <c r="T917" t="s">
        <v>254</v>
      </c>
      <c r="U917" t="s">
        <v>254</v>
      </c>
      <c r="V917" t="s">
        <v>254</v>
      </c>
      <c r="W917">
        <v>0</v>
      </c>
      <c r="X917">
        <v>357</v>
      </c>
      <c r="Y917">
        <v>683.15</v>
      </c>
      <c r="Z917" s="27">
        <f t="shared" si="14"/>
        <v>1040.1500000000001</v>
      </c>
    </row>
    <row r="918" spans="1:26" hidden="1">
      <c r="A918" t="s">
        <v>246</v>
      </c>
      <c r="B918">
        <v>4288358132</v>
      </c>
      <c r="C918" t="s">
        <v>165</v>
      </c>
      <c r="D918" t="s">
        <v>265</v>
      </c>
      <c r="E918" t="s">
        <v>54</v>
      </c>
      <c r="F918">
        <v>11916952</v>
      </c>
      <c r="G918" s="111">
        <v>44917</v>
      </c>
      <c r="H918" t="s">
        <v>1389</v>
      </c>
      <c r="I918" t="s">
        <v>255</v>
      </c>
      <c r="J918" t="s">
        <v>249</v>
      </c>
      <c r="K918" t="s">
        <v>250</v>
      </c>
      <c r="L918" t="s">
        <v>251</v>
      </c>
      <c r="O918" s="111">
        <v>44917</v>
      </c>
      <c r="P918" t="s">
        <v>252</v>
      </c>
      <c r="Q918" t="s">
        <v>253</v>
      </c>
      <c r="R918" s="111">
        <v>44930</v>
      </c>
      <c r="S918" t="s">
        <v>254</v>
      </c>
      <c r="T918" t="s">
        <v>254</v>
      </c>
      <c r="U918" t="s">
        <v>254</v>
      </c>
      <c r="V918" t="s">
        <v>254</v>
      </c>
      <c r="W918">
        <v>0</v>
      </c>
      <c r="X918">
        <v>0</v>
      </c>
      <c r="Y918">
        <v>5628</v>
      </c>
      <c r="Z918" s="27">
        <f t="shared" si="14"/>
        <v>5628</v>
      </c>
    </row>
    <row r="919" spans="1:26" hidden="1">
      <c r="A919" t="s">
        <v>246</v>
      </c>
      <c r="B919">
        <v>4288358132</v>
      </c>
      <c r="C919" t="s">
        <v>165</v>
      </c>
      <c r="D919" t="s">
        <v>696</v>
      </c>
      <c r="E919" t="s">
        <v>54</v>
      </c>
      <c r="F919">
        <v>11744461</v>
      </c>
      <c r="G919" s="111">
        <v>44873</v>
      </c>
      <c r="H919" t="s">
        <v>878</v>
      </c>
      <c r="I919" t="s">
        <v>255</v>
      </c>
      <c r="L919" t="s">
        <v>251</v>
      </c>
      <c r="O919" s="111">
        <v>44873</v>
      </c>
      <c r="P919" t="s">
        <v>252</v>
      </c>
      <c r="Q919" t="s">
        <v>263</v>
      </c>
      <c r="R919" s="111">
        <v>44875</v>
      </c>
      <c r="S919" t="s">
        <v>254</v>
      </c>
      <c r="T919" t="s">
        <v>254</v>
      </c>
      <c r="U919" t="s">
        <v>254</v>
      </c>
      <c r="V919" t="s">
        <v>254</v>
      </c>
      <c r="W919">
        <v>738.11</v>
      </c>
      <c r="X919">
        <v>0</v>
      </c>
      <c r="Y919">
        <v>0</v>
      </c>
      <c r="Z919" s="27">
        <f t="shared" si="14"/>
        <v>738.11</v>
      </c>
    </row>
    <row r="920" spans="1:26" hidden="1">
      <c r="A920" t="s">
        <v>246</v>
      </c>
      <c r="B920">
        <v>4288358132</v>
      </c>
      <c r="C920" t="s">
        <v>165</v>
      </c>
      <c r="D920" t="s">
        <v>696</v>
      </c>
      <c r="E920" t="s">
        <v>54</v>
      </c>
      <c r="F920">
        <v>11744846</v>
      </c>
      <c r="G920" s="111">
        <v>44873</v>
      </c>
      <c r="H920" t="s">
        <v>879</v>
      </c>
      <c r="I920" t="s">
        <v>255</v>
      </c>
      <c r="J920" t="s">
        <v>249</v>
      </c>
      <c r="K920" t="s">
        <v>250</v>
      </c>
      <c r="L920" t="s">
        <v>251</v>
      </c>
      <c r="O920" s="111">
        <v>44873</v>
      </c>
      <c r="P920" t="s">
        <v>252</v>
      </c>
      <c r="Q920" t="s">
        <v>253</v>
      </c>
      <c r="R920" s="111">
        <v>44875</v>
      </c>
      <c r="S920" t="s">
        <v>254</v>
      </c>
      <c r="T920" t="s">
        <v>254</v>
      </c>
      <c r="U920" t="s">
        <v>254</v>
      </c>
      <c r="V920" t="s">
        <v>254</v>
      </c>
      <c r="W920">
        <v>7789.36</v>
      </c>
      <c r="X920">
        <v>0</v>
      </c>
      <c r="Y920">
        <v>796</v>
      </c>
      <c r="Z920" s="27">
        <f t="shared" si="14"/>
        <v>8585.36</v>
      </c>
    </row>
    <row r="921" spans="1:26" hidden="1">
      <c r="A921" t="s">
        <v>246</v>
      </c>
      <c r="B921">
        <v>9761120430</v>
      </c>
      <c r="C921" t="s">
        <v>1910</v>
      </c>
      <c r="D921" t="s">
        <v>1691</v>
      </c>
      <c r="E921" t="s">
        <v>1528</v>
      </c>
      <c r="F921">
        <v>12053741</v>
      </c>
      <c r="G921" s="111">
        <v>44953</v>
      </c>
      <c r="H921" t="s">
        <v>1911</v>
      </c>
      <c r="I921" t="s">
        <v>271</v>
      </c>
      <c r="J921" t="s">
        <v>249</v>
      </c>
      <c r="K921" t="s">
        <v>250</v>
      </c>
      <c r="L921" t="s">
        <v>251</v>
      </c>
      <c r="O921" s="111">
        <v>44953</v>
      </c>
      <c r="P921" t="s">
        <v>252</v>
      </c>
      <c r="Q921" t="s">
        <v>253</v>
      </c>
      <c r="R921" s="111">
        <v>44954</v>
      </c>
      <c r="S921" t="s">
        <v>254</v>
      </c>
      <c r="T921" t="s">
        <v>254</v>
      </c>
      <c r="U921" t="s">
        <v>254</v>
      </c>
      <c r="V921" t="s">
        <v>254</v>
      </c>
      <c r="W921">
        <v>0</v>
      </c>
      <c r="X921">
        <v>0</v>
      </c>
      <c r="Y921">
        <v>137</v>
      </c>
      <c r="Z921" s="27">
        <f t="shared" si="14"/>
        <v>137</v>
      </c>
    </row>
    <row r="922" spans="1:26" hidden="1">
      <c r="A922" t="s">
        <v>246</v>
      </c>
      <c r="B922">
        <v>6041756474</v>
      </c>
      <c r="C922" t="s">
        <v>1912</v>
      </c>
      <c r="D922" t="s">
        <v>1691</v>
      </c>
      <c r="E922" t="s">
        <v>1528</v>
      </c>
      <c r="F922">
        <v>12055525</v>
      </c>
      <c r="G922" s="111">
        <v>44957</v>
      </c>
      <c r="H922" t="s">
        <v>1913</v>
      </c>
      <c r="I922" t="s">
        <v>248</v>
      </c>
      <c r="J922" t="s">
        <v>249</v>
      </c>
      <c r="K922" t="s">
        <v>250</v>
      </c>
      <c r="L922" t="s">
        <v>251</v>
      </c>
      <c r="O922" s="111">
        <v>44957</v>
      </c>
      <c r="P922" t="s">
        <v>252</v>
      </c>
      <c r="Q922" t="s">
        <v>1406</v>
      </c>
      <c r="S922" t="s">
        <v>254</v>
      </c>
      <c r="T922" t="s">
        <v>254</v>
      </c>
      <c r="U922" t="s">
        <v>254</v>
      </c>
      <c r="V922" t="s">
        <v>254</v>
      </c>
      <c r="W922">
        <v>0</v>
      </c>
      <c r="X922">
        <v>0</v>
      </c>
      <c r="Y922">
        <v>0</v>
      </c>
      <c r="Z922" s="27">
        <f t="shared" si="14"/>
        <v>0</v>
      </c>
    </row>
    <row r="923" spans="1:26" hidden="1">
      <c r="A923" t="s">
        <v>246</v>
      </c>
      <c r="B923">
        <v>6041756474</v>
      </c>
      <c r="C923" t="s">
        <v>1912</v>
      </c>
      <c r="D923" t="s">
        <v>1691</v>
      </c>
      <c r="E923" t="s">
        <v>1528</v>
      </c>
      <c r="F923">
        <v>12060460</v>
      </c>
      <c r="G923" s="111">
        <v>44956</v>
      </c>
      <c r="H923" t="s">
        <v>1914</v>
      </c>
      <c r="I923" t="s">
        <v>271</v>
      </c>
      <c r="J923" t="s">
        <v>249</v>
      </c>
      <c r="K923" t="s">
        <v>250</v>
      </c>
      <c r="L923" t="s">
        <v>251</v>
      </c>
      <c r="O923" s="111">
        <v>44956</v>
      </c>
      <c r="P923" t="s">
        <v>252</v>
      </c>
      <c r="Q923" t="s">
        <v>257</v>
      </c>
      <c r="R923" s="111">
        <v>44957</v>
      </c>
      <c r="S923" t="s">
        <v>254</v>
      </c>
      <c r="T923" t="s">
        <v>254</v>
      </c>
      <c r="U923" t="s">
        <v>254</v>
      </c>
      <c r="V923" t="s">
        <v>254</v>
      </c>
      <c r="W923">
        <v>0</v>
      </c>
      <c r="X923">
        <v>0</v>
      </c>
      <c r="Y923">
        <v>0</v>
      </c>
      <c r="Z923" s="27">
        <f t="shared" si="14"/>
        <v>0</v>
      </c>
    </row>
    <row r="924" spans="1:26" hidden="1">
      <c r="A924" t="s">
        <v>246</v>
      </c>
      <c r="B924">
        <v>6041756474</v>
      </c>
      <c r="C924" t="s">
        <v>1912</v>
      </c>
      <c r="D924" t="s">
        <v>1691</v>
      </c>
      <c r="E924" t="s">
        <v>1528</v>
      </c>
      <c r="F924">
        <v>12061078</v>
      </c>
      <c r="G924" s="111">
        <v>44956</v>
      </c>
      <c r="H924" t="s">
        <v>1915</v>
      </c>
      <c r="I924" t="s">
        <v>271</v>
      </c>
      <c r="J924" t="s">
        <v>249</v>
      </c>
      <c r="K924" t="s">
        <v>250</v>
      </c>
      <c r="L924" t="s">
        <v>251</v>
      </c>
      <c r="O924" s="111">
        <v>44956</v>
      </c>
      <c r="P924" t="s">
        <v>252</v>
      </c>
      <c r="Q924" t="s">
        <v>257</v>
      </c>
      <c r="R924" s="111">
        <v>44957</v>
      </c>
      <c r="S924" t="s">
        <v>254</v>
      </c>
      <c r="T924" t="s">
        <v>254</v>
      </c>
      <c r="U924" t="s">
        <v>254</v>
      </c>
      <c r="V924" t="s">
        <v>254</v>
      </c>
      <c r="W924">
        <v>0</v>
      </c>
      <c r="X924">
        <v>0</v>
      </c>
      <c r="Y924">
        <v>0</v>
      </c>
      <c r="Z924" s="27">
        <f t="shared" si="14"/>
        <v>0</v>
      </c>
    </row>
    <row r="925" spans="1:26" hidden="1">
      <c r="A925" t="s">
        <v>246</v>
      </c>
      <c r="B925">
        <v>6041756474</v>
      </c>
      <c r="C925" t="s">
        <v>1912</v>
      </c>
      <c r="D925" t="s">
        <v>1691</v>
      </c>
      <c r="E925" t="s">
        <v>1528</v>
      </c>
      <c r="F925">
        <v>12068474</v>
      </c>
      <c r="G925" s="111">
        <v>44957</v>
      </c>
      <c r="H925" t="s">
        <v>1916</v>
      </c>
      <c r="I925" t="s">
        <v>248</v>
      </c>
      <c r="J925" t="s">
        <v>249</v>
      </c>
      <c r="K925" t="s">
        <v>250</v>
      </c>
      <c r="L925" t="s">
        <v>251</v>
      </c>
      <c r="O925" s="111">
        <v>44957</v>
      </c>
      <c r="P925" t="s">
        <v>252</v>
      </c>
      <c r="Q925" t="s">
        <v>1406</v>
      </c>
      <c r="S925" t="s">
        <v>254</v>
      </c>
      <c r="T925" t="s">
        <v>254</v>
      </c>
      <c r="U925" t="s">
        <v>254</v>
      </c>
      <c r="V925" t="s">
        <v>254</v>
      </c>
      <c r="W925">
        <v>0</v>
      </c>
      <c r="X925">
        <v>0</v>
      </c>
      <c r="Y925">
        <v>0</v>
      </c>
      <c r="Z925" s="27">
        <f t="shared" si="14"/>
        <v>0</v>
      </c>
    </row>
    <row r="926" spans="1:26" hidden="1">
      <c r="A926" t="s">
        <v>246</v>
      </c>
      <c r="B926">
        <v>2359458116</v>
      </c>
      <c r="C926" t="s">
        <v>951</v>
      </c>
      <c r="D926" t="s">
        <v>53</v>
      </c>
      <c r="E926" t="s">
        <v>54</v>
      </c>
      <c r="F926">
        <v>680530</v>
      </c>
      <c r="G926" s="111">
        <v>44935</v>
      </c>
      <c r="H926" t="s">
        <v>1917</v>
      </c>
      <c r="I926" t="s">
        <v>255</v>
      </c>
      <c r="J926" t="s">
        <v>249</v>
      </c>
      <c r="K926" t="s">
        <v>268</v>
      </c>
      <c r="L926" t="s">
        <v>251</v>
      </c>
      <c r="O926" s="111">
        <v>44942</v>
      </c>
      <c r="P926" t="s">
        <v>252</v>
      </c>
      <c r="Q926" t="s">
        <v>253</v>
      </c>
      <c r="R926" s="111">
        <v>44943</v>
      </c>
      <c r="S926" t="s">
        <v>254</v>
      </c>
      <c r="T926" t="s">
        <v>254</v>
      </c>
      <c r="U926" t="s">
        <v>254</v>
      </c>
      <c r="V926" t="s">
        <v>254</v>
      </c>
      <c r="W926">
        <v>0</v>
      </c>
      <c r="X926">
        <v>0</v>
      </c>
      <c r="Y926">
        <v>26588.7</v>
      </c>
      <c r="Z926" s="27">
        <f t="shared" si="14"/>
        <v>26588.7</v>
      </c>
    </row>
    <row r="927" spans="1:26" hidden="1">
      <c r="A927" t="s">
        <v>246</v>
      </c>
      <c r="B927">
        <v>2359458116</v>
      </c>
      <c r="C927" t="s">
        <v>951</v>
      </c>
      <c r="D927" t="s">
        <v>53</v>
      </c>
      <c r="E927" t="s">
        <v>54</v>
      </c>
      <c r="F927">
        <v>6042524</v>
      </c>
      <c r="G927" s="111">
        <v>44917</v>
      </c>
      <c r="H927" t="s">
        <v>1262</v>
      </c>
      <c r="I927" t="s">
        <v>255</v>
      </c>
      <c r="J927" t="s">
        <v>249</v>
      </c>
      <c r="K927" t="s">
        <v>250</v>
      </c>
      <c r="L927" t="s">
        <v>251</v>
      </c>
      <c r="O927" s="111">
        <v>44917</v>
      </c>
      <c r="P927" t="s">
        <v>252</v>
      </c>
      <c r="Q927" t="s">
        <v>253</v>
      </c>
      <c r="R927" s="111">
        <v>44918</v>
      </c>
      <c r="S927" t="s">
        <v>254</v>
      </c>
      <c r="T927" t="s">
        <v>254</v>
      </c>
      <c r="U927" t="s">
        <v>254</v>
      </c>
      <c r="V927" t="s">
        <v>254</v>
      </c>
      <c r="W927">
        <v>0</v>
      </c>
      <c r="X927">
        <v>1545.88</v>
      </c>
      <c r="Y927">
        <v>4736.91</v>
      </c>
      <c r="Z927" s="27">
        <f t="shared" si="14"/>
        <v>6282.79</v>
      </c>
    </row>
    <row r="928" spans="1:26" hidden="1">
      <c r="A928" t="s">
        <v>246</v>
      </c>
      <c r="B928">
        <v>2359458116</v>
      </c>
      <c r="C928" t="s">
        <v>951</v>
      </c>
      <c r="D928" t="s">
        <v>53</v>
      </c>
      <c r="E928" t="s">
        <v>54</v>
      </c>
      <c r="F928">
        <v>7795699</v>
      </c>
      <c r="G928" s="111">
        <v>44950</v>
      </c>
      <c r="H928" t="s">
        <v>1918</v>
      </c>
      <c r="I928" t="s">
        <v>271</v>
      </c>
      <c r="J928" t="s">
        <v>249</v>
      </c>
      <c r="K928" t="s">
        <v>268</v>
      </c>
      <c r="L928" t="s">
        <v>251</v>
      </c>
      <c r="O928" s="111">
        <v>44950</v>
      </c>
      <c r="P928" t="s">
        <v>252</v>
      </c>
      <c r="Q928" t="s">
        <v>253</v>
      </c>
      <c r="R928" s="111">
        <v>44951</v>
      </c>
      <c r="S928" t="s">
        <v>254</v>
      </c>
      <c r="T928" t="s">
        <v>254</v>
      </c>
      <c r="U928" t="s">
        <v>254</v>
      </c>
      <c r="V928" t="s">
        <v>254</v>
      </c>
      <c r="W928">
        <v>16079.32</v>
      </c>
      <c r="X928">
        <v>12566.13</v>
      </c>
      <c r="Y928">
        <v>11338.51</v>
      </c>
      <c r="Z928" s="27">
        <f t="shared" si="14"/>
        <v>39983.96</v>
      </c>
    </row>
    <row r="929" spans="1:26" hidden="1">
      <c r="A929" t="s">
        <v>246</v>
      </c>
      <c r="B929">
        <v>2359458116</v>
      </c>
      <c r="C929" t="s">
        <v>951</v>
      </c>
      <c r="D929" t="s">
        <v>53</v>
      </c>
      <c r="E929" t="s">
        <v>54</v>
      </c>
      <c r="F929">
        <v>9554796</v>
      </c>
      <c r="G929" s="111">
        <v>44923</v>
      </c>
      <c r="H929" t="s">
        <v>1263</v>
      </c>
      <c r="I929" t="s">
        <v>255</v>
      </c>
      <c r="J929" t="s">
        <v>249</v>
      </c>
      <c r="K929" t="s">
        <v>250</v>
      </c>
      <c r="L929" t="s">
        <v>251</v>
      </c>
      <c r="O929" s="111">
        <v>44923</v>
      </c>
      <c r="P929" t="s">
        <v>252</v>
      </c>
      <c r="Q929" t="s">
        <v>282</v>
      </c>
      <c r="R929" s="111">
        <v>44924</v>
      </c>
      <c r="S929" t="s">
        <v>254</v>
      </c>
      <c r="T929" t="s">
        <v>254</v>
      </c>
      <c r="U929" t="s">
        <v>254</v>
      </c>
      <c r="V929" t="s">
        <v>254</v>
      </c>
      <c r="W929">
        <v>0</v>
      </c>
      <c r="X929">
        <v>11.75</v>
      </c>
      <c r="Y929">
        <v>0</v>
      </c>
      <c r="Z929" s="27">
        <f t="shared" si="14"/>
        <v>11.75</v>
      </c>
    </row>
    <row r="930" spans="1:26" hidden="1">
      <c r="A930" t="s">
        <v>246</v>
      </c>
      <c r="B930">
        <v>2359458116</v>
      </c>
      <c r="C930" t="s">
        <v>951</v>
      </c>
      <c r="D930" t="s">
        <v>53</v>
      </c>
      <c r="E930" t="s">
        <v>54</v>
      </c>
      <c r="F930">
        <v>11888814</v>
      </c>
      <c r="G930" s="111">
        <v>44909</v>
      </c>
      <c r="H930" t="s">
        <v>1264</v>
      </c>
      <c r="I930" t="s">
        <v>255</v>
      </c>
      <c r="J930" t="s">
        <v>249</v>
      </c>
      <c r="K930" t="s">
        <v>268</v>
      </c>
      <c r="L930" t="s">
        <v>251</v>
      </c>
      <c r="O930" s="111">
        <v>44911</v>
      </c>
      <c r="P930" t="s">
        <v>252</v>
      </c>
      <c r="Q930" t="s">
        <v>253</v>
      </c>
      <c r="R930" s="111">
        <v>44912</v>
      </c>
      <c r="S930" t="s">
        <v>254</v>
      </c>
      <c r="T930" t="s">
        <v>254</v>
      </c>
      <c r="U930" t="s">
        <v>254</v>
      </c>
      <c r="V930" t="s">
        <v>254</v>
      </c>
      <c r="W930">
        <v>0</v>
      </c>
      <c r="X930">
        <v>2090.38</v>
      </c>
      <c r="Y930">
        <v>16089.650000000001</v>
      </c>
      <c r="Z930" s="27">
        <f t="shared" si="14"/>
        <v>18180.030000000002</v>
      </c>
    </row>
    <row r="931" spans="1:26" hidden="1">
      <c r="A931" t="s">
        <v>246</v>
      </c>
      <c r="B931">
        <v>2359458116</v>
      </c>
      <c r="C931" t="s">
        <v>951</v>
      </c>
      <c r="D931" t="s">
        <v>53</v>
      </c>
      <c r="E931" t="s">
        <v>54</v>
      </c>
      <c r="F931">
        <v>11893263</v>
      </c>
      <c r="G931" s="111">
        <v>44910</v>
      </c>
      <c r="H931" t="s">
        <v>1265</v>
      </c>
      <c r="I931" t="s">
        <v>248</v>
      </c>
      <c r="J931" t="s">
        <v>249</v>
      </c>
      <c r="K931" t="s">
        <v>250</v>
      </c>
      <c r="L931" t="s">
        <v>251</v>
      </c>
      <c r="O931" s="111">
        <v>44910</v>
      </c>
      <c r="P931" t="s">
        <v>252</v>
      </c>
      <c r="Q931" t="s">
        <v>253</v>
      </c>
      <c r="R931" s="111">
        <v>44911</v>
      </c>
      <c r="S931" t="s">
        <v>254</v>
      </c>
      <c r="T931" t="s">
        <v>254</v>
      </c>
      <c r="U931" t="s">
        <v>254</v>
      </c>
      <c r="V931" t="s">
        <v>254</v>
      </c>
      <c r="W931">
        <v>0</v>
      </c>
      <c r="X931">
        <v>120.8</v>
      </c>
      <c r="Y931">
        <v>563.5</v>
      </c>
      <c r="Z931" s="27">
        <f t="shared" si="14"/>
        <v>684.3</v>
      </c>
    </row>
    <row r="932" spans="1:26" hidden="1">
      <c r="A932" t="s">
        <v>246</v>
      </c>
      <c r="B932">
        <v>2359458116</v>
      </c>
      <c r="C932" t="s">
        <v>951</v>
      </c>
      <c r="D932" t="s">
        <v>53</v>
      </c>
      <c r="E932" t="s">
        <v>54</v>
      </c>
      <c r="F932">
        <v>11894878</v>
      </c>
      <c r="G932" s="111">
        <v>44910</v>
      </c>
      <c r="H932" t="s">
        <v>1266</v>
      </c>
      <c r="I932" t="s">
        <v>255</v>
      </c>
      <c r="J932" t="s">
        <v>249</v>
      </c>
      <c r="K932" t="s">
        <v>250</v>
      </c>
      <c r="L932" t="s">
        <v>251</v>
      </c>
      <c r="O932" s="111">
        <v>44910</v>
      </c>
      <c r="P932" t="s">
        <v>252</v>
      </c>
      <c r="Q932" t="s">
        <v>253</v>
      </c>
      <c r="R932" s="111">
        <v>44911</v>
      </c>
      <c r="S932" t="s">
        <v>254</v>
      </c>
      <c r="T932" t="s">
        <v>254</v>
      </c>
      <c r="U932" t="s">
        <v>254</v>
      </c>
      <c r="V932" t="s">
        <v>254</v>
      </c>
      <c r="W932">
        <v>0</v>
      </c>
      <c r="X932">
        <v>876.5</v>
      </c>
      <c r="Y932">
        <v>2504.5</v>
      </c>
      <c r="Z932" s="27">
        <f t="shared" si="14"/>
        <v>3381</v>
      </c>
    </row>
    <row r="933" spans="1:26" hidden="1">
      <c r="A933" t="s">
        <v>246</v>
      </c>
      <c r="B933">
        <v>2359458116</v>
      </c>
      <c r="C933" t="s">
        <v>951</v>
      </c>
      <c r="D933" t="s">
        <v>53</v>
      </c>
      <c r="E933" t="s">
        <v>54</v>
      </c>
      <c r="F933">
        <v>11907280</v>
      </c>
      <c r="G933" s="111">
        <v>44914</v>
      </c>
      <c r="H933" t="s">
        <v>1267</v>
      </c>
      <c r="I933" t="s">
        <v>255</v>
      </c>
      <c r="J933" t="s">
        <v>249</v>
      </c>
      <c r="K933" t="s">
        <v>250</v>
      </c>
      <c r="L933" t="s">
        <v>251</v>
      </c>
      <c r="O933" s="111">
        <v>44914</v>
      </c>
      <c r="P933" t="s">
        <v>252</v>
      </c>
      <c r="Q933" t="s">
        <v>253</v>
      </c>
      <c r="R933" s="111">
        <v>44917</v>
      </c>
      <c r="S933" t="s">
        <v>254</v>
      </c>
      <c r="T933" t="s">
        <v>254</v>
      </c>
      <c r="U933" t="s">
        <v>254</v>
      </c>
      <c r="V933" t="s">
        <v>254</v>
      </c>
      <c r="W933">
        <v>0</v>
      </c>
      <c r="X933">
        <v>1670</v>
      </c>
      <c r="Y933">
        <v>957</v>
      </c>
      <c r="Z933" s="27">
        <f t="shared" si="14"/>
        <v>2627</v>
      </c>
    </row>
    <row r="934" spans="1:26" hidden="1">
      <c r="A934" t="s">
        <v>246</v>
      </c>
      <c r="B934">
        <v>2359458116</v>
      </c>
      <c r="C934" t="s">
        <v>951</v>
      </c>
      <c r="D934" t="s">
        <v>53</v>
      </c>
      <c r="E934" t="s">
        <v>54</v>
      </c>
      <c r="F934">
        <v>11912948</v>
      </c>
      <c r="G934" s="111">
        <v>44915</v>
      </c>
      <c r="H934" t="s">
        <v>1390</v>
      </c>
      <c r="I934" t="s">
        <v>255</v>
      </c>
      <c r="L934" t="s">
        <v>251</v>
      </c>
      <c r="O934" s="111">
        <v>44915</v>
      </c>
      <c r="P934" t="s">
        <v>252</v>
      </c>
      <c r="Q934" t="s">
        <v>263</v>
      </c>
      <c r="R934" s="111">
        <v>44918</v>
      </c>
      <c r="S934" t="s">
        <v>254</v>
      </c>
      <c r="T934" t="s">
        <v>254</v>
      </c>
      <c r="U934" t="s">
        <v>254</v>
      </c>
      <c r="V934" t="s">
        <v>254</v>
      </c>
      <c r="W934">
        <v>0</v>
      </c>
      <c r="X934">
        <v>0</v>
      </c>
      <c r="Y934">
        <v>0</v>
      </c>
      <c r="Z934" s="27">
        <f t="shared" si="14"/>
        <v>0</v>
      </c>
    </row>
    <row r="935" spans="1:26" hidden="1">
      <c r="A935" t="s">
        <v>246</v>
      </c>
      <c r="B935">
        <v>2359458116</v>
      </c>
      <c r="C935" t="s">
        <v>951</v>
      </c>
      <c r="D935" t="s">
        <v>53</v>
      </c>
      <c r="E935" t="s">
        <v>54</v>
      </c>
      <c r="F935">
        <v>11916307</v>
      </c>
      <c r="G935" s="111">
        <v>44916</v>
      </c>
      <c r="H935" t="s">
        <v>1268</v>
      </c>
      <c r="I935" t="s">
        <v>255</v>
      </c>
      <c r="J935" t="s">
        <v>249</v>
      </c>
      <c r="K935" t="s">
        <v>268</v>
      </c>
      <c r="L935" t="s">
        <v>251</v>
      </c>
      <c r="O935" s="111">
        <v>44916</v>
      </c>
      <c r="P935" t="s">
        <v>252</v>
      </c>
      <c r="Q935" t="s">
        <v>253</v>
      </c>
      <c r="R935" s="111">
        <v>44917</v>
      </c>
      <c r="S935" t="s">
        <v>254</v>
      </c>
      <c r="T935" t="s">
        <v>254</v>
      </c>
      <c r="U935" t="s">
        <v>254</v>
      </c>
      <c r="V935" t="s">
        <v>254</v>
      </c>
      <c r="W935">
        <v>0</v>
      </c>
      <c r="X935">
        <v>2356.09</v>
      </c>
      <c r="Y935">
        <v>45197.42</v>
      </c>
      <c r="Z935" s="27">
        <f t="shared" si="14"/>
        <v>47553.509999999995</v>
      </c>
    </row>
    <row r="936" spans="1:26" hidden="1">
      <c r="A936" t="s">
        <v>246</v>
      </c>
      <c r="B936">
        <v>2359458116</v>
      </c>
      <c r="C936" t="s">
        <v>951</v>
      </c>
      <c r="D936" t="s">
        <v>53</v>
      </c>
      <c r="E936" t="s">
        <v>54</v>
      </c>
      <c r="F936">
        <v>11923535</v>
      </c>
      <c r="G936" s="111">
        <v>44917</v>
      </c>
      <c r="H936" t="s">
        <v>1391</v>
      </c>
      <c r="I936" t="s">
        <v>255</v>
      </c>
      <c r="J936" t="s">
        <v>249</v>
      </c>
      <c r="K936" t="s">
        <v>250</v>
      </c>
      <c r="L936" t="s">
        <v>251</v>
      </c>
      <c r="O936" s="111">
        <v>44917</v>
      </c>
      <c r="P936" t="s">
        <v>252</v>
      </c>
      <c r="Q936" t="s">
        <v>253</v>
      </c>
      <c r="R936" s="111">
        <v>44924</v>
      </c>
      <c r="S936" t="s">
        <v>254</v>
      </c>
      <c r="T936" t="s">
        <v>254</v>
      </c>
      <c r="U936" t="s">
        <v>254</v>
      </c>
      <c r="V936" t="s">
        <v>254</v>
      </c>
      <c r="W936">
        <v>0</v>
      </c>
      <c r="X936">
        <v>0</v>
      </c>
      <c r="Y936">
        <v>22</v>
      </c>
      <c r="Z936" s="27">
        <f t="shared" si="14"/>
        <v>22</v>
      </c>
    </row>
    <row r="937" spans="1:26" hidden="1">
      <c r="A937" t="s">
        <v>246</v>
      </c>
      <c r="B937">
        <v>2359458116</v>
      </c>
      <c r="C937" t="s">
        <v>951</v>
      </c>
      <c r="D937" t="s">
        <v>53</v>
      </c>
      <c r="E937" t="s">
        <v>54</v>
      </c>
      <c r="F937">
        <v>11937608</v>
      </c>
      <c r="G937" s="111">
        <v>44922</v>
      </c>
      <c r="H937" t="s">
        <v>1269</v>
      </c>
      <c r="I937" t="s">
        <v>255</v>
      </c>
      <c r="J937" t="s">
        <v>249</v>
      </c>
      <c r="K937" t="s">
        <v>250</v>
      </c>
      <c r="L937" t="s">
        <v>251</v>
      </c>
      <c r="O937" s="111">
        <v>44922</v>
      </c>
      <c r="P937" t="s">
        <v>252</v>
      </c>
      <c r="Q937" t="s">
        <v>253</v>
      </c>
      <c r="R937" s="111">
        <v>44923</v>
      </c>
      <c r="S937" t="s">
        <v>254</v>
      </c>
      <c r="T937" t="s">
        <v>254</v>
      </c>
      <c r="U937" t="s">
        <v>254</v>
      </c>
      <c r="V937" t="s">
        <v>254</v>
      </c>
      <c r="W937">
        <v>0</v>
      </c>
      <c r="X937">
        <v>250</v>
      </c>
      <c r="Y937">
        <v>1352.5</v>
      </c>
      <c r="Z937" s="27">
        <f t="shared" si="14"/>
        <v>1602.5</v>
      </c>
    </row>
    <row r="938" spans="1:26" hidden="1">
      <c r="A938" t="s">
        <v>246</v>
      </c>
      <c r="B938">
        <v>2359458116</v>
      </c>
      <c r="C938" t="s">
        <v>951</v>
      </c>
      <c r="D938" t="s">
        <v>53</v>
      </c>
      <c r="E938" t="s">
        <v>54</v>
      </c>
      <c r="F938">
        <v>11964269</v>
      </c>
      <c r="G938" s="111">
        <v>44929</v>
      </c>
      <c r="H938" t="s">
        <v>1919</v>
      </c>
      <c r="I938" t="s">
        <v>255</v>
      </c>
      <c r="J938" t="s">
        <v>249</v>
      </c>
      <c r="K938" t="s">
        <v>268</v>
      </c>
      <c r="L938" t="s">
        <v>251</v>
      </c>
      <c r="O938" s="111">
        <v>44929</v>
      </c>
      <c r="P938" t="s">
        <v>252</v>
      </c>
      <c r="Q938" t="s">
        <v>253</v>
      </c>
      <c r="R938" s="111">
        <v>44930</v>
      </c>
      <c r="S938" t="s">
        <v>254</v>
      </c>
      <c r="T938" t="s">
        <v>254</v>
      </c>
      <c r="U938" t="s">
        <v>254</v>
      </c>
      <c r="V938" t="s">
        <v>254</v>
      </c>
      <c r="W938">
        <v>0</v>
      </c>
      <c r="X938">
        <v>0</v>
      </c>
      <c r="Y938">
        <v>8228.65</v>
      </c>
      <c r="Z938" s="27">
        <f t="shared" si="14"/>
        <v>8228.65</v>
      </c>
    </row>
    <row r="939" spans="1:26" hidden="1">
      <c r="A939" t="s">
        <v>246</v>
      </c>
      <c r="B939">
        <v>2359458116</v>
      </c>
      <c r="C939" t="s">
        <v>951</v>
      </c>
      <c r="D939" t="s">
        <v>53</v>
      </c>
      <c r="E939" t="s">
        <v>54</v>
      </c>
      <c r="F939">
        <v>11970500</v>
      </c>
      <c r="G939" s="111">
        <v>44930</v>
      </c>
      <c r="H939" t="s">
        <v>1920</v>
      </c>
      <c r="I939" t="s">
        <v>255</v>
      </c>
      <c r="J939" t="s">
        <v>249</v>
      </c>
      <c r="K939" t="s">
        <v>250</v>
      </c>
      <c r="L939" t="s">
        <v>251</v>
      </c>
      <c r="O939" s="111">
        <v>44930</v>
      </c>
      <c r="P939" t="s">
        <v>252</v>
      </c>
      <c r="Q939" t="s">
        <v>253</v>
      </c>
      <c r="R939" s="111">
        <v>44931</v>
      </c>
      <c r="S939" t="s">
        <v>254</v>
      </c>
      <c r="T939" t="s">
        <v>254</v>
      </c>
      <c r="U939" t="s">
        <v>254</v>
      </c>
      <c r="V939" t="s">
        <v>254</v>
      </c>
      <c r="W939">
        <v>0</v>
      </c>
      <c r="X939">
        <v>0</v>
      </c>
      <c r="Y939">
        <v>6228.95</v>
      </c>
      <c r="Z939" s="27">
        <f t="shared" si="14"/>
        <v>6228.95</v>
      </c>
    </row>
    <row r="940" spans="1:26" hidden="1">
      <c r="A940" t="s">
        <v>246</v>
      </c>
      <c r="B940">
        <v>2359458116</v>
      </c>
      <c r="C940" t="s">
        <v>951</v>
      </c>
      <c r="D940" t="s">
        <v>53</v>
      </c>
      <c r="E940" t="s">
        <v>54</v>
      </c>
      <c r="F940">
        <v>11987422</v>
      </c>
      <c r="G940" s="111">
        <v>44937</v>
      </c>
      <c r="H940" t="s">
        <v>1921</v>
      </c>
      <c r="I940" t="s">
        <v>255</v>
      </c>
      <c r="J940" t="s">
        <v>249</v>
      </c>
      <c r="K940" t="s">
        <v>268</v>
      </c>
      <c r="L940" t="s">
        <v>251</v>
      </c>
      <c r="O940" s="111">
        <v>44937</v>
      </c>
      <c r="P940" t="s">
        <v>252</v>
      </c>
      <c r="Q940" t="s">
        <v>253</v>
      </c>
      <c r="R940" s="111">
        <v>44938</v>
      </c>
      <c r="S940" t="s">
        <v>254</v>
      </c>
      <c r="T940" t="s">
        <v>254</v>
      </c>
      <c r="U940" t="s">
        <v>254</v>
      </c>
      <c r="V940" t="s">
        <v>254</v>
      </c>
      <c r="W940">
        <v>0</v>
      </c>
      <c r="X940">
        <v>0</v>
      </c>
      <c r="Y940">
        <v>3035.74</v>
      </c>
      <c r="Z940" s="27">
        <f t="shared" si="14"/>
        <v>3035.74</v>
      </c>
    </row>
    <row r="941" spans="1:26" hidden="1">
      <c r="A941" t="s">
        <v>246</v>
      </c>
      <c r="B941">
        <v>2359458116</v>
      </c>
      <c r="C941" t="s">
        <v>951</v>
      </c>
      <c r="D941" t="s">
        <v>53</v>
      </c>
      <c r="E941" t="s">
        <v>54</v>
      </c>
      <c r="F941">
        <v>11996284</v>
      </c>
      <c r="G941" s="111">
        <v>44938</v>
      </c>
      <c r="H941" t="s">
        <v>1922</v>
      </c>
      <c r="I941" t="s">
        <v>255</v>
      </c>
      <c r="J941" t="s">
        <v>249</v>
      </c>
      <c r="K941" t="s">
        <v>250</v>
      </c>
      <c r="L941" t="s">
        <v>251</v>
      </c>
      <c r="O941" s="111">
        <v>44938</v>
      </c>
      <c r="P941" t="s">
        <v>252</v>
      </c>
      <c r="Q941" t="s">
        <v>257</v>
      </c>
      <c r="R941" s="111">
        <v>44942</v>
      </c>
      <c r="S941" t="s">
        <v>254</v>
      </c>
      <c r="T941" t="s">
        <v>254</v>
      </c>
      <c r="U941" t="s">
        <v>254</v>
      </c>
      <c r="V941" t="s">
        <v>254</v>
      </c>
      <c r="W941">
        <v>0</v>
      </c>
      <c r="X941">
        <v>0</v>
      </c>
      <c r="Y941">
        <v>0</v>
      </c>
      <c r="Z941" s="27">
        <f t="shared" si="14"/>
        <v>0</v>
      </c>
    </row>
    <row r="942" spans="1:26" hidden="1">
      <c r="A942" t="s">
        <v>246</v>
      </c>
      <c r="B942">
        <v>2359458116</v>
      </c>
      <c r="C942" t="s">
        <v>951</v>
      </c>
      <c r="D942" t="s">
        <v>53</v>
      </c>
      <c r="E942" t="s">
        <v>54</v>
      </c>
      <c r="F942">
        <v>12007042</v>
      </c>
      <c r="G942" s="111">
        <v>44942</v>
      </c>
      <c r="H942" t="s">
        <v>1923</v>
      </c>
      <c r="I942" t="s">
        <v>255</v>
      </c>
      <c r="J942" t="s">
        <v>249</v>
      </c>
      <c r="K942" t="s">
        <v>250</v>
      </c>
      <c r="L942" t="s">
        <v>251</v>
      </c>
      <c r="O942" s="111">
        <v>44942</v>
      </c>
      <c r="P942" t="s">
        <v>252</v>
      </c>
      <c r="Q942" t="s">
        <v>253</v>
      </c>
      <c r="R942" s="111">
        <v>44943</v>
      </c>
      <c r="S942" t="s">
        <v>254</v>
      </c>
      <c r="T942" t="s">
        <v>254</v>
      </c>
      <c r="U942" t="s">
        <v>254</v>
      </c>
      <c r="V942" t="s">
        <v>254</v>
      </c>
      <c r="W942">
        <v>0</v>
      </c>
      <c r="X942">
        <v>0</v>
      </c>
      <c r="Y942">
        <v>459</v>
      </c>
      <c r="Z942" s="27">
        <f t="shared" si="14"/>
        <v>459</v>
      </c>
    </row>
    <row r="943" spans="1:26" hidden="1">
      <c r="A943" t="s">
        <v>246</v>
      </c>
      <c r="B943">
        <v>2359458116</v>
      </c>
      <c r="C943" t="s">
        <v>951</v>
      </c>
      <c r="D943" t="s">
        <v>1622</v>
      </c>
      <c r="E943" t="s">
        <v>54</v>
      </c>
      <c r="F943">
        <v>526504</v>
      </c>
      <c r="G943" s="111">
        <v>44943</v>
      </c>
      <c r="H943" t="s">
        <v>1924</v>
      </c>
      <c r="I943" t="s">
        <v>255</v>
      </c>
      <c r="J943" t="s">
        <v>249</v>
      </c>
      <c r="K943" t="s">
        <v>268</v>
      </c>
      <c r="L943" t="s">
        <v>251</v>
      </c>
      <c r="O943" s="111">
        <v>44943</v>
      </c>
      <c r="P943" t="s">
        <v>252</v>
      </c>
      <c r="Q943" t="s">
        <v>253</v>
      </c>
      <c r="R943" s="111">
        <v>44945</v>
      </c>
      <c r="S943" t="s">
        <v>254</v>
      </c>
      <c r="T943" t="s">
        <v>254</v>
      </c>
      <c r="U943" t="s">
        <v>254</v>
      </c>
      <c r="V943" t="s">
        <v>254</v>
      </c>
      <c r="W943">
        <v>0</v>
      </c>
      <c r="X943">
        <v>0</v>
      </c>
      <c r="Y943">
        <v>7.5</v>
      </c>
      <c r="Z943" s="27">
        <f t="shared" si="14"/>
        <v>7.5</v>
      </c>
    </row>
    <row r="944" spans="1:26" hidden="1">
      <c r="A944" t="s">
        <v>246</v>
      </c>
      <c r="B944">
        <v>2359458116</v>
      </c>
      <c r="C944" t="s">
        <v>951</v>
      </c>
      <c r="D944" t="s">
        <v>1622</v>
      </c>
      <c r="E944" t="s">
        <v>54</v>
      </c>
      <c r="F944">
        <v>12010344</v>
      </c>
      <c r="G944" s="111">
        <v>44943</v>
      </c>
      <c r="H944" t="s">
        <v>1925</v>
      </c>
      <c r="I944" t="s">
        <v>260</v>
      </c>
      <c r="J944" t="s">
        <v>249</v>
      </c>
      <c r="K944" t="s">
        <v>250</v>
      </c>
      <c r="L944" t="s">
        <v>251</v>
      </c>
      <c r="O944" s="111">
        <v>44943</v>
      </c>
      <c r="P944" t="s">
        <v>252</v>
      </c>
      <c r="Q944" t="s">
        <v>1406</v>
      </c>
      <c r="S944" t="s">
        <v>254</v>
      </c>
      <c r="T944" t="s">
        <v>254</v>
      </c>
      <c r="U944" t="s">
        <v>254</v>
      </c>
      <c r="V944" t="s">
        <v>254</v>
      </c>
      <c r="W944">
        <v>0</v>
      </c>
      <c r="X944">
        <v>0</v>
      </c>
      <c r="Y944">
        <v>0</v>
      </c>
      <c r="Z944" s="27">
        <f t="shared" si="14"/>
        <v>0</v>
      </c>
    </row>
    <row r="945" spans="1:26" hidden="1">
      <c r="A945" t="s">
        <v>246</v>
      </c>
      <c r="B945">
        <v>2359458116</v>
      </c>
      <c r="C945" t="s">
        <v>951</v>
      </c>
      <c r="D945" t="s">
        <v>265</v>
      </c>
      <c r="E945" t="s">
        <v>54</v>
      </c>
      <c r="F945">
        <v>11912115</v>
      </c>
      <c r="G945" s="111">
        <v>44915</v>
      </c>
      <c r="H945" t="s">
        <v>1392</v>
      </c>
      <c r="I945" t="s">
        <v>255</v>
      </c>
      <c r="J945" t="s">
        <v>249</v>
      </c>
      <c r="K945" t="s">
        <v>268</v>
      </c>
      <c r="L945" t="s">
        <v>251</v>
      </c>
      <c r="O945" s="111">
        <v>44915</v>
      </c>
      <c r="P945" t="s">
        <v>252</v>
      </c>
      <c r="Q945" t="s">
        <v>253</v>
      </c>
      <c r="R945" s="111">
        <v>44916</v>
      </c>
      <c r="S945" t="s">
        <v>254</v>
      </c>
      <c r="T945" t="s">
        <v>254</v>
      </c>
      <c r="U945" t="s">
        <v>254</v>
      </c>
      <c r="V945" t="s">
        <v>254</v>
      </c>
      <c r="W945">
        <v>0</v>
      </c>
      <c r="X945">
        <v>0</v>
      </c>
      <c r="Y945">
        <v>1</v>
      </c>
      <c r="Z945" s="27">
        <f t="shared" si="14"/>
        <v>1</v>
      </c>
    </row>
    <row r="946" spans="1:26" hidden="1">
      <c r="A946" t="s">
        <v>246</v>
      </c>
      <c r="B946">
        <v>7063218123</v>
      </c>
      <c r="C946" t="s">
        <v>922</v>
      </c>
      <c r="D946" t="s">
        <v>57</v>
      </c>
      <c r="E946" t="s">
        <v>58</v>
      </c>
      <c r="F946">
        <v>751179</v>
      </c>
      <c r="G946" s="111">
        <v>44922</v>
      </c>
      <c r="H946" t="s">
        <v>1393</v>
      </c>
      <c r="I946" t="s">
        <v>255</v>
      </c>
      <c r="L946" t="s">
        <v>251</v>
      </c>
      <c r="O946" s="111">
        <v>44922</v>
      </c>
      <c r="P946" t="s">
        <v>252</v>
      </c>
      <c r="Q946" t="s">
        <v>253</v>
      </c>
      <c r="R946" s="111">
        <v>44923</v>
      </c>
      <c r="S946" t="s">
        <v>254</v>
      </c>
      <c r="T946" t="s">
        <v>254</v>
      </c>
      <c r="U946" t="s">
        <v>254</v>
      </c>
      <c r="V946" t="s">
        <v>254</v>
      </c>
      <c r="W946">
        <v>0</v>
      </c>
      <c r="X946">
        <v>0</v>
      </c>
      <c r="Y946">
        <v>3475</v>
      </c>
      <c r="Z946" s="27">
        <f t="shared" si="14"/>
        <v>3475</v>
      </c>
    </row>
    <row r="947" spans="1:26" hidden="1">
      <c r="A947" t="s">
        <v>246</v>
      </c>
      <c r="B947">
        <v>7063218123</v>
      </c>
      <c r="C947" t="s">
        <v>922</v>
      </c>
      <c r="D947" t="s">
        <v>57</v>
      </c>
      <c r="E947" t="s">
        <v>58</v>
      </c>
      <c r="F947">
        <v>5487222</v>
      </c>
      <c r="G947" s="111">
        <v>44910</v>
      </c>
      <c r="H947" t="s">
        <v>1270</v>
      </c>
      <c r="I947" t="s">
        <v>255</v>
      </c>
      <c r="J947" t="s">
        <v>249</v>
      </c>
      <c r="K947" t="s">
        <v>268</v>
      </c>
      <c r="L947" t="s">
        <v>251</v>
      </c>
      <c r="O947" s="111">
        <v>44910</v>
      </c>
      <c r="P947" t="s">
        <v>252</v>
      </c>
      <c r="Q947" t="s">
        <v>253</v>
      </c>
      <c r="R947" s="111">
        <v>44914</v>
      </c>
      <c r="S947" t="s">
        <v>254</v>
      </c>
      <c r="T947" t="s">
        <v>254</v>
      </c>
      <c r="U947" t="s">
        <v>254</v>
      </c>
      <c r="V947" t="s">
        <v>254</v>
      </c>
      <c r="W947">
        <v>0</v>
      </c>
      <c r="X947">
        <v>13834.94</v>
      </c>
      <c r="Y947">
        <v>31915.07</v>
      </c>
      <c r="Z947" s="27">
        <f t="shared" si="14"/>
        <v>45750.01</v>
      </c>
    </row>
    <row r="948" spans="1:26" hidden="1">
      <c r="A948" t="s">
        <v>246</v>
      </c>
      <c r="B948">
        <v>7063218123</v>
      </c>
      <c r="C948" t="s">
        <v>922</v>
      </c>
      <c r="D948" t="s">
        <v>57</v>
      </c>
      <c r="E948" t="s">
        <v>58</v>
      </c>
      <c r="F948">
        <v>11738775</v>
      </c>
      <c r="G948" s="111">
        <v>44929</v>
      </c>
      <c r="H948" t="s">
        <v>1926</v>
      </c>
      <c r="I948" t="s">
        <v>255</v>
      </c>
      <c r="J948" t="s">
        <v>249</v>
      </c>
      <c r="K948" t="s">
        <v>268</v>
      </c>
      <c r="L948" t="s">
        <v>251</v>
      </c>
      <c r="O948" s="111">
        <v>44929</v>
      </c>
      <c r="P948" t="s">
        <v>252</v>
      </c>
      <c r="Q948" t="s">
        <v>253</v>
      </c>
      <c r="R948" s="111">
        <v>44930</v>
      </c>
      <c r="S948" t="s">
        <v>254</v>
      </c>
      <c r="T948" t="s">
        <v>254</v>
      </c>
      <c r="U948" t="s">
        <v>254</v>
      </c>
      <c r="V948" t="s">
        <v>254</v>
      </c>
      <c r="W948">
        <v>0</v>
      </c>
      <c r="X948">
        <v>0</v>
      </c>
      <c r="Y948">
        <v>234</v>
      </c>
      <c r="Z948" s="27">
        <f t="shared" si="14"/>
        <v>234</v>
      </c>
    </row>
    <row r="949" spans="1:26" hidden="1">
      <c r="A949" t="s">
        <v>246</v>
      </c>
      <c r="B949">
        <v>7063218123</v>
      </c>
      <c r="C949" t="s">
        <v>922</v>
      </c>
      <c r="D949" t="s">
        <v>57</v>
      </c>
      <c r="E949" t="s">
        <v>58</v>
      </c>
      <c r="F949">
        <v>11884209</v>
      </c>
      <c r="G949" s="111">
        <v>44909</v>
      </c>
      <c r="H949" t="s">
        <v>1271</v>
      </c>
      <c r="I949" t="s">
        <v>255</v>
      </c>
      <c r="J949" t="s">
        <v>249</v>
      </c>
      <c r="K949" t="s">
        <v>268</v>
      </c>
      <c r="L949" t="s">
        <v>251</v>
      </c>
      <c r="O949" s="111">
        <v>44909</v>
      </c>
      <c r="P949" t="s">
        <v>252</v>
      </c>
      <c r="Q949" t="s">
        <v>253</v>
      </c>
      <c r="R949" s="111">
        <v>44911</v>
      </c>
      <c r="S949" t="s">
        <v>254</v>
      </c>
      <c r="T949" t="s">
        <v>254</v>
      </c>
      <c r="U949" t="s">
        <v>254</v>
      </c>
      <c r="V949" t="s">
        <v>254</v>
      </c>
      <c r="W949">
        <v>0</v>
      </c>
      <c r="X949">
        <v>6633.33</v>
      </c>
      <c r="Y949">
        <v>34728.589999999997</v>
      </c>
      <c r="Z949" s="27">
        <f t="shared" si="14"/>
        <v>41361.919999999998</v>
      </c>
    </row>
    <row r="950" spans="1:26" hidden="1">
      <c r="A950" t="s">
        <v>246</v>
      </c>
      <c r="B950">
        <v>7063218123</v>
      </c>
      <c r="C950" t="s">
        <v>922</v>
      </c>
      <c r="D950" t="s">
        <v>57</v>
      </c>
      <c r="E950" t="s">
        <v>58</v>
      </c>
      <c r="F950">
        <v>11884777</v>
      </c>
      <c r="G950" s="111">
        <v>44909</v>
      </c>
      <c r="H950" t="s">
        <v>1272</v>
      </c>
      <c r="I950" t="s">
        <v>248</v>
      </c>
      <c r="J950" t="s">
        <v>249</v>
      </c>
      <c r="K950" t="s">
        <v>268</v>
      </c>
      <c r="L950" t="s">
        <v>251</v>
      </c>
      <c r="O950" s="111">
        <v>44909</v>
      </c>
      <c r="P950" t="s">
        <v>252</v>
      </c>
      <c r="Q950" t="s">
        <v>282</v>
      </c>
      <c r="R950" s="111">
        <v>44911</v>
      </c>
      <c r="S950" t="s">
        <v>254</v>
      </c>
      <c r="T950" t="s">
        <v>254</v>
      </c>
      <c r="U950" t="s">
        <v>254</v>
      </c>
      <c r="V950" t="s">
        <v>254</v>
      </c>
      <c r="W950">
        <v>0</v>
      </c>
      <c r="X950">
        <v>640.66</v>
      </c>
      <c r="Y950">
        <v>0</v>
      </c>
      <c r="Z950" s="27">
        <f t="shared" si="14"/>
        <v>640.66</v>
      </c>
    </row>
    <row r="951" spans="1:26" hidden="1">
      <c r="A951" t="s">
        <v>246</v>
      </c>
      <c r="B951">
        <v>7063218123</v>
      </c>
      <c r="C951" t="s">
        <v>922</v>
      </c>
      <c r="D951" t="s">
        <v>57</v>
      </c>
      <c r="E951" t="s">
        <v>58</v>
      </c>
      <c r="F951">
        <v>11888670</v>
      </c>
      <c r="G951" s="111">
        <v>44910</v>
      </c>
      <c r="H951" t="s">
        <v>1273</v>
      </c>
      <c r="I951" t="s">
        <v>248</v>
      </c>
      <c r="J951" t="s">
        <v>249</v>
      </c>
      <c r="K951" t="s">
        <v>250</v>
      </c>
      <c r="L951" t="s">
        <v>251</v>
      </c>
      <c r="O951" s="111">
        <v>44910</v>
      </c>
      <c r="P951" t="s">
        <v>252</v>
      </c>
      <c r="Q951" t="s">
        <v>253</v>
      </c>
      <c r="R951" s="111">
        <v>44917</v>
      </c>
      <c r="S951" t="s">
        <v>254</v>
      </c>
      <c r="T951" t="s">
        <v>254</v>
      </c>
      <c r="U951" t="s">
        <v>254</v>
      </c>
      <c r="V951" t="s">
        <v>254</v>
      </c>
      <c r="W951">
        <v>0</v>
      </c>
      <c r="X951">
        <v>399.6</v>
      </c>
      <c r="Y951">
        <v>3808.65</v>
      </c>
      <c r="Z951" s="27">
        <f t="shared" si="14"/>
        <v>4208.25</v>
      </c>
    </row>
    <row r="952" spans="1:26" hidden="1">
      <c r="A952" t="s">
        <v>246</v>
      </c>
      <c r="B952">
        <v>7063218123</v>
      </c>
      <c r="C952" t="s">
        <v>922</v>
      </c>
      <c r="D952" t="s">
        <v>57</v>
      </c>
      <c r="E952" t="s">
        <v>58</v>
      </c>
      <c r="F952">
        <v>11918309</v>
      </c>
      <c r="G952" s="111">
        <v>44916</v>
      </c>
      <c r="H952" t="s">
        <v>1274</v>
      </c>
      <c r="I952" t="s">
        <v>255</v>
      </c>
      <c r="L952" t="s">
        <v>251</v>
      </c>
      <c r="O952" s="111">
        <v>44916</v>
      </c>
      <c r="P952" t="s">
        <v>252</v>
      </c>
      <c r="Q952" t="s">
        <v>253</v>
      </c>
      <c r="R952" s="111">
        <v>44917</v>
      </c>
      <c r="S952" t="s">
        <v>254</v>
      </c>
      <c r="T952" t="s">
        <v>254</v>
      </c>
      <c r="U952" t="s">
        <v>254</v>
      </c>
      <c r="V952" t="s">
        <v>254</v>
      </c>
      <c r="W952">
        <v>0</v>
      </c>
      <c r="X952">
        <v>882</v>
      </c>
      <c r="Y952">
        <v>310</v>
      </c>
      <c r="Z952" s="27">
        <f t="shared" si="14"/>
        <v>1192</v>
      </c>
    </row>
    <row r="953" spans="1:26" hidden="1">
      <c r="A953" t="s">
        <v>246</v>
      </c>
      <c r="B953">
        <v>1825873127</v>
      </c>
      <c r="C953" t="s">
        <v>922</v>
      </c>
      <c r="D953" t="s">
        <v>57</v>
      </c>
      <c r="E953" t="s">
        <v>58</v>
      </c>
      <c r="F953">
        <v>11921975</v>
      </c>
      <c r="G953" s="111">
        <v>44920</v>
      </c>
      <c r="H953" t="s">
        <v>1275</v>
      </c>
      <c r="I953" t="s">
        <v>255</v>
      </c>
      <c r="J953" t="s">
        <v>249</v>
      </c>
      <c r="K953" t="s">
        <v>250</v>
      </c>
      <c r="L953" t="s">
        <v>251</v>
      </c>
      <c r="O953" s="111">
        <v>44921</v>
      </c>
      <c r="P953" t="s">
        <v>252</v>
      </c>
      <c r="Q953" t="s">
        <v>253</v>
      </c>
      <c r="R953" s="111">
        <v>44922</v>
      </c>
      <c r="S953" t="s">
        <v>254</v>
      </c>
      <c r="T953" t="s">
        <v>254</v>
      </c>
      <c r="U953" t="s">
        <v>254</v>
      </c>
      <c r="V953" t="s">
        <v>254</v>
      </c>
      <c r="W953">
        <v>0</v>
      </c>
      <c r="X953">
        <v>743.95</v>
      </c>
      <c r="Y953">
        <v>13398.66</v>
      </c>
      <c r="Z953" s="27">
        <f t="shared" si="14"/>
        <v>14142.61</v>
      </c>
    </row>
    <row r="954" spans="1:26" hidden="1">
      <c r="A954" t="s">
        <v>246</v>
      </c>
      <c r="B954">
        <v>7063218123</v>
      </c>
      <c r="C954" t="s">
        <v>922</v>
      </c>
      <c r="D954" t="s">
        <v>57</v>
      </c>
      <c r="E954" t="s">
        <v>58</v>
      </c>
      <c r="F954">
        <v>11938695</v>
      </c>
      <c r="G954" s="111">
        <v>44922</v>
      </c>
      <c r="H954" t="s">
        <v>1394</v>
      </c>
      <c r="I954" t="s">
        <v>255</v>
      </c>
      <c r="J954" t="s">
        <v>249</v>
      </c>
      <c r="K954" t="s">
        <v>268</v>
      </c>
      <c r="L954" t="s">
        <v>251</v>
      </c>
      <c r="O954" s="111">
        <v>44922</v>
      </c>
      <c r="P954" t="s">
        <v>252</v>
      </c>
      <c r="Q954" t="s">
        <v>253</v>
      </c>
      <c r="R954" s="111">
        <v>44924</v>
      </c>
      <c r="S954" t="s">
        <v>254</v>
      </c>
      <c r="T954" t="s">
        <v>254</v>
      </c>
      <c r="U954" t="s">
        <v>254</v>
      </c>
      <c r="V954" t="s">
        <v>254</v>
      </c>
      <c r="W954">
        <v>0</v>
      </c>
      <c r="X954">
        <v>0</v>
      </c>
      <c r="Y954">
        <v>25</v>
      </c>
      <c r="Z954" s="27">
        <f t="shared" si="14"/>
        <v>25</v>
      </c>
    </row>
    <row r="955" spans="1:26" hidden="1">
      <c r="A955" t="s">
        <v>246</v>
      </c>
      <c r="B955">
        <v>7063218123</v>
      </c>
      <c r="C955" t="s">
        <v>922</v>
      </c>
      <c r="D955" t="s">
        <v>57</v>
      </c>
      <c r="E955" t="s">
        <v>58</v>
      </c>
      <c r="F955">
        <v>11944826</v>
      </c>
      <c r="G955" s="111">
        <v>44923</v>
      </c>
      <c r="H955" t="s">
        <v>1395</v>
      </c>
      <c r="I955" t="s">
        <v>255</v>
      </c>
      <c r="J955" t="s">
        <v>249</v>
      </c>
      <c r="K955" t="s">
        <v>250</v>
      </c>
      <c r="L955" t="s">
        <v>251</v>
      </c>
      <c r="O955" s="111">
        <v>44923</v>
      </c>
      <c r="P955" t="s">
        <v>252</v>
      </c>
      <c r="Q955" t="s">
        <v>253</v>
      </c>
      <c r="R955" s="111">
        <v>44924</v>
      </c>
      <c r="S955" t="s">
        <v>254</v>
      </c>
      <c r="T955" t="s">
        <v>254</v>
      </c>
      <c r="U955" t="s">
        <v>254</v>
      </c>
      <c r="V955" t="s">
        <v>254</v>
      </c>
      <c r="W955">
        <v>0</v>
      </c>
      <c r="X955">
        <v>0</v>
      </c>
      <c r="Y955">
        <v>72</v>
      </c>
      <c r="Z955" s="27">
        <f t="shared" si="14"/>
        <v>72</v>
      </c>
    </row>
    <row r="956" spans="1:26" hidden="1">
      <c r="A956" t="s">
        <v>246</v>
      </c>
      <c r="B956">
        <v>7063218123</v>
      </c>
      <c r="C956" t="s">
        <v>922</v>
      </c>
      <c r="D956" t="s">
        <v>57</v>
      </c>
      <c r="E956" t="s">
        <v>58</v>
      </c>
      <c r="F956">
        <v>11945174</v>
      </c>
      <c r="G956" s="111">
        <v>44923</v>
      </c>
      <c r="H956" t="s">
        <v>1396</v>
      </c>
      <c r="I956" t="s">
        <v>255</v>
      </c>
      <c r="J956" t="s">
        <v>249</v>
      </c>
      <c r="K956" t="s">
        <v>250</v>
      </c>
      <c r="L956" t="s">
        <v>251</v>
      </c>
      <c r="O956" s="111">
        <v>44923</v>
      </c>
      <c r="P956" t="s">
        <v>252</v>
      </c>
      <c r="Q956" t="s">
        <v>257</v>
      </c>
      <c r="S956" t="s">
        <v>254</v>
      </c>
      <c r="T956" t="s">
        <v>254</v>
      </c>
      <c r="U956" t="s">
        <v>254</v>
      </c>
      <c r="V956" t="s">
        <v>254</v>
      </c>
      <c r="W956">
        <v>0</v>
      </c>
      <c r="X956">
        <v>0</v>
      </c>
      <c r="Y956">
        <v>0</v>
      </c>
      <c r="Z956" s="27">
        <f t="shared" si="14"/>
        <v>0</v>
      </c>
    </row>
    <row r="957" spans="1:26" hidden="1">
      <c r="A957" t="s">
        <v>246</v>
      </c>
      <c r="B957">
        <v>7063218123</v>
      </c>
      <c r="C957" t="s">
        <v>922</v>
      </c>
      <c r="D957" t="s">
        <v>57</v>
      </c>
      <c r="E957" t="s">
        <v>58</v>
      </c>
      <c r="F957">
        <v>11951015</v>
      </c>
      <c r="G957" s="111">
        <v>44938</v>
      </c>
      <c r="H957" t="s">
        <v>1927</v>
      </c>
      <c r="I957" t="s">
        <v>248</v>
      </c>
      <c r="J957" t="s">
        <v>249</v>
      </c>
      <c r="K957" t="s">
        <v>250</v>
      </c>
      <c r="L957" t="s">
        <v>251</v>
      </c>
      <c r="O957" s="111">
        <v>44938</v>
      </c>
      <c r="P957" t="s">
        <v>252</v>
      </c>
      <c r="Q957" t="s">
        <v>253</v>
      </c>
      <c r="R957" s="111">
        <v>44939</v>
      </c>
      <c r="S957" t="s">
        <v>254</v>
      </c>
      <c r="T957" t="s">
        <v>254</v>
      </c>
      <c r="U957" t="s">
        <v>254</v>
      </c>
      <c r="V957" t="s">
        <v>254</v>
      </c>
      <c r="W957">
        <v>0</v>
      </c>
      <c r="X957">
        <v>0</v>
      </c>
      <c r="Y957">
        <v>5115.5200000000004</v>
      </c>
      <c r="Z957" s="27">
        <f t="shared" si="14"/>
        <v>5115.5200000000004</v>
      </c>
    </row>
    <row r="958" spans="1:26" hidden="1">
      <c r="A958" t="s">
        <v>246</v>
      </c>
      <c r="B958">
        <v>7063218123</v>
      </c>
      <c r="C958" t="s">
        <v>922</v>
      </c>
      <c r="D958" t="s">
        <v>57</v>
      </c>
      <c r="E958" t="s">
        <v>58</v>
      </c>
      <c r="F958">
        <v>11964635</v>
      </c>
      <c r="G958" s="111">
        <v>44931</v>
      </c>
      <c r="H958" t="s">
        <v>1928</v>
      </c>
      <c r="I958" t="s">
        <v>255</v>
      </c>
      <c r="J958" t="s">
        <v>249</v>
      </c>
      <c r="K958" t="s">
        <v>268</v>
      </c>
      <c r="L958" t="s">
        <v>251</v>
      </c>
      <c r="O958" s="111">
        <v>44931</v>
      </c>
      <c r="P958" t="s">
        <v>252</v>
      </c>
      <c r="Q958" t="s">
        <v>253</v>
      </c>
      <c r="R958" s="111">
        <v>44935</v>
      </c>
      <c r="S958" t="s">
        <v>254</v>
      </c>
      <c r="T958" t="s">
        <v>254</v>
      </c>
      <c r="U958" t="s">
        <v>254</v>
      </c>
      <c r="V958" t="s">
        <v>254</v>
      </c>
      <c r="W958">
        <v>0</v>
      </c>
      <c r="X958">
        <v>0</v>
      </c>
      <c r="Y958">
        <v>2024</v>
      </c>
      <c r="Z958" s="27">
        <f t="shared" si="14"/>
        <v>2024</v>
      </c>
    </row>
    <row r="959" spans="1:26" hidden="1">
      <c r="A959" t="s">
        <v>246</v>
      </c>
      <c r="B959">
        <v>7063218123</v>
      </c>
      <c r="C959" t="s">
        <v>922</v>
      </c>
      <c r="D959" t="s">
        <v>57</v>
      </c>
      <c r="E959" t="s">
        <v>58</v>
      </c>
      <c r="F959">
        <v>11978554</v>
      </c>
      <c r="G959" s="111">
        <v>44932</v>
      </c>
      <c r="H959" t="s">
        <v>1929</v>
      </c>
      <c r="I959" t="s">
        <v>255</v>
      </c>
      <c r="J959" t="s">
        <v>249</v>
      </c>
      <c r="K959" t="s">
        <v>268</v>
      </c>
      <c r="L959" t="s">
        <v>251</v>
      </c>
      <c r="O959" s="111">
        <v>44932</v>
      </c>
      <c r="P959" t="s">
        <v>252</v>
      </c>
      <c r="Q959" t="s">
        <v>253</v>
      </c>
      <c r="R959" s="111">
        <v>44935</v>
      </c>
      <c r="S959" t="s">
        <v>254</v>
      </c>
      <c r="T959" t="s">
        <v>254</v>
      </c>
      <c r="U959" t="s">
        <v>254</v>
      </c>
      <c r="V959" t="s">
        <v>254</v>
      </c>
      <c r="W959">
        <v>0</v>
      </c>
      <c r="X959">
        <v>0</v>
      </c>
      <c r="Y959">
        <v>5944.35</v>
      </c>
      <c r="Z959" s="27">
        <f t="shared" si="14"/>
        <v>5944.35</v>
      </c>
    </row>
    <row r="960" spans="1:26" hidden="1">
      <c r="A960" t="s">
        <v>246</v>
      </c>
      <c r="B960">
        <v>7063218123</v>
      </c>
      <c r="C960" t="s">
        <v>922</v>
      </c>
      <c r="D960" t="s">
        <v>57</v>
      </c>
      <c r="E960" t="s">
        <v>58</v>
      </c>
      <c r="F960">
        <v>11982719</v>
      </c>
      <c r="G960" s="111">
        <v>44935</v>
      </c>
      <c r="H960" t="s">
        <v>1930</v>
      </c>
      <c r="I960" t="s">
        <v>255</v>
      </c>
      <c r="J960" t="s">
        <v>249</v>
      </c>
      <c r="K960" t="s">
        <v>250</v>
      </c>
      <c r="L960" t="s">
        <v>251</v>
      </c>
      <c r="O960" s="111">
        <v>44935</v>
      </c>
      <c r="P960" t="s">
        <v>252</v>
      </c>
      <c r="Q960" t="s">
        <v>253</v>
      </c>
      <c r="R960" s="111">
        <v>44936</v>
      </c>
      <c r="S960" t="s">
        <v>254</v>
      </c>
      <c r="T960" t="s">
        <v>254</v>
      </c>
      <c r="U960" t="s">
        <v>254</v>
      </c>
      <c r="V960" t="s">
        <v>254</v>
      </c>
      <c r="W960">
        <v>0</v>
      </c>
      <c r="X960">
        <v>0</v>
      </c>
      <c r="Y960">
        <v>80</v>
      </c>
      <c r="Z960" s="27">
        <f t="shared" si="14"/>
        <v>80</v>
      </c>
    </row>
    <row r="961" spans="1:26" hidden="1">
      <c r="A961" t="s">
        <v>246</v>
      </c>
      <c r="B961">
        <v>7063218123</v>
      </c>
      <c r="C961" t="s">
        <v>922</v>
      </c>
      <c r="D961" t="s">
        <v>57</v>
      </c>
      <c r="E961" t="s">
        <v>58</v>
      </c>
      <c r="F961">
        <v>11983026</v>
      </c>
      <c r="G961" s="111">
        <v>44935</v>
      </c>
      <c r="H961" t="s">
        <v>1931</v>
      </c>
      <c r="I961" t="s">
        <v>255</v>
      </c>
      <c r="J961" t="s">
        <v>249</v>
      </c>
      <c r="K961" t="s">
        <v>250</v>
      </c>
      <c r="L961" t="s">
        <v>251</v>
      </c>
      <c r="O961" s="111">
        <v>44935</v>
      </c>
      <c r="P961" t="s">
        <v>252</v>
      </c>
      <c r="Q961" t="s">
        <v>253</v>
      </c>
      <c r="R961" s="111">
        <v>44943</v>
      </c>
      <c r="S961" t="s">
        <v>254</v>
      </c>
      <c r="T961" t="s">
        <v>254</v>
      </c>
      <c r="U961" t="s">
        <v>254</v>
      </c>
      <c r="V961" t="s">
        <v>254</v>
      </c>
      <c r="W961">
        <v>0</v>
      </c>
      <c r="X961">
        <v>0</v>
      </c>
      <c r="Y961">
        <v>3008.4</v>
      </c>
      <c r="Z961" s="27">
        <f t="shared" si="14"/>
        <v>3008.4</v>
      </c>
    </row>
    <row r="962" spans="1:26" hidden="1">
      <c r="A962" t="s">
        <v>246</v>
      </c>
      <c r="B962">
        <v>7063218123</v>
      </c>
      <c r="C962" t="s">
        <v>922</v>
      </c>
      <c r="D962" t="s">
        <v>57</v>
      </c>
      <c r="E962" t="s">
        <v>58</v>
      </c>
      <c r="F962">
        <v>11992648</v>
      </c>
      <c r="G962" s="111">
        <v>44944</v>
      </c>
      <c r="H962" t="s">
        <v>1932</v>
      </c>
      <c r="I962" t="s">
        <v>271</v>
      </c>
      <c r="J962" t="s">
        <v>249</v>
      </c>
      <c r="K962" t="s">
        <v>250</v>
      </c>
      <c r="L962" t="s">
        <v>251</v>
      </c>
      <c r="O962" s="111">
        <v>44950</v>
      </c>
      <c r="P962" t="s">
        <v>252</v>
      </c>
      <c r="Q962" t="s">
        <v>253</v>
      </c>
      <c r="R962" s="111">
        <v>44951</v>
      </c>
      <c r="S962" t="s">
        <v>254</v>
      </c>
      <c r="T962" t="s">
        <v>254</v>
      </c>
      <c r="U962" t="s">
        <v>254</v>
      </c>
      <c r="V962" t="s">
        <v>254</v>
      </c>
      <c r="W962">
        <v>0</v>
      </c>
      <c r="X962">
        <v>0</v>
      </c>
      <c r="Y962">
        <v>3740</v>
      </c>
      <c r="Z962" s="27">
        <f t="shared" si="14"/>
        <v>3740</v>
      </c>
    </row>
    <row r="963" spans="1:26" hidden="1">
      <c r="A963" t="s">
        <v>246</v>
      </c>
      <c r="B963">
        <v>7063218123</v>
      </c>
      <c r="C963" t="s">
        <v>922</v>
      </c>
      <c r="D963" t="s">
        <v>57</v>
      </c>
      <c r="E963" t="s">
        <v>58</v>
      </c>
      <c r="F963">
        <v>11997188</v>
      </c>
      <c r="G963" s="111">
        <v>44938</v>
      </c>
      <c r="H963" t="s">
        <v>1933</v>
      </c>
      <c r="I963" t="s">
        <v>255</v>
      </c>
      <c r="J963" t="s">
        <v>249</v>
      </c>
      <c r="K963" t="s">
        <v>268</v>
      </c>
      <c r="L963" t="s">
        <v>251</v>
      </c>
      <c r="O963" s="111">
        <v>44938</v>
      </c>
      <c r="P963" t="s">
        <v>252</v>
      </c>
      <c r="Q963" t="s">
        <v>253</v>
      </c>
      <c r="R963" s="111">
        <v>44939</v>
      </c>
      <c r="S963" t="s">
        <v>254</v>
      </c>
      <c r="T963" t="s">
        <v>254</v>
      </c>
      <c r="U963" t="s">
        <v>254</v>
      </c>
      <c r="V963" t="s">
        <v>254</v>
      </c>
      <c r="W963">
        <v>0</v>
      </c>
      <c r="X963">
        <v>0</v>
      </c>
      <c r="Y963">
        <v>10214.84</v>
      </c>
      <c r="Z963" s="27">
        <f t="shared" ref="Z963:Z1026" si="15">SUM(W963:Y963)</f>
        <v>10214.84</v>
      </c>
    </row>
    <row r="964" spans="1:26" hidden="1">
      <c r="A964" t="s">
        <v>246</v>
      </c>
      <c r="B964">
        <v>7063218123</v>
      </c>
      <c r="C964" t="s">
        <v>922</v>
      </c>
      <c r="D964" t="s">
        <v>57</v>
      </c>
      <c r="E964" t="s">
        <v>58</v>
      </c>
      <c r="F964">
        <v>12005537</v>
      </c>
      <c r="G964" s="111">
        <v>44943</v>
      </c>
      <c r="H964" t="s">
        <v>1934</v>
      </c>
      <c r="I964" t="s">
        <v>255</v>
      </c>
      <c r="J964" t="s">
        <v>249</v>
      </c>
      <c r="K964" t="s">
        <v>250</v>
      </c>
      <c r="L964" t="s">
        <v>251</v>
      </c>
      <c r="O964" s="111">
        <v>44943</v>
      </c>
      <c r="P964" t="s">
        <v>252</v>
      </c>
      <c r="Q964" t="s">
        <v>253</v>
      </c>
      <c r="R964" s="111">
        <v>44944</v>
      </c>
      <c r="S964" t="s">
        <v>254</v>
      </c>
      <c r="T964" t="s">
        <v>254</v>
      </c>
      <c r="U964" t="s">
        <v>254</v>
      </c>
      <c r="V964" t="s">
        <v>254</v>
      </c>
      <c r="W964">
        <v>0</v>
      </c>
      <c r="X964">
        <v>0</v>
      </c>
      <c r="Y964">
        <v>161.5</v>
      </c>
      <c r="Z964" s="27">
        <f t="shared" si="15"/>
        <v>161.5</v>
      </c>
    </row>
    <row r="965" spans="1:26" hidden="1">
      <c r="A965" t="s">
        <v>246</v>
      </c>
      <c r="B965">
        <v>7063218123</v>
      </c>
      <c r="C965" t="s">
        <v>922</v>
      </c>
      <c r="D965" t="s">
        <v>57</v>
      </c>
      <c r="E965" t="s">
        <v>58</v>
      </c>
      <c r="F965">
        <v>12011035</v>
      </c>
      <c r="G965" s="111">
        <v>44943</v>
      </c>
      <c r="H965" t="s">
        <v>1935</v>
      </c>
      <c r="I965" t="s">
        <v>255</v>
      </c>
      <c r="J965" t="s">
        <v>249</v>
      </c>
      <c r="K965" t="s">
        <v>268</v>
      </c>
      <c r="L965" t="s">
        <v>251</v>
      </c>
      <c r="O965" s="111">
        <v>44943</v>
      </c>
      <c r="P965" t="s">
        <v>252</v>
      </c>
      <c r="Q965" t="s">
        <v>253</v>
      </c>
      <c r="R965" s="111">
        <v>44945</v>
      </c>
      <c r="S965" t="s">
        <v>254</v>
      </c>
      <c r="T965" t="s">
        <v>254</v>
      </c>
      <c r="U965" t="s">
        <v>254</v>
      </c>
      <c r="V965" t="s">
        <v>254</v>
      </c>
      <c r="W965">
        <v>0</v>
      </c>
      <c r="X965">
        <v>0</v>
      </c>
      <c r="Y965">
        <v>96</v>
      </c>
      <c r="Z965" s="27">
        <f t="shared" si="15"/>
        <v>96</v>
      </c>
    </row>
    <row r="966" spans="1:26" hidden="1">
      <c r="A966" t="s">
        <v>246</v>
      </c>
      <c r="B966">
        <v>7063218123</v>
      </c>
      <c r="C966" t="s">
        <v>922</v>
      </c>
      <c r="D966" t="s">
        <v>343</v>
      </c>
      <c r="E966" t="s">
        <v>54</v>
      </c>
      <c r="F966">
        <v>12060682</v>
      </c>
      <c r="G966" s="111">
        <v>44956</v>
      </c>
      <c r="H966" t="s">
        <v>1936</v>
      </c>
      <c r="I966" t="s">
        <v>248</v>
      </c>
      <c r="J966" t="s">
        <v>249</v>
      </c>
      <c r="K966" t="s">
        <v>250</v>
      </c>
      <c r="L966" t="s">
        <v>251</v>
      </c>
      <c r="O966" s="111">
        <v>44956</v>
      </c>
      <c r="P966" t="s">
        <v>252</v>
      </c>
      <c r="Q966" t="s">
        <v>1406</v>
      </c>
      <c r="S966" t="s">
        <v>254</v>
      </c>
      <c r="T966" t="s">
        <v>254</v>
      </c>
      <c r="U966" t="s">
        <v>254</v>
      </c>
      <c r="V966" t="s">
        <v>254</v>
      </c>
      <c r="W966">
        <v>0</v>
      </c>
      <c r="X966">
        <v>0</v>
      </c>
      <c r="Y966">
        <v>0</v>
      </c>
      <c r="Z966" s="27">
        <f t="shared" si="15"/>
        <v>0</v>
      </c>
    </row>
    <row r="967" spans="1:26" hidden="1">
      <c r="A967" t="s">
        <v>246</v>
      </c>
      <c r="B967">
        <v>7063218123</v>
      </c>
      <c r="C967" t="s">
        <v>922</v>
      </c>
      <c r="D967" t="s">
        <v>344</v>
      </c>
      <c r="E967" t="s">
        <v>54</v>
      </c>
      <c r="F967">
        <v>12039517</v>
      </c>
      <c r="G967" s="111">
        <v>44950</v>
      </c>
      <c r="H967" t="s">
        <v>1937</v>
      </c>
      <c r="I967" t="s">
        <v>271</v>
      </c>
      <c r="J967" t="s">
        <v>249</v>
      </c>
      <c r="K967" t="s">
        <v>250</v>
      </c>
      <c r="L967" t="s">
        <v>251</v>
      </c>
      <c r="O967" s="111">
        <v>44950</v>
      </c>
      <c r="P967" t="s">
        <v>252</v>
      </c>
      <c r="Q967" t="s">
        <v>253</v>
      </c>
      <c r="R967" s="111">
        <v>44952</v>
      </c>
      <c r="S967" t="s">
        <v>254</v>
      </c>
      <c r="T967" t="s">
        <v>254</v>
      </c>
      <c r="U967" t="s">
        <v>254</v>
      </c>
      <c r="V967" t="s">
        <v>254</v>
      </c>
      <c r="W967">
        <v>0</v>
      </c>
      <c r="X967">
        <v>0</v>
      </c>
      <c r="Y967">
        <v>335</v>
      </c>
      <c r="Z967" s="27">
        <f t="shared" si="15"/>
        <v>335</v>
      </c>
    </row>
    <row r="968" spans="1:26" hidden="1">
      <c r="A968" t="s">
        <v>246</v>
      </c>
      <c r="B968">
        <v>1825873127</v>
      </c>
      <c r="C968" t="s">
        <v>880</v>
      </c>
      <c r="D968" t="s">
        <v>57</v>
      </c>
      <c r="E968" t="s">
        <v>58</v>
      </c>
      <c r="F968">
        <v>11804989</v>
      </c>
      <c r="G968" s="111">
        <v>44894</v>
      </c>
      <c r="H968" t="s">
        <v>881</v>
      </c>
      <c r="I968" t="s">
        <v>255</v>
      </c>
      <c r="J968" t="s">
        <v>249</v>
      </c>
      <c r="K968" t="s">
        <v>268</v>
      </c>
      <c r="L968" t="s">
        <v>251</v>
      </c>
      <c r="O968" s="111">
        <v>44894</v>
      </c>
      <c r="P968" t="s">
        <v>252</v>
      </c>
      <c r="Q968" t="s">
        <v>253</v>
      </c>
      <c r="R968" s="111">
        <v>44895</v>
      </c>
      <c r="S968" t="s">
        <v>254</v>
      </c>
      <c r="T968" t="s">
        <v>254</v>
      </c>
      <c r="U968" t="s">
        <v>254</v>
      </c>
      <c r="V968" t="s">
        <v>254</v>
      </c>
      <c r="W968">
        <v>2</v>
      </c>
      <c r="X968">
        <v>37429.58</v>
      </c>
      <c r="Y968">
        <v>30791.75</v>
      </c>
      <c r="Z968" s="27">
        <f t="shared" si="15"/>
        <v>68223.33</v>
      </c>
    </row>
    <row r="969" spans="1:26" hidden="1">
      <c r="A969" t="s">
        <v>246</v>
      </c>
      <c r="B969">
        <v>1825873127</v>
      </c>
      <c r="C969" t="s">
        <v>880</v>
      </c>
      <c r="D969" t="s">
        <v>57</v>
      </c>
      <c r="E969" t="s">
        <v>58</v>
      </c>
      <c r="F969">
        <v>11826309</v>
      </c>
      <c r="G969" s="111">
        <v>44894</v>
      </c>
      <c r="H969" t="s">
        <v>882</v>
      </c>
      <c r="I969" t="s">
        <v>255</v>
      </c>
      <c r="J969" t="s">
        <v>249</v>
      </c>
      <c r="K969" t="s">
        <v>250</v>
      </c>
      <c r="L969" t="s">
        <v>251</v>
      </c>
      <c r="O969" s="111">
        <v>44894</v>
      </c>
      <c r="P969" t="s">
        <v>252</v>
      </c>
      <c r="Q969" t="s">
        <v>253</v>
      </c>
      <c r="R969" s="111">
        <v>44894</v>
      </c>
      <c r="S969" t="s">
        <v>254</v>
      </c>
      <c r="T969" t="s">
        <v>254</v>
      </c>
      <c r="U969" t="s">
        <v>254</v>
      </c>
      <c r="V969" t="s">
        <v>254</v>
      </c>
      <c r="W969">
        <v>17112</v>
      </c>
      <c r="X969">
        <v>11904.5</v>
      </c>
      <c r="Y969">
        <v>16118</v>
      </c>
      <c r="Z969" s="27">
        <f t="shared" si="15"/>
        <v>45134.5</v>
      </c>
    </row>
    <row r="970" spans="1:26" hidden="1">
      <c r="A970" t="s">
        <v>246</v>
      </c>
      <c r="B970">
        <v>1825873127</v>
      </c>
      <c r="C970" t="s">
        <v>880</v>
      </c>
      <c r="D970" t="s">
        <v>57</v>
      </c>
      <c r="E970" t="s">
        <v>58</v>
      </c>
      <c r="F970">
        <v>11827409</v>
      </c>
      <c r="G970" s="111">
        <v>44894</v>
      </c>
      <c r="H970" t="s">
        <v>883</v>
      </c>
      <c r="I970" t="s">
        <v>255</v>
      </c>
      <c r="J970" t="s">
        <v>249</v>
      </c>
      <c r="K970" t="s">
        <v>268</v>
      </c>
      <c r="L970" t="s">
        <v>251</v>
      </c>
      <c r="O970" s="111">
        <v>44894</v>
      </c>
      <c r="P970" t="s">
        <v>252</v>
      </c>
      <c r="Q970" t="s">
        <v>253</v>
      </c>
      <c r="R970" s="111">
        <v>44895</v>
      </c>
      <c r="S970" t="s">
        <v>254</v>
      </c>
      <c r="T970" t="s">
        <v>254</v>
      </c>
      <c r="U970" t="s">
        <v>254</v>
      </c>
      <c r="V970" t="s">
        <v>254</v>
      </c>
      <c r="W970">
        <v>0</v>
      </c>
      <c r="X970">
        <v>32461.11</v>
      </c>
      <c r="Y970">
        <v>29475.95</v>
      </c>
      <c r="Z970" s="27">
        <f t="shared" si="15"/>
        <v>61937.06</v>
      </c>
    </row>
    <row r="971" spans="1:26" hidden="1">
      <c r="A971" t="s">
        <v>246</v>
      </c>
      <c r="B971">
        <v>1825873127</v>
      </c>
      <c r="C971" t="s">
        <v>880</v>
      </c>
      <c r="D971" t="s">
        <v>57</v>
      </c>
      <c r="E971" t="s">
        <v>58</v>
      </c>
      <c r="F971">
        <v>11860220</v>
      </c>
      <c r="G971" s="111">
        <v>44901</v>
      </c>
      <c r="H971" t="s">
        <v>1276</v>
      </c>
      <c r="I971" t="s">
        <v>255</v>
      </c>
      <c r="J971" t="s">
        <v>249</v>
      </c>
      <c r="K971" t="s">
        <v>250</v>
      </c>
      <c r="L971" t="s">
        <v>251</v>
      </c>
      <c r="O971" s="111">
        <v>44901</v>
      </c>
      <c r="P971" t="s">
        <v>252</v>
      </c>
      <c r="Q971" t="s">
        <v>253</v>
      </c>
      <c r="R971" s="111">
        <v>44902</v>
      </c>
      <c r="S971" t="s">
        <v>254</v>
      </c>
      <c r="T971" t="s">
        <v>254</v>
      </c>
      <c r="U971" t="s">
        <v>254</v>
      </c>
      <c r="V971" t="s">
        <v>254</v>
      </c>
      <c r="W971">
        <v>0</v>
      </c>
      <c r="X971">
        <v>24654.76</v>
      </c>
      <c r="Y971">
        <v>15291.47</v>
      </c>
      <c r="Z971" s="27">
        <f t="shared" si="15"/>
        <v>39946.229999999996</v>
      </c>
    </row>
    <row r="972" spans="1:26" hidden="1">
      <c r="A972" t="s">
        <v>246</v>
      </c>
      <c r="B972">
        <v>1825873127</v>
      </c>
      <c r="C972" t="s">
        <v>880</v>
      </c>
      <c r="D972" t="s">
        <v>57</v>
      </c>
      <c r="E972" t="s">
        <v>58</v>
      </c>
      <c r="F972">
        <v>11865767</v>
      </c>
      <c r="G972" s="111">
        <v>44903</v>
      </c>
      <c r="H972" t="s">
        <v>1277</v>
      </c>
      <c r="I972" t="s">
        <v>255</v>
      </c>
      <c r="J972" t="s">
        <v>249</v>
      </c>
      <c r="K972" t="s">
        <v>250</v>
      </c>
      <c r="L972" t="s">
        <v>251</v>
      </c>
      <c r="O972" s="111">
        <v>44904</v>
      </c>
      <c r="P972" t="s">
        <v>252</v>
      </c>
      <c r="Q972" t="s">
        <v>253</v>
      </c>
      <c r="R972" s="111">
        <v>44911</v>
      </c>
      <c r="S972" t="s">
        <v>254</v>
      </c>
      <c r="T972" t="s">
        <v>254</v>
      </c>
      <c r="U972" t="s">
        <v>254</v>
      </c>
      <c r="V972" t="s">
        <v>254</v>
      </c>
      <c r="W972">
        <v>0</v>
      </c>
      <c r="X972">
        <v>76346</v>
      </c>
      <c r="Y972">
        <v>18299</v>
      </c>
      <c r="Z972" s="27">
        <f t="shared" si="15"/>
        <v>94645</v>
      </c>
    </row>
    <row r="973" spans="1:26" hidden="1">
      <c r="A973" t="s">
        <v>246</v>
      </c>
      <c r="B973">
        <v>1825873127</v>
      </c>
      <c r="C973" t="s">
        <v>880</v>
      </c>
      <c r="D973" t="s">
        <v>57</v>
      </c>
      <c r="E973" t="s">
        <v>58</v>
      </c>
      <c r="F973">
        <v>11923774</v>
      </c>
      <c r="G973" s="111">
        <v>44917</v>
      </c>
      <c r="H973" t="s">
        <v>1278</v>
      </c>
      <c r="I973" t="s">
        <v>255</v>
      </c>
      <c r="J973" t="s">
        <v>249</v>
      </c>
      <c r="K973" t="s">
        <v>250</v>
      </c>
      <c r="L973" t="s">
        <v>251</v>
      </c>
      <c r="O973" s="111">
        <v>44917</v>
      </c>
      <c r="P973" t="s">
        <v>252</v>
      </c>
      <c r="Q973" t="s">
        <v>253</v>
      </c>
      <c r="R973" s="111">
        <v>44918</v>
      </c>
      <c r="S973" t="s">
        <v>254</v>
      </c>
      <c r="T973" t="s">
        <v>254</v>
      </c>
      <c r="U973" t="s">
        <v>254</v>
      </c>
      <c r="V973" t="s">
        <v>254</v>
      </c>
      <c r="W973">
        <v>0</v>
      </c>
      <c r="X973">
        <v>3030</v>
      </c>
      <c r="Y973">
        <v>9018.5</v>
      </c>
      <c r="Z973" s="27">
        <f t="shared" si="15"/>
        <v>12048.5</v>
      </c>
    </row>
    <row r="974" spans="1:26" hidden="1">
      <c r="A974" t="s">
        <v>246</v>
      </c>
      <c r="B974">
        <v>1825873127</v>
      </c>
      <c r="C974" t="s">
        <v>880</v>
      </c>
      <c r="D974" t="s">
        <v>57</v>
      </c>
      <c r="E974" t="s">
        <v>58</v>
      </c>
      <c r="F974">
        <v>11985843</v>
      </c>
      <c r="G974" s="111">
        <v>44936</v>
      </c>
      <c r="H974" t="s">
        <v>1938</v>
      </c>
      <c r="I974" t="s">
        <v>255</v>
      </c>
      <c r="J974" t="s">
        <v>249</v>
      </c>
      <c r="K974" t="s">
        <v>250</v>
      </c>
      <c r="L974" t="s">
        <v>251</v>
      </c>
      <c r="O974" s="111">
        <v>44937</v>
      </c>
      <c r="P974" t="s">
        <v>252</v>
      </c>
      <c r="Q974" t="s">
        <v>257</v>
      </c>
      <c r="R974" s="111">
        <v>44938</v>
      </c>
      <c r="S974" t="s">
        <v>254</v>
      </c>
      <c r="T974" t="s">
        <v>254</v>
      </c>
      <c r="U974" t="s">
        <v>254</v>
      </c>
      <c r="V974" t="s">
        <v>254</v>
      </c>
      <c r="W974">
        <v>0</v>
      </c>
      <c r="X974">
        <v>0</v>
      </c>
      <c r="Y974">
        <v>0</v>
      </c>
      <c r="Z974" s="27">
        <f t="shared" si="15"/>
        <v>0</v>
      </c>
    </row>
    <row r="975" spans="1:26" hidden="1">
      <c r="A975" t="s">
        <v>246</v>
      </c>
      <c r="B975">
        <v>1825873127</v>
      </c>
      <c r="C975" t="s">
        <v>880</v>
      </c>
      <c r="D975" t="s">
        <v>57</v>
      </c>
      <c r="E975" t="s">
        <v>58</v>
      </c>
      <c r="F975">
        <v>11991222</v>
      </c>
      <c r="G975" s="111">
        <v>44952</v>
      </c>
      <c r="H975" t="s">
        <v>1939</v>
      </c>
      <c r="I975" t="s">
        <v>271</v>
      </c>
      <c r="J975" t="s">
        <v>249</v>
      </c>
      <c r="K975" t="s">
        <v>250</v>
      </c>
      <c r="L975" t="s">
        <v>251</v>
      </c>
      <c r="O975" s="111">
        <v>44952</v>
      </c>
      <c r="P975" t="s">
        <v>252</v>
      </c>
      <c r="Q975" t="s">
        <v>253</v>
      </c>
      <c r="R975" s="111">
        <v>44953</v>
      </c>
      <c r="S975" t="s">
        <v>254</v>
      </c>
      <c r="T975" t="s">
        <v>254</v>
      </c>
      <c r="U975" t="s">
        <v>254</v>
      </c>
      <c r="V975" t="s">
        <v>254</v>
      </c>
      <c r="W975">
        <v>0</v>
      </c>
      <c r="X975">
        <v>0</v>
      </c>
      <c r="Y975">
        <v>1144.5999999999999</v>
      </c>
      <c r="Z975" s="27">
        <f t="shared" si="15"/>
        <v>1144.5999999999999</v>
      </c>
    </row>
    <row r="976" spans="1:26" hidden="1">
      <c r="A976" t="s">
        <v>246</v>
      </c>
      <c r="B976">
        <v>1825873127</v>
      </c>
      <c r="C976" t="s">
        <v>880</v>
      </c>
      <c r="D976" t="s">
        <v>57</v>
      </c>
      <c r="E976" t="s">
        <v>58</v>
      </c>
      <c r="F976">
        <v>12009839</v>
      </c>
      <c r="G976" s="111">
        <v>44943</v>
      </c>
      <c r="H976" t="s">
        <v>1940</v>
      </c>
      <c r="I976" t="s">
        <v>255</v>
      </c>
      <c r="J976" t="s">
        <v>249</v>
      </c>
      <c r="K976" t="s">
        <v>268</v>
      </c>
      <c r="L976" t="s">
        <v>251</v>
      </c>
      <c r="O976" s="111">
        <v>44943</v>
      </c>
      <c r="P976" t="s">
        <v>252</v>
      </c>
      <c r="Q976" t="s">
        <v>253</v>
      </c>
      <c r="R976" s="111">
        <v>44945</v>
      </c>
      <c r="S976" t="s">
        <v>254</v>
      </c>
      <c r="T976" t="s">
        <v>254</v>
      </c>
      <c r="U976" t="s">
        <v>254</v>
      </c>
      <c r="V976" t="s">
        <v>254</v>
      </c>
      <c r="W976">
        <v>0</v>
      </c>
      <c r="X976">
        <v>0</v>
      </c>
      <c r="Y976">
        <v>1516.75</v>
      </c>
      <c r="Z976" s="27">
        <f t="shared" si="15"/>
        <v>1516.75</v>
      </c>
    </row>
    <row r="977" spans="1:26" hidden="1">
      <c r="A977" t="s">
        <v>246</v>
      </c>
      <c r="B977">
        <v>1825873127</v>
      </c>
      <c r="C977" t="s">
        <v>880</v>
      </c>
      <c r="D977" t="s">
        <v>57</v>
      </c>
      <c r="E977" t="s">
        <v>58</v>
      </c>
      <c r="F977">
        <v>12032138</v>
      </c>
      <c r="G977" s="111">
        <v>44950</v>
      </c>
      <c r="H977" t="s">
        <v>1941</v>
      </c>
      <c r="I977" t="s">
        <v>271</v>
      </c>
      <c r="J977" t="s">
        <v>249</v>
      </c>
      <c r="K977" t="s">
        <v>250</v>
      </c>
      <c r="L977" t="s">
        <v>251</v>
      </c>
      <c r="O977" s="111">
        <v>44950</v>
      </c>
      <c r="P977" t="s">
        <v>252</v>
      </c>
      <c r="Q977" t="s">
        <v>253</v>
      </c>
      <c r="R977" s="111">
        <v>44951</v>
      </c>
      <c r="S977" t="s">
        <v>254</v>
      </c>
      <c r="T977" t="s">
        <v>254</v>
      </c>
      <c r="U977" t="s">
        <v>254</v>
      </c>
      <c r="V977" t="s">
        <v>254</v>
      </c>
      <c r="W977">
        <v>0</v>
      </c>
      <c r="X977">
        <v>0</v>
      </c>
      <c r="Y977">
        <v>90</v>
      </c>
      <c r="Z977" s="27">
        <f t="shared" si="15"/>
        <v>90</v>
      </c>
    </row>
    <row r="978" spans="1:26" hidden="1">
      <c r="A978" t="s">
        <v>246</v>
      </c>
      <c r="B978">
        <v>1825873127</v>
      </c>
      <c r="C978" t="s">
        <v>880</v>
      </c>
      <c r="D978" t="s">
        <v>57</v>
      </c>
      <c r="E978" t="s">
        <v>58</v>
      </c>
      <c r="F978">
        <v>12034123</v>
      </c>
      <c r="G978" s="111">
        <v>44949</v>
      </c>
      <c r="H978" t="s">
        <v>1942</v>
      </c>
      <c r="I978" t="s">
        <v>255</v>
      </c>
      <c r="J978" t="s">
        <v>249</v>
      </c>
      <c r="K978" t="s">
        <v>250</v>
      </c>
      <c r="L978" t="s">
        <v>251</v>
      </c>
      <c r="O978" s="111">
        <v>44949</v>
      </c>
      <c r="P978" t="s">
        <v>252</v>
      </c>
      <c r="Q978" t="s">
        <v>257</v>
      </c>
      <c r="R978" s="111">
        <v>44950</v>
      </c>
      <c r="S978" t="s">
        <v>254</v>
      </c>
      <c r="T978" t="s">
        <v>254</v>
      </c>
      <c r="U978" t="s">
        <v>254</v>
      </c>
      <c r="V978" t="s">
        <v>254</v>
      </c>
      <c r="W978">
        <v>0</v>
      </c>
      <c r="X978">
        <v>0</v>
      </c>
      <c r="Y978">
        <v>0</v>
      </c>
      <c r="Z978" s="27">
        <f t="shared" si="15"/>
        <v>0</v>
      </c>
    </row>
    <row r="979" spans="1:26" hidden="1">
      <c r="A979" t="s">
        <v>246</v>
      </c>
      <c r="B979">
        <v>1825873127</v>
      </c>
      <c r="C979" t="s">
        <v>880</v>
      </c>
      <c r="D979" t="s">
        <v>1107</v>
      </c>
      <c r="E979" t="s">
        <v>54</v>
      </c>
      <c r="F979">
        <v>11877940</v>
      </c>
      <c r="G979" s="111">
        <v>44907</v>
      </c>
      <c r="H979" t="s">
        <v>1279</v>
      </c>
      <c r="I979" t="s">
        <v>255</v>
      </c>
      <c r="J979" t="s">
        <v>249</v>
      </c>
      <c r="K979" t="s">
        <v>250</v>
      </c>
      <c r="L979" t="s">
        <v>251</v>
      </c>
      <c r="O979" s="111">
        <v>44907</v>
      </c>
      <c r="P979" t="s">
        <v>252</v>
      </c>
      <c r="Q979" t="s">
        <v>253</v>
      </c>
      <c r="R979" s="111">
        <v>44909</v>
      </c>
      <c r="S979" t="s">
        <v>254</v>
      </c>
      <c r="T979" t="s">
        <v>254</v>
      </c>
      <c r="U979" t="s">
        <v>254</v>
      </c>
      <c r="V979" t="s">
        <v>254</v>
      </c>
      <c r="W979">
        <v>0</v>
      </c>
      <c r="X979">
        <v>2077</v>
      </c>
      <c r="Y979">
        <v>9749</v>
      </c>
      <c r="Z979" s="27">
        <f t="shared" si="15"/>
        <v>11826</v>
      </c>
    </row>
    <row r="980" spans="1:26" hidden="1">
      <c r="A980" t="s">
        <v>246</v>
      </c>
      <c r="B980">
        <v>1825873127</v>
      </c>
      <c r="C980" t="s">
        <v>880</v>
      </c>
      <c r="D980" t="s">
        <v>1107</v>
      </c>
      <c r="E980" t="s">
        <v>54</v>
      </c>
      <c r="F980">
        <v>11883164</v>
      </c>
      <c r="G980" s="111">
        <v>44908</v>
      </c>
      <c r="H980" t="s">
        <v>1280</v>
      </c>
      <c r="I980" t="s">
        <v>248</v>
      </c>
      <c r="J980" t="s">
        <v>249</v>
      </c>
      <c r="K980" t="s">
        <v>268</v>
      </c>
      <c r="L980" t="s">
        <v>251</v>
      </c>
      <c r="O980" s="111">
        <v>44908</v>
      </c>
      <c r="P980" t="s">
        <v>252</v>
      </c>
      <c r="Q980" t="s">
        <v>253</v>
      </c>
      <c r="R980" s="111">
        <v>44909</v>
      </c>
      <c r="S980" t="s">
        <v>254</v>
      </c>
      <c r="T980" t="s">
        <v>254</v>
      </c>
      <c r="U980" t="s">
        <v>254</v>
      </c>
      <c r="V980" t="s">
        <v>254</v>
      </c>
      <c r="W980">
        <v>0</v>
      </c>
      <c r="X980">
        <v>134983.88</v>
      </c>
      <c r="Y980">
        <v>223098.45</v>
      </c>
      <c r="Z980" s="27">
        <f t="shared" si="15"/>
        <v>358082.33</v>
      </c>
    </row>
    <row r="981" spans="1:26" hidden="1">
      <c r="A981" t="s">
        <v>246</v>
      </c>
      <c r="B981">
        <v>1825873127</v>
      </c>
      <c r="C981" t="s">
        <v>880</v>
      </c>
      <c r="D981" t="s">
        <v>1107</v>
      </c>
      <c r="E981" t="s">
        <v>54</v>
      </c>
      <c r="F981">
        <v>11889079</v>
      </c>
      <c r="G981" s="111">
        <v>44909</v>
      </c>
      <c r="H981" t="s">
        <v>1281</v>
      </c>
      <c r="I981" t="s">
        <v>255</v>
      </c>
      <c r="J981" t="s">
        <v>249</v>
      </c>
      <c r="K981" t="s">
        <v>250</v>
      </c>
      <c r="L981" t="s">
        <v>251</v>
      </c>
      <c r="O981" s="111">
        <v>44909</v>
      </c>
      <c r="P981" t="s">
        <v>252</v>
      </c>
      <c r="Q981" t="s">
        <v>253</v>
      </c>
      <c r="R981" s="111">
        <v>44910</v>
      </c>
      <c r="S981" t="s">
        <v>254</v>
      </c>
      <c r="T981" t="s">
        <v>254</v>
      </c>
      <c r="U981" t="s">
        <v>254</v>
      </c>
      <c r="V981" t="s">
        <v>254</v>
      </c>
      <c r="W981">
        <v>0</v>
      </c>
      <c r="X981">
        <v>4709.93</v>
      </c>
      <c r="Y981">
        <v>12805.74</v>
      </c>
      <c r="Z981" s="27">
        <f t="shared" si="15"/>
        <v>17515.669999999998</v>
      </c>
    </row>
    <row r="982" spans="1:26" hidden="1">
      <c r="A982" t="s">
        <v>246</v>
      </c>
      <c r="B982">
        <v>1825873127</v>
      </c>
      <c r="C982" t="s">
        <v>880</v>
      </c>
      <c r="D982" t="s">
        <v>1107</v>
      </c>
      <c r="E982" t="s">
        <v>54</v>
      </c>
      <c r="F982">
        <v>11889594</v>
      </c>
      <c r="G982" s="111">
        <v>44909</v>
      </c>
      <c r="H982" t="s">
        <v>1282</v>
      </c>
      <c r="I982" t="s">
        <v>255</v>
      </c>
      <c r="J982" t="s">
        <v>249</v>
      </c>
      <c r="K982" t="s">
        <v>250</v>
      </c>
      <c r="L982" t="s">
        <v>251</v>
      </c>
      <c r="O982" s="111">
        <v>44909</v>
      </c>
      <c r="P982" t="s">
        <v>252</v>
      </c>
      <c r="Q982" t="s">
        <v>253</v>
      </c>
      <c r="R982" s="111">
        <v>44910</v>
      </c>
      <c r="S982" t="s">
        <v>254</v>
      </c>
      <c r="T982" t="s">
        <v>254</v>
      </c>
      <c r="U982" t="s">
        <v>254</v>
      </c>
      <c r="V982" t="s">
        <v>254</v>
      </c>
      <c r="W982">
        <v>0</v>
      </c>
      <c r="X982">
        <v>9929.92</v>
      </c>
      <c r="Y982">
        <v>16504.73</v>
      </c>
      <c r="Z982" s="27">
        <f t="shared" si="15"/>
        <v>26434.65</v>
      </c>
    </row>
    <row r="983" spans="1:26" hidden="1">
      <c r="A983" t="s">
        <v>246</v>
      </c>
      <c r="B983">
        <v>1825873127</v>
      </c>
      <c r="C983" t="s">
        <v>880</v>
      </c>
      <c r="D983" t="s">
        <v>1107</v>
      </c>
      <c r="E983" t="s">
        <v>54</v>
      </c>
      <c r="F983">
        <v>11918226</v>
      </c>
      <c r="G983" s="111">
        <v>44916</v>
      </c>
      <c r="H983" t="s">
        <v>1397</v>
      </c>
      <c r="I983" t="s">
        <v>255</v>
      </c>
      <c r="J983" t="s">
        <v>249</v>
      </c>
      <c r="K983" t="s">
        <v>250</v>
      </c>
      <c r="L983" t="s">
        <v>251</v>
      </c>
      <c r="O983" s="111">
        <v>44916</v>
      </c>
      <c r="P983" t="s">
        <v>252</v>
      </c>
      <c r="Q983" t="s">
        <v>253</v>
      </c>
      <c r="R983" s="111">
        <v>44917</v>
      </c>
      <c r="S983" t="s">
        <v>254</v>
      </c>
      <c r="T983" t="s">
        <v>254</v>
      </c>
      <c r="U983" t="s">
        <v>254</v>
      </c>
      <c r="V983" t="s">
        <v>254</v>
      </c>
      <c r="W983">
        <v>0</v>
      </c>
      <c r="X983">
        <v>0</v>
      </c>
      <c r="Y983">
        <v>78</v>
      </c>
      <c r="Z983" s="27">
        <f t="shared" si="15"/>
        <v>78</v>
      </c>
    </row>
    <row r="984" spans="1:26" hidden="1">
      <c r="A984" t="s">
        <v>246</v>
      </c>
      <c r="B984">
        <v>1825873127</v>
      </c>
      <c r="C984" t="s">
        <v>880</v>
      </c>
      <c r="D984" t="s">
        <v>1107</v>
      </c>
      <c r="E984" t="s">
        <v>54</v>
      </c>
      <c r="F984">
        <v>11933259</v>
      </c>
      <c r="G984" s="111">
        <v>44939</v>
      </c>
      <c r="H984" t="s">
        <v>1943</v>
      </c>
      <c r="I984" t="s">
        <v>255</v>
      </c>
      <c r="J984" t="s">
        <v>249</v>
      </c>
      <c r="K984" t="s">
        <v>268</v>
      </c>
      <c r="L984" t="s">
        <v>251</v>
      </c>
      <c r="O984" s="111">
        <v>44939</v>
      </c>
      <c r="P984" t="s">
        <v>252</v>
      </c>
      <c r="Q984" t="s">
        <v>253</v>
      </c>
      <c r="R984" s="111">
        <v>44942</v>
      </c>
      <c r="S984" t="s">
        <v>254</v>
      </c>
      <c r="T984" t="s">
        <v>254</v>
      </c>
      <c r="U984" t="s">
        <v>254</v>
      </c>
      <c r="V984" t="s">
        <v>254</v>
      </c>
      <c r="W984">
        <v>0</v>
      </c>
      <c r="X984">
        <v>0</v>
      </c>
      <c r="Y984">
        <v>17.5</v>
      </c>
      <c r="Z984" s="27">
        <f t="shared" si="15"/>
        <v>17.5</v>
      </c>
    </row>
    <row r="985" spans="1:26" hidden="1">
      <c r="A985" t="s">
        <v>246</v>
      </c>
      <c r="B985">
        <v>1825873127</v>
      </c>
      <c r="C985" t="s">
        <v>880</v>
      </c>
      <c r="D985" t="s">
        <v>1107</v>
      </c>
      <c r="E985" t="s">
        <v>54</v>
      </c>
      <c r="F985">
        <v>11933672</v>
      </c>
      <c r="G985" s="111">
        <v>44921</v>
      </c>
      <c r="H985" t="s">
        <v>1283</v>
      </c>
      <c r="I985" t="s">
        <v>255</v>
      </c>
      <c r="J985" t="s">
        <v>249</v>
      </c>
      <c r="K985" t="s">
        <v>250</v>
      </c>
      <c r="L985" t="s">
        <v>251</v>
      </c>
      <c r="O985" s="111">
        <v>44921</v>
      </c>
      <c r="P985" t="s">
        <v>252</v>
      </c>
      <c r="Q985" t="s">
        <v>253</v>
      </c>
      <c r="R985" s="111">
        <v>44923</v>
      </c>
      <c r="S985" t="s">
        <v>254</v>
      </c>
      <c r="T985" t="s">
        <v>254</v>
      </c>
      <c r="U985" t="s">
        <v>254</v>
      </c>
      <c r="V985" t="s">
        <v>254</v>
      </c>
      <c r="W985">
        <v>0</v>
      </c>
      <c r="X985">
        <v>453.72</v>
      </c>
      <c r="Y985">
        <v>5870.82</v>
      </c>
      <c r="Z985" s="27">
        <f t="shared" si="15"/>
        <v>6324.54</v>
      </c>
    </row>
    <row r="986" spans="1:26" hidden="1">
      <c r="A986" t="s">
        <v>246</v>
      </c>
      <c r="B986">
        <v>1825873127</v>
      </c>
      <c r="C986" t="s">
        <v>880</v>
      </c>
      <c r="D986" t="s">
        <v>1107</v>
      </c>
      <c r="E986" t="s">
        <v>54</v>
      </c>
      <c r="F986">
        <v>11938273</v>
      </c>
      <c r="G986" s="111">
        <v>44922</v>
      </c>
      <c r="H986" t="s">
        <v>1284</v>
      </c>
      <c r="I986" t="s">
        <v>255</v>
      </c>
      <c r="J986" t="s">
        <v>249</v>
      </c>
      <c r="K986" t="s">
        <v>250</v>
      </c>
      <c r="L986" t="s">
        <v>251</v>
      </c>
      <c r="O986" s="111">
        <v>44922</v>
      </c>
      <c r="P986" t="s">
        <v>252</v>
      </c>
      <c r="Q986" t="s">
        <v>253</v>
      </c>
      <c r="R986" s="111">
        <v>44923</v>
      </c>
      <c r="S986" t="s">
        <v>254</v>
      </c>
      <c r="T986" t="s">
        <v>254</v>
      </c>
      <c r="U986" t="s">
        <v>254</v>
      </c>
      <c r="V986" t="s">
        <v>254</v>
      </c>
      <c r="W986">
        <v>0</v>
      </c>
      <c r="X986">
        <v>1184</v>
      </c>
      <c r="Y986">
        <v>9962.5</v>
      </c>
      <c r="Z986" s="27">
        <f t="shared" si="15"/>
        <v>11146.5</v>
      </c>
    </row>
    <row r="987" spans="1:26" hidden="1">
      <c r="A987" t="s">
        <v>246</v>
      </c>
      <c r="B987">
        <v>1825873127</v>
      </c>
      <c r="C987" t="s">
        <v>880</v>
      </c>
      <c r="D987" t="s">
        <v>1107</v>
      </c>
      <c r="E987" t="s">
        <v>54</v>
      </c>
      <c r="F987">
        <v>11945018</v>
      </c>
      <c r="G987" s="111">
        <v>44923</v>
      </c>
      <c r="H987" t="s">
        <v>1285</v>
      </c>
      <c r="I987" t="s">
        <v>255</v>
      </c>
      <c r="J987" t="s">
        <v>249</v>
      </c>
      <c r="K987" t="s">
        <v>250</v>
      </c>
      <c r="L987" t="s">
        <v>251</v>
      </c>
      <c r="O987" s="111">
        <v>44923</v>
      </c>
      <c r="P987" t="s">
        <v>252</v>
      </c>
      <c r="Q987" t="s">
        <v>282</v>
      </c>
      <c r="R987" s="111">
        <v>44925</v>
      </c>
      <c r="S987" t="s">
        <v>254</v>
      </c>
      <c r="T987" t="s">
        <v>254</v>
      </c>
      <c r="U987" t="s">
        <v>254</v>
      </c>
      <c r="V987" t="s">
        <v>254</v>
      </c>
      <c r="W987">
        <v>0</v>
      </c>
      <c r="X987">
        <v>81</v>
      </c>
      <c r="Y987">
        <v>0</v>
      </c>
      <c r="Z987" s="27">
        <f t="shared" si="15"/>
        <v>81</v>
      </c>
    </row>
    <row r="988" spans="1:26" hidden="1">
      <c r="A988" t="s">
        <v>246</v>
      </c>
      <c r="B988">
        <v>1825873127</v>
      </c>
      <c r="C988" t="s">
        <v>880</v>
      </c>
      <c r="D988" t="s">
        <v>1107</v>
      </c>
      <c r="E988" t="s">
        <v>54</v>
      </c>
      <c r="F988">
        <v>11992199</v>
      </c>
      <c r="G988" s="111">
        <v>44937</v>
      </c>
      <c r="H988" t="s">
        <v>1944</v>
      </c>
      <c r="I988" t="s">
        <v>255</v>
      </c>
      <c r="J988" t="s">
        <v>249</v>
      </c>
      <c r="K988" t="s">
        <v>250</v>
      </c>
      <c r="L988" t="s">
        <v>251</v>
      </c>
      <c r="O988" s="111">
        <v>44937</v>
      </c>
      <c r="P988" t="s">
        <v>252</v>
      </c>
      <c r="Q988" t="s">
        <v>253</v>
      </c>
      <c r="R988" s="111">
        <v>44938</v>
      </c>
      <c r="S988" t="s">
        <v>254</v>
      </c>
      <c r="T988" t="s">
        <v>254</v>
      </c>
      <c r="U988" t="s">
        <v>254</v>
      </c>
      <c r="V988" t="s">
        <v>254</v>
      </c>
      <c r="W988">
        <v>0</v>
      </c>
      <c r="X988">
        <v>0</v>
      </c>
      <c r="Y988">
        <v>6669.4</v>
      </c>
      <c r="Z988" s="27">
        <f t="shared" si="15"/>
        <v>6669.4</v>
      </c>
    </row>
    <row r="989" spans="1:26" hidden="1">
      <c r="A989" t="s">
        <v>246</v>
      </c>
      <c r="B989">
        <v>1825873127</v>
      </c>
      <c r="C989" t="s">
        <v>880</v>
      </c>
      <c r="D989" t="s">
        <v>1107</v>
      </c>
      <c r="E989" t="s">
        <v>54</v>
      </c>
      <c r="F989">
        <v>12000381</v>
      </c>
      <c r="G989" s="111">
        <v>44939</v>
      </c>
      <c r="H989" t="s">
        <v>1945</v>
      </c>
      <c r="I989" t="s">
        <v>255</v>
      </c>
      <c r="J989" t="s">
        <v>249</v>
      </c>
      <c r="K989" t="s">
        <v>250</v>
      </c>
      <c r="L989" t="s">
        <v>251</v>
      </c>
      <c r="O989" s="111">
        <v>44939</v>
      </c>
      <c r="P989" t="s">
        <v>252</v>
      </c>
      <c r="Q989" t="s">
        <v>253</v>
      </c>
      <c r="R989" s="111">
        <v>44942</v>
      </c>
      <c r="S989" t="s">
        <v>254</v>
      </c>
      <c r="T989" t="s">
        <v>254</v>
      </c>
      <c r="U989" t="s">
        <v>254</v>
      </c>
      <c r="V989" t="s">
        <v>254</v>
      </c>
      <c r="W989">
        <v>0</v>
      </c>
      <c r="X989">
        <v>0</v>
      </c>
      <c r="Y989">
        <v>3263.11</v>
      </c>
      <c r="Z989" s="27">
        <f t="shared" si="15"/>
        <v>3263.11</v>
      </c>
    </row>
    <row r="990" spans="1:26" hidden="1">
      <c r="A990" t="s">
        <v>246</v>
      </c>
      <c r="B990">
        <v>1825873127</v>
      </c>
      <c r="C990" t="s">
        <v>880</v>
      </c>
      <c r="D990" t="s">
        <v>1107</v>
      </c>
      <c r="E990" t="s">
        <v>54</v>
      </c>
      <c r="F990">
        <v>12021767</v>
      </c>
      <c r="G990" s="111">
        <v>44946</v>
      </c>
      <c r="H990" t="s">
        <v>1946</v>
      </c>
      <c r="I990" t="s">
        <v>271</v>
      </c>
      <c r="J990" t="s">
        <v>249</v>
      </c>
      <c r="K990" t="s">
        <v>268</v>
      </c>
      <c r="L990" t="s">
        <v>251</v>
      </c>
      <c r="O990" s="111">
        <v>44946</v>
      </c>
      <c r="P990" t="s">
        <v>252</v>
      </c>
      <c r="Q990" t="s">
        <v>253</v>
      </c>
      <c r="R990" s="111">
        <v>44951</v>
      </c>
      <c r="S990" t="s">
        <v>254</v>
      </c>
      <c r="T990" t="s">
        <v>254</v>
      </c>
      <c r="U990" t="s">
        <v>254</v>
      </c>
      <c r="V990" t="s">
        <v>254</v>
      </c>
      <c r="W990">
        <v>0</v>
      </c>
      <c r="X990">
        <v>0</v>
      </c>
      <c r="Y990">
        <v>1110</v>
      </c>
      <c r="Z990" s="27">
        <f t="shared" si="15"/>
        <v>1110</v>
      </c>
    </row>
    <row r="991" spans="1:26" hidden="1">
      <c r="A991" t="s">
        <v>246</v>
      </c>
      <c r="B991">
        <v>1825873127</v>
      </c>
      <c r="C991" t="s">
        <v>880</v>
      </c>
      <c r="D991" t="s">
        <v>343</v>
      </c>
      <c r="E991" t="s">
        <v>54</v>
      </c>
      <c r="F991">
        <v>385882</v>
      </c>
      <c r="G991" s="111">
        <v>44896</v>
      </c>
      <c r="H991" t="s">
        <v>1286</v>
      </c>
      <c r="I991" t="s">
        <v>255</v>
      </c>
      <c r="J991" t="s">
        <v>249</v>
      </c>
      <c r="K991" t="s">
        <v>805</v>
      </c>
      <c r="L991" t="s">
        <v>251</v>
      </c>
      <c r="O991" s="111">
        <v>44896</v>
      </c>
      <c r="P991" t="s">
        <v>252</v>
      </c>
      <c r="Q991" t="s">
        <v>253</v>
      </c>
      <c r="R991" s="111">
        <v>44898</v>
      </c>
      <c r="S991" t="s">
        <v>254</v>
      </c>
      <c r="T991" t="s">
        <v>254</v>
      </c>
      <c r="U991" t="s">
        <v>254</v>
      </c>
      <c r="V991" t="s">
        <v>254</v>
      </c>
      <c r="W991">
        <v>0</v>
      </c>
      <c r="X991">
        <v>7446</v>
      </c>
      <c r="Y991">
        <v>6423.8</v>
      </c>
      <c r="Z991" s="27">
        <f t="shared" si="15"/>
        <v>13869.8</v>
      </c>
    </row>
    <row r="992" spans="1:26" hidden="1">
      <c r="A992" t="s">
        <v>246</v>
      </c>
      <c r="B992">
        <v>1825873127</v>
      </c>
      <c r="C992" t="s">
        <v>880</v>
      </c>
      <c r="D992" t="s">
        <v>343</v>
      </c>
      <c r="E992" t="s">
        <v>54</v>
      </c>
      <c r="F992">
        <v>11749764</v>
      </c>
      <c r="G992" s="111">
        <v>44893</v>
      </c>
      <c r="H992" t="s">
        <v>884</v>
      </c>
      <c r="I992" t="s">
        <v>255</v>
      </c>
      <c r="J992" t="s">
        <v>249</v>
      </c>
      <c r="K992" t="s">
        <v>250</v>
      </c>
      <c r="L992" t="s">
        <v>251</v>
      </c>
      <c r="O992" s="111">
        <v>44893</v>
      </c>
      <c r="P992" t="s">
        <v>252</v>
      </c>
      <c r="Q992" t="s">
        <v>282</v>
      </c>
      <c r="R992" s="111">
        <v>44895</v>
      </c>
      <c r="S992" t="s">
        <v>254</v>
      </c>
      <c r="T992" t="s">
        <v>254</v>
      </c>
      <c r="U992" t="s">
        <v>254</v>
      </c>
      <c r="V992" t="s">
        <v>254</v>
      </c>
      <c r="W992">
        <v>2</v>
      </c>
      <c r="X992">
        <v>0</v>
      </c>
      <c r="Y992">
        <v>0</v>
      </c>
      <c r="Z992" s="27">
        <f t="shared" si="15"/>
        <v>2</v>
      </c>
    </row>
    <row r="993" spans="1:26" hidden="1">
      <c r="A993" t="s">
        <v>246</v>
      </c>
      <c r="B993">
        <v>1825873127</v>
      </c>
      <c r="C993" t="s">
        <v>880</v>
      </c>
      <c r="D993" t="s">
        <v>343</v>
      </c>
      <c r="E993" t="s">
        <v>54</v>
      </c>
      <c r="F993">
        <v>11835347</v>
      </c>
      <c r="G993" s="111">
        <v>44895</v>
      </c>
      <c r="H993" t="s">
        <v>885</v>
      </c>
      <c r="I993" t="s">
        <v>255</v>
      </c>
      <c r="J993" t="s">
        <v>249</v>
      </c>
      <c r="K993" t="s">
        <v>250</v>
      </c>
      <c r="L993" t="s">
        <v>251</v>
      </c>
      <c r="O993" s="111">
        <v>44895</v>
      </c>
      <c r="P993" t="s">
        <v>252</v>
      </c>
      <c r="Q993" t="s">
        <v>253</v>
      </c>
      <c r="R993" s="111">
        <v>44896</v>
      </c>
      <c r="S993" t="s">
        <v>254</v>
      </c>
      <c r="T993" t="s">
        <v>254</v>
      </c>
      <c r="U993" t="s">
        <v>254</v>
      </c>
      <c r="V993" t="s">
        <v>254</v>
      </c>
      <c r="W993">
        <v>0</v>
      </c>
      <c r="X993">
        <v>6212.46</v>
      </c>
      <c r="Y993">
        <v>4418.3900000000003</v>
      </c>
      <c r="Z993" s="27">
        <f t="shared" si="15"/>
        <v>10630.85</v>
      </c>
    </row>
    <row r="994" spans="1:26" hidden="1">
      <c r="A994" t="s">
        <v>246</v>
      </c>
      <c r="B994">
        <v>1825873127</v>
      </c>
      <c r="C994" t="s">
        <v>880</v>
      </c>
      <c r="D994" t="s">
        <v>343</v>
      </c>
      <c r="E994" t="s">
        <v>54</v>
      </c>
      <c r="F994">
        <v>11848240</v>
      </c>
      <c r="G994" s="111">
        <v>44897</v>
      </c>
      <c r="H994" t="s">
        <v>1287</v>
      </c>
      <c r="I994" t="s">
        <v>255</v>
      </c>
      <c r="J994" t="s">
        <v>249</v>
      </c>
      <c r="K994" t="s">
        <v>250</v>
      </c>
      <c r="L994" t="s">
        <v>251</v>
      </c>
      <c r="O994" s="111">
        <v>44897</v>
      </c>
      <c r="P994" t="s">
        <v>252</v>
      </c>
      <c r="Q994" t="s">
        <v>253</v>
      </c>
      <c r="R994" s="111">
        <v>44907</v>
      </c>
      <c r="S994" t="s">
        <v>254</v>
      </c>
      <c r="T994" t="s">
        <v>254</v>
      </c>
      <c r="U994" t="s">
        <v>254</v>
      </c>
      <c r="V994" t="s">
        <v>254</v>
      </c>
      <c r="W994">
        <v>0</v>
      </c>
      <c r="X994">
        <v>31.05</v>
      </c>
      <c r="Y994">
        <v>334</v>
      </c>
      <c r="Z994" s="27">
        <f t="shared" si="15"/>
        <v>365.05</v>
      </c>
    </row>
    <row r="995" spans="1:26" hidden="1">
      <c r="A995" t="s">
        <v>246</v>
      </c>
      <c r="B995">
        <v>1825873127</v>
      </c>
      <c r="C995" t="s">
        <v>880</v>
      </c>
      <c r="D995" t="s">
        <v>343</v>
      </c>
      <c r="E995" t="s">
        <v>54</v>
      </c>
      <c r="F995">
        <v>11856705</v>
      </c>
      <c r="G995" s="111">
        <v>44901</v>
      </c>
      <c r="H995" t="s">
        <v>1288</v>
      </c>
      <c r="I995" t="s">
        <v>255</v>
      </c>
      <c r="J995" t="s">
        <v>249</v>
      </c>
      <c r="K995" t="s">
        <v>250</v>
      </c>
      <c r="L995" t="s">
        <v>251</v>
      </c>
      <c r="O995" s="111">
        <v>44901</v>
      </c>
      <c r="P995" t="s">
        <v>252</v>
      </c>
      <c r="Q995" t="s">
        <v>253</v>
      </c>
      <c r="R995" s="111">
        <v>44902</v>
      </c>
      <c r="S995" t="s">
        <v>254</v>
      </c>
      <c r="T995" t="s">
        <v>254</v>
      </c>
      <c r="U995" t="s">
        <v>254</v>
      </c>
      <c r="V995" t="s">
        <v>254</v>
      </c>
      <c r="W995">
        <v>0</v>
      </c>
      <c r="X995">
        <v>14865</v>
      </c>
      <c r="Y995">
        <v>4300</v>
      </c>
      <c r="Z995" s="27">
        <f t="shared" si="15"/>
        <v>19165</v>
      </c>
    </row>
    <row r="996" spans="1:26" hidden="1">
      <c r="A996" t="s">
        <v>246</v>
      </c>
      <c r="B996">
        <v>1825873127</v>
      </c>
      <c r="C996" t="s">
        <v>880</v>
      </c>
      <c r="D996" t="s">
        <v>343</v>
      </c>
      <c r="E996" t="s">
        <v>54</v>
      </c>
      <c r="F996">
        <v>11953351</v>
      </c>
      <c r="G996" s="111">
        <v>44924</v>
      </c>
      <c r="H996" t="s">
        <v>1398</v>
      </c>
      <c r="I996" t="s">
        <v>255</v>
      </c>
      <c r="J996" t="s">
        <v>249</v>
      </c>
      <c r="K996" t="s">
        <v>250</v>
      </c>
      <c r="L996" t="s">
        <v>251</v>
      </c>
      <c r="O996" s="111">
        <v>44924</v>
      </c>
      <c r="P996" t="s">
        <v>252</v>
      </c>
      <c r="Q996" t="s">
        <v>253</v>
      </c>
      <c r="R996" s="111">
        <v>44925</v>
      </c>
      <c r="S996" t="s">
        <v>254</v>
      </c>
      <c r="T996" t="s">
        <v>254</v>
      </c>
      <c r="U996" t="s">
        <v>254</v>
      </c>
      <c r="V996" t="s">
        <v>254</v>
      </c>
      <c r="W996">
        <v>0</v>
      </c>
      <c r="X996">
        <v>0</v>
      </c>
      <c r="Y996">
        <v>2288</v>
      </c>
      <c r="Z996" s="27">
        <f t="shared" si="15"/>
        <v>2288</v>
      </c>
    </row>
    <row r="997" spans="1:26" hidden="1">
      <c r="A997" t="s">
        <v>246</v>
      </c>
      <c r="B997">
        <v>1825873127</v>
      </c>
      <c r="C997" t="s">
        <v>880</v>
      </c>
      <c r="D997" t="s">
        <v>343</v>
      </c>
      <c r="E997" t="s">
        <v>54</v>
      </c>
      <c r="F997">
        <v>11992821</v>
      </c>
      <c r="G997" s="111">
        <v>44939</v>
      </c>
      <c r="H997" t="s">
        <v>1947</v>
      </c>
      <c r="I997" t="s">
        <v>255</v>
      </c>
      <c r="J997" t="s">
        <v>249</v>
      </c>
      <c r="K997" t="s">
        <v>268</v>
      </c>
      <c r="L997" t="s">
        <v>251</v>
      </c>
      <c r="O997" s="111">
        <v>44939</v>
      </c>
      <c r="P997" t="s">
        <v>252</v>
      </c>
      <c r="Q997" t="s">
        <v>253</v>
      </c>
      <c r="R997" s="111">
        <v>44942</v>
      </c>
      <c r="S997" t="s">
        <v>254</v>
      </c>
      <c r="T997" t="s">
        <v>254</v>
      </c>
      <c r="U997" t="s">
        <v>254</v>
      </c>
      <c r="V997" t="s">
        <v>254</v>
      </c>
      <c r="W997">
        <v>0</v>
      </c>
      <c r="X997">
        <v>0</v>
      </c>
      <c r="Y997">
        <v>1753.97</v>
      </c>
      <c r="Z997" s="27">
        <f t="shared" si="15"/>
        <v>1753.97</v>
      </c>
    </row>
    <row r="998" spans="1:26" hidden="1">
      <c r="A998" t="s">
        <v>246</v>
      </c>
      <c r="B998">
        <v>1825873127</v>
      </c>
      <c r="C998" t="s">
        <v>880</v>
      </c>
      <c r="D998" t="s">
        <v>343</v>
      </c>
      <c r="E998" t="s">
        <v>54</v>
      </c>
      <c r="F998">
        <v>12006372</v>
      </c>
      <c r="G998" s="111">
        <v>44942</v>
      </c>
      <c r="H998" t="s">
        <v>1948</v>
      </c>
      <c r="I998" t="s">
        <v>255</v>
      </c>
      <c r="J998" t="s">
        <v>249</v>
      </c>
      <c r="K998" t="s">
        <v>250</v>
      </c>
      <c r="L998" t="s">
        <v>251</v>
      </c>
      <c r="O998" s="111">
        <v>44942</v>
      </c>
      <c r="P998" t="s">
        <v>252</v>
      </c>
      <c r="Q998" t="s">
        <v>253</v>
      </c>
      <c r="R998" s="111">
        <v>44944</v>
      </c>
      <c r="S998" t="s">
        <v>254</v>
      </c>
      <c r="T998" t="s">
        <v>254</v>
      </c>
      <c r="U998" t="s">
        <v>254</v>
      </c>
      <c r="V998" t="s">
        <v>254</v>
      </c>
      <c r="W998">
        <v>0</v>
      </c>
      <c r="X998">
        <v>0</v>
      </c>
      <c r="Y998">
        <v>1715.01</v>
      </c>
      <c r="Z998" s="27">
        <f t="shared" si="15"/>
        <v>1715.01</v>
      </c>
    </row>
    <row r="999" spans="1:26" hidden="1">
      <c r="A999" t="s">
        <v>246</v>
      </c>
      <c r="B999">
        <v>1825873127</v>
      </c>
      <c r="C999" t="s">
        <v>880</v>
      </c>
      <c r="D999" t="s">
        <v>344</v>
      </c>
      <c r="E999" t="s">
        <v>54</v>
      </c>
      <c r="F999">
        <v>6788071</v>
      </c>
      <c r="G999" s="111">
        <v>44935</v>
      </c>
      <c r="H999" t="s">
        <v>1949</v>
      </c>
      <c r="I999" t="s">
        <v>255</v>
      </c>
      <c r="L999" t="s">
        <v>251</v>
      </c>
      <c r="O999" s="111">
        <v>44937</v>
      </c>
      <c r="P999" t="s">
        <v>252</v>
      </c>
      <c r="Q999" t="s">
        <v>253</v>
      </c>
      <c r="R999" s="111">
        <v>44939</v>
      </c>
      <c r="S999" t="s">
        <v>254</v>
      </c>
      <c r="T999" t="s">
        <v>254</v>
      </c>
      <c r="U999" t="s">
        <v>254</v>
      </c>
      <c r="V999" t="s">
        <v>254</v>
      </c>
      <c r="W999">
        <v>0</v>
      </c>
      <c r="X999">
        <v>0</v>
      </c>
      <c r="Y999">
        <v>336</v>
      </c>
      <c r="Z999" s="27">
        <f t="shared" si="15"/>
        <v>336</v>
      </c>
    </row>
    <row r="1000" spans="1:26" hidden="1">
      <c r="A1000" t="s">
        <v>246</v>
      </c>
      <c r="B1000">
        <v>1825873127</v>
      </c>
      <c r="C1000" t="s">
        <v>880</v>
      </c>
      <c r="D1000" t="s">
        <v>344</v>
      </c>
      <c r="E1000" t="s">
        <v>54</v>
      </c>
      <c r="F1000">
        <v>11823096</v>
      </c>
      <c r="G1000" s="111">
        <v>44914</v>
      </c>
      <c r="H1000" t="s">
        <v>1289</v>
      </c>
      <c r="I1000" t="s">
        <v>255</v>
      </c>
      <c r="J1000" t="s">
        <v>249</v>
      </c>
      <c r="K1000" t="s">
        <v>250</v>
      </c>
      <c r="L1000" t="s">
        <v>251</v>
      </c>
      <c r="O1000" s="111">
        <v>44914</v>
      </c>
      <c r="P1000" t="s">
        <v>252</v>
      </c>
      <c r="Q1000" t="s">
        <v>253</v>
      </c>
      <c r="R1000" s="111">
        <v>44915</v>
      </c>
      <c r="S1000" t="s">
        <v>254</v>
      </c>
      <c r="T1000" t="s">
        <v>254</v>
      </c>
      <c r="U1000" t="s">
        <v>254</v>
      </c>
      <c r="V1000" t="s">
        <v>254</v>
      </c>
      <c r="W1000">
        <v>0</v>
      </c>
      <c r="X1000">
        <v>3430</v>
      </c>
      <c r="Y1000">
        <v>5779.6</v>
      </c>
      <c r="Z1000" s="27">
        <f t="shared" si="15"/>
        <v>9209.6</v>
      </c>
    </row>
    <row r="1001" spans="1:26" hidden="1">
      <c r="A1001" t="s">
        <v>246</v>
      </c>
      <c r="B1001">
        <v>1825873127</v>
      </c>
      <c r="C1001" t="s">
        <v>880</v>
      </c>
      <c r="D1001" t="s">
        <v>344</v>
      </c>
      <c r="E1001" t="s">
        <v>54</v>
      </c>
      <c r="F1001">
        <v>11823172</v>
      </c>
      <c r="G1001" s="111">
        <v>44928</v>
      </c>
      <c r="H1001" t="s">
        <v>1950</v>
      </c>
      <c r="I1001" t="s">
        <v>255</v>
      </c>
      <c r="J1001" t="s">
        <v>249</v>
      </c>
      <c r="K1001" t="s">
        <v>268</v>
      </c>
      <c r="L1001" t="s">
        <v>251</v>
      </c>
      <c r="O1001" s="111">
        <v>44928</v>
      </c>
      <c r="P1001" t="s">
        <v>252</v>
      </c>
      <c r="Q1001" t="s">
        <v>253</v>
      </c>
      <c r="R1001" s="111">
        <v>44929</v>
      </c>
      <c r="S1001" t="s">
        <v>254</v>
      </c>
      <c r="T1001" t="s">
        <v>254</v>
      </c>
      <c r="U1001" t="s">
        <v>254</v>
      </c>
      <c r="V1001" t="s">
        <v>254</v>
      </c>
      <c r="W1001">
        <v>0</v>
      </c>
      <c r="X1001">
        <v>0</v>
      </c>
      <c r="Y1001">
        <v>4969.45</v>
      </c>
      <c r="Z1001" s="27">
        <f t="shared" si="15"/>
        <v>4969.45</v>
      </c>
    </row>
    <row r="1002" spans="1:26" hidden="1">
      <c r="A1002" t="s">
        <v>246</v>
      </c>
      <c r="B1002">
        <v>1825873127</v>
      </c>
      <c r="C1002" t="s">
        <v>880</v>
      </c>
      <c r="D1002" t="s">
        <v>344</v>
      </c>
      <c r="E1002" t="s">
        <v>54</v>
      </c>
      <c r="F1002">
        <v>11870232</v>
      </c>
      <c r="G1002" s="111">
        <v>44904</v>
      </c>
      <c r="H1002" t="s">
        <v>1290</v>
      </c>
      <c r="I1002" t="s">
        <v>255</v>
      </c>
      <c r="J1002" t="s">
        <v>249</v>
      </c>
      <c r="K1002" t="s">
        <v>250</v>
      </c>
      <c r="L1002" t="s">
        <v>251</v>
      </c>
      <c r="O1002" s="111">
        <v>44904</v>
      </c>
      <c r="P1002" t="s">
        <v>252</v>
      </c>
      <c r="Q1002" t="s">
        <v>253</v>
      </c>
      <c r="R1002" s="111">
        <v>44907</v>
      </c>
      <c r="S1002" t="s">
        <v>254</v>
      </c>
      <c r="T1002" t="s">
        <v>254</v>
      </c>
      <c r="U1002" t="s">
        <v>254</v>
      </c>
      <c r="V1002" t="s">
        <v>254</v>
      </c>
      <c r="W1002">
        <v>0</v>
      </c>
      <c r="X1002">
        <v>994</v>
      </c>
      <c r="Y1002">
        <v>246</v>
      </c>
      <c r="Z1002" s="27">
        <f t="shared" si="15"/>
        <v>1240</v>
      </c>
    </row>
    <row r="1003" spans="1:26" hidden="1">
      <c r="A1003" t="s">
        <v>246</v>
      </c>
      <c r="B1003">
        <v>1825873127</v>
      </c>
      <c r="C1003" t="s">
        <v>880</v>
      </c>
      <c r="D1003" t="s">
        <v>344</v>
      </c>
      <c r="E1003" t="s">
        <v>54</v>
      </c>
      <c r="F1003">
        <v>11939672</v>
      </c>
      <c r="G1003" s="111">
        <v>44929</v>
      </c>
      <c r="H1003" t="s">
        <v>1951</v>
      </c>
      <c r="I1003" t="s">
        <v>255</v>
      </c>
      <c r="J1003" t="s">
        <v>249</v>
      </c>
      <c r="K1003" t="s">
        <v>268</v>
      </c>
      <c r="L1003" t="s">
        <v>251</v>
      </c>
      <c r="O1003" s="111">
        <v>44929</v>
      </c>
      <c r="P1003" t="s">
        <v>252</v>
      </c>
      <c r="Q1003" t="s">
        <v>253</v>
      </c>
      <c r="R1003" s="111">
        <v>44933</v>
      </c>
      <c r="S1003" t="s">
        <v>254</v>
      </c>
      <c r="T1003" t="s">
        <v>254</v>
      </c>
      <c r="U1003" t="s">
        <v>254</v>
      </c>
      <c r="V1003" t="s">
        <v>254</v>
      </c>
      <c r="W1003">
        <v>0</v>
      </c>
      <c r="X1003">
        <v>0</v>
      </c>
      <c r="Y1003">
        <v>201.09</v>
      </c>
      <c r="Z1003" s="27">
        <f t="shared" si="15"/>
        <v>201.09</v>
      </c>
    </row>
    <row r="1004" spans="1:26" hidden="1">
      <c r="A1004" t="s">
        <v>246</v>
      </c>
      <c r="B1004">
        <v>1825873127</v>
      </c>
      <c r="C1004" t="s">
        <v>880</v>
      </c>
      <c r="D1004" t="s">
        <v>344</v>
      </c>
      <c r="E1004" t="s">
        <v>54</v>
      </c>
      <c r="F1004">
        <v>11973787</v>
      </c>
      <c r="G1004" s="111">
        <v>44944</v>
      </c>
      <c r="H1004" t="s">
        <v>1952</v>
      </c>
      <c r="I1004" t="s">
        <v>248</v>
      </c>
      <c r="J1004" t="s">
        <v>249</v>
      </c>
      <c r="K1004" t="s">
        <v>268</v>
      </c>
      <c r="L1004" t="s">
        <v>251</v>
      </c>
      <c r="O1004" s="111">
        <v>44944</v>
      </c>
      <c r="P1004" t="s">
        <v>252</v>
      </c>
      <c r="Q1004" t="s">
        <v>253</v>
      </c>
      <c r="R1004" s="111">
        <v>44946</v>
      </c>
      <c r="S1004" t="s">
        <v>254</v>
      </c>
      <c r="T1004" t="s">
        <v>254</v>
      </c>
      <c r="U1004" t="s">
        <v>254</v>
      </c>
      <c r="V1004" t="s">
        <v>254</v>
      </c>
      <c r="W1004">
        <v>0</v>
      </c>
      <c r="X1004">
        <v>0</v>
      </c>
      <c r="Y1004">
        <v>3003.16</v>
      </c>
      <c r="Z1004" s="27">
        <f t="shared" si="15"/>
        <v>3003.16</v>
      </c>
    </row>
    <row r="1005" spans="1:26" hidden="1">
      <c r="A1005" t="s">
        <v>246</v>
      </c>
      <c r="B1005">
        <v>1825873127</v>
      </c>
      <c r="C1005" t="s">
        <v>880</v>
      </c>
      <c r="D1005" t="s">
        <v>344</v>
      </c>
      <c r="E1005" t="s">
        <v>54</v>
      </c>
      <c r="F1005">
        <v>11982376</v>
      </c>
      <c r="G1005" s="111">
        <v>44935</v>
      </c>
      <c r="H1005" t="s">
        <v>1953</v>
      </c>
      <c r="I1005" t="s">
        <v>255</v>
      </c>
      <c r="J1005" t="s">
        <v>249</v>
      </c>
      <c r="K1005" t="s">
        <v>250</v>
      </c>
      <c r="L1005" t="s">
        <v>251</v>
      </c>
      <c r="O1005" s="111">
        <v>44935</v>
      </c>
      <c r="P1005" t="s">
        <v>252</v>
      </c>
      <c r="Q1005" t="s">
        <v>253</v>
      </c>
      <c r="R1005" s="111">
        <v>44937</v>
      </c>
      <c r="S1005" t="s">
        <v>254</v>
      </c>
      <c r="T1005" t="s">
        <v>254</v>
      </c>
      <c r="U1005" t="s">
        <v>254</v>
      </c>
      <c r="V1005" t="s">
        <v>254</v>
      </c>
      <c r="W1005">
        <v>0</v>
      </c>
      <c r="X1005">
        <v>0</v>
      </c>
      <c r="Y1005">
        <v>40</v>
      </c>
      <c r="Z1005" s="27">
        <f t="shared" si="15"/>
        <v>40</v>
      </c>
    </row>
    <row r="1006" spans="1:26" hidden="1">
      <c r="A1006" t="s">
        <v>246</v>
      </c>
      <c r="B1006">
        <v>1825873127</v>
      </c>
      <c r="C1006" t="s">
        <v>880</v>
      </c>
      <c r="D1006" t="s">
        <v>344</v>
      </c>
      <c r="E1006" t="s">
        <v>54</v>
      </c>
      <c r="F1006">
        <v>11995940</v>
      </c>
      <c r="G1006" s="111">
        <v>44938</v>
      </c>
      <c r="H1006" t="s">
        <v>1954</v>
      </c>
      <c r="I1006" t="s">
        <v>255</v>
      </c>
      <c r="J1006" t="s">
        <v>249</v>
      </c>
      <c r="K1006" t="s">
        <v>250</v>
      </c>
      <c r="L1006" t="s">
        <v>251</v>
      </c>
      <c r="O1006" s="111">
        <v>44938</v>
      </c>
      <c r="P1006" t="s">
        <v>252</v>
      </c>
      <c r="Q1006" t="s">
        <v>257</v>
      </c>
      <c r="R1006" s="111">
        <v>44939</v>
      </c>
      <c r="S1006" t="s">
        <v>254</v>
      </c>
      <c r="T1006" t="s">
        <v>254</v>
      </c>
      <c r="U1006" t="s">
        <v>254</v>
      </c>
      <c r="V1006" t="s">
        <v>254</v>
      </c>
      <c r="W1006">
        <v>0</v>
      </c>
      <c r="X1006">
        <v>0</v>
      </c>
      <c r="Y1006">
        <v>0</v>
      </c>
      <c r="Z1006" s="27">
        <f t="shared" si="15"/>
        <v>0</v>
      </c>
    </row>
    <row r="1007" spans="1:26" hidden="1">
      <c r="A1007" t="s">
        <v>246</v>
      </c>
      <c r="B1007">
        <v>1825873127</v>
      </c>
      <c r="C1007" t="s">
        <v>880</v>
      </c>
      <c r="D1007" t="s">
        <v>1053</v>
      </c>
      <c r="E1007" t="s">
        <v>54</v>
      </c>
      <c r="F1007">
        <v>11894722</v>
      </c>
      <c r="G1007" s="111">
        <v>44910</v>
      </c>
      <c r="H1007" t="s">
        <v>1291</v>
      </c>
      <c r="I1007" t="s">
        <v>255</v>
      </c>
      <c r="J1007" t="s">
        <v>249</v>
      </c>
      <c r="K1007" t="s">
        <v>268</v>
      </c>
      <c r="L1007" t="s">
        <v>251</v>
      </c>
      <c r="O1007" s="111">
        <v>44910</v>
      </c>
      <c r="P1007" t="s">
        <v>252</v>
      </c>
      <c r="Q1007" t="s">
        <v>253</v>
      </c>
      <c r="R1007" s="111">
        <v>44911</v>
      </c>
      <c r="S1007" t="s">
        <v>254</v>
      </c>
      <c r="T1007" t="s">
        <v>254</v>
      </c>
      <c r="U1007" t="s">
        <v>254</v>
      </c>
      <c r="V1007" t="s">
        <v>254</v>
      </c>
      <c r="W1007">
        <v>0</v>
      </c>
      <c r="X1007">
        <v>7600.36</v>
      </c>
      <c r="Y1007">
        <v>18138.03</v>
      </c>
      <c r="Z1007" s="27">
        <f t="shared" si="15"/>
        <v>25738.39</v>
      </c>
    </row>
    <row r="1008" spans="1:26" hidden="1">
      <c r="A1008" t="s">
        <v>246</v>
      </c>
      <c r="B1008">
        <v>1825873127</v>
      </c>
      <c r="C1008" t="s">
        <v>880</v>
      </c>
      <c r="D1008" t="s">
        <v>1053</v>
      </c>
      <c r="E1008" t="s">
        <v>54</v>
      </c>
      <c r="F1008">
        <v>11900228</v>
      </c>
      <c r="G1008" s="111">
        <v>44914</v>
      </c>
      <c r="H1008" t="s">
        <v>1292</v>
      </c>
      <c r="I1008" t="s">
        <v>248</v>
      </c>
      <c r="J1008" t="s">
        <v>249</v>
      </c>
      <c r="K1008" t="s">
        <v>250</v>
      </c>
      <c r="L1008" t="s">
        <v>251</v>
      </c>
      <c r="O1008" s="111">
        <v>44914</v>
      </c>
      <c r="P1008" t="s">
        <v>252</v>
      </c>
      <c r="Q1008" t="s">
        <v>253</v>
      </c>
      <c r="R1008" s="111">
        <v>44915</v>
      </c>
      <c r="S1008" t="s">
        <v>254</v>
      </c>
      <c r="T1008" t="s">
        <v>254</v>
      </c>
      <c r="U1008" t="s">
        <v>254</v>
      </c>
      <c r="V1008" t="s">
        <v>254</v>
      </c>
      <c r="W1008">
        <v>0</v>
      </c>
      <c r="X1008">
        <v>9990.59</v>
      </c>
      <c r="Y1008">
        <v>22045.1</v>
      </c>
      <c r="Z1008" s="27">
        <f t="shared" si="15"/>
        <v>32035.69</v>
      </c>
    </row>
    <row r="1009" spans="1:26" hidden="1">
      <c r="A1009" t="s">
        <v>246</v>
      </c>
      <c r="B1009">
        <v>1825873127</v>
      </c>
      <c r="C1009" t="s">
        <v>880</v>
      </c>
      <c r="D1009" t="s">
        <v>1053</v>
      </c>
      <c r="E1009" t="s">
        <v>54</v>
      </c>
      <c r="F1009">
        <v>11906683</v>
      </c>
      <c r="G1009" s="111">
        <v>44914</v>
      </c>
      <c r="H1009" t="s">
        <v>1293</v>
      </c>
      <c r="I1009" t="s">
        <v>255</v>
      </c>
      <c r="J1009" t="s">
        <v>249</v>
      </c>
      <c r="K1009" t="s">
        <v>268</v>
      </c>
      <c r="L1009" t="s">
        <v>251</v>
      </c>
      <c r="O1009" s="111">
        <v>44914</v>
      </c>
      <c r="P1009" t="s">
        <v>252</v>
      </c>
      <c r="Q1009" t="s">
        <v>253</v>
      </c>
      <c r="R1009" s="111">
        <v>44915</v>
      </c>
      <c r="S1009" t="s">
        <v>254</v>
      </c>
      <c r="T1009" t="s">
        <v>254</v>
      </c>
      <c r="U1009" t="s">
        <v>254</v>
      </c>
      <c r="V1009" t="s">
        <v>254</v>
      </c>
      <c r="W1009">
        <v>0</v>
      </c>
      <c r="X1009">
        <v>3698.14</v>
      </c>
      <c r="Y1009">
        <v>17004.810000000001</v>
      </c>
      <c r="Z1009" s="27">
        <f t="shared" si="15"/>
        <v>20702.95</v>
      </c>
    </row>
    <row r="1010" spans="1:26" hidden="1">
      <c r="A1010" t="s">
        <v>246</v>
      </c>
      <c r="B1010">
        <v>1825873127</v>
      </c>
      <c r="C1010" t="s">
        <v>880</v>
      </c>
      <c r="D1010" t="s">
        <v>1053</v>
      </c>
      <c r="E1010" t="s">
        <v>54</v>
      </c>
      <c r="F1010">
        <v>11922716</v>
      </c>
      <c r="G1010" s="111">
        <v>44917</v>
      </c>
      <c r="H1010" t="s">
        <v>1294</v>
      </c>
      <c r="I1010" t="s">
        <v>255</v>
      </c>
      <c r="J1010" t="s">
        <v>249</v>
      </c>
      <c r="K1010" t="s">
        <v>250</v>
      </c>
      <c r="L1010" t="s">
        <v>251</v>
      </c>
      <c r="O1010" s="111">
        <v>44917</v>
      </c>
      <c r="P1010" t="s">
        <v>252</v>
      </c>
      <c r="Q1010" t="s">
        <v>253</v>
      </c>
      <c r="R1010" s="111">
        <v>44918</v>
      </c>
      <c r="S1010" t="s">
        <v>254</v>
      </c>
      <c r="T1010" t="s">
        <v>254</v>
      </c>
      <c r="U1010" t="s">
        <v>254</v>
      </c>
      <c r="V1010" t="s">
        <v>254</v>
      </c>
      <c r="W1010">
        <v>0</v>
      </c>
      <c r="X1010">
        <v>2023</v>
      </c>
      <c r="Y1010">
        <v>6748</v>
      </c>
      <c r="Z1010" s="27">
        <f t="shared" si="15"/>
        <v>8771</v>
      </c>
    </row>
    <row r="1011" spans="1:26" hidden="1">
      <c r="A1011" t="s">
        <v>246</v>
      </c>
      <c r="B1011">
        <v>1825873127</v>
      </c>
      <c r="C1011" t="s">
        <v>880</v>
      </c>
      <c r="D1011" t="s">
        <v>1053</v>
      </c>
      <c r="E1011" t="s">
        <v>54</v>
      </c>
      <c r="F1011">
        <v>11928332</v>
      </c>
      <c r="G1011" s="111">
        <v>44918</v>
      </c>
      <c r="H1011" t="s">
        <v>1295</v>
      </c>
      <c r="I1011" t="s">
        <v>255</v>
      </c>
      <c r="J1011" t="s">
        <v>249</v>
      </c>
      <c r="K1011" t="s">
        <v>250</v>
      </c>
      <c r="L1011" t="s">
        <v>251</v>
      </c>
      <c r="O1011" s="111">
        <v>44918</v>
      </c>
      <c r="P1011" t="s">
        <v>252</v>
      </c>
      <c r="Q1011" t="s">
        <v>253</v>
      </c>
      <c r="R1011" s="111">
        <v>44922</v>
      </c>
      <c r="S1011" t="s">
        <v>254</v>
      </c>
      <c r="T1011" t="s">
        <v>254</v>
      </c>
      <c r="U1011" t="s">
        <v>254</v>
      </c>
      <c r="V1011" t="s">
        <v>254</v>
      </c>
      <c r="W1011">
        <v>0</v>
      </c>
      <c r="X1011">
        <v>747</v>
      </c>
      <c r="Y1011">
        <v>1813.7</v>
      </c>
      <c r="Z1011" s="27">
        <f t="shared" si="15"/>
        <v>2560.6999999999998</v>
      </c>
    </row>
    <row r="1012" spans="1:26" hidden="1">
      <c r="A1012" t="s">
        <v>246</v>
      </c>
      <c r="B1012">
        <v>1825873127</v>
      </c>
      <c r="C1012" t="s">
        <v>880</v>
      </c>
      <c r="D1012" t="s">
        <v>1053</v>
      </c>
      <c r="E1012" t="s">
        <v>54</v>
      </c>
      <c r="F1012">
        <v>11928757</v>
      </c>
      <c r="G1012" s="111">
        <v>44918</v>
      </c>
      <c r="H1012" t="s">
        <v>1296</v>
      </c>
      <c r="I1012" t="s">
        <v>255</v>
      </c>
      <c r="J1012" t="s">
        <v>249</v>
      </c>
      <c r="K1012" t="s">
        <v>250</v>
      </c>
      <c r="L1012" t="s">
        <v>251</v>
      </c>
      <c r="O1012" s="111">
        <v>44918</v>
      </c>
      <c r="P1012" t="s">
        <v>252</v>
      </c>
      <c r="Q1012" t="s">
        <v>253</v>
      </c>
      <c r="R1012" s="111">
        <v>44921</v>
      </c>
      <c r="S1012" t="s">
        <v>254</v>
      </c>
      <c r="T1012" t="s">
        <v>254</v>
      </c>
      <c r="U1012" t="s">
        <v>254</v>
      </c>
      <c r="V1012" t="s">
        <v>254</v>
      </c>
      <c r="W1012">
        <v>0</v>
      </c>
      <c r="X1012">
        <v>68</v>
      </c>
      <c r="Y1012">
        <v>527</v>
      </c>
      <c r="Z1012" s="27">
        <f t="shared" si="15"/>
        <v>595</v>
      </c>
    </row>
    <row r="1013" spans="1:26" hidden="1">
      <c r="A1013" t="s">
        <v>246</v>
      </c>
      <c r="B1013">
        <v>1825873127</v>
      </c>
      <c r="C1013" t="s">
        <v>880</v>
      </c>
      <c r="D1013" t="s">
        <v>1053</v>
      </c>
      <c r="E1013" t="s">
        <v>54</v>
      </c>
      <c r="F1013">
        <v>11932090</v>
      </c>
      <c r="G1013" s="111">
        <v>44921</v>
      </c>
      <c r="H1013" t="s">
        <v>1297</v>
      </c>
      <c r="I1013" t="s">
        <v>255</v>
      </c>
      <c r="J1013" t="s">
        <v>249</v>
      </c>
      <c r="K1013" t="s">
        <v>268</v>
      </c>
      <c r="L1013" t="s">
        <v>251</v>
      </c>
      <c r="O1013" s="111">
        <v>44921</v>
      </c>
      <c r="P1013" t="s">
        <v>252</v>
      </c>
      <c r="Q1013" t="s">
        <v>253</v>
      </c>
      <c r="R1013" s="111">
        <v>44922</v>
      </c>
      <c r="S1013" t="s">
        <v>254</v>
      </c>
      <c r="T1013" t="s">
        <v>254</v>
      </c>
      <c r="U1013" t="s">
        <v>254</v>
      </c>
      <c r="V1013" t="s">
        <v>254</v>
      </c>
      <c r="W1013">
        <v>0</v>
      </c>
      <c r="X1013">
        <v>3369.35</v>
      </c>
      <c r="Y1013">
        <v>19653.150000000001</v>
      </c>
      <c r="Z1013" s="27">
        <f t="shared" si="15"/>
        <v>23022.5</v>
      </c>
    </row>
    <row r="1014" spans="1:26" hidden="1">
      <c r="A1014" t="s">
        <v>246</v>
      </c>
      <c r="B1014">
        <v>1825873127</v>
      </c>
      <c r="C1014" t="s">
        <v>880</v>
      </c>
      <c r="D1014" t="s">
        <v>1053</v>
      </c>
      <c r="E1014" t="s">
        <v>54</v>
      </c>
      <c r="F1014">
        <v>11939598</v>
      </c>
      <c r="G1014" s="111">
        <v>44922</v>
      </c>
      <c r="H1014" t="s">
        <v>1298</v>
      </c>
      <c r="I1014" t="s">
        <v>255</v>
      </c>
      <c r="J1014" t="s">
        <v>249</v>
      </c>
      <c r="K1014" t="s">
        <v>250</v>
      </c>
      <c r="L1014" t="s">
        <v>251</v>
      </c>
      <c r="O1014" s="111">
        <v>44923</v>
      </c>
      <c r="P1014" t="s">
        <v>252</v>
      </c>
      <c r="Q1014" t="s">
        <v>253</v>
      </c>
      <c r="R1014" s="111">
        <v>44924</v>
      </c>
      <c r="S1014" t="s">
        <v>254</v>
      </c>
      <c r="T1014" t="s">
        <v>254</v>
      </c>
      <c r="U1014" t="s">
        <v>254</v>
      </c>
      <c r="V1014" t="s">
        <v>254</v>
      </c>
      <c r="W1014">
        <v>0</v>
      </c>
      <c r="X1014">
        <v>1452</v>
      </c>
      <c r="Y1014">
        <v>4247.4799999999996</v>
      </c>
      <c r="Z1014" s="27">
        <f t="shared" si="15"/>
        <v>5699.48</v>
      </c>
    </row>
    <row r="1015" spans="1:26" hidden="1">
      <c r="A1015" t="s">
        <v>246</v>
      </c>
      <c r="B1015">
        <v>1825873127</v>
      </c>
      <c r="C1015" t="s">
        <v>880</v>
      </c>
      <c r="D1015" t="s">
        <v>1053</v>
      </c>
      <c r="E1015" t="s">
        <v>54</v>
      </c>
      <c r="F1015">
        <v>11968763</v>
      </c>
      <c r="G1015" s="111">
        <v>44930</v>
      </c>
      <c r="H1015" t="s">
        <v>1955</v>
      </c>
      <c r="I1015" t="s">
        <v>255</v>
      </c>
      <c r="J1015" t="s">
        <v>249</v>
      </c>
      <c r="K1015" t="s">
        <v>250</v>
      </c>
      <c r="L1015" t="s">
        <v>251</v>
      </c>
      <c r="O1015" s="111">
        <v>44930</v>
      </c>
      <c r="P1015" t="s">
        <v>252</v>
      </c>
      <c r="Q1015" t="s">
        <v>253</v>
      </c>
      <c r="R1015" s="111">
        <v>44932</v>
      </c>
      <c r="S1015" t="s">
        <v>254</v>
      </c>
      <c r="T1015" t="s">
        <v>254</v>
      </c>
      <c r="U1015" t="s">
        <v>254</v>
      </c>
      <c r="V1015" t="s">
        <v>254</v>
      </c>
      <c r="W1015">
        <v>0</v>
      </c>
      <c r="X1015">
        <v>0</v>
      </c>
      <c r="Y1015">
        <v>922</v>
      </c>
      <c r="Z1015" s="27">
        <f t="shared" si="15"/>
        <v>922</v>
      </c>
    </row>
    <row r="1016" spans="1:26" hidden="1">
      <c r="A1016" t="s">
        <v>246</v>
      </c>
      <c r="B1016">
        <v>1825873127</v>
      </c>
      <c r="C1016" t="s">
        <v>880</v>
      </c>
      <c r="D1016" t="s">
        <v>1053</v>
      </c>
      <c r="E1016" t="s">
        <v>54</v>
      </c>
      <c r="F1016">
        <v>11969239</v>
      </c>
      <c r="G1016" s="111">
        <v>44930</v>
      </c>
      <c r="H1016" t="s">
        <v>1956</v>
      </c>
      <c r="I1016" t="s">
        <v>255</v>
      </c>
      <c r="J1016" t="s">
        <v>249</v>
      </c>
      <c r="K1016" t="s">
        <v>250</v>
      </c>
      <c r="L1016" t="s">
        <v>251</v>
      </c>
      <c r="O1016" s="111">
        <v>44930</v>
      </c>
      <c r="P1016" t="s">
        <v>252</v>
      </c>
      <c r="Q1016" t="s">
        <v>257</v>
      </c>
      <c r="R1016" s="111">
        <v>44933</v>
      </c>
      <c r="S1016" t="s">
        <v>254</v>
      </c>
      <c r="T1016" t="s">
        <v>254</v>
      </c>
      <c r="U1016" t="s">
        <v>254</v>
      </c>
      <c r="V1016" t="s">
        <v>254</v>
      </c>
      <c r="W1016">
        <v>0</v>
      </c>
      <c r="X1016">
        <v>0</v>
      </c>
      <c r="Y1016">
        <v>0</v>
      </c>
      <c r="Z1016" s="27">
        <f t="shared" si="15"/>
        <v>0</v>
      </c>
    </row>
    <row r="1017" spans="1:26" hidden="1">
      <c r="A1017" t="s">
        <v>246</v>
      </c>
      <c r="B1017">
        <v>1825873127</v>
      </c>
      <c r="C1017" t="s">
        <v>880</v>
      </c>
      <c r="D1017" t="s">
        <v>1053</v>
      </c>
      <c r="E1017" t="s">
        <v>54</v>
      </c>
      <c r="F1017">
        <v>11969687</v>
      </c>
      <c r="G1017" s="111">
        <v>44930</v>
      </c>
      <c r="H1017" t="s">
        <v>1957</v>
      </c>
      <c r="I1017" t="s">
        <v>255</v>
      </c>
      <c r="J1017" t="s">
        <v>249</v>
      </c>
      <c r="K1017" t="s">
        <v>250</v>
      </c>
      <c r="L1017" t="s">
        <v>251</v>
      </c>
      <c r="O1017" s="111">
        <v>44930</v>
      </c>
      <c r="P1017" t="s">
        <v>252</v>
      </c>
      <c r="Q1017" t="s">
        <v>253</v>
      </c>
      <c r="R1017" s="111">
        <v>44932</v>
      </c>
      <c r="S1017" t="s">
        <v>254</v>
      </c>
      <c r="T1017" t="s">
        <v>254</v>
      </c>
      <c r="U1017" t="s">
        <v>254</v>
      </c>
      <c r="V1017" t="s">
        <v>254</v>
      </c>
      <c r="W1017">
        <v>0</v>
      </c>
      <c r="X1017">
        <v>0</v>
      </c>
      <c r="Y1017">
        <v>6452.8</v>
      </c>
      <c r="Z1017" s="27">
        <f t="shared" si="15"/>
        <v>6452.8</v>
      </c>
    </row>
    <row r="1018" spans="1:26" hidden="1">
      <c r="A1018" t="s">
        <v>246</v>
      </c>
      <c r="B1018">
        <v>1825873127</v>
      </c>
      <c r="C1018" t="s">
        <v>880</v>
      </c>
      <c r="D1018" t="s">
        <v>1053</v>
      </c>
      <c r="E1018" t="s">
        <v>54</v>
      </c>
      <c r="F1018">
        <v>11978087</v>
      </c>
      <c r="G1018" s="111">
        <v>44932</v>
      </c>
      <c r="H1018" t="s">
        <v>1958</v>
      </c>
      <c r="I1018" t="s">
        <v>255</v>
      </c>
      <c r="J1018" t="s">
        <v>249</v>
      </c>
      <c r="K1018" t="s">
        <v>250</v>
      </c>
      <c r="L1018" t="s">
        <v>251</v>
      </c>
      <c r="O1018" s="111">
        <v>44932</v>
      </c>
      <c r="P1018" t="s">
        <v>252</v>
      </c>
      <c r="Q1018" t="s">
        <v>253</v>
      </c>
      <c r="R1018" s="111">
        <v>44935</v>
      </c>
      <c r="S1018" t="s">
        <v>254</v>
      </c>
      <c r="T1018" t="s">
        <v>254</v>
      </c>
      <c r="U1018" t="s">
        <v>254</v>
      </c>
      <c r="V1018" t="s">
        <v>254</v>
      </c>
      <c r="W1018">
        <v>0</v>
      </c>
      <c r="X1018">
        <v>0</v>
      </c>
      <c r="Y1018">
        <v>4763.7299999999996</v>
      </c>
      <c r="Z1018" s="27">
        <f t="shared" si="15"/>
        <v>4763.7299999999996</v>
      </c>
    </row>
    <row r="1019" spans="1:26" hidden="1">
      <c r="A1019" t="s">
        <v>246</v>
      </c>
      <c r="B1019">
        <v>1825873127</v>
      </c>
      <c r="C1019" t="s">
        <v>880</v>
      </c>
      <c r="D1019" t="s">
        <v>1053</v>
      </c>
      <c r="E1019" t="s">
        <v>54</v>
      </c>
      <c r="F1019">
        <v>11978687</v>
      </c>
      <c r="G1019" s="111">
        <v>44933</v>
      </c>
      <c r="H1019" t="s">
        <v>1959</v>
      </c>
      <c r="I1019" t="s">
        <v>255</v>
      </c>
      <c r="J1019" t="s">
        <v>249</v>
      </c>
      <c r="K1019" t="s">
        <v>268</v>
      </c>
      <c r="L1019" t="s">
        <v>251</v>
      </c>
      <c r="O1019" s="111">
        <v>44933</v>
      </c>
      <c r="P1019" t="s">
        <v>252</v>
      </c>
      <c r="Q1019" t="s">
        <v>253</v>
      </c>
      <c r="R1019" s="111">
        <v>44935</v>
      </c>
      <c r="S1019" t="s">
        <v>254</v>
      </c>
      <c r="T1019" t="s">
        <v>254</v>
      </c>
      <c r="U1019" t="s">
        <v>254</v>
      </c>
      <c r="V1019" t="s">
        <v>254</v>
      </c>
      <c r="W1019">
        <v>0</v>
      </c>
      <c r="X1019">
        <v>0</v>
      </c>
      <c r="Y1019">
        <v>17482.400000000001</v>
      </c>
      <c r="Z1019" s="27">
        <f t="shared" si="15"/>
        <v>17482.400000000001</v>
      </c>
    </row>
    <row r="1020" spans="1:26" hidden="1">
      <c r="A1020" t="s">
        <v>246</v>
      </c>
      <c r="B1020">
        <v>1997931150</v>
      </c>
      <c r="C1020" t="s">
        <v>886</v>
      </c>
      <c r="D1020" t="s">
        <v>264</v>
      </c>
      <c r="E1020" t="s">
        <v>54</v>
      </c>
      <c r="F1020">
        <v>1591199</v>
      </c>
      <c r="G1020" s="111">
        <v>44915</v>
      </c>
      <c r="H1020" t="s">
        <v>1399</v>
      </c>
      <c r="I1020" t="s">
        <v>255</v>
      </c>
      <c r="J1020" t="s">
        <v>249</v>
      </c>
      <c r="K1020" t="s">
        <v>268</v>
      </c>
      <c r="L1020" t="s">
        <v>251</v>
      </c>
      <c r="O1020" s="111">
        <v>44915</v>
      </c>
      <c r="P1020" t="s">
        <v>252</v>
      </c>
      <c r="Q1020" t="s">
        <v>257</v>
      </c>
      <c r="R1020" s="111">
        <v>44916</v>
      </c>
      <c r="S1020" t="s">
        <v>254</v>
      </c>
      <c r="T1020" t="s">
        <v>254</v>
      </c>
      <c r="U1020" t="s">
        <v>254</v>
      </c>
      <c r="V1020" t="s">
        <v>254</v>
      </c>
      <c r="W1020">
        <v>0</v>
      </c>
      <c r="X1020">
        <v>0</v>
      </c>
      <c r="Y1020">
        <v>0</v>
      </c>
      <c r="Z1020" s="27">
        <f t="shared" si="15"/>
        <v>0</v>
      </c>
    </row>
    <row r="1021" spans="1:26" hidden="1">
      <c r="A1021" t="s">
        <v>246</v>
      </c>
      <c r="B1021">
        <v>1997931150</v>
      </c>
      <c r="C1021" t="s">
        <v>886</v>
      </c>
      <c r="D1021" t="s">
        <v>264</v>
      </c>
      <c r="E1021" t="s">
        <v>54</v>
      </c>
      <c r="F1021">
        <v>5486500</v>
      </c>
      <c r="G1021" s="111">
        <v>44943</v>
      </c>
      <c r="H1021" t="s">
        <v>1960</v>
      </c>
      <c r="I1021" t="s">
        <v>255</v>
      </c>
      <c r="J1021" t="s">
        <v>249</v>
      </c>
      <c r="K1021" t="s">
        <v>268</v>
      </c>
      <c r="L1021" t="s">
        <v>251</v>
      </c>
      <c r="O1021" s="111">
        <v>44943</v>
      </c>
      <c r="P1021" t="s">
        <v>252</v>
      </c>
      <c r="Q1021" t="s">
        <v>253</v>
      </c>
      <c r="R1021" s="111">
        <v>44945</v>
      </c>
      <c r="S1021" t="s">
        <v>254</v>
      </c>
      <c r="T1021" t="s">
        <v>254</v>
      </c>
      <c r="U1021" t="s">
        <v>254</v>
      </c>
      <c r="V1021" t="s">
        <v>254</v>
      </c>
      <c r="W1021">
        <v>0</v>
      </c>
      <c r="X1021">
        <v>0</v>
      </c>
      <c r="Y1021">
        <v>8507.4</v>
      </c>
      <c r="Z1021" s="27">
        <f t="shared" si="15"/>
        <v>8507.4</v>
      </c>
    </row>
    <row r="1022" spans="1:26" hidden="1">
      <c r="A1022" t="s">
        <v>246</v>
      </c>
      <c r="B1022">
        <v>1997931150</v>
      </c>
      <c r="C1022" t="s">
        <v>886</v>
      </c>
      <c r="D1022" t="s">
        <v>53</v>
      </c>
      <c r="E1022" t="s">
        <v>54</v>
      </c>
      <c r="F1022">
        <v>4251348</v>
      </c>
      <c r="G1022" s="111">
        <v>44910</v>
      </c>
      <c r="H1022" t="s">
        <v>1299</v>
      </c>
      <c r="I1022" t="s">
        <v>255</v>
      </c>
      <c r="L1022" t="s">
        <v>251</v>
      </c>
      <c r="O1022" s="111">
        <v>44912</v>
      </c>
      <c r="P1022" t="s">
        <v>252</v>
      </c>
      <c r="Q1022" t="s">
        <v>253</v>
      </c>
      <c r="R1022" s="111">
        <v>44914</v>
      </c>
      <c r="S1022" t="s">
        <v>254</v>
      </c>
      <c r="T1022" t="s">
        <v>254</v>
      </c>
      <c r="U1022" t="s">
        <v>254</v>
      </c>
      <c r="V1022" t="s">
        <v>254</v>
      </c>
      <c r="W1022">
        <v>0</v>
      </c>
      <c r="X1022">
        <v>3572.11</v>
      </c>
      <c r="Y1022">
        <v>1816.35</v>
      </c>
      <c r="Z1022" s="27">
        <f t="shared" si="15"/>
        <v>5388.46</v>
      </c>
    </row>
    <row r="1023" spans="1:26" hidden="1">
      <c r="A1023" t="s">
        <v>246</v>
      </c>
      <c r="B1023">
        <v>1997931150</v>
      </c>
      <c r="C1023" t="s">
        <v>886</v>
      </c>
      <c r="D1023" t="s">
        <v>53</v>
      </c>
      <c r="E1023" t="s">
        <v>54</v>
      </c>
      <c r="F1023">
        <v>5207146</v>
      </c>
      <c r="G1023" s="111">
        <v>44893</v>
      </c>
      <c r="H1023" t="s">
        <v>887</v>
      </c>
      <c r="I1023" t="s">
        <v>255</v>
      </c>
      <c r="J1023" t="s">
        <v>249</v>
      </c>
      <c r="K1023" t="s">
        <v>268</v>
      </c>
      <c r="L1023" t="s">
        <v>251</v>
      </c>
      <c r="O1023" s="111">
        <v>44893</v>
      </c>
      <c r="P1023" t="s">
        <v>252</v>
      </c>
      <c r="Q1023" t="s">
        <v>253</v>
      </c>
      <c r="R1023" s="111">
        <v>44894</v>
      </c>
      <c r="S1023" t="s">
        <v>254</v>
      </c>
      <c r="T1023" t="s">
        <v>254</v>
      </c>
      <c r="U1023" t="s">
        <v>254</v>
      </c>
      <c r="V1023" t="s">
        <v>254</v>
      </c>
      <c r="W1023">
        <v>0</v>
      </c>
      <c r="X1023">
        <v>5210.8500000000004</v>
      </c>
      <c r="Y1023">
        <v>1335.95</v>
      </c>
      <c r="Z1023" s="27">
        <f t="shared" si="15"/>
        <v>6546.8</v>
      </c>
    </row>
    <row r="1024" spans="1:26" hidden="1">
      <c r="A1024" t="s">
        <v>246</v>
      </c>
      <c r="B1024">
        <v>1997931150</v>
      </c>
      <c r="C1024" t="s">
        <v>886</v>
      </c>
      <c r="D1024" t="s">
        <v>53</v>
      </c>
      <c r="E1024" t="s">
        <v>54</v>
      </c>
      <c r="F1024">
        <v>6762625</v>
      </c>
      <c r="G1024" s="111">
        <v>44896</v>
      </c>
      <c r="H1024" t="s">
        <v>1300</v>
      </c>
      <c r="I1024" t="s">
        <v>255</v>
      </c>
      <c r="J1024" t="s">
        <v>249</v>
      </c>
      <c r="K1024" t="s">
        <v>268</v>
      </c>
      <c r="L1024" t="s">
        <v>251</v>
      </c>
      <c r="O1024" s="111">
        <v>44902</v>
      </c>
      <c r="P1024" t="s">
        <v>252</v>
      </c>
      <c r="Q1024" t="s">
        <v>282</v>
      </c>
      <c r="R1024" s="111">
        <v>44903</v>
      </c>
      <c r="S1024" t="s">
        <v>254</v>
      </c>
      <c r="T1024" t="s">
        <v>254</v>
      </c>
      <c r="U1024" t="s">
        <v>254</v>
      </c>
      <c r="V1024" t="s">
        <v>254</v>
      </c>
      <c r="W1024">
        <v>0</v>
      </c>
      <c r="X1024">
        <v>58.9</v>
      </c>
      <c r="Y1024">
        <v>0</v>
      </c>
      <c r="Z1024" s="27">
        <f t="shared" si="15"/>
        <v>58.9</v>
      </c>
    </row>
    <row r="1025" spans="1:26" hidden="1">
      <c r="A1025" t="s">
        <v>246</v>
      </c>
      <c r="B1025">
        <v>1997931150</v>
      </c>
      <c r="C1025" t="s">
        <v>886</v>
      </c>
      <c r="D1025" t="s">
        <v>53</v>
      </c>
      <c r="E1025" t="s">
        <v>54</v>
      </c>
      <c r="F1025">
        <v>11766483</v>
      </c>
      <c r="G1025" s="111">
        <v>44890</v>
      </c>
      <c r="H1025" t="s">
        <v>888</v>
      </c>
      <c r="I1025" t="s">
        <v>255</v>
      </c>
      <c r="J1025" t="s">
        <v>249</v>
      </c>
      <c r="K1025" t="s">
        <v>250</v>
      </c>
      <c r="L1025" t="s">
        <v>251</v>
      </c>
      <c r="O1025" s="111">
        <v>44890</v>
      </c>
      <c r="P1025" t="s">
        <v>252</v>
      </c>
      <c r="Q1025" t="s">
        <v>253</v>
      </c>
      <c r="R1025" s="111">
        <v>44893</v>
      </c>
      <c r="S1025" t="s">
        <v>254</v>
      </c>
      <c r="T1025" t="s">
        <v>254</v>
      </c>
      <c r="U1025" t="s">
        <v>254</v>
      </c>
      <c r="V1025" t="s">
        <v>254</v>
      </c>
      <c r="W1025">
        <v>1225</v>
      </c>
      <c r="X1025">
        <v>28312.41</v>
      </c>
      <c r="Y1025">
        <v>167</v>
      </c>
      <c r="Z1025" s="27">
        <f t="shared" si="15"/>
        <v>29704.41</v>
      </c>
    </row>
    <row r="1026" spans="1:26" hidden="1">
      <c r="A1026" t="s">
        <v>246</v>
      </c>
      <c r="B1026">
        <v>1997931150</v>
      </c>
      <c r="C1026" t="s">
        <v>886</v>
      </c>
      <c r="D1026" t="s">
        <v>53</v>
      </c>
      <c r="E1026" t="s">
        <v>54</v>
      </c>
      <c r="F1026">
        <v>11797553</v>
      </c>
      <c r="G1026" s="111">
        <v>44937</v>
      </c>
      <c r="H1026" t="s">
        <v>1961</v>
      </c>
      <c r="I1026" t="s">
        <v>255</v>
      </c>
      <c r="J1026" t="s">
        <v>249</v>
      </c>
      <c r="K1026" t="s">
        <v>250</v>
      </c>
      <c r="L1026" t="s">
        <v>251</v>
      </c>
      <c r="O1026" s="111">
        <v>44937</v>
      </c>
      <c r="P1026" t="s">
        <v>252</v>
      </c>
      <c r="Q1026" t="s">
        <v>253</v>
      </c>
      <c r="R1026" s="111">
        <v>44938</v>
      </c>
      <c r="S1026" t="s">
        <v>254</v>
      </c>
      <c r="T1026" t="s">
        <v>254</v>
      </c>
      <c r="U1026" t="s">
        <v>254</v>
      </c>
      <c r="V1026" t="s">
        <v>254</v>
      </c>
      <c r="W1026">
        <v>0</v>
      </c>
      <c r="X1026">
        <v>0</v>
      </c>
      <c r="Y1026">
        <v>11304</v>
      </c>
      <c r="Z1026" s="27">
        <f t="shared" si="15"/>
        <v>11304</v>
      </c>
    </row>
    <row r="1027" spans="1:26" hidden="1">
      <c r="A1027" t="s">
        <v>246</v>
      </c>
      <c r="B1027">
        <v>1997931150</v>
      </c>
      <c r="C1027" t="s">
        <v>886</v>
      </c>
      <c r="D1027" t="s">
        <v>53</v>
      </c>
      <c r="E1027" t="s">
        <v>54</v>
      </c>
      <c r="F1027">
        <v>11860706</v>
      </c>
      <c r="G1027" s="111">
        <v>44939</v>
      </c>
      <c r="H1027" t="s">
        <v>1962</v>
      </c>
      <c r="I1027" t="s">
        <v>255</v>
      </c>
      <c r="J1027" t="s">
        <v>249</v>
      </c>
      <c r="K1027" t="s">
        <v>250</v>
      </c>
      <c r="L1027" t="s">
        <v>251</v>
      </c>
      <c r="O1027" s="111">
        <v>44939</v>
      </c>
      <c r="P1027" t="s">
        <v>252</v>
      </c>
      <c r="Q1027" t="s">
        <v>253</v>
      </c>
      <c r="R1027" s="111">
        <v>44942</v>
      </c>
      <c r="S1027" t="s">
        <v>254</v>
      </c>
      <c r="T1027" t="s">
        <v>254</v>
      </c>
      <c r="U1027" t="s">
        <v>254</v>
      </c>
      <c r="V1027" t="s">
        <v>254</v>
      </c>
      <c r="W1027">
        <v>0</v>
      </c>
      <c r="X1027">
        <v>0</v>
      </c>
      <c r="Y1027">
        <v>5585.93</v>
      </c>
      <c r="Z1027" s="27">
        <f t="shared" ref="Z1027:Z1090" si="16">SUM(W1027:Y1027)</f>
        <v>5585.93</v>
      </c>
    </row>
    <row r="1028" spans="1:26" hidden="1">
      <c r="A1028" t="s">
        <v>246</v>
      </c>
      <c r="B1028">
        <v>1997931150</v>
      </c>
      <c r="C1028" t="s">
        <v>886</v>
      </c>
      <c r="D1028" t="s">
        <v>53</v>
      </c>
      <c r="E1028" t="s">
        <v>54</v>
      </c>
      <c r="F1028">
        <v>11900700</v>
      </c>
      <c r="G1028" s="111">
        <v>44911</v>
      </c>
      <c r="H1028" t="s">
        <v>1301</v>
      </c>
      <c r="I1028" t="s">
        <v>255</v>
      </c>
      <c r="J1028" t="s">
        <v>249</v>
      </c>
      <c r="K1028" t="s">
        <v>250</v>
      </c>
      <c r="L1028" t="s">
        <v>251</v>
      </c>
      <c r="O1028" s="111">
        <v>44911</v>
      </c>
      <c r="P1028" t="s">
        <v>252</v>
      </c>
      <c r="Q1028" t="s">
        <v>253</v>
      </c>
      <c r="R1028" s="111">
        <v>44917</v>
      </c>
      <c r="S1028" t="s">
        <v>254</v>
      </c>
      <c r="T1028" t="s">
        <v>254</v>
      </c>
      <c r="U1028" t="s">
        <v>254</v>
      </c>
      <c r="V1028" t="s">
        <v>254</v>
      </c>
      <c r="W1028">
        <v>0</v>
      </c>
      <c r="X1028">
        <v>980.6</v>
      </c>
      <c r="Y1028">
        <v>4582.3999999999996</v>
      </c>
      <c r="Z1028" s="27">
        <f t="shared" si="16"/>
        <v>5563</v>
      </c>
    </row>
    <row r="1029" spans="1:26" hidden="1">
      <c r="A1029" t="s">
        <v>246</v>
      </c>
      <c r="B1029">
        <v>1997931150</v>
      </c>
      <c r="C1029" t="s">
        <v>886</v>
      </c>
      <c r="D1029" t="s">
        <v>53</v>
      </c>
      <c r="E1029" t="s">
        <v>54</v>
      </c>
      <c r="F1029">
        <v>11945334</v>
      </c>
      <c r="G1029" s="111">
        <v>44923</v>
      </c>
      <c r="H1029" t="s">
        <v>1400</v>
      </c>
      <c r="I1029" t="s">
        <v>255</v>
      </c>
      <c r="J1029" t="s">
        <v>249</v>
      </c>
      <c r="K1029" t="s">
        <v>268</v>
      </c>
      <c r="L1029" t="s">
        <v>251</v>
      </c>
      <c r="O1029" s="111">
        <v>44925</v>
      </c>
      <c r="P1029" t="s">
        <v>252</v>
      </c>
      <c r="Q1029" t="s">
        <v>253</v>
      </c>
      <c r="R1029" s="111">
        <v>44928</v>
      </c>
      <c r="S1029" t="s">
        <v>254</v>
      </c>
      <c r="T1029" t="s">
        <v>254</v>
      </c>
      <c r="U1029" t="s">
        <v>254</v>
      </c>
      <c r="V1029" t="s">
        <v>254</v>
      </c>
      <c r="W1029">
        <v>0</v>
      </c>
      <c r="X1029">
        <v>0</v>
      </c>
      <c r="Y1029">
        <v>354.5</v>
      </c>
      <c r="Z1029" s="27">
        <f t="shared" si="16"/>
        <v>354.5</v>
      </c>
    </row>
    <row r="1030" spans="1:26" hidden="1">
      <c r="A1030" t="s">
        <v>246</v>
      </c>
      <c r="B1030">
        <v>1997931150</v>
      </c>
      <c r="C1030" t="s">
        <v>886</v>
      </c>
      <c r="D1030" t="s">
        <v>53</v>
      </c>
      <c r="E1030" t="s">
        <v>54</v>
      </c>
      <c r="F1030">
        <v>11964253</v>
      </c>
      <c r="G1030" s="111">
        <v>44929</v>
      </c>
      <c r="H1030" t="s">
        <v>1963</v>
      </c>
      <c r="I1030" t="s">
        <v>255</v>
      </c>
      <c r="J1030" t="s">
        <v>249</v>
      </c>
      <c r="K1030" t="s">
        <v>250</v>
      </c>
      <c r="L1030" t="s">
        <v>251</v>
      </c>
      <c r="O1030" s="111">
        <v>44929</v>
      </c>
      <c r="P1030" t="s">
        <v>252</v>
      </c>
      <c r="Q1030" t="s">
        <v>253</v>
      </c>
      <c r="R1030" s="111">
        <v>44930</v>
      </c>
      <c r="S1030" t="s">
        <v>254</v>
      </c>
      <c r="T1030" t="s">
        <v>254</v>
      </c>
      <c r="U1030" t="s">
        <v>254</v>
      </c>
      <c r="V1030" t="s">
        <v>254</v>
      </c>
      <c r="W1030">
        <v>0</v>
      </c>
      <c r="X1030">
        <v>0</v>
      </c>
      <c r="Y1030">
        <v>6571</v>
      </c>
      <c r="Z1030" s="27">
        <f t="shared" si="16"/>
        <v>6571</v>
      </c>
    </row>
    <row r="1031" spans="1:26" hidden="1">
      <c r="A1031" t="s">
        <v>246</v>
      </c>
      <c r="B1031">
        <v>1997931150</v>
      </c>
      <c r="C1031" t="s">
        <v>886</v>
      </c>
      <c r="D1031" t="s">
        <v>53</v>
      </c>
      <c r="E1031" t="s">
        <v>54</v>
      </c>
      <c r="F1031">
        <v>11974649</v>
      </c>
      <c r="G1031" s="111">
        <v>44937</v>
      </c>
      <c r="H1031" t="s">
        <v>1964</v>
      </c>
      <c r="I1031" t="s">
        <v>255</v>
      </c>
      <c r="L1031" t="s">
        <v>251</v>
      </c>
      <c r="O1031" s="111">
        <v>44937</v>
      </c>
      <c r="P1031" t="s">
        <v>252</v>
      </c>
      <c r="Q1031" t="s">
        <v>253</v>
      </c>
      <c r="R1031" s="111">
        <v>44938</v>
      </c>
      <c r="S1031" t="s">
        <v>254</v>
      </c>
      <c r="T1031" t="s">
        <v>254</v>
      </c>
      <c r="U1031" t="s">
        <v>254</v>
      </c>
      <c r="V1031" t="s">
        <v>254</v>
      </c>
      <c r="W1031">
        <v>0</v>
      </c>
      <c r="X1031">
        <v>0</v>
      </c>
      <c r="Y1031">
        <v>1</v>
      </c>
      <c r="Z1031" s="27">
        <f t="shared" si="16"/>
        <v>1</v>
      </c>
    </row>
    <row r="1032" spans="1:26" hidden="1">
      <c r="A1032" t="s">
        <v>246</v>
      </c>
      <c r="B1032">
        <v>16794853779</v>
      </c>
      <c r="C1032" t="s">
        <v>624</v>
      </c>
      <c r="D1032" t="s">
        <v>45</v>
      </c>
      <c r="E1032" t="s">
        <v>46</v>
      </c>
      <c r="F1032">
        <v>5971725</v>
      </c>
      <c r="G1032" s="111">
        <v>44936</v>
      </c>
      <c r="H1032" t="s">
        <v>1965</v>
      </c>
      <c r="I1032" t="s">
        <v>255</v>
      </c>
      <c r="J1032" t="s">
        <v>249</v>
      </c>
      <c r="K1032" t="s">
        <v>250</v>
      </c>
      <c r="L1032" t="s">
        <v>251</v>
      </c>
      <c r="O1032" s="111">
        <v>44936</v>
      </c>
      <c r="P1032" t="s">
        <v>252</v>
      </c>
      <c r="Q1032" t="s">
        <v>253</v>
      </c>
      <c r="R1032" s="111">
        <v>44938</v>
      </c>
      <c r="S1032" t="s">
        <v>254</v>
      </c>
      <c r="T1032" t="s">
        <v>254</v>
      </c>
      <c r="U1032" t="s">
        <v>254</v>
      </c>
      <c r="V1032" t="s">
        <v>254</v>
      </c>
      <c r="W1032">
        <v>0</v>
      </c>
      <c r="X1032">
        <v>0</v>
      </c>
      <c r="Y1032">
        <v>2713.01</v>
      </c>
      <c r="Z1032" s="27">
        <f t="shared" si="16"/>
        <v>2713.01</v>
      </c>
    </row>
    <row r="1033" spans="1:26" hidden="1">
      <c r="A1033" t="s">
        <v>246</v>
      </c>
      <c r="B1033">
        <v>12094658686</v>
      </c>
      <c r="C1033" t="s">
        <v>624</v>
      </c>
      <c r="D1033" t="s">
        <v>45</v>
      </c>
      <c r="E1033" t="s">
        <v>46</v>
      </c>
      <c r="F1033">
        <v>11357743</v>
      </c>
      <c r="G1033" s="111">
        <v>44937</v>
      </c>
      <c r="H1033" t="s">
        <v>1966</v>
      </c>
      <c r="I1033" t="s">
        <v>255</v>
      </c>
      <c r="J1033" t="s">
        <v>249</v>
      </c>
      <c r="K1033" t="s">
        <v>250</v>
      </c>
      <c r="L1033" t="s">
        <v>251</v>
      </c>
      <c r="O1033" s="111">
        <v>44937</v>
      </c>
      <c r="P1033" t="s">
        <v>252</v>
      </c>
      <c r="Q1033" t="s">
        <v>253</v>
      </c>
      <c r="R1033" s="111">
        <v>44939</v>
      </c>
      <c r="S1033" t="s">
        <v>254</v>
      </c>
      <c r="T1033" t="s">
        <v>254</v>
      </c>
      <c r="U1033" t="s">
        <v>254</v>
      </c>
      <c r="V1033" t="s">
        <v>254</v>
      </c>
      <c r="W1033">
        <v>0</v>
      </c>
      <c r="X1033">
        <v>0</v>
      </c>
      <c r="Y1033">
        <v>2</v>
      </c>
      <c r="Z1033" s="27">
        <f t="shared" si="16"/>
        <v>2</v>
      </c>
    </row>
    <row r="1034" spans="1:26" hidden="1">
      <c r="A1034" t="s">
        <v>246</v>
      </c>
      <c r="B1034">
        <v>16794853779</v>
      </c>
      <c r="C1034" t="s">
        <v>624</v>
      </c>
      <c r="D1034" t="s">
        <v>45</v>
      </c>
      <c r="E1034" t="s">
        <v>46</v>
      </c>
      <c r="F1034">
        <v>11407899</v>
      </c>
      <c r="G1034" s="111">
        <v>44936</v>
      </c>
      <c r="H1034" t="s">
        <v>1967</v>
      </c>
      <c r="I1034" t="s">
        <v>255</v>
      </c>
      <c r="J1034" t="s">
        <v>249</v>
      </c>
      <c r="K1034" t="s">
        <v>250</v>
      </c>
      <c r="L1034" t="s">
        <v>251</v>
      </c>
      <c r="O1034" s="111">
        <v>44936</v>
      </c>
      <c r="P1034" t="s">
        <v>252</v>
      </c>
      <c r="Q1034" t="s">
        <v>253</v>
      </c>
      <c r="R1034" s="111">
        <v>44938</v>
      </c>
      <c r="S1034" t="s">
        <v>254</v>
      </c>
      <c r="T1034" t="s">
        <v>254</v>
      </c>
      <c r="U1034" t="s">
        <v>254</v>
      </c>
      <c r="V1034" t="s">
        <v>254</v>
      </c>
      <c r="W1034">
        <v>0</v>
      </c>
      <c r="X1034">
        <v>0</v>
      </c>
      <c r="Y1034">
        <v>1069.51</v>
      </c>
      <c r="Z1034" s="27">
        <f t="shared" si="16"/>
        <v>1069.51</v>
      </c>
    </row>
    <row r="1035" spans="1:26" hidden="1">
      <c r="A1035" t="s">
        <v>246</v>
      </c>
      <c r="B1035">
        <v>16794853779</v>
      </c>
      <c r="C1035" t="s">
        <v>624</v>
      </c>
      <c r="D1035" t="s">
        <v>45</v>
      </c>
      <c r="E1035" t="s">
        <v>46</v>
      </c>
      <c r="F1035">
        <v>11717477</v>
      </c>
      <c r="G1035" s="111">
        <v>44942</v>
      </c>
      <c r="H1035" t="s">
        <v>1968</v>
      </c>
      <c r="I1035" t="s">
        <v>255</v>
      </c>
      <c r="J1035" t="s">
        <v>249</v>
      </c>
      <c r="K1035" t="s">
        <v>250</v>
      </c>
      <c r="L1035" t="s">
        <v>251</v>
      </c>
      <c r="O1035" s="111">
        <v>44942</v>
      </c>
      <c r="P1035" t="s">
        <v>252</v>
      </c>
      <c r="Q1035" t="s">
        <v>257</v>
      </c>
      <c r="R1035" s="111">
        <v>44943</v>
      </c>
      <c r="S1035" t="s">
        <v>254</v>
      </c>
      <c r="T1035" t="s">
        <v>254</v>
      </c>
      <c r="U1035" t="s">
        <v>254</v>
      </c>
      <c r="V1035" t="s">
        <v>254</v>
      </c>
      <c r="W1035">
        <v>0</v>
      </c>
      <c r="X1035">
        <v>0</v>
      </c>
      <c r="Y1035">
        <v>0.02</v>
      </c>
      <c r="Z1035" s="27">
        <f t="shared" si="16"/>
        <v>0.02</v>
      </c>
    </row>
    <row r="1036" spans="1:26" hidden="1">
      <c r="A1036" t="s">
        <v>246</v>
      </c>
      <c r="B1036">
        <v>16794853779</v>
      </c>
      <c r="C1036" t="s">
        <v>624</v>
      </c>
      <c r="D1036" t="s">
        <v>45</v>
      </c>
      <c r="E1036" t="s">
        <v>46</v>
      </c>
      <c r="F1036">
        <v>11731116</v>
      </c>
      <c r="G1036" s="111">
        <v>44957</v>
      </c>
      <c r="H1036" t="s">
        <v>1969</v>
      </c>
      <c r="I1036" t="s">
        <v>248</v>
      </c>
      <c r="J1036" t="s">
        <v>249</v>
      </c>
      <c r="K1036" t="s">
        <v>250</v>
      </c>
      <c r="L1036" t="s">
        <v>251</v>
      </c>
      <c r="O1036" s="111">
        <v>44957</v>
      </c>
      <c r="P1036" t="s">
        <v>252</v>
      </c>
      <c r="Q1036" t="s">
        <v>1406</v>
      </c>
      <c r="S1036" t="s">
        <v>254</v>
      </c>
      <c r="T1036" t="s">
        <v>254</v>
      </c>
      <c r="U1036" t="s">
        <v>254</v>
      </c>
      <c r="V1036" t="s">
        <v>254</v>
      </c>
      <c r="W1036">
        <v>0</v>
      </c>
      <c r="X1036">
        <v>0</v>
      </c>
      <c r="Y1036">
        <v>0</v>
      </c>
      <c r="Z1036" s="27">
        <f t="shared" si="16"/>
        <v>0</v>
      </c>
    </row>
    <row r="1037" spans="1:26">
      <c r="A1037" t="s">
        <v>246</v>
      </c>
      <c r="B1037">
        <v>576199648</v>
      </c>
      <c r="C1037" t="s">
        <v>624</v>
      </c>
      <c r="D1037" t="s">
        <v>45</v>
      </c>
      <c r="E1037" t="s">
        <v>46</v>
      </c>
      <c r="F1037">
        <v>11934271</v>
      </c>
      <c r="G1037" s="111">
        <v>44952</v>
      </c>
      <c r="H1037" t="s">
        <v>1970</v>
      </c>
      <c r="I1037" t="s">
        <v>248</v>
      </c>
      <c r="J1037" t="s">
        <v>249</v>
      </c>
      <c r="K1037" t="s">
        <v>250</v>
      </c>
      <c r="L1037" t="s">
        <v>251</v>
      </c>
      <c r="O1037" s="111">
        <v>44952</v>
      </c>
      <c r="P1037" t="s">
        <v>252</v>
      </c>
      <c r="Q1037" t="s">
        <v>253</v>
      </c>
      <c r="R1037" s="111">
        <v>44953</v>
      </c>
      <c r="S1037" t="s">
        <v>254</v>
      </c>
      <c r="T1037" t="s">
        <v>254</v>
      </c>
      <c r="U1037" t="s">
        <v>254</v>
      </c>
      <c r="V1037" t="s">
        <v>254</v>
      </c>
      <c r="W1037">
        <v>0</v>
      </c>
      <c r="X1037">
        <v>0</v>
      </c>
      <c r="Y1037">
        <v>839</v>
      </c>
      <c r="Z1037" s="27">
        <f t="shared" si="16"/>
        <v>839</v>
      </c>
    </row>
    <row r="1038" spans="1:26" hidden="1">
      <c r="A1038" t="s">
        <v>246</v>
      </c>
      <c r="B1038">
        <v>16794853779</v>
      </c>
      <c r="C1038" t="s">
        <v>624</v>
      </c>
      <c r="D1038" t="s">
        <v>1802</v>
      </c>
      <c r="E1038" t="s">
        <v>46</v>
      </c>
      <c r="F1038">
        <v>11978011</v>
      </c>
      <c r="G1038" s="111">
        <v>44932</v>
      </c>
      <c r="H1038" t="s">
        <v>1971</v>
      </c>
      <c r="I1038" t="s">
        <v>255</v>
      </c>
      <c r="J1038" t="s">
        <v>249</v>
      </c>
      <c r="K1038" t="s">
        <v>250</v>
      </c>
      <c r="L1038" t="s">
        <v>251</v>
      </c>
      <c r="O1038" s="111">
        <v>44932</v>
      </c>
      <c r="P1038" t="s">
        <v>252</v>
      </c>
      <c r="Q1038" t="s">
        <v>253</v>
      </c>
      <c r="R1038" s="111">
        <v>44938</v>
      </c>
      <c r="S1038" t="s">
        <v>254</v>
      </c>
      <c r="T1038" t="s">
        <v>254</v>
      </c>
      <c r="U1038" t="s">
        <v>254</v>
      </c>
      <c r="V1038" t="s">
        <v>254</v>
      </c>
      <c r="W1038">
        <v>0</v>
      </c>
      <c r="X1038">
        <v>0</v>
      </c>
      <c r="Y1038">
        <v>1287.8800000000001</v>
      </c>
      <c r="Z1038" s="27">
        <f t="shared" si="16"/>
        <v>1287.8800000000001</v>
      </c>
    </row>
    <row r="1039" spans="1:26" hidden="1">
      <c r="A1039" t="s">
        <v>246</v>
      </c>
      <c r="B1039">
        <v>11158354754</v>
      </c>
      <c r="C1039" t="s">
        <v>417</v>
      </c>
      <c r="D1039" t="s">
        <v>1011</v>
      </c>
      <c r="E1039" t="s">
        <v>46</v>
      </c>
      <c r="F1039">
        <v>7663804</v>
      </c>
      <c r="G1039" s="111">
        <v>44935</v>
      </c>
      <c r="H1039" t="s">
        <v>1972</v>
      </c>
      <c r="I1039" t="s">
        <v>255</v>
      </c>
      <c r="L1039" t="s">
        <v>707</v>
      </c>
      <c r="O1039" s="111">
        <v>44935</v>
      </c>
      <c r="P1039" t="s">
        <v>252</v>
      </c>
      <c r="Q1039" t="s">
        <v>253</v>
      </c>
      <c r="R1039" s="111">
        <v>44938</v>
      </c>
      <c r="S1039" t="s">
        <v>254</v>
      </c>
      <c r="T1039" t="s">
        <v>254</v>
      </c>
      <c r="U1039" t="s">
        <v>254</v>
      </c>
      <c r="V1039" t="s">
        <v>254</v>
      </c>
      <c r="W1039">
        <v>0</v>
      </c>
      <c r="X1039">
        <v>0</v>
      </c>
      <c r="Y1039">
        <v>563.34</v>
      </c>
      <c r="Z1039" s="27">
        <f t="shared" si="16"/>
        <v>563.34</v>
      </c>
    </row>
    <row r="1040" spans="1:26" hidden="1">
      <c r="A1040" t="s">
        <v>246</v>
      </c>
      <c r="B1040">
        <v>11158354754</v>
      </c>
      <c r="C1040" t="s">
        <v>417</v>
      </c>
      <c r="D1040" t="s">
        <v>611</v>
      </c>
      <c r="E1040" t="s">
        <v>46</v>
      </c>
      <c r="F1040">
        <v>11732131</v>
      </c>
      <c r="G1040" s="111">
        <v>44869</v>
      </c>
      <c r="H1040" t="s">
        <v>889</v>
      </c>
      <c r="I1040" t="s">
        <v>255</v>
      </c>
      <c r="J1040" t="s">
        <v>249</v>
      </c>
      <c r="K1040" t="s">
        <v>268</v>
      </c>
      <c r="L1040" t="s">
        <v>251</v>
      </c>
      <c r="O1040" s="111">
        <v>44869</v>
      </c>
      <c r="P1040" t="s">
        <v>252</v>
      </c>
      <c r="Q1040" t="s">
        <v>253</v>
      </c>
      <c r="R1040" s="111">
        <v>44872</v>
      </c>
      <c r="S1040" t="s">
        <v>254</v>
      </c>
      <c r="T1040" t="s">
        <v>254</v>
      </c>
      <c r="U1040" t="s">
        <v>254</v>
      </c>
      <c r="V1040" t="s">
        <v>254</v>
      </c>
      <c r="W1040">
        <v>7110.15</v>
      </c>
      <c r="X1040">
        <v>10214.700000000001</v>
      </c>
      <c r="Y1040">
        <v>10121.57</v>
      </c>
      <c r="Z1040" s="27">
        <f t="shared" si="16"/>
        <v>27446.42</v>
      </c>
    </row>
    <row r="1041" spans="1:26" hidden="1">
      <c r="A1041" t="s">
        <v>246</v>
      </c>
      <c r="B1041">
        <v>11158354754</v>
      </c>
      <c r="C1041" t="s">
        <v>417</v>
      </c>
      <c r="D1041" t="s">
        <v>611</v>
      </c>
      <c r="E1041" t="s">
        <v>46</v>
      </c>
      <c r="F1041">
        <v>11732894</v>
      </c>
      <c r="G1041" s="111">
        <v>44869</v>
      </c>
      <c r="H1041" t="s">
        <v>1973</v>
      </c>
      <c r="I1041" t="s">
        <v>256</v>
      </c>
      <c r="J1041" t="s">
        <v>249</v>
      </c>
      <c r="K1041" t="s">
        <v>268</v>
      </c>
      <c r="L1041" t="s">
        <v>251</v>
      </c>
      <c r="O1041" s="111">
        <v>44869</v>
      </c>
      <c r="P1041" t="s">
        <v>252</v>
      </c>
      <c r="Q1041" t="s">
        <v>257</v>
      </c>
      <c r="R1041" s="111">
        <v>44870</v>
      </c>
      <c r="S1041" t="s">
        <v>254</v>
      </c>
      <c r="T1041" t="s">
        <v>254</v>
      </c>
      <c r="U1041" t="s">
        <v>254</v>
      </c>
      <c r="V1041" t="s">
        <v>254</v>
      </c>
      <c r="W1041">
        <v>0</v>
      </c>
      <c r="X1041">
        <v>0</v>
      </c>
      <c r="Y1041">
        <v>0</v>
      </c>
      <c r="Z1041" s="27">
        <f t="shared" si="16"/>
        <v>0</v>
      </c>
    </row>
    <row r="1042" spans="1:26" hidden="1">
      <c r="A1042" t="s">
        <v>246</v>
      </c>
      <c r="B1042">
        <v>11158354754</v>
      </c>
      <c r="C1042" t="s">
        <v>417</v>
      </c>
      <c r="D1042" t="s">
        <v>45</v>
      </c>
      <c r="E1042" t="s">
        <v>46</v>
      </c>
      <c r="F1042">
        <v>1199302</v>
      </c>
      <c r="G1042" s="111">
        <v>44882</v>
      </c>
      <c r="H1042" t="s">
        <v>890</v>
      </c>
      <c r="I1042" t="s">
        <v>255</v>
      </c>
      <c r="J1042" t="s">
        <v>249</v>
      </c>
      <c r="K1042" t="s">
        <v>268</v>
      </c>
      <c r="L1042" t="s">
        <v>251</v>
      </c>
      <c r="O1042" s="111">
        <v>44882</v>
      </c>
      <c r="P1042" t="s">
        <v>252</v>
      </c>
      <c r="Q1042" t="s">
        <v>253</v>
      </c>
      <c r="R1042" s="111">
        <v>44883</v>
      </c>
      <c r="S1042" t="s">
        <v>254</v>
      </c>
      <c r="T1042" t="s">
        <v>254</v>
      </c>
      <c r="U1042" t="s">
        <v>254</v>
      </c>
      <c r="V1042" t="s">
        <v>254</v>
      </c>
      <c r="W1042">
        <v>25922.36</v>
      </c>
      <c r="X1042">
        <v>91713.79</v>
      </c>
      <c r="Y1042">
        <v>49973.93</v>
      </c>
      <c r="Z1042" s="27">
        <f t="shared" si="16"/>
        <v>167610.07999999999</v>
      </c>
    </row>
    <row r="1043" spans="1:26" hidden="1">
      <c r="A1043" t="s">
        <v>246</v>
      </c>
      <c r="B1043">
        <v>11158354754</v>
      </c>
      <c r="C1043" t="s">
        <v>417</v>
      </c>
      <c r="D1043" t="s">
        <v>45</v>
      </c>
      <c r="E1043" t="s">
        <v>46</v>
      </c>
      <c r="F1043">
        <v>4431190</v>
      </c>
      <c r="G1043" s="111">
        <v>44900</v>
      </c>
      <c r="H1043" t="s">
        <v>1302</v>
      </c>
      <c r="I1043" t="s">
        <v>248</v>
      </c>
      <c r="J1043" t="s">
        <v>249</v>
      </c>
      <c r="K1043" t="s">
        <v>268</v>
      </c>
      <c r="L1043" t="s">
        <v>251</v>
      </c>
      <c r="O1043" s="111">
        <v>44900</v>
      </c>
      <c r="P1043" t="s">
        <v>252</v>
      </c>
      <c r="Q1043" t="s">
        <v>253</v>
      </c>
      <c r="R1043" s="111">
        <v>44900</v>
      </c>
      <c r="S1043" t="s">
        <v>254</v>
      </c>
      <c r="T1043" t="s">
        <v>254</v>
      </c>
      <c r="U1043" t="s">
        <v>254</v>
      </c>
      <c r="V1043" t="s">
        <v>254</v>
      </c>
      <c r="W1043">
        <v>0</v>
      </c>
      <c r="X1043">
        <v>111749.99</v>
      </c>
      <c r="Y1043">
        <v>105517.66</v>
      </c>
      <c r="Z1043" s="27">
        <f t="shared" si="16"/>
        <v>217267.65000000002</v>
      </c>
    </row>
    <row r="1044" spans="1:26" hidden="1">
      <c r="A1044" t="s">
        <v>246</v>
      </c>
      <c r="B1044">
        <v>11158354754</v>
      </c>
      <c r="C1044" t="s">
        <v>417</v>
      </c>
      <c r="D1044" t="s">
        <v>45</v>
      </c>
      <c r="E1044" t="s">
        <v>46</v>
      </c>
      <c r="F1044">
        <v>4630840</v>
      </c>
      <c r="G1044" s="111">
        <v>44924</v>
      </c>
      <c r="H1044" t="s">
        <v>1303</v>
      </c>
      <c r="I1044" t="s">
        <v>255</v>
      </c>
      <c r="J1044" t="s">
        <v>249</v>
      </c>
      <c r="K1044" t="s">
        <v>250</v>
      </c>
      <c r="L1044" t="s">
        <v>251</v>
      </c>
      <c r="O1044" s="111">
        <v>44924</v>
      </c>
      <c r="P1044" t="s">
        <v>252</v>
      </c>
      <c r="Q1044" t="s">
        <v>282</v>
      </c>
      <c r="R1044" s="111">
        <v>44924</v>
      </c>
      <c r="S1044" t="s">
        <v>254</v>
      </c>
      <c r="T1044" t="s">
        <v>254</v>
      </c>
      <c r="U1044" t="s">
        <v>254</v>
      </c>
      <c r="V1044" t="s">
        <v>254</v>
      </c>
      <c r="W1044">
        <v>0</v>
      </c>
      <c r="X1044">
        <v>0.01</v>
      </c>
      <c r="Y1044">
        <v>0</v>
      </c>
      <c r="Z1044" s="27">
        <f t="shared" si="16"/>
        <v>0.01</v>
      </c>
    </row>
    <row r="1045" spans="1:26" hidden="1">
      <c r="A1045" t="s">
        <v>246</v>
      </c>
      <c r="B1045">
        <v>11158354754</v>
      </c>
      <c r="C1045" t="s">
        <v>417</v>
      </c>
      <c r="D1045" t="s">
        <v>45</v>
      </c>
      <c r="E1045" t="s">
        <v>46</v>
      </c>
      <c r="F1045">
        <v>11471494</v>
      </c>
      <c r="G1045" s="111">
        <v>44868</v>
      </c>
      <c r="H1045" t="s">
        <v>891</v>
      </c>
      <c r="I1045" t="s">
        <v>255</v>
      </c>
      <c r="J1045" t="s">
        <v>249</v>
      </c>
      <c r="K1045" t="s">
        <v>268</v>
      </c>
      <c r="L1045" t="s">
        <v>251</v>
      </c>
      <c r="O1045" s="111">
        <v>44868</v>
      </c>
      <c r="P1045" t="s">
        <v>252</v>
      </c>
      <c r="Q1045" t="s">
        <v>282</v>
      </c>
      <c r="R1045" s="111">
        <v>44869</v>
      </c>
      <c r="S1045" t="s">
        <v>254</v>
      </c>
      <c r="T1045" t="s">
        <v>254</v>
      </c>
      <c r="U1045" t="s">
        <v>254</v>
      </c>
      <c r="V1045" t="s">
        <v>254</v>
      </c>
      <c r="W1045">
        <v>6305.28</v>
      </c>
      <c r="X1045">
        <v>740</v>
      </c>
      <c r="Y1045">
        <v>0</v>
      </c>
      <c r="Z1045" s="27">
        <f t="shared" si="16"/>
        <v>7045.28</v>
      </c>
    </row>
    <row r="1046" spans="1:26" hidden="1">
      <c r="A1046" t="s">
        <v>246</v>
      </c>
      <c r="B1046">
        <v>11158354754</v>
      </c>
      <c r="C1046" t="s">
        <v>417</v>
      </c>
      <c r="D1046" t="s">
        <v>45</v>
      </c>
      <c r="E1046" t="s">
        <v>46</v>
      </c>
      <c r="F1046">
        <v>11512648</v>
      </c>
      <c r="G1046" s="111">
        <v>44924</v>
      </c>
      <c r="H1046" t="s">
        <v>1304</v>
      </c>
      <c r="I1046" t="s">
        <v>255</v>
      </c>
      <c r="J1046" t="s">
        <v>249</v>
      </c>
      <c r="K1046" t="s">
        <v>268</v>
      </c>
      <c r="L1046" t="s">
        <v>251</v>
      </c>
      <c r="O1046" s="111">
        <v>44924</v>
      </c>
      <c r="P1046" t="s">
        <v>252</v>
      </c>
      <c r="Q1046" t="s">
        <v>253</v>
      </c>
      <c r="R1046" s="111">
        <v>44925</v>
      </c>
      <c r="S1046" t="s">
        <v>254</v>
      </c>
      <c r="T1046" t="s">
        <v>254</v>
      </c>
      <c r="U1046" t="s">
        <v>254</v>
      </c>
      <c r="V1046" t="s">
        <v>254</v>
      </c>
      <c r="W1046">
        <v>0</v>
      </c>
      <c r="X1046">
        <v>2496.54</v>
      </c>
      <c r="Y1046">
        <v>16587.79</v>
      </c>
      <c r="Z1046" s="27">
        <f t="shared" si="16"/>
        <v>19084.330000000002</v>
      </c>
    </row>
    <row r="1047" spans="1:26" hidden="1">
      <c r="A1047" t="s">
        <v>246</v>
      </c>
      <c r="B1047">
        <v>8098322750</v>
      </c>
      <c r="C1047" t="s">
        <v>417</v>
      </c>
      <c r="D1047" t="s">
        <v>45</v>
      </c>
      <c r="E1047" t="s">
        <v>46</v>
      </c>
      <c r="F1047">
        <v>11521700</v>
      </c>
      <c r="G1047" s="111">
        <v>44874</v>
      </c>
      <c r="H1047" t="s">
        <v>892</v>
      </c>
      <c r="I1047" t="s">
        <v>255</v>
      </c>
      <c r="J1047" t="s">
        <v>249</v>
      </c>
      <c r="K1047" t="s">
        <v>250</v>
      </c>
      <c r="L1047" t="s">
        <v>251</v>
      </c>
      <c r="O1047" s="111">
        <v>44874</v>
      </c>
      <c r="P1047" t="s">
        <v>252</v>
      </c>
      <c r="Q1047" t="s">
        <v>253</v>
      </c>
      <c r="R1047" s="111">
        <v>44881</v>
      </c>
      <c r="S1047" t="s">
        <v>254</v>
      </c>
      <c r="T1047" t="s">
        <v>254</v>
      </c>
      <c r="U1047" t="s">
        <v>254</v>
      </c>
      <c r="V1047" t="s">
        <v>254</v>
      </c>
      <c r="W1047">
        <v>835</v>
      </c>
      <c r="X1047">
        <v>2516</v>
      </c>
      <c r="Y1047">
        <v>4472</v>
      </c>
      <c r="Z1047" s="27">
        <f t="shared" si="16"/>
        <v>7823</v>
      </c>
    </row>
    <row r="1048" spans="1:26" hidden="1">
      <c r="A1048" t="s">
        <v>246</v>
      </c>
      <c r="B1048">
        <v>11158354754</v>
      </c>
      <c r="C1048" t="s">
        <v>417</v>
      </c>
      <c r="D1048" t="s">
        <v>45</v>
      </c>
      <c r="E1048" t="s">
        <v>46</v>
      </c>
      <c r="F1048">
        <v>11717471</v>
      </c>
      <c r="G1048" s="111">
        <v>44866</v>
      </c>
      <c r="H1048" t="s">
        <v>893</v>
      </c>
      <c r="I1048" t="s">
        <v>255</v>
      </c>
      <c r="J1048" t="s">
        <v>249</v>
      </c>
      <c r="K1048" t="s">
        <v>250</v>
      </c>
      <c r="L1048" t="s">
        <v>251</v>
      </c>
      <c r="O1048" s="111">
        <v>44866</v>
      </c>
      <c r="P1048" t="s">
        <v>252</v>
      </c>
      <c r="Q1048" t="s">
        <v>253</v>
      </c>
      <c r="R1048" s="111">
        <v>44866</v>
      </c>
      <c r="S1048" t="s">
        <v>254</v>
      </c>
      <c r="T1048" t="s">
        <v>254</v>
      </c>
      <c r="U1048" t="s">
        <v>254</v>
      </c>
      <c r="V1048" t="s">
        <v>254</v>
      </c>
      <c r="W1048">
        <v>1821.08</v>
      </c>
      <c r="X1048">
        <v>3496.97</v>
      </c>
      <c r="Y1048">
        <v>5013.6000000000004</v>
      </c>
      <c r="Z1048" s="27">
        <f t="shared" si="16"/>
        <v>10331.65</v>
      </c>
    </row>
    <row r="1049" spans="1:26" hidden="1">
      <c r="A1049" t="s">
        <v>246</v>
      </c>
      <c r="B1049">
        <v>11158354754</v>
      </c>
      <c r="C1049" t="s">
        <v>417</v>
      </c>
      <c r="D1049" t="s">
        <v>45</v>
      </c>
      <c r="E1049" t="s">
        <v>46</v>
      </c>
      <c r="F1049">
        <v>11718041</v>
      </c>
      <c r="G1049" s="111">
        <v>44866</v>
      </c>
      <c r="H1049" t="s">
        <v>613</v>
      </c>
      <c r="I1049" t="s">
        <v>255</v>
      </c>
      <c r="L1049" t="s">
        <v>251</v>
      </c>
      <c r="O1049" s="111">
        <v>44866</v>
      </c>
      <c r="P1049" t="s">
        <v>252</v>
      </c>
      <c r="Q1049" t="s">
        <v>263</v>
      </c>
      <c r="R1049" s="111">
        <v>44866</v>
      </c>
      <c r="S1049" t="s">
        <v>254</v>
      </c>
      <c r="T1049" t="s">
        <v>254</v>
      </c>
      <c r="U1049" t="s">
        <v>254</v>
      </c>
      <c r="V1049" t="s">
        <v>254</v>
      </c>
      <c r="W1049">
        <v>44.21</v>
      </c>
      <c r="X1049">
        <v>0</v>
      </c>
      <c r="Y1049">
        <v>0</v>
      </c>
      <c r="Z1049" s="27">
        <f t="shared" si="16"/>
        <v>44.21</v>
      </c>
    </row>
    <row r="1050" spans="1:26" hidden="1">
      <c r="A1050" t="s">
        <v>246</v>
      </c>
      <c r="B1050">
        <v>11158354754</v>
      </c>
      <c r="C1050" t="s">
        <v>417</v>
      </c>
      <c r="D1050" t="s">
        <v>45</v>
      </c>
      <c r="E1050" t="s">
        <v>46</v>
      </c>
      <c r="F1050">
        <v>11727053</v>
      </c>
      <c r="G1050" s="111">
        <v>44868</v>
      </c>
      <c r="H1050" t="s">
        <v>894</v>
      </c>
      <c r="I1050" t="s">
        <v>271</v>
      </c>
      <c r="J1050" t="s">
        <v>249</v>
      </c>
      <c r="K1050" t="s">
        <v>250</v>
      </c>
      <c r="L1050" t="s">
        <v>251</v>
      </c>
      <c r="O1050" s="111">
        <v>44868</v>
      </c>
      <c r="P1050" t="s">
        <v>252</v>
      </c>
      <c r="Q1050" t="s">
        <v>253</v>
      </c>
      <c r="R1050" s="111">
        <v>44896</v>
      </c>
      <c r="S1050" t="s">
        <v>254</v>
      </c>
      <c r="T1050" t="s">
        <v>254</v>
      </c>
      <c r="U1050" t="s">
        <v>254</v>
      </c>
      <c r="V1050" t="s">
        <v>254</v>
      </c>
      <c r="W1050">
        <v>501</v>
      </c>
      <c r="X1050">
        <v>1021</v>
      </c>
      <c r="Y1050">
        <v>4278</v>
      </c>
      <c r="Z1050" s="27">
        <f t="shared" si="16"/>
        <v>5800</v>
      </c>
    </row>
    <row r="1051" spans="1:26" hidden="1">
      <c r="A1051" t="s">
        <v>246</v>
      </c>
      <c r="B1051">
        <v>11158354754</v>
      </c>
      <c r="C1051" t="s">
        <v>417</v>
      </c>
      <c r="D1051" t="s">
        <v>45</v>
      </c>
      <c r="E1051" t="s">
        <v>46</v>
      </c>
      <c r="F1051">
        <v>11750602</v>
      </c>
      <c r="G1051" s="111">
        <v>44874</v>
      </c>
      <c r="H1051" t="s">
        <v>895</v>
      </c>
      <c r="I1051" t="s">
        <v>255</v>
      </c>
      <c r="J1051" t="s">
        <v>249</v>
      </c>
      <c r="K1051" t="s">
        <v>250</v>
      </c>
      <c r="L1051" t="s">
        <v>251</v>
      </c>
      <c r="O1051" s="111">
        <v>44874</v>
      </c>
      <c r="P1051" t="s">
        <v>252</v>
      </c>
      <c r="Q1051" t="s">
        <v>282</v>
      </c>
      <c r="R1051" s="111">
        <v>44875</v>
      </c>
      <c r="S1051" t="s">
        <v>254</v>
      </c>
      <c r="T1051" t="s">
        <v>254</v>
      </c>
      <c r="U1051" t="s">
        <v>254</v>
      </c>
      <c r="V1051" t="s">
        <v>254</v>
      </c>
      <c r="W1051">
        <v>0.5</v>
      </c>
      <c r="X1051">
        <v>56</v>
      </c>
      <c r="Y1051">
        <v>0</v>
      </c>
      <c r="Z1051" s="27">
        <f t="shared" si="16"/>
        <v>56.5</v>
      </c>
    </row>
    <row r="1052" spans="1:26" hidden="1">
      <c r="A1052" t="s">
        <v>246</v>
      </c>
      <c r="B1052">
        <v>11158354754</v>
      </c>
      <c r="C1052" t="s">
        <v>417</v>
      </c>
      <c r="D1052" t="s">
        <v>45</v>
      </c>
      <c r="E1052" t="s">
        <v>46</v>
      </c>
      <c r="F1052">
        <v>11756503</v>
      </c>
      <c r="G1052" s="111">
        <v>44875</v>
      </c>
      <c r="H1052" t="s">
        <v>896</v>
      </c>
      <c r="I1052" t="s">
        <v>255</v>
      </c>
      <c r="J1052" t="s">
        <v>249</v>
      </c>
      <c r="K1052" t="s">
        <v>250</v>
      </c>
      <c r="L1052" t="s">
        <v>251</v>
      </c>
      <c r="O1052" s="111">
        <v>44875</v>
      </c>
      <c r="P1052" t="s">
        <v>252</v>
      </c>
      <c r="Q1052" t="s">
        <v>253</v>
      </c>
      <c r="R1052" s="111">
        <v>44876</v>
      </c>
      <c r="S1052" t="s">
        <v>254</v>
      </c>
      <c r="T1052" t="s">
        <v>254</v>
      </c>
      <c r="U1052" t="s">
        <v>254</v>
      </c>
      <c r="V1052" t="s">
        <v>254</v>
      </c>
      <c r="W1052">
        <v>536.91</v>
      </c>
      <c r="X1052">
        <v>650.5</v>
      </c>
      <c r="Y1052">
        <v>2405.31</v>
      </c>
      <c r="Z1052" s="27">
        <f t="shared" si="16"/>
        <v>3592.72</v>
      </c>
    </row>
    <row r="1053" spans="1:26" hidden="1">
      <c r="A1053" t="s">
        <v>246</v>
      </c>
      <c r="B1053">
        <v>11158354754</v>
      </c>
      <c r="C1053" t="s">
        <v>417</v>
      </c>
      <c r="D1053" t="s">
        <v>45</v>
      </c>
      <c r="E1053" t="s">
        <v>46</v>
      </c>
      <c r="F1053">
        <v>11760049</v>
      </c>
      <c r="G1053" s="111">
        <v>44879</v>
      </c>
      <c r="H1053" t="s">
        <v>897</v>
      </c>
      <c r="I1053" t="s">
        <v>255</v>
      </c>
      <c r="J1053" t="s">
        <v>249</v>
      </c>
      <c r="K1053" t="s">
        <v>268</v>
      </c>
      <c r="L1053" t="s">
        <v>251</v>
      </c>
      <c r="O1053" s="111">
        <v>44879</v>
      </c>
      <c r="P1053" t="s">
        <v>252</v>
      </c>
      <c r="Q1053" t="s">
        <v>253</v>
      </c>
      <c r="R1053" s="111">
        <v>44881</v>
      </c>
      <c r="S1053" t="s">
        <v>254</v>
      </c>
      <c r="T1053" t="s">
        <v>254</v>
      </c>
      <c r="U1053" t="s">
        <v>254</v>
      </c>
      <c r="V1053" t="s">
        <v>254</v>
      </c>
      <c r="W1053">
        <v>9837.93</v>
      </c>
      <c r="X1053">
        <v>22812.89</v>
      </c>
      <c r="Y1053">
        <v>26163.34</v>
      </c>
      <c r="Z1053" s="27">
        <f t="shared" si="16"/>
        <v>58814.16</v>
      </c>
    </row>
    <row r="1054" spans="1:26" hidden="1">
      <c r="A1054" t="s">
        <v>246</v>
      </c>
      <c r="B1054">
        <v>11158354754</v>
      </c>
      <c r="C1054" t="s">
        <v>417</v>
      </c>
      <c r="D1054" t="s">
        <v>45</v>
      </c>
      <c r="E1054" t="s">
        <v>46</v>
      </c>
      <c r="F1054">
        <v>11771390</v>
      </c>
      <c r="G1054" s="111">
        <v>44881</v>
      </c>
      <c r="H1054" t="s">
        <v>898</v>
      </c>
      <c r="I1054" t="s">
        <v>255</v>
      </c>
      <c r="J1054" t="s">
        <v>249</v>
      </c>
      <c r="K1054" t="s">
        <v>250</v>
      </c>
      <c r="L1054" t="s">
        <v>251</v>
      </c>
      <c r="O1054" s="111">
        <v>44881</v>
      </c>
      <c r="P1054" t="s">
        <v>252</v>
      </c>
      <c r="Q1054" t="s">
        <v>253</v>
      </c>
      <c r="R1054" s="111">
        <v>44881</v>
      </c>
      <c r="S1054" t="s">
        <v>254</v>
      </c>
      <c r="T1054" t="s">
        <v>254</v>
      </c>
      <c r="U1054" t="s">
        <v>254</v>
      </c>
      <c r="V1054" t="s">
        <v>254</v>
      </c>
      <c r="W1054">
        <v>3160.45</v>
      </c>
      <c r="X1054">
        <v>6443.95</v>
      </c>
      <c r="Y1054">
        <v>7748.7</v>
      </c>
      <c r="Z1054" s="27">
        <f t="shared" si="16"/>
        <v>17353.099999999999</v>
      </c>
    </row>
    <row r="1055" spans="1:26" hidden="1">
      <c r="A1055" t="s">
        <v>246</v>
      </c>
      <c r="B1055">
        <v>11158354754</v>
      </c>
      <c r="C1055" t="s">
        <v>417</v>
      </c>
      <c r="D1055" t="s">
        <v>45</v>
      </c>
      <c r="E1055" t="s">
        <v>46</v>
      </c>
      <c r="F1055">
        <v>11785027</v>
      </c>
      <c r="G1055" s="111">
        <v>44887</v>
      </c>
      <c r="H1055" t="s">
        <v>899</v>
      </c>
      <c r="I1055" t="s">
        <v>255</v>
      </c>
      <c r="J1055" t="s">
        <v>249</v>
      </c>
      <c r="K1055" t="s">
        <v>250</v>
      </c>
      <c r="L1055" t="s">
        <v>251</v>
      </c>
      <c r="O1055" s="111">
        <v>44887</v>
      </c>
      <c r="P1055" t="s">
        <v>252</v>
      </c>
      <c r="Q1055" t="s">
        <v>253</v>
      </c>
      <c r="R1055" s="111">
        <v>44888</v>
      </c>
      <c r="S1055" t="s">
        <v>254</v>
      </c>
      <c r="T1055" t="s">
        <v>254</v>
      </c>
      <c r="U1055" t="s">
        <v>254</v>
      </c>
      <c r="V1055" t="s">
        <v>254</v>
      </c>
      <c r="W1055">
        <v>2664.5</v>
      </c>
      <c r="X1055">
        <v>4797.7</v>
      </c>
      <c r="Y1055">
        <v>268.75</v>
      </c>
      <c r="Z1055" s="27">
        <f t="shared" si="16"/>
        <v>7730.95</v>
      </c>
    </row>
    <row r="1056" spans="1:26" hidden="1">
      <c r="A1056" t="s">
        <v>246</v>
      </c>
      <c r="B1056">
        <v>11158354754</v>
      </c>
      <c r="C1056" t="s">
        <v>417</v>
      </c>
      <c r="D1056" t="s">
        <v>45</v>
      </c>
      <c r="E1056" t="s">
        <v>46</v>
      </c>
      <c r="F1056">
        <v>11786248</v>
      </c>
      <c r="G1056" s="111">
        <v>44883</v>
      </c>
      <c r="H1056" t="s">
        <v>900</v>
      </c>
      <c r="I1056" t="s">
        <v>255</v>
      </c>
      <c r="J1056" t="s">
        <v>249</v>
      </c>
      <c r="K1056" t="s">
        <v>250</v>
      </c>
      <c r="L1056" t="s">
        <v>251</v>
      </c>
      <c r="O1056" s="111">
        <v>44883</v>
      </c>
      <c r="P1056" t="s">
        <v>252</v>
      </c>
      <c r="Q1056" t="s">
        <v>253</v>
      </c>
      <c r="R1056" s="111">
        <v>44886</v>
      </c>
      <c r="S1056" t="s">
        <v>254</v>
      </c>
      <c r="T1056" t="s">
        <v>254</v>
      </c>
      <c r="U1056" t="s">
        <v>254</v>
      </c>
      <c r="V1056" t="s">
        <v>254</v>
      </c>
      <c r="W1056">
        <v>942.47</v>
      </c>
      <c r="X1056">
        <v>4820.07</v>
      </c>
      <c r="Y1056">
        <v>354</v>
      </c>
      <c r="Z1056" s="27">
        <f t="shared" si="16"/>
        <v>6116.54</v>
      </c>
    </row>
    <row r="1057" spans="1:26" hidden="1">
      <c r="A1057" t="s">
        <v>246</v>
      </c>
      <c r="B1057">
        <v>11158354754</v>
      </c>
      <c r="C1057" t="s">
        <v>417</v>
      </c>
      <c r="D1057" t="s">
        <v>45</v>
      </c>
      <c r="E1057" t="s">
        <v>46</v>
      </c>
      <c r="F1057">
        <v>11792725</v>
      </c>
      <c r="G1057" s="111">
        <v>44886</v>
      </c>
      <c r="H1057" t="s">
        <v>1523</v>
      </c>
      <c r="I1057" t="s">
        <v>255</v>
      </c>
      <c r="J1057" t="s">
        <v>249</v>
      </c>
      <c r="K1057" t="s">
        <v>250</v>
      </c>
      <c r="L1057" t="s">
        <v>251</v>
      </c>
      <c r="O1057" s="111">
        <v>44886</v>
      </c>
      <c r="P1057" t="s">
        <v>252</v>
      </c>
      <c r="Q1057" t="s">
        <v>253</v>
      </c>
      <c r="R1057" s="111">
        <v>44887</v>
      </c>
      <c r="S1057" t="s">
        <v>254</v>
      </c>
      <c r="T1057" t="s">
        <v>254</v>
      </c>
      <c r="U1057" t="s">
        <v>254</v>
      </c>
      <c r="V1057" t="s">
        <v>254</v>
      </c>
      <c r="W1057">
        <v>404.5</v>
      </c>
      <c r="X1057">
        <v>1083</v>
      </c>
      <c r="Y1057">
        <v>2033</v>
      </c>
      <c r="Z1057" s="27">
        <f t="shared" si="16"/>
        <v>3520.5</v>
      </c>
    </row>
    <row r="1058" spans="1:26" hidden="1">
      <c r="A1058" t="s">
        <v>246</v>
      </c>
      <c r="B1058">
        <v>11158354754</v>
      </c>
      <c r="C1058" t="s">
        <v>417</v>
      </c>
      <c r="D1058" t="s">
        <v>45</v>
      </c>
      <c r="E1058" t="s">
        <v>46</v>
      </c>
      <c r="F1058">
        <v>11806871</v>
      </c>
      <c r="G1058" s="111">
        <v>44890</v>
      </c>
      <c r="H1058" t="s">
        <v>901</v>
      </c>
      <c r="I1058" t="s">
        <v>255</v>
      </c>
      <c r="J1058" t="s">
        <v>249</v>
      </c>
      <c r="K1058" t="s">
        <v>250</v>
      </c>
      <c r="L1058" t="s">
        <v>251</v>
      </c>
      <c r="O1058" s="111">
        <v>44890</v>
      </c>
      <c r="P1058" t="s">
        <v>252</v>
      </c>
      <c r="Q1058" t="s">
        <v>253</v>
      </c>
      <c r="R1058" s="111">
        <v>44893</v>
      </c>
      <c r="S1058" t="s">
        <v>254</v>
      </c>
      <c r="T1058" t="s">
        <v>254</v>
      </c>
      <c r="U1058" t="s">
        <v>254</v>
      </c>
      <c r="V1058" t="s">
        <v>254</v>
      </c>
      <c r="W1058">
        <v>2</v>
      </c>
      <c r="X1058">
        <v>711.9</v>
      </c>
      <c r="Y1058">
        <v>522.9</v>
      </c>
      <c r="Z1058" s="27">
        <f t="shared" si="16"/>
        <v>1236.8</v>
      </c>
    </row>
    <row r="1059" spans="1:26" hidden="1">
      <c r="A1059" t="s">
        <v>246</v>
      </c>
      <c r="B1059">
        <v>11158354754</v>
      </c>
      <c r="C1059" t="s">
        <v>417</v>
      </c>
      <c r="D1059" t="s">
        <v>45</v>
      </c>
      <c r="E1059" t="s">
        <v>46</v>
      </c>
      <c r="F1059">
        <v>11818041</v>
      </c>
      <c r="G1059" s="111">
        <v>44890</v>
      </c>
      <c r="H1059" t="s">
        <v>902</v>
      </c>
      <c r="I1059" t="s">
        <v>255</v>
      </c>
      <c r="J1059" t="s">
        <v>249</v>
      </c>
      <c r="K1059" t="s">
        <v>250</v>
      </c>
      <c r="L1059" t="s">
        <v>251</v>
      </c>
      <c r="O1059" s="111">
        <v>44890</v>
      </c>
      <c r="P1059" t="s">
        <v>252</v>
      </c>
      <c r="Q1059" t="s">
        <v>253</v>
      </c>
      <c r="R1059" s="111">
        <v>44893</v>
      </c>
      <c r="S1059" t="s">
        <v>254</v>
      </c>
      <c r="T1059" t="s">
        <v>254</v>
      </c>
      <c r="U1059" t="s">
        <v>254</v>
      </c>
      <c r="V1059" t="s">
        <v>254</v>
      </c>
      <c r="W1059">
        <v>0</v>
      </c>
      <c r="X1059">
        <v>324</v>
      </c>
      <c r="Y1059">
        <v>35.450000000000003</v>
      </c>
      <c r="Z1059" s="27">
        <f t="shared" si="16"/>
        <v>359.45</v>
      </c>
    </row>
    <row r="1060" spans="1:26" hidden="1">
      <c r="A1060" t="s">
        <v>246</v>
      </c>
      <c r="B1060">
        <v>11158354754</v>
      </c>
      <c r="C1060" t="s">
        <v>417</v>
      </c>
      <c r="D1060" t="s">
        <v>45</v>
      </c>
      <c r="E1060" t="s">
        <v>46</v>
      </c>
      <c r="F1060">
        <v>11818215</v>
      </c>
      <c r="G1060" s="111">
        <v>44890</v>
      </c>
      <c r="H1060" t="s">
        <v>903</v>
      </c>
      <c r="I1060" t="s">
        <v>255</v>
      </c>
      <c r="J1060" t="s">
        <v>249</v>
      </c>
      <c r="K1060" t="s">
        <v>250</v>
      </c>
      <c r="L1060" t="s">
        <v>251</v>
      </c>
      <c r="O1060" s="111">
        <v>44890</v>
      </c>
      <c r="P1060" t="s">
        <v>252</v>
      </c>
      <c r="Q1060" t="s">
        <v>253</v>
      </c>
      <c r="R1060" s="111">
        <v>44893</v>
      </c>
      <c r="S1060" t="s">
        <v>254</v>
      </c>
      <c r="T1060" t="s">
        <v>254</v>
      </c>
      <c r="U1060" t="s">
        <v>254</v>
      </c>
      <c r="V1060" t="s">
        <v>254</v>
      </c>
      <c r="W1060">
        <v>292.75</v>
      </c>
      <c r="X1060">
        <v>2096.6</v>
      </c>
      <c r="Y1060">
        <v>853.26</v>
      </c>
      <c r="Z1060" s="27">
        <f t="shared" si="16"/>
        <v>3242.6099999999997</v>
      </c>
    </row>
    <row r="1061" spans="1:26" hidden="1">
      <c r="A1061" t="s">
        <v>246</v>
      </c>
      <c r="B1061">
        <v>11158354754</v>
      </c>
      <c r="C1061" t="s">
        <v>417</v>
      </c>
      <c r="D1061" t="s">
        <v>45</v>
      </c>
      <c r="E1061" t="s">
        <v>46</v>
      </c>
      <c r="F1061">
        <v>11821954</v>
      </c>
      <c r="G1061" s="111">
        <v>44895</v>
      </c>
      <c r="H1061" t="s">
        <v>1974</v>
      </c>
      <c r="I1061" t="s">
        <v>255</v>
      </c>
      <c r="J1061" t="s">
        <v>249</v>
      </c>
      <c r="K1061" t="s">
        <v>268</v>
      </c>
      <c r="L1061" t="s">
        <v>251</v>
      </c>
      <c r="O1061" s="111">
        <v>44895</v>
      </c>
      <c r="P1061" t="s">
        <v>252</v>
      </c>
      <c r="Q1061" t="s">
        <v>257</v>
      </c>
      <c r="R1061" s="111">
        <v>44903</v>
      </c>
      <c r="S1061" t="s">
        <v>254</v>
      </c>
      <c r="T1061" t="s">
        <v>254</v>
      </c>
      <c r="U1061" t="s">
        <v>254</v>
      </c>
      <c r="V1061" t="s">
        <v>254</v>
      </c>
      <c r="W1061">
        <v>0</v>
      </c>
      <c r="X1061">
        <v>0</v>
      </c>
      <c r="Y1061">
        <v>0</v>
      </c>
      <c r="Z1061" s="27">
        <f t="shared" si="16"/>
        <v>0</v>
      </c>
    </row>
    <row r="1062" spans="1:26" hidden="1">
      <c r="A1062" t="s">
        <v>246</v>
      </c>
      <c r="B1062">
        <v>11158354754</v>
      </c>
      <c r="C1062" t="s">
        <v>417</v>
      </c>
      <c r="D1062" t="s">
        <v>45</v>
      </c>
      <c r="E1062" t="s">
        <v>46</v>
      </c>
      <c r="F1062">
        <v>11882276</v>
      </c>
      <c r="G1062" s="111">
        <v>44908</v>
      </c>
      <c r="H1062" t="s">
        <v>1305</v>
      </c>
      <c r="I1062" t="s">
        <v>255</v>
      </c>
      <c r="L1062" t="s">
        <v>251</v>
      </c>
      <c r="O1062" s="111">
        <v>44908</v>
      </c>
      <c r="P1062" t="s">
        <v>252</v>
      </c>
      <c r="Q1062" t="s">
        <v>263</v>
      </c>
      <c r="R1062" s="111">
        <v>44909</v>
      </c>
      <c r="S1062" t="s">
        <v>254</v>
      </c>
      <c r="T1062" t="s">
        <v>254</v>
      </c>
      <c r="U1062" t="s">
        <v>254</v>
      </c>
      <c r="V1062" t="s">
        <v>254</v>
      </c>
      <c r="W1062">
        <v>0</v>
      </c>
      <c r="X1062">
        <v>237</v>
      </c>
      <c r="Y1062">
        <v>0</v>
      </c>
      <c r="Z1062" s="27">
        <f t="shared" si="16"/>
        <v>237</v>
      </c>
    </row>
    <row r="1063" spans="1:26" hidden="1">
      <c r="A1063" t="s">
        <v>246</v>
      </c>
      <c r="B1063">
        <v>11158354754</v>
      </c>
      <c r="C1063" t="s">
        <v>417</v>
      </c>
      <c r="D1063" t="s">
        <v>45</v>
      </c>
      <c r="E1063" t="s">
        <v>46</v>
      </c>
      <c r="F1063">
        <v>11888040</v>
      </c>
      <c r="G1063" s="111">
        <v>44909</v>
      </c>
      <c r="H1063" t="s">
        <v>1401</v>
      </c>
      <c r="I1063" t="s">
        <v>255</v>
      </c>
      <c r="J1063" t="s">
        <v>249</v>
      </c>
      <c r="K1063" t="s">
        <v>250</v>
      </c>
      <c r="L1063" t="s">
        <v>251</v>
      </c>
      <c r="O1063" s="111">
        <v>44909</v>
      </c>
      <c r="P1063" t="s">
        <v>252</v>
      </c>
      <c r="Q1063" t="s">
        <v>253</v>
      </c>
      <c r="R1063" s="111">
        <v>44910</v>
      </c>
      <c r="S1063" t="s">
        <v>254</v>
      </c>
      <c r="T1063" t="s">
        <v>254</v>
      </c>
      <c r="U1063" t="s">
        <v>254</v>
      </c>
      <c r="V1063" t="s">
        <v>254</v>
      </c>
      <c r="W1063">
        <v>0</v>
      </c>
      <c r="X1063">
        <v>0</v>
      </c>
      <c r="Y1063">
        <v>660</v>
      </c>
      <c r="Z1063" s="27">
        <f t="shared" si="16"/>
        <v>660</v>
      </c>
    </row>
    <row r="1064" spans="1:26" hidden="1">
      <c r="A1064" t="s">
        <v>246</v>
      </c>
      <c r="B1064">
        <v>11158354754</v>
      </c>
      <c r="C1064" t="s">
        <v>417</v>
      </c>
      <c r="D1064" t="s">
        <v>45</v>
      </c>
      <c r="E1064" t="s">
        <v>46</v>
      </c>
      <c r="F1064">
        <v>11927745</v>
      </c>
      <c r="G1064" s="111">
        <v>44918</v>
      </c>
      <c r="H1064" t="s">
        <v>1306</v>
      </c>
      <c r="I1064" t="s">
        <v>248</v>
      </c>
      <c r="J1064" t="s">
        <v>249</v>
      </c>
      <c r="K1064" t="s">
        <v>250</v>
      </c>
      <c r="L1064" t="s">
        <v>251</v>
      </c>
      <c r="O1064" s="111">
        <v>44918</v>
      </c>
      <c r="P1064" t="s">
        <v>252</v>
      </c>
      <c r="Q1064" t="s">
        <v>253</v>
      </c>
      <c r="R1064" s="111">
        <v>44922</v>
      </c>
      <c r="S1064" t="s">
        <v>254</v>
      </c>
      <c r="T1064" t="s">
        <v>254</v>
      </c>
      <c r="U1064" t="s">
        <v>254</v>
      </c>
      <c r="V1064" t="s">
        <v>254</v>
      </c>
      <c r="W1064">
        <v>0</v>
      </c>
      <c r="X1064">
        <v>105.31</v>
      </c>
      <c r="Y1064">
        <v>35.5</v>
      </c>
      <c r="Z1064" s="27">
        <f t="shared" si="16"/>
        <v>140.81</v>
      </c>
    </row>
    <row r="1065" spans="1:26" hidden="1">
      <c r="A1065" t="s">
        <v>246</v>
      </c>
      <c r="B1065">
        <v>11158354754</v>
      </c>
      <c r="C1065" t="s">
        <v>417</v>
      </c>
      <c r="D1065" t="s">
        <v>45</v>
      </c>
      <c r="E1065" t="s">
        <v>46</v>
      </c>
      <c r="F1065">
        <v>11932904</v>
      </c>
      <c r="G1065" s="111">
        <v>44922</v>
      </c>
      <c r="H1065" t="s">
        <v>1307</v>
      </c>
      <c r="I1065" t="s">
        <v>255</v>
      </c>
      <c r="J1065" t="s">
        <v>249</v>
      </c>
      <c r="K1065" t="s">
        <v>250</v>
      </c>
      <c r="L1065" t="s">
        <v>251</v>
      </c>
      <c r="O1065" s="111">
        <v>44922</v>
      </c>
      <c r="P1065" t="s">
        <v>252</v>
      </c>
      <c r="Q1065" t="s">
        <v>253</v>
      </c>
      <c r="R1065" s="111">
        <v>44923</v>
      </c>
      <c r="S1065" t="s">
        <v>254</v>
      </c>
      <c r="T1065" t="s">
        <v>254</v>
      </c>
      <c r="U1065" t="s">
        <v>254</v>
      </c>
      <c r="V1065" t="s">
        <v>254</v>
      </c>
      <c r="W1065">
        <v>0</v>
      </c>
      <c r="X1065">
        <v>228.5</v>
      </c>
      <c r="Y1065">
        <v>4685.8999999999996</v>
      </c>
      <c r="Z1065" s="27">
        <f t="shared" si="16"/>
        <v>4914.3999999999996</v>
      </c>
    </row>
    <row r="1066" spans="1:26" hidden="1">
      <c r="A1066" t="s">
        <v>246</v>
      </c>
      <c r="B1066">
        <v>11158354754</v>
      </c>
      <c r="C1066" t="s">
        <v>417</v>
      </c>
      <c r="D1066" t="s">
        <v>45</v>
      </c>
      <c r="E1066" t="s">
        <v>46</v>
      </c>
      <c r="F1066">
        <v>11933086</v>
      </c>
      <c r="G1066" s="111">
        <v>44921</v>
      </c>
      <c r="H1066" t="s">
        <v>1308</v>
      </c>
      <c r="I1066" t="s">
        <v>255</v>
      </c>
      <c r="J1066" t="s">
        <v>249</v>
      </c>
      <c r="K1066" t="s">
        <v>250</v>
      </c>
      <c r="L1066" t="s">
        <v>251</v>
      </c>
      <c r="O1066" s="111">
        <v>44921</v>
      </c>
      <c r="P1066" t="s">
        <v>252</v>
      </c>
      <c r="Q1066" t="s">
        <v>253</v>
      </c>
      <c r="R1066" s="111">
        <v>44923</v>
      </c>
      <c r="S1066" t="s">
        <v>254</v>
      </c>
      <c r="T1066" t="s">
        <v>254</v>
      </c>
      <c r="U1066" t="s">
        <v>254</v>
      </c>
      <c r="V1066" t="s">
        <v>254</v>
      </c>
      <c r="W1066">
        <v>0</v>
      </c>
      <c r="X1066">
        <v>289</v>
      </c>
      <c r="Y1066">
        <v>460.85</v>
      </c>
      <c r="Z1066" s="27">
        <f t="shared" si="16"/>
        <v>749.85</v>
      </c>
    </row>
    <row r="1067" spans="1:26" hidden="1">
      <c r="A1067" t="s">
        <v>246</v>
      </c>
      <c r="B1067">
        <v>11158354754</v>
      </c>
      <c r="C1067" t="s">
        <v>417</v>
      </c>
      <c r="D1067" t="s">
        <v>45</v>
      </c>
      <c r="E1067" t="s">
        <v>46</v>
      </c>
      <c r="F1067">
        <v>11952250</v>
      </c>
      <c r="G1067" s="111">
        <v>44925</v>
      </c>
      <c r="H1067" t="s">
        <v>1402</v>
      </c>
      <c r="I1067" t="s">
        <v>255</v>
      </c>
      <c r="J1067" t="s">
        <v>249</v>
      </c>
      <c r="K1067" t="s">
        <v>268</v>
      </c>
      <c r="L1067" t="s">
        <v>251</v>
      </c>
      <c r="O1067" s="111">
        <v>44925</v>
      </c>
      <c r="P1067" t="s">
        <v>252</v>
      </c>
      <c r="Q1067" t="s">
        <v>253</v>
      </c>
      <c r="R1067" s="111">
        <v>44928</v>
      </c>
      <c r="S1067" t="s">
        <v>254</v>
      </c>
      <c r="T1067" t="s">
        <v>254</v>
      </c>
      <c r="U1067" t="s">
        <v>254</v>
      </c>
      <c r="V1067" t="s">
        <v>254</v>
      </c>
      <c r="W1067">
        <v>0</v>
      </c>
      <c r="X1067">
        <v>0</v>
      </c>
      <c r="Y1067">
        <v>1845.7</v>
      </c>
      <c r="Z1067" s="27">
        <f t="shared" si="16"/>
        <v>1845.7</v>
      </c>
    </row>
    <row r="1068" spans="1:26" hidden="1">
      <c r="A1068" t="s">
        <v>246</v>
      </c>
      <c r="B1068">
        <v>11158354754</v>
      </c>
      <c r="C1068" t="s">
        <v>417</v>
      </c>
      <c r="D1068" t="s">
        <v>45</v>
      </c>
      <c r="E1068" t="s">
        <v>46</v>
      </c>
      <c r="F1068">
        <v>12044533</v>
      </c>
      <c r="G1068" s="111">
        <v>44951</v>
      </c>
      <c r="H1068" t="s">
        <v>1975</v>
      </c>
      <c r="I1068" t="s">
        <v>271</v>
      </c>
      <c r="J1068" t="s">
        <v>249</v>
      </c>
      <c r="K1068" t="s">
        <v>250</v>
      </c>
      <c r="L1068" t="s">
        <v>251</v>
      </c>
      <c r="O1068" s="111">
        <v>44951</v>
      </c>
      <c r="P1068" t="s">
        <v>252</v>
      </c>
      <c r="Q1068" t="s">
        <v>253</v>
      </c>
      <c r="R1068" s="111">
        <v>44952</v>
      </c>
      <c r="S1068" t="s">
        <v>254</v>
      </c>
      <c r="T1068" t="s">
        <v>254</v>
      </c>
      <c r="U1068" t="s">
        <v>254</v>
      </c>
      <c r="V1068" t="s">
        <v>254</v>
      </c>
      <c r="W1068">
        <v>0</v>
      </c>
      <c r="X1068">
        <v>0</v>
      </c>
      <c r="Y1068">
        <v>30.49</v>
      </c>
      <c r="Z1068" s="27">
        <f t="shared" si="16"/>
        <v>30.49</v>
      </c>
    </row>
    <row r="1069" spans="1:26" hidden="1">
      <c r="A1069" t="s">
        <v>246</v>
      </c>
      <c r="B1069">
        <v>11158354754</v>
      </c>
      <c r="C1069" t="s">
        <v>417</v>
      </c>
      <c r="D1069" t="s">
        <v>1176</v>
      </c>
      <c r="E1069" t="s">
        <v>46</v>
      </c>
      <c r="F1069">
        <v>11870445</v>
      </c>
      <c r="G1069" s="111">
        <v>44903</v>
      </c>
      <c r="H1069" t="s">
        <v>1309</v>
      </c>
      <c r="I1069" t="s">
        <v>255</v>
      </c>
      <c r="J1069" t="s">
        <v>249</v>
      </c>
      <c r="K1069" t="s">
        <v>250</v>
      </c>
      <c r="L1069" t="s">
        <v>251</v>
      </c>
      <c r="O1069" s="111">
        <v>44903</v>
      </c>
      <c r="P1069" t="s">
        <v>252</v>
      </c>
      <c r="Q1069" t="s">
        <v>253</v>
      </c>
      <c r="R1069" s="111">
        <v>44908</v>
      </c>
      <c r="S1069" t="s">
        <v>254</v>
      </c>
      <c r="T1069" t="s">
        <v>254</v>
      </c>
      <c r="U1069" t="s">
        <v>254</v>
      </c>
      <c r="V1069" t="s">
        <v>254</v>
      </c>
      <c r="W1069">
        <v>0</v>
      </c>
      <c r="X1069">
        <v>3566.89</v>
      </c>
      <c r="Y1069">
        <v>5837.96</v>
      </c>
      <c r="Z1069" s="27">
        <f t="shared" si="16"/>
        <v>9404.85</v>
      </c>
    </row>
    <row r="1070" spans="1:26" hidden="1">
      <c r="A1070" t="s">
        <v>246</v>
      </c>
      <c r="B1070">
        <v>11158354754</v>
      </c>
      <c r="C1070" t="s">
        <v>417</v>
      </c>
      <c r="D1070" t="s">
        <v>1176</v>
      </c>
      <c r="E1070" t="s">
        <v>46</v>
      </c>
      <c r="F1070">
        <v>11964501</v>
      </c>
      <c r="G1070" s="111">
        <v>44929</v>
      </c>
      <c r="H1070" t="s">
        <v>1976</v>
      </c>
      <c r="I1070" t="s">
        <v>255</v>
      </c>
      <c r="J1070" t="s">
        <v>249</v>
      </c>
      <c r="K1070" t="s">
        <v>250</v>
      </c>
      <c r="L1070" t="s">
        <v>251</v>
      </c>
      <c r="O1070" s="111">
        <v>44929</v>
      </c>
      <c r="P1070" t="s">
        <v>252</v>
      </c>
      <c r="Q1070" t="s">
        <v>253</v>
      </c>
      <c r="R1070" s="111">
        <v>44931</v>
      </c>
      <c r="S1070" t="s">
        <v>254</v>
      </c>
      <c r="T1070" t="s">
        <v>254</v>
      </c>
      <c r="U1070" t="s">
        <v>254</v>
      </c>
      <c r="V1070" t="s">
        <v>254</v>
      </c>
      <c r="W1070">
        <v>0</v>
      </c>
      <c r="X1070">
        <v>0</v>
      </c>
      <c r="Y1070">
        <v>1436.25</v>
      </c>
      <c r="Z1070" s="27">
        <f t="shared" si="16"/>
        <v>1436.25</v>
      </c>
    </row>
    <row r="1071" spans="1:26" hidden="1">
      <c r="A1071" t="s">
        <v>246</v>
      </c>
      <c r="B1071">
        <v>11158354754</v>
      </c>
      <c r="C1071" t="s">
        <v>417</v>
      </c>
      <c r="D1071" t="s">
        <v>1176</v>
      </c>
      <c r="E1071" t="s">
        <v>46</v>
      </c>
      <c r="F1071">
        <v>11965658</v>
      </c>
      <c r="G1071" s="111">
        <v>44929</v>
      </c>
      <c r="H1071" t="s">
        <v>1977</v>
      </c>
      <c r="I1071" t="s">
        <v>255</v>
      </c>
      <c r="J1071" t="s">
        <v>249</v>
      </c>
      <c r="K1071" t="s">
        <v>250</v>
      </c>
      <c r="L1071" t="s">
        <v>251</v>
      </c>
      <c r="O1071" s="111">
        <v>44929</v>
      </c>
      <c r="P1071" t="s">
        <v>252</v>
      </c>
      <c r="Q1071" t="s">
        <v>253</v>
      </c>
      <c r="R1071" s="111">
        <v>44931</v>
      </c>
      <c r="S1071" t="s">
        <v>254</v>
      </c>
      <c r="T1071" t="s">
        <v>254</v>
      </c>
      <c r="U1071" t="s">
        <v>254</v>
      </c>
      <c r="V1071" t="s">
        <v>254</v>
      </c>
      <c r="W1071">
        <v>0</v>
      </c>
      <c r="X1071">
        <v>0</v>
      </c>
      <c r="Y1071">
        <v>4083.65</v>
      </c>
      <c r="Z1071" s="27">
        <f t="shared" si="16"/>
        <v>4083.65</v>
      </c>
    </row>
    <row r="1072" spans="1:26" hidden="1">
      <c r="A1072" t="s">
        <v>246</v>
      </c>
      <c r="B1072">
        <v>11158354754</v>
      </c>
      <c r="C1072" t="s">
        <v>417</v>
      </c>
      <c r="D1072" t="s">
        <v>1176</v>
      </c>
      <c r="E1072" t="s">
        <v>46</v>
      </c>
      <c r="F1072">
        <v>11965903</v>
      </c>
      <c r="G1072" s="111">
        <v>44929</v>
      </c>
      <c r="H1072" t="s">
        <v>1978</v>
      </c>
      <c r="I1072" t="s">
        <v>255</v>
      </c>
      <c r="J1072" t="s">
        <v>249</v>
      </c>
      <c r="K1072" t="s">
        <v>268</v>
      </c>
      <c r="L1072" t="s">
        <v>251</v>
      </c>
      <c r="O1072" s="111">
        <v>44929</v>
      </c>
      <c r="P1072" t="s">
        <v>252</v>
      </c>
      <c r="Q1072" t="s">
        <v>253</v>
      </c>
      <c r="R1072" s="111">
        <v>44931</v>
      </c>
      <c r="S1072" t="s">
        <v>254</v>
      </c>
      <c r="T1072" t="s">
        <v>254</v>
      </c>
      <c r="U1072" t="s">
        <v>254</v>
      </c>
      <c r="V1072" t="s">
        <v>254</v>
      </c>
      <c r="W1072">
        <v>0</v>
      </c>
      <c r="X1072">
        <v>0</v>
      </c>
      <c r="Y1072">
        <v>361.91</v>
      </c>
      <c r="Z1072" s="27">
        <f t="shared" si="16"/>
        <v>361.91</v>
      </c>
    </row>
    <row r="1073" spans="1:26" hidden="1">
      <c r="A1073" t="s">
        <v>246</v>
      </c>
      <c r="B1073">
        <v>11158354754</v>
      </c>
      <c r="C1073" t="s">
        <v>417</v>
      </c>
      <c r="D1073" t="s">
        <v>1979</v>
      </c>
      <c r="E1073" t="s">
        <v>46</v>
      </c>
      <c r="F1073">
        <v>12006437</v>
      </c>
      <c r="G1073" s="111">
        <v>44942</v>
      </c>
      <c r="H1073" t="s">
        <v>1980</v>
      </c>
      <c r="I1073" t="s">
        <v>255</v>
      </c>
      <c r="J1073" t="s">
        <v>249</v>
      </c>
      <c r="K1073" t="s">
        <v>250</v>
      </c>
      <c r="L1073" t="s">
        <v>251</v>
      </c>
      <c r="O1073" s="111">
        <v>44942</v>
      </c>
      <c r="P1073" t="s">
        <v>252</v>
      </c>
      <c r="Q1073" t="s">
        <v>257</v>
      </c>
      <c r="R1073" s="111">
        <v>44945</v>
      </c>
      <c r="S1073" t="s">
        <v>254</v>
      </c>
      <c r="T1073" t="s">
        <v>254</v>
      </c>
      <c r="U1073" t="s">
        <v>254</v>
      </c>
      <c r="V1073" t="s">
        <v>254</v>
      </c>
      <c r="W1073">
        <v>0</v>
      </c>
      <c r="X1073">
        <v>0</v>
      </c>
      <c r="Y1073">
        <v>0</v>
      </c>
      <c r="Z1073" s="27">
        <f t="shared" si="16"/>
        <v>0</v>
      </c>
    </row>
    <row r="1074" spans="1:26" hidden="1">
      <c r="A1074" t="s">
        <v>246</v>
      </c>
      <c r="B1074">
        <v>11158354754</v>
      </c>
      <c r="C1074" t="s">
        <v>417</v>
      </c>
      <c r="D1074" t="s">
        <v>904</v>
      </c>
      <c r="E1074" t="s">
        <v>46</v>
      </c>
      <c r="F1074">
        <v>11639043</v>
      </c>
      <c r="G1074" s="111">
        <v>44866</v>
      </c>
      <c r="H1074" t="s">
        <v>905</v>
      </c>
      <c r="I1074" t="s">
        <v>255</v>
      </c>
      <c r="J1074" t="s">
        <v>249</v>
      </c>
      <c r="K1074" t="s">
        <v>250</v>
      </c>
      <c r="L1074" t="s">
        <v>251</v>
      </c>
      <c r="O1074" s="111">
        <v>44868</v>
      </c>
      <c r="P1074" t="s">
        <v>252</v>
      </c>
      <c r="Q1074" t="s">
        <v>253</v>
      </c>
      <c r="R1074" s="111">
        <v>44875</v>
      </c>
      <c r="S1074" t="s">
        <v>254</v>
      </c>
      <c r="T1074" t="s">
        <v>254</v>
      </c>
      <c r="U1074" t="s">
        <v>254</v>
      </c>
      <c r="V1074" t="s">
        <v>254</v>
      </c>
      <c r="W1074">
        <v>6101.5</v>
      </c>
      <c r="X1074">
        <v>4425.16</v>
      </c>
      <c r="Y1074">
        <v>9634.5499999999993</v>
      </c>
      <c r="Z1074" s="27">
        <f t="shared" si="16"/>
        <v>20161.21</v>
      </c>
    </row>
    <row r="1075" spans="1:26" hidden="1">
      <c r="A1075" t="s">
        <v>246</v>
      </c>
      <c r="B1075">
        <v>11158354754</v>
      </c>
      <c r="C1075" t="s">
        <v>417</v>
      </c>
      <c r="D1075" t="s">
        <v>1005</v>
      </c>
      <c r="E1075" t="s">
        <v>46</v>
      </c>
      <c r="F1075">
        <v>1046007</v>
      </c>
      <c r="G1075" s="111">
        <v>44937</v>
      </c>
      <c r="H1075" t="s">
        <v>1981</v>
      </c>
      <c r="I1075" t="s">
        <v>255</v>
      </c>
      <c r="J1075" t="s">
        <v>249</v>
      </c>
      <c r="K1075" t="s">
        <v>268</v>
      </c>
      <c r="L1075" t="s">
        <v>251</v>
      </c>
      <c r="O1075" s="111">
        <v>44937</v>
      </c>
      <c r="P1075" t="s">
        <v>252</v>
      </c>
      <c r="Q1075" t="s">
        <v>253</v>
      </c>
      <c r="R1075" s="111">
        <v>44939</v>
      </c>
      <c r="S1075" t="s">
        <v>254</v>
      </c>
      <c r="T1075" t="s">
        <v>254</v>
      </c>
      <c r="U1075" t="s">
        <v>254</v>
      </c>
      <c r="V1075" t="s">
        <v>254</v>
      </c>
      <c r="W1075">
        <v>0</v>
      </c>
      <c r="X1075">
        <v>0</v>
      </c>
      <c r="Y1075">
        <v>2687.68</v>
      </c>
      <c r="Z1075" s="27">
        <f t="shared" si="16"/>
        <v>2687.68</v>
      </c>
    </row>
    <row r="1076" spans="1:26" hidden="1">
      <c r="A1076" t="s">
        <v>246</v>
      </c>
      <c r="B1076">
        <v>11158354754</v>
      </c>
      <c r="C1076" t="s">
        <v>417</v>
      </c>
      <c r="D1076" t="s">
        <v>1005</v>
      </c>
      <c r="E1076" t="s">
        <v>46</v>
      </c>
      <c r="F1076">
        <v>12002083</v>
      </c>
      <c r="G1076" s="111">
        <v>44939</v>
      </c>
      <c r="H1076" t="s">
        <v>1982</v>
      </c>
      <c r="I1076" t="s">
        <v>255</v>
      </c>
      <c r="J1076" t="s">
        <v>259</v>
      </c>
      <c r="K1076" t="s">
        <v>250</v>
      </c>
      <c r="L1076" t="s">
        <v>251</v>
      </c>
      <c r="O1076" s="111">
        <v>44939</v>
      </c>
      <c r="P1076" t="s">
        <v>252</v>
      </c>
      <c r="Q1076" t="s">
        <v>253</v>
      </c>
      <c r="R1076" s="111">
        <v>44945</v>
      </c>
      <c r="S1076" t="s">
        <v>254</v>
      </c>
      <c r="T1076" t="s">
        <v>254</v>
      </c>
      <c r="U1076" t="s">
        <v>254</v>
      </c>
      <c r="V1076" t="s">
        <v>254</v>
      </c>
      <c r="W1076">
        <v>0</v>
      </c>
      <c r="X1076">
        <v>0</v>
      </c>
      <c r="Y1076">
        <v>2399.5</v>
      </c>
      <c r="Z1076" s="27">
        <f t="shared" si="16"/>
        <v>2399.5</v>
      </c>
    </row>
    <row r="1077" spans="1:26" hidden="1">
      <c r="A1077" t="s">
        <v>246</v>
      </c>
      <c r="B1077">
        <v>11158354754</v>
      </c>
      <c r="C1077" t="s">
        <v>417</v>
      </c>
      <c r="D1077" t="s">
        <v>1005</v>
      </c>
      <c r="E1077" t="s">
        <v>46</v>
      </c>
      <c r="F1077">
        <v>12015836</v>
      </c>
      <c r="G1077" s="111">
        <v>44944</v>
      </c>
      <c r="H1077" t="s">
        <v>1983</v>
      </c>
      <c r="I1077" t="s">
        <v>255</v>
      </c>
      <c r="J1077" t="s">
        <v>249</v>
      </c>
      <c r="K1077" t="s">
        <v>250</v>
      </c>
      <c r="L1077" t="s">
        <v>251</v>
      </c>
      <c r="O1077" s="111">
        <v>44944</v>
      </c>
      <c r="P1077" t="s">
        <v>252</v>
      </c>
      <c r="Q1077" t="s">
        <v>253</v>
      </c>
      <c r="R1077" s="111">
        <v>44945</v>
      </c>
      <c r="S1077" t="s">
        <v>254</v>
      </c>
      <c r="T1077" t="s">
        <v>254</v>
      </c>
      <c r="U1077" t="s">
        <v>254</v>
      </c>
      <c r="V1077" t="s">
        <v>254</v>
      </c>
      <c r="W1077">
        <v>0</v>
      </c>
      <c r="X1077">
        <v>0</v>
      </c>
      <c r="Y1077">
        <v>6482.1</v>
      </c>
      <c r="Z1077" s="27">
        <f t="shared" si="16"/>
        <v>6482.1</v>
      </c>
    </row>
    <row r="1078" spans="1:26" hidden="1">
      <c r="A1078" t="s">
        <v>246</v>
      </c>
      <c r="B1078">
        <v>11158354754</v>
      </c>
      <c r="C1078" t="s">
        <v>417</v>
      </c>
      <c r="D1078" t="s">
        <v>1778</v>
      </c>
      <c r="E1078" t="s">
        <v>46</v>
      </c>
      <c r="F1078">
        <v>11969136</v>
      </c>
      <c r="G1078" s="111">
        <v>44930</v>
      </c>
      <c r="H1078" t="s">
        <v>1984</v>
      </c>
      <c r="I1078" t="s">
        <v>255</v>
      </c>
      <c r="J1078" t="s">
        <v>249</v>
      </c>
      <c r="K1078" t="s">
        <v>250</v>
      </c>
      <c r="L1078" t="s">
        <v>251</v>
      </c>
      <c r="O1078" s="111">
        <v>44930</v>
      </c>
      <c r="P1078" t="s">
        <v>252</v>
      </c>
      <c r="Q1078" t="s">
        <v>253</v>
      </c>
      <c r="R1078" s="111">
        <v>44935</v>
      </c>
      <c r="S1078" t="s">
        <v>254</v>
      </c>
      <c r="T1078" t="s">
        <v>254</v>
      </c>
      <c r="U1078" t="s">
        <v>254</v>
      </c>
      <c r="V1078" t="s">
        <v>254</v>
      </c>
      <c r="W1078">
        <v>0</v>
      </c>
      <c r="X1078">
        <v>0</v>
      </c>
      <c r="Y1078">
        <v>331.51</v>
      </c>
      <c r="Z1078" s="27">
        <f t="shared" si="16"/>
        <v>331.51</v>
      </c>
    </row>
    <row r="1079" spans="1:26" hidden="1">
      <c r="A1079" t="s">
        <v>246</v>
      </c>
      <c r="B1079">
        <v>11158354754</v>
      </c>
      <c r="C1079" t="s">
        <v>417</v>
      </c>
      <c r="D1079" t="s">
        <v>437</v>
      </c>
      <c r="E1079" t="s">
        <v>46</v>
      </c>
      <c r="F1079">
        <v>11718789</v>
      </c>
      <c r="G1079" s="111">
        <v>44900</v>
      </c>
      <c r="H1079" t="s">
        <v>1310</v>
      </c>
      <c r="I1079" t="s">
        <v>248</v>
      </c>
      <c r="J1079" t="s">
        <v>249</v>
      </c>
      <c r="K1079" t="s">
        <v>250</v>
      </c>
      <c r="L1079" t="s">
        <v>251</v>
      </c>
      <c r="O1079" s="111">
        <v>44901</v>
      </c>
      <c r="P1079" t="s">
        <v>252</v>
      </c>
      <c r="Q1079" t="s">
        <v>253</v>
      </c>
      <c r="R1079" s="111">
        <v>44904</v>
      </c>
      <c r="S1079" t="s">
        <v>254</v>
      </c>
      <c r="T1079" t="s">
        <v>254</v>
      </c>
      <c r="U1079" t="s">
        <v>254</v>
      </c>
      <c r="V1079" t="s">
        <v>254</v>
      </c>
      <c r="W1079">
        <v>0</v>
      </c>
      <c r="X1079">
        <v>4288</v>
      </c>
      <c r="Y1079">
        <v>2726.7</v>
      </c>
      <c r="Z1079" s="27">
        <f t="shared" si="16"/>
        <v>7014.7</v>
      </c>
    </row>
    <row r="1080" spans="1:26" hidden="1">
      <c r="A1080" t="s">
        <v>246</v>
      </c>
      <c r="B1080">
        <v>11158354754</v>
      </c>
      <c r="C1080" t="s">
        <v>417</v>
      </c>
      <c r="D1080" t="s">
        <v>437</v>
      </c>
      <c r="E1080" t="s">
        <v>46</v>
      </c>
      <c r="F1080">
        <v>11732231</v>
      </c>
      <c r="G1080" s="111">
        <v>44869</v>
      </c>
      <c r="H1080" t="s">
        <v>906</v>
      </c>
      <c r="I1080" t="s">
        <v>255</v>
      </c>
      <c r="J1080" t="s">
        <v>249</v>
      </c>
      <c r="K1080" t="s">
        <v>250</v>
      </c>
      <c r="L1080" t="s">
        <v>251</v>
      </c>
      <c r="O1080" s="111">
        <v>44869</v>
      </c>
      <c r="P1080" t="s">
        <v>252</v>
      </c>
      <c r="Q1080" t="s">
        <v>253</v>
      </c>
      <c r="R1080" s="111">
        <v>44873</v>
      </c>
      <c r="S1080" t="s">
        <v>254</v>
      </c>
      <c r="T1080" t="s">
        <v>254</v>
      </c>
      <c r="U1080" t="s">
        <v>254</v>
      </c>
      <c r="V1080" t="s">
        <v>254</v>
      </c>
      <c r="W1080">
        <v>8996.25</v>
      </c>
      <c r="X1080">
        <v>8296.1299999999992</v>
      </c>
      <c r="Y1080">
        <v>8199.27</v>
      </c>
      <c r="Z1080" s="27">
        <f t="shared" si="16"/>
        <v>25491.649999999998</v>
      </c>
    </row>
    <row r="1081" spans="1:26" hidden="1">
      <c r="A1081" t="s">
        <v>246</v>
      </c>
      <c r="B1081">
        <v>11158354754</v>
      </c>
      <c r="C1081" t="s">
        <v>417</v>
      </c>
      <c r="D1081" t="s">
        <v>437</v>
      </c>
      <c r="E1081" t="s">
        <v>46</v>
      </c>
      <c r="F1081">
        <v>11738010</v>
      </c>
      <c r="G1081" s="111">
        <v>44872</v>
      </c>
      <c r="H1081" t="s">
        <v>907</v>
      </c>
      <c r="I1081" t="s">
        <v>255</v>
      </c>
      <c r="J1081" t="s">
        <v>249</v>
      </c>
      <c r="K1081" t="s">
        <v>268</v>
      </c>
      <c r="L1081" t="s">
        <v>251</v>
      </c>
      <c r="O1081" s="111">
        <v>44872</v>
      </c>
      <c r="P1081" t="s">
        <v>252</v>
      </c>
      <c r="Q1081" t="s">
        <v>253</v>
      </c>
      <c r="R1081" s="111">
        <v>44874</v>
      </c>
      <c r="S1081" t="s">
        <v>254</v>
      </c>
      <c r="T1081" t="s">
        <v>254</v>
      </c>
      <c r="U1081" t="s">
        <v>254</v>
      </c>
      <c r="V1081" t="s">
        <v>254</v>
      </c>
      <c r="W1081">
        <v>732.06</v>
      </c>
      <c r="X1081">
        <v>913</v>
      </c>
      <c r="Y1081">
        <v>590</v>
      </c>
      <c r="Z1081" s="27">
        <f t="shared" si="16"/>
        <v>2235.06</v>
      </c>
    </row>
    <row r="1082" spans="1:26" hidden="1">
      <c r="A1082" t="s">
        <v>246</v>
      </c>
      <c r="B1082">
        <v>11158354754</v>
      </c>
      <c r="C1082" t="s">
        <v>417</v>
      </c>
      <c r="D1082" t="s">
        <v>437</v>
      </c>
      <c r="E1082" t="s">
        <v>46</v>
      </c>
      <c r="F1082">
        <v>11983382</v>
      </c>
      <c r="G1082" s="111">
        <v>44936</v>
      </c>
      <c r="H1082" t="s">
        <v>1985</v>
      </c>
      <c r="I1082" t="s">
        <v>255</v>
      </c>
      <c r="L1082" t="s">
        <v>251</v>
      </c>
      <c r="O1082" s="111">
        <v>44936</v>
      </c>
      <c r="P1082" t="s">
        <v>252</v>
      </c>
      <c r="Q1082" t="s">
        <v>263</v>
      </c>
      <c r="R1082" s="111">
        <v>44937</v>
      </c>
      <c r="S1082" t="s">
        <v>254</v>
      </c>
      <c r="T1082" t="s">
        <v>254</v>
      </c>
      <c r="U1082" t="s">
        <v>254</v>
      </c>
      <c r="V1082" t="s">
        <v>254</v>
      </c>
      <c r="W1082">
        <v>0</v>
      </c>
      <c r="X1082">
        <v>0</v>
      </c>
      <c r="Y1082">
        <v>0</v>
      </c>
      <c r="Z1082" s="27">
        <f t="shared" si="16"/>
        <v>0</v>
      </c>
    </row>
    <row r="1083" spans="1:26" hidden="1">
      <c r="A1083" t="s">
        <v>246</v>
      </c>
      <c r="B1083">
        <v>11158354754</v>
      </c>
      <c r="C1083" t="s">
        <v>417</v>
      </c>
      <c r="D1083" t="s">
        <v>437</v>
      </c>
      <c r="E1083" t="s">
        <v>46</v>
      </c>
      <c r="F1083">
        <v>11985694</v>
      </c>
      <c r="G1083" s="111">
        <v>44936</v>
      </c>
      <c r="H1083" t="s">
        <v>1986</v>
      </c>
      <c r="I1083" t="s">
        <v>255</v>
      </c>
      <c r="L1083" t="s">
        <v>251</v>
      </c>
      <c r="O1083" s="111">
        <v>44936</v>
      </c>
      <c r="P1083" t="s">
        <v>252</v>
      </c>
      <c r="Q1083" t="s">
        <v>263</v>
      </c>
      <c r="R1083" s="111">
        <v>44937</v>
      </c>
      <c r="S1083" t="s">
        <v>254</v>
      </c>
      <c r="T1083" t="s">
        <v>254</v>
      </c>
      <c r="U1083" t="s">
        <v>254</v>
      </c>
      <c r="V1083" t="s">
        <v>254</v>
      </c>
      <c r="W1083">
        <v>0</v>
      </c>
      <c r="X1083">
        <v>0</v>
      </c>
      <c r="Y1083">
        <v>0</v>
      </c>
      <c r="Z1083" s="27">
        <f t="shared" si="16"/>
        <v>0</v>
      </c>
    </row>
    <row r="1084" spans="1:26" hidden="1">
      <c r="A1084" t="s">
        <v>246</v>
      </c>
      <c r="B1084">
        <v>66375150</v>
      </c>
      <c r="C1084" t="s">
        <v>1987</v>
      </c>
      <c r="D1084" t="s">
        <v>57</v>
      </c>
      <c r="E1084" t="s">
        <v>58</v>
      </c>
      <c r="F1084">
        <v>11995615</v>
      </c>
      <c r="G1084" s="111">
        <v>44951</v>
      </c>
      <c r="H1084" t="s">
        <v>1988</v>
      </c>
      <c r="I1084" t="s">
        <v>271</v>
      </c>
      <c r="J1084" t="s">
        <v>249</v>
      </c>
      <c r="K1084" t="s">
        <v>250</v>
      </c>
      <c r="L1084" t="s">
        <v>251</v>
      </c>
      <c r="O1084" s="111">
        <v>44951</v>
      </c>
      <c r="P1084" t="s">
        <v>252</v>
      </c>
      <c r="Q1084" t="s">
        <v>253</v>
      </c>
      <c r="R1084" s="111">
        <v>44951</v>
      </c>
      <c r="S1084" t="s">
        <v>254</v>
      </c>
      <c r="T1084" t="s">
        <v>254</v>
      </c>
      <c r="U1084" t="s">
        <v>254</v>
      </c>
      <c r="V1084" t="s">
        <v>254</v>
      </c>
      <c r="W1084">
        <v>0</v>
      </c>
      <c r="X1084">
        <v>0</v>
      </c>
      <c r="Y1084">
        <v>703</v>
      </c>
      <c r="Z1084" s="27">
        <f t="shared" si="16"/>
        <v>703</v>
      </c>
    </row>
    <row r="1085" spans="1:26" hidden="1">
      <c r="A1085" t="s">
        <v>246</v>
      </c>
      <c r="B1085">
        <v>86552406134</v>
      </c>
      <c r="C1085" t="s">
        <v>1989</v>
      </c>
      <c r="D1085" t="s">
        <v>57</v>
      </c>
      <c r="E1085" t="s">
        <v>58</v>
      </c>
      <c r="F1085">
        <v>12006869</v>
      </c>
      <c r="G1085" s="111">
        <v>44949</v>
      </c>
      <c r="H1085" t="s">
        <v>1990</v>
      </c>
      <c r="I1085" t="s">
        <v>255</v>
      </c>
      <c r="J1085" t="s">
        <v>249</v>
      </c>
      <c r="K1085" t="s">
        <v>250</v>
      </c>
      <c r="L1085" t="s">
        <v>251</v>
      </c>
      <c r="O1085" s="111">
        <v>44949</v>
      </c>
      <c r="P1085" t="s">
        <v>252</v>
      </c>
      <c r="Q1085" t="s">
        <v>253</v>
      </c>
      <c r="R1085" s="111">
        <v>44950</v>
      </c>
      <c r="S1085" t="s">
        <v>254</v>
      </c>
      <c r="T1085" t="s">
        <v>254</v>
      </c>
      <c r="U1085" t="s">
        <v>254</v>
      </c>
      <c r="V1085" t="s">
        <v>254</v>
      </c>
      <c r="W1085">
        <v>0</v>
      </c>
      <c r="X1085">
        <v>0</v>
      </c>
      <c r="Y1085">
        <v>1</v>
      </c>
      <c r="Z1085" s="27">
        <f t="shared" si="16"/>
        <v>1</v>
      </c>
    </row>
    <row r="1086" spans="1:26" hidden="1">
      <c r="A1086" t="s">
        <v>246</v>
      </c>
      <c r="B1086">
        <v>86552406134</v>
      </c>
      <c r="C1086" t="s">
        <v>1989</v>
      </c>
      <c r="D1086" t="s">
        <v>343</v>
      </c>
      <c r="E1086" t="s">
        <v>54</v>
      </c>
      <c r="F1086">
        <v>12061153</v>
      </c>
      <c r="G1086" s="111">
        <v>44956</v>
      </c>
      <c r="H1086" t="s">
        <v>1991</v>
      </c>
      <c r="I1086" t="s">
        <v>248</v>
      </c>
      <c r="J1086" t="s">
        <v>249</v>
      </c>
      <c r="K1086" t="s">
        <v>268</v>
      </c>
      <c r="L1086" t="s">
        <v>251</v>
      </c>
      <c r="O1086" s="111">
        <v>44956</v>
      </c>
      <c r="P1086" t="s">
        <v>252</v>
      </c>
      <c r="Q1086" t="s">
        <v>257</v>
      </c>
      <c r="S1086" t="s">
        <v>254</v>
      </c>
      <c r="T1086" t="s">
        <v>254</v>
      </c>
      <c r="U1086" t="s">
        <v>254</v>
      </c>
      <c r="V1086" t="s">
        <v>254</v>
      </c>
      <c r="W1086">
        <v>0</v>
      </c>
      <c r="X1086">
        <v>0</v>
      </c>
      <c r="Y1086">
        <v>0</v>
      </c>
      <c r="Z1086" s="27">
        <f t="shared" si="16"/>
        <v>0</v>
      </c>
    </row>
    <row r="1087" spans="1:26" hidden="1">
      <c r="A1087" t="s">
        <v>246</v>
      </c>
      <c r="B1087">
        <v>86552406134</v>
      </c>
      <c r="C1087" t="s">
        <v>1989</v>
      </c>
      <c r="D1087" t="s">
        <v>344</v>
      </c>
      <c r="E1087" t="s">
        <v>54</v>
      </c>
      <c r="F1087">
        <v>12000819</v>
      </c>
      <c r="G1087" s="111">
        <v>44939</v>
      </c>
      <c r="H1087" t="s">
        <v>1992</v>
      </c>
      <c r="I1087" t="s">
        <v>255</v>
      </c>
      <c r="L1087" t="s">
        <v>251</v>
      </c>
      <c r="O1087" s="111">
        <v>44939</v>
      </c>
      <c r="P1087" t="s">
        <v>252</v>
      </c>
      <c r="Q1087" t="s">
        <v>253</v>
      </c>
      <c r="R1087" s="111">
        <v>44943</v>
      </c>
      <c r="S1087" t="s">
        <v>254</v>
      </c>
      <c r="T1087" t="s">
        <v>254</v>
      </c>
      <c r="U1087" t="s">
        <v>254</v>
      </c>
      <c r="V1087" t="s">
        <v>254</v>
      </c>
      <c r="W1087">
        <v>0</v>
      </c>
      <c r="X1087">
        <v>0</v>
      </c>
      <c r="Y1087">
        <v>2</v>
      </c>
      <c r="Z1087" s="27">
        <f t="shared" si="16"/>
        <v>2</v>
      </c>
    </row>
    <row r="1088" spans="1:26" hidden="1">
      <c r="A1088" t="s">
        <v>246</v>
      </c>
      <c r="B1088">
        <v>86552406134</v>
      </c>
      <c r="C1088" t="s">
        <v>1989</v>
      </c>
      <c r="D1088" t="s">
        <v>344</v>
      </c>
      <c r="E1088" t="s">
        <v>54</v>
      </c>
      <c r="F1088">
        <v>12006630</v>
      </c>
      <c r="G1088" s="111">
        <v>44951</v>
      </c>
      <c r="H1088" t="s">
        <v>1993</v>
      </c>
      <c r="I1088" t="s">
        <v>271</v>
      </c>
      <c r="J1088" t="s">
        <v>249</v>
      </c>
      <c r="K1088" t="s">
        <v>250</v>
      </c>
      <c r="L1088" t="s">
        <v>251</v>
      </c>
      <c r="O1088" s="111">
        <v>44951</v>
      </c>
      <c r="P1088" t="s">
        <v>252</v>
      </c>
      <c r="Q1088" t="s">
        <v>257</v>
      </c>
      <c r="R1088" s="111">
        <v>44952</v>
      </c>
      <c r="S1088" t="s">
        <v>254</v>
      </c>
      <c r="T1088" t="s">
        <v>254</v>
      </c>
      <c r="U1088" t="s">
        <v>254</v>
      </c>
      <c r="V1088" t="s">
        <v>254</v>
      </c>
      <c r="W1088">
        <v>0</v>
      </c>
      <c r="X1088">
        <v>0</v>
      </c>
      <c r="Y1088">
        <v>0</v>
      </c>
      <c r="Z1088" s="27">
        <f t="shared" si="16"/>
        <v>0</v>
      </c>
    </row>
    <row r="1089" spans="1:26" hidden="1">
      <c r="A1089" t="s">
        <v>246</v>
      </c>
      <c r="B1089">
        <v>86552406134</v>
      </c>
      <c r="C1089" t="s">
        <v>1989</v>
      </c>
      <c r="D1089" t="s">
        <v>1053</v>
      </c>
      <c r="E1089" t="s">
        <v>54</v>
      </c>
      <c r="F1089">
        <v>11991989</v>
      </c>
      <c r="G1089" s="111">
        <v>44937</v>
      </c>
      <c r="H1089" t="s">
        <v>1994</v>
      </c>
      <c r="I1089" t="s">
        <v>255</v>
      </c>
      <c r="J1089" t="s">
        <v>249</v>
      </c>
      <c r="K1089" t="s">
        <v>250</v>
      </c>
      <c r="L1089" t="s">
        <v>251</v>
      </c>
      <c r="O1089" s="111">
        <v>44937</v>
      </c>
      <c r="P1089" t="s">
        <v>252</v>
      </c>
      <c r="Q1089" t="s">
        <v>253</v>
      </c>
      <c r="R1089" s="111">
        <v>44939</v>
      </c>
      <c r="S1089" t="s">
        <v>254</v>
      </c>
      <c r="T1089" t="s">
        <v>254</v>
      </c>
      <c r="U1089" t="s">
        <v>254</v>
      </c>
      <c r="V1089" t="s">
        <v>254</v>
      </c>
      <c r="W1089">
        <v>0</v>
      </c>
      <c r="X1089">
        <v>0</v>
      </c>
      <c r="Y1089">
        <v>323.25</v>
      </c>
      <c r="Z1089" s="27">
        <f t="shared" si="16"/>
        <v>323.25</v>
      </c>
    </row>
    <row r="1090" spans="1:26" hidden="1">
      <c r="A1090" t="s">
        <v>246</v>
      </c>
      <c r="B1090">
        <v>86552406134</v>
      </c>
      <c r="C1090" t="s">
        <v>1989</v>
      </c>
      <c r="D1090" t="s">
        <v>1053</v>
      </c>
      <c r="E1090" t="s">
        <v>54</v>
      </c>
      <c r="F1090">
        <v>11995314</v>
      </c>
      <c r="G1090" s="111">
        <v>44938</v>
      </c>
      <c r="H1090" t="s">
        <v>1995</v>
      </c>
      <c r="I1090" t="s">
        <v>255</v>
      </c>
      <c r="J1090" t="s">
        <v>249</v>
      </c>
      <c r="K1090" t="s">
        <v>250</v>
      </c>
      <c r="L1090" t="s">
        <v>251</v>
      </c>
      <c r="O1090" s="111">
        <v>44938</v>
      </c>
      <c r="P1090" t="s">
        <v>252</v>
      </c>
      <c r="Q1090" t="s">
        <v>257</v>
      </c>
      <c r="R1090" s="111">
        <v>44939</v>
      </c>
      <c r="S1090" t="s">
        <v>254</v>
      </c>
      <c r="T1090" t="s">
        <v>254</v>
      </c>
      <c r="U1090" t="s">
        <v>254</v>
      </c>
      <c r="V1090" t="s">
        <v>254</v>
      </c>
      <c r="W1090">
        <v>0</v>
      </c>
      <c r="X1090">
        <v>0</v>
      </c>
      <c r="Y1090">
        <v>0</v>
      </c>
      <c r="Z1090" s="27">
        <f t="shared" si="16"/>
        <v>0</v>
      </c>
    </row>
    <row r="1091" spans="1:26" hidden="1">
      <c r="A1091" t="s">
        <v>246</v>
      </c>
      <c r="B1091">
        <v>86552406134</v>
      </c>
      <c r="C1091" t="s">
        <v>1989</v>
      </c>
      <c r="D1091" t="s">
        <v>1053</v>
      </c>
      <c r="E1091" t="s">
        <v>54</v>
      </c>
      <c r="F1091">
        <v>12011390</v>
      </c>
      <c r="G1091" s="111">
        <v>44943</v>
      </c>
      <c r="H1091" t="s">
        <v>1996</v>
      </c>
      <c r="I1091" t="s">
        <v>255</v>
      </c>
      <c r="J1091" t="s">
        <v>249</v>
      </c>
      <c r="K1091" t="s">
        <v>250</v>
      </c>
      <c r="L1091" t="s">
        <v>251</v>
      </c>
      <c r="O1091" s="111">
        <v>44943</v>
      </c>
      <c r="P1091" t="s">
        <v>252</v>
      </c>
      <c r="Q1091" t="s">
        <v>253</v>
      </c>
      <c r="R1091" s="111">
        <v>44946</v>
      </c>
      <c r="S1091" t="s">
        <v>254</v>
      </c>
      <c r="T1091" t="s">
        <v>254</v>
      </c>
      <c r="U1091" t="s">
        <v>254</v>
      </c>
      <c r="V1091" t="s">
        <v>254</v>
      </c>
      <c r="W1091">
        <v>0</v>
      </c>
      <c r="X1091">
        <v>0</v>
      </c>
      <c r="Y1091">
        <v>133</v>
      </c>
      <c r="Z1091" s="27">
        <f t="shared" ref="Z1091:Z1120" si="17">SUM(W1091:Y1091)</f>
        <v>133</v>
      </c>
    </row>
    <row r="1092" spans="1:26" hidden="1">
      <c r="A1092" t="s">
        <v>246</v>
      </c>
      <c r="B1092">
        <v>6198022609</v>
      </c>
      <c r="C1092" t="s">
        <v>1997</v>
      </c>
      <c r="D1092" t="s">
        <v>45</v>
      </c>
      <c r="E1092" t="s">
        <v>46</v>
      </c>
      <c r="F1092">
        <v>11982536</v>
      </c>
      <c r="G1092" s="111">
        <v>44936</v>
      </c>
      <c r="H1092" t="s">
        <v>1998</v>
      </c>
      <c r="I1092" t="s">
        <v>255</v>
      </c>
      <c r="J1092" t="s">
        <v>249</v>
      </c>
      <c r="K1092" t="s">
        <v>250</v>
      </c>
      <c r="L1092" t="s">
        <v>251</v>
      </c>
      <c r="O1092" s="111">
        <v>44944</v>
      </c>
      <c r="P1092" t="s">
        <v>252</v>
      </c>
      <c r="Q1092" t="s">
        <v>253</v>
      </c>
      <c r="R1092" s="111">
        <v>44949</v>
      </c>
      <c r="S1092" t="s">
        <v>254</v>
      </c>
      <c r="T1092" t="s">
        <v>254</v>
      </c>
      <c r="U1092" t="s">
        <v>254</v>
      </c>
      <c r="V1092" t="s">
        <v>254</v>
      </c>
      <c r="W1092">
        <v>0</v>
      </c>
      <c r="X1092">
        <v>0</v>
      </c>
      <c r="Y1092">
        <v>294.5</v>
      </c>
      <c r="Z1092" s="27">
        <f t="shared" si="17"/>
        <v>294.5</v>
      </c>
    </row>
    <row r="1093" spans="1:26" hidden="1">
      <c r="A1093" t="s">
        <v>246</v>
      </c>
      <c r="B1093">
        <v>6198022609</v>
      </c>
      <c r="C1093" t="s">
        <v>1997</v>
      </c>
      <c r="D1093" t="s">
        <v>45</v>
      </c>
      <c r="E1093" t="s">
        <v>46</v>
      </c>
      <c r="F1093">
        <v>11983387</v>
      </c>
      <c r="G1093" s="111">
        <v>44936</v>
      </c>
      <c r="H1093" t="s">
        <v>1999</v>
      </c>
      <c r="I1093" t="s">
        <v>255</v>
      </c>
      <c r="J1093" t="s">
        <v>249</v>
      </c>
      <c r="K1093" t="s">
        <v>250</v>
      </c>
      <c r="L1093" t="s">
        <v>251</v>
      </c>
      <c r="O1093" s="111">
        <v>44936</v>
      </c>
      <c r="P1093" t="s">
        <v>252</v>
      </c>
      <c r="Q1093" t="s">
        <v>253</v>
      </c>
      <c r="R1093" s="111">
        <v>44938</v>
      </c>
      <c r="S1093" t="s">
        <v>254</v>
      </c>
      <c r="T1093" t="s">
        <v>254</v>
      </c>
      <c r="U1093" t="s">
        <v>254</v>
      </c>
      <c r="V1093" t="s">
        <v>254</v>
      </c>
      <c r="W1093">
        <v>0</v>
      </c>
      <c r="X1093">
        <v>0</v>
      </c>
      <c r="Y1093">
        <v>501.5</v>
      </c>
      <c r="Z1093" s="27">
        <f t="shared" si="17"/>
        <v>501.5</v>
      </c>
    </row>
    <row r="1094" spans="1:26" hidden="1">
      <c r="A1094" t="s">
        <v>246</v>
      </c>
      <c r="B1094">
        <v>6198022609</v>
      </c>
      <c r="C1094" t="s">
        <v>1997</v>
      </c>
      <c r="D1094" t="s">
        <v>45</v>
      </c>
      <c r="E1094" t="s">
        <v>46</v>
      </c>
      <c r="F1094">
        <v>11990772</v>
      </c>
      <c r="G1094" s="111">
        <v>44937</v>
      </c>
      <c r="H1094" t="s">
        <v>2000</v>
      </c>
      <c r="I1094" t="s">
        <v>255</v>
      </c>
      <c r="J1094" t="s">
        <v>249</v>
      </c>
      <c r="K1094" t="s">
        <v>268</v>
      </c>
      <c r="L1094" t="s">
        <v>251</v>
      </c>
      <c r="O1094" s="111">
        <v>44937</v>
      </c>
      <c r="P1094" t="s">
        <v>252</v>
      </c>
      <c r="Q1094" t="s">
        <v>253</v>
      </c>
      <c r="R1094" s="111">
        <v>44939</v>
      </c>
      <c r="S1094" t="s">
        <v>254</v>
      </c>
      <c r="T1094" t="s">
        <v>254</v>
      </c>
      <c r="U1094" t="s">
        <v>254</v>
      </c>
      <c r="V1094" t="s">
        <v>254</v>
      </c>
      <c r="W1094">
        <v>0</v>
      </c>
      <c r="X1094">
        <v>0</v>
      </c>
      <c r="Y1094">
        <v>11019.68</v>
      </c>
      <c r="Z1094" s="27">
        <f t="shared" si="17"/>
        <v>11019.68</v>
      </c>
    </row>
    <row r="1095" spans="1:26" hidden="1">
      <c r="A1095" t="s">
        <v>246</v>
      </c>
      <c r="B1095">
        <v>35426491801</v>
      </c>
      <c r="C1095" t="s">
        <v>119</v>
      </c>
      <c r="D1095" t="s">
        <v>611</v>
      </c>
      <c r="E1095" t="s">
        <v>46</v>
      </c>
      <c r="F1095">
        <v>11884152</v>
      </c>
      <c r="G1095" s="111">
        <v>44908</v>
      </c>
      <c r="H1095" t="s">
        <v>1311</v>
      </c>
      <c r="I1095" t="s">
        <v>248</v>
      </c>
      <c r="J1095" t="s">
        <v>249</v>
      </c>
      <c r="K1095" t="s">
        <v>268</v>
      </c>
      <c r="L1095" t="s">
        <v>251</v>
      </c>
      <c r="O1095" s="111">
        <v>44908</v>
      </c>
      <c r="P1095" t="s">
        <v>252</v>
      </c>
      <c r="Q1095" t="s">
        <v>253</v>
      </c>
      <c r="R1095" s="111">
        <v>44909</v>
      </c>
      <c r="S1095" t="s">
        <v>254</v>
      </c>
      <c r="T1095" t="s">
        <v>254</v>
      </c>
      <c r="U1095" t="s">
        <v>254</v>
      </c>
      <c r="V1095" t="s">
        <v>254</v>
      </c>
      <c r="W1095">
        <v>0</v>
      </c>
      <c r="X1095">
        <v>742.9</v>
      </c>
      <c r="Y1095">
        <v>10838.7</v>
      </c>
      <c r="Z1095" s="27">
        <f t="shared" si="17"/>
        <v>11581.6</v>
      </c>
    </row>
    <row r="1096" spans="1:26" hidden="1">
      <c r="A1096" t="s">
        <v>246</v>
      </c>
      <c r="B1096">
        <v>35426491801</v>
      </c>
      <c r="C1096" t="s">
        <v>119</v>
      </c>
      <c r="D1096" t="s">
        <v>908</v>
      </c>
      <c r="E1096" t="s">
        <v>46</v>
      </c>
      <c r="F1096">
        <v>11792123</v>
      </c>
      <c r="G1096" s="111">
        <v>44886</v>
      </c>
      <c r="H1096" t="s">
        <v>909</v>
      </c>
      <c r="I1096" t="s">
        <v>255</v>
      </c>
      <c r="J1096" t="s">
        <v>249</v>
      </c>
      <c r="K1096" t="s">
        <v>268</v>
      </c>
      <c r="L1096" t="s">
        <v>251</v>
      </c>
      <c r="O1096" s="111">
        <v>44886</v>
      </c>
      <c r="P1096" t="s">
        <v>252</v>
      </c>
      <c r="Q1096" t="s">
        <v>253</v>
      </c>
      <c r="R1096" s="111">
        <v>44893</v>
      </c>
      <c r="S1096" t="s">
        <v>254</v>
      </c>
      <c r="T1096" t="s">
        <v>254</v>
      </c>
      <c r="U1096" t="s">
        <v>254</v>
      </c>
      <c r="V1096" t="s">
        <v>254</v>
      </c>
      <c r="W1096">
        <v>0</v>
      </c>
      <c r="X1096">
        <v>762.7</v>
      </c>
      <c r="Y1096">
        <v>361.45</v>
      </c>
      <c r="Z1096" s="27">
        <f t="shared" si="17"/>
        <v>1124.1500000000001</v>
      </c>
    </row>
    <row r="1097" spans="1:26" hidden="1">
      <c r="A1097" t="s">
        <v>246</v>
      </c>
      <c r="B1097">
        <v>35426491801</v>
      </c>
      <c r="C1097" t="s">
        <v>119</v>
      </c>
      <c r="D1097" t="s">
        <v>45</v>
      </c>
      <c r="E1097" t="s">
        <v>46</v>
      </c>
      <c r="F1097">
        <v>1046450</v>
      </c>
      <c r="G1097" s="111">
        <v>44868</v>
      </c>
      <c r="H1097" t="s">
        <v>910</v>
      </c>
      <c r="I1097" t="s">
        <v>255</v>
      </c>
      <c r="J1097" t="s">
        <v>249</v>
      </c>
      <c r="K1097" t="s">
        <v>250</v>
      </c>
      <c r="L1097" t="s">
        <v>251</v>
      </c>
      <c r="O1097" s="111">
        <v>44868</v>
      </c>
      <c r="P1097" t="s">
        <v>252</v>
      </c>
      <c r="Q1097" t="s">
        <v>253</v>
      </c>
      <c r="R1097" s="111">
        <v>44869</v>
      </c>
      <c r="S1097" t="s">
        <v>254</v>
      </c>
      <c r="T1097" t="s">
        <v>254</v>
      </c>
      <c r="U1097" t="s">
        <v>254</v>
      </c>
      <c r="V1097" t="s">
        <v>254</v>
      </c>
      <c r="W1097">
        <v>1765.51</v>
      </c>
      <c r="X1097">
        <v>2226.1799999999998</v>
      </c>
      <c r="Y1097">
        <v>1259.99</v>
      </c>
      <c r="Z1097" s="27">
        <f t="shared" si="17"/>
        <v>5251.6799999999994</v>
      </c>
    </row>
    <row r="1098" spans="1:26" hidden="1">
      <c r="A1098" t="s">
        <v>246</v>
      </c>
      <c r="B1098">
        <v>35426491801</v>
      </c>
      <c r="C1098" t="s">
        <v>119</v>
      </c>
      <c r="D1098" t="s">
        <v>45</v>
      </c>
      <c r="E1098" t="s">
        <v>46</v>
      </c>
      <c r="F1098">
        <v>8452445</v>
      </c>
      <c r="G1098" s="111">
        <v>44909</v>
      </c>
      <c r="H1098" t="s">
        <v>1312</v>
      </c>
      <c r="I1098" t="s">
        <v>255</v>
      </c>
      <c r="J1098" t="s">
        <v>249</v>
      </c>
      <c r="K1098" t="s">
        <v>250</v>
      </c>
      <c r="L1098" t="s">
        <v>251</v>
      </c>
      <c r="O1098" s="111">
        <v>44909</v>
      </c>
      <c r="P1098" t="s">
        <v>252</v>
      </c>
      <c r="Q1098" t="s">
        <v>282</v>
      </c>
      <c r="R1098" s="111">
        <v>44910</v>
      </c>
      <c r="S1098" t="s">
        <v>254</v>
      </c>
      <c r="T1098" t="s">
        <v>254</v>
      </c>
      <c r="U1098" t="s">
        <v>254</v>
      </c>
      <c r="V1098" t="s">
        <v>254</v>
      </c>
      <c r="W1098">
        <v>0</v>
      </c>
      <c r="X1098">
        <v>590</v>
      </c>
      <c r="Y1098">
        <v>0</v>
      </c>
      <c r="Z1098" s="27">
        <f t="shared" si="17"/>
        <v>590</v>
      </c>
    </row>
    <row r="1099" spans="1:26" hidden="1">
      <c r="A1099" t="s">
        <v>246</v>
      </c>
      <c r="B1099">
        <v>35426491801</v>
      </c>
      <c r="C1099" t="s">
        <v>119</v>
      </c>
      <c r="D1099" t="s">
        <v>45</v>
      </c>
      <c r="E1099" t="s">
        <v>46</v>
      </c>
      <c r="F1099">
        <v>11514103</v>
      </c>
      <c r="G1099" s="111">
        <v>44874</v>
      </c>
      <c r="H1099" t="s">
        <v>911</v>
      </c>
      <c r="I1099" t="s">
        <v>255</v>
      </c>
      <c r="J1099" t="s">
        <v>249</v>
      </c>
      <c r="K1099" t="s">
        <v>250</v>
      </c>
      <c r="L1099" t="s">
        <v>251</v>
      </c>
      <c r="O1099" s="111">
        <v>44874</v>
      </c>
      <c r="P1099" t="s">
        <v>252</v>
      </c>
      <c r="Q1099" t="s">
        <v>253</v>
      </c>
      <c r="R1099" s="111">
        <v>44875</v>
      </c>
      <c r="S1099" t="s">
        <v>254</v>
      </c>
      <c r="T1099" t="s">
        <v>254</v>
      </c>
      <c r="U1099" t="s">
        <v>254</v>
      </c>
      <c r="V1099" t="s">
        <v>254</v>
      </c>
      <c r="W1099">
        <v>355.63</v>
      </c>
      <c r="X1099">
        <v>2976.01</v>
      </c>
      <c r="Y1099">
        <v>8943.69</v>
      </c>
      <c r="Z1099" s="27">
        <f t="shared" si="17"/>
        <v>12275.330000000002</v>
      </c>
    </row>
    <row r="1100" spans="1:26" hidden="1">
      <c r="A1100" t="s">
        <v>246</v>
      </c>
      <c r="B1100">
        <v>35426491801</v>
      </c>
      <c r="C1100" t="s">
        <v>119</v>
      </c>
      <c r="D1100" t="s">
        <v>45</v>
      </c>
      <c r="E1100" t="s">
        <v>46</v>
      </c>
      <c r="F1100">
        <v>11671792</v>
      </c>
      <c r="G1100" s="111">
        <v>44859</v>
      </c>
      <c r="H1100" t="s">
        <v>912</v>
      </c>
      <c r="I1100" t="s">
        <v>255</v>
      </c>
      <c r="J1100" t="s">
        <v>249</v>
      </c>
      <c r="K1100" t="s">
        <v>250</v>
      </c>
      <c r="L1100" t="s">
        <v>251</v>
      </c>
      <c r="O1100" s="111">
        <v>44872</v>
      </c>
      <c r="P1100" t="s">
        <v>252</v>
      </c>
      <c r="Q1100" t="s">
        <v>253</v>
      </c>
      <c r="R1100" s="111">
        <v>44879</v>
      </c>
      <c r="S1100" t="s">
        <v>254</v>
      </c>
      <c r="T1100" t="s">
        <v>254</v>
      </c>
      <c r="U1100" t="s">
        <v>254</v>
      </c>
      <c r="V1100" t="s">
        <v>254</v>
      </c>
      <c r="W1100">
        <v>1283.31</v>
      </c>
      <c r="X1100">
        <v>80</v>
      </c>
      <c r="Y1100">
        <v>20</v>
      </c>
      <c r="Z1100" s="27">
        <f t="shared" si="17"/>
        <v>1383.31</v>
      </c>
    </row>
    <row r="1101" spans="1:26" hidden="1">
      <c r="A1101" t="s">
        <v>246</v>
      </c>
      <c r="B1101">
        <v>35426491801</v>
      </c>
      <c r="C1101" t="s">
        <v>119</v>
      </c>
      <c r="D1101" t="s">
        <v>45</v>
      </c>
      <c r="E1101" t="s">
        <v>46</v>
      </c>
      <c r="F1101">
        <v>11717674</v>
      </c>
      <c r="G1101" s="111">
        <v>44866</v>
      </c>
      <c r="H1101" t="s">
        <v>616</v>
      </c>
      <c r="I1101" t="s">
        <v>255</v>
      </c>
      <c r="J1101" t="s">
        <v>249</v>
      </c>
      <c r="K1101" t="s">
        <v>268</v>
      </c>
      <c r="L1101" t="s">
        <v>251</v>
      </c>
      <c r="O1101" s="111">
        <v>44866</v>
      </c>
      <c r="P1101" t="s">
        <v>252</v>
      </c>
      <c r="Q1101" t="s">
        <v>253</v>
      </c>
      <c r="R1101" s="111">
        <v>44866</v>
      </c>
      <c r="S1101" t="s">
        <v>254</v>
      </c>
      <c r="T1101" t="s">
        <v>254</v>
      </c>
      <c r="U1101" t="s">
        <v>254</v>
      </c>
      <c r="V1101" t="s">
        <v>254</v>
      </c>
      <c r="W1101">
        <v>4962.1499999999996</v>
      </c>
      <c r="X1101">
        <v>10970.85</v>
      </c>
      <c r="Y1101">
        <v>7502.06</v>
      </c>
      <c r="Z1101" s="27">
        <f t="shared" si="17"/>
        <v>23435.06</v>
      </c>
    </row>
    <row r="1102" spans="1:26" hidden="1">
      <c r="A1102" t="s">
        <v>246</v>
      </c>
      <c r="B1102">
        <v>35426491801</v>
      </c>
      <c r="C1102" t="s">
        <v>119</v>
      </c>
      <c r="D1102" t="s">
        <v>45</v>
      </c>
      <c r="E1102" t="s">
        <v>46</v>
      </c>
      <c r="F1102">
        <v>11732753</v>
      </c>
      <c r="G1102" s="111">
        <v>44869</v>
      </c>
      <c r="H1102" t="s">
        <v>2001</v>
      </c>
      <c r="I1102" t="s">
        <v>255</v>
      </c>
      <c r="J1102" t="s">
        <v>249</v>
      </c>
      <c r="K1102" t="s">
        <v>250</v>
      </c>
      <c r="L1102" t="s">
        <v>251</v>
      </c>
      <c r="O1102" s="111">
        <v>44869</v>
      </c>
      <c r="P1102" t="s">
        <v>252</v>
      </c>
      <c r="Q1102" t="s">
        <v>257</v>
      </c>
      <c r="R1102" s="111">
        <v>44872</v>
      </c>
      <c r="S1102" t="s">
        <v>254</v>
      </c>
      <c r="T1102" t="s">
        <v>254</v>
      </c>
      <c r="U1102" t="s">
        <v>254</v>
      </c>
      <c r="V1102" t="s">
        <v>254</v>
      </c>
      <c r="W1102">
        <v>0</v>
      </c>
      <c r="X1102">
        <v>0</v>
      </c>
      <c r="Y1102">
        <v>0</v>
      </c>
      <c r="Z1102" s="27">
        <f t="shared" si="17"/>
        <v>0</v>
      </c>
    </row>
    <row r="1103" spans="1:26" hidden="1">
      <c r="A1103" t="s">
        <v>246</v>
      </c>
      <c r="B1103">
        <v>35426491801</v>
      </c>
      <c r="C1103" t="s">
        <v>119</v>
      </c>
      <c r="D1103" t="s">
        <v>45</v>
      </c>
      <c r="E1103" t="s">
        <v>46</v>
      </c>
      <c r="F1103">
        <v>11749391</v>
      </c>
      <c r="G1103" s="111">
        <v>44874</v>
      </c>
      <c r="H1103" t="s">
        <v>913</v>
      </c>
      <c r="I1103" t="s">
        <v>255</v>
      </c>
      <c r="J1103" t="s">
        <v>249</v>
      </c>
      <c r="K1103" t="s">
        <v>250</v>
      </c>
      <c r="L1103" t="s">
        <v>251</v>
      </c>
      <c r="O1103" s="111">
        <v>44874</v>
      </c>
      <c r="P1103" t="s">
        <v>252</v>
      </c>
      <c r="Q1103" t="s">
        <v>253</v>
      </c>
      <c r="R1103" s="111">
        <v>44875</v>
      </c>
      <c r="S1103" t="s">
        <v>254</v>
      </c>
      <c r="T1103" t="s">
        <v>254</v>
      </c>
      <c r="U1103" t="s">
        <v>254</v>
      </c>
      <c r="V1103" t="s">
        <v>254</v>
      </c>
      <c r="W1103">
        <v>1360.5</v>
      </c>
      <c r="X1103">
        <v>1928.99</v>
      </c>
      <c r="Y1103">
        <v>1950.97</v>
      </c>
      <c r="Z1103" s="27">
        <f t="shared" si="17"/>
        <v>5240.46</v>
      </c>
    </row>
    <row r="1104" spans="1:26" hidden="1">
      <c r="A1104" t="s">
        <v>246</v>
      </c>
      <c r="B1104">
        <v>35426491801</v>
      </c>
      <c r="C1104" t="s">
        <v>119</v>
      </c>
      <c r="D1104" t="s">
        <v>45</v>
      </c>
      <c r="E1104" t="s">
        <v>46</v>
      </c>
      <c r="F1104">
        <v>11750359</v>
      </c>
      <c r="G1104" s="111">
        <v>44874</v>
      </c>
      <c r="H1104" t="s">
        <v>914</v>
      </c>
      <c r="I1104" t="s">
        <v>255</v>
      </c>
      <c r="J1104" t="s">
        <v>249</v>
      </c>
      <c r="K1104" t="s">
        <v>268</v>
      </c>
      <c r="L1104" t="s">
        <v>251</v>
      </c>
      <c r="O1104" s="111">
        <v>44874</v>
      </c>
      <c r="P1104" t="s">
        <v>252</v>
      </c>
      <c r="Q1104" t="s">
        <v>253</v>
      </c>
      <c r="R1104" s="111">
        <v>44875</v>
      </c>
      <c r="S1104" t="s">
        <v>254</v>
      </c>
      <c r="T1104" t="s">
        <v>254</v>
      </c>
      <c r="U1104" t="s">
        <v>254</v>
      </c>
      <c r="V1104" t="s">
        <v>254</v>
      </c>
      <c r="W1104">
        <v>3996</v>
      </c>
      <c r="X1104">
        <v>770</v>
      </c>
      <c r="Y1104">
        <v>770</v>
      </c>
      <c r="Z1104" s="27">
        <f t="shared" si="17"/>
        <v>5536</v>
      </c>
    </row>
    <row r="1105" spans="1:26" hidden="1">
      <c r="A1105" t="s">
        <v>246</v>
      </c>
      <c r="B1105">
        <v>35426491801</v>
      </c>
      <c r="C1105" t="s">
        <v>119</v>
      </c>
      <c r="D1105" t="s">
        <v>45</v>
      </c>
      <c r="E1105" t="s">
        <v>46</v>
      </c>
      <c r="F1105">
        <v>11756266</v>
      </c>
      <c r="G1105" s="111">
        <v>44882</v>
      </c>
      <c r="H1105" t="s">
        <v>915</v>
      </c>
      <c r="I1105" t="s">
        <v>248</v>
      </c>
      <c r="J1105" t="s">
        <v>249</v>
      </c>
      <c r="K1105" t="s">
        <v>250</v>
      </c>
      <c r="L1105" t="s">
        <v>251</v>
      </c>
      <c r="O1105" s="111">
        <v>44883</v>
      </c>
      <c r="P1105" t="s">
        <v>252</v>
      </c>
      <c r="Q1105" t="s">
        <v>253</v>
      </c>
      <c r="R1105" s="111">
        <v>44886</v>
      </c>
      <c r="S1105" t="s">
        <v>254</v>
      </c>
      <c r="T1105" t="s">
        <v>254</v>
      </c>
      <c r="U1105" t="s">
        <v>254</v>
      </c>
      <c r="V1105" t="s">
        <v>254</v>
      </c>
      <c r="W1105">
        <v>0.25</v>
      </c>
      <c r="X1105">
        <v>15.5</v>
      </c>
      <c r="Y1105">
        <v>455.5</v>
      </c>
      <c r="Z1105" s="27">
        <f t="shared" si="17"/>
        <v>471.25</v>
      </c>
    </row>
    <row r="1106" spans="1:26" hidden="1">
      <c r="A1106" t="s">
        <v>246</v>
      </c>
      <c r="B1106">
        <v>35426491801</v>
      </c>
      <c r="C1106" t="s">
        <v>119</v>
      </c>
      <c r="D1106" t="s">
        <v>45</v>
      </c>
      <c r="E1106" t="s">
        <v>46</v>
      </c>
      <c r="F1106">
        <v>11771982</v>
      </c>
      <c r="G1106" s="111">
        <v>44881</v>
      </c>
      <c r="H1106" t="s">
        <v>916</v>
      </c>
      <c r="I1106" t="s">
        <v>255</v>
      </c>
      <c r="J1106" t="s">
        <v>249</v>
      </c>
      <c r="K1106" t="s">
        <v>250</v>
      </c>
      <c r="L1106" t="s">
        <v>251</v>
      </c>
      <c r="O1106" s="111">
        <v>44881</v>
      </c>
      <c r="P1106" t="s">
        <v>252</v>
      </c>
      <c r="Q1106" t="s">
        <v>253</v>
      </c>
      <c r="R1106" s="111">
        <v>44892</v>
      </c>
      <c r="S1106" t="s">
        <v>254</v>
      </c>
      <c r="T1106" t="s">
        <v>254</v>
      </c>
      <c r="U1106" t="s">
        <v>254</v>
      </c>
      <c r="V1106" t="s">
        <v>254</v>
      </c>
      <c r="W1106">
        <v>387</v>
      </c>
      <c r="X1106">
        <v>1201.05</v>
      </c>
      <c r="Y1106">
        <v>300</v>
      </c>
      <c r="Z1106" s="27">
        <f t="shared" si="17"/>
        <v>1888.05</v>
      </c>
    </row>
    <row r="1107" spans="1:26" hidden="1">
      <c r="A1107" t="s">
        <v>246</v>
      </c>
      <c r="B1107">
        <v>35426491801</v>
      </c>
      <c r="C1107" t="s">
        <v>119</v>
      </c>
      <c r="D1107" t="s">
        <v>45</v>
      </c>
      <c r="E1107" t="s">
        <v>46</v>
      </c>
      <c r="F1107">
        <v>11791176</v>
      </c>
      <c r="G1107" s="111">
        <v>44888</v>
      </c>
      <c r="H1107" t="s">
        <v>917</v>
      </c>
      <c r="I1107" t="s">
        <v>255</v>
      </c>
      <c r="J1107" t="s">
        <v>249</v>
      </c>
      <c r="K1107" t="s">
        <v>250</v>
      </c>
      <c r="L1107" t="s">
        <v>251</v>
      </c>
      <c r="O1107" s="111">
        <v>44888</v>
      </c>
      <c r="P1107" t="s">
        <v>252</v>
      </c>
      <c r="Q1107" t="s">
        <v>253</v>
      </c>
      <c r="R1107" s="111">
        <v>44889</v>
      </c>
      <c r="S1107" t="s">
        <v>254</v>
      </c>
      <c r="T1107" t="s">
        <v>254</v>
      </c>
      <c r="U1107" t="s">
        <v>254</v>
      </c>
      <c r="V1107" t="s">
        <v>254</v>
      </c>
      <c r="W1107">
        <v>1</v>
      </c>
      <c r="X1107">
        <v>2974.95</v>
      </c>
      <c r="Y1107">
        <v>1012.55</v>
      </c>
      <c r="Z1107" s="27">
        <f t="shared" si="17"/>
        <v>3988.5</v>
      </c>
    </row>
    <row r="1108" spans="1:26" hidden="1">
      <c r="A1108" t="s">
        <v>246</v>
      </c>
      <c r="B1108">
        <v>9755062696</v>
      </c>
      <c r="C1108" t="s">
        <v>2002</v>
      </c>
      <c r="D1108" t="s">
        <v>1003</v>
      </c>
      <c r="E1108" t="s">
        <v>46</v>
      </c>
      <c r="F1108">
        <v>11981667</v>
      </c>
      <c r="G1108" s="111">
        <v>44937</v>
      </c>
      <c r="H1108" t="s">
        <v>2003</v>
      </c>
      <c r="I1108" t="s">
        <v>255</v>
      </c>
      <c r="J1108" t="s">
        <v>249</v>
      </c>
      <c r="K1108" t="s">
        <v>268</v>
      </c>
      <c r="L1108" t="s">
        <v>251</v>
      </c>
      <c r="O1108" s="111">
        <v>44938</v>
      </c>
      <c r="P1108" t="s">
        <v>252</v>
      </c>
      <c r="Q1108" t="s">
        <v>253</v>
      </c>
      <c r="R1108" s="111">
        <v>44942</v>
      </c>
      <c r="S1108" t="s">
        <v>254</v>
      </c>
      <c r="T1108" t="s">
        <v>254</v>
      </c>
      <c r="U1108" t="s">
        <v>254</v>
      </c>
      <c r="V1108" t="s">
        <v>254</v>
      </c>
      <c r="W1108">
        <v>0</v>
      </c>
      <c r="X1108">
        <v>0</v>
      </c>
      <c r="Y1108">
        <v>14823.25</v>
      </c>
      <c r="Z1108" s="27">
        <f t="shared" si="17"/>
        <v>14823.25</v>
      </c>
    </row>
    <row r="1109" spans="1:26" hidden="1">
      <c r="A1109" t="s">
        <v>246</v>
      </c>
      <c r="B1109">
        <v>9755062696</v>
      </c>
      <c r="C1109" t="s">
        <v>2002</v>
      </c>
      <c r="D1109" t="s">
        <v>45</v>
      </c>
      <c r="E1109" t="s">
        <v>46</v>
      </c>
      <c r="F1109">
        <v>1561493</v>
      </c>
      <c r="G1109" s="111">
        <v>44956</v>
      </c>
      <c r="H1109" t="s">
        <v>2004</v>
      </c>
      <c r="I1109" t="s">
        <v>271</v>
      </c>
      <c r="J1109" t="s">
        <v>249</v>
      </c>
      <c r="K1109" t="s">
        <v>805</v>
      </c>
      <c r="L1109" t="s">
        <v>251</v>
      </c>
      <c r="O1109" s="111">
        <v>44956</v>
      </c>
      <c r="P1109" t="s">
        <v>252</v>
      </c>
      <c r="Q1109" t="s">
        <v>282</v>
      </c>
      <c r="R1109" s="111">
        <v>44957</v>
      </c>
      <c r="S1109" t="s">
        <v>254</v>
      </c>
      <c r="T1109" t="s">
        <v>254</v>
      </c>
      <c r="U1109" t="s">
        <v>254</v>
      </c>
      <c r="V1109" t="s">
        <v>254</v>
      </c>
      <c r="W1109">
        <v>0</v>
      </c>
      <c r="X1109">
        <v>0</v>
      </c>
      <c r="Y1109">
        <v>0</v>
      </c>
      <c r="Z1109" s="27">
        <f t="shared" si="17"/>
        <v>0</v>
      </c>
    </row>
    <row r="1110" spans="1:26" hidden="1">
      <c r="A1110" t="s">
        <v>246</v>
      </c>
      <c r="B1110">
        <v>9755062696</v>
      </c>
      <c r="C1110" t="s">
        <v>2002</v>
      </c>
      <c r="D1110" t="s">
        <v>1802</v>
      </c>
      <c r="E1110" t="s">
        <v>46</v>
      </c>
      <c r="F1110">
        <v>11982187</v>
      </c>
      <c r="G1110" s="111">
        <v>44935</v>
      </c>
      <c r="H1110" t="s">
        <v>2005</v>
      </c>
      <c r="I1110" t="s">
        <v>255</v>
      </c>
      <c r="J1110" t="s">
        <v>249</v>
      </c>
      <c r="K1110" t="s">
        <v>250</v>
      </c>
      <c r="L1110" t="s">
        <v>251</v>
      </c>
      <c r="O1110" s="111">
        <v>44935</v>
      </c>
      <c r="P1110" t="s">
        <v>252</v>
      </c>
      <c r="Q1110" t="s">
        <v>253</v>
      </c>
      <c r="R1110" s="111">
        <v>44938</v>
      </c>
      <c r="S1110" t="s">
        <v>254</v>
      </c>
      <c r="T1110" t="s">
        <v>254</v>
      </c>
      <c r="U1110" t="s">
        <v>254</v>
      </c>
      <c r="V1110" t="s">
        <v>254</v>
      </c>
      <c r="W1110">
        <v>0</v>
      </c>
      <c r="X1110">
        <v>0</v>
      </c>
      <c r="Y1110">
        <v>2922</v>
      </c>
      <c r="Z1110" s="27">
        <f t="shared" si="17"/>
        <v>2922</v>
      </c>
    </row>
    <row r="1111" spans="1:26" hidden="1">
      <c r="A1111" t="s">
        <v>246</v>
      </c>
      <c r="B1111">
        <v>9755062696</v>
      </c>
      <c r="C1111" t="s">
        <v>2002</v>
      </c>
      <c r="D1111" t="s">
        <v>1005</v>
      </c>
      <c r="E1111" t="s">
        <v>46</v>
      </c>
      <c r="F1111">
        <v>12001824</v>
      </c>
      <c r="G1111" s="111">
        <v>44939</v>
      </c>
      <c r="H1111" t="s">
        <v>2006</v>
      </c>
      <c r="I1111" t="s">
        <v>255</v>
      </c>
      <c r="J1111" t="s">
        <v>249</v>
      </c>
      <c r="K1111" t="s">
        <v>250</v>
      </c>
      <c r="L1111" t="s">
        <v>251</v>
      </c>
      <c r="O1111" s="111">
        <v>44942</v>
      </c>
      <c r="P1111" t="s">
        <v>252</v>
      </c>
      <c r="Q1111" t="s">
        <v>257</v>
      </c>
      <c r="S1111" t="s">
        <v>254</v>
      </c>
      <c r="T1111" t="s">
        <v>254</v>
      </c>
      <c r="U1111" t="s">
        <v>254</v>
      </c>
      <c r="V1111" t="s">
        <v>254</v>
      </c>
      <c r="W1111">
        <v>0</v>
      </c>
      <c r="X1111">
        <v>0</v>
      </c>
      <c r="Y1111">
        <v>0</v>
      </c>
      <c r="Z1111" s="27">
        <f t="shared" si="17"/>
        <v>0</v>
      </c>
    </row>
    <row r="1112" spans="1:26" hidden="1">
      <c r="A1112" t="s">
        <v>246</v>
      </c>
      <c r="B1112">
        <v>9755062696</v>
      </c>
      <c r="C1112" t="s">
        <v>2002</v>
      </c>
      <c r="D1112" t="s">
        <v>1005</v>
      </c>
      <c r="E1112" t="s">
        <v>46</v>
      </c>
      <c r="F1112">
        <v>12016477</v>
      </c>
      <c r="G1112" s="111">
        <v>44944</v>
      </c>
      <c r="H1112" t="s">
        <v>2007</v>
      </c>
      <c r="I1112" t="s">
        <v>255</v>
      </c>
      <c r="J1112" t="s">
        <v>249</v>
      </c>
      <c r="K1112" t="s">
        <v>250</v>
      </c>
      <c r="L1112" t="s">
        <v>251</v>
      </c>
      <c r="O1112" s="111">
        <v>44944</v>
      </c>
      <c r="P1112" t="s">
        <v>252</v>
      </c>
      <c r="Q1112" t="s">
        <v>1406</v>
      </c>
      <c r="S1112" t="s">
        <v>254</v>
      </c>
      <c r="T1112" t="s">
        <v>254</v>
      </c>
      <c r="U1112" t="s">
        <v>254</v>
      </c>
      <c r="V1112" t="s">
        <v>254</v>
      </c>
      <c r="W1112">
        <v>0</v>
      </c>
      <c r="X1112">
        <v>0</v>
      </c>
      <c r="Y1112">
        <v>0</v>
      </c>
      <c r="Z1112" s="27">
        <f t="shared" si="17"/>
        <v>0</v>
      </c>
    </row>
    <row r="1113" spans="1:26" hidden="1">
      <c r="A1113" t="s">
        <v>246</v>
      </c>
      <c r="B1113">
        <v>9755062696</v>
      </c>
      <c r="C1113" t="s">
        <v>2002</v>
      </c>
      <c r="D1113" t="s">
        <v>1805</v>
      </c>
      <c r="E1113" t="s">
        <v>46</v>
      </c>
      <c r="F1113">
        <v>12049176</v>
      </c>
      <c r="G1113" s="111">
        <v>44952</v>
      </c>
      <c r="H1113" t="s">
        <v>2008</v>
      </c>
      <c r="I1113" t="s">
        <v>248</v>
      </c>
      <c r="J1113" t="s">
        <v>249</v>
      </c>
      <c r="K1113" t="s">
        <v>250</v>
      </c>
      <c r="L1113" t="s">
        <v>251</v>
      </c>
      <c r="O1113" s="111">
        <v>44956</v>
      </c>
      <c r="P1113" t="s">
        <v>252</v>
      </c>
      <c r="Q1113" t="s">
        <v>257</v>
      </c>
      <c r="S1113" t="s">
        <v>254</v>
      </c>
      <c r="T1113" t="s">
        <v>254</v>
      </c>
      <c r="U1113" t="s">
        <v>254</v>
      </c>
      <c r="V1113" t="s">
        <v>254</v>
      </c>
      <c r="W1113">
        <v>0</v>
      </c>
      <c r="X1113">
        <v>0</v>
      </c>
      <c r="Y1113">
        <v>0</v>
      </c>
      <c r="Z1113" s="27">
        <f t="shared" si="17"/>
        <v>0</v>
      </c>
    </row>
    <row r="1114" spans="1:26" hidden="1">
      <c r="A1114" t="s">
        <v>246</v>
      </c>
      <c r="B1114">
        <v>2716718156</v>
      </c>
      <c r="C1114" t="s">
        <v>948</v>
      </c>
      <c r="D1114" t="s">
        <v>343</v>
      </c>
      <c r="E1114" t="s">
        <v>54</v>
      </c>
      <c r="F1114">
        <v>11968897</v>
      </c>
      <c r="G1114" s="111">
        <v>44953</v>
      </c>
      <c r="H1114" t="s">
        <v>2009</v>
      </c>
      <c r="I1114" t="s">
        <v>271</v>
      </c>
      <c r="J1114" t="s">
        <v>249</v>
      </c>
      <c r="K1114" t="s">
        <v>250</v>
      </c>
      <c r="L1114" t="s">
        <v>251</v>
      </c>
      <c r="O1114" s="111">
        <v>44953</v>
      </c>
      <c r="P1114" t="s">
        <v>252</v>
      </c>
      <c r="Q1114" t="s">
        <v>253</v>
      </c>
      <c r="R1114" s="111">
        <v>44957</v>
      </c>
      <c r="S1114" t="s">
        <v>254</v>
      </c>
      <c r="T1114" t="s">
        <v>254</v>
      </c>
      <c r="U1114" t="s">
        <v>254</v>
      </c>
      <c r="V1114" t="s">
        <v>254</v>
      </c>
      <c r="W1114">
        <v>0</v>
      </c>
      <c r="X1114">
        <v>0</v>
      </c>
      <c r="Y1114">
        <v>197.5</v>
      </c>
      <c r="Z1114" s="27">
        <f t="shared" si="17"/>
        <v>197.5</v>
      </c>
    </row>
    <row r="1115" spans="1:26" hidden="1">
      <c r="A1115" t="s">
        <v>246</v>
      </c>
      <c r="B1115">
        <v>2716718156</v>
      </c>
      <c r="C1115" t="s">
        <v>948</v>
      </c>
      <c r="D1115" t="s">
        <v>344</v>
      </c>
      <c r="E1115" t="s">
        <v>54</v>
      </c>
      <c r="F1115">
        <v>12042880</v>
      </c>
      <c r="G1115" s="111">
        <v>44951</v>
      </c>
      <c r="H1115" t="s">
        <v>2010</v>
      </c>
      <c r="I1115" t="s">
        <v>271</v>
      </c>
      <c r="J1115" t="s">
        <v>249</v>
      </c>
      <c r="K1115" t="s">
        <v>250</v>
      </c>
      <c r="L1115" t="s">
        <v>251</v>
      </c>
      <c r="O1115" s="111">
        <v>44951</v>
      </c>
      <c r="P1115" t="s">
        <v>252</v>
      </c>
      <c r="Q1115" t="s">
        <v>253</v>
      </c>
      <c r="R1115" s="111">
        <v>44952</v>
      </c>
      <c r="S1115" t="s">
        <v>254</v>
      </c>
      <c r="T1115" t="s">
        <v>254</v>
      </c>
      <c r="U1115" t="s">
        <v>254</v>
      </c>
      <c r="V1115" t="s">
        <v>254</v>
      </c>
      <c r="W1115">
        <v>0</v>
      </c>
      <c r="X1115">
        <v>0</v>
      </c>
      <c r="Y1115">
        <v>3420.5</v>
      </c>
      <c r="Z1115" s="27">
        <f t="shared" si="17"/>
        <v>3420.5</v>
      </c>
    </row>
    <row r="1116" spans="1:26" hidden="1">
      <c r="A1116" t="s">
        <v>246</v>
      </c>
      <c r="B1116">
        <v>2716718156</v>
      </c>
      <c r="C1116" t="s">
        <v>948</v>
      </c>
      <c r="D1116" t="s">
        <v>344</v>
      </c>
      <c r="E1116" t="s">
        <v>54</v>
      </c>
      <c r="F1116">
        <v>12067302</v>
      </c>
      <c r="G1116" s="111">
        <v>44957</v>
      </c>
      <c r="H1116" t="s">
        <v>2011</v>
      </c>
      <c r="I1116" t="s">
        <v>248</v>
      </c>
      <c r="J1116" t="s">
        <v>249</v>
      </c>
      <c r="K1116" t="s">
        <v>268</v>
      </c>
      <c r="L1116" t="s">
        <v>251</v>
      </c>
      <c r="O1116" s="111">
        <v>44957</v>
      </c>
      <c r="P1116" t="s">
        <v>252</v>
      </c>
      <c r="Q1116" t="s">
        <v>1406</v>
      </c>
      <c r="S1116" t="s">
        <v>254</v>
      </c>
      <c r="T1116" t="s">
        <v>254</v>
      </c>
      <c r="U1116" t="s">
        <v>254</v>
      </c>
      <c r="V1116" t="s">
        <v>254</v>
      </c>
      <c r="W1116">
        <v>0</v>
      </c>
      <c r="X1116">
        <v>0</v>
      </c>
      <c r="Y1116">
        <v>0</v>
      </c>
      <c r="Z1116" s="27">
        <f t="shared" si="17"/>
        <v>0</v>
      </c>
    </row>
    <row r="1117" spans="1:26" hidden="1">
      <c r="A1117" t="s">
        <v>246</v>
      </c>
      <c r="B1117">
        <v>2716718156</v>
      </c>
      <c r="C1117" t="s">
        <v>948</v>
      </c>
      <c r="D1117" t="s">
        <v>1053</v>
      </c>
      <c r="E1117" t="s">
        <v>54</v>
      </c>
      <c r="F1117">
        <v>12010167</v>
      </c>
      <c r="G1117" s="111">
        <v>44949</v>
      </c>
      <c r="H1117" t="s">
        <v>2012</v>
      </c>
      <c r="I1117" t="s">
        <v>255</v>
      </c>
      <c r="J1117" t="s">
        <v>249</v>
      </c>
      <c r="K1117" t="s">
        <v>250</v>
      </c>
      <c r="L1117" t="s">
        <v>251</v>
      </c>
      <c r="O1117" s="111">
        <v>44949</v>
      </c>
      <c r="P1117" t="s">
        <v>252</v>
      </c>
      <c r="Q1117" t="s">
        <v>253</v>
      </c>
      <c r="R1117" s="111">
        <v>44950</v>
      </c>
      <c r="S1117" t="s">
        <v>254</v>
      </c>
      <c r="T1117" t="s">
        <v>254</v>
      </c>
      <c r="U1117" t="s">
        <v>254</v>
      </c>
      <c r="V1117" t="s">
        <v>254</v>
      </c>
      <c r="W1117">
        <v>0</v>
      </c>
      <c r="X1117">
        <v>0</v>
      </c>
      <c r="Y1117">
        <v>127</v>
      </c>
      <c r="Z1117" s="27">
        <f t="shared" si="17"/>
        <v>127</v>
      </c>
    </row>
    <row r="1118" spans="1:26" hidden="1">
      <c r="A1118" t="s">
        <v>246</v>
      </c>
      <c r="B1118">
        <v>2716718156</v>
      </c>
      <c r="C1118" t="s">
        <v>948</v>
      </c>
      <c r="D1118" t="s">
        <v>1053</v>
      </c>
      <c r="E1118" t="s">
        <v>54</v>
      </c>
      <c r="F1118">
        <v>12033316</v>
      </c>
      <c r="G1118" s="111">
        <v>44949</v>
      </c>
      <c r="H1118" t="s">
        <v>2013</v>
      </c>
      <c r="I1118" t="s">
        <v>255</v>
      </c>
      <c r="J1118" t="s">
        <v>249</v>
      </c>
      <c r="K1118" t="s">
        <v>250</v>
      </c>
      <c r="L1118" t="s">
        <v>251</v>
      </c>
      <c r="O1118" s="111">
        <v>44949</v>
      </c>
      <c r="P1118" t="s">
        <v>252</v>
      </c>
      <c r="Q1118" t="s">
        <v>253</v>
      </c>
      <c r="R1118" s="111">
        <v>44950</v>
      </c>
      <c r="S1118" t="s">
        <v>254</v>
      </c>
      <c r="T1118" t="s">
        <v>254</v>
      </c>
      <c r="U1118" t="s">
        <v>254</v>
      </c>
      <c r="V1118" t="s">
        <v>254</v>
      </c>
      <c r="W1118">
        <v>0</v>
      </c>
      <c r="X1118">
        <v>0</v>
      </c>
      <c r="Y1118">
        <v>8073.8</v>
      </c>
      <c r="Z1118" s="27">
        <f t="shared" si="17"/>
        <v>8073.8</v>
      </c>
    </row>
    <row r="1119" spans="1:26" hidden="1">
      <c r="A1119" t="s">
        <v>246</v>
      </c>
      <c r="B1119">
        <v>2716718156</v>
      </c>
      <c r="C1119" t="s">
        <v>948</v>
      </c>
      <c r="D1119" t="s">
        <v>1053</v>
      </c>
      <c r="E1119" t="s">
        <v>54</v>
      </c>
      <c r="F1119">
        <v>12034108</v>
      </c>
      <c r="G1119" s="111">
        <v>44952</v>
      </c>
      <c r="H1119" t="s">
        <v>2014</v>
      </c>
      <c r="I1119" t="s">
        <v>248</v>
      </c>
      <c r="J1119" t="s">
        <v>249</v>
      </c>
      <c r="K1119" t="s">
        <v>268</v>
      </c>
      <c r="L1119" t="s">
        <v>251</v>
      </c>
      <c r="O1119" s="111">
        <v>44957</v>
      </c>
      <c r="P1119" t="s">
        <v>252</v>
      </c>
      <c r="Q1119" t="s">
        <v>1406</v>
      </c>
      <c r="S1119" t="s">
        <v>254</v>
      </c>
      <c r="T1119" t="s">
        <v>254</v>
      </c>
      <c r="U1119" t="s">
        <v>254</v>
      </c>
      <c r="V1119" t="s">
        <v>254</v>
      </c>
      <c r="W1119">
        <v>0</v>
      </c>
      <c r="X1119">
        <v>0</v>
      </c>
      <c r="Y1119">
        <v>0</v>
      </c>
      <c r="Z1119" s="27">
        <f t="shared" si="17"/>
        <v>0</v>
      </c>
    </row>
    <row r="1120" spans="1:26" hidden="1">
      <c r="A1120" t="s">
        <v>246</v>
      </c>
      <c r="B1120">
        <v>2716718156</v>
      </c>
      <c r="C1120" t="s">
        <v>948</v>
      </c>
      <c r="D1120" t="s">
        <v>1053</v>
      </c>
      <c r="E1120" t="s">
        <v>54</v>
      </c>
      <c r="F1120">
        <v>12055085</v>
      </c>
      <c r="G1120" s="111">
        <v>44953</v>
      </c>
      <c r="H1120" t="s">
        <v>2015</v>
      </c>
      <c r="I1120" t="s">
        <v>271</v>
      </c>
      <c r="J1120" t="s">
        <v>249</v>
      </c>
      <c r="K1120" t="s">
        <v>250</v>
      </c>
      <c r="L1120" t="s">
        <v>251</v>
      </c>
      <c r="O1120" s="111">
        <v>44953</v>
      </c>
      <c r="P1120" t="s">
        <v>252</v>
      </c>
      <c r="Q1120" t="s">
        <v>253</v>
      </c>
      <c r="R1120" s="111">
        <v>44956</v>
      </c>
      <c r="S1120" t="s">
        <v>254</v>
      </c>
      <c r="T1120" t="s">
        <v>254</v>
      </c>
      <c r="U1120" t="s">
        <v>254</v>
      </c>
      <c r="V1120" t="s">
        <v>254</v>
      </c>
      <c r="W1120">
        <v>0</v>
      </c>
      <c r="X1120">
        <v>0</v>
      </c>
      <c r="Y1120">
        <v>127</v>
      </c>
      <c r="Z1120" s="27">
        <f t="shared" si="17"/>
        <v>127</v>
      </c>
    </row>
  </sheetData>
  <autoFilter ref="A1:Z1120" xr:uid="{7DD9C8F9-86C6-491B-B4ED-4B2E171490D4}">
    <filterColumn colId="5">
      <filters>
        <filter val="11934271"/>
      </filters>
    </filterColumn>
  </autoFilter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C5438-1BC9-41D4-B2C6-E70EC693A03B}">
  <sheetPr codeName="Planilha6">
    <tabColor theme="9" tint="-0.249977111117893"/>
  </sheetPr>
  <dimension ref="A1:W62"/>
  <sheetViews>
    <sheetView showGridLines="0" topLeftCell="G1" workbookViewId="0">
      <selection activeCell="G1" sqref="G1"/>
    </sheetView>
  </sheetViews>
  <sheetFormatPr defaultRowHeight="14.5"/>
  <cols>
    <col min="1" max="1" width="13.1796875" style="57" bestFit="1" customWidth="1"/>
    <col min="2" max="2" width="17.81640625" style="57" bestFit="1" customWidth="1"/>
    <col min="3" max="3" width="21.54296875" style="57" bestFit="1" customWidth="1"/>
    <col min="4" max="4" width="19.453125" style="57" bestFit="1" customWidth="1"/>
    <col min="5" max="5" width="21.08984375" style="57" bestFit="1" customWidth="1"/>
    <col min="6" max="6" width="14.54296875" bestFit="1" customWidth="1"/>
    <col min="7" max="7" width="14" bestFit="1" customWidth="1"/>
    <col min="8" max="8" width="50.81640625" bestFit="1" customWidth="1"/>
    <col min="9" max="9" width="11.6328125" style="54" customWidth="1"/>
    <col min="10" max="10" width="14.1796875" bestFit="1" customWidth="1"/>
    <col min="11" max="11" width="18.1796875" style="54" customWidth="1"/>
    <col min="12" max="12" width="18.1796875" customWidth="1"/>
    <col min="13" max="13" width="18.1796875" style="54" customWidth="1"/>
    <col min="14" max="14" width="18.1796875" customWidth="1"/>
    <col min="15" max="15" width="18.1796875" style="54" customWidth="1"/>
    <col min="16" max="18" width="18.1796875" customWidth="1"/>
    <col min="19" max="19" width="14.81640625" bestFit="1" customWidth="1"/>
    <col min="20" max="20" width="17.90625" bestFit="1" customWidth="1"/>
    <col min="21" max="21" width="11.1796875" bestFit="1" customWidth="1"/>
    <col min="22" max="22" width="10.81640625" bestFit="1" customWidth="1"/>
    <col min="23" max="23" width="7" bestFit="1" customWidth="1"/>
  </cols>
  <sheetData>
    <row r="1" spans="1:23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1" t="s">
        <v>34</v>
      </c>
      <c r="R1" s="20" t="s">
        <v>33</v>
      </c>
      <c r="S1" s="20" t="s">
        <v>35</v>
      </c>
      <c r="T1" s="20" t="s">
        <v>36</v>
      </c>
      <c r="U1" s="22" t="s">
        <v>37</v>
      </c>
      <c r="V1" s="22" t="s">
        <v>38</v>
      </c>
      <c r="W1" s="22" t="s">
        <v>39</v>
      </c>
    </row>
    <row r="2" spans="1:23" ht="15.5">
      <c r="A2" s="57" t="e">
        <v>#N/A</v>
      </c>
      <c r="B2" s="57" t="e">
        <v>#N/A</v>
      </c>
      <c r="C2" s="57" t="e">
        <v>#N/A</v>
      </c>
      <c r="D2" s="57" t="e">
        <v>#N/A</v>
      </c>
      <c r="E2" s="57" t="e">
        <v>#N/A</v>
      </c>
      <c r="F2" s="24" t="s">
        <v>40</v>
      </c>
      <c r="G2" s="25" t="s">
        <v>41</v>
      </c>
      <c r="H2" s="26" t="s">
        <v>42</v>
      </c>
      <c r="I2" s="53" t="str">
        <f t="shared" ref="I2:I52" si="0">G2</f>
        <v>09966884637</v>
      </c>
      <c r="J2" s="29" t="s">
        <v>44</v>
      </c>
      <c r="K2" s="56" t="str">
        <f>IFERROR(VLOOKUP(L2,H:I,2,0),"-")</f>
        <v>-</v>
      </c>
      <c r="L2" s="75" t="s">
        <v>5</v>
      </c>
      <c r="M2" s="56" t="str">
        <f>IFERROR(VLOOKUP(N2,H:I,2,0),"-")</f>
        <v>09966884637</v>
      </c>
      <c r="N2" s="26" t="s">
        <v>42</v>
      </c>
      <c r="O2" s="56" t="str">
        <f>IFERROR(VLOOKUP(P2,H:I,2,0),"-")</f>
        <v>00365921610</v>
      </c>
      <c r="P2" s="26" t="s">
        <v>122</v>
      </c>
      <c r="Q2" s="83">
        <v>34818</v>
      </c>
      <c r="R2" s="82" t="s">
        <v>43</v>
      </c>
      <c r="S2" s="76">
        <v>44770</v>
      </c>
      <c r="T2" s="77"/>
      <c r="U2" s="42">
        <v>38998244137</v>
      </c>
      <c r="V2" s="78" t="s">
        <v>57</v>
      </c>
      <c r="W2" s="78" t="s">
        <v>58</v>
      </c>
    </row>
    <row r="3" spans="1:23" ht="15.5">
      <c r="F3" s="24" t="s">
        <v>529</v>
      </c>
      <c r="G3" s="74">
        <v>90242904653</v>
      </c>
      <c r="H3" s="74" t="s">
        <v>478</v>
      </c>
      <c r="I3" s="53">
        <f t="shared" si="0"/>
        <v>90242904653</v>
      </c>
      <c r="J3" s="75" t="s">
        <v>50</v>
      </c>
      <c r="K3" s="56" t="str">
        <f t="shared" ref="K3:K52" si="1">IFERROR(VLOOKUP(L3,H:I,2,0),"-")</f>
        <v>-</v>
      </c>
      <c r="L3" s="75" t="s">
        <v>5</v>
      </c>
      <c r="M3" s="56" t="str">
        <f t="shared" ref="M3:M52" si="2">IFERROR(VLOOKUP(N3,H:I,2,0),"-")</f>
        <v>09966884637</v>
      </c>
      <c r="N3" s="26" t="s">
        <v>42</v>
      </c>
      <c r="O3" s="56" t="str">
        <f t="shared" ref="O3:O52" si="3">IFERROR(VLOOKUP(P3,H:I,2,0),"-")</f>
        <v>00365921610</v>
      </c>
      <c r="P3" s="26" t="s">
        <v>122</v>
      </c>
      <c r="Q3" s="83">
        <v>26602</v>
      </c>
      <c r="R3" s="82" t="s">
        <v>502</v>
      </c>
      <c r="S3" s="76">
        <v>44776</v>
      </c>
      <c r="T3" s="77"/>
      <c r="U3" s="42">
        <v>61982652349</v>
      </c>
      <c r="V3" s="78" t="s">
        <v>57</v>
      </c>
      <c r="W3" s="78" t="s">
        <v>58</v>
      </c>
    </row>
    <row r="4" spans="1:23" ht="15.5">
      <c r="F4" s="24" t="s">
        <v>529</v>
      </c>
      <c r="G4" s="74">
        <v>3185033108</v>
      </c>
      <c r="H4" s="74" t="s">
        <v>55</v>
      </c>
      <c r="I4" s="53">
        <f t="shared" si="0"/>
        <v>3185033108</v>
      </c>
      <c r="J4" s="75" t="s">
        <v>50</v>
      </c>
      <c r="K4" s="56" t="str">
        <f t="shared" si="1"/>
        <v>-</v>
      </c>
      <c r="L4" s="75" t="s">
        <v>5</v>
      </c>
      <c r="M4" s="56" t="str">
        <f t="shared" si="2"/>
        <v>09966884637</v>
      </c>
      <c r="N4" s="26" t="s">
        <v>42</v>
      </c>
      <c r="O4" s="56" t="str">
        <f t="shared" si="3"/>
        <v>00365921610</v>
      </c>
      <c r="P4" s="26" t="s">
        <v>122</v>
      </c>
      <c r="Q4" s="83">
        <v>32891</v>
      </c>
      <c r="R4" s="82" t="s">
        <v>56</v>
      </c>
      <c r="S4" s="76">
        <v>44785</v>
      </c>
      <c r="T4" s="77"/>
      <c r="U4" s="42">
        <v>61985759127</v>
      </c>
      <c r="V4" s="78" t="s">
        <v>57</v>
      </c>
      <c r="W4" s="78" t="s">
        <v>58</v>
      </c>
    </row>
    <row r="5" spans="1:23" ht="15.5">
      <c r="F5" s="24" t="s">
        <v>529</v>
      </c>
      <c r="G5" s="74">
        <v>72462418172</v>
      </c>
      <c r="H5" s="74" t="s">
        <v>302</v>
      </c>
      <c r="I5" s="53">
        <f t="shared" si="0"/>
        <v>72462418172</v>
      </c>
      <c r="J5" s="75" t="s">
        <v>61</v>
      </c>
      <c r="K5" s="56" t="str">
        <f t="shared" si="1"/>
        <v>09966884637</v>
      </c>
      <c r="L5" s="75" t="s">
        <v>42</v>
      </c>
      <c r="M5" s="56" t="str">
        <f t="shared" si="2"/>
        <v>09966884637</v>
      </c>
      <c r="N5" s="26" t="s">
        <v>42</v>
      </c>
      <c r="O5" s="56" t="str">
        <f t="shared" si="3"/>
        <v>00365921610</v>
      </c>
      <c r="P5" s="26" t="s">
        <v>122</v>
      </c>
      <c r="Q5" s="83">
        <v>30623</v>
      </c>
      <c r="R5" s="82" t="s">
        <v>507</v>
      </c>
      <c r="S5" s="76">
        <v>44789</v>
      </c>
      <c r="T5" s="77"/>
      <c r="U5" s="42">
        <v>61999258976</v>
      </c>
      <c r="V5" s="78" t="s">
        <v>57</v>
      </c>
      <c r="W5" s="78" t="s">
        <v>58</v>
      </c>
    </row>
    <row r="6" spans="1:23" ht="15.5">
      <c r="F6" s="24" t="s">
        <v>529</v>
      </c>
      <c r="G6" s="74">
        <v>63631237120</v>
      </c>
      <c r="H6" s="74" t="s">
        <v>381</v>
      </c>
      <c r="I6" s="53">
        <f t="shared" si="0"/>
        <v>63631237120</v>
      </c>
      <c r="J6" s="75" t="s">
        <v>61</v>
      </c>
      <c r="K6" s="56" t="str">
        <f t="shared" si="1"/>
        <v>09966884637</v>
      </c>
      <c r="L6" s="75" t="s">
        <v>42</v>
      </c>
      <c r="M6" s="56" t="str">
        <f t="shared" si="2"/>
        <v>09966884637</v>
      </c>
      <c r="N6" s="26" t="s">
        <v>42</v>
      </c>
      <c r="O6" s="56" t="str">
        <f t="shared" si="3"/>
        <v>00365921610</v>
      </c>
      <c r="P6" s="26" t="s">
        <v>122</v>
      </c>
      <c r="Q6" s="83">
        <v>27346</v>
      </c>
      <c r="R6" s="82" t="s">
        <v>508</v>
      </c>
      <c r="S6" s="76">
        <v>44789</v>
      </c>
      <c r="T6" s="77"/>
      <c r="U6" s="42">
        <v>61999971574</v>
      </c>
      <c r="V6" s="78" t="s">
        <v>57</v>
      </c>
      <c r="W6" s="78" t="s">
        <v>58</v>
      </c>
    </row>
    <row r="7" spans="1:23" ht="15.5">
      <c r="F7" s="24" t="s">
        <v>529</v>
      </c>
      <c r="G7" s="74">
        <v>2553749171</v>
      </c>
      <c r="H7" s="74" t="s">
        <v>362</v>
      </c>
      <c r="I7" s="53">
        <f t="shared" si="0"/>
        <v>2553749171</v>
      </c>
      <c r="J7" s="75" t="s">
        <v>61</v>
      </c>
      <c r="K7" s="56" t="str">
        <f t="shared" si="1"/>
        <v>09966884637</v>
      </c>
      <c r="L7" s="75" t="s">
        <v>42</v>
      </c>
      <c r="M7" s="56" t="str">
        <f t="shared" si="2"/>
        <v>09966884637</v>
      </c>
      <c r="N7" s="26" t="s">
        <v>42</v>
      </c>
      <c r="O7" s="56" t="str">
        <f t="shared" si="3"/>
        <v>00365921610</v>
      </c>
      <c r="P7" s="26" t="s">
        <v>122</v>
      </c>
      <c r="Q7" s="83">
        <v>33239</v>
      </c>
      <c r="R7" s="82" t="s">
        <v>509</v>
      </c>
      <c r="S7" s="76">
        <v>44789</v>
      </c>
      <c r="T7" s="77"/>
      <c r="U7" s="42">
        <v>61992594676</v>
      </c>
      <c r="V7" s="78" t="s">
        <v>57</v>
      </c>
      <c r="W7" s="78" t="s">
        <v>58</v>
      </c>
    </row>
    <row r="8" spans="1:23" ht="15.5">
      <c r="F8" s="24" t="s">
        <v>529</v>
      </c>
      <c r="G8" s="74">
        <v>5029234152</v>
      </c>
      <c r="H8" s="74" t="s">
        <v>68</v>
      </c>
      <c r="I8" s="53">
        <f t="shared" si="0"/>
        <v>5029234152</v>
      </c>
      <c r="J8" s="75" t="s">
        <v>61</v>
      </c>
      <c r="K8" s="56" t="str">
        <f t="shared" si="1"/>
        <v>09966884637</v>
      </c>
      <c r="L8" s="75" t="s">
        <v>42</v>
      </c>
      <c r="M8" s="56" t="str">
        <f t="shared" si="2"/>
        <v>09966884637</v>
      </c>
      <c r="N8" s="26" t="s">
        <v>42</v>
      </c>
      <c r="O8" s="56" t="str">
        <f t="shared" si="3"/>
        <v>00365921610</v>
      </c>
      <c r="P8" s="26" t="s">
        <v>122</v>
      </c>
      <c r="Q8" s="83">
        <v>34134</v>
      </c>
      <c r="R8" s="82" t="s">
        <v>69</v>
      </c>
      <c r="S8" s="76">
        <v>44789</v>
      </c>
      <c r="T8" s="77"/>
      <c r="U8" s="42">
        <v>61998801407</v>
      </c>
      <c r="V8" s="78" t="s">
        <v>57</v>
      </c>
      <c r="W8" s="78" t="s">
        <v>58</v>
      </c>
    </row>
    <row r="9" spans="1:23" ht="15.5">
      <c r="F9" s="24" t="s">
        <v>529</v>
      </c>
      <c r="G9" s="74">
        <v>1987295102</v>
      </c>
      <c r="H9" s="74" t="s">
        <v>70</v>
      </c>
      <c r="I9" s="53">
        <f t="shared" si="0"/>
        <v>1987295102</v>
      </c>
      <c r="J9" s="75" t="s">
        <v>61</v>
      </c>
      <c r="K9" s="56">
        <f t="shared" si="1"/>
        <v>90242904653</v>
      </c>
      <c r="L9" s="75" t="s">
        <v>478</v>
      </c>
      <c r="M9" s="56" t="str">
        <f t="shared" si="2"/>
        <v>09966884637</v>
      </c>
      <c r="N9" s="26" t="s">
        <v>42</v>
      </c>
      <c r="O9" s="56" t="str">
        <f t="shared" si="3"/>
        <v>00365921610</v>
      </c>
      <c r="P9" s="26" t="s">
        <v>122</v>
      </c>
      <c r="Q9" s="83">
        <v>32132</v>
      </c>
      <c r="R9" s="82" t="s">
        <v>71</v>
      </c>
      <c r="S9" s="76">
        <v>44789</v>
      </c>
      <c r="T9" s="77"/>
      <c r="U9" s="42">
        <v>61992694142</v>
      </c>
      <c r="V9" s="78" t="s">
        <v>57</v>
      </c>
      <c r="W9" s="78" t="s">
        <v>58</v>
      </c>
    </row>
    <row r="10" spans="1:23" ht="15.5">
      <c r="F10" s="24" t="s">
        <v>529</v>
      </c>
      <c r="G10" s="74">
        <v>6992729187</v>
      </c>
      <c r="H10" s="74" t="s">
        <v>482</v>
      </c>
      <c r="I10" s="53">
        <f t="shared" si="0"/>
        <v>6992729187</v>
      </c>
      <c r="J10" s="75" t="s">
        <v>61</v>
      </c>
      <c r="K10" s="56" t="str">
        <f t="shared" si="1"/>
        <v>09966884637</v>
      </c>
      <c r="L10" s="75" t="s">
        <v>42</v>
      </c>
      <c r="M10" s="56" t="str">
        <f t="shared" si="2"/>
        <v>09966884637</v>
      </c>
      <c r="N10" s="26" t="s">
        <v>42</v>
      </c>
      <c r="O10" s="56" t="str">
        <f t="shared" si="3"/>
        <v>00365921610</v>
      </c>
      <c r="P10" s="26" t="s">
        <v>122</v>
      </c>
      <c r="Q10" s="83">
        <v>27507</v>
      </c>
      <c r="R10" s="82" t="s">
        <v>532</v>
      </c>
      <c r="S10" s="76">
        <v>44789</v>
      </c>
      <c r="T10" s="77"/>
      <c r="U10" s="79">
        <v>61991863600</v>
      </c>
      <c r="V10" s="78" t="s">
        <v>57</v>
      </c>
      <c r="W10" s="78" t="s">
        <v>58</v>
      </c>
    </row>
    <row r="11" spans="1:23" ht="15.5">
      <c r="F11" s="24" t="s">
        <v>529</v>
      </c>
      <c r="G11" s="74">
        <v>496547135</v>
      </c>
      <c r="H11" s="74" t="s">
        <v>78</v>
      </c>
      <c r="I11" s="53">
        <f t="shared" si="0"/>
        <v>496547135</v>
      </c>
      <c r="J11" s="75" t="s">
        <v>61</v>
      </c>
      <c r="K11" s="56">
        <f t="shared" si="1"/>
        <v>90242904653</v>
      </c>
      <c r="L11" s="75" t="s">
        <v>478</v>
      </c>
      <c r="M11" s="56" t="str">
        <f t="shared" si="2"/>
        <v>09966884637</v>
      </c>
      <c r="N11" s="26" t="s">
        <v>42</v>
      </c>
      <c r="O11" s="56" t="str">
        <f t="shared" si="3"/>
        <v>00365921610</v>
      </c>
      <c r="P11" s="26" t="s">
        <v>122</v>
      </c>
      <c r="Q11" s="83">
        <v>31001</v>
      </c>
      <c r="R11" s="82" t="s">
        <v>79</v>
      </c>
      <c r="S11" s="76">
        <v>44789</v>
      </c>
      <c r="T11" s="77"/>
      <c r="U11" s="79">
        <v>61991243504</v>
      </c>
      <c r="V11" s="78" t="s">
        <v>57</v>
      </c>
      <c r="W11" s="78" t="s">
        <v>58</v>
      </c>
    </row>
    <row r="12" spans="1:23" ht="15.5">
      <c r="F12" s="24" t="s">
        <v>529</v>
      </c>
      <c r="G12" s="74">
        <v>4246430145</v>
      </c>
      <c r="H12" s="74" t="s">
        <v>485</v>
      </c>
      <c r="I12" s="53">
        <f t="shared" si="0"/>
        <v>4246430145</v>
      </c>
      <c r="J12" s="75" t="s">
        <v>61</v>
      </c>
      <c r="K12" s="56">
        <f t="shared" si="1"/>
        <v>90242904653</v>
      </c>
      <c r="L12" s="75" t="s">
        <v>478</v>
      </c>
      <c r="M12" s="56" t="str">
        <f t="shared" si="2"/>
        <v>09966884637</v>
      </c>
      <c r="N12" s="26" t="s">
        <v>42</v>
      </c>
      <c r="O12" s="56" t="str">
        <f t="shared" si="3"/>
        <v>00365921610</v>
      </c>
      <c r="P12" s="26" t="s">
        <v>122</v>
      </c>
      <c r="Q12" s="83">
        <v>34057</v>
      </c>
      <c r="R12" s="82" t="s">
        <v>513</v>
      </c>
      <c r="S12" s="76">
        <v>44790</v>
      </c>
      <c r="T12" s="80"/>
      <c r="U12" s="79">
        <v>61993975917</v>
      </c>
      <c r="V12" s="78" t="s">
        <v>57</v>
      </c>
      <c r="W12" s="78" t="s">
        <v>58</v>
      </c>
    </row>
    <row r="13" spans="1:23" ht="15.5">
      <c r="F13" s="24" t="s">
        <v>529</v>
      </c>
      <c r="G13" s="74">
        <v>4578519619</v>
      </c>
      <c r="H13" s="74" t="s">
        <v>86</v>
      </c>
      <c r="I13" s="53">
        <f t="shared" si="0"/>
        <v>4578519619</v>
      </c>
      <c r="J13" s="75" t="s">
        <v>61</v>
      </c>
      <c r="K13" s="56" t="str">
        <f t="shared" si="1"/>
        <v>09966884637</v>
      </c>
      <c r="L13" s="75" t="s">
        <v>42</v>
      </c>
      <c r="M13" s="56" t="str">
        <f t="shared" si="2"/>
        <v>09966884637</v>
      </c>
      <c r="N13" s="26" t="s">
        <v>42</v>
      </c>
      <c r="O13" s="56" t="str">
        <f t="shared" si="3"/>
        <v>00365921610</v>
      </c>
      <c r="P13" s="26" t="s">
        <v>122</v>
      </c>
      <c r="Q13" s="83">
        <v>29230</v>
      </c>
      <c r="R13" s="82" t="s">
        <v>87</v>
      </c>
      <c r="S13" s="76">
        <v>44789</v>
      </c>
      <c r="T13" s="80"/>
      <c r="U13" s="79">
        <v>61992807407</v>
      </c>
      <c r="V13" s="78" t="s">
        <v>57</v>
      </c>
      <c r="W13" s="78" t="s">
        <v>58</v>
      </c>
    </row>
    <row r="14" spans="1:23" ht="15.5">
      <c r="F14" s="24" t="s">
        <v>529</v>
      </c>
      <c r="G14" s="74">
        <v>5520106185</v>
      </c>
      <c r="H14" s="74" t="s">
        <v>89</v>
      </c>
      <c r="I14" s="53">
        <f t="shared" si="0"/>
        <v>5520106185</v>
      </c>
      <c r="J14" s="75" t="s">
        <v>61</v>
      </c>
      <c r="K14" s="56">
        <f t="shared" si="1"/>
        <v>90242904653</v>
      </c>
      <c r="L14" s="75" t="s">
        <v>478</v>
      </c>
      <c r="M14" s="56" t="str">
        <f t="shared" si="2"/>
        <v>09966884637</v>
      </c>
      <c r="N14" s="26" t="s">
        <v>42</v>
      </c>
      <c r="O14" s="56" t="str">
        <f t="shared" si="3"/>
        <v>00365921610</v>
      </c>
      <c r="P14" s="26" t="s">
        <v>122</v>
      </c>
      <c r="Q14" s="83">
        <v>36235</v>
      </c>
      <c r="R14" s="82" t="s">
        <v>90</v>
      </c>
      <c r="S14" s="76">
        <v>44790</v>
      </c>
      <c r="T14" s="80"/>
      <c r="U14" s="79">
        <v>61981491714</v>
      </c>
      <c r="V14" s="78" t="s">
        <v>57</v>
      </c>
      <c r="W14" s="78" t="s">
        <v>58</v>
      </c>
    </row>
    <row r="15" spans="1:23" ht="15.5">
      <c r="F15" s="24" t="s">
        <v>529</v>
      </c>
      <c r="G15" s="74">
        <v>12773114639</v>
      </c>
      <c r="H15" s="74" t="s">
        <v>92</v>
      </c>
      <c r="I15" s="53">
        <f t="shared" si="0"/>
        <v>12773114639</v>
      </c>
      <c r="J15" s="75" t="s">
        <v>61</v>
      </c>
      <c r="K15" s="56">
        <f t="shared" si="1"/>
        <v>90242904653</v>
      </c>
      <c r="L15" s="75" t="s">
        <v>478</v>
      </c>
      <c r="M15" s="56" t="str">
        <f t="shared" si="2"/>
        <v>09966884637</v>
      </c>
      <c r="N15" s="26" t="s">
        <v>42</v>
      </c>
      <c r="O15" s="56" t="str">
        <f t="shared" si="3"/>
        <v>00365921610</v>
      </c>
      <c r="P15" s="26" t="s">
        <v>122</v>
      </c>
      <c r="Q15" s="83">
        <v>34854</v>
      </c>
      <c r="R15" s="82" t="s">
        <v>93</v>
      </c>
      <c r="S15" s="76">
        <v>44789</v>
      </c>
      <c r="T15" s="80"/>
      <c r="U15" s="79">
        <v>3898864091</v>
      </c>
      <c r="V15" s="78" t="s">
        <v>57</v>
      </c>
      <c r="W15" s="78" t="s">
        <v>58</v>
      </c>
    </row>
    <row r="16" spans="1:23" ht="15.5">
      <c r="F16" s="24" t="s">
        <v>529</v>
      </c>
      <c r="G16" s="74">
        <v>71195084153</v>
      </c>
      <c r="H16" s="74" t="s">
        <v>526</v>
      </c>
      <c r="I16" s="53">
        <f t="shared" si="0"/>
        <v>71195084153</v>
      </c>
      <c r="J16" s="75" t="s">
        <v>134</v>
      </c>
      <c r="K16" s="56" t="str">
        <f t="shared" si="1"/>
        <v>-</v>
      </c>
      <c r="L16" s="75" t="s">
        <v>530</v>
      </c>
      <c r="M16" s="56" t="str">
        <f t="shared" si="2"/>
        <v>09966884637</v>
      </c>
      <c r="N16" s="26" t="s">
        <v>42</v>
      </c>
      <c r="O16" s="56" t="str">
        <f t="shared" si="3"/>
        <v>00365921610</v>
      </c>
      <c r="P16" s="26" t="s">
        <v>122</v>
      </c>
      <c r="Q16" s="83">
        <v>31660</v>
      </c>
      <c r="R16" s="82" t="s">
        <v>533</v>
      </c>
      <c r="S16" s="76">
        <v>44789</v>
      </c>
      <c r="T16" s="77"/>
      <c r="U16" s="79">
        <v>61984160195</v>
      </c>
      <c r="V16" s="78" t="s">
        <v>57</v>
      </c>
      <c r="W16" s="78" t="s">
        <v>58</v>
      </c>
    </row>
    <row r="17" spans="6:23" ht="15.5">
      <c r="F17" s="24" t="s">
        <v>529</v>
      </c>
      <c r="G17" s="74">
        <v>1750788152</v>
      </c>
      <c r="H17" s="74" t="s">
        <v>95</v>
      </c>
      <c r="I17" s="53">
        <f t="shared" si="0"/>
        <v>1750788152</v>
      </c>
      <c r="J17" s="75" t="s">
        <v>61</v>
      </c>
      <c r="K17" s="56" t="str">
        <f t="shared" si="1"/>
        <v>09966884637</v>
      </c>
      <c r="L17" s="75" t="s">
        <v>42</v>
      </c>
      <c r="M17" s="56" t="str">
        <f t="shared" si="2"/>
        <v>09966884637</v>
      </c>
      <c r="N17" s="26" t="s">
        <v>42</v>
      </c>
      <c r="O17" s="56" t="str">
        <f t="shared" si="3"/>
        <v>00365921610</v>
      </c>
      <c r="P17" s="26" t="s">
        <v>122</v>
      </c>
      <c r="Q17" s="83">
        <v>32508</v>
      </c>
      <c r="R17" s="82" t="s">
        <v>96</v>
      </c>
      <c r="S17" s="76">
        <v>44789</v>
      </c>
      <c r="T17" s="77"/>
      <c r="U17" s="79">
        <v>61991458145</v>
      </c>
      <c r="V17" s="78" t="s">
        <v>57</v>
      </c>
      <c r="W17" s="78" t="s">
        <v>58</v>
      </c>
    </row>
    <row r="18" spans="6:23" ht="15.5">
      <c r="F18" s="24" t="s">
        <v>529</v>
      </c>
      <c r="G18" s="74">
        <v>72257300106</v>
      </c>
      <c r="H18" s="74" t="s">
        <v>261</v>
      </c>
      <c r="I18" s="53">
        <f t="shared" si="0"/>
        <v>72257300106</v>
      </c>
      <c r="J18" s="75" t="s">
        <v>61</v>
      </c>
      <c r="K18" s="56" t="str">
        <f t="shared" si="1"/>
        <v>09966884637</v>
      </c>
      <c r="L18" s="75" t="s">
        <v>42</v>
      </c>
      <c r="M18" s="56" t="str">
        <f t="shared" si="2"/>
        <v>09966884637</v>
      </c>
      <c r="N18" s="26" t="s">
        <v>42</v>
      </c>
      <c r="O18" s="56" t="str">
        <f t="shared" si="3"/>
        <v>00365921610</v>
      </c>
      <c r="P18" s="26" t="s">
        <v>122</v>
      </c>
      <c r="Q18" s="83">
        <v>30443</v>
      </c>
      <c r="R18" s="82" t="s">
        <v>516</v>
      </c>
      <c r="S18" s="76">
        <v>44790</v>
      </c>
      <c r="T18" s="77"/>
      <c r="U18" s="79">
        <v>61995167127</v>
      </c>
      <c r="V18" s="78" t="s">
        <v>57</v>
      </c>
      <c r="W18" s="78" t="s">
        <v>58</v>
      </c>
    </row>
    <row r="19" spans="6:23" ht="15.5">
      <c r="F19" s="24" t="s">
        <v>529</v>
      </c>
      <c r="G19" s="74">
        <v>93175949134</v>
      </c>
      <c r="H19" s="74" t="s">
        <v>488</v>
      </c>
      <c r="I19" s="53">
        <f t="shared" si="0"/>
        <v>93175949134</v>
      </c>
      <c r="J19" s="75" t="s">
        <v>61</v>
      </c>
      <c r="K19" s="56">
        <f t="shared" si="1"/>
        <v>90242904653</v>
      </c>
      <c r="L19" s="75" t="s">
        <v>478</v>
      </c>
      <c r="M19" s="56" t="str">
        <f t="shared" si="2"/>
        <v>09966884637</v>
      </c>
      <c r="N19" s="26" t="s">
        <v>42</v>
      </c>
      <c r="O19" s="56" t="str">
        <f t="shared" si="3"/>
        <v>00365921610</v>
      </c>
      <c r="P19" s="26" t="s">
        <v>122</v>
      </c>
      <c r="Q19" s="83">
        <v>30572</v>
      </c>
      <c r="R19" s="82" t="s">
        <v>534</v>
      </c>
      <c r="S19" s="76">
        <v>44789</v>
      </c>
      <c r="T19" s="77"/>
      <c r="U19" s="79">
        <v>61992289263</v>
      </c>
      <c r="V19" s="78" t="s">
        <v>57</v>
      </c>
      <c r="W19" s="78" t="s">
        <v>58</v>
      </c>
    </row>
    <row r="20" spans="6:23" ht="15.5">
      <c r="F20" s="24" t="s">
        <v>529</v>
      </c>
      <c r="G20" s="74">
        <v>92514804191</v>
      </c>
      <c r="H20" s="74" t="s">
        <v>51</v>
      </c>
      <c r="I20" s="53">
        <f t="shared" si="0"/>
        <v>92514804191</v>
      </c>
      <c r="J20" s="75" t="s">
        <v>50</v>
      </c>
      <c r="K20" s="56" t="str">
        <f t="shared" si="1"/>
        <v>-</v>
      </c>
      <c r="L20" s="75" t="s">
        <v>5</v>
      </c>
      <c r="M20" s="56" t="str">
        <f t="shared" si="2"/>
        <v>09966884637</v>
      </c>
      <c r="N20" s="26" t="s">
        <v>42</v>
      </c>
      <c r="O20" s="56" t="str">
        <f t="shared" si="3"/>
        <v>00365921610</v>
      </c>
      <c r="P20" s="26" t="s">
        <v>122</v>
      </c>
      <c r="Q20" s="83">
        <v>29491</v>
      </c>
      <c r="R20" s="82" t="s">
        <v>52</v>
      </c>
      <c r="S20" s="76">
        <v>44770</v>
      </c>
      <c r="T20" s="77"/>
      <c r="U20" s="79">
        <v>62985627838</v>
      </c>
      <c r="V20" s="81" t="s">
        <v>53</v>
      </c>
      <c r="W20" s="78" t="s">
        <v>54</v>
      </c>
    </row>
    <row r="21" spans="6:23" ht="15.5">
      <c r="F21" s="24" t="s">
        <v>529</v>
      </c>
      <c r="G21" s="74">
        <v>3146814188</v>
      </c>
      <c r="H21" s="74" t="s">
        <v>132</v>
      </c>
      <c r="I21" s="53">
        <f t="shared" si="0"/>
        <v>3146814188</v>
      </c>
      <c r="J21" s="75" t="s">
        <v>134</v>
      </c>
      <c r="K21" s="56" t="str">
        <f t="shared" si="1"/>
        <v>-</v>
      </c>
      <c r="L21" s="75" t="s">
        <v>530</v>
      </c>
      <c r="M21" s="56" t="str">
        <f t="shared" si="2"/>
        <v>09966884637</v>
      </c>
      <c r="N21" s="26" t="s">
        <v>42</v>
      </c>
      <c r="O21" s="56" t="str">
        <f t="shared" si="3"/>
        <v>00365921610</v>
      </c>
      <c r="P21" s="26" t="s">
        <v>122</v>
      </c>
      <c r="Q21" s="83">
        <v>32752</v>
      </c>
      <c r="R21" s="82" t="s">
        <v>133</v>
      </c>
      <c r="S21" s="76">
        <v>44782</v>
      </c>
      <c r="T21" s="77"/>
      <c r="U21" s="79">
        <v>62982545323</v>
      </c>
      <c r="V21" s="81" t="s">
        <v>53</v>
      </c>
      <c r="W21" s="78" t="s">
        <v>54</v>
      </c>
    </row>
    <row r="22" spans="6:23" ht="15.5">
      <c r="F22" s="24" t="s">
        <v>529</v>
      </c>
      <c r="G22" s="74">
        <v>1127079123</v>
      </c>
      <c r="H22" s="74" t="s">
        <v>479</v>
      </c>
      <c r="I22" s="53">
        <f t="shared" si="0"/>
        <v>1127079123</v>
      </c>
      <c r="J22" s="75" t="s">
        <v>50</v>
      </c>
      <c r="K22" s="56" t="str">
        <f t="shared" si="1"/>
        <v>-</v>
      </c>
      <c r="L22" s="75" t="s">
        <v>5</v>
      </c>
      <c r="M22" s="56" t="str">
        <f t="shared" si="2"/>
        <v>09966884637</v>
      </c>
      <c r="N22" s="26" t="s">
        <v>42</v>
      </c>
      <c r="O22" s="56" t="str">
        <f t="shared" si="3"/>
        <v>00365921610</v>
      </c>
      <c r="P22" s="26" t="s">
        <v>122</v>
      </c>
      <c r="Q22" s="83">
        <v>31065</v>
      </c>
      <c r="R22" s="82" t="s">
        <v>503</v>
      </c>
      <c r="S22" s="76">
        <v>44782</v>
      </c>
      <c r="T22" s="77"/>
      <c r="U22" s="79">
        <v>62984804777</v>
      </c>
      <c r="V22" s="81" t="s">
        <v>53</v>
      </c>
      <c r="W22" s="78" t="s">
        <v>54</v>
      </c>
    </row>
    <row r="23" spans="6:23" ht="15.5">
      <c r="F23" s="24" t="s">
        <v>529</v>
      </c>
      <c r="G23" s="74">
        <v>1704965187</v>
      </c>
      <c r="H23" s="74" t="s">
        <v>59</v>
      </c>
      <c r="I23" s="53">
        <f t="shared" si="0"/>
        <v>1704965187</v>
      </c>
      <c r="J23" s="75" t="s">
        <v>61</v>
      </c>
      <c r="K23" s="56" t="str">
        <f t="shared" si="1"/>
        <v>-</v>
      </c>
      <c r="L23" s="74" t="s">
        <v>531</v>
      </c>
      <c r="M23" s="56" t="str">
        <f t="shared" si="2"/>
        <v>09966884637</v>
      </c>
      <c r="N23" s="26" t="s">
        <v>42</v>
      </c>
      <c r="O23" s="56" t="str">
        <f t="shared" si="3"/>
        <v>00365921610</v>
      </c>
      <c r="P23" s="26" t="s">
        <v>122</v>
      </c>
      <c r="Q23" s="83">
        <v>29776</v>
      </c>
      <c r="R23" s="82" t="s">
        <v>60</v>
      </c>
      <c r="S23" s="76">
        <v>44789</v>
      </c>
      <c r="T23" s="77"/>
      <c r="U23" s="79">
        <v>62998367034</v>
      </c>
      <c r="V23" s="81" t="s">
        <v>53</v>
      </c>
      <c r="W23" s="78" t="s">
        <v>54</v>
      </c>
    </row>
    <row r="24" spans="6:23" ht="15.5">
      <c r="F24" s="24" t="s">
        <v>529</v>
      </c>
      <c r="G24" s="74">
        <v>8159256191</v>
      </c>
      <c r="H24" s="74" t="s">
        <v>481</v>
      </c>
      <c r="I24" s="53">
        <f t="shared" si="0"/>
        <v>8159256191</v>
      </c>
      <c r="J24" s="75" t="s">
        <v>61</v>
      </c>
      <c r="K24" s="56">
        <f t="shared" si="1"/>
        <v>92514804191</v>
      </c>
      <c r="L24" s="75" t="s">
        <v>51</v>
      </c>
      <c r="M24" s="56" t="str">
        <f t="shared" si="2"/>
        <v>09966884637</v>
      </c>
      <c r="N24" s="26" t="s">
        <v>42</v>
      </c>
      <c r="O24" s="56" t="str">
        <f t="shared" si="3"/>
        <v>00365921610</v>
      </c>
      <c r="P24" s="26" t="s">
        <v>122</v>
      </c>
      <c r="Q24" s="83">
        <v>29177</v>
      </c>
      <c r="R24" s="82" t="s">
        <v>505</v>
      </c>
      <c r="S24" s="76">
        <v>44789</v>
      </c>
      <c r="T24" s="77"/>
      <c r="U24" s="79">
        <v>62996951436</v>
      </c>
      <c r="V24" s="81" t="s">
        <v>53</v>
      </c>
      <c r="W24" s="78" t="s">
        <v>54</v>
      </c>
    </row>
    <row r="25" spans="6:23" ht="15.5">
      <c r="F25" s="24" t="s">
        <v>529</v>
      </c>
      <c r="G25" s="74">
        <v>397689292</v>
      </c>
      <c r="H25" s="74" t="s">
        <v>62</v>
      </c>
      <c r="I25" s="53">
        <f t="shared" si="0"/>
        <v>397689292</v>
      </c>
      <c r="J25" s="75" t="s">
        <v>61</v>
      </c>
      <c r="K25" s="56">
        <f t="shared" si="1"/>
        <v>92514804191</v>
      </c>
      <c r="L25" s="75" t="s">
        <v>51</v>
      </c>
      <c r="M25" s="56" t="str">
        <f t="shared" si="2"/>
        <v>09966884637</v>
      </c>
      <c r="N25" s="26" t="s">
        <v>42</v>
      </c>
      <c r="O25" s="56" t="str">
        <f t="shared" si="3"/>
        <v>00365921610</v>
      </c>
      <c r="P25" s="26" t="s">
        <v>122</v>
      </c>
      <c r="Q25" s="83">
        <v>33980</v>
      </c>
      <c r="R25" s="82" t="s">
        <v>63</v>
      </c>
      <c r="S25" s="76">
        <v>44789</v>
      </c>
      <c r="T25" s="77"/>
      <c r="U25" s="79">
        <v>62983164625</v>
      </c>
      <c r="V25" s="81" t="s">
        <v>53</v>
      </c>
      <c r="W25" s="78" t="s">
        <v>54</v>
      </c>
    </row>
    <row r="26" spans="6:23" ht="15.5">
      <c r="F26" s="24" t="s">
        <v>529</v>
      </c>
      <c r="G26" s="74">
        <v>1128952190</v>
      </c>
      <c r="H26" s="74" t="s">
        <v>345</v>
      </c>
      <c r="I26" s="53">
        <f t="shared" si="0"/>
        <v>1128952190</v>
      </c>
      <c r="J26" s="75" t="s">
        <v>61</v>
      </c>
      <c r="K26" s="56" t="str">
        <f t="shared" si="1"/>
        <v>-</v>
      </c>
      <c r="L26" s="74" t="s">
        <v>531</v>
      </c>
      <c r="M26" s="56" t="str">
        <f t="shared" si="2"/>
        <v>09966884637</v>
      </c>
      <c r="N26" s="26" t="s">
        <v>42</v>
      </c>
      <c r="O26" s="56" t="str">
        <f t="shared" si="3"/>
        <v>00365921610</v>
      </c>
      <c r="P26" s="26" t="s">
        <v>122</v>
      </c>
      <c r="Q26" s="83">
        <v>22574</v>
      </c>
      <c r="R26" s="82" t="s">
        <v>506</v>
      </c>
      <c r="S26" s="76">
        <v>44789</v>
      </c>
      <c r="T26" s="77"/>
      <c r="U26" s="79">
        <v>62983164625</v>
      </c>
      <c r="V26" s="81" t="s">
        <v>53</v>
      </c>
      <c r="W26" s="78" t="s">
        <v>54</v>
      </c>
    </row>
    <row r="27" spans="6:23" ht="15.5">
      <c r="F27" s="24" t="s">
        <v>529</v>
      </c>
      <c r="G27" s="74">
        <v>121994155</v>
      </c>
      <c r="H27" s="74" t="s">
        <v>64</v>
      </c>
      <c r="I27" s="53">
        <f t="shared" si="0"/>
        <v>121994155</v>
      </c>
      <c r="J27" s="75" t="s">
        <v>61</v>
      </c>
      <c r="K27" s="56">
        <f t="shared" si="1"/>
        <v>92514804191</v>
      </c>
      <c r="L27" s="75" t="s">
        <v>51</v>
      </c>
      <c r="M27" s="56" t="str">
        <f t="shared" si="2"/>
        <v>09966884637</v>
      </c>
      <c r="N27" s="26" t="s">
        <v>42</v>
      </c>
      <c r="O27" s="56" t="str">
        <f t="shared" si="3"/>
        <v>00365921610</v>
      </c>
      <c r="P27" s="26" t="s">
        <v>122</v>
      </c>
      <c r="Q27" s="83">
        <v>33997</v>
      </c>
      <c r="R27" s="82" t="s">
        <v>65</v>
      </c>
      <c r="S27" s="76">
        <v>44789</v>
      </c>
      <c r="T27" s="77"/>
      <c r="U27" s="79">
        <v>62992665251</v>
      </c>
      <c r="V27" s="81" t="s">
        <v>53</v>
      </c>
      <c r="W27" s="78" t="s">
        <v>54</v>
      </c>
    </row>
    <row r="28" spans="6:23" ht="15.5">
      <c r="F28" s="24" t="s">
        <v>529</v>
      </c>
      <c r="G28" s="74">
        <v>1560952113</v>
      </c>
      <c r="H28" s="74" t="s">
        <v>333</v>
      </c>
      <c r="I28" s="53">
        <f t="shared" si="0"/>
        <v>1560952113</v>
      </c>
      <c r="J28" s="75" t="s">
        <v>61</v>
      </c>
      <c r="K28" s="56">
        <f t="shared" si="1"/>
        <v>92514804191</v>
      </c>
      <c r="L28" s="75" t="s">
        <v>51</v>
      </c>
      <c r="M28" s="56" t="str">
        <f t="shared" si="2"/>
        <v>09966884637</v>
      </c>
      <c r="N28" s="26" t="s">
        <v>42</v>
      </c>
      <c r="O28" s="56" t="str">
        <f t="shared" si="3"/>
        <v>00365921610</v>
      </c>
      <c r="P28" s="26" t="s">
        <v>122</v>
      </c>
      <c r="Q28" s="83">
        <v>31985</v>
      </c>
      <c r="R28" s="82" t="s">
        <v>510</v>
      </c>
      <c r="S28" s="76">
        <v>44789</v>
      </c>
      <c r="T28" s="77"/>
      <c r="U28" s="79">
        <v>62998158950</v>
      </c>
      <c r="V28" s="81" t="s">
        <v>53</v>
      </c>
      <c r="W28" s="78" t="s">
        <v>54</v>
      </c>
    </row>
    <row r="29" spans="6:23" ht="15.5">
      <c r="F29" s="24" t="s">
        <v>529</v>
      </c>
      <c r="G29" s="74">
        <v>1907744100</v>
      </c>
      <c r="H29" s="74" t="s">
        <v>80</v>
      </c>
      <c r="I29" s="53">
        <f t="shared" si="0"/>
        <v>1907744100</v>
      </c>
      <c r="J29" s="75" t="s">
        <v>61</v>
      </c>
      <c r="K29" s="56" t="str">
        <f t="shared" si="1"/>
        <v>-</v>
      </c>
      <c r="L29" s="74" t="s">
        <v>531</v>
      </c>
      <c r="M29" s="56" t="str">
        <f t="shared" si="2"/>
        <v>09966884637</v>
      </c>
      <c r="N29" s="26" t="s">
        <v>42</v>
      </c>
      <c r="O29" s="56" t="str">
        <f t="shared" si="3"/>
        <v>00365921610</v>
      </c>
      <c r="P29" s="26" t="s">
        <v>122</v>
      </c>
      <c r="Q29" s="83">
        <v>33078</v>
      </c>
      <c r="R29" s="82" t="s">
        <v>81</v>
      </c>
      <c r="S29" s="76">
        <v>44789</v>
      </c>
      <c r="T29" s="77"/>
      <c r="U29" s="79">
        <v>62999027542</v>
      </c>
      <c r="V29" s="81" t="s">
        <v>53</v>
      </c>
      <c r="W29" s="78" t="s">
        <v>54</v>
      </c>
    </row>
    <row r="30" spans="6:23" ht="15.5">
      <c r="F30" s="24" t="s">
        <v>529</v>
      </c>
      <c r="G30" s="74">
        <v>4327526177</v>
      </c>
      <c r="H30" s="74" t="s">
        <v>483</v>
      </c>
      <c r="I30" s="53">
        <f t="shared" si="0"/>
        <v>4327526177</v>
      </c>
      <c r="J30" s="75" t="s">
        <v>61</v>
      </c>
      <c r="K30" s="56" t="str">
        <f t="shared" si="1"/>
        <v>-</v>
      </c>
      <c r="L30" s="74" t="s">
        <v>531</v>
      </c>
      <c r="M30" s="56" t="str">
        <f t="shared" si="2"/>
        <v>09966884637</v>
      </c>
      <c r="N30" s="26" t="s">
        <v>42</v>
      </c>
      <c r="O30" s="56" t="str">
        <f t="shared" si="3"/>
        <v>00365921610</v>
      </c>
      <c r="P30" s="26" t="s">
        <v>122</v>
      </c>
      <c r="Q30" s="83">
        <v>34614</v>
      </c>
      <c r="R30" s="82" t="s">
        <v>512</v>
      </c>
      <c r="S30" s="76">
        <v>44789</v>
      </c>
      <c r="T30" s="77"/>
      <c r="U30" s="79">
        <v>62995495912</v>
      </c>
      <c r="V30" s="81" t="s">
        <v>53</v>
      </c>
      <c r="W30" s="78" t="s">
        <v>54</v>
      </c>
    </row>
    <row r="31" spans="6:23" ht="15.5">
      <c r="F31" s="24" t="s">
        <v>529</v>
      </c>
      <c r="G31" s="74">
        <v>6483336829</v>
      </c>
      <c r="H31" s="74" t="s">
        <v>82</v>
      </c>
      <c r="I31" s="53">
        <f t="shared" si="0"/>
        <v>6483336829</v>
      </c>
      <c r="J31" s="75" t="s">
        <v>61</v>
      </c>
      <c r="K31" s="56">
        <f t="shared" si="1"/>
        <v>92514804191</v>
      </c>
      <c r="L31" s="75" t="s">
        <v>51</v>
      </c>
      <c r="M31" s="56" t="str">
        <f t="shared" si="2"/>
        <v>09966884637</v>
      </c>
      <c r="N31" s="26" t="s">
        <v>42</v>
      </c>
      <c r="O31" s="56" t="str">
        <f t="shared" si="3"/>
        <v>00365921610</v>
      </c>
      <c r="P31" s="26" t="s">
        <v>122</v>
      </c>
      <c r="Q31" s="83">
        <v>31810</v>
      </c>
      <c r="R31" s="82" t="s">
        <v>83</v>
      </c>
      <c r="S31" s="76">
        <v>44789</v>
      </c>
      <c r="T31" s="80"/>
      <c r="U31" s="79">
        <v>62981423405</v>
      </c>
      <c r="V31" s="81" t="s">
        <v>53</v>
      </c>
      <c r="W31" s="78" t="s">
        <v>54</v>
      </c>
    </row>
    <row r="32" spans="6:23" ht="15.5">
      <c r="F32" s="24" t="s">
        <v>529</v>
      </c>
      <c r="G32" s="74">
        <v>265188733</v>
      </c>
      <c r="H32" s="74" t="s">
        <v>410</v>
      </c>
      <c r="I32" s="53">
        <f t="shared" si="0"/>
        <v>265188733</v>
      </c>
      <c r="J32" s="75" t="s">
        <v>61</v>
      </c>
      <c r="K32" s="56" t="str">
        <f t="shared" si="1"/>
        <v>-</v>
      </c>
      <c r="L32" s="74" t="s">
        <v>531</v>
      </c>
      <c r="M32" s="56" t="str">
        <f t="shared" si="2"/>
        <v>09966884637</v>
      </c>
      <c r="N32" s="26" t="s">
        <v>42</v>
      </c>
      <c r="O32" s="56" t="str">
        <f t="shared" si="3"/>
        <v>00365921610</v>
      </c>
      <c r="P32" s="26" t="s">
        <v>122</v>
      </c>
      <c r="Q32" s="83">
        <v>30741</v>
      </c>
      <c r="R32" s="82" t="s">
        <v>514</v>
      </c>
      <c r="S32" s="76">
        <v>44790</v>
      </c>
      <c r="T32" s="80"/>
      <c r="U32" s="79">
        <v>21970182203</v>
      </c>
      <c r="V32" s="81" t="s">
        <v>53</v>
      </c>
      <c r="W32" s="78" t="s">
        <v>54</v>
      </c>
    </row>
    <row r="33" spans="6:23" ht="15.5">
      <c r="F33" s="24" t="s">
        <v>529</v>
      </c>
      <c r="G33" s="74">
        <v>2757994174</v>
      </c>
      <c r="H33" s="74" t="s">
        <v>332</v>
      </c>
      <c r="I33" s="53">
        <f t="shared" si="0"/>
        <v>2757994174</v>
      </c>
      <c r="J33" s="75" t="s">
        <v>61</v>
      </c>
      <c r="K33" s="56">
        <f t="shared" si="1"/>
        <v>92514804191</v>
      </c>
      <c r="L33" s="75" t="s">
        <v>51</v>
      </c>
      <c r="M33" s="56" t="str">
        <f t="shared" si="2"/>
        <v>09966884637</v>
      </c>
      <c r="N33" s="26" t="s">
        <v>42</v>
      </c>
      <c r="O33" s="56" t="str">
        <f t="shared" si="3"/>
        <v>00365921610</v>
      </c>
      <c r="P33" s="26" t="s">
        <v>122</v>
      </c>
      <c r="Q33" s="83">
        <v>33202</v>
      </c>
      <c r="R33" s="82" t="s">
        <v>515</v>
      </c>
      <c r="S33" s="76">
        <v>44789</v>
      </c>
      <c r="T33" s="77"/>
      <c r="U33" s="79">
        <v>62985089988</v>
      </c>
      <c r="V33" s="81" t="s">
        <v>53</v>
      </c>
      <c r="W33" s="78" t="s">
        <v>54</v>
      </c>
    </row>
    <row r="34" spans="6:23" ht="15.5">
      <c r="F34" s="24" t="s">
        <v>529</v>
      </c>
      <c r="G34" s="74">
        <v>60573097313</v>
      </c>
      <c r="H34" s="74" t="s">
        <v>98</v>
      </c>
      <c r="I34" s="53">
        <f t="shared" si="0"/>
        <v>60573097313</v>
      </c>
      <c r="J34" s="75" t="s">
        <v>61</v>
      </c>
      <c r="K34" s="56" t="str">
        <f t="shared" si="1"/>
        <v>-</v>
      </c>
      <c r="L34" s="74" t="s">
        <v>531</v>
      </c>
      <c r="M34" s="56" t="str">
        <f t="shared" si="2"/>
        <v>09966884637</v>
      </c>
      <c r="N34" s="26" t="s">
        <v>42</v>
      </c>
      <c r="O34" s="56" t="str">
        <f t="shared" si="3"/>
        <v>00365921610</v>
      </c>
      <c r="P34" s="26" t="s">
        <v>122</v>
      </c>
      <c r="Q34" s="83">
        <v>35063</v>
      </c>
      <c r="R34" s="82" t="s">
        <v>99</v>
      </c>
      <c r="S34" s="76">
        <v>44789</v>
      </c>
      <c r="T34" s="77"/>
      <c r="U34" s="79">
        <v>62993630424</v>
      </c>
      <c r="V34" s="81" t="s">
        <v>53</v>
      </c>
      <c r="W34" s="78" t="s">
        <v>54</v>
      </c>
    </row>
    <row r="35" spans="6:23" ht="15.5">
      <c r="F35" s="24" t="s">
        <v>529</v>
      </c>
      <c r="G35" s="74">
        <v>234110112</v>
      </c>
      <c r="H35" s="74" t="s">
        <v>486</v>
      </c>
      <c r="I35" s="53">
        <f t="shared" si="0"/>
        <v>234110112</v>
      </c>
      <c r="J35" s="75" t="s">
        <v>61</v>
      </c>
      <c r="K35" s="56">
        <f t="shared" si="1"/>
        <v>92514804191</v>
      </c>
      <c r="L35" s="75" t="s">
        <v>51</v>
      </c>
      <c r="M35" s="56" t="str">
        <f t="shared" si="2"/>
        <v>09966884637</v>
      </c>
      <c r="N35" s="26" t="s">
        <v>42</v>
      </c>
      <c r="O35" s="56" t="str">
        <f t="shared" si="3"/>
        <v>00365921610</v>
      </c>
      <c r="P35" s="26" t="s">
        <v>122</v>
      </c>
      <c r="Q35" s="83">
        <v>35086</v>
      </c>
      <c r="R35" s="82" t="s">
        <v>517</v>
      </c>
      <c r="S35" s="76">
        <v>44789</v>
      </c>
      <c r="T35" s="77"/>
      <c r="U35" s="79">
        <v>62992523462</v>
      </c>
      <c r="V35" s="81" t="s">
        <v>53</v>
      </c>
      <c r="W35" s="78" t="s">
        <v>54</v>
      </c>
    </row>
    <row r="36" spans="6:23" ht="15.5">
      <c r="F36" s="24" t="s">
        <v>529</v>
      </c>
      <c r="G36" s="74">
        <v>3589564121</v>
      </c>
      <c r="H36" s="74" t="s">
        <v>487</v>
      </c>
      <c r="I36" s="53">
        <f t="shared" si="0"/>
        <v>3589564121</v>
      </c>
      <c r="J36" s="75" t="s">
        <v>61</v>
      </c>
      <c r="K36" s="56" t="str">
        <f t="shared" si="1"/>
        <v>-</v>
      </c>
      <c r="L36" s="74" t="s">
        <v>531</v>
      </c>
      <c r="M36" s="56" t="str">
        <f t="shared" si="2"/>
        <v>09966884637</v>
      </c>
      <c r="N36" s="26" t="s">
        <v>42</v>
      </c>
      <c r="O36" s="56" t="str">
        <f t="shared" si="3"/>
        <v>00365921610</v>
      </c>
      <c r="P36" s="26" t="s">
        <v>122</v>
      </c>
      <c r="Q36" s="83">
        <v>36171</v>
      </c>
      <c r="R36" s="82" t="s">
        <v>535</v>
      </c>
      <c r="S36" s="76">
        <v>44790</v>
      </c>
      <c r="T36" s="77"/>
      <c r="U36" s="79">
        <v>62994070278</v>
      </c>
      <c r="V36" s="81" t="s">
        <v>53</v>
      </c>
      <c r="W36" s="78" t="s">
        <v>54</v>
      </c>
    </row>
    <row r="37" spans="6:23" ht="15.5">
      <c r="F37" s="24" t="s">
        <v>529</v>
      </c>
      <c r="G37" s="74">
        <v>70071814140</v>
      </c>
      <c r="H37" s="74" t="s">
        <v>262</v>
      </c>
      <c r="I37" s="53">
        <f t="shared" si="0"/>
        <v>70071814140</v>
      </c>
      <c r="J37" s="75" t="s">
        <v>61</v>
      </c>
      <c r="K37" s="56" t="str">
        <f t="shared" si="1"/>
        <v>-</v>
      </c>
      <c r="L37" s="74" t="s">
        <v>531</v>
      </c>
      <c r="M37" s="56" t="str">
        <f t="shared" si="2"/>
        <v>09966884637</v>
      </c>
      <c r="N37" s="26" t="s">
        <v>42</v>
      </c>
      <c r="O37" s="56" t="str">
        <f t="shared" si="3"/>
        <v>00365921610</v>
      </c>
      <c r="P37" s="26" t="s">
        <v>122</v>
      </c>
      <c r="Q37" s="83">
        <v>35627</v>
      </c>
      <c r="R37" s="82" t="s">
        <v>518</v>
      </c>
      <c r="S37" s="76">
        <v>44789</v>
      </c>
      <c r="T37" s="77"/>
      <c r="U37" s="79">
        <v>62992802944</v>
      </c>
      <c r="V37" s="81" t="s">
        <v>53</v>
      </c>
      <c r="W37" s="78" t="s">
        <v>54</v>
      </c>
    </row>
    <row r="38" spans="6:23" ht="15.5">
      <c r="F38" s="24" t="s">
        <v>529</v>
      </c>
      <c r="G38" s="74">
        <v>75182300115</v>
      </c>
      <c r="H38" s="74" t="s">
        <v>101</v>
      </c>
      <c r="I38" s="53">
        <f t="shared" si="0"/>
        <v>75182300115</v>
      </c>
      <c r="J38" s="75" t="s">
        <v>61</v>
      </c>
      <c r="K38" s="56" t="str">
        <f t="shared" si="1"/>
        <v>-</v>
      </c>
      <c r="L38" s="74" t="s">
        <v>531</v>
      </c>
      <c r="M38" s="56" t="str">
        <f t="shared" si="2"/>
        <v>09966884637</v>
      </c>
      <c r="N38" s="26" t="s">
        <v>42</v>
      </c>
      <c r="O38" s="56" t="str">
        <f t="shared" si="3"/>
        <v>00365921610</v>
      </c>
      <c r="P38" s="26" t="s">
        <v>122</v>
      </c>
      <c r="Q38" s="84">
        <v>34070</v>
      </c>
      <c r="R38" s="82" t="s">
        <v>102</v>
      </c>
      <c r="S38" s="76">
        <v>44789</v>
      </c>
      <c r="T38" s="77"/>
      <c r="U38" s="79">
        <v>62996186249</v>
      </c>
      <c r="V38" s="81" t="s">
        <v>53</v>
      </c>
      <c r="W38" s="78" t="s">
        <v>54</v>
      </c>
    </row>
    <row r="39" spans="6:23" ht="15.5">
      <c r="F39" s="24" t="s">
        <v>529</v>
      </c>
      <c r="G39" s="74">
        <v>4970600600</v>
      </c>
      <c r="H39" s="74" t="s">
        <v>48</v>
      </c>
      <c r="I39" s="53">
        <f t="shared" si="0"/>
        <v>4970600600</v>
      </c>
      <c r="J39" s="75" t="s">
        <v>50</v>
      </c>
      <c r="K39" s="56" t="str">
        <f t="shared" si="1"/>
        <v>-</v>
      </c>
      <c r="L39" s="75" t="s">
        <v>5</v>
      </c>
      <c r="M39" s="56" t="str">
        <f t="shared" si="2"/>
        <v>09966884637</v>
      </c>
      <c r="N39" s="26" t="s">
        <v>42</v>
      </c>
      <c r="O39" s="56" t="str">
        <f t="shared" si="3"/>
        <v>00365921610</v>
      </c>
      <c r="P39" s="26" t="s">
        <v>122</v>
      </c>
      <c r="Q39" s="83">
        <v>29461</v>
      </c>
      <c r="R39" s="82" t="s">
        <v>49</v>
      </c>
      <c r="S39" s="76">
        <v>44770</v>
      </c>
      <c r="T39" s="77"/>
      <c r="U39" s="79">
        <v>32999281314</v>
      </c>
      <c r="V39" s="78" t="s">
        <v>45</v>
      </c>
      <c r="W39" s="78" t="s">
        <v>46</v>
      </c>
    </row>
    <row r="40" spans="6:23" ht="15.5">
      <c r="F40" s="24" t="s">
        <v>529</v>
      </c>
      <c r="G40" s="74">
        <v>83082638600</v>
      </c>
      <c r="H40" s="74" t="s">
        <v>294</v>
      </c>
      <c r="I40" s="53">
        <f t="shared" si="0"/>
        <v>83082638600</v>
      </c>
      <c r="J40" s="75" t="s">
        <v>50</v>
      </c>
      <c r="K40" s="56" t="str">
        <f t="shared" si="1"/>
        <v>-</v>
      </c>
      <c r="L40" s="75" t="s">
        <v>5</v>
      </c>
      <c r="M40" s="56" t="str">
        <f t="shared" si="2"/>
        <v>09966884637</v>
      </c>
      <c r="N40" s="26" t="s">
        <v>42</v>
      </c>
      <c r="O40" s="56" t="str">
        <f t="shared" si="3"/>
        <v>00365921610</v>
      </c>
      <c r="P40" s="26" t="s">
        <v>122</v>
      </c>
      <c r="Q40" s="83">
        <v>25899</v>
      </c>
      <c r="R40" s="82" t="s">
        <v>536</v>
      </c>
      <c r="S40" s="76">
        <v>44776</v>
      </c>
      <c r="T40" s="77"/>
      <c r="U40" s="79">
        <v>32998508445</v>
      </c>
      <c r="V40" s="78" t="s">
        <v>45</v>
      </c>
      <c r="W40" s="78" t="s">
        <v>46</v>
      </c>
    </row>
    <row r="41" spans="6:23" ht="15.5">
      <c r="F41" s="24" t="s">
        <v>529</v>
      </c>
      <c r="G41" s="74">
        <v>7257621608</v>
      </c>
      <c r="H41" s="74" t="s">
        <v>480</v>
      </c>
      <c r="I41" s="53">
        <f t="shared" si="0"/>
        <v>7257621608</v>
      </c>
      <c r="J41" s="75" t="s">
        <v>61</v>
      </c>
      <c r="K41" s="56">
        <f t="shared" si="1"/>
        <v>83082638600</v>
      </c>
      <c r="L41" s="74" t="s">
        <v>294</v>
      </c>
      <c r="M41" s="56" t="str">
        <f t="shared" si="2"/>
        <v>09966884637</v>
      </c>
      <c r="N41" s="26" t="s">
        <v>42</v>
      </c>
      <c r="O41" s="56" t="str">
        <f t="shared" si="3"/>
        <v>00365921610</v>
      </c>
      <c r="P41" s="26" t="s">
        <v>122</v>
      </c>
      <c r="Q41" s="83">
        <v>31512</v>
      </c>
      <c r="R41" s="82" t="s">
        <v>537</v>
      </c>
      <c r="S41" s="76">
        <v>44789</v>
      </c>
      <c r="T41" s="77"/>
      <c r="U41" s="79">
        <v>32998476482</v>
      </c>
      <c r="V41" s="78" t="s">
        <v>45</v>
      </c>
      <c r="W41" s="78" t="s">
        <v>46</v>
      </c>
    </row>
    <row r="42" spans="6:23" ht="15.5">
      <c r="F42" s="24" t="s">
        <v>529</v>
      </c>
      <c r="G42" s="74">
        <v>2094658686</v>
      </c>
      <c r="H42" s="74" t="s">
        <v>303</v>
      </c>
      <c r="I42" s="53">
        <f t="shared" si="0"/>
        <v>2094658686</v>
      </c>
      <c r="J42" s="75" t="s">
        <v>61</v>
      </c>
      <c r="K42" s="56">
        <f t="shared" si="1"/>
        <v>83082638600</v>
      </c>
      <c r="L42" s="74" t="s">
        <v>294</v>
      </c>
      <c r="M42" s="56" t="str">
        <f t="shared" si="2"/>
        <v>09966884637</v>
      </c>
      <c r="N42" s="26" t="s">
        <v>42</v>
      </c>
      <c r="O42" s="56" t="str">
        <f t="shared" si="3"/>
        <v>00365921610</v>
      </c>
      <c r="P42" s="26" t="s">
        <v>122</v>
      </c>
      <c r="Q42" s="83">
        <v>33688</v>
      </c>
      <c r="R42" s="82" t="s">
        <v>504</v>
      </c>
      <c r="S42" s="76">
        <v>44789</v>
      </c>
      <c r="T42" s="77"/>
      <c r="U42" s="79">
        <v>32991475138</v>
      </c>
      <c r="V42" s="78" t="s">
        <v>45</v>
      </c>
      <c r="W42" s="78" t="s">
        <v>46</v>
      </c>
    </row>
    <row r="43" spans="6:23" ht="15.5">
      <c r="F43" s="24" t="s">
        <v>529</v>
      </c>
      <c r="G43" s="74">
        <v>3870606649</v>
      </c>
      <c r="H43" s="74" t="s">
        <v>66</v>
      </c>
      <c r="I43" s="53">
        <f t="shared" si="0"/>
        <v>3870606649</v>
      </c>
      <c r="J43" s="75" t="s">
        <v>61</v>
      </c>
      <c r="K43" s="56">
        <f t="shared" si="1"/>
        <v>83082638600</v>
      </c>
      <c r="L43" s="74" t="s">
        <v>294</v>
      </c>
      <c r="M43" s="56" t="str">
        <f t="shared" si="2"/>
        <v>09966884637</v>
      </c>
      <c r="N43" s="26" t="s">
        <v>42</v>
      </c>
      <c r="O43" s="56" t="str">
        <f t="shared" si="3"/>
        <v>00365921610</v>
      </c>
      <c r="P43" s="26" t="s">
        <v>122</v>
      </c>
      <c r="Q43" s="83">
        <v>23683</v>
      </c>
      <c r="R43" s="82" t="s">
        <v>67</v>
      </c>
      <c r="S43" s="76">
        <v>44789</v>
      </c>
      <c r="T43" s="77"/>
      <c r="U43" s="79">
        <v>31984580153</v>
      </c>
      <c r="V43" s="78" t="s">
        <v>45</v>
      </c>
      <c r="W43" s="78" t="s">
        <v>46</v>
      </c>
    </row>
    <row r="44" spans="6:23" ht="15.5">
      <c r="F44" s="24" t="s">
        <v>529</v>
      </c>
      <c r="G44" s="74">
        <v>5288077657</v>
      </c>
      <c r="H44" s="74" t="s">
        <v>527</v>
      </c>
      <c r="I44" s="53">
        <f t="shared" si="0"/>
        <v>5288077657</v>
      </c>
      <c r="J44" s="75" t="s">
        <v>61</v>
      </c>
      <c r="K44" s="56">
        <f t="shared" si="1"/>
        <v>83082638600</v>
      </c>
      <c r="L44" s="74" t="s">
        <v>294</v>
      </c>
      <c r="M44" s="56" t="str">
        <f t="shared" si="2"/>
        <v>09966884637</v>
      </c>
      <c r="N44" s="26" t="s">
        <v>42</v>
      </c>
      <c r="O44" s="56" t="str">
        <f t="shared" si="3"/>
        <v>00365921610</v>
      </c>
      <c r="P44" s="26" t="s">
        <v>122</v>
      </c>
      <c r="Q44" s="83">
        <v>29271</v>
      </c>
      <c r="R44" s="82" t="s">
        <v>538</v>
      </c>
      <c r="S44" s="76">
        <v>44789</v>
      </c>
      <c r="T44" s="76">
        <v>44792</v>
      </c>
      <c r="U44" s="79">
        <v>32988375797</v>
      </c>
      <c r="V44" s="78" t="s">
        <v>45</v>
      </c>
      <c r="W44" s="78" t="s">
        <v>46</v>
      </c>
    </row>
    <row r="45" spans="6:23" ht="15.5">
      <c r="F45" s="24" t="s">
        <v>529</v>
      </c>
      <c r="G45" s="74">
        <v>9452609621</v>
      </c>
      <c r="H45" s="74" t="s">
        <v>72</v>
      </c>
      <c r="I45" s="53">
        <f t="shared" si="0"/>
        <v>9452609621</v>
      </c>
      <c r="J45" s="75" t="s">
        <v>61</v>
      </c>
      <c r="K45" s="56">
        <f t="shared" si="1"/>
        <v>83082638600</v>
      </c>
      <c r="L45" s="74" t="s">
        <v>294</v>
      </c>
      <c r="M45" s="56" t="str">
        <f t="shared" si="2"/>
        <v>09966884637</v>
      </c>
      <c r="N45" s="26" t="s">
        <v>42</v>
      </c>
      <c r="O45" s="56" t="str">
        <f t="shared" si="3"/>
        <v>00365921610</v>
      </c>
      <c r="P45" s="26" t="s">
        <v>122</v>
      </c>
      <c r="Q45" s="83">
        <v>33176</v>
      </c>
      <c r="R45" s="82" t="s">
        <v>73</v>
      </c>
      <c r="S45" s="76">
        <v>44789</v>
      </c>
      <c r="T45" s="77"/>
      <c r="U45" s="79">
        <v>62998158950</v>
      </c>
      <c r="V45" s="78" t="s">
        <v>45</v>
      </c>
      <c r="W45" s="78" t="s">
        <v>46</v>
      </c>
    </row>
    <row r="46" spans="6:23" ht="15.5">
      <c r="F46" s="24" t="s">
        <v>529</v>
      </c>
      <c r="G46" s="74">
        <v>1206703652</v>
      </c>
      <c r="H46" s="74" t="s">
        <v>350</v>
      </c>
      <c r="I46" s="53">
        <f t="shared" si="0"/>
        <v>1206703652</v>
      </c>
      <c r="J46" s="75" t="s">
        <v>61</v>
      </c>
      <c r="K46" s="56">
        <f t="shared" si="1"/>
        <v>4970600600</v>
      </c>
      <c r="L46" s="74" t="s">
        <v>48</v>
      </c>
      <c r="M46" s="56" t="str">
        <f t="shared" si="2"/>
        <v>09966884637</v>
      </c>
      <c r="N46" s="26" t="s">
        <v>42</v>
      </c>
      <c r="O46" s="56" t="str">
        <f t="shared" si="3"/>
        <v>00365921610</v>
      </c>
      <c r="P46" s="26" t="s">
        <v>122</v>
      </c>
      <c r="Q46" s="83">
        <v>33252</v>
      </c>
      <c r="R46" s="82" t="s">
        <v>511</v>
      </c>
      <c r="S46" s="76">
        <v>44789</v>
      </c>
      <c r="T46" s="77"/>
      <c r="U46" s="79">
        <v>32999987970</v>
      </c>
      <c r="V46" s="78" t="s">
        <v>45</v>
      </c>
      <c r="W46" s="78" t="s">
        <v>46</v>
      </c>
    </row>
    <row r="47" spans="6:23" ht="15.5">
      <c r="F47" s="24" t="s">
        <v>529</v>
      </c>
      <c r="G47" s="74">
        <v>2838009680</v>
      </c>
      <c r="H47" s="74" t="s">
        <v>74</v>
      </c>
      <c r="I47" s="53">
        <f t="shared" si="0"/>
        <v>2838009680</v>
      </c>
      <c r="J47" s="75" t="s">
        <v>61</v>
      </c>
      <c r="K47" s="56">
        <f t="shared" si="1"/>
        <v>4970600600</v>
      </c>
      <c r="L47" s="74" t="s">
        <v>48</v>
      </c>
      <c r="M47" s="56" t="str">
        <f t="shared" si="2"/>
        <v>09966884637</v>
      </c>
      <c r="N47" s="26" t="s">
        <v>42</v>
      </c>
      <c r="O47" s="56" t="str">
        <f t="shared" si="3"/>
        <v>00365921610</v>
      </c>
      <c r="P47" s="26" t="s">
        <v>122</v>
      </c>
      <c r="Q47" s="83">
        <v>27907</v>
      </c>
      <c r="R47" s="82" t="s">
        <v>75</v>
      </c>
      <c r="S47" s="76">
        <v>44789</v>
      </c>
      <c r="T47" s="80"/>
      <c r="U47" s="79">
        <v>32988716364</v>
      </c>
      <c r="V47" s="78" t="s">
        <v>45</v>
      </c>
      <c r="W47" s="78" t="s">
        <v>46</v>
      </c>
    </row>
    <row r="48" spans="6:23" ht="15.5">
      <c r="F48" s="24" t="s">
        <v>529</v>
      </c>
      <c r="G48" s="74">
        <v>9307844640</v>
      </c>
      <c r="H48" s="74" t="s">
        <v>528</v>
      </c>
      <c r="I48" s="53">
        <f t="shared" si="0"/>
        <v>9307844640</v>
      </c>
      <c r="J48" s="75" t="s">
        <v>61</v>
      </c>
      <c r="K48" s="56">
        <f t="shared" si="1"/>
        <v>4970600600</v>
      </c>
      <c r="L48" s="74" t="s">
        <v>48</v>
      </c>
      <c r="M48" s="56" t="str">
        <f t="shared" si="2"/>
        <v>09966884637</v>
      </c>
      <c r="N48" s="26" t="s">
        <v>42</v>
      </c>
      <c r="O48" s="56" t="str">
        <f t="shared" si="3"/>
        <v>00365921610</v>
      </c>
      <c r="P48" s="26" t="s">
        <v>122</v>
      </c>
      <c r="Q48" s="83">
        <v>32099</v>
      </c>
      <c r="R48" s="82" t="s">
        <v>539</v>
      </c>
      <c r="S48" s="76">
        <v>44789</v>
      </c>
      <c r="T48" s="77"/>
      <c r="U48" s="79">
        <v>32988463318</v>
      </c>
      <c r="V48" s="78" t="s">
        <v>45</v>
      </c>
      <c r="W48" s="78" t="s">
        <v>46</v>
      </c>
    </row>
    <row r="49" spans="6:23" ht="15.5">
      <c r="F49" s="24" t="s">
        <v>529</v>
      </c>
      <c r="G49" s="74">
        <v>3113308607</v>
      </c>
      <c r="H49" s="74" t="s">
        <v>76</v>
      </c>
      <c r="I49" s="53">
        <f t="shared" si="0"/>
        <v>3113308607</v>
      </c>
      <c r="J49" s="75" t="s">
        <v>61</v>
      </c>
      <c r="K49" s="56">
        <f t="shared" si="1"/>
        <v>4970600600</v>
      </c>
      <c r="L49" s="74" t="s">
        <v>48</v>
      </c>
      <c r="M49" s="56" t="str">
        <f t="shared" si="2"/>
        <v>09966884637</v>
      </c>
      <c r="N49" s="26" t="s">
        <v>42</v>
      </c>
      <c r="O49" s="56" t="str">
        <f t="shared" si="3"/>
        <v>00365921610</v>
      </c>
      <c r="P49" s="26" t="s">
        <v>122</v>
      </c>
      <c r="Q49" s="83">
        <v>34962</v>
      </c>
      <c r="R49" s="82" t="s">
        <v>77</v>
      </c>
      <c r="S49" s="76">
        <v>44789</v>
      </c>
      <c r="T49" s="80"/>
      <c r="U49" s="79">
        <v>32988998992</v>
      </c>
      <c r="V49" s="78" t="s">
        <v>45</v>
      </c>
      <c r="W49" s="78" t="s">
        <v>46</v>
      </c>
    </row>
    <row r="50" spans="6:23" ht="15.5">
      <c r="F50" s="24" t="s">
        <v>529</v>
      </c>
      <c r="G50" s="74">
        <v>3331048623</v>
      </c>
      <c r="H50" s="74" t="s">
        <v>484</v>
      </c>
      <c r="I50" s="53">
        <f t="shared" si="0"/>
        <v>3331048623</v>
      </c>
      <c r="J50" s="75" t="s">
        <v>61</v>
      </c>
      <c r="K50" s="56">
        <f t="shared" si="1"/>
        <v>4970600600</v>
      </c>
      <c r="L50" s="74" t="s">
        <v>48</v>
      </c>
      <c r="M50" s="56" t="str">
        <f t="shared" si="2"/>
        <v>09966884637</v>
      </c>
      <c r="N50" s="26" t="s">
        <v>42</v>
      </c>
      <c r="O50" s="56" t="str">
        <f t="shared" si="3"/>
        <v>00365921610</v>
      </c>
      <c r="P50" s="26" t="s">
        <v>122</v>
      </c>
      <c r="Q50" s="83">
        <v>27835</v>
      </c>
      <c r="R50" s="82" t="s">
        <v>540</v>
      </c>
      <c r="S50" s="76">
        <v>44789</v>
      </c>
      <c r="T50" s="77"/>
      <c r="U50" s="79">
        <v>32999097726</v>
      </c>
      <c r="V50" s="78" t="s">
        <v>45</v>
      </c>
      <c r="W50" s="78" t="s">
        <v>46</v>
      </c>
    </row>
    <row r="51" spans="6:23" ht="15.5">
      <c r="F51" s="24" t="s">
        <v>529</v>
      </c>
      <c r="G51" s="74">
        <v>11158354754</v>
      </c>
      <c r="H51" s="74" t="s">
        <v>84</v>
      </c>
      <c r="I51" s="53">
        <f t="shared" si="0"/>
        <v>11158354754</v>
      </c>
      <c r="J51" s="75" t="s">
        <v>61</v>
      </c>
      <c r="K51" s="56">
        <f t="shared" si="1"/>
        <v>4970600600</v>
      </c>
      <c r="L51" s="74" t="s">
        <v>48</v>
      </c>
      <c r="M51" s="56" t="str">
        <f t="shared" si="2"/>
        <v>09966884637</v>
      </c>
      <c r="N51" s="26" t="s">
        <v>42</v>
      </c>
      <c r="O51" s="56" t="str">
        <f t="shared" si="3"/>
        <v>00365921610</v>
      </c>
      <c r="P51" s="26" t="s">
        <v>122</v>
      </c>
      <c r="Q51" s="83">
        <v>31857</v>
      </c>
      <c r="R51" s="82" t="s">
        <v>85</v>
      </c>
      <c r="S51" s="76">
        <v>44789</v>
      </c>
      <c r="T51" s="80"/>
      <c r="U51" s="79">
        <v>24988435066</v>
      </c>
      <c r="V51" s="78" t="s">
        <v>45</v>
      </c>
      <c r="W51" s="78" t="s">
        <v>46</v>
      </c>
    </row>
    <row r="52" spans="6:23" ht="26">
      <c r="F52" s="24" t="s">
        <v>40</v>
      </c>
      <c r="G52" s="39" t="s">
        <v>121</v>
      </c>
      <c r="H52" s="26" t="s">
        <v>122</v>
      </c>
      <c r="I52" s="53" t="str">
        <f t="shared" si="0"/>
        <v>00365921610</v>
      </c>
      <c r="J52" s="29" t="s">
        <v>124</v>
      </c>
      <c r="K52" s="56" t="str">
        <f t="shared" si="1"/>
        <v>-</v>
      </c>
      <c r="L52" s="29" t="s">
        <v>5</v>
      </c>
      <c r="M52" s="56" t="str">
        <f t="shared" si="2"/>
        <v>-</v>
      </c>
      <c r="N52" s="26" t="s">
        <v>5</v>
      </c>
      <c r="O52" s="56" t="str">
        <f t="shared" si="3"/>
        <v>-</v>
      </c>
      <c r="P52" s="26" t="s">
        <v>5</v>
      </c>
      <c r="Q52" s="28">
        <v>28570</v>
      </c>
      <c r="R52" s="35" t="s">
        <v>123</v>
      </c>
      <c r="S52" s="41">
        <v>44795</v>
      </c>
      <c r="T52" s="41"/>
      <c r="U52" s="42">
        <v>11985712049</v>
      </c>
      <c r="V52" s="33" t="s">
        <v>45</v>
      </c>
      <c r="W52" s="33" t="s">
        <v>46</v>
      </c>
    </row>
    <row r="53" spans="6:23" ht="15.5">
      <c r="F53" s="24"/>
      <c r="G53" s="44"/>
      <c r="H53" s="26"/>
      <c r="I53" s="53"/>
      <c r="J53" s="43"/>
      <c r="K53" s="56"/>
      <c r="L53" s="26"/>
      <c r="M53" s="56"/>
      <c r="N53" s="26"/>
      <c r="O53" s="56"/>
      <c r="P53" s="26"/>
      <c r="Q53" s="43"/>
      <c r="R53" s="35"/>
      <c r="S53" s="41"/>
      <c r="T53" s="41"/>
      <c r="U53" s="42"/>
      <c r="V53" s="46"/>
      <c r="W53" s="46"/>
    </row>
    <row r="54" spans="6:23" ht="15.5">
      <c r="F54" s="24"/>
      <c r="G54" s="44"/>
      <c r="H54" s="26"/>
      <c r="I54" s="53"/>
      <c r="J54" s="43"/>
      <c r="K54" s="56"/>
      <c r="L54" s="33"/>
      <c r="M54" s="56"/>
      <c r="N54" s="26"/>
      <c r="O54" s="56"/>
      <c r="P54" s="26"/>
      <c r="Q54" s="43"/>
      <c r="R54" s="35"/>
      <c r="S54" s="41"/>
      <c r="T54" s="41"/>
      <c r="U54" s="42"/>
      <c r="V54" s="46"/>
      <c r="W54" s="46"/>
    </row>
    <row r="55" spans="6:23" ht="15.5">
      <c r="F55" s="24"/>
      <c r="G55" s="44"/>
      <c r="H55" s="26"/>
      <c r="I55" s="53"/>
      <c r="J55" s="27"/>
      <c r="K55" s="56"/>
      <c r="L55" s="50"/>
      <c r="M55" s="56"/>
      <c r="N55" s="26"/>
      <c r="O55" s="56"/>
      <c r="P55" s="26"/>
      <c r="Q55" s="43"/>
      <c r="R55" s="35"/>
      <c r="S55" s="41"/>
      <c r="T55" s="41"/>
      <c r="U55" s="42"/>
      <c r="V55" s="46"/>
      <c r="W55" s="46"/>
    </row>
    <row r="56" spans="6:23" ht="15.5">
      <c r="F56" s="24"/>
      <c r="G56" s="44"/>
      <c r="H56" s="26"/>
      <c r="I56" s="53"/>
      <c r="J56" s="29"/>
      <c r="K56" s="56"/>
      <c r="L56" s="50"/>
      <c r="M56" s="56"/>
      <c r="N56" s="26"/>
      <c r="O56" s="56"/>
      <c r="P56" s="26"/>
      <c r="Q56" s="43"/>
      <c r="R56" s="35"/>
      <c r="S56" s="41"/>
      <c r="T56" s="41"/>
      <c r="U56" s="42"/>
      <c r="V56" s="46"/>
      <c r="W56" s="46"/>
    </row>
    <row r="57" spans="6:23" ht="15.5">
      <c r="F57" s="24"/>
      <c r="G57" s="44"/>
      <c r="H57" s="26"/>
      <c r="I57" s="53"/>
      <c r="J57" s="43"/>
      <c r="K57" s="56"/>
      <c r="L57" s="50"/>
      <c r="M57" s="56"/>
      <c r="N57" s="26"/>
      <c r="O57" s="56"/>
      <c r="P57" s="26"/>
      <c r="Q57" s="43"/>
      <c r="R57" s="35"/>
      <c r="S57" s="41"/>
      <c r="T57" s="41"/>
      <c r="U57" s="42"/>
      <c r="V57" s="46"/>
      <c r="W57" s="46"/>
    </row>
    <row r="58" spans="6:23" ht="15.5">
      <c r="F58" s="24"/>
      <c r="G58" s="44"/>
      <c r="H58" s="26"/>
      <c r="I58" s="53"/>
      <c r="J58" s="43"/>
      <c r="K58" s="56"/>
      <c r="L58" s="50"/>
      <c r="M58" s="56"/>
      <c r="N58" s="26"/>
      <c r="O58" s="56"/>
      <c r="P58" s="26"/>
      <c r="Q58" s="43"/>
      <c r="R58" s="35"/>
      <c r="S58" s="41"/>
      <c r="T58" s="41"/>
      <c r="U58" s="42"/>
      <c r="V58" s="46"/>
      <c r="W58" s="46"/>
    </row>
    <row r="59" spans="6:23" ht="15.5">
      <c r="F59" s="24"/>
      <c r="G59" s="44"/>
      <c r="H59" s="26"/>
      <c r="I59" s="53"/>
      <c r="J59" s="43"/>
      <c r="K59" s="56"/>
      <c r="L59" s="50"/>
      <c r="M59" s="56"/>
      <c r="N59" s="26"/>
      <c r="O59" s="56"/>
      <c r="P59" s="26"/>
      <c r="Q59" s="43"/>
      <c r="R59" s="35"/>
      <c r="S59" s="41"/>
      <c r="T59" s="41"/>
      <c r="U59" s="42"/>
      <c r="V59" s="46"/>
      <c r="W59" s="46"/>
    </row>
    <row r="60" spans="6:23" ht="15.5">
      <c r="F60" s="24"/>
      <c r="G60" s="44"/>
      <c r="H60" s="26"/>
      <c r="I60" s="53"/>
      <c r="J60" s="43"/>
      <c r="K60" s="56"/>
      <c r="L60" s="50"/>
      <c r="M60" s="56"/>
      <c r="N60" s="26"/>
      <c r="O60" s="56"/>
      <c r="P60" s="26"/>
      <c r="Q60" s="43"/>
      <c r="R60" s="35"/>
      <c r="S60" s="41"/>
      <c r="T60" s="41"/>
      <c r="U60" s="42"/>
      <c r="V60" s="46"/>
      <c r="W60" s="46"/>
    </row>
    <row r="61" spans="6:23" ht="15.5">
      <c r="F61" s="24"/>
      <c r="G61" s="44"/>
      <c r="H61" s="26"/>
      <c r="I61" s="53"/>
      <c r="J61" s="29"/>
      <c r="K61" s="56"/>
      <c r="L61" s="50"/>
      <c r="M61" s="56"/>
      <c r="N61" s="26"/>
      <c r="O61" s="56"/>
      <c r="P61" s="26"/>
      <c r="Q61" s="43"/>
      <c r="R61" s="35"/>
      <c r="S61" s="41"/>
      <c r="T61" s="41"/>
      <c r="U61" s="42"/>
      <c r="V61" s="46"/>
      <c r="W61" s="46"/>
    </row>
    <row r="62" spans="6:23" ht="15.5">
      <c r="F62" s="24"/>
      <c r="G62" s="44"/>
      <c r="H62" s="26"/>
      <c r="I62" s="53"/>
      <c r="J62" s="29"/>
      <c r="K62" s="56"/>
      <c r="L62" s="46"/>
      <c r="M62" s="56"/>
      <c r="N62" s="26"/>
      <c r="O62" s="56"/>
      <c r="P62" s="26"/>
      <c r="Q62" s="43"/>
      <c r="R62" s="35"/>
      <c r="S62" s="31"/>
      <c r="T62" s="41"/>
      <c r="U62" s="42"/>
      <c r="V62" s="46"/>
      <c r="W62" s="46"/>
    </row>
  </sheetData>
  <autoFilter ref="F1:W62" xr:uid="{CAE74E96-0D4F-4B06-8330-3401B9042681}"/>
  <conditionalFormatting sqref="H1:I1">
    <cfRule type="duplicateValues" dxfId="60" priority="1"/>
    <cfRule type="duplicateValues" dxfId="59" priority="2"/>
    <cfRule type="duplicateValues" dxfId="58" priority="3"/>
  </conditionalFormatting>
  <dataValidations disablePrompts="1" count="3">
    <dataValidation allowBlank="1" showInputMessage="1" showErrorMessage="1" promptTitle="Data de Nascimento" prompt="Informar data no formato DD/MM/YYYY._x000a__x000a_INFORMAÇÃO OBRIGATÓRIA PARA CRIAÇÃO E EDIÇÃO." sqref="Q5:Q6 Q8:Q11 Q24:Q26 Q46:Q47" xr:uid="{3BB16282-9337-4C1F-9333-5DF977CCB03A}"/>
    <dataValidation allowBlank="1" showInputMessage="1" showErrorMessage="1" promptTitle="Informe o CPF do Promotor" prompt="Informe o CPF do promotor sem formatação e máscara._x000a_Deve ser único na plataforma._x000a__x000a_INFORMAÇÃO OBRIGATÓRIA." sqref="G5:G6 G8:G11 G24:G26" xr:uid="{28C671E9-3B5C-47F7-8E02-1C1760EA90C8}"/>
    <dataValidation allowBlank="1" showInputMessage="1" showErrorMessage="1" promptTitle="CNPJ da Empresa Parceira" prompt="Informar o CNPJ da empresa parceira sem formatação e sem máscara._x000a__x000a_INFORMAÇÃO OBRIGATÓRIA." sqref="F2:F62" xr:uid="{478340CA-E7BC-4B0E-A9F2-6DA515E5E602}"/>
  </dataValidations>
  <hyperlinks>
    <hyperlink ref="R23" r:id="rId1" xr:uid="{A5F253E1-A8D4-4B1B-86F1-6FF90AEEC1E0}"/>
    <hyperlink ref="R52" r:id="rId2" xr:uid="{6443B18D-BE64-44AF-890A-2724A9287921}"/>
  </hyperlinks>
  <pageMargins left="0.511811024" right="0.511811024" top="0.78740157499999996" bottom="0.78740157499999996" header="0.31496062000000002" footer="0.31496062000000002"/>
  <pageSetup paperSize="9" orientation="portrait" verticalDpi="0" r:id="rId3"/>
  <headerFooter>
    <oddFooter>&amp;C&amp;1#&amp;"Calibri"&amp;12&amp;K000000Classificação da Informação: Interno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40</vt:i4>
      </vt:variant>
    </vt:vector>
  </HeadingPairs>
  <TitlesOfParts>
    <vt:vector size="40" baseType="lpstr">
      <vt:lpstr>Resumo</vt:lpstr>
      <vt:lpstr>Ago_22</vt:lpstr>
      <vt:lpstr>Out_22</vt:lpstr>
      <vt:lpstr>Nov_22</vt:lpstr>
      <vt:lpstr>Dez_22</vt:lpstr>
      <vt:lpstr>Jan_23</vt:lpstr>
      <vt:lpstr>Fev_23</vt:lpstr>
      <vt:lpstr>01_2023</vt:lpstr>
      <vt:lpstr>Controle_HC_8_2022</vt:lpstr>
      <vt:lpstr>Controle_HC_9_2022</vt:lpstr>
      <vt:lpstr>Controle_HC_10_2022</vt:lpstr>
      <vt:lpstr>Controle_HC_11_2022</vt:lpstr>
      <vt:lpstr>02_2023</vt:lpstr>
      <vt:lpstr>Mar_23</vt:lpstr>
      <vt:lpstr>03_2023</vt:lpstr>
      <vt:lpstr>Abr_23</vt:lpstr>
      <vt:lpstr>Mai_23</vt:lpstr>
      <vt:lpstr>04_2023</vt:lpstr>
      <vt:lpstr>Controle_HC_12_2022</vt:lpstr>
      <vt:lpstr>Controle_HC_1_2023</vt:lpstr>
      <vt:lpstr>Controle_HC_2_2023</vt:lpstr>
      <vt:lpstr>Controle_HC_3_2023</vt:lpstr>
      <vt:lpstr>Jun_23</vt:lpstr>
      <vt:lpstr>05_2023</vt:lpstr>
      <vt:lpstr>Jul_23</vt:lpstr>
      <vt:lpstr>06_2023</vt:lpstr>
      <vt:lpstr>07_2023</vt:lpstr>
      <vt:lpstr>Controle_HC_5_2023</vt:lpstr>
      <vt:lpstr>Controle_HC_4_2023</vt:lpstr>
      <vt:lpstr>08_2023</vt:lpstr>
      <vt:lpstr>Controle_HC_6_2023</vt:lpstr>
      <vt:lpstr>Controle_HC_7_2023</vt:lpstr>
      <vt:lpstr>Expansao_janeiro2023</vt:lpstr>
      <vt:lpstr>Expansao_fevereiro2023</vt:lpstr>
      <vt:lpstr>Expansao_marco2023</vt:lpstr>
      <vt:lpstr>Controle_HC_8_2023</vt:lpstr>
      <vt:lpstr>Alavanca</vt:lpstr>
      <vt:lpstr>Remuneracao_Variavel</vt:lpstr>
      <vt:lpstr>Base_Rebate</vt:lpstr>
      <vt:lpstr>New_Alavanca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Augusto Correa Morais</dc:creator>
  <cp:lastModifiedBy>Renan Monteiro Fabiani</cp:lastModifiedBy>
  <dcterms:created xsi:type="dcterms:W3CDTF">2022-10-26T13:05:22Z</dcterms:created>
  <dcterms:modified xsi:type="dcterms:W3CDTF">2023-09-13T18:56:56Z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6483e5-34af-492f-bb2a-58275fcbb26e_Enabled">
    <vt:lpwstr>true</vt:lpwstr>
  </property>
  <property fmtid="{D5CDD505-2E9C-101B-9397-08002B2CF9AE}" pid="3" name="MSIP_Label_296483e5-34af-492f-bb2a-58275fcbb26e_SetDate">
    <vt:lpwstr>2023-03-15T14:20:30Z</vt:lpwstr>
  </property>
  <property fmtid="{D5CDD505-2E9C-101B-9397-08002B2CF9AE}" pid="4" name="MSIP_Label_296483e5-34af-492f-bb2a-58275fcbb26e_Method">
    <vt:lpwstr>Privileged</vt:lpwstr>
  </property>
  <property fmtid="{D5CDD505-2E9C-101B-9397-08002B2CF9AE}" pid="5" name="MSIP_Label_296483e5-34af-492f-bb2a-58275fcbb26e_Name">
    <vt:lpwstr>Uso Interno</vt:lpwstr>
  </property>
  <property fmtid="{D5CDD505-2E9C-101B-9397-08002B2CF9AE}" pid="6" name="MSIP_Label_296483e5-34af-492f-bb2a-58275fcbb26e_SiteId">
    <vt:lpwstr>58201163-08a8-4385-aac7-2fcb6ec95c20</vt:lpwstr>
  </property>
  <property fmtid="{D5CDD505-2E9C-101B-9397-08002B2CF9AE}" pid="7" name="MSIP_Label_296483e5-34af-492f-bb2a-58275fcbb26e_ActionId">
    <vt:lpwstr>5efa83df-a21c-4542-921f-4acc57ef0d7f</vt:lpwstr>
  </property>
  <property fmtid="{D5CDD505-2E9C-101B-9397-08002B2CF9AE}" pid="8" name="MSIP_Label_296483e5-34af-492f-bb2a-58275fcbb26e_ContentBits">
    <vt:lpwstr>2</vt:lpwstr>
  </property>
  <property fmtid="{D5CDD505-2E9C-101B-9397-08002B2CF9AE}" pid="9" name="ExcelMultiFormExcelAuto">
    <vt:lpwstr>0</vt:lpwstr>
  </property>
  <property fmtid="{D5CDD505-2E9C-101B-9397-08002B2CF9AE}" pid="10" name="AutoOpenUrl">
    <vt:lpwstr>0</vt:lpwstr>
  </property>
  <property fmtid="{D5CDD505-2E9C-101B-9397-08002B2CF9AE}" pid="11" name="AutoLoginExecuted">
    <vt:lpwstr>0</vt:lpwstr>
  </property>
  <property fmtid="{D5CDD505-2E9C-101B-9397-08002B2CF9AE}" pid="12" name="ExcelMultiForm">
    <vt:lpwstr>0</vt:lpwstr>
  </property>
  <property fmtid="{D5CDD505-2E9C-101B-9397-08002B2CF9AE}" pid="13" name="Application">
    <vt:lpwstr>0</vt:lpwstr>
  </property>
  <property fmtid="{D5CDD505-2E9C-101B-9397-08002B2CF9AE}" pid="14" name="MultiformPassword">
    <vt:lpwstr>0</vt:lpwstr>
  </property>
  <property fmtid="{D5CDD505-2E9C-101B-9397-08002B2CF9AE}" pid="15" name="InstanceCode">
    <vt:lpwstr>0</vt:lpwstr>
  </property>
  <property fmtid="{D5CDD505-2E9C-101B-9397-08002B2CF9AE}" pid="16" name="TaskCode">
    <vt:lpwstr>0</vt:lpwstr>
  </property>
</Properties>
</file>